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mc:AlternateContent xmlns:mc="http://schemas.openxmlformats.org/markup-compatibility/2006">
    <mc:Choice Requires="x15">
      <x15ac:absPath xmlns:x15ac="http://schemas.microsoft.com/office/spreadsheetml/2010/11/ac" url="C:\Users\IRU-PC\Desktop\"/>
    </mc:Choice>
  </mc:AlternateContent>
  <xr:revisionPtr revIDLastSave="0" documentId="13_ncr:1_{BB87497E-7925-4854-A20C-9A2E92F4CE6E}" xr6:coauthVersionLast="45" xr6:coauthVersionMax="47" xr10:uidLastSave="{00000000-0000-0000-0000-000000000000}"/>
  <bookViews>
    <workbookView xWindow="-120" yWindow="-120" windowWidth="29040" windowHeight="15840" tabRatio="613" activeTab="3" xr2:uid="{00000000-000D-0000-FFFF-FFFF00000000}"/>
  </bookViews>
  <sheets>
    <sheet name="Заявки 2023" sheetId="1" r:id="rId1"/>
    <sheet name="Заявки 2024" sheetId="2" r:id="rId2"/>
    <sheet name="Заявки 2025" sheetId="3" r:id="rId3"/>
    <sheet name="Заявки 2026" sheetId="4" r:id="rId4"/>
    <sheet name="Лист1" sheetId="5" r:id="rId5"/>
  </sheets>
  <definedNames>
    <definedName name="_xlnm._FilterDatabase" localSheetId="0" hidden="1">'Заявки 2023'!$A$1:$AB$2169</definedName>
    <definedName name="_xlnm._FilterDatabase" localSheetId="1" hidden="1">'Заявки 2024'!$A$1:$AB$3183</definedName>
    <definedName name="_xlnm._FilterDatabase" localSheetId="2" hidden="1">'Заявки 2025'!$A$1:$AG$3352</definedName>
    <definedName name="_xlnm._FilterDatabase" localSheetId="3" hidden="1">'Заявки 2026'!$A$1:$AG$2509</definedName>
  </definedName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E2944" i="3" l="1"/>
  <c r="F2944" i="3"/>
  <c r="F2945" i="3"/>
  <c r="F2946" i="3"/>
  <c r="F2947" i="3"/>
  <c r="F2948" i="3"/>
  <c r="F2949" i="3"/>
  <c r="F2950" i="3"/>
  <c r="F2951" i="3"/>
  <c r="F413" i="4"/>
  <c r="F414" i="4"/>
  <c r="F415" i="4"/>
  <c r="F416" i="4"/>
  <c r="F417" i="4"/>
  <c r="F418" i="4"/>
  <c r="F419" i="4"/>
  <c r="F420" i="4"/>
  <c r="AE417" i="4"/>
  <c r="AE412" i="4"/>
  <c r="AE413" i="4"/>
  <c r="AE414" i="4"/>
  <c r="AE415" i="4"/>
  <c r="AE416" i="4"/>
  <c r="F2939" i="3"/>
  <c r="F406" i="4"/>
  <c r="F407" i="4"/>
  <c r="F408" i="4"/>
  <c r="F409" i="4"/>
  <c r="F410" i="4"/>
  <c r="F411" i="4"/>
  <c r="F412" i="4"/>
  <c r="F405" i="4"/>
  <c r="AE407" i="4"/>
  <c r="AE408" i="4"/>
  <c r="AE409" i="4"/>
  <c r="AE410" i="4"/>
  <c r="AE411" i="4"/>
  <c r="AE394" i="4"/>
  <c r="AE395" i="4"/>
  <c r="AE396" i="4"/>
  <c r="AE397" i="4"/>
  <c r="AE398" i="4"/>
  <c r="AE399" i="4"/>
  <c r="AE400" i="4"/>
  <c r="AE401" i="4"/>
  <c r="AE402" i="4"/>
  <c r="AE403" i="4"/>
  <c r="AE404" i="4"/>
  <c r="AE405" i="4"/>
  <c r="AE406" i="4"/>
  <c r="F394" i="4"/>
  <c r="F395" i="4"/>
  <c r="F396" i="4"/>
  <c r="F397" i="4"/>
  <c r="F398" i="4"/>
  <c r="F399" i="4"/>
  <c r="F400" i="4"/>
  <c r="F401" i="4"/>
  <c r="F402" i="4"/>
  <c r="F403" i="4"/>
  <c r="F404" i="4"/>
  <c r="F2936" i="3"/>
  <c r="AE393" i="4" l="1"/>
  <c r="F393" i="4"/>
  <c r="AE392" i="4"/>
  <c r="F392" i="4"/>
  <c r="AE391" i="4"/>
  <c r="F391" i="4"/>
  <c r="AE390" i="4"/>
  <c r="F390" i="4"/>
  <c r="AE389" i="4"/>
  <c r="F389" i="4"/>
  <c r="AE388" i="4"/>
  <c r="F388" i="4"/>
  <c r="AE387" i="4"/>
  <c r="F387" i="4"/>
  <c r="AE386" i="4"/>
  <c r="F386" i="4"/>
  <c r="AE385" i="4"/>
  <c r="F385" i="4"/>
  <c r="AE384" i="4"/>
  <c r="F384" i="4"/>
  <c r="AE383" i="4"/>
  <c r="F383" i="4"/>
  <c r="AE382" i="4"/>
  <c r="F382" i="4"/>
  <c r="AE381" i="4"/>
  <c r="F381" i="4"/>
  <c r="AE380" i="4"/>
  <c r="F380" i="4"/>
  <c r="AE379" i="4"/>
  <c r="F379" i="4"/>
  <c r="AE378" i="4"/>
  <c r="F378" i="4"/>
  <c r="AE377" i="4"/>
  <c r="F377" i="4"/>
  <c r="AE376" i="4"/>
  <c r="F376" i="4"/>
  <c r="AE375" i="4"/>
  <c r="F375" i="4"/>
  <c r="AE374" i="4"/>
  <c r="F374" i="4"/>
  <c r="AE373" i="4"/>
  <c r="F373" i="4"/>
  <c r="AE372" i="4"/>
  <c r="F372" i="4"/>
  <c r="AE371" i="4"/>
  <c r="F371" i="4"/>
  <c r="F2930" i="3"/>
  <c r="F2931" i="3"/>
  <c r="AE2935" i="3"/>
  <c r="F2935" i="3"/>
  <c r="AE2934" i="3"/>
  <c r="F2934" i="3"/>
  <c r="AE2933" i="3"/>
  <c r="F2933" i="3"/>
  <c r="AE2932" i="3"/>
  <c r="F2932" i="3"/>
  <c r="AE2931" i="3"/>
  <c r="AE2930" i="3"/>
  <c r="F14" i="4" l="1"/>
  <c r="F370" i="4" l="1"/>
  <c r="AE365" i="4"/>
  <c r="AE366" i="4"/>
  <c r="AE367" i="4"/>
  <c r="AE368" i="4"/>
  <c r="AE369" i="4"/>
  <c r="AE370" i="4"/>
  <c r="AE2923" i="3" l="1"/>
  <c r="F2923" i="3"/>
  <c r="AE2922" i="3"/>
  <c r="F2922" i="3"/>
  <c r="AE2921" i="3"/>
  <c r="F2921" i="3"/>
  <c r="AE2920" i="3"/>
  <c r="F2920" i="3"/>
  <c r="AE2919" i="3"/>
  <c r="F2919" i="3"/>
  <c r="AE2918" i="3"/>
  <c r="F2918" i="3"/>
  <c r="AE2917" i="3"/>
  <c r="F2917" i="3"/>
  <c r="AE2916" i="3"/>
  <c r="F2916" i="3"/>
  <c r="F2924" i="3"/>
  <c r="AE2924" i="3"/>
  <c r="F2925" i="3"/>
  <c r="AE2925" i="3"/>
  <c r="F2926" i="3"/>
  <c r="AE2926" i="3"/>
  <c r="F2927" i="3"/>
  <c r="AE2927" i="3"/>
  <c r="F2928" i="3"/>
  <c r="AE2928" i="3"/>
  <c r="F2929" i="3"/>
  <c r="AE2929" i="3"/>
  <c r="AE2936" i="3"/>
  <c r="AE347" i="4"/>
  <c r="F347" i="4"/>
  <c r="AE346" i="4"/>
  <c r="F346" i="4"/>
  <c r="AE345" i="4"/>
  <c r="F345" i="4"/>
  <c r="AE344" i="4"/>
  <c r="F344" i="4"/>
  <c r="AE343" i="4"/>
  <c r="F343" i="4"/>
  <c r="AE342" i="4"/>
  <c r="F342" i="4"/>
  <c r="AE341" i="4"/>
  <c r="F341" i="4"/>
  <c r="AE340" i="4"/>
  <c r="F340" i="4"/>
  <c r="AE339" i="4"/>
  <c r="F339" i="4"/>
  <c r="AE338" i="4"/>
  <c r="F338" i="4"/>
  <c r="AE337" i="4"/>
  <c r="F337" i="4"/>
  <c r="AE336" i="4"/>
  <c r="F336" i="4"/>
  <c r="AE335" i="4"/>
  <c r="F335" i="4"/>
  <c r="AE334" i="4"/>
  <c r="F334" i="4"/>
  <c r="AE333" i="4"/>
  <c r="F333" i="4"/>
  <c r="AE332" i="4"/>
  <c r="F332" i="4"/>
  <c r="AE331" i="4"/>
  <c r="F331" i="4"/>
  <c r="AE330" i="4"/>
  <c r="F330" i="4"/>
  <c r="AE329" i="4"/>
  <c r="F329" i="4"/>
  <c r="AE328" i="4"/>
  <c r="F328" i="4"/>
  <c r="AE327" i="4"/>
  <c r="F327" i="4"/>
  <c r="AE326" i="4"/>
  <c r="F326" i="4"/>
  <c r="F348" i="4"/>
  <c r="AE348" i="4"/>
  <c r="F349" i="4"/>
  <c r="AE349" i="4"/>
  <c r="F350" i="4"/>
  <c r="AE350" i="4"/>
  <c r="F351" i="4"/>
  <c r="AE351" i="4"/>
  <c r="F352" i="4"/>
  <c r="AE352" i="4"/>
  <c r="F353" i="4"/>
  <c r="AE353" i="4"/>
  <c r="F354" i="4"/>
  <c r="AE354" i="4"/>
  <c r="F355" i="4"/>
  <c r="AE355" i="4"/>
  <c r="F356" i="4"/>
  <c r="AE356" i="4"/>
  <c r="F357" i="4"/>
  <c r="AE357" i="4"/>
  <c r="F358" i="4"/>
  <c r="AE358" i="4"/>
  <c r="F359" i="4"/>
  <c r="AE359" i="4"/>
  <c r="F360" i="4"/>
  <c r="AE360" i="4"/>
  <c r="F361" i="4"/>
  <c r="AE361" i="4"/>
  <c r="F362" i="4"/>
  <c r="AE362" i="4"/>
  <c r="F363" i="4"/>
  <c r="AE363" i="4"/>
  <c r="F364" i="4"/>
  <c r="AE364" i="4"/>
  <c r="F365" i="4"/>
  <c r="F366" i="4"/>
  <c r="F367" i="4"/>
  <c r="F368" i="4"/>
  <c r="F369" i="4" l="1"/>
  <c r="F317" i="4" l="1"/>
  <c r="F318" i="4"/>
  <c r="F319" i="4"/>
  <c r="F320" i="4"/>
  <c r="F321" i="4"/>
  <c r="F322" i="4"/>
  <c r="F323" i="4"/>
  <c r="F324" i="4"/>
  <c r="F325" i="4"/>
  <c r="AE317" i="4"/>
  <c r="AE318" i="4"/>
  <c r="AE319" i="4"/>
  <c r="AE320" i="4"/>
  <c r="AE321" i="4"/>
  <c r="AE322" i="4"/>
  <c r="AE323" i="4"/>
  <c r="AE324" i="4"/>
  <c r="AE325" i="4"/>
  <c r="AE2910" i="3"/>
  <c r="F2910" i="3"/>
  <c r="AE2909" i="3"/>
  <c r="F2909" i="3"/>
  <c r="AE2908" i="3"/>
  <c r="F2908" i="3"/>
  <c r="AE2907" i="3"/>
  <c r="F2907" i="3"/>
  <c r="AE316" i="4"/>
  <c r="F316" i="4"/>
  <c r="AE315" i="4"/>
  <c r="F315" i="4"/>
  <c r="AE314" i="4"/>
  <c r="F314" i="4"/>
  <c r="AE313" i="4"/>
  <c r="F313" i="4"/>
  <c r="AE312" i="4"/>
  <c r="F312" i="4"/>
  <c r="AE311" i="4"/>
  <c r="F311" i="4"/>
  <c r="AE310" i="4"/>
  <c r="F310" i="4"/>
  <c r="AE309" i="4"/>
  <c r="F309" i="4"/>
  <c r="AE308" i="4"/>
  <c r="F308" i="4"/>
  <c r="AE307" i="4"/>
  <c r="F307" i="4"/>
  <c r="AE306" i="4"/>
  <c r="F306" i="4"/>
  <c r="F302" i="4" l="1"/>
  <c r="F303" i="4"/>
  <c r="F304" i="4"/>
  <c r="F305" i="4"/>
  <c r="F298" i="4"/>
  <c r="F299" i="4"/>
  <c r="F300" i="4"/>
  <c r="F301" i="4"/>
  <c r="F292" i="4"/>
  <c r="F293" i="4"/>
  <c r="F294" i="4"/>
  <c r="F295" i="4"/>
  <c r="F296" i="4"/>
  <c r="F297" i="4"/>
  <c r="AE301" i="4"/>
  <c r="AE302" i="4"/>
  <c r="AE303" i="4"/>
  <c r="AE304" i="4"/>
  <c r="AE305" i="4"/>
  <c r="AE300" i="4"/>
  <c r="AE293" i="4"/>
  <c r="AE294" i="4"/>
  <c r="AE295" i="4"/>
  <c r="AE296" i="4"/>
  <c r="AE297" i="4"/>
  <c r="AE298" i="4"/>
  <c r="AE299" i="4"/>
  <c r="AE292" i="4"/>
  <c r="AE285" i="4"/>
  <c r="AE286" i="4"/>
  <c r="AE287" i="4"/>
  <c r="AE288" i="4"/>
  <c r="AE289" i="4"/>
  <c r="AE290" i="4"/>
  <c r="AE291" i="4"/>
  <c r="F285" i="4"/>
  <c r="F286" i="4"/>
  <c r="F287" i="4"/>
  <c r="F288" i="4"/>
  <c r="F289" i="4"/>
  <c r="F290" i="4"/>
  <c r="F291" i="4"/>
  <c r="F2900" i="3" l="1"/>
  <c r="F2901" i="3"/>
  <c r="F2902" i="3"/>
  <c r="F2903" i="3"/>
  <c r="F2904" i="3"/>
  <c r="F2905" i="3"/>
  <c r="F2906" i="3"/>
  <c r="F2911" i="3"/>
  <c r="F2912" i="3"/>
  <c r="F2913" i="3"/>
  <c r="F2914" i="3"/>
  <c r="F2915" i="3"/>
  <c r="F2937" i="3"/>
  <c r="F2938" i="3"/>
  <c r="F2940" i="3"/>
  <c r="F2941" i="3"/>
  <c r="F2942" i="3"/>
  <c r="F2943" i="3"/>
  <c r="AE275" i="4" l="1"/>
  <c r="AE276" i="4"/>
  <c r="AE277" i="4"/>
  <c r="AE278" i="4"/>
  <c r="AE279" i="4"/>
  <c r="AE280" i="4"/>
  <c r="AE281" i="4"/>
  <c r="AE282" i="4"/>
  <c r="AE283" i="4"/>
  <c r="AE284" i="4"/>
  <c r="F270" i="4"/>
  <c r="F271" i="4"/>
  <c r="F272" i="4"/>
  <c r="F273" i="4"/>
  <c r="F274" i="4"/>
  <c r="F275" i="4"/>
  <c r="F276" i="4"/>
  <c r="F277" i="4"/>
  <c r="F278" i="4"/>
  <c r="F279" i="4"/>
  <c r="F280" i="4"/>
  <c r="F281" i="4"/>
  <c r="F282" i="4"/>
  <c r="F283" i="4"/>
  <c r="F284" i="4"/>
  <c r="F267" i="4" l="1"/>
  <c r="F268" i="4"/>
  <c r="F269" i="4"/>
  <c r="AE266" i="4"/>
  <c r="AE267" i="4"/>
  <c r="AE268" i="4"/>
  <c r="AE269" i="4"/>
  <c r="AE270" i="4"/>
  <c r="AE271" i="4"/>
  <c r="AE272" i="4"/>
  <c r="AE273" i="4"/>
  <c r="AE274" i="4"/>
  <c r="AE2882" i="3"/>
  <c r="AE2881" i="3"/>
  <c r="AE2880" i="3"/>
  <c r="AE2879" i="3"/>
  <c r="AE2883" i="3"/>
  <c r="AE2884" i="3"/>
  <c r="AE2885" i="3"/>
  <c r="AE2886" i="3"/>
  <c r="AE2887" i="3"/>
  <c r="AE2888" i="3"/>
  <c r="AE2889" i="3"/>
  <c r="AE2890" i="3"/>
  <c r="AE2891" i="3"/>
  <c r="AE2892" i="3"/>
  <c r="AE2893" i="3"/>
  <c r="AE2894" i="3"/>
  <c r="AE2895" i="3"/>
  <c r="F253" i="4" l="1"/>
  <c r="F254" i="4"/>
  <c r="F255" i="4"/>
  <c r="F256" i="4"/>
  <c r="F257" i="4"/>
  <c r="F259" i="4"/>
  <c r="F260" i="4"/>
  <c r="F261" i="4"/>
  <c r="F262" i="4"/>
  <c r="F263" i="4"/>
  <c r="F264" i="4"/>
  <c r="F265" i="4"/>
  <c r="F266" i="4"/>
  <c r="AE2875" i="3"/>
  <c r="AE2876" i="3"/>
  <c r="AE2877"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AE237" i="4"/>
  <c r="AE238" i="4"/>
  <c r="AE239" i="4"/>
  <c r="AE240" i="4"/>
  <c r="AE241" i="4"/>
  <c r="AE242" i="4"/>
  <c r="AE243" i="4"/>
  <c r="AE244" i="4"/>
  <c r="AE245" i="4"/>
  <c r="AE246" i="4"/>
  <c r="AE247" i="4"/>
  <c r="AE248" i="4"/>
  <c r="AE249" i="4"/>
  <c r="AE250" i="4"/>
  <c r="AE251" i="4"/>
  <c r="AE252" i="4"/>
  <c r="AE253" i="4"/>
  <c r="AE254" i="4"/>
  <c r="AE255" i="4"/>
  <c r="AE256" i="4"/>
  <c r="AE257" i="4"/>
  <c r="AE258" i="4"/>
  <c r="AE259" i="4"/>
  <c r="AE260" i="4"/>
  <c r="AE261" i="4"/>
  <c r="AE262" i="4"/>
  <c r="AE263" i="4"/>
  <c r="AE264" i="4"/>
  <c r="AE265" i="4"/>
  <c r="F237" i="4"/>
  <c r="F238" i="4"/>
  <c r="F239" i="4"/>
  <c r="F240" i="4"/>
  <c r="F241" i="4"/>
  <c r="F242" i="4"/>
  <c r="F243" i="4"/>
  <c r="F244" i="4"/>
  <c r="F245" i="4"/>
  <c r="F246" i="4"/>
  <c r="F247" i="4"/>
  <c r="F248" i="4"/>
  <c r="F249" i="4"/>
  <c r="F251" i="4"/>
  <c r="F252" i="4"/>
  <c r="AE2865" i="3"/>
  <c r="AE2866" i="3"/>
  <c r="AE2867" i="3"/>
  <c r="AE2868" i="3"/>
  <c r="AE2869" i="3"/>
  <c r="AE2870" i="3"/>
  <c r="AE2871" i="3"/>
  <c r="AE2872" i="3"/>
  <c r="AE2873" i="3"/>
  <c r="AE2874" i="3"/>
  <c r="AE2878" i="3"/>
  <c r="AE2896" i="3"/>
  <c r="AE2897" i="3"/>
  <c r="AE2898" i="3"/>
  <c r="AE2899" i="3"/>
  <c r="AE2900" i="3"/>
  <c r="AE2901" i="3"/>
  <c r="AE2902" i="3"/>
  <c r="AE2903" i="3"/>
  <c r="AE2904" i="3"/>
  <c r="AE2905" i="3"/>
  <c r="AE2906" i="3"/>
  <c r="AE2911" i="3"/>
  <c r="AE2912" i="3"/>
  <c r="AE2913" i="3"/>
  <c r="AE2914" i="3"/>
  <c r="AE2915" i="3"/>
  <c r="AE2937" i="3"/>
  <c r="AE2938" i="3"/>
  <c r="AE2939" i="3"/>
  <c r="AE2940" i="3"/>
  <c r="AE2941" i="3"/>
  <c r="AE2942" i="3"/>
  <c r="AE2943" i="3"/>
  <c r="AE2864" i="3"/>
  <c r="F2864" i="3"/>
  <c r="F2865" i="3"/>
  <c r="F2866" i="3"/>
  <c r="F2867" i="3"/>
  <c r="F2868" i="3"/>
  <c r="F2869" i="3"/>
  <c r="F2870" i="3"/>
  <c r="F2871" i="3"/>
  <c r="F2872" i="3"/>
  <c r="F2873" i="3"/>
  <c r="F2874" i="3"/>
  <c r="AE2863" i="3" l="1"/>
  <c r="F2863" i="3"/>
  <c r="AE2862" i="3"/>
  <c r="AE2861" i="3"/>
  <c r="F2861" i="3"/>
  <c r="AE2860" i="3"/>
  <c r="F2860" i="3"/>
  <c r="AE2859" i="3"/>
  <c r="F2859" i="3"/>
  <c r="AE2858" i="3"/>
  <c r="F2858" i="3"/>
  <c r="AE2857" i="3"/>
  <c r="F2857" i="3"/>
  <c r="AE2856" i="3"/>
  <c r="F2856" i="3"/>
  <c r="AE2855" i="3"/>
  <c r="F2855" i="3"/>
  <c r="AE2854" i="3"/>
  <c r="F2854" i="3"/>
  <c r="AE2853" i="3"/>
  <c r="F2853" i="3"/>
  <c r="AE2852" i="3"/>
  <c r="F2852" i="3"/>
  <c r="AE2851" i="3"/>
  <c r="F2851" i="3"/>
  <c r="AE2850" i="3"/>
  <c r="F2850" i="3"/>
  <c r="AE2849" i="3"/>
  <c r="F2849" i="3"/>
  <c r="AE2848" i="3"/>
  <c r="F2848" i="3"/>
  <c r="AE2847" i="3"/>
  <c r="F2847" i="3"/>
  <c r="AE2846" i="3"/>
  <c r="F2846" i="3"/>
  <c r="AE2845" i="3"/>
  <c r="F2845" i="3"/>
  <c r="AE2844" i="3"/>
  <c r="F2844" i="3"/>
  <c r="AE2843" i="3"/>
  <c r="F2843" i="3"/>
  <c r="AE2842" i="3"/>
  <c r="F2842" i="3"/>
  <c r="AE2841" i="3"/>
  <c r="F2841" i="3"/>
  <c r="AE2840" i="3"/>
  <c r="F2840" i="3"/>
  <c r="AE2839" i="3"/>
  <c r="F2839" i="3"/>
  <c r="AE2838" i="3"/>
  <c r="F2838" i="3"/>
  <c r="AE236" i="4"/>
  <c r="AE235" i="4"/>
  <c r="AE234" i="4"/>
  <c r="F234" i="4"/>
  <c r="AE233" i="4"/>
  <c r="AE232" i="4"/>
  <c r="F232" i="4"/>
  <c r="AE231" i="4"/>
  <c r="AE230" i="4"/>
  <c r="F230" i="4"/>
  <c r="AE229" i="4"/>
  <c r="F229" i="4"/>
  <c r="AE228" i="4"/>
  <c r="F228" i="4"/>
  <c r="AE227" i="4"/>
  <c r="AE226" i="4"/>
  <c r="AE225" i="4"/>
  <c r="F225" i="4"/>
  <c r="AE224" i="4"/>
  <c r="F224" i="4"/>
  <c r="AE223" i="4"/>
  <c r="F223" i="4"/>
  <c r="AE222" i="4"/>
  <c r="F222" i="4"/>
  <c r="AE221" i="4"/>
  <c r="F221" i="4"/>
  <c r="AE220" i="4"/>
  <c r="AE219" i="4"/>
  <c r="F219" i="4"/>
  <c r="AE218" i="4"/>
  <c r="F218" i="4"/>
  <c r="AE217" i="4"/>
  <c r="F217" i="4"/>
  <c r="AE216" i="4"/>
  <c r="F216" i="4"/>
  <c r="AE215" i="4"/>
  <c r="F215" i="4"/>
  <c r="AE214" i="4"/>
  <c r="F214" i="4"/>
  <c r="AE213" i="4"/>
  <c r="AE212" i="4"/>
  <c r="F212" i="4"/>
  <c r="AE211" i="4"/>
  <c r="F211" i="4"/>
  <c r="AE210" i="4"/>
  <c r="F210" i="4"/>
  <c r="AE209" i="4"/>
  <c r="F209" i="4"/>
  <c r="AE208" i="4"/>
  <c r="F208" i="4"/>
  <c r="AE207" i="4"/>
  <c r="F207" i="4"/>
  <c r="AE206" i="4"/>
  <c r="F206" i="4"/>
  <c r="AE205" i="4"/>
  <c r="F205" i="4"/>
  <c r="AE204" i="4"/>
  <c r="F204" i="4"/>
  <c r="AE203" i="4"/>
  <c r="F203" i="4"/>
  <c r="AE202" i="4"/>
  <c r="F202" i="4"/>
  <c r="AE201" i="4"/>
  <c r="F201" i="4"/>
  <c r="AE200" i="4"/>
  <c r="F200" i="4"/>
  <c r="AE199" i="4"/>
  <c r="F199" i="4"/>
  <c r="AE198" i="4"/>
  <c r="F198" i="4"/>
  <c r="AE197" i="4"/>
  <c r="F197" i="4"/>
  <c r="AE196" i="4"/>
  <c r="F196" i="4"/>
  <c r="AE195" i="4"/>
  <c r="F195" i="4"/>
  <c r="AE194" i="4"/>
  <c r="F194" i="4"/>
  <c r="AE193" i="4"/>
  <c r="F193" i="4"/>
  <c r="AE192" i="4"/>
  <c r="F192" i="4"/>
  <c r="AE191" i="4"/>
  <c r="F191" i="4"/>
  <c r="AE190" i="4"/>
  <c r="AE189" i="4"/>
  <c r="F189" i="4"/>
  <c r="AE188" i="4"/>
  <c r="F188" i="4"/>
  <c r="AE187" i="4"/>
  <c r="F187" i="4"/>
  <c r="AE186" i="4"/>
  <c r="F186" i="4"/>
  <c r="AE185" i="4"/>
  <c r="F185" i="4"/>
  <c r="AE184" i="4"/>
  <c r="F184" i="4"/>
  <c r="AE183" i="4"/>
  <c r="F183" i="4"/>
  <c r="AE182" i="4"/>
  <c r="F182" i="4"/>
  <c r="AE181" i="4"/>
  <c r="F181" i="4"/>
  <c r="F179" i="4" l="1"/>
  <c r="F176" i="4"/>
  <c r="F177" i="4"/>
  <c r="AE176" i="4"/>
  <c r="AE177" i="4"/>
  <c r="AE178" i="4"/>
  <c r="AE179" i="4"/>
  <c r="AE180" i="4"/>
  <c r="AE170" i="4"/>
  <c r="AE171" i="4"/>
  <c r="AE172" i="4"/>
  <c r="AE173" i="4"/>
  <c r="AE174" i="4"/>
  <c r="AE175" i="4"/>
  <c r="F170" i="4"/>
  <c r="F171" i="4"/>
  <c r="F172" i="4"/>
  <c r="F173" i="4"/>
  <c r="F174" i="4"/>
  <c r="AE165" i="4"/>
  <c r="AE166" i="4"/>
  <c r="AE167" i="4"/>
  <c r="AE168" i="4"/>
  <c r="AE169" i="4"/>
  <c r="F164" i="4"/>
  <c r="F165" i="4"/>
  <c r="F166" i="4"/>
  <c r="F168" i="4"/>
  <c r="F169" i="4"/>
  <c r="AE158" i="4"/>
  <c r="AE159" i="4"/>
  <c r="AE160" i="4"/>
  <c r="AE161" i="4"/>
  <c r="AE162" i="4"/>
  <c r="AE163" i="4"/>
  <c r="AE164" i="4"/>
  <c r="F155" i="4"/>
  <c r="F156" i="4"/>
  <c r="F157" i="4"/>
  <c r="F154" i="4"/>
  <c r="AE2656" i="3"/>
  <c r="F153" i="4"/>
  <c r="F158" i="4"/>
  <c r="F159" i="4"/>
  <c r="F160" i="4"/>
  <c r="F161" i="4"/>
  <c r="F162" i="4"/>
  <c r="F163" i="4"/>
  <c r="F152" i="4"/>
  <c r="AE152" i="4"/>
  <c r="AE153" i="4"/>
  <c r="AE154" i="4"/>
  <c r="AE155" i="4"/>
  <c r="AE156" i="4"/>
  <c r="AE157" i="4"/>
  <c r="F151" i="4"/>
  <c r="F150" i="4"/>
  <c r="AE146" i="4"/>
  <c r="AE147" i="4"/>
  <c r="AE148" i="4"/>
  <c r="AE149" i="4"/>
  <c r="AE150" i="4"/>
  <c r="AE151" i="4"/>
  <c r="AE140" i="4"/>
  <c r="F140" i="4"/>
  <c r="F141" i="4"/>
  <c r="F142" i="4"/>
  <c r="AE138" i="4"/>
  <c r="AE139" i="4"/>
  <c r="AE141" i="4"/>
  <c r="AE142" i="4"/>
  <c r="AE143" i="4"/>
  <c r="AE144" i="4"/>
  <c r="AE145" i="4"/>
  <c r="F146" i="4"/>
  <c r="F147" i="4"/>
  <c r="F148" i="4"/>
  <c r="F149" i="4"/>
  <c r="F138" i="4"/>
  <c r="F139" i="4"/>
  <c r="F143" i="4"/>
  <c r="F144" i="4"/>
  <c r="F145" i="4"/>
  <c r="AE137" i="4"/>
  <c r="F137" i="4"/>
  <c r="AE136" i="4"/>
  <c r="F136" i="4"/>
  <c r="AE135" i="4"/>
  <c r="F135" i="4"/>
  <c r="AE134" i="4"/>
  <c r="F134" i="4"/>
  <c r="AE133" i="4"/>
  <c r="F133" i="4"/>
  <c r="AE132" i="4"/>
  <c r="F132" i="4"/>
  <c r="AE131" i="4"/>
  <c r="F131" i="4"/>
  <c r="AE130" i="4"/>
  <c r="F130" i="4"/>
  <c r="AE129" i="4"/>
  <c r="F129" i="4"/>
  <c r="F124" i="4"/>
  <c r="F125" i="4"/>
  <c r="F126" i="4"/>
  <c r="F127" i="4"/>
  <c r="F128" i="4"/>
  <c r="AE122" i="4"/>
  <c r="AE123" i="4"/>
  <c r="AE124" i="4"/>
  <c r="AE125" i="4"/>
  <c r="AE126" i="4"/>
  <c r="AE127" i="4"/>
  <c r="AE128" i="4"/>
  <c r="F117" i="4"/>
  <c r="F118" i="4"/>
  <c r="F119" i="4"/>
  <c r="F120" i="4"/>
  <c r="F121" i="4"/>
  <c r="F122" i="4"/>
  <c r="F123" i="4"/>
  <c r="AE110" i="4" l="1"/>
  <c r="AE111" i="4"/>
  <c r="AE112" i="4"/>
  <c r="AE113" i="4"/>
  <c r="AE114" i="4"/>
  <c r="AE115" i="4"/>
  <c r="AE116" i="4"/>
  <c r="AE117" i="4"/>
  <c r="AE118" i="4"/>
  <c r="AE119" i="4"/>
  <c r="AE120" i="4"/>
  <c r="AE121" i="4"/>
  <c r="F2836" i="3"/>
  <c r="F2837" i="3"/>
  <c r="F107" i="4"/>
  <c r="F108" i="4"/>
  <c r="F109" i="4"/>
  <c r="F110" i="4"/>
  <c r="F111" i="4"/>
  <c r="F112" i="4"/>
  <c r="F113" i="4"/>
  <c r="F114" i="4"/>
  <c r="F115" i="4"/>
  <c r="F116" i="4"/>
  <c r="AE101" i="4"/>
  <c r="AE102" i="4"/>
  <c r="AE103" i="4"/>
  <c r="AE104" i="4"/>
  <c r="AE105" i="4"/>
  <c r="AE106" i="4"/>
  <c r="AE107" i="4"/>
  <c r="AE108" i="4"/>
  <c r="AE109" i="4"/>
  <c r="F100" i="4"/>
  <c r="F101" i="4"/>
  <c r="F102" i="4"/>
  <c r="F103" i="4"/>
  <c r="F104" i="4"/>
  <c r="F105" i="4"/>
  <c r="F106" i="4"/>
  <c r="AE90" i="4"/>
  <c r="AE91" i="4"/>
  <c r="AE92" i="4"/>
  <c r="AE93" i="4"/>
  <c r="AE94" i="4"/>
  <c r="AE95" i="4"/>
  <c r="AE96" i="4"/>
  <c r="AE97" i="4"/>
  <c r="AE98" i="4"/>
  <c r="AE99" i="4"/>
  <c r="AE100" i="4"/>
  <c r="AE89" i="4"/>
  <c r="AE2832" i="3" l="1"/>
  <c r="AE2833" i="3"/>
  <c r="AE2834" i="3"/>
  <c r="AE2835" i="3"/>
  <c r="AE2836" i="3"/>
  <c r="AE2837" i="3"/>
  <c r="F87" i="4" l="1"/>
  <c r="F88" i="4"/>
  <c r="F89" i="4"/>
  <c r="F90" i="4"/>
  <c r="F91" i="4"/>
  <c r="F92" i="4"/>
  <c r="F93" i="4"/>
  <c r="F94" i="4"/>
  <c r="F95" i="4"/>
  <c r="F96" i="4"/>
  <c r="F97" i="4"/>
  <c r="F98" i="4"/>
  <c r="F99" i="4"/>
  <c r="F78" i="4" l="1"/>
  <c r="F83" i="4"/>
  <c r="F85" i="4"/>
  <c r="F86" i="4"/>
  <c r="AE76" i="4"/>
  <c r="AE77" i="4"/>
  <c r="AE78" i="4"/>
  <c r="AE79" i="4"/>
  <c r="AE80" i="4"/>
  <c r="AE81" i="4"/>
  <c r="AE83" i="4"/>
  <c r="AE84" i="4"/>
  <c r="AE85" i="4"/>
  <c r="AE86" i="4"/>
  <c r="AE87" i="4"/>
  <c r="AE88" i="4"/>
  <c r="F68" i="4" l="1"/>
  <c r="AE68" i="4"/>
  <c r="AE2822" i="3"/>
  <c r="AE2823" i="3"/>
  <c r="AE2824" i="3"/>
  <c r="AE2825" i="3"/>
  <c r="AE2826" i="3"/>
  <c r="AE2827" i="3"/>
  <c r="AE2828" i="3"/>
  <c r="AE2829" i="3"/>
  <c r="AE2830" i="3"/>
  <c r="AE2831" i="3"/>
  <c r="F2821" i="3"/>
  <c r="F2823" i="3"/>
  <c r="F2825" i="3"/>
  <c r="F2827" i="3"/>
  <c r="F2828" i="3"/>
  <c r="F2829" i="3"/>
  <c r="F2830" i="3"/>
  <c r="F2831" i="3"/>
  <c r="F2832" i="3"/>
  <c r="F2833" i="3"/>
  <c r="F2835" i="3"/>
  <c r="F74" i="4" l="1"/>
  <c r="F75" i="4"/>
  <c r="F76" i="4"/>
  <c r="F77" i="4"/>
  <c r="AE2813" i="3"/>
  <c r="AE2814" i="3"/>
  <c r="AE2815" i="3"/>
  <c r="AE2816" i="3"/>
  <c r="AE2817" i="3"/>
  <c r="AE2818" i="3"/>
  <c r="AE2819" i="3"/>
  <c r="AE2820" i="3"/>
  <c r="AE2821" i="3"/>
  <c r="F2807" i="3"/>
  <c r="F2810" i="3"/>
  <c r="F2811" i="3"/>
  <c r="F2812" i="3"/>
  <c r="F2813" i="3"/>
  <c r="F2814" i="3"/>
  <c r="F2815" i="3"/>
  <c r="F2816" i="3"/>
  <c r="F2820" i="3"/>
  <c r="AE2802" i="3"/>
  <c r="AE2803" i="3"/>
  <c r="AE2804" i="3"/>
  <c r="AE2805" i="3"/>
  <c r="AE2806" i="3"/>
  <c r="AE2807" i="3"/>
  <c r="AE2808" i="3"/>
  <c r="AE2810" i="3"/>
  <c r="AE2811" i="3"/>
  <c r="AE2812" i="3"/>
  <c r="F65" i="4" l="1"/>
  <c r="F67" i="4"/>
  <c r="F69" i="4"/>
  <c r="F70" i="4"/>
  <c r="F71" i="4"/>
  <c r="F72" i="4"/>
  <c r="F73" i="4"/>
  <c r="F61" i="4"/>
  <c r="AE62" i="4"/>
  <c r="AE63" i="4"/>
  <c r="AE64" i="4"/>
  <c r="AE65" i="4"/>
  <c r="AE66" i="4"/>
  <c r="AE67" i="4"/>
  <c r="AE69" i="4"/>
  <c r="AE70" i="4"/>
  <c r="AE71" i="4"/>
  <c r="AE72" i="4"/>
  <c r="AE73" i="4"/>
  <c r="AE74" i="4"/>
  <c r="AE75" i="4"/>
  <c r="AE2788" i="3"/>
  <c r="AE2789" i="3"/>
  <c r="AE2790" i="3"/>
  <c r="AE2791" i="3"/>
  <c r="AE2792" i="3"/>
  <c r="AE2793" i="3"/>
  <c r="AE2794" i="3"/>
  <c r="AE2795" i="3"/>
  <c r="AE2796" i="3"/>
  <c r="AE2797" i="3"/>
  <c r="AE2798" i="3"/>
  <c r="AE2799" i="3"/>
  <c r="AE2800" i="3"/>
  <c r="AE2801" i="3"/>
  <c r="F2789" i="3"/>
  <c r="F2790" i="3"/>
  <c r="F2791" i="3"/>
  <c r="F2792" i="3"/>
  <c r="F2793" i="3"/>
  <c r="F2794" i="3"/>
  <c r="F2795" i="3"/>
  <c r="F2796" i="3"/>
  <c r="F2797" i="3"/>
  <c r="F2798" i="3"/>
  <c r="F2799" i="3"/>
  <c r="F2800" i="3"/>
  <c r="F2803" i="3"/>
  <c r="F2805" i="3"/>
  <c r="F2806" i="3"/>
  <c r="AE2782" i="3"/>
  <c r="AE2783" i="3"/>
  <c r="AE2784" i="3"/>
  <c r="AE2785" i="3"/>
  <c r="AE2786" i="3"/>
  <c r="AE2787" i="3"/>
  <c r="AE593" i="3" l="1"/>
  <c r="AE2770" i="3" l="1"/>
  <c r="AE2771" i="3"/>
  <c r="AE2772" i="3"/>
  <c r="AE2773" i="3"/>
  <c r="AE2774" i="3"/>
  <c r="AE2775" i="3"/>
  <c r="AE2776" i="3"/>
  <c r="AE2777" i="3"/>
  <c r="AE2778" i="3"/>
  <c r="AE2779" i="3"/>
  <c r="AE2780" i="3"/>
  <c r="AE2781" i="3"/>
  <c r="F2774" i="3"/>
  <c r="F2775" i="3"/>
  <c r="F2777" i="3"/>
  <c r="F2779" i="3"/>
  <c r="F2780" i="3"/>
  <c r="F2781" i="3"/>
  <c r="F2782" i="3"/>
  <c r="F2784" i="3"/>
  <c r="F2785" i="3"/>
  <c r="F2788" i="3"/>
  <c r="AE2753" i="3"/>
  <c r="AE2754" i="3"/>
  <c r="AE2755" i="3"/>
  <c r="AE2756" i="3"/>
  <c r="AE2757" i="3"/>
  <c r="AE2758" i="3"/>
  <c r="AE2759" i="3"/>
  <c r="AE2760" i="3"/>
  <c r="AE2761" i="3"/>
  <c r="AE2762" i="3"/>
  <c r="AE2763" i="3"/>
  <c r="AE2764" i="3"/>
  <c r="AE2765" i="3"/>
  <c r="AE2766" i="3"/>
  <c r="AE2767" i="3"/>
  <c r="AE2768" i="3"/>
  <c r="AE2769" i="3"/>
  <c r="F2758" i="3"/>
  <c r="F2759" i="3"/>
  <c r="F2760" i="3"/>
  <c r="F2761" i="3"/>
  <c r="F2762" i="3"/>
  <c r="F2763" i="3"/>
  <c r="F2765" i="3"/>
  <c r="F2767" i="3"/>
  <c r="F2770" i="3"/>
  <c r="F53" i="4" l="1"/>
  <c r="F54" i="4"/>
  <c r="F55" i="4"/>
  <c r="F56" i="4"/>
  <c r="F57" i="4"/>
  <c r="F59" i="4"/>
  <c r="F60" i="4"/>
  <c r="F63" i="4"/>
  <c r="F64" i="4"/>
  <c r="AE2750" i="3"/>
  <c r="AE2751" i="3"/>
  <c r="AE2752" i="3"/>
  <c r="AE2749" i="3"/>
  <c r="AE2735" i="3"/>
  <c r="AE2736" i="3"/>
  <c r="AE2737" i="3"/>
  <c r="AE2738" i="3"/>
  <c r="AE2739" i="3"/>
  <c r="AE2740" i="3"/>
  <c r="AE2741" i="3"/>
  <c r="AE2742" i="3"/>
  <c r="AE2743" i="3"/>
  <c r="AE2744" i="3"/>
  <c r="AE2745" i="3"/>
  <c r="AE2746" i="3"/>
  <c r="AE2747" i="3"/>
  <c r="AE2748" i="3"/>
  <c r="F2738" i="3"/>
  <c r="F2740" i="3"/>
  <c r="F2742" i="3"/>
  <c r="F2743" i="3"/>
  <c r="F2746" i="3"/>
  <c r="F2747" i="3"/>
  <c r="F2750" i="3"/>
  <c r="F2753" i="3"/>
  <c r="F2756" i="3"/>
  <c r="F2757" i="3"/>
  <c r="AE47" i="4" l="1"/>
  <c r="AE48" i="4"/>
  <c r="AE49" i="4"/>
  <c r="AE50" i="4"/>
  <c r="AE51" i="4"/>
  <c r="AE52" i="4"/>
  <c r="AE53" i="4"/>
  <c r="AE54" i="4"/>
  <c r="AE55" i="4"/>
  <c r="AE56" i="4"/>
  <c r="AE57" i="4"/>
  <c r="AE58" i="4"/>
  <c r="AE59" i="4"/>
  <c r="AE60" i="4"/>
  <c r="AE61" i="4"/>
  <c r="AE2724" i="3" l="1"/>
  <c r="AE2725" i="3"/>
  <c r="F2724" i="3"/>
  <c r="AE2734" i="3"/>
  <c r="AE2717" i="3"/>
  <c r="AE2718" i="3"/>
  <c r="AE2719" i="3"/>
  <c r="AE2720" i="3"/>
  <c r="AE2721" i="3"/>
  <c r="AE2722" i="3"/>
  <c r="AE2723" i="3"/>
  <c r="AE2726" i="3"/>
  <c r="AE2727" i="3"/>
  <c r="AE2728" i="3"/>
  <c r="AE2729" i="3"/>
  <c r="AE2730" i="3"/>
  <c r="AE2731" i="3"/>
  <c r="AE2732" i="3"/>
  <c r="AE2733" i="3"/>
  <c r="F2715" i="3"/>
  <c r="F2716" i="3"/>
  <c r="F2717" i="3"/>
  <c r="F2719" i="3"/>
  <c r="F2720" i="3"/>
  <c r="F2721" i="3"/>
  <c r="F2725" i="3"/>
  <c r="F2727" i="3"/>
  <c r="F2729" i="3"/>
  <c r="F2731" i="3"/>
  <c r="F2732" i="3"/>
  <c r="F2733" i="3"/>
  <c r="F2713" i="3"/>
  <c r="AE2705" i="3"/>
  <c r="AE2082" i="3" l="1"/>
  <c r="AE2699" i="3" l="1"/>
  <c r="AE2700" i="3"/>
  <c r="AE2701" i="3"/>
  <c r="AE2702" i="3"/>
  <c r="AE2703" i="3"/>
  <c r="AE2704" i="3"/>
  <c r="AE2707" i="3"/>
  <c r="AE2708" i="3"/>
  <c r="AE2709" i="3"/>
  <c r="AE2710" i="3"/>
  <c r="AE2711" i="3"/>
  <c r="AE2712" i="3"/>
  <c r="AE2713" i="3"/>
  <c r="AE2714" i="3"/>
  <c r="AE2715" i="3"/>
  <c r="AE2716" i="3"/>
  <c r="F2698" i="3"/>
  <c r="F2699" i="3"/>
  <c r="F2700" i="3"/>
  <c r="F2701" i="3"/>
  <c r="F2702" i="3"/>
  <c r="F2705" i="3"/>
  <c r="F2708" i="3"/>
  <c r="F2709" i="3"/>
  <c r="F2710" i="3"/>
  <c r="F2711" i="3"/>
  <c r="AE2690" i="3"/>
  <c r="F2691" i="3"/>
  <c r="AE34" i="4"/>
  <c r="AE35" i="4"/>
  <c r="AE36" i="4"/>
  <c r="AE37" i="4"/>
  <c r="AE38" i="4"/>
  <c r="AE39" i="4"/>
  <c r="AE40" i="4"/>
  <c r="AE41" i="4"/>
  <c r="AE42" i="4"/>
  <c r="AE43" i="4"/>
  <c r="AE44" i="4"/>
  <c r="AE45" i="4"/>
  <c r="AE46" i="4"/>
  <c r="D34" i="4"/>
  <c r="AE2683" i="3"/>
  <c r="AE2684" i="3"/>
  <c r="AE2685" i="3"/>
  <c r="AE2686" i="3"/>
  <c r="AE2687" i="3"/>
  <c r="AE2688" i="3"/>
  <c r="AE2689" i="3"/>
  <c r="AE2691" i="3"/>
  <c r="AE2692" i="3"/>
  <c r="AE2693" i="3"/>
  <c r="AE2694" i="3"/>
  <c r="AE2695" i="3"/>
  <c r="AE2696" i="3"/>
  <c r="AE2697" i="3"/>
  <c r="AE2698" i="3"/>
  <c r="F2683" i="3"/>
  <c r="F2684" i="3"/>
  <c r="F2685" i="3"/>
  <c r="F2686" i="3"/>
  <c r="F2687" i="3"/>
  <c r="F2688" i="3"/>
  <c r="F2689" i="3"/>
  <c r="F2695" i="3"/>
  <c r="AE33" i="4" l="1"/>
  <c r="D33" i="4"/>
  <c r="F33" i="4" s="1"/>
  <c r="AE32" i="4"/>
  <c r="D32" i="4"/>
  <c r="F32" i="4" s="1"/>
  <c r="AE31" i="4"/>
  <c r="D31" i="4"/>
  <c r="F31" i="4" s="1"/>
  <c r="AE30" i="4"/>
  <c r="D30" i="4"/>
  <c r="F30" i="4" s="1"/>
  <c r="AE29" i="4"/>
  <c r="D29" i="4"/>
  <c r="AE28" i="4"/>
  <c r="D28" i="4"/>
  <c r="D27" i="4"/>
  <c r="AE26" i="4"/>
  <c r="D26" i="4"/>
  <c r="F26" i="4" s="1"/>
  <c r="AE25" i="4"/>
  <c r="D25" i="4"/>
  <c r="AE2682" i="3"/>
  <c r="D2682" i="3"/>
  <c r="AE2681" i="3"/>
  <c r="D2681" i="3"/>
  <c r="F2681" i="3" s="1"/>
  <c r="AE2680" i="3"/>
  <c r="D2680" i="3"/>
  <c r="F2680" i="3" s="1"/>
  <c r="AE2679" i="3"/>
  <c r="D2679" i="3"/>
  <c r="F2679" i="3" s="1"/>
  <c r="AE2678" i="3"/>
  <c r="D2678" i="3"/>
  <c r="F2678" i="3" s="1"/>
  <c r="AE2677" i="3"/>
  <c r="D2677" i="3"/>
  <c r="F2677" i="3" s="1"/>
  <c r="AE2676" i="3"/>
  <c r="D2676" i="3"/>
  <c r="F2676" i="3" s="1"/>
  <c r="AE2675" i="3"/>
  <c r="D2675" i="3"/>
  <c r="F2675" i="3" s="1"/>
  <c r="AE2674" i="3"/>
  <c r="D2674" i="3"/>
  <c r="F2674" i="3" s="1"/>
  <c r="AE2673" i="3"/>
  <c r="D2673" i="3"/>
  <c r="F2673" i="3" s="1"/>
  <c r="AE2672" i="3"/>
  <c r="D2672" i="3"/>
  <c r="F2672" i="3" s="1"/>
  <c r="AE2671" i="3"/>
  <c r="D2671" i="3"/>
  <c r="AE2670" i="3"/>
  <c r="D2670" i="3"/>
  <c r="F2670" i="3" s="1"/>
  <c r="AE2669" i="3"/>
  <c r="D2669" i="3"/>
  <c r="F2669" i="3" s="1"/>
  <c r="AE2668" i="3"/>
  <c r="D2668" i="3"/>
  <c r="F2668" i="3" s="1"/>
  <c r="AE2667" i="3"/>
  <c r="D2667" i="3"/>
  <c r="AE2666" i="3"/>
  <c r="D2666" i="3"/>
  <c r="AE2665" i="3"/>
  <c r="D2665" i="3"/>
  <c r="AE2664" i="3"/>
  <c r="D2664" i="3"/>
  <c r="AE2663" i="3"/>
  <c r="D2663" i="3"/>
  <c r="AE2662" i="3"/>
  <c r="D2662" i="3"/>
  <c r="AE2661" i="3"/>
  <c r="F2661" i="3"/>
  <c r="AE2651" i="3" l="1"/>
  <c r="AE2652" i="3"/>
  <c r="AE2653" i="3"/>
  <c r="AE2654" i="3"/>
  <c r="AE2655" i="3"/>
  <c r="AE2657" i="3"/>
  <c r="AE2658" i="3"/>
  <c r="AE2659" i="3"/>
  <c r="AE2660" i="3"/>
  <c r="F2651" i="3"/>
  <c r="F2655" i="3"/>
  <c r="AE2009" i="3"/>
  <c r="AE23" i="4"/>
  <c r="AE24" i="4"/>
  <c r="F23" i="4"/>
  <c r="AE2636" i="3"/>
  <c r="AE2637" i="3"/>
  <c r="AE2638" i="3"/>
  <c r="AE2639" i="3"/>
  <c r="AE2640" i="3"/>
  <c r="AE2641" i="3"/>
  <c r="AE2642" i="3"/>
  <c r="AE2643" i="3"/>
  <c r="AE2644" i="3"/>
  <c r="AE2645" i="3"/>
  <c r="AE2646" i="3"/>
  <c r="AE2647" i="3"/>
  <c r="AE2648" i="3"/>
  <c r="AE2649" i="3"/>
  <c r="AE2650" i="3"/>
  <c r="AE2635" i="3"/>
  <c r="AE18" i="4" l="1"/>
  <c r="AE19" i="4"/>
  <c r="AE20" i="4"/>
  <c r="AE21" i="4"/>
  <c r="AE22" i="4"/>
  <c r="F2636" i="3"/>
  <c r="F2637" i="3"/>
  <c r="F2640" i="3"/>
  <c r="F2641" i="3"/>
  <c r="F2642" i="3"/>
  <c r="F2645" i="3"/>
  <c r="F2646" i="3"/>
  <c r="F2647" i="3"/>
  <c r="F2649" i="3"/>
  <c r="F20" i="4"/>
  <c r="F21" i="4"/>
  <c r="F34" i="4"/>
  <c r="F35" i="4"/>
  <c r="F36" i="4"/>
  <c r="F37" i="4"/>
  <c r="F38" i="4"/>
  <c r="F39" i="4"/>
  <c r="F40" i="4"/>
  <c r="F42" i="4"/>
  <c r="F44" i="4"/>
  <c r="F45" i="4"/>
  <c r="F46" i="4"/>
  <c r="F47" i="4"/>
  <c r="F48" i="4"/>
  <c r="F49" i="4"/>
  <c r="F51" i="4"/>
  <c r="AE2623" i="3"/>
  <c r="AE2624" i="3"/>
  <c r="AE2625" i="3"/>
  <c r="AE2626" i="3"/>
  <c r="AE2627" i="3"/>
  <c r="AE2628" i="3"/>
  <c r="AE2630" i="3"/>
  <c r="AE2631" i="3"/>
  <c r="AE2632" i="3"/>
  <c r="AE2633" i="3"/>
  <c r="AE2634" i="3"/>
  <c r="F2625" i="3"/>
  <c r="F2630" i="3"/>
  <c r="F2631" i="3"/>
  <c r="F2633" i="3"/>
  <c r="F2634" i="3"/>
  <c r="AE2614" i="3"/>
  <c r="AE2615" i="3"/>
  <c r="F2615" i="3"/>
  <c r="F9" i="4" l="1"/>
  <c r="F12" i="4"/>
  <c r="F13" i="4"/>
  <c r="AE7" i="4" l="1"/>
  <c r="AE8" i="4"/>
  <c r="AE9" i="4"/>
  <c r="AE10" i="4"/>
  <c r="AE11" i="4"/>
  <c r="AE12" i="4"/>
  <c r="AE13" i="4"/>
  <c r="AE14" i="4"/>
  <c r="AE15" i="4"/>
  <c r="AE16" i="4"/>
  <c r="AE4" i="4"/>
  <c r="AE5" i="4"/>
  <c r="AE6" i="4"/>
  <c r="AE3" i="4"/>
  <c r="AE2609" i="3"/>
  <c r="AE2" i="4" l="1"/>
  <c r="AE2604" i="3"/>
  <c r="F2601" i="3"/>
  <c r="F2" i="4"/>
  <c r="F2607" i="3"/>
  <c r="AE2509" i="4"/>
  <c r="F2509" i="4"/>
  <c r="AE2508" i="4"/>
  <c r="F2508" i="4"/>
  <c r="AE2507" i="4"/>
  <c r="F2507" i="4"/>
  <c r="AE2506" i="4"/>
  <c r="F2506" i="4"/>
  <c r="AE2505" i="4"/>
  <c r="F2505" i="4"/>
  <c r="AE2504" i="4"/>
  <c r="F2504" i="4"/>
  <c r="AE2503" i="4"/>
  <c r="F2503" i="4"/>
  <c r="AE2502" i="4"/>
  <c r="F2502" i="4"/>
  <c r="AE2501" i="4"/>
  <c r="F2501" i="4"/>
  <c r="AE2500" i="4"/>
  <c r="F2500" i="4"/>
  <c r="AE2499" i="4"/>
  <c r="F2499" i="4"/>
  <c r="AE2498" i="4"/>
  <c r="F2498" i="4"/>
  <c r="AE2497" i="4"/>
  <c r="F2497" i="4"/>
  <c r="AE2496" i="4"/>
  <c r="F2496" i="4"/>
  <c r="AE2495" i="4"/>
  <c r="F2495" i="4"/>
  <c r="AE2601" i="3" l="1"/>
  <c r="AE2595" i="3"/>
  <c r="AE2605" i="3"/>
  <c r="AE2606" i="3"/>
  <c r="AE2607" i="3"/>
  <c r="AE2608" i="3"/>
  <c r="AE2611" i="3"/>
  <c r="AE2612" i="3"/>
  <c r="AE2613" i="3"/>
  <c r="AE2616" i="3"/>
  <c r="AE2617" i="3"/>
  <c r="AE2618" i="3"/>
  <c r="AE2619" i="3"/>
  <c r="AE2620" i="3"/>
  <c r="AE2621" i="3"/>
  <c r="AE2622" i="3"/>
  <c r="F2605" i="3"/>
  <c r="F2608" i="3"/>
  <c r="F2613" i="3"/>
  <c r="F2621" i="3"/>
  <c r="AE2588" i="3"/>
  <c r="AE2589" i="3"/>
  <c r="AE2590" i="3"/>
  <c r="AE2591" i="3"/>
  <c r="AE2592" i="3"/>
  <c r="AE2593" i="3"/>
  <c r="AE2594" i="3"/>
  <c r="AE2597" i="3"/>
  <c r="AE2598" i="3"/>
  <c r="AE2599" i="3"/>
  <c r="AE2600" i="3"/>
  <c r="AE2603" i="3"/>
  <c r="F2590" i="3"/>
  <c r="F2591" i="3"/>
  <c r="F2592" i="3"/>
  <c r="F2593" i="3"/>
  <c r="F2594" i="3"/>
  <c r="F2599" i="3"/>
  <c r="AE2571" i="3" l="1"/>
  <c r="AE2572" i="3"/>
  <c r="AE2573" i="3"/>
  <c r="AE2574" i="3"/>
  <c r="AE2575" i="3"/>
  <c r="AE2576" i="3"/>
  <c r="AE2577" i="3"/>
  <c r="AE2578" i="3"/>
  <c r="AE2579" i="3"/>
  <c r="AE2580" i="3"/>
  <c r="AE2581" i="3"/>
  <c r="AE2582" i="3"/>
  <c r="AE2583" i="3"/>
  <c r="AE2584" i="3"/>
  <c r="AE2585" i="3"/>
  <c r="AE2586" i="3"/>
  <c r="AE2587" i="3"/>
  <c r="F2573" i="3"/>
  <c r="F2576" i="3"/>
  <c r="F2578" i="3"/>
  <c r="F2582" i="3"/>
  <c r="F2584" i="3"/>
  <c r="F2586" i="3"/>
  <c r="AE2551" i="3"/>
  <c r="AE2552" i="3"/>
  <c r="AE2553" i="3"/>
  <c r="AE2554" i="3"/>
  <c r="AE2555" i="3"/>
  <c r="AE2556" i="3"/>
  <c r="AE2557" i="3"/>
  <c r="AE2558" i="3"/>
  <c r="AE2559" i="3"/>
  <c r="AE2560" i="3"/>
  <c r="AE2561" i="3"/>
  <c r="AE2562" i="3"/>
  <c r="AE2563" i="3"/>
  <c r="AE2564" i="3"/>
  <c r="AE2565" i="3"/>
  <c r="AE2566" i="3"/>
  <c r="AE2567" i="3"/>
  <c r="AE2568" i="3"/>
  <c r="AE2569" i="3"/>
  <c r="AE2570" i="3"/>
  <c r="AE2550" i="3"/>
  <c r="F2571" i="3"/>
  <c r="F2566" i="3"/>
  <c r="F2565" i="3"/>
  <c r="F2563" i="3"/>
  <c r="F2560" i="3"/>
  <c r="F2557" i="3"/>
  <c r="F2555" i="3"/>
  <c r="F2554" i="3"/>
  <c r="AE2549" i="3" l="1"/>
  <c r="AE2150" i="3"/>
  <c r="AE2547" i="3" l="1"/>
  <c r="F2537" i="3"/>
  <c r="F2551" i="3"/>
  <c r="F2552" i="3"/>
  <c r="AE2537" i="3"/>
  <c r="AE2538" i="3"/>
  <c r="AE2539" i="3"/>
  <c r="AE2540" i="3"/>
  <c r="AE2541" i="3"/>
  <c r="AE2542" i="3"/>
  <c r="AE2543" i="3"/>
  <c r="AE2544" i="3"/>
  <c r="AE2545" i="3"/>
  <c r="AE2546" i="3"/>
  <c r="AE2536" i="3"/>
  <c r="AE2519" i="3"/>
  <c r="AE2520" i="3"/>
  <c r="AE2521" i="3"/>
  <c r="AE2522" i="3"/>
  <c r="AE2523" i="3"/>
  <c r="AE2524" i="3"/>
  <c r="AE2525" i="3"/>
  <c r="AE2526" i="3"/>
  <c r="AE2527" i="3"/>
  <c r="AE2528" i="3"/>
  <c r="AE2529" i="3"/>
  <c r="AE2530" i="3"/>
  <c r="AE2531" i="3"/>
  <c r="AE2532" i="3"/>
  <c r="AE2533" i="3"/>
  <c r="AE2534" i="3"/>
  <c r="AE2535" i="3"/>
  <c r="F2519" i="3"/>
  <c r="F2523" i="3"/>
  <c r="AE2513" i="3" l="1"/>
  <c r="AE2514" i="3"/>
  <c r="AE2515" i="3"/>
  <c r="AE2516" i="3"/>
  <c r="AE2517" i="3"/>
  <c r="AE2518" i="3"/>
  <c r="AE2512" i="3"/>
  <c r="AE2500" i="3" l="1"/>
  <c r="AE2501" i="3"/>
  <c r="AE2502" i="3"/>
  <c r="AE2503" i="3"/>
  <c r="AE2504" i="3"/>
  <c r="AE2505" i="3"/>
  <c r="AE2506" i="3"/>
  <c r="AE2507" i="3"/>
  <c r="AE2508" i="3"/>
  <c r="AE2509" i="3"/>
  <c r="AE2510" i="3"/>
  <c r="AE2511" i="3"/>
  <c r="AE2484" i="3" l="1"/>
  <c r="AE2485" i="3"/>
  <c r="AE2486" i="3"/>
  <c r="AE2487" i="3"/>
  <c r="AE2488" i="3"/>
  <c r="AE2489" i="3"/>
  <c r="AE2490" i="3"/>
  <c r="AE2491" i="3"/>
  <c r="AE2492" i="3"/>
  <c r="AE2493" i="3"/>
  <c r="AE2494" i="3"/>
  <c r="AE2496" i="3"/>
  <c r="AE2497" i="3"/>
  <c r="AE2498" i="3"/>
  <c r="AE2499" i="3"/>
  <c r="F2484" i="3"/>
  <c r="F2488" i="3"/>
  <c r="F2489" i="3"/>
  <c r="F2491" i="3"/>
  <c r="F2493" i="3"/>
  <c r="F2499" i="3"/>
  <c r="AE2478" i="3"/>
  <c r="AE2479" i="3"/>
  <c r="AE2480" i="3"/>
  <c r="AE2481" i="3"/>
  <c r="AE2482" i="3"/>
  <c r="AE2483" i="3"/>
  <c r="AE2463" i="3"/>
  <c r="AE2464" i="3"/>
  <c r="AE2465" i="3"/>
  <c r="AE2466" i="3"/>
  <c r="AE2467" i="3"/>
  <c r="AE2468" i="3"/>
  <c r="AE2469" i="3"/>
  <c r="AE2470" i="3"/>
  <c r="AE2471" i="3"/>
  <c r="AE2472" i="3"/>
  <c r="AE2473" i="3"/>
  <c r="AE2474" i="3"/>
  <c r="AE2475" i="3"/>
  <c r="AE2476" i="3"/>
  <c r="AE2477" i="3"/>
  <c r="F2469" i="3"/>
  <c r="F2470" i="3"/>
  <c r="F2472" i="3"/>
  <c r="F2473" i="3"/>
  <c r="F2474" i="3"/>
  <c r="F2480" i="3"/>
  <c r="AE2450" i="3" l="1"/>
  <c r="AE2451" i="3"/>
  <c r="AE2452" i="3"/>
  <c r="AE2453" i="3"/>
  <c r="AE2454" i="3"/>
  <c r="AE2455" i="3"/>
  <c r="AE2456" i="3"/>
  <c r="AE2457" i="3"/>
  <c r="AE2458" i="3"/>
  <c r="AE2459" i="3"/>
  <c r="AE2460" i="3"/>
  <c r="AE2461" i="3"/>
  <c r="AE2462" i="3"/>
  <c r="F2449" i="3"/>
  <c r="F2450" i="3"/>
  <c r="F2452" i="3"/>
  <c r="F2455" i="3"/>
  <c r="F2456" i="3"/>
  <c r="F2457" i="3"/>
  <c r="F2458" i="3"/>
  <c r="F2459" i="3"/>
  <c r="F2460" i="3"/>
  <c r="AE2435" i="3"/>
  <c r="AE2436" i="3"/>
  <c r="AE2437" i="3"/>
  <c r="AE2438" i="3"/>
  <c r="AE2439" i="3"/>
  <c r="AE2440" i="3"/>
  <c r="AE2441" i="3"/>
  <c r="AE2442" i="3"/>
  <c r="AE2443" i="3"/>
  <c r="AE2444" i="3"/>
  <c r="AE2445" i="3"/>
  <c r="AE2446" i="3"/>
  <c r="AE2447" i="3"/>
  <c r="AE2448" i="3"/>
  <c r="AE2449" i="3"/>
  <c r="F2439" i="3"/>
  <c r="F2440" i="3"/>
  <c r="F2441" i="3"/>
  <c r="F2443" i="3"/>
  <c r="F2444" i="3"/>
  <c r="F2445" i="3"/>
  <c r="F2447" i="3"/>
  <c r="AE1966" i="2" l="1"/>
  <c r="AE2390" i="3" l="1"/>
  <c r="F2390" i="3"/>
  <c r="AE1765" i="3" l="1"/>
  <c r="F2337" i="3" l="1"/>
  <c r="AE2321" i="3" l="1"/>
  <c r="AE2322" i="3"/>
  <c r="AE2317" i="3" l="1"/>
  <c r="AE2284" i="3" l="1"/>
  <c r="AE2285" i="3"/>
  <c r="AE764" i="2"/>
  <c r="AE1776" i="3" l="1"/>
  <c r="F2268" i="3" l="1"/>
  <c r="F2279" i="3"/>
  <c r="F2280" i="3"/>
  <c r="F2286" i="3"/>
  <c r="F2289" i="3"/>
  <c r="F2290" i="3"/>
  <c r="F2294" i="3"/>
  <c r="F2298" i="3"/>
  <c r="F2303" i="3"/>
  <c r="F2305" i="3"/>
  <c r="F2306" i="3"/>
  <c r="F2307" i="3"/>
  <c r="F2309" i="3"/>
  <c r="F2311" i="3"/>
  <c r="F2317" i="3"/>
  <c r="F2318" i="3"/>
  <c r="F2319" i="3"/>
  <c r="F2320" i="3"/>
  <c r="F2322" i="3"/>
  <c r="F2323" i="3"/>
  <c r="F2328" i="3"/>
  <c r="F2332" i="3"/>
  <c r="F2333" i="3"/>
  <c r="F2334" i="3"/>
  <c r="F2335" i="3"/>
  <c r="F2339" i="3"/>
  <c r="F2340" i="3"/>
  <c r="F2341" i="3"/>
  <c r="F2342" i="3"/>
  <c r="F2347" i="3"/>
  <c r="F2352" i="3"/>
  <c r="F2355" i="3"/>
  <c r="F2356" i="3"/>
  <c r="F2357" i="3"/>
  <c r="F2361" i="3"/>
  <c r="F2362" i="3"/>
  <c r="F2366" i="3"/>
  <c r="F2367" i="3"/>
  <c r="F2368" i="3"/>
  <c r="F2371" i="3"/>
  <c r="F2372" i="3"/>
  <c r="F2375" i="3"/>
  <c r="F2377" i="3"/>
  <c r="F2379" i="3"/>
  <c r="F2381" i="3"/>
  <c r="F2385" i="3"/>
  <c r="F2386" i="3"/>
  <c r="F2391" i="3"/>
  <c r="F2392" i="3"/>
  <c r="F2393" i="3"/>
  <c r="F2395" i="3"/>
  <c r="F2396" i="3"/>
  <c r="F2397" i="3"/>
  <c r="F2398" i="3"/>
  <c r="F2399" i="3"/>
  <c r="F2403" i="3"/>
  <c r="F2407" i="3"/>
  <c r="F2410" i="3"/>
  <c r="F2413" i="3"/>
  <c r="F2414" i="3"/>
  <c r="F2419" i="3"/>
  <c r="F2420" i="3"/>
  <c r="F2423" i="3"/>
  <c r="F2424" i="3"/>
  <c r="F2425" i="3"/>
  <c r="F2426" i="3"/>
  <c r="F2429" i="3"/>
  <c r="F2430" i="3"/>
  <c r="AE2268" i="3"/>
  <c r="AE2270" i="3"/>
  <c r="AE2271" i="3"/>
  <c r="AE2272" i="3"/>
  <c r="AE2273" i="3"/>
  <c r="AE2274" i="3"/>
  <c r="AE2275" i="3"/>
  <c r="AE2276" i="3"/>
  <c r="AE2277" i="3"/>
  <c r="AE2278" i="3"/>
  <c r="AE2279" i="3"/>
  <c r="AE2280" i="3"/>
  <c r="AE2281" i="3"/>
  <c r="AE2282" i="3"/>
  <c r="AE2283" i="3"/>
  <c r="AE2286" i="3"/>
  <c r="AE2287" i="3"/>
  <c r="AE2288" i="3"/>
  <c r="AE2289" i="3"/>
  <c r="AE2290" i="3"/>
  <c r="AE2291" i="3"/>
  <c r="AE2292" i="3"/>
  <c r="AE2293" i="3"/>
  <c r="AE2294" i="3"/>
  <c r="AE2295" i="3"/>
  <c r="AE2296" i="3"/>
  <c r="AE2297" i="3"/>
  <c r="AE2298" i="3"/>
  <c r="AE2299" i="3"/>
  <c r="AE2300" i="3"/>
  <c r="AE2301" i="3"/>
  <c r="AE2302" i="3"/>
  <c r="AE2303" i="3"/>
  <c r="AE2304" i="3"/>
  <c r="AE2305" i="3"/>
  <c r="AE2306" i="3"/>
  <c r="AE2307" i="3"/>
  <c r="AE2308" i="3"/>
  <c r="AE2309" i="3"/>
  <c r="AE2310" i="3"/>
  <c r="AE2311" i="3"/>
  <c r="AE2312" i="3"/>
  <c r="AE2313" i="3"/>
  <c r="AE2314" i="3"/>
  <c r="AE2315" i="3"/>
  <c r="AE2316" i="3"/>
  <c r="AE2318" i="3"/>
  <c r="AE2319" i="3"/>
  <c r="AE2320" i="3"/>
  <c r="AE2323" i="3"/>
  <c r="AE2324" i="3"/>
  <c r="AE2325" i="3"/>
  <c r="AE2326" i="3"/>
  <c r="AE2327" i="3"/>
  <c r="AE2328" i="3"/>
  <c r="AE2329" i="3"/>
  <c r="AE2330" i="3"/>
  <c r="AE2331" i="3"/>
  <c r="AE2332" i="3"/>
  <c r="AE2333" i="3"/>
  <c r="AE2334" i="3"/>
  <c r="AE2335" i="3"/>
  <c r="AE2336" i="3"/>
  <c r="AE2337" i="3"/>
  <c r="AE2338" i="3"/>
  <c r="AE2339" i="3"/>
  <c r="AE2340" i="3"/>
  <c r="AE2341" i="3"/>
  <c r="AE2342" i="3"/>
  <c r="AE2344" i="3"/>
  <c r="AE2345" i="3"/>
  <c r="AE2346" i="3"/>
  <c r="AE2347" i="3"/>
  <c r="AE2348" i="3"/>
  <c r="AE2349" i="3"/>
  <c r="AE2350" i="3"/>
  <c r="AE2351" i="3"/>
  <c r="AE2352" i="3"/>
  <c r="AE2353" i="3"/>
  <c r="AE2354" i="3"/>
  <c r="AE2355" i="3"/>
  <c r="AE2356" i="3"/>
  <c r="AE2357" i="3"/>
  <c r="AE2358" i="3"/>
  <c r="AE2359" i="3"/>
  <c r="AE2360" i="3"/>
  <c r="AE2361" i="3"/>
  <c r="AE2362" i="3"/>
  <c r="AE2363" i="3"/>
  <c r="AE2364" i="3"/>
  <c r="AE2365" i="3"/>
  <c r="AE2366" i="3"/>
  <c r="AE2367" i="3"/>
  <c r="AE2368" i="3"/>
  <c r="AE2369" i="3"/>
  <c r="AE2370" i="3"/>
  <c r="AE2371" i="3"/>
  <c r="AE2372" i="3"/>
  <c r="AE2373" i="3"/>
  <c r="AE2374" i="3"/>
  <c r="AE2375" i="3"/>
  <c r="AE2376" i="3"/>
  <c r="AE2377" i="3"/>
  <c r="AE2379" i="3"/>
  <c r="AE2380" i="3"/>
  <c r="AE2381" i="3"/>
  <c r="AE2383" i="3"/>
  <c r="AE2384" i="3"/>
  <c r="AE2385" i="3"/>
  <c r="AE2386" i="3"/>
  <c r="AE2387" i="3"/>
  <c r="AE2388" i="3"/>
  <c r="AE2389" i="3"/>
  <c r="AE2391" i="3"/>
  <c r="AE2392" i="3"/>
  <c r="AE2393" i="3"/>
  <c r="AE2394" i="3"/>
  <c r="AE2395" i="3"/>
  <c r="AE2396" i="3"/>
  <c r="AE2397" i="3"/>
  <c r="AE2398" i="3"/>
  <c r="AE2399" i="3"/>
  <c r="AE2400" i="3"/>
  <c r="AE2401" i="3"/>
  <c r="AE2402" i="3"/>
  <c r="AE2403" i="3"/>
  <c r="AE2404" i="3"/>
  <c r="AE2405" i="3"/>
  <c r="AE2406" i="3"/>
  <c r="AE2407" i="3"/>
  <c r="AE2408" i="3"/>
  <c r="AE2409" i="3"/>
  <c r="AE2410" i="3"/>
  <c r="AE2411" i="3"/>
  <c r="AE2412" i="3"/>
  <c r="AE2413" i="3"/>
  <c r="AE2414" i="3"/>
  <c r="AE2415" i="3"/>
  <c r="AE2416" i="3"/>
  <c r="AE2417" i="3"/>
  <c r="AE2418" i="3"/>
  <c r="AE2419" i="3"/>
  <c r="AE2420" i="3"/>
  <c r="AE2421" i="3"/>
  <c r="AE2422" i="3"/>
  <c r="AE2423" i="3"/>
  <c r="AE2424" i="3"/>
  <c r="AE2425" i="3"/>
  <c r="AE2426" i="3"/>
  <c r="AE2427" i="3"/>
  <c r="AE2428" i="3"/>
  <c r="AE2429" i="3"/>
  <c r="AE2430" i="3"/>
  <c r="AE2431" i="3"/>
  <c r="AE2432" i="3"/>
  <c r="AE2433" i="3"/>
  <c r="AE2434" i="3"/>
  <c r="AE2188" i="3" l="1"/>
  <c r="AE2253" i="3" l="1"/>
  <c r="AE2254" i="3"/>
  <c r="AE2255" i="3"/>
  <c r="AE2256" i="3"/>
  <c r="AE2257" i="3"/>
  <c r="AE2259" i="3"/>
  <c r="AE2260" i="3"/>
  <c r="AE2261" i="3"/>
  <c r="AE2262" i="3"/>
  <c r="AE2263" i="3"/>
  <c r="AE2264" i="3"/>
  <c r="AE2265" i="3"/>
  <c r="AE2266" i="3"/>
  <c r="AE2267" i="3"/>
  <c r="AE2252" i="3"/>
  <c r="F2256" i="3"/>
  <c r="F2258" i="3"/>
  <c r="F2259" i="3"/>
  <c r="F2261" i="3"/>
  <c r="F2262" i="3"/>
  <c r="F2263" i="3"/>
  <c r="F2264" i="3"/>
  <c r="F2265" i="3"/>
  <c r="F2266" i="3"/>
  <c r="F2267" i="3"/>
  <c r="AE2248" i="3"/>
  <c r="AE2246" i="3"/>
  <c r="AE2235" i="3"/>
  <c r="AE2236" i="3"/>
  <c r="AE2237" i="3"/>
  <c r="AE2238" i="3"/>
  <c r="AE2239" i="3"/>
  <c r="AE2240" i="3"/>
  <c r="AE2241" i="3"/>
  <c r="AE2242" i="3"/>
  <c r="AE2243" i="3"/>
  <c r="AE2244" i="3"/>
  <c r="AE2245" i="3"/>
  <c r="AE2249" i="3"/>
  <c r="AE2250" i="3"/>
  <c r="AE2251" i="3"/>
  <c r="F2236" i="3"/>
  <c r="F2237" i="3"/>
  <c r="F2240" i="3"/>
  <c r="F2241" i="3"/>
  <c r="AE1805" i="3" l="1"/>
  <c r="AE2224" i="3" l="1"/>
  <c r="AE2225" i="3"/>
  <c r="AE2226" i="3"/>
  <c r="AE2227" i="3"/>
  <c r="AE2228" i="3"/>
  <c r="AE2229" i="3"/>
  <c r="AE2230" i="3"/>
  <c r="AE2231" i="3"/>
  <c r="AE2232" i="3"/>
  <c r="AE2233" i="3"/>
  <c r="AE2234" i="3"/>
  <c r="F2228" i="3" l="1"/>
  <c r="AE2217" i="3"/>
  <c r="AE2218" i="3"/>
  <c r="AE2219" i="3"/>
  <c r="AE2220" i="3"/>
  <c r="AE2221" i="3"/>
  <c r="AE2222" i="3"/>
  <c r="AE2223" i="3"/>
  <c r="AE2206" i="3" l="1"/>
  <c r="AE2203" i="3" l="1"/>
  <c r="AE1743" i="3"/>
  <c r="AE2115" i="3" l="1"/>
  <c r="AE2987" i="2"/>
  <c r="AE2194" i="3" l="1"/>
  <c r="AE2201" i="3"/>
  <c r="AE2204" i="3"/>
  <c r="AE2205" i="3"/>
  <c r="AE2210" i="3"/>
  <c r="AE2211" i="3"/>
  <c r="AE2212" i="3"/>
  <c r="AE2213" i="3"/>
  <c r="AE2214" i="3"/>
  <c r="AE2215" i="3"/>
  <c r="AE2216" i="3"/>
  <c r="AE1983" i="3"/>
  <c r="AE1900" i="3" l="1"/>
  <c r="AE2179" i="3" l="1"/>
  <c r="AE103" i="3" l="1"/>
  <c r="AE101" i="3"/>
  <c r="AE2185" i="3" l="1"/>
  <c r="AE2186" i="3"/>
  <c r="AE2187" i="3"/>
  <c r="AE2191" i="3"/>
  <c r="AE2192" i="3"/>
  <c r="AE2193" i="3"/>
  <c r="AE2197" i="3"/>
  <c r="AE2198" i="3"/>
  <c r="AE2199" i="3"/>
  <c r="AE2200" i="3"/>
  <c r="F2192" i="3"/>
  <c r="AE2169" i="3" l="1"/>
  <c r="AE2170" i="3"/>
  <c r="AE2171" i="3"/>
  <c r="AE2175" i="3"/>
  <c r="AE2176" i="3"/>
  <c r="AE2177" i="3"/>
  <c r="AE2178" i="3"/>
  <c r="AE2181" i="3"/>
  <c r="AE2182" i="3"/>
  <c r="AE2183" i="3"/>
  <c r="AE2184" i="3"/>
  <c r="F2179" i="3"/>
  <c r="F2184" i="3"/>
  <c r="AE2146" i="3" l="1"/>
  <c r="AE2152" i="3"/>
  <c r="AE2153" i="3"/>
  <c r="AE2154" i="3"/>
  <c r="AE2155" i="3"/>
  <c r="AE2156" i="3"/>
  <c r="AE2157" i="3"/>
  <c r="AE2158" i="3"/>
  <c r="AE2159" i="3"/>
  <c r="AE2160" i="3"/>
  <c r="AE2161" i="3"/>
  <c r="AE2162" i="3"/>
  <c r="AE2163" i="3"/>
  <c r="AE2164" i="3"/>
  <c r="AE2165" i="3"/>
  <c r="AE2167" i="3"/>
  <c r="AE2168" i="3"/>
  <c r="AE2151" i="3"/>
  <c r="F2162" i="3"/>
  <c r="F2159" i="3"/>
  <c r="F2137" i="3" l="1"/>
  <c r="AE2128" i="3"/>
  <c r="AE1342" i="3" l="1"/>
  <c r="AE2121" i="3" l="1"/>
  <c r="AE2122" i="3"/>
  <c r="AE2123" i="3"/>
  <c r="AE2124" i="3"/>
  <c r="AE2125" i="3"/>
  <c r="AE2126" i="3"/>
  <c r="AE2127" i="3"/>
  <c r="AE2131" i="3"/>
  <c r="AE2132" i="3"/>
  <c r="AE2133" i="3"/>
  <c r="AE2134" i="3"/>
  <c r="AE2119" i="3"/>
  <c r="AE2120" i="3"/>
  <c r="AE2142" i="3"/>
  <c r="AE2143" i="3"/>
  <c r="AE2144" i="3"/>
  <c r="AE2145" i="3"/>
  <c r="AE2113" i="3" l="1"/>
  <c r="AE2109" i="3"/>
  <c r="F2126" i="3"/>
  <c r="F2128" i="3"/>
  <c r="AE2105" i="3"/>
  <c r="AE2101" i="3"/>
  <c r="F2105" i="3"/>
  <c r="F2109" i="3"/>
  <c r="F2112" i="3"/>
  <c r="F2113" i="3"/>
  <c r="F2115" i="3"/>
  <c r="F2118" i="3"/>
  <c r="AE1926" i="3"/>
  <c r="AE1731" i="3" l="1"/>
  <c r="D2416" i="2" l="1"/>
  <c r="AE2096" i="3" l="1"/>
  <c r="AE2094" i="3"/>
  <c r="AE2089" i="3"/>
  <c r="AE2091" i="3"/>
  <c r="AE2092" i="3"/>
  <c r="AE2093" i="3"/>
  <c r="F2089" i="3"/>
  <c r="AE2088" i="3" l="1"/>
  <c r="AE2079" i="3"/>
  <c r="F2094" i="3"/>
  <c r="F2096" i="3"/>
  <c r="F2101" i="3"/>
  <c r="AE2075" i="3" l="1"/>
  <c r="AE2072" i="3"/>
  <c r="AE2069" i="3" l="1"/>
  <c r="AE2065" i="3"/>
  <c r="F2072" i="3"/>
  <c r="F2075" i="3"/>
  <c r="AE2063" i="3"/>
  <c r="AE2061" i="3"/>
  <c r="AE2058" i="3"/>
  <c r="AE2056" i="3"/>
  <c r="AE2053" i="3"/>
  <c r="AE2051" i="3"/>
  <c r="AE2049" i="3"/>
  <c r="AE1820" i="3"/>
  <c r="AE2177" i="2"/>
  <c r="AE2027" i="3" l="1"/>
  <c r="AE1785" i="3"/>
  <c r="AE2045" i="3" l="1"/>
  <c r="AE2042" i="3" l="1"/>
  <c r="AE2039" i="3"/>
  <c r="F2056" i="3" l="1"/>
  <c r="F2058" i="3"/>
  <c r="AE1996" i="3" l="1"/>
  <c r="AE2036" i="3" l="1"/>
  <c r="AE2034" i="3"/>
  <c r="AE2032" i="3"/>
  <c r="AE2030" i="3"/>
  <c r="AE2024" i="3"/>
  <c r="F2048" i="3"/>
  <c r="F2032" i="3"/>
  <c r="F2034" i="3"/>
  <c r="F2039" i="3"/>
  <c r="F2041" i="3"/>
  <c r="AE2021" i="3"/>
  <c r="AE2015" i="3"/>
  <c r="AE2013" i="3"/>
  <c r="F2004" i="3"/>
  <c r="F2007" i="3"/>
  <c r="AE2007" i="3"/>
  <c r="F2015" i="3"/>
  <c r="F2030" i="3"/>
  <c r="AE2004" i="3"/>
  <c r="AE2001" i="3"/>
  <c r="AE1999" i="3"/>
  <c r="F2013" i="3" l="1"/>
  <c r="AE1298" i="3" l="1"/>
  <c r="AE1811" i="3" l="1"/>
  <c r="F1995" i="3" l="1"/>
  <c r="F1999" i="3"/>
  <c r="AE1794" i="3"/>
  <c r="AE1779" i="3" l="1"/>
  <c r="AE1991" i="3" l="1"/>
  <c r="AE1992" i="3"/>
  <c r="F1982" i="3" l="1"/>
  <c r="F2001" i="3"/>
  <c r="AE1682" i="3" l="1"/>
  <c r="AE1978" i="3" l="1"/>
  <c r="AE1975" i="3"/>
  <c r="AE1972" i="3"/>
  <c r="AE1969" i="3"/>
  <c r="AE1967" i="3"/>
  <c r="AE1802" i="3" l="1"/>
  <c r="AE1948" i="3" l="1"/>
  <c r="AE779" i="3" l="1"/>
  <c r="AE776" i="3"/>
  <c r="AE773" i="3"/>
  <c r="AE1946" i="3" l="1"/>
  <c r="AE1930" i="3" l="1"/>
  <c r="AE1941" i="3" l="1"/>
  <c r="AE1939" i="3"/>
  <c r="AE1937" i="3"/>
  <c r="AE1935" i="3"/>
  <c r="AE1933" i="3"/>
  <c r="F1948" i="3"/>
  <c r="AE1922" i="3" l="1"/>
  <c r="AE1920" i="3"/>
  <c r="AE1918" i="3"/>
  <c r="F1922" i="3"/>
  <c r="F1926" i="3"/>
  <c r="AE2516" i="2"/>
  <c r="AE863" i="3" l="1"/>
  <c r="AE1914" i="3" l="1"/>
  <c r="AE1902" i="3" l="1"/>
  <c r="AE1907" i="3"/>
  <c r="AE1908" i="3"/>
  <c r="AE1909" i="3"/>
  <c r="AE1911" i="3"/>
  <c r="AE1912" i="3"/>
  <c r="AE1913" i="3"/>
  <c r="AE1916" i="3"/>
  <c r="AE1917" i="3"/>
  <c r="AE1924" i="3"/>
  <c r="AE1925" i="3"/>
  <c r="AE1929" i="3"/>
  <c r="AE1940" i="3"/>
  <c r="AE1944" i="3"/>
  <c r="AE1945" i="3"/>
  <c r="AE1950" i="3"/>
  <c r="AE1951" i="3"/>
  <c r="AE1952" i="3"/>
  <c r="AE1953" i="3"/>
  <c r="AE1954" i="3"/>
  <c r="AE1955" i="3"/>
  <c r="AE1956" i="3"/>
  <c r="AE1957" i="3"/>
  <c r="AE1958" i="3"/>
  <c r="AE1959" i="3"/>
  <c r="AE1960" i="3"/>
  <c r="AE1961" i="3"/>
  <c r="AE1963" i="3"/>
  <c r="AE1964" i="3"/>
  <c r="AE1965" i="3"/>
  <c r="AE1966" i="3"/>
  <c r="AE1980" i="3"/>
  <c r="AE1981" i="3"/>
  <c r="AE1982" i="3"/>
  <c r="AE1986" i="3"/>
  <c r="AE1987" i="3"/>
  <c r="AE1988" i="3"/>
  <c r="AE1989" i="3"/>
  <c r="AE1990" i="3"/>
  <c r="AE1993" i="3"/>
  <c r="AE1994" i="3"/>
  <c r="AE1995" i="3"/>
  <c r="AE1998" i="3"/>
  <c r="AE2041" i="3"/>
  <c r="AE2044" i="3"/>
  <c r="AE2048" i="3"/>
  <c r="AE2060" i="3"/>
  <c r="AE2068" i="3"/>
  <c r="AE2071" i="3"/>
  <c r="AE2086" i="3"/>
  <c r="AE2098" i="3"/>
  <c r="AE2099" i="3"/>
  <c r="AE2100" i="3"/>
  <c r="AE2104" i="3"/>
  <c r="AE2108" i="3"/>
  <c r="AE2112" i="3"/>
  <c r="AE2118" i="3"/>
  <c r="F1914" i="3"/>
  <c r="AE1896" i="3"/>
  <c r="AE1895" i="3"/>
  <c r="AE1899" i="3"/>
  <c r="AE1894" i="3"/>
  <c r="AE1891" i="3"/>
  <c r="AE1645" i="3" l="1"/>
  <c r="AE1889" i="3" l="1"/>
  <c r="AE1887" i="3"/>
  <c r="AE1884" i="3"/>
  <c r="F1902" i="3"/>
  <c r="AE1882" i="3"/>
  <c r="AE1878" i="3" l="1"/>
  <c r="AE1873" i="3"/>
  <c r="AE1872" i="3" l="1"/>
  <c r="AE1877" i="3"/>
  <c r="AE1880" i="3"/>
  <c r="AE1881" i="3"/>
  <c r="F1873" i="3"/>
  <c r="AE1860" i="3" l="1"/>
  <c r="D2395" i="2" l="1"/>
  <c r="AE1824" i="3" l="1"/>
  <c r="AE1867" i="3" l="1"/>
  <c r="AE1868" i="3"/>
  <c r="AE1869" i="3"/>
  <c r="AE1870" i="3"/>
  <c r="AE1871" i="3"/>
  <c r="AE1849" i="3"/>
  <c r="AE1850" i="3"/>
  <c r="AE1851" i="3"/>
  <c r="AE1852" i="3"/>
  <c r="AE1853" i="3"/>
  <c r="AE1854" i="3"/>
  <c r="AE1855" i="3"/>
  <c r="AE1856" i="3"/>
  <c r="AE1857" i="3"/>
  <c r="AE1858" i="3"/>
  <c r="AE1859" i="3"/>
  <c r="AE1862" i="3"/>
  <c r="AE1863" i="3"/>
  <c r="AE1864" i="3"/>
  <c r="AE1865" i="3"/>
  <c r="AE1866" i="3"/>
  <c r="AE1835" i="3"/>
  <c r="AE1836" i="3"/>
  <c r="AE1837" i="3"/>
  <c r="AE1838" i="3"/>
  <c r="AE1839" i="3"/>
  <c r="AE1840" i="3"/>
  <c r="AE1841" i="3"/>
  <c r="AE1842" i="3"/>
  <c r="AE1843" i="3"/>
  <c r="AE1844" i="3"/>
  <c r="AE1846" i="3"/>
  <c r="AE1847" i="3"/>
  <c r="AE1848" i="3"/>
  <c r="F1860" i="3"/>
  <c r="F1863" i="3"/>
  <c r="F1868" i="3"/>
  <c r="AE1818" i="3" l="1"/>
  <c r="AE1817" i="3"/>
  <c r="AE1827" i="3"/>
  <c r="AE1828" i="3"/>
  <c r="AE1829" i="3"/>
  <c r="F1820" i="3"/>
  <c r="F1824" i="3"/>
  <c r="AE1814" i="3" l="1"/>
  <c r="AE1807" i="3" l="1"/>
  <c r="AE1800" i="3"/>
  <c r="AE2971" i="2"/>
  <c r="AE42" i="3" l="1"/>
  <c r="AE1788" i="3" l="1"/>
  <c r="AE1772" i="3" l="1"/>
  <c r="AE2796" i="2" l="1"/>
  <c r="AE1389" i="3" l="1"/>
  <c r="AE1763" i="3" l="1"/>
  <c r="AE1761" i="3"/>
  <c r="F602" i="3" l="1"/>
  <c r="F491" i="3" l="1"/>
  <c r="AE855" i="3" l="1"/>
  <c r="AE1746" i="3" l="1"/>
  <c r="AE1747" i="3"/>
  <c r="AE1748" i="3"/>
  <c r="AE1749" i="3"/>
  <c r="AE1750" i="3"/>
  <c r="AE1751" i="3"/>
  <c r="AE1752" i="3"/>
  <c r="AE1753" i="3"/>
  <c r="AE1754" i="3"/>
  <c r="AE1755" i="3"/>
  <c r="AE1756" i="3"/>
  <c r="AE1757" i="3"/>
  <c r="AE1758" i="3"/>
  <c r="AE1759" i="3"/>
  <c r="AE1760" i="3"/>
  <c r="AE1770" i="3"/>
  <c r="AE1771" i="3"/>
  <c r="AE1774" i="3"/>
  <c r="AE1775" i="3"/>
  <c r="AE1782" i="3"/>
  <c r="AE1783" i="3"/>
  <c r="AE1784" i="3"/>
  <c r="AE1789" i="3"/>
  <c r="AE1790" i="3"/>
  <c r="AE1791" i="3"/>
  <c r="AE1792" i="3"/>
  <c r="AE1793" i="3"/>
  <c r="AE1797" i="3"/>
  <c r="AE1798" i="3"/>
  <c r="AE1799" i="3"/>
  <c r="AE1810" i="3"/>
  <c r="AE1816" i="3"/>
  <c r="AE1830" i="3"/>
  <c r="AE1831" i="3"/>
  <c r="AE1832" i="3"/>
  <c r="AE1833" i="3"/>
  <c r="AE1834" i="3"/>
  <c r="AE1742" i="3"/>
  <c r="AE1738" i="3"/>
  <c r="AE1739" i="3"/>
  <c r="AE1740" i="3"/>
  <c r="AE1741" i="3"/>
  <c r="AE1737" i="3"/>
  <c r="F1814" i="3"/>
  <c r="F1799" i="3"/>
  <c r="F1807" i="3"/>
  <c r="AE1735" i="3"/>
  <c r="AE1549" i="3" l="1"/>
  <c r="AE1711" i="3" l="1"/>
  <c r="AE1707" i="3"/>
  <c r="AE1702" i="3"/>
  <c r="AE1699" i="3"/>
  <c r="AE1697" i="3"/>
  <c r="AE1694" i="3"/>
  <c r="AE1426" i="3" l="1"/>
  <c r="AE1148" i="3" l="1"/>
  <c r="AE430" i="3" l="1"/>
  <c r="AE1392" i="3" l="1"/>
  <c r="AE1386" i="3" l="1"/>
  <c r="AE1566" i="3" l="1"/>
  <c r="AE1624" i="3" l="1"/>
  <c r="AE1607" i="3" l="1"/>
  <c r="AE1606" i="3"/>
  <c r="AE1493" i="3" l="1"/>
  <c r="AE784" i="3" l="1"/>
  <c r="AE810" i="3"/>
  <c r="AE1568" i="3" l="1"/>
  <c r="AE1559" i="3" l="1"/>
  <c r="AE1560" i="3"/>
  <c r="AE1561" i="3"/>
  <c r="AE1562" i="3"/>
  <c r="AE1563" i="3"/>
  <c r="AE1564" i="3"/>
  <c r="AE1572" i="3"/>
  <c r="AE1573" i="3"/>
  <c r="AE1574" i="3"/>
  <c r="AE1575" i="3"/>
  <c r="AE1576" i="3"/>
  <c r="AE1577" i="3"/>
  <c r="AE1578" i="3"/>
  <c r="AE1579" i="3"/>
  <c r="AE1580" i="3"/>
  <c r="AE1581" i="3"/>
  <c r="AE1582" i="3"/>
  <c r="AE1583" i="3"/>
  <c r="AE1584" i="3"/>
  <c r="AE1586" i="3"/>
  <c r="AE1587" i="3"/>
  <c r="AE1588" i="3"/>
  <c r="AE1589" i="3"/>
  <c r="AE1590" i="3"/>
  <c r="AE1591" i="3"/>
  <c r="AE1592" i="3"/>
  <c r="AE1593" i="3"/>
  <c r="AE1594" i="3"/>
  <c r="AE1596" i="3"/>
  <c r="AE1597" i="3"/>
  <c r="AE1598" i="3"/>
  <c r="AE1599" i="3"/>
  <c r="AE1601" i="3"/>
  <c r="AE1603" i="3"/>
  <c r="AE1604" i="3"/>
  <c r="AE1608" i="3"/>
  <c r="AE1609" i="3"/>
  <c r="AE1610" i="3"/>
  <c r="AE1611" i="3"/>
  <c r="AE1612" i="3"/>
  <c r="AE1613" i="3"/>
  <c r="AE1614" i="3"/>
  <c r="AE1615" i="3"/>
  <c r="AE1616" i="3"/>
  <c r="AE1617" i="3"/>
  <c r="AE1619" i="3"/>
  <c r="AE1621" i="3"/>
  <c r="AE1622" i="3"/>
  <c r="AE1623" i="3"/>
  <c r="AE1625" i="3"/>
  <c r="AE1626" i="3"/>
  <c r="AE1627" i="3"/>
  <c r="AE1628" i="3"/>
  <c r="AE1629" i="3"/>
  <c r="AE1630" i="3"/>
  <c r="AE1631" i="3"/>
  <c r="AE1632" i="3"/>
  <c r="AE1633" i="3"/>
  <c r="AE1634" i="3"/>
  <c r="AE1635" i="3"/>
  <c r="AE1636" i="3"/>
  <c r="AE1637" i="3"/>
  <c r="AE1638" i="3"/>
  <c r="AE1640" i="3"/>
  <c r="AE1641" i="3"/>
  <c r="AE1642" i="3"/>
  <c r="AE1643" i="3"/>
  <c r="AE1644" i="3"/>
  <c r="AE1647" i="3"/>
  <c r="AE1648" i="3"/>
  <c r="AE1649" i="3"/>
  <c r="AE1650" i="3"/>
  <c r="AE1651" i="3"/>
  <c r="AE1652" i="3"/>
  <c r="AE1653" i="3"/>
  <c r="AE1654" i="3"/>
  <c r="AE1656" i="3"/>
  <c r="AE1657" i="3"/>
  <c r="AE1658" i="3"/>
  <c r="AE1659" i="3"/>
  <c r="AE1660" i="3"/>
  <c r="AE1661" i="3"/>
  <c r="AE1662" i="3"/>
  <c r="AE1664" i="3"/>
  <c r="AE1665" i="3"/>
  <c r="AE1666" i="3"/>
  <c r="AE1667" i="3"/>
  <c r="AE1668" i="3"/>
  <c r="AE1669" i="3"/>
  <c r="AE1671" i="3"/>
  <c r="AE1672" i="3"/>
  <c r="AE1673" i="3"/>
  <c r="AE1674" i="3"/>
  <c r="AE1675" i="3"/>
  <c r="AE1676" i="3"/>
  <c r="AE1677" i="3"/>
  <c r="AE1678" i="3"/>
  <c r="AE1679" i="3"/>
  <c r="AE1680" i="3"/>
  <c r="AE1681" i="3"/>
  <c r="AE1684" i="3"/>
  <c r="AE1685" i="3"/>
  <c r="AE1686" i="3"/>
  <c r="AE1687" i="3"/>
  <c r="AE1688" i="3"/>
  <c r="AE1689" i="3"/>
  <c r="AE1690" i="3"/>
  <c r="AE1691" i="3"/>
  <c r="AE1693" i="3"/>
  <c r="AE1696" i="3"/>
  <c r="AE1701" i="3"/>
  <c r="AE1706" i="3"/>
  <c r="AE1709" i="3"/>
  <c r="AE1710" i="3"/>
  <c r="AE1714" i="3"/>
  <c r="AE1715" i="3"/>
  <c r="AE1716" i="3"/>
  <c r="AE1718" i="3"/>
  <c r="AE1719" i="3"/>
  <c r="AE1720" i="3"/>
  <c r="AE1721" i="3"/>
  <c r="AE1722" i="3"/>
  <c r="AE1723" i="3"/>
  <c r="AE1724" i="3"/>
  <c r="AE1725" i="3"/>
  <c r="AE1726" i="3"/>
  <c r="AE1727" i="3"/>
  <c r="AE1728" i="3"/>
  <c r="AE1729" i="3"/>
  <c r="AE1730" i="3"/>
  <c r="AE1519" i="3" l="1"/>
  <c r="AE1539" i="3" l="1"/>
  <c r="AE1540" i="3"/>
  <c r="AE1541" i="3"/>
  <c r="AE1542" i="3"/>
  <c r="AE1543" i="3"/>
  <c r="AE1544" i="3"/>
  <c r="AE1545" i="3"/>
  <c r="AE1546" i="3"/>
  <c r="AE1547" i="3"/>
  <c r="AE1548" i="3"/>
  <c r="AE1551" i="3"/>
  <c r="AE1552" i="3"/>
  <c r="AE1553" i="3"/>
  <c r="AE1554" i="3"/>
  <c r="AE1555" i="3"/>
  <c r="AE1556" i="3"/>
  <c r="AE1557" i="3"/>
  <c r="AE1558" i="3"/>
  <c r="AE1518" i="3" l="1"/>
  <c r="AE1521" i="3"/>
  <c r="AE1522" i="3"/>
  <c r="AE1523" i="3"/>
  <c r="AE1524" i="3"/>
  <c r="AE1525" i="3"/>
  <c r="AE1526" i="3"/>
  <c r="AE1528" i="3"/>
  <c r="AE1529" i="3"/>
  <c r="AE1530" i="3"/>
  <c r="AE1531" i="3"/>
  <c r="AE1532" i="3"/>
  <c r="AE1534" i="3"/>
  <c r="AE1535" i="3"/>
  <c r="AE1536" i="3"/>
  <c r="AE1537" i="3"/>
  <c r="AE1512" i="3" l="1"/>
  <c r="AE1513" i="3"/>
  <c r="AE1514" i="3"/>
  <c r="AE1515" i="3"/>
  <c r="AE1516" i="3"/>
  <c r="AE1517" i="3"/>
  <c r="AE1497" i="3"/>
  <c r="AE1498" i="3"/>
  <c r="AE1499" i="3"/>
  <c r="AE1500" i="3"/>
  <c r="AE1501" i="3"/>
  <c r="AE1502" i="3"/>
  <c r="AE1503" i="3"/>
  <c r="AE1504" i="3"/>
  <c r="AE1505" i="3"/>
  <c r="AE1506" i="3"/>
  <c r="AE1508" i="3"/>
  <c r="AE1510" i="3"/>
  <c r="AE1511" i="3"/>
  <c r="AE1483" i="3" l="1"/>
  <c r="AE1481" i="3"/>
  <c r="AE1479" i="3" l="1"/>
  <c r="AE1480" i="3"/>
  <c r="AE1482" i="3"/>
  <c r="AE1485" i="3"/>
  <c r="AE1486" i="3"/>
  <c r="AE1487" i="3"/>
  <c r="AE1489" i="3"/>
  <c r="AE1490" i="3"/>
  <c r="AE1491" i="3"/>
  <c r="AE1492" i="3"/>
  <c r="AE1495" i="3"/>
  <c r="AE1496" i="3"/>
  <c r="AE1467" i="3" l="1"/>
  <c r="AE1468" i="3"/>
  <c r="AE1469" i="3"/>
  <c r="AE1470" i="3"/>
  <c r="AE1471" i="3"/>
  <c r="AE1472" i="3"/>
  <c r="AE1473" i="3"/>
  <c r="AE1474" i="3"/>
  <c r="AE1476" i="3"/>
  <c r="AE1477" i="3"/>
  <c r="AE1478" i="3"/>
  <c r="AE817" i="3" l="1"/>
  <c r="AE1457" i="3" l="1"/>
  <c r="AE1458" i="3"/>
  <c r="AE1459" i="3"/>
  <c r="AE1460" i="3"/>
  <c r="AE1462" i="3"/>
  <c r="AE1463" i="3"/>
  <c r="AE1464" i="3"/>
  <c r="AE1465" i="3"/>
  <c r="AE1466" i="3"/>
  <c r="AE1424" i="3" l="1"/>
  <c r="AE1425" i="3"/>
  <c r="AE1427" i="3"/>
  <c r="AE1428" i="3"/>
  <c r="AE1429" i="3"/>
  <c r="AE1430" i="3"/>
  <c r="AE1431" i="3"/>
  <c r="AE1432" i="3"/>
  <c r="AE1433" i="3"/>
  <c r="AE1434" i="3"/>
  <c r="AE1435" i="3"/>
  <c r="AE1436" i="3"/>
  <c r="AE1437" i="3"/>
  <c r="AE1438" i="3"/>
  <c r="AE1439" i="3"/>
  <c r="AE1440" i="3"/>
  <c r="AE1442" i="3"/>
  <c r="AE1443" i="3"/>
  <c r="AE1444" i="3"/>
  <c r="AE1446" i="3"/>
  <c r="AE1447" i="3"/>
  <c r="AE1448" i="3"/>
  <c r="AE1449" i="3"/>
  <c r="AE1450" i="3"/>
  <c r="AE1451" i="3"/>
  <c r="AE1452" i="3"/>
  <c r="AE1453" i="3"/>
  <c r="AE1454" i="3"/>
  <c r="AE1455" i="3"/>
  <c r="AE1456" i="3"/>
  <c r="F1415" i="3"/>
  <c r="F1418" i="3"/>
  <c r="F1433" i="3"/>
  <c r="F1435" i="3"/>
  <c r="F1449" i="3"/>
  <c r="F1455" i="3"/>
  <c r="F1472" i="3"/>
  <c r="F1476" i="3"/>
  <c r="F1528" i="3"/>
  <c r="F1537" i="3"/>
  <c r="F1592" i="3"/>
  <c r="F1617" i="3"/>
  <c r="F1651" i="3"/>
  <c r="F1680" i="3"/>
  <c r="F1694" i="3"/>
  <c r="F1697" i="3"/>
  <c r="F1702" i="3"/>
  <c r="F1707" i="3"/>
  <c r="F1743" i="3"/>
  <c r="F1776" i="3"/>
  <c r="AE1397" i="3" l="1"/>
  <c r="AE1398" i="3"/>
  <c r="AE1399" i="3"/>
  <c r="AE1400" i="3"/>
  <c r="AE806" i="3" l="1"/>
  <c r="D806" i="3"/>
  <c r="AE791" i="3" l="1"/>
  <c r="D2585" i="2" l="1"/>
  <c r="AE970" i="3" l="1"/>
  <c r="AE538" i="3" l="1"/>
  <c r="AE1350" i="3" l="1"/>
  <c r="AE1351" i="3"/>
  <c r="AE1234" i="3" l="1"/>
  <c r="D756" i="3" l="1"/>
  <c r="AE888" i="3" l="1"/>
  <c r="AE1320" i="3"/>
  <c r="AE706" i="3" l="1"/>
  <c r="AE967" i="1" l="1"/>
  <c r="AE462" i="3" l="1"/>
  <c r="AE2463" i="2" l="1"/>
  <c r="AE1250" i="3" l="1"/>
  <c r="D2383" i="2" l="1"/>
  <c r="AE1227" i="3" l="1"/>
  <c r="AE1228" i="3"/>
  <c r="AE1229" i="3"/>
  <c r="AE1230" i="3"/>
  <c r="AE1231" i="3"/>
  <c r="AE1232" i="3"/>
  <c r="AE1233" i="3"/>
  <c r="AE1236" i="3"/>
  <c r="AE1237" i="3"/>
  <c r="AE1238" i="3"/>
  <c r="AE1239" i="3"/>
  <c r="AE1240" i="3"/>
  <c r="AE1241" i="3"/>
  <c r="AE1242" i="3"/>
  <c r="AE1243" i="3"/>
  <c r="AE1244" i="3"/>
  <c r="AE1245" i="3"/>
  <c r="AE1246" i="3"/>
  <c r="AE1247" i="3"/>
  <c r="AE1248" i="3"/>
  <c r="AE1249" i="3"/>
  <c r="AE1252" i="3"/>
  <c r="AE1253" i="3"/>
  <c r="AE1254" i="3"/>
  <c r="AE1255" i="3"/>
  <c r="AE1257" i="3"/>
  <c r="AE1258" i="3"/>
  <c r="AE1259" i="3"/>
  <c r="AE1260" i="3"/>
  <c r="AE1261" i="3"/>
  <c r="AE1262" i="3"/>
  <c r="AE1263" i="3"/>
  <c r="AE1264" i="3"/>
  <c r="AE1265" i="3"/>
  <c r="AE1266" i="3"/>
  <c r="AE1267" i="3"/>
  <c r="AE1268" i="3"/>
  <c r="AE1270" i="3"/>
  <c r="AE1271" i="3"/>
  <c r="AE1272" i="3"/>
  <c r="AE1273" i="3"/>
  <c r="AE1274" i="3"/>
  <c r="AE1275" i="3"/>
  <c r="AE1276" i="3"/>
  <c r="AE1277" i="3"/>
  <c r="AE1278" i="3"/>
  <c r="AE1279" i="3"/>
  <c r="AE1280" i="3"/>
  <c r="AE1281" i="3"/>
  <c r="AE1282" i="3"/>
  <c r="AE1283" i="3"/>
  <c r="AE1284" i="3"/>
  <c r="AE1285" i="3"/>
  <c r="AE1286" i="3"/>
  <c r="AE1287" i="3"/>
  <c r="AE1288" i="3"/>
  <c r="AE1289" i="3"/>
  <c r="AE1290" i="3"/>
  <c r="AE1291" i="3"/>
  <c r="AE1292" i="3"/>
  <c r="AE1293" i="3"/>
  <c r="AE1294" i="3"/>
  <c r="AE1295" i="3"/>
  <c r="AE1296" i="3"/>
  <c r="AE1299" i="3"/>
  <c r="AE1300" i="3"/>
  <c r="AE1302" i="3"/>
  <c r="AE1303" i="3"/>
  <c r="AE1304" i="3"/>
  <c r="AE1305" i="3"/>
  <c r="AE1306" i="3"/>
  <c r="AE1307" i="3"/>
  <c r="AE1308" i="3"/>
  <c r="AE1309" i="3"/>
  <c r="AE1310" i="3"/>
  <c r="AE1311" i="3"/>
  <c r="AE1312" i="3"/>
  <c r="AE1313" i="3"/>
  <c r="AE1314" i="3"/>
  <c r="AE1315" i="3"/>
  <c r="AE1316" i="3"/>
  <c r="AE1317" i="3"/>
  <c r="AE1318" i="3"/>
  <c r="AE1319" i="3"/>
  <c r="AE1322" i="3"/>
  <c r="AE1323" i="3"/>
  <c r="AE1324" i="3"/>
  <c r="AE1325" i="3"/>
  <c r="AE1326" i="3"/>
  <c r="AE1327" i="3"/>
  <c r="AE1328" i="3"/>
  <c r="AE1329" i="3"/>
  <c r="AE1330" i="3"/>
  <c r="AE1331" i="3"/>
  <c r="AE1332" i="3"/>
  <c r="AE1333" i="3"/>
  <c r="AE1334" i="3"/>
  <c r="AE1335" i="3"/>
  <c r="AE1336" i="3"/>
  <c r="AE1337" i="3"/>
  <c r="AE1338" i="3"/>
  <c r="AE1339" i="3"/>
  <c r="AE1340" i="3"/>
  <c r="AE1341" i="3"/>
  <c r="AE1343" i="3"/>
  <c r="AE1344" i="3"/>
  <c r="AE1345" i="3"/>
  <c r="AE1346" i="3"/>
  <c r="AE1347" i="3"/>
  <c r="AE1348" i="3"/>
  <c r="AE1352" i="3"/>
  <c r="AE1354" i="3"/>
  <c r="AE1355" i="3"/>
  <c r="AE1356" i="3"/>
  <c r="AE1357" i="3"/>
  <c r="AE1358" i="3"/>
  <c r="AE1360" i="3"/>
  <c r="AE1361" i="3"/>
  <c r="AE1362" i="3"/>
  <c r="AE1364" i="3"/>
  <c r="AE1367" i="3"/>
  <c r="AE1368" i="3"/>
  <c r="AE1370" i="3"/>
  <c r="AE1371" i="3"/>
  <c r="AE1372" i="3"/>
  <c r="AE1373" i="3"/>
  <c r="AE1374" i="3"/>
  <c r="AE1375" i="3"/>
  <c r="AE1376" i="3"/>
  <c r="AE1377" i="3"/>
  <c r="AE1378" i="3"/>
  <c r="AE1379" i="3"/>
  <c r="AE1380" i="3"/>
  <c r="AE1381" i="3"/>
  <c r="AE1382" i="3"/>
  <c r="AE1383" i="3"/>
  <c r="AE1384" i="3"/>
  <c r="AE1385" i="3"/>
  <c r="AE1387" i="3"/>
  <c r="AE1394" i="3"/>
  <c r="AE1395" i="3"/>
  <c r="AE1401" i="3"/>
  <c r="AE1402" i="3"/>
  <c r="AE1403" i="3"/>
  <c r="AE1405" i="3"/>
  <c r="AE1406" i="3"/>
  <c r="AE1409" i="3"/>
  <c r="AE1410" i="3"/>
  <c r="AE1411" i="3"/>
  <c r="AE1412" i="3"/>
  <c r="AE1413" i="3"/>
  <c r="AE1414" i="3"/>
  <c r="AE1415" i="3"/>
  <c r="AE1416" i="3"/>
  <c r="AE1417" i="3"/>
  <c r="AE1418" i="3"/>
  <c r="AE1419" i="3"/>
  <c r="AE1421" i="3"/>
  <c r="AE1422" i="3"/>
  <c r="AE1423" i="3"/>
  <c r="AE2976" i="2"/>
  <c r="AE1200" i="3" l="1"/>
  <c r="AE1190" i="3" l="1"/>
  <c r="AE1187" i="3" l="1"/>
  <c r="AE1188" i="3"/>
  <c r="AE1189" i="3"/>
  <c r="AE1191" i="3"/>
  <c r="AE1192" i="3"/>
  <c r="AE1193" i="3"/>
  <c r="AE1194" i="3"/>
  <c r="AE1195" i="3"/>
  <c r="AE1196" i="3"/>
  <c r="AE1197" i="3"/>
  <c r="AE1198" i="3"/>
  <c r="AE1199" i="3"/>
  <c r="AE1201" i="3"/>
  <c r="AE1202" i="3"/>
  <c r="AE1203" i="3"/>
  <c r="AE1204" i="3"/>
  <c r="AE1205" i="3"/>
  <c r="AE1206" i="3"/>
  <c r="AE1207" i="3"/>
  <c r="AE1208" i="3"/>
  <c r="AE1209" i="3"/>
  <c r="AE1210" i="3"/>
  <c r="AE1211" i="3"/>
  <c r="AE1212" i="3"/>
  <c r="AE1213" i="3"/>
  <c r="AE1214" i="3"/>
  <c r="AE1215" i="3"/>
  <c r="AE1216" i="3"/>
  <c r="AE1217" i="3"/>
  <c r="AE1219" i="3"/>
  <c r="AE1220" i="3"/>
  <c r="AE1221" i="3"/>
  <c r="AE1222" i="3"/>
  <c r="AE1223" i="3"/>
  <c r="AE1224" i="3"/>
  <c r="AE1225" i="3"/>
  <c r="AE1226" i="3"/>
  <c r="AE1179" i="3"/>
  <c r="AE1180" i="3"/>
  <c r="AE1181" i="3"/>
  <c r="AE1182" i="3"/>
  <c r="AE1183" i="3"/>
  <c r="AE1184" i="3"/>
  <c r="AE1186" i="3"/>
  <c r="AE1178" i="3"/>
  <c r="F1197" i="3"/>
  <c r="F1227" i="3"/>
  <c r="F1232" i="3"/>
  <c r="F1253" i="3"/>
  <c r="F1300" i="3"/>
  <c r="F1330" i="3"/>
  <c r="F1333" i="3"/>
  <c r="F1340" i="3"/>
  <c r="F1347" i="3"/>
  <c r="F1374" i="3"/>
  <c r="AE1177" i="3" l="1"/>
  <c r="D1177" i="3"/>
  <c r="AE1176" i="3"/>
  <c r="D1176" i="3"/>
  <c r="AE1175" i="3"/>
  <c r="D1175" i="3"/>
  <c r="AE1174" i="3"/>
  <c r="D1174" i="3"/>
  <c r="D1173" i="3"/>
  <c r="AE1172" i="3"/>
  <c r="D1172" i="3"/>
  <c r="F1172" i="3" s="1"/>
  <c r="D1169" i="3"/>
  <c r="AE1171" i="3"/>
  <c r="D1171" i="3"/>
  <c r="D1170" i="3"/>
  <c r="D2966" i="2" l="1"/>
  <c r="D2965" i="2"/>
  <c r="D2964" i="2"/>
  <c r="D2963" i="2"/>
  <c r="D2962" i="2"/>
  <c r="D1168" i="3"/>
  <c r="D1167" i="3"/>
  <c r="D1166" i="3"/>
  <c r="D1165" i="3"/>
  <c r="D1164" i="3"/>
  <c r="AE1164" i="3"/>
  <c r="AE1165" i="3"/>
  <c r="AE1166" i="3"/>
  <c r="AE1167" i="3"/>
  <c r="AE1168" i="3"/>
  <c r="AE1169" i="3"/>
  <c r="AE1170" i="3"/>
  <c r="AE1163" i="3"/>
  <c r="D1163" i="3"/>
  <c r="D1162" i="3"/>
  <c r="D1161" i="3"/>
  <c r="D1160" i="3"/>
  <c r="D1158" i="3"/>
  <c r="D1157" i="3"/>
  <c r="D2961" i="2" l="1"/>
  <c r="D2960" i="2"/>
  <c r="D2959" i="2"/>
  <c r="D2958" i="2"/>
  <c r="D2957" i="2"/>
  <c r="D2956" i="2"/>
  <c r="D2955" i="2"/>
  <c r="D2954" i="2"/>
  <c r="D2953" i="2"/>
  <c r="D2952" i="2"/>
  <c r="D2951" i="2"/>
  <c r="D2950" i="2"/>
  <c r="D1156" i="3"/>
  <c r="D1155" i="3"/>
  <c r="D1154" i="3"/>
  <c r="D1153" i="3"/>
  <c r="D1152" i="3"/>
  <c r="F1152" i="3" s="1"/>
  <c r="D1151" i="3"/>
  <c r="D1150" i="3"/>
  <c r="D1148" i="3"/>
  <c r="D1147" i="3"/>
  <c r="D1146" i="3"/>
  <c r="D1145" i="3"/>
  <c r="D1144" i="3"/>
  <c r="AE1142" i="3"/>
  <c r="D1142" i="3"/>
  <c r="D1143" i="3"/>
  <c r="D1141" i="3"/>
  <c r="D1140" i="3"/>
  <c r="D1139" i="3"/>
  <c r="D1138" i="3"/>
  <c r="D1137" i="3"/>
  <c r="D1068" i="3" l="1"/>
  <c r="D1136" i="3"/>
  <c r="D1135" i="3"/>
  <c r="D1134" i="3"/>
  <c r="D1133" i="3"/>
  <c r="D1132" i="3"/>
  <c r="D1131" i="3"/>
  <c r="D1130" i="3"/>
  <c r="D1129" i="3" l="1"/>
  <c r="D1128" i="3"/>
  <c r="D1127" i="3"/>
  <c r="D1126" i="3"/>
  <c r="D1125" i="3"/>
  <c r="D1124" i="3"/>
  <c r="D1123" i="3"/>
  <c r="D1122" i="3"/>
  <c r="D1121" i="3"/>
  <c r="D1118" i="3"/>
  <c r="D1119" i="3"/>
  <c r="D1120" i="3"/>
  <c r="D1115" i="3"/>
  <c r="D1116" i="3"/>
  <c r="D1117" i="3"/>
  <c r="D1109" i="3"/>
  <c r="D1110" i="3"/>
  <c r="D1111" i="3"/>
  <c r="D1112" i="3"/>
  <c r="D1113" i="3"/>
  <c r="D1114" i="3"/>
  <c r="F1114" i="3" s="1"/>
  <c r="D1108" i="3"/>
  <c r="D1106" i="3"/>
  <c r="D1107" i="3"/>
  <c r="D1104" i="3"/>
  <c r="D1105" i="3"/>
  <c r="D1103" i="3"/>
  <c r="D1102" i="3"/>
  <c r="D1101" i="3"/>
  <c r="D1100" i="3"/>
  <c r="D1099" i="3"/>
  <c r="D1098" i="3"/>
  <c r="F1098" i="3" s="1"/>
  <c r="D2949" i="2"/>
  <c r="D2948" i="2"/>
  <c r="D2947" i="2"/>
  <c r="D2946" i="2"/>
  <c r="D2945" i="2"/>
  <c r="D2944" i="2"/>
  <c r="D709" i="3" l="1"/>
  <c r="D1097" i="3" l="1"/>
  <c r="D1096" i="3"/>
  <c r="D1095" i="3"/>
  <c r="D1094" i="3"/>
  <c r="D1093" i="3"/>
  <c r="D1092" i="3"/>
  <c r="D1091" i="3"/>
  <c r="D1089" i="3"/>
  <c r="D1088" i="3"/>
  <c r="D1087" i="3"/>
  <c r="D1086" i="3"/>
  <c r="D1085" i="3"/>
  <c r="D1084" i="3"/>
  <c r="D1083" i="3"/>
  <c r="D1082" i="3"/>
  <c r="D1081" i="3"/>
  <c r="D1080" i="3"/>
  <c r="D1079" i="3"/>
  <c r="D1078" i="3"/>
  <c r="D1077" i="3"/>
  <c r="D1076" i="3"/>
  <c r="D1075" i="3"/>
  <c r="D1074" i="3"/>
  <c r="D1073" i="3"/>
  <c r="D1072" i="3"/>
  <c r="D1071" i="3"/>
  <c r="D1070" i="3"/>
  <c r="D1069" i="3"/>
  <c r="D1067" i="3"/>
  <c r="D1066" i="3"/>
  <c r="D1065" i="3"/>
  <c r="D2943" i="2"/>
  <c r="D2942" i="2"/>
  <c r="D1064" i="3"/>
  <c r="D1063" i="3"/>
  <c r="D1062" i="3"/>
  <c r="D1061" i="3"/>
  <c r="D1060" i="3"/>
  <c r="D1059" i="3"/>
  <c r="D1058" i="3"/>
  <c r="D2941" i="2"/>
  <c r="D2940" i="2"/>
  <c r="D2939" i="2"/>
  <c r="D2938" i="2"/>
  <c r="AE2317" i="2" l="1"/>
  <c r="AE2507" i="2" l="1"/>
  <c r="AE2768" i="2"/>
  <c r="AE1042" i="3" l="1"/>
  <c r="AE1043" i="3"/>
  <c r="AE1044" i="3"/>
  <c r="AE1039" i="3"/>
  <c r="AE1040" i="3"/>
  <c r="AE1041" i="3"/>
  <c r="AE1045" i="3"/>
  <c r="AE1046" i="3"/>
  <c r="AE1047" i="3"/>
  <c r="AE1048" i="3"/>
  <c r="AE1049" i="3"/>
  <c r="AE1050" i="3"/>
  <c r="AE1051" i="3"/>
  <c r="AE1052" i="3"/>
  <c r="AE1053" i="3"/>
  <c r="AE1054" i="3"/>
  <c r="AE1055" i="3"/>
  <c r="AE1056" i="3"/>
  <c r="AE1057" i="3"/>
  <c r="AE1058" i="3"/>
  <c r="AE1059" i="3"/>
  <c r="AE1060" i="3"/>
  <c r="AE1061" i="3"/>
  <c r="AE1062" i="3"/>
  <c r="AE1063" i="3"/>
  <c r="AE1064" i="3"/>
  <c r="AE1065" i="3"/>
  <c r="AE1066" i="3"/>
  <c r="AE1068" i="3"/>
  <c r="AE1069" i="3"/>
  <c r="AE1070" i="3"/>
  <c r="AE1071" i="3"/>
  <c r="AE1072" i="3"/>
  <c r="AE1073" i="3"/>
  <c r="AE1074" i="3"/>
  <c r="AE1075" i="3"/>
  <c r="AE1076" i="3"/>
  <c r="AE1077" i="3"/>
  <c r="AE1078" i="3"/>
  <c r="AE1080" i="3"/>
  <c r="AE1081" i="3"/>
  <c r="AE1082" i="3"/>
  <c r="AE1083" i="3"/>
  <c r="AE1084" i="3"/>
  <c r="AE1085" i="3"/>
  <c r="AE1086" i="3"/>
  <c r="AE1087" i="3"/>
  <c r="AE1088" i="3"/>
  <c r="AE1089" i="3"/>
  <c r="AE1090" i="3"/>
  <c r="AE1091" i="3"/>
  <c r="AE1092" i="3"/>
  <c r="AE1093" i="3"/>
  <c r="AE1094" i="3"/>
  <c r="AE1095" i="3"/>
  <c r="AE1096" i="3"/>
  <c r="AE1097" i="3"/>
  <c r="AE1098" i="3"/>
  <c r="AE1099" i="3"/>
  <c r="AE1100" i="3"/>
  <c r="AE1101" i="3"/>
  <c r="AE1102" i="3"/>
  <c r="AE1103" i="3"/>
  <c r="AE1104" i="3"/>
  <c r="AE1105" i="3"/>
  <c r="AE1106" i="3"/>
  <c r="AE1107" i="3"/>
  <c r="AE1108" i="3"/>
  <c r="AE1109" i="3"/>
  <c r="AE1110" i="3"/>
  <c r="AE1111" i="3"/>
  <c r="AE1112" i="3"/>
  <c r="AE1113" i="3"/>
  <c r="AE1114" i="3"/>
  <c r="AE1115" i="3"/>
  <c r="AE1116" i="3"/>
  <c r="AE1117" i="3"/>
  <c r="AE1118" i="3"/>
  <c r="AE1119" i="3"/>
  <c r="AE1120" i="3"/>
  <c r="AE1121" i="3"/>
  <c r="AE1122" i="3"/>
  <c r="AE1123" i="3"/>
  <c r="AE1124" i="3"/>
  <c r="AE1125" i="3"/>
  <c r="AE1126" i="3"/>
  <c r="AE1128" i="3"/>
  <c r="AE1129" i="3"/>
  <c r="AE1130" i="3"/>
  <c r="AE1131" i="3"/>
  <c r="AE1132" i="3"/>
  <c r="AE1133" i="3"/>
  <c r="AE1134" i="3"/>
  <c r="AE1135" i="3"/>
  <c r="AE1136" i="3"/>
  <c r="AE1137" i="3"/>
  <c r="AE1138" i="3"/>
  <c r="AE1139" i="3"/>
  <c r="AE1143" i="3"/>
  <c r="AE1144" i="3"/>
  <c r="AE1145" i="3"/>
  <c r="AE1146" i="3"/>
  <c r="AE1147" i="3"/>
  <c r="AE1150" i="3"/>
  <c r="AE1151" i="3"/>
  <c r="AE1152" i="3"/>
  <c r="AE1153" i="3"/>
  <c r="AE1154" i="3"/>
  <c r="AE1155" i="3"/>
  <c r="AE1156" i="3"/>
  <c r="AE1157" i="3"/>
  <c r="AE1158" i="3"/>
  <c r="AE1159" i="3"/>
  <c r="AE1160" i="3"/>
  <c r="AE1161" i="3"/>
  <c r="AE1162" i="3"/>
  <c r="AE1037" i="3"/>
  <c r="AE2921" i="2"/>
  <c r="AE2922" i="2"/>
  <c r="AE2923" i="2"/>
  <c r="AE2924" i="2"/>
  <c r="AE2925" i="2"/>
  <c r="AE2926" i="2"/>
  <c r="AE2927" i="2"/>
  <c r="AE2928" i="2"/>
  <c r="AE2931" i="2"/>
  <c r="AE2932" i="2"/>
  <c r="AE2933" i="2"/>
  <c r="AE981" i="3"/>
  <c r="AE982" i="3"/>
  <c r="AE983" i="3"/>
  <c r="AE984" i="3"/>
  <c r="AE985" i="3"/>
  <c r="AE986" i="3"/>
  <c r="AE987" i="3"/>
  <c r="AE988" i="3"/>
  <c r="AE990" i="3"/>
  <c r="AE991" i="3"/>
  <c r="AE992" i="3"/>
  <c r="AE993" i="3"/>
  <c r="AE995" i="3"/>
  <c r="AE996" i="3"/>
  <c r="AE997" i="3"/>
  <c r="AE998" i="3"/>
  <c r="AE999" i="3"/>
  <c r="AE1001" i="3"/>
  <c r="AE1003" i="3"/>
  <c r="AE1004" i="3"/>
  <c r="AE1005" i="3"/>
  <c r="AE1006" i="3"/>
  <c r="AE1007" i="3"/>
  <c r="AE1009" i="3"/>
  <c r="AE1010" i="3"/>
  <c r="AE1011" i="3"/>
  <c r="AE1012" i="3"/>
  <c r="AE1013" i="3"/>
  <c r="AE1014" i="3"/>
  <c r="AE1015" i="3"/>
  <c r="AE1016" i="3"/>
  <c r="AE1017" i="3"/>
  <c r="AE1019" i="3"/>
  <c r="AE1020" i="3"/>
  <c r="AE1021" i="3"/>
  <c r="AE1022" i="3"/>
  <c r="AE1023" i="3"/>
  <c r="AE1024" i="3"/>
  <c r="AE1025" i="3"/>
  <c r="AE1026" i="3"/>
  <c r="AE1027" i="3"/>
  <c r="AE1028" i="3"/>
  <c r="AE1029" i="3"/>
  <c r="AE1030" i="3"/>
  <c r="AE1031" i="3"/>
  <c r="AE1032" i="3"/>
  <c r="AE1033" i="3"/>
  <c r="AE1034" i="3"/>
  <c r="AE1035" i="3"/>
  <c r="AE975" i="3"/>
  <c r="AE977" i="3"/>
  <c r="AE978" i="3"/>
  <c r="AE979" i="3"/>
  <c r="AE1036" i="3"/>
  <c r="AE2451" i="2" l="1"/>
  <c r="AE2915" i="2" l="1"/>
  <c r="AE2916" i="2"/>
  <c r="AE2917" i="2"/>
  <c r="AE2918" i="2"/>
  <c r="AE2919" i="2"/>
  <c r="AE2934" i="2"/>
  <c r="AE2935" i="2"/>
  <c r="AE2936" i="2"/>
  <c r="AE2937" i="2"/>
  <c r="AE2938" i="2"/>
  <c r="AE2940" i="2"/>
  <c r="AE2941" i="2"/>
  <c r="AE2942" i="2"/>
  <c r="AE2943" i="2"/>
  <c r="AE2944" i="2"/>
  <c r="AE2945" i="2"/>
  <c r="AE2946" i="2"/>
  <c r="AE2947" i="2"/>
  <c r="AE2948" i="2"/>
  <c r="AE2949" i="2"/>
  <c r="AE2950" i="2"/>
  <c r="AE2951" i="2"/>
  <c r="AE2952" i="2"/>
  <c r="AE2953" i="2"/>
  <c r="AE2954" i="2"/>
  <c r="AE2955" i="2"/>
  <c r="AE2956" i="2"/>
  <c r="AE2957" i="2"/>
  <c r="AE2958" i="2"/>
  <c r="AE2959" i="2"/>
  <c r="AE2960" i="2"/>
  <c r="AE2961" i="2"/>
  <c r="AE2962" i="2"/>
  <c r="AE2963" i="2"/>
  <c r="AE2964" i="2"/>
  <c r="AE2965" i="2"/>
  <c r="AE2966" i="2"/>
  <c r="AE2967" i="2"/>
  <c r="AE2969" i="2"/>
  <c r="AE2970" i="2"/>
  <c r="AE2974" i="2"/>
  <c r="AE2975" i="2"/>
  <c r="AE2977" i="2"/>
  <c r="AE2978" i="2"/>
  <c r="AE2979" i="2"/>
  <c r="AE2980" i="2"/>
  <c r="AE2981" i="2"/>
  <c r="AE2982" i="2"/>
  <c r="AE2983" i="2"/>
  <c r="AE2984" i="2"/>
  <c r="AE2985" i="2"/>
  <c r="AE2986" i="2"/>
  <c r="AE2989" i="2"/>
  <c r="AE2990" i="2"/>
  <c r="AE2991" i="2"/>
  <c r="AE2992" i="2"/>
  <c r="AE2993" i="2"/>
  <c r="AE2994" i="2"/>
  <c r="AE2995" i="2"/>
  <c r="AE2996" i="2"/>
  <c r="AE2997" i="2"/>
  <c r="AE2998" i="2"/>
  <c r="AE2999" i="2"/>
  <c r="AE3000" i="2"/>
  <c r="AE3001" i="2"/>
  <c r="AE3002" i="2"/>
  <c r="AE3003" i="2"/>
  <c r="AE3004" i="2"/>
  <c r="AE3005" i="2"/>
  <c r="AE3006" i="2"/>
  <c r="AE3007" i="2"/>
  <c r="AE3008" i="2"/>
  <c r="AE3009" i="2"/>
  <c r="AE3010" i="2"/>
  <c r="AE3011" i="2"/>
  <c r="AE3012" i="2"/>
  <c r="AE3013" i="2"/>
  <c r="AE3014" i="2"/>
  <c r="AE3015" i="2"/>
  <c r="AE3016" i="2"/>
  <c r="AE3017" i="2"/>
  <c r="AE3018" i="2"/>
  <c r="AE3019" i="2"/>
  <c r="AE3020" i="2"/>
  <c r="AE3021" i="2"/>
  <c r="AE3022" i="2"/>
  <c r="AE3023" i="2"/>
  <c r="AE3024" i="2"/>
  <c r="AE3025" i="2"/>
  <c r="AE3026" i="2"/>
  <c r="AE3027" i="2"/>
  <c r="AE3028" i="2"/>
  <c r="AE3029" i="2"/>
  <c r="AE3030" i="2"/>
  <c r="AE3031" i="2"/>
  <c r="AE3032" i="2"/>
  <c r="AE3033" i="2"/>
  <c r="AE3034" i="2"/>
  <c r="AE3035" i="2"/>
  <c r="AE3036" i="2"/>
  <c r="AE3037" i="2"/>
  <c r="AE3038" i="2"/>
  <c r="AE3039" i="2"/>
  <c r="AE3040" i="2"/>
  <c r="AE3041" i="2"/>
  <c r="AE3042" i="2"/>
  <c r="AE3043" i="2"/>
  <c r="AE3044" i="2"/>
  <c r="AE3045" i="2"/>
  <c r="AE3046" i="2"/>
  <c r="AE3047" i="2"/>
  <c r="AE3048" i="2"/>
  <c r="AE3049" i="2"/>
  <c r="AE3050" i="2"/>
  <c r="AE3051" i="2"/>
  <c r="AE3052" i="2"/>
  <c r="AE3053" i="2"/>
  <c r="AE3054" i="2"/>
  <c r="AE3055" i="2"/>
  <c r="AE3056" i="2"/>
  <c r="AE3057" i="2"/>
  <c r="AE3058" i="2"/>
  <c r="AE3059" i="2"/>
  <c r="AE3060" i="2"/>
  <c r="AE3061" i="2"/>
  <c r="AE3062" i="2"/>
  <c r="AE3063" i="2"/>
  <c r="AE3064" i="2"/>
  <c r="AE3065" i="2"/>
  <c r="AE3066" i="2"/>
  <c r="AE3067" i="2"/>
  <c r="AE3068" i="2"/>
  <c r="AE3069" i="2"/>
  <c r="AE3070" i="2"/>
  <c r="AE3071" i="2"/>
  <c r="AE3072" i="2"/>
  <c r="AE3073" i="2"/>
  <c r="AE3074" i="2"/>
  <c r="AE3075" i="2"/>
  <c r="AE3076" i="2"/>
  <c r="AE3077" i="2"/>
  <c r="AE3078" i="2"/>
  <c r="AE3079" i="2"/>
  <c r="AE3080" i="2"/>
  <c r="AE3081" i="2"/>
  <c r="AE3082" i="2"/>
  <c r="AE3083" i="2"/>
  <c r="AE3084" i="2"/>
  <c r="AE3085" i="2"/>
  <c r="AE3086" i="2"/>
  <c r="AE3087" i="2"/>
  <c r="AE3088" i="2"/>
  <c r="AE2914" i="2"/>
  <c r="AE2907" i="2"/>
  <c r="AE2903" i="2"/>
  <c r="AE2904" i="2"/>
  <c r="AE2876" i="2"/>
  <c r="D710" i="3" l="1"/>
  <c r="AE2659" i="2" l="1"/>
  <c r="AE2597" i="2" l="1"/>
  <c r="AE959" i="3" l="1"/>
  <c r="AE947" i="3"/>
  <c r="AE944" i="3"/>
  <c r="AE945" i="3"/>
  <c r="AE2893" i="2" l="1"/>
  <c r="F2904" i="2"/>
  <c r="AE2839" i="2" l="1"/>
  <c r="F2961" i="2" l="1"/>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AE890" i="3" l="1"/>
  <c r="AE869" i="3" l="1"/>
  <c r="AE868" i="3"/>
  <c r="AE870" i="3"/>
  <c r="AE861" i="3"/>
  <c r="AE853" i="3"/>
  <c r="AE851" i="3"/>
  <c r="AE849" i="3"/>
  <c r="AE847" i="3"/>
  <c r="AE840" i="3"/>
  <c r="AE841" i="3"/>
  <c r="AE842" i="3"/>
  <c r="AE844" i="3"/>
  <c r="AE846" i="3"/>
  <c r="AE866" i="3"/>
  <c r="AE867" i="3"/>
  <c r="AE871" i="3"/>
  <c r="AE872" i="3"/>
  <c r="AE873" i="3"/>
  <c r="AE874" i="3"/>
  <c r="AE875" i="3"/>
  <c r="AE876" i="3"/>
  <c r="AE877" i="3"/>
  <c r="AE878" i="3"/>
  <c r="AE879" i="3"/>
  <c r="AE880" i="3"/>
  <c r="AE881" i="3"/>
  <c r="AE882" i="3"/>
  <c r="F900" i="3"/>
  <c r="F912" i="3"/>
  <c r="F913" i="3"/>
  <c r="F917" i="3"/>
  <c r="AE815" i="3" l="1"/>
  <c r="AE813" i="3"/>
  <c r="AE830" i="3"/>
  <c r="AE831" i="3"/>
  <c r="AE832" i="3"/>
  <c r="AE833" i="3"/>
  <c r="AE834" i="3"/>
  <c r="AE835" i="3"/>
  <c r="AE836" i="3"/>
  <c r="AE837" i="3"/>
  <c r="AE838" i="3"/>
  <c r="AE839" i="3"/>
  <c r="AE883" i="3"/>
  <c r="AE884" i="3"/>
  <c r="AE885" i="3"/>
  <c r="AE886" i="3"/>
  <c r="AE887" i="3"/>
  <c r="AE892" i="3"/>
  <c r="AE893" i="3"/>
  <c r="AE894" i="3"/>
  <c r="AE896" i="3"/>
  <c r="AE897" i="3"/>
  <c r="AE898" i="3"/>
  <c r="AE899" i="3"/>
  <c r="AE900" i="3"/>
  <c r="AE901" i="3"/>
  <c r="AE902" i="3"/>
  <c r="AE904" i="3"/>
  <c r="AE905" i="3"/>
  <c r="AE906" i="3"/>
  <c r="AE907" i="3"/>
  <c r="AE908" i="3"/>
  <c r="AE909" i="3"/>
  <c r="AE910" i="3"/>
  <c r="AE911" i="3"/>
  <c r="AE912" i="3"/>
  <c r="AE913" i="3"/>
  <c r="AE914" i="3"/>
  <c r="AE915" i="3"/>
  <c r="AE916" i="3"/>
  <c r="AE917" i="3"/>
  <c r="AE918" i="3"/>
  <c r="AE919" i="3"/>
  <c r="AE920" i="3"/>
  <c r="AE921" i="3"/>
  <c r="AE922" i="3"/>
  <c r="AE923" i="3"/>
  <c r="AE924" i="3"/>
  <c r="AE925" i="3"/>
  <c r="AE926" i="3"/>
  <c r="AE928" i="3"/>
  <c r="AE929" i="3"/>
  <c r="AE930" i="3"/>
  <c r="AE931" i="3"/>
  <c r="AE932" i="3"/>
  <c r="AE933" i="3"/>
  <c r="AE934" i="3"/>
  <c r="AE935" i="3"/>
  <c r="AE936" i="3"/>
  <c r="AE937" i="3"/>
  <c r="AE938" i="3"/>
  <c r="AE939" i="3"/>
  <c r="AE940" i="3"/>
  <c r="AE941" i="3"/>
  <c r="AE942" i="3"/>
  <c r="AE943" i="3"/>
  <c r="AE946" i="3"/>
  <c r="AE948" i="3"/>
  <c r="AE949" i="3"/>
  <c r="AE950" i="3"/>
  <c r="AE951" i="3"/>
  <c r="AE952" i="3"/>
  <c r="AE953" i="3"/>
  <c r="AE954" i="3"/>
  <c r="AE955" i="3"/>
  <c r="AE956" i="3"/>
  <c r="AE957" i="3"/>
  <c r="AE958" i="3"/>
  <c r="AE960" i="3"/>
  <c r="AE962" i="3"/>
  <c r="AE963" i="3"/>
  <c r="AE964" i="3"/>
  <c r="AE965" i="3"/>
  <c r="AE967" i="3"/>
  <c r="AE968" i="3"/>
  <c r="AE969" i="3"/>
  <c r="AE972" i="3"/>
  <c r="AE973" i="3"/>
  <c r="AE974" i="3"/>
  <c r="AE820" i="3"/>
  <c r="AE821" i="3"/>
  <c r="AE822" i="3"/>
  <c r="AE823" i="3"/>
  <c r="AE824" i="3"/>
  <c r="AE825" i="3"/>
  <c r="AE826" i="3"/>
  <c r="AE827" i="3"/>
  <c r="AE828" i="3"/>
  <c r="AE829" i="3"/>
  <c r="AE819" i="3"/>
  <c r="AE807" i="3"/>
  <c r="F954" i="3" l="1"/>
  <c r="F1013" i="3"/>
  <c r="F1035" i="3"/>
  <c r="F1074" i="3"/>
  <c r="D723" i="3" l="1"/>
  <c r="D726" i="3"/>
  <c r="D728" i="3"/>
  <c r="D730" i="3"/>
  <c r="D731" i="3"/>
  <c r="D765" i="3"/>
  <c r="D766" i="3"/>
  <c r="D767" i="3"/>
  <c r="D769" i="3"/>
  <c r="D771" i="3"/>
  <c r="D773" i="3"/>
  <c r="D776" i="3"/>
  <c r="D779" i="3"/>
  <c r="D782" i="3"/>
  <c r="D807" i="3" l="1"/>
  <c r="AE805" i="3"/>
  <c r="D805" i="3"/>
  <c r="AE804" i="3"/>
  <c r="D804" i="3"/>
  <c r="AE803" i="3"/>
  <c r="D803" i="3"/>
  <c r="AE802" i="3"/>
  <c r="D802" i="3"/>
  <c r="F802" i="3" s="1"/>
  <c r="AE801" i="3"/>
  <c r="D801" i="3"/>
  <c r="AE800" i="3"/>
  <c r="D800" i="3"/>
  <c r="D798" i="3"/>
  <c r="AE797" i="3"/>
  <c r="D797" i="3"/>
  <c r="AE796" i="3"/>
  <c r="D796" i="3"/>
  <c r="D2866" i="2"/>
  <c r="AE794" i="3"/>
  <c r="D794" i="3"/>
  <c r="D791" i="3"/>
  <c r="AE789" i="3"/>
  <c r="D789" i="3"/>
  <c r="AE788" i="3"/>
  <c r="D788" i="3"/>
  <c r="AE787" i="3"/>
  <c r="D787" i="3"/>
  <c r="AE782" i="3"/>
  <c r="AE771" i="3"/>
  <c r="AE769" i="3"/>
  <c r="AE767" i="3"/>
  <c r="D764" i="3"/>
  <c r="D763" i="3"/>
  <c r="D762" i="3"/>
  <c r="D761" i="3" l="1"/>
  <c r="D2865" i="2"/>
  <c r="D760" i="3"/>
  <c r="D759" i="3"/>
  <c r="D758" i="3"/>
  <c r="D757" i="3"/>
  <c r="D755" i="3"/>
  <c r="D754" i="3"/>
  <c r="D2864" i="2"/>
  <c r="D2863" i="2"/>
  <c r="D2862" i="2"/>
  <c r="D2861" i="2"/>
  <c r="D753" i="3"/>
  <c r="D752" i="3"/>
  <c r="D751" i="3"/>
  <c r="D750" i="3"/>
  <c r="AE748" i="3"/>
  <c r="D748" i="3"/>
  <c r="D747" i="3"/>
  <c r="AE744" i="3"/>
  <c r="D744" i="3"/>
  <c r="AE742" i="3"/>
  <c r="D742" i="3"/>
  <c r="AE739" i="3"/>
  <c r="D739" i="3"/>
  <c r="D737" i="3"/>
  <c r="D736" i="3"/>
  <c r="D735" i="3"/>
  <c r="D734" i="3"/>
  <c r="AE732" i="3"/>
  <c r="D732" i="3"/>
  <c r="AE728" i="3" l="1"/>
  <c r="AE726" i="3"/>
  <c r="AE723" i="3"/>
  <c r="AE721" i="3" l="1"/>
  <c r="D721" i="3"/>
  <c r="D720" i="3"/>
  <c r="D719" i="3"/>
  <c r="D718" i="3"/>
  <c r="D2860" i="2"/>
  <c r="D717" i="3"/>
  <c r="D716" i="3"/>
  <c r="D715" i="3" l="1"/>
  <c r="D714" i="3"/>
  <c r="D713" i="3"/>
  <c r="D712" i="3"/>
  <c r="D711" i="3"/>
  <c r="D708" i="3"/>
  <c r="D706" i="3"/>
  <c r="D705" i="3"/>
  <c r="D704" i="3"/>
  <c r="D703" i="3"/>
  <c r="D702" i="3"/>
  <c r="D701" i="3"/>
  <c r="D700" i="3"/>
  <c r="D699" i="3"/>
  <c r="D698" i="3"/>
  <c r="D697" i="3"/>
  <c r="D2859" i="2"/>
  <c r="D696" i="3"/>
  <c r="D695" i="3"/>
  <c r="D694" i="3"/>
  <c r="D693" i="3"/>
  <c r="D692" i="3"/>
  <c r="D691" i="3"/>
  <c r="D690" i="3"/>
  <c r="D689" i="3"/>
  <c r="D688" i="3"/>
  <c r="D687" i="3"/>
  <c r="AE2437" i="2" l="1"/>
  <c r="D2703" i="2" l="1"/>
  <c r="AE708" i="3" l="1"/>
  <c r="AE709" i="3"/>
  <c r="AE710" i="3"/>
  <c r="AE711" i="3"/>
  <c r="AE714" i="3"/>
  <c r="AE715" i="3"/>
  <c r="AE716" i="3"/>
  <c r="AE717" i="3"/>
  <c r="AE718" i="3"/>
  <c r="AE719" i="3"/>
  <c r="AE720" i="3"/>
  <c r="AE731" i="3"/>
  <c r="AE734" i="3"/>
  <c r="AE735" i="3"/>
  <c r="AE736" i="3"/>
  <c r="AE747" i="3"/>
  <c r="AE751" i="3"/>
  <c r="AE752" i="3"/>
  <c r="AE753" i="3"/>
  <c r="AE754" i="3"/>
  <c r="AE755" i="3"/>
  <c r="AE756" i="3"/>
  <c r="AE757" i="3"/>
  <c r="AE758" i="3"/>
  <c r="AE759" i="3"/>
  <c r="AE760" i="3"/>
  <c r="AE761" i="3"/>
  <c r="AE762" i="3"/>
  <c r="AE763" i="3"/>
  <c r="AE764" i="3"/>
  <c r="AE765" i="3"/>
  <c r="AE766" i="3"/>
  <c r="F695" i="3"/>
  <c r="F715" i="3"/>
  <c r="AE651" i="3" l="1"/>
  <c r="A9" i="3"/>
  <c r="D64" i="3" l="1"/>
  <c r="D17" i="3" l="1"/>
  <c r="AE636" i="3" l="1"/>
  <c r="D2419" i="2" l="1"/>
  <c r="D2414" i="2"/>
  <c r="D2153" i="2" l="1"/>
  <c r="D2458" i="2" l="1"/>
  <c r="AE2690" i="2" l="1"/>
  <c r="AE2759" i="2" l="1"/>
  <c r="D71" i="3" l="1"/>
  <c r="D34" i="3"/>
  <c r="D2261" i="2"/>
  <c r="D2537" i="2" l="1"/>
  <c r="AE2537" i="2" l="1"/>
  <c r="AE464" i="3" l="1"/>
  <c r="D2735" i="2" l="1"/>
  <c r="D2649" i="2" l="1"/>
  <c r="AE574" i="3" l="1"/>
  <c r="AE575" i="3"/>
  <c r="AE576" i="3"/>
  <c r="AE577" i="3"/>
  <c r="AE578" i="3"/>
  <c r="AE579" i="3"/>
  <c r="AE580" i="3"/>
  <c r="AE581" i="3"/>
  <c r="AE582" i="3"/>
  <c r="AE583" i="3"/>
  <c r="AE584" i="3"/>
  <c r="AE585" i="3"/>
  <c r="AE586" i="3"/>
  <c r="AE587" i="3"/>
  <c r="AE588" i="3"/>
  <c r="AE590" i="3"/>
  <c r="AE591" i="3"/>
  <c r="AE592" i="3"/>
  <c r="AE595" i="3"/>
  <c r="AE596" i="3"/>
  <c r="AE597" i="3"/>
  <c r="AE598" i="3"/>
  <c r="AE599" i="3"/>
  <c r="AE600" i="3"/>
  <c r="AE601" i="3"/>
  <c r="AE602" i="3"/>
  <c r="AE603" i="3"/>
  <c r="AE604" i="3"/>
  <c r="AE605" i="3"/>
  <c r="AE606" i="3"/>
  <c r="AE607" i="3"/>
  <c r="AE608" i="3"/>
  <c r="AE609" i="3"/>
  <c r="AE610" i="3"/>
  <c r="AE611" i="3"/>
  <c r="AE612" i="3"/>
  <c r="AE613" i="3"/>
  <c r="AE614" i="3"/>
  <c r="AE615" i="3"/>
  <c r="AE616" i="3"/>
  <c r="AE619" i="3"/>
  <c r="AE621" i="3"/>
  <c r="AE622" i="3"/>
  <c r="AE623" i="3"/>
  <c r="AE624" i="3"/>
  <c r="AE625" i="3"/>
  <c r="AE626" i="3"/>
  <c r="AE627" i="3"/>
  <c r="AE628" i="3"/>
  <c r="AE629" i="3"/>
  <c r="AE630" i="3"/>
  <c r="AE631" i="3"/>
  <c r="AE632" i="3"/>
  <c r="AE633" i="3"/>
  <c r="AE634" i="3"/>
  <c r="AE635" i="3"/>
  <c r="AE637" i="3"/>
  <c r="AE638" i="3"/>
  <c r="AE639" i="3"/>
  <c r="AE641" i="3"/>
  <c r="AE642" i="3"/>
  <c r="AE643" i="3"/>
  <c r="AE644" i="3"/>
  <c r="AE645" i="3"/>
  <c r="AE646" i="3"/>
  <c r="AE647" i="3"/>
  <c r="AE648" i="3"/>
  <c r="AE649" i="3"/>
  <c r="AE650" i="3"/>
  <c r="AE654" i="3"/>
  <c r="AE655" i="3"/>
  <c r="AE656" i="3"/>
  <c r="AE657" i="3"/>
  <c r="AE658" i="3"/>
  <c r="AE659" i="3"/>
  <c r="AE660" i="3"/>
  <c r="AE661" i="3"/>
  <c r="AE662" i="3"/>
  <c r="AE666" i="3"/>
  <c r="AE667" i="3"/>
  <c r="AE668" i="3"/>
  <c r="AE669" i="3"/>
  <c r="AE671" i="3"/>
  <c r="AE672" i="3"/>
  <c r="AE673" i="3"/>
  <c r="AE674" i="3"/>
  <c r="AE675" i="3"/>
  <c r="AE676" i="3"/>
  <c r="AE677" i="3"/>
  <c r="AE678" i="3"/>
  <c r="AE679" i="3"/>
  <c r="AE680" i="3"/>
  <c r="AE681" i="3"/>
  <c r="AE682" i="3"/>
  <c r="AE683" i="3"/>
  <c r="AE684" i="3"/>
  <c r="AE685" i="3"/>
  <c r="AE686" i="3"/>
  <c r="AE687" i="3"/>
  <c r="AE688" i="3"/>
  <c r="AE689" i="3"/>
  <c r="AE690" i="3"/>
  <c r="AE691" i="3"/>
  <c r="AE692" i="3"/>
  <c r="AE693" i="3"/>
  <c r="AE694" i="3"/>
  <c r="AE695" i="3"/>
  <c r="AE696" i="3"/>
  <c r="AE697" i="3"/>
  <c r="AE698" i="3"/>
  <c r="AE699" i="3"/>
  <c r="AE700" i="3"/>
  <c r="AE702" i="3"/>
  <c r="AE703" i="3"/>
  <c r="AE704" i="3"/>
  <c r="AE705" i="3"/>
  <c r="AE302" i="3"/>
  <c r="D2644" i="2" l="1"/>
  <c r="D114" i="3" l="1"/>
  <c r="AE560" i="3" l="1"/>
  <c r="F568" i="3"/>
  <c r="D130" i="3" l="1"/>
  <c r="AE134" i="3" l="1"/>
  <c r="AE546" i="3" l="1"/>
  <c r="D11" i="3" l="1"/>
  <c r="AE2827" i="2" l="1"/>
  <c r="AE1125" i="2" l="1"/>
  <c r="F462" i="3" l="1"/>
  <c r="AE407" i="3" l="1"/>
  <c r="AE514" i="3" l="1"/>
  <c r="AE515" i="3"/>
  <c r="AE2458" i="2" l="1"/>
  <c r="AE2323" i="2"/>
  <c r="AE2326" i="2"/>
  <c r="AE498" i="3" l="1"/>
  <c r="D77" i="3" l="1"/>
  <c r="AE433" i="3" l="1"/>
  <c r="F2855" i="2"/>
  <c r="AE466" i="3"/>
  <c r="AE421" i="3"/>
  <c r="AE493" i="3"/>
  <c r="AE494" i="3"/>
  <c r="AE495" i="3"/>
  <c r="AE496" i="3"/>
  <c r="AE497" i="3"/>
  <c r="AE499" i="3"/>
  <c r="AE500" i="3"/>
  <c r="AE501" i="3"/>
  <c r="AE502" i="3"/>
  <c r="AE503" i="3"/>
  <c r="AE504" i="3"/>
  <c r="AE505" i="3"/>
  <c r="AE506" i="3"/>
  <c r="AE507" i="3"/>
  <c r="AE508" i="3"/>
  <c r="AE509" i="3"/>
  <c r="AE510" i="3"/>
  <c r="AE512" i="3"/>
  <c r="AE513" i="3"/>
  <c r="AE516" i="3"/>
  <c r="AE517" i="3"/>
  <c r="AE518" i="3"/>
  <c r="AE519" i="3"/>
  <c r="AE520" i="3"/>
  <c r="AE521" i="3"/>
  <c r="AE522" i="3"/>
  <c r="AE523" i="3"/>
  <c r="AE524" i="3"/>
  <c r="AE525" i="3"/>
  <c r="AE526" i="3"/>
  <c r="AE527" i="3"/>
  <c r="AE528" i="3"/>
  <c r="AE529" i="3"/>
  <c r="AE530" i="3"/>
  <c r="AE531" i="3"/>
  <c r="AE532" i="3"/>
  <c r="AE534" i="3"/>
  <c r="AE535" i="3"/>
  <c r="AE536" i="3"/>
  <c r="AE540" i="3"/>
  <c r="AE541" i="3"/>
  <c r="AE542" i="3"/>
  <c r="AE543" i="3"/>
  <c r="AE544" i="3"/>
  <c r="AE545" i="3"/>
  <c r="AE547" i="3"/>
  <c r="AE548" i="3"/>
  <c r="AE549" i="3"/>
  <c r="AE550" i="3"/>
  <c r="AE551" i="3"/>
  <c r="AE552" i="3"/>
  <c r="AE554" i="3"/>
  <c r="AE555" i="3"/>
  <c r="AE556" i="3"/>
  <c r="AE557" i="3"/>
  <c r="AE558" i="3"/>
  <c r="AE559" i="3"/>
  <c r="AE561" i="3"/>
  <c r="AE562" i="3"/>
  <c r="AE563" i="3"/>
  <c r="AE564" i="3"/>
  <c r="AE565" i="3"/>
  <c r="AE566" i="3"/>
  <c r="AE567" i="3"/>
  <c r="AE568" i="3"/>
  <c r="AE570" i="3"/>
  <c r="AE571" i="3"/>
  <c r="AE572" i="3"/>
  <c r="AE573" i="3"/>
  <c r="AE473" i="3"/>
  <c r="AE474" i="3"/>
  <c r="AE475" i="3"/>
  <c r="AE476" i="3"/>
  <c r="AE477" i="3"/>
  <c r="AE478" i="3"/>
  <c r="AE479" i="3"/>
  <c r="AE480" i="3"/>
  <c r="AE481" i="3"/>
  <c r="AE482" i="3"/>
  <c r="AE483" i="3"/>
  <c r="AE484" i="3"/>
  <c r="AE485" i="3"/>
  <c r="AE486" i="3"/>
  <c r="AE487" i="3"/>
  <c r="AE488" i="3"/>
  <c r="AE489" i="3"/>
  <c r="AE490" i="3"/>
  <c r="AE491" i="3"/>
  <c r="AE492" i="3"/>
  <c r="D2122" i="2" l="1"/>
  <c r="D5" i="3" l="1"/>
  <c r="D2433" i="2" l="1"/>
  <c r="AE447" i="3" l="1"/>
  <c r="AE2320" i="2" l="1"/>
  <c r="AE2825" i="2"/>
  <c r="AE2826" i="2"/>
  <c r="AE2829" i="2"/>
  <c r="AE2830" i="2"/>
  <c r="F471" i="3"/>
  <c r="F520" i="3"/>
  <c r="F580" i="3"/>
  <c r="F589" i="3"/>
  <c r="F621" i="3"/>
  <c r="AE414" i="3" l="1"/>
  <c r="AE396" i="3" l="1"/>
  <c r="D1958" i="2" l="1"/>
  <c r="D1932" i="2"/>
  <c r="AE389" i="3" l="1"/>
  <c r="AE387" i="3"/>
  <c r="D2505" i="2" l="1"/>
  <c r="AE2656" i="2" l="1"/>
  <c r="AE381" i="3"/>
  <c r="AE382" i="3"/>
  <c r="AE383" i="3"/>
  <c r="AE384" i="3"/>
  <c r="AE385" i="3"/>
  <c r="F384" i="3"/>
  <c r="F385" i="3"/>
  <c r="D128" i="3" l="1"/>
  <c r="D81" i="3"/>
  <c r="D2435" i="2"/>
  <c r="AE2821" i="2" l="1"/>
  <c r="F380" i="3"/>
  <c r="D2353" i="2" l="1"/>
  <c r="D116" i="3" l="1"/>
  <c r="D126" i="3"/>
  <c r="F359" i="3" l="1"/>
  <c r="F412" i="3"/>
  <c r="F426" i="3"/>
  <c r="AE349" i="3"/>
  <c r="AE330" i="3" l="1"/>
  <c r="D1880" i="2" l="1"/>
  <c r="AE96" i="3" l="1"/>
  <c r="D125" i="3" l="1"/>
  <c r="D2" i="3" l="1"/>
  <c r="AE312" i="3" l="1"/>
  <c r="AE2534" i="2"/>
  <c r="D1971" i="2" l="1"/>
  <c r="D2516" i="2" l="1"/>
  <c r="AE297" i="3" l="1"/>
  <c r="AE298" i="3"/>
  <c r="AE299" i="3"/>
  <c r="AE301" i="3"/>
  <c r="AE304" i="3"/>
  <c r="AE306" i="3"/>
  <c r="AE307" i="3"/>
  <c r="AE308" i="3"/>
  <c r="AE309" i="3"/>
  <c r="AE310" i="3"/>
  <c r="AE311" i="3"/>
  <c r="AE314" i="3"/>
  <c r="AE315" i="3"/>
  <c r="AE316" i="3"/>
  <c r="AE317" i="3"/>
  <c r="AE318" i="3"/>
  <c r="AE319" i="3"/>
  <c r="AE320" i="3"/>
  <c r="AE321" i="3"/>
  <c r="AE322" i="3"/>
  <c r="AE324" i="3"/>
  <c r="AE325" i="3"/>
  <c r="AE326" i="3"/>
  <c r="AE327" i="3"/>
  <c r="AE328" i="3"/>
  <c r="AE329" i="3"/>
  <c r="AE331" i="3"/>
  <c r="AE332" i="3"/>
  <c r="AE333" i="3"/>
  <c r="AE334" i="3"/>
  <c r="AE335" i="3"/>
  <c r="AE336" i="3"/>
  <c r="AE337" i="3"/>
  <c r="AE338" i="3"/>
  <c r="AE339" i="3"/>
  <c r="AE340" i="3"/>
  <c r="AE341" i="3"/>
  <c r="AE342" i="3"/>
  <c r="AE343" i="3"/>
  <c r="AE344" i="3"/>
  <c r="AE345" i="3"/>
  <c r="AE346" i="3"/>
  <c r="AE348"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80" i="3"/>
  <c r="AE386" i="3"/>
  <c r="AE391" i="3"/>
  <c r="AE392" i="3"/>
  <c r="AE393" i="3"/>
  <c r="AE394" i="3"/>
  <c r="AE395" i="3"/>
  <c r="AE398" i="3"/>
  <c r="AE399" i="3"/>
  <c r="AE400" i="3"/>
  <c r="AE401" i="3"/>
  <c r="AE402" i="3"/>
  <c r="AE403" i="3"/>
  <c r="AE404" i="3"/>
  <c r="AE405" i="3"/>
  <c r="AE406" i="3"/>
  <c r="AE409" i="3"/>
  <c r="AE410" i="3"/>
  <c r="AE411" i="3"/>
  <c r="AE412" i="3"/>
  <c r="AE413" i="3"/>
  <c r="AE417" i="3"/>
  <c r="AE418" i="3"/>
  <c r="AE419" i="3"/>
  <c r="AE420" i="3"/>
  <c r="AE423" i="3"/>
  <c r="AE424" i="3"/>
  <c r="AE425" i="3"/>
  <c r="AE426" i="3"/>
  <c r="AE427" i="3"/>
  <c r="AE428" i="3"/>
  <c r="AE429" i="3"/>
  <c r="AE432" i="3"/>
  <c r="AE435" i="3"/>
  <c r="AE436" i="3"/>
  <c r="AE438" i="3"/>
  <c r="AE439" i="3"/>
  <c r="AE440" i="3"/>
  <c r="AE441" i="3"/>
  <c r="AE442" i="3"/>
  <c r="AE443" i="3"/>
  <c r="AE444" i="3"/>
  <c r="AE445" i="3"/>
  <c r="AE446" i="3"/>
  <c r="AE448" i="3"/>
  <c r="AE449" i="3"/>
  <c r="AE450" i="3"/>
  <c r="AE451" i="3"/>
  <c r="AE452" i="3"/>
  <c r="AE453" i="3"/>
  <c r="AE454" i="3"/>
  <c r="AE455" i="3"/>
  <c r="AE456" i="3"/>
  <c r="AE457" i="3"/>
  <c r="AE458" i="3"/>
  <c r="AE459" i="3"/>
  <c r="AE460" i="3"/>
  <c r="AE461" i="3"/>
  <c r="AE463" i="3"/>
  <c r="AE465" i="3"/>
  <c r="AE468" i="3"/>
  <c r="AE469" i="3"/>
  <c r="AE470" i="3"/>
  <c r="AE472" i="3"/>
  <c r="F325" i="3"/>
  <c r="F438" i="3"/>
  <c r="AE293" i="3"/>
  <c r="AE290" i="3"/>
  <c r="AE296" i="3"/>
  <c r="AE288" i="3"/>
  <c r="AE276" i="3" l="1"/>
  <c r="AE277" i="3"/>
  <c r="AE279" i="3"/>
  <c r="AE280" i="3"/>
  <c r="AE281" i="3"/>
  <c r="AE282" i="3"/>
  <c r="AE283" i="3"/>
  <c r="AE284" i="3"/>
  <c r="AE286" i="3"/>
  <c r="AE287" i="3"/>
  <c r="AE275" i="3"/>
  <c r="D150" i="3" l="1"/>
  <c r="AE363" i="2" l="1"/>
  <c r="AE2800" i="2" l="1"/>
  <c r="AE2801" i="2"/>
  <c r="AE2802" i="2"/>
  <c r="D2719" i="2" l="1"/>
  <c r="D142" i="3"/>
  <c r="D40" i="3"/>
  <c r="AE257" i="3" l="1"/>
  <c r="AE258" i="3"/>
  <c r="AE259" i="3"/>
  <c r="AE260" i="3"/>
  <c r="AE261" i="3"/>
  <c r="AE262" i="3"/>
  <c r="AE264" i="3"/>
  <c r="AE265" i="3"/>
  <c r="AE266" i="3"/>
  <c r="AE267" i="3"/>
  <c r="AE269" i="3"/>
  <c r="AE270" i="3"/>
  <c r="AE271" i="3"/>
  <c r="AE272" i="3"/>
  <c r="AE273" i="3"/>
  <c r="AE274" i="3"/>
  <c r="F256" i="3"/>
  <c r="F260" i="3"/>
  <c r="D2257" i="2" l="1"/>
  <c r="AE245" i="3" l="1"/>
  <c r="AE246" i="3"/>
  <c r="AE247" i="3"/>
  <c r="AE248" i="3"/>
  <c r="AE249" i="3"/>
  <c r="AE250" i="3"/>
  <c r="AE251" i="3"/>
  <c r="AE252" i="3"/>
  <c r="AE253" i="3"/>
  <c r="AE254" i="3"/>
  <c r="AE255" i="3"/>
  <c r="AE256" i="3"/>
  <c r="F251" i="3"/>
  <c r="AE234" i="3"/>
  <c r="AE239" i="3"/>
  <c r="AE240" i="3"/>
  <c r="AE241" i="3"/>
  <c r="AE244" i="3"/>
  <c r="F241" i="3"/>
  <c r="AE226" i="3" l="1"/>
  <c r="AE2769" i="2"/>
  <c r="AE2770" i="2"/>
  <c r="AE2771" i="2"/>
  <c r="AE2772" i="2"/>
  <c r="AE2773" i="2"/>
  <c r="AE2774" i="2"/>
  <c r="AE2775" i="2"/>
  <c r="AE2776" i="2"/>
  <c r="AE2777" i="2"/>
  <c r="AE2778" i="2"/>
  <c r="AE2779" i="2"/>
  <c r="AE2780" i="2"/>
  <c r="AE2781" i="2"/>
  <c r="AE2782" i="2"/>
  <c r="AE2783" i="2"/>
  <c r="AE2784" i="2"/>
  <c r="AE2785" i="2"/>
  <c r="AE2786" i="2"/>
  <c r="AE2787" i="2"/>
  <c r="AE2788" i="2"/>
  <c r="AE2789" i="2"/>
  <c r="AE2790" i="2"/>
  <c r="AE2791" i="2"/>
  <c r="AE2792" i="2"/>
  <c r="AE2794" i="2"/>
  <c r="AE2795" i="2"/>
  <c r="AE2798" i="2"/>
  <c r="AE2799" i="2"/>
  <c r="AE2803" i="2"/>
  <c r="AE2804" i="2"/>
  <c r="AE2805" i="2"/>
  <c r="AE2806" i="2"/>
  <c r="AE2807" i="2"/>
  <c r="AE2808" i="2"/>
  <c r="AE2809" i="2"/>
  <c r="AE2810" i="2"/>
  <c r="AE2812" i="2"/>
  <c r="AE2813" i="2"/>
  <c r="AE2814" i="2"/>
  <c r="AE2815" i="2"/>
  <c r="AE2816" i="2"/>
  <c r="AE2817" i="2"/>
  <c r="AE2818" i="2"/>
  <c r="AE2819" i="2"/>
  <c r="AE2820" i="2"/>
  <c r="AE2824" i="2"/>
  <c r="AE2831" i="2"/>
  <c r="AE2832" i="2"/>
  <c r="AE2833" i="2"/>
  <c r="AE2834" i="2"/>
  <c r="AE2835" i="2"/>
  <c r="AE2836" i="2"/>
  <c r="AE2837" i="2"/>
  <c r="AE2838" i="2"/>
  <c r="AE2840" i="2"/>
  <c r="AE2841" i="2"/>
  <c r="AE2842" i="2"/>
  <c r="AE2843" i="2"/>
  <c r="AE2844" i="2"/>
  <c r="AE2845" i="2"/>
  <c r="AE2846" i="2"/>
  <c r="AE2847" i="2"/>
  <c r="AE2849" i="2"/>
  <c r="AE2850" i="2"/>
  <c r="AE2851" i="2"/>
  <c r="AE2852" i="2"/>
  <c r="AE2853" i="2"/>
  <c r="AE2854" i="2"/>
  <c r="AE2855" i="2"/>
  <c r="AE2858" i="2"/>
  <c r="AE2859" i="2"/>
  <c r="AE2860" i="2"/>
  <c r="AE2861" i="2"/>
  <c r="AE2862" i="2"/>
  <c r="AE2863" i="2"/>
  <c r="AE2864" i="2"/>
  <c r="AE2865" i="2"/>
  <c r="AE2866" i="2"/>
  <c r="AE2867" i="2"/>
  <c r="AE2868" i="2"/>
  <c r="AE2869" i="2"/>
  <c r="AE2870" i="2"/>
  <c r="AE2871" i="2"/>
  <c r="AE2872" i="2"/>
  <c r="AE2873" i="2"/>
  <c r="AE2874" i="2"/>
  <c r="AE2875" i="2"/>
  <c r="AE2877" i="2"/>
  <c r="AE2878" i="2"/>
  <c r="AE2879" i="2"/>
  <c r="AE2881" i="2"/>
  <c r="AE2882" i="2"/>
  <c r="AE2883" i="2"/>
  <c r="AE2884" i="2"/>
  <c r="AE2885" i="2"/>
  <c r="AE2886" i="2"/>
  <c r="AE2888" i="2"/>
  <c r="AE2889" i="2"/>
  <c r="AE2890" i="2"/>
  <c r="AE2892" i="2"/>
  <c r="AE2894" i="2"/>
  <c r="AE2895" i="2"/>
  <c r="AE2896" i="2"/>
  <c r="AE2898" i="2"/>
  <c r="AE2899" i="2"/>
  <c r="AE2901" i="2"/>
  <c r="AE2902" i="2"/>
  <c r="AE2905" i="2"/>
  <c r="AE2906" i="2"/>
  <c r="AE2908" i="2"/>
  <c r="AE2909" i="2"/>
  <c r="AE2910" i="2"/>
  <c r="AE2911" i="2"/>
  <c r="AE2912" i="2"/>
  <c r="AE2913" i="2"/>
  <c r="AE2753" i="2"/>
  <c r="D2688" i="2" l="1"/>
  <c r="AE2757" i="2" l="1"/>
  <c r="AE2754" i="2"/>
  <c r="AE2751" i="2"/>
  <c r="D2601" i="2" l="1"/>
  <c r="D2722" i="2" l="1"/>
  <c r="AE225" i="3" l="1"/>
  <c r="AE227" i="3"/>
  <c r="AE228" i="3"/>
  <c r="AE229" i="3"/>
  <c r="AE230" i="3"/>
  <c r="AE231" i="3"/>
  <c r="AE232" i="3"/>
  <c r="AE220" i="3" l="1"/>
  <c r="AE221" i="3"/>
  <c r="AE222" i="3"/>
  <c r="AE223" i="3"/>
  <c r="AE224" i="3"/>
  <c r="D2700" i="2" l="1"/>
  <c r="D1856" i="2" l="1"/>
  <c r="AE213" i="3" l="1"/>
  <c r="AE210" i="3"/>
  <c r="AE211" i="3"/>
  <c r="AE212" i="3"/>
  <c r="AE217" i="3"/>
  <c r="AE218" i="3"/>
  <c r="AE219" i="3"/>
  <c r="F213" i="3"/>
  <c r="AE2745" i="2" l="1"/>
  <c r="AE2743" i="2" l="1"/>
  <c r="AE205" i="3" l="1"/>
  <c r="AE200" i="3" l="1"/>
  <c r="AE201" i="3"/>
  <c r="AE202" i="3"/>
  <c r="AE203" i="3"/>
  <c r="AE204" i="3"/>
  <c r="AE207" i="3"/>
  <c r="AE208" i="3"/>
  <c r="AE209" i="3"/>
  <c r="AE196" i="3"/>
  <c r="AE198" i="3"/>
  <c r="AE199" i="3"/>
  <c r="D2366" i="2" l="1"/>
  <c r="D2577" i="2" l="1"/>
  <c r="D2705" i="2"/>
  <c r="AE189" i="3" l="1"/>
  <c r="AE190" i="3"/>
  <c r="AE191" i="3"/>
  <c r="AE192" i="3"/>
  <c r="AE193" i="3"/>
  <c r="AE194" i="3"/>
  <c r="AE195" i="3"/>
  <c r="AE188" i="3"/>
  <c r="AE2747" i="2"/>
  <c r="AE2748" i="2"/>
  <c r="AE2749" i="2"/>
  <c r="AE2750" i="2"/>
  <c r="AE2752" i="2"/>
  <c r="AE178" i="3" l="1"/>
  <c r="AE179" i="3"/>
  <c r="AE180" i="3"/>
  <c r="AE181" i="3"/>
  <c r="AE183" i="3"/>
  <c r="AE184" i="3"/>
  <c r="AE185" i="3"/>
  <c r="AE186" i="3"/>
  <c r="AE187" i="3"/>
  <c r="D1998" i="2" l="1"/>
  <c r="D172" i="3" l="1"/>
  <c r="D171" i="3"/>
  <c r="D173" i="3"/>
  <c r="D174" i="3"/>
  <c r="AE2736" i="2"/>
  <c r="AE2738" i="2" l="1"/>
  <c r="AE2739" i="2"/>
  <c r="AE2740" i="2"/>
  <c r="AE2741" i="2"/>
  <c r="AE2742" i="2"/>
  <c r="AE171" i="3"/>
  <c r="AE172" i="3"/>
  <c r="AE173" i="3"/>
  <c r="AE174" i="3"/>
  <c r="AE175" i="3"/>
  <c r="AE176" i="3"/>
  <c r="D170" i="3"/>
  <c r="AE170" i="3" l="1"/>
  <c r="AE169" i="3"/>
  <c r="D169" i="3"/>
  <c r="AE168" i="3"/>
  <c r="D168" i="3"/>
  <c r="AE2735" i="2"/>
  <c r="AE167" i="3" l="1"/>
  <c r="D167" i="3"/>
  <c r="AE166" i="3"/>
  <c r="D166" i="3"/>
  <c r="AE163" i="3"/>
  <c r="D163" i="3"/>
  <c r="AE162" i="3"/>
  <c r="D162" i="3"/>
  <c r="AE161" i="3"/>
  <c r="D161" i="3"/>
  <c r="AE160" i="3"/>
  <c r="D160" i="3"/>
  <c r="D2734" i="2"/>
  <c r="AE2733" i="2"/>
  <c r="D2733" i="2"/>
  <c r="D2731" i="2"/>
  <c r="D2732" i="2"/>
  <c r="D2730" i="2"/>
  <c r="AE2732" i="2"/>
  <c r="AE2731" i="2"/>
  <c r="AE2730" i="2"/>
  <c r="AE2728" i="2"/>
  <c r="D2728" i="2"/>
  <c r="AE159" i="3" l="1"/>
  <c r="D159" i="3"/>
  <c r="AE158" i="3"/>
  <c r="D158" i="3"/>
  <c r="AE157" i="3"/>
  <c r="D157" i="3"/>
  <c r="D2727" i="2"/>
  <c r="AE2592" i="2" l="1"/>
  <c r="AE2726" i="2" l="1"/>
  <c r="D2726" i="2"/>
  <c r="AE156" i="3"/>
  <c r="D156" i="3"/>
  <c r="AE155" i="3"/>
  <c r="D155" i="3"/>
  <c r="AE154" i="3"/>
  <c r="D154" i="3"/>
  <c r="AE153" i="3"/>
  <c r="D153" i="3"/>
  <c r="AE152" i="3"/>
  <c r="D152" i="3"/>
  <c r="AE151" i="3"/>
  <c r="D151" i="3"/>
  <c r="AE150" i="3"/>
  <c r="AE1019" i="1"/>
  <c r="AE149" i="3" l="1"/>
  <c r="D149" i="3"/>
  <c r="AE148" i="3"/>
  <c r="D148" i="3"/>
  <c r="AE147" i="3"/>
  <c r="AE146" i="3"/>
  <c r="D146" i="3"/>
  <c r="D147" i="3"/>
  <c r="AE145" i="3"/>
  <c r="D145" i="3"/>
  <c r="F145" i="3" s="1"/>
  <c r="AE132" i="3" l="1"/>
  <c r="D132" i="3"/>
  <c r="AE131" i="3"/>
  <c r="D131" i="3"/>
  <c r="AE144" i="3"/>
  <c r="D144" i="3"/>
  <c r="AE143" i="3"/>
  <c r="D143" i="3"/>
  <c r="AE142" i="3"/>
  <c r="D141" i="3"/>
  <c r="AE141" i="3"/>
  <c r="AE140" i="3"/>
  <c r="D140" i="3"/>
  <c r="AE139" i="3"/>
  <c r="D139" i="3"/>
  <c r="AE138" i="3"/>
  <c r="D138" i="3"/>
  <c r="AE137" i="3"/>
  <c r="D137" i="3"/>
  <c r="AE136" i="3"/>
  <c r="D136" i="3"/>
  <c r="F136" i="3" s="1"/>
  <c r="D134" i="3"/>
  <c r="AE133" i="3"/>
  <c r="D133" i="3"/>
  <c r="AE130" i="3"/>
  <c r="AE129" i="3"/>
  <c r="D129" i="3"/>
  <c r="F129" i="3" s="1"/>
  <c r="AE128" i="3"/>
  <c r="AE127" i="3"/>
  <c r="D127" i="3"/>
  <c r="AE126" i="3" l="1"/>
  <c r="AE125" i="3"/>
  <c r="AE123" i="3"/>
  <c r="D123" i="3"/>
  <c r="AE122" i="3"/>
  <c r="D122" i="3"/>
  <c r="AE121" i="3"/>
  <c r="D121" i="3"/>
  <c r="D120" i="3"/>
  <c r="D119" i="3"/>
  <c r="AE2725" i="2"/>
  <c r="D2725" i="2"/>
  <c r="D2724" i="2"/>
  <c r="AE2723" i="2" l="1"/>
  <c r="D2723" i="2"/>
  <c r="AE2722" i="2"/>
  <c r="D2720" i="2"/>
  <c r="D2721" i="2"/>
  <c r="AE118" i="3"/>
  <c r="D118" i="3"/>
  <c r="AE117" i="3"/>
  <c r="D117" i="3"/>
  <c r="AE116" i="3"/>
  <c r="AE115" i="3"/>
  <c r="D115" i="3"/>
  <c r="AE114" i="3"/>
  <c r="AE113" i="3"/>
  <c r="D113" i="3"/>
  <c r="AE112" i="3"/>
  <c r="D112" i="3"/>
  <c r="AE111" i="3"/>
  <c r="D111" i="3"/>
  <c r="AE110" i="3"/>
  <c r="D110" i="3"/>
  <c r="AE2719" i="2"/>
  <c r="AE2718" i="2"/>
  <c r="D2718" i="2"/>
  <c r="D108" i="3" l="1"/>
  <c r="AE105" i="3"/>
  <c r="D105" i="3"/>
  <c r="D103" i="3"/>
  <c r="D101" i="3"/>
  <c r="AE99" i="3" l="1"/>
  <c r="D99" i="3"/>
  <c r="AE77" i="3"/>
  <c r="AE98" i="3"/>
  <c r="D98" i="3"/>
  <c r="AE97" i="3"/>
  <c r="D97" i="3"/>
  <c r="AE2717" i="2"/>
  <c r="D2717" i="2"/>
  <c r="AE2716" i="2"/>
  <c r="D2716" i="2"/>
  <c r="AE2715" i="2"/>
  <c r="D2715" i="2"/>
  <c r="D96" i="3" l="1"/>
  <c r="AE95" i="3"/>
  <c r="D95" i="3"/>
  <c r="D93" i="3"/>
  <c r="AE91" i="3"/>
  <c r="D91" i="3"/>
  <c r="AE90" i="3"/>
  <c r="D90" i="3"/>
  <c r="AE89" i="3"/>
  <c r="D89" i="3"/>
  <c r="AE87" i="3"/>
  <c r="D87" i="3"/>
  <c r="AE85" i="3"/>
  <c r="D85" i="3"/>
  <c r="AE83" i="3"/>
  <c r="D83" i="3"/>
  <c r="AE81" i="3"/>
  <c r="AE79" i="3"/>
  <c r="D79" i="3"/>
  <c r="AE78" i="3"/>
  <c r="D78" i="3"/>
  <c r="AE2714" i="2"/>
  <c r="D2714" i="2"/>
  <c r="AE2713" i="2"/>
  <c r="D2713" i="2"/>
  <c r="AE76" i="3" l="1"/>
  <c r="D76" i="3"/>
  <c r="D2712" i="2"/>
  <c r="AE2711" i="2"/>
  <c r="D2711" i="2"/>
  <c r="AE75" i="3"/>
  <c r="D75" i="3"/>
  <c r="AE74" i="3"/>
  <c r="D74" i="3"/>
  <c r="AE37" i="3" l="1"/>
  <c r="AE73" i="3"/>
  <c r="D73" i="3"/>
  <c r="AE72" i="3"/>
  <c r="D72" i="3"/>
  <c r="AE71" i="3"/>
  <c r="AE69" i="3"/>
  <c r="D69" i="3"/>
  <c r="AE66" i="3"/>
  <c r="D66" i="3"/>
  <c r="AE64" i="3"/>
  <c r="AE61" i="3"/>
  <c r="D61" i="3"/>
  <c r="AE59" i="3"/>
  <c r="D59" i="3"/>
  <c r="AE57" i="3"/>
  <c r="D57" i="3"/>
  <c r="AE54" i="3"/>
  <c r="D54" i="3"/>
  <c r="AE51" i="3"/>
  <c r="D51" i="3"/>
  <c r="AE49" i="3"/>
  <c r="D49" i="3"/>
  <c r="AE47" i="3"/>
  <c r="D47" i="3"/>
  <c r="AE44" i="3"/>
  <c r="D44" i="3"/>
  <c r="D42" i="3"/>
  <c r="AE40" i="3"/>
  <c r="D37" i="3"/>
  <c r="AE35" i="3"/>
  <c r="D35" i="3"/>
  <c r="F35" i="3" s="1"/>
  <c r="AE34" i="3"/>
  <c r="AE17" i="3"/>
  <c r="AE18" i="3"/>
  <c r="AE32" i="3"/>
  <c r="D32" i="3"/>
  <c r="AE30" i="3"/>
  <c r="D30" i="3"/>
  <c r="AE28" i="3"/>
  <c r="D28" i="3"/>
  <c r="AE26" i="3"/>
  <c r="D26" i="3"/>
  <c r="AE24" i="3"/>
  <c r="D24" i="3"/>
  <c r="AE22" i="3"/>
  <c r="D22" i="3"/>
  <c r="AE19" i="3"/>
  <c r="D19" i="3"/>
  <c r="D18" i="3"/>
  <c r="D2710" i="2"/>
  <c r="AE16" i="3" l="1"/>
  <c r="D16" i="3"/>
  <c r="AE15" i="3"/>
  <c r="D15" i="3"/>
  <c r="D14" i="3"/>
  <c r="AE2709" i="2"/>
  <c r="D2709" i="2"/>
  <c r="AE2708" i="2"/>
  <c r="D2708" i="2"/>
  <c r="AE12" i="3" l="1"/>
  <c r="D12" i="3"/>
  <c r="AE11" i="3"/>
  <c r="AE10" i="3"/>
  <c r="D10" i="3"/>
  <c r="AE9" i="3" l="1"/>
  <c r="AE4" i="3"/>
  <c r="AE5" i="3"/>
  <c r="AE6" i="3"/>
  <c r="AE8" i="3"/>
  <c r="AE2" i="3"/>
  <c r="D9" i="3"/>
  <c r="D8" i="3"/>
  <c r="AE2707" i="2"/>
  <c r="D2707" i="2"/>
  <c r="AE2706" i="2"/>
  <c r="D2706" i="2"/>
  <c r="AE2705" i="2"/>
  <c r="AE2704" i="2"/>
  <c r="D2704" i="2"/>
  <c r="D7" i="3" l="1"/>
  <c r="D6" i="3"/>
  <c r="D4" i="3"/>
  <c r="AE2703" i="2"/>
  <c r="AE2702" i="2"/>
  <c r="D2702" i="2"/>
  <c r="AE2701" i="2"/>
  <c r="D2701" i="2"/>
  <c r="AE2700" i="2" l="1"/>
  <c r="D3" i="3"/>
  <c r="AE2699" i="2"/>
  <c r="D2699" i="2"/>
  <c r="AE2698" i="2"/>
  <c r="D2698" i="2"/>
  <c r="AE2695" i="2"/>
  <c r="D2695" i="2"/>
  <c r="AE2694" i="2"/>
  <c r="D2694" i="2"/>
  <c r="AE2693" i="2"/>
  <c r="D2693" i="2"/>
  <c r="AE2692" i="2"/>
  <c r="D2692" i="2"/>
  <c r="D2690" i="2" l="1"/>
  <c r="AE2689" i="2"/>
  <c r="D2689" i="2"/>
  <c r="AE2470" i="2"/>
  <c r="AE2688" i="2" l="1"/>
  <c r="D2687" i="2"/>
  <c r="AE2685" i="2"/>
  <c r="D2685" i="2"/>
  <c r="AE2684" i="2"/>
  <c r="D2684" i="2"/>
  <c r="AE2683" i="2"/>
  <c r="D2683" i="2"/>
  <c r="AE2682" i="2"/>
  <c r="D2682" i="2"/>
  <c r="AE2681" i="2"/>
  <c r="D2681" i="2"/>
  <c r="AE2680" i="2"/>
  <c r="D2680" i="2"/>
  <c r="AE2679" i="2" l="1"/>
  <c r="D2679" i="2"/>
  <c r="AE2678" i="2"/>
  <c r="D2678" i="2"/>
  <c r="D2677" i="2"/>
  <c r="AE2676" i="2"/>
  <c r="AE2677" i="2"/>
  <c r="D2676" i="2"/>
  <c r="D2470" i="2" l="1"/>
  <c r="AE2675" i="2" l="1"/>
  <c r="D2675" i="2"/>
  <c r="AE2674" i="2"/>
  <c r="D2674" i="2"/>
  <c r="AE2673" i="2"/>
  <c r="D2673" i="2"/>
  <c r="AE2672" i="2"/>
  <c r="D2672" i="2"/>
  <c r="AE2671" i="2"/>
  <c r="D2671" i="2"/>
  <c r="AE2670" i="2"/>
  <c r="D2670" i="2"/>
  <c r="AE2669" i="2" l="1"/>
  <c r="D2669" i="2"/>
  <c r="AE2668" i="2"/>
  <c r="D2668" i="2"/>
  <c r="AE2667" i="2"/>
  <c r="D2667" i="2"/>
  <c r="AE2666" i="2"/>
  <c r="D2666" i="2"/>
  <c r="AE2665" i="2"/>
  <c r="D2665" i="2"/>
  <c r="AE2664" i="2"/>
  <c r="D2664" i="2"/>
  <c r="D2663" i="2"/>
  <c r="AE2662" i="2"/>
  <c r="D2662" i="2"/>
  <c r="AE2661" i="2"/>
  <c r="D2661" i="2"/>
  <c r="D2659" i="2"/>
  <c r="D2658" i="2"/>
  <c r="D2656" i="2"/>
  <c r="AE2655" i="2"/>
  <c r="D2655" i="2"/>
  <c r="AE2654" i="2"/>
  <c r="D2654" i="2"/>
  <c r="AE2653" i="2"/>
  <c r="D2653" i="2"/>
  <c r="AE2652" i="2"/>
  <c r="D2652" i="2"/>
  <c r="D2651" i="2"/>
  <c r="AE2650" i="2" l="1"/>
  <c r="D2650" i="2"/>
  <c r="AE2649" i="2"/>
  <c r="AE2648" i="2"/>
  <c r="D2648" i="2"/>
  <c r="AE2646" i="2"/>
  <c r="D2646" i="2"/>
  <c r="AE2645" i="2" l="1"/>
  <c r="D2645" i="2"/>
  <c r="AE2644" i="2"/>
  <c r="AE2642" i="2"/>
  <c r="D2642" i="2"/>
  <c r="AE2640" i="2"/>
  <c r="D2640" i="2"/>
  <c r="D2639" i="2"/>
  <c r="AE2638" i="2"/>
  <c r="D2638" i="2"/>
  <c r="AE2637" i="2"/>
  <c r="D2637" i="2"/>
  <c r="AE2636" i="2"/>
  <c r="D2636" i="2"/>
  <c r="AE2635" i="2"/>
  <c r="D2635" i="2"/>
  <c r="AE2634" i="2" l="1"/>
  <c r="D2634" i="2"/>
  <c r="AE2633" i="2"/>
  <c r="D2633" i="2"/>
  <c r="AE2632" i="2"/>
  <c r="D2632" i="2"/>
  <c r="AE2631" i="2"/>
  <c r="D2631" i="2"/>
  <c r="D2630" i="2"/>
  <c r="D2629" i="2"/>
  <c r="AE2628" i="2"/>
  <c r="D2628" i="2"/>
  <c r="AE2627" i="2"/>
  <c r="D2627" i="2"/>
  <c r="AE2626" i="2"/>
  <c r="D2626" i="2"/>
  <c r="AE2625" i="2"/>
  <c r="D2625" i="2"/>
  <c r="AE2624" i="2"/>
  <c r="D2624" i="2"/>
  <c r="AE2623" i="2"/>
  <c r="D2623" i="2"/>
  <c r="AE2622" i="2"/>
  <c r="D2622" i="2"/>
  <c r="AE2621" i="2"/>
  <c r="D2621" i="2"/>
  <c r="AE2620" i="2"/>
  <c r="D2620" i="2"/>
  <c r="AE2618" i="2"/>
  <c r="D2618" i="2"/>
  <c r="AE2617" i="2"/>
  <c r="D2617" i="2"/>
  <c r="AE2616" i="2"/>
  <c r="D2616" i="2"/>
  <c r="AE2615" i="2"/>
  <c r="D2615" i="2"/>
  <c r="AE2614" i="2"/>
  <c r="D2614" i="2"/>
  <c r="AE2613" i="2"/>
  <c r="D2613" i="2"/>
  <c r="AE2612" i="2"/>
  <c r="D2612" i="2"/>
  <c r="AE2611" i="2"/>
  <c r="D2611" i="2"/>
  <c r="AE2610" i="2"/>
  <c r="D2610" i="2"/>
  <c r="AE2609" i="2"/>
  <c r="D2609" i="2"/>
  <c r="AE2608" i="2"/>
  <c r="AE2607" i="2"/>
  <c r="D2607" i="2"/>
  <c r="D2608" i="2"/>
  <c r="AE2606" i="2"/>
  <c r="D2606" i="2"/>
  <c r="AE2605" i="2"/>
  <c r="D2605" i="2"/>
  <c r="D2445" i="2" l="1"/>
  <c r="AE2604" i="2"/>
  <c r="D2604" i="2"/>
  <c r="AE2603" i="2"/>
  <c r="D2603" i="2"/>
  <c r="AE2602" i="2"/>
  <c r="D2602" i="2"/>
  <c r="AE2601" i="2" l="1"/>
  <c r="D2597" i="2"/>
  <c r="D2596" i="2"/>
  <c r="F2596" i="2" s="1"/>
  <c r="AE2596" i="2"/>
  <c r="AE2595" i="2"/>
  <c r="D2595" i="2"/>
  <c r="AE2594" i="2"/>
  <c r="D2592" i="2"/>
  <c r="D2594" i="2"/>
  <c r="AE2591" i="2"/>
  <c r="D2591" i="2"/>
  <c r="D2590" i="2"/>
  <c r="AE2589" i="2"/>
  <c r="D2589" i="2"/>
  <c r="AE2588" i="2"/>
  <c r="D2588" i="2"/>
  <c r="AE2587" i="2"/>
  <c r="D2587" i="2"/>
  <c r="AE2586" i="2"/>
  <c r="D2586" i="2"/>
  <c r="AE2585" i="2" l="1"/>
  <c r="AE2583" i="2"/>
  <c r="D2583" i="2"/>
  <c r="AE2582" i="2"/>
  <c r="D2582" i="2"/>
  <c r="AE2580" i="2"/>
  <c r="D2580" i="2"/>
  <c r="AE2579" i="2"/>
  <c r="D2579" i="2"/>
  <c r="AE2578" i="2"/>
  <c r="D2578" i="2"/>
  <c r="AE2577" i="2"/>
  <c r="AE2576" i="2"/>
  <c r="D2576" i="2"/>
  <c r="AE2575" i="2"/>
  <c r="D2575" i="2"/>
  <c r="AE2574" i="2"/>
  <c r="D2574" i="2"/>
  <c r="AE2573" i="2"/>
  <c r="D2573" i="2"/>
  <c r="D2572" i="2"/>
  <c r="AE2571" i="2"/>
  <c r="D2571" i="2"/>
  <c r="AE2570" i="2"/>
  <c r="D2570" i="2"/>
  <c r="AE2569" i="2"/>
  <c r="D2569" i="2"/>
  <c r="AE2521" i="2" l="1"/>
  <c r="AE1387" i="2"/>
  <c r="AE2499" i="2"/>
  <c r="AE2568" i="2" l="1"/>
  <c r="D2568" i="2"/>
  <c r="AE2567" i="2"/>
  <c r="D2567" i="2"/>
  <c r="D2566" i="2"/>
  <c r="AE2564" i="2"/>
  <c r="D2564" i="2"/>
  <c r="D2563" i="2"/>
  <c r="AE2562" i="2"/>
  <c r="D2562" i="2"/>
  <c r="AE2561" i="2"/>
  <c r="D2561" i="2"/>
  <c r="AE2560" i="2"/>
  <c r="D2560" i="2"/>
  <c r="AE2559" i="2"/>
  <c r="D2559" i="2"/>
  <c r="AE2558" i="2"/>
  <c r="D2558" i="2"/>
  <c r="AE2557" i="2"/>
  <c r="D2557" i="2"/>
  <c r="AE2556" i="2"/>
  <c r="D2556" i="2"/>
  <c r="AE2553" i="2"/>
  <c r="D2553" i="2"/>
  <c r="AE2552" i="2"/>
  <c r="D2552" i="2"/>
  <c r="AE2551" i="2" l="1"/>
  <c r="D2551" i="2"/>
  <c r="AE2548" i="2"/>
  <c r="D2548" i="2"/>
  <c r="D2546" i="2"/>
  <c r="AE2543" i="2"/>
  <c r="D2543" i="2"/>
  <c r="AE2542" i="2"/>
  <c r="D2542" i="2"/>
  <c r="AE2541" i="2" l="1"/>
  <c r="D2541" i="2"/>
  <c r="D2534" i="2"/>
  <c r="AE2532" i="2"/>
  <c r="D2532" i="2"/>
  <c r="AE1129" i="2" l="1"/>
  <c r="AE2531" i="2"/>
  <c r="D2531" i="2"/>
  <c r="AE2530" i="2"/>
  <c r="D2530" i="2"/>
  <c r="AE2529" i="2"/>
  <c r="D2529" i="2"/>
  <c r="AE2528" i="2"/>
  <c r="D2528" i="2"/>
  <c r="AE2526" i="2"/>
  <c r="D2526" i="2"/>
  <c r="AE2525" i="2"/>
  <c r="D2525" i="2"/>
  <c r="AE2524" i="2"/>
  <c r="D2524" i="2"/>
  <c r="AE2523" i="2" l="1"/>
  <c r="D2523" i="2" l="1"/>
  <c r="D2521" i="2"/>
  <c r="AE2520" i="2"/>
  <c r="D2520" i="2"/>
  <c r="AE2519" i="2" l="1"/>
  <c r="D2519" i="2"/>
  <c r="AE2515" i="2"/>
  <c r="D2515" i="2"/>
  <c r="AE1386" i="1"/>
  <c r="D2514" i="2" l="1"/>
  <c r="AE2511" i="2"/>
  <c r="D2511" i="2"/>
  <c r="D2507" i="2"/>
  <c r="AE2505" i="2"/>
  <c r="AE2503" i="2"/>
  <c r="D2503" i="2"/>
  <c r="AE2501" i="2"/>
  <c r="D2501" i="2"/>
  <c r="D2499" i="2"/>
  <c r="AE2496" i="2"/>
  <c r="AE2494" i="2"/>
  <c r="D2496" i="2"/>
  <c r="D2494" i="2"/>
  <c r="AE2491" i="2"/>
  <c r="D2491" i="2"/>
  <c r="AE2489" i="2"/>
  <c r="D2489" i="2"/>
  <c r="AE2488" i="2"/>
  <c r="D2488" i="2"/>
  <c r="D2487" i="2"/>
  <c r="AE2486" i="2"/>
  <c r="D2486" i="2"/>
  <c r="AE2484" i="2"/>
  <c r="D2484" i="2"/>
  <c r="AE2483" i="2"/>
  <c r="D2483" i="2"/>
  <c r="AE1266" i="1" l="1"/>
  <c r="AE2482" i="2"/>
  <c r="D2482" i="2"/>
  <c r="AE2480" i="2"/>
  <c r="D2480" i="2"/>
  <c r="AE2477" i="2"/>
  <c r="D2477" i="2"/>
  <c r="AE2475" i="2"/>
  <c r="D2475" i="2"/>
  <c r="AE2474" i="2"/>
  <c r="D2474" i="2"/>
  <c r="AE2473" i="2"/>
  <c r="D2473" i="2"/>
  <c r="AE2472" i="2"/>
  <c r="D2472" i="2"/>
  <c r="AE2469" i="2" l="1"/>
  <c r="D2469" i="2"/>
  <c r="AE2468" i="2"/>
  <c r="D2468" i="2"/>
  <c r="D2467" i="2"/>
  <c r="D2463" i="2"/>
  <c r="AE2461" i="2"/>
  <c r="D2461" i="2"/>
  <c r="AE2457" i="2"/>
  <c r="D2457" i="2"/>
  <c r="D2454" i="2"/>
  <c r="AE2454" i="2"/>
  <c r="D2451" i="2"/>
  <c r="AE2450" i="2"/>
  <c r="D2450" i="2"/>
  <c r="AE2449" i="2"/>
  <c r="D2449" i="2"/>
  <c r="AE2448" i="2"/>
  <c r="D2448" i="2"/>
  <c r="AE2446" i="2"/>
  <c r="D2446" i="2"/>
  <c r="AE2445" i="2"/>
  <c r="AE2442" i="2" l="1"/>
  <c r="D2442" i="2"/>
  <c r="D2431" i="2"/>
  <c r="D2428" i="2"/>
  <c r="AE2441" i="2"/>
  <c r="D2441" i="2"/>
  <c r="D2437" i="2"/>
  <c r="AE2435" i="2"/>
  <c r="AE2433" i="2"/>
  <c r="AE2431" i="2"/>
  <c r="AE2428" i="2"/>
  <c r="AE2427" i="2"/>
  <c r="D2427" i="2"/>
  <c r="AE2426" i="2"/>
  <c r="D2426" i="2"/>
  <c r="AE2425" i="2"/>
  <c r="D2425" i="2"/>
  <c r="D2423" i="2" l="1"/>
  <c r="AE2422" i="2"/>
  <c r="D2422" i="2"/>
  <c r="AE2419" i="2"/>
  <c r="AE2416" i="2"/>
  <c r="AE2414" i="2"/>
  <c r="AE2411" i="2"/>
  <c r="D2411" i="2"/>
  <c r="D2409" i="2"/>
  <c r="AE2409" i="2"/>
  <c r="AE2408" i="2"/>
  <c r="D2408" i="2"/>
  <c r="AE2406" i="2"/>
  <c r="D2406" i="2"/>
  <c r="AE2404" i="2"/>
  <c r="D2404" i="2"/>
  <c r="AE2401" i="2"/>
  <c r="D2401" i="2"/>
  <c r="AE2400" i="2"/>
  <c r="D2400" i="2"/>
  <c r="AE2399" i="2"/>
  <c r="D2399" i="2"/>
  <c r="D2397" i="2"/>
  <c r="AE2395" i="2"/>
  <c r="AE2394" i="2"/>
  <c r="D2394" i="2"/>
  <c r="AE2393" i="2"/>
  <c r="D2393" i="2"/>
  <c r="AE2392" i="2"/>
  <c r="D2392" i="2"/>
  <c r="AE2391" i="2"/>
  <c r="D2391" i="2"/>
  <c r="AE2390" i="2"/>
  <c r="D2390" i="2"/>
  <c r="AE2389" i="2"/>
  <c r="D2389" i="2"/>
  <c r="AE2388" i="2"/>
  <c r="D2388" i="2"/>
  <c r="AE2387" i="2"/>
  <c r="D2387" i="2"/>
  <c r="AE2385" i="2" l="1"/>
  <c r="D2385" i="2"/>
  <c r="AE2383" i="2"/>
  <c r="AE2380" i="2"/>
  <c r="D2380" i="2"/>
  <c r="AE2378" i="2"/>
  <c r="D2378" i="2"/>
  <c r="AE2377" i="2"/>
  <c r="D2377" i="2"/>
  <c r="AE2376" i="2"/>
  <c r="D2376" i="2"/>
  <c r="D2368" i="2"/>
  <c r="AE2374" i="2"/>
  <c r="D2374" i="2"/>
  <c r="AE2372" i="2"/>
  <c r="D2372" i="2"/>
  <c r="AE2369" i="2"/>
  <c r="D2369" i="2"/>
  <c r="AE2368" i="2"/>
  <c r="AE2367" i="2"/>
  <c r="D2367" i="2"/>
  <c r="AE2366" i="2"/>
  <c r="AE2365" i="2"/>
  <c r="D2365" i="2"/>
  <c r="AE2363" i="2"/>
  <c r="D2363" i="2"/>
  <c r="AE2362" i="2" l="1"/>
  <c r="D2362" i="2"/>
  <c r="AE2361" i="2"/>
  <c r="D2361" i="2"/>
  <c r="AE2360" i="2"/>
  <c r="D2360" i="2"/>
  <c r="AE2359" i="2"/>
  <c r="D2359" i="2"/>
  <c r="AE2358" i="2"/>
  <c r="D2358" i="2"/>
  <c r="AE2355" i="2"/>
  <c r="D2355" i="2"/>
  <c r="AE2353" i="2"/>
  <c r="AE2352" i="2"/>
  <c r="D2352" i="2"/>
  <c r="AE2350" i="2" l="1"/>
  <c r="D2350" i="2"/>
  <c r="AE2349" i="2"/>
  <c r="D2349" i="2"/>
  <c r="D2346" i="2"/>
  <c r="AE2344" i="2"/>
  <c r="D2344" i="2"/>
  <c r="AE2343" i="2"/>
  <c r="D2343" i="2"/>
  <c r="AE2342" i="2"/>
  <c r="D2342" i="2"/>
  <c r="AE2341" i="2"/>
  <c r="D2341" i="2"/>
  <c r="AE2340" i="2"/>
  <c r="D2340" i="2"/>
  <c r="AE2337" i="2"/>
  <c r="D2337" i="2"/>
  <c r="AE2335" i="2"/>
  <c r="D2335" i="2"/>
  <c r="AE2333" i="2"/>
  <c r="D2333" i="2"/>
  <c r="AE2331" i="2"/>
  <c r="D2331" i="2"/>
  <c r="AE2330" i="2"/>
  <c r="D2330" i="2"/>
  <c r="AE2329" i="2" l="1"/>
  <c r="D2329" i="2"/>
  <c r="AE2328" i="2"/>
  <c r="D2328" i="2"/>
  <c r="D2326" i="2"/>
  <c r="D2323" i="2"/>
  <c r="D2320" i="2"/>
  <c r="D2317" i="2"/>
  <c r="AE2316" i="2"/>
  <c r="D2316" i="2"/>
  <c r="AE2315" i="2"/>
  <c r="D2315" i="2"/>
  <c r="AE2314" i="2" l="1"/>
  <c r="D2314" i="2"/>
  <c r="AE2313" i="2"/>
  <c r="D2313" i="2"/>
  <c r="AE2312" i="2"/>
  <c r="D2312" i="2"/>
  <c r="AE2311" i="2"/>
  <c r="D2311" i="2"/>
  <c r="AE2308" i="2"/>
  <c r="D2308" i="2"/>
  <c r="AE2307" i="2"/>
  <c r="D2307" i="2"/>
  <c r="AE2306" i="2"/>
  <c r="D2306" i="2"/>
  <c r="AE2305" i="2"/>
  <c r="D2305" i="2"/>
  <c r="AE2304" i="2"/>
  <c r="D2304" i="2"/>
  <c r="AE2303" i="2"/>
  <c r="D2303" i="2"/>
  <c r="AE2302" i="2"/>
  <c r="D2302" i="2"/>
  <c r="AE98" i="1" l="1"/>
  <c r="AE360" i="2" l="1"/>
  <c r="D2301" i="2" l="1"/>
  <c r="AE2299" i="2"/>
  <c r="D2299" i="2"/>
  <c r="AE2298" i="2"/>
  <c r="D2298" i="2"/>
  <c r="AE2295" i="2"/>
  <c r="D2295" i="2"/>
  <c r="D2025" i="2" l="1"/>
  <c r="AE2066" i="2" l="1"/>
  <c r="AE2294" i="2" l="1"/>
  <c r="D2294" i="2"/>
  <c r="AE2293" i="2"/>
  <c r="D2293" i="2"/>
  <c r="AE2292" i="2"/>
  <c r="D2292" i="2"/>
  <c r="AE2291" i="2"/>
  <c r="D2291" i="2"/>
  <c r="AE2290" i="2" l="1"/>
  <c r="D2290" i="2"/>
  <c r="AE2289" i="2" l="1"/>
  <c r="D2289" i="2"/>
  <c r="AE2288" i="2"/>
  <c r="D2288" i="2"/>
  <c r="AE2287" i="2"/>
  <c r="D2287" i="2"/>
  <c r="AE2286" i="2"/>
  <c r="D2286" i="2"/>
  <c r="AE2020" i="1" l="1"/>
  <c r="AE2285" i="2" l="1"/>
  <c r="D2285" i="2"/>
  <c r="D2284" i="2"/>
  <c r="AE2282" i="2"/>
  <c r="D2282" i="2"/>
  <c r="AE2281" i="2"/>
  <c r="D2281" i="2"/>
  <c r="AE2280" i="2"/>
  <c r="D2280" i="2"/>
  <c r="AE2277" i="2"/>
  <c r="D2277" i="2"/>
  <c r="D2276" i="2"/>
  <c r="AE2276" i="2" l="1"/>
  <c r="D2275" i="2"/>
  <c r="AE2273" i="2"/>
  <c r="D2273" i="2"/>
  <c r="AE2272" i="2"/>
  <c r="D2272" i="2"/>
  <c r="AE2271" i="2"/>
  <c r="D2271" i="2"/>
  <c r="AE2270" i="2"/>
  <c r="D2270" i="2"/>
  <c r="AE2269" i="2"/>
  <c r="D2269" i="2"/>
  <c r="AE2268" i="2"/>
  <c r="D2268" i="2"/>
  <c r="AE2267" i="2"/>
  <c r="D2267" i="2"/>
  <c r="D2256" i="2"/>
  <c r="AE2266" i="2" l="1"/>
  <c r="AE1688" i="1"/>
  <c r="D2266" i="2"/>
  <c r="AE2265" i="2"/>
  <c r="D2265" i="2"/>
  <c r="AE2264" i="2"/>
  <c r="D2264" i="2"/>
  <c r="AE2261" i="2"/>
  <c r="AE2259" i="2"/>
  <c r="D2259" i="2"/>
  <c r="AE2258" i="2"/>
  <c r="D2258" i="2"/>
  <c r="AE2257" i="2"/>
  <c r="AE2256" i="2"/>
  <c r="D2254" i="2"/>
  <c r="AE2253" i="2"/>
  <c r="D2253" i="2"/>
  <c r="AE2252" i="2"/>
  <c r="D2252" i="2"/>
  <c r="AE2251" i="2"/>
  <c r="D2251" i="2"/>
  <c r="AE2250" i="2"/>
  <c r="D2250" i="2"/>
  <c r="AE2249" i="2"/>
  <c r="D2249" i="2"/>
  <c r="AE2248" i="2"/>
  <c r="D2248" i="2"/>
  <c r="AE2247" i="2"/>
  <c r="D2247" i="2"/>
  <c r="AE2246" i="2"/>
  <c r="D2246" i="2"/>
  <c r="AE2245" i="2"/>
  <c r="D2245" i="2"/>
  <c r="AE2244" i="2" l="1"/>
  <c r="D2244" i="2"/>
  <c r="AE2243" i="2"/>
  <c r="D2243" i="2"/>
  <c r="AE2242" i="2"/>
  <c r="D2242" i="2"/>
  <c r="AE2241" i="2"/>
  <c r="D2241" i="2"/>
  <c r="AE2240" i="2"/>
  <c r="D2240" i="2"/>
  <c r="AE2239" i="2"/>
  <c r="D2239" i="2"/>
  <c r="AE2238" i="2"/>
  <c r="D2238" i="2"/>
  <c r="AE2237" i="2"/>
  <c r="D2237" i="2"/>
  <c r="AE2235" i="2"/>
  <c r="D2235" i="2"/>
  <c r="AE2234" i="2"/>
  <c r="D2234" i="2"/>
  <c r="AE2233" i="2" l="1"/>
  <c r="D2233" i="2"/>
  <c r="AE2232" i="2"/>
  <c r="D2232" i="2"/>
  <c r="AE2231" i="2"/>
  <c r="D2231" i="2"/>
  <c r="AE2230" i="2"/>
  <c r="D2230" i="2"/>
  <c r="AE2229" i="2"/>
  <c r="D2229" i="2"/>
  <c r="AE2228" i="2"/>
  <c r="D2228" i="2"/>
  <c r="AE2227" i="2"/>
  <c r="D2227" i="2"/>
  <c r="AE2226" i="2" l="1"/>
  <c r="D2226" i="2"/>
  <c r="AE2225" i="2"/>
  <c r="D2225" i="2"/>
  <c r="AE2224" i="2"/>
  <c r="D2224" i="2"/>
  <c r="AE2223" i="2"/>
  <c r="D2223" i="2"/>
  <c r="AE2222" i="2"/>
  <c r="D2222" i="2" l="1"/>
  <c r="AE2221" i="2"/>
  <c r="D2221" i="2"/>
  <c r="AE2220" i="2"/>
  <c r="D2220" i="2"/>
  <c r="D2063" i="2"/>
  <c r="AE2219" i="2" l="1"/>
  <c r="D2219" i="2"/>
  <c r="AE2218" i="2"/>
  <c r="D2218" i="2"/>
  <c r="D2217" i="2"/>
  <c r="AE2216" i="2"/>
  <c r="D2216" i="2"/>
  <c r="AE2215" i="2"/>
  <c r="D2215" i="2"/>
  <c r="AE2214" i="2"/>
  <c r="D2214" i="2"/>
  <c r="AE2213" i="2"/>
  <c r="D2213" i="2"/>
  <c r="AE2212" i="2"/>
  <c r="D2212" i="2"/>
  <c r="AE2211" i="2"/>
  <c r="D2211" i="2"/>
  <c r="AE2209" i="2"/>
  <c r="D2209" i="2"/>
  <c r="AE2208" i="2"/>
  <c r="D2208" i="2"/>
  <c r="AE2205" i="2"/>
  <c r="D2205" i="2"/>
  <c r="AE2204" i="2"/>
  <c r="D2204" i="2"/>
  <c r="AE2203" i="2"/>
  <c r="D2203" i="2"/>
  <c r="AE2202" i="2"/>
  <c r="D2202" i="2"/>
  <c r="AE2201" i="2" l="1"/>
  <c r="D2201" i="2"/>
  <c r="D2200" i="2"/>
  <c r="AE2198" i="2"/>
  <c r="D2198" i="2"/>
  <c r="AE2195" i="2"/>
  <c r="D2195" i="2"/>
  <c r="AE2193" i="2"/>
  <c r="D2193" i="2"/>
  <c r="AE2191" i="2"/>
  <c r="D2191" i="2"/>
  <c r="D2190" i="2" l="1"/>
  <c r="AE2189" i="2"/>
  <c r="D2189" i="2"/>
  <c r="AE2188" i="2"/>
  <c r="D2188" i="2"/>
  <c r="AE2187" i="2"/>
  <c r="D2187" i="2"/>
  <c r="AE2186" i="2"/>
  <c r="D2186" i="2"/>
  <c r="AE2185" i="2"/>
  <c r="D2185" i="2"/>
  <c r="AE2184" i="2"/>
  <c r="D2184" i="2"/>
  <c r="AE2181" i="2"/>
  <c r="D2181" i="2"/>
  <c r="D2177" i="2"/>
  <c r="AE2173" i="2"/>
  <c r="AE2175" i="2"/>
  <c r="D2175" i="2"/>
  <c r="D2173" i="2"/>
  <c r="AE2172" i="2"/>
  <c r="D2172" i="2"/>
  <c r="D2171" i="2" l="1"/>
  <c r="AE2170" i="2"/>
  <c r="D2170" i="2"/>
  <c r="AE2169" i="2"/>
  <c r="D2169" i="2"/>
  <c r="AE2168" i="2"/>
  <c r="D2168" i="2"/>
  <c r="D2167" i="2"/>
  <c r="AE2166" i="2"/>
  <c r="D2166" i="2"/>
  <c r="AE2165" i="2"/>
  <c r="D2165" i="2"/>
  <c r="AE2164" i="2"/>
  <c r="D2164" i="2"/>
  <c r="AE2162" i="2"/>
  <c r="D2162" i="2"/>
  <c r="AE2161" i="2"/>
  <c r="D2161" i="2"/>
  <c r="AE2160" i="2"/>
  <c r="D2160" i="2"/>
  <c r="AE2159" i="2"/>
  <c r="D2159" i="2"/>
  <c r="D2158" i="2"/>
  <c r="D2157" i="2"/>
  <c r="AE2154" i="2"/>
  <c r="D2154" i="2"/>
  <c r="AE2153" i="2"/>
  <c r="AE2152" i="2"/>
  <c r="D2152" i="2"/>
  <c r="AE2151" i="2"/>
  <c r="D2151" i="2"/>
  <c r="AE2150" i="2"/>
  <c r="D2150" i="2"/>
  <c r="AE2149" i="2"/>
  <c r="D2149" i="2"/>
  <c r="AE2148" i="2"/>
  <c r="D2148" i="2"/>
  <c r="AE2147" i="2"/>
  <c r="D2147" i="2"/>
  <c r="AE2146" i="2"/>
  <c r="D2146" i="2"/>
  <c r="AE2145" i="2" l="1"/>
  <c r="D2145" i="2"/>
  <c r="D2144" i="2"/>
  <c r="AE2143" i="2"/>
  <c r="D2143" i="2"/>
  <c r="AE2142" i="2"/>
  <c r="D2142" i="2"/>
  <c r="D2141" i="2"/>
  <c r="AE2140" i="2"/>
  <c r="D2140" i="2"/>
  <c r="AE2139" i="2"/>
  <c r="D2139" i="2"/>
  <c r="AE2138" i="2"/>
  <c r="D2138" i="2"/>
  <c r="AE2137" i="2"/>
  <c r="D2137" i="2"/>
  <c r="AE2136" i="2"/>
  <c r="D2136" i="2"/>
  <c r="D2135" i="2"/>
  <c r="AE2135" i="2"/>
  <c r="AE2134" i="2"/>
  <c r="D2134" i="2"/>
  <c r="AE2133" i="2"/>
  <c r="D2133" i="2"/>
  <c r="AE2132" i="2"/>
  <c r="D2132" i="2"/>
  <c r="AE2131" i="2"/>
  <c r="D2131" i="2"/>
  <c r="AE2130" i="2"/>
  <c r="D2130" i="2"/>
  <c r="AE2129" i="2"/>
  <c r="D2129" i="2"/>
  <c r="AE2128" i="2" l="1"/>
  <c r="D2128" i="2"/>
  <c r="AE2127" i="2"/>
  <c r="D2127" i="2"/>
  <c r="AE2126" i="2"/>
  <c r="D2126" i="2"/>
  <c r="AE2125" i="2"/>
  <c r="D2125" i="2"/>
  <c r="AE2124" i="2"/>
  <c r="D2124" i="2"/>
  <c r="AE2123" i="2"/>
  <c r="D2123" i="2"/>
  <c r="AE2122" i="2"/>
  <c r="AE2121" i="2" l="1"/>
  <c r="D2121" i="2"/>
  <c r="AE2120" i="2"/>
  <c r="D2120" i="2"/>
  <c r="AE2119" i="2"/>
  <c r="D2119" i="2"/>
  <c r="AE2118" i="2"/>
  <c r="D2118" i="2"/>
  <c r="AE2117" i="2"/>
  <c r="D2117" i="2"/>
  <c r="AE2116" i="2"/>
  <c r="D2116" i="2"/>
  <c r="AE2115" i="2" l="1"/>
  <c r="D2115" i="2"/>
  <c r="AE2114" i="2"/>
  <c r="D2114" i="2"/>
  <c r="AE2113" i="2"/>
  <c r="AE2112" i="2"/>
  <c r="D2113" i="2"/>
  <c r="D2112" i="2"/>
  <c r="AE2111" i="2"/>
  <c r="D2111" i="2"/>
  <c r="AE2110" i="2"/>
  <c r="D2110" i="2"/>
  <c r="AE2109" i="2"/>
  <c r="D2109" i="2"/>
  <c r="AE2108" i="2"/>
  <c r="D2108" i="2"/>
  <c r="AE2107" i="2"/>
  <c r="D2107" i="2"/>
  <c r="AE2106" i="2"/>
  <c r="D2106" i="2"/>
  <c r="AE2105" i="2"/>
  <c r="D2105" i="2"/>
  <c r="AE2104" i="2"/>
  <c r="D2104" i="2"/>
  <c r="AE2103" i="2"/>
  <c r="D2103" i="2"/>
  <c r="AE2102" i="2"/>
  <c r="D2102" i="2"/>
  <c r="AE2101" i="2" l="1"/>
  <c r="D2101" i="2"/>
  <c r="AE2100" i="2"/>
  <c r="D2100" i="2"/>
  <c r="AE2098" i="2"/>
  <c r="D2098" i="2"/>
  <c r="AE2097" i="2"/>
  <c r="D2097" i="2"/>
  <c r="AE2096" i="2"/>
  <c r="D2096" i="2"/>
  <c r="AE2095" i="2"/>
  <c r="D2095" i="2"/>
  <c r="AE2094" i="2"/>
  <c r="D2094" i="2"/>
  <c r="AE2093" i="2"/>
  <c r="D2093" i="2"/>
  <c r="AE2092" i="2"/>
  <c r="D2092" i="2"/>
  <c r="AE2091" i="2"/>
  <c r="D2091" i="2"/>
  <c r="AE2090" i="2"/>
  <c r="D2090" i="2"/>
  <c r="AE2089" i="2"/>
  <c r="D2089" i="2"/>
  <c r="AE2088" i="2"/>
  <c r="D2088" i="2"/>
  <c r="AE2087" i="2" l="1"/>
  <c r="D2087" i="2"/>
  <c r="AE2086" i="2"/>
  <c r="D2086" i="2"/>
  <c r="AE2085" i="2"/>
  <c r="D2085" i="2"/>
  <c r="AE2084" i="2"/>
  <c r="D2084" i="2"/>
  <c r="AE2083" i="2"/>
  <c r="D2083" i="2"/>
  <c r="D2082" i="2"/>
  <c r="AE2081" i="2" l="1"/>
  <c r="D2081" i="2"/>
  <c r="AE2080" i="2"/>
  <c r="D2080" i="2"/>
  <c r="AE2079" i="2"/>
  <c r="D2079" i="2"/>
  <c r="AE2078" i="2"/>
  <c r="D2078" i="2"/>
  <c r="AE2077" i="2"/>
  <c r="D2077" i="2"/>
  <c r="AE2076" i="2"/>
  <c r="D2076" i="2"/>
  <c r="AE2075" i="2"/>
  <c r="D2075" i="2"/>
  <c r="AE2074" i="2" l="1"/>
  <c r="D2074" i="2"/>
  <c r="AE2073" i="2"/>
  <c r="D2073" i="2"/>
  <c r="AE2072" i="2"/>
  <c r="D2072" i="2"/>
  <c r="AE2071" i="2"/>
  <c r="D2071" i="2"/>
  <c r="AE2070" i="2" l="1"/>
  <c r="D2070" i="2"/>
  <c r="AE2068" i="2"/>
  <c r="D2068" i="2"/>
  <c r="D2066" i="2"/>
  <c r="AE2065" i="2"/>
  <c r="D2065" i="2"/>
  <c r="AE1623" i="2" l="1"/>
  <c r="AE2064" i="2" l="1"/>
  <c r="D2064" i="2"/>
  <c r="AE2063" i="2"/>
  <c r="AE2062" i="2"/>
  <c r="D2062" i="2"/>
  <c r="AE2061" i="2"/>
  <c r="D2061" i="2"/>
  <c r="AE2060" i="2" l="1"/>
  <c r="D2060" i="2"/>
  <c r="AE2059" i="2"/>
  <c r="D2059" i="2"/>
  <c r="AE2058" i="2"/>
  <c r="D2058" i="2"/>
  <c r="D1984" i="2" l="1"/>
  <c r="AE2057" i="2" l="1"/>
  <c r="D2057" i="2"/>
  <c r="AE2056" i="2"/>
  <c r="D2056" i="2"/>
  <c r="AE2055" i="2"/>
  <c r="D2055" i="2"/>
  <c r="AE2054" i="2"/>
  <c r="D2054" i="2"/>
  <c r="AE2053" i="2"/>
  <c r="D2053" i="2"/>
  <c r="AE2052" i="2"/>
  <c r="D2052" i="2"/>
  <c r="AE2051" i="2"/>
  <c r="D2051" i="2"/>
  <c r="D2050" i="2"/>
  <c r="AE2050" i="2"/>
  <c r="AE2049" i="2"/>
  <c r="D2049" i="2"/>
  <c r="AE2048" i="2"/>
  <c r="D2048" i="2"/>
  <c r="AE2047" i="2"/>
  <c r="D2047" i="2"/>
  <c r="AE2046" i="2"/>
  <c r="D2046" i="2"/>
  <c r="AE2045" i="2"/>
  <c r="D2045" i="2"/>
  <c r="AE2044" i="2"/>
  <c r="D2044" i="2"/>
  <c r="AE2043" i="2" l="1"/>
  <c r="D2043" i="2"/>
  <c r="AE2042" i="2"/>
  <c r="D2042" i="2"/>
  <c r="AE2041" i="2"/>
  <c r="D2041" i="2"/>
  <c r="AE2040" i="2"/>
  <c r="D2040" i="2"/>
  <c r="AE2039" i="2"/>
  <c r="D2039" i="2"/>
  <c r="AE2038" i="2" l="1"/>
  <c r="D2038" i="2"/>
  <c r="AE2037" i="2"/>
  <c r="D2037" i="2"/>
  <c r="AE2036" i="2"/>
  <c r="D2036" i="2"/>
  <c r="AE2035" i="2"/>
  <c r="D2035" i="2"/>
  <c r="AE2034" i="2"/>
  <c r="D2034" i="2"/>
  <c r="AE2033" i="2"/>
  <c r="D2033" i="2"/>
  <c r="AE2031" i="2"/>
  <c r="D2031" i="2"/>
  <c r="D2029" i="2"/>
  <c r="D2028" i="2"/>
  <c r="AE2027" i="2"/>
  <c r="D2027" i="2"/>
  <c r="AE2026" i="2" l="1"/>
  <c r="D2026" i="2"/>
  <c r="AE2025" i="2"/>
  <c r="AE2022" i="2"/>
  <c r="D2022" i="2"/>
  <c r="AE2021" i="2"/>
  <c r="D2021" i="2"/>
  <c r="AE2020" i="2"/>
  <c r="D2020" i="2"/>
  <c r="AE2019" i="2"/>
  <c r="D2019" i="2"/>
  <c r="AE2018" i="2"/>
  <c r="D2018" i="2"/>
  <c r="AE2017" i="2"/>
  <c r="D2017" i="2"/>
  <c r="AE2016" i="2"/>
  <c r="D2016" i="2"/>
  <c r="AE2015" i="2"/>
  <c r="D2015" i="2"/>
  <c r="AE2014" i="2"/>
  <c r="D2014" i="2"/>
  <c r="AE2013" i="2"/>
  <c r="D2013" i="2"/>
  <c r="AE2012" i="2"/>
  <c r="D2012" i="2"/>
  <c r="AE2011" i="2"/>
  <c r="D2011" i="2"/>
  <c r="AE2010" i="2"/>
  <c r="D2010" i="2"/>
  <c r="AE2009" i="2"/>
  <c r="D2009" i="2"/>
  <c r="AE2008" i="2"/>
  <c r="D2008" i="2"/>
  <c r="AE2007" i="2"/>
  <c r="D2007" i="2"/>
  <c r="AE2006" i="2"/>
  <c r="D2006" i="2"/>
  <c r="D2005" i="2"/>
  <c r="D1888" i="2" l="1"/>
  <c r="AE2004" i="2" l="1"/>
  <c r="D2004" i="2"/>
  <c r="AE2003" i="2"/>
  <c r="D2003" i="2"/>
  <c r="AE2002" i="2"/>
  <c r="D2002" i="2"/>
  <c r="AE2001" i="2"/>
  <c r="D2001" i="2"/>
  <c r="AE2000" i="2"/>
  <c r="D2000" i="2"/>
  <c r="AE1999" i="2"/>
  <c r="D1999" i="2"/>
  <c r="AE1998" i="2"/>
  <c r="AE1997" i="2"/>
  <c r="D1997" i="2"/>
  <c r="AE1996" i="2"/>
  <c r="D1996" i="2"/>
  <c r="AE1995" i="2"/>
  <c r="D1995" i="2"/>
  <c r="AE1994" i="2"/>
  <c r="D1994" i="2"/>
  <c r="AE1993" i="2"/>
  <c r="D1993" i="2"/>
  <c r="AE1992" i="2"/>
  <c r="D1992" i="2"/>
  <c r="AE1991" i="2"/>
  <c r="D1991" i="2"/>
  <c r="AE1989" i="2"/>
  <c r="D1989" i="2"/>
  <c r="AE1988" i="2"/>
  <c r="D1988" i="2"/>
  <c r="AE1987" i="2"/>
  <c r="D1987" i="2"/>
  <c r="D1986" i="2"/>
  <c r="AE1985" i="2"/>
  <c r="D1985" i="2"/>
  <c r="AE1984" i="2"/>
  <c r="AE1983" i="2"/>
  <c r="D1983" i="2"/>
  <c r="AE1982" i="2"/>
  <c r="D1982" i="2"/>
  <c r="AE1981" i="2"/>
  <c r="D1981" i="2"/>
  <c r="AE1980" i="2"/>
  <c r="D1980" i="2"/>
  <c r="AE1979" i="2"/>
  <c r="D1979" i="2"/>
  <c r="AE1978" i="2"/>
  <c r="D1978" i="2"/>
  <c r="AE1736" i="1" l="1"/>
  <c r="AE1797" i="2" l="1"/>
  <c r="AE1977" i="2" l="1"/>
  <c r="D1977" i="2"/>
  <c r="AE1976" i="2"/>
  <c r="D1976" i="2"/>
  <c r="AE1975" i="2"/>
  <c r="D1975" i="2"/>
  <c r="AE1974" i="2"/>
  <c r="D1974" i="2"/>
  <c r="AE1973" i="2"/>
  <c r="D1973" i="2"/>
  <c r="AE1972" i="2"/>
  <c r="D1972" i="2"/>
  <c r="AE1971" i="2"/>
  <c r="AE1970" i="2"/>
  <c r="D1970" i="2"/>
  <c r="D1969" i="2"/>
  <c r="AE1969" i="2"/>
  <c r="AE1968" i="2"/>
  <c r="D1968" i="2"/>
  <c r="AE1967" i="2"/>
  <c r="D1967" i="2"/>
  <c r="D1966" i="2"/>
  <c r="AE1965" i="2"/>
  <c r="D1965" i="2"/>
  <c r="AE1964" i="2"/>
  <c r="D1964" i="2"/>
  <c r="AE1963" i="2"/>
  <c r="D1963" i="2"/>
  <c r="AE1962" i="2"/>
  <c r="D1962" i="2"/>
  <c r="AE1961" i="2"/>
  <c r="D1961" i="2"/>
  <c r="D1960" i="2"/>
  <c r="AE1959" i="2" l="1"/>
  <c r="D1959" i="2"/>
  <c r="AE1958" i="2"/>
  <c r="AE1957" i="2"/>
  <c r="D1956" i="2"/>
  <c r="D1957" i="2"/>
  <c r="AE1956" i="2"/>
  <c r="AE1955" i="2"/>
  <c r="D1955" i="2"/>
  <c r="AE1954" i="2"/>
  <c r="D1954" i="2"/>
  <c r="AE1953" i="2"/>
  <c r="D1953" i="2"/>
  <c r="AE1952" i="2"/>
  <c r="D1952" i="2"/>
  <c r="AE1951" i="2"/>
  <c r="D1830" i="2"/>
  <c r="AE1950" i="2" l="1"/>
  <c r="D1950" i="2"/>
  <c r="AE1949" i="2"/>
  <c r="D1949" i="2"/>
  <c r="AE1948" i="2"/>
  <c r="D1948" i="2"/>
  <c r="AE1947" i="2"/>
  <c r="D1947" i="2"/>
  <c r="AE1946" i="2"/>
  <c r="D1946" i="2"/>
  <c r="D1945" i="2"/>
  <c r="AE1944" i="2"/>
  <c r="D1944" i="2"/>
  <c r="AE1943" i="2"/>
  <c r="D1943" i="2"/>
  <c r="AE1942" i="2"/>
  <c r="D1942" i="2"/>
  <c r="AE1941" i="2"/>
  <c r="D1941" i="2"/>
  <c r="AE1940" i="2"/>
  <c r="D1940" i="2"/>
  <c r="AE1938" i="2"/>
  <c r="D1938" i="2"/>
  <c r="D1937" i="2"/>
  <c r="AE1936" i="2"/>
  <c r="D1936" i="2"/>
  <c r="AE1935" i="2"/>
  <c r="D1935" i="2"/>
  <c r="AE1934" i="2"/>
  <c r="D1934" i="2"/>
  <c r="AE1933" i="2"/>
  <c r="D1933" i="2"/>
  <c r="AE1932" i="2"/>
  <c r="AE1931" i="2"/>
  <c r="D1931" i="2"/>
  <c r="D1930" i="2"/>
  <c r="AE1930" i="2"/>
  <c r="AE1929" i="2"/>
  <c r="D1929" i="2"/>
  <c r="AE1928" i="2"/>
  <c r="D1928" i="2"/>
  <c r="AE1927" i="2"/>
  <c r="D1927" i="2"/>
  <c r="AE1926" i="2" l="1"/>
  <c r="D1926" i="2"/>
  <c r="AE1925" i="2"/>
  <c r="AE1924" i="2"/>
  <c r="D1924" i="2"/>
  <c r="AE1923" i="2"/>
  <c r="D1923" i="2"/>
  <c r="D1922" i="2"/>
  <c r="AE945" i="2" l="1"/>
  <c r="D1920" i="2" l="1"/>
  <c r="AE1919" i="2"/>
  <c r="D1919" i="2"/>
  <c r="AE1918" i="2"/>
  <c r="D1918" i="2"/>
  <c r="AE1917" i="2"/>
  <c r="D1917" i="2"/>
  <c r="AE1916" i="2"/>
  <c r="D1916" i="2"/>
  <c r="D1915" i="2"/>
  <c r="AE1915" i="2"/>
  <c r="AE1914" i="2"/>
  <c r="D1914" i="2"/>
  <c r="AE1913" i="2"/>
  <c r="D1913" i="2"/>
  <c r="AE1912" i="2"/>
  <c r="D1912" i="2"/>
  <c r="AE1911" i="2" l="1"/>
  <c r="D1911" i="2"/>
  <c r="AE1910" i="2"/>
  <c r="D1910" i="2"/>
  <c r="AE1909" i="2"/>
  <c r="D1909" i="2"/>
  <c r="AE1908" i="2"/>
  <c r="D1908" i="2"/>
  <c r="AE1907" i="2"/>
  <c r="D1906" i="2"/>
  <c r="D1907" i="2"/>
  <c r="AE1906" i="2"/>
  <c r="D1905" i="2"/>
  <c r="AE1905" i="2"/>
  <c r="AE1904" i="2"/>
  <c r="D1904" i="2"/>
  <c r="AE1903" i="2"/>
  <c r="D1903" i="2"/>
  <c r="AE1902" i="2"/>
  <c r="D1902" i="2"/>
  <c r="AE1901" i="2"/>
  <c r="D1901" i="2"/>
  <c r="D1900" i="2"/>
  <c r="AE1899" i="2"/>
  <c r="D1899" i="2"/>
  <c r="AE1898" i="2"/>
  <c r="D1898" i="2"/>
  <c r="D1897" i="2"/>
  <c r="AE1896" i="2" l="1"/>
  <c r="D1896" i="2"/>
  <c r="AE1895" i="2"/>
  <c r="D1895" i="2"/>
  <c r="AE1894" i="2"/>
  <c r="D1894" i="2"/>
  <c r="AE1893" i="2"/>
  <c r="D1893" i="2"/>
  <c r="AE1892" i="2"/>
  <c r="D1892" i="2"/>
  <c r="AE1891" i="2"/>
  <c r="D1891" i="2"/>
  <c r="AE1890" i="2"/>
  <c r="D1890" i="2"/>
  <c r="AE1889" i="2"/>
  <c r="D1889" i="2"/>
  <c r="AE1888" i="2"/>
  <c r="AE1887" i="2"/>
  <c r="D1887" i="2"/>
  <c r="AE1886" i="2"/>
  <c r="D1885" i="2"/>
  <c r="D1886" i="2"/>
  <c r="AE1885" i="2"/>
  <c r="AE1884" i="2"/>
  <c r="D1884" i="2"/>
  <c r="AE1883" i="2"/>
  <c r="D1883" i="2"/>
  <c r="D1882" i="2"/>
  <c r="AE1882" i="2"/>
  <c r="AE1881" i="2"/>
  <c r="D1881" i="2"/>
  <c r="AE1880" i="2"/>
  <c r="AE1878" i="2"/>
  <c r="D1878" i="2"/>
  <c r="AE1877" i="2"/>
  <c r="D1877" i="2"/>
  <c r="AE1876" i="2"/>
  <c r="D1876" i="2"/>
  <c r="AE1875" i="2"/>
  <c r="D1875" i="2"/>
  <c r="AE1874" i="2"/>
  <c r="D1874" i="2"/>
  <c r="AE1873" i="2"/>
  <c r="D1872" i="2"/>
  <c r="AE1312" i="2" l="1"/>
  <c r="AE1871" i="2"/>
  <c r="D1871" i="2"/>
  <c r="AE1870" i="2"/>
  <c r="D1870" i="2"/>
  <c r="AE1869" i="2"/>
  <c r="D1869" i="2"/>
  <c r="AE1868" i="2"/>
  <c r="D1868" i="2"/>
  <c r="AE1867" i="2"/>
  <c r="D1867" i="2"/>
  <c r="AE1866" i="2"/>
  <c r="D1866" i="2"/>
  <c r="D1865" i="2"/>
  <c r="AE1865" i="2"/>
  <c r="AE1864" i="2"/>
  <c r="D1864" i="2"/>
  <c r="D1863" i="2"/>
  <c r="AE1862" i="2"/>
  <c r="D1862" i="2"/>
  <c r="D1861" i="2"/>
  <c r="AE1861" i="2"/>
  <c r="D1860" i="2"/>
  <c r="D1859" i="2"/>
  <c r="AE1859" i="2"/>
  <c r="AE1858" i="2"/>
  <c r="D1858" i="2"/>
  <c r="AE1857" i="2"/>
  <c r="D1857" i="2"/>
  <c r="AE1856" i="2"/>
  <c r="AE1855" i="2"/>
  <c r="D1855" i="2"/>
  <c r="AE1854" i="2"/>
  <c r="D1854" i="2"/>
  <c r="D1853" i="2"/>
  <c r="AE1852" i="2"/>
  <c r="D1852" i="2"/>
  <c r="D1851" i="2"/>
  <c r="AE1851" i="2"/>
  <c r="AE1850" i="2"/>
  <c r="D1850" i="2"/>
  <c r="AE1849" i="2"/>
  <c r="D1849" i="2"/>
  <c r="AE1848" i="2"/>
  <c r="D1848" i="2"/>
  <c r="AE1847" i="2"/>
  <c r="D1847" i="2"/>
  <c r="AE418" i="2" l="1"/>
  <c r="AE1846" i="2" l="1"/>
  <c r="D1846" i="2"/>
  <c r="AE1845" i="2"/>
  <c r="D1845" i="2"/>
  <c r="D1844" i="2"/>
  <c r="AE1843" i="2"/>
  <c r="AE1842" i="2"/>
  <c r="D1842" i="2"/>
  <c r="D1841" i="2"/>
  <c r="AE1840" i="2"/>
  <c r="D1840" i="2"/>
  <c r="AE1839" i="2"/>
  <c r="D1839" i="2"/>
  <c r="D1838" i="2"/>
  <c r="AE1837" i="2"/>
  <c r="AE1838" i="2"/>
  <c r="D1837" i="2"/>
  <c r="AE1836" i="2"/>
  <c r="D1836" i="2"/>
  <c r="AE1835" i="2"/>
  <c r="D1835" i="2"/>
  <c r="AE1834" i="2"/>
  <c r="D1834" i="2"/>
  <c r="AE1833" i="2"/>
  <c r="D1833" i="2"/>
  <c r="AE1832" i="2"/>
  <c r="D1832" i="2"/>
  <c r="AE1831" i="2"/>
  <c r="D1831" i="2"/>
  <c r="AE1830" i="2"/>
  <c r="D1806" i="2"/>
  <c r="D1813" i="2"/>
  <c r="D1814" i="2"/>
  <c r="D1815" i="2"/>
  <c r="D1816" i="2"/>
  <c r="D1829" i="2"/>
  <c r="D1828" i="2"/>
  <c r="AE1827" i="2"/>
  <c r="D1827" i="2"/>
  <c r="AE1826" i="2"/>
  <c r="D1825" i="2"/>
  <c r="D1826" i="2"/>
  <c r="AE1825" i="2"/>
  <c r="D1824" i="2"/>
  <c r="AE1009" i="2"/>
  <c r="AE1823" i="2" l="1"/>
  <c r="D1823" i="2"/>
  <c r="AE1822" i="2" l="1"/>
  <c r="D1822" i="2"/>
  <c r="AE1821" i="2"/>
  <c r="D1821" i="2"/>
  <c r="AE1820" i="2"/>
  <c r="D1820" i="2"/>
  <c r="AE1819" i="2"/>
  <c r="D1819" i="2"/>
  <c r="AE1818" i="2"/>
  <c r="D1818" i="2"/>
  <c r="AE1817" i="2" l="1"/>
  <c r="D1817" i="2"/>
  <c r="AE1816" i="2"/>
  <c r="AE1815" i="2"/>
  <c r="D1802" i="2"/>
  <c r="D1801" i="2"/>
  <c r="D1805" i="2"/>
  <c r="D1807" i="2"/>
  <c r="D1808" i="2"/>
  <c r="D1809" i="2"/>
  <c r="D1810" i="2"/>
  <c r="D1811" i="2"/>
  <c r="D1812" i="2"/>
  <c r="AE1814" i="2"/>
  <c r="AE1813" i="2"/>
  <c r="AE1812" i="2"/>
  <c r="AE1811" i="2"/>
  <c r="AE1810" i="2"/>
  <c r="AE1809" i="2"/>
  <c r="AE1808" i="2"/>
  <c r="AE1807" i="2"/>
  <c r="AE1806" i="2"/>
  <c r="AE215" i="2"/>
  <c r="AE1805" i="2" l="1"/>
  <c r="AE1804" i="2" l="1"/>
  <c r="AE1803" i="2"/>
  <c r="AE1802" i="2"/>
  <c r="AE1801" i="2"/>
  <c r="AE1800" i="2"/>
  <c r="AE1799" i="2"/>
  <c r="AE1796" i="2"/>
  <c r="AE1795" i="2"/>
  <c r="AE1794" i="2"/>
  <c r="AE1793" i="2"/>
  <c r="AE1792" i="2"/>
  <c r="AE1791" i="2"/>
  <c r="AE303" i="1"/>
  <c r="AE1790" i="2"/>
  <c r="AE1789" i="2"/>
  <c r="AE1788" i="2"/>
  <c r="AE1786" i="2"/>
  <c r="AE1785" i="2"/>
  <c r="AE1784" i="2"/>
  <c r="AE1783" i="2"/>
  <c r="AE1782" i="2"/>
  <c r="AE1781" i="2"/>
  <c r="AE1778" i="2"/>
  <c r="AE1777" i="2"/>
  <c r="AE1776" i="2"/>
  <c r="AE1775" i="2"/>
  <c r="AE1774" i="2"/>
  <c r="AE1773" i="2"/>
  <c r="AE1772" i="2"/>
  <c r="AE1771" i="2" l="1"/>
  <c r="AE1770" i="2"/>
  <c r="AE1769" i="2"/>
  <c r="AE1768" i="2"/>
  <c r="AE1767" i="2"/>
  <c r="AE1766" i="2"/>
  <c r="AE1765" i="2"/>
  <c r="AE1764" i="2"/>
  <c r="AE1763" i="2"/>
  <c r="AE277" i="2" l="1"/>
  <c r="AE496" i="2"/>
  <c r="AE1761" i="2" l="1"/>
  <c r="AE1759" i="2"/>
  <c r="AE1758" i="2"/>
  <c r="AE1757" i="2"/>
  <c r="AE1756" i="2"/>
  <c r="AE1755" i="2"/>
  <c r="AE1754" i="2"/>
  <c r="AE1753" i="2"/>
  <c r="AE1752" i="2" l="1"/>
  <c r="AE1751" i="2"/>
  <c r="AE1750" i="2"/>
  <c r="AE1749" i="2" l="1"/>
  <c r="AE1748" i="2"/>
  <c r="AE1747" i="2"/>
  <c r="AE1746" i="2"/>
  <c r="AE1745" i="2"/>
  <c r="AE1744" i="2"/>
  <c r="AE1743" i="2"/>
  <c r="AE1742" i="2"/>
  <c r="AE48" i="2" l="1"/>
  <c r="AE52" i="2"/>
  <c r="AE1740" i="2" l="1"/>
  <c r="AE1738" i="2"/>
  <c r="AE1737" i="2"/>
  <c r="AE1734" i="2"/>
  <c r="AE1733" i="2"/>
  <c r="AE1732" i="2"/>
  <c r="AE1731" i="2"/>
  <c r="AE1730" i="2" l="1"/>
  <c r="AE1729" i="2"/>
  <c r="AE1727" i="2"/>
  <c r="AE1726" i="2"/>
  <c r="AE1725" i="2"/>
  <c r="AE1724" i="2"/>
  <c r="AE1723" i="2"/>
  <c r="AE1722" i="2"/>
  <c r="AE1721" i="2"/>
  <c r="AE1720" i="2" l="1"/>
  <c r="AE1719" i="2"/>
  <c r="AE1718" i="2"/>
  <c r="AE1716" i="2"/>
  <c r="AE1715" i="2"/>
  <c r="AE1714" i="2" l="1"/>
  <c r="AE1713" i="2"/>
  <c r="AE1712" i="2" l="1"/>
  <c r="AE1711" i="2"/>
  <c r="AE1710" i="2"/>
  <c r="AE1708" i="2"/>
  <c r="AE1707" i="2"/>
  <c r="AE1705" i="2"/>
  <c r="AE1703" i="2" l="1"/>
  <c r="AE1702" i="2"/>
  <c r="AE1701" i="2"/>
  <c r="AE1700" i="2"/>
  <c r="AE1699" i="2"/>
  <c r="AE1698" i="2"/>
  <c r="AE1696" i="2"/>
  <c r="AE1695" i="2"/>
  <c r="AE1694" i="2"/>
  <c r="AE1693" i="2"/>
  <c r="AE1692" i="2"/>
  <c r="AE1691" i="2"/>
  <c r="AE1690" i="2"/>
  <c r="AE1689" i="2"/>
  <c r="AE1687" i="2"/>
  <c r="AE1686" i="2"/>
  <c r="AE1685" i="2"/>
  <c r="AE1684" i="2"/>
  <c r="AE1683" i="2"/>
  <c r="AE1682" i="2"/>
  <c r="AE1681" i="2"/>
  <c r="AE878" i="1"/>
  <c r="AE1680" i="2"/>
  <c r="AE1679" i="2"/>
  <c r="AE1678" i="2"/>
  <c r="AE1676" i="2"/>
  <c r="AE1675" i="2"/>
  <c r="AE1674" i="2"/>
  <c r="AE1673" i="2"/>
  <c r="AE1670" i="2"/>
  <c r="AE1668" i="2"/>
  <c r="AE1667" i="2"/>
  <c r="AE1666" i="2"/>
  <c r="AE1665" i="2"/>
  <c r="AE1664" i="2"/>
  <c r="AE1662" i="2"/>
  <c r="AE1661" i="2"/>
  <c r="AE1660" i="2"/>
  <c r="AE1659" i="2"/>
  <c r="AE514" i="2" l="1"/>
  <c r="AE1324" i="2" l="1"/>
  <c r="AE1444" i="1" l="1"/>
  <c r="AE1658" i="2" l="1"/>
  <c r="AE1657" i="2"/>
  <c r="AE1656" i="2" l="1"/>
  <c r="AE1655" i="2"/>
  <c r="AE1654" i="2"/>
  <c r="AE1653" i="2"/>
  <c r="AE1650" i="2"/>
  <c r="AE1648" i="2"/>
  <c r="AE1647" i="2" l="1"/>
  <c r="AE1646" i="2"/>
  <c r="AE1645" i="2"/>
  <c r="AE1644" i="2"/>
  <c r="AE1643" i="2"/>
  <c r="AE1641" i="2"/>
  <c r="AE1640" i="2"/>
  <c r="AE1639" i="2"/>
  <c r="AE1638" i="2" l="1"/>
  <c r="AE1637" i="2"/>
  <c r="AE1636" i="2"/>
  <c r="AE1635" i="2"/>
  <c r="AE1633" i="2"/>
  <c r="AE1632" i="2"/>
  <c r="AE1631" i="2"/>
  <c r="AE1630" i="2"/>
  <c r="AE1629" i="2"/>
  <c r="AE1628" i="2"/>
  <c r="AE1627" i="2"/>
  <c r="AE1626" i="2"/>
  <c r="AE1625" i="2"/>
  <c r="AE1624" i="2"/>
  <c r="AE1622" i="2"/>
  <c r="AE984" i="2" l="1"/>
  <c r="AE1621" i="2"/>
  <c r="AE1620" i="2"/>
  <c r="AE1619" i="2"/>
  <c r="AE1617" i="2"/>
  <c r="AE1616" i="2"/>
  <c r="AE1614" i="2"/>
  <c r="AE1613" i="2"/>
  <c r="AE1612" i="2"/>
  <c r="AE1611" i="2"/>
  <c r="AE1610" i="2"/>
  <c r="AE1609" i="2"/>
  <c r="AE1608" i="2"/>
  <c r="AE1607" i="2"/>
  <c r="AE1606" i="2"/>
  <c r="AE1605" i="2"/>
  <c r="AE1604" i="2"/>
  <c r="AE1602" i="2"/>
  <c r="AE1601" i="2"/>
  <c r="AE1600" i="2"/>
  <c r="AE1599" i="2"/>
  <c r="AE1598" i="2"/>
  <c r="AE1597" i="2"/>
  <c r="AE1596" i="2"/>
  <c r="AE1595" i="2"/>
  <c r="AE1594" i="2"/>
  <c r="AE1593" i="2"/>
  <c r="AE1592" i="2"/>
  <c r="AE1591" i="2"/>
  <c r="AE1590" i="2"/>
  <c r="AE2" i="1" l="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60" i="1"/>
  <c r="AE61" i="1"/>
  <c r="AE62" i="1"/>
  <c r="AE63" i="1"/>
  <c r="AE67" i="1"/>
  <c r="AE69" i="1"/>
  <c r="AE70" i="1"/>
  <c r="AE71" i="1"/>
  <c r="AE72" i="1"/>
  <c r="AE73" i="1"/>
  <c r="AE74" i="1"/>
  <c r="AE75" i="1"/>
  <c r="AE76" i="1"/>
  <c r="AE78" i="1"/>
  <c r="AE80" i="1"/>
  <c r="AE81" i="1"/>
  <c r="AE82" i="1"/>
  <c r="AE83" i="1"/>
  <c r="AE84" i="1"/>
  <c r="AE85" i="1"/>
  <c r="AE86" i="1"/>
  <c r="AE87" i="1"/>
  <c r="AE88" i="1"/>
  <c r="AE89" i="1"/>
  <c r="AE90" i="1"/>
  <c r="AE91" i="1"/>
  <c r="AE92" i="1"/>
  <c r="AE95" i="1"/>
  <c r="AE96" i="1"/>
  <c r="AE97" i="1"/>
  <c r="AE99" i="1"/>
  <c r="AE100" i="1"/>
  <c r="AE101" i="1"/>
  <c r="AE102" i="1"/>
  <c r="AE103" i="1"/>
  <c r="AE104" i="1"/>
  <c r="AE105" i="1"/>
  <c r="AE106" i="1"/>
  <c r="AE107" i="1"/>
  <c r="AE108" i="1"/>
  <c r="AE109" i="1"/>
  <c r="AE111" i="1"/>
  <c r="AE112" i="1"/>
  <c r="AE115" i="1"/>
  <c r="AE116" i="1"/>
  <c r="AE117" i="1"/>
  <c r="AE118" i="1"/>
  <c r="AE119" i="1"/>
  <c r="AE120" i="1"/>
  <c r="AE122" i="1"/>
  <c r="AE124" i="1"/>
  <c r="AE126" i="1"/>
  <c r="AE128" i="1"/>
  <c r="AE129" i="1"/>
  <c r="AE131" i="1"/>
  <c r="AE133" i="1"/>
  <c r="AE135" i="1"/>
  <c r="AE138" i="1"/>
  <c r="AE139" i="1"/>
  <c r="AE140" i="1"/>
  <c r="AE141" i="1"/>
  <c r="AE142" i="1"/>
  <c r="AE143" i="1"/>
  <c r="AE144" i="1"/>
  <c r="AE145" i="1"/>
  <c r="AE146" i="1"/>
  <c r="AE147" i="1"/>
  <c r="AE148" i="1"/>
  <c r="AE149" i="1"/>
  <c r="AE150" i="1"/>
  <c r="AE151" i="1"/>
  <c r="AE152" i="1"/>
  <c r="AE153" i="1"/>
  <c r="AE154" i="1"/>
  <c r="AE156" i="1"/>
  <c r="AE158" i="1"/>
  <c r="AE160" i="1"/>
  <c r="AE161" i="1"/>
  <c r="AE162" i="1"/>
  <c r="AE163" i="1"/>
  <c r="AE164" i="1"/>
  <c r="AE165" i="1"/>
  <c r="AE166" i="1"/>
  <c r="AE168" i="1"/>
  <c r="AE170" i="1"/>
  <c r="AE172" i="1"/>
  <c r="AE174" i="1"/>
  <c r="AE175" i="1"/>
  <c r="AE176" i="1"/>
  <c r="AE177" i="1"/>
  <c r="AE178" i="1"/>
  <c r="AE179" i="1"/>
  <c r="AE180" i="1"/>
  <c r="AE181" i="1"/>
  <c r="AE183" i="1"/>
  <c r="AE184" i="1"/>
  <c r="AE186" i="1"/>
  <c r="AE187" i="1"/>
  <c r="AE188" i="1"/>
  <c r="AE189" i="1"/>
  <c r="AE190" i="1"/>
  <c r="AE191" i="1"/>
  <c r="AE192" i="1"/>
  <c r="AE193" i="1"/>
  <c r="AE194" i="1"/>
  <c r="AE195"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8" i="1"/>
  <c r="AE230" i="1"/>
  <c r="AE231" i="1"/>
  <c r="AE232" i="1"/>
  <c r="AE233" i="1"/>
  <c r="AE234" i="1"/>
  <c r="AE235" i="1"/>
  <c r="AE236" i="1"/>
  <c r="AE238" i="1"/>
  <c r="AE239" i="1"/>
  <c r="AE241" i="1"/>
  <c r="AE242" i="1"/>
  <c r="AE243" i="1"/>
  <c r="AE244" i="1"/>
  <c r="AE245" i="1"/>
  <c r="AE246" i="1"/>
  <c r="AE247" i="1"/>
  <c r="AE248" i="1"/>
  <c r="AE249" i="1"/>
  <c r="AE250" i="1"/>
  <c r="AE251" i="1"/>
  <c r="AE253" i="1"/>
  <c r="AE254" i="1"/>
  <c r="AE255" i="1"/>
  <c r="AE256" i="1"/>
  <c r="AE257" i="1"/>
  <c r="AE258" i="1"/>
  <c r="AE259" i="1"/>
  <c r="AE260" i="1"/>
  <c r="AE262" i="1"/>
  <c r="AE263" i="1"/>
  <c r="AE264" i="1"/>
  <c r="AE265" i="1"/>
  <c r="AE266" i="1"/>
  <c r="AE267" i="1"/>
  <c r="AE268" i="1"/>
  <c r="AE269" i="1"/>
  <c r="AE270" i="1"/>
  <c r="AE271" i="1"/>
  <c r="AE272" i="1"/>
  <c r="AE273" i="1"/>
  <c r="AE274" i="1"/>
  <c r="AE275" i="1"/>
  <c r="AE276" i="1"/>
  <c r="AE277" i="1"/>
  <c r="AE279" i="1"/>
  <c r="AE280" i="1"/>
  <c r="AE281" i="1"/>
  <c r="AE282" i="1"/>
  <c r="AE283" i="1"/>
  <c r="AE284" i="1"/>
  <c r="AE285" i="1"/>
  <c r="AE286" i="1"/>
  <c r="AE287" i="1"/>
  <c r="AE288" i="1"/>
  <c r="AE289" i="1"/>
  <c r="AE290" i="1"/>
  <c r="AE292" i="1"/>
  <c r="AE293" i="1"/>
  <c r="AE294" i="1"/>
  <c r="AE295" i="1"/>
  <c r="AE296" i="1"/>
  <c r="AE297" i="1"/>
  <c r="AE298" i="1"/>
  <c r="AE299" i="1"/>
  <c r="AE301" i="1"/>
  <c r="AE305" i="1"/>
  <c r="AE306" i="1"/>
  <c r="AE313" i="1"/>
  <c r="AE314" i="1"/>
  <c r="AE315" i="1"/>
  <c r="AE316" i="1"/>
  <c r="AE317" i="1"/>
  <c r="AE318" i="1"/>
  <c r="AE319" i="1"/>
  <c r="AE320" i="1"/>
  <c r="AE321" i="1"/>
  <c r="AE322" i="1"/>
  <c r="AE323" i="1"/>
  <c r="AE324" i="1"/>
  <c r="AE325" i="1"/>
  <c r="AE326" i="1"/>
  <c r="AE328" i="1"/>
  <c r="AE329" i="1"/>
  <c r="AE331" i="1"/>
  <c r="AE333" i="1"/>
  <c r="AE334" i="1"/>
  <c r="AE335" i="1"/>
  <c r="AE336" i="1"/>
  <c r="AE337" i="1"/>
  <c r="AE338" i="1"/>
  <c r="AE339" i="1"/>
  <c r="AE341" i="1"/>
  <c r="AE343" i="1"/>
  <c r="AE344" i="1"/>
  <c r="AE345" i="1"/>
  <c r="AE346" i="1"/>
  <c r="AE347" i="1"/>
  <c r="AE348" i="1"/>
  <c r="AE349" i="1"/>
  <c r="AE350" i="1"/>
  <c r="AE352" i="1"/>
  <c r="AE354" i="1"/>
  <c r="AE356" i="1"/>
  <c r="AE358" i="1"/>
  <c r="AE359" i="1"/>
  <c r="AE360" i="1"/>
  <c r="AE361" i="1"/>
  <c r="AE362"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5" i="1"/>
  <c r="AE397" i="1"/>
  <c r="AE400" i="1"/>
  <c r="AE402" i="1"/>
  <c r="AE403"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9" i="1"/>
  <c r="AE431" i="1"/>
  <c r="AE433" i="1"/>
  <c r="AE434" i="1"/>
  <c r="AE435" i="1"/>
  <c r="AE436" i="1"/>
  <c r="AE437" i="1"/>
  <c r="AE438" i="1"/>
  <c r="AE439" i="1"/>
  <c r="AE440" i="1"/>
  <c r="AE443" i="1"/>
  <c r="AE444" i="1"/>
  <c r="AE445" i="1"/>
  <c r="AE446" i="1"/>
  <c r="AE447" i="1"/>
  <c r="AE448" i="1"/>
  <c r="AE449" i="1"/>
  <c r="AE450" i="1"/>
  <c r="AE451" i="1"/>
  <c r="AE452" i="1"/>
  <c r="AE453" i="1"/>
  <c r="AE454" i="1"/>
  <c r="AE455" i="1"/>
  <c r="AE456" i="1"/>
  <c r="AE457" i="1"/>
  <c r="AE458" i="1"/>
  <c r="AE459" i="1"/>
  <c r="AE460" i="1"/>
  <c r="AE461" i="1"/>
  <c r="AE462" i="1"/>
  <c r="AE465" i="1"/>
  <c r="AE466" i="1"/>
  <c r="AE467" i="1"/>
  <c r="AE468" i="1"/>
  <c r="AE469" i="1"/>
  <c r="AE470" i="1"/>
  <c r="AE471" i="1"/>
  <c r="AE474" i="1"/>
  <c r="AE475" i="1"/>
  <c r="AE476" i="1"/>
  <c r="AE477" i="1"/>
  <c r="AE478" i="1"/>
  <c r="AE479" i="1"/>
  <c r="AE480" i="1"/>
  <c r="AE481" i="1"/>
  <c r="AE482" i="1"/>
  <c r="AE483" i="1"/>
  <c r="AE484" i="1"/>
  <c r="AE485" i="1"/>
  <c r="AE486" i="1"/>
  <c r="AE487" i="1"/>
  <c r="AE489" i="1"/>
  <c r="AE490" i="1"/>
  <c r="AE491" i="1"/>
  <c r="AE492" i="1"/>
  <c r="AE493" i="1"/>
  <c r="AE494" i="1"/>
  <c r="AE495" i="1"/>
  <c r="AE496" i="1"/>
  <c r="AE497" i="1"/>
  <c r="AE498" i="1"/>
  <c r="AE499" i="1"/>
  <c r="AE500" i="1"/>
  <c r="AE501" i="1"/>
  <c r="AE502" i="1"/>
  <c r="AE503" i="1"/>
  <c r="AE504" i="1"/>
  <c r="AE505" i="1"/>
  <c r="AE506" i="1"/>
  <c r="AE507" i="1"/>
  <c r="AE508" i="1"/>
  <c r="AE510" i="1"/>
  <c r="AE511" i="1"/>
  <c r="AE512" i="1"/>
  <c r="AE513" i="1"/>
  <c r="AE519" i="1"/>
  <c r="AE520" i="1"/>
  <c r="AE521" i="1"/>
  <c r="AE522" i="1"/>
  <c r="AE524" i="1"/>
  <c r="AE525" i="1"/>
  <c r="AE526" i="1"/>
  <c r="AE527" i="1"/>
  <c r="AE528" i="1"/>
  <c r="AE530" i="1"/>
  <c r="AE531" i="1"/>
  <c r="AE532" i="1"/>
  <c r="AE533" i="1"/>
  <c r="AE534" i="1"/>
  <c r="AE535" i="1"/>
  <c r="AE537" i="1"/>
  <c r="AE539" i="1"/>
  <c r="AE540" i="1"/>
  <c r="AE542" i="1"/>
  <c r="AE544" i="1"/>
  <c r="AE547" i="1"/>
  <c r="AE548" i="1"/>
  <c r="AE550" i="1"/>
  <c r="AE551" i="1"/>
  <c r="AE552" i="1"/>
  <c r="AE553" i="1"/>
  <c r="AE554" i="1"/>
  <c r="AE555" i="1"/>
  <c r="AE556" i="1"/>
  <c r="AE557" i="1"/>
  <c r="AE558" i="1"/>
  <c r="AE562" i="1"/>
  <c r="AE566" i="1"/>
  <c r="AE568" i="1"/>
  <c r="AE571" i="1"/>
  <c r="AE574" i="1"/>
  <c r="AE575" i="1"/>
  <c r="AE576" i="1"/>
  <c r="AE577" i="1"/>
  <c r="AE578" i="1"/>
  <c r="AE580" i="1"/>
  <c r="AE581" i="1"/>
  <c r="AE582" i="1"/>
  <c r="AE583" i="1"/>
  <c r="AE584" i="1"/>
  <c r="AE586" i="1"/>
  <c r="AE589" i="1"/>
  <c r="AE593" i="1"/>
  <c r="AE594" i="1"/>
  <c r="AE595" i="1"/>
  <c r="AE596" i="1"/>
  <c r="AE599" i="1"/>
  <c r="AE600" i="1"/>
  <c r="AE601" i="1"/>
  <c r="AE602" i="1"/>
  <c r="AE605" i="1"/>
  <c r="AE607" i="1"/>
  <c r="AE609" i="1"/>
  <c r="AE611" i="1"/>
  <c r="AE613" i="1"/>
  <c r="AE617" i="1"/>
  <c r="AE618" i="1"/>
  <c r="AE622" i="1"/>
  <c r="AE624" i="1"/>
  <c r="AE626" i="1"/>
  <c r="AE627" i="1"/>
  <c r="AE628" i="1"/>
  <c r="AE630" i="1"/>
  <c r="AE632" i="1"/>
  <c r="AE635" i="1"/>
  <c r="AE636" i="1"/>
  <c r="AE639" i="1"/>
  <c r="AE640" i="1"/>
  <c r="AE641" i="1"/>
  <c r="AE642" i="1"/>
  <c r="AE644" i="1"/>
  <c r="AE645" i="1"/>
  <c r="AE646" i="1"/>
  <c r="AE647" i="1"/>
  <c r="AE648" i="1"/>
  <c r="AE652" i="1"/>
  <c r="AE653" i="1"/>
  <c r="AE654" i="1"/>
  <c r="AE655" i="1"/>
  <c r="AE656" i="1"/>
  <c r="AE657" i="1"/>
  <c r="AE658" i="1"/>
  <c r="AE659" i="1"/>
  <c r="AE660" i="1"/>
  <c r="AE661" i="1"/>
  <c r="AE662" i="1"/>
  <c r="AE663" i="1"/>
  <c r="AE664" i="1"/>
  <c r="AE665" i="1"/>
  <c r="AE666" i="1"/>
  <c r="AE668" i="1"/>
  <c r="AE669" i="1"/>
  <c r="AE670" i="1"/>
  <c r="AE672" i="1"/>
  <c r="AE673" i="1"/>
  <c r="AE674" i="1"/>
  <c r="AE675" i="1"/>
  <c r="AE676" i="1"/>
  <c r="AE677" i="1"/>
  <c r="AE678" i="1"/>
  <c r="AE679" i="1"/>
  <c r="AE680" i="1"/>
  <c r="AE682" i="1"/>
  <c r="AE683" i="1"/>
  <c r="AE686" i="1"/>
  <c r="AE691" i="1"/>
  <c r="AE694" i="1"/>
  <c r="AE695" i="1"/>
  <c r="AE696" i="1"/>
  <c r="AE697" i="1"/>
  <c r="AE699" i="1"/>
  <c r="AE701" i="1"/>
  <c r="AE704" i="1"/>
  <c r="AE707" i="1"/>
  <c r="AE709" i="1"/>
  <c r="AE712" i="1"/>
  <c r="AE714" i="1"/>
  <c r="AE716" i="1"/>
  <c r="AE718" i="1"/>
  <c r="AE720" i="1"/>
  <c r="AE722" i="1"/>
  <c r="AE725" i="1"/>
  <c r="AE727" i="1"/>
  <c r="AE729" i="1"/>
  <c r="AE732" i="1"/>
  <c r="AE734" i="1"/>
  <c r="AE737" i="1"/>
  <c r="AE739" i="1"/>
  <c r="AE741" i="1"/>
  <c r="AE744" i="1"/>
  <c r="AE746" i="1"/>
  <c r="AE748" i="1"/>
  <c r="AE751" i="1"/>
  <c r="AE754" i="1"/>
  <c r="AE756" i="1"/>
  <c r="AE758" i="1"/>
  <c r="AE759" i="1"/>
  <c r="AE761" i="1"/>
  <c r="AE762" i="1"/>
  <c r="AE763" i="1"/>
  <c r="AE764" i="1"/>
  <c r="AE765" i="1"/>
  <c r="AE766" i="1"/>
  <c r="AE767" i="1"/>
  <c r="AE768" i="1"/>
  <c r="AE769" i="1"/>
  <c r="AE770" i="1"/>
  <c r="AE771" i="1"/>
  <c r="AE774" i="1"/>
  <c r="AE775" i="1"/>
  <c r="AE776" i="1"/>
  <c r="AE777" i="1"/>
  <c r="AE778" i="1"/>
  <c r="AE781" i="1"/>
  <c r="AE784" i="1"/>
  <c r="AE786" i="1"/>
  <c r="AE789" i="1"/>
  <c r="AE792" i="1"/>
  <c r="AE794" i="1"/>
  <c r="AE797" i="1"/>
  <c r="AE799" i="1"/>
  <c r="AE800" i="1"/>
  <c r="AE802" i="1"/>
  <c r="AE803" i="1"/>
  <c r="AE804" i="1"/>
  <c r="AE807" i="1"/>
  <c r="AE809" i="1"/>
  <c r="AE812" i="1"/>
  <c r="AE814" i="1"/>
  <c r="AE816" i="1"/>
  <c r="AE818" i="1"/>
  <c r="AE821" i="1"/>
  <c r="AE822" i="1"/>
  <c r="AE823" i="1"/>
  <c r="AE825" i="1"/>
  <c r="AE826" i="1"/>
  <c r="AE829" i="1"/>
  <c r="AE830" i="1"/>
  <c r="AE831" i="1"/>
  <c r="AE832" i="1"/>
  <c r="AE833" i="1"/>
  <c r="AE834" i="1"/>
  <c r="AE835" i="1"/>
  <c r="AE836" i="1"/>
  <c r="AE837" i="1"/>
  <c r="AE843" i="1"/>
  <c r="AE845" i="1"/>
  <c r="AE846" i="1"/>
  <c r="AE848" i="1"/>
  <c r="AE851" i="1"/>
  <c r="AE854" i="1"/>
  <c r="AE857" i="1"/>
  <c r="AE860" i="1"/>
  <c r="AE862" i="1"/>
  <c r="AE865" i="1"/>
  <c r="AE867" i="1"/>
  <c r="AE869" i="1"/>
  <c r="AE872" i="1"/>
  <c r="AE875" i="1"/>
  <c r="AE880" i="1"/>
  <c r="AE882" i="1"/>
  <c r="AE885" i="1"/>
  <c r="AE887" i="1"/>
  <c r="AE889" i="1"/>
  <c r="AE891" i="1"/>
  <c r="AE894" i="1"/>
  <c r="AE900" i="1"/>
  <c r="AE902" i="1"/>
  <c r="AE905" i="1"/>
  <c r="AE908" i="1"/>
  <c r="AE910" i="1"/>
  <c r="AE912" i="1"/>
  <c r="AE914" i="1"/>
  <c r="AE916" i="1"/>
  <c r="AE918" i="1"/>
  <c r="AE922" i="1"/>
  <c r="AE923" i="1"/>
  <c r="AE924" i="1"/>
  <c r="AE926" i="1"/>
  <c r="AE927" i="1"/>
  <c r="AE928" i="1"/>
  <c r="AE929" i="1"/>
  <c r="AE932" i="1"/>
  <c r="AE933" i="1"/>
  <c r="AE935" i="1"/>
  <c r="AE936" i="1"/>
  <c r="AE937" i="1"/>
  <c r="AE938" i="1"/>
  <c r="AE941" i="1"/>
  <c r="AE942" i="1"/>
  <c r="AE945" i="1"/>
  <c r="AE949" i="1"/>
  <c r="AE950" i="1"/>
  <c r="AE951" i="1"/>
  <c r="AE952" i="1"/>
  <c r="AE957" i="1"/>
  <c r="AE960" i="1"/>
  <c r="AE963" i="1"/>
  <c r="AE965" i="1"/>
  <c r="AE973" i="1"/>
  <c r="AE976" i="1"/>
  <c r="AE980" i="1"/>
  <c r="AE983" i="1"/>
  <c r="AE985" i="1"/>
  <c r="AE988" i="1"/>
  <c r="AE991" i="1"/>
  <c r="AE994" i="1"/>
  <c r="AE996" i="1"/>
  <c r="AE999" i="1"/>
  <c r="AE1002" i="1"/>
  <c r="AE1005" i="1"/>
  <c r="AE1008" i="1"/>
  <c r="AE1011" i="1"/>
  <c r="AE1014" i="1"/>
  <c r="AE1017" i="1"/>
  <c r="AE1021" i="1"/>
  <c r="AE1023" i="1"/>
  <c r="AE1025" i="1"/>
  <c r="AE1031" i="1"/>
  <c r="AE1034" i="1"/>
  <c r="AE1036" i="1"/>
  <c r="AE1038" i="1"/>
  <c r="AE1041" i="1"/>
  <c r="AE1045" i="1"/>
  <c r="AE1047" i="1"/>
  <c r="AE1048" i="1"/>
  <c r="AE1049" i="1"/>
  <c r="AE1050" i="1"/>
  <c r="AE1051" i="1"/>
  <c r="AE1052" i="1"/>
  <c r="AE1053" i="1"/>
  <c r="AE1054" i="1"/>
  <c r="AE1055" i="1"/>
  <c r="AE1056" i="1"/>
  <c r="AE1057" i="1"/>
  <c r="AE1059" i="1"/>
  <c r="AE1060" i="1"/>
  <c r="AE1061" i="1"/>
  <c r="AE1062" i="1"/>
  <c r="AE1063" i="1"/>
  <c r="AE1064" i="1"/>
  <c r="AE1065" i="1"/>
  <c r="AE1066" i="1"/>
  <c r="AE1067" i="1"/>
  <c r="AE1069" i="1"/>
  <c r="AE1070" i="1"/>
  <c r="AE1075" i="1"/>
  <c r="AE1079" i="1"/>
  <c r="AE1080" i="1"/>
  <c r="AE1084" i="1"/>
  <c r="AE1085" i="1"/>
  <c r="AE1088" i="1"/>
  <c r="AE1089" i="1"/>
  <c r="AE1090" i="1"/>
  <c r="AE1091" i="1"/>
  <c r="AE1094" i="1"/>
  <c r="AE1095" i="1"/>
  <c r="AE1096" i="1"/>
  <c r="AE1097" i="1"/>
  <c r="AE1098" i="1"/>
  <c r="AE1102" i="1"/>
  <c r="AE1103" i="1"/>
  <c r="AE1104" i="1"/>
  <c r="AE1105" i="1"/>
  <c r="AE1106" i="1"/>
  <c r="AE1107" i="1"/>
  <c r="AE1108" i="1"/>
  <c r="AE1109" i="1"/>
  <c r="AE1110" i="1"/>
  <c r="AE1111" i="1"/>
  <c r="AE1112" i="1"/>
  <c r="AE1113" i="1"/>
  <c r="AE1114" i="1"/>
  <c r="AE1115" i="1"/>
  <c r="AE1116" i="1"/>
  <c r="AE1117" i="1"/>
  <c r="AE1118" i="1"/>
  <c r="AE1119" i="1"/>
  <c r="AE1120" i="1"/>
  <c r="AE1121" i="1"/>
  <c r="AE1123" i="1"/>
  <c r="AE1126" i="1"/>
  <c r="AE1127" i="1"/>
  <c r="AE1131" i="1"/>
  <c r="AE1132" i="1"/>
  <c r="AE1133" i="1"/>
  <c r="AE1134" i="1"/>
  <c r="AE1135" i="1"/>
  <c r="AE1136" i="1"/>
  <c r="AE1137" i="1"/>
  <c r="AE1138" i="1"/>
  <c r="AE1139" i="1"/>
  <c r="AE1141" i="1"/>
  <c r="AE1142" i="1"/>
  <c r="AE1143" i="1"/>
  <c r="AE1144" i="1"/>
  <c r="AE1146" i="1"/>
  <c r="AE1147" i="1"/>
  <c r="AE1149" i="1"/>
  <c r="AE1150" i="1"/>
  <c r="AE1151" i="1"/>
  <c r="AE1152" i="1"/>
  <c r="AE1153" i="1"/>
  <c r="AE1154" i="1"/>
  <c r="AE1155" i="1"/>
  <c r="AE1156" i="1"/>
  <c r="AE1159" i="1"/>
  <c r="AE1161" i="1"/>
  <c r="AE1162" i="1"/>
  <c r="AE1163" i="1"/>
  <c r="AE1164" i="1"/>
  <c r="AE1165" i="1"/>
  <c r="AE1166" i="1"/>
  <c r="AE1167" i="1"/>
  <c r="AE1168" i="1"/>
  <c r="AE1170" i="1"/>
  <c r="AE1171" i="1"/>
  <c r="AE1172" i="1"/>
  <c r="AE1173" i="1"/>
  <c r="AE1175"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8" i="1"/>
  <c r="AE1229" i="1"/>
  <c r="AE1232" i="1"/>
  <c r="AE1234" i="1"/>
  <c r="AE1236" i="1"/>
  <c r="AE1237" i="1"/>
  <c r="AE1239" i="1"/>
  <c r="AE1240" i="1"/>
  <c r="AE1241" i="1"/>
  <c r="AE1242" i="1"/>
  <c r="AE1243" i="1"/>
  <c r="AE1244" i="1"/>
  <c r="AE1245" i="1"/>
  <c r="AE1246" i="1"/>
  <c r="AE1247" i="1"/>
  <c r="AE1248" i="1"/>
  <c r="AE1249" i="1"/>
  <c r="AE1250" i="1"/>
  <c r="AE1252" i="1"/>
  <c r="AE1253" i="1"/>
  <c r="AE1254" i="1"/>
  <c r="AE1255" i="1"/>
  <c r="AE1256" i="1"/>
  <c r="AE1257" i="1"/>
  <c r="AE1258" i="1"/>
  <c r="AE1259" i="1"/>
  <c r="AE1260" i="1"/>
  <c r="AE1261" i="1"/>
  <c r="AE1262" i="1"/>
  <c r="AE1263" i="1"/>
  <c r="AE1264" i="1"/>
  <c r="AE1268" i="1"/>
  <c r="AE1269" i="1"/>
  <c r="AE1271" i="1"/>
  <c r="AE1272" i="1"/>
  <c r="AE1273" i="1"/>
  <c r="AE1274" i="1"/>
  <c r="AE1275" i="1"/>
  <c r="AE1276" i="1"/>
  <c r="AE1277" i="1"/>
  <c r="AE1278" i="1"/>
  <c r="AE1279" i="1"/>
  <c r="AE1280" i="1"/>
  <c r="AE1282" i="1"/>
  <c r="AE1283" i="1"/>
  <c r="AE1286" i="1"/>
  <c r="AE1287" i="1"/>
  <c r="AE1288" i="1"/>
  <c r="AE1289" i="1"/>
  <c r="AE1290" i="1"/>
  <c r="AE1291" i="1"/>
  <c r="AE1292" i="1"/>
  <c r="AE1293" i="1"/>
  <c r="AE1294" i="1"/>
  <c r="AE1295" i="1"/>
  <c r="AE1296" i="1"/>
  <c r="AE1297" i="1"/>
  <c r="AE1299" i="1"/>
  <c r="AE1301" i="1"/>
  <c r="AE1302" i="1"/>
  <c r="AE1303" i="1"/>
  <c r="AE1304" i="1"/>
  <c r="AE1305" i="1"/>
  <c r="AE1306" i="1"/>
  <c r="AE1307" i="1"/>
  <c r="AE1309" i="1"/>
  <c r="AE1310" i="1"/>
  <c r="AE1311" i="1"/>
  <c r="AE1312" i="1"/>
  <c r="AE1314" i="1"/>
  <c r="AE1315" i="1"/>
  <c r="AE1317" i="1"/>
  <c r="AE1318" i="1"/>
  <c r="AE1319" i="1"/>
  <c r="AE1320" i="1"/>
  <c r="AE1321" i="1"/>
  <c r="AE1324" i="1"/>
  <c r="AE1325" i="1"/>
  <c r="AE1326" i="1"/>
  <c r="AE1327" i="1"/>
  <c r="AE1328" i="1"/>
  <c r="AE1330" i="1"/>
  <c r="AE1333" i="1"/>
  <c r="AE1336" i="1"/>
  <c r="AE1339" i="1"/>
  <c r="AE1341" i="1"/>
  <c r="AE1342" i="1"/>
  <c r="AE1344" i="1"/>
  <c r="AE1346" i="1"/>
  <c r="AE1347" i="1"/>
  <c r="AE1348" i="1"/>
  <c r="AE1349" i="1"/>
  <c r="AE1352" i="1"/>
  <c r="AE1355" i="1"/>
  <c r="AE1356" i="1"/>
  <c r="AE1358" i="1"/>
  <c r="AE1359" i="1"/>
  <c r="AE1361" i="1"/>
  <c r="AE1363" i="1"/>
  <c r="AE1366" i="1"/>
  <c r="AE1367" i="1"/>
  <c r="AE1370" i="1"/>
  <c r="AE1371" i="1"/>
  <c r="AE1372" i="1"/>
  <c r="AE1373" i="1"/>
  <c r="AE1374" i="1"/>
  <c r="AE1375" i="1"/>
  <c r="AE1376" i="1"/>
  <c r="AE1377" i="1"/>
  <c r="AE1378" i="1"/>
  <c r="AE1379" i="1"/>
  <c r="AE1380" i="1"/>
  <c r="AE1381" i="1"/>
  <c r="AE1382" i="1"/>
  <c r="AE1383" i="1"/>
  <c r="AE1384" i="1"/>
  <c r="AE1385" i="1"/>
  <c r="AE1388" i="1"/>
  <c r="AE1391" i="1"/>
  <c r="AE1393" i="1"/>
  <c r="AE1395" i="1"/>
  <c r="AE1396" i="1"/>
  <c r="AE1397" i="1"/>
  <c r="AE1398" i="1"/>
  <c r="AE1400" i="1"/>
  <c r="AE1401" i="1"/>
  <c r="AE1402" i="1"/>
  <c r="AE1403" i="1"/>
  <c r="AE1404" i="1"/>
  <c r="AE1405" i="1"/>
  <c r="AE1406" i="1"/>
  <c r="AE1407" i="1"/>
  <c r="AE1411" i="1"/>
  <c r="AE1413" i="1"/>
  <c r="AE1415" i="1"/>
  <c r="AE1417" i="1"/>
  <c r="AE1420" i="1"/>
  <c r="AE1422" i="1"/>
  <c r="AE1424" i="1"/>
  <c r="AE1427" i="1"/>
  <c r="AE1428" i="1"/>
  <c r="AE1429" i="1"/>
  <c r="AE1430" i="1"/>
  <c r="AE1431" i="1"/>
  <c r="AE1432" i="1"/>
  <c r="AE1434" i="1"/>
  <c r="AE1435" i="1"/>
  <c r="AE1436" i="1"/>
  <c r="AE1437" i="1"/>
  <c r="AE1438" i="1"/>
  <c r="AE1439" i="1"/>
  <c r="AE1440" i="1"/>
  <c r="AE1441" i="1"/>
  <c r="AE1443" i="1"/>
  <c r="AE1445" i="1"/>
  <c r="AE1446" i="1"/>
  <c r="AE1447" i="1"/>
  <c r="AE1448" i="1"/>
  <c r="AE1449" i="1"/>
  <c r="AE1450" i="1"/>
  <c r="AE1452" i="1"/>
  <c r="AE1453" i="1"/>
  <c r="AE1454" i="1"/>
  <c r="AE1457" i="1"/>
  <c r="AE1458" i="1"/>
  <c r="AE1459" i="1"/>
  <c r="AE1460" i="1"/>
  <c r="AE1462" i="1"/>
  <c r="AE1463" i="1"/>
  <c r="AE1464" i="1"/>
  <c r="AE1466" i="1"/>
  <c r="AE1469" i="1"/>
  <c r="AE1471" i="1"/>
  <c r="AE1474" i="1"/>
  <c r="AE1476" i="1"/>
  <c r="AE1477" i="1"/>
  <c r="AE1478" i="1"/>
  <c r="AE1480" i="1"/>
  <c r="AE1481" i="1"/>
  <c r="AE1482" i="1"/>
  <c r="AE1483" i="1"/>
  <c r="AE1484" i="1"/>
  <c r="AE1485" i="1"/>
  <c r="AE1488" i="1"/>
  <c r="AE1491" i="1"/>
  <c r="AE1494" i="1"/>
  <c r="AE1495" i="1"/>
  <c r="AE1497" i="1"/>
  <c r="AE1498" i="1"/>
  <c r="AE1499" i="1"/>
  <c r="AE1500" i="1"/>
  <c r="AE1501" i="1"/>
  <c r="AE1502" i="1"/>
  <c r="AE1503" i="1"/>
  <c r="AE1504" i="1"/>
  <c r="AE1505" i="1"/>
  <c r="AE1506" i="1"/>
  <c r="AE1507" i="1"/>
  <c r="AE1508" i="1"/>
  <c r="AE1509" i="1"/>
  <c r="AE1511" i="1"/>
  <c r="AE1512" i="1"/>
  <c r="AE1513" i="1"/>
  <c r="AE1514" i="1"/>
  <c r="AE1515" i="1"/>
  <c r="AE1516" i="1"/>
  <c r="AE1517" i="1"/>
  <c r="AE1519" i="1"/>
  <c r="AE1520" i="1"/>
  <c r="AE1521" i="1"/>
  <c r="AE1522" i="1"/>
  <c r="AE1523" i="1"/>
  <c r="AE1524" i="1"/>
  <c r="AE1526" i="1"/>
  <c r="AE1529" i="1"/>
  <c r="AE1530" i="1"/>
  <c r="AE1531" i="1"/>
  <c r="AE1533" i="1"/>
  <c r="AE1534" i="1"/>
  <c r="AE1535" i="1"/>
  <c r="AE1536" i="1"/>
  <c r="AE1537" i="1"/>
  <c r="AE1538" i="1"/>
  <c r="AE1539" i="1"/>
  <c r="AE1540" i="1"/>
  <c r="AE1541" i="1"/>
  <c r="AE1542" i="1"/>
  <c r="AE1543" i="1"/>
  <c r="AE1544" i="1"/>
  <c r="AE1545" i="1"/>
  <c r="AE1546" i="1"/>
  <c r="AE1547" i="1"/>
  <c r="AE1548" i="1"/>
  <c r="AE1549" i="1"/>
  <c r="AE1551" i="1"/>
  <c r="AE1552" i="1"/>
  <c r="AE1555" i="1"/>
  <c r="AE1556" i="1"/>
  <c r="AE1557" i="1"/>
  <c r="AE1558" i="1"/>
  <c r="AE1559" i="1"/>
  <c r="AE1560" i="1"/>
  <c r="AE1563" i="1"/>
  <c r="AE1564" i="1"/>
  <c r="AE1565" i="1"/>
  <c r="AE1568" i="1"/>
  <c r="AE1570" i="1"/>
  <c r="AE1571" i="1"/>
  <c r="AE1573" i="1"/>
  <c r="AE1574" i="1"/>
  <c r="AE1575" i="1"/>
  <c r="AE1576" i="1"/>
  <c r="AE1577" i="1"/>
  <c r="AE1578" i="1"/>
  <c r="AE1579" i="1"/>
  <c r="AE1580" i="1"/>
  <c r="AE1581" i="1"/>
  <c r="AE1582" i="1"/>
  <c r="AE1583" i="1"/>
  <c r="AE1584" i="1"/>
  <c r="AE1585" i="1"/>
  <c r="AE1587" i="1"/>
  <c r="AE1588" i="1"/>
  <c r="AE1589" i="1"/>
  <c r="AE1590" i="1"/>
  <c r="AE1591" i="1"/>
  <c r="AE1592" i="1"/>
  <c r="AE1593" i="1"/>
  <c r="AE1595" i="1"/>
  <c r="AE1596" i="1"/>
  <c r="AE1597" i="1"/>
  <c r="AE1598" i="1"/>
  <c r="AE1599" i="1"/>
  <c r="AE1600" i="1"/>
  <c r="AE1602" i="1"/>
  <c r="AE1603" i="1"/>
  <c r="AE1604" i="1"/>
  <c r="AE1605" i="1"/>
  <c r="AE1606" i="1"/>
  <c r="AE1607" i="1"/>
  <c r="AE1608" i="1"/>
  <c r="AE1609" i="1"/>
  <c r="AE1610" i="1"/>
  <c r="AE1611" i="1"/>
  <c r="AE1612" i="1"/>
  <c r="AE1613" i="1"/>
  <c r="AE1615" i="1"/>
  <c r="AE1616" i="1"/>
  <c r="AE1617" i="1"/>
  <c r="AE1618" i="1"/>
  <c r="AE1619" i="1"/>
  <c r="AE1620" i="1"/>
  <c r="AE1621" i="1"/>
  <c r="AE1623" i="1"/>
  <c r="AE1624" i="1"/>
  <c r="AE1625" i="1"/>
  <c r="AE1626" i="1"/>
  <c r="AE1627" i="1"/>
  <c r="AE1628" i="1"/>
  <c r="AE1629" i="1"/>
  <c r="AE1630" i="1"/>
  <c r="AE1632" i="1"/>
  <c r="AE1633" i="1"/>
  <c r="AE1634" i="1"/>
  <c r="AE1635" i="1"/>
  <c r="AE1636" i="1"/>
  <c r="AE1637" i="1"/>
  <c r="AE1638" i="1"/>
  <c r="AE1639" i="1"/>
  <c r="AE1640" i="1"/>
  <c r="AE1641" i="1"/>
  <c r="AE1642" i="1"/>
  <c r="AE1643" i="1"/>
  <c r="AE1644" i="1"/>
  <c r="AE1645" i="1"/>
  <c r="AE1646" i="1"/>
  <c r="AE1647" i="1"/>
  <c r="AE1648" i="1"/>
  <c r="AE1649" i="1"/>
  <c r="AE1650" i="1"/>
  <c r="AE1651" i="1"/>
  <c r="AE1652" i="1"/>
  <c r="AE1653" i="1"/>
  <c r="AE1654" i="1"/>
  <c r="AE1655" i="1"/>
  <c r="AE1656" i="1"/>
  <c r="AE1657" i="1"/>
  <c r="AE1658" i="1"/>
  <c r="AE1659" i="1"/>
  <c r="AE1660" i="1"/>
  <c r="AE1662" i="1"/>
  <c r="AE1663" i="1"/>
  <c r="AE1664" i="1"/>
  <c r="AE1665" i="1"/>
  <c r="AE1666" i="1"/>
  <c r="AE1667" i="1"/>
  <c r="AE1668" i="1"/>
  <c r="AE1669" i="1"/>
  <c r="AE1670" i="1"/>
  <c r="AE1672" i="1"/>
  <c r="AE1675" i="1"/>
  <c r="AE1676" i="1"/>
  <c r="AE1677" i="1"/>
  <c r="AE1680" i="1"/>
  <c r="AE1683" i="1"/>
  <c r="AE1686" i="1"/>
  <c r="AE1693" i="1"/>
  <c r="AE1694" i="1"/>
  <c r="AE1695" i="1"/>
  <c r="AE1696" i="1"/>
  <c r="AE1697" i="1"/>
  <c r="AE1698" i="1"/>
  <c r="AE1700" i="1"/>
  <c r="AE1702" i="1"/>
  <c r="AE1703" i="1"/>
  <c r="AE1704" i="1"/>
  <c r="AE1705" i="1"/>
  <c r="AE1707" i="1"/>
  <c r="AE1708" i="1"/>
  <c r="AE1709" i="1"/>
  <c r="AE1710" i="1"/>
  <c r="AE1712" i="1"/>
  <c r="AE1714" i="1"/>
  <c r="AE1715" i="1"/>
  <c r="AE1716" i="1"/>
  <c r="AE1718" i="1"/>
  <c r="AE1719" i="1"/>
  <c r="AE1720" i="1"/>
  <c r="AE1721" i="1"/>
  <c r="AE1723" i="1"/>
  <c r="AE1726" i="1"/>
  <c r="AE1729" i="1"/>
  <c r="AE1730" i="1"/>
  <c r="AE1732" i="1"/>
  <c r="AE1733" i="1"/>
  <c r="AE1734" i="1"/>
  <c r="AE1735" i="1"/>
  <c r="AE1738" i="1"/>
  <c r="AE1740" i="1"/>
  <c r="AE1742" i="1"/>
  <c r="AE1743" i="1"/>
  <c r="AE1744" i="1"/>
  <c r="AE1745" i="1"/>
  <c r="AE1746" i="1"/>
  <c r="AE1747" i="1"/>
  <c r="AE1748" i="1"/>
  <c r="AE1749" i="1"/>
  <c r="AE1750" i="1"/>
  <c r="AE1751" i="1"/>
  <c r="AE1752" i="1"/>
  <c r="AE1753" i="1"/>
  <c r="AE1754" i="1"/>
  <c r="AE1755" i="1"/>
  <c r="AE1756" i="1"/>
  <c r="AE1758" i="1"/>
  <c r="AE1759" i="1"/>
  <c r="AE1760" i="1"/>
  <c r="AE1761" i="1"/>
  <c r="AE1762" i="1"/>
  <c r="AE1763" i="1"/>
  <c r="AE1764" i="1"/>
  <c r="AE1765" i="1"/>
  <c r="AE1766" i="1"/>
  <c r="AE1767" i="1"/>
  <c r="AE1768" i="1"/>
  <c r="AE1769" i="1"/>
  <c r="AE1770" i="1"/>
  <c r="AE1771" i="1"/>
  <c r="AE1772" i="1"/>
  <c r="AE1773" i="1"/>
  <c r="AE1774" i="1"/>
  <c r="AE1775" i="1"/>
  <c r="AE1776" i="1"/>
  <c r="AE1778" i="1"/>
  <c r="AE1779" i="1"/>
  <c r="AE1780" i="1"/>
  <c r="AE1781" i="1"/>
  <c r="AE1783" i="1"/>
  <c r="AE1784" i="1"/>
  <c r="AE1785" i="1"/>
  <c r="AE1786" i="1"/>
  <c r="AE1787" i="1"/>
  <c r="AE1788" i="1"/>
  <c r="AE1789" i="1"/>
  <c r="AE1790" i="1"/>
  <c r="AE1791" i="1"/>
  <c r="AE1793" i="1"/>
  <c r="AE1794" i="1"/>
  <c r="AE1795" i="1"/>
  <c r="AE1796" i="1"/>
  <c r="AE1797" i="1"/>
  <c r="AE1798" i="1"/>
  <c r="AE1799" i="1"/>
  <c r="AE1800" i="1"/>
  <c r="AE1801" i="1"/>
  <c r="AE1802" i="1"/>
  <c r="AE1803" i="1"/>
  <c r="AE1804" i="1"/>
  <c r="AE1805" i="1"/>
  <c r="AE1806" i="1"/>
  <c r="AE1808" i="1"/>
  <c r="AE1809" i="1"/>
  <c r="AE1810" i="1"/>
  <c r="AE1811" i="1"/>
  <c r="AE1814" i="1"/>
  <c r="AE1815" i="1"/>
  <c r="AE1817" i="1"/>
  <c r="AE1819" i="1"/>
  <c r="AE1820" i="1"/>
  <c r="AE1821" i="1"/>
  <c r="AE1822" i="1"/>
  <c r="AE1823" i="1"/>
  <c r="AE1824" i="1"/>
  <c r="AE1825" i="1"/>
  <c r="AE1828" i="1"/>
  <c r="AE1829" i="1"/>
  <c r="AE1830" i="1"/>
  <c r="AE1831" i="1"/>
  <c r="AE1833" i="1"/>
  <c r="AE1834" i="1"/>
  <c r="AE1835" i="1"/>
  <c r="AE1837" i="1"/>
  <c r="AE1838" i="1"/>
  <c r="AE1841" i="1"/>
  <c r="AE1842" i="1"/>
  <c r="AE1843" i="1"/>
  <c r="AE1844" i="1"/>
  <c r="AE1845" i="1"/>
  <c r="AE1846" i="1"/>
  <c r="AE1847" i="1"/>
  <c r="AE1849" i="1"/>
  <c r="AE1850" i="1"/>
  <c r="AE1851" i="1"/>
  <c r="AE1852" i="1"/>
  <c r="AE1853" i="1"/>
  <c r="AE1855" i="1"/>
  <c r="AE1856" i="1"/>
  <c r="AE1857" i="1"/>
  <c r="AE1858" i="1"/>
  <c r="AE1860" i="1"/>
  <c r="AE1861" i="1"/>
  <c r="AE1862" i="1"/>
  <c r="AE1863" i="1"/>
  <c r="AE1864" i="1"/>
  <c r="AE1865" i="1"/>
  <c r="AE1866" i="1"/>
  <c r="AE1868" i="1"/>
  <c r="AE1869" i="1"/>
  <c r="AE1870" i="1"/>
  <c r="AE1871" i="1"/>
  <c r="AE1872" i="1"/>
  <c r="AE1873" i="1"/>
  <c r="AE1874" i="1"/>
  <c r="AE1875" i="1"/>
  <c r="AE1877" i="1"/>
  <c r="AE1878" i="1"/>
  <c r="AE1879" i="1"/>
  <c r="AE1880" i="1"/>
  <c r="AE1881" i="1"/>
  <c r="AE1883" i="1"/>
  <c r="AE1884" i="1"/>
  <c r="AE1885" i="1"/>
  <c r="AE1887" i="1"/>
  <c r="AE1889" i="1"/>
  <c r="AE1890" i="1"/>
  <c r="AE1891" i="1"/>
  <c r="AE1892" i="1"/>
  <c r="AE1893" i="1"/>
  <c r="AE1894" i="1"/>
  <c r="AE1895" i="1"/>
  <c r="AE1896" i="1"/>
  <c r="AE1897" i="1"/>
  <c r="AE1900" i="1"/>
  <c r="AE1902" i="1"/>
  <c r="AE1903" i="1"/>
  <c r="AE1904" i="1"/>
  <c r="AE1905" i="1"/>
  <c r="AE1906" i="1"/>
  <c r="AE1907" i="1"/>
  <c r="AE1908" i="1"/>
  <c r="AE1909" i="1"/>
  <c r="AE1910" i="1"/>
  <c r="AE1912" i="1"/>
  <c r="AE1915" i="1"/>
  <c r="AE1916" i="1"/>
  <c r="AE1917" i="1"/>
  <c r="AE1918" i="1"/>
  <c r="AE1920" i="1"/>
  <c r="AE1921" i="1"/>
  <c r="AE1922" i="1"/>
  <c r="AE1923" i="1"/>
  <c r="AE1925" i="1"/>
  <c r="AE1927" i="1"/>
  <c r="AE1930" i="1"/>
  <c r="AE1931" i="1"/>
  <c r="AE1932" i="1"/>
  <c r="AE1933" i="1"/>
  <c r="AE1935" i="1"/>
  <c r="AE1936" i="1"/>
  <c r="AE1937" i="1"/>
  <c r="AE1938" i="1"/>
  <c r="AE1940" i="1"/>
  <c r="AE1941" i="1"/>
  <c r="AE1942" i="1"/>
  <c r="AE1943" i="1"/>
  <c r="AE1944" i="1"/>
  <c r="AE1945" i="1"/>
  <c r="AE1947" i="1"/>
  <c r="AE1948" i="1"/>
  <c r="AE1950" i="1"/>
  <c r="AE1951" i="1"/>
  <c r="AE1952" i="1"/>
  <c r="AE1953" i="1"/>
  <c r="AE1954" i="1"/>
  <c r="AE1955" i="1"/>
  <c r="AE1958" i="1"/>
  <c r="AE1960" i="1"/>
  <c r="AE1961" i="1"/>
  <c r="AE1963" i="1"/>
  <c r="AE1964" i="1"/>
  <c r="AE1965" i="1"/>
  <c r="AE1966" i="1"/>
  <c r="AE1967" i="1"/>
  <c r="AE1968" i="1"/>
  <c r="AE1969" i="1"/>
  <c r="AE1970" i="1"/>
  <c r="AE1971" i="1"/>
  <c r="AE1974" i="1"/>
  <c r="AE1975" i="1"/>
  <c r="AE1976" i="1"/>
  <c r="AE1977" i="1"/>
  <c r="AE1978" i="1"/>
  <c r="AE1979" i="1"/>
  <c r="AE1980" i="1"/>
  <c r="AE1981" i="1"/>
  <c r="AE1982" i="1"/>
  <c r="AE1983" i="1"/>
  <c r="AE1984" i="1"/>
  <c r="AE1985" i="1"/>
  <c r="AE1986" i="1"/>
  <c r="AE1987" i="1"/>
  <c r="AE1990" i="1"/>
  <c r="AE1993" i="1"/>
  <c r="AE1995" i="1"/>
  <c r="AE1997" i="1"/>
  <c r="AE1999" i="1"/>
  <c r="AE2000" i="1"/>
  <c r="AE2001" i="1"/>
  <c r="AE2004" i="1"/>
  <c r="AE2005" i="1"/>
  <c r="AE2007" i="1"/>
  <c r="AE2008" i="1"/>
  <c r="AE2009" i="1"/>
  <c r="AE2010" i="1"/>
  <c r="AE2011" i="1"/>
  <c r="AE2012" i="1"/>
  <c r="AE2013" i="1"/>
  <c r="AE2014" i="1"/>
  <c r="AE2015" i="1"/>
  <c r="AE2016" i="1"/>
  <c r="AE2017" i="1"/>
  <c r="AE2018" i="1"/>
  <c r="AE2019" i="1"/>
  <c r="AE2022" i="1"/>
  <c r="AE2023" i="1"/>
  <c r="AE2024" i="1"/>
  <c r="AE2025" i="1"/>
  <c r="AE2026" i="1"/>
  <c r="AE2027" i="1"/>
  <c r="AE2028" i="1"/>
  <c r="AE2030" i="1"/>
  <c r="AE2031" i="1"/>
  <c r="AE2032" i="1"/>
  <c r="AE2033" i="1"/>
  <c r="AE2034" i="1"/>
  <c r="AE2036" i="1"/>
  <c r="AE2037" i="1"/>
  <c r="AE2038" i="1"/>
  <c r="AE2039" i="1"/>
  <c r="AE2041" i="1"/>
  <c r="AE2042" i="1"/>
  <c r="AE2043" i="1"/>
  <c r="AE2044" i="1"/>
  <c r="AE2045" i="1"/>
  <c r="AE2046" i="1"/>
  <c r="AE2049" i="1"/>
  <c r="AE2050" i="1"/>
  <c r="AE2051" i="1"/>
  <c r="AE2053" i="1"/>
  <c r="AE2054" i="1"/>
  <c r="AE2056" i="1"/>
  <c r="AE2057" i="1"/>
  <c r="AE2058" i="1"/>
  <c r="AE2059" i="1"/>
  <c r="AE2060" i="1"/>
  <c r="AE2061" i="1"/>
  <c r="AE2062" i="1"/>
  <c r="AE2064" i="1"/>
  <c r="AE2065" i="1"/>
  <c r="AE2066" i="1"/>
  <c r="AE2068" i="1"/>
  <c r="AE2069" i="1"/>
  <c r="AE2071" i="1"/>
  <c r="AE2072" i="1"/>
  <c r="AE2073" i="1"/>
  <c r="AE2074" i="1"/>
  <c r="AE2075" i="1"/>
  <c r="AE2076" i="1"/>
  <c r="AE2077" i="1"/>
  <c r="AE2080" i="1"/>
  <c r="AE2081" i="1"/>
  <c r="AE2082" i="1"/>
  <c r="AE2084" i="1"/>
  <c r="AE2085" i="1"/>
  <c r="AE2086" i="1"/>
  <c r="AE2087" i="1"/>
  <c r="AE2088" i="1"/>
  <c r="AE2089" i="1"/>
  <c r="AE2091" i="1"/>
  <c r="AE2092" i="1"/>
  <c r="AE2093" i="1"/>
  <c r="AE2094" i="1"/>
  <c r="AE2095" i="1"/>
  <c r="AE2096" i="1"/>
  <c r="AE2097" i="1"/>
  <c r="AE2098" i="1"/>
  <c r="AE2099" i="1"/>
  <c r="AE2101" i="1"/>
  <c r="AE2104" i="1"/>
  <c r="AE2106" i="1"/>
  <c r="AE2108" i="1"/>
  <c r="AE2110" i="1"/>
  <c r="AE2112" i="1"/>
  <c r="AE2116" i="1"/>
  <c r="AE2118" i="1"/>
  <c r="AE2119" i="1"/>
  <c r="AE2120" i="1"/>
  <c r="AE2126" i="1"/>
  <c r="AE2127" i="1"/>
  <c r="AE2128" i="1"/>
  <c r="AE2129" i="1"/>
  <c r="AE2131" i="1"/>
  <c r="AE2132" i="1"/>
  <c r="AE2133" i="1"/>
  <c r="AE2134" i="1"/>
  <c r="AE2135" i="1"/>
  <c r="AE2138" i="1"/>
  <c r="AE2142" i="1"/>
  <c r="AE2144" i="1"/>
  <c r="AE2146" i="1"/>
  <c r="AE2147" i="1"/>
  <c r="AE2148" i="1"/>
  <c r="AE2149" i="1"/>
  <c r="AE2150" i="1"/>
  <c r="AE2151" i="1"/>
  <c r="AE2152" i="1"/>
  <c r="AE2153" i="1"/>
  <c r="AE2154" i="1"/>
  <c r="AE2155" i="1"/>
  <c r="AE2156" i="1"/>
  <c r="AE2157" i="1"/>
  <c r="AE2158" i="1"/>
  <c r="AE2159" i="1"/>
  <c r="AE2160" i="1"/>
  <c r="AE2161" i="1"/>
  <c r="AE2162" i="1"/>
  <c r="AE2163" i="1"/>
  <c r="AE2164" i="1"/>
  <c r="AE2166" i="1"/>
  <c r="AE2" i="2"/>
  <c r="AE5" i="2"/>
  <c r="AE8" i="2"/>
  <c r="AE11" i="2"/>
  <c r="AE14" i="2"/>
  <c r="AE16" i="2"/>
  <c r="AE19" i="2"/>
  <c r="AE22" i="2"/>
  <c r="AE25" i="2"/>
  <c r="AE28" i="2"/>
  <c r="AE31" i="2"/>
  <c r="AE34" i="2"/>
  <c r="AE37" i="2"/>
  <c r="AE39" i="2"/>
  <c r="AE41" i="2"/>
  <c r="AE44" i="2"/>
  <c r="AE46" i="2"/>
  <c r="AE55" i="2"/>
  <c r="AE57" i="2"/>
  <c r="AE59" i="2"/>
  <c r="AE61" i="2"/>
  <c r="AE63" i="2"/>
  <c r="AE66" i="2"/>
  <c r="AE68" i="2"/>
  <c r="AE71" i="2"/>
  <c r="AE74" i="2"/>
  <c r="AE76" i="2"/>
  <c r="AE79" i="2"/>
  <c r="AE82" i="2"/>
  <c r="AE84" i="2"/>
  <c r="AE87" i="2"/>
  <c r="AE89" i="2"/>
  <c r="AE92" i="2"/>
  <c r="AE94" i="2"/>
  <c r="AE97" i="2"/>
  <c r="AE100" i="2"/>
  <c r="AE103" i="2"/>
  <c r="AE106" i="2"/>
  <c r="AE111" i="2"/>
  <c r="AE113" i="2"/>
  <c r="AE115" i="2"/>
  <c r="AE118" i="2"/>
  <c r="AE121" i="2"/>
  <c r="AE124" i="2"/>
  <c r="AE127" i="2"/>
  <c r="AE130" i="2"/>
  <c r="AE133" i="2"/>
  <c r="AE136" i="2"/>
  <c r="AE139" i="2"/>
  <c r="AE142" i="2"/>
  <c r="AE145" i="2"/>
  <c r="AE148" i="2"/>
  <c r="AE150" i="2"/>
  <c r="AE153" i="2"/>
  <c r="AE156" i="2"/>
  <c r="AE162" i="2"/>
  <c r="AE164" i="2"/>
  <c r="AE165" i="2"/>
  <c r="AE168" i="2"/>
  <c r="AE171" i="2"/>
  <c r="AE173" i="2"/>
  <c r="AE176" i="2"/>
  <c r="AE178" i="2"/>
  <c r="AE181" i="2"/>
  <c r="AE183" i="2"/>
  <c r="AE186" i="2"/>
  <c r="AE189" i="2"/>
  <c r="AE191" i="2"/>
  <c r="AE194" i="2"/>
  <c r="AE197" i="2"/>
  <c r="AE199" i="2"/>
  <c r="AE202" i="2"/>
  <c r="AE205" i="2"/>
  <c r="AE208" i="2"/>
  <c r="AE210" i="2"/>
  <c r="AE213" i="2"/>
  <c r="AE217" i="2"/>
  <c r="AE220" i="2"/>
  <c r="AE222" i="2"/>
  <c r="AE224" i="2"/>
  <c r="AE227" i="2"/>
  <c r="AE228" i="2"/>
  <c r="AE230" i="2"/>
  <c r="AE233" i="2"/>
  <c r="AE235" i="2"/>
  <c r="AE238" i="2"/>
  <c r="AE240" i="2"/>
  <c r="AE243" i="2"/>
  <c r="AE245" i="2"/>
  <c r="AE248" i="2"/>
  <c r="AE251" i="2"/>
  <c r="AE252" i="2"/>
  <c r="AE254" i="2"/>
  <c r="AE257" i="2"/>
  <c r="AE259" i="2"/>
  <c r="AE262" i="2"/>
  <c r="AE265" i="2"/>
  <c r="AE266" i="2"/>
  <c r="AE269" i="2"/>
  <c r="AE271" i="2"/>
  <c r="AE272" i="2"/>
  <c r="AE275" i="2"/>
  <c r="AE280" i="2"/>
  <c r="AE281" i="2"/>
  <c r="AE282" i="2"/>
  <c r="AE284" i="2"/>
  <c r="AE286" i="2"/>
  <c r="AE288" i="2"/>
  <c r="AE290" i="2"/>
  <c r="AE292" i="2"/>
  <c r="AE293" i="2"/>
  <c r="AE294" i="2"/>
  <c r="AE297" i="2"/>
  <c r="AE299" i="2"/>
  <c r="AE300" i="2"/>
  <c r="AE303" i="2"/>
  <c r="AE304" i="2"/>
  <c r="AE305" i="2"/>
  <c r="AE307" i="2"/>
  <c r="AE308" i="2"/>
  <c r="AE309" i="2"/>
  <c r="AE311" i="2"/>
  <c r="AE313" i="2"/>
  <c r="AE315" i="2"/>
  <c r="AE316" i="2"/>
  <c r="AE317" i="2"/>
  <c r="AE318" i="2"/>
  <c r="AE320" i="2"/>
  <c r="AE321" i="2"/>
  <c r="AE322" i="2"/>
  <c r="AE323" i="2"/>
  <c r="AE324" i="2"/>
  <c r="AE325" i="2"/>
  <c r="AE327" i="2"/>
  <c r="AE328" i="2"/>
  <c r="AE329" i="2"/>
  <c r="AE330" i="2"/>
  <c r="AE332" i="2"/>
  <c r="AE333" i="2"/>
  <c r="AE334" i="2"/>
  <c r="AE335" i="2"/>
  <c r="AE336" i="2"/>
  <c r="AE339" i="2"/>
  <c r="AE340" i="2"/>
  <c r="AE341" i="2"/>
  <c r="AE343" i="2"/>
  <c r="AE344" i="2"/>
  <c r="AE346" i="2"/>
  <c r="AE348" i="2"/>
  <c r="AE349" i="2"/>
  <c r="AE350" i="2"/>
  <c r="AE351" i="2"/>
  <c r="AE352" i="2"/>
  <c r="AE353" i="2"/>
  <c r="AE354" i="2"/>
  <c r="AE355" i="2"/>
  <c r="AE356" i="2"/>
  <c r="AE357" i="2"/>
  <c r="AE358" i="2"/>
  <c r="AE359" i="2"/>
  <c r="AE365" i="2"/>
  <c r="AE366" i="2"/>
  <c r="AE367" i="2"/>
  <c r="AE370" i="2"/>
  <c r="AE371" i="2"/>
  <c r="AE372" i="2"/>
  <c r="AE373" i="2"/>
  <c r="AE376" i="2"/>
  <c r="AE377" i="2"/>
  <c r="AE378" i="2"/>
  <c r="AE380" i="2"/>
  <c r="AE382" i="2"/>
  <c r="AE383" i="2"/>
  <c r="AE385" i="2"/>
  <c r="AE386" i="2"/>
  <c r="AE390" i="2"/>
  <c r="AE392" i="2"/>
  <c r="AE393" i="2"/>
  <c r="AE394" i="2"/>
  <c r="AE395" i="2"/>
  <c r="AE396" i="2"/>
  <c r="AE401" i="2"/>
  <c r="AE402" i="2"/>
  <c r="AE403" i="2"/>
  <c r="AE405" i="2"/>
  <c r="AE407" i="2"/>
  <c r="AE410" i="2"/>
  <c r="AE414" i="2"/>
  <c r="AE416" i="2"/>
  <c r="AE417" i="2"/>
  <c r="AE420" i="2"/>
  <c r="AE423" i="2"/>
  <c r="AE424" i="2"/>
  <c r="AE427" i="2"/>
  <c r="AE430" i="2"/>
  <c r="AE431" i="2"/>
  <c r="AE434" i="2"/>
  <c r="AE436" i="2"/>
  <c r="AE438" i="2"/>
  <c r="AE439" i="2"/>
  <c r="AE440" i="2"/>
  <c r="AE441" i="2"/>
  <c r="AE443" i="2"/>
  <c r="AE444" i="2"/>
  <c r="AE445" i="2"/>
  <c r="AE446" i="2"/>
  <c r="AE447" i="2"/>
  <c r="AE448" i="2"/>
  <c r="AE449" i="2"/>
  <c r="AE450" i="2"/>
  <c r="AE451" i="2"/>
  <c r="AE452" i="2"/>
  <c r="AE454" i="2"/>
  <c r="AE455" i="2"/>
  <c r="AE456" i="2"/>
  <c r="AE457" i="2"/>
  <c r="AE459" i="2"/>
  <c r="AE460" i="2"/>
  <c r="AE461" i="2"/>
  <c r="AE462" i="2"/>
  <c r="AE463" i="2"/>
  <c r="AE464" i="2"/>
  <c r="AE465" i="2"/>
  <c r="AE466" i="2"/>
  <c r="AE467" i="2"/>
  <c r="AE468" i="2"/>
  <c r="AE469" i="2"/>
  <c r="AE471" i="2"/>
  <c r="AE472" i="2"/>
  <c r="AE475" i="2"/>
  <c r="AE479" i="2"/>
  <c r="AE481" i="2"/>
  <c r="AE484" i="2"/>
  <c r="AE487" i="2"/>
  <c r="AE489" i="2"/>
  <c r="AE490" i="2"/>
  <c r="AE491" i="2"/>
  <c r="AE492" i="2"/>
  <c r="AE493" i="2"/>
  <c r="AE497" i="2"/>
  <c r="AE500" i="2"/>
  <c r="AE501" i="2"/>
  <c r="AE502" i="2"/>
  <c r="AE503" i="2"/>
  <c r="AE504" i="2"/>
  <c r="AE507" i="2"/>
  <c r="AE508" i="2"/>
  <c r="AE509" i="2"/>
  <c r="AE510" i="2"/>
  <c r="AE513" i="2"/>
  <c r="AE518" i="2"/>
  <c r="AE520" i="2"/>
  <c r="AE522" i="2"/>
  <c r="AE523" i="2"/>
  <c r="AE524" i="2"/>
  <c r="AE525" i="2"/>
  <c r="AE527" i="2"/>
  <c r="AE529" i="2"/>
  <c r="AE530" i="2"/>
  <c r="AE532" i="2"/>
  <c r="AE533" i="2"/>
  <c r="AE534" i="2"/>
  <c r="AE536" i="2"/>
  <c r="AE538" i="2"/>
  <c r="AE539" i="2"/>
  <c r="AE540" i="2"/>
  <c r="AE541" i="2"/>
  <c r="AE542" i="2"/>
  <c r="AE543" i="2"/>
  <c r="AE544" i="2"/>
  <c r="AE545" i="2"/>
  <c r="AE546" i="2"/>
  <c r="AE555" i="2"/>
  <c r="AE556" i="2"/>
  <c r="AE558" i="2"/>
  <c r="AE559" i="2"/>
  <c r="AE560" i="2"/>
  <c r="AE562" i="2"/>
  <c r="AE565" i="2"/>
  <c r="AE568" i="2"/>
  <c r="AE570" i="2"/>
  <c r="AE571" i="2"/>
  <c r="AE573" i="2"/>
  <c r="AE574" i="2"/>
  <c r="AE575" i="2"/>
  <c r="AE576" i="2"/>
  <c r="AE577" i="2"/>
  <c r="AE578" i="2"/>
  <c r="AE579" i="2"/>
  <c r="AE581" i="2"/>
  <c r="AE582" i="2"/>
  <c r="AE583" i="2"/>
  <c r="AE584" i="2"/>
  <c r="AE585" i="2"/>
  <c r="AE586" i="2"/>
  <c r="AE587" i="2"/>
  <c r="AE588" i="2"/>
  <c r="AE589" i="2"/>
  <c r="AE590" i="2"/>
  <c r="AE684" i="2"/>
  <c r="AE685" i="2"/>
  <c r="AE686" i="2"/>
  <c r="AE687" i="2"/>
  <c r="AE688" i="2"/>
  <c r="AE689" i="2"/>
  <c r="AE690" i="2"/>
  <c r="AE691" i="2"/>
  <c r="AE692" i="2"/>
  <c r="AE693" i="2"/>
  <c r="AE694" i="2"/>
  <c r="AE695" i="2"/>
  <c r="AE696" i="2"/>
  <c r="AE697" i="2"/>
  <c r="AE698" i="2"/>
  <c r="AE699" i="2"/>
  <c r="AE700" i="2"/>
  <c r="AE701" i="2"/>
  <c r="AE702" i="2"/>
  <c r="AE703" i="2"/>
  <c r="AE704" i="2"/>
  <c r="AE705" i="2"/>
  <c r="AE706" i="2"/>
  <c r="AE707" i="2"/>
  <c r="AE708" i="2"/>
  <c r="AE709" i="2"/>
  <c r="AE710" i="2"/>
  <c r="AE711" i="2"/>
  <c r="AE712" i="2"/>
  <c r="AE713" i="2"/>
  <c r="AE714" i="2"/>
  <c r="AE715" i="2"/>
  <c r="AE717" i="2"/>
  <c r="AE718" i="2"/>
  <c r="AE719" i="2"/>
  <c r="AE720" i="2"/>
  <c r="AE721" i="2"/>
  <c r="AE722" i="2"/>
  <c r="AE724" i="2"/>
  <c r="AE725" i="2"/>
  <c r="AE726" i="2"/>
  <c r="AE727" i="2"/>
  <c r="AE728" i="2"/>
  <c r="AE730" i="2"/>
  <c r="AE731" i="2"/>
  <c r="AE732" i="2"/>
  <c r="AE733" i="2"/>
  <c r="AE735" i="2"/>
  <c r="AE736" i="2"/>
  <c r="AE737" i="2"/>
  <c r="AE739" i="2"/>
  <c r="AE740" i="2"/>
  <c r="AE741" i="2"/>
  <c r="AE742" i="2"/>
  <c r="AE743" i="2"/>
  <c r="AE744" i="2"/>
  <c r="AE745" i="2"/>
  <c r="AE746" i="2"/>
  <c r="AE747" i="2"/>
  <c r="AE748" i="2"/>
  <c r="AE749" i="2"/>
  <c r="AE750" i="2"/>
  <c r="AE751" i="2"/>
  <c r="AE752" i="2"/>
  <c r="AE753" i="2"/>
  <c r="AE756" i="2"/>
  <c r="AE758" i="2"/>
  <c r="AE762" i="2"/>
  <c r="AE766" i="2"/>
  <c r="AE767" i="2"/>
  <c r="AE768" i="2"/>
  <c r="AE769" i="2"/>
  <c r="AE770" i="2"/>
  <c r="AE771" i="2"/>
  <c r="AE772" i="2"/>
  <c r="AE773" i="2"/>
  <c r="AE774" i="2"/>
  <c r="AE775" i="2"/>
  <c r="AE776" i="2"/>
  <c r="AE777" i="2"/>
  <c r="AE778" i="2"/>
  <c r="AE779" i="2"/>
  <c r="AE780" i="2"/>
  <c r="AE781" i="2"/>
  <c r="AE782" i="2"/>
  <c r="AE783" i="2"/>
  <c r="AE784" i="2"/>
  <c r="AE785" i="2"/>
  <c r="AE787" i="2"/>
  <c r="AE789" i="2"/>
  <c r="AE790" i="2"/>
  <c r="AE791" i="2"/>
  <c r="AE792" i="2"/>
  <c r="AE793" i="2"/>
  <c r="AE794" i="2"/>
  <c r="AE795" i="2"/>
  <c r="AE796" i="2"/>
  <c r="AE797" i="2"/>
  <c r="AE798" i="2"/>
  <c r="AE799" i="2"/>
  <c r="AE800" i="2"/>
  <c r="AE801" i="2"/>
  <c r="AE802" i="2"/>
  <c r="AE803" i="2"/>
  <c r="AE804" i="2"/>
  <c r="AE805" i="2"/>
  <c r="AE806" i="2"/>
  <c r="AE807" i="2"/>
  <c r="AE809" i="2"/>
  <c r="AE810" i="2"/>
  <c r="AE811" i="2"/>
  <c r="AE812" i="2"/>
  <c r="AE813" i="2"/>
  <c r="AE814" i="2"/>
  <c r="AE815" i="2"/>
  <c r="AE816" i="2"/>
  <c r="AE817" i="2"/>
  <c r="AE818" i="2"/>
  <c r="AE819" i="2"/>
  <c r="AE820" i="2"/>
  <c r="AE821" i="2"/>
  <c r="AE824" i="2"/>
  <c r="AE825" i="2"/>
  <c r="AE826" i="2"/>
  <c r="AE827" i="2"/>
  <c r="AE828" i="2"/>
  <c r="AE829" i="2"/>
  <c r="AE830" i="2"/>
  <c r="AE833" i="2"/>
  <c r="AE834" i="2"/>
  <c r="AE835" i="2"/>
  <c r="AE836" i="2"/>
  <c r="AE838" i="2"/>
  <c r="AE839" i="2"/>
  <c r="AE840" i="2"/>
  <c r="AE841" i="2"/>
  <c r="AE842" i="2"/>
  <c r="AE843" i="2"/>
  <c r="AE844" i="2"/>
  <c r="AE845" i="2"/>
  <c r="AE846" i="2"/>
  <c r="AE847" i="2"/>
  <c r="AE848" i="2"/>
  <c r="AE849" i="2"/>
  <c r="AE850" i="2"/>
  <c r="AE851" i="2"/>
  <c r="AE852" i="2"/>
  <c r="AE853" i="2"/>
  <c r="AE854" i="2"/>
  <c r="AE855" i="2"/>
  <c r="AE856" i="2"/>
  <c r="AE857" i="2"/>
  <c r="AE859" i="2"/>
  <c r="AE860" i="2"/>
  <c r="AE861" i="2"/>
  <c r="AE862" i="2"/>
  <c r="AE863" i="2"/>
  <c r="AE864" i="2"/>
  <c r="AE865" i="2"/>
  <c r="AE866" i="2"/>
  <c r="AE867" i="2"/>
  <c r="AE868" i="2"/>
  <c r="AE869" i="2"/>
  <c r="AE870" i="2"/>
  <c r="AE871" i="2"/>
  <c r="AE872" i="2"/>
  <c r="AE873" i="2"/>
  <c r="AE874" i="2"/>
  <c r="AE875" i="2"/>
  <c r="AE876" i="2"/>
  <c r="AE877" i="2"/>
  <c r="AE879" i="2"/>
  <c r="AE880" i="2"/>
  <c r="AE881" i="2"/>
  <c r="AE882" i="2"/>
  <c r="AE883" i="2"/>
  <c r="AE884" i="2"/>
  <c r="AE885" i="2"/>
  <c r="AE886" i="2"/>
  <c r="AE887" i="2"/>
  <c r="AE888" i="2"/>
  <c r="AE889" i="2"/>
  <c r="AE890" i="2"/>
  <c r="AE891" i="2"/>
  <c r="AE892" i="2"/>
  <c r="AE894" i="2"/>
  <c r="AE895" i="2"/>
  <c r="AE896" i="2"/>
  <c r="AE897" i="2"/>
  <c r="AE899" i="2"/>
  <c r="AE900" i="2"/>
  <c r="AE901" i="2"/>
  <c r="AE902" i="2"/>
  <c r="AE903" i="2"/>
  <c r="AE906" i="2"/>
  <c r="AE907" i="2"/>
  <c r="AE908" i="2"/>
  <c r="AE909" i="2"/>
  <c r="AE910" i="2"/>
  <c r="AE911" i="2"/>
  <c r="AE912" i="2"/>
  <c r="AE913" i="2"/>
  <c r="AE914" i="2"/>
  <c r="AE916" i="2"/>
  <c r="AE917" i="2"/>
  <c r="AE918" i="2"/>
  <c r="AE919" i="2"/>
  <c r="AE920" i="2"/>
  <c r="AE921" i="2"/>
  <c r="AE922" i="2"/>
  <c r="AE923" i="2"/>
  <c r="AE924" i="2"/>
  <c r="AE925" i="2"/>
  <c r="AE926" i="2"/>
  <c r="AE927" i="2"/>
  <c r="AE928" i="2"/>
  <c r="AE929" i="2"/>
  <c r="AE930" i="2"/>
  <c r="AE932" i="2"/>
  <c r="AE933" i="2"/>
  <c r="AE936" i="2"/>
  <c r="AE937" i="2"/>
  <c r="AE938" i="2"/>
  <c r="AE939" i="2"/>
  <c r="AE940" i="2"/>
  <c r="AE941" i="2"/>
  <c r="AE942" i="2"/>
  <c r="AE943" i="2"/>
  <c r="AE944" i="2"/>
  <c r="AE946" i="2"/>
  <c r="AE947" i="2"/>
  <c r="AE948" i="2"/>
  <c r="AE949" i="2"/>
  <c r="AE950" i="2"/>
  <c r="AE951" i="2"/>
  <c r="AE952" i="2"/>
  <c r="AE954" i="2"/>
  <c r="AE955" i="2"/>
  <c r="AE956" i="2"/>
  <c r="AE957" i="2"/>
  <c r="AE958" i="2"/>
  <c r="AE959" i="2"/>
  <c r="AE960" i="2"/>
  <c r="AE961" i="2"/>
  <c r="AE962" i="2"/>
  <c r="AE964" i="2"/>
  <c r="AE965" i="2"/>
  <c r="AE966" i="2"/>
  <c r="AE968" i="2"/>
  <c r="AE969" i="2"/>
  <c r="AE970" i="2"/>
  <c r="AE979" i="2"/>
  <c r="AE980" i="2"/>
  <c r="AE981" i="2"/>
  <c r="AE983" i="2"/>
  <c r="AE987" i="2"/>
  <c r="AE988" i="2"/>
  <c r="AE989" i="2"/>
  <c r="AE990" i="2"/>
  <c r="AE991" i="2"/>
  <c r="AE993" i="2"/>
  <c r="AE994" i="2"/>
  <c r="AE995" i="2"/>
  <c r="AE996" i="2"/>
  <c r="AE997" i="2"/>
  <c r="AE998" i="2"/>
  <c r="AE999" i="2"/>
  <c r="AE1000" i="2"/>
  <c r="AE1001" i="2"/>
  <c r="AE1002" i="2"/>
  <c r="AE1003" i="2"/>
  <c r="AE1004" i="2"/>
  <c r="AE1005" i="2"/>
  <c r="AE1006" i="2"/>
  <c r="AE1007" i="2"/>
  <c r="AE1008" i="2"/>
  <c r="AE1012" i="2"/>
  <c r="AE1013" i="2"/>
  <c r="AE1015" i="2"/>
  <c r="AE1016" i="2"/>
  <c r="AE1017" i="2"/>
  <c r="AE1018" i="2"/>
  <c r="AE1019" i="2"/>
  <c r="AE1020" i="2"/>
  <c r="AE1021" i="2"/>
  <c r="AE1022" i="2"/>
  <c r="AE1023" i="2"/>
  <c r="AE1024" i="2"/>
  <c r="AE1025" i="2"/>
  <c r="AE1026" i="2"/>
  <c r="AE1027" i="2"/>
  <c r="AE1028" i="2"/>
  <c r="AE1029" i="2"/>
  <c r="AE1030" i="2"/>
  <c r="AE1031" i="2"/>
  <c r="AE1032" i="2"/>
  <c r="AE1033" i="2"/>
  <c r="AE1034" i="2"/>
  <c r="AE1035" i="2"/>
  <c r="AE1036" i="2"/>
  <c r="AE1037" i="2"/>
  <c r="AE1038" i="2"/>
  <c r="AE1039" i="2"/>
  <c r="AE1040" i="2"/>
  <c r="AE1041" i="2"/>
  <c r="AE1042" i="2"/>
  <c r="AE1043" i="2"/>
  <c r="AE1045" i="2"/>
  <c r="AE1046" i="2"/>
  <c r="AE1047" i="2"/>
  <c r="AE1048" i="2"/>
  <c r="AE1049" i="2"/>
  <c r="AE1050" i="2"/>
  <c r="AE1051" i="2"/>
  <c r="AE1052" i="2"/>
  <c r="AE1053" i="2"/>
  <c r="AE1054" i="2"/>
  <c r="AE1055" i="2"/>
  <c r="AE1057" i="2"/>
  <c r="AE1058" i="2"/>
  <c r="AE1059" i="2"/>
  <c r="AE1061" i="2"/>
  <c r="AE1062" i="2"/>
  <c r="AE1063" i="2"/>
  <c r="AE1064" i="2"/>
  <c r="AE1065" i="2"/>
  <c r="AE1066" i="2"/>
  <c r="AE1067" i="2"/>
  <c r="AE1068" i="2"/>
  <c r="AE1069" i="2"/>
  <c r="AE1070" i="2"/>
  <c r="AE1071" i="2"/>
  <c r="AE1072" i="2"/>
  <c r="AE1073" i="2"/>
  <c r="AE1074" i="2"/>
  <c r="AE1075" i="2"/>
  <c r="AE1076" i="2"/>
  <c r="AE1077" i="2"/>
  <c r="AE1078" i="2"/>
  <c r="AE1079" i="2"/>
  <c r="AE1080" i="2"/>
  <c r="AE1081" i="2"/>
  <c r="AE1083" i="2"/>
  <c r="AE1085" i="2"/>
  <c r="AE1086" i="2"/>
  <c r="AE1087" i="2"/>
  <c r="AE1088" i="2"/>
  <c r="AE1089" i="2"/>
  <c r="AE1090" i="2"/>
  <c r="AE1091" i="2"/>
  <c r="AE1092" i="2"/>
  <c r="AE1093" i="2"/>
  <c r="AE1094" i="2"/>
  <c r="AE1095" i="2"/>
  <c r="AE1096" i="2"/>
  <c r="AE1097" i="2"/>
  <c r="AE1098" i="2"/>
  <c r="AE1099" i="2"/>
  <c r="AE1100" i="2"/>
  <c r="AE1101" i="2"/>
  <c r="AE1102" i="2"/>
  <c r="AE1103" i="2"/>
  <c r="AE1104" i="2"/>
  <c r="AE1105" i="2"/>
  <c r="AE1106" i="2"/>
  <c r="AE1107" i="2"/>
  <c r="AE1108" i="2"/>
  <c r="AE1109" i="2"/>
  <c r="AE1110" i="2"/>
  <c r="AE1111" i="2"/>
  <c r="AE1112" i="2"/>
  <c r="AE1113" i="2"/>
  <c r="AE1114" i="2"/>
  <c r="AE1115" i="2"/>
  <c r="AE1116" i="2"/>
  <c r="AE1117" i="2"/>
  <c r="AE1119" i="2"/>
  <c r="AE1121" i="2"/>
  <c r="AE1122" i="2"/>
  <c r="AE1123" i="2"/>
  <c r="AE1124" i="2"/>
  <c r="AE1126" i="2"/>
  <c r="AE1127" i="2"/>
  <c r="AE1128" i="2"/>
  <c r="AE1130" i="2"/>
  <c r="AE1131" i="2"/>
  <c r="AE1132" i="2"/>
  <c r="AE1133" i="2"/>
  <c r="AE1134" i="2"/>
  <c r="AE1136" i="2"/>
  <c r="AE1138" i="2"/>
  <c r="AE1139" i="2"/>
  <c r="AE1140" i="2"/>
  <c r="AE1141" i="2"/>
  <c r="AE1142" i="2"/>
  <c r="AE1143" i="2"/>
  <c r="AE1144" i="2"/>
  <c r="AE1145" i="2"/>
  <c r="AE1146" i="2"/>
  <c r="AE1147" i="2"/>
  <c r="AE1148" i="2"/>
  <c r="AE1149" i="2"/>
  <c r="AE1150" i="2"/>
  <c r="AE1151" i="2"/>
  <c r="AE1152" i="2"/>
  <c r="AE1153" i="2"/>
  <c r="AE1154" i="2"/>
  <c r="AE1156" i="2"/>
  <c r="AE1157" i="2"/>
  <c r="AE1158" i="2"/>
  <c r="AE1159" i="2"/>
  <c r="AE1160" i="2"/>
  <c r="AE1161" i="2"/>
  <c r="AE1162" i="2"/>
  <c r="AE1163" i="2"/>
  <c r="AE1164" i="2"/>
  <c r="AE1165" i="2"/>
  <c r="AE1166" i="2"/>
  <c r="AE1167" i="2"/>
  <c r="AE1168" i="2"/>
  <c r="AE1171" i="2"/>
  <c r="AE1172" i="2"/>
  <c r="AE1173" i="2"/>
  <c r="AE1174" i="2"/>
  <c r="AE1175" i="2"/>
  <c r="AE1176" i="2"/>
  <c r="AE1177" i="2"/>
  <c r="AE1178" i="2"/>
  <c r="AE1179" i="2"/>
  <c r="AE1180" i="2"/>
  <c r="AE1181" i="2"/>
  <c r="AE1182" i="2"/>
  <c r="AE1183" i="2"/>
  <c r="AE1184" i="2"/>
  <c r="AE1185" i="2"/>
  <c r="AE1186" i="2"/>
  <c r="AE1187" i="2"/>
  <c r="AE1188" i="2"/>
  <c r="AE1189" i="2"/>
  <c r="AE1190" i="2"/>
  <c r="AE1191" i="2"/>
  <c r="AE1192" i="2"/>
  <c r="AE1193" i="2"/>
  <c r="AE1194" i="2"/>
  <c r="AE1195" i="2"/>
  <c r="AE1196" i="2"/>
  <c r="AE1197" i="2"/>
  <c r="AE1198" i="2"/>
  <c r="AE1199" i="2"/>
  <c r="AE1200" i="2"/>
  <c r="AE1201" i="2"/>
  <c r="AE1202" i="2"/>
  <c r="AE1203" i="2"/>
  <c r="AE1204" i="2"/>
  <c r="AE1205" i="2"/>
  <c r="AE1206" i="2"/>
  <c r="AE1207" i="2"/>
  <c r="AE1208" i="2"/>
  <c r="AE1209" i="2"/>
  <c r="AE1210" i="2"/>
  <c r="AE1211" i="2"/>
  <c r="AE1212" i="2"/>
  <c r="AE1213" i="2"/>
  <c r="AE1214" i="2"/>
  <c r="AE1215" i="2"/>
  <c r="AE1216" i="2"/>
  <c r="AE1217" i="2"/>
  <c r="AE1218" i="2"/>
  <c r="AE1219" i="2"/>
  <c r="AE1220" i="2"/>
  <c r="AE1221" i="2"/>
  <c r="AE1222" i="2"/>
  <c r="AE1223" i="2"/>
  <c r="AE1224" i="2"/>
  <c r="AE1225" i="2"/>
  <c r="AE1226" i="2"/>
  <c r="AE1227" i="2"/>
  <c r="AE1228" i="2"/>
  <c r="AE1229" i="2"/>
  <c r="AE1230" i="2"/>
  <c r="AE1231" i="2"/>
  <c r="AE1232" i="2"/>
  <c r="AE1233" i="2"/>
  <c r="AE1234" i="2"/>
  <c r="AE1235" i="2"/>
  <c r="AE1236" i="2"/>
  <c r="AE1237" i="2"/>
  <c r="AE1238" i="2"/>
  <c r="AE1239" i="2"/>
  <c r="AE1240" i="2"/>
  <c r="AE1241" i="2"/>
  <c r="AE1242" i="2"/>
  <c r="AE1243" i="2"/>
  <c r="AE1244" i="2"/>
  <c r="AE1245" i="2"/>
  <c r="AE1246" i="2"/>
  <c r="AE1247" i="2"/>
  <c r="AE1248" i="2"/>
  <c r="AE1249" i="2"/>
  <c r="AE1250" i="2"/>
  <c r="AE1251" i="2"/>
  <c r="AE1252" i="2"/>
  <c r="AE1253" i="2"/>
  <c r="AE1254" i="2"/>
  <c r="AE1255" i="2"/>
  <c r="AE1256" i="2"/>
  <c r="AE1257" i="2"/>
  <c r="AE1258" i="2"/>
  <c r="AE1259" i="2"/>
  <c r="AE1260" i="2"/>
  <c r="AE1261" i="2"/>
  <c r="AE1262" i="2"/>
  <c r="AE1264" i="2"/>
  <c r="AE1265" i="2"/>
  <c r="AE1266" i="2"/>
  <c r="AE1269" i="2"/>
  <c r="AE1270" i="2"/>
  <c r="AE1271" i="2"/>
  <c r="AE1272" i="2"/>
  <c r="AE1273" i="2"/>
  <c r="AE1274" i="2"/>
  <c r="AE1275" i="2"/>
  <c r="AE1277" i="2"/>
  <c r="AE1278" i="2"/>
  <c r="AE1279" i="2"/>
  <c r="AE1280" i="2"/>
  <c r="AE1281" i="2"/>
  <c r="AE1282" i="2"/>
  <c r="AE1283" i="2"/>
  <c r="AE1284" i="2"/>
  <c r="AE1285" i="2"/>
  <c r="AE1287" i="2"/>
  <c r="AE1288" i="2"/>
  <c r="AE1290" i="2"/>
  <c r="AE1292" i="2"/>
  <c r="AE1293" i="2"/>
  <c r="AE1294" i="2"/>
  <c r="AE1295" i="2"/>
  <c r="AE1298" i="2"/>
  <c r="AE1299" i="2"/>
  <c r="AE1300" i="2"/>
  <c r="AE1301" i="2"/>
  <c r="AE1302" i="2"/>
  <c r="AE1303" i="2"/>
  <c r="AE1304" i="2"/>
  <c r="AE1305" i="2"/>
  <c r="AE1306" i="2"/>
  <c r="AE1307" i="2"/>
  <c r="AE1308" i="2"/>
  <c r="AE1309" i="2"/>
  <c r="AE1310" i="2"/>
  <c r="AE1315" i="2"/>
  <c r="AE1316" i="2"/>
  <c r="AE1317" i="2"/>
  <c r="AE1318" i="2"/>
  <c r="AE1319" i="2"/>
  <c r="AE1320" i="2"/>
  <c r="AE1321" i="2"/>
  <c r="AE1322" i="2"/>
  <c r="AE1323" i="2"/>
  <c r="AE1325" i="2"/>
  <c r="AE1326" i="2"/>
  <c r="AE1328" i="2"/>
  <c r="AE1329" i="2"/>
  <c r="AE1330" i="2"/>
  <c r="AE1331" i="2"/>
  <c r="AE1333" i="2"/>
  <c r="AE1334" i="2"/>
  <c r="AE1336" i="2"/>
  <c r="AE1337" i="2"/>
  <c r="AE1338" i="2"/>
  <c r="AE1339" i="2"/>
  <c r="AE1340" i="2"/>
  <c r="AE1341" i="2"/>
  <c r="AE1345" i="2"/>
  <c r="AE1346" i="2"/>
  <c r="AE1347" i="2"/>
  <c r="AE1348" i="2"/>
  <c r="AE1350" i="2"/>
  <c r="AE1351" i="2"/>
  <c r="AE1352" i="2"/>
  <c r="AE1353" i="2"/>
  <c r="AE1354" i="2"/>
  <c r="AE1355" i="2"/>
  <c r="AE1356" i="2"/>
  <c r="AE1357" i="2"/>
  <c r="AE1358" i="2"/>
  <c r="AE1359" i="2"/>
  <c r="AE1360" i="2"/>
  <c r="AE1361" i="2"/>
  <c r="AE1362" i="2"/>
  <c r="AE1363" i="2"/>
  <c r="AE1364" i="2"/>
  <c r="AE1365" i="2"/>
  <c r="AE1366" i="2"/>
  <c r="AE1367" i="2"/>
  <c r="AE1368" i="2"/>
  <c r="AE1369" i="2"/>
  <c r="AE1370" i="2"/>
  <c r="AE1371" i="2"/>
  <c r="AE1374" i="2"/>
  <c r="AE1375" i="2"/>
  <c r="AE1376" i="2"/>
  <c r="AE1377" i="2"/>
  <c r="AE1378" i="2"/>
  <c r="AE1379" i="2"/>
  <c r="AE1380" i="2"/>
  <c r="AE1381" i="2"/>
  <c r="AE1382" i="2"/>
  <c r="AE1383" i="2"/>
  <c r="AE1384" i="2"/>
  <c r="AE1385" i="2"/>
  <c r="AE1390" i="2"/>
  <c r="AE1391" i="2"/>
  <c r="AE1392" i="2"/>
  <c r="AE1393" i="2"/>
  <c r="AE1394" i="2"/>
  <c r="AE1395" i="2"/>
  <c r="AE1396" i="2"/>
  <c r="AE1397" i="2"/>
  <c r="AE1398" i="2"/>
  <c r="AE1399" i="2"/>
  <c r="AE1400" i="2"/>
  <c r="AE1401" i="2"/>
  <c r="AE1402" i="2"/>
  <c r="AE1403" i="2"/>
  <c r="AE1404" i="2"/>
  <c r="AE1405" i="2"/>
  <c r="AE1406" i="2"/>
  <c r="AE1407" i="2"/>
  <c r="AE1408" i="2"/>
  <c r="AE1409" i="2"/>
  <c r="AE1410" i="2"/>
  <c r="AE1411" i="2"/>
  <c r="AE1412" i="2"/>
  <c r="AE1413" i="2"/>
  <c r="AE1414" i="2"/>
  <c r="AE1415" i="2"/>
  <c r="AE1416" i="2"/>
  <c r="AE1417" i="2"/>
  <c r="AE1418" i="2"/>
  <c r="AE1419" i="2"/>
  <c r="AE1420" i="2"/>
  <c r="AE1421" i="2"/>
  <c r="AE1422" i="2"/>
  <c r="AE1423" i="2"/>
  <c r="AE1424" i="2"/>
  <c r="AE1425" i="2"/>
  <c r="AE1426" i="2"/>
  <c r="AE1427" i="2"/>
  <c r="AE1429" i="2"/>
  <c r="AE1430" i="2"/>
  <c r="AE1431" i="2"/>
  <c r="AE1432" i="2"/>
  <c r="AE1433" i="2"/>
  <c r="AE1434" i="2"/>
  <c r="AE1435" i="2"/>
  <c r="AE1436" i="2"/>
  <c r="AE1437" i="2"/>
  <c r="AE1438" i="2"/>
  <c r="AE1439" i="2"/>
  <c r="AE1440" i="2"/>
  <c r="AE1441" i="2"/>
  <c r="AE1442" i="2"/>
  <c r="AE1443" i="2"/>
  <c r="AE1444" i="2"/>
  <c r="AE1445" i="2"/>
  <c r="AE1446" i="2"/>
  <c r="AE1447" i="2"/>
  <c r="AE1448" i="2"/>
  <c r="AE1449" i="2"/>
  <c r="AE1450" i="2"/>
  <c r="AE1451" i="2"/>
  <c r="AE1452" i="2"/>
  <c r="AE1453" i="2"/>
  <c r="AE1454" i="2"/>
  <c r="AE1455" i="2"/>
  <c r="AE1457" i="2"/>
  <c r="AE1458" i="2"/>
  <c r="AE1459" i="2"/>
  <c r="AE1460" i="2"/>
  <c r="AE1461" i="2"/>
  <c r="AE1462" i="2"/>
  <c r="AE1463" i="2"/>
  <c r="AE1464" i="2"/>
  <c r="AE1465" i="2"/>
  <c r="AE1466" i="2"/>
  <c r="AE1467" i="2"/>
  <c r="AE1468" i="2"/>
  <c r="AE1469" i="2"/>
  <c r="AE1470" i="2"/>
  <c r="AE1474" i="2"/>
  <c r="AE1475" i="2"/>
  <c r="AE1476" i="2"/>
  <c r="AE1479" i="2"/>
  <c r="AE1480" i="2"/>
  <c r="AE1481" i="2"/>
  <c r="AE1482" i="2"/>
  <c r="AE1483" i="2"/>
  <c r="AE1484" i="2"/>
  <c r="AE1485" i="2"/>
  <c r="AE1486" i="2"/>
  <c r="AE1487" i="2"/>
  <c r="AE1488" i="2"/>
  <c r="AE1489" i="2"/>
  <c r="AE1490" i="2"/>
  <c r="AE1491" i="2"/>
  <c r="AE1492" i="2"/>
  <c r="AE1493" i="2"/>
  <c r="AE1494" i="2"/>
  <c r="AE1495" i="2"/>
  <c r="AE1496" i="2"/>
  <c r="AE1497" i="2"/>
  <c r="AE1498" i="2"/>
  <c r="AE1499" i="2"/>
  <c r="AE1502" i="2"/>
  <c r="AE1504" i="2"/>
  <c r="AE1505" i="2"/>
  <c r="AE1506" i="2"/>
  <c r="AE1507" i="2"/>
  <c r="AE1508" i="2"/>
  <c r="AE1509" i="2"/>
  <c r="AE1510" i="2"/>
  <c r="AE1511" i="2"/>
  <c r="AE1512" i="2"/>
  <c r="AE1513" i="2"/>
  <c r="AE1514" i="2"/>
  <c r="AE1515" i="2"/>
  <c r="AE1516" i="2"/>
  <c r="AE1518" i="2"/>
  <c r="AE1520" i="2"/>
  <c r="AE1521" i="2"/>
  <c r="AE1522" i="2"/>
  <c r="AE1523" i="2"/>
  <c r="AE1524" i="2"/>
  <c r="AE1525" i="2"/>
  <c r="AE1526" i="2"/>
  <c r="AE1527" i="2"/>
  <c r="AE1528" i="2"/>
  <c r="AE1530" i="2"/>
  <c r="AE1531" i="2"/>
  <c r="AE1532" i="2"/>
  <c r="AE1533" i="2"/>
  <c r="AE1534" i="2"/>
  <c r="AE1535" i="2"/>
  <c r="AE1536" i="2"/>
  <c r="AE1537" i="2"/>
  <c r="AE1538" i="2"/>
  <c r="AE1539" i="2"/>
  <c r="AE1540" i="2"/>
  <c r="AE1541" i="2"/>
  <c r="AE1542" i="2"/>
  <c r="AE1543" i="2"/>
  <c r="AE1544" i="2"/>
  <c r="AE1546" i="2"/>
  <c r="AE1547" i="2"/>
  <c r="AE1548" i="2"/>
  <c r="AE1549" i="2"/>
  <c r="AE1550" i="2"/>
  <c r="AE1551" i="2"/>
  <c r="AE1552" i="2"/>
  <c r="AE1553" i="2"/>
  <c r="AE1554" i="2"/>
  <c r="AE1555" i="2"/>
  <c r="AE1556" i="2"/>
  <c r="AE1557" i="2"/>
  <c r="AE1558" i="2"/>
  <c r="AE1559" i="2"/>
  <c r="AE1560" i="2"/>
  <c r="AE1561" i="2"/>
  <c r="AE1562" i="2"/>
  <c r="AE1563" i="2"/>
  <c r="AE1564" i="2"/>
  <c r="AE1565" i="2"/>
  <c r="AE1566" i="2"/>
  <c r="AE1567" i="2"/>
  <c r="AE1568" i="2"/>
  <c r="AE1569" i="2"/>
  <c r="AE1570" i="2"/>
  <c r="AE1571" i="2"/>
  <c r="AE1572" i="2"/>
  <c r="AE1573" i="2"/>
  <c r="AE1574" i="2"/>
  <c r="AE1575" i="2"/>
  <c r="AE1576" i="2"/>
  <c r="AE1577" i="2"/>
  <c r="AE1578" i="2"/>
  <c r="AE1579" i="2"/>
  <c r="AE1580" i="2"/>
  <c r="AE1581" i="2"/>
  <c r="AE1582" i="2"/>
  <c r="AE1583" i="2"/>
  <c r="AE1584" i="2"/>
  <c r="AE1585" i="2"/>
  <c r="AE1586" i="2"/>
  <c r="AE1587" i="2"/>
  <c r="AE1588" i="2"/>
  <c r="AE1589" i="2"/>
  <c r="F1416"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IRU-PC</author>
  </authors>
  <commentList>
    <comment ref="L1288" authorId="0" shapeId="0" xr:uid="{518299D4-5760-41E5-A9F5-BBC8C93145D4}">
      <text>
        <r>
          <rPr>
            <b/>
            <sz val="9"/>
            <color indexed="81"/>
            <rFont val="Tahoma"/>
            <family val="2"/>
            <charset val="204"/>
          </rPr>
          <t>IRU-PC:</t>
        </r>
        <r>
          <rPr>
            <sz val="9"/>
            <color indexed="81"/>
            <rFont val="Tahoma"/>
            <family val="2"/>
            <charset val="204"/>
          </rPr>
          <t xml:space="preserve">
Стал  новый порт</t>
        </r>
      </text>
    </comment>
  </commentList>
</comments>
</file>

<file path=xl/sharedStrings.xml><?xml version="1.0" encoding="utf-8"?>
<sst xmlns="http://schemas.openxmlformats.org/spreadsheetml/2006/main" count="82728" uniqueCount="35069">
  <si>
    <t>Регион</t>
  </si>
  <si>
    <t>Номер</t>
  </si>
  <si>
    <t>Дата заявки</t>
  </si>
  <si>
    <t>№ ГОСБ</t>
  </si>
  <si>
    <t>№ВСП</t>
  </si>
  <si>
    <t>ТИП</t>
  </si>
  <si>
    <t>Адрес</t>
  </si>
  <si>
    <t>Контакт</t>
  </si>
  <si>
    <t xml:space="preserve">ТИП РАБОТ </t>
  </si>
  <si>
    <t>В заказе</t>
  </si>
  <si>
    <t>Факт</t>
  </si>
  <si>
    <t>Комментарий</t>
  </si>
  <si>
    <t>Обследование</t>
  </si>
  <si>
    <t>Доступ</t>
  </si>
  <si>
    <t>Дата выхода</t>
  </si>
  <si>
    <t>Статус</t>
  </si>
  <si>
    <t xml:space="preserve">Подрядчик, контакты </t>
  </si>
  <si>
    <t>Оплата подрядчику</t>
  </si>
  <si>
    <t xml:space="preserve">ИД </t>
  </si>
  <si>
    <t xml:space="preserve"> СИБ-8606-1</t>
  </si>
  <si>
    <t>ОТДЕЛЕНИЕ</t>
  </si>
  <si>
    <t>Усть-Калманский район, с.Усть-Калманка, ул.Горького, 55</t>
  </si>
  <si>
    <t>Репина Елена Витальевна 8-983-103-0465</t>
  </si>
  <si>
    <t>Необходимо смонтировать порты для wifi в запотолочном пространстве, согласно приложенной схеме. Серверное помещение 109 по схеме во вложении.3. Высота 260мм (армстронг)</t>
  </si>
  <si>
    <t>СИБ-8606-2</t>
  </si>
  <si>
    <t>КИЦ</t>
  </si>
  <si>
    <t>г.Барнаул, ул.Путиловская, д.20В</t>
  </si>
  <si>
    <t>Вилинский Павел Валерьевич 79853399622 Сопровождающий: Вишневская Светлана Николаевна +7 905 984 32 72</t>
  </si>
  <si>
    <t>СКС кат. 5е в кол-ве: 2 шт.</t>
  </si>
  <si>
    <t>Необходимо организовать 2 розетки СКС до зелёных кружков AP07 и AP08 в запотолочном пространстве</t>
  </si>
  <si>
    <t>СИБ-8606-3</t>
  </si>
  <si>
    <t>Панкрушихинский район, с.Панкрушиха, ул.Зеленая, 5</t>
  </si>
  <si>
    <t>Бондарева Ольга Сергеевна +7 926 195 80 46  Одияк Денис Борисович +79130804629</t>
  </si>
  <si>
    <t>СКС кат. 5е в кол-ве: 21 шт.</t>
  </si>
  <si>
    <t>РМ</t>
  </si>
  <si>
    <t>монтаж 21 порта СКС для РМ в целях исключения нецелевого оборудования.</t>
  </si>
  <si>
    <t>Чек-лист</t>
  </si>
  <si>
    <t>Да</t>
  </si>
  <si>
    <t>Денис Погорелов</t>
  </si>
  <si>
    <t>З.Егор</t>
  </si>
  <si>
    <t>СИБ-8606-4</t>
  </si>
  <si>
    <t>0636</t>
  </si>
  <si>
    <t>Край Алтайский, Город Заринск, Проспект Строителей, 18</t>
  </si>
  <si>
    <t>Белянов Игорь Валерьевич 8-923-650-9200 Дамер Антон Юрьевич, 79833818552</t>
  </si>
  <si>
    <t>монтаж СКС для УС. СКС выводим из стены методом скрытой проводки в металлогофре.</t>
  </si>
  <si>
    <t>ГОТОВА</t>
  </si>
  <si>
    <t>СИБ-8606-5</t>
  </si>
  <si>
    <t>г. Барнаул, ул. Путиловская, д. 20В</t>
  </si>
  <si>
    <t>Заказчик: Вилинский Павел Валерьевич 79853399622
Сопровождающий: Ройзман Валерий Леонидович +7 983 555 10 00
Вишневская Светлана Николаевна +7 905 984 32 72</t>
  </si>
  <si>
    <t>Необходимо организовать 2 розетки СКС до оранжевых кружков AP01 и AP02 в запотолочном пространстве</t>
  </si>
  <si>
    <t>СИБ-8791-1</t>
  </si>
  <si>
    <t>Норильск Енисейская 8А</t>
  </si>
  <si>
    <t>Кузёмский Сергей Владимирович +7 904 899 44 71</t>
  </si>
  <si>
    <t>по 2 порта скс РМ согласно план-схеме</t>
  </si>
  <si>
    <t>СРБ-0128-1</t>
  </si>
  <si>
    <t>г.Алексин, ул.50 лет Октября, 16</t>
  </si>
  <si>
    <t>Лозина Алина Сергеевна 8-953-962-1654</t>
  </si>
  <si>
    <t xml:space="preserve"> СКС кат. 5е в кол-ве: 5 шт.</t>
  </si>
  <si>
    <t>Требуется проложить линию СКС от серверной до каждой точки Wi-Fi. За потолком кабель монтировать в гофре. Розетка монтируется за потолок. После монтажа розетки, подключить к ней патч-корд (1-1,5 м) и оставить за потолком. На схеме каждая точка Wi-Fi отмечена кругом.</t>
  </si>
  <si>
    <t>СРБ-0128-2</t>
  </si>
  <si>
    <t>г.Болохово, ул.Ленина, 5</t>
  </si>
  <si>
    <t>Жогова Александра Сергеевна 8-953-424-7670</t>
  </si>
  <si>
    <t>СКС кат. 5е в кол-ве: 5 шт.</t>
  </si>
  <si>
    <t>чек-лист</t>
  </si>
  <si>
    <t>СРБ-0128-3</t>
  </si>
  <si>
    <t>г.Венев, ул.Бундурина, 11</t>
  </si>
  <si>
    <t>Гончарова Александра Сергеевна 8-906-621-8255</t>
  </si>
  <si>
    <t>СКС кат. 5е в кол-ве: 7 шт.</t>
  </si>
  <si>
    <t>СРБ-0128-4</t>
  </si>
  <si>
    <t>г.Узловая, ул.14 Декабря, 9</t>
  </si>
  <si>
    <t>Насибулина Валерия Сергеевна 8-953-181-0631</t>
  </si>
  <si>
    <t xml:space="preserve">СКС кат. 5е в кол-ве: 7 шт.
</t>
  </si>
  <si>
    <t>Требуется проложить линию СКС от серверной до каждой точки Wi-Fi. За потолком кабель монтировать в гофре. Розетка монтируется за потолок. После монтажа розетки, подключить к ней патч-корд (1-1,5 м) и оставить за потолком. На схеме каждая точка Wi-Fi отмечена кругом</t>
  </si>
  <si>
    <t>СРБ-0128-5</t>
  </si>
  <si>
    <t>г.Белев, ул. Пролетарская, д.40</t>
  </si>
  <si>
    <t>Михайлова Елена Ивановна 8-910-586-1095</t>
  </si>
  <si>
    <t>СКС кат. 5е в кол-ве: 4 шт.</t>
  </si>
  <si>
    <t xml:space="preserve">Требуется проложить линию СКС от серверной до каждой точки Wi-Fi. За потолком кабель монтировать в гофре.
Розетка монтируется за потолок. После монтажа розетки, подключить к ней патч-корд (1-1,5 м) и оставить за
потолком. На схеме каждая точка Wi-Fi отмечена кругом. </t>
  </si>
  <si>
    <t>СРБ-0128-6</t>
  </si>
  <si>
    <t>г.Тула, Привокзальный район бывший п. Косая Гора, ул. Максима</t>
  </si>
  <si>
    <t>Бахметьева Анастасия Сергеевна 8-920-776-1777</t>
  </si>
  <si>
    <t>СРБ-0128-7</t>
  </si>
  <si>
    <t xml:space="preserve"> г.Тула, ул.Вильямса, 22</t>
  </si>
  <si>
    <t>Сухорукова Анастасия Владимировна 8-906-620-3505</t>
  </si>
  <si>
    <t xml:space="preserve"> СКС кат. 5е в кол-ве: 3 шт.</t>
  </si>
  <si>
    <t>СРБ-0128-8</t>
  </si>
  <si>
    <t>Заокский р-н, п.Заокский, Ленина, 39</t>
  </si>
  <si>
    <t>Крамских Мария Михайловна 8-910-077-0001</t>
  </si>
  <si>
    <t>СРБ-0128-9</t>
  </si>
  <si>
    <t>г.Новомосковск, ул.Мира-Орджоникидзе, 48/1</t>
  </si>
  <si>
    <t>Ейст Наталья Викторовна 8-905-112-7542</t>
  </si>
  <si>
    <t>Требуется проложить линию СКС от серверной до каждой точки Wi-Fi. За потолком кабель монтировать в гофре.
Розетка монтируется за потолок. После монтажа розетки, подключить к ней патч-корд (1-1,5 м) и оставить за
потолком. На схеме каждая точка Wi-Fi отмечена кругом.</t>
  </si>
  <si>
    <t>адм.</t>
  </si>
  <si>
    <t>г. Тула, Коминтерна, 31</t>
  </si>
  <si>
    <t>Комаров Юрий Алексеевич 8-919-082-1720, Амелякин Алексей Владимирович +7 910 940 00 57</t>
  </si>
  <si>
    <t>В целях реализации проекта по переключению АСО ТСО в целевые коммутаторы SI необходимо создание
межкроссовой ВОЛС на 12 волокон (портов) между шкафом ТСО (1 этаж) и ТКШ-4 РУС (1 этаж). Прокладку ВОЛС
осуществляем в существующих лотках текущих трасс здания. Планировка 1 этажа кампуса ЦСКО с предполагаемыми
местами оптических полок - прилагается. При необходимости инженеры СберСервиса могут подготовить чек-лист
обследования по зданию с предполагаемой трассировкой новой волс. Спасибо.</t>
  </si>
  <si>
    <t>СРБ-0128-11</t>
  </si>
  <si>
    <t>г.Тула, пл.Крестовоздвиженская, д.1</t>
  </si>
  <si>
    <t>В целях реализации проекта по переключению АСО ТСО в целевые коммутаторы SI необходимо создание
межэтажной ВОЛС на 12 волокон (портов) между шкафом ТСО (цокольный этаж) и ТКШ-8 ОУС (3 этаж). Между
этажами проходим в существующих межэтажных гильзах и нишах. Планировка цокольного и 3 этажа с
предполагаемыми местами оптических полок - прилагается. При необходимости инженеры СберСервиса могут
подготовить чек-лист обследования по зданию с предполагаемой трассировкой новой волс.</t>
  </si>
  <si>
    <t>тех задание</t>
  </si>
  <si>
    <t>СРБ-0128-12</t>
  </si>
  <si>
    <t>0269</t>
  </si>
  <si>
    <t>Тульская обл., г.Донской, ул.Калинина, д.21 (КИЦ)</t>
  </si>
  <si>
    <t>Комаров Юрий Алексеевич 8-919-082-1720, Степанов Артем Евгеньевич +7 910 166 20 35</t>
  </si>
  <si>
    <t>КИЦ (8604/0269) В целях реализации проекта по переключению АСО ТСО в целевые коммутаторы SI необходимо создание межэтажной ВОЛС на 12 волокон (портов) между шкафом ТСО (2 этаж) и ТКШ-1 SI (1 этаж). Между этажами проходим в существующих межэтажных гильзах и нишах. Планировка 1, 2 этажей с предполагаемыми местами оптических полок в кроссовых - прилагается.</t>
  </si>
  <si>
    <t>СРБ-0128-13</t>
  </si>
  <si>
    <t>0214</t>
  </si>
  <si>
    <t>Тульская обл., г.Новомосковск, ул.Шахтеров/Октябрьская, 16/8</t>
  </si>
  <si>
    <t>ВСП 8604/214 (1 этаж) + кампус (2 этаж) В целях реализации проекта по переключению АСО ТСО в целевые коммутаторы SI а также объединение сетевой инфраструктуры (wan, lan, fpsu, techlan, tso) расположенных в текущий момент на одной локации но работающие как две разные самостоятельные площадки со своими операторами, необходимо создание межэтажной ВОЛС на 12 волокон (портов) между ТКШ1-1 с АСО и ТСО кроссовой ВСП (1 этаж) и ТКШ2-1 с АСО и ТСО кроссовой кампуса (2 этаж). Между этажами проходим в существующих межэтажных гильзах и нишах. Планировка 1, 2 этажей с предполагаемыми местами оптических полок в кроссовых - прилагается</t>
  </si>
  <si>
    <t>СРБ-0128-14</t>
  </si>
  <si>
    <t>г.Тула Коминерна 31 3 этаж, каб 3,26</t>
  </si>
  <si>
    <t>Плотникова Мария Валентиновна 8-69249802</t>
  </si>
  <si>
    <t>Необходима установка сетевой розетки</t>
  </si>
  <si>
    <t>УБ-9960-1</t>
  </si>
  <si>
    <t>00665</t>
  </si>
  <si>
    <t>РБ Буздякский район, с.Буздяк, ул.Красная площадь, 17</t>
  </si>
  <si>
    <t>Фукалов Игорь Алексеевич 79173448401</t>
  </si>
  <si>
    <t>Для выполнения работ по устранению из ЛВС неуправляемого сетевого оборудования необходимо оснастить 7 рабочих мест информационными розетками</t>
  </si>
  <si>
    <t>И.Шубин</t>
  </si>
  <si>
    <t>Бондаренко</t>
  </si>
  <si>
    <t>УБ-9960-2</t>
  </si>
  <si>
    <t>Город Сибай, Улица Пионерская, 9а</t>
  </si>
  <si>
    <t>Забирова Гульназ Расульевна 8-905-357-0101</t>
  </si>
  <si>
    <t>организовать вывод СКС для доп УС</t>
  </si>
  <si>
    <t>И.Шубин 2</t>
  </si>
  <si>
    <t>УБ-9960-3</t>
  </si>
  <si>
    <t>Башкортостан, Район Абзелиловский, Аскарово, Улица Коммунистическая 21</t>
  </si>
  <si>
    <t>Матинов Фиргат Азаматович 8-937-366-4493</t>
  </si>
  <si>
    <t>СКС кат. 5е в кол-ве: 3 шт.</t>
  </si>
  <si>
    <t>Обсл.</t>
  </si>
  <si>
    <t>УБ-9960-4</t>
  </si>
  <si>
    <t>РБ, г.Уфа, ул.Р.Зорге, д. 5 522</t>
  </si>
  <si>
    <t>Загидуллина Гульназ Хафизовна 8-917-750-7171</t>
  </si>
  <si>
    <t>Перенос РМ</t>
  </si>
  <si>
    <t>УБ-9960-5</t>
  </si>
  <si>
    <t>0250</t>
  </si>
  <si>
    <t>Уфа, Зорге 5, КИЦ8598/0250, кабинет 2.1</t>
  </si>
  <si>
    <t>Дмитриев Юрий Владимирович +7 937 313 24 44</t>
  </si>
  <si>
    <t>СКС для РМ</t>
  </si>
  <si>
    <t>УБ-9960-6</t>
  </si>
  <si>
    <t>0275</t>
  </si>
  <si>
    <t>г. НОВОБЕЛОКАТАЙ, ул. СОВЕТСКАЯ, ДОМ, 114</t>
  </si>
  <si>
    <t>Генералова Валентина Михайловна 8-906-370-0604</t>
  </si>
  <si>
    <t>УС</t>
  </si>
  <si>
    <t>СКС для УС</t>
  </si>
  <si>
    <t>А.Губанов</t>
  </si>
  <si>
    <t>УБ-9960-7</t>
  </si>
  <si>
    <t>0526</t>
  </si>
  <si>
    <t>г.Дюртюли, ул.Ленина, д.1/3</t>
  </si>
  <si>
    <t>Хайруллин Айрат Фанисович +7 987 497 43 83</t>
  </si>
  <si>
    <t>wi-fi</t>
  </si>
  <si>
    <t>Проект wi-fi</t>
  </si>
  <si>
    <t>УБ-9960-8</t>
  </si>
  <si>
    <t>Респ.Башкортостан, г.Бирск, ул.Мира, 135 В</t>
  </si>
  <si>
    <t>Токарев Александр Николаевич 8-987-619-4533</t>
  </si>
  <si>
    <t>Монтаж СКС в КИЦ</t>
  </si>
  <si>
    <t>УБ-9960-9</t>
  </si>
  <si>
    <t>Зилаирский район, с.Зилаир, ул.Ленина, 113</t>
  </si>
  <si>
    <t>Безруков Сергей Владимирович +7 917 439 92 80</t>
  </si>
  <si>
    <t>СКС кат. 5е в кол-ве: 50 шт.</t>
  </si>
  <si>
    <t>мульти</t>
  </si>
  <si>
    <t>Комплекс услуг по поставке и замене ТКШ согласно ТЗ. Монтаж новых СКС</t>
  </si>
  <si>
    <t>Поставка и монтажа напольного ТКШ размером не менее 42U, 800х800 в кол-ве: 1 шт</t>
  </si>
  <si>
    <t>Демонтаж существующего ТКШ и смонтированного в него оборудования СКС, с последующим монтажом
оборудования СКС в новый ТКШ в кол-ве: 1 шт</t>
  </si>
  <si>
    <t>УБ-9960-10</t>
  </si>
  <si>
    <t>Республика Башкортостан, г.Уфа, ул.Р.Зорге, д.5</t>
  </si>
  <si>
    <t>Дудочкин Виталий Александрович 79173620582</t>
  </si>
  <si>
    <t>СКС кат. 5е в кол-ве: 10 шт.</t>
  </si>
  <si>
    <t>Монтаж СКС для оборудования ТСО</t>
  </si>
  <si>
    <t>УБ-9960-11</t>
  </si>
  <si>
    <t>00190</t>
  </si>
  <si>
    <t>Башкортостан, Уфа, Первомайская, 33</t>
  </si>
  <si>
    <t>УРМ +7 347 279 69 71</t>
  </si>
  <si>
    <t>СКС кат. 5е в кол-ве: 1 шт.</t>
  </si>
  <si>
    <t>ЖК</t>
  </si>
  <si>
    <t>Необходима одна розетка для неттопа, опустить провода за гипсокартоном на 70 см</t>
  </si>
  <si>
    <t>УБ-9960-12</t>
  </si>
  <si>
    <t>00275</t>
  </si>
  <si>
    <t>РБ Белокатайский район,с.Новобелокатай, Советская, 114</t>
  </si>
  <si>
    <t>СКС кат. 5е в кол-ве: 8 шт.</t>
  </si>
  <si>
    <t>УБ-9960-13</t>
  </si>
  <si>
    <t>00769</t>
  </si>
  <si>
    <t>РБ г.Мелеуз, ул.Ленина, д.133</t>
  </si>
  <si>
    <t>Для выполнения работ по устранению из ЛВС неуправляемого сетевого оборудования необходимо оснастить 3 УС информационными розетками</t>
  </si>
  <si>
    <t>УБ-9960-14</t>
  </si>
  <si>
    <t>Уфа Р.Зорге 5</t>
  </si>
  <si>
    <t>прошу монтаж двух роз. в помещении 3.5 и двух в помещении 3.21</t>
  </si>
  <si>
    <t>УБ-9960-15</t>
  </si>
  <si>
    <t>г.Уфа, Республика Башкортостан, ул.бульвар Ибрагимова, 42</t>
  </si>
  <si>
    <t>Аглиуллин Эдуард Раянович 8-987-242-6010</t>
  </si>
  <si>
    <t>УБ-9960-16</t>
  </si>
  <si>
    <t>г.Уфа, ул.Юрия Гагарина, д.31/2</t>
  </si>
  <si>
    <t>Утяшева Диана Даяновна 8-927-307-6070</t>
  </si>
  <si>
    <t>СКС кат. 5е в кол-ве: 6 шт.</t>
  </si>
  <si>
    <t>Проект wi-f</t>
  </si>
  <si>
    <t>УБ-9960-17</t>
  </si>
  <si>
    <t>г.Уфа, ул.Первомайская, 33</t>
  </si>
  <si>
    <t>Галеева Гульнара Раисовна 8-917-768-7738</t>
  </si>
  <si>
    <t>УБ-9960-18</t>
  </si>
  <si>
    <t>г.Уфа, ул.Комсомольская, 35</t>
  </si>
  <si>
    <t>Мухаметшина Асия Раильевна 8-927-947-0056</t>
  </si>
  <si>
    <t>СКС кат. 5е в кол-ве: 13 шт.</t>
  </si>
  <si>
    <t>УБ-9960-19</t>
  </si>
  <si>
    <t>г.Уфа, ул.8 Марта, д.19</t>
  </si>
  <si>
    <t>Янтурина Эльвира Ильгизовна +73472331610</t>
  </si>
  <si>
    <t>УБ-9960-20</t>
  </si>
  <si>
    <t>г.Уфа, ул.Рубежная, 174</t>
  </si>
  <si>
    <t>Аникина Ольга Ивановна 8-917-361-9684</t>
  </si>
  <si>
    <t>УБ-9960-21</t>
  </si>
  <si>
    <t>г. Уфа, ул. Лесотехникума, д.24/1</t>
  </si>
  <si>
    <t>Зиянгиров Дим Нурлыгаянович 8-917-356-5252</t>
  </si>
  <si>
    <t>УБ-9960-22</t>
  </si>
  <si>
    <t>г.Уфа, ул. Степана Кувыкина, д.14, корп.6</t>
  </si>
  <si>
    <t>Варламова Яна Анатольевна 8-960-392-8880</t>
  </si>
  <si>
    <t>УБ-9960-23</t>
  </si>
  <si>
    <t>г.Уфа, ул.Ал.Невского, д.33 литера А</t>
  </si>
  <si>
    <t>Нигаматзянова Айгуль Робертовна 8-927-231-7992</t>
  </si>
  <si>
    <t>УБ-9960-24</t>
  </si>
  <si>
    <t>Илишевский район, с.Верхнеяркеево, ул.Пушкина, д.7/1</t>
  </si>
  <si>
    <t>Абубикерова Галия Салаватовна 8-987-475-0556</t>
  </si>
  <si>
    <t>УБ-9960-25</t>
  </si>
  <si>
    <t>Иглинский район,с.Иглино, ул.Горького, 59</t>
  </si>
  <si>
    <t>Бикметова Анастасия Николаевна 8-937-490-8262</t>
  </si>
  <si>
    <t>УБ-9960-26</t>
  </si>
  <si>
    <t>г.Нефтекамск, пр.Юбилейный, д.1</t>
  </si>
  <si>
    <t>Талипова Дина Радиковна 8-965-661-2229</t>
  </si>
  <si>
    <t>УБ-9960-27</t>
  </si>
  <si>
    <t>г. Нефтекамск, ул. Карла Маркса, д. 11</t>
  </si>
  <si>
    <t>Маннанова Альбина Альбертовна 8-987-615-6292</t>
  </si>
  <si>
    <t>УБ-9960-28</t>
  </si>
  <si>
    <t>Нуримановский район,с.Павловка, К.Маркса, 37</t>
  </si>
  <si>
    <t>Талибуллина Юлия Салихяновна 8-927-340-6077</t>
  </si>
  <si>
    <t>УБ-9960-29</t>
  </si>
  <si>
    <t>Краснокамский район, с.Николо-Березовка, ул.К. Маркса, 9</t>
  </si>
  <si>
    <t>Мухаматханова Гульнара Рифовна 8-917-363-1435</t>
  </si>
  <si>
    <t>УБ-9960-30</t>
  </si>
  <si>
    <t>г.Туймазы, ул.Комарова, 36</t>
  </si>
  <si>
    <t>Гущина Ирина Марселевна 8-927-320-6104</t>
  </si>
  <si>
    <t>УБ-9960-31</t>
  </si>
  <si>
    <t>г.Ишимбай, проспект Ленина, д.53</t>
  </si>
  <si>
    <t>Гайсина Наталья Сергеевна 8-987-243-1097</t>
  </si>
  <si>
    <t>УБ-9960-32</t>
  </si>
  <si>
    <t>Бурзянский район,с.Старосубхангулово, ул.Ленина, 73</t>
  </si>
  <si>
    <t>Ишдавлетова Оксана Саматовна 8-937-166-7247</t>
  </si>
  <si>
    <t>УБ-9960-33</t>
  </si>
  <si>
    <t>Кугарчинский район,с.Мраково, ул.Биишевой, 133</t>
  </si>
  <si>
    <t>Ижбаева Гулгуна Рашитовна 8-937-336-6431</t>
  </si>
  <si>
    <t>УБ-9960-34</t>
  </si>
  <si>
    <t>г.Стерлитамак, ул.Артема, д.149 пом.V</t>
  </si>
  <si>
    <t>Уланова Татьяна Борисовна 8-987-600-0898</t>
  </si>
  <si>
    <t>УБ-9960-35</t>
  </si>
  <si>
    <t>г.Стерлитамак, ул.Суворова, 22</t>
  </si>
  <si>
    <t>Акчурина Альфия Раисовна 8-919-618-9030</t>
  </si>
  <si>
    <t>УБ-9960-36</t>
  </si>
  <si>
    <t>Стерлитамакский район,с.Октябрьское, ул.Мира, д.9</t>
  </si>
  <si>
    <t>Табабилова Альфира Анваровна 8-965-920-4207</t>
  </si>
  <si>
    <t>ОТМЕНА</t>
  </si>
  <si>
    <t>УБ-9960-37</t>
  </si>
  <si>
    <t>Чекмагушевский район, с.Чекмагуш, ул.Ленина, 76</t>
  </si>
  <si>
    <t>Латипов Айнур Раилович 8-960-390-2890</t>
  </si>
  <si>
    <t>УБ-9960-38</t>
  </si>
  <si>
    <t>Бижбулякский район,с.Бижбуляк, ул.Центральная, 55</t>
  </si>
  <si>
    <t>Халикова Гульнара Маратовна 8-927-341-3987</t>
  </si>
  <si>
    <t>УБ-9960-39</t>
  </si>
  <si>
    <t>г.Нефтекамск, с.Энергетик, ул.Высоковольтная, д.2</t>
  </si>
  <si>
    <t>Андарианова Елена Хабирьзяновна 8-906-375-9739</t>
  </si>
  <si>
    <t xml:space="preserve">И.Шубин </t>
  </si>
  <si>
    <t>УБ-9960-40</t>
  </si>
  <si>
    <t>Белорецкий район,с.Инзер, ул.Котовского, д.2а</t>
  </si>
  <si>
    <t>Леванина Светлана Насиповна 8-965-646-0189</t>
  </si>
  <si>
    <t>УБ-9960-41</t>
  </si>
  <si>
    <t>УБ-9960-42</t>
  </si>
  <si>
    <t>РБ Белокатайский район,с.Новобелокатай, Советская, 11</t>
  </si>
  <si>
    <t>УБ-9960-43</t>
  </si>
  <si>
    <t>у РБ г.Мелеуз, ул.Ленина, д.133</t>
  </si>
  <si>
    <t xml:space="preserve"> Фукалов Игорь Алексеевич 79173448401</t>
  </si>
  <si>
    <t>УБ-9960-45</t>
  </si>
  <si>
    <t>г.Белорецк, ул.Ленина, 57</t>
  </si>
  <si>
    <t>Ревтов Илья Алексеевич 8-55745910</t>
  </si>
  <si>
    <t>Wi-Fi. необходима прокладка новой трассы СКС от коммутатора до ТД АР12</t>
  </si>
  <si>
    <t>УБ-9960-46</t>
  </si>
  <si>
    <t>00180</t>
  </si>
  <si>
    <t>Уфа, Улица Революционная, 49</t>
  </si>
  <si>
    <t>Ахметдинова Альфия Ильфатовна 8-987-600-2690</t>
  </si>
  <si>
    <t>Создание информационной розетки для подключения банкомата.</t>
  </si>
  <si>
    <t>УБ-9960-47</t>
  </si>
  <si>
    <t>00233</t>
  </si>
  <si>
    <t>Город Уфа, Улица 50-летия Октября, 3</t>
  </si>
  <si>
    <t>Дементьев Михаил Александрович 8-927-965-4433</t>
  </si>
  <si>
    <t>УБ-9960-48</t>
  </si>
  <si>
    <t>Уфа, Улица Чернышевского, 82</t>
  </si>
  <si>
    <t>Расулева Рита Хакимовна 8-917-427-5553</t>
  </si>
  <si>
    <t>УБ-9960-49</t>
  </si>
  <si>
    <t>00194</t>
  </si>
  <si>
    <t>у Город Уфа, Улица 8 Марта, 19</t>
  </si>
  <si>
    <t>УБ-9960-50</t>
  </si>
  <si>
    <t>00225</t>
  </si>
  <si>
    <t>Район Благовещенский, Город Благовещенск, Улица Седова, 100</t>
  </si>
  <si>
    <t>Прокопенко Наталья Сергеевна 8-917-480-0757</t>
  </si>
  <si>
    <t>УБ-9960-51</t>
  </si>
  <si>
    <t>00251</t>
  </si>
  <si>
    <t xml:space="preserve"> Район Дуванский, Месягутово, Улица Коммунистическая, 39</t>
  </si>
  <si>
    <t>Багапова Гульнур Радимовна 8-962-523-5084</t>
  </si>
  <si>
    <t>УБ-9960-52</t>
  </si>
  <si>
    <t>г. Кумертау ул. Ленина 15 и ул. Ленина 17</t>
  </si>
  <si>
    <t>Апракина Оксана Владимировна 8-937-314-5222</t>
  </si>
  <si>
    <t>2 СКС для wi-fi. По схеме обозначены красным цветом</t>
  </si>
  <si>
    <t>УБ-9960-53</t>
  </si>
  <si>
    <t>Республика Башкортостан г.Белорецк ул.Ленина д.57</t>
  </si>
  <si>
    <t>Виктор Владимирович 8-903-958-5412
заказчик - Дудочкин Виталий Александрович 79173620582</t>
  </si>
  <si>
    <t>СКС для оборудования безопасности</t>
  </si>
  <si>
    <t>ПВБ-4143-1</t>
  </si>
  <si>
    <t>Володарский, п. Володарский, пл. Октябрьская, д. 2А</t>
  </si>
  <si>
    <t>Пальцев Анатолий Анатольевич 8 988 060 62 17</t>
  </si>
  <si>
    <t>Необходим монтаж 2-х портов СКС для установки 1 доп. банкомата в зоне ЗСО. Место работ указано на схеме в вложении (обозначено стрелкой). Линию от серверной вести за фальш-потолком, оконечить накладной розеткой плюс патч-корд</t>
  </si>
  <si>
    <t>ПВБ-4143-2</t>
  </si>
  <si>
    <t>г. Знаменск, ул. Янгеля, д. 1А</t>
  </si>
  <si>
    <t>Захарова Александра Юрьевна 8 953 190 11 16  Ермашова Вера Сергеевна 8 988 595 06 59</t>
  </si>
  <si>
    <t>Необходим монтаж 1 порта СКС для установки 1 доп. банкомата в ЗСО. Требуется прокладка кабеля по стене ГКЛ. Возможно получится провести кабель в полости между основной стеной и ГКЛ. Если нет то необходим монтаж кабель канала.</t>
  </si>
  <si>
    <t>ВСП № 8605/0284</t>
  </si>
  <si>
    <t>г.Сураж, ул.Красная, 16</t>
  </si>
  <si>
    <t>Букреев Василий Васильевич 79260258309, Букреев Василий +7 926 025 83 09</t>
  </si>
  <si>
    <t>1 порт СКС для Wi-Fi точки доступа 5 на втором этаже в комнате отдыха. Точка доступа 5 указана на плане во вложении.</t>
  </si>
  <si>
    <t>г. Анжеро-Судженск, ул. М.Горького, 36, пом.63</t>
  </si>
  <si>
    <t>Гуцал Марина Николаевна 8-913-320-5648</t>
  </si>
  <si>
    <t>wifi</t>
  </si>
  <si>
    <t>Необходимо смонтировать порты для wifi в запотолочном пространстве, согласно приложенной схеме. Потолки Армстронг, высота везде разная от 2.3 до 3 метров.</t>
  </si>
  <si>
    <t>г. Белово, пгт.Бачатский, ул.Комсомольская, 1а</t>
  </si>
  <si>
    <t>Парькова Нина Ивановна 8-905-917-9512</t>
  </si>
  <si>
    <t>Необходимо смонтировать порты для wifi в запотолочном пространстве, согласно приложенной схеме. Высота потолков 2.5 метра, потолок типа армстронг.</t>
  </si>
  <si>
    <t>г.Ленинск-Кузнецкий, проспект Ленина, 78а</t>
  </si>
  <si>
    <t>Беркута Юлия Андреевна 8-950-582-3086</t>
  </si>
  <si>
    <t>СКС кат. 5е в кол-ве: 17 шт.</t>
  </si>
  <si>
    <t>Необходимо смонтировать порты для wifi в запотолочном пространстве, согласно приложенной схеме. Серверная расположена на 2-м этаже. Высота потолков: 2,4-2,8 м; наибольшая высота в клиентском зале 1 этажа - 3,4 м.</t>
  </si>
  <si>
    <t>ВСП № 8601</t>
  </si>
  <si>
    <t>00153</t>
  </si>
  <si>
    <t>Район Бичурский, Село Бичура, Улица Советская, 62</t>
  </si>
  <si>
    <t>Ерофеев Алексей Сергеевич 8-995-768-5261 Дамдинов Алдар Амгалонович 8-924-555-5992</t>
  </si>
  <si>
    <t>СКС для УС. Место установки УС отмечено красным цветом</t>
  </si>
  <si>
    <t>р.п. Майна, ул. Полбина, д. 4б</t>
  </si>
  <si>
    <t>Бондарева Ольга Сергеевна 8 926 195 80 46</t>
  </si>
  <si>
    <t>СКС кат. 5е в кол-ве: 12 шт.</t>
  </si>
  <si>
    <t>Необходимо смонтировать 12 портов СКС для РМ в рамках реализации проекта ВСП без альфы, в целях исключения нецелевого оборудования</t>
  </si>
  <si>
    <t>01</t>
  </si>
  <si>
    <t>г. Ульяновск, ул. Камышинская, д. 4А</t>
  </si>
  <si>
    <t>Захарова Александра Юрьевна 8 953 190 11 16 Шахин Дмитрий Валериевич 8 902 006 64 24</t>
  </si>
  <si>
    <t>Перемещение/Восстановление ранее используемых портов в пределах объекта (порт) в кол-ве: 1 шт</t>
  </si>
  <si>
    <t>Необходимо от существующей розетки протянуть патч-корд в кабель канале по колонне до ЖК панели СУО.</t>
  </si>
  <si>
    <t xml:space="preserve"> 8600/0088</t>
  </si>
  <si>
    <t>0088</t>
  </si>
  <si>
    <t>с.Акша, ул. 1 Мая 13</t>
  </si>
  <si>
    <t>Солтыс Денис Анатольевич +7 914 460 96 78</t>
  </si>
  <si>
    <t>СКС для счетно-сортировальной машины</t>
  </si>
  <si>
    <t xml:space="preserve"> 8600/076</t>
  </si>
  <si>
    <t>076</t>
  </si>
  <si>
    <t>Могочинский р-н, пгт. Давенда, ул.Октябрьская, 1</t>
  </si>
  <si>
    <t>Тюменцев С.В. +7 914 484 39 89</t>
  </si>
  <si>
    <t>СКС для подключения счетной машины</t>
  </si>
  <si>
    <t>Склад</t>
  </si>
  <si>
    <t>г. Чита, ул. Олимпийская, д. 20, стр.2</t>
  </si>
  <si>
    <t>Заказчик: ИТ-партнер Котляров Станислав Олегович
Сопровождающий: СБС Деревцов Антон Андреевич 8-964-465-0784</t>
  </si>
  <si>
    <t>необходимо смонтировать 3 порта для wifi в запотолочном пространстве/на стенах</t>
  </si>
  <si>
    <t>Есть</t>
  </si>
  <si>
    <t>-</t>
  </si>
  <si>
    <t>Егор</t>
  </si>
  <si>
    <t>г.Белоярский, 3 микрорайон, д. 1</t>
  </si>
  <si>
    <t>Буйдина Наталья Борисовна 8-908-886-9113</t>
  </si>
  <si>
    <t xml:space="preserve">wifi </t>
  </si>
  <si>
    <t>Необходимо смонтировать 1 порт СКС для ТД WiFi AP04(выделена зелёным на плане во вложении)</t>
  </si>
  <si>
    <t>г.Сургут, проспект Мира, 1</t>
  </si>
  <si>
    <t>Лучинецкий Алексей Вячеславович 8-912-071-1157</t>
  </si>
  <si>
    <t>0149</t>
  </si>
  <si>
    <t>г.Югорск, ул.Ленина д.12</t>
  </si>
  <si>
    <t>Лисовой Сергей Дмитриевич 8-904-882-8725</t>
  </si>
  <si>
    <t>Монтаж СКС для РМ</t>
  </si>
  <si>
    <t>086</t>
  </si>
  <si>
    <t>Епифанов Артём Александрович +7 900 407 38 07</t>
  </si>
  <si>
    <t>074</t>
  </si>
  <si>
    <t>Ямало-Ненецкий автономный округ, Шурышкарский район, село Горки ул.8 марта 7</t>
  </si>
  <si>
    <t>Бердюгин Сергей Васильевич 79129270191</t>
  </si>
  <si>
    <t>Замена ТКШ и установка СКС согласно ТЗ</t>
  </si>
  <si>
    <t>Поставка и монтажа навесного ТКШ размером не менее 20U, 600х600 в кол-ве: 1 шт.</t>
  </si>
  <si>
    <t>Демонтаж существующего ТКШ и смонтированного в него оборудования СКС, с последующим монтажом</t>
  </si>
  <si>
    <t>018</t>
  </si>
  <si>
    <t>г. Новый Уренгой мкр. Дружба 3</t>
  </si>
  <si>
    <t>Евгений Николаевич +7 932 092 09 62</t>
  </si>
  <si>
    <t>необходимо организовать 7 портов для подключения оборудования средств охраны</t>
  </si>
  <si>
    <t>с.Приютное, ул.Пионерская, 77</t>
  </si>
  <si>
    <t>Бадмаева Евгения Матвеевна 8-996-259-4489</t>
  </si>
  <si>
    <t>Необходимо смонтировать 3 порта для wifi в запотолочном пространстве. Высота потолков 2,7 м. Потолки типа
армстронг.</t>
  </si>
  <si>
    <t>пгт.Конышевка, ул.Ленина, 43</t>
  </si>
  <si>
    <t>Губина Наталья Анатольевна 8-951-331-8799</t>
  </si>
  <si>
    <t>Необходимо смонтировать 2 порта для wifi в запотолочном пространстве. Высота потолков 3,2м. Потолки типа
армстронг.</t>
  </si>
  <si>
    <t>р.п.Марьяновка, ул.Ленина,2</t>
  </si>
  <si>
    <t>рук ВСП Кисилева Татьяна Владимировна 8-904-589-6905</t>
  </si>
  <si>
    <t>Необходимо смонтировать порты для wifi в запотолочном пространстве, согласно приложенной схеме. Высота
потолков 3м. Армстронг.</t>
  </si>
  <si>
    <t>Калужская, Обнинск, Маркса, 46</t>
  </si>
  <si>
    <t>Шадрова Людмила Владимировна 79674315825, Алеев Алексей +7 910 707 78 17</t>
  </si>
  <si>
    <t>Прошу организовать СКС для перемещения ЖК-СУО /Прошу организовать СКС для перемещения ДТ</t>
  </si>
  <si>
    <t>ВСП № 17/админ</t>
  </si>
  <si>
    <t>г. Ярославль ул. Советская 34</t>
  </si>
  <si>
    <t>Коршунов Сергей Николаевич 79056363097, Кузин Роман Геннадьевич +7 920 656 42 22</t>
  </si>
  <si>
    <t>Необходим монтаж дополнительных портов для подключения дополнительного оборудования</t>
  </si>
  <si>
    <t>ВСП № 17/284</t>
  </si>
  <si>
    <t>Ярославская обл., Рыбинский район, с.Новый Некоуз, ул.Советская, д.50</t>
  </si>
  <si>
    <t>Бондарева Ольга Сергеевна 79261958046</t>
  </si>
  <si>
    <t>СКС кат. 5е в кол-ве: 9 шт.</t>
  </si>
  <si>
    <t>В окне №2 (сервисная зона ВСП) обнаружен неуправляемый свитч D-LINK 1024A c 9 активными линками.
Необходимо смонтровать 9 портов</t>
  </si>
  <si>
    <t>Шарьинский район, п.Зебляки, ул.Октябрьская д.74</t>
  </si>
  <si>
    <t>Бондарева Ольга Сергеевна +7 926 195 80 46</t>
  </si>
  <si>
    <t>Требуются работы по организации СКС – в шкафу отсутствует патч-панель, провода заходят лапшой.</t>
  </si>
  <si>
    <t>Галичский район, с.Орехово, ул. Советская, д.30</t>
  </si>
  <si>
    <t>требуются работы по организации СКС – в шкафу отсутствует патч-панель, провода заходят лапшой</t>
  </si>
  <si>
    <t>г. Шуя, ул. Васильевская, д. 15</t>
  </si>
  <si>
    <t>Требуется устранить хаб и провести скс. На схеме второго этажа, место монтирования - переговорная, квадратиками с цифрами обозначены порты</t>
  </si>
  <si>
    <t>Область Курганская, , Город Шадринск, Улица Свердлова, 86</t>
  </si>
  <si>
    <t>Семенов Тимофей Юрьевич +7 912 571 81 84</t>
  </si>
  <si>
    <t>Курагинский р-н, р.п. Курагино, ул. Партизанская, зд.45 а</t>
  </si>
  <si>
    <t xml:space="preserve"> Притуло Ольга Николаевна 8-950-406-9050</t>
  </si>
  <si>
    <t xml:space="preserve">СКС кат. 5е в кол-ве: 7 шт. </t>
  </si>
  <si>
    <t>Необходимо смонтировать порты для wifi в запотолочном пространстве, согласно приложенной схеме. Расположение серверной на втором этаже; высота потолков 2.53м, тип - Армстрон</t>
  </si>
  <si>
    <t xml:space="preserve">Красноярск, Центральный район, ул.Сурикова, 12, строение 6, </t>
  </si>
  <si>
    <t xml:space="preserve"> Харьков Евгений Глебович 8-983-144-6456</t>
  </si>
  <si>
    <t xml:space="preserve"> СКС кат. 5е в кол-ве: 7 шт.</t>
  </si>
  <si>
    <t>Необходимо смонтировать порты для wifi в запотолочном пространстве, согласно приложенной схеме. Высота потолков варируется 3-4 метра, армстронг</t>
  </si>
  <si>
    <t>Красноярский край, Минусинский р-н, с. Лугавское, ул. Почтовая, д.7</t>
  </si>
  <si>
    <t>Заказчик: Чупринова Дарья Алексеевна 8-52793273,Сопровождающий: СМ Глушков Алексей +7 913 519 49 29</t>
  </si>
  <si>
    <t>монтаж 3 портов СКС для РМ</t>
  </si>
  <si>
    <t>г.Красноярск, ул.Краснодарская, д.8, пом.182</t>
  </si>
  <si>
    <t>Семенова Наталия Владимировна 8-923-312-4317</t>
  </si>
  <si>
    <t>Необходимо смонтировать порты для wifi в запотолочном пространстве, согласно приложенной схеме.</t>
  </si>
  <si>
    <t>Костромская область, п.Горчуха, ул.Советская,д.18 а</t>
  </si>
  <si>
    <t>00167</t>
  </si>
  <si>
    <t>Курганская, р-н Сафакулевский, , с Сафакулево, ул Ленина, д. 8А</t>
  </si>
  <si>
    <t>Иванова Наталья Александровна +7 963 077 35 45</t>
  </si>
  <si>
    <t>СКС для ЖК за потолком</t>
  </si>
  <si>
    <t>Цильнинский р-н, р.п. Цильна, ул.Пионерская, 6</t>
  </si>
  <si>
    <t>Дарий Игорь Иванович +79093547297</t>
  </si>
  <si>
    <t>Необходимо установить телекоммуникационный шкаф, удовлетворяющий требованиям Стандарта 4999. Тип монтажа - настенный; Габариты - 20 юнитов 600*600мм; дверь одностворчатая. Требуется монтаж 6-ти портов СКС</t>
  </si>
  <si>
    <t>р-н Лиманский, р.п. Лиман, ул. Электрическая, д. 1</t>
  </si>
  <si>
    <t>Захарова Александра Юрьевна 8 953 190 11 16 Пальцев Анатолий Анатольевич 8 988 060 62 17</t>
  </si>
  <si>
    <t>Необходим монтаж 2-х портов СКС для установки 1 доп. банкомата в зоне ЗСО. Место работ указано на
схеме в вложении (обозначено стрелкой). Линию от серверной вести за фальш-потолком, оконечить
накладной розеткой плюс патч-корд.</t>
  </si>
  <si>
    <t>0205</t>
  </si>
  <si>
    <t>с. Икряное, ул. Ленина, д. 23</t>
  </si>
  <si>
    <t>Необходим монтаж 2-х портов СКС для установки дополнительного банкомата в зоне ЗСО. Место
проведения работ указано на схеме во вложении. Подробную информацию по месту работ уточнить у
Пальцева Анатолия, тел. 8-988-060-6217</t>
  </si>
  <si>
    <t>г. Нариманов, ул. Центральная, д. 19</t>
  </si>
  <si>
    <t>Необходим монтаж 1-го порта СКС для установки 1 доп. банкомата в зоне ЗСО. Место работ указано на
схеме в вложении (обозначено стрелкой). В патч-панели есть свободные порты. Линию от серверной вести
за фальш-потолком, оконечить накладной розеткой плюс патч-корд.</t>
  </si>
  <si>
    <t>0164</t>
  </si>
  <si>
    <t>г. Астрахань, пр-д Воробьева, д. 12</t>
  </si>
  <si>
    <t>0264</t>
  </si>
  <si>
    <t xml:space="preserve"> г. Ахтубинск, ул. Гагарина, д. 18 а</t>
  </si>
  <si>
    <t>Необходим монтаж 2-х портов СКС для установки 1 доп. банкомата в зоне ЗСО. Место работ указано на
схеме в вложении (обозначено стрелкой). Линию от серверной вести за фальш-потолком, оконечить
накладной розеткой плюс патч-корд. Подробную информацию по месту работ прошу уточнить у Пальцева
Анатолия, тел. 8-988-060-6217</t>
  </si>
  <si>
    <t>у с.Гыда, ул.Полярная, 2а</t>
  </si>
  <si>
    <t>Бердюгин Сергей Васильевич 89129270191</t>
  </si>
  <si>
    <t>Требуется установить СКС и ТКШ согласно ТЗ</t>
  </si>
  <si>
    <t>Демонтаж существующего ТКШ и смонтированного в него оборудования СКС, с последующим монтажом оборудования СКС в новый ТКШ в кол-ве: 1 шт.</t>
  </si>
  <si>
    <t>Тюменская область, Приуральский район, с.Аксарка, ул. Первомайская, д.</t>
  </si>
  <si>
    <t>у ЯНАО, п Новозаполярный НГКМ, ул Полярная 2А</t>
  </si>
  <si>
    <t>г.Салехард, ул.Республики, д. 41</t>
  </si>
  <si>
    <t>Бамбунев Константин Игоревич 8-932-098-7500</t>
  </si>
  <si>
    <t>Необходимо смонтировать СКС розетки для Wi-Fi на 3 этаже. 9шт</t>
  </si>
  <si>
    <t>0022</t>
  </si>
  <si>
    <t>Ноябрьск МИРА 76</t>
  </si>
  <si>
    <t>Гребнев Денис Борисович +7 929 259 04 91</t>
  </si>
  <si>
    <t>СКС кат. 5е в кол-ве: 32 шт.</t>
  </si>
  <si>
    <t>прошу произвести установку СКС для 11 РМ.</t>
  </si>
  <si>
    <t>г.Зеленогорск, ул.Бортникова, 11а</t>
  </si>
  <si>
    <t>Темерева Елена Александровна 8-983-611-6530</t>
  </si>
  <si>
    <t>Необходимо смонтировать порты для wifi в запотолочном пространстве, согласно приложенной схеме. Высота потолков 2.5 метра. Потолки подвесные (Армстронг)</t>
  </si>
  <si>
    <t>г.Сосновоборск, ул.Ленинского комсомола, зд.29, помещ.1,4,5</t>
  </si>
  <si>
    <t>зам рук ВСП Клейменова Татьяна Николаевна 8-923-372-4000  СБС Беляев Юрий Анатольевич 8-983-140-8404</t>
  </si>
  <si>
    <t>Исключение ХАБов. Места установок новых розеток СКС отмечены ромбами. Монтаж 4 портов СКС: по две в двух местах. Потолки 3м. Плитка</t>
  </si>
  <si>
    <t>УБ-9967-10</t>
  </si>
  <si>
    <t>023</t>
  </si>
  <si>
    <t>г.Ноябрьск, Мира, 76</t>
  </si>
  <si>
    <t>Башкирцев Сергей Николаевич +7 912 423 60 79</t>
  </si>
  <si>
    <t>3 розетки СКС под WiFi</t>
  </si>
  <si>
    <t>УБ-9967-11</t>
  </si>
  <si>
    <t>065</t>
  </si>
  <si>
    <t>г. Новый Уренгой, ул. Таежная, д. 30А</t>
  </si>
  <si>
    <t xml:space="preserve"> Алексакин Александр Валериевич +7 908 875 41 26</t>
  </si>
  <si>
    <t>wi-fi строительство СКС на 2-м этаже правого крыла.
Обозначение точек доступа на плане (жёлтый круг с чёрной оконтовкой)</t>
  </si>
  <si>
    <t>УБ-9967-12</t>
  </si>
  <si>
    <t>г.Ноябрьск, ул. Советская, д. 16а</t>
  </si>
  <si>
    <t>Кошкина Ирина Николаевна 8-912-423-6797</t>
  </si>
  <si>
    <t>Монтаж СКС для wi-fi. По Схеме №2, 3, 4, 5, 6, 7</t>
  </si>
  <si>
    <t xml:space="preserve"> </t>
  </si>
  <si>
    <t>УБ-9967-13</t>
  </si>
  <si>
    <t>00031</t>
  </si>
  <si>
    <t>Ямало-Ненецкий, Муравленко, Ленина, 88</t>
  </si>
  <si>
    <t>Ильинова Евгения Викторовна 8-932-091-2121</t>
  </si>
  <si>
    <t>необходимы коммуникации для установки ЖК панели ЕИРС</t>
  </si>
  <si>
    <t>УБ-9967-14</t>
  </si>
  <si>
    <t>050</t>
  </si>
  <si>
    <t xml:space="preserve"> Надым, Ленинградский, 11, 1 эт, переговорная</t>
  </si>
  <si>
    <t xml:space="preserve"> Шихов Денис Владиславович +7 964 204 09 99</t>
  </si>
  <si>
    <t>требуется установить 4 СКС порта в новой переговорной</t>
  </si>
  <si>
    <t>УБ-9967-15</t>
  </si>
  <si>
    <t>с. Толька, ул. Центральная,26</t>
  </si>
  <si>
    <t>СРБ-0431-3</t>
  </si>
  <si>
    <t>г.Ростов, ул.Спартаковская, д.162</t>
  </si>
  <si>
    <t>Использование свитча обусловлено нехваткой информационных розеток, необходим монтаж СКС</t>
  </si>
  <si>
    <t>СИБ-8791-8</t>
  </si>
  <si>
    <t>г.Красноярск, ул.Карла Маркса, д.24А</t>
  </si>
  <si>
    <t xml:space="preserve"> Пересыпкина Галина Леонидовна 8-913-030-2476
Петров Николай Владимирович 8-923-324-2522</t>
  </si>
  <si>
    <t>монтаж 4 портов СКС с целью исключения ХАБа</t>
  </si>
  <si>
    <t>ОБСЛ</t>
  </si>
  <si>
    <t>СИБ-8791-9</t>
  </si>
  <si>
    <t>0012</t>
  </si>
  <si>
    <t>г. Железногорск, Октябрьская 16</t>
  </si>
  <si>
    <t>Нагирный Александр Сергеевич 79130313293
Владимир Летов +7 913 031 77 30
СБС Беляев Юрий Анатольевич +7 (983) 140-84-04</t>
  </si>
  <si>
    <t>монтаж 12 портов СКС для 6 РМ. На план-схеме отмечены красными ромбами. Серверная отмечена буквой А</t>
  </si>
  <si>
    <t>СИБ-8791-10</t>
  </si>
  <si>
    <t>Ачинск, 8-й микрорайон, д. 6</t>
  </si>
  <si>
    <t>Черных Николай Васильевич 8-913-832-2556</t>
  </si>
  <si>
    <t>Восстановление 4 портов . Механическое повреждение портов СКС в кабинете 2-21, 2-21А неисправность сетевых розеток (нет возможности выполнять должностные обязанности, осуществлять работу с клиентами)</t>
  </si>
  <si>
    <t>СИБ-8791-11</t>
  </si>
  <si>
    <t>с.Тасеево, ул.Луначарского, 3</t>
  </si>
  <si>
    <t>Владимиров Андрей Викторович 8-923-353-8058</t>
  </si>
  <si>
    <t xml:space="preserve"> СКС кат. 5е в кол-ве: 6 шт.</t>
  </si>
  <si>
    <t>Необходимо смонтировать порты для wifi в запотолочном пространстве, согласно приложенной схеме. Фальшпотолок (Армстронг). Высота 2,5 метра</t>
  </si>
  <si>
    <t>ББ-8310-4</t>
  </si>
  <si>
    <t>г.Петровск-Забайкальский, ул.Спортивная, 26</t>
  </si>
  <si>
    <t>Масюк Валентина Васильевна 8-914-430-0495</t>
  </si>
  <si>
    <t>необходимо смонтировать порты для wifi в запотолочном пространстве. Серверная расположена под номером 17, в
правом верхнем углу схемы. Высота потолка 3,5 до плит армстронг, и за ними еще 50 сантиметров, с низа по всей
длине за потолочное пространство меньше 10-15 сантиметров так как кровля 1,10 козырек</t>
  </si>
  <si>
    <t>СИБ-8604-4</t>
  </si>
  <si>
    <t>г. Белово, пгт. Новый Городок, ул.Ермака, 3</t>
  </si>
  <si>
    <t>Бондарева Ольга Сергеевна +7 926 195 80 46
 Оленников Александр Александрович, 79134076535</t>
  </si>
  <si>
    <t>требуется монтаж 6 портов СКС для 3х РМ с целью устранения ХАБов. На смхеме РМ выделены красным цветом,
серверный шкаф - синим.</t>
  </si>
  <si>
    <t>СИБ-8604-5</t>
  </si>
  <si>
    <t>пгт. Новый Городок, ул.Ермака, 3</t>
  </si>
  <si>
    <t>Бондарь Наталья Сергеевна 8-913-429-4976  Оленников Александр Александрович, 79134076535</t>
  </si>
  <si>
    <t>Необходимо смонтировать порты для wifi в запотолочном пространстве, согласно приложенной схеме. Натяжные
потолки, потолки Армстронг высота потолков 3м</t>
  </si>
  <si>
    <t>СИБ-8604-6</t>
  </si>
  <si>
    <t>г.Таштагол, ул. Ленина, д.54, пом.3б</t>
  </si>
  <si>
    <t>Школдина Ольга Анатольевна 8-923-477-9148
 Шаргородский Иван Алексеевич # 89832203034</t>
  </si>
  <si>
    <t>Необходимо смонтировать порты для wifi в запотолочном пространстве, согласно приложенной схеме. Серверная
находится под цифрой 7 Потолок на высоте 3м, тип потолка Армстронг</t>
  </si>
  <si>
    <t>СИБ-8604-7</t>
  </si>
  <si>
    <t>Мундыбашское городское поселение, пгт. Мундыбаш,
ул.Ленина, 22, пом.№4</t>
  </si>
  <si>
    <t>менеджер Камольцева Елена Васильевна 8-905-900-6095</t>
  </si>
  <si>
    <t>Необходимо смонтировать порты для wifi в запотолочном пространстве, согласно приложенной схеме. Фальшпотолок (Армстронг). Шкаф находится в служебном помещении</t>
  </si>
  <si>
    <t>г.Мариинск, ул. Ленина, 32</t>
  </si>
  <si>
    <t>Терехина Ольга Александровна 8-905-917-0649</t>
  </si>
  <si>
    <t>Необходимо смонтировать порты для wifi в запотолочном пространстве, согласно приложенной схеме.Серверная
расположена в помещении, которое на схеме пронумеровано цифрой 5. Высота потолка 2.7, до подвесного потолка
Армстронг, до плит перекрытия 3 м</t>
  </si>
  <si>
    <t>СИБ-8604-9</t>
  </si>
  <si>
    <t>пгт.Яя, ул Советская, 3</t>
  </si>
  <si>
    <t>Фукс Инна Александровна 8-952-800-3236</t>
  </si>
  <si>
    <t>Необходимо смонтировать порты для wifi в запотолочном пространстве, согласно приложенной схеме. Серверная расположение в помещении с надписью техническое помещение, площадью 8,3 кв.м. Высота потолков: 1. Армстронг - 253см. 2. Ж/б стяжка 296 см.</t>
  </si>
  <si>
    <t>УБ-9960-54</t>
  </si>
  <si>
    <t>г.Уфа, ул. Р.Зорге д.5</t>
  </si>
  <si>
    <t>УБ-9960-55</t>
  </si>
  <si>
    <t>0349</t>
  </si>
  <si>
    <t>г.Стерлитамак, ул.Артема, 53б кабинеты 110 и 112</t>
  </si>
  <si>
    <t>Галеева Лилия Фаритовна 8-919-157-0222</t>
  </si>
  <si>
    <t>УБ-9960-56</t>
  </si>
  <si>
    <t>604</t>
  </si>
  <si>
    <t>Краснокамский район, п.Куяново, ул.Цветочная, 3</t>
  </si>
  <si>
    <t>иннатуллина Алия Гранитовна 8-917-481-2276</t>
  </si>
  <si>
    <t>УБ-9849-3</t>
  </si>
  <si>
    <t>036</t>
  </si>
  <si>
    <t>Курган ул. Куйбышева 108</t>
  </si>
  <si>
    <t>Уланов Владимир Валерьевич +7 919 581 46 06</t>
  </si>
  <si>
    <t>УБ-9849-5</t>
  </si>
  <si>
    <t>0227</t>
  </si>
  <si>
    <t>Шадринск, Свердлова 86</t>
  </si>
  <si>
    <t>Чичиланов Сергей Викторович +7 912 830 61 59</t>
  </si>
  <si>
    <t>оборудование розетками СКС 2 новых рабочих мест</t>
  </si>
  <si>
    <t>ПВБ-4140-4</t>
  </si>
  <si>
    <t>0175</t>
  </si>
  <si>
    <t>Кузоватовский р-он, р.п. Кузоватово, ул. Октябрьская, д. 9</t>
  </si>
  <si>
    <t>Шепелева Елена Александровна 8-927-815-7226</t>
  </si>
  <si>
    <t>Требуется проложить 10 портов СКС от серверной до точки Wi-Fi (обозначен кругом на планировке). Точка Wi-Fi будет монтироваться на потолке (стене), поэтому оконечить СКС накладной розеткой, плюс патч-корд. Точки обозначены "жёлтым" на схеме. Серверная в ВСП одна на втором этаже.</t>
  </si>
  <si>
    <t>ЦЧБ-8226-2</t>
  </si>
  <si>
    <t>Гусев Антон Алексеевич 8-961-264-39-67 Игорь +7 910 219 59 66</t>
  </si>
  <si>
    <t>Необходим монтаж 4 портов СКС для двух УС</t>
  </si>
  <si>
    <t>ПВБ-4140-5</t>
  </si>
  <si>
    <t>0347</t>
  </si>
  <si>
    <t>г. Ульяновск, ул. Карла Маркса, д. 12</t>
  </si>
  <si>
    <t>Шахин Дмитрий Валериевич 8-902-006-6424</t>
  </si>
  <si>
    <t>Требуется монтаж 2-х портов СКС (1 основной, 2-ой - резервный) для подключения УС в ЗСО согласно
приложенной схемы - в углу к внешней стене ВСП, справа от установленных УС.
Способ монтажа: линия будет монтироваться за фальш-потолком, поэтому оконечить СКС накладной
розеткой, плюс патч-корд.</t>
  </si>
  <si>
    <t>УБ-9967-16</t>
  </si>
  <si>
    <t>011</t>
  </si>
  <si>
    <t>Тазовский район, Антипаюта, улица Тундровая, 1/1</t>
  </si>
  <si>
    <t>ПВБ-4141-1</t>
  </si>
  <si>
    <t>0334</t>
  </si>
  <si>
    <t>г. Бузулук, ул. 1 Линия, д. 34</t>
  </si>
  <si>
    <t>Черепкова Юлия Николаевна 79059977565                         Соловьев Алексей Владимирович 79878470758</t>
  </si>
  <si>
    <t>Требуется монтаж 2-х портов СКС (1 основной, 2-ой - резервный) для подключения УС (банкомат) в ЗСО
согласно приложенной схемы - в один ряд с текущими УС.
Способ монтажа: линия будет монтироваться за фальш-потолком, поэтому оконечить СКС накладной
розеткой, плюс патч-корд.</t>
  </si>
  <si>
    <t>ПВБ-4141-2</t>
  </si>
  <si>
    <t>0136</t>
  </si>
  <si>
    <t>г. Абдулино, ул. Коммунистическая, д. 286</t>
  </si>
  <si>
    <t>Требуется монтаж 2-х портов СКС (1 основной, 2-ой - резервный) для подключения дополнительного УС
(банкомат) в ЗСО согласно приложенной схемы - в углу, по левую сторону от немного передвинутого
вправо УС 60006559.
Способ монтажа: линия будет монтироваться за фальш-потолком, поэтому оконечить СКС накладной
розеткой, плюс патч-корд.</t>
  </si>
  <si>
    <t>ПВБ-4141-3</t>
  </si>
  <si>
    <t>г. Оренбург, ул. Володарского, д. 16</t>
  </si>
  <si>
    <t>Жданов Владимир Николаевич +7 905 819 33 66                        Гнездилов Владимир Юрьевич +7 912 340 15 53</t>
  </si>
  <si>
    <t>Необходимо провести монтаж 1-го порта СКС для РМ в подразделении инкассации.</t>
  </si>
  <si>
    <t>ПВБ-4141-4</t>
  </si>
  <si>
    <t>0449</t>
  </si>
  <si>
    <t>п. Новосергиевка, ул. Краснопартизанская, д. 16</t>
  </si>
  <si>
    <t>Шатилов Сергей Викторович +7 922 534 01 13                             Скирко Людмила Алексеевна +7 922 855 05 85</t>
  </si>
  <si>
    <t>Необходим монтаж 4-х портов СКС в соотв. со схемой для установки 2-х рабочих мест</t>
  </si>
  <si>
    <t>ПВБ-4140-6</t>
  </si>
  <si>
    <t>0311</t>
  </si>
  <si>
    <t>п. Тимирязевский, ул. Капитана Каравашкина, 11 А</t>
  </si>
  <si>
    <t>Башмаков Денис Сергеевич +7 986 735 02 19                        Мосейкин Антон Игоревич +7 917 601 55 46</t>
  </si>
  <si>
    <t>Демонтаж существующего ТКШ и смонтированного в него оборудования СКС, с последующим монтажом оборудования СКС в новый ТКШ в кол-ве: 1 шт</t>
  </si>
  <si>
    <t>Требуется временный демонтаж существующего ТКШ на время проведения работ со шкафом
безопасности. Потом нужно снова повесить ТКШ на место.
Работы нужно вести параллельно, поэтому обязательно за 2 дня (минимум) до выезда на объект связаться с
Мосейкиным А.И.</t>
  </si>
  <si>
    <t>СИБ-9843-2</t>
  </si>
  <si>
    <t>0396</t>
  </si>
  <si>
    <t>Шербакуль, 60 лет ВЛКСМ д.3</t>
  </si>
  <si>
    <t>Заказчик: Гладких Евгений Анатольевич 79620337490 Сопровождающий: Руденко Наталья Александровна +7 908 804 41 70</t>
  </si>
  <si>
    <t>монтаж СКС для 2х УС, по 2 порта на каждый УС. СКС выводим из стены методом скрытой проводки в
металлогофре.</t>
  </si>
  <si>
    <t xml:space="preserve">ЦЧБ-8222-1 </t>
  </si>
  <si>
    <t>0213</t>
  </si>
  <si>
    <t>Орловская обл, Ливенский р-н, с. Росстани, ул. Совхозная, 20</t>
  </si>
  <si>
    <t xml:space="preserve"> Овсянников Александр Николаевич 8-980-369-5745
Пожидаев Александр Иванович (СБС сопровождение) 8-915-508-5489</t>
  </si>
  <si>
    <t>Необходим монтаж 1 ТКШ 20 юнитов и 4 портов СКС</t>
  </si>
  <si>
    <t xml:space="preserve">
Поставка и монтажа навесного ТКШ размером не менее 20U, 600х600 в кол-ве: 1 шт.</t>
  </si>
  <si>
    <t>ЦЧБ-8222-2</t>
  </si>
  <si>
    <t>0215</t>
  </si>
  <si>
    <t>Орловская обл, Ливенский р-н, с.Коротыш, ул.Молодежная, 5</t>
  </si>
  <si>
    <t>ЦЧБ-8222-3</t>
  </si>
  <si>
    <t>0203</t>
  </si>
  <si>
    <t>Орловская обл, Ливенский р-н, с.Успенское, ул.Мира, 17</t>
  </si>
  <si>
    <t>УБ-9965-4</t>
  </si>
  <si>
    <t>190</t>
  </si>
  <si>
    <t>Урай, Тюменская область, Ленина 90</t>
  </si>
  <si>
    <t>зам рук Охоба Валерий Юрьевич 8-999-566-9856</t>
  </si>
  <si>
    <t>Проект wi-fi. Монтаж точки АР04</t>
  </si>
  <si>
    <t>УБ-9965-5</t>
  </si>
  <si>
    <t>184</t>
  </si>
  <si>
    <t>Россия, пгт.Игрим, ул.Кооперативная 50б</t>
  </si>
  <si>
    <t>зам рук Букин Илья Андреевич 8-929-260-0641</t>
  </si>
  <si>
    <t>На схеме Зеленые - имеющиеся порты (заменить, проложены над потолком без гофры), черным требуется установить
новые СКС. Избавление от хабов</t>
  </si>
  <si>
    <t>УБ-9965-6</t>
  </si>
  <si>
    <t>5940/5940</t>
  </si>
  <si>
    <t>16</t>
  </si>
  <si>
    <t>Сургутский район, п.г.т. Белый Яр, ул. Горького, д. 1а</t>
  </si>
  <si>
    <t>рук Губайдуллин Радик Мидхатович 8-922-410-0324</t>
  </si>
  <si>
    <t>УБ-9965-7</t>
  </si>
  <si>
    <t>168</t>
  </si>
  <si>
    <t>Тюменская область, Ханты-Мансийский р-н</t>
  </si>
  <si>
    <t>всп Кондратьева Екатерина Евгеньевна 8-932-409-9131</t>
  </si>
  <si>
    <t>УБ-9965-8</t>
  </si>
  <si>
    <t>191</t>
  </si>
  <si>
    <t>г. Урай, Тюменская область, мкр. 2, д.89а</t>
  </si>
  <si>
    <t>рук Баланеску Анна Андреевна 8-909-043-4558</t>
  </si>
  <si>
    <t>УБ-9965-9</t>
  </si>
  <si>
    <t>30</t>
  </si>
  <si>
    <t>п.Солнечный, ул.Строителей, 7-а</t>
  </si>
  <si>
    <t>всп Юсупова Эльвира Кашифовна 8-908-118-0836</t>
  </si>
  <si>
    <t>УБ-9965-10</t>
  </si>
  <si>
    <t>69</t>
  </si>
  <si>
    <t>г.Сургут, ул. Проспект Мира, д. 10</t>
  </si>
  <si>
    <t>рук Ивлева Анастасия Владимировна 89383386220</t>
  </si>
  <si>
    <t>УБ-9965-11</t>
  </si>
  <si>
    <t>131</t>
  </si>
  <si>
    <t>г. Радужный, 7 мкр., 12</t>
  </si>
  <si>
    <t>рук Якупова Зиярат Калсыновна 8-912-415-8955</t>
  </si>
  <si>
    <t>УБ-9965-12</t>
  </si>
  <si>
    <t>73</t>
  </si>
  <si>
    <t>г.Когалым, ул.Дружбы народов, д. 27</t>
  </si>
  <si>
    <t>рук Влагова Марина Сергеевна 8-904-481-3741</t>
  </si>
  <si>
    <t>УБ-9965-13</t>
  </si>
  <si>
    <t>87</t>
  </si>
  <si>
    <t>г. Сургут, ул. Иосифа Каролинского, д. 13</t>
  </si>
  <si>
    <t>рук Сиразетдинова Эльмира Фанилевна 8-982-598-7194</t>
  </si>
  <si>
    <t>УБ-9965-14</t>
  </si>
  <si>
    <t>103</t>
  </si>
  <si>
    <t>Нефтеюганск 16 а микрорайон зд. 50 Кабинет руководителя</t>
  </si>
  <si>
    <t>Кучеренко Гульнара Апдрашитовна +7 922 792 58 75</t>
  </si>
  <si>
    <t>СИБ-9548-1</t>
  </si>
  <si>
    <t>04</t>
  </si>
  <si>
    <t>г. Кызыл, ул. Кочетова 31, 1 этаж, забарьерное пространство.м</t>
  </si>
  <si>
    <t>Септел Начын Ужар-оолович 79293586566                                Ондар Артем Доруг-оолович +7 923 540 29 09                                       СБС Гавриленко Роман Павлович 8-983-515-0167</t>
  </si>
  <si>
    <t>монтаж 3х новых портов для МФУ, каждый порт смонтировать на колоннах между окнами</t>
  </si>
  <si>
    <t>УБ-9960-57</t>
  </si>
  <si>
    <t>0331</t>
  </si>
  <si>
    <t>г. Белорецк, ул, Ленина, 57 Кассовое подразделение</t>
  </si>
  <si>
    <t>Сафрайдер Виктор Владимирович +7 903 958 54 12</t>
  </si>
  <si>
    <t>СКС для РМ в КИЦ</t>
  </si>
  <si>
    <t>УБ-9960-58</t>
  </si>
  <si>
    <t>Уфа, Зорге 5, каб 315</t>
  </si>
  <si>
    <t>Шайнурова Гульнара +7 917 401 12 87</t>
  </si>
  <si>
    <t>оснащение рабочего места СКС</t>
  </si>
  <si>
    <t>УБ-9960-59</t>
  </si>
  <si>
    <t>0197</t>
  </si>
  <si>
    <t>г. Уфа, ул. Пушкина, 43</t>
  </si>
  <si>
    <t>Тарасов Эдуард Сергеевич +7 917 401 13 00</t>
  </si>
  <si>
    <t>необходимо для нового СУО установить розетку СКС
ставим на втором этаже</t>
  </si>
  <si>
    <t>УБ-9960-60</t>
  </si>
  <si>
    <t>г.Октябрьский, ул.Губкина, 27</t>
  </si>
  <si>
    <t>Пестрова Наталья Васильевна 8-927-322-2622</t>
  </si>
  <si>
    <t>УБ-9960-61</t>
  </si>
  <si>
    <t>Буздякский район, с.Буздяк, ул.Красная площадь, 17</t>
  </si>
  <si>
    <t>Гималов Ильдар Рифович 8-937-304-4330</t>
  </si>
  <si>
    <t>УБ-9960-62</t>
  </si>
  <si>
    <t>Куюргазинский район,с.Ермолаево, ул.Советская, 116</t>
  </si>
  <si>
    <t>Щурева Валентина Яковлевна 8-927-303-4873</t>
  </si>
  <si>
    <t>СКС кат. 5е в кол-ве: 5 шт</t>
  </si>
  <si>
    <t>УБ-9960-63</t>
  </si>
  <si>
    <t>г.Сибай, ул.Пионерская, 9а</t>
  </si>
  <si>
    <t>УБ-9960-64</t>
  </si>
  <si>
    <t>г.Баймак, проспект С.Юлаева, 32</t>
  </si>
  <si>
    <t>Гиниятов Загир Галлямович 8-960-383-3389</t>
  </si>
  <si>
    <t>ДВБ-8318-1</t>
  </si>
  <si>
    <t>г.Благовещенск, ул.Северная, 59</t>
  </si>
  <si>
    <t xml:space="preserve"> Димитрюк Алёна Игоревна 8-914-593-0271</t>
  </si>
  <si>
    <t>Установка СКС вместо хабов согласно схемы</t>
  </si>
  <si>
    <t>ДВБ-8318-2</t>
  </si>
  <si>
    <t>г. Благовещенск, ул. Зейская, 240, 2 этаж, кабинет А215</t>
  </si>
  <si>
    <t>Петренко Наталия Валерьевна +7 914 538 29 01</t>
  </si>
  <si>
    <t>ДВБ-8318-3</t>
  </si>
  <si>
    <t>0220</t>
  </si>
  <si>
    <t>г. Тында ул. Красная Пресня, 1</t>
  </si>
  <si>
    <t>Шпилько Яков Николаевич +7 914 048 91 14</t>
  </si>
  <si>
    <t>Монтаж СКС для камер и СКУД</t>
  </si>
  <si>
    <t>СРБ-0431-4</t>
  </si>
  <si>
    <t>г. Ярославль ул Советская 34 каб 3.42</t>
  </si>
  <si>
    <t>Коршунов Сергей Николаевич 79056363097</t>
  </si>
  <si>
    <t>необходимо смонтировать порты СКС для РМ</t>
  </si>
  <si>
    <t>п. Борисоглебский, ул.Транспортнаяд.3</t>
  </si>
  <si>
    <t>Рядом с РМ руководителя в служебной зоне ВСП (помещение отгорожено от клиентов бронированным стеклом, на
дверях кодовый замок) размещен неуправляемый свитч ACORP на котором активно 5 линков. Свитч подключен к
порту GE1/0/10 управляемого коммутатора Huawei домена Omega. Его использование обусловлено отсутствием</t>
  </si>
  <si>
    <t>СИБ-8604-10</t>
  </si>
  <si>
    <t>0302</t>
  </si>
  <si>
    <t>обл Кемеровская область - Кузбасс, , г Мыски, , ул Первомайская, д. 30</t>
  </si>
  <si>
    <t>Соловьева Анна Николаевна 79137235623 Андрей Редекоп +7 913 397 80 46</t>
  </si>
  <si>
    <t>монтаж порта СКС для Еирс, приведение к стандартам Банка</t>
  </si>
  <si>
    <t>СРБ -0438-2</t>
  </si>
  <si>
    <t>г.Иваново, ул.Кузнецова, 28</t>
  </si>
  <si>
    <t>Иванова Светлана Анатольевна 8-910-691-4305</t>
  </si>
  <si>
    <t>Требуется проложить линию СКС от серверной до каждой точки Wi-Fi. За потолком кабель монтировать в гофре.
Розетка монтируется за потолок. После монтажа розетки, подключить к ней патч-корд (1-1,5 м) и оставить за
потолком. На схеме каждая точка Wi-Fi отмечена кругом</t>
  </si>
  <si>
    <t>УБ-9967-17</t>
  </si>
  <si>
    <t>г. Ноябрьск, пр.Мира, 76 цокольный этаж</t>
  </si>
  <si>
    <t>рук КИЦ Башкирцев Сергей Николаевич 8-912-423-6079</t>
  </si>
  <si>
    <t>7 портов для подключения оборудования ТСО</t>
  </si>
  <si>
    <t>УБ-9967-18</t>
  </si>
  <si>
    <t>034</t>
  </si>
  <si>
    <t>г. Губкинский мкр.9 д.10</t>
  </si>
  <si>
    <t>рук КИЦ Сухарев Алексей Владимирович 8-912-425-0603</t>
  </si>
  <si>
    <t>УБ-9960-66</t>
  </si>
  <si>
    <t>0788</t>
  </si>
  <si>
    <t>г. Стерлитамак, ул Худайбердина, 46</t>
  </si>
  <si>
    <t>рук Панчишина Ольга Анатольевна 8-917-446-6129</t>
  </si>
  <si>
    <t>монтаж СКС для wi-fi согласно вложенной планировки, точка №6</t>
  </si>
  <si>
    <t>УБ-9960-67</t>
  </si>
  <si>
    <t>г.Сибай, ул. Пионерская, 9А (КИЦ)</t>
  </si>
  <si>
    <t>Ураков Ильгиз Галиевич +7 987 241 57 66</t>
  </si>
  <si>
    <t>УБ-9960-65</t>
  </si>
  <si>
    <t>0467</t>
  </si>
  <si>
    <t>Республика Башкортостан, Район Белебеевский, Знаменка, Улица</t>
  </si>
  <si>
    <t>УРМ +7 917 042 48 00</t>
  </si>
  <si>
    <t>СКС для УС. (Монтируются за постоматом)</t>
  </si>
  <si>
    <t>СРБ -0438-3</t>
  </si>
  <si>
    <t>г. Иваново, ул. Лежневская, д. 157</t>
  </si>
  <si>
    <t>Кайзер Дмитрий Карлович, тел. 8 906 511 08 81</t>
  </si>
  <si>
    <t>Требуется монтаж портов СКС для подключения 3 РМ. Во вложении общая схема офиса и отдельно кабинета с указанием мест размещения информационных розеток</t>
  </si>
  <si>
    <t>СРБ -0435-4</t>
  </si>
  <si>
    <t>Вохомский район, п.Вохма, ул.Советская, 51</t>
  </si>
  <si>
    <t xml:space="preserve"> Бондарева Ольга Сергеевна 79261958046</t>
  </si>
  <si>
    <t>СКС кат. 5е в кол-ве: 30 шт.</t>
  </si>
  <si>
    <t>Необходимо подготовить СКС для проведения VRF-Full для ВСЕХ устройств (необходимое кол-во портов 30 шт.)</t>
  </si>
  <si>
    <t>СРБ-0127-2</t>
  </si>
  <si>
    <t>0156</t>
  </si>
  <si>
    <t>Область Брянская, г. Дятьково, Улица Ленина, 151</t>
  </si>
  <si>
    <t>Шадрова Людмила Владимировна 79674315825, Беда Алексей Викторович +7 915 809 85 46</t>
  </si>
  <si>
    <t>Необходимо организовать СКС для установки УС</t>
  </si>
  <si>
    <t>УБ-9960-68</t>
  </si>
  <si>
    <t>0172</t>
  </si>
  <si>
    <t>г. Уфа, ул. Ухтомского, 10</t>
  </si>
  <si>
    <t>Сафин Ильнур Фанилевич +7 929 755 66 64</t>
  </si>
  <si>
    <t>4 СКС для РМ (Компьютеры, принтер, телефоны)</t>
  </si>
  <si>
    <t>УБ-9960-69</t>
  </si>
  <si>
    <t>Уфа,50-летия октября 3</t>
  </si>
  <si>
    <t>Сакаев Альберт Фанурович 79874857713</t>
  </si>
  <si>
    <t>ПВБ-4143-8</t>
  </si>
  <si>
    <t>г. Астрахань, ул. Кирова, д. 41</t>
  </si>
  <si>
    <t>Требуется монтаж 2-х портов СКС для доп. УС. Расположение портов в соотв. с приложеннй схемой.
Розетка будет монтироваться на потолке (стене), поэтому оконечить СКС накладной розеткой, плюс патчкорд.</t>
  </si>
  <si>
    <t>СИБ-8490-1</t>
  </si>
  <si>
    <t>00107</t>
  </si>
  <si>
    <t>Город Томск, Проспект Ленина, 10</t>
  </si>
  <si>
    <t>Заказчик: Анпилогов Виктор Сергеевич 79531992188
Сопровождающий: СБС Основский Вадим +7 (913) 105-1045</t>
  </si>
  <si>
    <t>монтаж 2х портов СКС для УС. На схеме банкомат выделен красным прямоугольником. СКС выводим из стены
методом скрытой проводки в металлогофре.</t>
  </si>
  <si>
    <t>СИБ-8606-6</t>
  </si>
  <si>
    <t>483</t>
  </si>
  <si>
    <t>Топчихинский район, с.Топчиха, ул.Привокзальная, 42</t>
  </si>
  <si>
    <t>Трегубова Яна Анатольевна 8-913-277-5280</t>
  </si>
  <si>
    <t>Необходимо смонтировать порты для wifi в запотолочном пространстве, согласно приложенной схеме. Высота
потолков 3.5 метра, подвесные Армстронг. Серверное помещение расположено на втором этаже, над помещением 103</t>
  </si>
  <si>
    <t>СИБ-8606-7</t>
  </si>
  <si>
    <t>г.Рубцовск, ул.Октябрьская, 24А</t>
  </si>
  <si>
    <t>Кожушко Светлана Валерьевна 8-923-648-0436</t>
  </si>
  <si>
    <t>Необходимо смонтировать порт для wifi в запотолочном пространстве, согласно приложенной схеме. - высота 270см,
тип армстронг.</t>
  </si>
  <si>
    <t>СИБ-8606-8</t>
  </si>
  <si>
    <t>Ключевский район, с.Ключи, ул.Центральная, 14</t>
  </si>
  <si>
    <t>Филякова Ирина Викторовна 8-960-959-2945</t>
  </si>
  <si>
    <t>Необходимо смонтировать порты для wifi в запотолочном пространстве, согласно приложенной схеме. Серверная на
плане под номером 119, Потолок Армстронг, высота - 280 см, от Армстронга до перекрытия 25 см.</t>
  </si>
  <si>
    <t>СИБ-8606-9</t>
  </si>
  <si>
    <t>Шипуновский район, с.Шипуново, ул.Советская, 67</t>
  </si>
  <si>
    <t>Поломошнова Светлана Алексеевна 8-905-982-7767</t>
  </si>
  <si>
    <t>Необходимо смонтировать порты для wifi в запотолочном пространстве, согласно приложенной схеме. Обозначение
серверной согласно плану корректно. Потолок типа *Армстронг* высота 4м.</t>
  </si>
  <si>
    <t>СРБ-0128-15</t>
  </si>
  <si>
    <t>г. Тула, ул. Крестовоздвиженская, д. 1, 3-й этаж, каб. 321</t>
  </si>
  <si>
    <t>Андреева Елена Леонидовна, тел. 8 953 439 86 06</t>
  </si>
  <si>
    <t>Требуется добавление розеток СКС для 2 РМ</t>
  </si>
  <si>
    <t>СРБ-0128-16</t>
  </si>
  <si>
    <t>Тульская обл., г. Донской, Калинина 21</t>
  </si>
  <si>
    <t>Медведева Наталия Александровна +7 953 422 56 80</t>
  </si>
  <si>
    <t>Необходима протяжка кабеля для подключения 4-х IP-видеокамер, контроллера СКУД и прибора ОПСм</t>
  </si>
  <si>
    <t>УБ-9849-6</t>
  </si>
  <si>
    <t>0036</t>
  </si>
  <si>
    <t>Курган, Куйбышева, 108</t>
  </si>
  <si>
    <t>Снегирев Андрей Александрович 79105555555</t>
  </si>
  <si>
    <t xml:space="preserve">монтаж 2х портов СКС для ИПТ
</t>
  </si>
  <si>
    <t>0104</t>
  </si>
  <si>
    <t>г.Кострома ул.Никитская, 33</t>
  </si>
  <si>
    <t>Разина Светлана Васильевна 79065228234</t>
  </si>
  <si>
    <t>требуется в предкладовой организовать новое рабочее место для применение технологии формирования ярлыков к
местам хранения</t>
  </si>
  <si>
    <t>СРБ-0128-17</t>
  </si>
  <si>
    <t>0169</t>
  </si>
  <si>
    <t>г.Тула, ул.Коминтерна,31 3 этаж кабинет 3.03</t>
  </si>
  <si>
    <t>Кузнецов Никита Дмитриевич +7 906 626 11 02</t>
  </si>
  <si>
    <t>Установить розетки СКС, розетки на 220 уже установлены</t>
  </si>
  <si>
    <t>СРБ-0127-3</t>
  </si>
  <si>
    <t>г.Брянск, проспект Ленина, 10Б</t>
  </si>
  <si>
    <t>Бакун Дмитрий Владимирович 79103374207</t>
  </si>
  <si>
    <t>Построение новой ВОЛС внутри кроссового помещения 904, между ТКШ</t>
  </si>
  <si>
    <t>СИБ-8606-10</t>
  </si>
  <si>
    <t>Павловский район, с.Черемное, ул.Юбилейная, д. 10, пом. 7а</t>
  </si>
  <si>
    <t>Клипенштейн Анатолий Иванович, 79130804970</t>
  </si>
  <si>
    <t>Перемещение/Восстановление ранее используемых портов в пределах объекта (порт) в кол-ве: 1 шт.</t>
  </si>
  <si>
    <t>С целью восстановления работы централизованной услуги WiFi. Линия повреждена требуется восстановление СКС от точки до серверной</t>
  </si>
  <si>
    <t>СИБ-8604-11</t>
  </si>
  <si>
    <t>г. Кемерово, пр. Октябрьский 53</t>
  </si>
  <si>
    <t>Ломакин Денис Георгиевич +7 903 909 23 58 Лямина Ольга Александровна 79132846005</t>
  </si>
  <si>
    <t>создание нового рабочего места в кабинете 5.08 на 5 этаже здания ГОСБ, монтаж 3 розеток СКС</t>
  </si>
  <si>
    <t>СРБ-0431-6</t>
  </si>
  <si>
    <t>Ярославская обл, Первомайский район, с.Кукобой, ул.Советская, 39</t>
  </si>
  <si>
    <t>Необходимо организовать СКС на РМ</t>
  </si>
  <si>
    <t xml:space="preserve"> СРБ-6451-1</t>
  </si>
  <si>
    <t>у г.Рославль, ул.Пролетарская, 33</t>
  </si>
  <si>
    <t xml:space="preserve">СКС кат. 5е в кол-ве: 2 шт.
</t>
  </si>
  <si>
    <t xml:space="preserve">Необходимо смонтировать СКС для банкомата.
</t>
  </si>
  <si>
    <t>СИБ-8604-12</t>
  </si>
  <si>
    <t xml:space="preserve"> г Кемерово пр-кт Октябрьский, 53</t>
  </si>
  <si>
    <t xml:space="preserve">Шайкомалова Татьяна Ивановна +7 913 326 09 20    Петрунёв Евгений +7-983-217-1189
</t>
  </si>
  <si>
    <t xml:space="preserve">СКС кат. 5е в кол-ве: 1 шт.
</t>
  </si>
  <si>
    <t>для подключения ЖК к ЕИРС требуется монтаж СКС</t>
  </si>
  <si>
    <t>СРБ-0127-4</t>
  </si>
  <si>
    <t xml:space="preserve"> г.Брянск, ул.Киевская, 3А</t>
  </si>
  <si>
    <t xml:space="preserve">В помещении РУС Брянского ГОСБ требуется организация оптических и медных межкроссовых соединений внутри
РУС.
</t>
  </si>
  <si>
    <t>СРБ-0431-7</t>
  </si>
  <si>
    <t>г.Рыбинск, ул.Чкалова д.64а</t>
  </si>
  <si>
    <t>Синайский Игорь Ефимович 79807070177</t>
  </si>
  <si>
    <t>Необходимо смонтировать 4 порта</t>
  </si>
  <si>
    <t>УБ-9960-70</t>
  </si>
  <si>
    <t>0223</t>
  </si>
  <si>
    <t>Уфа, С. Перовской, 19/1</t>
  </si>
  <si>
    <t>Хабиров Альберт Дамирович +7 917 361 94 35</t>
  </si>
  <si>
    <t>СКС кат. 5е в кол-ве: 16 шт.</t>
  </si>
  <si>
    <t xml:space="preserve">монтаж 16 портов СКС для 4х РМ. На столах 1,2,3,4 необходимо размещение розеток сетевых; 5 и 6 место на схеме,
останутся, там есть розетки.
</t>
  </si>
  <si>
    <t>УБ-9960-71</t>
  </si>
  <si>
    <t xml:space="preserve">г. Уфа, ул. Пушкина, 43
</t>
  </si>
  <si>
    <t xml:space="preserve"> Тарасов Эдуард Сергеевич +7 917 401 13 00</t>
  </si>
  <si>
    <t>монтаж СКС для СУО согласно план-схеме</t>
  </si>
  <si>
    <t>УБ-9849-7</t>
  </si>
  <si>
    <t>00237</t>
  </si>
  <si>
    <t xml:space="preserve">Курганская, Каргапольский, Каргаполье, Клубная, 1А
</t>
  </si>
  <si>
    <t>Снегирев Андрей Александрович +7 912 571 81 84</t>
  </si>
  <si>
    <t>организовать вывод СКС для перемещения ЕИРС</t>
  </si>
  <si>
    <t>УБ-9849-8</t>
  </si>
  <si>
    <t>Город Далматово, Улица Советская, 166</t>
  </si>
  <si>
    <t>Снегирев Андрей Александрович 79105555555 Семёнов Тимофей Юрьевич 8-912-571-8184</t>
  </si>
  <si>
    <t>восстановление 1 порта СКС для УС. Кабель находится под потолком в месте предпологаемой установки. Необходим
опуск кабеля за гипса картонную стену в технологическое отверстие. Кабель рабочий подключен в стойку в патч
панель 1.46</t>
  </si>
  <si>
    <t>УБ-9967-19</t>
  </si>
  <si>
    <t>Новый Уренгой мкр. Дружба, 3</t>
  </si>
  <si>
    <t xml:space="preserve"> Варфоломеева Виктория Геннадиевна 79829775555
СБС Никитин Владимир Владимирович, +7(982)260-36-49</t>
  </si>
  <si>
    <t>монтаж 2х портов СКС для РМ согласно схеме</t>
  </si>
  <si>
    <t>СРБ-0431-8</t>
  </si>
  <si>
    <t>у г.Ярославль, ул.Индустриальная, 37</t>
  </si>
  <si>
    <t xml:space="preserve"> Приходько Алексей Юрьевич +7 919 108 47 03</t>
  </si>
  <si>
    <t xml:space="preserve"> СКС кат. 5е в кол-ве: 1 шт.</t>
  </si>
  <si>
    <t>Требуется создание СКС под точку доступа AP05</t>
  </si>
  <si>
    <t>СИБ-8606-11</t>
  </si>
  <si>
    <t>Мамонтовский район, с.Черная Курья, ул.Советская, 2</t>
  </si>
  <si>
    <t>Козин Андрей Викторович 8-983-608-4599</t>
  </si>
  <si>
    <t>монтаж 4 портов СКС для РМ</t>
  </si>
  <si>
    <t>ББ-8310-5</t>
  </si>
  <si>
    <t>0097</t>
  </si>
  <si>
    <t>с. Верх-Усугли, ул. Первомайская, 2г</t>
  </si>
  <si>
    <t xml:space="preserve">Нейфельдт Игорь Яковлевич 8-914-470-6224
</t>
  </si>
  <si>
    <t>Необходимо установить телекоммуникационный шкаф 42U 800*800 (вместо текущего).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</si>
  <si>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 xml:space="preserve">Демонтаж существующего ТКШ и смонтированного в него оборудования СКС, с последующим монтажом
оборудования СКС в новый ТКШ в кол-ве: 1 шт.
</t>
  </si>
  <si>
    <t>СРБ-0431-9</t>
  </si>
  <si>
    <t>г.Любим, ул.Советская, 10</t>
  </si>
  <si>
    <t xml:space="preserve">Синайский Игорь Ефимович 79807070177
</t>
  </si>
  <si>
    <t>на рабочих местах установлены Хабы. Места обозначены на схеме. Необходимо организовать СКС.</t>
  </si>
  <si>
    <t>СИБ-9843-3</t>
  </si>
  <si>
    <t>с.Боголюбовка, пер. Центральный, 9</t>
  </si>
  <si>
    <t xml:space="preserve">Червинский Виталий Владимирович +7 913 150 41 72
 Бабин Александр Викторович 8-913-970-1367
</t>
  </si>
  <si>
    <t>В рамках подготовки к ТР ВСП необходимо установить в ВСП телеком шкаф 20U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</si>
  <si>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СРБ-0123-1</t>
  </si>
  <si>
    <t>0196</t>
  </si>
  <si>
    <t>г. Бежецк, ул. Радищева 1/34</t>
  </si>
  <si>
    <t>Цветков Александр Борисович +7 910 647 05 11</t>
  </si>
  <si>
    <t xml:space="preserve">необходимы 6 информационных розеток для подключения 4 видеокамер, 1 контроллера СКУД в кладовой и 1
видеорегистратора в служебном помещении руководителя КИЦ. </t>
  </si>
  <si>
    <t>ББ-8312-2</t>
  </si>
  <si>
    <t>с. Курумкан, ул. Школьная, 1</t>
  </si>
  <si>
    <t>Афанасьев Игорь Георгиевич 79834200910
 Уварова Марина Николаевна +7 924 654 36 18</t>
  </si>
  <si>
    <t>монтаж 1 порта СКС для ССМ</t>
  </si>
  <si>
    <t>СИБ-8606-12</t>
  </si>
  <si>
    <t xml:space="preserve"> г.Бийск, ул.Социалистическая, 34/1</t>
  </si>
  <si>
    <t>Серова Инна Владимировна 8-913-212-8850</t>
  </si>
  <si>
    <t>Необходимо смонтировать порт для wifi в запотолочном пространстве, согласно приложенной схеме. Высота -3,5м . Армстронг. Серверная в помещении 118</t>
  </si>
  <si>
    <t>СИБ-8606-13</t>
  </si>
  <si>
    <t>Зональный район, с.Зональное, ул.Торговая, 7</t>
  </si>
  <si>
    <t>зам.РВСП Бояринова Оксана Дмитриевна 8-913-233-0049
Сопровождающий: Демаков Виталий Владимирович # 89635020307</t>
  </si>
  <si>
    <t>Необходимо смонтировать порты для wifi в запотолочном пространстве, согласно приложенной схеме. Высота
потолка 3м. Фальшпотолок Армстронг в зоне обслуживания клиентов и бетонный потолок в серверной, и зоне отдыха.</t>
  </si>
  <si>
    <t>СРБ-0124-2</t>
  </si>
  <si>
    <t>г.Кременки, ул.Ленина, 2</t>
  </si>
  <si>
    <t>Янкина Алевтина Михайловна 8-910-525-7393</t>
  </si>
  <si>
    <t>СРБ-0435-6</t>
  </si>
  <si>
    <t xml:space="preserve">Вохомский район, п.Вохма, ул.Советская, 51
</t>
  </si>
  <si>
    <t>Герасимова Римма Юрьевна 8-915-910-7280</t>
  </si>
  <si>
    <t>СРБ-0435-7</t>
  </si>
  <si>
    <t>Кадыйский район, пгт.Кадый, ул.Гагарина, 1А</t>
  </si>
  <si>
    <t>Кузнецова Галина Александровна 8-920-643-6585</t>
  </si>
  <si>
    <t>СРБ-0435-8</t>
  </si>
  <si>
    <t>с.Парфеньево, ул.Ленина, 53</t>
  </si>
  <si>
    <t>Ангел Светлана Михайловна 8-58674066</t>
  </si>
  <si>
    <t>УБ-9960-72</t>
  </si>
  <si>
    <t>00507</t>
  </si>
  <si>
    <t>Район Илишевский, Верхнеяркеево, Улица
Пушкина, 7/1</t>
  </si>
  <si>
    <t>Гаврилова Анна Васильевна 79207589309
Бахтиев Рустам Мирдаханович +7 987 581 96 98</t>
  </si>
  <si>
    <t>УБ-9960-73</t>
  </si>
  <si>
    <t xml:space="preserve">г. Уфа, ул. Р. Зорге 5, 4 этаж, кабинет 513а. </t>
  </si>
  <si>
    <t>Янбаев Малик Гималитдинович +7 986 961 16 46</t>
  </si>
  <si>
    <t>необходимы СКС розетки для РМ</t>
  </si>
  <si>
    <t>ПВБ-4143-9</t>
  </si>
  <si>
    <t xml:space="preserve"> г. Астрахань, ул. Яблочкова, д. 34</t>
  </si>
  <si>
    <t>Захарова Александра Юрьевна, тел. 8-953-190-1116 Пальцев Анатолий Анатольевич 8 988 060 62 17</t>
  </si>
  <si>
    <t>Необходима организация СКС для установки 1 банкомата в зоне ЗСО. Место проведения работ указано на
схеме во вложении (обозначено стрелкой)</t>
  </si>
  <si>
    <t>СИБ-8604-13</t>
  </si>
  <si>
    <t>Кемерово, ул. Притомская набережная, 19А, 2 этаж, клиентский зал.</t>
  </si>
  <si>
    <t xml:space="preserve">Заказчик: Кравцова Галина Ильинична 79134363581
Сопровождающий: Чиняева Надежда Сергеевна +7 913 137 40 03
</t>
  </si>
  <si>
    <t>провести СКС от серверной до точки для ЕИРС</t>
  </si>
  <si>
    <t>УБ-9965-15</t>
  </si>
  <si>
    <t>г.Сургут, Дзержинского, 5</t>
  </si>
  <si>
    <t>Гузеева Ольга Анатольевна +7 902 853 15 35</t>
  </si>
  <si>
    <t>СКС для РМ (для конференц связи)</t>
  </si>
  <si>
    <t>УБ-9965-16</t>
  </si>
  <si>
    <t>г.Нефтеюганск, 9 микрорайон, дом 2А</t>
  </si>
  <si>
    <t>Герцен Евгений Олегович 8-982-560-8757</t>
  </si>
  <si>
    <t>СЗБ-2755-1</t>
  </si>
  <si>
    <t>г. Калининград, пр-т Ленинский, д. 34</t>
  </si>
  <si>
    <t xml:space="preserve">Маслова Любовь Николаевна, тел. 8 921 875 53 46; Щеглова Анастасия Николаевна (рук.ВСП),
тел. 8 921 616 56 14
</t>
  </si>
  <si>
    <t>Требуется монтаж порта для подключения счетно-сортировальной машины
Перед выездом согласовать с контактным лицом дату и время проведения работ</t>
  </si>
  <si>
    <t>СЗБ-2755-2</t>
  </si>
  <si>
    <t>г. Калининград, ул. Александра Невского, д. 50-52</t>
  </si>
  <si>
    <t>Адамов Василий Николаевич, тел. 8 910 166 20 34; Клюйко Татьяна Васильевна (рук.ВСП), тел. 8 911 473 63 68</t>
  </si>
  <si>
    <t>Требуется монтаж портов СКС для доп.точек 13 и 14 (на планировке выделены зеленым цветом). В помещении
требуется проложить линию СКС от серверной до точки Wi-Fi. Точка Wi-Fi будет монтироваться за потолком, поэтому
розетку необходимо прикрепить на потолок (за фальш-потолком). Провод за потолком прокладывать в существующих
лотках, в гофре. Промаркировать линию с обеих сторон.
ВАЖНО: высота потолков 3,5м, потолок подвесной типа "Грильяж"
Перед выездом согласовать с контактным лицом дату и время проведения работ</t>
  </si>
  <si>
    <t>УБ-9960-01-ТСО</t>
  </si>
  <si>
    <t>г.Уфа, ул. Р.Зорге д.5, 1 и 2 этаж</t>
  </si>
  <si>
    <t xml:space="preserve">Необходим монтаж 45-ти портов СКС на 1 и 2 этаже. На 1-м этаже – 37 портов, на 2-м этаже – 8 портов. Потолок
«Армстронг». 
</t>
  </si>
  <si>
    <t>УБ-9960-02-ТСО</t>
  </si>
  <si>
    <t xml:space="preserve">г.Уфа, ул. Р.Зорге д.5. 0, 3, 4, 8 этажи. 
</t>
  </si>
  <si>
    <t xml:space="preserve">Необходим монтаж 46-ти портов СКС на 0, 3, 4, 8 этажах. На 0-м этаже – 14 портов, на 3-м этаже – 9 портов, на 4-м
этаже – 8 портов, на 8-м этаже – 15 портов. Потолок «Армстронг». </t>
  </si>
  <si>
    <t>УБ-9960-03-ТСО</t>
  </si>
  <si>
    <t xml:space="preserve"> г.Уфа, ул. Р.Зорге д.5. 5, 6, 7 этаж. 
</t>
  </si>
  <si>
    <t xml:space="preserve">Необходим монтаж 20-ти портов СКС на 5, 6, 7 этажах. На 5-м этаже – 6 портов, на 6-м этаже – 8 портов, на 7-м этаже
– 6 портов. Потолок «Армстронг». </t>
  </si>
  <si>
    <t>ББ-8312-3</t>
  </si>
  <si>
    <t>с. Бичура, ул.Советская, 62</t>
  </si>
  <si>
    <t>Афанасьев Игорь Георгиевич 79834200910
Сопровождающий: Галсанов Баир Юрьевич +7 995 529 90 49</t>
  </si>
  <si>
    <t>ПВБ-4141-5</t>
  </si>
  <si>
    <t xml:space="preserve">Город Кувандык, Улица Оренбургская, д. 23
</t>
  </si>
  <si>
    <t>УРМ ТУСУС , +7 987 847 24 77, Захарчева Екатерина Владимировна</t>
  </si>
  <si>
    <t>необходимо подготовить коммуникации для подключения дополнительного устройства - РАТМ в ЗСО
согласно приложенной схемы</t>
  </si>
  <si>
    <t>УБ-9965-17</t>
  </si>
  <si>
    <t>082</t>
  </si>
  <si>
    <t>г. Сургут,бульвар свободы д.2</t>
  </si>
  <si>
    <t>Гриднева Дарья +7 922 767 75 27</t>
  </si>
  <si>
    <t xml:space="preserve"> СКС кат. 5е в кол-ве: 1 шт.
</t>
  </si>
  <si>
    <t xml:space="preserve">в связи с подключение жк панели, необходима 1 скс розетка
</t>
  </si>
  <si>
    <t>СЗБ-2755-3</t>
  </si>
  <si>
    <t>Перекупко Татьяна Валерьевна, тел. 8 916 959 61 92; Клюйко Татьяна Васильевна (рук.ВСП), тел.
8 911 473 63 68</t>
  </si>
  <si>
    <t>Требуется монтаж портов СКС внутри помещения Хранилища ценностей клиентов (где находятся стойки\колонки с сейфами). Розетку монтировать за фальш-потолком, провод за потолком прокладывать в гофре. Оставить патч-корд длиной 5 метров. Маркировка портов - ХЦК1, ХЦК2. Перед выездом согласовать с контактным лицом дату и время проведения работ</t>
  </si>
  <si>
    <t>СЗБ-2938-1</t>
  </si>
  <si>
    <t xml:space="preserve">г. Вологда, ул. Предтеченская, д. 33
</t>
  </si>
  <si>
    <t xml:space="preserve">Заказчик: Легчанов Сергей Анатольевич, тел. 8-921-713-2782
Сопровождающий: Осипов Александр Юрьевич, тел. 8 981 446 25 11
</t>
  </si>
  <si>
    <t>Требуется организовать межкроссовые соединения согласно ТЗ - 68 оптических портов. ВАЖНО: перед выполнением фактических работ обязательно требуется подготовить и согласовать рабочую документацию. Перед выездом согласовать с контактным лицом дату и время проведения работ</t>
  </si>
  <si>
    <t>СЗБ-2938-2</t>
  </si>
  <si>
    <t>Вологодская обл., г. Тотьма, ул. Клочихина, д. 4</t>
  </si>
  <si>
    <t>Заказчик: Меснянкина Юлия Венедиктовна, тел. 8 911 523 00 92; Новожилова Валентина Авксентьевна
(зам.рук.ВСП), тел. 8 951 735 90 65</t>
  </si>
  <si>
    <t>Требуется монтаж портов СКС для новых РМ (за барьером 1 этаж и в комнате отдыха 2 этаж). Порты монтировать в
кабель-канале в столе.
Перед выездом согласовать с контактным лицом дату и время проведения работ</t>
  </si>
  <si>
    <t>СЗБ-2938-3</t>
  </si>
  <si>
    <t>г. Сокол, ул. Советская, д. 64</t>
  </si>
  <si>
    <t xml:space="preserve">Маслова Любовь Николаевна, тел. 8 921 875 53 46; Золотин Денис Викторович (рук.ВСП), тел. 8
931 505 15 00
</t>
  </si>
  <si>
    <t>СЗБ-2938-4</t>
  </si>
  <si>
    <t>г. Устюжна, ул. Карла Маркса, д. 4</t>
  </si>
  <si>
    <t>Бондарева Ольга Сергеевна, тел. 8 926 195 80 46; Медведева Надежда Васильевна (рук.ВСП), тел.
8 921 255 33 73</t>
  </si>
  <si>
    <t>Необходимо провести СКС для исключения неуправляемого коммутатора (ХАБ).
Коммутатор G9055-VSP-AC-00742-137-065-ALP
Порт на котором предположительно хаб GigabitEthernet1/0/7
Мак адреса на порту 00:0F:E2:2A:50:EF:---DATA and VOICE---;04:7B:CB:08:47:8E:---DATA and VOICE---
Перед выездом согласовать с контактным лицом дату и время проведения работ</t>
  </si>
  <si>
    <t>СЗБ-2938-5</t>
  </si>
  <si>
    <t>Череповецкий район, с. Мякса, ул. Советская, д. 38а</t>
  </si>
  <si>
    <t>Бондарева Ольга Сергеевна, тел. 8 926 195 80 46</t>
  </si>
  <si>
    <t>Необходимо провести СКС для исключения неуправляемого коммутатора (ХАБ). ХАБ находится в шкафу
видеонаблюдения.
Подробное ТЗ по работам указано в чек-листе обследования и на планировке.
Перед выездом согласовать с контактным лицом дату и время проведения работ</t>
  </si>
  <si>
    <t>ПВБ-4141-6</t>
  </si>
  <si>
    <t>Оренбург, Проспект Дзержинского, 26</t>
  </si>
  <si>
    <t>Черепкова Юлия Николаевна +7 987 847 07 58</t>
  </si>
  <si>
    <t xml:space="preserve">СКС кат. 5е в кол-ве: 4 шт. </t>
  </si>
  <si>
    <t>Требуется монтаж 4-х портов СКС (по 2 порта на каждый УС) для подключения 2-х дополнительных
устройств - РАТМ (банкомат) в ЗСО согласно приложенной схемы.
Способ монтажа: Скрытый, за фальш-потолком. Оконечить СКС накладной розеткой (гофра впритык к
розетке), плюс патч-корд (в гофре) до устройства.Перед выездом согласовать с контактным лицом дату и время проведения работ.</t>
  </si>
  <si>
    <t>ПВБ-4141-7</t>
  </si>
  <si>
    <t>Город Оренбург, Шоссе Шарлыкское, 1</t>
  </si>
  <si>
    <t xml:space="preserve">необходимо подготовить коммуникации для подключения дополнительного устройства - РАТМ в ЗСО
согласно приложенной схемы. Ранее на этом месте стоял УС
</t>
  </si>
  <si>
    <t>ПВБ-4141-8</t>
  </si>
  <si>
    <t>п.Шильда, ул.Железнодорожная, 1</t>
  </si>
  <si>
    <t>Деньга Ольга Георгиевна, +7 922 800 71 70</t>
  </si>
  <si>
    <t>Необходимо создать розетку СКС в рамках Тиража модели умной ССМ</t>
  </si>
  <si>
    <t>СИБ-8606-14</t>
  </si>
  <si>
    <t>Рубцовский район, с.Веселоярск, пер.Центральный, 1</t>
  </si>
  <si>
    <t xml:space="preserve">Котляр Светлана Николаевна 8-913-271-7111
</t>
  </si>
  <si>
    <t xml:space="preserve"> СКС кат. 5е в кол-ве: 4 шт.</t>
  </si>
  <si>
    <t>Необходимо смонтировать порты для wifi в запотолочном пространстве, согласно приложенной схеме. - высота
285см, тип армстронг</t>
  </si>
  <si>
    <t>СИБ-8606-15</t>
  </si>
  <si>
    <t xml:space="preserve"> г.Барнаул, ул.Бульвар 9 января, 92, пом.Н1</t>
  </si>
  <si>
    <t xml:space="preserve">Зырянов Александр Константинович 8-929-399-0870
</t>
  </si>
  <si>
    <t>Необходимо смонтировать порты для wifi в запотолочном пространстве, согласно приложенной схеме. Высота
потолков 4 метра, от пола до подвесного потолка. Тип потолка - подвесной Армстронг</t>
  </si>
  <si>
    <t>СИБ-8606-16</t>
  </si>
  <si>
    <t xml:space="preserve"> Косихинский район, с.Налобиха, ул.Тельмана, 37</t>
  </si>
  <si>
    <t xml:space="preserve"> СКС кат. 5е в кол-ве: 2 шт.</t>
  </si>
  <si>
    <t>Необходимо смонтировать порты для wifi в запотолочном пространстве, согласно приложенной схеме. Потолок
Армстронг, высота 2,4м</t>
  </si>
  <si>
    <t>СИБ-8606-17</t>
  </si>
  <si>
    <t xml:space="preserve"> с.Залесово, ул.Партизанская, 24</t>
  </si>
  <si>
    <t xml:space="preserve">монтаж 4 портов СКС для РМ вместо хаба
</t>
  </si>
  <si>
    <t>УБ-9849-9</t>
  </si>
  <si>
    <t>051</t>
  </si>
  <si>
    <t>Курган Карбышева 38, 1 этаж, 3 линия.</t>
  </si>
  <si>
    <t>Королев Иван Ильич +7 912 836 49 62</t>
  </si>
  <si>
    <t xml:space="preserve"> требуется организация новых рабочих розеток
</t>
  </si>
  <si>
    <t>УБ-9967-20</t>
  </si>
  <si>
    <t>Новый Уренгой, мкр. Мирный 6/4</t>
  </si>
  <si>
    <t>Хадыев Карим Закиевич +7 919 553 90 15</t>
  </si>
  <si>
    <t>1 розетка под WiFi</t>
  </si>
  <si>
    <t>0073</t>
  </si>
  <si>
    <t>Оренбург, Чкалова,32</t>
  </si>
  <si>
    <t>Красюк Юрий Александрович, 79871152535</t>
  </si>
  <si>
    <t>прошу провести сетевую розетку для РМ</t>
  </si>
  <si>
    <t>СИБ-8604-14</t>
  </si>
  <si>
    <t>пгт. Инской, ул. Пугачева, 4, пом.68</t>
  </si>
  <si>
    <t>монтаж 2х портов СКС для РМ (окно 6 и окно 3). По одному порту на каждое РМ. Исключение ХАБов</t>
  </si>
  <si>
    <t>СИБ-8791-12</t>
  </si>
  <si>
    <t>0912</t>
  </si>
  <si>
    <t>Енисейский р-н, п. Подтесово, пер. Заводской, д.5</t>
  </si>
  <si>
    <t>Ширяева Алина Викторовна +7 923 352 89 62</t>
  </si>
  <si>
    <t>монтаж 1 порта для ССМ</t>
  </si>
  <si>
    <t>СИБ-8606-18</t>
  </si>
  <si>
    <t>Тюменцевский район, с.Тюменцево, ул.Ленина, 8</t>
  </si>
  <si>
    <t>Борисова Евгения Валерьевна 8-903-072-4840</t>
  </si>
  <si>
    <t>Необходимо смонтировать порты для wifi в запотолочном пространстве, согласно приложенной схеме. На схеме
серверная расположена помещение 105. Высота потолка 2,5-3 м . Подвесной. Тип *Армстронг</t>
  </si>
  <si>
    <t>СИБ-8606-19</t>
  </si>
  <si>
    <t>с.Баево, ул.Ленина, 50а</t>
  </si>
  <si>
    <t>Заковряшина Юлия Васильевна 8-960-938-0303</t>
  </si>
  <si>
    <t xml:space="preserve">Необходимо смонтировать порты для wifi в запотолочном пространстве, согласно приложенной схеме. Тип потолка
подвесной Армстронг, высота 2.85
</t>
  </si>
  <si>
    <t>СИБ-8791-13</t>
  </si>
  <si>
    <t>п.Подтесово пер.Заводской,5</t>
  </si>
  <si>
    <t xml:space="preserve">Шефер Ольга Алексеевна +7 908 206 60 75
</t>
  </si>
  <si>
    <t>Необходимо провести порты для 2х УС по 2 порта в гофре и оставить около УС свободный конец кабеля 3 метра, для
заведения его в УС.
Потолок армстронг, высота 2.5 метра.</t>
  </si>
  <si>
    <t xml:space="preserve">УБ-9960-74 </t>
  </si>
  <si>
    <t>у г.Уфа, ул.Ухтомского, 10</t>
  </si>
  <si>
    <t>2 СКС для рабочего места (избавление от хаба)</t>
  </si>
  <si>
    <t xml:space="preserve">УБ-9960-75 </t>
  </si>
  <si>
    <t>0593</t>
  </si>
  <si>
    <t xml:space="preserve">Кармаскалинский район, с. Прибельский, ул. Пугачева, 1а
</t>
  </si>
  <si>
    <t>Тарасов Эдуард +7 917 401 13 00</t>
  </si>
  <si>
    <t xml:space="preserve">СКС кат. 5е в кол-ве: 4 шт.
</t>
  </si>
  <si>
    <t xml:space="preserve">УБ-9960-77 </t>
  </si>
  <si>
    <t>00630</t>
  </si>
  <si>
    <t>Башкортостан, Октябрьский, Губкина, 27</t>
  </si>
  <si>
    <t>УРМ +7 987 581 96 98</t>
  </si>
  <si>
    <t>СКС для Подключение ЖК-панели.</t>
  </si>
  <si>
    <t>УБ-9960-78</t>
  </si>
  <si>
    <t xml:space="preserve"> Кушнаренковский район, с.Кушнаренково, ул.Октябрьская, д.60а</t>
  </si>
  <si>
    <t xml:space="preserve">зам рук Рафия Хамитовна 8-917-361-0343
</t>
  </si>
  <si>
    <t>СКС для СУО</t>
  </si>
  <si>
    <t>УБ-9960-76</t>
  </si>
  <si>
    <t>0422</t>
  </si>
  <si>
    <t>Уфимский район с. Булгаково, ул. Кирова, 7</t>
  </si>
  <si>
    <t>Афзамов Ришат Миннекамелович +7 927 933 99 71</t>
  </si>
  <si>
    <t xml:space="preserve">необходимы СКС розетки для РМ
</t>
  </si>
  <si>
    <t>УБ-9960-79</t>
  </si>
  <si>
    <t>Проект wi-fi (на схеме обозначено "новый порт СКС")</t>
  </si>
  <si>
    <t>УБ-9849-10</t>
  </si>
  <si>
    <t>01109</t>
  </si>
  <si>
    <t>г. Курган, мкрн. 6-й, д. 3а</t>
  </si>
  <si>
    <t>Анваров Сергей Разыкович, тел. 8-912-571-8500</t>
  </si>
  <si>
    <t>Поставка и монтажа напольного ТКШ размером не менее 42U, 800х800 в кол-ве: 1 шт.</t>
  </si>
  <si>
    <t>Произвести устновку ТКШ и СКС согласно ТЗ</t>
  </si>
  <si>
    <t>Демонтаж существующего ТКШ и смонтированного в него оборудования СКС, с последующим монтажом
оборудования СКС в новый ТКШ в кол-ве: 1 шт.</t>
  </si>
  <si>
    <t>СИБ-8791-14</t>
  </si>
  <si>
    <t>г.Норильск, ул.Диксона, 5</t>
  </si>
  <si>
    <t>Заказчик: Бондарева Ольга Сергеевна +7 926 195 80 46
Сопровождающий: Исланов Алексей Павлович 89131676295</t>
  </si>
  <si>
    <t>ЦА-6481-1</t>
  </si>
  <si>
    <t>пос. Томилино, мкр-н Птицефабрика, корп. 8</t>
  </si>
  <si>
    <t xml:space="preserve">Сопровождение на объекте: Пурихов Дмитрий, тел. 8-925-080-34-60;
Чебану Роман Михайлович, тел. +79104959030Выдача материалов: Коновалов Александр Викторович, тел. 8-985-610-2690;
Ботанов Илья Михайлович, тел. 8-903-963-8230
</t>
  </si>
  <si>
    <t>СКС кат. 5е в кол-ве: 24 шт.</t>
  </si>
  <si>
    <t>Высота потолков – 12 метров. В помещении требуется проложить
линию СКС от серверной до каждой точки Wi-Fi. Точка Wi-Fi будет монтироваться за потолком, поэтому
розетку монтировать на потолок (за фальш потолком). Провод за потолком прокладывать в существующих
лотках, в гофре. Промаркировать линию с обоих сторон (АР22-АР34). Перед выездом согласовать с
контактным лицом дату и время проведения работ</t>
  </si>
  <si>
    <t>СРБ-0431-10</t>
  </si>
  <si>
    <t xml:space="preserve"> г.Ярославль, ул.Советская,34</t>
  </si>
  <si>
    <t xml:space="preserve"> Адамов Василий Николаевич 79101662034</t>
  </si>
  <si>
    <t>Необходима организация порта СКС для подключения точки доступа корпоративного Wi-Fi</t>
  </si>
  <si>
    <t>СЗБ-2755-4</t>
  </si>
  <si>
    <t>г. Калининград, ул. Правая Набережная, д. 6, стр. 1, 1-й этаж, клиентская зона</t>
  </si>
  <si>
    <t>Заказчик: Крауз Людмила Аркадьевна, тел. 8 911 468 42 83
Сопровождающий: Гринев Игорь Эдуардович, тел. 8 911 490 02 99</t>
  </si>
  <si>
    <t>Требуется монтаж порта для установки телефона (для клиентов).
Перед выездом согласовать с контактным лицом дату и время проведения работ</t>
  </si>
  <si>
    <t>СИБ-8606-20</t>
  </si>
  <si>
    <t xml:space="preserve"> Петропавловский район, с.Петропавловское, ул.Ленина, 81</t>
  </si>
  <si>
    <t>монтаж 4х новых портов СКС для РМ</t>
  </si>
  <si>
    <t>СРБ-0431-11</t>
  </si>
  <si>
    <t xml:space="preserve"> г.Ярославль, ул.Кирова, 14</t>
  </si>
  <si>
    <t>Перекупко Татьяна Валерьевна 79169596192, Сергей, тел. 8-964-550-52-90</t>
  </si>
  <si>
    <t>Требуется проложить линии СКС от серверной до помещения ХЦК. Провода за потолком прокладывать в гофре до
центра помещения ХЦК(сейфа), за потолком, со свободным концом 10 м. Маркировка портов ХЦК/1, ХЦК2.</t>
  </si>
  <si>
    <t xml:space="preserve"> СРБ-0438-4</t>
  </si>
  <si>
    <t>г.Иваново, проспект Ленина, 116</t>
  </si>
  <si>
    <t>Адамов Василий Николаевич 79101662034</t>
  </si>
  <si>
    <t xml:space="preserve">необходима организация портов СКС для подключения точек доступа корпоративного Wi-Fi. </t>
  </si>
  <si>
    <t>ПВБ-4143-10</t>
  </si>
  <si>
    <t>0181</t>
  </si>
  <si>
    <t>г. Астрахань, ул.Боевая/ул.Моздокская, 71/67, литер А, пом. 109</t>
  </si>
  <si>
    <t>Молчанов Михаил Алексеевич 8-960-857-2995; 8-917-190-0922</t>
  </si>
  <si>
    <t>Необходимо заменить телекоммуникационный шкаф, удовлетворяющий требованиям Стандарта 4999. Тип
монтажа - напольный; Габариты - 42 юнита 800*800мм; дверь одностворчатая. Перенос старых портов без
разбора патч-панели в новый ТКШ. Новых портов не требуется.</t>
  </si>
  <si>
    <t xml:space="preserve">Демонтаж существующего ТКШ и смонтированного в него оборудования СКС в кол-ве: 1 шт.
</t>
  </si>
  <si>
    <t>ПВБ-4143-11</t>
  </si>
  <si>
    <t>Икрянинский р-он, с. Икряное, ул. Ленина, д. 23</t>
  </si>
  <si>
    <t>ПВБ-4143-12</t>
  </si>
  <si>
    <t>0232</t>
  </si>
  <si>
    <t>Володарский р-он, п. Володарский, пл. Октябрьская, д. 2А</t>
  </si>
  <si>
    <t>Сопровождающий: Молчанов Михаил Алексеевич
8-960-857-2995;
8-917-190-0922</t>
  </si>
  <si>
    <t>Перед выездом согласовать с контактным лицом дату и время проведения работ.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</si>
  <si>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СРБ-0128-18</t>
  </si>
  <si>
    <t>г.Тула, пл.Крестовоздвиженская,1</t>
  </si>
  <si>
    <t>СРБ-0435-9</t>
  </si>
  <si>
    <t>г.Шарья, 2-й Микрорайон д.45, помещение 98</t>
  </si>
  <si>
    <t>Стрихач Ирина Михайловна 79062801453, Спирина Василина Николаевна +7 915 923 77 13</t>
  </si>
  <si>
    <t>Необходимо организовать СКС для принтеров</t>
  </si>
  <si>
    <t>УБ-9960-80</t>
  </si>
  <si>
    <t>0280</t>
  </si>
  <si>
    <t>Белокатайский район,с.Яныбаево,ул.Центральная,10</t>
  </si>
  <si>
    <t>Заказчик: Безруков Сергей Владимирович +7 917 439 92 80
сервис-менеджер Буркин Сергей Юрьевич 8-917-363-3562</t>
  </si>
  <si>
    <t>Установка ТКШ, монтаж СКС</t>
  </si>
  <si>
    <t>Монтаж навесного ТКШ размером не более 22U в кол-ве: 1 шт.</t>
  </si>
  <si>
    <t>УБ-9960-81</t>
  </si>
  <si>
    <t>0266</t>
  </si>
  <si>
    <t>Кигинский район,с.Кандаковка, ул.Мира, 3</t>
  </si>
  <si>
    <t>обс.</t>
  </si>
  <si>
    <t>УБ-9960-82</t>
  </si>
  <si>
    <t>0278</t>
  </si>
  <si>
    <t>Белокатайский район,с.Белянка, ул.Гагарина,1А</t>
  </si>
  <si>
    <t>УБ-9960-83</t>
  </si>
  <si>
    <t>00571</t>
  </si>
  <si>
    <t>Респ Башкортостан, р-н Иглинский, , с Иглино, ул Горького, д. 59</t>
  </si>
  <si>
    <t>Большакова Светлана Евгеньевна +7 917 750 96 80</t>
  </si>
  <si>
    <t>Монтаж СКС для интернет-киоска</t>
  </si>
  <si>
    <t>Брянск 50004249207</t>
  </si>
  <si>
    <t>ЗАКАЗ №3_БР</t>
  </si>
  <si>
    <t xml:space="preserve">г.Брянск, проспект Ленина, 10Б
</t>
  </si>
  <si>
    <t>Бакун Дмитрий Владимирович +7 910 337 42 07 Выдача материалов: Болотвина Татьяна Александровна 8-915-538-56-76, или Уколов Сергей
Викторович 8-919-298-18-48</t>
  </si>
  <si>
    <t xml:space="preserve">СКС кат. 5е в кол-ве: 12 шт, мат заказсчика </t>
  </si>
  <si>
    <t>Другие необходимые требования: В связи с переносом АСО из помещения 510 (АТС) в
кроссовое помещение 5Б требуется организовать межкроссовое соединение. 12 портов "витой
пары" категории 5е, расшивка на патч-панели в шкафах</t>
  </si>
  <si>
    <t>УБ-9849-4</t>
  </si>
  <si>
    <t>г.Шадринск, ул.Ефремова, 8</t>
  </si>
  <si>
    <t>рук Красильникова Александра Васильевна 8-909-174-3756</t>
  </si>
  <si>
    <t>СИБ-8604-15</t>
  </si>
  <si>
    <t>пгт.Бачатский, ул.Комсомольская, 1а</t>
  </si>
  <si>
    <t>монтаж 2х портов СКС согласно план-схеме. Исключение хабов</t>
  </si>
  <si>
    <t>СИБ-8604-16</t>
  </si>
  <si>
    <t>г.Белово, ул.Октябрьская, 51</t>
  </si>
  <si>
    <t>монтаж 1 порта СКС согласно схеме. Исключение хаба</t>
  </si>
  <si>
    <t>СИБ-8606-21</t>
  </si>
  <si>
    <t>с.Смоленское, ул.Красноярская, 123</t>
  </si>
  <si>
    <t xml:space="preserve">Рук. Всп Попова Наталья Николаевна 8-961-977-6102
</t>
  </si>
  <si>
    <t xml:space="preserve">Необходимо смонтировать порты для wifi в запотолочном пространстве, согласно приложенной схеме. Тип потолков
точек 1, 2, 3, 4 подвесные пластиковые панели высота 2.95-3.25м; тип потолков точек 5 и 6 подвесной Армстронг
высота 3.10м
</t>
  </si>
  <si>
    <t>СРБ-0124-3</t>
  </si>
  <si>
    <t>г.Калуга, пл.Мира, 2</t>
  </si>
  <si>
    <t>Аникушина Светлана Викторовна 79539533199</t>
  </si>
  <si>
    <t>Необходимо организовать СКС к ус 535798 согласно схеме во вложении</t>
  </si>
  <si>
    <t>СРБ-0431-12</t>
  </si>
  <si>
    <t>г. Ярославль, ул Строителей, 7</t>
  </si>
  <si>
    <t>Крюков Алексей Юрьевич 79853830187</t>
  </si>
  <si>
    <t>Необходимо произвести монтаж СКС к СУО</t>
  </si>
  <si>
    <t>УБ-9960-84</t>
  </si>
  <si>
    <t>00223</t>
  </si>
  <si>
    <t>Башкортостан, Уфа, 50-летия Октября, 3</t>
  </si>
  <si>
    <t>рук Дементьев Михаил Александрович 8-927-965-4433</t>
  </si>
  <si>
    <t>жк</t>
  </si>
  <si>
    <t xml:space="preserve"> СКС для подключения ЖК</t>
  </si>
  <si>
    <t>ЦА-6481-2</t>
  </si>
  <si>
    <t xml:space="preserve"> г. Москва, ул. Вавилова, д. 19, пом. D.04.022</t>
  </si>
  <si>
    <t>Заказчик: Джинчарадзе Константин Евгеньевич, тел. +7 909 939 19 17
Сопровождение на объекте: Исаков Михаил Вячеславович, +7(985)704-16-85
Выдача материалов: Батищев Владимир Николаевич, тел. 8-919-104-0795</t>
  </si>
  <si>
    <t xml:space="preserve">Необходимо перенести в помещение D04.022 по адресу Вавилова 19
АРМ КБР. Для основного(промышленного) стенда надо 16-ть розеток и для Резервного стенда 16-ть.
Сейчас физически имеется 24 розетки.
</t>
  </si>
  <si>
    <t>СИБ-8791-15</t>
  </si>
  <si>
    <t>г. Канск, ул. Урицкого, 4, клиентский зал.</t>
  </si>
  <si>
    <t>Герасимов Евгений Михайлович +7 913 538 84 70</t>
  </si>
  <si>
    <t>Провести монтаж СКС для подключения ЖК панели электронной очереди. Розетку монтируем в запотолочном
пространстве</t>
  </si>
  <si>
    <t xml:space="preserve"> СРБ-6451-2</t>
  </si>
  <si>
    <t>05</t>
  </si>
  <si>
    <t>г.Смоленск, ул.Октябрьской Революции, 32</t>
  </si>
  <si>
    <t xml:space="preserve">Аникушина Светлана Викторовна 79539533199
</t>
  </si>
  <si>
    <t>Геобходимо организовать подведение СКС для подключения ЖК панели. Акт/схема во вложении</t>
  </si>
  <si>
    <t>ЦЧБ-8222-4</t>
  </si>
  <si>
    <t>010</t>
  </si>
  <si>
    <t>Область Орловская, , Город Орёл, Улица Октябрьская, 134</t>
  </si>
  <si>
    <t>Гусев Антон Алексеевич +7 915 508 23 25</t>
  </si>
  <si>
    <t>Необходим монтаж 2 портов СКС для подключения неттопа в потолочном пространстве над ЖК панелью</t>
  </si>
  <si>
    <t>ЦЧБ-8222-5</t>
  </si>
  <si>
    <t>пгт. Покровское, ул. Ленина 12</t>
  </si>
  <si>
    <t>Федоров Дмитрий Игоревич 79155062007</t>
  </si>
  <si>
    <t>Необходим монтаж 1 порта СКС и перенос 9 существующих портов для РМ</t>
  </si>
  <si>
    <t>Перемещение/Восстановление ранее используемых портов в пределах объекта (порт) в кол-ве: 9 шт.</t>
  </si>
  <si>
    <t>СРБ-0128-19</t>
  </si>
  <si>
    <t>г.Тула, площадь Крестовоздвиженская, 1</t>
  </si>
  <si>
    <t>Требуется проложить линии СКС от серверной до помещения ХЦК. Провода за потолком прокладывать в гофре до
центра помещения ХЦК(сейфа), за потолком, со свободным концом 10 м. Маркировка портов ХЦК/1, ХЦК2</t>
  </si>
  <si>
    <t>ПВБ-4140-7</t>
  </si>
  <si>
    <t>г. Ульяновск, ул. 40-Летия Октября, д. 9</t>
  </si>
  <si>
    <t>Захарова Александра Юрьевна, тел. 8-953-190-1116; Назаров Алексей Викторович, тел. 8 917 600 14 83</t>
  </si>
  <si>
    <t>Перемещение/Восстановление ранее используемых портов в пределах объекта (порт) в кол-ве: 2 шт.</t>
  </si>
  <si>
    <t>Необходимо восстановление работоспособности 2-х портов СКС (они обрезаны, нужно оконечить rj45 и протестировать) для установки 1 доп. банкомата в клиентском зале (внутри ВСП). Место указано на схеме во вложении (отмечено стрелкой).Перед выездом согласовать с контактным лицом дату и время проведения работ.</t>
  </si>
  <si>
    <t xml:space="preserve">СЗБ-2634-1 </t>
  </si>
  <si>
    <t xml:space="preserve">г. Мурманск, пр-т Ленина, д. 37 (ВИП ВСП)
</t>
  </si>
  <si>
    <t>Вилинский Павел Валерьевич, тел. 8 985 339 96 22; Нечепуренко Владислав Вячеславович (рук.ВСП), тел. 8
911 301 16 92</t>
  </si>
  <si>
    <t xml:space="preserve">Требуется монтаж портов СКС для доп.точек 4 и 5. В помещении требуется проложить линию СКС от серверной до
точки Wi-Fi. Точка Wi-Fi будет монтироваться за потолком, поэтому розетку необходимо прикрепить на потолок (за
фальш-потолком). Провод за потолком прокладывать в существующих лотках, в гофре. Промаркировать линию с обеих
сторон (АР04, АР05).
ВАЖНО: в помещениях, где требуются порты, зашитый гипсокартоновый потолок. Поэтому требуется провести
предварительное обследование - необходимо на планировке отметить местоположение лючка/лючков, которые позволят
проложить трассы и смонтировать порты по стандарту. Далее планировку с отметками направить на п/я
Montazhsks@sberbank.ru, чтобы на уровне Банка эти лючки были подготовлены.
Перед выездом согласовать с контактным лицом дату и время проведения работ
</t>
  </si>
  <si>
    <t>СЗБ-2937-1</t>
  </si>
  <si>
    <t>у г. Великий Новгород, пр. Мира, д. 32, корп. 1</t>
  </si>
  <si>
    <t>Заказчик: Лаврентьев Игорь Анатольевич, тел. 8 911 602 05 01
Сопровождающий: Сукач Евгений Витальевич, тел. 8 911 637 78 64</t>
  </si>
  <si>
    <t>Требуется организовать межкроссовые соединения согласно ТЗ - 24 оптических порта и 42 медных порта.
ВАЖНО: перед выполнением фактических работ обязательно требуется подготовить и согласовать рабочую
документацию.
Перед выездом согласовать с контактным лицом дату и время проведения работ</t>
  </si>
  <si>
    <t>СЗБ-2938-7</t>
  </si>
  <si>
    <t>г. Череповец, ул. Ленинградская, д. 2</t>
  </si>
  <si>
    <t xml:space="preserve">Смирнова Татьяна Горгоньевна (рук.ВСП), тел. 8 911 506 18 33
</t>
  </si>
  <si>
    <t xml:space="preserve">СКС кат. 5е в кол-ве: 5 шт.
</t>
  </si>
  <si>
    <t>Требуется монтаж СКС для точек доступа Wi-Fi. В помещении требуется проложить линию СКС от серверной до точки
Wi-Fi. Точка Wi-Fi будет монтироваться за потолком, поэтому розетку необходимо прикрепить на потолок (за фальшпотолком). Провод за потолком прокладывать в существующих лотках, в гофре. Промаркировать линию с обеих сторон
(AP-01, AP-02 и т.д.)</t>
  </si>
  <si>
    <t>ПВБ-4140-8</t>
  </si>
  <si>
    <t>Кузоватовский р-он, р.п. Кузоватово, ул. Октябрьская 9</t>
  </si>
  <si>
    <t>Заказчик: Бондарева Ольга Сергеевна +7 926 195 80 46 Сопровождающий: Рук. ВСП Шепелева Елена 8-927-815-7226</t>
  </si>
  <si>
    <t xml:space="preserve">Требуется монтаж 5-ти портов СКС в соотв. с вложенной схемой, чтобы в дальнейшем убрать ХАБ на
портах GigabitEthernet0/0/14 и GigabitEthernet2/0/9 коммутатора ВСП.
</t>
  </si>
  <si>
    <t>ПВБ-4143-13</t>
  </si>
  <si>
    <t>0281</t>
  </si>
  <si>
    <t xml:space="preserve">Енотаевский р-н, с.Енотаевка, ул.Мусаева, 47
</t>
  </si>
  <si>
    <t>Заказчик: Захарова Александра Юрьевна 8-66233070
Ермашова Вера Сергеевна +7 988 595 06 59   Сопровождающий: рук. ВСП
Бородина Елена 8-960-860-7786</t>
  </si>
  <si>
    <t>Нобходим монтаж 1-го порта СКС для установки 1 доп. банкомата в ЗСО</t>
  </si>
  <si>
    <t>СИБ-8606-22</t>
  </si>
  <si>
    <t xml:space="preserve">Бийский р-н, с. Лесное, ул. Советская, 20
</t>
  </si>
  <si>
    <t>Поскотинов Василий Алексеевич 79039570373</t>
  </si>
  <si>
    <t>Необходимо организовать 4 линии СКС от ТКШ до РМ, для подключения ПК, ТA, МФУ и счетчика банкнот</t>
  </si>
  <si>
    <t>СИБ-8791-16</t>
  </si>
  <si>
    <t>у г.Бородино, ул. Маяковского, д.43</t>
  </si>
  <si>
    <t xml:space="preserve"> Литвинов Роман Юрьевич 8-913-031-3229</t>
  </si>
  <si>
    <t>УБ-9960-85</t>
  </si>
  <si>
    <t xml:space="preserve"> Балтачевский район,с.Старобалтачево, ул.Кооперативная,
д.28
</t>
  </si>
  <si>
    <t>Хаматова Милауша Фангатовна 8-937-365-4240</t>
  </si>
  <si>
    <t>УБ-9960-86</t>
  </si>
  <si>
    <t>0158</t>
  </si>
  <si>
    <t>г. Уфа, ул. Менделеева, 130</t>
  </si>
  <si>
    <t xml:space="preserve">Хабиров Альберт Дамирович +7 917 361 94 35
</t>
  </si>
  <si>
    <t>Только установка сетевых розеток, кабель подведён</t>
  </si>
  <si>
    <t>УБ-9965-18</t>
  </si>
  <si>
    <t>0100</t>
  </si>
  <si>
    <t>г. Нефтеюганск, микрорайон 16А дом 50</t>
  </si>
  <si>
    <t>Тухтаметова Анна Сергеевна +7 992 351 68 66</t>
  </si>
  <si>
    <t>СКС для ЖК</t>
  </si>
  <si>
    <t>ББ-8310-6</t>
  </si>
  <si>
    <t>0141</t>
  </si>
  <si>
    <t>г. Краснокаменск, проспект Строителей, д. 3, пом. 3</t>
  </si>
  <si>
    <t>Заказчик: Нейфельдт Игорь Яковлевич 8-914-470-6224
Сопровождающий: Беликова Эльвира Николаевна 8-914-446-0698</t>
  </si>
  <si>
    <t>В рамках работ по ТР ВСП необходимо установить в ВСП телеком шкаф 42U 800*800мм.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</si>
  <si>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ББ-8312-4</t>
  </si>
  <si>
    <t>00115</t>
  </si>
  <si>
    <t>Республика Бурятия, , Город Улан-Удэ, Улица Терешковой, 2А</t>
  </si>
  <si>
    <t xml:space="preserve">Гаврилова Анна Васильевна 79207589309
</t>
  </si>
  <si>
    <t>монтаж 2х портов СКС для УС. Розетку СКС монтируем в запотолочном пространсте, патч-корд выводим из стены
методом скрытой проводки в металлогофре.</t>
  </si>
  <si>
    <t>СИБ-8604-17</t>
  </si>
  <si>
    <t>Кемеровская обл., г. Белово, пер. Цинкзаводской, 2</t>
  </si>
  <si>
    <t>Заказчик: Шальнев Андрей Владимирович 79132814849
Сопровождающий: СБС Оленников Александр Александрович, 79134076535</t>
  </si>
  <si>
    <t>монтаж 2х портов СКС для РМ</t>
  </si>
  <si>
    <t xml:space="preserve"> СИБ-8608-1</t>
  </si>
  <si>
    <t>0020</t>
  </si>
  <si>
    <t xml:space="preserve"> с.Акташ, Улаганского района, ул. Мира, 20/1</t>
  </si>
  <si>
    <t>Синкина Ирина Анатольевна +7 909 503 07 48</t>
  </si>
  <si>
    <t>монтаж 1 порта СКС для счетно-сортировальной машины (ССМ)</t>
  </si>
  <si>
    <t>СИБ-8791-17</t>
  </si>
  <si>
    <t>0706</t>
  </si>
  <si>
    <t>Норильск, ул. Павлова, 12</t>
  </si>
  <si>
    <t>Якшимуратов Станислав Рустамович +7 913 504 37 14</t>
  </si>
  <si>
    <t>ребуется организовать РМ сотруднику подразделения безопасности. Нужно установить 1 СКС розетку.</t>
  </si>
  <si>
    <t>СИБ-8791-18</t>
  </si>
  <si>
    <t>0230</t>
  </si>
  <si>
    <t>киц</t>
  </si>
  <si>
    <t xml:space="preserve">у г Шарыпово, мкр 2-й, 13
</t>
  </si>
  <si>
    <t>Заказчик: Вилинский Павел Валерьевич 79853399622
Сопровождающий: Яньков Александр Александрович +7 983 206 65 44</t>
  </si>
  <si>
    <t>Организация 2х розеток СКС до зелёных кружков согласно план-схеме. Необходимо смонтировать порты для wifi в запотолочном пространстве</t>
  </si>
  <si>
    <t>СРБ-0128-21</t>
  </si>
  <si>
    <t>Перекупко Татьяна Валерьевна 79169596192</t>
  </si>
  <si>
    <t>Внутри помещения Хранилища ценностей клиентов необходимо организовать СКС</t>
  </si>
  <si>
    <t>УБ-9849-11</t>
  </si>
  <si>
    <t>Курган ул. Гоголя 98 кабинет 2.103</t>
  </si>
  <si>
    <t xml:space="preserve">Суворов Антон Александрович 79615708166
</t>
  </si>
  <si>
    <t>УБ-9849-12</t>
  </si>
  <si>
    <t>129</t>
  </si>
  <si>
    <t xml:space="preserve">Половинский район, с.Башкирское, ул.Советская, 40
</t>
  </si>
  <si>
    <t xml:space="preserve">Произвести устновку ТКШ и СКС согласно ТЗ
</t>
  </si>
  <si>
    <t>УБ-9849-13</t>
  </si>
  <si>
    <t>177</t>
  </si>
  <si>
    <t xml:space="preserve"> с.Целинное, ул.Советская, 68
</t>
  </si>
  <si>
    <t>СКС кат. 5е в кол-ве: 36 шт.</t>
  </si>
  <si>
    <t xml:space="preserve">Поставка и монтажа напольного ТКШ размером не менее 42U, 800х800 в кол-ве: 1 шт.
</t>
  </si>
  <si>
    <t>УБ-9849-14</t>
  </si>
  <si>
    <t>217</t>
  </si>
  <si>
    <t>р.п. Лебяжье, ул.Советская, д.70</t>
  </si>
  <si>
    <t>СКС кат. 5е в кол-ве: 40 шт.</t>
  </si>
  <si>
    <t>УБ-9849-15</t>
  </si>
  <si>
    <t>258</t>
  </si>
  <si>
    <t>Шадринский район, с.Канаши, ул.Советская, 17</t>
  </si>
  <si>
    <t>УБ-9960-87</t>
  </si>
  <si>
    <t xml:space="preserve"> Булгаково, ул. Кирова, 7</t>
  </si>
  <si>
    <t>ТЗС Безруков Сергей Владимирович 8-917-439-9280</t>
  </si>
  <si>
    <t>Монтаж ТКШ. Сам шкаф уже находится на объекте</t>
  </si>
  <si>
    <t>с.Большая Речка, ул.Советская, 20</t>
  </si>
  <si>
    <t xml:space="preserve">Крикунова Светлана Геннадьевна +7 914 460 96 78
</t>
  </si>
  <si>
    <t>СИБ-8791-19</t>
  </si>
  <si>
    <t>у Красноярский Край, Курагинский район, с.Маринино, ул.Береговая, 1</t>
  </si>
  <si>
    <t xml:space="preserve"> Санников Станислав Александрович +7 913 510 71 44</t>
  </si>
  <si>
    <t>монтаж 4х новых портов СКС для РМ и УС</t>
  </si>
  <si>
    <t>0508</t>
  </si>
  <si>
    <t>п.Предивинск, ул.Молокова, 3</t>
  </si>
  <si>
    <t>Рытова Людмила Орестовна +7 913 591 14 08</t>
  </si>
  <si>
    <t>СРБ-0127-5</t>
  </si>
  <si>
    <t xml:space="preserve"> г.Брянск, проспект Ленина, 10Б</t>
  </si>
  <si>
    <t>Бакун Дмитрий Владимирович +7 910 337 42 07</t>
  </si>
  <si>
    <t>Размер помещения примерно 1,6м на 1,6м. Требуется установка узкого шкафа 42U 600x800. В помещении отсутствует
старый шкаф. Номер кроссового помещения 1А
Так же необходимо организовать 96 портов СКС. Сначала нужно установить ТКШ, а потом протянуть СКС.</t>
  </si>
  <si>
    <t>ББ-8312-5</t>
  </si>
  <si>
    <t>170</t>
  </si>
  <si>
    <t>с.Багдарин, ул.Ленина 39</t>
  </si>
  <si>
    <t>Куприянова Елена Владимировна +7 902 166 11 38 СБС Аюшев контакт в чек-листе</t>
  </si>
  <si>
    <t>ББ-8312-6</t>
  </si>
  <si>
    <t>0195</t>
  </si>
  <si>
    <t>Республика Бурятия, пгт.Таксимо, улица Белорусская, , 3а-1</t>
  </si>
  <si>
    <t>Абашеев Денис Григорьевич +7 902 167 56 77</t>
  </si>
  <si>
    <t>необходимо выполнить перенос 2х портов СКС в кассу для ССМ. Подробности в чек-листе и у СБС</t>
  </si>
  <si>
    <t>СЗБ-2938-6</t>
  </si>
  <si>
    <t>г. Череповец, ул. Молодежная, д. 16</t>
  </si>
  <si>
    <t>Бондарева Ольга Сергеевна, тел. 8 926 195 80 46; Сидельникова Наталья Михайловна (зам.рук.ВСП), тел. 8
905 298 88 22</t>
  </si>
  <si>
    <t>Необходимо провести СКС для исключения неуправляемого коммутатора (ХАБ) - требуется монтаж 5 портов: 2 порта в
окне 1, по 1 порту в окнах 2,3,4. Монтаж осуществить в существующих кабель-каналх (идёт по нижней части столов и
прикреплён к ним).
Перед выездом согласовать с контактным лицом дату и время проведения работ</t>
  </si>
  <si>
    <t>СИБ-8604-18</t>
  </si>
  <si>
    <t>г.Междуреченск, пр. Шахтеров, д.45б</t>
  </si>
  <si>
    <t>Бондарева Ольга Сергеевна +7 926 195 80 46 СБС Шатова Марина контакт в ч-л</t>
  </si>
  <si>
    <t>монтаж 3з портов СКС согласно плану. С целью исключения ХАБов</t>
  </si>
  <si>
    <t>СИБ-8606-23</t>
  </si>
  <si>
    <t>Завьяловский р-н, с. Гонохово, ул. Центральная, 93</t>
  </si>
  <si>
    <t>необходимо организовать 4 линии СКС от ТКШ ТСО до РМ, для подключения ПК, ТA, МФУ и счетчика банкнот</t>
  </si>
  <si>
    <t>Сопровождение на объекте: Бакун Дмитрий Владимирович +7 910 337 42 07
Выдача материалов: Болотвина Татьяна Александровна 8-915-538-56-76, или Уколов Сергей
Викторович 8-919-298-18-48</t>
  </si>
  <si>
    <t>4_БР</t>
  </si>
  <si>
    <t>г.Брянск, проспект Ленина, 10Б, 9 этаж, пом.907</t>
  </si>
  <si>
    <t>Другие необходимые требования: В связи с требованием о переносе коммутатора СКС в
кроссовое помещение требуется организовать 16 портов СКС в помещении 907</t>
  </si>
  <si>
    <t>г. Петрозаводск, ул. Антикайнена, д. 2, этаж 0, каб. 25</t>
  </si>
  <si>
    <t>Требуется осуществить монтаж портов для 5 новых РМ.
ВАЖНО: местоположение требуемых портов укажет на месте заказчик Бондаренко Валерий.
Перед выездом согласовать с контактным лицом дату и время проведения работ</t>
  </si>
  <si>
    <t xml:space="preserve">Заказчик: Бондаренко Валерий Васильевич, тел. 8 981 400 99 85; Трипецкий Алексей Павлович, тел. 8 921 222 07 19
Сопровождающий: Костенко Даниил Андреевич, тел. 8 981 402 04 97
</t>
  </si>
  <si>
    <t>СЗБ-3636-1</t>
  </si>
  <si>
    <t>п. Майский, ул. Советская, д. 13</t>
  </si>
  <si>
    <t>0165</t>
  </si>
  <si>
    <t>Сопровождающий: Менеджер ВСП:
Тюхтий Светлана 8-932-533-7548</t>
  </si>
  <si>
    <t xml:space="preserve">Необходим монтаж 1-го порта СКС в рамках Тиража модели умной ССМ.
Способ монтажа: в кабель-канале лицевая панель, как для РМ.
</t>
  </si>
  <si>
    <t>г.Гай, ул.Ленина, 23</t>
  </si>
  <si>
    <t>0514</t>
  </si>
  <si>
    <t xml:space="preserve">Заказчик: Захарова Александра Юрьевна 8-66233070, 8-953-190-1116, Соловьёв Сергей Владимирович +7
987 847 24 77
</t>
  </si>
  <si>
    <t>Необходим монтаж 2-х портов СКС (1 основной, 2 - резервный) для установки 1 доп. банкомата в зоне
ЗСО. Место для установки банкомата указано на схеме (стрелка "Место установки дополнительного
банкомата")</t>
  </si>
  <si>
    <t>с.Тоцкое, ул.Красная Площадь, 8</t>
  </si>
  <si>
    <t>0316</t>
  </si>
  <si>
    <t>Сопровождающий: Рук. ВСП: Шеховцова Наталья 8-922-837-2044 Заказчик: Захарова Александра Юрьевна 8-66233070, 8-953-190-1116, Соловьёв Сергей Владимирович +7
987 847 24 77</t>
  </si>
  <si>
    <t xml:space="preserve">г.Оренбург, пр-кт Победы, д. 150
</t>
  </si>
  <si>
    <t>078</t>
  </si>
  <si>
    <t xml:space="preserve">Заказчик: Захарова Александра Юрьевна 8-953-190-1116Сопровождающий: Соловьёв Сергей Владимирович +7 987 847 24 77
Директор ВСП: Стасенко Ирина 8-912-848-6353
</t>
  </si>
  <si>
    <t>Необходим монтаж 2-х портов СКС для установки 1 доп. банкомата в зоне ЗСО. Место для установки
банкомата указано на схеме (стрелка "Место установки дополнительного банкомата")</t>
  </si>
  <si>
    <t>у г. Оренбург, ул. Володарского, д.16</t>
  </si>
  <si>
    <t xml:space="preserve">Заказчик: Черепкова Юлия Николаевна 79059977565
Сопровождающий: Соловьев Алексей Владимирович +7 987 847 07 58
Зам. рук. ВСП: Бакаева Оксана 8-912-340-3071
</t>
  </si>
  <si>
    <t xml:space="preserve">Необходим монтаж 4-х портов СКС для подключения 2-х дополнительных устройств - РАТМ (по 2 порта
на каждый банкомат: 1 основной, 2 - резервный) в ЗСО согласно приложенной схемы. </t>
  </si>
  <si>
    <t>г. Сорочинск, ул. Карла Маркса, д. 34</t>
  </si>
  <si>
    <t>0288</t>
  </si>
  <si>
    <t>Заказчик: Черепкова Юлия Николаевна 79059977565 Заказчик: Черепкова Юлия Николаевна 79059977565</t>
  </si>
  <si>
    <t>г. Гай, ул. Ленина, д. 23</t>
  </si>
  <si>
    <t>Заказчик: Баранов Дмитрий Викторович +7 987 441 28 58 Сопровождающий: Рук. ВСП: Расчектаева Наталья 8-909-619-3080</t>
  </si>
  <si>
    <t xml:space="preserve">Необходим монтаж 1-го порта СКС для ЕИРС 60050995 (Неттоп и ЖК панель)
</t>
  </si>
  <si>
    <t>п. Энергетик, ул. Малиновского, д. 7</t>
  </si>
  <si>
    <t>0521</t>
  </si>
  <si>
    <t>Заказчик: Деньга Ольга Георгиевна +7 922 800 71 70
Сопровождающий: Ведущий менеджер: Яковлева Анна 8-987-856-9054</t>
  </si>
  <si>
    <t>ССМ</t>
  </si>
  <si>
    <t>0432</t>
  </si>
  <si>
    <t>Кувандыкский р-н, Зиянчуринский с/с, с. Зиянчурино, пер.
Садовый, д. 5</t>
  </si>
  <si>
    <t>Заказчик: Деньга Ольга Георгиевна +7 922 800 71 70
Сопровождающий: Менеджер: Куклина Елена 8-919-858-7734</t>
  </si>
  <si>
    <t>Необходим монтаж 1-го порта СКС в рамках Тиража модели умной ССМ.
Способ монтажа: в кабель-канале лицевая панель, как для РМ.</t>
  </si>
  <si>
    <t>0228</t>
  </si>
  <si>
    <t>с. Приморск, ул. Центральная, д.23</t>
  </si>
  <si>
    <t>Заказчик: Деньга Ольга Георгиевна +7 922 800 71 70 Сопровождающий: Менеджер: Рычина Анна 8-987-844-1258</t>
  </si>
  <si>
    <t>п. Шильда, ул. Железнодорожная, д. 1</t>
  </si>
  <si>
    <t xml:space="preserve">Заказчик: Поддорогина Марина Федоровна +7 922 549 19 97 Сопровождающий: Политкова Светлана Владимировна +7 987 346 88 58
Менеджер: Паульс Екатерина 8-922-814-8794
</t>
  </si>
  <si>
    <t>СРБ-0127-01-ТСО</t>
  </si>
  <si>
    <t>ПВБ-4141-20</t>
  </si>
  <si>
    <t>ПВБ-4141-19</t>
  </si>
  <si>
    <t xml:space="preserve"> ПВБ-4141-18</t>
  </si>
  <si>
    <t>ПВБ-4141-17</t>
  </si>
  <si>
    <t>ПВБ-4141-16</t>
  </si>
  <si>
    <t xml:space="preserve"> ПВБ-4141-15</t>
  </si>
  <si>
    <t>ПВБ-4141-14</t>
  </si>
  <si>
    <t>ПВБ-4141-12</t>
  </si>
  <si>
    <t xml:space="preserve"> ПВБ-4141-11</t>
  </si>
  <si>
    <t>ПВБ-4141-10</t>
  </si>
  <si>
    <t xml:space="preserve"> ПВБ-4141-9</t>
  </si>
  <si>
    <t>ПВБ-4141-13</t>
  </si>
  <si>
    <t>у г. Брянск, пр-т Ленина, 10Б. Комната дежурного инкассатора</t>
  </si>
  <si>
    <t>Заказчик: Потапов Валерий Витальевич 8-910-232-8458</t>
  </si>
  <si>
    <t>Необходим монтаж 8-ми портов СКС</t>
  </si>
  <si>
    <t>СРБ-0127-6</t>
  </si>
  <si>
    <t>у г.Брянск, проспект Ленина, 10Б, 9 этаж, пом.908</t>
  </si>
  <si>
    <t xml:space="preserve">В связи с требованием о переносе коммутатора СКС в кроссовое помещение требуется организовать 8 портов СКС в
помещении 908
</t>
  </si>
  <si>
    <t>СРБ-0128-22</t>
  </si>
  <si>
    <t>Заказчик: Адамов Василий Николаевич 79101662034</t>
  </si>
  <si>
    <t xml:space="preserve">Необходима организация портов СКС для подключения точек доступа корпоративного Wi-Fi. </t>
  </si>
  <si>
    <t>Уфимский район,с.Булгаково, ул.Кирова, 7</t>
  </si>
  <si>
    <t>УБ-9960-88</t>
  </si>
  <si>
    <t>Заказчик: Самохин Александр Владимирович 8-55775744</t>
  </si>
  <si>
    <t>УБ-9960-04-ТСО</t>
  </si>
  <si>
    <t>г.Уфа, ул. Р.Зорге д.5,  2 этаж</t>
  </si>
  <si>
    <t>Необходим монтаж 3-х портов СКС</t>
  </si>
  <si>
    <t>СЗБ-2755-5</t>
  </si>
  <si>
    <t>г. Калининград, ул. В.Гюго, д. 1, 7-ой этаж, пом. 721</t>
  </si>
  <si>
    <t>Заказчик: Никитина Юлия Эдуардовна, тел. 8 921 100 10 12
Сопровождающий: Кожан Наталья Владимировна, тел. 8 911 857 05 19</t>
  </si>
  <si>
    <t>Требуется осуществить монтаж портов для организации рабочего места Бюро пропусков на посту охраны 7 этаж.
Вид монтажа: лицевая панель в кабель-канале в столе/на стене.
Перед выездом согласовать с контактным лицом дату и время проведения работ</t>
  </si>
  <si>
    <t>ЦА-6481-3</t>
  </si>
  <si>
    <t>Заказчик: Назаров Владимир Николаевич, тел. +79027932945; Долгих Сергей Робертович, тел. +7 890 670
54 80
Сопровождение на объекте: Корниенко Сергей Викторович, +7(982)870-64-84
Выдача материалов: Коновалов Александр Викторович, тел. 8-985-610-2690;
Ботанов Илья Михайлович, тел. 8-903-963-8230</t>
  </si>
  <si>
    <t>г. Москва, пр-т Кутузовский, д. 32, корп. Г, этаж -2</t>
  </si>
  <si>
    <t xml:space="preserve">Другие необходимые требования: кроссировка ЗНО0294863841
</t>
  </si>
  <si>
    <t>г. Брянск, проспект Ленина, 10б</t>
  </si>
  <si>
    <t>СРБ-0127-7</t>
  </si>
  <si>
    <t>Манулин Александр Иванович 79065014316</t>
  </si>
  <si>
    <t xml:space="preserve">Необходимо добавить одно рабочее место в к. 209 (на схеме - кабинет 20)
</t>
  </si>
  <si>
    <t>ЦЧБ-8222-6</t>
  </si>
  <si>
    <t>г.Орел, ул. Брестская, 8</t>
  </si>
  <si>
    <t>Заказчик: Овсянников Александр Николаевич
Сопровождающий: Барков Евгений Юрьевич, +7(919)200-14-32</t>
  </si>
  <si>
    <t xml:space="preserve">Необходим монтаж 16 оптических портов, согласно ТЗ. 
</t>
  </si>
  <si>
    <t>СЗБ-2634-2</t>
  </si>
  <si>
    <t>г. Островной, пл. Жертв Интервенции, д. 1</t>
  </si>
  <si>
    <t>Заказчик: Колесов Дмитрий Сергеевич, тел. 8-911-343-8367
Сопровождающий: Малышева Ирина Александровна, тел. 8-911-318-9565</t>
  </si>
  <si>
    <t>Демонтаж/монтаж портов СКС при замене ТКШ (порт) в кол-ве: 48 шт</t>
  </si>
  <si>
    <t>В ВСП необходимо установить новый напольный телекоммуникационный шкаф размером не менее 42U 800х800,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t>
  </si>
  <si>
    <t>СЗБ-2634-3</t>
  </si>
  <si>
    <t>г. Мурманск, ул. Гагарина, д. 4</t>
  </si>
  <si>
    <t>Заказчик: Колесов Дмитрий Сергеевич, тел. 8-911-343-8367
Сопровождающий: Гребенщикова Ирина Владимировна, тел. 8-952-292-5022</t>
  </si>
  <si>
    <t>СЗБ-2634-4</t>
  </si>
  <si>
    <t>Ловозерский р-он, пгт. Ревда, ул. Победы, д. 27</t>
  </si>
  <si>
    <t>Заказчик: Колесов Дмитрий Сергеевич, тел. 8-911-343-8367
Сопровождающий: Лихачева Анастасия Сергеевна, тел. 8-963-358-0883</t>
  </si>
  <si>
    <t>В ВСП необходимо установить новый напольный телекоммуникационный шкаф размером не менее 42U 800х800,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t>
  </si>
  <si>
    <t>СЗБ-2634-5</t>
  </si>
  <si>
    <t xml:space="preserve"> г. Североморск, ул. Авиаторов, д. 1</t>
  </si>
  <si>
    <t xml:space="preserve">Заказчик: Колесов Дмитрий Сергеевич, тел. 8-911-343-8367
Сопровождающий: Наумова Алла Анатольевна, тел. 8-911-346-9917
</t>
  </si>
  <si>
    <t xml:space="preserve">В ВСП необходимо установить новый напольный телекоммуникационный шкаф размером не менее 42U 800х800,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
</t>
  </si>
  <si>
    <t>г. Благовещенск, ул. Тенистая, 121/1</t>
  </si>
  <si>
    <t>ДВБ-8318-6</t>
  </si>
  <si>
    <t xml:space="preserve">Братухин Андрей Геннадьевич +7 914 609 23 45
</t>
  </si>
  <si>
    <t>скс под wi-fi</t>
  </si>
  <si>
    <t xml:space="preserve">г.Норильск, ул.Богдана Хмельницкого, д.7, пом.6
</t>
  </si>
  <si>
    <t>СИБ-8791-20</t>
  </si>
  <si>
    <t>СИБ-8791-21</t>
  </si>
  <si>
    <t xml:space="preserve">Бондарева Ольга Сергеевна
</t>
  </si>
  <si>
    <t xml:space="preserve">монтаж 5 портов СКС на окне 16 и восстановление 3х портов в кассе. С целью устранения хаба. 
</t>
  </si>
  <si>
    <t>Перемещение/Восстановление ранее используемых портов в пределах объекта (порт) в кол-ве: 3 шт</t>
  </si>
  <si>
    <t>г. Омск, ул. М. Жукова 4/1, 2 этаж, каб.№ 1.2.А.05</t>
  </si>
  <si>
    <t>СИБ-9843-5</t>
  </si>
  <si>
    <t>заказчик Шередека Виталий Александрович +7 895 033 93 66</t>
  </si>
  <si>
    <t>Требуется монтаж порта СКС в кабинет начальника ЦКП, 2 этаж, каб. № 1.2.А.05</t>
  </si>
  <si>
    <t>г.Орел, ул.Салтыкова-Щедрина, 23</t>
  </si>
  <si>
    <t>ЦЧБ-8222-7</t>
  </si>
  <si>
    <t xml:space="preserve">Ситников Роман Сергеевич 79092600776
</t>
  </si>
  <si>
    <t>0111</t>
  </si>
  <si>
    <t xml:space="preserve">Необходимо смонтировать 10 портов для wifi на потолке/стене. Высота потолков более 2,5 м. </t>
  </si>
  <si>
    <t>ББ-8310-8</t>
  </si>
  <si>
    <t>пгт.Агинское, ул.имени Бадмы Цыренова, 13</t>
  </si>
  <si>
    <t xml:space="preserve">Бондарева Ольга Сергеевна +7 926 195 80 46
</t>
  </si>
  <si>
    <t>Требуется монтаж 2 портов СКС. Высота потолка - 240 см, тип потолка - навесной, Армстронг.</t>
  </si>
  <si>
    <t>ББ-8312-7</t>
  </si>
  <si>
    <t>0168</t>
  </si>
  <si>
    <t>с.Хоринск, ул.Октябрьская 3</t>
  </si>
  <si>
    <t>Антонова Анна Викторовна +7 924 350 68 01</t>
  </si>
  <si>
    <t>ПВБ-4141-21</t>
  </si>
  <si>
    <t>п. Акбулак, ул. Советская, д. 43а</t>
  </si>
  <si>
    <t>Старший менеджер: Жарков Евгений +7 999 105 78 62</t>
  </si>
  <si>
    <t>Требуется монтаж 1-го порта СКС для РМ в соотв. со схемой.</t>
  </si>
  <si>
    <t xml:space="preserve"> г. Оренбург, ул. Чкалова, д. 32</t>
  </si>
  <si>
    <t>ПВБ-4141-22</t>
  </si>
  <si>
    <t>073</t>
  </si>
  <si>
    <t>Политкова Светлана Владимировна +7 987 346 88 58
Рук. ВСП: Котлярова Оксана 8-987-857-0487</t>
  </si>
  <si>
    <t>ссм</t>
  </si>
  <si>
    <t>0303</t>
  </si>
  <si>
    <t>г Мыски, , ул Мира, д. 30А</t>
  </si>
  <si>
    <t>Андрей Редекоп +7 913 397 80 46</t>
  </si>
  <si>
    <t xml:space="preserve">монтаж 2х портов для ЖК. Розетку СКС монтируем в запотолочном пространсте
</t>
  </si>
  <si>
    <t>Бурлинский район, с.Бурла, ул.Ленина, 7</t>
  </si>
  <si>
    <t>СИБ-8606-27</t>
  </si>
  <si>
    <t xml:space="preserve">Необходимо смонтировать порты для wifi в запотолочном пространстве, согласно приложенной схеме. 
</t>
  </si>
  <si>
    <t xml:space="preserve">зам Витт Валентина Викторовна 8-923-715-3722
</t>
  </si>
  <si>
    <t>СИБ-8791-22</t>
  </si>
  <si>
    <t>п.Светлогорск, ул.Энергетиков, 19а</t>
  </si>
  <si>
    <t xml:space="preserve">Енисейский район, с.Ярцево, ул. Горького, 55а
</t>
  </si>
  <si>
    <t>СИБ-8791-23</t>
  </si>
  <si>
    <t xml:space="preserve"> Возовиков Дмитрий Сергеевич 8-913-830-0177</t>
  </si>
  <si>
    <t xml:space="preserve">Проложить линии СКС от рабочего места до существующего ТКШ
</t>
  </si>
  <si>
    <t>УБ-9960-89</t>
  </si>
  <si>
    <t>УБ-9967-21</t>
  </si>
  <si>
    <t>УБ-9967-22</t>
  </si>
  <si>
    <t xml:space="preserve"> г. Муравленко, ул. Ленина, 88
</t>
  </si>
  <si>
    <t xml:space="preserve"> рук Бондаренко Лариса Даниловна 8-982-175-8916</t>
  </si>
  <si>
    <t>рм</t>
  </si>
  <si>
    <t xml:space="preserve">пос. Тазовский, ул.Спортивная, д. 7
</t>
  </si>
  <si>
    <t>зам рук Шарипова Гульназ Фирдавесовна 8-922-069-3946</t>
  </si>
  <si>
    <t xml:space="preserve">Проект wi-fi
</t>
  </si>
  <si>
    <t xml:space="preserve">Кармаскалинский район,с.Кармаскалы, ул.Кирова, 42
</t>
  </si>
  <si>
    <t xml:space="preserve">зам рук Рахманкулова Найля Ренатовна 8-917-799-2200
</t>
  </si>
  <si>
    <t>ББ-8310-9</t>
  </si>
  <si>
    <t>пгт.Новопавловка, ул.Декабристов, 2а</t>
  </si>
  <si>
    <t>0167</t>
  </si>
  <si>
    <t>Крикунова Светлана Геннадьевна +7 914 460 96 78</t>
  </si>
  <si>
    <t>Требуется монтаж 1 порта СКС для ССМ (Счётно-сортировальная машина)</t>
  </si>
  <si>
    <t>пгт.Тарбагатай, ул.40 лет Победы, 3</t>
  </si>
  <si>
    <t>ББ-8310-10</t>
  </si>
  <si>
    <t>п.Баляга, ул.Шоссейная, 3Б-9</t>
  </si>
  <si>
    <t>ББ-8310-11</t>
  </si>
  <si>
    <t>с.Хохотуй, ул.Рабочая, 29 Г</t>
  </si>
  <si>
    <t>ББ-8310-12</t>
  </si>
  <si>
    <t>0163</t>
  </si>
  <si>
    <t>ББ-8312-8</t>
  </si>
  <si>
    <t>г. Улан-Удэ, ул. Терешковой, 11</t>
  </si>
  <si>
    <t>Чинкирова Наталья Николаевна (рук.ВСП), тел. 8-902-563-1835</t>
  </si>
  <si>
    <t>Требется монтаж 6 портов СКС для Wi-Fi</t>
  </si>
  <si>
    <t>г.Улан-Удэ, ул.Гагарина, 25</t>
  </si>
  <si>
    <t>ББ-8312-9</t>
  </si>
  <si>
    <t>077</t>
  </si>
  <si>
    <t>Требуется монтаж 3 портов СКС.</t>
  </si>
  <si>
    <t>СЗБ-2938-8</t>
  </si>
  <si>
    <t>г. Вологда, ул. Ленинградская, д. 78</t>
  </si>
  <si>
    <t>Смирнова Светлана Владимировна, тел. 8 920 770 02 77; Кубинский Владимир Геннадьевич, тел. 8 911 514 57
33; Завалина Елена Николаевна (рук.ВСП), тел. 8 981 421 92 53</t>
  </si>
  <si>
    <t xml:space="preserve">Для монтажа и подключения неттопа за ЖК-панелью требуется организация 1 порта СКС.
СПОСОБ МОНТАЖА: Проложить линию за фальш-потолком в гофре, оконечить накладной розеткой, розетка должна
быть закреплена к потолку, оставить патч-корд. Маркировка должна быть печатная.
</t>
  </si>
  <si>
    <t>у г. Вологда, ул. Ленинградская, д. 136</t>
  </si>
  <si>
    <t>СЗБ-2938-9</t>
  </si>
  <si>
    <t>СИБ-8490-2</t>
  </si>
  <si>
    <t>г. Томск, пр. Фрунзе, д.119е</t>
  </si>
  <si>
    <t>Заказчик: Бондарева Ольга Сергеевна +7 926 195 80 46
Сопровождающий: СБС Слюсарев Александр Игоревич</t>
  </si>
  <si>
    <t>СИБ-8606-30</t>
  </si>
  <si>
    <t xml:space="preserve">Третьяковский район, с.Староалейское, ул.Октябрьская, 39-а
</t>
  </si>
  <si>
    <t>РВСП Юст Артем Александрович 8-913-249-8444</t>
  </si>
  <si>
    <t>Необходимо смонтировать 5 портов для wifi в запотолочном пространстве. Высота потолка 2.5 , Армстронг.</t>
  </si>
  <si>
    <t>СИБ-8791-24</t>
  </si>
  <si>
    <t>с.Галанино, ул.Карла Маркса, д.20 "А", пом.3</t>
  </si>
  <si>
    <t>Проложить новые линии СКС на 4 порта от существующего шкафа УБ.</t>
  </si>
  <si>
    <t>Город Боготол, Улица 40 лет Октября, 11</t>
  </si>
  <si>
    <t>СИБ-8791-25</t>
  </si>
  <si>
    <t>0216</t>
  </si>
  <si>
    <t>СБС Черных Николай Васильевич 8-913-832-2556</t>
  </si>
  <si>
    <t>Заказчик: Чурилов Никита Викторович +7 913 512 32 06
Сопровождающий: СБС Черных Николай Васильевич 8-913-832-2556</t>
  </si>
  <si>
    <t>Богучанский р-н, с.Чунояр, ул.Партизанская, зд.7, пом.1</t>
  </si>
  <si>
    <t>СИБ-8791-26</t>
  </si>
  <si>
    <t>Заказчик: Лемберг Юрий Рихардович 79130313224
Сопровождающий: Арсеньев Д.В. +7 983 165 16 40</t>
  </si>
  <si>
    <t>Новые 4 линии СКС от рабочего места до шкафа ТСО</t>
  </si>
  <si>
    <t>с.Березовское, ул.Советская, 59</t>
  </si>
  <si>
    <t>СИБ-8791-27</t>
  </si>
  <si>
    <t xml:space="preserve">Заказчик: Лемберг Юрий Рихардович 79130313224
Сопровождающий: Кледев Егор 8-983-140-5159
</t>
  </si>
  <si>
    <t xml:space="preserve">Создание линий СКС для рабочего места и принтера в имеющийся шкаф ТСО в котором планируется размещение
телеком оборудования.
</t>
  </si>
  <si>
    <t>Шарыповский район, п.Инголь, квартал Путейский, д.8, пом.25</t>
  </si>
  <si>
    <t>СИБ-8791-28</t>
  </si>
  <si>
    <t>Заказчик: Лемберг Юрий Рихардович 79130313224
Сопровождающий: Кледев Егор 8-983-140-5159</t>
  </si>
  <si>
    <t>Проложить линии СКС на 6 портов от рабочего места до ТКШ УБ</t>
  </si>
  <si>
    <t>Енисейский район, с.Абалаково, ул.Нефтяников, д.7, пом.1</t>
  </si>
  <si>
    <t>СИБ-8791-29</t>
  </si>
  <si>
    <t>СИБ-8791-30</t>
  </si>
  <si>
    <t>СИБ-8791-31</t>
  </si>
  <si>
    <t xml:space="preserve">Создание линий СКС на 6 портов от имеющегося шкафа УБ.
</t>
  </si>
  <si>
    <t>Канский район, с. Большая Уря, ул. 9-я Пятилетка, 9</t>
  </si>
  <si>
    <t>Пировский район, с.Пировское, ул.Ленина, 25</t>
  </si>
  <si>
    <t xml:space="preserve">монтаж 8 портов СКС для 4х РМ с целью устранения хабов. Высота потолков – 3 метра, тип потолков – армстронг.
</t>
  </si>
  <si>
    <t>Заказчик: Бондарева Ольга Сергеевна +7 926 195 80 46
Сопровождающий: СБС в чек-листе</t>
  </si>
  <si>
    <t>СРБ-0128-20</t>
  </si>
  <si>
    <t>Одоевский район, пгт.Одоев, ул.Ленина, 10</t>
  </si>
  <si>
    <t>Никишина Диана Сергеевна 8-953-958-4989</t>
  </si>
  <si>
    <t>г. Тула, ул. Коминтерна, 31</t>
  </si>
  <si>
    <t>СРБ-0128-23</t>
  </si>
  <si>
    <t>Киреев Александр Николаевич 79509125799</t>
  </si>
  <si>
    <t>Необходим осмонтировать СКС для Рабочих мест</t>
  </si>
  <si>
    <t>СРБ-0128-24</t>
  </si>
  <si>
    <t>Большой актовый зал ЦСКО - проводится полная модернизация аудио-видео оборудования. Все новое оборудование
необходимо подключить в отдельные СКС розетки. Прошу провести 24 новых порта СКС и установить патч-панель</t>
  </si>
  <si>
    <t xml:space="preserve"> г. Тула, Улица Кирова, 188/6</t>
  </si>
  <si>
    <t>СРБ-0128-25</t>
  </si>
  <si>
    <t>0115</t>
  </si>
  <si>
    <t>Проводим установку доп. РАТМ 60033456 в ЗСО, согласно схеме во вложении, необходимо смонтировать СКС</t>
  </si>
  <si>
    <t>УБ-9849-16</t>
  </si>
  <si>
    <t>Поставка оборудования и материалов и модернизации существующего ТКШ шириной 600мм в кол-ве: 1 шт.</t>
  </si>
  <si>
    <t>Мишкинский район, с.Кирово, ул.Советская, 104</t>
  </si>
  <si>
    <t>Анваров Сергей Разыкович 79125718500</t>
  </si>
  <si>
    <t xml:space="preserve">Доукомплектация существующего ТКШ органайзерами
</t>
  </si>
  <si>
    <t>УБ-9960-90</t>
  </si>
  <si>
    <t xml:space="preserve"> Бондаренко Инна Рамильевна 8-917-439-7888</t>
  </si>
  <si>
    <t xml:space="preserve"> г.Нефтекамск, ул.Парковая, д.27</t>
  </si>
  <si>
    <t>УБ-9960-91</t>
  </si>
  <si>
    <t xml:space="preserve">УРМ +7 987 581 96 98
</t>
  </si>
  <si>
    <t>00597</t>
  </si>
  <si>
    <t>Башкортостан, Нефтекамск, Парковая, 27</t>
  </si>
  <si>
    <t xml:space="preserve">Организовать подведение СКС для подключения ЖК панели
</t>
  </si>
  <si>
    <t>УБ-9965-19</t>
  </si>
  <si>
    <t xml:space="preserve">Динара Мавлявиевна 8-912-938-5743
</t>
  </si>
  <si>
    <t>Нижневартовск, Спортивная, 15</t>
  </si>
  <si>
    <t>ЦЧБ-8222-8</t>
  </si>
  <si>
    <t xml:space="preserve">г. Орёл, ул. Полесская, дом 10
</t>
  </si>
  <si>
    <t xml:space="preserve">Необходим монтаж 2-х портов СКС для РМ
</t>
  </si>
  <si>
    <t>Иванов Александр Евгеньевич 79536166782</t>
  </si>
  <si>
    <t>ЦЧБ-8226-3</t>
  </si>
  <si>
    <t>Курск ул. Дзержинского 69 А</t>
  </si>
  <si>
    <t xml:space="preserve"> Курск, Улица Карла Маркса, 55</t>
  </si>
  <si>
    <t>024</t>
  </si>
  <si>
    <t>Ермаков Юрий Николаевич 79102778035</t>
  </si>
  <si>
    <t>Необходимость подключения Интернет киосков на рабочих местах. Монтаж 4-х портов СКС для РМ</t>
  </si>
  <si>
    <t>Организовать подведение СКС для подключения ЖК панели</t>
  </si>
  <si>
    <t>г. Оренбург, пр-кт Дзержинского, д. 26</t>
  </si>
  <si>
    <t>ПВБ-4141-23</t>
  </si>
  <si>
    <t>0528</t>
  </si>
  <si>
    <t>Черепкова Юлия Николаевна +7 905 997 75 65
Соловьёв Сергей Владимирович +7 987 847 24 77</t>
  </si>
  <si>
    <t xml:space="preserve">Требуется перенос 2-х существующих портов СКС на место стоящего в ВСП постамата в соотв. со схемой. </t>
  </si>
  <si>
    <t>СИБ-8606-31</t>
  </si>
  <si>
    <t>Петропавловский район, с.Петропавловское, ул.Ленина, 81</t>
  </si>
  <si>
    <t>Нилова Светлана Владимировна 8-963-506-6140</t>
  </si>
  <si>
    <t xml:space="preserve">СКС кат. 5е в кол-ве: 8 шт.
</t>
  </si>
  <si>
    <t xml:space="preserve">Необходимо смонтировать порты для wifi в запотолочном пространстве, согласно приложенной схеме. Розетку СКС
монтируем в запотолочном пространсте, патч-корд выводим из стены методом скрытой проводки в металлогофре.
</t>
  </si>
  <si>
    <t>СИБ-8791-32</t>
  </si>
  <si>
    <t>Северо-Енисейский район, пос.Брянка, ул.Школьная, зд.42</t>
  </si>
  <si>
    <t>Заказчик: Лемберг Юрий Рихардович 79130313224
Сопровождающий: СБС Куприс Виталий 8-983-165-1759</t>
  </si>
  <si>
    <t>Монтаж 7 портов СКС в ТКШ УБ.</t>
  </si>
  <si>
    <t>СРБ-0123-2</t>
  </si>
  <si>
    <t xml:space="preserve"> Бондарева Ольга Сергеевна +7 926 195 80 46</t>
  </si>
  <si>
    <t>г.Тверь, пр-т Чайковского, д.7</t>
  </si>
  <si>
    <t>В рамках реализации проекта ВСП без альфы, в целях исключения нецелевого оборудования, необходимо
организовать СКС.</t>
  </si>
  <si>
    <t>Хвастовичский р-он, с.Хвастовичи, ул.Ленина, 31</t>
  </si>
  <si>
    <t xml:space="preserve">Необходимо смонтировать 4 розетки скс, за АРМ1 и АРМ2, для переключения в них рабочих мест. </t>
  </si>
  <si>
    <t>СРБ-0128-26</t>
  </si>
  <si>
    <t>г.Тула, пл. Крестовоздвижеская, 1</t>
  </si>
  <si>
    <t>Карасев Дмитрий Владимирович 79101662071</t>
  </si>
  <si>
    <t>Организация новых РМ мест в связи с увеличением штата</t>
  </si>
  <si>
    <t>УБ-9960-92</t>
  </si>
  <si>
    <t>0233</t>
  </si>
  <si>
    <t xml:space="preserve">г. Уфа, ул. 50 летия Октября, 3
</t>
  </si>
  <si>
    <t>Эдуард Сергеевич +7 917 401 13 00</t>
  </si>
  <si>
    <t>Необходимо установить порты СКС для нового РМ в кассе</t>
  </si>
  <si>
    <t>г. Уфа, ул. Ленина, 20, пом.9</t>
  </si>
  <si>
    <t>УБ-9960-93</t>
  </si>
  <si>
    <t>поставить СКС порты на новые РМ в помещении 9</t>
  </si>
  <si>
    <t>г.Краснокаменск, ул. Парковая, 1а</t>
  </si>
  <si>
    <t>Требуется монтаж 1 порта СКС.</t>
  </si>
  <si>
    <t xml:space="preserve"> СРБ-6451-3</t>
  </si>
  <si>
    <t>Петрова Юлия Владимировна 8-910-769-1602</t>
  </si>
  <si>
    <t xml:space="preserve">Новодугинский р-н,с.Новодугино, ул.Советская, 9
</t>
  </si>
  <si>
    <t>ЦЧБ-8226-4</t>
  </si>
  <si>
    <t>п.Хомутовка, ул.Пионерская, 5</t>
  </si>
  <si>
    <t>Никифорова Инна Александровна 8-951-084-4294</t>
  </si>
  <si>
    <t>Необходимо смонтировать 6 портов для wifi в запотолочном пространстве. Высота потолков 2,7 метра. Потолки типа
армстронг.</t>
  </si>
  <si>
    <t xml:space="preserve">ОМСК 50004249297 </t>
  </si>
  <si>
    <t>№3-OMSK</t>
  </si>
  <si>
    <t xml:space="preserve">г. Омск ул. М. Жукова 4/1
</t>
  </si>
  <si>
    <t>Джабаров Олег Усманович 8-983-111-1518, или Денисенко Евгений Викторович
8-913-658-1177</t>
  </si>
  <si>
    <t>12 портов RJ45 кат.5Е</t>
  </si>
  <si>
    <t xml:space="preserve">материалы заказчика </t>
  </si>
  <si>
    <t xml:space="preserve"> СРБ-6451-4</t>
  </si>
  <si>
    <t>Угранский р-н,пос.Угра, ул.Ленина, 39</t>
  </si>
  <si>
    <t>Парфёнова Лариса Владимировна 8-910-113-4326</t>
  </si>
  <si>
    <t xml:space="preserve"> СРБ-6451-5</t>
  </si>
  <si>
    <t>Федоренкова Наталья Николаевна 8-904-366-0856</t>
  </si>
  <si>
    <t>Ершичский р-н,с.Ершичи, ул.Понятовская, 15</t>
  </si>
  <si>
    <t xml:space="preserve"> СРБ-6451-6</t>
  </si>
  <si>
    <t xml:space="preserve">в связи с постоянно возникающей проблемой отсутствия связи ,на рабочем месте отдельного сотрудника, необходима
замена порта сетевой розетки для подключения оборудования сотрудника ВСП. </t>
  </si>
  <si>
    <t>пгт.Холм-Жирковский, ул.Нахимовская, 6</t>
  </si>
  <si>
    <t>Никитина Галина Николаевна +7 910 115 07 93</t>
  </si>
  <si>
    <t>УБ-9960-94</t>
  </si>
  <si>
    <t>0695</t>
  </si>
  <si>
    <t>с.Ермолаево, ул.Советская, 116</t>
  </si>
  <si>
    <t>Установка ТКШ соглазно заказу</t>
  </si>
  <si>
    <t xml:space="preserve">г. Новосибирск, ул.
Серебренниковская 20, 2 эт, каб 204
</t>
  </si>
  <si>
    <t>№18-Новосиб</t>
  </si>
  <si>
    <t xml:space="preserve">Новосибирск </t>
  </si>
  <si>
    <t xml:space="preserve">Выдача материалов: Магай Валентин Валентинович 8-913-923-1190, или Привалов Василий
Николаевич Вн.тел.: 8-6219-2597; Гор.тел.: 8-800-7070070,62192597
</t>
  </si>
  <si>
    <t xml:space="preserve">СКС должна быть выполнена в соответствии с Техническими требованиями к структурированным
кабельным системам, Приложение № 1 к Соглашению № 50004249296 от 02.08.2022 г.
</t>
  </si>
  <si>
    <t>с. Налобиха, ул. Тельмана 37</t>
  </si>
  <si>
    <t>0762</t>
  </si>
  <si>
    <t>Заказчик: Колесниченко Татьяна Вячеславовна 79237213125
Сопровождающий: Шрейдер Ирина Викторовна 8-905-928-8198</t>
  </si>
  <si>
    <t>монтаж 4х портов СКС для РМ согласно план-схеме</t>
  </si>
  <si>
    <t>ребуется проложить линию СКС от серверной до каждой точки Wi-Fi. За потолком кабель монтировать в гофре.
Розетка монтируется за потолок. После монтажа розетки, подключить к ней патч-корд (1-1,5 м) и оставить за
потолком. На схеме каждая точка Wi-Fi отмечена кругом.</t>
  </si>
  <si>
    <t>Гороховец Галина Николаевна 8-66636011</t>
  </si>
  <si>
    <t>г.Велиж, ул.Володарского, 6</t>
  </si>
  <si>
    <t xml:space="preserve"> СРБ-6451-7</t>
  </si>
  <si>
    <t xml:space="preserve"> СРБ-6451-8</t>
  </si>
  <si>
    <t>083</t>
  </si>
  <si>
    <t>Проводим установку 1 РАТМ в ЗСО согласно схеме во вложении, необходимо организовать СКС</t>
  </si>
  <si>
    <t>Область Смоленская, Район Починковский, Город Починок, Улица</t>
  </si>
  <si>
    <t>Область Смоленская, Район Дорогобужский, Город Дорогобуж, Улица</t>
  </si>
  <si>
    <t xml:space="preserve"> СРБ-6451-9</t>
  </si>
  <si>
    <t xml:space="preserve"> СРБ-6451-10</t>
  </si>
  <si>
    <t>0102</t>
  </si>
  <si>
    <t>Установка 1 РАТМ в ЗСО, согласно схеме во вложении</t>
  </si>
  <si>
    <t>Область Смоленская, Район Сафоновский, Город Сафоново, Улица</t>
  </si>
  <si>
    <t>091</t>
  </si>
  <si>
    <t>Установка 1 РАТМ в ЗСО согласно схеме во вложении</t>
  </si>
  <si>
    <t>УБ-9849-17</t>
  </si>
  <si>
    <t xml:space="preserve"> г.Курган, ул.Гоголя, 98</t>
  </si>
  <si>
    <t>Егоркин Иван Сергеевич +7 912 831 65 40</t>
  </si>
  <si>
    <t>СКС для 5 УС (по 1 СКС для каждого устройства)</t>
  </si>
  <si>
    <t>УБ-9960-95</t>
  </si>
  <si>
    <t xml:space="preserve">Безруков Сергей Владимирович +7 917 439 92 80
</t>
  </si>
  <si>
    <t>0355</t>
  </si>
  <si>
    <t xml:space="preserve"> Аургазинский р-н,с.Исмагилово, ул.Центральная, д.2</t>
  </si>
  <si>
    <t>Поставка и монтажа навесного ТКШ размером не менее 18U, 600х600 в кол-ве: 1 шт</t>
  </si>
  <si>
    <t xml:space="preserve">Установка ТКШ, монтаж СКС
</t>
  </si>
  <si>
    <t>СЗБ-2755-6</t>
  </si>
  <si>
    <t>г. Калининград, ул. В.Гюго, д. 1, корпус 1, каб. 708 (приемная)</t>
  </si>
  <si>
    <t>Заказчик: Четверикова Ирина Викторовна, тел. 8 911 855 97 65 Сопровождающий: Гринев Игорь Эдуардович, тел. 8 911 490 02 99</t>
  </si>
  <si>
    <t>Требуется осуществить монтаж портов в приемной управляющего для подключения ЖК-панели и принтера.
Вид монтажа: прошу согласовать на месте с сопровождающим сотрудником СБС.
Перед выездом согласовать с контактным лицом дату и время проведения работ</t>
  </si>
  <si>
    <t>СИБ-8606-32</t>
  </si>
  <si>
    <t>СИБ-8606-33</t>
  </si>
  <si>
    <t>Край Алтайский, , Город Барнаул, Проспект Ленина, 96</t>
  </si>
  <si>
    <t>Заказчик: Татаринов Сергей Евгеньевич 79044440003
Сопровождающий: Головин Михаил Витальевич +7 905 989 56 07</t>
  </si>
  <si>
    <t>0160</t>
  </si>
  <si>
    <t xml:space="preserve">Необходимо организовать новое сетевое подключение для обеспечения работы нового ДТ (на схеме выделено
красным прямоугольником). Длины существующей линии связи не достаточно для подключения скрытым способом
(укладка провода в штробу плитки, вместе с проводами электропитания). Провод связи следует подвести к
существующему порту, оставить запас длины 1 м., обжать и подписать "для нового ДТ". Для уточнения информации
обращаться к контактному лицу.
</t>
  </si>
  <si>
    <t>СРБ-0127-8</t>
  </si>
  <si>
    <t>Необходима точка для подключения МФУ в к. 209</t>
  </si>
  <si>
    <t>ББ-8312-10</t>
  </si>
  <si>
    <t>Улан-Удэ, Улица Гагарина, 60</t>
  </si>
  <si>
    <t>0113</t>
  </si>
  <si>
    <t xml:space="preserve">Требуется монтаж 2 портов СКС для УС. </t>
  </si>
  <si>
    <t>СИБ-8791-33</t>
  </si>
  <si>
    <t xml:space="preserve"> Краснотуранский район, с. Беллык, ул. Ленина, д. 47
</t>
  </si>
  <si>
    <t xml:space="preserve">Заказчик: Лемберг Юрий Рихардович 79130313224
Сопровождающий: СБС Деревягин В. В. 8-983-372-5059
</t>
  </si>
  <si>
    <t>монтаж 3х портов для РМ в ТКШ УБ</t>
  </si>
  <si>
    <t>Балдин Михаил Константинович +7 910 045 55 37 Выдача материалов: Корицын Игорь Олегович 8-800-707- 00-70 доб. 664-265-98, или Круглов
Денис Сергеевич +7(910) 600-05-13</t>
  </si>
  <si>
    <t>г. Калуга, ул. Кирова, 21а</t>
  </si>
  <si>
    <t xml:space="preserve">№ 01Кг
</t>
  </si>
  <si>
    <t xml:space="preserve">Калуга </t>
  </si>
  <si>
    <t>СКС кат. 5е в кол-ве: 48 шт.</t>
  </si>
  <si>
    <t>Необходима установка двух патч панелей (патч панель в
наличии) в шкафах Тш.05.021.05 и Тш.05.021.03 и проведение коммутации между ними</t>
  </si>
  <si>
    <t>Улан-Удэ, Улица Октябрьская, 15</t>
  </si>
  <si>
    <t>ББ-8312-11</t>
  </si>
  <si>
    <t>0078</t>
  </si>
  <si>
    <t xml:space="preserve">Требуется монтаж 1 порта СКС для УС. </t>
  </si>
  <si>
    <t>Тункинский район, с. Кырен, ул. Ленина, дом № 83</t>
  </si>
  <si>
    <t>ББ-8312-12</t>
  </si>
  <si>
    <t>(8586) 176</t>
  </si>
  <si>
    <t xml:space="preserve">Птицына Дарья Александровна 79501260735
</t>
  </si>
  <si>
    <t>СКС кат. 5е в кол-ве: 20 шт.</t>
  </si>
  <si>
    <t xml:space="preserve">СИБ-8791-35 </t>
  </si>
  <si>
    <t>г.Зеленогорск, ул.Молодежная, д.3, пом.49</t>
  </si>
  <si>
    <t xml:space="preserve">монтаж 20 портов СКС. Необходима установка по 4 розетки на рабочие места: 7, 21, 22, кабинет руководителя.
</t>
  </si>
  <si>
    <t>СРБ-0124-4</t>
  </si>
  <si>
    <t>СРБ-0124-5</t>
  </si>
  <si>
    <t>г. Людиново, ул. Фокина, 25</t>
  </si>
  <si>
    <t xml:space="preserve">Организация портов СКС для подключения точек доступа Wi-Fi с целью расширения зоны покрытия.
</t>
  </si>
  <si>
    <t xml:space="preserve"> Адамов Василий Николаевич 79101662034
</t>
  </si>
  <si>
    <t xml:space="preserve"> Тульская область, г Донской, ул.Октябрьская, 44
</t>
  </si>
  <si>
    <t>СРБ-0128-27</t>
  </si>
  <si>
    <t>0235</t>
  </si>
  <si>
    <t>для организации нового рабочего места в клиентском зале. требуется подключить розетки</t>
  </si>
  <si>
    <t>СРБ-0431-13</t>
  </si>
  <si>
    <t>п.Борисоглебский, ул.Транспортная, д.3</t>
  </si>
  <si>
    <t>Места установки розеток СКС - красные и фиолетовые квадраты, цифра в квадрате - это сколько розеток надо ставить.</t>
  </si>
  <si>
    <t>г. Ярославль, пр-т Ленина 25, учебный класс</t>
  </si>
  <si>
    <t>СРБ-0431-14</t>
  </si>
  <si>
    <t>0166</t>
  </si>
  <si>
    <t xml:space="preserve"> Васильев Павел Александрович +7 980 659 57 52</t>
  </si>
  <si>
    <t>Необходимо организовать СКС для РМ</t>
  </si>
  <si>
    <t>УБ-9965-20</t>
  </si>
  <si>
    <t>Сургут, Быстринская, 11 Этаж 2, ком. 201. ТКШ 1, 2</t>
  </si>
  <si>
    <t xml:space="preserve"> Бердюгин С.В./Амбарников П.Н. - 8912-927-0191 /8-912-927-0457</t>
  </si>
  <si>
    <t xml:space="preserve">Установка новых ТКШ с заменой 2-х шкафов, перенос оборудования
</t>
  </si>
  <si>
    <t>Поставка и монтажа напольного ТКШ размером не менее 42U, 800х800 в кол-ве: 2 шт</t>
  </si>
  <si>
    <t>СИБ-8604-19</t>
  </si>
  <si>
    <t>ББ-8310-13</t>
  </si>
  <si>
    <t>СИБ-8606-24</t>
  </si>
  <si>
    <t>СИБ-8606-25</t>
  </si>
  <si>
    <t>СИБ-8606-26</t>
  </si>
  <si>
    <t>СИБ-8606-28</t>
  </si>
  <si>
    <t>СИБ-8606-29</t>
  </si>
  <si>
    <t>Завьяловский район, с.Гилевка, ул.Центральная, 9</t>
  </si>
  <si>
    <t xml:space="preserve">Поскотинов Василий Алексеевич +7-903-957-0373
</t>
  </si>
  <si>
    <t>Усть-Пристанский р-н, с. Коробейниково, ул. Степная, 5</t>
  </si>
  <si>
    <t>Барнаул Попова 113м</t>
  </si>
  <si>
    <t xml:space="preserve"> Веревкин Валерий Юрьевич +7 913 249 88 14</t>
  </si>
  <si>
    <t>Ребрихинский район, с.Ребриха, пр. Победы, 36</t>
  </si>
  <si>
    <t>рук Аглиева Алена Сергеевна 8-923-791-8321</t>
  </si>
  <si>
    <t>Косихинский район, с.Косиха, ул.Комсомольская, 21</t>
  </si>
  <si>
    <t>рук Кухтоякова Светлана Леонидовна 8-909-505-2494</t>
  </si>
  <si>
    <t>ДВБ-9781-1</t>
  </si>
  <si>
    <t xml:space="preserve">пгт. Эгвекинот, ул. Ленина, дом 14 
</t>
  </si>
  <si>
    <t xml:space="preserve">Булатова Светлана Николаевна
8-924-448-8014
</t>
  </si>
  <si>
    <t xml:space="preserve">г. Билибино, микрорайон Восточный, д.1, корп.4
</t>
  </si>
  <si>
    <t>Торлук Алдын-Херел Романович</t>
  </si>
  <si>
    <t xml:space="preserve">СЗБ-2936-1 </t>
  </si>
  <si>
    <t>г. Псков, пр-т Октябрьский, д. 23/25</t>
  </si>
  <si>
    <t>Заказчик: Бельских Юрий Егорович, тел. 8 911 350 22 05
Сопровождающий: Павлов Андрей Валерьевич, тел. 8 911 890 35 60</t>
  </si>
  <si>
    <t>Требуется организовать межкроссовые соединения согласно ТЗ - 8 оптических портов.
ВАЖНО: перед выполнением фактических работ обязательно требуется подготовить и согласовать рабочую
документацию.</t>
  </si>
  <si>
    <t xml:space="preserve"> г. Харовск, пл. Октябрьская, д. 5</t>
  </si>
  <si>
    <t>СЗБ-2938-10</t>
  </si>
  <si>
    <t>Смирнова Светлана Владимировна, тел. 8 920 770 02 77; Кубинский Владимир Геннадьевич, тел. 8 911 514 57
33; Орехов Сергей Николаевич (рук.ВСП), тел. 8 921 822 04 44</t>
  </si>
  <si>
    <t>Для монтажа и подключения неттопа к ЖК-панели табло курсов валют требуется организация за навесным потолком 1
порта СКС.
СПОСОБ МОНТАЖА: Проложить линию за фальш-потолком в гофре, оконечить накладной розеткой, розетка должна
быть закреплена к потолку, оставить патч-корд. Маркировка должна быть печатная</t>
  </si>
  <si>
    <t>г. Вологда, ул. Мира, д. 42</t>
  </si>
  <si>
    <t>СЗБ-2938-11</t>
  </si>
  <si>
    <t xml:space="preserve">Для монтажа и подключения неттопа к ЖК-панели табло курсов валют требуется организация за навесным потолком 1
порта СКС.
СПОСОБ МОНТАЖА: Проложить линию за фальш-потолком в гофре, оконечить накладной розеткой, розетка должна
быть закреплена к потолку, оставить патч-корд. Маркировка должна быть печатная.
</t>
  </si>
  <si>
    <t>Смирнова Светлана Владимировна, тел. 8 920 770 02 77; Кубинский Владимир Геннадьевич, тел. 8 911 514 57
33; Расторгуева Ирина Рафаиловна (рук.ВСП), тел. 8 911 521 95 52</t>
  </si>
  <si>
    <t>СЗБ-2938-13</t>
  </si>
  <si>
    <t>Смирнова Светлана Владимировна, тел. 8 920 770 02 77; Осминкин Максим Вениаминович, тел. 8 921 718 27
34; Филипенко Инна Константиновна (рук.ВСП), тел. 8 921 058 16 68</t>
  </si>
  <si>
    <t>п. Шексна, ул. Пролетарская, д. 10</t>
  </si>
  <si>
    <t>Для монтажа и подключения неттопа к ЖК-панели табло курсов валют требуется организация за навесным потолком 1
порта СКС.
СПОСОБ МОНТАЖА: Проложить линию за фальш-потолком в гофре, оконечить накладной розеткой, розетка должна
быть закреплена к потолку, оставить патч-корд. Маркировка должна быть печатная.</t>
  </si>
  <si>
    <t xml:space="preserve">г. Вологда, пр-т Победы, д. 52
</t>
  </si>
  <si>
    <t>СЗБ-2938-12</t>
  </si>
  <si>
    <t>г. Вологда, ул. Карла Маркса, д. 4</t>
  </si>
  <si>
    <t>СЗБ-2938-14</t>
  </si>
  <si>
    <t>г. Череповец, пр-т Шекснинский, д. 30</t>
  </si>
  <si>
    <t>СЗБ-2938-15</t>
  </si>
  <si>
    <t>СЗБ-2938-16</t>
  </si>
  <si>
    <t>СЗБ-2938-17</t>
  </si>
  <si>
    <t xml:space="preserve">с. Верховажье, ул. Петухова, д. 6 </t>
  </si>
  <si>
    <t>г. Череповец, пр-т Победы, д. 61</t>
  </si>
  <si>
    <t>СЗБ-3636-2</t>
  </si>
  <si>
    <t>г. Петрозаводск, пр-т Александра Невского, д. 31</t>
  </si>
  <si>
    <t xml:space="preserve">Требуется организация 1 порта СКС для перемещения ДТ СУО на левой от входа стене на уровне 10 см от пола
(см.вложенные планировки и фото).
Способ монтажа: Скрытый. Линия должна прокладываться за фальш-потолком в гофре и быть оконечена накладной
розеткой, далее за гиспокартоновой стеной должен спускаться патч-корд с выводом из стены в гофре.
</t>
  </si>
  <si>
    <t>Смирнова Светлана Владимировна, тел. 8 920 770 02 77; Дибров Олег Александрович, тел. 8 980 063 20 03;
Боровичева Юлия Владимировна (рук.ВСП), тел. 8 911 418 18 00</t>
  </si>
  <si>
    <t>СЗБ-3636-3</t>
  </si>
  <si>
    <t>Смирнова Светлана Владимировна, тел. 8 920 770 02 77; Дибров Олег Александрович, тел. 8 980 063 20 03; Боровичева Юлия Владимировна (рук.ВСП), тел. 8 911 418 18 00</t>
  </si>
  <si>
    <t>Требуется организация 1 порта СКС для подключения неттопа (посередине между окнами на 15см ниже потолка).
Крепление ЖК-панели планируется настенное, горизонтальное, неттоп будет размещаться за ЖК-панелью.
Способ монтажа: Скрытый. Линия должна прокладываться за фальш-потолком в гофре и быть оконечена накладной
розеткой, в розетке требуется оставить патч-корд</t>
  </si>
  <si>
    <t xml:space="preserve">СИБ-8791-36 </t>
  </si>
  <si>
    <t>г Красноярск ул Телевизорная, 1стр15 6.02 6.02.016</t>
  </si>
  <si>
    <t>Заказчик: Деликамова Анна Александровна +7 913 030 04 59
Сопровождающий: СБС в чек-листе</t>
  </si>
  <si>
    <t xml:space="preserve">монтаж 2х портов СКС для РМ
</t>
  </si>
  <si>
    <t xml:space="preserve">СИБ-8791-37 </t>
  </si>
  <si>
    <t>Заказчик: Гришин Виталий Валентинович +7 913 526 30 58
Сопровождающий: СБС Андреев Артем Владимирович 8-913-495-9596</t>
  </si>
  <si>
    <t>согласно схеме требуется:
в точке 1 - монтаж 1го порта СКС для МФУ;
в точке 2 - монтаж 2х портов для РМ;
в точке 3 - восттановить 3 порта СКС.</t>
  </si>
  <si>
    <t xml:space="preserve"> Норильск, Богдана Хмельницкого 7, 2 этаж, приемная и кабинет
управляющего
</t>
  </si>
  <si>
    <t>Перемещение/Восстановление ранее используемых портов в пределах объекта (порт) в кол-ве: 3 шт.</t>
  </si>
  <si>
    <t>Тул. обл., Щекинский район, пос. Ломинцевский</t>
  </si>
  <si>
    <t>СРБ-0128-28</t>
  </si>
  <si>
    <t xml:space="preserve"> Бондарева Ольга Сергеевна 79261958046
</t>
  </si>
  <si>
    <t>В рамках реализации проекта ВСП без альфы, в целях исключения нецелевого оборудования, необходимо организовать СКС.</t>
  </si>
  <si>
    <t>г Стерлитамак ул Караная Муратова 9</t>
  </si>
  <si>
    <t>УБ-9960-96</t>
  </si>
  <si>
    <t>УБ-9960-97</t>
  </si>
  <si>
    <t>УБ-9960-98</t>
  </si>
  <si>
    <t>УБ-9960-99</t>
  </si>
  <si>
    <t>УБ-9960-100</t>
  </si>
  <si>
    <t>УБ-9960-101</t>
  </si>
  <si>
    <t>Лаврентьева Елена Станиславовна +7 917 459 50 15</t>
  </si>
  <si>
    <t>с. Зубово, ул. Электрозаводская, 16</t>
  </si>
  <si>
    <t>склад</t>
  </si>
  <si>
    <t>Фахриев Радик Айратович +7 903 310 22 66</t>
  </si>
  <si>
    <t>Монтаж розеток СКС для новых РМ</t>
  </si>
  <si>
    <t>Нуримановский район,с. Красная Горка, ул.Советская, 75</t>
  </si>
  <si>
    <t>0585</t>
  </si>
  <si>
    <t xml:space="preserve"> Безруков Сергей Владимирович +7 917 439 92 80</t>
  </si>
  <si>
    <t>Демонтаж существующего ТКШ и смонтированного в него оборудования СКС, с последующим монтажом
оборудования СКС в новый ТКШ в кол-ве: 2 шт.</t>
  </si>
  <si>
    <t>Установка ТКШ и СКС согласно ТЗ</t>
  </si>
  <si>
    <t>с.Новомурапталово, ул.Парковая, 1 б</t>
  </si>
  <si>
    <t>0696</t>
  </si>
  <si>
    <t>г.Уфа, ул.Пушкина,43</t>
  </si>
  <si>
    <t xml:space="preserve">Заказчик: зам рук Оксана Сергеевна 8-937-848-1989
</t>
  </si>
  <si>
    <t>СКС для ЖК-панелей (по 1 на 3шт)</t>
  </si>
  <si>
    <t>Уфимский район, с.Зубово, ул. Электрозаводская, 16</t>
  </si>
  <si>
    <t>Заказчик: Назаров Владимир Петрович +7 917 371 09 37</t>
  </si>
  <si>
    <t xml:space="preserve">СКС для камер
</t>
  </si>
  <si>
    <t xml:space="preserve"> г.Красноярск, Октябрьский район, ул.Словцова, д.16, пом. 290</t>
  </si>
  <si>
    <t xml:space="preserve">СИБ-8791-38 </t>
  </si>
  <si>
    <t>Заказчик: зам РВСП Фёдорова Екатерина Александровна 8-983-370-0576
Сопровождающий: СБС Козьмин Дмитрий Анатольевич +7(983)199-52-00</t>
  </si>
  <si>
    <t xml:space="preserve">Необходимо смонтировать порты для wifi в запотолочном пространстве, согласно приложенной схеме. Высота
потолков 3 метра, много несущих конструкций, балок. </t>
  </si>
  <si>
    <t>0246</t>
  </si>
  <si>
    <t>Шадрова Людмила Владимировна 79674315825, Файзуллин Фарит Асфандиярович +7 920 745 50
35</t>
  </si>
  <si>
    <t>Прошу организовать СКС для подключения УС 60008491</t>
  </si>
  <si>
    <t xml:space="preserve"> СРБ-0435-5</t>
  </si>
  <si>
    <t xml:space="preserve"> СРБ-0438-5</t>
  </si>
  <si>
    <t>г.Иваново, пр-кт Шереметевский, 83</t>
  </si>
  <si>
    <t>Кайзер Дмитрий Карлович 79065110881</t>
  </si>
  <si>
    <t>Требуется монтаж портов на РМ. Схема во вложении.</t>
  </si>
  <si>
    <t>УБ-9965-21</t>
  </si>
  <si>
    <t>00091</t>
  </si>
  <si>
    <t>п.г.т. Пойковский, мкр. 4, д.16</t>
  </si>
  <si>
    <t>Севостьянов Александр Олегович +7 922 404 36 01</t>
  </si>
  <si>
    <t xml:space="preserve">Перенос существующих портов (РМ-2, по 2 порта)
</t>
  </si>
  <si>
    <t>Перемещение/Восстановление ранее используемых портов в пределах объекта (порт) в кол-ве: 4 шт.</t>
  </si>
  <si>
    <t>УБ-9965-22</t>
  </si>
  <si>
    <t>СКС для УС, по 2шт для устройства</t>
  </si>
  <si>
    <t xml:space="preserve">ББ-8312-13 </t>
  </si>
  <si>
    <t>098</t>
  </si>
  <si>
    <t>Город Улан-Удэ, Улица Смолина, 52</t>
  </si>
  <si>
    <t>Гаврилова Анна Васильевна 79207589309</t>
  </si>
  <si>
    <t>Требуется монтаж 2 портов СКС для УС.</t>
  </si>
  <si>
    <t>ДВБ-8318-5</t>
  </si>
  <si>
    <t>0186</t>
  </si>
  <si>
    <t>с. Возжаевка, ул. Гагарина, 23</t>
  </si>
  <si>
    <t>Иванов Антон Алексеевич +79963831230</t>
  </si>
  <si>
    <t>Установка ТКШ согласно ТЗ</t>
  </si>
  <si>
    <t>ДВБ-8318-9</t>
  </si>
  <si>
    <t>пгт.Серышево, ул.Горького, 14</t>
  </si>
  <si>
    <t>Головакина Евгения Анатольевна</t>
  </si>
  <si>
    <t>Требуется осуществить монтаж портов для организации нового рабочего места</t>
  </si>
  <si>
    <t>ДВБ-9781-3</t>
  </si>
  <si>
    <t>г. Анадырь, ул. Отке, 17</t>
  </si>
  <si>
    <t>Швец Ольга Олеговна +7 924 666 82 85</t>
  </si>
  <si>
    <t>перенос портов СКС для рабочего места</t>
  </si>
  <si>
    <t>СРБ-0128-30</t>
  </si>
  <si>
    <t>0270</t>
  </si>
  <si>
    <t>Область Тульская, г.Суворов, ул.Тульская, 1в</t>
  </si>
  <si>
    <t>Установка 1 РАТМ 60023162 в ЗСО согласно схеме во вложении</t>
  </si>
  <si>
    <t>СРБ-0128-31</t>
  </si>
  <si>
    <t>0142</t>
  </si>
  <si>
    <t>Щекинский р-н, п.Первомайский, проспект Улитина, д. 13_А</t>
  </si>
  <si>
    <t>Прошу организовать СКС для подключения УС 60008871</t>
  </si>
  <si>
    <t>СРБ-0438-6</t>
  </si>
  <si>
    <t>г. Юрьевец ул. Советская 24 б</t>
  </si>
  <si>
    <t>Толоконников Александр Сергеевич +7 960 508 19 39</t>
  </si>
  <si>
    <t>Необходимо вывести 3 порта СКС, для СУО 1 шт в лючке в стене и для ЖК панели СУО под потолком 2 шт.</t>
  </si>
  <si>
    <t>УБ-9849-18</t>
  </si>
  <si>
    <t>Целинный район, с.Усть-Уйское, ул.Кирова, 16</t>
  </si>
  <si>
    <t>Установка ТКШ, монтаж СКС согласно ТЗ</t>
  </si>
  <si>
    <t>УБ-9849-19</t>
  </si>
  <si>
    <t>Макушинский район, с.Большое-Курейное, ул.Новостройная, 1-2</t>
  </si>
  <si>
    <t>СЗБ-2634-6</t>
  </si>
  <si>
    <t>г. Кировск, пр-т Ленина, д. 24</t>
  </si>
  <si>
    <t>СКС кат. 5е в кол-ве: 18 шт.</t>
  </si>
  <si>
    <t>В ВСП необходимо установить новый напольный телекоммуникационный шкаф размером не менее 42U 800х800,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
Перед выездом согласовать с контактным лицом дату и время проведения работ</t>
  </si>
  <si>
    <t>СЗБ-2634-7</t>
  </si>
  <si>
    <t>г. Кировск, ул. Кирова, д. 37</t>
  </si>
  <si>
    <t>СКС кат. 5е в кол-ве: 22 шт.</t>
  </si>
  <si>
    <t>СИБ-8791-39</t>
  </si>
  <si>
    <t>0433</t>
  </si>
  <si>
    <t>с Богучаны пер Лазо 7</t>
  </si>
  <si>
    <t>Вилинский Павел Валерьевич 79853399622
Орловский Алексей Сергеевич +7 950 995 65 76</t>
  </si>
  <si>
    <t>Организация двух розеток до зелёных кружков (AP05, AP06)</t>
  </si>
  <si>
    <t>СИБ-9843-6</t>
  </si>
  <si>
    <t>0315</t>
  </si>
  <si>
    <t>Омская область, с. Желанное, ул. Ленина, 27А</t>
  </si>
  <si>
    <t>Червинский Виталий Владимирович +7 913 150 41 82
СБС Фокин Александр Алексеевич, +7(983)562-69-96</t>
  </si>
  <si>
    <t>СИБ-9843-7</t>
  </si>
  <si>
    <t>с.Бакшеево, ул. Зеленая, д.26</t>
  </si>
  <si>
    <t>Червинский Виталий Владимирович +7 913 150 41 72</t>
  </si>
  <si>
    <t>В рамках подготовки к ТР ВСП необходимо установить в ВСП телеком шкаф 20U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</si>
  <si>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СИБ-9843-8</t>
  </si>
  <si>
    <t>п.Москаленский, ул. Цветочная, 1</t>
  </si>
  <si>
    <t>Червинский Виталий Владимирович +7 913 150 41 79
 СБС Пошелюжный Эдуард Викторович, +7(983)562-76-54</t>
  </si>
  <si>
    <t xml:space="preserve">УБ-9965-23 </t>
  </si>
  <si>
    <t>г. Сургут,ул Быстринская ,д 11</t>
  </si>
  <si>
    <t>89227677527 Драган Марина Михайловна</t>
  </si>
  <si>
    <t>ББ-8310-14</t>
  </si>
  <si>
    <t>079</t>
  </si>
  <si>
    <t>пгт. Агинское ул Б.Цыренова 13</t>
  </si>
  <si>
    <t>Спешилова Наталья Геннадьевна 79144706151, Ломбонова Анна Арсалановна +7 924 296 98 62</t>
  </si>
  <si>
    <t>Требуется монтаж 2 портов СКС для РМ</t>
  </si>
  <si>
    <t>ББ-8310-15</t>
  </si>
  <si>
    <t>015</t>
  </si>
  <si>
    <t>г. Чита, ул. Бабушкина 149</t>
  </si>
  <si>
    <t>Солтыс Денис Анатольевич + 7 914 504 51 25</t>
  </si>
  <si>
    <t>Требуется монтаж 2 портов СКС для ЖК панелей.</t>
  </si>
  <si>
    <t>СЗБ-2755-7</t>
  </si>
  <si>
    <t>г. Калининград, ул. В.Гюго, д. 1, пом. 605 (ВИП ВСП)</t>
  </si>
  <si>
    <t>Перевощиков Андрей Сергеевич, тел. 8 911 469 70 09; Кузнецова Анна Юрьевна (рук.ВСП), тел. 8 911 074 26
76 Сергиец Василий Иванович, +7(911)490-03-41</t>
  </si>
  <si>
    <t>Требуется монтаж одного порта для цветного принтера в ВИП ВСП.
Вид монтажа: в кабель-канале.
Перед выездом согласовать с контактным лицом дату и время проведения работ</t>
  </si>
  <si>
    <t>СЗБ-2937-2</t>
  </si>
  <si>
    <t>Парфинский район, пос. Парфино, пер. Зеленый, д. 3</t>
  </si>
  <si>
    <t>Смирнова Светлана Владимировна, тел. 8 920 770 02 77; Катичев Вадим Геннадьевич, тел. 8 911 614 20 10;
Мазанникова Светлана Ивановна (рук.ВСП), тел. 8 911 639 64 51</t>
  </si>
  <si>
    <t>Для подключения диспенсера талонов СУО на новом месте установки требуется организация розеток СКС.
Способ монтажа: Скрытый. Линии должны прокладываться за фальш-потолком в гофре и быть оконечены накладной
розеткой, далее по бетонной стене в кабель-канале должны быть спущены патч-корды с выводом в гофре.
Перед выездом согласовать с контактным лицом дату и время проведения работ</t>
  </si>
  <si>
    <t>СЗБ-2938-19</t>
  </si>
  <si>
    <t>Чагодощенский район, пгт. Чагода, ул. Кооперативная, д. 21</t>
  </si>
  <si>
    <t>Смирнова Светлана Владимировна, тел. 8 920 770 02 77; Осминкин Максим Вениаминович, тел. 8 921 718 27
34; Кирпулева Светлана Владимировна (рук.ВСП), тел. 8 921 688 53 03</t>
  </si>
  <si>
    <t>Для монтажа и подключения неттопа к ЖК-панели табло курсов валют требуется организация за навесным потолком 1
порта СКС.
СПОСОБ МОНТАЖА: Проложить линию за фальш-потолком в гофре, оконечить накладной розеткой, розетка должна
быть закреплена к потолку, оставить патч-корд. Маркировка должна быть печатная.
Перед выездом согласовать с контактным лицом дату и время проведения работ</t>
  </si>
  <si>
    <t>СЗБ-2938-20</t>
  </si>
  <si>
    <t>г. Великий Устюг, ул. Кирова, д. 73Б</t>
  </si>
  <si>
    <t>Смирнова Светлана Владимировна, тел. 8 920 770 02 77; Кубинский Владимир Геннадьевич, тел. 8 911 514 57
33; Бороздина Дарья Александровна (рук.ВСП), тел. 8 921 127 66 52</t>
  </si>
  <si>
    <t>Для монтажа и подключения неттопа к ЖК-панели табло курсов валют требуется организация за навесным потолком 1
порта СКС. Размещение ЖК планируется вертикальное, крепление настенное. Схема и фото во вложении (слева от
входа в кассу - окно3).
СПОСОБ МОНТАЖА: Проложить линию за фальш-потолком в гофре, оконечить накладной розеткой, розетка должна
быть закреплена к потолку, оставить патч-корд. Маркировка должна быть печатная.
Перед выездом согласовать с контактным лицом дату и время проведения работ</t>
  </si>
  <si>
    <t>СЗБ-3636-4</t>
  </si>
  <si>
    <t>Лоухский р-н, пгт. Пяозерский, ул. Дружбы, д. 31</t>
  </si>
  <si>
    <t>Маслова Любовь Николаевна, тел. 8 921 875 53 46; Зайкова Татьяна Геннадьевна (сотр.ВСП), тел. 8 953 548
02 39</t>
  </si>
  <si>
    <t>Требуется монтаж порта для подключения счетно-сортировальной машины.
Вид монтажа: в кабель-канале.
Перед выездом согласовать с контактным лицом дату и время проведения работ</t>
  </si>
  <si>
    <t>СИБ-8606-34</t>
  </si>
  <si>
    <t>Барнаул павловский тракт 297</t>
  </si>
  <si>
    <t>Веревкин Валерий Юрьевич +7 913 249 88 14,СБС в чек-листе</t>
  </si>
  <si>
    <t>требуется повести розетки СКС для подключения 2 новых рабочих мест</t>
  </si>
  <si>
    <t>ЦА-6481-4</t>
  </si>
  <si>
    <t>г. Москва, пр-д 2-й Южнопортовый, д. 12А, стр. 6, этаж 1 и 2</t>
  </si>
  <si>
    <t>Заказчик: Валуев Вячеслав Владимирович, тел. +7 916 395 06 53,Сопровождение на объекте: Холохон Иван Юрьевич, +7(916)182-34-89, Донсков Евгений Анатольевич,
тел. 8-916-179-03-58</t>
  </si>
  <si>
    <t>Монтаж 4 портов</t>
  </si>
  <si>
    <t>ЦА-6481-5</t>
  </si>
  <si>
    <t>г. Москва, пр-д 2-й Южнопортовый, д. 12А, стр. 2, этаж 1</t>
  </si>
  <si>
    <t>Заказчик: Валуев Вячеслав Владимирович, тел. +7 916 395 06 53,Сопровождение на объекте: Холохон Иван Юрьевич, +7(916)182-34-89, Донсков Евгений Анатольевич,
тел. 8-916-179-03-59</t>
  </si>
  <si>
    <t>Монтаж 10 портов</t>
  </si>
  <si>
    <t>УБ-9960-102</t>
  </si>
  <si>
    <t>г.Белебей, ул.Амирова, 13</t>
  </si>
  <si>
    <t>Алевтина Евгеньевна 8-927-230-4405</t>
  </si>
  <si>
    <t>4 СКС для электронной очереди. Монтируются в запотолочном пространстве</t>
  </si>
  <si>
    <t>Колесов Дмитрий Сергеевич, тел. 8-911-343-8367
 Рогозина Евгения Алексеевна, тел. 8-963-358-0007</t>
  </si>
  <si>
    <t>Колесов Дмитрий Сергеевич, тел. 8-911-343-8367
Сопровождающий: Крутова Елена Сергеевна, тел. 8-921-173-4134</t>
  </si>
  <si>
    <t>ДВБ-9781-4</t>
  </si>
  <si>
    <t>055</t>
  </si>
  <si>
    <t>с. Омолон, ул. Береговая, д.4</t>
  </si>
  <si>
    <t>необходимо установить ТКШ и порты СКС для рабочего места</t>
  </si>
  <si>
    <t>СЗБ-2938-21</t>
  </si>
  <si>
    <t>Бабаевский р-он, п. Пяжелка, ул. Лесная, д. 2</t>
  </si>
  <si>
    <t>Дресвянкин Никита Евгеньевич, тел. 8-996-945-1638</t>
  </si>
  <si>
    <t>В ВСП необходимо установить новый ,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
Перед выездом согласовать с контактным лицом дату и время проведения работ</t>
  </si>
  <si>
    <t>СЗБ-2938-22</t>
  </si>
  <si>
    <t>Вологодский р-он, п. Ермаково, ул. Кольцевая, д. 7</t>
  </si>
  <si>
    <t>Поставка и монтажа напольного ТКШ размером не менее 32U, 800х800 в кол-ве: 1 шт.</t>
  </si>
  <si>
    <t>В ВСП необходимо установить новый напольный телекоммуникационный шкаф размером не менее 27U 800х800,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
Перед выездом согласовать с контактным лицом дату и время проведения работ</t>
  </si>
  <si>
    <t>СИБ-8604-20</t>
  </si>
  <si>
    <t>0297</t>
  </si>
  <si>
    <t>Междуреченск пр. Строителей 45</t>
  </si>
  <si>
    <t>Холодков Алексей Михайлович 79134336092  Алтынцева Ирина Андреевна +7 923 629 57 27</t>
  </si>
  <si>
    <t>СИБ-9843-9</t>
  </si>
  <si>
    <t>Омск ул. Багратиона д.2</t>
  </si>
  <si>
    <t>Литвиненко Андрей Григорьевич +7 950 336 46 77</t>
  </si>
  <si>
    <t>Требуется монтаж новых розеток СКС на окне 13</t>
  </si>
  <si>
    <t>ЦЧБ-8226-5</t>
  </si>
  <si>
    <t>0416</t>
  </si>
  <si>
    <t>г.Обоянь, ул.Ленина, д.38</t>
  </si>
  <si>
    <t>Михалина Екатерина Анатольевна 79515428798</t>
  </si>
  <si>
    <t>СЗБ-2937-3</t>
  </si>
  <si>
    <t>г. Великий Новгород, пр. Мира, д. 32, корп. 1, каб. 144, ТКШ 144-1.0</t>
  </si>
  <si>
    <t>Лаврентьев Игорь Анатольевич, тел. 8 911 602 05 01
 Глебов Павел Дмитриевич, +7(911)612-98-99</t>
  </si>
  <si>
    <t>Требуется организовать межкроссовые соединения согласно ТЗ - 20 оптических портов (40 волокон - 32 волокна MultiMode и 8 волокон Single-Mode) от кроссового шкафа ТКШ-144-1.0 до кроссовых шкафов, расположенных в помещениях
№№ 323, 415, 522 и 514 (см. ТЗ и Приложение № 3 к ТЗ).
В кроссовых шкафах ТКШ-144-1.0, ТКШ-415-4.1 и ТКШ-415-4.ATC оптику разваривать в существующие оптические
кроссы. Новые оптические кроссы 1U нужно докупать только для ТКШ-323-3.1, ТКШ-522-5.1 и ТКШ-514-5.3.
ВАЖНО:
1. перед выполнением фактических работ обязательно требуется подготовить и согласовать рабочую документацию.
2. по выполненным работам требуется предоставить системную гарантию от вендора NIKOMAX в соответствии с
условием Договора.
Перед выездом согласовать с контактным лицом дату и время проведения работ</t>
  </si>
  <si>
    <t>СЗБ-2938-18</t>
  </si>
  <si>
    <t>г. Никольск, ул. Маршала Конева, д. 133Б</t>
  </si>
  <si>
    <t>Мелентьева Ирина Сергеевна, тел. 8 981 432 11 74; Баданина Ирина Дмитриевна (зам.рук.ВСП), тел. 8 921 824
67 49</t>
  </si>
  <si>
    <t>Перемещение/Восстановление ранее используемых портов в пределах объекта (порт) в кол-ве: 5 шт.</t>
  </si>
  <si>
    <t>Требуется осуществить перенос портов СКС на другую стену для перемещения РМ руководителя (см.фото "Фото, что
надо сделать"). В случае, если осуществить перенос текущих портов не удастся (например, не хватит длины кабеля),
потребуется смонтировать порты с нуля.
Перенос/монтаж должен быть осуществлен в кабель-канале с установкой лицевых панелей.
Заказ выставлен на 5 портов - сейчас 3 порта оконечены накладными розетками, 2 порта не оконечены вообще (см.фото
"Фото текущих розеток").
Если возникнут вопросы по требуемым работам, их можно задать сотруднику СБС, кто проводил обследование (его
контакты указаны в чек-листе).
Перед выездом согласовать с контактным лицом дату и время проведения работ</t>
  </si>
  <si>
    <t>СЗБ-2938-23</t>
  </si>
  <si>
    <t>с. Тарногский Городок, ул. Советская, д. 19</t>
  </si>
  <si>
    <t>Смирнова Светлана Владимировна, тел. 8 920 770 02 77; Кубинский Владимир Геннадьевич, тел. 8 911 514 57
33; Климовская Ирина Ивановна (рук.ВСП), тел. 8 951 733 26 35</t>
  </si>
  <si>
    <t>г. Тотьма, ул. Клочихина, д. 4</t>
  </si>
  <si>
    <t>Смирнова Светлана Владимировна, тел. 8 920 770 02 77; Кубинский Владимир Геннадьевич, тел. 8 911 514 57
33; Перевалова Евгения Михайловна (рук.ВСП), тел. 8 960 290 82 86</t>
  </si>
  <si>
    <t>СИБ-8606-35</t>
  </si>
  <si>
    <t>046</t>
  </si>
  <si>
    <t>с Онгудай ул Советская зд84</t>
  </si>
  <si>
    <t>Вилинский Павел Валерьевич 79853399622
Ильдин Судур Ромазович +7 913 995 94 77</t>
  </si>
  <si>
    <t>СИБ-8791-40</t>
  </si>
  <si>
    <t>0913</t>
  </si>
  <si>
    <t>пгт Мотыгино ул Советская 116</t>
  </si>
  <si>
    <t>Вилинский Павел Валерьевич 79853399622 Найман Евгений Павлович +7 923 452 63 04</t>
  </si>
  <si>
    <t>Организация одной розетки до зелёного кружка (AP04)</t>
  </si>
  <si>
    <t>СИБ-9843-10</t>
  </si>
  <si>
    <t>0332</t>
  </si>
  <si>
    <t>Омская область, пос. Боевой, ул. Ленина, д.13</t>
  </si>
  <si>
    <t>Червинский Виталий Владимирович +7 913 150 41 83 СБС Глухих Андрей Сергеевич, +7(913)668-93-72</t>
  </si>
  <si>
    <t>В рамках подготовки к ТР ВСП необходимо установить в ВСП телеком шкаф 20U 600*600мм с одностворчатой</t>
  </si>
  <si>
    <t>СРБ-0128-32</t>
  </si>
  <si>
    <t>0276</t>
  </si>
  <si>
    <t>Тульская область, Одоевский район, пгт.Одоев, ул.Ленина, 10</t>
  </si>
  <si>
    <t>Комаров Юрий Алексеевич 8-919-082-1720</t>
  </si>
  <si>
    <t>По информации, полученной от инженера отдела Кибербезопасности, на текущий момент в ВСП 8604/0276
установлен настенный шкаф глубиной 600см, высотой 500см, необходимо заменить</t>
  </si>
  <si>
    <t>УБ-9967-23</t>
  </si>
  <si>
    <t>г Салехард, АО Ямало-Ненецкий ул Республики, 41</t>
  </si>
  <si>
    <t>Монтаж 1 СКС для оборудования ТСО</t>
  </si>
  <si>
    <t>ДВБ-9781-2</t>
  </si>
  <si>
    <t>СЗБ-2938-24</t>
  </si>
  <si>
    <t>Базовая стоимость работ за демонтаж/монтаж портов при замене шкафов (за порт)</t>
  </si>
  <si>
    <t>ДВБ-8318-10</t>
  </si>
  <si>
    <t>0155</t>
  </si>
  <si>
    <t>Благовещенский р-он, п. Моховая падь, ул. Литер, д. 1</t>
  </si>
  <si>
    <t>Елисеев Игорь Игоревич +7 999 681 01 87</t>
  </si>
  <si>
    <t>Необходимо монтировать порты СКС для рабочего места</t>
  </si>
  <si>
    <t>СИБ-8604-21</t>
  </si>
  <si>
    <t>Новокузнецкий район, с.Атаманово, ул.Школьная, 8а</t>
  </si>
  <si>
    <t>Доронкин Александр Владимирович 89039431117 СБС Ибрагимов Александр Курбанович, 79134100357</t>
  </si>
  <si>
    <t>Текущяя дата</t>
  </si>
  <si>
    <t>Кол-во дней просрочки</t>
  </si>
  <si>
    <t>Готов</t>
  </si>
  <si>
    <t>Дата окончания работ</t>
  </si>
  <si>
    <t>ББ-8312-16</t>
  </si>
  <si>
    <t>с.Кижинга, ул.Ленина, 9</t>
  </si>
  <si>
    <t>Для демонтажа 1 ХАБа требуется монтаж 5 портов СКС.</t>
  </si>
  <si>
    <t>СИБ-8490-4</t>
  </si>
  <si>
    <t>г Асино ул имени Ленина 29А</t>
  </si>
  <si>
    <t>Вилинский Павел Валерьевич 79853399622 Авдеев Николай Александрович +7 923 436 96 96</t>
  </si>
  <si>
    <t>Организовать одну розетку СКС до зелёного кружка</t>
  </si>
  <si>
    <t>СИБ-9548-2</t>
  </si>
  <si>
    <t>037</t>
  </si>
  <si>
    <t>г Кызыл ул Кочетова 34а</t>
  </si>
  <si>
    <t>Септел Начын Ужар-оолович 79293586566
Ондар Артем Доруг-оолович +7 923 540 29 09
 Ондар Салбакай Васильевна +7 923 264 84 58</t>
  </si>
  <si>
    <t>монтаж 2х портов СКС</t>
  </si>
  <si>
    <t>СИБ-9843-11</t>
  </si>
  <si>
    <t>Омский район, п.Новоомский, ул. 50 лет Октября, 29, пом. 1</t>
  </si>
  <si>
    <t>Червинский Виталий Владимирович +7 913 150 41 72 СБС Фокин Александр Алексеевич, +7(983)562-69-9</t>
  </si>
  <si>
    <t>В рамках подготовки к ТР ВСП необходимо установить в ВСП телеком шкаф 22U 600*600мм с одностворчатой
дверью. Результаты обследования СБС во вложении. При переносе СКС необходимо учесть 8 портов 110 кросс
необходимо переделать на 45. В патч панели свободное место есть. Стена гипсокартон, через 8,5см кирпичная кладка.
Размер помещения 1600*2000.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</si>
  <si>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ЦЧБ-8226-6</t>
  </si>
  <si>
    <t>31.06.2023</t>
  </si>
  <si>
    <t>г. Курск, ул. Ленина 67 А, столовая</t>
  </si>
  <si>
    <t>Касаткин Сергей Александрович 79081293300
Грачев Алексей Валерьевич +7 910 210 49 87</t>
  </si>
  <si>
    <t>Необходимо смонтировать 1 порт СКС для монитора ЕИРС</t>
  </si>
  <si>
    <t>СИБ-8604-22</t>
  </si>
  <si>
    <t>00303</t>
  </si>
  <si>
    <t>Область Кемеровская область - Кузбасс, , Город Мыски, Улица Мира 30А</t>
  </si>
  <si>
    <t>Анпилогов Виктор Сергеевич 79531992188
рук Натаван Аливахабовна 8-900-109-2058</t>
  </si>
  <si>
    <t>Требуется монтаж СКС за фальш потолком для ЖК</t>
  </si>
  <si>
    <t>СИБ-8606-36</t>
  </si>
  <si>
    <t>Бийский р-н, с. Новиково, ул. Средняя, 27</t>
  </si>
  <si>
    <t>Необходимо организовать 4 линии СКС от ТКШ до РМ, для подключения РМ к новому коммутатору.</t>
  </si>
  <si>
    <t>СРБ-0128-33</t>
  </si>
  <si>
    <t>0255</t>
  </si>
  <si>
    <t>Тульская область, Узловский район, п.Дубовка, ул.Советская, 2</t>
  </si>
  <si>
    <t>Просьба заменить ТКШ</t>
  </si>
  <si>
    <t>СРБ-0435-10</t>
  </si>
  <si>
    <t>031</t>
  </si>
  <si>
    <t>МО, г.Кострома, ул.Магистральная, 51</t>
  </si>
  <si>
    <t>Вилинский Павел Валерьевич 79853399622, Ушакова Светлана Алексеевна +7 980 108 19 07</t>
  </si>
  <si>
    <t>Необходимо организовать 2 порта до зелёных кружков (AP05, AP06)</t>
  </si>
  <si>
    <t>СРБ-0438-7</t>
  </si>
  <si>
    <t>Область Ивановская, Район Юрьевецкий, Город Юрьевец, Улица</t>
  </si>
  <si>
    <t>Гусев Антон Алексеевич 79612643967, Сергей +7 910 681 57 09</t>
  </si>
  <si>
    <t>Для установки 2 х ЖК требуется провести канал связи</t>
  </si>
  <si>
    <t>УБ-9849-21</t>
  </si>
  <si>
    <t>Анваров Сергей Разыкович, тел. 8-912-571-8501</t>
  </si>
  <si>
    <t>Курганская область, Варгашинский район, с. Верхнесуерское, ул.Гагарина, д. 1а</t>
  </si>
  <si>
    <t>УБ-9849-22</t>
  </si>
  <si>
    <t>Курганская область, Далматовский район, с. Новопетропавловское, ул.Ленина, 52</t>
  </si>
  <si>
    <t>УБ-9849-23</t>
  </si>
  <si>
    <t>0118</t>
  </si>
  <si>
    <t>Курганская область, Кетовский район, с.Каширино, ул.Ленина, 22</t>
  </si>
  <si>
    <t>УБ-9849-24</t>
  </si>
  <si>
    <t>Шумихинский район, с.Галкино, ул.Красноармейская, 13</t>
  </si>
  <si>
    <t>Поставка и монтажа напольного ТКШ размером не менее 20U, 800х800 в кол-ве: 1 шт.</t>
  </si>
  <si>
    <t>УБ-9965-24</t>
  </si>
  <si>
    <t>062</t>
  </si>
  <si>
    <t>Сургут ул. Гагарина 8</t>
  </si>
  <si>
    <t>рук Анастасия Валерьевна 8-922-771-1420</t>
  </si>
  <si>
    <t>СКС для РМ. Монаж выполнить в рабочих столах СКМ (слева по схеме) в существующий кабель канал</t>
  </si>
  <si>
    <t>ББ-8312-14</t>
  </si>
  <si>
    <t>0105</t>
  </si>
  <si>
    <t>г. Улан-Удэ, ул. Ключевская 70а</t>
  </si>
  <si>
    <t>Тонких Дмитрий Эдуардович 79021660283</t>
  </si>
  <si>
    <t>Требуется монтаж 4-х портов СКС для оснащения временного рабочего места.</t>
  </si>
  <si>
    <t>ББ-8312-15</t>
  </si>
  <si>
    <t>Необходимо перенести 3 порта СКС со стены в кабель-канал.</t>
  </si>
  <si>
    <t>СЗБ-2938-25</t>
  </si>
  <si>
    <t>Усть-Кубинский р-он, с. Бережное, ул. Совхозная, д. 6</t>
  </si>
  <si>
    <t>Дресвянкин Никита Евгеньевич, тел. 8-996-945-1638
Варганова Наталья Александровна, тел. 8-981-502-0134</t>
  </si>
  <si>
    <t>СЗБ-2938-26</t>
  </si>
  <si>
    <t>Череповецкий р-он, д. Коротово, ул. Ленина, д. 17</t>
  </si>
  <si>
    <t>Дресвянкин Никита Евгеньевич, тел. 8-996-945-1638 Белова Светлана Викторовна, тел. 8-921-256-0340</t>
  </si>
  <si>
    <t>В ВСП необходимо установить новый ,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
Перед выездом согласовать с контактным лицом дату и время проведения работ</t>
  </si>
  <si>
    <t>СИБ-8490-3</t>
  </si>
  <si>
    <t>г Колпашево, ул Победы 10/1</t>
  </si>
  <si>
    <t>Вилинский Павел Валерьевич 79853399622 Панов Андрей Сергеевич +7 913 825 57 73</t>
  </si>
  <si>
    <t>Организация двух розеток до зелёных кружков (AP09, AP10)</t>
  </si>
  <si>
    <t xml:space="preserve">СИБ-9843-12 </t>
  </si>
  <si>
    <t>Омск, Звездова 101а</t>
  </si>
  <si>
    <t>сервис-менеджер Коржов Павел Петрович 79831183922</t>
  </si>
  <si>
    <t>СКС для ЖК-панели</t>
  </si>
  <si>
    <t>СРБ-0127-9</t>
  </si>
  <si>
    <t>г Брянск пр-кт Ленина, 10Б 412 4.412.01, 4.412.01</t>
  </si>
  <si>
    <t>Вахрушева Оксана Егоровна 79102394798</t>
  </si>
  <si>
    <t>Необходимо организовать 2 порта СКС</t>
  </si>
  <si>
    <t>УБ-9960-103</t>
  </si>
  <si>
    <t>Уфа, Рихарда Зорге 5, 6 этаж, каб 612</t>
  </si>
  <si>
    <t>Проект wi-fi. 6-й этаж кабинет 612, желтая точка № 22</t>
  </si>
  <si>
    <t xml:space="preserve">УБ-9849-25 </t>
  </si>
  <si>
    <t>Курганская область, Варгашинский район. с. Большое Просеково, ул.Молодежная, 6</t>
  </si>
  <si>
    <t>Анваров Сергей Разыкович, тел. 8-912-571-8505</t>
  </si>
  <si>
    <t>СРБ-0128-29</t>
  </si>
  <si>
    <t xml:space="preserve">СКС кат. 5е в кол-ве: 4 шт.  </t>
  </si>
  <si>
    <t>Ссылка на Тех.Информацию</t>
  </si>
  <si>
    <t>https://disk.yandex.ru/d/9e_21xQk2PiUug</t>
  </si>
  <si>
    <t>https://disk.yandex.ru/d/k2j9wyLxkVaxxA</t>
  </si>
  <si>
    <t>https://disk.yandex.ru/d/hBeIye7i9KoaPQ</t>
  </si>
  <si>
    <t>https://disk.yandex.ru/d/ByPET6_yizl1gA</t>
  </si>
  <si>
    <t>https://disk.yandex.ru/d/cVWUgKSTXuqeEg</t>
  </si>
  <si>
    <t>https://disk.yandex.ru/d/QpIPCU1xL-SzHw</t>
  </si>
  <si>
    <t>https://disk.yandex.ru/d/zdddv4aKAo_glA</t>
  </si>
  <si>
    <t>https://disk.yandex.ru/d/IWnJTbChlc4Dng</t>
  </si>
  <si>
    <t>https://disk.yandex.ru/d/hefMBIxEUyskqw</t>
  </si>
  <si>
    <t>СЗБ-2938-27</t>
  </si>
  <si>
    <t>Дресвянкин Никита Евгеньевич, тел. 8-996-945-1638 Макарова Наталья Викторовна, тел. 8-911-532-2119</t>
  </si>
  <si>
    <t>Вытегорский р-он, с. Девятины, Архангельский тр., д. 118</t>
  </si>
  <si>
    <t>https://disk.yandex.ru/d/UUJ9Da_mPr0dzw</t>
  </si>
  <si>
    <t>СЗБ-2938-28</t>
  </si>
  <si>
    <t>Бабаевский р-он, д. Торопово, ул. Восточная, д. 2</t>
  </si>
  <si>
    <t>Дресвянкин Никита Евгеньевич, тел. 8-996-945-1638 Белякова Ольга Евгеньевна, тел. 8-981-431-0661</t>
  </si>
  <si>
    <t>Поставка и монтажа навесного ТКШ размером не менее 18U, 600х600 в кол-ве: 1 шт.</t>
  </si>
  <si>
    <t>ПВБ-4143-14</t>
  </si>
  <si>
    <t>https://disk.yandex.ru/d/Ok97ZHQPTIBHmA</t>
  </si>
  <si>
    <t>г.Астрахань, Трусовский р-н, ул.Парковая, 27, пом</t>
  </si>
  <si>
    <t>Бондарева Ольга Сергеевна ,Веремчук Александр Андреевич, СБС , Тел. 89170903496</t>
  </si>
  <si>
    <t>прошу убрать нецелевое оборудование и провести СКС (при необходимости) . Сделать 5 портов для
видеокамер . Убрать хабы. Перед выездом согласовать с контактным лицом дату и время проведения работ</t>
  </si>
  <si>
    <t>https://disk.yandex.ru/d/oc_VThNUGBFUSw</t>
  </si>
  <si>
    <t>https://disk.yandex.ru/d/bP95W9Tf4dxeeg</t>
  </si>
  <si>
    <t>https://disk.yandex.ru/d/GiTyhEoeLCg-UQ</t>
  </si>
  <si>
    <t>https://disk.yandex.ru/d/wzz_hlkooX-f2Q</t>
  </si>
  <si>
    <t>https://disk.yandex.ru/d/D-FGwfrWfnR_UQ</t>
  </si>
  <si>
    <t>https://disk.yandex.ru/d/nQta2o4pNRcQzg</t>
  </si>
  <si>
    <t>https://disk.yandex.ru/d/VT7vbQOcZofudA</t>
  </si>
  <si>
    <t>https://disk.yandex.ru/d/ZEP5F2DV20gfhg</t>
  </si>
  <si>
    <t>https://disk.yandex.ru/d/1p9cx3PB0xS3Lw</t>
  </si>
  <si>
    <t>https://disk.yandex.ru/d/pzlri1j2nKgb0g</t>
  </si>
  <si>
    <t>https://disk.yandex.ru/d/XnjSs6lSfkgpoQ</t>
  </si>
  <si>
    <t>https://disk.yandex.ru/d/RNLnVmscYr-1yw</t>
  </si>
  <si>
    <t>https://disk.yandex.ru/d/DqqwnmzCMnmuyQ</t>
  </si>
  <si>
    <t>https://disk.yandex.ru/d/aKwq0rBLTKmW-Q</t>
  </si>
  <si>
    <t>https://disk.yandex.ru/d/okJqJmZBUWRhNg</t>
  </si>
  <si>
    <t>https://disk.yandex.ru/d/lLCBOUjP8HchEg</t>
  </si>
  <si>
    <t>https://disk.yandex.ru/d/Es3HXen_Ys3BjA</t>
  </si>
  <si>
    <t>https://disk.yandex.ru/d/XOx4q9ZI_pfjyw</t>
  </si>
  <si>
    <t>https://disk.yandex.ru/d/cUbyU4CBdp_MtQ</t>
  </si>
  <si>
    <t>https://disk.yandex.ru/d/C9T0R4jk5bAwzQ</t>
  </si>
  <si>
    <t>https://disk.yandex.ru/d/JLQ8-ofMozIPZw</t>
  </si>
  <si>
    <t>https://disk.yandex.ru/d/Y20mT9615h-s9g</t>
  </si>
  <si>
    <t>https://disk.yandex.ru/d/QiL3zzyna2ag0g</t>
  </si>
  <si>
    <t>https://disk.yandex.ru/d/bYdJ6tS_q0kvcg</t>
  </si>
  <si>
    <t>https://disk.yandex.ru/d/SsT74jcGaNx1Hg</t>
  </si>
  <si>
    <t>https://disk.yandex.ru/d/eLgrdzyFJ-dFCg</t>
  </si>
  <si>
    <t>https://disk.yandex.ru/d/uMtV_4u8hSIkrQ</t>
  </si>
  <si>
    <t>https://disk.yandex.ru/d/CGLRiCapu0bBEQ</t>
  </si>
  <si>
    <t>https://disk.yandex.ru/d/J5Z6HDcpp8S8MQ</t>
  </si>
  <si>
    <t>https://disk.yandex.ru/d/2odjiEnRmD0pRg</t>
  </si>
  <si>
    <t>https://disk.yandex.ru/d/2o8NXfmU1doI4g</t>
  </si>
  <si>
    <t>https://disk.yandex.ru/d/GRRSCPEPyN7awg</t>
  </si>
  <si>
    <t>https://disk.yandex.ru/d/2fzmn0jWlYSusQ</t>
  </si>
  <si>
    <t>https://disk.yandex.ru/d/Kv_EDgE8_JqMkA</t>
  </si>
  <si>
    <t>https://disk.yandex.ru/d/qIwC4egZErQo5A</t>
  </si>
  <si>
    <t>https://disk.yandex.ru/d/hVJoLUBqVJwmcg</t>
  </si>
  <si>
    <t>https://disk.yandex.ru/d/OFnl-Mqo8ngW0g</t>
  </si>
  <si>
    <t>https://disk.yandex.ru/d/JEMMan5VlRfGRQ</t>
  </si>
  <si>
    <t>https://disk.yandex.ru/d/ykVz6RYwPmQa0A</t>
  </si>
  <si>
    <t>https://disk.yandex.ru/d/Rdrn6RGHpNNO7A</t>
  </si>
  <si>
    <t>https://disk.yandex.ru/d/PJWn5iJHf6C65A</t>
  </si>
  <si>
    <t>https://disk.yandex.ru/d/3WxoxY0dSXpIsA</t>
  </si>
  <si>
    <t>https://disk.yandex.ru/d/RZX8kAz237C2Rg</t>
  </si>
  <si>
    <t>https://disk.yandex.ru/d/usUq6IsUbAK0pA</t>
  </si>
  <si>
    <t>https://disk.yandex.ru/d/uK_iLswfdTTD2w</t>
  </si>
  <si>
    <t>https://disk.yandex.ru/d/XVCKZyYOPam-nw</t>
  </si>
  <si>
    <t>https://disk.yandex.ru/d/-KQ6BOJ7Mwit9A</t>
  </si>
  <si>
    <t>https://disk.yandex.ru/d/2SXd_WtZH7vffw</t>
  </si>
  <si>
    <t>https://disk.yandex.ru/d/bY7KwQ7vzd--mQ</t>
  </si>
  <si>
    <t>https://disk.yandex.ru/d/-BLo12_Wh3OMmw</t>
  </si>
  <si>
    <t>https://disk.yandex.ru/d/CLDc_kMxk6Ch3Q</t>
  </si>
  <si>
    <t>https://disk.yandex.ru/d/ZjI8lHWAjG1-jg</t>
  </si>
  <si>
    <t>https://disk.yandex.ru/d/1o8w1l6V_L9GIA</t>
  </si>
  <si>
    <t>https://disk.yandex.ru/d/BsO_PeKQbxcjKg</t>
  </si>
  <si>
    <t>https://disk.yandex.ru/d/SqzyvOLWEfBKiA</t>
  </si>
  <si>
    <t>https://disk.yandex.ru/d/VLnQJHdmnboIdQ</t>
  </si>
  <si>
    <t>https://disk.yandex.ru/d/u1GTJhKrZj1nZA</t>
  </si>
  <si>
    <t>https://disk.yandex.ru/d/3_hEwKK-Wpqq5g</t>
  </si>
  <si>
    <t>https://disk.yandex.ru/d/buzMRwQzItJpXg</t>
  </si>
  <si>
    <t>https://disk.yandex.ru/d/denEFuVRxgMhYw</t>
  </si>
  <si>
    <t>https://disk.yandex.ru/d/bvf4H4ii0pW3Nw</t>
  </si>
  <si>
    <t>https://disk.yandex.ru/d/A-SrbpEcHVfOdg</t>
  </si>
  <si>
    <t>https://disk.yandex.ru/d/Tf_qpooIgRBOEQ</t>
  </si>
  <si>
    <t>https://disk.yandex.ru/d/YhOvEZpwEFnOdA</t>
  </si>
  <si>
    <t>https://disk.yandex.ru/d/ODOjaAm3lVUQSA</t>
  </si>
  <si>
    <t>https://disk.yandex.ru/d/NUvW0mv_Xb9RJA</t>
  </si>
  <si>
    <t>https://disk.yandex.ru/d/TxnOgsrxlks65g</t>
  </si>
  <si>
    <t>https://disk.yandex.ru/d/tJ7wQXPMVyV9ag</t>
  </si>
  <si>
    <t>https://disk.yandex.ru/d/XM-4ZzZWoaIaVw</t>
  </si>
  <si>
    <t>https://disk.yandex.ru/d/T1Uc1ZlZH0RI8Q</t>
  </si>
  <si>
    <t>https://disk.yandex.ru/d/9y4j4UzFBOoflw</t>
  </si>
  <si>
    <t>https://disk.yandex.ru/d/2j5xGL8P__1G9w</t>
  </si>
  <si>
    <t>https://disk.yandex.ru/d/BuZP4NaCeLh-tA</t>
  </si>
  <si>
    <t>https://disk.yandex.ru/d/RrAiUpOEnNx7zw</t>
  </si>
  <si>
    <t>https://disk.yandex.ru/d/iI7s2cT2u-9WYQ</t>
  </si>
  <si>
    <t>https://disk.yandex.ru/d/GyQXLNxC-YRH8Q</t>
  </si>
  <si>
    <t>https://disk.yandex.ru/d/gVDJtwNIEurRKQ</t>
  </si>
  <si>
    <t>https://disk.yandex.ru/d/qLkQtTwNWxhZcw</t>
  </si>
  <si>
    <t>https://disk.yandex.ru/d/cSqE1Xc6oGO2zw</t>
  </si>
  <si>
    <t>https://disk.yandex.ru/d/A6u8SuwJXWhGJA</t>
  </si>
  <si>
    <t>https://disk.yandex.ru/d/TBHK-w558_erTg</t>
  </si>
  <si>
    <t>https://disk.yandex.ru/d/gohQ4-isa7vYtA</t>
  </si>
  <si>
    <t>https://disk.yandex.ru/d/ifyrtZZ3vtUFPA</t>
  </si>
  <si>
    <t>https://disk.yandex.ru/d/srXjF97SY6adfg</t>
  </si>
  <si>
    <t>https://disk.yandex.ru/d/rolfSUQ9JKRg8w</t>
  </si>
  <si>
    <t>https://disk.yandex.ru/d/ciBsadg6G-CJLg</t>
  </si>
  <si>
    <t>https://disk.yandex.ru/d/GQUQgirN4dUxcw</t>
  </si>
  <si>
    <t>https://disk.yandex.ru/d/vqf-cu1-V0UH5A</t>
  </si>
  <si>
    <t>https://disk.yandex.ru/d/oinZaPSOhh6i4g</t>
  </si>
  <si>
    <t>https://disk.yandex.ru/d/sdXw3Goj8AQS7w</t>
  </si>
  <si>
    <t>https://disk.yandex.ru/d/-7c9NvuEVk4f1w</t>
  </si>
  <si>
    <t>https://disk.yandex.ru/d/R-RJglFB8DjcaQ</t>
  </si>
  <si>
    <t>https://disk.yandex.ru/d/7rwopw8y86slrA</t>
  </si>
  <si>
    <t>https://disk.yandex.ru/d/mOmIo1UFWQyl7w</t>
  </si>
  <si>
    <t>https://disk.yandex.ru/d/daWWrPuhOkOE4A</t>
  </si>
  <si>
    <t>https://disk.yandex.ru/d/PtrNXaaLD8bouw</t>
  </si>
  <si>
    <t>https://disk.yandex.ru/d/KdXhLhKE163Xtw</t>
  </si>
  <si>
    <t>https://disk.yandex.ru/d/wV5ELAWKiRuclw</t>
  </si>
  <si>
    <t>https://disk.yandex.ru/d/83Ab-nb7cAhPZQ</t>
  </si>
  <si>
    <t>https://disk.yandex.ru/d/DvcR6_GA-YKUow</t>
  </si>
  <si>
    <t>https://disk.yandex.ru/d/dGhRql-fVZanqQ</t>
  </si>
  <si>
    <t>https://disk.yandex.ru/d/Y5i63PMDYozgnA</t>
  </si>
  <si>
    <t>https://disk.yandex.ru/d/EzJbzvr4S_62Rg</t>
  </si>
  <si>
    <t>https://disk.yandex.ru/d/83Aoj5sBXgrJig</t>
  </si>
  <si>
    <t>https://disk.yandex.ru/d/oonlaiMV-0rbKA</t>
  </si>
  <si>
    <t>https://disk.yandex.ru/d/vVnfj-fU47_TAQ</t>
  </si>
  <si>
    <t>https://disk.yandex.ru/d/6KrbhI0jNUvYwg</t>
  </si>
  <si>
    <t>https://disk.yandex.ru/d/Es2RNyUf1_bveg</t>
  </si>
  <si>
    <t>https://disk.yandex.ru/d/Zp51w_bx7ViKKQ</t>
  </si>
  <si>
    <t>https://disk.yandex.ru/d/YsfI9r3Fnm7oZQ</t>
  </si>
  <si>
    <t>https://disk.yandex.ru/d/tyLvGlqta6m6tQ</t>
  </si>
  <si>
    <t>https://disk.yandex.ru/d/wJyT6Mo956gdZw</t>
  </si>
  <si>
    <t>https://disk.yandex.ru/d/_PFcLWGfBtKyTw</t>
  </si>
  <si>
    <t>https://disk.yandex.ru/d/Hgx5HNsjdHYXWw</t>
  </si>
  <si>
    <t>https://disk.yandex.ru/d/FkPUQCMpNcyHkA</t>
  </si>
  <si>
    <t>https://disk.yandex.ru/d/66eVk1JTajyOgA</t>
  </si>
  <si>
    <t>https://disk.yandex.ru/d/JeKF3g7cVjiWHQ</t>
  </si>
  <si>
    <t>https://disk.yandex.ru/d/vjHm8ZWUKLlRTg</t>
  </si>
  <si>
    <t>https://disk.yandex.ru/d/fjhbSqkSoQmcRA</t>
  </si>
  <si>
    <t>https://disk.yandex.ru/d/Ab1Ps5M0lcN5xw</t>
  </si>
  <si>
    <t>https://disk.yandex.ru/d/_9x4dcnwEnmYgg</t>
  </si>
  <si>
    <t>https://disk.yandex.ru/d/PWJGLVLRUOTl_g</t>
  </si>
  <si>
    <t>https://disk.yandex.ru/d/tsBpXdWZwF_7xA</t>
  </si>
  <si>
    <t>https://disk.yandex.ru/d/QNyocC9hlVh4tg</t>
  </si>
  <si>
    <t>https://disk.yandex.ru/d/mhfYbOZi-K59AA</t>
  </si>
  <si>
    <t>https://disk.yandex.ru/d/A8bNh8jK8GfPzw</t>
  </si>
  <si>
    <t>https://disk.yandex.ru/d/fteZgUYfNE4mNA</t>
  </si>
  <si>
    <t>https://disk.yandex.ru/d/B1jSAEXTqZGagw</t>
  </si>
  <si>
    <t>https://disk.yandex.ru/d/Dy3tCWAJz5k8wQ</t>
  </si>
  <si>
    <t>https://disk.yandex.ru/d/70GrR_L9z5KArA</t>
  </si>
  <si>
    <t>https://disk.yandex.ru/d/i3m_8G1Npv8XoQ</t>
  </si>
  <si>
    <t>https://disk.yandex.ru/d/XRUvWGSoBWkcVg</t>
  </si>
  <si>
    <t>https://disk.yandex.ru/d/wkDkmoicpScGzQ</t>
  </si>
  <si>
    <t>https://disk.yandex.ru/d/O5XI8D4dYbizGg</t>
  </si>
  <si>
    <t>https://disk.yandex.ru/d/yw4-MQZl6E1Esw</t>
  </si>
  <si>
    <t>https://disk.yandex.ru/d/ZbWhMv475j0slg</t>
  </si>
  <si>
    <t>https://disk.yandex.ru/d/Kba-tT_82us5PQ</t>
  </si>
  <si>
    <t>https://disk.yandex.ru/d/VsrsyB2TbuJuRg</t>
  </si>
  <si>
    <t>https://disk.yandex.ru/d/S4v-ztWJpssU7w</t>
  </si>
  <si>
    <t>https://disk.yandex.ru/d/-QoDtC0AFCoqAA</t>
  </si>
  <si>
    <t>https://disk.yandex.ru/d/ftN4QWaQ5jfoQQ</t>
  </si>
  <si>
    <t>https://disk.yandex.ru/d/oveT2sP9jloXeg</t>
  </si>
  <si>
    <t>https://disk.yandex.ru/d/-GiPXdHhxjpRQA</t>
  </si>
  <si>
    <t>https://disk.yandex.ru/d/GS2QUUs2CRRABg</t>
  </si>
  <si>
    <t>https://disk.yandex.ru/d/E9OPAx9NjnPp_w</t>
  </si>
  <si>
    <t>https://disk.yandex.ru/d/Edcv0yVD1BoSGw</t>
  </si>
  <si>
    <t>https://disk.yandex.ru/d/5TZy4qcnSAE1MQ</t>
  </si>
  <si>
    <t>https://disk.yandex.ru/d/PQstOCPT2i4GXQ</t>
  </si>
  <si>
    <t>https://disk.yandex.ru/d/BEAO4ZlsFaqZ3Q</t>
  </si>
  <si>
    <t>https://disk.yandex.ru/d/Urgg5Xm1wldwpA</t>
  </si>
  <si>
    <t>https://disk.yandex.ru/d/Fca_NXji4fU2Vw</t>
  </si>
  <si>
    <t>https://disk.yandex.ru/d/JwsE4Z33dbpTXg</t>
  </si>
  <si>
    <t>https://disk.yandex.ru/d/q4TBnUNJz73DTw</t>
  </si>
  <si>
    <t>https://disk.yandex.ru/d/FCKa5mw22z40oA</t>
  </si>
  <si>
    <t>https://disk.yandex.ru/d/4-GZ39YPWnksDw</t>
  </si>
  <si>
    <t>https://disk.yandex.ru/d/6wxb7v7MjlUNew</t>
  </si>
  <si>
    <t>https://disk.yandex.ru/d/BndycZuxtFRL-Q</t>
  </si>
  <si>
    <t>https://disk.yandex.ru/d/UYkQAz7l54yVSA</t>
  </si>
  <si>
    <t>https://disk.yandex.ru/d/PkDONdjalvDKDw</t>
  </si>
  <si>
    <t>https://disk.yandex.ru/d/ShIi27JeFVKd9Q</t>
  </si>
  <si>
    <t>https://disk.yandex.ru/d/x5Z_EF2_2XAnMw</t>
  </si>
  <si>
    <t>https://disk.yandex.ru/d/KL4eN06Vl8n1Iw</t>
  </si>
  <si>
    <t>https://disk.yandex.ru/d/7y6ZD_i0WjWX2g</t>
  </si>
  <si>
    <t>https://disk.yandex.ru/d/UPqX47iGroQ_2g</t>
  </si>
  <si>
    <t>https://disk.yandex.ru/d/krtY23qlr4Kgpw</t>
  </si>
  <si>
    <t>https://disk.yandex.ru/d/wnf53tDIc_FLJQ</t>
  </si>
  <si>
    <t>https://disk.yandex.ru/d/L9kKT7ajkOVB6g</t>
  </si>
  <si>
    <t>https://disk.yandex.ru/d/UfbOk9bhRmlwXA</t>
  </si>
  <si>
    <t>https://disk.yandex.ru/d/FvAEPIukIEDOhw</t>
  </si>
  <si>
    <t>https://disk.yandex.ru/d/N9cFvVAN1oSU5w</t>
  </si>
  <si>
    <t>https://disk.yandex.ru/d/0yjk7NbBpPsCEQ</t>
  </si>
  <si>
    <t>https://disk.yandex.ru/d/8LmyInMrWstgyg</t>
  </si>
  <si>
    <t>https://disk.yandex.ru/d/Pai4md0yr0Y-rw</t>
  </si>
  <si>
    <t>https://disk.yandex.ru/d/FKDVlCnh70A_cw</t>
  </si>
  <si>
    <t>https://disk.yandex.ru/d/K5jvwA5NPO4noQ</t>
  </si>
  <si>
    <t>https://disk.yandex.ru/d/LNU2LsQ2-dml2Q</t>
  </si>
  <si>
    <t>https://disk.yandex.ru/d/Regs_VJ10dgeyQ</t>
  </si>
  <si>
    <t>https://disk.yandex.ru/d/x18ZLYeyhw1AGw</t>
  </si>
  <si>
    <t>https://disk.yandex.ru/d/cG_XNtYbsbnkJg</t>
  </si>
  <si>
    <t>https://disk.yandex.ru/d/KqlDG4uHby4Pyw</t>
  </si>
  <si>
    <t>https://disk.yandex.ru/d/fisng84Sbp_b0w</t>
  </si>
  <si>
    <t>https://disk.yandex.ru/d/lQlGK_IYZOLvtg</t>
  </si>
  <si>
    <t>https://disk.yandex.ru/d/ru21l26zDt7xQQ</t>
  </si>
  <si>
    <t>https://disk.yandex.ru/d/GPP6gUHmxtDi7w</t>
  </si>
  <si>
    <t>https://disk.yandex.ru/d/Z11j6thKB_B6iw</t>
  </si>
  <si>
    <t>https://disk.yandex.ru/d/wXBRYmpmwn1rrA</t>
  </si>
  <si>
    <t>https://disk.yandex.ru/d/y8SWqRUN7sXEZQ</t>
  </si>
  <si>
    <t>https://disk.yandex.ru/d/XeuBhWiCIC1Ciw</t>
  </si>
  <si>
    <t>https://disk.yandex.ru/d/4899M2BneLa9Sw</t>
  </si>
  <si>
    <t>https://disk.yandex.ru/d/btxQrUo8sqXkUQ</t>
  </si>
  <si>
    <t>https://disk.yandex.ru/d/dAb_6RJlFHHu5g</t>
  </si>
  <si>
    <t>https://disk.yandex.ru/d/zWi8c9Hf0ddVYA</t>
  </si>
  <si>
    <t>https://disk.yandex.ru/d/JpbgX_ANZkLGbQ</t>
  </si>
  <si>
    <t>https://disk.yandex.ru/d/HXQVsv6rwaWtIw</t>
  </si>
  <si>
    <t>https://disk.yandex.ru/d/lBdXGBy9CNY7eg</t>
  </si>
  <si>
    <t>https://disk.yandex.ru/d/iqTj2s9_9xBu1w</t>
  </si>
  <si>
    <t>https://disk.yandex.ru/d/c9inFeAym9TcfQ</t>
  </si>
  <si>
    <t>https://disk.yandex.ru/d/9LMOatQugMC5-w</t>
  </si>
  <si>
    <t>https://disk.yandex.ru/d/7ePJsWCKWhD5eg</t>
  </si>
  <si>
    <t>https://disk.yandex.ru/d/2lUypSxizutqNg</t>
  </si>
  <si>
    <t>https://disk.yandex.ru/d/mOZtjVL9Orw7Yg</t>
  </si>
  <si>
    <t>https://disk.yandex.ru/d/4Y4P7KtyJKFi1A</t>
  </si>
  <si>
    <t>https://disk.yandex.ru/d/RR1SQxkb857XlQ</t>
  </si>
  <si>
    <t>https://disk.yandex.ru/d/j0OANa5z4NCCFg</t>
  </si>
  <si>
    <t>https://disk.yandex.ru/d/VvqyRuVUwIBovQ</t>
  </si>
  <si>
    <t>https://disk.yandex.ru/d/Kh3nMg5VIgkVMQ</t>
  </si>
  <si>
    <t>https://disk.yandex.ru/d/VJCxznvR7L5tbg</t>
  </si>
  <si>
    <t>https://disk.yandex.ru/d/VgLfcIqbKZc7ew</t>
  </si>
  <si>
    <t>https://disk.yandex.ru/d/ECuIyWYwK1FEhA</t>
  </si>
  <si>
    <t>https://disk.yandex.ru/d/4iC4gUrJBTHbYQ</t>
  </si>
  <si>
    <t>https://disk.yandex.ru/d/6H5wWInz2I3coQ</t>
  </si>
  <si>
    <t>https://disk.yandex.ru/d/J3BSoOlSnEUlrg</t>
  </si>
  <si>
    <t>https://disk.yandex.ru/d/LoqOTy34A4pmQw</t>
  </si>
  <si>
    <t>https://disk.yandex.ru/d/lDHw2_n9noSqSQ</t>
  </si>
  <si>
    <t>https://disk.yandex.ru/d/RkLuJ5hdVNlwlg</t>
  </si>
  <si>
    <t>https://disk.yandex.ru/d/p_9h7fHifJAxZg</t>
  </si>
  <si>
    <t>https://disk.yandex.ru/d/c7bOgs1-i3faeA</t>
  </si>
  <si>
    <t>https://disk.yandex.ru/d/FoxsFnXhqsCl4A</t>
  </si>
  <si>
    <t>https://disk.yandex.ru/d/YAJm0fHnZrNTEA</t>
  </si>
  <si>
    <t>https://disk.yandex.ru/d/JXl8RJgAnuYhsg</t>
  </si>
  <si>
    <t>https://disk.yandex.ru/d/53pez9T9bFtQiw</t>
  </si>
  <si>
    <t>https://disk.yandex.ru/d/_U1trUqmNKjPBQ</t>
  </si>
  <si>
    <t>https://disk.yandex.ru/d/ek9uu-pzrA9etg</t>
  </si>
  <si>
    <t>https://disk.yandex.ru/d/ScDo7gML-MlfaA</t>
  </si>
  <si>
    <t>https://disk.yandex.ru/d/xgE5TLMJHLDPrw</t>
  </si>
  <si>
    <t>https://disk.yandex.ru/d/-PWzNWAbSrQAxw</t>
  </si>
  <si>
    <t>https://disk.yandex.ru/d/_yZuYTr835bfGw</t>
  </si>
  <si>
    <t>https://disk.yandex.ru/d/aKMAcTDgCMcS7w</t>
  </si>
  <si>
    <t>https://disk.yandex.ru/d/6zqpkDiucHs_iQ</t>
  </si>
  <si>
    <t>https://disk.yandex.ru/d/qxNKnZWymXC38A</t>
  </si>
  <si>
    <t>https://disk.yandex.ru/d/-fPX90eyJ_jikw</t>
  </si>
  <si>
    <t>https://disk.yandex.ru/d/QBbntC2yGEtHpg</t>
  </si>
  <si>
    <t>https://disk.yandex.ru/d/Cz1ce86Ke7G5fw</t>
  </si>
  <si>
    <t>https://disk.yandex.ru/d/x_QtB1O02GH9kA</t>
  </si>
  <si>
    <t>https://disk.yandex.ru/d/3g5MGz3ZU8WpQg</t>
  </si>
  <si>
    <t>https://disk.yandex.ru/d/xojK2uGleLVLhw</t>
  </si>
  <si>
    <t>https://disk.yandex.ru/d/2o4mUuAAkEQsxA</t>
  </si>
  <si>
    <t>https://disk.yandex.ru/d/uaGpovKp1nR-iA</t>
  </si>
  <si>
    <t>https://disk.yandex.ru/d/aeFLyUxf13eIIA</t>
  </si>
  <si>
    <t>https://disk.yandex.ru/d/XK8U2PKL_4nj0A</t>
  </si>
  <si>
    <t>https://disk.yandex.ru/d/xRUP5zgMNS3ayA</t>
  </si>
  <si>
    <t>https://disk.yandex.ru/d/OYO2Yw3PMfuK6g</t>
  </si>
  <si>
    <t>https://disk.yandex.ru/d/Yf-1YvpRUQ3yMA</t>
  </si>
  <si>
    <t>https://disk.yandex.ru/d/3cRIjqNB0aDGOQ</t>
  </si>
  <si>
    <t>https://disk.yandex.ru/d/j6H7PtyO5fwfPA</t>
  </si>
  <si>
    <t>https://disk.yandex.ru/d/fgYmS2OHHhn5Hw</t>
  </si>
  <si>
    <t>https://disk.yandex.ru/d/A47Q5tFQf9rfPQ</t>
  </si>
  <si>
    <t>https://disk.yandex.ru/d/pB6D2lS7ov2ucQ</t>
  </si>
  <si>
    <t>https://disk.yandex.ru/d/iA1tkGkZkV-a0w</t>
  </si>
  <si>
    <t>https://disk.yandex.ru/d/Wtr4CB1LjHotng</t>
  </si>
  <si>
    <t>https://disk.yandex.ru/d/T2VkDY_d3KT-5A</t>
  </si>
  <si>
    <t>https://disk.yandex.ru/d/dd9dnrC9JnS2qg</t>
  </si>
  <si>
    <t>https://disk.yandex.ru/d/G-rnVlS9OeME1g</t>
  </si>
  <si>
    <t>https://disk.yandex.ru/d/9R_TWF3xQ3U4iQ</t>
  </si>
  <si>
    <t>https://disk.yandex.ru/d/fcVZoYjBOhdDeQ</t>
  </si>
  <si>
    <t>https://disk.yandex.ru/d/qfnV7vzP7Rt97g</t>
  </si>
  <si>
    <t>https://disk.yandex.ru/d/EoWygqpQRzd4dA</t>
  </si>
  <si>
    <t>https://disk.yandex.ru/d/jxAqBDfOcUK6SA</t>
  </si>
  <si>
    <t>https://disk.yandex.ru/d/6LsGwNdi_r82DQ</t>
  </si>
  <si>
    <t>https://disk.yandex.ru/d/Zsbn2qAq4IEUcA</t>
  </si>
  <si>
    <t>https://disk.yandex.ru/d/uJNqQC464Jqauw</t>
  </si>
  <si>
    <t>https://disk.yandex.ru/d/kSzqbKJMCpbWRg</t>
  </si>
  <si>
    <t>https://disk.yandex.ru/d/kdCl8IL6WuCZkw</t>
  </si>
  <si>
    <t>https://disk.yandex.ru/d/8lNxfkFyxmF76g</t>
  </si>
  <si>
    <t>https://disk.yandex.ru/d/wXT7NkwUJlgeDw</t>
  </si>
  <si>
    <t>https://disk.yandex.ru/d/iBLWcWPjHzV31A</t>
  </si>
  <si>
    <t>https://disk.yandex.ru/d/VeLxjPGMthC7MQ</t>
  </si>
  <si>
    <t>https://disk.yandex.ru/d/7WmjKkjsTenKNw</t>
  </si>
  <si>
    <t>https://disk.yandex.ru/d/rMiF-JGgypspww</t>
  </si>
  <si>
    <t>https://disk.yandex.ru/d/3y0inpC1Q99vGA</t>
  </si>
  <si>
    <t>https://disk.yandex.ru/d/XpQVW_x-Vadzcw</t>
  </si>
  <si>
    <t>https://disk.yandex.ru/d/xqYSzs-FFg8cUg</t>
  </si>
  <si>
    <t>https://disk.yandex.ru/d/l6tC18ELRUHm0w</t>
  </si>
  <si>
    <t>https://disk.yandex.ru/d/FF-91popTijvvg</t>
  </si>
  <si>
    <t>https://disk.yandex.ru/d/cWWy4TyCgSosZw</t>
  </si>
  <si>
    <t>https://disk.yandex.ru/d/dXsyMHPBES64WA</t>
  </si>
  <si>
    <t>https://disk.yandex.ru/d/Wz7p6XrU-u89XQ</t>
  </si>
  <si>
    <t>https://disk.yandex.ru/d/zJEHHmOlkmBE9Q</t>
  </si>
  <si>
    <t>https://disk.yandex.ru/d/NEqwUn4TW1Ojdw</t>
  </si>
  <si>
    <t>https://disk.yandex.ru/d/zAHs7uy4_ypW4w</t>
  </si>
  <si>
    <t>https://disk.yandex.ru/d/2C0ljT3cHTTYZA</t>
  </si>
  <si>
    <t>https://disk.yandex.ru/d/f8V5XQdHFIcDVg</t>
  </si>
  <si>
    <t>https://disk.yandex.ru/d/b5Pf9OQsZJComA</t>
  </si>
  <si>
    <t>https://disk.yandex.ru/d/BzqgCyZv5hydrw</t>
  </si>
  <si>
    <t>https://disk.yandex.ru/d/EtmUQdana8_zog</t>
  </si>
  <si>
    <t>https://disk.yandex.ru/d/loCPPA3OUuZhrA</t>
  </si>
  <si>
    <t>https://disk.yandex.ru/d/MkSqj3lSU51Q1g</t>
  </si>
  <si>
    <t>https://disk.yandex.ru/d/lWps1Zei7SxVGw</t>
  </si>
  <si>
    <t>https://disk.yandex.ru/d/wuxastLpJ82Q4w</t>
  </si>
  <si>
    <t>https://disk.yandex.ru/d/RmEu2YtWKQLCug</t>
  </si>
  <si>
    <t>https://disk.yandex.ru/d/pne5XDgp9IvTWg</t>
  </si>
  <si>
    <t>https://disk.yandex.ru/d/ZcMlRA9-3-B8OA</t>
  </si>
  <si>
    <t>https://disk.yandex.ru/d/OazTow_Ksab6PQ</t>
  </si>
  <si>
    <t>https://disk.yandex.ru/d/Blzi8TXvwcRYSw</t>
  </si>
  <si>
    <t>https://disk.yandex.ru/d/Q_khmJTv5liIKA</t>
  </si>
  <si>
    <t>https://disk.yandex.ru/d/vEaTdD9qYxgp-w</t>
  </si>
  <si>
    <t>https://disk.yandex.ru/d/z7VGd8WIICKVog</t>
  </si>
  <si>
    <t>https://disk.yandex.ru/d/OKOe_Mx84dSi1A</t>
  </si>
  <si>
    <t>https://disk.yandex.ru/d/YhUJ33ppsW_oSQ</t>
  </si>
  <si>
    <t>https://disk.yandex.ru/d/paIE7eJBciSIZg</t>
  </si>
  <si>
    <t>https://disk.yandex.ru/d/UV_dXqmcbHsHsA</t>
  </si>
  <si>
    <t>https://disk.yandex.ru/d/WfYJ860doYUJHw</t>
  </si>
  <si>
    <t>https://disk.yandex.ru/d/vCp_aTNC4lozBQ</t>
  </si>
  <si>
    <t>https://disk.yandex.ru/d/SX_N5LgHCEam1g</t>
  </si>
  <si>
    <t>https://disk.yandex.ru/d/OID8WQIJEph3Ew</t>
  </si>
  <si>
    <t>СЗБ-2936-2</t>
  </si>
  <si>
    <t>Печорский р-он, д. Лавры, ул. Кирова, д. 15</t>
  </si>
  <si>
    <t>Новоселов Юрий Михайлович, тел. 8-963-336-0047 Матвеева Наталья Леонидовна, тел. 8-911-696-1549</t>
  </si>
  <si>
    <t>Демонтаж/монтаж портов СКС при замене ТКШ (порт) в кол-ве: 10 шт.</t>
  </si>
  <si>
    <t>СИБ-8791-41</t>
  </si>
  <si>
    <t>0310</t>
  </si>
  <si>
    <t>г.Минусинск, ул.Абаканская, 61</t>
  </si>
  <si>
    <t>Аитов Дмитрий Олегович +7 913 350 04 61</t>
  </si>
  <si>
    <t>Необходимо организовать 4 порта СКС для стенда заливки образов</t>
  </si>
  <si>
    <t>СИБ-8791-42</t>
  </si>
  <si>
    <t>Скоморохов Евгений Сергеевич +7 960 759 50 01</t>
  </si>
  <si>
    <t>Оснастить СКС рабочее место руководителя. 3 порта (РМ+МФУ)</t>
  </si>
  <si>
    <t>СИБ-9843-13</t>
  </si>
  <si>
    <t>г. Омск, ул. Багратиона, 2</t>
  </si>
  <si>
    <t>Денисенко Евгений Викторович +7 913 658 11 77</t>
  </si>
  <si>
    <t>Требуется установка розеток СКС на рабочих местах 10 и 11, по два порта</t>
  </si>
  <si>
    <t>СРБ-0435-11</t>
  </si>
  <si>
    <t>обл Костромская, р-н Межевской, с. Георгиевское, ул Колхозная, 6</t>
  </si>
  <si>
    <t>СУО 60050112
Необходимо оснащение ВСП целевым ПК неттоп .Так же прошу учесть,что текущий АРМ установлен в помещении
вентиляции,через стену от расположения ЖК панели/монитор.За ЖК нет розетки электропитания и нет розетки СКС.
По всем вопросам можно уточнить у РМ Шишов А.В.</t>
  </si>
  <si>
    <t>https://disk.yandex.ru/d/bqz_269G3Cberg</t>
  </si>
  <si>
    <t>https://disk.yandex.ru/d/WRgT58rpAwHq3g</t>
  </si>
  <si>
    <t>https://disk.yandex.ru/d/3MTAp0H4OsLfyg</t>
  </si>
  <si>
    <t>https://disk.yandex.ru/d/98JvJHRMhNxAmw</t>
  </si>
  <si>
    <t>ББ-8310-16</t>
  </si>
  <si>
    <t>г. Забайкальск, ул. Краснокармейская 19 а</t>
  </si>
  <si>
    <t>Ларионова Ирина Станиславовна 79144477966, Коченихина Ирина +7 914 513 89 99</t>
  </si>
  <si>
    <t>Трбуется монтаж 1 порта СКС для ППКО</t>
  </si>
  <si>
    <t>СЗБ-2755-8</t>
  </si>
  <si>
    <t>г. Калининград, ул. Генерал-лейтенанта Озерова, д. 17б</t>
  </si>
  <si>
    <t>Осадчук Маргарита Артуровна, тел. 8 911 452 48 21
Кожан Наталья Владимировна, +7(911)857-05-19</t>
  </si>
  <si>
    <t>Требуется осуществить монтаж 5 портов для организации новых рабочих мест (каб. 342 - 3 шт., каб. 329 - 2 шт.).
Вид монтажа: лицевая панель в кабель-канале в столе/на стене; Если стена гипсокартонная – врезная розетка (лицевая
панель в стене).
Перед выездом согласовать с контактным лицом дату и время проведения работ</t>
  </si>
  <si>
    <t>УБ-9960-104</t>
  </si>
  <si>
    <t>0286</t>
  </si>
  <si>
    <t>Салаватский район с. Малояз ул. 60 лет СССР д. 5</t>
  </si>
  <si>
    <t>Буркин Сергей Юрьевич +7 917 363 35 62</t>
  </si>
  <si>
    <t>ЦЧБ-8222-9</t>
  </si>
  <si>
    <t>003</t>
  </si>
  <si>
    <t>Область Орловская, Город Орёл, Площадь Поликарпова, 10</t>
  </si>
  <si>
    <t>Гусев Антон Алексеевич 79612643967,Елена +7 920 281 72 42</t>
  </si>
  <si>
    <t>Необходим монтаж 2 портов СКС для УС</t>
  </si>
  <si>
    <t>ЦЧБ-8222-10</t>
  </si>
  <si>
    <t>021</t>
  </si>
  <si>
    <t>Область Орловская, Город Орёл, Улица Комсомольская, 229</t>
  </si>
  <si>
    <t>Гусев Антон Алексеевич 79612643967, Антон +7 915 508 23 25</t>
  </si>
  <si>
    <t>https://disk.yandex.ru/d/1xHinl5guR5Sdg</t>
  </si>
  <si>
    <t>https://disk.yandex.ru/d/Bcodiapt1hdldQ</t>
  </si>
  <si>
    <t>https://disk.yandex.ru/d/aUP6Bdnxwk1jBw</t>
  </si>
  <si>
    <t>https://disk.yandex.ru/d/42OfiEjnF830Kg</t>
  </si>
  <si>
    <t>https://disk.yandex.ru/d/uFX6uhp8gmbJzw</t>
  </si>
  <si>
    <t>ПВБ-4141-24</t>
  </si>
  <si>
    <t>012</t>
  </si>
  <si>
    <t>Оренбургский р-он, с. им. 9 Января, ул. Центральная, д. 6</t>
  </si>
  <si>
    <t>Бельских Александр Викторович 8-987-850-0727 ,Менеджер ВСП: Ларина Светлана 8-987-190-0156</t>
  </si>
  <si>
    <t>Демонтаж существующего ТКШ и смонтированного в него оборудования СКС в кол-ве: 1 шт.</t>
  </si>
  <si>
    <t>Необходимо заменить существующий телекоммуникационный шкаф на удовлетворяющий требованиям
Стандарта 4999. Тип монтажа - напольный; Габариты - 32 юнита 800*800мм. Требуется монтаж 3-х новых
портов СКС и демонтаж/монтаж из существующего шкафа в новый 2-х портов СКС.
Подписи Сторон:
От Подрядчика: От Заказчика:
Директор ООО «К10» Начальник отдела снабжения «Поволжье»
Сервисного центра «Снабжение»
Объединенного сервисного центра «Москва»
_____________________/Городович И.О./ ______________ /Кутепова Е.В./
Перед выездом согласовать с контактным лицом дату и время проведения работ.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</si>
  <si>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ПВБ-4143-15</t>
  </si>
  <si>
    <t>г. Астрахань, ул. Бабушкина, д. 22</t>
  </si>
  <si>
    <t>Ракишев Алпамыс Сережанович +7 917 081 21 87,Зам. РВСП: Рахманова Елена Владимировна +7 898 806 06 40</t>
  </si>
  <si>
    <t>Требуется монтаж 4-х портов СКС для нового рабочего места.Способ монтажа: лицевая панель в кабель-канале.Перед выездом согласовать с контактным лицом дату и время проведения работ.</t>
  </si>
  <si>
    <t>СРБ-0128-34</t>
  </si>
  <si>
    <t>г.Тула ул. Коминтерна 31, 4 этаж кабинет 4.06</t>
  </si>
  <si>
    <t>Кольцова Наталья Юрьевна 79030380385</t>
  </si>
  <si>
    <t>необходимо установить 6 сетевых розеток</t>
  </si>
  <si>
    <t>СРБ-0128-35</t>
  </si>
  <si>
    <t>г.Тула, пл.Крестовоздвиженская, д.1, 4 этаж, к.441</t>
  </si>
  <si>
    <t>Комаров Юрий Алексеевич +7 910 941 41 67, Квасов Игорь Николаевич +7 910 941 41 67</t>
  </si>
  <si>
    <t>Переподключить оборудование и АРМ не представляется возможным по причине отсутствия lan-розеток, необходимо
организовать СКС</t>
  </si>
  <si>
    <t>СРБ-0128-36</t>
  </si>
  <si>
    <t>г.Тула, пл.Крестовоздвиженская, д.1, 3 этаж, к.301</t>
  </si>
  <si>
    <t>В результате сканирования сети выявлено что часть РМ и оборудования на 3-м этаже кампуса ГОСБ подключено
через управляемый коммутатор домена sigma, расположенный за пределами кроссовой (в кабинете сотрудников,
предположительно №301).</t>
  </si>
  <si>
    <t>СРБ-0128-37</t>
  </si>
  <si>
    <t>г.Тула, пл.Крестовоздвиженская, д.1, 2 этаж</t>
  </si>
  <si>
    <t>В связи с переносом АСО, расположенного вне кроссового помещения, из шкафа ВСК (конференц зал кампуса ГОСБ)
в кроссовую 2-2 и 10 шкаф ОУСа, необходима модернизация СКС и создание межкроссовых этажных и межэтажных
соединений.
Gu (медь), 24 порта.
В шкафу ВКС (2 этаж, конференц зал) ставим патч-панель на 24 порта: 12 портов из них выводим на отдельную
патчпанель в кроссовую 2-2 (2 этаж) и 12 портов выводим на отдельную патчпанель в 8 шкафу помещения ОУС (3
этаж). Между этажами проходим в текущих межэтажных гильзах в существующих нишах.</t>
  </si>
  <si>
    <t>https://disk.yandex.ru/d/slpoLdxriXcPmQ</t>
  </si>
  <si>
    <t>https://disk.yandex.ru/d/235kVto5yxAbBA</t>
  </si>
  <si>
    <t>https://disk.yandex.ru/d/qJuf0Sxdh9EUzA</t>
  </si>
  <si>
    <t>https://disk.yandex.ru/d/kZOGuQJmTemA9Q</t>
  </si>
  <si>
    <t>https://disk.yandex.ru/d/ONTZDzPOPhh-Zg</t>
  </si>
  <si>
    <t>https://disk.yandex.ru/d/8qMM71JeKac64A</t>
  </si>
  <si>
    <t xml:space="preserve"> г Салехард, ул Республики, 41</t>
  </si>
  <si>
    <t>ББ-8310-17</t>
  </si>
  <si>
    <t>Чита,П.Осипенко 40,2 этаж,каб.203</t>
  </si>
  <si>
    <t>Спешилова Наталья Геннадьевна 79144706151</t>
  </si>
  <si>
    <t>Требуется монтаж 4 портов СКС для 2 рабочих мест</t>
  </si>
  <si>
    <t>СЗБ-2755-9</t>
  </si>
  <si>
    <t xml:space="preserve"> Калининград, ул. Шевченко, д. 1-5 , пом. 3</t>
  </si>
  <si>
    <t>Маргачёв Евгений Анатольевич, тел. 8-906-216-3585,Гринев Игорь Эдуардович, тел. +7(911)490-02-99</t>
  </si>
  <si>
    <t>Необходимо перенести коммуникационный шкаф на 2 метра в сторону двери, в связи с перепланировкой помещений.
Возможен перемонтаж потолочных шин.
Перед выездом согласовать с контактным лицом дату и время проведения работ</t>
  </si>
  <si>
    <t>СЗБ-2755-10</t>
  </si>
  <si>
    <t>г. Калининград, ул. Киевская, д. 95-101</t>
  </si>
  <si>
    <t>Адамов Василий Николаевич, тел. 8 910 166 20 34; Лозинская Ирина Николаевна (рук.ВСП), тел. 8 967 352
24 77</t>
  </si>
  <si>
    <t>Требуется монтаж порта СКС для доп.точки 5. В помещении требуется проложить линию СКС от серверной до точки
Wi-Fi. Точка Wi-Fi будет монтироваться за потолком, поэтому розетку необходимо прикрепить на потолок (за фальш
потолком). Провод за потолком прокладывать в существующих лотках, в гофре. Промаркировать линию с обеих сторон
(АР05).
Перед выездом согласовать с контактным лицом дату и время проведения работ</t>
  </si>
  <si>
    <t>СРБ-0431-15</t>
  </si>
  <si>
    <t>г.Рыбинск, ул.Славского, 13</t>
  </si>
  <si>
    <t>необходим монтаж 3 портов СКС</t>
  </si>
  <si>
    <t>СРБ-0431-16</t>
  </si>
  <si>
    <t>г. Ярославль, ул. Советская, д. 34</t>
  </si>
  <si>
    <t>Букреев Василий Васильевич 79260258309</t>
  </si>
  <si>
    <t>1 порт СКС для Wi-Fi точки доступа 3 в помещении Б.33 на минус 2 этаже (указана на плане во вложении).</t>
  </si>
  <si>
    <t>УБ-9960-105</t>
  </si>
  <si>
    <t>0632</t>
  </si>
  <si>
    <t>г. Октябрьский, ул. Горького, 15, клиентский зал</t>
  </si>
  <si>
    <t>Мухетдинова Валентина Сергеевна +7 927 927 83 83</t>
  </si>
  <si>
    <t>требуется установить розетку СКС под потолком рядом с диспенсером талонов</t>
  </si>
  <si>
    <t>УБ-9960-106</t>
  </si>
  <si>
    <t>г. Белорецк,ул.Ленина 57</t>
  </si>
  <si>
    <t>Необходимо организовать 1 дополнительный порт для подключения систем ТСО</t>
  </si>
  <si>
    <t>УБ-9965-25</t>
  </si>
  <si>
    <t>0016</t>
  </si>
  <si>
    <t>Югра, Поселок городского типа Белый Яр, Улица Горького, 1а</t>
  </si>
  <si>
    <t>Людмила Сергеевна 8-922-432-0920</t>
  </si>
  <si>
    <t>СКС для УС доп РАТМ по схеме</t>
  </si>
  <si>
    <t>Назаров Владимир Петрович 89173710937</t>
  </si>
  <si>
    <t>УБ-9967-25</t>
  </si>
  <si>
    <t>г. Новый Уренгой, мкр. Дружба, 3, подвальное помещение</t>
  </si>
  <si>
    <t>Неверов Сергей Владимирович 79519877790</t>
  </si>
  <si>
    <t>https://disk.yandex.ru/d/WTLVn9YGAFb2JA</t>
  </si>
  <si>
    <t>https://disk.yandex.ru/d/rUOBFuZunu507g</t>
  </si>
  <si>
    <t>https://disk.yandex.ru/d/T5JX73e7SUI1pg</t>
  </si>
  <si>
    <t>https://disk.yandex.ru/d/b4GtKsqTj9AYjg</t>
  </si>
  <si>
    <t>https://disk.yandex.ru/d/B8sXf17vye_eHw</t>
  </si>
  <si>
    <t>https://disk.yandex.ru/d/dhUK1DNvTDnuug</t>
  </si>
  <si>
    <t>https://disk.yandex.ru/d/ALUq0I3bkhSQYQ</t>
  </si>
  <si>
    <t>https://disk.yandex.ru/d/KjMQafhzf671uA</t>
  </si>
  <si>
    <t>https://disk.yandex.ru/d/Via8ylWm7QvtVA</t>
  </si>
  <si>
    <t>СИБ-8604-23</t>
  </si>
  <si>
    <t>г.Кемерово,пр.Октябрьский 53,этаж 4,кабинет 4.02</t>
  </si>
  <si>
    <t xml:space="preserve">Ломакин Денис Георгиевич +7 903 909 23 58 </t>
  </si>
  <si>
    <t>в кабинете 4.02 на 4 этаже здания ГОСБ  в связи с установкой новыйх рабочих мест требуется монтаж сетей СКС (8 розеток)</t>
  </si>
  <si>
    <t>СИБ-8791-43</t>
  </si>
  <si>
    <t>061</t>
  </si>
  <si>
    <t>Красноярск, 60 лет образования СССР 31</t>
  </si>
  <si>
    <t>Усков Павел Васильевич 89135620815</t>
  </si>
  <si>
    <t>Организация новых РМ в кабинете руководителя</t>
  </si>
  <si>
    <t>СИБ-9843-14</t>
  </si>
  <si>
    <t>00234</t>
  </si>
  <si>
    <t>Область Омская, , Город Омск, Улица Красный Путь, 111</t>
  </si>
  <si>
    <t>Анпилогов Виктор Сергеевич 79531992188,СБС Микитюк Михаил Иванович, +7(983)562-60-56</t>
  </si>
  <si>
    <t>монтаж 2х портов СКС для УС. На схеме банкомат выделен красным прямоугольником. СКС выводим из стены методом скрытой проводки в металлогофре</t>
  </si>
  <si>
    <t xml:space="preserve">СРБ-0128-38 </t>
  </si>
  <si>
    <t>г. Тула, Ул. Коминтерна 31, 2 этаж, 2.32 В.</t>
  </si>
  <si>
    <t>Жерздев Владимир Александрович 79534261965</t>
  </si>
  <si>
    <t>необходимо подключить стойку ВКС</t>
  </si>
  <si>
    <t>СРБ-0128-39</t>
  </si>
  <si>
    <t>г. Тула, ул. Коминтерна, д.31, пом.3.26</t>
  </si>
  <si>
    <t>Клочков Максим Владимирович +7 910 552 19 74</t>
  </si>
  <si>
    <t>Провода идут по полу. Люди спотыкаются. Необходимо организовать СКС</t>
  </si>
  <si>
    <t>СРБ-0128-40</t>
  </si>
  <si>
    <t>0252</t>
  </si>
  <si>
    <t>Тульская область, г.Донской, мкр. Руднев, ул.10 Армии, д.2/9, Лит.А</t>
  </si>
  <si>
    <t>По предварительной информации, полученной от инженера СК, на текущий момент в ВСП 8604/0252 установлен
невысокий ТКШ. Под предстоящий техрефреш АСО, требуется замена текущего шкафа на другой, более высокий и
глубокий.
Нужна заявка на выезд инженера СБС на обследование филиала в целях:
1. анализ количества и места установки новых портов СКС
2. анализ содержимого текущего настенного ТКШ и необходимость его замены на шкаф 20U (настенного исполнения)
в том же или другом месте, переносу или созданию новой СКС, подготовки чек-листа и фотоотчета всего кроссового</t>
  </si>
  <si>
    <t>Демонтаж существующего ТКШ и смонтированного в него оборудования СКС, с последующим монтажом оборудования СКС в новый ТКШ в кол-ве: 1шт.</t>
  </si>
  <si>
    <t>https://disk.yandex.ru/d/QKcUpem8Uf3RRw</t>
  </si>
  <si>
    <t>https://disk.yandex.ru/d/hFEPS7QhjI9DSQ</t>
  </si>
  <si>
    <t>https://disk.yandex.ru/d/ttOwNRhzYpYX5g</t>
  </si>
  <si>
    <t>https://disk.yandex.ru/d/JCfThHrFvGA1gA</t>
  </si>
  <si>
    <t>https://disk.yandex.ru/d/Npcar_0zXTLu_w</t>
  </si>
  <si>
    <t>https://disk.yandex.ru/d/YJdvoqB-vAdW-A</t>
  </si>
  <si>
    <t>ББ-8312-17</t>
  </si>
  <si>
    <t>г.Бабушкин,ул.Комсомольская,39а</t>
  </si>
  <si>
    <t>Трубеуется монтаж 1 порта СКС для МФУ</t>
  </si>
  <si>
    <t>СЗБ-2938-29</t>
  </si>
  <si>
    <t>г. Бабаево, ул. Советская, д. 38</t>
  </si>
  <si>
    <t>Раткина Татьяна Валериевна, тел. 7 953 974 98 91; Осминкин Максим Вениаминович, тел. 8 921 718 27 34;
Савина Марина Анатольевна (рук.ВСП), тел. 8 980 052 43 26</t>
  </si>
  <si>
    <t>Для монтажа и подключения неттопа к ЖК-панели табло курсов валют требуется организация за навесным потолком 1
порта СКС. Размещение ЖК планируется вертикальное, крепление настенное.
СПОСОБ МОНТАЖА: Проложить линию за фальш-потолком в гофре, оконечить накладной розеткой, розетка должна
быть закреплена к потолку, оставить патч-корд. Маркировка должна быть печатная.
Перед выездом согласовать с контактным лицом дату и время проведения работ</t>
  </si>
  <si>
    <t>СЗБ-2938-30</t>
  </si>
  <si>
    <t>г. Вологда, ул. Текстильщиков, д. 13</t>
  </si>
  <si>
    <t>Бондарева Ольга Сергеевна, тел. 8 926 195 80 46; Кокшарова Татьяна Владимировна (рук.ВСП),, тел. 8 951
742 32 21</t>
  </si>
  <si>
    <t>Требуется прокладка СКС до АТМ для исключения нецелевого оборудования (ХАБ, свитч и т.д.).
Способ монтажа: Скрытый. Если стена гипсокартоновая, то линию требуется проложить за фальш-потолком в гофре,
оконечить накладной розеткой. Далее спустить длинный патч-корд к месту установки УС и вывести его из стены в
гофре.
Перед выездом согласовать с контактным лицом дату и время проведения работ</t>
  </si>
  <si>
    <t>СЗБ-2938-31</t>
  </si>
  <si>
    <t>г. Вологда, ул. Предтеченская, д. 33, этаж 2-й, каб. №102 (РМ 2.102.09)</t>
  </si>
  <si>
    <t>Лепихин Денис Евгеньевич, тел. 8 921 121 97 00</t>
  </si>
  <si>
    <t>Требуется организовать порты СКС для подключения орг.техники (добавить розетку СКС с двумя портами)
Перед выездом согласовать с контактным лицом дату и время проведения работ</t>
  </si>
  <si>
    <t>ЦА-6481-6</t>
  </si>
  <si>
    <t>г. Москва, пр-д 2-й Южнопортовый, д. 12А, стр. 4, этаж 1 и 2</t>
  </si>
  <si>
    <t>Чудиновский Антон Юрьевич, тел. +7 916 635 80 20, Холохон Иван Юрьевич, +7(916)182-34-89,Донсков Евгений Анатольевич,
тел. 8-916-179-03-58,Выдача материалов: Ботанов Илья Михайлович, тел. 8-903-963-8230</t>
  </si>
  <si>
    <t>Монтаж 7 портов</t>
  </si>
  <si>
    <t>СИБ-9548-3</t>
  </si>
  <si>
    <t>005</t>
  </si>
  <si>
    <t>г Кызыл, ул.Кочетова. д.43.</t>
  </si>
  <si>
    <t>Нагирный Александр Сергеевич 79130313293,Сопровождающий: Душкун-оол Аржаана Алексеевна +7 913 355 89 12</t>
  </si>
  <si>
    <t>Необходимо оснастить СКС портами 2 новых рабочих места, по 3 порта на каждое РМ.</t>
  </si>
  <si>
    <t>УБ-9960-108</t>
  </si>
  <si>
    <t>Уфа,Зорге 5,этаж 3,каб.304</t>
  </si>
  <si>
    <t>Вагизова Алина Лялибовна 89173672123</t>
  </si>
  <si>
    <t>Необходимо сделать сетевые порты для подключения рабочего места и принтера</t>
  </si>
  <si>
    <t>УБ-9960-109</t>
  </si>
  <si>
    <t>Уфа,ул.Рихарда Зорге 5,каб.718</t>
  </si>
  <si>
    <t>Бикмаев Ильдар Финатович 89174010915</t>
  </si>
  <si>
    <t>Монтаж СКС</t>
  </si>
  <si>
    <t>УБ-9965-26</t>
  </si>
  <si>
    <t>081</t>
  </si>
  <si>
    <t>г.Сургут,ул 30 лет Победы,д.46</t>
  </si>
  <si>
    <t>Драган Мария Михайловна 89227677527</t>
  </si>
  <si>
    <t>в связи с добавлением штатной единицы необходима скс розетка</t>
  </si>
  <si>
    <t>УБ-9965-27</t>
  </si>
  <si>
    <t>00069</t>
  </si>
  <si>
    <t>Ханты-Мансийский автономный округ- Югра,Сургут,ул. Мира 10</t>
  </si>
  <si>
    <t>Снегирев Андрей Александрович 89190714727</t>
  </si>
  <si>
    <t>https://disk.yandex.ru/d/i7o5CFhUgTJaJQ</t>
  </si>
  <si>
    <t>https://disk.yandex.ru/d/3B3Htfve6_RMvA</t>
  </si>
  <si>
    <t>https://disk.yandex.ru/d/jd2oZ1Y4mQP0mg</t>
  </si>
  <si>
    <t>https://disk.yandex.ru/d/inDg4Xbjj94kNQ</t>
  </si>
  <si>
    <t>https://disk.yandex.ru/d/amHYT2R3ChBwWQ</t>
  </si>
  <si>
    <t>https://disk.yandex.ru/d/oqfvi73U1liI_g</t>
  </si>
  <si>
    <t>https://disk.yandex.ru/d/qygXYICDHywZjw</t>
  </si>
  <si>
    <t>https://disk.yandex.ru/d/9AbFF4Dq57PYhg</t>
  </si>
  <si>
    <t>https://disk.yandex.ru/d/6nN7ehwCt-7PHw</t>
  </si>
  <si>
    <t>https://disk.yandex.ru/d/WtKFMZK0DiOiEw</t>
  </si>
  <si>
    <t>ЦА-6481-7</t>
  </si>
  <si>
    <t>г. Москва, пр-д 2-й Южнопортовый, д. 12А, стр. 7, этаж 1, 2 и 3</t>
  </si>
  <si>
    <t>Мотаж 36 портов</t>
  </si>
  <si>
    <t>https://disk.yandex.ru/d/I1c_t1Ypw4TEEg</t>
  </si>
  <si>
    <t>СЗБ-2938-32</t>
  </si>
  <si>
    <t>Кичменгско-Городецкий р-он, с. Кичменгский Городок, ул. Центральная, д. 4</t>
  </si>
  <si>
    <t>Легчанов Сергей Анатольевич, тел. 8-921-713-2782;Мелентьева Ирина Сергеевна, тел. 8-981-432-1174,Шемякина Надежда Вениаминовна, тел. 8-953-500-9169</t>
  </si>
  <si>
    <t>СЗБ-2938-33</t>
  </si>
  <si>
    <t>СЗБ-2938-34</t>
  </si>
  <si>
    <t>Демонтаж/монтаж портов СКС при замене ТКШ (порт) в кол-ве: 24 шт.</t>
  </si>
  <si>
    <t>Необходимо выполнить перенос ТКШ в новое размещение с переключением 24 портов (8 р.м., СУО, 4 ТД Wi-Fi, ИК), а
также организовать подключение двух новых УС (4 новых порта). Возможно, переключение по-факту будет для
большего числа портов, т.к. часть РМ сделана по старому стандарту, более двух портов, также возможно наличие
отдельно стоящих сетевых МФУ.
ВСП будет закрыт для работ с 25 сентября на неделю.
Перед выездом согласовать с контактным лицом дату и время проведения работ</t>
  </si>
  <si>
    <t>Череповецкий р-он, с. Мякса, ул. Советская, д. 38А</t>
  </si>
  <si>
    <t>Дресвянкин Никита Евгеньевич, тел. 8-996-945-1638 Сопровождающий: Михеева Ольга Васильевна, тел. 8-951-736-4869</t>
  </si>
  <si>
    <t>Бабаевский р-он, с. Борисово-Судское, пл. Советов, д. 7</t>
  </si>
  <si>
    <t>Дресвянкин Никита Евгеньевич, тел. 8-996-945-1638Сопровождающий: Никанова Оксана Ивановна, тел. 8-921-689-261</t>
  </si>
  <si>
    <t>СЗБ-2938-35</t>
  </si>
  <si>
    <t>Вологодский р-он, п. Грибково, д. 19</t>
  </si>
  <si>
    <t>Дресвянкин Никита Евгеньевич, тел. 8-996-945-1638 Сопровождающий: Катаева Виктория Юрьевна, тел. 8-911-530-2856</t>
  </si>
  <si>
    <t>УБ-9965-28</t>
  </si>
  <si>
    <t>085</t>
  </si>
  <si>
    <t>г. Сургут,ул. Быстринская 11</t>
  </si>
  <si>
    <t>ББ-8310-19</t>
  </si>
  <si>
    <t>с.Красный Чикой, ул.Первомайская, 57</t>
  </si>
  <si>
    <t>рук ВСП Червинская Евгения Егоровна 8-914-121-5775</t>
  </si>
  <si>
    <t>Необходимо смонтировать СКС для wifi в запотолочном пространстве, согласно приложенной схеме. Потолки
стандартные, есть фальш потолок. Высота до потолка три метра. Все указанное на схеме соответствует зданию.</t>
  </si>
  <si>
    <t>Бучельников Илья Сергеевич 89048800730</t>
  </si>
  <si>
    <t>ББ-8310-20</t>
  </si>
  <si>
    <t>пгт.Новая Чара, ул.Молдованова, 2, пом.16</t>
  </si>
  <si>
    <t>менеджер Истомина Кристина Дмитриевна 8-924-513-0531</t>
  </si>
  <si>
    <t>Необходимо смонтировать СКС для wifi в запотолочном пространстве, согласно приложенной схеме.
Местоположение серверной отмечено п. 9 . Общая высота потолка - 2450 мм, с подвесным фальшпотолком - 2350 мм.
Тип основого потолка - железобетонные панели, тип фальшпотолка - алюминиевые панели 600*600 мм</t>
  </si>
  <si>
    <t>ББ-8312-18</t>
  </si>
  <si>
    <t>пгт.Усть- Баргузин, ул.Черняховского, 4д</t>
  </si>
  <si>
    <t>рук ВСП Родионова Наталья Анатольевна 8-924-390-6482</t>
  </si>
  <si>
    <t>Необходимо смонтировать СКС для wifi в запотолочном пространстве, согласно приложенной схеме. Серверная под
номером 6 на плане; потолки растровые (подвесные) потолки.высота 2.70метра;</t>
  </si>
  <si>
    <t>СИБ-8606-37</t>
  </si>
  <si>
    <t>Мамонтовский район, с.Мамонтово, ул.Советская, 150</t>
  </si>
  <si>
    <t>Юраков Андрей Юрьевич 8-913-361-0313,Сопровождающий: Козин Андрей Викторович, +7(983)608-45-99</t>
  </si>
  <si>
    <t>В рамках подготовки к ТР ВСП необходимо установить в ВСП телеком шкаф 42U 800*800мм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</si>
  <si>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СИБ-8606-38</t>
  </si>
  <si>
    <t>563</t>
  </si>
  <si>
    <t>Советский р-н, с. Шульгинка, ул. Школьная, 2</t>
  </si>
  <si>
    <t>Поскотинов Василий Алексеевич +7-903-957-0373
Сергеев Евгений Александрович +7-909-844-1113
Сопровождающий: Стрельников Александр Александрович, +7(913)080-44-10</t>
  </si>
  <si>
    <t>Поставка и монтажа напольного ТКШ размером не менее 32U, 600х600 в кол-ве: 1 шт.</t>
  </si>
  <si>
    <t>В рамках подготовки к ТР ВСП необходимо установить в ВСП телеком шкаф 32U 600*600мм с одностворчатой
дверью рядом с сейфом.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</si>
  <si>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Поскотинов Василий Алексеевич +7-903-957-0373
Сергеев Евгений Александрович +7-909-844-1113  Стрельников Александр Александрович, +7(913)080-44-10</t>
  </si>
  <si>
    <t>СИБ-8606-39</t>
  </si>
  <si>
    <t>706</t>
  </si>
  <si>
    <t>Змеиногорский р-н, с. Таловка, ул. Советская, 59</t>
  </si>
  <si>
    <t>Поскотинов Василий Алексеевич +7-903-957-0373
Сергеев Евгений Александрович +7-909-844-1113
Сопровождающий: Камнев Павел Андреевич, +7(983)387-72-42</t>
  </si>
  <si>
    <t>В рамках подготовки к ТР ВСП необходимо установить в ВСП телеком шкаф 32U 800*800мм с одностворчатой
дверью под существующий ТКШ УБ, отмечено на плане.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</si>
  <si>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СИБ-8606-40</t>
  </si>
  <si>
    <t>253</t>
  </si>
  <si>
    <t>Рубцовский р-н, п. Зеленая Дубрава, ул. Школьная, 19</t>
  </si>
  <si>
    <t>В рамках подготовки к ТР ВСП необходимо установить в ВСП телеком шкаф 20U 600*600мм с одностворчатой
дверью вместо ТКШ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</si>
  <si>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470</t>
  </si>
  <si>
    <t>Усть-Пристаньский р-н, с. Красноярка, ул. 50 лет Победы, 6</t>
  </si>
  <si>
    <t>Поскотинов Василий Алексеевич +7-903-957-0373
Сергеев Евгений Александрович +7-909-844-1113
Сопровождающий: Глущенко Александр Николаевич, +7(983)605-27-42</t>
  </si>
  <si>
    <t>В рамках подготовки к ТР ВСП необходимо установить в ВСП телеком шкаф 18U 600*600мм с одностворчатой
дверью на стену, рядом с ТКШ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</si>
  <si>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СИБ-8606-41</t>
  </si>
  <si>
    <t>СИБ-8606-42</t>
  </si>
  <si>
    <t>Алтайский р-н, с. Куяган, ул. Октябрьская, 7а</t>
  </si>
  <si>
    <t>СИБ-8606-43</t>
  </si>
  <si>
    <t>Алейский р-н, с. Дружба, ул. Пионерская, 2г</t>
  </si>
  <si>
    <t>амках подготовки к ТР ВСП необходимо установить в ВСП телеком шкаф 18U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</si>
  <si>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 xml:space="preserve">СИБ-9843-15 </t>
  </si>
  <si>
    <t>Щербакульский район, с.Екатеринославка, ул. Устимука, 49</t>
  </si>
  <si>
    <t>Червинский Виталий Владимирович +7 913 150 41 81
Сопровождающий: Андреев Андрей Сергеевич, +7(983)562-71-56</t>
  </si>
  <si>
    <t>В рамках подготовки к ТР ВСП необходимо установить в ВСП телеком шкаф 18U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</si>
  <si>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СИБ-9843-16</t>
  </si>
  <si>
    <t>с.Чистово, ул. Восточная, д. 16</t>
  </si>
  <si>
    <t>Червинский Виталий Владимирович +7 913 150 41 82 Сопровождающий: Игнатьев Дмитрий Валентинович, +7(983)562-58-56</t>
  </si>
  <si>
    <t>СИБ-9843-17</t>
  </si>
  <si>
    <t>Нижнеомский район, с.Ситниково, ул.Ленина, д.15</t>
  </si>
  <si>
    <t>Червинский Виталий Владимирович +7 913 150 41 85
Сопровождающий: Игнатьев Дмитрий Валентинович, +7(983)562-58-56</t>
  </si>
  <si>
    <t>В рамках подготовки к ТР ВСП необходимо установить в ВСП телеком шкаф 32U 800*800мм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</si>
  <si>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СИБ-9843-18</t>
  </si>
  <si>
    <t>с.Хортицы, ул.К.Маркса,11А</t>
  </si>
  <si>
    <t>В рамках подготовки к ТР ВСП необходимо установить в ВСП телеком шкаф 32U 600*600мм с одностворчатой
дверью, на место сейфа, который указан на фото (предварительно сотрудники ВСП его отодвинут).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</si>
  <si>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СИБ-9843-19</t>
  </si>
  <si>
    <t>с.Ингалы, ул. Школьная, дом 2В</t>
  </si>
  <si>
    <t>Червинский Виталий Владимирович +7 913 150 41 90
Сопровождающий: Смородников Иван Олегович, +7(913)627-23-04</t>
  </si>
  <si>
    <t>В рамках подготовки к ТР ВСП необходимо установить в ВСП телеком шкаф 32U 600*600мм с одностворчатой
дверью рядом с сейфом.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</si>
  <si>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СИБ-9843-20</t>
  </si>
  <si>
    <t>0333</t>
  </si>
  <si>
    <t>с. Солнцевка, ул. Центральная, 8Б</t>
  </si>
  <si>
    <t>Червинский Виталий Владимирович 8-913-150-4172
Сопровождающий: СБС Глухих Андрей Сергеевич, +7(913)668-93-72</t>
  </si>
  <si>
    <t>В рамках подготовки к ТР ВСП необходимо установить в ВСП телеком шкаф 20U 600*600мм с одностворчатой
дверью, установка нового ТКШ на место ТКШ с видеонаблюдением.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</si>
  <si>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СИБ-9843-21</t>
  </si>
  <si>
    <t>0401</t>
  </si>
  <si>
    <t>Омская область, Шербакульский район, с. Кутузовка</t>
  </si>
  <si>
    <t>Червинский Виталий Владимирович 8-913-150-4172
Сопровождающий: Пошелюжный Эдуард Викторович, +7(983)562-76-54</t>
  </si>
  <si>
    <t>В рамках подготовки к ТР ВСП необходимо установить в ВСП телеком шкаф 18U 600*600мм с одностворчатой
дверью, установить новый ТКШ между шкафом УБ и окном.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</si>
  <si>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СИБ-9843-22</t>
  </si>
  <si>
    <t>0299</t>
  </si>
  <si>
    <t>Русско-Полянский район, с.Хлебодаровка, ул. 25 лет Совхоза, 2</t>
  </si>
  <si>
    <t>Червинский Виталий Владимирович 8-913-150-4172
Сопровождающий: Фокин Александр Алексеевич, +7(983)562-69-96</t>
  </si>
  <si>
    <t>В рамках подготовки к ТР ВСП необходимо установить в ВСП телеком шкаф 32U 600*600мм с одностворчатой
дверью. Предлагаемое место установки нового напольного ТКШ на место старого ТКШ, который используется для
хранения посторонних вещей.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</si>
  <si>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СИБ-9843-23</t>
  </si>
  <si>
    <t>0346</t>
  </si>
  <si>
    <t>Москаленский район, с.Родная Долина, ул. 40 лет Победы, 10</t>
  </si>
  <si>
    <t>Червинский Виталий Владимирович 8-913-150-4172
Сопровождающий: Глухих Андрей Сергеевич, +7(913)668-93-72</t>
  </si>
  <si>
    <t>В рамках подготовки к ТР ВСП необходимо установить в ВСП телеком шкаф 18U 600*600мм с одностворчатой
дверью, место установки навесного ТКШ в угол над сейфом.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</si>
  <si>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УБ-9960-107</t>
  </si>
  <si>
    <t>с.Магинск, ул.Чиркова,18</t>
  </si>
  <si>
    <t>Безруков Сергей Владимирович 89174399280</t>
  </si>
  <si>
    <t>Демонтаж существующего ТКШ и смонтированного в него оборудования СКС,с последующим монтажом оборудования СКС в новый ТКШ:1шт</t>
  </si>
  <si>
    <t>https://disk.yandex.ru/d/YLAzTf98X0OqVw</t>
  </si>
  <si>
    <t>https://disk.yandex.ru/d/acP9D8uz_krEKA</t>
  </si>
  <si>
    <t>https://disk.yandex.ru/d/BiQgSc4dTyiwXQ</t>
  </si>
  <si>
    <t>https://disk.yandex.ru/d/wRwDIOK314jmag</t>
  </si>
  <si>
    <t>https://disk.yandex.ru/d/w_9emjYVo9KQ9g</t>
  </si>
  <si>
    <t>https://disk.yandex.ru/d/d1OOiz_ytX6a8g</t>
  </si>
  <si>
    <t>https://disk.yandex.ru/d/FZ_4CJZWFv7gdg</t>
  </si>
  <si>
    <t>https://disk.yandex.ru/d/7gZUyYiEVudIPg</t>
  </si>
  <si>
    <t>https://disk.yandex.ru/d/tTGzj8-6ySEO0A</t>
  </si>
  <si>
    <t>https://disk.yandex.ru/d/udL3Q8yIDhIavw</t>
  </si>
  <si>
    <t>https://disk.yandex.ru/d/n4wAX8ri5u32jQ</t>
  </si>
  <si>
    <t>https://disk.yandex.ru/d/yA-8Mo1GaH6CXA</t>
  </si>
  <si>
    <t>https://disk.yandex.ru/d/evJn5MzlWCPj2w</t>
  </si>
  <si>
    <t>https://disk.yandex.ru/d/ah6x4-rqwdJKzg</t>
  </si>
  <si>
    <t>https://disk.yandex.ru/d/WY7ckqCsEZ4ucA</t>
  </si>
  <si>
    <t>https://disk.yandex.ru/d/M88iiqoYGW9uuQ</t>
  </si>
  <si>
    <t>https://disk.yandex.ru/d/VHJ_CEpNIcN1VA</t>
  </si>
  <si>
    <t>https://disk.yandex.ru/d/SLHqmGrvsOeTcg</t>
  </si>
  <si>
    <t>https://disk.yandex.ru/d/eNi8dUbjhlLhZA</t>
  </si>
  <si>
    <t>https://disk.yandex.ru/d/wS4sV5vypL5VSA</t>
  </si>
  <si>
    <t>https://disk.yandex.ru/d/c7Dzas-d4IuE3A</t>
  </si>
  <si>
    <t>https://disk.yandex.ru/d/ayhH0LRYPJtvNA</t>
  </si>
  <si>
    <t>https://disk.yandex.ru/d/2Ho6kiTqxYQFjw</t>
  </si>
  <si>
    <t>https://disk.yandex.ru/d/M4Sf01I9-2Okrw</t>
  </si>
  <si>
    <t>УБ-9849-26</t>
  </si>
  <si>
    <t>Курганская область,Шадринский район,с.Батурино,ул.Гагарина 7</t>
  </si>
  <si>
    <t>Анваров Сергей Разыкович 89125718504</t>
  </si>
  <si>
    <t>Поставка имонтажа навесного ТКШ размером не менее 20U ,600х60061шт</t>
  </si>
  <si>
    <t>Установка ТКШ,монтаж СКС согласно ТЗ</t>
  </si>
  <si>
    <t>СИБ-8791-46</t>
  </si>
  <si>
    <t>0915</t>
  </si>
  <si>
    <t>Мотыгинский район, пос. Машуковка, пер.Центральный, д.10,пом.7</t>
  </si>
  <si>
    <t>Лемберг Юрий Рихардович 8 913 0313 224
Цветков Александр Юрьевич 8-913-830-0763
Сопровождающий: Цветков Александр Юрьевич, +7(913)830-07-63</t>
  </si>
  <si>
    <t>В рамках подготовки к ТР ВСП необходимо установить в ВСП телеком шкаф 18U 600*600мм с одностворчатой
дверью над сейфом в угол помещения.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</si>
  <si>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СИБ-8791-47</t>
  </si>
  <si>
    <t>0516</t>
  </si>
  <si>
    <t>с.Миндерла, ул.Степная, зд.№14</t>
  </si>
  <si>
    <t>Лемберг Юрий Рихардович 8 913 0313 224
Валуев Алексей Сергеевич 8-983-140-7543
Сопровождающий: Никитин Виталий Анатольевич, +7(913)035-68-60</t>
  </si>
  <si>
    <t>В рамках подготовки к ТР ВСП необходимо установить в ВСП телеком шкаф 32U 600*600мм с одностворчатой
дверью, рядом с тумбой, где сейчас шкаф оператора.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</si>
  <si>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СИБ-8791-48</t>
  </si>
  <si>
    <t>Мотыгинский р-н, п. Орджоникидзе, ул. Строителей, д. 30</t>
  </si>
  <si>
    <t>Лемберг Юрий Рихардович 8 913 0313 224
Сопровождающий: Цветков Александр Юрьевич, +7(913)830-07-63</t>
  </si>
  <si>
    <t>В рамках подготовки к ТР ВСП необходимо установить в ВСП телеком шкаф 18U 600*600мм с одностворчатой
дверью. Демонтировать отключенный и неиспользуемый ТКШ оператора и на его место установить новый ТКШ СКС.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</si>
  <si>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СИБ-8791-49</t>
  </si>
  <si>
    <t>Шушенский район, с.Сизая, ул.Ленина, зд.38</t>
  </si>
  <si>
    <t>Лемберг Юрий Рихардович 8 913 0313 224
Сопровождающий: Голышев Алексей Андреевич, +7(913)510-61-37</t>
  </si>
  <si>
    <t>В рамках подготовки к ТР ВСП необходимо установить в ВСП телеком шкаф 20U 600*600мм с одностворчатой
дверью. Установка нового ТКШ на место отключенного шкафа ИСКРА.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</si>
  <si>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СИБ-8791-50</t>
  </si>
  <si>
    <t>Мотыгинский район, п.Южно-Енисейск, ул.Октябрьская, 23</t>
  </si>
  <si>
    <t>В рамках подготовки к ТР ВСП необходимо установить в ВСП телеком шкаф 18U 600*600мм с одностворчатой
дверью рядом с старым шкафом оператора связи.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</si>
  <si>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СИБ-8791-51</t>
  </si>
  <si>
    <t>Нижнеингашский район, пос.Тинской, ул.Вокзальная, 22</t>
  </si>
  <si>
    <t>Лемберг Юрий Рихардович 8 913 0313 224
Сопровождающий: Алимпиев Борис Алексеевич, +7(908)024-82-41</t>
  </si>
  <si>
    <t>В рамках подготовки к ТР ВСП необходимо установить в ВСП телеком шкаф 18U 600*600мм с одностворчатой
дверью навесной на стену, на место железного шкафа.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</si>
  <si>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УБ-9960-110</t>
  </si>
  <si>
    <t>г.Уфа,ул.Р.Зорге,5,7 эт и 8 эт</t>
  </si>
  <si>
    <t>Нелюбин Александр Борисович 89178087707</t>
  </si>
  <si>
    <t>На 7 и 8 этаже организовать 11 рабочих мест</t>
  </si>
  <si>
    <t>УБ-9965-29</t>
  </si>
  <si>
    <t>052</t>
  </si>
  <si>
    <t>г.Сургут,ул.Крылова 47</t>
  </si>
  <si>
    <t>Адамов Василий Николаевич 89101662034</t>
  </si>
  <si>
    <t>ББ-8310-18</t>
  </si>
  <si>
    <t>Забайкальский край, Каларский район. , пгт. Новая Чара, ул. Молдованова,</t>
  </si>
  <si>
    <t>Кутенков Александр Сергеевич +7 924 508 83 43
СБС Титов Алексей Валентинович 8 983 539 02 18</t>
  </si>
  <si>
    <t>Новая трасса обозначена красным, розетки 1-17, 1-18 обозначены на месте размещения нового места.
Высота без фальшпотолка 245 см, с подвесным – 235 см., тип фальшпотолков - алюминиевые панели 60*60. Что
касаемо самого спуска кабеля с потолка до рабочего места, необходимо скрытое прокладывание через фальшстену из
ГКЛ, поскольку на соседнее РМ А04 кабельная трасса проложена в стяжке в полу.</t>
  </si>
  <si>
    <t>ББ-8310-21</t>
  </si>
  <si>
    <t>г.Могоча, ул.Клубная,3</t>
  </si>
  <si>
    <t>зам рук Козлова Инна Владимировна 8-914-130-1484</t>
  </si>
  <si>
    <t>Необходимо смонтировать СКС для wifi в запотолочном пространстве, согласно приложенной схеме. Серверная
отмечена. Высота потолков 260см. Тип Подвесной</t>
  </si>
  <si>
    <t>ББ-8310-22</t>
  </si>
  <si>
    <t>г.Сретенск, ул.Луначарского, 190</t>
  </si>
  <si>
    <t>зам рук Семёнова Наталия Владимировна 8-999-410-7989</t>
  </si>
  <si>
    <t>Необходимо смонтировать СКС для wifi в запотолочном пространстве, согласно приложенной схеме. Место
расположения серверной соответствует плану. Высота потолков 2.70;</t>
  </si>
  <si>
    <t>ББ-8312-19</t>
  </si>
  <si>
    <t>с.Курумкан, ул.Школьная, 1</t>
  </si>
  <si>
    <t>рук ВСП Ангаланова Эржена Соломоновна 8-924-659-5618</t>
  </si>
  <si>
    <t>Необходимо смонтировать СКС для wifi в запотолочном пространстве, согласно приложенной схеме. Серверная под
номером 4 на плане; растровые (подвесные) потолки.высота 2.80метра</t>
  </si>
  <si>
    <t>ББ-8312-20</t>
  </si>
  <si>
    <t>рук ВСП Тогмитов Лхасаран Цыденович 8-914-050-8951</t>
  </si>
  <si>
    <t>Необходимо смонтировать СКС для wifi в запотолочном пространстве, согласно приложенной схеме. Серверная
находится на том же месте что и на план схеме под номером 12. Высота потолков 2 м . Подвесной.</t>
  </si>
  <si>
    <t>ББ-8312-21</t>
  </si>
  <si>
    <t>с.Сосново-Озерское, ул.Василенко, 2</t>
  </si>
  <si>
    <t>рук ВСП Ешинимаева Виктория Зоригтоевна 8-983-427-0950</t>
  </si>
  <si>
    <t>Необходимо смонтировать СКС для wifi в запотолочном пространстве, согласно приложенной схеме. Серверная
находится напротив входа в всп. Высота потолков 266см. Тип подвесной</t>
  </si>
  <si>
    <t>ББ-8312-22</t>
  </si>
  <si>
    <t>г.Закаменск, ул.Ленина, 25</t>
  </si>
  <si>
    <t>рук ВСП Тарбаева Жаргалма Залановна 8-914-837-4931</t>
  </si>
  <si>
    <t>Необходимо смонтировать СКС для wifi в запотолочном пространстве, согласно приложенной схеме. Расположение
серверной согласно план-схеме. Потолки Армстронг , высота 3м</t>
  </si>
  <si>
    <t>ББ-8312-23</t>
  </si>
  <si>
    <t>г.Северобайкальск, ул.Полиграфистов, 18</t>
  </si>
  <si>
    <t>рук ВСП Цыренов Жаргал Лубсандоржиевич 8-908-590-0848</t>
  </si>
  <si>
    <t>Необходимо смонтировать СКС для wifi в запотолочном пространстве, согласно приложенной схеме. Серверная
расположена в помещении под номером 143 согласно план-схемы. Высота потолков 235см, тип разборный</t>
  </si>
  <si>
    <t>ББ-8312-24</t>
  </si>
  <si>
    <t>пгт.Таксимо, ул.Белорусская, 3а-1</t>
  </si>
  <si>
    <t>рук ВСП Дондуков Тимур Викторович 8-902-167-7916</t>
  </si>
  <si>
    <t>Необходимо смонтировать СКС для wifi в запотолочном пространстве, согласно приложенной схеме.
Местоположение серверной отмечено п. 15 (Телекоммуникационная). Общая высота потолка - 2940 мм, с подвесным
фальшпотолком - 2620 мм. Тип основного потолка - листовой профнастил, тип фальшпотолка - панели Armstrong,
мин.вата Rockforce 600*600 мм</t>
  </si>
  <si>
    <t>СИБ-8791-44</t>
  </si>
  <si>
    <t>0402</t>
  </si>
  <si>
    <t>Канский район, с.Георгиевка, ул.Октябрьская, д.15, строение 1</t>
  </si>
  <si>
    <t>Литвинов Роман Юрьевич 8-913-031-32-29
Сопровождающий: СБС Алимпиев Борис Алексеевич, +7(908)024-82-41</t>
  </si>
  <si>
    <t>В рамках подготовки к ТР ВСП необходимо установить в ВСП телеком шкаф 18U 600*600мм с одностворчатой
дверью. При монтаже шкафа необходимо обеспечить доступ к оборудованию ОПС, которое размещено слева от
предполагаемого места монтажа шкафа.
Как запасной вариант (например, при невозможности закрепить шкаф на стену из гипсокартона) установить шкаф там
же, но на пол вместо стола.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t>
  </si>
  <si>
    <t>СИБ-8791-45</t>
  </si>
  <si>
    <t>Шарыповский район, с.Парная, ул.Набережная, 2а, пом.3</t>
  </si>
  <si>
    <t>Лемберг Юрий Рихардович 8 913 0313 224
Кледев Егор 8-983-077-41-87
Сопровождающий: Шагалин Ринат Равизович, +7(983)140-51-56</t>
  </si>
  <si>
    <t>В рамках подготовки к ТР ВСП необходимо установить в ВСП телеком шкаф 18U 600*600мм с одностворчатой
дверью,совместить оборудование со шкафом УБ и установить новый шкаф на место шкафа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</si>
  <si>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https://disk.yandex.ru/d/Wru1c5pwdxaTtA</t>
  </si>
  <si>
    <t>https://disk.yandex.ru/d/D1N1K_YxuAM6ZA</t>
  </si>
  <si>
    <t>https://disk.yandex.ru/d/N1JEfKMqpA8OMA</t>
  </si>
  <si>
    <t>https://disk.yandex.ru/d/uz8euj5A7uuHJQ</t>
  </si>
  <si>
    <t>https://disk.yandex.ru/d/gNwWcR3GqYX35A</t>
  </si>
  <si>
    <t>https://disk.yandex.ru/d/6ohqfsGpOyacOQ</t>
  </si>
  <si>
    <t>https://disk.yandex.ru/d/noSspZiSwsrxwg</t>
  </si>
  <si>
    <t>https://disk.yandex.ru/d/8cXLBXP3mz0tKA</t>
  </si>
  <si>
    <t>https://disk.yandex.ru/d/EiM39t_ObtXaEw</t>
  </si>
  <si>
    <t>https://disk.yandex.ru/d/p_Wnynz_vH96Xw</t>
  </si>
  <si>
    <t>https://disk.yandex.ru/d/UzzrHQdsxpQHag</t>
  </si>
  <si>
    <t>https://disk.yandex.ru/d/jNqpIsRUugArMQ</t>
  </si>
  <si>
    <t>https://disk.yandex.ru/d/La9sCF4KgImh3Q</t>
  </si>
  <si>
    <t>https://disk.yandex.ru/d/sDyNB_x8YRD-4g</t>
  </si>
  <si>
    <t>https://disk.yandex.ru/d/yN0TmYocgzP2cw</t>
  </si>
  <si>
    <t>https://disk.yandex.ru/d/7_geuWqEVF0aFA</t>
  </si>
  <si>
    <t>https://disk.yandex.ru/d/KymX_QiMebPKtg</t>
  </si>
  <si>
    <t>https://disk.yandex.ru/d/wkBJf6NhKpbCjQ</t>
  </si>
  <si>
    <t>https://disk.yandex.ru/d/ACR2iqqooel9mQ</t>
  </si>
  <si>
    <t>https://disk.yandex.ru/d/a8Ok6LmlwjzXig</t>
  </si>
  <si>
    <t>СИБ-8604-25</t>
  </si>
  <si>
    <t>г. Кемерово, пр. Октябрьский 53 3 этаж кабинет 3.13</t>
  </si>
  <si>
    <t>Бочарова Вера Михайловна +7 951 165 65 23
Сопровождающий: Лукин Сергей Олегович +7 983 214 93 28</t>
  </si>
  <si>
    <t>монтаж 2х розеток для подключения ЖК</t>
  </si>
  <si>
    <t>СИБ-8606-45</t>
  </si>
  <si>
    <t>г Рубцовск пр-кт Ленина 47</t>
  </si>
  <si>
    <t>Гребенюк Игорь Иванович +7 906 962 06 67
Сопровождающий: СБС Камнев Павел Андреевич 8-913-240-2645</t>
  </si>
  <si>
    <t>СИБ-8606-46</t>
  </si>
  <si>
    <t>0360</t>
  </si>
  <si>
    <t>Целинный район, с.Воеводское, ул.Магистральная, 6Б</t>
  </si>
  <si>
    <t>Поскотинов Василий Алексеевич +7-903-957-0373
Сергеев Евгений Александрович +7-909-844-1111
Сопровождающий: СБС Павлов Анатолий Сергеевич, +7(913)081-53-40</t>
  </si>
  <si>
    <t>СРБ-0128-41</t>
  </si>
  <si>
    <t>г. Тула, ул. Коминтерна, д. 31</t>
  </si>
  <si>
    <t>Аникушина Светлана Викторовна, тел. 8 953 953 31 99; Кравченко (Дёмина) Екатерина
Александровна, тел. 8 910 700 16 86</t>
  </si>
  <si>
    <t>Требуется монтаж СКС для установки УС 60000866 в ЗСО согласно схеме во вложении</t>
  </si>
  <si>
    <t>ЦЧБ-8222-11</t>
  </si>
  <si>
    <t>0110</t>
  </si>
  <si>
    <t>г.Орёл,ул.Октябрьская 24,2 этаж</t>
  </si>
  <si>
    <t>Плужник Павел Владимирович 89808992912</t>
  </si>
  <si>
    <t>Необходим монтаж 2 портов СКС.Один для интернет киоска,один для МФУ</t>
  </si>
  <si>
    <t>https://disk.yandex.ru/d/ujL5uWqXSn7bsQ</t>
  </si>
  <si>
    <t>https://disk.yandex.ru/d/Sf3ucolw1ZQD9A</t>
  </si>
  <si>
    <t>https://disk.yandex.ru/d/FMhVA-3lOhHnqA</t>
  </si>
  <si>
    <t>https://disk.yandex.ru/d/XIawPbgSyZTp6w</t>
  </si>
  <si>
    <t>https://disk.yandex.ru/d/MKTWKiOTQdEQ3g</t>
  </si>
  <si>
    <t>СРБ-0128-42</t>
  </si>
  <si>
    <t>г. Узловая, ул. 14 Декабря, д. 9</t>
  </si>
  <si>
    <t>Аникушина Светлана Викторовна, тел. 8 953 953 31 99; Насибулина Валерия Сергеевна (рук.ВСП), тел. 8
953 181 06 31</t>
  </si>
  <si>
    <t>Требуется осуществить монтаж СКС для СУО за фальш-потолком к новому местоположению согласно схеме</t>
  </si>
  <si>
    <t>https://disk.yandex.ru/d/CpkEL_1y9eZY7Q</t>
  </si>
  <si>
    <t xml:space="preserve"> СРБ-0128-10</t>
  </si>
  <si>
    <t>СРБ-0431-17</t>
  </si>
  <si>
    <t>г. Ярославль, пр. Ленина д. 30</t>
  </si>
  <si>
    <t>Адамов Василий Николаевич, тел. 8 910 166 20 34; Рылькова Юлия Александровна (рук.ВСП), тел. 8 915
974 58 96</t>
  </si>
  <si>
    <t>СРБ-0438-8</t>
  </si>
  <si>
    <t>г. Родники, ул. Любимова, д. 4</t>
  </si>
  <si>
    <t>Кайзер Дмитрий Карлович 79065110881; Янина Ирина Юрьевна (сотр.ВСП), тел. 8-920-960-1836</t>
  </si>
  <si>
    <t>Требуется монтаж 1 порта СКС за фальш-потолком для ЖК-панели</t>
  </si>
  <si>
    <t>СИБ-8606-47</t>
  </si>
  <si>
    <t>0477</t>
  </si>
  <si>
    <t>Топчихинский район, с.Парфеново, ул.Кирова, 7</t>
  </si>
  <si>
    <t>Поскотинов Василий Алексеевич +7-903-957-0373
Сергеев Евгений Александрович +7-909-844-1115
Сопровождающий: СБС Гемпель Максим Гербертович +7(913)093-46-36</t>
  </si>
  <si>
    <t>В рамках подготовки к ТР ВСП необходимо установить в ВСП телеком шкаф 20U 600*600мм с одностворчатой
дверью на стену. Установить телекоммуникационный навесной 20U (разместить над сейфом и объединить с
видеонаблюдением). Результаты обследования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</si>
  <si>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СИБ-8606-48</t>
  </si>
  <si>
    <t>0565</t>
  </si>
  <si>
    <t>Смоленский район, с.Новотырышкино, ул.Советская, 82а</t>
  </si>
  <si>
    <t>Поскотинов Василий Алексеевич +7-903-957-0373
Сергеев Евгений Александрович +7-909-844-1115
Сопровождающий: СБС Демаков Виталий Владимирович, 79133600204</t>
  </si>
  <si>
    <t>В рамках подготовки к ТР ВСП необходимо установить в ВСП телеком шкаф 32U 800*800мм с одностворчатой
дверью, на место старого ТКШ, в помещении с внутренней частью банкомата. Результаты обследования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</si>
  <si>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СИБ-8606-49</t>
  </si>
  <si>
    <t>0725</t>
  </si>
  <si>
    <t>Поскотинов Василий Алексеевич +7-903-957-0373
Сергеев Евгений Александрович +7-909-844-1115
Сопровождающий: Камнев Павел Андреевич, +7(983)387-72-42</t>
  </si>
  <si>
    <t>Локтевский р-н, п. Масальский, ул. Советская, 5</t>
  </si>
  <si>
    <t>В рамках подготовки к ТР ВСП необходимо установить в ВСП телеком шкаф 32U 600*600мм с одностворчатой
дверью. Результаты обследования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</si>
  <si>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СИБ-8606-50</t>
  </si>
  <si>
    <t>0388</t>
  </si>
  <si>
    <t>Поскотинов Василий Алексеевич +7-903-957-0373
Сергеев Евгений Александрович +7-909-844-1115
Сопровождающий: Павлов Анатолий Сергеевич, +7(913)081-53-40</t>
  </si>
  <si>
    <t>г.Бийск, пгт.Сорокино, ул.Мирная, 3</t>
  </si>
  <si>
    <t>В рамках подготовки к ТР ВСП необходимо установить в ВСП телеком шкаф 32U 600*600мм с одностворчатой
дверью, с переносом в него оборудования видеонаблюдения. Результаты обследования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</si>
  <si>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СИБ-8606-51</t>
  </si>
  <si>
    <t>0394</t>
  </si>
  <si>
    <t>Каменский район, с.Гонохово, ул.Советская, 45</t>
  </si>
  <si>
    <t>Сергеев Евгений Александрович 8-909-844-11-11
Васильев Григорий Николаевич 8-961-875-3463
Сопровождающий: Одияк Денис Борисович, +7(913)080-46-29</t>
  </si>
  <si>
    <t>В рамках подготовки к ТР ВСП необходимо установить в ВСП телеком шкаф 18U 600*600мм с одностворчатой
дверью, с переносом в него оборудования видеонаблюдения. Результаты обследования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</si>
  <si>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СИБ-8606-52</t>
  </si>
  <si>
    <t>0238</t>
  </si>
  <si>
    <t>г. Рубцовск, ул. Октябрьская, 2Б, пом. 3</t>
  </si>
  <si>
    <t>Поскотинов Василий Алексеевич +7-903-957-0373
Сергеев Евгений Александрович +7-909-844-1115
Сопровождающий: Харченко Сергей Александрович, +7(913)080-42-13</t>
  </si>
  <si>
    <t>В рамках подготовки к ТР ВСП необходимо установить в ВСП телеком шкаф 42U 800*900мм с одностворчатой
дверью взамен двух ТКШ СКС. Результаты обследования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</si>
  <si>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СИБ-8606-53</t>
  </si>
  <si>
    <t>Усть-Пристанский р-н, с. Вяткино, ул. А.Рудакова, 2</t>
  </si>
  <si>
    <t>Поскотинов Василий Алексеевич +7-903-957-0373
Сергеев Евгений Александрович +7-909-844-1115
Сопровождающий: Глущенко Александр Николаевич, +7(983)605-27-42</t>
  </si>
  <si>
    <t>В рамках подготовки к ТР ВСП необходимо установить в ВСП телеком шкаф 32U 600*600мм с одностворчатой
дверью на стену. Результаты обследования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</si>
  <si>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СИБ-8606-54</t>
  </si>
  <si>
    <t>0479</t>
  </si>
  <si>
    <t>0493</t>
  </si>
  <si>
    <t>Панкрушихинский р-н, с. Подойниково, ул. Комсомольская, 3</t>
  </si>
  <si>
    <t xml:space="preserve"> Поскотинов Василий Алексеевич +7-903-957-0373
Сергеев Евгений Александрович +7-909-844-1115
Сопровождающий: Одияк Денис Борисович, +7(913)080-46-29</t>
  </si>
  <si>
    <t>В рамках подготовки к ТР ВСП необходимо установить в ВСП телеком шкаф 18U 600*600мм с одностворчатой
дверью. Результаты обследования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</si>
  <si>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https://disk.yandex.ru/d/Hn1MVG6oRwSoXw</t>
  </si>
  <si>
    <t>https://disk.yandex.ru/d/19h0Ej7qYZkR7g</t>
  </si>
  <si>
    <t>https://disk.yandex.ru/d/_o-XcaxgFbSEEg</t>
  </si>
  <si>
    <t>https://disk.yandex.ru/d/1YoouNnTPvE2qw</t>
  </si>
  <si>
    <t>https://disk.yandex.ru/d/SwE_68r2LOKt3w</t>
  </si>
  <si>
    <t>https://disk.yandex.ru/d/19GdWyroOIZO0A</t>
  </si>
  <si>
    <t>https://disk.yandex.ru/d/ATlXmBgUGZdV7w</t>
  </si>
  <si>
    <t>https://disk.yandex.ru/d/Nuhu9Q4za_NCQg</t>
  </si>
  <si>
    <t>https://disk.yandex.ru/d/a2Rd3fme7nzHPw</t>
  </si>
  <si>
    <t>https://disk.yandex.ru/d/edlDHb5GOPdxuw</t>
  </si>
  <si>
    <t>СЗБ-2936-3</t>
  </si>
  <si>
    <t>Звонов Сергей Анатольевич, тел. 8 952 296 69 83; Яковлева Вероника Валерьевна (рук.ВСП), тел. 8 911 887
18 09</t>
  </si>
  <si>
    <t>Требуется осуществить монтаж СКС до ЕИРС 60066672.
СПОСОБ МОНТАЖА: Проложить линию за фальш-потолком в гофре, оконечить накладной розеткой, оставить патч
корд в патч-панели. Маркировка должна быть печатная.
Перед выездом согласовать с контактным лицом дату и время проведения работ</t>
  </si>
  <si>
    <t>ПВБ-4143-16</t>
  </si>
  <si>
    <t>09</t>
  </si>
  <si>
    <t>г. Астрахань, Ленинский р-н, ул. Косм. В. Комарова, д. 65</t>
  </si>
  <si>
    <t>ТЗС: Шевелев Артём Владимирович +7 961 798 90 98,РВСП: Семушкина Юлия +7 905 362 41 08</t>
  </si>
  <si>
    <t>Поставка и монтаж напольного ТКШ размером не менее 42U, 800х800 в кол-ве: 1 шт.</t>
  </si>
  <si>
    <t>Необходимо заменить существующий телекоммуникационный шкаф на удовлетворяющий требованиям
Стандарта 4999. Тип монтажа - напольный; Габариты - 42 юнита 800*800мм. А также требуется перенести
оборудование СКС без демонтажа с тыльной стороны патч-панели в новый шкаф. Монтаж новых портов не
требуется. Перед выездом согласовать с контактным лицом дату и время проведения работ.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</si>
  <si>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СИБ-8606-55</t>
  </si>
  <si>
    <t>Мамонтовский р-н, с. Суслово, ул. Советская, 64</t>
  </si>
  <si>
    <t>Поскотинов Василий Алексеевич 8-903-957-0373
Сопровождающий: менджер Фролова Евгения Леонидовна 8-913-023-0039</t>
  </si>
  <si>
    <t>Необходимо организовать 4 порта СКС от ТКШ ТСО до РМ, для подключения РМ к новому коммутатору.</t>
  </si>
  <si>
    <t>СИБ-8606-56</t>
  </si>
  <si>
    <t>Мамонтовский р-н, с. Кадниково, ул. Партизанская, 73</t>
  </si>
  <si>
    <t>Поскотинов Василий Алексеевич 8-903-957-0373
Сопровождающий: менеджер Карпова Ирина Ивановна 8-962-797-1732</t>
  </si>
  <si>
    <t>Необходимо организовать 4 порта СКС от ТКШ до РМ, для подключения РМ к новому коммутатору</t>
  </si>
  <si>
    <t>СИБ-8791-52</t>
  </si>
  <si>
    <t>0616</t>
  </si>
  <si>
    <t>Назаровский район, п. Степной, ул. Почтовая, здание 14, пом.1</t>
  </si>
  <si>
    <t>Лемберг Юрий Рихардович 8 913 0313 224
Сопровождающий: Возовиков Дмитрий Сергеевич, +7(913)830-01-77</t>
  </si>
  <si>
    <t>В рамках подготовки к ТР ВСП необходимо установить в ВСП телеком шкаф 32U 600*600мм с одностворчатой
дверью на место старого ТКШ с переносом оборудования УБ (видео).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</si>
  <si>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СИБ-8791-53</t>
  </si>
  <si>
    <t>Казачинский район, с.Момотово, ул.Центральная, зд.2</t>
  </si>
  <si>
    <t>В рамках подготовки к ТР ВСП необходимо установить в ВСП телеком шкаф 18U 600*600мм с одностворчатой
дверью, на стену над ящиками, где сейчас лежит оборудование.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</si>
  <si>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 xml:space="preserve">СИБ-9843-24 </t>
  </si>
  <si>
    <t>Одесский район, с.Лукьяновка, пер. Центральный, д.4</t>
  </si>
  <si>
    <t>Червинский Виталий Владимирович +7 913 150 41 76
Сопровождающий: Фокин Александр Алексеевич, +7(983)562-69-96</t>
  </si>
  <si>
    <t>СИБ-9843-25</t>
  </si>
  <si>
    <t>с.Победитель, ул. Мира, 8</t>
  </si>
  <si>
    <t>Червинский Виталий Владимирович +7 913 150 41 88
Сопровождающий: Игнатьев Дмитрий Валентинович, +7(983)562-58-56</t>
  </si>
  <si>
    <t>В рамках подготовки к ТР ВСП необходимо установить в ВСП телеком шкаф 18U 600*600мм с одностворчатой
дверью слева от шкафа видеонаблюдения.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</si>
  <si>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СИБ-9843-26</t>
  </si>
  <si>
    <t>507</t>
  </si>
  <si>
    <t>Большереченский район, с.Такмык, ул. Школьная, №5 Б</t>
  </si>
  <si>
    <t>Червинский Виталий Владимирович +7 913 150 41 91
Сопровождающий: Смородников Иван Олегович, +7(913)627-23-04</t>
  </si>
  <si>
    <t>Поставка и монтажа навесного ТКШ размером не менее 22U, 600х600 в кол-ве: 1 шт.</t>
  </si>
  <si>
    <t>В рамках подготовки к ТР ВСП необходимо установить в ВСП телеком шкаф 22U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</si>
  <si>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СИБ-9843-27</t>
  </si>
  <si>
    <t>Омский район, с. Андреевка, ул. Центральная, 48</t>
  </si>
  <si>
    <t>ервинский Виталий Владимирович 8-913-150-4172
Сопровождающий: Бабарыкин Игорь Александрович, +7(913)616-52-41</t>
  </si>
  <si>
    <t>СИБ-9843-28</t>
  </si>
  <si>
    <t>0258</t>
  </si>
  <si>
    <t>с.Калинино, ул. Советская, №2 А</t>
  </si>
  <si>
    <t>В рамках подготовки к ТР ВСП необходимо установить в ВСП телеком шкаф 18U 600*600мм с одностворчатой
дверью над железным шкафом.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</si>
  <si>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УБ-9965-30</t>
  </si>
  <si>
    <t>041</t>
  </si>
  <si>
    <t>г.Сургут,ул.Мунарева,д.4</t>
  </si>
  <si>
    <t>СКС для РМ (красной точкой отмечено скс)</t>
  </si>
  <si>
    <t>УБ-9965-31</t>
  </si>
  <si>
    <t>0123</t>
  </si>
  <si>
    <t>Радужный 4 мкр,стр 14</t>
  </si>
  <si>
    <t>Юрков Вадим Иванович 89825208189</t>
  </si>
  <si>
    <t>СИБ-8608-2</t>
  </si>
  <si>
    <t>респ. Алтай, Шебалинский р-н, с. Черга, ул. Октябрьская, 120</t>
  </si>
  <si>
    <t>Поскотинов Василий Алексеевич +7-903-957-0373
Сергеев Евгений Александрович +7-909-844-1113
Сопровождающий: Пивоваров Александр Николаевич, +7(983)-350-09-96</t>
  </si>
  <si>
    <t>В рамках подготовки к ТР ВСП необходимо установить в ВСП телеком шкаф 20U 600*600мм с одностворчатой
дверью, навесной ТКШ установить на сейф и прикрепить к стене. 4 порта СКС на рабочее место и 1 порт СКС до УС в
клиентском зале.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</si>
  <si>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https://disk.yandex.ru/d/VPUTbbar1qw_Xg</t>
  </si>
  <si>
    <t>https://disk.yandex.ru/d/I7bblQV895NDzQ</t>
  </si>
  <si>
    <t>https://disk.yandex.ru/d/ntwWaZ9Owej6cw</t>
  </si>
  <si>
    <t>https://disk.yandex.ru/d/i0m9RLDZ7_jZbQ</t>
  </si>
  <si>
    <t>https://disk.yandex.ru/d/ri82R1VB6-RgdA</t>
  </si>
  <si>
    <t>https://disk.yandex.ru/d/A18l9YiRYOXdEA</t>
  </si>
  <si>
    <t>https://disk.yandex.ru/d/3JWEzNmWYm6Rcg</t>
  </si>
  <si>
    <t>https://disk.yandex.ru/d/CeDv_Q77MB8UJw</t>
  </si>
  <si>
    <t>https://disk.yandex.ru/d/REJdOJpV0thLRA</t>
  </si>
  <si>
    <t>https://disk.yandex.ru/d/xi4-FEajdnq8rQ</t>
  </si>
  <si>
    <t>https://disk.yandex.ru/d/noIbdcF6pnOrEg</t>
  </si>
  <si>
    <t>https://disk.yandex.ru/d/MIpB8XCKJfBN0A</t>
  </si>
  <si>
    <t>https://disk.yandex.ru/d/ZuCqVO2FmO5z3A</t>
  </si>
  <si>
    <t>https://disk.yandex.ru/d/oNikEJr0MgVXSg</t>
  </si>
  <si>
    <t>СКС кат. 5е в кол-ве: 45 шт.</t>
  </si>
  <si>
    <t>СКС кат. 5е в кол-ве: 46 шт.</t>
  </si>
  <si>
    <t>СКС кат. 5е в кол-ве: 42 шт.</t>
  </si>
  <si>
    <t xml:space="preserve"> СКС кат. 5е в кол-ве: 4 шт.
</t>
  </si>
  <si>
    <t xml:space="preserve"> СКС кат. 5е в кол-ве: 2 шт.
</t>
  </si>
  <si>
    <t xml:space="preserve"> СКС кат. 5е в кол-ве: 3 шт.
</t>
  </si>
  <si>
    <t xml:space="preserve"> СКС кат. 5е в кол-ве: 21 шт.
</t>
  </si>
  <si>
    <t xml:space="preserve"> СКС кат. 5е в кол-ве: 10 шт.</t>
  </si>
  <si>
    <t xml:space="preserve"> СКС кат. 5е в кол-ве: 96 шт.</t>
  </si>
  <si>
    <t xml:space="preserve"> СКС кат. 5е в кол-ве: 8 шт.</t>
  </si>
  <si>
    <t>СКС кат 5е в кол-ве: 8 шт.</t>
  </si>
  <si>
    <t xml:space="preserve"> СКС кат. 5е в кол-ве: 49 шт.</t>
  </si>
  <si>
    <t>СКС кат. 5е в кол-ве:  4 шт.</t>
  </si>
  <si>
    <t>СКС кат 5е в кол-ве: 22 шт.</t>
  </si>
  <si>
    <t>СКС кат. 5е в кол-ве: 11 шт.</t>
  </si>
  <si>
    <t>Поставка и монтажа навесного ТКШ размером не менее 20U, 600х600 в кол-ве:  1 шт.</t>
  </si>
  <si>
    <t>Демонтаж существующего ТКШ и смонтированного в него оборудования СКС, с последующим монтажом оборудования СКС в новый ТКШ в кол-ве: 1 .</t>
  </si>
  <si>
    <t>Поставка и монтажа навесного ТКШ размером не менее 20U, 600х600 к кол-ве: 1 шт.</t>
  </si>
  <si>
    <t>г. Москва, пр-д 2-й Южнопортовый, д. 12А, стр. 5, этаж Подвал, 1, 2, 3, 4</t>
  </si>
  <si>
    <t>Мотаж 50 портов</t>
  </si>
  <si>
    <t xml:space="preserve">СИБ-8490-5 </t>
  </si>
  <si>
    <t>00170</t>
  </si>
  <si>
    <t>Область Томская, , Город Северск, Проспект Коммунистический, 112/1</t>
  </si>
  <si>
    <t>Анпилогов Виктор Сергеевич 79531992188
Сопровождающий: СБС Орлов Константин Владимирович, +7(913)813-84-97</t>
  </si>
  <si>
    <t>Необходимы коммуникации для установки банкомата. СКС выводим из стены методом скрытой проводки в
металлогофре.</t>
  </si>
  <si>
    <t>СИБ-9548-4</t>
  </si>
  <si>
    <t>0005</t>
  </si>
  <si>
    <t>Кызыл, ул. Кочетова, д. 43, 2 этаж</t>
  </si>
  <si>
    <t>Митькова Елена Александровна +7 913 831 36 12
Сопровождающий: СБС Швецов Евгений Сергеевич, +7(983)594-61-69</t>
  </si>
  <si>
    <t>для новых РМ требуется монтаж 3х новых портов и 3 порта восстановить.</t>
  </si>
  <si>
    <t>СИБ-9843-29</t>
  </si>
  <si>
    <t>00380</t>
  </si>
  <si>
    <t>Область Омская, Район Полтавский, Полтавка, Улица Комсомольская, 11А</t>
  </si>
  <si>
    <t>Анпилогов Виктор Сергеевич 79531992188
Сопровождающий: СБС Андреев Андрей Сергеевич, +7(983)562-71-56</t>
  </si>
  <si>
    <t>Необходимы коммуникации для подключения банкомата. СКС выводим из стены методом скрытой проводки в
металлогофре.</t>
  </si>
  <si>
    <t>УБ-9965-32</t>
  </si>
  <si>
    <t>0128</t>
  </si>
  <si>
    <t>Мегион,ул.Нефтянников 33</t>
  </si>
  <si>
    <t>Григорьева Галина Владимировна 89125368374</t>
  </si>
  <si>
    <t>СКС для ЖК (на схеме обозначено "СУО")</t>
  </si>
  <si>
    <t>https://disk.yandex.ru/d/yAb6vSfUXp0l9A</t>
  </si>
  <si>
    <t>https://disk.yandex.ru/d/RUpxwyeAwXMe4Q</t>
  </si>
  <si>
    <t>https://disk.yandex.ru/d/qx2Xb1JkQn1fQw</t>
  </si>
  <si>
    <t>https://disk.yandex.ru/d/TYGtXE9oJaOyeQ</t>
  </si>
  <si>
    <t>https://disk.yandex.ru/d/Jq09CQIeNEhTJw</t>
  </si>
  <si>
    <t>ЦА-6481-8</t>
  </si>
  <si>
    <t>СРБ-0431-18</t>
  </si>
  <si>
    <t>г. Тутаев, ул. 2-Овражная, д. 29</t>
  </si>
  <si>
    <t>Федоров Сергей Валерьевич, тел.8-906-526-9080; Васятина Мария Викторовна, тел. 8-915-975-4702; Шилова
Елена Сергеевна (сот.ВСП), тел. 8-920-144-2917</t>
  </si>
  <si>
    <t>Требуется осуществить монтаж нового порта для подключения счетно-сортировальной машины</t>
  </si>
  <si>
    <t>СРБ-0431-01-ТСО</t>
  </si>
  <si>
    <t>г. Ярославль, ул. Советская, 34</t>
  </si>
  <si>
    <t>Лавров Вячеслав Юрьевич 8-58601046</t>
  </si>
  <si>
    <t>Требуется установка 2х новых розеток СКС в помещении поста охраны помещение 1.36 для подключения
оборудования ТСО.</t>
  </si>
  <si>
    <t>СИБ-8791-54</t>
  </si>
  <si>
    <t>0061</t>
  </si>
  <si>
    <t>край Красноярский, , г Красноярск, , пр-кт 60 лет Образования СССР, 31</t>
  </si>
  <si>
    <t>Соловьева Анна Николаевна 8-913-723-5623
Сопровождающий: Редекоп Андрей Александрович 8-913-397-8046
СБС Коробейников Сергей Александрович, +7(913)031-79-07</t>
  </si>
  <si>
    <t>требуется монтаж 2х портов СКС для УС . СКС выводим из стены методом скрытой проводки в металлогофре.</t>
  </si>
  <si>
    <t>СИБ-9548-5</t>
  </si>
  <si>
    <t>г. Кызыл, ул. Дружбы, 15А</t>
  </si>
  <si>
    <t>Делик Чойгана Николаевна 8-983-593-6868
Сопровождающий: СБС Швецов Евгений Сергеевич, +7(983)594-61-69</t>
  </si>
  <si>
    <t>монтаж 4х портов СКС для РМ</t>
  </si>
  <si>
    <t>https://disk.yandex.ru/d/E7ToMgLB7kxF4Q</t>
  </si>
  <si>
    <t>https://disk.yandex.ru/d/F2SrNACkrvc-tA</t>
  </si>
  <si>
    <t>https://disk.yandex.ru/d/SMh26CbDUyhmpA</t>
  </si>
  <si>
    <t>https://disk.yandex.ru/d/cSjqQwUNiRGcfw</t>
  </si>
  <si>
    <t>СРБ-0123-3</t>
  </si>
  <si>
    <t>г.Белый, ул.Советская, 3</t>
  </si>
  <si>
    <t>Карташёва Лариса Владимировна 8-952-065-2671</t>
  </si>
  <si>
    <t>УБ-9849-27</t>
  </si>
  <si>
    <t>0083</t>
  </si>
  <si>
    <t>Россия, г Курган, ул Гоголя, 98</t>
  </si>
  <si>
    <t>Паршута Евгений Васильевич +7 919 594 63 33</t>
  </si>
  <si>
    <t>В конференц-зале (каб 1.040) для модернизации АВС-комплекса требуется дополнительно 6 портов.
В кабинете 1.040 для организации заливочного стенда СБС требуется 10 портов.</t>
  </si>
  <si>
    <t>https://disk.yandex.ru/d/TT4vhrqF7h4n0A</t>
  </si>
  <si>
    <t>https://disk.yandex.ru/d/HxqCUPIZIKvWlA</t>
  </si>
  <si>
    <t>СРБ-0128-43</t>
  </si>
  <si>
    <t>п. Ленинский, ул. Терешковой, 4</t>
  </si>
  <si>
    <t>Комаров Юрий Алексеевич 79190821720</t>
  </si>
  <si>
    <t>Необходимо смонтировать новые порты СКС взамен существующих. Патч-панели устанавливаем в напольном шкафу
42U.</t>
  </si>
  <si>
    <t>https://disk.yandex.ru/d/QHAh0jR02koewA</t>
  </si>
  <si>
    <t>СЗБ-2936-4</t>
  </si>
  <si>
    <t>Порховский р-он,д.Полоное,ул.Аудрини,д.20</t>
  </si>
  <si>
    <t>Новоселов Юрий Михайлович, тел. 8-963-336-0047</t>
  </si>
  <si>
    <t>В ВСП необходимо установить новый,включая комплектацию (согласно пункта 5,приложения №1 к Договора). Обращаем внимание ,что в связи с тем,что по данному заказу требуется поставка нового шкафа и перенос функционируещей СКС(подготовительные работы по расскроссировке и демонтажу АСО и завершающим работам,в рамках которых проводится обратный монтаж АСО и его кроссировка,которые выполняются другими службами банка,и должны быть проведены максимально оперативно),то работы должны проводится по заранее согласованному графику(для синхронизации данных мероприятий с техническими службами и бихнесом,необходимо заблаговременное планирование и соглосование даты работ),преимущественно в  вечернее,ночное время ,а так-же в выходные дни (во внерабочее время объектов Банка,для предупреждения случаев отключения ВСП)</t>
  </si>
  <si>
    <t>СЗБ-2936-5</t>
  </si>
  <si>
    <t>Усвятский р-он,р.п. Усвяты,ул.М.Горького,д.37</t>
  </si>
  <si>
    <t>Поставка и монтажа напольного ТКШ размером не менее 32U, 800х800: 1шт.</t>
  </si>
  <si>
    <t>В ВСП необходимо установить новый,включая комплектацию (согласно пункта 5,приложения №1 к Договора). Обращаем внимание ,что в связи с тем,что по данному заказу требуется поставка нового шкафа и перенос функционируещей СКС(подготовительные работы по расскроссировке и демонтажу АСО и завершающим работам,в рамках которых проводится обратный монтаж АСО и его кроссировка,которые выполняются другими службами банка,и должны быть проведены максимально оперативно),то работы должны проводится по заранее согласованному графику(для синхронизации данных мероприятий с техническими службами и бихнесом,необходимо заблаговременное планирование и соглосование даты работ),преимущественно в  вечернее,ночное время ,а так-же в выходные дни (во внерабочее время объектов Банка,для предупреждения случаев отключения ВСП</t>
  </si>
  <si>
    <t>ПВБ-4140-9</t>
  </si>
  <si>
    <t>р.п. Жадовка, ул. Гагарина, д. 7</t>
  </si>
  <si>
    <t>Башмаков Денис Сергеевич 8-986-735-0219,Менеджер ВСП: Елягина Юлия +7 927 830 10 33</t>
  </si>
  <si>
    <t>Поставка и монтаж навесного ТКШ размером не менее 18U, 600х600 в кол-ве: 1 шт.</t>
  </si>
  <si>
    <t>Необходимо установить телекоммуникационный шкаф, удовлетворяющий требованиям Стандарта 4999.
Тип монтажа - настенный; Габариты - 18 юнитов 600*600мм; дверь одностворчатая. ТКШ установить выше
к потолку чтобы его габариты не выступали в проход. Требуется монтаж 4-х портов СКС. Перед выездом согласовать с контактным лицом дату и время проведения работ.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</si>
  <si>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УБ-9849-28</t>
  </si>
  <si>
    <t>Шадринск,ул.Свердлова 86</t>
  </si>
  <si>
    <t>Гурьянов Дмитрий Геннадьевич 89125727273</t>
  </si>
  <si>
    <t>СКС для 2 рабочих мест (6шт) и 1 МФУ (2шт)</t>
  </si>
  <si>
    <t>УБ-9960-111</t>
  </si>
  <si>
    <t>РБ Альшеевский р-он,с.Никифорово,ул.Дружбы 102</t>
  </si>
  <si>
    <t>Терентьев Денис 89196009724</t>
  </si>
  <si>
    <t>Поставка и монтажа навесного ТКШ размером не менее 20U, 600х600:1 шт.</t>
  </si>
  <si>
    <t>ЮЗБ-4554-2</t>
  </si>
  <si>
    <t>0442</t>
  </si>
  <si>
    <t>с.Малые Дербеты, ул.Советская, 13/1</t>
  </si>
  <si>
    <t>Санджиева Ольга Владимировна 8-937-891-7744</t>
  </si>
  <si>
    <t>Необходимо смонтировать 5 портов для wifi в запотолочном пространстве. Высота потолков 2,75 м. Потолки типа
армстронг.</t>
  </si>
  <si>
    <t>СИБ-8606-44</t>
  </si>
  <si>
    <t>0596</t>
  </si>
  <si>
    <t>Суетский район, с.Александровка, ул.Победы, 53</t>
  </si>
  <si>
    <t>Юраков Андрей Юрьевич 8-913-361-0313
Сопровождающий: Гидер Денис Робертович, +7(913)080-46-71</t>
  </si>
  <si>
    <t>В рамках подготовки к ТР ВСП необходимо установить в ВСП телеком шкаф 32U 800*800мм с одностворчатой
дверью с демонтажом существующего ТКШ (ТСО) и смонтированного в него оборудования СКС, с последующим
монтажом оборудования СКС в новый ТКШ.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</si>
  <si>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СИБ-8606-57</t>
  </si>
  <si>
    <t>0300</t>
  </si>
  <si>
    <t>Мамонтовский район, с.Костин Лог, ул.Солнечная, 8</t>
  </si>
  <si>
    <t>Поскотинов Василий Алексеевич +7-903-957-0373
Сергеев Евгений Александрович +7-909-844-1111
Сопровождающий: Козин Андрей Викторович, +7(983)608-45-99</t>
  </si>
  <si>
    <t>В рамках подготовки к ТР ВСП необходимо установить в ВСП телеком шкаф 18U 600*600мм с одностворчатой
дверью. Место установки ТКШ в замен ТКШ УБ, с последующим объединением оборудования СКС и УБ в один
ТКШ.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</si>
  <si>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СИБ-8606-58</t>
  </si>
  <si>
    <t>0560</t>
  </si>
  <si>
    <t>Поскотинов Василий Алексеевич +7-903-957-0373
Сергеев Евгений Александрович +7-909-844-1112
Сопровождающий: Головин Андрей Анатольевич, +7(983)390-29-57</t>
  </si>
  <si>
    <t>Советский район, с.Никольское, ул.Победы, 24</t>
  </si>
  <si>
    <t>В рамках подготовки к ТР ВСП необходимо установить в ВСП телеком шкаф 18U 600*600мм с одностворчатой
дверью. Место для установки нового ТКШ, на место старого ТКШ УБ, с последующим объединением оборудования
СКС и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</si>
  <si>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СИБ-8606-59</t>
  </si>
  <si>
    <t>0626</t>
  </si>
  <si>
    <t>Романовский район, с.Сидоровка, ул.Советская, 89А</t>
  </si>
  <si>
    <t>Поскотинов Василий Алексеевич +7-903-957-0373
Сергеев Евгений Александрович +7-909-844-1113
Сопровождающий: Козин Андрей Викторович, +7(983)608-45-99</t>
  </si>
  <si>
    <t>В рамках подготовки к ТР ВСП необходимо установить в ВСП телеком шкаф 18U 600*600мм (справа от окна) с
одностворчатой дверью, с последующим объединением оборудования СКС и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</si>
  <si>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СИБ-8606-60</t>
  </si>
  <si>
    <t>Усть-Пристанский р-н, с. Брусенцево, ул. Пушкина, 68</t>
  </si>
  <si>
    <t>СИБ-8606-61</t>
  </si>
  <si>
    <t>0378</t>
  </si>
  <si>
    <t>с. Енисейское, ул. Вали Максимовой, 20а</t>
  </si>
  <si>
    <t>Юраков Андрей Юрьевич 8-913-361-0313
Сопровождающий: Демаков Виталий Владимирович, 79133600204</t>
  </si>
  <si>
    <t>Необходим монтаж нового навесного ТКШ 18U 600х600 и монтаж 4 новых портов СКС.
Замена ТКШ УБ на ТКШ СКС, с последующим объединением оборудования СКС и УБ. Установить новый ТКШ, на
место старого ТКШ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</si>
  <si>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СИБ-8606-62</t>
  </si>
  <si>
    <t>0357</t>
  </si>
  <si>
    <t>Целинный р-н, с. Поповичи, ул. Центральная, 75</t>
  </si>
  <si>
    <t>Поскотинов Василий Алексеевич +7-903-957-0373
Сергеев Евгений Александрович +7-909-844-1113
Сопровождающий: Демаков Виталий Владимирович, 79133600204</t>
  </si>
  <si>
    <t>В рамках подготовки к ТР ВСП необходимо установить в ВСП телеком шкаф 18U 600*600мм с одностворчатой
дверью рядом с РМ.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</si>
  <si>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СИБ-8606-63</t>
  </si>
  <si>
    <t>344</t>
  </si>
  <si>
    <t>Зональный р-н, с. Луговское, ул. Советская, 18</t>
  </si>
  <si>
    <t>Поскотинов Василий Алексеевич +7-903-957-0373
Сергеев Евгений Александрович +7-909-844-1113
Сопровождающий: Павлов Анатолий Сергеевич, +7(913)081-53-40</t>
  </si>
  <si>
    <t>В рамках подготовки к ТР ВСП необходимо установить в ВСП телеком шкаф 18U 600*600мм с одностворчатой
дверью. Предполагаемое место к установке нового ТКШ, справа от ТКШ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</si>
  <si>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СИБ-8606-64</t>
  </si>
  <si>
    <t>410</t>
  </si>
  <si>
    <t>Каменский район, с.Новоярки, ул.Школьная, 17</t>
  </si>
  <si>
    <t>Поскотинов Василий Алексеевич +7-903-957-0373
Сергеев Евгений Александрович +7-909-844-1113
Сопровождающий: Соботович Евгений Андреевич, +7(983)381-85-62</t>
  </si>
  <si>
    <t>СИБ-8606-65</t>
  </si>
  <si>
    <t>Благовещенский р-н, с. Глядень, ул. Центральная, 35</t>
  </si>
  <si>
    <t>Поскотинов Василий Алексеевич +7-903-957-0373
Сергеев Евгений Александрович +7-909-844-1113
Сопровождающий: Гидер Денис Робертович, +7(913)080-46-71</t>
  </si>
  <si>
    <t>Необходимо установить навесной ТКШ 18U 600x600 (над сейфом, слева от окна, взамен существующего ТКШ УБ), с
последующим объединением оборудования СКС и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</si>
  <si>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СИБ-8606-66</t>
  </si>
  <si>
    <t>678</t>
  </si>
  <si>
    <t>Павловский р-н, п. Комсомольский, ул. Московская, 8</t>
  </si>
  <si>
    <t>Поскотинов Василий Алексеевич +7-903-957-0373
Сергеев Евгений Александрович +7-909-844-1113
Сопровождающий: Касяев Андрей Юрьевич, +7(913)080-49-46</t>
  </si>
  <si>
    <t xml:space="preserve"> рамках подготовки к ТР ВСП необходимо установить в ВСП телеком шкаф 20U 600х600 на стену над сейфом,
взамен с ТКШ ТСО.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</si>
  <si>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СИБ-8606-67</t>
  </si>
  <si>
    <t>627</t>
  </si>
  <si>
    <t>Романовский р-н, с. Закладное, ул. Юбилейная, 2А</t>
  </si>
  <si>
    <t>Необходим монтаж нового навесного ТКШ 18U 600х600 и монтаж 6 новых портов СКС (4-РМ, 1-УС, 1-ТСО).
Замена ТКШ УБ на ТКШ СКС, с последующим объединением оборудования СКС и УБ. Установить новый ТКШ, на
место старого ТКШ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</si>
  <si>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СИБ-8606-68</t>
  </si>
  <si>
    <t>Крутихинский р-н, с. Заковряшино, ул. Садовая, 4</t>
  </si>
  <si>
    <t>СИБ-8606-69</t>
  </si>
  <si>
    <t>Табунский р-н, с. Сереброполь, ул. Ленина, 77</t>
  </si>
  <si>
    <t>Поскотинов Василий Алексеевич +7-903-957-0373
Сергеев Евгений Александрович +7-909-844-1113
Сопровождающий: Чепурной Евгений Александрович, +7(913)080-46-98</t>
  </si>
  <si>
    <t>В рамках подготовки к ТР ВСП необходимо установить в ВСП телеком шкаф 32U 800*800мм с одностворчатой
дверью (взамен ТКШ УБ в отдельной комнате), с последующим объединением оборудования СКС и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</si>
  <si>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СИБ-9843-30</t>
  </si>
  <si>
    <t>р-н Нижнеомский, с.Старомалиновка, ул. Советская, д. 9, пом 1 ч</t>
  </si>
  <si>
    <t>Червинский Виталий Владимирович +7 913 150 41 87
Сопровождающий: Игнатьев Дмитрий Валентинович, +7(983)562-58-56</t>
  </si>
  <si>
    <t>СИБ-9843-31</t>
  </si>
  <si>
    <t>с.Харламово, ул. Зои Космодемьянской, 9</t>
  </si>
  <si>
    <t>ервинский Виталий Владимирович 8-913-150-4172
Сопровождающий: Фокин Александр Алексеевич, +7(983)562-69-96</t>
  </si>
  <si>
    <t>В рамках подготовки к ТР ВСП необходимо установить в ВСП телеком шкаф 18U 600*600мм с одностворчатой
дверью. Предполагаемое место установки нового ТКШ над сейфом.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</si>
  <si>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СИБ-9843-32</t>
  </si>
  <si>
    <t>0328</t>
  </si>
  <si>
    <t>Исилькульский район, с.Украинка, ул. Победы, 34</t>
  </si>
  <si>
    <t>ервинский Виталий Владимирович 8-913-150-4172
Сопровождающий: Глухих Андрей Сергеевич, +7(913)668-93-72</t>
  </si>
  <si>
    <t>В рамках подготовки к ТР ВСП необходимо установить в ВСП телеком шкаф 18U 600*600мм с одностворчатой
дверью. Место установки нового ТКШ, над железным шкафом.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</si>
  <si>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СИБ-9843-33</t>
  </si>
  <si>
    <t>0329</t>
  </si>
  <si>
    <t>с. Баррикада, ул. Ленина, 24</t>
  </si>
  <si>
    <t>В рамках подготовки к ТР ВСП необходимо установить в ВСП телеком шкаф 20U 600*600мм с одностворчатой
дверью. С последующим совмещением оборудования СКС и УБ.
Установка нового ТКШ на место ТКШ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</si>
  <si>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СИБ-9843-34</t>
  </si>
  <si>
    <t>с.Маргенау, ул. Ленина, дом 9, пом. 1П</t>
  </si>
  <si>
    <t>По результатам обследования необходима замена существующего ТКШ УБ на удовлетворяющий требованиям
Стандарта 4999 навесной ТКШ 20U 600х600. Дополнительно требуется монтаж 3-х новых портов СКС.
Установка нового ТКШ на место старого ТКШ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</si>
  <si>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СИБ-9843-36</t>
  </si>
  <si>
    <t>0354</t>
  </si>
  <si>
    <t>Называевский район, с.Путь Социализма, ул. Школьная, д.1</t>
  </si>
  <si>
    <t>По результатам обследования необходима замена существующего ТКШ УБ на удовлетворяющий требованиям
Стандарта 4999 навесной ТКШ 20U 600х600 с последующим объединением оборудования СКС и УБ.
Дополнительно требуется монтаж 3-х новых портов СКС. Предполагаемое место к установке нового ТКШ на место
старого ТКШ УБ.Результаты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</si>
  <si>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СИБ-9843-37</t>
  </si>
  <si>
    <t>0335</t>
  </si>
  <si>
    <t>с. Медвежье, ул. Ленина, 21</t>
  </si>
  <si>
    <t>Необходимо установить новый удовлетворяющий требованиям Стандарта 4999 навесной ТКШ 18U 600х600. А также,
требуется монтаж 3-х новых портов СКС.
Место установки ТКШ на сейф.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</si>
  <si>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СИБ-9843-38</t>
  </si>
  <si>
    <t>0505</t>
  </si>
  <si>
    <t>с.Могильно-Посельское, ул. Чехова, 97е</t>
  </si>
  <si>
    <t>Червинский Виталий Владимирович 8-913-150-4172
Сопровождающий: Смородников Иван Олегович, +7(913)627-23-04</t>
  </si>
  <si>
    <t>По результатам обследования необходим монтаж нового навесного ТКШ 22U 600х600 и разместить в нем
оборудование СКС,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</si>
  <si>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СИБ-9843-39</t>
  </si>
  <si>
    <t>0491</t>
  </si>
  <si>
    <t>с. Моховой Привал, ул. Юбилейная, 1</t>
  </si>
  <si>
    <t>По результатам обследования необходим монтаж нового навесного ТКШ 22U 600х600 и монтаж 4 новых портов СКС.
Предполагаемое место монтажа отмечено на схеме. Либо заменить ТКШ УБ, объединив оборудование СКС и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</si>
  <si>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СИБ-9843-40</t>
  </si>
  <si>
    <t>с. Прииртышье, ул. Ленина, дом №23</t>
  </si>
  <si>
    <t>По результатам обследования необходим монтаж нового навесного ТКШ 22U 600х600 и монтаж 4 новых портов СКС.
Предполагаемое место установки ТКШ на место ТКШ УБ, с последующим размещением оборудования УБ и СКС в
одном, новом ТКШ.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</si>
  <si>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СИБ-9843-41</t>
  </si>
  <si>
    <t>0344</t>
  </si>
  <si>
    <t>Москаленский район, с.Алексеевка, ул. Центральная, 50 Г</t>
  </si>
  <si>
    <t>В рамках подготовки к ТР ВСП необходимо установить в ВСП телеком шкаф 18U 600*600мм с одностворчатой
дверью (на стене справа от шкафа с видеонаблюдением).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</si>
  <si>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СИБ-9843-42</t>
  </si>
  <si>
    <t>0383</t>
  </si>
  <si>
    <t>Полтавский район, с.Соловьевка, ул. Школьная, дом №8</t>
  </si>
  <si>
    <t>Червинский Виталий Владимирович 8-913-150-4172
Сопровождающий: Андреев Андрей Сергеевич, +7(983)562-71-56</t>
  </si>
  <si>
    <t>В рамках подготовки к ТР ВСП необходимо установить в ВСП телеком шкаф 18U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</si>
  <si>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СИБ-9843-43</t>
  </si>
  <si>
    <t>0384</t>
  </si>
  <si>
    <t>Полтавский район, с.Ольгино, ул. Советская, д.46</t>
  </si>
  <si>
    <t>В рамках подготовки к ТР ВСП необходимо установить в ВСП телеком шкаф 18U 600*600мм с одностворчатой
дверью над сейфом.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</si>
  <si>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СИБ-9843-44</t>
  </si>
  <si>
    <t>317</t>
  </si>
  <si>
    <t>с.Белосток, ул. Советская, 20</t>
  </si>
  <si>
    <t>Червинский Виталий Владимирович +7 913 150 41 77
Сопровождающий: Фокин Александр Алексеевич, +7(983)562-69-96</t>
  </si>
  <si>
    <t>В рамках подготовки к ТР ВСП необходимо установить в ВСП телеком шкаф 32U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</si>
  <si>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СИБ-9843-45</t>
  </si>
  <si>
    <t>381</t>
  </si>
  <si>
    <t>Полтавский район, с.Еремеевка, ул. Ленина, 40</t>
  </si>
  <si>
    <t>По результатам обследования необходим монтаж нового напольного/навесного ТКШ 18U 600х600 и монтаж 2 новых
портов СКС.
Предполагаемое место установки ТКШ в пред сейфовой комнате, отмечено на плане.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</si>
  <si>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https://disk.yandex.ru/d/fqwBQLBglLfb6Q</t>
  </si>
  <si>
    <t>https://disk.yandex.ru/d/3icR4jbXE5_yfQ</t>
  </si>
  <si>
    <t>https://disk.yandex.ru/d/s9mPLejpDse0Lw</t>
  </si>
  <si>
    <t>https://disk.yandex.ru/d/ZMTaeWLeHdCm8g</t>
  </si>
  <si>
    <t>https://disk.yandex.ru/d/U_loi2q3ZphzaQ</t>
  </si>
  <si>
    <t>https://disk.yandex.ru/d/sii3o4Rt3IXJqw</t>
  </si>
  <si>
    <t>https://disk.yandex.ru/d/qb2wn-L_O9We1A</t>
  </si>
  <si>
    <t>https://disk.yandex.ru/d/qLutJdHErWS09A</t>
  </si>
  <si>
    <t>https://disk.yandex.ru/d/CYni_hwmJ49zZQ</t>
  </si>
  <si>
    <t>https://disk.yandex.ru/d/NL6BPz5aJLEaTA</t>
  </si>
  <si>
    <t>https://disk.yandex.ru/d/yqYe9tDp-VacFQ</t>
  </si>
  <si>
    <t>https://disk.yandex.ru/d/YlYRa17nIRdrzw</t>
  </si>
  <si>
    <t>https://disk.yandex.ru/d/AsRAEKQj3iItXQ</t>
  </si>
  <si>
    <t>https://disk.yandex.ru/d/J-vvOb_xNL2z5g</t>
  </si>
  <si>
    <t>https://disk.yandex.ru/d/MvELLO_-gQbacw</t>
  </si>
  <si>
    <t>https://disk.yandex.ru/d/MvSfKR73p-V2MA</t>
  </si>
  <si>
    <t>https://disk.yandex.ru/d/lHIMmHpJMzYQ5A</t>
  </si>
  <si>
    <t>https://disk.yandex.ru/d/BVupfBjjEP_RBw</t>
  </si>
  <si>
    <t>https://disk.yandex.ru/d/lml-J-MAFYIzmQ</t>
  </si>
  <si>
    <t>https://disk.yandex.ru/d/9AHS0E0wzYjB6g</t>
  </si>
  <si>
    <t>https://disk.yandex.ru/d/wD7x3J3lZji5gg</t>
  </si>
  <si>
    <t>https://disk.yandex.ru/d/KvtFosyvZ1xjkw</t>
  </si>
  <si>
    <t>https://disk.yandex.ru/d/mEBYwDCgf-Nbeg</t>
  </si>
  <si>
    <t>https://disk.yandex.ru/d/uDv38kbE-_5rWw</t>
  </si>
  <si>
    <t>https://disk.yandex.ru/d/TtOsl50pn6QRnA</t>
  </si>
  <si>
    <t>https://disk.yandex.ru/d/uvQkvB4O05fBmg</t>
  </si>
  <si>
    <t>https://disk.yandex.ru/d/iA4Ghtr2IyUGvA</t>
  </si>
  <si>
    <t>https://disk.yandex.ru/d/Soq5iaAjCIiZvg</t>
  </si>
  <si>
    <t>https://disk.yandex.ru/d/Hx1oQ8wdb4O8hw</t>
  </si>
  <si>
    <t>https://disk.yandex.ru/d/1SabXCtg-1mQRw</t>
  </si>
  <si>
    <t>https://disk.yandex.ru/d/DoyhZPOEgMQBIg</t>
  </si>
  <si>
    <t>https://disk.yandex.ru/d/TUGcpvXhnuxFBw</t>
  </si>
  <si>
    <t>https://disk.yandex.ru/d/38MF4biEYh15Wg</t>
  </si>
  <si>
    <t>https://disk.yandex.ru/d/FegIiHZIkuiebA</t>
  </si>
  <si>
    <t>https://disk.yandex.ru/d/lYQf1wZ5dgrxGw</t>
  </si>
  <si>
    <t>СЗБ-2938-36</t>
  </si>
  <si>
    <t>Шекснинский р-он, с. Чаромское, ул. Центральная, д. 21А</t>
  </si>
  <si>
    <t>СИБ-9843-46</t>
  </si>
  <si>
    <t>Омск, М.Жукова 4/1</t>
  </si>
  <si>
    <t>Котенко Олег Валерьевич 8-913-619-6959
Сопровождающий: Денисенко Евгений Викторович +7 913 658 11 77</t>
  </si>
  <si>
    <t>Для перемещения РМ сотрудников СБС, на 2 рабочих местах требуется монтаж 4 дополнительных розеток СКС</t>
  </si>
  <si>
    <t>СРБ-0431-19</t>
  </si>
  <si>
    <t>г. Углич,ул. Октябрьская д.3</t>
  </si>
  <si>
    <t>Задоров Михаил Владимирович 79301204556, Баскова Наталья Владимировна +7 910 975 59 30</t>
  </si>
  <si>
    <t>СКС кат. 5е в кол-ве: 27 шт.</t>
  </si>
  <si>
    <t>Необходимо организовать СКС для 9 РМ</t>
  </si>
  <si>
    <t>СРБ-0431-21</t>
  </si>
  <si>
    <t>Ярославская обл, Первомайский район, пгт.Пречистое, ул.Ярославская, 70а</t>
  </si>
  <si>
    <t>Кузин Роман Геннадьевич 8-920-656-4222</t>
  </si>
  <si>
    <t>требуется замена ТКШ, оборудование не влезает</t>
  </si>
  <si>
    <t>СРБ-0435-12</t>
  </si>
  <si>
    <t>г.Кострома, ул.Магистральная,51, пом.112</t>
  </si>
  <si>
    <t>Не управляемые коммутаторы находятся в устройстве самообслуживания, необходимо сделать 3 сетевых розетки на
каждое устройство, тоесть совокупно шесть. Номера ИПТ 552722 и 552721</t>
  </si>
  <si>
    <t>СРБ-0438-9</t>
  </si>
  <si>
    <t>Необходимо оснастить 3 портами новое рабочее место руководителя ( место размещения рабочего места отмечено на
плане).</t>
  </si>
  <si>
    <t>ЦЧБ-8226-7</t>
  </si>
  <si>
    <t>г. Курск, ул. Харьковская, д. 3</t>
  </si>
  <si>
    <t>Дзбановский Игорь Валерьевич 8-910-533-9684</t>
  </si>
  <si>
    <t>Необходим монтаж 3 портов СКС для Wi-Fi. Высота потолков 4м, тип потолка- армстронг.</t>
  </si>
  <si>
    <t>СРБ-0123-4</t>
  </si>
  <si>
    <t>0265</t>
  </si>
  <si>
    <t>Тверская обл., п. Старая Торопа, ул. Кирова, д.16</t>
  </si>
  <si>
    <t>Вабищевич Юрий Францишекович +79109352324</t>
  </si>
  <si>
    <t>Требуется установка ТКШ</t>
  </si>
  <si>
    <t>https://disk.yandex.ru/d/F8a0e5lGhzCf6Q</t>
  </si>
  <si>
    <t>https://disk.yandex.ru/d/KaICWzWMhi_JeQ</t>
  </si>
  <si>
    <t>https://disk.yandex.ru/d/ilkxp0kiv4aqQg</t>
  </si>
  <si>
    <t>https://disk.yandex.ru/d/cplNRemmsiCrkA</t>
  </si>
  <si>
    <t>https://disk.yandex.ru/d/fG3k6wC4ejLUBg</t>
  </si>
  <si>
    <t>https://disk.yandex.ru/d/n8ZYQ9wScf_8uw</t>
  </si>
  <si>
    <t>https://disk.yandex.ru/d/BX2_3FYdZCfL4A</t>
  </si>
  <si>
    <t>https://disk.yandex.ru/d/QkvDHcIuiAQBqg</t>
  </si>
  <si>
    <t>ББ-8312-25</t>
  </si>
  <si>
    <t>г.Кяхта,ул.Ленина,52а</t>
  </si>
  <si>
    <t>Бондарева Ольга Сергеевна 89261958046</t>
  </si>
  <si>
    <t>Для демонтажа 1 ХАБа требуется монтаж 4 портов СКС.</t>
  </si>
  <si>
    <t>СЗБ-2938-37</t>
  </si>
  <si>
    <t>Череповецкий р-он, д. Шулма, ул. Центральная, д. 15</t>
  </si>
  <si>
    <t>ПВБ-4141-25</t>
  </si>
  <si>
    <t xml:space="preserve">г.Оренбург,ул.Володарского,д.16,3 этаж,РМ 3.40.25
</t>
  </si>
  <si>
    <t>Стрельцова Анастасия Сергеевна 89225557093</t>
  </si>
  <si>
    <t>Требуется монтаж 2 портов СКС для РМ 3.40.25.Способ монтажа:лицевая панель в кабель канале.</t>
  </si>
  <si>
    <t xml:space="preserve">СИБ-9843-47 </t>
  </si>
  <si>
    <t>0249</t>
  </si>
  <si>
    <t>г. Омск, ул. Жукова 4/1</t>
  </si>
  <si>
    <t>Вердыш Сергей Валерьевич +7 908 799 69 99
Сопровождающий: СБС Романовский Илья Витальевич 8-913-660-9451</t>
  </si>
  <si>
    <t>Монтаж 4 СКС портов на существующем РМ в Сбербанк-Премьере.</t>
  </si>
  <si>
    <t>СИБ-9843-48</t>
  </si>
  <si>
    <t>Коржов Павел Петрович 8-923-676-3494
Сопровождающий: Денисенко Евгений Викторович +7 913 658 11 77
СБС Воробьев Никита Алексеевич, 79136419587</t>
  </si>
  <si>
    <t>Требуется смонтировать СКС розетки для вновь организованных рабочих мест. По 2 розетки на одно рабочее место.
Количество мест 11, планировка прилагается</t>
  </si>
  <si>
    <t>СРБ-0431-20</t>
  </si>
  <si>
    <t>Ярославская обл., Ярославский район, п.Лесная Поляна, д. 15, кв. 2</t>
  </si>
  <si>
    <t>для проведения ТР требуется замена шкафа. в текущий шкаф глубиной 56 см новое оборудование Huawei 5731
глубиной 42 см - не влезает.</t>
  </si>
  <si>
    <t>ЮЗБ-4554-3</t>
  </si>
  <si>
    <t>Республика Калмыкия, г Элиста, ул. В.И.Ленина, 305</t>
  </si>
  <si>
    <t>Киринов Эрдни Зурганович 79615418855
Сопровождающий: Лиджиев Очир Баторович 8-989-730-0026</t>
  </si>
  <si>
    <t>Необходим монтаж 1 порта СКС для ВКС управляющего отделением.</t>
  </si>
  <si>
    <t>https://disk.yandex.ru/d/ugGBvVYBPZmLCA</t>
  </si>
  <si>
    <t>https://disk.yandex.ru/d/_yHzhFWKlOOs_A</t>
  </si>
  <si>
    <t>https://disk.yandex.ru/d/avGWWSWyScfWUA</t>
  </si>
  <si>
    <t>https://disk.yandex.ru/d/P9HZRyVXKSuj8g</t>
  </si>
  <si>
    <t>https://disk.yandex.ru/d/F6NXgT87z2DYcw</t>
  </si>
  <si>
    <t>https://disk.yandex.ru/d/nA1ox1nMH3h6cA</t>
  </si>
  <si>
    <t>https://disk.yandex.ru/d/acAG_kq-3UFAhQ</t>
  </si>
  <si>
    <t>СЗБ-2938-38</t>
  </si>
  <si>
    <t>Великоустюгский р-он, п.г.т. Кузино, ул. Лермонтова, д. 8</t>
  </si>
  <si>
    <t>Дресвянкин Никита Евгеньевич, тел. 8-996-945-1638
Сопровождающий: Ржанникова Татьяна Николаевна, тел. 8-921-125-0570</t>
  </si>
  <si>
    <t>СЗБ-2938-45</t>
  </si>
  <si>
    <t>194</t>
  </si>
  <si>
    <t>Белозерский р-он, с. Зубово, ул. Мира, д. 1А</t>
  </si>
  <si>
    <t>Дресвянкин Никита Евгеньевич, тел. 8-996-945-1638
Сопровождающий: Маркелова Татьяна Валентиновна, тел. 8-921-142-0209</t>
  </si>
  <si>
    <t>В ВСП необходимо произвести замену существующего ТКШ на навесной телекоммуникационный шкаф размером не
менее 18U 600х600,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
Просьба в течении 10 рабочих дней уведомить о сроках поставки шкафа на объект
Перед выездом согласовать с контактным лицом дату и время проведения работ</t>
  </si>
  <si>
    <t>В ВСП необходимо произвести замену существующего ТКШ на напольный телекоммуникационный шкаф размером не
менее 20U 600х600,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
Просьба в течении 10 рабочих дней уведомить о сроках поставки шкафа на объект
Перед выездом согласовать с контактным лицом дату и время проведения работ</t>
  </si>
  <si>
    <t>УБ-9965-33</t>
  </si>
  <si>
    <t>п.г.т.Кондинское,ул.Ленина,д.21</t>
  </si>
  <si>
    <t>рук Фирсова Юлия Владтмировна 89048845506</t>
  </si>
  <si>
    <t>СКС для РМ вместо хабов</t>
  </si>
  <si>
    <t>https://disk.yandex.ru/d/WFhFCOtrYjFOLg</t>
  </si>
  <si>
    <t>https://disk.yandex.ru/d/K7QRXMSHWSqwbg</t>
  </si>
  <si>
    <t>https://disk.yandex.ru/d/Fc0V6l-UuJS1aQ</t>
  </si>
  <si>
    <t>ДВБ-8318-11</t>
  </si>
  <si>
    <t>00216</t>
  </si>
  <si>
    <t>Область Амурская, , Город Свободный, Улица Ленина, 79</t>
  </si>
  <si>
    <t>Создание информационной розетки СКС для подключения УС</t>
  </si>
  <si>
    <t>ДВБ-8318-12</t>
  </si>
  <si>
    <t>00189</t>
  </si>
  <si>
    <t>Область Амурская, Район Серышевский, Поселок городского типа</t>
  </si>
  <si>
    <t>ББ-8310-23</t>
  </si>
  <si>
    <t>г.Краснокаменск,пр-кт Строителей 3</t>
  </si>
  <si>
    <t xml:space="preserve">Николаева Светлана Сергеевна 89141202553 </t>
  </si>
  <si>
    <t>Требуется восстановление 3 портов СКС в окне №22</t>
  </si>
  <si>
    <t>СЗБ-2938-39</t>
  </si>
  <si>
    <t>Кирилловский р-он, с. Талицы, ул. Юбилейная, д. 8А</t>
  </si>
  <si>
    <t>Дресвянкин Никита Евгеньевич, тел. 8-996-945-1638
Сопровождающий: Алешина Оксана Александровна, тел. 8-981-431-7077</t>
  </si>
  <si>
    <t>СЗБ-2938-40</t>
  </si>
  <si>
    <t>Вологодский р-он, п. Сосновка, ул. Комсомольская, д. 2</t>
  </si>
  <si>
    <t>Дресвянкин Никита Евгеньевич, тел. 8-996-945-1638
Сопровождающий: Смирнова Ольга Петровна, тел. 8-911-515-3357</t>
  </si>
  <si>
    <t xml:space="preserve">СЗБ-2938-41 </t>
  </si>
  <si>
    <t>62</t>
  </si>
  <si>
    <t>Грязовецкий р-он, д. Хорошево, ул. Сосновая, д. 1</t>
  </si>
  <si>
    <t>Дресвянкин Никита Евгеньевич, тел. 8-996-945-1638
Сопровождающий: Малозёмова Александра Вячеславовна, тел. 8-921-066-2939</t>
  </si>
  <si>
    <t>СЗБ-2938-42</t>
  </si>
  <si>
    <t>66</t>
  </si>
  <si>
    <t>Грязовецкий р-он, д. Юрово, ул. Центральная, д. 3А</t>
  </si>
  <si>
    <t>Дресвянкин Никита Евгеньевич, тел. 8-996-945-1638
Сопровождающий: Рогозина Марина Михайловна, тел. 8-981-431-2818</t>
  </si>
  <si>
    <t>СЗБ-2938-43</t>
  </si>
  <si>
    <t>39</t>
  </si>
  <si>
    <t>Вологодский р-он, п. Можайское, д. 31</t>
  </si>
  <si>
    <t>Дресвянкин Никита Евгеньевич, тел. 8-996-945-1638
Сопровождающий: Лешукова Анна Вениаминовна, тел. 8-921-684-4270</t>
  </si>
  <si>
    <t>СЗБ-2938-44</t>
  </si>
  <si>
    <t>25</t>
  </si>
  <si>
    <t>Вологодский р-он, п. Васильевское, ул. Молодежная, д. 8</t>
  </si>
  <si>
    <t>Дресвянкин Никита Евгеньевич, тел. 8-996-945-1638
Сопровождающий: Щеглова Анна Владимировна, тел. 8-911-516-1727</t>
  </si>
  <si>
    <t>СЗБ-2938-46</t>
  </si>
  <si>
    <t>35</t>
  </si>
  <si>
    <t>Вологодский р-он, д. Березник, д. 52А</t>
  </si>
  <si>
    <t xml:space="preserve"> Дресвянкин Никита Евгеньевич, тел. 8-996-945-1638
Сопровождающий: Бусова Ирина Николаевна, тел. 8-900-543-5525</t>
  </si>
  <si>
    <t>СИБ-8606-71</t>
  </si>
  <si>
    <t>0719</t>
  </si>
  <si>
    <t>Локтевский р-н, с. Покровка, ул. Советская, 28</t>
  </si>
  <si>
    <t>Поскотинов Василий Алексеевич +7-903-957-0373
Сергеев Евгений Александрович +7-909-844-1111
Сопровождающий: Камнев Павел Андреевич, +7(983)387-72-42</t>
  </si>
  <si>
    <t>По результатам обследования необходима замена существующего ТКШ УБ на удовлетворяющий требованиям
Стандарта 4999 навесной ТКШ 20U 600х600
Дополнительно требуется монтаж 4-х новых портов СКС. С последующим объединением оборудования СКС и УБ
Место установки нового ТКШ на место старого.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</si>
  <si>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СИБ-8606-73</t>
  </si>
  <si>
    <t>Калманский район, с.Зимари, ул.Центральная, 52</t>
  </si>
  <si>
    <t>Юраков Андрей Юрьевич 8-913-361-0313
Сопровождающий: Харченко Сергей Александрович, +7(913)080-42-13</t>
  </si>
  <si>
    <t>В рамках подготовки к ТР ВСП необходимо установить в ВСП телеком шкаф 20U 600*600мм с одностворчатой
дверью (обьединить с видеонаблюдением).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</si>
  <si>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СИБ-8606-74</t>
  </si>
  <si>
    <t>Бурлинский район, с.Орехово, ул.Титова, 41А</t>
  </si>
  <si>
    <t>Юраков Андрей Юрьевич 8-913-361-0313
Сопровождающий: Шаповаленко Владимир Петрович, +7(913)080-46-68</t>
  </si>
  <si>
    <t>СИБ-8606-75</t>
  </si>
  <si>
    <t>0309</t>
  </si>
  <si>
    <t>Мамонтовский район, с.Гришенское, ул.Новая, 63</t>
  </si>
  <si>
    <t>Юраков Андрей Юрьевич 8-913-361-0313
Сопровождающий: Козин Андрей Викторович, +7(983)608-45-99</t>
  </si>
  <si>
    <t>Необходимо установить навесной телекоммуникационный шкаф 18U 600x600 (Проверить если войдет по высоте, то
взамен ТКШ УБ, если нет то на стене напротив сейфа).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</si>
  <si>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СИБ-8606-76</t>
  </si>
  <si>
    <t>0317</t>
  </si>
  <si>
    <t>Шипуновский район, с.Зеркалы, ул.Центр Села, 4</t>
  </si>
  <si>
    <t>В рамках подготовки к ТР ВСП необходимо установить в ВСП телеком шкаф 20U 600*600мм с одностворчатой
дверью (на сейф взамен имеющегося ТКШ ТСО).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</si>
  <si>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СИБ-8606-77</t>
  </si>
  <si>
    <t>0420</t>
  </si>
  <si>
    <t>Крутихинский район, с.Долганка, ул.Гагарина, 4</t>
  </si>
  <si>
    <t>Юраков Андрей Юрьевич 8-913-361-0313
Сопровождающий: Соботович Евгений Андреевич, +7(983)381-85-62</t>
  </si>
  <si>
    <t>В рамках подготовки к ТР ВСП необходимо установить в ВСП телеком шкаф 20U 600*600мм с одностворчатой
дверью (в нишу вместо сейфа).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</si>
  <si>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СИБ-8606-78</t>
  </si>
  <si>
    <t>0415</t>
  </si>
  <si>
    <t>Тюменцевский р-н, с. Черемшанка, ул. Октябрьская, 21</t>
  </si>
  <si>
    <t>Поскотинов Василий Алексеевич +7-903-957-0373
Сергеев Евгений Александрович +7-909-844-1111
Сопровождающий: Рузавин Андрей Юрьевич, +7(913)080-46-50</t>
  </si>
  <si>
    <t>СИБ-8606-79</t>
  </si>
  <si>
    <t>0618</t>
  </si>
  <si>
    <t>Завьяловский район, с.Глубокое, ул.Центральная, 13-2</t>
  </si>
  <si>
    <t>По результатам обследования необходима замена существующего ТКШ УБ на удовлетворяющий требованиям
Стандарта 4999 навесной ТКШ 18U 600х600.
Дополнительно требуется монтаж 4-х новых портов СКС.
Предполагаемое место установки нового ТКШ, на место старого ТКШ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</si>
  <si>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СИБ-8606-80</t>
  </si>
  <si>
    <t>0624</t>
  </si>
  <si>
    <t>Завьяловский р-н, п. Малиновский, ул. Целинная, 16</t>
  </si>
  <si>
    <t>По результатам обследования необходима замена существующего ТКШ УБ на удовлетворяющий требованиям
Стандарта 4999 навесной ТКШ 18U 600х600.
Дополнительно требуется монтаж 4-х новых портов СКС.
Предполагаемое место для установки нового ТКШ на место старого ТКШ УБ.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</si>
  <si>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СИБ-8606-81</t>
  </si>
  <si>
    <t>0558</t>
  </si>
  <si>
    <t>Советский р-н, с. Урожайное, ул. Октябрьская, 8</t>
  </si>
  <si>
    <t>В рамках подготовки к ТР ВСП необходимо установить в ВСП телеком шкаф 18U 600*600мм с одностворчатой
дверью. Плановое место установки нового ТКШ, на стену за сотрудником.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</si>
  <si>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СИБ-8606-82</t>
  </si>
  <si>
    <t>0557</t>
  </si>
  <si>
    <t>Советский район, с.Сетовка, ул.Новая, 29А</t>
  </si>
  <si>
    <t>В рамках подготовки к ТР ВСП необходимо установить в ВСП телеком шкаф 18U 600*600мм с одностворчатой
дверью. Предполагаемое место для установки нового ТКШ: на стену над тумбой, рядом с ТКШ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</si>
  <si>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СИБ-8606-83</t>
  </si>
  <si>
    <t>0325</t>
  </si>
  <si>
    <t>Шипуновский район, с.Комариха, ул.Дубинина, 12</t>
  </si>
  <si>
    <t>В рамках подготовки к ТР ВСП необходимо установить в ВСП телеком шкаф 32U 600*600мм с одностворчатой
дверью. Место размещения, выбрать один из 2х вариантов: 1. Развернуть сейф дверками вдоль стены в сторону окна и
установить между сейфом и барьером новый напольный ТКШ 32U 600х600 и объединить с видеонаблюдением.
2. Проработать размещение нового ТКШ со стороны противоположной торцевой стены.
Монтаж 5 новых портов СКС (4 на РМ и 1 для УС).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</si>
  <si>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СИБ-8606-84</t>
  </si>
  <si>
    <t>244</t>
  </si>
  <si>
    <t>Алтайский край, Егорьевский район, с.Новоегорьевское, ул.Машинцева, 9</t>
  </si>
  <si>
    <t>Юраков Андрей Юрьевич 8-913-361-0313
Сопровождающий: Камчугов Сергей Геннадьевич, +7(913)080-47-45</t>
  </si>
  <si>
    <t>СИБ-8606-85</t>
  </si>
  <si>
    <t>0399</t>
  </si>
  <si>
    <t>Каменский р-н, с. Корнилово, ул. Каменская, 88</t>
  </si>
  <si>
    <t>Поскотинов Василий Алексеевич +7-903-957-0373
Сергеев Евгений Александрович +7-909-844-1113
Сопровождающий: Рузавин Андрей Юрьевич, +7(913)080-46-50</t>
  </si>
  <si>
    <t>В рамках подготовки к ТР ВСП необходимо установить в ВСП телеком шкаф 18U 600*600мм с одностворчатой
дверью (справа от окна взамен ТКШ УБ), с последующим объединением оборудования СКС и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</si>
  <si>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СИБ-8606-86</t>
  </si>
  <si>
    <t>Бурлинский район, с.Михайловка, ул.Ленина, 28А</t>
  </si>
  <si>
    <t>В рамках подготовки к ТР ВСП необходимо установить в ВСП телеком шкаф 18U 600*600мм с одностворчатой
дверью. Предполагаемое место установки нового ТКШ, на сейф, на место старого ТКШ УБ с последующим
объединением оборудования СКС и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</si>
  <si>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СИБ-8606-87</t>
  </si>
  <si>
    <t>0459</t>
  </si>
  <si>
    <t>с. Березовка, ул. Гагарина, 11</t>
  </si>
  <si>
    <t>По результатам обследования необходима замена существующего ТКШ УБ на удовлетворяющий требованиям
Стандарта 4999 навесной ТКШ 18U 600х600
Дополнительно требуется монтаж 4-х новых портов СКС.
Предполагаемое место установки нового ТКШ, на место старого ТКШ УБ, с последующим объединением
оборудования СКС и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</si>
  <si>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СИБ-8606-88</t>
  </si>
  <si>
    <t>0595</t>
  </si>
  <si>
    <t>с. Леньки, пер. Совхозный, 6</t>
  </si>
  <si>
    <t>По результатам обследования необходима замена существующего ТКШ УБ на удовлетворяющий требованиям
Стандарта 4999 навесной ТКШ 18U 600х600.
Предполагаемое место для установки нового ТКШ, на место старого ТКШ УБ, с последующим объединением
оборудования СКС и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</si>
  <si>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СИБ-8606-89</t>
  </si>
  <si>
    <t>0374</t>
  </si>
  <si>
    <t>Бийский р-н, с. Малоугренёво, пл. Щигарева, 1</t>
  </si>
  <si>
    <t>Необходимо установить новый удовлетворяющий требованиям Стандарта 4999 напольный ТКШ 32U 800х800. А
также, требуется монтаж 4-х новых портов СКС.
Место установки нового ТКШ, в отдельном подсобном помещении, куда входит канал связи.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</si>
  <si>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СИБ-8606-90</t>
  </si>
  <si>
    <t>0326</t>
  </si>
  <si>
    <t>Шипуновский р-н, с. Ельцовка, ул. Советская, 42</t>
  </si>
  <si>
    <t>В рамках подготовки к ТР ВСП необходимо установить в ВСП телеком шкаф 18U 600*600мм (над сейфом)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</si>
  <si>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СИБ-8606-91</t>
  </si>
  <si>
    <t>398</t>
  </si>
  <si>
    <t>Каменский р-н, с. Поперечное, ул. Советская, 17</t>
  </si>
  <si>
    <t>Необходимо установить новый удовлетворяющий требованиям Стандарта 4999 навесной ТКШ 18U 600х600. А также,
требуется монтаж 4-х новых портов СКС.
Плановое место установки нового ТКШ на сейф.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</si>
  <si>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СИБ-8606-92</t>
  </si>
  <si>
    <t>403</t>
  </si>
  <si>
    <t>Каменский район, с.Рыбное, ул.Ленина, 8</t>
  </si>
  <si>
    <t>В рамках подготовки к ТР ВСП необходимо установить в ВСП телеком шкаф 18U 600*600мм с одностворчатой
дверью ТЗ для подрядчика: Необходимо установить новый удовлетворяющий требованиям Стандарта 4999 навесной
ТКШ 18U 600х600. А также, требуется монтаж 4-х новых портов СКС.
Плановое место для установки нового ТКШ: над железным шкафом..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</si>
  <si>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СИБ-8606-93</t>
  </si>
  <si>
    <t>Петропавловский р-н, с. Зеленый Дол, ул. Фрунзе, 5</t>
  </si>
  <si>
    <t>Поскотинов Василий Алексеевич +7-903-957-0373
Сергеев Евгений Александрович +7-909-844-1113
Сопровождающий: Головин Андрей Анатольевич, +7(983)390-29-57</t>
  </si>
  <si>
    <t>По результатам обследования необходима замена существующего ТКШ УБ на удовлетворяющий требованиям
Стандарта 4999 навесной ТКШ 20U 600х600.
Дополнительно требуется монтаж 6-х новых портов СКС. С последующим объединением оборудования СКС и УБ.
Предполагаемое место установки нового ТКШ на сейф, на место старого ТКШ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</si>
  <si>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СИБ-8606-94</t>
  </si>
  <si>
    <t>509</t>
  </si>
  <si>
    <t>Немецкий Национальный р-н, с. Кусак, ул. Энгельса, 43</t>
  </si>
  <si>
    <t>По результатам обследования необходима замена существующего ТКШ УБ на удовлетворяющий требованиям
Стандарта 4999 навесной ТКШ 18U 600х600
Дополнительно требуется монтаж 2-х новых портов СКС.
Предполагаемое место для установки нового ТКШ на место старого ТКШ УБ. С последующим объединением
оборудования СКС и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</si>
  <si>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СИБ-8606-95</t>
  </si>
  <si>
    <t>409</t>
  </si>
  <si>
    <t>Баевский р-н, с. Нижне-Чуманка, ул. Боровая, 24</t>
  </si>
  <si>
    <t xml:space="preserve"> Поскотинов Василий Алексеевич +7-903-957-0373
Сергеев Евгений Александрович +7-909-844-1113
Сопровождающий: Соботович Евгений Андреевич, +7(983)381-85-62</t>
  </si>
  <si>
    <t>В рамках подготовки к ТР ВСП необходимо установить в ВСП телеком шкаф 20U 600*600мм с одностворчатой
дверью (взамен ТКШ УБ, обьединить с видеонаблюденеим).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</si>
  <si>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СИБ-8606-96</t>
  </si>
  <si>
    <t>Петропавловский район, с.Новообинка, ул.Советская, 108</t>
  </si>
  <si>
    <t>В рамках подготовки к ТР ВСП необходимо установить в ВСП телеком шкаф 18U 600*600мм с одностворчатой
дверью. Предполагаемое место для установки нового ТКШ, на сейф..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</si>
  <si>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СИБ-8606-97</t>
  </si>
  <si>
    <t>697</t>
  </si>
  <si>
    <t>Павловский р-н, с. Стуково, ул. Центральная, 89</t>
  </si>
  <si>
    <t>СИБ-8606-98</t>
  </si>
  <si>
    <t>Бийский р-н, с. Сростки, Советская, 101</t>
  </si>
  <si>
    <t>Поскотинов Василий Алексеевич +7-903-957-0373
Сергеев Евгений Александрович +7-909-844-1113
Сопровождающий: Клипенштейн Анатолий Иванович, +7(913)080-49-70</t>
  </si>
  <si>
    <t>СИБ-8606-99</t>
  </si>
  <si>
    <t>Бурлинский р-н, с. Новопесчаное, ул. Центральная, 5</t>
  </si>
  <si>
    <t>Поскотинов Василий Алексеевич +7-903-957-0373
Сергеев Евгений Александрович +7-909-844-1113
Сопровождающий: Шаповаленко Владимир Петрович, +7(913)080-46-68</t>
  </si>
  <si>
    <t>СИБ-8606-100</t>
  </si>
  <si>
    <t>518</t>
  </si>
  <si>
    <t>НН р-н, с. Полевое, ул. Молодежная, 64/3</t>
  </si>
  <si>
    <t>В рамках подготовки к ТР ВСП необходимо установить в ВСП телеком шкаф 18U 600*600мм (на стене над сейфом)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</si>
  <si>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https://disk.yandex.ru/d/vF1yu5IPwy7YZg</t>
  </si>
  <si>
    <t>https://disk.yandex.ru/d/ZtzJ3Ws4cxcpjg</t>
  </si>
  <si>
    <t>https://disk.yandex.ru/d/yMeHfWcSnb73lw</t>
  </si>
  <si>
    <t>https://disk.yandex.ru/d/zUdFzmLobVPS0g</t>
  </si>
  <si>
    <t>https://disk.yandex.ru/d/x4VMFjUQ6VnyAg</t>
  </si>
  <si>
    <t>https://disk.yandex.ru/d/efLGHdJ2b-DTqg</t>
  </si>
  <si>
    <t>https://disk.yandex.ru/d/9aOcWtahX58ATg</t>
  </si>
  <si>
    <t>https://disk.yandex.ru/d/EdNZ5Ue4jS7tIg</t>
  </si>
  <si>
    <t>https://disk.yandex.ru/d/xJ1Zk3Yg6GXdwQ</t>
  </si>
  <si>
    <t>https://disk.yandex.ru/d/SXrHIpjj81MDKA</t>
  </si>
  <si>
    <t>https://disk.yandex.ru/d/A560boo0Kt9ycw</t>
  </si>
  <si>
    <t>https://disk.yandex.ru/d/asR6lf7xhMHoAw</t>
  </si>
  <si>
    <t>https://disk.yandex.ru/d/_o4xc9xVrswZqg</t>
  </si>
  <si>
    <t>https://disk.yandex.ru/d/k04HOWBcjWsi9g</t>
  </si>
  <si>
    <t>https://disk.yandex.ru/d/MJWgktInwT0VkQ</t>
  </si>
  <si>
    <t>https://disk.yandex.ru/d/f6EPwMaDbRrGjQ</t>
  </si>
  <si>
    <t>https://disk.yandex.ru/d/pTUBn-XJJz-IOA</t>
  </si>
  <si>
    <t>https://disk.yandex.ru/d/PNXtAfFegGXZWQ</t>
  </si>
  <si>
    <t>https://disk.yandex.ru/d/9SIZb0249oDcaQ</t>
  </si>
  <si>
    <t>https://disk.yandex.ru/d/yUc-SGTqOL52lA</t>
  </si>
  <si>
    <t>https://disk.yandex.ru/d/gvDTqv6naxwYaA</t>
  </si>
  <si>
    <t>https://disk.yandex.ru/d/r4TgpJrZiESXRQ</t>
  </si>
  <si>
    <t>https://disk.yandex.ru/d/HaQnvSQFaiB2jA</t>
  </si>
  <si>
    <t>https://disk.yandex.ru/d/GpccOt-_Ym2pjw</t>
  </si>
  <si>
    <t>https://disk.yandex.ru/d/YZgjvWr_bXpsjw</t>
  </si>
  <si>
    <t>https://disk.yandex.ru/d/qO7YuAKtia1R8w</t>
  </si>
  <si>
    <t>https://disk.yandex.ru/d/7Bn8xblnloAx8g</t>
  </si>
  <si>
    <t>https://disk.yandex.ru/d/tYMj5M6FG59kVg</t>
  </si>
  <si>
    <t>https://disk.yandex.ru/d/FvAljKkYtx5FXg</t>
  </si>
  <si>
    <t>https://disk.yandex.ru/d/tANT9brOXKr-Uw</t>
  </si>
  <si>
    <t>https://disk.yandex.ru/d/23L2W0DCNWsUzQ</t>
  </si>
  <si>
    <t>https://disk.yandex.ru/d/sMIb0UW20y3daA</t>
  </si>
  <si>
    <t>https://disk.yandex.ru/d/a8sc-hTChl2maQ</t>
  </si>
  <si>
    <t>https://disk.yandex.ru/d/SRRA1hk7i4ehmg</t>
  </si>
  <si>
    <t>https://disk.yandex.ru/d/7VVJdzxMNdVy4w</t>
  </si>
  <si>
    <t>https://disk.yandex.ru/d/6wVQdy2lVLLHLQ</t>
  </si>
  <si>
    <t>https://disk.yandex.ru/d/PL1Mn7z0pafloA</t>
  </si>
  <si>
    <t>https://disk.yandex.ru/d/ImtoYPONXf-yvw</t>
  </si>
  <si>
    <t>https://disk.yandex.ru/d/aayrgg9TMruXPg</t>
  </si>
  <si>
    <t>СИБ-8606-72</t>
  </si>
  <si>
    <t>0614</t>
  </si>
  <si>
    <t>Благовещенский район, с. Николаевка, пер. Школьный, 17</t>
  </si>
  <si>
    <t xml:space="preserve">СИБ-8606-101 </t>
  </si>
  <si>
    <t>Крутихинский р-н, с. Прыганка, ул. Молодежная, 1а</t>
  </si>
  <si>
    <t>Поскотинов Василий Алексеевич 79039570373
Сопровождающий: Одияк Денис Борисович +7 791 308 04 62</t>
  </si>
  <si>
    <t>Установка патч-панели в ТКШ и организация 4 розеток СКС на РМ</t>
  </si>
  <si>
    <t>СИБ-9843-49</t>
  </si>
  <si>
    <t>р.п. Горьковское, ул.Красный Путь, 3</t>
  </si>
  <si>
    <t>РВСП Куколева Наталья Александровна 8-900-677-0708
Сопровождающий: СБС Игнатьев Дмитрий Валентинович, +7(983)562-58-56</t>
  </si>
  <si>
    <t>УБ-9960-112</t>
  </si>
  <si>
    <t>Уфа,ул.Р.Зорге 5</t>
  </si>
  <si>
    <t>Сверчков Владимир Алексеевич 89174007464</t>
  </si>
  <si>
    <t>Прошу патч панель на24 порта кабинета 102 подключить в кабинет 525</t>
  </si>
  <si>
    <t>УБ-9965-34</t>
  </si>
  <si>
    <t>00138</t>
  </si>
  <si>
    <t>АО Ханты-Мансийский Автономный округ-Югра г.Нижневартовск,ул.Интернациональная,д10</t>
  </si>
  <si>
    <t>Необходимо организовать СКС розетку для действуещего Диспенсера-талонов</t>
  </si>
  <si>
    <t>https://disk.yandex.ru/d/kOD_5v6WWV-_Eg</t>
  </si>
  <si>
    <t>https://disk.yandex.ru/d/uQ-l_hzLSDekRg</t>
  </si>
  <si>
    <t>https://disk.yandex.ru/d/2LULjtNuVeAbpA</t>
  </si>
  <si>
    <t>https://disk.yandex.ru/d/PGeUu9CmNv0nnQ</t>
  </si>
  <si>
    <t>https://disk.yandex.ru/d/moDeBNNiRnhGew</t>
  </si>
  <si>
    <t>ДВБ-8318-13</t>
  </si>
  <si>
    <t>г.Благовещенск, ул.Пионерская, 12</t>
  </si>
  <si>
    <t>Башинская Ирина Сергеевна 8-924-346-0585</t>
  </si>
  <si>
    <t>Требуется установить новые порты СКС для подключение точек WI-FI согласно схемы под номерами с 1 по 6
включительно.</t>
  </si>
  <si>
    <t>г Элиста ул В.И.Ленина, 305, 20 4.23.002, 4.23.002</t>
  </si>
  <si>
    <t>Крылов Павел Юрьевич 79054001500
Сопровождающий: Яровой Роман Владимирович, +7(989)730-00-95, Убушаев Дмитрий Николаевич 8-988-
688-0435</t>
  </si>
  <si>
    <t>Необходим перенос порта СКС для подключения телефона</t>
  </si>
  <si>
    <t>https://disk.yandex.ru/d/FCYk-jYvYYfU5A</t>
  </si>
  <si>
    <t>https://disk.yandex.ru/d/hii5rGFlhaykAg</t>
  </si>
  <si>
    <t>СЗБ-2938-50</t>
  </si>
  <si>
    <t>г. Череповец, ул. Ленина, д. 63</t>
  </si>
  <si>
    <t>Бондарева Ольга Сергеевна, тел. 7 926 195 80 46; Новожилова Юлия Вячеславовна (зам.рук.ВСП), тел. 8 921
732 35 25</t>
  </si>
  <si>
    <t>Необходимо провести СКС для исключения неуправляемого коммутатора (ХАБ). ХАБ находится на рабочем месте
сотрудника.
Способ монтажа: требуется установить кабель-канал, оконечить порты лицевыми панелями. Маркировка должна быть
печатная.
Перед выездом согласовать с контактным лицом дату и время проведения работ</t>
  </si>
  <si>
    <t>ЦА-6481-9</t>
  </si>
  <si>
    <t>г. Москва, пр-д 2-й Южнопортовый, д. 12А, пом. 1.6.6</t>
  </si>
  <si>
    <t>Селезнева Анна Анатольевна, тел. +7 917 580 14 68
Сопровождение на объекте: Айсен Константин Дмитриевич, тел. +7(916)770-19-85, Донсков Евгений
Анатольевич, тел. 8-916-179-03-58
Выдача материалов: Ботанов Илья Михайлович, тел. 8-903-963-8230</t>
  </si>
  <si>
    <t>Мотаж 9 портов</t>
  </si>
  <si>
    <t>ПВБ-4141-26</t>
  </si>
  <si>
    <t>0231</t>
  </si>
  <si>
    <t>п.Саракташ,ул.Мира,ул.Партизанская,д.94/10</t>
  </si>
  <si>
    <t>Красноруцкий Виктор Евгеньевич 89521462176,Овчинникова Юлия 89225413304</t>
  </si>
  <si>
    <t>Требуется монтаж 4-х портов для ТД wi-fi № PVB-8623-0231-VSP-AP01, PVB-8623-0231-VSP-AP02,PVB-8623-0231-VSP-AP04,PVB-8623-0231-VSP-AP05.Точка wi-fi смонтированна на потолке (стене) поэтому оконечить СКС накладной розеткой плюс патч-корд</t>
  </si>
  <si>
    <t>СИБ-8604-26</t>
  </si>
  <si>
    <t>0435</t>
  </si>
  <si>
    <t>поселок Чистогорский 18а</t>
  </si>
  <si>
    <t>Гармашов Андрей Алексеевич 89234750745</t>
  </si>
  <si>
    <t>требуется установка портов скс для подключения мфу</t>
  </si>
  <si>
    <t xml:space="preserve">СИБ-9548-6 </t>
  </si>
  <si>
    <t>г. Кызыл, ул. Московская,101а</t>
  </si>
  <si>
    <t>Делик Чойгана Николаевна 8-983-593-6868
Сопровождающий: СБС Гавриленко Роман Павлович, +7(983)-515-01-67</t>
  </si>
  <si>
    <t>требуется организация нового рабочего места. Планировочное решение прилагается. Два РМ по 4 порта</t>
  </si>
  <si>
    <t xml:space="preserve">СИБ-9548-7 </t>
  </si>
  <si>
    <t>Митькова Елена Александровна +7 913 831 36 12
Сопровождающий: СБС Гавриленко Роман Павлович, +7(983)-515-01-67</t>
  </si>
  <si>
    <t>монтаж 4 портов на 2х РМ (по 2 на каждое РМ)</t>
  </si>
  <si>
    <t>Демонтаж с последующем монтажом СКС в пределах объекта (порт) в кол-ве: 2 шт.</t>
  </si>
  <si>
    <t>УБ-9960-113</t>
  </si>
  <si>
    <t>г.Уфа,ул,Пушкина 43</t>
  </si>
  <si>
    <t xml:space="preserve">СКС для РМ </t>
  </si>
  <si>
    <t>УБ-9960-114</t>
  </si>
  <si>
    <t>0308</t>
  </si>
  <si>
    <t>г.Белорецк,ул.Крупской,д.53</t>
  </si>
  <si>
    <t>Рыбин Евгений Михайлович 89151033392</t>
  </si>
  <si>
    <t>Проект wi-fi точка 07 по схеме</t>
  </si>
  <si>
    <t>УБ-9960-115</t>
  </si>
  <si>
    <t>00169</t>
  </si>
  <si>
    <t>респ.Башкортостан,г.Уфа,ул.Вологодская 13</t>
  </si>
  <si>
    <t>прошу организовать СКС розетку для рекламной ЖК панели</t>
  </si>
  <si>
    <t>https://disk.yandex.ru/d/ZZoHhgxRdTD1-Q</t>
  </si>
  <si>
    <t>https://disk.yandex.ru/d/6X3iceZBu4wfMQ</t>
  </si>
  <si>
    <t>https://disk.yandex.ru/d/Q8H-LdzXD0gAWA</t>
  </si>
  <si>
    <t>https://disk.yandex.ru/d/FQsk2COP5A6U8Q</t>
  </si>
  <si>
    <t>https://disk.yandex.ru/d/NkPUvOtmv6euug</t>
  </si>
  <si>
    <t>https://disk.yandex.ru/d/3g8J7yawsNkZDQ</t>
  </si>
  <si>
    <t>https://disk.yandex.ru/d/RrR6FIC1WoeBZA</t>
  </si>
  <si>
    <t>https://disk.yandex.ru/d/KmfVt0jpcyLmLg</t>
  </si>
  <si>
    <t>https://disk.yandex.ru/d/HuKaekC1DqnVmw</t>
  </si>
  <si>
    <t>СИБ-9548-8</t>
  </si>
  <si>
    <t>008</t>
  </si>
  <si>
    <t>г.Кызыл,ул. Калинина 24Б</t>
  </si>
  <si>
    <t xml:space="preserve">монтаж 8 портов СКС для 2х РМ (по 4 порта)
</t>
  </si>
  <si>
    <t>СИБ-9548-9</t>
  </si>
  <si>
    <t>Монгуш Онер Анатольевич  89835901628</t>
  </si>
  <si>
    <t>монтаж  1 порта СКС для УС ,2 порта для СУО</t>
  </si>
  <si>
    <t>СРБ-0124-6</t>
  </si>
  <si>
    <t>Заказчик: Хламейкина Марина Александровна 8-920-878-9828</t>
  </si>
  <si>
    <t>СРБ-0128-44</t>
  </si>
  <si>
    <t>г.Тула, Крестовоздвиженская пл. 1</t>
  </si>
  <si>
    <t>Заказчик: Киреев Александр Николаевич +7 950 912 57 99</t>
  </si>
  <si>
    <t>Организация точек подключения ЕИРС в кампусе ГОСБ</t>
  </si>
  <si>
    <t>СРБ-0431-22</t>
  </si>
  <si>
    <t>г. Ярославль, пр-т Ленина, 25</t>
  </si>
  <si>
    <t>Заказчик: Рыбин Евгений Михайлович 79151033392</t>
  </si>
  <si>
    <t>монтаж СКС - точка 04 согласно вложенной планировки</t>
  </si>
  <si>
    <t>https://disk.yandex.ru/d/BfB6zUMF-O_K7Q</t>
  </si>
  <si>
    <t>https://disk.yandex.ru/d/Y4EYxil4a-hX9Q</t>
  </si>
  <si>
    <t>https://disk.yandex.ru/d/hB8Lx4F8_5imCw</t>
  </si>
  <si>
    <t>https://disk.yandex.ru/d/qGDIF_03DwzJ1g</t>
  </si>
  <si>
    <t>https://disk.yandex.ru/d/u7xtbXKAN7ih8g</t>
  </si>
  <si>
    <t>СЗБ-2755-11</t>
  </si>
  <si>
    <t>г. Ладушкин, ул. Победы, д. 18</t>
  </si>
  <si>
    <t>Заказчик: Маргачёв Евгений Анатольевич, тел. 8-906-216-3585</t>
  </si>
  <si>
    <t>оборудования СКС в новый ТКШ в кол-ве: 1 шт.</t>
  </si>
  <si>
    <t>Необходимо перенести коммуникационный шкаф. С последующим монтажом новых портов
Перед выездом согласовать с контактным лицом дату и время проведения работ</t>
  </si>
  <si>
    <t>СЗБ-2936-6</t>
  </si>
  <si>
    <t>р.п. Красногородск, ул. Советская, д. 24</t>
  </si>
  <si>
    <t>Заказчик: Кондрашова Карина Александровна (сотр.ВСП), тел. 8 911 369 87 67</t>
  </si>
  <si>
    <t>Требуется монтаж СКС для точек доступа Wi-Fi. В помещении требуется проложить линию СКС от серверной до
точки Wi-Fi. Точка Wi-Fi будет монтироваться за потолком, поэтому розетку необходимо прикрепить на потолок (за
фальш-потолком). Провод за потолком прокладывать в существующих лотках, в гофре. Промаркировать линию с обеих
сторон (AP-01, AP-02 и т.д.).
Перед выездом согласовать с контактным лицом дату и время проведения работ</t>
  </si>
  <si>
    <t>СЗБ-2938-47</t>
  </si>
  <si>
    <t>Вологодский р-он, п. Огарково, д. 35</t>
  </si>
  <si>
    <t>Дресвянкин Никита Евгеньевич, тел. 8-996-945-1638
Сопровождающий: Барболина Ксения Валериевна, тел. 8-953-522-6091</t>
  </si>
  <si>
    <t xml:space="preserve">СЗБ-2938-48 </t>
  </si>
  <si>
    <t>Вологодский р-он, п. Майский, д. 9</t>
  </si>
  <si>
    <t>Дресвянкин Никита Евгеньевич, тел. 8-996-945-1638
Сопровождающий: Сизова Татьяна Юрьевна, тел. 8-911-502-6172</t>
  </si>
  <si>
    <t>В ВСП необходимо произвести замену существующего ТКШ на ,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
Просьба в течении 10 рабочих дней уведомить о сроках поставки шкафа на объект
Перед выездом согласовать с контактным лицом дату и время проведения работ</t>
  </si>
  <si>
    <t>СЗБ-2938-49</t>
  </si>
  <si>
    <t>Череповецкий р-он, с. Шухободь, ул. Молодежная, д. 20</t>
  </si>
  <si>
    <t>Дресвянкин Никита Евгеньевич, тел. 8-996-945-1638
Сопровождающий: Долотина Наталья Викторовна, тел. 8-900-558-2032</t>
  </si>
  <si>
    <t>В ВСП необходимо произвести замену существующего ТКШ на навесной телекоммуникационный шкаф размером не
менее 20U 600х600,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
Просьба в течении 10 рабочих дней уведомить о сроках поставки шкафа на объект
Перед выездом согласовать с контактным лицом дату и время проведения работ</t>
  </si>
  <si>
    <t>СИБ-8604-1-ТСО</t>
  </si>
  <si>
    <t>г. Новокузнецк, ул. Тольятти, 27, пристройка, 5 этаж, спортзал</t>
  </si>
  <si>
    <t>Заказчик: Паринов Дмитрий Олегович 79133129048</t>
  </si>
  <si>
    <t>Вывести сетевую розетку в Спорт зал (5 этаж, пристройка). Для подключения видеорегистратора в сеть банка OMEGA</t>
  </si>
  <si>
    <t>СИБ-9843-50</t>
  </si>
  <si>
    <t>п. Ачаирский, ул. Мира, №10</t>
  </si>
  <si>
    <t xml:space="preserve"> Червинский Виталий Владимирович 8-913-150-4172
Сопровождающий: Фокин Александр Алексеевич, +7(983)562-69-96</t>
  </si>
  <si>
    <t>В рамках подготовки к ТР ВСП необходимо установить в ВСП телеком шкаф 18U 600*600мм с одностворчатой
дверью, и обьединить с видеонаблюдением .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</si>
  <si>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https://disk.yandex.ru/d/vHW0U9QETokA6g</t>
  </si>
  <si>
    <t>https://disk.yandex.ru/d/e5WM0seKAL3jbQ</t>
  </si>
  <si>
    <t>https://disk.yandex.ru/d/Bhxi1DfnfdUuQw</t>
  </si>
  <si>
    <t>https://disk.yandex.ru/d/SRzAQLXW8AHM9A</t>
  </si>
  <si>
    <t>https://disk.yandex.ru/d/8Tt3MdaJH07I9A</t>
  </si>
  <si>
    <t>https://disk.yandex.ru/d/FnTO4G8_F_uPJQ</t>
  </si>
  <si>
    <t>https://disk.yandex.ru/d/HWlk59ILndufwA</t>
  </si>
  <si>
    <t>СЗБ-2755-12</t>
  </si>
  <si>
    <t>г. Калининград, ул. Генерал-лейтенанта Озерова, д. 17б, 3 этаж, каб. 351</t>
  </si>
  <si>
    <t>Харько Элла Дмитриевна, тел. 8 911 450 66 53
Сопровождающий: Волкова Татьяна Викторовна, тел. 8 911 857 01 55</t>
  </si>
  <si>
    <t>Требуется монтаж 8 портов СКС для организации 6 рабочих мест, 1 принтера и 1 ВКС.
Способ монтажа: определить на месте совместно с сотрудником СБС, который будет назначен на сопровождение.
Перед выездом согласовать с контактным лицом дату и время проведения работ</t>
  </si>
  <si>
    <t>СЗБ-2938-51</t>
  </si>
  <si>
    <t>г. Вологда, ул. Предтеченская, д. 33, 5 этаж</t>
  </si>
  <si>
    <t>Легчанов Сергей Анатольевич, тел. 8 921 713 27 82
Сопровождающий: Порошин Олег Алексеевич, тел. 8 911 500 22 47</t>
  </si>
  <si>
    <t>Необходимо строительство межкроссового соединения между шкафами 53 и 51 на пятом этаже. Дополнительно
требуется установить две патч-панели по 24 порта в шкафу 53 и и две патч-панели по 24 порта в шкафу 51, и
соответственно их соединить.
ВАЖНО: необходимо будет предоставить системную гарантию в соответствии с условиями Договора
Перед выездом согласовать с контактным лицом дату и время проведения работ</t>
  </si>
  <si>
    <t>СИБ-8606-70</t>
  </si>
  <si>
    <t>Бийский р-н, с. Малоенисейское, ул. Советская, 104</t>
  </si>
  <si>
    <t>Поскотинов Василий Алексеевич +7-903-957-0373
Сергеев Евгений Александрович +7-909-844-1113
Сопровождающий: Летягин Евгений Олегович 8-983-180-0737</t>
  </si>
  <si>
    <t xml:space="preserve">СРБ-0128-45 </t>
  </si>
  <si>
    <t>00081</t>
  </si>
  <si>
    <t>Область Тульская, , Город Тула, Улица Болдина, 94</t>
  </si>
  <si>
    <t>Заказчик: Аникушина Светлана Викторовна 79539533199</t>
  </si>
  <si>
    <t>Прошу организовать СКС для УС 60005368</t>
  </si>
  <si>
    <t>https://disk.yandex.ru/d/ALmL6NrDdFJWng</t>
  </si>
  <si>
    <t>https://disk.yandex.ru/d/vBWgf4_uMlc6ew</t>
  </si>
  <si>
    <t>https://disk.yandex.ru/d/9ZdeW_RTgeJCwA</t>
  </si>
  <si>
    <t>https://disk.yandex.ru/d/y3WkJTJNbCCghg</t>
  </si>
  <si>
    <t>СИБ-8604-27</t>
  </si>
  <si>
    <t>г.Ленинск-Кузнецкий, ул. Юргинская 4 корп. 2</t>
  </si>
  <si>
    <t>Требуется монтаж 2-х портов СКС для подключения диспенсера талонов и ЖК курсов валют к коммутатору в
серверной;</t>
  </si>
  <si>
    <t>СИБ-9843-51</t>
  </si>
  <si>
    <t>с.Знаменское, Рабочий переулок,7</t>
  </si>
  <si>
    <t>Заказчик: РВСП Лаврова (Гладкова) Наталья Леонидовна 8-953-399-6431
Сопровождающий: СБС Панов Вячеслав Сергеевич, +7(913)626-69-47</t>
  </si>
  <si>
    <t>Необходимо смонтировать порты для wifi в запотолочном пространстве, согласно приложенной схеме. Место
расположения серверной на план-схеме помещение под номером 12. Высота потолков 2м. 70см. Тип: Армстронг</t>
  </si>
  <si>
    <t>СРБ-0431-23</t>
  </si>
  <si>
    <t>Ярославская обл., Некоузский район, п.Волга, пер.Фабричный, д.4</t>
  </si>
  <si>
    <t>Заказчик: Кузин Роман Геннадьевич 8-920-656-4222</t>
  </si>
  <si>
    <t>глубина шкафа 42см, требуется замена</t>
  </si>
  <si>
    <t>УБ-9960-116</t>
  </si>
  <si>
    <t>необходимо смонтировать 8 розеток в к 516</t>
  </si>
  <si>
    <t>УБ-9960-117</t>
  </si>
  <si>
    <t>Сибай,пр.Горняков 11</t>
  </si>
  <si>
    <t>Бактыбаев Марсель Мурадимович 89869602456</t>
  </si>
  <si>
    <t>Требуется установка дополнительных скс розеток для РМ</t>
  </si>
  <si>
    <t>https://disk.yandex.ru/d/gJ6wMD2SvMZjqw</t>
  </si>
  <si>
    <t>https://disk.yandex.ru/d/0k9NtzAdrGJpqQ</t>
  </si>
  <si>
    <t>https://disk.yandex.ru/d/b1jhz4ossZ6Q8g</t>
  </si>
  <si>
    <t>https://disk.yandex.ru/d/246uyYraweRHgg</t>
  </si>
  <si>
    <t>https://disk.yandex.ru/d/2z8zBHWWFo-lPQ</t>
  </si>
  <si>
    <t>УБ-9960-118</t>
  </si>
  <si>
    <t>г.Уфа,ул.Рихарда Зорге 5</t>
  </si>
  <si>
    <t>Ит-партнер Малышев Альберт Станиславович 89174343909</t>
  </si>
  <si>
    <t>ЦЧБ-8226-8</t>
  </si>
  <si>
    <t>Курск,Ленина 67,2 этаж,217</t>
  </si>
  <si>
    <t>Крюков Дмитрий Матвеевич 89155101649</t>
  </si>
  <si>
    <t>Монтаж 8 портов СКС для РМ (см.схему).Подготовить СКС кабинета 217 к отделению КИЦ 8596/0154 от кампуса 8596 и перевода его на сети VRF через выделенный коммутатор в СКП 06 НА-1 этаже</t>
  </si>
  <si>
    <t>Курск,Ленина 67,2 этаж,218</t>
  </si>
  <si>
    <t>Необходим монтаж 3 портов СКС для РМ.Подготовить СКС кабинета 218 к отделению КИЦ 8596/0154 от кампуса 8596 иперевода его на сети VRF через выделенный коммутатор в СКП 06 на 1 этаже</t>
  </si>
  <si>
    <t>https://disk.yandex.ru/d/AmRIwpiM2eQcjQ</t>
  </si>
  <si>
    <t>https://disk.yandex.ru/d/l3iOAenRZ6j4sw</t>
  </si>
  <si>
    <t>https://disk.yandex.ru/d/5Qw1exsGpkfXKA</t>
  </si>
  <si>
    <t>ДВБ-9781-5</t>
  </si>
  <si>
    <t>043</t>
  </si>
  <si>
    <t>Автономный округ Чукотский, , Город Анадырь, Улица Отке, 17</t>
  </si>
  <si>
    <t>Заказчик: Гаврилова Анна Васильевна 79207589309</t>
  </si>
  <si>
    <t>необходим монтаж порта СКС для подключения устройства самообслуживания согласно схемы и ТЗ</t>
  </si>
  <si>
    <t>СЗБ-2936-7</t>
  </si>
  <si>
    <t>г. Новоржев, ул. Германа, д. 50</t>
  </si>
  <si>
    <t>Новоселов Юрий Михайлович, тел. 8-911-880-4221
Сопровождающий: Матаева Наталья Валентиновна, тел. 8-921-003-2369</t>
  </si>
  <si>
    <t>Поставка и монтажа напольного ТКШ размером не менее 32U, 600х800 в кол-ве: 1 шт.</t>
  </si>
  <si>
    <t>В ВСП необходимо установить новый напольный телекоммуникационный шкаф размером не менее 32U 800х600,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
Просьба в течении 10 рабочих дней уведомить о сроках поставки шкафа на объект.
Перед выездом согласовать с контактным лицом дату и время проведения работ</t>
  </si>
  <si>
    <t>СЗБ-2938-52</t>
  </si>
  <si>
    <t>с. Кичменгский Городок, ул. Центральная, д. 4</t>
  </si>
  <si>
    <t>Заказчик: Мелентьева Ирина Сергеевна, тел. 8 981 432 11 74; Пахолкова Марина Леонидовна (рук.ВСП), тел. 8 911 443
06 11</t>
  </si>
  <si>
    <t>Требуется организовать информационные розетки на одно рабочее место.
ВАЖНО: по данному ВСП есть еще заказ на ТКШ (СЗБ-2938-32), соответственно требуется объединить работы.
Перед выездом согласовать с контактным лицом дату и время проведения работ</t>
  </si>
  <si>
    <t>СЗБ-2938-53</t>
  </si>
  <si>
    <t xml:space="preserve">СИБ-8608-3 </t>
  </si>
  <si>
    <t>Улаганский район, с.Улаган, ул. А.В. Санаа, 16</t>
  </si>
  <si>
    <t>Заказчик: Менеджер Мекина Галина Михайловна 8-8007070070 доб.8-67192230</t>
  </si>
  <si>
    <t>Необходимо смонтировать порты для wifi в запотолочном пространстве, согласно приложенной схеме. Потолки
Армстронг, высота 2.8</t>
  </si>
  <si>
    <t>СИБ-8791-55</t>
  </si>
  <si>
    <t>г.Красноярск,пр-кт им.газеты Красноярский рабочий,д.47,пом 135</t>
  </si>
  <si>
    <t>РВСП Павлюк Лилия Валерьевна 89130317210</t>
  </si>
  <si>
    <t>Необходимо смонтировать порты для Wi-fi в запотолочном пространстве согласно приложенной схеме</t>
  </si>
  <si>
    <t>СИБ-9843-52</t>
  </si>
  <si>
    <t>с.Одесское, ул.Ленина, д.34, пом 1П</t>
  </si>
  <si>
    <t>Заказчик: зам РВСП Ткаченко Юлия Николаевна 8-908-105-9119</t>
  </si>
  <si>
    <t>Необходимо смонтировать порты для wifi в запотолочном пространстве, согласно приложенной схеме. Высота до
потолка Армстронг 260-265см, до плиты перекрытия 283см. Серверная находится на втором этаже, ориентировочно
над помещением N2</t>
  </si>
  <si>
    <t>СРБ-0123-5</t>
  </si>
  <si>
    <t>г. Тверь, Проспект Калинина, 19</t>
  </si>
  <si>
    <t>Требуется установка УС 60008183 согласно схеме во вложении.</t>
  </si>
  <si>
    <t>СРБ-0438-10</t>
  </si>
  <si>
    <t>г. Иваново, Лежневская 157</t>
  </si>
  <si>
    <t>Заказчик: Кичеев Антон Валерьевич 79085692969</t>
  </si>
  <si>
    <t>Необходимо произвести установку 3-х портов СКС в столе на новом рабочем месте. Кабинет 22 (у кассы).</t>
  </si>
  <si>
    <t>УБ-9960-119</t>
  </si>
  <si>
    <t>Нуримановский район,с.Павловка,ул.К. Маркса 37</t>
  </si>
  <si>
    <t>Ковалев Герман Александрович 89872405611</t>
  </si>
  <si>
    <t>в связи с перестановкой рабочих мест,необходимо установить новые порты на 3 рабочих места</t>
  </si>
  <si>
    <t>https://disk.yandex.ru/d/nJS3PV3OumgJUA</t>
  </si>
  <si>
    <t>https://disk.yandex.ru/d/UpoHUBKNmsfTnw</t>
  </si>
  <si>
    <t>https://disk.yandex.ru/d/J0hkBpWyn9W5ug</t>
  </si>
  <si>
    <t>https://disk.yandex.ru/d/bSolI-D1kupnaA</t>
  </si>
  <si>
    <t>https://disk.yandex.ru/d/gNvVS1z6UTMfqw</t>
  </si>
  <si>
    <t>https://disk.yandex.ru/d/_R29qOy2VUlt7Q</t>
  </si>
  <si>
    <t>https://disk.yandex.ru/d/U8S2By2vqcapkA</t>
  </si>
  <si>
    <t>https://disk.yandex.ru/d/lhmkHAfCRO-cBw</t>
  </si>
  <si>
    <t>https://disk.yandex.ru/d/ztwHV-MpQ9lb2w</t>
  </si>
  <si>
    <t>https://disk.yandex.ru/d/9zYhWVr0zgyhIg</t>
  </si>
  <si>
    <t>ББ-8312-26</t>
  </si>
  <si>
    <t>с Кабанск ул Октябрьская зд11</t>
  </si>
  <si>
    <t>Бронников Иннокентий Иванович 79148389508
Сопровождающий: Климов Владислав Юрьевич +7 983 435 01 36</t>
  </si>
  <si>
    <t>Монтаж 1 порта СКС в помещении инкассаторов</t>
  </si>
  <si>
    <t>СЗБ-2634-8</t>
  </si>
  <si>
    <t>п. Видяево, ул. Центральная, д. 8 (ЗАТО)</t>
  </si>
  <si>
    <t>Заказчик: Васильева Светлана Андреевна (сотр.ВСП), тел. 8 961 541 87 97</t>
  </si>
  <si>
    <t>СЗБ-2755-13</t>
  </si>
  <si>
    <t>г. Гурьевск, ул. Фабричная, д. 9</t>
  </si>
  <si>
    <t>Заказчик: Красноруцкий Виктор Евгеньевич, тел. 8 952 146 21 76; Дударева Юрате Роландовна (рук.ВСП), тел. 8 921
109 31 85</t>
  </si>
  <si>
    <t>Требуется восстановить работоспособность порта АР5. В случае невозможности восстановления необходимо
осуществить монтаж нового порта. Фото порта приложено.
Перед выездом согласовать с контактным лицом дату и время проведения работ</t>
  </si>
  <si>
    <t>ПВБ-4143-17</t>
  </si>
  <si>
    <t>г.Астрахань,ул.Бабушкина/Кирова д.22/31</t>
  </si>
  <si>
    <t>Расторгуева Полина Александровна 89874367145,Рахманова Елена Владимировна 89033212455</t>
  </si>
  <si>
    <t>Требуется монтаж 4-х портов СКС для организации новых рабочих мест.Способ монтажа:лицевые панели в кабель-канале в столе/на стене.</t>
  </si>
  <si>
    <t>СИБ-8604-28</t>
  </si>
  <si>
    <t>0307</t>
  </si>
  <si>
    <t>г.Белово, ул.Ленина, д.49, пом.68</t>
  </si>
  <si>
    <t>Необходимо создание розеток для компьютера и принтера, а также для панели еирс, точки расположения отмечены
красным, с целью устранения ХАБа</t>
  </si>
  <si>
    <t>СИБ-8604-29</t>
  </si>
  <si>
    <t>г.Кемерово,пр-кт Молодежный 9</t>
  </si>
  <si>
    <t>Лялин Дмитрий Юрьевич 79003000321
Сопровождающий: СБС Оленников Александр Александрович, 79134076535</t>
  </si>
  <si>
    <t>Останин Сергей Михайлович 89030467611</t>
  </si>
  <si>
    <t>Необходимо проложить 10 линков СКС между телеком шкафом в комнате дежурного инкассатора и телеком шкафом №2 в серверном помещении резервного узла связи.</t>
  </si>
  <si>
    <t>СИБ-9548-10</t>
  </si>
  <si>
    <t>п.Тоора-Хем,ул.Октябрьская,24а,пом.с 1 по 4,с 8 по 11</t>
  </si>
  <si>
    <t>Менеджер Бегзикей Шолбана Робертиновна 89235413204</t>
  </si>
  <si>
    <t>Необходимо смонтировать порты Wi-fi в запотолочном пространстве,согласно приложенной схеме.</t>
  </si>
  <si>
    <t>СИБ-9548-11</t>
  </si>
  <si>
    <t>с.Кызыл-Мажалык,ул.Б.Бадыргы 36</t>
  </si>
  <si>
    <t>Менеджер Байыр Ольга Тимофеевна 89963388708</t>
  </si>
  <si>
    <t>СИБ-9548-12</t>
  </si>
  <si>
    <t>Бай-тайгинский кожуун,с.Тээли,ул.Комсомольская 12</t>
  </si>
  <si>
    <t>Серекова Марьяна Маныевна 89232657301</t>
  </si>
  <si>
    <t>УБ-9960-120</t>
  </si>
  <si>
    <t xml:space="preserve">г.Октябрьский,ул.Губкина 27
</t>
  </si>
  <si>
    <t>УБ-9965-36</t>
  </si>
  <si>
    <t>ХМАО-Югра,г.Нефтюганск,микрорайон 16А д.50</t>
  </si>
  <si>
    <t>Хусаинов Рушан Ришатович 89044703990</t>
  </si>
  <si>
    <t>https://disk.yandex.ru/d/rwVjCljt7PGYxw</t>
  </si>
  <si>
    <t>https://disk.yandex.ru/d/AUzESbk1zKh7qg</t>
  </si>
  <si>
    <t>https://disk.yandex.ru/d/5kyKiyIJG2zElQ</t>
  </si>
  <si>
    <t>https://disk.yandex.ru/d/xaW97nbvO1Cyfw</t>
  </si>
  <si>
    <t>https://disk.yandex.ru/d/sRZP5TPoV-cYAA</t>
  </si>
  <si>
    <t>https://disk.yandex.ru/d/dKIloTJgqrYhmw</t>
  </si>
  <si>
    <t>https://disk.yandex.ru/d/sLrc-1sawxz56w</t>
  </si>
  <si>
    <t>https://disk.yandex.ru/d/gwx6y6cP9wvIGA</t>
  </si>
  <si>
    <t>https://disk.yandex.ru/d/e_1vDjD25ieJsw</t>
  </si>
  <si>
    <t>https://disk.yandex.ru/d/AHO1jeloH8UtXA</t>
  </si>
  <si>
    <t>https://disk.yandex.ru/d/9ZFJ_7QE3cejXQ</t>
  </si>
  <si>
    <t>СИБ-9843-35</t>
  </si>
  <si>
    <t>с. Алексеевка, ул. Совхозная, 18</t>
  </si>
  <si>
    <t>В рамках подготовки к ТР ВСП необходимо установить в ВСП телеком шкаф 20U 600*600мм с одностворчатой
дверью. Новый ТКШ установить на место старого. Старый ТКШ не используется.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</si>
  <si>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СРБ-0127-10</t>
  </si>
  <si>
    <t>В кроссовом помещении 7Б необходима замена шкафа с переносом в новый патч-панелей, ТКШ Сбербанк
предоставляет.</t>
  </si>
  <si>
    <t>ДВБ-8318-8</t>
  </si>
  <si>
    <t>057</t>
  </si>
  <si>
    <t>ВИП г. Благовещенск, ул. Ленина, д. 115</t>
  </si>
  <si>
    <t>Рыбин Евгений Михайлович +7 915 103 33 92</t>
  </si>
  <si>
    <t>монтаж СКС - точки 1, 4, 5, 6 согласно вложенной планировки. ВИП всп провести коммуникацию сЗаказчиком по
способу монтажа</t>
  </si>
  <si>
    <t>СЗБ-2938-54</t>
  </si>
  <si>
    <t>г. Вологда, ш. Пошехонское, д. 21</t>
  </si>
  <si>
    <t>Смирнова Светлана Владимировна, тел. 8 920 770 02 77; Кубинский Владимир Геннадьевич, тел. 8 911 514
57 33; Дроздова Елена Юрьевна (рук.ВСП), тел. 8 921 062 87 80</t>
  </si>
  <si>
    <t>https://disk.yandex.ru/d/x6RXuTyN7H_xSg</t>
  </si>
  <si>
    <t>https://disk.yandex.ru/d/w4Mk3vTVYQ2yFA</t>
  </si>
  <si>
    <t>https://disk.yandex.ru/d/BIz7E_A_hK3FWQ</t>
  </si>
  <si>
    <t>https://disk.yandex.ru/d/pb1cT24yxaOcxw</t>
  </si>
  <si>
    <t>ПВБ-4143-18</t>
  </si>
  <si>
    <t>С.Икряное,ул.Ленина,д.23</t>
  </si>
  <si>
    <t>Красноруцкий Виктор Евгеньевич 89521462176,РВСП Кузнецова Надежда 89276611964</t>
  </si>
  <si>
    <t>Требуется проложить 1 порт СКС от серверной точки Wi-fi (обозначен кругом на планировке под номером 3).Точка Wi-fi будет монтироватья на потолке(стене),поэтому оконечить СКС накладной розеткой,плюс патч-корд.На вложенной план схеме указано расположение серверной (номер помещения-15).Высота потолка 289 см.</t>
  </si>
  <si>
    <t>СРБ-0123-6</t>
  </si>
  <si>
    <t>00166</t>
  </si>
  <si>
    <t>Тверская обл., п. Радченко, ул. Северная, 3</t>
  </si>
  <si>
    <t>Вабищевич Юрий Францишекович 8-910-935-2324</t>
  </si>
  <si>
    <t>Установить шкаф в ВСП. Патч-панель СКС настенная. Запас кабеля для ее перемещения отсутствует.</t>
  </si>
  <si>
    <t>https://disk.yandex.ru/d/EI_Ize3dwaK5hA</t>
  </si>
  <si>
    <t>https://disk.yandex.ru/d/bths6e3IhhjAig</t>
  </si>
  <si>
    <t>ТКШ</t>
  </si>
  <si>
    <t>ТКШ+РМ</t>
  </si>
  <si>
    <t>ТКШ 42U</t>
  </si>
  <si>
    <t>ТКШ 20U</t>
  </si>
  <si>
    <t>ТКШ 32U</t>
  </si>
  <si>
    <t>ТКШ 22U</t>
  </si>
  <si>
    <t>ТКШ 18U</t>
  </si>
  <si>
    <t xml:space="preserve"> Демонтаж/монтаж портов при замене шкафов </t>
  </si>
  <si>
    <t xml:space="preserve">  Чек-лист</t>
  </si>
  <si>
    <t xml:space="preserve">Чек-лист </t>
  </si>
  <si>
    <t>ББ-8310-24</t>
  </si>
  <si>
    <t>г. Чита, ул. Полины Осипенко, 40, каб. 104</t>
  </si>
  <si>
    <t>Заказчик: Кутенков Александр Сергеевич 79245088343</t>
  </si>
  <si>
    <t>Перемещение/Восстановление ранее используемых портов в пределах объекта (порт) в кол-ве: 8 шт.</t>
  </si>
  <si>
    <t>В рамках организации 6 дополнительных рабочих мест требуется перенос портов СКС</t>
  </si>
  <si>
    <t>ДВБ-8318-14</t>
  </si>
  <si>
    <t>0189</t>
  </si>
  <si>
    <t>пгт. Серышево, ул.Горького, 14</t>
  </si>
  <si>
    <t>Заказчик: Руководитель офиса Головакина Евгения Анатольевна 8-914-603-0363</t>
  </si>
  <si>
    <t>Организация доп. порта СКС для обеспечения покрытия Wi-Fi. В кассе. Отмечена зеленым цветом.</t>
  </si>
  <si>
    <t>СЗБ-2755-14</t>
  </si>
  <si>
    <t>г. Калининград, ул. Генерал-лейтенанта Озерова, д. 17б, 3 этаж, каб. 342</t>
  </si>
  <si>
    <t>Заказчик: Каргалова Юлия Владимировна, тел. 8 911 558 26 67
Сопровождающий: Кожан Наталья Владимировна, тел. 8 911 857 05 19</t>
  </si>
  <si>
    <t>В дополнение к заказу СЗБ-2755-8 в кабинете 342 требуется осуществить монтаж еще 4 портов для организации новых
рабочих мест.
Вид монтажа: лицевая панель в кабель-канале в столе/на стене.
Перед выездом согласовать с контактным лицом дату и время проведения работ</t>
  </si>
  <si>
    <t>ПВБ-4140-01-ТСО</t>
  </si>
  <si>
    <t>г Ульяновск ул Гончарова 40А</t>
  </si>
  <si>
    <t>Заказчик: Мосейкин Антон Игоревич +7 917 601 55 46</t>
  </si>
  <si>
    <t>СКС кат. 5е в кол-ве: 115 шт.</t>
  </si>
  <si>
    <t>Необходимо организовать СКС для подключения системы видеонаблюдения КИЦ, согласно приложеному
ТЗ,Перед выездом согласовать с контактным лицом дату и время проведения работ.</t>
  </si>
  <si>
    <t>ПВБ-4140-10</t>
  </si>
  <si>
    <t>г.Ульяновск,ул.Гончарова,д.40А</t>
  </si>
  <si>
    <t>Дарий Игорь Иванович +79093547297,СБС Селиванов Андрей Владимирович 89176124554</t>
  </si>
  <si>
    <t>Требуется организовать межкроссовое соединение на основе оптоволоконного кабеля ММ ОМ3 из кроссового помещения КИЦ,расположенного на 2 этаже блока зданий 3-4,в серверное помещение №227,расположенного на 2 этаже блока зданий 1-2 в количестве 8 дуплексных портов(16 оптических волокон).Тип разъема LC.ТЗ прилогается к заказу.До начала выполнения работ подрядчику необходимо предоставить рабочюю документацию(проект) будущего оптического межкросса.</t>
  </si>
  <si>
    <t>СИБ-8791-56</t>
  </si>
  <si>
    <t>663120, Пировский район, с.Пировское, ул.Ленина, 25</t>
  </si>
  <si>
    <t>Заказчик: Менеджер Иванова Евгения Григорьевна 8-963-255-5879</t>
  </si>
  <si>
    <t>Необходимо смонтировать порты для wifi в запотолочном пространстве, согласно приложенной схеме. Высота 2.5,
Армстронг</t>
  </si>
  <si>
    <t>СРБ-0128-46</t>
  </si>
  <si>
    <t>г Тула, пл. Крестовоздвиженская, д. 1, 4 этаж, каб. 427</t>
  </si>
  <si>
    <t>Заказчик: Гололобова Яна Витальевна 79308931177</t>
  </si>
  <si>
    <t>Необходимо установить 4 розетки СКС</t>
  </si>
  <si>
    <t>СРБ-0128-47</t>
  </si>
  <si>
    <t>г. Тула, ул. Крестовоздвиженская площадь, д. 1</t>
  </si>
  <si>
    <t>Заказчик: Малышева Анна Сергеевна 79105579506</t>
  </si>
  <si>
    <t>создание информационных розеток в связи с расширением штатной численности подразделения</t>
  </si>
  <si>
    <t>СРБ-0128-48</t>
  </si>
  <si>
    <t>г. Донской мкр Центральный ул Калинина 21</t>
  </si>
  <si>
    <t>Необходимо организовать 2 розетки за потолком до зелёных кружков.</t>
  </si>
  <si>
    <t>УБ-9960-121</t>
  </si>
  <si>
    <t>г.Уфа,ул.Р.Зорге,5</t>
  </si>
  <si>
    <t>СКС для РМ.Увеличение штата</t>
  </si>
  <si>
    <t>УБ-9960-122</t>
  </si>
  <si>
    <t>г.Мелояз,ул.60-летия СССР 5</t>
  </si>
  <si>
    <t>Проект wi-fi точка 08-согласно планировки</t>
  </si>
  <si>
    <t>УБ-9960-123</t>
  </si>
  <si>
    <t>0183</t>
  </si>
  <si>
    <t>г.Уфа,ул.Ю. Гагарина,31/2</t>
  </si>
  <si>
    <t xml:space="preserve">Хабиров Альберт Дамирович 89173619435
</t>
  </si>
  <si>
    <t>Труебуется перенос розеток 1.17 и 1.18 в кабель-канал под столом Окно 8</t>
  </si>
  <si>
    <t>УБ-9960-124</t>
  </si>
  <si>
    <t>00551</t>
  </si>
  <si>
    <t>Респ Башкортостан, р-н Караидельский,с.Караидель,ул.Коммунистическая 134</t>
  </si>
  <si>
    <t>Прошу организовать СКС розетку для ЖК-ЕИРС(реклама),место монтажа СКС обозначено на схеме "ЖК-ЕИРС"</t>
  </si>
  <si>
    <t>СРБ-0435-13</t>
  </si>
  <si>
    <t>Пыщугский район, с.Пыщуг, ул.Школьная, 2</t>
  </si>
  <si>
    <t>Заказчик: Бондарева Ольга Сергеевна 79261958046</t>
  </si>
  <si>
    <t>В рамках реализации проекта ВСП без альфы, в целях исключения нецелевого оборудования, необходимо
организовать СКС.
Устройство.Стандартное наименование</t>
  </si>
  <si>
    <t>СРБ-0435-14</t>
  </si>
  <si>
    <t>СКС кат. 5е в кол-ве: 15 шт.</t>
  </si>
  <si>
    <t>СРБ-6451-11</t>
  </si>
  <si>
    <t>г. Смоленск, ул Коммунистическая 8/5</t>
  </si>
  <si>
    <t>Заказчик: Мишакин Валерий Олегович +79190462933</t>
  </si>
  <si>
    <t>СРБ-6451-12</t>
  </si>
  <si>
    <t>построение межкроссовых соединений в Смоленском ГОСБ № 8606 в рамках проекта разделения кампусов/ВСП</t>
  </si>
  <si>
    <t>СРБ-6451-13</t>
  </si>
  <si>
    <t>г Смоленск, Рославльское шоссе 5 км</t>
  </si>
  <si>
    <t>построение межкроссовых соединений в Смоленском ГОСБ № 8609 в рамках проекта разделения кампусов/ВСП</t>
  </si>
  <si>
    <t>ЦЧБ-8222-12</t>
  </si>
  <si>
    <t>Пгт.Хомутово,ул.Набережная 3</t>
  </si>
  <si>
    <t>Необходимо смонтировать 10 портов wifi в запотолочном пространстве.Высота потолков 3м.Тип потолка армстронг.</t>
  </si>
  <si>
    <t>https://disk.yandex.ru/d/uB39UNXwPlUm8w</t>
  </si>
  <si>
    <t>https://disk.yandex.ru/d/SmOt0OXjrYCSZw</t>
  </si>
  <si>
    <t>https://disk.yandex.ru/d/xyfmJ02yGN-ArA</t>
  </si>
  <si>
    <t>https://disk.yandex.ru/d/Pi0ZU_tcph02rw</t>
  </si>
  <si>
    <t>https://disk.yandex.ru/d/Pr3RO8wsPkb9Ew</t>
  </si>
  <si>
    <t>https://disk.yandex.ru/d/a7U2Zsr5LRim-g</t>
  </si>
  <si>
    <t>https://disk.yandex.ru/d/DN-kdCJTWGgQFQ</t>
  </si>
  <si>
    <t>https://disk.yandex.ru/d/8dZUWmwIGjgLCg</t>
  </si>
  <si>
    <t>https://disk.yandex.ru/d/Mg9H-OtkHUUlLQ</t>
  </si>
  <si>
    <t>https://disk.yandex.ru/d/T_SEUsUBcHKWng</t>
  </si>
  <si>
    <t>https://disk.yandex.ru/d/1yKRtfmRyN-8Ew</t>
  </si>
  <si>
    <t>https://disk.yandex.ru/d/MEHx2ZCUX8VORA</t>
  </si>
  <si>
    <t>https://disk.yandex.ru/d/fPCXQc7vVWDNJA</t>
  </si>
  <si>
    <t>https://disk.yandex.ru/d/6be8VvWhKl0X2w</t>
  </si>
  <si>
    <t>https://disk.yandex.ru/d/DBt62aebHCL21A</t>
  </si>
  <si>
    <t>https://disk.yandex.ru/d/FCT8tnB6tjAglQ</t>
  </si>
  <si>
    <t xml:space="preserve">Рук офиса - Ольга Валентиновна 8-927-321-6959
</t>
  </si>
  <si>
    <t>Андрей Алесандрович 89103013843</t>
  </si>
  <si>
    <t>Айрат Ильдарович 89174011158</t>
  </si>
  <si>
    <t>ББ-8312-27</t>
  </si>
  <si>
    <t>Респ.Бурятия,р-н Баргузинский,с Баргузин,ул.Ленина,д.24а</t>
  </si>
  <si>
    <t>Жданова Алена Витальевна 89086635933,ВСП Ворфоломеева Татьяна Валерьевна 89246582423</t>
  </si>
  <si>
    <t>Для устранения ХАБА требуется монтаж 3 портов СКС</t>
  </si>
  <si>
    <t>ДВБ-9781-8</t>
  </si>
  <si>
    <t>0051</t>
  </si>
  <si>
    <t>г. Билибино, мкрн. Восточный, д.1, корп.4</t>
  </si>
  <si>
    <t>Заказчик: Салангин Александр Леонидович 79126278884</t>
  </si>
  <si>
    <t>Необходимо смонтировать новый порт СКС согласно прилагаемой схемы</t>
  </si>
  <si>
    <t>ЦА-6481-10</t>
  </si>
  <si>
    <t>г. Москва, пр-д 2-й Южнопортовый, д. 12А, пом. 1.13.17</t>
  </si>
  <si>
    <t>Холохон Иван Юрьевич, +7(916)182-34-89, Донсков Евгений Анатольевич,
тел. 8-916-179-03-58
Выдача материалов: Ботанов Илья Михайлович, тел. 8-903-963-8230</t>
  </si>
  <si>
    <t>Мотаж 4 портов</t>
  </si>
  <si>
    <t>ЦА-6481-11</t>
  </si>
  <si>
    <t>г. Москва, пр-д 2-й Южнопортовый, д. 12А, этаж 8, 9, 10, 11, 12, 13</t>
  </si>
  <si>
    <t>СКС кат. 5е в кол-ве: 75 шт.</t>
  </si>
  <si>
    <t>Мотаж 75 портов</t>
  </si>
  <si>
    <t>СИБ-8604-2-ТСО</t>
  </si>
  <si>
    <t>г Белово пер Цинкзаводской 2</t>
  </si>
  <si>
    <t>Заказчик: Сенько Алексей Вячеславович +7 983 254 01 95</t>
  </si>
  <si>
    <t>СКС кат. 5е в кол-ве: 85 шт.</t>
  </si>
  <si>
    <t>Протянуть 85 линков из цоколя пом.31 в помещение 5 на 1 этаже. В помещении 31 установить патч-панели для
кроссировки.
Линки в пом.5 подключить к РОЕ-портам коммутаторов, раскроссировать под целевую сеть ТСВ 48.х.</t>
  </si>
  <si>
    <t>СИБ-9843-53</t>
  </si>
  <si>
    <t>Омск,Звездова 101а</t>
  </si>
  <si>
    <t>Коржов Павел Петрович 89831183922</t>
  </si>
  <si>
    <t>СКС кат. 5е в кол-ве: 14 шт.</t>
  </si>
  <si>
    <t>требуется протянуть скс порты для 5 РМ+1 порт для принтера+3 порта для компьютера безопасности.Общее количество СКС портов состовляет 14 шт</t>
  </si>
  <si>
    <t>УБ-9965-35</t>
  </si>
  <si>
    <t>Сургутский р-он,д.Русскинская,ул.Новоселов,д9</t>
  </si>
  <si>
    <t>Амбарников Павел Анатольевич 89129270457</t>
  </si>
  <si>
    <t>Поставка и монтажа напольного ТКШ размером не менее 32U,600х600:1 шт.</t>
  </si>
  <si>
    <t>Демонтаж существующего ТКШ и смонтированного в него оборудования СКС:1 шт.</t>
  </si>
  <si>
    <t>УБ-9967-24</t>
  </si>
  <si>
    <t>г.Салехард,ул.Республики 41,3-жтаж,312 каб.ТКШ 1,2</t>
  </si>
  <si>
    <t>Бердюгин С.В./Амбарников П.Н.89129270191/89129270457</t>
  </si>
  <si>
    <t>Поставка и монтажа напольного ТКШ размером не менее 42U,800х800:1 шт.</t>
  </si>
  <si>
    <t xml:space="preserve">Установка новых ТКШ с заменой 2-х шкафов
</t>
  </si>
  <si>
    <t>ЦЧБ-8222-13</t>
  </si>
  <si>
    <t xml:space="preserve">г.Орёл,ул.Брестская,д.8,1 этаж
</t>
  </si>
  <si>
    <t>Стебакова Галина Анатольевна 89208105205</t>
  </si>
  <si>
    <t>Необходимо смонтировать 1 порт СКС для РМ</t>
  </si>
  <si>
    <t>https://disk.yandex.ru/d/vyNDw65gNPxGAA</t>
  </si>
  <si>
    <t>https://disk.yandex.ru/d/0-Z-AvYo1zjWHw</t>
  </si>
  <si>
    <t>https://disk.yandex.ru/d/oudnaOPOCg-JZA</t>
  </si>
  <si>
    <t>https://disk.yandex.ru/d/_84L9KBO1flFbg</t>
  </si>
  <si>
    <t>https://disk.yandex.ru/d/S1-mN4H6hNsogA</t>
  </si>
  <si>
    <t>https://disk.yandex.ru/d/jFW_akEni1C0GA</t>
  </si>
  <si>
    <t>https://disk.yandex.ru/d/rgvJhM9FFXScvQ</t>
  </si>
  <si>
    <t>https://disk.yandex.ru/d/V2a3Ncy5cre6bA</t>
  </si>
  <si>
    <t>https://disk.yandex.ru/d/R1ZdAZkaiq6oug</t>
  </si>
  <si>
    <t>ББ-8312-28</t>
  </si>
  <si>
    <t>пгт.Новый Уоян,ул.70Лет Октября,д.9,помещение 1</t>
  </si>
  <si>
    <t>Урус Екатерина Викторовна 89243954533</t>
  </si>
  <si>
    <t>Требуется монтаж 2 портов для точек доступа wi-fi</t>
  </si>
  <si>
    <t>ББ-8312-29</t>
  </si>
  <si>
    <t>Республика Бурятия,Кабанский район,с.Выдрино</t>
  </si>
  <si>
    <t>Шабаева Лариса Олеговна 89996424218</t>
  </si>
  <si>
    <t>Требуется выполнить монтаж 2 точек СКС для wi-fi согласно планировке.</t>
  </si>
  <si>
    <t>СРБ-0128-49</t>
  </si>
  <si>
    <t>г. Тула пл Крестовоздвиженская, 1</t>
  </si>
  <si>
    <t>Заказчик: Комаров Юрий Алексеевич 79190821720</t>
  </si>
  <si>
    <t>Для выполнения работ по техрефрешу АСО в кампусе ГОСБ 8604, необходимы дополнительные межкроссовые ВОЛС
между ОУС и кроссовыми:
- кроссовая 2-2 - 6 дуплексных портов LC-LC (12 волокон)</t>
  </si>
  <si>
    <t>СРБ-0431-24</t>
  </si>
  <si>
    <t>г. Ярославль, Улица: пр-кт Ленинградский, Номер дома: 40</t>
  </si>
  <si>
    <t>Заказчик: Корогвич Андрей Михайлович 79153661714</t>
  </si>
  <si>
    <t>На кабеле нет Линка, требуется прокладка нового кабеля или ремонт действующего.</t>
  </si>
  <si>
    <t>СРБ-0435-15</t>
  </si>
  <si>
    <t>Судиславский район, пгт.Судиславль, ул.Комсомольская, 15</t>
  </si>
  <si>
    <t>УБ-9967-26</t>
  </si>
  <si>
    <t>Новый Уренгой,ул.Таежная,30 А</t>
  </si>
  <si>
    <t>Ипполитова Анастасия Юрьевна 89124317976</t>
  </si>
  <si>
    <t>Необходимо сделать 2 розетки СКС для РМ</t>
  </si>
  <si>
    <t>https://disk.yandex.ru/d/-UCE_Z8hXHBPBA</t>
  </si>
  <si>
    <t>https://disk.yandex.ru/d/jeZYA_b3s1bLGg</t>
  </si>
  <si>
    <t>https://disk.yandex.ru/d/vbB1OVD5oEzKxw</t>
  </si>
  <si>
    <t>https://disk.yandex.ru/d/zIgIwMkyj_mpKw</t>
  </si>
  <si>
    <t>https://disk.yandex.ru/d/TLczKStkgvVRdA</t>
  </si>
  <si>
    <t>https://disk.yandex.ru/d/rx5MKTPQ1mWBnw</t>
  </si>
  <si>
    <t>СРБ-0123-7</t>
  </si>
  <si>
    <t>0194</t>
  </si>
  <si>
    <t>Тверская обл., г. Максатиха, Василенкова, 20</t>
  </si>
  <si>
    <t>Заказчик: Вабищевич Юрий Францишекович 8-910-935-2324</t>
  </si>
  <si>
    <t>Замена двух стоек на один шкаф.</t>
  </si>
  <si>
    <t>ЦЧБ-8226-10</t>
  </si>
  <si>
    <t>02</t>
  </si>
  <si>
    <t>г.Курчатов,ул.Энергетиков 10</t>
  </si>
  <si>
    <t>Беликов Сергей Владимирович 79800155480</t>
  </si>
  <si>
    <t>Необходим монтаж 1 порта СКС для РМ (интернет киоск)</t>
  </si>
  <si>
    <t>ЦЧБ-8226-11</t>
  </si>
  <si>
    <t>Область Курская,район Пристенский,поселок Пристень,Ленина 2 А</t>
  </si>
  <si>
    <t>Гусев Антон Алексеевич 89612643967</t>
  </si>
  <si>
    <t>Необходим монтаж 2-х портов СКС для УС</t>
  </si>
  <si>
    <t>https://disk.yandex.ru/d/v3RJzWvLHzce8Q</t>
  </si>
  <si>
    <t>https://disk.yandex.ru/d/SMdcx_PIFDyM-A</t>
  </si>
  <si>
    <t>https://disk.yandex.ru/d/PzV-PkuRj4zkow</t>
  </si>
  <si>
    <t>СИБ-9843-54</t>
  </si>
  <si>
    <t>0192</t>
  </si>
  <si>
    <t>Омская область,г.Омск,ул.Заозерная 26</t>
  </si>
  <si>
    <t>Самохвалов Андрей Сергеевич 89207453938</t>
  </si>
  <si>
    <t>Необходимо подлючение двух УС на МУ к СКС.60002445 и 60020408</t>
  </si>
  <si>
    <t>УБ-9849-30</t>
  </si>
  <si>
    <t>Шадринский район, с.Чистопрудное,ул.Пушкина 26</t>
  </si>
  <si>
    <t>Анваров Сергей Разыкович 89125718500</t>
  </si>
  <si>
    <t>Поставка и монтажа навесного ТКШ размером не менее 20U,600х600:1 шт.</t>
  </si>
  <si>
    <t>Установка ТКШ 20U,монтаж СКС согласно ТЗ</t>
  </si>
  <si>
    <t>УБ-9849-31</t>
  </si>
  <si>
    <t>г.Курган,п-ект Конституции,д.42/III</t>
  </si>
  <si>
    <t>Поставка и монтажа напольного ТКШ размером не менее 42U, 800х800: 1 шт.</t>
  </si>
  <si>
    <t>Установка ТКШ 42U ТКШ и СКС согласно ТЗ</t>
  </si>
  <si>
    <t>УБ-9960-125</t>
  </si>
  <si>
    <t>00244</t>
  </si>
  <si>
    <t>респ.Башкортостан,г.Уфа,п. Аэропорт</t>
  </si>
  <si>
    <t>Моргунова Дарья Васильевна 89058355586</t>
  </si>
  <si>
    <t>УБ-9965-37</t>
  </si>
  <si>
    <t>Ханты-Мансийский АО-Югра,г.Нефтюганск,Микрорайон 16а,50</t>
  </si>
  <si>
    <t>Организовать СКС для подключения УС</t>
  </si>
  <si>
    <t>ЮЗБ-0381-1</t>
  </si>
  <si>
    <t>г. Севастополь, ул. Руднева, з/у, 13-31</t>
  </si>
  <si>
    <t>Тумасьян Елена Николаевна 79886226488, Мокеева Дарья Валерьевна +7 927 704 50 97</t>
  </si>
  <si>
    <t>Необходим монтаж 2 портов СКС для 2 Счетно-сортировальных машинок. Серверная находится на 2 этаже.</t>
  </si>
  <si>
    <t>https://disk.yandex.ru/d/jtZTAEnZb2OAUA</t>
  </si>
  <si>
    <t>https://disk.yandex.ru/d/FMSImCyF6Dn88A</t>
  </si>
  <si>
    <t>https://disk.yandex.ru/d/3-fDXc2NjmBhfA</t>
  </si>
  <si>
    <t>https://disk.yandex.ru/d/c-ign5qR94B8mg</t>
  </si>
  <si>
    <t>https://disk.yandex.ru/d/stjwjmcE4VpNEA</t>
  </si>
  <si>
    <t>https://disk.yandex.ru/d/_AVDqirQgQIb2A</t>
  </si>
  <si>
    <t>СЗБ-2755-15</t>
  </si>
  <si>
    <t>г. Калининград, ул. Озерная, д. 5</t>
  </si>
  <si>
    <t>Гараев Сергей Михайлович, тел. +7 987 949 24 44</t>
  </si>
  <si>
    <t>СКС для корп. Wi-Fi (зеленые)
Перед выездом согласовать с контактным лицом дату и время проведения работ</t>
  </si>
  <si>
    <t>СЗБ-2755-16</t>
  </si>
  <si>
    <t>г.Калининград,наб.Правая,д.6,стоение 1,этаж 2,каб 203</t>
  </si>
  <si>
    <t>Дудко Андрей Игорьевич 89632959448,СБС Волкова Татьяна Викторовна 89118570155</t>
  </si>
  <si>
    <t>Требуется монтаж двух розеток для МФУ на втором этаже в каб.203</t>
  </si>
  <si>
    <t>СЗБ-2755-17</t>
  </si>
  <si>
    <t>г.Калининград,наб.Правая,д.6,каб 203</t>
  </si>
  <si>
    <t>Юдин Виталий Васильевич 89118684463,Волкова Татьяна Викторовна 89118570155</t>
  </si>
  <si>
    <t>Требуется монтаж двух розеток СКС в каб.203 для организации обучения сотрудников</t>
  </si>
  <si>
    <t>СЗБ-3636-5</t>
  </si>
  <si>
    <t>г. Петрозаводск, ул. Антикайнена, д. 2</t>
  </si>
  <si>
    <t>СИБ-8604-30</t>
  </si>
  <si>
    <t>089</t>
  </si>
  <si>
    <t>г.Кемерово, ж.р. Кедровка,ул. Стахановская, 23б</t>
  </si>
  <si>
    <t xml:space="preserve"> Рыбин Евгений Михайлович +7 915 103 33 92
Сопровождающий: РВСП Качалина Жанна Валентиновна 8-900-109-7985</t>
  </si>
  <si>
    <t>Необходимо смонтировать порты для wifi в запотолочном пространстве, согласно приложенной схеме. точка 05 -
согласно вложенной планировки</t>
  </si>
  <si>
    <t>СИБ-8791-57</t>
  </si>
  <si>
    <t>г.Красноярск,ул.78 Добровольческой бригады,15 2 эт</t>
  </si>
  <si>
    <t>Погрошев Александр Сергеевич 89835037077</t>
  </si>
  <si>
    <t>Необходимо подключить сетевые розетки в кабинете РВСП</t>
  </si>
  <si>
    <t>СРБ-0128-50</t>
  </si>
  <si>
    <t>г. Алексин, Улица Тульская, 129</t>
  </si>
  <si>
    <t>Требуется организация СКС для установки УС 6002510. Наверху, под потолком армстронг, сохранены коммуникации
от 2х демонтированных ИПТ</t>
  </si>
  <si>
    <t>СРБ-0431-25</t>
  </si>
  <si>
    <t>г.Ярославль, проспект Московский,153</t>
  </si>
  <si>
    <t>прошу убрать нецелевое оборудование и провести СКС (при необходимости) Информация от ТЗС по графику от
25.09.2023 Заявки выставляются централизованно из ЦА. Нецелевое оборудование - свитч, хаб и др. Схемы ВСП нет,
можно уточнить у РВСП или ЗРВСП.</t>
  </si>
  <si>
    <t>https://disk.yandex.ru/d/xRtdb__Uif-gmA</t>
  </si>
  <si>
    <t>https://disk.yandex.ru/d/jwMSoLxrjdBheg</t>
  </si>
  <si>
    <t>https://disk.yandex.ru/d/KmsDWC7eNnpzZg</t>
  </si>
  <si>
    <t>https://disk.yandex.ru/d/VJSnrZwA14PSQg</t>
  </si>
  <si>
    <t>https://disk.yandex.ru/d/vjR2nOfGky2aQg</t>
  </si>
  <si>
    <t>https://disk.yandex.ru/d/_KnEaakULH7hYw</t>
  </si>
  <si>
    <t>https://disk.yandex.ru/d/fUMVrBQxWtl5qg</t>
  </si>
  <si>
    <t>https://disk.yandex.ru/d/ow0zZ6C_NmselA</t>
  </si>
  <si>
    <t>СЗБ-2755-18</t>
  </si>
  <si>
    <t>г.Калининград,наб.Правая,д 6,строение 1,КПП</t>
  </si>
  <si>
    <t>Кебряков Сергей Борисович 89114542447,Волкова Татьяна Викторовна 89118570155</t>
  </si>
  <si>
    <t>Требуется монтаж 1-го порта СКС для дальнейшей установки телефонного аппарта в холе у охраны.В чек -листе обследования адрес указан не актуальный.</t>
  </si>
  <si>
    <t>СЗБ-2938-55</t>
  </si>
  <si>
    <t>г.Вологда,п-т Победы,д.52</t>
  </si>
  <si>
    <t>Лепехин Денис Евгеньевич 89211219700,РВСП Конева Римма Федоровна 89115071159</t>
  </si>
  <si>
    <t>Требуется монтаж&lt;4&gt; портов СКС для 2-х рабочих мест(по 2 порта на каждое РМ).Способ монтажа:розетки типоразмера Mosaic45 в кабель-канал размером не менее 80х50.Если линия за потолком,то за потолком кабель вести в гофрорукаве.</t>
  </si>
  <si>
    <t>СИБ-8791-58</t>
  </si>
  <si>
    <t>Рыбинский р-он,Саянский ул.Ленина,д.1,пом.1</t>
  </si>
  <si>
    <t>Чертыковцев Евгений Владимирович 89198045583</t>
  </si>
  <si>
    <t>2 СКС для wi-fi</t>
  </si>
  <si>
    <t>СИБ-8791-59</t>
  </si>
  <si>
    <t>г.Канск,ул.Краснопартизанская зд69/1 стр1</t>
  </si>
  <si>
    <t xml:space="preserve">Лемберг Юрий Рихардович 8 913 0313 224
</t>
  </si>
  <si>
    <t>Новые линии СКС и розетки для КИЦ Канский</t>
  </si>
  <si>
    <t>УБ-9960-05-ТСО</t>
  </si>
  <si>
    <t>ул. Р.Зорге 5 лифтовая 9эт</t>
  </si>
  <si>
    <t>Кадымов Динис Ильдарович 79174001342</t>
  </si>
  <si>
    <t>Просим установить две розетки сигма в лифтовом (согласно рисунку стрелками указан место куда установить)на 9
этаже ближе к юж автовокзалу подключить в кабинет 525
Сотрудник СБС для коммуникации Шаяхметов Руслан Ленарович, +7(917)366-82-40</t>
  </si>
  <si>
    <t>УБ-9960-06-ТСО</t>
  </si>
  <si>
    <t>уфа, Зорге 5 каб 611 в ящике ТСВ</t>
  </si>
  <si>
    <t>Просим установить розетку сигма в лифтовом (согласно рисунку стрелками указан место куда установить)в кабинете
611 и подключить в кабинет 525</t>
  </si>
  <si>
    <t>УБ-9960-07-ТСО</t>
  </si>
  <si>
    <t>г. Уфа, ул. Р. Зорге, 5 кабинет 102</t>
  </si>
  <si>
    <t>Сафин Ильнур Фанилевич 79297556664</t>
  </si>
  <si>
    <t>Необходимо смонтировать СКС порты для доп. системных блоков</t>
  </si>
  <si>
    <t>https://disk.yandex.ru/d/Ksz_y62o9T-9XQ</t>
  </si>
  <si>
    <t>https://disk.yandex.ru/d/PtPY9VPfw0Py7Q</t>
  </si>
  <si>
    <t>https://disk.yandex.ru/d/CqE7aVVhOvootw</t>
  </si>
  <si>
    <t>https://disk.yandex.ru/d/MuihL8GSIoi_Bg</t>
  </si>
  <si>
    <t>ББ-8312-30</t>
  </si>
  <si>
    <t>Улан-Удэ,ул.Ключевская 70а</t>
  </si>
  <si>
    <t>Тонких Дмитрий Эдуардович 79021660283,Шойбонова Марина Доржиевна 89149834670</t>
  </si>
  <si>
    <t>Требуется выполнить монтаж 3 портов СКС для РМ</t>
  </si>
  <si>
    <t>СРБ-0127-11</t>
  </si>
  <si>
    <t>Построение новой ВОЛС между кроссовыми помещениями 1А и 8605/0802</t>
  </si>
  <si>
    <t>УБ-9849-29</t>
  </si>
  <si>
    <t>г.Курган,ул.Гоголя,д 98</t>
  </si>
  <si>
    <t>СКС для интернет-киосков</t>
  </si>
  <si>
    <t>УБ-9960-126</t>
  </si>
  <si>
    <t>Букреев Василий Васильевич 89260258309</t>
  </si>
  <si>
    <t>г.Белорецк,ул.Кирова 66</t>
  </si>
  <si>
    <t>1 порт для wi-fi точки доступа 5 в кассе (указана на плане во вложении)</t>
  </si>
  <si>
    <t>УБ-9965-38</t>
  </si>
  <si>
    <t>пгт Березово,ул.Ленина зд12</t>
  </si>
  <si>
    <t>Вилинский Павел Валерьевич 89853399622</t>
  </si>
  <si>
    <t>Проект wi-fi,организация 3х портов до зеленых кружков АР03,АР04 и А</t>
  </si>
  <si>
    <t>https://disk.yandex.ru/d/G8Rsb2tnDVMorA</t>
  </si>
  <si>
    <t>https://disk.yandex.ru/d/nd3qJzrHaHxgHw</t>
  </si>
  <si>
    <t>https://disk.yandex.ru/d/4sextK6LMOIeyg</t>
  </si>
  <si>
    <t>https://disk.yandex.ru/d/AkZKWeTfz4jmzA</t>
  </si>
  <si>
    <t>https://disk.yandex.ru/d/PiEhMAyapeKqIg</t>
  </si>
  <si>
    <t>ББ-8312-31</t>
  </si>
  <si>
    <t>Бурятия,Баргузинский,с.Баргузин,Ленина 24 А</t>
  </si>
  <si>
    <t>Гаврилова Анна Васильевна 79207589309,рук ВСП Варфоломеева Татьяна Валерьевна 89246582423</t>
  </si>
  <si>
    <t>Требуется выполнить монтаж 4 портов СКС согласно планировке</t>
  </si>
  <si>
    <t>ПВБ-4140-11</t>
  </si>
  <si>
    <t>0201</t>
  </si>
  <si>
    <t>р.п.Николавка,пл.Ленина 9</t>
  </si>
  <si>
    <t>Восконян Ольга Владимировна 89279880065,РВСП Кежаева Оксана 89372708579</t>
  </si>
  <si>
    <t>Требуется проложить 6 портов СКС от серверной до точки wi-fi (обозначен кругом на планировке).Точка wi-fi будет монтироваться на потолке (стене),поэтому оконечить СКС накладной розеткой,плюс патч-корд.Серверная на схеме:помещение под цифрой 5.Высота потолков 3 метра</t>
  </si>
  <si>
    <t>СИБ-9840-1</t>
  </si>
  <si>
    <t>0119</t>
  </si>
  <si>
    <t>г.Абакан,ул.Пушкина,д165, стр.1 пом.1Н</t>
  </si>
  <si>
    <t>Фадеева Светлана Викторовна 89333267579</t>
  </si>
  <si>
    <t>Требуется монтаж 4 розеток СКС (4 шт)при организации нового РМ</t>
  </si>
  <si>
    <t>СИБ-9843-55</t>
  </si>
  <si>
    <t>0179</t>
  </si>
  <si>
    <t>Омская обл, г.Омск,ул.Мельничная 87,к 1</t>
  </si>
  <si>
    <t xml:space="preserve">Соловьева Анна Николаевна 8-913-723-5623
</t>
  </si>
  <si>
    <t>Монтаж 2-х портов СКС для УС (ИПТ).СКС выводим из стены методом скрытой проводки в металлогофре.</t>
  </si>
  <si>
    <t xml:space="preserve">СРБ-0123-8 </t>
  </si>
  <si>
    <t>087</t>
  </si>
  <si>
    <t>г. Тверь, ул. Чайковского, 7</t>
  </si>
  <si>
    <t>Замена двух стоек в кроссовой</t>
  </si>
  <si>
    <t>СРБ-0128-51</t>
  </si>
  <si>
    <t>г.Тула пл.Крестовоздвиженская д. 1 3 эт. комн.328</t>
  </si>
  <si>
    <t>Веневский Сергей Владимирович 79101519904</t>
  </si>
  <si>
    <t>требуется организовать СКС на доп. Рабочем месте в каб. 328</t>
  </si>
  <si>
    <t xml:space="preserve">СРБ-0431-26 </t>
  </si>
  <si>
    <t>Вилинский Павел Валерьевич 79853399622, Садкова Светлана Сергеевна +7 920 654 30 54</t>
  </si>
  <si>
    <t>Необходимо в местах, где изображены 5 зелёных кружков организовать порты СКС.</t>
  </si>
  <si>
    <t>https://disk.yandex.ru/d/CzwWyhi7qS3pRA</t>
  </si>
  <si>
    <t>https://disk.yandex.ru/d/N96Ku46xfxt0zQ</t>
  </si>
  <si>
    <t>https://disk.yandex.ru/d/eYgtAbD1fOhsWA</t>
  </si>
  <si>
    <t>https://disk.yandex.ru/d/CH09ZYMBfc0UsQ</t>
  </si>
  <si>
    <t>https://disk.yandex.ru/d/ItmtxkpSymFLEw</t>
  </si>
  <si>
    <t>https://disk.yandex.ru/d/X0VGMMDw3doQaw</t>
  </si>
  <si>
    <t>https://disk.yandex.ru/d/Amf0K3p00Tq4Ew</t>
  </si>
  <si>
    <t>СЗБ-2755-01-ТСО</t>
  </si>
  <si>
    <t>г. Калининград, Ул. Белинского, д. 38</t>
  </si>
  <si>
    <t>Маслова Любовь Николаевна, тел. 8 921 875 53 46</t>
  </si>
  <si>
    <t>СРБ-0431-27</t>
  </si>
  <si>
    <t>0193</t>
  </si>
  <si>
    <t>г Ярославль, ул Свободы, 91</t>
  </si>
  <si>
    <t>Вилинский Павел Валерьевич 79853399622, Некрасова Даниела Емилова +7 980 707 58 20</t>
  </si>
  <si>
    <t>УБ-9960-127</t>
  </si>
  <si>
    <t>0675</t>
  </si>
  <si>
    <t>с.Копей-Кубово,ул.Лесная д 1</t>
  </si>
  <si>
    <t>Снидзе Евгений Владимирович 89173812600</t>
  </si>
  <si>
    <t>СКС для принтера</t>
  </si>
  <si>
    <t>https://disk.yandex.ru/d/CL4dvLGALiQo5g</t>
  </si>
  <si>
    <t>https://disk.yandex.ru/d/RqTjZoHjZoLagQ</t>
  </si>
  <si>
    <t>https://disk.yandex.ru/d/9HJN2KJpNPKlog</t>
  </si>
  <si>
    <t>ББ-8310-25</t>
  </si>
  <si>
    <t>г.Борзя,ул.Пушкина 17</t>
  </si>
  <si>
    <t>Ларионова Ирина Станиславовна 79144477966,ВСП Щелкунова Зураида Магометовна 89144782925</t>
  </si>
  <si>
    <t>Необходимо выполнить монтаж 1 порта СКС для видео оборудования</t>
  </si>
  <si>
    <t>ББ-8312-32</t>
  </si>
  <si>
    <t>г.Улан-Удэ,ул.Мокрова 31</t>
  </si>
  <si>
    <t>Котов Владислав Васильевич 89516320110,КИЦ Глушкова Татьяна Викторовна 89021683777</t>
  </si>
  <si>
    <t>Требуется выполнить монтаж порта СКС для РМ</t>
  </si>
  <si>
    <t>СИБ-8604-3-ТСО</t>
  </si>
  <si>
    <t>г Кемерово пр-кт Молодежный 9</t>
  </si>
  <si>
    <t>Угаров Евгений Олегович 79236043786</t>
  </si>
  <si>
    <t>СКС кат. 5е в кол-ве: 125 шт.</t>
  </si>
  <si>
    <t>Протянуть 125 линков из кабинета рук. в помещение кроссовой/серверной КИЦ 8615/0195. В кабинете руководителя
установить патч-панели для кроссировки.</t>
  </si>
  <si>
    <t>СИБ-8604-4-ТСО</t>
  </si>
  <si>
    <t>г Мариинск ул Ленина 32</t>
  </si>
  <si>
    <t>СКС кат. 5е в кол-ве: 28 шт.</t>
  </si>
  <si>
    <t>из помещении 2 цокольного этажа необходимо перенести линки от камер видеонаблюдения в помещение 5 1этажа в
серверную стойку и расшить патч панель</t>
  </si>
  <si>
    <t>СИБ-9843-56</t>
  </si>
  <si>
    <t>г.Омск,ул.Заозерная,26</t>
  </si>
  <si>
    <t>Смирнов Александр Юрьевич 89339925473</t>
  </si>
  <si>
    <t xml:space="preserve">монтаж 8 портов СКС для 4х УС (в дополнение к заказу СИБ-9843-54).СКС выводим из стены методом скрытой проводки в металлогофре
</t>
  </si>
  <si>
    <t>СРБ-0431-28</t>
  </si>
  <si>
    <t>г. Переславль-Залесский, ул. Менделеева, 2</t>
  </si>
  <si>
    <t>прошу убрать нецелевое оборудование и провести СКС (при необходимости) Информация от ТЗС по графику от
21.08.2023 Заявки выставляются централизованно из ЦА. Нецелевое оборудование - свитч, хаб и др. План помещения
ВСП запрошен, но не получен. В ВСП его тоже нет. Уточнить, где необходимо монтировать порт можно у Татьяны</t>
  </si>
  <si>
    <t>https://disk.yandex.ru/d/Ri0ihx01-N-s9g</t>
  </si>
  <si>
    <t>https://disk.yandex.ru/d/HuGZpgMpO87P4A</t>
  </si>
  <si>
    <t>https://disk.yandex.ru/d/LIgwMItgMpfHSw</t>
  </si>
  <si>
    <t>https://disk.yandex.ru/d/CO57d2Q1m2Z3NQ</t>
  </si>
  <si>
    <t>https://disk.yandex.ru/d/FBclVdeO27FWWw</t>
  </si>
  <si>
    <t>https://disk.yandex.ru/d/HCxZ2nF3KNJXZA</t>
  </si>
  <si>
    <t>СИБ-8490-6</t>
  </si>
  <si>
    <t>г.Томск,пр.Фрунзе,д.90/1</t>
  </si>
  <si>
    <t>Кузьменков Сергей Викторович 89139053038</t>
  </si>
  <si>
    <t>Организовать межкроссовую СКС в соответствии с бизнес требованиями и техническими требованиями на выполнение работ по созданию СКС в офисных зданиях.Необходимо выполнить протяжку ВОЛС.</t>
  </si>
  <si>
    <t>СИБ-8604-31</t>
  </si>
  <si>
    <t>В кроссовом помещении КИЦ 8615/0195 необходим монтаж ВОЛС до коммуникационного оборудования шкафу №2 в серверной РУС 8615 (1 этаж).Расстояние-90м</t>
  </si>
  <si>
    <t>https://disk.yandex.ru/d/1CMUWeHN1ElUTA</t>
  </si>
  <si>
    <t>https://disk.yandex.ru/d/qXWYgoUvpm-EaA</t>
  </si>
  <si>
    <t>ББ-8312-33</t>
  </si>
  <si>
    <t>г.Улан-Удэ,ул.Мокрова,д.31</t>
  </si>
  <si>
    <t>Зенкова Анастасия Алексеевна 89645116867,КИЦ Глушакова Татьяна Викторовна 89021683777</t>
  </si>
  <si>
    <t>Требуется выполнить монтаж 2 портов СКС у ЖК-панели для подключения IPTV-приставки</t>
  </si>
  <si>
    <t>ДВБ-8318-15</t>
  </si>
  <si>
    <t>Букреев Василий Васильевич +7 926 025 83 09</t>
  </si>
  <si>
    <t>1 порт СКС для Wi-Fi точки доступа 6 в комнате приёма пищи (подвал).</t>
  </si>
  <si>
    <t>ПВБ-4141-27</t>
  </si>
  <si>
    <t>0417</t>
  </si>
  <si>
    <t>г.Ясный,ул.Ленина,д1</t>
  </si>
  <si>
    <t>Альмухамбетов Аман Маралович 89871993525,Щетинина Екатерина Анатольевна 89198616331</t>
  </si>
  <si>
    <t>Трубуется монтаж &lt;3&gt; потров СКС для рабочих мест.Способ монтажа:розетки типоразмера Mosaic45 в кабель-канал размером не менее 80х50.Если линия за потолком,то за потолком кабель вести в гофрорукаве.</t>
  </si>
  <si>
    <t>ПВБ-4141-28</t>
  </si>
  <si>
    <t>Тимофеев Павел Владиславович 89123449594,Соловьев Сергей Владимирович 88987847247,РВСП Овчинникова Юлия 89225413304</t>
  </si>
  <si>
    <t>Требуется монтаж &lt;1&gt; порта СКС от серверной стойки до табло ЖК ЕИРС.Способ монтажа:Скрытый.Розетка будет монтироваться за фальш-потолком,поэтому линию оконечить накладной розеткой плюс длинный патч-корд,который выводим в гофре к месту установки ЖК панели ч/з технологическое отверстие.Линия от серверной также в гофре впритык к розетке.</t>
  </si>
  <si>
    <t>СИБ-8604-32</t>
  </si>
  <si>
    <t>г.Кемерово,п-кт Шахтеров,д.97</t>
  </si>
  <si>
    <t>Необходимо организовать розетку СКС где расположена АР04(зеленый кружок)</t>
  </si>
  <si>
    <t>СИБ-8608-4</t>
  </si>
  <si>
    <t>с.Огундай,ул.Советская 84</t>
  </si>
  <si>
    <t>Нестерович Павел Васильевич 89136932740</t>
  </si>
  <si>
    <t>На плане указыны места для установки 3 розеток,1 розетка в деборкардере,2 розетки в помещении инкасации.</t>
  </si>
  <si>
    <t>СИБ-8608-5</t>
  </si>
  <si>
    <t>0046</t>
  </si>
  <si>
    <t>Республика Алтай,с Огундай,ул.Советская 84</t>
  </si>
  <si>
    <t>Лыков Амаду Валерьевич 89139904700</t>
  </si>
  <si>
    <t>Необходим монтаж 2ух СКС розеток в связи с организацией нового рабочего места</t>
  </si>
  <si>
    <t>СРБ-6451-14</t>
  </si>
  <si>
    <t>г Смоленск ул Нормандия-Неман 23</t>
  </si>
  <si>
    <t>Бронских Алексей Александрович 866633595, Дриндрожик Сергей Николаевич 8-910-785-1760</t>
  </si>
  <si>
    <t>Необходимо организовать СКС от кросса до wi-fi точки AP04</t>
  </si>
  <si>
    <t>УБ-9960-128</t>
  </si>
  <si>
    <t>г.Нефтекамск,ул.Социалистическая 85Б,каб.217</t>
  </si>
  <si>
    <t>Сахапова Ирина Расиховна 89876137015</t>
  </si>
  <si>
    <t>Необходимо оборудовать СКС новое рабочее место</t>
  </si>
  <si>
    <t>УБ-9960-129</t>
  </si>
  <si>
    <t>г.Стерлитомак,ул.Вокзальная 15</t>
  </si>
  <si>
    <t>Новое СКС в зоне Кассы (Зеленая) АР07</t>
  </si>
  <si>
    <t>https://disk.yandex.ru/d/FEf_EfPZ25vxjw</t>
  </si>
  <si>
    <t>https://disk.yandex.ru/d/oVVKWPftI62ovw</t>
  </si>
  <si>
    <t>https://disk.yandex.ru/d/GfOz95C0gtk47w</t>
  </si>
  <si>
    <t>https://disk.yandex.ru/d/n0qEiCV_5RGG8g</t>
  </si>
  <si>
    <t>https://disk.yandex.ru/d/Jfg7Ti1o2ZrqXQ</t>
  </si>
  <si>
    <t>https://disk.yandex.ru/d/T0L0dfWP98Mbqw</t>
  </si>
  <si>
    <t>https://disk.yandex.ru/d/kBgmBMaqmVwrag</t>
  </si>
  <si>
    <t>https://disk.yandex.ru/d/K5bYZfBTs0L-zQ</t>
  </si>
  <si>
    <t>https://disk.yandex.ru/d/B-AampVi9-a28w</t>
  </si>
  <si>
    <t>СРБ-0431-29</t>
  </si>
  <si>
    <t>Ярославская область, Ростовский район, пгт. Поречье, ул.Центральная, д.21</t>
  </si>
  <si>
    <t>Требуется замена ТКШ 18U</t>
  </si>
  <si>
    <t>СРБ-0431-30</t>
  </si>
  <si>
    <t>Ярославская обл., Рыбинский р-н, Тихменевский сельский округ</t>
  </si>
  <si>
    <t>Кузин Роман Геннадьевич 8-920-656-4223</t>
  </si>
  <si>
    <t>Требуется замена ТКШ 20U</t>
  </si>
  <si>
    <t>СИБ-8604-33</t>
  </si>
  <si>
    <t>г.Кемерово,пр.Октябрьский 53,этаж 6,каб.6.18</t>
  </si>
  <si>
    <t>на 6 этаже здания ГОСБ в кабинете 6.18,рабочее место 6.18.09.1 требуется монтаж розеток СКС 2 шт.</t>
  </si>
  <si>
    <t>УБ-9960-130</t>
  </si>
  <si>
    <t>Уфа Чернышевского 82/1</t>
  </si>
  <si>
    <t xml:space="preserve">Сокаев Альберт Фанурович 89174815645
</t>
  </si>
  <si>
    <t>Необходимо подключить одно рабочее место к сети</t>
  </si>
  <si>
    <t>УБ-9960-131</t>
  </si>
  <si>
    <t>г.Мелеуз,ул.Смоленская 30</t>
  </si>
  <si>
    <t>Кирста Вячеслав Викторович 89173625135</t>
  </si>
  <si>
    <t>СКС для рабочего места в КИЦ</t>
  </si>
  <si>
    <t>ЦЧБ-8222-14</t>
  </si>
  <si>
    <t>г.Орёл,ул.Комсомольская 66</t>
  </si>
  <si>
    <t>Кузнецов Андрей Алексеевич 89851772220</t>
  </si>
  <si>
    <t>Необходима протяжка 1 розетки под ТД wi-fi для ар1 в место сборной розетки 4-19</t>
  </si>
  <si>
    <t>https://disk.yandex.ru/d/BW_TFvYoQRI1yg</t>
  </si>
  <si>
    <t>https://disk.yandex.ru/d/bXg9NurlDdU7Aw</t>
  </si>
  <si>
    <t>https://disk.yandex.ru/d/SKZBKH-dbd_REA</t>
  </si>
  <si>
    <t>https://disk.yandex.ru/d/qqnd-RyOgYT3Sw</t>
  </si>
  <si>
    <t>https://disk.yandex.ru/d/x3biOdayy6eDjA</t>
  </si>
  <si>
    <t>Трипецкий Алексей Павлович, тел. +7 921 222 07 19
Сопровождающий: Петров Александр Юрьевич, тел. 8 911 660 18 31</t>
  </si>
  <si>
    <t>Требуется организовать межкроссовые соединения согласно ТЗ - 8 оптических портов.
ВАЖНО:
1. перед выполнением фактических работ обязательно требуется подготовить и согласовать рабочую документацию.
2. по выполненным работам требуется предоставить системную гарантию от вендора NIKOMAX в соответствии с
условием Договора.
Перед выездом согласовать с контактным лицом дату и время проведения работ</t>
  </si>
  <si>
    <t>ДВБ-8318-16</t>
  </si>
  <si>
    <t>00114</t>
  </si>
  <si>
    <t>Благовещенск, Улица Ленина, 74</t>
  </si>
  <si>
    <t>Остапенко Игорь Николаевич +7 914 538 46 57</t>
  </si>
  <si>
    <t>Организовать подведение СКС для подключения ЖК СУО. Акт/схема во вложении</t>
  </si>
  <si>
    <t>СЗБ-2938-56</t>
  </si>
  <si>
    <t>г. Череповец, пр-кт Победы, д. 208а</t>
  </si>
  <si>
    <t>Панова Ольга Павловна, тел. 8 921 251 22 56; Залесова Анастасия Михайловна (рук.ВСП), тел. 8 900 559 20
41</t>
  </si>
  <si>
    <t>Требуется организовать прокладку СКС для подключения нового рабочего места в клиентском зале ВСП
Перед выездом согласовать с контактным лицом дату и время проведения работ</t>
  </si>
  <si>
    <t>СЗБ-2938-57</t>
  </si>
  <si>
    <t>г. Череповец, ул. К.Беляева, д. 2</t>
  </si>
  <si>
    <t>Панова Ольга Павловна, тел. 8 921 251 22 56; Вирронен Светлана Валерьяновна (рук.ВСП), тел. 8 921 256 22
33</t>
  </si>
  <si>
    <t>Требуется организовать прокладку СКС для подключения нового рабочего места в клиентском зале ВСП. Способ
монтажа указан в чек-листе обследования.
Перед выездом согласовать с контактным лицом дату и время проведения работ</t>
  </si>
  <si>
    <t>СЗБ-2938-58</t>
  </si>
  <si>
    <t>г. Вологда, ул. Предтеченская, д. 33, пом. 406</t>
  </si>
  <si>
    <t>Лепихин Денис Евгеньевич, тел. 8 921 121 97 00
Сопровождающий: Плотников Евгений Павлович, тел. 8 981 500 23 80</t>
  </si>
  <si>
    <t>Необходимо установить пять розеток СКС по два порта в каб. 406 (причем 4 розетки нужно установить между столами
в кабель-канале, см.планировку).
Перед выездом согласовать с контактным лицом дату и время проведения работ</t>
  </si>
  <si>
    <t>СЗБ-2938-59</t>
  </si>
  <si>
    <t>г. Череповец, Шекснинский пр., д. 30</t>
  </si>
  <si>
    <t>Шемякина Ольга Евгеньевна, тел. 8 911 517 15 87; Подойникова Елена Александровна (рук.ВСП), тел. 8 909
595 97 66
Сопровождающий: Цветкова Юлия Александровна, тел. 8-921-732-4744</t>
  </si>
  <si>
    <t>Требуется установить розетки СКС в связи с переводом и перемещением РМ.
Перед выездом согласовать с контактным лицом дату и время проведения работ</t>
  </si>
  <si>
    <t xml:space="preserve">СРБ-0431-31 </t>
  </si>
  <si>
    <t>г Ярославль ул Индустриальная, 37</t>
  </si>
  <si>
    <t>Чертыковцев Евгений Владимирович 79198045583</t>
  </si>
  <si>
    <t>Необходим монтаж ТД AP06 согласно плана, в кассе.</t>
  </si>
  <si>
    <t>https://disk.yandex.ru/d/kNR5eKE8vAo_dw</t>
  </si>
  <si>
    <t>https://disk.yandex.ru/d/JOqFyVbQk5ujqw</t>
  </si>
  <si>
    <t>https://disk.yandex.ru/d/2aWAedA6gqx3RQ</t>
  </si>
  <si>
    <t>https://disk.yandex.ru/d/D39gUMAR6D7pDQ</t>
  </si>
  <si>
    <t>https://disk.yandex.ru/d/VLM9NVRHvmOMOw</t>
  </si>
  <si>
    <t>https://disk.yandex.ru/d/oeqJ19Y2lX1yNg</t>
  </si>
  <si>
    <t>СРБ-0128-52</t>
  </si>
  <si>
    <t>г.Тула Коминтерна 31, 4 этаж, кабинет 4.02</t>
  </si>
  <si>
    <t>Необходимо установить 2 сетевые розетки: кабинет 4.02 место 12. На схеме кабинета место выделено желтым цветом</t>
  </si>
  <si>
    <t>СРБ-0128-53</t>
  </si>
  <si>
    <t>г.Тула Коминтерна 31 4 этаж кабинет 4.05</t>
  </si>
  <si>
    <t>необходимо установить 6 сетевых розеток: 4 розетки в к.4.05А, 2 розетки к.4.05 место 20</t>
  </si>
  <si>
    <t>ЮЗБ-0381-2</t>
  </si>
  <si>
    <t>Город Севастополь, Улица Руднева, 13 31</t>
  </si>
  <si>
    <t>Семенов Андрей Юрьевич 8-953-424-7946 (ЦУСУС), Нелюбина Диана Анатольевна 8-978-448-
9034 (Зам. рук. ВСП),
Божок Антон Владимирович 8-918-240-0139 (СБС обслед.)</t>
  </si>
  <si>
    <t>Необходим монтаж 3 портов СКС: 1 порт за потолком для ЖК СУО, 1 порт для МФУ, 1 порт для интернет-киоска.</t>
  </si>
  <si>
    <t>https://disk.yandex.ru/d/Qng5GGr-p5RT3Q</t>
  </si>
  <si>
    <t>https://disk.yandex.ru/d/eOqfX8tL-N_nNQ</t>
  </si>
  <si>
    <t>https://disk.yandex.ru/d/IFPel980LpzazA</t>
  </si>
  <si>
    <t>ББ-8312-34</t>
  </si>
  <si>
    <t>ВСП Машанова Любовь Иннокентьевна 89835316020</t>
  </si>
  <si>
    <t>Необходимо смонтировать 5 портов для wi-fi в запотолочном пространстве.Потолки типа ГВЛ.</t>
  </si>
  <si>
    <t>ЦА-6481-12</t>
  </si>
  <si>
    <t>г. Москва, пр-д 2-й Южнопортовый, д. 12А, стр. 1, этажи 1,2,3,4,5,7, антресоль</t>
  </si>
  <si>
    <t>СКС кат. 5е в кол-ве: 103 шт.</t>
  </si>
  <si>
    <t>Мотаж 103 портов</t>
  </si>
  <si>
    <t>ПВБ-4141-29</t>
  </si>
  <si>
    <t>п.Новосергиевка,ул.Краснопартизанская,д.16 касса</t>
  </si>
  <si>
    <t>Требуется монтаж &lt;1&gt; порта СКС для дополнительного МФУ (принтера).Способ монтажа:розетки типоразмера Mosaic45 в кабель-канал размером не менее 80х50.Если линия за потолком,то за потолком кабель вести в гофрорукаве.</t>
  </si>
  <si>
    <t>СИБ-8490-7</t>
  </si>
  <si>
    <t>00106</t>
  </si>
  <si>
    <t>Область Томская, , Город Томск, Проспект Ленина, 133А</t>
  </si>
  <si>
    <t>Анпилогов Виктор Сергеевич 79531992188
Сопровождающий: СБС Основский Вадим +7 (913) 105-1045</t>
  </si>
  <si>
    <t>монтаж 2х портов для УС. СКС выводим из стены методом скрытой проводки в металлогофре.</t>
  </si>
  <si>
    <t>https://disk.yandex.ru/d/4AF7K_ni_iqpUg</t>
  </si>
  <si>
    <t>https://disk.yandex.ru/d/VJcluLGsIRv_RQ</t>
  </si>
  <si>
    <t>https://disk.yandex.ru/d/vWt1SBaCk4zQzQ</t>
  </si>
  <si>
    <t>https://disk.yandex.ru/d/oicoDc7_hiU2Kg</t>
  </si>
  <si>
    <t>ДВБ-9781-9</t>
  </si>
  <si>
    <t>пгт.Провидения, ул.Чукотская, д.1</t>
  </si>
  <si>
    <t xml:space="preserve"> СЗБ-3636-6</t>
  </si>
  <si>
    <t>Бондаренко Валерий Васильевич, тел. 8 981 400 99 85; Трипецкий Алексей Павлович, тел. 8 921 222 07 19
Сопровождающий: Морозов Андрей Валерьевич, тел. 8 911 050 11 20</t>
  </si>
  <si>
    <t>Требуется осуществить монтаж 24 портов между серверной и шкафом в конференц-зале ГОСБ
Перед выездом согласовать с контактным лицом дату и время проведения работ</t>
  </si>
  <si>
    <t>ПВБ-4143-19</t>
  </si>
  <si>
    <t>г.Астрахань,ул.Кирова,д.41,2 этаж</t>
  </si>
  <si>
    <t>Шевелев Артем Владимирович 89617989098,СБС Юрин Артем Олегович 89885959306</t>
  </si>
  <si>
    <t>Требуется организовать межкроссовые соединения из кроссового помещения расположенного на 2-м этаже в кроссовое помещение расположенного на 1-м этаже:а.на основе оптоволоконного кабеля ОМ(одномод) в количестве 2 дуплексных портов.Тип разьема LC,b. На основе оптоволоконного кабеля ММ(многомод) в количестве 2 дуплексных портов.Тип разъема LC</t>
  </si>
  <si>
    <t>СЗБ-2755-02-ТСО</t>
  </si>
  <si>
    <t>г.Калининград,ул.Шевченко,д1</t>
  </si>
  <si>
    <t>Требуется установить 2 (две) коммутационные розетки под потолок над входной дверью в вентиляционное помещение
ВСП для подключения дополнительных уличных видеокамер.
Если у Вас возникнут вопросы, пожалуйста, позвоните по телефону или напишите мне по электронной почте.
С уважением, Александр Макаров СЗБ УБ Моб. тел.: +79052423543.e-mail-Makarov.A.V@hq.szb.sbrf.ruв
Перед выездом согласовать с контактным лицом дату и время проведения работ</t>
  </si>
  <si>
    <t>СИБ-9843-57</t>
  </si>
  <si>
    <t>г.Омск,ул.О.Кашевого 21к1</t>
  </si>
  <si>
    <t xml:space="preserve">Вердыш Сергей Валерьевич +7 908 799 69 99
</t>
  </si>
  <si>
    <t>по 2 порта скс для 2х УС,2 порта СКС для 1 ИПТ.Для устройств,которые воткнуты в розетку,что недопустимо</t>
  </si>
  <si>
    <t>СИБ-9843-58</t>
  </si>
  <si>
    <t>Омск,Красный Путь 111 3 этаж</t>
  </si>
  <si>
    <t>Приходько Алексей Юрьевич 89191084703,РВСП Шмидт Яна Андреевна 89131448090</t>
  </si>
  <si>
    <t>Необходимо смонтировать порты wi-fi в запотолочном пространстве,согласно приложенной схеме.Требуется организация СКС под ТД с номерами 3,6 и 7</t>
  </si>
  <si>
    <t>УБ-9965-39</t>
  </si>
  <si>
    <t>г.Сургут,ул. 30 лет Победы 46</t>
  </si>
  <si>
    <t>Александров Данила Евгеньевич 89277255665</t>
  </si>
  <si>
    <t>Новая ТД АР7 на схеме отмечена зеленым</t>
  </si>
  <si>
    <t>https://disk.yandex.ru/d/rPZseWJ-dOLLhQ</t>
  </si>
  <si>
    <t>https://disk.yandex.ru/d/_wDvPFCzsr81fA</t>
  </si>
  <si>
    <t>https://disk.yandex.ru/d/4XbQE6aow5tw4A</t>
  </si>
  <si>
    <t>https://disk.yandex.ru/d/9JF-bfsy169FGg</t>
  </si>
  <si>
    <t>https://disk.yandex.ru/d/28OI5wvWr7Hv8g</t>
  </si>
  <si>
    <t>https://disk.yandex.ru/d/kMoO6dmdIS9b8w</t>
  </si>
  <si>
    <t>https://disk.yandex.ru/d/GcnzUOQhVxusRA</t>
  </si>
  <si>
    <t>ПВБ-4143-01-ТСО</t>
  </si>
  <si>
    <t>Астраханская область, г. Астрахань, ул. Кирова д. 41, 1 этаж</t>
  </si>
  <si>
    <t>Мосейкин Антон Игоревич +7 917 601 55 46</t>
  </si>
  <si>
    <t>Перенос 24 портового коммутатора с помещения главного поста охраны в кроссовое помещение 1ого
этажа, необходимо проложить 11 скс до оборудования ТСО. Приложен план 1 этажа, из точки А в точку Б,
также тех. задание.
Перед выездом согласовать с контактным лицом дату и время проведения работ.</t>
  </si>
  <si>
    <t>УБ-9960-08-ТСО</t>
  </si>
  <si>
    <t>Необходимо установить розетки согласно плана расположения камер ТСВ в всп 8598\588</t>
  </si>
  <si>
    <t>https://disk.yandex.ru/d/txCCyDKGIKypiA</t>
  </si>
  <si>
    <t>ВСП Березин Егор 89145343993
Заказчик  Бондарева Ольга 89261958046</t>
  </si>
  <si>
    <t>СРБ-0435-16</t>
  </si>
  <si>
    <t>г.Кологрив,ул.Кирова,д.1,этаж 1</t>
  </si>
  <si>
    <t>Судоргин Владимир Николаевич 89109246926</t>
  </si>
  <si>
    <t>для устранения нарушений по кибербезопасности,необходимо создание информационных розеток 3 шт.в кассовую кабину и 8 шт.на рабочих местах сотрудников за борьером.Место расположения розеток указано на схеме в приложении</t>
  </si>
  <si>
    <t>СРБ-0435-17</t>
  </si>
  <si>
    <t>г.Шарья,пгт Ветлужский,ул Садовая,д.20,пом 92,режим работы с 8-30-17-00,суб.8-30-13-00,вс.вых</t>
  </si>
  <si>
    <t>для устранения нарушений по кибербезопасности,необходимо созданиеинформационных розеток 3шт,в ВСП №8604/0112(г.Шарья,пгт Ветлужский,ул Садовая,д.20,пом 92)для подключения МФУ у клиентских менеджеров и рабочем месте руководителя ВСП,сейчас МФУ подключено через неуправляемый свитч что является нарушением</t>
  </si>
  <si>
    <t>УБ-9849-32</t>
  </si>
  <si>
    <t>0148</t>
  </si>
  <si>
    <t>Курганская область,с.Альменево,ул.Советская 12</t>
  </si>
  <si>
    <t xml:space="preserve">Вершинина Мария Ивановна 89221292200
</t>
  </si>
  <si>
    <t>СКС для УС 10931262.Розетка с патч-кордом должна быть оставлена на армстронге на "крыше" зоны 24 над АТМ</t>
  </si>
  <si>
    <t>УБ-9960-132</t>
  </si>
  <si>
    <t>г.Уфа,ул.Тухвата Янаби,д.22</t>
  </si>
  <si>
    <t>Салангин Александр Леонидович 89126278884</t>
  </si>
  <si>
    <t>wi-fi СКС для ТД АР02</t>
  </si>
  <si>
    <t>УБ-9960-133</t>
  </si>
  <si>
    <t>00346</t>
  </si>
  <si>
    <t>РБ,Зианчуринский р-н,д.Кужанак,ул.Центральная д 95 режим работы:пон,ср,пят  с 7-00-13-45</t>
  </si>
  <si>
    <t>Исмагилов Ильфат 89173677698</t>
  </si>
  <si>
    <t>Установка ТКШ 18 U и СКС согласно ТЗ</t>
  </si>
  <si>
    <t>Поставка и монтажа навесного ТКШ размером не менее 18U,600х600:  шт.</t>
  </si>
  <si>
    <t>УБ-9960-134</t>
  </si>
  <si>
    <t>00344</t>
  </si>
  <si>
    <t>РБ,Зианчуринский р-н,с.Идельбаково,ул.Советская д 3 режим работы:пон,ср,пят  с 7-00-13-45</t>
  </si>
  <si>
    <t>УБ-9960-135</t>
  </si>
  <si>
    <t>0382</t>
  </si>
  <si>
    <t>г.Стерлитомак,пр.Октября,77</t>
  </si>
  <si>
    <t>Валеева Гузель Минияровна 89869614231</t>
  </si>
  <si>
    <t>Монтаж 3х портов СКС для РМ</t>
  </si>
  <si>
    <t>ПВБ-4143-20</t>
  </si>
  <si>
    <t>г.Астрахань,ул.Кирова,д 41,эт 3,каб 302</t>
  </si>
  <si>
    <t>Светлов Вячеслав Хайдарович 89881778907,СБС Лисицкий Сергей Олегович 89171905634</t>
  </si>
  <si>
    <t>Перемещение/восстановление ранее используемых портов в пределах объекта (порт): 13шт.</t>
  </si>
  <si>
    <t>Требуется :1) Монтаж 2 новых портов СКС для рабочего места.Способ монтажа:розетки типоразмера Mosaic45 в кабель-канал размером не менее 80х50.Если линия за полком ,то за потолком кабель вести в гофрорукаве.2) Восстановление работоспособности 13 портов СКС для рабочих мест.РМ №1.2,№1.3,№1.4-ремонт,есть utp кабель.Нужен модуль,лицевая панель.РМ 1.5,№1.6 ресонт порта,utp кабель есть,модуль есть,требуется лицевая панель</t>
  </si>
  <si>
    <t>СИБ-8606-102</t>
  </si>
  <si>
    <t>г.Славгород,ул.Володарского 121</t>
  </si>
  <si>
    <t>Короленок Игорь Владимирович 89069402234</t>
  </si>
  <si>
    <t>Необходимо монтировать 2 розетки СКС для подключения нового рабочего места в КИЦ.Допуски делаем заранее.</t>
  </si>
  <si>
    <t>СИБ-9840-2</t>
  </si>
  <si>
    <t>0093</t>
  </si>
  <si>
    <t>г.Саяногорск,ул.Ленина 61</t>
  </si>
  <si>
    <t>Нагирный Александр Сергеевич 79130313293</t>
  </si>
  <si>
    <t>На существующем рабочем месте отсутствует СКС для подключения МФУ.По требованиям ДКБ оргтехника должна быть подключена по сети,а не локально.Монтадж 2 портов СКС согласно план-схеме.</t>
  </si>
  <si>
    <t>https://disk.yandex.ru/d/0_G99UGLtCBGAA</t>
  </si>
  <si>
    <t>https://disk.yandex.ru/d/sd_lIUFKqXbhCA</t>
  </si>
  <si>
    <t>https://disk.yandex.ru/d/XMGY3R2b_04RoA</t>
  </si>
  <si>
    <t>https://disk.yandex.ru/d/ESCTC_0q_RuUOg</t>
  </si>
  <si>
    <t>https://disk.yandex.ru/d/lbF2suf6WtgQJg</t>
  </si>
  <si>
    <t>https://disk.yandex.ru/d/HMIDjjlx8tqs9w</t>
  </si>
  <si>
    <t>https://disk.yandex.ru/d/8l1Oj-stior93g</t>
  </si>
  <si>
    <t>https://disk.yandex.ru/d/eh9_ubRw-IgTrw</t>
  </si>
  <si>
    <t>СИБ-8604-34</t>
  </si>
  <si>
    <t>ПВБ-4141-30</t>
  </si>
  <si>
    <t xml:space="preserve">СРБ-0431-32 </t>
  </si>
  <si>
    <t xml:space="preserve">СРБ-0431-33 </t>
  </si>
  <si>
    <t>СРБ-0435-18</t>
  </si>
  <si>
    <t>СРБ-0128-54</t>
  </si>
  <si>
    <t>г.Кемерово,пр.Октябрьский 53</t>
  </si>
  <si>
    <t xml:space="preserve">Шайкомалова Татьяна Ивановна +7 913 326 09 20    
</t>
  </si>
  <si>
    <t>СКС кат. 5е в кол-ве: 7шт.</t>
  </si>
  <si>
    <t>https://disk.yandex.ru/i/6rd3j0X0ryVdpg</t>
  </si>
  <si>
    <t>060</t>
  </si>
  <si>
    <t>г.Оренбург, пр. Победы, д.126</t>
  </si>
  <si>
    <t>Чертыковцев Евгений Владимирович ,89198045583,Харченко Дмитрий 89225347370</t>
  </si>
  <si>
    <t>https://disk.yandex.ru/d/IbxQCG4JgKaddg</t>
  </si>
  <si>
    <t>Требуется прожить 1 порт СКС от серверной до точки wifi в кассе(обозначен кругом на планировке как АП08).Точка wi-fi будет монтироваться на потолке (стене),поэтому оконечить СКС накладной розеткой, плюс патч-корд.</t>
  </si>
  <si>
    <t>г. Ярославль, Московский п-т, д.117</t>
  </si>
  <si>
    <t>Вилинский Павел Валерьевич 79853399622, Виноградов  Александр Викторович, 89911184181</t>
  </si>
  <si>
    <t>https://disk.yandex.ru/d/Sosue0u9otjUYA</t>
  </si>
  <si>
    <t>Требуется организовать СКС до 3х точек AP06, 07, 08 (зелёные кружки)</t>
  </si>
  <si>
    <t>г Ярославль, ул Панина, 43 к 1</t>
  </si>
  <si>
    <t>https://disk.yandex.ru/d/waS0zGPUz16KwQ</t>
  </si>
  <si>
    <t>На хабе подключенно два устройство ( суо и еирс), хаб находится над суо под потолком. Необходимо провести один кабель с розеткой к этим устройствам,так как второй кабель будет задействован после демонтажа хаба</t>
  </si>
  <si>
    <t>с. Парфеньево ул. Ленина 53, 1 этаж</t>
  </si>
  <si>
    <t>Бурчагин Дмитрий Николаевич 79536442977</t>
  </si>
  <si>
    <t>https://disk.yandex.ru/d/Miv_f6UhJb8hNA</t>
  </si>
  <si>
    <t>Необходим монтаж 15-и сетевых розеток</t>
  </si>
  <si>
    <t xml:space="preserve"> г.Тула, пл. Крестовоздвижеская, 1</t>
  </si>
  <si>
    <t>https://disk.yandex.ru/d/kMVA_v7N1G90Wg</t>
  </si>
  <si>
    <t>переезд подразделения для оптимизации площадей</t>
  </si>
  <si>
    <t>г.Кызыл,ул.Кочетова 31,2 этаж</t>
  </si>
  <si>
    <t>Септел НачынУжар-ООлович 79069980219</t>
  </si>
  <si>
    <t>монтаж портов СКС для РМ</t>
  </si>
  <si>
    <t>СИБ-9843-59</t>
  </si>
  <si>
    <t>0322</t>
  </si>
  <si>
    <t>Азовский Немецкий Национальный район, с.Цветнополье, ул. Кирова,
дом №75</t>
  </si>
  <si>
    <t>Червинский Виталий Владимирович 8-913-150-4172, Бабин Александр Викторович, ТЗС , 8-913-
970-1366, Фокин Александр Алексеевич, +7(983)562-69-96, Витион Галина Николаевна, РВСП , +7-951-402-
8114</t>
  </si>
  <si>
    <t>В рамках подготовки к ТР ВСП необходимо выполнить установку коммуникационного шкафа , не менее 18U,
600x600. Новых портов 4 шт для РМ согласно плана. Согласовано с ТЗС . Шкаф должен быть полностью
укомплектован . В течении недели просьба сообщить о сроках поставки шкафа .</t>
  </si>
  <si>
    <t>СРБ-0431-34</t>
  </si>
  <si>
    <t>0284</t>
  </si>
  <si>
    <t>Ярославская обл., с.Новый Некоуз, ул.Советская, д.50</t>
  </si>
  <si>
    <t>Шаронов Дмитрий Анатольевич, +7 890 513 16 41, Гараев Сергей Михайлович</t>
  </si>
  <si>
    <t>СКС для ТД Wi-Fi (новое место AP07 ) Для увеличения зоны покрытия Wi-Fi (не зона 24/7)</t>
  </si>
  <si>
    <t>Балдин Михаил Константинович 8-910-045-5537</t>
  </si>
  <si>
    <t>Необходимо дополнить СКС кампуса оптическими линками 16 шт в каждое кроссовое помещение до 5 этажа 521.</t>
  </si>
  <si>
    <t xml:space="preserve">Тверь 50004280125 </t>
  </si>
  <si>
    <t>5Тв</t>
  </si>
  <si>
    <t>0248</t>
  </si>
  <si>
    <t>Тверская обл., г. Торжок, пл. 9-го января, 5</t>
  </si>
  <si>
    <t>Вабищевич Юрий Францишекович, ТЗС , 8-910-935-2324, Родионова Марина Владимировна, Рук-ль офиса
+7-910-837-7951</t>
  </si>
  <si>
    <t>Необходимо произвести замену 2-х ТКШ + 12 портов</t>
  </si>
  <si>
    <t>Демонтаж существующего ТКШ и смонтированного в него оборудования СКС, с последующим монтажом
оборудования СКС в новый ТКШ: 2 шт.</t>
  </si>
  <si>
    <t>ТКШ 42-47U</t>
  </si>
  <si>
    <t>https://disk.yandex.ru/d/xkBHFODVeA7lmg</t>
  </si>
  <si>
    <t>https://disk.yandex.ru/d/zaLAT2gkdqHb3w</t>
  </si>
  <si>
    <t>https://disk.yandex.ru/d/QZn7b7oDRsRvPg</t>
  </si>
  <si>
    <t>CРБ-0124-7</t>
  </si>
  <si>
    <t>https://disk.yandex.ru/d/A_AYq1BwC20agA</t>
  </si>
  <si>
    <t>https://disk.yandex.ru/d/t-Iwn65GRVSOwQ</t>
  </si>
  <si>
    <t>СРБ-0127-12</t>
  </si>
  <si>
    <t>Брянск, Ленина 10б</t>
  </si>
  <si>
    <t>Логунова Юлия Вячеславовна 79102329777</t>
  </si>
  <si>
    <t>создание новой информационной розетки</t>
  </si>
  <si>
    <t>СРБ-0431-35</t>
  </si>
  <si>
    <t>г.Рыбинск, ул.Моторостроителей, 24а</t>
  </si>
  <si>
    <t>Необходим монтаж 6 новых портов СКС для РМ</t>
  </si>
  <si>
    <t xml:space="preserve">СРБ-6451-15 </t>
  </si>
  <si>
    <t>г.Вязьма, ул. 25 Октября, д.9 кабинет 11</t>
  </si>
  <si>
    <t>Чертыковцев Евгений Владимирович 79198045583,
Роговенко Анна Андреевна 8-910-715-1551 (рук. ВСП), Кривоносова Маргарита Константиновна 8-951-716-6013 (зам
рук.ВСП)</t>
  </si>
  <si>
    <t>Необходим ремонт 1 порта СКС для ТД wi-fi, AP03 на плане.</t>
  </si>
  <si>
    <t>УБ-9849-33</t>
  </si>
  <si>
    <t>0049</t>
  </si>
  <si>
    <t>г. Курган, проспект Конституции, 42/III</t>
  </si>
  <si>
    <t>Кислов Дмитрий Витальевич 79178260629
Петров Павел Сергеевич +7 964 500 98 94</t>
  </si>
  <si>
    <t>Необходим монтаж портов СКС Новые порты СКС помечены на схеме: (№6 - жёлтый круг с черным контуром), (№5 -
зелёный круг с черным контуром).</t>
  </si>
  <si>
    <t>УБ-9960-136</t>
  </si>
  <si>
    <t>г.Уфа,ул.Зорге,д.5,эт 8 опенспейс,малый бизнес</t>
  </si>
  <si>
    <t>Янбаев Малик Гималитдинович +7 986 961 16 46,Шаяхметов Руслан Ленарович 89173668240</t>
  </si>
  <si>
    <t>Требуется монтаж 12 портов СКС для 6 новых рабочих мест(по 2 порта на каждое РМ).Способ монтажа:розетки типоразмера Mosaic45 в кабель-канал размером не менее 80х50.Если линия за полком,то за потолком кабель вести в гофорорукаве</t>
  </si>
  <si>
    <t>УБ-9960-138</t>
  </si>
  <si>
    <t>0296</t>
  </si>
  <si>
    <t>с Месягутово ул Коммунистическая двлд39, КИЦ "Месягутово"</t>
  </si>
  <si>
    <t>Вилинский Павел Валерьевич, 79853399622, Гурба Алексей Александрович 8-917-787-1194 (рук
КИЦ),Сопровождающий: Шишкин Юрий Сергеевич, +7(919)601-12-08</t>
  </si>
  <si>
    <t>Необходим монтаж 1 порта СКС для wifi, на плане AP03 (зелёный кружок). Потолки типа армстронг.</t>
  </si>
  <si>
    <t>https://disk.yandex.ru/d/9JNY-Xvj0c3eXA</t>
  </si>
  <si>
    <t>https://disk.yandex.ru/d/M3v-6gNmd13KkA</t>
  </si>
  <si>
    <t>https://disk.yandex.ru/d/kTGnA1qZmnyesw</t>
  </si>
  <si>
    <t>https://disk.yandex.ru/d/zOOplTf3pEitlQ</t>
  </si>
  <si>
    <t>https://disk.yandex.ru/d/RueeMRqZPzC_Bw</t>
  </si>
  <si>
    <t>СЗБ-0432-1</t>
  </si>
  <si>
    <t>с.Карпогоры,ул.Федора Абраиова,д.47</t>
  </si>
  <si>
    <t>Вилинский Павел Валерьевич 89853399622,Васьков Сергей Валерьевич 89062836466</t>
  </si>
  <si>
    <t>Требуется монтаж портов СКС для доп.точек АР10 и АР11(Зеленые точки на планировке).В помещении требуется проложить линию СКС от серверной до точки Wi-fi.Точка Wi-fi Будет монтироваться за потолком,поэтому розеткунеобходимо прикрепить на потолок(за фальш-потолком).Провод за потолком прокладывать в существующих лотках,в гофре.Промаркировать линию с обеих сторон(АР-10,АР-11)</t>
  </si>
  <si>
    <t>СИБ-8604-35</t>
  </si>
  <si>
    <t>г.Новокузнецк,ул.Тореза,105</t>
  </si>
  <si>
    <t>Доронкин Александр Владимирович 89039431117</t>
  </si>
  <si>
    <t>Большой пучек СКС заходит в шкаф напрямую в оборудование АСО без патч-панели.Необходима патч-панель и кроссировка сКС</t>
  </si>
  <si>
    <t>https://disk.yandex.ru/d/PnJ4YxhqNslaSg</t>
  </si>
  <si>
    <t>https://disk.yandex.ru/d/31SA8HM7X5YvbA</t>
  </si>
  <si>
    <t>СЗБ-0432-2</t>
  </si>
  <si>
    <t>г.Северодвинск,п-ект Морской,д.56</t>
  </si>
  <si>
    <t xml:space="preserve">Рубис Екатерина Александровна (рук.ВСП) 89021947768
</t>
  </si>
  <si>
    <t>Требуется монтаж СКС для точек доступа Wi-fi.В помещении требуется проложить линию СКС от серверной до точки Wi-fi.Точка Wi-fi будет монтироваться за потолком ,поэтому розетку небходимо прикрепить на потолок(за фальш потолком).Провод за потолком прокладывать в существующих лотках,в гофре.Промаркировать линию с обеих сторон (АР-01,АР-02 и т.д)</t>
  </si>
  <si>
    <t>СЗБ-0432-3</t>
  </si>
  <si>
    <t>г.Северодвинск,ул.Адмирала Нахимова,д5</t>
  </si>
  <si>
    <t>Шиловская Юлия Валентновна (рук.ВСП) 89115671917</t>
  </si>
  <si>
    <t>СЗБ-0349-1</t>
  </si>
  <si>
    <t>г.Сыктывкар,ул.Карла Маркса,д.182</t>
  </si>
  <si>
    <t>СКС для ТД Wi-fi АР05 и АР06(зеленые).Покрытие в Кассе и для ТД мониторинга</t>
  </si>
  <si>
    <t>СИБ-8604-36</t>
  </si>
  <si>
    <t>0461</t>
  </si>
  <si>
    <t>Новокузнецк,ул.Тольяти 27,основное задание 2йэт,к.35,к.31 зона ЦИК</t>
  </si>
  <si>
    <t>Кирьянова Екатерина Владимировна 89095144159</t>
  </si>
  <si>
    <t>В кабинете 31 требуется выполнить восстановление 2 портов СКС на 2-ом РМ(необходимо обратить внимание на маркировку,она дублируется в другом каб.Необходимо поменять маркировку) и 6 портов восстановить на 3-м РМ(см. палан-схему) В кабинете 35 требуется монтаж 8 портов СКС( по 4 на каждое из 2х РС)</t>
  </si>
  <si>
    <t>СИБ-9843-60</t>
  </si>
  <si>
    <t>п.Новоуральский ,ул Центральная 1</t>
  </si>
  <si>
    <t>Червинский Виталий Владимирович  89131504172,Сопровождающий Крупенко Алена Юрьевна 89045832397</t>
  </si>
  <si>
    <t>В рамках подготовки к ТР ВСП необходимо установить ВСП телеком шкаф 32U 800х800мм. Результаты обследования СБС во вложении. Требуемые работы:Необходимо установить телекомунникационный шкаф 32U на место шкафчика на ножке,перенести оборудование ТСО в новый ТКШ,Требуется монтаж 6 новых портов</t>
  </si>
  <si>
    <t>СРБ-0128-55</t>
  </si>
  <si>
    <t>г Тула ул Коминтерна, 31 2.23B 2.23B, 2.23B</t>
  </si>
  <si>
    <t>Зуйков Анатолий Владимирович, 79107012637
Сопровождающий: Гольцев Александр Юрьевич, +7(910)580-09-39</t>
  </si>
  <si>
    <t>рабочие места 2.23.34 - 2.23.40. Необходиммо 8 портов для РМ</t>
  </si>
  <si>
    <t>https://disk.yandex.ru/d/LgugvswZEHwPqA</t>
  </si>
  <si>
    <t>https://disk.yandex.ru/d/vsdpsY2WrhsR7w</t>
  </si>
  <si>
    <t>https://disk.yandex.ru/d/IsGeVIrGyktQ_g</t>
  </si>
  <si>
    <t>https://disk.yandex.ru/d/SUqqsmZ2cp1KPg</t>
  </si>
  <si>
    <t>https://disk.yandex.ru/d/FnL1j2_2lceKDQ</t>
  </si>
  <si>
    <t>https://disk.yandex.ru/d/3XI5ACCCUEa2ew</t>
  </si>
  <si>
    <t>СЗБ-0349-2</t>
  </si>
  <si>
    <t>г.Вуктыл,ул.Коммунистическая д.10А</t>
  </si>
  <si>
    <t>Панчина Ирина Владимировна(ВСП) 89129674224</t>
  </si>
  <si>
    <t>СЗБ-0349-3</t>
  </si>
  <si>
    <t>г.Печера,ул.Советская д 44</t>
  </si>
  <si>
    <t>Зверева Ирина Александровна(ВСП) 89121116999</t>
  </si>
  <si>
    <t>СЗБ-0349-4</t>
  </si>
  <si>
    <t>с.Кослан,ул.Советская д.12</t>
  </si>
  <si>
    <t>Ильчукова Наталья Александровна(ВСП) 89505653266</t>
  </si>
  <si>
    <t>СЗБ-0349-5</t>
  </si>
  <si>
    <t>г.Сыктывкар,ул.Морозова,д.89</t>
  </si>
  <si>
    <t>Белых Михаил Васильевич 89121912375,Сопровождающий Мороз Никита Андреевич 89121918911</t>
  </si>
  <si>
    <t>Организовать межкроссовые соединения согласно ТЗ-28 оптических порта.ВАЖНО:перед выполнением фактических работ обязательно требуется подготовить и согласовать рабочую документацию.Перед выездом согласовать с контактным лицом дату и время проведения работ.</t>
  </si>
  <si>
    <t>СЗБ-0432-4</t>
  </si>
  <si>
    <t>г. Вельск, ул. 1 Мая, д. 2, корпус 2</t>
  </si>
  <si>
    <t>Необходимо провести СКС для исключения неуправляемого коммутатора (ХАБ).
Коммутатор G8646-VSP-AC-00311-025-129-ALP
Порт на котором предположительно хаб GigabitEthernet0/0/14
Мак адреса на порту 00:21:B7:5A:77:57:---DATA and VOICE---;C8:1F:EA:6E:E4:6C:---DATA and VOICE---;F4:4D:30:B2:31:6E:---
DATA and VOICE---
Перед выездом согласовать с контактным лицом дату и время проведения работ</t>
  </si>
  <si>
    <t>СИБ-8604-38</t>
  </si>
  <si>
    <t>Тяжинский р-он, с. Кубитет, ул. Рабочая, 1</t>
  </si>
  <si>
    <t>Доронкин Александр Владимирович , ТЗС , 89039431117, Афанасьева Софья Олеговна, +7-961-
718-8758</t>
  </si>
  <si>
    <t>В рамках подготовки к ТР ВСП необходимо выполнить установку коммуникационного шкафа , не менее 18U,
600x600. Новых портов 10 шт для РМ согласно плана. Шкаф должен быть полностью укомплектован .Размер шкафа
согласован с ТЗС .Место установки на плане указано. Желательно повесить на стену шкаф.Если не получится, то
согласовывать С ТЗС. Перед выездом обязательно оговорить дату выполнения с конт лицами . В течении недели
просьба сообщить о сроках поставки шкафа</t>
  </si>
  <si>
    <t>СРБ-0123-9</t>
  </si>
  <si>
    <t>0184</t>
  </si>
  <si>
    <t>г Бежецк ул Радищева 1/34</t>
  </si>
  <si>
    <t>Заказчик: Салангин Александр Леонидович 79126278884
СБС Громов Виталий Владимирович +7(910)530-67-06</t>
  </si>
  <si>
    <t>необходимо восстановить трассу СКС от коммутатора до точки АР03 (КИЦ).</t>
  </si>
  <si>
    <t>СРБ-0431-36</t>
  </si>
  <si>
    <t>г.Ярославль,ул.Советская 34</t>
  </si>
  <si>
    <t>Вилинский Павел Валерьевич 79853399622,Коршунов Сергей Николаевич 89056363097</t>
  </si>
  <si>
    <t>Необходимо организовать 5 портов СКС до зеленых кружков-АР03,АР04,АР06,АР07 и АР08.</t>
  </si>
  <si>
    <t>УБ-9960-137</t>
  </si>
  <si>
    <t xml:space="preserve">г.Октябрьский,ул.Комсомольская,д.25
</t>
  </si>
  <si>
    <t>https://disk.yandex.ru/d/SVx52Ey2AgL-bA</t>
  </si>
  <si>
    <t>https://disk.yandex.ru/d/t2fKJJX7_cRL_g</t>
  </si>
  <si>
    <t>https://disk.yandex.ru/d/MeyFGAJemRd5Dg</t>
  </si>
  <si>
    <t>https://disk.yandex.ru/d/M0pi1S13jwiymw</t>
  </si>
  <si>
    <t>https://disk.yandex.ru/d/Ju9r4kW4KN20JQ</t>
  </si>
  <si>
    <t>https://disk.yandex.ru/d/AvQw0RJhn28mQQ</t>
  </si>
  <si>
    <t>https://disk.yandex.ru/d/2X2Fy3sPVbl_iA</t>
  </si>
  <si>
    <t>https://disk.yandex.ru/d/Lg832cdjTzXRzA</t>
  </si>
  <si>
    <t>https://disk.yandex.ru/d/22on8knYkefCRA</t>
  </si>
  <si>
    <t>ББ-8310-26</t>
  </si>
  <si>
    <t>016</t>
  </si>
  <si>
    <t>г. Чита, ул.Кирова, 3 помещение 1</t>
  </si>
  <si>
    <t>Заказчик: Букреев Василий Васильевич +7 926 025 83 09</t>
  </si>
  <si>
    <t>1 порт СКС для Wi-Fi точки доступа в кассе. ТД АР05 (указана на плане во вложении)</t>
  </si>
  <si>
    <t>СЗБ-2755-19</t>
  </si>
  <si>
    <t>01223</t>
  </si>
  <si>
    <t>г.Калининград,ул.Беланова,д8</t>
  </si>
  <si>
    <t>Макаров Александр Викторович 89052423543</t>
  </si>
  <si>
    <t>Требуется установка 2х коммутационных розеток от серверной до места установки камеры</t>
  </si>
  <si>
    <t>СИБ-8604-37</t>
  </si>
  <si>
    <t>пгт. Инской, ул. Пугачева, 4</t>
  </si>
  <si>
    <t>Доронкин Александр Владимирович 8-903-943-11-17</t>
  </si>
  <si>
    <t>Необходим демонтаж существующего ТКШ и смонтированного в него оборудования СКС, с последующим монтажом
оборудования СКС в большой уже имеющийся ТКШ</t>
  </si>
  <si>
    <t>СИБ-9843-62</t>
  </si>
  <si>
    <t>СРБ-0124-8</t>
  </si>
  <si>
    <t>0126</t>
  </si>
  <si>
    <t>Калуга ул. Г. Димитрова д.6</t>
  </si>
  <si>
    <t>Червинский Виталий Владимирович +7 913 150 41 72,Сопровождающий: Скаковская Раиса Алексеевна 8-929-365-1226</t>
  </si>
  <si>
    <t>Дмитриева Наталья Александровна , +7 960 520 21 71, Шестаков Арсений Львович, 79534645510, Родин
Игорь Александрович , СБС</t>
  </si>
  <si>
    <t>оснастить новое рабочее место портами СКС</t>
  </si>
  <si>
    <t>СРБ-6451-16</t>
  </si>
  <si>
    <t>г Гагарин, ул Гагарина, 58</t>
  </si>
  <si>
    <t>Подоляк Ольга Александровна, +7 895 170 64 76, Александров Данила Евгеньевич, 79277255665</t>
  </si>
  <si>
    <t>Прошу организовать новую линию СКС в ВСП, для монтажа дополнительной мониторинговой ТД AP09 (зелёная)</t>
  </si>
  <si>
    <t>https://disk.yandex.ru/d/KnIkxR_o7YjzWQ</t>
  </si>
  <si>
    <t>https://disk.yandex.ru/d/8_keNr043HBUvg</t>
  </si>
  <si>
    <t>https://disk.yandex.ru/d/ukHrr2WjPDqQMA</t>
  </si>
  <si>
    <t>https://disk.yandex.ru/d/6dqP5_m0VS3o8A</t>
  </si>
  <si>
    <t>https://disk.yandex.ru/d/STYP45pRH0OGxw</t>
  </si>
  <si>
    <t>https://disk.yandex.ru/d/kyRGjucbnfFQIg</t>
  </si>
  <si>
    <t>ББ-8312-36</t>
  </si>
  <si>
    <t>Республика Бурятия,г.Северобайкальск,ул.Полиграфистов,18</t>
  </si>
  <si>
    <t>Гаврилова Анна Васильевна 89207589309</t>
  </si>
  <si>
    <t>Монтаж 1 порта СКС для ЖК согласно план - схеме</t>
  </si>
  <si>
    <t>СИБ-9548-14</t>
  </si>
  <si>
    <t>г.Кызыл,ул.Кочетова,43,2 этаж,помещение 3</t>
  </si>
  <si>
    <t>Септел Начын Ужар-ООлович 79069980219</t>
  </si>
  <si>
    <t xml:space="preserve">На 2 рабочих местах необходимо установить под столом по 4 СКС розеток,схема прилогается </t>
  </si>
  <si>
    <t>https://disk.yandex.ru/d/3BiIdAMrS9EOVg</t>
  </si>
  <si>
    <t>https://disk.yandex.ru/d/Y3DUhcyzJIPfUA</t>
  </si>
  <si>
    <t>УБ-9967-27</t>
  </si>
  <si>
    <t>080</t>
  </si>
  <si>
    <t>Заказчик: Бердюгин Сергей Васильевич +7 912 927 01 103</t>
  </si>
  <si>
    <t>Установка ТКШ  и СКС согласно ТЗ</t>
  </si>
  <si>
    <t>УБ-9967-28</t>
  </si>
  <si>
    <t>Заказчик: Вилинский Павел Валерьевич 79853399622, Алексакин Александр Валериевич +7 908 875 41 26</t>
  </si>
  <si>
    <t>Необходим монтаж 2 портов СКС для ТД wi-fi AP28 и AP29 (зелёные кружки). Потолок армстронг.</t>
  </si>
  <si>
    <t xml:space="preserve">г. Новый Уренгой, ул. Таежная, 30А </t>
  </si>
  <si>
    <t>с.Салемал, Ямальский район, ул.Набережная, д. 2 режим работы пн-пт с 14:00-17:25,суб,воскр-вых</t>
  </si>
  <si>
    <t>СРБ-0435-19</t>
  </si>
  <si>
    <t>Необходим монтаж 1 порта СКС для Wi-fi в кассе.Точка доступа АР07 на плане.</t>
  </si>
  <si>
    <t>СРБ-0431-38</t>
  </si>
  <si>
    <t>Бондарева Ольга Сергеевна 79261958046,
Мерзлякова Оксана Сергеевна 8-915-989-8560 (рук. ВСП)</t>
  </si>
  <si>
    <t>Необходим монтаж 2 портов СКС для РМ в целях устранения хаба.</t>
  </si>
  <si>
    <t>ББ-8312-37</t>
  </si>
  <si>
    <t>Котов Владислав Васильевич 89516320110</t>
  </si>
  <si>
    <t>Необходим монтаж 8 портов СКС для РМ</t>
  </si>
  <si>
    <t>СИБ-8604-24</t>
  </si>
  <si>
    <t>Мариинский р-он,с.Малопесчанка,ул.Победы 6 режим работы: пн,ср,пт,суб,вскр-вых,вт,чт-9:30-13:00,13:30-16:30</t>
  </si>
  <si>
    <t>СИБ-9843-63</t>
  </si>
  <si>
    <t>0260</t>
  </si>
  <si>
    <t>Омский район, с. Пушкино, ул. Ленина, д.56</t>
  </si>
  <si>
    <t>Червинский Виталий Владимирович 8-913-150-4172
Сопровождающий: Тарасенко Валентина Юрьевна 8-983-111-8760, 8-960-986-8738</t>
  </si>
  <si>
    <t xml:space="preserve">ТКШ </t>
  </si>
  <si>
    <t>Заменить шкаф ТСО на новый 18U;
• Переместить АСО и ТСО в новый шкаф.;
• Требуется монтаж 3 новых портов.</t>
  </si>
  <si>
    <t>СИБ-9843-64</t>
  </si>
  <si>
    <t>339</t>
  </si>
  <si>
    <t>Москаленский район, с.Тумановка, ул. Центральная, 68</t>
  </si>
  <si>
    <t>Бабин Александр Викторович 8-913-970-1366
Сопровождающий: Перова Марина Анатольевна 8-913-159-8537</t>
  </si>
  <si>
    <t>Необходимо установить телекоммуникационный шкаф 20U вместо малого ТКШ;
• Перенести АСО/ТСО в большой ТКШ;
• Требуется монтаж 3 новых портов.</t>
  </si>
  <si>
    <t>СИБ-9843-65</t>
  </si>
  <si>
    <t>289</t>
  </si>
  <si>
    <t>с. Сосновское, ул. 50 лет Октября, дом №13</t>
  </si>
  <si>
    <t>Червинский Виталий Владимирович +7 913 150 41 72
Сопровождающий: Вираховская Ангелина Артёмовна 8-913-154-8864</t>
  </si>
  <si>
    <t>Необходимо установить телекоммуникационный шкаф 32U;
• Перенести оборудование ТСО в новый ТКШ
• Требуется монтаж 4 новых портов.</t>
  </si>
  <si>
    <t>СИБ-9843-66</t>
  </si>
  <si>
    <t>с. Цветочное, ул. Целинная, 46</t>
  </si>
  <si>
    <t>Червинский Виталий Владимирович +7 913 150 41 72
Сопровождающий: Лысенко Юлиана Витальевна 8-965-972-2635</t>
  </si>
  <si>
    <t>Необходимо установить телекоммуникационный шкаф 18U в предсейфовом помещении;
• Требуется монтаж 4 новых портов.</t>
  </si>
  <si>
    <t>СИБ-9843-67</t>
  </si>
  <si>
    <t>с. Бологое, ул. Комсомольская, 8</t>
  </si>
  <si>
    <t>Червинский Виталий Владимирович +7 913 150 41 72
Сопровождающий: Умурзакова Багдат Амиржановна 8-904-072-1916</t>
  </si>
  <si>
    <t>Требуется монтаж 4 новых портов.</t>
  </si>
  <si>
    <t>СИБ-9843-68</t>
  </si>
  <si>
    <t>раб.пос. Большегривское, ул. Станционная,д.27</t>
  </si>
  <si>
    <t>Червинский Виталий Владимирович +7 913 150 41 72
Сопровождающий: Тофан Наталья Борисовна 8-960-990-2934</t>
  </si>
  <si>
    <t>Необходимо установить телекоммуникационный шкаф 18U над сейфом;
 Требуется монтаж 8 новых портов.</t>
  </si>
  <si>
    <t>СИБ-9843-69</t>
  </si>
  <si>
    <t>с.Орехово, ул.Гагарина, дом 9 В</t>
  </si>
  <si>
    <t>Червинский Виталий Владимирович +7 913 150 41 72
Сопровождающий: Аксюк Ольга Леонидовна 8-965-875-2798</t>
  </si>
  <si>
    <t>Необходимо установить телекоммуникационный шкаф 32U, 600х600 слева от сейфа;
Требуется монтаж 4 новых портов.</t>
  </si>
  <si>
    <t>https://disk.yandex.ru/d/pvsLZbCL7jwpcQ</t>
  </si>
  <si>
    <t>https://disk.yandex.ru/d/KQY0FYUAyZS9qg</t>
  </si>
  <si>
    <t>https://disk.yandex.ru/d/FZIRoywfvQGtug</t>
  </si>
  <si>
    <t>https://disk.yandex.ru/d/WQv4dYGiSinIWA</t>
  </si>
  <si>
    <t>https://disk.yandex.ru/d/kBeadYRVvqsBYQ</t>
  </si>
  <si>
    <t>https://disk.yandex.ru/d/t-kt_Q5xJsoO1w</t>
  </si>
  <si>
    <t>https://disk.yandex.ru/d/Iv9qLD1YTjTESw</t>
  </si>
  <si>
    <t>https://disk.yandex.ru/d/w32OJ2x90t0rlg</t>
  </si>
  <si>
    <t>https://disk.yandex.ru/d/a_7L6NTQullpLw</t>
  </si>
  <si>
    <t>https://disk.yandex.ru/d/7HsptEsWCfpEJA</t>
  </si>
  <si>
    <t>https://disk.yandex.ru/d/2s_QBVAIyIExIQ</t>
  </si>
  <si>
    <t>https://disk.yandex.ru/d/XAjmHPAD7wLVlg</t>
  </si>
  <si>
    <t>https://disk.yandex.ru/d/90s_1CHpXHAPSw</t>
  </si>
  <si>
    <t>Нет комментария</t>
  </si>
  <si>
    <t>ББ-8310-27</t>
  </si>
  <si>
    <t>00109</t>
  </si>
  <si>
    <t>Край Забайкальский, Район Сретенский, Поселок городского типа Кокуй</t>
  </si>
  <si>
    <t>Титов Юрий Александрович 8-914-489-3347
РВСП Соснина Светлана Александровна 8-914-522-7233</t>
  </si>
  <si>
    <t>СЗБ-0349-6</t>
  </si>
  <si>
    <t>03</t>
  </si>
  <si>
    <t>г. Сыктывкар, ул. Карла Маркса, д. 182</t>
  </si>
  <si>
    <t>Гараев Сергей Михайлович 79879492444, Головчанова Анастасия Валерьевна +7 890 422 77 50 (рук. ВСП)</t>
  </si>
  <si>
    <t>Необходимо смонтировать 1 порт для wifi в запотолочном пространстве в комнате отдыха (желтая на схеме)
Перед выездом согласовать с контактным лицом дату и время проведения работ</t>
  </si>
  <si>
    <t>СЗБ-2938-60</t>
  </si>
  <si>
    <t>0161</t>
  </si>
  <si>
    <t>г. Череповец, ул. Любецкая, д. 41</t>
  </si>
  <si>
    <t>Шемякина Ольга Евгеньевна 79115171587, +7 921 541 40 87, Спицина Надежда Николаевна 8-921-147-3477</t>
  </si>
  <si>
    <t>Необходим монтаж 18 портов СКС для 9 РМ, по 2 порта СКС на каждом, в связи с перемещением.
Перед выездом согласовать с контактным лицом дату и время проведения работ</t>
  </si>
  <si>
    <t>ПВБ-4143-21</t>
  </si>
  <si>
    <t>Икрянинский р-н, р.п. Ильинка, ул. Лермонтова, 8</t>
  </si>
  <si>
    <t>Шевелев Артём Владимирович +7-961-798-9098
Сопровождающий: Золина Мария Александровна +7-965-454-7067</t>
  </si>
  <si>
    <t>∙ Необходимо установить телекоммуникационный шкаф 18U (вместо старого ТКШ со сдвигом к правой стене см.
фото 8(0 в угол));
∙ Требуется перенос существующих коммуникаций в новый ТКШ;
∙ Требуется монтаж 4 новых портов.
Перед выездом согласовать с контактным лицом дату и время проведения работ.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</si>
  <si>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ПВБ-4143-22</t>
  </si>
  <si>
    <t>Харабалинский р-н, с.Тамбовка, ул.Советская, 37</t>
  </si>
  <si>
    <t>Шевелев Артём Владимирович +7-961-798-9098
Сопровождающий: Калуга Екатерина Михайловна +7-967-821-9959</t>
  </si>
  <si>
    <t>Поставка и монтаж навесного ТКШ размером не менее 22U, 600х600 в кол-ве: 1 шт.</t>
  </si>
  <si>
    <t>Необходимо установить телекоммуникационный навесной шкаф 22U (взамен ранее установленных);
Требуется монтаж 5 новых портов.</t>
  </si>
  <si>
    <t>ПВБ-4143-23</t>
  </si>
  <si>
    <t>0254</t>
  </si>
  <si>
    <t>Ахтубинск,ул.Щербакова д7</t>
  </si>
  <si>
    <t>Фишер Александра Григорьевна 89885921489</t>
  </si>
  <si>
    <t>Подключение интернет киоска</t>
  </si>
  <si>
    <t>СИБ-8791-60</t>
  </si>
  <si>
    <t>Мотыгинский район, п.Новоангарск, квартал 4, д.8</t>
  </si>
  <si>
    <t>Лемберг Юрий Рихардович 8-913-031-3224</t>
  </si>
  <si>
    <t>Произвести поставку и монтаж шкафа, Демонтировать имеющийся шкаф.</t>
  </si>
  <si>
    <t>СИБ-8791-61</t>
  </si>
  <si>
    <t>0523</t>
  </si>
  <si>
    <t>пос. Светлогорск, ул. Энергетиков, 19а</t>
  </si>
  <si>
    <t>Нагирный Александр Сергеевич, 79130313293, Журавлева Анастасия Аркадьевна, менеджер
ВСП , +7-923-312-3929</t>
  </si>
  <si>
    <t>Для устранения замечания ДКБ необходимы порты для подключения МФУ. 2 порта</t>
  </si>
  <si>
    <t>СИБ-9843-61</t>
  </si>
  <si>
    <t>Червинский Виталий Владимирович 8-913-150-4172
Сопровождающий: Алаева Ольга Степановна 8-904-825-2965</t>
  </si>
  <si>
    <t>Необходимо установить ТКШ 32U 800х800 справа от существующего ТКШ ТСО, переместить всё АСО в новый
ТКШ
Требуется монтаж 3 портов СКС</t>
  </si>
  <si>
    <t>СИБ-9843-71</t>
  </si>
  <si>
    <t>Червинский Виталий Владимирович +7 913 150 41 72
Сопровождающий: Бойченко Алексей Александрович 8-913-148-8827 8-908-116-0126</t>
  </si>
  <si>
    <t>Необходимо установить телекоммуникационный шкаф 22U между окном и шкафом (см. схему). Выполнить в
напольном варианте, чтобы использовать верхнюю крышку ТКШ в качестве стола для периферии;
Требуется монтаж 3 новых портов</t>
  </si>
  <si>
    <t>СИБ-9843-70</t>
  </si>
  <si>
    <t>Червинский Виталий Владимирович +7 913 150 41 72
Сопровождающий: Машкова Ирина Алексеевна 8-950-956-8221</t>
  </si>
  <si>
    <t>Необходимо установить телекоммуникационный шкаф 20U вместо малого ТКШ ТСО;
• Перенести АСО и ТСО в новый ТКШ;
• Требуется монтаж 3 новых портов.</t>
  </si>
  <si>
    <t>УБ-9965-40</t>
  </si>
  <si>
    <t>032</t>
  </si>
  <si>
    <t>Бердюгин Сергей Васильевич 8-912-927-0191(ТЗС заказчик), Ладо Анна Сергеевна 8-932-437-
1892 (сотрудник ВСП)</t>
  </si>
  <si>
    <t>Необходим монтаж 6 портов СКС для РМ с установкой патч-панели в существующий ТКШ.</t>
  </si>
  <si>
    <t>СРБ-0431-37</t>
  </si>
  <si>
    <t>отсутствует ТКШ, требуется установка
- Необходимо установить навесной ТКШ 20U 600x600. Установить ТКШ необходимо на стене вместо существующего
ТКШ ТСО. Переместить всё АСО и ТСО в новый ТКШ.</t>
  </si>
  <si>
    <t>https://disk.yandex.ru/d/dHudY0eWBeRXrg</t>
  </si>
  <si>
    <t>https://disk.yandex.ru/d/d5PQTxaEq5wmkQ</t>
  </si>
  <si>
    <t>https://disk.yandex.ru/d/fL5nBE7IZq1YCw</t>
  </si>
  <si>
    <t>https://disk.yandex.ru/d/2BCi7IDcd93_FA</t>
  </si>
  <si>
    <t>https://disk.yandex.ru/d/-eeuljaDnjvyTw</t>
  </si>
  <si>
    <t>https://disk.yandex.ru/d/Ra1bPlS2L-X6xg</t>
  </si>
  <si>
    <t>https://disk.yandex.ru/d/noc7HmRUkjfPkg</t>
  </si>
  <si>
    <t>https://disk.yandex.ru/d/LZBJnFanqssGqg</t>
  </si>
  <si>
    <t>https://disk.yandex.ru/d/znr3fvyDNJhFhw</t>
  </si>
  <si>
    <t>https://disk.yandex.ru/d/rBhrKxALSDFhcw</t>
  </si>
  <si>
    <t>https://disk.yandex.ru/d/0Xnq6jGzbzjw4w</t>
  </si>
  <si>
    <t>https://disk.yandex.ru/d/XdsW4C9hqKkCRg</t>
  </si>
  <si>
    <t>https://disk.yandex.ru/d/o0OtvAZWsQNgKg</t>
  </si>
  <si>
    <t>Ярославская обл., Рыбинский р-н, Ломовской сельский округ, д. Дюдьково,режим работы:пн,вт,чт,вс-вых,ср,пт-8:30-17:57 обед с 13:00-14:00,суб-9:30-14:00</t>
  </si>
  <si>
    <t>СИБ-8604-39</t>
  </si>
  <si>
    <t>г Кемерово пр-кт Октябрьский, 53 7.17 7.17.1, 7.17.1</t>
  </si>
  <si>
    <t>Шайкомалова Татьяна Ивановна +7 913 326 09 20</t>
  </si>
  <si>
    <t>Для проведения НПК необходимо смонтировать 5 портов в иннвационной зоне. сверху 1 порт, справа и снизу 2 порта.
Кроссовая выделена зеленым.</t>
  </si>
  <si>
    <t>СИБ-9843-72</t>
  </si>
  <si>
    <t>Бабин Александр Викторович 8-913-970-1366
Сопровождающий: Бычкова Ирина Викторовна 8-908-806-5038</t>
  </si>
  <si>
    <t>ДВБ-8318-17</t>
  </si>
  <si>
    <t>0114</t>
  </si>
  <si>
    <t>г. Благовещенск, ул. Ленина, 74</t>
  </si>
  <si>
    <t>Захарова Александра Юрьевна 8-953-190-1116, Остапенко Игорь Николаевич +7 914 538 46 57</t>
  </si>
  <si>
    <t>Необходимо организовать подведение СКС для подключения ЖК панели. Акт/схема во вложении.</t>
  </si>
  <si>
    <t>ПВБ-4140-12</t>
  </si>
  <si>
    <t>Ульяновск,Пушкарева 64</t>
  </si>
  <si>
    <t>Андреева Марина Николаевна 89176015992,Драничникова Оксана Игоревна(Зам.рук.ВСП)89278171711</t>
  </si>
  <si>
    <t>Трбуется монтаж портов для подключения счетно-сортировальной машины</t>
  </si>
  <si>
    <t>ПВБ-4140-13</t>
  </si>
  <si>
    <t>ПВБ-4141-31</t>
  </si>
  <si>
    <t>Викулова Ирина Анатольевна 89228648508</t>
  </si>
  <si>
    <t>Оснастить 2 сетевыми розетками МФУ всп 8623/0172</t>
  </si>
  <si>
    <t>ПВБ-4141-32</t>
  </si>
  <si>
    <t>Оренбургский р-он,поселок Чебеньки,ул.Ленина 19</t>
  </si>
  <si>
    <t>Корнилова Юлия Ивановна(сотрудник ВСП)89228210178,Хорьякова Юлия Сергеевна 89325341565</t>
  </si>
  <si>
    <t>Требуется монтаж портов для подключения счетно-сортировальной машины</t>
  </si>
  <si>
    <t>ПВБ-4143-24</t>
  </si>
  <si>
    <t>г.Астрахань,ул.Кирова,д.41,эт.3,каб.303.3</t>
  </si>
  <si>
    <t>Светлов Вячеслав Хайдарович 89881778907,СБС Юрин Артем Олегович 89885959306</t>
  </si>
  <si>
    <t>Требуется монтаж 6 портов СКС для рабочих мест.Способ монтажа:розетки типоразмера Mosaic45 в кабель-канал размером не менее 80х50.Если линия за потлком,то за потолком кабель вести в гофрорукаве.</t>
  </si>
  <si>
    <t>СИБ-8791-62</t>
  </si>
  <si>
    <t>00061</t>
  </si>
  <si>
    <t>Красноярский край,Красноярск,ул.Пропект 60 лет образования СССР,д.31</t>
  </si>
  <si>
    <t xml:space="preserve">Редекоп Андрей Александрович 89133978046,СБС Коробейников Сергей Александрович 89130317907
</t>
  </si>
  <si>
    <t>Для УС 60027672.СКС выводим из стены методом скрытой проводки в металлогофре.Розетку СКС монтируем в запотолочном пространстве,патч-корд выводим из стены методом скрытой проводки в металлогофре.</t>
  </si>
  <si>
    <t>СРБ-0431-39</t>
  </si>
  <si>
    <t>г Ярославль, ул Советская, 34, 4 этаж, каб. 21</t>
  </si>
  <si>
    <t>Александров Данила Евгеньевич, Лонин Игорь Владимирович +7 890 663 19 66
Сопровождающий: Ермолычев Алексей Викторович, 79159806408</t>
  </si>
  <si>
    <t>Необходимо смонтировать 1 порт для wifi в запотолочном пространстве. Потолки типа армстронг. На схеме ТД
отмечена как NEW.</t>
  </si>
  <si>
    <t>СРБ-0431-40</t>
  </si>
  <si>
    <t>узин Роман Геннадьевич 8-920-656-4222
Сопровождающий: Тихомирова Нина Александровна 8-960-545-2111</t>
  </si>
  <si>
    <t>Требуется монтаж 7 портов СКС</t>
  </si>
  <si>
    <t>УБ-9960-139</t>
  </si>
  <si>
    <t>0484</t>
  </si>
  <si>
    <t xml:space="preserve">Бижбулякский район,с.Аитово,ул.Центральная ,д20 режим работы:пн,вт,ср,чт-9:00-16:45,пт,сб,вс-выходной </t>
  </si>
  <si>
    <t>Астатурян Татьяна Геннадьевна 79869614239</t>
  </si>
  <si>
    <t>Требуется установить 2 розетки СКС.Для подключения 1 МФУ,1 ССМ</t>
  </si>
  <si>
    <t>https://disk.yandex.ru/d/rcXU9uic8dvRaQ</t>
  </si>
  <si>
    <t>https://disk.yandex.ru/d/nJ_U6bKfY6E1hg</t>
  </si>
  <si>
    <t>https://disk.yandex.ru/d/AUcqrILy30EtOw</t>
  </si>
  <si>
    <t>https://disk.yandex.ru/d/zV8Z6oZlFX412g</t>
  </si>
  <si>
    <t>https://disk.yandex.ru/d/FL1hOJpU9MQIWQ</t>
  </si>
  <si>
    <t>https://disk.yandex.ru/d/t0tv3iNvSH9xag</t>
  </si>
  <si>
    <t>https://disk.yandex.ru/d/NZvsGR4ZUr-AJw</t>
  </si>
  <si>
    <t>https://disk.yandex.ru/d/AKpXnYw-_ri3Ew</t>
  </si>
  <si>
    <t>https://disk.yandex.ru/d/ErSL_HNwQjCZag</t>
  </si>
  <si>
    <t>https://disk.yandex.ru/d/fN1Je_p-YX876w</t>
  </si>
  <si>
    <t>https://disk.yandex.ru/d/MJksmsRi7gUuPA</t>
  </si>
  <si>
    <t>https://disk.yandex.ru/d/4o6zfGEV51zNxA</t>
  </si>
  <si>
    <t>ЦЧБ-8222-15</t>
  </si>
  <si>
    <t>Бредихин Максим Александрович 79803662668</t>
  </si>
  <si>
    <t>Необходимо протестировать имеющиеся проложенные от серверной линии СКС,при необходимости проложить
недостающее до 12 количество новых ,демонтировать частично проложенные кабель каналы,установить новые,
установить розетки и корректно промаркировать согласно обследованию.</t>
  </si>
  <si>
    <t>УБ-9967-29</t>
  </si>
  <si>
    <t>022</t>
  </si>
  <si>
    <t>г. Ноябрьск, пр.Мира д.76</t>
  </si>
  <si>
    <t>Необходимо 2 СКС порта</t>
  </si>
  <si>
    <t>СРБ-0128-56</t>
  </si>
  <si>
    <t>Переезд подразделения. оптимизация площадей административных зданий. Необходимо смонтировать СКС.</t>
  </si>
  <si>
    <t>СЗБ-0349-7</t>
  </si>
  <si>
    <t>033</t>
  </si>
  <si>
    <t>Зюзев Александр Александрович +7 908 716 55 64</t>
  </si>
  <si>
    <t>Установить дополнительную розетку для подключения сетевого принтера. Кабинет руководителя.
Перед выездом согласовать с контактным лицом дату и время проведения работ</t>
  </si>
  <si>
    <t>СРБ-0123-10</t>
  </si>
  <si>
    <t>Тверь, пр-т Калинина, 19</t>
  </si>
  <si>
    <t>Вабищевич Юрий Францишекович 8-910-935-2324
Сопровождающий: Лабышева Наталия Олеговна 8-903-803-4918</t>
  </si>
  <si>
    <t>с.Койгородок, ул.Советская 24,режим работы:пн-пт с 8:30-16:30,суб,вс-выходной</t>
  </si>
  <si>
    <t xml:space="preserve">обл Орловская, р-н Свердловский, пгт Змиёвка, ул Ленина, 46 режим раоты:пн-пт с 8:30-17:00,суб с 9:00-13:00,вс-вых </t>
  </si>
  <si>
    <t>СРБ-0123-11</t>
  </si>
  <si>
    <t>Тверь, Горького, 86/3</t>
  </si>
  <si>
    <t>Вабищевич Юрий Францишекович 8-910-935-2324
Сопровождающий: Байкова Наталья Николаевна 8-904-008-6180</t>
  </si>
  <si>
    <t>СРБ-0431-41</t>
  </si>
  <si>
    <t>Ярославская обл., Угличский р-н, с.Заозерье, ул.Калязинская, д.7 режим работы пн-чт,сб,вс-выходной,пт с 8:15-15:30</t>
  </si>
  <si>
    <t>Кузин Роман Геннадьевич 8-920-656-4222
Сопровождающий: Тихомирова Нина Александровна 8-960-545-2111</t>
  </si>
  <si>
    <t>Необходимо установить ТКШ 18U 600x600 вместо существующего</t>
  </si>
  <si>
    <t>СРБ-0431-42</t>
  </si>
  <si>
    <t xml:space="preserve"> Кузин Роман Геннадьевич 8-920-656-4222
Сопровождающий: Сидорова Татьяна Ивановна 8-58603191</t>
  </si>
  <si>
    <t>Необходимо установить навесной ТКШ 18U 600x600. Установить ТКШ необходимо на стене над холодильником.
Переместить всё АСО и ТСО в новый ТКШ.</t>
  </si>
  <si>
    <t>ДВБ-8318-18</t>
  </si>
  <si>
    <t>г. Благовещенск, Улица Ленина, 74</t>
  </si>
  <si>
    <t>Необходима организация 4-х портов СКС для перемещения 3-х банкоматов и установки 1 ИПТ.</t>
  </si>
  <si>
    <t>Ярославская обл., Гаврилов-Ямский район, с.Стогинское, ул.Центральная, режим работы:пн,вт,чт,пт,суб,вс-выходной, ср с 9:00-14:00</t>
  </si>
  <si>
    <t>https://disk.yandex.ru/d/esn3owbd7Ph_Ng</t>
  </si>
  <si>
    <t>https://disk.yandex.ru/d/CgyS5tHSa4MVwA</t>
  </si>
  <si>
    <t>https://disk.yandex.ru/d/UWoab-e2Q6xS2Q</t>
  </si>
  <si>
    <t>https://disk.yandex.ru/d/7V7MSvMgfEsN8g</t>
  </si>
  <si>
    <t>https://disk.yandex.ru/d/Vk3hHnOj5nPF_A</t>
  </si>
  <si>
    <t>https://disk.yandex.ru/d/sFmcOeXSA5Gxyg</t>
  </si>
  <si>
    <t>https://disk.yandex.ru/d/jqLKrAV4P_VWvw</t>
  </si>
  <si>
    <t>https://disk.yandex.ru/d/rH-Ugh2X5fEcvw</t>
  </si>
  <si>
    <t>https://disk.yandex.ru/d/IT7JJJKgC1UQUQ</t>
  </si>
  <si>
    <t>Ярославская область, Угличский район, с.Ильинское, ул. Центральная, д.16 режим работы:пн-чт с 8:00-15:15,пт-вс-вых</t>
  </si>
  <si>
    <t>с.Буланово,Октябрьский р-н,Оренбургская обл,ул.Краснопартизанская д8 режим работы:Пн,сб,вс-вых,вт-пт с 9:00-16:30</t>
  </si>
  <si>
    <t>с.Победа, ул. Центральная, № 6а режим работы Пн,сб,вс-вых,Вт-пт с 9:00-17:30</t>
  </si>
  <si>
    <t>п.Высокий Мыс, ул.Советская, 23 режим работы: Пн,чт,сб,вс-вых, вт,ср,пт с 10:00-16:30</t>
  </si>
  <si>
    <t>с. Утичье, ул. Спортивная, д.19 режим работы: Вт,чт с 10:00-14:15</t>
  </si>
  <si>
    <t>с.Новоцарицыно, ул. Центральная, д.64 режим работы:Пн,ср,чт с 8:00-16:45,пт с 8:00-12:00</t>
  </si>
  <si>
    <t>с. Золотая Нива, ул. Садовая, №26 режим работы:Вт-пт с 9:15-16:45,пн,сб,вс-вых</t>
  </si>
  <si>
    <t>СЗБ-2634-9</t>
  </si>
  <si>
    <t>г. Мурманск, проспект Ленина, д. 37 - кабинет 703</t>
  </si>
  <si>
    <t>Колесов Дмитрий Сергеевич 8-911-343-8367</t>
  </si>
  <si>
    <t>Требуется поставка и сборка нового шкафа 42U 800х800, дверь передняя перфорированная (большая), дверь задняя распашная
перфорированная. Комплектация - в соответствии с ТЗ, включая вертикальные организаторы.
Потребность срочная, согласована с ТЗС
Перед выездом согласовать с контактным лицом дату и время проведения работ</t>
  </si>
  <si>
    <t>ПВБ-4143-25</t>
  </si>
  <si>
    <t>г.Ахтубинск,ул.Щербакова 7</t>
  </si>
  <si>
    <t>Симаков Валерий Игоревич 89887711618</t>
  </si>
  <si>
    <t>Требуется монтаж 2 портов СКС для подключения орг.техники.Способ монтажа:розетки типоразмера Mosaic45 в кабель-канал размером не менее 80х50.Если линия за потолком,то за потолком кабель вести в гофрорукаве.</t>
  </si>
  <si>
    <t>https://disk.yandex.ru/d/MohfTCpYagC9zA</t>
  </si>
  <si>
    <t>https://disk.yandex.ru/d/TDjwDZazz8WRzA</t>
  </si>
  <si>
    <t>Оптика</t>
  </si>
  <si>
    <t>СРБ-0431-44</t>
  </si>
  <si>
    <t>Ярославская обл, 152908, г.Рыбинск, ул.Ошурковская,4</t>
  </si>
  <si>
    <t>Кузин Роман Геннадьевич 8-920-656-4222
Сопровождающий: Басаргина Ирина Аркадьевна 8-910-814-1680</t>
  </si>
  <si>
    <t>Необходимо установить навесной ТКШ 20U 600x600. Установить ТКШ необходимо на стене над столом, вместо
часов
Требуется смонтировать 20 портов СКС</t>
  </si>
  <si>
    <t>СЗБ-0349-8</t>
  </si>
  <si>
    <t>Паршукова Ольга Олеговна 89042321174 Зюзев Александр Александрович 89087169124</t>
  </si>
  <si>
    <t>СЗБ-2938-63</t>
  </si>
  <si>
    <t>0029</t>
  </si>
  <si>
    <t>Вологда,Зосимовская 40,Цокольный этаж,Склад ЦС</t>
  </si>
  <si>
    <t>Матко Сергей Викторович 89115360364</t>
  </si>
  <si>
    <t>Подвести к МФУ сетевую розетку</t>
  </si>
  <si>
    <t>СРБ-0438-11</t>
  </si>
  <si>
    <t>066</t>
  </si>
  <si>
    <t>Иваново,Богдана-Хмельницкого 73</t>
  </si>
  <si>
    <t>Балашова Ирина Валентиновна ВСП 89051061173,Мохирева Ольга Николаевна 89051086599</t>
  </si>
  <si>
    <t>СРБ-0438-12</t>
  </si>
  <si>
    <t>Иваново,ул.Пушкина 9</t>
  </si>
  <si>
    <t>Сальникова Мария Андреевна ВСП 89991803900,Мохирева Ольга Николаевна 89051086599</t>
  </si>
  <si>
    <t>СРБ-0438-13</t>
  </si>
  <si>
    <t>071</t>
  </si>
  <si>
    <t>Иваново,Лежневская 159</t>
  </si>
  <si>
    <t>Красноруцкий Виктор Евгеньевич 89581344014</t>
  </si>
  <si>
    <t>Необходим монтаж 2-х портов СКС для wi-fi.Тип потолка армстронг.</t>
  </si>
  <si>
    <t>СИБ-8604-40</t>
  </si>
  <si>
    <t>г.Кемерово,п-кт Молодежный 9</t>
  </si>
  <si>
    <t>Необходим монтаж 1 порта СКС(точка АР 10 зеленая на схеме) для wi-fi Тип потолка-армстронг</t>
  </si>
  <si>
    <t>СИБ-8791-64</t>
  </si>
  <si>
    <t>Край Красноярский, Район Манский, , Село Шалинское, Улица режим работы:Пн-пт с 9:00-16:00
Комсомольская, д 1</t>
  </si>
  <si>
    <t xml:space="preserve">Соловьева Анна Николаевна 89137235623
</t>
  </si>
  <si>
    <t>Требуется организовать СКС для УС</t>
  </si>
  <si>
    <t>СИБ-9843-73</t>
  </si>
  <si>
    <t>644551, п.Иртышский, ул. Садовая, 18 режим работы: ср,чт,пт с 8:30-17:15,сб с 9:00-12:45</t>
  </si>
  <si>
    <t>Необходимо установить телекоммуникационный шкаф 18U (взамен имеющегося ТКШ);
∙ Требуется монтаж 15 новых портов.</t>
  </si>
  <si>
    <t xml:space="preserve">СИБ-9843-74 </t>
  </si>
  <si>
    <t>с.Карповка, ул. Советская, дом №14 А режим работы: Пн-пт-с 8:45-16:50</t>
  </si>
  <si>
    <t>Червинский Виталий Владимирович +7-913-150-4172
Сопровождающий: Жунусова Лаззат Халиаскаровна +7-950-332-0751</t>
  </si>
  <si>
    <t>Поставка и монтаж навесного ТКШ размером 18U 600х600 ;
∙ Монтаж новых портов СКС – 4.</t>
  </si>
  <si>
    <t>СИБ-9843-75</t>
  </si>
  <si>
    <t>Червинский Виталий Владимирович +7-913-150-4172
Сопровождающий: Шиганова Лидия Анатольевна 8-54497040</t>
  </si>
  <si>
    <t>Одесский район, с.Побочино, ул. Чапаева, д.39 а режим работы:Ср,чт с 9:00-16:15</t>
  </si>
  <si>
    <t>Необходимо установить телекоммуникационный шкаф 18U (слева от существующего ТКШ);
∙ Требуется перенос существующих коммуникаций;
∙ Требуется монтаж 4 новых портов.</t>
  </si>
  <si>
    <t>СИБ-9843-76</t>
  </si>
  <si>
    <t>646869, с. Ганновка, ул. Центральная, 7 режим работы :Пн-ср с 8:30-15:15</t>
  </si>
  <si>
    <t>Червинский Виталий Владимирович +7-913-150-4172
Сопровождающий: Вертейко Галина Александровна +7-950-211-3369</t>
  </si>
  <si>
    <t>Необходимо установить телекоммуникационный шкаф 22U;
∙ Перенести АСО и ТСО в новый ТКШ;
∙ Требуется монтаж 4 новых портов.</t>
  </si>
  <si>
    <t>СИБ-9843-77</t>
  </si>
  <si>
    <t>646926, с.Осокино, ул. Гагарина, 17 режим работы: Ср,чт с 9:00-17:00</t>
  </si>
  <si>
    <t>Червинский Виталий Владимирович +7-913-150-4172
Сопровождающий: Спицына Ирина Александровна +7-903-983-6997</t>
  </si>
  <si>
    <t>Необходимо установить телекоммуникационный шкаф 18U (взамен имеющегося ТКШ УБ);
∙ Требуется монтаж 3 новых портов.</t>
  </si>
  <si>
    <t>СИБ-9843-78</t>
  </si>
  <si>
    <t>646610, с. Георгиевка, ул. Центральная, 51 "А режим работы: Пн,вт,чт,пт с 9:15-16:00</t>
  </si>
  <si>
    <t>Бабин Александр Викторович +7-913-970-1366/Червинский Виталий Владимирович +7-913-150-
4172
Сопровождающий: Сальникова Людмила Викторовна +7-908-319-7855</t>
  </si>
  <si>
    <t>Необходимо установить телекоммуникационный шкаф 20U (на пол, взамен тумбы);
∙ Требуется монтаж 3 новых портов.</t>
  </si>
  <si>
    <t>СИБ-9843-79</t>
  </si>
  <si>
    <t>646603, пос.Алексеевский, ул. Юбилейная,26 режим работы:Вт,ср,чт с 9:00-16:30</t>
  </si>
  <si>
    <t>Бабин Александр Викторович +7-913-970-1366/Червинский Виталий Владимирович +7-913-150-
4172
Сопровождающий: Бабичева Светлана Геннадьевна +7-908-795-4497</t>
  </si>
  <si>
    <t>Необходимо установить телекоммуникационный шкаф 18U (над тумбой, фото(Место монтажа));
∙ Требуется перенос существующих коммуникаций;
∙ Требуется монтаж 4 новых портов.</t>
  </si>
  <si>
    <t>СИБ-9843-80</t>
  </si>
  <si>
    <t>с.Хомутинка, ул. Спортивная, 4 режим работы:Вт,чт,пт с 10:15-17:00</t>
  </si>
  <si>
    <t>Бабин Александр Викторович +7-913-970-1366/Червинский Виталий Владимирович +7-913-150-
4172
Сопровождающий: Гляденцева Наталья Владимировна +7-965-872-7978</t>
  </si>
  <si>
    <t>Необходимо установить телекоммуникационный шкаф 32U 800x800 (вместо стола (фото 17), стол сдвинуть в
свободное место);
∙ Перенести АСО и ТСО в новый ТКШ;
∙ Требуется монтаж 4 новых портов.</t>
  </si>
  <si>
    <t>https://disk.yandex.ru/d/KoS5Z9Mun4q27A</t>
  </si>
  <si>
    <t>https://disk.yandex.ru/d/sXCR3fxJxrSPFg</t>
  </si>
  <si>
    <t>https://disk.yandex.ru/d/E7xh9jjw0ar8YQ</t>
  </si>
  <si>
    <t>https://disk.yandex.ru/d/58mZFG2NPEB5kw</t>
  </si>
  <si>
    <t>https://disk.yandex.ru/d/7tNa7RD8XcOq1Q</t>
  </si>
  <si>
    <t>https://disk.yandex.ru/d/Ewr8Xyt2_IE1kQ</t>
  </si>
  <si>
    <t>https://disk.yandex.ru/d/4vlWzha7Q0ZYJQ</t>
  </si>
  <si>
    <t>https://disk.yandex.ru/d/-61qsyU77vw9bw</t>
  </si>
  <si>
    <t>https://disk.yandex.ru/d/94-EJaNhYgW-rw</t>
  </si>
  <si>
    <t>https://disk.yandex.ru/d/ZzvVvMWp88JrXQ</t>
  </si>
  <si>
    <t>https://disk.yandex.ru/d/KsKCHceYP1r8kw</t>
  </si>
  <si>
    <t>https://disk.yandex.ru/d/kFaxgqsx1ivItQ</t>
  </si>
  <si>
    <t>https://disk.yandex.ru/d/oeVMrydNZ6s14g</t>
  </si>
  <si>
    <t>https://disk.yandex.ru/d/_Dn70g-qXpZ8YQ</t>
  </si>
  <si>
    <t>https://disk.yandex.ru/d/Dh7s-oqx1SZnsA</t>
  </si>
  <si>
    <t>https://disk.yandex.ru/d/96SV_V4_TLRp9w</t>
  </si>
  <si>
    <t>Червинский Виталий Владимирович 89131504172,Сопровождающий Ивашина Ольга Сергеевна 89136498959</t>
  </si>
  <si>
    <t xml:space="preserve">ББ-8310-28 </t>
  </si>
  <si>
    <t>Гурулев Вячеслав Сергеевич 79144335230</t>
  </si>
  <si>
    <t>г. Борзя, ул Пушкина 17</t>
  </si>
  <si>
    <t>0124</t>
  </si>
  <si>
    <t>Необходимо поставить сетевые розетки для подключения рабочего места СИГМА, для проверки камер в ячейке
центробанка.</t>
  </si>
  <si>
    <t>ПВБ-4140-14</t>
  </si>
  <si>
    <t>Ульяновская область,Мулловка,ул.Фабричная 5а</t>
  </si>
  <si>
    <t>Андреева Марина Николаевна 89176015992,Сираева Наталья Владимировна (ВСП) 89276310737</t>
  </si>
  <si>
    <t>СЗБ-0349-9</t>
  </si>
  <si>
    <t>Сыктывкар,ул.Советская д.16</t>
  </si>
  <si>
    <t>Кутькина Наталья Валерьевна 89042336450,Маслова Любовь Николаевна 89218755346</t>
  </si>
  <si>
    <t>СЗБ-3636-7</t>
  </si>
  <si>
    <t>Республика Карелия ,г.Петрозаводск,п-кт Первомайский д.30</t>
  </si>
  <si>
    <t>Маслова Любовь Николаевна, тел. 8 921 875 53 46,Хренкова Нателья Сергеевна (ВСП) 89114368626</t>
  </si>
  <si>
    <t>СИБ-8791-63</t>
  </si>
  <si>
    <t>Красноярский край,Богучанский р-он,с.Богучаны,пер.Лазо,д.7</t>
  </si>
  <si>
    <t xml:space="preserve">Романова Ирина Владимировна 89130304856,Хорченко Людмила Александровна(ВСП)89504046816
</t>
  </si>
  <si>
    <t>СИБ-9843-81</t>
  </si>
  <si>
    <t>с. Николаевка, ул. Гагарина, 1,режим работы: Ср с 8:00-16:15</t>
  </si>
  <si>
    <t>Червинский Виталий Владимирович +7 913 150 41 72
Сопровождающий: Скудина Наталья Васильевна 8-950-797-8933</t>
  </si>
  <si>
    <t>Необходимо установить телекоммуникационный шкаф 18U, разместить над столом;
 Требуется монтаж 3 новых портов.</t>
  </si>
  <si>
    <t>ЦЧБ-8222-16</t>
  </si>
  <si>
    <t>001</t>
  </si>
  <si>
    <t xml:space="preserve">г.Орёл,ул.Брестская,12
</t>
  </si>
  <si>
    <t>зам РВСП Рыжкова Татьяна Анатольевна 89800177611</t>
  </si>
  <si>
    <t>Необходиом смонтировать порты для wi-fi в запотолочном пространстве,согласно приложенной схеме.Организация доп.портов СКС для обеспечения покрытия wi-fi.Отмечены зеленым цветом.Вторая точка (вверху справа на плане) расположенна на цокольном этаже в комнате отдыха.</t>
  </si>
  <si>
    <t>ЦЧБ-8226-12</t>
  </si>
  <si>
    <t>Обл.Курская,г.Железногорск,ул.Гайдара,д5</t>
  </si>
  <si>
    <t>Необходим монтаж 4 портов СКС для диспенсера талонов и ЖК(отмечены на схеме) в целях устранения неуправляемого хаба.</t>
  </si>
  <si>
    <t>https://disk.yandex.ru/d/Dk16enxfaVW-WQ</t>
  </si>
  <si>
    <t>https://disk.yandex.ru/d/Xpmr7UJbckp-BA</t>
  </si>
  <si>
    <t>https://disk.yandex.ru/d/Zg_Wyx8U6Q9Ttw</t>
  </si>
  <si>
    <t>https://disk.yandex.ru/d/k5DOXWjdjhUWUw</t>
  </si>
  <si>
    <t>https://disk.yandex.ru/d/xk9nbULX7bXzaQ</t>
  </si>
  <si>
    <t>https://disk.yandex.ru/d/4dOCAVTbGjcZZQ</t>
  </si>
  <si>
    <t>https://disk.yandex.ru/d/7EaszY6MJ2YKFA</t>
  </si>
  <si>
    <t>https://disk.yandex.ru/d/rup_jmqNos-4SQ</t>
  </si>
  <si>
    <t>СЗБ-2937-4</t>
  </si>
  <si>
    <t>г. Великий Новгород, пр. Мира, д. 32, 0 этаж</t>
  </si>
  <si>
    <t>Дычко Андрей Александрович (ИТ-партнер), тел. 8 911 602 05 02; Лаврентьев Игорь Анатольевич, тел. 8 911 602 05
01
Сопровождающий: Глебов Павел Дмитриевич, тел. 8 911 612 98 99</t>
  </si>
  <si>
    <t>Требуется монтаж СКС для точек доступа Wi-Fi. В помещении требуется проложить линию СКС от серверной до точки Wi-Fi.
Промаркировать линию с обеих сторон (AP-01, AP-02 и т.д.).
ВАЖНО: по информации от сотрудника СБС на 0-ом этаже бетонный потолок, и все линии проложены в кабель-каналах
Перед выездом согласовать с контактным лицом дату и время проведения работ</t>
  </si>
  <si>
    <t>СЗБ-2937-5</t>
  </si>
  <si>
    <t>г. Великий Новгород, пр. Мира, д. 32, 1 этаж</t>
  </si>
  <si>
    <t>Требуется монтаж СКС для точек доступа Wi-Fi. В помещении требуется проложить линию СКС от серверной до точки Wi-Fi.
Точка Wi-Fi будет монтироваться за потолком, поэтому розетку необходимо прикрепить на потолок (за фальш-потолком).
Провод за потолком прокладывать в существующих лотках, в гофре. Промаркировать линию с обеих сторон (AP-01, AP-02 и
т.д.).
Перед выездом согласовать с контактным лицом дату и время проведения работ</t>
  </si>
  <si>
    <t>СЗБ-2937-6</t>
  </si>
  <si>
    <t>г. Великий Новгород, пр. Мира, д. 32, 2 этаж</t>
  </si>
  <si>
    <t>СЗБ-2937-7</t>
  </si>
  <si>
    <t>г. Великий Новгород, пр. Мира, д. 32, 4 этаж</t>
  </si>
  <si>
    <t>СКС кат. 5е в кол-ве: 25 шт.</t>
  </si>
  <si>
    <t>СЗБ-2937-8</t>
  </si>
  <si>
    <t>г. Великий Новгород, пр. Мира, д. 32, 5 этаж</t>
  </si>
  <si>
    <t>Требуется монтаж СКС для точек доступа Wi-Fi. В помещении требуется проложить линию СКС от серверной до точки Wi-Fi.
Точка Wi-Fi будет монтироваться за потолком, поэтому розетку необходимо прикрепить на потолок (за фальш-потолком).
Провод за потолком прокладывать в существующих лотках, в гофре. Промаркировать линию с обеих сторон (AP-01, AP-02 и
т.д.).
ВАЖНО: по информации от сотрудника СБС на 5-ом этаже сложный подвесной потолок в конференц-зале, где расположены
точки 4 и 5
Перед выездом согласовать с контактным лицом дату и время проведения работ</t>
  </si>
  <si>
    <t>https://disk.yandex.ru/d/1LABHriEOK_LUg</t>
  </si>
  <si>
    <t>https://disk.yandex.ru/d/0LTHzN5ixMXPHg</t>
  </si>
  <si>
    <t>https://disk.yandex.ru/d/EkNW-p__otfviw</t>
  </si>
  <si>
    <t>https://disk.yandex.ru/d/81vFXk-0BuBPuA</t>
  </si>
  <si>
    <t>https://disk.yandex.ru/d/ttMBoEohh_ZpMw</t>
  </si>
  <si>
    <t>СРБ-0431-45</t>
  </si>
  <si>
    <t>Кузин Роман Геннадьевич 8-920-656-4222
Сопровождающий: Павлова Мария Васильевна 8-960-542-1659</t>
  </si>
  <si>
    <t>Необходимо установить ТКШ 18U 600x600 взамен существующего</t>
  </si>
  <si>
    <t>ДВБ-8318-19</t>
  </si>
  <si>
    <t>00133</t>
  </si>
  <si>
    <t>Область Амурская, , Город Райчихинск, Улица Победы, 4</t>
  </si>
  <si>
    <t>Установка 2х портов СКС для 1 доп. банкомата в зоне ЗСО</t>
  </si>
  <si>
    <t>СЗБ-2634-10</t>
  </si>
  <si>
    <t>Кандалакша новая 10</t>
  </si>
  <si>
    <t>Маслова Любовь Николаевна 79218755346
Кучумова Анна Евгеньевна +7 921 734 32 22</t>
  </si>
  <si>
    <t>Необходим монтаж СКС для ССМ
Перед выездом согласовать с контактным лицом дату и время проведения работ</t>
  </si>
  <si>
    <t>СЗБ-2938-64</t>
  </si>
  <si>
    <t>Маслова Любовь Николаевна 79218755346, Беланова Ольга Евгеньевна +7 909 594 32 09</t>
  </si>
  <si>
    <t>Нет розетки ЛВС, необходим монтаж СКС
Перед выездом согласовать с контактным лицом дату и время проведения работ</t>
  </si>
  <si>
    <t>с. Новотроицк, ул. Юбилейная, 4 режим работы: Пн с 7:45-17:00</t>
  </si>
  <si>
    <t>Необходимо установить телекоммуникационный шкаф 22U;
Требуется монтаж 4 новых портов.</t>
  </si>
  <si>
    <t>УБ-9960-140</t>
  </si>
  <si>
    <t>0630</t>
  </si>
  <si>
    <t>г.Октябрьский,ул.Губкина 27</t>
  </si>
  <si>
    <t>Рамазанов Данис Наилович 89174011091</t>
  </si>
  <si>
    <t>Необходима патч-панель и кроссировка СКС 8 шт (16).Рядом со шкафом ТСО (в кассе перерасчета КИЦ 0685)для подключения ТСВ КИЦ 8598/0685</t>
  </si>
  <si>
    <t>УБ-9960-141</t>
  </si>
  <si>
    <t>0190</t>
  </si>
  <si>
    <t>Кузнецов Артем Владимирович +7 986 962 23 51, Галеева Гульнара Раисовна 8-917-768-7738</t>
  </si>
  <si>
    <t>Установка розетки СКС для подключения ССМ</t>
  </si>
  <si>
    <t>СРБ-0438-14</t>
  </si>
  <si>
    <t>г.Шуя,ул.Вокзальная 2</t>
  </si>
  <si>
    <t>Ковалева Анна Владимировна сотрудник ВСП 89051086599,Мохирева Ольга Николаевна 89051086599</t>
  </si>
  <si>
    <t>СРБ-0123-13</t>
  </si>
  <si>
    <t>г.Бежецк,ул.Радищева1/34</t>
  </si>
  <si>
    <t>3 порта под Wi-fi</t>
  </si>
  <si>
    <t>СИБ-9843-82</t>
  </si>
  <si>
    <t>с.Октябрьское, ул. Ленина, 12/1 режим работы:Чт,пт с 9:15-16:15.</t>
  </si>
  <si>
    <t>Червинский Виталий Владимирович +7 913 150 41 72
Сопровождающий: Киргинцева Лариса Владимировна +7-913-662-7557</t>
  </si>
  <si>
    <t>Необходимо установить телекоммуникационный шкаф 20U (Над сейфом);
Требуется монтаж 3 новых портов.</t>
  </si>
  <si>
    <t>СИБ-9843-83</t>
  </si>
  <si>
    <t>0272</t>
  </si>
  <si>
    <t>Омск 22 апреля 19 к 1</t>
  </si>
  <si>
    <t>Швецов Александр Сергеевич 79136130958</t>
  </si>
  <si>
    <t>В помещении склада (Цокль) требуется сетевая розетка для подключения оборудования для нового рабочего места.
Серверная (дискретная) находится на первом этаже ВСП 0272</t>
  </si>
  <si>
    <t>СИБ-9843-84</t>
  </si>
  <si>
    <t>0234</t>
  </si>
  <si>
    <t>Омск, КПуть 111, к.412</t>
  </si>
  <si>
    <t>Денисенко Евгений Викторович +7 913 658 11 77 Микитюк М.И. +7 898 356 26 05</t>
  </si>
  <si>
    <t>установить 2 новых порта СКС в помещении 412, место установки на правой стене у РМ (уточненит сотрудник в
данном помещении).</t>
  </si>
  <si>
    <t>СИБ-9843-85</t>
  </si>
  <si>
    <t>0426</t>
  </si>
  <si>
    <t>с.Серебряное, ул. Красноярова, №2 а режим работы: Вт,чт,пт с 9:00-15:45</t>
  </si>
  <si>
    <t>Червинский Виталий Владимирович +7-913-150-4172
Сопровождающий: Кутькина Наталья Сергеевна +7-962-049-2393</t>
  </si>
  <si>
    <t>СИБ-8791-65</t>
  </si>
  <si>
    <t>Красноярск,пр.Свободный 46</t>
  </si>
  <si>
    <t>Лемберг Юрий Рихардович 8-913-031-3224,СБС Геннадий 89135112457</t>
  </si>
  <si>
    <t>СКС кат. 5е в кол-ве: 58 шт.</t>
  </si>
  <si>
    <t>Для исключения использования подстольных/кабинетных коммутаторов организовать новые порты СКС по схемам в приложении 58 портов</t>
  </si>
  <si>
    <t>СИБ-8604-41</t>
  </si>
  <si>
    <t>00337</t>
  </si>
  <si>
    <t>Кемеровская область,г.Прокопьевск,п-кт Гагарина,д.28</t>
  </si>
  <si>
    <t>СИБ-8604-42</t>
  </si>
  <si>
    <t>г.Кемерово,пр.Октябрьский д.53,8 этаж</t>
  </si>
  <si>
    <t>Шайкомалова Татьяна Ивановна 89133260920</t>
  </si>
  <si>
    <t>ПВБ-4140-15</t>
  </si>
  <si>
    <t>с. Каргино, ул. Советская, д.4 режим работы :Вт,ср,чт,пт с 8:30-16:00</t>
  </si>
  <si>
    <t>Башмаков Денис Сергеевич +7 986 735 02 19,Сопровождающий: Шеймухова Гульнора Юсуфовна +7-927-820-7237</t>
  </si>
  <si>
    <t>Поставка и монтаж навесного ТКШ размером не менее 20U, 600х600 в кол-ве: 1 шт.</t>
  </si>
  <si>
    <t>Монтаж нового навесного ТКШ 20U 600х600 (отмечено на фото (Схема));
Монтаж 6 новых портов СКС.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</si>
  <si>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ЦА-6481-13</t>
  </si>
  <si>
    <t>г. Москва, пр-д 2-й Южнопортовый, д. 12А, стр. 3, этажи 1, 2, 3, 4</t>
  </si>
  <si>
    <t>Чудиновский Антон Юрьевич, тел. +7 916 635 80 20
Сопровождение на объекте: , Донсков Евгений Анатольевич, тел. 8-916-179-03-58
Выдача материалов: Ботанов Илья Михайлович, тел. 8-903-963-8230</t>
  </si>
  <si>
    <t>Мотаж 32 портов</t>
  </si>
  <si>
    <t>ЦА-6481-14</t>
  </si>
  <si>
    <t>г. Москва, пр-д 2-й Южнопортовый, д. 12А, стр. 7, этаж 1</t>
  </si>
  <si>
    <t>Мотаж 16 портов</t>
  </si>
  <si>
    <t>https://disk.yandex.ru/d/V87KRaMWu5kfSQ</t>
  </si>
  <si>
    <t>https://disk.yandex.ru/d/k-bnRQuX6KTZaQ</t>
  </si>
  <si>
    <t>https://disk.yandex.ru/d/szgTGmQzfK7qBw</t>
  </si>
  <si>
    <t>https://disk.yandex.ru/d/JKRQQz2XVhaKIA</t>
  </si>
  <si>
    <t>https://disk.yandex.ru/d/pJGktc_tkkE5PQ</t>
  </si>
  <si>
    <t>https://disk.yandex.ru/d/BVqLPnnzBlAV4A</t>
  </si>
  <si>
    <t>https://disk.yandex.ru/d/K-dC95yS4_RcAw</t>
  </si>
  <si>
    <t>https://disk.yandex.ru/d/HTKOrEdn9kYQvw</t>
  </si>
  <si>
    <t>https://disk.yandex.ru/d/z7JYi6PhEQTa5Q</t>
  </si>
  <si>
    <t>https://disk.yandex.ru/d/Z-F5yr5TXN7--A</t>
  </si>
  <si>
    <t>https://disk.yandex.ru/d/3Zs9DqXpdkIajg</t>
  </si>
  <si>
    <t>https://disk.yandex.ru/d/aiv3sQZhqaeE1Q</t>
  </si>
  <si>
    <t>https://disk.yandex.ru/d/fNoByQQLKpVwFA</t>
  </si>
  <si>
    <t>https://disk.yandex.ru/d/gQV8ilczwyT5Ww</t>
  </si>
  <si>
    <t>https://disk.yandex.ru/d/PHciFwsGdhatCg</t>
  </si>
  <si>
    <t>https://disk.yandex.ru/d/7Z-cV2n69_7x5Q</t>
  </si>
  <si>
    <t>https://disk.yandex.ru/d/lBHknI9NEWge_w</t>
  </si>
  <si>
    <t>СИБ-9843-86</t>
  </si>
  <si>
    <t>с. Новотроицк, ул. Гагарина, 27 режим работы:Вт,чт-9:30-19:00</t>
  </si>
  <si>
    <t>Червинский Виталий Владимирович +7 913 150 41 72
Сопровождающий: Клычникова Марина Николаевна 8-999-459-9268</t>
  </si>
  <si>
    <t>Необходимо установить телекоммуникационный шкаф 32U;
• Требуется монтаж 4 новых портов</t>
  </si>
  <si>
    <t>СИБ-9843-87</t>
  </si>
  <si>
    <t xml:space="preserve"> Червинский Виталий Владимирович +7 913 150 41 72
Сопровождающий: Скудина Наталья Васильевна 8-906-919-4773</t>
  </si>
  <si>
    <t>с. Южно-Подольск, ул. Победы, 41 режим работы: Пн,чт,пт с 8:30-17:00</t>
  </si>
  <si>
    <t>Необходимо установить телекоммуникационный шкаф 32U (см. фото);
• Требуется монтаж 3 новых портов.</t>
  </si>
  <si>
    <t>СИБ-9843-88</t>
  </si>
  <si>
    <t>с. Сыропятское, ул. Мира, д.19</t>
  </si>
  <si>
    <t>Червинский Виталий Владимирович +7 913 150 41 72
Сопровождающий: Хамзина Саида Сабитовна 8-933-991-9163</t>
  </si>
  <si>
    <t xml:space="preserve"> Необходимо установить телекоммуникационный шкаф 32U (см. фото);
• Требуется монтаж 3 новых портов.</t>
  </si>
  <si>
    <t>СИБ-9843-89</t>
  </si>
  <si>
    <t>0361</t>
  </si>
  <si>
    <t>Любинский район, пос.Центрально-Любинский, ул. Школьная, д.1 режим работы:Пн,вт,ср,чт с 9:00-16:00</t>
  </si>
  <si>
    <t>Червинский Виталий Владимирович 8-913-150-4172
Сопровождающий: Майборода Ирина Алексеевна 8-923-684-5510</t>
  </si>
  <si>
    <t>Необходимо установить телекоммуникационный шкаф 18U (см. фото);
• Требуется монтаж 3 новых портов.</t>
  </si>
  <si>
    <t>СИБ-8791-66</t>
  </si>
  <si>
    <t>Красноярский край, Курагнинский р-он, с. Детлово, ул. Ленина, 32,режим работы: Чт с 9:30-14:00
пом 3</t>
  </si>
  <si>
    <t>Лемберг Юрий Рихардович 8 913 0313 224
Сопровождающий: Сажнева Любовь Федоровна 8-902-012-5223</t>
  </si>
  <si>
    <t>Необходимо установить ТКШ 18U 600х600 над сейфом, указано на схеме
Требуется монтаж 5 портов СКС</t>
  </si>
  <si>
    <t>ДВБ-8318-20</t>
  </si>
  <si>
    <t>г.Белогорск,ул.Ленина,55 2 этаж</t>
  </si>
  <si>
    <t>Необходим монтаж 1 порта СКС для Wi-Fi.На актуальной схеме отмечена АР0 (зеленым)</t>
  </si>
  <si>
    <t xml:space="preserve">СЗБ-2936-8 </t>
  </si>
  <si>
    <t>г. Псков, ул. Рокоссовского, д. 36-а, пом. 1004-1007</t>
  </si>
  <si>
    <t>Маслова Любовь Николаевна +7 921 875 53 46, Иванова Юлия Николаевна +7 911 368 34 19</t>
  </si>
  <si>
    <t>Нет розетки ЛВС, необходимо организовать СКС для ССМ
Перед выездом согласовать с контактным лицом дату и время проведения работ</t>
  </si>
  <si>
    <t>ПВБ-4140-16</t>
  </si>
  <si>
    <t>0304</t>
  </si>
  <si>
    <t>Ульяновская обл., с. Дмитриево-Помряскино, ул. Молодежная, д. 5 режим работы:Пн,суб с 8:30-12:45</t>
  </si>
  <si>
    <t>Башмаков Денис Сергеевич +7 986 735 0219
Сопровождающий: Исаева Лидия Евгеньевна 8-57915359</t>
  </si>
  <si>
    <t>Поставка и монтаж напольного ТКШ размером не менее 32U, 600х600 в кол-ве: 1 шт.</t>
  </si>
  <si>
    <t>Необходимо установить телекоммуникационный шкаф 32U 600х600 (рядом с сейфом, фото (Схема));
∙ Требуется монтаж 4 новых портов.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</si>
  <si>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СИБ-8604-43</t>
  </si>
  <si>
    <t>Новокузнецк, ул. Тольятти,27, 2 этаж</t>
  </si>
  <si>
    <t>Ярославцев Максим Викторович 89235134977, Кирьянова Екатерина Владимировна 8-909-514-
4159</t>
  </si>
  <si>
    <t>Необходим монтаж портов СКС для РМ</t>
  </si>
  <si>
    <t>СИБ-8608-6</t>
  </si>
  <si>
    <t>0015</t>
  </si>
  <si>
    <t>Республика Алтай, Район Турочакский, Село Иогач, Улица Набережная, режим работы: Пн-чт с 9:15-14:15
д. 10</t>
  </si>
  <si>
    <t>Соловьева Анна Николаевна, +7 913 723 56 23, Чезычаков Эдуард Анатольевич, СБС ,
+7(913)690-52-91
Сопровождающий: Чезычаков Эдуард Анатольевич, СБС , +7(913)690-52-91</t>
  </si>
  <si>
    <t>По запросу от Савенков Д. М. (1144386) -Требуется организация/ремонт СКС до УС ATM-60111535</t>
  </si>
  <si>
    <t>УБ-9960-142</t>
  </si>
  <si>
    <t>00790</t>
  </si>
  <si>
    <t>г Белебей, , ул Красная, 138</t>
  </si>
  <si>
    <t>Моргунова Дарья Васильевна 79058355586 Егорова Светлана Петровна +7 965 664 60 44</t>
  </si>
  <si>
    <t>Требуется организация СКС розетки под потолком над табло курсов валют</t>
  </si>
  <si>
    <t>https://disk.yandex.ru/d/kDFL0zD7_67qHQ</t>
  </si>
  <si>
    <t>https://disk.yandex.ru/d/gnx4F09HIItwqw</t>
  </si>
  <si>
    <t>https://disk.yandex.ru/d/uE0G_xNPS4KVcw</t>
  </si>
  <si>
    <t>https://disk.yandex.ru/d/OMix1XAtOilvnw</t>
  </si>
  <si>
    <t>https://disk.yandex.ru/d/86pIDH3Ap0hv6g</t>
  </si>
  <si>
    <t>https://disk.yandex.ru/d/g6nQJw-Imbl_Tw</t>
  </si>
  <si>
    <t>https://disk.yandex.ru/d/M5XNeKpOPmtg0Q</t>
  </si>
  <si>
    <t>https://disk.yandex.ru/d/HGvD_cXrnn8GFw</t>
  </si>
  <si>
    <t>https://disk.yandex.ru/d/ROxbHjK_HqgeTg</t>
  </si>
  <si>
    <t>https://disk.yandex.ru/d/Vkzq8aDXyMMY3g</t>
  </si>
  <si>
    <t>https://disk.yandex.ru/d/nVjOHjetOUshmg</t>
  </si>
  <si>
    <t xml:space="preserve">СИБ-8604-44 </t>
  </si>
  <si>
    <t>Перемещение РМ</t>
  </si>
  <si>
    <t>СИБ-9840-3</t>
  </si>
  <si>
    <t>Абакан,ул.Пушкина,165 Аппарат</t>
  </si>
  <si>
    <t>Кученко Сергей Петрович 89830548554</t>
  </si>
  <si>
    <t>Необходимо смонтировать СКС розетки для 38 новых рабочих мест</t>
  </si>
  <si>
    <t>СКС кат. 5е в кол-ве: 164 шт.</t>
  </si>
  <si>
    <t>СИБ-9843-90</t>
  </si>
  <si>
    <t>0323</t>
  </si>
  <si>
    <t>Червинский Виталий Владимирович 8-913-150-4172
Сопровождающий: Витион Галина Николаевна</t>
  </si>
  <si>
    <t>Азовский район, с. Пришиб, ул.Центральная, 29 режим работы:Чт,пт  с 8:30-17:45</t>
  </si>
  <si>
    <t>Необходимо установить телекоммуникационный шкаф 18U (см. фото) вместо малого ТКШ ТСО;
• Требуется монтаж 4 новых портов.</t>
  </si>
  <si>
    <t>СИБ-9843-91</t>
  </si>
  <si>
    <t xml:space="preserve"> 646080, с.Элита, ул. Ленина, 17 режим работы:Ср с 8:30-17:45</t>
  </si>
  <si>
    <t>Бабин Александр Викторович 8-913-970-1366
Сопровождающий: Нейфельд Лидия Яковлевна 8-983-526-1174</t>
  </si>
  <si>
    <t>Необходимо установить телекоммуникационный шкаф 20U над сейфом вместо малого ТКШ;
• Требуется монтаж 3 новых портов</t>
  </si>
  <si>
    <t>СИБ-9843-92</t>
  </si>
  <si>
    <t>646794, с.Добровольск, ул. Школьная, 16 режим работы:ПН,вт с 8:30-16:30</t>
  </si>
  <si>
    <t>Бабин Александр Викторович 8-913-970-1366
Сопровождающий: Васильева Алена Сергеевна 8-908-803-5745</t>
  </si>
  <si>
    <t>Необходимо установить телекоммуникационный шкаф 18U над сейфом вместо малого ТКШ;
• Требуется монтаж 4 новых портов.</t>
  </si>
  <si>
    <t>УБ-9960-143</t>
  </si>
  <si>
    <t>0490</t>
  </si>
  <si>
    <t>Миякинский р-он,с.Киргиз-Мияки,ул.Калинина 6а режим работы :Пн-пт с 8:30-16:30</t>
  </si>
  <si>
    <t>УБ-9849-34</t>
  </si>
  <si>
    <t>Каргапольский район, п. Майский, ул. Калинина, 1-а</t>
  </si>
  <si>
    <t>Необходима поставка и монтаж ТКШ, монтаж портов СКС. (месторасположение нового ТКШ на схеме отмечено -
ВАРИАНТ 2 ).
Дату и время выполнения работ на объекте предварительно обязательно необходимо согласовывать с сотрудником
ТЗС. )
После получения заказа по ЭДО Вам необходимо сообщить дату поставки телекоммуникационного шкафа на Ваш
склад в течении 10 рабочих дней.</t>
  </si>
  <si>
    <t>https://disk.yandex.ru/d/t4HVClxh4jp0yQ</t>
  </si>
  <si>
    <t>https://disk.yandex.ru/d/zMN0-mThZX1FSw</t>
  </si>
  <si>
    <t>https://disk.yandex.ru/d/X_kc7IXvavojlg</t>
  </si>
  <si>
    <t>https://disk.yandex.ru/d/_sdATNrSyQTsHg</t>
  </si>
  <si>
    <t>https://disk.yandex.ru/d/Kmw_BN3DLRZ8iA</t>
  </si>
  <si>
    <t>https://disk.yandex.ru/d/4OXxO5QB2nWh4g</t>
  </si>
  <si>
    <t>https://disk.yandex.ru/d/q-OsOdtJtBgutQ</t>
  </si>
  <si>
    <t>ПВБ-4141-33</t>
  </si>
  <si>
    <t>СИБ-8604-45</t>
  </si>
  <si>
    <t>0431</t>
  </si>
  <si>
    <t>Требуется монтаж 4 новых портов. Вывести СКС из помещения сотрудника ВСП к шкафу УБ в металлическом
рукаве. На фото отмечено расстоние в 42см.</t>
  </si>
  <si>
    <t>СИБ-8606-103</t>
  </si>
  <si>
    <t>0153</t>
  </si>
  <si>
    <t>г. Барнаул, ул. Балтийская, д. 39</t>
  </si>
  <si>
    <t>Анпилогов Виктор Сергеевич +7 953 199 21 88; РВСП: Жигачева Наталья 8-913-218-6004
Сопровождающий: РВСП: Жигачева Наталья 8-913-218-6004</t>
  </si>
  <si>
    <t>Необходимы порты СКС для установки банкоматов</t>
  </si>
  <si>
    <t>СИБ-8791-67</t>
  </si>
  <si>
    <t>г.Красноярск, ул.9 мая, д.24, пом.36, ком.12-31</t>
  </si>
  <si>
    <t>Требуется организация 4-х дополнительных розеток СКС для переключения указанных устройств (АРМ, принтер и
телефон) и исключения промежуточного коммутатора.</t>
  </si>
  <si>
    <t>Калуга,Жукова 1,1 этаж окно 7</t>
  </si>
  <si>
    <t>Тихонова Галина Сергеевна 89206177524</t>
  </si>
  <si>
    <t>Требуется монтаж 2 розеток СКС окно 7</t>
  </si>
  <si>
    <t>СРБ-0435-20</t>
  </si>
  <si>
    <t>0006</t>
  </si>
  <si>
    <t>Красное-на-Волге, ул. Пушкина д.1</t>
  </si>
  <si>
    <t>Маркова Юлия Вячеславовна +7 915 909 69 02</t>
  </si>
  <si>
    <t>Необходимо смонтировать порт СКС для ССМ</t>
  </si>
  <si>
    <t>УБ-9960-144</t>
  </si>
  <si>
    <t>0536</t>
  </si>
  <si>
    <t>С.Мишкино,ул.Ленина,д.08 (касса и транзакционная зона)</t>
  </si>
  <si>
    <t>Сайфутдинова Ирина Олеговна 89869623615,ВСП Александрова Раиса 89173506970</t>
  </si>
  <si>
    <t>Требуется монтаж 3 пртов СКС для счетно-сортировальных машин(ССМ).Одну розетку в кассе и две в транзакционной зоне.Способ монтажа:розетки типоразмера Mosaic45 в кабель-канал размером не менее 80Х50.Если линия за потолком,то за потолком кабель вести в гофрорукаве.</t>
  </si>
  <si>
    <t>УБ-9960-145</t>
  </si>
  <si>
    <t>0655</t>
  </si>
  <si>
    <t>Республика Башкортостан, г.Туймазы, пр-кт Ленина, д.21</t>
  </si>
  <si>
    <t>Закиров Ильдар Равилевич, 79178004239</t>
  </si>
  <si>
    <t>Необходимо установить 3 розетки: одну розетку в кассе и две в транзакционной зоне</t>
  </si>
  <si>
    <t>https://disk.yandex.ru/d/SPP71b341a32Nw</t>
  </si>
  <si>
    <t>https://disk.yandex.ru/d/tXnXZxynEV3Lyw</t>
  </si>
  <si>
    <t>https://disk.yandex.ru/d/UmKQWPkuQtE4wA</t>
  </si>
  <si>
    <t>https://disk.yandex.ru/d/FKxm6Flr_1GjMQ</t>
  </si>
  <si>
    <t>https://disk.yandex.ru/d/0p8qc7kzbTYWXw</t>
  </si>
  <si>
    <t>https://disk.yandex.ru/d/f5hw1hy-TR9QFQ</t>
  </si>
  <si>
    <t>https://disk.yandex.ru/d/aB9pxQLU0WMWVg</t>
  </si>
  <si>
    <t>с.Покровка,ул.Кооперативная 1 режим работы :Вт-пт С8:30-16:00</t>
  </si>
  <si>
    <t>Новокузнецкий район, п. Металлургов, ул.Молодежная, д.9 А режим работы:Ср,пт с 9:00-14:15</t>
  </si>
  <si>
    <t>СЗБ-2938-65</t>
  </si>
  <si>
    <t>г.Вологда,ул.Текстильщиков 13</t>
  </si>
  <si>
    <t>Маслова Любовь Николаевна 89218755346</t>
  </si>
  <si>
    <t>Требуется монтаж 4 портов для подключения счетно-сортировальных машинок</t>
  </si>
  <si>
    <t>СИБ-8604-46</t>
  </si>
  <si>
    <t>г.Белово, ул.Ленина, д.49</t>
  </si>
  <si>
    <t>Кузнецов Андрей Алексеевич 89851772220,ВСП Феофанова Анастасия 89043773760</t>
  </si>
  <si>
    <t>Необходимо произвести восстановление СКС для Wi-fi точки АР03</t>
  </si>
  <si>
    <t>СИБ-8791-68</t>
  </si>
  <si>
    <t>п.Подтесово,пер.Заводской 5</t>
  </si>
  <si>
    <t xml:space="preserve">Шефер Ольга Алексеевна 89082066075
</t>
  </si>
  <si>
    <t>Монтаж новых портов СКС для организации сетевого подключения МФУ на РМ№1,РМ№2</t>
  </si>
  <si>
    <t>СРБ-0127-13</t>
  </si>
  <si>
    <t>г.Брянск, ул. Киевская, 3а</t>
  </si>
  <si>
    <t>Бакун Дмитрий Владимирович, тел. +79103374207</t>
  </si>
  <si>
    <t>В помещении РУС Брянского ГОСБ требуется установка дополнительного настенного шкафа. Требуется настенный
шкаф размером 12U 600x600</t>
  </si>
  <si>
    <t>https://disk.yandex.ru/d/17ODv2kS8ctWlg</t>
  </si>
  <si>
    <t>https://disk.yandex.ru/d/AfbB5Vs6VyDXoA</t>
  </si>
  <si>
    <t>https://disk.yandex.ru/d/pTZ1dhcp9fi2ow</t>
  </si>
  <si>
    <t>https://disk.yandex.ru/d/xi1epbfnbCOQhA</t>
  </si>
  <si>
    <t>ПВБ-4143-26</t>
  </si>
  <si>
    <t>0285</t>
  </si>
  <si>
    <t>416205, Енотаевский р-н, п. Волжский, ул.Почтовая, 24</t>
  </si>
  <si>
    <t>Шевелев Артём Владимирович +7-961-798-9098,Сопровождающий: Понятова Екатерина Александровна +7-937-823-9867</t>
  </si>
  <si>
    <t>Необходимо установить телекоммуникационный шкаф 18U (взамен металлического ящика Фото 1(1));
Требуется монтаж 6 новых портов.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</si>
  <si>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СИБ-8606-104</t>
  </si>
  <si>
    <t>0439</t>
  </si>
  <si>
    <t>Алтайский край, с. Курья, ул. ул.Центральная, 84б</t>
  </si>
  <si>
    <t xml:space="preserve"> Зубова Елена Борисовна, +7 906 962 12 73, Воронов Сергей Александрович, 79132523717, ,
Камнев Павел Андреевич, СБС , +7(983)387-72-42
Сопровождающий: , Камнев Павел Андреевич, +7(983)387-72-42</t>
  </si>
  <si>
    <t>Необходимо установить розетку СКС для подключения МФУ</t>
  </si>
  <si>
    <t>ЦЧБ-8226-13</t>
  </si>
  <si>
    <t>г.Курск,ул.Ленина,д.67,пом. 418</t>
  </si>
  <si>
    <t>Немиришин Андрей Петрович 89081207170,СБС Грачев Сергей Алексеевич 89102182601</t>
  </si>
  <si>
    <t>Требуется монтаж 7 портов СКС для двух рабочих мест.Способ монтажа: розетки типоразмера Mosaic45 в кабель-канал размером не менее 80х50.Если линия за потолком,то за потолком кабель вести в гофрорукаве.</t>
  </si>
  <si>
    <t>https://disk.yandex.ru/d/7lzX3Dw2O-gAog</t>
  </si>
  <si>
    <t>https://disk.yandex.ru/d/Q1ie7_IhwVSFpg</t>
  </si>
  <si>
    <t>https://disk.yandex.ru/d/pcZsB0hnKPjKuw</t>
  </si>
  <si>
    <t>СЗБ-0432-5</t>
  </si>
  <si>
    <t>Архангельская область,г.Северодвинск,Архангельское шоссе 52</t>
  </si>
  <si>
    <t>СЗБ-2936-9</t>
  </si>
  <si>
    <t>182112,Псковская обл,г.Великие Луки,ул.Ставского,д.19</t>
  </si>
  <si>
    <t>Звонов Сергей Анатольевич, тел. 8 952 296 69 83
18 09</t>
  </si>
  <si>
    <t>Необходим монтаж 2 портов СКС для неттопа ЕИРС и скроссировать в патч-панель с другой стороны вывести за ГВЛ на лицевую сторону за панель курсов вылют и обжать коннектором rj45.</t>
  </si>
  <si>
    <t>СЗБ-2936-10</t>
  </si>
  <si>
    <t>Псковская обл,г.Сабеж,ул.Пролетарская 7</t>
  </si>
  <si>
    <t>СЗБ-2938-67</t>
  </si>
  <si>
    <t>Волгоградская обл,г.Грязовец,ул.Обнорского 64</t>
  </si>
  <si>
    <t>https://disk.yandex.ru/d/HSkgmYjFGTd6kQ</t>
  </si>
  <si>
    <t>https://disk.yandex.ru/d/s-yDhr78OiBlCw</t>
  </si>
  <si>
    <t>https://disk.yandex.ru/d/7ZgqSbNmzfgdEA</t>
  </si>
  <si>
    <t>https://disk.yandex.ru/d/u6HV-VU0z6oFhw</t>
  </si>
  <si>
    <t>СЗБ-2936-11</t>
  </si>
  <si>
    <t>182730 Дедовический р-он,д.Пожеревицы,ул.1-я Советская,д.50 режим работы:Ср,пт с 8:15-17:10</t>
  </si>
  <si>
    <t xml:space="preserve">Новоселов Юрий Михайлович, тел. 8-911-880-4221
</t>
  </si>
  <si>
    <t>Поставка и монтаж навесного ТКШ размером не менее 42U, 800х800 в кол-ве: 1 шт.</t>
  </si>
  <si>
    <t>В ВСП необходимо установить новый шкаф,включая комплектацию (согласно пункта 5,Приложения №1 к Договору).Обращаем внимание,что в связи с тем ,что по данному заказу требуется поставка нового шкафа и перенос функционирующей СКС(подготовительные работы по раскроссировке и демонтажу АСО и завершающими работами в рамках которых проводится обратный монтаж АСО и его кроссировка,которые выполняются другими службами Банка и должны быть проведены максимально оперативно),то работы должны проводится по заранее соглосованному графику(для синхронизации данных мероприятий с техническими службами и бизнесом,необходимо заблаговременное планирование и согласование даты работ),преимущественно в вечернее,ночное время,а также в выходные дни(во внерабочее время объектов банка,для предупреждения случаев отключения ВСП)</t>
  </si>
  <si>
    <t>СЗБ-2936-12</t>
  </si>
  <si>
    <t>г.Невель,ул.Ленина,д.34</t>
  </si>
  <si>
    <t>Маслова Любовь Николаевна 89218755346,ВСП Решетова Татьяна Леонидовна 89116990289</t>
  </si>
  <si>
    <t>СЗБ-2936-13</t>
  </si>
  <si>
    <t>Псковская область,г.Пустошка,ул.Октябрьская,д.41</t>
  </si>
  <si>
    <t>Маслова Любовь Николавна 89218755346</t>
  </si>
  <si>
    <t>Требуется монтаж 1 порта для подключения счетно-сортировальной машины.</t>
  </si>
  <si>
    <t>СЗБ-2938-68</t>
  </si>
  <si>
    <t>г.Вологда,ул.Ильюшина,д.4</t>
  </si>
  <si>
    <t>Маслова Любовь Николавна 89218755346,РВСП Голденшлач Александр 89802295338</t>
  </si>
  <si>
    <t>ПВБ-4141-34</t>
  </si>
  <si>
    <t>п.Маякский,ул.Центральная 31 режим работы: Вт с 10:00-13:45</t>
  </si>
  <si>
    <t>Хорьякова Юлия Сергеевна 89325341565</t>
  </si>
  <si>
    <t>Монтаж новой СКС розетки для подключения счетной машинки в кассе</t>
  </si>
  <si>
    <t>СИБ-8604-47</t>
  </si>
  <si>
    <t>0456</t>
  </si>
  <si>
    <t>г.Кемерово,п-кт Октябрьский 53</t>
  </si>
  <si>
    <t>на период проведения работ на 1 этаже здания ОПЕРУ октябрьский 53(8615/0456) на 2  этаже необходимо выполнить монтаж сети СКС и установить розетки для 4 рабочих мест</t>
  </si>
  <si>
    <t>СИБ-9843-93</t>
  </si>
  <si>
    <t>646804, с. Луговое, ул. Ленина, 2А режим работы :Вт,ср,чт с 8:30-16:15</t>
  </si>
  <si>
    <t>Червинский Виталий Владимирович 8-913-150-4172
Сопровождающий: Корсун Вера Борисовна 8-905-097-9011</t>
  </si>
  <si>
    <t>Необходимо установить телекоммуникационный шкаф 18U над сейфом;
 Требуется монтаж 4 новых портов.</t>
  </si>
  <si>
    <t>СИБ-9843-94</t>
  </si>
  <si>
    <t>646622, с. Паутовка, ул. Октябрьская, 48 Режим работы: Вт,чт,пт с 10:00 -16:15</t>
  </si>
  <si>
    <t>Необходимо установить телекоммуникационный шкаф 18U вместо шкафа ТСО;
Требуется монтаж 3 новых портов.</t>
  </si>
  <si>
    <t>СРБ-0127-14</t>
  </si>
  <si>
    <t>0117</t>
  </si>
  <si>
    <t>Никодимова Ольга Николаевна 89107139289</t>
  </si>
  <si>
    <t>Червинский Виталий Владимирович +7 913 150 41 72
Сопровождающий: Табаченко Надежда Владимировна 8-950-781-8619</t>
  </si>
  <si>
    <t>https://disk.yandex.ru/d/-DijuQF9XpqQ_Q</t>
  </si>
  <si>
    <t>https://disk.yandex.ru/d/6XvsISWEHpZ8EQ</t>
  </si>
  <si>
    <t>https://disk.yandex.ru/d/1mv41m-1eRXD1Q</t>
  </si>
  <si>
    <t>https://disk.yandex.ru/d/WbuhmGKS2GdxPw</t>
  </si>
  <si>
    <t>https://disk.yandex.ru/d/2i_KM1TxFMCQgg</t>
  </si>
  <si>
    <t>https://disk.yandex.ru/d/YbnMchNpkzZzMQ</t>
  </si>
  <si>
    <t>https://disk.yandex.ru/d/uPOQO8sJn2A61Q</t>
  </si>
  <si>
    <t>https://disk.yandex.ru/d/SE2f3rYXIA6_FA</t>
  </si>
  <si>
    <t>https://disk.yandex.ru/d/YtyaZTYs_NTuCQ</t>
  </si>
  <si>
    <t>241035 Брянская область,г.Брянск,ул.Харьковская 4</t>
  </si>
  <si>
    <t>СЗБ-0432-6</t>
  </si>
  <si>
    <t>Архангельская область,Холмогорский район,п.Луковецкий,ул.Советская,д.24</t>
  </si>
  <si>
    <t>Требуется установка 2 портов СКС для ССМ под столом или в существующий кабель канал в ТКШ установить патч панель</t>
  </si>
  <si>
    <t>СЗБ-2755-20</t>
  </si>
  <si>
    <t>Калининградская обл,г.Калининград,ул.Чекистов,д.32-36,ул.Красная д.102</t>
  </si>
  <si>
    <t>Никитина Ксения Викторовна 89110718468,Маслова Любовь Николаевна 89218755346</t>
  </si>
  <si>
    <t>СИБ-8604-48</t>
  </si>
  <si>
    <t>г. Новокузнецк, ул. Тольятти, д. 27, каб. 225</t>
  </si>
  <si>
    <t>Титов Алексей Анатольевич +7 905 967 24 85, Мочалова Оксана Валерьевна 8-908-944-0237
(рукВСП)
Сопровождающий: Мерзлякова Эллина Николаевна, +7(913)420-05-25</t>
  </si>
  <si>
    <t>Необходим монтаж 2 портов СКС в каб. 225</t>
  </si>
  <si>
    <t>СИБ-8791-69</t>
  </si>
  <si>
    <t>0813</t>
  </si>
  <si>
    <t>ВСП №8646_0813 пгт Саянский,ул.Ленина 1</t>
  </si>
  <si>
    <t>Необходимо восстановить работу СКС,со слов инженера-нет линка,МАС разблокирован.УС работает на SD-MAN</t>
  </si>
  <si>
    <t>СРБ-0124-10</t>
  </si>
  <si>
    <t>Калужская обл,г.Обнинск,пр.Маркса 79,1 этаж,помещение указано на схеме</t>
  </si>
  <si>
    <t>Ковалев Василий Евгеньевич 89056414117</t>
  </si>
  <si>
    <t>Необходимо смонтировать порт СКС для Счетной машинки</t>
  </si>
  <si>
    <t>СРБ-0435-21</t>
  </si>
  <si>
    <t>г.Кострома,ул.Сутырина,10а</t>
  </si>
  <si>
    <t>Необходим монтаж 1 порта СКС для ССМ(точка 4 на плане-схеме)</t>
  </si>
  <si>
    <t>УБ-9960-146</t>
  </si>
  <si>
    <t>0365</t>
  </si>
  <si>
    <t>ВСП №8598_0365 г.Стерлитомак,ул.Артема 149</t>
  </si>
  <si>
    <t>Тимашева Татьяна Николаевна 89869625138,Нуйкина Юлия Владимировна 89870970957</t>
  </si>
  <si>
    <t>Монтаж новых портов СКС для РМ</t>
  </si>
  <si>
    <t>https://disk.yandex.ru/d/58-m-5f7JXmKnQ</t>
  </si>
  <si>
    <t>https://disk.yandex.ru/d/sEgj5B_Bp1blPA</t>
  </si>
  <si>
    <t>https://disk.yandex.ru/d/Y16J0JZeE_T-cQ</t>
  </si>
  <si>
    <t>https://disk.yandex.ru/d/ulBfKu0lz1DGoA</t>
  </si>
  <si>
    <t>https://disk.yandex.ru/d/EyLExN_OadqXCQ</t>
  </si>
  <si>
    <t>https://disk.yandex.ru/d/pBTbA0nxODCeSQ</t>
  </si>
  <si>
    <t>https://disk.yandex.ru/d/1USpZS0-uMjwDw</t>
  </si>
  <si>
    <t>СИБ-8604-49</t>
  </si>
  <si>
    <t>Ярославцев Максим Викторович 89235134977
4159</t>
  </si>
  <si>
    <t>СИБ-8604-50</t>
  </si>
  <si>
    <t>Новокузнецк ,ул.Тольятти,27,2 этаж</t>
  </si>
  <si>
    <t>г.Новокузнецк,ул.Тольятти 27</t>
  </si>
  <si>
    <t>Ярославцев Максим Викторович 89235134977
4160</t>
  </si>
  <si>
    <t>СИБ-8604-51</t>
  </si>
  <si>
    <t>Ярославцев Максим Викторович 89235134977,Кирьянова Екатерина Владимировна 89095144159
4161</t>
  </si>
  <si>
    <t>https://disk.yandex.ru/d/PP5NDHFnni6KJA</t>
  </si>
  <si>
    <t>https://disk.yandex.ru/d/m3zZbM-Ytk48Uw</t>
  </si>
  <si>
    <t>https://disk.yandex.ru/d/hgJwoZkNQS9QMw</t>
  </si>
  <si>
    <t>Менеджер Сбера</t>
  </si>
  <si>
    <t>Волгунов А.</t>
  </si>
  <si>
    <t>Сафин Р.</t>
  </si>
  <si>
    <t>Шамаков П.</t>
  </si>
  <si>
    <t>Романова К.</t>
  </si>
  <si>
    <t>Перцева Н.</t>
  </si>
  <si>
    <t>Лебедева Е.</t>
  </si>
  <si>
    <t>Садретдинова Л.</t>
  </si>
  <si>
    <t>Мадаминов Р.</t>
  </si>
  <si>
    <t>Есина О.</t>
  </si>
  <si>
    <t>Мясников И.</t>
  </si>
  <si>
    <t>ПВБ-4141-35</t>
  </si>
  <si>
    <t>Оренбургская обл., Новосергиевский район, с. Мустаево режим работы :Вт,ср,пт с 9:00-13:30</t>
  </si>
  <si>
    <t>Политкова Светлана Владимировна +7 987 346 88 58, Рыбинская Валентина Семеновна 8-922-870-1400</t>
  </si>
  <si>
    <t>Необходимо организовать СКС порт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</si>
  <si>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СРБ-0124-11</t>
  </si>
  <si>
    <t>0257</t>
  </si>
  <si>
    <t>Калужская обл, г. Людиново, ул. Фокина, 25, 1 этаж, кассовая кабина</t>
  </si>
  <si>
    <t>Желудова Елена Ивановна - 8-910-510-0141, Бурлакова Татьяна Александровна - 8-980-082-3213, Ковалёв
Василий Евгеньевич 79056414117, Зайцев Дмитрий Сергеевич,СБС +7(910)910-93-72
Сопровождающий: Зайцев Дмитрий Сергеевич,СБС +7(910)910-93-72</t>
  </si>
  <si>
    <t>Необходимо смонтировать порт СКС для счетной машинки 2 порта</t>
  </si>
  <si>
    <t>СРБ-0431-46</t>
  </si>
  <si>
    <t>0251</t>
  </si>
  <si>
    <t>ЯО,г.Ростов,ул.Спартаковская ,162,1 этаж</t>
  </si>
  <si>
    <t>Турикова Наталья Владимировна 89807084009</t>
  </si>
  <si>
    <t>Установить новую СКС розетку на рабочее место заведующего кассой,то есть в кассовой кабине ВСП в месте где размещена ССМ(счетно-сортировочная машинка)</t>
  </si>
  <si>
    <t>СРБ-0431-47</t>
  </si>
  <si>
    <t>пос. Борисоглебский, Транспортная, д. 3</t>
  </si>
  <si>
    <t>Турикова Наталья Владимировна 79807084009, +7 980 744 79 84, Медведева Марина Юрьевна 8-920-123-
3915 (зам. Рук.ВСП)</t>
  </si>
  <si>
    <t>Необходим монтаж 2 портов СКС на рабочем месте Заведующего кассой, то есть в кассовой кабине ВСП, в месте, где
размещена ССМ (счётно-сортировочная машинка)</t>
  </si>
  <si>
    <t>СРБ-0435-22</t>
  </si>
  <si>
    <t>г Кострома ул Стопани 42</t>
  </si>
  <si>
    <t>Гараев Сергей Михайлович 79879492444, Кольцова Надежда Сяйфуллавна +7 899 951 19 02 (зам рук ВСП)</t>
  </si>
  <si>
    <t>Необходимо смонтировать 4 порта для wifi. (отмечены зеленым на планировке) Потолки типа армстронг.</t>
  </si>
  <si>
    <t>УБ-9849-36</t>
  </si>
  <si>
    <t>Курганская обл,Кетовский р-он,с.Лесниково,мкр КГСХА</t>
  </si>
  <si>
    <t>Педан Мария Николаевна 89525290660</t>
  </si>
  <si>
    <t>Организовать кроссировку СКС и АСО ВСП для УС в кроссовом помещении</t>
  </si>
  <si>
    <t>УБ-9960-147</t>
  </si>
  <si>
    <t>0724</t>
  </si>
  <si>
    <t>г Сибай ул Пионерская 9А</t>
  </si>
  <si>
    <t>Александров Данила Евгеньевич 79277255665</t>
  </si>
  <si>
    <t>Необходимо смонтировать 7 портов СКС для доп. ТД wi-fi. На первом этаже 6 ТД ( отмечены зелёным). В комнату
приёма пиши, подвал 1ТД ( отмечена синим).</t>
  </si>
  <si>
    <t>https://disk.yandex.ru/d/JS4-Ga8T_oDzpg</t>
  </si>
  <si>
    <t>https://disk.yandex.ru/d/SKWvd5U4oKM57A</t>
  </si>
  <si>
    <t>https://disk.yandex.ru/d/fvOfAPvhyssWDw</t>
  </si>
  <si>
    <t>https://disk.yandex.ru/d/qNYj0X8GlEYwAg</t>
  </si>
  <si>
    <t>https://disk.yandex.ru/d/xN0xGNzp33d7QA</t>
  </si>
  <si>
    <t>https://disk.yandex.ru/d/IqUf9KJMhxjalA</t>
  </si>
  <si>
    <t>https://disk.yandex.ru/d/qma9ak8_QaOBPg</t>
  </si>
  <si>
    <t>Лушников А.</t>
  </si>
  <si>
    <t>Клыков А.</t>
  </si>
  <si>
    <t>Чернигин В.</t>
  </si>
  <si>
    <t>Киселев А.</t>
  </si>
  <si>
    <t>Толкачев Д.</t>
  </si>
  <si>
    <t>Лебедева Е.,Есина</t>
  </si>
  <si>
    <t>ББ-8312-38</t>
  </si>
  <si>
    <t>0162</t>
  </si>
  <si>
    <t>п/ст Таловка ул Лазо 1 режим работы: Пн,пт с 9:00 до 17:00</t>
  </si>
  <si>
    <t>Абашеев Денис Григорьевич, +7 902 167 56 77, Бурков Александр Викторович, +7(983)539-05-43
Сопровождающий: Бурков Александр Викторович, +7(983)539-05-43</t>
  </si>
  <si>
    <t>не работают порты скс. 3 порта для РМ</t>
  </si>
  <si>
    <t>ДВБ-9781-11</t>
  </si>
  <si>
    <t>056</t>
  </si>
  <si>
    <t>п. Илирней, ул. Центральная, д. 6Б режим работы: Пн,пт с 9:15 -13:15</t>
  </si>
  <si>
    <t>Колчанова Виктория Сергеевна +7 924 107 30 22; Сотрудник ВСП: Гарцевич Ольга +7 905 649 34 01
Сопровождающий: Сотрудник ВСП: Гарцевич Ольга +7 905 649 34 01</t>
  </si>
  <si>
    <t>Требуется монтаж 4 портов СКС для счетно-сортировальной машины</t>
  </si>
  <si>
    <t>СИБ-9843-95</t>
  </si>
  <si>
    <t xml:space="preserve"> Омский район, с.Розовка, ул. 50 лет Октября, д.21, пом 23П</t>
  </si>
  <si>
    <t>Червинский Виталий Владимирович +7 913 150 41 73
Сопровождающий: Телятникова Татьяна Викторовна 8-908-106-5605</t>
  </si>
  <si>
    <t>СРБ-0124-12</t>
  </si>
  <si>
    <t>п Думиничи ул Ленина 6</t>
  </si>
  <si>
    <t>Усов Дмитрий Вячеславович 79190321904</t>
  </si>
  <si>
    <t>Требуется монтаж новых портов СКС</t>
  </si>
  <si>
    <t xml:space="preserve">СРБ-0435-23 </t>
  </si>
  <si>
    <t>095</t>
  </si>
  <si>
    <t>Костромская обл. г. Солигалич, ул Вакуровой, д 41</t>
  </si>
  <si>
    <t>Ловаков Вадим Валерьевич 8-903-898-1111
Сопровождающий: Жукова Галина Павловна 8-906-666-1328</t>
  </si>
  <si>
    <t>Перемещение/Восстановление ранее используемых портов в пределах объекта (порт) в кол-ве: 57 шт.</t>
  </si>
  <si>
    <t>Монтаж напольного ТКШ размером не менее 42U в кол-ве: 1 шт.</t>
  </si>
  <si>
    <t>Произвести монтаж ТКШ предоставленного заказчиком
Перемещение СКС в пределах объекта (при не достаточной длине линии, организовать новые порты)</t>
  </si>
  <si>
    <t>СРБ-0438-16</t>
  </si>
  <si>
    <t>045</t>
  </si>
  <si>
    <t>г Иваново ул Богдана Хмельницкого 3</t>
  </si>
  <si>
    <t>Кайзер Дмитрий Карлович 79065110881, Баранова Мария Васильевна 8-915-829-5232 (рук ВСП)</t>
  </si>
  <si>
    <t>Необходим монтаж 3 портов СКС для подключения телефонных аппаратов на РМ СМО</t>
  </si>
  <si>
    <t>УБ-9849-37</t>
  </si>
  <si>
    <t>г. Курган ул. Куйбышева 108</t>
  </si>
  <si>
    <t>Уланов Владимир Валерьевич 79128364952</t>
  </si>
  <si>
    <t>Необходимо заменить провод на скс розетке. так как старый где то перебит.</t>
  </si>
  <si>
    <t>УБ-9960-149</t>
  </si>
  <si>
    <t>0661</t>
  </si>
  <si>
    <t>с Карамалы-Губеево ул Ленина зд52</t>
  </si>
  <si>
    <t>Загитова Альбина Индусовна, +7 927 949 22 02, Мингазов Айрат Ильдарович +7 927 949 22 02,
Мухаметшин Анас Ахметфаизович, +7(917)367-82-18,Сопровождающий: Мухаметшин Анас Ахметфаизович, +7(917)367-82-18</t>
  </si>
  <si>
    <t>Для работы в СБОЛ про необходимо подключение принтера к интернету. Серверный шкаф расположен в том же
помещении.</t>
  </si>
  <si>
    <t>ЦЧБ-8222-17</t>
  </si>
  <si>
    <t>097</t>
  </si>
  <si>
    <t>г.Малоархангельск,ул.Карла Маркса 91</t>
  </si>
  <si>
    <t>Монтаж СКС для Wi-Fi -точка АР04</t>
  </si>
  <si>
    <t>https://disk.yandex.ru/d/hCLUhWg_h8ssqg</t>
  </si>
  <si>
    <t>https://disk.yandex.ru/d/W1Krw5QjV6YI1w</t>
  </si>
  <si>
    <t>https://disk.yandex.ru/d/JCMxg1nsz91zKg</t>
  </si>
  <si>
    <t>https://disk.yandex.ru/d/VZpLRsjf1OLxdA</t>
  </si>
  <si>
    <t>https://disk.yandex.ru/d/LiEB4mdtCgPN-w</t>
  </si>
  <si>
    <t>https://disk.yandex.ru/d/U3A-mmEQ2pS6qw</t>
  </si>
  <si>
    <t>https://disk.yandex.ru/d/3_X4ot7c2ipcoQ</t>
  </si>
  <si>
    <t>https://disk.yandex.ru/d/cqDZFhoO3xNo7w</t>
  </si>
  <si>
    <t>https://disk.yandex.ru/d/Fjz1HFp_WzQWnw</t>
  </si>
  <si>
    <t>Перемещение/Восстановление ранее используемых портов в пределах объекта (порт) в кол-ве: 1 шт.(Сделали новый порт)</t>
  </si>
  <si>
    <t>ББ-8310-29</t>
  </si>
  <si>
    <t>Забайкальский край, Каларский район. , пгт. Новая Чара, ул. Молдованова,д.2</t>
  </si>
  <si>
    <t>Сенотрусова Ирина Анатольевна 89144958054,ВСП Истомина Кристина Дмитриевна 89245130531</t>
  </si>
  <si>
    <t>СРБ-0431-48</t>
  </si>
  <si>
    <t>Ярославская обл., Ярославский район, с.Курба, ул. Советская, 1 режим работы: Пн,ср,чт с 8:00-15:30</t>
  </si>
  <si>
    <t>Кузин Роман Геннадьевич 8-920-656-4222
Сопровождающий: Гриш Олеся Алексеевна 8-58603513</t>
  </si>
  <si>
    <t>Необходимо заменить существующий ТКШ АСО на напольный ТКШ 32U 600x600, перенести всё имеющееся АСО в
новый ТКШ. Установить параллельно металлическому шкафу.
Требуется смонтировать 5 портов СКС</t>
  </si>
  <si>
    <t>ДВБ-8318-21</t>
  </si>
  <si>
    <t>г.Благовещенск,ул.50 лет Октября 26</t>
  </si>
  <si>
    <t>Горенчук Елена Викторовна 89142092221</t>
  </si>
  <si>
    <t>Монтаж 1 СКС розетки для подключения ССМ.Kisan Newton HD И/Н 604700000134755 С/Н N20G01-B26814</t>
  </si>
  <si>
    <t>СЗБ-2937-9</t>
  </si>
  <si>
    <t>г. Великий Новгород, ул. Большая Санкт-Петербургская, д. 13, помещение 2н</t>
  </si>
  <si>
    <t>Маслова Любовь Николаевна 79218755346, Иванова Екатерина Александровна +7 951 726 32 74</t>
  </si>
  <si>
    <t>Нет розетки ЛВС, необходимо организовать
Перед выездом согласовать с контактным лицом дату и время проведения работ</t>
  </si>
  <si>
    <t>ПВБ-4140-17</t>
  </si>
  <si>
    <t>433233, с.Большая Кандарать, ул.Верхняя Почтовая, 23 режим работы  Пт с 8:30 до 14:00</t>
  </si>
  <si>
    <t>Башмаков Денис Сергеевич +7-986-735-0219
Сопровождающий: Артамонова Светлана Владимировна 8-57917243</t>
  </si>
  <si>
    <t>Монтаж нового ТКШ СКС на место ТКШ УБ и размещение оборудования УБ в ТКШ СКС;
Монтаж 7 новых портов.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</si>
  <si>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ПВБ-4143-27</t>
  </si>
  <si>
    <t>0291</t>
  </si>
  <si>
    <t>416210, Енотаевский р-н, с. Восток, ул.Октябрьская, 11 режим работы:Пн,вт с 8:30-17:00</t>
  </si>
  <si>
    <t>Шевелев Артём Владимирович +7-961-798-9098
Сопровождающий: Энгамова Ирина Сирикбаевна +7-937-133-5657</t>
  </si>
  <si>
    <t>Необходимо установить телекоммуникационный шкаф 18U (в угол, согласно схеме);
• Требуется монтаж 3 новых портов.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</si>
  <si>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СРБ-0127-16</t>
  </si>
  <si>
    <t>г.Брянск,п-кт Ленина 70</t>
  </si>
  <si>
    <t>Костяная Татьяна Валерьевна 89191935868</t>
  </si>
  <si>
    <t>Необходим монтаж 3 портов СКС для ССМ</t>
  </si>
  <si>
    <t>УБ-9960-150</t>
  </si>
  <si>
    <t>г.Стерлитомак,ул.Артема 149</t>
  </si>
  <si>
    <t>Тимашева Татьяна Николаевна 89869625138,РВСП Уланова Татьяна Борисовна 89876000898</t>
  </si>
  <si>
    <t>для организации РМ на кухне необходим монтаж 1 розетки по 2 порта</t>
  </si>
  <si>
    <t>ЦЧБ-8222-18</t>
  </si>
  <si>
    <t>0200</t>
  </si>
  <si>
    <t>г Ливны ул Свердлова д39</t>
  </si>
  <si>
    <t>Гончаров Юрий Михайлович 8-910-265-0477</t>
  </si>
  <si>
    <t>Установка новой розетки СКС</t>
  </si>
  <si>
    <t>СРБ-6451-17</t>
  </si>
  <si>
    <t>030</t>
  </si>
  <si>
    <t>Смоленск пр-кт Строителей 1/42</t>
  </si>
  <si>
    <t>Никодимова Ольга Николаевна 79107139289, Федотова Елена Александровна +7 915 638 57 51 (зам рук всп)</t>
  </si>
  <si>
    <t>Необходим монтаж 2 портов СКС для ССМ</t>
  </si>
  <si>
    <t>https://disk.yandex.ru/d/oD7OQxENyG68Rg</t>
  </si>
  <si>
    <t>https://disk.yandex.ru/d/8nes7MnMoT_WNw</t>
  </si>
  <si>
    <t>https://disk.yandex.ru/d/ViR7MDS2Uk9-pg</t>
  </si>
  <si>
    <t>https://disk.yandex.ru/d/pf4sZY-NRInxPA</t>
  </si>
  <si>
    <t>https://disk.yandex.ru/d/58j1l_vIArKXDg</t>
  </si>
  <si>
    <t>https://disk.yandex.ru/d/NyLqvz6zI9NAwg</t>
  </si>
  <si>
    <t>https://disk.yandex.ru/d/i3uiFmvjMJliWg</t>
  </si>
  <si>
    <t>https://disk.yandex.ru/d/4Mx3b5Te0RxyIg</t>
  </si>
  <si>
    <t>https://disk.yandex.ru/d/0Sgg0q2jYpeQNg</t>
  </si>
  <si>
    <t>https://disk.yandex.ru/d/jacsm4GmdEzkew</t>
  </si>
  <si>
    <t>СЗБ-2937-10</t>
  </si>
  <si>
    <t>г.Боровичи,ул.Алексея Кузнецова 38</t>
  </si>
  <si>
    <t>Лавреньтев Игорь Анатольевич 89116020501</t>
  </si>
  <si>
    <t>Монтаж нового оптического дуплексного порта(два волокна)кат.OS2,OM3: 6шт.</t>
  </si>
  <si>
    <t>Необходимо построить межкроссовую вертикальную оптику между кроссовыми помещениями 1го(пом.1.7) и 2го(пом.2.7) этажей КИЦ</t>
  </si>
  <si>
    <t>СРБ-0123-14</t>
  </si>
  <si>
    <t>г Удомля пр-кт Энергетиков 2</t>
  </si>
  <si>
    <t>Яковлева Марина Анатольевна +7 980 939 01 06
Холкина Наталья Александровна 79040242460</t>
  </si>
  <si>
    <t>Необходим монтаж 2 портов СКС для подключения ССМ</t>
  </si>
  <si>
    <t>СРБ-0127-17</t>
  </si>
  <si>
    <t>г.Брянск,ул.Брянского фронта 4</t>
  </si>
  <si>
    <t>СРБ-0127-18</t>
  </si>
  <si>
    <t>г. Брянск, ул.Киевская, 3а</t>
  </si>
  <si>
    <t>Костяная Татьяна Валерьевна 79191935868, Зубакова Елена Анатольевна +7 915 538 53 81</t>
  </si>
  <si>
    <t>Необходимо установить розетку СКС для ССМ</t>
  </si>
  <si>
    <t>СРБ-0431-49</t>
  </si>
  <si>
    <t>0224</t>
  </si>
  <si>
    <t>г Данилов ул Володарского 43/12</t>
  </si>
  <si>
    <t>Турикова Наталья Владимировна 79807084009, +7 980 744 79 84</t>
  </si>
  <si>
    <t>Установить новую СКС розетку на рабочее место Заведующего кассой, то есть в кассовой кабине ВСП, в месте, где
размещена ССМ (счётно-сортировочная машинка)</t>
  </si>
  <si>
    <t>УБ-9960-148</t>
  </si>
  <si>
    <t>0176</t>
  </si>
  <si>
    <t>г.Уфа,ул.Ахметова 324</t>
  </si>
  <si>
    <t>Нуреев Ильшат Марсович 89174011280</t>
  </si>
  <si>
    <t>Необходим монтаж новых портов СКС в кассе для купюросчетной машины</t>
  </si>
  <si>
    <t>https://disk.yandex.ru/d/_WeVR4LSQAveMg</t>
  </si>
  <si>
    <t>https://disk.yandex.ru/d/cY5p4qZX84BMXA</t>
  </si>
  <si>
    <t>https://disk.yandex.ru/d/Y8n6nuhiq7kHNg</t>
  </si>
  <si>
    <t>https://disk.yandex.ru/d/tTvtpiBqQLVPwA</t>
  </si>
  <si>
    <t>https://disk.yandex.ru/d/57HH7IVv9SFZkQ</t>
  </si>
  <si>
    <t>https://disk.yandex.ru/d/YluTDx0tcjIljg</t>
  </si>
  <si>
    <t>СЗБ-0432-7</t>
  </si>
  <si>
    <t>г. Северодвинск, ул. Советская, д. 50/12</t>
  </si>
  <si>
    <t>Смирнова Светлана Владимировна 79207700277, УРМ Крыкин Антон +7 981 551 67 88</t>
  </si>
  <si>
    <t>Для перемещения ЖК-панели СУО требуется организация порта СКС для подключения неттопа. Неттоп будет располагаться
за подвесным потолком
Перед выездом согласовать с контактным лицом дату и время проведения работ</t>
  </si>
  <si>
    <t>СЗБ-2936-14</t>
  </si>
  <si>
    <t>Псковская область,г.Новоржев,ул.Германа 50</t>
  </si>
  <si>
    <t>Матаева Наталья Валентиновна 89210032369,Маслова Любовь Николаевна 89218755346</t>
  </si>
  <si>
    <t>Требуется монтаж 1 порта для подключения счетно-сортировальной машины. В ВСП в серверной отсутствует ТКШ,так-же нет патч панели и места для их фиксации,все СКС выведены просто патч кордами,необходимо вывести и промаркировать патч корд в серверную и розетку кассовый узел</t>
  </si>
  <si>
    <t>ПВБ-4141-36</t>
  </si>
  <si>
    <t>г Оренбург ул Салмышская 46стр1, 1 этаж, переговорная № 20</t>
  </si>
  <si>
    <t>Веткасова Елена Владимировна +7 987 881 08 73 Ревтов Александр Сергеевич, СБС ,+7(912)065-39-49</t>
  </si>
  <si>
    <t>Необходим монтаж новых портов СКС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</si>
  <si>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СИБ-9843-96</t>
  </si>
  <si>
    <t>Омская область, Омский район, п. Ростовка, ул. Российская , д. 2 режим работы:Вт,ср,чт с 9:00 до 15:45</t>
  </si>
  <si>
    <t>Червинский Виталий Владимирович 8-913-150-4172
Сопровождающий: Кливер Светлана Алексеевна 8-950-795-0817</t>
  </si>
  <si>
    <t>Требуется только выполнить работы по монтажу СКС - 12 портов.</t>
  </si>
  <si>
    <t>СИБ-9843-97</t>
  </si>
  <si>
    <t>г.Омск,п-кт Мира 43</t>
  </si>
  <si>
    <t>Установить 3 информационных порта для организации нового рабочего места</t>
  </si>
  <si>
    <t>СРБ-0124-13</t>
  </si>
  <si>
    <t>0241</t>
  </si>
  <si>
    <t>г Ермолино ул Мичурина 1</t>
  </si>
  <si>
    <t>Ковалёв Василий Евгеньевич 79056414117, Воронко Анастасия Сергеевна - 8-902-989-0975, Закарян
Татьяна Владимировна - 8-961-006-7388</t>
  </si>
  <si>
    <t>Необходимо установить дополнительную розетку СКС в кассовой зоне ДО 8608/0241 для подключения умной ССМ на
рабочем месте кассира.</t>
  </si>
  <si>
    <t>СРБ-0435-24</t>
  </si>
  <si>
    <t>г Кострома ул Сутырина 10а</t>
  </si>
  <si>
    <t>Необходимо организовать СКС для ССМ ( счетно-сортировальной машинки )</t>
  </si>
  <si>
    <t>УБ-9960-151</t>
  </si>
  <si>
    <t>0373</t>
  </si>
  <si>
    <t>г Стерлитамак , пр-кт Ленина , 30б</t>
  </si>
  <si>
    <t>Романова Людмила Викторовна, +7 987 580 43 58, Валеева Гузель Минияровна, 79869614231,СБС Зыков Сергей Владимирович, +7(919)600-64-57</t>
  </si>
  <si>
    <t>необходимо монтаж СКС на новое рабочее место.1 рабочее место, 4 порта</t>
  </si>
  <si>
    <t>УБ-9960-152</t>
  </si>
  <si>
    <t>г Стерлитамак ул Артема 149</t>
  </si>
  <si>
    <t>Тимашева Татьяна Николаевна 79869625138
нуйкина юлия владимировна +7 987 097 09 57</t>
  </si>
  <si>
    <t>В ВСП№8598/0365 для организации доп.РМ необходим монтаж 2-х розеток по 2 порта</t>
  </si>
  <si>
    <t>ДВБ-8318-22</t>
  </si>
  <si>
    <t>г.Благовещенск,ул.Пионерская 12</t>
  </si>
  <si>
    <t>Необходим монтаж 1 порта СКС для ССМ</t>
  </si>
  <si>
    <t>https://disk.yandex.ru/d/qn4Mwx_Q3xocIw</t>
  </si>
  <si>
    <t>https://disk.yandex.ru/d/Sm4S_pmAMNFkWg</t>
  </si>
  <si>
    <t>https://disk.yandex.ru/d/CkdtqcZ6odd4BQ</t>
  </si>
  <si>
    <t>https://disk.yandex.ru/d/ONenTOlU0fzcuQ</t>
  </si>
  <si>
    <t>https://disk.yandex.ru/d/0gXkKkEuRWKQ5A</t>
  </si>
  <si>
    <t>https://disk.yandex.ru/d/uOXm26sTBr-DYg</t>
  </si>
  <si>
    <t>https://disk.yandex.ru/d/SZp-BoaWtD6ZMg</t>
  </si>
  <si>
    <t>https://disk.yandex.ru/d/uOp6gZayhiyMrQ</t>
  </si>
  <si>
    <t>https://disk.yandex.ru/d/ib5jzQXJf9Zvmg</t>
  </si>
  <si>
    <t>https://disk.yandex.ru/d/So7MOuplVeefVw</t>
  </si>
  <si>
    <t>СЗБ-0349-10</t>
  </si>
  <si>
    <t>Республика Коми,Корткеросский район,с.Корткерос,ул.Советская ,д.188</t>
  </si>
  <si>
    <t>Необходим монтаж 1 СКС для ССМ</t>
  </si>
  <si>
    <t>ПВБ-4143-28</t>
  </si>
  <si>
    <t>рп Лиман,ул.Электрическая 1</t>
  </si>
  <si>
    <t>Маврин Кирилл Валерьевич 89881778517</t>
  </si>
  <si>
    <t>СКС для РМ.Рабочее место руководителя(окно 12)</t>
  </si>
  <si>
    <t>УБ-9960-153</t>
  </si>
  <si>
    <t>г.Уфа,Ленина 20</t>
  </si>
  <si>
    <t>для доп 2 РМ установить под столы по 3 СКС розетки и под камеры 2 СКС розетки-итого 8 шт</t>
  </si>
  <si>
    <t>https://disk.yandex.ru/d/avUbwn84sErDLg</t>
  </si>
  <si>
    <t>https://disk.yandex.ru/d/xVjkeEdlMl6Xhg</t>
  </si>
  <si>
    <t>https://disk.yandex.ru/d/DC9e6AF_e5W38w</t>
  </si>
  <si>
    <t>СЗБ-2937-11</t>
  </si>
  <si>
    <t>01422</t>
  </si>
  <si>
    <t>г.Великий Новгород ,ул.Большая Московская 110/2</t>
  </si>
  <si>
    <t>Борисова Наталья Анатольевна 89646905696</t>
  </si>
  <si>
    <t>монтаж СКС Красная точка-согласно вложенной планировки.Требуется монтаж СКС для точки доступа Wi-Fi.В помещении требуется проложить линию СКС от серверной до точки wi-fi.Точка wi-fi будет монтироваться за потолком,поэтому розетку необходимо прикрепить на потолок(за фальш потолком).Провод за потолком прокладывать в существующих лотках,в гофре.Промаркировать линию с обеих сторон(АР-01,АР-02 и т.д.)</t>
  </si>
  <si>
    <t>СЗБ-2938-71</t>
  </si>
  <si>
    <t>Вологодская обл,г.Великий Устюг,ул.Кирова 73-б</t>
  </si>
  <si>
    <t>Маслова Любовь Николаевна 89218755346,Бороздина Дарья Александровна 89211276652</t>
  </si>
  <si>
    <t xml:space="preserve">Необходим монтаж СКС для ССМ
</t>
  </si>
  <si>
    <t>СИБ-8604-52</t>
  </si>
  <si>
    <t>г.Кемерово,пр.Октябрьский,д.53 3 этаж</t>
  </si>
  <si>
    <t>Необходимо смонтировать  порт для sensor 1 на уровне РМ</t>
  </si>
  <si>
    <t>СИБ-9843-98</t>
  </si>
  <si>
    <t>ЕКРЦ г.Омск,ул.Звездова 101А</t>
  </si>
  <si>
    <t>Шередека Виталий Александрович 89503393661,Пикулина Ольга Анатольевна 89139747639</t>
  </si>
  <si>
    <t>Оснащение кабинета новыми рабочими местами 4 РМ плюс порты для принтера</t>
  </si>
  <si>
    <t>СРБ-0127-19</t>
  </si>
  <si>
    <t>г.Брянск,Почтовая д.108</t>
  </si>
  <si>
    <t>Костяная Татьяна Валерьевна 89191935868,Коростелева Ольга Владимировна 89532768213</t>
  </si>
  <si>
    <t>Необходимо установить дополнительные СКС для ССМ</t>
  </si>
  <si>
    <t>ЦЧБ-8226-14</t>
  </si>
  <si>
    <t>Михалина Екатерина Анатольевна 79515428798,Драгун Максим Сергеевич 89669440691</t>
  </si>
  <si>
    <t>Повреждена СКС от серверной до УС,необходимо организовать СКС</t>
  </si>
  <si>
    <t>СЗБ-2936-15</t>
  </si>
  <si>
    <t>р.п. Пушкинские Горы, ул. Ленина, д. 40</t>
  </si>
  <si>
    <t>Гусев Антон Алексеевич 89612643967,Олег 89602214421</t>
  </si>
  <si>
    <t>Необходим монтаж 3 портов СКС для УС 60023606 , 344937
Перед выездом согласовать с контактным лицом дату и время проведения работ</t>
  </si>
  <si>
    <t xml:space="preserve">УБ-9960-154 </t>
  </si>
  <si>
    <t>0764</t>
  </si>
  <si>
    <t>г Мелеуз ул Смоленская 30</t>
  </si>
  <si>
    <t>Файзуллин Рашит Вакилевич 79173625214</t>
  </si>
  <si>
    <t>Необходимо произвести монтаж 6-ти портов СКС.
4 порта СКС для РМ в помещениях КИЦа на первом этаже (см. схему).
2 порта СКС для РМ в помещение на втором этаже (см. схему).
Т.к. часть трассы будет проходить через помещения общего пользования (коридор, лестничная клетка), необходимо
предусмотреть прокладку в металлорукаве.</t>
  </si>
  <si>
    <t>https://disk.yandex.ru/d/lillyVkh8ET7fQ</t>
  </si>
  <si>
    <t>https://disk.yandex.ru/d/KiJ9b237UZy--g</t>
  </si>
  <si>
    <t>https://disk.yandex.ru/d/Ik0DLHr0vFQbRQ</t>
  </si>
  <si>
    <t>https://disk.yandex.ru/d/55HcFin51L5TPQ</t>
  </si>
  <si>
    <t>https://disk.yandex.ru/d/q2X4Vi9yTQ3_Ig</t>
  </si>
  <si>
    <t>https://disk.yandex.ru/d/jzm_x9025H55FQ</t>
  </si>
  <si>
    <t>https://disk.yandex.ru/d/oc63ifSoChgJzQ</t>
  </si>
  <si>
    <t>https://disk.yandex.ru/d/A2mN8GsOn4kxeQ</t>
  </si>
  <si>
    <t>ББ-8310-30</t>
  </si>
  <si>
    <t>пгт Чернышевск,ул.Центральная  23</t>
  </si>
  <si>
    <t>Необходимо монтаж 3 портов СКС для подключения 3 ЖК-панелей  и 1 диспенсера талоновсогласно приложенной схеме.</t>
  </si>
  <si>
    <t>ДВБ-8318-23</t>
  </si>
  <si>
    <t>Захарова Александра Юрьевна 8-914-380-15-16</t>
  </si>
  <si>
    <t>Необходим  монтаж 1 СКС порта для УС</t>
  </si>
  <si>
    <t>СИБ-8791-70</t>
  </si>
  <si>
    <t>Склад г Красноярск ул Красногорская 2-я 23стр1</t>
  </si>
  <si>
    <t>Тропман Иван Николаевич +7 913 940 75 50, ответственный за склад Савельева Ольга
Николаевна 8-977-031-1028</t>
  </si>
  <si>
    <t>На склад по адресу Склад г Красноярск ул Красногорская 2-я 23стр1 планируется выход нового, четвёртого
заведующего складом. Просьба подготовить дополнительный порт СКС для подключения четвертого рабочего места</t>
  </si>
  <si>
    <t>ЦЧБ-8222-19</t>
  </si>
  <si>
    <t>Административное здание г.Орёл,ул.Брестская 8</t>
  </si>
  <si>
    <t>Провести 1 порт СКС для телефона</t>
  </si>
  <si>
    <t>СРБ-0128-57</t>
  </si>
  <si>
    <t>Административное здание,№8604-0172,0175 г.Тула,пл.Крестовоздвиженская 1</t>
  </si>
  <si>
    <t>Комаров Юрий Алексеевич 89190821720</t>
  </si>
  <si>
    <t>Необходимо смонтировать 24 порта СКС межкросс</t>
  </si>
  <si>
    <t>СЗБ-2938-72</t>
  </si>
  <si>
    <t>Шемякина Надежда Вениаминовна, 79814321174, Мелентьева Ирина Сергеевна</t>
  </si>
  <si>
    <t>Подключение интернет-киоска
Перед выездом согласовать с контактным лицом дату и время проведения работ</t>
  </si>
  <si>
    <t>УБ-9960-155</t>
  </si>
  <si>
    <t>г.Стерлитомак,пр-кт Ленина влд 30б</t>
  </si>
  <si>
    <t>Требуется монтаж 2х розеток для нового рабочего места</t>
  </si>
  <si>
    <t>https://disk.yandex.ru/d/yRf752aRbY3iIA</t>
  </si>
  <si>
    <t>https://disk.yandex.ru/d/rsYWp6n5I3krZQ</t>
  </si>
  <si>
    <t>https://disk.yandex.ru/d/jkXA5UakaY-ViA</t>
  </si>
  <si>
    <t>https://disk.yandex.ru/d/d7AQB-H3XJ3xLg</t>
  </si>
  <si>
    <t>https://disk.yandex.ru/d/4UEtUEabtM9Y7w</t>
  </si>
  <si>
    <t>https://disk.yandex.ru/d/vF9meToQrJIByQ</t>
  </si>
  <si>
    <t>https://disk.yandex.ru/d/kr9OFviBhADCQA</t>
  </si>
  <si>
    <t>СЗБ-2936-16</t>
  </si>
  <si>
    <t>01869</t>
  </si>
  <si>
    <t>КИЦ на Чайкиной,г.Великие Луки,п-кт Октябрьский,д.65</t>
  </si>
  <si>
    <t>Вилинский Павел Валерьевич 89853399622,КИЦ Хмель Сергей Юрьевич 89118863171</t>
  </si>
  <si>
    <t>Требуется проложить 2 порта СКС от серверной до точек Wi-fi(обозначены кругом на планировке АР04,АР05)Точка wi-fi будет монтироваться на потолке(стене),поэтому оконечить СКС накладной розеткой плюч патч-корд.Место расположения серверной-помещение 35,на плане отмечено красной точкой.Высота потолков в ВСП -2,5 м от пола до фальш-потолка</t>
  </si>
  <si>
    <t>СИБ-8604-53</t>
  </si>
  <si>
    <t>0171</t>
  </si>
  <si>
    <t>Шемякина Юлия Александровна, +7 923 616 41 01, Панферов Роман Владимирович, СБС ,
+7(983)217-10-63</t>
  </si>
  <si>
    <t>Ремонт порта, Сломалось "гнездо" розеток ЛВС. Восстановление 4 портов</t>
  </si>
  <si>
    <t>СИБ-8606-106</t>
  </si>
  <si>
    <t>г.Бийск,ул.Михаила Митрофанова 12</t>
  </si>
  <si>
    <t>Бронских Алексей Александрович 855111723</t>
  </si>
  <si>
    <t>Необходим монтаж 1 порта СКС для ТД wi-fi</t>
  </si>
  <si>
    <t>https://disk.yandex.ru/d/9hASpL0vsh2QPg</t>
  </si>
  <si>
    <t>https://disk.yandex.ru/d/DImeDHaEqcI1lA</t>
  </si>
  <si>
    <t>https://disk.yandex.ru/d/yF960Q8XylwFLg</t>
  </si>
  <si>
    <t>https://disk.yandex.ru/d/KBPkdbJvVF1ZNQ</t>
  </si>
  <si>
    <t xml:space="preserve">ББ-8312-39 </t>
  </si>
  <si>
    <t>093</t>
  </si>
  <si>
    <t>г Улан-Удэ, пр-кт Победы 10</t>
  </si>
  <si>
    <t>Ревтов Илья Алексеевич 8-55111716, +7 968 149 00 14</t>
  </si>
  <si>
    <t>Необходимо организовать СКС до тд BB-8601-0093-VSP-AP02.</t>
  </si>
  <si>
    <t>ПВБ-4143-29</t>
  </si>
  <si>
    <t>0103</t>
  </si>
  <si>
    <t>г Астрахань, ул Адмиралтейская 15</t>
  </si>
  <si>
    <t>Старикова Евгения Николаевна +7 917 191 65 56</t>
  </si>
  <si>
    <t>Необходимо оснастить рабочее место дополнительной розеткой</t>
  </si>
  <si>
    <t>СИБ-8791-71</t>
  </si>
  <si>
    <t>Красноярский край,п.Красногорьевский,ул.Ленина 10</t>
  </si>
  <si>
    <t>Необходимо установить настенный телекоммуникационный шкаф 18U 600х600 (над красны сейфом.Зазор между сейфом и ТКШ минимум 2 см.)Требуется монтаж новых 4 портов.</t>
  </si>
  <si>
    <t>Плечев Максим Петрович 89538819577,Сергеев Евгений Александрович 89098441111 Сопровождающий: Спицина Татьяна Геннадьевна 89504106470,89539508353</t>
  </si>
  <si>
    <t>СИБ-8791-72</t>
  </si>
  <si>
    <t>Богучанский район,п.Ангарский,ул.Ленина 3</t>
  </si>
  <si>
    <t>Плечев Максим Петрович 89538819577,Сергеев Евгений Александрович 89098441111 Сопровождающий  Серебреникова Татьяна Анатольевна 89232875776</t>
  </si>
  <si>
    <t>Требуется монтаж 2 портов</t>
  </si>
  <si>
    <t>СИБ-9843-99</t>
  </si>
  <si>
    <t>г Омск ул Красный Путь 111</t>
  </si>
  <si>
    <t>Вердыш Сергей Валерьевич 79087996999, Гладких Евгений Анатольевич +7 962 033 74 90</t>
  </si>
  <si>
    <t>Устройство скс портов 4 шт. на рабочем месте</t>
  </si>
  <si>
    <t>СИБ-9843-100</t>
  </si>
  <si>
    <t>0239</t>
  </si>
  <si>
    <t>г.Омск,п-т Комарова 6</t>
  </si>
  <si>
    <t>Необходим монтаж 2-х портов СКС для ССМ</t>
  </si>
  <si>
    <t>СРБ-0123-15</t>
  </si>
  <si>
    <t>г.Тверь,ул.Трехсвятская 8</t>
  </si>
  <si>
    <t>Вабищевич Юрий Францишекович 89109352324</t>
  </si>
  <si>
    <t>Для проведения ТР кампуса,необходимо проложить 12 оптических дуплексных портов кабеля между кроссовыми помещениями 204 и 317(номера указаны на планах этажей)Окончания на панелях-LC</t>
  </si>
  <si>
    <t>СРБ-0123-16</t>
  </si>
  <si>
    <t>0137</t>
  </si>
  <si>
    <t>г.Тверь,п-кт Волокаламский 24</t>
  </si>
  <si>
    <t>Корогович Андрей Михайлович 89153661714</t>
  </si>
  <si>
    <t>СКС для банкомата 60000833</t>
  </si>
  <si>
    <t>СРБ-0123-17</t>
  </si>
  <si>
    <t>Тверская обл,г.Тверь,б-р Молодежный д2</t>
  </si>
  <si>
    <t>Холкина Наталья Александровна 89040242460</t>
  </si>
  <si>
    <t>УБ-9849-38</t>
  </si>
  <si>
    <t>Хабаров Андрей Валерьевич 89617498777</t>
  </si>
  <si>
    <t>монтаж новых портов</t>
  </si>
  <si>
    <t xml:space="preserve">УБ-9965-43 </t>
  </si>
  <si>
    <t>628647, п.г.т. Новоаганск, ул. Мелик-Карамова, дом 7Б, помещение 1002</t>
  </si>
  <si>
    <t>Титова Ольга Сергеевна, +7-982-192-7014, СБС , Тимергазин Павел Рафисович, +7(982)581-56-63,
63</t>
  </si>
  <si>
    <t>Требуется монтаж СКС для точек доступа Wi-Fi. В помещении требуется проложить линию СКС от серверной до
точки Wi-Fi. Точка Wi-Fi будет монтироваться за потолком, поэтому розетку необходимо прикрепить на потолок (за
фальш-потолком). Провод за потолком прокладывать в существующих лотках, в гофре. Промаркировать линию с
обеих сторон (AP-01, AP-02 и т.д.).</t>
  </si>
  <si>
    <t>https://disk.yandex.ru/d/OhI1GN6YesysYw</t>
  </si>
  <si>
    <t>https://disk.yandex.ru/d/MHJ31HGsYnLw4w</t>
  </si>
  <si>
    <t>https://disk.yandex.ru/d/kv9mSzAVUS9LHQ</t>
  </si>
  <si>
    <t>https://disk.yandex.ru/d/7OKkNO2BwuZ7ag</t>
  </si>
  <si>
    <t>https://disk.yandex.ru/d/3RdNEVzIpgQvpg</t>
  </si>
  <si>
    <t>https://disk.yandex.ru/d/eHFlrCOIr3Gw5g</t>
  </si>
  <si>
    <t>https://disk.yandex.ru/d/HN_bCKfr0m2uSw</t>
  </si>
  <si>
    <t>https://disk.yandex.ru/d/cGO6NNCeSbsqNQ</t>
  </si>
  <si>
    <t>https://disk.yandex.ru/d/JacTSmXsLHQe6A</t>
  </si>
  <si>
    <t>https://disk.yandex.ru/d/vQOdOCe1c4DpnA</t>
  </si>
  <si>
    <t>https://disk.yandex.ru/d/zclsmmHBQvNWTQ</t>
  </si>
  <si>
    <t xml:space="preserve">ББ-8310-31 </t>
  </si>
  <si>
    <t>673030, пгт. Новопавловка, ул. Декабристов, д. 2а</t>
  </si>
  <si>
    <t>Дзбановский И. В. ;
Сопровождающий: Сотрудник ВСП: Ирина Андреевна 8-924-509-0903</t>
  </si>
  <si>
    <t>Требуется проложить &lt;1&gt; порт СКС от серверной до точки Wi-Fi (обозначен кругом на планировке). Точка Wi-Fi будет
монтироваться на потолке (стене), поэтому оконечить СКС накладной розеткой, плюс патч-корд.
Высота до потолка 2,5 метров армстронг, в ВСП в сервером шкафу рамка вместо патч-панели, 10 портов в ней свободно.</t>
  </si>
  <si>
    <t>СЗБ-0349-11</t>
  </si>
  <si>
    <t>Усть-Целемский р-он,п.Новый Бор,ул.Центральная д 18 режим работы:Чт,пт с 8:30-16-30</t>
  </si>
  <si>
    <t>Маслова Любовь Николаевна т.89218755346 ВСП Носова Надежда Эдуардовна 89121510161</t>
  </si>
  <si>
    <t>Необходим монтаж 1 порта СКС дял подключения счетно-сортировальной машины</t>
  </si>
  <si>
    <t xml:space="preserve">СИБ-9843-101 </t>
  </si>
  <si>
    <t>г. Омск, ул. Маршала Жукова, д. 4/2, эт. 2, пом. 2.2.А.01</t>
  </si>
  <si>
    <t>Шередека Виталий Александрович +7 950 339 36 61;
Сопровождающий: СБС: Сачков Александр Леонидович 8-983-110-0236</t>
  </si>
  <si>
    <t>Требуется монтаж новых СКС портов в количестве 16 штук, на новые 8 РМ (8 РМ по 2 СКС порта). Левая стена 80
метров метраж,правая сторона 90+ метров метраж.</t>
  </si>
  <si>
    <t>УБ-9960-156</t>
  </si>
  <si>
    <t>с Тарказы ул Молодежная 18/1 режим работы:Вт,ср,чт с 9:00 до 16:20</t>
  </si>
  <si>
    <t>Мингазов Айрат Ильдарович 79174011158, Мусифуллина Венера Раисовна +7 927 949 22 02</t>
  </si>
  <si>
    <t>Необходим монтаж 2 портов СКС для подключения принтера</t>
  </si>
  <si>
    <t>https://disk.yandex.ru/d/Y_k_tufBZzDj_Q</t>
  </si>
  <si>
    <t>https://disk.yandex.ru/d/F_CJfN0wwVKR3Q</t>
  </si>
  <si>
    <t>https://disk.yandex.ru/d/JAp-zXNY9-LBNg</t>
  </si>
  <si>
    <t>https://disk.yandex.ru/d/9oQ3RbMtTlqe1A</t>
  </si>
  <si>
    <t>ДВБ-8318-24</t>
  </si>
  <si>
    <t>пгт. Талакан-2, литер17</t>
  </si>
  <si>
    <t>ДВБ-8318-25</t>
  </si>
  <si>
    <t>пгт.Ерофей Павлович, ул.Ленина, 27</t>
  </si>
  <si>
    <t>Сотрудник ВСП: Игнатова Светлана Константиновна 8-924-144-7160</t>
  </si>
  <si>
    <t>СЗБ-0432-8</t>
  </si>
  <si>
    <t>164254 Плесецкий р-он,р.п.Обозерский ,ул.Кирова д.21</t>
  </si>
  <si>
    <t>ВСП Попова Людмила Сергеевна 89532696306</t>
  </si>
  <si>
    <t>СЗБ-3636-8</t>
  </si>
  <si>
    <t>186910,Калевальский р-н,пгт.Калевала,ул.Ленина,д.5 режим работы:Вт,ср,чт,пт с 9:00-16:30</t>
  </si>
  <si>
    <t>ВСП Шилова Евгения Валерьевна 89215205095</t>
  </si>
  <si>
    <t xml:space="preserve">СИБ-8604-54 </t>
  </si>
  <si>
    <t>г. Кемерово, пр-кт Октябрьский, д. 53, эт. 2, зона банкоматов</t>
  </si>
  <si>
    <t>Ломакин Денис Георгиевич +7 903 909 23 58;
Сопровождающий: РВСП: Фейлер Наталья 8-951-170-2951</t>
  </si>
  <si>
    <t>Требуется монтаж &lt;2&gt; портов СКС для УС.
Способ монтажа: Скрытый. Розетка будет монтироваться за фальш-потолком, поэтому линию оконечить накладной
розеткой плюс длинный патч-корд, который выводим в гофре к месту установки УС ч/з технологическое отверстие.
Линия от серверной также в гофре впритык к розетке. Маркировка планируемых к установке портов: Б-2-01, Б-2-02.</t>
  </si>
  <si>
    <t>СИБ-8604-55</t>
  </si>
  <si>
    <t>652831, п.Малиновка, ул.60лет Октября, д.18, пом.68 режим работ:Вт,ср,чт,пт с 9:30 -17:30</t>
  </si>
  <si>
    <t>Ефрюшкина Елена Ильинична (сотр.ВСП), тел. 8-906-929-4443</t>
  </si>
  <si>
    <t>СИБ-9548-15</t>
  </si>
  <si>
    <t>014</t>
  </si>
  <si>
    <t>668380, с.Эрзин, Эрзинский кожуун, ул.Пионерская, 4</t>
  </si>
  <si>
    <t>Дамба Долаана Джонниевна 8-929-314-7666</t>
  </si>
  <si>
    <t>Необходимо смонтировать 3 порта для wifi в запотолочном пространстве. Высота потолков 2,7 м. Потолки типа
армстронг</t>
  </si>
  <si>
    <t>СИБ-9548-16</t>
  </si>
  <si>
    <t>668360, Тес-Хемский кожуун, с.Самагалтай, ул. А.Ч. Кунаа, 57</t>
  </si>
  <si>
    <t>Кежик-оол Буяна Николаевна (сотр.ВСП), тел. 8-923-550-0666</t>
  </si>
  <si>
    <t>ПВБ-4141-37</t>
  </si>
  <si>
    <t>460550,п.Чебеньки,ул.Ленина 19</t>
  </si>
  <si>
    <t>ВСП Айтушева Риза Пахчановна 89871976712</t>
  </si>
  <si>
    <t>Требуется монтаж СКС для wi-fi.Точка wi-fi будет монтироваться за потолком ,поэтому розетки необходимо прикрепить на потолок(за фальш-потолком).Провод за потолком прокладывать в существующих лотках в гофре.Промаркировать линию с обеих сторон.</t>
  </si>
  <si>
    <t>ПВБ-4141-38</t>
  </si>
  <si>
    <t>460540,п.Первомайский,ул.Воронова 7 режим работы Вт,ср,чт,пт,сб с 9:00-12:50</t>
  </si>
  <si>
    <t>ВСП Лозянова Светлана Александровна 89228523711</t>
  </si>
  <si>
    <t>ПВБ-4141-39</t>
  </si>
  <si>
    <t>ВСП Завершинская Людмила Геннадьевна 89225302489</t>
  </si>
  <si>
    <t>СИБ-8490-8</t>
  </si>
  <si>
    <t>634501, п.Самусь, ул.Ленина, 12</t>
  </si>
  <si>
    <t>460502,с.Нижняя Павловка ,ул.50 лет Октября 1в режим работы :Вт,чт с 9:00-16:30,пт с 9:00-12:30</t>
  </si>
  <si>
    <t>Вершинина Анастасия Александровна 8-923-437-7775</t>
  </si>
  <si>
    <t>Необходимо смонтировать 3 порта для wifi в запотолочном пространстве. Высота потолков 2,9 м. Потолки типа
армстронг. Серверная помещение номер 3</t>
  </si>
  <si>
    <t>СИБ-8490-9</t>
  </si>
  <si>
    <t>г Томск ул Карла Маркса 11А, Помещение 1 комната отдыха ВИП ВСП</t>
  </si>
  <si>
    <t>Погуляев Евгений Валерьевич 79133829267, Данилова Елена Николаевна 8-913-858-0083</t>
  </si>
  <si>
    <t>Необходим перенос 1 порта СКС ЖК панелях ЕИРС в ВИП ВСП справа от двери ( смотря на дверь из комнаты
отдыха) двери обозначена красной чертой</t>
  </si>
  <si>
    <t>СИБ-8606-107</t>
  </si>
  <si>
    <t>0776</t>
  </si>
  <si>
    <t>край Алтайский, р-н Тальменский, ст. Озёрки, ул. Калинина, д. 25 режим работы Пт с 11:00-16:15</t>
  </si>
  <si>
    <t>Соловьева Анна Николаевна +7 913 723 56 23;
Сопровождающий: Сотрудник ВСП: Никитина Эльвира 8-963-531-9232</t>
  </si>
  <si>
    <t>Требуется восстановление работоспособности порта СКС (с маркировкой "УС1") у УС ATM-805818. Необходимо
переоюжать, т.к. перепутаны пары.</t>
  </si>
  <si>
    <t>СИБ-8606-108</t>
  </si>
  <si>
    <t>0777</t>
  </si>
  <si>
    <t>658015, Тальменский район, с.Озерки, ул.Новая, 1 режим работы:Вт,чт с 9:00- 16:15,пт с 9:00-13:45</t>
  </si>
  <si>
    <t>Казак Юлана Юрьевна 8-923-642-9059</t>
  </si>
  <si>
    <t>Необходимо смонтировать 2 порта для wifi в запотолочном пространстве. Высота потолков 2,8 м. Потолки типа
армстронг.</t>
  </si>
  <si>
    <t>СИБ-8791-73</t>
  </si>
  <si>
    <t>0504</t>
  </si>
  <si>
    <t>с Байкит ул Гагарина 10А</t>
  </si>
  <si>
    <t>Рытова Людмила Орестовна, +7 913 591 14 08, Булатникова Елена Сергеевна, +7-999-443-7381</t>
  </si>
  <si>
    <t>Новое РМ .на рабочем месте ЗК установлена СКС розетка, но нет выходе в серверную</t>
  </si>
  <si>
    <t>СИБ-8791-74</t>
  </si>
  <si>
    <t>0225</t>
  </si>
  <si>
    <t>662120, с.Новобирилюссы, ул.Советская, 152 режим работы Чт с 9:30-16:30</t>
  </si>
  <si>
    <t>Афанасьева Любовь Вадимовна (контк. тел. не указан)
Сопровождающий: Безъязыков Юрий Викторович, +7(913)830-08-79</t>
  </si>
  <si>
    <t>Необходимо смонтировать 3 порта для wifi в запотолочном пространстве. Высота потолков 2,5 м. Потолки типа
армстронг.</t>
  </si>
  <si>
    <t>СИБ-8791-75</t>
  </si>
  <si>
    <t>662955, Курагинский район, р.п.Краснокаменск, ул.Центральная, д.7</t>
  </si>
  <si>
    <t>Добарина Наталья Николаевна 8-902-010-7705</t>
  </si>
  <si>
    <t>Необходимо смонтировать 4 порта для wifi в запотолочном пространстве. Высота потолков 3,2 м.</t>
  </si>
  <si>
    <t>СИБ-9843-102</t>
  </si>
  <si>
    <t>ЕКРЦ г Омск ул Звездова 101А</t>
  </si>
  <si>
    <t>СИБ-9843-103</t>
  </si>
  <si>
    <t>646380, р-н Большеуковский, с.Большие Уки, ул.Почтовая, д.8 пом 1П</t>
  </si>
  <si>
    <t>Чернова Наталья Викторовна 8-904-584-3641</t>
  </si>
  <si>
    <t>Необходимо смонтировать 3 порта для wifi в запотолочном пространстве. Высота потолков 3 м. Потолки типа
армстронг. Серверная - помещение номер 8</t>
  </si>
  <si>
    <t>СИБ-9843-104</t>
  </si>
  <si>
    <t>0312</t>
  </si>
  <si>
    <t>646850, Нововаршавский район, раб.пос. Большегривский, ул. Ленина,
д.25</t>
  </si>
  <si>
    <t>Тофан Наталья Борисовна 8-960-990-2934</t>
  </si>
  <si>
    <t>Необходимо смонтировать 1 порта для wifi в запотолочном пространстве. Высота потолков 2,8 м. Потолки типа
армстронг.</t>
  </si>
  <si>
    <t>СРБ-0124-14</t>
  </si>
  <si>
    <t>г. Обнинск, пр-кт Маркса, д. 94</t>
  </si>
  <si>
    <t>Кузнецов Андрей Алексеевич;
Сопровождающий: РВСП Марфицына Татьяна Валерьевна +7 910 602 62 36</t>
  </si>
  <si>
    <t>Требуется проложить &lt;1&gt; порт СКС от серверной до точки Wi-Fi (обозначен АР01 на планировке). Точка Wi-Fi будет
монтироваться на потолке (стене), поэтому оконечить СКС накладной розеткой, плюс патч-корд.</t>
  </si>
  <si>
    <t>СРБ-0124-15</t>
  </si>
  <si>
    <t>249750, Ульяновский р-он, с.Ульяново, ул.Б.Советская, 85</t>
  </si>
  <si>
    <t>менеджер Крюкова Надежда Ивановна 8-930-753-5307</t>
  </si>
  <si>
    <t>УБ-9967-30</t>
  </si>
  <si>
    <t>038</t>
  </si>
  <si>
    <t>пос.Ханымей,Республики 19А</t>
  </si>
  <si>
    <t>Необходима организация ТД для wi-fi согласно схеме.Монтаж 3 портов СКС.Тип потолка армстронг</t>
  </si>
  <si>
    <t xml:space="preserve">ББ-8310-32 </t>
  </si>
  <si>
    <t>674250, с. Кыра, ул. Партизанская, д. 10, пом. 1</t>
  </si>
  <si>
    <t>Дзбановский И. В. ; Сотрудник ВСП: Светлана Сергеевна 8-914-434-6089
Сопровождающий: Сотрудник ВСП: Светлана Сергеевна 8-914-434-6089</t>
  </si>
  <si>
    <t>Требуется проложить &lt;2&gt; порта СКС от серверной до точки Wi-Fi (обозначен кругом на планировке). Точка Wi-Fi будет
монтироваться на потолке (стене), поэтому оконечить СКС накладной розеткой, плюс патч-корд. Высота потолка 2.75м</t>
  </si>
  <si>
    <t>УБ-9965-44</t>
  </si>
  <si>
    <t>0094</t>
  </si>
  <si>
    <t>628327 п.Салым,ул.Высокая строение 8</t>
  </si>
  <si>
    <t>Горшенева Юлия Алексеевна 89192312714,Ярмухматов Марат Мубаракович 89828706466</t>
  </si>
  <si>
    <t>3 порта .Требуется монтаж СКС для точек доступа wi-fi.В помещении требуется положить линию СКС от серверной до точки wi-fi.Точка wi-fi будет монтироваться за потолком,поэтому розетку необходимо прикрепить на потолок(за фальш-потолком).Провод за потолком прокладывать в существующих лотка в гофре.Промаркировать линию с обеих сторон(АР-01,АР-02 и т.д)</t>
  </si>
  <si>
    <t>Сотрудник ВСП: Паршакова Оксана Александровна 89098160950</t>
  </si>
  <si>
    <t>https://disk.yandex.ru/d/Q_5wT6YPo-4yDQ</t>
  </si>
  <si>
    <t>https://disk.yandex.ru/d/cXWQMBxKAMVtDg</t>
  </si>
  <si>
    <t>https://disk.yandex.ru/d/HW1hWxNv3q94hw</t>
  </si>
  <si>
    <t>https://disk.yandex.ru/d/85DhacnAynid0A</t>
  </si>
  <si>
    <t>https://disk.yandex.ru/d/ikqXqxjacBN4-A</t>
  </si>
  <si>
    <t>https://disk.yandex.ru/d/wqaC-08PPQnI1w</t>
  </si>
  <si>
    <t>https://disk.yandex.ru/d/qloWiS-cpgBm3Q</t>
  </si>
  <si>
    <t>https://disk.yandex.ru/d/YI3TQKWRY-KAOw</t>
  </si>
  <si>
    <t>https://disk.yandex.ru/d/u5sMgQ7aBmg1EA</t>
  </si>
  <si>
    <t>https://disk.yandex.ru/d/mNpuyDF-r08MAA</t>
  </si>
  <si>
    <t>https://disk.yandex.ru/d/cd7L-KCopmxgbA</t>
  </si>
  <si>
    <t>https://disk.yandex.ru/d/-UAgXVT3-5bruQ</t>
  </si>
  <si>
    <t>https://disk.yandex.ru/d/bLgsuHcgUYZapA</t>
  </si>
  <si>
    <t>https://disk.yandex.ru/d/t-_H_cpim-mFSA</t>
  </si>
  <si>
    <t>https://disk.yandex.ru/d/7rLae8COaYPsXA</t>
  </si>
  <si>
    <t>https://disk.yandex.ru/d/yUJDEJUF8Dme0g</t>
  </si>
  <si>
    <t>https://disk.yandex.ru/d/h7MV6hm41yvdKQ</t>
  </si>
  <si>
    <t>https://disk.yandex.ru/d/xQW8Itrf5XSKHg</t>
  </si>
  <si>
    <t>https://disk.yandex.ru/d/977y0oy2Q8vAzg</t>
  </si>
  <si>
    <t>https://disk.yandex.ru/d/EqSnauk4niaHbw</t>
  </si>
  <si>
    <t>https://disk.yandex.ru/d/B49c6f6Vp9a4EA</t>
  </si>
  <si>
    <t>https://disk.yandex.ru/d/OuI12-vN0H4Q5w</t>
  </si>
  <si>
    <t>https://disk.yandex.ru/d/Y2wXMDLx5h4fAw</t>
  </si>
  <si>
    <t>https://disk.yandex.ru/d/LLjg63Jb6gpR_A</t>
  </si>
  <si>
    <t>https://disk.yandex.ru/d/ZzCWmAdWt7g6wg</t>
  </si>
  <si>
    <t>построение межкроссовых соединений (категория 6) в Смоленском ГОСБ № 8606 в рамках проекта разделения
кампусов/ВСП</t>
  </si>
  <si>
    <t>Равцова Ольга Александровна 89220587775</t>
  </si>
  <si>
    <t>СЗБ-2937-12</t>
  </si>
  <si>
    <t>01427</t>
  </si>
  <si>
    <t>г.Великий Новгород,ул.Псковская 13</t>
  </si>
  <si>
    <t>Кузьменко Елена Юрьевна 89216930244</t>
  </si>
  <si>
    <t>Требуется монтаж СКС для wi-fi АР-5 на схеме.Точка wi-fi будет монтироваться за потолком поэтому розетки необходимо прикрепить на потолок(за фальш-потолком).Провод за потолком прокладывать в существующих лотках в гофре.Промаркировать линияю с обеих сторон.</t>
  </si>
  <si>
    <t>ПВБ-4140-18</t>
  </si>
  <si>
    <t>р.п.Цильна, ул.Пионерская, 6</t>
  </si>
  <si>
    <t>Давлетчина Гюзелия Рашитовна 8-999-769-3130</t>
  </si>
  <si>
    <t>Требуется монтаж СКС для wi-fi. Точка Wi-Fi будет монтироваться за потолком, поэтому розетки необходимо
прикрепить на потолок (за фальш-потолком). Провод за потолком прокладывать в существующих лотках, в гофре.
Промаркировать линию с обеих сторон.</t>
  </si>
  <si>
    <t>СРБ-0438-17</t>
  </si>
  <si>
    <t>155130 Комсомольский р-н,с.Писцово,ул.Ленина 2</t>
  </si>
  <si>
    <t>Аверьянова Наталья Николаевна 89611164458</t>
  </si>
  <si>
    <t>Необходимо смнтировать порты для wi-fi в запотолочном пространстве согласно приложенной схеме.</t>
  </si>
  <si>
    <t>СРБ-0438-18</t>
  </si>
  <si>
    <t>155650,Пестяковский р-н,пгт.Пестяки,ул.Советская 75</t>
  </si>
  <si>
    <t>Каташева Светлана Юрьевна 89203703150</t>
  </si>
  <si>
    <t>СРБ-6451-18</t>
  </si>
  <si>
    <t>215650, пгт.Холм-Жирковский, ул.Нахимовская, 6</t>
  </si>
  <si>
    <t>Киселева Елена Александровна 8-999-224-9380</t>
  </si>
  <si>
    <t>ЮЗБ-4554-5</t>
  </si>
  <si>
    <t>359450,п.Большой Царын,ул.Ленина ,д.16В</t>
  </si>
  <si>
    <t xml:space="preserve">ВСП Калиновская Наталья Сергеевна 89374674982 </t>
  </si>
  <si>
    <t>УБ-9960-157</t>
  </si>
  <si>
    <t>0385</t>
  </si>
  <si>
    <t>с Октябрьское ул Мира 9</t>
  </si>
  <si>
    <t>Табабилова Альфира Анваровна, +7 965 920 42 07, Зыков Сергей Владимирович,СБС ,+7(919)600-
64-57 Тимашева Татьяна Николаевна,Зыков Сергей Владимирович,СБС ,+7(919)600-64-57</t>
  </si>
  <si>
    <t>необходим монтаж розетки с 2-мя портами для МФУ.Розетки установить над столом под барьером, ближе к ПК</t>
  </si>
  <si>
    <t>СИБ-8791-78</t>
  </si>
  <si>
    <t>660910,п.Кедровый,ул.Жуковского 2</t>
  </si>
  <si>
    <t>Акопская Надежда Михайловна 89233121553</t>
  </si>
  <si>
    <t>СРБ-0127-20</t>
  </si>
  <si>
    <t>242250,Брянская область,Трубчевский р-н,пос.Белая Березка ,ул.Дзержинского 4 режим работы:Вт,ср,чт с 8:30-17:15</t>
  </si>
  <si>
    <t>Зюзина Ольга Николаевна 89208655060</t>
  </si>
  <si>
    <t>СРБ-0431-50</t>
  </si>
  <si>
    <t>150510, Ярославская область, Ярославский район, пос.Кузнечиха</t>
  </si>
  <si>
    <t>Менеджер Сырф Анна Федоровна 8-920-129-5587</t>
  </si>
  <si>
    <t>СРБ-0431-51</t>
  </si>
  <si>
    <t>152290,Ярославская обл,Некрасовский р-он,пгт.Бурмакино,ул.Гражданская 9А</t>
  </si>
  <si>
    <t>менеджер Бахтина Светлана Степановна 89092786810</t>
  </si>
  <si>
    <t>https://disk.yandex.ru/d/n7U5gxOpwZRcMQ</t>
  </si>
  <si>
    <t>https://disk.yandex.ru/d/LY6XcXqWvpaAbw</t>
  </si>
  <si>
    <t>https://disk.yandex.ru/d/D_CPgUWOwfWRDg</t>
  </si>
  <si>
    <t>https://disk.yandex.ru/d/pBq9Ww7ZorJdbQ</t>
  </si>
  <si>
    <t>https://disk.yandex.ru/d/_2Vlawr-P0bMsw</t>
  </si>
  <si>
    <t>https://disk.yandex.ru/d/rCh_tERLnFwQ4Q</t>
  </si>
  <si>
    <t>https://disk.yandex.ru/d/62LUhazcwoqJiw</t>
  </si>
  <si>
    <t>https://disk.yandex.ru/d/QInPpbEBzFNTew</t>
  </si>
  <si>
    <t>https://disk.yandex.ru/d/mrZDqfLT2EdDMg</t>
  </si>
  <si>
    <t>https://disk.yandex.ru/d/LS4DBBeXM2n1jw</t>
  </si>
  <si>
    <t>https://disk.yandex.ru/d/XCYcZmx7Y4PYLA</t>
  </si>
  <si>
    <t>СЗБ-2938-73</t>
  </si>
  <si>
    <t>0159</t>
  </si>
  <si>
    <t>г Череповец ул Первомайская 25</t>
  </si>
  <si>
    <t>Сироткина Ангелина Александровна 79517305859 Пужинина Татьяна Сергеевна +7 980 052 78 90, Соколов Андрей
Владимирович, СБС , +7(911)548-23-84</t>
  </si>
  <si>
    <t>4 порта для РМ .После обособления, был произведен перенос кроссового оборудования в другое помещение, после этого
телефон в зоне отдыха персонала перестал работать.
Перед выездом согласовать с контактным лицом дату и время проведения работ</t>
  </si>
  <si>
    <t>СИБ-8490-10</t>
  </si>
  <si>
    <t>Томск,ул.Набережная озера д.22</t>
  </si>
  <si>
    <t>Необходимо установить телекоммуникационный шкаф 42U 800х800 фото(схема монтажа).</t>
  </si>
  <si>
    <t>Селезнев Дмитрий Викторович 89138494349,сопровождлающий Олейник Наталья Валерьевна 89627771515</t>
  </si>
  <si>
    <t>СИБ-8791-77</t>
  </si>
  <si>
    <t>663460 Богучанский р-н,ст.Чунояр,пос.Октябрьский,ул.Привокзальная 7</t>
  </si>
  <si>
    <t>менеджер Перевязова Кристина Романовна 89233752816</t>
  </si>
  <si>
    <t>СИБ-9840-6</t>
  </si>
  <si>
    <t>г Абакан, ул Пушкина 165</t>
  </si>
  <si>
    <t>Будько Игорь Константинович +7 913 463 00 47</t>
  </si>
  <si>
    <t>Разделение КИЦ-ВСП и признаком «Проектный»
Необходимо выполнить протяжку ВОЛС 12 волокон в здании по адресу г.Абакан, ул. Пушкина, д. 165 в рамках
проекта разделения КИЦ-ВСП. Необходимо выполнить протяжку ВОЛС 24 волокна в здании по адресу г. Абакан, ул.
Пушкина, д. 165 в рамках модернизации кампуса.</t>
  </si>
  <si>
    <t>СИБ-9843-105</t>
  </si>
  <si>
    <t>Требуется монтаж 4 СКС портов в Цокольном этаже помещение -1.14.Требуется 2 порта сигма +2 порта омега.Схема размещения рабочего места -1.14.01 показана на изображении во вложении к заявке.</t>
  </si>
  <si>
    <t>УБ-9849-39</t>
  </si>
  <si>
    <t>г Курган ул Дзержинского 1</t>
  </si>
  <si>
    <t>Необходимо сделать оптические линии между кроссовыми 1-го и 2-го этажей для соединения двух стеков (Alpha,
Sigma). Разъем LC. И соответствующее количество оптических патч-кордов</t>
  </si>
  <si>
    <t>ЮЗБ-4554-6</t>
  </si>
  <si>
    <t>г.Элиста,ул.В.И.Ленина 305</t>
  </si>
  <si>
    <t>Необходимо установить новый телекоммуникационный шкаф 42U 800х800,взамен существующего.</t>
  </si>
  <si>
    <t>Азовцев Сергей Валентинович 89881003456,сопровождающий  Балтыкова Лариса Сергеевна 89054000162</t>
  </si>
  <si>
    <t>https://disk.yandex.ru/d/4jFXGMCMO8WJLQ</t>
  </si>
  <si>
    <t>https://disk.yandex.ru/d/V1_fQ22Su6YoRA</t>
  </si>
  <si>
    <t>https://disk.yandex.ru/d/u9uh2vd9Lkr-8Q</t>
  </si>
  <si>
    <t>https://disk.yandex.ru/d/CMS-H9PhS7SIJQ</t>
  </si>
  <si>
    <t>https://disk.yandex.ru/d/ro44DmyzJlpFNg</t>
  </si>
  <si>
    <t>https://disk.yandex.ru/d/1BEhRPM5YhcYog</t>
  </si>
  <si>
    <t>https://disk.yandex.ru/d/7J3LgObRKZznTA</t>
  </si>
  <si>
    <t xml:space="preserve">СЗБ-0349-13 </t>
  </si>
  <si>
    <t>г. Инта, ул. Горького 14</t>
  </si>
  <si>
    <t>Белых Михаил Васильевич 8-912-191-2375</t>
  </si>
  <si>
    <t>Поставка и монтажа напольного ТКШ размером не менее 47/48U, 800х800 в кол-ве: 1 шт.</t>
  </si>
  <si>
    <t>ТКШ 47U</t>
  </si>
  <si>
    <t>Необходимо произвести замену ТКШ 36U на ТКШ 47U и добавить 20 портов на текущие рабочие места.
Перед выездом согласовать с контактным лицом дату и время проведения работ</t>
  </si>
  <si>
    <t>СИБ-8604-56</t>
  </si>
  <si>
    <t>г.Новокузнецк,ул.Тольятти 27(Центральный район)</t>
  </si>
  <si>
    <t>Ярославцев Максим Викторович 89235134977</t>
  </si>
  <si>
    <t xml:space="preserve">Нет комментария </t>
  </si>
  <si>
    <t>СИБ-8604-58</t>
  </si>
  <si>
    <t>0419</t>
  </si>
  <si>
    <t>г.Новокузнецк,ул.Циалковского 29(Центральный р-он)</t>
  </si>
  <si>
    <t>Илья Андреевич 89994315094</t>
  </si>
  <si>
    <t>Необходим монтаж 2 портов СКС для подключения ЕИРС в сеть банка.ЕИРС расположен рядом с кассовой кабиной.Стены вокруг кабины гипсокартон,над кабиной пустое пространство,через которое можно протянуть линию.Между кассовой кабиной и серверной через узкий проход капитальная стена.Потолки везде кроме серверной Армстронг.В скрверной фальш потолок отсутствует.</t>
  </si>
  <si>
    <t>https://disk.yandex.ru/d/5Yys_KnNT4bvcg</t>
  </si>
  <si>
    <t>https://disk.yandex.ru/d/QjHBHgjYSD2FfA</t>
  </si>
  <si>
    <t>https://disk.yandex.ru/d/umG6SzjSIw1aQg</t>
  </si>
  <si>
    <t>ДВБ-9781-6</t>
  </si>
  <si>
    <t>059</t>
  </si>
  <si>
    <t>С.Рыткучи,ул.Советская 2</t>
  </si>
  <si>
    <t>Ненекей Альбина Павловна 89003358676</t>
  </si>
  <si>
    <t>Поставка и монтажа напольного ТКШ размером не менее 32U, 800х800: 1 шт.</t>
  </si>
  <si>
    <t>Необходимо осуществить замену текущего ТКШ на новый и смонтировать новые порты СКС для РМ</t>
  </si>
  <si>
    <t>ДВБ-9781-7</t>
  </si>
  <si>
    <t>с.Илирней,ул.Центральная 6-б режим работы: Пн,пт с 9:15-13-15</t>
  </si>
  <si>
    <t>Гарцевич Ольга Геннадьевна 89056493401</t>
  </si>
  <si>
    <t>ДВБ-9781-10</t>
  </si>
  <si>
    <t>054</t>
  </si>
  <si>
    <t>с.Островное ,ул.50 лет Советской Власти,д. 5 режим работы:Пн,ср,пт с 15:00-18:00</t>
  </si>
  <si>
    <t>Ходьяло Марина Васильевна 89003352262</t>
  </si>
  <si>
    <t>ПВБ-4140-19</t>
  </si>
  <si>
    <t>0210</t>
  </si>
  <si>
    <t>433980,с.Октябрьское,ул.Центральная ,д.7 режим работы:Пн,ср,чт 8:30-15:15</t>
  </si>
  <si>
    <t>ТЗС Башмаков Денис Сергеевич 89867350219,ВСП Грачева Любовь Сергеевна 89278153786</t>
  </si>
  <si>
    <t>Требуется поставка оборудования и материалов и модернизация существующего ТКШ.Тип установки-напольный (установить под столешнецей барьераЮсправа от двери барьера).Габариты существующего ТКШ-12 юнитов 600х600,дверь одностворчатая.А также потребуется монтаж 4-х новых портов СКС для РМ.</t>
  </si>
  <si>
    <t>УБ-9965-45</t>
  </si>
  <si>
    <t>г.Сургут,ул.Быстринская ,д.11,пом.ЦКП 1</t>
  </si>
  <si>
    <t>Севостьянов Александр Олегович +7 922 404 36 01,СБС Волков Анатолий Владимирович 89821417946</t>
  </si>
  <si>
    <t>Требуется монтаж 24 портов СКС для 12 новых рабочих мест,2 порта СКС для МФУ.Способ монтажа:розетка типоразмера Mosaic45 в кабель -канал размером не менее 80х50.Если линия за потолком,то за потолком кабель вести в гофорорукаве.А  так-же требуется монтаж 2 портов СКС от серверной до точки wi-fi(обозначен кругом на планировке как точка wi-fi)Точка wi-fi будет монтироваться на потолке(стене)поэтому оконечить СКС накладной розеткой,плюс патч-корд.Дату проведения работ обязательно соглосовать с заказчиком Севастьянов А.О.,т.к.необходимо параллельно завести в кабинет рабочие столы.</t>
  </si>
  <si>
    <t>https://disk.yandex.ru/d/xl3rat-EXdoOBg</t>
  </si>
  <si>
    <t>https://disk.yandex.ru/d/fldZZsnYtY8PSg</t>
  </si>
  <si>
    <t>https://disk.yandex.ru/d/JTpZjnY8WlREAw</t>
  </si>
  <si>
    <t>https://disk.yandex.ru/d/0NAtxa5sG0dx1w</t>
  </si>
  <si>
    <t>https://disk.yandex.ru/d/6-YSJy6YjmStJA</t>
  </si>
  <si>
    <t>ПВБ-4141-40</t>
  </si>
  <si>
    <t>020</t>
  </si>
  <si>
    <t>460513,Оренбургский р-н,с.Стуково,ул.Школьная 4 режим работы: Пн с 9:00-17:00</t>
  </si>
  <si>
    <t>Поставка и монтажа навесного ТКШ размером не менее 18U, 600х600: 1 шт.</t>
  </si>
  <si>
    <t xml:space="preserve">Необходимо установить телекоммуникационный шкаф ,удовлетворяющий требованиям стандарта 4999.Тип монтажа-настенный ,Габариты-юнитов мм,дверь одностворчатая.А также требуется монтаж новых портов СКС. </t>
  </si>
  <si>
    <t>СЗБ-0349-14</t>
  </si>
  <si>
    <t>г.Ухта,ул.Ленина,д.75</t>
  </si>
  <si>
    <t>Коновалов Алексаей Валерьевич 89121821831,РВСП Можегов Александр Сергеевич 88980989197</t>
  </si>
  <si>
    <t>Требуется монтаж 1 порта СКС для ЖК панели.Способ монтажа:Проложит линию за фальш-потолком в гофре,оконечить накладной розеткой,розетка должна быть закреплена к потолку оставить патч-корд.Маркировка должна быть печатная.</t>
  </si>
  <si>
    <t xml:space="preserve">СЗБ-0432-9 </t>
  </si>
  <si>
    <t>0060</t>
  </si>
  <si>
    <t>г Нарьян-Мар ул им В.И.Ленина 38</t>
  </si>
  <si>
    <t>Блинов Павел Вадимович 79815510072, Тюкачев Александр Владимирович, СБС ,+7(911)679-00-42</t>
  </si>
  <si>
    <t>Прокладка ВОЛС (две трассы по 8 волокон) между кроссовыми ЛВС и ТСВ УБ. 4 оптических портов
Перед выездом согласовать с контактным лицом дату и время проведения работ</t>
  </si>
  <si>
    <t>ПВБ-4140-20</t>
  </si>
  <si>
    <t>г.Сенгилей ул.Красноармейская 53</t>
  </si>
  <si>
    <t>Назров Алексей Викторович 89176001483,СБС Тюрин Сергей Александрович 89170502699</t>
  </si>
  <si>
    <t>монтаж 2 портов СКС для УС.Розетку СКС монтируем в запотолочном пространстве,патч-корд выводим из стены методом скрытой проводки в металлогофре</t>
  </si>
  <si>
    <t>СИБ-8490-11</t>
  </si>
  <si>
    <t>Кассово-икасатоский центр г.Томск,ул.Набережная Озера 22</t>
  </si>
  <si>
    <t>Селезнев Дмитрий Викторович 89138494349</t>
  </si>
  <si>
    <t>Создание вертикальной ВОЛС между кроссовыми помещениями для реализации проекта разделения КИЦ/ВОЛС на 8 волокон.Оптические порты ОМ 3</t>
  </si>
  <si>
    <t>СИБ-8791-79</t>
  </si>
  <si>
    <t>г.Лесосибирск ,ул.Парковая 9а</t>
  </si>
  <si>
    <t>6 линий СКС для межэтажного подключения шкафов между 2 этажа комната 40 и цокольный этаж комната 11</t>
  </si>
  <si>
    <t>СРБ-0124-16</t>
  </si>
  <si>
    <t xml:space="preserve">249445,Кировский р-н,п.Шайковка </t>
  </si>
  <si>
    <t>менеджер Семенова Дарья Викторовна 89852790399,СБС Зайцев Дмитрий Сергеевич 89109109372</t>
  </si>
  <si>
    <t>Необходимо смонтировать порты для Wi-fi в запотолочном пространстве согласно приложенной схеме.Потолок комбинированный.Клиентский зал-Армстронг.Кассовая зона и зона отдыха-бетонный плита перекрытия.S0 Высота потолка 2.9м.Полы кафель.</t>
  </si>
  <si>
    <t>УБ-9849-40</t>
  </si>
  <si>
    <t>641327,Кетовский р-н,п.Старый Просвет,ул.Томина 8 режим работы: Вт,ср с 9:00-17:00</t>
  </si>
  <si>
    <t>УБ-9960-158</t>
  </si>
  <si>
    <t>Адм.здание №8598-0230,8598-0245 г.Уфа,Рихарда Зорге 5</t>
  </si>
  <si>
    <t>Для организайии новых рабочих мест в подразделение Малого бизнеса необходимы порты СКС</t>
  </si>
  <si>
    <t>УБ-9965-46</t>
  </si>
  <si>
    <t>г.Нефтюганск,Микрорайон 16А,д.50</t>
  </si>
  <si>
    <t xml:space="preserve">Бердюгин Сергей Васильевич 8-912-927-0191,РКИЦ Кучеренко Гульнара Апдрашитова 89227925875,РВСП 5940/0100 Лизнева Татьяна Николаевна 89609448844
</t>
  </si>
  <si>
    <t>Требуется монтаж 2 портов СКС в БК помещении инкассации для РМ инкассатора.На плане место РМ обозначенно красной точкой,также есть фото РМ.В кроссовой второго этажа S1 на плане обозначенно как 8,ТКШ-Ш1 находится слева от входа.В Ш1 10 и 15 юниты с патч -панелями на них имеются свободные порты ,можно произвести монтаж в них.Способ монтажа розетки типоразмера Mosaic45 в кабель канал размером не менее 80х50.Если линия за потолком то за потолком кабель вести в гофрорукаве.</t>
  </si>
  <si>
    <t>ЦЧБ-8222-20</t>
  </si>
  <si>
    <t>Многофункциональное здание г.Орел ул.Октябрьская 24</t>
  </si>
  <si>
    <t>Абинякина Юлия Сергеевна 89051656455</t>
  </si>
  <si>
    <t>В связи с организацией 3 РМ необходимо выделить розетки СКС для подключения сетевых устройств.</t>
  </si>
  <si>
    <t>https://disk.yandex.ru/d/51eIaMeFXjkzfQ</t>
  </si>
  <si>
    <t>https://disk.yandex.ru/d/mc2KgpDYFs2n-A</t>
  </si>
  <si>
    <t>https://disk.yandex.ru/d/bED93M0bv7KtQg</t>
  </si>
  <si>
    <t>https://disk.yandex.ru/d/sLAsVH3VmueN7g</t>
  </si>
  <si>
    <t>https://disk.yandex.ru/d/h2ntOw7Re3ffDw</t>
  </si>
  <si>
    <t>https://disk.yandex.ru/d/lHGRxHWFinRlZw</t>
  </si>
  <si>
    <t>https://disk.yandex.ru/d/iXKROtTGoQGFwA</t>
  </si>
  <si>
    <t>https://disk.yandex.ru/d/HduEpQHNNvJaKg</t>
  </si>
  <si>
    <t>https://disk.yandex.ru/d/FT4Di2Jk71mY4Q</t>
  </si>
  <si>
    <t>https://disk.yandex.ru/d/zj2Zt5hDRnM7EQ</t>
  </si>
  <si>
    <t>https://disk.yandex.ru/d/pxZ9ENK8WGumWQ</t>
  </si>
  <si>
    <t>https://disk.yandex.ru/d/rn6rB2aB1FI39w</t>
  </si>
  <si>
    <t>https://disk.yandex.ru/d/scVS4JSAEtZC-A</t>
  </si>
  <si>
    <t>https://disk.yandex.ru/d/rpFxLRReejauuA</t>
  </si>
  <si>
    <t>https://disk.yandex.ru/d/LgT1TD3O7mE7tg</t>
  </si>
  <si>
    <t>https://disk.yandex.ru/d/O3rDQz-QGM874w</t>
  </si>
  <si>
    <t>https://disk.yandex.ru/d/epUa7hEJLNxpgA</t>
  </si>
  <si>
    <t>https://disk.yandex.ru/d/lz3QuF1dFYG67g</t>
  </si>
  <si>
    <t>https://disk.yandex.ru/d/UPl0dq5Dl_CWGA</t>
  </si>
  <si>
    <t>https://disk.yandex.ru/d/_y5MAKWRNhxGuw</t>
  </si>
  <si>
    <t>https://disk.yandex.ru/d/Wum633ugQvy7fA</t>
  </si>
  <si>
    <t>https://disk.yandex.ru/d/rZoeEPMOyI-5WQ</t>
  </si>
  <si>
    <t>https://disk.yandex.ru/d/djM80Suyv7Od-g</t>
  </si>
  <si>
    <t>https://disk.yandex.ru/d/0YvbF4pep-jNrg</t>
  </si>
  <si>
    <t>https://disk.yandex.ru/d/Bv_aHFn2iaRRfw</t>
  </si>
  <si>
    <t>https://disk.yandex.ru/d/Y8lif5CO1uXEBQ</t>
  </si>
  <si>
    <t>https://disk.yandex.ru/d/80Ia2lSx1Pk5bg</t>
  </si>
  <si>
    <t>https://disk.yandex.ru/d/OtBI2qTA-Ak1RQ</t>
  </si>
  <si>
    <t>https://disk.yandex.ru/d/sTiGCD2YibbUJg</t>
  </si>
  <si>
    <t>https://disk.yandex.ru/d/ZSi5fXtKG_Cjxg</t>
  </si>
  <si>
    <t>https://disk.yandex.ru/d/RsSBXcHdBcsEhA</t>
  </si>
  <si>
    <t>СРБ-0128-58</t>
  </si>
  <si>
    <t>Адм.здание №8604-0172,8604-0175 г.Тула ,пл.Крестоподвиженская 1</t>
  </si>
  <si>
    <t>В результате сканирования сети выявлено что часть РМ и оборудования на 2 этаже кампуса ГОСБ подключено через управляемый коммутатор домена Omega,расположенный за пределами кроссовой(в кабинете сотрудников,предположительно №409).По информации от сотрудника сберсервиса переподключить оборудование и АРМ не представляется возможным по причине отсутствия lan-розеток.Необходима заявка на сберсервис для обследования кабинета,уточнения кол-ва оборудования/розеток и подготовки чек-листа с последующей модернизацией СКС и добавлением недостающих портов.</t>
  </si>
  <si>
    <t>СРБ-0128-59</t>
  </si>
  <si>
    <t>В результате сканирования сети выявлено что часть РМ и оборудования на 2 этаже кампуса ГОСБ подключено через управляемый коммутатор домена Omega,расположенный за пределами кроссовой(в кабинете сотрудников,предположительно №215).По информации от сотрудника сберсервиса переподключить оборудование и АРМ не представляется возможным по причине отсутствия lan-розеток.Необходима заявка на сберсервис для обследования кабинета,уточнения кол-ва оборудования/розеток и подготовки чек-листа с последующей модернизацией СКС и добавлением недостающих портов.</t>
  </si>
  <si>
    <t>УБ-9965-47</t>
  </si>
  <si>
    <t>г.Сургут,ул.Быстринская 11</t>
  </si>
  <si>
    <t>монтаж 32 портов СКС согласно план-схеме</t>
  </si>
  <si>
    <t>УБ-9965-48</t>
  </si>
  <si>
    <t>г.Сургут,ул.Быстринская 11,этаж 2,пом КИЦ</t>
  </si>
  <si>
    <t>Севостьянов Александр Олегович +7 922 404 36 02,СБС Волков Анатолий Владимирович 89821417946</t>
  </si>
  <si>
    <t>Требуется монтаж 48 портов СКС для 24 новых рабочих мест.Способ монтажа:розетки типоразмера Mosaic45 в кабель-канал размером не менее 80х50.Если линия за потолком то за потолком кабель вести в гофорорукаве.Дату проведения работ обязательно соглосовать с заказчиком Севастьянов А.О.т.к. необходимо параллельно завести в кабинет рабочие столы.</t>
  </si>
  <si>
    <t>ЦЧБ-8222-21</t>
  </si>
  <si>
    <t>г.Мценск,ул.Машиностроителей,д.2</t>
  </si>
  <si>
    <t>Чертыковцев Евгений Владимирович 89198045583,ВСП Богачева Оксана Владимировна 89155013925</t>
  </si>
  <si>
    <t>Требуется проложит 1 порт СКС от серверной до точки wi-fi(обозначен на планировке ка ТД 6).Точка wi-fi будет монтироваться на потолке (стене) поэтому оконечит СКС накладной розеткой плюс патч-корд.Номер кассы соответствует 9 окну по классификации ВСП.Потолки подвесные,тип Армстронг.Высота потолков 3 метра.Кассу от серверной отделяет санузел.</t>
  </si>
  <si>
    <t>https://disk.yandex.ru/d/ux-WIBnA7jzyjQ</t>
  </si>
  <si>
    <t>https://disk.yandex.ru/d/2i9lqmrnp97goA</t>
  </si>
  <si>
    <t>https://disk.yandex.ru/d/HWES_M3-fsa6hQ</t>
  </si>
  <si>
    <t>https://disk.yandex.ru/d/jWpLpZn2CO0G2A</t>
  </si>
  <si>
    <t>https://disk.yandex.ru/d/zlRc_-eenT49SA</t>
  </si>
  <si>
    <t>УБ-9849-41</t>
  </si>
  <si>
    <t>г.Шадринск,ул.Свердлова 86</t>
  </si>
  <si>
    <t>Анваров Сергей Рызыкович 89125718500</t>
  </si>
  <si>
    <t>СКС кат. 5е в кол-ве: 31 шт.</t>
  </si>
  <si>
    <t>Необходимо протянуть 31 розетку СКС(расположение вложено)в кроссовую на 2м этаже  в шкаф №4(фото приложено)</t>
  </si>
  <si>
    <t>СЗБ-0432-10</t>
  </si>
  <si>
    <t>г.Архангельск,ул.Карла Либкнехта 36</t>
  </si>
  <si>
    <t>Блинов Павел Вадимович 79815510072</t>
  </si>
  <si>
    <t>Прокладка ВОЛС между двумя кроссовыми КИЦ согласно ТЗ</t>
  </si>
  <si>
    <t>СЗБ-3636-9</t>
  </si>
  <si>
    <t>01847</t>
  </si>
  <si>
    <t>г.Костомукша,ул.Калевалова 14</t>
  </si>
  <si>
    <t xml:space="preserve">Трипецкий Алексей Павлович, тел. +7 921 222 07 19
</t>
  </si>
  <si>
    <t xml:space="preserve">Разделение КИЦ-ВСП межкроссовое соединение 8 медных портов и 4 оптических.Перед выездом согласовать с контактным лицом дату и время проведения работ
</t>
  </si>
  <si>
    <t xml:space="preserve">ПВБ-4141-41 </t>
  </si>
  <si>
    <t xml:space="preserve">г.Оренбург,ул.Володарского 16
</t>
  </si>
  <si>
    <t>Имамутдинов Станислав Фанурович 89873467121</t>
  </si>
  <si>
    <t>В серверно КИЦ (1 этаж)8623/0086 г.Оенбург ,Володарского 16 требуется строительство медной СКС внутри серверной КИЦ на 24 порта между ТКШ1 и ТКШ2(ТКШ1 иТКШ2 стоят в 2м. Друг от друга)и требуется строительство межэтажных медоной СКС на 24 порта и оптический СКС на 8+8 ОВ(разными маршрутами) от  ТКШ2(серверная КИЦ 1 этаж) до центрально ТКШ3 в каб. 218(серверная ОУС 2 этаж)кампуса</t>
  </si>
  <si>
    <t>СРБ-6451-19</t>
  </si>
  <si>
    <t>ВИП ВСП г.Смоленск,ул.Пржевальского 6/25</t>
  </si>
  <si>
    <t>Зазыкин Владимир Сергеевич 89065162264,РВИПВСП Денисова Ольга Викторовна 89101173546</t>
  </si>
  <si>
    <t>Требуется монтаж 4 портов СКС для нового рабочего места.Установить короб в столе.Способ монтажа:розетки типоразмера Mosaic45 в кабель канал размером не менее 80х50.Если линия за потолком то за потолком кабель вести в гофрорукаве.</t>
  </si>
  <si>
    <t>https://disk.yandex.ru/d/MjPzatosj7eaWQ</t>
  </si>
  <si>
    <t>https://disk.yandex.ru/d/raNxLWwvZJoRxg</t>
  </si>
  <si>
    <t>https://disk.yandex.ru/d/kDKvFBXnjomSgg</t>
  </si>
  <si>
    <t>https://disk.yandex.ru/d/oHsdwtnQGgIqtg</t>
  </si>
  <si>
    <t>https://disk.yandex.ru/d/O5_t1tirmbXusQ</t>
  </si>
  <si>
    <t>СЗБ-0349-15</t>
  </si>
  <si>
    <t>с.Визинга,ул.Советская 36</t>
  </si>
  <si>
    <t>Бондарева Ольга Сергеевна +7 926 195 80 46,РВСП Кушманова Елена Васильевна 89630215856</t>
  </si>
  <si>
    <t>Необходимо провести СКС для исключения неуправляемого коммутатора(ХАБ)-2 порта для рабочих мест.</t>
  </si>
  <si>
    <t>СИБ-9843-106</t>
  </si>
  <si>
    <t>Проложить 24 кабеля UTP от теллекоммуникационной на 1 этаже до помещения 3.06 на 3 этаже.Кабеля расшить на патч-панель 24хRJ45 с обоих сторон</t>
  </si>
  <si>
    <t>Денисенко Евгений Викторович 89136581177,Нефедов Вячеслав Михайлович 89136001347</t>
  </si>
  <si>
    <t>СРБ-0128-60</t>
  </si>
  <si>
    <t>№8604-0169 г.Тула ,ул.Коминтерна 31</t>
  </si>
  <si>
    <t>Дворников Дмитрий Александрович 88007070070</t>
  </si>
  <si>
    <t>Просьба добавить 2 сетевые розетки в каб.3.43 административное здание БЦ Ясная Поляна</t>
  </si>
  <si>
    <t>https://disk.yandex.ru/d/6jVPwnloa1L-wg</t>
  </si>
  <si>
    <t>https://disk.yandex.ru/d/UhteTn-XGSiUYQ</t>
  </si>
  <si>
    <t>СЗБ-2937-13</t>
  </si>
  <si>
    <t>01962</t>
  </si>
  <si>
    <t>г Великий Новгород, пр-кт Мира 32к1</t>
  </si>
  <si>
    <t>Лаврентьев Игорь Анатольевич +7 911 602 05 01</t>
  </si>
  <si>
    <t>СКС кат. 5е в кол-ве: 26 шт.</t>
  </si>
  <si>
    <t>В рамках реализации программы ТР Кампусов по схеме Full-VRF необходимо построить:
- 10 портов (UTP Cat.5e 4-pair) СКС от кроссовой 4-го этажа ТКШ-409-4.3 до каб. 407 (см. ТЗ во вложении);
- 6 портов (UTP Cat.5e 4-pair) СКС от кроссовой 0-го этажа ТКШ-040-0.1 до каб. 029 (см. ТЗ во вложении);
- 10 портов (UTP Cat.5e 4-pair) СКС от кроссовой 0-го этажа ТКШ-040-0.1 до каб. 028 (см. ТЗ во вложении);
Перед выездом согласовать с контактным лицом дату и время проведения работ</t>
  </si>
  <si>
    <t>СИБ-8791-80</t>
  </si>
  <si>
    <t>662556,пос.Стрелка,г.Лесосибирск,ул.Октябрьская ,зд.40В</t>
  </si>
  <si>
    <t>Необходимо смонтировать порты для wi-fi в запотолочном пространстве согласно приложенной схеме</t>
  </si>
  <si>
    <t>УБ-9967-32</t>
  </si>
  <si>
    <t>ДО №8369/86 КИЦ Салехардский,г.Салехард,ул.Республики,зд.41</t>
  </si>
  <si>
    <t>Демонтаж существующего ТКШ и смонтированного в него оборудования СКС,с последующим монтажом оборудования СКС в новый ТКШ:2шт</t>
  </si>
  <si>
    <t>https://disk.yandex.ru/d/FxljMIhe6Lxb_g</t>
  </si>
  <si>
    <t>https://disk.yandex.ru/d/5wlMT9Un2d4ARw</t>
  </si>
  <si>
    <t>https://disk.yandex.ru/d/SpiQ4H8bxDyxtg</t>
  </si>
  <si>
    <t>Необходимо установить телекоммуникационный шкаф 42U 800х800(вместо ТКШ № 3(фото 3 ТКШ),Демонтаж ТКШ№ 4(фото 4ТКШ).</t>
  </si>
  <si>
    <t xml:space="preserve">Бердюгин Сергей Васильевич 8-912-927-0191,Сопровождающий Криворотко Маргарита Игоревна 89195577799
</t>
  </si>
  <si>
    <t>Коротких А.В. 89138300752</t>
  </si>
  <si>
    <t>с.Кепервеем,ул.Комарова,д10 режим работы:Пн,ср,пт с 10:00-14:20</t>
  </si>
  <si>
    <t>Курманова Вера Александровна 89644801427</t>
  </si>
  <si>
    <t>053</t>
  </si>
  <si>
    <t>с.Анюйск,ул.Мирв 12 режим работы:Пн-пт с 10:00-13:30</t>
  </si>
  <si>
    <t>Васильева Вера Владимировна 89003351189</t>
  </si>
  <si>
    <t>ПВБ-4140-21</t>
  </si>
  <si>
    <t>Ульяновск,ул.Андрея Блаженного,д.15</t>
  </si>
  <si>
    <t>Дарий Игорь Иванович +79093547297,Башмаков Денис Сергеевич 89867350219</t>
  </si>
  <si>
    <t>Поставка и монтажа напольного ТКШ размером не менее 47/48U, 800х800: 1 шт.</t>
  </si>
  <si>
    <t>Поставка и монтаж напольного ТКШ размером не менее 47U 800х800(адм.зд)</t>
  </si>
  <si>
    <t>СЗБ-0432-11</t>
  </si>
  <si>
    <t>0222</t>
  </si>
  <si>
    <t>г.Котлас,ул.Кузнецова,д.16,цокольный этаж пом.009,1 этаж пом.144</t>
  </si>
  <si>
    <t>Блинов Павел Вадимович 89815510072,РВСП Рушакова Наталья Петровна 89216793468,РКИЦ Шестаков Евгений Владимирович 89115880102</t>
  </si>
  <si>
    <t>Требуется организовать межкроссовые соединения (между кроссовыми ВСП и КИЦ"Котлас"8637/0245)на пснове оптоволоконного кабеля OS2 из кроссового помещения,расположенного на цокольном этаже(009)в кроссовое помещение КИЦ(114) расположенного на 1 этаже в количестве 8 дуплексных портов(два волокна) двумя независимы трассами.Емкость каждого кабеля 8 волокон.Маркировка кабелей 1_ЛВС(1-8)-KIC(1-8),2_ЛВС(1-8)-KIC(1-8).Длинна трассы до 50 м.Осуществить поставку оптических патч-кордов LC-LC дулекс длинной 3м в кол-ве 16 шт.На приложенном плане выделен маршрут прокладки кабелей из помещения серверной 009 на цокольном этаже до вывода на первый этаж в коммуниикационное помещение КЦ144 на первом этаже.Возможно потребуется расширение прохода в перекрытии между цоколем и первым этажом.</t>
  </si>
  <si>
    <t>СИБ-8604-57</t>
  </si>
  <si>
    <t>654235,Новокузнецкий р-н,п.Чистогорский 18А</t>
  </si>
  <si>
    <t>ВСП Флях Анастасия Владимировна 89236202323</t>
  </si>
  <si>
    <t>Необходимо смонтировать 1 порт для wi-fi в запотолочном пространстве.Высота потолков 3м</t>
  </si>
  <si>
    <t>СИБ-9840-4</t>
  </si>
  <si>
    <t>655770,Респ.Хакасия,с.Бея,пл.Советов 12</t>
  </si>
  <si>
    <t>ВСП Чертыгашева Ольга Сергеевна 89233961064</t>
  </si>
  <si>
    <t>Необходимо смонтировать 2 порта дл Wifi в запотолочном пространстве.Высота потолков 2,7м.Потолки типа Армстронг.</t>
  </si>
  <si>
    <t>СИБ-9840-5</t>
  </si>
  <si>
    <t>094</t>
  </si>
  <si>
    <t>655619,г.Саяногорск,пгт.Черемушки,д.35,пом.2Н</t>
  </si>
  <si>
    <t>ВСП Трофимова Ольга Ивановна 89617437057</t>
  </si>
  <si>
    <t>Необходимо смонтировать 3 порта для wifi/Потолки в клиентском зале 3м,армстронг.В кабинете сотрудников  и кассе 3,3 м бетон.ТКШ находится в помещении где указан точка 1</t>
  </si>
  <si>
    <t>СРБ-0128-61</t>
  </si>
  <si>
    <t>8604_0172, 8604_0175 г Тула пл Крестовоздвиженская 1</t>
  </si>
  <si>
    <t>Фетисова Е. А. 79105533004
Сопровождающий: Полутина Елена Евгеньевна 8-953-429-2589</t>
  </si>
  <si>
    <t>Требуется смонтировать 4 порта СКС кат. 5e</t>
  </si>
  <si>
    <t>УБ-9960-159</t>
  </si>
  <si>
    <t>г. Белорецк, ул. Ленина, 57</t>
  </si>
  <si>
    <t>Безруков С. В. 8-917-439-9280</t>
  </si>
  <si>
    <t>Перемещение/Восстановление ранее используемых портов в пределах объекта (порт) в кол-ве: 80 шт.</t>
  </si>
  <si>
    <t>Необходим монтаж ТКШ размером не менее 47/48U, 800х800
Требуется перемещение/восстановление ранее используемых портов в пределах объекта 80 шт.</t>
  </si>
  <si>
    <t>УБ-9960-160</t>
  </si>
  <si>
    <t>№ 8598_0230, 8598_0245 г Уфа ул Рихарда Зорге 5</t>
  </si>
  <si>
    <t>Янбаев М. Г. 79869611646</t>
  </si>
  <si>
    <t>Требуется смонтировать 6 портов СКС, кат. 5е</t>
  </si>
  <si>
    <t>ЦЧБ-8222-22</t>
  </si>
  <si>
    <t>Многофункциональное здание г.Орел ул.Комсомольская 229</t>
  </si>
  <si>
    <t>Терехов Антон Сергеевич 89155082325</t>
  </si>
  <si>
    <t>https://disk.yandex.ru/d/Haa3CUuZFZJP6A</t>
  </si>
  <si>
    <t>https://disk.yandex.ru/d/2Wv88mxoCfVH9g</t>
  </si>
  <si>
    <t>https://disk.yandex.ru/d/R-_e7iHc0Ny6mg</t>
  </si>
  <si>
    <t>https://disk.yandex.ru/d/g0sBxPivzfkbog</t>
  </si>
  <si>
    <t>https://disk.yandex.ru/d/Qb6nm-U2KWqnxg</t>
  </si>
  <si>
    <t>https://disk.yandex.ru/d/8mebBoR4JMX9VQ</t>
  </si>
  <si>
    <t>https://disk.yandex.ru/d/oqq062mLUwqr6Q</t>
  </si>
  <si>
    <t>https://disk.yandex.ru/d/FjKPhmfQaZg69g</t>
  </si>
  <si>
    <t>https://disk.yandex.ru/d/IM-2msJzdMFSZw</t>
  </si>
  <si>
    <t>https://disk.yandex.ru/d/lN_QwMCiTE5sLQ</t>
  </si>
  <si>
    <t>https://disk.yandex.ru/d/qM_z3CvKCwW6vw</t>
  </si>
  <si>
    <t>СРБ-0128-62</t>
  </si>
  <si>
    <t>г.Тула,ул.Октябрьская 97</t>
  </si>
  <si>
    <t>Аникушина Светлана Викторовна 89539533199</t>
  </si>
  <si>
    <t>УС 60098326,60098325 после пожара ,необходимо восстановить ПКС у устройствам</t>
  </si>
  <si>
    <t>ЦЧБ-8222-23</t>
  </si>
  <si>
    <t>г Орёл, ул Октябрьская 24</t>
  </si>
  <si>
    <t>Бредихин Максим Александрович 79803662668, Плужник Павел Владимирович +7 980 899 29 12</t>
  </si>
  <si>
    <t>Необходим монтаж 4 информационных розеток (по 2 шт. на РМ)</t>
  </si>
  <si>
    <t>https://disk.yandex.ru/d/NNMm1psXzgvC8g</t>
  </si>
  <si>
    <t>https://disk.yandex.ru/d/8fbLVxLtOqDYZA</t>
  </si>
  <si>
    <t>Перемещение/Восстановление ранее используемых портов в пределах объекта (порт) в кол-ве: 34 шт.</t>
  </si>
  <si>
    <t>УБ-9967-33</t>
  </si>
  <si>
    <t>042</t>
  </si>
  <si>
    <t>с.Красноселькуп,ул.Советская 15</t>
  </si>
  <si>
    <t>Необходима организация Тд wifi согласно схеме.Монтаж 4 портов СКС</t>
  </si>
  <si>
    <t>УБ-9967-34</t>
  </si>
  <si>
    <t>Калинин Александр Сергеевич 89124250605</t>
  </si>
  <si>
    <t>629420 Тюменская обл,Приуральский район,пгт.Харп,ул.Дзержинксого 12</t>
  </si>
  <si>
    <t>ВСП Кургашова Марина Сергеевна 89224544054</t>
  </si>
  <si>
    <t>Требуется монтаж СКС для точке доступа wi-fi.В помещении требуется проложить линию СКС от серверной до точки wifi.Точка wi-fi будет монтироваться за полком поэтому розетку необходимо прикрепить на потолок(за фальш-потолком).Провод за потолком прокладывать в существующих лотках в гофре.Промаркировать линию с обеих сторон(АР-01,АР-02 и т.д)</t>
  </si>
  <si>
    <t>СИБ-9840-7</t>
  </si>
  <si>
    <t>0107</t>
  </si>
  <si>
    <t>с.Устинкино,ул.Советская ,двлд.5,1 режим работы:Вт,чт с 9:15-13:30</t>
  </si>
  <si>
    <t>ВСП Вербицкая Татьяна Андреевна 89504334198</t>
  </si>
  <si>
    <t>Требуется монтаж 6 портов СКС для РМ и МФУ.Способ монтажа:розетки типоразмера Mosaic45 в кабель-канал размером не менее 80х50.Если линия за потлком,то за потолком кабель вести в гофрорукаве.Все коммуникационное оборудование установленно в шкаф ТСО,место для монтажа новой патч-панели отсутствует.Поэтому расшить порты в новую патч панель и положить рядом со шкафом ТСО.</t>
  </si>
  <si>
    <t>СИБ-9843-107</t>
  </si>
  <si>
    <t>Денисенко Евгений Викторович 89136581177</t>
  </si>
  <si>
    <t>Модернизация ВКС.Работы необходимо выполнить до 5 февраля.Перед началом работ просьба связаться с Денисенко Е.В.</t>
  </si>
  <si>
    <t>https://disk.yandex.ru/d/qtgNN8XbXSk24g</t>
  </si>
  <si>
    <t>https://disk.yandex.ru/d/LLsPVqP2K06HoA</t>
  </si>
  <si>
    <t>https://disk.yandex.ru/d/JpZ9ZoB1JlEtWQ</t>
  </si>
  <si>
    <t>https://disk.yandex.ru/d/4ZWRZg75IEhW6A</t>
  </si>
  <si>
    <t>СЗБ-0349-12</t>
  </si>
  <si>
    <t>0170</t>
  </si>
  <si>
    <t>Многофункцианальное здание,г.Усинск,ул.Молодежная 24</t>
  </si>
  <si>
    <t>Белых Михаил Васильевич 89121912375,Соснина Светлана Владимировна 89212923517</t>
  </si>
  <si>
    <t xml:space="preserve">Необходим монтаж 15 портов СКС для подключения оборудования в КИЦ.Серверная н а схеме отмечена красным квадратом </t>
  </si>
  <si>
    <t>ПВБ-4140-22</t>
  </si>
  <si>
    <t>Адм.зд,КИЦ рп Майна,ул.Полбина 4Б</t>
  </si>
  <si>
    <t>Требуется монтаж 26 новых портов(только РМ)</t>
  </si>
  <si>
    <t>Дарий Игорь Иванович +79093547297,Сопровождающий Зорин Алексей Николаевич 89278267109</t>
  </si>
  <si>
    <t>СИБ-8791-81</t>
  </si>
  <si>
    <t>г Красноярск ул Тельмана 28В</t>
  </si>
  <si>
    <t>РО ВСП Гимаева Светлана Викентьевна, тел. 8-913-032-0058, Романова Ирина Владимировна
79130304856, Панцерновский Евгений Анатольевич, СБС , +7(913)570-25-06</t>
  </si>
  <si>
    <t>ВСП 8646/050 необходимо установить СКС-розетки для 1 РМ , розетка установлена ранее, (но после
переформатирования ее не протянули через потолок из серверной (провод просто тянется по полу, сотрудники
постоянно за него запинаются и задевают - есть риск травм и провод могут оборвать).)
Место установки отмечено на АПР во вложении к ЗНО.
Контактное лицо: РО ВСП Гимаева Светлана Викентьевна, тел. 8-913-032-0058</t>
  </si>
  <si>
    <t>СИБ-8791-82</t>
  </si>
  <si>
    <t>662733, Шушенский район, пос. Ильичево, ул.Московская, 7 режим работы Ср с 9:00-11:15,Пт с 9:00-16:00</t>
  </si>
  <si>
    <t>Заказчик: Лемберг Юрий Рихардович 8 913 0313 224
Голышев Алексей Андреевич 8-913-510-6137</t>
  </si>
  <si>
    <t>Необходимо смонтировать 3 порта СКС.</t>
  </si>
  <si>
    <t>СРБ-0128-63</t>
  </si>
  <si>
    <t>г Тула ул Коминтерна 31</t>
  </si>
  <si>
    <t>Для подключения 4х УС в новом месте необходимо вывести новые линии:СКС</t>
  </si>
  <si>
    <t>СРБ-0438-19</t>
  </si>
  <si>
    <t>г.Иваново,ул.Бубнова 47</t>
  </si>
  <si>
    <t>Гараев Сергей Михайлович 89879492444</t>
  </si>
  <si>
    <t>Необходим монтаж 2-х портов СКС.СКС для ТД wifi(зеленые)АР05 и АР06-М в рамках запроса(отмечены на схеме)</t>
  </si>
  <si>
    <t>УБ-9960-161</t>
  </si>
  <si>
    <t>с.Зильдярово,ул.Дружбы 12 режим работыы:Пн-чт с 10:00-15:00</t>
  </si>
  <si>
    <t>https://disk.yandex.ru/d/6YuRYzR8_d3cYg</t>
  </si>
  <si>
    <t>https://disk.yandex.ru/d/uXOuoS6PUgSWaw</t>
  </si>
  <si>
    <t>https://disk.yandex.ru/d/clg2MvhTGvAglA</t>
  </si>
  <si>
    <t>https://disk.yandex.ru/d/amKHzbszNc8PEg</t>
  </si>
  <si>
    <t>https://disk.yandex.ru/d/-8w0mB6tO5tYtw</t>
  </si>
  <si>
    <t>https://disk.yandex.ru/d/Jx5C-3R1_V2TPg</t>
  </si>
  <si>
    <t>https://disk.yandex.ru/d/2m7JetL6cP2xeg</t>
  </si>
  <si>
    <t>ДВБ-9781-13</t>
  </si>
  <si>
    <t>ДВБ-9781-12</t>
  </si>
  <si>
    <t>лебедева Е.</t>
  </si>
  <si>
    <t>Оптика+СКС</t>
  </si>
  <si>
    <t>СРБ-0124-17</t>
  </si>
  <si>
    <t>г.Обнинск,п-кт Маркса 94</t>
  </si>
  <si>
    <t>Кузнецов Андрей Алексеевич 855111722?,Марфицина Татьяна Валерьевна 89106026236</t>
  </si>
  <si>
    <t>Перемещение/Восстановление ранее используемых портов в пределах объекта (порт): 1шт.</t>
  </si>
  <si>
    <t>Выявили неисправную СКС до точки wi-fi АР02(SRB-8608-0255-VIP-AP02_4c:bc:48:b4:5с:е0_Cisco)Необходимо восстановление СКС до точки</t>
  </si>
  <si>
    <t>УБ-9960-162</t>
  </si>
  <si>
    <t>0644</t>
  </si>
  <si>
    <t>г Туймазы ул Островского 14</t>
  </si>
  <si>
    <t>Снегирев Андрей Александрович 79190714727</t>
  </si>
  <si>
    <t>организовать вывод СКС для 2-х доп. УС по схеме.</t>
  </si>
  <si>
    <t>УБ-9960-163</t>
  </si>
  <si>
    <t>0486</t>
  </si>
  <si>
    <t>с Сухоречка ул Карима Хакимова 4</t>
  </si>
  <si>
    <t>Астатурян Татьяна Геннадьевна 79869614239, Габбасова Гузель Наилевна +7 917 453 18 58</t>
  </si>
  <si>
    <t>Требуется установить 2 розетки СКС для подключения 1 МФУ и 1 ССМ.</t>
  </si>
  <si>
    <t>УБ-9967-35</t>
  </si>
  <si>
    <t>Новый Уренгой,мкр.Дружба 3,пом.КИЦ 8369/018,кроссовая 21 цоколь</t>
  </si>
  <si>
    <t>Бердюгин Сергей Васильевич 89129270191,СБС Павлюков Алексей Александрович  89124202149,Мартыненко Павел Олегович 89821700251</t>
  </si>
  <si>
    <t>Демонтаж части или всей существующей СКС(порт) в кол-ве: 2шт.</t>
  </si>
  <si>
    <t>4 новых порта в помещениях КИЦ в ТКШ 8369/0002-1 и демонтаж 2 портов</t>
  </si>
  <si>
    <t>https://disk.yandex.ru/d/LX2nwcCdV_6XDQ</t>
  </si>
  <si>
    <t>https://disk.yandex.ru/d/wfc98OFi0qV3jw</t>
  </si>
  <si>
    <t>https://disk.yandex.ru/d/PTlOhJ9YVND-Tg</t>
  </si>
  <si>
    <t>https://disk.yandex.ru/d/yYnpsl9rgYhwlA</t>
  </si>
  <si>
    <t>ББ-8310-33</t>
  </si>
  <si>
    <t>0131</t>
  </si>
  <si>
    <t>пгт Оловянная ул Московская 50</t>
  </si>
  <si>
    <t>Гаврилова Анна Васильевна +7 914 489 33 47, 79207589309</t>
  </si>
  <si>
    <t>Создание информационной розетки СКС для подключения УС. Постамат будет перемещен 24.01.2024 г.</t>
  </si>
  <si>
    <t>ПВБ-4140-23</t>
  </si>
  <si>
    <t>0327</t>
  </si>
  <si>
    <t>г Сенгилей ул Красноармейская 53</t>
  </si>
  <si>
    <t>Красноруцкий Виктор Евгеньевич 79581344014</t>
  </si>
  <si>
    <t>2 ТД установленные в опер.кассах включены в розетки, но питания на них нет. Розетки не промаркированы. При попытке
найти хвосты этих розеток в серверном шкафу, выяснилось, что НЕраспинованных хвостов в этом шкафу нет. Шкаф
недавно переносил подрядчик, и так же прокладывал новую СКС. Или они забыли вообще про эти хвосты и оставили их
где то под потолком, или увели куда то в другое место, пустых хвостов в шкафу нет. Третья розетка вынесена в зону
кухни, промаркирована, но ТД там не установлена так как РВСП не может найти эту ТД физически . . . Просьба
восстановить СКС до двух ТД установленных в опер-кассах.</t>
  </si>
  <si>
    <t>ПВБ-4143-30</t>
  </si>
  <si>
    <t>с.Хошеутово,ул.Почтовая 7</t>
  </si>
  <si>
    <t>Любимова Марина Геннадьевна 89002114804</t>
  </si>
  <si>
    <t>Необходимо смонтировать 1 порт СКС для подключения МФУ в рамках активности "Переключение устройств ОТ".График работы офиса пятидневка с 8-16:00</t>
  </si>
  <si>
    <t>ПВБ-4143-31</t>
  </si>
  <si>
    <t>рп Кировский ул Народная 8</t>
  </si>
  <si>
    <t>Фейзуллаева Кира Алексеевна 8-919-377-6150, Давлетова Агата Жанибековна 8-927-588-4558</t>
  </si>
  <si>
    <t>Необходимо смонтировать порты СКС для подключения МФУ в рамках активности «Переключение устройств ОТ</t>
  </si>
  <si>
    <t>СИБ-8604-59</t>
  </si>
  <si>
    <t>г.Кемерово,п-ект Октябрьский 53</t>
  </si>
  <si>
    <t>Ломакин Денис Георгиевич 89039092358</t>
  </si>
  <si>
    <t>Организация новых рабочих мест в кабинете 6.05 на 6 этаже здания ГОСБ в кол-ве 8 рабочих столов.Монтаж 16 портов для РМ.</t>
  </si>
  <si>
    <t>СИБ-8791-83</t>
  </si>
  <si>
    <t>0705</t>
  </si>
  <si>
    <t>г.Норильск,гп.Снежногорск,ул.Хантайская Набережная 10</t>
  </si>
  <si>
    <t>Бродникова Наталья 89130305124,ВСП Гусева Кристина Васильевна 89131619188</t>
  </si>
  <si>
    <t>Смонтировать новые порты СКС вместо нецелевого оборудования</t>
  </si>
  <si>
    <t>СРБ-0127-21</t>
  </si>
  <si>
    <t>г Брянск пр-кт Ленина 10Б, 4 эт</t>
  </si>
  <si>
    <t>Дорошенко Марина Владимировна +7 980 104 64 08, Денисенков Виталий Викторович, +7-980-311-3780,Токман Анатолий Иванович, СБС , +7(980)316-99-93</t>
  </si>
  <si>
    <t>требуется монтаж 2 портов. На плане место портов и серверной</t>
  </si>
  <si>
    <t>УБ-9960-164</t>
  </si>
  <si>
    <t>г Мелеуз, ул Смоленская 30</t>
  </si>
  <si>
    <t>Назаров Владимир Петрович 79173710937</t>
  </si>
  <si>
    <t>Необходимо проложить линии СКС до новых рабочих мест</t>
  </si>
  <si>
    <t>https://disk.yandex.ru/d/fb23Ahs5I98NZA</t>
  </si>
  <si>
    <t>https://disk.yandex.ru/d/xXJxtI5u8W1oJg</t>
  </si>
  <si>
    <t>https://disk.yandex.ru/d/TODcwklnn39-jA</t>
  </si>
  <si>
    <t>https://disk.yandex.ru/d/FGCbLmXCmc2NbA</t>
  </si>
  <si>
    <t>https://disk.yandex.ru/d/1fhxXkdLTVBhZg</t>
  </si>
  <si>
    <t>https://disk.yandex.ru/d/BOBPCryi9VDhvQ</t>
  </si>
  <si>
    <t>https://disk.yandex.ru/d/3j5J_O5mZxZt3g</t>
  </si>
  <si>
    <t>https://disk.yandex.ru/d/lA0vKCEExYFKlw</t>
  </si>
  <si>
    <t>ДВБ-9781-14</t>
  </si>
  <si>
    <t>г Билибино мкр Восточный 1к4</t>
  </si>
  <si>
    <t>Мизина Наталия Сергеевна, +7 968 141 30 20, Перминова Ксения Дмитриевна +7 968 141 30 20, Горбик
Александр Александрович, +7(964)480-69-66</t>
  </si>
  <si>
    <t>Необходимо смонтировать порт СКС для подключения МФУ</t>
  </si>
  <si>
    <t>ПВБ-4141-42</t>
  </si>
  <si>
    <t>0151</t>
  </si>
  <si>
    <t>Любимова Марина Геннадьевна 89002114804,Василькина Наталья Викторовна 89228099832</t>
  </si>
  <si>
    <t xml:space="preserve">Необходимо смонтировать порт СКС для подключения МФУ в рамках активности Переключение устройств ОТ </t>
  </si>
  <si>
    <t>п.Кинельский,ул.Савхозная 34А режим работы с 9:00-16:00</t>
  </si>
  <si>
    <t xml:space="preserve">СИБ-8604-60 </t>
  </si>
  <si>
    <t>Восстановление 1 порта СКС в каб. 225</t>
  </si>
  <si>
    <t>СИБ-9843-110</t>
  </si>
  <si>
    <t>644027,г.Омск,Октябрьский АО,пр.Космический д.18д</t>
  </si>
  <si>
    <t>Красноруцкий Виктор Евгеньевич 89521462176</t>
  </si>
  <si>
    <t>Необходимо смонтировать порты в запотолочном пространстве согласно приложенной схеме точка 3</t>
  </si>
  <si>
    <t>СЗБ-3636-10</t>
  </si>
  <si>
    <t>Адм.Зд. №8628_01122  г.Петрозаводск,Ул.Антикайнена(центральный р-он)2</t>
  </si>
  <si>
    <t xml:space="preserve">Трипецкий Алексей Павлович 89212220719
</t>
  </si>
  <si>
    <t>СКС кат. 5е в кол-ве: 88 шт.</t>
  </si>
  <si>
    <t>монтаж 88 портов СКС для РМ</t>
  </si>
  <si>
    <t>СЗБ-3636-11</t>
  </si>
  <si>
    <t>01122</t>
  </si>
  <si>
    <t>Фейзуллаева Кира Алексеевна 8-919-377-6150</t>
  </si>
  <si>
    <t>Необходим монтаж 1 порта для МФУ (кабинет управляющего) отмечено на схеме.</t>
  </si>
  <si>
    <t>СРБ-0128-64</t>
  </si>
  <si>
    <t>Корогвич Андрей Миихайлович 89153661714,РВСП Липенцова Ольга Викторовна 89109417400</t>
  </si>
  <si>
    <t>Требуется монтаж 4 портов СКС для УС (банкоматы) №60085113 и №60110634 по 2 порта на каждый .Способ монтажа:скрытый.Розетка будет монтироваться за фальш-потолком поэтому линию оконечить накладной розеткой плюс длинный патч-корд,который выводим в гофре к месту установки УС ч/з технологическое отверстие .Линия от серверной также в гофоре впритык к розетке.</t>
  </si>
  <si>
    <t>СРБ-0431-52</t>
  </si>
  <si>
    <t>г.Рыбинск,50 лет Октября/Смирнова улица 25/5</t>
  </si>
  <si>
    <t>Корогвич Андрей Миихайлович 89153661714,РВСП Котомина Оксана Александровна 84855270429</t>
  </si>
  <si>
    <t>монтаж 2 портовс целью устранения хаба</t>
  </si>
  <si>
    <t>УБ-9967-36</t>
  </si>
  <si>
    <t>г.Ноябрьск,п-ект Мира 76</t>
  </si>
  <si>
    <t>Требуется установить 2 СКС порта для установки компьютеров в учебном классе инкасации КИЦ Ноябрьский</t>
  </si>
  <si>
    <t>УБ-9967-37</t>
  </si>
  <si>
    <t>Москвина Мария Алексеевна  89088558678, СБС Калинин Александр Сергеевич 89124250605</t>
  </si>
  <si>
    <t>Необходимо смонтировать порт СКС для подключения МФУ.Место установки порта СКС на плане отмечен желтой</t>
  </si>
  <si>
    <t>СЗБ-2936-17</t>
  </si>
  <si>
    <t>01564</t>
  </si>
  <si>
    <t>Многоф.зд,г.Печеры ,ул.Юрьевская 20</t>
  </si>
  <si>
    <t>монтаж порта СКС для неттопа</t>
  </si>
  <si>
    <t>https://disk.yandex.ru/d/9_LG5DweRXsZYA</t>
  </si>
  <si>
    <t>https://disk.yandex.ru/d/QvWiVPhEqzaeKQ</t>
  </si>
  <si>
    <t>https://disk.yandex.ru/d/jeAIhD9H8RGX8Q</t>
  </si>
  <si>
    <t>https://disk.yandex.ru/d/goCDnNvvAaGoxw</t>
  </si>
  <si>
    <t>https://disk.yandex.ru/d/gLppH4kel2lAGQ</t>
  </si>
  <si>
    <t>https://disk.yandex.ru/d/Gc2B0dvoSJtIGw</t>
  </si>
  <si>
    <t>https://disk.yandex.ru/d/e6FwIIE-AUhmyw</t>
  </si>
  <si>
    <t>https://disk.yandex.ru/d/lSB9mD5axlOYxA</t>
  </si>
  <si>
    <t>https://disk.yandex.ru/d/NAtJKrc7SeLhaw</t>
  </si>
  <si>
    <t>https://disk.yandex.ru/d/YtE9ETvGOrPBCg</t>
  </si>
  <si>
    <t>https://disk.yandex.ru/d/CKcjyRzc7XD00A</t>
  </si>
  <si>
    <t>Необходимо установить 2 напольных ТКШ 42U 800x800, взамен имеющихся стоек.</t>
  </si>
  <si>
    <t>ПВБ-4141-43</t>
  </si>
  <si>
    <t>0116</t>
  </si>
  <si>
    <t>село русский Кондыз,ул.Центральная 9 режим работы:Пн,вт,чт,пт с 9:00-15:00</t>
  </si>
  <si>
    <t>Гусева Анастасия Алексеевна 89014333771</t>
  </si>
  <si>
    <t>https://disk.yandex.ru/d/qL0J4y89jlO_Sg</t>
  </si>
  <si>
    <t>СГ</t>
  </si>
  <si>
    <t>ТКШ СГ</t>
  </si>
  <si>
    <t>ТКШ+РМ СГ</t>
  </si>
  <si>
    <t>СКС кат. 6е в кол-ве: 12 шт.</t>
  </si>
  <si>
    <t xml:space="preserve">Оптика+СКС </t>
  </si>
  <si>
    <t xml:space="preserve">Оптика </t>
  </si>
  <si>
    <t>ДВБ-8318-7</t>
  </si>
  <si>
    <t>г.Свободный ,ул.Ленина,79</t>
  </si>
  <si>
    <t>Перепилицина Елена Петровна 89141491816</t>
  </si>
  <si>
    <t>Необходимо провести работы по восстановлению СКС розеток (монтаж кабель-канал или на стену)по укладке кабеля витая пара в кабель -канал/гофру на рабочих местах и под стойкой Администратора.</t>
  </si>
  <si>
    <t>СЗБ-0432-13</t>
  </si>
  <si>
    <t>г.Котлас,ул.Кузнецова 16</t>
  </si>
  <si>
    <t>Коротков Олег Андреевич 89062856002</t>
  </si>
  <si>
    <t>В серверной КИЦ будет Установлена отдельна ястойка с оборудованием,необходимы порты СКС</t>
  </si>
  <si>
    <t>СЗБ-2634-11</t>
  </si>
  <si>
    <t>г. Апатиты, ул. Ферсмана, д. 32А</t>
  </si>
  <si>
    <t>Колесов Дмитрий Сергеевич +7 911 343 83 67</t>
  </si>
  <si>
    <t>Разделение КИЦ-ВСП межшкафное соединение 48 медных портов и 8 оптических
Перед выездом согласовать с контактным лицом дату и время проведения работ</t>
  </si>
  <si>
    <t>ПВБ-4140-24</t>
  </si>
  <si>
    <t>СБС Кочетков Дмитрий Анатольевич 89170502055</t>
  </si>
  <si>
    <t>4 порта (проверка,ремонт СКС для wi-fi.Точки доступа 4,5,6,7 (указаны на плане).По сообщению инженера СБС патч-корды не распинованы на патчпанели питание не поступает).Требуется монтаж СКС для wifi.Точка wifi будет монтироваться за потолком,поэтому розетки необходимо прикрепить на потолок(за фальш-потолком).Провод за потолком прокладывать в существующих лотках в гофре.Промаркеровать линию с обеих сторон.</t>
  </si>
  <si>
    <t>ПВБ-4141-44</t>
  </si>
  <si>
    <t>0341</t>
  </si>
  <si>
    <t>с Колтубанка ул Заречная 45 режим работы :Ср,пт с 8:30-12:45</t>
  </si>
  <si>
    <t>Любимова Марина Геннадьевна 79002114804, Незнамова Валентина Сергеевна +7 922 850 65 74</t>
  </si>
  <si>
    <t>Необходимо смонтировать порт СКС для подключения МФУ в рамках активности "Переключение устройств ОТ".
График работы офиса -ср,пт 08:30 до 13:00</t>
  </si>
  <si>
    <t>ПВБ-4141-45</t>
  </si>
  <si>
    <t>0366</t>
  </si>
  <si>
    <t>с.Верхнеигнашкино,ул.Подгорная 2 режим работы :Пн,ср,пт с 9:15-15:45</t>
  </si>
  <si>
    <t>Фейзуллаева Кира Алексеевна 89193776150</t>
  </si>
  <si>
    <t xml:space="preserve">Необходимо смонтировать порт СКС для подключения МФУ в рамках активности "ПЕреключение устройств ОТ".
</t>
  </si>
  <si>
    <t>ПВБ-4141-46</t>
  </si>
  <si>
    <t>Ж/Д ст.Заглядино,ул.Партизанская  5а режим работы :Пн,вт,чт,пт с 8:45-13:30</t>
  </si>
  <si>
    <t>Ионова Светлана Вячеславовна 89179807938</t>
  </si>
  <si>
    <t>СИБ-9548-17</t>
  </si>
  <si>
    <t>создание кроссового поля между ТКШ2 и ТКШ 4 на  24 порта</t>
  </si>
  <si>
    <t>СИБ-9840-8</t>
  </si>
  <si>
    <t>Модульна яконструкция г.Саяногорск,ул.Ленина 61</t>
  </si>
  <si>
    <t>многоф.здание г.Кызыл,ул.Кочетова 34а</t>
  </si>
  <si>
    <t>Фейзуллаева Кира Алексеевна 89133776150</t>
  </si>
  <si>
    <t>Необходим монтаж  порта СКС для МФУ</t>
  </si>
  <si>
    <t>УБ-9960-165</t>
  </si>
  <si>
    <t>г.Уфа,Первомайская 10</t>
  </si>
  <si>
    <t>Необходим монтаж 2х портов СКС для УС</t>
  </si>
  <si>
    <t>УБ-9960-166</t>
  </si>
  <si>
    <t>0703</t>
  </si>
  <si>
    <t>г.Салават,ул.Островского 61</t>
  </si>
  <si>
    <t>Хусанбавева Марьям Маратовна 89876191965</t>
  </si>
  <si>
    <t>Необходимо организовать СКС 2 рабочих мест в связи с переносом столов</t>
  </si>
  <si>
    <t>УБ-9965-42</t>
  </si>
  <si>
    <t>0185</t>
  </si>
  <si>
    <t>Березовский р-н., п.Светлый, ул. Набережная, 64-А</t>
  </si>
  <si>
    <t>Бердюгин С.В. 8-912-927-0191 (ТЗС)</t>
  </si>
  <si>
    <t>Необходима поставка и монтаж нового ТКШ , монтаж портов СКС (4 порта СКС на АРМ РМ + 2 порта СКС на УС/
банкомат.) После получения заказа по ЭДО Вам необходимо сообщить дату поставки телекоммуникационного шкафа
на Ваш склад в течении 10 рабочих дней. Дату и время выполнения работ на объекте предварительно обязательно
необходимо согласовывать с сотрудником ТЗС.</t>
  </si>
  <si>
    <t>https://disk.yandex.ru/d/IZ2IEKa1pNwtaw</t>
  </si>
  <si>
    <t>https://disk.yandex.ru/d/fEKhXL8615YAIA</t>
  </si>
  <si>
    <t>https://disk.yandex.ru/d/0ZIMCHBS0P6OMg</t>
  </si>
  <si>
    <t>https://disk.yandex.ru/d/2ZbU9i9xRYFnWw</t>
  </si>
  <si>
    <t>https://disk.yandex.ru/d/TBu2QXbV1euWvQ</t>
  </si>
  <si>
    <t>https://disk.yandex.ru/d/3Nsep8yKeIcdDg</t>
  </si>
  <si>
    <t>https://disk.yandex.ru/d/TQq0S1Qw2I_TDg</t>
  </si>
  <si>
    <t>https://disk.yandex.ru/d/ZAjulVZm6280tQ</t>
  </si>
  <si>
    <t>https://disk.yandex.ru/d/eviK0H0_WgbMXA</t>
  </si>
  <si>
    <t>https://disk.yandex.ru/d/qpdm84yMomYP4Q</t>
  </si>
  <si>
    <t>https://disk.yandex.ru/d/sJ5nuMmzNQjUWA</t>
  </si>
  <si>
    <t>https://disk.yandex.ru/d/7tChMCh089nzRg</t>
  </si>
  <si>
    <t>ПВБ-4141-47</t>
  </si>
  <si>
    <t>с.Зиянчурино,п.Садовый ,д.5 режим работы: Пн,ср,чт с 9:00-15:45</t>
  </si>
  <si>
    <t>ВСП Куклина Елена Николаевна 89198587734</t>
  </si>
  <si>
    <t>Необходимо смонтировать 1 порт СКС для подключения МФУ.Способ монтажа розетки типоразмера Mosaic45 в кабель канал размером не мене 80х50.Если линия за потолком то за потолком кабель вести в гофрорукаве.</t>
  </si>
  <si>
    <t>ПВБ-4141-48</t>
  </si>
  <si>
    <t>0211</t>
  </si>
  <si>
    <t>с.Софиевка,ул.Казанская 32 режим работы: Вт,ср,чт,пт с 9:00-14:00</t>
  </si>
  <si>
    <t>Перелетова Надежда Васильевна 89225555794,Перминова Ксения Дмитриевна 89225555794</t>
  </si>
  <si>
    <t>ПВБ-4143-32</t>
  </si>
  <si>
    <t>8625</t>
  </si>
  <si>
    <t>г Астрахань ул Адмиралтейская 15, 1, 12 кабинет</t>
  </si>
  <si>
    <t>Старикова Евгения Николаевна 79171916556</t>
  </si>
  <si>
    <t>Необходим монтаж 1 порта для подключения ПК sigma</t>
  </si>
  <si>
    <t>УБ-9960-167</t>
  </si>
  <si>
    <t>Кассово-инкассаторский центр г Стерлитамак ул Караная Муратова 9</t>
  </si>
  <si>
    <t>Лаврентьева Елена Станиславовна 79174595015 (Нач. отдела кассовых операций), Зубаков
Андрей Николаевич( рук. КИЦ),Антонов Дмитрий Алексеевич, +7(919)600-48-49</t>
  </si>
  <si>
    <t>Необходим монтаж 3 портов СКС для переноса РМ зав кассой.</t>
  </si>
  <si>
    <t>https://disk.yandex.ru/d/RU7K0LGkmBYU1Q</t>
  </si>
  <si>
    <t>https://disk.yandex.ru/d/QTIOLVOLQ6s45A</t>
  </si>
  <si>
    <t>https://disk.yandex.ru/d/jz02I9mEWALcOw</t>
  </si>
  <si>
    <t>https://disk.yandex.ru/d/qAOYodmsQfxucA</t>
  </si>
  <si>
    <t>Необходимо установить 2  напольных ТКШ 42U 800x800,  взамен имеющихся стоек</t>
  </si>
  <si>
    <t>ББ-8310-34</t>
  </si>
  <si>
    <t>г Чита ул Красной Звезды 4</t>
  </si>
  <si>
    <t>Гаврилова Анна Васильевна 79207589309, Сенотрусова Ирина Анатольевна +7 914 495 80 54</t>
  </si>
  <si>
    <t>Создание информационной розетки СКС для подключения УС.</t>
  </si>
  <si>
    <t>ПВБ-4141-49</t>
  </si>
  <si>
    <t>026</t>
  </si>
  <si>
    <t xml:space="preserve">г.Оренбург,с.Городище,ул.Октябрьская 12
</t>
  </si>
  <si>
    <t>ПВБ-4141-50</t>
  </si>
  <si>
    <t>0367</t>
  </si>
  <si>
    <t>С.Плешаново,п-кт Гагарина 29А</t>
  </si>
  <si>
    <t>Требуется организация 3 портов СКС  1порт для МФУ +2 порта для видеорегистраторов</t>
  </si>
  <si>
    <t>СИБ-8604-61</t>
  </si>
  <si>
    <t>г.Новокузнецк,ул.Тольятти зд27</t>
  </si>
  <si>
    <t>Зирка Татьяна Владимировна 89069317501</t>
  </si>
  <si>
    <t>необходимо смонтировать порты СКС для ОПС,СКУД,ТСВ</t>
  </si>
  <si>
    <t>СИБ-8791-84</t>
  </si>
  <si>
    <t>0201/0230</t>
  </si>
  <si>
    <t>Многоф.зд. г.Ачинск,микрорайон 8,зд.6,эт.1 и цоколь,пом.31,29,28</t>
  </si>
  <si>
    <t>Тятюшкин Алексей Сергеевич 89135577772,РКИЦ Плетнев Дмитрий Игоревич 89235745357,РВСП Бархатова Анна Олеговна 89233392234</t>
  </si>
  <si>
    <t>Требуется монтаж 6 портов СКС для 3 видеокамер в хранилище(помещение 29, 1 этаж)-3 порта 1 видеокамера в предхранилище(помещение 28, 1этаж)-1 порт,1 контроллер СКУД Sigur (помещение 31,цоколь)1 порт ,1 видеосервер Axxon(помещение 31,цоколь)-1 порт</t>
  </si>
  <si>
    <t>СРБ-0435-25</t>
  </si>
  <si>
    <t>г.Кострома,ул.Никитская 33</t>
  </si>
  <si>
    <t>Соколов Сергей Владимирович 89109589060</t>
  </si>
  <si>
    <t>СРБ-6451-20</t>
  </si>
  <si>
    <t>г Вязьма ул 25 Октября 9</t>
  </si>
  <si>
    <t>Проведена диагностика, выполнена проверка сетевой карты, нет Линка на порту, выполнена проверка тестовом канал,
повреждена СКС, требуется ремон СКС для востоновление работоспособности.</t>
  </si>
  <si>
    <t>https://disk.yandex.ru/d/rpWUj0ENuhXLLg</t>
  </si>
  <si>
    <t>https://disk.yandex.ru/d/RHK9j2HNjmaAHQ</t>
  </si>
  <si>
    <t>https://disk.yandex.ru/d/jdYEdFVxG-4AMg</t>
  </si>
  <si>
    <t>https://disk.yandex.ru/d/OkED4prNzmtfFw</t>
  </si>
  <si>
    <t>https://disk.yandex.ru/d/U57jtd7jQFSdRA</t>
  </si>
  <si>
    <t>https://disk.yandex.ru/d/BUyoM51AP_b4mg</t>
  </si>
  <si>
    <t>https://disk.yandex.ru/d/YNTf8X7zdiddIA</t>
  </si>
  <si>
    <t>ББ-8310-35</t>
  </si>
  <si>
    <t>027</t>
  </si>
  <si>
    <t>г.Чита ,ул.Комсомольская 60</t>
  </si>
  <si>
    <t>Сенотрусова Ирина Анатольевна 89144958054,СБС Гришаев Александр Иванович 89144313770</t>
  </si>
  <si>
    <t>УБ-9960-168</t>
  </si>
  <si>
    <t>г.Уфа,ул.Юрия Гагарина 31/2</t>
  </si>
  <si>
    <t>Требуется организация СКС для подключения до РАТМ</t>
  </si>
  <si>
    <t>УБ-9965-49</t>
  </si>
  <si>
    <t>Ханты-Мансийский район, с. Нялинское, ул. Мира, д. 71</t>
  </si>
  <si>
    <t>Бердюгин Сергей Васильевич +7 912 927 01 105</t>
  </si>
  <si>
    <t>Необходимо установить телекоммуникационный шкаф, удовлетворяющий требованиям Стандарта. Тип монтажа -
напольный; Габариты - 32 юнитов 600*600мм; дверь одностворчатая, 4 порта СКС, согласно схеме.
После получения заказа по ЭДО, вам необходимо сообщить дату поставки телекоммуникационного шкафа на ваш
склад в течении 10 рабочих дней.</t>
  </si>
  <si>
    <t>https://disk.yandex.ru/d/fK8n9jrJLickqg</t>
  </si>
  <si>
    <t>https://disk.yandex.ru/d/3ok-B_TXLaTxDQ</t>
  </si>
  <si>
    <t>https://disk.yandex.ru/d/NCMBV-YIKxUuEQ</t>
  </si>
  <si>
    <t>ББ-8310-36</t>
  </si>
  <si>
    <t>017</t>
  </si>
  <si>
    <t>г.Чита,п-кт Советов д.4 стр.1,эт,ЗСО</t>
  </si>
  <si>
    <t>Гаврилова Анна Васильевна 89207589309,Титов Юрий Александрович 89144893347</t>
  </si>
  <si>
    <t>Требуется монтаж 2 портов СКС для установки ИПТ.Способ монтажа Скрытый.Розетка будет монтироваться за фальш-потолком поэтому линию оконечить накладной розеткой плюс длинный патч корд,который выводим в гофре к месту установки ИПТ ч/з технологическое отверстие.Линия от серверной также в гофре впритык к розетке.</t>
  </si>
  <si>
    <t>ББ-8310-37</t>
  </si>
  <si>
    <t>г.Чита ,ул.Бабушкина 149</t>
  </si>
  <si>
    <t xml:space="preserve">Гаврилова Анна Васильевна 89207589309 </t>
  </si>
  <si>
    <t>ББ-8312-40</t>
  </si>
  <si>
    <t>г.Улан-Удэ,ул.Терешковой д.3Б</t>
  </si>
  <si>
    <t>в рамках организации мульти-медиа аппаратурного комплекса в зале заседаний ГОСБ 8601 необходимо организовать 14 портов СКС для подключения ММ устройств</t>
  </si>
  <si>
    <t>ПВБ-4141-51</t>
  </si>
  <si>
    <t>с.Секретарка,улю.Центральная 69 режим работы:Вт,ср,чт с 9:00-13:30</t>
  </si>
  <si>
    <t>Курмакова Валентина Владимировна 89228942931,Любимова Марина Геннадьевна 89002114804</t>
  </si>
  <si>
    <t>Необходимо смонтировать порты СКС для подключени РМ и МФУ в рамка активности "Переключение устройств ОГ"</t>
  </si>
  <si>
    <t>ПВБ-4143-33</t>
  </si>
  <si>
    <t>г.Астрахань,ул.Анри Барбюса,стр.25/1</t>
  </si>
  <si>
    <t>Ачкурманов Рафаэль Иванович 89275679517</t>
  </si>
  <si>
    <t>Необходимо создать порты СКС в кол-ве 6 шт. а также передвинуть 4 рабочих места,с действующими портами 8 штук в глубь помещения на 50 см</t>
  </si>
  <si>
    <t xml:space="preserve">ПВБ-4143-34 </t>
  </si>
  <si>
    <t>п Бузан ул Чапаева 3 режим работы:Вт,ср,сб с 8:30-16:30</t>
  </si>
  <si>
    <t xml:space="preserve">Необходимо монтаж 1 порта СКС для подключения МФУ в рамках активности "Переключение устройств ОТ". </t>
  </si>
  <si>
    <t>СРБ-0438-20</t>
  </si>
  <si>
    <t>г.Иваново,ул.Лежневская 157</t>
  </si>
  <si>
    <t>ВСП 8639/00009,СУО 60112065 нет свободных портов СКС.Необходимо создать для подключения ЖК панели и неттопа СУО.</t>
  </si>
  <si>
    <t>УБ-9967-38</t>
  </si>
  <si>
    <t>Надым,п-кт Ленинградский 11,1 эт,кроссовая 50, 1 этаж кроссовая 51</t>
  </si>
  <si>
    <t>Перемещение/Восстановление ранее используемых портов в пределах объекта (порт) в кол-ве: 24 шт.</t>
  </si>
  <si>
    <t>Необходимо перенести 24 порта (кросспанель)в кроссовой 0(51) с ТКШ 1 в ТКШ 2.Организовать новые 12 портов РМ КИЦ с кроссовой 1(50) ТКШ 2 в кроссовой 0(51)в ТКШ2</t>
  </si>
  <si>
    <t>УБ-9960-169</t>
  </si>
  <si>
    <t>г.Уфа,ул.Первомайская ,д10</t>
  </si>
  <si>
    <t>Требуется монтаж 2 портов СКС для установки ИПТ.Способ монтажа Скрытый.Розетка будет монтироваться за фальш-потолком поэтому линию оконечить накладной розеткой плюс длинный патч корд,который выводим в гофре к месту установки ИПТ ч/з технологическое отверс</t>
  </si>
  <si>
    <t>https://disk.yandex.ru/d/ws6cSjFYdu1Srw</t>
  </si>
  <si>
    <t>https://disk.yandex.ru/d/cw7U_I8KLzvrdg</t>
  </si>
  <si>
    <t>https://disk.yandex.ru/d/6DTCnMU-J1UvVQ</t>
  </si>
  <si>
    <t>https://disk.yandex.ru/d/QFFVmGzPNliuhA</t>
  </si>
  <si>
    <t>https://disk.yandex.ru/d/nXOe5p_jP6PmnA</t>
  </si>
  <si>
    <t>https://disk.yandex.ru/d/-xvDneMthhEImA</t>
  </si>
  <si>
    <t>https://disk.yandex.ru/d/Oz48c2C9ABoMPA</t>
  </si>
  <si>
    <t>https://disk.yandex.ru/d/MZI3UN4kOF2Bfg</t>
  </si>
  <si>
    <t>https://disk.yandex.ru/d/8EhGFGekeS5vBg</t>
  </si>
  <si>
    <t>Алексей Мурашкевич (от Филева)</t>
  </si>
  <si>
    <t>Павел Киселев</t>
  </si>
  <si>
    <t>Руслан Патрикеев</t>
  </si>
  <si>
    <t>Приемка(фото),отпрвленно пректировщикам</t>
  </si>
  <si>
    <t>Только шкаф</t>
  </si>
  <si>
    <t>СРБ-0124-9</t>
  </si>
  <si>
    <t>СЗБ-0432-12</t>
  </si>
  <si>
    <t>г Архангельск, ул Терехина 9</t>
  </si>
  <si>
    <t>https://disk.yandex.ru/d/XbXLWTCCIr-6-A</t>
  </si>
  <si>
    <t>Необходим монтаж СКС, точки 07
Перед выездом согласовать с контактным лицом дату и время проведения работ</t>
  </si>
  <si>
    <t>СРБ-0431-53</t>
  </si>
  <si>
    <t>г.Ярославль,ул.1-я Жилая 12к2</t>
  </si>
  <si>
    <t>Серова Ольга Александровна 89611531454</t>
  </si>
  <si>
    <t>Установить и подключить ИТ-розетку (для подключенияя сетевого МФУ)</t>
  </si>
  <si>
    <t>СРБ-0431-54</t>
  </si>
  <si>
    <t>№0017_0312,0017_0313,Ярославль,ул.Советская 34</t>
  </si>
  <si>
    <t>Требуется wi-fi в указаной локации</t>
  </si>
  <si>
    <t>5 кроссовых помещений,4 трассы по 16  ВОЛС.Для реализации проекта разделения инфаструктур ГОСБ,ВСП,КИЦ реализация схемы зонирования(микросегментирования VRF)на площадке ГОСБ требуется организация необходимого кол-ва соединений между кроссовыми помещениями площадки ГОСБ с учетом необходимого минимального запаса и наличия холодного резерва.Реализуемая СКС обеспечивает возможность подключения этажных коммутаторов доступа к коммутаторам агрегации для сигментов Alpha и Sigma для зон Кампуса(ГОСБ,КИЦ)и ВСП отдельно.Во вложении Этажные планы с размещением кроссовых помещений и трасс,Техническое задание,Расчет колва-в чек-листе.</t>
  </si>
  <si>
    <t>УБ-9960-170</t>
  </si>
  <si>
    <t>0221</t>
  </si>
  <si>
    <t>г.Уфа,ул.Георгия Мушникова 13/1</t>
  </si>
  <si>
    <t>Снегирев Андрей Александрович 79190714727,РВСП Маркелова Вероника Николаевна 89273201047</t>
  </si>
  <si>
    <t>УБ-9960-171</t>
  </si>
  <si>
    <t>0791</t>
  </si>
  <si>
    <t>г.Салават,ул.Островского 8</t>
  </si>
  <si>
    <t>Снегирев Андрей Александрович  89190714727</t>
  </si>
  <si>
    <t>Необходим монтаж 2 портов СКС для УС(согласно схеме)</t>
  </si>
  <si>
    <t>https://disk.yandex.ru/d/IN0U3cPPQi9M6g</t>
  </si>
  <si>
    <t>https://disk.yandex.ru/d/MglrfLQV6Qnebg</t>
  </si>
  <si>
    <t>https://disk.yandex.ru/d/A-LkbkCJnMTBcg</t>
  </si>
  <si>
    <t>https://disk.yandex.ru/d/Fps61QRDdBieOQ</t>
  </si>
  <si>
    <t xml:space="preserve">   </t>
  </si>
  <si>
    <t>Перемещение/Восстановление ранее используемых портов в пределах объекта (порт) в кол-ве: 22 шт.</t>
  </si>
  <si>
    <t>СЗБ-0349-16</t>
  </si>
  <si>
    <t>г.Сыктывкар,ул.Морозова 89</t>
  </si>
  <si>
    <t>Ртищева Анна Сергеевна 89086947303</t>
  </si>
  <si>
    <t>4 розетки СКС для новых рабочих мест</t>
  </si>
  <si>
    <t>ПВБ-4140-25</t>
  </si>
  <si>
    <t>0243</t>
  </si>
  <si>
    <t>433214,с.Урено-Карлинское ,ул.Школьная 8 режим работы:Вт,ср с 8:00-14:30</t>
  </si>
  <si>
    <t>Демонтаж существующего ТКШ и смонтированного в него оборудования СКС:  1шт.</t>
  </si>
  <si>
    <t>Необходимо установить ТКШ 12U(предоставленный банком)взамен имеющегося ТКШ(фото 2)оборудование разместить в новом ТКШ.</t>
  </si>
  <si>
    <t>Башмаков Денис Сергеевич 8-986-735-0219,Сопровождающий Артамонова Светлана Владимировна 89510936904</t>
  </si>
  <si>
    <t>ПВБ-4141-52</t>
  </si>
  <si>
    <t>Моргунова Любовь Николаевна 89877900393,СБС Максименко Александр Сергеевич 89877955326</t>
  </si>
  <si>
    <t>с.Кардаилово,ул.Советская 56а,режим работы:Вт-пт с 9:40-18:25</t>
  </si>
  <si>
    <t>ПВБ-4141-53</t>
  </si>
  <si>
    <t>г.Оренбург,ул.Салмышская 46стр1</t>
  </si>
  <si>
    <t>Веткасова Елена Владимировна +7 987 881 08 73 Ревтов Александр Сергеевич, СБС ,+7(912)065-39-49,Тимофеев Павел Владиславович 89878810873</t>
  </si>
  <si>
    <t>3 порта .Необходим монтаж новых портов СКС в связи с организацией нового РМ в переговорной 21</t>
  </si>
  <si>
    <t>ПВБ-4141-54</t>
  </si>
  <si>
    <t>Николаев Александр Сергеевич 89128433349(резервный Разинкин Андрей Юрьевич 89123407738)</t>
  </si>
  <si>
    <t>Необходимо смонтировать порты СКС в рамках проекта Эффективная наличность</t>
  </si>
  <si>
    <t>ПВБ-4143-35</t>
  </si>
  <si>
    <t>416246,Астраханская область ,Черноярский р-он,с.Каменный Яр,ул.Пугачева 11</t>
  </si>
  <si>
    <t>Необходимо установить ТКШ 12U(предоставленный банком)над МФУ также требуется монтаж 3 портов СКС</t>
  </si>
  <si>
    <t>Шевелев Артем Владимирович 89617989098,Сопровождающий Гейненова Наиля Фахитовна 89275527254</t>
  </si>
  <si>
    <t>СИБ-8490-12</t>
  </si>
  <si>
    <t>г.Томск,п-кт Комсомольский  58,стр.1</t>
  </si>
  <si>
    <t>Анпилогов Виктор Сергеевич +7 953 199 21 88;СБС  Гаврилов Александр Александрович 89138017866</t>
  </si>
  <si>
    <t>Необходимы коммуникации для подключения платежного терминала.Терминал будет установлен между двух банкоматов(60002004 и 60003348)</t>
  </si>
  <si>
    <t>СИБ-8604-62</t>
  </si>
  <si>
    <t>г.Новокузнецк ,п-кт Бардина (Центральная ра-н)4</t>
  </si>
  <si>
    <t>Анпилогов Виктор Сергеевич 89531992188</t>
  </si>
  <si>
    <t>Необходимо смонтировать порты СКс для УС</t>
  </si>
  <si>
    <t>СИБ-8606-109</t>
  </si>
  <si>
    <t>0294</t>
  </si>
  <si>
    <t>Усть-Калманский р-н, с. Кабаново, ул. Молодежная, 17</t>
  </si>
  <si>
    <t>Поскотинов Василий Алексеевич +7-903-957-0373
Сергеев Евгений Александрович +7-909-844-1113</t>
  </si>
  <si>
    <t>СИБ-8791-85</t>
  </si>
  <si>
    <t xml:space="preserve">Богучанскийр-он,пос.Осиновый Мыс,ул.Советская </t>
  </si>
  <si>
    <t>Требуется монтаж 4 портов СКС с целью устранения хаба</t>
  </si>
  <si>
    <t>СИБ-9843-111</t>
  </si>
  <si>
    <t>0430</t>
  </si>
  <si>
    <t>646614,с.Сухое  ,ул.Кирова д.4а режим работы: Вт,чт,пт с 9:15-16:00</t>
  </si>
  <si>
    <t>ВСП Светлана Геннадьевна 89232078751</t>
  </si>
  <si>
    <t>Необходимо установить теллекомуникационный шкаф навесной 12U предоставленный банком(объединить с видеонаблюдением)Требуется монтаж новых 3 портов.</t>
  </si>
  <si>
    <t>Червинский Виталий Владимирович 89131504172,Савицкая Алена Викторовна 89236714291</t>
  </si>
  <si>
    <t>СРБ-0124-18</t>
  </si>
  <si>
    <t>0219</t>
  </si>
  <si>
    <t>г.Обнинск,п-кт Маркса 46</t>
  </si>
  <si>
    <t>Шадрова Людмила Владимировна 89674315825</t>
  </si>
  <si>
    <t>Необходимо перенести 1 потр СКС для перемещения ЖК СУО</t>
  </si>
  <si>
    <t>СРБ-0431-55</t>
  </si>
  <si>
    <t>г.Рыбнинск,ул.Максима Горького/Ухтомского д.3/1</t>
  </si>
  <si>
    <t>Шадрова Людмила Владимировна 89674315825,Шестериков Сергей Николаевич 89038222780</t>
  </si>
  <si>
    <t>Требуется монтаж 3 портов СКс для ТВ панелей для СУО в соотв.с приложенной схемой.Способ монтажа :скрытый.Розетка будет монтироваться за фальш-потолком  поэтому линию оконечить накладной розеткой плюс длинный патч-корд который выводим в гофре к месту установки УС/ДТ и др.ч/з технологическое отверстие.Линия от серверной также в гофре впритык к розетке.</t>
  </si>
  <si>
    <t>СРБ-0435-26</t>
  </si>
  <si>
    <t>п.Островское,ул.Советская  22</t>
  </si>
  <si>
    <t>Догадкина Светлана Николаевна 89206423047</t>
  </si>
  <si>
    <t>Необходим монтаж 1 порта СКС для подключени МФУ</t>
  </si>
  <si>
    <t xml:space="preserve">УБ-9960-172 </t>
  </si>
  <si>
    <t>0782</t>
  </si>
  <si>
    <t>г Белебей ул Войкова 115</t>
  </si>
  <si>
    <t>Снегирев Андрей Александрович 79190714727, Гутник Раушания Хайрулловна 8-917-752-8912
(зам рук ВСП)</t>
  </si>
  <si>
    <t>Необходимо восстановление 2 портов СКС в запотолочном пространстве для подколючения доп. ИПТ. Две розетки в
наличии есть за потолком, необходимо опустить от них вниз по стене два патч-корда в кабель-канале и металлогофре.</t>
  </si>
  <si>
    <t>ЮЗБ-4554-7</t>
  </si>
  <si>
    <t>п.Большой Царын,ул.Ленина,16в</t>
  </si>
  <si>
    <t xml:space="preserve">Киринов Эрдни Зурганович 79615418855
</t>
  </si>
  <si>
    <t>Необходим монтаж 6 портов СКС для МФУ</t>
  </si>
  <si>
    <t>https://disk.yandex.ru/d/KreYR9Pw6hBBDw</t>
  </si>
  <si>
    <t>https://disk.yandex.ru/d/PVCppMYY9Oz3sw</t>
  </si>
  <si>
    <t>https://disk.yandex.ru/d/FzwiDLXquYPuOQ</t>
  </si>
  <si>
    <t>https://disk.yandex.ru/d/vuvz_xE8iBOBXw</t>
  </si>
  <si>
    <t>https://disk.yandex.ru/d/D_fl-gFpfDmQFQ</t>
  </si>
  <si>
    <t>https://disk.yandex.ru/d/qdNOUP77WnGZPA</t>
  </si>
  <si>
    <t>https://disk.yandex.ru/d/sxlloeeXCdZlDA</t>
  </si>
  <si>
    <t>https://disk.yandex.ru/d/hTVZkyVMHkDLNw</t>
  </si>
  <si>
    <t>https://disk.yandex.ru/d/On4Xa09HyPDUmA</t>
  </si>
  <si>
    <t>https://disk.yandex.ru/d/TK9Yisy1YLkWgQ</t>
  </si>
  <si>
    <t>https://disk.yandex.ru/d/ykzmwzF71CEpag</t>
  </si>
  <si>
    <t>https://disk.yandex.ru/d/aYDI_fwrEj2sQQ</t>
  </si>
  <si>
    <t>https://disk.yandex.ru/d/sev7tIM0dgRVJA</t>
  </si>
  <si>
    <t>https://disk.yandex.ru/d/HTLYDwO0YwpGPg</t>
  </si>
  <si>
    <t>https://disk.yandex.ru/d/aZ88B6H9wvRrVw</t>
  </si>
  <si>
    <t>https://disk.yandex.ru/d/pgmcOlkjjgTnrQ</t>
  </si>
  <si>
    <t>Барнаул 50004548606 от 04.04.2023</t>
  </si>
  <si>
    <t>Абакан 50004549840 от 04.04.2023</t>
  </si>
  <si>
    <t>Анадырь 50004609781 от 08.06.2023</t>
  </si>
  <si>
    <t>Архангельск 50004700432 от 05.10.2023</t>
  </si>
  <si>
    <t>Астрахань  50004464143 от 22.03.2023</t>
  </si>
  <si>
    <t>Благовещенск 50004548318 от 04.04.2023</t>
  </si>
  <si>
    <t>Брянск  50004550127 от 04.04.2023</t>
  </si>
  <si>
    <t>Великий Новгород 50004602937 от 16.05.2023</t>
  </si>
  <si>
    <t>ТКШ 42U СГ</t>
  </si>
  <si>
    <t>Оптика СГ</t>
  </si>
  <si>
    <t>Перемещение/Восстановление ранее используемых портов в пределах объекта (порт) в кол-ве: 6 шт.</t>
  </si>
  <si>
    <t>ДВБ-8318-26</t>
  </si>
  <si>
    <t>0130</t>
  </si>
  <si>
    <t>пгт Новобурейский ул Советская 55А</t>
  </si>
  <si>
    <t>Захарова Александра Юрьевна 8-953-190-1116, Губин Павел Николаевич +7 914 380 15 16</t>
  </si>
  <si>
    <t>Требуется организация СКС для установки офисного УС. Офисный УС будет установлен после демонтажа ЧСТ УС в
сервисной зоне обслуживания банкоматов. Схема размещения офисного УС во вложении.</t>
  </si>
  <si>
    <t>ПВБ-4141-55</t>
  </si>
  <si>
    <t>с.Пилюгино,ул.Чапаевская д.60 режим работы: Пн,вт,чт,пт с 9:00-15:15</t>
  </si>
  <si>
    <t>ВСП Петроченко Ирина Алексеевна 89226244040</t>
  </si>
  <si>
    <t>Требуется монтаж 1 потра СКС для МФУ в рамка аткивности Переключение устройств ОТ.Способ монтажа : розетки типоразмера Mosaic45 в кабель -канал размером не менее 80х50.Если линия за потолком то за потолком кабель вести в гофрорукаве.</t>
  </si>
  <si>
    <t>СИБ-8604-63</t>
  </si>
  <si>
    <t>Анпилогов Виктор Сергеевич 89531992188,Илья Андреевич 89994315094,РВСП Лаврова Анастасия Андреевна 89049684426</t>
  </si>
  <si>
    <t>Необходим монтаж 2 портов СКС для подключения ЕИРС.ЕИРС расположен рядом с кассовой кабиной.Стены вокруг кабины гипсокартон,над кабиной пустое пространство,через которое можно протянуть линию.Между кассовой кабиной и серверной через узкий проход капитальная стена.Потолки везде кроме серверной Армстронг.В серверной фальш-потолок отсутствует.Обязательно созвониться с контактным лицом для ууточнения информации в рамках места установки.</t>
  </si>
  <si>
    <t>СРБ-0123-18</t>
  </si>
  <si>
    <t>г.Торжок,пл.9 Января 7</t>
  </si>
  <si>
    <t>РВСП Родионова Марина Владимировна 89108377951</t>
  </si>
  <si>
    <t>необходимо смонтировать СКС для подключений wifi точек,согласно план схеме требуется порты СКС для точек АР05,АР01 и АР03</t>
  </si>
  <si>
    <t>СРБ-0438-21</t>
  </si>
  <si>
    <t>г.Родники,ул.Любимова д.4,эт1 ЗСО</t>
  </si>
  <si>
    <t>Марков Сергей Евгеньевич 89106815709</t>
  </si>
  <si>
    <t>Требуется монтаж 2 портов СКС для установки УС №60025665(банкомат).Смонтировать в настенном лючке справа от банкомата.Способ монтажа -Скрытый.Розетка будет монтироваться за фальш-потолком поэтому линию оконечить накладной розеткой плюс длинный патч-корд,кототрый выводим в гофре к месту установки УС ч/з технологическое отверстие.Линия от серверной также в гофре впритык к  розетке.</t>
  </si>
  <si>
    <t xml:space="preserve">УБ-9967-39 </t>
  </si>
  <si>
    <t>г Новый Уренгой мкр Дружба 3, 1 этаж помещение 3</t>
  </si>
  <si>
    <t>Погуляев Евгений Валерьевич 79133829267, Королева Алиса Юрьевна 8-980-065-1321 (зам рук</t>
  </si>
  <si>
    <t>Необходим монтаж 1 порта СКС в кабинете 3 для подключения ЕИРС в ВИП ВСП для внутренних клиентов</t>
  </si>
  <si>
    <t>ЦЧБ-8226-15</t>
  </si>
  <si>
    <t>г.Курск,ул.Дмитрова 70</t>
  </si>
  <si>
    <t>Погуляев Евгений Валерьевич 79133829267,СБС Гончаров Алексей Алексеевич 89107400481</t>
  </si>
  <si>
    <t>Установить 2 порта СКС на месте размещения новой ЖК панели высота  2,3 м от пола (или под Армстронг потолком)на схеме место обозначено в кабинете 1 на 2 этаже</t>
  </si>
  <si>
    <t>https://disk.yandex.ru/d/pYb6eeVLfRGjuA</t>
  </si>
  <si>
    <t>https://disk.yandex.ru/d/WFXflPpKNkkHYg</t>
  </si>
  <si>
    <t>https://disk.yandex.ru/d/Wh8QCDx-WXKWUg</t>
  </si>
  <si>
    <t>https://disk.yandex.ru/d/apSKmGLttUK3Jw</t>
  </si>
  <si>
    <t>https://disk.yandex.ru/d/hfxUscNb0XoSrA</t>
  </si>
  <si>
    <t>https://disk.yandex.ru/d/kTkKiP7YczNdew</t>
  </si>
  <si>
    <t>https://disk.yandex.ru/d/y3wYrap1eS0ptg</t>
  </si>
  <si>
    <t>Вологда 50004602938 от 16.05.2023</t>
  </si>
  <si>
    <t>Горно-Алтайск 50004548608 от 04.04.2023</t>
  </si>
  <si>
    <t>Иваново 50004550438 от 04.04.2023</t>
  </si>
  <si>
    <t xml:space="preserve"> Калининград 50004602755 от 16.05.2023</t>
  </si>
  <si>
    <t>Калининград 50004602755 от 16.05.2023</t>
  </si>
  <si>
    <t>Калмыкия 50004484554 от 14.03.2023</t>
  </si>
  <si>
    <t>Калуга 50004550124 от 04.04.2023</t>
  </si>
  <si>
    <t>Кемерово 50004548604 от 04.04.2023</t>
  </si>
  <si>
    <t>Коми 50004700349 от 05.10.2023</t>
  </si>
  <si>
    <t>Кострома 500045500435 от 04.04.2023</t>
  </si>
  <si>
    <t>Красноярск 50004548791 от 04.04.2023</t>
  </si>
  <si>
    <t>Курган 50004549849 от 04.04.2023</t>
  </si>
  <si>
    <t>Курск 50004548226 от 30.03.2023</t>
  </si>
  <si>
    <t>Кызыл 50004549548 от 04.04.2023</t>
  </si>
  <si>
    <t xml:space="preserve"> Мурманск 50004602634 от 16.05.2023</t>
  </si>
  <si>
    <t>Мурманск 50004602634 от 16.05.2023</t>
  </si>
  <si>
    <t>Новый Уренгой 50004549967 от 04.04.2023</t>
  </si>
  <si>
    <t>Омск 50004549843 от 04.04.2023</t>
  </si>
  <si>
    <t>Орёл 50004548222 от 30.03.2023</t>
  </si>
  <si>
    <t>Оренбург 50004464141 от 22.03.2023</t>
  </si>
  <si>
    <t>Петрозаводск 50004603636 от 16.05.2023</t>
  </si>
  <si>
    <t>Псков  50004602936 от 16.05.2023</t>
  </si>
  <si>
    <t>Севастополь 50004610381 от 25.07.2023</t>
  </si>
  <si>
    <t>Смоленск  50004596451 от 04.05.2023</t>
  </si>
  <si>
    <t>Сургут 50004549965 от 04.04.2023</t>
  </si>
  <si>
    <t>Тверь 50004550123 от 04.04.2023</t>
  </si>
  <si>
    <t>Томилино  50004526481-23 от 14.04.2023</t>
  </si>
  <si>
    <t>Томск 50004548490 от 04.04.2023</t>
  </si>
  <si>
    <t>Тула 50004550128 от 04.04.2023</t>
  </si>
  <si>
    <t>Улан-Удэ 50004548312 от 04.04.2023</t>
  </si>
  <si>
    <t>Ульяновск 50004464140 от 22.03.2023</t>
  </si>
  <si>
    <t>Уфа 50004549960 от 04.04.2023</t>
  </si>
  <si>
    <t>Чита  50004548310 от 04.04.2023</t>
  </si>
  <si>
    <t>Ярославль 50004550431 от 04.04.2023</t>
  </si>
  <si>
    <t>СИБ-8791-86</t>
  </si>
  <si>
    <t>г.Красноярск,ул.Водопьянова 11</t>
  </si>
  <si>
    <t>Кузнецов Андрей Алексеевич 89130305137</t>
  </si>
  <si>
    <t>Необходимо восстановление порта СКС для ТД5(отмечено на схеме)</t>
  </si>
  <si>
    <t>СИБ-9840-9</t>
  </si>
  <si>
    <t>ЗРВСП Пузанова Екатерина Викторовна 89134461789</t>
  </si>
  <si>
    <t>Требуется монтаж  порта СКС для МФУ на рабочем месте сотрудника.Способ монтажа:розетки типоразмера Mosaic45 в кабель-канал размером не менее 80х50.Если линия за потолком то за потолком кабель вести в гофрорукаве.</t>
  </si>
  <si>
    <t>СИБ-9843-112</t>
  </si>
  <si>
    <t>г.Омск,ул.Маршала Жукова 4/2</t>
  </si>
  <si>
    <t>Шередека Виталий Александрович 89503393661,Сачков Александр Леонидович СБС</t>
  </si>
  <si>
    <t>10 РМ и 2 принтера.Требуется монтаж новых СКС портов в кол-ве 24 шт в помещение №2.3.А.03</t>
  </si>
  <si>
    <t>ЦЧБ-8222-24</t>
  </si>
  <si>
    <t xml:space="preserve">г.Орёл,ул.Окттябрьская 24
</t>
  </si>
  <si>
    <t>Необходима информационная розетка для МФУ</t>
  </si>
  <si>
    <t>ДВБ-8318-27</t>
  </si>
  <si>
    <t>г.Свободный ,ул.Ленина,79,эт.1,ЗСО</t>
  </si>
  <si>
    <t>Губин Павел Николаевич 89143801516,РВСП Лысак Ксения Олеговна 89145945408</t>
  </si>
  <si>
    <t>ДВБ-8318-28</t>
  </si>
  <si>
    <t>п.Береговой ,ул.Гагарина,д.34 режим работы:Вт,ср,пт с 8:30-17:00,сб с 8:30-13:00</t>
  </si>
  <si>
    <t>Поставка имонтаж ТКШ 32U 600х600(фото Место монтажа)старый шкаф под картотеку который можно подвинуть и переставить в другое место(согласовано с персоналом ВСП)и монтаж 4 портов СКС для РМ.</t>
  </si>
  <si>
    <t>Чистяков Алексей Сергеевич 89146203103,Никулина Наталья Александровна 89145631130</t>
  </si>
  <si>
    <t>СЗБ-0349-17</t>
  </si>
  <si>
    <t>0121</t>
  </si>
  <si>
    <t>г.Ухта,ул.Ленина,д.75,подвал,1 этаж</t>
  </si>
  <si>
    <t>Волобуев Сергей Александрович 89041069908,РКИЦ Пестова Валентина Александровна 89125415531</t>
  </si>
  <si>
    <t>Требуется монтаж портов СКС для оборудования ТСО(Видеокамеры 4,Контроллер СКУД 1)Способ монтажа Скрытый.Розетка будет монтироваться за фальш-потолком поэтому линию оконечить накладной розеткой плюс длинный патч корд,который выводим в гофре к месту установки оборудования ТСО ч/з технологическое отверстие.Линия от серверной также в гофре впритык к розетке.</t>
  </si>
  <si>
    <t>СИБ-8490-13</t>
  </si>
  <si>
    <t>г Томск ул Интернационалистов 33</t>
  </si>
  <si>
    <t xml:space="preserve"> Анпилогов Виктор Сергеевич 79531992188, Фёдоров Андрей Сергеевич 8-913-113-0313 (зам рук
ВСП)</t>
  </si>
  <si>
    <t>Необходим монтаж 2 портов СКС для подключения платежного терминала</t>
  </si>
  <si>
    <t>https://disk.yandex.ru/d/soPD8BnCICkh8A</t>
  </si>
  <si>
    <t>https://disk.yandex.ru/d/HjqpHoxdYJ76Sg</t>
  </si>
  <si>
    <t>https://disk.yandex.ru/d/uQYy44kAMnnrjw</t>
  </si>
  <si>
    <t>https://disk.yandex.ru/d/Ef8R1zgfQh1rLQ</t>
  </si>
  <si>
    <t>https://disk.yandex.ru/d/bN8JYZXWrla7Bg</t>
  </si>
  <si>
    <t>https://disk.yandex.ru/d/Rv5RQwOaq73skg</t>
  </si>
  <si>
    <t>https://disk.yandex.ru/d/mfDUhbYVvJEuaw</t>
  </si>
  <si>
    <t>https://disk.yandex.ru/d/OVNrPR0NhYhafg</t>
  </si>
  <si>
    <t>ДВБ-8318-29</t>
  </si>
  <si>
    <t>г Благовещенск ул 50 лет Октября 26</t>
  </si>
  <si>
    <t>Губин Павел Николаевич +7 914 380 15 16, Холоденко Екатерина Николаевна 8-914-384-0123 (
зам .рук ВП)</t>
  </si>
  <si>
    <t>Необходим монтаж 2 портов СКС для установки ИПТ</t>
  </si>
  <si>
    <t>ПВБ-4141-56</t>
  </si>
  <si>
    <t>г.Орск,п-кт Ленина,25А стр1</t>
  </si>
  <si>
    <t>Белогоркин Сергей Анатольевич 89171504127</t>
  </si>
  <si>
    <t>СКС в рамках проекта Эффективная наличность</t>
  </si>
  <si>
    <t xml:space="preserve">СИБ-8490-14 </t>
  </si>
  <si>
    <t>г Томск ул Усова 37</t>
  </si>
  <si>
    <t>Анпилогов Виктор Сергеевич 79531992188</t>
  </si>
  <si>
    <t>Необходимы коммуникации СКС для подключения платежного терминала (ИПТ)</t>
  </si>
  <si>
    <t>СИБ-8791-87</t>
  </si>
  <si>
    <t>0934</t>
  </si>
  <si>
    <t>г.Лесосибирск,гп Стрелка,ул.Октяюрьская 40В</t>
  </si>
  <si>
    <t>Козлов Артем Анатольевич 89509928340</t>
  </si>
  <si>
    <t>Необходим монтаж розеток СКС для подключения МФУ-3шт</t>
  </si>
  <si>
    <t>УБ-9960-173</t>
  </si>
  <si>
    <t>0563</t>
  </si>
  <si>
    <t>д.Улукулево,ул.Карла-Маркса 78</t>
  </si>
  <si>
    <t>Александров Валерий Александрович 89178009443,ВСП Шарипова Гузель Ильдаровна 89872471139(отсутствует до 25.02.2024)</t>
  </si>
  <si>
    <t>Требуется монтаж 22 портов СКС:2 РМ,МФУ(1 порт),1 купюра счетчик,ИК(2 порта),камеры,Wi-fi 2 порта.Способ монтажа :розетки типоразмера Mosaic45 в кабель канал размером не менее 80х50.Если линия за потолком то за потолком кабель вести в гофрорукаве.Точка wi-fi будет монтироваться на потолке(стене)поэтому оконечить СКС накладной розеткой плюс патч-корд.</t>
  </si>
  <si>
    <t>https://disk.yandex.ru/d/USkIDLIjzv3KPw</t>
  </si>
  <si>
    <t>https://disk.yandex.ru/d/AJAXkQ8ZejuA-g</t>
  </si>
  <si>
    <t>https://disk.yandex.ru/d/cTpgzQtTHbTvSw</t>
  </si>
  <si>
    <t>https://disk.yandex.ru/d/RjpLWezr8dBu_w</t>
  </si>
  <si>
    <t>https://disk.yandex.ru/d/btNsN5hVcPX-lQ</t>
  </si>
  <si>
    <t>Ярославская область, Ярославский район, п.Мокеевское, 37. режим работы Пн,вт,ср. с 9:00-16:30</t>
  </si>
  <si>
    <t xml:space="preserve">Да </t>
  </si>
  <si>
    <t>УБ-9960-174</t>
  </si>
  <si>
    <t>0641</t>
  </si>
  <si>
    <t>С.Зириклы,ул.Дружбы 2 режим работы:Вт,ср с 9:00-16:30</t>
  </si>
  <si>
    <t>Галлямова Альмира Асгатовна 89061064566,Закиров Ильдар Равиливеч 89178004239</t>
  </si>
  <si>
    <t>Необходимо провести 2 порта СКС для подключения МФУ и телефона</t>
  </si>
  <si>
    <t>УБ-9960-175</t>
  </si>
  <si>
    <t>0410</t>
  </si>
  <si>
    <t>с.Дияшево,ул.Школьная,54</t>
  </si>
  <si>
    <t>Закиров Ильдар Равилевич, 79178004239, ВСП Исавлина Татьяна Николаевна 89610509118</t>
  </si>
  <si>
    <t>ДВБ-8318-30</t>
  </si>
  <si>
    <t>г Белогорск ул Садовая 18</t>
  </si>
  <si>
    <t>Прошу организовать СКС для установки ИПТ. Место размещение ИПТ указано на схеме (во вложении)</t>
  </si>
  <si>
    <t>ДВБ-8318-31</t>
  </si>
  <si>
    <t>0217</t>
  </si>
  <si>
    <t>г.Белогорск,ул.Ленина 55</t>
  </si>
  <si>
    <t>Захарова Алесандра Юрьевна  +7 914 538 46 57</t>
  </si>
  <si>
    <t>Пошу организовать СКС для утановки 1 ИПТ</t>
  </si>
  <si>
    <t>СЗБ-3636-12</t>
  </si>
  <si>
    <t>01900</t>
  </si>
  <si>
    <t>г Петрозаводск пр-кт Ленина (Центр р-н) 21, Помещение - 115</t>
  </si>
  <si>
    <t>Погуляев Евгений Валерьевич 79133829267, Соколова Маргарита Сергеевна 8-911-410-0357 (рук ВСП)</t>
  </si>
  <si>
    <t>Необходим монтаж 1 порта СКС в комнате отдыха для ЕИРС, на схеме место обозначено красной линией
Перед выездом согласовать с контактным лицом дату и время проведения работ</t>
  </si>
  <si>
    <t>ПВБ-4143-36</t>
  </si>
  <si>
    <t>0301</t>
  </si>
  <si>
    <t>г Астрахань ул Кирова 41</t>
  </si>
  <si>
    <t>Савчук Людмила Юрьевна +7 908 613 27 02</t>
  </si>
  <si>
    <t>Оплавилась информационная розетка в кабинете 410. Необходима замена рамки и блока розеток ; $TrNo Для проведения
работ требуется замена рамки и блока сетевых розеток, прокладка новых портов и линий не нужна</t>
  </si>
  <si>
    <t>СРБ-0431-56</t>
  </si>
  <si>
    <t>г.Ярославль,ул.Индустриальная 37</t>
  </si>
  <si>
    <t>Необходим монтаж 1 порта СКС для ТД wi-fi (точка АР07 отмечена на схеме)</t>
  </si>
  <si>
    <t>0313</t>
  </si>
  <si>
    <t>01249</t>
  </si>
  <si>
    <t>г.Гурьевск,ул.Фабричная 9</t>
  </si>
  <si>
    <t>1 порт СКС для wi-fi</t>
  </si>
  <si>
    <t>ПВБ-4141-57</t>
  </si>
  <si>
    <t>с.Мачегай,ул.Школьная 42а режим работы :Ср,чт с 10:00-14:15</t>
  </si>
  <si>
    <t>Смонтрировать 3 порта СКС  для ПК,МФУ,ip телефона</t>
  </si>
  <si>
    <t>СИБ-8606-110</t>
  </si>
  <si>
    <t>Камень на Оби,ул.Ленина 72б</t>
  </si>
  <si>
    <t>Остермиллер Евгений Александрович 89132500241,РКИЦ Черданцева Наталья Леонидовна 8923723343</t>
  </si>
  <si>
    <t>Монтаж 7 портов СКС для ТСО и СКУД в КИЦ в рамках проекта Эффективная наличность</t>
  </si>
  <si>
    <t>СИБ-9843-113</t>
  </si>
  <si>
    <t>г.Омск,ул.Товстухо 1 а</t>
  </si>
  <si>
    <t>Манин Василий Васильевич 89620394869</t>
  </si>
  <si>
    <t>Необходимо провести новые кабельные сетевые линииот серверной комнаты дл ЗСО 24 для 8 устройств самообслуживания.Кабельныйе линии предусмотреть с запасом и оставить их концы за потолком для дальнейшего подключения УС безразъемным соединением</t>
  </si>
  <si>
    <t>УБ-9849-42</t>
  </si>
  <si>
    <t>Лабутин Михаил Дмитриевич 89126155159</t>
  </si>
  <si>
    <t>СКС  для РМ</t>
  </si>
  <si>
    <t>УБ-9960-176</t>
  </si>
  <si>
    <t>0466</t>
  </si>
  <si>
    <t>Белебеевский район, с. Центральной усадьбы племзавода им. Максима
Горького, ул. Садовая, 3</t>
  </si>
  <si>
    <t>Астатурян Татьяна Геннадьевна 79869614239, Капитонова Ольга Петровна +7 937 498 07 12</t>
  </si>
  <si>
    <t>Для подключения 1 МФУ и 1 ССМ требуется СКС</t>
  </si>
  <si>
    <t>https://disk.yandex.ru/d/8i9jPOj91AX0oQ</t>
  </si>
  <si>
    <t>https://disk.yandex.ru/d/gq-h8cgy1FcO3Q</t>
  </si>
  <si>
    <t>https://disk.yandex.ru/d/U_6qfl01aF4wjg</t>
  </si>
  <si>
    <t>https://disk.yandex.ru/d/_sgLWkqy2tUn9g</t>
  </si>
  <si>
    <t>https://disk.yandex.ru/d/iUj2ISwj2UOxtQ</t>
  </si>
  <si>
    <t>https://disk.yandex.ru/d/evtggR1L7ZQdJA</t>
  </si>
  <si>
    <t>https://disk.yandex.ru/d/X_YmpXU59ucThQ</t>
  </si>
  <si>
    <t>https://disk.yandex.ru/d/3UpDBjVu44lf3w</t>
  </si>
  <si>
    <t>https://disk.yandex.ru/d/3QtTHjS789Yk_g</t>
  </si>
  <si>
    <t>https://disk.yandex.ru/d/WU54YubpVKe-4A</t>
  </si>
  <si>
    <t>https://disk.yandex.ru/d/XBXB4Q5Xb0NOrA</t>
  </si>
  <si>
    <t>https://disk.yandex.ru/d/wF-AIfMxlUlggA</t>
  </si>
  <si>
    <t>https://disk.yandex.ru/d/nuV0qBlKoZyZPw</t>
  </si>
  <si>
    <t xml:space="preserve">СИБ-9843-114 </t>
  </si>
  <si>
    <t>Шербакульский район, с.Красноярка, ул. Ленина, 33 режим работы:Вт с 8:30-16:00,Ср с 8:30-12:45</t>
  </si>
  <si>
    <t>Червинский Виталий Владимирович +7 913 150 41 77
Сопровождающий: Максимова Наталья Владимировна 8-923-688-0565</t>
  </si>
  <si>
    <t>Необходим монтаж ТКШ 12U</t>
  </si>
  <si>
    <t xml:space="preserve">ПВБ-4143-37 </t>
  </si>
  <si>
    <t>г Ахтубинск ул Щербакова 7</t>
  </si>
  <si>
    <t>Крыженко Евгения Леонидовна +7 917 170 19 96,
Деркачёва Ольга Сергеевна 8-988-178-3617</t>
  </si>
  <si>
    <t>Для создания рабочего места необходимы розетки СКС</t>
  </si>
  <si>
    <t>СРБ-0431-57</t>
  </si>
  <si>
    <t>г.Ярославль,ул.Советская 34,пом.5.31</t>
  </si>
  <si>
    <t>Коршунов Сергей Николаевич 89159955744,89056363097</t>
  </si>
  <si>
    <t>Требуется монтаж 6 портов СКС для новых рабочих мест.Способ монтажа:розетки типоразмера Mosaic45 в кабель-канал размером не менее 80х50.Если линия за потолком то за потолком кабель вести в гофрорукаве.</t>
  </si>
  <si>
    <t>https://disk.yandex.ru/d/OncGlwt6x-u_iA</t>
  </si>
  <si>
    <t>https://disk.yandex.ru/d/h1OGhC6c5VSQ9Q</t>
  </si>
  <si>
    <t>https://disk.yandex.ru/d/3DRkFV16-egeYg</t>
  </si>
  <si>
    <t>СЗБ-0349-18</t>
  </si>
  <si>
    <t>г.Инта,ул.Горького 14</t>
  </si>
  <si>
    <t>Белых Михаил Васильевич 89121912375</t>
  </si>
  <si>
    <t>Создание СКС для разделения ВСП и КИЦ.Вертикальная прокладка кабеля для межкросса</t>
  </si>
  <si>
    <t>СИБ-8490-15</t>
  </si>
  <si>
    <t>г.Томск,ул.Красноармейская 114</t>
  </si>
  <si>
    <t>Анпилогов Виктор Сергеевич 89531992188,СБС Основский Вадим Евгеньевич 89138017881</t>
  </si>
  <si>
    <t xml:space="preserve">Необходимы коммуникации для подключения банкомата. </t>
  </si>
  <si>
    <t>УБ-9965-41</t>
  </si>
  <si>
    <t>0187</t>
  </si>
  <si>
    <t>Березовский р-н., д.Хулимсунт, 4 мкрн., 40 режим работы:с 9:45-16:30</t>
  </si>
  <si>
    <t>Бердюгин С.В. 8-912-927-0191</t>
  </si>
  <si>
    <t>Необходима поставка и монтаж нового ТКШ, монтаж портов СКС.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
Дату и время выполнения работ на объекте предварительно обязательно необходимо согласовывать с сотрудником
ТЗС.</t>
  </si>
  <si>
    <t>https://disk.yandex.ru/d/4LwOtlxdX4D3ZA</t>
  </si>
  <si>
    <t>https://disk.yandex.ru/d/nKdexgAuvf37Og</t>
  </si>
  <si>
    <t>https://disk.yandex.ru/d/RGE19fBY6xQVxg</t>
  </si>
  <si>
    <t>ББ-8310-38</t>
  </si>
  <si>
    <t>Петров Виталий Вячеславович 79144767685, Колобова Наталья Анатольевна 8 (800) 707-00-70 (доб. 50391461)
(сотрудник ВСП)</t>
  </si>
  <si>
    <t>Необходим монтаж 1 порта СКС для подключения МФУ.
График работы ВСП: Пн.:с 09:00 до 17:30 (обед с 13:00 до 14:00), Вт.:с 09:00 до 17:30 (обед с 13:00 до 14:00), Ср.:с 09:00
до 17:30 (обед с 13:00 до 14:00), Чт.:с 09:00 до 17:30 (обед с 13:00 до 14:00), Пт.:с 09:00 до 17:30 (обед с 13:00 до 14:00)
Сотрудник ВСП будет отсутсвовать с 26.02.2024 по 01.03.2024</t>
  </si>
  <si>
    <t>пгт Кличка ул Лазо зд10 режим работы:Чт с 9:00-15:45</t>
  </si>
  <si>
    <t>СИБ-8608-7</t>
  </si>
  <si>
    <t>013</t>
  </si>
  <si>
    <t>с.Турочак,ул.Советская 2</t>
  </si>
  <si>
    <t>Александров Данила Евгеньевич 89277255665,РВСП Парахина Елена Викторовна 89059858927</t>
  </si>
  <si>
    <t>Требуется проложить 1 порт СКС от серверной до точки АР04 wi-fi (обозначен кругом на планировке)в каб.5 и 6 окна СКС.Точка wi-fi будет монтироваться на потолке (стене)поэтому оконечить СКС накладной розеткой плюс патч-корд.</t>
  </si>
  <si>
    <t>СИБ-8791-89</t>
  </si>
  <si>
    <t>г.ачинск,мкр 8-й 6 2 этажпомещения 20 и 21</t>
  </si>
  <si>
    <t xml:space="preserve">Лемберг Юрий Рихардович 89130313224
</t>
  </si>
  <si>
    <t>Проложить 4 соединительных линии СКС между шкафами телекоммуникационных комнат 20 и 21</t>
  </si>
  <si>
    <t>СИБ-8791-90</t>
  </si>
  <si>
    <t>гараж</t>
  </si>
  <si>
    <t>гараж г.Красноярск,ул.Мечникова 54</t>
  </si>
  <si>
    <t>Наумчик Егор Олегович 89607713506,СБС Козьмин Дмитрий Анатольевич 89831995200</t>
  </si>
  <si>
    <t>Необходимо предоставить техническую возможность установки интернет-киоска с доступом во внешнюю сеть(sigma) 1 эт пом.22(комната отдыха)2 порта РМ</t>
  </si>
  <si>
    <t>СРБ-0124-19</t>
  </si>
  <si>
    <t>г Киров ул Пролетарская 50, КИЦ</t>
  </si>
  <si>
    <t>Агеев Константин Викторович 79066427402, Дорохова Людмила Владимировна 8-910-916-3955 (Рук. КИЦ)</t>
  </si>
  <si>
    <t>Необходим монтаж 7 портов СКС в рамках проекта "эффективная наличность"</t>
  </si>
  <si>
    <t>ЦЧБ-8226-16</t>
  </si>
  <si>
    <t>пгт.Корнеево,ул.70 лет Октября зд.16</t>
  </si>
  <si>
    <t>https://disk.yandex.ru/d/833FKTlTZXYJpg</t>
  </si>
  <si>
    <t>https://disk.yandex.ru/d/Xt3u0SAlX0zIiw</t>
  </si>
  <si>
    <t>https://disk.yandex.ru/d/qkQnHOM5VlsO1w</t>
  </si>
  <si>
    <t>https://disk.yandex.ru/d/-JwFvfXanQyDcA</t>
  </si>
  <si>
    <t>https://disk.yandex.ru/d/Zp04XGFRKKqMkg</t>
  </si>
  <si>
    <t>https://disk.yandex.ru/d/BwIFWFAyC6lWUQ</t>
  </si>
  <si>
    <t>СИБ-8791-91</t>
  </si>
  <si>
    <t>мног.зд,г.Ачинск мкр 8 6</t>
  </si>
  <si>
    <t>Плетнев Дмитрий Игоревич 89235745357</t>
  </si>
  <si>
    <t>Необходимо смонтировать 4 СКС в комнате получения ценносте для установки компьютера (web-Киоска)</t>
  </si>
  <si>
    <t>СИБ-8791-92</t>
  </si>
  <si>
    <t>Хоменко Евгений Владимирович 89130300226</t>
  </si>
  <si>
    <t>Требуется монтаж СКС 6 розеток по 2 на рабочее время</t>
  </si>
  <si>
    <t>СИБ-9843-115</t>
  </si>
  <si>
    <t>644514 с.Новотроицкое,ул.Центральная 7</t>
  </si>
  <si>
    <t>Нет контактов</t>
  </si>
  <si>
    <t>В рамках подготовки к ТР ВСП необходимо установить в ВСП тел.шкаф 20U 600х600 с одностворчатой дверью.Результаты обследования СБС во вложении.Установка ТКШ на полку где стоит видеорегистратор.После получения заказа в ЭДО фвам необходимо сообщить дату поставки телк.шкафа на ваш склад в течении 10 раб.дней.Данныя информация требуется для организации и соглосования работ на уровне банка</t>
  </si>
  <si>
    <t>СИБ-9843-116</t>
  </si>
  <si>
    <t>0253</t>
  </si>
  <si>
    <t>644543,с Ачаир,ул.Школьная ,д46</t>
  </si>
  <si>
    <t>Червинский Виталий Владимирович 89131504172, Сопровождающий Кун Нина Васильевна 89043270193</t>
  </si>
  <si>
    <t>В рамках подготовки к ТР ВСП необходимо установить в ВСП тел.шкаф 18U 600х600 с одностворчатой дверью.Результаты обследования СБС во вложении.После получения заказа в ЭДО фвам необходимо сообщить дату поставки телк.шкафа на ваш склад в течении 10 раб.дней.Данныя информация требуется для организации и соглосования работ на уровне банка</t>
  </si>
  <si>
    <t>СИБ-9843-117</t>
  </si>
  <si>
    <t>0455</t>
  </si>
  <si>
    <t>РП.Кормиловка,ул.Пролетарская 15</t>
  </si>
  <si>
    <t>Анпилогов Виктор Сергеевич 89531992188,СБС Игнатьев Дмитрий Валентинович 89835625856</t>
  </si>
  <si>
    <t>Необходимы коммуникации для подключения банкомата.Схема во вложении</t>
  </si>
  <si>
    <t>СРБ-0431-58</t>
  </si>
  <si>
    <t>г Ярославль ул Советская 34</t>
  </si>
  <si>
    <t>1 порт СКС для Wi-Fi на потолке в кабинете 2.25. Точка доступа 20 (указана на плане во вложении).</t>
  </si>
  <si>
    <t>УБ-9960-177</t>
  </si>
  <si>
    <t>Афзамов Ришат Миннекамелович 79279339971, Подрядова Елена Александровна 8-917-043-8584
(зам. Рук. ВСП)</t>
  </si>
  <si>
    <t>Необходим монтаж 30 портов СКС: 14 портов СКС для РМ в помещениях КИЦа на первом этаже и 16 портов СКС
для РМ в помещение на втором этаже.</t>
  </si>
  <si>
    <t>https://disk.yandex.ru/d/ZkWAzvfQhOePiw</t>
  </si>
  <si>
    <t>https://disk.yandex.ru/d/cI4NoOYZLblYfw</t>
  </si>
  <si>
    <t>https://disk.yandex.ru/d/Zph6tzg4U_tt0w</t>
  </si>
  <si>
    <t>https://disk.yandex.ru/d/bog5umYMUv8HHQ</t>
  </si>
  <si>
    <t>https://disk.yandex.ru/d/ZLS9k-BkuDTe1Q</t>
  </si>
  <si>
    <t>https://disk.yandex.ru/d/M2aGxn4iGbouOg</t>
  </si>
  <si>
    <t>https://disk.yandex.ru/d/7mEGV34gtRjfng</t>
  </si>
  <si>
    <t>г.Красноярск,ул.Львовская 35</t>
  </si>
  <si>
    <t>Эльмира Камильевна +7 927 550 48 59</t>
  </si>
  <si>
    <t>ББ-8310-39</t>
  </si>
  <si>
    <t>г.Чита,ул.Богомягкова 23</t>
  </si>
  <si>
    <t>Необходим монтаж 1 порта СКС для ТД wi-fi(согласно схеме)</t>
  </si>
  <si>
    <t>СЗБ-0349-19</t>
  </si>
  <si>
    <t>мноофункц.здание г.Усинск,ул.Молодежная 24</t>
  </si>
  <si>
    <t>Необходимо 8 межкроссовых соединений со 2 этажа на 1 этаж</t>
  </si>
  <si>
    <t>УБ-9960-178</t>
  </si>
  <si>
    <t>Александров Валерий Александрович 89178009443</t>
  </si>
  <si>
    <t>создание 2 розеток СКС</t>
  </si>
  <si>
    <t>УБ-9960-179</t>
  </si>
  <si>
    <t>Безруков С. В. 8-917-439-9280,Погорелов Эдуард Алексеевич 89173671569</t>
  </si>
  <si>
    <t>Прокладка ВОЛС между шкафом А6 в кроссовой 516 и шкафом В6 в кроссовой 525.24 волокна.24 оптических порта кат.ОМ3</t>
  </si>
  <si>
    <t>https://disk.yandex.ru/d/JEislkQvQFdDMw</t>
  </si>
  <si>
    <t>https://disk.yandex.ru/d/gOOG_7hTjJAHpQ</t>
  </si>
  <si>
    <t>https://disk.yandex.ru/d/PCJ_VQIqxREFyg</t>
  </si>
  <si>
    <t>https://disk.yandex.ru/d/MklCdeO_fL4phw</t>
  </si>
  <si>
    <t>СЗБ-0349-20</t>
  </si>
  <si>
    <t>г.Ухта,набГазовиков 4/2</t>
  </si>
  <si>
    <t>Погуляев Евгений Валерьевич 89133829267</t>
  </si>
  <si>
    <t>Необходимо подключить порт СКС для ТВ-панели ЕИРС в комнате персонала справа от входной двери на схеме помещения 7 и 8 помеченно красным и стрелкой высота размещения 2 метра</t>
  </si>
  <si>
    <t xml:space="preserve">СИБ-9843-118 </t>
  </si>
  <si>
    <t>Горьковский район, с.Лежанка, ул. Новая, 1 режим работы:Пн,вт с 8:30-18:00</t>
  </si>
  <si>
    <t>Бабин Александр Викторович
8-913-970-1366
Сопровождающий: Киргинцева Лариса Владимировна
8-904-070-1394</t>
  </si>
  <si>
    <t>Монтаж ТКШ 12U
3 портов СКС</t>
  </si>
  <si>
    <t>СИБ-8490-16</t>
  </si>
  <si>
    <t>Томск Иркутский тракт 33</t>
  </si>
  <si>
    <t>Селезнев Дмитрий Викторович 8-913-849-4349</t>
  </si>
  <si>
    <t>монтаж 4 портов СКС
Установка ТКШ с двустворчатой дверью рядом с существующим.(Для возможности их обьединения)</t>
  </si>
  <si>
    <t>https://disk.yandex.ru/d/b_sEp7zEAh4GRQ</t>
  </si>
  <si>
    <t>https://disk.yandex.ru/d/QuQPho1AFV-3pQ</t>
  </si>
  <si>
    <t>https://disk.yandex.ru/d/2Rui2WCVJ5E_SA</t>
  </si>
  <si>
    <t>ББ-8312-41</t>
  </si>
  <si>
    <t>с.Кудара-Самон,ул.Ленина 18</t>
  </si>
  <si>
    <t>Абашев Денис Григорьевич 89021675677</t>
  </si>
  <si>
    <t>после ремонта ВСП нужно установить новых портов СКС в кол-ве 5 шт для РМ</t>
  </si>
  <si>
    <t>СИБ-8791-88</t>
  </si>
  <si>
    <t>0348</t>
  </si>
  <si>
    <t>с.Каратузское,ул.Советская 44</t>
  </si>
  <si>
    <t>РВСП Рунц Светлана Владимировна 89509665192 СБС Кашин Сергей Николаевич 89135107421</t>
  </si>
  <si>
    <t>Создание СКС для wi-fi в кассовой зоне.На РП точка под номером 5</t>
  </si>
  <si>
    <t>УБ-9960-180</t>
  </si>
  <si>
    <t>0562</t>
  </si>
  <si>
    <t>с.Кармаскалы,ул.Кирова 42</t>
  </si>
  <si>
    <t>Необходим монтаж 2 х портов СКС для РМ</t>
  </si>
  <si>
    <t>УБ-9960-181</t>
  </si>
  <si>
    <t>Белорецкий р-н,с.Серменово,ул.Калинина 1 режим работы:Вт,ср,пт с 10:00-16:55</t>
  </si>
  <si>
    <t>Фукалов Игорь Алекссевич 89173448401,сопровождающий Фактуллин Нур Фанисович 89378557350</t>
  </si>
  <si>
    <t>Необходимо установить телекоммуникационный шкаф,удволетворяющий требованиям стандарта.Тип монтажа-настенный.Габариты не менее 8 юнитов 600х600,дверь одностворчатая сверху с сейфом.монтаж 4 новых портов СКС</t>
  </si>
  <si>
    <t>СРБ-0128-65</t>
  </si>
  <si>
    <t>г Тула пл Крестовоздвиженская 1</t>
  </si>
  <si>
    <t>Букреев Василий Васильевич 79260258309
Сопровождающий: Комаров Кирилл Юрьевич, +7(915)780-15-51</t>
  </si>
  <si>
    <t>Необходим монтаж 2 портов СКС на потолке для Wi-Fi точек доступа 21 и 22 (указаны на плане во вложении). Точка
22 будет в гараже. Поэтому просьба перед монтажом СКС, прислать фото предполагаемого монтажа места, где будет
смонтирована точка доступа для согласования.</t>
  </si>
  <si>
    <t>https://disk.yandex.ru/d/U7i9eLsoSzHUsQ</t>
  </si>
  <si>
    <t>https://disk.yandex.ru/d/36gglwJgStT6zQ</t>
  </si>
  <si>
    <t>https://disk.yandex.ru/d/CpHGrvHJKiFH5A</t>
  </si>
  <si>
    <t>https://disk.yandex.ru/d/ziKezTm5FmP6Ig</t>
  </si>
  <si>
    <t>https://disk.yandex.ru/d/EQJnFrPwj3bk_A</t>
  </si>
  <si>
    <t>СЗБ-0349-21</t>
  </si>
  <si>
    <t>многоф.здание,г.Печера,ул.Гагарина 21</t>
  </si>
  <si>
    <t>Волобуев Сергей Александрович 89041069908</t>
  </si>
  <si>
    <t>Необходим монтаж 5 портов СКС согласно схеме  в рамках проекта Эффективная наличность</t>
  </si>
  <si>
    <t>ПВБ-4141-58</t>
  </si>
  <si>
    <t>г.Бугуруслан,ул.Революции 13</t>
  </si>
  <si>
    <t>Бельских лександр Викторович 89878500727</t>
  </si>
  <si>
    <t>Перемещение/Восстановление ранее используемых портов в пределах объекта (порт) в кол-ве: 102 шт.</t>
  </si>
  <si>
    <t>Необходимо расшить на патч-панели не расшитые порты СКС 102шт,новые патч-панели установить на задней стороне ТКШ2 в тех же юнитах,в которых установлены патч-панели на передней стороне ТКШ(не занимая новых юнитов)Поставить патч-корды</t>
  </si>
  <si>
    <t>СИБ-9843-4</t>
  </si>
  <si>
    <t>646274,с.Большой Атмас,ул.Советская 64</t>
  </si>
  <si>
    <t>Бабин Александр Викторович
8-913-970-1366,ТЗС Червинский Виталий Владимирович 89131504172,ВСП Ситникова Галина Александровна 89045819876
8-904-070-1394</t>
  </si>
  <si>
    <t>В рамках подготовки ТР ВСП необходимо установить в ВСП тел.шкаф 18u 600х600мм с одностворчатой дверью.Монтаж 3 портов СКС.Результаты обследования СБС во вложении.После получения заказа в ЭДО вам необходимо сообщить дату поставки тел.шкафа на вас склад в течении 10 раб.дней.Данная информация требуется для организации и соглосования работ на уровне банка</t>
  </si>
  <si>
    <t>СИБ-9843-119</t>
  </si>
  <si>
    <t>с.Пикетное,ул.1 Советская д.4Б режим работы:Пн,вт с 9:30-15:45</t>
  </si>
  <si>
    <t>Бабин Александр Викторович 89139701366,ТЗС Червинский Виталий Владимирович 89131504172,ВСП Тушова Вероника Николаевна 89609902959</t>
  </si>
  <si>
    <t>В рамках подготовки ТР ВСП необходимо установить в ВСП тел.шкаф 20u 600х600мм с одностворчатой дверью.Результаты обследования СБС во вложении.После получения заказа в ЭДО вам необходимо сообщить дату поставки тел.шкафа на вас склад в течении 10 раб.дней.Данная информация требуется для организации и соглосования работ на уровне банка</t>
  </si>
  <si>
    <t>УБ-9960-182</t>
  </si>
  <si>
    <t>г Уфа ул Рихарда Зорге 35</t>
  </si>
  <si>
    <t>Сакаев Альберт Фанурович 79174815645</t>
  </si>
  <si>
    <t>Необходим монтаж 4 портов СКС для 2 РМ.</t>
  </si>
  <si>
    <t>УБ-9960-183</t>
  </si>
  <si>
    <t>г.Стерлитомак,ул.Артема 53Б</t>
  </si>
  <si>
    <t>Фахриев Радик Айратович 89033102266</t>
  </si>
  <si>
    <t>Перемещение/Восстановление ранее используемых портов в пределах объекта (порт) в кол-ве: 90 шт.</t>
  </si>
  <si>
    <t>прокладка кабельных линий от новой серверной 1 этаж(сейчас в переформате)до существующих рабочих мест на 2 этаже.Помещение серверной на 2 этаже ликвидируется</t>
  </si>
  <si>
    <t>УБ-9960-184</t>
  </si>
  <si>
    <t>0659</t>
  </si>
  <si>
    <t>с.Старые Туймазы,ул.Школьная 30А режим работы:Пн,ср с 9:00-15:45</t>
  </si>
  <si>
    <t>Мингазов Айрат Ильдарович 79174011158</t>
  </si>
  <si>
    <t>Необходим монтаж 3 портов СКС для МФУ(согласно схеме)</t>
  </si>
  <si>
    <t>https://disk.yandex.ru/d/6uTkWVYXiBhysw</t>
  </si>
  <si>
    <t>https://disk.yandex.ru/d/Ep6kWMZ6kopwuw</t>
  </si>
  <si>
    <t>https://disk.yandex.ru/d/yUkbdjAB12I5kw</t>
  </si>
  <si>
    <t>https://disk.yandex.ru/d/dW-x9C8syN2hIQ</t>
  </si>
  <si>
    <t>https://disk.yandex.ru/d/heVhTYRYsa5_Yw</t>
  </si>
  <si>
    <t>https://disk.yandex.ru/d/G_0yzZpJJ7oEFg</t>
  </si>
  <si>
    <t>https://disk.yandex.ru/d/fK-fS3ouho1RvA</t>
  </si>
  <si>
    <t>ПВБ-4141-59</t>
  </si>
  <si>
    <t>г.Бузулук,мкр.2,д.34</t>
  </si>
  <si>
    <t>Гараев Сергей Михайлович 89879492444,ВСП Зайцева Татьяна Александровна 88922851771</t>
  </si>
  <si>
    <t>Требуется монтаж порта СКС для доп.точки АР08. В помещении требуется проложить линию СКС от серверной до точки
Wi-Fi. Точка Wi-Fi будет монтироваться за потолком, поэтому розетку необходимо прикрепить на потолок (за фальш
потолком). Провод за потолком прокладывается в существующих лотках в гофре.Промаркировать линию с обеих сторон(АР08)</t>
  </si>
  <si>
    <t>СЗБ-0349-22</t>
  </si>
  <si>
    <t>с.Замежная,ул.Центральная д.21 режим работы:Пн-чт с 8:15-16:15</t>
  </si>
  <si>
    <t>Маслова Любовь Николаевна 89218755346,ВСП Мяндина Анна Гавриловна 89121522564</t>
  </si>
  <si>
    <t>Требуется монтаж порта для подключения счетно-сортировальной машины.Монтаж осуществляется в кабель-канале.Важно не смотря на то что сотрудник СБС в чек-листе указал что установка патч панели не требуется ее нужно установить и расшить порт на ней.Доп.инф. от сотрудника СБС"Однорукое ВСП с сезонной транспортной недоступность(зимой -зимник,летом-паром,весной,осенью-самолет.От районного центра до ВСП еще 3 паромных переправы утром и вечером)"</t>
  </si>
  <si>
    <t>СЗБ-0349-23</t>
  </si>
  <si>
    <t>г.Сыктывкар,ул.Кутузова 5</t>
  </si>
  <si>
    <t>Необходимо подключение 1 порта СКС в комнате.Перед выездом согласовать с контактным лицом дату и время работ</t>
  </si>
  <si>
    <t>СЗБ-2938-74</t>
  </si>
  <si>
    <t>160533, Вологодский район, с. Кубенское, ул. Ленина, д. 54 режим работы:Вт,ср,чт,сб с 8:30-16:30</t>
  </si>
  <si>
    <t>ВСП Ложкина Людмила Леонидовна 89535159351</t>
  </si>
  <si>
    <t>СИБ-9840-10</t>
  </si>
  <si>
    <t>г. Саяногорск, ул. Ленина, д. 61</t>
  </si>
  <si>
    <t>ЗРВСП: Пузанова Екатерина Викторовна +7 913 446 17 89</t>
  </si>
  <si>
    <t>Требуется монтаж &lt;1&gt; порта СКС для МФУ на рабочем месте сотрудника. Вместо отмененного заказа СИБ-9840-9.
Способ монтажа: розетки типоразмера Mosaic45 в кабель-канал размером не менее 80х50. Если линия за потолком, то
за потолком кабель вести в гофрорукаве.</t>
  </si>
  <si>
    <t>СРБ-0127-22</t>
  </si>
  <si>
    <t>г.Брянск,п-кт Ленина,д.10Б,эт.5каб 507</t>
  </si>
  <si>
    <t>Пальшин Алексей Станиславович 89006908297,СБС Апухтин Даниил Игоревич 89102316583</t>
  </si>
  <si>
    <t>Требуется монтаж портов СКС для РМ</t>
  </si>
  <si>
    <t>УБ-9960-185</t>
  </si>
  <si>
    <t>0487</t>
  </si>
  <si>
    <t>с.Ермолкино,ул.Центральная д.4 режим работы:Вт,ср,чт с 10:00-15:30</t>
  </si>
  <si>
    <t>Астатурян Татьяна Геннадьевна 79869614239,ВСП Петрова Лира Константиновна 89610465758</t>
  </si>
  <si>
    <t>Требуется монтаж 2 портов СКС для МФУ и ССМ.Розетки СКС необходимо установить за принтером.Способ монтажа розетки типоразмера Mosaic45 в кабель-канал размером не менее 80х50.Если линия за потолком то за потолком кабель вести в гофрорукаве.</t>
  </si>
  <si>
    <t>УБ-9960-186</t>
  </si>
  <si>
    <t>с Кушнаренково ул Октябрьская 60А</t>
  </si>
  <si>
    <t>Рыбин Евгений Михайлович 79151033392, Хайретдинова Лиана Айратовна 89276352477 (рук.
ВСП)</t>
  </si>
  <si>
    <t>Необходимо смонтировать 1 порт для ТД5 wifi в запотолочном пространстве. Голубым отмечена кроссовая, красным
место монтажа точки 5.</t>
  </si>
  <si>
    <t>https://disk.yandex.ru/d/gH6LccDGmGamBQ</t>
  </si>
  <si>
    <t>https://disk.yandex.ru/d/XOAiICloBDOY9g</t>
  </si>
  <si>
    <t>https://disk.yandex.ru/d/GCEK5kTLSuhM3g</t>
  </si>
  <si>
    <t>https://disk.yandex.ru/d/W-sPKVLCsJ4QHw</t>
  </si>
  <si>
    <t>https://disk.yandex.ru/d/awn2biYhB9Jnxg</t>
  </si>
  <si>
    <t>https://disk.yandex.ru/d/tOePrOBBsETv2w</t>
  </si>
  <si>
    <t>https://disk.yandex.ru/d/GYPeW1QCbQ40dg</t>
  </si>
  <si>
    <t>https://disk.yandex.ru/d/M7HvRVL1tyZ_kw</t>
  </si>
  <si>
    <t xml:space="preserve">ДВБ-8318-33 </t>
  </si>
  <si>
    <t>с. Октябрьский, ул. Советская, 20</t>
  </si>
  <si>
    <t>Щеголеватых Евгения Александровна
8-963-804-9531</t>
  </si>
  <si>
    <t>установить ТКШ 18U 600х600 напольный в угол слева от стола
монтаж 4 новых портов СКС</t>
  </si>
  <si>
    <t>СЗБ-2937-14</t>
  </si>
  <si>
    <t>01434</t>
  </si>
  <si>
    <t>г Великий Новгород, ул Большая Санкт-Петербургская 13</t>
  </si>
  <si>
    <t>Гусев Антон Алексеевич 79612643967, Юлия +7 909 565 30 16</t>
  </si>
  <si>
    <t>Необходимо провести СКС для установки ЖК
Перед выездом согласовать с контактным лицом дату и время проведения работ</t>
  </si>
  <si>
    <t>ПВБ-4140-26</t>
  </si>
  <si>
    <t>г.Димитровград,ул.Комсомольская 97</t>
  </si>
  <si>
    <t>Дарий Игорь Иванович 89093547297</t>
  </si>
  <si>
    <t>20 СКС для РМ 1 розетка за потолком на синей точке 11 СКС для видеокамер.Монтаж СКС вне периметра помещений запрещен</t>
  </si>
  <si>
    <t>ПВБ-4141-60</t>
  </si>
  <si>
    <t>г Бузулук ул М.Горького 48</t>
  </si>
  <si>
    <t>Гараев Сергей Михайлович 79879492444, Фатьянова Татьяна Валерьевна +7 893 284 19 39</t>
  </si>
  <si>
    <t>СКС для ТД wifi (зеленые) необходимо смонтировать</t>
  </si>
  <si>
    <t>СИБ-8608-8</t>
  </si>
  <si>
    <t>с Иогач ул Набережная влд10 режим работы:Пн-чт с 9:15-14:15</t>
  </si>
  <si>
    <t>Лыков Амаду Валерьевич 79139904700, Шаврина Римма Георгиевна 8-963-198-2160</t>
  </si>
  <si>
    <t>требуется монтаж новой розетки СКС в помещении касса для подключения дополнительного сетевого устройства,
план и схема во вложении</t>
  </si>
  <si>
    <t>СРБ-0431-59</t>
  </si>
  <si>
    <t>Коршунов Сергей Николаевич 89056363097</t>
  </si>
  <si>
    <t>Необходим монтаж 12 портов СКС для подключенния новых РМ.</t>
  </si>
  <si>
    <t>СРБ-0123-19</t>
  </si>
  <si>
    <t>064</t>
  </si>
  <si>
    <t>Тверь, Санкт-Петербургское ш., 54/2</t>
  </si>
  <si>
    <t>Поставка и монтажа напольного ТКШ размером не менее 42U, 800х800 в кол-ве: 2 шт.</t>
  </si>
  <si>
    <t>Вабищевич Юрий Францишекович 8-910-935-2324
Сопровождающий: Кононова Ирина Александровна
8-910-536-4113</t>
  </si>
  <si>
    <t>Монтаж 2 ТКШ 42U
Двери из-за малого размера кроссовой необходимы двухстворчатые</t>
  </si>
  <si>
    <t>УБ-9960-187</t>
  </si>
  <si>
    <t>с.Зуброво,ул.Электрозаводская зд.16</t>
  </si>
  <si>
    <t>Андреев Сергей Владимирович 89173668051</t>
  </si>
  <si>
    <t>Необходим монтаж 2х портов СКС для РМ</t>
  </si>
  <si>
    <t>https://disk.yandex.ru/d/dTPeqhYCeLVxeA</t>
  </si>
  <si>
    <t>https://disk.yandex.ru/d/uLMcF3z0ySWCZw</t>
  </si>
  <si>
    <t>https://disk.yandex.ru/d/o6XhNynoqo600A</t>
  </si>
  <si>
    <t>https://disk.yandex.ru/d/2Z7ChbWBQNHfqg</t>
  </si>
  <si>
    <t>https://disk.yandex.ru/d/VZzyPTMnYNaUUQ</t>
  </si>
  <si>
    <t>https://disk.yandex.ru/d/cSWs1E8q9vdUWQ</t>
  </si>
  <si>
    <t>https://disk.yandex.ru/d/yOYIQP632IyOTg</t>
  </si>
  <si>
    <t>https://disk.yandex.ru/d/3-wQZjO7Rzcj8g</t>
  </si>
  <si>
    <t>СРБ-0127-23</t>
  </si>
  <si>
    <t>Брянский р-н,Добруньское поселение ,с.Октябрьское строение 8</t>
  </si>
  <si>
    <t>Грузинцев Валерий Александрович 89065000189</t>
  </si>
  <si>
    <t>Установить 2 розетки СКС для подключения стационарного телефона на круглосуточный пост охраны склада ЦА ПАО Сбербанк.</t>
  </si>
  <si>
    <t>ЦЧБ-8226-17</t>
  </si>
  <si>
    <t>г.Курск,ул.КарлаМаркса 77Б</t>
  </si>
  <si>
    <t>Рыбин Евгений Михайлович 79151033392</t>
  </si>
  <si>
    <t>монтаж СКС точки 1,2,3 для wi-fi</t>
  </si>
  <si>
    <t>СРБ-0431-60</t>
  </si>
  <si>
    <t>г.Ярославль,п-кт Московский д.153</t>
  </si>
  <si>
    <t>Рыбин Евгений Михайлович 79151033392,ЗРВСП Халютина Светлана Сергеевна 89201433849</t>
  </si>
  <si>
    <t>Требуется монтаж 1 порта СКС от серверной до точки Wi-fi (обозначен №09 и кругом на планировке)Точка wi-fi будет монтироваться на потолке (стене)поэтому оконечить СКС накладной розеткой плюс ратч-корд.</t>
  </si>
  <si>
    <t>https://disk.yandex.ru/d/bTEC_tirX264qA</t>
  </si>
  <si>
    <t>https://disk.yandex.ru/d/I1el6cms4b3UMA</t>
  </si>
  <si>
    <t>https://disk.yandex.ru/d/2kuHsRXKAhMWMQ</t>
  </si>
  <si>
    <t>СЗБ-2936-18</t>
  </si>
  <si>
    <t>многофункц.зд. Г.Печеры,ул.Юрьевская 20</t>
  </si>
  <si>
    <t>Необходим перенос порта СКС для ТД wi-fi из зоны 24/7 для установки ТД(АР02 в кассе согласно схеме)</t>
  </si>
  <si>
    <t>СИБ-8791-93</t>
  </si>
  <si>
    <t>г.Красноярск,п-кт Свободный ,д46</t>
  </si>
  <si>
    <t>Крикунов Леонид Александрович 89991704315,РВСП Лукьянова Ларис Викторовна 89130317215</t>
  </si>
  <si>
    <t>Требуется монтаж портов СКС для доп.точек 8,9,10.В  помещении требуется проложить линию СКС от серверной до точки wi-fi.Точка Wi-fi будет монтироваться за потолком поэтому розетку необходимо прикрепить на потолок.Провод за потолком прокладывать в существующих лотках в гофре.Промаркировать линию с обеих сторон(АР08,АР09,АР10)</t>
  </si>
  <si>
    <t>СИБ-9843-120</t>
  </si>
  <si>
    <t>0290</t>
  </si>
  <si>
    <t>рп.Русскя Поляна,ул.Ленина 64</t>
  </si>
  <si>
    <t>Гуселетов Олег Владимирович 89136297707</t>
  </si>
  <si>
    <t>Требуется прокладка новых кабелей из серверной в зону самообслуживания для подключения 3-х офисных банкоматов после проведения ремонта помещения зоны.При этом важно чтобы в местах установки банкоматов свободный конец кабеля был не менее 1,5 м. от стены(для подключения внутри банкомата)</t>
  </si>
  <si>
    <t>УБ-9960-188</t>
  </si>
  <si>
    <t>Необходим монтаж 4 портов СКС для РМ</t>
  </si>
  <si>
    <t>https://disk.yandex.ru/d/chvQJhyXUMzHdQ</t>
  </si>
  <si>
    <t>https://disk.yandex.ru/d/jCJter8Qw5iWsQ</t>
  </si>
  <si>
    <t>https://disk.yandex.ru/d/bGfbstEuWWFw9A</t>
  </si>
  <si>
    <t>https://disk.yandex.ru/d/26gln6L8wKLwcw</t>
  </si>
  <si>
    <t>Поставка и монтажа напольного ТКШ размером не менее 32U,800х800 в кол-ве: 1 шт.</t>
  </si>
  <si>
    <t>СИБ-8791-94</t>
  </si>
  <si>
    <t>Мотыгинский р-н, пос. Первомайск, ул. Центральная, зд.28, литер Б,режим работы: Вт,ср,чт с 13:30-18:00</t>
  </si>
  <si>
    <t>Лемберг Юрий Рихардович 8-913-031-3224
Сопровождающий: Новикова Татьяна Николаевна 8-923-576-7536</t>
  </si>
  <si>
    <t>Необходимо установить телекоммуникационный шкаф 20U вместо неиспользуемого шкафа провайдера;
• Требуется монтаж 4 новых портов.</t>
  </si>
  <si>
    <t>УБ-9960-189</t>
  </si>
  <si>
    <t xml:space="preserve"> г. Мелеуз, ул. Смоленская, 30</t>
  </si>
  <si>
    <t>Безруков Сергей Владимирович 8-917-439-9280</t>
  </si>
  <si>
    <t>Необходимо смонтировать ТКШ 47/48U
Расшить в патч-панели 124 порта, существующей СКС. При необходимости провести новую линию СКС.</t>
  </si>
  <si>
    <t>https://disk.yandex.ru/d/-PoHd2xOM3vPCQ</t>
  </si>
  <si>
    <t>https://disk.yandex.ru/d/rPrwdSEBtMqC8Q</t>
  </si>
  <si>
    <t>Стоякин</t>
  </si>
  <si>
    <t>СЗБ-0349-24</t>
  </si>
  <si>
    <t xml:space="preserve"> 11.03.2024</t>
  </si>
  <si>
    <t>г Ухта пр-кт Ленина 75</t>
  </si>
  <si>
    <t xml:space="preserve"> Белых Михаил Васильевич 79121912375, Нестеров Владимир Юрьевич 8-912-545-9141 (рук. ВСП), Пестова
Валентина Александровна 8-912-541-5531 (рук. КИЦ.)
Сопровождающий: Рочев Александр Витальевич 8-912-191-7682</t>
  </si>
  <si>
    <t>Необходим монтаж 5 межкроссовых соединений между кроссовой КИЦ и кроссовой правого корпуса ВСП
Перед выездом согласовать с контактным лицом дату и время проведения работ</t>
  </si>
  <si>
    <t>ПВБ-4143-38</t>
  </si>
  <si>
    <t xml:space="preserve"> 12.03.2024</t>
  </si>
  <si>
    <t>Кузнецов Валерий Владимирович 89171840155,СБС Чуркин Владимир Васильевич 89880791105</t>
  </si>
  <si>
    <t>Новое РМ производственная необходимость</t>
  </si>
  <si>
    <t>СРБ-0124-20</t>
  </si>
  <si>
    <t>Пекарусь Олег Игоревич 89208747551</t>
  </si>
  <si>
    <t>Необходимо подвести СКС к новому рабочему местту</t>
  </si>
  <si>
    <t>УБ-9960-190</t>
  </si>
  <si>
    <t>г.Стерлитомак,ул.Караная Муратова 9</t>
  </si>
  <si>
    <t>Шишмарин Александр Сергеевич 8974595008,СБС Антонов Дмитрий Алексеевич 89196004849</t>
  </si>
  <si>
    <t>СКС для создания нового рабочего места специалиста инкассации</t>
  </si>
  <si>
    <t>https://disk.yandex.ru/d/mNWE9bS6T1pbgA</t>
  </si>
  <si>
    <t>https://disk.yandex.ru/d/VzYIOiHWTnxIZw</t>
  </si>
  <si>
    <t>https://disk.yandex.ru/d/w1NGHkNrZ_GHzg</t>
  </si>
  <si>
    <t>https://disk.yandex.ru/d/oLfQzbc1qk_o6Q</t>
  </si>
  <si>
    <t>СЗБ-2755-22</t>
  </si>
  <si>
    <t>01234</t>
  </si>
  <si>
    <t>8626</t>
  </si>
  <si>
    <t>Парфенов Александр Анатольевич 89814537802,ЗРВСП Корейша Рамиля Сабир Кызы 89216084333</t>
  </si>
  <si>
    <t>Необходим монтаж 1 порта СКС для доп.места для ЗРО в служебной зоне.На схеме место установки порта отмеченно фиолетовой точкой ,серверная отмечена зеленой точкой.Способ монтажа:врезная розетка в стене</t>
  </si>
  <si>
    <t>СЗБ-2937-15</t>
  </si>
  <si>
    <t>01459</t>
  </si>
  <si>
    <t>г.Боровичи,пл.Спасская д.6,РМ 41</t>
  </si>
  <si>
    <t>Лаврентьев Игорь Анатольевич +7 911 602 05 01,ЗРВСП Зыкова Светлана Валерьевна 89116394668</t>
  </si>
  <si>
    <t>Для организации нового рабочего места менеджера по работе с ключевыми клиентами(РМ поз.41 расположенного на 1 этаже)необходимо выполнить монтаж 4 портов СКС от новой патч-панели(установить в Unit #17)в кроссовом помещении №33 до нового рабочего места(пох.41 на плане) и МФУ.Монтаж розеток (2шт. 2 хRJ-45)выполнить в коробе по мебели рабочего стола.Работы требуется выполнить срочно.</t>
  </si>
  <si>
    <t>ПВБ-4143-39</t>
  </si>
  <si>
    <t xml:space="preserve">Овчинников Владимир Александрович 89170812093,РВСП Деркачева Ольга 89881783617 </t>
  </si>
  <si>
    <t>Требуется монтаж 6 портов СКС для рабочих мест.Способ монтажа розетки типоразмера Mosaic45, в кабель канал размером не менее 80х50.Если линия за потолком то за потолком кабель вести в гофрорукаве.</t>
  </si>
  <si>
    <t>СИБ-8490-17</t>
  </si>
  <si>
    <t>г.Томск,тракт Иркутский 33</t>
  </si>
  <si>
    <t>Молостова Светлана Ивановна 89059365084,Тропман Иван Николаевич 89059365084,СБС Крывша Сергей Валерьевич 89131129036</t>
  </si>
  <si>
    <t xml:space="preserve">Прошу организовать на складе дополнительную розетку СКС для рабочего места SiGMA.На плане указано жирной точкой </t>
  </si>
  <si>
    <t>СИБ-8490-18</t>
  </si>
  <si>
    <t>0229</t>
  </si>
  <si>
    <t>с.Мельниково,ул.Ленинградская 2а/1</t>
  </si>
  <si>
    <t>Малахов Сергей 89234359511,Халимов Рустам Андреевич 89138507407,СБС Устюгов Александр Анатольевич 89138245349</t>
  </si>
  <si>
    <t>В связи со сдачей в аренду части второго этажа здания ДО8616/0229 по адресу.с Мельниково ул.Ленинградская 2а,прошу проихвести перенос 6 портов СКС в п.13(3 порта из п.12,3 порта из п.8)</t>
  </si>
  <si>
    <t>УБ-9960-191</t>
  </si>
  <si>
    <t>г Уфа ул Степана Кувыкина 14к6</t>
  </si>
  <si>
    <t>Хабиров Альберт Дамирович 79173619435, Кононенко Светлана Юрьевна 8-905-005-7996 (зам.
Рук. ВСП)</t>
  </si>
  <si>
    <t>Необходим монтаж 12 портов СКС для 4 РМ, по 3 порта на каждом в срок до 25.03.2024. На схеме РМ 1,2,3,4.</t>
  </si>
  <si>
    <t>УБ-9960-192</t>
  </si>
  <si>
    <t>г.Уфа,ул.Менделеева 137</t>
  </si>
  <si>
    <t>Хабиров Альберт Дамирович 79173619435,Борисова Валентина Вадимовна 89870356845</t>
  </si>
  <si>
    <t>Подвести сети СКС к 3 рабочим местам</t>
  </si>
  <si>
    <t xml:space="preserve">УБ-9960-193 </t>
  </si>
  <si>
    <t>с.Зубово, ул Электрозаводская, 16</t>
  </si>
  <si>
    <t xml:space="preserve"> Безруков С.В. +7-917-43-99-280</t>
  </si>
  <si>
    <t>Необходимо установить телекоммуникационный шкаф, удовлетворяющий требованиям Стандарта. Тип монтажа -
напольный; Габариты - не менее 32 юнитов 600*600мм взамен ТКШ СКС и ТКШ ТСО с дальнейшим объединением
оборудования в один новый</t>
  </si>
  <si>
    <t>СРБ-0431-61</t>
  </si>
  <si>
    <t>г.Ярославль ,ул.Советская 34</t>
  </si>
  <si>
    <t>Кузин Роман Геннадьевич 89206564222</t>
  </si>
  <si>
    <t>Требуется перетяжка горизонтальной СКС (медь) между кроссовыми ВСП.Соединить кроссовую 1.01 с кроссовой 1.42(4) и кроссовую 1.40 с кроссовой 1.42(4).16 СКС Суммарно</t>
  </si>
  <si>
    <t>СИБ-8791-95</t>
  </si>
  <si>
    <t>Литвинов Роман Юрьевич 89130313229</t>
  </si>
  <si>
    <t>Монтаж нового оптического дуплексного порта (два волокна) кат. OS2,OM3: 56 шт.</t>
  </si>
  <si>
    <t>Требуется построить дополнительнаую оптическую СКС</t>
  </si>
  <si>
    <t>СИБ-8604-64</t>
  </si>
  <si>
    <t>г.Новокузнецк,ул.Тольятти(Центральный р-н)зд27,3 этаж каб.302</t>
  </si>
  <si>
    <t>Пятков Сергей Валентинович 89234697052,СБС Мерзлякова Эллина Николаевна 89134200525</t>
  </si>
  <si>
    <t>Требуется монтаж 6 портов СКС для 2 рабочих мест(по 3 порта на РМ)Способ монтажа :розетки типоразмера Mosaic45 вкабель-канал размером не менее 80х50.Если линия за потолком то за потолком кабель вести в гофрорукаве</t>
  </si>
  <si>
    <t>https://disk.yandex.ru/d/z02TqiYPfl3neg</t>
  </si>
  <si>
    <t>https://disk.yandex.ru/d/a2K-vyKiQoFjDQ</t>
  </si>
  <si>
    <t>https://disk.yandex.ru/d/sHGwV4UPLTG22g</t>
  </si>
  <si>
    <t>https://disk.yandex.ru/d/7h4kKfkfEnoJEw</t>
  </si>
  <si>
    <t>https://disk.yandex.ru/d/qQk44K8uJZkXww</t>
  </si>
  <si>
    <t>https://disk.yandex.ru/d/Hmy-OCWEAMWliw</t>
  </si>
  <si>
    <t>https://disk.yandex.ru/d/Uc6x0R4PHD-GEg</t>
  </si>
  <si>
    <t>https://disk.yandex.ru/d/mW4sOFsSN0TCHQ</t>
  </si>
  <si>
    <t>https://disk.yandex.ru/d/eLnUobt9vfyOzQ</t>
  </si>
  <si>
    <t>https://disk.yandex.ru/d/Bhh5HsNcmk6emg</t>
  </si>
  <si>
    <t>https://disk.yandex.ru/d/oZEO3Fw4DecFJQ</t>
  </si>
  <si>
    <t>СИБ-8604-65</t>
  </si>
  <si>
    <t>Шемякина Юлия Александровна, +7 923 616 41 01</t>
  </si>
  <si>
    <t>Требуется установить сетевые розетки для организации рабочего места в предкладовой</t>
  </si>
  <si>
    <t>СИБ-9548-18</t>
  </si>
  <si>
    <t>с.Сарыг-Сеп,ул.Енисейская 158А</t>
  </si>
  <si>
    <t>На РМ в кассе необходимо дополнительно установить СКС розетки 2 штуки,1 для счетчика банкнот,1 принтер</t>
  </si>
  <si>
    <t>СРБ-0124-21</t>
  </si>
  <si>
    <t>г.Обнинск,п-кт Маркса ,д.94</t>
  </si>
  <si>
    <t>ВСП Стрыкова Елена Владимировна 89109143264</t>
  </si>
  <si>
    <t>Требуется СКС от серверной до точки АР07 wi-fi</t>
  </si>
  <si>
    <t>https://disk.yandex.ru/d/ivHrc-bBkCFbrQ</t>
  </si>
  <si>
    <t>https://disk.yandex.ru/d/SWS0ZBAvzV7tAg</t>
  </si>
  <si>
    <t>https://disk.yandex.ru/d/UVkwaGu4tH1WvQ</t>
  </si>
  <si>
    <t>СИБ-8791-96</t>
  </si>
  <si>
    <t>пос.Стрелка ,г.Лесосибирск,ул.Октябрьская зд.40</t>
  </si>
  <si>
    <t>менеджер Сараева Алена Андреевна 89770311989</t>
  </si>
  <si>
    <t>монтаж 1 порта СКС в кассе для ССМ</t>
  </si>
  <si>
    <t>СРБ-0127-24</t>
  </si>
  <si>
    <t>г Брянск ул Ульянова 127</t>
  </si>
  <si>
    <t>Шадрова Людмила Владимировна 79674315825, Беда Алексей Викторович +7 915 809 85 46, Дегтярева
Татьяна Ивановна 8-961-103-5664 (зам. Рук. ВСП)</t>
  </si>
  <si>
    <t>Необходим монтаж 2 портов СКС для УС. Точку подключения выполнить от рядом стоящей колонны, требуется
организация подведения к новому МУ ИПТ двух портов СКС на угол боковой стенки колонны (см. схему) ПГ 379249</t>
  </si>
  <si>
    <t>СРБ-0127-25</t>
  </si>
  <si>
    <t>0802</t>
  </si>
  <si>
    <t>г.Брянск,п-кт Ленина 10 Б</t>
  </si>
  <si>
    <t>Установка ПК в домене Sigma для систем видеонаблюдения адм.зд.ГОСБ (пост ЦБП)по целевому указани. ДБ ЦА выход в 48 подсеть.</t>
  </si>
  <si>
    <t xml:space="preserve">г.Ухта,ул.30 лет Октября 5 </t>
  </si>
  <si>
    <t>Колегов Денис Сергеевич 89042277750</t>
  </si>
  <si>
    <t>Необходимо установить интернет скс для прохождения обучения сотрудников .помещение гардеробной</t>
  </si>
  <si>
    <t>СЗБ-0432-14</t>
  </si>
  <si>
    <t>г.Архангельск,ул.Свободы 26</t>
  </si>
  <si>
    <t>Необходимо подключение 1 порта СКС в комнате №11 для ЖК.На стене слева от входа высота размещения 2 метра.Место помечено красным.</t>
  </si>
  <si>
    <t>СИБ-8604-66</t>
  </si>
  <si>
    <t>г Кемерово пр-кт Октябрьский 53</t>
  </si>
  <si>
    <t>Тропман Иван Николаевич 79139407550 Черепанова Анджела Николаевна +7 913 940 75 50
Сопровождающий: Ветрова Любовь Александровна, +7(983)217-10-84</t>
  </si>
  <si>
    <t>Необходим монтаж 1 порта СКС на складе для организации видеонаблюдения</t>
  </si>
  <si>
    <t>СИБ-8604-67</t>
  </si>
  <si>
    <t>0462</t>
  </si>
  <si>
    <t>Адм.зд.№8615-0462 г.Белово,пер.Цинкозаводской 2</t>
  </si>
  <si>
    <t>Бондарева Ольга Сергеевна +7 926 195 80 46,РВСП Бачаева Елена Валерьевна 89131341415</t>
  </si>
  <si>
    <t>Необходимо построить дополнительную линию(лучше две) для переключения АРМ и принтера с хаба на сеть ЛВС банка.Порт со стороны ЛВС GE2/0/48 на стеке коммутаторов G8615-VSP-AC-00462-005-129-ALP.</t>
  </si>
  <si>
    <t>УБ-9965-50</t>
  </si>
  <si>
    <t>Адм. здание по адресу кампус 5940: Склад Центр снабжения: г.Ханты-Мансийск, Газовиков, 9</t>
  </si>
  <si>
    <t>Необходимо установить ТКШ, удовлетворяющий требованиям Стандарта. Тип монтажа - настенный; Габариты - не
менее 20U 600*600мм Фото 8(место монтажа);
А также требуется - монтаж 4 новых портов СКС (Для РМ).</t>
  </si>
  <si>
    <t>ЦЧБ-8222-25</t>
  </si>
  <si>
    <t>г.Орел,ул.Салтыкова_Щедрина 23</t>
  </si>
  <si>
    <t>Зам.РВСП Шило Елена Николаевна 89051671510,Погуляев Евгений Валерьевич 89133829267</t>
  </si>
  <si>
    <t>Необходимо провести 1 порт СКС для подключения ЕИРС в комнате отдыха персонала.Предпологаеиое место справа от двери(угол) уточнить у зам РВСП)пометил на схеме красным.Высота размешения розетки СКС 2 метра от пола.</t>
  </si>
  <si>
    <t>https://disk.yandex.ru/d/_XrXd4TstmIDug</t>
  </si>
  <si>
    <t>https://disk.yandex.ru/d/eSpc_pjDul_txg</t>
  </si>
  <si>
    <t>https://disk.yandex.ru/d/EeRF2v1p0nyDtw</t>
  </si>
  <si>
    <t>https://disk.yandex.ru/d/9VAoqplMeCLEVw</t>
  </si>
  <si>
    <t>https://disk.yandex.ru/d/dGzkyqaND-MATw</t>
  </si>
  <si>
    <t>https://disk.yandex.ru/d/YGQnp73DG6Q08Q</t>
  </si>
  <si>
    <t>https://disk.yandex.ru/d/eUYFnv8625mEMA</t>
  </si>
  <si>
    <t>https://disk.yandex.ru/d/sUL0s5bis4rtOw</t>
  </si>
  <si>
    <t>https://disk.yandex.ru/d/VBQEAWdsEmA0VA</t>
  </si>
  <si>
    <t>Филимонов</t>
  </si>
  <si>
    <t>СЗБ-0349-26</t>
  </si>
  <si>
    <t>с.Корткерос,ул.Советская ,д188 окна 1,4 клиентский зал</t>
  </si>
  <si>
    <t>Бондарева Ольга Сергеевна +7 926 195 80 46,РВСП Лещикова Ирина Юрьевна 89042746211</t>
  </si>
  <si>
    <t>Требуется монтаж 6 портов СКС для 3 РМ(по 2 порта н акаждое)для дальнейшего устранения ХАБА.Способ монтажа:розетки типоразмера Mosaiс45 в кабель канал размером не менее 80х50.Если линия за потолком то за потолком кабель вести в гофроруаве.</t>
  </si>
  <si>
    <t>СЗБ-2936-19</t>
  </si>
  <si>
    <t>01931</t>
  </si>
  <si>
    <t>г.псков,п-кт Октябрьский 23/25 1 этаж помещение 118</t>
  </si>
  <si>
    <t>Погуляев Евгений Валерьевич 79133829267 ,Пахолкова Ольга Юрьевна 8-911-375-3781, 8-980-062-0201 (зам. Рук.
ВСП)</t>
  </si>
  <si>
    <t>Необходим монтаж 1 порта СКС для ЕИРС
Перед выездом согласовать с контактным лицом дату и время проведения работ</t>
  </si>
  <si>
    <t>ПВБ-4143-40</t>
  </si>
  <si>
    <t>Герфанов Намик Шамелович 89086148867,СБС Веремчук Александр Андреевич 89170903496</t>
  </si>
  <si>
    <t>Перемещение/Восстановление ранее используемых портов в пределах объекта (порт): 8 шт.</t>
  </si>
  <si>
    <t>В связи с расширением штата отдела экономической безопасности УБ просим вас создать 6 новых портов /перенести 8 портов информационные розетки/порты в кол-ве 6 штук ,а так же передвинуть 4 рабочих места с действующими портами 8 шт вглубь помещения 50 см</t>
  </si>
  <si>
    <t>СИБ-8490-19</t>
  </si>
  <si>
    <t>г.Томск,п-кт Ленина д.44 пом 24-83</t>
  </si>
  <si>
    <t>Халимов Рустам Андреевич 89138507407</t>
  </si>
  <si>
    <t>Необходимо расместить 16 портов СКС дял подключения оборудования рабочих мест</t>
  </si>
  <si>
    <t>СИБ-9843-121</t>
  </si>
  <si>
    <t>г Омск ул 22 Апреля 19к1, Цоколь</t>
  </si>
  <si>
    <t>Тропман Иван Николаевич 79139407550, Мянт Ольга Геннадьевна +7 913 940 75 50 , Инкина
Светлана Ивановна 8-913-967-8826 (рук ВСП)
Сопровождающий: Бабарыкин Алексей Геннадьевич, 79139882152</t>
  </si>
  <si>
    <t>Необходим монтаж 1 порта СКС для организации видеонаблюдения на складе.</t>
  </si>
  <si>
    <t>СРБ-0435-27</t>
  </si>
  <si>
    <t>г.Галич,ул.Ленина 10 лит А1</t>
  </si>
  <si>
    <t>Соколов Сергей Владимирович 89109589060,СБС 89101991366</t>
  </si>
  <si>
    <t>СКС кат. 5е в кол-ве: 56 шт.</t>
  </si>
  <si>
    <t>Разделение КИЦ.Отделение сетевой инфаструктуры КИЦ(кампуса)от ВСП.Необходимо 49 портов для РМ</t>
  </si>
  <si>
    <t>УБ-9960-194</t>
  </si>
  <si>
    <t>с.Знаменка ,ул.Заводская 18 режим работы:Пн-чт</t>
  </si>
  <si>
    <t>СКС дляподключения 1 МФУ и 1 ССМ</t>
  </si>
  <si>
    <t>https://disk.yandex.ru/d/QxzowLJ2Yi5V-A</t>
  </si>
  <si>
    <t>https://disk.yandex.ru/d/rx3weBiL_pgzCg</t>
  </si>
  <si>
    <t>https://disk.yandex.ru/d/m6w1m2eGQNOwlg</t>
  </si>
  <si>
    <t>https://disk.yandex.ru/d/0K2mp7povljwFw</t>
  </si>
  <si>
    <t>https://disk.yandex.ru/d/jCppin-AHimfPg</t>
  </si>
  <si>
    <t>https://disk.yandex.ru/d/sCCPqPLCS_fkSQ</t>
  </si>
  <si>
    <t>https://disk.yandex.ru/d/1e4tYnDpD1j55w</t>
  </si>
  <si>
    <t>ПВБ-4141-61</t>
  </si>
  <si>
    <t>461563, Акбулакский р-он, п.Шкуновка, ул.Центральная, 8 режим работы:пн,пт с 10:00-12:45</t>
  </si>
  <si>
    <t>Бельских Александр Викторович +7-987-850-0727, Крымова Галина Витальевна +7-922-835-4011</t>
  </si>
  <si>
    <t>Необходимо установить телекоммуникационный шкаф, удовлетворяющий требованиям Стандарта. Тип монтажа -
настенный; Габариты - не менее 18 юнитов 600*600мм; дверь одностворчатая над сейфом взамен ТКШ ТСО;
А также требуется - монтаж 4 новых портов СКС.</t>
  </si>
  <si>
    <t>СИБ-8490-20</t>
  </si>
  <si>
    <t>г.Томск,п-кт Ленина,д.44,эт.2,мансардное помещение</t>
  </si>
  <si>
    <t>Букарев Павел Владимирович 89521777188,РВСП Колесникова Лилия Сергеевна 89131165868</t>
  </si>
  <si>
    <t>В связи с необходимостью временного размещения рабочих мест сотрудников перефарматируеиого ВСП 8616/0236 на площадях ВСП 8616/0239 необходимо произвести монтаж 10 портов СКС для подключения оборудования рабочих мест и камер видеонаблюдения согласно планировочного решения во вложении.Необходимые порты отмечены зеленым на схеме СБС.</t>
  </si>
  <si>
    <t>СИБ-9843-122</t>
  </si>
  <si>
    <t>с.Буняковка, ул. Советская, 38 режим работв:Пн-чт с 9:00-15:00</t>
  </si>
  <si>
    <t>Червинский Виталий Владимирович +7 913 150 41 75
Сопровождающий: Кобец Надежда Анатольевна 8-950-784-4445</t>
  </si>
  <si>
    <t>Необходимо установить телекоммуникационный шкаф 18U (Установить 18U 600x600 с монтажом на стену).</t>
  </si>
  <si>
    <t>СРБ-0127-26</t>
  </si>
  <si>
    <t>г.Брянск,пр-кт Ленина 10Б</t>
  </si>
  <si>
    <t>Мельникова Елена Игоревна 89103397549</t>
  </si>
  <si>
    <t>Требуется монтаж портов СКС</t>
  </si>
  <si>
    <t>СРБ-0128-66</t>
  </si>
  <si>
    <t>г.Тула,ул.Коминтерна,д31,пом.5.02</t>
  </si>
  <si>
    <t>Алифанов Евгений Олегович 89056246109,СБС Валов Алексей Юрьевич 89107028096</t>
  </si>
  <si>
    <t>Необходим монтаж 4х портов СКС для подключения оборудования ВКС.Способ монтажа:скрытый.Розетка будет монтироваться за фальш-потолком поэтому линию оконечить накладной розеткой плюс патч корд.Линия от сеоверной в гофре впритык в к розетке.</t>
  </si>
  <si>
    <t>СРБ-0431-62</t>
  </si>
  <si>
    <t>г.Ярославль,ул.Советская д.34.пом 3.17</t>
  </si>
  <si>
    <t>Коршунов Сергей Николаевич 89159955744,СБС Ермолычев Алексей Викторович 89159806408</t>
  </si>
  <si>
    <t>Требуется монтаж 46 портов СКС для рабочих мест.Способ монтажа:розетки типоразмера Mosaic45 в кабель канал размером не менее 80х50.Если линия за потолком то за потолком кабель вести в гофрорукаве.Необходима маркировка номера помещения на патч-панели,маркировка портов 198-243.Кроссовая пом.3.16 ТКШ 3.16</t>
  </si>
  <si>
    <t>УБ-9960-195</t>
  </si>
  <si>
    <t>г Уфа ул Рихарда Зорге 5, 1этаж, кабинет 113</t>
  </si>
  <si>
    <t>Янбаев Малик Гималитдинович 79869611646,Полюдов Сергей Михайлович, +7(919)600-86-57</t>
  </si>
  <si>
    <t>Необходим монтаж 22 портов СКС в кабинете 113 для новых рабочих мест</t>
  </si>
  <si>
    <t>https://disk.yandex.ru/d/_bphmmRE7K9bYw</t>
  </si>
  <si>
    <t>https://disk.yandex.ru/d/Gvd3xJrcPeYPMA</t>
  </si>
  <si>
    <t>https://disk.yandex.ru/d/IFog7jvNv3Xgvg</t>
  </si>
  <si>
    <t>https://disk.yandex.ru/d/iVjjQc2nVBDVSw</t>
  </si>
  <si>
    <t>https://disk.yandex.ru/d/bLQiEiOZZmxunQ</t>
  </si>
  <si>
    <t>https://disk.yandex.ru/d/8Dwn8ts7V9YUbQ</t>
  </si>
  <si>
    <t>https://disk.yandex.ru/d/aeqgHINd9yfqKQ</t>
  </si>
  <si>
    <t>УБ-9967-40</t>
  </si>
  <si>
    <t xml:space="preserve">г.Новый Уренгой,ул.Таёжная ,д.30А,эт 3 переговорная </t>
  </si>
  <si>
    <t>Алексакин Александр Валериевич 89088754126,СБС Павлюков Алексей Александрович 89124202149</t>
  </si>
  <si>
    <t>Требуется монтаж 12 портов СКС для 6 раьочих мест.Способ монтажа розетки типоразмера Mosaic45 в кабель канал размером не менее80х50.Если линия за потолком то кабель вести в гофрорукаве.</t>
  </si>
  <si>
    <t>https://disk.yandex.ru/d/1zDzllVnnTx-Tg</t>
  </si>
  <si>
    <t>ББ-8312-42</t>
  </si>
  <si>
    <t>г.Улан-Удэ ул.Мокрова 31</t>
  </si>
  <si>
    <t>Организация СКС до места зеленого кружка (АР06)</t>
  </si>
  <si>
    <t>ББ-8312-43</t>
  </si>
  <si>
    <t>0109</t>
  </si>
  <si>
    <t>г.Улан-Удэ,ул.Пушкина 15В,2 этаж 15 окно</t>
  </si>
  <si>
    <t>Хингелова Ольга Сергеевна 89025640655</t>
  </si>
  <si>
    <t>Требуется монтаж СКС к данному рабочему месту</t>
  </si>
  <si>
    <t>СЗБ-0349-27</t>
  </si>
  <si>
    <t>г.Печера,ул.Гагарина д. 21</t>
  </si>
  <si>
    <t>Белых Михаил Васильевич 89121912375,Рук.КИЦ Ковалева Елена Сергеевна  89125510245</t>
  </si>
  <si>
    <t>Требуется проложить межкроссовое соединение между кроссовой ВСП и шкафом КИЦ</t>
  </si>
  <si>
    <t>СЗБ-2937-16</t>
  </si>
  <si>
    <t>01957</t>
  </si>
  <si>
    <t>г.Великий Новгород,ул.Чудинцева д.2</t>
  </si>
  <si>
    <t>ВИП ВСП 8629/01957 необходим монтаж порта СКС на стене слева от входа в комнату отдыха,на высоте около 2 метров для подключения ЕИРС(на схеме красный овал)</t>
  </si>
  <si>
    <t xml:space="preserve">УБ-9960-196 </t>
  </si>
  <si>
    <t>с. Тюрюшля, ул. Центральная, д. 43Г режим работы :Пн,ср с 10:00-16:45</t>
  </si>
  <si>
    <t>Тимашева Татьяна Николаевна (сервис-менеджер), тел. 8 986 962 51 38; Халитова Раушания
Зуфаровна (сотр.ВСП), тел. 8 963 892 85 15</t>
  </si>
  <si>
    <t>Необходим монтаж одной розетки на 2 порта для подключения МФУ</t>
  </si>
  <si>
    <t>УБ-9960-197</t>
  </si>
  <si>
    <t>0569</t>
  </si>
  <si>
    <t>с.Архангельское,ул.Ульяновых,11</t>
  </si>
  <si>
    <t>СКС для ТД wifi в кассе (зеленая)</t>
  </si>
  <si>
    <t>ПВБ-4143-41</t>
  </si>
  <si>
    <t>г Астрахань ул Б. Хмельницкого/ул Генерала Епишева 24/45</t>
  </si>
  <si>
    <t>Герасимов Сергей Владимирович 79033490691, Абдулаева Татьяна Александровна 8-937-127-3571</t>
  </si>
  <si>
    <t>Необходим монтаж 2 портов СКС для дополнительного рабочего места</t>
  </si>
  <si>
    <t>ПВБ-4143-42</t>
  </si>
  <si>
    <t>г.Астрахань,ул.Боевая 71</t>
  </si>
  <si>
    <t>Герасимов Сергей Владимирович 79033490691</t>
  </si>
  <si>
    <t>Создание дополнительного рабочего места согласно схемы</t>
  </si>
  <si>
    <t>СИБ-9548-19</t>
  </si>
  <si>
    <t>004</t>
  </si>
  <si>
    <t>г.Кызыл,ул.Кочетова 31,Кочетова 31 1 этаж окно 3,окно 4</t>
  </si>
  <si>
    <t>Саптел Начын Ужар Оолович 89069980219,СБС 89835150167</t>
  </si>
  <si>
    <t>На РМ (окно3 ,4) сеть проподает и появляется ,4 рабочее место:необходимо создать 2 СКС розетки.3 рабочее место: необходимо восставновление 2  существующих (1.09С и 1.09D)10 рабочее место восстановление 2х существующих розеток СКС</t>
  </si>
  <si>
    <t>Перемещение/Восстановление ранее используемых портов в пределах объекта (порт): 4 шт.</t>
  </si>
  <si>
    <t>СРБ-0128-67</t>
  </si>
  <si>
    <t>0178</t>
  </si>
  <si>
    <t>г.Алексин,ул.Ленина 15</t>
  </si>
  <si>
    <t>СКС для ТД wifi место АР-05</t>
  </si>
  <si>
    <t>УБ-9849-43</t>
  </si>
  <si>
    <t>Погуляев Евгений Валерьевич 89133829267,СБС Каргапольцев Николай Евгеньевич 89828000123</t>
  </si>
  <si>
    <t>ВИП ВСП 8599/0300 необходим монтаж порта СКС на стене в БЭК офисе на схеме помещения 93 обозначено красным ,возможно перемещение (необходимо для подключения ЖК панели 43 дюйма)</t>
  </si>
  <si>
    <t>СРБ-0438-22</t>
  </si>
  <si>
    <t>г.Иваново,ул.Лежневская 159</t>
  </si>
  <si>
    <t>Савельев Владислав Владимирович 89051053254,Свельев В.В. 89051053254</t>
  </si>
  <si>
    <t>Необходима оргнанизаия 4-х медных межкроссовых линков в существующих ТКШ.</t>
  </si>
  <si>
    <t>https://disk.yandex.ru/d/Vi8f7FN5jXAb8w</t>
  </si>
  <si>
    <t>https://disk.yandex.ru/d/JYqAVjkrr5GkPQ</t>
  </si>
  <si>
    <t>https://disk.yandex.ru/d/N01OKuxa0cX6_A</t>
  </si>
  <si>
    <t>https://disk.yandex.ru/d/E2T5JSZNijglcA</t>
  </si>
  <si>
    <t>https://disk.yandex.ru/d/YE0IaundwHbpiA</t>
  </si>
  <si>
    <t>https://disk.yandex.ru/d/IywE7d0nAzH3qQ</t>
  </si>
  <si>
    <t>https://disk.yandex.ru/d/-gbFa2GGEkQ0gA</t>
  </si>
  <si>
    <t>https://disk.yandex.ru/d/nHDSogRrxkVUkw</t>
  </si>
  <si>
    <t>https://disk.yandex.ru/d/5fxx-bwplENCFA</t>
  </si>
  <si>
    <t>https://disk.yandex.ru/d/i_AYwdTv1soXEw</t>
  </si>
  <si>
    <t>https://disk.yandex.ru/d/jSFPLTOj5eaO_g</t>
  </si>
  <si>
    <t>https://disk.yandex.ru/d/bD7SxJyya2J9Nw</t>
  </si>
  <si>
    <t>Стоп</t>
  </si>
  <si>
    <t>ПВБ-4143-43</t>
  </si>
  <si>
    <t>07</t>
  </si>
  <si>
    <t>г.Астрахань,ул.Немова ,34</t>
  </si>
  <si>
    <t>Герасимов Сергей Владимирович 89033490691</t>
  </si>
  <si>
    <t xml:space="preserve">Создание дополнительного рабочего места </t>
  </si>
  <si>
    <t>ПВБ-4143-44</t>
  </si>
  <si>
    <t>г.астрахань,ул.Чалобяна 19,Ногина 7,Свердлова 98</t>
  </si>
  <si>
    <t>Новиков Алексей Владимирович 89275556191</t>
  </si>
  <si>
    <t>В связи с организацией двух рабочих мест необходимо вывести 3 розетки СКС</t>
  </si>
  <si>
    <t xml:space="preserve">СИБ-8791-97 </t>
  </si>
  <si>
    <t>г Красноярск ул Мечникова зд54стр6, 1 эт, пом. 2</t>
  </si>
  <si>
    <t>Нагирный Александр Сергеевич 79130313293, Иванович Анна +7 913 838 30 35
Сопровождающий: Зайцев Андрей Андреевич 8-960-765-9878</t>
  </si>
  <si>
    <t>Необходим монтаж 9 портов СКС для 3 рабочих мест, по 3 порта для исключения промежуточных коммутаторов по
требованию ДКБ.</t>
  </si>
  <si>
    <t xml:space="preserve">СРБ-0431-63 </t>
  </si>
  <si>
    <t>Ярославская область, Даниловский район, с.Середа, ул.Ленина, д. 3</t>
  </si>
  <si>
    <t>Кузин Роман Геннадьевич +7-920-656-4222
Сопровождающий: Масленникова Ирина Александровна +7-980-657-3114</t>
  </si>
  <si>
    <t>Необходимо установить телекоммуникационный шкаф 12 юнитов 600*600мм; дверь одностворчатая
Монтаж 4 портов СКС</t>
  </si>
  <si>
    <t>СРБ-0431-64</t>
  </si>
  <si>
    <t>Ермолычев Алексей Викторович ,СБС,89159806408 Букреев Василий Васильевич</t>
  </si>
  <si>
    <t>Необходимо смонтировать 1 порт для wifi в запотолочном пространстве.Точка доступа 23 указана на плане во вложении.Кабинет 2.08.Потолки армстронг высота 2,7</t>
  </si>
  <si>
    <t>УБ-9849-44</t>
  </si>
  <si>
    <t>рп.Красный Октябрь,ул.Гагарина 1</t>
  </si>
  <si>
    <t>Требуется СКС для двух рабочих мест</t>
  </si>
  <si>
    <t>УБ-9965-51</t>
  </si>
  <si>
    <t>г Сургут б-р Свободы 2</t>
  </si>
  <si>
    <t>Драган Марина Михайловна 79227677527 , Корнеева Анастасия Викторовна 8-927-988-5508 (зам
рук ВСП)</t>
  </si>
  <si>
    <t>Необходим монтаж 11 портов СКС для РМ, в связи с добавлением рабочих мест</t>
  </si>
  <si>
    <t>https://disk.yandex.ru/d/JxZH8ImMkyh2Lw</t>
  </si>
  <si>
    <t>https://disk.yandex.ru/d/ZsaxVUqBVYyrmA</t>
  </si>
  <si>
    <t>https://disk.yandex.ru/d/a7pR4fQzTgmPIA</t>
  </si>
  <si>
    <t>https://disk.yandex.ru/d/UZX8B3toUyhA2Q</t>
  </si>
  <si>
    <t>https://disk.yandex.ru/d/yq1L5Oy7uSWvyw</t>
  </si>
  <si>
    <t>https://disk.yandex.ru/d/7Wsd7_VC-RxxoA</t>
  </si>
  <si>
    <t>https://disk.yandex.ru/d/C9O-sem9votDcw</t>
  </si>
  <si>
    <t>СЗБ-2937-17</t>
  </si>
  <si>
    <t>01850</t>
  </si>
  <si>
    <t>г.Боровичи,ул.Коммунарная стр.48</t>
  </si>
  <si>
    <t>Требуется провести канал связи для установки 2 УС</t>
  </si>
  <si>
    <t>СИБ-9843-123</t>
  </si>
  <si>
    <t>0387</t>
  </si>
  <si>
    <t>рп.Марьяновка,ул.Ленина 2</t>
  </si>
  <si>
    <t>Необходимы коммуникации для подключения двух банкоматов офисного типа</t>
  </si>
  <si>
    <t>СРБ-0127-27</t>
  </si>
  <si>
    <t>г.Брянск,п-кт Ленина 78</t>
  </si>
  <si>
    <t>ВИП ВСП 8605-0296 необходимо провести монтаж порта СКС в комнате отдыха напротив двери на высоте около 2 метров от пола.На схеме обозначено красным овалом.</t>
  </si>
  <si>
    <t xml:space="preserve">СРБ-0128-68 </t>
  </si>
  <si>
    <t>Котова Елена Викторовна 79190787631, +7 906 628 14 79
Сопровождающий: Комаров Кирилл Юрьевич, +7(915)780-15-51</t>
  </si>
  <si>
    <t>Необходим монтаж 4 портов СКС для подключения новых рабочих мест</t>
  </si>
  <si>
    <t>СРБ-0438-23</t>
  </si>
  <si>
    <t>г.Иваново,ул.Лженевская 159</t>
  </si>
  <si>
    <t>Якунин Александр Вячеславович 89109833351</t>
  </si>
  <si>
    <t>8639/071 камната отдыха.СБС будет установлена ЖК панельЮдля этого нужно установить порт</t>
  </si>
  <si>
    <t>УБ-9965-52</t>
  </si>
  <si>
    <t>Склад Югорского ГОСБ 5940 г.Сургут,ул.Сергея Безверхова 2</t>
  </si>
  <si>
    <t>Бердюгин Сергей Васильевич 8-912-927-0191</t>
  </si>
  <si>
    <t>Необходимо смонтировать ТКШ 32U 600х600 вместо стеллажа для документов;
Монтаж 8 портов СКС.</t>
  </si>
  <si>
    <t>https://disk.yandex.ru/d/mnLUJfVRAF1FtA</t>
  </si>
  <si>
    <t>https://disk.yandex.ru/d/JYB4xjKfltEsmg</t>
  </si>
  <si>
    <t>https://disk.yandex.ru/d/gAnTOsfDTZmWZQ</t>
  </si>
  <si>
    <t>https://disk.yandex.ru/d/K6Lz6j5wV9W43A</t>
  </si>
  <si>
    <t>https://disk.yandex.ru/d/4c-ZgWLgJTec2A</t>
  </si>
  <si>
    <t>https://disk.yandex.ru/d/eZ_tVjhsloYxJw</t>
  </si>
  <si>
    <t>СЗБ-2755-23</t>
  </si>
  <si>
    <t>01273</t>
  </si>
  <si>
    <t xml:space="preserve"> г Черняховск ул Ленина 16Б</t>
  </si>
  <si>
    <t>Воронов Егор Валентинович 79114560555</t>
  </si>
  <si>
    <t>Монтаж нового оптического дуплексного порта (два волокна) кат. OS2,OM3: 8 шт.</t>
  </si>
  <si>
    <t>Строительство вертикальной СКС согласно ТЗ</t>
  </si>
  <si>
    <t xml:space="preserve">СРБ-0431-65 </t>
  </si>
  <si>
    <t xml:space="preserve">Коршунов  Сергей  Николаевич  79056363097,  Ермолычев  Алексей  Викторович,  СБС  ,  79159806408 </t>
  </si>
  <si>
    <t>монтаж СКС для нового рабочего места</t>
  </si>
  <si>
    <t xml:space="preserve"> СРБ-0435-28</t>
  </si>
  <si>
    <t xml:space="preserve"> с Парфеньево ул Ленина 53</t>
  </si>
  <si>
    <t>Необходимо смонтировать дополнительные информационные розетки. Устранение нарушений по кибербезопасности</t>
  </si>
  <si>
    <t>СРБ-0438-24</t>
  </si>
  <si>
    <t>г Иваново ул Лежневская 159</t>
  </si>
  <si>
    <t>Грибова Елена Евгеньевна 79066181198</t>
  </si>
  <si>
    <t>Необходимо создать СКС для 2 РМ: 1 РМ сотрудника и 1 РМ интернет киоск с возможностью работы в sigma и omega</t>
  </si>
  <si>
    <t>УБ-9960-198</t>
  </si>
  <si>
    <t>0473</t>
  </si>
  <si>
    <t xml:space="preserve"> с Ермекеево ул Ленина 25</t>
  </si>
  <si>
    <t>Мингазов  Айрат  Ильдарович  79174011158,  Кофанов  Александр  Владимирович,  СБС  , +7(917)363-24-20</t>
  </si>
  <si>
    <t>Для выполнения служебных обязанностей необходимо добавить 2 порта в кассе</t>
  </si>
  <si>
    <t>https://disk.yandex.ru/d/3plIc8zWZTiFOw</t>
  </si>
  <si>
    <t>https://disk.yandex.ru/d/1hfaEFiaegMbzQ</t>
  </si>
  <si>
    <t>https://disk.yandex.ru/d/CpyKW3Aqj3sVBA</t>
  </si>
  <si>
    <t>https://disk.yandex.ru/d/phH6YZ38yGhuBQ</t>
  </si>
  <si>
    <t>https://disk.yandex.ru/d/UzgzDFnr3lD10Q</t>
  </si>
  <si>
    <t>Перемещение/Восстановление ранее используемых портов в пределах объекта (порт) в кол-ве: 12 шт.</t>
  </si>
  <si>
    <t>СИБ-8606-111</t>
  </si>
  <si>
    <t>Усть-Калманский р-н, Новобураново с., Октябрьская ул., 7 режим работы:Пн,ср,чт с 8:30-15:30</t>
  </si>
  <si>
    <t>Норко Дмитрий Александрович +7 913 507-94-47</t>
  </si>
  <si>
    <t>В случае если ТКШ 18U 600x600 не войдет над сейфом, установить рядом (над местом установки АСО). А также
требуется - монтаж &lt;4&gt; новых портов СКС</t>
  </si>
  <si>
    <t>https://disk.yandex.ru/d/Qms3ZwumVu-Gwg</t>
  </si>
  <si>
    <t xml:space="preserve"> СРБ-0128-69</t>
  </si>
  <si>
    <t xml:space="preserve"> г Щекино ул Лукашина 4</t>
  </si>
  <si>
    <t>Ильичев Павел Александрович 79105800994</t>
  </si>
  <si>
    <t>4порта восстановить. скс смонтирована,требуется расшить розетки в стол.Розеточный модуль с нумерацией есть,требуется выполнить монтаж проводов в него; $1 скс смонтирована,требуется расшить розетки в
стол.Розеточный модуль с нумерацией есть,требуется выполнить монтаж проводов в него</t>
  </si>
  <si>
    <t xml:space="preserve"> СРБ-0128-70</t>
  </si>
  <si>
    <t>г.Тула,ул.Фрунзе 12</t>
  </si>
  <si>
    <t>Карасев Дмитрий Владимирович (сервис-менеджер), тел. 8 910 166 20 71; Репина Ольга Викторовна (рук.ВСП), тел. 8 903 039 62 06</t>
  </si>
  <si>
    <t>Требуется 4 розетки СКС для организации рабочего места зам.рук.ВСП</t>
  </si>
  <si>
    <t>СИБ-8791-98</t>
  </si>
  <si>
    <t>0923</t>
  </si>
  <si>
    <t xml:space="preserve"> с Пировское ул Ленина зд25</t>
  </si>
  <si>
    <t>Лемберг Юрий Рихардович 79130313224</t>
  </si>
  <si>
    <t>СКС для РМ согласно схемы</t>
  </si>
  <si>
    <t xml:space="preserve">УБ-9960-199 </t>
  </si>
  <si>
    <t xml:space="preserve"> г Стерлитамак ул Артема 53Б</t>
  </si>
  <si>
    <t>Фахриев Радик Айратович 79033102266</t>
  </si>
  <si>
    <t>Прокладка телефонной линии, монтаж телефонной розетки</t>
  </si>
  <si>
    <t>УБ-9960-200</t>
  </si>
  <si>
    <t xml:space="preserve"> КИЦ г Сибай ул Пионерская 9А</t>
  </si>
  <si>
    <t xml:space="preserve"> Бактыбаев Марсель Мурадимович 79869602456</t>
  </si>
  <si>
    <t>Требуется монтаж СКС розеток 4 шт. для организации РМ в секторе инкассации</t>
  </si>
  <si>
    <t xml:space="preserve">УБ-9967-41 </t>
  </si>
  <si>
    <t>035</t>
  </si>
  <si>
    <t xml:space="preserve"> г Губкинский мкр № 9 11</t>
  </si>
  <si>
    <t>Конев Евгений Николаевич 79320920962</t>
  </si>
  <si>
    <t>Необходимо  с  серверной  провести  СКС  в  помещения  10  по  программе  "Эффективная  наличность".  Монтаж 4 портов СКС</t>
  </si>
  <si>
    <t>https://disk.yandex.ru/d/uJ5CphWm9t0AWw</t>
  </si>
  <si>
    <t>https://disk.yandex.ru/d/b7id63pT-we83g</t>
  </si>
  <si>
    <t>https://disk.yandex.ru/d/bGVzbBpuN_mwhA</t>
  </si>
  <si>
    <t>https://disk.yandex.ru/d/iKqktK-KF0EzAw</t>
  </si>
  <si>
    <t>https://disk.yandex.ru/d/AN6JDRWdbRRIJw</t>
  </si>
  <si>
    <t>https://disk.yandex.ru/d/FtuzydqU9cC2VQ</t>
  </si>
  <si>
    <t>СРБ-0431-66</t>
  </si>
  <si>
    <t>г.Ярославль,п-кт Ленина 30</t>
  </si>
  <si>
    <t>Махов Андрей Владимирович 89807098402</t>
  </si>
  <si>
    <t xml:space="preserve">Необходимо установить внешнюю розетку в сейфовой комнате за подвесным потолком над приборами ОПС,второй конец расскроссировать на патч-панели в кроссовой </t>
  </si>
  <si>
    <t>УБ-9849-45</t>
  </si>
  <si>
    <t>рп Мишкино ул Ленина 26</t>
  </si>
  <si>
    <t>Морев Андрей Владимирович 79128365020, Курко Ольга Владимировна +7 932 318 61 70
(Заместитель руководителя офиса)</t>
  </si>
  <si>
    <t>Необходим монтаж 8 портов СКС для 4 РМ, по 2 порта на каждом.</t>
  </si>
  <si>
    <t>УБ-9849-46</t>
  </si>
  <si>
    <t>0134</t>
  </si>
  <si>
    <t>Варгашинский округ, с. Мостовское, ул. Гоголя, д. 28 режим работы:Вт,ср,пт с 8:30-15:30</t>
  </si>
  <si>
    <t>Анваров Сергей Разыкович 8-912-571-8500,Дедова Екатерина Владимировна 8-919-590-9123</t>
  </si>
  <si>
    <t>Установить ТКШ 18U/20U/22U 600х600 вместо существующего ТКШ, с переносом СКС из старого ТКШ в новый.
Разместить на полу.</t>
  </si>
  <si>
    <t>https://disk.yandex.ru/d/IqbPg72P4dCA1w</t>
  </si>
  <si>
    <t>https://disk.yandex.ru/d/jMp59pve5n_nzw</t>
  </si>
  <si>
    <t>https://disk.yandex.ru/d/mbKfAbBXFV23Rw</t>
  </si>
  <si>
    <t>ББ-8310-40</t>
  </si>
  <si>
    <t xml:space="preserve"> г Чита, ул Пушкина 5</t>
  </si>
  <si>
    <t>Погуляев Евгений Валерьевич 79133829267</t>
  </si>
  <si>
    <t>"Необходим монтаж 1 порта СКС в комнате отдыха, или кухне, на высоте около 2 метров от пола, на схеме обозначено красным овалом Уточнить место у зам РВСП "</t>
  </si>
  <si>
    <t>ББ-8312-44</t>
  </si>
  <si>
    <t>Склад г Улан-Удэ ул Ботаническая 7Д</t>
  </si>
  <si>
    <t>Абашеев Денис Григорьевич 79021675677</t>
  </si>
  <si>
    <t>Для нового РМ необходима СКС</t>
  </si>
  <si>
    <t xml:space="preserve"> СИБ-8604-68 </t>
  </si>
  <si>
    <t xml:space="preserve"> г Новокузнецк ул Тольятти (Центральный р-н) зд27</t>
  </si>
  <si>
    <t>Некрасов Эдуард Павлович 79236308001</t>
  </si>
  <si>
    <t>Для организации рабочего процесса, необходимо провести монтаж СКС и электрической розетки в помещении комнаты хранения оружия.</t>
  </si>
  <si>
    <t>СИБ-8604-69</t>
  </si>
  <si>
    <t>г Ленинск-Кузнецкий пр-кт Ленина 78а</t>
  </si>
  <si>
    <t xml:space="preserve"> 8-983-212-1116 (Ряполова Елена Геннадьевна).Бондарева Ольга Сергеевна ,Долженко Олег Васильевич, СБС +7(913)412-01-20</t>
  </si>
  <si>
    <t>10 портов для РМ .После проведение «техрефреша ЛВС» в ВСП 8615/0261 (г.Ленинск-Кузнецкий, 
проспект Ленина, 78а) для перевода на ѴКР остался выносной управляемый коммутатор на рабочем
месте сотрудников СБС (каб. 405). Необходимо строительство 10 СКС портов для устройств СБС для
исключения выносного управляемого коммутатора из сети ВСП. Контактный телефон сотрудника СБС на месте: 8-983-212-1116 (Ряполова Елена Геннадьевна)</t>
  </si>
  <si>
    <t>СИБ-9843-124</t>
  </si>
  <si>
    <t xml:space="preserve"> г Омск ул Маршала Жукова 4/2</t>
  </si>
  <si>
    <t>Денисенко Евгений Викторович 79136581177</t>
  </si>
  <si>
    <t>установить 4 двойных розетки согласно планировки, проложить 8 каб. витой пары в помещение телекоммуникационной №314, установить патч-панель.</t>
  </si>
  <si>
    <t>СРБ-0128-71</t>
  </si>
  <si>
    <t>Кирмель Андрей Александрович 79639314813, Михеенков Денис Александрович,СБС- 79105506277</t>
  </si>
  <si>
    <t>Необходима организация новых розеток в помещении 2.38 на столах 2.38.01, 2.38.02, 2.38.03 для РМ</t>
  </si>
  <si>
    <t>https://disk.yandex.ru/d/tR-TO0eMC8GDZQ</t>
  </si>
  <si>
    <t>https://disk.yandex.ru/d/hCLH2tBjQtYm8Q</t>
  </si>
  <si>
    <t>https://disk.yandex.ru/d/Xa8i8tElsmcZyg</t>
  </si>
  <si>
    <t>https://disk.yandex.ru/d/yLBuSR210rFRMg</t>
  </si>
  <si>
    <t>https://disk.yandex.ru/d/_fbSds9Dt_Ju-g</t>
  </si>
  <si>
    <t>Барнаул нов. 50004782120 от 06.02.2024</t>
  </si>
  <si>
    <t>Предлагаемое решение: установить шкаф 18U 600х600 вместо текущего;
А также требуется - монтаж 6 новых портов СКС для РМ.
Перед выездом согласовать с контактным лицом дату и время проведения работ</t>
  </si>
  <si>
    <t>Поскотинов Василий Алексеевич \ Сергеев Евгений Александрович +7-903-957-0373 \ +7-909-844-1111
Сопровождающий: Бруй Людмила Владимировна +7-961-983-3776</t>
  </si>
  <si>
    <t>Третьяковский р-н, ст. Третьяково, ул. Центральная, 10 режим работы:Пн,вт,чт,пт с 8:30-16:00</t>
  </si>
  <si>
    <t xml:space="preserve">СИБ-2120-114 </t>
  </si>
  <si>
    <t>необходим монтаж 1 порта СКС в комнате отдыха слева от выхода в уборную , на высоте около 2 метров от пола ( уточнить у Зам Руководителя ВИП) необходима для монтажа ЖК панели БИРС "</t>
  </si>
  <si>
    <t>Погуляев Евгений Валерьевич +7 913 382 92 67</t>
  </si>
  <si>
    <t>г Череповец б-р Доменщиков 29</t>
  </si>
  <si>
    <t>0145</t>
  </si>
  <si>
    <t>Вологда нов. 50004773051 от 28.02.2024</t>
  </si>
  <si>
    <t>Необходимо установить телекоммуникационный шкаф 18U 600x600 с монтажом на стену слева от кондиционера
Перед выездом согласовать с контактным лицом дату и время проведения работ</t>
  </si>
  <si>
    <t>Дресвянкин Никита Евгеньевич, тел. 8-996-945-1638
Сопровождающий: Соколова Ирина Михайловна 8-981-421-3824</t>
  </si>
  <si>
    <t>Шекснинский район, п.Чебсара, ул.Мира, 12 режим работы:Вт-чт с 9:00-17:00</t>
  </si>
  <si>
    <t>В ВСП необходимо установить новый включая комплектация (согласно пункта 5,приложение 1 к договору)Обращаем внимание что в связи с тем что по данному заказу требуется поставка нового шкафа и перенос функционирующей СКС(подготовительные работы по раскроссировке и демонтажу АСО и завершающим работам врамках которых проводится обратный монтаж АСО и его кроссировкаЮкоторые выполняются другими службами банка и должны быть проведены максимально оперативно)то работы должны проводится по заранее согласованному графику(для синхронизации данных мероприятий с тех.службами и бизнесом необходимол заблоговременное планирование и соглосование даты работ)преимущественно вечернее ночное время а также выходные дни(во внерабочее время объектов банка для предупреждения случаев отключения ВСП)</t>
  </si>
  <si>
    <t>https://disk.yandex.ru/d/DCL5H0e7mPtyqQ</t>
  </si>
  <si>
    <t>Череповецкий р-н,д.Сурково,ул.Новая,27А режим работы:Вт с 10:00-14:15,Чт с 11:45-16:00</t>
  </si>
  <si>
    <t>Необходимо установить телекоммуникационный шкаф 18U 600х600, либо вместо ТКШ ТСО, либо в другое место
(определить на месте), предварительно согласовав с ТЗС;
• Требуется монтаж 5 новых портов.
Перед выездом согласовать с контактным лицом дату и время проведения работ</t>
  </si>
  <si>
    <t>https://disk.yandex.ru/d/oqKLJGZPsnVPeA</t>
  </si>
  <si>
    <t>Поскотинов Василий Алексеевич +7-903-957-0386
Сопровождающий: Тарасова Лидия Васильевна 8-905-983-6687, 8-913-269-3382</t>
  </si>
  <si>
    <t>Родинский р-н, п. Мирный, ул. Восточная, 2а режим работы:Пн-ср с 9:00-15:15</t>
  </si>
  <si>
    <t>СИБ-2120-113</t>
  </si>
  <si>
    <t>Необходимо установить телекоммуникационный шкаф 20U 600х600 над старым зеленым ТКШ, с креплением на стене;
• Требуется монтаж 4 новых портов.
Перед выездом согласовать с контактным лицом дату и время проведения работ</t>
  </si>
  <si>
    <t>https://disk.yandex.ru/d/QV5a0wLCAI7p-w</t>
  </si>
  <si>
    <t>Поскотинов Василий Алексеевич +7-903-957-0385
Сопровождающий: Беляева Марина Сергеевна 8-961-998-5571</t>
  </si>
  <si>
    <t>Усть-Пристаньский р-н, с. Нижнеозерное, ул. Юбилейная, 18 режим работы :Вт,пт с 9:00-16:00</t>
  </si>
  <si>
    <t>СИБ-2120-112</t>
  </si>
  <si>
    <t>Необходимо установить телекоммуникационный шкаф, удовлетворяющий требованиям Стандарта. Тип монтажа - настенный;
Габариты - не менее 18 юнитов 600*600мм; дверь одностворчатая. Справа от ТКШ ТСО;
А также требуется - монтаж 5 новых портов СКС.
Перед выездом согласовать с контактным лицом дату и время проведения работ</t>
  </si>
  <si>
    <t>https://disk.yandex.ru/d/fwAmYQnCySTGvw</t>
  </si>
  <si>
    <t>Поскотинов Василий Алексеевич \ Сергеев Евгений Александрович +7-903-957-0373 \ +7-909-844-1111
Сопровождающий: Тарасова Лидия Васильевна +7-913-269-3382</t>
  </si>
  <si>
    <t>Родинский р-н, с. Ярославцев Лог, ул. Молодежная, 30а режим работы:Пт с 9:15-14:30</t>
  </si>
  <si>
    <t>СИБ-2120-111</t>
  </si>
  <si>
    <t>Необходимо установить телекоммуникационный шкаф 20U 600х600 на стену вместо вешалки и коробок; или на стену вдоль
двери под выключателем. Определить оптимальное расположение ТКШ на месте;
• Требуется монтаж 4 новых портов.
Перед выездом согласовать с контактным лицом дату и время проведения работ</t>
  </si>
  <si>
    <t>https://disk.yandex.ru/d/87S1lhPnuAzeqQ</t>
  </si>
  <si>
    <t>Поскотинов Василий Алексеевич +7-903-957-0384
Сопровождающий: Евсеева Елена Николаевна 8-923-647-4782, 8-961-999-4460</t>
  </si>
  <si>
    <t>Поспелихинский р-н, с. Клепечиха, ул. Скок, 80 режим работы</t>
  </si>
  <si>
    <t>СИБ-2120-110</t>
  </si>
  <si>
    <t>Необходим монтаж 3 портов СКС для ССМ
Перед выездом согласовать с контактным лицом дату и время проведения работ</t>
  </si>
  <si>
    <t>https://disk.yandex.ru/d/7Sv9JveFGtnm5g</t>
  </si>
  <si>
    <t>Маслова Любовь Николаевна 79218755346, Большакова Ольга Николаевна +7 921 233 24 60</t>
  </si>
  <si>
    <t>г. Вологда, ул. Герцена, д. 72</t>
  </si>
  <si>
    <t>Необходим монтаж 4 портов для подключения счетно-сортировальной машин
Перед выездом согласовать с контактным лицом дату и время проведения работ</t>
  </si>
  <si>
    <t>https://disk.yandex.ru/d/BiBayP-K8CAuVg</t>
  </si>
  <si>
    <t>Маслова Любовь Николаевна 79218755346 Баданина Ирина Дмитриевна +7 921 824 67 49</t>
  </si>
  <si>
    <t>г. Никольск, ул. Маршала Конева, д. 133б</t>
  </si>
  <si>
    <t>ТКШ 18U 600*600мм взамен двух имеющихся ТКШ с дальнейшем объединением оборудования в новый ТКШ;
Монтаж 4 новых портов СКС.
Перед выездом согласовать с контактным лицом дату и время проведения работ</t>
  </si>
  <si>
    <t>https://disk.yandex.ru/d/3mZti7Wonrg_Yg</t>
  </si>
  <si>
    <t>ресвянкин Никита Евгеньевич, тел. 8-996-945-1638
Сопровождающий: Ракец Галина Владимировна 8-951-747-6768</t>
  </si>
  <si>
    <t xml:space="preserve"> Шекснинский р-он, д. Нифантово, ул. Фабричная, д. 6А</t>
  </si>
  <si>
    <t>Необходимо установить ТКШ (фото Место монтажа),Тип монтажа - настенный; Габариты - не менее 18 юнитов 600*600мм;
дверь одностворчатая;
А также требуется - монтаж 4 новых портов СКС.
Перед выездом согласовать с контактным лицом дату и время проведения работ</t>
  </si>
  <si>
    <t>https://disk.yandex.ru/d/lw15EBstDvS-Mw</t>
  </si>
  <si>
    <t>Дресвянкин Никита Евгеньевич, тел. 8-996-945-1638
Сопровождающий: Доршева Наталья Николаевна 8-921-828-1469</t>
  </si>
  <si>
    <t>Вытегорский р-он, с. Анненский мост, пр-т Советский, д. 54А режим работы:Вт,чт,сб 8:15-16:00</t>
  </si>
  <si>
    <t>Необходимо установить теллекомуникационный шкаф 18u (над сейфом)Требуется монтаж 4 новых портов.</t>
  </si>
  <si>
    <t>https://disk.yandex.ru/d/wZWHXb_poodeFA</t>
  </si>
  <si>
    <t>Поскотинов Василий Алексеевич 89039570373,Сергеев Евгений Александрович 89098441113</t>
  </si>
  <si>
    <t>Шупиновский р-н,с.Нечунаево,ул.Молодежная 55 режим работы :Ср,пт с 9:00-15:30</t>
  </si>
  <si>
    <t>СИБ-2120-109</t>
  </si>
  <si>
    <t>Необходимо смонтировать под потолком 2 порта СКС для точек доступа Wi-Fi (AP07 и AP08) на 2-ом этаже
Перед выездом согласовать с контактным лицом дату и время проведения работ</t>
  </si>
  <si>
    <t>https://disk.yandex.ru/d/VxwkviHVWwsbSQ</t>
  </si>
  <si>
    <t xml:space="preserve"> Ситников Роман Сергеевич 79092600776
Сопровождающий: Пахомова Оксана Геннадьевна 8-960-959-0225 (сотр ВСП)</t>
  </si>
  <si>
    <t>г Алейск ул Советская 102</t>
  </si>
  <si>
    <t>0262</t>
  </si>
  <si>
    <t>СИБ-2120-108</t>
  </si>
  <si>
    <t xml:space="preserve"> Необходимо установить телекоммуникационный шкаф 20U 600х600;
• Требуется монтаж 4 новых портов.
Перед выездом согласовать с контактным лицом дату и время проведения работ</t>
  </si>
  <si>
    <t>https://disk.yandex.ru/d/9oz1vmuHNrw6Tg</t>
  </si>
  <si>
    <t>Поскотинов Василий Алексеевич +7-903-957-0373
Сопровождающий: Боброва Татьяна Владимировна</t>
  </si>
  <si>
    <t>Топчихинский р-н, с. Переясловка, ул. Губина, 5режим работы:Пн,чт с 9:00-15:00</t>
  </si>
  <si>
    <t>СИБ-2120-107</t>
  </si>
  <si>
    <t>В рамках подготовки к ТР ВСП необходимо установить в ВСП телеком.шкаф 20 U 600х600 с одностворчатой дверью взамен ТКШ УБ.Результаты обследования СБС во вложении.После получения заказа в ЭДО вам необходимо сообщить дату поставки тел.шкафа на ваш склад в течении 10 рабочих дней.Данная информация требуется для организации и соглосования на уровне банка.</t>
  </si>
  <si>
    <t>https://disk.yandex.ru/d/XWfq5u6Qix85og</t>
  </si>
  <si>
    <t>Ройзман Валерий Леонидович 89835551000</t>
  </si>
  <si>
    <t>Ребрихинский р-он,с.Клочки,ул.Павловская 39 режим работы:Пн,чт  8:00-16:00</t>
  </si>
  <si>
    <t>0685</t>
  </si>
  <si>
    <t>СИБ-2120-106</t>
  </si>
  <si>
    <t>Монтаж розеток СКС для IP-видеокамер установленных в КИЦе 8644/0218</t>
  </si>
  <si>
    <t>https://disk.yandex.ru/d/gn1HAvQKMGwEGQ</t>
  </si>
  <si>
    <t>СКС кат. 5е в кол-ве: 110 шт.</t>
  </si>
  <si>
    <t>Остермиллер Евгений Александрович 89132500241</t>
  </si>
  <si>
    <t>г.Рубцовск,п-кт Ленина 47</t>
  </si>
  <si>
    <t>0795</t>
  </si>
  <si>
    <t>СИБ-2120-105</t>
  </si>
  <si>
    <t>Поставка и монтажа навесного ТКШ размером не менее 32U, 800х800 в кол-ве: 1 шт.</t>
  </si>
  <si>
    <t>Необходимо установить телекоммуникационный шкаф 32U 800х800 вместо старого ТКШ;
• Требуется монтаж 4 новых портов.
Перед выездом согласовать с контактным лицом дату и время проведения работ</t>
  </si>
  <si>
    <t>https://disk.yandex.ru/d/My4B6OP3-_W5fw</t>
  </si>
  <si>
    <t>Поскотинов Василий Алексеевич +7-903-957-0384
Сопровождающий: Табакаева Ольга Борисовна 8-962-793-8875</t>
  </si>
  <si>
    <t xml:space="preserve"> Красногорский р-н, с. Быстрянка, пер. Мартовский, 6</t>
  </si>
  <si>
    <t>348</t>
  </si>
  <si>
    <t xml:space="preserve"> СИБ-2120-104</t>
  </si>
  <si>
    <t>https://disk.yandex.ru/d/iOHhei9lHqR-lA</t>
  </si>
  <si>
    <t>Поскотинов Василий Алексеевич +7-903-957-0383
Сопровождающий: Юдина Юлия Николаевна 8-923-792-7905, 8-905-985-5529</t>
  </si>
  <si>
    <t>Рубцовский р-н, с. Новониколаевка, ул. Вовченко, 14 режим работы:Ср,пт с 8:45-16:45</t>
  </si>
  <si>
    <t xml:space="preserve"> СИБ-2120-103</t>
  </si>
  <si>
    <t>Необходимо установить телекоммуникационный шкаф 20U 600х600 согласно схеме;
• Требуется монтаж 4 новых портов.
Перед выездом согласовать с контактным лицом дату и время проведения работ</t>
  </si>
  <si>
    <t>https://disk.yandex.ru/d/pn948Zfcg2xQMQ</t>
  </si>
  <si>
    <t>Поскотинов Василий Алексеевич +7-903-957-0383
Сопровождающий: Сергиенкова Ирина Анатольевна 8-962-810-7035, 8(38566)27344</t>
  </si>
  <si>
    <t>Кулундинский р-н, п. Октябрьский, ул. Советская, 10 режим работы:Вт с 9:00-16:30</t>
  </si>
  <si>
    <t>СИБ-2120-102</t>
  </si>
  <si>
    <t>Необходимо установить (смонтировать на стене) телекоммуникационный шкаф 20U 600х600 вместо ТКШ ТСО (не
прикручен);
• Требуется монтаж 4 новых портов.
Перед выездом согласовать с контактным лицом дату и время проведения работ</t>
  </si>
  <si>
    <t>https://disk.yandex.ru/d/Yc7ZoO-49wD-Lw</t>
  </si>
  <si>
    <t>Поскотинов Василий Алексеевич +7-903-957-0382
Сопровождающий: Ворнавских Ирина Викторовна 8-67297611</t>
  </si>
  <si>
    <t>Алейский р-н, с. Кашино, ул. Октябрьская, 53 режим работы:Пн,ср с 9:15-16:00,пт с 8:00-13:30</t>
  </si>
  <si>
    <t>СИБ-2120-101</t>
  </si>
  <si>
    <t>Необходимо установить телекоммуникационный шкаф 18U 600х600 разместить в углу выше ламинатора;
• Требуется монтаж 5 новых портов.
Перед выездом согласовать с контактным лицом дату и время проведения работ</t>
  </si>
  <si>
    <t>https://disk.yandex.ru/d/Hi2Ig16Pqw5AIg</t>
  </si>
  <si>
    <t>Поскотинов Василий Алексеевич +7-903-957-0381
Сопровождающий: Падалко Наталья Владимировна 8-923-000-2784</t>
  </si>
  <si>
    <t>Благовещенский район, с. Новокулундинка, ул. Мира, 38 режим работы:Пн,ср с 8:15-16:15</t>
  </si>
  <si>
    <t>СИБ-2120-100</t>
  </si>
  <si>
    <t>Требуется прокладка многомодовой ВОЛС (кат.ОМ3)внутри здания для подготовки к модернизации ЛВС запланированной на 2024г.Техническое задание прилогается.Во вложении также схема кроссовой 3го этажа.На остальных этажах в кроссовых по одному шкафу.</t>
  </si>
  <si>
    <t>https://disk.yandex.ru/d/iQUe8LOst21DUg</t>
  </si>
  <si>
    <t>Монтаж нового оптического дуплексного порта (два волокна) кат. OS2,OM3: 32 шт.</t>
  </si>
  <si>
    <t>Мерзляков Роман Николаевич 89050803394</t>
  </si>
  <si>
    <t>г.Барнаул,п-кт Комсомольский ,106 А</t>
  </si>
  <si>
    <t>СИБ-2120-99</t>
  </si>
  <si>
    <t>Необходимо установить ТКШ 18U 600*600мм над сейфом (на сейф не ставить) взамен ТСО;
Монтаж 4 портов СКС для РМ
Перед выездом согласовать с контактным лицом дату и время проведения работ</t>
  </si>
  <si>
    <t>https://disk.yandex.ru/d/u-9CY1JovsBbDg</t>
  </si>
  <si>
    <t>Поскотинов Василий Алексеевич +7-903-957-0374
Сопровождающий: Горностаева Юлия Яковлевна +7-909-502-2832</t>
  </si>
  <si>
    <t xml:space="preserve"> Мамонтовский район, с.Крестьянка, ул.Луначарского, 65 режим работы:Пн,пт с 9:00-17:00</t>
  </si>
  <si>
    <t>298</t>
  </si>
  <si>
    <t>СИБ-2120-98</t>
  </si>
  <si>
    <t>Выполнить замену ТКШ ТСО на 18U 600х600 (монтаж 10 см над полом);
Монтаж 4 новых портов СКС.
Перед выездом согласовать с контактным лицом дату и время проведения работ</t>
  </si>
  <si>
    <t>https://disk.yandex.ru/d/VqtNBw-IzW9BXA</t>
  </si>
  <si>
    <t>Юраков Андрей Юрьевич +7-913-361-0313
Сопровождающий: Негородова Анна Викторовна +7-913-366-4591</t>
  </si>
  <si>
    <t>Бурлинский район, с.Устьянка, ул.Советская, 57 режим работы:Пн,ср,чт с 9:00-15:15</t>
  </si>
  <si>
    <t>СИБ-2120-97</t>
  </si>
  <si>
    <t>Необходимо установить ТКШ не менее 32U 800*800мм, место указано на фото схема с вариантами (вариант 2-дополнительно
подвердить у заказчика);
А также требуется - монтаж 5 новых портов СКС.
Перед выездом согласовать с контактным лицом дату и время проведения работ</t>
  </si>
  <si>
    <t>https://disk.yandex.ru/d/y--1D9BMLfiWvA</t>
  </si>
  <si>
    <t>Поскотинов Василий Алексеевич +7-903-957-0373
Сопровождающий: Кайкова Светлана Алексеевна +7-929-329-4095</t>
  </si>
  <si>
    <t>НН р-н, с. Подсосново, ул. Гагарина, 86</t>
  </si>
  <si>
    <t>СИБ-2120-96</t>
  </si>
  <si>
    <t>Установить навесной 18U 600х600 над сейфом вместо шкафов ТСО и Ростелеком;
Дополнительно установить 4 СКС.
Перед выездом согласовать с контактным лицом дату и время проведения работ</t>
  </si>
  <si>
    <t>https://disk.yandex.ru/d/6QLfa1s83sjT7A</t>
  </si>
  <si>
    <t>Поскотинов Василий Алексеевич \ Сергеев Евгений Александрович +7-903-957-0373 \ +7-909-844-1111
Сопровождающий: Подтянигина Елена Александровна +7-960-964-9713</t>
  </si>
  <si>
    <t>Родинский р-н, с. Степное, ул. Крупской, 8 режим работы:Пн-чт с 9:00-14:00</t>
  </si>
  <si>
    <t>СИБ-2120-95</t>
  </si>
  <si>
    <t>Необходимо установить телекоммуникационный шкаф 18U 600х600 вместо ТКШ ТСО (не прикручен);
• Требуется монтаж 5 новых портов.
Перед выездом согласовать с контактным лицом дату и время проведения работ</t>
  </si>
  <si>
    <t>https://disk.yandex.ru/d/Mj1s3AbQKOR4Ow</t>
  </si>
  <si>
    <t>Поскотинов Василий Алексеевич +7-903-957-0380
Сопровождающий: Лойченко Татьяна Андреевна 8-923-565-1863</t>
  </si>
  <si>
    <t>Хабарский р-н, с. Мартовка, ул. Ленина, 72 режим работы:Пн,вт,чт с 9:00-15:30</t>
  </si>
  <si>
    <t>СИБ-2120-92</t>
  </si>
  <si>
    <t>Необходимо установить ТКШ  удволетворяющий требованиям на место существующего шкафа ТСО.Типо монтажа-настенный ,габариты -не менее 18 юнитов 600х600мм,дверь одностворчатая.А также требуется монтаж 6-ти новых портов СКС.</t>
  </si>
  <si>
    <t>https://disk.yandex.ru/d/yju5uDcb8wxsow</t>
  </si>
  <si>
    <t>Поскотинов Василий Алексеевич 89039570373,Сергеев Евгений Александрович 89098441111,ВСП Бородина Светлана Алексеевна 89635048154</t>
  </si>
  <si>
    <t>Ребрихинский р-н,с.Усть-Мосиха,ул.Советская 13 режим работы:Пн,ср,чт с 8:30-15:15</t>
  </si>
  <si>
    <t>0690</t>
  </si>
  <si>
    <t>СИБ-2120-91</t>
  </si>
  <si>
    <t>Необходимо установить телекоммуникационный шкаф 18U 600х600 вместо ТКШ ТСО на том же уровне, но смонтировать на
стене. Лицевая сторона направлена на вещевой шкаф. Отступ от стены с эл. щитком, примерно 15-20 см;
• Требуется монтаж 4 новых портов.
Перед выездом согласовать с контактным лицом дату и время проведения работ</t>
  </si>
  <si>
    <t>https://disk.yandex.ru/d/ivRQnlZ9UMoWDQ</t>
  </si>
  <si>
    <t>Поскотинов Василий Алексеевич +7-903-957-0379
Сопровождающий: Мареева Лариса Ивановна 8-923-716-2572</t>
  </si>
  <si>
    <t xml:space="preserve"> Целинный р-н, с. Шалап, ул. Ленина, 5 режим работы:Пн,ср с 10:00-14:30</t>
  </si>
  <si>
    <t xml:space="preserve">СИБ-2120-90 </t>
  </si>
  <si>
    <t>Необходимо установить телекоммуникационный шкаф 18U 600х600, вариант 1/вариант 2 (определить на месте);
• Требуется монтаж 4 новых портов.
Перед выездом согласовать с контактным лицом дату и время проведения работ</t>
  </si>
  <si>
    <t>https://disk.yandex.ru/d/U92CI-cP8FqSOg</t>
  </si>
  <si>
    <t>Поскотинов Василий Алексеевич +7-903-957-0378
Сопровождающий: Ларионова Алёна Георгиевна 8-905-989-0378</t>
  </si>
  <si>
    <t>Курьинский р-н, с. Ивановка, ул. Центральная,39/5 режим работы:Пн,ср,пт с 9:00-13:30</t>
  </si>
  <si>
    <t>СИБ-2120-89</t>
  </si>
  <si>
    <t>Требуется монтаж портов для организации новых РМ. Способ монтажа: в кабель-каналах.
ВАЖНО: установка мебели и столов запланирована на 11.03-13.03. После этого срока можно выполнять работы.
Перед выездом согласовать с контактным лицом дату и время проведения работ</t>
  </si>
  <si>
    <t>https://disk.yandex.ru/d/dxUgh5LII4eiRA</t>
  </si>
  <si>
    <t>Любкина Ольга Владимировна, тел. 8 913 084 35 15; Дуда Евгения Борисовна (рук.ВСП), тел. 8 913 020 01 08</t>
  </si>
  <si>
    <t>г. Барнаул, ул. Малахова, д. 64Б</t>
  </si>
  <si>
    <t>СИБ-2120-88</t>
  </si>
  <si>
    <t>ТКШ на новый телекоммуникационный шкаф, удовлетворяющий требованиям Стандарта. Тип монтажа - навесной 20U
600х600 на место старого зелёного на стену (минимум 0,5 м от пола);
Монтаж 4 портов СКС.
Перед выездом согласовать с контактным лицом дату и время проведения работ</t>
  </si>
  <si>
    <t>https://disk.yandex.ru/d/I8RzynHobMQb1w</t>
  </si>
  <si>
    <t>Поскотинов Василий Алексеевич \ Сергеев Евгений Александрович +7-903-957-0373 \ +7-909-844-1111
Сопровождающий: Звонкова Елена Владимировна +7-913-083-7091</t>
  </si>
  <si>
    <t>Первомайский р-н, с. Березовка, ул. 40 лет Победы, 44 режим работы:Вт-чт с 9:00-15:45</t>
  </si>
  <si>
    <t>СИБ-2120-87</t>
  </si>
  <si>
    <t>Необходимо установить телекоммуникационный шкаф навесной 20U 600*600 (фото место монтажа);
• Требуется монтаж 5 новых портов.
Перед выездом согласовать с контактным лицом дату и время проведения работ</t>
  </si>
  <si>
    <t>https://disk.yandex.ru/d/XtXEBsIG7UKuoQ</t>
  </si>
  <si>
    <t>Поскотинов Василий Алексеевич \ Сергеев Евгений Александрович +7-903-957-0373 \ +7-909-844-1111
Сопровождающий: Беребердина Ольга Готлибовна +7-933-160-0701</t>
  </si>
  <si>
    <t>Павловский р-н, с. Шахи, ул. Загайнова, 56 режим работы:с Вт 8:30-14:45</t>
  </si>
  <si>
    <t>СИБ-2120-86</t>
  </si>
  <si>
    <t>Необходимо установить телекоммуникационный шкаф навесной 18U 600*600 над сейфом (на сейф не ставить);
• Требуется монтаж 4 новых портов.
Перед выездом согласовать с контактным лицом дату и время проведения работ</t>
  </si>
  <si>
    <t>https://disk.yandex.ru/d/AH7N3opPMvb8Fg</t>
  </si>
  <si>
    <t>Поскотинов Василий Алексеевич \ Сергеев Евгений Александрович +7-903-957-0373 \ +7-909-844-1111
Сопровождающий: Калиниченко Инна Николаевна +7-903-990-0325</t>
  </si>
  <si>
    <t>Родинский р-н, с. Покровка, ул. Аврамкова, 73 режим работы:с Пн-чт с 9:30-16:00</t>
  </si>
  <si>
    <t>СИБ-2120-85</t>
  </si>
  <si>
    <t>Необходимо заменить имеющийся ТКШ на целевой 20U 600х600, установить вместо нынешнего;
Требуется монтаж 4 портов СКС
Перед выездом согласовать с контактным лицом дату и время проведения работ</t>
  </si>
  <si>
    <t>https://disk.yandex.ru/d/QhiuGPvqhC9ghA</t>
  </si>
  <si>
    <t>Поскотинов Василий Алексеевич \ Сергеев Евгений Александрович +7-903-957-0373 \ +7-909-844-1111
Сопровождающий: Зайкова Елена Владимировна +7-961-233-8935</t>
  </si>
  <si>
    <t>Благовещенский р-н, с. Шимолино, ул. Центральная, 2 режим работы:Пн,ср с 8:30-16:30</t>
  </si>
  <si>
    <t>СИБ-2120-84</t>
  </si>
  <si>
    <t>Перед выездом согласовать с контактным лицом дату и время проведения работ</t>
  </si>
  <si>
    <t>https://disk.yandex.ru/d/lRqWZNTS8TZNoA</t>
  </si>
  <si>
    <t>Юраков Андрей Юрьевич 8-913-361-0313</t>
  </si>
  <si>
    <t xml:space="preserve">Чарышский район, с. Маралиха, ул. Центральная, 57 </t>
  </si>
  <si>
    <t>СИБ-2120-83</t>
  </si>
  <si>
    <t>Необходимо установить (смонтировать на стене) телекоммуникационный шкаф 18U 600х600;
• Требуется монтаж 4 новых портов.
Перед выездом согласовать с контактным лицом дату и время проведения работ</t>
  </si>
  <si>
    <t>https://disk.yandex.ru/d/wDsM1J-qo9nB6A</t>
  </si>
  <si>
    <t>Поскотинов Василий Алексеевич +7-903-957-0378
Сопровождающий: Савельева Антонина Генриховна 8-962-798-6769</t>
  </si>
  <si>
    <t>Алейский р-н, с. Боровское, ул. Кирова, 71 режим работы:Пн,ср с 9:00-15:45</t>
  </si>
  <si>
    <t>СИБ-2120-82</t>
  </si>
  <si>
    <t>Необходимо установить (смонтировать на стене) телекоммуникационный шкаф 20U 600х600 вместо ТКШ ТСО;
• Требуется монтаж 5 новых портов.
Перед выездом согласовать с контактным лицом дату и время проведения работ</t>
  </si>
  <si>
    <t>https://disk.yandex.ru/d/u66VHIXtOCd24g</t>
  </si>
  <si>
    <t>Поскотинов Василий Алексеевич +7-903-957-0377
Сопровождающий: Срибная Елена Валерьевна 8-962-822-3481</t>
  </si>
  <si>
    <t>Шипуновский р-н, с. Красный Яр, ул. Садовая, 38 режим работы:Пн,ср с 9:00-15:45</t>
  </si>
  <si>
    <t>СИБ-2120-81</t>
  </si>
  <si>
    <t>Необходимо установить телекоммуникационный шкаф 18U 600х600;
• Требуется монтаж 4 новых портов.
Перед выездом согласовать с контактным лицом дату и время проведения работ</t>
  </si>
  <si>
    <t>https://disk.yandex.ru/d/tu72ZylNJBUyqw</t>
  </si>
  <si>
    <t>Поскотинов Василий Алексеевич +7-903-957-0376
Сопровождающий: Баранова Елена Александровна 8-963-575-3798, 8-983-607-0636</t>
  </si>
  <si>
    <t>Краснощёковский р-н, с. Ново-Шипуново, ул. Центральная, 3 режим работы:Пн,вт,чт с 10:00-14:30</t>
  </si>
  <si>
    <t>СИБ-2120-80</t>
  </si>
  <si>
    <t>Необходимо установить телекоммуникационный шкаф 18U 600х600 вместо ТКШ ТСО;
• Требуется монтаж 4 новых портов.
Перед выездом согласовать с контактным лицом дату и время проведения работ</t>
  </si>
  <si>
    <t>https://disk.yandex.ru/d/Bn6y0b6HB0ATQQ</t>
  </si>
  <si>
    <t>Поскотинов Василий Алексеевич +7-903-957-0375
Сопровождающий: Ворнавских Ирина Викторовна 8-923-747-4051</t>
  </si>
  <si>
    <t>Алейский р-н, с. Кабаково, ул. Советская, 13</t>
  </si>
  <si>
    <t>СИБ-2120-79</t>
  </si>
  <si>
    <t>https://disk.yandex.ru/d/bkNEYZ8nH5PpDg</t>
  </si>
  <si>
    <t>Поскотинов Василий Алексеевич +7-903-957-0374
Сопровождающий: Пономарева Татьяна Александровна 8-996-459-5383, 8-962-815-5939</t>
  </si>
  <si>
    <t>Поспелихинский р-н, с. Калмыцкие Мысы, ул. Трактовая, 8 режим работы:Пн,ср с 9-15:45</t>
  </si>
  <si>
    <t>СИБ-2120-78</t>
  </si>
  <si>
    <t>Необходимо установить ТКШ 32U 800x800 на место существующего;
Необходимо установить 4 порта СКС РМ.
Перед выездом согласовать с контактным лицом дату и время проведения работ</t>
  </si>
  <si>
    <t>https://disk.yandex.ru/d/lxS0r-YRzggAWQ</t>
  </si>
  <si>
    <t>Поскотинов Василий Алексеевич \ Сергеев Евгений Александрович +7-903-957-0373 \ +7-909-844-1111
Сопровождающий: Усачева Ольга Алексеевна +7-929-322-3560</t>
  </si>
  <si>
    <t>Тальменский район, с.Анисимово, ул.Тальменская, 13 режим работы:Пн,вт,чт с 9:00-13-30</t>
  </si>
  <si>
    <t>СИБ-2120-77</t>
  </si>
  <si>
    <t>Необходимо установить (прикрутить к стене) телекоммуникационный шкаф 18U 600х600 на месте ТКШ ТСО;
• Требуется монтаж 5 новых портов.
Перед выездом согласовать с контактным лицом дату и время проведения работ</t>
  </si>
  <si>
    <t>https://disk.yandex.ru/d/H5MaZR8WF6T0LA</t>
  </si>
  <si>
    <t>Поскотинов Василий Алексеевич +7-903-957-0373
Сопровождающий: Ермакова Елена Александровна 8-905-926-5058, 8-902-144-6769</t>
  </si>
  <si>
    <t>Хабарский р-н, с. Зятькова Речка, ул. Юбилейная, 16 режи работы:Пн,вт,чт с 8:45-15:30</t>
  </si>
  <si>
    <t>СИБ-2120-76</t>
  </si>
  <si>
    <t>Монтаж нового напольного ТКШ 32U 800х800, взамен ТКШ УБ, с последующим объединением оборудования СКС и УБ в
один ТКШ;
Монтаж 4 портов СКС РМ.
Перед выездом согласовать с контактным лицом дату и время проведения работ</t>
  </si>
  <si>
    <t>https://disk.yandex.ru/d/X4-2Io4NxUe2cw</t>
  </si>
  <si>
    <t>Поскотинов Василий Алексеевич \ Сергеев Евгений Александрович +7-903-957-0373 \ +7-909-844-1111
Сопровождающий: Южакова Валентина Петровна +7-962-797-2271</t>
  </si>
  <si>
    <t>Змеиногорский р-н, с. Кузьминка, ул. Центральная, 18 режим работы:Вт,ср с 8:00-15:30</t>
  </si>
  <si>
    <t>700</t>
  </si>
  <si>
    <t>СИБ-2120-75</t>
  </si>
  <si>
    <t>Необходимо установить (прикрутить к стене) телекоммуникационный шкаф 18U 600х600 на месте ТКШ ТСО;
• Требуется монтаж 4 новых портов.
Перед выездом согласовать с контактным лицом дату и время проведения работ</t>
  </si>
  <si>
    <t>https://disk.yandex.ru/d/UVgkkg1Ijov2EA</t>
  </si>
  <si>
    <t>Поскотинов Василий Алексеевич +7-903-957-0373
Сопровождающий: Пышненко Светлана Анатольевна 8-929-398-5680, 8-905-084-3073</t>
  </si>
  <si>
    <t>Хабарский р-н, с. Новоильинка, ул. Центральная, 33</t>
  </si>
  <si>
    <t>СИБ-2120-74</t>
  </si>
  <si>
    <t>https://disk.yandex.ru/d/ndLqF0xvb2yMFA</t>
  </si>
  <si>
    <t>Поскотинов Василий Алексеевич +7-903-957-0373
Сергеев Евгений Александрович +7-909-844-1113
Сопровождающий: Щегляева Лидия Витальевна
8-961-238-2913</t>
  </si>
  <si>
    <t>Шелаболихинский р-н, с. Верх-Кучук, ул. Центральная, 34 режим работы:Вт,ср с 8:30-15:00,чт с 8:30-12:00</t>
  </si>
  <si>
    <t>СИБ-2120-73</t>
  </si>
  <si>
    <t>Необходимо заменить имеющийся ТКШ на целевой 20U 600х600, установить вместо нынешнего. Переместить всё АСО и ТСО
в новый ТКШ;
Требуется монтаж 4 портов СКС
Перед выездом согласовать с контактным лицом дату и время проведения работ</t>
  </si>
  <si>
    <t>https://disk.yandex.ru/d/CCzQ6lQnf4nTjQ</t>
  </si>
  <si>
    <t>Поскотинов Василий Алексеевич +7-903-957-0373
Сопровождающий: Лимонова Алина Александровна +7-983-350-0005</t>
  </si>
  <si>
    <t>Поспелихинский р-н, с. Николаевка, ул. Ленинская, 19 режим работы:Пн,ср,чт с 8:30-15:30</t>
  </si>
  <si>
    <t>СИБ-2120-72</t>
  </si>
  <si>
    <t>Необходимо установить (прикрутить к стене) телекоммуникационный шкаф 18U 600х600 на месте ТКШ ТСО (не прикручен
к стене);
• Требуется монтаж 4 новых портов.
Перед выездом согласовать с контактным лицом дату и время проведения работ</t>
  </si>
  <si>
    <t>https://disk.yandex.ru/d/s0p7StQ2aJkifA</t>
  </si>
  <si>
    <t>оскотинов Василий Алексеевич +7-903-957-0373
Сопровождающий: Синицына Ольга Васильевна 8-923-793-8016</t>
  </si>
  <si>
    <t>Алейский р-н, с. Осколково, Советская,76 режим работы:Пн,ср с 9:45-15:45</t>
  </si>
  <si>
    <t>СИБ-2120-71</t>
  </si>
  <si>
    <t>Необходимо установить телекоммуникационный шкаф 18U (Установить 18U 600x600 с монтажом на стену вместо
существующего ТКШ ТСО);
• Требуется монтаж 4 новых портов.</t>
  </si>
  <si>
    <t>https://disk.yandex.ru/d/dEt4yjhH2Vh2QA</t>
  </si>
  <si>
    <t>Поскотинов Василий Алексеевич +7-903-957-0373
Сопровождающий: Щегляева Лидия Витальевна
8-961-238-2913</t>
  </si>
  <si>
    <t>Шелаболихинский р-н, с. Кучук, ул. Михайлова, 40/1</t>
  </si>
  <si>
    <t>СИБ-2120-70</t>
  </si>
  <si>
    <t>Необходимо установить телекоммуникационный шкаф 18U (Установить навесной 18U 600x600 вместо существующего ТКШ
ТСО);
• Требуется монтаж 4 новых портов.
Перед выездом согласовать с контактным лицом дату и время проведения работ</t>
  </si>
  <si>
    <t>https://disk.yandex.ru/d/_Kpm6nrDp3SayA</t>
  </si>
  <si>
    <t>Поскотинов Василий Алексеевич +7-903-957-0373
Сергеев Евгений Александрович +7-909-844-1113
Сопровождающий: Пушнина Татьяна Олеговна
8-906-969-1183</t>
  </si>
  <si>
    <t>Алтайский р-н, с. Нижнекаменка, ул. 60 лет Октября, 89 режим работы:Пн,ср с 9:00-17:00</t>
  </si>
  <si>
    <t>СИБ-2120-69</t>
  </si>
  <si>
    <t>https://disk.yandex.ru/d/sqDGxTnrNGi7TQ</t>
  </si>
  <si>
    <t xml:space="preserve"> Поскотинов Василий Алексеевич +7-903-957-0373
Сопровождающий: Брауэр Олеся Юрьевна 8-906-943-9137, 83853929536</t>
  </si>
  <si>
    <t>Немецкий р-н, с. Дегтярка, ул. Ленина, 57 режим работы:с Вт,ср 8:45-16:45</t>
  </si>
  <si>
    <t>СИБ-2120-68</t>
  </si>
  <si>
    <t>Необходимо установить телекоммуникационный шкаф 32U 800x800 вместо ТКШ (зелёный);
• Необходим монтаж 4 портов для РМ.
Перед выездом согласовать с контактным лицом дату и время проведения работ</t>
  </si>
  <si>
    <t>https://disk.yandex.ru/d/HdiRrAeUb4aG_w</t>
  </si>
  <si>
    <t>Поскотинов Василий Алексеевич \ Сергеев Евгений Александрович +7-903-957-0373 \ +7-909-844-1111
Сопровождающий: Мельникова Татьяна Васильевна +7-923-796-9529</t>
  </si>
  <si>
    <t>Шелаболихинский р-н, с. Крутишка, ул. Совхозная, 6 режим работы: Пн,вт,ср,чт с 9:00-14:00</t>
  </si>
  <si>
    <t>СИБ-2120-64</t>
  </si>
  <si>
    <t>https://disk.yandex.ru/d/S2oeQnZA9kCKQQ</t>
  </si>
  <si>
    <t>Поскотинов Василий Алексеевич +7-903-957-0373
Сергеев Евгений Александрович +7-909-844-1113
Сопровождающий: Косенкова Алёна Александровна
8-963-525-2539</t>
  </si>
  <si>
    <t>Третьяковский район, с.Корболиха, ул.Советская, 6 режим работы:Вт,чт,пт с 8:30-16:00</t>
  </si>
  <si>
    <t>СИБ-2120-67</t>
  </si>
  <si>
    <t>Установить навесной 18U 600x600 вместо существующего ТКШ ТСО.
Требуется монтаж 4 новых портов
Перед выездом согласовать с контактным лицом дату и время проведения работ</t>
  </si>
  <si>
    <t>https://disk.yandex.ru/d/NyWxFyRP014TEQ</t>
  </si>
  <si>
    <t>Поскотинов Василий Алексеевич +7-903-957-0373
Сергеев Евгений Александрович +7-909-844-1113
Сопровождающий: Черномазова Ольга Сергеевна
8-913-360-8770</t>
  </si>
  <si>
    <t>Третьяковский р-н, с. Шипуниха, ул. Михайлова, 16 режим работы:Пн,чт с 10:00-17:00</t>
  </si>
  <si>
    <t>СИБ-2120-66</t>
  </si>
  <si>
    <t>Установить телекоммуникационный шкаф 18U (замена на место старого ТКШ );
Требуется монтаж 3 новых портов.
Перед выездом согласовать с контактным лицом дату и время проведения работ</t>
  </si>
  <si>
    <t>https://disk.yandex.ru/d/EWFktxcu19sSjw</t>
  </si>
  <si>
    <t>Поскотинов Василий Алексеевич +7-903-957-0373
Сергеев Евгений Александрович +7-909-844-1113
Сопровождающий: Поспелова Татьяна Валерьевна
8-961-983-0874</t>
  </si>
  <si>
    <t>Курьинский р-н, с. Колывань, ул. Ленина, 9</t>
  </si>
  <si>
    <t>СИБ-2120-65</t>
  </si>
  <si>
    <t>Установить 6 сетевых розеток отмеченных на плане 1-6 розетки скоммутировать в стойу ИТ на 2 этаже(пом.214).Места установки розеток в каждом помещении соглосовать с заказчиком(сотрудником УБ)Розетки 1-4 для ip камер под подвесным потолком.Розетки 5-6 для подключения регистратора контроллера СКУД(6-ю расположить в шкафу ТСО,5-ю в месте монтажа контроллера СКУД)в 110 пом.потолок Армстронг,в 109-ГВЛ</t>
  </si>
  <si>
    <t>https://disk.yandex.ru/d/wpiGYY720XdkXg</t>
  </si>
  <si>
    <t>Остермиллер Евгений Александрович 89132500241,РКИЦ Миронова Екатерина Виктровна 89836084675</t>
  </si>
  <si>
    <t>г.Алейск,ул.Советская д.102</t>
  </si>
  <si>
    <t>0267</t>
  </si>
  <si>
    <t>СИБ-2120-63</t>
  </si>
  <si>
    <t>Необходимо заменить имеющийся ТКШ на новый ТКШ 47U/48U 800x800 с переносом СКС в новый ТКШ;
Перед выездом согласовать с контактным лицом дату и время проведения работ</t>
  </si>
  <si>
    <t>https://disk.yandex.ru/d/1-o1-ScjYNPb5g</t>
  </si>
  <si>
    <t>Поскотинов Василий Алексеевич +7-903-957-0373
Сопровождающий: Тасенко Дмитрий Сергеевич 8-923-718-6335</t>
  </si>
  <si>
    <t xml:space="preserve">Тогульский район, с. Тогул, ул. Пролетарская, 21 </t>
  </si>
  <si>
    <t xml:space="preserve">СИБ-2120-61 </t>
  </si>
  <si>
    <t>Необходимо заменить имеющийся ТКШ ТСО на целевой навесной ТКШ 20U 600x600. Установить ТКШ над сейфом, на сейф
ТКШ не ставить;
•Требуется монтаж 4 портов СКС
Перед выездом согласовать с контактным лицом дату и время проведения работ</t>
  </si>
  <si>
    <t>https://disk.yandex.ru/d/usY-EbJvFk5ycQ</t>
  </si>
  <si>
    <t>Поскотинов Василий Алексеевич \ Сергеев Евгений Александрович +7-903-957-0373 \ +7-909-844-1111
Сопровождающий: Сухачева Снежанна Николаевна +7-963-528-7823</t>
  </si>
  <si>
    <t>Солтонский р-н, с. Карабинка, ул. Советская, 9 режим работы :Пн,вт,чт с 9:00-15:30</t>
  </si>
  <si>
    <t>СИБ-2120-60</t>
  </si>
  <si>
    <t>Необходимо заменить имеющийся ТКШ ТСО на целевой навесной ТКШ 18U 600x600. Установить ТКШ над сейфом, слева от
окна.
•Требуется монтаж 4 портов СКС.
Перед выездом согласовать с контактным лицом дату и время проведения работ</t>
  </si>
  <si>
    <t>https://disk.yandex.ru/d/wOtGR3G18RSSGQ</t>
  </si>
  <si>
    <t>Поскотинов Василий Алексеевич \ Сергеев Евгений Александрович +7-903-957-0373 \ +7-909-844-1111
Сопровождающий: Мащенко Елена Сергеевна +7-961-985-4717</t>
  </si>
  <si>
    <t>Шипуновский р-н, с. Урлапово, ул. 30 лет Победы, 24 режим работы :Пн,ср,пт с 9:00-13:30</t>
  </si>
  <si>
    <t>СИБ-2120-59</t>
  </si>
  <si>
    <t>Необходимо заменить имеющийся ТКШ ТСО на целевой навесной ТКШ 20U 600x600;
•Требуется монтаж 4 портов СКС.
Перед выездом согласовать с контактным лицом дату и время проведения работ</t>
  </si>
  <si>
    <t>https://disk.yandex.ru/d/jyVGXuubIg8YNQ</t>
  </si>
  <si>
    <t>Поскотинов Василий Алексеевич +7-903-957-0373
Сопровождающий: Губарева Елена Павловна 8-923-169-4157</t>
  </si>
  <si>
    <t>Шипуновский р-н, с. Горьковское, ул. Октябрьская, 33 режим работы:Пн,вт,пт с 9:00-15:45</t>
  </si>
  <si>
    <t>Необходимо заменить имеющийся ТКШ ТСО на целевой навесной ТКШ 18U 600x600. Установить ТКШ вместо имеющегося
ТКШ ТСО, смонтировать на перпендикулярной стене относительно имеющегося ТКШ;
• Требуется монтаж 4 портов СКС для РМ;
• Требуется монтаж 1 порта СКС для банкомата.
Перед выездом согласовать с контактным лицом дату и время проведения работ</t>
  </si>
  <si>
    <t>https://disk.yandex.ru/d/AJIzGw3W9hEspw</t>
  </si>
  <si>
    <t>Поскотинов Василий Алексеевич \ Сергеев Евгений Александрович +7-903-957-0373 \ +7-909-844-1111
Сопровождающий: Гаан Ирина Васильевна +7-962-798-27-25</t>
  </si>
  <si>
    <t>Шипуновский р-н, с. Белоглазово, ул. Школьная, 35 режи работы:Пн,ср,пт с 9:00-15:15</t>
  </si>
  <si>
    <t>СИБ-2120-57</t>
  </si>
  <si>
    <t>Необходимо установить телекоммуникационный шкаф 32U 600х600 согласно схеме;
• Требуется монтаж 6 новых портов.
Перед выездом согласовать с контактным лицом дату и время проведения работ</t>
  </si>
  <si>
    <t>https://disk.yandex.ru/d/U_2MoEoj0v6fDQ</t>
  </si>
  <si>
    <t>Поскотинов Василий Алексеевич \ Мерзляков Роман Николаевич +7-903-957-0373 \8-905-080-3394
Сопровождающий: Юрина Наталья Ивановна 8-961-983-5041, 8-913-369-1088</t>
  </si>
  <si>
    <t>Петропавловский р-н, с. Камышенка, ул. Советская, 121 режим работыы:Вт с 9:00-17:00</t>
  </si>
  <si>
    <t xml:space="preserve">СИБ-2120-56 </t>
  </si>
  <si>
    <t>Необходимо установить телекоммуникационный шкаф 20U 600х600;
• Требуется монтаж 4 новых портов.
Перед выездом согласовать с контактным лицом дату и время проведения работ</t>
  </si>
  <si>
    <t>https://disk.yandex.ru/d/QVTZkdnp_SUk8w</t>
  </si>
  <si>
    <t>Поскотинов Василий Алексеевич \ Мерзляков Роман Николаевич +7-903-957-0373 \8-905-080-3394
Сопровождающий: Любина Вера Александровна 8-960-952-4670</t>
  </si>
  <si>
    <t>Петропавловский р-н, с. Николаевка, ул. Советская, 48 режим работы:Вт,чт,пт с 9:00-17:00</t>
  </si>
  <si>
    <t>СИБ-2120-55</t>
  </si>
  <si>
    <t>Монтаж нового напольного ТКШ 18U, взамен ТКШ УБ, с последующим объединением оборудования СКС и УБ в один ТКШ
(над сейфом, прошу не ставить на сейф);
Монтаж 4 новых портов СКС.
Перед выездом согласовать с контактным лицом дату и время проведения работ</t>
  </si>
  <si>
    <t>https://disk.yandex.ru/d/gllPcRdNejOcXw</t>
  </si>
  <si>
    <t>Поскотинов Василий Алексеевич \ Сергеев Евгений Александрович +7-903-957-0373 \ +7-909-844-1111
Сопровождающий: Стеблецова Алеся Викторовна +7-906-968-6288</t>
  </si>
  <si>
    <t>Змеиногорский р-н, с. Саввушка, ул. Центральная, 41 режим работы:Пн,вт с 8:30-16:15</t>
  </si>
  <si>
    <t>СИБ-2120-54</t>
  </si>
  <si>
    <t>Необходимо установить телекоммуникационный шкаф 18U (замена на место старого ТКШ );
• Требуется монтаж 4 новых портов.
Перед выездом согласовать с контактным лицом дату и время проведения работ</t>
  </si>
  <si>
    <t>https://disk.yandex.ru/d/Lh9INO4nf4l3qQ</t>
  </si>
  <si>
    <t>Поскотинов Василий Алексеевич +7-903-957-0373
Сергеев Евгений Александрович +7-909-844-1113
Сопровождающий: Бухтоярова Наталья Валерьевна
8-909-502-6983</t>
  </si>
  <si>
    <t>Краснощёковский р-н, с. Карпово Второе, ул. Школьная, 12</t>
  </si>
  <si>
    <t>453</t>
  </si>
  <si>
    <t>СИБ-2120-52</t>
  </si>
  <si>
    <t>Установка навесного ТКШ 18U 600x600 вместо существующего ТКШ ТСО
монтаж 4 новых портов.
Перед выездом согласовать с контактным лицом дату и время проведения работ</t>
  </si>
  <si>
    <t>https://disk.yandex.ru/d/2lHafzBtdE0F9g</t>
  </si>
  <si>
    <t>Поскотинов Василий Алексеевич +7-903-957-0373
Сергеев Евгений Александрович +7-909-844-1113
Сопровождающий: Кашникова Елена Викторовна
8-923-728-2095</t>
  </si>
  <si>
    <t>Локтевский р-н, с. Локоть, ул. Советская, 34 режим работы:Вт,чт,пт с 9:00-15:30</t>
  </si>
  <si>
    <t>727</t>
  </si>
  <si>
    <t>СИБ-2120-48</t>
  </si>
  <si>
    <t>Необходимо установить телекоммуникационный шкаф 18U (монтаж навесного 18U 600x600 вместо текущего ТКШ ТСО);
• Требуется монтаж 4 новых портов.
Перед выездом согласовать с контактным лицом дату и время проведения работ</t>
  </si>
  <si>
    <t>https://disk.yandex.ru/d/_dr08ZwZRnZ0IA</t>
  </si>
  <si>
    <t>Поскотинов Василий Алексеевич +7-903-957-0373
Сергеев Евгений Александрович +7-909-844-1113
Сопровождающий: Гриднева Ольга Алексеевна
8-913-083-3840</t>
  </si>
  <si>
    <t>Локтевский р-н, п. Ремовский, ул. Комарова, 2</t>
  </si>
  <si>
    <t>СИБ-2120-47</t>
  </si>
  <si>
    <t>https://disk.yandex.ru/d/Bzr85BMdjU6Nfg</t>
  </si>
  <si>
    <t>Поскотинов Василий Алексеевич +7-903-957-0373
Сопровождающий: Куруленко Татьяна Владимировна 8-923-561-5362</t>
  </si>
  <si>
    <t>Благовещенский р-н, с. Яготино, ул. Мира, 28 режим работы:Пн,чт,пт с 9:00-13:00</t>
  </si>
  <si>
    <t>СИБ-2120-46</t>
  </si>
  <si>
    <t>Установить навесной 18U 600x600 вместо существующего ТКШ ТСО.
Монтаж 4 портов СКС.
Перед выездом согласовать с контактным лицом дату и время проведения работ</t>
  </si>
  <si>
    <t>https://disk.yandex.ru/d/Oz8XvaHQ5aUC4w</t>
  </si>
  <si>
    <t>Поскотинов Василий Алексеевич +7-903-957-0373
Сергеев Евгений Александрович +7-909-844-1113
Сопровождающий: Потолова Ольга Борисовна 8-913-248-9267</t>
  </si>
  <si>
    <t>Третьяковский р-н, Первокаменка, Центральная, 38 режим работы:Вт,чт,пт с 8:30-13:10</t>
  </si>
  <si>
    <t>СИБ-2120-43</t>
  </si>
  <si>
    <t>Поставка и монтажа навесного ТКШ размером не менее 32U, 600х600 в кол-ве: 1 шт.</t>
  </si>
  <si>
    <t>Необходимо установить телекоммуникационный шкаф 32U 600х600 согласно схеме;
• Требуется монтаж 4 новых портов.
Перед выездом согласовать с контактным лицом дату и время проведения работ</t>
  </si>
  <si>
    <t>https://disk.yandex.ru/d/2A38beRc_F-5gA</t>
  </si>
  <si>
    <t>Поскотинов Василий Алексеевич +7-903-957-0373
Сопровождающий: Зырянова Валентина Владимировна 8-913-240-6297</t>
  </si>
  <si>
    <t>Тальменский р-н, с. Зайцево, ул. Молодежная, 6 режим работы:Пн,чт с 9:00-14:00</t>
  </si>
  <si>
    <t>СИБ-2120-42</t>
  </si>
  <si>
    <t>Необходимо установить телекоммуникационный шкаф 32U напольный на место старого
• Требуется монтаж 4 новых портов.
Перед выездом согласовать с контактным лицом дату и время проведения работ</t>
  </si>
  <si>
    <t>https://disk.yandex.ru/d/V7LdT8GnE1kBkA</t>
  </si>
  <si>
    <t>Поскотинов Василий Алексеевич +7-903-957-0373
Сергеев Евгений Александрович +7-909-844-1113
Сопровождающий: Родионова Марина Валентиновна
8-961-979-2745</t>
  </si>
  <si>
    <t>Петропавловский р-н, с. Паутово, ул. Ленина, 78 режим работы :Вт с 9:00-17:00</t>
  </si>
  <si>
    <t>СИБ-2120-41</t>
  </si>
  <si>
    <t>Необходимо установить телекоммуникационный шкаф 18U 600х600 вместо ТКШ ТСО (смонтировать на стене);
• Требуется монтаж 4 новых портов.
Перед выездом согласовать с контактным лицом дату и время проведения работ</t>
  </si>
  <si>
    <t>https://disk.yandex.ru/d/MSZMbarNUMqFCw</t>
  </si>
  <si>
    <t>Поскотинов Василий Алексеевич +7-903-957-0373
Сопровождающий: Гаврилова Лариса Владимировна 8-961-232-4145</t>
  </si>
  <si>
    <t>Благовещенский р-н, с. Алексеевка, ул. Центральная, 12 режим работы:Пн,ср,пт с 9:00-13:30</t>
  </si>
  <si>
    <t xml:space="preserve">СИБ-2120-37 </t>
  </si>
  <si>
    <t>Поставка и монтажа навесного ТКШ размером не менее 42U, 800х800 в кол-ве: 1 шт.</t>
  </si>
  <si>
    <t>Провести обследование и произвести установку наиболее подходящего ТКШ определить наиболее удобное место его размещения согласно имеющихся фото,предварительно подходит  напольный тип 32U 800х800(фото приложено).Дополнительно рассмотреть возможность размещения в новом шкафу оборудования видеонаблюдения.В рамках обследования нужно уточнить требуемое кол-во портов СКС.Прошу проработать с подрядчиком комплексно.</t>
  </si>
  <si>
    <t>https://disk.yandex.ru/d/vlV-iMV0Sykz8w</t>
  </si>
  <si>
    <t>Поскотинов Василий Алексеевич +7-903-957-0373
Сергеев Евгений Александрович +7-909-844-1111</t>
  </si>
  <si>
    <t>Занальный р-н,п.Мирный ,ул.Демина 17</t>
  </si>
  <si>
    <t>СИБ-2120-53</t>
  </si>
  <si>
    <t>Необходимо установить телекоммуникационный шкаф 32U 800x800;
• Требуется монтаж 4 новых портов.
Перед выездом согласовать с контактным лицом дату и время проведения работ</t>
  </si>
  <si>
    <t>https://disk.yandex.ru/d/ULYRlaSAqYbyfw</t>
  </si>
  <si>
    <t>Поскотинов Василий Алексеевич \ Сергеев Евгений Александрович +7-903-957-0373 \ +7-909-844-1111
Сопровождающий: Клещева Лидия Владимировна +7-923-797-7257</t>
  </si>
  <si>
    <t>Павловский р-н, п. Прутской, ул. Центральная, 16</t>
  </si>
  <si>
    <t>СИБ-2120-51</t>
  </si>
  <si>
    <t>Необходимо установить телекоммуникационный шкаф 18U 600х600 у окна, вместо шкафа для вещей;
• Требуется монтаж 6 новых портов.
Перед выездом согласовать с контактным лицом дату и время проведения работ</t>
  </si>
  <si>
    <t>https://disk.yandex.ru/d/jY9iv7aHdX92vQ</t>
  </si>
  <si>
    <t>Поскотинов Василий Алексеевич +7-903-957-0373
Сопровождающий: Полухина Нина Николаевна 8-923-721-3056</t>
  </si>
  <si>
    <t>Кытмановский р-н, с. Дмитро-Титово, ул. Партизанская, 2 режим работы:Вт,чт с 9:00-16:30</t>
  </si>
  <si>
    <t>СИБ-2120-50</t>
  </si>
  <si>
    <t>установить навесной 18U 600x600 взамен ТКШ ТСО. Переместить все АСО и ТСО в новый шкаф.
монтаж 4 новых портов.
Перед выездом согласовать с контактным лицом дату и время проведения работ</t>
  </si>
  <si>
    <t>https://disk.yandex.ru/d/CUlrqUh99qu2fQ</t>
  </si>
  <si>
    <t>Советский р-н, с. Кокши, ул. Советская, 39 режим работы:Пн с 9:00-15:00,ср с 9:00-12:45</t>
  </si>
  <si>
    <t>СИБ-2120-49</t>
  </si>
  <si>
    <t>Необходимо установить телекоммуникационный шкаф 18U (ТКШ с монтажом на стену навесной 18U 600х600);
• Требуется монтаж 4 новых портов.
Перед выездом согласовать с контактным лицом дату и время проведения работ</t>
  </si>
  <si>
    <t>https://disk.yandex.ru/d/SoSUq3T3EiO78g</t>
  </si>
  <si>
    <t>Поскотинов Василий Алексеевич +7-903-957-0373
Сергеев Евгений Александрович +7-909-844-1113
Сопровождающий: Блажко Анна Александровна
8-923-569-9480</t>
  </si>
  <si>
    <t>Краснощековский р-н, с. Усть-Козлуха, ул. Советская, 26 режим работы:Вт,чт с 8:30-16:30</t>
  </si>
  <si>
    <t>СИБ-2120-45</t>
  </si>
  <si>
    <t>Необходимо установить телекоммуникационный шкаф 18U (с монтажом на стену навесной 18U 600х600 );
• Требуется монтаж 4 новых портов.
Перед выездом согласовать с контактным лицом дату и время проведения работ</t>
  </si>
  <si>
    <t>https://disk.yandex.ru/d/UD_TrvhMKBttOQ</t>
  </si>
  <si>
    <t>Поскотинов Василий Алексеевич +7-903-957-0373
Сергеев Евгений Александрович +7-909-844-1113
Сопровождающий: Сарайкин Алексей Юрьевич
8-923-751-8201</t>
  </si>
  <si>
    <t>Залесовский р-н, с. Пещерка, ул. Совхозная, 6 режим работы:Пн,чт с 9:00-13:30</t>
  </si>
  <si>
    <t>СИБ-2120-44</t>
  </si>
  <si>
    <t>Демонтировать старый шкаф ТСО, в этом углу на стене разместить навесной ТКШ 18U 600x600.
Шкаф под одежду уберется в противоположный угол к окну.
Перед выездом согласовать с контактным лицом дату и время проведения работ</t>
  </si>
  <si>
    <t>https://disk.yandex.ru/d/NDFPKJu1zIqA1A</t>
  </si>
  <si>
    <t>Поскотинов Василий Алексеевич +7-903-957-0373
Сергеев Евгений Александрович +7-909-844-1113
Сопровождающий: Пузикова Анна Николаевна 8-923-711-4908</t>
  </si>
  <si>
    <t xml:space="preserve">Змеиногорский р-н, с. Барановка, ул. Центральная, 51 </t>
  </si>
  <si>
    <t>СИБ-2120-39</t>
  </si>
  <si>
    <t>Необходимо установить телекоммуникационный шкаф 18U (замена на место старого ТКШ навесной 18U 600х600 );
• Требуется монтаж 4 новых портов.
Перед выездом согласовать с контактным лицом дату и время проведения работ</t>
  </si>
  <si>
    <t>https://disk.yandex.ru/d/6IobovMNrazJig</t>
  </si>
  <si>
    <t>Верх-Суетский р-н, с. Нижняя Суетка, ул. Школьная, 40 режим работы:Пн,ср,пт с 8:30-15:30</t>
  </si>
  <si>
    <t>СИБ-2120-40</t>
  </si>
  <si>
    <t>Необходима поставка и монтаж ТКШ, монтаж портов СКС, демонтаж старого ТКШ (безопасности), перенос СКС из старого
ТКШ в новый. Дату и время выполнения работ на объекте предварительно обязательно необходимо согласовывать с
сотрудником ТЗС.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
Перед выездом согласовать с контактным лицом дату и время проведения работ</t>
  </si>
  <si>
    <t>https://disk.yandex.ru/d/VBWlNCX2lI8mZA</t>
  </si>
  <si>
    <t>Целинный р-н, с. Еланда, ул. Коммунистическая, 12 режим работы:Пн,ср с 10:00-14:30</t>
  </si>
  <si>
    <t>СИБ-2120-38</t>
  </si>
  <si>
    <t>Необходимо установить телекоммуникационный шкаф 18U 600х600 (вариант 1);
• Требуется монтаж 6 новых портов.
Перед выездом согласовать с контактным лицом дату и время проведения работ</t>
  </si>
  <si>
    <t>https://disk.yandex.ru/d/R1IEAJd0lJHO3g</t>
  </si>
  <si>
    <t>Поскотинов Василий Алексеевич +7-903-957-0374
Сопровождающий: Басова Светлана Александровна 8-923-640-8765</t>
  </si>
  <si>
    <t xml:space="preserve"> Заринский р-н, ст.Голуха, ул. Озерная, 3 режим работы:Пн,ср,чт с 9:00-15:30</t>
  </si>
  <si>
    <t>СИБ-2120-36</t>
  </si>
  <si>
    <t>Монтаж нового напольного ТКШ 32U 800х800, взамен ТКШ УБ, с последующим объединением оборудования СКС и УБ в
один ТКШ;
Монтаж 4 новых портов СКС.
Перед выездом согласовать с контактным лицом дату и время проведения работ</t>
  </si>
  <si>
    <t>https://disk.yandex.ru/d/lfSe9mv5e2Jn-w</t>
  </si>
  <si>
    <t>Поскотинов Василий Алексеевич \ Сергеев Евгений Александрович +7-903-957-0373 \ +7-909-844-1111
Сопровождающий: Кузьмина Алена Алексеевна +7-923-564-5301</t>
  </si>
  <si>
    <t>Завьяловский район, с.Харитоново, ул.Советская, 21</t>
  </si>
  <si>
    <t>СИБ-2120-35</t>
  </si>
  <si>
    <t>https://disk.yandex.ru/d/Q4eYi9t7pl-jDA</t>
  </si>
  <si>
    <t>Поскотинов Василий Алексеевич +7-903-957-0373
Сопровождающий: Данильченко Валентина Павловна 8-903-995-8808</t>
  </si>
  <si>
    <t>Славгородский р-н, с. Знаменка, ул. Ленина, 26 режим работы:Вт,ср,чт с 8:00-116:45</t>
  </si>
  <si>
    <t>СИБ-2120-34</t>
  </si>
  <si>
    <t>Необходимо установить телекоммуникационный шкаф 32U 800х800 вместо существующего ТКШ ТСО; ТКШ ТСО к стене не
прикручен.
• Требуется монтаж 4 портов СКС.
Перед выездом согласовать с контактным лицом дату и время проведения работ</t>
  </si>
  <si>
    <t>https://disk.yandex.ru/d/k7_2kauKvOEk0g</t>
  </si>
  <si>
    <t>Поскотинов Василий Алексеевич +7-903-957-0373
Сопровождающий: Табакаева Елена Владимировна 8-67297665</t>
  </si>
  <si>
    <t>Шипуновский р-н, с. Порожнее, ул. Центральная, 1</t>
  </si>
  <si>
    <t>СИБ-2120-33</t>
  </si>
  <si>
    <t>Необходимо установить ТКШ 18U фото (Схема), на сейф не ставить;
• Требуется монтаж 4 портов СКС.
Перед выездом согласовать с контактным лицом дату и время проведения работ</t>
  </si>
  <si>
    <t>https://disk.yandex.ru/d/-EKGZKwdI6xoQw</t>
  </si>
  <si>
    <t>Поскотинов Василий Алексеевич +7-903-957-0373
Сопровождающий: Казаева Ольга Евгеньевна +7-923-793-3195</t>
  </si>
  <si>
    <t>Родинский район, с.Кочки, ул.Ленина, 62 режим работы:Пн,вт,чт с 9:00-13:35</t>
  </si>
  <si>
    <t>СИБ-2120-32</t>
  </si>
  <si>
    <t>Необходимо установить ТКШ 18U (настенный) взамен имеющегося, оборудование из ТКШ ТСО перенести в установленный
(на сейф не ставить);
• Требуется монтаж 4 портов СКС.
Перед выездом согласовать с контактным лицом дату и время проведения работ</t>
  </si>
  <si>
    <t>https://disk.yandex.ru/d/5VITPpOG1xMsrA</t>
  </si>
  <si>
    <t>Поскотинов Василий Алексеевич +7-903-957-0373
Сопровождающий: Гордиенко Елена Николаевна +7-923-654-6873</t>
  </si>
  <si>
    <t>Кулундинский р-н, с. Златополь, ул. Партизанская, 13</t>
  </si>
  <si>
    <t>СИБ-2120-31</t>
  </si>
  <si>
    <t>https://disk.yandex.ru/d/r9Rvgnu0ScgISQ</t>
  </si>
  <si>
    <t>Поскотинов Василий Алексеевич +7-903-957-0373
Сергеев Евгений Александрович +7-909-844-1112
Сопровождающий: Палкина Татьяна Михайловна 8-923-565-3230</t>
  </si>
  <si>
    <t>Чарышский район, с.Тулата, ул.Центральная, 24</t>
  </si>
  <si>
    <t>СИБ-2120-30</t>
  </si>
  <si>
    <t>Необходимо установить ТКШ 18U над сейфом (Фото 1, на сейф не ставить);
• Требуется монтаж 4 портов СКС.
Перед выездом согласовать с контактным лицом дату и время проведения работ</t>
  </si>
  <si>
    <t>https://disk.yandex.ru/d/9n_-ueIEtlwR-g</t>
  </si>
  <si>
    <t>Поскотинов Василий Алексеевич +7-903-957-0373
Сопровождающий: Волик Елена Александровна +7-929-378-3328</t>
  </si>
  <si>
    <t>Немецкий национальный р-н, с. Шумановка, ул. Ленина, 44 режим работы:Пн,ср с 8:30-13:00</t>
  </si>
  <si>
    <t>СИБ-2120-29</t>
  </si>
  <si>
    <t>Необходимо установить ТКШ 18U (настенный) взамен имеющегося, оборудование из ТКШ ТСО перенести в установленный;
• Требуется монтаж 4 портов СКС.
Перед выездом согласовать с контактным лицом дату и время проведения работ</t>
  </si>
  <si>
    <t>https://disk.yandex.ru/d/ft-NTXH_8JxGwA</t>
  </si>
  <si>
    <t xml:space="preserve"> Поскотинов Василий Алексеевич +7-903-957-0373
Сопровождающий: Гайнал Наталья Викторовна +7-960-964-4623</t>
  </si>
  <si>
    <t>Поспелихинский р-н, п. Поспелихинский, ул. Свободная, 7 режим работы:Пн,ср с 9:30-16:15</t>
  </si>
  <si>
    <t>461</t>
  </si>
  <si>
    <t>СИБ-2120-28</t>
  </si>
  <si>
    <t>Необходимо установить ТКШ 20U (настенный) взамен имеющегося, оборудование из ТКШ ТСО перенести в установленный;
• Требуется монтаж 4 портов СКС.
Перед выездом согласовать с контактным лицом дату и время проведения работ</t>
  </si>
  <si>
    <t>https://disk.yandex.ru/d/fGxeEHisoTMbLA</t>
  </si>
  <si>
    <t>Поскотинов Василий Алексеевич +7-903-957-0373
Сопровождающий: Мануйлова Светлана Павловна +7-961-996-0534</t>
  </si>
  <si>
    <t xml:space="preserve">Краснощековский р-н, с. Маралиха, ул. Ленина, 3 </t>
  </si>
  <si>
    <t>СИБ-2120-27</t>
  </si>
  <si>
    <t>Необходимо установить телекоммуникационный шкаф 18U 600х600 ;
• Требуется монтаж 4 новых портов.
Перед выездом согласовать с контактным лицом дату и время проведения работ</t>
  </si>
  <si>
    <t>https://disk.yandex.ru/d/UNeBSQPz2xr9aw</t>
  </si>
  <si>
    <t>Поскотинов Василий Алексеевич +7-903-957-0373
Сергеев Евгений Александрович +7-909-844-1111
Сопровождающий: Карпова Ирина Ивановна 8-962-797-1732</t>
  </si>
  <si>
    <t>Мамонтовский район, с.Буканское, ул.Победы, 48-1 режим работы:Вт,чт с 10:15-15:30</t>
  </si>
  <si>
    <t>СИБ-2120-26</t>
  </si>
  <si>
    <t>https://disk.yandex.ru/d/gwXPBSqq4Nwjqg</t>
  </si>
  <si>
    <t>Поскотинов Василий Алексеевич +7-903-957-0373
Сопровождающий: Серикова Татьяна Владимировна +7-905-987-3758</t>
  </si>
  <si>
    <t>Поспелихинский р-н, п. им. Мамонтова, ул. Лермонтова, 25а режим работы: Пн,ср с 9:30-16:30</t>
  </si>
  <si>
    <t>СИБ-2120-25</t>
  </si>
  <si>
    <t>Необходимо смонтировать ТКШ 20U 600х600 на стене напротив стола с АСО, справа от окна, в углу;
•Требуется монтаж 4 портов СКС.
Перед выездом согласовать с контактным лицом дату и время проведения работ</t>
  </si>
  <si>
    <t>https://disk.yandex.ru/d/uN528r6VU1sOog</t>
  </si>
  <si>
    <t>Поскотинов Василий Алексеевич +7-903-957-0373
Сопровождающий: Торопынина Светлана Анатольевна +7-923-793-5988</t>
  </si>
  <si>
    <t>Крутихинский р-н, с.Буян, ул.Целинная, 49а режим работы:Ср с 8:30-14:15</t>
  </si>
  <si>
    <t>СИБ-2120-24</t>
  </si>
  <si>
    <t>Необходимо установить телекоммуникационный шкаф 18U 600х600 на место ТКШ ТСО, либо рядом с ТКШ ТСО;
• Требуется монтаж 2 новых порта.
Перед выездом согласовать с контактным лицом дату и время проведения работ</t>
  </si>
  <si>
    <t>https://disk.yandex.ru/d/DBSAc9PW7z_TyA</t>
  </si>
  <si>
    <t xml:space="preserve"> Юраков Андрей Юрьевич 8-913-361-0313
Сопровождающий: Сорих Алёна Ивановна 8-923-713-4017</t>
  </si>
  <si>
    <t>с. Николаевка, ул. Комсомольская, 26 режим работы:Пн,ср с 8:30-16:30</t>
  </si>
  <si>
    <t>СИБ-2120-23</t>
  </si>
  <si>
    <t>Необходимо установить телекоммуникационный шкаф навесной 18U (в углу над мфу)
• Требуется монтаж 6 новых портов.
Перед выездом согласовать с контактным лицом дату и время проведения работ</t>
  </si>
  <si>
    <t>https://disk.yandex.ru/d/46rYZVgJGJo-pw</t>
  </si>
  <si>
    <t>Поскотинов Василий Алексеевич +7-903-957-0373
Сопровождающий: Кобелева Елена Владимировна +7-906-965-8756</t>
  </si>
  <si>
    <t>Тюменцевский р-н, с. Шарчино, ул. Ульяновская, 6</t>
  </si>
  <si>
    <t>СИБ-2120-22</t>
  </si>
  <si>
    <t>Необходимо установить ТКШ 18U 600x600;
•Требуется монтаж 4 портов СКС.
Перед выездом согласовать с контактным лицом дату и время проведения работ</t>
  </si>
  <si>
    <t>https://disk.yandex.ru/d/MD_pa2U-vu9mkA</t>
  </si>
  <si>
    <t>Поскотинов Василий Алексеевич +7-903-957-0373
Сопровождающий: Брындина Татьяна Викторовна +7-962-796-9657</t>
  </si>
  <si>
    <t>Шипуновский район, с.Бобровка, ул.Молодежная, 24 режим работы :Пн,ср с 9:00-13:30</t>
  </si>
  <si>
    <t>СИБ-2120-21</t>
  </si>
  <si>
    <t>Необходимо установить телекоммуникационный шкаф 32U 800х800 на место ТКШ ТСО;
• Требуется монтаж 4 новых портов.
Перед выездом согласовать с контактным лицом дату и время проведения работ</t>
  </si>
  <si>
    <t>https://disk.yandex.ru/d/SEASYFoLdv9hDg</t>
  </si>
  <si>
    <t>Поскотинов Василий Алексеевич +7-903-957-0373
Сопровождающий: Чернакова Галина Ивановна 8-960-949-7245</t>
  </si>
  <si>
    <t>Чарышский район, с.Красный Партизан, ул.Парковая, 10 режим работы:Пн,пт с 10:30-16:45</t>
  </si>
  <si>
    <t>СИБ-2120-20</t>
  </si>
  <si>
    <t xml:space="preserve"> Необходимо установить телекоммуникационный шкаф 32U 800x800 вместо ТКШ (зелёный);
• Перенести ТСО в новый ТКШ, в том числе СКС видеонаблюдения;
• Требуется перенос существующих коммуникаций (4 порта АРМ и 1 порт банкомат).
Перед выездом согласовать с контактным лицом дату и время проведения работ</t>
  </si>
  <si>
    <t>https://disk.yandex.ru/d/bty2aHhyzlVy7A</t>
  </si>
  <si>
    <t>Троицкий р-н, п. Гордеевский, ул. Центральная, 35</t>
  </si>
  <si>
    <t>СИБ-2120-19</t>
  </si>
  <si>
    <t>Необходимо установить ТКШ 18U 600x600. Установить ТКШ напротив сейфа , место указано инженером СБС.
•Требуется монтаж 4 портов СКС.
Перед выездом согласовать с контактным лицом дату и время проведения работ</t>
  </si>
  <si>
    <t>https://disk.yandex.ru/d/FNyogC-stnDbBA</t>
  </si>
  <si>
    <t xml:space="preserve"> Поскотинов Василий Алексеевич +7-903-957-0374
Сопровождающий: Глотова Светлана Александровна +7-929-323-2062</t>
  </si>
  <si>
    <t>Усть-Калманский р-н, с. Огни, ул. Партизанская, 42 режим работы:Пн,вт,что с 9:00-13:30</t>
  </si>
  <si>
    <t>СИБ-2120-18</t>
  </si>
  <si>
    <t xml:space="preserve"> Необходимо установить телекоммуникационный шкаф 20U между шкафом и окном;
• Требуется монтаж 4 новых портов.
Перед выездом согласовать с контактным лицом дату и время проведения работ</t>
  </si>
  <si>
    <t>https://disk.yandex.ru/d/1Ix5BizB0jv_Jw</t>
  </si>
  <si>
    <t>Поскотинов Василий Алексеевич +7-903-957-0374
Сопровождающий: Цаплина Юлия Викторовна 8-913-222-1078</t>
  </si>
  <si>
    <t>Первомайский р-н, с. Бобровка, ул. Ленина, 36 режим работы:Пн,вт,сб с 9:00-17:00</t>
  </si>
  <si>
    <t>СИБ-2120-17</t>
  </si>
  <si>
    <t>Необходимо установить ТКШ 18U (настенный) над МФУ, оборудование из ТКШ ТСО перенести в установленный;
• Требуется монтаж 4 портов СКС.
Перед выездом согласовать с контактным лицом дату и время проведения работ</t>
  </si>
  <si>
    <t>https://disk.yandex.ru/d/3SjOZZelDmYAAQ</t>
  </si>
  <si>
    <t>Поскотинов Василий Алексеевич +7-903-957-0374
Сопровождающий: Созонова Людмила Николаевна +7-960-951-3153</t>
  </si>
  <si>
    <t>Усть-Калманский р-н, с. Михайловка, ул. Ленина, 94 режим работы:Пн,вт,чт с 9:00-13:30</t>
  </si>
  <si>
    <t>СИБ-2120-16</t>
  </si>
  <si>
    <t>Необходимо установить телекоммуникационный шкаф 32U 800х800 (рядом с платяным шкафом фото (Схема-место
монтажа));
• Требуется монтаж 4 портов СКС.
Перед выездом согласовать с контактным лицом дату и время проведения работ</t>
  </si>
  <si>
    <t>https://disk.yandex.ru/d/Uxhq6XOQ1-2HRA</t>
  </si>
  <si>
    <t>Поскотинов Василий Алексеевич \ Сергеев Евгений Александрович +7-903-957-0373 \ +7-909-844-1111
Сопровождающий: Бизякина Алёна Владимировна +7-961-236-4469</t>
  </si>
  <si>
    <t>Угловский район, с.Лаптев Лог, ул.Кооперативная, 11 режим работы:Пн.ср,с 9:00-15:45</t>
  </si>
  <si>
    <t>СИБ-2120-14</t>
  </si>
  <si>
    <t>Необходимо установить телекоммуникационный шкаф 20U.
• Требуется монтаж 5 портов СКС.
Перед выездом согласовать с контактным лицом дату и время проведения работ</t>
  </si>
  <si>
    <t>https://disk.yandex.ru/d/2M_HHKVh7iJHKA</t>
  </si>
  <si>
    <t xml:space="preserve"> Поскотинов Василий Алексеевич +7-903-957-0374
Мерзляков Роман Николаевич 8-905-080-3394
Сопровождающий: Зинченко Валентина Владимировна 8-913-795-3705</t>
  </si>
  <si>
    <t>Тальменский р-н, с. Новоперуново, ул. Зелёная, 8А режи работы :Вт,что с 8:30-15:30</t>
  </si>
  <si>
    <t>СИБ-2120-13</t>
  </si>
  <si>
    <t>Необходимо установить (смонтировать на стене) телекоммуникационный шкаф 18U вместо существующего ТКШ ТСО; ТКШ
ТСО к стене не прикручен.
• Требуется монтаж 6 портов СКС.
Перед выездом согласовать с контактным лицом дату и время проведения работ</t>
  </si>
  <si>
    <t>https://disk.yandex.ru/d/VQuQmdlvms8ang</t>
  </si>
  <si>
    <t>Поскотинов Василий Алексеевич +7-903-957-0373
Сопровождающий: Миллер Ирина Владимировна 8-923-161-5412</t>
  </si>
  <si>
    <t>Ребрихинский район, с.Рожнев Лог, ул.Ленина, 40А режим работы :Ср с 9:30-13:00</t>
  </si>
  <si>
    <t xml:space="preserve">СИБ-2120-12 </t>
  </si>
  <si>
    <t>Необходима поставка и монтаж ТКШ, монтаж портов СКС, демонтаж старого ТКШ. Дату и время выполнения работ на
объекте предварительно обязательно необходимо согласовывать с сотрудником ТЗС.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
Перед выездом согласовать с контактным лицом дату и время проведения работ</t>
  </si>
  <si>
    <t>https://disk.yandex.ru/d/SQogchwWJ971pQ</t>
  </si>
  <si>
    <t>Рубцовский р-н, с. Безрукавка, ул. Центральная, 11 режим работы:Вт,ср,чт с 9:00-13:30</t>
  </si>
  <si>
    <t>256</t>
  </si>
  <si>
    <t>СИБ-2120-11</t>
  </si>
  <si>
    <t>https://disk.yandex.ru/d/_hfRZgPkufbuhQ</t>
  </si>
  <si>
    <t xml:space="preserve"> с. Вторая Каменка Локтевского района, Трибунского,59 Режим работы:Вт,чт с 8:30-14:45</t>
  </si>
  <si>
    <t>731</t>
  </si>
  <si>
    <t>СИБ-2120-10</t>
  </si>
  <si>
    <t>https://disk.yandex.ru/d/py_RbWdEsh8dkQ</t>
  </si>
  <si>
    <t xml:space="preserve"> Поскотинов Василий Алексеевич +7-903-957-0373
Сергеев Евгений Александрович +7-909-844-1113</t>
  </si>
  <si>
    <t>Курьинский р-н, с. Усть-Таловка, ул. Центральная, 53 режим работы :Чт с 10:00-5:00</t>
  </si>
  <si>
    <t>437</t>
  </si>
  <si>
    <t>https://disk.yandex.ru/d/6cpVFhl8C_4iTQ</t>
  </si>
  <si>
    <t>Кытмановский р-н, п. Октябрьский, ул. Советская, 7 режим работы Вт с 11:14:00</t>
  </si>
  <si>
    <t>https://disk.yandex.ru/d/v08Y7wtgqm3iAg</t>
  </si>
  <si>
    <t>Рубцовский р-н, с. Веселоярск, пер. Центральный, 1</t>
  </si>
  <si>
    <t>https://disk.yandex.ru/d/QCD7G0YriEejVw</t>
  </si>
  <si>
    <t>Шипуновский р-н, с. Родино, пер. Советский, 12 режим работы:сПн,вт,чт с 8:00-15:45</t>
  </si>
  <si>
    <t xml:space="preserve"> Необходимо установить (смонтировать на стене) телекоммуникационный шкаф 18U над сейфом;
• Требуется монтаж 4 портов СКС.
Перед выездом согласовать с контактным лицом дату и время проведения работ</t>
  </si>
  <si>
    <t>https://disk.yandex.ru/d/OS0okj887Noabg</t>
  </si>
  <si>
    <t>Поскотинов Василий Алексеевич +7-903-957-0373
Сергеев Евгений Александрович +7-909-844-1112
Сопровождающий: Чупикова Юлия Федоровна 8-909-507-7880</t>
  </si>
  <si>
    <t>Благовещенский р-н, с. Суворовка, ул. Советская, 63 режим работы:Чт с 9:00-15:30</t>
  </si>
  <si>
    <t>0598</t>
  </si>
  <si>
    <t>Необходимо установить (смонтировать на стене) телекоммуникационный шкаф 18U на месте старых ТКШ АСО и ТКШ ТСО;
• Требуется монтаж 4 портов СКС.
Перед выездом согласовать с контактным лицом дату и время проведения работ</t>
  </si>
  <si>
    <t>https://disk.yandex.ru/d/CUQOdMDLj3_7Kg</t>
  </si>
  <si>
    <t>Поскотинов Василий Алексеевич +7-903-957-0373
Сергеев Евгений Александрович +7-909-844-1111
Сопровождающий: Канцева Елена Викторовна 8-961-231-0969</t>
  </si>
  <si>
    <t>Рубцовский р-н, с. Ракиты, ул. Октябрьская, 40а режим работы :Пн,ср с 8:30-12:30</t>
  </si>
  <si>
    <t>0259</t>
  </si>
  <si>
    <t>Необходимо установить телекоммуникационный шкаф 18U вместо старого ТКШ ТСО (смонтировать на стене);
• Требуется монтаж 4 новых портов.
Перед выездом согласовать с контактным лицом дату и время проведения работ</t>
  </si>
  <si>
    <t>https://disk.yandex.ru/d/ZdJRswq0mcx_lw</t>
  </si>
  <si>
    <t>Юраков Андрей Юрьевич 8-913-361-0313
Сопровождающий: Немыкина Инна Владимировна 8-929-322-5948</t>
  </si>
  <si>
    <t>Волчихинский район, с. Солоновка, ул.Новая, 8 режим работы: Пн,ср с 8:30 до 13:00</t>
  </si>
  <si>
    <t>0247</t>
  </si>
  <si>
    <t>Необходимо установить Телекомуникационный шкаф  удволетворяющий требованиям.Тип монтажа настенный .Габариты 18 юнитов 600х600дверь одностворчатая.Место установки ТКШ на сейф вместо шкафа УБ для дальнейшего объединения с оборудованием УБ.Переннос оборудования УБ будет выполнять другой подрядчик по договору УБ.Также монтаж 4портов</t>
  </si>
  <si>
    <t>https://disk.yandex.ru/d/GAIrW-syYBGVRA</t>
  </si>
  <si>
    <t>Поскотинов Василий Алексеевич +7-903-957-0373
Сергеев Евгений Александрович +7-909-844-1111,ВСП Губарева Елена Павловна 88007070070 доп.67291030</t>
  </si>
  <si>
    <t>Шипуновский р-он с.Хлопуново,ул.Коммунальная,1 режим работы: Ср с 10:30-16:00</t>
  </si>
  <si>
    <t>Необходимо заменить сущ.телекомуникационный шкаф на удволетворяющий требованиямюТипо монтажа настенный .Габариты 20 юнитов 600х600 дверь одностворчатая.Место установки ТКШ  на сейф вместо существующего.Требуется монтаж 4 новых портов СКС.</t>
  </si>
  <si>
    <t>https://disk.yandex.ru/d/kF_MCCpH58Xqag</t>
  </si>
  <si>
    <t>Поскотинов Василий Алексеевич +7-903-957-0373
Сергеев Евгений Александрович +7-909-844-1111,Всп Русакова Светлана Николаевна 89619927826</t>
  </si>
  <si>
    <t>Крутихинский р-н,с.Маловолчанка,ул.Ленина, 98(94) режим работы:Ср. с 9:00-15:15</t>
  </si>
  <si>
    <t>0423</t>
  </si>
  <si>
    <t xml:space="preserve"> Удаленность</t>
  </si>
  <si>
    <t>Стоимость за ед.</t>
  </si>
  <si>
    <t xml:space="preserve">Сумма договора </t>
  </si>
  <si>
    <t xml:space="preserve">№ счета/сумма </t>
  </si>
  <si>
    <t>В ЭДО</t>
  </si>
  <si>
    <t>СИБ-8604-70</t>
  </si>
  <si>
    <t xml:space="preserve"> Кирьянова Екатерина Владимировна 79095144159</t>
  </si>
  <si>
    <t>требуются розетки СКС на стене в каб.201, установку СКС на Зх столах в каб.205</t>
  </si>
  <si>
    <t>СРБ-6451-21</t>
  </si>
  <si>
    <t>г Вязьма ул Красноармейское шоссе 25</t>
  </si>
  <si>
    <t>Проводим  перемещение  внутри  ДТ  60058904  согласно  схеме  во  вложении,  необходимо  организовать  СКС в новом месте установки устройства. Монтаж 2-х портов СКС</t>
  </si>
  <si>
    <t>СРБ-6451-22</t>
  </si>
  <si>
    <t xml:space="preserve"> г Смоленск ул Пржевальского 6/25</t>
  </si>
  <si>
    <t>подключение ЖК панели БИРС во внутреннем помещении ВИП ВСП</t>
  </si>
  <si>
    <t>https://disk.yandex.ru/d/f2Ktqk56ZSKBHQ</t>
  </si>
  <si>
    <t>https://disk.yandex.ru/d/ldQcOhTArmF85g</t>
  </si>
  <si>
    <t>https://disk.yandex.ru/d/bStqAz5t684Dpw</t>
  </si>
  <si>
    <t>СИБ-2120-115</t>
  </si>
  <si>
    <t xml:space="preserve"> Бийский р-н, с. Сростки, Советская, 101</t>
  </si>
  <si>
    <t>Поскотинов Василий Алексеевич \ Юраков Андрей Юрьевич +7-903-957-0373 \ +7-913-361-0313</t>
  </si>
  <si>
    <t>Монтаж напольного ТКШ размером 24U - 40U в кол-ве: 1 шт.</t>
  </si>
  <si>
    <t>ТКШ 24-40U</t>
  </si>
  <si>
    <t>Необходимо заменить ТКШ на Банковскую стойку 32U+ перенос оборудования.
Перед выездом согласовать с контактным лицом дату и время проведения работ</t>
  </si>
  <si>
    <t>ПВБ-4141-62</t>
  </si>
  <si>
    <t>г Оренбург ул Салмышская 46стр1</t>
  </si>
  <si>
    <t>Гараев Сергей Михайлович 79879492444</t>
  </si>
  <si>
    <t>СКС для ТД Ѵ/іЕі №9 (зеленая)</t>
  </si>
  <si>
    <t>ПВБ-4141-63</t>
  </si>
  <si>
    <t xml:space="preserve">Склад по адресу Оренбург, Оренбургский район, село Ивановка, д.5 Экодолье, </t>
  </si>
  <si>
    <t>Бельских Александр Викторович 8-987-850-0727</t>
  </si>
  <si>
    <t>Поставка и монтаж напольного ТКШ размером не менее 32U, 800х800 в кол-ве: 1 шт.</t>
  </si>
  <si>
    <t>Необходимо установить ТКШ 32u 800x800
мотаж 8 портов СКС</t>
  </si>
  <si>
    <t>СИБ-9548-20</t>
  </si>
  <si>
    <t xml:space="preserve"> г Кызыл ул Кочетова 34а</t>
  </si>
  <si>
    <t>Чамзын Ольга Николаевна, +7 923 383 27 24, Делик Чойгана Николаевна 79835936868, Гавриленко Роман Павлович, СБС , +7(983)-515-01-67</t>
  </si>
  <si>
    <t>В связи с вводом новых 2-х рабочих мест требуется подключение СКС-розеток. 6 порта по 2 на каждое РМ</t>
  </si>
  <si>
    <t xml:space="preserve">СИБ-9843-108 </t>
  </si>
  <si>
    <t>с.Борисовское, ул. 60 лет Совхоза, 4</t>
  </si>
  <si>
    <t>Червинский Виталий Владимирович +7 913 150 41 78</t>
  </si>
  <si>
    <t>СРБ-0128-72</t>
  </si>
  <si>
    <t>Галкин Игорь Владимирович 79109485150</t>
  </si>
  <si>
    <t>СКС кат. 5е в кол-ве: 43 шт.</t>
  </si>
  <si>
    <t>требуется монтаж портов под сетевое оборудование, рабочие места охранников</t>
  </si>
  <si>
    <t>УБ-9960-201</t>
  </si>
  <si>
    <t>Рожок Дмитрий Александрович 79173678099</t>
  </si>
  <si>
    <t>Необходимо организовать 5 портов в кроссовом помещении ВСП (№10 на плане) для подключения
телекоммуникационного шкафа к существующему телекоммуникационному шкафу, находящемуся но цокольном этаже в серверной в этом же здании. Подключение нового ТШ в новом кроссовом помещении ВСП (1 этаж) к существующей канальной инфраструктуре здания (цокольный этаж)</t>
  </si>
  <si>
    <t>https://disk.yandex.ru/d/1Vaq1Dj6_Xe_pw</t>
  </si>
  <si>
    <t>https://disk.yandex.ru/d/PkckxcmKIVpY3w</t>
  </si>
  <si>
    <t>https://disk.yandex.ru/d/cIbebJGfdP2rZg</t>
  </si>
  <si>
    <t>https://disk.yandex.ru/d/oYc2aB9EsKQ0EA</t>
  </si>
  <si>
    <t>https://disk.yandex.ru/d/TZxQ1H2DqDViiA</t>
  </si>
  <si>
    <t>https://disk.yandex.ru/d/WNpEutudcHWdYg</t>
  </si>
  <si>
    <t>г.Калининград,ул.Чекистов,ул.Красная д.32-36/102</t>
  </si>
  <si>
    <t>Оптика +РМ</t>
  </si>
  <si>
    <t>СЗБ-3051-10</t>
  </si>
  <si>
    <t>г Кадников, ул Советская 51а</t>
  </si>
  <si>
    <t xml:space="preserve"> Смирнова Светлана Владимировна 79207700277, УРМ Кубинский Владимир 8-911-514-5733</t>
  </si>
  <si>
    <t>Требуется организация порта СКС для установки ИПТ</t>
  </si>
  <si>
    <t>СИБ-2120-116</t>
  </si>
  <si>
    <t>Первомайский район, с. Зудилово, ул. Новая, д. 17, пом. 2 режим работы :Вт с 9:00-15:00,чт с 9:00-13:00</t>
  </si>
  <si>
    <t>Юраков Андрей Юрьевич 8-913-361-0313
Сопровождающий: Кретова Надежда Александровна 8-923-798-1657</t>
  </si>
  <si>
    <t>Необходимо установить телекоммуникационный шкаф 20U 600х600;
• Требуется монтаж 5 новых портов.
Перед выездом согласовать с контактным лицом дату и время проведения работ</t>
  </si>
  <si>
    <t>069</t>
  </si>
  <si>
    <t>г.Липецк,ул.А.Г.Стаханова 25б</t>
  </si>
  <si>
    <t>Гусев Антон Алексеевич 89612643967,СБС Савченко Роман Дмитриевич 89102500284</t>
  </si>
  <si>
    <t>Провести СКС для подключения ИПТ</t>
  </si>
  <si>
    <t>https://disk.yandex.ru/d/79r0GDGJKzqvzA</t>
  </si>
  <si>
    <t>https://disk.yandex.ru/d/zCpVvvMY5CpJ2g</t>
  </si>
  <si>
    <t>https://disk.yandex.ru/d/Uogc1Fky7V9NcA</t>
  </si>
  <si>
    <t>https://disk.yandex.ru/d/RjkP9N_CjepQ7g</t>
  </si>
  <si>
    <t>https://disk.yandex.ru/d/jpNjrHWhmQ-_bw</t>
  </si>
  <si>
    <t>https://disk.yandex.ru/d/PClHuoKJisZlCA</t>
  </si>
  <si>
    <t>Улан-Удэ нов. 50004883741 от 26.03.2024</t>
  </si>
  <si>
    <t>Липецк 50004896471 от 19.03.2024</t>
  </si>
  <si>
    <t>0199</t>
  </si>
  <si>
    <t>Многофункциональное здание; № 8601_0199 г Улан-Удэ ул Ленина 49</t>
  </si>
  <si>
    <t>Афанасьев Игорь Георгиевич 79834200910</t>
  </si>
  <si>
    <t>Организовать 2 порта СКС на РМ охраны</t>
  </si>
  <si>
    <t>Рязанская  обл.,  Рязанский  район,  п.  Искра,  ул.  Комсомольская, Д.Ю режим работы :Вт-пт с 9:00-17:45</t>
  </si>
  <si>
    <t>Синдеев Александр Викторович 8-910-575-5032</t>
  </si>
  <si>
    <t>Поставка и монтажа навесного ТКШ размером не менее 18U, 600x600: 1 шт.</t>
  </si>
  <si>
    <t>"В рамках подготовки к ТР необходимо в ВСП создать СКС и установить телекоммуникационный-
шкаф (не менее 22U 600x600). Требуется обследование СБС для определения количества портов СКС
и формирования чек-листа. В шкафу смонтировать патч панели для подключения АСО и ФПСУ с-
необходимым количеством портов согласно чек листу с учетом резервных портов, а так же смонтировать
РЭ11 с необходимым количеством розеток 220 V. Необходимо провести СКС 4 порта - от рабочего места,
1  порт  -  от  каналообразующего  оборудования  в  старом  ящике,  старый  ящик  оставить  для  оборудования оператора связи.”</t>
  </si>
  <si>
    <t>Тула нов. 50004884850 от 26.03.2024</t>
  </si>
  <si>
    <t>г. Тула, ул. Кирова/Кутузова, д. 188/6</t>
  </si>
  <si>
    <t xml:space="preserve"> Карасев Дмитрий Владимирович (сервис-менеджер), тел. 8910 166 20 71; Бахмат Дмитрий
Дмитриевич (рук.ВСП), тел. 8 953 964 15 40</t>
  </si>
  <si>
    <t>Требуется  монтаж  портов  СКС  для  рабочего  места  в  связи  с  расширением  штатной  численности  в  премьер ДО 8604/0115</t>
  </si>
  <si>
    <t>УБ-9960-202</t>
  </si>
  <si>
    <t>0540</t>
  </si>
  <si>
    <t xml:space="preserve"> с Силантьево ул Восточная 19 режим работы:Вт,чт,пт с 8:30-15:45</t>
  </si>
  <si>
    <t>Сайфутдинова  Ирина  Олеговна  +79869623615  Сотрудник  ВСП:  Ахмерова  Зинаида  Асхатовна  +7 987 598 70 66; 8-962-524-9895</t>
  </si>
  <si>
    <t>Требуется монтаж порта СКС для подключения МФУ на рабочем месте сотрудника ДО</t>
  </si>
  <si>
    <t>https://disk.yandex.ru/d/A50i82n6O8j6KQ</t>
  </si>
  <si>
    <t>https://disk.yandex.ru/d/POducdWoFnb6wQ</t>
  </si>
  <si>
    <t>https://disk.yandex.ru/d/gG4CGnoVzwsVrw</t>
  </si>
  <si>
    <t>https://disk.yandex.ru/d/TrYvyXKTD2dxSg</t>
  </si>
  <si>
    <t>ПВБ-4140-27</t>
  </si>
  <si>
    <t>г Ульяновск ул Минаева 26/1</t>
  </si>
  <si>
    <t>Мазнев Константин Александрович 79096301847</t>
  </si>
  <si>
    <t>Необходимо проложить кабели за потолком в гофре до центра помещения ХЦК(сейфа) оконченными накладной розеткой с патч-кордом 10 м. Маркировка портов ХЦК/1, ХЦК/2.</t>
  </si>
  <si>
    <t>ПВБ-4143-45</t>
  </si>
  <si>
    <t>с. Енотаевка, ул. Мусаева, д. 47</t>
  </si>
  <si>
    <t>Красноруцкий  Виктор  Евгеньевич (заказчик),  тел.  8  958  134  40  14; Бородина Елена  Владимировна (рук.ВСП), тел. 8 960 860 77 86</t>
  </si>
  <si>
    <t>Перемещение/Восстановление ранее используемых портов в пределах объекта (порт): 1 шт.</t>
  </si>
  <si>
    <t>Требуется  восстановить  линию  для  порта  АР06  (порт  для  \Ѵі-Еі).  В  случае,  если  работопособность  порта восстановить не удастся, требуется осуществить монтаж нового порта</t>
  </si>
  <si>
    <t>ПВБ-4143-46</t>
  </si>
  <si>
    <t>г  Астрахань  ул
Кирова 41</t>
  </si>
  <si>
    <t>Необходимо  проложить  кабели  за  потолком  в  гофре  до  центра  помещения  ХЦК(сейфа)  оконченными накладной розеткой с патч-кордом 10 м. Маркировка портов ХЦК/1, ХЦК/2.</t>
  </si>
  <si>
    <t>СЗБ-3051-11</t>
  </si>
  <si>
    <t>г Череповец б-р
Доменщиков 29</t>
  </si>
  <si>
    <t>Мазнев Константин Александрович 79096301847 зам РВСП Волкова Анна Николаевна
8-911-506-6391</t>
  </si>
  <si>
    <t>СИБ-2120-117</t>
  </si>
  <si>
    <t>Кулундинский р-н, с. Курск, ул. Ленина, 50 роежим работы:Пн,ср с 9:00-14:00</t>
  </si>
  <si>
    <t>Поскотинов Василий Алексеевич +7-903-957-0384
Сопровождающий: Сергиенкова Ирина Анатольевна 8-962-810-7035, 8-913-023-0546</t>
  </si>
  <si>
    <t>Омск нов. 50004883821 от 26.03.2024</t>
  </si>
  <si>
    <t>с. Баженово, ул. Кооперативная, 37г-1</t>
  </si>
  <si>
    <t>Червинский Виталий Владимирович 8-913-150-4172
Сопровождающий: Сентерёва Наталья Александровна 8-908-318-9810</t>
  </si>
  <si>
    <t>Установить ТКШ 18 юнитов 600*600мм; дверь одностворчатая в предсейфовом помещении слева от шкафа.
монтаж 4 новых портов СКС
Перед выездом согласовать с контактным лицом дату и время проведения работ</t>
  </si>
  <si>
    <t>0379</t>
  </si>
  <si>
    <t>646140, Омская область, с. Яман, ул. Центральная, 12а режим работы:Чт 10:00-14:15,Пт с 11:00-15:15</t>
  </si>
  <si>
    <t>Червинский Виталий Владимирович +7 913 150 41 84
Сопровождающий: Баркина Лариса Петровна
8-908-806-4535</t>
  </si>
  <si>
    <t>Калуга нов. 50004884853 от 26.03.2024</t>
  </si>
  <si>
    <t>г. Обнинск, пр-кт Маркса, д. 46</t>
  </si>
  <si>
    <t>Чертыковцев Евгений Владимирович (заказчик), тел. 8 953 313 47 82; Чебышева Алёна
Владимировна (рук.ВСП), тел. 8 953 313 47 82</t>
  </si>
  <si>
    <t>Требуется монтаж порта СКС для доп.точки 16. В помещении требуется проложить линию СКС от
серверной до точки \Ѵі-Еі. Точка \Ѵі-Еі будет монтироваться за потолком, поэтому розетку необходимо прикрепить на потолок (за фальш-потолком). Провод за потолком прокладывать в существующих лотках, в гофре. Промаркировать линию с обеих сторон (АР 16).</t>
  </si>
  <si>
    <t>Тверь нов. 50004884854 от 26.03.2024</t>
  </si>
  <si>
    <t>г Тверь ул Горького 21/3</t>
  </si>
  <si>
    <t>Шадрова Людмила Владимировна 79674315825</t>
  </si>
  <si>
    <t>требуется СКС для УС 60305998</t>
  </si>
  <si>
    <t>Уфа нов. 50004883825 от 26.03.2024</t>
  </si>
  <si>
    <t>г. Уфа, ул. 50-летия Октября, д. 3</t>
  </si>
  <si>
    <t xml:space="preserve">  Крикунов  Леонид  Александрович  (заказчик),  тел.  8  999  170  43  15;  Валеева  Марина  Денисовна (рук.ВСП), тел. 8 917 367 15 30</t>
  </si>
  <si>
    <t>Требуется монтаж порта СКС для доп.точки 9. В помещении требуется проложить линию СКС от серверной до точки АѴі-Еі. Точка АѴі-Еі будет монтироваться за потолком, поэтому розетку необходимо прикрепить на потолок (за фальш-потолком). Провод за потолком прокладывать в существующих лотках, в гофре. 
Промаркировать линию с обеих сторон (АР09)</t>
  </si>
  <si>
    <t>Новый Уренгой нов. 50004883828 от 26.03.2024</t>
  </si>
  <si>
    <t xml:space="preserve"> Надымский район, с.Ныда, ул. Советская, дом 23</t>
  </si>
  <si>
    <t>Воронеж 50004858486 от 19.03.2024</t>
  </si>
  <si>
    <t xml:space="preserve"> Воронеж ул Платонова 19</t>
  </si>
  <si>
    <t>Агеева Ирина Юрьевна 79092112555</t>
  </si>
  <si>
    <t>Необходимо установить сетевые розетки на места 6 и 7 в кабинете 415.</t>
  </si>
  <si>
    <t>https://disk.yandex.ru/d/ydR70Uxh0vDWBA</t>
  </si>
  <si>
    <t>https://disk.yandex.ru/d/4ODboXkhj5IuaQ</t>
  </si>
  <si>
    <t>https://disk.yandex.ru/d/ZtZxvM583XiVkg</t>
  </si>
  <si>
    <t>https://disk.yandex.ru/d/A2iNQvEGaOQ5mQ</t>
  </si>
  <si>
    <t>https://disk.yandex.ru/d/kyoJ40KImbdtDw</t>
  </si>
  <si>
    <t>https://disk.yandex.ru/d/8V-W59HfgI-Ugw</t>
  </si>
  <si>
    <t>https://disk.yandex.ru/d/E2Ggumox1mYpPQ</t>
  </si>
  <si>
    <t>https://disk.yandex.ru/d/SWfPqB-TgjNJzw</t>
  </si>
  <si>
    <t>https://disk.yandex.ru/d/LwH3mpt6HVF8Rw</t>
  </si>
  <si>
    <t>https://disk.yandex.ru/d/GQu1xrThV-4H_Q</t>
  </si>
  <si>
    <t>https://disk.yandex.ru/d/vYmWNHXadtL9vg</t>
  </si>
  <si>
    <t>https://disk.yandex.ru/d/pgQE9b53DOw-Xw</t>
  </si>
  <si>
    <t>Благовещенск нов. 50004883290 от 26.03.2024</t>
  </si>
  <si>
    <t>г.Благовещенск,ш.Игнатьевское ,13</t>
  </si>
  <si>
    <t>Захарова Александра Юрьевна 89143801516</t>
  </si>
  <si>
    <t>Необходим монтаж 4 портов СКС для Двух ИПТ согласно схеме.</t>
  </si>
  <si>
    <t>СЗБ-0432-15</t>
  </si>
  <si>
    <t>г.Северодвинск,п-кт Морской 56</t>
  </si>
  <si>
    <t>Поставка и монтаж напольного ТКШ размером не менее 32U, 600х800 в кол-ве: 1 шт.</t>
  </si>
  <si>
    <t>Создание нового ТКШ и СКС</t>
  </si>
  <si>
    <t>г.Уфа,ул.Рихарда Зорге,д.5(ВИП ВСП)</t>
  </si>
  <si>
    <t xml:space="preserve">  Погуляев  Евгений  Валерьевич  (заказчик),  тел.  8  913  382  92  67;  Санчаева  Юлия  Евгеньевна (рук.ВИП ВСП), тел. 8 917 367 84 11</t>
  </si>
  <si>
    <t>Необходим монтаж 1 порта СКС в ВИП ВСП в соответствии с планировкой от сотрудника СБС. Способ монтажа: линия должна монтироваться за потолком, розетку необходимо прикрепить на потолок (за
фальш-потолком). Провод за потолком прокладывать в существующих лотках, в гофре</t>
  </si>
  <si>
    <t>646731, Польтавский район, с. Вольное, ул. Ленина, 47Е режим работы:Пн,ср,пт с 9:00-15:45</t>
  </si>
  <si>
    <t>Бабин Александр Викторович 8-913-970-1366
Сопровождающий: Горовая Маргарита Юрьевна 8-908-110-6536</t>
  </si>
  <si>
    <t>Требуется монтаж 4 новых портов от существующего ТКШ до РМ.
Перед выездом согласовать с контактным лицом дату и время проведения работ</t>
  </si>
  <si>
    <t>Тюмень 50004883901 от 26.03.2024</t>
  </si>
  <si>
    <t xml:space="preserve">ЦОД </t>
  </si>
  <si>
    <t>ЦОД Г.Тюмень,ул.Харьковская,59</t>
  </si>
  <si>
    <t>Здор Евгений Анатольевич 89044928103</t>
  </si>
  <si>
    <t>Необходимо перенести уже имеющиееся либо продублировать действующий телефон</t>
  </si>
  <si>
    <t>https://disk.yandex.ru/d/Am9fO17xsrWe9A</t>
  </si>
  <si>
    <t>https://disk.yandex.ru/d/OGu3-e7RE9LMLQ</t>
  </si>
  <si>
    <t>https://disk.yandex.ru/d/A_4X30mU0Z3qSg</t>
  </si>
  <si>
    <t>https://disk.yandex.ru/d/9mgu7CZ5BLFcEw</t>
  </si>
  <si>
    <t>ДВБ-9781-15</t>
  </si>
  <si>
    <t xml:space="preserve"> с Кепервеем ул Комарова 10</t>
  </si>
  <si>
    <t>Перминова Ксения Дмитриевна +7 964 480 14 27</t>
  </si>
  <si>
    <t>СЗБ-2755-25</t>
  </si>
  <si>
    <t>01881</t>
  </si>
  <si>
    <t>г Калининград ул Шевченко 15</t>
  </si>
  <si>
    <t xml:space="preserve">СЗБ-3636-13 </t>
  </si>
  <si>
    <t>01128</t>
  </si>
  <si>
    <t>г Петрозаводск ул Мелентьевой
(Октябрьский р-н) 28</t>
  </si>
  <si>
    <t>Фомина Яна Анатольевна +7911 423 45 23</t>
  </si>
  <si>
    <t>Необходим монтаж ТД 5 в кассе, согласно плана</t>
  </si>
  <si>
    <t>ПВБ-4140-29</t>
  </si>
  <si>
    <t>0343</t>
  </si>
  <si>
    <t xml:space="preserve"> г Ульяновск ул Дмитрия Ульянова 9к1</t>
  </si>
  <si>
    <t>г. Омск, ул. Товстухо, д. ІА</t>
  </si>
  <si>
    <t>Соловьева  Анна  Николаевна  (заказчик),  тел.  8  913  723  56  23;  Винокурова  Светлана  Анатольевна (зам.рук.ВСП), тел. 8 904 071 55 81</t>
  </si>
  <si>
    <t>Требуется монтаж СКС для УС (по инфо от инженера: обрыв на линии витой пары, резервная розетка отсутствует. При подключении через соседний УС сеть есть, устройство авторизуется на порту, при подключении через линию устройства идёт отвал)</t>
  </si>
  <si>
    <t>Кемерово нов. 50004883745 от 26.03.2024</t>
  </si>
  <si>
    <t xml:space="preserve"> г Кемерово ул Притомская набережная 19А</t>
  </si>
  <si>
    <t>Необходимо проложить кабели за потолком в гофре до центра помещения ХЦК(сейфа) оконченными накладной розеткой с патч-кордом 10 м. Маркировка портов ХЦК/1, ХЦК/2</t>
  </si>
  <si>
    <t>г Красноярск пр-кт Свободный 46 1 этаж, на ЭПР помещение 24</t>
  </si>
  <si>
    <t>Лемберг Юрий Рихардович 89130313224</t>
  </si>
  <si>
    <t>Оснастить два рабочих места розетками СКС.Окна 10 и 11(отмечено зеленым на схеме)Всего 6 розеток.</t>
  </si>
  <si>
    <t>https://disk.yandex.ru/d/ltUZVRJ3nuL9nw</t>
  </si>
  <si>
    <t>https://disk.yandex.ru/d/baGHemG7oKncXA</t>
  </si>
  <si>
    <t>https://disk.yandex.ru/d/YQ7sufdQ1aPHgQ</t>
  </si>
  <si>
    <t>https://disk.yandex.ru/d/WEaATJj6XisZrg</t>
  </si>
  <si>
    <t>https://disk.yandex.ru/d/wSdyhcMq8Oobjw</t>
  </si>
  <si>
    <t>https://disk.yandex.ru/d/auQXKiFU2z5OxQ</t>
  </si>
  <si>
    <t>https://disk.yandex.ru/d/z6sPMRsfi6rH8g</t>
  </si>
  <si>
    <t>https://disk.yandex.ru/d/IFTlbGQ_AkfuoQ</t>
  </si>
  <si>
    <t>Монтаж нового оптичекого дуплексного порта (два волокна) кат. OS2,OM3: 12 шт.</t>
  </si>
  <si>
    <t>Монтаж оптического дуплексного порта (два волокна) кат. OS2,OM3 в кол-ве: 12 шт.</t>
  </si>
  <si>
    <t>Монтаж оптического дуплексного порта (два волокна) кат. OS2,OM3: 12 шт.</t>
  </si>
  <si>
    <t>Монтаж нового оптичекого дуплексного порта (два волокна) кат. OS2,OM3: 8 шт.</t>
  </si>
  <si>
    <t>Монтаж нового оптического дуплексного порта(два волокна)кат. OS2,OM3: 4 шт.</t>
  </si>
  <si>
    <t>Монтаж нового оптичекого дуплексного порта (два волокна) кат. OS2,OM3: 4 шт.</t>
  </si>
  <si>
    <t>Монтаж оптического дуплексного порта (два волокна) кат. OS2,OM3 в кол-ве: 16 шт.</t>
  </si>
  <si>
    <t>Монтаж оптического дуплексного порта (два волокна) кат. OS2,OM3 в кол-ве: 68 шт.</t>
  </si>
  <si>
    <t>Монтаж оптического дуплексного порта (два волокна) кат. OS2,OM3 в кол-ве: 24 шт.</t>
  </si>
  <si>
    <t xml:space="preserve">Монтаж оптического дуплексного порта (два волокна) кат. OS2,OM3 в кол-ве: 8 шт.
</t>
  </si>
  <si>
    <t>Монтаж оптического дуплексного порта (два волокна) кат. OS2,OM3 в кол-ве: 20 шт.</t>
  </si>
  <si>
    <t>Монтаж оптического дуплексного порта (два волокна) кат. OS2,OM3 в кол-ве: 8 шт.</t>
  </si>
  <si>
    <t>Монтаж оптического дуплексного порта (два волокна) кат. OS2,OM3 в кол-ве: 6 шт.</t>
  </si>
  <si>
    <t>Монтаж оптического дуплексного порта (два волокна) кат. OS2,OM3 в кол-ве: 38 шт</t>
  </si>
  <si>
    <t>Монтаж оптического дуплексного порта (два волокна) кат. OS2,OM3 в кол-ве: 28 шт.</t>
  </si>
  <si>
    <t>Монтаж оптического дуплексного порта (два волокна) кат. OS2,OM3 в кол-ве: 18 шт.</t>
  </si>
  <si>
    <t>Монтаж оптического дуплексного порта (два волокна) кат. OS2,OM3 в кол-ве: 4 шт.</t>
  </si>
  <si>
    <t>Монтаж оптического дуплексного порта (два волокна) кат. OS2,OM3 в кол-ве: 32 шт.</t>
  </si>
  <si>
    <t>СЗБ-2755-26</t>
  </si>
  <si>
    <t xml:space="preserve">  г  Калининград  ул  Генерал-лейтенанта Озерова 17Б</t>
  </si>
  <si>
    <t>Осадчук Маргарита Артуровна 79114524821</t>
  </si>
  <si>
    <t>необходимо оборудовать розетки СКС для нового РМ в количестве 3 шт.</t>
  </si>
  <si>
    <t xml:space="preserve">ПВБ-4140-28 </t>
  </si>
  <si>
    <t xml:space="preserve"> г Ульяновск ул Карла Маркса 12кЗ</t>
  </si>
  <si>
    <t xml:space="preserve">ПВБ-4143-47 </t>
  </si>
  <si>
    <t xml:space="preserve"> г Астрахань ул Кирова 41</t>
  </si>
  <si>
    <t>Черепкова Юлия Николаевна 79059977565, УРМ ТУСУС +7 988 595 06 59</t>
  </si>
  <si>
    <t>необходимо подготовить точку подлючения для ЖК и неттопа. По поручению управляющего необходимо перенести ЖК-панель электронной очереди со 2-го этажа (над 213 каб.) на 1-й этаж в районе стола
Сберлогистики. Схема и фото приложены, в заявках указывать контакт из поля "контактное лицо"!</t>
  </si>
  <si>
    <t>СЗБ-3051-12</t>
  </si>
  <si>
    <t>0154</t>
  </si>
  <si>
    <t>г Череповец пр-кт Победы 208А</t>
  </si>
  <si>
    <t>1 порт СКС для Wi-fi на потолке в кассе (точка доступа 5, указана на плане во вложении).</t>
  </si>
  <si>
    <t xml:space="preserve"> 646062, п. Марьяновский, ул. Комсомольская, 4/2 режим работы:Пн-ср с 9:00-16:00</t>
  </si>
  <si>
    <t>ТЗС Червинский Виталий Владимирович +7 913 150 41 72 Заказчик Бабин Александр 
Викторович 8-913-970-1369 менеджер ВСП Скокова Наталья Александровна 8-951-428-3295</t>
  </si>
  <si>
    <t>В рамках подготовки к ТР ВСП необходимо установить в ВСП телеком шкаф 20U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</si>
  <si>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Поставка и монтажа навесного ТКШ размером не менее 20U, 600x600: 1 шт</t>
  </si>
  <si>
    <t>г Омск ул Маршала Жукова 4/1</t>
  </si>
  <si>
    <t xml:space="preserve"> Отрохов Дмитрий Русланович 79139667246</t>
  </si>
  <si>
    <t>г Калуга ул Кирова 21А</t>
  </si>
  <si>
    <t>ВИП ВСП 8608/00253 Необходим монтаж 1 порта СКС в БЭК офисе, на месте магнитной стены, на высоте 2 метра от пола. ( предназначено для ЖК панели БИРС</t>
  </si>
  <si>
    <t xml:space="preserve"> г Уфа ул Рихарда Зорге 5</t>
  </si>
  <si>
    <t>Сверчков Владимир Алексеевич 79174007464</t>
  </si>
  <si>
    <t>на  каждом  рабочем  месте  необходимо  2  розетки  закрытого  сегмента  (омега),  1  розетка  Тehlаn,  1  розетка Sigma+ 1 общая розетка СКУД (омега) - итого 9 розеток в разных сегментах</t>
  </si>
  <si>
    <t>г Стерлитамак ул Худайбердина 46</t>
  </si>
  <si>
    <t>Тимашева Татьяна Николаевна 79869625138</t>
  </si>
  <si>
    <t xml:space="preserve">СИБ-2120-119 </t>
  </si>
  <si>
    <t>Троицкий р-н, с. Краснояры, пер. Парковый, 3 режим работы:Пн,пт с 9:00-13:00</t>
  </si>
  <si>
    <t>Поскотинов Василий Алексеевич \ Сергеев Евгений Александрович +7-903-957-0373 \
+7-909-844-1111</t>
  </si>
  <si>
    <t>Демонтаж существующего ТКШ и смонтированного в него оборудования СКС, с последующим
монтажом оборудования СКС в новый ТКШ: 1 шт.</t>
  </si>
  <si>
    <t>Поставка и монтажа навесного ТКШ размером не менее 20U, 600x600: 1 шт.</t>
  </si>
  <si>
    <t>Провести обследование и произвести установку наиболее подходящего ТКШ, определить наиболее удобное место его размещения, согласно имеющихся фото предварительно подходит навесной тип 18U 600*600 (фото приложено). Дополнительно рассмотреть возможность размещения в новом шкафу оборудования
видеонаблюдения. В рамках обследования нужно уточнить требуемое количество портов СКС</t>
  </si>
  <si>
    <t>г  Красноярск  ул  78  Добровольческой  Бригады 15</t>
  </si>
  <si>
    <t>ВИП ВСП 8646/0082 необходим монтаж 1 порта СКС в комнате отдыха, на стене напротив входа ( в центре ) на высоте 2,2 метра , рядом с розетками 220 на схеме обозначено красным овалом ( для монтажа ЖК
панаели БИРС)</t>
  </si>
  <si>
    <t>г.Ачинск,мкр.8й 6</t>
  </si>
  <si>
    <t>Плетнев  Дмитрий  Игоревич  +7  923  574  53  57  СБС  Черных  Николай  Васильевич   89138322556</t>
  </si>
  <si>
    <t>Перенос рабочего АРМ, для прохождения обучения инкассаторскими работниками</t>
  </si>
  <si>
    <t>0122</t>
  </si>
  <si>
    <t>г Калуга ул Ленина 25</t>
  </si>
  <si>
    <t>организовать СКС для УС. В настоящее время УС запущен на СДМАНЕ</t>
  </si>
  <si>
    <t>https://disk.yandex.ru/d/-6Spw-QKONJHOg</t>
  </si>
  <si>
    <t>https://disk.yandex.ru/d/bKoj_rcJ8Ojw2Q</t>
  </si>
  <si>
    <t>https://disk.yandex.ru/d/jxtemvpsQuzesg</t>
  </si>
  <si>
    <t>https://disk.yandex.ru/d/SxdVJH7ywpBLxw</t>
  </si>
  <si>
    <t>https://disk.yandex.ru/d/vqUv1bp19kY47Q</t>
  </si>
  <si>
    <t>https://disk.yandex.ru/d/I0UxFPHsBZ5DjQ</t>
  </si>
  <si>
    <t>https://disk.yandex.ru/d/JyvfKrXM2iO1Zg</t>
  </si>
  <si>
    <t>https://disk.yandex.ru/d/202Qu5LxSdh5oA</t>
  </si>
  <si>
    <t>https://disk.yandex.ru/d/dMBahq_wTc146Q</t>
  </si>
  <si>
    <t>https://disk.yandex.ru/d/rnV1JgnvgKC6dQ</t>
  </si>
  <si>
    <t>https://disk.yandex.ru/d/lz54QqaTewhnwA</t>
  </si>
  <si>
    <t>https://disk.yandex.ru/d/etyGiFsY2IPL_w</t>
  </si>
  <si>
    <t>https://disk.yandex.ru/d/DH0V2AIaKTBdDQ</t>
  </si>
  <si>
    <t>ПВБ-4143-48</t>
  </si>
  <si>
    <t>г. Астрахань, ул. Магистральная, д. 34А, к. 96</t>
  </si>
  <si>
    <t>Баранов Дмитрий Викторович, тел. 8 987 441 28 58; Коноплева Ольга Николаевна (рук.ВСП), тел. 8 927 575 15 90</t>
  </si>
  <si>
    <t>Требуется монтаж СКС для УС 60000142 (в настоящее время УС запущен на ЗЭ-Мап)</t>
  </si>
  <si>
    <t>ПВБ-4143-49</t>
  </si>
  <si>
    <t xml:space="preserve"> г Астрахань ул Кирова 41, номер места 4033</t>
  </si>
  <si>
    <t>Долгова Наталья Николаевна 79608817471 Бышкин Сергей Вячеславович, 8-989-790-04-61</t>
  </si>
  <si>
    <t>Необходима  организация  порта  СКС  для  установки  ІР-телефонного  аппарата,  г.  Астрахань,  ул.  Кирова  41, 4 этаж, номер места 4033.</t>
  </si>
  <si>
    <t>ПВБ-4143-50</t>
  </si>
  <si>
    <t>Шевелев Артём Владимирович +7 961 798 90 98</t>
  </si>
  <si>
    <t>В  рамках  задачи  по  отделению  ВСП  от  кампуса  необходимо:  Организовать  два  медных  патч-корда  между основным узлом связи на 4 этаже и кроссовым помещением 1 этажом здания ГОСБ 8625 по ул.Кирова 41</t>
  </si>
  <si>
    <t>ПВБ-4140-30</t>
  </si>
  <si>
    <t>г Ульяновск пр-кт Ленинского Комсомола 20</t>
  </si>
  <si>
    <t>г Междуреченск пр-кт 50 лет Комсомола 42</t>
  </si>
  <si>
    <t>Доронкин Александр Владимирович 79039431117</t>
  </si>
  <si>
    <t>В ходе работ по демонтажу неуправляемого сетевого оборудования (получено замечание ДКБ) установлено, что в нецелевое оборудование О-Ілпк кабелем СКС включена СУО в нарушение ВНД Банка. Выполнить
переключение в целевое оборудование ЛВС банка возможности нет, поскольку подключение выполнено прямым кабелем без патч-панелей и запаса длины не хватает. Необходимо смонтировать розетку у СУО, довести линию до ТКШ и расшить в патч-панель для последующего переключения инженером СБС (с
демонтажом нецелевого сетевого оборудования). Монтаж 1 порта СКС</t>
  </si>
  <si>
    <t xml:space="preserve"> г Кемерово пр-кт Октябрьский 53 2 этаж, помещения 2.45, 2.33</t>
  </si>
  <si>
    <t>Ломакин Денис Георгиевич 79039092358</t>
  </si>
  <si>
    <t>на  2  этаже  ОПЕРУ  октябрьский  53  в  большом  стеклянном  кабинете  2.45  и  маленький  стеклянный  кабинет 2.33 необходимо на 6 рабочих местах смонтировать розетки СКС по 3 порта на каждом столе</t>
  </si>
  <si>
    <t xml:space="preserve"> с. Новая Шараповка, ул. Центральная, 1А режим работы:Пн-ср с 9:00-15:45</t>
  </si>
  <si>
    <t>ТЗС  Червинский  Виталий  Владимирович  +7  913  150  41  72  Заказчик  Бабин  Александр Викторович 8-913-970-1368 менеджер ВСП Архипова Татьяна Николаевна 8-965-977-6861</t>
  </si>
  <si>
    <t>В рамках подготовки к ТР ВСП необходимо установить в ВСП телеком шкаф 20П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</si>
  <si>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 xml:space="preserve"> 646265, с.Елизаветинка, ул. Центральная, 19</t>
  </si>
  <si>
    <t>Заказчик  Бабин  Александр  Викторович  8-913-970-1366  ТЗС  Червинский  Виталий  Владимирович +7 913 150 41 72</t>
  </si>
  <si>
    <t>Фахриев  Радик  Айратович  +7  903  310  22  66  зам  РВСП  Брусенкова  Светлана  Александровна 8-937-471-5265</t>
  </si>
  <si>
    <t>монтаж 1 порта СКС</t>
  </si>
  <si>
    <t>https://disk.yandex.ru/d/Y_d82MGODsVhGA</t>
  </si>
  <si>
    <t>https://disk.yandex.ru/d/yFjBPzO8Ir0mRA</t>
  </si>
  <si>
    <t>https://disk.yandex.ru/d/0Eb11SU-RjWj9g</t>
  </si>
  <si>
    <t>https://disk.yandex.ru/d/Ap2p7hX9CdLacw</t>
  </si>
  <si>
    <t>https://disk.yandex.ru/d/MNlW_FKs52nLcg</t>
  </si>
  <si>
    <t>https://disk.yandex.ru/d/PWbG3X_Achq2IA</t>
  </si>
  <si>
    <t>https://disk.yandex.ru/d/SAmE8p5LBaybxA</t>
  </si>
  <si>
    <t>https://disk.yandex.ru/d/mzZj5tfEOUL6kA</t>
  </si>
  <si>
    <t>https://disk.yandex.ru/d/B0hvp47KjlknEQ</t>
  </si>
  <si>
    <t xml:space="preserve">СЗБ-2755-24 </t>
  </si>
  <si>
    <t>г. Калининград, ул. В.Гюго, зд. 1</t>
  </si>
  <si>
    <t>Воронов Егор Валентинович (сотрудник ТЗС), тел. 8 911 456 05 55
Сопровождающий: Кожан Наталья Владимировна (сотрудник СБС), тел. 8 911 857 05 19</t>
  </si>
  <si>
    <t>Монтаж оптического дуплексного порта (два волокна) кат. OS2, OM3 в кол-ве: 8 шт.</t>
  </si>
  <si>
    <t>Требуется организовать межкроссовые соединения согласно ТЗ - 8 оптических портов.
ВАЖНО:
1. перед выполнением фактических работ обязательно требуется подготовить и согласовать рабочую документацию.
2. по выполненным работам требуется предоставить системную гарантию от вендора NIKOMAX в соответствии с условием
Договора.
Перед выездом согласовать с контактным лицом дату и время проведения работ</t>
  </si>
  <si>
    <t>ПВБ-4140-31</t>
  </si>
  <si>
    <t>г.Дмитровград,ул.Гагарина 6</t>
  </si>
  <si>
    <t>Внутри ХЦК под фальшпотолком (по центру)необходимо организовать вывод двух линий UTP 5е категории для подключения с сетью банка (omega) со свободными концами 6-8м.</t>
  </si>
  <si>
    <t>ХЦК</t>
  </si>
  <si>
    <t>Чита нов. 50004883740 от 26.03.2024</t>
  </si>
  <si>
    <t>г.Чита,ул.Пушкина 5</t>
  </si>
  <si>
    <t>Чупров Сергей Александрович 89243780401</t>
  </si>
  <si>
    <t>Прошу установить 3 розетки для подключения охранных приборов Stemax в коридоре услужебного выхода.На схеме место под цифрой 2</t>
  </si>
  <si>
    <t>г. Омск, ул. Маршала Жукова, д. 4/2</t>
  </si>
  <si>
    <t>Ситников Роман Сергеевич (заказчик), тел. 8 909 260 07 76; Денисенко Евгений Викторович (ИТ-партнер), тел. 8 913
658 11 77
Сопровождающий: Елисов Анатолий Васильевич (сотрудник СБС), тел. 8 913 634 40 05</t>
  </si>
  <si>
    <t>СЗБ-3051-13</t>
  </si>
  <si>
    <t>г.Череповец,ул.Первомайская 25</t>
  </si>
  <si>
    <t>Мазнев Констанитин Александрович 89096301847</t>
  </si>
  <si>
    <t>Необходимо проложить кабели за потолком в гофре до центра помещения ХЦК (сейфа) оконченными накладной розеткой с патч-кордом 10 м.Маркировака портов ХЦК/1,ХЦК/2</t>
  </si>
  <si>
    <t>г Красноярск ул 9 Мая 24</t>
  </si>
  <si>
    <t>Монтаж новых трех розеток СКС для рабочего места окно 25</t>
  </si>
  <si>
    <t>0182</t>
  </si>
  <si>
    <t xml:space="preserve"> г Воронеж ул Ворошилова 8Б</t>
  </si>
  <si>
    <t>Прасолов Дмитрий Михайлович +7 960 121 12 49</t>
  </si>
  <si>
    <t>Требуется монтаж нового РМ</t>
  </si>
  <si>
    <t>https://disk.yandex.ru/d/nRZ25dhP3mY0NQ</t>
  </si>
  <si>
    <t>https://disk.yandex.ru/d/oiI5aW9k40MYmA</t>
  </si>
  <si>
    <t>https://disk.yandex.ru/d/7F-79DBE16uY5A</t>
  </si>
  <si>
    <t>https://disk.yandex.ru/d/JWr8_piqXooseQ</t>
  </si>
  <si>
    <t>https://disk.yandex.ru/d/Ce1EtdHAohh_BA</t>
  </si>
  <si>
    <t>https://disk.yandex.ru/d/-yNuNNNceB6ENg</t>
  </si>
  <si>
    <t>https://disk.yandex.ru/d/3aBZEJqNcmKVxA</t>
  </si>
  <si>
    <t>СЗБ-3636-14</t>
  </si>
  <si>
    <t>г.Сортавала,ул.Карельская 13</t>
  </si>
  <si>
    <t>Необходимо смонтировать 4 порта из серверной на 1 этаже в серверную на втором этаже</t>
  </si>
  <si>
    <t>СИБ-3821-10</t>
  </si>
  <si>
    <t>0174</t>
  </si>
  <si>
    <t>г.Омск,ул.Герцена 232к1</t>
  </si>
  <si>
    <t>Необходимы коммуникации СКС для подключения ИПТ согласно схеме</t>
  </si>
  <si>
    <t>https://disk.yandex.ru/d/tEAl0JV-22Nbkw</t>
  </si>
  <si>
    <t>https://disk.yandex.ru/d/V7X0eJcieyzXSw</t>
  </si>
  <si>
    <t xml:space="preserve">ДВБ-9781-16 </t>
  </si>
  <si>
    <t xml:space="preserve"> Перминова Ксения Дмитриевна 8-64190116, Хоменко Ольга Николаевна +7 924 667 18 50</t>
  </si>
  <si>
    <t>Необходимо смонтировать СКС для подключения МФУ</t>
  </si>
  <si>
    <t>СЗБ-3636-15</t>
  </si>
  <si>
    <t>01137</t>
  </si>
  <si>
    <t>г  Петрозаводск  ул  Жуковского  (Сулажгора р-н) 36</t>
  </si>
  <si>
    <t>Носов  Руслан  Александрович  79112914388  менеджер  Скворцова  Галина  Владимировна 8-911-405-0684</t>
  </si>
  <si>
    <t>Прошу  организовать  монтаж  СКС  к  банкомату  60032823,  Розетку  СКС  монтируем  в  запотолочном пространсте, патч-корд выводим из стены методом скрытой проводки в металлогофре</t>
  </si>
  <si>
    <t xml:space="preserve">ПВБ-4140-32 </t>
  </si>
  <si>
    <t>Ульяновская область, Радищевский р-н, п. Октябрьский, ул. Ленина, д. 30</t>
  </si>
  <si>
    <t>Башмаков Денис Сергеевич 8-986-735-0219</t>
  </si>
  <si>
    <t>Необходим демонтаж ТКШ</t>
  </si>
  <si>
    <t>г Чита ул Комсомольская 60</t>
  </si>
  <si>
    <t>Сенотрусова Ирина Анатольевна 79144958054 РВСП Казанцева Евгения Сергеевна
8-914-120-0884</t>
  </si>
  <si>
    <t>монтаж  2х  портов  СКС  для  УС.Розетку  СКС  монтируем  в  запотолочном  пространсте,  патч-корд  выводим из стены методом скрытой проводки в металлогофре</t>
  </si>
  <si>
    <t xml:space="preserve"> г Улан-Удэ пр-кт Победы 10</t>
  </si>
  <si>
    <t>В рамках работ по недоступности ТД \wі-fi ВВ-8601-0093-VSР-АР01 выявлена проблема с СКС: Точка доступа постоянно ловит ошибки! Замена патч-кордов произведена. ТД исправна. Прошу перегроссировать СКС от коммутатора, до ТД wi-fi</t>
  </si>
  <si>
    <t xml:space="preserve"> с Рсаево ул Школьная зд2/1 режим работы:Вт,чт,сб с 9:15-15:30</t>
  </si>
  <si>
    <t xml:space="preserve"> Башарова Гульнора Джурахоловна 79174615817</t>
  </si>
  <si>
    <t>Монтаж портов СКС для РМ</t>
  </si>
  <si>
    <t xml:space="preserve"> г. Стерлитамак, ул. Худайбердина, д. 46</t>
  </si>
  <si>
    <t>Тимашева  Татьяна  Николаевна  (сервис-менеджер),  тел.  8  986  962  51  38;  Пряничников  Максим Викторович (рук.ВСП), тел. 8 987 596 52 50</t>
  </si>
  <si>
    <t>Требуются розетки СКС для новых рабочих мест</t>
  </si>
  <si>
    <t>СЗБ-3051-14</t>
  </si>
  <si>
    <t>Легчанов Сергей Анатольевич 79217132782</t>
  </si>
  <si>
    <t>Монтаж нового оптического дуплексного порта (два волокна) кат. OS2, ОМЗ: 12 шт.</t>
  </si>
  <si>
    <t>Необходима линия ВОЛС между двумя шкафами на 12 портов. Первый шкаф - цокольный этаж шкаф в КИЦе, второй шкаф кроссовая 1 этажа.</t>
  </si>
  <si>
    <t>СИБ-2120-120</t>
  </si>
  <si>
    <t>Шелаболихинский р-н, с. Киприно, ул. Ленина, 1</t>
  </si>
  <si>
    <t>Поскотинов Василий Алексеевич +7-903-957-0386
Сопровождающий: Шушакова Валентина Егоровна 8-961-993-9288</t>
  </si>
  <si>
    <t>Необходимо установить телекоммуникационный шкаф 20U 600х600 с размещением АСО в новом ТКШ;
• Демонтаж ТКШ ТСО;
• Требуется монтаж 4 новых портов.
Перед выездом согласовать с контактным лицом дату и время проведения работ</t>
  </si>
  <si>
    <t>СИБ-2120-121</t>
  </si>
  <si>
    <t>Локтевский р-н, с. Успенка, ул. Юбилейная, 17</t>
  </si>
  <si>
    <t>Поскотинов Василий Алексеевич +7-903-957-0385
Сопровождающий: Гриднева Ольга Алексеевна 8-67297892</t>
  </si>
  <si>
    <t>Необходимо установить телекоммуникационный шкаф 18U (взять из закрытого ранее ВСП 8644/0509) вместо ТКШ ТСО с
переносом СКС в новый ТКШ;
• Требуется монтаж 4 новых портов.
Перед выездом согласовать с контактным лицом дату и время проведения работ</t>
  </si>
  <si>
    <t xml:space="preserve"> г  Кемерово  пр-кт  Октябрьский  53  1  этаж,  кроссовое  помещение</t>
  </si>
  <si>
    <t xml:space="preserve"> Останин Сергей Михайлович 79030467611</t>
  </si>
  <si>
    <t>Монтаж нового оптического дуплексного порта (два волокна) кат. OS2, ОМЗ: 8 шт.</t>
  </si>
  <si>
    <t>Необходимо  проложить  ВОЛС  (8  линков  ММ)  между  кроссовым  помещением  ВСП  №  8615/0456  и  шкафом № 3 в серверной ОУС ГОСБ № 8615 (3 этаж</t>
  </si>
  <si>
    <t>СИБ-3821-11</t>
  </si>
  <si>
    <t>Червинский Виталий Владимирович 79131504172</t>
  </si>
  <si>
    <t>Монтаж нового оптического дуплексного порта (два волокна) кат. OS2, ОМЗ: 36 шт.</t>
  </si>
  <si>
    <t>5.1. на основе оптоволоконного кабеля ОМ4 ММ из помещения к. 114 расположенного на 1 этаже ТКШ
№ 114-Н в помещение к. 116 расположенного на 1 этаже ТКШ № 116-М, в количестве 24 дуплексных порта (по два волокна). Емкость кабеля 48 волокон. 5.2. на основе оптоволоконного кабеля ОМ4 ММ из помещения
к. 116 расположенного на 1 этаже ТКШ №116-М в помещение к. 118 расположенного на 1 этаже ТКШ №118-Н, в количестве 12 дуплексных портов (по два волокна). Емкость кабеля 24 волокон. "</t>
  </si>
  <si>
    <t>СИБ-3821-12</t>
  </si>
  <si>
    <t>646992, с. Алексеевка, ул. Победы, д.13 режим работы:Вт,чт,пт с 9:00-15:30</t>
  </si>
  <si>
    <t>Заказчик Бабин Александр Викторович 8-913-970-1366 ТЗС Червинский Виталий Владимирович +7 913 150 41 72 менеджер ВСП Дубиченко Людмила Вячеславовна 8-923-761-3094, 8-(38170)-34324</t>
  </si>
  <si>
    <t>В рамках подготовки к ТР ВСП необходимо установить в ВСП телеком шкаф 20U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</si>
  <si>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01035</t>
  </si>
  <si>
    <t xml:space="preserve"> Павловск ул Гоголя 40А</t>
  </si>
  <si>
    <t>Щелчкова Светлана Александровна 79515672452</t>
  </si>
  <si>
    <t>Нужно 3 СКС розетки: 2 розетки для АРМ, 1 -для МФУ</t>
  </si>
  <si>
    <t>https://disk.yandex.ru/d/Lf0lud5PJEHaAQ</t>
  </si>
  <si>
    <t>https://disk.yandex.ru/d/LiPgj8hlK4JT3A</t>
  </si>
  <si>
    <t>https://disk.yandex.ru/d/fMAgqXxTWTcb-w</t>
  </si>
  <si>
    <t>https://disk.yandex.ru/d/G13FF3OkwM3cZw</t>
  </si>
  <si>
    <t>https://disk.yandex.ru/d/gIdknKfUKql8cg</t>
  </si>
  <si>
    <t>https://disk.yandex.ru/d/f7RvVrDUevcZfg</t>
  </si>
  <si>
    <t>https://disk.yandex.ru/d/H646rie2xYBkgw</t>
  </si>
  <si>
    <t>https://disk.yandex.ru/d/f7XBFDrS6YImiQ</t>
  </si>
  <si>
    <t>https://disk.yandex.ru/d/kkLsluqpZ5puTQ</t>
  </si>
  <si>
    <t>https://disk.yandex.ru/d/uHCiKLLh1cKqLw</t>
  </si>
  <si>
    <t>https://disk.yandex.ru/d/gby5cEpZiFmYcg</t>
  </si>
  <si>
    <t>https://disk.yandex.ru/d/5FX2Nn6pOK7g1w</t>
  </si>
  <si>
    <t>https://disk.yandex.ru/d/zl_xcGTED9uZnw</t>
  </si>
  <si>
    <t>https://disk.yandex.ru/d/w4Vdp5QXRBbF9g</t>
  </si>
  <si>
    <t>СЗБ-2755-27</t>
  </si>
  <si>
    <t>/КИЦ "Балтийский" по адресу г. Калининград, наб. Правая, д. 6</t>
  </si>
  <si>
    <t>Воронов Егор Валентинович (сотрудник ТЗС), тел. 8 911 456 05 55
Сопровождающий: Каменев Александр Александрович (сотрудник СБС), тел. 8 981 471 01 94</t>
  </si>
  <si>
    <t xml:space="preserve">СЗБ-2936-20 </t>
  </si>
  <si>
    <t xml:space="preserve"> г Себеж ул Пролетарская 7</t>
  </si>
  <si>
    <t xml:space="preserve"> Гусев Антон Алексеевич 79612643967</t>
  </si>
  <si>
    <t>необходим монтаж СКС для подключения 2 ЖК панелей.</t>
  </si>
  <si>
    <t xml:space="preserve"> с. Подколодновка, пер. Гагарина, д. 12А/1</t>
  </si>
  <si>
    <t>Щелчкова  Светлана  Александровна  (сервис-менеджер),  тел.  8  951  567  24  52;  Кирилова  Евгения Владимировна (сотр.ВСП), тел. 8 950 750 28 62</t>
  </si>
  <si>
    <t>Требуется осуществить перемещение СКС в связи с переносом РМ</t>
  </si>
  <si>
    <t>СИБ-2120-122</t>
  </si>
  <si>
    <t>г Барнаул пр-кт Ленина 20</t>
  </si>
  <si>
    <t>Перемещение/Восстановление ранее используемых портов в пределах объекта (порт): 2 шт.</t>
  </si>
  <si>
    <t>перенос портов от демонтированного банкомата</t>
  </si>
  <si>
    <t>СИБ-2120-123</t>
  </si>
  <si>
    <t>Павловский р-н, с. Колыванск, ул. Мира, 15 режим работы:Вт,чт с 8:30-16:10</t>
  </si>
  <si>
    <t xml:space="preserve"> Поскотинов Василий Алексеевич \ Сергеев Евгений Александрович +7-903-957-0373 \ +7-909-844-1111
Сопровождающий: Попова Галина Сергеевна +7-983-172-2473</t>
  </si>
  <si>
    <t>Необходимо установить телекоммуникационный шкаф, удовлетворяющий требованиям Стандарта. Тип монтажа- напольный;
Габариты- не менее 32 юнитов 800*800мм; дверь одностворчатая взамен шкафа ТСО. Монтаж 4 новых портов СКС для РМ.
Перед выездом согласовать с контактным лицом дату и время проведения работ</t>
  </si>
  <si>
    <t>0418</t>
  </si>
  <si>
    <t xml:space="preserve"> г Новокузнецк пр-кт Н.С.Ермакова
(Центральный р-н) 11</t>
  </si>
  <si>
    <t>Кирьянова Екатерина Владимировна 79095144159</t>
  </si>
  <si>
    <t>Необходим монтаж 2-х портов СКС для ТВ-панели</t>
  </si>
  <si>
    <t xml:space="preserve"> СИБ-3821-14</t>
  </si>
  <si>
    <t>г Омск ул 22 Апреля 19к1</t>
  </si>
  <si>
    <t>Швецов  Александр  Сергеевич  79136130958,  Бабарыкин  Алексей  Геннадьевич,  СБС  79139882152</t>
  </si>
  <si>
    <t>для 2х рабочих мест требуется информационные розетки</t>
  </si>
  <si>
    <t>с. Троекурово, ул. Советская, д.28 режим работы:Вт,ср,чт,сб с 7:35-14:25</t>
  </si>
  <si>
    <t>Шацких Павел Николаевич +7-910-739-4342
Сопровождающий: Тарасова Нина Васильевна +7-961-602-9181</t>
  </si>
  <si>
    <t>Необходимо установить телекоммуникационный шкаф, удовлетворяющий требованиям Стандарта. Тип монтажа- настенный;
Габариты- не более 18U 600*600мм; дверь одностворчатая. А также требуется- монтаж 4 новых портов СКС.
Перед выездом согласовать с контактным лицом дату и время проведения работ</t>
  </si>
  <si>
    <t>https://disk.yandex.ru/d/rItVfTjxkEfrow</t>
  </si>
  <si>
    <t>https://disk.yandex.ru/d/8ZCCB_EFO_68RQ</t>
  </si>
  <si>
    <t>https://disk.yandex.ru/d/eY2_GKKqFPMw7w</t>
  </si>
  <si>
    <t>https://disk.yandex.ru/d/lI-ELVej_NWqmQ</t>
  </si>
  <si>
    <t>https://disk.yandex.ru/d/kh-ilp-eoaF5mA</t>
  </si>
  <si>
    <t>https://disk.yandex.ru/d/Iw3bXxfwMvsOIg</t>
  </si>
  <si>
    <t>https://disk.yandex.ru/d/EUiZkn2-l84tWQ</t>
  </si>
  <si>
    <t>https://disk.yandex.ru/d/cQc7heOcJsZtgA</t>
  </si>
  <si>
    <t>СИБ-2120-93</t>
  </si>
  <si>
    <t>Хабарский район, с. Свердловское, ул. Гагарина, 57 режим работы:Пн,вт,чт с 8:45-16:00</t>
  </si>
  <si>
    <t>Поскотинов Василий Алексеевич +7-903-957-0381
Сопровождающий: Подленко Светлана Васильевна 8-923-569-8279</t>
  </si>
  <si>
    <t>https://disk.yandex.ru/d/iHVFIDonor9r3w</t>
  </si>
  <si>
    <t>Необходимо установить телекоммуникационный шкаф 18U 600х600;
• Требуется монтаж 5 новых портов.
Перед выездом согласовать с контактным лицом дату и время проведения работ</t>
  </si>
  <si>
    <t xml:space="preserve">ПВБ-4140-33 </t>
  </si>
  <si>
    <t>Ульяновская область, с. Оськино, пл. Труда, д. 16 режим работы:Пн,ср,пт с 8:00-17:45</t>
  </si>
  <si>
    <t xml:space="preserve"> Башмаков Денис Сергеевич 8-986-735-0219</t>
  </si>
  <si>
    <t>Необходимо установить телекоммуникационный шкаф 18U 600х600;
• Требуется монтаж 5 новых портов.</t>
  </si>
  <si>
    <t>Многофункциональное здание; № 8601_0199 г Улан-Удэ ул
Ленина 49</t>
  </si>
  <si>
    <t>Необходим монтаж 1 порта СКС в БЭК офисе , слева от входа на стене, высота размещения около 2 метров от пола ( уточнить у Зам РВСП) на схеме красный прямоугольник , предназначен для подключения ЖК
панели БИРС</t>
  </si>
  <si>
    <t>Тыва 50004883749 от 26.03.2024</t>
  </si>
  <si>
    <t xml:space="preserve"> пгт Каа-Хем ул 25 лет Советской Тувы 9</t>
  </si>
  <si>
    <t xml:space="preserve"> УРМ Монгуш Олеся Олеговна 8-913-340-0707, Анпилогов Виктор Сергеевич 79531992188, Гавриленко Роман Павлович, СБС +7(983)-515-01 -67</t>
  </si>
  <si>
    <t>Необходимы коммуникации для подключения банкомата.</t>
  </si>
  <si>
    <t xml:space="preserve">СИБ-3821-15 </t>
  </si>
  <si>
    <t>2 г Омск ул Заозерная 26</t>
  </si>
  <si>
    <t>монтаж СКС согласно вложенной планировки 05, проект корпоративного wifi</t>
  </si>
  <si>
    <t xml:space="preserve"> г Лиски ул Коммунистическая 7</t>
  </si>
  <si>
    <t xml:space="preserve"> Жукова Оксана Александровна 79038597210</t>
  </si>
  <si>
    <t>Необходимо провести монтаж новых розеток СКС до РМ</t>
  </si>
  <si>
    <t>https://disk.yandex.ru/d/vdIUE1F2Il8WEg</t>
  </si>
  <si>
    <t>https://disk.yandex.ru/d/T9ni0iytJDiuZg</t>
  </si>
  <si>
    <t>https://disk.yandex.ru/d/UyQcEEy18a4NhA</t>
  </si>
  <si>
    <t>https://disk.yandex.ru/d/h_iKyNNujT2kfg</t>
  </si>
  <si>
    <t>https://disk.yandex.ru/d/V_CFTYZF7rd6_w</t>
  </si>
  <si>
    <t>Красноярск нов. 50004883748 от 26.03.2024</t>
  </si>
  <si>
    <t xml:space="preserve"> ПВБ-4140-34</t>
  </si>
  <si>
    <t>г Инза ул Труда 17</t>
  </si>
  <si>
    <t xml:space="preserve"> рук Шонин Денис Юрьевич +7 927 809 80 08</t>
  </si>
  <si>
    <t>Организация порта СКС до зелёного кружка (АРОЗ)</t>
  </si>
  <si>
    <t xml:space="preserve">ПВБ-4143-51 </t>
  </si>
  <si>
    <t>Астраханская область, Приволжский р-н, с.Началово</t>
  </si>
  <si>
    <t>Шевелев Артём Владимирович +7-961-798-9098</t>
  </si>
  <si>
    <t>Демонтаж  существующего  ТКШ  и  смонтированного  в  него  оборудования  СКС,  с  последующим монтажом оборудования СКС в новый ТКШ: 1 шт.</t>
  </si>
  <si>
    <t>Поставка и монтажа напольного ТКШ размером не менее 32U, 800x800: 1 шт.</t>
  </si>
  <si>
    <t>Необходим  монтаж  нового  ТКШ  32U  800x800  вкючая  демонтаж  старого  ТКШ  и  перенос  оборудования  в новый ТКШ</t>
  </si>
  <si>
    <t>СЗБ-0349-28</t>
  </si>
  <si>
    <t>Корткеросский р-он, с. Сторожевск, ул. Первомайская, д. 12</t>
  </si>
  <si>
    <t xml:space="preserve"> Белых Михаил Васильевич, тел. 8-912-191-2375
Сопровождающий: Волчек Елена Сергеевна 8-980-987-2099 / 8-908-695-8285</t>
  </si>
  <si>
    <t>Необходимо убрать шкаф для вещей рядом с рабочим местом, поставить ТКШ 18U на пол.
А также требуется - монтаж 16 новых портов СКС.
Перед выездом согласовать с контактным лицом дату и время проведения работ</t>
  </si>
  <si>
    <t>г. Липецк, ул. Первомайская, д. 2, 5 этаж, каб. 509а</t>
  </si>
  <si>
    <t>Романов Андрей Владимирович (ИТ-партнер), тел. 8 905 687 96 55
Сопровождающий: Кузнецов Владимир Александрович (сотрудник СБС), тел. 8 910 255 27 98</t>
  </si>
  <si>
    <t>Необходимо межкроссовое соединение для перевода зала ВКС в домен SIGMA, порты организовать в виде панели в ТКШ
видеооборудования
Перед выездом согласовать с контактным лицом дату и время проведения работ</t>
  </si>
  <si>
    <t>СИБ-3821-16</t>
  </si>
  <si>
    <t xml:space="preserve"> г Омск ул Маршала Жукова 4/1</t>
  </si>
  <si>
    <t>Денисенко Евгений Викторович 79136581177? Романовский Илья Витальевич СБС</t>
  </si>
  <si>
    <t>48 СКС для ВКС/ММС в помещении №21 /Необходимо смонтировать патч панель в 21 комнате на 48 портов и такую же в шкафу в 314 серверной . Необходимо будет СГ</t>
  </si>
  <si>
    <t>СИБ-3821-17</t>
  </si>
  <si>
    <t>644070, г. Омск, ул. Иркутская, дом №70 корпус №1</t>
  </si>
  <si>
    <t>Червинский Виталий Владимирович +7 913 150 41 80 РВСП Метлина Елена Валерьевна
8-983-118-6274</t>
  </si>
  <si>
    <t>Демонтаж существующего ТКШ и смонтированного в него оборудования СКС, с последующим
монтажом оборудования СКС в новый ТКШ: 2 шт.</t>
  </si>
  <si>
    <t>Демонтаж/монтаж портов СКС при замене ТКШ (порт): 47 шт</t>
  </si>
  <si>
    <t xml:space="preserve"> СИБ-3821-18 </t>
  </si>
  <si>
    <t>646834, Омская область, с. Бобринка, ул. Ленина, 49"В"</t>
  </si>
  <si>
    <t>Червинский  Виталий  Владимирович  +7  913  150  41  81  менеджер  Климова  Анна  Александровна 8-965-873-9094</t>
  </si>
  <si>
    <t>В рамках подготовки к ТР ВСП необходимо установить в ВСП телеком шкаф 20U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</si>
  <si>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Гурышева Олеся Викторовна 79997957347</t>
  </si>
  <si>
    <t>Необходимо смонтировать 4 сетевых розетки для РМ</t>
  </si>
  <si>
    <t>0551</t>
  </si>
  <si>
    <t>с Караидель ул Коммунистическая зд134</t>
  </si>
  <si>
    <t>Сайфутдинова Ирина Олеговна 79869623615</t>
  </si>
  <si>
    <t>необходим монтаж 20 портов СКС для РМ согласно схеме</t>
  </si>
  <si>
    <t xml:space="preserve"> г Воронеж ул Остужева 5А</t>
  </si>
  <si>
    <t xml:space="preserve"> Волков Николай Николаевич 79805553454</t>
  </si>
  <si>
    <t>Оборудование 3 новых рабочих мест портами СКС</t>
  </si>
  <si>
    <t>https://disk.yandex.ru/d/nwz5AkUC9DX7vA</t>
  </si>
  <si>
    <t>https://disk.yandex.ru/d/R_RMxOOOF2_UcA</t>
  </si>
  <si>
    <t>https://disk.yandex.ru/d/XqavXpAjl1gfhg</t>
  </si>
  <si>
    <t>https://disk.yandex.ru/d/sMXnmBaNqWCp4g</t>
  </si>
  <si>
    <t>https://disk.yandex.ru/d/3VC8oidPSjo0Fw</t>
  </si>
  <si>
    <t>https://disk.yandex.ru/d/H1UdhgFrkhy_cw</t>
  </si>
  <si>
    <t>https://disk.yandex.ru/d/6SM6P6R5GLXOTA</t>
  </si>
  <si>
    <t>https://disk.yandex.ru/d/GdwFeaANN0ypBw</t>
  </si>
  <si>
    <t>https://disk.yandex.ru/d/O5mLE53eAy0j9A</t>
  </si>
  <si>
    <t>https://disk.yandex.ru/d/XeKSQEqtwjE97Q</t>
  </si>
  <si>
    <t xml:space="preserve"> г. Обнинск, пр-кт Маркса, д. 94 (ВИП ВСП)</t>
  </si>
  <si>
    <t>Погуляев  Евгений  Валерьевич  (заказчик),  тел.  8  963  943  90  59;  Марфицына  Татьяна  Валерьевна (рук.ВИП ВСП), тел. 8 910 602 62 36</t>
  </si>
  <si>
    <t>Необходим монтаж СКС для подключения ЖК-панели БИРС в соответствии с планировкой от СБС</t>
  </si>
  <si>
    <t>Перемещение/Восстановление ранее используемых портов в пределах объекта (порт): 9 шт.</t>
  </si>
  <si>
    <t>Необходим перенос 9 существующих портов СКС</t>
  </si>
  <si>
    <t>Спасский р-н, с. Лакаш, ул. Синицина, д. 39</t>
  </si>
  <si>
    <t>Синдеев Александр Викторович +7-910-575-5032
Сопровождающий: Архипова Татьяна Владимировна +7-915-604-2747</t>
  </si>
  <si>
    <t>Необходимо установить телекоммуникационный шкаф, удовлетворяющий требованиям Стандарта. Тип монтажа - напольный;
Габариты - не менее 20 юнитов 600*600мм; дверь одностворчатая. Взамен имеющегося. Перетянуть 4 порта СКС.
Перед выездом согласовать с контактным лицом дату и время проведения работ</t>
  </si>
  <si>
    <t>0476</t>
  </si>
  <si>
    <t>с Рятамак ул Коммунистическая 95</t>
  </si>
  <si>
    <t>Клус Андрей Павлович 79222009519</t>
  </si>
  <si>
    <t>Нарушение п.2.2 части 20 Стандарта обеспечения кибербезопасности при использование
многофункциональных устройств и сетевых принтеров Сборника стандартов № 4736. МФУ Lexmark
МХ421 S/N:7017833104Н1N подключен напрямую к АРМ пользователя. Если на МФУ/сетевом принтере
присутствует порт для проводного подключения Ethernet, то его использование должно быть приоритетным при подключении устройства к сети. Запрещено подключать принтер в КСПД через любые промежуточные устройства. Необходимо создать розетку для подключения МПУ по адресу Ермекеевский район, с. Рятамак, ул. Коммунистическая, 95.</t>
  </si>
  <si>
    <t>УБ-3825-10</t>
  </si>
  <si>
    <t>с Знаменка ул Заводская 18</t>
  </si>
  <si>
    <t>Необходим монтаж 4 портов СКС для МФУ</t>
  </si>
  <si>
    <t>УБ-3825-11</t>
  </si>
  <si>
    <t>0240</t>
  </si>
  <si>
    <t xml:space="preserve"> г Уфа ул Чернышевского 82/1</t>
  </si>
  <si>
    <t>Газизов  Роберт  Ирнестович  79170480822,  Обрадович  Мирослав  Миодрагович,  СБС +7(987)055-01-84</t>
  </si>
  <si>
    <t>Смонтировать розетку в соответствии с приложенной схемой.Неоюходимо добавить один порт СКС для подключения прибора видеобезопасности. Потолки гипсокортон , порт вывести через лючки - или светильники</t>
  </si>
  <si>
    <t>г Салехард ул Республики 41</t>
  </si>
  <si>
    <t>Бердюгин Сергей Васильевич +7 912 927 01 104</t>
  </si>
  <si>
    <t>СКС кат. 5е в кол-ве: 93 шт.</t>
  </si>
  <si>
    <t>Монтаж портов СКС (93 шт.) ВСП-КИЦ
Перед выездом согласовать с контактным лицом дату и время проведения работ</t>
  </si>
  <si>
    <t>Грязинский р-н, с. Фащевка, ул. Советсткая, 5 режим работы:Вт-сб с 7:45-15:45</t>
  </si>
  <si>
    <t>Шацких Павел Николаевич +7-910-739-4342
Сопровождающий: Красных Светлана Александровна +7-903-864-9473</t>
  </si>
  <si>
    <t>Необходимо установить ТКШ размером 18U;
Монтаж 4 портов СКС.
Перед выездом согласовать с контактным лицом дату и время проведения работ</t>
  </si>
  <si>
    <t>ЮЗБ-0381-4</t>
  </si>
  <si>
    <t>Административное здание г Севастополь ул Вакуленчука ЗЗ-А/З-1</t>
  </si>
  <si>
    <t>Шигалугов Марат Русланович 79782377070</t>
  </si>
  <si>
    <t>создание новых мест</t>
  </si>
  <si>
    <t>https://disk.yandex.ru/d/PJVifYinUDfX5A</t>
  </si>
  <si>
    <t>https://disk.yandex.ru/d/iRXD0H8EneelXQ</t>
  </si>
  <si>
    <t>https://disk.yandex.ru/d/31Hf9ZfzvB819Q</t>
  </si>
  <si>
    <t>https://disk.yandex.ru/d/O3tGYijqRrrpZA</t>
  </si>
  <si>
    <t>https://disk.yandex.ru/d/PAxm_uds_XtEyA</t>
  </si>
  <si>
    <t>https://disk.yandex.ru/d/svmVErRsjF5MiQ</t>
  </si>
  <si>
    <t>https://disk.yandex.ru/d/tA9ghIrknaY6hQ</t>
  </si>
  <si>
    <t>https://disk.yandex.ru/d/ExlwQMqj7vVuLQ</t>
  </si>
  <si>
    <t>https://disk.yandex.ru/d/xEy3TObAa4xCGg</t>
  </si>
  <si>
    <t>г. Липецк, ул. Первомайская, 2, 2 этаж, КО</t>
  </si>
  <si>
    <t>Тростин Юрий Геннадьевич 8-910-742-6098
Сопровождающий: Шацких Павел Николаевич 8-910-739-4342</t>
  </si>
  <si>
    <t>Необходимо установить ТКШ размером 32U 800х800 вместо старого ТКШ, с переносом СКС из старого ТКШ в новый.
Перед выездом согласовать с контактным лицом дату и время проведения работ</t>
  </si>
  <si>
    <t>г. Липецк, ул. Первомайская, 2, к. 315.3</t>
  </si>
  <si>
    <t>Тростин Юрий Геннадьевич +7-9107426098
Сопровождающий: Тростин Юрий Геннадьевич +7-9107426098</t>
  </si>
  <si>
    <t>Необходим демонтаж существующего ТКШ и смонтируемого в него оборудования СКС, с последующим монтажом
оборудования СКС в новый ТКШ. Монтаж ТКШ 42U 800x800
Перед выездом согласовать с контактным лицом дату и время проведения работ</t>
  </si>
  <si>
    <t>https://disk.yandex.ru/d/QbSfS8pYb0VtKg</t>
  </si>
  <si>
    <t>https://disk.yandex.ru/d/AW_HR72pHx1R2g</t>
  </si>
  <si>
    <t>ПВБ-4140-35</t>
  </si>
  <si>
    <t xml:space="preserve"> рп Майна ул Полбина 4Б</t>
  </si>
  <si>
    <t>Зорин Алексей Николаевич +7 927 826 71 09</t>
  </si>
  <si>
    <t>Требуется организовать порт СКС до зелёного кружка (АРОЗ).</t>
  </si>
  <si>
    <t>ПВБ-4143-52</t>
  </si>
  <si>
    <t>г  Астрахань  ул  Анри  Барбюса стр25</t>
  </si>
  <si>
    <t>Вилинский Павел Валерьевич 79853399622</t>
  </si>
  <si>
    <t>Организация wi-fi до точки АР07. Монтаж 1 порта СКС</t>
  </si>
  <si>
    <t xml:space="preserve">СЗБ-0349-29 </t>
  </si>
  <si>
    <t>пгт. Краснозатонский, ул. Корабельная, д.1</t>
  </si>
  <si>
    <t>Белых М. В. 89121912375
Сопровождающий: Краскова Светлана Владимировна 8-909-121-5924 / Саламатина Светлана Юрьевна ( Рук.) 8-912-946-4212</t>
  </si>
  <si>
    <t>Необходимо установить ТКШ 42U 800x800 рядом с имеющимися (чтобы не останавливать обслуживание ВСП)
А также требуется - монтаж 12 новых портов СКС
Перед выездом согласовать с контактным лицом дату и время проведения работ</t>
  </si>
  <si>
    <t>СИБ-3821-13</t>
  </si>
  <si>
    <t>г Тара ул Спасская 47</t>
  </si>
  <si>
    <t>Бабин  Александр  Викторович  79139701366  ;  Червинский  Виталий  Владимирович  +7  913  150  41 72</t>
  </si>
  <si>
    <t>СКС кат. 5е в кол-ве: 37 шт.</t>
  </si>
  <si>
    <t>Разделение КИЦ-ВСП</t>
  </si>
  <si>
    <t>г Рязань ул Пожал остина 19</t>
  </si>
  <si>
    <t>Шаронин Андрей Владимирович +7 891 062 02 64</t>
  </si>
  <si>
    <t>СКС для ТД Wi-fi для каб. 205</t>
  </si>
  <si>
    <t>https://disk.yandex.ru/d/Jo8eoQNzqQeuTw</t>
  </si>
  <si>
    <t>https://disk.yandex.ru/d/tjfMgVfwwUPkaw</t>
  </si>
  <si>
    <t>https://disk.yandex.ru/d/aaYni4d7COWzMw</t>
  </si>
  <si>
    <t>https://disk.yandex.ru/d/iL4-1-TKVWeH1A</t>
  </si>
  <si>
    <t>https://disk.yandex.ru/d/ixsAsiduN7QViA</t>
  </si>
  <si>
    <t xml:space="preserve"> СЗБ-2936-21</t>
  </si>
  <si>
    <t>181637 Гдовский р-н, село Ямм, ул.Партизанская ,1</t>
  </si>
  <si>
    <t>Новоселов Юрий Михайлович 79118804221</t>
  </si>
  <si>
    <t>Поставка и монтажа навесного ТКШ размером не менее 1811, 600x600: 1 шт.</t>
  </si>
  <si>
    <t>В ВСП необходимо установить новый , включая компектацию (согласно пункта 5, Приложения №1 к
Договора).Обращаем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t>
  </si>
  <si>
    <t xml:space="preserve"> СЗБ-2936-22</t>
  </si>
  <si>
    <t>г Псков пр-кт Октябрьский 23/25</t>
  </si>
  <si>
    <t xml:space="preserve">Мартынов  Игорь  Павлович  79113610620,Ильин  Виталий  Владимирович,  СБС  ,  +7(981)351-40-35 </t>
  </si>
  <si>
    <t>Необходимо подведение коммуникаций (СКС) к новому рабочему месту 1-этаж (пом 58). ТКУ находится на 1-м этаже (пом. 65) Организация нового рабочего места в управлении продаж малому бизнесу 
(дополнительная ставка)</t>
  </si>
  <si>
    <t xml:space="preserve"> СЗБ-2936-23</t>
  </si>
  <si>
    <t>01584</t>
  </si>
  <si>
    <t>г Новосокольники ул Советская 5</t>
  </si>
  <si>
    <t>Звонов Сергей Анатольевич 79522966983</t>
  </si>
  <si>
    <t>Необходима  перепрокладка  линии  ЛВС  до  ИПТ  10032459,  от  сетевой  платы  до  информационной  розетки  и от порта коммутатора до патч-панели. Текущий СКС поврежден.</t>
  </si>
  <si>
    <t>ПВБ-4143-53</t>
  </si>
  <si>
    <t>г Астрахань ул Кирова 41, 2 этаж 223 кабинет</t>
  </si>
  <si>
    <t>Новиков Алексей Владимирович 79275556191</t>
  </si>
  <si>
    <t>монтаж портов СКС в каб 233</t>
  </si>
  <si>
    <t>ПВБ-4140-36</t>
  </si>
  <si>
    <t>Инзенский р-н, р.п. Глотовка, ул. Советская, д.27</t>
  </si>
  <si>
    <t>Башмаков Д. С. 8-57915260 Строкова Светлана Геннадьевна 8-937-279-7021 / Ломтев Сергей Сергеевич ( Рук.) 8-927-632-3271</t>
  </si>
  <si>
    <t>Установить ТКШ18U 600х600 на стену, как изображено на фото№9, предварительно убрав шкаф в служебное
помещение. Монтаж СКС - 12 шт., из них 2 должны быть проложены до УС и 1 до ТСО в сейфовом помещении.</t>
  </si>
  <si>
    <t>СЗБ-2634-12</t>
  </si>
  <si>
    <t>01418</t>
  </si>
  <si>
    <t xml:space="preserve"> г Мурманск пр-кт Ленина 37,1 этаж, помещение 18</t>
  </si>
  <si>
    <t>необходим монтаж 1  Порта СКС в подразделении СБ 1  кабинет 18  на схеме ( БЭК офис) на стене рядом с колонной, монтаж порта СКС на стене на высоте около 2 метров от пола , на схеме обозначено красным прямоугольником , необходима для монтажа ЖК пнаели БИРС</t>
  </si>
  <si>
    <t xml:space="preserve">СИБ-2120-124 </t>
  </si>
  <si>
    <t>г. Бийск, ул. Ленина, 153, 1-й этаж, кроссовая 1-го этажа</t>
  </si>
  <si>
    <t>Мерзляков Роман Николаевич +7-905-080-3394
Сопровождающий: Горбатенко Светлана Ивановна +7-905-927-7115</t>
  </si>
  <si>
    <t>Необходима установка нового шкафа взамен пустого. Необходим новый шкаф 800x800 42U.
Перед выездом согласовать с контактным лицом дату и время проведения работ</t>
  </si>
  <si>
    <t>СИБ-2120-125</t>
  </si>
  <si>
    <t>0755</t>
  </si>
  <si>
    <t>с Сорочий Лог ул Е.Матяш влд23а режим работы:Вт-чт с 8:00-15:45</t>
  </si>
  <si>
    <t>Необходим монтаж 6 портов СКС для РМ</t>
  </si>
  <si>
    <t>г Кемерово ул Притомская набережная 19А</t>
  </si>
  <si>
    <t>Необходим монтаж 1 порта СКС для ТВ панели БИРС</t>
  </si>
  <si>
    <t>048</t>
  </si>
  <si>
    <t>Рязанская обл., Спасский р-н, с. Новый Киструс, ул. Молодежная, д. 2 режим работы:Пн,пт с 9:00-13:30</t>
  </si>
  <si>
    <t>Синдеев Александр Викторович 8-910-575-5032
Сопровождающий: Андреева Светлана Дмитриевна 8-920-983-7414</t>
  </si>
  <si>
    <t>Необходимо установить телекоммуникационный шкаф 18U 600х600, расположить на полу, сверху установить ТКШ ТСО.
Монтаж 4 новых портов СКС.
Перед выездом согласовать с контактным лицом дату и время проведения работ</t>
  </si>
  <si>
    <t>049</t>
  </si>
  <si>
    <t>Рязанская область, Спасский район, д. Аргамаково режим работы:Пн-ср с 9:00-16:00</t>
  </si>
  <si>
    <t>Синдеев Александр Викторович 8-910-575-5032
Сопровождающий: Завалишина Ирина Ивановна 8-980-944-5940, 8-9605780753 / Травкина Лариса Александровна 8-905-692-
7131, 8-977-043-2247</t>
  </si>
  <si>
    <t>Необходимо установить телекоммуникационный шкаф 20U 600х600 вместо старого ТКШ.
Монтаж 7 новых портов СКС.
Перед выездом согласовать с контактным лицом дату и время проведения работ</t>
  </si>
  <si>
    <t xml:space="preserve"> г Рязань ул Советской Армии 6</t>
  </si>
  <si>
    <t>Букреев  Василий  Васильевич  79260258309,  Лыкина  Елена  Валериевна  8-910-901-6371  (рук  ВСП</t>
  </si>
  <si>
    <t>Необходим монтаж 1 порта СКС для ТД Wi-fi в запотолочном пространстве.</t>
  </si>
  <si>
    <t>Рязанский р-н, р.п. Мурмино, ул. Лесная, д.2, кв.5</t>
  </si>
  <si>
    <t>Синдеев Александр Викторович 8-910-575-5032
Сопровождающий: Романихина Марина Михайловна +7-915-619-8267</t>
  </si>
  <si>
    <t>Необходимо установить телекоммуникационный шкаф, удовлетворяющий требованиям Стандарта. Тип монтажа - напольный;
Габариты - 18 юнитов 600*600мм; дверь одностворчатая. Установка на место старого шкафа. А также требуется - монтаж 10
новых портов СКС.
Перед выездом согласовать с контактным лицом дату и время проведения работ</t>
  </si>
  <si>
    <t>Рязанская обл., Рязанский р-н, п. Окский, д. 2 режим работы:Вт,ср,пт,сб с 8:00-16:00</t>
  </si>
  <si>
    <t>Синдеев Александр Викторович 8-910-575-5032
Сопровождающий: Янина Ирина Юрьевна 8-920-960-1836</t>
  </si>
  <si>
    <t>Необходимо установить телекоммуникационный шкаф 18U 600х600;
Монтаж 10 новых портов СКС.
Перед выездом согласовать с контактным лицом дату и время проведения работ</t>
  </si>
  <si>
    <t>Курган нов. 50004883824 от 26.03.2024</t>
  </si>
  <si>
    <t>г Курган ул Гоголя 98, эт. 2, к. 241</t>
  </si>
  <si>
    <t>Громов Андрей Николаевич 79997842778</t>
  </si>
  <si>
    <t>Создание  коммутационной  сетевой  розетки  RJ45  для  подключения  принтера  Lexmark  МS812  (3325275633, 10.162.76.211); Курган, Гоголя, 98, эт. 2, к. 241</t>
  </si>
  <si>
    <t>г. Курган, ул. Химмашевская, 3</t>
  </si>
  <si>
    <t>Анваров Сергей Разыкович
8-912-571-8500
Сопровождающий: Александра Сергеевна 8-913-655-3512</t>
  </si>
  <si>
    <t>Демонтаж существующего ТКШ и смонтированного в него оборудования СКС, с последующим монтажом оборудования
СКС в новый ТКШ в кол-ве: 1 шт.</t>
  </si>
  <si>
    <t>Необходимо установить ТКШ 32U 800x800 место обозначено на схеме и перенести в него оборудование из старого ТКШ.
Перед выездом согласовать с контактным лицом дату и время проведения работ</t>
  </si>
  <si>
    <t>с.Частая Дубрава, ул. Московская, д. 6 в</t>
  </si>
  <si>
    <t>Необходим монтаж навесного ТКШ 18U 600x600. Монтаж 3 новых портов СКС.</t>
  </si>
  <si>
    <t>399083, с. Плеханово, ул. Плеханова, д. 56а</t>
  </si>
  <si>
    <t>Шацких Павел Николаевич +7-910-739-4342
Сопровождающий: Федорова Марина Анатольевна +7-905-043-5504</t>
  </si>
  <si>
    <t>Необходимо установить ТКШ, удовлетворяющий требованиям Стандарта. Вместо шкафа провайдера, немного сместив его от
центра так, чтобы спереди было 60см свободного пространства, и с одного из боков не менее 40см. Тип монтажа - настенный;
Габариты - не менее 18 юнитов 600*600мм; дверь одностворчатая. Демонтаж шкафа будет производить провайдер.
Перед выездом согласовать с контактным лицом дату и время проведения работ</t>
  </si>
  <si>
    <t>Томск нов. 50004883744 от 26.03.2024</t>
  </si>
  <si>
    <t xml:space="preserve"> г Томск тракт Иркутский 33</t>
  </si>
  <si>
    <t>Андриянова Марина Юрьевна 79539153702</t>
  </si>
  <si>
    <t>Необходимо на первом и втором этаже оснастить пять рабочих мест необходимым оборудованием.</t>
  </si>
  <si>
    <t>г Тула пл Крестовоздвиженская 1, 1 этаж помещение 73</t>
  </si>
  <si>
    <t>Погуляев Евгений Валерьевич 79133829267
Сопровождающий: Преображенская Ирина Константиновна 8-910-702-9214 ( Руководитель ВИП ВСП)</t>
  </si>
  <si>
    <t>Необходим монтаж 1 порта СКС для ЖК панели ЕИРС
Перед выездом согласовать с контактным лицом дату и время проведения работ</t>
  </si>
  <si>
    <t xml:space="preserve"> с Караидель ул Коммунистическая зд134</t>
  </si>
  <si>
    <t xml:space="preserve"> Пичугин Алексей Михайлович 79174300387</t>
  </si>
  <si>
    <t>Необходим монтаж 20 портов СКС для РМ согласно схеме</t>
  </si>
  <si>
    <t>УБ-3825-12</t>
  </si>
  <si>
    <t xml:space="preserve"> с Бузовьязы ул Советская 2</t>
  </si>
  <si>
    <t>Тарасов  Эдуард  Сергеевич  79174011300,  Тазетдинова  Рита  Илшатовна  8-917-757-6242  (сотр. ВСП)</t>
  </si>
  <si>
    <t>Необходим монтаж 2 портов СКС для подключения МФУ</t>
  </si>
  <si>
    <t>УБ-3825-13</t>
  </si>
  <si>
    <t>г Уфа ул Юрия Гагарина 11</t>
  </si>
  <si>
    <t>Нуреев Ильшат Марсович 79174011280, Ильшат +7 917 401 12 80, Теличко Юлия Викторовна 8-917-362-0173 (Руководитель офиса</t>
  </si>
  <si>
    <t>Необходим монтаж 4 портов СКС для нового РМ (окно 10)
Перед выездом согласовать с контактным лицом дату и время проведения работ</t>
  </si>
  <si>
    <t>УБ-3825-14</t>
  </si>
  <si>
    <t>г Уфа ул Рихарда Зорге 5</t>
  </si>
  <si>
    <t>Ковалев Герман Александрович 79872405611</t>
  </si>
  <si>
    <t>Перемещение/Восстановление ранее используемых портов в пределах объекта (порт): 13 шт.</t>
  </si>
  <si>
    <t>В кабинете 522 необходимо перенести 13 портов СКС для РМ.</t>
  </si>
  <si>
    <t>0202</t>
  </si>
  <si>
    <t>г Воронеж ул Генерала Лизюкова 60</t>
  </si>
  <si>
    <t>Князев Евгений Иванович 79042135617</t>
  </si>
  <si>
    <t>Необходим монтаж 1 порта СКС для неттоп ЖК-панели СУО. Подробности у инженера АРМ СБС - Маковкин Сергей Анатольевич, +7(919)234-94-65</t>
  </si>
  <si>
    <t>г Воронеж ул Богдана Хмельницкого 40</t>
  </si>
  <si>
    <t>Необходим монтаж 1 порта СКС в полу под СУО</t>
  </si>
  <si>
    <t>Горно-Алтайск нов. 50004883747 от 26.03.2024</t>
  </si>
  <si>
    <t>007</t>
  </si>
  <si>
    <t xml:space="preserve"> с Кызыл-Озек ул Советская 94</t>
  </si>
  <si>
    <t>Надежда  Владимировна,  +7  903  919  96  57,  Сухоруков  Денис  Сергеевич  79139991699,  Чезычаков Эдуард Анатольевич, СБС , +7(913)690-52-91</t>
  </si>
  <si>
    <t>нужно протянуть новую линию 6 портов СКС для РМ</t>
  </si>
  <si>
    <t>СЗБ-3051-15</t>
  </si>
  <si>
    <t>0157</t>
  </si>
  <si>
    <t xml:space="preserve"> г Череповец пр-кт Победы 61</t>
  </si>
  <si>
    <t>Панова Ольга Павловна 79212512256</t>
  </si>
  <si>
    <t>Монтаж портов СКС для новых РМ</t>
  </si>
  <si>
    <t>Холявина Татьяна Николаевна 79107089275</t>
  </si>
  <si>
    <t>СКС для новых РМ</t>
  </si>
  <si>
    <t>СИБ-3821-19</t>
  </si>
  <si>
    <t xml:space="preserve"> Смирнов Александр Юрьевич 79339925473</t>
  </si>
  <si>
    <t>для ДТ. В связи с переносом терминала из-за спины сотрудника к входу в кабинет, для удобства клиентов</t>
  </si>
  <si>
    <t>г Канск ул Краснопартизанская зд69/1стр1</t>
  </si>
  <si>
    <t>Михайлов Денис Валерьевич 79831546850,, Рассыпчук Евгений Владимирович, СБС , 
+7(983)572-51-04</t>
  </si>
  <si>
    <t>необходим монтаж 5 информационных розеток для подключения серверов ТСВ.Помещение на цоколе, серверная на 1 этаже. ТСО</t>
  </si>
  <si>
    <t xml:space="preserve"> г Канск ул Краснопартизанская зд69/1стр1</t>
  </si>
  <si>
    <t>Михайлов Денис Валерьевич 79831546850</t>
  </si>
  <si>
    <t>необходимо смонтировать 6 информационны* розеток для подключения оборудования УБ</t>
  </si>
  <si>
    <t>Абакан нов. 50004883820 от 26.03.2024</t>
  </si>
  <si>
    <t>г Абакан ул Пушкина 165</t>
  </si>
  <si>
    <t>Нагирный Александр Сергеевич 79130313293 Бородин Евгений +7 98 3 3 72 99</t>
  </si>
  <si>
    <t>Демонтаж с последующем монтажом СКС в пределах объекта (порт): 62 шт.</t>
  </si>
  <si>
    <t>Необходимо отсоединить существующие линии от старой патч-панели, прозвонить, промаркировать, обжать Ю-45 и скоммутировать в новую патч-панель</t>
  </si>
  <si>
    <t xml:space="preserve">СЗБ-2937-18 </t>
  </si>
  <si>
    <t>01680</t>
  </si>
  <si>
    <t>г Малая Вишера ул Новгородская 20</t>
  </si>
  <si>
    <t>Николаев Александр Викторович 79116339493</t>
  </si>
  <si>
    <t>монтаж  новых  портов  за  УС.  Розетку  СКС  монтируем  в  запотолочном  пространстве,  патч-корд  выводим  из стены методом скрытой проводки в металлогофре.</t>
  </si>
  <si>
    <t xml:space="preserve"> Тюменская обл. Упоровский район, с.Масали, переулок Новый, 7</t>
  </si>
  <si>
    <t xml:space="preserve"> Бердюгин С.В. 8-912-927-0191</t>
  </si>
  <si>
    <t>Поставка и монтажа напольного ТКШ размером не менее 32U, 600x600: 1 шт.</t>
  </si>
  <si>
    <t>Необходим монтаж ТКШ 32U 600x600 и монтаж 4 новых портов СКС</t>
  </si>
  <si>
    <t xml:space="preserve"> г Тверь ул Можайского 71к1</t>
  </si>
  <si>
    <t>Прошу организовать 2 порта СКС для подключения УС в ЗСО</t>
  </si>
  <si>
    <t>https://disk.yandex.ru/d/3lJrlhZkyfm3Pw</t>
  </si>
  <si>
    <t>https://disk.yandex.ru/d/Q3aKgVunN7BSGA</t>
  </si>
  <si>
    <t>https://disk.yandex.ru/d/bls9Z2S9GZ_QnQ</t>
  </si>
  <si>
    <t>https://disk.yandex.ru/d/6Q6BByQVGfW7Dw</t>
  </si>
  <si>
    <t>https://disk.yandex.ru/d/POy9Z8JSO2VYmQ</t>
  </si>
  <si>
    <t>https://disk.yandex.ru/d/-tJfv0vn2xInoA</t>
  </si>
  <si>
    <t>https://disk.yandex.ru/d/YISZdbFauufPxw</t>
  </si>
  <si>
    <t>https://disk.yandex.ru/d/0rVSGikwLzl-1Q</t>
  </si>
  <si>
    <t>https://disk.yandex.ru/d/mgOKlwyE88PjyA</t>
  </si>
  <si>
    <t>https://disk.yandex.ru/d/JVtcjLAVVe8ZMA</t>
  </si>
  <si>
    <t>https://disk.yandex.ru/d/s7woYbVViBou4Q</t>
  </si>
  <si>
    <t>https://disk.yandex.ru/d/wUjwypBI392Jpg</t>
  </si>
  <si>
    <t>https://disk.yandex.ru/d/Pduv8bV7WRtXCA</t>
  </si>
  <si>
    <t>https://disk.yandex.ru/d/Il-u6MI3iv0y2w</t>
  </si>
  <si>
    <t>https://disk.yandex.ru/d/sp2keWWAmaMuyQ</t>
  </si>
  <si>
    <t>https://disk.yandex.ru/d/DXjbHDnoi5B6nQ</t>
  </si>
  <si>
    <t>https://disk.yandex.ru/d/WdDs_i5ghEkhLQ</t>
  </si>
  <si>
    <t>https://disk.yandex.ru/d/0iUtepVnsQnJMQ</t>
  </si>
  <si>
    <t>https://disk.yandex.ru/d/JQC_wB74iSpEeg</t>
  </si>
  <si>
    <t>https://disk.yandex.ru/d/swhrBgd76oO6IQ</t>
  </si>
  <si>
    <t>https://disk.yandex.ru/d/03l-s2DsqBoRtQ</t>
  </si>
  <si>
    <t>https://disk.yandex.ru/d/W5K2jbY-JOtXhw</t>
  </si>
  <si>
    <t>https://disk.yandex.ru/d/-aZJ597-2JA7gg</t>
  </si>
  <si>
    <t>https://disk.yandex.ru/d/XTDroPDQLzs7mg</t>
  </si>
  <si>
    <t>https://disk.yandex.ru/d/xKo_iRger6TFaQ</t>
  </si>
  <si>
    <t>https://disk.yandex.ru/d/UPbrEMJNttzLXQ</t>
  </si>
  <si>
    <t>https://disk.yandex.ru/d/4q9jq68uA7w9tQ</t>
  </si>
  <si>
    <t>https://disk.yandex.ru/d/uQTS45sggaTZuQ</t>
  </si>
  <si>
    <t>https://disk.yandex.ru/d/ePukIzYFUMC1cg</t>
  </si>
  <si>
    <t>https://disk.yandex.ru/d/2M4zEgsKo0HtDA</t>
  </si>
  <si>
    <t>https://disk.yandex.ru/d/6f53qbvJ8xxrpQ</t>
  </si>
  <si>
    <t>https://disk.yandex.ru/d/STD-DMfKj4j6_A</t>
  </si>
  <si>
    <t>https://disk.yandex.ru/d/mInusgQqHSa1Vw</t>
  </si>
  <si>
    <t>https://disk.yandex.ru/d/VupuKx687RN6eQ</t>
  </si>
  <si>
    <t>https://disk.yandex.ru/d/DolWuxJNs34KcQ</t>
  </si>
  <si>
    <t>https://disk.yandex.ru/d/eI0aeL3di4yOPQ</t>
  </si>
  <si>
    <t>https://disk.yandex.ru/d/gYNB2ftL_1MSbg</t>
  </si>
  <si>
    <t>Рязань 50004884754 от 26.03.2024</t>
  </si>
  <si>
    <t>Стукалюк</t>
  </si>
  <si>
    <t>,</t>
  </si>
  <si>
    <t>СЗБ-0349-30</t>
  </si>
  <si>
    <t>пгт. Ярега, ул. Советская, д. 16</t>
  </si>
  <si>
    <t>Гостева Валентина Викторовна (сотр.ВСП), тел. 8 904 108 47 79</t>
  </si>
  <si>
    <t xml:space="preserve"> г Улан-Удэ ул Пушкина 15В</t>
  </si>
  <si>
    <t>Жданова Алена Витальевна 79086635933
Сопровождающий на объекте:</t>
  </si>
  <si>
    <t>СКС для диспенсера талонов согласно схемы</t>
  </si>
  <si>
    <t>г Красноярск ул Ленина 126</t>
  </si>
  <si>
    <t>Необходимы порты СКС для подключения терминала</t>
  </si>
  <si>
    <t>г Алексин ул Тульская 129</t>
  </si>
  <si>
    <t>Киселев Вячеслав Геннадьевич 79156889866
Сопровождающий: Герасимова Светлана Геннадьевна 8-919-085-9596</t>
  </si>
  <si>
    <t>Необходим монтаж 3 портов СКС для одного рабочего места
Перед выездом согласовать с контактным лицом дату и время проведения работ</t>
  </si>
  <si>
    <t>г Киров ул Пролетарская 50</t>
  </si>
  <si>
    <t>Шестаков Арсений Львович 79534645510</t>
  </si>
  <si>
    <t>необходимо организовать монтаж и подключение информационных розеток, рабочее окно 5</t>
  </si>
  <si>
    <t xml:space="preserve"> с. Иглино, ул. Ленина, д. 141</t>
  </si>
  <si>
    <t>Логинова Ольга Николаевна (сотр.ВСП), тел. 8 962 530 11 28</t>
  </si>
  <si>
    <t>Требуется монтаж 2 портов СКС для точек доступа Wi-fi. В помещении требуется проложить линию СКС от серверной до точки Wi-Fi. Точка Wi-Fi будет монтироваться за потолком, поэтому розетку необходимо прикрепить на потолок (за фальш-потолком). Провод за потолком прокладывать в существующих лотках, в гофре. Промаркировать линию с обеих сторон (АР-01, АР-02 и т.д.).</t>
  </si>
  <si>
    <t>УБ-3825-15</t>
  </si>
  <si>
    <t>УБ-3825-17</t>
  </si>
  <si>
    <t>г Мелеуз ул Смоленская 30, 1 этаж помещение 5</t>
  </si>
  <si>
    <t>Файзуллин Рашит Вакилевич 79173625214, Рогова Лилия Виталиевна 8-917-425-4668, 8-987-473-8265</t>
  </si>
  <si>
    <t>Необходим монтаж 4 портов СКС для 2 рабочих мест по 2 порта для подключения компьютеров
Перед выездом согласовать с контактным лицом дату и время проведения работ</t>
  </si>
  <si>
    <t>УБ-3825-18</t>
  </si>
  <si>
    <t xml:space="preserve"> г Кумертау ул Горького 8</t>
  </si>
  <si>
    <t>https://disk.yandex.ru/d/-pVuFAKTDWkrzw</t>
  </si>
  <si>
    <t>https://disk.yandex.ru/d/DevOyLa2WL_ctg</t>
  </si>
  <si>
    <t>https://disk.yandex.ru/d/E4wSa8EkOYx2cA</t>
  </si>
  <si>
    <t>https://disk.yandex.ru/d/pQpwhA2WC1U_nQ</t>
  </si>
  <si>
    <t>https://disk.yandex.ru/d/YnZwB1LvSGKLog</t>
  </si>
  <si>
    <t>https://disk.yandex.ru/d/m7xeIO8Zeuj8nA</t>
  </si>
  <si>
    <t>https://disk.yandex.ru/d/6D0C8V4vX7UhOg</t>
  </si>
  <si>
    <t>https://disk.yandex.ru/d/knVxLnhGX7csPw</t>
  </si>
  <si>
    <t>г Тула ул Октябрьская 20</t>
  </si>
  <si>
    <t>Артемова Татьяна Сергеевна 79531972834</t>
  </si>
  <si>
    <t>https://disk.yandex.ru/d/oLZ3OnGuZqQGPQ</t>
  </si>
  <si>
    <t>необходим монтаж 4 портов СКС для РМ согласно схеме</t>
  </si>
  <si>
    <t>0180</t>
  </si>
  <si>
    <t>г Воронеж пр-кт Московский 11,0 Этаж</t>
  </si>
  <si>
    <t>Мазнев Константин Александрович +7 909 630 18 47, Каверина Юлия Сергеевна 8-908-131-8199 (Руководитель
офиса)</t>
  </si>
  <si>
    <t>https://disk.yandex.ru/d/dE4ddBI6bb2Xtg</t>
  </si>
  <si>
    <t>Требуется проложить линии СКС от серверной до помещения ХЦК. Провода за потолком прокладывать в гофре до центра
помещения ХЦК(сейфа), за потолком, со свободным концом 10 м. Маркировка портов ХЦК/1, ХЦК2. (расположение портов на
схеме от СБС не смотрим).
Перед выездом согласовать с контактным лицом дату и время проведения работ</t>
  </si>
  <si>
    <t xml:space="preserve">ПВБ-4143-54 </t>
  </si>
  <si>
    <t xml:space="preserve"> г Астрахань ул Магистральная 34Ак96</t>
  </si>
  <si>
    <t>Шубный Дмитрий Сергеевич 79115816769</t>
  </si>
  <si>
    <t>Прошу организовать подключение СКС для установки ИПТ на новом месте, согласно схеме во вложении.</t>
  </si>
  <si>
    <t xml:space="preserve"> г Северск ул Калинина 46</t>
  </si>
  <si>
    <t>Необходимы  коммуникации  для  подключения  терминала.  Схема  во  вложении.  Терминал  будет  установлен- между двух устройства самоосблуживания</t>
  </si>
  <si>
    <t xml:space="preserve">СИБ-3821-20 </t>
  </si>
  <si>
    <t xml:space="preserve"> г Омск ул Маршала Жукова 4/2, 2 этаж - переход между
корпусами</t>
  </si>
  <si>
    <t>Ситников Роман Сергеевич 79092600776</t>
  </si>
  <si>
    <t>Необходимо смонтировать 3 порта СКС над подвесным потолком для подключения точек доступа Wі-Fі.</t>
  </si>
  <si>
    <t xml:space="preserve"> СРБ-4754-10</t>
  </si>
  <si>
    <t xml:space="preserve"> г Рязань ул 4-я Линия 1</t>
  </si>
  <si>
    <t xml:space="preserve"> Рязанов Вячеслав Сергеевич 79106444402</t>
  </si>
  <si>
    <t>Требуется монтаж новых портов в количестве 12 шт. для четырех новых рабочих мест. По три порта на каждое рабочее место</t>
  </si>
  <si>
    <t xml:space="preserve">УБ-3825-19 </t>
  </si>
  <si>
    <t xml:space="preserve"> г Уфа ул Пушкина 43</t>
  </si>
  <si>
    <t xml:space="preserve"> Мазнев Константин Александрович 79096301847</t>
  </si>
  <si>
    <t>Внутри ХЦК под фальшпотолком (по центру) необходимо организовать вывод двух линий UTP 5е категории для подключения с сеть банка (omega) со свободными концами 6-8м</t>
  </si>
  <si>
    <t>УБ-3825-20</t>
  </si>
  <si>
    <t xml:space="preserve"> г  Уфа  ул  Академика  Королева  14,1  этаж,  помещение  хранилища ценностей клиентов</t>
  </si>
  <si>
    <t>УБ-3825-21</t>
  </si>
  <si>
    <t>0544</t>
  </si>
  <si>
    <t xml:space="preserve"> с Старобалтачево ул Кооперативная зд28</t>
  </si>
  <si>
    <t>Пичугин Алексей Михайлович 79174300387</t>
  </si>
  <si>
    <t>СКС кат. 5е в кол-ве: 35 шт.</t>
  </si>
  <si>
    <t>Необходимы  СКС  после  переноса  кроссовой:  8  рабочих  мест,  банкомат,  СУО,  монитор  СУО,  табло  курса валют, всего 56 портов СКС и ТСО</t>
  </si>
  <si>
    <t>https://disk.yandex.ru/d/rqu-Yh-CTwN9mA</t>
  </si>
  <si>
    <t>https://disk.yandex.ru/d/016p_hBfXNIvkw</t>
  </si>
  <si>
    <t>https://disk.yandex.ru/d/HHPhsQO6GRpdWg</t>
  </si>
  <si>
    <t>https://disk.yandex.ru/d/4KhjDcyRdiWOCg</t>
  </si>
  <si>
    <t>https://disk.yandex.ru/d/vns1RXDZ6GIFvA</t>
  </si>
  <si>
    <t>https://disk.yandex.ru/d/LInvboDvhRO1vA</t>
  </si>
  <si>
    <t>https://disk.yandex.ru/d/VjzA6MStAf2Alw</t>
  </si>
  <si>
    <t>ДВБ-8318-32</t>
  </si>
  <si>
    <t xml:space="preserve"> с. Тыгда, ул. Советская, 8</t>
  </si>
  <si>
    <t>Чистяков Алексей Сергеевич +79146203103</t>
  </si>
  <si>
    <t>Поставка и монтажа навесного ТКШ размером не менее 22U, 600x600: 1 шт.</t>
  </si>
  <si>
    <t>СКС кат. 5е в кол-ве: 124шт.</t>
  </si>
  <si>
    <t xml:space="preserve"> ПВБ-4143-55 </t>
  </si>
  <si>
    <t>Молчанов Михаил Алексеевич 79608572995</t>
  </si>
  <si>
    <t>Организовать 20 розеток. По 5 на каждое из 4 рабочих мест</t>
  </si>
  <si>
    <t xml:space="preserve">СРБ-4754-11 </t>
  </si>
  <si>
    <t xml:space="preserve"> г Рыбное ул Прогресса-1 11а</t>
  </si>
  <si>
    <t>Угаров Евгений Игоревич 79106221233</t>
  </si>
  <si>
    <t>организация портов для новых раб. мест</t>
  </si>
  <si>
    <t>г Курган ул Чернореченская 69</t>
  </si>
  <si>
    <t>Моргунова Дарья Васильевна 79058355586, Олонцева Анастасия Сергеевна 8-909-147-9450 (рук. ВСП)</t>
  </si>
  <si>
    <t>Необходим монтаж 1 порта СКС для ЖК СУО
Перед выездом согласовать с контактным лицом дату и время проведения работ</t>
  </si>
  <si>
    <t>Тюменкая обл. с.Киева, ул.Школьная, 18 режим работы Вт-пт с 8:30-14:00</t>
  </si>
  <si>
    <t>Бердюгин С.В. 8-912-927-0191
Сопровождающий: Горячкина Анна Сергеевна 8-996-322-5088</t>
  </si>
  <si>
    <t>Поставка и монтаж ТКШ 32U 600х600 как указано на Фото №1 предварительно освободив место.
Монтаж 6 новых портов СКС.
Перед выездом согласовать с контактным лицом дату и время проведения работ</t>
  </si>
  <si>
    <t xml:space="preserve"> ЦЧБ-8486-10</t>
  </si>
  <si>
    <t>г Россошь пр-кт Труда 12Астр1 (Гараж) 1/КХО</t>
  </si>
  <si>
    <t>Бабич Александр Николаевич 79202115009</t>
  </si>
  <si>
    <t>1 порт СКС для wi-fi на потолке в кассе. Точка доступа 5. Указана на плане</t>
  </si>
  <si>
    <t>https://disk.yandex.ru/d/1gY3NmUV8Zty3g</t>
  </si>
  <si>
    <t>https://disk.yandex.ru/d/mZ8LrcWoQzz4zQ</t>
  </si>
  <si>
    <t>https://disk.yandex.ru/d/sHMVmF6iW3Xi1Q</t>
  </si>
  <si>
    <t>https://disk.yandex.ru/d/mQ2NrQnTFJPdnQ</t>
  </si>
  <si>
    <t>https://disk.yandex.ru/d/jHVzIuSrLiilQg</t>
  </si>
  <si>
    <t>https://disk.yandex.ru/d/5Y-B1VxG2exLdg</t>
  </si>
  <si>
    <t>№ докумета в ЭДО</t>
  </si>
  <si>
    <t>  4504251577</t>
  </si>
  <si>
    <t xml:space="preserve">СЗБ-0432-16 </t>
  </si>
  <si>
    <t xml:space="preserve"> г Архангельск ул 40-летия Великой Победы 5к1</t>
  </si>
  <si>
    <t>СКС для ТД wi-fi(АР05)в кассе</t>
  </si>
  <si>
    <t>СИБ-2120-126</t>
  </si>
  <si>
    <t>г. Барнаул, пр-т Комсомольский, 106а, к. 313 (кроссовая 3-го этажа)</t>
  </si>
  <si>
    <t>Мерзляков Роман Николаевич +7-905-080-3394</t>
  </si>
  <si>
    <t>Необходима замена двух стоящих друг на друге шкафов 600*600 на один 47-48U 800*800. Передняя дверь- перфорированная.
Задняя дверь двойная распашная перфорированная (сзади шкафа мало места).
Перед выездом согласовать с контактным лицом дату и время проведения работ</t>
  </si>
  <si>
    <t>г. Мариинск, ул. Ленина, 32</t>
  </si>
  <si>
    <t>Доронкин Александр Владимирович 8-903-943-11-17
Сопровождающий: Терехина Ольга Александровна 8-905-917-0649</t>
  </si>
  <si>
    <t>Поставка и монтажа напольного ТКШ размером не менее 47/48U, 800х800 в кол-ве: 2 шт.</t>
  </si>
  <si>
    <t>Необходимо установить телекоммуникационные шкафы 47/48U 800х800 с переносом АСО/СКС в новые ТКШ;
Перед выездом согласовать с контактным лицом дату и время проведения работ</t>
  </si>
  <si>
    <t>Хлевенский р-н, с.Конь-Колодезь</t>
  </si>
  <si>
    <t>Шацких Павел Николаевич 8-910-739-4342
Сопровождающий: Пальчикова Наталья Владимировна 8-920-504-5520</t>
  </si>
  <si>
    <t>Необходимо утсановить ТКШ 18U 600x600 почти под самый потолок, чтобы сотрудница ВСП не травмировалась о шкаф.
Монтаж 3 портов СКС.
Перед выездом согласовать с контактным лицом дату и время проведения работ</t>
  </si>
  <si>
    <t>https://disk.yandex.ru/d/ifQdMpW1Bl_Bcw</t>
  </si>
  <si>
    <t>https://disk.yandex.ru/d/c1CKSh3eHejb-A</t>
  </si>
  <si>
    <t>https://disk.yandex.ru/d/yHReJi_JMTp0Cg</t>
  </si>
  <si>
    <t>https://disk.yandex.ru/d/bq-4biIZ1sL2Ow</t>
  </si>
  <si>
    <t>УБ-3825-22</t>
  </si>
  <si>
    <t xml:space="preserve"> с Темясово ул Набережная зд2</t>
  </si>
  <si>
    <t>Приходько Алексей Юрьевич 79191084703</t>
  </si>
  <si>
    <t>Необходим монтаж 1 порта СКС для ТД wi-fi. На схеме помечено цифрой 1 (желтая)</t>
  </si>
  <si>
    <t>https://disk.yandex.ru/d/cQYJ2WplyZkxyA</t>
  </si>
  <si>
    <t xml:space="preserve">Готов </t>
  </si>
  <si>
    <t>Тюменская обл., с.Буньково, ул. Республики, 81 режим работы:Пн,ср,пт,сб с 8:30-15:00</t>
  </si>
  <si>
    <t>Бердюгин С.В. 8-912-927-0191
Сопровождающий: Переладова Оксана Геннадьевна 8-919-958-0183 / Лугинина Татьяна Владимировна 8-922-223-2564</t>
  </si>
  <si>
    <t>Установить навесной ТКШ 18U (высота ~950мм) 600х600, вместо текущего шкафа ТСО ( фото№ 4 ).
Монтаж 4 новых портов СКС.
Перед выездом согласовать с контактным лицом дату и время проведения работ</t>
  </si>
  <si>
    <t xml:space="preserve"> г  Кызыл  ул  Кочетова  31,2  этаж,  окно  12,13,14,15,16,17  и  служебное помещение РМ 2.2.1, 2.2.2, 2.2.3, 2.2.4</t>
  </si>
  <si>
    <t>Септел Начын Ужар-оолович 79069980219</t>
  </si>
  <si>
    <t>Перемещение/Восстановление ранее используемых портов в пределах объекта (порт): 11 шт.</t>
  </si>
  <si>
    <t>отключить СКС розетки на РМ (окно 12, 13, 14, 15, 16, 17) и в помещении 2.2 РМ 2.2.1, 2.2.2, 2.2.3, 2.2.4) в ВСП 8591/04 г. Кызыл, ул. Кочетова 31.</t>
  </si>
  <si>
    <t xml:space="preserve"> г Тверь ул Андрея Дементьева 7</t>
  </si>
  <si>
    <t>Валяев Денис Владиславович 79109312288</t>
  </si>
  <si>
    <t>Необходим монтаж 21 порта СКС для РМ</t>
  </si>
  <si>
    <t>https://disk.yandex.ru/d/MBlZXBmzT8SYGw</t>
  </si>
  <si>
    <t>https://disk.yandex.ru/d/05-3gQRHOQQfoA</t>
  </si>
  <si>
    <t>https://disk.yandex.ru/d/eekpdcGjx2n2ww</t>
  </si>
  <si>
    <t xml:space="preserve"> СИБ-3821-21</t>
  </si>
  <si>
    <t xml:space="preserve"> г Омск ул Мельничная 87к1</t>
  </si>
  <si>
    <t>Манин Василий Васильевич 79620394869</t>
  </si>
  <si>
    <t>Необходим монтаж портов СКС для подключения новых РМ , по 2 порта на РМ согласно схеме.</t>
  </si>
  <si>
    <t>г Тула пр-кт Красноармейский 9</t>
  </si>
  <si>
    <t xml:space="preserve"> Аникушина Светлана Викторовна 79539533199</t>
  </si>
  <si>
    <t>Замена  ИПТ  376269  на  новую  модель  МХ91008В  с  изменением  места  установки  ближе ко  входу  в  ВСП. Коммуникации (СКС и 220В) на стене сзади есть, требуется монтаж 2 портов СКС</t>
  </si>
  <si>
    <t xml:space="preserve"> г Шадринск ул Свердлова 86, комната поста охраны первый этаж</t>
  </si>
  <si>
    <t>Лаврентьев Денис Анатольевич 79128313869</t>
  </si>
  <si>
    <t>монтаж портов скс для РМ</t>
  </si>
  <si>
    <t>https://disk.yandex.ru/d/xCzX53EzRxseHQ</t>
  </si>
  <si>
    <t>https://disk.yandex.ru/d/PUk0HHloEZS1ZA</t>
  </si>
  <si>
    <t>https://disk.yandex.ru/d/P0oLI3S95QwSBg</t>
  </si>
  <si>
    <t>СЗБ-0432-17</t>
  </si>
  <si>
    <t>0209</t>
  </si>
  <si>
    <t>рп Октябрьский ул Ленина 12</t>
  </si>
  <si>
    <t>рук Богайчук Юлия Вениаминовна 8-921-291-1608</t>
  </si>
  <si>
    <t>1 порт СКС на потолке для wi-fi в кассе. Точка доступа 5. Указана на плане во вложении.</t>
  </si>
  <si>
    <t xml:space="preserve">СИБ-2120-127 </t>
  </si>
  <si>
    <t>НН р-н, с. Протасово, ул. Энгельса, 20 режим работы:Ср с 8:00-12:00</t>
  </si>
  <si>
    <t>Поскотинов Василий Алексеевич +7-903-957-0373
Сопровождающий: Головня Сергей Александрович 8-906-960-7909</t>
  </si>
  <si>
    <t>Необходимо установить телекоммуникационный шкаф 20U 600х600 вместо ТКШ ТСО;
• Требуется монтаж 4 новых портов.
Перед выездом согласовать с контактным лицом дату и время проведения работ</t>
  </si>
  <si>
    <t xml:space="preserve"> УБ-3825-23 </t>
  </si>
  <si>
    <t>0611</t>
  </si>
  <si>
    <t xml:space="preserve"> г Янаул ул Советская 13Б</t>
  </si>
  <si>
    <t>Афзамов Ришат Миннекамелович 79279339971</t>
  </si>
  <si>
    <t>Для  временного  размещения  ВСП  в  данной  локации  необходимо  смонтировать  порты  СКС  в  количестве  32 портов</t>
  </si>
  <si>
    <t xml:space="preserve"> УБ-3825-24</t>
  </si>
  <si>
    <t>0720</t>
  </si>
  <si>
    <t>г Ишимбай ул Стахановская 16</t>
  </si>
  <si>
    <t>Хусанбаева Марьям Маратовна 79876191965</t>
  </si>
  <si>
    <t>2 СКС для РМ</t>
  </si>
  <si>
    <t xml:space="preserve"> УБ-3825-25</t>
  </si>
  <si>
    <t>РБ Белокатайский район, с. Белянка, ул. Гагарина, 1А</t>
  </si>
  <si>
    <t>Фукалов Игорь Алексеевич 8-917-344-8401
Сопровождающий: Каюмов Рустам Марселевич 8-965-928-4202</t>
  </si>
  <si>
    <t>Необходимо установить ТКШ 20U 600x600
Требуется монтаж 4 портов СКС
Перед выездом согласовать с контактным лицом дату и время проведения работ</t>
  </si>
  <si>
    <t xml:space="preserve">ЦЧБ-8486-11 </t>
  </si>
  <si>
    <t>пгт Анна ул Ленина 32, 1 этаж 113, КИЦ</t>
  </si>
  <si>
    <t>Агишевский Алексей Витальевич 79601146992 (рук. КИЦ)
Сопровождающий: Попов Алексей Геннадьевич, +7(910)241-31-72</t>
  </si>
  <si>
    <t>Необходим монтаж 1 порта СКС в оружейной комнате. Серверная на 2-м этаже, крестик на схеме - оружейная комната куда
надо провести порт.
Перед выездом согласовать с контактным лицом дату и время проведения работ</t>
  </si>
  <si>
    <t>https://disk.yandex.ru/d/g7ipbIVfi7YGFA</t>
  </si>
  <si>
    <t>https://disk.yandex.ru/d/WjmK6c5-ACezBA</t>
  </si>
  <si>
    <t>https://disk.yandex.ru/d/RKEONVAnPYDzAw</t>
  </si>
  <si>
    <t>https://disk.yandex.ru/d/d7KgphVvtYgiig</t>
  </si>
  <si>
    <t>https://disk.yandex.ru/d/PCd6eobzeYrLFg</t>
  </si>
  <si>
    <t>https://disk.yandex.ru/d/prNasjhDQvD7UA</t>
  </si>
  <si>
    <t>УБ-3825-26</t>
  </si>
  <si>
    <t xml:space="preserve"> г Октябрьский ул Губкина 27</t>
  </si>
  <si>
    <t>Для новых рабочих мест требуются порты в количестве 5 шт.</t>
  </si>
  <si>
    <t>УБ-3825-27</t>
  </si>
  <si>
    <t>г Белорецк ул Крупской 53</t>
  </si>
  <si>
    <t>Серёгина Софья Анатольевна 79373349432</t>
  </si>
  <si>
    <t>необходимо оснастить 7 вновь созданных рабочих мест сотрудников информационными розетками, 
просьба сделать до 31 мая. Это связано со временным размещением сотрудников из переформатируемого всп (на вложенной схеме это РМ 3,4,5,7,8, 9,10), а так же проверить на РМ 1,2, 6 работоспособность
розеток, там изначально были установлены.</t>
  </si>
  <si>
    <t>УБ-3825-28</t>
  </si>
  <si>
    <t>0771</t>
  </si>
  <si>
    <t>с Нордовка ул Мира зд6</t>
  </si>
  <si>
    <t>Необходимо установить 4 порта.</t>
  </si>
  <si>
    <t xml:space="preserve">СИБ-2120-128 </t>
  </si>
  <si>
    <t>Курьинский р-н, с. Краснознаменка, ул. Коммунистическая, 15 режим работы:Ср с 9:00-17:00</t>
  </si>
  <si>
    <t>Поскотинов Василий Алексеевич \ Юраков Андрей Юрьевич +7-903-957-0373 \ +7-913-361-0313
Сопровождающий: Стеблецова Алеся Викторовна 8-923-718-1730 / 8-906-968-6288</t>
  </si>
  <si>
    <t>Установить навесной ТКШ 20U 600х600 как указано на схеме и фото №3.
Монтаж портов СКС 5 штук
Перед выездом согласовать с контактным лицом дату и время проведения работ</t>
  </si>
  <si>
    <t>г Тула ул Металлургов 63а</t>
  </si>
  <si>
    <t>Требуется организация кабелей СКС под ИПТ, который будет устанавливаться вместо 666061. Схема во вложении</t>
  </si>
  <si>
    <t>ЦЧБ-8486-12</t>
  </si>
  <si>
    <t>г Воронеж ул 9 Января 28, 4 этаж, 405 кабинет</t>
  </si>
  <si>
    <t>Фадеева Екатерина Евгеньевна 79102499944
Сопровождающий: Чебанов Юрий Сергеевич, 79102401373</t>
  </si>
  <si>
    <t>Необходим монтаж 6 портов СКС для РМ в кабинете 405
Перед выездом согласовать с контактным лицом дату и время проведения работ</t>
  </si>
  <si>
    <t>г Тында ул Красная Пресня 1</t>
  </si>
  <si>
    <t>Литвинова Кристина Юрьевна 79145948486</t>
  </si>
  <si>
    <t>скс для ссм
Перед выездом согласовать с контактным лицом дату и время проведения работ</t>
  </si>
  <si>
    <t>СИБ-3821-22</t>
  </si>
  <si>
    <t>646263, с.Соляное, ул. 50 лет Октября, 1</t>
  </si>
  <si>
    <t>Бабин Александр Викторович
8-913-970-1366
Сопровождающий: Николаева Лолита Николаевна 8-913-639-1468</t>
  </si>
  <si>
    <t>Демонтаж существующего ТКШ и смонтированного в него оборудования СКС в кол-ве: 1 шт</t>
  </si>
  <si>
    <t>Необходимо установить ТКШ 20U напольный под текущим шкафом ТСО с дальнейшем обьединением(
Перед выездом согласовать с контактным лицом дату и время проведения работ</t>
  </si>
  <si>
    <t>06</t>
  </si>
  <si>
    <t xml:space="preserve"> г Новый Уренгой ул Спортивная 3</t>
  </si>
  <si>
    <t>Бредихин Сергей Васильевич 79821606686</t>
  </si>
  <si>
    <t>4 СКС для РМ</t>
  </si>
  <si>
    <t>ЦЧБ-6471-10</t>
  </si>
  <si>
    <t>Чаплыгинский р-н, с. Ведное режим работы:Пн,пт с 8:00-15:00</t>
  </si>
  <si>
    <t>Шацких Павел Николаевич 8-910-739-4342, 8-904-296-64-30
Сопровождающий: Кудрявцева Елена Викторовна 8-915-556-4162</t>
  </si>
  <si>
    <t>Монтаж ТКШ 20U под чёрным ТКШ, с демонтажом старого ТКШ и переносом АСО в новый ТКШ.
Монтаж 4 новых портов СКС.
Перед выездом согласовать с контактным лицом дату и время проведения работ</t>
  </si>
  <si>
    <t>ЦЧБ-6471-11</t>
  </si>
  <si>
    <t>г Липецк ул Гагарина 131А</t>
  </si>
  <si>
    <t>Провести СК для установки Доп ИПТ на новом месте. Ипт на месте нет</t>
  </si>
  <si>
    <t xml:space="preserve"> г Улан-Удэ ул Ленина 49</t>
  </si>
  <si>
    <t>зам РВСП Алейникова Екатерина Владимировна 8-964-410-8201</t>
  </si>
  <si>
    <t>Необходимо организовать 9 розеток СКС до жёлтых кружков. Обеспечение wi-fi в ВСП</t>
  </si>
  <si>
    <t>г Апатиты ул Ферсмана 32А</t>
  </si>
  <si>
    <t>Проложить новый СКС до точки АРОЗ (на текущем имеющемся СКС обнаружен обрыв)</t>
  </si>
  <si>
    <t>https://disk.yandex.ru/d/CtKPyMixJe8yBA</t>
  </si>
  <si>
    <t>https://disk.yandex.ru/d/uh76CE2-nTaGuw</t>
  </si>
  <si>
    <t>https://disk.yandex.ru/d/Scghv75KsrfQnA</t>
  </si>
  <si>
    <t>https://disk.yandex.ru/d/MmoiFAb6yJbMWQ</t>
  </si>
  <si>
    <t>https://disk.yandex.ru/d/I-io1ICzs3xCtA</t>
  </si>
  <si>
    <t>https://disk.yandex.ru/d/am2fQVvVvcHVCg</t>
  </si>
  <si>
    <t>https://disk.yandex.ru/d/uPZ8EVAzL4imdg</t>
  </si>
  <si>
    <t>https://disk.yandex.ru/d/uiPHNE8l1XVbLA</t>
  </si>
  <si>
    <t>https://disk.yandex.ru/d/G07-47X7NdOQ9w</t>
  </si>
  <si>
    <t>https://disk.yandex.ru/d/RvcRrIwSjx59lA</t>
  </si>
  <si>
    <t>https://disk.yandex.ru/d/kd3hw2v2-_mNww</t>
  </si>
  <si>
    <t>https://disk.yandex.ru/d/7btgibHE5o459A</t>
  </si>
  <si>
    <t>https://disk.yandex.ru/d/n4kSxqTlI4K-yg</t>
  </si>
  <si>
    <t> 4504258017</t>
  </si>
  <si>
    <t>4504257454 </t>
  </si>
  <si>
    <t>г Благовещенск ул Ленина 115</t>
  </si>
  <si>
    <t>Кислов Дмитрий Витальевич 79178260629</t>
  </si>
  <si>
    <t>Требуется строительство линии СКС (на плане РП, отметка СКС: АР07,08)</t>
  </si>
  <si>
    <t>УБ-3825-29</t>
  </si>
  <si>
    <t xml:space="preserve"> с Архангельское ул Ульяновых 11</t>
  </si>
  <si>
    <t>зам РВСП Семеняга Олег Сергеевич 8-917-498-9814</t>
  </si>
  <si>
    <t>монтаж порта скс АР01 для wi-fi в кассе</t>
  </si>
  <si>
    <t>https://disk.yandex.ru/d/XkhSXpHHa-z1cQ</t>
  </si>
  <si>
    <t>https://disk.yandex.ru/d/M9bo1MJvx2cK2A</t>
  </si>
  <si>
    <t xml:space="preserve"> г Чита ул Пушкина 5</t>
  </si>
  <si>
    <t>Необходимо создать СКС в помещении предхранилище, АР 10 на плане. Wi-fi</t>
  </si>
  <si>
    <t>СБС Ветрова Любовь Александровна +7 898 321 71 08</t>
  </si>
  <si>
    <t>СКС для ТД Wi-fi. Отмечено Зелным ТД АРОЗ, АР05, АР09</t>
  </si>
  <si>
    <t>УБ-3825-30</t>
  </si>
  <si>
    <t>Необходим монтаж 13 портов СКС для РМ</t>
  </si>
  <si>
    <t xml:space="preserve">ЦЧБ-6471-12 </t>
  </si>
  <si>
    <t>г Липецк ул
Первомайская 2</t>
  </si>
  <si>
    <t>Тростин Юрий Геннадьевич 79107426098</t>
  </si>
  <si>
    <t>Монтаж нового оптического дуплексного порта (два волокна) кат. OS2, ОМЗ: 40 шт.</t>
  </si>
  <si>
    <t>Необходим монтаж 40 оптических портов, согласно ТЗ</t>
  </si>
  <si>
    <t>https://disk.yandex.ru/d/UVaiYHSOk6DXiw</t>
  </si>
  <si>
    <t>https://disk.yandex.ru/d/V3jIK-0cSE-Lww</t>
  </si>
  <si>
    <t>https://disk.yandex.ru/d/hUg_QVSXkiKySg</t>
  </si>
  <si>
    <t>https://disk.yandex.ru/d/EbPWOPM2EPCJew</t>
  </si>
  <si>
    <t>4504263096 </t>
  </si>
  <si>
    <t>СЗБ-0349-25</t>
  </si>
  <si>
    <t>СЗБ-0349-31</t>
  </si>
  <si>
    <t xml:space="preserve"> г Ухта пр-кт Ленина 75</t>
  </si>
  <si>
    <t xml:space="preserve"> Белых Михаил Васильевич 79121912375</t>
  </si>
  <si>
    <t>Требуется монтаж 3 портов СКС для РМ</t>
  </si>
  <si>
    <t>СИБ-3748-10</t>
  </si>
  <si>
    <t>п. Раздолинск, ул. Первомайская, д. 35</t>
  </si>
  <si>
    <t>Королев Александр Владимирович 89607703113
Сопровождающий: Костина Татьяна Ивановна 8-923-294-2788</t>
  </si>
  <si>
    <t>Установить напольный ТКШ 32U 600х800 слева от ТКШ ТСО.
Монтаж 6 новых портов СКС.
Перед выездом согласовать с контактным лицом дату и время проведения работ</t>
  </si>
  <si>
    <t>СИБ-2120-129</t>
  </si>
  <si>
    <t xml:space="preserve"> 659018, Павловский р-н, с. Елунино, ул. Чкалова, 31</t>
  </si>
  <si>
    <t>Поскотинов Василий Алексеевич \ Юраков Андрей Юрьевич +7-903-957-0373 \ +7-913-361-0313
Сопровождающий: Шимкова Оксана Владимировна +7-906-945-8034 (Потапова Юлия Валерьевна)</t>
  </si>
  <si>
    <t>Необходимо установить телекоммуникационный шкаф, удовлетворяющий требованиям Стандарта. Тип монтажа - настенный;
Габариты - не менее 20 юнитов 600*600мм; дверь одностворчатая. Место монтажа: над МФУ. А также требуется - монтаж 4
новых портов СКС для РМ.
Перед выездом согласовать с контактным лицом дату и время проведения работ</t>
  </si>
  <si>
    <t>025</t>
  </si>
  <si>
    <t>с Бай-Хаак ул Белинского 4</t>
  </si>
  <si>
    <t>Требуется создание СКС под ТД с номерами 1 и 2. На плане отмечены желтым цветом.</t>
  </si>
  <si>
    <t xml:space="preserve"> г Курган ул Куйбышева 108,1 этаж, кабинет руководителя</t>
  </si>
  <si>
    <t>Хабаров Андрей Валерьевич 79617498777</t>
  </si>
  <si>
    <t>порт 3.16 сломался замок коннектора rj45</t>
  </si>
  <si>
    <t xml:space="preserve">УБ-3825-31 </t>
  </si>
  <si>
    <t>у г Уфа ул Рихарда Зорге 5</t>
  </si>
  <si>
    <t>Подключение  рабочего  места  с  компьютером  для  работы  с  программой  видеонаблюдения  Trassir  в  домене Sigma</t>
  </si>
  <si>
    <t>https://disk.yandex.ru/d/pgkOrRB7xLorSA</t>
  </si>
  <si>
    <t>https://disk.yandex.ru/d/_aAxNot9A9veoA</t>
  </si>
  <si>
    <t>https://disk.yandex.ru/d/CgCxgHnWHPEC0g</t>
  </si>
  <si>
    <t>https://disk.yandex.ru/d/DPZdek7rHLxYAQ</t>
  </si>
  <si>
    <t>https://disk.yandex.ru/d/Rj4yzYUzUeIhZg</t>
  </si>
  <si>
    <t>https://disk.yandex.ru/d/Flp93HBmaCdAZA</t>
  </si>
  <si>
    <t xml:space="preserve"> СЗБ-0432-18 </t>
  </si>
  <si>
    <t>г Северодвинск ул Ломоносова 102А</t>
  </si>
  <si>
    <t>УРМ Крыкин Антон +7 981 551 67 88</t>
  </si>
  <si>
    <t>Требуется перемещение ЖК СУО. На новом МУ необходима организация порта СКС для неттопа</t>
  </si>
  <si>
    <t xml:space="preserve"> г Чита пр-кт Советов 4стр1</t>
  </si>
  <si>
    <t>Титов Юрий Александрович 79144893347</t>
  </si>
  <si>
    <t>Просьба  организовать  СКС  для  нового  ИПТ  (терминала  самообслуживания)  место  установки  ИПТ  указано на схеме (зеленый квадрат с подписью ИПТ)</t>
  </si>
  <si>
    <t>г Чита ул Пушкина 5</t>
  </si>
  <si>
    <t>Требуется СКС для ЖК-панели</t>
  </si>
  <si>
    <t xml:space="preserve">ЦЧБ-6471-14 </t>
  </si>
  <si>
    <t>с.Казаки, ул.Заводская,74</t>
  </si>
  <si>
    <t>Шацких П. Н. 8-65291001
Сопровождающий: Баранова Наталья Юрьевна 8-904-282-8141</t>
  </si>
  <si>
    <t>Монтаж нового порта СКС 10 шт.
Установить навесной 18U 600х600 на пол, прижав его к левой стене, как указано на фото.
Перед выездом согласовать с контактным лицом дату и время проведения работ</t>
  </si>
  <si>
    <t xml:space="preserve"> СИБ-3745-10</t>
  </si>
  <si>
    <t>Необходимо выполнить перенос существующего порта СКС wi-fi-10 в указанное на плане место</t>
  </si>
  <si>
    <t xml:space="preserve"> СИБ-3745-11</t>
  </si>
  <si>
    <t xml:space="preserve"> г Кемерово пр-кт Октябрьский 53</t>
  </si>
  <si>
    <t>Монтаж ТД для wi-fi согласоно плана (АР01 АР05 АР06 АР07 - на стене не ниже 2,5 м (зеленые) АР08 АР09 АР 10 - СКС на потолке (зеленые)) не ниже 2,5 м от пола.</t>
  </si>
  <si>
    <t xml:space="preserve"> СИБ-3745-12</t>
  </si>
  <si>
    <t xml:space="preserve"> г Ленинск-Кузнецкий ул Гагарина 8</t>
  </si>
  <si>
    <t>Соловьева Анна Николаевна 79137235623</t>
  </si>
  <si>
    <t>Необходима организация провода СКС возле ИПТ 553027</t>
  </si>
  <si>
    <t>СИБ-3821-23</t>
  </si>
  <si>
    <t xml:space="preserve"> г Омск пр-кт Мира 43</t>
  </si>
  <si>
    <t>Смирнов Александр Юрьевич 79339925473</t>
  </si>
  <si>
    <t>Требуется подключение рабочих мест после замены мебели</t>
  </si>
  <si>
    <t>г Тула пл Крестовоздвиженская 1, 3 этаж каб 321</t>
  </si>
  <si>
    <t>организация 2 РМ</t>
  </si>
  <si>
    <t xml:space="preserve"> г Улан-Удэ ул Мокрова 31</t>
  </si>
  <si>
    <t>Котов Владислав Васильевич 79516320410</t>
  </si>
  <si>
    <t>Требуется  порт  СКС  для  подключения  рабочего  места  в  комнате  операциониста.  Рабочее  место  переносится из соседнего помещения</t>
  </si>
  <si>
    <t>https://disk.yandex.ru/d/bYwbB6EAcQ3HRg</t>
  </si>
  <si>
    <t>https://disk.yandex.ru/d/p5tv9CclFje0aA</t>
  </si>
  <si>
    <t>https://disk.yandex.ru/d/TSnP2bAccAwPAA</t>
  </si>
  <si>
    <t>https://disk.yandex.ru/d/iEFz2EkyWQhnSg</t>
  </si>
  <si>
    <t>https://disk.yandex.ru/d/rl8-vvyWCmUh9A</t>
  </si>
  <si>
    <t>https://disk.yandex.ru/d/Wj6jtaSQn1Rh8g</t>
  </si>
  <si>
    <t>https://disk.yandex.ru/d/yKEEK1vYBaCXvA</t>
  </si>
  <si>
    <t>https://disk.yandex.ru/d/RkPEFpONuoBUwA</t>
  </si>
  <si>
    <t>https://disk.yandex.ru/d/_c_-zvq9Ax3g0g</t>
  </si>
  <si>
    <t>https://disk.yandex.ru/d/Q6Jspanx4DO6qA</t>
  </si>
  <si>
    <t>ПВБ-4140-37</t>
  </si>
  <si>
    <t xml:space="preserve"> г Ульяновск ул 12 Сентября 83</t>
  </si>
  <si>
    <t xml:space="preserve"> Баранов Дмитрий Викторович 79874412858</t>
  </si>
  <si>
    <t>необходимо организовать новую СКС или восстановить старую СКС для Диспенсера талонов 60064482.</t>
  </si>
  <si>
    <t xml:space="preserve"> г Чита пр-кт Фадеева 37</t>
  </si>
  <si>
    <t xml:space="preserve"> Сенотрусова Ирина Анатольевна 79144958054</t>
  </si>
  <si>
    <t>Необходим монтаж 2-х портов СКС для УС согласно схеме</t>
  </si>
  <si>
    <t>Батурин Сергей Викторович 79834201538</t>
  </si>
  <si>
    <t>Установка УС (банкомат)</t>
  </si>
  <si>
    <t>Требуется протяжка линии ЛВС от здания ВСП до здания КИЦ инкассации в серверную, требуемое
количество установки портов 4шт, также требуется установка одной дополнительной сетевой розетки в кабинете дежурного инкассатора.</t>
  </si>
  <si>
    <t>Климов Владислав Юрьевич 79834350136</t>
  </si>
  <si>
    <t xml:space="preserve">УБ-3825-32 </t>
  </si>
  <si>
    <t xml:space="preserve"> с Архангельское ул Ульяновых 11 режим работы:Пн,вт,чт,пт с 8:30-16:45</t>
  </si>
  <si>
    <t xml:space="preserve"> с Кабанск ул Октябрьская зд11 (2 этаж, инкассация) режим работы:Пн,вт,чт,пт с 9:00-17:00</t>
  </si>
  <si>
    <t>Рыбин Евгений Михайлович 79035118165</t>
  </si>
  <si>
    <t>монтаж СКС согласно вложенной планировки, точка 05</t>
  </si>
  <si>
    <t>ЦЧБ-8486-13</t>
  </si>
  <si>
    <t xml:space="preserve"> г Воронеж пр-кт Московский 11</t>
  </si>
  <si>
    <t>Черников Роман Дмитриевич 79103456806</t>
  </si>
  <si>
    <t>Необходимо восстановить порт подключения принтера</t>
  </si>
  <si>
    <t xml:space="preserve">ХМАО 50004981380 </t>
  </si>
  <si>
    <t>Нет коментария</t>
  </si>
  <si>
    <t>Поставка и монтаж одного
телекоммуникационного шкафа 12U
600х600</t>
  </si>
  <si>
    <t>ТКШ 12U</t>
  </si>
  <si>
    <t>https://disk.yandex.ru/d/Le10K2yxOLgDaQ</t>
  </si>
  <si>
    <t>https://disk.yandex.ru/d/28JieZy1OK4lvw</t>
  </si>
  <si>
    <t>https://disk.yandex.ru/d/prYyXPq5dqziLQ</t>
  </si>
  <si>
    <t>https://disk.yandex.ru/d/h3ky4e3QP_n0yg</t>
  </si>
  <si>
    <t>https://disk.yandex.ru/d/inhJqfFmx8s4YA</t>
  </si>
  <si>
    <t>https://disk.yandex.ru/d/Bz85w-fqiGit7w</t>
  </si>
  <si>
    <t>https://disk.yandex.ru/d/EMmA1SkEWZY2Eg</t>
  </si>
  <si>
    <t>УБ-1380-1</t>
  </si>
  <si>
    <t>Абдуллина Анна Петровна, +7-932-428-6470</t>
  </si>
  <si>
    <t>Калугина Наталья Юрьевна, +7-912-814-0645</t>
  </si>
  <si>
    <t>Калинина Алёна Викторовна, +7-900-385-5805</t>
  </si>
  <si>
    <t>Лаптева Алина Александровна, +7-950-525-2500</t>
  </si>
  <si>
    <t>Смирнова Анастасия Александровна, +7-900-391-6607</t>
  </si>
  <si>
    <t xml:space="preserve">СИБ-2120-130 </t>
  </si>
  <si>
    <t>г Барнаул ул Шевченко 52А</t>
  </si>
  <si>
    <t>Тюменская область,Ханты Мансийский АО-Югра,Октябрьский р-н,п.Уньюган,ул.Тюменская,д.20,пом3 режим работы:вт,чт,пт с 9:15-17:45.сб с 9:45-15:45</t>
  </si>
  <si>
    <t>628195, Тюменская область,Октябрьский район, п.г.т.Талинка,1 мкр., д.43, секция1 режим работы:Пн,вт,чт,пт с 9:30-17:30</t>
  </si>
  <si>
    <t>628206, Тюменская область,Кондинский район,п.г.т.Мортка, ул.Ленина, 13</t>
  </si>
  <si>
    <t>628544, Тюменская область,Ханты-Мансийский район,п.Кедровый, ул.Ленина, 9а</t>
  </si>
  <si>
    <t>Необходимы коммуникации для подключения нового банкомата</t>
  </si>
  <si>
    <t>Необходим монтаж 2-х портов СКС для РМ согласно схеме</t>
  </si>
  <si>
    <t>СРБ-4850-10</t>
  </si>
  <si>
    <t>г Тула п Косая Гора ул М.Горького 12</t>
  </si>
  <si>
    <t>Необходим монтаж 4 портов СКС и перенос 8 портов СКС для РМ</t>
  </si>
  <si>
    <t>https://disk.yandex.ru/d/14FCYuHWPCCWtA</t>
  </si>
  <si>
    <t>https://disk.yandex.ru/d/nD8JCbalQb2C2Q</t>
  </si>
  <si>
    <t>https://disk.yandex.ru/d/N-HN95dI0uqFQg</t>
  </si>
  <si>
    <t>Мурманск нов. 50004871896 от 15.05.2024</t>
  </si>
  <si>
    <t>г Благовещенск ул Тенистая 121/1</t>
  </si>
  <si>
    <t xml:space="preserve"> Нестеров Александр Станиславович 79140403777</t>
  </si>
  <si>
    <t>Необходимо смонтировать две сетевые розетки по два порта на каждую, под систему СКУД</t>
  </si>
  <si>
    <t xml:space="preserve"> СИБ-3821-24 </t>
  </si>
  <si>
    <t>г Омск ул Герцена 232к1</t>
  </si>
  <si>
    <t>Ничков Дмитрий Валерьевич 79659733027</t>
  </si>
  <si>
    <t>Перемещение/Восстановление ранее используемых портов в пределах объекта (порт): 6 шт.</t>
  </si>
  <si>
    <t>В связи с переносом рабочих мест требуется подключить розетки СКС на столы.</t>
  </si>
  <si>
    <t>СРБ-4754-12</t>
  </si>
  <si>
    <t>Рязанская обл., с. Захарово, ул. Центральная, д. 96 режим работы:Пн,чт,пт с 9:00-14:00,вт,ср с 8:00-15:00</t>
  </si>
  <si>
    <t>Синдеев Александр Викторович 8-910-575-5032
Сопровождающий: Найбауэр Наталья Геннадиевна +7-930-887-6769</t>
  </si>
  <si>
    <t>Необходимо установить телекоммуникационный шкаф 20U (взамен имеющегося ТКШ).
Перед выездом согласовать с контактным лицом дату и время проведения работ</t>
  </si>
  <si>
    <t xml:space="preserve"> СРБ-4754-13</t>
  </si>
  <si>
    <t>Рязанская обл., с. Октябрьское, ул. Новая, д.9. режим работы:Вт с 8:30-12:45</t>
  </si>
  <si>
    <t>Синдеев Александр Викторович 8-910-575-5032
Сопровождающий: Плетнева Елена Николаевна +7-920-954-6113</t>
  </si>
  <si>
    <t>Необходимо установить телекоммуникационный шкаф 20U (взамен имеющегося ТКШ);
∙ Требуется монтаж 4 новых портов.
Перед выездом согласовать с контактным лицом дату и время проведения работ</t>
  </si>
  <si>
    <t xml:space="preserve">СРБ-4754-14 </t>
  </si>
  <si>
    <t>Сасовский р-н, п. Кустаревка, ул. Заводская, д. 35 режим работы :Пн,ср с 8:15-15:55,Пт с 8:15-12:00</t>
  </si>
  <si>
    <t>Синдеев Александр Викторович 8-910-575-5032
Сопровождающий: Кондрахина Т. С. +7-910-634-9035</t>
  </si>
  <si>
    <t>Необходимо установить телекоммуникационный шкаф 32U 600х600 (взамен шкафа ТСО- фото "6");
∙ Требуется монтаж 4 новых портов.
Перед выездом согласовать с контактным лицом дату и время проведения работ</t>
  </si>
  <si>
    <t>СРБ-4754-15</t>
  </si>
  <si>
    <t>Рязанская обл., с. Мосолово, ул. Рощина, д.32</t>
  </si>
  <si>
    <t>Синдеев Александр Викторович 8-910-575-5032
Сопровождающий: Баранова Олеся Геннадьевна +7-915-616-7539</t>
  </si>
  <si>
    <t>Необходимо установить телекоммуникационный шкаф 32U 600х600 (вместо стола, на котором установлены АСО и ТСО
(фото 10));
∙ Требуется монтаж 12 новых портов.
Перед выездом согласовать с контактным лицом дату и время проведения работ</t>
  </si>
  <si>
    <t xml:space="preserve"> УБ-3825-33 </t>
  </si>
  <si>
    <t xml:space="preserve"> г Уфа ул Александра Невского 33,1 этаж, кабинет МП</t>
  </si>
  <si>
    <t>Кузнецов Артем Владимирович 79869622351</t>
  </si>
  <si>
    <t>https://disk.yandex.ru/d/3Yn7vrGL2RiOiA</t>
  </si>
  <si>
    <t>https://disk.yandex.ru/d/dqhD8ccCJlc0-g</t>
  </si>
  <si>
    <t>https://disk.yandex.ru/d/S12AEDhkiEMmyA</t>
  </si>
  <si>
    <t>https://disk.yandex.ru/d/CKlQN4FTK1t59g</t>
  </si>
  <si>
    <t>https://disk.yandex.ru/d/oy8CSCVicv0N9A</t>
  </si>
  <si>
    <t>https://disk.yandex.ru/d/vO96sLCq-KDbKg</t>
  </si>
  <si>
    <t>https://disk.yandex.ru/d/OUtGDFUOvbVKng</t>
  </si>
  <si>
    <t> 4504273042</t>
  </si>
  <si>
    <t>СИБ-3748-11</t>
  </si>
  <si>
    <t>663540, с. Партизанское, ул. Кравченко, д. 14</t>
  </si>
  <si>
    <t>Королев Александр Владимирович +79607703113
Сопровождающий: ВЕРБЕНКИН АНТОН Сергеевич +7-910-636-1989</t>
  </si>
  <si>
    <t>Необходимо установить телекоммуникационный шкаф, удовлетворяющий требованиям Стандарта. Тип монтажа - напольный;
Габариты - не менее 42 юнитов 800*800мм; дверь одностворчатая. Взамен имеющегося.
Перед выездом согласовать с контактным лицом дату и время проведения работ</t>
  </si>
  <si>
    <t>УБ-3825-34</t>
  </si>
  <si>
    <t xml:space="preserve"> г Уфа б-р Тухвата Янаби 22</t>
  </si>
  <si>
    <t>Требуется 1) перенос портов СКС (12.1 / 12.2) с рабочего места окна 10 к рабочему месту окна 9, порты монтировать на стену (гипсокартон) без кабель канала. 2) порт СКС (УС) 1.01 /1.1 / 1.2(порт не промаркирован но по последовательности по схеме, должен быть 1.2) перенести под потолок (Армстронг) и вынести в гофрированной трубе внизу для УС</t>
  </si>
  <si>
    <t>УБ-3825-35</t>
  </si>
  <si>
    <t>г Стерлитамак ул Гоголя 106</t>
  </si>
  <si>
    <t xml:space="preserve"> Тимашева Татьяна Николаевна 79869625138</t>
  </si>
  <si>
    <t>для 2РМ необходимы розетки СКС по 4 порта</t>
  </si>
  <si>
    <t>https://disk.yandex.ru/d/J-Hg5Hm5MXYP5A</t>
  </si>
  <si>
    <t>https://disk.yandex.ru/d/BkPlYk0RMuUJVg</t>
  </si>
  <si>
    <t>https://disk.yandex.ru/d/WWo3jU0ugJFMIQ</t>
  </si>
  <si>
    <t xml:space="preserve"> г Северобайкальск пр-кт 60 лет СССР 34</t>
  </si>
  <si>
    <t xml:space="preserve"> Тарасенко Наталья Андреевна 79383368498</t>
  </si>
  <si>
    <t>Нужны порты для интернета чтоб подключить принтер и Сигму на РМ</t>
  </si>
  <si>
    <t>г Томск ул Набережная Озера 22</t>
  </si>
  <si>
    <t>Ляпунов Владимир Геннадьевич
Вн.тел.:8-62192492;Гор.тел.:+7 (383) 212-24-92;
Моб.тел.:8-983-122-2454</t>
  </si>
  <si>
    <t>Требуется создание СКС для двух точек доступа в подвале. На схеме они залиты зеленым цветом и имеют номера AP11 И
AP12
Перед выездом согласовать с контактным лицом дату и время проведения работ</t>
  </si>
  <si>
    <t xml:space="preserve"> СИБ-3745-13</t>
  </si>
  <si>
    <t>Требуется ремонт/замена существующих комм, разеток для банкомата и диспансера талонов</t>
  </si>
  <si>
    <t>УБ-3825-38</t>
  </si>
  <si>
    <t xml:space="preserve"> с Малояз ул 60 лет СССР зд5 режим работы:Вт-пт с 9:00-17:00</t>
  </si>
  <si>
    <t>Один порт СКС для Wi-fi на потолке. Точка доступа 8 в кабинете 17 - указана на плане во вложении.</t>
  </si>
  <si>
    <t>https://disk.yandex.ru/d/2WazivZ67FF1eg</t>
  </si>
  <si>
    <t>https://disk.yandex.ru/d/R6URQlM2PISBdw</t>
  </si>
  <si>
    <t>https://disk.yandex.ru/d/jZoWEGzYgsAtHA</t>
  </si>
  <si>
    <t>https://disk.yandex.ru/d/sBY9WKbh3fbh7g</t>
  </si>
  <si>
    <t>СИБ-2120-131</t>
  </si>
  <si>
    <t>Табунский р-н, с. Большеромановка, ул. Ленина, 46 режим работы:Пн-чт с 9:00-16:10</t>
  </si>
  <si>
    <t>Поскотинов Василий Алексеевич \ Сергеев Евгений Александрович +7-903-957-0373 \ +7-909-844-1111
Сопровождающий: Письменова Ирина Григорьевна 8-929-394-2964</t>
  </si>
  <si>
    <t>Монтаж новых портов СКС 4 шт.
Поставка и монтаж навесного ТКШ размером 20U, 600х600, в сейфовом помещение справа от сейфа, как указано на фото и
схеме.
Перед выездом согласовать с контактным лицом дату и время проведения работ</t>
  </si>
  <si>
    <t xml:space="preserve"> г Салехард ул Губкина 6</t>
  </si>
  <si>
    <t xml:space="preserve"> Киселёв Василий Васильевич 79924001557</t>
  </si>
  <si>
    <t>Необходимо установить порты СКС для трёх новых рабочих мест. Рабочие места указаны на схеме</t>
  </si>
  <si>
    <t>https://disk.yandex.ru/d/oqQB1484vXiveA</t>
  </si>
  <si>
    <t>https://disk.yandex.ru/d/TLOpgRbUSc-2Ig</t>
  </si>
  <si>
    <t xml:space="preserve"> ББ-3741-10</t>
  </si>
  <si>
    <t>г Улан-Удэ ул Терешковой ЗБ (4 этаж коридор)</t>
  </si>
  <si>
    <t>ГОСБ 4 этаж, необходим монтаж 2 портов СКС по одному на каждую ЖК панель указанную на схеме</t>
  </si>
  <si>
    <t xml:space="preserve"> ЦЧБ-6471-15</t>
  </si>
  <si>
    <t>0411</t>
  </si>
  <si>
    <t>с Доброе ул Октябрьская 12</t>
  </si>
  <si>
    <t>Установка ИПТ 60306556 согласно схеме во вложении, требуется организация СКС к МУ УС.</t>
  </si>
  <si>
    <t>https://disk.yandex.ru/d/j8BvnORCxg7Jrg</t>
  </si>
  <si>
    <t>https://disk.yandex.ru/d/KhbJMCV_PRR_Xw</t>
  </si>
  <si>
    <t>Чернигин,Стукалюк,Есина,Мадаминов</t>
  </si>
  <si>
    <t xml:space="preserve"> г Петровск-Забайкальский ул Дамская 7, КИЦ, 1 этаж Дебаркадер и кабина
инкассатора</t>
  </si>
  <si>
    <t>Александров Данила Евгеньевич 79277255665, Реш Алексей Вячеславович +7 914 518 13 88,
Иванова Анна Викторовна 8-914-472-3463 ( Руководитель центра-заведующий кассой)
Сопровождающий: Хведук Виталий Александрович, +7(914)452-15-07</t>
  </si>
  <si>
    <t>Необходимо смонтировать 2 порта для wifi в запотолочном пространстве. ТД ( отмечены зелёным) AP03 в кабину
инкассатора и AP04 в дебаркадер.
Перед выездом согласовать с контактным лицом дату и время проведения работ</t>
  </si>
  <si>
    <t>ББ-3741-11</t>
  </si>
  <si>
    <t>г Улан-Удэ ул Терешковой 3Б</t>
  </si>
  <si>
    <t>ГОСБ 8601 Улан-Уде, Терешковой, в коридоре на этаже 2, необходим монтаж одной СКС розетки. для еирс
Перед выездом согласовать с контактным лицом дату и время проведения работ</t>
  </si>
  <si>
    <t>г Благовещенск ш Игнатьевское 13</t>
  </si>
  <si>
    <t>Персидская Елена Петровна 79141491816</t>
  </si>
  <si>
    <t>6 СКС для РМ</t>
  </si>
  <si>
    <t xml:space="preserve"> г Петрозаводск ул Жуковского (Сулажгора р-н) 36</t>
  </si>
  <si>
    <t>Смирнова Светлана Владимировна 79207700277</t>
  </si>
  <si>
    <t>Планируется установка нового ИПТ в клиентском зале. Необходима организация СКС для его подключения</t>
  </si>
  <si>
    <t>СИБ-3821-25</t>
  </si>
  <si>
    <t>Гладких Евгений Анатольевич 79620337490, Гончаровская Ирина +7 913 972 19 40, Козлова Наталья Александровна
8-909-536-7715 ( Руководитель офиса)</t>
  </si>
  <si>
    <t>Необходим монтаж 2 портов СКС для РМ
Перед выездом согласовать с контактным лицом дату и время проведения работ</t>
  </si>
  <si>
    <t xml:space="preserve">СРБ-4754-16 </t>
  </si>
  <si>
    <t>0143</t>
  </si>
  <si>
    <t xml:space="preserve"> рп Александро-Невский ул Советская 446</t>
  </si>
  <si>
    <t>Темников Роман Валерьевич 79537414947</t>
  </si>
  <si>
    <t>Монтаж порта для подключения расчетно-сортировочной машинки в кассе</t>
  </si>
  <si>
    <t>СРБ-4754-17</t>
  </si>
  <si>
    <t>г Рязань ул Маяковского 37 , 2 этаж, помещение 211</t>
  </si>
  <si>
    <t>скс для МФУ
Перед выездом согласовать с контактным лицом дату и время проведения работ</t>
  </si>
  <si>
    <t xml:space="preserve"> г Тюмень ул Рижская 61</t>
  </si>
  <si>
    <t>Монтаж порта СКС для БИРС для действующей ЖК</t>
  </si>
  <si>
    <t>https://disk.yandex.ru/d/GB4nxUvA-2jtnA</t>
  </si>
  <si>
    <t>https://disk.yandex.ru/d/oKktVxLr5Aj8eQ</t>
  </si>
  <si>
    <t>https://disk.yandex.ru/d/MWy0fdVlb3YH7g</t>
  </si>
  <si>
    <t>https://disk.yandex.ru/d/EH_9MwIZBKZE0Q</t>
  </si>
  <si>
    <t>https://disk.yandex.ru/d/FIP-iFvrKad4lA</t>
  </si>
  <si>
    <t>https://disk.yandex.ru/d/bmzSZYx8I9qdPQ</t>
  </si>
  <si>
    <t>https://disk.yandex.ru/d/r1Lf_xzEWRcTtg</t>
  </si>
  <si>
    <t>https://disk.yandex.ru/d/T_Mpi5L53pTlYg</t>
  </si>
  <si>
    <t xml:space="preserve">ХМАО № 50004997346 </t>
  </si>
  <si>
    <t>с.Угут, ул.Лесная, 3а</t>
  </si>
  <si>
    <t>п.Усть-Юган, квартал 2-2, 1</t>
  </si>
  <si>
    <t>1791/17 Ханты-Мансийский автономный округ - Югра, Ханты-Мансийский район, п.Луговской, ул.
Комсомольская, д.3, 1 этаж</t>
  </si>
  <si>
    <t>с.Ларьяк, ул.Мирюгина, 11 режи работы:Вт-чт с 8:30-14:15</t>
  </si>
  <si>
    <t>1791/128 Тюменская область, Октябрьский район,с.Малый Атлым, ул.Центральная, 18 режим работы:Вт,ср,пт с 9:30-15:45</t>
  </si>
  <si>
    <t>1791/8 Тюменская область, Ханты-мансийский район, п.Красноленинский, ул.Набережная, 9</t>
  </si>
  <si>
    <t>1791/91 Тюменская область, Кондинский район, с.Алтай, ул.Ленина, д.21 режим работы:Вт-пт с 11:00-15:00</t>
  </si>
  <si>
    <t>д.Лямина, ул.Центральная, 9 режим работы:Вт,Сб в 9:00-15:30</t>
  </si>
  <si>
    <t>1791/111 Тюменская область, Октябрьский район,п.Сергино, ул.Центральная, д.12Д, помещение 1</t>
  </si>
  <si>
    <t>1791/108 Тюменская область, октябрьский район,с.Перегребное, ул.Советская, д. 2 А</t>
  </si>
  <si>
    <t>1791/119 Тюменская область, Советский район,п.г.т. Зеленоборск, ул.Октябрьская, д.3 режим работы:Вт,ср,пт с 10:00-17:00</t>
  </si>
  <si>
    <t>1791/121 Тюменская область, Советский район,п.г.т. Малиновский, ул.Ленина, д.17 режим работы:Вт,чт,сб с 10:00-16:15</t>
  </si>
  <si>
    <t>1791/123 Тюменская область, Советский район,п.Алябьевский, ул.Токмянина, 14 режим работы:Пн,ср,пт с 10:30-16:45</t>
  </si>
  <si>
    <t>1791/124 Тюменская область, п.г.т. Агириш,ул.Дзержинского, 16</t>
  </si>
  <si>
    <t>1791/60 Тюменская область, Белоярский район,с.Полноват, ул.Советская, д.24, пом. 2</t>
  </si>
  <si>
    <t>1791/61 Тюменская область, Белоярский район,с.Казым, ул.Каксина,10</t>
  </si>
  <si>
    <t>1791/64 Тюменская область, Белоярский район,п.Сосновка, ул.Школьная, 1, пом.2</t>
  </si>
  <si>
    <t>1791/86 Тюменская область, Кондинский район, п.Половинка, ул. Комсомольская, д. 10Б режм работы:Пн,ср,пт с 10:00-17:00</t>
  </si>
  <si>
    <t>1791/87 Тюменская область, Кондинский район, с.Чантырья, ул. Советская, д.35 режим работы:Пн,ср,пт с 9:00-15:45</t>
  </si>
  <si>
    <t>1791/93 Тюменская область, Кондинский район,д.Юмас, ул. Мира, д.10</t>
  </si>
  <si>
    <t>1791/94 Тюменская область, Кондинский район,п.г.т.Куминский, ул.Школьная, д.11 режим работы:Пн,ср,пт с 9:15-16:00</t>
  </si>
  <si>
    <t>1791/96 Тюменская область, Кондинский район,д.Шугур, Центральная, д. 11 режим работы:Пн,чт,пт с 9:00-16:15</t>
  </si>
  <si>
    <t>Поставка и монтаж одного телекоммуникационного шкафа 12U 600х600</t>
  </si>
  <si>
    <t>Башкортостан № 50004939994</t>
  </si>
  <si>
    <t>Салаватский район,с.Лагерево, ул.Моложежная, 14 режим работы:Пн,пт с 10:00-14:15</t>
  </si>
  <si>
    <t>Бурзянский район, д.Байназарово, ул. Салавата Юлаева, 107 режим работы:Ср с 9:00-13:00</t>
  </si>
  <si>
    <t>Стерлитамакский р-н,с.Первомайское,ул.Школьная, д 1</t>
  </si>
  <si>
    <t>Чекмагушевский район,с.Резяпово режим работы:Вт,чт с 9:00-14:00</t>
  </si>
  <si>
    <t>Чекмагушевский район, с.Тузлукушево,ул.Центральная, 71 режим работы:Ср.Чт с 9:00-16:30</t>
  </si>
  <si>
    <t>Бакалинский р-н, д.Урманаево, ул.Центральная, д.1</t>
  </si>
  <si>
    <t>Дюртюлинский район,с.Москово, ул.Калинина, 47</t>
  </si>
  <si>
    <t>Туймазинский район, с.Старые Туймазы,ул.Школьная, 30а</t>
  </si>
  <si>
    <t>Стерлибашевский р-н, д.Тятер-Арасланово, К Маркса, 96а</t>
  </si>
  <si>
    <t>Абзелиловский р-н, с.Янгельское, ул.Титова, д.1</t>
  </si>
  <si>
    <t>Абзелиловский р-н, с.Михайловка, ул.Парковая,д 30 режим работы :Пн,Ср с 9:00-17:00</t>
  </si>
  <si>
    <t>Баймакский район, с. Иткулово 1-е, ул. Ленина, 85 режим работы:Пн-ср с 9:00-14:00</t>
  </si>
  <si>
    <t>Абзелиловский р-н, с.Халаилово, ул.Советская, д.2 режим работы:Пн,ср с 9:00-17:00</t>
  </si>
  <si>
    <t>Белебеевский район, с.Метевбаш, Школьная, 56а режим работы:Ср,чт,пт с 8:45-15:00</t>
  </si>
  <si>
    <t>ЯНАО № 50004997342</t>
  </si>
  <si>
    <t>1790/23 Приуральский район, с.Белоярск,ул.Октябрьская, д.4 режим работы:Пн-пт с 10:00-13:00</t>
  </si>
  <si>
    <t>1790/48 Тюменская область, Шурышкарский район, с.Овгорт, ул.Советская, 32</t>
  </si>
  <si>
    <t xml:space="preserve">с.Газ-Сале, ул.Русская,3 </t>
  </si>
  <si>
    <t>с.Самбург</t>
  </si>
  <si>
    <t>п.Лонгъюган</t>
  </si>
  <si>
    <t>п.Приозерный режим работы:Пт с 10:00-17:00</t>
  </si>
  <si>
    <t>п.Ягельный, д.29, кв.1 режим работы:Вт,чт с 9:00-18:00</t>
  </si>
  <si>
    <t>п.Ямбург Надымский район режим работы :Ср-Сб с 10:00-19:00</t>
  </si>
  <si>
    <t xml:space="preserve"> ББ-3741-12</t>
  </si>
  <si>
    <t xml:space="preserve"> г Улан-Удэ ул Терешковой ЗБ</t>
  </si>
  <si>
    <t>Погуляев Евгений Валерьевич 79133829267
Сопровождающий на объекте: Погуляев Евгений Валерьевич +7 963 943 90 59</t>
  </si>
  <si>
    <t>Необходим монтаж одной СКС розетки на 3 этаже в коридоре, для уже установленной там ЖК панели</t>
  </si>
  <si>
    <t xml:space="preserve"> г Курган ул Гоголя 98</t>
  </si>
  <si>
    <t>Необходим монтаж 1 порта СКС для ЖК панели</t>
  </si>
  <si>
    <t xml:space="preserve"> УБ-3825-39</t>
  </si>
  <si>
    <t xml:space="preserve"> г Белорецк ул Ленина 57</t>
  </si>
  <si>
    <t>Ковалев Герман Александрович 79273371117
Сопровождающий на объекте: Ковалев Герман Александрович +7 937 334 94 32</t>
  </si>
  <si>
    <t>Подключение СКС линий на 10 портов с 3 этажа на первый этаж</t>
  </si>
  <si>
    <t>с Яр-Сале ул Советская 14А</t>
  </si>
  <si>
    <t>РВСП Долинная Юлия Ивановна 8-961-556-0200</t>
  </si>
  <si>
    <t>Подключены 2 УС через Хаб, установленный внутри УС т.к. до второго УС отсутствует выделенная линия СКС. Монтаж 2х
портов для Ус
Перед выездом согласовать с контактным лицом дату и время проведения работ</t>
  </si>
  <si>
    <t>https://disk.yandex.ru/d/lHq_oBWlLaROww</t>
  </si>
  <si>
    <t>https://disk.yandex.ru/d/fg3sZH_EP2xp-Q</t>
  </si>
  <si>
    <t>https://disk.yandex.ru/d/IC4tqVmrDrLFPg</t>
  </si>
  <si>
    <t>https://disk.yandex.ru/d/gZ6hKTJmQolMfw</t>
  </si>
  <si>
    <t xml:space="preserve">
8369</t>
  </si>
  <si>
    <t>УБ-7346-10</t>
  </si>
  <si>
    <t>УБ-7346-11</t>
  </si>
  <si>
    <t>УБ-7346-12</t>
  </si>
  <si>
    <t>УБ-7346-13</t>
  </si>
  <si>
    <t>УБ-7346-14</t>
  </si>
  <si>
    <t>УБ-7346-15</t>
  </si>
  <si>
    <t>УБ-7346-16</t>
  </si>
  <si>
    <t>УБ-7346-17</t>
  </si>
  <si>
    <t>УБ-7346-18</t>
  </si>
  <si>
    <t>УБ-7346-19</t>
  </si>
  <si>
    <t>УБ-7346-20</t>
  </si>
  <si>
    <t>УБ-7346-21</t>
  </si>
  <si>
    <t>УБ-7346-22</t>
  </si>
  <si>
    <t>УБ-9994-10</t>
  </si>
  <si>
    <t>УБ-9994-11</t>
  </si>
  <si>
    <t>УБ-9994-12</t>
  </si>
  <si>
    <t>УБ-9994-13</t>
  </si>
  <si>
    <t>УБ-9994-14</t>
  </si>
  <si>
    <t>УБ-9994-15</t>
  </si>
  <si>
    <t>УБ-9994-16</t>
  </si>
  <si>
    <t xml:space="preserve"> ЦЧБ-6471-16</t>
  </si>
  <si>
    <t>г Липецк ул Первомайская 2</t>
  </si>
  <si>
    <t>Андреев Кирилл Игоревич +7 920 545 77 06
Сопровождающий на объекте: Андреев Кирилл Игоревич +7 920 545 77 06</t>
  </si>
  <si>
    <t>СКС кат. 5е в кол-ве: 158 шт.</t>
  </si>
  <si>
    <t>В рамках миграции административного здания Липецкого ГОСБ №8593 в целевую сеть Sigma необходимо 158 портов СКС (количество портов приблизительное, возможно отличие, как в меньшую сторону, так и в большую) для перевода из сети Techlan оборудования ТСО.</t>
  </si>
  <si>
    <t xml:space="preserve"> ЦЧБ-6471-17</t>
  </si>
  <si>
    <t xml:space="preserve"> г Липецк ул Первомайская 2</t>
  </si>
  <si>
    <t>Необходимо выполнить перенос 139 портов ТСО в единый шкаф</t>
  </si>
  <si>
    <t>https://disk.yandex.ru/d/yKskKLqyQaS6cQ</t>
  </si>
  <si>
    <t>https://disk.yandex.ru/d/i-PtcvCZVxTVdw</t>
  </si>
  <si>
    <t>Респ Башкортостан, р ул Советская, зд18 -н Илишевский, с Урметово,ул.Советская,зд18 режим работы:Вт с 9:00-15:15</t>
  </si>
  <si>
    <t>СИБ-3745-14</t>
  </si>
  <si>
    <t>г Салаир ул Попова 21А</t>
  </si>
  <si>
    <t>Пухорев Денис Юрьевич 79089451279, Волкова Елена Анатольевна 8-906-937-2110 (Менеджер по работе с
клиентами)</t>
  </si>
  <si>
    <t>Необходим монтаж 6 портов СКС для 3 РМ
Перед выездом согласовать с контактным лицом дату и время проведения работ</t>
  </si>
  <si>
    <t>СИБ-3748-12</t>
  </si>
  <si>
    <t xml:space="preserve"> г Красноярск ул Телевизорная 1стр15</t>
  </si>
  <si>
    <t>Добавить  недостающие  порты  для  подключения  оборудования.  Требования  кибербезопасности: исключение неуправляемых коммутаторов</t>
  </si>
  <si>
    <t>СИБ-3748-13</t>
  </si>
  <si>
    <t>г Норильск ул Павлова 12</t>
  </si>
  <si>
    <t xml:space="preserve"> Букреев Василий Васильевич 79260258309</t>
  </si>
  <si>
    <t>Нагирный  Александр  Сергеевич  79130313293  Муравьёв  Виктор  Александрович  +7  913  830  12 92
Сопровождающий на объекте: Нагирный Александр Сергеевич +7 913 830 12 92</t>
  </si>
  <si>
    <t>Необходимо смонтировать 2 порта СКС для Wi-fi на потолке. Точки доступа 5 и 6 (указаны на плане)</t>
  </si>
  <si>
    <t>СРБ-4850-11</t>
  </si>
  <si>
    <t>Монтаж 6 портов СКС для 3 УС</t>
  </si>
  <si>
    <t>СРБ-4850-12</t>
  </si>
  <si>
    <t xml:space="preserve"> г Тула пл Крестовоздвиженская 1</t>
  </si>
  <si>
    <t>для организации дополнительных двух мест в каб 437</t>
  </si>
  <si>
    <t>СРБ-4850-13</t>
  </si>
  <si>
    <t>г Тула пл Крестовоздвиженская 1, пом. 208, КИЦ</t>
  </si>
  <si>
    <t>Зеленцова Елена Васильевна 79107029288, Попиков Александр Викторович 8-910-166-5976 Руководитель центра
Сопровождающий: Комаров Кирилл Юрьевич, +7(915)780-15-51</t>
  </si>
  <si>
    <t>Необходим монтаж 4 портов СКС для РМ
Перед выездом согласовать с контактным лицом дату и время проведения работ</t>
  </si>
  <si>
    <t>УБ-3825-40</t>
  </si>
  <si>
    <t xml:space="preserve"> г Уфа ул Георгия Мушникова 13/1</t>
  </si>
  <si>
    <t>Кузнецов Артем Владимирович 79869622351, Маркелова Вероника Николаевна 8-927-320-1047 ( Руководитель
офиса)</t>
  </si>
  <si>
    <t>Демонтаж с последующем монтажом СКС в пределах объекта (порт) в кол-ве: 4 шт.</t>
  </si>
  <si>
    <t>Необходимо демонтировать 4 порта СКс для 2 УС, по 2 порта для каждого УС и затем смонтировать новые 4 порта СКС для 2
УС, по 2 порта для каждого УС на том же месте. Приведение СКС к стандарту.
Перед выездом согласовать с контактным лицом дату и время проведения работ</t>
  </si>
  <si>
    <t>УБ-3825-41</t>
  </si>
  <si>
    <t xml:space="preserve"> г Уфа ул Юрия Гагарина 31/2</t>
  </si>
  <si>
    <t>Тарасов Эдуард Сергеевич 79174011300</t>
  </si>
  <si>
    <t>Тарасов Эдуард Сергеевич 79174011300
Сопровождающий на объекте: Тарасов Эдуард Сергеевич +7 917 401 13 00</t>
  </si>
  <si>
    <t>необходимо на новые РМ в ВСП 8598/0183 установить розетки СКС</t>
  </si>
  <si>
    <t>УБ-3825-42</t>
  </si>
  <si>
    <t xml:space="preserve"> г Уфа ул Кирова 47</t>
  </si>
  <si>
    <t>необходимо на новые РМ в ВСП 8598/0153 установить розетки СКС</t>
  </si>
  <si>
    <t>СИБ-2120-132</t>
  </si>
  <si>
    <t xml:space="preserve"> г  Барнаул  пр-кт  Комсомольский  106А  (3  этаж,  коммутационная Актового Зала)</t>
  </si>
  <si>
    <t>Ройзман Валерий Леонидович 79835551000</t>
  </si>
  <si>
    <t>Для переключения ММК в sigma требуется монтаж 16 СКС-портов на патч-панель в помещении
где установлен шкаф для оборудования в/конференции. В коммуникационном помещении в sigma— коммутаторах свободных портов достаточно (больше 30).</t>
  </si>
  <si>
    <t>СИБ-2120-133</t>
  </si>
  <si>
    <t>г Бийск ул Михаила Митрофанова влд12</t>
  </si>
  <si>
    <t>Анпилогов Виктор Сергеевич 79531992188, Гавшина Елена Александровна 8-960-959-4680, 8-995-523-5167</t>
  </si>
  <si>
    <t>Необходим монтаж 2 портов СКС для подключения терминала взноса наличных ДС
Перед выездом согласовать с контактным лицом дату и время проведения работ</t>
  </si>
  <si>
    <t>УБ-3825-43</t>
  </si>
  <si>
    <t>г Уфа ул Александра Невского 33</t>
  </si>
  <si>
    <t>необходимы СКС для УС</t>
  </si>
  <si>
    <t xml:space="preserve">ЦЧБ-6471-18 </t>
  </si>
  <si>
    <t>г Липецк ул Первомайская 2 (3 этаж 315.3, 315.4)</t>
  </si>
  <si>
    <t>Выполнить установку 24 портовых патч-панелей в ТКШ 315.3 и 315.4 с последующим расключением и маркировкой: 24 ЦТР(15 метров)</t>
  </si>
  <si>
    <t>https://disk.yandex.ru/d/1G8iI0On1d6YuQ</t>
  </si>
  <si>
    <t>https://disk.yandex.ru/d/GgGhMdIquUcgoQ</t>
  </si>
  <si>
    <t>https://disk.yandex.ru/d/g_Ml7h7Mvy02Ag</t>
  </si>
  <si>
    <t>https://disk.yandex.ru/d/rs_aWJBt5UEiMw</t>
  </si>
  <si>
    <t>https://disk.yandex.ru/d/UZ8dBl0xpD9Nag</t>
  </si>
  <si>
    <t>https://disk.yandex.ru/d/-FZ_7KhkzWHEMA</t>
  </si>
  <si>
    <t>https://disk.yandex.ru/d/c70ZJoAnC68euA</t>
  </si>
  <si>
    <t>https://disk.yandex.ru/d/ewY4vHtVDBagHw</t>
  </si>
  <si>
    <t>https://disk.yandex.ru/d/jiBApANjl-hbCw</t>
  </si>
  <si>
    <t>https://disk.yandex.ru/d/fqSb2JFc_7z-Zg</t>
  </si>
  <si>
    <t>https://disk.yandex.ru/d/PNzSTMy8uAjb2w</t>
  </si>
  <si>
    <t>https://disk.yandex.ru/d/Ffz-ng_qs1ixHw</t>
  </si>
  <si>
    <t>https://disk.yandex.ru/d/g9UljbBIjDo1Ww</t>
  </si>
  <si>
    <t>01.07.20224</t>
  </si>
  <si>
    <t>8636</t>
  </si>
  <si>
    <t>г Благовещенск ул Пионерская 12 1 этаж, ЗСО</t>
  </si>
  <si>
    <t>Губин Павел Николаевич +7 914 380 15 16, Одинцова Александра Рамазановна 8-914-587-4599 Руководитель офиса</t>
  </si>
  <si>
    <t>необходим монтаж 2 портов СКС для установки ИПТ в зоне ЗСО. Схема размещения во вложении (место установки ИПТ
отмечено стрелкой).
Перед выездом согласовать с контактным лицом дату и время проведения работ</t>
  </si>
  <si>
    <t xml:space="preserve"> г Калуга ул Льва Толстого 556</t>
  </si>
  <si>
    <t>Шадрова Людмила Владимировна 79674315825
Сопровождающий на объекте: Шадрова Людмила Владимировна +7 915 892 29 25 Рзгоян Сергей Джафарович +7 915 892 29 25</t>
  </si>
  <si>
    <t>Монтаж 2 СКС портов для УС(ИПТ) МХ91008В (Указан на планировке)</t>
  </si>
  <si>
    <t xml:space="preserve">УБ-3825-44 </t>
  </si>
  <si>
    <t xml:space="preserve"> г Уфа ул Вологодская 13</t>
  </si>
  <si>
    <t>Кузнецов Артем Владимирович 79869622351
Сопровождающий на объекте: Кузнецов Артем Владимирович +7 986 962 23 51</t>
  </si>
  <si>
    <t>необходимы СКС для УС (старые не подходят по стандартам)</t>
  </si>
  <si>
    <t>https://disk.yandex.ru/d/VRjZ_aM2oAV_AQ</t>
  </si>
  <si>
    <t>https://disk.yandex.ru/d/Y08BZbluDnr9_w</t>
  </si>
  <si>
    <t>https://disk.yandex.ru/d/O5e5EMktafRVcg</t>
  </si>
  <si>
    <t>Перемещение/Восстановление ранее используемых портов в пределах объекта (порт): 17 шт.</t>
  </si>
  <si>
    <t xml:space="preserve"> г Калуга ул Кирова 21А</t>
  </si>
  <si>
    <t>Ягодин Сергей Владимирович 7920611859 , Богданов Сергей Васильевич, +7(910)865-43-19 сбс</t>
  </si>
  <si>
    <t>установить розетки СКС для 1 РМ перемещение рабочего места 4 штуки</t>
  </si>
  <si>
    <t>УБ-3825-46</t>
  </si>
  <si>
    <t>Букреев Василий Васильевич 79260258309
Сопровождающий на объекте: Нургалеев Радмир Шамилевич, +7(917)400-20-94</t>
  </si>
  <si>
    <t>Два порта СКС для Wi-fi на потолке. Точки доступа 6 и7 - указаны на плане во вложении.</t>
  </si>
  <si>
    <t>4504286616 </t>
  </si>
  <si>
    <t>https://disk.yandex.ru/d/mChZ-oTfEONDMg</t>
  </si>
  <si>
    <t>https://disk.yandex.ru/d/EO6ykXYqhbdFIQ</t>
  </si>
  <si>
    <t xml:space="preserve"> СРБ-4850-14</t>
  </si>
  <si>
    <t xml:space="preserve"> г Донской мкр Центральный ул Калинина 21</t>
  </si>
  <si>
    <t>Медведева Наталия Александровна 79534225680</t>
  </si>
  <si>
    <t>Миграция в Сигму. Создание кабельной сети в здании КИЦ для рабочих мест в Сигме Отдела охраны здания включая рабочие места системы контроля доступа в здание и режимные помещения.</t>
  </si>
  <si>
    <t>УБ-3825-45</t>
  </si>
  <si>
    <t xml:space="preserve"> г Октябрьский ул Горького 15</t>
  </si>
  <si>
    <t>Монтаж 2 портов СКС для ССМ и МФУ</t>
  </si>
  <si>
    <t>СРБ-4754-18</t>
  </si>
  <si>
    <t xml:space="preserve"> г Рязань ш Куйбышевское 14а</t>
  </si>
  <si>
    <t>Терехова Анастасия Олеговна 79009028103
Сопровождающий  на  объекте:  Поскотинов  Василий  Алексеевич  \  Юраков  Андрей  Юрьевич  +7  900  902  81 03</t>
  </si>
  <si>
    <t>Монтаж 2 портов СКС для РМ</t>
  </si>
  <si>
    <t xml:space="preserve"> ЦЧБ-8486-14 </t>
  </si>
  <si>
    <t xml:space="preserve"> г Воронеж ул Платонова 19</t>
  </si>
  <si>
    <t>Фоменков Максим Олегович 79885161588
Сопровождающий на объекте: Сухоруков Александр Александрович, +7(910)241-35-74</t>
  </si>
  <si>
    <t>Монтаж 12 портов СКС для 6 РМ</t>
  </si>
  <si>
    <t>https://disk.yandex.ru/d/vjp7NEoS4NHLdA</t>
  </si>
  <si>
    <t>https://disk.yandex.ru/d/zamH50QtkyQHhQ</t>
  </si>
  <si>
    <t>https://disk.yandex.ru/d/iTy7pXLbBFSXDQ</t>
  </si>
  <si>
    <t>https://disk.yandex.ru/d/i3mgDausSnGrAg</t>
  </si>
  <si>
    <t>г Великий Новгород пр-кт Мира 32к1, Этаж № 1, Помещения №№ 130а, 140а, 141а, 142а и 146а</t>
  </si>
  <si>
    <t>Лаврентьев Игорь Анатольевич 79116020501</t>
  </si>
  <si>
    <t>5 РМ (на каждом РМ будет 2 ПК + 1 МФУ+ 1 доп. порт), т.е. всего 20 портов СКС</t>
  </si>
  <si>
    <t xml:space="preserve"> СИБ-3745-15</t>
  </si>
  <si>
    <t xml:space="preserve"> г Кемерово пр-кт Шахтеров 97</t>
  </si>
  <si>
    <t>Григорьев Антон Викторович 79236128990</t>
  </si>
  <si>
    <t>Монтаж 8 портов под 4 РМ, на планировке отмечены оранжевым</t>
  </si>
  <si>
    <t>УБ-3825-47</t>
  </si>
  <si>
    <t xml:space="preserve"> г Уфа ул Ленина 20</t>
  </si>
  <si>
    <t>Монтаж 9 портов СКС на 3 РМ</t>
  </si>
  <si>
    <t>https://disk.yandex.ru/d/55Ob2QTRFIcnjw</t>
  </si>
  <si>
    <t>https://disk.yandex.ru/d/C24BI9_Upuf6fw</t>
  </si>
  <si>
    <t>https://disk.yandex.ru/d/oL4F7aoz4X9iYA</t>
  </si>
  <si>
    <t>СИБ-3821-26</t>
  </si>
  <si>
    <t>646910, с.Ивановка, ул. Октябрьская, д.24</t>
  </si>
  <si>
    <t>Билык Екатерина Геннадьевна 79175651695
Сопровождающий: Кравцова Евгения Александровна 8-960-998-5199</t>
  </si>
  <si>
    <t>Монтаж портов СКС 5 шт.
Монтаж ТКШ 20U 600*600 как указано на фото и схеме.
Перед выездом согласовать с контактным лицом дату и время проведения работ</t>
  </si>
  <si>
    <t>УБ-3825-49</t>
  </si>
  <si>
    <t>г Уфа ул Рихарда Зорге 5, 2 эт, кабинет №5 в зоне "Премьер”</t>
  </si>
  <si>
    <t xml:space="preserve">Нелюбин  Александр  Борисович  79178087707,  Санчаева  Юлия  Евгеньевна  8-917-367-8411 </t>
  </si>
  <si>
    <t>Необходим монтаж 3 портов СКС для РМ</t>
  </si>
  <si>
    <t xml:space="preserve">ЦЧБ-8486-15 </t>
  </si>
  <si>
    <t xml:space="preserve"> г Воронеж ул 20-летия Октября 90Б</t>
  </si>
  <si>
    <t>Требуется новая СКС трасса до ДТ</t>
  </si>
  <si>
    <t>ЦЧБ-8486-16</t>
  </si>
  <si>
    <t>01011</t>
  </si>
  <si>
    <t xml:space="preserve"> с Верхний Мамон ул 60 лет Октября 12/1</t>
  </si>
  <si>
    <t>Необходим монтаж 4 новых розеток СКС между окнами 8 и 9</t>
  </si>
  <si>
    <t>ЦЧБ-8486-17</t>
  </si>
  <si>
    <t>г Воронеж ул Кольцовская 46</t>
  </si>
  <si>
    <t>нет контаков</t>
  </si>
  <si>
    <t>для подключения 2 ИПТ требуется провести СКС</t>
  </si>
  <si>
    <t>https://disk.yandex.ru/d/NtOySaaaNnr8lw</t>
  </si>
  <si>
    <t>https://disk.yandex.ru/d/KfZ8Vm5lV0CWjQ</t>
  </si>
  <si>
    <t>https://disk.yandex.ru/d/WAwWbE-WGXHHhA</t>
  </si>
  <si>
    <t>https://disk.yandex.ru/d/nGVcHdLg8i7hgg</t>
  </si>
  <si>
    <t>https://disk.yandex.ru/d/5dNK3ILe8CvltA</t>
  </si>
  <si>
    <t>4504294132  </t>
  </si>
  <si>
    <t xml:space="preserve"> г  Борзя ул Пушкина  17,  КИЦ 1  этаж.  Учебный  класс  и кабинет руководителя.</t>
  </si>
  <si>
    <t>Необходимо смонтировать информац. розетки СКС для подключения доп. ТД Wi-fi АР04 и АР05</t>
  </si>
  <si>
    <t>УБ-3825-36</t>
  </si>
  <si>
    <t xml:space="preserve"> с Старобалтачево, ул. Кооперативная зд. 28</t>
  </si>
  <si>
    <t>Безруков Сергей Владимирович +7-917-439-9280
Сопровождающий на объекте: Байкова Эльмира Радисовна +7-905-307-3033</t>
  </si>
  <si>
    <t>Монтаж напольного ТКШ размером 24Б - 4011: 1 шт.</t>
  </si>
  <si>
    <t>Демонтаж существующего ТКШ и смонтированного в него оборудования СКС: 1 шт.</t>
  </si>
  <si>
    <t>Демонтаж старого ткш+ Монтаж ткш в новом месте в новой кроссовой (доп к УБ-3825-21)</t>
  </si>
  <si>
    <t xml:space="preserve"> г Кимры ул 50 лет ВЛКСМ 33</t>
  </si>
  <si>
    <t xml:space="preserve"> Шадрова Людмила Владимировна 79674315825</t>
  </si>
  <si>
    <t>Монтаж 2 портов СКС для УС(ИПТ)</t>
  </si>
  <si>
    <t xml:space="preserve">УБ-3825-48 </t>
  </si>
  <si>
    <t xml:space="preserve"> г. Уфа ул Первомайская 10</t>
  </si>
  <si>
    <t>"Кузнецов   Артем   Владимирович   79869622351,   Хамадиярова   Алина   Ралифовна   8-927-333-2780 Руководитель офиса</t>
  </si>
  <si>
    <t>Необходим монтаж 4 портов СКС на новое рабочее место в кабинете руководителя ВСП</t>
  </si>
  <si>
    <t>УБ-3825-51</t>
  </si>
  <si>
    <t>г Уфа ул Чернышевского 82/1, 2 этаж помещение 12</t>
  </si>
  <si>
    <t xml:space="preserve">  Погуляев  Евгений  Валерьевич  +7  963  943  90  59,  Сайфутдинова  Эльза  Фаритовна  8-917-360-7612 (8-917-360-7612)</t>
  </si>
  <si>
    <t>Необходим монтаж 1 порта СКС для ЖК панели БИРС на 2 этаже, серверная находится на 1 этаже.</t>
  </si>
  <si>
    <t>ЦЧБ-8486-18</t>
  </si>
  <si>
    <t>г Борисоглебск ул Свободы 176стр1</t>
  </si>
  <si>
    <t>Баранников Николай Сергеевич 79507712620</t>
  </si>
  <si>
    <t>требуется перенос 70 портов СКС из ТШ в ВСП в ТШ в КИЦ</t>
  </si>
  <si>
    <t>https://disk.yandex.ru/d/NuQ0aK0_TyNrIQ</t>
  </si>
  <si>
    <t>Нет ТИ</t>
  </si>
  <si>
    <t>https://disk.yandex.ru/d/pyEZcw9v787Wcg</t>
  </si>
  <si>
    <t>https://disk.yandex.ru/d/VcW_LF1JesYUhg</t>
  </si>
  <si>
    <t>https://disk.yandex.ru/d/DnbIo3rF77hBlQ</t>
  </si>
  <si>
    <t>https://disk.yandex.ru/d/0RumzXKINAiWDw</t>
  </si>
  <si>
    <t> 4504296151</t>
  </si>
  <si>
    <t> 4504296774</t>
  </si>
  <si>
    <t>Шнайдерман</t>
  </si>
  <si>
    <t>Рожков</t>
  </si>
  <si>
    <t>Соколов</t>
  </si>
  <si>
    <t>Нижний Новгород 50004974845 от 10.07.2024</t>
  </si>
  <si>
    <t>г Нижний Новгород ул Костина 6</t>
  </si>
  <si>
    <t>Юрасов Владимир Сергеевич +7 953 572 52 10
Сопровождающий на объекте: Пономарев Евгений Николаевич 8-910-383-0163</t>
  </si>
  <si>
    <t>Монтаж 16 скс портов для 4 РМ</t>
  </si>
  <si>
    <t xml:space="preserve"> г Нижний Новгород ул Заречная 3</t>
  </si>
  <si>
    <t xml:space="preserve"> Гаврилова Анна Васильевна 79207589309</t>
  </si>
  <si>
    <t xml:space="preserve"> г Нижний Новгород ул Керченская 18</t>
  </si>
  <si>
    <t xml:space="preserve"> Овчинникова Елена Юрьевна 79043990201
Сопровождающий на объекте: Овчинникова Елена Юрьевна +7 910 140 13 87</t>
  </si>
  <si>
    <t>Перенос портов СКС</t>
  </si>
  <si>
    <t xml:space="preserve"> СИБ-2120-134 </t>
  </si>
  <si>
    <t xml:space="preserve">  Анпилогов  Виктор  Сергеевич  79531992188,  Белянов  Игорь  Валерьевич  +7  923  650  92  00,  Гайда Светлана Геннадьевна .: 8 (800) 707-00-70 (8-67297837) (Сотрудник ВСП)</t>
  </si>
  <si>
    <t>Необходим монтаж 1 порта СКС для УС. График работы ВСП: Пн.:с 09:00 до 15:30 (обед с 13:00 до 14:00), Ср.:с 09:00 до 15:30 (обед с 13:00 до 14:00), Пт.:с 09:00 до 15:30 (обед с 13:00 до 14:00)</t>
  </si>
  <si>
    <t xml:space="preserve">с Сидоровка ул Советская 89а </t>
  </si>
  <si>
    <t>п Новотарманский ул Рабочая 4</t>
  </si>
  <si>
    <t>Амбарников Павел Анатольевич 79129270457</t>
  </si>
  <si>
    <t>Необходимо организовать порты СКС к рабочему месту ВСП в к. 102.</t>
  </si>
  <si>
    <t xml:space="preserve">ЦЧБ-8486-19 </t>
  </si>
  <si>
    <t>г Воронеж ул 9 Января 28, этаж 10, каб. 1007</t>
  </si>
  <si>
    <t xml:space="preserve"> Середин Евгений Николаевич 79107321466
Сопровождающий на объекте: Середин Евгений Николаевич +7 920 425 11 04</t>
  </si>
  <si>
    <t>Необходимо  произвести  прокладку  СКС  от  рабочего  места  Заместителя  Председателя  Леонова  А.В.  на  10 этаже до помещения штаба временного размещения на случай ЧС на -1 этаже (каб. 007)</t>
  </si>
  <si>
    <t>Киров 50005013041 от 09.07.2024</t>
  </si>
  <si>
    <t>г Слободской ул Ст.Халтурина зд12</t>
  </si>
  <si>
    <t xml:space="preserve"> Гаврилова Анна Васильевна 79207589309
Сопровождающий на объекте: Гаврилова Анна Васильевна +7 912 723 50 60</t>
  </si>
  <si>
    <t>Монтаж 2 СКС портов для УС(ИПТ)</t>
  </si>
  <si>
    <t xml:space="preserve"> г Глазов ул Калинина 4</t>
  </si>
  <si>
    <t>Азябина Оксана Сергеевна 79828347838</t>
  </si>
  <si>
    <t>Монтаж 11 портов для РМ</t>
  </si>
  <si>
    <t>Удмуртия 50005013392 от 09.07.2024</t>
  </si>
  <si>
    <t xml:space="preserve"> г Сарапул ул Электрозаводская 1</t>
  </si>
  <si>
    <t>Арестова Ольга Андреевна 79156872267
Сопровождающий на объекте: Котова Виктория Васильевна 8-912-023-1556 Руководитель офиса</t>
  </si>
  <si>
    <t>Необходим монтаж 1 порта СКС для последующей установки 1 УС (на схеме во вложении ИПТ, который будет устанавливаться, отмечен как МХ91008В)</t>
  </si>
  <si>
    <t>https://disk.yandex.ru/d/j9KqCC5bfTSQFw</t>
  </si>
  <si>
    <t>https://disk.yandex.ru/d/a32r8yEWtzqHjA</t>
  </si>
  <si>
    <t>https://disk.yandex.ru/d/s5V-be1Qxy0m_Q</t>
  </si>
  <si>
    <t>https://disk.yandex.ru/d/XJWFYQny9ip8vg</t>
  </si>
  <si>
    <t>https://disk.yandex.ru/d/pa9VLEc8hLZAeA</t>
  </si>
  <si>
    <t>https://disk.yandex.ru/d/H05veRj9v93yVQ</t>
  </si>
  <si>
    <t>https://disk.yandex.ru/d/GMLgYZUf49pXRQ</t>
  </si>
  <si>
    <t>https://disk.yandex.ru/d/8GV2wGka_ZpKGA</t>
  </si>
  <si>
    <t>https://disk.yandex.ru/d/c6CrNEsNB8Gv7g</t>
  </si>
  <si>
    <t>https://disk.yandex.ru/d/8c1H_V8rUewhVQ</t>
  </si>
  <si>
    <t>СКС кат. 5е в кол-ве: 139 шт.</t>
  </si>
  <si>
    <t>Мордовия 50005013117 от 09.07.2024</t>
  </si>
  <si>
    <t>г Саранск пр-кт 70 лет Октября 86</t>
  </si>
  <si>
    <t>Шикин Евгений Александрович 79876800372
Сопровождающий на объекте: Исмагилов Ильфат 79876800372</t>
  </si>
  <si>
    <t>Монтаж нового оптического дуплексного порта (два волокна) кат. OS2, ОМЗ: 24 шт.</t>
  </si>
  <si>
    <t>Строительство межкроссовой оптики (24 порта/ 48 волокон) от кроссового шкафа №1, расположенного в кроссовой ВСП 8589/099 (КИЦ 8589/0111) на 1 этаже, до шкафов ТСВ (ТСО) расположенных в помещениях КПП, (помещение охраны - 1 этаж, цокольный этаж, гараж) по 8 портов в каждый шкаф, для организации
подключения коммутаторов уровня доступа к коммутатору агрегации ЛВС по топологии "звезда" в рамках Программы ТР ЛВС Кампусов. См. ТЗ во вложении.</t>
  </si>
  <si>
    <t>099</t>
  </si>
  <si>
    <t xml:space="preserve"> г Саранск пр-кт 70 лет Октября 86</t>
  </si>
  <si>
    <t>Арестова Ольга Андреевна 79156872267
Сопровождающий на объекте: Жигунова Юлия Александровна 89271780695 Заместитель руководителя
офиса</t>
  </si>
  <si>
    <t>Необходим  монтаж  1  порта  СКС  для  последующей  установки  1  УС  (на  схеме  во  вложении  ИПТ,  который будет устанавливаться, отмечен как МХ91008В)</t>
  </si>
  <si>
    <t>г Казань пр-кт Победы 62к4,</t>
  </si>
  <si>
    <t>Гиниятуллин Эльвер Лаззатович 79033077134</t>
  </si>
  <si>
    <t>СКС кат. 5е в кол-ве: 63 шт.</t>
  </si>
  <si>
    <t>Необходимо смонтировать 63 порта СКС (20 рабочих мест по 3 порта СКС, 2 интернет киоска по 1 порту СКС, 1 УС - 1 порт СКС.) На время переформата ВСП 8610/050, в другой части здания будут размещены рабочие места ВСП.</t>
  </si>
  <si>
    <t xml:space="preserve"> г Альметьевск ул Гафиатуллина 8</t>
  </si>
  <si>
    <t>Арестова Ольга Андреевна 79156872267,  Аношкин Алексей Анатольевич +7  903  325  66  34, Курмаева Регина Расимовна 8-917-936-1118  ( Руководитель офиса),  Газимзянова Гульнара Фаритовна 8-919-689-7924 (сотрудник ВСП)</t>
  </si>
  <si>
    <t>Необходим монтаж 2 портов СКС для подключения ЖК панели</t>
  </si>
  <si>
    <t>0353</t>
  </si>
  <si>
    <t>г Альметьевск ул Ленина 117</t>
  </si>
  <si>
    <t>Бодрягин Андрей Викторович 79172655303
Сопровождающий на объекте: Макрушина Алина Александровна 8-917-935-7776 Руководитель офиса</t>
  </si>
  <si>
    <t>Необходим монтаж 6 портов СКС для 2 РМ, по 3 порта для каждого</t>
  </si>
  <si>
    <t xml:space="preserve"> г Казань ул Айвазовского ЗА</t>
  </si>
  <si>
    <t>Халимова Ильвира Илькеновна 79393951992
Сопровождающий на объекте: Галимзянов Рафис Салихович, +7(917)858-27-73</t>
  </si>
  <si>
    <t>Необходим монтаж 2 портв СКС для РМ</t>
  </si>
  <si>
    <t xml:space="preserve"> г Нижнекамск ул Чулман 17А</t>
  </si>
  <si>
    <t>Сабирзянов Рамиль Ниазович 79377711040
Сопровождающий на объекте: Сабирзянов Рамиль Ниазович +7 919 633 00 61</t>
  </si>
  <si>
    <t>Монтаж 3 портов СКС для РМ на 1 этаже, серверная на 2.</t>
  </si>
  <si>
    <t>058</t>
  </si>
  <si>
    <t xml:space="preserve"> г Казань пр-кт Победы 17</t>
  </si>
  <si>
    <t>Арестова Ольга Андреевна 79156872267
Сопровождающий на объекте: Арестова Ольга Андреевна +7 903 325 66 34</t>
  </si>
  <si>
    <t>Требуется 1 порт СКС для неттопа(УС)</t>
  </si>
  <si>
    <t>067</t>
  </si>
  <si>
    <t>г Казань ул Академика Глушко 17А</t>
  </si>
  <si>
    <t>Сабирзянов Рамиль Ниазович 79377711040</t>
  </si>
  <si>
    <t>Требуются СКС для нового РМ</t>
  </si>
  <si>
    <t>г Нижний Новгород ул Октябрьская 35</t>
  </si>
  <si>
    <t>Лукина Ольга Викторовна 79200113072
Сопровождающий на объекте: Гранова Наталья Сергеевна, 79101260930</t>
  </si>
  <si>
    <t>Перенос 8 портов СКС(в лицевых панелях) в кабель-канал</t>
  </si>
  <si>
    <t>г Нижний Новгород ул Октябрьская 35 литА</t>
  </si>
  <si>
    <t>Владимиров Дмитрий Александрович 79049166664
Сопровождающий на объекте: Корчемкин Максим Сергеевич +7(910)895-14-64 , Гранова Наталья
Сергеевна, 79101260930</t>
  </si>
  <si>
    <t>заведение косы от кроссового помещения в серверное помещение ЗИв с потолка + установка патч-панели</t>
  </si>
  <si>
    <t>0502</t>
  </si>
  <si>
    <t>г Шахунья ул Советская 21</t>
  </si>
  <si>
    <t>Смирнов Андрей Леонидович 79047806541</t>
  </si>
  <si>
    <t>КИЦ. Необходим монтаж Зх портов СКС для дополнительного РМ</t>
  </si>
  <si>
    <t xml:space="preserve"> г Сергач ул Казакова 3,1/19</t>
  </si>
  <si>
    <t>Хитёв Александр Иванович 79875524545</t>
  </si>
  <si>
    <t>Необходимо восстановление 2 портов СКС для РМ (№*.1.10 и №*.1.14) в помещении №19.</t>
  </si>
  <si>
    <t>0668</t>
  </si>
  <si>
    <t>0667</t>
  </si>
  <si>
    <t xml:space="preserve"> с Уразовка ул Кооперативная 26</t>
  </si>
  <si>
    <t xml:space="preserve"> Киселькова Маргарита Вячеславовна 79601740066</t>
  </si>
  <si>
    <t>Для  временного  размещения  сотрудников  на  период  переформата  необходимо  организовать  Зрм  +касса  на 2-ом этаже здания</t>
  </si>
  <si>
    <t>ВВБ-4845-10</t>
  </si>
  <si>
    <t>г Кстово ул Магистральная 22 (2 этаж)</t>
  </si>
  <si>
    <t>Блинова Анастасия Александровна 79503743924</t>
  </si>
  <si>
    <t>Необходим монтаж 2 портов СКС для подключения рабочего места для нового сотрудника</t>
  </si>
  <si>
    <t>ВВБ-4845-11</t>
  </si>
  <si>
    <t xml:space="preserve"> г Сергач ул Казакова 3 (1 этаж, 19 помещение)</t>
  </si>
  <si>
    <t>ВВБ-4845-12</t>
  </si>
  <si>
    <t>г Ветлуга ул Штурмина 108</t>
  </si>
  <si>
    <t>Власова Наталья Павловна 79159350350
Сопровождающий на объекте: Власова Наталья Павловна +7 904 786 67 19</t>
  </si>
  <si>
    <t>необходимо установить сетевую розетку для того что бы повесить вторую ЖК панель</t>
  </si>
  <si>
    <t>ВВБ-4845-13</t>
  </si>
  <si>
    <t>г Саров ул Зернова 34</t>
  </si>
  <si>
    <t>Спирин Евгений Николаевич 79875525631
Сопровождающий на объекте: Наседкина Ольга Константиновна 8-920-073-1905</t>
  </si>
  <si>
    <t>Необходим монтаж 1 порта СКС на РМ 11</t>
  </si>
  <si>
    <t>ВВБ-4845-14</t>
  </si>
  <si>
    <t xml:space="preserve"> г Нижний Новгород ул Октябрьская 35 литББІ (1 и 8 этаж)</t>
  </si>
  <si>
    <t>Необходимо провести монтаж 4 порта СКС в 4 разных местах на ЖК панелях, на 8 этаже 3 порта 1 этаж одно место в Сбер Премьер"</t>
  </si>
  <si>
    <t>ВВБ-4845-15</t>
  </si>
  <si>
    <t>314</t>
  </si>
  <si>
    <t>с Вад ул 1 Мая зд39А</t>
  </si>
  <si>
    <t>Погуляев Евгений Валерьевич 79133829267
Сопровождающий на объекте: Яцко Максим Вячеславович 8-910-791-0421</t>
  </si>
  <si>
    <t xml:space="preserve"> Ахматова Марина Олеговна 79087623819</t>
  </si>
  <si>
    <t>Необходимо организовать СК С для подключения ЖК панели ЕИРС</t>
  </si>
  <si>
    <t>ВВБ-4845-16</t>
  </si>
  <si>
    <t>0559</t>
  </si>
  <si>
    <t xml:space="preserve"> г Шахунья ул Советская 21</t>
  </si>
  <si>
    <t>Ахматова Марина Олеговна 79087623819</t>
  </si>
  <si>
    <t>Демонтаж части или всей существующей СКС (порт): 1 шт.</t>
  </si>
  <si>
    <t>Необходим  демонтаж  существующего  порта  для  УС  60022933  и  последующий  монтаж  2  портов  для  УС 60022933</t>
  </si>
  <si>
    <t xml:space="preserve"> СРБ-4850-15</t>
  </si>
  <si>
    <t xml:space="preserve"> г Тула ул Коминтерна 31</t>
  </si>
  <si>
    <t>Илюхин Сергей Александрович 79654324465
Сопровождающий на объекте: Валов Алексей Юрьевич 8-910-702-8096</t>
  </si>
  <si>
    <t>Монтаж 8 портов для РМ, 2 портов для ЖК и перенос 2 портов для ЖК ВКС от демонтируемых в том месте рабочих мест</t>
  </si>
  <si>
    <t xml:space="preserve"> СРБ-4850-16</t>
  </si>
  <si>
    <t xml:space="preserve"> г Тула ул Коминтерна 31,пом.4.51</t>
  </si>
  <si>
    <t>Необходим монтаж 11 портов СКС и перенос 2 портов СКС</t>
  </si>
  <si>
    <t xml:space="preserve">СРБ-4850-17 </t>
  </si>
  <si>
    <t>Котиков Денис Генадьевич 79192387149
Сопровождающий на объекте: Котиков Денис Генадьевич +7 919 238 71 49</t>
  </si>
  <si>
    <t>Засобина Татьяна Валерьевна 79606193525
Сопровождающий на объекте: Валов Алексей Юрьевич, +7(910)702-80-96</t>
  </si>
  <si>
    <t>Необходимо восстановить работоспособность СКС на рабочих местах 3.34.17; 3.34.18; 3.34.19</t>
  </si>
  <si>
    <t>с Манжерок ул Ленинская 2</t>
  </si>
  <si>
    <t xml:space="preserve"> Александров Данила Евгеньевич 79277255665</t>
  </si>
  <si>
    <t>Прошу смонтировать информ, розетку СКС для подключения ТД АР01</t>
  </si>
  <si>
    <t xml:space="preserve">СИБ-3821-27 </t>
  </si>
  <si>
    <t xml:space="preserve"> г Омск ул Звездова 101А (цокольный, каб.28)</t>
  </si>
  <si>
    <t>монтаж СКС согласно вложенной планировки (Wi-fi)</t>
  </si>
  <si>
    <t>СИБ-3821-28</t>
  </si>
  <si>
    <t>Рыбин Евгений Михайлович 79035118165
Сопровождающий на объекте: Рыбин Евгений Михайлович +7 915 103 33 92</t>
  </si>
  <si>
    <t>Шередека Виталий Александрович 79503393661
Сопровождающий на объекте: Сачков Александр Леонидович 8-983-110-0236</t>
  </si>
  <si>
    <t xml:space="preserve"> этаж, помещение №1.3.В. 10 (бывший гардероб) организовано 8 РМ. Требуется монтаж 18 СКС портов.</t>
  </si>
  <si>
    <t>СРБ-4754-19</t>
  </si>
  <si>
    <t>г Рязань ш Куйбышевское 14а</t>
  </si>
  <si>
    <t>СРБ-4754-20</t>
  </si>
  <si>
    <t xml:space="preserve"> г Рязань ул Маяковского 37 (2 этаж, кабинет 210)</t>
  </si>
  <si>
    <t>Нырков Алексей Николаевич 79156105585</t>
  </si>
  <si>
    <t>Требуются новые порты СКС для РМ</t>
  </si>
  <si>
    <t xml:space="preserve"> УБ-3825-52</t>
  </si>
  <si>
    <t>Снегирев Андрей Александрович 79190714727
Сопровождающий на объекте: Борунова Ольга Валентиновна, 8-927-321-6959</t>
  </si>
  <si>
    <t xml:space="preserve"> г Ижевск ул Ленина 6, 2 этаж, Конференц-зал</t>
  </si>
  <si>
    <t>Максимов Андрей Григорьевич +7 922 681 19 80</t>
  </si>
  <si>
    <t>Требуется  установить  8  портов  на  рабочее  место  для  подключения  Мультимедийного  комплекса  в Конференц-зале во внешнюю сеть 8і§та, согласно инструкций Управления Кибербезопасности.</t>
  </si>
  <si>
    <t xml:space="preserve"> п Игра ул Советская 37</t>
  </si>
  <si>
    <t>Ившин Сергей Юрьевич 79068166043</t>
  </si>
  <si>
    <t>Организация портов 5 СКС для МФУ</t>
  </si>
  <si>
    <t xml:space="preserve"> СИБ-3748-14 </t>
  </si>
  <si>
    <t>г Красноярск ул Щорса 15</t>
  </si>
  <si>
    <t xml:space="preserve"> Самохин Александр Владимирович 8-557-45-910</t>
  </si>
  <si>
    <t>Организация доп. порта СКС для обеспечения покрытия Wi-fi</t>
  </si>
  <si>
    <t xml:space="preserve"> г Калуга ул Кубяка 7</t>
  </si>
  <si>
    <t>Шадрова Людмила Владимировна 79674315825
Сопровождающий на объекте: Шадрова Людмила Владимировна +7 910 707 78 17</t>
  </si>
  <si>
    <t>организовать СКС для УС 60304224</t>
  </si>
  <si>
    <t>ЦЧБ-8486-20</t>
  </si>
  <si>
    <t>0177</t>
  </si>
  <si>
    <t xml:space="preserve"> г Воронеж ул Ломоносова 114/10</t>
  </si>
  <si>
    <t>Анисимов Александр Викторович 79515667053</t>
  </si>
  <si>
    <t>ДО 177, свободное помещение, 1 этаж необходима установка 15 потов по 2 розетки Места установки обозначены на стене помещения и на приложенной схеме</t>
  </si>
  <si>
    <t xml:space="preserve"> г Шилка ул Ленина 31</t>
  </si>
  <si>
    <t xml:space="preserve"> Гаврилова Анна Васильевна 79207589309
Сопровождающий на объекте: Черепанова Алена Игоревна 8-924-471-1511</t>
  </si>
  <si>
    <t>Монтаж 2х портов для УС</t>
  </si>
  <si>
    <t xml:space="preserve"> г Киров пр-кт Строителей (Радужный мкр.) 5А</t>
  </si>
  <si>
    <t>Монтаж 2 СКС портов для УС</t>
  </si>
  <si>
    <t xml:space="preserve"> г Киров ул Дерендяева 25</t>
  </si>
  <si>
    <t>Сапожников Александр Владимирович 79195242775
Сопровождающий на объекте: Колот Олег Игоревич , тел. 912-711-2994</t>
  </si>
  <si>
    <t>Необходимо смонтировать 8 (восемь) портов СКС на цокольном этаже в КИЦ</t>
  </si>
  <si>
    <t xml:space="preserve"> г Осташков пр-кт Ленинский 119а</t>
  </si>
  <si>
    <t xml:space="preserve"> Шадрова Людмила Владимировна 79674315825
Сопровождающий на объекте: Шадрова Людмила Владимировна +7 903 630 50 51</t>
  </si>
  <si>
    <t>Перенос 2 (двух) портов СКС</t>
  </si>
  <si>
    <t>https://disk.yandex.ru/d/wQqtkbIB6I-0XQ</t>
  </si>
  <si>
    <t>https://disk.yandex.ru/d/mHrx70I3QycbHg</t>
  </si>
  <si>
    <t>https://disk.yandex.ru/d/humow8XSE71yCg</t>
  </si>
  <si>
    <t>https://disk.yandex.ru/d/XH00hkHbNO4oZw</t>
  </si>
  <si>
    <t>https://disk.yandex.ru/d/Jvt2bIMprMkR5Q</t>
  </si>
  <si>
    <t>https://disk.yandex.ru/d/mjH_pVhxDd9ClQ</t>
  </si>
  <si>
    <t>https://disk.yandex.ru/d/7gyYZglyZDbtNw</t>
  </si>
  <si>
    <t>https://disk.yandex.ru/d/uaoKbJY3WrLzCA</t>
  </si>
  <si>
    <t>https://disk.yandex.ru/d/Z3vJL0jlmC_nbg</t>
  </si>
  <si>
    <t>https://disk.yandex.ru/d/EGFFRtf8WMNCTw</t>
  </si>
  <si>
    <t>https://disk.yandex.ru/d/RR6-J1lErJOCQA</t>
  </si>
  <si>
    <t>https://disk.yandex.ru/d/c7CPlSybWWScyw</t>
  </si>
  <si>
    <t>https://disk.yandex.ru/d/dv5-FToVGOgZJQ</t>
  </si>
  <si>
    <t>https://disk.yandex.ru/d/vK-A8MhWADhG1w</t>
  </si>
  <si>
    <t>https://disk.yandex.ru/d/_GD9EIn0J9WulQ</t>
  </si>
  <si>
    <t>https://disk.yandex.ru/d/_HcDo4wggSre3g</t>
  </si>
  <si>
    <t>https://disk.yandex.ru/d/9nxi0gV08Q4ghw</t>
  </si>
  <si>
    <t>https://disk.yandex.ru/d/g4I_ZYP0YZB_Og</t>
  </si>
  <si>
    <t>https://disk.yandex.ru/d/Z2u4vQOaFRxQ3Q</t>
  </si>
  <si>
    <t>https://disk.yandex.ru/d/JHt6xaZsrzRrRA</t>
  </si>
  <si>
    <t>https://disk.yandex.ru/d/iBIj-qU22GS2gA</t>
  </si>
  <si>
    <t>https://disk.yandex.ru/d/00_KtJwfDjCpbw</t>
  </si>
  <si>
    <t>https://disk.yandex.ru/d/ej-6gXCxT34r7Q</t>
  </si>
  <si>
    <t>https://disk.yandex.ru/d/nVPiEBE2ZjT74A</t>
  </si>
  <si>
    <t>https://disk.yandex.ru/d/NbvVYlYGAvcg-w</t>
  </si>
  <si>
    <t>https://disk.yandex.ru/d/OBCwX4r6u5QE9Q</t>
  </si>
  <si>
    <t>https://disk.yandex.ru/d/uTT9j75StIs_Cw</t>
  </si>
  <si>
    <t>https://disk.yandex.ru/d/TbuEjjkmk_gJeA</t>
  </si>
  <si>
    <t>https://disk.yandex.ru/d/7XUsM9ToF0VCIw</t>
  </si>
  <si>
    <t>https://disk.yandex.ru/d/dW8i8X18bTmO0g</t>
  </si>
  <si>
    <t>https://disk.yandex.ru/d/Llzi6nJextEARg</t>
  </si>
  <si>
    <t>https://disk.yandex.ru/d/x8m_gLDLbEoLng</t>
  </si>
  <si>
    <t>https://disk.yandex.ru/d/fu3Galv_-Ah9Zw</t>
  </si>
  <si>
    <t>https://disk.yandex.ru/d/k_zUImRqiD820Q</t>
  </si>
  <si>
    <t>https://disk.yandex.ru/d/78jMa-wWScXSxw</t>
  </si>
  <si>
    <t>https://disk.yandex.ru/d/sDDXmDuErs8eQw</t>
  </si>
  <si>
    <t>https://disk.yandex.ru/d/P22R1zBQk0Iurw</t>
  </si>
  <si>
    <t>https://disk.yandex.ru/d/vSxMh2O0G8_N_A</t>
  </si>
  <si>
    <t>Необходим монтаж 1го порта СКС для ТВ панели</t>
  </si>
  <si>
    <t>Требуется создание СКС для ТД с номером 6. Требуется проложить линию СКС от серверной до каждой
точки Wi-fi. За потолком кабель монтировать в гофре. Розетка монтируется за потолок. После монтажа
розетки, подключить к ней патч-корд (1-1,5 м) и оставить за потолком. На схеме каждая точка ХѴі-Еі отмечена кругом.Делаем порт для Точки 6 на схеме желтым цветом</t>
  </si>
  <si>
    <t>УБ-3825-54</t>
  </si>
  <si>
    <t xml:space="preserve"> г Кумертау ул Ленина 15</t>
  </si>
  <si>
    <t>Афзамов Ришат Миннекамелович 79279339971
Сопровождающий на объекте: Чильдинов Владимир Николаевич , тел. 89173624549</t>
  </si>
  <si>
    <t>Монтаж 36-ти портов СКС</t>
  </si>
  <si>
    <t>ББ-3741-13</t>
  </si>
  <si>
    <t>0139</t>
  </si>
  <si>
    <t>г Улан-Удэ ул Терешковой ЗБ</t>
  </si>
  <si>
    <t>Котов Владислав Васильевич 79516320410
Сопровождающий на объекте: Нельдушкина Татьяна Баировна 8-964-404-3860</t>
  </si>
  <si>
    <t>Создание порта СКС для подключения ЖК панели на 1 этаже</t>
  </si>
  <si>
    <t xml:space="preserve">ВВБ-4845-17 </t>
  </si>
  <si>
    <t xml:space="preserve"> г Нижний Новгород ул Октябрьская 35 литА</t>
  </si>
  <si>
    <t>уранова Вера Леонидовна 79030584398</t>
  </si>
  <si>
    <t>перенос СКС розеток в кабель канал</t>
  </si>
  <si>
    <t>ВВБ-4845-18</t>
  </si>
  <si>
    <t xml:space="preserve"> Спехова Ирина Владимировна 79300560747</t>
  </si>
  <si>
    <t>Монтаж 24-х портов СКС на 12 РМ</t>
  </si>
  <si>
    <t xml:space="preserve"> ЦЧБ-6471-20</t>
  </si>
  <si>
    <t>614</t>
  </si>
  <si>
    <t xml:space="preserve"> с.Дрязги, ул. Социализма</t>
  </si>
  <si>
    <t>Бабина Юлия Владимировна 8-999-750-4342 / 8-904-697-3682</t>
  </si>
  <si>
    <t>Монтаж навесного ТКШ размером не более 22U: 1 шт.</t>
  </si>
  <si>
    <t>Монтаж 4 новых портов СКС. Установить навесной 1211 600x600, как указано на фото и схеме</t>
  </si>
  <si>
    <t>СИБ-2120-135</t>
  </si>
  <si>
    <t>639</t>
  </si>
  <si>
    <t xml:space="preserve"> Заринский р-н, ст. Тягун, ул. Титова, НО</t>
  </si>
  <si>
    <t>Поскотинов   Василий   Алексеевич   Сергеев   Евгений   Александрович   +7-903-957-0373- +7-909-844-1111
Сопровождающий на объекте: Жданова Татьяна Николаевна 8-963-518-0987</t>
  </si>
  <si>
    <t>Монтаж ТКШ 12И над вещевым шкафом со стороны входной двери. Монтаж 4 портов СКС.</t>
  </si>
  <si>
    <t>СИБ-3745-16</t>
  </si>
  <si>
    <t xml:space="preserve"> г Салаир ул Попова 21А</t>
  </si>
  <si>
    <t>Пухорев Денис Юрьевич 79089451279
Сопровождающий на объекте: Овчинникова Татьяна Анатольевна 8-908-959-1248</t>
  </si>
  <si>
    <t>Необходим монтаж 2 портов СКС для нового РМ</t>
  </si>
  <si>
    <t xml:space="preserve">ЦЧБ-8486-21 </t>
  </si>
  <si>
    <t>0744</t>
  </si>
  <si>
    <t>г Лиски ул Свердлова здб1А</t>
  </si>
  <si>
    <t>Рыбин Евгений Михайлович 79035118165
Сопровождающий  на  объекте:  Архипов  Денис  Сергеевич,  +7(910)241-32-12,  Пономарев  Евгений  Иванович 8-915-549-1040</t>
  </si>
  <si>
    <t>Необходим монтаж 3 портов СКС для Wi-fi в КИЦе</t>
  </si>
  <si>
    <t>ЦЧБ-8486-22</t>
  </si>
  <si>
    <t>Кузнецов Андрей Алексеевич +7 915 549 10 40
Сопровождающий на объекте: Кузнецов Андрей Алексеевич +7 915 549 10 40</t>
  </si>
  <si>
    <t>обнаружили неисправную СКС до 2 точек Цш-аш в КИЦ 9013/0744 СНВ-9013-0744-ССС-АР01 / 38:0е:0e:bf:4b:6а СНВ-9013-0744-ССС-АР02 / 70:69:5а:d12:lа:78 пропала связь с Зй точкой
СНВ-9013-0744-ССС-АР03 / 70:DЗ: 17:41:Lа:f0 Необходимо восстановить СКС до указанных точек</t>
  </si>
  <si>
    <t xml:space="preserve">СИБ-3748-15 </t>
  </si>
  <si>
    <t xml:space="preserve"> с Новобирилюссы ул Советская 152</t>
  </si>
  <si>
    <t xml:space="preserve"> Рытова Людмила Орестовна 79135911408</t>
  </si>
  <si>
    <t>необходимо установить СКС розетки для подключение ССМ на 2 рабочих места.</t>
  </si>
  <si>
    <t>Чувашия 50005013114 от 09.07.2024</t>
  </si>
  <si>
    <t>г Чебоксары ул Гузовского 17</t>
  </si>
  <si>
    <t>Арестова Ольга Андреевна 79156872267
Сопровождающий на объекте: Арестова Ольга Андреевна +7 917 666 22 00</t>
  </si>
  <si>
    <t>Требуется монтаж 4-х (четырех) портов СКС для УСов</t>
  </si>
  <si>
    <t>г Ижевск ул Гольянский поселок 1</t>
  </si>
  <si>
    <t>Горелкин Илья Сергеевич 79829906828
Сопровождающий на объекте: Сухих Алексей Сергеевич, 79199122920</t>
  </si>
  <si>
    <t>Требуется монтаж пач-панели, расшить 7 концов оборудования ТСО, пачкордами соеденить с коммутатором.</t>
  </si>
  <si>
    <t>г Тверь ул Трехсвятская 8</t>
  </si>
  <si>
    <t>ветков Александр Борисович 79106470511
Сопровождающий на объекте: Вишняков Олег Игоревич, +7(910)648-61-01</t>
  </si>
  <si>
    <t>дополнительно установить 16 розеток относящихся к кампусу</t>
  </si>
  <si>
    <t>https://disk.yandex.ru/d/TXd4HHof9Rh2Fw</t>
  </si>
  <si>
    <t>https://disk.yandex.ru/d/J3vAd7iGz_U9eA</t>
  </si>
  <si>
    <t>https://disk.yandex.ru/d/XJPNjMMJvYHK5Q</t>
  </si>
  <si>
    <t>https://disk.yandex.ru/d/yNj1HxUV_stuhw</t>
  </si>
  <si>
    <t>https://disk.yandex.ru/d/ibpr8M11IL8b_g</t>
  </si>
  <si>
    <t>https://disk.yandex.ru/d/_x9MwUZ2xro0Qw</t>
  </si>
  <si>
    <t>https://disk.yandex.ru/d/cdZ8LQwFnxtLsw</t>
  </si>
  <si>
    <t>https://disk.yandex.ru/d/W5EcoYvJBKZoLQ</t>
  </si>
  <si>
    <t>https://disk.yandex.ru/d/qkU1heQx2uKbCQ</t>
  </si>
  <si>
    <t>https://disk.yandex.ru/d/7OfyhJ1Iz_cF3A</t>
  </si>
  <si>
    <t>https://disk.yandex.ru/d/J7_5alpGV7jzOg</t>
  </si>
  <si>
    <t>https://disk.yandex.ru/d/6kfkl8oWjuGppQ</t>
  </si>
  <si>
    <t>https://disk.yandex.ru/d/B6G-oJS3ZPJruQ</t>
  </si>
  <si>
    <t>4504300033 </t>
  </si>
  <si>
    <t> 4504299978</t>
  </si>
  <si>
    <t>4504299641 </t>
  </si>
  <si>
    <t>4504300862 </t>
  </si>
  <si>
    <t> 4504302404 </t>
  </si>
  <si>
    <t> 4504299843</t>
  </si>
  <si>
    <t> 4504302226</t>
  </si>
  <si>
    <t> 4504302817</t>
  </si>
  <si>
    <t> 4504304621</t>
  </si>
  <si>
    <t> 4504303121 </t>
  </si>
  <si>
    <t xml:space="preserve">СЗБ-0349-32 </t>
  </si>
  <si>
    <t>068</t>
  </si>
  <si>
    <t>с Усть-Кулом ул Ленина 2</t>
  </si>
  <si>
    <t>Маслова Любовь Николаевна 79218755346
Сопровождающий на объекте: Еникеева Ольга Валериевна 8-904-227-1190</t>
  </si>
  <si>
    <t>Монтаж двух СКС портов для подключения ССМ на РМ №2 И №3</t>
  </si>
  <si>
    <t xml:space="preserve"> Сапожников Александр Владимирович 79195242775</t>
  </si>
  <si>
    <t>Необходима 1 розетка СКС на 4 этаже под потолком для подключения контролера СКУД.</t>
  </si>
  <si>
    <t xml:space="preserve"> г Казань ул Декабристов 164/91</t>
  </si>
  <si>
    <t>Арестова Ольга Андреевна 79156872267
Сопровождающий на объекте: Исмагилов Ильфат +7 917 909 87 94</t>
  </si>
  <si>
    <t>Организовать подведение СКС для подключения ЖК панели. Акт/схема во вложении</t>
  </si>
  <si>
    <t>г Ижевск ул Азина 143</t>
  </si>
  <si>
    <t xml:space="preserve"> Богомолов Александр Николаевич 79519010431
Сопровождающий на объекте: Богомолов Александр Николаевич +7 912 016 41 54</t>
  </si>
  <si>
    <t>Требуется на каждое из 5 УС в зоне подвести СКС провод, для подключения системы безопасности.</t>
  </si>
  <si>
    <t xml:space="preserve"> УБ-3825-53</t>
  </si>
  <si>
    <t>0783</t>
  </si>
  <si>
    <t>г Кумертау ул Гафури 25,1, помещение 12</t>
  </si>
  <si>
    <t>Кустова Ирина Николаевна 79173623389</t>
  </si>
  <si>
    <t>Монтаж СКС 4 порта для РМ</t>
  </si>
  <si>
    <t xml:space="preserve"> УБ-3825-55</t>
  </si>
  <si>
    <t xml:space="preserve"> Назаров Владимир Петрович 79173710937</t>
  </si>
  <si>
    <t>Необходимо  смонтировать  новые  розетки  ТСО  в  КИЦ  от  кроссовой  для  переключения  оборудования  в целевые сети Sigma</t>
  </si>
  <si>
    <t>https://disk.yandex.ru/d/e-ybu5P1UOs-nw</t>
  </si>
  <si>
    <t>https://disk.yandex.ru/d/mUv_h9k1fvSORQ</t>
  </si>
  <si>
    <t>https://disk.yandex.ru/d/fkySKtbh-y3t2A</t>
  </si>
  <si>
    <t>https://disk.yandex.ru/d/0wVFuc7nmiaAVA</t>
  </si>
  <si>
    <t>https://disk.yandex.ru/d/F2dLCDrLciPSCw</t>
  </si>
  <si>
    <t>https://disk.yandex.ru/d/ZsKE1_tJ-t4tEw</t>
  </si>
  <si>
    <t> 4504305804</t>
  </si>
  <si>
    <t>Поставка и монтажа напольного ТКШ размером не менее 42U, 600х600 в кол-ве: 2 шт.</t>
  </si>
  <si>
    <t xml:space="preserve"> г Шимановск ул Орджоникидзе 40</t>
  </si>
  <si>
    <t xml:space="preserve"> Кушнарев Виталий Евгеньевич 79145642434
Сопровождающий на объекте: Кушнарев Виталий Евгеньевич +7 914 610 37 85</t>
  </si>
  <si>
    <t>Требуется проложить СКС, достаточный для подключения двух новых рабочих мест.</t>
  </si>
  <si>
    <t xml:space="preserve"> г Белогорск ул Ленина 55</t>
  </si>
  <si>
    <t>Вилинский Павел Валерьевич 79853399622
Сопровождающий на объекте: Синозацкий Сергей Александрович; 8-914-551-2044</t>
  </si>
  <si>
    <t>Оконечить розетками линию от ТД до Серверной</t>
  </si>
  <si>
    <t xml:space="preserve"> г Благовещенск ул Институтская 1</t>
  </si>
  <si>
    <t>Степанов Алексей Андреевич 79171083522</t>
  </si>
  <si>
    <t>Монтаж 1 порта СКС</t>
  </si>
  <si>
    <t xml:space="preserve"> ББ-3740-10 </t>
  </si>
  <si>
    <t xml:space="preserve"> пгт Карымское ул Ленинградская 55</t>
  </si>
  <si>
    <t xml:space="preserve"> Гаврилова Анна Васильевна 79207589309
Сопровождающий на объекте: Гаврилова Анна Васильевна +7 914 489 33 47</t>
  </si>
  <si>
    <t>Требуется Создание информационной розетки СКС для подключения УС</t>
  </si>
  <si>
    <t xml:space="preserve"> ББ-3741-14</t>
  </si>
  <si>
    <t>Котов Владислав Васильевич 79516320410
Сопровождающий на объекте: Цыренов Аюр Алдарович, +7(914)830-00-92</t>
  </si>
  <si>
    <t>В связи с переездом отдела кибербезопасности из каб 302 в каб 303 требуется прокладка секретно-защищенной сетевой линии от сервера на 2 этаже в каб 303.</t>
  </si>
  <si>
    <t>ВВБ-3117-03</t>
  </si>
  <si>
    <t>0206</t>
  </si>
  <si>
    <t xml:space="preserve"> рп Комсомольский мкр 2-й 30</t>
  </si>
  <si>
    <t>Иванов Александр Юрьевич 79179993282</t>
  </si>
  <si>
    <t>Необходимо организовать розетки СКС на 5 рабочих местах для подключения "Умных счетно-сортировочных машин"</t>
  </si>
  <si>
    <t xml:space="preserve">ВВБ-3392-07 </t>
  </si>
  <si>
    <t xml:space="preserve"> г Ижевск ул им Репина 30</t>
  </si>
  <si>
    <t>Монтаж 6 портов СКС на 2 РМ</t>
  </si>
  <si>
    <t xml:space="preserve"> ВВБ-4845-19</t>
  </si>
  <si>
    <t>029</t>
  </si>
  <si>
    <t xml:space="preserve"> г Нижний Новгород ул Плотникова 5</t>
  </si>
  <si>
    <t xml:space="preserve"> Власова Наталья Павловна 79159350350
Сопровождающий на объекте: Власова Наталья Павловна +7 908 238 78 72</t>
  </si>
  <si>
    <t>Перемещение/Восстановление ранее используемых портов в пределах объекта (порт): 3 шт.</t>
  </si>
  <si>
    <t>перенос портов СКС (которые находятся на стойке консультантов), т.к. будут демонтировать стойку консультантов</t>
  </si>
  <si>
    <t xml:space="preserve"> ВВБ-4845-20</t>
  </si>
  <si>
    <t>632</t>
  </si>
  <si>
    <t>Многофункциональное здание. № 9042 0632 г Кстово ул
Магистральная 22</t>
  </si>
  <si>
    <t xml:space="preserve"> ВВБ-4845-21</t>
  </si>
  <si>
    <t>Административное здание г Нижний Новгород ул Академика Сахарова 2к2</t>
  </si>
  <si>
    <t>Тарасов Александр Сергеевич 79101047038</t>
  </si>
  <si>
    <t>Необходимо на стену завести СКС порты в кол-ве 8 шт</t>
  </si>
  <si>
    <t>г Вологда ул Ленинградская 136</t>
  </si>
  <si>
    <t xml:space="preserve"> Смирнова Светлана Владимировна 79207700277
Сопровождающий на объекте: Смирнова Светлана Владимировна +7 911 514 57 33</t>
  </si>
  <si>
    <t>Планируется установка ИПТ на новое место. Необходима организация порта СКС для его подключения</t>
  </si>
  <si>
    <t xml:space="preserve"> СЗБ-З051-16 </t>
  </si>
  <si>
    <t xml:space="preserve">ЦЧБ-6471-21 </t>
  </si>
  <si>
    <t>090</t>
  </si>
  <si>
    <t xml:space="preserve"> г Липецк пр-кт Мира 29</t>
  </si>
  <si>
    <t>Киреева Елена Юрьевна 79107573700</t>
  </si>
  <si>
    <t>Монтаж 3 портов СКС</t>
  </si>
  <si>
    <t>https://disk.yandex.ru/d/C4mmb5P4zzlN_w</t>
  </si>
  <si>
    <t>https://disk.yandex.ru/d/ADGIax_nb10b8A</t>
  </si>
  <si>
    <t>https://disk.yandex.ru/d/GpZEq2cnapPHKA</t>
  </si>
  <si>
    <t>https://disk.yandex.ru/d/-WbKEzM0tfpu4w</t>
  </si>
  <si>
    <t>https://disk.yandex.ru/d/B8jwDrEoaQDDWQ</t>
  </si>
  <si>
    <t>https://disk.yandex.ru/d/bncVj3LPLGOwJA</t>
  </si>
  <si>
    <t>https://disk.yandex.ru/d/4XWtFSQBazgMnA</t>
  </si>
  <si>
    <t>https://disk.yandex.ru/d/B8sBvx7C9Tiu4Q</t>
  </si>
  <si>
    <t>https://disk.yandex.ru/d/5AuRD_rHiYYROg</t>
  </si>
  <si>
    <t>https://disk.yandex.ru/d/gPlFQIndSd36bw</t>
  </si>
  <si>
    <t>https://disk.yandex.ru/d/utS1-94gO4sbfw</t>
  </si>
  <si>
    <t>https://disk.yandex.ru/d/-xrksSASnMdLCA</t>
  </si>
  <si>
    <t> 4504306571</t>
  </si>
  <si>
    <t> 4504306501</t>
  </si>
  <si>
    <t> 4504306499 </t>
  </si>
  <si>
    <t>4504306497 </t>
  </si>
  <si>
    <t> 4504305961 </t>
  </si>
  <si>
    <t>СЗБ-З051-17</t>
  </si>
  <si>
    <t xml:space="preserve"> г Никольск ул Маршала Конева 1336</t>
  </si>
  <si>
    <t>Маслова Любовь Николаевна 79218755346</t>
  </si>
  <si>
    <t>Требуется Монтаж СКС портов на 4 РМ + комната пересчета</t>
  </si>
  <si>
    <t>СЗБ-З051-18</t>
  </si>
  <si>
    <t>с Кичменгский Городок ул Центральная 4</t>
  </si>
  <si>
    <t>Маслова  Любовь  Николаевна  +7  921  875  53  46,  Полутов  Игорь  Алексеевич, +7(911)520-14-49</t>
  </si>
  <si>
    <t>монтаж СКС портов на трех РМ+ 1 на КП (комната пересчета)</t>
  </si>
  <si>
    <t>  4504307579</t>
  </si>
  <si>
    <t xml:space="preserve"> ЦЧБ-8486-23 </t>
  </si>
  <si>
    <t xml:space="preserve"> г Воронеж ул Новосибирская 32</t>
  </si>
  <si>
    <t xml:space="preserve"> Волков Николай Николаевич 79805553454
Сопровождающий на объекте: Волков Николай Николаевич +7 951 869 62 39</t>
  </si>
  <si>
    <t>Необходимы 4 разетки для нового рабочего места, напротив кассы</t>
  </si>
  <si>
    <t>СРБ-4850-18</t>
  </si>
  <si>
    <t xml:space="preserve"> рп Заокский ул Ленина 39</t>
  </si>
  <si>
    <t>Кольцов Сергей Сергеевич 79105542864
Сопровождающий на объекте: Кольцов Сергей Сергеевич +7 910 556 39 96</t>
  </si>
  <si>
    <t>Монтаж 1 СКС порта на РМ</t>
  </si>
  <si>
    <t xml:space="preserve"> СИБ-2120-137 </t>
  </si>
  <si>
    <t>г Барнаул пр-кт Строителей 10</t>
  </si>
  <si>
    <t>Остермиллер Евгений Александрович 79132500241</t>
  </si>
  <si>
    <t>требуется монтаж 4 портов СКС для видеокамер.</t>
  </si>
  <si>
    <t> 4504307242</t>
  </si>
  <si>
    <t>https://disk.yandex.ru/d/YxOeubjtE94Pow</t>
  </si>
  <si>
    <t>https://disk.yandex.ru/d/olcD--QFupNNgA</t>
  </si>
  <si>
    <t>https://disk.yandex.ru/d/EMaRfAktAck4fQ</t>
  </si>
  <si>
    <t>https://disk.yandex.ru/d/p6QM-nIKHnhi8w</t>
  </si>
  <si>
    <t>https://disk.yandex.ru/d/Qevz3K2YfKjGQg</t>
  </si>
  <si>
    <t>0358</t>
  </si>
  <si>
    <t xml:space="preserve"> пгт Пижанка ул Советская 53</t>
  </si>
  <si>
    <t xml:space="preserve"> Соломыкова Ольга Андреевна 79156872267
Сопровождающий на объекте: Седых Галина Анатольевна 8-922-669-3233
Комментарий:</t>
  </si>
  <si>
    <t>Требуется организация СКС для последующей установки 1 УС</t>
  </si>
  <si>
    <t>ВВБ-4845-22</t>
  </si>
  <si>
    <t>г Сергач ул Казакова 3</t>
  </si>
  <si>
    <t>: Семёнов Николай Юрьевич 79875523729
Сопровождающий на объекте: Данилов Максим Сергеевич +79101400959</t>
  </si>
  <si>
    <t>Монтаж 2 портов СКС для телефона</t>
  </si>
  <si>
    <t xml:space="preserve">ББ-3741-15 </t>
  </si>
  <si>
    <t>Дашицыренов Чингис Дашидалаевич 79644033330</t>
  </si>
  <si>
    <t>В связи с переездом в новый кабинет с другого, принтер перенесен, но отсутствует свободная
сеть\порт\интернет для подключения принтера. Просим сделать дополнительную розетку для сети, либо протянуть кабель.</t>
  </si>
  <si>
    <t>УБ-3825-56</t>
  </si>
  <si>
    <t>252</t>
  </si>
  <si>
    <t xml:space="preserve"> РБ, Дуванский район, с. Дуван, ул. Михляева 1а</t>
  </si>
  <si>
    <t>Фукалов Игорь Алексеевич 8-917-344-8401
Сопровождающий на объекте: Гайфуллина Светлана Николаевна 8-906-104-0725</t>
  </si>
  <si>
    <t>Перенести ТКШ из клиентской зоны в закрытую зону ВСП.</t>
  </si>
  <si>
    <t>ЦЧБ-8486-25</t>
  </si>
  <si>
    <t>0800</t>
  </si>
  <si>
    <t xml:space="preserve"> Новая Усмань. ул Ленина 272</t>
  </si>
  <si>
    <t>Гусев Антон Алексеевич 79612643967
Сопровождающий на объекте: Гусев Антон Алексеевич +7 920 228 18 61, Кузнецов Игорь, тел. 89805304132</t>
  </si>
  <si>
    <t>Монтаж 4 розетки СКС под межстенными банкоматами. 1 розетка в зоне ИПТ слева</t>
  </si>
  <si>
    <t>https://disk.yandex.ru/d/Plt6o4ol4lCMkQ</t>
  </si>
  <si>
    <t>https://disk.yandex.ru/d/jiMeaKiLcAOjsA</t>
  </si>
  <si>
    <t>https://disk.yandex.ru/d/n55gBJnpFDeBNg</t>
  </si>
  <si>
    <t>https://disk.yandex.ru/d/ojkLxFAz9sWIWw</t>
  </si>
  <si>
    <t>https://disk.yandex.ru/d/fFEFVY_yhafTtQ</t>
  </si>
  <si>
    <t>4504308546 </t>
  </si>
  <si>
    <t>СЗБ-0349-34</t>
  </si>
  <si>
    <t xml:space="preserve">Зюзев Александр Александрович +7 908 716 91 24 </t>
  </si>
  <si>
    <t>Требуется монтаж 1-го порта СКС для принтера (МФУ) в соответствии со схемой.</t>
  </si>
  <si>
    <t>СЗБ-0432-19</t>
  </si>
  <si>
    <t>0268</t>
  </si>
  <si>
    <t>у г Мирный ул Гагарина 12</t>
  </si>
  <si>
    <t>Смирнова Светлана Владимировна 79207700277
Сопровождающий на объекте: Смирнова Светлана Владимировна +7 911 583 66 47</t>
  </si>
  <si>
    <t xml:space="preserve">Монтаж 4 портов СКС для УС (банкомат). Требуется прокладка кабеля от серверной до зоны обслуживания клиентов для канала связи по действующим магистралям. Патч панель РР4, порты 13-16 свободные. </t>
  </si>
  <si>
    <t xml:space="preserve">ЦЧБ-8486-24 </t>
  </si>
  <si>
    <t>0427</t>
  </si>
  <si>
    <t xml:space="preserve"> г Поворино ул Советская зд89</t>
  </si>
  <si>
    <t>Гусев Антон Алексеевич 79612643967
Сопровождающий на объекте: Гусев Антон Алексеевич +7 977 062 16 27</t>
  </si>
  <si>
    <t>Монтаж 4 портов для УС</t>
  </si>
  <si>
    <t xml:space="preserve">СИБ-3748-16 </t>
  </si>
  <si>
    <t>г Норильск пр-кт Ленинский 42</t>
  </si>
  <si>
    <t>Необходимо осуществить монтаж 2 портов под фальш потолком Армстронг</t>
  </si>
  <si>
    <t>СИБ-3748-17</t>
  </si>
  <si>
    <t xml:space="preserve"> г Норильск пл Металлургов 1</t>
  </si>
  <si>
    <t>Гаврилова Анна Васильевна 79207589309
Сопровождающий на объекте: Андреев Артем Владимирович, +7(913)165-73-25</t>
  </si>
  <si>
    <t>Монтаж 4 СКС портов для 2 УС</t>
  </si>
  <si>
    <t>ББ-3740-11</t>
  </si>
  <si>
    <t>г Чита ул Красной Звезды 58 стр2</t>
  </si>
  <si>
    <t>Гаврилова Анна Васильевна 79207589309
Сопровождающий на объекте: Гаврилова Анна Васильевна +7 914 489 33 47</t>
  </si>
  <si>
    <t>СКС для подключения УС</t>
  </si>
  <si>
    <t>01713</t>
  </si>
  <si>
    <t>г Кандалакша ул Новая 10</t>
  </si>
  <si>
    <t>Требуется монтаж СКС для ССМ в комнате пересчета</t>
  </si>
  <si>
    <t>1387</t>
  </si>
  <si>
    <t>Мурманская обл., н.п. Африканца , ул. Ленина, д. 14</t>
  </si>
  <si>
    <t>Поставка и монтажа напольного ТКШ размером не менее 32U 800x800: 1 шт.</t>
  </si>
  <si>
    <t>Колесов Дмитрий Сергеевич 8-911-343-8367
Сопровождающий на объекте: Сергеева Наталья Валерьевна 8-952-291-0791</t>
  </si>
  <si>
    <t>Необходима замена 2-х ТКШ на один ТКШ 3214 800x800 с переносом СКС в новый ТКШ.</t>
  </si>
  <si>
    <t xml:space="preserve">СЗБ-З051-19 </t>
  </si>
  <si>
    <t>г Грязовец ул Обнорского 64</t>
  </si>
  <si>
    <t>Монтаж 2 портов СКС для ССМ в окнах 8 и 9</t>
  </si>
  <si>
    <t>СЗБ-З051-20</t>
  </si>
  <si>
    <t xml:space="preserve"> с Кубенское ул Ленина 54</t>
  </si>
  <si>
    <t>монтаж СКС порта для подключения ССМ</t>
  </si>
  <si>
    <t>СЗБ-З051-21</t>
  </si>
  <si>
    <t xml:space="preserve"> п Кузино ул Лермонтова 8 режим работы :Вт,чт с 8:15-15:00,ср с 8:15-13:15</t>
  </si>
  <si>
    <t>монтаж СКС порта на РМ сотрудника для подключения ССМ</t>
  </si>
  <si>
    <t xml:space="preserve"> СИБ-2120-136</t>
  </si>
  <si>
    <t>547</t>
  </si>
  <si>
    <t>Смоленский р-н, с. Солоновка, ул. Советская, 31</t>
  </si>
  <si>
    <t>Поскотинов   Василий   Алексеевич   Сергеев   Евгений   Александрович   +7-903-957-0373- +7-909-844-1111
Сопровождающий на объекте: Соколова Елена Аркадьевна, 8-961-981-5332</t>
  </si>
  <si>
    <t>Требуется монтаж ТКШ 12U 600x600 согласно схеме. 5 портов СКС.</t>
  </si>
  <si>
    <t>https://disk.yandex.ru/d/fuNtpAh40jmRqA</t>
  </si>
  <si>
    <t>https://disk.yandex.ru/d/uVXMrb5k86ta2w</t>
  </si>
  <si>
    <t>https://disk.yandex.ru/d/7VyflkY3cogk6A</t>
  </si>
  <si>
    <t>https://disk.yandex.ru/d/Kz1YLlD6DQfIwQ</t>
  </si>
  <si>
    <t>https://disk.yandex.ru/d/dUdT_RyRhtUpyA</t>
  </si>
  <si>
    <t>https://disk.yandex.ru/d/lmmOoXIcmFbOKA</t>
  </si>
  <si>
    <t>https://disk.yandex.ru/d/lfuWLEUuwI6vbw</t>
  </si>
  <si>
    <t>https://disk.yandex.ru/d/qB9bdr2AlFMzRQ</t>
  </si>
  <si>
    <t>https://disk.yandex.ru/d/U0PKgTnQMfApOA</t>
  </si>
  <si>
    <t>https://disk.yandex.ru/d/xL7CiUN--jdf8A</t>
  </si>
  <si>
    <t>https://disk.yandex.ru/d/3gv_HF25cr4SDA</t>
  </si>
  <si>
    <t>https://disk.yandex.ru/d/d284T3Hf0Qt6sQ</t>
  </si>
  <si>
    <t> 4504309420</t>
  </si>
  <si>
    <t> 4504308284</t>
  </si>
  <si>
    <t>СЗБ-0349-33</t>
  </si>
  <si>
    <t>г Ухта пгт Ярега ул Советская 16</t>
  </si>
  <si>
    <t xml:space="preserve"> Коновалов Алексей Валерьевич 79121821831
Сопровождающий на объекте: Муратова Екатерина Александровна +7 890 422 38 91 Коновалов Алексей Валерьевич +7 890 422 38 91</t>
  </si>
  <si>
    <t>Монтаж 2 СКС портов на новое РМ</t>
  </si>
  <si>
    <t>ВВБ-3119-11</t>
  </si>
  <si>
    <t>0132</t>
  </si>
  <si>
    <t xml:space="preserve"> г Казань ул Симонова 14/41</t>
  </si>
  <si>
    <t>Соломыкова Ольга Андреевна 79156872267
Сопровождающий на объекте: Соломыкова Ольга Андреевна +7 917 393 71 37</t>
  </si>
  <si>
    <t>Монтаж 2 порта СКС для УС</t>
  </si>
  <si>
    <t xml:space="preserve">ВВБ-4845-24 </t>
  </si>
  <si>
    <t>0226</t>
  </si>
  <si>
    <t>рп Ильиногорск ул Спортивная 1/2</t>
  </si>
  <si>
    <t xml:space="preserve"> СИБ-3745-17</t>
  </si>
  <si>
    <t>Верхотуров Александр Андреевич 79131231598
Сопровождающий на объекте: Мерзлякова Эллина Николаевна, +7(913)420-05-25</t>
  </si>
  <si>
    <t>Восстановление 2 портов на РМ</t>
  </si>
  <si>
    <t>СРБ-4850-20</t>
  </si>
  <si>
    <t xml:space="preserve"> Медведева Наталия Александровна 79534225680
Сопровождающий на объекте: Комаров Кирилл Юрьевич, +7(915)780-15-51</t>
  </si>
  <si>
    <t>Разделение кабельной сети в здании кампуса и ВСП № 8604/0175 и ВСП № 8604/0172, перенос 17 портов СКС для видеокамер из одной серверной в другую согласно плану. План согласован с инженером К10 
Олегом Мадиссоном</t>
  </si>
  <si>
    <t>https://disk.yandex.ru/d/lxIFmP6oI8eu6A</t>
  </si>
  <si>
    <t>https://disk.yandex.ru/d/QgIYofK0TcQP0w</t>
  </si>
  <si>
    <t>https://disk.yandex.ru/d/bMYFJ05WZ6PAiw</t>
  </si>
  <si>
    <t>https://disk.yandex.ru/d/9f_9pE8WgfPl0A</t>
  </si>
  <si>
    <t>https://disk.yandex.ru/d/EJK2ouIMHUx7mQ</t>
  </si>
  <si>
    <t>Монтаж СКС для ССМ</t>
  </si>
  <si>
    <t xml:space="preserve">УБ-3825-57 </t>
  </si>
  <si>
    <t>0739</t>
  </si>
  <si>
    <t>с Темясово ул Набережная зд2</t>
  </si>
  <si>
    <t>Идрисова Евгения Юрьевна 79174220914
Сопровождающий  на  объекте:  Идрисова  Евгения  Юрьевна  +7  937  307  08  03,  Леонтьев  А.  А.,  тел. +79196004318</t>
  </si>
  <si>
    <t xml:space="preserve">ВВБ-4845-23 </t>
  </si>
  <si>
    <t>0710</t>
  </si>
  <si>
    <t>г Павлово ул Чапаева 38</t>
  </si>
  <si>
    <t>Соломыкова  Ольга  Андреевна,  79156872267,  Вяльдин  Денис  Михайлович  , тел. 9875487119</t>
  </si>
  <si>
    <t>Монтаж СКС для последующей установки 1 УС (на схеме во вложении РАТМ, который будет устанавливаться, отмечен как МХ8600 8 ТМ)</t>
  </si>
  <si>
    <t>ВВБ-4845-25</t>
  </si>
  <si>
    <t xml:space="preserve"> с Починки ул Луначарского 17</t>
  </si>
  <si>
    <t>Соломыкова Ольга Андреевна 79156872267
Сопровождающий на объекте: Соломыкова Ольга Андреевна +7 903 609 42 40</t>
  </si>
  <si>
    <t>Требуется организация СКС для последующей установки 1 УС (на схеме во вложении РАТМ, который будет устанавливаться, отмечен как МХ8600 8)</t>
  </si>
  <si>
    <t xml:space="preserve"> г Надым пр-кт Ленинградский 11</t>
  </si>
  <si>
    <t>Отсутствует СКС розетка, ведущая в целевую серверную. $ТrNo  В кабинете у руководителя отсутствует СКС порт, который ведёт в кроссовую 8369/00051, в целевой коммутатор. СКС розетка не была
смонтирована. Нет возможности Кроссировки. Внёс дополнительные изменения в схему. . По итогу: 4 розетки в комнату КИЦ</t>
  </si>
  <si>
    <t>Вилинский Павел Валерьевич 79853399622
Сопровождающий   на   объекте:   Шаршенбаев   Акжолтой   Джусупбекович,   +7(912)420-32-27   Новокевич Сергей Викторович, +7(912)915-66-66</t>
  </si>
  <si>
    <t>Необходим монтаж 1 порта СКС для ТД, отмечена на плане</t>
  </si>
  <si>
    <t>г Курган ул Гоголя 98</t>
  </si>
  <si>
    <t>Горковенко Максим Александрович 79128364866
Сопровождающий на объекте: Анваров Сергей Разыкович; +79125718500</t>
  </si>
  <si>
    <t>Монтаж 6 портов СКС для РМ</t>
  </si>
  <si>
    <t xml:space="preserve"> ЦЧБ-8486-26</t>
  </si>
  <si>
    <t>г Поворино ул Советская зд89</t>
  </si>
  <si>
    <t>Гусев Антон Алексеевич 79612643967
Сопровождающий  на  объекте:  Гусев  Антон  Алексеевич  +7  920  228  18  61,  Тарабрин  Михаил  Викторович, +7(910)241-40-02</t>
  </si>
  <si>
    <t>установка 4 СКС для ИТП</t>
  </si>
  <si>
    <t xml:space="preserve"> ЦЧБ-8486-27</t>
  </si>
  <si>
    <t>01323</t>
  </si>
  <si>
    <t xml:space="preserve"> рп Ольховатка ул Пролетарская 3</t>
  </si>
  <si>
    <t>Гусев Антон Алексеевич 79612643967
Сопровождающий на объекте: Ткаченко Елена Викторовна 8-920-423-4430</t>
  </si>
  <si>
    <t>Требуется монтаж 2 СКС розеток для установки УС</t>
  </si>
  <si>
    <t>4504311498 </t>
  </si>
  <si>
    <t>4504310573 </t>
  </si>
  <si>
    <t>https://disk.yandex.ru/d/odJuGPu-wl5pfA</t>
  </si>
  <si>
    <t>https://disk.yandex.ru/d/u3zNCOLcJs5i0A</t>
  </si>
  <si>
    <t>https://disk.yandex.ru/d/iT5uSYbaGnFRJQ</t>
  </si>
  <si>
    <t>https://disk.yandex.ru/d/hgxMuFRNOwXOgw</t>
  </si>
  <si>
    <t>https://disk.yandex.ru/d/5J5WLqO-XfKLkg</t>
  </si>
  <si>
    <t>https://disk.yandex.ru/d/2eJHC3Es6SL-DA</t>
  </si>
  <si>
    <t>https://disk.yandex.ru/d/yeatvsEp0iZqKQ</t>
  </si>
  <si>
    <t>https://disk.yandex.ru/d/TcOefsR1XxDl7Q</t>
  </si>
  <si>
    <t xml:space="preserve"> СИБ-3821-29 </t>
  </si>
  <si>
    <t xml:space="preserve"> г Омск ул Красный Путь 111</t>
  </si>
  <si>
    <t>Кардаполова  Наталья  Михайловна  +7  913  979  37  99,  Бабарыкин,  тел. 89139882152</t>
  </si>
  <si>
    <t>Требуется монтаж дополнительных СКС-портов в количестве 3 штук на рабочих местах окна № 10, 13, 18</t>
  </si>
  <si>
    <t>https://disk.yandex.ru/d/GM_kxbdHw7bTiQ</t>
  </si>
  <si>
    <t>Чалов А.</t>
  </si>
  <si>
    <t>Шнайдерман В.</t>
  </si>
  <si>
    <t>Соколов В.</t>
  </si>
  <si>
    <t>Рыбакова Н.</t>
  </si>
  <si>
    <t>Потехин Н.</t>
  </si>
  <si>
    <t>Худницкая С.</t>
  </si>
  <si>
    <t xml:space="preserve">СИБ-3821-30 </t>
  </si>
  <si>
    <t>Смирнов Александр Юрьевич 79339925473
Сопровождающий на объекте: Смирнов Александр Юрьевич +7 983 625 42 68</t>
  </si>
  <si>
    <t>В  связи  с  переносом  телекоммуникационного  помещения  требуется  подключение  четырёх  существующих рабочих мест в цокольном этаже (склад) к сетевому оборудованию в новом ТКП.</t>
  </si>
  <si>
    <t>039</t>
  </si>
  <si>
    <t>с Моргауши ул Ленина 34</t>
  </si>
  <si>
    <t>ерезенкин Антон Александрович 79196523570, Дмитриев ЕА, тел. 
89176523352</t>
  </si>
  <si>
    <t>необходимо  подключить  розетки  СКС  на  новых  временных  рабочих  местах,  на  каждом  рабочем  месте  по  2 розетки</t>
  </si>
  <si>
    <t>ВВБ-4845-26</t>
  </si>
  <si>
    <t xml:space="preserve"> г Нижний Новгород ул Академика Сахарова 2к4</t>
  </si>
  <si>
    <t>Котова Анна Леонидовна 79200212194
Сопровождающий на объекте: Журавлев Даниил Алексеевич 89877445156</t>
  </si>
  <si>
    <t>Монтаж 2 портов СКС для РМ + Необходима установка подрядной организацией доп кабель-канал (LiGrand 45x45)</t>
  </si>
  <si>
    <t>ВВБ-4845-27</t>
  </si>
  <si>
    <t>г Бор ул Ленина 157</t>
  </si>
  <si>
    <t xml:space="preserve"> Соломыкова Ольга Андреевна 79156872267
Сопровождающий на объекте: Хитров Алексей Евгеньевич, +7(987)552-12-34</t>
  </si>
  <si>
    <t>Монтаж 4 портов для ТВ</t>
  </si>
  <si>
    <t>ВВБ-4845-28</t>
  </si>
  <si>
    <t xml:space="preserve"> г Нижний Новгород пр-кт Союзный ЗА</t>
  </si>
  <si>
    <t>Соломыкова Ольга Андреевна; +79156872267</t>
  </si>
  <si>
    <t>Монтаж 2 портов СКС для УС</t>
  </si>
  <si>
    <t>ВВБ-4845-29</t>
  </si>
  <si>
    <t xml:space="preserve"> Нижний Новгород ш Московское 173</t>
  </si>
  <si>
    <t>Перенос 2 портов в метал, гофру</t>
  </si>
  <si>
    <t xml:space="preserve"> ВВБ-3119-12</t>
  </si>
  <si>
    <t>Многофункциональное здание г Казань ул Петербургская 28</t>
  </si>
  <si>
    <t>24 порта .В рамках перевода оборудование ТСО в домен Сигма необходимо сделать межкроссовое соединение между шкафом ТСО и СКС в кроссовой 202</t>
  </si>
  <si>
    <t xml:space="preserve"> СИБ-3745-20</t>
  </si>
  <si>
    <t xml:space="preserve"> г Белово ул Ленина 49</t>
  </si>
  <si>
    <t>Косолапов Андрей Николаевич 7917270716, сБС Галимзянов Рафис Салихович, 
+7(917)858-27-738
Сопровождающий на объекте: Косолапов Андрей Николаевич +7 962 556 51 61</t>
  </si>
  <si>
    <t>Пухорев Денис Юрьевич 79089451279
Сопровождающий на объекте: Пухорев Денис Юрьевич +7 904 377 37 60</t>
  </si>
  <si>
    <t>Необходим монтаж 1 порта СКС</t>
  </si>
  <si>
    <t>Поставка оборудования и материалов и модернизации существующего ТКШ шириной 800мм в кол-ве: 1 шт.</t>
  </si>
  <si>
    <t>ЦЧБ-8486-28</t>
  </si>
  <si>
    <t>г Воронеж ул 9 Января 302А</t>
  </si>
  <si>
    <t>Чертыковцев Евгений Владимирович 79198045583
Сопровождающий на объекте: Павлов Сергей Валерьевич, +7(915)540-37-16</t>
  </si>
  <si>
    <t>Монтаж 1 порта СКС для Wi-fi</t>
  </si>
  <si>
    <t>https://disk.yandex.ru/d/bzxrmVDOCu6FWg</t>
  </si>
  <si>
    <t>https://disk.yandex.ru/d/g93qPnv74SUdmA</t>
  </si>
  <si>
    <t>https://disk.yandex.ru/d/VXYmFGVpaPvyPA</t>
  </si>
  <si>
    <t>https://disk.yandex.ru/d/ZwnADZV2yeLShQ</t>
  </si>
  <si>
    <t>https://disk.yandex.ru/d/A6usUMMRHloncg</t>
  </si>
  <si>
    <t>https://disk.yandex.ru/d/96qX09fCcHZGRg</t>
  </si>
  <si>
    <t>https://disk.yandex.ru/d/ZcV8qqPvbfQb4w</t>
  </si>
  <si>
    <t>https://disk.yandex.ru/d/anhCi-PSAvXUaQ</t>
  </si>
  <si>
    <t>https://disk.yandex.ru/d/xMkmtWFsaeIlzg</t>
  </si>
  <si>
    <t>4504312593 </t>
  </si>
  <si>
    <t>4504313530 </t>
  </si>
  <si>
    <t>4504312793 </t>
  </si>
  <si>
    <t>4504309420 </t>
  </si>
  <si>
    <t xml:space="preserve"> СЗБ-0349-36 </t>
  </si>
  <si>
    <t>169225, Княжпогостский район, пгт.Синдор, ул.Строителей, дом 26</t>
  </si>
  <si>
    <t>Акерман Владимир Владимирович, +7-908-329-6848
Сопровождающий на объекте: Потеряхина Татьяна Евгеньевна, +7-912-969-0849/ Вт-Пт 09:30-18:00, Сб. 
09:30-12:00</t>
  </si>
  <si>
    <t>Необходимо установить ТКШ. Тип монтажа - настенный; Габариты - не менее 22 юнитов 600*600мм; дверь одностворчатая с монтажом на стену  вместо  текущего  ТКШ.  А также требуется - монтаж 14  новых  портов СКС</t>
  </si>
  <si>
    <t xml:space="preserve">ЦЧБ-8486-29 </t>
  </si>
  <si>
    <t>01020</t>
  </si>
  <si>
    <t xml:space="preserve"> г Богучар пр-кт 50-летия Победы 8</t>
  </si>
  <si>
    <t>Рыбин Евгений Михайлович 79035118165
Сопровождающий на объекте: Кравцова Екатерина Сергеевна 8-908-138-8893</t>
  </si>
  <si>
    <t>монтаж портов 5 и 6 СКС согласно вложенной планировки</t>
  </si>
  <si>
    <t>ЦЧБ-8486-30</t>
  </si>
  <si>
    <t xml:space="preserve"> г Семилуки ул Чапаева 29стр1</t>
  </si>
  <si>
    <t>Гусев Антон Алексеевич 79612643967, Шелепов Александр Андреевич, +7(952)436-45-16 
Сопровождающий на объекте: Гусев Антон Алексеевич +7 977 062 16 27, Шелепов Александр Андреевич, +7(952)436-45-16</t>
  </si>
  <si>
    <t>монтаж 2 портов</t>
  </si>
  <si>
    <t xml:space="preserve"> СИБ-3745-19 </t>
  </si>
  <si>
    <t>г Анжеро-Судженск ул М.Горького 36</t>
  </si>
  <si>
    <t>Яковлев Андрей Александрович 79134344223</t>
  </si>
  <si>
    <t>Монтаж 4 портов СКС для РМ. Подразетники с рамкой для гипс.стены</t>
  </si>
  <si>
    <t xml:space="preserve"> г Саранск пр-кт 60 лет Октября 83</t>
  </si>
  <si>
    <t xml:space="preserve"> Арестова Ольга Андреевна 79156872267
Сопровождающий на объекте: Арестова Ольга Андреевна +7 905 009 88 34</t>
  </si>
  <si>
    <t>ВВБ-3119-15</t>
  </si>
  <si>
    <t>пгт Уруссу ул Уруссинская 40</t>
  </si>
  <si>
    <t xml:space="preserve"> Ломановских Ирина Анатольевна 79127825640
Сопровождающий на объекте: Ломановских Ирина Анатольевна +7 937 523 58 26</t>
  </si>
  <si>
    <t>Необходим монтаж 5 портов СКС для ССМ</t>
  </si>
  <si>
    <t>Йошкар-Ола 50005013238 от 09.07.2024</t>
  </si>
  <si>
    <t xml:space="preserve"> г Йошкар-Ола б-р Чавайна 16</t>
  </si>
  <si>
    <t>Хлыбов Максим Александрович 79278700067
Сопровождающий на объекте: Козырева Наталья Николаевна 8-987-709-3697
Комментарий:</t>
  </si>
  <si>
    <t>Необходим монтаж 8 портов СКС на 4 РМ</t>
  </si>
  <si>
    <t xml:space="preserve"> ВВБ-4845-31</t>
  </si>
  <si>
    <t>г Нижний Новгород ул Академика Сахарова 2к5</t>
  </si>
  <si>
    <t>Необходимо в кабинете добавить 2 порта СКС для РМ</t>
  </si>
  <si>
    <t xml:space="preserve"> ВВБ-4845-32</t>
  </si>
  <si>
    <t>г Нижний Новгород ул Березовская 95</t>
  </si>
  <si>
    <t>Панягин Алексей Владимирович 79875521518
Сопровождающий на объекте: Панягин Алексей Владимирович +7 996 065 42 94</t>
  </si>
  <si>
    <t>Монтаж 4 портов СКС для РМ</t>
  </si>
  <si>
    <t>0173</t>
  </si>
  <si>
    <t>г Кашин ул Анатолия Луначарского 6</t>
  </si>
  <si>
    <t>Монтаж 4 портов СКС для ИПТ</t>
  </si>
  <si>
    <t>https://disk.yandex.ru/d/shzuQ3ZFf3ZAug</t>
  </si>
  <si>
    <t>https://disk.yandex.ru/d/VTxBcuExhh8-gQ</t>
  </si>
  <si>
    <t>https://disk.yandex.ru/d/iKTJjBrfvu-cKg</t>
  </si>
  <si>
    <t>https://disk.yandex.ru/d/mfJCX0ecBSs9fw</t>
  </si>
  <si>
    <t>https://disk.yandex.ru/d/G0zaH8I96UfAqQ</t>
  </si>
  <si>
    <t>https://disk.yandex.ru/d/iXPFcoF3PKGzpg</t>
  </si>
  <si>
    <t>https://disk.yandex.ru/d/ljnE6-P9ht7wRw</t>
  </si>
  <si>
    <t>https://disk.yandex.ru/d/yXH-sUZ9tpCR_A</t>
  </si>
  <si>
    <t>https://disk.yandex.ru/d/6TOfDTTKA2OJgA</t>
  </si>
  <si>
    <t>https://disk.yandex.ru/d/akWobeTPcLq66g</t>
  </si>
  <si>
    <t>4504314228 </t>
  </si>
  <si>
    <t>  4504315037</t>
  </si>
  <si>
    <t> 4504315038</t>
  </si>
  <si>
    <t xml:space="preserve"> СЗБ-0349-35</t>
  </si>
  <si>
    <t xml:space="preserve"> 169483,  Усть-Цилемский  район,  с.  Замежная  ул.  Центральная,  дом 21</t>
  </si>
  <si>
    <t>Белых Михаил Васильевич 8-912-191-2375
Сопровождающий на объекте: Мяндина Анна Гавриловна 8-912-152-2564</t>
  </si>
  <si>
    <t>Демонтаж/монтаж портов СКС при замене ТКШ (порт): 9 шт.</t>
  </si>
  <si>
    <t>Необходимо  установить  телекоммуникационный  шкаф  2011  вместо  ТКШ  ТСО.  Расшить  на  патч-панели текущую СКС ТСВ-ТСО (9 портов) и добавить 4 порта на рабочее место</t>
  </si>
  <si>
    <t xml:space="preserve"> СЗБ-0349-37</t>
  </si>
  <si>
    <t xml:space="preserve"> Республика Коми, Сосногорск, Пионерская 11</t>
  </si>
  <si>
    <t>Белых Михаил Васильевич 8-912-191-2375
Сопровождающий на объекте: Губарева Татьяна Егоровна 8-912-943-1858</t>
  </si>
  <si>
    <t>Поставка и монтажа напольного ТКШ размером не менее 32U, 600x800: 1 шт.</t>
  </si>
  <si>
    <t>Демонтаж существующего ТКШ и смонтированного в него оборудования СКС, с последующим монтажом оборудования СКС в новый ТКШ: 1 шт.</t>
  </si>
  <si>
    <t>Монтаж ТКШ 32U, ширина 600, глубина 800, взамен текущей стойки.</t>
  </si>
  <si>
    <t>СИБ-3745-18</t>
  </si>
  <si>
    <t xml:space="preserve"> г Белово пер Цинкзаводской 2</t>
  </si>
  <si>
    <t xml:space="preserve"> Зозуля Елена Сергеевна 79234804951
Сопровождающий на объекте: Коваленко Елена Владимировна 8-951-169-0540</t>
  </si>
  <si>
    <t>необходима установка 2 скс-портов на 2 рабочих местах для ССМ</t>
  </si>
  <si>
    <t xml:space="preserve"> СРБ-4754-22</t>
  </si>
  <si>
    <t xml:space="preserve"> г Рязань ул Крупской 19</t>
  </si>
  <si>
    <t>Трифонов Вадим Александрович 79105624163
Сопровождающий на объекте: Трифонов Вадим Александрович +7 920 630 16 60, Селецкий Вадим
Борисович, +7(910)642-43-17</t>
  </si>
  <si>
    <t>Необходимо организовать СКС-порты на двух рабочих местах за барьером (УРМ) для подключения
счетно-сортировальной машинки ("умная” ССМ) для банкнот (обозначение на схеме: кружок с крестиком). Также проверить работоспособность двух имеющихся СКС-портов на рабочем месте за барьером (УРМ) и в комнате пересчета (обозначение на схеме: кружок). В случае неработоспособности организовать
дополнительные СКС-порты.</t>
  </si>
  <si>
    <t xml:space="preserve"> СРБ-4754-23</t>
  </si>
  <si>
    <t>рп Шилово ул Советская 9</t>
  </si>
  <si>
    <t>Дятлова Татьяна Николаевна 79106263270</t>
  </si>
  <si>
    <t>Монтаж 5 портов СКС для РМ</t>
  </si>
  <si>
    <t xml:space="preserve">ВВБ-3119-14 </t>
  </si>
  <si>
    <t>0787</t>
  </si>
  <si>
    <t>г Елабуга пр-кт Нефтяников 19</t>
  </si>
  <si>
    <t xml:space="preserve"> Богомолов Александр Николаевич 79519010431
Сопровождающий на объекте: Богомолов Александр Николаевич +7 917 909 87 94</t>
  </si>
  <si>
    <t>Монтаж 2 портов СКС для ЖК СУО(ЕИРС)</t>
  </si>
  <si>
    <t>ВВБ-3119-16</t>
  </si>
  <si>
    <t>385</t>
  </si>
  <si>
    <t>г Альметьевск ул Ленина 122</t>
  </si>
  <si>
    <t>Необходим монтаж СКС, для ЖК панели БИРС. (Панель уже установлена)+</t>
  </si>
  <si>
    <t>ВВБ-3119-17</t>
  </si>
  <si>
    <t>г Казань ул Карбышева 36/2</t>
  </si>
  <si>
    <t xml:space="preserve"> Соломыкова Ольга Андреевна 79156872267
Сопровождающий на объекте: Завгарова Лилия Энгелевна 8-917-261-4753</t>
  </si>
  <si>
    <t>Требуется организация СКС для последующей установки 1 УС (на схеме во вложении РАТМ, который будет устанавливаться, отмечен как МХ8600)</t>
  </si>
  <si>
    <t>ВВБ-3119-18</t>
  </si>
  <si>
    <t xml:space="preserve"> Беленок Алексей Викторович 79033054046</t>
  </si>
  <si>
    <t>Демонтаж части или всей существующей СКС (порт): 128 шт.</t>
  </si>
  <si>
    <t>В кроссовой 202 необходимо демонтировать из лотков неиспользуемые кабели 128 портов. Мешают дальнейшему развитию СКС на объекте.</t>
  </si>
  <si>
    <t>ВВБ-3119-19</t>
  </si>
  <si>
    <t xml:space="preserve"> г Набережные Челны ул Татарстан 18а</t>
  </si>
  <si>
    <t xml:space="preserve"> Арестова Ольга Андреевна 79156872267
Сопровождающий на объекте: Арестова Ольга Андреевна +7 917 393 71 37</t>
  </si>
  <si>
    <t>Монтаж 1 порта СКС для Неттопа/ЖК БИРС (за потолком)</t>
  </si>
  <si>
    <t>СРБ-4850-19</t>
  </si>
  <si>
    <t xml:space="preserve"> г Ефремов ул Мира 2В</t>
  </si>
  <si>
    <t>Зенков Виктор Викторович 79101662065
Сопровождающий на объекте: Чуенкова Валерия Алексеевна 8-953-436-1171</t>
  </si>
  <si>
    <t>Требуется перенос 3 розеток и 9 новых; $5 На схеме отмечены 5 столов . На 5, 1,2 скс далеко скорее всего нужно провести новые линии по 3 шт на стол. На 3 столе розетки есть. На 4 стол есть возможность перенести на с 3 стола, на 6 стол провода скс смотаны на полке.</t>
  </si>
  <si>
    <t>СРБ-4850-21</t>
  </si>
  <si>
    <t xml:space="preserve"> г Тула ул Октябрьская 20</t>
  </si>
  <si>
    <t>Аникушина Светлана Викторовна 79539533199, Гончаров Алексей Анатольевич, +7(910)588-61-51</t>
  </si>
  <si>
    <t>Монтаж СКС к ИПТ 60304389 с</t>
  </si>
  <si>
    <t xml:space="preserve">СРБ-4853-10 </t>
  </si>
  <si>
    <t>0256</t>
  </si>
  <si>
    <t>Холявина Татьяна Николаевна 79107089275, Коробов А , тел. +7 910 911-77-35</t>
  </si>
  <si>
    <t>необходимо выполнить монтаж и подключение системы СКС к ЖК и СУО</t>
  </si>
  <si>
    <t>СРБ-4853-11</t>
  </si>
  <si>
    <t xml:space="preserve"> г Калуга ул Литейная 15</t>
  </si>
  <si>
    <t>организация СКС портов на рабочем месте (перенос)</t>
  </si>
  <si>
    <t>СРБ-4853-12</t>
  </si>
  <si>
    <t xml:space="preserve"> г Калуга ул Моторная 4</t>
  </si>
  <si>
    <t>Установка  доп.  ИПТ  60304227  согласно  схеме  во  вложении,  требуется  организация  СКС  к  планируемому месту установки.</t>
  </si>
  <si>
    <t>УБ-3825-58</t>
  </si>
  <si>
    <t>г Уфа ул Первомайская 10</t>
  </si>
  <si>
    <t>Аникушина Светлана Викторовна 79539533199
Сопровождающий на объекте: Игнатова Олеся Николаевна 8-910-595-4226</t>
  </si>
  <si>
    <t>Кузнецов Артем Владимирович 79869622351
Сопровождающий на объекте: Гайнетдинова Эльвира Маратовна 8-917-362-3072</t>
  </si>
  <si>
    <t>Необходимо сделать спуски с потолка в металорукаве с подключением в УС</t>
  </si>
  <si>
    <t>г Ноябрьск пр-кт Мира 76</t>
  </si>
  <si>
    <t>Для переключения в новый коммутатор  для КИЦ 8369/023  "Ноябрьский" в серверной на 2  этаже Мира 76 необходима организация в подвале 4 портов в помещении 46 возле розеток 12.1-12.4 / возле окна у КИЦ / помечено цифрой 1, и 6 портов в помещении 7 в дежурке у инкассаторов / отметил цифрой 2.</t>
  </si>
  <si>
    <t>100</t>
  </si>
  <si>
    <t>г Киров ул Дерендяева 25</t>
  </si>
  <si>
    <t>Сапожников Александр Владимирович 79195242775</t>
  </si>
  <si>
    <t>Необходимы 2 порта СКС для ір камер</t>
  </si>
  <si>
    <t xml:space="preserve">ВВБ-4845-33 </t>
  </si>
  <si>
    <t xml:space="preserve"> Учаев Дмитрий Васильевич 79875428133
Сопровождающий на объекте: Гранова Наталья Сергеевна, 79101260930</t>
  </si>
  <si>
    <t>Перемещение/Восстановление ранее используемых портов в пределах объекта (порт): 12 шт.</t>
  </si>
  <si>
    <t>необходимо перенести скс розетки в кабель канал</t>
  </si>
  <si>
    <t>https://disk.yandex.ru/d/zBBYFgUtGGEsXw</t>
  </si>
  <si>
    <t>https://disk.yandex.ru/d/5y8XXDzFN6vADg</t>
  </si>
  <si>
    <t>https://disk.yandex.ru/d/KB0lmZB4tyPYJA</t>
  </si>
  <si>
    <t>https://disk.yandex.ru/d/MOzfKAjGXA7ong</t>
  </si>
  <si>
    <t>https://disk.yandex.ru/d/eACqRHNLvUGkug</t>
  </si>
  <si>
    <t>https://disk.yandex.ru/d/lZVYqF1S4n4oYg</t>
  </si>
  <si>
    <t>https://disk.yandex.ru/d/Vct9T5VsFqlYAg</t>
  </si>
  <si>
    <t>https://disk.yandex.ru/d/Dnbc__q7B5AY9A</t>
  </si>
  <si>
    <t>https://disk.yandex.ru/d/WnFsmczXDBcFFA</t>
  </si>
  <si>
    <t>https://disk.yandex.ru/d/VgVTZDtruuWctQ</t>
  </si>
  <si>
    <t>https://disk.yandex.ru/d/frCiVprMYz9fMg</t>
  </si>
  <si>
    <t>https://disk.yandex.ru/d/qVUG_tU4bzLAOw</t>
  </si>
  <si>
    <t>https://disk.yandex.ru/d/w_aiBxc_ChPlUg</t>
  </si>
  <si>
    <t>https://disk.yandex.ru/d/p2jmqssG89iL8w</t>
  </si>
  <si>
    <t>https://disk.yandex.ru/d/4FMgZz4U-v_iIw</t>
  </si>
  <si>
    <t>https://disk.yandex.ru/d/qTCxU0tePSMhUg</t>
  </si>
  <si>
    <t>https://disk.yandex.ru/d/gMnfXWY2kVdHhA</t>
  </si>
  <si>
    <t>https://disk.yandex.ru/d/LWWYMHkcziKM8w</t>
  </si>
  <si>
    <t>https://disk.yandex.ru/d/IbEdFCYtTyPvdA</t>
  </si>
  <si>
    <t> 4504316550</t>
  </si>
  <si>
    <t>п Игра ул Советская 37</t>
  </si>
  <si>
    <t xml:space="preserve"> Ившин Сергей Юрьевич 79068166043</t>
  </si>
  <si>
    <t>Необходим монтаж 18 портов СКС для РМ</t>
  </si>
  <si>
    <t>https://disk.yandex.ru/d/mdB9nkqPBD2epA</t>
  </si>
  <si>
    <t xml:space="preserve"> ВВБ-3119-20 </t>
  </si>
  <si>
    <t>0960</t>
  </si>
  <si>
    <t xml:space="preserve"> пгт Алексеевское пл Советская зд9</t>
  </si>
  <si>
    <t>Сабирзянов Рамиль Ниазович 79377711040
Сопровождающий на объекте: Сабирзянов Рамиль Ниазович +7 999 758 84 46</t>
  </si>
  <si>
    <t>Монтаж 5 портов СКС для МФУ</t>
  </si>
  <si>
    <t xml:space="preserve">ВВБ-4845-34 </t>
  </si>
  <si>
    <t xml:space="preserve"> г Нижний Новгород ул Академика Сахарова 2к2</t>
  </si>
  <si>
    <t>Власова Наталья Сергеевна 79202599439
Сопровождающий на объекте: Малышев Александр Николаевич; 8-910-890-0816</t>
  </si>
  <si>
    <t>прошу оперативно установить 2 скс порта в корп. 2, эт 2, сектор Г напротив РМ 37 для ЖК панели</t>
  </si>
  <si>
    <t>СИБ-2120-139</t>
  </si>
  <si>
    <t xml:space="preserve"> с Боровлянка ул Фефелова 53 режим работы:Пн,вт,чт,пт с 9:00-15:00</t>
  </si>
  <si>
    <t xml:space="preserve"> Ананьина Дарья Игоревна 79133631153</t>
  </si>
  <si>
    <t>Установить СКС розетку на рабочем месте сотрудника для подключения одной счетно -сортировальной машинки в сеть банка (ВСП с одним работником).</t>
  </si>
  <si>
    <t xml:space="preserve"> СИБ-3821-31</t>
  </si>
  <si>
    <t xml:space="preserve"> г Омск ул Иркутская 70к1</t>
  </si>
  <si>
    <t>Кучумов Илья Андреевич 79083119643
Сопровождающий на объекте: Кучумов Илья Андреевич +7 908 311 96 43, Бабарыкин Алексей Геннадьевич, 79139882152</t>
  </si>
  <si>
    <t>Требуется монтаж дополнительных СКС-портов в количестве 4 штук на рабочих местах окна № 4, 5, 6, 7</t>
  </si>
  <si>
    <t>https://disk.yandex.ru/d/hcm5xDT35fIozg</t>
  </si>
  <si>
    <t>https://disk.yandex.ru/d/dkzCRRnaRo-MFQ</t>
  </si>
  <si>
    <t>https://disk.yandex.ru/d/oyxJ3B1Zr4j8PA</t>
  </si>
  <si>
    <t>https://disk.yandex.ru/d/hIy0hOe9z0KETw</t>
  </si>
  <si>
    <t>4504319623 </t>
  </si>
  <si>
    <t>4504319351 </t>
  </si>
  <si>
    <t>ВВБ-4845-35</t>
  </si>
  <si>
    <t>г Нижний Новгород ул Баумана 50</t>
  </si>
  <si>
    <t>Требуется  организация  СКС  для  последующей  установки  1  УС  (на  схеме  во  вложении  ИПТ,  который  будет устанавливаться, отмечен как ІТТ МХ9100SB Міn.)</t>
  </si>
  <si>
    <t>01136</t>
  </si>
  <si>
    <t xml:space="preserve"> г Петрозаводск ул Ровно (Кукковка р-н) 18</t>
  </si>
  <si>
    <t>Шарапенко Алексей Александрович 79114302199
Сопровождающий на объекте: Шарапенко Алексей Александрович +7 981 400 99 85</t>
  </si>
  <si>
    <t>На желтую метку нужно 2 порта СКС для РМ</t>
  </si>
  <si>
    <t xml:space="preserve"> СИБ-3821-32 </t>
  </si>
  <si>
    <t>0324</t>
  </si>
  <si>
    <t xml:space="preserve"> г Исилькуль ул Коммунистическая 14</t>
  </si>
  <si>
    <t>Соловьева  Анна  Николаевна  +7  913  723  56  23,  Глухих  Андрей  Сергеевич, +7(913)668-93-72</t>
  </si>
  <si>
    <t>Монтаж СКС для банкомата 60007480</t>
  </si>
  <si>
    <t xml:space="preserve"> СИБ-3821-33</t>
  </si>
  <si>
    <t>0446</t>
  </si>
  <si>
    <t xml:space="preserve"> рп Черлак ул Ленина 95</t>
  </si>
  <si>
    <t>Необходимы коммуникации для подключения банкомата</t>
  </si>
  <si>
    <t>УБ-3825-59</t>
  </si>
  <si>
    <t>Кирста Вячеслав Викторович 79173625135</t>
  </si>
  <si>
    <t>Необходимо  срочно  изменить  места  размещения  2-х  ССМ,  поэтому  прошу  провести  коммутацию оборудования на новых местах размещения.</t>
  </si>
  <si>
    <t>https://disk.yandex.ru/d/yUPM_Z_cS263Qg</t>
  </si>
  <si>
    <t>https://disk.yandex.ru/d/02LCdL5bJ7RDUA</t>
  </si>
  <si>
    <t>https://disk.yandex.ru/d/bmfQBIVBA1VB4w</t>
  </si>
  <si>
    <t>https://disk.yandex.ru/d/y4IQKXT6s20-kQ</t>
  </si>
  <si>
    <t>https://disk.yandex.ru/d/qJEUY2GLjKIj-w</t>
  </si>
  <si>
    <t>ЦЧБ-6471-19</t>
  </si>
  <si>
    <t>629</t>
  </si>
  <si>
    <t>Липецк, п. Петровский</t>
  </si>
  <si>
    <t xml:space="preserve"> Фролова Людмила Сергеевна 8-904-285-5810</t>
  </si>
  <si>
    <t xml:space="preserve"> пгт Оричи ул Карла Маркса 14</t>
  </si>
  <si>
    <t>Шахматов Михаил Иванович 79127293473</t>
  </si>
  <si>
    <t>Для  организации  переноса  и  подключения  рабочих  мест  в  ДО  166  по  адресу  Оричи  Маркса  14,  необходим монтаж розеток СКС</t>
  </si>
  <si>
    <t>с Янтиково ул Ленина 11</t>
  </si>
  <si>
    <t>Степанов Сергей Александрович 79520275141
Сопровождающий на объекте: Краснов Александр Павлович +7 917 077 81 12</t>
  </si>
  <si>
    <t>организация бти рабочих мест на время обособления</t>
  </si>
  <si>
    <t xml:space="preserve">ВВБ-3119-13 </t>
  </si>
  <si>
    <t>0106</t>
  </si>
  <si>
    <t xml:space="preserve"> г Казань ул Беломорская 81</t>
  </si>
  <si>
    <t>Мещанов Денис Николаевич 79173937137</t>
  </si>
  <si>
    <t>Требуется монтаж СКС для подведение СКС для подключения неттопа</t>
  </si>
  <si>
    <t xml:space="preserve">ВВБ-4845-36 </t>
  </si>
  <si>
    <t>г Нижний Новгород ул Коминтерна 168</t>
  </si>
  <si>
    <t>Соломыкова Ольга Андреевна 79156872267
Сопровождающий на объекте: Соломыкова Ольга Андреевна +7 909 291 52 51, Талаев Руслан Олегович, +7(987)548-01-80</t>
  </si>
  <si>
    <t>Организовать подведение СКС для подключения ЖК панели.</t>
  </si>
  <si>
    <t xml:space="preserve"> СИБ-3748-18 </t>
  </si>
  <si>
    <t>929</t>
  </si>
  <si>
    <t>63285,  Северо-Енисейский  район,  и.  Вангаш,  ул.  Центральная, зд.31</t>
  </si>
  <si>
    <t>Лемберг Юрий Рихардович +7-913-031-3224
Сопровождающий на объекте: Леонец Елена Викторовна +7-923-322-7635</t>
  </si>
  <si>
    <t>Необходимо установить ТКШ, удовлетворяющий требованиям Стандарта. Тип монтажа - напольный. 
Габариты - не менее 32 юнитов 600*600мм. Взамен ТСО. Дверь одностворчатая. А также требуется - монтаж 6 новых портов СКС</t>
  </si>
  <si>
    <t>СИБ-3821-34</t>
  </si>
  <si>
    <t>г Омск ул Багратиона 2</t>
  </si>
  <si>
    <t xml:space="preserve"> Смирнов Александр Юрьевич; +79339925473</t>
  </si>
  <si>
    <t>https://disk.yandex.ru/d/L3BEeBgFXnKXFw</t>
  </si>
  <si>
    <t>https://disk.yandex.ru/d/VEt5U12XaLhBIA</t>
  </si>
  <si>
    <t>https://disk.yandex.ru/d/Vf8mtZcTNtLO3A</t>
  </si>
  <si>
    <t>https://disk.yandex.ru/d/1_6aNq01HDWdsQ</t>
  </si>
  <si>
    <t>https://disk.yandex.ru/d/6b8IhDm7jLE6UQ</t>
  </si>
  <si>
    <t>https://disk.yandex.ru/d/PdySPdOJNE13jw</t>
  </si>
  <si>
    <t>https://disk.yandex.ru/d/8LADlkMzyx1z-Q</t>
  </si>
  <si>
    <t xml:space="preserve">Дуванский район, с.Ариево, ул. Школьная, 29
</t>
  </si>
  <si>
    <t xml:space="preserve"> СИБ-3748-19</t>
  </si>
  <si>
    <t xml:space="preserve"> г Красноярск ул Мечникова 54</t>
  </si>
  <si>
    <t>Вилинский Павел Валерьевич 79853399622
Сопровождающий на объекте: Вилинский Павел Валерьевич +7 913 031 32 93</t>
  </si>
  <si>
    <t>Монтаж 10 портов СКС для Wi-fi согласно схеме</t>
  </si>
  <si>
    <t>https://disk.yandex.ru/d/3nG2yU7UMLU4Mw</t>
  </si>
  <si>
    <t xml:space="preserve">СРБ-4754-24 </t>
  </si>
  <si>
    <t>г Рязань пр-кт Первомайский 18</t>
  </si>
  <si>
    <t xml:space="preserve"> Щетинин Виталий Васильевич +7 915 600 62 60, Назаркина Светлана
Витальевна 8-920-955-7097</t>
  </si>
  <si>
    <t>СКС кат. 5е в кол-ве: 65 шт.</t>
  </si>
  <si>
    <t>Мотнаж  60-65  портов  в  кабель-каналы  на  стены  к  РМ  согласно  вложенной  схемы  в  помещении  конференц зала</t>
  </si>
  <si>
    <t xml:space="preserve">ББ-3741-16 </t>
  </si>
  <si>
    <t>Многофункциональное здание г Улан-Удэ ул Мокрова 31</t>
  </si>
  <si>
    <t xml:space="preserve"> Котов Владислав Васильевич 79516320410
Сопровождающий на объекте: Котов Владислав Васильевич +7 914 838 95 08</t>
  </si>
  <si>
    <t>Добрый день. Создание нового порта СКС для подключения системного блока</t>
  </si>
  <si>
    <t>https://disk.yandex.ru/d/iCT_l5XiRXVSpQ</t>
  </si>
  <si>
    <t>https://disk.yandex.ru/d/LFIj3p1MI502Pw</t>
  </si>
  <si>
    <t xml:space="preserve"> ВВБ-4845-39</t>
  </si>
  <si>
    <t>г Нижний Новгород пр-кт Октября 25</t>
  </si>
  <si>
    <t>Соломыкова Ольга Андреевна 79156872267
Сопровождающий на объекте: Соломыкова Ольга Андреевна +7 929 046 46 01, Сокольников Максим Борисович, +7(910)872-20-58</t>
  </si>
  <si>
    <t>монтаж СКС для ЖК панели</t>
  </si>
  <si>
    <t>СИБ-3821-35</t>
  </si>
  <si>
    <t>г Омск пр-кт Мира 43</t>
  </si>
  <si>
    <t>Редекоп Андрей Александрович 79133978046</t>
  </si>
  <si>
    <t>СИБ-3821-36</t>
  </si>
  <si>
    <t>Для подключения камер видеонаблюдения требуется установка 7 шт новых СКС портов</t>
  </si>
  <si>
    <t xml:space="preserve">СЗБ-0432-20 </t>
  </si>
  <si>
    <t xml:space="preserve"> г Архангельск пр-кт Ломоносова 137</t>
  </si>
  <si>
    <t>Блинов Павел Вадимович 79815510072
Сопровождающий на объекте: Кузьмин Владислав Алексеевич, +7(911)580-22-74</t>
  </si>
  <si>
    <t>Монтаж нового оптического дуплексного порта (два волокна) кат. OS2, ОМЗ: 16 шт.</t>
  </si>
  <si>
    <t>Требуется прокладка 12 портов медного кабеля и 16 портов оптического кабеля, прокладка в гофре по частично существующим вертикальным кабельным трассам здания, частично в подвале по плитам перекрытия (кирпичная стена)</t>
  </si>
  <si>
    <t>https://disk.yandex.ru/d/oBZEFkyBWhlQ5Q</t>
  </si>
  <si>
    <t>https://disk.yandex.ru/d/rkAIVJ6thb-Oog</t>
  </si>
  <si>
    <t>https://disk.yandex.ru/d/92a1ebwgHYulgQ</t>
  </si>
  <si>
    <t>https://disk.yandex.ru/d/GHlIBq7NWBZBAg</t>
  </si>
  <si>
    <t>СРБ-4853-13</t>
  </si>
  <si>
    <t xml:space="preserve"> г Обнинск пр-кт Маркса 94</t>
  </si>
  <si>
    <t>Рошка Штефан 79035572288
Сопровождающий на объекте: Ольховский Дмитрий Андреевич, +7(910)510-38-68</t>
  </si>
  <si>
    <t>Монтаж 1 порта СКС для wi-fi</t>
  </si>
  <si>
    <t xml:space="preserve">ЦЧБ-8486-31 </t>
  </si>
  <si>
    <t>722</t>
  </si>
  <si>
    <t>Воронежская область, Лискинский р-н, с. Троицкое, ул. Буденного, 118а</t>
  </si>
  <si>
    <t xml:space="preserve"> Ковригин Алексей Владимирович 8-980-546-6646
Сопровождающий на объекте: Серикова Юлия Николаевна</t>
  </si>
  <si>
    <t>Монтаж ТКШ 2011 с отступом от стены, на которой висит кондиционер и отступом от сейфа. Монтаж 4 новых порта СКС.</t>
  </si>
  <si>
    <t>СЗБ-3051-22</t>
  </si>
  <si>
    <t>Вологодская область, г.Вологда, улЛенинградская, 150</t>
  </si>
  <si>
    <t>Маслова Любовь Николаевна 79218755346
Сопровождающий на объекте: Маслова Любовь Николаевна +7 963 354 62 73</t>
  </si>
  <si>
    <t>СЗБ-3051-23</t>
  </si>
  <si>
    <t>г Бабаево ул Советская 38</t>
  </si>
  <si>
    <t>Кузнецов Ярослав Юрьевич 79995597344, ХрусталевМ.А., тел. 89815093578</t>
  </si>
  <si>
    <t>Дополнительный порт (1шт) в кассе (круг с восклицательным знаком на РП)</t>
  </si>
  <si>
    <t xml:space="preserve">СИБ-3821-37 </t>
  </si>
  <si>
    <t xml:space="preserve"> г Омск ул Крупской 10</t>
  </si>
  <si>
    <t>Кузнецов  Ярослав  Юрьевич  79995597344,  Бабарыкин  Игорь  Александрович, +7(913)616-52-41</t>
  </si>
  <si>
    <t>https://disk.yandex.ru/d/DZSuLbRCB5SV6g</t>
  </si>
  <si>
    <t>https://disk.yandex.ru/d/drKBJ6y-OLfByA</t>
  </si>
  <si>
    <t>https://disk.yandex.ru/d/hoKXEBxcMU2rRA</t>
  </si>
  <si>
    <t>https://disk.yandex.ru/d/uBIy2zyfOJBHdA</t>
  </si>
  <si>
    <t>https://disk.yandex.ru/d/rHFOI2_9hKLqtg</t>
  </si>
  <si>
    <t> 4504324623</t>
  </si>
  <si>
    <t>демонтаж/монтаж портов при замене шкафов</t>
  </si>
  <si>
    <t>ББ-3741-17</t>
  </si>
  <si>
    <t xml:space="preserve"> г Улан-Удэ ул Октябрьская 15</t>
  </si>
  <si>
    <t>0120</t>
  </si>
  <si>
    <t xml:space="preserve"> г Киров ул Лепсе 62</t>
  </si>
  <si>
    <t>г Чебоксары ул Короленко 4Б</t>
  </si>
  <si>
    <t>Емельянов Сергей Геннадьевич 79170779551
Сопровождающий на объекте: Марков Леонид Яковлевич, +7(987)120-19-67</t>
  </si>
  <si>
    <t>Подключение новых рабочих к ЛВС</t>
  </si>
  <si>
    <t xml:space="preserve">ВВБ-3119-21 </t>
  </si>
  <si>
    <t>0356</t>
  </si>
  <si>
    <t>г Альметьевск ул Советская 153А</t>
  </si>
  <si>
    <t>Фомина  Индира  Шамильевна  79872348717,  Буранбаева  Наиля  Рашидовна, +7(919)620-05-34</t>
  </si>
  <si>
    <t>монтаж СКС для РМ</t>
  </si>
  <si>
    <t>ВВБ-3119-22</t>
  </si>
  <si>
    <t>0129</t>
  </si>
  <si>
    <t>г Казань ул Клары Цеткин 9</t>
  </si>
  <si>
    <t xml:space="preserve"> Замалетдинова Юлия Александровна 79053183062
Сопровождающий на объекте: Косарева Вера Архиповна 8-917-274-3428</t>
  </si>
  <si>
    <t>Перенос ЖК панели 60061961</t>
  </si>
  <si>
    <t xml:space="preserve">ВВБ-4845-40 </t>
  </si>
  <si>
    <t>Демонтаж с последующем монтажом СКС в пределах объекта (порт): 14 шт.</t>
  </si>
  <si>
    <t>Требуется заменить скс имеющихся проектов на более длинную и оставить запас в несколько метров для возможности перемещения рабочих мест</t>
  </si>
  <si>
    <t>ВВБ-4845-41</t>
  </si>
  <si>
    <t>г Нижний Новгород ул Керченская 18</t>
  </si>
  <si>
    <t>Самсонова Анастасия Владимировна 79176645308
Сопровождающий на объекте: Мубинов Руслан Алиевич, +7(910)140-13-87</t>
  </si>
  <si>
    <t>ВВБ-4845-42</t>
  </si>
  <si>
    <t>г Нижний Новгород ш Казанское 11</t>
  </si>
  <si>
    <t>Соломыкова Ольга Андреевна 79156872267
Сопровождающий на объекте: Дребезгова Анна Павловна 8-987-540-7004</t>
  </si>
  <si>
    <t>Организовать подведение СКС для подключения ЖК панели. Планируется замена на ЖК большей диагонали.</t>
  </si>
  <si>
    <t>ВВБ-4845-43</t>
  </si>
  <si>
    <t xml:space="preserve"> г Нижний Новгород ул Героев космоса 8А</t>
  </si>
  <si>
    <t xml:space="preserve"> Соломыкова Ольга Андреевна 79156872267
Сопровождающий на объекте: Данилина Ольга Сергеевна 8-920-036-0354</t>
  </si>
  <si>
    <t xml:space="preserve"> Вавилова Наталья Андреевна 79200366188
Сопровождающий на объекте: Тропин Иван Олегович, +7(987)750-39-98</t>
  </si>
  <si>
    <t>Организовать подведение СКС для подключения ЖК панели. Планируется замена текущей ЖК БИРС</t>
  </si>
  <si>
    <t>ВВБ-4845-44</t>
  </si>
  <si>
    <t>г Нижний Новгород ул Академика Сахарова 2к1</t>
  </si>
  <si>
    <t>Паршукова Наталия Сергеевна +7 950 610 15 76</t>
  </si>
  <si>
    <t>Необходимо  4  информационных  порта  для  подключение  телефонных  аппаратов  для  тестирования  (Россия, обл Нижегородская, г Нижний Новгород, ул Академика Сахарова, 2к1, Секторы В, Г 1.2.Г. 1.043)</t>
  </si>
  <si>
    <t>ВВБ-4845-45</t>
  </si>
  <si>
    <t xml:space="preserve"> г Нижний Новгород ул Березовская 95</t>
  </si>
  <si>
    <t>Соломыкова Ольга Андреевна 79156872267</t>
  </si>
  <si>
    <t>монтаж СКС для УС</t>
  </si>
  <si>
    <t>ДВБ-3290-10</t>
  </si>
  <si>
    <t xml:space="preserve"> Кривенко Николай Павлович 79098116555
Сопровождающий на объекте: Кривенко Николай Павлович +7 914 610 37 85</t>
  </si>
  <si>
    <t>Монтаж 4 СКС портов на 2 РМ</t>
  </si>
  <si>
    <t xml:space="preserve">СИБ-2120-140 </t>
  </si>
  <si>
    <t xml:space="preserve"> г Лесосибирск ул Парковая 9а</t>
  </si>
  <si>
    <t>: Букреев Василий Васильевич 79260258309
Сопровождающий на объекте: Возовиков Дмитрий Сергеевич, +7(913)830-01-77</t>
  </si>
  <si>
    <t>Перенос 1 порта СКС</t>
  </si>
  <si>
    <t>СИБ-2120-141</t>
  </si>
  <si>
    <t>0564</t>
  </si>
  <si>
    <t>с Алтайское ул Ключевая влд45а</t>
  </si>
  <si>
    <t>Рошка Штефан 79035572288
Сопровождающий на объекте: Рошка Штефан +7 995 522 83 11</t>
  </si>
  <si>
    <t>Необходим монтаж СКС для ТД № 3 согласно плану</t>
  </si>
  <si>
    <t>СИБ-2120-142</t>
  </si>
  <si>
    <t>737</t>
  </si>
  <si>
    <t>Троицкий р-н, с. Петровка, ул. Бабуркина, 58Б режим работы:Вт с 9:00-15:00,Пт с 9:00-17:00</t>
  </si>
  <si>
    <t>Поскотинов Василий Алексеевич Сергеев Евгений Александрович +7-903-957-0373- +7-909-844-1111
Сопровождающий на объекте: Аникаева Наталья Юрьевна 8-913-279-3026</t>
  </si>
  <si>
    <t>Монтаж ТКШ 12U (банковский) вместо старого ТКШ на полу. Монтаж 4 портов СКС.</t>
  </si>
  <si>
    <t>01710</t>
  </si>
  <si>
    <t xml:space="preserve"> г Североморск ул Вице-адмирала Падорина 5</t>
  </si>
  <si>
    <t>Колесова  Светлана  Владимировна  +7  921  918  40  78,  Александр  Викторович ,тел.8-911-329-0369,Колесова Светлана Владимировна 79213239845</t>
  </si>
  <si>
    <t>монтаж СКС портов для подключения ССМ на РМ: КП</t>
  </si>
  <si>
    <t>01357</t>
  </si>
  <si>
    <t xml:space="preserve"> г Кандалакша ул Аэронавтов 2</t>
  </si>
  <si>
    <t>Колесова Светлана Владимировна 79213239845
Сопровождающий на объекте: Брик Анна Юрьевна 8-952-297-8099</t>
  </si>
  <si>
    <t>монтаж СКС портов для подключения ССМ на РМ: КП и УРМ</t>
  </si>
  <si>
    <t xml:space="preserve"> г Кандалакша ул Новая 10</t>
  </si>
  <si>
    <t>Колесова Светлана Владимировна 79213239845
Сопровождающий на объекте: Коморникова Ольга Федоровна 8-921-734-4550</t>
  </si>
  <si>
    <t>монтаж СКС портов для подключения ССМ на РМ УРМ, ЗК и КП</t>
  </si>
  <si>
    <t>01408</t>
  </si>
  <si>
    <t>пгт Никель пр-кт Гвардейский 39</t>
  </si>
  <si>
    <t>Устинова Ия Дмитриевна 79119191963</t>
  </si>
  <si>
    <t>Монтаж 2 СКС для ССМ</t>
  </si>
  <si>
    <t>г Мончегорск пр-кт Металлургов 7</t>
  </si>
  <si>
    <t>Колесова Светлана Владимировна 79213239845
Сопровождающий на объекте: Колесова Светлана Владимировна +7 921 918 40 78</t>
  </si>
  <si>
    <t>Монтаж СКС для ССМ в КП</t>
  </si>
  <si>
    <t>01352</t>
  </si>
  <si>
    <t xml:space="preserve"> г Мурманск ул Генерала Щербакова 7</t>
  </si>
  <si>
    <t>: Колесова Светлана Владимировна 79213239845
Сопровождающий на объекте: Колесова Светлана Владимировна +7 921 918 40 78</t>
  </si>
  <si>
    <t>монтаж СКС портов для подключения ССМ на РМ ЗК и КП</t>
  </si>
  <si>
    <t>СЗБ-1896-10</t>
  </si>
  <si>
    <t>01348</t>
  </si>
  <si>
    <t>г Мурманск ул Ленинградская 24</t>
  </si>
  <si>
    <t>Монтаж портов СКС для 2 ССМ в комнате перерасчёта</t>
  </si>
  <si>
    <t>СЗБ-1896-11</t>
  </si>
  <si>
    <t>01381</t>
  </si>
  <si>
    <t>г Североморск ул Авиаторов 1</t>
  </si>
  <si>
    <t xml:space="preserve"> Устинова Ия Дмитриевна 79119191963</t>
  </si>
  <si>
    <t>Монтаж 2 СКС портов для ССМ (по 1 на каждое отмеченное РМ)</t>
  </si>
  <si>
    <t xml:space="preserve">СЗБ-З051-24 </t>
  </si>
  <si>
    <t xml:space="preserve"> г Сокол ул Советская 75</t>
  </si>
  <si>
    <t xml:space="preserve"> Кузнецов Ярослав Юрьевич 79995597344</t>
  </si>
  <si>
    <t>Ломакин Денис Георгиевич 79039092358
Сопровождающий на объекте: Панферов Роман Владимирович, +7(983)217-10-63</t>
  </si>
  <si>
    <t>на 7 этаже здания ГОСБ в кабинете 7.08 требуется монтаж розеток СКС на новые рабочие места и установка розеток под принтеры на стенах согласно плана</t>
  </si>
  <si>
    <t>г Новокузнецк ул Тольятти (Центральный р-н) зд27</t>
  </si>
  <si>
    <t>Угаров Евгений Олегович 79236043786
Сопровождающий на объекте: Мерзлякова Эллина Николаевна, +7(913)420-05-25</t>
  </si>
  <si>
    <t>СКС кат. 5е в кол-ве: 142 шт.</t>
  </si>
  <si>
    <t>Протянуть 142 линка из помещение новой кроссовой (во вложении план цоколя выделен зеленым) в
помещения КИЦ 8615/0198, возле каждой точки установить сетевую розетку. В кроссовой установить
патч-панели для кроссировки. Линки в кроссовой/серверной подключить к РОЕ-портам коммутаторов, раскроссировать под целевую сеть ТСВ 48.x. КИЦ 1 этаж - отмечены шкафы, где сейчас находится сервер видеонаблюдения. КИЦ кассовики цоколь - схематичное изображение КИЦ Цоколь и новая серверная
отмечена зелёным. Общий план цоколь - общий план цокольного этажа.</t>
  </si>
  <si>
    <t>ребуется соединить новую кроссовую ТСВ КИЦ 8615/0198 (на плане помещение выделено зеленым) в цоколе с кроссовой/серверной на 3 этаже. МЕЖКРОСС</t>
  </si>
  <si>
    <t xml:space="preserve">СИБ-3745-21 </t>
  </si>
  <si>
    <t>СИБ-3745-22</t>
  </si>
  <si>
    <t>СИБ-3745-23</t>
  </si>
  <si>
    <t>СИБ-3745-24</t>
  </si>
  <si>
    <t xml:space="preserve"> г Белово пгт Инской ул Пугачева 4</t>
  </si>
  <si>
    <t>Кузнецов Ярослав Юрьевич 79995597344</t>
  </si>
  <si>
    <t xml:space="preserve"> СИБ-3748-20 </t>
  </si>
  <si>
    <t xml:space="preserve"> Букреев Василий Васильевич, +7(913)830-01-77, Возовиков Дмитрий Сергеевич, +7(913)830-01-77</t>
  </si>
  <si>
    <t>выполнить коммутацию (маркировку) СКС на патч панели для вай фай точки доступа АРОЗ в подвале</t>
  </si>
  <si>
    <t xml:space="preserve"> СИБ-3748-21</t>
  </si>
  <si>
    <t>0904</t>
  </si>
  <si>
    <t xml:space="preserve"> г Лесосибирск ул Белинского 17</t>
  </si>
  <si>
    <t>убрано 2 рабочих места, МФУ перенесено, необходимо подключение.</t>
  </si>
  <si>
    <t>https://disk.yandex.ru/d/QOt6poabtBdWng</t>
  </si>
  <si>
    <t>https://disk.yandex.ru/d/BouKb7cnu5ehJg</t>
  </si>
  <si>
    <t>https://disk.yandex.ru/d/48_UwNsTg1_N6A</t>
  </si>
  <si>
    <t>https://disk.yandex.ru/d/9gnaQsw5myLe0g</t>
  </si>
  <si>
    <t>https://disk.yandex.ru/d/Hjwms1N3hhLcvQ</t>
  </si>
  <si>
    <t>https://disk.yandex.ru/d/bxlXVebiczDXtQ</t>
  </si>
  <si>
    <t>https://disk.yandex.ru/d/NEoanYw37Ww7mw</t>
  </si>
  <si>
    <t>https://disk.yandex.ru/d/2T_mp0STC38PmQ</t>
  </si>
  <si>
    <t>https://disk.yandex.ru/d/BnogiDDKCj7wng</t>
  </si>
  <si>
    <t>https://disk.yandex.ru/d/GTTkq73sNC8jFw</t>
  </si>
  <si>
    <t>https://disk.yandex.ru/d/1khGr6f4sgRR4A</t>
  </si>
  <si>
    <t>https://disk.yandex.ru/d/GvmIQtv1RVqPNQ</t>
  </si>
  <si>
    <t>https://disk.yandex.ru/d/uHBmZJA7Jxhspg</t>
  </si>
  <si>
    <t>https://disk.yandex.ru/d/lUgc-1NJhSVEGQ</t>
  </si>
  <si>
    <t>https://disk.yandex.ru/d/9xydZ2Ulp0NZjA</t>
  </si>
  <si>
    <t>https://disk.yandex.ru/d/6ud6bUT-uTPqmA</t>
  </si>
  <si>
    <t>https://disk.yandex.ru/d/dvjYcJF3Ts1ZNw</t>
  </si>
  <si>
    <t>https://disk.yandex.ru/d/feD1n6lJEYMugg</t>
  </si>
  <si>
    <t>https://disk.yandex.ru/d/Yzjabo7qL0PV9w</t>
  </si>
  <si>
    <t>https://disk.yandex.ru/d/0D15g31a4FQBzA</t>
  </si>
  <si>
    <t>https://disk.yandex.ru/d/QFwLgzPu6BAl3Q</t>
  </si>
  <si>
    <t>https://disk.yandex.ru/d/l9Ti1rfkvBOQFg</t>
  </si>
  <si>
    <t>https://disk.yandex.ru/d/T_nUKnRbcBWLTQ</t>
  </si>
  <si>
    <t>https://disk.yandex.ru/d/dcMcXc3cRWkftw</t>
  </si>
  <si>
    <t>https://disk.yandex.ru/d/U2jUYDElexEa0w</t>
  </si>
  <si>
    <t>https://disk.yandex.ru/d/a6bKM8nh8_TNKQ</t>
  </si>
  <si>
    <t>https://disk.yandex.ru/d/YAyOYNzre7LYsQ</t>
  </si>
  <si>
    <t>https://disk.yandex.ru/d/rnfArFhWs4RHGw</t>
  </si>
  <si>
    <t>https://disk.yandex.ru/d/Y2h3YLRmMN2wrg</t>
  </si>
  <si>
    <t>https://disk.yandex.ru/d/S1dxMi-wh_XCYw</t>
  </si>
  <si>
    <t xml:space="preserve">СИБ-3821-38 </t>
  </si>
  <si>
    <t xml:space="preserve"> п Боевой ул Ленина 13</t>
  </si>
  <si>
    <t xml:space="preserve"> п Боевой ул Ленина 13 режим работы:Ср-Пт с 8:30-17:00</t>
  </si>
  <si>
    <t>Козлов Артём Анатольевич +7 904 890 32 47, Угольнов Анатолий +7(983)165-16-13</t>
  </si>
  <si>
    <t>СИБ-3821-39</t>
  </si>
  <si>
    <t xml:space="preserve"> рп Муромцево ул Ленина 42</t>
  </si>
  <si>
    <t>СИБ-3821-40</t>
  </si>
  <si>
    <t xml:space="preserve"> Анпилогов Виктор Сергеевич 79531992188
Сопровождающий на объекте: Беляева Марина Владимировна 8-965-974-3746</t>
  </si>
  <si>
    <t>СИБ-3821-41</t>
  </si>
  <si>
    <t>0495</t>
  </si>
  <si>
    <t xml:space="preserve"> рп Саргатское ул Октябрьская 12А</t>
  </si>
  <si>
    <t>Кузнецов Ярослав Юрьевич 79995597344
Сопровождающий на объекте: Сентерёва Наталья Александровна 8-908-318-9810</t>
  </si>
  <si>
    <t>Дополнительный порт (1шт) в кассе (круг с восклицательным знаком на РП)wі-fi для Smart-pos</t>
  </si>
  <si>
    <t>СИБ-3821-42</t>
  </si>
  <si>
    <t xml:space="preserve"> г Омск ул Богдана Хмельницкого 214</t>
  </si>
  <si>
    <t>: Кузнецов Ярослав Юрьевич 79995597344</t>
  </si>
  <si>
    <t>СИБ-3821-43</t>
  </si>
  <si>
    <t>п Боевой ул Ленина 13</t>
  </si>
  <si>
    <t xml:space="preserve"> Анпилогов Виктор Сергеевич 79531992188
Сопровождающий на объекте: Анпилогов Виктор Сергеевич 79531992188</t>
  </si>
  <si>
    <t>Необходимы коммуникации для подключения банкомата. УС</t>
  </si>
  <si>
    <t>СИБ-3821-44</t>
  </si>
  <si>
    <t>г Омск ул 3-я Молодежная 49</t>
  </si>
  <si>
    <t>СИБ-3821-45</t>
  </si>
  <si>
    <t>На БИРС нет линка. ТЗС не смогли определить порт. СБС АРМ: СКС нарушен. В серверной порты не
подписаны. Прозвонка всех СКС не удалось найти нужный. Требуется организация новой СКС для БИРС</t>
  </si>
  <si>
    <t xml:space="preserve">СРБ-4754-25 </t>
  </si>
  <si>
    <t>Щетинин Виталий Васильевич 79156006260</t>
  </si>
  <si>
    <t>установка 10 портов на 3 рабочих места</t>
  </si>
  <si>
    <t>СРБ-4754-26</t>
  </si>
  <si>
    <t>20</t>
  </si>
  <si>
    <t xml:space="preserve"> г.Рязань, ул.Крупской, 19</t>
  </si>
  <si>
    <t>В  рамках  реализации  проекта  ВСП  без  альфы,  в  целях  исключения  нецелевого  оборудования,  необходимо организовать СКС.</t>
  </si>
  <si>
    <t>СРБ-4850-22</t>
  </si>
  <si>
    <t>Волков Алексей Борисович +7 953 419 40 90
Сопровождающий на объекте: Михеенков Денис Александрович, 79105506277</t>
  </si>
  <si>
    <t>ремонт 4-х розеток интернет, рабочее место 4 - не работает Sigma, рабочие места 1 и 2 - работает только Sigma, не работает Оmega (при подключении - неверная функция)</t>
  </si>
  <si>
    <t>СРБ-4850-23</t>
  </si>
  <si>
    <t>Потапов Владимир Михайлович +7 903 842 19 21
Сопровождающий на объекте: Михеенков Денис Александрович, 79105506277</t>
  </si>
  <si>
    <t>Создание информационных розеток (для подключения сетевых устройств). Перенос РМ - 2 места. Организация переговорной зоны.</t>
  </si>
  <si>
    <t>Перемещение/Восстановление ранее используемых портов в пределах объекта (порт): 2 шт</t>
  </si>
  <si>
    <t xml:space="preserve"> г Куртамыш ул 22 Партсъезда 28</t>
  </si>
  <si>
    <t xml:space="preserve"> Снегирев Андрей Александрович 79190714727
Сопровождающий на объекте: Попова Светлана Юрьевна 8-996-145-5080</t>
  </si>
  <si>
    <t>организовать вывод СКС для подключения двух офисных РАТМ согласно схемы</t>
  </si>
  <si>
    <t xml:space="preserve"> с Толька ул Центральная 26</t>
  </si>
  <si>
    <t xml:space="preserve"> Моргунова Дарья Васильевна 79058355586
Сопровождающий на объекте: Кожокарь Ливия Ивановна 8-902-829-0890</t>
  </si>
  <si>
    <t>Прошу организовать СКС розетку для ЖК</t>
  </si>
  <si>
    <t xml:space="preserve">ЦЧБ-8486-32 </t>
  </si>
  <si>
    <t>с. Новоживотинное, ул. Мира, 23А</t>
  </si>
  <si>
    <t>Задемидько Людмила Владимировна Менеджер по работе с клиентами
8-920-226-6720</t>
  </si>
  <si>
    <t>навесной  12U  ТКШ  монтируем  за  барьером  за  спинами  операционистов  над  устройствми  на  тумбах  ближе к углу.</t>
  </si>
  <si>
    <t>ЦЧБ-8486-33</t>
  </si>
  <si>
    <t>Аникушина Светлана Викторовна 79539533199
Сопровождающий на объекте: Бобровских Ольга Михайловна 8-920-423-3094</t>
  </si>
  <si>
    <t>Планируем установку ИПТ 60306381 согласно схеме во вложении, требуется организация СКС к МУ .</t>
  </si>
  <si>
    <t>ЦЧБ-8486-34</t>
  </si>
  <si>
    <t>01300</t>
  </si>
  <si>
    <t>г Россошь пр-кт Труда 12А</t>
  </si>
  <si>
    <t>Вронских Алексей Александрович 8-55111723, Михайлов Артем Игоревич, +7(910)241-38-76</t>
  </si>
  <si>
    <t>СКС  уже  проведена,  но  она  неисправна,  не  прозванивается  одна  жила,  розетка  называется  w2.... Высотные работы-взять лестицу</t>
  </si>
  <si>
    <t>https://disk.yandex.ru/d/N_WMtLbeIKQD9Q</t>
  </si>
  <si>
    <t>https://disk.yandex.ru/d/37XxHMGIFYQP9A</t>
  </si>
  <si>
    <t>https://disk.yandex.ru/d/j4dMSpiEJ16sug</t>
  </si>
  <si>
    <t>https://disk.yandex.ru/d/FtrEWmLWF3nuQA</t>
  </si>
  <si>
    <t>https://disk.yandex.ru/d/4uwfbsdIoRpZIg</t>
  </si>
  <si>
    <t>https://disk.yandex.ru/d/LWwohtoGQHzQVQ</t>
  </si>
  <si>
    <t>https://disk.yandex.ru/d/Z3labo_qYp6qdA</t>
  </si>
  <si>
    <t>https://disk.yandex.ru/d/MCXVE5bS3rhQlA</t>
  </si>
  <si>
    <t>https://disk.yandex.ru/d/quPhNxavCQ6APw</t>
  </si>
  <si>
    <t>https://disk.yandex.ru/d/YR375g887wm4hg</t>
  </si>
  <si>
    <t>https://disk.yandex.ru/d/KPkP9dCshIueyA</t>
  </si>
  <si>
    <t>https://disk.yandex.ru/d/PxlG_lohfSufgA</t>
  </si>
  <si>
    <t>https://disk.yandex.ru/d/bN0joVugr7Ke6w</t>
  </si>
  <si>
    <t>https://disk.yandex.ru/d/_1O6FFj4RIOboQ</t>
  </si>
  <si>
    <t>https://disk.yandex.ru/d/E1d55hzUVS7GUQ</t>
  </si>
  <si>
    <t>https://disk.yandex.ru/d/V_LbXiJX0gttgQ</t>
  </si>
  <si>
    <t>https://disk.yandex.ru/d/Ry4ccXyAFzwsZg</t>
  </si>
  <si>
    <t>4504326466 </t>
  </si>
  <si>
    <t> 4504326096</t>
  </si>
  <si>
    <t>4504326095 </t>
  </si>
  <si>
    <t>4504326839 </t>
  </si>
  <si>
    <t>4504326883 </t>
  </si>
  <si>
    <t>4504326822 </t>
  </si>
  <si>
    <t>4504327114 </t>
  </si>
  <si>
    <t> 4504327037</t>
  </si>
  <si>
    <t> 4504327118</t>
  </si>
  <si>
    <t> 4504327121 </t>
  </si>
  <si>
    <t> 4504327122</t>
  </si>
  <si>
    <t> 4504327297 </t>
  </si>
  <si>
    <t>4504327617 </t>
  </si>
  <si>
    <t>4504328050 </t>
  </si>
  <si>
    <t>4504327293 </t>
  </si>
  <si>
    <t> 4504329408</t>
  </si>
  <si>
    <t>ВВБ-4845-38</t>
  </si>
  <si>
    <t xml:space="preserve"> рп Выездное ул Куликова 1В</t>
  </si>
  <si>
    <t>Савенкова Ольга Анатольевна 79047908294
Сопровождающий на объекте: Савенкова Ольга Анатольевна +7 987 755 16 83</t>
  </si>
  <si>
    <t>Создание информационных розеток на рабочих местах со счетчиками банкнот для подключения в сеть</t>
  </si>
  <si>
    <t>Оренбургская обл. 50005055653 от 15.08.2024</t>
  </si>
  <si>
    <t>Адм.здание г. Оренбург ул. Володарского 16</t>
  </si>
  <si>
    <t>Заказчик Батищев Владимир Николаевич,Главный инженер 88007070070(доб.557-24829) vnbatishchev@sberbank</t>
  </si>
  <si>
    <t>506</t>
  </si>
  <si>
    <t>г.Новотроицк,ул.Советская 62А</t>
  </si>
  <si>
    <t>488</t>
  </si>
  <si>
    <t>497</t>
  </si>
  <si>
    <t>г.Орск,пр-кт Ленина,71А</t>
  </si>
  <si>
    <t>259</t>
  </si>
  <si>
    <t>г.Орск,п-кт Ленина 47</t>
  </si>
  <si>
    <t>г.Соль-Илецк,ул.Советская, 43/2</t>
  </si>
  <si>
    <t>477</t>
  </si>
  <si>
    <t>г.Орск,п-кт Ленина 25А</t>
  </si>
  <si>
    <t>428</t>
  </si>
  <si>
    <t>г.Кувандык,ул.Оренбургская,23</t>
  </si>
  <si>
    <t>56</t>
  </si>
  <si>
    <t>г.Оренбург,п-кт Победы,18</t>
  </si>
  <si>
    <t xml:space="preserve"> СРБ-4754-27 </t>
  </si>
  <si>
    <t>https://disk.yandex.ru/d/KDQQn7-Rq75NsA</t>
  </si>
  <si>
    <t>https://disk.yandex.ru/d/Okgu--uaa9_1iw</t>
  </si>
  <si>
    <t>https://disk.yandex.ru/d/daDIBj3PiwOoOA</t>
  </si>
  <si>
    <t>4504332046 </t>
  </si>
  <si>
    <t>Установить 18 портов</t>
  </si>
  <si>
    <t xml:space="preserve"> УБ-3825-60</t>
  </si>
  <si>
    <t>0765</t>
  </si>
  <si>
    <t xml:space="preserve"> г Мелеуз ул Ленина 37</t>
  </si>
  <si>
    <t>Моргунова Дарья Васильевна 79058355586
Сопровождающий на объекте: Моргунова Дарья Васильевна +7 898 748 23 30</t>
  </si>
  <si>
    <t>Информация из IM0257543684 Решение от АТМ-Альянс Выполнил: Яхин Руслан Харрасович Комментарий:WORKBANK Требуется прокладка линии СКС от серверной до ДТ т.к. существующяя линия не работоспособна.Совместный выезд произведен IP 105.136.107.2 MAC e4:b9:7a:e5:42:16 имя urb-pop-s5a0765</t>
  </si>
  <si>
    <t xml:space="preserve"> УБ-3825-61</t>
  </si>
  <si>
    <t>г Дюртюли ул Ленина 1/3</t>
  </si>
  <si>
    <t>ашарова Гульнора Джурахоловна: +79174615817</t>
  </si>
  <si>
    <t>Монтаж 15 портов СКС для РМ</t>
  </si>
  <si>
    <t xml:space="preserve"> УБ-3825-62</t>
  </si>
  <si>
    <t>г Уфа ул Гвардейская 35/1</t>
  </si>
  <si>
    <t>Кузнецов Ярослав Юрьевич 79995597344
Сопровождающий на объекте: Гараева Сюмбель Данисовна 8-989-952-1955</t>
  </si>
  <si>
    <t xml:space="preserve"> УБ-3825-63</t>
  </si>
  <si>
    <t>0571</t>
  </si>
  <si>
    <t xml:space="preserve"> с Иглино ул Горького 59</t>
  </si>
  <si>
    <t xml:space="preserve"> Ковалев Герман Александрович 79273371117
Сопровождающий на объекте: Большакова Светлана Евгеньевна 8-917-750-9680</t>
  </si>
  <si>
    <t>Требуется перенос кроссового помещения с монтажом новой СКС на 85 СКС портов и демонтажом старой СКС. Новое помещение для серверной это помещение 1 этажа номер 5 на плане. В помещении нет силовых розеток (220В), отсутствует какое либо сетевое оборудование и сам коммутационный шкаф. Необходим
монтаж 35 портов для ІР камер по согласованию с сервис-менеджеров</t>
  </si>
  <si>
    <t>Перемещение/Восстановление ранее используемых портов в пределах объекта (порт): 84 шт</t>
  </si>
  <si>
    <t xml:space="preserve"> УБ-3825-64</t>
  </si>
  <si>
    <t>г Уфа ул Рихарда Зорге 5литерВ</t>
  </si>
  <si>
    <t>Латыпова  Лилия  Марсовна  +7  917  494  42  08,  Погорелов  Эдуард  Алексеевич, +7(917)367-15-69</t>
  </si>
  <si>
    <t xml:space="preserve"> УБ-3825-65</t>
  </si>
  <si>
    <t>Республика Башкортостан, г. Дюртюли, улЛенина 1/3</t>
  </si>
  <si>
    <t>Монтаж  навесного  телекоммуникационного  шкафа  предоставленного  банком  для  УБ-3825-61.  Шкаф установить на тумбочку.</t>
  </si>
  <si>
    <t xml:space="preserve"> УБ-3825-66</t>
  </si>
  <si>
    <t xml:space="preserve"> г Сибай ул Пионерская 9А</t>
  </si>
  <si>
    <t>Перемещение/Восстановление ранее используемых портов в пределах объекта (порт): 5 шт.</t>
  </si>
  <si>
    <t>Перенос 5 портов СКС</t>
  </si>
  <si>
    <t xml:space="preserve"> УБ-3825-68</t>
  </si>
  <si>
    <t>Монтаж 5 портов СКС для Wi-Fi</t>
  </si>
  <si>
    <t xml:space="preserve"> УБ-3825-69</t>
  </si>
  <si>
    <t>Бактыбаев Марсель Мурадимович 79869602456 
Сопровождающий на объекте: Леонтьев Андрей Анатольевич, +7(919)600-43-18</t>
  </si>
  <si>
    <t xml:space="preserve"> с Стерлибашево ул Карла Маркса 90</t>
  </si>
  <si>
    <t>Букреев Василий Васильевич 79260258309
Сопровождающий на объекте: Букреев Василий Васильевич 79260258309</t>
  </si>
  <si>
    <t>монтаж 2 портов СКС</t>
  </si>
  <si>
    <t xml:space="preserve"> УБ-3825-70</t>
  </si>
  <si>
    <t>Сакаев  Альберт  Фанурович  +7  917  481  56  45;  Шаяхметов  Руслан  Ленарович, +7(917)366-82-40</t>
  </si>
  <si>
    <t>Монтаж 8 порта СКС для РМ</t>
  </si>
  <si>
    <t>https://disk.yandex.ru/d/bR_cX0Asjmmbdg</t>
  </si>
  <si>
    <t>https://disk.yandex.ru/d/BIhT-GEQ22XwrQ</t>
  </si>
  <si>
    <t>https://disk.yandex.ru/d/v7M48-IxFAXIeQ</t>
  </si>
  <si>
    <t>https://disk.yandex.ru/d/GXt3eFJ5WzcYaw</t>
  </si>
  <si>
    <t>https://disk.yandex.ru/d/spK_v7bkKj-llA</t>
  </si>
  <si>
    <t>https://disk.yandex.ru/d/6l1JCBp8r5J3xA</t>
  </si>
  <si>
    <t>https://disk.yandex.ru/d/y4eVUlmmCcOd3g</t>
  </si>
  <si>
    <t>https://disk.yandex.ru/d/Y8ka_ZaAEuShYQ</t>
  </si>
  <si>
    <t>https://disk.yandex.ru/d/9_bwmtX22_3HgA</t>
  </si>
  <si>
    <t>ББ-3740-12</t>
  </si>
  <si>
    <t>088</t>
  </si>
  <si>
    <t xml:space="preserve"> с Акша ул 1 Мая 13</t>
  </si>
  <si>
    <t>Конопелько Андрей Валерьевич 79243705703
Сопровождающий на объекте: Конопелько Андрей Валерьевич +7 924 571 96 99</t>
  </si>
  <si>
    <t>Дополнительное рабочее место, необходимо установить 1 розетку СКС для подключения ПК и телефона</t>
  </si>
  <si>
    <t xml:space="preserve">СРБ-4850-24 </t>
  </si>
  <si>
    <t>Засобина Татьяна Валерьевна 79606193525</t>
  </si>
  <si>
    <t>начало  работ  по  подключению  РМ  будет  сообщен  дополнительно,  после  окончания  проведения  ремонтных работ в помещении 4.51.2 (см на плане - верхняя часть).</t>
  </si>
  <si>
    <t>СРБ-4853-14</t>
  </si>
  <si>
    <t>г Калуга ул Кубяка 7</t>
  </si>
  <si>
    <t>Прошу организовать СКС для УС 60304224</t>
  </si>
  <si>
    <t>ВВБ-4845-46</t>
  </si>
  <si>
    <t>Лезина Екатерина Васильевна +7 903 057 64 56; Корчемкин Максим
+7(910)895-14-64</t>
  </si>
  <si>
    <t>необходимо  организовать  (удлинить)  дополнительную  ветку  для  новых  сетевых  розеток  и  розеток  на  220вТ; Перенос розеток</t>
  </si>
  <si>
    <t>ВВБ-4845-47</t>
  </si>
  <si>
    <t xml:space="preserve"> г Нижний Новгород ул Костина 6</t>
  </si>
  <si>
    <t>Сафонова  Людмила  Васильевна  +7  910  391  56  16;  Пономарёв  Евгений  тел. 89103830163</t>
  </si>
  <si>
    <t>Необходим монтаж новых СКС.</t>
  </si>
  <si>
    <t xml:space="preserve">СИБ-3748-22 </t>
  </si>
  <si>
    <t>Галузин Анатолий Викторович 79135323234</t>
  </si>
  <si>
    <t>Требуется оснастить портами СКС 13 новых РМ на 7 этаже. По 2 СКС розетки на 1 РМ и 3 СКС розетки для подключения принтера.</t>
  </si>
  <si>
    <t>01676</t>
  </si>
  <si>
    <t>Маслова Любовь Николаевна +7 921 875 53 46, Пиккарайнен Юлий +7(911)051-96-72</t>
  </si>
  <si>
    <t>Монтаж СКС портов для подключения 4 ССМ на урм+1 в комнате пересчета</t>
  </si>
  <si>
    <t>0127</t>
  </si>
  <si>
    <t>Маслова Любовь Николаевна 79218755346, Усачев Алексей тел. 89110466198</t>
  </si>
  <si>
    <t>Монтаж СКС портов на рабочем месте сотрудника</t>
  </si>
  <si>
    <t xml:space="preserve">ЦЧБ-8486-35 </t>
  </si>
  <si>
    <t xml:space="preserve"> г Россошь пр-кт Труда 12А</t>
  </si>
  <si>
    <t>Аникушина  Светлана  Викторовна  79539533199,  Михайлов  Артем  тел. 89102413876</t>
  </si>
  <si>
    <t>не  звонится  одна  жила  на  Зй  точке  (возможно  при  ремонте  2й  точки  повредили  Зю),  физически находится над окном 20;</t>
  </si>
  <si>
    <t>https://disk.yandex.ru/d/qB0AbJXD9jqHTg</t>
  </si>
  <si>
    <t>https://disk.yandex.ru/d/K7F1asqlQmUx1w</t>
  </si>
  <si>
    <t>https://disk.yandex.ru/d/cp8MPSvcUqfl3g</t>
  </si>
  <si>
    <t>https://disk.yandex.ru/d/R1iHjn9yupzVQg</t>
  </si>
  <si>
    <t>https://disk.yandex.ru/d/MSL2BxCipxEvaA</t>
  </si>
  <si>
    <t>https://disk.yandex.ru/d/a_kcnQIO94YlUg</t>
  </si>
  <si>
    <t>https://disk.yandex.ru/d/vZIEzg016TNgqg</t>
  </si>
  <si>
    <t>https://disk.yandex.ru/d/btawPohT62FbsA</t>
  </si>
  <si>
    <t>https://disk.yandex.ru/d/yIXwVIIdhV9ktw</t>
  </si>
  <si>
    <t xml:space="preserve">ЦЧБ-8486-37 </t>
  </si>
  <si>
    <t>рп Панино ул Красная Площадь 42</t>
  </si>
  <si>
    <t>Гусев Антон Алексеевич 79612643967
Сопровождающий на объекте: Гусев Антон Алексеевич +7 920 228 18 61</t>
  </si>
  <si>
    <t>провести КС для подключения УС</t>
  </si>
  <si>
    <t>01143</t>
  </si>
  <si>
    <t>Маслова Любовь Николаевна 79218755346, Петров Александр тел. 89116601831</t>
  </si>
  <si>
    <t>Монтаж СКС порта для подключения ССМ на РМ сотрудника</t>
  </si>
  <si>
    <t>Маслова Любовь Николаевна, +7 921 875 53 46, Плотников Евгений Павлович, +7(981)500-23-80</t>
  </si>
  <si>
    <t>СИБ-2120-143</t>
  </si>
  <si>
    <t>0577</t>
  </si>
  <si>
    <t>Монтаж 1 порта СКС для ЖК БИРС (под потолок)</t>
  </si>
  <si>
    <t>https://disk.yandex.ru/d/Z0K5glh2kNm-Sg</t>
  </si>
  <si>
    <t>https://disk.yandex.ru/d/lfs26fjET6w5Ww</t>
  </si>
  <si>
    <t>https://disk.yandex.ru/d/L7C46FpH8_FoWQ</t>
  </si>
  <si>
    <t>https://disk.yandex.ru/d/Ea8HnQVlzIKQUQ</t>
  </si>
  <si>
    <t>4504334350 </t>
  </si>
  <si>
    <t> 4504334713</t>
  </si>
  <si>
    <t>Муравьева Елена Александровна 78917700090, Хлыбов Максим Александрович 79278700067 Сопровождающий на объекте: Полушина Наталья Васильевна (Заместитель руководителя ВИП ВСП)
8-937-113-1565</t>
  </si>
  <si>
    <t>Необходим монтаж 4-х портов СКС для организации новых рабочих мест</t>
  </si>
  <si>
    <t xml:space="preserve"> ВВБ-4845-48 </t>
  </si>
  <si>
    <t>0568</t>
  </si>
  <si>
    <t>Требуется организация СКС для последующей установки 1 УС (на схеме во вложении РАТМ, который будет устанавливаться, отмечен как МХ86008 ТМ)</t>
  </si>
  <si>
    <t>Маслова Любовь Николаевна +7 921 875 53 46</t>
  </si>
  <si>
    <t>монтаж СКС портов на 4 РМ УРМ+ комната пересчета</t>
  </si>
  <si>
    <t>1133</t>
  </si>
  <si>
    <t xml:space="preserve"> г Петрозаводск пр-кт Александра Невского (Голиковка р-н) 73</t>
  </si>
  <si>
    <t>Необходима прокладка 2 пары СКС в кассу пересчёта и на РМ</t>
  </si>
  <si>
    <t>УБ-3901-07</t>
  </si>
  <si>
    <t>Скотникова Дина Наркисовна 79129286991
Сопровождающий  на  объекте:  Скотникова  Дина  Наркисовна  +7  904  808  60  74,  Земан  Павел  Сергеевич, +7(982)970-13-25</t>
  </si>
  <si>
    <t>требуется монтаж розеток СКС для подключения 2-х ЖК панелей (комната отдыха, коридор)</t>
  </si>
  <si>
    <t>https://disk.yandex.ru/d/j_-DUVNPXgaK2g</t>
  </si>
  <si>
    <t>https://disk.yandex.ru/d/k-mjNJ-mtHZIzg</t>
  </si>
  <si>
    <t>https://disk.yandex.ru/d/RV3q83LUOcZ1zQ</t>
  </si>
  <si>
    <t>https://disk.yandex.ru/d/t22E7ipET7I1ag</t>
  </si>
  <si>
    <t>https://disk.yandex.ru/d/dEpiMFgUcvByRw</t>
  </si>
  <si>
    <t>г Кондопога ул. Советов 19</t>
  </si>
  <si>
    <t>с Нижний Енангск ул. Центральная 17а режим работы:Вт,ср с 8:00-17:45</t>
  </si>
  <si>
    <t>п Чална ул. Первомайская 2_А</t>
  </si>
  <si>
    <t>п База ул. Транспортная 17а режим работы:Пн,Вт,ср,пт с 8:30-15:30</t>
  </si>
  <si>
    <t xml:space="preserve"> с Петропавловское ул. Ленина влд81</t>
  </si>
  <si>
    <t xml:space="preserve"> г Йошкар-Ола ул. Карла Маркса 109Б</t>
  </si>
  <si>
    <t xml:space="preserve"> г Урень ул. Ленина 73</t>
  </si>
  <si>
    <t xml:space="preserve"> г Петрозаводск ул. Ровно (Кукковка р-н) 18</t>
  </si>
  <si>
    <t xml:space="preserve"> г Тобольск ул. Семена Ремезова 124</t>
  </si>
  <si>
    <t>Демонтаж существующего телекоммуникационного шкафа и смонтированного в него оборудования СКС</t>
  </si>
  <si>
    <t>СКС кат. 5е в кол-ве: 60 шт.</t>
  </si>
  <si>
    <t xml:space="preserve"> УБ-3825-72</t>
  </si>
  <si>
    <t>0722</t>
  </si>
  <si>
    <t xml:space="preserve"> с Петровское ул Береговая 5</t>
  </si>
  <si>
    <t xml:space="preserve"> УБ-3825-73</t>
  </si>
  <si>
    <t>г Янаул ул Советская 13Б</t>
  </si>
  <si>
    <t>Безруков С. В.
Сопровождающий на объекте: Афзамов Р. М.</t>
  </si>
  <si>
    <t>Монтаж напольного ТКШ размером не менее 42U: 1 шт.</t>
  </si>
  <si>
    <t>Демонтаж/монтаж ТКШ</t>
  </si>
  <si>
    <t>0774</t>
  </si>
  <si>
    <t>д Корнеевка ул Ямилева 12</t>
  </si>
  <si>
    <t>Ядгарова Разина Минифаровна 79173587591
Сопровождающий на объекте: Кайгулова Альфия Вакилевна, Исмагилов Ильфат +79173677698</t>
  </si>
  <si>
    <t>Необходимо установить СКС - порт для счетной машины.</t>
  </si>
  <si>
    <t>https://disk.yandex.ru/d/b2AsPUOHUQRYeQ</t>
  </si>
  <si>
    <t>https://disk.yandex.ru/d/pisFWuWBj6afNQ</t>
  </si>
  <si>
    <t>https://disk.yandex.ru/d/A7eaCelp6XV_DA</t>
  </si>
  <si>
    <t xml:space="preserve">ББ-3741-18 </t>
  </si>
  <si>
    <t>Афанасьев Игорь Георгиевич 79834200910, Филыпин Ринат +7(983)539-10-33</t>
  </si>
  <si>
    <t>Для отключения хаба на РМ требуется организация 4 портов СКС</t>
  </si>
  <si>
    <t>0700</t>
  </si>
  <si>
    <t>Шахматов Михаил Иванович +7 912 729 34 73
Сопровождающий на объекте: Колот Олег Игоревич, +7(912)711-29-94</t>
  </si>
  <si>
    <t>Восстановление 8 портов СКС. Линии есть, нужно оконечить розетками для РМ</t>
  </si>
  <si>
    <t>9</t>
  </si>
  <si>
    <t>г Йошкар-Ола ул Героев Сталинградской битвы 29</t>
  </si>
  <si>
    <t>Подаваев Михаил Юрьевич 79877214195
Сопровождающий на объекте: Зуева Татьяна Васильевна (сотрудник ВСП) 8-999-609-6808</t>
  </si>
  <si>
    <t>Необходим монтаж 6-ти СКС портов для оснащения 3-х новых рабочих мест</t>
  </si>
  <si>
    <t xml:space="preserve">ВВБ-4845-49 </t>
  </si>
  <si>
    <t>Перемещение/Восстановление ранее используемых портов в пределах объекта (порт): 52 шт.</t>
  </si>
  <si>
    <t>Ремонт СКС</t>
  </si>
  <si>
    <t xml:space="preserve"> СИБ-3821-46</t>
  </si>
  <si>
    <t>Адм по адресу Административное здание; г Омск ул Маршала Жукова 4/1, цокольный этаж</t>
  </si>
  <si>
    <t>Денисенко Евгений Викторович 79136581177, Коржов Павел Петрович 79236763494 
Сопровождающий на объекте: Качуляк Татьяна Александровна (Руководитель офиса) 8-913-968-2011, Сачков Александр Леонидович (СБС) 8-983-110-0236</t>
  </si>
  <si>
    <t>Необходим монтаж 2-х портов скс для подключения счетной машины в кассе пересчета.</t>
  </si>
  <si>
    <t xml:space="preserve">СРБ-4853-15 </t>
  </si>
  <si>
    <t>г Калуга ул Гурьянова 57к2</t>
  </si>
  <si>
    <t>Шадрова Людмила Владимировна, 79674315825, Узиков Максим Николаевич, +7(910)705-14-05</t>
  </si>
  <si>
    <t>монтаж СКС для перевода УС 60306007 с СДМАНа в сеть Банка</t>
  </si>
  <si>
    <t xml:space="preserve"> ЦЧБ-6471-22</t>
  </si>
  <si>
    <t>г Липецк б-р им. Павла Шубина 12</t>
  </si>
  <si>
    <t>Требуется организация СКС к планируемому МУ ИПТ60306488, схема во вложении</t>
  </si>
  <si>
    <t>https://disk.yandex.ru/d/84oCnt5adMcqAA</t>
  </si>
  <si>
    <t>https://disk.yandex.ru/d/oAHPHs-9N-AJoQ</t>
  </si>
  <si>
    <t>https://disk.yandex.ru/d/AQqZNZMIrY99jA</t>
  </si>
  <si>
    <t>https://disk.yandex.ru/d/brbgAWjvL0kY8Q</t>
  </si>
  <si>
    <t>https://disk.yandex.ru/d/GJdS6vPBs6aRsA</t>
  </si>
  <si>
    <t>https://disk.yandex.ru/d/N1FlH1vR3h3vpA</t>
  </si>
  <si>
    <t>https://disk.yandex.ru/d/t2ZOsV-mOc0qYQ</t>
  </si>
  <si>
    <t>4504335901 </t>
  </si>
  <si>
    <t xml:space="preserve"> УБ-3825-74</t>
  </si>
  <si>
    <t>СИБ-3820-02</t>
  </si>
  <si>
    <t xml:space="preserve"> г Абакан пр-кт Дружбы Народов 27</t>
  </si>
  <si>
    <t>Необходимо  произвести  прокладку  СКС  для  организации  портов  СКС  на  при  переносе  РМ  согласно  схемы во вложении.</t>
  </si>
  <si>
    <t>СЗБ-3051-27</t>
  </si>
  <si>
    <t>г Вологда ул Ленинградская 78</t>
  </si>
  <si>
    <t>Кузнецов Ярослав Юрьевич 79995597344
Сопровождающий на объекте: Новикова Елена Викторовна (зам руководителя) 8-953-515-2516</t>
  </si>
  <si>
    <t>Необходим монтаж 1-го порта СКС в кассе на потолке для установки ТД Wi-fi</t>
  </si>
  <si>
    <t>ЦЧБ-6471-23</t>
  </si>
  <si>
    <t>г Грязи ул Воровского 20</t>
  </si>
  <si>
    <t>Киреева Елена Юрьевна 79107573700, Потапова Жанна Евгеньевна +7-920-507-7719 Сопровождающий на объекте: Потапова Жанна Евгеньевна (Заместитель руководителя офиса) 8-920-507-7719</t>
  </si>
  <si>
    <t>Необходим монтаж І-го СКС порта для ССМ</t>
  </si>
  <si>
    <t>ЦЧБ-6471-24</t>
  </si>
  <si>
    <t>0702</t>
  </si>
  <si>
    <t>г Елец ул Орджоникидзе 15В</t>
  </si>
  <si>
    <t>Киреева Елена Юрьевна 79107573700
Сопровождающий  на  объекте:  Кованина  Екатерина  Николаевна  +7-950-804-1783,  Никитин  Александр  ,  тел. 9191673359</t>
  </si>
  <si>
    <t>монтаж СКС порта для ССМ</t>
  </si>
  <si>
    <t>4504338936 </t>
  </si>
  <si>
    <t>4504339868 </t>
  </si>
  <si>
    <t>https://disk.yandex.ru/d/8QIhkj5PbyC8DQ</t>
  </si>
  <si>
    <t>https://disk.yandex.ru/d/woWXDGX7M0iMYQ</t>
  </si>
  <si>
    <t>https://disk.yandex.ru/d/OKD1KC9RxbgFEA</t>
  </si>
  <si>
    <t>https://disk.yandex.ru/d/tY23joKn4MW-uw</t>
  </si>
  <si>
    <t xml:space="preserve"> СЗБ-0432-21 </t>
  </si>
  <si>
    <t>г Северодвинск ул Южная 18</t>
  </si>
  <si>
    <t>Кузнецов Ярослав Юрьевич 79995597344
Сопровождающий на объекте: Глюдзик Наталья Ивановна (Руководитель офиса) 8-921-476-1962</t>
  </si>
  <si>
    <t>Необходим монтаж 1-го дополнительного порта СКС в кассе на потолке для установки ТД Wi-fi</t>
  </si>
  <si>
    <t xml:space="preserve"> СЗБ-0349-38 </t>
  </si>
  <si>
    <t>с Корткерос ул Советская 188</t>
  </si>
  <si>
    <t xml:space="preserve"> результате обследования были выявлены два мелких свича и были заказаны 7 портов, но подрядчик сделал 2 порта не в том помещение - возможно произошла путаница в номерах помещений и окон. Сохранилась
потребность еще в двух портах для ликвидации свича.</t>
  </si>
  <si>
    <t>СРБ-4853-16</t>
  </si>
  <si>
    <t xml:space="preserve"> Громов Андрей Николаевич, 79997842778, Богданов Сергей Васильевич, +7(910)865-43-1</t>
  </si>
  <si>
    <t xml:space="preserve">ВВБ-3117-05 </t>
  </si>
  <si>
    <t>г Ардатов пер Л.Толстого 27А</t>
  </si>
  <si>
    <t>Иванов Александр Юрьевич +7 917 999 32 82</t>
  </si>
  <si>
    <t>Создание коммутационной сетевой розетки Ю45 для подключения принтера -Мас-адрес принтера/МФУ:00:21:В7:ВВ:7А:78-Location принтера/МФУ:8608/0256- kaluga, кігоѵа, 21а- Еt. 1- Рm. 85SRВ-8608-0000-0256-Г. Калуга, ул. Кирова, д. 21а</t>
  </si>
  <si>
    <t>Добрый день! Необходим монтаж 2х новых портов СКС для переноса РМ из кабинета в клиентский зал. Монтаж кабелей согласно схеме, во вложении</t>
  </si>
  <si>
    <t xml:space="preserve">СИБ-3821-47 </t>
  </si>
  <si>
    <t xml:space="preserve"> Гладких Евгений Анатольевич +7 962 033 74 90</t>
  </si>
  <si>
    <t>Создание нового рабочего места</t>
  </si>
  <si>
    <t>СЗБ-3051-29</t>
  </si>
  <si>
    <t>г Вологда ул Мира 42</t>
  </si>
  <si>
    <t>Кузнецов  Ярослав  Юрьевич,  79995597344,  Седов  Сергей  Владимирович, +7(911)529-79-97</t>
  </si>
  <si>
    <t>Дополнительный порт (2шт) в кассах (круг с восклицательным знаком на РП) на потолке для установки ТД Wi-fi</t>
  </si>
  <si>
    <t>СЗБ-3051-30</t>
  </si>
  <si>
    <t>г. Вологда, Предтеченская 33</t>
  </si>
  <si>
    <t>Легчанов Сергей Анатольевич 8-921-713-2782</t>
  </si>
  <si>
    <t>Поставка и монтажа напольного ТКШ размером не менее 47/48U, 800x800: 1 шт.</t>
  </si>
  <si>
    <t>Необходима поставка и монтаж ТКШ 47/48U 800x800 на колёсах с возможностью передвижения в серверной с фиксацией</t>
  </si>
  <si>
    <t xml:space="preserve">СИБ-3745-25 </t>
  </si>
  <si>
    <t>Останин Сергей Михайлович 79030467611
Сопровождающий на объекте: Замараев Евгений Николаевич, +7(913)326-05-58</t>
  </si>
  <si>
    <t>Монтаж нового оптического дуплексного порта (два волокна) кат. OS2, ОМЗ: 4 шт.</t>
  </si>
  <si>
    <t>Необходимо проложить ВОЛС (4 линка ММ) между шкафом № 1 кроссового помещения ГОСБ № 8.12 (8-й этаж) и шкафом № 10 в серверной ОУС ГОСБ № 3.05 (3 этаж), согласно приложенной схемы, с
использованием существующих направляющих лотков и отверстий между указанными помещениями</t>
  </si>
  <si>
    <t>СИБ-3745-26</t>
  </si>
  <si>
    <t>456</t>
  </si>
  <si>
    <t xml:space="preserve"> Останин Сергей Михайлович +7 903 046 76 11</t>
  </si>
  <si>
    <t xml:space="preserve">УБ-3825-75 </t>
  </si>
  <si>
    <t>Необходимо провести кабели и установить порты СКС на новые рабочие места.</t>
  </si>
  <si>
    <t>УБ-3825-76</t>
  </si>
  <si>
    <t>0654</t>
  </si>
  <si>
    <t xml:space="preserve"> г Туймазы ул Комарова 36</t>
  </si>
  <si>
    <t>Назипова  Олеся  Зиннуровна  +7  927  234  22  59,  Селезнёв  Алексей- +7(919)610-36-17</t>
  </si>
  <si>
    <t>Создания информационных розеток СКС в рамках линейной и проектной деятельности банка</t>
  </si>
  <si>
    <t>УБ-3825-77</t>
  </si>
  <si>
    <t xml:space="preserve"> г Стерлитамак ул Артема 53Б, 1 этаж, пом.24-малый бизнес</t>
  </si>
  <si>
    <t>Тимашева Татьяна Николаевна +7 986 962 51 38
Сопровождающий на объекте: Галеева Лилия Фаритовна (Руководитель офиса) 8-919-157-0222</t>
  </si>
  <si>
    <t>Необходим монтаж 4-х СКС портов в помещении №24- подразделение малого бизнеса</t>
  </si>
  <si>
    <t xml:space="preserve">ББ-3741-19 </t>
  </si>
  <si>
    <t xml:space="preserve"> г Кяхта ул Ленина 52</t>
  </si>
  <si>
    <t>Крикунова  Светлана  Геннадьевна  79144609678,  Цыренов  Аюр  тел. 89148300092</t>
  </si>
  <si>
    <t>Достигнута договоренность с СБС о монтаже СКС-портов в Ваших ТБ</t>
  </si>
  <si>
    <t>СЗБ-2033-07</t>
  </si>
  <si>
    <t>01124</t>
  </si>
  <si>
    <t>г Петрозаводск ул Ровно (Кукковка р-н) 15</t>
  </si>
  <si>
    <t>Маслова Любовь Николаевна, 79218755346, Грошев Александр Викторович, +7(981)401-90-30</t>
  </si>
  <si>
    <t>монтаж СКС портов на 3-х УРМ и в комнате пересчета</t>
  </si>
  <si>
    <t>СЗБ-2033-08</t>
  </si>
  <si>
    <t>01784</t>
  </si>
  <si>
    <t>г Петрозаводск ул Чапаева (Перевалка р-н) 44</t>
  </si>
  <si>
    <t>Маслова Любовь Николаевна +7 921 875 53 46, Костенко Даниил +79814020497</t>
  </si>
  <si>
    <t>монтаж СКС порта на 4-х УРМ+ комната пересчета для ССМ</t>
  </si>
  <si>
    <t>СЗБ-2033-09</t>
  </si>
  <si>
    <t>01750</t>
  </si>
  <si>
    <t xml:space="preserve"> г Петрозаводск ул Ключевая (Ключевая р-н) 14</t>
  </si>
  <si>
    <t>Маслова Любовь Николаевна +7 921 875 53 46
Сопровождающий на объекте: Якунькина Дина Павловна (Руководитель офиса) 8-911-052-0967</t>
  </si>
  <si>
    <t>Необходим монтаж СКС портов 2-х на УРМ и 1 шт. в комнате пересчета</t>
  </si>
  <si>
    <t xml:space="preserve"> ЦЧБ-6471-25 </t>
  </si>
  <si>
    <t xml:space="preserve"> г Липецк ул М.И. Неделина 1А</t>
  </si>
  <si>
    <t>Шацких  Павел  Николаевич,  79107394342,  Литвинов  Алексей  Игоревич, 79802611363</t>
  </si>
  <si>
    <t>Необходим  монтаж  8  ЦТР  портов  СКС  из  помещения  резервного  узла  связи  в  помещение коммуникационной с последующим подключением их в патч панели.</t>
  </si>
  <si>
    <t>https://disk.yandex.ru/d/087FI_8NgK1XUQ</t>
  </si>
  <si>
    <t>https://disk.yandex.ru/d/ToCZEOHyAmUSaQ</t>
  </si>
  <si>
    <t>https://disk.yandex.ru/d/vQ_udZwJbzFMSQ</t>
  </si>
  <si>
    <t>https://disk.yandex.ru/d/K1znjK1VnEeC8Q</t>
  </si>
  <si>
    <t>https://disk.yandex.ru/d/xG7DBjmkcN8MoQ</t>
  </si>
  <si>
    <t>https://disk.yandex.ru/d/qEJ_Re4gP2yXLA</t>
  </si>
  <si>
    <t>https://disk.yandex.ru/d/0Kg140v1M7WzYQ</t>
  </si>
  <si>
    <t>https://disk.yandex.ru/d/xENUJYtKv7RlqQ</t>
  </si>
  <si>
    <t>https://disk.yandex.ru/d/N5mrDf_a8r4OaQ</t>
  </si>
  <si>
    <t>https://disk.yandex.ru/d/-ZO0eeDgsbdQgQ</t>
  </si>
  <si>
    <t>https://disk.yandex.ru/d/FjfeVB0vMbp40A</t>
  </si>
  <si>
    <t>https://disk.yandex.ru/d/mKxc-o2k9SW9UA</t>
  </si>
  <si>
    <t>https://disk.yandex.ru/d/4Qo8D5gzgdWJmw</t>
  </si>
  <si>
    <t>https://disk.yandex.ru/d/axzHoSZgvaBtig</t>
  </si>
  <si>
    <t>https://disk.yandex.ru/d/lu6J8CYsT26jBA</t>
  </si>
  <si>
    <t>4504342107 </t>
  </si>
  <si>
    <t>  4504341703</t>
  </si>
  <si>
    <t> 4504340113</t>
  </si>
  <si>
    <t> 4504339642</t>
  </si>
  <si>
    <t> 4504340104</t>
  </si>
  <si>
    <t xml:space="preserve">СИБ-3820-01 </t>
  </si>
  <si>
    <t>СИБ-2120-01</t>
  </si>
  <si>
    <t>СИБ-2120-02</t>
  </si>
  <si>
    <t>СИБ-2120-03</t>
  </si>
  <si>
    <t>СИБ-2120-04</t>
  </si>
  <si>
    <t xml:space="preserve">СИБ-2120-05 </t>
  </si>
  <si>
    <t>СИБ-2120-06</t>
  </si>
  <si>
    <t>СИБ-2120-07</t>
  </si>
  <si>
    <t>СИБ-2120-08</t>
  </si>
  <si>
    <t>СИБ-2120-09</t>
  </si>
  <si>
    <t>УБ-9994-01</t>
  </si>
  <si>
    <t>УБ-9994-02</t>
  </si>
  <si>
    <t>УБ-9994-03</t>
  </si>
  <si>
    <t>УБ-9994-04</t>
  </si>
  <si>
    <t>УБ-9994-05</t>
  </si>
  <si>
    <t>УБ-9994-06</t>
  </si>
  <si>
    <t>УБ-9994-07</t>
  </si>
  <si>
    <t>УБ-9994-08</t>
  </si>
  <si>
    <t>УБ-9994-09</t>
  </si>
  <si>
    <t>ДВБ-3290-01</t>
  </si>
  <si>
    <t>ДВБ-3290-02</t>
  </si>
  <si>
    <t>ДВБ-3290-03</t>
  </si>
  <si>
    <t xml:space="preserve">ДВБ-3290-04 </t>
  </si>
  <si>
    <t xml:space="preserve">ДВБ-3290-05 </t>
  </si>
  <si>
    <t>ДВБ-3290-06</t>
  </si>
  <si>
    <t>ДВБ-3290-07</t>
  </si>
  <si>
    <t>ДВБ-3290-08</t>
  </si>
  <si>
    <t>ДВБ-3290-09</t>
  </si>
  <si>
    <t>СЗБ-1897-01</t>
  </si>
  <si>
    <t>СЗБ-3051-01</t>
  </si>
  <si>
    <t>СЗБ-3051-02</t>
  </si>
  <si>
    <t>СЗБ-3051-03</t>
  </si>
  <si>
    <t>СЗБ-3051-04</t>
  </si>
  <si>
    <t>СЗБ-3051-05</t>
  </si>
  <si>
    <t>СЗБ-3051-06</t>
  </si>
  <si>
    <t>СЗБ-3051-09</t>
  </si>
  <si>
    <t>ЦЧБ-8486-01</t>
  </si>
  <si>
    <t>ЦЧБ-8486-02</t>
  </si>
  <si>
    <t>ЦЧБ-8486-03</t>
  </si>
  <si>
    <t>ЦЧБ-8486-04</t>
  </si>
  <si>
    <t xml:space="preserve"> ЦЧБ-8486-05 </t>
  </si>
  <si>
    <t>ЦЧБ-8486-06</t>
  </si>
  <si>
    <t xml:space="preserve"> ЦЧБ-8486-07 </t>
  </si>
  <si>
    <t xml:space="preserve"> ЦЧБ-8486-08</t>
  </si>
  <si>
    <t>ЦЧБ-8486-09</t>
  </si>
  <si>
    <t>СИБ-3747-01</t>
  </si>
  <si>
    <t xml:space="preserve">СИБ-3747-02 </t>
  </si>
  <si>
    <t xml:space="preserve"> ВВБ-3238-01</t>
  </si>
  <si>
    <t xml:space="preserve">ВВБ-3238-02 </t>
  </si>
  <si>
    <t>ВВБ-3238-03</t>
  </si>
  <si>
    <t xml:space="preserve"> ВВБ-3119-01</t>
  </si>
  <si>
    <t xml:space="preserve"> ВВБ-3119-02</t>
  </si>
  <si>
    <t xml:space="preserve"> ВВБ-3119-03</t>
  </si>
  <si>
    <t xml:space="preserve"> ВВБ-3119-04</t>
  </si>
  <si>
    <t xml:space="preserve"> ВВБ-3119-05</t>
  </si>
  <si>
    <t xml:space="preserve"> ВВБ-3119-06</t>
  </si>
  <si>
    <t xml:space="preserve"> ВВБ-3119-08</t>
  </si>
  <si>
    <t xml:space="preserve">ВВБ-3119-09 </t>
  </si>
  <si>
    <t xml:space="preserve"> СРБ-4853-01</t>
  </si>
  <si>
    <t>СРБ-4853-02</t>
  </si>
  <si>
    <t>СРБ-4853-03</t>
  </si>
  <si>
    <t>СРБ-4853-04</t>
  </si>
  <si>
    <t xml:space="preserve">СРБ-4853-05 </t>
  </si>
  <si>
    <t xml:space="preserve"> СРБ-4853-06 </t>
  </si>
  <si>
    <t xml:space="preserve"> СРБ-4853-07</t>
  </si>
  <si>
    <t xml:space="preserve">СРБ-4853-08 </t>
  </si>
  <si>
    <t>СРБ-4853-09</t>
  </si>
  <si>
    <t>СИБ-3745-01</t>
  </si>
  <si>
    <t>СИБ-3745-02</t>
  </si>
  <si>
    <t>СИБ-3745-03</t>
  </si>
  <si>
    <t>СИБ-3745-04</t>
  </si>
  <si>
    <t>СИБ-3745-05</t>
  </si>
  <si>
    <t>СИБ-3745-06</t>
  </si>
  <si>
    <t>СИБ-3745-07</t>
  </si>
  <si>
    <t>СИБ-3745-08</t>
  </si>
  <si>
    <t>СИБ-3745-09</t>
  </si>
  <si>
    <t>ВВБ-3041-01</t>
  </si>
  <si>
    <t>ВВБ-3041-02</t>
  </si>
  <si>
    <t>ВВБ-3041-03</t>
  </si>
  <si>
    <t>ВВБ-3041-04</t>
  </si>
  <si>
    <t xml:space="preserve"> ВВБ-3041-05</t>
  </si>
  <si>
    <t xml:space="preserve"> ВВБ-3041-06 </t>
  </si>
  <si>
    <t>ВВБ-3041-07</t>
  </si>
  <si>
    <t xml:space="preserve"> ВВБ-3041-08</t>
  </si>
  <si>
    <t>ВВБ-3041-09</t>
  </si>
  <si>
    <t>СИБ-3748-01</t>
  </si>
  <si>
    <t>СИБ-3748-02</t>
  </si>
  <si>
    <t xml:space="preserve">СИБ-3748-03 </t>
  </si>
  <si>
    <t>СИБ-3748-04</t>
  </si>
  <si>
    <t xml:space="preserve"> СИБ-3748-05</t>
  </si>
  <si>
    <t xml:space="preserve">СИБ-3748-07 </t>
  </si>
  <si>
    <t>СИБ-3748-08</t>
  </si>
  <si>
    <t>СИБ-3748-09</t>
  </si>
  <si>
    <t xml:space="preserve"> УБ-3824-01</t>
  </si>
  <si>
    <t xml:space="preserve"> УБ-3824-02</t>
  </si>
  <si>
    <t>УБ-3824-03</t>
  </si>
  <si>
    <t xml:space="preserve">УБ-3824-04 </t>
  </si>
  <si>
    <t>УБ-3824-05</t>
  </si>
  <si>
    <t>УБ-3824-06</t>
  </si>
  <si>
    <t>УБ-3824-07</t>
  </si>
  <si>
    <t>УБ-3824-08</t>
  </si>
  <si>
    <t>ЦЧБ-6471-01</t>
  </si>
  <si>
    <t>ЦЧБ-6471-02</t>
  </si>
  <si>
    <t>ЦЧБ-6471-03</t>
  </si>
  <si>
    <t xml:space="preserve">ЦЧБ-6471-06 </t>
  </si>
  <si>
    <t>ЦЧБ-6471-04</t>
  </si>
  <si>
    <t>ЦЧБ-6471-05</t>
  </si>
  <si>
    <t xml:space="preserve"> ЦЧБ-6471-07</t>
  </si>
  <si>
    <t xml:space="preserve">ЦЧБ-6471-08 </t>
  </si>
  <si>
    <t>ЦЧБ-6471-09</t>
  </si>
  <si>
    <t>ВВБ-3117-01</t>
  </si>
  <si>
    <t>ВВБ-3117-02</t>
  </si>
  <si>
    <t xml:space="preserve"> ВВБ-3117-04 </t>
  </si>
  <si>
    <t>СЗБ-1896-01</t>
  </si>
  <si>
    <t xml:space="preserve">СЗБ-1896-02 </t>
  </si>
  <si>
    <t>СЗБ-1896-03</t>
  </si>
  <si>
    <t>СЗБ-1896-04</t>
  </si>
  <si>
    <t>СЗБ-1896-05</t>
  </si>
  <si>
    <t>СЗБ-1896-06</t>
  </si>
  <si>
    <t>СЗБ-1896-07</t>
  </si>
  <si>
    <t>СЗБ-1896-08</t>
  </si>
  <si>
    <t>СЗБ-1896-09</t>
  </si>
  <si>
    <t xml:space="preserve"> ВВБ-4845-01</t>
  </si>
  <si>
    <t xml:space="preserve"> ВВБ-4845-02</t>
  </si>
  <si>
    <t xml:space="preserve"> ВВБ-4845-03</t>
  </si>
  <si>
    <t xml:space="preserve"> ВВБ-4845-04</t>
  </si>
  <si>
    <t>ВВБ-4845-05</t>
  </si>
  <si>
    <t>ВВБ-4845-06</t>
  </si>
  <si>
    <t>ВВБ-4845-07</t>
  </si>
  <si>
    <t>ВВБ-4845-08</t>
  </si>
  <si>
    <t>ВВБ-4845-09</t>
  </si>
  <si>
    <t>УБ-3828-01</t>
  </si>
  <si>
    <t xml:space="preserve">УБ-3828-02 </t>
  </si>
  <si>
    <t>УБ-3828-03</t>
  </si>
  <si>
    <t xml:space="preserve">УБ-3828-04 </t>
  </si>
  <si>
    <t>УБ-3828-05</t>
  </si>
  <si>
    <t xml:space="preserve">УБ-3828-06 </t>
  </si>
  <si>
    <t>УБ-3828-07</t>
  </si>
  <si>
    <t xml:space="preserve">УБ-3828-08 </t>
  </si>
  <si>
    <t xml:space="preserve"> УБ-3828-09 </t>
  </si>
  <si>
    <t>СИБ-3821-01</t>
  </si>
  <si>
    <t>СИБ-3821-03</t>
  </si>
  <si>
    <t>СИБ-3821-02</t>
  </si>
  <si>
    <t xml:space="preserve">СИБ-3821-04 </t>
  </si>
  <si>
    <t>СИБ-3821-06</t>
  </si>
  <si>
    <t>СИБ-3821-07</t>
  </si>
  <si>
    <t xml:space="preserve">СИБ-3821-08 </t>
  </si>
  <si>
    <t>СИБ-3821-09</t>
  </si>
  <si>
    <t>СИБ-3821-05</t>
  </si>
  <si>
    <t xml:space="preserve">ПВБ-5653-01 </t>
  </si>
  <si>
    <t>ПВБ-5653-02</t>
  </si>
  <si>
    <t>ПВБ-5653-03</t>
  </si>
  <si>
    <t>ПВБ-5653-04</t>
  </si>
  <si>
    <t>ПВБ-5653-05</t>
  </si>
  <si>
    <t>ПВБ-5653-06</t>
  </si>
  <si>
    <t>ПВБ-5653-07</t>
  </si>
  <si>
    <t>ПВБ-5653-08</t>
  </si>
  <si>
    <t>СЗБ-2033-01</t>
  </si>
  <si>
    <t>СЗБ-2033-02</t>
  </si>
  <si>
    <t>СЗБ-2033-03</t>
  </si>
  <si>
    <t>СЗБ-2033-05</t>
  </si>
  <si>
    <t>СЗБ-2033-06</t>
  </si>
  <si>
    <t>СРБ-4754-02</t>
  </si>
  <si>
    <t>СРБ-4754-03</t>
  </si>
  <si>
    <t xml:space="preserve">СРБ-4754-04 </t>
  </si>
  <si>
    <t xml:space="preserve">СРБ-4754-05 </t>
  </si>
  <si>
    <t>СРБ-4754-06</t>
  </si>
  <si>
    <t xml:space="preserve"> СРБ-4754-07</t>
  </si>
  <si>
    <t xml:space="preserve"> СРБ-4754-08</t>
  </si>
  <si>
    <t>СРБ-4754-09</t>
  </si>
  <si>
    <t xml:space="preserve"> СРБ-4854-01</t>
  </si>
  <si>
    <t>СРБ-4854-02</t>
  </si>
  <si>
    <t xml:space="preserve">СРБ-4854-03 </t>
  </si>
  <si>
    <t>СРБ-4854-04</t>
  </si>
  <si>
    <t xml:space="preserve"> СРБ-4854-05</t>
  </si>
  <si>
    <t xml:space="preserve"> СРБ-4854-06 </t>
  </si>
  <si>
    <t xml:space="preserve">СРБ-4854-07 </t>
  </si>
  <si>
    <t>СИБ-3744-01</t>
  </si>
  <si>
    <t>СИБ-3744-02</t>
  </si>
  <si>
    <t>СИБ-3744-03</t>
  </si>
  <si>
    <t>СРБ-4850-01</t>
  </si>
  <si>
    <t xml:space="preserve"> СРБ-4850-02</t>
  </si>
  <si>
    <t>СРБ-4850-03</t>
  </si>
  <si>
    <t xml:space="preserve">СРБ-4850-04 </t>
  </si>
  <si>
    <t xml:space="preserve"> СРБ-4850-05 </t>
  </si>
  <si>
    <t xml:space="preserve"> СРБ-4850-06 </t>
  </si>
  <si>
    <t>СРБ-4850-07</t>
  </si>
  <si>
    <t>СРБ-4850-08</t>
  </si>
  <si>
    <t xml:space="preserve">СРБ-4850-09 </t>
  </si>
  <si>
    <t>СИБ-3749-01</t>
  </si>
  <si>
    <t xml:space="preserve"> СИБ-3749-02 </t>
  </si>
  <si>
    <t>СИБ-3749-03</t>
  </si>
  <si>
    <t>УБ-3901-01</t>
  </si>
  <si>
    <t xml:space="preserve">УБ-3901-02 </t>
  </si>
  <si>
    <t>УБ-3901-03</t>
  </si>
  <si>
    <t>УБ-3901-04</t>
  </si>
  <si>
    <t xml:space="preserve"> УБ-3901-05</t>
  </si>
  <si>
    <t xml:space="preserve"> УБ-3901-06 </t>
  </si>
  <si>
    <t xml:space="preserve">ВВБ-3392-01 </t>
  </si>
  <si>
    <t>ВВБ-3392-02</t>
  </si>
  <si>
    <t>ВВБ-3392-03</t>
  </si>
  <si>
    <t>ВВБ-3392-04</t>
  </si>
  <si>
    <t xml:space="preserve"> ВВБ-3392-05 </t>
  </si>
  <si>
    <t>ВВБ-3392-06</t>
  </si>
  <si>
    <t xml:space="preserve"> ВВБ-3392-08</t>
  </si>
  <si>
    <t>ББ-3741-01</t>
  </si>
  <si>
    <t xml:space="preserve">ББ-3741-02 </t>
  </si>
  <si>
    <t xml:space="preserve"> ББ-3741-03</t>
  </si>
  <si>
    <t xml:space="preserve">ББ-3741-04 </t>
  </si>
  <si>
    <t>ББ-3741-05</t>
  </si>
  <si>
    <t>ББ-3741-06</t>
  </si>
  <si>
    <t xml:space="preserve"> ББ-3741-07 </t>
  </si>
  <si>
    <t xml:space="preserve"> ББ-3741-08</t>
  </si>
  <si>
    <t xml:space="preserve"> ББ-3741-09</t>
  </si>
  <si>
    <t>УБ-3825-01</t>
  </si>
  <si>
    <t>УБ-3825-02</t>
  </si>
  <si>
    <t>УБ-3825-04</t>
  </si>
  <si>
    <t>УБ-3825-05</t>
  </si>
  <si>
    <t xml:space="preserve">УБ-3825-06 </t>
  </si>
  <si>
    <t>УБ-3825-07</t>
  </si>
  <si>
    <t xml:space="preserve">УБ-3825-08 </t>
  </si>
  <si>
    <t xml:space="preserve">УБ-3825-09 </t>
  </si>
  <si>
    <t>УБ-7346-01</t>
  </si>
  <si>
    <t>УБ-7346-02</t>
  </si>
  <si>
    <t>УБ-7346-03</t>
  </si>
  <si>
    <t>УБ-7346-04</t>
  </si>
  <si>
    <t>УБ-7346-05</t>
  </si>
  <si>
    <t>УБ-7346-06</t>
  </si>
  <si>
    <t>УБ-7346-07</t>
  </si>
  <si>
    <t>УБ-7346-08</t>
  </si>
  <si>
    <t>УБ-7346-09</t>
  </si>
  <si>
    <t>ББ-3740-01</t>
  </si>
  <si>
    <t xml:space="preserve"> ББ-3740-02</t>
  </si>
  <si>
    <t xml:space="preserve"> ББ-3740-03</t>
  </si>
  <si>
    <t>ББ-3740-04</t>
  </si>
  <si>
    <t>ББ-3740-05</t>
  </si>
  <si>
    <t xml:space="preserve">ББ-3740-06 </t>
  </si>
  <si>
    <t xml:space="preserve">ББ-3740-07 </t>
  </si>
  <si>
    <t>ББ-3740-08</t>
  </si>
  <si>
    <t xml:space="preserve">ББ-3740-09 </t>
  </si>
  <si>
    <t>ВВБ-3114-01</t>
  </si>
  <si>
    <t xml:space="preserve">ВВБ-3114-02 </t>
  </si>
  <si>
    <t xml:space="preserve">ВВБ-3114-03 </t>
  </si>
  <si>
    <t xml:space="preserve">ВВБ-3114-04 </t>
  </si>
  <si>
    <t>УБ-7342-01</t>
  </si>
  <si>
    <t>УБ-7342-02</t>
  </si>
  <si>
    <t>УБ-7342-03</t>
  </si>
  <si>
    <t>УБ-7342-04</t>
  </si>
  <si>
    <t>УБ-7342-05</t>
  </si>
  <si>
    <t>УБ-7342-06</t>
  </si>
  <si>
    <t>УБ-7342-07</t>
  </si>
  <si>
    <t>УБ-7342-08</t>
  </si>
  <si>
    <t>ББ-3741-20</t>
  </si>
  <si>
    <t>139</t>
  </si>
  <si>
    <t>В связи с требованиями кибербезопасности по демонтажу хабов на РМ необходимо организовать 8 портов СКС на РМ зам. управляющего Павловой Е.Ю. и секретаря руководителя (по 4 порта на каждое место 
согласно схеме)</t>
  </si>
  <si>
    <t>СЗБ-2033-10</t>
  </si>
  <si>
    <t>01213</t>
  </si>
  <si>
    <t>г Суоярви ул Победы 15</t>
  </si>
  <si>
    <t>Маслова Любовь Николаевна +7 921 875 53 46
Сопровождающий на объекте: Юртаева Ольга Александровна (Руководитель офиса) 8-921-701-1172</t>
  </si>
  <si>
    <t>Необходим монтаж 1-го СКС порта в комнате пересчета для ССМ</t>
  </si>
  <si>
    <t xml:space="preserve"> СЗБ-3051-31 </t>
  </si>
  <si>
    <t>0191</t>
  </si>
  <si>
    <t xml:space="preserve"> рп Сазоново ул Советская 86Б</t>
  </si>
  <si>
    <t>Кузнецов Ярослав Юрьевич 79995597344
Сопровождающий на объекте: Садова Елена Алексеевна (сотрудник ВСП) 8-921-058-7968</t>
  </si>
  <si>
    <t>Необходим монтаж 1-го дополнительного порта СКС на потолке для установки ТД wi-fi</t>
  </si>
  <si>
    <t xml:space="preserve"> СЗБ-3051-32</t>
  </si>
  <si>
    <t>г Красавино ул Строителей 12</t>
  </si>
  <si>
    <t>Маслова  Любовь  Николаевна,  79218755346,  Кириллов  Федор  Михайлович, +7(995)034-27-54</t>
  </si>
  <si>
    <t>монтаж СКС портов для ССМ - 2 на УРМ+1 В КОМНАТЕ ПЕРЕСЧЕТА</t>
  </si>
  <si>
    <t xml:space="preserve">СРБ-4754-28 </t>
  </si>
  <si>
    <t xml:space="preserve"> г Рязань пр-кт Первомайский 18</t>
  </si>
  <si>
    <t>Угаров Евгений Игоревич 79106221233
Сопровождающий на объекте: Угаров Евгений Игоревич +7 910 575 49 96 Васильев Михаил+7(915)594-84-80</t>
  </si>
  <si>
    <t>создание двух портов СКС</t>
  </si>
  <si>
    <t xml:space="preserve">СРБ-4850-25 </t>
  </si>
  <si>
    <t xml:space="preserve"> г Белев ул Пролетарская 40</t>
  </si>
  <si>
    <t>Аникушина  Светлана  Викторовна,  79539533199,  Лебедев  Алексей  Юрьевич, +7(919)070-15-46</t>
  </si>
  <si>
    <t>Требуется организация СКС к новому МУ ИПТ</t>
  </si>
  <si>
    <t>https://disk.yandex.ru/d/qWb4JlSbYP_nLQ</t>
  </si>
  <si>
    <t>https://disk.yandex.ru/d/DjMP6k7-rvrNTQ</t>
  </si>
  <si>
    <t>https://disk.yandex.ru/d/Kuk_hTuJLKHpIw</t>
  </si>
  <si>
    <t>https://disk.yandex.ru/d/EM5K8sXa9yQxsg</t>
  </si>
  <si>
    <t>https://disk.yandex.ru/d/WlEBIK_dLmuV6g</t>
  </si>
  <si>
    <t>https://disk.yandex.ru/d/_6mdeQG5CCp10g</t>
  </si>
  <si>
    <t xml:space="preserve">ВВБ-4845-30 </t>
  </si>
  <si>
    <t>Ляпин Андрей Александрович +7 908 161 97 15, Журавлёв Даниил Алексеевич, тел. 89877445156</t>
  </si>
  <si>
    <t>Зафиксирована физическая неисправность ранее монтированных портов (необходим ремонт).</t>
  </si>
  <si>
    <t xml:space="preserve">ЦЧБ-6471-26 </t>
  </si>
  <si>
    <t xml:space="preserve"> г Липецк ул Ленинградская 1а</t>
  </si>
  <si>
    <t>Аникушина Светлана Викторовна 79539533199
Сопровождающий на объекте: Филонова Виктория Владимировна 8-950-804-6990</t>
  </si>
  <si>
    <t>Требуется организация СКС к планируемому МУ ИПТ 60306498, схема во вложении, выделила красным.</t>
  </si>
  <si>
    <t>СЗБ-3051-34</t>
  </si>
  <si>
    <t xml:space="preserve"> г Вологда ул Текстильщиков 13</t>
  </si>
  <si>
    <t>Маслова Любовь Николаевна 79218755346
Сопровождающий на объекте: Андреева Татьяна Юрьевна (Руководитель офиса) 8-909-598-1994</t>
  </si>
  <si>
    <t>Необходим монтаж 2-х СКС портов для ССМ в комнате пересчета и УРМ 1</t>
  </si>
  <si>
    <t xml:space="preserve">УБ-3824-09 </t>
  </si>
  <si>
    <t>Громов Андрей Николаевич 79997842778
Сопровождающий на объекте: Фадеева Светлана Анатольевна (Заместитель руководителя офиса)
8-912-520-3173</t>
  </si>
  <si>
    <t>Необходим  монтаж  3-х  портов  СКС  для  возможности  прямого  подключения  устройства,  без  использования хаба</t>
  </si>
  <si>
    <t xml:space="preserve"> СЗБ-0432-22</t>
  </si>
  <si>
    <t xml:space="preserve"> г Шенкурск ул КЛибкнехта 7А</t>
  </si>
  <si>
    <t>Кузнецов Ярослав Юрьевич 79995597344
Сопровождающий на объекте: Кузнецов Ярослав Юрьевич +7 999 999 99 99, Олехов Александр 
+79116788148</t>
  </si>
  <si>
    <t>Дополнительный  порт  (1шт)  в  кассе  (круг  с  восклицательным  знаком  на  РП)  на  потолке  для  установки  ТД Wi-fi</t>
  </si>
  <si>
    <t xml:space="preserve"> СЗБ-0432-23</t>
  </si>
  <si>
    <t>0207</t>
  </si>
  <si>
    <t xml:space="preserve"> г Мирный ул Гагарина 12</t>
  </si>
  <si>
    <t>Кузнецов Ярослав Юрьевич 79995597344
Сопровождающий на объекте: Кузнецов Ярослав Юрьевич +7 999 999 99 99, Святохо Александр, тел. 
+79115601776</t>
  </si>
  <si>
    <t>Дополнительный  порт  (1шт)  в  кассе  (круг  с  восклицательным  знаком  на  РП)  на  потолке  для  установки  ТД wi-fi</t>
  </si>
  <si>
    <t xml:space="preserve"> СЗБ-0432-24</t>
  </si>
  <si>
    <t>0188</t>
  </si>
  <si>
    <t xml:space="preserve"> г Новодвинск ул Добровольского 6</t>
  </si>
  <si>
    <t xml:space="preserve"> Кузнецов Ярослав Юрьевич 79995597344, Шубный Сергей 8-911-874-6417</t>
  </si>
  <si>
    <t>Корп.wi-fi для Smart-POS (порт на потолке для установки ТД wi-fi)</t>
  </si>
  <si>
    <t xml:space="preserve"> СЗБ-0432-25</t>
  </si>
  <si>
    <t>г Котлас ул 70 лет Октября 9а</t>
  </si>
  <si>
    <t>Кузнецов Ярослав Юрьевич +7 999 999 99 99, Куковеров Сергей
+7(911)874-64-34</t>
  </si>
  <si>
    <t xml:space="preserve"> СЗБ-0432-26</t>
  </si>
  <si>
    <t>0152</t>
  </si>
  <si>
    <t xml:space="preserve"> г Архангельск ул Рейдовая 9</t>
  </si>
  <si>
    <t xml:space="preserve"> Кузнецов Ярослав Юрьевич 79995597344, Шубный Сергей, 8-911-874-6417</t>
  </si>
  <si>
    <t>https://disk.yandex.ru/d/mmIG1RyGVvFqUw</t>
  </si>
  <si>
    <t>https://disk.yandex.ru/d/axZ4sdYaTghakQ</t>
  </si>
  <si>
    <t>https://disk.yandex.ru/d/79x5WT1SWKflfg</t>
  </si>
  <si>
    <t>https://disk.yandex.ru/d/qYOw0dIydaWXbw</t>
  </si>
  <si>
    <t>https://disk.yandex.ru/d/fC00UbWYqFYPyw</t>
  </si>
  <si>
    <t>https://disk.yandex.ru/d/09rGVdlbi6wQlw</t>
  </si>
  <si>
    <t> 4504343897 </t>
  </si>
  <si>
    <t>https://disk.yandex.ru/d/moCGqLZ7psAcTg</t>
  </si>
  <si>
    <t>https://disk.yandex.ru/d/108Bjy5g0X5VsQ</t>
  </si>
  <si>
    <t>https://disk.yandex.ru/d/exV1l6tavITp8g</t>
  </si>
  <si>
    <t>https://disk.yandex.ru/d/lFJHmFvLOr93Hw</t>
  </si>
  <si>
    <t> 4504343390</t>
  </si>
  <si>
    <t xml:space="preserve"> СЗБ-0432-27</t>
  </si>
  <si>
    <t>0242</t>
  </si>
  <si>
    <t xml:space="preserve"> с Верхняя Тойма ул Угрюмова 4</t>
  </si>
  <si>
    <t>Кузнецов Ярослав Юрьевич 79995597344
Сопровождающий на объекте: Аввакумова Ирина Владимировна (Руководитель офиса) 8-921-499-2094</t>
  </si>
  <si>
    <t>Необходим монтаж 1-го дополнительного порта СКС в кассе (круг с восклицательным знаком на РП) на потолке для установки ТД wi-fi</t>
  </si>
  <si>
    <t xml:space="preserve">СЗБ-0349-39 </t>
  </si>
  <si>
    <t xml:space="preserve"> г Сыктывкар ул Школьная 2/4</t>
  </si>
  <si>
    <t>Кузнецов Ярослав Юрьевич 79995597344
Сопровождающий  на  объекте:  Кузнецов  Ярослав  Юрьевич  +7  999  999  99  99,  Коваленко  Сергей
+7(912)860-04-46</t>
  </si>
  <si>
    <t xml:space="preserve"> СЗБ-3051-33</t>
  </si>
  <si>
    <t>г Череповец ул Ленина 63</t>
  </si>
  <si>
    <t>Кузнецов Ярослав Юрьевич 79995597344
Сопровождающий  на  объекте:  Кузнецов  Ярослав  Юрьевич  79995597344,  Соколов  Андрей  Владимирович, +7(911)548-23-84</t>
  </si>
  <si>
    <t xml:space="preserve"> СЗБ-3051-35</t>
  </si>
  <si>
    <t>г Великий Устюг ул Красная 128</t>
  </si>
  <si>
    <t>Хвостенко Артем Олегович 79376480123
Сопровождающий на объекте: Полутов Игорь Алексеевич, +7(911)520-14-49</t>
  </si>
  <si>
    <t>Создание  коммутационной  сетевой  розетки  RJ45  для  подключения  принтера  по  адресу  г.  Великий  Устюг, Красная 128 Эт.З Пм. SBS</t>
  </si>
  <si>
    <t xml:space="preserve"> СЗБ-3051-36</t>
  </si>
  <si>
    <t>0138</t>
  </si>
  <si>
    <t xml:space="preserve"> с им. Бабушкина ул Бабушкина 48</t>
  </si>
  <si>
    <t>Кузнецов Ярослав Юрьевич 79995597344
Сопровождающий на объекте: Кузнецов Ярослав Юрьевич +7 999 999 99 99</t>
  </si>
  <si>
    <t>Монтаж 2 портов СКС для wi-fi</t>
  </si>
  <si>
    <t xml:space="preserve"> СЗБ-3051-37</t>
  </si>
  <si>
    <t>0146</t>
  </si>
  <si>
    <t xml:space="preserve"> г Череповец ул Молодежная 16</t>
  </si>
  <si>
    <t>Кузнецов Ярослав Юрьевич 79995597344
Сопровождающий на объекте: Кузнецов Ярослав Юрьевич +7 999 999 99 99, Соколов Андрей 89115482384</t>
  </si>
  <si>
    <t xml:space="preserve"> СЗБ-3051-38</t>
  </si>
  <si>
    <t xml:space="preserve"> Мелентьева Ирина Сергеевна 79814321174
Сопровождающий на объекте: Пахолкова Марина Леонидовна 8-911-443-0611</t>
  </si>
  <si>
    <t>Монтаж портов СКС для переноса РМ руководителя</t>
  </si>
  <si>
    <t xml:space="preserve"> СЗБ-3051-39</t>
  </si>
  <si>
    <t>г Череповец ул Любецкая 41</t>
  </si>
  <si>
    <t xml:space="preserve"> СЗБ-3051-40</t>
  </si>
  <si>
    <t xml:space="preserve"> г Вологда ул Предтеченская 33</t>
  </si>
  <si>
    <t>Громов Андрей Николаевич 79997842778
Сопровождающий на объекте: Громов Андрей Николаевич +7 999 784 27 78, Осипов Александр +7(981)446-25-11</t>
  </si>
  <si>
    <t>Создание коммутационной сетевой розетки КІ45 для подключения принтера Мас-адрес принтера</t>
  </si>
  <si>
    <t xml:space="preserve"> СЗБ-3051-41</t>
  </si>
  <si>
    <t xml:space="preserve"> Маслова Любовь Николаевна +7 921 875 53 46
Сопровождающий на объекте: Беланова Ольга Евгеньевна (Руководитель офиса) 8-909-594-3209</t>
  </si>
  <si>
    <t>Небходим монтаж 7-и СКС портов на УРМ и у ЗК</t>
  </si>
  <si>
    <t xml:space="preserve"> СЗБ-3051-42</t>
  </si>
  <si>
    <t xml:space="preserve"> г Белозерск ул Фрунзе 24а</t>
  </si>
  <si>
    <t>Кузнецов Ярослав Юрьевич 79995597344
Сопровождающий на объекте: Главина Ольга Алексеевна (Заместитель руководителя офиса)
8-921-251-8909</t>
  </si>
  <si>
    <t>Необходим  монтаж  1-го  дополнительного  порта  в  кассе  (круг  с  восклицательным  знаком  на  РП)  на  потолке для установки ТД wi-fi</t>
  </si>
  <si>
    <t xml:space="preserve"> СЗБ-3051-43</t>
  </si>
  <si>
    <t xml:space="preserve"> г Вытегра пр-кт Ленина 78</t>
  </si>
  <si>
    <t>монтаж СКС портов для ССМ на РМ УРМ+ЗК+комната пересчета</t>
  </si>
  <si>
    <t xml:space="preserve">СИБ-2120-144 </t>
  </si>
  <si>
    <t xml:space="preserve"> г Рубцовск ул Октябрьская зд2Б</t>
  </si>
  <si>
    <t>Анпилогов Виктор Сергеевич 79531992188, Камнев Павел Андреевич, +7(983)387-72-42</t>
  </si>
  <si>
    <t>Монтаж СКС для УС</t>
  </si>
  <si>
    <t xml:space="preserve"> СИБ-3821-48 </t>
  </si>
  <si>
    <t>г Омск ул Маршала Жукова 4/2</t>
  </si>
  <si>
    <t>Смирнов Александр Юрьевич 79339925473
Сопровождающий на объекте: Романовский Илья Витальевич 8-913-660-9451</t>
  </si>
  <si>
    <t>Требуется установка трёх портов СКС для подключения ноутбуков к банковской сети.</t>
  </si>
  <si>
    <t xml:space="preserve"> СИБ-3821-49</t>
  </si>
  <si>
    <t xml:space="preserve"> г Омск ул Заозерная 26</t>
  </si>
  <si>
    <t xml:space="preserve"> Ревтов Илья Алексеевич +7 962 038 86 36</t>
  </si>
  <si>
    <t>ребуется восстановление СКС от ТД SIB-8634-0192-ѴSP-АР05  6с:26:36:9dІ:9b:60 до серверной.</t>
  </si>
  <si>
    <t xml:space="preserve">ЦЧБ-8486-38 </t>
  </si>
  <si>
    <t>0140</t>
  </si>
  <si>
    <t xml:space="preserve"> г Воронеж ул Хользунова 76</t>
  </si>
  <si>
    <t xml:space="preserve"> Шлыков Евгений Сергеевич 79521080296
Сопровождающий на объекте: Шлыков Евгений Сергеевич +7 903 653 60 76, Стольный Антон 89103400091</t>
  </si>
  <si>
    <t>Монтаж СКС-розетки в помещении для работы с банковскими ценностями ВСП 9013/0140 (указано на вложенной схеме) для последующего подключения счетно-сортировальной машины.</t>
  </si>
  <si>
    <t xml:space="preserve">СРБ-4850-27 </t>
  </si>
  <si>
    <t>Шадрова Людмила Владимировна 79674315825
Сопровождающий на объекте: Шадрова Людмила Владимировна +7 920 745 50 35,, Гончаров Алексей Анатольевич, +7(910)588-61-51</t>
  </si>
  <si>
    <t>Прошу организовать СКС для Ус 60028594. Всего будет две заявки. Прошу не отбивать как дубль. Невозможно отследить исполнение</t>
  </si>
  <si>
    <t>СРБ-4850-26</t>
  </si>
  <si>
    <t xml:space="preserve"> СРБ-4854-08 </t>
  </si>
  <si>
    <t>г Ржев ул Грацинского 8</t>
  </si>
  <si>
    <t xml:space="preserve"> Цыганов Александр Валерьевич 79106486070
Сопровождающий на объекте: Руководитель КИЦ Егоров Роман 8-903-695-3575</t>
  </si>
  <si>
    <t>Монтаж 1 порта для ДТ. Линию оконечить накладной розеткой за потолком, спустить патч-корд в
металлогофре и кабель-канале (по стандартам для УС) и оконечить портом гд-45. Серверная в КИЦ, порт нужен в ВСП</t>
  </si>
  <si>
    <t xml:space="preserve">УБ-3824-10 </t>
  </si>
  <si>
    <t>Громов Андрей Николаевич 79997842778
Сопровождающий на объекте: Фадеева Светлана Анатольевна (Заместитель руководителя офиса)
8-912-520-3173, Брычёв Кирилл Иванович (сотрудник СБС) 79828002497</t>
  </si>
  <si>
    <t>https://disk.yandex.ru/d/T2S5_Bhg66UXiQ</t>
  </si>
  <si>
    <t>https://disk.yandex.ru/d/LWI-eCGgsFfKdQ</t>
  </si>
  <si>
    <t>https://disk.yandex.ru/d/BzEcyE6P041vWA</t>
  </si>
  <si>
    <t>https://disk.yandex.ru/d/fB-ujDs2Izrt6g</t>
  </si>
  <si>
    <t>https://disk.yandex.ru/d/-H3nVJJ4tvXZwg</t>
  </si>
  <si>
    <t>https://disk.yandex.ru/d/Dp5fP6e3cmCMQw</t>
  </si>
  <si>
    <t>https://disk.yandex.ru/d/sS0-6dR_OqWp_g</t>
  </si>
  <si>
    <t>https://disk.yandex.ru/d/fJVzlMRfN0g-wA</t>
  </si>
  <si>
    <t>https://disk.yandex.ru/d/bG20XliJbgAmzQ</t>
  </si>
  <si>
    <t>https://disk.yandex.ru/d/4ONIFNoINOULOw</t>
  </si>
  <si>
    <t>https://disk.yandex.ru/d/j-Ofev98-mCrJA</t>
  </si>
  <si>
    <t>https://disk.yandex.ru/d/NmM_A5DOwc3G2w</t>
  </si>
  <si>
    <t>https://disk.yandex.ru/d/niuxg-ohRCfOFQ</t>
  </si>
  <si>
    <t>https://disk.yandex.ru/d/GvMTiY_AMaad1w</t>
  </si>
  <si>
    <t>https://disk.yandex.ru/d/1B5NFemq7hk5PA</t>
  </si>
  <si>
    <t>https://disk.yandex.ru/d/nEzZR1IxaUjDYg</t>
  </si>
  <si>
    <t>https://disk.yandex.ru/d/fDLDcsa3wATsDQ</t>
  </si>
  <si>
    <t>https://disk.yandex.ru/d/_WslMHFq94SEkg</t>
  </si>
  <si>
    <t>https://disk.yandex.ru/d/FBEv8HYhyXeRRA</t>
  </si>
  <si>
    <t>https://disk.yandex.ru/d/4skKvrdyA_0gww</t>
  </si>
  <si>
    <t>https://disk.yandex.ru/d/UJXM9zXCqKFvEw</t>
  </si>
  <si>
    <t>4504344596 </t>
  </si>
  <si>
    <t> 4504344109</t>
  </si>
  <si>
    <t>4504344184 </t>
  </si>
  <si>
    <t> 4504344105</t>
  </si>
  <si>
    <t>4504343973 </t>
  </si>
  <si>
    <t> 4504344405</t>
  </si>
  <si>
    <t> 4504344486</t>
  </si>
  <si>
    <t>4504344597 </t>
  </si>
  <si>
    <t>4504344598 </t>
  </si>
  <si>
    <t>4504344599 </t>
  </si>
  <si>
    <t>4504344581 </t>
  </si>
  <si>
    <t> 4504344107</t>
  </si>
  <si>
    <t>ББ-3741-21</t>
  </si>
  <si>
    <t>г  Улан-Удэ  ул  Терешковой  ЗБ, Et. 4-Pm.402</t>
  </si>
  <si>
    <t>Громов Андрей Николаевич 79997842778
Сопровождающий на объекте: Петухова Алла Михайловна (Заместитель руководителя офиса)
8-983-531-1728, Филыпин Ринат Леонович (СБС) +7(983)539-10-33</t>
  </si>
  <si>
    <t>Необходим  монтаж  1-го  порта  СКС  для  возможности  прямого  подключения  устройства,  без  использования хаба</t>
  </si>
  <si>
    <t xml:space="preserve"> ВВБ-4845-50 </t>
  </si>
  <si>
    <t>Голиков Сергей Николаевич 79524729272</t>
  </si>
  <si>
    <t>провода от розеток свисают по стене и дальше уложены просто по полу, без короба, перенести розетки СКС. Перенос 6 портов</t>
  </si>
  <si>
    <t>СЗБ-2033-11</t>
  </si>
  <si>
    <t>01180</t>
  </si>
  <si>
    <t>п Элисенваара ул Октябрьская 11 режим работы:Пн,ср,пт с 9:00-15:45</t>
  </si>
  <si>
    <t xml:space="preserve"> Маслова Любовь Николаевна 79218755346
Сопровождающий на объекте: Фомкина Светлана Бейловна (сотрудник ВСП) 8-921-525-8285</t>
  </si>
  <si>
    <t>Необходим монтаж 2-х СКС портов на рабочем месте сотрудника для ССМ</t>
  </si>
  <si>
    <t>СЗБ-3051-44</t>
  </si>
  <si>
    <t xml:space="preserve"> г Вологда ул Карла Маркса 4</t>
  </si>
  <si>
    <t xml:space="preserve">СИБ-3745-27 </t>
  </si>
  <si>
    <t>0277</t>
  </si>
  <si>
    <t xml:space="preserve"> пгт Промышленная ул Крупской двлд28</t>
  </si>
  <si>
    <t xml:space="preserve"> Соловьева Анна Николаевна 79137235623</t>
  </si>
  <si>
    <t>Монтаж 4 портов СКС для двух УС</t>
  </si>
  <si>
    <t>СИБ-3821-50</t>
  </si>
  <si>
    <t>0375</t>
  </si>
  <si>
    <t xml:space="preserve"> рп Крутинка ул Кооперативная 1</t>
  </si>
  <si>
    <t>Кузнецов Ярослав Юрьевич 79995597344
Сопровождающий на объекте: Козленко Надежда Сергеевна (Заместитель руководителя офиса)</t>
  </si>
  <si>
    <t>Необходим  монтаж  1-го  дополнительный  порта  в  кассе  (круг  с  восклицательным  знаком  на  РП)  на  потолке для установки ТД wi-fi</t>
  </si>
  <si>
    <t xml:space="preserve"> ЦЧБ-8486-39 </t>
  </si>
  <si>
    <t>: Шлыков Евгений Сергеевич 79521080296
Сопровождающий на объекте: Кравцова Екатерина Сергеевна 8-908-138-8893</t>
  </si>
  <si>
    <t>Монтаж СКС-розетки в кассе ВСП 9013/01020 (указано на вложенной схеме) для последующего подключения счетно-сортировальной машины.</t>
  </si>
  <si>
    <t>https://disk.yandex.ru/d/RMEja96QLjnabg</t>
  </si>
  <si>
    <t>https://disk.yandex.ru/d/r0njhqj6YHkG8g</t>
  </si>
  <si>
    <t>https://disk.yandex.ru/d/VwtQmVEqGivlGQ</t>
  </si>
  <si>
    <t>https://disk.yandex.ru/d/9kzAGPGDRNlJYA</t>
  </si>
  <si>
    <t>https://disk.yandex.ru/d/1KlmNEF5sCTkgA</t>
  </si>
  <si>
    <t>https://disk.yandex.ru/d/veS-k1eKXYJU8w</t>
  </si>
  <si>
    <t>https://disk.yandex.ru/d/jrjYSW-KVoj4HA</t>
  </si>
  <si>
    <t>4504345615 </t>
  </si>
  <si>
    <t> 4504345346</t>
  </si>
  <si>
    <t>  4504344989 </t>
  </si>
  <si>
    <t>СЗБ-0349-40</t>
  </si>
  <si>
    <t xml:space="preserve"> г Сыктывкар ул Мира 68</t>
  </si>
  <si>
    <t>Кузнецов  Ярослав  Юрьевич  79995597344,  Никифоров  Иван  Владимирович, 8-912-560-67-33</t>
  </si>
  <si>
    <t>СЗБ-0349-41</t>
  </si>
  <si>
    <t xml:space="preserve"> г Сыктывкар ул Морозова 149</t>
  </si>
  <si>
    <t>Кузнецов Ярослав Юрьевич 79995597344
Сопровождающий на объекте: Московкина Наталия Васильевна (Руководитель офиса) 8-912-144-4484</t>
  </si>
  <si>
    <t>Необходим монтаж 1-го дополнительного порта СКС в кассе (круг с восклицательным знаком на РП) на потолке для установки ТД wi-fi для Smart-POS</t>
  </si>
  <si>
    <t xml:space="preserve">СЗБ-0432-28 </t>
  </si>
  <si>
    <t>0273</t>
  </si>
  <si>
    <t xml:space="preserve"> г Северодвинск ул Первомайская 1/2Д</t>
  </si>
  <si>
    <t>Дополнительный порт (1шт) в кассе (АР 05 РП) на потолке для установки ТД wi-fi</t>
  </si>
  <si>
    <t xml:space="preserve">ВВБ-3119-23 </t>
  </si>
  <si>
    <t xml:space="preserve"> Многофункциональное здание г Казань ул Петербургская 28</t>
  </si>
  <si>
    <t>Демонтаж части или всей существующей СКС (порт): 226 шт.</t>
  </si>
  <si>
    <t>В  кроссовой  319  необходимо  демонтировать  из  лотков  неиспользуемые  кабели  от  226  портов.  Мешают дальнейшему развитию СКС на объекте.</t>
  </si>
  <si>
    <t>ВВБ-3119-24</t>
  </si>
  <si>
    <t xml:space="preserve"> г Казань пр-кт Победы 62к4</t>
  </si>
  <si>
    <t>Гиниятуллин Эльвер Лаззатович 79033077134
Сопровождающий на объекте: Ильясова Римма Петровна 8-917-937-0074</t>
  </si>
  <si>
    <t>создать 3 порта для нового рабочего места в ЦПО 8610/050, Серверная находится в подвале.</t>
  </si>
  <si>
    <t>ВВБ-3119-25</t>
  </si>
  <si>
    <t>г Казань ул Декабристов 185</t>
  </si>
  <si>
    <t>Кузнецов Ярослав Юрьевич 79995597344
Сопровождающий  на  объекте:  Кузнецов  Ярослав  Юрьевич  ,  79995597344,  Галимзянов  Рафис  Салихович, +7(917)858-27-73</t>
  </si>
  <si>
    <t>ВВБ-3119-26</t>
  </si>
  <si>
    <t>Кузнецов Ярослав Юрьевич 79995597344, Галимзянов Рафис Салихович, 
+7(917)858-27-73</t>
  </si>
  <si>
    <t>ВВБ-3119-27</t>
  </si>
  <si>
    <t>882</t>
  </si>
  <si>
    <t>423013, Нурлатский район, с. Биляр-Озеро, 48А</t>
  </si>
  <si>
    <t xml:space="preserve"> Беленок Алексей Викторович 8-903-305-4046
Сопровождающий на объекте: Абдрахманова Рамиля Хамзиновна 8-937-292-3507</t>
  </si>
  <si>
    <t>Необходим монтаж ТКШ 12U (банковский), 3 порта СКС.</t>
  </si>
  <si>
    <t>ВВБ-3119-28</t>
  </si>
  <si>
    <t>254</t>
  </si>
  <si>
    <t xml:space="preserve"> Нижнекамский район, с.Нижняя Уратьма</t>
  </si>
  <si>
    <t>8-51596007
Сопровождающий на объекте: 8-51596007</t>
  </si>
  <si>
    <t>Необходима  установка  ТКШ  12  юнитов  600*600мм;  дверь  одностворчатая  над  шкафом  фото  во  вложении  + 3 порта СКС</t>
  </si>
  <si>
    <t>ВВБ-3119-29</t>
  </si>
  <si>
    <t>0125</t>
  </si>
  <si>
    <t xml:space="preserve"> г Казань ул Краснококшайская 158</t>
  </si>
  <si>
    <t>ВВБ-3119-30</t>
  </si>
  <si>
    <t xml:space="preserve"> г Казань ул Адоратского 12</t>
  </si>
  <si>
    <t>ВВБ-3119-31</t>
  </si>
  <si>
    <t xml:space="preserve"> г Казань ул Рихарда Зорге 70</t>
  </si>
  <si>
    <t>ВВБ-3119-32</t>
  </si>
  <si>
    <t>Кузнецов Ярослав Юрьевич 79995597344
Сопровождающий на объекте: Кузнецов Ярослав Юрьевич +7 999 999 99 99, Шарафутдинов Венер 
+7(917)850-69-35</t>
  </si>
  <si>
    <t>Дополнительный  порт  (1шт)  в  кассе  (круг  с  восклицательным  знаком  на  РП)  на  потолке  для  установки  ТД  wi-fi Сетевая розетка нужна над фальш потолком</t>
  </si>
  <si>
    <t>ВВБ-3392-09</t>
  </si>
  <si>
    <t>г Ижевск ул Красная 105</t>
  </si>
  <si>
    <t>ВВБ-3392-10</t>
  </si>
  <si>
    <t>ВВБ-3392-11</t>
  </si>
  <si>
    <t>ВВБ-3392-12</t>
  </si>
  <si>
    <t>ВВБ-3392-13</t>
  </si>
  <si>
    <t>ВВБ-3392-14</t>
  </si>
  <si>
    <t>ВВБ-3392-15</t>
  </si>
  <si>
    <t>создание коммутационной сетевой розетки RJ45 для подключения принтера ІР принтера/МФУ:10.198.118.228 Мас-адрес принтера/МФУ00:21:В7:5В:33:91Location принтера/МФУ:- VVВ-8618-0000-0311-Ижевск, ул.Красная, 105</t>
  </si>
  <si>
    <t>Создание коммутационной сетевой розетки RJ45 для подключения принтера )-ІР принтера/МФУ:10.198.100.219Мас-адрес принтера/МФУ78:8С:77:94:28:ЗDLokation принтера/МФУ:- VVВ-8618-0000-0311. Монтаж 1 порта СКС для МФУ с целью устранения неуправляемого хаба</t>
  </si>
  <si>
    <t>Создание коммутационной сетевой розетки RJ45 для подключения принтера ІР принтера/МФУ: 10.198.117.251 Мас-адрес принтера/МФУ00:21 :В7:43:1F:В2 Lokation принтера/МФУ:- VVВ-8618-0000-0311-Ижевск, ул.Красная, 105</t>
  </si>
  <si>
    <t>Создание коммутационной сетевой розетки RJ45 для подключения принтера )-ІР принтера/МФУ:10.198.119.238Мас-адрес принтера/МФУ00:21:В7:8D:С2:F2 Location принтера/МФУ:- VVВ-8618-0000-0105</t>
  </si>
  <si>
    <t>Создание коммутационной сетевой розетки RJ45 для подключения принтера ІР принтера/МФУ:10.198.102.156 Мас-адрес принтера/МФУ00:21:В7:43:ЕF:32Location принтера/МФУ:- VVВ-8618-0000-0000</t>
  </si>
  <si>
    <t>Громов Андрей Николаевич 79997842778,Жмыхов  Михаил  Петрович, +7(982)116-53-12</t>
  </si>
  <si>
    <t>Создание коммутационной сетевой розетки RJ45 для подключения принтера/МФУ:10.198.116.157Мас— адрес принтера/МФУ00:21 :В7:D7:55:68Location принтера/МФУ:VVВ-8618-0000-0311 -Ижевск, ул.Красная, 105</t>
  </si>
  <si>
    <t>Создание коммутационной сетевой розетки RJ45 для подключения принтера ІР принтера/МФУ:10.198.119.40Мас-адрес принтера/МФУ00:21:В7:2D:23:92Location принтера/МФУ:- VVВ-8618-0000-03 И-Ижевск, ул.Красная, 105</t>
  </si>
  <si>
    <t xml:space="preserve">УБ-3825-67 </t>
  </si>
  <si>
    <t>г Октябрьский ул Губкина 27</t>
  </si>
  <si>
    <t>Прошу по рекомендации розничного блока установить дополнительный экран для СУО. Согласно плану.</t>
  </si>
  <si>
    <t xml:space="preserve">УБ-3825-78 </t>
  </si>
  <si>
    <t>571</t>
  </si>
  <si>
    <t>с Иглино ул Горького 59</t>
  </si>
  <si>
    <t>Хабиров Альберт Дамирович 79173619435
Сопровождающий на объекте: Большакова Светлана Евгеньевна +7 917 750 96 80</t>
  </si>
  <si>
    <t>Необходима розетка для подключения купюросчетной машины к сети банка</t>
  </si>
  <si>
    <t>УБ-3825-79</t>
  </si>
  <si>
    <t>0726</t>
  </si>
  <si>
    <t>г Сибай ул Ленина 17</t>
  </si>
  <si>
    <t>Ядгарова Разина Минифаровна 79173587591
Сопровождающий на объекте: Хачина Екатерина Игоревна 8-937-850-4799</t>
  </si>
  <si>
    <t>Необходимо установить СКС - порт для счетной машины в кассе</t>
  </si>
  <si>
    <t>УБ-3825-80</t>
  </si>
  <si>
    <t xml:space="preserve"> г Уфа ул Чернышевского 82</t>
  </si>
  <si>
    <t>Кузнецов  Ярослав  Юрьевич  79995597344,  Тулябаев  Загир  Факилович, +7(917)-470-13-02</t>
  </si>
  <si>
    <t>Дополнительный  порт  (1шт)  в  кассе  (круг  с  восклицательным  знаком  на  РП)  на  потолке  для установки  ТД wi-fi</t>
  </si>
  <si>
    <t>УБ-3825-81</t>
  </si>
  <si>
    <t>0603</t>
  </si>
  <si>
    <t xml:space="preserve"> с Николо-Березовка ул Карла Маркса 9</t>
  </si>
  <si>
    <t>Кугубаев  Александр  Станиславович  +7  987  100  06  05,  Ахмадиев  Алексей 89196004891</t>
  </si>
  <si>
    <t>Для  подключения  кассовой  техники  (купюросчетной  машины)  требуется  установка  СКС  порта.  Место установки порта указано на схеме (во вложении)</t>
  </si>
  <si>
    <t>УБ-3825-82</t>
  </si>
  <si>
    <t xml:space="preserve"> г Туймазы ул Островского 14</t>
  </si>
  <si>
    <t>Кузнецов Ярослав Юрьевич 79995597344, Ибрагимов Артур 8-987-601-2883</t>
  </si>
  <si>
    <t>УБ-3825-83</t>
  </si>
  <si>
    <t>г Уфа б-р Ибрагимова 42</t>
  </si>
  <si>
    <t>Назипова  Олеся  Зиннуровна  +7  927  234  22  59,  Тулябаев  Загир  Факилович, +7(917)-470-13-02</t>
  </si>
  <si>
    <t>Создания  информационных  розеток  СКС  в  рамках  линейной  и  проектной  деятельности  банка.  Установка розеток в кассе для подключения умных купюросчетных машинок.</t>
  </si>
  <si>
    <t>УБ-3825-84</t>
  </si>
  <si>
    <t>г Уфа ул Рубежная 174</t>
  </si>
  <si>
    <t>Нуреев Ильшат Марсович 79174011280, Аглиуллин Эдуард +7 987 242 60 10
Сопровождающий на объекте: Аникина Ольга Ивановна (Заместитель руководителя офиса) 8-917-361-9684</t>
  </si>
  <si>
    <t>Необходим монтаж 3-х портов СКС в связи переносом РМ</t>
  </si>
  <si>
    <t>УБ-3825-85</t>
  </si>
  <si>
    <t>0610</t>
  </si>
  <si>
    <t>г Нефтекамск ш Березовское 10Б</t>
  </si>
  <si>
    <t>Кугубаев Александр Станиславович +7 987 100 06 05</t>
  </si>
  <si>
    <t>Для  подключения  кассовой  техники(купюросчетной  машины)  требуется  установка  СКС  порта.  Место установки порта указано на схеме</t>
  </si>
  <si>
    <t xml:space="preserve">ББ-3740-13 </t>
  </si>
  <si>
    <t>г Чита мкр 1-й 36а</t>
  </si>
  <si>
    <t xml:space="preserve"> Крикунова Светлана Геннадьевна +7 914 460 96 78</t>
  </si>
  <si>
    <t>Необходим монтаж СКС</t>
  </si>
  <si>
    <t>СЗБ-3051-45</t>
  </si>
  <si>
    <t xml:space="preserve"> с Верховажье ул Петухова 6</t>
  </si>
  <si>
    <t>СЗБ-3051-46</t>
  </si>
  <si>
    <t>с Нюксеница ул Советская 2</t>
  </si>
  <si>
    <t>СЗБ-3051-47</t>
  </si>
  <si>
    <t>0144</t>
  </si>
  <si>
    <t xml:space="preserve"> с Тарногский Городок ул Советская 19</t>
  </si>
  <si>
    <t>СЗБ-3051-48</t>
  </si>
  <si>
    <t>0150</t>
  </si>
  <si>
    <t>г Череповец ул Космонавта Беляева 2</t>
  </si>
  <si>
    <t>СЗБ-3051-49</t>
  </si>
  <si>
    <t xml:space="preserve"> с Сямжа ул Дьяковская 1</t>
  </si>
  <si>
    <t>СЗБ-3051-50</t>
  </si>
  <si>
    <t>рп Вожега ул Связи 10</t>
  </si>
  <si>
    <t>СЗБ-3051-51</t>
  </si>
  <si>
    <t xml:space="preserve"> г Кириллов ул Преображенского 20</t>
  </si>
  <si>
    <t>СЗБ-3051-52</t>
  </si>
  <si>
    <t>Дополнительный  порт  (4шт)  в  кассе  (круг  с  восклицательным  знаком  на  РП)  на  потолке  для установки  ТД wi-fi</t>
  </si>
  <si>
    <t>СЗБ-3051-53</t>
  </si>
  <si>
    <t>г Тотьма ул Клочихина 4</t>
  </si>
  <si>
    <t xml:space="preserve"> Кузнецов Ярослав Юрьевич 79995597344
Сопровождающий на объекте: Кузнецов Ярослав Юрьевич +7 999 999 99 99</t>
  </si>
  <si>
    <t>СЗБ-3051-54</t>
  </si>
  <si>
    <t>г Вологда ул Ильюшина 4</t>
  </si>
  <si>
    <t>СЗБ-2033-12</t>
  </si>
  <si>
    <t>01679</t>
  </si>
  <si>
    <t>пгт Муезерский ул Октябрьская 33</t>
  </si>
  <si>
    <t>монтаж 3 скс портов для ссм на урм2+урмЗ+комната пересчета</t>
  </si>
  <si>
    <t>СЗБ-2033-13</t>
  </si>
  <si>
    <t>01129</t>
  </si>
  <si>
    <t>г Петрозаводск пр-кт Александра Невского (Зарека р-н) 31</t>
  </si>
  <si>
    <t>Маслова Любовь Николаевна +7 921 875 53 46
Сопровождающий на объекте: Кузнецова Надежда Олеговна (Заместитель руководителя офиса) 8-911-424-2610</t>
  </si>
  <si>
    <t>Необходим монтаж 1-го порта СКС для ССМ</t>
  </si>
  <si>
    <t>СИБ-2120-146</t>
  </si>
  <si>
    <t>г Барнаул пр-кт Комсомольский 106А</t>
  </si>
  <si>
    <t>Румянцев Павел Владимирович 79132227920</t>
  </si>
  <si>
    <t>Подключить ПК для поста охраны (на схеме пост №3, суточный)</t>
  </si>
  <si>
    <t>СИБ-2120-147</t>
  </si>
  <si>
    <t>677</t>
  </si>
  <si>
    <t>Шелаболихинский р-н, с. Новообинцево, ул. Садовая, д.1а</t>
  </si>
  <si>
    <t>Поскотинов Василий Алексеевич Сергеев Евгений Александрович +7-903-957-0373- +7-909-844-1111
Сопровождающий на объекте: Пяткова Татьяна Валентиновна +7-961-986-0733</t>
  </si>
  <si>
    <t>Установить банковский ТКШ 12U 600x600, над сейфом и смонтировать 4 порта СКС для РМ.</t>
  </si>
  <si>
    <t>СИБ-3745-29</t>
  </si>
  <si>
    <t xml:space="preserve"> г Березовский ул 40 лет Победы 4</t>
  </si>
  <si>
    <t>Кузнецов Ярослав Юрьевич - 79995597344</t>
  </si>
  <si>
    <t>Дополнительный  порт  (2шт)  в  кассе  (круг  с  восклицательным  знаком  на  РП)  на  потолке  для установки  ТД wi-fi</t>
  </si>
  <si>
    <t xml:space="preserve">СИБ-3748-24 </t>
  </si>
  <si>
    <t>г Лесосибирск ул Парковая 9а</t>
  </si>
  <si>
    <t>Букреев  Василий  Васильевич  79260258309,  Возовиков  Дмитрий  Сергеевич 89138300177</t>
  </si>
  <si>
    <t>Необходимо  перенести  (или  сделать  новое  СКС)  розетку  для  вай  фай  точки  доступа  в  помещение бесконтактной передачи для точки доступа АР02 - указана на плане во вложении.</t>
  </si>
  <si>
    <t>СИБ-3821-51</t>
  </si>
  <si>
    <t>г Омск ул 70 лет Октября 12к1</t>
  </si>
  <si>
    <t>Кузнецов Ярослав Юрьевич +7 999 999 99 99, Бабарыкин Игорь
+7(913)616-52-41</t>
  </si>
  <si>
    <t>СИБ-3821-52</t>
  </si>
  <si>
    <t>Кузнецов  Ярослав  Юрьевич  +7  999  999  99  99,  Глухих  Андрей  Сергеевич 89136689372</t>
  </si>
  <si>
    <t>СИБ-3821-53</t>
  </si>
  <si>
    <t>Кузнецов  Ярослав  Юрьевич  +7  999  999  99  99,,  Елисов  Анатолий  Васильевич +7(913)150-45-31</t>
  </si>
  <si>
    <t>СИБ-3821-54</t>
  </si>
  <si>
    <t>г Омск ул Товстухо 1А</t>
  </si>
  <si>
    <t xml:space="preserve"> Кузнецов Ярослав Юрьевич +7 999 999 99 99, Середкин Александр 
+79131400926</t>
  </si>
  <si>
    <t>СИБ-3821-55</t>
  </si>
  <si>
    <t xml:space="preserve"> г Омск пр-кт Космический 18Д</t>
  </si>
  <si>
    <t>Кузнецов Ярослав Юрьевич +7 999 999 99 99, Середкин Александр 
89131400926</t>
  </si>
  <si>
    <t>СИБ-3821-56</t>
  </si>
  <si>
    <t>г Омск ул Конева 20к1</t>
  </si>
  <si>
    <t>Кузнецов Ярослав Юрьевич +7 999 999 99 99, Бабарыкин Игорь 89136165241</t>
  </si>
  <si>
    <t>СИБ-3821-57</t>
  </si>
  <si>
    <t>рп Таврическое ул Ленина 101</t>
  </si>
  <si>
    <t>Игнатенко Ирина Владимировна (Заместитель руководителя офиса)
8-913-662-9229</t>
  </si>
  <si>
    <t>СИБ-3821-58</t>
  </si>
  <si>
    <t>Кузнецов Ярослав Юрьевич +7 999 999 99 99, Елисов Анатолий 9131504531</t>
  </si>
  <si>
    <t>Дополнительный  порт  (Зшт)  в  кассе  (круг  с  восклицательным  знаком  на  РП)  на  потолке  для  установки  ТД wi-fi</t>
  </si>
  <si>
    <t>СИБ-3821-59</t>
  </si>
  <si>
    <t>с Азово пл Возрождения 1</t>
  </si>
  <si>
    <t>Кузнецов Ярослав Юрьевич 79995597344
Сопровождающий на объекте: Кольман Марина Владимировна (Заместитель руководителя офиса)
8-904-327-3370</t>
  </si>
  <si>
    <t>Необходим монтаж 1-го дополнительного порта СКС в кассе (круг с восклицательным знаком на РП) на потолке для установки ТД wi-fi для Smart-РOS</t>
  </si>
  <si>
    <t>СИБ-3821-60</t>
  </si>
  <si>
    <t>Красноруцкий Виктор Евгеньевич 79581344014, Сачков Александр 89831100236</t>
  </si>
  <si>
    <t>выявлена необходимость в установке 2 доп. ТД. Места планируемого монтажа отмечены на схеме во вложении. Просьба организовать СКС. СБС: Вложение в заявке,так же напоминаю ,что сотрудники к10 должны заранее приехать с документами и оформить пропуск в КИП, у Панова Александра Сергеевич</t>
  </si>
  <si>
    <t>СИБ-3821-61</t>
  </si>
  <si>
    <t>рп Русская Поляна ул Ленина 64</t>
  </si>
  <si>
    <t>Необходим  монтаж  1-го  дополнительного  порта  СКС  в  кассе  (круг  с  восклицательным  знаком  на  РП)  на потолке для установки ТД wi-fi для Smart-РOS</t>
  </si>
  <si>
    <t xml:space="preserve">СРБ-4754-29 </t>
  </si>
  <si>
    <t>85</t>
  </si>
  <si>
    <t>Рязанская обл., с. Алешино, ул. поселок Микрорайон, д.7, кв.9 режим работы :Вт,ср,пт с 8:30-15:00</t>
  </si>
  <si>
    <t>Кузнецов Ярослав Юрьевич 79995597344
Сопровождающий на объекте: Киселёва Татьяна Николаевна (Заместитель руководителя офиса)
8-923-769-1968</t>
  </si>
  <si>
    <t>Синдеев А. В. 8-66536222
Сопровождающий на объекте: Кирюшкина Светлана Ренатовна 8-910-563-5964</t>
  </si>
  <si>
    <t>Произвести монтаж ТКШ 12U 600x600, как указано на фото и схеме +6 портов СКС</t>
  </si>
  <si>
    <t xml:space="preserve">СРБ-4854-09 </t>
  </si>
  <si>
    <t>Давыдов Сергей Николаевич 79206952717
Сопровождающий на объекте: Базанова Галина Валерьевна (Руководитель офиса) 8-961-016-1330</t>
  </si>
  <si>
    <t>Необходим монтаж 8-ми портов СКС для дополнительных РМ в ВСП в соответствии с приложенной схемой (доп. РМ выделены на схеме синим).</t>
  </si>
  <si>
    <t>УБ-3824-11</t>
  </si>
  <si>
    <t>с Звериноголовское ул Октябрьская 40</t>
  </si>
  <si>
    <t>Красноруцкий Виктор Евгеньевич 79581344014
Сопровождающий на объекте: Дьячкова Лариса Леонидовна, +7(919)560-06-78</t>
  </si>
  <si>
    <t>Монтаж 1 порта для wi-fi. В кассе потолок бетонный, в клиентском зале, коридоре -Армстронг. Высота -3 м. Стены бетонные</t>
  </si>
  <si>
    <t>УБ-3824-12</t>
  </si>
  <si>
    <t>г Курган ул Куйбышева 108</t>
  </si>
  <si>
    <t>УБ-3828-10</t>
  </si>
  <si>
    <t>г Надым пр-кт Ленинградский 11</t>
  </si>
  <si>
    <t>Ситников Игорь Васильевич 79123871578
Сопровождающий на объекте: Ситников Игорь Васильевич +7 912 915 66 66</t>
  </si>
  <si>
    <t>проложить  СКС  от  ТД  АѴІГІ  (ПВ-8369-0051-ССС-АР01,  местоположение  уточнить  у  Группа  АРМ  Надым, Новокевич Сергей Викторович, +7(912)915-66-66) до Основного ТКШ в кроссовой КИЦ 8369/051</t>
  </si>
  <si>
    <t>https://disk.yandex.ru/d/_oMM6kpxPc-eZg</t>
  </si>
  <si>
    <t>https://disk.yandex.ru/d/2ZEu-g7OzKtnIA</t>
  </si>
  <si>
    <t>https://disk.yandex.ru/d/GLOdycP1bKnhtA</t>
  </si>
  <si>
    <t>https://disk.yandex.ru/d/ky4dNeThZzjF6w</t>
  </si>
  <si>
    <t>https://disk.yandex.ru/d/u3Z1wKofXFK4rQ</t>
  </si>
  <si>
    <t>https://disk.yandex.ru/d/vBmXzR1-U2ZInw</t>
  </si>
  <si>
    <t>https://disk.yandex.ru/d/yqcAbi3jh3swcQ</t>
  </si>
  <si>
    <t>https://disk.yandex.ru/d/orBjWQ42RqpzoQ</t>
  </si>
  <si>
    <t>https://disk.yandex.ru/d/DWPU8fDg3PGukg</t>
  </si>
  <si>
    <t>https://disk.yandex.ru/d/CTcZB_rjCOjPhA</t>
  </si>
  <si>
    <t>https://disk.yandex.ru/d/8ElIsBdWDXuUTg</t>
  </si>
  <si>
    <t>https://disk.yandex.ru/d/BbZFRBW1E5KacQ</t>
  </si>
  <si>
    <t>https://disk.yandex.ru/d/9x9aBK4HIxWQRg</t>
  </si>
  <si>
    <t>https://disk.yandex.ru/d/TvSzhEkU84C-1Q</t>
  </si>
  <si>
    <t>https://disk.yandex.ru/d/clbImnsiv44Ong</t>
  </si>
  <si>
    <t>https://disk.yandex.ru/d/W2rNOo05FyMdJg</t>
  </si>
  <si>
    <t>https://disk.yandex.ru/d/jE-Cf46gHxNX-w</t>
  </si>
  <si>
    <t>https://disk.yandex.ru/d/JMA7hgruB7SbFg</t>
  </si>
  <si>
    <t>https://disk.yandex.ru/d/VTGKFzAejVApaQ</t>
  </si>
  <si>
    <t>https://disk.yandex.ru/d/ABNTRNpiB_91jQ</t>
  </si>
  <si>
    <t>https://disk.yandex.ru/d/O88W6dPHBbO4Qg</t>
  </si>
  <si>
    <t>https://disk.yandex.ru/d/FxRWL-bcZ5q6Hg</t>
  </si>
  <si>
    <t>https://disk.yandex.ru/d/Oy_0O_pJoWWDDg</t>
  </si>
  <si>
    <t>https://disk.yandex.ru/d/X1U2Wwb35XtQAg</t>
  </si>
  <si>
    <t>https://disk.yandex.ru/d/HxNkU9YZdZwH3g</t>
  </si>
  <si>
    <t>https://disk.yandex.ru/d/CqrO2imUIZzh3w</t>
  </si>
  <si>
    <t>https://disk.yandex.ru/d/LV8it_TIpRpKfA</t>
  </si>
  <si>
    <t>https://disk.yandex.ru/d/gXaFTS18ZrTHAQ</t>
  </si>
  <si>
    <t>https://disk.yandex.ru/d/wIfxISgSm0KJQQ</t>
  </si>
  <si>
    <t>https://disk.yandex.ru/d/BM8BAUcDFWVxTQ</t>
  </si>
  <si>
    <t>https://disk.yandex.ru/d/_wB5c5415k5tww</t>
  </si>
  <si>
    <t>https://disk.yandex.ru/d/Y_YXxdnzQfOdMg</t>
  </si>
  <si>
    <t>https://disk.yandex.ru/d/AVlkhi3e97cCAA</t>
  </si>
  <si>
    <t>https://disk.yandex.ru/d/GM82XlGGf_w3dw</t>
  </si>
  <si>
    <t>https://disk.yandex.ru/d/_pBn29QV6MBdww</t>
  </si>
  <si>
    <t>https://disk.yandex.ru/d/mrIx3QzVI8CmCA</t>
  </si>
  <si>
    <t>https://disk.yandex.ru/d/X8B2jdH-bJmGJw</t>
  </si>
  <si>
    <t>https://disk.yandex.ru/d/C3pGKQwiDTGUWw</t>
  </si>
  <si>
    <t>https://disk.yandex.ru/d/daxx-14wqn0HMA</t>
  </si>
  <si>
    <t>https://disk.yandex.ru/d/JvsO28IbLhxHUw</t>
  </si>
  <si>
    <t>https://disk.yandex.ru/d/6zG1NsRMhaxzcQ</t>
  </si>
  <si>
    <t>https://disk.yandex.ru/d/r6s9D9JDVOIIeQ</t>
  </si>
  <si>
    <t>https://disk.yandex.ru/d/R_9-r_lLlHWrKA</t>
  </si>
  <si>
    <t>https://disk.yandex.ru/d/3jYqTxYEI6C-0g</t>
  </si>
  <si>
    <t>https://disk.yandex.ru/d/OoZEb5UGfeh-4w</t>
  </si>
  <si>
    <t>https://disk.yandex.ru/d/ohTMjAKU0B_tGw</t>
  </si>
  <si>
    <t>https://disk.yandex.ru/d/q1IB_lsv_qAJbw</t>
  </si>
  <si>
    <t>https://disk.yandex.ru/d/5qc0Lk4QIUjH8A</t>
  </si>
  <si>
    <t>https://disk.yandex.ru/d/O2xnOG21Zb1HrQ</t>
  </si>
  <si>
    <t>https://disk.yandex.ru/d/ja9RfIkbfE0Ohw</t>
  </si>
  <si>
    <t>https://disk.yandex.ru/d/MktWjprYY2MMLA</t>
  </si>
  <si>
    <t>https://disk.yandex.ru/d/QXthLPWKfLjAaw</t>
  </si>
  <si>
    <t>https://disk.yandex.ru/d/UIo2ktJEYlfMsw</t>
  </si>
  <si>
    <t>https://disk.yandex.ru/d/xrFI9bJTp9fBAw</t>
  </si>
  <si>
    <t>https://disk.yandex.ru/d/JR65dnsNfAQ3mA</t>
  </si>
  <si>
    <t>https://disk.yandex.ru/d/j4ByX0nXGAaNAw</t>
  </si>
  <si>
    <t>https://disk.yandex.ru/d/oWFS7a9QSMN5JQ</t>
  </si>
  <si>
    <t>https://disk.yandex.ru/d/mn4V6-M-LL0gIQ</t>
  </si>
  <si>
    <t>https://disk.yandex.ru/d/R5LjYRlVzpJUWw</t>
  </si>
  <si>
    <t>https://disk.yandex.ru/d/RHM89v0taTYQeg</t>
  </si>
  <si>
    <t>https://disk.yandex.ru/d/QX9lp-eYQGWpxw</t>
  </si>
  <si>
    <t>https://disk.yandex.ru/d/Ifhhjfp8UwVRpA</t>
  </si>
  <si>
    <t>4504347327 </t>
  </si>
  <si>
    <t> 4504347326</t>
  </si>
  <si>
    <t> 4504347055</t>
  </si>
  <si>
    <t>4504346822 </t>
  </si>
  <si>
    <t>4504347108 </t>
  </si>
  <si>
    <t> 4504348006</t>
  </si>
  <si>
    <t> 4504347709 </t>
  </si>
  <si>
    <t> 4504347803</t>
  </si>
  <si>
    <t>4504347584 </t>
  </si>
  <si>
    <t>4504346446 </t>
  </si>
  <si>
    <t> 4504347444 </t>
  </si>
  <si>
    <t>4504347490 </t>
  </si>
  <si>
    <t> 4504347492 </t>
  </si>
  <si>
    <t> 4504348214</t>
  </si>
  <si>
    <t>ВВБ-3119-33</t>
  </si>
  <si>
    <t>0330</t>
  </si>
  <si>
    <t>Кузнецов  Ярослав  Юрьевич  ,  79995597344,  Буранбаева  Наиля  Рашидовна, +7(919)620-05-34</t>
  </si>
  <si>
    <t>Дополнительный  порт  (2шт)  в  кассе  (круг  с  восклицательным  знаком  на  РП)  на  потолке  для  установки  ТД wi-fi</t>
  </si>
  <si>
    <t>ВВБ-3238-04</t>
  </si>
  <si>
    <t xml:space="preserve"> пгт Советский ул Свердлова 9</t>
  </si>
  <si>
    <t xml:space="preserve"> Кузнецов Ярослав Юрьевич 79995597344
Сопровождающий на объекте: Мокеева Алевтина Витальевна (Заместитель руководителя офиса)
8-902-102-1279</t>
  </si>
  <si>
    <t>Необходим монтаж 2-х дополнительных портов СКС в кассе (круг с восклицательным знаком на РП) на потолке для установки ТД wi-fi для Smart-POS</t>
  </si>
  <si>
    <t xml:space="preserve">ВВБ-4845-51 </t>
  </si>
  <si>
    <t>г Нижний Новгород пр-кт Октября 3</t>
  </si>
  <si>
    <t>Гаврилова Анна Васильевна 79207589309
Сопровождающий на объекте: Гаврилова Анна Васильевна +7 929 046 46 01</t>
  </si>
  <si>
    <t>Монтаж 2 портов для ТВ</t>
  </si>
  <si>
    <t xml:space="preserve">СЗБ-0349-42 </t>
  </si>
  <si>
    <t>г Микунь ул Пионерская 29</t>
  </si>
  <si>
    <t>СЗБ-0349-43</t>
  </si>
  <si>
    <t>с Летка ул Молодежная 15</t>
  </si>
  <si>
    <t>СЗБ-0349-44</t>
  </si>
  <si>
    <t>г Усинск ул Молодежная 24</t>
  </si>
  <si>
    <t xml:space="preserve">СЗБ-0432-29 </t>
  </si>
  <si>
    <t xml:space="preserve"> г Северодвинск ул Ломоносова 94</t>
  </si>
  <si>
    <t>СЗБ-0432-30</t>
  </si>
  <si>
    <t>с Яренск ул Трудовая 5</t>
  </si>
  <si>
    <t>СЗБ-0432-31</t>
  </si>
  <si>
    <t xml:space="preserve"> г Северодвинск ул Ломоносова 102А</t>
  </si>
  <si>
    <t xml:space="preserve"> СИБ-3821-62</t>
  </si>
  <si>
    <t>г Омск ул Багратиона 23к1</t>
  </si>
  <si>
    <t>Монтаж 9 портов СКС для РМ.В связи с переносом РМ - необходимо подключить сеть</t>
  </si>
  <si>
    <t xml:space="preserve"> СИБ-3821-63</t>
  </si>
  <si>
    <t>рп Павлоградка ул Колхозная 10</t>
  </si>
  <si>
    <t>Кузнецов Ярослав Юрьевич 79995597344
Сопровождающий на объекте: Бохан Галина Васильевна (Заместитель руководителя офиса) 8-908-112-1820</t>
  </si>
  <si>
    <t xml:space="preserve"> СИБ-3821-64</t>
  </si>
  <si>
    <t>0405</t>
  </si>
  <si>
    <t>г Калачинск ул Петра Ильичева 18</t>
  </si>
  <si>
    <t>Кузнецов Ярослав Юрьевич 79995597344
Сопровождающий на объекте: Кривцова Зинаида Валерьевна (Заместитель руководителя офиса)
8-908-315-1817</t>
  </si>
  <si>
    <t xml:space="preserve"> СИБ-3821-65</t>
  </si>
  <si>
    <t xml:space="preserve"> г Омск ул Масленникова 62</t>
  </si>
  <si>
    <t xml:space="preserve"> Кузнецов Ярослав Юрьевич 79995597344
Сопровождающий на объекте: Шмидт Яна Андреевна 8-913-144-8090</t>
  </si>
  <si>
    <t>Дополнительный порт (1шт) в кассе (круг с восклицательным знаком на РП) wi-fi для Smart-POS</t>
  </si>
  <si>
    <t xml:space="preserve">ЦЧБ-6471-27 </t>
  </si>
  <si>
    <t>0515</t>
  </si>
  <si>
    <t xml:space="preserve"> с Долгоруково ул Советская 2</t>
  </si>
  <si>
    <t>2 порта СКС на РМ в кассе</t>
  </si>
  <si>
    <t>ЦЧБ-6471-28</t>
  </si>
  <si>
    <t>0510</t>
  </si>
  <si>
    <t xml:space="preserve"> с Волово ул Ленина 1а</t>
  </si>
  <si>
    <t>Монтаж 2 портов для СКС</t>
  </si>
  <si>
    <t>ЦЧБ-6471-29</t>
  </si>
  <si>
    <t>г Елец ул Радиотехническая 5</t>
  </si>
  <si>
    <t>Монтаж 2 портов СКС на РМ</t>
  </si>
  <si>
    <t>ВВБ-3392-16</t>
  </si>
  <si>
    <t>Создание коммутационной сетевой розетки RJ45 для подключения принтера/МФУ: 10.198.117. Мас-адрес принтера/МФУ00:21 :В7:71 :DЗ :А0 Location принтера/МФУ: VVВ-8618-0000-0311 -Ижевск, ул.Красная, 105</t>
  </si>
  <si>
    <t>СЗБ-3051-55</t>
  </si>
  <si>
    <t>г Харовск пл Октябрьская 5</t>
  </si>
  <si>
    <t>Кузнецов Ярослав Юрьевич - 79995597344
Сопровождающий на объекте: Дьячкова Лариса Леонидовна, +7(919)560-06-78</t>
  </si>
  <si>
    <t xml:space="preserve">УБ-3824-14 </t>
  </si>
  <si>
    <t>УБ-3824-15</t>
  </si>
  <si>
    <t xml:space="preserve"> с Целинное ул Советская 68</t>
  </si>
  <si>
    <t>Кузнецов Ярослав Юрьевич 79995597344
Сопровождающий на объекте: Буйначёва Ирина Сергеевна (Заместитель руководителя офиса)
8-909-170-9229</t>
  </si>
  <si>
    <t>https://disk.yandex.ru/d/OwNuxfW2eoqIJA</t>
  </si>
  <si>
    <t>https://disk.yandex.ru/d/kfNjhtLEf5KipA</t>
  </si>
  <si>
    <t>https://disk.yandex.ru/d/-9PIAAo6ejsgTQ</t>
  </si>
  <si>
    <t>https://disk.yandex.ru/d/vbS4Q0RqQAw59A</t>
  </si>
  <si>
    <t>https://disk.yandex.ru/d/ogDmKmwOXSJT3Q</t>
  </si>
  <si>
    <t>https://disk.yandex.ru/d/2RvjSuVY03hg_g</t>
  </si>
  <si>
    <t>https://disk.yandex.ru/d/rPg2kDCYL7va3A</t>
  </si>
  <si>
    <t>https://disk.yandex.ru/d/oUg_wvv8iL5p4g</t>
  </si>
  <si>
    <t>https://disk.yandex.ru/d/hJkkTMbYy9driw</t>
  </si>
  <si>
    <t>https://disk.yandex.ru/d/qx7pzIaYLwc9gQ</t>
  </si>
  <si>
    <t>https://disk.yandex.ru/d/Iol-GSw0XDr2zQ</t>
  </si>
  <si>
    <t>https://disk.yandex.ru/d/B_S7N0QbLhvjKw</t>
  </si>
  <si>
    <t>https://disk.yandex.ru/d/PVXx74JGsA-gMA</t>
  </si>
  <si>
    <t>https://disk.yandex.ru/d/WicjaEXJ46_rdQ</t>
  </si>
  <si>
    <t>https://disk.yandex.ru/d/twb3ZCIE9KHpMg</t>
  </si>
  <si>
    <t>https://disk.yandex.ru/d/maXp07o0clGo8A</t>
  </si>
  <si>
    <t>https://disk.yandex.ru/d/WH7UccibfOycqQ</t>
  </si>
  <si>
    <t>https://disk.yandex.ru/d/NUZGXNLxw_OH4Q</t>
  </si>
  <si>
    <t>https://disk.yandex.ru/d/G1u81Xe0WBF47g</t>
  </si>
  <si>
    <t>https://disk.yandex.ru/d/2CgysiwgbGiojg</t>
  </si>
  <si>
    <t> 4504348649</t>
  </si>
  <si>
    <t> 4504348648 </t>
  </si>
  <si>
    <t>4504348501 </t>
  </si>
  <si>
    <t> 4504348543 </t>
  </si>
  <si>
    <t> 4504348370</t>
  </si>
  <si>
    <t> 4504348368</t>
  </si>
  <si>
    <t> 4504348365</t>
  </si>
  <si>
    <t xml:space="preserve">УБ-3825-86 </t>
  </si>
  <si>
    <t>0754</t>
  </si>
  <si>
    <t>с Акъяр ул Акмуллы ЗА</t>
  </si>
  <si>
    <t>УБ-3825-88</t>
  </si>
  <si>
    <t xml:space="preserve"> г Уфа ул Первомайская 33</t>
  </si>
  <si>
    <t>Создание  информационных  розеток  (для  подключения  сетевых  устройств).  Установка  и  подключение умных купюросчетных машинок</t>
  </si>
  <si>
    <t xml:space="preserve"> Богатырёва Юлия Васильевна 79822008767
Сопровождающий на объекте: Сарварова Резида Римовна 8-937-785-2472</t>
  </si>
  <si>
    <t>необходим скс порт УССМ в кассовой кабине</t>
  </si>
  <si>
    <t>УБ-3825-90</t>
  </si>
  <si>
    <t>УБ-3825-89</t>
  </si>
  <si>
    <t>0395</t>
  </si>
  <si>
    <t>с Толбазы ул Ленина 103В</t>
  </si>
  <si>
    <t>Яковлева Юлия Наилевна 79876044198</t>
  </si>
  <si>
    <t>УБ-3825-91</t>
  </si>
  <si>
    <t>0665</t>
  </si>
  <si>
    <t>с Буздяк ул Красная Площадь 17</t>
  </si>
  <si>
    <t>Необходимо перемещение точек АР-05 и АР-08 и восстановление кабеля точки до серверной АР-04  (не проходит тестирование линии); 1) переместить точку wi-fі АР-05 в зону лестничного прохода. 2)
переместить точку wi-fi АР-08 в кабинет расположенный через стену. 3) восстоновить неисправную линию подключения АР-04 от сервирной до кухни.</t>
  </si>
  <si>
    <t>УБ-3825-92</t>
  </si>
  <si>
    <t>г Уфа ул Дагестанская 23</t>
  </si>
  <si>
    <t>Бикбулатова  Виктория  Санировна  79872520103,  Хасбиуллин  Ильдар 
+7(917)363-38-29</t>
  </si>
  <si>
    <t>Создание  информационных  розеток  СКС  в  рамках  линейной  и  проектной  деятельности  банка,  подключение умных купюрсчётных машин для использования в работе</t>
  </si>
  <si>
    <t xml:space="preserve"> УБ-3824-16 </t>
  </si>
  <si>
    <t xml:space="preserve"> с Звериноголовское ул Октябрьская 40</t>
  </si>
  <si>
    <t>УБ-3824-13</t>
  </si>
  <si>
    <t xml:space="preserve"> с Альменево ул Советская 12</t>
  </si>
  <si>
    <t>Кузнецов  Ярослав  Юрьевич,  79995597344,  Воробьев  Александр  Сергеевич, +7(912)970-08-75</t>
  </si>
  <si>
    <t xml:space="preserve"> УБ-3824-17</t>
  </si>
  <si>
    <t xml:space="preserve"> УБ-3824-18</t>
  </si>
  <si>
    <t>084</t>
  </si>
  <si>
    <t xml:space="preserve"> с Белозерское ул Попова 25</t>
  </si>
  <si>
    <t>Кузнецов Ярослав Юрьевич - 79995597344
Сопровождающий  на  объекте:  Дьячкова  Лариса  Леонидовна,  +7(919)560-06-78;  Кузнецов  Ярослав  Юрьевич
- 79995597344</t>
  </si>
  <si>
    <t xml:space="preserve"> рп Мишкино ул Ленина 26</t>
  </si>
  <si>
    <t>Дополнительный  порт  (1шт)  в  кассе  (круг  с  восклицательным  знаком  на  РП)  на  потолке  для установки  ТД wi-fi. Нужная новая патч-панель</t>
  </si>
  <si>
    <t>ВВБ-3119-35</t>
  </si>
  <si>
    <t xml:space="preserve"> г Казань ул Юлиуса Фучика 34</t>
  </si>
  <si>
    <t>Кузнецов Ярослав Юрьевич 79995597344
Сопровождающий на объекте: Кузнецов Ярослав Юрьевич +7 999 999 99 99, Галимзянов Рафис</t>
  </si>
  <si>
    <t>ВВБ-3119-36</t>
  </si>
  <si>
    <t>0208</t>
  </si>
  <si>
    <t xml:space="preserve"> г Набережные Челны пр-кт Хасана Туфана 45А</t>
  </si>
  <si>
    <t xml:space="preserve"> Кузнецов Ярослав Юрьевич 79995597344
Сопровождающий на объекте: Кузнецов Ярослав Юрьевич +7 999 999 99 99 Исаков Сергей +79872052625</t>
  </si>
  <si>
    <t xml:space="preserve">СЗБ-0349-45 </t>
  </si>
  <si>
    <t xml:space="preserve"> с Ижма ул Советская 51А</t>
  </si>
  <si>
    <t>Коновалов Алексей Валерьевич 79121821831</t>
  </si>
  <si>
    <t>Нужно монтировать розетки для нового места сотрудника. Перенос 3 портов СКС</t>
  </si>
  <si>
    <t xml:space="preserve">СЗБ-0432-32 </t>
  </si>
  <si>
    <t xml:space="preserve"> г Коряжма ул Кирова 29к1</t>
  </si>
  <si>
    <t xml:space="preserve">СИБ-2120-148 </t>
  </si>
  <si>
    <t>0602</t>
  </si>
  <si>
    <t>Родинский район, с. Кочки, ул. Ленина, 62</t>
  </si>
  <si>
    <t xml:space="preserve"> Поскотинов Василий Алексеевич \ Сергеев Евгений Александрович +7-903-957-0373 \
+7-909-844-1111</t>
  </si>
  <si>
    <t>Необходим демонтаж ТКШ.</t>
  </si>
  <si>
    <t>Поставка и монтажа напольного ТКШ размером не менее 47/48U, 800x800: 2 шт.</t>
  </si>
  <si>
    <t>На 7 этаже в коммутационном помещении необходимо заменить напольные ТК стойки на новые стандартные шкафы не менее 47/48U 800x800 и перенести оборудование, порты СКС и полки для оборудования в новые шкафы.</t>
  </si>
  <si>
    <t xml:space="preserve"> Королев Александр Владимирович 89607703113</t>
  </si>
  <si>
    <t xml:space="preserve"> Красноярск, Телевизорная, 1 стр, 15</t>
  </si>
  <si>
    <t xml:space="preserve"> СИБ-3744-04 </t>
  </si>
  <si>
    <t xml:space="preserve"> с Парабель ул Советская 5</t>
  </si>
  <si>
    <t>Кузнецов Ярослав Юрьевич, 79995597344, Абрамов Алексей Юрьевич, 
+7(913)800-47-90</t>
  </si>
  <si>
    <t xml:space="preserve"> СИБ-3744-06</t>
  </si>
  <si>
    <t>0204</t>
  </si>
  <si>
    <t xml:space="preserve"> г Колпашево ул Победы 10/1</t>
  </si>
  <si>
    <t>Кузнецов  Ярослав  Юрьевич,  79995597344,Сопыряев  Константин,  тел.  +7  913 100-05-21</t>
  </si>
  <si>
    <t xml:space="preserve">СИБ-3747-03 </t>
  </si>
  <si>
    <t>с Чемал пер Советский 5</t>
  </si>
  <si>
    <t>Пивоваров  Александр  Николаевич,  +7(983)-350-09-96;  Кузнецов  Ярослав Юрьевич - 79995597344</t>
  </si>
  <si>
    <t>СИБ-3747-04</t>
  </si>
  <si>
    <t>с Турочак ул Советская 2</t>
  </si>
  <si>
    <t>СИБ-3747-05</t>
  </si>
  <si>
    <t xml:space="preserve"> г Горно-Алтайск ул Чорос-Гуркина Г.И. 13</t>
  </si>
  <si>
    <t>Кузнецов Ярослав Юрьевич 79995597344
Сопровождающий на объекте: Чесноченко Елена Владимировна (Заместитель руководителя офиса)
8-923-666-4448</t>
  </si>
  <si>
    <t>Необходим монтаж 1-го дополнительного порта СКС в кассе (круг с восклицательным знаком на РП) на потолке для установки ТД wi-fi Smart-POS</t>
  </si>
  <si>
    <t>https://disk.yandex.ru/d/jI6RzE2gO4Cgvw</t>
  </si>
  <si>
    <t>https://disk.yandex.ru/d/-ZtCiBe2yBcW3g</t>
  </si>
  <si>
    <t>https://disk.yandex.ru/d/ka5iVzG0M0KamA</t>
  </si>
  <si>
    <t>https://disk.yandex.ru/d/rvLcQmc_9Fradg</t>
  </si>
  <si>
    <t>https://disk.yandex.ru/d/NZqBeQRtVX68hw</t>
  </si>
  <si>
    <t>https://disk.yandex.ru/d/1reJ84_qgONAXw</t>
  </si>
  <si>
    <t>https://disk.yandex.ru/d/Vxep1eV-1wSGgg</t>
  </si>
  <si>
    <t>https://disk.yandex.ru/d/RP35CmOB1vad-Q</t>
  </si>
  <si>
    <t>https://disk.yandex.ru/d/duJaVcqPCzjMfw</t>
  </si>
  <si>
    <t>https://disk.yandex.ru/d/2cZX1h6LAn5noA</t>
  </si>
  <si>
    <t>https://disk.yandex.ru/d/APtE9zB03hlTuA</t>
  </si>
  <si>
    <t>https://disk.yandex.ru/d/syVHbHEVIxYvDw</t>
  </si>
  <si>
    <t>https://disk.yandex.ru/d/emZX5DyUr9HwSA</t>
  </si>
  <si>
    <t>https://disk.yandex.ru/d/hBI9Uyhnyla2fA</t>
  </si>
  <si>
    <t>https://disk.yandex.ru/d/EKKsYTOLeCerxw</t>
  </si>
  <si>
    <t>https://disk.yandex.ru/d/llsYTqVbSFzk4w</t>
  </si>
  <si>
    <t>https://disk.yandex.ru/d/esuAH7TByCsmXQ</t>
  </si>
  <si>
    <t>https://disk.yandex.ru/d/aE_oZb-kwI9raQ</t>
  </si>
  <si>
    <t>https://disk.yandex.ru/d/uPYaHWjjShqcTQ</t>
  </si>
  <si>
    <t>https://disk.yandex.ru/d/LEiMcubNkTHUCA</t>
  </si>
  <si>
    <t>https://disk.yandex.ru/d/YkdwqKwWsEObyg</t>
  </si>
  <si>
    <t>4504349823 </t>
  </si>
  <si>
    <t>  4504349381</t>
  </si>
  <si>
    <t xml:space="preserve">СИБ-3744-07 </t>
  </si>
  <si>
    <t>с Первомайское ул Ленинская 35/1</t>
  </si>
  <si>
    <t>СИБ-3744-08</t>
  </si>
  <si>
    <t>СИБ-3744-05</t>
  </si>
  <si>
    <t xml:space="preserve"> рп Белый Яр ул Гагарина 51</t>
  </si>
  <si>
    <t>Кузнецов Ярослав Юрьевич, 79995597344, Волков Андрей Иванович, 
+7(913)112-90-32, Сопыряев Константин , тел. +7 913 100-05-21</t>
  </si>
  <si>
    <t>г Томск пр-кт Ленина 133А</t>
  </si>
  <si>
    <t>Кузнецов Ярослав Юрьевич +7 999 999 99 99, Основский Вадим
8-913-105-0545</t>
  </si>
  <si>
    <t xml:space="preserve">СИБ-3745-28 </t>
  </si>
  <si>
    <t>072</t>
  </si>
  <si>
    <t xml:space="preserve"> г Кемерово пр-кт Советский 49</t>
  </si>
  <si>
    <t>Кузнецов Ярослав Юрьевич — 79995597344; Кокорин Игорь Юрьевич, 
+7(913)403-63-84</t>
  </si>
  <si>
    <t>СИБ-3745-30</t>
  </si>
  <si>
    <t>пгт Промышленная ул Крупской двлд28</t>
  </si>
  <si>
    <t xml:space="preserve"> Кузнецов Ярослав Юрьевич, 79995597344, Долженко Олег, тел. 89133011665</t>
  </si>
  <si>
    <t>СИБ-3745-31</t>
  </si>
  <si>
    <t xml:space="preserve"> г Новокузнецк пр-кт Архитекторов (Новоильинский р-н) 14А</t>
  </si>
  <si>
    <t>Анпилогов  Виктор  Сергеевич  79531992188,  Харламов  Александр  Олегович, 79132800319</t>
  </si>
  <si>
    <t>Необходимы  коммуникации  для  подключения  Зх  банкоматов  которые  будут  установлен  взамен  межстенных согласно схеме во вложении</t>
  </si>
  <si>
    <t>СИБ-3745-32</t>
  </si>
  <si>
    <t>г Кемерово ул Марковцева стр20а</t>
  </si>
  <si>
    <t>Кузнецов Ярослав Юрьевич 79995597344, Панферов Роман +79832171063</t>
  </si>
  <si>
    <t>СИБ-3747-06</t>
  </si>
  <si>
    <t>г Горно-Алтайск пр-кт Коммунистический 109</t>
  </si>
  <si>
    <t>Кузнецова Екатерина Анатольевна (Руководитель офиса) 8-913-998-3021</t>
  </si>
  <si>
    <t>Громов Андрей Николаевич 79997842778
Сопровождающий на объекте: Щегольков Александр Васильевич, +7(983)199-51-21</t>
  </si>
  <si>
    <t>Монтаж 4 портов вместо ХАБа</t>
  </si>
  <si>
    <t xml:space="preserve">СИБ-3821-66 </t>
  </si>
  <si>
    <t>г Омск ул Звездова 101А</t>
  </si>
  <si>
    <t>Необходим монтаж 24 портов СКС для РМ</t>
  </si>
  <si>
    <t>СРБ-4854-10</t>
  </si>
  <si>
    <t>г Лихославль ул Первомайская 37</t>
  </si>
  <si>
    <t>Кузнецов  Ярослав  Юрьевич  79995597344,  Трубаев  Сергей  Николаевич, +7(910)646-05-90</t>
  </si>
  <si>
    <t>СРБ-4854-11</t>
  </si>
  <si>
    <t>г Тверь б-р Молодежный 2</t>
  </si>
  <si>
    <t xml:space="preserve">УБ-3824-19 </t>
  </si>
  <si>
    <t>с Сафакулево ул Ленина 8а</t>
  </si>
  <si>
    <t>УБ-3824-20</t>
  </si>
  <si>
    <t xml:space="preserve"> г Курган ул Гагарина 366/1</t>
  </si>
  <si>
    <t>Кузнецов  Ярослав  Юрьевич  +7  999  999  99  99,  Неупокоев  Леонид
+7(919)560-06-59</t>
  </si>
  <si>
    <t xml:space="preserve">ЦЧБ-8486-40 </t>
  </si>
  <si>
    <t>Монтаж 4 портов СКС с целью устранения неуправляемого ХАБА</t>
  </si>
  <si>
    <t>ВВБ-3119-34</t>
  </si>
  <si>
    <t>г Зеленодольск ул Ленина 70</t>
  </si>
  <si>
    <t>0530</t>
  </si>
  <si>
    <t>Кузнецов Ярослав Юрьевич +7 999 999 99 99, Ахметзянов Айрат
+7(960)032-70-03</t>
  </si>
  <si>
    <t xml:space="preserve">ВВБ-3119-38 </t>
  </si>
  <si>
    <t>г Набережные Челны пр-кт Раиса Беляева 12</t>
  </si>
  <si>
    <t>ВВБ-3119-39</t>
  </si>
  <si>
    <t>ВВБ-3119-37</t>
  </si>
  <si>
    <t>г Бугульма ул Владимира Ленина 4</t>
  </si>
  <si>
    <t xml:space="preserve"> г Нижнекамск пр-кт Мира 5А</t>
  </si>
  <si>
    <t>Кузнецов Ярослав Юрьевич 79995597344
Сопровождающий на объекте: Гилязова Гузель Харисовна (Заместитель руководителя офиса)
8-919-683-0004</t>
  </si>
  <si>
    <t xml:space="preserve">ВВБ-3238-05 </t>
  </si>
  <si>
    <t>г Козьмодемьянск ул Учебная 4А</t>
  </si>
  <si>
    <t>Кузнецов Ярослав Юрьевич 79995597344, Александров Константин
Николаевич, +7(987)120-18-98</t>
  </si>
  <si>
    <t>СЗБ-3051-56</t>
  </si>
  <si>
    <t>рп Чагода ул Кооперативная 21</t>
  </si>
  <si>
    <t>СЗБ-3051-57</t>
  </si>
  <si>
    <t>г Кадников ул Советская 51а</t>
  </si>
  <si>
    <t>СЗБ-3051-58</t>
  </si>
  <si>
    <t>пгт Вохтога ул Юбилейная 2</t>
  </si>
  <si>
    <t>Маслова Любовь Николаевна +7 921 875 53 46
Сопровождающий на объекте: Галухина Дина Геннадьевна (сотрудник ВСП) 8-953-518-2321</t>
  </si>
  <si>
    <t>Необходим монтаж 3-х портов СКС для ССМ</t>
  </si>
  <si>
    <t>https://disk.yandex.ru/d/JV_uW0ZDbfnsZQ</t>
  </si>
  <si>
    <t>https://disk.yandex.ru/d/4kBot79S81A3wQ</t>
  </si>
  <si>
    <t>https://disk.yandex.ru/d/73Mo7_xfqj_m8A</t>
  </si>
  <si>
    <t>https://disk.yandex.ru/d/zNSfJdju_7aO9A</t>
  </si>
  <si>
    <t>https://disk.yandex.ru/d/5kkxWWfIuFSVyQ</t>
  </si>
  <si>
    <t>https://disk.yandex.ru/d/yHR1HhPlCEmWNQ</t>
  </si>
  <si>
    <t>https://disk.yandex.ru/d/xRSI0Xh2UzvgFw</t>
  </si>
  <si>
    <t>https://disk.yandex.ru/d/XHxryNHDd8RotA</t>
  </si>
  <si>
    <t>https://disk.yandex.ru/d/YSUoJeDs03KtXA</t>
  </si>
  <si>
    <t>https://disk.yandex.ru/d/qUgalf70dWAmOg</t>
  </si>
  <si>
    <t>https://disk.yandex.ru/d/v2UAUT1IUltv8w</t>
  </si>
  <si>
    <t>https://disk.yandex.ru/d/J-Bmlrra2FeVLw</t>
  </si>
  <si>
    <t>https://disk.yandex.ru/d/xG4AG4ZxYLfkNg</t>
  </si>
  <si>
    <t>https://disk.yandex.ru/d/Pvg4c_w9I2Fg9A</t>
  </si>
  <si>
    <t>https://disk.yandex.ru/d/DiGlCy04L9fvHg</t>
  </si>
  <si>
    <t>https://disk.yandex.ru/d/9mOzuROyqCNQqQ</t>
  </si>
  <si>
    <t>https://disk.yandex.ru/d/W1SxzJa58trduw</t>
  </si>
  <si>
    <t>https://disk.yandex.ru/d/-wjTbd4XH1oH9g</t>
  </si>
  <si>
    <t>https://disk.yandex.ru/d/dr_uXUapXn0QvQ</t>
  </si>
  <si>
    <t>https://disk.yandex.ru/d/tVtzKMFVARrdkA</t>
  </si>
  <si>
    <t>https://disk.yandex.ru/d/IqDXXAiteDZhgw</t>
  </si>
  <si>
    <t>https://disk.yandex.ru/d/Ir-FZx3lQeUDLg</t>
  </si>
  <si>
    <t>https://disk.yandex.ru/d/uJ-j9aS4kg6DFw</t>
  </si>
  <si>
    <t>4504350912 </t>
  </si>
  <si>
    <t>4504350138 </t>
  </si>
  <si>
    <t>4504349921 </t>
  </si>
  <si>
    <t>4504349918 </t>
  </si>
  <si>
    <t> 4504349915 </t>
  </si>
  <si>
    <t>4504350189 </t>
  </si>
  <si>
    <t>4504350055 </t>
  </si>
  <si>
    <t> 4504349802</t>
  </si>
  <si>
    <t>4504349799 </t>
  </si>
  <si>
    <t>4504350018 </t>
  </si>
  <si>
    <t xml:space="preserve"> ВВБ-3041-10</t>
  </si>
  <si>
    <t>г Котельнич ул Советская 108</t>
  </si>
  <si>
    <t xml:space="preserve"> Шабалина Ольга Олеговна 79123321482
Сопровождающий на объекте: Семиглазов Сергей Анатольевич (Заместитель руководителя офиса) 8-912-710-3824</t>
  </si>
  <si>
    <t>Необходим монтаж 3-х портов СКС для работы ІР телефона</t>
  </si>
  <si>
    <t xml:space="preserve">ВВБ-3119-40 </t>
  </si>
  <si>
    <t>ВВБ-3119-41</t>
  </si>
  <si>
    <t xml:space="preserve"> г Казань ул Николая Ершова зд78Б</t>
  </si>
  <si>
    <t>ВВБ-3119-42</t>
  </si>
  <si>
    <t>ВВБ-3119-44</t>
  </si>
  <si>
    <t>г Казань ул Павлюхина 89</t>
  </si>
  <si>
    <t>ВВБ-3119-45</t>
  </si>
  <si>
    <t>г Казань ул Фрунзе 1</t>
  </si>
  <si>
    <t xml:space="preserve">СИБ-3744-09 </t>
  </si>
  <si>
    <t xml:space="preserve"> г Асино ул имени Ленина 29А</t>
  </si>
  <si>
    <t>Кузнецов Ярослав Юрьевич 79995597344
Сопровождающий на объекте: Сафонова Анна Александровна (Заместитель руководителя офиса)
8-960-970-3581</t>
  </si>
  <si>
    <t>СИБ-3744-10</t>
  </si>
  <si>
    <t xml:space="preserve"> с Подгорное ул Трактовая 7</t>
  </si>
  <si>
    <t xml:space="preserve">СИБ-3821-67 </t>
  </si>
  <si>
    <t xml:space="preserve"> рп Шербакуль ул 60 лет ВЛКСМ 3</t>
  </si>
  <si>
    <t xml:space="preserve">СРБ-4854-12 </t>
  </si>
  <si>
    <t xml:space="preserve"> г Ржев ул Грацинского 8</t>
  </si>
  <si>
    <t>кузнецов Ярослав Юрьевич 79995597344
Сопровождающий на объекте: Старостенко Елена Владимировна (Заместитель руководителя офиса)
8-904-825-0001</t>
  </si>
  <si>
    <t>СРБ-4854-13</t>
  </si>
  <si>
    <t xml:space="preserve"> г Кашин ул Анатолия Луначарского 6</t>
  </si>
  <si>
    <t>кузнецов Ярослав Юрьевич 79995597344
Сопровождающий  на  объекте:  Кузнецов  Ярослав  Юрьевич  79995597344,  Цыганов  Александр  Валерьевич, +7(910)648-60-70</t>
  </si>
  <si>
    <t>Кузнецов Ярослав Юрьевич 79995597344
Сопровождающий на объекте: Глазкова Наталья Юрьевна (Заместитель руководителя офиса)
8-915-702-8800</t>
  </si>
  <si>
    <t>СРБ-4854-14</t>
  </si>
  <si>
    <t xml:space="preserve"> г Бологое пл Ленина 6</t>
  </si>
  <si>
    <t>Кузнецов  Ярослав  Юрьевич  79995597344,  Богданов  Андрей  Леонидович, +7(915)742-58-27</t>
  </si>
  <si>
    <t>УБ-3824-21</t>
  </si>
  <si>
    <t>рп Варгаши ул Чкалова 24</t>
  </si>
  <si>
    <t>Дополнительный порт (1шт) в кассе (согласно схеме) на потолке для установки ТД wi-fi</t>
  </si>
  <si>
    <t>УБ-3824-22</t>
  </si>
  <si>
    <t>111</t>
  </si>
  <si>
    <t xml:space="preserve"> с Кетово ул Космонавтов стр38</t>
  </si>
  <si>
    <t>Дополнительный порт (1шт) в кассе на потолке для установки ТД wi-fi</t>
  </si>
  <si>
    <t>ВВБ-3392-17</t>
  </si>
  <si>
    <t>Создание коммутационной сетевой розетки КІ45 для подключения принтера/МФУ:10.198.118.108Мас— адрес принтера/МФУ00:21 :В7:2D:ВЗ :48Location принтера/МФУ:VVВ-8618-0000-0311 -Ижевск, ул.Красная, 105Izhevsk ul Krasnaya 105 каb 305</t>
  </si>
  <si>
    <t xml:space="preserve"> СЗБ-1896-12</t>
  </si>
  <si>
    <t>01414</t>
  </si>
  <si>
    <t>г Гаджиево ул Ленина 38</t>
  </si>
  <si>
    <t>Кузнецов Ярослав Юрьевич 79809304008</t>
  </si>
  <si>
    <t>Громов Андрей Николаевич 79997842778
Сопровождающий на объекте: Громов Андрей Николаевич +7 999 784 27 78, Жмыхов Михаил 89821165312</t>
  </si>
  <si>
    <t xml:space="preserve"> СЗБ-1896-13</t>
  </si>
  <si>
    <t>01375</t>
  </si>
  <si>
    <t>пгт Ревда ул Победы 27</t>
  </si>
  <si>
    <t>Кузнецов  Ярослав  Юрьевич  79809304008,  Сандуленко  Илья  Леонидович- 8-911-060-1065</t>
  </si>
  <si>
    <t>СЗБ-2033-14</t>
  </si>
  <si>
    <t>01215</t>
  </si>
  <si>
    <t>г Сортавала ул Карельская 13</t>
  </si>
  <si>
    <t>Кузнецов  Ярослав  Юрьевич  79809304008,  Волков  Сергей  Альбертович, +7(981)400-99-56</t>
  </si>
  <si>
    <t>СЗБ-2033-15</t>
  </si>
  <si>
    <t>01214</t>
  </si>
  <si>
    <t xml:space="preserve"> г Питкяранта ул Победы 1</t>
  </si>
  <si>
    <t>Котчиева Анастасия Алексеевна (Заместитель руководителя офиса)
8-921-014-9252</t>
  </si>
  <si>
    <t xml:space="preserve">СИБ-3748-25 </t>
  </si>
  <si>
    <t>г Красноярск ул Телевизорная 1стр15</t>
  </si>
  <si>
    <t>Нагирный Александр Сергеевич 79130313293
Сопровождающий на объекте: Гусак Евгений Викторович, +7(913)830-12-59
Комментарий:</t>
  </si>
  <si>
    <t>Замена сломанной патч-панели, перерасшитие 6 существующих портов в новую патч-панель</t>
  </si>
  <si>
    <t xml:space="preserve">УБ-3825-93 </t>
  </si>
  <si>
    <t>0245</t>
  </si>
  <si>
    <t xml:space="preserve"> г Уфа ул Рихарда Зорге 5литерЖ1</t>
  </si>
  <si>
    <t>Бикбулатова Виктория Санировна 79872520103</t>
  </si>
  <si>
    <t>УБ-3825-94</t>
  </si>
  <si>
    <t xml:space="preserve"> г Янаул ул Советская 136</t>
  </si>
  <si>
    <t>Необходимо  смонтировать  кабельные  линии  СКС  в  количестве  3  шт.  между  кроссовыми  помещениями  Іго и 2го этажа. Для синхронизации работы оборудования каналов связи. Схема монтажа во вложении.</t>
  </si>
  <si>
    <t>УБ-3825-95</t>
  </si>
  <si>
    <t>0635</t>
  </si>
  <si>
    <t>г Октябрьский ул Шашина зд4</t>
  </si>
  <si>
    <t xml:space="preserve"> Богатырёва Юлия Васильевна 79822008767</t>
  </si>
  <si>
    <t>Необходим скс порт для подключения УССМ в кассовой кабине</t>
  </si>
  <si>
    <t>УБ-3825-96</t>
  </si>
  <si>
    <t>0604</t>
  </si>
  <si>
    <t>с Куяново ул Цветочная 3</t>
  </si>
  <si>
    <t>Кугубаев  Александр  Станиславович  +7  987  100  06  05,  Ахмадиев  Алексей +7(919)600-48-91</t>
  </si>
  <si>
    <t>Для  подключения  кассовой  техники  (купюросчетной  машины)  требуется  установка  СКС  порта.  Место установки порта указано на схеме</t>
  </si>
  <si>
    <t>УБ-3825-97</t>
  </si>
  <si>
    <t>Сакаев Альберт Фанурович +7 917 481 56 45, Евграфов Дмитрий +7(917)362-84-58</t>
  </si>
  <si>
    <t>Организация рабочего места для нового сотрудника маркировка портов В4.7.39, В4.7.40</t>
  </si>
  <si>
    <t>УБ-3825-98</t>
  </si>
  <si>
    <t>Богатырёва  Юлия  Васильевна  +7  982  200  87  67,  Лапин  Станислав  Юрьевич, тел. +79047357137</t>
  </si>
  <si>
    <t>Необходим скс порт для подключения УССМ на УРМ (№2,5)</t>
  </si>
  <si>
    <t>УБ-3825-99</t>
  </si>
  <si>
    <t>с Инзер ул Котовского двлд2а</t>
  </si>
  <si>
    <t>Яковлева Юлия Наилевна 79876044198
Сопровождающий на объекте: Леванина Светлана Насиповна (Сотрудник ВСП) 8-965-646-0189</t>
  </si>
  <si>
    <t>УБ-3825-100</t>
  </si>
  <si>
    <t>0434</t>
  </si>
  <si>
    <t>г Давлеканово ул Мажита Гафури 24</t>
  </si>
  <si>
    <t>Рожок  Дмитрий  Александрович  +7  917  367  80  99,  Терентьев  Денис Валерьевич, +7(919)600-97-24</t>
  </si>
  <si>
    <t>Организовать 4 порта СКС в старом серверном помещении на 2-м этаже для подключения ТКШ к новому кроссовому помещению на 1-м этаже (на плане 1-го этажа помещение 6) в связи с переносом КС на 1-ый этаж.</t>
  </si>
  <si>
    <t>https://disk.yandex.ru/d/FePIgBcKprc3Tw</t>
  </si>
  <si>
    <t>https://disk.yandex.ru/d/DAnIWDrTdqto-A</t>
  </si>
  <si>
    <t>https://disk.yandex.ru/d/BH9cFZTq7HxuVw</t>
  </si>
  <si>
    <t>https://disk.yandex.ru/d/8RJcxnRPqUGBJA</t>
  </si>
  <si>
    <t>https://disk.yandex.ru/d/r55FYXJV942DyA</t>
  </si>
  <si>
    <t>https://disk.yandex.ru/d/9bGMK2cjLOQeSw</t>
  </si>
  <si>
    <t>https://disk.yandex.ru/d/CwmqoXNRfXND5g</t>
  </si>
  <si>
    <t>https://disk.yandex.ru/d/MLnHRRVrF11U6w</t>
  </si>
  <si>
    <t>https://disk.yandex.ru/d/X8MC2XvUtc6iZg</t>
  </si>
  <si>
    <t>https://disk.yandex.ru/d/8yOKCK83weedjQ</t>
  </si>
  <si>
    <t>https://disk.yandex.ru/d/jAz2Qc3puVJJQg</t>
  </si>
  <si>
    <t>https://disk.yandex.ru/d/QAmOx-w0FXo_0A</t>
  </si>
  <si>
    <t>https://disk.yandex.ru/d/C3DTJ0HdaPZ3Ow</t>
  </si>
  <si>
    <t>https://disk.yandex.ru/d/lWPICBU3C6jsOw</t>
  </si>
  <si>
    <t>https://disk.yandex.ru/d/uARgt90kBB7yog</t>
  </si>
  <si>
    <t>https://disk.yandex.ru/d/cwvqDznBMJ3k6Q</t>
  </si>
  <si>
    <t>https://disk.yandex.ru/d/5L3sH3kX749xrQ</t>
  </si>
  <si>
    <t>https://disk.yandex.ru/d/wbZhjcrUDg9wlQ</t>
  </si>
  <si>
    <t>https://disk.yandex.ru/d/rjdDteCBs1lwHA</t>
  </si>
  <si>
    <t>https://disk.yandex.ru/d/1SebQdqexQ6w3A</t>
  </si>
  <si>
    <t>https://disk.yandex.ru/d/u1GyYNG-vEXuHg</t>
  </si>
  <si>
    <t>https://disk.yandex.ru/d/6_yJ1SGaLDFB8w</t>
  </si>
  <si>
    <t>https://disk.yandex.ru/d/v5qmUO0Y3cz_Tw</t>
  </si>
  <si>
    <t>https://disk.yandex.ru/d/x4O_f2dkkjsbUA</t>
  </si>
  <si>
    <t>https://disk.yandex.ru/d/TQ_HSm9j_dZNdg</t>
  </si>
  <si>
    <t>https://disk.yandex.ru/d/FEDT9_IpWIaQ_w</t>
  </si>
  <si>
    <t>https://disk.yandex.ru/d/BfRkHYpNemIVtw</t>
  </si>
  <si>
    <t>https://disk.yandex.ru/d/kyhHyic_cE07bg</t>
  </si>
  <si>
    <t>4504352281 </t>
  </si>
  <si>
    <t> 4504352277</t>
  </si>
  <si>
    <t>4504351479 </t>
  </si>
  <si>
    <t>4504351477 </t>
  </si>
  <si>
    <t>ВВБ-3119-43</t>
  </si>
  <si>
    <t>г Казань ул Чистопольская 5</t>
  </si>
  <si>
    <t>ВВБ-3119-46</t>
  </si>
  <si>
    <t>г Казань пр-кт Ямашева 9</t>
  </si>
  <si>
    <t>Букреев Василий Васильевич 79260258309
Сопровождающий на объекте: Сухорукова Людмила Васильевна (Заместитель руководителя офиса) 8-977-057-3495</t>
  </si>
  <si>
    <t>Необходим монтаж 3-х портов СКС для wi-fi КВО на потолке. Для точек доступа 9, 10, 11</t>
  </si>
  <si>
    <t xml:space="preserve">ВВБ-4845-52 </t>
  </si>
  <si>
    <t>г Нижний Новгород ул Октябрьская 35 литББ1</t>
  </si>
  <si>
    <t>Косенко Ольга Олеговна 79056616904
Сопровождающий на объекте: Гранова Наталья Сергеевна, 79101260930 Корчемкин Максим Сергеевич, +7(910)895-14-64</t>
  </si>
  <si>
    <t>Перенос 2- портов для РМ</t>
  </si>
  <si>
    <t>01494</t>
  </si>
  <si>
    <t>г Старая Русса ул Санкт-Петербургская 13/63</t>
  </si>
  <si>
    <t>01538</t>
  </si>
  <si>
    <t xml:space="preserve"> рп Хвойная ул Красных Зорь 23</t>
  </si>
  <si>
    <t>Кузнецов Ярослав Юрьевич 79995597344
Сопровождающий на объекте: Павлова Наталья Валентиновна (Руководитель офиса) 8-921-024-7743</t>
  </si>
  <si>
    <t>СЗБ-2033-16</t>
  </si>
  <si>
    <t>01677</t>
  </si>
  <si>
    <t xml:space="preserve"> г Пудож ул Ленина зд72А</t>
  </si>
  <si>
    <t>Корп. Wi-fi для Smart-POS (порт на потолке для установки ТД wi-fi)</t>
  </si>
  <si>
    <t>СЗБ-2033-17</t>
  </si>
  <si>
    <t>01678</t>
  </si>
  <si>
    <t>г Медвежьегорск ул Дзержинского 1</t>
  </si>
  <si>
    <t>Кузнецов Ярослав Юрьевич 79809304008
Сопровождающий на объекте: Кузнецов Ярослав Юрьевич 79809304008</t>
  </si>
  <si>
    <t>Кузнецов  Ярослав  Юрьевич  79809304008,  Медведев  Александр  Николаевич, тел.+79814009962</t>
  </si>
  <si>
    <t>СЗБ-2033-18</t>
  </si>
  <si>
    <t>01182</t>
  </si>
  <si>
    <t>г Лахденпохья ул Заходского 5</t>
  </si>
  <si>
    <t>СЗБ-2033-19</t>
  </si>
  <si>
    <t>01844</t>
  </si>
  <si>
    <t>пгт Лоухи ул Первомайская 13</t>
  </si>
  <si>
    <t xml:space="preserve">ЦЧБ-8486-41 </t>
  </si>
  <si>
    <t>0810</t>
  </si>
  <si>
    <t xml:space="preserve"> с Каширское ул Олимпийская 23</t>
  </si>
  <si>
    <t xml:space="preserve"> Ряскин Сергей Павлович 79507725106
Сопровождающий на объекте: Ряскин Сергей Павлович +7 980 091 23 47</t>
  </si>
  <si>
    <t>Необходимо установить две сетевые розетки для подключения принтера на рабочем месте сотрудника.</t>
  </si>
  <si>
    <t>ЦЧБ-8486-42</t>
  </si>
  <si>
    <t>0926</t>
  </si>
  <si>
    <t>пгт Каменка ул Ленина 9</t>
  </si>
  <si>
    <t>Монтаж 2 портов для УС</t>
  </si>
  <si>
    <t>ЦЧБ-8486-44</t>
  </si>
  <si>
    <t>г Воронеж ул Героев Сибиряков 65а</t>
  </si>
  <si>
    <t>Монтаж 8 портов для УС</t>
  </si>
  <si>
    <t xml:space="preserve">СЗБ-1896-14 </t>
  </si>
  <si>
    <t>01711</t>
  </si>
  <si>
    <t xml:space="preserve"> г Заполярный ул Юбилейная 6</t>
  </si>
  <si>
    <t>Кузнецов Ярослав Юрьевич 79809304008, Лисицинский Максим
+7(911)333-03-48</t>
  </si>
  <si>
    <t>СЗБ-1896-15</t>
  </si>
  <si>
    <t>Кучумова Анна Евгеньевна (Заместитель руководителя офиса)
8-921-734-3222</t>
  </si>
  <si>
    <t>СЗБ-1896-16</t>
  </si>
  <si>
    <t>01377</t>
  </si>
  <si>
    <t>г Североморск ул Сафонова 12</t>
  </si>
  <si>
    <t>Винокурова Лариса Александровна (Руководитель офиса) 8-906-286-3795</t>
  </si>
  <si>
    <t>СЗБ-1896-17</t>
  </si>
  <si>
    <t>СИБ-3745-33</t>
  </si>
  <si>
    <t xml:space="preserve"> г Березовский пр-кт Шахтеров 7</t>
  </si>
  <si>
    <t>https://disk.yandex.ru/d/l9-L_m_vGXV1NQ</t>
  </si>
  <si>
    <t>https://disk.yandex.ru/d/4Gu6NQFYKAvdng</t>
  </si>
  <si>
    <t>https://disk.yandex.ru/d/OKVWvWcXyefIBQ</t>
  </si>
  <si>
    <t>https://disk.yandex.ru/d/7AIL27mzGXDs9w</t>
  </si>
  <si>
    <t>https://disk.yandex.ru/d/H-1TV-Lk_zJ0tg</t>
  </si>
  <si>
    <t>https://disk.yandex.ru/d/iwla_T_uPO3t1g</t>
  </si>
  <si>
    <t>https://disk.yandex.ru/d/VvrwazoRsqXrBw</t>
  </si>
  <si>
    <t>https://disk.yandex.ru/d/TECSllstZ5olaA</t>
  </si>
  <si>
    <t>https://disk.yandex.ru/d/ma_tI_xHq78XNg</t>
  </si>
  <si>
    <t>https://disk.yandex.ru/d/C99G_TK77nbWSQ</t>
  </si>
  <si>
    <t>https://disk.yandex.ru/d/l5Z09HqEzmijYg</t>
  </si>
  <si>
    <t>https://disk.yandex.ru/d/H8tEz1bO8npfgQ</t>
  </si>
  <si>
    <t>https://disk.yandex.ru/d/f9Rkgi58p3nqJA</t>
  </si>
  <si>
    <t>https://disk.yandex.ru/d/FpR1YJ40HglA9A</t>
  </si>
  <si>
    <t>https://disk.yandex.ru/d/FjiJICmsjA4YFQ</t>
  </si>
  <si>
    <t>https://disk.yandex.ru/d/2w21fU8tsrdQ1g</t>
  </si>
  <si>
    <t>https://disk.yandex.ru/d/HNkGdPvzHo5zDg</t>
  </si>
  <si>
    <t> 4504352769</t>
  </si>
  <si>
    <t>ББ-3741-22</t>
  </si>
  <si>
    <t>г  Улан-Удэ  ул  Терешковой  ЗБ,</t>
  </si>
  <si>
    <t>Афанасьев Игорь Георгиевич 79834200910
Сопровождающий на объекте: Филыпин Ринат Леонович, +7(983)539-10-33</t>
  </si>
  <si>
    <t>Необходим монтаж 16-и портов СКС для организации рабочих мест</t>
  </si>
  <si>
    <t>ВВБ-3392-18</t>
  </si>
  <si>
    <t>г Глазов ул Калинина 4</t>
  </si>
  <si>
    <t>Создание коммутационной сетевой розетки RJ45 для подключения принтера Мас-адрес принтера/МФУ:00:21 :В7:ЕЗ: 15:D5</t>
  </si>
  <si>
    <t>ВВБ-3392-19</t>
  </si>
  <si>
    <t>Создание коммутационной сетевой розетки RJ45 для подключения принтера -Мас-адрес принтера/МФУ:00:21 :В7 :ЕЗ :4D:2В</t>
  </si>
  <si>
    <t>СЗБ-1896-18</t>
  </si>
  <si>
    <t>01353</t>
  </si>
  <si>
    <t xml:space="preserve"> г Мурманск ул Аскольдовцев 25к2</t>
  </si>
  <si>
    <t>Кузнецов  Ярослав  Юрьевич  79809304008,  Жинжак  Александр  Николаевич, +7(981)303-40-45</t>
  </si>
  <si>
    <t>СЗБ-1896-20</t>
  </si>
  <si>
    <t>01369</t>
  </si>
  <si>
    <t>г Оленегорск пр-кт Ленинградский 5</t>
  </si>
  <si>
    <t>СЗБ-1896-21</t>
  </si>
  <si>
    <t>01333</t>
  </si>
  <si>
    <t>г Мурманск ул Адмирала флота Лобова 19</t>
  </si>
  <si>
    <t>СРБ-4854-15</t>
  </si>
  <si>
    <t>г Старица ул Пионерская 15</t>
  </si>
  <si>
    <t>https://disk.yandex.ru/d/mrY4mVOsKtvMQA</t>
  </si>
  <si>
    <t>https://disk.yandex.ru/d/GhfDiSYBYCR14A</t>
  </si>
  <si>
    <t>https://disk.yandex.ru/d/GeTMEjzyGiDLXQ</t>
  </si>
  <si>
    <t>https://disk.yandex.ru/d/rV88HPZis5cPNg</t>
  </si>
  <si>
    <t>https://disk.yandex.ru/d/GId1c-cvOfoEiA</t>
  </si>
  <si>
    <t>https://disk.yandex.ru/d/K90bLBhs6BbCKA</t>
  </si>
  <si>
    <t>https://disk.yandex.ru/d/kUEtMMcmNLbHOA</t>
  </si>
  <si>
    <t xml:space="preserve">УБ-3825-50 </t>
  </si>
  <si>
    <t>На порту GЕ1/0/5 коммутатора 68598-VSР-АС-00415-076-129-АLР находится неуправляемый коммутатор(свитч). Подключено оборудование СУО: 98ЕЕСВ8FА686/105.136.76.160, В88584ВА0293/105.136.76.161" Инициировать работы по модернизации СКС, демонтажу неуправляемого коммутатора</t>
  </si>
  <si>
    <t>УБ-3825-101</t>
  </si>
  <si>
    <t>г Благовещенск ул Седова 100</t>
  </si>
  <si>
    <t>УБ-3825-102</t>
  </si>
  <si>
    <t xml:space="preserve"> г Сибай пр-кт Горняков 11</t>
  </si>
  <si>
    <t xml:space="preserve"> Назипова Олеся Зиннуровна 79272342259</t>
  </si>
  <si>
    <t>УБ-3825-103</t>
  </si>
  <si>
    <t xml:space="preserve"> г Уфа ул Рабочая 36</t>
  </si>
  <si>
    <t>Создания  информационных  розеток  СКС  в  рамках  линейной  и  проектной  деятельности  банка.  Подключение умных купюросчетных машин для использования в работе.</t>
  </si>
  <si>
    <t>УБ-3825-104</t>
  </si>
  <si>
    <t>0643</t>
  </si>
  <si>
    <t xml:space="preserve"> г Октябрьский ул. Садовое Кольцо 21</t>
  </si>
  <si>
    <t>Богатырёва Юлия Васильевна 79822008767
Сопровождающий на объекте: Исаева Ксения Михайловна (Заместитель руководителя офиса) 8-927-334-3800</t>
  </si>
  <si>
    <t>https://disk.yandex.ru/d/WxZP_a5_1ojVSQ</t>
  </si>
  <si>
    <t>https://disk.yandex.ru/d/giMGDtl1JO6g9g</t>
  </si>
  <si>
    <t>https://disk.yandex.ru/d/ZNngqFptX0NHhA</t>
  </si>
  <si>
    <t>https://disk.yandex.ru/d/bQuhGEAW6LSsSg</t>
  </si>
  <si>
    <t>https://disk.yandex.ru/d/bdE1xn0XbRJJHQ</t>
  </si>
  <si>
    <t xml:space="preserve">СЗБ-1896-19 </t>
  </si>
  <si>
    <t>01359</t>
  </si>
  <si>
    <t xml:space="preserve"> г Кандалакша аллея Кировская 11</t>
  </si>
  <si>
    <t>СЗБ-1896-22</t>
  </si>
  <si>
    <t xml:space="preserve">Кузнецов Ярослав Юрьевич 79809304008, Тронин Дмитрий Геннадьевич, 79110601607 </t>
  </si>
  <si>
    <t>СЗБ-2033-20</t>
  </si>
  <si>
    <t>Кузнецов Ярослав Юрьевич 79809304008, Петров Александр тел. 
89116601831</t>
  </si>
  <si>
    <t>Дополнительный  порт  (1шт)  в  кассе  (круг  с  восклицательным  знаком  на  РП)  на  потолке  для установки  ТД wi-fi, Витую пару просьба оставить за потолком для монтажа точки доступа;</t>
  </si>
  <si>
    <t>СЗБ-3051-59</t>
  </si>
  <si>
    <t>Маслова Любовь Николаевна 79218755346
Сопровождающий на объекте: Кузнецова Наталья Васильевна 8-906-297-7448</t>
  </si>
  <si>
    <t>монтаж 3 СКС портов 2 УРМ+1 ЗК для ССМ</t>
  </si>
  <si>
    <t>СЗБ-3051-60</t>
  </si>
  <si>
    <t xml:space="preserve"> с Анненский Мост пр-кт Советский 54а</t>
  </si>
  <si>
    <t>Маслова Любовь Николаевна 79218755346
Сопровождающий на объекте: Доршева Наталья Николаевна 8-921-828-1469</t>
  </si>
  <si>
    <t>монтаж двух СКС портов для ССМ ? Необходимо установить 2 СКС в кабель канал в комнате РМ2</t>
  </si>
  <si>
    <t>СЗБ-3051-61</t>
  </si>
  <si>
    <t xml:space="preserve"> с.Устье, ул.Набережная, 6</t>
  </si>
  <si>
    <t>Маслова Любовь Николаевна 79218755346
Сопровождающий на объекте: Баранова Валентина Николаевна 8-953-523-2109</t>
  </si>
  <si>
    <t>монтаж скс портов для ссм на 3-х РМ+ комната пересчета</t>
  </si>
  <si>
    <t>СЗБ-3051-62</t>
  </si>
  <si>
    <t xml:space="preserve"> г Череповец пр-кт Победы 131</t>
  </si>
  <si>
    <t>Кузнецов Ярослав Юрьевич 79995597344
Сопровождающий на объекте: Клепова Анна Николаевна 8-921-257-1252</t>
  </si>
  <si>
    <t>СЗБ-3051-63</t>
  </si>
  <si>
    <t>0112</t>
  </si>
  <si>
    <t xml:space="preserve"> г Великий Устюг ул Красная 128</t>
  </si>
  <si>
    <t>Меснянкина Юлия Венедиктовна +7 911 523 00 92, Усачев Алексей 89110466198</t>
  </si>
  <si>
    <t>В рамках модернизации ТСВ в КИЦе для подключения компьютеров требуется монтаж сетевых розеток (пост охраны 2 этаж и комната дежурного инкассатора 3 этаж)</t>
  </si>
  <si>
    <t>СИБ-3745-34</t>
  </si>
  <si>
    <t xml:space="preserve"> г Тайга кв-л А 2</t>
  </si>
  <si>
    <t xml:space="preserve">УБ-3824-23 </t>
  </si>
  <si>
    <t>г Курган ул Рихарда Зорге 54/1</t>
  </si>
  <si>
    <t>УБ-3824-24</t>
  </si>
  <si>
    <t>096</t>
  </si>
  <si>
    <t xml:space="preserve"> рп Юргамыш ул Соседовой 20</t>
  </si>
  <si>
    <t xml:space="preserve">ВВБ-4845-53 </t>
  </si>
  <si>
    <t>г Нижний Новгород ул Академика Сахарова 2к2</t>
  </si>
  <si>
    <t>Турупаева Татьяна Анатольевна +7 960 169 60 04, Журавлев Даниил
Алексеевич, +7(987)744-51-56</t>
  </si>
  <si>
    <t>Необходимы  информационные  розетки,  в  количестве  4  штук,  для  подключения  оборудования  (компьютеров, телефонов) рабочего места.</t>
  </si>
  <si>
    <t>ВВБ-4845-54</t>
  </si>
  <si>
    <t>0573</t>
  </si>
  <si>
    <t>рп Шаранга ул Ленина зд27</t>
  </si>
  <si>
    <t>Фокин Никита Андреевич 79200300450</t>
  </si>
  <si>
    <t>ВСП частично закрывается на переформат, нужно обеспечить доступ РМ(4шт) к скс на срок их временного размещения</t>
  </si>
  <si>
    <t>СИБ-3748-23</t>
  </si>
  <si>
    <t xml:space="preserve"> г Красноярск пр-кт Молодежный 7</t>
  </si>
  <si>
    <t>Гаврилова Анна Васильевна 79207589309
Сопровождающий на объекте: Гаврилова Анна Васильевна +7 913 512 32 06
Комментарий:</t>
  </si>
  <si>
    <t>Создание  информационной  розетки  СКС  для  подключения  УС.  Схема  во  вложении.  Доступ  за  жалюзи  есть, ключи у РВСП.</t>
  </si>
  <si>
    <t>ЦЧБ-8486-43</t>
  </si>
  <si>
    <t>г Воронеж ул 9 Января 233/35</t>
  </si>
  <si>
    <t>Шлыков Евгений Сергеевич 79521080296
Сопровождающий на объекте: Шлыков Евгений Сергеевич +7 960 624 47 77</t>
  </si>
  <si>
    <t>Монтаж СКС-розетки для целей подключения счетно-сортировальной машины</t>
  </si>
  <si>
    <t>ЦЧБ-8486-45</t>
  </si>
  <si>
    <t xml:space="preserve"> г Лиски ул Свердлова зд.61А</t>
  </si>
  <si>
    <t xml:space="preserve"> Громов Андрей Николаевич 79997842778</t>
  </si>
  <si>
    <t>Создание коммутационной сетевой розетки RJ45 для подключения принтера Мас-адрес принтера/МФУ:78:8С:77:00:8D:27</t>
  </si>
  <si>
    <t>https://disk.yandex.ru/d/4kkvMc3zoKTU_A</t>
  </si>
  <si>
    <t>https://disk.yandex.ru/d/ZFgIPDhopDW3cw</t>
  </si>
  <si>
    <t>https://disk.yandex.ru/d/u2nVLeHCQBQVrQ</t>
  </si>
  <si>
    <t>https://disk.yandex.ru/d/eCasitktsoRDhA</t>
  </si>
  <si>
    <t>https://disk.yandex.ru/d/KrzzJXg9edgzlw</t>
  </si>
  <si>
    <t>https://disk.yandex.ru/d/7aYZhoRGPFC0lA</t>
  </si>
  <si>
    <t>https://disk.yandex.ru/d/xbBosQFAW_YKKQ</t>
  </si>
  <si>
    <t>https://disk.yandex.ru/d/xTc9sUNs59NUUg</t>
  </si>
  <si>
    <t>https://disk.yandex.ru/d/QMLC4a1HxXakYQ</t>
  </si>
  <si>
    <t>https://disk.yandex.ru/d/QBSbwb-WEJbPpw</t>
  </si>
  <si>
    <t>https://disk.yandex.ru/d/dfEzMPfMg2YRAw</t>
  </si>
  <si>
    <t>https://disk.yandex.ru/d/qhHwwKY_dmwpqg</t>
  </si>
  <si>
    <t>https://disk.yandex.ru/d/Qeo2Se3-1VsE9A</t>
  </si>
  <si>
    <t>https://disk.yandex.ru/d/GGa4S8N3ZfT5Zg</t>
  </si>
  <si>
    <t>https://disk.yandex.ru/d/xOqiS38aN-pFdQ</t>
  </si>
  <si>
    <t>https://disk.yandex.ru/d/kHSMGcgbYWU06A</t>
  </si>
  <si>
    <t>4504355577 </t>
  </si>
  <si>
    <t>4504355575 </t>
  </si>
  <si>
    <t>4504355574 </t>
  </si>
  <si>
    <t> 4504355503</t>
  </si>
  <si>
    <t>4504355455 </t>
  </si>
  <si>
    <t>4504355300 </t>
  </si>
  <si>
    <t>4504355301 </t>
  </si>
  <si>
    <t>4504354988 </t>
  </si>
  <si>
    <t>4504354710 </t>
  </si>
  <si>
    <t>4504354574 </t>
  </si>
  <si>
    <t>4504354332 </t>
  </si>
  <si>
    <t xml:space="preserve">СИБ-3820-03 </t>
  </si>
  <si>
    <t xml:space="preserve">СЗБ-1897-02 </t>
  </si>
  <si>
    <t>СЗБ-1897-03</t>
  </si>
  <si>
    <t>Необходимо проложить ВОЛС (4 линка ММ) между шкафом № 1 кроссового помещения ГОСБ № 3.04  и шкафом № 10 в серверной ОУС ГОСБ № 3.05 (3 этаж), согласно приложенной схемы, с
использованием существующих направляющих лотков и отверстий между указанными помещениями</t>
  </si>
  <si>
    <t>СРБ-4754-30</t>
  </si>
  <si>
    <t>Тимошечкин Владислав Евгеньевич 79156115765</t>
  </si>
  <si>
    <t>Необходимо установить 5 розеток СКС в комнате охраны административного здания, Первомайский проспект, 18 для подключения ПК видеонаблюдения</t>
  </si>
  <si>
    <t>СРБ-4754-31</t>
  </si>
  <si>
    <t xml:space="preserve"> р.п.Шилово, ул.Советская, д.9</t>
  </si>
  <si>
    <t>Громов Андрей Николаевич 79997842778
Сопровождающий на объекте: Кучаев Вячеслав Иванович 8-910-615-8666 Козанков Николай Сергеевич, +7(915)611-35-41</t>
  </si>
  <si>
    <t>Создание коммутационной сетевой розетки RJ45 для подключения принтера Мас-адрес принтера/МФУ:9С:93:4Е:7А:60:А1-Location принтера/МФУ:8606/0107- Shilovo, Sovetskaya, 9- Еt 1- Рm. Оkno 10SRB-8606-8606-0107-Рязанская обл., пгт. Шилово, ул. Советская, 9</t>
  </si>
  <si>
    <t>СРБ-4754-32</t>
  </si>
  <si>
    <t>г Рязань ул Интернациональная 22а</t>
  </si>
  <si>
    <t>в  связи  с  закрытием соседнего ВСП и переездом части сотрудников в данный офис необходимо 10 портов СКС</t>
  </si>
  <si>
    <t xml:space="preserve">СРБ-4850-28 </t>
  </si>
  <si>
    <t xml:space="preserve"> г Новомосковск мкр Сокольники ул Шахтерская 17</t>
  </si>
  <si>
    <t>Аникушина Светлана Викторовна 79539533199
Сопровождающий  на  объекте:  Никищенко  Светлана  Анатольевна  (сотрудник  ВСП)  8-980-938-6220,  Махов Александр +7(910)701-74-64</t>
  </si>
  <si>
    <t>Необходима организация СКС к планируемому МУ ИПТ, схема во вложении</t>
  </si>
  <si>
    <t>Угаров Евгений Игоревич 79106221233, Селецкий Вадим +7(910)642-43-17</t>
  </si>
  <si>
    <t>ББ-3741-23</t>
  </si>
  <si>
    <t>Громов Андрей Николаевич 79997842778
Сопровождающий на объекте: Филыпин Ринат Леонович, +7(983)539-10-33</t>
  </si>
  <si>
    <t>Создание коммутационной сетевой розетки RJ45 для подключения принтера Мас-адрес принтера/МФУ:00:21:В7:71:ЗЕ:44-Location принтера/МФУ:8601/0000-Ulan-Ude, Tereshkovoy ul, ЗВ-Еt.4-Рт.408ВКВ-8601-0000-8601-г. Улан-Удэ ул. Терешковой, 36 (Аппарат ГОСБ)</t>
  </si>
  <si>
    <t xml:space="preserve">СРБ-4854-16 </t>
  </si>
  <si>
    <t>г Нелидово ул Панфилова 6</t>
  </si>
  <si>
    <t>Кузнецов Ярослав Юрьевич 79995597344
Сопровождающий на объекте: Кузнецов Ярослав Юрьевич 79995597344</t>
  </si>
  <si>
    <t>оборудование 2-х РМ с 01.10.2024 - новые сотрудники</t>
  </si>
  <si>
    <t>ЦЧБ-6471-30</t>
  </si>
  <si>
    <t>Старшинова Елена Александровна 79192530114</t>
  </si>
  <si>
    <t xml:space="preserve"> СИБ-3748-26 </t>
  </si>
  <si>
    <t>г Красноярск пр-кт Свободный 46</t>
  </si>
  <si>
    <t>КИЦ. Монтаж 2 портов скс для РМ(МФУ)</t>
  </si>
  <si>
    <t>СИБ-3821-68</t>
  </si>
  <si>
    <t xml:space="preserve"> Шередека В.А, +7 950 339 36 61, Жилин Павел Геннадьевич, 79136301159</t>
  </si>
  <si>
    <t>3 этаж 1 зал, требуется 8 скс портов для подключения ЖК панелей</t>
  </si>
  <si>
    <t>СИБ-3821-69</t>
  </si>
  <si>
    <t>Шередека В +7 950 339 36 61, Жилин Павел Геннадьевич, 79136301159</t>
  </si>
  <si>
    <t>2 зал 2 этаж требуется 24 скс порта на новые РМ</t>
  </si>
  <si>
    <t>СИБ-3821-70</t>
  </si>
  <si>
    <t>Жиган Александр Николаевич +7 983 626 61 78, Мекшун Дмитрий
8-983-110-0238</t>
  </si>
  <si>
    <t>Требуется  создать  6  портов  СКС,  для  организации  РМ  на посту  охраны  ЕРКЦ.  Розетки  подключить  в кабель-канале под столом. РМ необходимо подключить в шкаф 8ІСМАв 118 КВО Серверная.</t>
  </si>
  <si>
    <t>https://disk.yandex.ru/d/5FH6gE1ejVghvw</t>
  </si>
  <si>
    <t>https://disk.yandex.ru/d/BO4fxIotpM0_1g</t>
  </si>
  <si>
    <t>https://disk.yandex.ru/d/QXh74_TahjhSdw</t>
  </si>
  <si>
    <t>https://disk.yandex.ru/d/mU-GYkxTfhAPMw</t>
  </si>
  <si>
    <t>https://disk.yandex.ru/d/3TpFX4bi2h1Ggw</t>
  </si>
  <si>
    <t>https://disk.yandex.ru/d/V3Z2GvwFSZEe-w</t>
  </si>
  <si>
    <t>https://disk.yandex.ru/d/YZBxL_1MYtEQNg</t>
  </si>
  <si>
    <t>https://disk.yandex.ru/d/z573wI0mOMap2g</t>
  </si>
  <si>
    <t>https://disk.yandex.ru/d/aURH9o56wyiCLQ</t>
  </si>
  <si>
    <t>https://disk.yandex.ru/d/9fSyD6PvNHkyYg</t>
  </si>
  <si>
    <t>https://disk.yandex.ru/d/EMylkjLE4iApMQ</t>
  </si>
  <si>
    <t>4504356641 </t>
  </si>
  <si>
    <t> 4504356713</t>
  </si>
  <si>
    <t>4504356633 </t>
  </si>
  <si>
    <t> 4504356491</t>
  </si>
  <si>
    <t> 4504356490</t>
  </si>
  <si>
    <t>4504356377 </t>
  </si>
  <si>
    <t>4504356324 </t>
  </si>
  <si>
    <t>УБ-3825-105</t>
  </si>
  <si>
    <t>0637</t>
  </si>
  <si>
    <t xml:space="preserve"> г Октябрьский пр-кт Ленина 57</t>
  </si>
  <si>
    <t>Богатырёва Юлия Васильевна 79822008767</t>
  </si>
  <si>
    <t>УБ-3825-106</t>
  </si>
  <si>
    <t>г Учалы ул Башкортостана 20</t>
  </si>
  <si>
    <t>УБ-3825-107</t>
  </si>
  <si>
    <t>г Стерлитамак ул Артема 53Б</t>
  </si>
  <si>
    <t>Назипова Олеся Зиннуровна 79272342259</t>
  </si>
  <si>
    <t>УБ-3825-108</t>
  </si>
  <si>
    <t>УБ-3825-109</t>
  </si>
  <si>
    <t xml:space="preserve"> с Акъяр ул Акмуллы ЗА</t>
  </si>
  <si>
    <t>0321</t>
  </si>
  <si>
    <t>г Учалы ул Ленина 25а</t>
  </si>
  <si>
    <t xml:space="preserve"> Ковалев Герман Александрович 79273371117
Сопровождающий на объекте: Морозова Людмила Владимировна 8-965-653-6589</t>
  </si>
  <si>
    <t>Необходимо  смонтировать  4  порта  СКС  от  действующего  помещения  кроссовой,  для  подключения  нового ТКШ на 1 этаже.</t>
  </si>
  <si>
    <t xml:space="preserve">ЦЧБ-6471-31 </t>
  </si>
  <si>
    <t>622</t>
  </si>
  <si>
    <t>Добринский р-н, станция Хворостинка, ул. Ленинская</t>
  </si>
  <si>
    <t>Шацких Павел Николаевич 8-910-739-4342, 8-904-296-64-30
Сопровождающий на объекте: Коровина Любовь Васильевна 8-904-687-1473</t>
  </si>
  <si>
    <t>Необходим монтаж ТКШ 20 600x600 и смонтировать 4 новых порта СКС.</t>
  </si>
  <si>
    <t>ЦЧБ-6471-32</t>
  </si>
  <si>
    <t>520</t>
  </si>
  <si>
    <t xml:space="preserve"> Долгоруковский р-н, с. Верхний Ломовец, ул. Центральная, 46</t>
  </si>
  <si>
    <t xml:space="preserve"> Шацких Павел Николаевич 8-910-739-4342, 8-904-296-64-30
Сопровождающий на объекте: Лаврова Лариса Владимировна 8-904-699-6768</t>
  </si>
  <si>
    <t>Необходим монтаж ТКШ 20 600x600 и смонтировать 4 новых порта СКС. Разместить ТКШ в углу над столом, где сейчас вентилятор.</t>
  </si>
  <si>
    <t xml:space="preserve">ЦЧБ-6471-33 </t>
  </si>
  <si>
    <t>0424</t>
  </si>
  <si>
    <t>Киреева Елена Юрьевна 79107573700
Сопровождающий на объекте: Салаева Вера Михайловна +7-904-219-4974 79107573700</t>
  </si>
  <si>
    <t xml:space="preserve"> г Лебедянь ул Школьная 3А</t>
  </si>
  <si>
    <t>ЦЧБ-6471-34</t>
  </si>
  <si>
    <t>0721</t>
  </si>
  <si>
    <t xml:space="preserve"> с Измалково ул Ленина 7</t>
  </si>
  <si>
    <t xml:space="preserve"> Киреева Елена Юрьевна 79107573700
Сопровождающий на объекте: Шелехина Ольга Анатольевна +7-903-864-88 79107573700, Никитин Александр 89191673359</t>
  </si>
  <si>
    <t>1 рабочее место в кассовой кабине Розетки по возможности разместить под столом;</t>
  </si>
  <si>
    <t xml:space="preserve">СРБ-4854-17 </t>
  </si>
  <si>
    <t xml:space="preserve"> г Калязин ул Коминтерна 38/15</t>
  </si>
  <si>
    <t xml:space="preserve"> ЦЧБ-8486-46 </t>
  </si>
  <si>
    <t xml:space="preserve"> Воронежская область, с Елань-Колено, ул.Ленина 7а</t>
  </si>
  <si>
    <t>Алтухова Надежда Алексеевна 8-950-773-3614</t>
  </si>
  <si>
    <t>Необходим демонтаж старого и монтаж нового ТКШ 18U и перенос портов СКС из старого ТКШ в новый.</t>
  </si>
  <si>
    <t xml:space="preserve"> ВВБ-3392-20 </t>
  </si>
  <si>
    <t xml:space="preserve"> с Завьялове ул Чкалова 22</t>
  </si>
  <si>
    <t xml:space="preserve"> ДВБ-3290-11</t>
  </si>
  <si>
    <t>г Благовещенск ул Институтская 1</t>
  </si>
  <si>
    <t>Колчанова Виктория Сергеевна 79241073022
Сопровождающий на объекте: Колчанова Виктория Сергеевна +7 924 680 04 18</t>
  </si>
  <si>
    <t>Монтаж 1 порта СКС на РМ (окно отмечено на плане)</t>
  </si>
  <si>
    <t>01457</t>
  </si>
  <si>
    <t>г Боровичи ул Сушанская 1В/2</t>
  </si>
  <si>
    <t xml:space="preserve">СРБ-4754-33 </t>
  </si>
  <si>
    <t>г Рязань ул Семашко 14</t>
  </si>
  <si>
    <t>Макаров Сергей Владимирович 79156203080
Сопровождающий на объекте: Спешнев Павел Константинович, +7(980)507-38-85</t>
  </si>
  <si>
    <t>Категория кабеля - 6А. 1. Протянуть два сетевых кабеля между серверными 2 и 3 этажа и скросировать между собой две патч-панели. 2. Протянуть сетевой кабель между серверными 4 и 3 этажа и скросировать между собой патч-панели.</t>
  </si>
  <si>
    <t>https://disk.yandex.ru/d/knWgkE6-41JmfA</t>
  </si>
  <si>
    <t>https://disk.yandex.ru/d/6E50BffWYGl7Uw</t>
  </si>
  <si>
    <t>https://disk.yandex.ru/d/9M8FOGAPNU139w</t>
  </si>
  <si>
    <t>https://disk.yandex.ru/d/qmdfT2M2cICPrA</t>
  </si>
  <si>
    <t>https://disk.yandex.ru/d/Ct8dEHqEprYkRw</t>
  </si>
  <si>
    <t>https://disk.yandex.ru/d/N5eTGZYVww8UcQ</t>
  </si>
  <si>
    <t>https://disk.yandex.ru/d/kVjaMCttDVoUXg</t>
  </si>
  <si>
    <t>https://disk.yandex.ru/d/AP0yC1ZJN0y7cA</t>
  </si>
  <si>
    <t>https://disk.yandex.ru/d/Q0Aoa87wiMePjw</t>
  </si>
  <si>
    <t>https://disk.yandex.ru/d/UIsddViQS2VISQ</t>
  </si>
  <si>
    <t>https://disk.yandex.ru/d/JmSYig61wnsBCw</t>
  </si>
  <si>
    <t>https://disk.yandex.ru/d/X6n4r805r0TyhA</t>
  </si>
  <si>
    <t>https://disk.yandex.ru/d/vx936Ri0aCGQNg</t>
  </si>
  <si>
    <t>https://disk.yandex.ru/d/SSHiGc7Vq66xug</t>
  </si>
  <si>
    <t>https://disk.yandex.ru/d/VDSH9dSRU3iw8Q</t>
  </si>
  <si>
    <t>4504358611 </t>
  </si>
  <si>
    <t>4504358497 </t>
  </si>
  <si>
    <t>Кочергин Р.</t>
  </si>
  <si>
    <t>Голубева Е.</t>
  </si>
  <si>
    <t xml:space="preserve">СЗБ-3051-25 </t>
  </si>
  <si>
    <t>СЗБ-2033-04</t>
  </si>
  <si>
    <t xml:space="preserve"> СЗБ-3051-26</t>
  </si>
  <si>
    <t>ВВБ-3392-21</t>
  </si>
  <si>
    <t xml:space="preserve"> г Ижевск ул Красная 105</t>
  </si>
  <si>
    <t>Громов Андрей Николаевич +7 999 784 27 78, Жмыхов Михаил
+7(982)116-53-12</t>
  </si>
  <si>
    <t>Создание  коммутационной   сетевой  розетки  RJ45  для  подключения  принтера/МФУ:10.198.100.55Мас-адрес принтера/МФУ00:21:В7:2D:33:97Location принтера/МФУ:VVВ-8618-0000-03 И-Ижевск, ул.Красная, 105</t>
  </si>
  <si>
    <t>СЗБ-0432-33</t>
  </si>
  <si>
    <t>рп Плесецк ул Ленина 27</t>
  </si>
  <si>
    <t>Кузнецов Ярослав Юрьевич 79995597344
Сопровождающий на объекте: Рыбышкова Инна Валентиновна 8-911-559-1569</t>
  </si>
  <si>
    <t xml:space="preserve">СИБ-3748-27 </t>
  </si>
  <si>
    <t>Денисюк Сергей Николаевич 79135112456</t>
  </si>
  <si>
    <t>Установить розетку СКС на рабочем месте охранника пост №2 для подключения телефона и АРМ</t>
  </si>
  <si>
    <t xml:space="preserve"> СЗБ-1896-23 </t>
  </si>
  <si>
    <t>01413</t>
  </si>
  <si>
    <t xml:space="preserve"> г Полярный ул Советская 14</t>
  </si>
  <si>
    <t xml:space="preserve"> Кузнецов Ярослав Юрьевич 79809304008</t>
  </si>
  <si>
    <t>https://disk.yandex.ru/d/vHuHxednUWvVTw</t>
  </si>
  <si>
    <t>https://disk.yandex.ru/d/BTrkpFmH737K7A</t>
  </si>
  <si>
    <t>https://disk.yandex.ru/d/y0GN5h9tFchVpg</t>
  </si>
  <si>
    <t>https://disk.yandex.ru/d/WUU8SNFVvXMmSw</t>
  </si>
  <si>
    <t> 4504359310</t>
  </si>
  <si>
    <t>ВВБ-3119-47</t>
  </si>
  <si>
    <t xml:space="preserve"> г Казань ул Бутлерова 44</t>
  </si>
  <si>
    <t xml:space="preserve"> Царев Максим Сергеевич 79274383881</t>
  </si>
  <si>
    <t>Требуется оснастить 2мя портами СКС сервер и устройство мониторинга инкассаторского автотранспорта</t>
  </si>
  <si>
    <t xml:space="preserve"> ЦЧБ-8486-47 </t>
  </si>
  <si>
    <t>0617</t>
  </si>
  <si>
    <t>с Петропавловка ул Победы зд39</t>
  </si>
  <si>
    <t xml:space="preserve"> ЦЧБ-8486-48</t>
  </si>
  <si>
    <t xml:space="preserve"> г Воронеж б-р Победы 22а</t>
  </si>
  <si>
    <t>Рыбин Евгений +7 915 103 33 92, Маковкин Сергей Анатольевич, +7(919)234-94-65</t>
  </si>
  <si>
    <t>монтаж порта СКС для Wi-fi</t>
  </si>
  <si>
    <t xml:space="preserve"> ВВБ-3041-11 </t>
  </si>
  <si>
    <t>г Кирово-Чепецк ул 60 лет Октября 17а</t>
  </si>
  <si>
    <t xml:space="preserve"> Гаврилова Анна Васильевна 79207589309
Сопровождающий на объекте: УРМ +7 963 552 98 69, Кузнецова Елена 89127010510</t>
  </si>
  <si>
    <t>Создание информационной розетки СКС для подключения УС. Схема во вложении.</t>
  </si>
  <si>
    <t xml:space="preserve">ВВБ-4845-55 </t>
  </si>
  <si>
    <t xml:space="preserve"> г Нижний Новгород ул Академика Сахарова 2к1</t>
  </si>
  <si>
    <t>Сыркин  Владимир  Евгеньевич  79276248302,  Журавлев  Даниил  Алексеевич, +7(987)744-51-56</t>
  </si>
  <si>
    <t>прерывание соединения при малейшем воздействии на розетку</t>
  </si>
  <si>
    <t>ДВБ-2489-01</t>
  </si>
  <si>
    <t>047</t>
  </si>
  <si>
    <t xml:space="preserve"> 689300, с.Лаврентия, ул.Дежнева, д.44</t>
  </si>
  <si>
    <t>Требуется смонтировать ТКШ 32U 800*800 и 14 портов СКС (12 для РМ + 2 для УС)</t>
  </si>
  <si>
    <t>ДВБ-2489-02</t>
  </si>
  <si>
    <t xml:space="preserve"> 689251, пгт.Провидения, ул.Чукотская, д.1</t>
  </si>
  <si>
    <t>Требуется смонтировать ТКШ 32U 800*800 и 18 портов СКС (12 для РМ + 4 для УС + 2 для БИРС)</t>
  </si>
  <si>
    <t xml:space="preserve">СЗБ-1896-24 </t>
  </si>
  <si>
    <t>01328</t>
  </si>
  <si>
    <t xml:space="preserve"> г Заозерск ул Ленинского Комсомола 12</t>
  </si>
  <si>
    <t>https://disk.yandex.ru/d/R5w5JOXA1Auq0g</t>
  </si>
  <si>
    <t>https://disk.yandex.ru/d/hZNG6siPNE7TQg</t>
  </si>
  <si>
    <t>https://disk.yandex.ru/d/9jwGaTCkMyXY6w</t>
  </si>
  <si>
    <t>https://disk.yandex.ru/d/fSGdt691sN3fNw</t>
  </si>
  <si>
    <t>https://disk.yandex.ru/d/artx0A7Ds-nJ7w</t>
  </si>
  <si>
    <t>https://disk.yandex.ru/d/q9iHeieqS_HozQ</t>
  </si>
  <si>
    <t>4504361224 </t>
  </si>
  <si>
    <t>4504360469 </t>
  </si>
  <si>
    <t xml:space="preserve">ВВБ-3041-12 </t>
  </si>
  <si>
    <t>0701</t>
  </si>
  <si>
    <t>Модульная конструкция г Киров ул Мостовицкая 10</t>
  </si>
  <si>
    <t>УРМ  +7  963  552  98  69,  Гаврилова  Анна  Васильевна  79207589309,  Хитрин Виктор Анатольевич, +7(982)380-88-85</t>
  </si>
  <si>
    <t>Создание 2 информационных розеток СКС для подключения УС</t>
  </si>
  <si>
    <t>СЗБ-1896-25</t>
  </si>
  <si>
    <t>01332</t>
  </si>
  <si>
    <t xml:space="preserve"> г Мурманск пр-кт Ленина 92</t>
  </si>
  <si>
    <t>Кузнецов  Ярослав  Юрьевич  79809304008,  Кузнецов  Артем  Андреевич, 79813028031</t>
  </si>
  <si>
    <t>СРБ-4853-17</t>
  </si>
  <si>
    <t>г Калуга ул Литейная 15</t>
  </si>
  <si>
    <t>Прошу организовать СКС для перемещения ЖК панели СУО 60059726</t>
  </si>
  <si>
    <t xml:space="preserve">УБ-3825-115 </t>
  </si>
  <si>
    <t>0639</t>
  </si>
  <si>
    <t xml:space="preserve"> с Шаран ул Центральная 21</t>
  </si>
  <si>
    <t xml:space="preserve">  Ядгарова  Разина  Минифаровна  79173587591,  Селезнёв  Алексей  Валерьевич, +7(919)610-36-17</t>
  </si>
  <si>
    <t>Необходимо установить СКС- порт в кассовой кабине.</t>
  </si>
  <si>
    <t>УБ-5885-01</t>
  </si>
  <si>
    <t xml:space="preserve"> пгт Пойковский мкр 4-й 16</t>
  </si>
  <si>
    <t xml:space="preserve"> Моргунова Дарья Васильевна 79058355586, Батталов Артур Ханифянович, +7(982)870-64-58 </t>
  </si>
  <si>
    <t>организовать СКС розетку для подключения ДТ</t>
  </si>
  <si>
    <t>https://disk.yandex.ru/d/dVLp3Z1rTdDp9A</t>
  </si>
  <si>
    <t>https://disk.yandex.ru/d/yLUSdqNpSZUuHQ</t>
  </si>
  <si>
    <t>https://disk.yandex.ru/d/Ho8LFK0bm8f-hQ</t>
  </si>
  <si>
    <t>https://disk.yandex.ru/d/ClEQyFaqIVV3KQ</t>
  </si>
  <si>
    <t>4504361802 </t>
  </si>
  <si>
    <t xml:space="preserve"> УБ-3825-110</t>
  </si>
  <si>
    <t>0652</t>
  </si>
  <si>
    <t>с Кандры ул Ленина 15</t>
  </si>
  <si>
    <t>Богатырёва Юлия Васильевна 79822008767
Сопровождающий на объекте: Плужникова Галина Борисовна 8-927-343-3320</t>
  </si>
  <si>
    <t xml:space="preserve"> УБ-3825-111</t>
  </si>
  <si>
    <t>299</t>
  </si>
  <si>
    <t>требуется перенос банкомата на новое место. Для этого необходимо перенести 2 порта СКС или оборудовать новые. Первоначальная установка банкомата неверная - из-за соседнего банкомата, невозможно полностью выдвинуть сервисную зону, обслуживание и загрузка банкомата затруднена, в связи с чем, согласован
перенос УС на новое место, также требуется перенос портов СКС. Просьба созвонится со мной по телефону 8-937-334-943-32 Серёгина Софья Анатольевна.</t>
  </si>
  <si>
    <t>8-937-334-943-32 Серёгина Софья Анатольевна</t>
  </si>
  <si>
    <t xml:space="preserve"> УБ-3825-112</t>
  </si>
  <si>
    <t xml:space="preserve"> г Уфа ул Ахметова 324</t>
  </si>
  <si>
    <t>Яковлева  Юлия  Наилевна  79876044198,  Хасбиуллин  Ильдар 
+7(917)363-38-29</t>
  </si>
  <si>
    <t xml:space="preserve"> УБ-3825-113</t>
  </si>
  <si>
    <t xml:space="preserve"> г Давлеканово ул Мажита Гафури 24</t>
  </si>
  <si>
    <t>Астатурян Татьяна Геннадьевна 79869614239
Сопровождающий на объекте: Астатурян Татьяна Геннадьевна +7 961 363 33 37</t>
  </si>
  <si>
    <t>Требуется оснастить розетками СКС 4 рабочих места согласно схемы (бывшая зона 24).</t>
  </si>
  <si>
    <t xml:space="preserve"> УБ-3825-114</t>
  </si>
  <si>
    <t>г Белорецк ул Ленина 57</t>
  </si>
  <si>
    <t>Необходимо  оснастить  двумя  портами  СКС  пост  охраны  для  стационарного  телефона  и  ПК  для  просмотра ТСВН</t>
  </si>
  <si>
    <t>https://disk.yandex.ru/d/_tS-fGSlwASpbA</t>
  </si>
  <si>
    <t>https://disk.yandex.ru/d/YxvgFru4_ThgEA</t>
  </si>
  <si>
    <t>https://disk.yandex.ru/d/xGpxlWC5s6A4XA</t>
  </si>
  <si>
    <t>https://disk.yandex.ru/d/b1auXCoqP59MfA</t>
  </si>
  <si>
    <t>https://disk.yandex.ru/d/-zDUWVoAjwBNMQ</t>
  </si>
  <si>
    <t xml:space="preserve">ЦЧБ-6471-35 </t>
  </si>
  <si>
    <t>512</t>
  </si>
  <si>
    <t>Воловский р-н, с. Гатище режим работы:Пн,чт с 9:30-17:00</t>
  </si>
  <si>
    <t>Шацких Павел Николаевич 8-910-739-4342</t>
  </si>
  <si>
    <t>https://disk.yandex.ru/d/btqRRH5iyAPCdQ</t>
  </si>
  <si>
    <t>Монтаж новых портов СКС-6шт.Установить ТКШ 12U 600х600(банковский)на стену,в углу,отмеченной красной рамкой на фото,но не по середине,а прижать к правой стене чтобы у сотрудницы не было возможности задеть головой.</t>
  </si>
  <si>
    <t>Ольга Ивановна 8-913-291-560</t>
  </si>
  <si>
    <t>Татьяна Александровна 8-923-500-2384 </t>
  </si>
  <si>
    <t>Ольга Владимировна 8-913-312-6481 </t>
  </si>
  <si>
    <t>СИБ-3748-28</t>
  </si>
  <si>
    <t>0815</t>
  </si>
  <si>
    <t xml:space="preserve"> г Бородино ул Маяковского 43</t>
  </si>
  <si>
    <t>Для  исключения  неуправляемого  коммутатора  по  требованиям  ДКБ  необходимо  организовать  2  розетки  по 2 порта</t>
  </si>
  <si>
    <t>ББ-3740-14</t>
  </si>
  <si>
    <t>г Чита ул Ленина 24</t>
  </si>
  <si>
    <t>Кузнецов  Ярослав  Юрьевич  79809304008  ,Белоносов  Андрей  Алексеевич, 79144900509</t>
  </si>
  <si>
    <t>ББ-3740-15</t>
  </si>
  <si>
    <t>г Чита пр-кт Советов 4стр1</t>
  </si>
  <si>
    <t xml:space="preserve"> Кузнецов Ярослав Юрьевич 79809304008, Белоносов Андрей 79144900509</t>
  </si>
  <si>
    <t xml:space="preserve">ББ-3741-25 </t>
  </si>
  <si>
    <t xml:space="preserve"> пгт Заиграево ул Первомайская 1</t>
  </si>
  <si>
    <t>Кузнецов  Ярослав  Юрьевич  79809304008,  Булутов  Алексей  Анатольевич, +7(914)840-01-29</t>
  </si>
  <si>
    <t xml:space="preserve">ДВБ-3290-12 </t>
  </si>
  <si>
    <t xml:space="preserve"> г Циолковский ул Красногвардейская зд8/3</t>
  </si>
  <si>
    <t>Кузнецов  Ярослав  Юрьевич  79809304008,  Булкин  Алексей  Владимирович, +7(914)600-15-33</t>
  </si>
  <si>
    <t xml:space="preserve">ВВБ-3117-06 </t>
  </si>
  <si>
    <t xml:space="preserve"> г Краснослободск ул Интернациональная 60а</t>
  </si>
  <si>
    <t>Черушев Евгений Владимирович +7 917 692 25 15</t>
  </si>
  <si>
    <t>ЦЧБ-6471-36</t>
  </si>
  <si>
    <t>94</t>
  </si>
  <si>
    <t xml:space="preserve"> Грязинский р-н, с. Ярлуково, ул. Молодёжная, д. 3</t>
  </si>
  <si>
    <t>Шацких Павел Николаевич 8-910-739-4342, 8-904-296-64-30
Сопровождающий на объекте: Тормышова Юлия Юрьевна 8-950-800-5546</t>
  </si>
  <si>
    <t>Необходим  монтаж  ТКШ  12  (банковский)  на  место  микроволновой  печи.  Смонтировать  на  стене  с отступом от сейфа. Монтаж 5 новых портов.</t>
  </si>
  <si>
    <t>https://disk.yandex.ru/d/Y7j0KV54iVtxyg</t>
  </si>
  <si>
    <t>https://disk.yandex.ru/d/tB4z1uxZAedp4Q</t>
  </si>
  <si>
    <t>https://disk.yandex.ru/d/2MoPOIj0bllPNg</t>
  </si>
  <si>
    <t>https://disk.yandex.ru/d/eazyJW9T1aNEUA</t>
  </si>
  <si>
    <t>https://disk.yandex.ru/d/yl4LSEhlkowW7A</t>
  </si>
  <si>
    <t>https://disk.yandex.ru/d/Nfm4u5rgaS172A</t>
  </si>
  <si>
    <t>https://disk.yandex.ru/d/9GpSI_Rx5WOS9A</t>
  </si>
  <si>
    <t>4504365001 </t>
  </si>
  <si>
    <t>Анадырь нов. 50005062489 от 01.10.2024</t>
  </si>
  <si>
    <t>ББ-3740-16</t>
  </si>
  <si>
    <t>г Хилок ул Ленина 10</t>
  </si>
  <si>
    <t>Кузнецов Ярослав Юрьевич 79809304008, Хведук Виталий +7(914)452-15-07</t>
  </si>
  <si>
    <t xml:space="preserve">ББ-3741-26 </t>
  </si>
  <si>
    <t>г Улан-Удэ ул Смолина 52</t>
  </si>
  <si>
    <t>Кузнецов  Ярослав  Юрьевич  79809304008,  Аюшеев  Жигжит  Ванданович, +7(983)539-10-75</t>
  </si>
  <si>
    <t xml:space="preserve"> ВВБ-3119-48 </t>
  </si>
  <si>
    <t>Тугашов Андрей Сергеевич +7 917 265 71 57</t>
  </si>
  <si>
    <t>в  связи  с  перемещением  рабочих  мест,  двух  региональных  руководителей  группы  ВСП,  для  подключения оборудования организовать создание информационных розеток</t>
  </si>
  <si>
    <t xml:space="preserve"> УБ-5885-02</t>
  </si>
  <si>
    <t>86</t>
  </si>
  <si>
    <t>г Сургут пр-кт Ленина 46</t>
  </si>
  <si>
    <t>Вершинина Мария Ивановна 79221292200
Сопровождающий  на  объекте:  Сарычева  Ольга  Николаевна  8-912-411-5930  (Заместитель  руководителя офиса)</t>
  </si>
  <si>
    <t>Необходим монтаж 2 портов СКС для УС 60100517</t>
  </si>
  <si>
    <t xml:space="preserve">СЗБ-0349-47 </t>
  </si>
  <si>
    <t>пгт.Шудаяг пр-д Кольцевой д.2</t>
  </si>
  <si>
    <t xml:space="preserve"> Белых М. В. 89121912375
Сопровождающий на объекте: Байоринайте Юлия Стасисовна 8-912-504-2810</t>
  </si>
  <si>
    <t>Необходимо  установить  ТКШ  32U  800x800  на  место  старого  ТКШ  с  дальнейшем  переносом  оборудования в новый и добавить работы: расшивка текущей СКС ТСВ и ТСО на имеющуюся патчпанель +13 портов</t>
  </si>
  <si>
    <t>демонтаж существующего ТКШ и смонтированного в него оборудования СКС: 1 шт.</t>
  </si>
  <si>
    <t xml:space="preserve"> УБ-3825-116 </t>
  </si>
  <si>
    <t xml:space="preserve"> г Уфа ул Кольцевая 177</t>
  </si>
  <si>
    <t>Бикбулатова  Виктория  Санировна  79872520103,  Обрадович  Мирослав Миодрагович, +7(987)055-01-84</t>
  </si>
  <si>
    <t xml:space="preserve"> ЦЧБ-6471-37</t>
  </si>
  <si>
    <t>623</t>
  </si>
  <si>
    <t>Добринский р-н, с.Пушкино, ул. Мира, д. 35 а режим работы:Вт,чт,пт с 8:00-15:00</t>
  </si>
  <si>
    <t>Шацких Павел Николаевич 8-910-739-4342
Сопровождающий на объекте: Шелягина Татьяна Викторовна 8-910-252-6353</t>
  </si>
  <si>
    <t>Монтаж ТКШ 12U, 600x600 с переносом оборудования из старого в новый. + 4 порта СКС</t>
  </si>
  <si>
    <t>Калмыкия нов. 50004918351 от 06.06.2024</t>
  </si>
  <si>
    <t xml:space="preserve">ЮЗБ-8351-01 </t>
  </si>
  <si>
    <t xml:space="preserve"> г Элиста ул В.И.Ленина 305</t>
  </si>
  <si>
    <t xml:space="preserve"> Громов Андрей Николаевич 79997842778
Сопровождающий на объекте: Убушаев Дмитрий Николаевич, +7(988)688-04-35</t>
  </si>
  <si>
    <t>Монтаж 6 портов на РМ, по 3 на каждую отмеченную точку</t>
  </si>
  <si>
    <t>https://disk.yandex.ru/d/6SzAGozmDNZ7eQ</t>
  </si>
  <si>
    <t>https://disk.yandex.ru/d/j84MOb3cPOCBCA</t>
  </si>
  <si>
    <t>https://disk.yandex.ru/d/fH8FB7q4JUHwGQ</t>
  </si>
  <si>
    <t>https://disk.yandex.ru/d/6IGbfGLBAflrEw</t>
  </si>
  <si>
    <t>https://disk.yandex.ru/d/ZmLP5fMqM1xn_Q</t>
  </si>
  <si>
    <t>https://disk.yandex.ru/d/y24wd3TgSMz_vw</t>
  </si>
  <si>
    <t>https://disk.yandex.ru/d/l1mTi8TTpgf9rg</t>
  </si>
  <si>
    <t>https://disk.yandex.ru/d/_FBn-nZjANrAKg</t>
  </si>
  <si>
    <t> 4504367437</t>
  </si>
  <si>
    <t> 4504365991 </t>
  </si>
  <si>
    <t>4504365990 </t>
  </si>
  <si>
    <t>стоп</t>
  </si>
  <si>
    <t xml:space="preserve">ВВБ-3117-07 </t>
  </si>
  <si>
    <t>г Саранск ул Сущинского 24А</t>
  </si>
  <si>
    <t>Крутова К.Е +7 910 104 10 70, Галочкин Денис Евгеньевич, +7(987)990-12-54</t>
  </si>
  <si>
    <t>Установка СКС розеток на все раб места с денежной наличностью (подключение ССМ)</t>
  </si>
  <si>
    <t xml:space="preserve"> ВВБ-3119-49</t>
  </si>
  <si>
    <t>г Казань ул Мулланура Вахитова 5</t>
  </si>
  <si>
    <t>Необходим монтаж 12 портов СКС для РМ</t>
  </si>
  <si>
    <t xml:space="preserve">ВВБ-4845-57 </t>
  </si>
  <si>
    <t xml:space="preserve"> Зайцева Юлия Евгеньевна +7 910 140 13 87
Сопровождающий на объекте: Мубинов Р.А. +7 910 140 13 87, Аладьин Артем 79877401321</t>
  </si>
  <si>
    <t>Необходимо переместить розетки.</t>
  </si>
  <si>
    <t xml:space="preserve">ДВБ-3290-13 </t>
  </si>
  <si>
    <t xml:space="preserve"> г Сковородино ул Победы 46</t>
  </si>
  <si>
    <t>Кузнецов Ярослав Юрьевич 79809304008, Колобов Денис Андреевич, 
+7(924)673-76-34</t>
  </si>
  <si>
    <t xml:space="preserve">СИБ-3744-11 </t>
  </si>
  <si>
    <t>0236</t>
  </si>
  <si>
    <t>г Томск пр-кт Фрунзе 90/1</t>
  </si>
  <si>
    <t>Косачёв  Дмитрий  Сергеевич  +7  952  801  50  48,  Крывша  Сергей  Валерьевич, +7(913)112-90-36</t>
  </si>
  <si>
    <t>СКС кат. 5е в кол-ве: 90 шт.</t>
  </si>
  <si>
    <t>https://disk.yandex.ru/d/W3ECMh0j8uDosA</t>
  </si>
  <si>
    <t>Новые рабочие места, места установки на скане (точки розовым цветом, одна точка -2 скс порта)</t>
  </si>
  <si>
    <t>4504368534 </t>
  </si>
  <si>
    <t>https://disk.yandex.ru/d/3nIrtxm5MGxC0Q</t>
  </si>
  <si>
    <t>https://disk.yandex.ru/d/bKBifgWFI4iazw</t>
  </si>
  <si>
    <t>https://disk.yandex.ru/d/lAbuxTb03643Ow</t>
  </si>
  <si>
    <t>https://disk.yandex.ru/d/9ZGJkrCD9OD8xQ</t>
  </si>
  <si>
    <t>УБ-3825-117</t>
  </si>
  <si>
    <t>0664</t>
  </si>
  <si>
    <t xml:space="preserve"> г Туймазы ул 70 лет Октября 9</t>
  </si>
  <si>
    <t>Богатырёва  Юлия  Васильевна  +7  982  200  87  67,  Горбунов  Алексей 89148996843</t>
  </si>
  <si>
    <t>УБ-3825-118</t>
  </si>
  <si>
    <t>0647</t>
  </si>
  <si>
    <t xml:space="preserve"> с Серафимовский ул Губкина двлд4</t>
  </si>
  <si>
    <t>Богатырёва  Юлия Васильевна  +7  982  200  87  67,  Ибрагимов  Артур  Венерович 8-987-601-2883</t>
  </si>
  <si>
    <t>Необходим скс порт для подключения УССМ в кассовой кабине и на рабочем месте №2</t>
  </si>
  <si>
    <t>УБ-3825-119</t>
  </si>
  <si>
    <t>УБ-3825-120</t>
  </si>
  <si>
    <t>с Аксаитово ул Центральная 37 режим работы:Вт-чт с 9:00-16:30</t>
  </si>
  <si>
    <t>Кугубаев  Александр  Станиславович  +7  987  100  06  05,  Малышев  Вадим Иванович, +7(919)600-78-54</t>
  </si>
  <si>
    <t>0244</t>
  </si>
  <si>
    <t>с Булгаково мкр Аэропорт нет</t>
  </si>
  <si>
    <t>Бикбулатова  Виктория  Санировна  79872520103,  Баимов  Альберт
+7(917)362-41-02</t>
  </si>
  <si>
    <t>ВВБ-4845-56</t>
  </si>
  <si>
    <t>Ионшин Александр Леонидович +7 908 724 73 32, Гранова Наталья Сергеевна, 79101260930</t>
  </si>
  <si>
    <t>Установка новой розетки СКС Іэтаж ВСП</t>
  </si>
  <si>
    <t>ВВБ-4845-64</t>
  </si>
  <si>
    <t>Административное  здание  г  Нижний  Новгород  ул  Октябрьская 35 литББ1</t>
  </si>
  <si>
    <t>Владимиров  Дмитрий  Александрович  +7  904  916  66  64,  Тропин  Иван Олегович, +7(987)750-39-98</t>
  </si>
  <si>
    <t>замяты контакты на розетках ѵ6.03.4.12/13/14/15/24/01 требуется замена розеток</t>
  </si>
  <si>
    <t>СИБ-3745-35</t>
  </si>
  <si>
    <t>Кузнецов  Ярослав  Юрьевич  79809304008,  Мерзлякова  Эллина  Николаевна, +7(913)420-05-25</t>
  </si>
  <si>
    <t>СИБ-3748-29</t>
  </si>
  <si>
    <t>0806</t>
  </si>
  <si>
    <t>г Заозерный ул Советская зд41</t>
  </si>
  <si>
    <t>Соловьева Анна Николаевна +7 913 723 56 23</t>
  </si>
  <si>
    <t>Монтаж 2 портов СКС для УС согласно схеме</t>
  </si>
  <si>
    <t>0101</t>
  </si>
  <si>
    <t>с Шира ул Курортная 37</t>
  </si>
  <si>
    <t>Кузнецов Ярослав Юрьевич 79809304008
Сопровождающий на объекте: Дорохова Ольга Евгеньевна 8-913-441-0864</t>
  </si>
  <si>
    <t>https://disk.yandex.ru/d/znfyvIbCSiVOvg</t>
  </si>
  <si>
    <t>https://disk.yandex.ru/d/SAvUzcs3uFHr1Q</t>
  </si>
  <si>
    <t>https://disk.yandex.ru/d/bfvv4KipzX2OCw</t>
  </si>
  <si>
    <t>https://disk.yandex.ru/d/xhTO_7GuFbileA</t>
  </si>
  <si>
    <t>https://disk.yandex.ru/d/eXNPnrPjh_EsgA</t>
  </si>
  <si>
    <t>https://disk.yandex.ru/d/A3YiRhKsgaTizA</t>
  </si>
  <si>
    <t>https://disk.yandex.ru/d/U7jO4aNDYGulVw</t>
  </si>
  <si>
    <t>https://disk.yandex.ru/d/Syap-T3oYIpW0Q</t>
  </si>
  <si>
    <t>https://disk.yandex.ru/d/rx7f3WH1XmOdGQ</t>
  </si>
  <si>
    <t> 4504370505</t>
  </si>
  <si>
    <t>4504370343 </t>
  </si>
  <si>
    <t>Сургут нов. 50005095885 от 01.10.2024</t>
  </si>
  <si>
    <t xml:space="preserve"> УБ-3825-121</t>
  </si>
  <si>
    <t xml:space="preserve"> г Уфа ул Тукаева 46</t>
  </si>
  <si>
    <t>Пичугин   Алексей   Михайлович,79174300387,   Обрадович   Мирослав Миодрагович, +7(987)055-01-84</t>
  </si>
  <si>
    <t>необходимо установить порты для видеокамер</t>
  </si>
  <si>
    <t xml:space="preserve"> УБ-3825-122</t>
  </si>
  <si>
    <t>г Уфа ул Первомайская 16</t>
  </si>
  <si>
    <t>Яковлева  Юлия  Наилевна  79876044198,  Обрадович  Мирослав  Миодрагович, +7(987)055-01-84</t>
  </si>
  <si>
    <t>Создания  информационных  розеток  СКС  в  рамках  линейной  и  проектной  деятельности  банка.  Подключение умных купюросчетных машин для использования в работе. Рабочее место ЗК</t>
  </si>
  <si>
    <t>СИБ-2120-149</t>
  </si>
  <si>
    <t xml:space="preserve"> г Барнаул ул Юрина 305</t>
  </si>
  <si>
    <t>Кузнецов Ярослав Юрьевич 79809304008, Роенко Владислав
+7(983)387-73-55</t>
  </si>
  <si>
    <t>СИБ-2120-150</t>
  </si>
  <si>
    <t>г Барнаул тракт Павловский 132</t>
  </si>
  <si>
    <t>Муншайн Елена Сергеевна 8-961-240-3044</t>
  </si>
  <si>
    <t>СИБ-3745-36</t>
  </si>
  <si>
    <t>г Новокузнецк ул Тореза (Заводской р-н) 105</t>
  </si>
  <si>
    <t>Кузнецов  Ярослав  Юрьевич  79809304008,  Харламов  Александр  Олегович, 79132800319</t>
  </si>
  <si>
    <t xml:space="preserve">ИБ-3820-04 </t>
  </si>
  <si>
    <t>г Абакан пр-кт Дружбы Народов 27</t>
  </si>
  <si>
    <t>СИБ-3821-71</t>
  </si>
  <si>
    <t xml:space="preserve"> Омск Красный Путь 111</t>
  </si>
  <si>
    <t>Клевакина Ольга +7 950 793 09 93 СБС Елисов Анатолий Васильевич +7(913)1504531</t>
  </si>
  <si>
    <t>Дополнение к заявке 7 ОМ по старому договору50004211622 Создание 4 СКС портов на новых РМ. 
Серверная на 1 Этаже Высота потолков - 3 метра. Тип потолка комбинированный гипсокартон и армстронг.</t>
  </si>
  <si>
    <t>https://disk.yandex.ru/d/tmGmejkGkqnDkg</t>
  </si>
  <si>
    <t>https://disk.yandex.ru/d/cFb23GbbZ-dQ1Q</t>
  </si>
  <si>
    <t>https://disk.yandex.ru/d/HmfpD2K1onO1-Q</t>
  </si>
  <si>
    <t>https://disk.yandex.ru/d/TVuQUmVOMHVxAQ</t>
  </si>
  <si>
    <t>https://disk.yandex.ru/d/NVY8nAuMmMXcXg</t>
  </si>
  <si>
    <t>https://disk.yandex.ru/d/yT1r8QwHIJok5g</t>
  </si>
  <si>
    <t>https://disk.yandex.ru/d/GJ-z_OOVdJp2JQ</t>
  </si>
  <si>
    <t> 4504370974</t>
  </si>
  <si>
    <t xml:space="preserve"> ВВБ-3041-13 </t>
  </si>
  <si>
    <t>г Киров ул Московская 134</t>
  </si>
  <si>
    <t>Пономарев Алексей Николаевич 79123662948</t>
  </si>
  <si>
    <t>СИБ-2120-151</t>
  </si>
  <si>
    <t xml:space="preserve"> с Красногорское ул Советская 99а</t>
  </si>
  <si>
    <t>Кузнецов Ярослав Юрьевич 79809304008,Павлов Анатолий Сергеевич, 
+7(913)081-53-40</t>
  </si>
  <si>
    <t xml:space="preserve">СИБ-3745-37 </t>
  </si>
  <si>
    <t xml:space="preserve"> г Белово ул Доватора 6</t>
  </si>
  <si>
    <t>Кузнецов  Ярослав  Юрьевич  79809304008,  Олейников  Александр, 
+7(913)407-65-35</t>
  </si>
  <si>
    <t xml:space="preserve"> УБ-3825-123</t>
  </si>
  <si>
    <t>0687</t>
  </si>
  <si>
    <t xml:space="preserve"> г Кумертау ул Ленина 17</t>
  </si>
  <si>
    <t>Афзамов Ришат Миннекамелович 79279339971
Сопровождающий на объекте: Ришат Афзамов +7 927 933 99 71</t>
  </si>
  <si>
    <t>Необходимо смонтировать кабельные линии СКС в количестве 4 шт. Между существующей кроссовой и новой кроссовой для ВСП. Необходимость связана с подключением оборудования без отключения РМ на втором этаже</t>
  </si>
  <si>
    <t xml:space="preserve">УБ-3901-08 </t>
  </si>
  <si>
    <t>288</t>
  </si>
  <si>
    <t>г Тобольск ул Семена Ремезова 124</t>
  </si>
  <si>
    <t>Скотникова Дина Наркисовна 79129286991</t>
  </si>
  <si>
    <t>Монтаж 2-х портов СКС для РМ</t>
  </si>
  <si>
    <t>https://disk.yandex.ru/d/bFP_xhUR-hT0nw</t>
  </si>
  <si>
    <t>https://disk.yandex.ru/d/9tpFVhlcDDJRTw</t>
  </si>
  <si>
    <t>https://disk.yandex.ru/d/cWFuG-KvoT9NkQ</t>
  </si>
  <si>
    <t>https://disk.yandex.ru/d/CvmaTdhXVyNBww</t>
  </si>
  <si>
    <t>https://disk.yandex.ru/d/dzS9VuPOk-1lng</t>
  </si>
  <si>
    <t xml:space="preserve">пгт Крапивинцкий  ул Советская 36 </t>
  </si>
  <si>
    <t xml:space="preserve"> СИБ-2120-152</t>
  </si>
  <si>
    <t xml:space="preserve"> г Бийск ул Владимира Ленина зд153</t>
  </si>
  <si>
    <t>Горбатенко Светлана Ивановна 8-905-927-7115</t>
  </si>
  <si>
    <t>Дополнительный  порт  (3шт)  в  кассе  (круг  с  восклицательным  знаком  на  РП)  на  потолке  для установки  ТД wi-fi</t>
  </si>
  <si>
    <t xml:space="preserve"> СИБ-2120-153</t>
  </si>
  <si>
    <t xml:space="preserve"> г Барнаул ул Шевченко 52А</t>
  </si>
  <si>
    <t>Хорохордина Анна Борисовна 8-983-102-7370</t>
  </si>
  <si>
    <t xml:space="preserve"> СИБ-2120-154</t>
  </si>
  <si>
    <t xml:space="preserve"> г Барнаул пр-кт Красноармейский влд58а/1</t>
  </si>
  <si>
    <t xml:space="preserve"> Кузнецов Ярослав Юрьевич 79809304008, Басенок Александр
Александрович, +7(913)080-44-29</t>
  </si>
  <si>
    <t>Дополнительный порт в кассе (круг с восклицательным знаком на РП) на потолке для установки ТД Wi-Fi</t>
  </si>
  <si>
    <t xml:space="preserve"> СИБ-2120-155</t>
  </si>
  <si>
    <t>Кузнецов Ярослав Юрьевич 79809304008,Басенок Александр
Александрович, +7(913)080-44-29</t>
  </si>
  <si>
    <t xml:space="preserve"> СИБ-2120-156</t>
  </si>
  <si>
    <t>0648</t>
  </si>
  <si>
    <t xml:space="preserve"> г Заринск ул Союза Республик влд5</t>
  </si>
  <si>
    <t>Кузнецов Ярослав Юрьевич 79809304008, Дамер Антон Юрьевич, 
+7(983)381-85-52</t>
  </si>
  <si>
    <t xml:space="preserve"> пгт Усть-Абакан ул Спортивная 2</t>
  </si>
  <si>
    <t>Кузнецов Ярослав Юрьевич 79809304008, Бородин Евгений
+7(983)199-50-60</t>
  </si>
  <si>
    <t>https://disk.yandex.ru/d/U1kE0-rpffGUZg</t>
  </si>
  <si>
    <t>https://disk.yandex.ru/d/tHWGT9c5wSrh7g</t>
  </si>
  <si>
    <t>https://disk.yandex.ru/d/aLj1aeNq1qkQbA</t>
  </si>
  <si>
    <t>https://disk.yandex.ru/d/Et3UBbZsMJMOHg</t>
  </si>
  <si>
    <t>https://disk.yandex.ru/d/oeYxRxvDxAXoJw</t>
  </si>
  <si>
    <t>https://disk.yandex.ru/d/-I3hkKjiFf63lg</t>
  </si>
  <si>
    <t>4504374078 </t>
  </si>
  <si>
    <t> 4504373321</t>
  </si>
  <si>
    <t>4504344412 </t>
  </si>
  <si>
    <t>4504354844 </t>
  </si>
  <si>
    <t>4504358455 </t>
  </si>
  <si>
    <t>  4504352600</t>
  </si>
  <si>
    <t>4504348941 </t>
  </si>
  <si>
    <t> 4504348936 </t>
  </si>
  <si>
    <t>СИБ-2120-157</t>
  </si>
  <si>
    <t>0463</t>
  </si>
  <si>
    <t>с Усть-Чарышская Пристань ул Пушкина 9</t>
  </si>
  <si>
    <t>Кузнецов  Ярослав  Юрьевич  79809304008,  Глущенко  Александр  Николаевич, +7(983)605-27-42</t>
  </si>
  <si>
    <t>СИБ-2120-158</t>
  </si>
  <si>
    <t>0393</t>
  </si>
  <si>
    <t xml:space="preserve"> г Камень-на-Оби ул Ленина 726</t>
  </si>
  <si>
    <t>Кузнецов Ярослав Юрьевич 79809304008, Одияк Денис +7(913)080-46-29</t>
  </si>
  <si>
    <t>СИБ-2120-159</t>
  </si>
  <si>
    <t>г Барнаул рп Южный ул Чайковского 29</t>
  </si>
  <si>
    <t xml:space="preserve"> Роенко Владислав
+7(983)387-73-55</t>
  </si>
  <si>
    <t>СИБ-2120-160</t>
  </si>
  <si>
    <t xml:space="preserve"> с Залесово ул Партизанская влд24б</t>
  </si>
  <si>
    <t>Дамер Антон +7(983)381-85-52</t>
  </si>
  <si>
    <t xml:space="preserve"> СРБ-4850-29 </t>
  </si>
  <si>
    <t>г Новомосковск ул Шахтеров/Октябрьская 16/8</t>
  </si>
  <si>
    <t>Махов  Александр  Викторович, +7(910)701-74-64</t>
  </si>
  <si>
    <t xml:space="preserve"> СРБ-4850-30</t>
  </si>
  <si>
    <t xml:space="preserve"> г Тула пр-кт Ленина 77</t>
  </si>
  <si>
    <t xml:space="preserve"> Илюшин  Алексей  Геннадьевич, +7(910)558-93-36</t>
  </si>
  <si>
    <t xml:space="preserve"> СРБ-4850-31</t>
  </si>
  <si>
    <t>г Тула ул Октябрьская 97</t>
  </si>
  <si>
    <t xml:space="preserve">СРБ-4853-18 </t>
  </si>
  <si>
    <t xml:space="preserve"> г Калуга пл Мира 2</t>
  </si>
  <si>
    <t>Штырев  Никита  Александрович, 79158900238</t>
  </si>
  <si>
    <t>УБ-2402-01</t>
  </si>
  <si>
    <t xml:space="preserve"> пгт Игрим ул Кооперативная 50Б</t>
  </si>
  <si>
    <t>Цыбульский Кирилл Валерьевич 79809271485
Сопровождающий на объекте: Цыбульский Кирилл Валерьевич +7 929 260 06 41</t>
  </si>
  <si>
    <t>были обнаружены неуправляемые коммутаторы (свитчи) в кассовом помещении</t>
  </si>
  <si>
    <t>УБ-2402-02</t>
  </si>
  <si>
    <t xml:space="preserve">УБ-3825-124 </t>
  </si>
  <si>
    <t>Бикбулатова Виктория Санировна 79872520103,Обрадович  Мирослав +7(987)055-01-84</t>
  </si>
  <si>
    <t>УБ-3825-125</t>
  </si>
  <si>
    <t xml:space="preserve"> г Уфа ул Первомайская 16</t>
  </si>
  <si>
    <t>Создания  информационных  розеток  СКС  в  рамках  линейной  и  проектной  деятельности  банка.  Подключение умных купюросчетных машин для использования в работе. Рабочее место - между окном 3 и окном 4</t>
  </si>
  <si>
    <t>УБ-3825-126</t>
  </si>
  <si>
    <t>г Салават ул Гагарина 9</t>
  </si>
  <si>
    <t>Ядгарова Разина Минифаровна +7 917 358 75 91</t>
  </si>
  <si>
    <t>Необходимо установить СКС - порт для счетной машины в кассе.</t>
  </si>
  <si>
    <t xml:space="preserve"> ВВБ-4845-65</t>
  </si>
  <si>
    <t>0666</t>
  </si>
  <si>
    <t>г Лысково ул Космонавтов 4</t>
  </si>
  <si>
    <t>Соломыкова Ольга Андреевна 79156872267
Сопровождающий на объекте: Суренков Владимир Викторович 8-980-921-4459</t>
  </si>
  <si>
    <t>Были оборваны провода СКС для 4 УС при демонтаже на время ремонта. Требуется либо восстановить текущие провода, либо протянуть новые.</t>
  </si>
  <si>
    <t>СИБ-3748-30</t>
  </si>
  <si>
    <t>0718</t>
  </si>
  <si>
    <t xml:space="preserve"> г Норильск ул Богдана Хмельницкого 7</t>
  </si>
  <si>
    <t>Королев Александр Владимирович 79607703113
Сопровождающий на объекте: Кривенцова Анна Михайловна 8-902-971-2274</t>
  </si>
  <si>
    <t>Необходимо  оснастить  ВСП  дополнительными  розетками  СКС  для  подключения  2  устройства  БИРС  под потолком</t>
  </si>
  <si>
    <t>г Сорск ул Гагарина 4</t>
  </si>
  <si>
    <t xml:space="preserve"> ЮЗБ-8351-02 </t>
  </si>
  <si>
    <t>г Элиста ул В.И.Ленина 305</t>
  </si>
  <si>
    <t xml:space="preserve"> Киринов Эрдни Зурганович 79615418855
Сопровождающий на объекте: Очиров Руслан Николаевич +7 909 399 17 77, Балтыкова Лариса Сергеевна 8-905-400-0162 Яровой Роман Владимирович, +7(989)730-00-95</t>
  </si>
  <si>
    <t>временное размещение РМ для кассы пересчета (в связи с реконструкцией КИЦ)</t>
  </si>
  <si>
    <t>ВВБ-3041-14</t>
  </si>
  <si>
    <t xml:space="preserve"> г Киров ул Горького 25</t>
  </si>
  <si>
    <t>Гаврилова Анна Васильевна 79207589309
Сопровождающий на объекте: УРМ +7 963 552 98 69, Хитрин Виктор Анатольевич, +7(982)380-88-85</t>
  </si>
  <si>
    <t>Организовать подведение СКС за потолком для подключения ЖК-панели</t>
  </si>
  <si>
    <t>ВВБ-3119-10</t>
  </si>
  <si>
    <t xml:space="preserve"> с Старое Сафарово ул М.Вахитова 15а режим работы:Ср,пт с 8:00-15:30</t>
  </si>
  <si>
    <t>Ломановских Ирина Анатольевна 79127825640
Сопровождающий на объекте: Ломановских Ирина Анатольевна +7 902 715 75 63</t>
  </si>
  <si>
    <t>Подключение 1 ССМ к СКС-порту. СКС порт организовать на рабочем месте сотрудника.</t>
  </si>
  <si>
    <t>0542</t>
  </si>
  <si>
    <t>г Зеленодольск ул Комарова 23</t>
  </si>
  <si>
    <t>Алексанина Елена Николаевна 79033132840
Сопровождающий на объекте: Митягина Ильсия Касымовна 8-903-062-7242</t>
  </si>
  <si>
    <t>Требуется  монтаж  4шт  портов  для  нового  РМ,  организованного  в  комнате  приема  пищи  ДО  №8610/0542. Схема прилагается</t>
  </si>
  <si>
    <t>https://disk.yandex.ru/d/mud7lzRyJqm6mw</t>
  </si>
  <si>
    <t>https://disk.yandex.ru/d/BOniPpZNaoUo7g</t>
  </si>
  <si>
    <t>https://disk.yandex.ru/d/cH-Ti3uLbfJwtw</t>
  </si>
  <si>
    <t>https://disk.yandex.ru/d/74msrEwXf-VnVA</t>
  </si>
  <si>
    <t>https://disk.yandex.ru/d/KB15Zqr-wORyDA</t>
  </si>
  <si>
    <t>https://disk.yandex.ru/d/Bq1LYsfyB4wz4A</t>
  </si>
  <si>
    <t>https://disk.yandex.ru/d/ljj-pVeKTaIZOQ</t>
  </si>
  <si>
    <t>https://disk.yandex.ru/d/mx7dl6AkmsMpTw</t>
  </si>
  <si>
    <t>https://disk.yandex.ru/d/ELgi-QIzkU5DPQ</t>
  </si>
  <si>
    <t>https://disk.yandex.ru/d/6BVoLcP2P5pqtA</t>
  </si>
  <si>
    <t>https://disk.yandex.ru/d/n2bKIE7cg4m5WA</t>
  </si>
  <si>
    <t>https://disk.yandex.ru/d/WiOZFttrs_2sFQ</t>
  </si>
  <si>
    <t>https://disk.yandex.ru/d/S7XjlTJYemxajA</t>
  </si>
  <si>
    <t>https://disk.yandex.ru/d/IzZad3go3wD91w</t>
  </si>
  <si>
    <t>https://disk.yandex.ru/d/xMIpLI-vXGjKzA</t>
  </si>
  <si>
    <t>https://disk.yandex.ru/d/XFS5JIc9LFSCzg</t>
  </si>
  <si>
    <t>https://disk.yandex.ru/d/s2WNVr_P9cDKSw</t>
  </si>
  <si>
    <t>https://disk.yandex.ru/d/N6Vv1Bjvq9upfg</t>
  </si>
  <si>
    <t>https://disk.yandex.ru/d/XhBiIFFUXifDQg</t>
  </si>
  <si>
    <t>ВВБ-3119-50</t>
  </si>
  <si>
    <t>https://disk.yandex.ru/d/FL9GY6l9d-caPA</t>
  </si>
  <si>
    <t> 4504375664 </t>
  </si>
  <si>
    <t> 4504375769</t>
  </si>
  <si>
    <t> 4504374351</t>
  </si>
  <si>
    <t>4504360307 </t>
  </si>
  <si>
    <t> 4504353667</t>
  </si>
  <si>
    <t> 4504353332</t>
  </si>
  <si>
    <t> 4504363158</t>
  </si>
  <si>
    <t xml:space="preserve">СРБ-4850-32 </t>
  </si>
  <si>
    <t xml:space="preserve"> г Тула ул Пролетарская 26</t>
  </si>
  <si>
    <t>Кузнецов Ярослав Юрьевич 79809304008 Гончаров Алексей
+7(910)588-61-51</t>
  </si>
  <si>
    <t>СРБ-4850-33</t>
  </si>
  <si>
    <t>г Плавск ул Коммунаров 66</t>
  </si>
  <si>
    <t>Кузнецов Ярослав Юрьевич 79809304008, Гончаров Алексей
+7(910)588-61-51</t>
  </si>
  <si>
    <t>СРБ-4850-34</t>
  </si>
  <si>
    <t xml:space="preserve"> г Тула ш Одоевское 30</t>
  </si>
  <si>
    <t>Кузнецов Ярослав Юрьевич 79809304008, Гончаров Алексей-
+7(910)588-61-51</t>
  </si>
  <si>
    <t xml:space="preserve"> СРБ-4853-20</t>
  </si>
  <si>
    <t>Киров ул Пролетарская 50</t>
  </si>
  <si>
    <t>Кузнецов  Ярослав  Юрьевич  79809304008,  Жиркин  Максим  Сергеевич, +7(910)520-08-21</t>
  </si>
  <si>
    <t xml:space="preserve"> СРБ-4853-21</t>
  </si>
  <si>
    <t xml:space="preserve"> г Калуга ул Георгия Димитрова 6</t>
  </si>
  <si>
    <t>Кузина Екатерина Сергеевна 8-910-861-1189</t>
  </si>
  <si>
    <t xml:space="preserve"> СРБ-4853-22</t>
  </si>
  <si>
    <t>п Бабынино ул Ленина 12</t>
  </si>
  <si>
    <t>Кузнецов Ярослав Юрьевич 79809304008, Нарулев Максим ,
+7(961)126-70-61</t>
  </si>
  <si>
    <t xml:space="preserve">УБ-3825-127 </t>
  </si>
  <si>
    <t>0656</t>
  </si>
  <si>
    <t>г Туймазы ул Гафурова зд1</t>
  </si>
  <si>
    <t>Ядгарова Разина Минифаровна 79173587591
Сопровождающий  на  объекте:  Хафизова  Светлана  Динаровна  8-927-328-8603,  СБС  Селезнёв  Алексей Валерьевич, +7(919)610-36-17</t>
  </si>
  <si>
    <t>Необходимо установить 2 порта СКС-порт в кассовой кабине для ССМ</t>
  </si>
  <si>
    <t>УБ-3825-128</t>
  </si>
  <si>
    <t>с Большеустьикинское ул Ленина 22</t>
  </si>
  <si>
    <t>Яковлева Юлия Наилевна 79876044198
Сопровождающий  на  объекте:  Валикаева  Наталья  Константиновна  8-987-131-5630,  СБС  Загиров  Руслан Илдарович, +7(919)600-63-78</t>
  </si>
  <si>
    <t>УБ-3825-129</t>
  </si>
  <si>
    <t>г Уфа ул Ферина 4</t>
  </si>
  <si>
    <t>Бикбулатова Виктория Санировна 79872520103
Сопровождающий  на  объекте:  Кузембаева  Эльвира  Минифаузовна  8-937-152-0152,  СБС  Обрадович Мирослав Миодрагович, +7(987)055-01-84</t>
  </si>
  <si>
    <t>УБ-3825-130</t>
  </si>
  <si>
    <t>Бикбулатова Виктория Санировна 79872520103
Сопровождающий  на  объекте:  Иванова  Айгуль  Сабировна  8-937-317-2078,  СБС  Обрадович  Мирослав Миодрагович, +7(987)055-01-84</t>
  </si>
  <si>
    <t>УБ-3825-131</t>
  </si>
  <si>
    <t xml:space="preserve"> с Нордовка ул Мира зд6 режим работы:вт,чт,пт с 9:00-16:30</t>
  </si>
  <si>
    <t>Ядгарова  Разина  Минифаровна  79173587591,  СБС  Исмагилов  Ильфат  Дамирович, +7(917)367-76-98</t>
  </si>
  <si>
    <t>Необходимо установить СКС- порт для счетной машины.</t>
  </si>
  <si>
    <t xml:space="preserve">УБ-3901-09 </t>
  </si>
  <si>
    <t>Кузнецов Ярослав Юрьевич 79809304008, Габбасов Вадим +7(982)919-55-87</t>
  </si>
  <si>
    <t xml:space="preserve">ЦЧБ-8486-49 </t>
  </si>
  <si>
    <t>г Воронеж ул Ломоносова 114/10</t>
  </si>
  <si>
    <t>Анисимов Александр +7 951 566 70 53, Маковкин Сергей +7(919)234-94-65</t>
  </si>
  <si>
    <t>ДО 177, правая сторона от ВСП, необходимо подключить 11 рабочих мест 22 порта. Всего в сумме 15 РМ.</t>
  </si>
  <si>
    <t>ВВБ-3117-08</t>
  </si>
  <si>
    <t>Многофункциональное  здание;  №  8589_01,  8589_059  г  Саранск  ул Коммунистическая 32</t>
  </si>
  <si>
    <t>Крутова Ксения Евгеньевна 79101041070</t>
  </si>
  <si>
    <t>Необходим монтаж 4-х портов СКС для ССМ</t>
  </si>
  <si>
    <t>СИБ-3748-31</t>
  </si>
  <si>
    <t>0520</t>
  </si>
  <si>
    <t>с Туруханск ул Почтовая 37</t>
  </si>
  <si>
    <t>Тюменцев Вячеслав Валерьевич 79130305865
Сопровождающий  на  объекте:  Иванов  Евгений  (сотрудник  СБС  в  ВСП)  +7  902  977  33  23,  Зайцев  Андрей 8-960-765-9878</t>
  </si>
  <si>
    <t>Сама  розетка  есть,  но  не  работает.  О  необходимости  восстановления  розетки  получен  ответ  по  ID  SM: IM0268883544</t>
  </si>
  <si>
    <t>https://disk.yandex.ru/d/SR1fVPrUnIbKKg</t>
  </si>
  <si>
    <t>https://disk.yandex.ru/d/QIgop3wXkvrA4g</t>
  </si>
  <si>
    <t>https://disk.yandex.ru/d/x39LOuCq7sPsLw</t>
  </si>
  <si>
    <t>https://disk.yandex.ru/d/zfVekImBaH5T7A</t>
  </si>
  <si>
    <t>https://disk.yandex.ru/d/xwiGACOWGri0GA</t>
  </si>
  <si>
    <t>https://disk.yandex.ru/d/OnpoHliOYNE37g</t>
  </si>
  <si>
    <t>https://disk.yandex.ru/d/iRJ3_sau04gGKA</t>
  </si>
  <si>
    <t>https://disk.yandex.ru/d/sBFveGsAujnrHg</t>
  </si>
  <si>
    <t>https://disk.yandex.ru/d/qqJrTttBGesQ2w</t>
  </si>
  <si>
    <t>https://disk.yandex.ru/d/1dLWWLK7i_TuuA</t>
  </si>
  <si>
    <t>https://disk.yandex.ru/d/DWauKoDrmRT_iw</t>
  </si>
  <si>
    <t>https://disk.yandex.ru/d/Rd3tLOgJNm7ssg</t>
  </si>
  <si>
    <t>https://disk.yandex.ru/d/YXXnITitsJ4q-g</t>
  </si>
  <si>
    <t>https://disk.yandex.ru/d/RNyq-Z1nsk3F-A</t>
  </si>
  <si>
    <t>https://disk.yandex.ru/d/J4ESk1iRgkBiIA</t>
  </si>
  <si>
    <t> 4504376975</t>
  </si>
  <si>
    <t> 4504376438</t>
  </si>
  <si>
    <t> 4504376226</t>
  </si>
  <si>
    <t>ВВБ-3117-09</t>
  </si>
  <si>
    <t xml:space="preserve"> с Большая Елховка ул Фабричная 21</t>
  </si>
  <si>
    <t xml:space="preserve"> Крутова К.Е +7 910 104 10 70,Бабушкин Артем Олегович, +7(919)-780-10-01</t>
  </si>
  <si>
    <t>монтаж СКС на РМ для ССМ</t>
  </si>
  <si>
    <t>ВВБ-3117-10</t>
  </si>
  <si>
    <t>г  Саранск  пр-кт  70 лет Октября 86</t>
  </si>
  <si>
    <t>Добрый день! Необходимо 2 порта СКС для подключения нового РМ в ВСП.</t>
  </si>
  <si>
    <t>ВВБ-3117-11</t>
  </si>
  <si>
    <t xml:space="preserve"> с Лямбирь ул Ленина 40</t>
  </si>
  <si>
    <t>Крутова К.Е +7 910 104 10 70, Моисеев Виталий Иванович, +7(987)990-13-11</t>
  </si>
  <si>
    <t>ВВБ-3117-12</t>
  </si>
  <si>
    <t>с Сабур-Мачкасы ул Советская 52 режим работы :Пт с 8:30-16:30</t>
  </si>
  <si>
    <t>Установка СКС розеток на все рабочие места для ССМ</t>
  </si>
  <si>
    <t xml:space="preserve">ВВБ-4845-66 </t>
  </si>
  <si>
    <t xml:space="preserve">  г  Нижний  Новгород  ул  Октябрьская 35 литББ1</t>
  </si>
  <si>
    <t>Кропылёв Сергей Андреевич 79524709672</t>
  </si>
  <si>
    <t>Необходимо установить СКС для постановки МФУ</t>
  </si>
  <si>
    <t>СИБ-2120-161</t>
  </si>
  <si>
    <t>0699</t>
  </si>
  <si>
    <t xml:space="preserve"> Змеиногорск ул Ленина 31</t>
  </si>
  <si>
    <t>Кузнецов  Ярослав  Юрьевич  79809304008,  Пьянков  Максим  Владимирович  , 8-913-210-9207</t>
  </si>
  <si>
    <t xml:space="preserve">СРБ-4754-34 </t>
  </si>
  <si>
    <t>Требуется монтаж 4 портов СКС для рабочего места секретаря управляющего Рязанским ГОСБ</t>
  </si>
  <si>
    <t xml:space="preserve">СРБ-4853-23 </t>
  </si>
  <si>
    <t>п Товарково ул Ленина 24</t>
  </si>
  <si>
    <t>Генералова Ольга Александровна 8-900-573-9535</t>
  </si>
  <si>
    <t>УБ-3825-132</t>
  </si>
  <si>
    <t xml:space="preserve"> Кривцов Сергей Владимирович 79174008185
Сопровождающий на объекте: Кривцов С.В. +7 927 924 92 94, Гумеров Ринат Раисович, +7(917)498-79-62</t>
  </si>
  <si>
    <t>Оснащение розетками СКС в количестве двух штук - для компьютера и МФУ.</t>
  </si>
  <si>
    <t xml:space="preserve">УБ-5885-03 </t>
  </si>
  <si>
    <t>п Лыхма ул ЛПУ 30</t>
  </si>
  <si>
    <t xml:space="preserve"> Минченкова Надежда Александровна, Ковальчук Яна Анатольевна +7 922 658 36 16</t>
  </si>
  <si>
    <t>Необходимо установка СКС-розетки для подключения «умной» счетно-сортировальной машины в сеть банка</t>
  </si>
  <si>
    <t xml:space="preserve"> ББ-3740-17</t>
  </si>
  <si>
    <t xml:space="preserve"> пгт Новопавловка ул Декабристов 2А</t>
  </si>
  <si>
    <t>Крикунова Светлана Геннадьевна 79144609678
Сопровождающий на объекте: Ребеза Анна Вячеславовна 8-914-504-7464</t>
  </si>
  <si>
    <t>Монтаж 1 порта в кассу для ССМ</t>
  </si>
  <si>
    <t xml:space="preserve"> ББ-3740-18</t>
  </si>
  <si>
    <t xml:space="preserve"> с Малета ул Ленина 48</t>
  </si>
  <si>
    <t>Крикунова Светлана Геннадьевна 79144609678
Сопровождающий на объекте: Зимина Татьяна Михайловна 8-914-149-9593</t>
  </si>
  <si>
    <t xml:space="preserve"> ББ-3740-19</t>
  </si>
  <si>
    <t xml:space="preserve"> пгт Новая Чара ул Молдованова 2</t>
  </si>
  <si>
    <t xml:space="preserve"> Крикунова Светлана Геннадьевна 79144609678
Сопровождающий на объекте: Истомина Кристина Дмитриевна 8-924-513-0531</t>
  </si>
  <si>
    <t xml:space="preserve"> ББ-3741-28 </t>
  </si>
  <si>
    <t xml:space="preserve"> с  Кырен  ул  Ленина  83 (Республика Бурятия)</t>
  </si>
  <si>
    <t>Кузнецов Ярослав Юрьевич 79809304008, Морозов Александр 89834100721</t>
  </si>
  <si>
    <t>ДВБ-2489-03</t>
  </si>
  <si>
    <t xml:space="preserve"> с Омолон ул Береговая 4 режим работы:Пн,вт,чт,пт с 8:30-13:00</t>
  </si>
  <si>
    <t xml:space="preserve"> Елисеев Игорь Игоревич 79996810187</t>
  </si>
  <si>
    <t>Требуется монтаж накладных сетевых розеток в кабель канал</t>
  </si>
  <si>
    <t xml:space="preserve">СРБ-4850-35 </t>
  </si>
  <si>
    <t xml:space="preserve"> рп Теплое ул Фролова 80</t>
  </si>
  <si>
    <t>Кузнецов Ярослав Юрьевич 79809304008, Дмитриев Леонид
+7(919)070-01-40</t>
  </si>
  <si>
    <t>https://disk.yandex.ru/d/sPkkDIycJVwlwQ</t>
  </si>
  <si>
    <t>https://disk.yandex.ru/d/tL-sp_2rDN5G_w</t>
  </si>
  <si>
    <t>https://disk.yandex.ru/d/QMeJKlgqGKQpBw</t>
  </si>
  <si>
    <t>https://disk.yandex.ru/d/1hwuOcS_Xn6ihw</t>
  </si>
  <si>
    <t>https://disk.yandex.ru/d/vp-LMYlq4jTQBw</t>
  </si>
  <si>
    <t>https://disk.yandex.ru/d/sqmWzjCogWbPNA</t>
  </si>
  <si>
    <t>https://disk.yandex.ru/d/QAXIOd89rACutA</t>
  </si>
  <si>
    <t>https://disk.yandex.ru/d/pcTwp7wZsgY35Q</t>
  </si>
  <si>
    <t>https://disk.yandex.ru/d/ThHCC471o_Zgqg</t>
  </si>
  <si>
    <t>https://disk.yandex.ru/d/hA7sSogQAocKZA</t>
  </si>
  <si>
    <t>https://disk.yandex.ru/d/FFFRl8-UtG2rdA</t>
  </si>
  <si>
    <t>https://disk.yandex.ru/d/32DQj96H8eIyQA</t>
  </si>
  <si>
    <t>https://disk.yandex.ru/d/oZeEKFMkajiReA</t>
  </si>
  <si>
    <t>https://disk.yandex.ru/d/TFZS3TG4rURGZA</t>
  </si>
  <si>
    <t>https://disk.yandex.ru/d/Lfa-X4W17qRWfQ</t>
  </si>
  <si>
    <t>https://disk.yandex.ru/d/pvdMarVWs5-IfQ</t>
  </si>
  <si>
    <t>https://disk.yandex.ru/d/Ywz6icO7iTSHkg</t>
  </si>
  <si>
    <t>https://disk.yandex.ru/d/znE4i0x-X2bufg</t>
  </si>
  <si>
    <t> 4504378103</t>
  </si>
  <si>
    <t> 4504377734</t>
  </si>
  <si>
    <t>4504377488 </t>
  </si>
  <si>
    <t>4504377486 </t>
  </si>
  <si>
    <t xml:space="preserve"> СРБ-4853-19 </t>
  </si>
  <si>
    <t xml:space="preserve"> Обнинск пр-кт Маркса 46</t>
  </si>
  <si>
    <t>Ольховский  Дмитрий  Андреевич, +7(910)510-38-68,Кузнецов  Ярослав  Юрьевич  79809304008</t>
  </si>
  <si>
    <t xml:space="preserve"> ВВБ-3117-13 </t>
  </si>
  <si>
    <t>с Ельники пл 1 Мая 35</t>
  </si>
  <si>
    <t>Крутова К.Е +7 910 104 10 70, Мартышкин Сергей, +7(917)003-01-44</t>
  </si>
  <si>
    <t>Необходимо установить 2 скс розетки на раб месте ЗК и на УРМ</t>
  </si>
  <si>
    <t xml:space="preserve"> ВВБ-3117-14</t>
  </si>
  <si>
    <t xml:space="preserve"> рп Тургенево ул Молодежная 2</t>
  </si>
  <si>
    <t xml:space="preserve"> Крутова К.Е +7 910 104 10 70, Тавторкин Владимир, +7(917)003-01-42</t>
  </si>
  <si>
    <t>Установка СКС розеток на УРМ ОКР</t>
  </si>
  <si>
    <t xml:space="preserve"> ВВБ-3117-15</t>
  </si>
  <si>
    <t xml:space="preserve"> ВВБ-3392-22</t>
  </si>
  <si>
    <t>г Темников ул Гражданская 2</t>
  </si>
  <si>
    <t>Крутова К.Е. +7 910 104 10 70, Мартышкин Сергей, +7(917)003-01-44</t>
  </si>
  <si>
    <t>Установить СКС</t>
  </si>
  <si>
    <t xml:space="preserve"> п Ува ул Пушкина 36</t>
  </si>
  <si>
    <t>Куклина Оксана Владимировна 8-980-928-0177</t>
  </si>
  <si>
    <t xml:space="preserve">ВВБ-4845-67 </t>
  </si>
  <si>
    <t>0575</t>
  </si>
  <si>
    <t>рп Тонкино ул Коммунистическая 2</t>
  </si>
  <si>
    <t xml:space="preserve"> Киселькова Маргарита Вячеславовна +7 960 174 00 66</t>
  </si>
  <si>
    <t>В  связи  с  временным  перемещением  сотрудников  на  период  выполнения  работ  по  переформату  необходимо организовать 5 рм</t>
  </si>
  <si>
    <t xml:space="preserve">СИБ-3745-38 </t>
  </si>
  <si>
    <t xml:space="preserve"> г Кемерово б-р Строителей 29</t>
  </si>
  <si>
    <t>Кравцова Галина Ильинична 79095150480</t>
  </si>
  <si>
    <t>Организация нового рабочего места</t>
  </si>
  <si>
    <t xml:space="preserve">СИБ-3748-32 </t>
  </si>
  <si>
    <t>г Красноярск ул Высотная 27</t>
  </si>
  <si>
    <t>Кузнецов  Ярослав  Юрьевич  79809304008,  Токаревский  Егор  Викторович, тел.89830555734</t>
  </si>
  <si>
    <t>СИБ-3748-33</t>
  </si>
  <si>
    <t>г Красноярск пр-кт Свободный 28А</t>
  </si>
  <si>
    <t>Кузнецов Ярослав Юрьевич 79809304008, Голынцев Александр 
+7(983)599-00-29, Зайцев Андрей 8-960-765-9878</t>
  </si>
  <si>
    <t>СИБ-3748-34</t>
  </si>
  <si>
    <t xml:space="preserve"> пгт Балахта ул Сурикова 23</t>
  </si>
  <si>
    <t>Кузнецов  Ярослав  Юрьевич  79809304008,  Рыхин  Виталий  Владимирович, +7(983)169-30-61</t>
  </si>
  <si>
    <t>СИБ-3748-35</t>
  </si>
  <si>
    <t xml:space="preserve"> г Красноярск ул Алексеева 49</t>
  </si>
  <si>
    <t xml:space="preserve"> Кузнецов Ярослав Юрьевич 79809304008,Коробейников Сергей
Александрович, +7(913)031-79-07</t>
  </si>
  <si>
    <t>СИБ-3748-36</t>
  </si>
  <si>
    <t xml:space="preserve"> Кузнецов Ярослав Юрьевич 79809304008, Егор 89830555734</t>
  </si>
  <si>
    <t>СИБ-3748-39</t>
  </si>
  <si>
    <t>040</t>
  </si>
  <si>
    <t>г Красноярск пр-кт им.газеты Красноярский рабочий 83</t>
  </si>
  <si>
    <t>Мазнев Константин Александрович +7 909 630 18 47</t>
  </si>
  <si>
    <t xml:space="preserve"> УБ-3824-25 </t>
  </si>
  <si>
    <t>г Щучье ул Советская 10</t>
  </si>
  <si>
    <t xml:space="preserve"> Коваленко Алексей Валерьевич 79091711746
Сопровождающий на объекте: Череваткина Ольга Николаевна 8-912-972-4466</t>
  </si>
  <si>
    <t>организация площадки временного размещения</t>
  </si>
  <si>
    <t>https://disk.yandex.ru/d/e9c5Vxj3Oi6hQw</t>
  </si>
  <si>
    <t>https://disk.yandex.ru/d/vlWWwpvTq8uScA</t>
  </si>
  <si>
    <t>https://disk.yandex.ru/d/f3JEsnTgzb0b3A</t>
  </si>
  <si>
    <t>https://disk.yandex.ru/d/7KPgAV5T4NCkUA</t>
  </si>
  <si>
    <t>https://disk.yandex.ru/d/6vuDySth1xD2AA</t>
  </si>
  <si>
    <t>https://disk.yandex.ru/d/k2TtTBXszEiphA</t>
  </si>
  <si>
    <t>https://disk.yandex.ru/d/r2RG-uBcm7a9uQ</t>
  </si>
  <si>
    <t>https://disk.yandex.ru/d/FBfocJjp375mjg</t>
  </si>
  <si>
    <t>https://disk.yandex.ru/d/0NJfbq1VatnEfg</t>
  </si>
  <si>
    <t>https://disk.yandex.ru/d/tFWI7vN4WV-jXA</t>
  </si>
  <si>
    <t>https://disk.yandex.ru/d/uzny6XKs-OH2tA</t>
  </si>
  <si>
    <t>https://disk.yandex.ru/d/HLruPGb_WRdNzw</t>
  </si>
  <si>
    <t>https://disk.yandex.ru/d/HnD0wtHM-YNa5A</t>
  </si>
  <si>
    <t>https://disk.yandex.ru/d/YK7WjRHH1tVFzQ</t>
  </si>
  <si>
    <t> 4504379324</t>
  </si>
  <si>
    <t xml:space="preserve">СИБ-3748-37 </t>
  </si>
  <si>
    <t xml:space="preserve"> г Красноярск ул Карла Маркса 125</t>
  </si>
  <si>
    <t>Кузнецов  Ярослав  Юрьевич  79809304008,,  Петров  Николай  Владимирович, +7(923)324-25-22</t>
  </si>
  <si>
    <t>СИБ-3748-38</t>
  </si>
  <si>
    <t xml:space="preserve"> г Красноярск ул Академика Павлова 48</t>
  </si>
  <si>
    <t>Кузнецов  Ярослав  Юрьевич  79809304008,  Петров  Николай  Владимирович, +7(923)324-25-22</t>
  </si>
  <si>
    <t>СИБ-3748-40</t>
  </si>
  <si>
    <t>0621</t>
  </si>
  <si>
    <t>г Ужур ул Ленина Збстр1</t>
  </si>
  <si>
    <t xml:space="preserve"> Омельченко Наталья Владимировна 8-923-292-0857</t>
  </si>
  <si>
    <t>СИБ-3748-41</t>
  </si>
  <si>
    <t>0601</t>
  </si>
  <si>
    <t xml:space="preserve"> г Шарыпово мкр 2-й 13</t>
  </si>
  <si>
    <t>Кривошеева Мария Александровна 8-962-070-6246</t>
  </si>
  <si>
    <t>СИБ-3748-43</t>
  </si>
  <si>
    <t xml:space="preserve"> г Красноярск пр-кт Свободный 46</t>
  </si>
  <si>
    <t xml:space="preserve"> Дедюхина Мария Сергеевна 79232937262</t>
  </si>
  <si>
    <t>Необходим монтаж 2 портов СКС для МФУ</t>
  </si>
  <si>
    <t>СИБ-3748-44</t>
  </si>
  <si>
    <t>063</t>
  </si>
  <si>
    <t xml:space="preserve">г Красноярск пр-кт Свободный 46 </t>
  </si>
  <si>
    <t xml:space="preserve"> УБ-3901-10</t>
  </si>
  <si>
    <t>г Тюмень ул Широтная 171к1</t>
  </si>
  <si>
    <t>Нанивский Василий Васильевич 79091907776
Сопровождающий на объекте: Мерш Анастасия Евгеньевна 8-982-923-8324</t>
  </si>
  <si>
    <t>В  рамках  проекта ССМ с  уровня ЦА необходимо организовать порт СКС в кассовой кабине (на рабочем месте заведующего кассой) для подключения счётчика банкнот к сети</t>
  </si>
  <si>
    <t xml:space="preserve"> ВВБ-3117-16</t>
  </si>
  <si>
    <t xml:space="preserve"> с Береговые Сыреси ул Советская 7А режим работы :пн,пт с 10:00-14:15</t>
  </si>
  <si>
    <t>Крутова К.Е. +7 910 104 10 70, Боронин Артем Игоревич, 79179901288</t>
  </si>
  <si>
    <t>монтаж СКС для ССМ</t>
  </si>
  <si>
    <t xml:space="preserve"> ВВБ-3117-17</t>
  </si>
  <si>
    <t>0212</t>
  </si>
  <si>
    <t xml:space="preserve"> с Кабаево ул Московская 98 режим работы :Пн,ср с 8:30-15:30</t>
  </si>
  <si>
    <t>Необходимо поставить СКС розетку на 16 и 18 рабочем месте для подключения ССМ</t>
  </si>
  <si>
    <t xml:space="preserve"> ВВБ-3117-18</t>
  </si>
  <si>
    <t xml:space="preserve"> рп Чамзинка ул Победы 2</t>
  </si>
  <si>
    <t>Установка СКС розеток на все рабочие места ОКР</t>
  </si>
  <si>
    <t xml:space="preserve">ВВБ-4845-68 </t>
  </si>
  <si>
    <t>г Нижний Новгород ул Плотникова 5</t>
  </si>
  <si>
    <t>Власова Наталья Павловна 79159350350
Сопровождающий на объекте: Крючкова Елена +7 908 238 78 72, Ваулина Юлия Владимировна, 
+7(910)140-13-70</t>
  </si>
  <si>
    <t>Демонтаж части или всей существующей СКС (порт): 4 шт.</t>
  </si>
  <si>
    <t>необходимо демонтировать сеть скс из стойки консультантов , требуется демонтаж стойки: 2 порта оставить для подключения СУО, 4 порта- демонтировать</t>
  </si>
  <si>
    <t>https://disk.yandex.ru/d/gY5dBhxIykDamw</t>
  </si>
  <si>
    <t>https://disk.yandex.ru/d/oFnSjtRA40XocA</t>
  </si>
  <si>
    <t>https://disk.yandex.ru/d/DxTnPdsD_2hBLw</t>
  </si>
  <si>
    <t>https://disk.yandex.ru/d/rZqiRxaG43EHtA</t>
  </si>
  <si>
    <t>https://disk.yandex.ru/d/wKdPY9866Y232Q</t>
  </si>
  <si>
    <t>https://disk.yandex.ru/d/CfJPu487z-8S2w</t>
  </si>
  <si>
    <t>https://disk.yandex.ru/d/3dCtQ5JET4tn3Q</t>
  </si>
  <si>
    <t>https://disk.yandex.ru/d/fpthn8I9JqVnRg</t>
  </si>
  <si>
    <t>https://disk.yandex.ru/d/ymBH6tzijCfMRg</t>
  </si>
  <si>
    <t>https://disk.yandex.ru/d/Dx5u72wbHrExNQ</t>
  </si>
  <si>
    <t>https://disk.yandex.ru/d/PCG14fhkKCmLhw</t>
  </si>
  <si>
    <t>4504379726  </t>
  </si>
  <si>
    <t> 4504379725</t>
  </si>
  <si>
    <t>г.Бузулук,ул.Комсомольская 100</t>
  </si>
  <si>
    <t xml:space="preserve">ВВБ-4845-69 </t>
  </si>
  <si>
    <t>Многофункциональное  здание  г  Нижний  Новгород  ул  Керченская 18</t>
  </si>
  <si>
    <t>Ярмолюк Наталья Игоревна 79308198958
Сопровождающий на объекте: Мубинов Р.А. +7 910 140 13 87</t>
  </si>
  <si>
    <t>Необходимо переместить розетки</t>
  </si>
  <si>
    <t>ВВБ-4845-70</t>
  </si>
  <si>
    <t>Грачев Александр Сергеевич 79200580058
Сопровождающий на объекте: Гранова Наталья Сергеевна, 79101260930</t>
  </si>
  <si>
    <t>Необходимо перенести скс розетки в кабель канал.</t>
  </si>
  <si>
    <t>ББ-3740-21</t>
  </si>
  <si>
    <t xml:space="preserve"> г Чита ул Бабушкина 149</t>
  </si>
  <si>
    <t xml:space="preserve"> Сенотрусова Ирина +7 914 495 80 54, Белоносов Андрей 79144900509</t>
  </si>
  <si>
    <t>Имеющаяся  розетка  СКС  выведена  на  значительном  удалении  от  ПИТ  60303305.  Нужно  перенести  выход ближе к УС.</t>
  </si>
  <si>
    <t xml:space="preserve"> г Новочебоксарск ул Советская 15</t>
  </si>
  <si>
    <t>Кузнецов Ярослав Юрьевич 79809304008
Сопровождающий на объекте: Александрова Ольга Константиновна 8-927-862-1529</t>
  </si>
  <si>
    <t>г Новочебоксарск ул 10 Пятилетки 31</t>
  </si>
  <si>
    <t>Илюткина Анна Анатольевна 8-980-051-2091</t>
  </si>
  <si>
    <t xml:space="preserve"> г Новочебоксарск ул Винокурова 51</t>
  </si>
  <si>
    <t>Иванова Вера Алексеевна 8-962-600-1719</t>
  </si>
  <si>
    <t xml:space="preserve"> г Чебоксары ул Мате Залка 11</t>
  </si>
  <si>
    <t xml:space="preserve"> Кузнецов Ярослав Юрьевич 79809304008, Акулин Дмитрий Юрьевич, 
+7(987)120-18-95</t>
  </si>
  <si>
    <t>ВВБ-3114-05</t>
  </si>
  <si>
    <t>ВВБ-3114-06</t>
  </si>
  <si>
    <t>ВВБ-3114-07</t>
  </si>
  <si>
    <t>ВВБ-3114-08</t>
  </si>
  <si>
    <t>ВВБ-3114-09</t>
  </si>
  <si>
    <t xml:space="preserve"> г Цивильск ул Никитина 2Б</t>
  </si>
  <si>
    <t>Кузнецов Ярослав Юрьевич 79809304008, Малышев Андрей-
+7(987)120-19-64</t>
  </si>
  <si>
    <t>ВВБ-3114-10</t>
  </si>
  <si>
    <t xml:space="preserve"> г Чебоксары пр-кт 9-й Пятилетки 18к2</t>
  </si>
  <si>
    <t xml:space="preserve"> Пушкова Елена Васильевна 8-906-389-3056</t>
  </si>
  <si>
    <t xml:space="preserve"> ВВБ-3117-20 </t>
  </si>
  <si>
    <t xml:space="preserve"> г Ардатов пер Л.Толстого 27А</t>
  </si>
  <si>
    <t>Крутова Ксения Евгеньевна 79101041070
Сопровождающий на объекте: Мамаева Алёна Владимировна 8-937-672-5333</t>
  </si>
  <si>
    <t>Установка  СКС  розеток  на  все  рабочие  места  с  денежной  наличностью  для  подключения  ССМ,  серверная в подвальном помещени</t>
  </si>
  <si>
    <t>СИБ-3748-45</t>
  </si>
  <si>
    <t>г Красноярск ул Воронова 18</t>
  </si>
  <si>
    <t>СИБ-3748-46</t>
  </si>
  <si>
    <t>г Красноярск пр-кт им.газеты Красноярский рабочий 181</t>
  </si>
  <si>
    <t xml:space="preserve">СРБ-4850-36 </t>
  </si>
  <si>
    <t>Захаренко Аксинья Олеговна 79215691264
Сопровождающий на объекте: Комаров Кирилл Юрьевич, +7(915)780-15-51</t>
  </si>
  <si>
    <t>Необходим монтаж скс розеток для подключения ІРТV-приставки.</t>
  </si>
  <si>
    <t xml:space="preserve">УБ-3825-134 </t>
  </si>
  <si>
    <t>695</t>
  </si>
  <si>
    <t>Республика  Башкортостан,  Куюргазинский  район,  с.Ермолаево, ул.Советская, 116</t>
  </si>
  <si>
    <t>Поставка и монтажа напольного ТКШ размером не менее 42U, 800x800: 1 шт.</t>
  </si>
  <si>
    <t xml:space="preserve"> Кустова Ирина Николаевна 8-917-362-33-89</t>
  </si>
  <si>
    <t>Необходимо  установить  ТКШ,  удовлетворяющий  требованиям  Стандарта.  Тип  монтажа  -Напольный; Габариты - не менее 42U 800*800мм взамен имеющегося.</t>
  </si>
  <si>
    <t>https://disk.yandex.ru/d/fn9WgFC4bV7JRA</t>
  </si>
  <si>
    <t>https://disk.yandex.ru/d/GQTgJPm43vj0sg</t>
  </si>
  <si>
    <t>https://disk.yandex.ru/d/a1h-9Jatv2fn5A</t>
  </si>
  <si>
    <t>https://disk.yandex.ru/d/2tbI0pzA8RoqSA</t>
  </si>
  <si>
    <t>https://disk.yandex.ru/d/KQ1KBtg_V5_OfQ</t>
  </si>
  <si>
    <t>https://disk.yandex.ru/d/E6iL_w7KfSOA-g</t>
  </si>
  <si>
    <t>https://disk.yandex.ru/d/KL-hyu5K9ls35Q</t>
  </si>
  <si>
    <t>https://disk.yandex.ru/d/MvCGqIinz4teTg</t>
  </si>
  <si>
    <t>https://disk.yandex.ru/d/dfALcOrAgEUcVw</t>
  </si>
  <si>
    <t>https://disk.yandex.ru/d/z-uXQmhT9SR4tA</t>
  </si>
  <si>
    <t>https://disk.yandex.ru/d/5PkdiHlpBaBFGw</t>
  </si>
  <si>
    <t>https://disk.yandex.ru/d/19BJzbhn6tJIAA</t>
  </si>
  <si>
    <t>https://disk.yandex.ru/d/U_Eeps_GqXFyMg</t>
  </si>
  <si>
    <t>https://disk.yandex.ru/d/G3ohWHoK116NFw</t>
  </si>
  <si>
    <t> 4504380751</t>
  </si>
  <si>
    <t>4504380616 </t>
  </si>
  <si>
    <t>4504380559 </t>
  </si>
  <si>
    <t>Демонатаж/монтаж портов при замене ТКШ</t>
  </si>
  <si>
    <t>Оренбург нов. 50005077593 от 18.10.2024</t>
  </si>
  <si>
    <t xml:space="preserve"> ПВБ-7593-01</t>
  </si>
  <si>
    <t>329</t>
  </si>
  <si>
    <t xml:space="preserve"> г Бузулук ул Комсомольская 100</t>
  </si>
  <si>
    <t xml:space="preserve"> Ведута Галина Николаевна , 79226283108, Токарев Денис Владиирович +7
987 790 29 97, Варламов Евгений Юрьевич, +7(912)345-03-51</t>
  </si>
  <si>
    <t>Перенести интернет киоски 2шт, согласно плана (во вложении)</t>
  </si>
  <si>
    <t>СИБ-3745-39</t>
  </si>
  <si>
    <t>Ломакин Д.Г. +7 903 909 23 58, Ветрова Любовь Александровна, +7(983)217-10-84</t>
  </si>
  <si>
    <t>на 7 этаже здания ГОСБ в кабинете 7.12 требуется монтаж розеток СКС к новым рабочим местам по 2 розетки на каждое место и одна розетка СКС для принтера. Общее количество розеток СКС 15 шт.</t>
  </si>
  <si>
    <t xml:space="preserve"> СИБ-3748-47 </t>
  </si>
  <si>
    <t xml:space="preserve"> г Красноярск ул 9 Мая 24</t>
  </si>
  <si>
    <t xml:space="preserve"> СИБ-3748-48</t>
  </si>
  <si>
    <t>0509</t>
  </si>
  <si>
    <t>с. Российка, ул. Новая, 17 режим работы :Пт с 8:30-16:30</t>
  </si>
  <si>
    <t xml:space="preserve"> Королев Александр Владимирович 89607703113
Сопровождающий на объекте: Хомчик Елена Николаевна 89029112993</t>
  </si>
  <si>
    <t>Монтаж ТКШ 22U на пол</t>
  </si>
  <si>
    <t xml:space="preserve">СИБ-3748-49 </t>
  </si>
  <si>
    <t xml:space="preserve"> г Назарово ул Кузнечная 2</t>
  </si>
  <si>
    <t>Кузнецов Ярослав Юрьевич 79809304008
Сопровождающий на объекте: Алешко Елена Николаевна 8-923-291-2795</t>
  </si>
  <si>
    <t>СИБ-3748-50</t>
  </si>
  <si>
    <t>г Красноярск ул Молокова 60</t>
  </si>
  <si>
    <t xml:space="preserve"> СРБ-4850-37 </t>
  </si>
  <si>
    <t xml:space="preserve"> г Тула ул Фрунзе 12</t>
  </si>
  <si>
    <t>Кузнецов Ярослав Юрьевич 79809304008
Сопровождающий на объекте: Репина Ольга Викторовна 8-903-039-6206</t>
  </si>
  <si>
    <t xml:space="preserve"> УБ-3825-133</t>
  </si>
  <si>
    <t>0372</t>
  </si>
  <si>
    <t>г Стерлитамак ул Вокзальная 15</t>
  </si>
  <si>
    <t xml:space="preserve">  Назипова  Олеся  Зиннуровна  +7  927  234  22  59,  Зыков  Сергей  Владимирович, +7(919)600-64-57</t>
  </si>
  <si>
    <t xml:space="preserve">УБ-3901-11 </t>
  </si>
  <si>
    <t xml:space="preserve"> с Исетское ул Горького здЗ</t>
  </si>
  <si>
    <t>Половников Станислав Евгеньевич 79504845222
Сопровождающий  на  объекте:  Клещева  Лидия  Владимировна  +7  919  959  10  87,  Кормин  Николай +7(982)919-28-82</t>
  </si>
  <si>
    <t>требуется  организация  новых  рабочих  мест  в  клиентском  зале  для  организации  обособления  и  в последующем проведения переформата, места организации РМ отмечено на схеме во вложении</t>
  </si>
  <si>
    <t>ЦЧБ-8486-50</t>
  </si>
  <si>
    <t>рп Рамонь ул Советская зд4Б</t>
  </si>
  <si>
    <t>Кузнецов  Ярослав  Юрьевич  79809304008,  Маковкин  Сергей  Анатольевич, +7(919)234-94-65</t>
  </si>
  <si>
    <t>ЦЧБ-8486-51</t>
  </si>
  <si>
    <t>ЦЧБ-8486-52</t>
  </si>
  <si>
    <t xml:space="preserve"> г Воронеж ул Шишкова 65</t>
  </si>
  <si>
    <t xml:space="preserve"> г Воронеж ул Краснозвездная 42</t>
  </si>
  <si>
    <t xml:space="preserve"> Кузнецов Ярослав Юрьевич 79809304008, Ивлев Станислав Олегович, 
+7(915)580-13-44</t>
  </si>
  <si>
    <t>ВВБ-3117-21</t>
  </si>
  <si>
    <t xml:space="preserve"> г Саранск рп Ялга ул Мичурина 9</t>
  </si>
  <si>
    <t>Крутова Ксения Евгеньевна 79101041070
Сопровождающий на объекте: Артемова Елена Александровна 8-927-274-0190</t>
  </si>
  <si>
    <t>Установка СКС розеток на всех рабочих местах для Подключение ССМ</t>
  </si>
  <si>
    <t>ВВБ-3117-22</t>
  </si>
  <si>
    <t>Кузнецов  Ярослав  Юрьевич  79809304008,  Боронин  Артем  Игоревич, 79179901288</t>
  </si>
  <si>
    <t>ВВБ-3117-23</t>
  </si>
  <si>
    <t>г Саранск ул Коммунистическая 73</t>
  </si>
  <si>
    <t>Крутова Ксения Евгеньевна 79101041070
Сопровождающий на объекте: Никитина Ольга Геннадьевна 8-927-642-1274</t>
  </si>
  <si>
    <t>Установить  СКС  розетки  на  всех  рабочих  местах,  где отсутствуют свободные  порты  для подключения ССМ в сеть ( предположительно окно 4)</t>
  </si>
  <si>
    <t>ВВБ-3119-51</t>
  </si>
  <si>
    <t xml:space="preserve"> г Набережные Челны пр-кт Раиса Беляева 12</t>
  </si>
  <si>
    <t>Тугашов Андрей Сергеевич +7 917 265 71 57
Сопровождающий на объекте: Валиахметова Аэлита Айратовна 8-927-244-2371 Гильфанов Ризван Инсафович, +7(917)390-09-82</t>
  </si>
  <si>
    <t>В СВЯЗИ С ОРГАНИЗАЦИЕЙ ПЦП И НОВЫХ РАБОЧИХ МЕСТНЕОБХОДИМО СОЗДАТЬ ИНФОРМАЦИОННЫЕ РОЗЕТКИ</t>
  </si>
  <si>
    <t xml:space="preserve">ВВБ-3238-06 </t>
  </si>
  <si>
    <t>028</t>
  </si>
  <si>
    <t>пгт Медведево ул Медведево 34</t>
  </si>
  <si>
    <t>Соломыкова Ольга Андреевна 79156872267
Сопровождающий на объекте: Куликова Надежда Александровна 8-917-070-4257</t>
  </si>
  <si>
    <t xml:space="preserve">ВВБ-3392-23 </t>
  </si>
  <si>
    <t xml:space="preserve"> с Грахово ул Колпакова 20</t>
  </si>
  <si>
    <t>Кузнецов Ярослав Юрьевич 79809304008, Габдуллин Василь-
+7(982)116-56-50</t>
  </si>
  <si>
    <t xml:space="preserve"> ВВБ-4845-71</t>
  </si>
  <si>
    <t xml:space="preserve"> г Кстово ул
Магистральная 22</t>
  </si>
  <si>
    <t xml:space="preserve"> Сидорова Светлана Александровна 79047844484
Сопровождающий на объекте: Мухина Ольга Николаевна +7 902 687 19 52, Сокольников Максим Борисович, +7(910)872-20-58</t>
  </si>
  <si>
    <t>монтаж  СКС  Для  жк  панель.  На  планировке  указано  МАРКЕРОМ  где  необходим  монтаж  скс.  В КЛИЕНТСКОМ ЗАЛЕ НА СТОЛБЕ.</t>
  </si>
  <si>
    <t>ДВБ-2489-04</t>
  </si>
  <si>
    <t xml:space="preserve"> с Илирней ул Центральная 6Б</t>
  </si>
  <si>
    <t>Колчанова  Виктория  Сергеевна  +7  905  649  34  01,  Горбик  Александр Александрович, тел. 89140805879</t>
  </si>
  <si>
    <t>Установка СКС-портов для подключения счетно-сортировальной машины (ССМ) на всех РМ</t>
  </si>
  <si>
    <t>https://disk.yandex.ru/d/A0Ooj4qSAm2chQ</t>
  </si>
  <si>
    <t>https://disk.yandex.ru/d/twF_67nzrNufWg</t>
  </si>
  <si>
    <t>https://disk.yandex.ru/d/tI4_ZGy5woFofw</t>
  </si>
  <si>
    <t>https://disk.yandex.ru/d/3wYQMZNBmczSMA</t>
  </si>
  <si>
    <t>https://disk.yandex.ru/d/-Ft2wV0fX5MUeg</t>
  </si>
  <si>
    <t>https://disk.yandex.ru/d/2CKjbU37VkRGfw</t>
  </si>
  <si>
    <t>https://disk.yandex.ru/d/nVSEU4TLfOQU0w</t>
  </si>
  <si>
    <t>https://disk.yandex.ru/d/hI8AfT-EzSK4Dg</t>
  </si>
  <si>
    <t>https://disk.yandex.ru/d/C8QBWunsS10yRA</t>
  </si>
  <si>
    <t>https://disk.yandex.ru/d/dFy87COWFJq2Vg</t>
  </si>
  <si>
    <t>https://disk.yandex.ru/d/QwOVJQ9KByYpMQ</t>
  </si>
  <si>
    <t>https://disk.yandex.ru/d/RTAM-wxpjHauyg</t>
  </si>
  <si>
    <t>https://disk.yandex.ru/d/b8ZV4m6-DAsAyw</t>
  </si>
  <si>
    <t>https://disk.yandex.ru/d/BOKdE9-oj8wwMA</t>
  </si>
  <si>
    <t>https://disk.yandex.ru/d/9EDrORmQzL0-hA</t>
  </si>
  <si>
    <t>https://disk.yandex.ru/d/LJrc8CJbxMgZAQ</t>
  </si>
  <si>
    <t>https://disk.yandex.ru/d/zSCBX1n3vQ9RqQ</t>
  </si>
  <si>
    <t>https://disk.yandex.ru/d/aFedXWMxS8Fw0g</t>
  </si>
  <si>
    <t>https://disk.yandex.ru/d/ZnWSx8jIDZnz2g</t>
  </si>
  <si>
    <t>https://disk.yandex.ru/d/NCa-YFBRw-xooQ</t>
  </si>
  <si>
    <t>4504382884 </t>
  </si>
  <si>
    <t>4504382703 </t>
  </si>
  <si>
    <t>4504381752 </t>
  </si>
  <si>
    <t> 4504381924 </t>
  </si>
  <si>
    <t>4504381905 </t>
  </si>
  <si>
    <t> 4504381770 </t>
  </si>
  <si>
    <t> 4504381760</t>
  </si>
  <si>
    <t>https://disk.yandex.ru/d/wTfr0ZNgM8xhrg</t>
  </si>
  <si>
    <t>СИБ-3745-40</t>
  </si>
  <si>
    <t>0340</t>
  </si>
  <si>
    <t xml:space="preserve"> г Прокопьевск ул Кучина зд1А</t>
  </si>
  <si>
    <t>Кузнецов Ярослав Юрьевич 79809304008? , Юдников Александр 
+7(913)295-03-29</t>
  </si>
  <si>
    <t>Дополнительный порт (1шт) в кассе (круг с восклицательным знаком на РП) на потолке для установки ТД Wi-Fi, СБС: Требуется установка доп розетки в кассе, для подключения точки доступа WiFi. В патч-панеле есть 6 свободны х портов 19-24 в юните 32-U-10.</t>
  </si>
  <si>
    <t>4504382705 </t>
  </si>
  <si>
    <t>Поставка и монтажа навесного ТКШ размером не менее 18U, 600х600 в кол-ве: 1 шт.+ монтаж оборудования</t>
  </si>
  <si>
    <t xml:space="preserve">Поставка и монтажа навесного ТКШ размером не менее 18U, 600х600 в кол-ве: 1 шт.+монтаж оборудования </t>
  </si>
  <si>
    <t xml:space="preserve"> г Старая Русса ул Крестецкая 25</t>
  </si>
  <si>
    <t>Роос Татьяна 8-981-765-8651, Колин Дмитрий +7(911)610-04-21</t>
  </si>
  <si>
    <t>г Боровичи пл Спасская 6</t>
  </si>
  <si>
    <t>Маслова Любовь Николаевна 79218755346
Сопровождающий на объекте: Зыкова Светлана Валерьевна +7 911 639 46 68</t>
  </si>
  <si>
    <t>Для проекта ССМ. Монтаж СКС портов на всех РМ+КП ИТОГО 7 ШТУК</t>
  </si>
  <si>
    <t xml:space="preserve"> СИБ-2120-163 </t>
  </si>
  <si>
    <t>0547</t>
  </si>
  <si>
    <t xml:space="preserve"> с Солоновка ул Советская 31 режим работы:Пн,вт,пт с 9:00-15:45</t>
  </si>
  <si>
    <t>Анпилогов Виктор Сергеевич 79531992188
Сопровождающий на объекте: Соколова Елена Аркадьевна 8-961-981-5332</t>
  </si>
  <si>
    <t>Необходимы рабочие коммуникации для подключения банкомата.</t>
  </si>
  <si>
    <t>УБ-3825-135</t>
  </si>
  <si>
    <t>696</t>
  </si>
  <si>
    <t>Безруков Сергей Владимирович +7 917 439 92 80
Сопровождающий на объекте: Загитова Лейсан Фирдависовна 8-989-955-3468</t>
  </si>
  <si>
    <t xml:space="preserve">ЦЧБ-6471-38 </t>
  </si>
  <si>
    <t>г Чаплыгин ул Московская 30</t>
  </si>
  <si>
    <t>Букреев Василий Васильевич 79260258309
Сопровождающий на объекте: Кеменова Елена Алексеевна +7 960 155 07 02</t>
  </si>
  <si>
    <t>1 порт СКС для Wi-Fi за потолком. Для точки доступа 10 - указана на плане во вложении.</t>
  </si>
  <si>
    <t xml:space="preserve"> ББ-3740-22 </t>
  </si>
  <si>
    <t>Сенотрусова Ирина Анатольевна 79144958054
Сопровождающий на объекте: Старицына Екатерина Михайловна (Заместитель руководителя офиса) 8-914-124-7971</t>
  </si>
  <si>
    <t>Необходим демонтаж канала СКС рядом с ИПТ</t>
  </si>
  <si>
    <t>ВВБ-3041-15</t>
  </si>
  <si>
    <t>Якимова Анна Анатольевна 79127371172, Колот Олег Игоревич, +7(912)711-29-94</t>
  </si>
  <si>
    <t>монтаж СКС для ПК</t>
  </si>
  <si>
    <t xml:space="preserve">ВВБ-3117-19 </t>
  </si>
  <si>
    <t>ВВБ-3117-24</t>
  </si>
  <si>
    <t>: Крутова Ксения Евгеньевна 79101041070
Сопровождающий на объекте: Бакшеева Наталья Петровна 8-937-670-3633</t>
  </si>
  <si>
    <t>Установить СКС розетки на РМ</t>
  </si>
  <si>
    <t>ВВБ-3117-25</t>
  </si>
  <si>
    <t>с Большие Березники ул Л.Толстого 34</t>
  </si>
  <si>
    <t>Кузнецов Ярослав Юрьевич 79809304008
Сопровождающий на объекте: Радкевич Светлана 8-987-991-1997 Давторкин Владимир, +7(917)003-01-42</t>
  </si>
  <si>
    <t>ВВБ-4845-72</t>
  </si>
  <si>
    <t xml:space="preserve"> г Нижний Новгород пр-кт Молодежный 28А</t>
  </si>
  <si>
    <t>Власова Наталья Павловна 79159350350
Сопровождающий на объекте: Шашкова Дарья Михайловна (Руководитель офиса) 8-920-029-5156 
отсутствует до 27.10 2024, Живописцева Марина Александровна (Заместитель руководителя офиса) 8-902-304-7705 будет отсутствовать с 28.10. по 03.11.2024</t>
  </si>
  <si>
    <t>необходим перенос 2 портов СКС. Актуальный режим работы отделений банка необходимо смотреть на сайте: https://www.sberbank.com/ru/oib?tab=vsp</t>
  </si>
  <si>
    <t>ВВБ-4845-73</t>
  </si>
  <si>
    <t xml:space="preserve"> г Нижний Новгород пр-кт Октября 25</t>
  </si>
  <si>
    <t>Власова Наталья Павловна 79159350350
Сопровождающий на объекте: Медянцева Ирина Александровна (руководитель ВСП) +7 909 291 11 46</t>
  </si>
  <si>
    <t>Необходим монтаж 13-и портов СКС для организации рабочих мест</t>
  </si>
  <si>
    <t>ПВБ-7593-02</t>
  </si>
  <si>
    <t xml:space="preserve"> п Первомайский ул Мирная 29А</t>
  </si>
  <si>
    <t>Кузнецов Ярослав Юрьевич 79809304008
Сопровождающий на объекте: Кинеева Елена Михайловна 8-922-538-2410</t>
  </si>
  <si>
    <t>ПВБ-7593-03</t>
  </si>
  <si>
    <t>0428</t>
  </si>
  <si>
    <t xml:space="preserve"> г Кувандык ул Оренбургская 23</t>
  </si>
  <si>
    <t>Волощук  Александр  Витальевич,  79873400252,  Зайцева  Дарья  Андреевна 8-922-868-95-87</t>
  </si>
  <si>
    <t>Дополнительный порт (2шт) в кассе (круг с восклицательным знаком на РП) на потолке для установки ТД Wi-Fi, Актуальный режим работы отделений банка необходимо смотреть на сайте: https://www.sber- bank.com/ru/oib?tab=vsp</t>
  </si>
  <si>
    <t xml:space="preserve"> ВВБ-3392-24 </t>
  </si>
  <si>
    <t>Создание  коммутационной  сетевой  розетки  RJ45  для  подключения  принтера/МФУ:  10.198.119.40Мас-адрес npiiHTepa/MOyOO:21:B7:2D:23:92Location принтера/МФУ :VVВ-8618-0000-03 И -Ижевск, ул.Красная, 105</t>
  </si>
  <si>
    <t xml:space="preserve">СИБ-3748-51 </t>
  </si>
  <si>
    <t xml:space="preserve"> г Красноярск пр-кт им.газеты Красноярский рабочий 141А</t>
  </si>
  <si>
    <t xml:space="preserve"> Кузнецов Ярослав Юрьевич 79809304008
Сопровождающий  на  объекте:  Кочергина  Дина  Владимировна  8-913-592-0007,  Петров  Николай  , 
+7(923)324-25-22</t>
  </si>
  <si>
    <t>https://disk.yandex.ru/d/CuCZkb3VLTH_qg</t>
  </si>
  <si>
    <t>https://disk.yandex.ru/d/evMxICRrOVQCKg</t>
  </si>
  <si>
    <t>https://disk.yandex.ru/d/-gv0cfd7Ey2tVw</t>
  </si>
  <si>
    <t>https://disk.yandex.ru/d/0dxHBloSZdWqTw</t>
  </si>
  <si>
    <t>https://disk.yandex.ru/d/1Wi6RQKbgJFNZw</t>
  </si>
  <si>
    <t>https://disk.yandex.ru/d/FiTPv4w8-X5AxQ</t>
  </si>
  <si>
    <t>https://disk.yandex.ru/d/G_8uiYiH1sOoEQ</t>
  </si>
  <si>
    <t>https://disk.yandex.ru/d/913_-HPtFbU1EA</t>
  </si>
  <si>
    <t>https://disk.yandex.ru/d/FiJQo97Wo-z1Kg</t>
  </si>
  <si>
    <t>https://disk.yandex.ru/d/c2xSjgDvcVJojA</t>
  </si>
  <si>
    <t>https://disk.yandex.ru/d/4w05mTKitqCSug</t>
  </si>
  <si>
    <t>https://disk.yandex.ru/d/V8YDWm6Ep1S7Ww</t>
  </si>
  <si>
    <t>https://disk.yandex.ru/d/nP-MDTPFIHUj-Q</t>
  </si>
  <si>
    <t>https://disk.yandex.ru/d/c3AYVkBR3JmNPg</t>
  </si>
  <si>
    <t>https://disk.yandex.ru/d/iAPcyTWiCPILSA</t>
  </si>
  <si>
    <t>https://disk.yandex.ru/d/ysHqR6ajtuE2Qw</t>
  </si>
  <si>
    <t>4504383581 </t>
  </si>
  <si>
    <t>  4504383298</t>
  </si>
  <si>
    <t> 4504383190</t>
  </si>
  <si>
    <t>СИБ-3820-05</t>
  </si>
  <si>
    <t xml:space="preserve">СИБ-3820-06 </t>
  </si>
  <si>
    <t xml:space="preserve">СИБ-3820-07 </t>
  </si>
  <si>
    <t>СИБ-3748-52</t>
  </si>
  <si>
    <t xml:space="preserve"> с Идринское ул Майская 17</t>
  </si>
  <si>
    <t>Кузнецов Ярослав Юрьевич 79809304008
Сопровождающий на объекте: Кононенко Людмила Николаевна 8-902-013-4563 (Зрвсп)</t>
  </si>
  <si>
    <t xml:space="preserve">ЦЧБ-8486-53 </t>
  </si>
  <si>
    <t xml:space="preserve"> г Воронеж ул Плехановская 48Б, 3 этаж, 301 каб</t>
  </si>
  <si>
    <t>Лукьянов Д.С. +7 920 408 39 34, Евдовский Сергей, 79103403326</t>
  </si>
  <si>
    <t>Требуется оснастить 3 рабочих места скс портами</t>
  </si>
  <si>
    <t xml:space="preserve"> ББ-3741-29 </t>
  </si>
  <si>
    <t>Республика Бурятия, РБ Баунтовский эвенкийский район, село Багдарин, ул Ленина 39.</t>
  </si>
  <si>
    <t>Санжижапов Юрий Борисович +79148374228
Сопровождающий на объекте: Машанова Любовь Иннокентьевна 89835316020</t>
  </si>
  <si>
    <t>Замена ТКШ</t>
  </si>
  <si>
    <t>ВВБ-3117-26</t>
  </si>
  <si>
    <t>г Ковылкино ул Пролетарская 32</t>
  </si>
  <si>
    <t>Кузнецов Ярослав Юрьевич 79809304008, Маркина Елена Анатольевна
8-927-180-6688, Коршунов Сергей Валерьевич, +7(987)990-11-89</t>
  </si>
  <si>
    <t>ВВБ-3117-27</t>
  </si>
  <si>
    <t>с Старая Федоровка ул Молодежная 29 режим работы:Пн,чт с 9:00-13:00</t>
  </si>
  <si>
    <t>: Крутова Ксения Евгеньевна 79101041070</t>
  </si>
  <si>
    <t>Установить СКС розетки на рабочих местах ОКР</t>
  </si>
  <si>
    <t xml:space="preserve">ВВБ-3119-52 </t>
  </si>
  <si>
    <t>г  Чистополь  ул  К.Маркса  61А/1, 2 - комната дежурного инкассатора</t>
  </si>
  <si>
    <t>Михайлов Иван Николаевич 79178790961
Сопровождающий на объекте: Пашин Сергей Владимирович (СБС) +7(987)206-20-92</t>
  </si>
  <si>
    <t>Необходим монтаж 2-х портов СКС для РМ</t>
  </si>
  <si>
    <t>ВВБ-4845-74</t>
  </si>
  <si>
    <t xml:space="preserve"> г Урень ул Ленина 73</t>
  </si>
  <si>
    <t xml:space="preserve"> Гаврилова Анна Васильевна 79207589309
Сопровождающий на объекте: Зверев Александр +7 950 614 15 66</t>
  </si>
  <si>
    <t>Необходимо подключить УС в зоне 24</t>
  </si>
  <si>
    <t>ВВБ-4845-76</t>
  </si>
  <si>
    <t>0613</t>
  </si>
  <si>
    <t xml:space="preserve"> г Кстово пл Мира 3</t>
  </si>
  <si>
    <t>Кузнецов Ярослав Юрьевич 79809304008
Сопровождающий на объекте: Танина Татьяна Алексеевна 8-902-781-6720 (Рук), Сокольников Максим, 
+7(910)872-20-58</t>
  </si>
  <si>
    <t>ПВБ-7593-04</t>
  </si>
  <si>
    <t>0443</t>
  </si>
  <si>
    <t xml:space="preserve"> г Медногорск ул Советская 30</t>
  </si>
  <si>
    <t xml:space="preserve">Селиванова Инна Валерьевна 8-905-848-297,Волощук  Александр  Витальевич 79873400252 </t>
  </si>
  <si>
    <t>ПВБ-7593-05</t>
  </si>
  <si>
    <t>п Первомайский ул Воронова 7 режим работы :Вт-сб с 9:00-12:00</t>
  </si>
  <si>
    <t>Политкова Светлана Владимировна 79873468858
Сопровождающий на объекте: Лозянова Светлана Александровна (сотрудник ВСП) 8-922-852-3711</t>
  </si>
  <si>
    <t>ПВБ-7593-06</t>
  </si>
  <si>
    <t>070</t>
  </si>
  <si>
    <t>г Оренбург ул Дзержинского 27/2</t>
  </si>
  <si>
    <t>Кузнецов  Ярослав  Юрьевич  79809304008,  Храмова  Екатерина  Сергеевна  8-922-829-2830,  Золотых Вадим Александрович 8-987-850-0397</t>
  </si>
  <si>
    <t>СИБ-2120-162</t>
  </si>
  <si>
    <t>0511</t>
  </si>
  <si>
    <t xml:space="preserve"> г Яровое кв-л Б 25</t>
  </si>
  <si>
    <t xml:space="preserve"> Кузнецов Ярослав Юрьевич 79809304008
Сопровождающий на объекте: Бачарова Елена Александровна 8-995-522-0090</t>
  </si>
  <si>
    <t>СИБ-3745-41</t>
  </si>
  <si>
    <t xml:space="preserve"> г Таштагол ул Поспелова 33</t>
  </si>
  <si>
    <t>Холодков Алексей Михайлович 79134336092
Сопровождающий на объекте: Килина Марина Викторовна 8-905-910-3163</t>
  </si>
  <si>
    <t>Необходимо смонтировать порт СКС для подключения РМ</t>
  </si>
  <si>
    <t>СИБ-3745-42</t>
  </si>
  <si>
    <t>171</t>
  </si>
  <si>
    <t xml:space="preserve"> г Кемерово пр-кт Молодежный 9</t>
  </si>
  <si>
    <t xml:space="preserve"> Овсянников Вячеслав Александрович 79131347265</t>
  </si>
  <si>
    <t>Требуется установить новое рабочее место в комнате хранения оружия.</t>
  </si>
  <si>
    <t>https://disk.yandex.ru/d/w214ikrfS2Pngw</t>
  </si>
  <si>
    <t>https://disk.yandex.ru/d/xFFc18bnmPr6Yg</t>
  </si>
  <si>
    <t>https://disk.yandex.ru/d/30kTWcLot6XT3g</t>
  </si>
  <si>
    <t>https://disk.yandex.ru/d/DEQOhTiSOvzdVg</t>
  </si>
  <si>
    <t>https://disk.yandex.ru/d/pr4r5Q75xNs3HA</t>
  </si>
  <si>
    <t>https://disk.yandex.ru/d/nvfiq0pA6zq5xw</t>
  </si>
  <si>
    <t>https://disk.yandex.ru/d/ALdbgZdyO7c4MA</t>
  </si>
  <si>
    <t>https://disk.yandex.ru/d/-m0TYwRIcuPNGw</t>
  </si>
  <si>
    <t>https://disk.yandex.ru/d/lqurJejQPBTDjQ</t>
  </si>
  <si>
    <t>https://disk.yandex.ru/d/uAjCxZ-3D_BSsQ</t>
  </si>
  <si>
    <t>https://disk.yandex.ru/d/H4gbfvpYaB1xUA</t>
  </si>
  <si>
    <t>https://disk.yandex.ru/d/nHeFJc1KGnfJqQ</t>
  </si>
  <si>
    <t>https://disk.yandex.ru/d/t7uvwMrFZ5hxvA</t>
  </si>
  <si>
    <t>https://disk.yandex.ru/d/bcAbW-bIXgC4Pg</t>
  </si>
  <si>
    <t>4504384108 </t>
  </si>
  <si>
    <t>ББ-3740-23</t>
  </si>
  <si>
    <t xml:space="preserve"> г Нерчинск ул Советская 26</t>
  </si>
  <si>
    <t>Крикунова Светлана Геннадьевна 79144609678
Сопровождающий  на  объекте:  Берёзко  Валентина  Юрьевна  +7  914  446  90  91,  Морозов  Александр  , +7(914)510-00-76</t>
  </si>
  <si>
    <t>Для проекта ССМ. Установка на всех РМ, где есть ССМ. Итого 11 портов.</t>
  </si>
  <si>
    <t xml:space="preserve">ВВБ-3117-29 </t>
  </si>
  <si>
    <t xml:space="preserve"> г Рузаевка б-р Горшкова 12</t>
  </si>
  <si>
    <t>Кузнецов Ярослав Юрьевич 79809304008
Сопровождающий на объекте: Адеева Эльвира Шавкятовна 8-927-190-2362</t>
  </si>
  <si>
    <t>ВВБ-3117-30</t>
  </si>
  <si>
    <t>с Кемля ул Советская 60А</t>
  </si>
  <si>
    <t>Кузнецов Ярослав Юрьевич/ Климова Марина Александровна 8-927-972-1001
Сопровождающий на объекте: Кузнецов Ярослав Юрьевич/ Боронин Артем Игоревич, 79179901288</t>
  </si>
  <si>
    <t xml:space="preserve"> ВВБ-4845-75 </t>
  </si>
  <si>
    <t>Грачев Александр Сергеевич 79200580058
Сопровождающий на объекте: Кизилова Екатерина Вадимовна 8-930-803-0399</t>
  </si>
  <si>
    <t>Перемещение/Восстановление ранее используемых портов в пределах объекта (порт): 10 шт.</t>
  </si>
  <si>
    <t>Демонтаж проводов локальной сети трех столов 8й этаж литА 820 каб.</t>
  </si>
  <si>
    <t xml:space="preserve"> ПВБ-7593-07 </t>
  </si>
  <si>
    <t>г Орск пр-кт Ленина 94</t>
  </si>
  <si>
    <t xml:space="preserve"> Кузнецов Ярослав Юрьевич 79809304008
Сопровождающий  на  объекте:  Кузнецов  Ярослав  Юрьевич  79809304008,  Полещук  Александр  Юрьевич, +7(987)200-11-46 , Сойникова Светлана Николаевна 8-987-792-1299</t>
  </si>
  <si>
    <t xml:space="preserve"> ПВБ-7593-09</t>
  </si>
  <si>
    <t xml:space="preserve"> г Сорочинск ул Карла Маркса 34</t>
  </si>
  <si>
    <t>Кузнецов Ярослав Юрьевич 79809304008
Сопровождающий на объекте: Никитина Ольга 8-932-533-0225 (Рук), Будницкий Евгений,
+7(919)840-02-52</t>
  </si>
  <si>
    <t xml:space="preserve"> СЗБ-1896-26</t>
  </si>
  <si>
    <t>01391</t>
  </si>
  <si>
    <t xml:space="preserve"> г Полярные Зори ул Ломоносова 28литерА</t>
  </si>
  <si>
    <t xml:space="preserve"> Маслова Любовь Николаевна 79218755346
Сопровождающий  на  объекте:  Павлова  Ольга  Владимировна  79218755346,  Тронин  Дмитрий  Геннадьевич, 79110601607</t>
  </si>
  <si>
    <t>монтаж СКС для подключения ССМ</t>
  </si>
  <si>
    <t xml:space="preserve"> СЗБ-1896-27</t>
  </si>
  <si>
    <t>01350</t>
  </si>
  <si>
    <t>Мурманск ул Крупской 4</t>
  </si>
  <si>
    <t>Маслова Любовь Николаевна 79218755346
Сопровождающий на объекте: Литвинова Ольга Юрьевна +7 896 335 82 26, Кузнецов Артем Андреевич, 7981302803</t>
  </si>
  <si>
    <t>СИБ-3748-54</t>
  </si>
  <si>
    <t>715</t>
  </si>
  <si>
    <t>Кузнецов Ярослав Юрьевич 79809304008
Сопровождающий на объекте: Аношкина Анна Александровна 8-913-531-9004 (ЗРВСП)</t>
  </si>
  <si>
    <t>СИБ-3748-55</t>
  </si>
  <si>
    <t>0901</t>
  </si>
  <si>
    <t xml:space="preserve"> г Лесосибирск мкр 9-й 2Б</t>
  </si>
  <si>
    <t>Кузнецов Ярослав Юрьевич 79809304008
Сопровождающий на объекте: Мухамадеева Альмира Василовна, 8-902-921-7108, Возовиков Дмитрий
Сергеевич, +7(913)830-01 -77</t>
  </si>
  <si>
    <t>Дополнительный порт (2  шт) в кассе (круг с восклицательным знаком на РП) на потолке для установки ТД Wi-Fi,  Актуальный режим работы отделений банка необходимо  смотреть на сайте: https://www.sber- bank.com/ru/oib ?tab=vsp</t>
  </si>
  <si>
    <t xml:space="preserve"> СИБ-3749-04 </t>
  </si>
  <si>
    <t xml:space="preserve"> г Кызыл ул Кочетова 31, 2 этаж, окно 15</t>
  </si>
  <si>
    <t>Септел Начын Ужар-оолович 79069980219 (сервис-менеджер)
Сопровождающий на объекте: Ондар Артем Доруг-оолович 8-923-540-2909 (РУК. ВСП)</t>
  </si>
  <si>
    <t>Необходим монтаж 2 дополнительных портов СКС для подключения компьютера и принтера</t>
  </si>
  <si>
    <t xml:space="preserve"> ВВБ-3119-54 </t>
  </si>
  <si>
    <t xml:space="preserve"> г Казань ул Академика Губкина 3</t>
  </si>
  <si>
    <t>: Соломыкова Ольга Андреевна 79156872267
Сопровождающий на объекте: Аношкин Алексей Анатольевич +7 903 325 66 34,, Галимзянов Рафис Салихович, +7(917)858-27-73</t>
  </si>
  <si>
    <t>Организовать подведение СКС для подключения ЖК панели и неттопа.</t>
  </si>
  <si>
    <t xml:space="preserve"> ВВБ-3119-55</t>
  </si>
  <si>
    <t xml:space="preserve"> г Набережные Челны пр-кт Раиса Беляева 18</t>
  </si>
  <si>
    <t xml:space="preserve"> Михайлов Иван Николаевич 79178790961
Сопровождающий на объекте: Золотоверхов Дмитрий Анатольевич 8-952-034-2246</t>
  </si>
  <si>
    <t>Необходима  установка  2-х  ед.  информационных  розеток  в  комнате  дежурных  инкассаторов  по  указанному адресу, в рамках предстоящей модернизации радиосвязного оборудования инкассации.</t>
  </si>
  <si>
    <t xml:space="preserve"> ВВБ-3119-56</t>
  </si>
  <si>
    <t xml:space="preserve"> г Казань ул Петербургская 28</t>
  </si>
  <si>
    <t>Михайлов Иван Николаевич 79178790961
Сопровождающий на объекте: Хасанов Ринат Рашитович 8-917-938-8511</t>
  </si>
  <si>
    <t xml:space="preserve"> УБ-3825-137 </t>
  </si>
  <si>
    <t>с Красноусольский ул Коммунистическая 12</t>
  </si>
  <si>
    <t>Губайдуллин Ренат Зуфарович 79872465556
Сопровождающий на объекте: Штадлер Ирина Сергеевна 79872465556</t>
  </si>
  <si>
    <t>Монтаж 1 порта СКС для ССМ</t>
  </si>
  <si>
    <t>ББ-3741-30</t>
  </si>
  <si>
    <t xml:space="preserve"> с.Шаралдай, ул.Исая Калашникова, 98,1</t>
  </si>
  <si>
    <t>Санжижапов Юрий Борисович +79148374228
Сопровождающий на объекте: Мальцева Надежда Сергеевна \ Мальянов Виталий Владимирович 89085981940</t>
  </si>
  <si>
    <t xml:space="preserve"> г Козловка ул Лобачевского ЗЗА</t>
  </si>
  <si>
    <t>Кузнецов Ярослав Юрьевич 79809304008
Сопровождающий на объекте: Кузнецов Ярослав Юрьевич 79809304008. Алексеев Евгений
Александрович 8-905-027-2537, Малышев Андрей Анатольевич, +7(987)120-19-64 , Алексеев Евгений Александрович8-905-027-2537</t>
  </si>
  <si>
    <t>СИБ-3745-43</t>
  </si>
  <si>
    <t>Кузнецов Ярослав Юрьевич 79809304008
Сопровождающий на объекте: Баяндина Ольга Михайловна 8-905-960-2408</t>
  </si>
  <si>
    <t xml:space="preserve"> УБ-3828-11 </t>
  </si>
  <si>
    <t xml:space="preserve"> п Приозерный ул ФК-2 стр 22 режим работы Чт с 10:00-17:00,Пт с 10:00-12:50</t>
  </si>
  <si>
    <t xml:space="preserve"> Снегирев Андрей Александрович 79190714727</t>
  </si>
  <si>
    <t>требуется организация СКС для установки офисного УС</t>
  </si>
  <si>
    <t>https://disk.yandex.ru/d/Sje74YHwJKyoYQ</t>
  </si>
  <si>
    <t>https://disk.yandex.ru/d/G4B3wIFVbacxZg</t>
  </si>
  <si>
    <t>https://disk.yandex.ru/d/MFJeq6ljbfDHBQ</t>
  </si>
  <si>
    <t>https://disk.yandex.ru/d/dsKVOUW3wvm-eg</t>
  </si>
  <si>
    <t>https://disk.yandex.ru/d/KZtt7XGZZlo8FA</t>
  </si>
  <si>
    <t>https://disk.yandex.ru/d/Ugt6qljx02jliw</t>
  </si>
  <si>
    <t>https://disk.yandex.ru/d/dt5UV6o_rTt2qA</t>
  </si>
  <si>
    <t>https://disk.yandex.ru/d/ubFdTn3uUR-NYg</t>
  </si>
  <si>
    <t>https://disk.yandex.ru/d/ZMla0jU7NsHi-w</t>
  </si>
  <si>
    <t>https://disk.yandex.ru/d/bxXidzhS9_elpg</t>
  </si>
  <si>
    <t>https://disk.yandex.ru/d/Mvvn6E_kzrVTtQ</t>
  </si>
  <si>
    <t>https://disk.yandex.ru/d/jPqq6LsALb8E6g</t>
  </si>
  <si>
    <t xml:space="preserve"> УБ-3824-26 </t>
  </si>
  <si>
    <t xml:space="preserve"> с Шатрово ул Федосеева 60а</t>
  </si>
  <si>
    <t xml:space="preserve"> Кузнецов Ярослав Юрьевич 79809304008
Сопровождающий на объекте: Ступина Оксана 8-922-565-9378 , Мурзин Алексей +7(919)560-08-48</t>
  </si>
  <si>
    <t>https://disk.yandex.ru/d/CcOS_7YZh4DECQ</t>
  </si>
  <si>
    <t>https://disk.yandex.ru/d/x_dLlViVrMS38g</t>
  </si>
  <si>
    <t>https://disk.yandex.ru/d/WSezBRCG-AslCQ</t>
  </si>
  <si>
    <t>https://disk.yandex.ru/d/3ceIdZFgLqA88w</t>
  </si>
  <si>
    <t>https://disk.yandex.ru/d/yn_bB6wHTVSTlA</t>
  </si>
  <si>
    <t>https://disk.yandex.ru/d/WV19_2g6aViK5Q</t>
  </si>
  <si>
    <t>https://disk.yandex.ru/d/SNxdwXByDkZFaA</t>
  </si>
  <si>
    <t>4504385889 </t>
  </si>
  <si>
    <t> 4504385886</t>
  </si>
  <si>
    <t> 4504385561</t>
  </si>
  <si>
    <t> 4504385718</t>
  </si>
  <si>
    <t> 4504385729 </t>
  </si>
  <si>
    <t xml:space="preserve"> ВВБ-3119-53</t>
  </si>
  <si>
    <t>0580</t>
  </si>
  <si>
    <t xml:space="preserve"> г Буинск ул Камиля Зыятдинова 5</t>
  </si>
  <si>
    <t>Михайлов  Иван  Николаевич  +7  917  879  09  61,  Кузнецов  Радик  Аверкиевич, +7(987)410-00-52</t>
  </si>
  <si>
    <t xml:space="preserve">ВВБ-3117-28 </t>
  </si>
  <si>
    <t>Установка СКС на всех рабочих местах. Монтаж 4 портов СКС</t>
  </si>
  <si>
    <t>СИБ-3748-53</t>
  </si>
  <si>
    <t>0507</t>
  </si>
  <si>
    <t>пгт Большая Мурта ул Партизанская ПО</t>
  </si>
  <si>
    <t>Кузнецов Ярослав Юрьевич 79809304008
Сопровождающий на объекте: Фомина Людмила 8-908-217-9218, Валуев Алексей, +7(983)140-75-43</t>
  </si>
  <si>
    <t xml:space="preserve"> г Великий Новгород ул Большая Московская 110/2</t>
  </si>
  <si>
    <t xml:space="preserve"> Маслова Любовь Николаевна 79218755346
Сопровождающий на объекте: Иванова Светлана Викторовна +7 908 293 23 86</t>
  </si>
  <si>
    <t>Для проекта ССМ. Монтаж СКС порта в КП</t>
  </si>
  <si>
    <t xml:space="preserve">ВВБ-4845-77 </t>
  </si>
  <si>
    <t>Тарасов Александр Сергеевич 8-910-104-7038
Сопровождающий на объекте: Чучаев Андрей Вадимович, 8-987-110-2265</t>
  </si>
  <si>
    <t>Необходимо проложить трассу от мультимедийного комплекса (2 этаж) в кроссовую (1 этаж)</t>
  </si>
  <si>
    <t>ВВБ-4845-80</t>
  </si>
  <si>
    <t xml:space="preserve"> рп Шаранга ул Ленина зд27</t>
  </si>
  <si>
    <t>Киселькова Маргарита Вячеславовна +7 960 174 00 66
Сопровождающий на объекте: Лебедева Наталия Николаевна (Руководитель офиса) 8-930-800-6900</t>
  </si>
  <si>
    <t>Необходим монтаж 8-и портов СКС для организации рабочих мест</t>
  </si>
  <si>
    <t>ПВБ-7593-08</t>
  </si>
  <si>
    <t xml:space="preserve"> п Акбулак ул Советская 43-а</t>
  </si>
  <si>
    <t>Кузнецов Ярослав Юрьевич 79809304008
Сопровождающий на объекте: Пфейфер Марина 8-929-281-1061, Скрипников Дмитрий, +7(919)860-58-92</t>
  </si>
  <si>
    <t xml:space="preserve"> ББ-3741-31 </t>
  </si>
  <si>
    <t>Птицына Дарья Александровна 79501260735
Сопровождающий на объекте: Аносова Светлана Николаевна +7 924 753 67 49</t>
  </si>
  <si>
    <t>Необходимо установить 7 СКС-розеток для ССМ</t>
  </si>
  <si>
    <t>СЗБ-1896-28</t>
  </si>
  <si>
    <t>01331</t>
  </si>
  <si>
    <t>г Мурманск ул Академика Книповича 24</t>
  </si>
  <si>
    <t>Маслова Любовь Николаевна 79218755346
Сопровождающий на объекте: Павлий Татьяна Васильевна (зам. рук ВСП) +7 902 137 43 33</t>
  </si>
  <si>
    <t xml:space="preserve">СРБ-4854-18 </t>
  </si>
  <si>
    <t>Холкина Наталья Александровна 79040242460
Сопровождающий  на  объекте:  Иванова  Ирина  Владимировна  +7  920  687  92  11,,  Рыбаков  Николай Николаевич, 79108400174</t>
  </si>
  <si>
    <t>монтаж СКС для ССМ. Необходимо создать СКС порты на окне 2,3,7 и место пересчета, контактное лицо ЗРО ВСП 8607/0178 Иванова Ирина 8-66737771</t>
  </si>
  <si>
    <t xml:space="preserve"> УБ-3824-27</t>
  </si>
  <si>
    <t xml:space="preserve"> г Катайск ул Ленина 198</t>
  </si>
  <si>
    <t>Кузнецов Ярослав Юрьевич 79809304008
Сопровождающий на объекте: Игишева Ирина Анатольевна 8-922-674-4024 (ЗРВСП)</t>
  </si>
  <si>
    <t xml:space="preserve">УБ-3825-139 </t>
  </si>
  <si>
    <t xml:space="preserve"> г Кумертау ул Гафури 25</t>
  </si>
  <si>
    <t>Кузнецов Ярослав Юрьевич 79809304008
Сопровождающий на объекте: Гисматуллин Ильдар Рашитович 8-927-336-5655</t>
  </si>
  <si>
    <t>https://disk.yandex.ru/d/y55l1R9M4L_Y0g</t>
  </si>
  <si>
    <t>https://disk.yandex.ru/d/St4X5quyxfMxTA</t>
  </si>
  <si>
    <t>https://disk.yandex.ru/d/7Z5JS4RT34MA5w</t>
  </si>
  <si>
    <t>https://disk.yandex.ru/d/atJ8pTTLXwt1tg</t>
  </si>
  <si>
    <t>https://disk.yandex.ru/d/AHNRwK2laaLqQA</t>
  </si>
  <si>
    <t>https://disk.yandex.ru/d/oeZOouODB5ZHoA</t>
  </si>
  <si>
    <t>https://disk.yandex.ru/d/7RFn9a9SYqrvAg</t>
  </si>
  <si>
    <t>https://disk.yandex.ru/d/vuWm9MOkjiZr6Q</t>
  </si>
  <si>
    <t>https://disk.yandex.ru/d/pSx4NsB6Wr903A</t>
  </si>
  <si>
    <t>https://disk.yandex.ru/d/vbTF9hRWUlMXog</t>
  </si>
  <si>
    <t>https://disk.yandex.ru/d/Ku3BxL47bHzZjQ</t>
  </si>
  <si>
    <t>https://disk.yandex.ru/d/TnkRPwQNXFIGIQ</t>
  </si>
  <si>
    <t>4504385508 </t>
  </si>
  <si>
    <t> 4504386977</t>
  </si>
  <si>
    <t>СИБ-3821-72</t>
  </si>
  <si>
    <t>Мамонтова Ирина Викторовна 79836264917
Сопровождающий  на  объекте:  сотрудник  ВСП  -  Барышникова  Ольга  Александровна,  сотрудник  отдела операционного аудита Мамонтова Ирина Викторовна +7 913 962 50 88</t>
  </si>
  <si>
    <t>Для проекта ССМ. Необходимо создать СКС порты на окне № 6 и месте пересчета. Итого 2 порта.</t>
  </si>
  <si>
    <t>СЗБ-2033-22</t>
  </si>
  <si>
    <t>01843</t>
  </si>
  <si>
    <t>г Беломорск ул Герцена 18</t>
  </si>
  <si>
    <t>Кузнецов Ярослав Юрьевич/ Гашева Ирина Александровна 8-921-622-1048
Сопровождающий на объекте: Кузнецов Ярослав Юрьевич/ Охлопкова Ирина Игоревна, +7(911)412-63-29</t>
  </si>
  <si>
    <t xml:space="preserve"> ВВБ-3041-19</t>
  </si>
  <si>
    <t xml:space="preserve"> Гаврилова Анна Васильевна 79207589309
Сопровождающий на объекте: УРМ +7 963 552 98 69, Хитрин Виктор +7(982)380-88-85</t>
  </si>
  <si>
    <t>Создание информационной розетки СКС для подключения УС. Схема во вложении.
На схеме: 1- расположение новых портов, 2- кроссовая. На схеме зоны 24 стрелкой указано точное место</t>
  </si>
  <si>
    <t xml:space="preserve"> ВВБ-3041-20</t>
  </si>
  <si>
    <t xml:space="preserve"> г Киров ул Павла Корчагина 60</t>
  </si>
  <si>
    <t>Кузнецов Ярослав Юрьевич 79809304008
Сопровождающий на объекте: Ольга Владимировна +7 953 698 28 46</t>
  </si>
  <si>
    <t xml:space="preserve"> ВВБ-3041-21</t>
  </si>
  <si>
    <t>Ломановских Ирина Анатольевна +7 917 859 52 25
Сопровождающий  на  объекте:  Горобец  Ольга  Сергеевна  8-912-714-0481  (Зам.  рук)  Колот  Олег  Игоревич, +7(912)711-29-94</t>
  </si>
  <si>
    <t>Для проекта ССМ.Необходимо создать СКС порты на рабочих местах сотрудников:УРМы, в т.ч. в кассах, в комнате пересчета. Итого 7 портов. Контакты ВСП 8612/0700: руководитель Буторина Светлана Вадимовна 8-961-567-6385, заместитель руководителя Талашко Наталья Васильевна 8-919-507-4091. Сотрудники эти предупреждены</t>
  </si>
  <si>
    <t>ВВБ-3117-31</t>
  </si>
  <si>
    <t xml:space="preserve"> рп Атяшево ул Горюнова 3</t>
  </si>
  <si>
    <t>Крутова К.Е. +7 910 104 10 70, Паркина Ирина Александровна, 8-962-596-0921</t>
  </si>
  <si>
    <t>Необходим монтаж 1 порта СКС для подключения ССМ</t>
  </si>
  <si>
    <t>ПВБ-7593-10</t>
  </si>
  <si>
    <t>0108</t>
  </si>
  <si>
    <t xml:space="preserve"> с Северное ул Чапаева 41</t>
  </si>
  <si>
    <t>Кузнецов Ярослав Юрьевич 79809304008
Сопровождающий на объекте: Иванов Александр Иванович 8-977-053-1338 (Заместитель директора
дополнительного офиса)</t>
  </si>
  <si>
    <t>ПВБ-7593-12</t>
  </si>
  <si>
    <t xml:space="preserve"> г Оренбург пр-кт Братьев Коростелевых 7</t>
  </si>
  <si>
    <t>Кузнецов Ярослав Юрьевич
Сопровождающий на объекте: Колыхалова Татьяна Александровна 8-922-887-0874</t>
  </si>
  <si>
    <t>ПВБ-7593-14</t>
  </si>
  <si>
    <t>г Оренбург ул Алтайская 2/1</t>
  </si>
  <si>
    <t>Кузнецов Ярослав Юрьевич
Сопровождающий на объекте: Абдрашитова Ирина Викторовна 8-961-938-1846</t>
  </si>
  <si>
    <t>ПВБ-7593-15</t>
  </si>
  <si>
    <t xml:space="preserve"> г Бугуруслан ш Баймаковекое 22А</t>
  </si>
  <si>
    <t>Кузнецов Ярослав Юрьевич 79809304008
Сопровождающий на объекте: Кисель Екатерина Сергеевна 8-922-876-0855</t>
  </si>
  <si>
    <t xml:space="preserve">СРБ-4854-19 </t>
  </si>
  <si>
    <t>Журавлева Елена Валерьевна +7 906 651 81 65</t>
  </si>
  <si>
    <t>Для проекта ССМ. Необходимо создать СКС порты на окне 1,2,4,5 и месте пересчета, итого 5 портов</t>
  </si>
  <si>
    <t>https://disk.yandex.ru/d/x740gGXLzxxteQ</t>
  </si>
  <si>
    <t>https://disk.yandex.ru/d/C89nVFN4k2HaFw</t>
  </si>
  <si>
    <t>https://disk.yandex.ru/d/HHwHkEtYWTYKdA</t>
  </si>
  <si>
    <t>https://disk.yandex.ru/d/RlhuaUgsmFbpGQ</t>
  </si>
  <si>
    <t>https://disk.yandex.ru/d/6aHRQt9ps-Ykeg</t>
  </si>
  <si>
    <t>https://disk.yandex.ru/d/KXmPmtOsEgR4Pg</t>
  </si>
  <si>
    <t>https://disk.yandex.ru/d/o16TBRDvEe7mSg</t>
  </si>
  <si>
    <t>https://disk.yandex.ru/d/-56ohXOsxfIp1A</t>
  </si>
  <si>
    <t>https://disk.yandex.ru/d/NgRURhpDMcWwIQ</t>
  </si>
  <si>
    <t>https://disk.yandex.ru/d/e6K3MXziSdND5g</t>
  </si>
  <si>
    <t>https://disk.yandex.ru/d/VqrljxyBFNJEJA</t>
  </si>
  <si>
    <t>4504389164 </t>
  </si>
  <si>
    <t xml:space="preserve">ББ-3741-32 </t>
  </si>
  <si>
    <t xml:space="preserve"> г Улан-Удэ ул Балтахинова 13</t>
  </si>
  <si>
    <t xml:space="preserve"> Кузнецов Ярослав Юрьевич/ Кочурова Ольга Александровна 8-902-167-4692
Сопровождающий на объекте: Кузнецов Ярослав Юрьевич/ Аюшеев Жигжит Ванданович, +7(983)539-10-75</t>
  </si>
  <si>
    <t>ББ-3741-33</t>
  </si>
  <si>
    <t>пгт Каменск ул Советская 14</t>
  </si>
  <si>
    <t>Кузнецов Ярослав Юрьевич/ Обухова Кристина Владимировна 8-951-622-0699
Сопровождающий  на  объекте:  Кузнецов  Ярослав  Юрьевич/  Бурков  Александр  Викторович, 
+7(983)539-05-43</t>
  </si>
  <si>
    <t xml:space="preserve"> ВВБ-3041-18</t>
  </si>
  <si>
    <t xml:space="preserve"> Кузнецов Ярослав Юрьевич 79809304008
Сопровождающий на объекте: Ирина Александровна +7 912 332 05 75 (РВСП)</t>
  </si>
  <si>
    <t xml:space="preserve"> ВВБ-3041-22</t>
  </si>
  <si>
    <t xml:space="preserve"> г Сосновка ул Комсомольская 6а</t>
  </si>
  <si>
    <t>Кузнецов Ярослав Юрьевич 79809304008
Сопровождающий на объекте: Ольга Александровна +7 919 500 03 85, Крапивина Галина Борисовна, +7(912)736-55-57</t>
  </si>
  <si>
    <t xml:space="preserve"> ВВБ-3041-23</t>
  </si>
  <si>
    <t xml:space="preserve"> г Киров ул Советская (Нововятский) 39</t>
  </si>
  <si>
    <t xml:space="preserve"> ВВБ-3041-24</t>
  </si>
  <si>
    <t xml:space="preserve"> г Киров ул Хлыновская 20</t>
  </si>
  <si>
    <t xml:space="preserve"> Кузнецов Ярослав Юрьевич 79809304008
Сопровождающий на объекте: Светлана Сергеевна +7 953 675 86 59</t>
  </si>
  <si>
    <t xml:space="preserve">ВВБ-3119-57 </t>
  </si>
  <si>
    <t xml:space="preserve"> г Альметьевск ул Ленина 122</t>
  </si>
  <si>
    <t>Михайлов Иван Николаевич 79178790961</t>
  </si>
  <si>
    <t xml:space="preserve">ВВБ-4845-84 </t>
  </si>
  <si>
    <t xml:space="preserve"> СИБ-3748-57 </t>
  </si>
  <si>
    <t>0717</t>
  </si>
  <si>
    <t xml:space="preserve"> г Норильск ул Богдана Хмельницкого зд 7 пом 6,9</t>
  </si>
  <si>
    <t>Кузнецов Ярослав Юрьевич 79809304008
Сопровождающий на объекте: Голенищева Евгения Юрьевна 8-953-596-2879</t>
  </si>
  <si>
    <t xml:space="preserve"> СИБ-3748-58</t>
  </si>
  <si>
    <t xml:space="preserve"> г Сосновоборск ул Ленинского Комсомола 29</t>
  </si>
  <si>
    <t>СИБ-3745-48</t>
  </si>
  <si>
    <t>г Белово пгт Инской ул Пугачева 4</t>
  </si>
  <si>
    <t>Зозуля Елена Сергеевна 79234804951
Сопровождающий на объекте: Глушкова Алла Анатольевна +7 913 292 29 69</t>
  </si>
  <si>
    <t>Для  проекта  счетно-сортировальных  машин  необходимо  создать  4  скс-порта  на  4  рабочих  местах  (  УРМы окно №1 ,№2,№3 и касса окно№4)</t>
  </si>
  <si>
    <t>СИБ-3821-73</t>
  </si>
  <si>
    <t>Мамонтова Ирина Викторовна 79836264917
Сопровождающий на объекте: сотрудник ВСП - Васильева Наталья Петровна, сотрудник отдела
операционного контроля: Мамонтова Ирина Викторовна +7 904 586 38 15</t>
  </si>
  <si>
    <t>Необходимо восстановление 3 портов СКС (перекроссировать с телефонных на патч-патель СКС). Порт №16 в окне 1, порт №28 в окне 2, порт №20 в месте пресчета.Сами розетки в окне № 1, 2 и место пересчета для ССМ. Итого 3 порта восстанвить.</t>
  </si>
  <si>
    <t xml:space="preserve">СРБ-4850-39 </t>
  </si>
  <si>
    <t>Захаренко Аксинья Олеговна 79215691264</t>
  </si>
  <si>
    <t>Необходим монтаж скс розеток для подключения ІРТѴ-приставки.</t>
  </si>
  <si>
    <t xml:space="preserve"> УБ-3825-142 </t>
  </si>
  <si>
    <t>0769</t>
  </si>
  <si>
    <t xml:space="preserve"> г Мелеуз ул Ленина 133</t>
  </si>
  <si>
    <t>Файзуллин Рашит Вакилевич 79173625214
Сопровождающий на объекте: Кагарманова Ляйсан 89273055111 +7 917 362 52 14</t>
  </si>
  <si>
    <t>В связи с добавлением новых рабочих мест, необходимо оборудовать сетью рабочее место.</t>
  </si>
  <si>
    <t xml:space="preserve"> УБ-3825-143</t>
  </si>
  <si>
    <t>Губайдуллин Ренат Зуфарович 79872465556
Сопровождающий на объекте: Киньябаева Алия Маратовна +7 905 355 16 47</t>
  </si>
  <si>
    <t>Для проекта ССМ. Необходимо создать СКС порты в комнате пересчета и в окнах. Итого 4 порта.</t>
  </si>
  <si>
    <t xml:space="preserve">ПВБ-7593-13 </t>
  </si>
  <si>
    <t xml:space="preserve"> г Оренбург пр-кт Дзержинского 26</t>
  </si>
  <si>
    <t xml:space="preserve"> Кузнецов Ярослав Юрьевич
Сопровождающий на объекте: Стасенко Ирина Николаевна 8-912-848-6353</t>
  </si>
  <si>
    <t>https://disk.yandex.ru/d/Atf7ipjY9k_L-A</t>
  </si>
  <si>
    <t>https://disk.yandex.ru/d/vKfPeCg816MbOA</t>
  </si>
  <si>
    <t>https://disk.yandex.ru/d/hxqS_t57g68XGg</t>
  </si>
  <si>
    <t>https://disk.yandex.ru/d/DT96Be8nljEHsw</t>
  </si>
  <si>
    <t>https://disk.yandex.ru/d/Y814U5xoIQfaXw</t>
  </si>
  <si>
    <t>https://disk.yandex.ru/d/g3wMYLOlgLYbBA</t>
  </si>
  <si>
    <t>https://disk.yandex.ru/d/hkRPKPzWuyaqcQ</t>
  </si>
  <si>
    <t>https://disk.yandex.ru/d/I8XefKYOJTyB8A</t>
  </si>
  <si>
    <t>https://disk.yandex.ru/d/FCzxZ4aakBzNiw</t>
  </si>
  <si>
    <t>https://disk.yandex.ru/d/uCr51lYFWG-YYg</t>
  </si>
  <si>
    <t>https://disk.yandex.ru/d/yDXeFXomFS7BZg</t>
  </si>
  <si>
    <t>https://disk.yandex.ru/d/IMMG3SAuF_QKdw</t>
  </si>
  <si>
    <t>https://disk.yandex.ru/d/E8iqiC0mdbH7rg</t>
  </si>
  <si>
    <t>https://disk.yandex.ru/d/JWCez8WhHmNWig</t>
  </si>
  <si>
    <t>https://disk.yandex.ru/d/1CTo0BZzu1S3hg</t>
  </si>
  <si>
    <t>https://disk.yandex.ru/d/7OrxAEF61lJYAg</t>
  </si>
  <si>
    <t> 4504389482</t>
  </si>
  <si>
    <t> 4504389449</t>
  </si>
  <si>
    <t> 4504389478</t>
  </si>
  <si>
    <t xml:space="preserve"> ВВБ-3119-58</t>
  </si>
  <si>
    <t>Бодрягин  Андрей  Викторович  79872050835/  Буранбаева  Наиля  Рашидовна, +7(919)620-05-34</t>
  </si>
  <si>
    <t>требуется  установить  новый  порт  на  рабочее  место  МП  сбер  первый  .  ремонт  существующего  порта результата не дал. Рабочее место помещение 3 на плане, кроссовая помещение 8</t>
  </si>
  <si>
    <t xml:space="preserve">ВВБ-4845-85 </t>
  </si>
  <si>
    <t>Галчин Алексей Дмитриевич 79101078142
Сопровождающий на объекте: Захаров Артём Владимирович, +7(915)942-26-17</t>
  </si>
  <si>
    <t>Планируется монтаж новых 9 рабочих мест.</t>
  </si>
  <si>
    <t>ВВБ-4845-86</t>
  </si>
  <si>
    <t xml:space="preserve"> г Нижний Новгород ул Академика Сахарова 2кб (Архив)</t>
  </si>
  <si>
    <t>Пуль Даниил Александрович +7 999 121 73 11 Оленёв Андрей- +7(987)530-71-81</t>
  </si>
  <si>
    <t>2 сетевые розетки заняты принтером и omegoй. Необходимо подключить  sigmy(1, 6.1.7)</t>
  </si>
  <si>
    <t xml:space="preserve">ДВБ-3290-16 </t>
  </si>
  <si>
    <t xml:space="preserve"> г Свободный ул Ленина 79</t>
  </si>
  <si>
    <t>ДВБ-3290-17</t>
  </si>
  <si>
    <t xml:space="preserve"> г Благовещенск ш Игнатьевское 13</t>
  </si>
  <si>
    <t>ДВБ-3290-18</t>
  </si>
  <si>
    <t>0133</t>
  </si>
  <si>
    <t>у г Райчихинск ул Победы 4</t>
  </si>
  <si>
    <t>Кузнецов Ярослав Юрьевич/ Урюпина Елена Викторовна 8-963-811-6915
Сопровождающий на объекте: Кузнецов Ярослав Юрьевич/ Заботный Дмитрий Сергеевич,
+7(914)600-86-20</t>
  </si>
  <si>
    <t xml:space="preserve"> Кузнецов Ярослав Юрьевич / Миронова Наталия Владимировна 8-914-566-7994
Сопровождающий на объекте: Кузнецов Ярослав Юрьевич/ Белов Андрей Васильевич, +7(914)550-03-32</t>
  </si>
  <si>
    <t xml:space="preserve">УБ-3824-28 </t>
  </si>
  <si>
    <t xml:space="preserve"> г Петухово ул К.Маркса 30-2</t>
  </si>
  <si>
    <t>СЗБ-2033-23</t>
  </si>
  <si>
    <t>01208</t>
  </si>
  <si>
    <t>пгт Калевала ул Ленина зд5</t>
  </si>
  <si>
    <t>Маслова Любовь Николаевна 79218755346/ Шилова Евгения Валериевна 8-921-520-5095 Сопровождающий на объекте: Чоботов Сергей Геннадьевич, +7(911)412-83-15</t>
  </si>
  <si>
    <t>Для проекта ССМ. Монтаж СКС портов для ССМ на двух РМ</t>
  </si>
  <si>
    <t>СЗБ-2033-24</t>
  </si>
  <si>
    <t>01189</t>
  </si>
  <si>
    <t>п Найстенъярви ул Ленина 31 режим работы :Вт,чт,пт с 10:00-17:40</t>
  </si>
  <si>
    <t xml:space="preserve"> Маслова Любовь Николаевна 79218755346
Сопровождающий на объекте: Наймович Елена Оттовна 8-921-465-5187</t>
  </si>
  <si>
    <t>Для проекта ССМ монтаж 1 СКС порта на РМ сотрудника</t>
  </si>
  <si>
    <t xml:space="preserve">СИБ-3821-75 </t>
  </si>
  <si>
    <t xml:space="preserve"> г Омск ул Товстухо 1А</t>
  </si>
  <si>
    <t>Манин Василий Васильевич 79620394869
Сопровождающий на объекте: Плахота Анна Владимировна (сотрудник ВСП) 8-950-334-7290</t>
  </si>
  <si>
    <t>Необходим монтаж 8-и портов СКС для РМ</t>
  </si>
  <si>
    <t xml:space="preserve"> УБ-3825-144 </t>
  </si>
  <si>
    <t>Богатырёва Юлия Васильевна 79822008767
Сопровождающий  на  объекте:  Богатырёва  Юлия  Васильевна  +7  982  200  87  67,  Тулябаев  Загир  Факилович, +7(917)-470-13-02</t>
  </si>
  <si>
    <t>монтаж СКС для ССМ на рабочем месте (обозначено на плане). Актуальный режим работы отделений банка необходимо смотреть на сайте</t>
  </si>
  <si>
    <t xml:space="preserve"> УБ-3825-145</t>
  </si>
  <si>
    <t xml:space="preserve"> г Мелеуз ул Смоленская 30</t>
  </si>
  <si>
    <t>Монтаж 10 портов СКС для РМ</t>
  </si>
  <si>
    <t xml:space="preserve"> УБ-3825-147</t>
  </si>
  <si>
    <t>0497</t>
  </si>
  <si>
    <t xml:space="preserve"> Башарова Гульнора 79174615817, Мусин Алик, +7(989)959-17-93</t>
  </si>
  <si>
    <t>Создание информационных розеток сотруднику СБС</t>
  </si>
  <si>
    <t xml:space="preserve"> УБ-3825-148</t>
  </si>
  <si>
    <t xml:space="preserve"> г Дюртюли ул Ленина 1/3</t>
  </si>
  <si>
    <t>Хайруллин Айрат Фанисович 79874974383
Сопровождающий  на  объекте:  Руководитель  кица:  Хайруллин  Айрат  Фанисович  8-987-497-4383;  СБС: Мухаметдинов Артур Зуфарович, +7(919)600-82-79</t>
  </si>
  <si>
    <t>Восстановление портов СКС поврежденные в ходе СМР.</t>
  </si>
  <si>
    <t xml:space="preserve"> УБ-3825-149</t>
  </si>
  <si>
    <t>г Уфа ул Тукаева 46</t>
  </si>
  <si>
    <t>:Бикбулатова Виктория Санировна 79872520103
Сопровождающий на объекте: Резяпова Розалия Саитгареевна 8-917-808-1325</t>
  </si>
  <si>
    <t>В  филиале  нет  СКС  для  РМ.  Поэтому  4  розетки.(ПК,ТА,МФУ,счётчик  банкнот)  Нет  серверной,  Кроссовый шкаф спрятали внутрь мебели. Там просто кабинет в Доме Правительства.</t>
  </si>
  <si>
    <t xml:space="preserve"> УБ-3825-150</t>
  </si>
  <si>
    <t>г Стерлитамак пр-кт Октября 31</t>
  </si>
  <si>
    <t>Бикбулатова Виктория Санировна 79872520103
Сопровождающий на объекте: Леонова Алена Станиславовна 8-917-407-4275</t>
  </si>
  <si>
    <t xml:space="preserve"> УБ-3825-152</t>
  </si>
  <si>
    <t>0440</t>
  </si>
  <si>
    <t xml:space="preserve"> с Раевский ул Ленина 142</t>
  </si>
  <si>
    <t xml:space="preserve"> Губайдуллин Ренат Зуфарович 79872465556
Сопровождающий на объекте: Рахмангулов Раиль Ильгизович 79872465556</t>
  </si>
  <si>
    <t xml:space="preserve">ББ-3741-35 </t>
  </si>
  <si>
    <t xml:space="preserve"> Афанасьев Игорь Георгиевич 79834200910/ Филыпин Ринат Леонович, +7(983)539-10-33</t>
  </si>
  <si>
    <t>По требованию кибербезопасности для исключения использования на РМ неуправляемых коммутаторов необходимо организовать 2 порта СКС</t>
  </si>
  <si>
    <t>ББ-3741-36</t>
  </si>
  <si>
    <t xml:space="preserve">  г  Улан-Удэ  ул  Терешковой  ЗБ, 4 этаж, к.405</t>
  </si>
  <si>
    <t>Афанасьев Игорь Георгиевич 79834200910
Сопровождающий на объекте: Филыпин Ринат Леонович (СБС) +7(983)539-10-33</t>
  </si>
  <si>
    <t>Необходим монтаж 20-и портов СКС для РМ</t>
  </si>
  <si>
    <t>ВВБ-3041-17</t>
  </si>
  <si>
    <t>0350</t>
  </si>
  <si>
    <t>г Советск ул Ленина 29А</t>
  </si>
  <si>
    <t>Кузнецов Ярослав Юрьевич 79809304008
Сопровождающий  на  объекте:  Лариса  Владимировна  +7  912  725  44  57,  Мальков  Александр  Михайлович, +7(912)335-04-59</t>
  </si>
  <si>
    <t>ВВБ-3041-25</t>
  </si>
  <si>
    <t xml:space="preserve"> Кирово-Чепецк ул 60 лет Октября 17а</t>
  </si>
  <si>
    <t>Кузнецов Ярослав Юрьевич, 79809304008
Сопровождающий на объекте: Евгения Александровна, +7 912 361 85 19, Кузнецова Елена Дмитриевна, 
+7(912)701-05-10</t>
  </si>
  <si>
    <t>ВВБ-3041-26</t>
  </si>
  <si>
    <t>0615</t>
  </si>
  <si>
    <t>гт Афанасьево ул Красных Партизан 28</t>
  </si>
  <si>
    <t>ВВБ-3041-30</t>
  </si>
  <si>
    <t>пгт Ленинское ул Гагарина 69</t>
  </si>
  <si>
    <t>Кузнецов Ярослав Юрьевич 79809304008
Сопровождающий на объекте: Римма Андреевна +7 919 503 30 41</t>
  </si>
  <si>
    <t>Кузнецов Ярослав Юрьевич, 79809304008
Сопровождающий на объекте: Ирина Михайловна, 8-912-369-72-92, Кольбин Виталий Константинович, 
+7(982)380-98-32</t>
  </si>
  <si>
    <t>ВВБ-3041-31</t>
  </si>
  <si>
    <t>0364</t>
  </si>
  <si>
    <t xml:space="preserve"> г Яранск ул Ленина 40А</t>
  </si>
  <si>
    <t>Кузнецов Ярослав Юрьевич 79809304008
Сопровождающий на объекте: Половинкина Татьяна Сергеевна Руководитель офиса +7 909 134 66 76</t>
  </si>
  <si>
    <t>Необходим монтаж 1-го дополнительного порта СКС в кассе (круг с восклицательным знаком на РП) на потолке для установки ТД Wi-Fi для Smart-POS</t>
  </si>
  <si>
    <t>ВВБ-3041-32</t>
  </si>
  <si>
    <t>0412</t>
  </si>
  <si>
    <t xml:space="preserve"> г Малмыж ул Урицкого 3</t>
  </si>
  <si>
    <t>Кузнецов Ярослав Юрьевич 79809304008
Сопровождающий на объекте: Рябова Ирина Николаевна Руководитель офиса +7 912 365 17 99</t>
  </si>
  <si>
    <t>ВВБ-3041-33</t>
  </si>
  <si>
    <t>0522</t>
  </si>
  <si>
    <t>г Зуевка ул Исполкомовская 87</t>
  </si>
  <si>
    <t>Кузнецов Ярослав Юрьевич 79809304008
Сопровождающий на объекте: Абашева Светлана Валерьевна Заместитель руководителя офиса-
8-922-939-1880</t>
  </si>
  <si>
    <t>ВВБ-3114-12</t>
  </si>
  <si>
    <t>г Шумерля ул Карла Маркса зд32</t>
  </si>
  <si>
    <t xml:space="preserve">СИБ-3745-49 </t>
  </si>
  <si>
    <t>Полосухина Евгения Сергеевна 79059664663
Сопровождающий на объекте: Казанцева Анна Владимировна +7 913 416 78 97</t>
  </si>
  <si>
    <t>Для проекта ССМ необходимо создать СКС порты на окнах 3 (окна 2-3), 5 (окна 4-5), 7 (окна 6-7), 1 (касса), месте пересчета на третьей линии</t>
  </si>
  <si>
    <t xml:space="preserve"> СИБ-2120-166 </t>
  </si>
  <si>
    <t>у г Барнаул ул Антона Петрова 144</t>
  </si>
  <si>
    <t xml:space="preserve">СИБ-3748-59 </t>
  </si>
  <si>
    <t>Шестаков Василий Геннадьевич 79029695609
Сопровождающий на объекте: Шестаков Василий Геннодьевич +7 902 965 17 67</t>
  </si>
  <si>
    <t>Необходимо провести кабель СКС для установки телефона</t>
  </si>
  <si>
    <t>СИБ-3748-60</t>
  </si>
  <si>
    <t>0709</t>
  </si>
  <si>
    <t xml:space="preserve"> г Норильск ул Бауманская 16А</t>
  </si>
  <si>
    <t>Кузнецов Ярослав Юрьевич 79809304008
Сопровождающий на объекте: Мамоева Юлия Павловна Руководитель офиса +7 913 497 09 28</t>
  </si>
  <si>
    <t>необходим монтаж 1-го дополнительного порта СКС в кассе (круг с восклицательным знаком на РП) на потолке для установки ТД Wi-Fi для Smart-POS</t>
  </si>
  <si>
    <t>СРБ-4853-25</t>
  </si>
  <si>
    <t xml:space="preserve"> г Кондрово ул Советская 4</t>
  </si>
  <si>
    <t>Кузнецов Ярослав Юрьевич/ Милюшкевич Ольга Владиславовна 8-910-520-4636
Сопровождающий на объекте: Кузнецов Ярослав Юрьевич/ Алешин Роман Геннадьевич, +7(910)705-92-60</t>
  </si>
  <si>
    <t>https://disk.yandex.ru/d/ykB5ct8ZKEedRA</t>
  </si>
  <si>
    <t>https://disk.yandex.ru/d/o_LTKuWj4DWnZA</t>
  </si>
  <si>
    <t>https://disk.yandex.ru/d/l0pZm56hpKNiOA</t>
  </si>
  <si>
    <t>https://disk.yandex.ru/d/NwaAVq73MmK_Sg</t>
  </si>
  <si>
    <t>https://disk.yandex.ru/d/2x1HsRnBbkjUmg</t>
  </si>
  <si>
    <t>https://disk.yandex.ru/d/Zq6LM5Rb5MYA7Q</t>
  </si>
  <si>
    <t>https://disk.yandex.ru/d/7LTewkJt7BcFBw</t>
  </si>
  <si>
    <t>https://disk.yandex.ru/d/d8bwKvn1NfPwMA</t>
  </si>
  <si>
    <t>https://disk.yandex.ru/d/6-lHoZeIpxzsGw</t>
  </si>
  <si>
    <t>https://disk.yandex.ru/d/xPM5wRF5Jw4bfg</t>
  </si>
  <si>
    <t>https://disk.yandex.ru/d/IN4YwuBjTvgsLA</t>
  </si>
  <si>
    <t>https://disk.yandex.ru/d/QQ2H-cvQ5rPoGw</t>
  </si>
  <si>
    <t>https://disk.yandex.ru/d/Dy2pw5o-ZNwgsw</t>
  </si>
  <si>
    <t>https://disk.yandex.ru/d/xCxvoK9Wl8U-aQ</t>
  </si>
  <si>
    <t>https://disk.yandex.ru/d/-JfeFE_RKu-f-w</t>
  </si>
  <si>
    <t>https://disk.yandex.ru/d/bRARfWwxKAecHA</t>
  </si>
  <si>
    <t>https://disk.yandex.ru/d/sG8NSRu7bb5B3w</t>
  </si>
  <si>
    <t>https://disk.yandex.ru/d/Hk3450FcrzdclQ</t>
  </si>
  <si>
    <t>https://disk.yandex.ru/d/SZhjGtowRMOf9A</t>
  </si>
  <si>
    <t>https://disk.yandex.ru/d/l_dQ1zFZo_99-g</t>
  </si>
  <si>
    <t>https://disk.yandex.ru/d/XIEXqyXfMlYuEA</t>
  </si>
  <si>
    <t>https://disk.yandex.ru/d/c7AH82Ly4D-bqQ</t>
  </si>
  <si>
    <t>https://disk.yandex.ru/d/RJTiXhZnAtdoag</t>
  </si>
  <si>
    <t>https://disk.yandex.ru/d/MzDUJ1SyJflWJA</t>
  </si>
  <si>
    <t>https://disk.yandex.ru/d/_4YW6FQRRe3yKw</t>
  </si>
  <si>
    <t>https://disk.yandex.ru/d/HGBztmSZ-ea1CA</t>
  </si>
  <si>
    <t>https://disk.yandex.ru/d/24b05-9L8U0YBw</t>
  </si>
  <si>
    <t>https://disk.yandex.ru/d/7ovQ5FJrby2cgA</t>
  </si>
  <si>
    <t>https://disk.yandex.ru/d/JlA-z_a85_tXeQ</t>
  </si>
  <si>
    <t>https://disk.yandex.ru/d/SgWW0cauYKgSkg</t>
  </si>
  <si>
    <t>https://disk.yandex.ru/d/mTsp9Z6tVv-uNQ</t>
  </si>
  <si>
    <t>https://disk.yandex.ru/d/ZWMzIjsgM34kBw</t>
  </si>
  <si>
    <t>4504391664 </t>
  </si>
  <si>
    <t> 4504391663</t>
  </si>
  <si>
    <t>ББ-3740-24</t>
  </si>
  <si>
    <t>Кузнецов Ярослав Юрьевич /Семенова Екатерина Владимировна 8-914-463-0350
Сопровождающий на объекте: Кузнецов Ярослав Юрьевич/ Белоносов Андрей Алексеевич, 79144900509
Комментарий:</t>
  </si>
  <si>
    <t xml:space="preserve"> ББ-3741-34 </t>
  </si>
  <si>
    <t>г  Улан-Удэ  ул  Терешковой  ЗБ, 4 этаж, к. 408</t>
  </si>
  <si>
    <t>Необходим монтаж 4-х портов СКС для РМ</t>
  </si>
  <si>
    <t xml:space="preserve"> ББ-3741-37</t>
  </si>
  <si>
    <t>Афанасьев Игорь Георгиевич, 79834200910, Филыпин Ринат Леонович, +7(983)539-10-33</t>
  </si>
  <si>
    <t>По требованию кибербезопасности для исключения использования на РМ неуправляемых коммутаторов
необходимо организовать 12 портов СКС; Актуальный режим работы отделений банка необходимо смотреть на сайте</t>
  </si>
  <si>
    <t xml:space="preserve"> ВВБ-3041-27</t>
  </si>
  <si>
    <t>0650</t>
  </si>
  <si>
    <t xml:space="preserve"> Белая Холуница ул Глазырина 2А</t>
  </si>
  <si>
    <t>Кузнецов Ярослав Юрьевич, 79809304008
Сопровождающий на объекте: Елена Владимировна, 8-919-529-8588, Сухотин Дмитрий Николаевич, +7(919)510-14-40</t>
  </si>
  <si>
    <t xml:space="preserve"> ВВБ-3041-28</t>
  </si>
  <si>
    <t>0609</t>
  </si>
  <si>
    <t>г Кире ул Слободская 16</t>
  </si>
  <si>
    <t>Кузнецов Ярослав Юрьевич 79809304008
Сопровождающий на объекте: Горшкова Анастасия Васильевна Руководитель офиса +7 962 891 06 92</t>
  </si>
  <si>
    <t>Необходим монтаж 2-х дополнительных портов СКС в кассе (круг с восклицательным знаком на РП) на потолке для установки ТД Wi-Fi для Smart-POS</t>
  </si>
  <si>
    <t xml:space="preserve"> ВВБ-3041-29</t>
  </si>
  <si>
    <t xml:space="preserve"> г Киров ул Воровского 104Б</t>
  </si>
  <si>
    <t>Кузнецов Ярослав Юрьевич 79809304008
Сопровождающий на объекте: Полушина Елена Александровна Руководитель офиса +7 912 368 88 91</t>
  </si>
  <si>
    <t>СИБ-2120-167</t>
  </si>
  <si>
    <t>0447</t>
  </si>
  <si>
    <t>с Новичиха ул Первомайская 56</t>
  </si>
  <si>
    <t xml:space="preserve">СИБ-3745-45 </t>
  </si>
  <si>
    <t xml:space="preserve"> г Кемерово пр-кт Октябрьский 53,1 этаж, помещение 1.12,
Коммуникационный шкаф №1 в кроссовом помещении № 1.12 (1-й этаж)</t>
  </si>
  <si>
    <t xml:space="preserve"> Останин Сергей Михайлович 79030467611
Сопровождающий на объекте: Ветрова Любовь Александровна, +7(983)217-10-84</t>
  </si>
  <si>
    <t>Монтаж нового оптического дуплексного порта (два волокна) кат. OS2, ОМЗ: 6 шт.</t>
  </si>
  <si>
    <t>Необходим монтаж 6 оптических портов между шкафом № 1 кроссового помещения ГОСБ № 1.12 
(1-й этаж) и шкафом № 10 в серверной ОУ С ГОСБ № 3.05 (3 этаж), согласно приложенной схемы, с
использованием существующих направляющих лотков и отверстий между указанными помещениями . В связи с планируемыми работами по замене коммуникационного оборудования (тех. рефреш) в здании кампуса ГОСБ 8615, необходимо обеспечение целевыми коммуникациями ВОЛС между ядром ЛВС и
коммутаторами доступа сегментов Альфа и Сигма. Монтаж ВОЛС выполняется по существующим лоткам и направляющим между помещениями кроссовой 1.12 (1-й этаж) до коммуникационного шкафа № 10 в серверной ОУС 8615 (3 этаж). Расстояние - до 90 метров. Работы желательно провести в течение ноября 2024 года.</t>
  </si>
  <si>
    <t>СРБ-4850-40</t>
  </si>
  <si>
    <t>169</t>
  </si>
  <si>
    <t>Кузнецов  Ярослав  Юрьевич/  Аксенов  Игорь  Сергеевич  Аксенов  Игорь  Сергеевич  8-930-895-9769 Сопровождающий на объекте: Кузнецов Ярослав Юрьевич/ Гончаров Алексей Анатольевич,
+7(910)588-61-51</t>
  </si>
  <si>
    <t>СРБ-4850-41</t>
  </si>
  <si>
    <t>В связи с переносом АСО, расположенного вне кроссового помещения, из к. 122 (кабинет ТЗС и заливочная СБС кампуса ГОСБ) в кроссовую 1-2,  необходима модернизация СКС и создание дополнительных  портов. Gu  (медь),  24  порта.  Планировка 1  этажа здания с предполагаемым местом монтажа патчпанелей с портами и кроссовой 1-2 - прилагается.</t>
  </si>
  <si>
    <t>УБ-3825-146</t>
  </si>
  <si>
    <t>Губайдуллин Ренат Зуфарович 79872465556
Сопровождающий на объекте: Султанова Резеда +7 917 381 25 37, Ахмадиев Алексей +7(919)600-48-91</t>
  </si>
  <si>
    <t>Для проекта ССМ. Необходимо создать СКС порты в комнате пересчета и в окнах. Итого 7 портов</t>
  </si>
  <si>
    <t>УБ-3825-151</t>
  </si>
  <si>
    <t>739</t>
  </si>
  <si>
    <t xml:space="preserve"> Яковлева Юлия Наилевна 79876044198</t>
  </si>
  <si>
    <t>ВВБ-3114-13</t>
  </si>
  <si>
    <t xml:space="preserve"> г Чебоксары ул К.Маркса 52к2</t>
  </si>
  <si>
    <t xml:space="preserve"> Кузнецов Ярослав Юрьевич
Сопровождающий на объекте: Кириллова Татьяна Алексеевна 8-919-679-9733</t>
  </si>
  <si>
    <t xml:space="preserve"> СИБ-3821-76</t>
  </si>
  <si>
    <t xml:space="preserve"> Мамонтова Ирина Викторовна 79836264917
Сопровождающий на объекте: Сотрудник ВСП- Жумабаева Айнаш Шариповна; сотрдуник отдела
операционного аудита: Мамонтова Ирина Викторовна +7 904 322 38 47</t>
  </si>
  <si>
    <t>Для проекта ССМ. Необходимо создать СКС порты на окне № 1, № 6 и месте пересчета. Итого 3 порта.</t>
  </si>
  <si>
    <t xml:space="preserve">СРБ-4853-26 </t>
  </si>
  <si>
    <t xml:space="preserve"> г Балабаново ул 50 лет Октября 10</t>
  </si>
  <si>
    <t>Кузнецов Ярослав Юрьевич
Сопровождающий на объекте: Сафронова Мария Александровна 8-910-526-8647</t>
  </si>
  <si>
    <t>СРБ-4853-27</t>
  </si>
  <si>
    <t xml:space="preserve"> г Жуков ул Советская 6</t>
  </si>
  <si>
    <t>Кузнецов Ярослав Юрьевич
Сопровождающий на объекте: Гужанова Виктория Александровна 8-903-815-6779</t>
  </si>
  <si>
    <t>СРБ-4853-28</t>
  </si>
  <si>
    <t xml:space="preserve"> г Калуга ул Маршала Жукова 1</t>
  </si>
  <si>
    <t xml:space="preserve"> Кузнецов Ярослав Юрьевич/ Тимохина Наталия Николаевна 8-903-810-8267
Сопровождающий на объекте: Кузнецов Ярослав Юрьевич / Штырев Никита Александрович, 79158900238</t>
  </si>
  <si>
    <t>https://disk.yandex.ru/d/ZECxHfuS28uoZg</t>
  </si>
  <si>
    <t>https://disk.yandex.ru/d/dhmT5uDK7BUP4w</t>
  </si>
  <si>
    <t>https://disk.yandex.ru/d/zLxDBIKhgzyU8w</t>
  </si>
  <si>
    <t>https://disk.yandex.ru/d/o92dGJOCF38tsA</t>
  </si>
  <si>
    <t>https://disk.yandex.ru/d/x3u0wBsltFVsTw</t>
  </si>
  <si>
    <t>https://disk.yandex.ru/d/ik71oIxTnYY2FQ</t>
  </si>
  <si>
    <t>https://disk.yandex.ru/d/Gfn9oyCxP9Da4g</t>
  </si>
  <si>
    <t>https://disk.yandex.ru/d/t6jRbjDlGKfhpQ</t>
  </si>
  <si>
    <t>https://disk.yandex.ru/d/qEnav8A6Qwwwqg</t>
  </si>
  <si>
    <t>https://disk.yandex.ru/d/0W9zl1OU6ULjjA</t>
  </si>
  <si>
    <t>https://disk.yandex.ru/d/_fWNu28j6Il2hw</t>
  </si>
  <si>
    <t>https://disk.yandex.ru/d/bSb9AwwUYoBRkA</t>
  </si>
  <si>
    <t>https://disk.yandex.ru/d/stiJzz_vx2neXA</t>
  </si>
  <si>
    <t>https://disk.yandex.ru/d/lEWxbqho_39l0w</t>
  </si>
  <si>
    <t>https://disk.yandex.ru/d/Q0v30DtRLQu_mQ</t>
  </si>
  <si>
    <t>https://disk.yandex.ru/d/IorUeoCilyJXgw</t>
  </si>
  <si>
    <t>https://disk.yandex.ru/d/iBKxvj9htbxN5g</t>
  </si>
  <si>
    <t> 4504390816</t>
  </si>
  <si>
    <t xml:space="preserve">ББ-3741-38 </t>
  </si>
  <si>
    <t>Афанасьев Игорь 79834200910, Филыпин Ринат, +7(983)539-10-33</t>
  </si>
  <si>
    <t>По требованию кибербезопасности для исключения использования на РМ неуправляемых коммутаторов необходимо организовать 4 порта СКС</t>
  </si>
  <si>
    <t xml:space="preserve"> ВВБ-3117-32</t>
  </si>
  <si>
    <t>г Инсар ул Московская 916</t>
  </si>
  <si>
    <t xml:space="preserve"> Кузнецов Ярослав Юрьевич/ Курдюкова Любовь Владимировна 8-953-031-9948
Сопровождающий на объекте: Кузнецов Ярослав Юрьевич / Боронин Артем Игоревич, 79179901288</t>
  </si>
  <si>
    <t>ПВБ-7593-16</t>
  </si>
  <si>
    <t xml:space="preserve"> г Бугуруслан ул Промысловая 37</t>
  </si>
  <si>
    <t>Кузнецов Ярослав Юрьевич/ Васильева Татьяна Владимировна 8-922-811 -6517
Сопровождающий на объекте: Кузнецов Ярослав Юрьевич / Полчунов Артем Павлович, 79867906262</t>
  </si>
  <si>
    <t>ПВБ-7593-17</t>
  </si>
  <si>
    <t>г Орск пр-кт Ленина 47</t>
  </si>
  <si>
    <t>Кузнецов Ярослав Юрьевич / Шапенкова Юлия Александровна 8-922-629-5801
Сопровождающий  на  объекте:  Кузнецов  Ярослав  Юрьевич  /  Полещук  Александр  Юрьевич, 
+7(987)200-11-46</t>
  </si>
  <si>
    <t xml:space="preserve">ЦЧБ-8486-56 </t>
  </si>
  <si>
    <t>01000</t>
  </si>
  <si>
    <t xml:space="preserve"> г Павловск пр-кт Революции 19</t>
  </si>
  <si>
    <t>Корп. WiFi для Smart-POS (порт на потолке для установки ТД Wi-Fi)</t>
  </si>
  <si>
    <t>СИБ-3748-62</t>
  </si>
  <si>
    <t xml:space="preserve"> г Норильск ул Павлова 12</t>
  </si>
  <si>
    <t>Кузнецов Ярослав Юрьевич/ Остапенко Ирина Сергеевна 8-902-948-1822
Сопровождающий на объекте: Кузнецов Ярослав Юрьевич/ Пеланов Алексей Павлович, +7(913)167-62-95</t>
  </si>
  <si>
    <t xml:space="preserve"> СРБ-4850-42</t>
  </si>
  <si>
    <t>Рыбин Евгений Михайлович 79035118165
Сопровождающий на объекте: Рыбин Евгение +7 915 103 33 92/ Гончаров Алексей Анатольевич, +7(910)588-61-51</t>
  </si>
  <si>
    <t>монтаж порта СКС 13 (КАССА)</t>
  </si>
  <si>
    <t xml:space="preserve"> УБ-3825-153</t>
  </si>
  <si>
    <t>Кадымов Динис Ильдарович 79174001342
Сопровождающий на объекте: Евграфов Дмитрий Михайлович, +7(917)362-84-58</t>
  </si>
  <si>
    <t>Необходимо  смонтировать  новые  розетки  ТСО  в  административном  здании  ГОСБ  от  кроссовой  для переключения оборудования в целевые сети Sigma</t>
  </si>
  <si>
    <t xml:space="preserve"> ЦЧБ-6471-39 </t>
  </si>
  <si>
    <t>г Елец ул Комсомольская 81</t>
  </si>
  <si>
    <t>Александров Данила Евгеньевич 79277255665, Никитин Александр, +7(919)167-33-59</t>
  </si>
  <si>
    <t>Необходимо выполнить монтаж линии СКС для доп. ТД АР 14, отмеченной зелёным.</t>
  </si>
  <si>
    <t>https://disk.yandex.ru/d/t47rP-FVaehynw</t>
  </si>
  <si>
    <t>https://disk.yandex.ru/d/yXPxNRz5XPJ4Vw</t>
  </si>
  <si>
    <t>https://disk.yandex.ru/d/jNJL2Ni1NE0h-A</t>
  </si>
  <si>
    <t>https://disk.yandex.ru/d/2yGab2dl0LsOfw</t>
  </si>
  <si>
    <t>https://disk.yandex.ru/d/HDxzqEKRyqmgKw</t>
  </si>
  <si>
    <t>https://disk.yandex.ru/d/Do5ShK2uJ_TgEg</t>
  </si>
  <si>
    <t>https://disk.yandex.ru/d/w4X1r6INxO_oMA</t>
  </si>
  <si>
    <t>https://disk.yandex.ru/d/bdJnP0EfDm2YkA</t>
  </si>
  <si>
    <t>https://disk.yandex.ru/d/jApaquitSQnK2Q</t>
  </si>
  <si>
    <t xml:space="preserve"> ББ-3741-39</t>
  </si>
  <si>
    <t xml:space="preserve"> г Улан-Удэ, ул Гагарина, 60</t>
  </si>
  <si>
    <t>Санжижапов Юрий Борисович +79148374228
Сопровождающий на объекте: Ешинимаева Виктория Зоригтоевна 8-983-427-0950</t>
  </si>
  <si>
    <t>Замена ТКШ 42U 800*800</t>
  </si>
  <si>
    <t>Коми нов. 50005115108 от 06.11.2024</t>
  </si>
  <si>
    <t>88</t>
  </si>
  <si>
    <t>пгт.Шудаяг пр-д Кольцевой д.2 режим работы:Вт,чт,пт с 10:00-17:40</t>
  </si>
  <si>
    <t>ЦЧБ-8486-57</t>
  </si>
  <si>
    <t>с Новая Усмань. ул Ленина 272</t>
  </si>
  <si>
    <t>ЦЧБ-8486-58</t>
  </si>
  <si>
    <t>01322</t>
  </si>
  <si>
    <t xml:space="preserve"> г Россошь ул Пролетарская 74Б</t>
  </si>
  <si>
    <t>СИБ-3748-63</t>
  </si>
  <si>
    <t>Кузнецов Ярослав Юрьевич
Сопровождающий на объекте: Зябко Юлия Викторовна 8-923-335-5944</t>
  </si>
  <si>
    <t>СИБ-3748-64</t>
  </si>
  <si>
    <t>г Норильск ул Богдана Хмельницкого 7</t>
  </si>
  <si>
    <t xml:space="preserve"> Ольга Бондарева +7 926 195 80 46, Пеланов Алексей, +7(913)167-62-95</t>
  </si>
  <si>
    <t>В ВСП находится неуправляемый коммутатор(свитч). Схема помещения во вложении, схема монтажа розеток согласна плана.</t>
  </si>
  <si>
    <t>https://disk.yandex.ru/d/n51RSQjQWdURIA</t>
  </si>
  <si>
    <t>https://disk.yandex.ru/d/CZhMIOthAsPmag</t>
  </si>
  <si>
    <t>https://disk.yandex.ru/d/IrbLuOiL0Lg1uw</t>
  </si>
  <si>
    <t>https://disk.yandex.ru/d/ZyAsZXNfCehH8g</t>
  </si>
  <si>
    <t>https://disk.yandex.ru/d/smSAIAEqcNGiFA</t>
  </si>
  <si>
    <t>СИБ-3748-61</t>
  </si>
  <si>
    <t>Кузнецов Ярослав Юрьевич 79809304008
Сопровождающий на объекте: Анастасия Викторовна +7 913 531 07 07</t>
  </si>
  <si>
    <t>СИБ-2120-165</t>
  </si>
  <si>
    <t>0736</t>
  </si>
  <si>
    <t>г Новоалтайск ул 8 микрорайон 1/2</t>
  </si>
  <si>
    <t>Кузнецов Ярослав Юрьевич
Сопровождающий на объекте: Ходченко Анна Викторовна 8-913-267-9803</t>
  </si>
  <si>
    <t>https://disk.yandex.ru/d/MJ2OYYG-3PT7iA</t>
  </si>
  <si>
    <t>https://disk.yandex.ru/d/wuOGWtz2aKaRZA</t>
  </si>
  <si>
    <t xml:space="preserve"> СЗБ-5108-01</t>
  </si>
  <si>
    <t>Щёкотова Д.</t>
  </si>
  <si>
    <t>Золина А.</t>
  </si>
  <si>
    <t>Фроловичев П.</t>
  </si>
  <si>
    <t>Нехорошкова А.</t>
  </si>
  <si>
    <t>ВВБ-3041-34</t>
  </si>
  <si>
    <t>Тарбеев Сергей Витальевич 79127303023
Сопровождающий на объекте: Колот Олег Игоревич, +7(912)711-29-94</t>
  </si>
  <si>
    <t>Установка 16 розеток для РМ</t>
  </si>
  <si>
    <t>ВВБ-3117-33</t>
  </si>
  <si>
    <t>Иванов Александр Юрьевич 79179993282
Сопровождающий на объекте: Ровенская Дина 8-927-974-4464 (Рук), Моисеев Виталий, +7(987)990-13-11</t>
  </si>
  <si>
    <t>Были отрезаны расключенные розетки СКС, остались только кабели, кабели с запасом, необходимо существующие кабельные линии расключить в розетки и закрепить рядом с рабочим местом.</t>
  </si>
  <si>
    <t xml:space="preserve">ДВБ-3290-19 </t>
  </si>
  <si>
    <t xml:space="preserve"> г Благовещенск ул Зейская 240</t>
  </si>
  <si>
    <t>Елисеев Игорь Игоревич 79996810187
Сопровождающий на объекте: Куценко Оксана Викторовна 8-909-813-8094 +7 909 813 80 94/ Кулик Ян
Васильевич, 79145388297</t>
  </si>
  <si>
    <t>Для  организации  РМ  заведующего  складом  центрального  снабжения  -  1  рабочее  место  (для  подключения устройств к банк, сети требуется 5 розеток Омега и 2 Сигма)</t>
  </si>
  <si>
    <t xml:space="preserve">СЗБ-5108-02 </t>
  </si>
  <si>
    <t xml:space="preserve"> с Усть-Вымь ул Центральная 59</t>
  </si>
  <si>
    <t>Федулова Лариса Валерьевна РВСП , +7-904-861-8221, Маслова Любовь Николаевна, 79218755346
Сопровождающий на объекте: СБС Коротаев Евгений Павлович, +7-912-163-3552, Маслова Любовь
Николаевна, 79218755346</t>
  </si>
  <si>
    <t>3 порта для РМ Монтаж СКС портов на РМ сотрудника. Серверной и кроссовок, как таковой нет. 
Снизу красный крестик - розетки. Сверху крестик - куда надо вывести провода для подключения к
коммутатору.</t>
  </si>
  <si>
    <t>Архангельск нов. 50005115107 от 05.11.2024</t>
  </si>
  <si>
    <t>СЗБ-5107-01</t>
  </si>
  <si>
    <t xml:space="preserve"> г Онега ул Архангельская 10</t>
  </si>
  <si>
    <t>Маслова Любовь Николаевна 79218755346
Сопровождающий на объекте: Кушникова Татьяна Михайловна 79218755346</t>
  </si>
  <si>
    <t>Для проекта ССМ. Монтаж СКС портов 3 шт на 2-ой линии, 1 СКС порт в предкассовой, 2 СКС порта в кабине ЗК</t>
  </si>
  <si>
    <t>СЗБ-5107-02</t>
  </si>
  <si>
    <t>183</t>
  </si>
  <si>
    <t xml:space="preserve"> г Архангельск ул Свободы 26</t>
  </si>
  <si>
    <t>Маслова Любовь Николаевна 79218755346
Сопровождающий на объекте: Крупенина Елена Владимировна 8-980-981-9827</t>
  </si>
  <si>
    <t>Для проекта ССМ. Монтаж СКС портов в кабине ЗК-2 ШТ, В ХЦК-1 ШТ.</t>
  </si>
  <si>
    <t>СЗБ-5107-03</t>
  </si>
  <si>
    <t xml:space="preserve"> г Нарьян-Мар ул им В.И.Ленина 38</t>
  </si>
  <si>
    <t>Блинов Павел Вадимович 79815510072
Сопровождающий на объекте: Канева Ирина Дмитриевна (Заместитель руководителя офиса) 8-911-674-2727</t>
  </si>
  <si>
    <t>СИБ-3748-65</t>
  </si>
  <si>
    <t>0408</t>
  </si>
  <si>
    <t xml:space="preserve"> г Канск ул Эйдемана 10В</t>
  </si>
  <si>
    <t>Бондарева Ольга Сергеевна 79261958046
Сопровождающий на объекте: Ольга Бондарева +7 926 195 80 46, Рассыпчук Евгений +7(983)572-51-04</t>
  </si>
  <si>
    <t>На порту коммутатора: G8646-VSP-AC-00408-076-001-ALP_GEl/0/11 находится подключен коммутатор с маком OO:1D:B3:C8:1A:90 (HP PROCURVE J9029A), к нему подключено 2 шт. ЕИРС: 98ee-cba4-08a4 (214.201.76.2), b885-84b4-5602 (214.201.76.65). , квадрат серверная, стрелка расположение неуправляемого коммутатора hp и место монтажа 1 розетки, круг 2 розетка. Сейчас от серверной до коммутатора hp идёт прямой патч корд;</t>
  </si>
  <si>
    <t>СИБ-3821-77</t>
  </si>
  <si>
    <t>организация РМ</t>
  </si>
  <si>
    <t>СИБ-3821-78</t>
  </si>
  <si>
    <t xml:space="preserve"> Синицин Иван Александрович</t>
  </si>
  <si>
    <t>Необходимо смонтировать порты СКС в шкафу 314-Е, с целью переключения оборудования. Монтаж 48 портов СКС</t>
  </si>
  <si>
    <t>СРБ-4853-30</t>
  </si>
  <si>
    <t>Фадеев Фёдор +7 910 514 27 67, Штырев Никита 79158900238</t>
  </si>
  <si>
    <t>необходимо установить розетку СКС для подключения монитора электронной очереди, место отмечено стрелкой</t>
  </si>
  <si>
    <t xml:space="preserve">СРБ-4754-35 </t>
  </si>
  <si>
    <t>51</t>
  </si>
  <si>
    <t xml:space="preserve"> Спасский р-н, с. Лакаш, ул. Синицина, д. 39</t>
  </si>
  <si>
    <t>Синдеев А.В. 8-910 575 50 32</t>
  </si>
  <si>
    <t>Необходима поставка и монтаж ТКШ 20U вместо старого ТКШ, согласно схеме. Монтаж 4 портов СКС.</t>
  </si>
  <si>
    <t>ВВБ-3114-14</t>
  </si>
  <si>
    <t>г Новочебоксарск ул Винокурова 20</t>
  </si>
  <si>
    <t>Кузнецов Ярослав Юрьевич
Сопровождающий на объекте: Григорьева Мария Вячеславовна 8-917-658-5082</t>
  </si>
  <si>
    <t xml:space="preserve"> ВВБ-3238-07 </t>
  </si>
  <si>
    <t>г Йошкар-Ола ул Карла Маркса 109Б</t>
  </si>
  <si>
    <t>Аширкин  Александр  Евгеньевич  79177101303/  Чикунов  Николай  Иванович, +7(917)700-31-50</t>
  </si>
  <si>
    <t>Необходимо до каб. 4.19 выполнить монтаж 10 портов СКС для заливки ОС.</t>
  </si>
  <si>
    <t xml:space="preserve"> ВВБ-3392-25 </t>
  </si>
  <si>
    <t xml:space="preserve"> с Шаркай ул Советская 30</t>
  </si>
  <si>
    <t>Рыбин Евгений Михайлович 79035118165
Сопровождающий на объекте: Кузнецова Анна Александровна 8-912-764-4692</t>
  </si>
  <si>
    <t>Необходим монтаж 1  порта  СКС  для  ТД АР5  wifi в  запотолочном пространстве.</t>
  </si>
  <si>
    <t xml:space="preserve">СИБ-2120-168 </t>
  </si>
  <si>
    <t>0545</t>
  </si>
  <si>
    <t>с Смоленское ул Красноярская влд123, Окно 7, окно 8, окно 9, окно 10</t>
  </si>
  <si>
    <t>Бондарева Ольга Сергеевна 79261958046
Сопровождающий на объекте: Чепрасова Татьяна Викторовна Заместитель руководителя офиса
8-960-963-1956</t>
  </si>
  <si>
    <t>Требуется  монтаж  новых  портов  СКС  14  шт,  перетянуть  (перенести)  существующие  порты  2  шт.  (номера портов 1023,1024)</t>
  </si>
  <si>
    <t>ББ-3741-40</t>
  </si>
  <si>
    <t xml:space="preserve"> г Улан-Удэ ул Родины 1,1, 7 окно</t>
  </si>
  <si>
    <t xml:space="preserve"> Шелопугин Николай Сергеевич 79681490014
Сопровождающий на объекте: Малина Жанна Алексеевна 8-950-387-5487</t>
  </si>
  <si>
    <t>Необходима замена 2-х розеток СКС на окне 7 в лючке в полу (К45, К46). Провода UTP достаточно для новой обжимки. 7 окно.</t>
  </si>
  <si>
    <t>УБ-5885-04</t>
  </si>
  <si>
    <t>г Сургут пр-кт Мира 10</t>
  </si>
  <si>
    <t>Ангелин Андрей Сергеевич 79227983071
Сопровождающий на объекте: Зайцева Карина Салаватовна 8-982-411-0840</t>
  </si>
  <si>
    <t>Перемещение рабочего места. Необходимо переместить СКС розетки.</t>
  </si>
  <si>
    <t>СЗБ-2033-25</t>
  </si>
  <si>
    <t>01153</t>
  </si>
  <si>
    <t xml:space="preserve"> г. Кемь пр-кт Пролетарский 19</t>
  </si>
  <si>
    <t xml:space="preserve"> Кузнецов Ярослав Юрьевич/ Янушонис Ирина Викторовна 8-911-663-9112
Сопровождающий на объекте: Кузнецов Ярослав Юрьевич /Ильина Юлия Николаевна, +7(981)400-99-58</t>
  </si>
  <si>
    <t xml:space="preserve"> СИБ-2120-164</t>
  </si>
  <si>
    <t>0761</t>
  </si>
  <si>
    <t xml:space="preserve"> г Барнаул ЗАТО Сибирский ул Победы 2А</t>
  </si>
  <si>
    <t xml:space="preserve"> Вронских Алексей Александрович, 8-55111723, Блещавенко Виктор Александрович, +7(913)080-48-28</t>
  </si>
  <si>
    <t>Монтаж СКС от серверной до ТД S1B-8644-0761-VSP-AP01 c4fb-aa22-4360 (обозначена на плане помещения.)</t>
  </si>
  <si>
    <t>СРБ-4850-38</t>
  </si>
  <si>
    <t xml:space="preserve"> г Тула ул Металлургов 43</t>
  </si>
  <si>
    <t xml:space="preserve"> Кузнецов Ярослав Юрьевич / Шелухина Елена Олеговна 8-962-273-9423
Сопровождающий на объекте: Кузнецов Ярослав Юрьевич/ Гончаров Алексей Анатольевич, 
+7(910)588-61-51</t>
  </si>
  <si>
    <t xml:space="preserve">ВВБ-3041-16 </t>
  </si>
  <si>
    <t xml:space="preserve"> г Нолинск ул Спартака 21</t>
  </si>
  <si>
    <t>Кузнецов Ярослав Юрьевич, 79809304008
Сопровождающий на объекте: Ольга Валерьевна, 8-912-724-78-83,, Резвых Владимир Аркадьевич, 
+7(912)369-78-58</t>
  </si>
  <si>
    <t>ВВБ-4845-79</t>
  </si>
  <si>
    <t>Воронцов Сергей Александрович 79870863066
Сопровождающий на объекте: Аладьин Артём Олегович +7 987 740 13 21, Мубинов Руслан Алиевич, +7(910)140-13-87</t>
  </si>
  <si>
    <t>Перемещение/Восстановление ранее используемых портов в пределах объекта (порт): 48 шт</t>
  </si>
  <si>
    <t>Пучки кабелей патч проводов разбросаны под ногами, мешают</t>
  </si>
  <si>
    <t>ВВБ-4845-81</t>
  </si>
  <si>
    <t xml:space="preserve"> г Лукоянов ул Октябрьская 47е</t>
  </si>
  <si>
    <t xml:space="preserve"> Кузнецов Ярослав Юрьевич 79809304008
Сопровождающий на объекте: Киселева Ирина Сергеевна 8-903-043-6518</t>
  </si>
  <si>
    <t>ВВБ-4845-82</t>
  </si>
  <si>
    <t>ВВБ-4845-83</t>
  </si>
  <si>
    <t>Кузнецов Ярослав Юрьевич 79809304008
Сопровождающий на объекте: Промина Светлана 8-910-897-2923 (Рук), Данилов Максим +7(910)140-09-59</t>
  </si>
  <si>
    <t>Кузнецов Ярослав Юрьевич 79809304008
Сопровождающий на объекте: Анжелика Александровна +7 987 552 37 23, Кривокульский Денис Витальевич, +7(910)130-12-37</t>
  </si>
  <si>
    <t>ДВБ-3290-15</t>
  </si>
  <si>
    <t xml:space="preserve"> пгт Прогресс ул Ленинградская 29</t>
  </si>
  <si>
    <t>Кузнецов Ярослав Юрьевич 79809304008
Сопровождающий на объекте: Татьяна Анатольевна +7 909 818 24 44, Заботный Дмитрий +7(914)600-86-20</t>
  </si>
  <si>
    <t xml:space="preserve">ПВБ-7593-11 </t>
  </si>
  <si>
    <t xml:space="preserve"> Кузнецов Ярослав Юрьевич 79809304008
Сопровождающий на объекте: Никонова Ирина Сергеевна (Руководитель офиса) +7 987 854 02 92</t>
  </si>
  <si>
    <t xml:space="preserve"> СЗБ-1896-29 </t>
  </si>
  <si>
    <t>1675</t>
  </si>
  <si>
    <t xml:space="preserve"> г Ковдор ул Кошица 21</t>
  </si>
  <si>
    <t xml:space="preserve"> Кузнецов Ярослав Юрьевич// Зуева Галина Сергеевна 8-921-283-7516
Сопровождающий на объекте: Арчикова Татьяна Зиновьевна, +7(911)322-85-56</t>
  </si>
  <si>
    <t xml:space="preserve"> СЗБ-1896-30</t>
  </si>
  <si>
    <t>Кузнецов Ярослав Юрьевич/ Одувалов Андрей Вячеславович 8-921-724-4805
Сопровождающий на объекте: Кузнецов Ярослав Юрьевич/ Швец Андрей Федорович, +7(911)322-07-73</t>
  </si>
  <si>
    <t xml:space="preserve"> СИБ-3748-56</t>
  </si>
  <si>
    <t>г Норильск ул Шахтерская 17</t>
  </si>
  <si>
    <t>Кузнецов Ярослав Юрьевич 79809304008
Сопровождающий на объекте: Ксения Михайловна +7 938 332 33 70, Пеланов Алексей +7(913)167-62-95</t>
  </si>
  <si>
    <t xml:space="preserve"> с Аскиз ул Красноармейская 34</t>
  </si>
  <si>
    <t>Кузнецов Ярослав Юрьевич
Сопровождающий на объекте: Толмашова Нина Григорьевна 8-983-273-4506</t>
  </si>
  <si>
    <t xml:space="preserve"> СИБ-3745-44 </t>
  </si>
  <si>
    <t xml:space="preserve"> г Новокузнецк ул Ленина (Кузнецкий р-н) 43</t>
  </si>
  <si>
    <t xml:space="preserve"> Пятков Сергей Валентинович 79234697052
Сопровождающий на объекте: Кобелева Елена +7 951 177 19 46, Ручкин Павел +7(913)412-00-90</t>
  </si>
  <si>
    <t>Требуется подключить новое рабочее место сотрудника</t>
  </si>
  <si>
    <t xml:space="preserve"> СИБ-3745-46</t>
  </si>
  <si>
    <t xml:space="preserve"> пгт Грамотеино ул Светлая 25</t>
  </si>
  <si>
    <t>Кузнецов Ярослав Юрьевич
Сопровождающий на объекте: Батракова Любовь Павловна 8-913-314-9881</t>
  </si>
  <si>
    <t xml:space="preserve"> СИБ-3745-47</t>
  </si>
  <si>
    <t xml:space="preserve"> г Прокопьевск пр-кт Гагарина 3</t>
  </si>
  <si>
    <t>Николаева Татьяна Викторовна 8-906-982-3650</t>
  </si>
  <si>
    <t xml:space="preserve">УБ-3825-138 </t>
  </si>
  <si>
    <t xml:space="preserve"> Безруков Сергей Владимирович 79174399280</t>
  </si>
  <si>
    <t>Прокладка ВОЛС между ГОСБ 8598 и КИЦ 8598/0250</t>
  </si>
  <si>
    <t>УБ-3825-140</t>
  </si>
  <si>
    <t xml:space="preserve"> г Уфа ул 50-летия Октября 3</t>
  </si>
  <si>
    <t>Кузнецов Ярослав Юрьевич / Валеева Марина Денисовна 8-917-367-1530
Сопровождающий на объекте: Кузнецов Ярослав Юрьевич/ Мирослав Миодрагович, +7(987)055-01-84</t>
  </si>
  <si>
    <t>УБ-3825-141</t>
  </si>
  <si>
    <t>0775</t>
  </si>
  <si>
    <t xml:space="preserve"> с Федоровка ул Ленина 40</t>
  </si>
  <si>
    <t>Кузнецов Ярослав Юрьевич/Ишниязова Регина Талгатовна 8-937-832-6141
Сопровождающий  на  объекте:  Кузнецов  Ярослав  Юрьевич/  Исмагилов  Ильфат  Дамирович, 
+7(917)367-76-98</t>
  </si>
  <si>
    <t>ЦЧБ-8486-54</t>
  </si>
  <si>
    <t>Таравков Михаил Владимирович79204292192, Сухоруков Александр Александрович, +7(910)241-35-74</t>
  </si>
  <si>
    <t xml:space="preserve">для обеспечения функционирования АРМ ТСВ требуется прокладка 1 линии техлан (с установкой розетки) от ТКШ до помещения охраны на объекте банка по адресу: г. Воронеж, ул. Платонова, 19 (1 этаж). </t>
  </si>
  <si>
    <t>ЦЧБ-8486-55</t>
  </si>
  <si>
    <t xml:space="preserve"> Каширское ул Олимпийская 23</t>
  </si>
  <si>
    <t>Шлыков Евгений Сергеевич, 79521080296
Сопровождающий на объекте: Кириенко Евдокия Михайловна. +7 908 140 47 78, Кузнецов Игорь
Андреевич, 79997211300</t>
  </si>
  <si>
    <t>Необходимо создать СКС порты на кассе и 3-х окнах 2-й линии (отмечено во вложенном файле). Итого 4 порта.</t>
  </si>
  <si>
    <t>СЗБ-2033-21</t>
  </si>
  <si>
    <t>01206</t>
  </si>
  <si>
    <t xml:space="preserve"> п Ледмозеро ул 50 лет ВЛКСМ 16</t>
  </si>
  <si>
    <t>Маслова Любовь Николаевна 79218755346
Сопровождающий на объекте: Елагина Таисия 8-911-403-5896(Работник ВСП), Степанов Роман +7(911)412-77-65 (СБС)</t>
  </si>
  <si>
    <t>Для проекта ССМ, монтаж двух СКС портов на РМ сотрудников</t>
  </si>
  <si>
    <t>СРБ-4853-24</t>
  </si>
  <si>
    <t>Ковалёв Василий Евгеньевич 79056414117
Сопровождающий на объекте: Горбулева Елена Александровна - 8-910-521-2451, Лёвушкина Ксения Васильевна - 8-964-144-6677 +7 910 521 24 51</t>
  </si>
  <si>
    <t>Необходим монтаж 1 порта СКС для ССМ на РМ.</t>
  </si>
  <si>
    <t xml:space="preserve"> СИБ-3744-12</t>
  </si>
  <si>
    <t xml:space="preserve"> г Северск пр-кт Коммунистический 66</t>
  </si>
  <si>
    <t xml:space="preserve"> Кузнецов Ярослав Юрьевич/ Повинич Янина Александровна 8-913-855-0555
Сопровождающий на объекте: Кузнецов Ярослав Юрьевич /Орлов Константин Владимирович, 
+7(913)813-84-97</t>
  </si>
  <si>
    <t>Дополнительный  порт  (1шт)  в  кассе  (круг  с  восклицательным  знаком  на  РП)  на  потолке  для установки  ТД Wi-Fi.Серверная на цокольном этаже, помещение 2.</t>
  </si>
  <si>
    <t>https://disk.yandex.ru/d/Pq7CSqXvyNyGCQ</t>
  </si>
  <si>
    <t>https://disk.yandex.ru/d/8Yjq6ZI8SPB4OA</t>
  </si>
  <si>
    <t>https://disk.yandex.ru/d/ewOjt8ns7MY79w</t>
  </si>
  <si>
    <t>https://disk.yandex.ru/d/JaxFJk_Y780OaQ</t>
  </si>
  <si>
    <t>https://disk.yandex.ru/d/nn_q4Za4StoXnw</t>
  </si>
  <si>
    <t>https://disk.yandex.ru/d/hcBQeGT777YpAw</t>
  </si>
  <si>
    <t>https://disk.yandex.ru/d/tIfYeGYIwZdfxQ</t>
  </si>
  <si>
    <t>https://disk.yandex.ru/d/TxLIFGwvlCXV4A</t>
  </si>
  <si>
    <t>https://disk.yandex.ru/d/uMvPJMqaobHs_g</t>
  </si>
  <si>
    <t>https://disk.yandex.ru/d/Erh-4VYCja5OdQ</t>
  </si>
  <si>
    <t>https://disk.yandex.ru/d/1hl-7M1vqUs9qA</t>
  </si>
  <si>
    <t>https://disk.yandex.ru/d/vvvL9AcMeS2xUg</t>
  </si>
  <si>
    <t>https://disk.yandex.ru/d/nV4hUd5QZD__Gw</t>
  </si>
  <si>
    <t>https://disk.yandex.ru/d/pssYx6UMgdZWhw</t>
  </si>
  <si>
    <t>https://disk.yandex.ru/d/v5ldGKPxVglF6A</t>
  </si>
  <si>
    <t>https://disk.yandex.ru/d/lYKgjBEgmQSdKQ</t>
  </si>
  <si>
    <t>https://disk.yandex.ru/d/376f2qWYfqrb6w</t>
  </si>
  <si>
    <t>https://disk.yandex.ru/d/Pn6_ShNMg2E58w</t>
  </si>
  <si>
    <t>https://disk.yandex.ru/d/9JbVM03GnPx6qA</t>
  </si>
  <si>
    <t>https://disk.yandex.ru/d/ptkaUb95v6AlXw</t>
  </si>
  <si>
    <t>https://disk.yandex.ru/d/Odtz2qujI8hgEw</t>
  </si>
  <si>
    <t>https://disk.yandex.ru/d/mVgwu800z1Emcg</t>
  </si>
  <si>
    <t>https://disk.yandex.ru/d/U8TUSAQys1S_YQ</t>
  </si>
  <si>
    <t>https://disk.yandex.ru/d/9wkWd4FqkgX3JA</t>
  </si>
  <si>
    <t>https://disk.yandex.ru/d/HP87XSiG953-Lw</t>
  </si>
  <si>
    <t>https://disk.yandex.ru/d/gUo_qnzyxMS-nw</t>
  </si>
  <si>
    <t>https://disk.yandex.ru/d/7E8JnpgB7vuv-A</t>
  </si>
  <si>
    <t>https://disk.yandex.ru/d/YlQWWZrS2Y1Waw</t>
  </si>
  <si>
    <t>https://disk.yandex.ru/d/zMUTnUuIwaiyIw</t>
  </si>
  <si>
    <t>https://disk.yandex.ru/d/MwPcUHNbNqc3Dw</t>
  </si>
  <si>
    <t>https://disk.yandex.ru/d/EyANwL7yTBVHPw</t>
  </si>
  <si>
    <t>https://disk.yandex.ru/d/szm28YqUEoQXxQ</t>
  </si>
  <si>
    <t>https://disk.yandex.ru/d/tv2sjior49xAuQ</t>
  </si>
  <si>
    <t>https://disk.yandex.ru/d/Xx1_WjcSqcr5UQ</t>
  </si>
  <si>
    <t>https://disk.yandex.ru/d/OZ9W5m3Af3dcUQ</t>
  </si>
  <si>
    <t>https://disk.yandex.ru/d/cWyZEzwokbLdcA</t>
  </si>
  <si>
    <t>https://disk.yandex.ru/d/BfgmoakzulgIlw</t>
  </si>
  <si>
    <t>https://disk.yandex.ru/d/GKYEOcexfTUU4g</t>
  </si>
  <si>
    <t>https://disk.yandex.ru/d/1A0z1aUC2oGaHA</t>
  </si>
  <si>
    <t>https://disk.yandex.ru/d/dWopMen2diQgsg</t>
  </si>
  <si>
    <t>https://disk.yandex.ru/d/_v4fA7tf9CtUCQ</t>
  </si>
  <si>
    <t>https://disk.yandex.ru/d/Fd1OXgmcuDR6ag</t>
  </si>
  <si>
    <t>https://disk.yandex.ru/d/5z-Nntd7ditTsw</t>
  </si>
  <si>
    <t> 4504396718</t>
  </si>
  <si>
    <t> 4504388098</t>
  </si>
  <si>
    <t> 4504388286</t>
  </si>
  <si>
    <t xml:space="preserve"> Да</t>
  </si>
  <si>
    <t xml:space="preserve"> ВВБ-4845-87</t>
  </si>
  <si>
    <t xml:space="preserve"> Нижний Новгород, Сахарова, 2к4.</t>
  </si>
  <si>
    <t>Кузнецов Евгений Сергеевич 8-930-692-2778
Сопровождающий  на  объекте:  Кузнецов  Евгений  Сергеевич  8-930-692-2778/  Журавлев  Даниил  Алексеевич 8-987-744-51-56</t>
  </si>
  <si>
    <t>Поставка и монтажа напольного ТКШ размером не менее 32U, 600x800: 2 шт.</t>
  </si>
  <si>
    <t>Необходимо установить 2ТКШ, удовлетворяющий требованиям Стандарта. Тип монтажа- напольный; Габариты- не менее 32U 600(ширина)*800(глубина)мм; дверь одностворчатая. Фото: Схема монтажа ТКШ. А также требуется- монтаж 8 портов СКС межкросс. Из помещения "HSM для карт" в серверную 2эт. 
Фото:Схема монтажа СКС (1)/(2).</t>
  </si>
  <si>
    <t xml:space="preserve"> ДВБ-3290-20</t>
  </si>
  <si>
    <t xml:space="preserve"> с Тамбовка ул Калининская 68</t>
  </si>
  <si>
    <t>Бондарева Ольга Сергеевна +7 926 195 80 46
Сопровождающий на объекте: Пономарева Юлия Федоровна Руководитель офиса 8-914-395-5168</t>
  </si>
  <si>
    <t>Необходим  монтаж  2-х  портов  СКС  для  возможности  прямого  подключения  устройства,  без  использования хаба</t>
  </si>
  <si>
    <t xml:space="preserve"> г Сосногорск ул Зои Космодемьянской 2а</t>
  </si>
  <si>
    <t>Фимушкин Андрей Олегович 79997834493
Сопровождающий  на  объекте:  Пыстин  Андрей  Вячеславович  (Заместитель  руководителя  офиса)  +7  904  860 81 67</t>
  </si>
  <si>
    <t>Необходим монтаж 1-го порта СКС для Wi-Fi на потолке. Для точки доступа 9АР - указана на плане во вложении</t>
  </si>
  <si>
    <t>СЗБ-5107-04</t>
  </si>
  <si>
    <t xml:space="preserve"> г Архангельск ул Попова 14</t>
  </si>
  <si>
    <t>Маслова Любовь Николаевна 79218755346
Сопровождающий на объекте: Шарухина Ольга Анатольевна +7 921 489 17 56</t>
  </si>
  <si>
    <t>Для проекта ССМ. Монтаж СКС портов для ССМ на РМ+КП</t>
  </si>
  <si>
    <t>СЗБ-5107-05</t>
  </si>
  <si>
    <t xml:space="preserve"> г Архангельск пр-кт Ленинградский 330</t>
  </si>
  <si>
    <t>Маслова Любовь Николаевна 79218755346
Сопровождающий на объекте: Сорокина Надежда Федоровна +7 921 087 26 23</t>
  </si>
  <si>
    <t>Для проекта ССМ. Монтаж СКС порта в ПСОЦ</t>
  </si>
  <si>
    <t>СИБ-3748-66</t>
  </si>
  <si>
    <t xml:space="preserve"> г Красноярск ул Львовская 35</t>
  </si>
  <si>
    <t>Кузнецов Ярослав Юрьевич
Сопровождающий на объекте: Городова Наталья Фёдоровна 8-950-408-3132</t>
  </si>
  <si>
    <t xml:space="preserve">ЦЧБ-6471-40 </t>
  </si>
  <si>
    <t xml:space="preserve"> Дзбановский Игорь Валерьевич 79105339684</t>
  </si>
  <si>
    <t>Требуется монтаж 4 портов для wi-fi согласно приложенной схемы радиопланирования.</t>
  </si>
  <si>
    <t>https://disk.yandex.ru/d/Q6VrzPh6GBipaA</t>
  </si>
  <si>
    <t>https://disk.yandex.ru/d/6CkmMMLEx2c9lQ</t>
  </si>
  <si>
    <t>https://disk.yandex.ru/d/RqH0xigvUgmTKA</t>
  </si>
  <si>
    <t>https://disk.yandex.ru/d/6JA0Jkrd4hJpJA</t>
  </si>
  <si>
    <t>https://disk.yandex.ru/d/zIS0ZHP9DgClFA</t>
  </si>
  <si>
    <t>https://disk.yandex.ru/d/4K3hkB5UIGWMKw</t>
  </si>
  <si>
    <t>https://disk.yandex.ru/d/wqZHl_J1rEmx_g</t>
  </si>
  <si>
    <t>СЗБ-5108-03</t>
  </si>
  <si>
    <t>Демонтаж/монтаж портов при замене шкафов (за порт)</t>
  </si>
  <si>
    <t xml:space="preserve"> СИБ-3748-67</t>
  </si>
  <si>
    <t>Першина Анна Леонидовна 79135910182
Сопровождающий на объекте: Спехов Никита Сергеевич Заместитель руководителя офиса 8-923-217-5698</t>
  </si>
  <si>
    <t>Необходим монтаж 2-х портов СКС для СУО ДТ</t>
  </si>
  <si>
    <t>СИБ-3821-79</t>
  </si>
  <si>
    <t>Денисенко Е.В. +7 913 658 11 77/ Романовский Илья Витальевич 8-913-660-9451</t>
  </si>
  <si>
    <t>Новое помещение, нужно организовать РМ - 10 портов СКС</t>
  </si>
  <si>
    <t>https://disk.yandex.ru/d/AvCAsCtK7IACAQ</t>
  </si>
  <si>
    <t>https://disk.yandex.ru/d/0yEU-s2G2Ujo0g</t>
  </si>
  <si>
    <t>Монтаж оптического дуплексного порта (два волокна) кат. OS2, OM3 в кол-ве: 12 шт.</t>
  </si>
  <si>
    <t xml:space="preserve">СЗБ-1896-31 </t>
  </si>
  <si>
    <t>01386</t>
  </si>
  <si>
    <t>г Апатиты ул Жемчужная 15А</t>
  </si>
  <si>
    <t xml:space="preserve"> Кузнецов Ярослав Юрьевич 79995597344
Сопровождающий на объекте: Новожилова Юлия Сергеевна 8-953-752-6922</t>
  </si>
  <si>
    <t>Дополнительный порт (1шт) в кассе (круг с восклицательным знаком на РП) WiFi для Smart-POS</t>
  </si>
  <si>
    <t>СЗБ-5107-06</t>
  </si>
  <si>
    <t xml:space="preserve"> рп Октябрьский ул Ленина 12</t>
  </si>
  <si>
    <t>Коротков Олег Андреевич 79062856002
Сопровождающий на объекте: Басалаева Оксана Анатольевна (Заместитель руководителя офиса) 8-921-079-7881</t>
  </si>
  <si>
    <t>Необходим монтаж 1-го порта СКС для ТСО</t>
  </si>
  <si>
    <t>СИБ-3744-14</t>
  </si>
  <si>
    <t xml:space="preserve"> г Томск ул Красноармейская 114</t>
  </si>
  <si>
    <t xml:space="preserve"> Соловьева Анна Николаевна 79137235623
Сопровождающий на объекте: Ильюшкина Валерия Игоревна 8-913-854-3405 (сотр ВСП)</t>
  </si>
  <si>
    <t>Необходиммонтаж 2 портов СКС для УС 60027429.</t>
  </si>
  <si>
    <t>СРБ-4853-29</t>
  </si>
  <si>
    <t xml:space="preserve"> г Боровск ул Ленина 64</t>
  </si>
  <si>
    <t>УБ-5885-05</t>
  </si>
  <si>
    <t>г Сургут ул Быстринская 11</t>
  </si>
  <si>
    <t>Кузнецов Ярослав Юрьевич/ Нарулева Надежда Владимировна 8-960-525-5910
Сопровождающий на объекте: Кузнецов Ярослав Юрьевич/ Ольховский Дмитрий Андреевич, 
+7(910)510-38-68</t>
  </si>
  <si>
    <t>Ангелин Андрей Сергеевич +7 922 798 30 71/ Гарипов Марат Рафилевич, +7(982)870-64-96</t>
  </si>
  <si>
    <t>Для подключения МФУ необходима СКС розетка. Пред кладовая.</t>
  </si>
  <si>
    <t>ЦЧБ-6471-41</t>
  </si>
  <si>
    <t>Лапшов  Виталий  Владимирович  8-980-354-6991/  Михалина  Екатерина  Анатольевна  79515428798 Сопровождающий на объекте: Никитин Александр Сергеевич, +7(919)167-33-59</t>
  </si>
  <si>
    <t>Требуется организация СКС к ДУСУС</t>
  </si>
  <si>
    <t>https://disk.yandex.ru/d/RQ1piKkALULKLA</t>
  </si>
  <si>
    <t>https://disk.yandex.ru/d/033qpZlSeTlYKA</t>
  </si>
  <si>
    <t>https://disk.yandex.ru/d/WdYZA0NzCP3sxA</t>
  </si>
  <si>
    <t>https://disk.yandex.ru/d/yE-ee0M2IrmYDw</t>
  </si>
  <si>
    <t>https://disk.yandex.ru/d/HK31mHXDUVk_QA</t>
  </si>
  <si>
    <t>https://disk.yandex.ru/d/SsSJBe5c6eRmDw</t>
  </si>
  <si>
    <t>4504402671 </t>
  </si>
  <si>
    <t xml:space="preserve">ВВБ-3117-34 </t>
  </si>
  <si>
    <t xml:space="preserve"> г Саранск ул Коммунистическая 32</t>
  </si>
  <si>
    <t>Аброськин Владимир Васильевич 79179970000
Сопровождающий на объекте: Исаева Елена Ивановна 8-927-184-4335</t>
  </si>
  <si>
    <t>Необходимо создание информационных розеток (для подключения сетевых устройств)для переноса Интернет киоска.</t>
  </si>
  <si>
    <t>ВВБ-3392-26</t>
  </si>
  <si>
    <t xml:space="preserve"> Соломыкова Ольга Андреевна 79156872267
Сопровождающий  на  объекте:  Абалаков  Сергей  Валерьевич  +7  912  016  41  54/  Сухих  Алексей  Сергеевич, 79199122920</t>
  </si>
  <si>
    <t>Организовать подведение СКС для подключения ЖК панели. Акт/схема во вложении.</t>
  </si>
  <si>
    <t xml:space="preserve"> ВВБ-4845-88</t>
  </si>
  <si>
    <t>Власова Наталья Павловна 79159350350
Сопровождающий на объекте: Крючкова Елена Николаевна +7 908 238 78 72</t>
  </si>
  <si>
    <t>Необходим монтаж 2 портов СКС для РМ</t>
  </si>
  <si>
    <t xml:space="preserve"> ББ-3741-41</t>
  </si>
  <si>
    <t>с Тарбагатай ул Школьная 10а</t>
  </si>
  <si>
    <t>ПВБ-7593-18</t>
  </si>
  <si>
    <t>0499</t>
  </si>
  <si>
    <t xml:space="preserve"> г Новотроицк ул Советская 118А</t>
  </si>
  <si>
    <t>Кузнецов Ярослав Юрьевич (1525681) 79809304008</t>
  </si>
  <si>
    <t>ПВБ-7593-19</t>
  </si>
  <si>
    <t>0506</t>
  </si>
  <si>
    <t xml:space="preserve"> г Новотроицк ул Советская 62А</t>
  </si>
  <si>
    <t>СЗБ-2033-26</t>
  </si>
  <si>
    <t>01212</t>
  </si>
  <si>
    <t xml:space="preserve"> г Олонец ул Урицкого 15а</t>
  </si>
  <si>
    <t>Кузнецов Ярослав Юрьевич 79809304008
Сопровождающий на объекте: Дерягина Ольга Андреевна 8-909-568-5469</t>
  </si>
  <si>
    <t xml:space="preserve"> СЗБ-5107-07 </t>
  </si>
  <si>
    <t xml:space="preserve"> г Котлас ул Кузнецова 16</t>
  </si>
  <si>
    <t>Шестаков Евгений Владимирович 79115880102</t>
  </si>
  <si>
    <t>Требуется установка телефона для организации работы хранения денег Центрального Банка в рамках проекта "Эффективная наличность" помещение 139</t>
  </si>
  <si>
    <t xml:space="preserve"> УБ-3825-136</t>
  </si>
  <si>
    <t xml:space="preserve">  г  Уфа  ул  Рихарда  Зорге  5литерВ, 1 (кассовый блок), 2 (комната хранения оружия), 3 (кроссовая)</t>
  </si>
  <si>
    <t>Назаров Владимир Петрович 79173710937
Сопровождающий  на  объекте:  Муллаянов  Ринат  Махмутович  8-917-348-7505  (Руководитель  центра), Погорелов Эдуард Алексеевич, +7(917)367-15-69 (СБС)</t>
  </si>
  <si>
    <t>необходим  монтаж  6  портов  СКС  для  приборов  охраны</t>
  </si>
  <si>
    <t xml:space="preserve">ЦЧБ-6471-42 </t>
  </si>
  <si>
    <t xml:space="preserve"> с Елецкая Лозовка ул Выгонская-Буторина 2</t>
  </si>
  <si>
    <t>Шацких Павел Николаевич 79107394342
Сопровождающий на объекте: Мамай Людмила Николаевна 8-919-163-5867</t>
  </si>
  <si>
    <t>Необходимо смонтировать 4-6 портов СКС от всех потребителей в ранее смонтированный шкаф 12U для последующего переноса в него АСО ВСП. Точное количество портов необходимо уточнить по результатам обследования СБС.</t>
  </si>
  <si>
    <t>https://disk.yandex.ru/d/G6Il4rpQzfEHQg</t>
  </si>
  <si>
    <t>https://disk.yandex.ru/d/sCuYXBv0K-7pQg</t>
  </si>
  <si>
    <t>https://disk.yandex.ru/d/KrXfSLAWKN-_Mw</t>
  </si>
  <si>
    <t>https://disk.yandex.ru/d/KRtJBdS9iiwLiQ</t>
  </si>
  <si>
    <t>https://disk.yandex.ru/d/ZeS7ahSI-22D6Q</t>
  </si>
  <si>
    <t>https://disk.yandex.ru/d/aCIO9lpCOQcARA</t>
  </si>
  <si>
    <t>https://disk.yandex.ru/d/asYpZReAf9l_rg</t>
  </si>
  <si>
    <t>https://disk.yandex.ru/d/l1d2hwqVcWoLnA</t>
  </si>
  <si>
    <t>https://disk.yandex.ru/d/mti9TW6suVk_fg</t>
  </si>
  <si>
    <t>https://disk.yandex.ru/d/CzE1iNdjfOk0pA</t>
  </si>
  <si>
    <t>ВВБ-3117-35</t>
  </si>
  <si>
    <t xml:space="preserve"> с Дубенки ул Центральная 19</t>
  </si>
  <si>
    <t xml:space="preserve"> Крутова К.Е. +7 910 104 10 70, Даканов Игорь, +7(987)990-14-04</t>
  </si>
  <si>
    <t>Установить розетки для подключения ССМ в сеть</t>
  </si>
  <si>
    <t>ВВБ-4845-78</t>
  </si>
  <si>
    <t xml:space="preserve"> Власова Наталья Павловна 79159350350
Сопровождающий на объекте: Крючкова Елена Николаевна +7 908 238 78 72, Ваулина Юлия , 
+7(910)140-13-70</t>
  </si>
  <si>
    <t>В  помещениях  1,2,3  порты  СКС  смонтированы по  4 кабеля в каждом кабинете. Необходим а установка 12 информационных розеток. Серверная отмечена</t>
  </si>
  <si>
    <t xml:space="preserve"> СРБ-4754-36 </t>
  </si>
  <si>
    <t>г Сасово ул Революции 606</t>
  </si>
  <si>
    <t>Митин Александр Юрьевич 79155906887</t>
  </si>
  <si>
    <t>В связи с перенастройкой сети и не возможности использовать разветвители необходимо провести дополнительные сетевые разетки.</t>
  </si>
  <si>
    <t xml:space="preserve"> СРБ-4754-37</t>
  </si>
  <si>
    <t xml:space="preserve"> г Сасово ул Революции 606</t>
  </si>
  <si>
    <t xml:space="preserve"> Митин Александр Юрьевич 79155906887</t>
  </si>
  <si>
    <t>В связи с изменением сети требуются дополнительные сетевые розетки.</t>
  </si>
  <si>
    <t xml:space="preserve"> СИБ-2120-169 </t>
  </si>
  <si>
    <t xml:space="preserve"> г Барнаул ул Германа Титова 17</t>
  </si>
  <si>
    <t>Панченко Борис Анатольевич +7 995 523 64 63
Сопровождающий на объекте: Шелепова Ирина Сергеевна 8-913-087-2616 (РВСП)</t>
  </si>
  <si>
    <t xml:space="preserve">Необходим  монтаж  3  портов  СКС  для  подключения  монетной  витрины.  </t>
  </si>
  <si>
    <t xml:space="preserve"> СИБ-2120-170</t>
  </si>
  <si>
    <t xml:space="preserve"> г Барнаул ул Георгия Исакова 270</t>
  </si>
  <si>
    <t>Панченко Борис Анатольевич +7 995 523 64 63
Сопровождающий на объекте: Старцева Ольга Николаевна 8-913-260-8233</t>
  </si>
  <si>
    <t>На  основании  заявки  SD220278234  на  подключение  монетной  витрины  необходимо  провести  3  кабеля  СКС к месту установки монетной-витрины.</t>
  </si>
  <si>
    <t xml:space="preserve"> СИБ-3820-09 </t>
  </si>
  <si>
    <t xml:space="preserve"> г Абакан ул Пушкина 165стр1, цоколь,
помещение №4 на схеме, комната дежурных инкассаторов</t>
  </si>
  <si>
    <t>Дмитриев Андрей Анатольевич 79235930001
Сопровождающий на объекте: Бородин Евгений Борисович, +7(983)199-50-60 (СБС), Чиркова Наталья Ивановна 8-983-199-6245 ( рук киц)</t>
  </si>
  <si>
    <t>Необходим монтаж 4 портов СКС в подразделении инкассации в целях устранения неуправляемых 
коммутаторов по требованию ДКБ</t>
  </si>
  <si>
    <t>ЦЧБ-8486-59</t>
  </si>
  <si>
    <t>Необходимо провести сеть к 6 новым рабочим местам. ВО вложении схема рассадки 2 лист 6шт. -выделено красным цветом.</t>
  </si>
  <si>
    <t>ЦЧБ-8486-60</t>
  </si>
  <si>
    <t xml:space="preserve"> г Луганск ул Газеты Луганской Правды 130В</t>
  </si>
  <si>
    <t xml:space="preserve"> Ушаков Сергей Сергеевич 79595683560</t>
  </si>
  <si>
    <t>Для подключения новых АРМ требуется 3 IT розетки</t>
  </si>
  <si>
    <t>ЦЧБ-8486-61</t>
  </si>
  <si>
    <t xml:space="preserve"> пгт Подгоренский ул Вокзальная 63</t>
  </si>
  <si>
    <t xml:space="preserve"> Гусев Антон Алексеевич 79612643967/ Зайченко Андрей Викторович, +7(919)180-10-95</t>
  </si>
  <si>
    <t>проверить наличие СКС, при необходимости провести КС</t>
  </si>
  <si>
    <t>https://disk.yandex.ru/d/MuMykZkUfzOr8w</t>
  </si>
  <si>
    <t>https://disk.yandex.ru/d/SUnu0NOI4MjeaQ</t>
  </si>
  <si>
    <t>https://disk.yandex.ru/d/mBQ8ZMiWgm3F6A</t>
  </si>
  <si>
    <t>https://disk.yandex.ru/d/Xou9Zk_VTSKp9g</t>
  </si>
  <si>
    <t>https://disk.yandex.ru/d/k5OErQtYgZrnfA</t>
  </si>
  <si>
    <t>https://disk.yandex.ru/d/REBFLCj26FZsZQ</t>
  </si>
  <si>
    <t>https://disk.yandex.ru/d/mMkQoAbpx7RjgA</t>
  </si>
  <si>
    <t>https://disk.yandex.ru/d/pxEv1UkgpIGFMA</t>
  </si>
  <si>
    <t>https://disk.yandex.ru/d/vNjwJxKHBlLNSA</t>
  </si>
  <si>
    <t>https://disk.yandex.ru/d/Ey70bxsjciigow</t>
  </si>
  <si>
    <t>Новокузнецк  ул Тольятти (Центральный р-н) зд27</t>
  </si>
  <si>
    <t xml:space="preserve">УБ-3828-12 </t>
  </si>
  <si>
    <t xml:space="preserve"> г Ноябрьск пр-кт Мира 76</t>
  </si>
  <si>
    <t>Велев Павел Георгиевич 79224542989
Сопровождающий  на  объекте:  Башкирцев  Сергей  Николаевич  8-912-423-6079;  Рябчиков  Николай
Германович 89195535896</t>
  </si>
  <si>
    <t>Необходимо с серверного помещения (2 этаж) провести по одной розетки в оружейную комнату ОИ и в кассу</t>
  </si>
  <si>
    <t xml:space="preserve"> ПВБ-7593-20 </t>
  </si>
  <si>
    <t xml:space="preserve"> с Ташла ул Довженко 25А</t>
  </si>
  <si>
    <t>Кузнецов Ярослав Юрьевич
Сопровождающий на объекте: Илюшкина Ирина Викторовна 8-922-805-7584</t>
  </si>
  <si>
    <t xml:space="preserve"> ВВБ-3117-36 </t>
  </si>
  <si>
    <t>В связи с замечаниями безопасности необходимо обеспечить СУО и ТСУО розетками СКС (2 шт.), план во вложении, проходка из серверной на цокольном этаже на Ій этаж обозначена точкой. Порты разместить под потолком.</t>
  </si>
  <si>
    <t xml:space="preserve"> УБ-3825-154 </t>
  </si>
  <si>
    <t>Иванов Александр Юрьевич 79179993282
Сопровождающий на объекте: Мамаева Алёна Владимировна 8-937-672-5333</t>
  </si>
  <si>
    <t>Необходимо провести сеть СКС в кабинет СБС</t>
  </si>
  <si>
    <t>ВВБ-3238-08</t>
  </si>
  <si>
    <t>Хлыбов Максим Александрович +7 927 870 00 67/ Филиппов Роман Олегович, +7(917)700-93-81</t>
  </si>
  <si>
    <t>Необходимо дополнительный порт для подключения МФУ на новых РМ</t>
  </si>
  <si>
    <t>СИБ-3821-80</t>
  </si>
  <si>
    <t>Анпилогов  Виктор  Сергеевич  79531992188/  Бармаков  Станислав  Валерьевич, +7(913)650-40-65</t>
  </si>
  <si>
    <t>Необходимы коммуникации для установки офисных банкоматов взамен межстенных</t>
  </si>
  <si>
    <t>ЦЧБ-6471-43</t>
  </si>
  <si>
    <t xml:space="preserve"> Юрина Наталия Валентиновна 79038603095</t>
  </si>
  <si>
    <t>Вывести 2 порта СКС для РМ</t>
  </si>
  <si>
    <t xml:space="preserve">СИБ-3748-68 </t>
  </si>
  <si>
    <t xml:space="preserve"> Бондарева Ольга Сергеевна 79261958046
Сопровождающий на объекте: Щетинина Дарья Владиславовна 8-996-055-4852</t>
  </si>
  <si>
    <t>На порту коммутатора G8646-VSP-AC-00719-043-001-ALP_GE0/0/23 находится неуправляемый коммутатор(свитч), расположенный на рабочем месте №9 (розетка: 21.5 А)</t>
  </si>
  <si>
    <t>ББ-3741-42</t>
  </si>
  <si>
    <t>г Улан-Удэ ул Родины 1</t>
  </si>
  <si>
    <t>Шелопугин Николай Сергеевич 79681490014</t>
  </si>
  <si>
    <t>Добрый день! В 6 окне необходим ремонт порта, ПК не включается</t>
  </si>
  <si>
    <t>https://disk.yandex.ru/d/82hsEIxZZBOC_w</t>
  </si>
  <si>
    <t>https://disk.yandex.ru/d/u-hSUjynl0QnTQ</t>
  </si>
  <si>
    <t>https://disk.yandex.ru/d/cg7aEWLuSzMEPg</t>
  </si>
  <si>
    <t>https://disk.yandex.ru/d/tdX6BiQnVldTAw</t>
  </si>
  <si>
    <t>https://disk.yandex.ru/d/lQahXV9CithY1w</t>
  </si>
  <si>
    <t>https://disk.yandex.ru/d/xLYkFkyMpVl-LA</t>
  </si>
  <si>
    <t>https://disk.yandex.ru/d/4qVIP7n0PJYkew</t>
  </si>
  <si>
    <t>https://disk.yandex.ru/d/VAAEKcHdZsszqA</t>
  </si>
  <si>
    <t>https://disk.yandex.ru/d/6ZcK4OOA0rkXWw</t>
  </si>
  <si>
    <t> 4504405983 </t>
  </si>
  <si>
    <t xml:space="preserve"> ВВБ-3041-35</t>
  </si>
  <si>
    <t>г Уржум ул Рокина 23</t>
  </si>
  <si>
    <t xml:space="preserve"> Сапожников Александр Владимирович +7 919 524 27 75
Сопровождающий на объекте: Резвых Владимир Аркадьевич (СБС) +7(912)369-78-58</t>
  </si>
  <si>
    <t>Необходим монтаж 3-х портов СКС для организации рабочих мест</t>
  </si>
  <si>
    <t xml:space="preserve"> ДВБ-3290-21</t>
  </si>
  <si>
    <t xml:space="preserve"> г Благовещенск ул Пионерская 12</t>
  </si>
  <si>
    <t xml:space="preserve"> Бондарева Ольга Сергеевна 79261958046
Сопровождающий на объекте: Бакшеева Виктория Сергеевна Заместитель руководителя офиса 8-924-141-0438</t>
  </si>
  <si>
    <t>Необходим монтаж 4-х портов СКС</t>
  </si>
  <si>
    <t xml:space="preserve">УБ-3901-12 </t>
  </si>
  <si>
    <t xml:space="preserve"> г Тобольск ул Семена Ремезова 124</t>
  </si>
  <si>
    <t>Гилева Ольга Анатольевна +7 904 808 60 74</t>
  </si>
  <si>
    <t>необходимо провести информационную розетку дляподключения телевизора Сбер ТВ</t>
  </si>
  <si>
    <t>https://disk.yandex.ru/d/zW-bDDW3iUAhCA</t>
  </si>
  <si>
    <t>https://disk.yandex.ru/d/kGGr3OL32r8EXA</t>
  </si>
  <si>
    <t>https://disk.yandex.ru/d/SXwBOALZlazyvw</t>
  </si>
  <si>
    <t>ВВБ-4845-89</t>
  </si>
  <si>
    <t>Воронцов Сергей Александрович 79870863066
Сопровождающий на объекте: Аладьин Артём Олегович +7 987 740 13 21</t>
  </si>
  <si>
    <t>Монтаж 25 портов СКС для РМ</t>
  </si>
  <si>
    <t>ВВБ-4845-90</t>
  </si>
  <si>
    <t>г Выкса ул Красные зори зд7А</t>
  </si>
  <si>
    <t>Фимушкин Андрей Олегович 79997834493
Сопровождающий на объекте: Горынова Ирина Сергеевна +7 920 003 07 02</t>
  </si>
  <si>
    <t>1 порт СКС для Wi-Fi на потолке. Для точки доступа 13АР - указана на плане во вложении (кабинет руководителя)</t>
  </si>
  <si>
    <t>ВВБ-4845-91</t>
  </si>
  <si>
    <t xml:space="preserve"> Шульпин Вадим Вячеславович 8-51096109
Сопровождающий на объекте: Аввакумова Ольга Викторовна +7 999 078 42 95</t>
  </si>
  <si>
    <t>В кабинете руководителя требуется установка 4 сетевых розеток</t>
  </si>
  <si>
    <t>СЗБ-5108-04</t>
  </si>
  <si>
    <t xml:space="preserve"> с Койгородок ул Советская 24</t>
  </si>
  <si>
    <t>Белых Михаил Васильевич +7 912 191 23 75
Сопровождающий на объекте: Карманова Ольга Брониславовна Руководитель офиса 8-904-106-9723</t>
  </si>
  <si>
    <t>СЗБ-5108-05</t>
  </si>
  <si>
    <t>108</t>
  </si>
  <si>
    <t>г Сосногорск мкр 6-й 18/1</t>
  </si>
  <si>
    <t>Для проекта ССМ. Монтаж СКС портов на РМ сотрудников</t>
  </si>
  <si>
    <t>СИБ-3748-69</t>
  </si>
  <si>
    <t xml:space="preserve"> Ольга Бондарева +7 926 195 80 46/ Ивлев Евгений Александрович
8-983-057-5166</t>
  </si>
  <si>
    <t>G8646-VSP-AC-00311-025-129-ALP_GE0/0/14: На порту коммутатора
G8646-VSP-AC-00311-025-129-ALP_GE0/0/14 находится неуправляемый коммутатор(свитч)/ Схема помещения во вложении;</t>
  </si>
  <si>
    <t>СИБ-3748-70</t>
  </si>
  <si>
    <t>044</t>
  </si>
  <si>
    <t>г Красноярск пр-кт им.газеты Красноярский рабочий 47</t>
  </si>
  <si>
    <t>Бондарева Ольга Сергеевна 79261958046
Сопровождающий на объекте: Светличная Наталия Сергеевна 8-913-031-0540/Петров Николай Владимирович, +7(923)324-25-22</t>
  </si>
  <si>
    <t>G8646-VSP-AC-00044-102-001-ALP [210031 ]_GE2/0/1: На порту коммутатора
G8646-VSP-AC-00044-102-001-ALP [210031 ]_GE2/0/1 находится неуправляемый коммутатор(свитч).- Схема помещения во вложении.</t>
  </si>
  <si>
    <t>УБ-3828-13</t>
  </si>
  <si>
    <t xml:space="preserve"> г Салехард ул Республики 10</t>
  </si>
  <si>
    <t xml:space="preserve"> Букреев Василий Васильевич 79260258309
Сопровождающий на объекте: Колоколова Елена Григорьевна 8-912-910-0826</t>
  </si>
  <si>
    <t>9 портов СКС для Wi-Fi на потолке. Для 9 точек доступа - указаны на плане во вложении. ВИП ВСП? Есть лючки для монтажа СКС</t>
  </si>
  <si>
    <t xml:space="preserve"> СИБ-2120-171 </t>
  </si>
  <si>
    <t xml:space="preserve"> с Горьковское ул Октябрьская влдЗЗ режим работы:Пн,вт,пт с 9:00-16:20</t>
  </si>
  <si>
    <t>79137235623 Соловьева Анна Николаевна
Сопровождающий на объекте: 79137235623 Соловьева Анна Николаевна</t>
  </si>
  <si>
    <t>По информации от АРМ СБС СКС от ТК ШКАФА до УС в ВСП отсутствует. Требуется восстановить</t>
  </si>
  <si>
    <t>https://disk.yandex.ru/d/WoOquryK7IM9Ng</t>
  </si>
  <si>
    <t>https://disk.yandex.ru/d/uVxWRmMSFl1gmQ</t>
  </si>
  <si>
    <t>https://disk.yandex.ru/d/Y7yff0Xjmm93qQ</t>
  </si>
  <si>
    <t>https://disk.yandex.ru/d/zFPtg0QQl3Akqw</t>
  </si>
  <si>
    <t>https://disk.yandex.ru/d/MT3gqDWQQeU_9g</t>
  </si>
  <si>
    <t>https://disk.yandex.ru/d/mWxth-PcElPEEQ</t>
  </si>
  <si>
    <t>https://disk.yandex.ru/d/aA1bqX55xGrAeA</t>
  </si>
  <si>
    <t>https://disk.yandex.ru/d/vaT3WajsKyWmcA</t>
  </si>
  <si>
    <t>https://disk.yandex.ru/d/yaXUatUh1UL6lw</t>
  </si>
  <si>
    <t>СЗБ-5108-06</t>
  </si>
  <si>
    <t>006</t>
  </si>
  <si>
    <t>г Сыктывкар ул Морозова 149</t>
  </si>
  <si>
    <t>Белых Михаил Васильевич 79121912375
Сопровождающий на объекте: Московкина Наталия Васильевна 8-912-144-4484</t>
  </si>
  <si>
    <t>Требуется 1 порт СКС для подключения сигнализации</t>
  </si>
  <si>
    <t>СЗБ-5108-07</t>
  </si>
  <si>
    <t>с Ижма ул Советская 51А</t>
  </si>
  <si>
    <t>Белых Михаил Васильевич 79121912375</t>
  </si>
  <si>
    <t>требуется 6 портов для обособления КПП, от ВСП</t>
  </si>
  <si>
    <t xml:space="preserve">СЗБ-1896-32 </t>
  </si>
  <si>
    <t>01790</t>
  </si>
  <si>
    <t>г Мурманск пр-кт Кольский 70</t>
  </si>
  <si>
    <t xml:space="preserve"> Кузнецов Ярослав Юрьевич 79809304008
Сопровождающий на объекте: Рындина Мария Тимофеевна 8-980-059-8244/Якимов Александр
Викторович, +7(981)303-48-08</t>
  </si>
  <si>
    <t xml:space="preserve"> СИБ-2120-172</t>
  </si>
  <si>
    <t xml:space="preserve"> г Барнаул пр-кт Комсомольский 106А</t>
  </si>
  <si>
    <t>Ройзман  Валерий  Леонидович  79835551000,  Юраков  Андрей  Юрьевич  +7  891  336  10  31 Сопровождающий на объекте: Кулагин Вячеслав Александрович, +7(983)387-73-62</t>
  </si>
  <si>
    <t>Необходим монтаж 7-ми портов СКС</t>
  </si>
  <si>
    <t xml:space="preserve"> СИБ-3821-81 </t>
  </si>
  <si>
    <t xml:space="preserve"> г Омск пр-кт Сибирский 12</t>
  </si>
  <si>
    <t xml:space="preserve"> Шишковский Евгений Вестурович +7 923 671 65 61
Сопровождающий на объекте: Кравцова Наталья Валерьевна +7 923 671 65 61</t>
  </si>
  <si>
    <t>Монтаж 3 портов СКС для ССМ</t>
  </si>
  <si>
    <t>СРБ-4850-43</t>
  </si>
  <si>
    <t>Хлабоничев Алексей Викторович 8-920-778-42-23
Сопровождающий на объекте: Михайлова Елена Ивановна +7 910 586 10 95</t>
  </si>
  <si>
    <t>Требуется установка СКС розеток для подключения оборудования ССМ.</t>
  </si>
  <si>
    <t>СРБ-4850-44</t>
  </si>
  <si>
    <t>Тюренков Олег Владимирович 79534387721</t>
  </si>
  <si>
    <t>Требуется создание новых портов скс 4 шт.</t>
  </si>
  <si>
    <t>СРБ-4854-20</t>
  </si>
  <si>
    <t xml:space="preserve"> г Тверь пр-кт Волоколамский 24</t>
  </si>
  <si>
    <t>Кузнецов Ярослав Юрьевич 79995597344
Сопровождающий на объекте: Шадрина Анна Николаевна 8-922-144-0159/Родионов Константин
Владимирович, +7(910)648-61-29</t>
  </si>
  <si>
    <t xml:space="preserve"> УБ-3824-29 </t>
  </si>
  <si>
    <t xml:space="preserve"> г Курган мкр 6-й За</t>
  </si>
  <si>
    <t>Кузнецов Ярослав Юрьевич 79995597344
Сопровождающий  на  объекте:  Кузнецова  Алёна  Васильевна  8-963-002-1990/  Каргапольцев  Николай Евгеньевич, +7(982)800-01-23</t>
  </si>
  <si>
    <t xml:space="preserve">УБ-3825-155 </t>
  </si>
  <si>
    <t>Снегирев Андрей Александрович 79190714727
Сопровождающий на объекте: Габидуллина Айгуль Илусовна Заместитель руководителя офиса 8-917-382-7410</t>
  </si>
  <si>
    <t>Необходим монтаж 1-го порта СКС для СУО/ЕИРС</t>
  </si>
  <si>
    <t>https://disk.yandex.ru/d/gpnqC_7Av1FWFA</t>
  </si>
  <si>
    <t>https://disk.yandex.ru/d/0PDaWMgEGEzkhA</t>
  </si>
  <si>
    <t>https://disk.yandex.ru/d/uIy7tDUgvQH1CA</t>
  </si>
  <si>
    <t>https://disk.yandex.ru/d/1J7cdDzThlhMxg</t>
  </si>
  <si>
    <t>https://disk.yandex.ru/d/EBBcmeDADXQoFw</t>
  </si>
  <si>
    <t>https://disk.yandex.ru/d/A1K7HE80yA7ZRw</t>
  </si>
  <si>
    <t>https://disk.yandex.ru/d/C7GGDMdaMln15A</t>
  </si>
  <si>
    <t>https://disk.yandex.ru/d/49Fb8ScR-yVHzw</t>
  </si>
  <si>
    <t>https://disk.yandex.ru/d/KmrT2sk8InT99w</t>
  </si>
  <si>
    <t>https://disk.yandex.ru/d/d13BVQXqUUCj-A</t>
  </si>
  <si>
    <t xml:space="preserve"> ББ-3740-26</t>
  </si>
  <si>
    <t>Сенотрусова Ирина Анатольевна 79144958054
Сопровождающий на объекте: Концова Ольга Викторовна 8-964-462-1083</t>
  </si>
  <si>
    <t>Демонтаж части или всей существующей СКС (порт): 2 шт.</t>
  </si>
  <si>
    <t>Необходимо демонтировать невостребованный кабель СКС (выведен из стены) Установка УС в данном месте не планируется</t>
  </si>
  <si>
    <t>ВВБ-3392-27</t>
  </si>
  <si>
    <t xml:space="preserve"> с Завьялово ул Чкалова 22</t>
  </si>
  <si>
    <t>Коншин Андрей Юрьевич 79824402051
Сопровождающий на объекте: Чикичёв Алексей Леонидович +7 912 021 54 89</t>
  </si>
  <si>
    <t>Для  ликвидации  хабов  в  ВСП  смонтировать  по  2  информационные  розетки  на  двух  РМ  сотрудников  ВСП по схеме</t>
  </si>
  <si>
    <t>ВВБ-3392-28</t>
  </si>
  <si>
    <t>г Ижевск ул Кирова 109</t>
  </si>
  <si>
    <t>Коншин Андрей Юрьевич 79824402051
Сопровождающий  на  объекте:  Чикичёв  Алексей  Леонидович  +7  912  021  54  89/Сухих  Алексей  Сергеевич, 79199122920</t>
  </si>
  <si>
    <t>Для ликвидации хабов в ВСП смонтировать по 2 информационные розетки на 4-х РМ по схеме</t>
  </si>
  <si>
    <t>ВВБ-3392-29</t>
  </si>
  <si>
    <t xml:space="preserve"> п Новый ул Центральная 5</t>
  </si>
  <si>
    <t>Коншин Андрей Юрьевич 79824402051
Сопровождающий  на  объекте:  Чикичёв  Алексей  Леонидович+7  912  021  54  89/Анфалов  Андрей  Николаевич, +7(912)981-68-95</t>
  </si>
  <si>
    <t xml:space="preserve"> ДВБ-2489-05</t>
  </si>
  <si>
    <t xml:space="preserve"> г Анадырь ул Отке 17</t>
  </si>
  <si>
    <t>Кузнецов Ярослав Юрьевич 79809304008
Сопровождающий на объекте: Глазунова Валентина Сергеевна 8-929-788-7460</t>
  </si>
  <si>
    <t xml:space="preserve">СЗБ-5108-08 </t>
  </si>
  <si>
    <t xml:space="preserve"> г Сыктывкар пр-кт Октябрьский 180/1</t>
  </si>
  <si>
    <t>Белых Михаил Васильевич 79121912375
Сопровождающий на объекте: Русакова Зоя Сергеевна 8-912-105-4447</t>
  </si>
  <si>
    <t>Требуется 1 порт для сигнализации в УС</t>
  </si>
  <si>
    <t>СЗБ-5108-09</t>
  </si>
  <si>
    <t xml:space="preserve"> с Усть-Ухта ул Центральная 4 режим работы:Пн,ср,пт с 9:00-15:30</t>
  </si>
  <si>
    <t>Белых Михаил Васильевич 79121912375
Сопровождающий на объекте: Ившина Татьяна Анатольевна 8-912-947-3088</t>
  </si>
  <si>
    <t>Требуются установки 4 портов СКС для нового РМ</t>
  </si>
  <si>
    <t>СЗБ-5108-10</t>
  </si>
  <si>
    <t>п Якша ул Строительная 20</t>
  </si>
  <si>
    <t>Белых  Михаил  Васильевич  79121912375/Матвеев  Даниил  Александрович, 79121610245</t>
  </si>
  <si>
    <t>Требуются 4 порта.новое рабоче место</t>
  </si>
  <si>
    <t>СЗБ-3051-64</t>
  </si>
  <si>
    <t xml:space="preserve"> г Устюжна ул Карла Маркса 4</t>
  </si>
  <si>
    <t>Дресвянкин Никита Евгеньевич 79969451638/ Хрусталёв Михаил
Алексеевич, +7(981)509-35-78</t>
  </si>
  <si>
    <t>Необходимо  смонтировать  5  новых  портов  СКС.Убрать  неуправляемый  коммутатор  нельзя.  Нет  свободных портов СКС на рабочих местах</t>
  </si>
  <si>
    <t>ЦЧБ-8486-63</t>
  </si>
  <si>
    <t>0037</t>
  </si>
  <si>
    <t xml:space="preserve"> г Воронеж ул Плехановская 12</t>
  </si>
  <si>
    <t>Ковригин Алексей Владимирович 79805466646
Сопровождающий на объекте: Купянская Ирина Николаевна 8-920-421-1007</t>
  </si>
  <si>
    <t>Требуется установка портов СКС (Информационных розеток для СУО)</t>
  </si>
  <si>
    <t>ЦЧБ-8486-64</t>
  </si>
  <si>
    <t>г Воронеж ул Плехановская 12</t>
  </si>
  <si>
    <t>Воронин  Александр  Викторович  79170111115/Бельский  Сергей  Валерьевич, 79155769456</t>
  </si>
  <si>
    <t>Организация дополнительных портов СКС для избавления от Хабов</t>
  </si>
  <si>
    <t>ВВБ-3119-59</t>
  </si>
  <si>
    <t>Урманов Наиль Рустамович 79270302030
Сопровождающий на объекте: Пахомова Ангелина Львовна Заместитель руководителя ВИП ВСП 8-977-057-1296,+7 987 222 72 47</t>
  </si>
  <si>
    <t>Необходим монтаж 5-ти портов СКС для организации рабочих мест</t>
  </si>
  <si>
    <t>ВВБ-4845-92</t>
  </si>
  <si>
    <t>Власова Наталья Павловна 79159350350
Сопровождающий на объекте: Крючкова Елена Николаевна +7 908 238 78 72, Ваулина Юлия-
+7(910)140-13-70</t>
  </si>
  <si>
    <t>Прошу вас организовать СКС для новых 1 РМ сотрудников ВСП Премьер 9042/032 , согласовано временное перемещение , в связи с переформатированием ВСП 9042/032 с 30.11.24 по 30.03.2025 на основании КУН 150 от 27.04.2024 и ПП ВВБ №9/49а от 10.10.24</t>
  </si>
  <si>
    <t>ВВБ-4845-93</t>
  </si>
  <si>
    <t xml:space="preserve"> г Нижний Новгород ул Октябрьская 33</t>
  </si>
  <si>
    <t>Плещеев Андрей Александрович 79506065732
Сопровождающий на объекте: Блинова Татьяна Викторовна 8-903-848-6929</t>
  </si>
  <si>
    <t>Требуется  проложить  СКС  из  серверной  в  переговорную  (см.  планировку).  В  переговорной  вывести  провод СКС на потолке (укажет зам. рук Блинова Т.В.). На данном месте будет установлена ІР-видеокамера.</t>
  </si>
  <si>
    <t>ВВБ-4845-94</t>
  </si>
  <si>
    <t xml:space="preserve"> Власова Наталья Павловна 79159350350/Ваулина Юлия Владимировна, +7(910)140-13-70</t>
  </si>
  <si>
    <t>Прошу вас организовать СКС для новых 2 РМ сотрудников ВСП 9042/032 , согласовано временное
перемещение , в связи с переформатированием ВСП 9042/032 с 30.11.24 по 30.30.2025 на основании КУН 150 от 27.04.2024 и ПП ВВБ №9/49а от 10.10.24</t>
  </si>
  <si>
    <t>ДВБ-3290-22</t>
  </si>
  <si>
    <t>г Свободный ул Ленина 79</t>
  </si>
  <si>
    <t>Кушнарев Виталий Евгеньевич 79146103785
Сопровождающий на объекте: Рычкова Ольга Сергеевна 8-914-579-9953</t>
  </si>
  <si>
    <t>Повреждена  розетка  для  подключения  рабочего  места,  разболтано  гнездо,  требуется  замена  самой  розетки для стабильного подключения.</t>
  </si>
  <si>
    <t>ДВБ-3290-23</t>
  </si>
  <si>
    <t>г Шимановск ул Орджоникидзе 40</t>
  </si>
  <si>
    <t>Кушнарев Виталий Евгеньевич +7 914 610 37 85/Булкин Алексей
Владимирович, +7(914)600-15-33</t>
  </si>
  <si>
    <t>Необходимы  розетки  СКС  в  запотолочном  пространстве  для  подключения  неттопов  для  СУО</t>
  </si>
  <si>
    <t>СЗБ-5107-08</t>
  </si>
  <si>
    <t xml:space="preserve"> г Северодвинск пр-кт Труда 16А</t>
  </si>
  <si>
    <t>Маслова Любовь Николаевна 79218755346
Сопровождающий на объекте: Деткова Ольга Анатольевна 79218755346</t>
  </si>
  <si>
    <t>Для проекта ССМ монтаж СКС на все РМ+КП</t>
  </si>
  <si>
    <t xml:space="preserve">СИБ-2120-173 </t>
  </si>
  <si>
    <t>г Заринск пр-кт Строителей влд18</t>
  </si>
  <si>
    <t>Кузнецов Ярослав Юрьевич 79809304008
Сопровождающий на объекте: Рогозников Александр Сергеевич 8-963-535-6772</t>
  </si>
  <si>
    <t>Дополнительный  порт  (2шт)  в  кассе  (круг  с  восклицательным  знаком  на  РП)  на  потолке  для установки  ТД Wi-Fi</t>
  </si>
  <si>
    <t>СРБ-4850-45</t>
  </si>
  <si>
    <t>Подкопаева Кристина Александровна 79207448610</t>
  </si>
  <si>
    <t>Добрый день! Прошу добавить 2 информационные розетки</t>
  </si>
  <si>
    <t>СРБ-4850-46</t>
  </si>
  <si>
    <t xml:space="preserve"> г Тула пр-кт Красноармейский 9</t>
  </si>
  <si>
    <t>Кузнецов Ярослав Юрьевич 79809304008
Сопровождающий на объекте: Ковалева Татьяна Валентиновна 8-910-150-9039</t>
  </si>
  <si>
    <t>УБ-3824-30</t>
  </si>
  <si>
    <t xml:space="preserve"> с Сафакулево ул Ленина 8а</t>
  </si>
  <si>
    <t>Анваров Сергей Разыкович 79125718500, Воробьев Александр +7(912)970-08-75</t>
  </si>
  <si>
    <t>Необходимо добавить две розетки для панелей СУО. План этажа и серверной во вложении.</t>
  </si>
  <si>
    <t xml:space="preserve"> ЦЧБ-6471-44</t>
  </si>
  <si>
    <t>г Липецк ул М.И. Неделина 1А</t>
  </si>
  <si>
    <t>Александров Данила Евгеньевич 79277255665
Сопровождающий на объекте: Маликов Максим Сергеевич +7 920 546 41 11</t>
  </si>
  <si>
    <t>Необходимо организовать линию СКС, для монтажа доп. ТД АР06 ( отмечена зеленым цветом)</t>
  </si>
  <si>
    <t>https://disk.yandex.ru/d/DKT6jmaSmmAFhg</t>
  </si>
  <si>
    <t>https://disk.yandex.ru/d/fNFk8TrZ2lg6nQ</t>
  </si>
  <si>
    <t>https://disk.yandex.ru/d/DEy6du3Njab5nQ</t>
  </si>
  <si>
    <t>https://disk.yandex.ru/d/BHIz9azatDU0pw</t>
  </si>
  <si>
    <t>https://disk.yandex.ru/d/RI1bYlXSDMAQ4w</t>
  </si>
  <si>
    <t>https://disk.yandex.ru/d/K1vkXHOEnJLVAw</t>
  </si>
  <si>
    <t>https://disk.yandex.ru/d/vdJSD89V97jhnw</t>
  </si>
  <si>
    <t>https://disk.yandex.ru/d/olPQEck_28nSgQ</t>
  </si>
  <si>
    <t>https://disk.yandex.ru/d/FCLn26BXwbp8kQ</t>
  </si>
  <si>
    <t>https://disk.yandex.ru/d/PJbO4cJXHiIZ1w</t>
  </si>
  <si>
    <t>https://disk.yandex.ru/d/gtXDhb7LqspT4g</t>
  </si>
  <si>
    <t>https://disk.yandex.ru/d/-W0o19sfP8oywg</t>
  </si>
  <si>
    <t>https://disk.yandex.ru/d/y5Mk0rML0XT36Q</t>
  </si>
  <si>
    <t>https://disk.yandex.ru/d/d3mq9I98jAcW4g</t>
  </si>
  <si>
    <t>https://disk.yandex.ru/d/AkCzz0Hj88eVkA</t>
  </si>
  <si>
    <t>https://disk.yandex.ru/d/9hXCTSWkrwpTJQ</t>
  </si>
  <si>
    <t>https://disk.yandex.ru/d/hAS-TbUH7wq7fA</t>
  </si>
  <si>
    <t>https://disk.yandex.ru/d/lQgA16NuJrIcEA</t>
  </si>
  <si>
    <t>https://disk.yandex.ru/d/fzu3hbSeNRX85Q</t>
  </si>
  <si>
    <t>https://disk.yandex.ru/d/goT_cj0JlRvdjg</t>
  </si>
  <si>
    <t>https://disk.yandex.ru/d/2vR4SkuGK_VGsw</t>
  </si>
  <si>
    <t>https://disk.yandex.ru/d/yoWRajY6ftXmLA</t>
  </si>
  <si>
    <t>https://disk.yandex.ru/d/PBBKv8MZcXfVCA</t>
  </si>
  <si>
    <t>УБ-3824-31</t>
  </si>
  <si>
    <t>г Шадринск ул Свердлова 86, пом. 1.11.</t>
  </si>
  <si>
    <t xml:space="preserve"> Анваров Сергей Разыкович 79125718500
Сопровождающий на объекте: Ильиных Марина Евгеньевна 8-922-565-0905 (РВСП)</t>
  </si>
  <si>
    <t>Необходим монтаж 2 портов для 2 ЖК-панелей СУО в целях устранения неуправляемого хаба. Одна панель на одной стороне стены, вторая с другой стороны этой же стены. Серверная на 2-м этаже.Работы организованы в рамках проекта ХАБ.</t>
  </si>
  <si>
    <t xml:space="preserve">ББ-3740-25 </t>
  </si>
  <si>
    <t>г Чита ул Весенняя 1</t>
  </si>
  <si>
    <t>Сенотрусова Ирина Анатольевна 79144958054
Сопровождающий на объекте: Соловьева Наталья Арнольдовна 8-914-456-3568</t>
  </si>
  <si>
    <t>Требуется  организация/ремонт  СКС  до  УС  АТМ-60303433  Требуется  монтаж  линии  СКС,  линия  обрезана, нет бирки порта скс</t>
  </si>
  <si>
    <t>ББ-3740-27</t>
  </si>
  <si>
    <t>г Краснокаменск пр-кт Строителей 3</t>
  </si>
  <si>
    <t xml:space="preserve"> Гашкова Виктория Витальевна +7 914 513 08 50, Бойко Виктория Анатольевна СБС 89144456008</t>
  </si>
  <si>
    <t>Необходим монтаж 1 розетки СКС для подключения ССМ</t>
  </si>
  <si>
    <t xml:space="preserve"> ВВБ-3392-30</t>
  </si>
  <si>
    <t xml:space="preserve"> п Кез ул Советская 9</t>
  </si>
  <si>
    <t xml:space="preserve"> Коншин Андрей Юрьевич 79824402051
Сопровождающий  на  объекте:  Чикичёв  Алексей  Леонидович  +7  912  021  54  89;  Главатских  Анна
Газизуловна 8-950-817-5202</t>
  </si>
  <si>
    <t>для ликвидации  хабов в ВСП смонтировать 15 портов СКС: окно №4, №7, №8 и №9, диспансер талонов, ЖК1 СУО, ЖК2 СУО, табло курсов</t>
  </si>
  <si>
    <t>СЗБ-5107-09</t>
  </si>
  <si>
    <t>с Карпогоры ул Федора Абрамова 47</t>
  </si>
  <si>
    <t xml:space="preserve"> Маслова Любовь Николаевна 79218755346
Сопровождающий на объекте: Человьян Ираида Николаевна +7 977 046 3168, СБС Денисов Роман Юрьевич, +7(911)055-84-51</t>
  </si>
  <si>
    <t>Для проекта ССМ. Монтаж СКС портов на РМ+КП.Требуется монтаж трех розеток скс за барьером и 1 розетки в месте пересчета. В серверной серый шкаф.Работы организованы в рамках проекта ССМ.</t>
  </si>
  <si>
    <t>СЗБ-5107-10</t>
  </si>
  <si>
    <t xml:space="preserve"> г Северодвинск ул Адмирала Нахимова 5</t>
  </si>
  <si>
    <t>Маслова Любовь Николаевна 79218755346
Сопровождающий  на  объекте:  Дуплякова  Людмила  Александровна  79218755346,  Репин  Михаил Андреевич,СБС +7(911)590-01-97</t>
  </si>
  <si>
    <t>Для проекта ССМ монтаж на РМ+КП. Монтаж 3 портов на плане отмечено</t>
  </si>
  <si>
    <t xml:space="preserve">СИБ-3748-71 </t>
  </si>
  <si>
    <t>с Каратузское ул Советская 44</t>
  </si>
  <si>
    <t>Для проекта ССМ. Необходимо создать СКС порты на окне ЗК окно №1 и рабочем месте УРМ между 2 и 3 окном. Итого 2 порта.</t>
  </si>
  <si>
    <t>СИБ-3821-82</t>
  </si>
  <si>
    <t xml:space="preserve"> г Омск ул Химиков 2/46</t>
  </si>
  <si>
    <t xml:space="preserve"> Гладких Евгений Анатольевич 79620337490
Сопровождающий на объекте: Щербакова Анна Николаевна 8-950-786-8750 ( ЗРВСП)</t>
  </si>
  <si>
    <t>Рытова Людмила Орестовна 79135911408
Сопровождающий на объекте: Рунц Светлана Владимировна +7 950 966 51 92</t>
  </si>
  <si>
    <t>Необходим монтаж 2 портов СКС для ТВ-панели СУО. Монтаж двухпортовой накладной розетки за потолком у колонны.</t>
  </si>
  <si>
    <t>Елисеев Игорь Игоревич 8-999-681-0187/Сергеева Юлия Андреевна 8-909-876-2916
«нКцнтнНме.рлд че ну)оасо( Мацакова Анна Владимировна 8-924-667-4668/ Эйнетегина Наталья
Александровна 8-924-786-1977</t>
  </si>
  <si>
    <t>628323, п. Каркатеевы, ул. Центральная, 17</t>
  </si>
  <si>
    <t>https://disk.yandex.ru/d/6Bhk48jGETRSig</t>
  </si>
  <si>
    <t>https://disk.yandex.ru/d/MRo2AExcTBjRAg</t>
  </si>
  <si>
    <t>https://disk.yandex.ru/d/-auMkUD3kP7CUA</t>
  </si>
  <si>
    <t>https://disk.yandex.ru/d/ZZLmJNIoRwr_7g</t>
  </si>
  <si>
    <t>https://disk.yandex.ru/d/_CTfHBP9xW2COQ</t>
  </si>
  <si>
    <t>https://disk.yandex.ru/d/WB-NVlMDk2lFVg</t>
  </si>
  <si>
    <t>https://disk.yandex.ru/d/19ElsXyIA775Og</t>
  </si>
  <si>
    <t>https://disk.yandex.ru/d/lvJ5Pqu8cHegHg</t>
  </si>
  <si>
    <t> 4504412724</t>
  </si>
  <si>
    <t xml:space="preserve"> г Благовещенск ул Седова 100</t>
  </si>
  <si>
    <t>негирев Андрей Александрович 79190714727</t>
  </si>
  <si>
    <t>требуется организация СКС для доп УС,аботы организованы в рамках проекта УС.</t>
  </si>
  <si>
    <t>https://disk.yandex.ru/d/qMYBnTazygAurQ</t>
  </si>
  <si>
    <t xml:space="preserve"> ВВБ-3119-60</t>
  </si>
  <si>
    <t>Еремеев Андрей Петрович +7 980 025 03 95</t>
  </si>
  <si>
    <t>Необходимо межкроссовое соединение медными кабелями, 4 порта RJ-45,Работы организованы в рамках проекта Сегментация.</t>
  </si>
  <si>
    <t xml:space="preserve"> ВВБ-3119-61</t>
  </si>
  <si>
    <t>г Казань ул Бутлерова 44</t>
  </si>
  <si>
    <t>Царев  Максим  Сергеевич  +7  927  438  38  81/Галимзянов  Рафис  Салихович, +7(917)858-27-73</t>
  </si>
  <si>
    <t>Строительство межкроссовых медных портов (6 портов) от шкаф 1.1. - Коммутационный шкаф "пост
охраны", для обособления АСО кампуса от АСО ВСП уровня доступа и подключения по топологии "звезда" в рамках Программы ТР ЛВС Кампусов</t>
  </si>
  <si>
    <t>СЗБ-5108-13</t>
  </si>
  <si>
    <t>с Койгородок ул Советская 24</t>
  </si>
  <si>
    <t>Бондарева Ольга Сергеевна 79261958046
Сопровождающий на объекте: Карманова Ольга Брониславовна Руководитель офиса 8-904-106-9723</t>
  </si>
  <si>
    <t>СЗБ-5108-14</t>
  </si>
  <si>
    <t xml:space="preserve"> г Воркута ул Московская 15</t>
  </si>
  <si>
    <t>Белых М. В. +7 912 191 23 75/ Закладной Владислав Сергеевич, 79125611085</t>
  </si>
  <si>
    <t>Требуется один порт для подключения сигнализации в УС 60005163</t>
  </si>
  <si>
    <t>СЗБ-5108-15</t>
  </si>
  <si>
    <t>Бондарева Ольга Сергеевна 79261958046
Сопровождающий на объекте: Московкина Наталия Васильевна Руководитель офиса 8-912-144-4484</t>
  </si>
  <si>
    <t>Необходим монтаж 1-го порта СКС</t>
  </si>
  <si>
    <t>УБ-3825-157</t>
  </si>
  <si>
    <t xml:space="preserve"> г Уфа ул Степана Кувыкина 14кб</t>
  </si>
  <si>
    <t xml:space="preserve"> Снегирев Андрей Александрович 79190714727
Сопровождающий на объекте: Юсупова Аделина Рустемовна Заместитель руководителя офиса 8-927-967-9765</t>
  </si>
  <si>
    <t>Необходим монтаж 2-х портов СКС на потолке для ИПТ</t>
  </si>
  <si>
    <t>УБ-3825-158</t>
  </si>
  <si>
    <t xml:space="preserve"> г Стерлитамак ул Караная Муратова 9</t>
  </si>
  <si>
    <t>Кривцов  Сергей  Владимирович  79174008185/Зыков  Сергей  Владимирович, +7(919)600-64-57</t>
  </si>
  <si>
    <t>УБ-3825-159</t>
  </si>
  <si>
    <t>г Уфа ул Лесотехникума 24/1</t>
  </si>
  <si>
    <t>требуется вывод СКС для подключения доп УС.. Монтаж 2 портов СКС</t>
  </si>
  <si>
    <t>СЗБ-3051-65</t>
  </si>
  <si>
    <t>Шемякина  Ольга  Евгеньевна  +7  921  541  40  87/Скрипченков  Олег Викторович, +7(981)420-07-34</t>
  </si>
  <si>
    <t>Необходимо установить розетку СКС для подключения внутреннего телефона</t>
  </si>
  <si>
    <t xml:space="preserve"> СИБ-3744-15</t>
  </si>
  <si>
    <t>г Северск ул Калинина 46</t>
  </si>
  <si>
    <t>Анпилогов Виктор Сергеевич 79531992188
Сопровождающий на объекте: Таразанова Марина Игоревна 8-953-915-9553</t>
  </si>
  <si>
    <t>необходим монтаж 2 портов СКС для подключения банкомата.</t>
  </si>
  <si>
    <t xml:space="preserve">УБ-3824-32 </t>
  </si>
  <si>
    <t>Гурьянов  Дмитрий  Геннадьевич  79125727273/  Брычёв  Кирилл  Иванович, 79828002497</t>
  </si>
  <si>
    <t>Необходимо организовать 10 портов СКС для заливочного стенда СБС.</t>
  </si>
  <si>
    <t>ЦЧБ-8486-65</t>
  </si>
  <si>
    <t>г Воронеж ул Маршала Жукова 12А</t>
  </si>
  <si>
    <t>Гусев Антон Алексеевич 79612643967
Сопровождающий на объекте: Игорь +7 920 228 18 61/ Маковкин Сергей Анатольевич, +7(919)234-94-65</t>
  </si>
  <si>
    <t>провести КС для установки ЖК</t>
  </si>
  <si>
    <t>https://disk.yandex.ru/d/_eymN6q5C1iXvA</t>
  </si>
  <si>
    <t>https://disk.yandex.ru/d/C6Yttulq4uMOqw</t>
  </si>
  <si>
    <t>https://disk.yandex.ru/d/zAGV00E3rixtaQ</t>
  </si>
  <si>
    <t>https://disk.yandex.ru/d/1BCJiO1Ekp2ERw</t>
  </si>
  <si>
    <t>https://disk.yandex.ru/d/1AWsbF1g16jhZw</t>
  </si>
  <si>
    <t>https://disk.yandex.ru/d/PfKgZEvdmFTcdQ</t>
  </si>
  <si>
    <t>https://disk.yandex.ru/d/blUpykcNW2SsKg</t>
  </si>
  <si>
    <t>https://disk.yandex.ru/d/q4b6Ygij-aAIEg</t>
  </si>
  <si>
    <t>https://disk.yandex.ru/d/AAbpoJ9kyXodxA</t>
  </si>
  <si>
    <t>https://disk.yandex.ru/d/HzLQxsmNdTwVjQ</t>
  </si>
  <si>
    <t>https://disk.yandex.ru/d/nUfsoTiZAMtUpw</t>
  </si>
  <si>
    <t>4504416190 </t>
  </si>
  <si>
    <t xml:space="preserve">ББ-3740-28 </t>
  </si>
  <si>
    <t>г Балей ул Советская 42</t>
  </si>
  <si>
    <t>Сергеева  Юлия  Андреевна  79098762916,  Дробышевский  Илья  Владимирович  +7  914  125  35  02 Сопровождающий на объекте: Шевченко Наталья Викторовна 8-914-129-4859 (РВСП)</t>
  </si>
  <si>
    <t>Необходим монтаж 9 портов СКС для 3 РМ, по 3 на каждом, в целях устранения неуправляемого хаба. Актуальный режим работы отделений необходимо смотреть на сайте Банка https://www.sber-</t>
  </si>
  <si>
    <t>ВВБ-3119-62</t>
  </si>
  <si>
    <t>г  Набережные  Челны  пр-кт
Раиса Беляева 18</t>
  </si>
  <si>
    <t xml:space="preserve"> Золотоверхов Дмитрий Анатольевич 79520342246
Сопровождающий на объекте: Исаков Сергей Александрович (СБС), +7(987)205-26-25</t>
  </si>
  <si>
    <t>Необходим монтаж 15-ти портов СКС для организации рабочих мест</t>
  </si>
  <si>
    <t>СЗБ-5108-11</t>
  </si>
  <si>
    <t>0070</t>
  </si>
  <si>
    <t xml:space="preserve"> п Югыдъяг ул Лесная 12</t>
  </si>
  <si>
    <t>Маслова Любовь Николаевна 79218755346
Сопровождающий  на  объекте:  Попова  Светлана  Александровна  8-912-967-9250,  Коваленко  Сергей Васильевич, СБС +7(912)860-04-46</t>
  </si>
  <si>
    <t>Для проекта ССМ. Монтаж 2-х СКС портов.</t>
  </si>
  <si>
    <t>СЗБ-5108-12</t>
  </si>
  <si>
    <t>08</t>
  </si>
  <si>
    <t>с Выльгорт ул Домны Калиновой 72</t>
  </si>
  <si>
    <t>Маслова Любовь Николаевна, 79218755346
Сопровождающий  на  объекте:  Краснова  Ольга  Ивановна,  ,+7  912  143  05  54,  Савченко  Олег  Игоревич,СБС- +7(912)560-69-01</t>
  </si>
  <si>
    <t>3 порта для проекта ССМ. Монтаж скс портов на РМ СОТРУДНИКОВ.</t>
  </si>
  <si>
    <t>СЗБ-5107-11</t>
  </si>
  <si>
    <t xml:space="preserve"> г Каргополь наб им Баранова 32</t>
  </si>
  <si>
    <t>Маслова Любовь Николаевна 79218755346
Сопровождающий  на  объекте:  Сердцева  Дарья  Дмитриевна  79218755346,  Денисов  Алексей Александрович,СБС ,+7(981)550-75-99</t>
  </si>
  <si>
    <t>Для проекта ССМ. Монтаж СКС 4 портов для ССМ</t>
  </si>
  <si>
    <t>https://disk.yandex.ru/d/u7FPX2caYP3Jzg</t>
  </si>
  <si>
    <t>https://disk.yandex.ru/d/Fp7OTBEX1FjziQ</t>
  </si>
  <si>
    <t>https://disk.yandex.ru/d/2Z3TB0qTApx8vg</t>
  </si>
  <si>
    <t>https://disk.yandex.ru/d/4i4Q75sJswIKqA</t>
  </si>
  <si>
    <t>https://disk.yandex.ru/d/A4ZNKC7L9k510g</t>
  </si>
  <si>
    <t>СЗБ-5108-16</t>
  </si>
  <si>
    <t>г Сосногорск ул Зои Космодемьянской 2а</t>
  </si>
  <si>
    <t>Маслова Любовь Николаевна 79218755346
Сопровождающий  на  объекте:  Пыстин  Андрей  Вячеславович,  ВСП  +7  904  860  81  67,Рочев  Александр Витальевич, +7(912)191-76-82</t>
  </si>
  <si>
    <t>Для проекта ССМ. Монтаж 1 скс портов в комнате пересчета - на плане пер , ТКШ на плане КР</t>
  </si>
  <si>
    <t>https://disk.yandex.ru/d/ffMtWX94baO2GQ</t>
  </si>
  <si>
    <t>ВВБ-3392-31</t>
  </si>
  <si>
    <t>Трифанов Артем Олегович 79120307755</t>
  </si>
  <si>
    <t>Приведение к целевой схеме, демонтаж неуправляемого коммутатора</t>
  </si>
  <si>
    <t>ВВБ-3392-32</t>
  </si>
  <si>
    <t>Кузнецов Ярослав Юрьевич 79809304008
Сопровождающий на объекте: Салимзянова Анжелика Вячеславовна 8-919-906-4220</t>
  </si>
  <si>
    <t>Дополнительный  порт  (1шт)  в  кассе  (круг  с  восклицательным  знаком  на  РП)  на  потолке  для  установки  ТД Wi-Fi</t>
  </si>
  <si>
    <t xml:space="preserve"> СРБ-4754-38 </t>
  </si>
  <si>
    <t>Щетинин  Виталий  Васильевич  8-66536062/  Васильев  Михаил  Павлович, +7(915)594-84-80</t>
  </si>
  <si>
    <t>установить 4 порта</t>
  </si>
  <si>
    <t>ББ-3740-29</t>
  </si>
  <si>
    <t xml:space="preserve"> г Сретенск ул Луначарского зд190</t>
  </si>
  <si>
    <t>Бондарева  Ольга  Сергеевна,  +7  926  195  80  46,  Морозов  Александр Михайлович, +7(914)510-00-76</t>
  </si>
  <si>
    <t>убрать хабы</t>
  </si>
  <si>
    <t>ББ-3740-30</t>
  </si>
  <si>
    <t>г Чита ул Полины Осипенко 40, подвал, помещение 4</t>
  </si>
  <si>
    <t>Спешилова Наталья Геннадьевна +7 914 470 61 51
Сопровождающий на объекте: Дарханов Максим Борисович (СБС), +7(914)447-25-62</t>
  </si>
  <si>
    <t>ББ-3740-31</t>
  </si>
  <si>
    <t xml:space="preserve"> пгт Чернышевск ул Центральная 23</t>
  </si>
  <si>
    <t>Сергеева  Юлия  Андреевна  79098762916,  Дробышевский  Илья  Владимирович  +7  914  125  35  02 Сопровождающий на объекте: Рудых Ольга Владимировна 8-914-439-9502 (ЗРВСП)</t>
  </si>
  <si>
    <t>Необходим монтаж 1 порта СКС в целях устранения неуправляемого хаба</t>
  </si>
  <si>
    <t xml:space="preserve">ББ-3741-43 </t>
  </si>
  <si>
    <t>Бондарева Ольга Сергеевна +7 926 195 80 46
Сопровождающий на объекте: Синюшкина Ирина Александровна Заместитель руководителя офиса
8-950-398-4477</t>
  </si>
  <si>
    <t>Требуется монтаж 7 розеток скс, 6 за фальш потолком для жк панелей(суо, еирс) и 1 для РМ в 9 окне</t>
  </si>
  <si>
    <t>ББ-3741-44</t>
  </si>
  <si>
    <t xml:space="preserve"> г Улан-Удэ ул Терешковой 2а</t>
  </si>
  <si>
    <t>Ольга  Бондарева  +7  926  195  80  46,  Укоев  Аюр  Владимирович, +7(983)539-12-56</t>
  </si>
  <si>
    <t xml:space="preserve">Прошу   убрать   хаб   и   смонтировать   СКС   G8601-VSP-AC-00115-138-129-ENSGigabitEthemetl/0/39 </t>
  </si>
  <si>
    <t>СЗБ-5108-17</t>
  </si>
  <si>
    <t xml:space="preserve"> г Печора ул Советская 44</t>
  </si>
  <si>
    <t xml:space="preserve">  Белых  Михаил  Васильевич  79121912375/Посельский  Юрий  Сергеевич, +7(912)140-05-31</t>
  </si>
  <si>
    <t>Требуется один порт для подключения сигнализации в УС 60024136</t>
  </si>
  <si>
    <t>СЗБ-5108-18</t>
  </si>
  <si>
    <t>г Сыктывкар пр-кт Октябрьский 180/1</t>
  </si>
  <si>
    <t xml:space="preserve">  Маслова  Любовь  Николаевна  79218755346/  Носов  Виталий  Иванович, +7(912)193-88-43</t>
  </si>
  <si>
    <t>для проекта ССМ. Монтаж СКС портов на РМ сотрудников-6 шт КП-1 шт</t>
  </si>
  <si>
    <t>СЗБ-5108-19</t>
  </si>
  <si>
    <t>г Сыктывкар ул Куратова 53</t>
  </si>
  <si>
    <t>Белых М. В. +7 912 191 23 75/ Попов Сергей Алексеевич, +7(912)191-88-89</t>
  </si>
  <si>
    <t>Требуется 6 портов для рабочих мест.</t>
  </si>
  <si>
    <t>ВВБ-3238-09</t>
  </si>
  <si>
    <t>г Волжск ул Ленина 18Б</t>
  </si>
  <si>
    <t xml:space="preserve"> Кузнецов Ярослав Юрьевич 79995597344
Сопровождающий на объекте: Захарова Ольга Валерьевна 8-927-880-8000</t>
  </si>
  <si>
    <t>ВВБ-4845-95</t>
  </si>
  <si>
    <t>0746</t>
  </si>
  <si>
    <t xml:space="preserve"> рп Вача ул Советская зд24б режим работы:Пн,ср,чт,пт  8:00-16:30</t>
  </si>
  <si>
    <t>Котельников Дмитрий Сергеевич 79524446807</t>
  </si>
  <si>
    <t>Добрый день, требуется перенести оборудование в новую коммутационную и подключить 5 рабочих мест временного размещения, провода смонтированы, обжаты, розетки 220в 16шт в комутационной установлены.</t>
  </si>
  <si>
    <t>ВВБ-4845-96</t>
  </si>
  <si>
    <t>Соловьева Татьяна Андреевна 79159593290
Сопровождающий на объекте: Спиридонов Алексей Олегович, 79159410873</t>
  </si>
  <si>
    <t>Необходим монтаж 2 портов СКС для PM 4.01.002А.</t>
  </si>
  <si>
    <t>СЗБ-5107-12</t>
  </si>
  <si>
    <t>г Няндома ул Вокзальная 11 к.1</t>
  </si>
  <si>
    <t xml:space="preserve"> Маслова Любовь Николаевна 79218755346
Сопровождающий на объекте: Денисова Татьяна 79218755346, Денисов Алексей +7(981)550-75-99</t>
  </si>
  <si>
    <t>Для проекта ССМ. Монтаж СКС портов для ССМ НА 2-УХ РМ</t>
  </si>
  <si>
    <t>СЗБ-5107-13</t>
  </si>
  <si>
    <t>г Вельск ул Советская 88</t>
  </si>
  <si>
    <t>Жимирикин  Игорь  Сергеевич  +7  960  019  77  16/  Олехов  Александр Александрович, +7(911)678-81 -48</t>
  </si>
  <si>
    <t>Необходимо  организовать  розетку  СКС  на  потолке  в  пом.№17  КПП,  8637/0221  для  последующего подключения в нее видеокамеры ТСВ.</t>
  </si>
  <si>
    <t>СЗБ-5107-14</t>
  </si>
  <si>
    <t>Смирнова Светлана Владимировна 79207700277
Сопровождающий на объекте: Крыкин Антон +7 981 551 67 88/ Денисов Роман Юрьевич, +7(911)055-84-51</t>
  </si>
  <si>
    <t>Для  подключения  доп.  ЖК  СУО  требуется  организация  порта  СКС.  Акт  обследования  со  схемой  и  фото планируемого МУ во вложении</t>
  </si>
  <si>
    <t>СИБ-2120-174</t>
  </si>
  <si>
    <t>Левитин Борис Владимирович +7 903 912 76 64</t>
  </si>
  <si>
    <t>Необходимо организовать 8 дополнительных портов информационных розеток (для подключения сетевых устройств) в большой переговорной комнате на 3 этаже в Административном здании г. Барнаул пр-т
Комсомольский 106-а</t>
  </si>
  <si>
    <t>СИБ-3745-50</t>
  </si>
  <si>
    <t>Кузнецов Ярослав Юрьевич 79809304008
Сопровождающий на объекте: Кретова Екатерина Сергеевна 8-953-060-7656</t>
  </si>
  <si>
    <t>ЦЧБ-8486-62</t>
  </si>
  <si>
    <t>г Воронеж ул 9 Января 28</t>
  </si>
  <si>
    <t>Иванин  Андрей  Витальевич  +7  919  267  38  47  (Заказч),  89102401373  Чебанов Юрий (СБС)</t>
  </si>
  <si>
    <t>Требуется  дополнительный  осмотр  с  подрядчиком  перед  выполнением  .Высота  потолка  -4  метра. Гипсокартонные стены.</t>
  </si>
  <si>
    <t>СЗБ-3051-66</t>
  </si>
  <si>
    <t>Бондарева Ольга Сергеевна +7 926 195 80 46
Сопровождающий на объекте: Морозова Надежда Александровна Заместитель руководителя офиса 8-921-136-7451</t>
  </si>
  <si>
    <t>Необходим монтаж 5-и портов СКС</t>
  </si>
  <si>
    <t>СИБ-3821-83</t>
  </si>
  <si>
    <t>г Омск ул Нефтезаводская 28к4</t>
  </si>
  <si>
    <t>Кузнецов Ярослав Юрьевич 79995597344
Сопровождающий на объекте: Хватова Светлана Олеговна 8-983-624-6883</t>
  </si>
  <si>
    <t>Дополнительный  порт  (1шт)  в  кассе  (круг  с  восклицательным  знаком  на  РП)  Корп.  WiFi  для  Smart-POS</t>
  </si>
  <si>
    <t>https://disk.yandex.ru/d/iH6kMzj-H6zBhg</t>
  </si>
  <si>
    <t>https://disk.yandex.ru/d/QKfG2hTx5RsV1w</t>
  </si>
  <si>
    <t>https://disk.yandex.ru/d/xGARvBctEuAPAg</t>
  </si>
  <si>
    <t>https://disk.yandex.ru/d/gOMgSD5UThNCdg</t>
  </si>
  <si>
    <t>https://disk.yandex.ru/d/RsUTSYCO7s4HTw</t>
  </si>
  <si>
    <t>https://disk.yandex.ru/d/bNsTl5FJpYbylQ</t>
  </si>
  <si>
    <t>https://disk.yandex.ru/d/JUjX1WRKx_R9-g</t>
  </si>
  <si>
    <t>https://disk.yandex.ru/d/HXeBqxbsicGbMQ</t>
  </si>
  <si>
    <t>https://disk.yandex.ru/d/3bq-2lzmN7g3hQ</t>
  </si>
  <si>
    <t>https://disk.yandex.ru/d/yNAGVzt-XLEp2g</t>
  </si>
  <si>
    <t>https://disk.yandex.ru/d/eCx1Ehe_NF3siA</t>
  </si>
  <si>
    <t>https://disk.yandex.ru/d/No8QWlUDQudXTQ</t>
  </si>
  <si>
    <t>https://disk.yandex.ru/d/do1IIsMLvdD4Ow</t>
  </si>
  <si>
    <t>https://disk.yandex.ru/d/VvZSjIDLuxbX4g</t>
  </si>
  <si>
    <t>https://disk.yandex.ru/d/FngBRN3_sclXeg</t>
  </si>
  <si>
    <t>https://disk.yandex.ru/d/jtIQia_E5uOFtg</t>
  </si>
  <si>
    <t>https://disk.yandex.ru/d/qJsAeydXDW5QWw</t>
  </si>
  <si>
    <t>https://disk.yandex.ru/d/Kz0JIu4XfgxXXQ</t>
  </si>
  <si>
    <t>https://disk.yandex.ru/d/_6VTrIP5JTm2bQ</t>
  </si>
  <si>
    <t>https://disk.yandex.ru/d/x9hgYRR4vHS8iA</t>
  </si>
  <si>
    <t>https://disk.yandex.ru/d/vhBKnkaqliUx-A</t>
  </si>
  <si>
    <t>https://disk.yandex.ru/d/MJmoPoeE7-2Qqg</t>
  </si>
  <si>
    <t> 4504418879</t>
  </si>
  <si>
    <t> 4504418312</t>
  </si>
  <si>
    <t> 4504418564</t>
  </si>
  <si>
    <t> 4504418377</t>
  </si>
  <si>
    <t>ВВБ-3238-10</t>
  </si>
  <si>
    <t xml:space="preserve"> г Йошкар-Ола ул Карла Маркса 109Б</t>
  </si>
  <si>
    <t>Хлыбов  Максим  Александрович,  +7  927  870  00  67,  Чикунов  Николай Иванович, +7(917)700-31-50</t>
  </si>
  <si>
    <t xml:space="preserve">В связи с перемещением РМ из 8614/068 на время ремонта, необходимо создание
№1,2,8,10,11,12,13,14,15,16,17 (в соответствии с планировкой) </t>
  </si>
  <si>
    <t>ББ-3741-45</t>
  </si>
  <si>
    <t>г Улан-Удэ ул
Терешковой ЗБ</t>
  </si>
  <si>
    <t>Афанасьев Игорь Георгиевич 79834200910
Сопровождающий  на  объекте:  Рябов  Алексей  Васильевич  +7  914  835  52  35,  Филыпин  Ринат  Леонович, +7(983)539-10-33</t>
  </si>
  <si>
    <t>Организация РМ для видеонаблюдения на посту охраны - необходимо 2 порта СКС</t>
  </si>
  <si>
    <t>ББ-3741-46</t>
  </si>
  <si>
    <t xml:space="preserve"> г Улан-Удэ ул Гагарина 60</t>
  </si>
  <si>
    <t>Санжижапов Юрий Борисович 79148374228
Сопровождающий на объекте: Башинов Владимир Викторович 8-902-166-7797</t>
  </si>
  <si>
    <t>Монтаж  4  розеток  для  подключения  оборудования  SUO  EIRS.  HUB  демонтировать  отправить  инициатору. Расположение HUB во вложение.</t>
  </si>
  <si>
    <t>ВВБ-3114-15</t>
  </si>
  <si>
    <t xml:space="preserve"> пгт Вурнары ул Советская 16</t>
  </si>
  <si>
    <t>Кузнецов Ярослав Юрьевич 79809304008
Сопровождающий на объекте: Любимова Анастасия Андреевна 8-987-671-6678</t>
  </si>
  <si>
    <t>Дополнительный  порт  (Зшт)  в  кассе  (круг  с  восклицательным  знаком  на  РП)  на  потолке  для  установки  ТД Wi-Fi</t>
  </si>
  <si>
    <t xml:space="preserve">ВВБ-3119-63 </t>
  </si>
  <si>
    <t>Царев Максим Сергеевич 79274383881</t>
  </si>
  <si>
    <t>Строительство межкроссовой оптики (6 портов/12волокон) от шкаф 5.1.3(ком524) - Коммутационный шкаф "пост охраны", для организации подключения коммутаторов уровня доступа к ядру ЛВС по топологии
"звезда" в рамках Программы ТР ЛВС Кампусов. См. ТЗ во вложении.</t>
  </si>
  <si>
    <t>ВВБ-3392-33</t>
  </si>
  <si>
    <t xml:space="preserve"> г Ижевск ул Молодежная 33</t>
  </si>
  <si>
    <t>Для ликвидации хабов в ВСП смонтировать 4 информационные розетки для подключения компонентов СУО по схеме</t>
  </si>
  <si>
    <t>ВВБ-3392-34</t>
  </si>
  <si>
    <t xml:space="preserve"> г Глазов ул Калинина 4а</t>
  </si>
  <si>
    <t>Суббота Сергей Владимирович 79028399446</t>
  </si>
  <si>
    <t>Гараж,  Необходимо  перенести  сетевые  розетки  (в  наличии)  убрать  лишние  сетевые  кабели  (расположены на вертикальных столбах в центре комнаты).</t>
  </si>
  <si>
    <t>ВВБ-3392-35</t>
  </si>
  <si>
    <t>п Кез ул Советская 9</t>
  </si>
  <si>
    <t>Трифанов  Артем  Олегович  +7  912  030  77  55,  Главатских  Александр Анатольевич, +7(912)443-16-07</t>
  </si>
  <si>
    <t>Нужны  порты  СКС  купюросчетной  машины  и  принтера.  Приведение  к  целевой схеме, демонтаж неуправляемого коммутатора</t>
  </si>
  <si>
    <t>ВВБ-3392-36</t>
  </si>
  <si>
    <t>г Ижевск ул Карла Маркса 227</t>
  </si>
  <si>
    <t xml:space="preserve"> Коншин Андрей Юрьевич 79824402051
Сопровождающий  на  объекте:  Чикичёв  Алексей  Леонидович  +7  912  021  54  89/  Лобанов  Алексей  Юрьевич, +7(912)761-45-26</t>
  </si>
  <si>
    <t>Для  ликвидации  хабов  в  ВСП  смонтировать по  2  информационные розетки  на  2-х  РМ по  схеме</t>
  </si>
  <si>
    <t>ВВБ-4845-97</t>
  </si>
  <si>
    <t>Кузнецов Евгений Сергеевич 8-51096667
Сопровождающий на объекте: Журавлев Даниил Алексеевич, +7(987)744-51-56</t>
  </si>
  <si>
    <t>Разнесение МФУ и КСУОП (2.2.Б. 1.062)</t>
  </si>
  <si>
    <t>ВВБ-4845-98</t>
  </si>
  <si>
    <t xml:space="preserve"> г Нижний Новгород ул. Краснодонцев 7</t>
  </si>
  <si>
    <t xml:space="preserve"> Власова Наталья Павловна 79159350350
Сопровождающий на объекте: Демиденко Ульяна Игоревна +7 903 044 07 24</t>
  </si>
  <si>
    <t>Прошу вас организовать СКС для нового 1 РМ сотрудника СКМ ВСП 9042/032 , согласован временное перемещение , в связи с переформатированием ВСП 9042/032 с 30.11.24 по 30.30.2025 на основании КУН 150 от 27.04.2024 и ПП ВВБ №9/49а от 10.10.24</t>
  </si>
  <si>
    <t>01848</t>
  </si>
  <si>
    <t>Кузнецов Ярослав Юрьевич 79809304008
Сопровождающий на объекте: Гусева Елена Анатольевна 8-911-339-0063</t>
  </si>
  <si>
    <t xml:space="preserve">СЗБ-5108-20 </t>
  </si>
  <si>
    <t xml:space="preserve"> г Сосногорск пгт Войвож ул Первомайская 12А</t>
  </si>
  <si>
    <t xml:space="preserve"> Маслова Любовь Николаевна +7 921 875 53 46</t>
  </si>
  <si>
    <t>Для проекта ССМ . Монтаж двух СКС портов на двух РМ</t>
  </si>
  <si>
    <t>СЗБ-5108-21</t>
  </si>
  <si>
    <t>г Ухта пгт Боровой ул Школьная 4А</t>
  </si>
  <si>
    <t>Трифанов Артем Олегович +7 912 0307755
Сопровождающий на объекте: Харебашвили Мария Сергеевна 8-909-120-2635</t>
  </si>
  <si>
    <t>Необходим монтаж 6-ти портов СКС</t>
  </si>
  <si>
    <t>СЗБ-5108-22</t>
  </si>
  <si>
    <t xml:space="preserve"> г Емва ул Дзержинского 116а</t>
  </si>
  <si>
    <t>Белых М. В. +7 912 191 23 75/ Носов Виталий Иванович, +7(912)193-88-43</t>
  </si>
  <si>
    <t>Требуются 4 порта СКС на рабое места</t>
  </si>
  <si>
    <t>СЗБ-5108-23</t>
  </si>
  <si>
    <t>Трифанов  Артем  Олегович  79120307755/Носов  Виталий  Иванович, 
+7(912)193-88-43</t>
  </si>
  <si>
    <t xml:space="preserve">Демонтаж 2  неуправляемых коммутаторов, приведение к целевой схеме Нужны порты СКС для 2х УС 4шт. </t>
  </si>
  <si>
    <t xml:space="preserve"> СЗБ-1896-33</t>
  </si>
  <si>
    <t>Дополнительный  порт  (2шт)  в  кассе  (круг  с  восклицательным  знаком  на  РП)  на  потолке  для  установки  ТД Wi-Fi</t>
  </si>
  <si>
    <t xml:space="preserve">СЗБ-5107-15 </t>
  </si>
  <si>
    <t>Коротков Олег Андреевич 79062856002
Сопровождающий  на  объекте:  Паршина  Анастасия  Леонидовна  8-921  -671-0124  (сотр  ВСП),  Ипатова  Ирина Валерьевна 8-921-490-6468 (сотр. ВСП)</t>
  </si>
  <si>
    <t>п Кизема ул Советов 1</t>
  </si>
  <si>
    <t>Необходим монтаж 2 портов СКС для видеокамеры в тамбуре.</t>
  </si>
  <si>
    <t xml:space="preserve"> СИБ-2120-175</t>
  </si>
  <si>
    <t>Ройзман Валерий Леонидович 79835551000
Сопровождающий на объекте: Юраков Андрей Юрьевич +7 891 336 10 31</t>
  </si>
  <si>
    <t>Приведение  СКС  к  нормам ДКБ.  Замена  временных  подключений.  Монтаж 11  портов СКС для РМ и МФУ</t>
  </si>
  <si>
    <t xml:space="preserve"> СИБ-2120-176</t>
  </si>
  <si>
    <t>с Петропавловское ул Ленина влд81</t>
  </si>
  <si>
    <t xml:space="preserve"> Кабанов Александр Анатольевич 8-67293563
Сопровождающий на объекте: Нилова Светлана Владимировна +7 963 506 61 40</t>
  </si>
  <si>
    <t>Необходима  сетевая  розетка  для  подключения  СУО  в  рамках  переноса  СУО  в  другое  помещение,  ВСП 8644/0577 с. Петропавловское</t>
  </si>
  <si>
    <t>СИБ-3745-51</t>
  </si>
  <si>
    <t>Останин Сергей Михайлович 79030467611
Сопровождающий на объекте: Ветрова Любовь Александровна, +7(983)217-10-84</t>
  </si>
  <si>
    <t>Необходимо проложить ВОЛС (6 линков ММ) между шкафом № 1 кроссового помещения ГОСБ № 4.12 (4-й этаж) и шкафом № 10 в серверной ОУ С ГОСБ № 3.05 (3 этаж), согласно приложенной схемы, с
использованием существующих направляющих лотков и отверстий между указанными помещениями</t>
  </si>
  <si>
    <t>СИБ-3748-72</t>
  </si>
  <si>
    <t>0801</t>
  </si>
  <si>
    <t>г Зеленогорск ул Молодежная 3</t>
  </si>
  <si>
    <t>Сергеева  Юлия  Андреевна  79098762916,  Дробышевский  Илья  Владимирович  +7  914  125  35  02 Сопровождающий на объекте: Краснопеева Ольга Владимировна 8-913-560-4068 (ЗРВСП)</t>
  </si>
  <si>
    <t>Необходим монтаж 4 портов за потолком в одном месте все 4 шт. (для переключения ДТ, БИРС и 2 ЖК-панелей) в целях устранения неуправляемого хаба.</t>
  </si>
  <si>
    <t xml:space="preserve"> УБ-3825-162 </t>
  </si>
  <si>
    <t xml:space="preserve"> г Дюртюли ул Ленина 1/3,2 этаж кабинет СБС</t>
  </si>
  <si>
    <t>Башарова Гульнора Джурахоловна 79174615817
Сопровождающий на объекте: Никифорова Екатерина Александровна 8-961-039-0044 (ЗРВСП)</t>
  </si>
  <si>
    <t xml:space="preserve">ЦЧБ-8486-66 </t>
  </si>
  <si>
    <t xml:space="preserve"> г Воронеж ул 9 Января 68К, 1 этаж С01.23А</t>
  </si>
  <si>
    <t>Баранников Николай Сергеевич 79507712620
Сопровождающий  на  объекте:  Кочкин  Денис  Александрович  +7  915  581  95  84,  Зинченко  Роман  Евгеньевич, +7(910)744-20-72 (СБС)</t>
  </si>
  <si>
    <t>Необходим  монтаж  12  портов  СКС  в  кабинете  СБС  для  настройки  ПК,  устранение  кибер-рисков, исключение из инфраструктуры неуправляемых свичей и хабов</t>
  </si>
  <si>
    <t>ЦЧБ-8486-67</t>
  </si>
  <si>
    <t xml:space="preserve"> г Борисоглебск ул Свободы 176стр1</t>
  </si>
  <si>
    <t>Фимушкин Андрей Олегович 79997834493
Сопровождающий на объекте: Горлов Евгений Александрович +7 908 149 40 15</t>
  </si>
  <si>
    <t xml:space="preserve">1 порт СКС для Wi-Fi на потолке. Для точки доступа АП2.2 - указана на плане во вложении. </t>
  </si>
  <si>
    <t>ЦЧБ-8486-68</t>
  </si>
  <si>
    <t xml:space="preserve"> г Воронеж ул Ворошилова 49</t>
  </si>
  <si>
    <t>Монтаж 6 портов СКС с целью устранения неуправляемого ХАБА</t>
  </si>
  <si>
    <t xml:space="preserve"> ЦЧБ-6471-45</t>
  </si>
  <si>
    <t xml:space="preserve"> г Грязи ул Советская 67</t>
  </si>
  <si>
    <t>Фимушкин Андрей Олегович 79997834493
Сопровождающий на объекте: Мелякова Марина Николаевна +7 909 222 43 24</t>
  </si>
  <si>
    <t>1 порт СКС для Wi-Fi на потолке. Для точки доступа АП7 - указана на плане во вложении.</t>
  </si>
  <si>
    <t>https://disk.yandex.ru/d/iTRJvJQRH_C_Cw</t>
  </si>
  <si>
    <t>https://disk.yandex.ru/d/YloFGBLWAWyDhA</t>
  </si>
  <si>
    <t>https://disk.yandex.ru/d/00C4zi_rAsthbw</t>
  </si>
  <si>
    <t>https://disk.yandex.ru/d/ZzF4Cg9oAnKpSQ</t>
  </si>
  <si>
    <t>https://disk.yandex.ru/d/ONKobT7L0FzN8g</t>
  </si>
  <si>
    <t>https://disk.yandex.ru/d/doF_F_N6vSeHhw</t>
  </si>
  <si>
    <t>https://disk.yandex.ru/d/g8HiusaLT_28sg</t>
  </si>
  <si>
    <t>https://disk.yandex.ru/d/ly7MlJqXOdNpkQ</t>
  </si>
  <si>
    <t>https://disk.yandex.ru/d/rOFLot9F8XTjJg</t>
  </si>
  <si>
    <t>https://disk.yandex.ru/d/iBoEKWlRvmcT8Q</t>
  </si>
  <si>
    <t>https://disk.yandex.ru/d/75gyJ0H1Q5bz_Q</t>
  </si>
  <si>
    <t>https://disk.yandex.ru/d/6MtK9HMWENTNtQ</t>
  </si>
  <si>
    <t>https://disk.yandex.ru/d/Ky8OHJ5Ty4OJpw</t>
  </si>
  <si>
    <t>https://disk.yandex.ru/d/Uo8Qi4Pstsrl2A</t>
  </si>
  <si>
    <t>https://disk.yandex.ru/d/oAW0xLa6j-bW2w</t>
  </si>
  <si>
    <t>https://disk.yandex.ru/d/fYdKqXKyPPc5jg</t>
  </si>
  <si>
    <t>https://disk.yandex.ru/d/UvYlIu53-MiYNQ</t>
  </si>
  <si>
    <t>https://disk.yandex.ru/d/P6MeF25ycEuhyg</t>
  </si>
  <si>
    <t>https://disk.yandex.ru/d/Lz9An3smPjfQDw</t>
  </si>
  <si>
    <t>https://disk.yandex.ru/d/asBfh_TRCRknBg</t>
  </si>
  <si>
    <t>https://disk.yandex.ru/d/EkAHu8MGRcs1ZQ</t>
  </si>
  <si>
    <t>https://disk.yandex.ru/d/4DtLSj_NdmOQdg</t>
  </si>
  <si>
    <t>https://disk.yandex.ru/d/qzzIQw9sc5CsTg</t>
  </si>
  <si>
    <t>https://disk.yandex.ru/d/5YvLKL_uzQN2dA</t>
  </si>
  <si>
    <t>https://disk.yandex.ru/d/qiBLYlVlHnV-Lw</t>
  </si>
  <si>
    <t>https://disk.yandex.ru/d/ox_PCseEHYr9mQ</t>
  </si>
  <si>
    <t> 4504422745</t>
  </si>
  <si>
    <t xml:space="preserve"> ББ-3741-47 </t>
  </si>
  <si>
    <t>Афанасьев  Игорь  Георгиевич  79834200910/  Укоев  Аюр  Владимирович, +7(983)539-12-56</t>
  </si>
  <si>
    <t>По  требованию  кибербезопасности  для  исключения  использования  на  РМ  неуправляемых  коммутаторов необходимо организовать 3 порта СКС</t>
  </si>
  <si>
    <t>ВВБ-3041-36</t>
  </si>
  <si>
    <t xml:space="preserve"> пгт Кильмезь ул Советская 75</t>
  </si>
  <si>
    <t>Вронских Алексей Александрович +7 91951035 19
Сопровождающий на объекте: Бурова Евгения Викторовна +7 919510 35 19</t>
  </si>
  <si>
    <t>Необходимо построить СКС из серверной в помещение кассы, для подключения дополнительной точки доступа wi-fi</t>
  </si>
  <si>
    <t xml:space="preserve">ВВБ-3392-37 </t>
  </si>
  <si>
    <t>г Ижевск ул Ленина 6</t>
  </si>
  <si>
    <t>Коншин Андрей Юрьевич 79824402051
Сопровождающий  на  объекте:  Чикичёв  Алексей  Леонидович  +7  912  021  54  89/Байков  Илья  Петрович, +7(912)750-09-44</t>
  </si>
  <si>
    <t>Для  ликвидации  хабов  в  ВСП  смонтировать по  2  информационные розетки  на  4-х  РМ по  схеме</t>
  </si>
  <si>
    <t>ВВБ-3392-38</t>
  </si>
  <si>
    <t>Трифанов Артем Олегович 79120307755
Сопровождающий на объекте: Гришкин Андрей Евгеньевич 8-904-275-9328</t>
  </si>
  <si>
    <t>Нужен порт СКС для СУО 2 шт.</t>
  </si>
  <si>
    <t xml:space="preserve"> ВВБ-4845-99</t>
  </si>
  <si>
    <t>г  Нижний  Новгород  ул  Академика Сахарова 2к4</t>
  </si>
  <si>
    <t>Кузнецов Евгений Сергеевич 8-930-692-2778
Сопровождающий на объекте: Журавлев Даниил Алексеевич (СБС), +7(987)744-51-56</t>
  </si>
  <si>
    <t>Необходим монтаж 2-х портов СКС</t>
  </si>
  <si>
    <t xml:space="preserve"> ВВБ-4845-100</t>
  </si>
  <si>
    <t>Ушаков Виктор Александрович +7 904 049 70 36</t>
  </si>
  <si>
    <t>Для подключения телевизора. Монтаж 2-х портов СКС</t>
  </si>
  <si>
    <t xml:space="preserve"> ВВБ-4845-101</t>
  </si>
  <si>
    <t>Необходимо перенести скс розетки (6шт) в кабель канал</t>
  </si>
  <si>
    <t>ДВБ-2489-06</t>
  </si>
  <si>
    <t xml:space="preserve"> пгт Провидения ул Чукотская 1</t>
  </si>
  <si>
    <t xml:space="preserve">прошу убрать хаб и провести СКС G8645-VSP-AC-00049-184-001-ENSGigabitEthemet0/0/18 </t>
  </si>
  <si>
    <t xml:space="preserve">ВВБ-3119-64 </t>
  </si>
  <si>
    <t>г  Набережные  Челны  пр-кт  Раиса Беляева 18</t>
  </si>
  <si>
    <t xml:space="preserve">Ольга Бондарева +7 926 195 80 46, Горбик Александр +7(964)480-69-66 </t>
  </si>
  <si>
    <t>Золотоверхов Дмитрий Анатольевич +7 952 034 22 46</t>
  </si>
  <si>
    <t>Прошу установить 16 портов СКС в новом учебном классе инкассации ДО КИЦ.</t>
  </si>
  <si>
    <t xml:space="preserve"> СЗБ-1897-08 </t>
  </si>
  <si>
    <t>01475</t>
  </si>
  <si>
    <t>рп Угловка ул Центральная 9, касса</t>
  </si>
  <si>
    <t>Алексеев Михаил Павлович 79116070460
Сопровождающий  на  объекте:  Петрова  Ксения  Валерьевна  +7  911  642  64  08,  Ревуцкая  Луиза  Эмзаровна 8-921-690-9940</t>
  </si>
  <si>
    <t>СЗБ-3051-67</t>
  </si>
  <si>
    <t>Дресвянкин  Никита  Евгеньевич  79969451638,  Идзон  Павел  Андреевич, +7(911)500-23-99</t>
  </si>
  <si>
    <t>необходимо смонтировать 4 новых портов СКС для УС</t>
  </si>
  <si>
    <t xml:space="preserve">СЗБ-5107-16 </t>
  </si>
  <si>
    <t>Коротков  Олег  Андреевич  +7  800  800  39  15/Мазалов  Игорь  Валерьевич, +7(911)874-64-12</t>
  </si>
  <si>
    <t>SD221056423. Требуется новая розетка для подключения 1 видеокамеры.</t>
  </si>
  <si>
    <t xml:space="preserve"> СИБ-3745-52</t>
  </si>
  <si>
    <t>075</t>
  </si>
  <si>
    <t xml:space="preserve"> г Кемерово ул Веры Волошиной 10</t>
  </si>
  <si>
    <t>Кузнецов Ярослав Юрьевич 79995597344
Сопровождающий на объекте: Баранова Анна Владимировна 8-905-966-5733</t>
  </si>
  <si>
    <t xml:space="preserve"> СИБ-3745-53</t>
  </si>
  <si>
    <t>г Новокузнецк пр-кт Бардина (Центральный р-н) 4</t>
  </si>
  <si>
    <t>Бондарева Ольга Сергеевна 79261958046
Сопровождающий на объекте: Дьякова Анна Вячеславовна Заместитель руководителя офиса 8-913-329-1243</t>
  </si>
  <si>
    <t xml:space="preserve">СИБ-3821-84 </t>
  </si>
  <si>
    <t>г. Омск ул 6-я Станционная 39</t>
  </si>
  <si>
    <t xml:space="preserve">Прошу   убрать   хаб   и   смонтировать   СКС   G8634-VSP-AC-00083-015-001-ENSGigabitEthernetl/0/12 </t>
  </si>
  <si>
    <t>СИБ-3821-85</t>
  </si>
  <si>
    <t>г Исилькуль ул Коммунистическая 14</t>
  </si>
  <si>
    <t xml:space="preserve"> Ольга Бондарева +7 926 195 80 46, Глухих Андрей +7(913)668-93-72</t>
  </si>
  <si>
    <t>Прошу убрать хаб и провести СКС G8634-VSP-AC-00324-012-099-ENSGi 2/0/19</t>
  </si>
  <si>
    <t xml:space="preserve">СРБ-4850-47 </t>
  </si>
  <si>
    <t>Евстигнеева Ирина Валерьевна, +7 919 073 73 94, Лебедев Алексей Юрьевич, +7(919)070-15-46</t>
  </si>
  <si>
    <t xml:space="preserve"> Монтаж портов на месте 3.43 (6 СКС) для новых РМ</t>
  </si>
  <si>
    <t xml:space="preserve">УБ-3825-160 </t>
  </si>
  <si>
    <t xml:space="preserve"> г Уфа ул Менделеева 137</t>
  </si>
  <si>
    <t xml:space="preserve"> Снегирев Андрей Александрович 79190714727
Сопровождающий на объекте: Расулева Рита Хакимовна 8-917-427-5553</t>
  </si>
  <si>
    <t>Необходим монтаж 2 портов СКС для подключения доп РАТМ</t>
  </si>
  <si>
    <t>УБ-3825-161</t>
  </si>
  <si>
    <t>г Белебей ул Советская 29</t>
  </si>
  <si>
    <t>Трифанов Артем Олегович 79120307755
Сопровождающий на объекте: Кукушкина Ольга Владимировна 8-937-354-7654 (ЗРВС)</t>
  </si>
  <si>
    <t>Необходим монтаж 2 портов СКС для СУО за потолком между 5 и 6 рабочими местами в целях устранения неуправляемого хаба</t>
  </si>
  <si>
    <t>УБ-3825-163</t>
  </si>
  <si>
    <t>Фимушкин Андрей Олегович 79997834493
Сопровождающий на объекте: Питюк Виталия Юрьевна +7 91777777 68, Полюдов Сергей +7(919)600-86-57</t>
  </si>
  <si>
    <t>1 порт СКС для WiFi на потолке. Для точки доступа АР8 - указана на плане во вложении</t>
  </si>
  <si>
    <t>УБ-3825-164</t>
  </si>
  <si>
    <t>Нуреев Ильшат Марсович 79174011280
Сопровождающий на объекте: Иванова Айгуль Сабировна 8-937-317-2078 (ЗРВСП)</t>
  </si>
  <si>
    <t>необходим монтаж 1 порта скс для подключения купюросчетной машины, Окно 1</t>
  </si>
  <si>
    <t xml:space="preserve">УБ-3901-13 </t>
  </si>
  <si>
    <t>с Бердюжье ул Кирова 11</t>
  </si>
  <si>
    <t>Рошка Штефан 79035572288
Сопровождающий на объекте: Собачкина Ксения Александровна 8-982-980-6500</t>
  </si>
  <si>
    <t>Необходим монтаж СКС для ТД № 7 (на схеме обозначена зеленым цветом) согласно плану</t>
  </si>
  <si>
    <t>СИБ-2120-177</t>
  </si>
  <si>
    <t>Левитин Борис Владимирович 79039127664
Сопровождающий  на  объекте:  Савоськина  Олеся  Николаевна  +7  963  520  22  89/Басенок  Александр Александрович, +7(913)080-44-29</t>
  </si>
  <si>
    <t>В связи с установкой новых сетевых счетно-денежных машин необходимо организовать дополнительные сетевые розетки на р.м. 22,23 в клиентском зале 1 го этажа в ДО 8644/0172 г. Барнаул пр-т Красноармейский 58-а.</t>
  </si>
  <si>
    <t xml:space="preserve">УБ-3824-33 </t>
  </si>
  <si>
    <t>г Шумиха ул Куйбышева 3</t>
  </si>
  <si>
    <t>Кузнецов Ярослав Юрьевич 79995597344
Сопровождающий на объекте: Олохова Виктория Викторовна 8-992-420-7316</t>
  </si>
  <si>
    <t xml:space="preserve"> УБ-3828-14 </t>
  </si>
  <si>
    <t>Кузнецов Ярослав Юрьевич 79995597344
Сопровождающий на объекте: Суржавская Оксана Михайловна 8-951-986-1001</t>
  </si>
  <si>
    <t>https://disk.yandex.ru/d/xsh9SpgXIFkirA</t>
  </si>
  <si>
    <t>https://disk.yandex.ru/d/bxE24xbnMzAb9Q</t>
  </si>
  <si>
    <t>https://disk.yandex.ru/d/yA8KigFeJS8BKQ</t>
  </si>
  <si>
    <t>https://disk.yandex.ru/d/NdAGTizQyie_Wg</t>
  </si>
  <si>
    <t>https://disk.yandex.ru/d/SfqKxFApqDCqpg</t>
  </si>
  <si>
    <t>https://disk.yandex.ru/d/3Hg9H8147AqQAA</t>
  </si>
  <si>
    <t>https://disk.yandex.ru/d/-Cgj1P7XmuRnog</t>
  </si>
  <si>
    <t>https://disk.yandex.ru/d/EG-90pGyu8TyEw</t>
  </si>
  <si>
    <t>https://disk.yandex.ru/d/2IgBGwFzA7DugA</t>
  </si>
  <si>
    <t>https://disk.yandex.ru/d/kN-rggPkQTa4vg</t>
  </si>
  <si>
    <t>https://disk.yandex.ru/d/oxiRTYPDSBxAYw</t>
  </si>
  <si>
    <t>https://disk.yandex.ru/d/yJz2jP0oj7cLDg</t>
  </si>
  <si>
    <t>https://disk.yandex.ru/d/sj_kfnr6_mp-qg</t>
  </si>
  <si>
    <t>https://disk.yandex.ru/d/fX9Z6IaCSHtsag</t>
  </si>
  <si>
    <t>https://disk.yandex.ru/d/FpakEWOrrukPhw</t>
  </si>
  <si>
    <t>https://disk.yandex.ru/d/o7X5QYHLy8_fmg</t>
  </si>
  <si>
    <t>https://disk.yandex.ru/d/A61itHO_nOfHJg</t>
  </si>
  <si>
    <t>https://disk.yandex.ru/d/lepe_EbpGpn4ng</t>
  </si>
  <si>
    <t>https://disk.yandex.ru/d/VGZUMLQccybphg</t>
  </si>
  <si>
    <t>https://disk.yandex.ru/d/86umcrpMFAN1pQ</t>
  </si>
  <si>
    <t>https://disk.yandex.ru/d/YC6wvlSNoOd6Cw</t>
  </si>
  <si>
    <t>https://disk.yandex.ru/d/EtVI0B9jov_V3w</t>
  </si>
  <si>
    <t>https://disk.yandex.ru/d/24Iy3zxBHxwqlg</t>
  </si>
  <si>
    <t>https://disk.yandex.ru/d/AfKNIM6ctF6jtA</t>
  </si>
  <si>
    <t>https://disk.yandex.ru/d/GQKrcMwrIZ8CaQ</t>
  </si>
  <si>
    <t> 4504424816</t>
  </si>
  <si>
    <t> 4504424016</t>
  </si>
  <si>
    <t>СЗБ-3051-68</t>
  </si>
  <si>
    <t xml:space="preserve"> г Вологда ул Мира 42</t>
  </si>
  <si>
    <t>Букреев Василий Васильевич 79260258309
Сопровождающий на объекте: Воронин Геннадий Сергеевич +7 911 443 81 30</t>
  </si>
  <si>
    <t>1 порт СКС для вай фай на потолке. Антресольный этаж, правое крыло, кабинет 211. Для вай фай точки доступа 12 - указана на плане во вложении.</t>
  </si>
  <si>
    <t>СЗБ-3051-69</t>
  </si>
  <si>
    <t xml:space="preserve"> Воронин Геннадий Сергеевич 79114438130
Сопровождающий на объекте: Новикова Елена Викторовна 8-953-515-2516</t>
  </si>
  <si>
    <t>добавление розеток СКС для подключения рабочего места</t>
  </si>
  <si>
    <t>СИБ-3820-10</t>
  </si>
  <si>
    <t xml:space="preserve"> г Абакан ул Пушкина 165</t>
  </si>
  <si>
    <t xml:space="preserve"> Нагирный Александр Сергеевич 79130313293
Сопровождающий  на  объекте:  Бородин  Евгений  +7  983  199  50  60,  Щегольков  Александр  Васильевич, +7(983)199-51-21, Александрова Людмила 8-983-199-50-57</t>
  </si>
  <si>
    <t>Для исполнения требований ДКБ необходимо организовать проливочную в помещении Банка. Нужно дополнительно 4 порта СКС для РМ (2 этаж, пом. 2-05)</t>
  </si>
  <si>
    <t>ББ-3740-32</t>
  </si>
  <si>
    <t>Сергеева Юлия Андреевна 79098762916
Сопровождающий на объекте: Дробышевский Илья Владимирович +7 914 125 35 02</t>
  </si>
  <si>
    <t>УСТРАНЕНИЕ   ХАБОВ   G8600-VSP-AC-00108-155-129-ENS   на   порту   GigabitEthemetO/O/37   обнаружен неуправляемый коммутатор, требуется монтаж 3 сетевых розеток, на рабочем месте №9</t>
  </si>
  <si>
    <t>ББ-3741-48</t>
  </si>
  <si>
    <t xml:space="preserve"> г Улан-Удэ ул Терешковой ЗБ, 3 этаж. 303 кабинет</t>
  </si>
  <si>
    <t>Дубовик Александр Леонидович 79965838520
Сопровождающий на объекте: Филыпин Ринат Леонович (СБС), +7(983)539-10-33</t>
  </si>
  <si>
    <t>ББ-3741-49</t>
  </si>
  <si>
    <t>с Джида ул Торговая 28 режим работы:Ср с 9:00-17:00</t>
  </si>
  <si>
    <t>G8601-VSP-AC-00180-158-129-ALP_GE0/0/6: На порту коммутатора
G8601-VSP-АС-00180-158-129-ALP GE0/0/6 находится неуправляемый коммутатор(свитч), в который
подключены АРМ, телефонный аппарат, МФУ. Монтаж 3 портов СКС с целью устранения неуправляемого ХАБА</t>
  </si>
  <si>
    <t>ББ-3741-50</t>
  </si>
  <si>
    <t xml:space="preserve"> г Улан-Удэ ул
Терешковой ЗБ</t>
  </si>
  <si>
    <t xml:space="preserve"> Санжижапов Юрий Борисович 79148374228,Филыпин  Ринат  Леонович, +7(983)539-10-33</t>
  </si>
  <si>
    <t>Монтаж  СКС  на  РМ  для  исключения ХАБ в  каб  303,  Актуальный  режим  работы  отделений банка</t>
  </si>
  <si>
    <t xml:space="preserve">ВВБ-3117-37 </t>
  </si>
  <si>
    <t xml:space="preserve"> рп Зубова Поляна ул Пролетарская 6</t>
  </si>
  <si>
    <t>Черушев Евгений Владимирович 79176922515
Сопровождающий на объекте: Никишаева Ольга Николаевна 8-927-177-4737; Кочетков Олег Иванович +7
987 990 12 75</t>
  </si>
  <si>
    <t>необходим  смонтировать  2  порта  под  потолком  амстронг  для  подключения  табло  курсов  валют  и  табло электронной очереди</t>
  </si>
  <si>
    <t>ВВБ-3119-65</t>
  </si>
  <si>
    <t>857</t>
  </si>
  <si>
    <t xml:space="preserve"> г Чистополь ул Энгельса 127</t>
  </si>
  <si>
    <t>Ахматова Марина Олеговна +7 908 762 38 19</t>
  </si>
  <si>
    <t>На месте отсутствует СКС. Необходимо провести к ЖК панели две линии СКС.</t>
  </si>
  <si>
    <t>ДВБ-3290-24</t>
  </si>
  <si>
    <t>Кузнецов Ярослав Юрьевич 79809304008
Сопровождающий на объекте: Тараненко Татьяна Викторовна 8-924-676-1636</t>
  </si>
  <si>
    <t xml:space="preserve"> ВВБ-3392-39</t>
  </si>
  <si>
    <t xml:space="preserve"> с Алнаши пер Пионерский 3</t>
  </si>
  <si>
    <t>Прошу организовать СКС согласно предоставленной схемы</t>
  </si>
  <si>
    <t xml:space="preserve"> ЦЧБ-8486-70</t>
  </si>
  <si>
    <t xml:space="preserve"> с Новоживотинное ул Мира 23А</t>
  </si>
  <si>
    <t xml:space="preserve"> Маковкин Сергей Анатольевич +7 919 234 94 65</t>
  </si>
  <si>
    <t>требуется установка 4-х портов СКС и 4-х розеток 220В в зоне принтеров и ТЛФ за барьером в соответствии с обследованием СБС во вложении</t>
  </si>
  <si>
    <t xml:space="preserve"> ЦЧБ-8486-71</t>
  </si>
  <si>
    <t>Михалина Екатерина Анатольевна 79515428798
Сопровождающий на объекте: Бибикова Яна Валерьевна Заместитель руководителя офиса 8-920-427-7335</t>
  </si>
  <si>
    <t>Необходим монтаж 3-х портов СКС для СУО</t>
  </si>
  <si>
    <t xml:space="preserve"> СИБ-3745-54 </t>
  </si>
  <si>
    <t xml:space="preserve"> Зирка Татьяна Владимировна 8-906-931-7501, Мерзлякова Эллина Николаевна, +7(913)420-05-25</t>
  </si>
  <si>
    <t>Сетевые розетки требуются для подключения новой ССМ DO CASH 5. Данное оборудование находится временно в кабинете начальника ОКО. Не используется в работе. Для начала использования ССМ для пересчета необходимо перемещение на новое рабочее место в помещение кассы. Для этого нужны
информационные розетки</t>
  </si>
  <si>
    <t>УБ-3825-165</t>
  </si>
  <si>
    <t>0622</t>
  </si>
  <si>
    <t>с Верхние Татышлы ул Ленина 82</t>
  </si>
  <si>
    <t>Моргунова Дарья Васильевна 79058355586
Сопровождающий на объекте: Галиева Альфия Хатибовна +7 937 313 94 94</t>
  </si>
  <si>
    <t>Прошу организовать СКС розетку для ЖК СУО №60058255</t>
  </si>
  <si>
    <t>https://disk.yandex.ru/d/tGBQrvZMQONfpA</t>
  </si>
  <si>
    <t>https://disk.yandex.ru/d/ymUT9tT0yPWc0g</t>
  </si>
  <si>
    <t>https://disk.yandex.ru/d/B5cYdMkCGbj1qQ</t>
  </si>
  <si>
    <t>https://disk.yandex.ru/d/e8zHaBrBE09nwA</t>
  </si>
  <si>
    <t>https://disk.yandex.ru/d/jvreEJeMxry_mg</t>
  </si>
  <si>
    <t>https://disk.yandex.ru/d/lVHDkHk1LPaCbA</t>
  </si>
  <si>
    <t>https://disk.yandex.ru/d/PQK7-05DvkC9Ww</t>
  </si>
  <si>
    <t>https://disk.yandex.ru/d/jXD6o4oItiHS_A</t>
  </si>
  <si>
    <t>https://disk.yandex.ru/d/QpyAJiKFi5vemg</t>
  </si>
  <si>
    <t>https://disk.yandex.ru/d/IzNrPivb0vk09Q</t>
  </si>
  <si>
    <t>https://disk.yandex.ru/d/8mRKq9hdLeJfXA</t>
  </si>
  <si>
    <t>https://disk.yandex.ru/d/vffnZvQnzndfIg</t>
  </si>
  <si>
    <t>https://disk.yandex.ru/d/hspMcV1Fydjr3w</t>
  </si>
  <si>
    <t>https://disk.yandex.ru/d/I5yLv0O5O_23DQ</t>
  </si>
  <si>
    <t>https://disk.yandex.ru/d/VX2t77BJw22fAA</t>
  </si>
  <si>
    <t> 4504428255</t>
  </si>
  <si>
    <t> 4504427473</t>
  </si>
  <si>
    <t>ББ-3740-33</t>
  </si>
  <si>
    <t xml:space="preserve"> с Дульдурга ул Лазо 28</t>
  </si>
  <si>
    <t>Бондарева  Ольга  Сергеевна  79261958046/  Гросу  Фёдор  Степанович, +7(914)478-03-33</t>
  </si>
  <si>
    <t xml:space="preserve">Прошу   убрать   хаб   и   смонтировать   СКС.   G8600-VSP-AC-00084-149-129-ENSGigabitEthemet0/0/17 </t>
  </si>
  <si>
    <t>ББ-3740-34</t>
  </si>
  <si>
    <t>Прошу убрать хаб и провести СКС. G8600-VSP-АС-00091 -152-00l-ENSGigabitEthernet2/0/25</t>
  </si>
  <si>
    <t>ББ-3740-35</t>
  </si>
  <si>
    <t>ББ-3740-36</t>
  </si>
  <si>
    <t xml:space="preserve"> г Чита ул Богомягкова 23</t>
  </si>
  <si>
    <t xml:space="preserve"> Сергеева Юлия Андреевна 79098762916
Сопровождающий  на  объекте:  ВСП:  Шестакова  Елена  Сергеевна  8-924-278-9920;  Белоносов  Андрей
Алексеевич (СБС), тел. 8914-490-05-09</t>
  </si>
  <si>
    <t>G8600-VSP-AC-00200-181-001-ALP   на   порту   GigabitEthernet2/0/4   обнаружен   неуправляемый   коммутатор, требуется монтаж сетевых розеток на рабочем месте</t>
  </si>
  <si>
    <t>г Чита пр-кт Фадеева 37</t>
  </si>
  <si>
    <t>: Титов Юрий Александрович 79144893347
Сопровождающий на объекте: Бальжинимаева Марина Петровна Заместитель руководителя офиса 8-914-147-0323</t>
  </si>
  <si>
    <t>Необходим монтаж 1-го порта СКС для ДУ СУ С</t>
  </si>
  <si>
    <t xml:space="preserve"> СЗБ-5108-25 </t>
  </si>
  <si>
    <t xml:space="preserve"> г Сосногорск мкр 6-й 18/1</t>
  </si>
  <si>
    <t xml:space="preserve"> Бондарева Ольга Сергеевна +7 926 195 80 46
Сопровождающий на объекте: Заворотная Лидия Дмитриевна 8-904-109-6907</t>
  </si>
  <si>
    <t>Прошу  организовать  СКС  согласно  предоставленной  схемы,  хаб  распределен  на  4  рабочих  места</t>
  </si>
  <si>
    <t xml:space="preserve"> СЗБ-5108-26</t>
  </si>
  <si>
    <t>г Ухта п Седъю ул Центральная 7</t>
  </si>
  <si>
    <t>Трифанов  Артем  Олегович  79120307755/Макаров  Геннадий  Иванович, +7(912)560-75-90</t>
  </si>
  <si>
    <t>Требуется организация 3 портов СКС для исключения неуправляемого коммутатора, однорукое ВСП плана эвакуации нет, прикладываю фотографию места размещения коммутатора. Обследовал сотрудник СБС
Макаров Геннадий Иванович.</t>
  </si>
  <si>
    <t xml:space="preserve">ПВБ-7593-21 </t>
  </si>
  <si>
    <t>486</t>
  </si>
  <si>
    <t xml:space="preserve"> г Орск пр-кт Ленина 94</t>
  </si>
  <si>
    <t>Шубный Дмитрий Сергеевич 79115816769
Сопровождающий  на  объекте:  Соловьёв  Сергей  Владимирович  +7  987  847  24  77,  Сойникова  Светлана Николаевна 8-987-792-1299 (РВСП)</t>
  </si>
  <si>
    <t>Необходим монтаж 2 портов СКС для дополнительного устройства самообслуживания</t>
  </si>
  <si>
    <t>СИБ-3748-73</t>
  </si>
  <si>
    <t>Анна Соловьева +7 913 723 56 23/Ивлев Евгений Александрович
8-983-057-5166</t>
  </si>
  <si>
    <t>Коллеги,  добрый  день.  В  рамках  проекта  Кибер  Безопасность  необходимо  СКС  провод  убрать  в  общую гофру, для этого необходимо убрать соединительную розетку, фото вложено</t>
  </si>
  <si>
    <t xml:space="preserve"> ЦЧБ-8486-69 </t>
  </si>
  <si>
    <t xml:space="preserve"> г.Лиски, ул.Свердлова, 61а</t>
  </si>
  <si>
    <t>: Бондарева Ольга Сергеевна 79261958046</t>
  </si>
  <si>
    <t>Необходим монтаж 4 портов СКС с целью устранения неуправляемого хаба</t>
  </si>
  <si>
    <t>https://disk.yandex.ru/d/dqCBzGQuML7qmA</t>
  </si>
  <si>
    <t>https://disk.yandex.ru/d/V_HWNt5nhG2MdQ</t>
  </si>
  <si>
    <t>https://disk.yandex.ru/d/l1DZ1qgY4vD_3Q</t>
  </si>
  <si>
    <t>https://disk.yandex.ru/d/1NJjpuChiu5iUg</t>
  </si>
  <si>
    <t>https://disk.yandex.ru/d/9J855FkjBUnCNg</t>
  </si>
  <si>
    <t>https://disk.yandex.ru/d/AXXXLOdbK7I-mQ</t>
  </si>
  <si>
    <t>https://disk.yandex.ru/d/Fs7dAvKfr_T-tw</t>
  </si>
  <si>
    <t>https://disk.yandex.ru/d/kTXBGY1qSxPOTg</t>
  </si>
  <si>
    <t>https://disk.yandex.ru/d/a4TQNpmPrwYf-w</t>
  </si>
  <si>
    <t xml:space="preserve">СИБ-3820-08 </t>
  </si>
  <si>
    <t xml:space="preserve"> ДВБ-3290-14</t>
  </si>
  <si>
    <t xml:space="preserve"> с Екатеринославка ул Ленина 58</t>
  </si>
  <si>
    <t>Кузнецов Ярослав Юрьевич 79809304008, Синозацкий Сергей +7(914)551-20-44</t>
  </si>
  <si>
    <t>Дополнительный порт (1шт) на плане указан крестиком.</t>
  </si>
  <si>
    <t xml:space="preserve"> ДВБ-3290-25</t>
  </si>
  <si>
    <t xml:space="preserve"> пгт Февральск ул Енисейская 3</t>
  </si>
  <si>
    <t xml:space="preserve"> СИБ-3744-16 </t>
  </si>
  <si>
    <t xml:space="preserve"> с Бакчар ул Пролетарская 61</t>
  </si>
  <si>
    <t>Кузнецов Ярослав Юрьевич 79809304008
Сопровождающий на объекте: Манасипова Наталья Николаевна 8-914-391-8545</t>
  </si>
  <si>
    <t xml:space="preserve"> Кузнецов Ярослав Юрьевич 79995597344
Сопровождающий на объекте: Мныш Юлия Владимировна 8-983-239-9572</t>
  </si>
  <si>
    <t>СИБ-3748-74</t>
  </si>
  <si>
    <t xml:space="preserve"> г Иланский ул Красная 29</t>
  </si>
  <si>
    <t>Бондарева  Ольга  Сергеевна  79261958046/Рассыпчук  Евгений  Владимирович, +7(983)572-51-04</t>
  </si>
  <si>
    <t>В  рамках  проекта  ВСП  без  Альфы,  в  целях  устранения  неуправляемого  оборудования,  выявленного Департаментом кибербезопасности в 2024 году.</t>
  </si>
  <si>
    <t xml:space="preserve">СИБ-3821-74 </t>
  </si>
  <si>
    <t xml:space="preserve"> г Омск ул Звездова 101А</t>
  </si>
  <si>
    <t>Денисенко Евгений Викторович 79136581177
Сопровождающий на объекте: Хадыкин М.А. 8-913-975-7865 +7 913 975 78 65</t>
  </si>
  <si>
    <t>Монтаж портов СКС для БИРС</t>
  </si>
  <si>
    <t>СИБ-3821-86</t>
  </si>
  <si>
    <t xml:space="preserve"> г Омск ул 6-я Станционная 39</t>
  </si>
  <si>
    <t>Кузнецов Ярослав Юрьевич 79809304008
Сопровождающий на объекте: Филимендикова Анна Юрьевна 8-951-411-8339</t>
  </si>
  <si>
    <t>https://disk.yandex.ru/d/K8Lql5z84ifWww</t>
  </si>
  <si>
    <t>https://disk.yandex.ru/d/R-sSn7jmOdaWSg</t>
  </si>
  <si>
    <t>https://disk.yandex.ru/d/IwwaEd9BxzPF3g</t>
  </si>
  <si>
    <t>https://disk.yandex.ru/d/xWQG006yE_euNA</t>
  </si>
  <si>
    <t>https://disk.yandex.ru/d/1LMCMtQHCyFsLA</t>
  </si>
  <si>
    <t>https://disk.yandex.ru/d/MQ8pWAlyVH3IjQ</t>
  </si>
  <si>
    <t>ББ-3741-51</t>
  </si>
  <si>
    <t xml:space="preserve"> г Улан-Удэ ул Терешковой ЗБ,3 этаж 307 каб.</t>
  </si>
  <si>
    <t xml:space="preserve"> Котов Владислав Васильевич 79516320410
Сопровождающий  на  объекте:  Ананин  Александр  Михайлович  +7  983  420  09  79,  Фильшин  Ринат  Леонович 8-983-539-1033 (СБС)</t>
  </si>
  <si>
    <t>необходим монтаж 18 портов СКС в каб.307 для рабочих мест 8 шт. и МФУ 2 шт.</t>
  </si>
  <si>
    <t>ВВБ-3041-37</t>
  </si>
  <si>
    <t>0620</t>
  </si>
  <si>
    <t xml:space="preserve"> г Омутнинск ул Володарского 51</t>
  </si>
  <si>
    <t>Андреев  Владимир  Геннадьевич  +7  912  721  84  94,  Кольбин  Виталий Константинович, +7(982)380-98-32</t>
  </si>
  <si>
    <t xml:space="preserve">Проверить наличие 2х свободных поров СКС рядом с местом дежурного инкассатора, скроссировать в сегмент SIGMA. В случае отсутствия - необходимо организовать две информационные розетки СКС. </t>
  </si>
  <si>
    <t>ВВБ-3041-38</t>
  </si>
  <si>
    <t>0450</t>
  </si>
  <si>
    <t xml:space="preserve"> г Уржум ул Рокина 23</t>
  </si>
  <si>
    <t xml:space="preserve"> Кузнецов Ярослав Юрьевич
Сопровождающий на объекте: Багаева Ольга Леонидовна 8-912-337-6004</t>
  </si>
  <si>
    <t>ВВБ-3041-39</t>
  </si>
  <si>
    <t>480</t>
  </si>
  <si>
    <t>Андреев Владимир Геннадьевич 79127218494
Сопровождающий  на  объекте:  Сгибнев  Андрей  Николаевич  8-912-723-7031,  Резвых  Владимир  Аркадьевич, +7(912)369-78-58</t>
  </si>
  <si>
    <t>Проверить наличие 2х свободных поров СКС рядом с местом дежурного инкассатора, скроссировать в сегмент SIGMA. В случае отсутствия - необходимо организовать две информационные розетки СКС.- (Модернизация оборудования связи инкассации. )</t>
  </si>
  <si>
    <t>ВВБ-3041-40</t>
  </si>
  <si>
    <t xml:space="preserve"> г Луза ул Ленина 47,1, комната дежурного инкассатора</t>
  </si>
  <si>
    <t xml:space="preserve"> Андреев Владимир Геннадьевич 79127218494
Сопровождающий на объекте: Аксенов Николай Евгеньевич (СБС), +7(912)335-95-48</t>
  </si>
  <si>
    <t xml:space="preserve"> ВВБ-3119-66</t>
  </si>
  <si>
    <t>г Набережные Челны пр-кт Раиса Беляева 18</t>
  </si>
  <si>
    <t>Прошу установить 10 портов СКС.</t>
  </si>
  <si>
    <t xml:space="preserve"> ВВБ-3392-40 </t>
  </si>
  <si>
    <t>с Шаркай ул Советская 30</t>
  </si>
  <si>
    <t xml:space="preserve">ВВБ-4845-102 </t>
  </si>
  <si>
    <t>г  Нижний  Новгород  ул  Бекетова  13В, 2.13.002</t>
  </si>
  <si>
    <t>Никулин Егор Александрович +7 920 250 12 84
Сопровождающий на объекте: Базаркин Дмитрий Александрович (СБС), +7(987)740-24-01</t>
  </si>
  <si>
    <t>ВВБ-4845-103</t>
  </si>
  <si>
    <t>Власова Наталья Павловна 79159350350</t>
  </si>
  <si>
    <t>Прошу вас организовать СКС для перемещения 2 банкоматов в ВСП 9042/0113 , согласовано временное перемещение сотрудников ЦИК 9042/032 , в связи с переформатированием ВСП 9042/032 с 30.11.24 по 30.03.2025 на основании КУН 150 от 27.04.2024 и ПП ВВБ №9/49а от 10.10.24. Для обеспечения
конфиденциального обслуживания клиентов сотрудниками ЦИК</t>
  </si>
  <si>
    <t>ВВБ-4845-104</t>
  </si>
  <si>
    <t xml:space="preserve"> г Нижний Новгород ул Академика Сахарова 2кЗ</t>
  </si>
  <si>
    <t xml:space="preserve">  Борисычев  Михаил  Сергеевич  +7  910  391  79  02,  Журавлев  Даниил- +7(987)744-51-56</t>
  </si>
  <si>
    <t>Просьба оснастить портами СКС для подключения плазменной панели с тонким клиентом</t>
  </si>
  <si>
    <t>ВВБ-4845-105</t>
  </si>
  <si>
    <t>Кузнецов  Евгений  Сергеевич  8-51096667/Журавлев  Даниил  Алексеевич, +7(987)744-51-56</t>
  </si>
  <si>
    <t>Разнесение МФУ и КСУОП</t>
  </si>
  <si>
    <t>ВВБ-4845-106</t>
  </si>
  <si>
    <t>Назарова Елена Сергеевна 79200204041
Сопровождающий на объекте: Аладьин Артём Олегович +7 987 740 13 21</t>
  </si>
  <si>
    <t>Мешаются  интернет  провода,  торчат,  постоянно  задеваем.  Необходимо  привести  РМ  к  стандарту  5с</t>
  </si>
  <si>
    <t>Перемещение/Восстановление ранее используемых портов в пределах объекта (порт): 24 шт.</t>
  </si>
  <si>
    <t>СЗБ-5108-27</t>
  </si>
  <si>
    <t xml:space="preserve"> г Воркута ул Ленина 60</t>
  </si>
  <si>
    <t xml:space="preserve"> Маслова Любовь Николаевна 79218755346</t>
  </si>
  <si>
    <t>Для проекта ССМ. Монтаж 4 скс портов -3 шт. РМ сотрудников+1 КП</t>
  </si>
  <si>
    <t xml:space="preserve"> ББ-3740-37</t>
  </si>
  <si>
    <t xml:space="preserve"> г Чита ул Красной Звезды 4</t>
  </si>
  <si>
    <t>Сенотрусова Ирина Анатольевна 79144958054</t>
  </si>
  <si>
    <t>Требуется заявка на организацию которую прокидывала Іап кабель, для диагностики и устранения
неисправности. В данный момент, УС оставлен на SD-man, выведен в работу. . Выполнена проверка
оборудования для перевода к КС. Оборудование не готово. На сетевой карте нет линка. Со стороны
сотрудника СБС выполнены работы в серверной по подключению Іап УСО-1. Выполнил подкидку 
нескольких патч кордов, результатов не дало. Линк отсутствует. Со своей стороны, выполнил подключение Іап через переходник в сейфе, также попробовал подключить кабель напрямую к сетевой карте, результата не дало. Линк отсутствует.</t>
  </si>
  <si>
    <t>СЗБ-3051-70</t>
  </si>
  <si>
    <t>г Вологда ул Герцена 72</t>
  </si>
  <si>
    <t>Матко Сергей Викторович 79115360364
Сопровождающий на объекте: Большакова Ольга Николаевна +7 921 233 24 60</t>
  </si>
  <si>
    <t>Установить сетевую розетку на 1 РМ</t>
  </si>
  <si>
    <t>СЗБ-3051-71</t>
  </si>
  <si>
    <t>Воронин Геннадий Сергеевич 79114438130
Сопровождающий  на  объекте:  Матко  Сергей  Викторович  79114438130  (сервис  мен),  Андреева  Татьяна Юрьевна 8-909-598-1994 (РВСП)</t>
  </si>
  <si>
    <t>Необходим монтаж 2 портов СКС скс для диспенсера талонов</t>
  </si>
  <si>
    <t>СРБ-4850-48</t>
  </si>
  <si>
    <t xml:space="preserve"> г Тула ул Ложевая 141</t>
  </si>
  <si>
    <t>Кузнецов Ярослав Юрьевич 79809304008
Сопровождающий на объекте: Гассан Валерия Васильевна 8-953-198-1004</t>
  </si>
  <si>
    <t>Дополнительный  порт  (1шт)  в  кассе  (круг  с  восклицательным  знаком  на  РП)  на  потолке  для  установки  ТД Wi-F</t>
  </si>
  <si>
    <t xml:space="preserve">УБ-3825-166 </t>
  </si>
  <si>
    <t>630</t>
  </si>
  <si>
    <t>Губайдуллин Ренат Зуфарович 79872465556
Сопровождающий на объекте: Гнебедюк Татьяна Вячеславовна +7 937 471 70 00 (ЗРВСП)</t>
  </si>
  <si>
    <t>Необходим монтаж 5 портов СКС для ССМ. Необходимо создать СКС порты в комнате пересчета и в окнах.</t>
  </si>
  <si>
    <t>УБ-3825-167</t>
  </si>
  <si>
    <t>: Малышев Альберт Станиславович 79174343909</t>
  </si>
  <si>
    <t>Необходим монтаж 45 портов СКС с целью устранения ХАБОВ</t>
  </si>
  <si>
    <t>УБ-3825-168</t>
  </si>
  <si>
    <t>Малышев Альберт Станиславович 79174343909</t>
  </si>
  <si>
    <t>Необходимы порты для подключения мультимедийного оборудования зала</t>
  </si>
  <si>
    <t>УБ-3825-169</t>
  </si>
  <si>
    <t>г Салават ул Островского 61</t>
  </si>
  <si>
    <t>Хусанбаева Марьям Маратовна 79876191965
Сопровождающий на объекте: Егорова Лариса Геннадьевна 8-919-147-7726</t>
  </si>
  <si>
    <t>Необходимо установить порты на новое рабочее место.</t>
  </si>
  <si>
    <t xml:space="preserve">УБ-5885-06 </t>
  </si>
  <si>
    <t xml:space="preserve"> пгт Междуреченский ул Волгоградская зд12</t>
  </si>
  <si>
    <t>Бондарева  Ольга  Сергеевна  79261958046/  Солдатенко  Павел  Александрович, +7(982)870-66-39</t>
  </si>
  <si>
    <t>Неуправляемый коммутатор найден. К нему подключены БИРС и СУО. (Так же используется Y адаптер). Визуально есть свободная розетка 1.37, рабочая или нет, не известно. Свитч расположен в центре помещения у колонны, за БИРС.</t>
  </si>
  <si>
    <t xml:space="preserve">ЦЧБ-6471-46 </t>
  </si>
  <si>
    <t>0600</t>
  </si>
  <si>
    <t xml:space="preserve"> г Усмань ул Комсомольская 18</t>
  </si>
  <si>
    <t>Романов Андрей Владимирович 79056879655
Сопровождающий на объекте: Бойко Елена Викторовна +7 892 054 20 15</t>
  </si>
  <si>
    <t>Новое РМ менеджера</t>
  </si>
  <si>
    <t>https://disk.yandex.ru/d/sSsBddPTDjxGsg</t>
  </si>
  <si>
    <t>https://disk.yandex.ru/d/auHEqxfRI5oK2A</t>
  </si>
  <si>
    <t>https://disk.yandex.ru/d/6iqfHQ9oO8sJVQ</t>
  </si>
  <si>
    <t>https://disk.yandex.ru/d/XGjr5OmbCikEwA</t>
  </si>
  <si>
    <t>https://disk.yandex.ru/d/5wOAl2lToIS9uQ</t>
  </si>
  <si>
    <t>https://disk.yandex.ru/d/8Z1W47y1qQY-mA</t>
  </si>
  <si>
    <t>https://disk.yandex.ru/d/xSoRqaEo8u9wqg</t>
  </si>
  <si>
    <t>https://disk.yandex.ru/d/GQfZ-Yy2bMdlfg</t>
  </si>
  <si>
    <t>https://disk.yandex.ru/d/90j8_rcN0rEKEg</t>
  </si>
  <si>
    <t>https://disk.yandex.ru/d/hMh0ddzzEGrZAA</t>
  </si>
  <si>
    <t>https://disk.yandex.ru/d/ciQmMSMeXi-BXA</t>
  </si>
  <si>
    <t>https://disk.yandex.ru/d/B9hIttrBbfUYCQ</t>
  </si>
  <si>
    <t>https://disk.yandex.ru/d/yNuqknzQ5cBKOw</t>
  </si>
  <si>
    <t>https://disk.yandex.ru/d/CxkWCi3bRJ0MlA</t>
  </si>
  <si>
    <t>https://disk.yandex.ru/d/zw43Z8CnuQjmyQ</t>
  </si>
  <si>
    <t>https://disk.yandex.ru/d/IoveeJSIhgqTZQ</t>
  </si>
  <si>
    <t>https://disk.yandex.ru/d/9tPOqqqrYUsH7w</t>
  </si>
  <si>
    <t>https://disk.yandex.ru/d/Wo2E1bznWfDAYg</t>
  </si>
  <si>
    <t>https://disk.yandex.ru/d/zGtyfnoEwS7wGA</t>
  </si>
  <si>
    <t>https://disk.yandex.ru/d/fZFVgH63RFyh8Q</t>
  </si>
  <si>
    <t>https://disk.yandex.ru/d/lYOeD4UtdmJQDg</t>
  </si>
  <si>
    <t>https://disk.yandex.ru/d/pNuXnwc1qq_5RA</t>
  </si>
  <si>
    <t>https://disk.yandex.ru/d/hWmYoE4ITJ_YYQ</t>
  </si>
  <si>
    <t> 4504430694</t>
  </si>
  <si>
    <t>ББ-3741-27</t>
  </si>
  <si>
    <t xml:space="preserve"> г Улан-Удэ ул Ленина 15А</t>
  </si>
  <si>
    <t>Кузнецов Ярослав Юрьевич 79809304008
Сопровождающий на объекте: Мороткина Эржена 8-967-621-2282, Дамдинов Алдар +7(983)539-03-02</t>
  </si>
  <si>
    <t>ББ-3741-52</t>
  </si>
  <si>
    <t>г Кяхта ул Ленина 52</t>
  </si>
  <si>
    <t xml:space="preserve"> Кузнецов Ярослав Юрьевич 79809304008/ Аносова Светлана Николаевна 8-924-753-6749 
Сопровождающий на объекте: Кузнецов Ярослав Юрьевич 79809304008/Булутов Алексей Анатольевич, 
+7(914)840-01-29</t>
  </si>
  <si>
    <t xml:space="preserve">ВВБ-3117-38 </t>
  </si>
  <si>
    <t>Богомолов  Александр  Николаевич  79519010431,  инженер  СБС  Кочетков  Олег  Иванович, +7(987)990-12-75
Сопровождающий на объекте: Зямкина Марина +7 905 009 88 34, Екимова Татьяна Николаевна, 8-927-171-0620, ВСП (руководитель: Екимова Татьяна Николаевна 8-927-171-0620</t>
  </si>
  <si>
    <t>Требуется прокладка новых линий СКС. На текущий момент - Хаб. ЖК/неттоп - 60052394 ,</t>
  </si>
  <si>
    <t xml:space="preserve"> ББ-3740-38 </t>
  </si>
  <si>
    <t>147</t>
  </si>
  <si>
    <t>г Краснокаменск ул Парковая 1А</t>
  </si>
  <si>
    <t>Дробышевский Илья Владимирович +7 914 125 35 02</t>
  </si>
  <si>
    <t>УСТРАНЕНИЕ ХАБОВ G8600-VSP-AC-00147-168-001-ENS на порту GigabitEthemetl/0/12 обнаружен неуправляемый коммутатор, требуется монтаж 2 сетевых розеток, окно №10 Дополнительный контакт: Бойко Виктория Анатольевна (СБС) - 8-914-445-6008</t>
  </si>
  <si>
    <t xml:space="preserve"> СИБ-2120-178</t>
  </si>
  <si>
    <t>г Барнаул ул Малахова 128</t>
  </si>
  <si>
    <t>Кузнецов Ярослав Юрьевич 79809304008
Сопровождающий на объекте: Головенкина Наталья Григорьевна 8-913-264-4914</t>
  </si>
  <si>
    <t xml:space="preserve"> УБ-3824-34 </t>
  </si>
  <si>
    <t xml:space="preserve"> с Мокроусово ул Советская 27</t>
  </si>
  <si>
    <t>Кузнецов Ярослав Юрьевич 79809304008
Сопровождающий на объекте: Важенина Надежда Станиславовна 8-919-582-9974 (РВСП)</t>
  </si>
  <si>
    <t>УБ-3828-15</t>
  </si>
  <si>
    <t xml:space="preserve"> г Новый Уренгой мкр Дружба 3</t>
  </si>
  <si>
    <t xml:space="preserve"> Рошка Штефан 79035572288
Сопровождающий на объекте: Королева Алиса Юрьевна 8-980-065-1321 (ЗРВСП)</t>
  </si>
  <si>
    <t>Необходим монтаж 1 порта СКС для ТД №9 согласно плану</t>
  </si>
  <si>
    <t xml:space="preserve"> ВВБ-3119-67</t>
  </si>
  <si>
    <t>Бодрягин Андрей Викторович 79872050835</t>
  </si>
  <si>
    <t>нет комментария</t>
  </si>
  <si>
    <t xml:space="preserve"> ВВБ-3119-68</t>
  </si>
  <si>
    <t>Богомолов Александр Николаевич 79519010431
Сопровождающий на объекте: Мещанов Денис, 8-917-393-71-37 +7 917 393 71 37</t>
  </si>
  <si>
    <t>С  подключено  через  хаб,  расположенный  в  соседнем УС.  На 2  УС  шёл один  кабель,  который  разделялся на 2 УС с помощью хаба. Необходима прокладка нового отдельного кабеля для УС.</t>
  </si>
  <si>
    <t>https://disk.yandex.ru/d/wMZTvkNSR3SbnA</t>
  </si>
  <si>
    <t>https://disk.yandex.ru/d/xnQ6lpDXzzaUww</t>
  </si>
  <si>
    <t>https://disk.yandex.ru/d/Ic7kK44v61xVsg</t>
  </si>
  <si>
    <t>https://disk.yandex.ru/d/Yq4f-370U_cMkA</t>
  </si>
  <si>
    <t>https://disk.yandex.ru/d/ehbI4ho8Oi9EFQ</t>
  </si>
  <si>
    <t>https://disk.yandex.ru/d/uZ5I5L6AYTaWXg</t>
  </si>
  <si>
    <t>https://disk.yandex.ru/d/k6CRn_i3NSy4Sg</t>
  </si>
  <si>
    <t>https://disk.yandex.ru/d/m52n-DvvPP7z5w</t>
  </si>
  <si>
    <t>https://disk.yandex.ru/d/1Yn9vvscVrhspg</t>
  </si>
  <si>
    <t>4504435496 </t>
  </si>
  <si>
    <t> 4504434537</t>
  </si>
  <si>
    <t>ББ-3740-39</t>
  </si>
  <si>
    <t>г Чита ул Полины Осипенко 40</t>
  </si>
  <si>
    <t xml:space="preserve"> Дробышевский Илья Владимирович 79141253502
Сопровождающий на объекте: Дарханов Максим Борисович, +7(914)447-25-62</t>
  </si>
  <si>
    <t>20 портов для заливки СБС</t>
  </si>
  <si>
    <t>ББ-3740-40</t>
  </si>
  <si>
    <t>пгт Агинское ул Б.Цыренова 13</t>
  </si>
  <si>
    <t>Сергеева Юлия Андреевна 79098762916
Сопровождающий на объекте: Ломбонова Анна Арсалановна 8-924-296-9862</t>
  </si>
  <si>
    <t>Обнаружен  неуправляемый  коммутатор,  требуется  монтаж  2  сетевых  розеток  СКС  на  рабочем  месте,  окно №13</t>
  </si>
  <si>
    <t xml:space="preserve"> ВВБ-3119-69</t>
  </si>
  <si>
    <t>г Тетюши ул Ленина 37а</t>
  </si>
  <si>
    <t>Вронских Алексей Александрович 8-55111723
Сопровождающий на объекте: Салаватуллин Марат Рахимзанович 8-917-872-7674 (РВСП)</t>
  </si>
  <si>
    <t xml:space="preserve">Необходим  монтаж  1  порта  СКС  для  подключения  дополнительной  точки  доступа  wi-fi  в  кассовую  кабину. </t>
  </si>
  <si>
    <t xml:space="preserve"> ДВБ-2489-07</t>
  </si>
  <si>
    <t>с Лаврентия ул Дежнева 44А</t>
  </si>
  <si>
    <t>Гаврилова Александра Ивановна 79141660896
Сопровождающий на объекте: Михайлова Наталия Викторовна 8-924-667-1404</t>
  </si>
  <si>
    <t>необходима организация СКС на ус 60103579</t>
  </si>
  <si>
    <t>СЗБ-5108-28</t>
  </si>
  <si>
    <t>п Койдин ул Набережная 32</t>
  </si>
  <si>
    <t>Ольга  Бондарева  +7  926  195  80  46/Артёменко  Олег  Анатольевич, +7(912)560-09-52</t>
  </si>
  <si>
    <t>Прошу убрать хаб и смонтировать СКС G8617-VSP-AC-00035-035-001-ENSGi 1/0/16</t>
  </si>
  <si>
    <t>ВВБ-3041-41</t>
  </si>
  <si>
    <t xml:space="preserve"> Многофункциональное здание; № 8612_0300 г Котельнич ул
Советская 108</t>
  </si>
  <si>
    <t>Андреев Владимир Геннадьевич 79127218494</t>
  </si>
  <si>
    <t xml:space="preserve"> ЮЗБ-8351-03</t>
  </si>
  <si>
    <t xml:space="preserve"> с Яшалта ул Петровского 89</t>
  </si>
  <si>
    <t>Азовцев Сергей Валентинович 79881003456</t>
  </si>
  <si>
    <t>перенос существующей розетки для УС, организация новой для подключения нового УС</t>
  </si>
  <si>
    <t>1680</t>
  </si>
  <si>
    <t>Кузнецов Ярослав Юрьевич 79809304008
Сопровождающий на объекте: Иванов Станислав Евгеньевич, +7(911)620-08-58</t>
  </si>
  <si>
    <t>СЗБ-3051-72</t>
  </si>
  <si>
    <t>г Вологда ул Предтеченская 33</t>
  </si>
  <si>
    <t>Фёдорова Наталья Павловна 8-58651385
Сопровождающий  на  объекте:  Седов  Сергей  Владимирович,  +7(911)529-79-97/Осипов  Александр  Юрьевич, +7(981)446-25-11/Седов Сергей Владимирович, +7(911)529-79-97</t>
  </si>
  <si>
    <t>Необходимо выполнить монтаж розеток СКС в каб. 105 (ДомКлик)</t>
  </si>
  <si>
    <t>СЗБ-3051-73</t>
  </si>
  <si>
    <t xml:space="preserve"> Ковалов Илья Сергеевич (сервис-менеджер) +7981-442-9110, Расторгуева
Ирина Рафаиловна (руководитель ВСП) 8-911-521-9552, Осипов Александр Юрьевич (инженер СБС), 
+7(981)446-25-11</t>
  </si>
  <si>
    <t>Необходимо  подключение  нового  рабочего  места  (прокладка  СКС)  возле  окна.</t>
  </si>
  <si>
    <t xml:space="preserve"> СЗБ-5107-17 </t>
  </si>
  <si>
    <t xml:space="preserve"> рп Плесецк ул Ленина 27</t>
  </si>
  <si>
    <t>Климантова  Елена  Владимировна  8-900-911-8970  Святохо  Александр Иванович, +7(911)560-17-76</t>
  </si>
  <si>
    <t>Необходим монтаж порта СКС для телефона</t>
  </si>
  <si>
    <t>СИБ-2120-179</t>
  </si>
  <si>
    <t xml:space="preserve"> с Волчиха ул Ленина 260</t>
  </si>
  <si>
    <t>Кузнецов  Ярослав  Юрьевич  79809304008/  Пьянков  Максим  Владимирович 8-913-210-9207</t>
  </si>
  <si>
    <t>СИБ-2120-180</t>
  </si>
  <si>
    <t>0338</t>
  </si>
  <si>
    <t>с Зональное ул Торговая 7</t>
  </si>
  <si>
    <t>Кузнецов  Ярослав  Юрьевич  79809304008/Павлов  Анатолий  Сергеевич, +7(913)081-53-40</t>
  </si>
  <si>
    <t>СИБ-3821-87</t>
  </si>
  <si>
    <t>Соловьева Анна Николаевна 79137235623
Сопровождающий на объекте: Малюгина Елена Михайловна 8-923-695-9302</t>
  </si>
  <si>
    <t>Требуется дополнительная СКС розетка до ЖК в ВСП</t>
  </si>
  <si>
    <t>СРБ-4850-49</t>
  </si>
  <si>
    <t>Рыбин Евгений Михайлович 79035118165
Сопровождающий на объекте: Ли Татьяна Сергеевна 8-901-998-0296 (ЗРВСП)</t>
  </si>
  <si>
    <t>Необходим монтаж 3 портов СКС для ТД wi-fi 2, 7, 3.</t>
  </si>
  <si>
    <t>УБ-3825-170</t>
  </si>
  <si>
    <t xml:space="preserve"> г Уфа ул Александра Невского 33</t>
  </si>
  <si>
    <t>Кузнецов Артем Владимирович 79869622351
Сопровождающий на объекте: Марушин Николай Сергеевич Руководитель офиса 8-967-745-6462</t>
  </si>
  <si>
    <t xml:space="preserve">ЦЧБ-8486-72 </t>
  </si>
  <si>
    <t>Перова  Елена  Александровна,  Невзоров  Алексей  Анатольевич  79103461930/ Федоренко Максим Леонидович, +7(980)543-82-66</t>
  </si>
  <si>
    <t>Создание информационных розеток для подключения ВЕБ киоска инкассаторов.</t>
  </si>
  <si>
    <t xml:space="preserve"> СИБ-3748-75</t>
  </si>
  <si>
    <t>г Лесосибирск ул Белинского 17</t>
  </si>
  <si>
    <t>Кузнецов  Ярослав  Юрьевич  79809304008  /  Герасимова  Марина  Александровна  8-983-360-0115 Сопровождающий на объекте: Угольнов Анатолий Викторович, +7(983)165-16-13</t>
  </si>
  <si>
    <t>Дополнительный  порт  (1шт)  в  кассе  (круг  с  восклицательным  знаком  на  РП)  на  потолке  для установки  ТД Wi-Fi</t>
  </si>
  <si>
    <t>https://disk.yandex.ru/d/zh4REAA_i6JtLw</t>
  </si>
  <si>
    <t>https://disk.yandex.ru/d/AqbRxi7kaHQCIw</t>
  </si>
  <si>
    <t>https://disk.yandex.ru/d/vmOYXLoAyelCRg</t>
  </si>
  <si>
    <t>https://disk.yandex.ru/d/O1rRVpgdDi3mwg</t>
  </si>
  <si>
    <t>https://disk.yandex.ru/d/i_oqiYld7j1WYQ</t>
  </si>
  <si>
    <t>https://disk.yandex.ru/d/4E8Gz2Xx3_zbXw</t>
  </si>
  <si>
    <t>https://disk.yandex.ru/d/sq-sr_llm97jMA</t>
  </si>
  <si>
    <t>https://disk.yandex.ru/d/w_lQ7pCBzj0Kuw</t>
  </si>
  <si>
    <t>https://disk.yandex.ru/d/KpYSuxOgDd3EKw</t>
  </si>
  <si>
    <t>https://disk.yandex.ru/d/gaDvwD0uVd1WJA</t>
  </si>
  <si>
    <t>https://disk.yandex.ru/d/onr0rytzhxOZ1A</t>
  </si>
  <si>
    <t>https://disk.yandex.ru/d/tajHz0xNZ_RoaA</t>
  </si>
  <si>
    <t>https://disk.yandex.ru/d/5-MJeCWl0DVc7w</t>
  </si>
  <si>
    <t>https://disk.yandex.ru/d/W3ztKdrqIXY52Q</t>
  </si>
  <si>
    <t>https://disk.yandex.ru/d/niDKJN0ZkWBPSA</t>
  </si>
  <si>
    <t>https://disk.yandex.ru/d/XHvgmNyEeEmt0Q</t>
  </si>
  <si>
    <t>https://disk.yandex.ru/d/WeE-td5hdHf1Og</t>
  </si>
  <si>
    <t>https://disk.yandex.ru/d/XhTFu1GVPeeXlw</t>
  </si>
  <si>
    <t>4504439174 </t>
  </si>
  <si>
    <t> 4504437981</t>
  </si>
  <si>
    <t xml:space="preserve"> ВВБ-3041-42 </t>
  </si>
  <si>
    <t xml:space="preserve"> г Вятские Поляны ул Азина 47,1, комната дежурного
инкассатора КИЦ</t>
  </si>
  <si>
    <t>Андреев Владимир Геннадьевич 79127218494
Сопровождающий  на  объекте:  Асапов  Вячеслав  Григорьевич  8-912-709-8846  (рук.  КИЦ),  Крапивина  Галина Борисовна, +7(912)736-55-57 (СБС)</t>
  </si>
  <si>
    <t>Необходим монтаж 2 портов СКС на РМ дежурного инкассатора.</t>
  </si>
  <si>
    <t xml:space="preserve"> ВВБ-3117-39 </t>
  </si>
  <si>
    <t>г Краснослободск ул Интернациональная 60а</t>
  </si>
  <si>
    <t xml:space="preserve"> Кузнецов Ярослав Юрьевич 79809304008
Сопровождающий на объекте: Воронина Светлана Александровна 8-987-990-2683</t>
  </si>
  <si>
    <t xml:space="preserve"> ВВБ-3119-70 </t>
  </si>
  <si>
    <t xml:space="preserve"> Бодрягин А.В. +7 917 265 53 03, Буранбаева Наиля +7(919)620-05-34</t>
  </si>
  <si>
    <t>Нужно 10 портов СКС между кроссовой АРМ 3 этажа и кроссовой безопасности 3 этажа И ещё 10 портов СКС между кроссовой старого здания 1 этажа и кроссовой старого здания 2 этажа. СБС:К309 новое здание, кроссовая Зэтажк киц новое здание В РАЗДЕВАЛКЕ ИНКАССАТОРОВ, кроссовая 2 этаж старое здание е, кроссовая КИЦ 1 этаж старое здание</t>
  </si>
  <si>
    <t xml:space="preserve"> ВВБ-3119-71</t>
  </si>
  <si>
    <t>0631</t>
  </si>
  <si>
    <t>пгт Апастово ул Октябрьская зд48, этаж 2</t>
  </si>
  <si>
    <t xml:space="preserve"> Ахметзянова Ольга Валерьевна 79050263337
Сопровождающий на объекте: Шигабутдинова Гульшат Масгутовна Руководитель офиса 8-917-278-5998</t>
  </si>
  <si>
    <t>Необходим монтаж 12-ти портов СКС</t>
  </si>
  <si>
    <t xml:space="preserve"> ВВБ-3119-72</t>
  </si>
  <si>
    <t xml:space="preserve"> с Пестрецы ул Почтовая 13</t>
  </si>
  <si>
    <t>Ахметзянова Ольга Валерьевна +7 905 026 33 37
Сопровождающий  на  объекте:  Рук  ВСП:  Тубанова  Гузель  Фиргатьевна  8-906-112-1520,  СБС:  Гайнуллин Фердинанд Талгатович, +7(937)287-64-24</t>
  </si>
  <si>
    <t>Требуется выполнить монтаж портов в кабинетах № 2,8,10,12. В кабинете №2: по 3 порта на РМ и 1 порт для точки для WiFi. В кабинете №8: 9 портов для РМ(СМО) и 3 порта на РМ(зрвсп), 1 порт для WiFi и 1 порт для ТЭО. В кабинете №10: 1 порт для WiFi, 1 порт для СУО, 1 порт для ТЭО. В кабинете №12: 1 порт для ТКВ и 1 порт для wifi.</t>
  </si>
  <si>
    <t xml:space="preserve"> ВВБ-3119-73</t>
  </si>
  <si>
    <t xml:space="preserve"> пгт Уруссу ул Уруссинская 40</t>
  </si>
  <si>
    <t>Ахметзянова  Ольга  +7  905  026  33  37/Суворова  Ольга  Владимировна, +7(917)859-12-66</t>
  </si>
  <si>
    <t>необходимо организовать СКС для 8 рабочих мест, в т.ч. 8 портов в связи с временным перемещением сотрудников на 2 этаж на период проведения ремонтных работ</t>
  </si>
  <si>
    <t xml:space="preserve"> ВВБ-3119-74</t>
  </si>
  <si>
    <t xml:space="preserve"> ВВБ-3392-41 </t>
  </si>
  <si>
    <t>В кассе 3 необходимо расширить СКС на 1 порт для отключения неуправляемого хаба</t>
  </si>
  <si>
    <t xml:space="preserve"> ВВБ-4845-107 </t>
  </si>
  <si>
    <t>склад по адресу г Нижний Новгород ул Федосеенко 43</t>
  </si>
  <si>
    <t xml:space="preserve"> Салангин Александр Леонидович 79126278884</t>
  </si>
  <si>
    <t>Добрый день! В соответствии с 3HO0367299977 необходимо восстановить трассу СКС до точки АР12. План помещения прилагаю. Расстановку точек Wi-Fi (при необходимости) можно запросить по телефону Дежурного 8-5574-5910.</t>
  </si>
  <si>
    <t xml:space="preserve"> ВВБ-4845-108</t>
  </si>
  <si>
    <t>г  Нижний  Новгород  ул  Октябрьская 35 литББ1</t>
  </si>
  <si>
    <t>Пичугина  Наталия  Николаевна  +7  951  918  53  11,  инженер  СБС  Тропин  Иван Олегович, +7(987)750-39-98</t>
  </si>
  <si>
    <t>Необходимо подключить новый телефон по адресу: Нижний Новгород, ул.октябрьская,д.35 (место А.2.023) в сеть Alpha ПРОМ с функцией РОЕ. По результатам выполнения на телефоне должен гореть дисплей
(телефон включен по питанию). В решение СБС должен сообщить: индитификатор сетевого кооммутатора, имя IP адреса и номер access порта ЛВС, к которому подключен данный новый телефон. При определение, Vian в который можно поместить данный порт, желательно Vian контактного центра, если его нет, то тогда Vian ТБ телефонии</t>
  </si>
  <si>
    <t xml:space="preserve">ДВБ-3290-26 </t>
  </si>
  <si>
    <t xml:space="preserve"> г Благовещенск ул Ленина 193</t>
  </si>
  <si>
    <t>Захарова Александра Юрьевна +7 914 380 15 16
Сопровождающий на объекте: Губин Павел Николаевич +7 914 380 15 16, Ишутина Татьяна Николаевна 8-924-670-8832 (ЗРВСП)</t>
  </si>
  <si>
    <t>Необходим монтаж 2 портов СКС для перемещения ИПТ внутри зоны ЗСО.</t>
  </si>
  <si>
    <t xml:space="preserve"> СЗБ-1896-34</t>
  </si>
  <si>
    <t>1382</t>
  </si>
  <si>
    <t>Мурманская область, с. Териберка, ул.Пионерская, д.7</t>
  </si>
  <si>
    <t>Колесов Дмитрий Сергеевич +7-911-343-8367
Сопровождающий на объекте: Лебедева Ольга Вячеславовна +7-900-941-9562</t>
  </si>
  <si>
    <t>Необходимо установить ТКШ, удовлетворяющий требованиям Стандарта. Тип монтажа- настенный; Габариты - не менее 18U 600*600мм; дверь одностворчатая (фото ТКШ 1382 (место монтажа
ТКШ))-требуется перенос кабель-канала (не входит в договор с К10). А также требуется - монтаж 6 новых портов СКС (Для РМ-Териберка ВСП схема).</t>
  </si>
  <si>
    <t xml:space="preserve"> СИБ-2120-181 </t>
  </si>
  <si>
    <t>Любкина Ольга Владимировна 79130843515</t>
  </si>
  <si>
    <t>Требуется установить дополнительные 4  розетки СКС (rj-45) по  две розетки на каждое рабочее место. Необходимо  подключение принтеров для печати ордеров и сберкнижек.  Барнаул ЗАТО Сибирский ул. Победы 2а Контактное лицо Любкина Ольга тел. 8 913 084 3515.</t>
  </si>
  <si>
    <t xml:space="preserve"> СИБ-2120-182</t>
  </si>
  <si>
    <t>0763</t>
  </si>
  <si>
    <t xml:space="preserve"> п Украинский ул Школьная 22 режим работы:Вт,ср,чт с 8:00-16:00</t>
  </si>
  <si>
    <t xml:space="preserve"> Поскотинов Василий Алексеевич 79039570373</t>
  </si>
  <si>
    <t>Необходимо смонтировать 4 порта СКС от РМ до ТКШ</t>
  </si>
  <si>
    <t>СЗБ-3051-74</t>
  </si>
  <si>
    <t>Необходим монтаж 3 портв СКС для РМ</t>
  </si>
  <si>
    <t xml:space="preserve">СИБ-3744-17 </t>
  </si>
  <si>
    <t xml:space="preserve"> г Томск пр-кт Комсомольский 58стр1</t>
  </si>
  <si>
    <t>Ковалов Илья Сергеевич +7 981 442 91 10</t>
  </si>
  <si>
    <t>Соловьева Анна Николаевна 79137235623
Сопровождающий на объекте: Лапин Алексей +7 913 723 56 21</t>
  </si>
  <si>
    <t>Необходимо демонтировать ненужный провод скс с розеткой (смотрите фото)</t>
  </si>
  <si>
    <t xml:space="preserve">СИБ-3745-55 </t>
  </si>
  <si>
    <t xml:space="preserve"> Соловьева Анна Николаевна 79137235623
Сопровождающий на объекте: Брежнева Елена Юрьевна 8-905-072-3274</t>
  </si>
  <si>
    <t>Необходимо  сделать СКС розетку для Неттопа от ЖК 60053498 рядом с ЖК (на данный момент Неттоп висит в кассовом узле-нецелевая схема)</t>
  </si>
  <si>
    <t xml:space="preserve">СИБ-3748-76 </t>
  </si>
  <si>
    <t>716</t>
  </si>
  <si>
    <t xml:space="preserve"> г Норильск ул Богдана Хмельницкого 7, КИЦ</t>
  </si>
  <si>
    <t>Букреев Василий Васильевич 79260258309
Сопровождающий  на  объекте:  Пеланов  Алексей  Павлович  8-913-167-6295  (СБС),  Бражников  Иван
Александрович 8-923-714-1059 (рук КИЦ)</t>
  </si>
  <si>
    <t xml:space="preserve">Необходим перенос  3  портов  СКС  для ТД Wi-fi в  другую кроссовую. Сами розетки переносить не нужно. </t>
  </si>
  <si>
    <t>СИБ-3748-77</t>
  </si>
  <si>
    <t>907</t>
  </si>
  <si>
    <t xml:space="preserve"> г Енисейск ул Бабкина 26</t>
  </si>
  <si>
    <t xml:space="preserve"> Сергеева Юлия Андреевна 79098762916
Сопровождающий на объекте: Лемберг Юрий Рихардович +7 913 031 32 24</t>
  </si>
  <si>
    <t>УСТРАНЕНИЕ   ХАБОВ   G8646-VSP-AC-00907-065-001-ENS   на   порту   GigabitEthemetO/О/16   обнаружен неуправляемый коммутатор, требуется монтаж 3 сетевых розеток</t>
  </si>
  <si>
    <t xml:space="preserve">СИБ-3820-11 </t>
  </si>
  <si>
    <t>с Аскиз ул Красноармейская 34</t>
  </si>
  <si>
    <t>: Сергеева Юлия Андреевна 79098762916
Сопровождающий  на  объекте:  Будько  Игорь  Константинович  +7  913  463  00  47,  Бутонаева  Инна  Евгеньевна 8-995-519-2316 (РВСП)</t>
  </si>
  <si>
    <t>Необходим монтаж 2 портов СКС для СУО в целях устранения неуправляемого хаба.</t>
  </si>
  <si>
    <t>СИБ-3820-12</t>
  </si>
  <si>
    <t>Кученко Сергей Петрович 79830548554
Сопровождающий  на  объекте:  Сергей  Петрович  Кученко  +7  983  054  85  54/Щегольков  Александр Васильевич, +7(983)199-51-21</t>
  </si>
  <si>
    <t>Необходимо смонтировать сет СКС розеток для обеспечение 9-ти рабочих мест интернетом.</t>
  </si>
  <si>
    <t>СРБ-4853-31</t>
  </si>
  <si>
    <t>Иванькин  Дмитрий  Николаевич  79109117545,  инженер  СБС  Жиркин  Максим Сергеевич (руководитель инкассации), +7(910)520-08-21</t>
  </si>
  <si>
    <t>монтаж СКС для ПК на РМ в КИЦ (кабинет начальника)</t>
  </si>
  <si>
    <t xml:space="preserve"> УБ-3824-35</t>
  </si>
  <si>
    <t xml:space="preserve"> с Лесниково мкр КГСХА 2</t>
  </si>
  <si>
    <t>Егоркин Иван Сергеевич 79128316540
Сопровождающий на объекте: Плотникова Оксана Вячеславовна 8-982-803-5739</t>
  </si>
  <si>
    <t>Необходимо проложить новые порты (2шт) для подключения интернет-киоска</t>
  </si>
  <si>
    <t xml:space="preserve"> УБ-3825-172 </t>
  </si>
  <si>
    <t>организовать вывод СКС для перемещения ИПТ. Перемещение 2 портов СКС</t>
  </si>
  <si>
    <t xml:space="preserve">УБ-3828-16 </t>
  </si>
  <si>
    <t>Громов Андрей Николаевич 79997842778
Сопровождающий  на  объекте:  Башкирцев  Сергей  Николаевич  8-912-423-6079,  Оныськив  Виталий Васильевич, +7(982)170-94-22</t>
  </si>
  <si>
    <t>Создание коммутационных сетевых розеток RJ45 Для возможности перекроссировки АРМ подключен в коммутатор ВСП на первом этаже, перекроссировка порта в коммутатор КИЦ невозможна, необходима организация дополи 4 портов из серверной 2 этажа в помещение 8 1 этаж</t>
  </si>
  <si>
    <t>УБ-5885-07</t>
  </si>
  <si>
    <t xml:space="preserve"> пгт Кондинское ул Ленина 21</t>
  </si>
  <si>
    <t>Моргунова Дарья Васильевна 79058355586
Сопровождающий на объекте: Фирсова Юлия Владимировна +7 904 884 55 06</t>
  </si>
  <si>
    <t>Проведены диагностические работы линии СКС БИРС. Выявлен обрыв линии, идущей от коммутатора в клиентский зал непосредственно в еирс. Предположительно линия была повреждена при работах по демонтажу и вывозу ИПТ. Требуется монтаж новой линии СКС. Повреждена СКС от серверной до УС. данная инфраструктура вне 30 ЦП</t>
  </si>
  <si>
    <t>https://disk.yandex.ru/d/DAldoSkbUE0Pyg</t>
  </si>
  <si>
    <t>https://disk.yandex.ru/d/TgFJSOeqy6-1Vg</t>
  </si>
  <si>
    <t>https://disk.yandex.ru/d/sI5UHkfxzloUQA</t>
  </si>
  <si>
    <t>https://disk.yandex.ru/d/EdqLiQjf2Cc0og</t>
  </si>
  <si>
    <t>https://disk.yandex.ru/d/haOAEMAWMITWjg</t>
  </si>
  <si>
    <t>https://disk.yandex.ru/d/M8GDkBU1A3_01A</t>
  </si>
  <si>
    <t>https://disk.yandex.ru/d/zMOWgV6aY7AaGg</t>
  </si>
  <si>
    <t>https://disk.yandex.ru/d/fROQj-Y6prm30Q</t>
  </si>
  <si>
    <t>https://disk.yandex.ru/d/K9Uty5jhp9SX4w</t>
  </si>
  <si>
    <t>https://disk.yandex.ru/d/tCotXoSRUzL8lQ</t>
  </si>
  <si>
    <t>https://disk.yandex.ru/d/UXczhRQXxp-pnQ</t>
  </si>
  <si>
    <t>https://disk.yandex.ru/d/N2y2e-cmgeAxKQ</t>
  </si>
  <si>
    <t>https://disk.yandex.ru/d/tskcshrQOcjcBg</t>
  </si>
  <si>
    <t>https://disk.yandex.ru/d/e5AlF8R99ND_IA</t>
  </si>
  <si>
    <t>https://disk.yandex.ru/d/ikO9ELXbfZqcuQ</t>
  </si>
  <si>
    <t>https://disk.yandex.ru/d/theO7LKV3hp2zQ</t>
  </si>
  <si>
    <t>https://disk.yandex.ru/d/fJ2DAU4wSGkdFQ</t>
  </si>
  <si>
    <t>https://disk.yandex.ru/d/L-eAdtCYpiRQMw</t>
  </si>
  <si>
    <t>https://disk.yandex.ru/d/4BrMNsi_nVOh1Q</t>
  </si>
  <si>
    <t>https://disk.yandex.ru/d/xiLr30U-AUfsYQ</t>
  </si>
  <si>
    <t>https://disk.yandex.ru/d/YRNOXjBNR0jvBw</t>
  </si>
  <si>
    <t>https://disk.yandex.ru/d/hgHO09UnQ4Eg0A</t>
  </si>
  <si>
    <t>https://disk.yandex.ru/d/03js1b-CQmtjgA</t>
  </si>
  <si>
    <t>https://disk.yandex.ru/d/bXqJ05RP0T2qgg</t>
  </si>
  <si>
    <t>https://disk.yandex.ru/d/xbMSII5V_eg0kg</t>
  </si>
  <si>
    <t>https://disk.yandex.ru/d/SHk7ntIb-Q4XBA</t>
  </si>
  <si>
    <t>4504439980 </t>
  </si>
  <si>
    <t> 4504446692</t>
  </si>
  <si>
    <t>4504445512 </t>
  </si>
  <si>
    <t>ББ-3740-41</t>
  </si>
  <si>
    <t xml:space="preserve"> с Верх-Усугли ул Первомайская 2</t>
  </si>
  <si>
    <t>Прошу   убрать   хаб   и   смонтировать   СКС.   G8600-VSP-AC-00097-153-129-ENSGigabitEthemet0/0/17.   Монтаж 3-х портов СКС</t>
  </si>
  <si>
    <t>ВВБ-3119-75</t>
  </si>
  <si>
    <t>Кузнецов  Ярослав  Юрьевич  79809304008,  Галимзянов  Рафис
+7(917)858-27-73</t>
  </si>
  <si>
    <t>УБ-3825-173</t>
  </si>
  <si>
    <t>Назаров Владимир Петрович 79173710937
Сопровождающий на объекте: Бикметов Альмир Альбертович 8-987-472-8605</t>
  </si>
  <si>
    <t>Розетки для дополнительных видеокамер</t>
  </si>
  <si>
    <t>УБ-3825-174</t>
  </si>
  <si>
    <t xml:space="preserve"> г Белебей ул Советская 29</t>
  </si>
  <si>
    <t>Абдуллин Вадим Наилевич +7 986 962 72 13</t>
  </si>
  <si>
    <t>В  связи  с  перемещением  рабочих  мест  Корблока,  требуется  установить  3  (три)  шт.  СКС  розетки  по  2  (два) порта на 3 РМ</t>
  </si>
  <si>
    <t>УБ-3825-175</t>
  </si>
  <si>
    <t>Каюмов Илдар Габбасович 79177987015
Сопровождающий на объекте: Пестрова Наталья Васильевна +7 927 322 26 22</t>
  </si>
  <si>
    <t>Необходимо установить 1 порт для подключения ЖК панели от СУО</t>
  </si>
  <si>
    <t>УБ-3825-177</t>
  </si>
  <si>
    <t>УБ-3825-178</t>
  </si>
  <si>
    <t xml:space="preserve"> г Уфа ул Академика Королева 14</t>
  </si>
  <si>
    <t>Фахриев Радик Айратович 79033102266
Сопровождающий на объекте: Аглиуллин Эдуард Раянович 8-987-242-6010</t>
  </si>
  <si>
    <t xml:space="preserve">Смонтировать 2 порта СКС на потолке ХЦК (в самой сейфовой), витую пару довести до серверного шкафа. </t>
  </si>
  <si>
    <t>699</t>
  </si>
  <si>
    <t xml:space="preserve"> г Салават ул Ленина 58а</t>
  </si>
  <si>
    <t>УБ-3825-179</t>
  </si>
  <si>
    <t>0533</t>
  </si>
  <si>
    <t xml:space="preserve"> г Бирск ул Интернациональная 157Е</t>
  </si>
  <si>
    <t>Кузнецов  Ярослав  Юрьевич  79809304008,  Малышев  Вадим, 
+7(919)600-78-54</t>
  </si>
  <si>
    <t>СЗБ-1897-10</t>
  </si>
  <si>
    <t>1962</t>
  </si>
  <si>
    <t>г Великий Новгород пр-кт Мира 32к1</t>
  </si>
  <si>
    <t>СЗБ-3051-75</t>
  </si>
  <si>
    <t>г Вологда ул Северная 12а</t>
  </si>
  <si>
    <t>Ковалов Илья Сергеевич +7 921 062 87 80
Сопровождающий на объекте: Дроздова Елена Юрьевна 8-921-062-8780</t>
  </si>
  <si>
    <t>Необходима замена сетевого провода телефона в окне № 13. Провод повреждён</t>
  </si>
  <si>
    <t xml:space="preserve"> СИБ-3745-56 </t>
  </si>
  <si>
    <t xml:space="preserve"> г Новокузнецк ул Тольятти (Центральный р-н) зд27, цоколь</t>
  </si>
  <si>
    <t>Зирка Татьяна Владимировна 79069317501
Сопровождающий на объекте: Мерзлякова Эллина Николаевна (СБС), +7(913)420-05-25</t>
  </si>
  <si>
    <t xml:space="preserve"> СИБ-3745-57</t>
  </si>
  <si>
    <t xml:space="preserve"> СИБ-3745-58</t>
  </si>
  <si>
    <t>Прошу  убрать  хаб  и  смонтировать  скс  G8615-VSP-АС-00312-010-00  l-ENSGigabitEthemetO/0/З.  Монтаж  3 портов СКС для БИРС и табло суо</t>
  </si>
  <si>
    <t>г Таштагол ул Поспелова 33</t>
  </si>
  <si>
    <t>Кузнецов Ярослав Юрьевич 79809304008
Сопровождающий на объекте: Килина Марина Викторовна 8-905-910-3163</t>
  </si>
  <si>
    <t xml:space="preserve"> СИБ-3748-78</t>
  </si>
  <si>
    <t xml:space="preserve"> г Красноярск ул Сурикова 12стр6</t>
  </si>
  <si>
    <t>Першина Анна Леонидовна 79135910182</t>
  </si>
  <si>
    <t>Согласно протоколу РГ 3 от 11.04.24 г. Требуется установить новую жк панель, для трансляции курсов валют. Розетки 220 установлены, необходимо установить скс розетки</t>
  </si>
  <si>
    <t xml:space="preserve"> СИБ-3748-79</t>
  </si>
  <si>
    <t>0421</t>
  </si>
  <si>
    <t>п Абан ул Пионерская 1</t>
  </si>
  <si>
    <t>СИБ-3820-13</t>
  </si>
  <si>
    <t xml:space="preserve"> г Абакан ул Стофато 12А</t>
  </si>
  <si>
    <t>Кузнецов Ярослав Юрьевич 79809304008
Сопровождающий на объекте: Мазурова Наталья Александровна 8-902-913-6145</t>
  </si>
  <si>
    <t xml:space="preserve"> Кузнецов Ярослав Юрьевич 79809304008
Сопровождающий на объекте: Кучинская Олеся Сергеевна 8-923-592-5550</t>
  </si>
  <si>
    <t xml:space="preserve"> г Омск ул 15-я Рабочая 24</t>
  </si>
  <si>
    <t>Кузнецов Ярослав Юрьевич 79809304008
Сопровождающий на объекте: Светлана Владимировна +7 908 803 81 51</t>
  </si>
  <si>
    <t xml:space="preserve"> СРБ-4850-50</t>
  </si>
  <si>
    <t xml:space="preserve"> г Щекино ул Школьная 43</t>
  </si>
  <si>
    <t>Крюков Алексей Юрьевич 79853830187
Сопровождающий на объекте: Зарманбетов Курманали Якубович 8-910-150-3710</t>
  </si>
  <si>
    <t>Требуется организовать новую СКС для неттопа</t>
  </si>
  <si>
    <t>УБ-7342-09</t>
  </si>
  <si>
    <t>42</t>
  </si>
  <si>
    <t xml:space="preserve">
с.Красноселькуп, ул. Советская, 15</t>
  </si>
  <si>
    <t>ЦЧБ-6471-47</t>
  </si>
  <si>
    <t xml:space="preserve"> ж/д ст. Дрязги ул Социализма 115</t>
  </si>
  <si>
    <t>Шацких Павел Николаевич 79107394342
Сопровождающий на объекте: Бабина Юлия Владимировна 8-999-750-4342 8-904-697-3682</t>
  </si>
  <si>
    <t>В рамках установки нового ТКШ и предстоящего перемещения в него АСО необходимо смонтировать 5 портов СКС от нашего шкафа до конечного оборудования: 1 порт от шкафа провайдера. 1 порт от видеорегистратора. 1 порт от парогенератора. 1 порт от охранного прибора. 1 порт от камеры видеонаблюдения (в сейфовой зоне).</t>
  </si>
  <si>
    <t xml:space="preserve"> ЦЧБ-8486-73</t>
  </si>
  <si>
    <t xml:space="preserve"> склад , г Воронеж ул 9 Января 302А</t>
  </si>
  <si>
    <t>Александров Данила Евгеньевич 79277255665/Маковкин Сергей
Анатольевич, +7(919)234-94-65</t>
  </si>
  <si>
    <t>Прошу смонтировать линии СКС для монтажа ТД для дальнейшего подключения wifi. Нужно сделать
27 портов (в т.ч. для мониторинговых точек) в соответствие с РП во вложении. . Место установок точек отмечено желтыми и красными кружками.</t>
  </si>
  <si>
    <t>https://disk.yandex.ru/d/D0YAjV_CBkuqHg</t>
  </si>
  <si>
    <t>https://disk.yandex.ru/d/GmJ-L4WZKjhduw</t>
  </si>
  <si>
    <t>https://disk.yandex.ru/d/LS56TzITYksyTQ</t>
  </si>
  <si>
    <t>https://disk.yandex.ru/d/GKe5_vj8-KOqcA</t>
  </si>
  <si>
    <t>https://disk.yandex.ru/d/dsYhQPAmPEp0Ww</t>
  </si>
  <si>
    <t>https://disk.yandex.ru/d/zeyjJF-foB9IAw</t>
  </si>
  <si>
    <t>https://disk.yandex.ru/d/5K3LBoqPFPKZ-A</t>
  </si>
  <si>
    <t>https://disk.yandex.ru/d/SODKUO2vONqUtw</t>
  </si>
  <si>
    <t>https://disk.yandex.ru/d/O8OJ7E9ngxfLkA</t>
  </si>
  <si>
    <t>https://disk.yandex.ru/d/HVNAjK5_lE3QYw</t>
  </si>
  <si>
    <t>https://disk.yandex.ru/d/9D40x0OMPmgXuA</t>
  </si>
  <si>
    <t>https://disk.yandex.ru/d/QQyyeONX8uvi2g</t>
  </si>
  <si>
    <t>https://disk.yandex.ru/d/QPrS_PbSzxjDWg</t>
  </si>
  <si>
    <t>https://disk.yandex.ru/d/jLrYJNcbB7JOZA</t>
  </si>
  <si>
    <t>https://disk.yandex.ru/d/oZKZmnpBS8KCXQ</t>
  </si>
  <si>
    <t>https://disk.yandex.ru/d/4mdZVmLp5a6D0w</t>
  </si>
  <si>
    <t>https://disk.yandex.ru/d/voZC63yY_v-mGg</t>
  </si>
  <si>
    <t>https://disk.yandex.ru/d/CEFjeY9S_MCrxw</t>
  </si>
  <si>
    <t>https://disk.yandex.ru/d/k5oCdk6qKrnupQ</t>
  </si>
  <si>
    <t>https://disk.yandex.ru/d/d7elL2jMaB0rVw</t>
  </si>
  <si>
    <t>4504450127 </t>
  </si>
  <si>
    <t xml:space="preserve">ББ-3741-53 </t>
  </si>
  <si>
    <t xml:space="preserve"> Афанасьев Игорь Георгиевич 79834200910
Сопровождающий на объекте: Ананин Денис Борисович, +7(983)539-02-77</t>
  </si>
  <si>
    <t>По  требованию  кибербезопасности  для  исключения  использования  на  РМ  неуправляемых  коммутаторов необходимо организовать 12 портов СКС</t>
  </si>
  <si>
    <t xml:space="preserve"> СЗБ-5108-29 </t>
  </si>
  <si>
    <t xml:space="preserve"> г Сыктывкар ул Морозова 89</t>
  </si>
  <si>
    <t>Паламарчук  Олеся  +7  904  270  61  77/Мороз  Никита  Андреевич, +7(912)191-89-11</t>
  </si>
  <si>
    <t>а 1 эт окно 12 необходимо перенести сетевую розетку/ поднять</t>
  </si>
  <si>
    <t xml:space="preserve"> ПВБ-7593-22</t>
  </si>
  <si>
    <t>г Орск пр-кт Ленина 25А</t>
  </si>
  <si>
    <t>Мацвай  Анна  Александровна  +7  961  911  89  71,  Стуликов  Алексей 79123503239</t>
  </si>
  <si>
    <t>После проведения ремонтных работ в ВСП, находящемся в одном здании с КИЦ поврежден сетевой кабель. 
Нет сети на одном ПК. Необходима прокладка нового СКС в помещение бесконтактной передачи.</t>
  </si>
  <si>
    <t>ПВБ-7593-23</t>
  </si>
  <si>
    <t xml:space="preserve"> г Орск пр-кт Ленина 25Астр1</t>
  </si>
  <si>
    <t>Вайс  Александр  Павлович  79123491218/Стуликов  Алексей  Сергеевич, 79123503239</t>
  </si>
  <si>
    <t>Демонтаж части или всей существующей СКС (порт): 3 шт.</t>
  </si>
  <si>
    <t>Отсутствует связь на компьютерах инкассаторов при получении ценностей</t>
  </si>
  <si>
    <t xml:space="preserve"> ПВБ-7593-24</t>
  </si>
  <si>
    <t xml:space="preserve"> г Оренбург ул Джангильдина 15</t>
  </si>
  <si>
    <t>На площадке смонтировано 8 точек доступа WiFi, согласно схеме радио-планирования должно быть 12. В рамках обследования выявлено отсутствие СКС до 4 ТД, из решенной ЗНР85964255 - "Отсутствует СКС
. Требуется прокладка СКС . . . Исполнитель: группа АРМ Оренбург, Борозна Алексей Станиславович 8(987)840-08-29" Просьба осуществить организацию СКС до точек 9, 10, И, 12. Схема РП во вложении</t>
  </si>
  <si>
    <t>ВВБ-4845-109</t>
  </si>
  <si>
    <t xml:space="preserve">  г  Нижний  Новгород  ул  Академика Сахарова 2к4</t>
  </si>
  <si>
    <t>Кузнецов Евгений Сергеевич 8-51096667</t>
  </si>
  <si>
    <t>Нужна оптика multiMode 16 портов</t>
  </si>
  <si>
    <t>СИБ-3748-80</t>
  </si>
  <si>
    <t>0927</t>
  </si>
  <si>
    <t xml:space="preserve"> рп Северо-Енисейский ул Ленина 15</t>
  </si>
  <si>
    <t>Березикова Ольга Сергеевна 8-983-187-7198</t>
  </si>
  <si>
    <t>СИБ-3821-89</t>
  </si>
  <si>
    <t>Коржов Павел Петрович 79236763494
Сопровождающий на объекте: Коржов Павел Петрович +7 913 658 11 77</t>
  </si>
  <si>
    <t xml:space="preserve">Сломана  розетка   скс  230.2.1  выломан  порт,  требуется  ремонт.  Кабинет  строителей.  2этаж,  переход. </t>
  </si>
  <si>
    <t>СРБ-4850-51</t>
  </si>
  <si>
    <t xml:space="preserve"> г Ясногорск ул П.Смидовича 15</t>
  </si>
  <si>
    <t>Веневский Сергей Владимирович 79101519904
Сопровождающий на объекте: григорян анаит смбатовна +7 950 915 56 65</t>
  </si>
  <si>
    <t>Требуется организация розеток СКС к 3 рабочим местам (помечены крестиком на схеме).</t>
  </si>
  <si>
    <t xml:space="preserve">Ханты-Мансийск 50005062402 от 30.09.2024  </t>
  </si>
  <si>
    <t xml:space="preserve">УБ-2402-03 </t>
  </si>
  <si>
    <t>пгт Междуреченский ул Волгоградская зд12</t>
  </si>
  <si>
    <t>Моргунова Дарья Васильевна 79058355586
Сопровождающий на объекте: Акбашева Наталья Владимировна +7 992 222 77 33, инженер СБС Солдатенко Павел Александрович, +7(982)870-66-39</t>
  </si>
  <si>
    <t>Требуется организация СКС розетки для подключения ЖК. В данный момент суо и курс валют работают на одном коммутаторе через один патчкорд Либо суо, либо курс может быть в онлайне один</t>
  </si>
  <si>
    <t>https://disk.yandex.ru/d/oRiFYf46RAxYpg</t>
  </si>
  <si>
    <t>https://disk.yandex.ru/d/Ut96We678AJjlA</t>
  </si>
  <si>
    <t>https://disk.yandex.ru/d/bIuXBwpgiR64fA</t>
  </si>
  <si>
    <t>https://disk.yandex.ru/d/jfa1pXIX0Al1Lw</t>
  </si>
  <si>
    <t>https://disk.yandex.ru/d/n726OzQkzyZ-_Q</t>
  </si>
  <si>
    <t>https://disk.yandex.ru/d/ImQNJPQemi2SUw</t>
  </si>
  <si>
    <t>https://disk.yandex.ru/d/OA0lXbAo3k_VgQ</t>
  </si>
  <si>
    <t>https://disk.yandex.ru/d/r1tHf6ZALsvafQ</t>
  </si>
  <si>
    <t>https://disk.yandex.ru/d/J2qFyYDzu8xZew</t>
  </si>
  <si>
    <t>https://disk.yandex.ru/d/I-_fknSLPkqg0Q</t>
  </si>
  <si>
    <t>ЦЧБ-8486-74</t>
  </si>
  <si>
    <t>Лукьянов Дмитрий Сергеевич 79204083934
Сопровождающий на объекте: Севрюгина Анна Александровна 8-920-447-7558</t>
  </si>
  <si>
    <t>Требуется  обустройство  портом  скс  места,  где  будет  поставлен  TCR  (устройство  для  пересчета,  выдачи, приема денежных средств)</t>
  </si>
  <si>
    <t>ЦЧБ-8486-75</t>
  </si>
  <si>
    <t>0900</t>
  </si>
  <si>
    <t>г Острогожск ул Карла Маркса 6</t>
  </si>
  <si>
    <t xml:space="preserve"> Вронских Алексей Александрович 8-55111723
Сопровождающий на объекте: Дюкарева Виктория Олеговна 8-928-237-1845</t>
  </si>
  <si>
    <t>Необходимо  построить  скс  от  серверной  до  места  расположения  дополнительной  точки  доступа  wi-fi</t>
  </si>
  <si>
    <t xml:space="preserve"> СИБ-3745-59</t>
  </si>
  <si>
    <t>Останин Сергей Михайлович 79030467611</t>
  </si>
  <si>
    <t>Необходимо проложить ВОЛС (6 линков ММ) между шкафом № 1 кроссового помещения актового зала ГОСБ № 8.11 (8-й этаж) и шкафом № 10 в серверной ОУС ГОСБ № 3.05 (3 этаж), согласно 
приложенной схемы, с использованием существующих направляющих лотков и отверстий между указанными помещениями. Работы срочные, связанные с сегментацией кампуса ГОСБ 8615, прошу выполнить в период после праздников, крайний срок - до конца января 2025 года.</t>
  </si>
  <si>
    <t>УБ-5885-09</t>
  </si>
  <si>
    <t>п Сорум ул Центральная 34 режим работы:Вт,ср,чт с 10:00-17:00</t>
  </si>
  <si>
    <t>Гарбуз Валентина Николаевна 79224005485
Сопровождающий на объекте: Костьянова Наталья Леонидовна +7 951 961 48 37</t>
  </si>
  <si>
    <t>розетка СКС требуется для подключения МФУ ,РМ</t>
  </si>
  <si>
    <t xml:space="preserve"> СРБ-4853-32 </t>
  </si>
  <si>
    <t xml:space="preserve"> г Обнинск пр-кт Маркса 79</t>
  </si>
  <si>
    <t>Кузнецов Ярослав Юрьевич 79809304008
Сопровождающий на объекте: Ольховский Дмитрий +7(910)510-38-68</t>
  </si>
  <si>
    <t>https://disk.yandex.ru/d/X9bUKPKj3pCNiw</t>
  </si>
  <si>
    <t>https://disk.yandex.ru/d/6ZXGEpWaZIsGjQ</t>
  </si>
  <si>
    <t>https://disk.yandex.ru/d/PANNVKcbK0xckA</t>
  </si>
  <si>
    <t>https://disk.yandex.ru/d/T5re_aTnFIOZhg</t>
  </si>
  <si>
    <t>https://disk.yandex.ru/d/uYE2jfVh-trLXQ</t>
  </si>
  <si>
    <t xml:space="preserve">СИБ-3748-81 </t>
  </si>
  <si>
    <t>Нагирный Александр Сергеевич 79130313293
Сопровождающий  на  объекте:  Гусак  Евгений  (инженер  СБС)  +7  913  830  12  59  либо  Вакилов  Валерий Владимирович, +7(919)700-02-72</t>
  </si>
  <si>
    <t>Для  организации  проливочной  и  рабочего  места  СБС  необходимо  организовать  2  места  по  6  портов</t>
  </si>
  <si>
    <t>СИБ-3748-82</t>
  </si>
  <si>
    <t xml:space="preserve"> г Заозерный ул Советская зд41</t>
  </si>
  <si>
    <t>Громков Александр Александрович +7 952 881 96 17, инженер СБС
Пелипченко Иван Иванович, +7(913)030-00-96; зам руководителя офиса Гарбарукова Ольга Геннадьевна-
8-913-030-0374</t>
  </si>
  <si>
    <t>смонтировать  новые  розетки  СКС  для  подключение  систем  управления  очередью,  согласно  представленной схеме ( см. вложение )</t>
  </si>
  <si>
    <t>СИБ-3748-83</t>
  </si>
  <si>
    <t>Шефер Ольга Алексеевна +7 908 206 60 75
Сопровождающий на объекте: Шефер Анастасия Александровна 8-904-890-3247</t>
  </si>
  <si>
    <t>Необходимо  установить  розетку  СКС  на  рабочем  месте  №7  для  подключения  МФУ  (способ  подключения от серверной) схема прилагается.</t>
  </si>
  <si>
    <t>ВВБ-3392-42</t>
  </si>
  <si>
    <t>Макеев Кирилл Михайлович +7 999 560 00 09
Сопровождающий на объекте: Лобанов Алексей Юрьевич, +7(912)761-45-26</t>
  </si>
  <si>
    <t xml:space="preserve">Создание  коммутационной  сетевой  розетки  RJ45  для  подключения  принтера  в  опен  спейсе  на  7  этаже. </t>
  </si>
  <si>
    <t>ПВБ-7593-25</t>
  </si>
  <si>
    <t>г Оренбург пр-кт Победы 18</t>
  </si>
  <si>
    <t>Вронских Алексей Александрович 8-55752433
Сопровождающий на объекте: Редина Светлана Борисовна 8-987-898-1996</t>
  </si>
  <si>
    <t>Необходимо  построить  СКС  от  серверной  до  размещения  точек  доступа  wi-fi.  Места  размещения  указаны на вложенной планировке</t>
  </si>
  <si>
    <t>ВВБ-3238-11</t>
  </si>
  <si>
    <t>Хлыбов Максим Александрович 79278700067</t>
  </si>
  <si>
    <t>Необходимо подвести розетку СКС для табло валют (220 есть)</t>
  </si>
  <si>
    <t>СЗБ-3051-76</t>
  </si>
  <si>
    <t>Фёдорова Наталья Павловна 79212364441
Сопровождающий на объекте: Анисимов Максим Владимирович, +7(981)430-05-11</t>
  </si>
  <si>
    <t>Необходимо проверить наличие розеток СКС для подключения 3 рабочих мест в каб.205 а</t>
  </si>
  <si>
    <t xml:space="preserve"> СИБ-3745-60</t>
  </si>
  <si>
    <t>Шайкомалова Татьяна Ивановна 79133260920
Сопровождающий  на  объекте:  Ибрагимов  Ильдар  Ренатович  +7  898  325  01  32,  Мерзлякова  Эллина Николаевна, +7(913)420-05-25</t>
  </si>
  <si>
    <t>СКС кат. 5е в кол-ве: 23 шт.</t>
  </si>
  <si>
    <t>необходим монтаж СКС для организации стенда для заливки ПК</t>
  </si>
  <si>
    <t xml:space="preserve"> СИБ-3745-61</t>
  </si>
  <si>
    <t>завкассой  Шорохова  Елена  Владимировна,  +7  903  942  31  65,  инженер  СБС Мерзлякова Эллина Николаевна, +7(913)420-05-25</t>
  </si>
  <si>
    <t>Монтаж СКС на РМ для ССМ и ПК, телефона</t>
  </si>
  <si>
    <t>СРБ-4854-21</t>
  </si>
  <si>
    <t>Салангин Александр Леонидович 79126278884
Сопровождающий на объекте: Иванова Ирина Владимировна 8-920-687-9211</t>
  </si>
  <si>
    <t>Требуется прокладка новой линии от серверной до точки доступадо точки АР02.</t>
  </si>
  <si>
    <t>СРБ-4854-22</t>
  </si>
  <si>
    <t xml:space="preserve"> Седова Алия Искандаровна 8-66737485
Сопровождающий на объекте: Цыганов Александр Валерьевич, +7(910)648-60-70</t>
  </si>
  <si>
    <t>УБ-3828-17</t>
  </si>
  <si>
    <t xml:space="preserve"> с Яр-Сале ул Советская 14А</t>
  </si>
  <si>
    <t>Вершинина Мария Ивановна 79221292200</t>
  </si>
  <si>
    <t>Требуется  организация  дополнительных  СКС  портов  для  двух  УС  в  загрузочной  банкоматов,  4  порта  (по  2 на каждый ус), серверная в кабинете 078.</t>
  </si>
  <si>
    <t xml:space="preserve"> ВВБ-4845-111</t>
  </si>
  <si>
    <t>г  Нижний  Новгород  ул  Академика  Сахарова  2А,  2  этаж,  корпус 1. Место: 1.2.В.1.139 ; Место: 1.2.В.1.137;Место: 1.2.В.1.136</t>
  </si>
  <si>
    <t>Сторожилова Ольга Геннадьевна +7 915 945 82 84
Сопровождающий на объекте: Журавлев Даниил Алексеевич, +7(987)744-51-56</t>
  </si>
  <si>
    <t>Необходим монтаж 6-и портов СКС в кабель-канале</t>
  </si>
  <si>
    <t xml:space="preserve"> СЗБ-1897-11</t>
  </si>
  <si>
    <t>01474</t>
  </si>
  <si>
    <t>г Окуловка ул Стрельцова 7</t>
  </si>
  <si>
    <t>Звонов  Сергей  Анатольевич  79522966983;  менеджер  ВСП  Зулина  Елена Викторовна 8-909-566-6747, инженер СБС Дмитриев Владимир 8-911-619-54-49</t>
  </si>
  <si>
    <t>подключение ИПТ к СКС</t>
  </si>
  <si>
    <t>https://disk.yandex.ru/d/k4c-895vLecaWQ</t>
  </si>
  <si>
    <t>https://disk.yandex.ru/d/A7C7hLro8S2ENQ</t>
  </si>
  <si>
    <t>https://disk.yandex.ru/d/3SPcnZnUjdZsUQ</t>
  </si>
  <si>
    <t>https://disk.yandex.ru/d/vVjZ93W8LZWV5Q</t>
  </si>
  <si>
    <t>https://disk.yandex.ru/d/9YsCEpvUx6sLqA</t>
  </si>
  <si>
    <t>https://disk.yandex.ru/d/bsrfeyu6LgOTnw</t>
  </si>
  <si>
    <t>https://disk.yandex.ru/d/zRwl54daRLyW7w</t>
  </si>
  <si>
    <t>https://disk.yandex.ru/d/5A0Dlug_P6HhYw</t>
  </si>
  <si>
    <t>https://disk.yandex.ru/d/Tmcwe06fhd4w0w</t>
  </si>
  <si>
    <t>https://disk.yandex.ru/d/nLXTyLwHzeKbIg</t>
  </si>
  <si>
    <t>https://disk.yandex.ru/d/8PwZakQDmgrlDg</t>
  </si>
  <si>
    <t>https://disk.yandex.ru/d/MeNCSsHoGuAs3w</t>
  </si>
  <si>
    <t>https://disk.yandex.ru/d/wXxKnAFCBu3CMQ</t>
  </si>
  <si>
    <t>https://disk.yandex.ru/d/-0b3d6c1TbnUUw</t>
  </si>
  <si>
    <t>4504458222 </t>
  </si>
  <si>
    <t>ВВБ-4845-112</t>
  </si>
  <si>
    <t>г Нижний Новгород ул Ванеева 24</t>
  </si>
  <si>
    <t xml:space="preserve"> Власова Наталья Павловна 79159350350
Сопровождающий на объекте: Захаров Артём +7(915)942-26-17</t>
  </si>
  <si>
    <t>Требуется монтаж СКС на одном рабочем месте, указано на плане помещения. На двух других местах СКС уже имеется</t>
  </si>
  <si>
    <t>УБ-3825-176</t>
  </si>
  <si>
    <t>Ишкинин Денислам Ильдарович 79178011573</t>
  </si>
  <si>
    <t>провести 2 порта в помещение ХЦК от серверной. Схема указана в приложенной планировке</t>
  </si>
  <si>
    <t>УБ-3825-181</t>
  </si>
  <si>
    <t xml:space="preserve"> с Красноусольский ул Коммунистическая 12, 2 этаж, кабинеты</t>
  </si>
  <si>
    <t>Валеева Гузель Минияровна 79869614231
Сопровождающий на объекте: Нигматуллина Луиза Камилевна Заместитель руководителя офиса 8-906-376-2879</t>
  </si>
  <si>
    <t>Необходим монтаж 14-ти портов СКС</t>
  </si>
  <si>
    <t>https://disk.yandex.ru/d/yKu_cVOlIRvM-w</t>
  </si>
  <si>
    <t>https://disk.yandex.ru/d/onpYHD3dB9zfvw</t>
  </si>
  <si>
    <t>https://disk.yandex.ru/d/hRkRlyf0W2CzYg</t>
  </si>
  <si>
    <t>ВВБ-3117-40</t>
  </si>
  <si>
    <t xml:space="preserve"> г Саранск ул Воинова 17</t>
  </si>
  <si>
    <t>Аброськин Владимир Васильевич 79179970000
Сопровождающий на объекте: Радаева Алёна Викторовна Руководитель офиса 8-927-976-1992</t>
  </si>
  <si>
    <t>Требуется перенос 1 розетки СКС на 3 метра вправо, в угол</t>
  </si>
  <si>
    <t xml:space="preserve"> ВВБ-3238-12 </t>
  </si>
  <si>
    <t>Необходимо оснастить в помещении 2.05 " Драйв Клик " 2 порта СКС для подключения компьютера к сети банка</t>
  </si>
  <si>
    <t xml:space="preserve">ВВБ-4845-113 </t>
  </si>
  <si>
    <t>Бабаев Сергей Станиславович 79875520828
Сопровождающий на объекте: Пономарев Евгений Николаевич, +7(910)383-01-63</t>
  </si>
  <si>
    <t>СИБ-3748-84</t>
  </si>
  <si>
    <t xml:space="preserve"> г Красноярск пр-кт 60 лет образования СССР 31</t>
  </si>
  <si>
    <t>монтаж  СКС  для  УС  60027672  (банкомат)  работает  не  по  целевой  схеме,  от  СДман,  Требуется  организация СКС. Требуется новая линия СКС.</t>
  </si>
  <si>
    <t>https://disk.yandex.ru/d/JKhNwObi0dCKrQ</t>
  </si>
  <si>
    <t>https://disk.yandex.ru/d/LWOer-iWiTzQiA</t>
  </si>
  <si>
    <t>https://disk.yandex.ru/d/A1J0Neh-96oNBw</t>
  </si>
  <si>
    <t>https://disk.yandex.ru/d/UM6OJvemGMSIaQ</t>
  </si>
  <si>
    <t xml:space="preserve">  Ханты-Мансийский  автономный  округ  —  Югра,  Березовский р-н., п.г.т.Игрим, ул.Кооперативная, 50-Б</t>
  </si>
  <si>
    <t xml:space="preserve"> Бердюгин С.В. 8-912-927-0191
Сопровождающий на объекте: Денискина Вероника Сергеевна 8-982-137-5290</t>
  </si>
  <si>
    <t>Необходимо  выполнить поставку  шкафа 32U 800x800,  демонтаж существующего  телекоммуникационного шкафа и смонтированного в него оборудования СКС, с последующим монтажом оборудования СКС в новый телекоммуникационный шкаф, с монтажом новых портов СКС в количестве 45 шт</t>
  </si>
  <si>
    <t>ВВБ-3041-43</t>
  </si>
  <si>
    <t xml:space="preserve">  Коротаев  Сергей  Ильич  +7  912  375  89  95,  инженер  СБС  Хитрин  Виктор Анатольевич, +7(982)380-88-85; Виноградова Ольга Владимировна Руководитель офиса 8-953-698-2846</t>
  </si>
  <si>
    <t>Над рабочим местом (окно №7) в клиентском зале необходимо установить одну сетевую розетку за подвесным потолком для ір-камеры. Место установки указано на плане помещения во вложении.</t>
  </si>
  <si>
    <t xml:space="preserve"> ВВБ-3238-13</t>
  </si>
  <si>
    <t>Аширкин Александр Евгеньевич 79177101303</t>
  </si>
  <si>
    <t>Демонтаж  неиспользуемых  портов  СКС:  снятие  неиспользуемых  патч-панелей,  а  также  вырвать  с  лотков  и шкафов неиспользуемые провода.</t>
  </si>
  <si>
    <t xml:space="preserve"> ВВБ-4845-114</t>
  </si>
  <si>
    <t>680</t>
  </si>
  <si>
    <t>обл Нижегородская, р-н Пильнинский, с. Петряксы, ул. Советская, д. 70 Режим работы:Вт,ср,чт с 8:30-16:00</t>
  </si>
  <si>
    <t xml:space="preserve"> Черницын Павел Владимирович 8-953-567-5877
Сопровождающий на объекте: Аюпова Зифа Энсаровна 8-902-307-6296, 8-831-925-4270</t>
  </si>
  <si>
    <t xml:space="preserve">Необходим  монтаж  ТКШ  12U  (банковский)  над  сейфом,  смонтировав  на  стене.  Монтаж  4  портов  СКС. </t>
  </si>
  <si>
    <t xml:space="preserve"> г Кемерово ул Красноармейская 97</t>
  </si>
  <si>
    <t>Необходим  перемонтаж  канала  связи  до  банкомата  60002975.  Линк  отсутствует.  Монтаж  2-х  портов  СКС</t>
  </si>
  <si>
    <t>https://disk.yandex.ru/d/SH3Jgn4pAatMhQ</t>
  </si>
  <si>
    <t>https://disk.yandex.ru/d/yLt5G6ogl3e1GQ</t>
  </si>
  <si>
    <t>https://disk.yandex.ru/d/U8oGAEgDejNYBQ</t>
  </si>
  <si>
    <t>https://disk.yandex.ru/d/CDch1lj5eAnogg</t>
  </si>
  <si>
    <t xml:space="preserve"> СИБ-3745-62</t>
  </si>
  <si>
    <t>ВВБ-4845-115</t>
  </si>
  <si>
    <t>0816</t>
  </si>
  <si>
    <t xml:space="preserve"> г Выкса ул Островского стрЗЗ</t>
  </si>
  <si>
    <t>Митрофанова Мария Владимировна 79875521824
Сопровождающий на объекте: Ленина Ирина Евгеньевна +7 987 539 29 32</t>
  </si>
  <si>
    <t>необходима информационная розетка для подключения ПК Нужно проложить новую сеть. Вылетает
программа при обслуживании клиента при перезагрузке и входе в домен, выдает ошибку неверная функция</t>
  </si>
  <si>
    <t>ВВБ-4845-116</t>
  </si>
  <si>
    <t>Шашкина Мария Владимировна 79023013280
Сопровождающий на объекте: Аладьин Артём Олегович +7 987 740 13 21</t>
  </si>
  <si>
    <t>Приведение рабочих мест к стандарту 5с, мешают провода интернет</t>
  </si>
  <si>
    <t xml:space="preserve">СРБ-4850-52 </t>
  </si>
  <si>
    <t>г Тула ул Фрунзе 12</t>
  </si>
  <si>
    <t>Медведева Наталия Александровна 79534225680
Сопровождающий на объекте: Усманова Татьяна Александровна Заместитель руководителя офиса 8-910-551-7735</t>
  </si>
  <si>
    <t>УБ-3825-182</t>
  </si>
  <si>
    <t xml:space="preserve"> с Красноусольский ул Коммунистическая 12</t>
  </si>
  <si>
    <t xml:space="preserve"> Валеева Гузель Минияровна 79869614231
Сопровождающий на объекте: Штадлер Ирина Сергеевна (Рук. ВСП +7 937 318 17 54</t>
  </si>
  <si>
    <t>необходимо монтаж 14 портов СКС для установки видеооборудования</t>
  </si>
  <si>
    <t>https://disk.yandex.ru/d/TCR3s54fPTAY_g</t>
  </si>
  <si>
    <t>https://disk.yandex.ru/d/-R0_iM1TCAs75g</t>
  </si>
  <si>
    <t>https://disk.yandex.ru/d/OpPm6GFEb8kB9A</t>
  </si>
  <si>
    <t>https://disk.yandex.ru/d/iTcWkgnHzWCGlw</t>
  </si>
  <si>
    <t>4504468933 </t>
  </si>
  <si>
    <t>УБ-3825-183</t>
  </si>
  <si>
    <t>Розетки для установки дополнительных видеокамер</t>
  </si>
  <si>
    <t>ЦЧБ-8486-76</t>
  </si>
  <si>
    <t>Черников Роман Дмитриевич 79103456806
Сопровождающий на объекте: Каверина Юлия Сергеевна Руководитель офиса 8-908-131-8199</t>
  </si>
  <si>
    <t>Необходимо оснастить портами скс 4 РМ, по 2 шт на место, и одну точку доступа wifi</t>
  </si>
  <si>
    <t xml:space="preserve">ВВБ-3041-44 </t>
  </si>
  <si>
    <t>Коротаев Сергей Ильич 79123758995
Сопровождающий на объекте: Белобородов Константин Михайлович 8-912-364-1738</t>
  </si>
  <si>
    <t>В  помещении  кассы  пересчета  ДО  8612/0173  КИЦ  "Вятка"  необходимо  установить  три  сетевых  розетки  на потолке для ір-камер. Схема установки на плане помещения во вложении.</t>
  </si>
  <si>
    <t xml:space="preserve"> СРБ-4850-53</t>
  </si>
  <si>
    <t>г Тула ул Оружейная 26</t>
  </si>
  <si>
    <t xml:space="preserve"> Медведева Наталия Александровна 79534225680</t>
  </si>
  <si>
    <t>Требуется  создание  4-х  информационных  розеток  для  подключения  lan-модуля  охранного  прибора  УС  к сети Банка. Розетка нужна в верхнем кабинете УС</t>
  </si>
  <si>
    <t xml:space="preserve"> СРБ-4850-54</t>
  </si>
  <si>
    <t>Яковлев Максим Игоревич +7 960 894 18 28
Сопровождающий на объекте: Максим +7 960 894 18 28</t>
  </si>
  <si>
    <t>Необходим монтаж 2 портов СКС согласно схеме</t>
  </si>
  <si>
    <t>СЗБ-5107-18</t>
  </si>
  <si>
    <t>г Архангельск ул Папанина 11</t>
  </si>
  <si>
    <t xml:space="preserve"> Букреев Василий Васильевич 79260258309
Сопровождающий на объекте: Ефимова Любовь Николаевна 79260258309</t>
  </si>
  <si>
    <t xml:space="preserve">1 порт СКС для Wi-Fi на потолке. Для точки доступа 5 в кассе - указана на плане во вложении. </t>
  </si>
  <si>
    <t>СИБ-3745-63</t>
  </si>
  <si>
    <t>г Новокузнецк ул Тольятти (Центральный р-н) зд27, каб. 300</t>
  </si>
  <si>
    <t>Кирьянова Екатерина Владимировна 79095144159
Сопровождающий на объекте: Мерзлякова Эллина Николаевна, +7(913)420-05-25</t>
  </si>
  <si>
    <t>https://disk.yandex.ru/d/PQOI6OzXqRG7vQ</t>
  </si>
  <si>
    <t>https://disk.yandex.ru/d/iZlgsRy_XGNQeg</t>
  </si>
  <si>
    <t>https://disk.yandex.ru/d/phC39RyEJ5Krtw</t>
  </si>
  <si>
    <t>https://disk.yandex.ru/d/24r807fHlMcSIQ</t>
  </si>
  <si>
    <t>https://disk.yandex.ru/d/riBNQ22nIRm56w</t>
  </si>
  <si>
    <t>https://disk.yandex.ru/d/TMiRIYiVpZqtEw</t>
  </si>
  <si>
    <t> 4504469957</t>
  </si>
  <si>
    <t>ВВБ-3119-76</t>
  </si>
  <si>
    <t>Бодрягин  Андрей  Викторович(сервис-менеджер)  +7  917  265  53  03;  инженер СБС Буранбаева Наиля Рашидовна, +7(919)620-05-34</t>
  </si>
  <si>
    <t>обеспечение портами интернет киоска для клиентов</t>
  </si>
  <si>
    <t>ВВБ-3119-77</t>
  </si>
  <si>
    <t xml:space="preserve"> г Казань ул Клары Цеткин 9</t>
  </si>
  <si>
    <t>Ахметзянова Ольга Валерьевна 79050263337
Сопровождающий на объекте: Писаревская Наталья Петровна Руководитель офиса 8-927-411-6611</t>
  </si>
  <si>
    <t xml:space="preserve">Необходим  монтаж  6-ти  портов  СКС  в  связи  с  временным  перемещением  их  в  ВСП  8610/0116 </t>
  </si>
  <si>
    <t>ВВБ-3392-43</t>
  </si>
  <si>
    <t>Чикичёв Алексей Леонидович 79120215489
Сопровождающий на объекте: Сухих Алексей 79199122920</t>
  </si>
  <si>
    <t>Доболнительное РМ необходимо для ликвидации HUB</t>
  </si>
  <si>
    <t>СИБ-3748-85</t>
  </si>
  <si>
    <t>г Красноярск ул Тотмина 1Г</t>
  </si>
  <si>
    <t>Галузин Анатолий Викторович 79135323234
Сопровождающий на объекте: Байбаков Илья Викторович +7 923 348 64 51</t>
  </si>
  <si>
    <t>в  связи  с  закрытием  на  переформатирование  ВСП  8646/027  с  01.02.2025  требуется  организовать  СКС  для  4 новых РМ в ВСП 8646/073 по адресу г. Красноярск, ул. Тотмина, 1г</t>
  </si>
  <si>
    <t xml:space="preserve">СЗБ-1897-12 </t>
  </si>
  <si>
    <t>1866</t>
  </si>
  <si>
    <t xml:space="preserve"> г Великий Новгород пр-кт Мира 32к1</t>
  </si>
  <si>
    <t>Тюлин Игорь Александрович 79116367971
Сопровождающий на объекте: Глебов Павел Дмитриевич 8-911-612-9899</t>
  </si>
  <si>
    <t>Обращение создано в рамках проекта «Эффективная наличность»</t>
  </si>
  <si>
    <t>СИБ-3744-18</t>
  </si>
  <si>
    <t xml:space="preserve"> с Могочино ул Октябрьская 8</t>
  </si>
  <si>
    <t>Соловьева Анна Николаевна 79137235623
Сопровождающий на объекте: Алексей Лапин +7 913 723 56 21</t>
  </si>
  <si>
    <t>Прошу обратить внимание на фото-необходимо привести в порядок, спрятать или уложить в кабель-канал СКС провод. От точки подключения все провода в гофре, но до распредкоробки СКС провод не спрятан, болтается.</t>
  </si>
  <si>
    <t>https://disk.yandex.ru/d/FzlJ-y6068KtVQ</t>
  </si>
  <si>
    <t>https://disk.yandex.ru/d/sc5F7ABv1ezceA</t>
  </si>
  <si>
    <t>https://disk.yandex.ru/d/vOiimj7RYTENaA</t>
  </si>
  <si>
    <t>https://disk.yandex.ru/d/iz2YQvlh7gzMSQ</t>
  </si>
  <si>
    <t>https://disk.yandex.ru/d/SXfIejT8xZD7lQ</t>
  </si>
  <si>
    <t>https://disk.yandex.ru/d/TWjxwMZdAkyYfA</t>
  </si>
  <si>
    <t>4504470438 </t>
  </si>
  <si>
    <t>СКС кат. 6а в кол-ве: 3 шт.</t>
  </si>
  <si>
    <t xml:space="preserve"> ВВБ-3119-78</t>
  </si>
  <si>
    <t>0737</t>
  </si>
  <si>
    <t>г Кукмор ул Ленина 16</t>
  </si>
  <si>
    <t xml:space="preserve">  Алексанина  ЕН  +7  903  313  28  40; Хасанзянов  Фагим Наилович Руководитель офиса 8-937-626-7475; инженер СБС Ахметзянов Айрат Илнурович, +7(960)032-70-03</t>
  </si>
  <si>
    <t>Требуется монтаж СКС с портами на 4 РМ: по 4 шт порта на каждом рабочем месте (РМ). 16 портов на 4х РМ</t>
  </si>
  <si>
    <t xml:space="preserve"> ВВБ-3119-79</t>
  </si>
  <si>
    <t xml:space="preserve"> Косолапов Андрей Николаевич 79172707168
Сопровождающий на объекте: Галимзянов Рафис Салихович, +7(917)858-27-73</t>
  </si>
  <si>
    <t>необходимо расключить провода СКС на патч-панель. Нужно привести в стандарту стойку на посту охраны</t>
  </si>
  <si>
    <t xml:space="preserve"> ВВБ-3119-81</t>
  </si>
  <si>
    <t>Косолапов Андрей Николаевич +7 962 556 51 61
Сопровождающий на объекте: Галимзянов Рафис Салихович, +7(917)858-27-73</t>
  </si>
  <si>
    <t>Необходимо  расключить  провода  СКС  на  патч-панель.  Нужно  привести  в  стандарту  стойку  Кроссовая  1.2</t>
  </si>
  <si>
    <t xml:space="preserve"> ВВБ-3238-14 </t>
  </si>
  <si>
    <t>Необходим порт СКС для подключения МФУ</t>
  </si>
  <si>
    <t>ВВБ-3392-44</t>
  </si>
  <si>
    <t>Чикичёв Алексей Леонидович +7 912 021 54 89
Сопровождающий на объекте: Сухих Алексей 79199122920</t>
  </si>
  <si>
    <t>Удаление нецелевого HUB</t>
  </si>
  <si>
    <t xml:space="preserve"> ВВБ-4845-110</t>
  </si>
  <si>
    <t>Долгих Данила Евгеньевич +7 908 875 09 78
Сопровождающий на объекте: Журавлев Даниил Алексеевич, +7(987)744-51-56</t>
  </si>
  <si>
    <t>Необходимо 2 розетки, для Место 2.1 .А. 1.037 Производство - Стенд (левый нижний угол)</t>
  </si>
  <si>
    <t xml:space="preserve"> ВВБ-4845-117</t>
  </si>
  <si>
    <t xml:space="preserve"> г Выкса ул Островского стрЗЗ, касса</t>
  </si>
  <si>
    <t xml:space="preserve"> Меркулова Елена Евгеньевна 79535645400
Сопровождающий на объекте: Ленина Ирина Евгеньевна Руководитель офиса 8-987-539-2932</t>
  </si>
  <si>
    <t xml:space="preserve"> СРБ-4854-23 </t>
  </si>
  <si>
    <t>г Тверь ул Андрея Дементьева 7</t>
  </si>
  <si>
    <t>Цветков Александр Борисович 79106470511</t>
  </si>
  <si>
    <t>необходима 1 розетка СКС для подключения оборудования ТСО в УС 60025540 в зоне 24</t>
  </si>
  <si>
    <t xml:space="preserve"> СИБ-3745-64</t>
  </si>
  <si>
    <t>0135</t>
  </si>
  <si>
    <t>г Кемерово пр-кт Октябрьский 95</t>
  </si>
  <si>
    <t xml:space="preserve"> Кравцова Галина Ильинична 79095150480
Сопровождающий на объекте: Григорян Татевик Варужановна +7 923 525 77 00</t>
  </si>
  <si>
    <t>организация нового РМ</t>
  </si>
  <si>
    <t xml:space="preserve">СИБ-3748-86 </t>
  </si>
  <si>
    <t xml:space="preserve"> г Ачинск мкр 8-й 6</t>
  </si>
  <si>
    <t>Худолеев Валентин Андреевич 79130436893
Сопровождающий  на  объекте:  Хряпко  Анастасия  Сергеевна  8-923-308-5822,  Федорова  Надежда  Сергеевна 8-913-490-0528</t>
  </si>
  <si>
    <t>Необходимо произвести монтаж розеток СКС для подключения МФУ в помещении №12.</t>
  </si>
  <si>
    <t>СИБ-3748-87</t>
  </si>
  <si>
    <t>г Красноярск пр-кт 60 лет образования СССР 31</t>
  </si>
  <si>
    <t xml:space="preserve"> Соловьева Анна Николаевна 79137235623
Сопровождающий на объекте: Алексей Лапин +7 913 723 56 21</t>
  </si>
  <si>
    <t>необходим демонтаж ранее смонтированных СКС.Провода бесхозно валяются в металлогофре.</t>
  </si>
  <si>
    <t xml:space="preserve">УБ-3825-180 </t>
  </si>
  <si>
    <t xml:space="preserve"> с Ермолаево ул Советская 116</t>
  </si>
  <si>
    <t>Моргунова Дарья Васильевна 79058355586
Сопровождающий на объекте: Щурева Валентина Яковлевна 8-927-303-4873</t>
  </si>
  <si>
    <t>Существующий кабель повреждён, необходима замена, Прошу организовать СКС розетку для ДТ и ЖК СУО, Решение от Sberlnfra УСИ ОУСЦУС: ТЗС; ЗПИ01243916; -; -; -; -; SD0250674758 на АРМ #-
ARM510501# $TrNo Отсутствует розетка СКС кабель поврежден. Необходимы работы по восстановлению линии СКС Решение от Sberlnfra УСИ ОУСЦУС: АРМ; SD0250651255; 18.11.24 17:31;;;; #ARM510501# $12 Отсутствует розетка возле СУО, кабель поврежден. Исполнитель: Группа АРМ Кумертау, Чильдинов Владимир Николаевич, +7(917)362-45-49.</t>
  </si>
  <si>
    <t xml:space="preserve"> ДВБ-3290-27</t>
  </si>
  <si>
    <t xml:space="preserve"> Кривенко Николай Павлович 79098116555
Сопровождающий на объекте: Белов Андрей , +7(914)550-03-32</t>
  </si>
  <si>
    <t>Необходимо установить 2 СКС порта в клиентском зале для РМ</t>
  </si>
  <si>
    <t> 4504471124</t>
  </si>
  <si>
    <t>https://disk.yandex.ru/d/iJJh9plA4_SUWA</t>
  </si>
  <si>
    <t>https://disk.yandex.ru/d/_Paa1rzj93n_MQ</t>
  </si>
  <si>
    <t>https://disk.yandex.ru/d/xcrGHPTHiLSiqg</t>
  </si>
  <si>
    <t>https://disk.yandex.ru/d/XHMT2PfrXbZ4PA</t>
  </si>
  <si>
    <t>https://disk.yandex.ru/d/_AkdVdhQ1TRVDA</t>
  </si>
  <si>
    <t>https://disk.yandex.ru/d/Djbu-MBLOAjJAQ</t>
  </si>
  <si>
    <t>https://disk.yandex.ru/d/97viFFKftpKrWQ</t>
  </si>
  <si>
    <t>https://disk.yandex.ru/d/hx8-cuqMn4ahsA</t>
  </si>
  <si>
    <t>https://disk.yandex.ru/d/53idBINKd_SlLQ</t>
  </si>
  <si>
    <t>https://disk.yandex.ru/d/Z1Aa5BD-LqaoyQ</t>
  </si>
  <si>
    <t>https://disk.yandex.ru/d/IRrsTAxSp-C-pA</t>
  </si>
  <si>
    <t>https://disk.yandex.ru/d/u_UIsKFxSH-olQ</t>
  </si>
  <si>
    <t>https://disk.yandex.ru/d/5sZ9RiRYYfvbfw</t>
  </si>
  <si>
    <t>ББ-3741-54</t>
  </si>
  <si>
    <t>Для исключения использования "крокодилов" организовать 6 портов СКС в каб 303</t>
  </si>
  <si>
    <t>ВВБ-3114-16</t>
  </si>
  <si>
    <t>Шульдяков Юрий Алексеевич 79697628676</t>
  </si>
  <si>
    <t>Необходимо установить новые информационные розетки СКС под новую ЖК-панель СУО</t>
  </si>
  <si>
    <t>ВВБ-3119-80</t>
  </si>
  <si>
    <t>Косолапов Андрей Николаевич 79172707168</t>
  </si>
  <si>
    <t xml:space="preserve">Необходимо  расключить  провода  СКС  на  патч-панель.  Нужно  привести  в  стандарту  стойку  Кроссовая  1.1 </t>
  </si>
  <si>
    <t xml:space="preserve"> ВВБ-4845-118</t>
  </si>
  <si>
    <t>г Нижний Новгород пл Максима Горького 4</t>
  </si>
  <si>
    <t xml:space="preserve"> Власова Наталья Павловна 79159350350
Сопровождающий на объекте: Астафьева Алёна Андреевна +7 987 754 08 29</t>
  </si>
  <si>
    <t>Прошу вас организовать СКС для новых 4 РМ сотрудников МИК ВСП 9042/0110 , согласовано временное перемещение в ВСП 9042/044 , в связи с переформатированием ВСП 9042/0110 на основании КУН 382 от 18.08.2024</t>
  </si>
  <si>
    <t xml:space="preserve"> ДВБ-3290-28 </t>
  </si>
  <si>
    <t>Кривенко Николай Павлович 79098116555
Сопровождающий на объекте: Козинец Светлана Анатольевна 8-961-958-5587</t>
  </si>
  <si>
    <t>Создание нового РМ</t>
  </si>
  <si>
    <t xml:space="preserve"> ВВБ-3392-45 </t>
  </si>
  <si>
    <t>с Селты ул Юбилейная 11а</t>
  </si>
  <si>
    <t>Александров Данила Евгеньевич 79277255665
Сопровождающий на объекте: Перфилов Константин, 79199005716</t>
  </si>
  <si>
    <t>Требуется монтаж одной точки доступа и монтаж СКС в кассу, в кроссовой патч панели имеются свободные порты</t>
  </si>
  <si>
    <t>ПВБ-7593-26</t>
  </si>
  <si>
    <t xml:space="preserve"> г Оренбург ул Беляевская 29</t>
  </si>
  <si>
    <t>Баранов Дмитрий Викторович 79874412858
Сопровождающий на объекте: Васильева Ольга Николаевна +7 919 850 49 61</t>
  </si>
  <si>
    <t>В рамках инцидента ІМ0283670859, требуется прокладка новой СКС для УС 60022439. Прежняя СКС повреждена в полу и востановлению не подлежит, нет возможности переобжать, кабель выходит на 4 см от пола.</t>
  </si>
  <si>
    <t>СИБ-2120-183</t>
  </si>
  <si>
    <t xml:space="preserve"> г Барнаул ул Малахова 64Б</t>
  </si>
  <si>
    <t>СИБ-3745-65</t>
  </si>
  <si>
    <t xml:space="preserve"> г Юрга ул Московская 42</t>
  </si>
  <si>
    <t xml:space="preserve"> Савостин Евгений Владимирович 79521747546</t>
  </si>
  <si>
    <t>В Служебном помещении № 17 для сотрудника СБС установить 6 информационных розеток</t>
  </si>
  <si>
    <t>СРБ-4854-24</t>
  </si>
  <si>
    <t xml:space="preserve"> г Тверь ул Трехсвятская 8</t>
  </si>
  <si>
    <t xml:space="preserve"> Шендецов Владимир Сергеевич 79040044444
Сопровождающий на объекте: Гладина Ольга Игоревна 8-980-626-4719</t>
  </si>
  <si>
    <t>Прошу смонтировать два СКС порта для рабочего места</t>
  </si>
  <si>
    <t>УБ-3825-184</t>
  </si>
  <si>
    <t>Нелюбин Александр Борисович 79178087707
Сопровождающий на объекте: Шаяхметов Руслан +7(917)366-82-40</t>
  </si>
  <si>
    <t>После  ремонта  (обшили  стены  гипсокартоном)  необходио  на  гипсокартон  установить  3x2  СКС  розетки</t>
  </si>
  <si>
    <t>УБ-3825-185</t>
  </si>
  <si>
    <t>250</t>
  </si>
  <si>
    <t>Муллаянов Ринат Махмутович +7 917 348 75 05</t>
  </si>
  <si>
    <t>Монтаж двух портов СКС С1.2.24, С1.1.08</t>
  </si>
  <si>
    <t>УБ-3825-186</t>
  </si>
  <si>
    <t>УБ-3825-187</t>
  </si>
  <si>
    <t>251</t>
  </si>
  <si>
    <t>монтаж 6 новых информационных розеток</t>
  </si>
  <si>
    <t>Нелюбин Александр Борисович 79178087707
Сопровождающий на объекте: Шаяхметов Руслан Ленарович, +7(917)366-82-40</t>
  </si>
  <si>
    <t>каб 415-416 (переговорная комната) монтаж розеток для ЖК и серверной стойки</t>
  </si>
  <si>
    <t>https://disk.yandex.ru/d/U_wwh1T4g64rqw</t>
  </si>
  <si>
    <t>https://disk.yandex.ru/d/rCwBQMYCAayjmQ</t>
  </si>
  <si>
    <t>https://disk.yandex.ru/d/fZ9pnMb1kKfSQA</t>
  </si>
  <si>
    <t>https://disk.yandex.ru/d/k3vpA4AMMOredA</t>
  </si>
  <si>
    <t>https://disk.yandex.ru/d/S9wDfnjlDVQ21g</t>
  </si>
  <si>
    <t>https://disk.yandex.ru/d/1-92DhO6PtvN7g</t>
  </si>
  <si>
    <t>https://disk.yandex.ru/d/mFGRkTxtWiMYjA</t>
  </si>
  <si>
    <t>https://disk.yandex.ru/d/2D9nEmyvIwi73g</t>
  </si>
  <si>
    <t>https://disk.yandex.ru/d/A8ut4EQRDOHLFQ</t>
  </si>
  <si>
    <t>https://disk.yandex.ru/d/etDAQZ1wUPn8wg</t>
  </si>
  <si>
    <t>https://disk.yandex.ru/d/nBBI2sg9gZCxWw</t>
  </si>
  <si>
    <t>https://disk.yandex.ru/d/Vhdb58BmFJTlJw</t>
  </si>
  <si>
    <t>https://disk.yandex.ru/d/HRtLOGnIUuNg8A</t>
  </si>
  <si>
    <t>Перемещение/Восстановление ранее используемых портов в пределах объекта (порт): 24 шт</t>
  </si>
  <si>
    <t xml:space="preserve"> ВВБ-4845-119</t>
  </si>
  <si>
    <t xml:space="preserve"> Грачев Александр Сергеевич 79200580058
Сопровождающий на объекте: Гранова Наталья Сергеевна, 79101260930</t>
  </si>
  <si>
    <t>Перемещение/Восстановление ранее используемых портов в пределах объекта (порт): 14 шт.</t>
  </si>
  <si>
    <t>Необходимо убрать СКС розетки в кабель канал. 7 этаж основы, из лифта направо, налево.</t>
  </si>
  <si>
    <t xml:space="preserve"> ВВБ-4845-120</t>
  </si>
  <si>
    <t xml:space="preserve"> г Арзамас ул Кирова 36</t>
  </si>
  <si>
    <t>Лунин Дмитрий Юрьевич 79308027966</t>
  </si>
  <si>
    <t>В  помещении,  где  ранее  установлены  порты  СКС  переместить  их  на  место  указанное  коричневым крестиком.</t>
  </si>
  <si>
    <t>ББ-3741-55</t>
  </si>
  <si>
    <t>116</t>
  </si>
  <si>
    <t>пгт Заиграево ул Первомайская 1</t>
  </si>
  <si>
    <t xml:space="preserve"> Ивашова Татьяна Михайловна 79086567758
Сопровождающий на объекте: Малыгина Юлия Александровна +7 924 353 75 70</t>
  </si>
  <si>
    <t>для подключения ССМ</t>
  </si>
  <si>
    <t>ББ-3741-56</t>
  </si>
  <si>
    <t xml:space="preserve">  Рябов  Алексей  Васильевич  8-50295168;  инженер  СБС  Фильшин  Ринат Леонович, +7(983)539-10-33</t>
  </si>
  <si>
    <t xml:space="preserve">монтаж 5 СКС на РМ для подключения ПК (на посту охраны), на плане место монтажа обозначено под №1 </t>
  </si>
  <si>
    <t xml:space="preserve"> СИБ-3821-91</t>
  </si>
  <si>
    <t xml:space="preserve"> с Новотроицкое ул Центральная 7</t>
  </si>
  <si>
    <t xml:space="preserve"> Киц Валерий Викторович 79048286954
Сопровождающий на объекте: Осипова Ирина Ивановна 8-913-642-4707</t>
  </si>
  <si>
    <t>Необходимо выполнить монтаж запотолочных СКС розеток для подключения видеокамер. Схемы во 
вложении. Одну запотолочную розетку СКС смонтировать в ТКП для видеорегистратора. Розетки СКС для уличных видеокамер смонтировать внутри помещений.</t>
  </si>
  <si>
    <t xml:space="preserve"> УБ-3824-36 </t>
  </si>
  <si>
    <t xml:space="preserve"> г Курган ул Дзержинского 1</t>
  </si>
  <si>
    <t xml:space="preserve"> Маловичко Виталий Юрьевич +7 980 934 78 16
Сопровождающий на объекте: Светогоров Алексей Сергеевич 8-919-565-2448</t>
  </si>
  <si>
    <t>Обращение создано в рамках проекта «Эффективная наличность.</t>
  </si>
  <si>
    <t>https://disk.yandex.ru/d/DJ_0i2IHKu9A8g</t>
  </si>
  <si>
    <t>https://disk.yandex.ru/d/d6Z0PmhkvGQqaQ</t>
  </si>
  <si>
    <t>https://disk.yandex.ru/d/CXKO4Spz_zRU1Q</t>
  </si>
  <si>
    <t>https://disk.yandex.ru/d/p-V5otGeQU8-gA</t>
  </si>
  <si>
    <t>https://disk.yandex.ru/d/TuFAMlf9efYY0w</t>
  </si>
  <si>
    <t>https://disk.yandex.ru/d/bfr-IRoauLGQ5A</t>
  </si>
  <si>
    <t> 4504473521</t>
  </si>
  <si>
    <t>Елисеев Игорь Игоревич 8-999-681-0187/Сергеева Юлия Андреевна 8-909-876-2916 Андреева Маргарита Сергеевна 8-800-707-00-70 доб. 8-53591146/Березин Егор Николаевич 8-914-534-3993</t>
  </si>
  <si>
    <t>ВВБ-3119-82</t>
  </si>
  <si>
    <t>Бурдин Константин Васильевич 79050213182</t>
  </si>
  <si>
    <t>2 этаж. Назначение розетки - уличная камера для обзора ѴІР парковки.</t>
  </si>
  <si>
    <t xml:space="preserve">ВВБ-3117-41 </t>
  </si>
  <si>
    <t xml:space="preserve"> Крутова Ксения Евгеньевна 79101041070
Сопровождающий на объекте: Боронин Артем 79179901288</t>
  </si>
  <si>
    <t>Просьба  установить  СКС  розетки  для  подключения  ССМ,  Смонтировать  порт  скс  из  серверного  помещения в 3 окно и 8 окно</t>
  </si>
  <si>
    <t>СЗБ-3051-77</t>
  </si>
  <si>
    <t>Ремонт или организация новых 2-х портов СКС для Wi-Fi на потолке. Для точек доступа 3 и 4 - указаны на плане во вложении. ЗНР87912675 - нет линка для ТД вай фай.</t>
  </si>
  <si>
    <t>СИБ-3821-92</t>
  </si>
  <si>
    <t>г Омск ул Российская 13</t>
  </si>
  <si>
    <t>Киц  Валерий  Викторович  79048286954;  инженер  СБС  Бармаков  Станислав Валерьевич, +7(913)650-40-65</t>
  </si>
  <si>
    <t>Необходимо выполнить монтаж запотолочных СКС розеток для подключения видеокамер/видеодомофона. Схемы во вложении. Одну запотолочную розетку СКС смонтировать в ТКП для видеорегистратора. Розетки СКС для уличных видеокамер смонтировать внутри помещений. (15 видеокамер, 1 видеодомофон, 1 
видеорегистратор)</t>
  </si>
  <si>
    <t>СИБ-3821-93</t>
  </si>
  <si>
    <t xml:space="preserve"> Киц Валерий Викторович 79048286954</t>
  </si>
  <si>
    <t xml:space="preserve">СИБ-3744-19 </t>
  </si>
  <si>
    <t xml:space="preserve"> г Томск пл Ленина 10</t>
  </si>
  <si>
    <t>Букарев Павел Владимирович 79521777188
Сопровождающий на объекте: Основский Вадим +7(913)801-78-81</t>
  </si>
  <si>
    <t>Установка информационных розеток для сетевых устройств (IP видеокамер)</t>
  </si>
  <si>
    <t xml:space="preserve"> ЦЧБ-8486-77 </t>
  </si>
  <si>
    <t>0409</t>
  </si>
  <si>
    <t xml:space="preserve"> пгт Грибановский ул Центральна 1Зстр1</t>
  </si>
  <si>
    <t xml:space="preserve"> Целуев Дмитрий Николаевич 79601232223</t>
  </si>
  <si>
    <t xml:space="preserve">Выполнить переключение устройств ТСО ТСВ в активное сетевой оборудование банка, сеть Альфа. Сейчас каждое устройство ТСО ТСВ подключено витой парой от видеокамеры напрямую в видеорегистраторы HikVision. Всего в кроссовом шкафу ТСО 2 видеорегистратора: в первом 14 видеокамер во втором 7 
видеокамер. Необходимо каждую видеокамеру отключить от порта видеорегистратора и включить в сетевое оборудование банка, сеть Альфа: - вытянуть имеющиеся линии от видеокамер из стойки ТСО, затянуть
их в стойку с АСО, расшить их в имеющуюся патч-панель (если нет места, установить дополнительную), далее скроссировать патчами в АСО банка; или - поставить в стойку ТСО патч-панель, расшить линии от видеокамер в эту патч-панель, далее скроссировать патчами в рядом стоящую стойку с АСО банка. </t>
  </si>
  <si>
    <t>https://disk.yandex.ru/d/BhMO-61YwfTITQ</t>
  </si>
  <si>
    <t>https://disk.yandex.ru/d/BI5FqAEMaCXqHA</t>
  </si>
  <si>
    <t>https://disk.yandex.ru/d/lUCDSRtQ58BAYQ</t>
  </si>
  <si>
    <t>https://disk.yandex.ru/d/29ayziUhwqsovQ</t>
  </si>
  <si>
    <t>https://disk.yandex.ru/d/3rM6fWgeDiHQQg</t>
  </si>
  <si>
    <t>https://disk.yandex.ru/d/mfDUqWLO53lJFw</t>
  </si>
  <si>
    <t>https://disk.yandex.ru/d/1CbdJU76aOVp6A</t>
  </si>
  <si>
    <t xml:space="preserve"> ВВБ-3119-83</t>
  </si>
  <si>
    <t xml:space="preserve"> с Старое Дрожжаное ул А.Абязова зд1</t>
  </si>
  <si>
    <t>Ахметзянова Ольга Валерьевна 79050263337
Сопровождающий на объекте: Ахметова Лейсан Корбангалиевна 8-905-198-8341</t>
  </si>
  <si>
    <t>необходимо  организовать  СКС  для  6  рабочих  мест  в  связи  с  временным  перемещением  сотрудников  на  2 этаж на период проведения ремонтных работ согласно планировки ВРМ</t>
  </si>
  <si>
    <t xml:space="preserve"> ВВБ-3119-84</t>
  </si>
  <si>
    <t>с Сарманово ул Ленина зд40</t>
  </si>
  <si>
    <t>Ахметзянова Ольга Валерьевна 79050263337
Сопровождающий  на  объекте: Бабинцев Егор +7 891 285 49 48, Исламова Резеда Анваровна 8-906-122-7978, Буранбаева Наиля Рашидовна, +7(919)620-05-34</t>
  </si>
  <si>
    <t>необходимо организовать СКС для 6 рабочих мест в связи с временным перемещением сотрудников на 2 этаж на период проведения ремонтных работ согласно планировки ВРМ, Патч панель сделать отдельно, так как шкаф маленький и туда с расшивками НЕ подлезть(свободных юнитов в шкафу нет), размещение временное, такой вариант подходит.</t>
  </si>
  <si>
    <t>ВВБ-3114-17</t>
  </si>
  <si>
    <t xml:space="preserve"> г Чебоксары ул К.Маркса 22</t>
  </si>
  <si>
    <t>Березенкин Антон Александрович 79196523570</t>
  </si>
  <si>
    <t>просим создать дополнительные рабочие места в ВСП 8613/04 (сотрудникам ВСП и Премьер) для временного размещения сотрудников ВСП 8613/034, необходимо на период проведения переформатирования ВСП 8613/034.</t>
  </si>
  <si>
    <t xml:space="preserve"> ББ-3740-42</t>
  </si>
  <si>
    <t>Шияпов Наиль Галимзянович 79144702838
Сопровождающий на объекте: Ломбонова Анна Арсалановна 8-924-296-9862</t>
  </si>
  <si>
    <t>Организация  информационных  розеток  с  подключением  в  серверный  шкаф,  для  возможности  подключения IP видеокамер</t>
  </si>
  <si>
    <t>ВВБ-3392-46</t>
  </si>
  <si>
    <t>Возмищев Андрей Валентинович 79199058010
Сопровождающий на объекте: Жмыхов Михаил Петрович, +7(982)116-53-12</t>
  </si>
  <si>
    <t>Устройство дополнительных информационных розеток для 2-х рабочих мест</t>
  </si>
  <si>
    <t>СИБ-3747-07</t>
  </si>
  <si>
    <t xml:space="preserve"> г Горно-Алтайск ул Набережная зд39</t>
  </si>
  <si>
    <t>Минаева Ирина Александровна 79801120163
Сопровождающий  на  объекте:  8-980-112-0163  -  ТСО  Ирина  Минаева,  8-913-693-2740  -  руководитель  КПП, Павел Васильевич 79801120163, Чезычаков Эдуард Анатольевич, +7(913)690-52-91 сбс</t>
  </si>
  <si>
    <t>Обращение создано в рамках проекта «Эффективная наличность</t>
  </si>
  <si>
    <t>Ашуров Рустам Фахриддинович 79134450580
Сопровождающий на объекте: Бутонаева Инна Евгеньевна 8-995-519-2316</t>
  </si>
  <si>
    <t>необходима пробросить линию скс, с портом, в всп планируется перенос диспенсера талонов.</t>
  </si>
  <si>
    <t xml:space="preserve"> СИБ-3820-14 </t>
  </si>
  <si>
    <t xml:space="preserve">УБ-5885-10 </t>
  </si>
  <si>
    <t xml:space="preserve"> г Сургут ул Быстринская 11</t>
  </si>
  <si>
    <t xml:space="preserve">  Севостьянов  Александр  Олегович  79224043601;  инженер  СБС  Волков
Анатолий Владимирович, 79821417946</t>
  </si>
  <si>
    <t>порты  заложены  за  потолком,  4 порта, нужно опустить за гкл и установить розетки для подключения МФУ (на плане каб. 4)</t>
  </si>
  <si>
    <t>СРБ-4854-25</t>
  </si>
  <si>
    <t>Цветков Александр Борисович 79106470511
Сопровождающий на объекте: Смирнова Татьяна Анатольевна 8-910-533-9856</t>
  </si>
  <si>
    <t>монтаж 1 розетки СКС в зоне 24 для подключения оборудования ТСО УС 600255500</t>
  </si>
  <si>
    <t>СРБ-4850-55</t>
  </si>
  <si>
    <t>Санников Петр Иванович +7 915 685 85 98
Сопровождающий на объекте: Ефимова Елена Юрьевна +7 915 685 85 98</t>
  </si>
  <si>
    <t>В результате АВР на отоплении в здании кампуса повреждена СКС на WiFi ар 10. Требуется восстановление СКС</t>
  </si>
  <si>
    <t xml:space="preserve"> СИБ-2120-184</t>
  </si>
  <si>
    <t>с Гонохово ул Центральная влд93</t>
  </si>
  <si>
    <t>Вакуленко Виталий Николаевич 79835509535</t>
  </si>
  <si>
    <t>Для  установки  новых  IP-видеокамер  (при  проведении  модернизации  ТСВ)  необходимо  смонтировать сетевые розетки в соответствии с приложенным ТЗ.</t>
  </si>
  <si>
    <t>УБ-3825-188</t>
  </si>
  <si>
    <t>Валеева Гузель Минияровна 79869614231
Сопровождающий на объекте: Штадлер Ирина Сергеевна +7 937 318 17 54</t>
  </si>
  <si>
    <t>монтаж СКС для подключения точек доступа Wi- Fi</t>
  </si>
  <si>
    <t xml:space="preserve">СИБ-3821-94 </t>
  </si>
  <si>
    <t>рп Крутинка ул Кооперативная 1</t>
  </si>
  <si>
    <t>Киц Валерий Викторович 79048286954
Сопровождающий на объекте: Килин Сергей +7(983)661-14-92</t>
  </si>
  <si>
    <t>СИБ-3821-95</t>
  </si>
  <si>
    <t>СИБ-3821-96</t>
  </si>
  <si>
    <t>СИБ-3821-97</t>
  </si>
  <si>
    <t>СИБ-3821-98</t>
  </si>
  <si>
    <t>Киц Валерий Викторович 79048286954
Сопровождающий на объекте: Тарасенко Валентина Юрьевна 8-983-111-8760</t>
  </si>
  <si>
    <t>с Пушкино ул Ленина 56 режим работы:Вт,ср,пт с 9:00-17:00,СБ с 9:00-13:00</t>
  </si>
  <si>
    <t xml:space="preserve"> п Ключи ул Березовая 1</t>
  </si>
  <si>
    <t>Киц Валерий Викторович 79048286954</t>
  </si>
  <si>
    <t>Червинский Виталий Владимирович 79131504172
Сопровождающий на объекте: Воробьев Никита Алексеевич 8-913-641-9587</t>
  </si>
  <si>
    <t>Создание между-кроссового перехода, витая пара UTP cat-5e 24 порта из к. 114 в к. 116. Для проведения работ по внедрению VRF в ЕРКЦ г. Омск, Создание между кроссового перехода в шкафах 114-Н и 116-L</t>
  </si>
  <si>
    <t>0271</t>
  </si>
  <si>
    <t>с Розовка ул 50 лет Октября 21</t>
  </si>
  <si>
    <t>https://disk.yandex.ru/d/E2HWSnYI24LYBg</t>
  </si>
  <si>
    <t>https://disk.yandex.ru/d/Y-zUyT1-CMpyBg</t>
  </si>
  <si>
    <t>https://disk.yandex.ru/d/WyVFBrowB2zwHw</t>
  </si>
  <si>
    <t>https://disk.yandex.ru/d/fBVaaUVITI-fDA</t>
  </si>
  <si>
    <t>https://disk.yandex.ru/d/Y-Xit-ECpz0Pcg</t>
  </si>
  <si>
    <t>https://disk.yandex.ru/d/99dH0EC7jaPxLA</t>
  </si>
  <si>
    <t>https://disk.yandex.ru/d/7wUMclF5Vxb6TQ</t>
  </si>
  <si>
    <t>https://disk.yandex.ru/d/i8GPWv8Pdq2Jzw</t>
  </si>
  <si>
    <t>https://disk.yandex.ru/d/ktU8jHSEXFe7oA</t>
  </si>
  <si>
    <t>https://disk.yandex.ru/d/sCjiXH9ZN2tIOA</t>
  </si>
  <si>
    <t>https://disk.yandex.ru/d/ejTqyxDbi5E7bw</t>
  </si>
  <si>
    <t>https://disk.yandex.ru/d/LycPkttC2Ltpeg</t>
  </si>
  <si>
    <t>https://disk.yandex.ru/d/WV44ArkRWHm3mw</t>
  </si>
  <si>
    <t>https://disk.yandex.ru/d/XELhE2kaRGyP4w</t>
  </si>
  <si>
    <t>https://disk.yandex.ru/d/MP-YSItLhkYJgw</t>
  </si>
  <si>
    <t>https://disk.yandex.ru/d/mw4etxKMkRcOFg</t>
  </si>
  <si>
    <t>https://disk.yandex.ru/d/JbcgETR-tsh2dg</t>
  </si>
  <si>
    <t xml:space="preserve"> ББ-3740-43</t>
  </si>
  <si>
    <t>г Петровск-Забайкальский ул Дамская 7</t>
  </si>
  <si>
    <t>Хохлов Павел Геннадьевич 79644606075
Сопровождающий на объекте: Хведук Виталий +7(914)452-15-07</t>
  </si>
  <si>
    <t>Требуется  организация  информационных  розеток  в  помещении  безконтакта  и  помещении  предкладовой. Для установки компьютеров.</t>
  </si>
  <si>
    <t>ВВБ-4845-121</t>
  </si>
  <si>
    <t>Александр  Грачев  +7  920  058  00  58;  инженер  СБС  Тропин  Иван  Олегович, +7(987)750-39-98</t>
  </si>
  <si>
    <t>Убрать СКС розетки в настенный кабель канал после переезда подразделения.</t>
  </si>
  <si>
    <t>ВВБ-4845-122</t>
  </si>
  <si>
    <t>Просьба оснастить портами СКС для подключения плазменной панели с ПК</t>
  </si>
  <si>
    <t>Борисычев Михаил Сергеевич +7 910391 79 02
Сопровождающий на объекте: Журавлев Даниил +7(987)744-51-56</t>
  </si>
  <si>
    <t xml:space="preserve"> ВВБ-3238-15</t>
  </si>
  <si>
    <t>Гарипов Рамиль Фаилевич +7 917 700 58 30; Куликова Надежда Александровна Руководитель офиса 8-917-070-4257; инженер СБС Чикунов Николай Иванович, +7(917)700-31-50</t>
  </si>
  <si>
    <t>Необходимо организовать 3 порта СКС для подключения оборудования ТСО</t>
  </si>
  <si>
    <t>ББ-3741-57</t>
  </si>
  <si>
    <t>Таракановский Руслан Алексеевич 79383367542
Сопровождающий на объекте: Филыпин Ринат Леонович, +7(983)539-10-33</t>
  </si>
  <si>
    <t>Необходимо сделать СКС согласно плана. Установить розетки в количестве 2 шт. на посту охраны за подвесным потолком для подключения Ір видеокамер.</t>
  </si>
  <si>
    <t>ВВБ-3114-18</t>
  </si>
  <si>
    <t>г Чебоксары пр-кт Московский 3</t>
  </si>
  <si>
    <t xml:space="preserve"> Анисимов Евгений Владимирович 79875752960
Сопровождающий на объекте: Толстов Виталий Михайлович, +7(917)670-01-29</t>
  </si>
  <si>
    <t>Обеспечить подключение устройств ТСО к банковской сети. Проложить линии СКС в кроссовое помещение УБ (2 этаж) из: 1. Служебной зоны ДО8613/051 (ВИП офис) - 1 этаж 2. С рабочего места охранника на
проходной - 1 этаж 3. С рабочего места в кабинете охраны -1 этаж Патч-панель в наличии</t>
  </si>
  <si>
    <t xml:space="preserve"> СЗБ-5107-19 </t>
  </si>
  <si>
    <t>г Нарьян-Мар ул им В.ИЛенина 38</t>
  </si>
  <si>
    <t xml:space="preserve">1 порт СКС для Wi-Fi на потолке. Для точки доступа АР02 - указана на плане во вложении. </t>
  </si>
  <si>
    <t>Букреев Василий Васильевич 79260258309
Сопровождающий на объекте: Дроздова Мария Петровна +7 911 654 10 55</t>
  </si>
  <si>
    <t xml:space="preserve"> СЗБ-5107-20</t>
  </si>
  <si>
    <t>0279</t>
  </si>
  <si>
    <t xml:space="preserve"> г Няндома ул Вокзальная 11 к.1</t>
  </si>
  <si>
    <t>Калмыков Вячеслав Викторович 79214700819
Сопровождающий  на  объекте:  Никитина  Марина  Викторовна  +7  911  670  80  95;  инженер  СБС  Денисов Алексей Александрович, +7(981)550-75-99</t>
  </si>
  <si>
    <t xml:space="preserve">Требуется  дополнительные  розетки  СКС  в  кабинете  руководителя  КПП,  и  кабинете  дежурного  инкассатора. </t>
  </si>
  <si>
    <t>СЗБ-5108-30</t>
  </si>
  <si>
    <t>167907. пгт. Седкыркещ, Чайкиной 25</t>
  </si>
  <si>
    <t>Белых Михаил Васильевич 8-912-191-2375
Сопровождающий на объекте: Бурдастых Галина Александровна 8-904-224-0364</t>
  </si>
  <si>
    <t>Необходимо установить ТКШ, удовлетворяющий требованиям Стандарта. Тип монтажа- настенный; Габариты- не менее 22U 600*600мм; дверь одностворчатая. Взамен навесного ТКШ. А также требуется- монтаж 10 новых портов СКС. В ВСП 2 рабочих места по 4 порта. Один УС 2 порта</t>
  </si>
  <si>
    <t>СИБ-2120-186</t>
  </si>
  <si>
    <t xml:space="preserve"> с Корнилово ул Каменская 88 режим работы:Пн,ср,пт с 9:00-12:00</t>
  </si>
  <si>
    <t>Вакуленко  Виталий  Николаевич  79835509535;  инженер  СБС  Рузавин  Андрей Юрьевич, +7(913)080-46-50 ; в ВСП Меркер Евгения Шамильевна Менеджер по работе с клиентами-
8-961-997-6905</t>
  </si>
  <si>
    <t>СИБ-2120-187</t>
  </si>
  <si>
    <t>с Боровское ул Кирова 71 режим работы:Пн,ср,пт с 9:00-15:30</t>
  </si>
  <si>
    <t>Вакуленко Виталий Николаевич 79835509535
Сопровождающий на объекте: Глущенко Александр +7(983)605-27-42</t>
  </si>
  <si>
    <t>Для установки новых IP-видеокамер (при проведении модернизации ТСВ) необходимо смонтировать сетевые розетки в соответствии с приложенным ТЗ. Розетки СКС для установки видеокамер ТСВ
монтируются за фальшпотолком, а для их обслуживания устанавливаются технологические лючки. В случае отсутствия фальшпотолков способ монтажа согласовывается с ответственным подразделением безопасности Банка. Места расположения и общее количество розеток обозначены на планировке, 
в приложенном файле. При установке уличных видеокамер ТСВ розетки должны устанавливаться
с внутренней стороны помещения офиса и соединяться с видеокамерой патч-кордом необходимой
длины. Для исключения повреждения активного сетевого оборудования ЛВС Банка наведёнными
электростатическими разрядами большой мощности, подключение внешних видеокамер необходимо выполнять с использованием элементов грозозащиты. Для этого предусмотреть установку устройств грозозащиты для розеток</t>
  </si>
  <si>
    <t>СИБ-2120-188</t>
  </si>
  <si>
    <t>с Свердловское ул Гагарина 57 режим работы:Пн,вт,чт с 9:00-16:30</t>
  </si>
  <si>
    <t>Вакуленко  Виталий  Николаевич  79835509535;  инженер  СБС  Чепурной Евгений Александрович, +7(913)080-46-98</t>
  </si>
  <si>
    <t>СИБ-2120-189</t>
  </si>
  <si>
    <t>СИБ-2120-190</t>
  </si>
  <si>
    <t>с Гонохово ул Советская влд47</t>
  </si>
  <si>
    <t xml:space="preserve"> Вакуленко Виталий Николаевич 79835509535
Сопровождающий на объекте: Одияк Денис +7(913)080-46-29</t>
  </si>
  <si>
    <t>Для  установки  новых  IP-видеокамер  (при  проведении  модернизации  ТСВ)  необходимо  смонтировать сетевые розетки в соответствии с приложенным ТЗ</t>
  </si>
  <si>
    <t xml:space="preserve"> г Барнаул ул Северо-Западная 54</t>
  </si>
  <si>
    <t xml:space="preserve"> Веревкин Валерий Юрьевич 79132498814
Сопровождающий на объекте: Подзорова Светлана Валерьевна 8-913-267-1662</t>
  </si>
  <si>
    <t>Требуется организовать розетки СКС для подключения 1 рабочего места,</t>
  </si>
  <si>
    <t xml:space="preserve">ЦЧБ-6471-48 </t>
  </si>
  <si>
    <t>624</t>
  </si>
  <si>
    <t>399412 с. Нижняя Матренка, ул. Юбилейная, д.5. режим работы:Ср,пт с 8:00-16:00</t>
  </si>
  <si>
    <t xml:space="preserve"> Шацких Павел Николаевич +7-910-739-4342
Сопровождающий на объекте: Коровина Любовь Васильевна +7-920-510-3395</t>
  </si>
  <si>
    <t>Необходимо установить ТКШ. Тип монтажа - настенный; Габариты - 8 юнитов 600*600мм (банковский), см. фото "Место монтажа ТКШ". А также требуется - монтаж 7 новых портов СКС (4 для PM, 1 порт охранный прибор, 1 порт видеоргистратор, 1 порт IP камера)</t>
  </si>
  <si>
    <t>СЗБ-3051-78</t>
  </si>
  <si>
    <t xml:space="preserve"> г Вологда ул Северная 12а</t>
  </si>
  <si>
    <t xml:space="preserve"> Красноруцкий Виктор Евгеньевич 79581344014</t>
  </si>
  <si>
    <t>Монтаж 1 порта СКС для ТД wi-fi</t>
  </si>
  <si>
    <t xml:space="preserve"> СИБ-3745-66 </t>
  </si>
  <si>
    <t>с Краснинское ул Садовая зд7б режим работы:Чт с 9:00-16:45</t>
  </si>
  <si>
    <t>Угаров Евгений Олегович +7 923 604 37 86</t>
  </si>
  <si>
    <t>Проведение работ по модернизации системы видеонаблюдения</t>
  </si>
  <si>
    <t xml:space="preserve"> СИБ-3821-99</t>
  </si>
  <si>
    <t>с Одесское ул Ленина 34</t>
  </si>
  <si>
    <t>Киц Валерий Викторович 79048286954
Сопровождающий на объекте: Фокин Александр Алексеевич, +7(983)562-69-96</t>
  </si>
  <si>
    <t>Необходимо выполнить монтаж запотолочных СКС розеток для подключения видеокамер. Схемы во 
вложении. Одну запотолочную розетку СКС смонтировать в ТКП для видеорегистратора. Розетки СКС для уличных видеокамер смонтировать внутри помещений. Возможно подключение в существующую патч
панель с 25-43, 2 патч панель с 7-24</t>
  </si>
  <si>
    <t xml:space="preserve"> СИБ-3821-100</t>
  </si>
  <si>
    <t xml:space="preserve"> СИБ-3821-101</t>
  </si>
  <si>
    <t>с Солнцевка ул Центральная 8Б режим работы:Вт,чт с 8:00-15:00,пт с 8:00-13:00</t>
  </si>
  <si>
    <t xml:space="preserve"> Киц Валерий Викторович 79048286954
Сопровождающий на объекте: Аверцева Любовь Владимировна 8-951-419-5055</t>
  </si>
  <si>
    <t>0425</t>
  </si>
  <si>
    <t xml:space="preserve"> рп Горьковское ул Красный Путь 3</t>
  </si>
  <si>
    <t>Киц Валерий Викторович 79048286954
Сопровождающий на объекте: Бондарева Татьяна Николаевна 8-908-104-9966</t>
  </si>
  <si>
    <t>СКС кат. 5е в кол-ве: 33 шт.</t>
  </si>
  <si>
    <t>СРБ-4850-56</t>
  </si>
  <si>
    <t>г. Суворов ул Тульская 1В</t>
  </si>
  <si>
    <t xml:space="preserve"> Кузнецов Ярослав Юрьевич 79809304008
Сопровождающий на объекте: Чистохвалова Надежда Валериевна 8-910-588-6141</t>
  </si>
  <si>
    <t xml:space="preserve">УБ-5885-11 </t>
  </si>
  <si>
    <t>Александров Данила Евгеньевич 79277255665
Сопровождающий на объекте: Червинский Виталий Владимирович +7 932 427 72 07</t>
  </si>
  <si>
    <t>Прошу  смонтировать  линию  СКС  для  подключения  доп.  ТД  АР09  в  кассу  (  отмечена  зелёным)</t>
  </si>
  <si>
    <t>https://disk.yandex.ru/d/TkIpSAFPklDU4w</t>
  </si>
  <si>
    <t>https://disk.yandex.ru/d/92CxsXQzAAu6BQ</t>
  </si>
  <si>
    <t>https://disk.yandex.ru/d/nP3Kj6aW--Jh2g</t>
  </si>
  <si>
    <t>https://disk.yandex.ru/d/KS6icihfVZAAuw</t>
  </si>
  <si>
    <t>https://disk.yandex.ru/d/RwdNZXwbEOUxjA</t>
  </si>
  <si>
    <t>https://disk.yandex.ru/d/6v3H_fEwxkWzag</t>
  </si>
  <si>
    <t>https://disk.yandex.ru/d/TRPl45sMBRMimA</t>
  </si>
  <si>
    <t>https://disk.yandex.ru/d/XhKCG6brLBc7nQ</t>
  </si>
  <si>
    <t>https://disk.yandex.ru/d/w4jMAOzAFj4vvA</t>
  </si>
  <si>
    <t>https://disk.yandex.ru/d/dVoxzMu3mSw9iw</t>
  </si>
  <si>
    <t>https://disk.yandex.ru/d/rJwXOH7-yMsJQw</t>
  </si>
  <si>
    <t>https://disk.yandex.ru/d/CD9aciCJqnaUsQ</t>
  </si>
  <si>
    <t>https://disk.yandex.ru/d/kzFZGdkXsdki_g</t>
  </si>
  <si>
    <t>https://disk.yandex.ru/d/5FsZBDepfUikrQ</t>
  </si>
  <si>
    <t>https://disk.yandex.ru/d/HUa98wl9H5LKUA</t>
  </si>
  <si>
    <t>https://disk.yandex.ru/d/TWqkC8XutIbI7g</t>
  </si>
  <si>
    <t>https://disk.yandex.ru/d/5a6qjlJEdShDDQ</t>
  </si>
  <si>
    <t>https://disk.yandex.ru/d/liYbJbMhTWU1Fw</t>
  </si>
  <si>
    <t>https://disk.yandex.ru/d/Wu7KfOpDNeR02g</t>
  </si>
  <si>
    <t>https://disk.yandex.ru/d/dGHavsP9hlPWcA</t>
  </si>
  <si>
    <t>https://disk.yandex.ru/d/d6KaeND3emW9YQ</t>
  </si>
  <si>
    <t>https://disk.yandex.ru/d/4JouFWw6AZTSjg</t>
  </si>
  <si>
    <t> 4504477503</t>
  </si>
  <si>
    <t> 4504477101</t>
  </si>
  <si>
    <t> 4504476586</t>
  </si>
  <si>
    <t xml:space="preserve">СИБ-2120-185 </t>
  </si>
  <si>
    <t xml:space="preserve"> с Луговское ул Советская зд18 режим работы:Пт с 8:00-17:00</t>
  </si>
  <si>
    <t>https://disk.yandex.ru/d/Fn52lk6Lj1KWIA</t>
  </si>
  <si>
    <t>https://disk.yandex.ru/d/YE9g5A5awAiKBg</t>
  </si>
  <si>
    <t>ВВБ-3041-45</t>
  </si>
  <si>
    <t xml:space="preserve"> г. Киров ул Воровского 37</t>
  </si>
  <si>
    <t>Требуется  строительство  СКС  для  дополнительной  точки  доступа  wi-fi  в  комнату  отдыха.  Расположение отмечено на вложенной планировке.</t>
  </si>
  <si>
    <t xml:space="preserve"> СЗБ-5108-31</t>
  </si>
  <si>
    <t>00162</t>
  </si>
  <si>
    <t xml:space="preserve"> 169710, г. Усинск, Мира, 4</t>
  </si>
  <si>
    <t>Белых Михаил Васильевич 8-912-191-2375
Сопровождающий на объекте: Сафина Дарья Ивановна 8-912-125-4387</t>
  </si>
  <si>
    <t xml:space="preserve">Необходимо  установить  телекоммуникационный  шкаф  42U  800x800  взамен  2-ух  существующих  ТКШ. </t>
  </si>
  <si>
    <t xml:space="preserve"> СЗБ-5108-32</t>
  </si>
  <si>
    <t>00012</t>
  </si>
  <si>
    <t xml:space="preserve"> г. Сыктывкар, Магистральная, 15</t>
  </si>
  <si>
    <t>Белых Михаил Васильевич 8-912-191-2375
Сопровождающий  на  объекте:  Волкова  Ольга  Вячеславовна  8-904-100-5108;  Носкова  Ольга  Васильевна 8-909-124-0811</t>
  </si>
  <si>
    <t>Демонтаж  существующего  ТКШ  и  смонтированного  в  него  оборудования  СКС,  с  последующим
монтажом оборудования СКС в новый ТКШ: 1 шт</t>
  </si>
  <si>
    <t>Необходимо  установить  телекоммуникационный  шкаф  20U  600x600  вместо  существующего,  с  переносом СКС в новый ТКШ.</t>
  </si>
  <si>
    <t xml:space="preserve"> СЗБ-5108-33</t>
  </si>
  <si>
    <t>169495, с. Новый Бор, Центральная, 18</t>
  </si>
  <si>
    <t>Белых Михаил Васильевич 8-912-191-2375
Сопровождающий на объекте: Носова Надежда Эдуардовна 8-912-151-0161</t>
  </si>
  <si>
    <t>Необходимо установить телекоммуникационный шкаф 20U 600x600 вместо существующего ТКШ. Монтаж 4 новых портов СКС.</t>
  </si>
  <si>
    <t xml:space="preserve"> СЗБ-5108-34</t>
  </si>
  <si>
    <t>00063</t>
  </si>
  <si>
    <t>169245, с. Важгорт, д. 228</t>
  </si>
  <si>
    <t>Белых Михаил Васильевич 8-912-191-2375
Сопровождающий на объекте: Калинин Степан Михайлович 8-922-081-1055</t>
  </si>
  <si>
    <t>Необходимо  установить  телекоммуникационный  шкаф  20U  600x600  вместо  существующего.  Монтаж  4 новых портов СКС.</t>
  </si>
  <si>
    <t xml:space="preserve"> СИБ-3748-88 </t>
  </si>
  <si>
    <t xml:space="preserve"> г Норильск гп Снежногорск ул Хантайская Набережная 10</t>
  </si>
  <si>
    <t>Аникушина Светлана Викторовна 79539533199
Сопровождающий на объекте: Гусева Кристина Васильевна 8-913-161-9188</t>
  </si>
  <si>
    <t>Требуется организация СКС к планируемому МУ УС, схема во вложении</t>
  </si>
  <si>
    <t xml:space="preserve"> СИБ-3748-89</t>
  </si>
  <si>
    <t>0817</t>
  </si>
  <si>
    <t>с Агинское ул Советская 104</t>
  </si>
  <si>
    <t>Нагирный Александр Сергеевич 79130313293
Сопровождающий на объекте: Боровиков Александр Андреевич (сервис-менеджер) +7 902 929 56 10; инженер СБС Тюрина Елена Михайловна, +7(983)611-64-01; Перлова Евгения Васильевна Руководитель офиса 8-983-290-0619</t>
  </si>
  <si>
    <t>В связи с реконструкцией барьера и заменой мебели необходимо подключить 2 РМ</t>
  </si>
  <si>
    <t xml:space="preserve"> СИБ-3748-90</t>
  </si>
  <si>
    <t>0818</t>
  </si>
  <si>
    <t>Кузнецов Ярослав Юрьевич
Сопровождающий на объекте: Добрая Анастасия Алексеевна 8-923-286-1406</t>
  </si>
  <si>
    <t xml:space="preserve"> СИБ-3748-91</t>
  </si>
  <si>
    <t>0711</t>
  </si>
  <si>
    <t>г Норильск ул Енисейская 8А</t>
  </si>
  <si>
    <t>Кузнецов Ярослав Юрьевич 79809304008
Сопровождающий на объекте: Нурия Бейшебековна +7 913 167 54 89</t>
  </si>
  <si>
    <t xml:space="preserve"> СИБ-3748-92</t>
  </si>
  <si>
    <t>0704</t>
  </si>
  <si>
    <t xml:space="preserve"> г Норильск ул Диксона 5</t>
  </si>
  <si>
    <t>Кузнецов Ярослав Юрьевич 79809304008
Сопровождающий на объекте: Арюна Цыденбаловна +7 913 491 50 41</t>
  </si>
  <si>
    <t xml:space="preserve"> СИБ-3748-93</t>
  </si>
  <si>
    <t>г Железногорск ул Ленина 48а</t>
  </si>
  <si>
    <t>Кузнецов Ярослав Юрьевич 79809304008
Сопровождающий на объекте: Тимошкова Наталья Владимировна 8-908-223-4833</t>
  </si>
  <si>
    <t>СИБ-2120-191</t>
  </si>
  <si>
    <t>с Подсосново ул Гагарина влд82а</t>
  </si>
  <si>
    <t>Вакуленко Виталий Николаевич 79835509535
Сопровождающий на объекте: Кайкова Светлана Алексеевна (сотрудник ВСП) 8-983-101-5163</t>
  </si>
  <si>
    <t>Необходим монтаж 9-ти портов СКС</t>
  </si>
  <si>
    <t>https://disk.yandex.ru/d/HPzwbgmzfX1AMQ</t>
  </si>
  <si>
    <t>https://disk.yandex.ru/d/lelwbBE0-LadiQ</t>
  </si>
  <si>
    <t>https://disk.yandex.ru/d/B8cTPv7X7wF6aw</t>
  </si>
  <si>
    <t>https://disk.yandex.ru/d/3LXYPU22IJ1SCw</t>
  </si>
  <si>
    <t>https://disk.yandex.ru/d/VP8xgAW6Q0QUwQ</t>
  </si>
  <si>
    <t>https://disk.yandex.ru/d/NpyEnZwwlZH5DQ</t>
  </si>
  <si>
    <t>https://disk.yandex.ru/d/awjDDV_TvwDkgw</t>
  </si>
  <si>
    <t>https://disk.yandex.ru/d/Zzck_dXV4rp5hA</t>
  </si>
  <si>
    <t>https://disk.yandex.ru/d/n7RWF22wigU-5A</t>
  </si>
  <si>
    <t>https://disk.yandex.ru/d/WbGGaJabFObuaQ</t>
  </si>
  <si>
    <t>https://disk.yandex.ru/d/EHdOi5RjTusUGA</t>
  </si>
  <si>
    <t>https://disk.yandex.ru/d/0Hth7mIepHY_Og</t>
  </si>
  <si>
    <t xml:space="preserve"> СЗБ-5108-35 </t>
  </si>
  <si>
    <t>169534. пгт. Войвож, Первомайская 12а</t>
  </si>
  <si>
    <t>Белых Михаил Васильевич 8-912-191-2375
Сопровождающий на объекте: Плахотнюк Марина Николаевна 8-912-104-1068</t>
  </si>
  <si>
    <t>Необходимо установить ТКШ, удовлетворяющий требованиям Стандарта. Тип монтажа- напольный; Габариты - не менее 32U800*800mm; дверь одностворчатая. Взамен холодильника. А также требуется - монтаж 8 новых портов СКС для 2 РМ (по 4 СКС на РМ).</t>
  </si>
  <si>
    <t xml:space="preserve"> СЗБ-5108-36</t>
  </si>
  <si>
    <t xml:space="preserve"> 169575. с. Дутово, Советская 1</t>
  </si>
  <si>
    <t>Белых Михаил Васильевич 8-912-191-2375
Сопровождающий на объекте: Куренкова Вера Дмитриевна 8-912-103-0955</t>
  </si>
  <si>
    <t>Необходимо установить ТКШ, удовлетворяющий требованиям Стандарта. Тип монтажа- напольный; Габариты- не менее 22U 600*600мм; дверь одностворчатая. Взамен МФУ, тумбы и темпокассы. А также требуется- монтаж 4 новых портов СКС для РМ.</t>
  </si>
  <si>
    <t>СЗБ-5108-37</t>
  </si>
  <si>
    <t>168161. с. Черемуховка, 40 лет СХТ 3</t>
  </si>
  <si>
    <t>Белых Михаил Васильевич 8-912-191-2375
Сопровождающий на объекте: Коровина Валентина Васильевна 8-908-716-4051</t>
  </si>
  <si>
    <t>Необходимо установить ТКШ, удовлетворяющий требованиям Стандарта. Тип монтажа- напольный; Габариты- не менее 22U 600*600мм; дверь одностворчатая. На пол, взамен имеющегося ТКШ. А также требуется- монтаж 4 новых портов СКС для РМ</t>
  </si>
  <si>
    <t>г. Элиста, ул. Ленина, 399, КИЦ</t>
  </si>
  <si>
    <t>Азовцев Сергей Валентинович 8-988-100-3456</t>
  </si>
  <si>
    <t xml:space="preserve"> ЮЗБ-8351-04</t>
  </si>
  <si>
    <t>Необходимо установить телекоммуникационный шкаф 42U 800x800 с переносом СКС в новый ТКШ. В случае не хватки кабеля СКС, проложить новую линию СКС.</t>
  </si>
  <si>
    <t>СИБ-2120-192</t>
  </si>
  <si>
    <t>0464</t>
  </si>
  <si>
    <t xml:space="preserve"> с Коробейниково ул Степная 5</t>
  </si>
  <si>
    <t>Вакуленко Виталий Николаевич 79835509535
Сопровождающий на объекте: Глущенко Александр Николаевич (СБС) +7(983)605-27-42</t>
  </si>
  <si>
    <t>необходим монтаж 8-ми портов СКС</t>
  </si>
  <si>
    <t>СРБ-4754-39</t>
  </si>
  <si>
    <t xml:space="preserve"> г Рязань ул Семашко 14</t>
  </si>
  <si>
    <t>монтаж порта СКС №14</t>
  </si>
  <si>
    <t>https://disk.yandex.ru/d/zUu0hNhFqV-Slw</t>
  </si>
  <si>
    <t>https://disk.yandex.ru/d/w6cMfLw7F2D48w</t>
  </si>
  <si>
    <t>https://disk.yandex.ru/d/aigWCLaQazTmAA</t>
  </si>
  <si>
    <t>https://disk.yandex.ru/d/8xbkqCQ3ybEa-g</t>
  </si>
  <si>
    <t>https://disk.yandex.ru/d/Cfm805ILYu47hQ</t>
  </si>
  <si>
    <t>https://disk.yandex.ru/d/AtimLssI9NgJNQ</t>
  </si>
  <si>
    <t> 4504479403</t>
  </si>
  <si>
    <t xml:space="preserve"> ВВБ-3041-46</t>
  </si>
  <si>
    <t xml:space="preserve"> пгт Пинюг ул Степана Халтурина 3</t>
  </si>
  <si>
    <t>Контактная информация о Заказчике (филиале Заказчика) для целей выполнения Заказа: Заказчик: Шубный Дмитрий Сергеевич (1791592) +7-911-581-6769
Сопровождающий на объекте: Мергасова Вера Васильевна 8-922-932-8855</t>
  </si>
  <si>
    <t>Требуется организация СКС (1 розетка) под потолком</t>
  </si>
  <si>
    <t>ВВБ-3119-85</t>
  </si>
  <si>
    <t>Заказчик: Царев Максим Сергеевич +7 927 438 38 81
Сопровождающий на объекте: Галимзянов Рафис Салихович, +7(917)858-27-73</t>
  </si>
  <si>
    <t>Строительство  межкроссовой  оптики  (6  портов/12волокон)  от  шкафа  5.1.3  (ком524)  -  Коммутационный шкаф "Гараж".</t>
  </si>
  <si>
    <t xml:space="preserve"> ББ-3741-58 </t>
  </si>
  <si>
    <t>Таракановский Руслан Алексеевич 79383367542, вн 8-50295098
Сопровождающий на объекте: Кожевникова Ирина Борисовна 8-924-654-9416</t>
  </si>
  <si>
    <t>Необходимо  сделать  СКС  от  серверной  до  окна  №9  для  последующей  установки  1Р  видеокамеры.  Розетку установить под подвесным потолком., Установить планируемый порт ближе к перегородке</t>
  </si>
  <si>
    <t>СЗБ-3051-79</t>
  </si>
  <si>
    <t>143</t>
  </si>
  <si>
    <t>Нюксенский район, с. Городищна, ул. Первомайская, д.22 режим работы:Пн,вт,чт с 9:30-16:30</t>
  </si>
  <si>
    <t xml:space="preserve"> Дресвянкин Никита Евгеньевич 8-996-945-1638
Сопровождающий на объекте: Денисовская Татьяна Васильевна 8-996-513-1154</t>
  </si>
  <si>
    <t>Постака и монтаж ТКШ 18 юнитов 600*600, порты СКС 7 шт.</t>
  </si>
  <si>
    <t>УБ-5885-12</t>
  </si>
  <si>
    <t>г Нягань мкр 4-й 5А</t>
  </si>
  <si>
    <t>Страхов Сергей Владимирович; 79800382288; Прошкина Любовь Викторовна Руководитель офиса 8-960-962-3896; инженер СБС , Якубец Алексей Владимирович, +7(982)870-65-52</t>
  </si>
  <si>
    <t>СКС кат. 5е в кол-ве: 34 шт.</t>
  </si>
  <si>
    <t xml:space="preserve">Необходимо смонтировать кабельные трассы (utp) от коммутатора банка до каждой видеокамеры обозначенной на плане (план расстановки видеокамер во вложении), всего 34 видеокамеры. </t>
  </si>
  <si>
    <t xml:space="preserve"> ЦЧБ-8486-78</t>
  </si>
  <si>
    <t>г. Воронеж, ул. Ростовская, д.58/24</t>
  </si>
  <si>
    <t>Ковригин Алексей Владимирович 8-980-546-6646
Сопровождающий на объекте: Петросян Инга Суреновна 8-951-568-5587</t>
  </si>
  <si>
    <t>Замена ТКШ 32 юнитов</t>
  </si>
  <si>
    <t xml:space="preserve"> ЦЧБ-8486-79</t>
  </si>
  <si>
    <t>СКС кат. 5е в кол-ве: 96 шт.</t>
  </si>
  <si>
    <t>г Воронеж ул Ворошилова 1а</t>
  </si>
  <si>
    <t>Иванов Александр Евгеньевич 8-910-282-1450</t>
  </si>
  <si>
    <t>Необходимо  доработка  48  СКС  портов  в  кроссовой  между  двумя  ТКШ.  Расстояние  межу  ТКШ  3  метра.</t>
  </si>
  <si>
    <t>УБ-3825-189</t>
  </si>
  <si>
    <t>Назаров Владимир Петрович 79173710937
Сопровождающий на объекте: Черникова Оксана Витальевна 8-962-523-5327</t>
  </si>
  <si>
    <t>Необходим монтаж 37 розеток СКС для замены аналогового ТСВ на IP</t>
  </si>
  <si>
    <t xml:space="preserve">УБ-3828-18 </t>
  </si>
  <si>
    <t xml:space="preserve"> г Новый Уренгой ул Таежная ЗОА</t>
  </si>
  <si>
    <t>Хадыева Лилия Фанитовна 79124239594
Сопровождающий на объекте: Морозов Александр Дмитриевич, 79821602647</t>
  </si>
  <si>
    <t>Оснащение дополнительными портами СКС в количестве 4 шт. в помещении на 1 этаже, №32</t>
  </si>
  <si>
    <t>СИБ-2120-193</t>
  </si>
  <si>
    <t>0784</t>
  </si>
  <si>
    <t>г Барнаул ул Попова 113</t>
  </si>
  <si>
    <t>Веревкин Валерий Юрьевич 79132498814
Сопровождающий на объекте: Данилова Ольга Николаевна Заместитель руководителя офиса 8-913-097-9047</t>
  </si>
  <si>
    <t>СИБ-2120-194</t>
  </si>
  <si>
    <t>СИБ-2120-195</t>
  </si>
  <si>
    <t xml:space="preserve"> п Масальский ул Советская влд5</t>
  </si>
  <si>
    <t>Вакуленко Виталий Николаевич 79835509535
Сопровождающий на объекте: Двужилова Елена Викторовна 8-996-456-1227</t>
  </si>
  <si>
    <t>0314</t>
  </si>
  <si>
    <t>с Родино пер Советский 12 режим работы:Пн,вт,чт,пт с 8:00-16:00</t>
  </si>
  <si>
    <t>Вакуленко Виталий Николаевич 79835509535
Сопровождающий на объекте: Табакаева Елена Владимировна 8-929-325-8491</t>
  </si>
  <si>
    <t xml:space="preserve"> СИБ-3745-67</t>
  </si>
  <si>
    <t>с Малая Салаирка пер Школьный зд18 режим работы :Ср с 9:00-18:00</t>
  </si>
  <si>
    <t xml:space="preserve"> Угаров Евгений Олегович 79236043786
Сопровождающий на объекте: Сергунцова Ирина Михайловна (сотрудник ВСП) 8-904-995-9350, 8-903-069-8463</t>
  </si>
  <si>
    <t>Необходим монтаж 8-ми портов СКС для ТСВ.</t>
  </si>
  <si>
    <t xml:space="preserve"> СИБ-3745-68</t>
  </si>
  <si>
    <t>189</t>
  </si>
  <si>
    <t>смонтировать 22 порта СКС для ТСВ</t>
  </si>
  <si>
    <t xml:space="preserve"> ЦЧБ-6471-49</t>
  </si>
  <si>
    <t>г Липецк пр-кт Мира 29</t>
  </si>
  <si>
    <t>Шабалин Роман Николаевич 79508015377
Сопровождающий на объекте: Пронина Анастасия Олеговна 8-919-253-2030</t>
  </si>
  <si>
    <t>Требуется монтаж 2 портов СКС для подключения счетчика банкнот</t>
  </si>
  <si>
    <t>https://disk.yandex.ru/d/aMwZZqx9s78K9Q</t>
  </si>
  <si>
    <t>https://disk.yandex.ru/d/n97K5QWSUCyCMg</t>
  </si>
  <si>
    <t>https://disk.yandex.ru/d/Xy5zDWuNn03LDA</t>
  </si>
  <si>
    <t>https://disk.yandex.ru/d/HW0e1rxWsBGq_g</t>
  </si>
  <si>
    <t>https://disk.yandex.ru/d/fPNmjOBB8wUG4A</t>
  </si>
  <si>
    <t>https://disk.yandex.ru/d/_Lz4612T07wbgA</t>
  </si>
  <si>
    <t>https://disk.yandex.ru/d/v_7Xpjzx7xuVKw</t>
  </si>
  <si>
    <t>https://disk.yandex.ru/d/b75wwFZpX6jI9A</t>
  </si>
  <si>
    <t>https://disk.yandex.ru/d/5ILSApQl6xBu5w</t>
  </si>
  <si>
    <t>https://disk.yandex.ru/d/Mhnw6qCrj1aKjw</t>
  </si>
  <si>
    <t>https://disk.yandex.ru/d/GL5T4RPiaMKM2Q</t>
  </si>
  <si>
    <t>https://disk.yandex.ru/d/-KNUvyUruloNYg</t>
  </si>
  <si>
    <t>https://disk.yandex.ru/d/6mli1XvmbOsa-w</t>
  </si>
  <si>
    <t>https://disk.yandex.ru/d/kXRdbXcAGs2mVg</t>
  </si>
  <si>
    <t>https://disk.yandex.ru/d/QgBIVOOdJ-qcHQ</t>
  </si>
  <si>
    <t> 4504481015</t>
  </si>
  <si>
    <t>Вронских Алексей Александрович 8-55111723,Контакты ВСП – Мария Георгиевна 8 963 887 40 20</t>
  </si>
  <si>
    <t>ВВБ-3119-86</t>
  </si>
  <si>
    <t xml:space="preserve"> г Казань ул Бутлерова 44, место 4.П.2.24</t>
  </si>
  <si>
    <t>Минаков Рамиль Рашитович 79179333333
Сопровождающий на объекте: Галимзянов Рафис Салихович, +7(917)858-27-73</t>
  </si>
  <si>
    <t xml:space="preserve"> ББ-3740-44 </t>
  </si>
  <si>
    <t>г Чита ул Строителей 5</t>
  </si>
  <si>
    <t>Кузнецов Ярослав Юрьевич 79809304008
Сопровождающий на объекте: Козынченко Екатерина Витальевна 8-914-359-4648</t>
  </si>
  <si>
    <t>ПВБ-7593-27</t>
  </si>
  <si>
    <t xml:space="preserve"> г Сорочинск пр-кт Парковый 13</t>
  </si>
  <si>
    <t>Кузнецов Ярослав Юрьевич
Сопровождающий на объекте: Красноухова Светлана Викторовна 8-922-828-6173</t>
  </si>
  <si>
    <t>ПВБ-7593-28</t>
  </si>
  <si>
    <t xml:space="preserve"> г Бугуруслан ул Революционная 13</t>
  </si>
  <si>
    <t>Кузнецов Ярослав Юрьевич
Сопровождающий на объекте: Ратникова Ирина Владимировна 8-922-538-4000</t>
  </si>
  <si>
    <t xml:space="preserve"> СРБ-4850-57</t>
  </si>
  <si>
    <t>г Тула ул Кирова/Кутузова 188/6</t>
  </si>
  <si>
    <t>Кузнецов Ярослав Юрьевич 79809304008
Сопровождающий на объекте: Старкова Юлия Николаевна 8-961-260-0730</t>
  </si>
  <si>
    <t xml:space="preserve"> СРБ-4850-58</t>
  </si>
  <si>
    <t>п Арсеньево ул Бандикова 77</t>
  </si>
  <si>
    <t>Кузнецов Ярослав Юрьевич 79809304008
Сопровождающий на объекте: Борисова Наталья Александровна 8-910-552-3464</t>
  </si>
  <si>
    <t>УБ-3824-37</t>
  </si>
  <si>
    <t>г Шадринск ул Ефремова 8</t>
  </si>
  <si>
    <t>Кузнецов Ярослав Юрьевич 79809304008
Сопровождающий на объекте: Михайлова Марина Александровна 8-919-579-1049</t>
  </si>
  <si>
    <t>https://disk.yandex.ru/d/RSldC7XJl-ZhWw</t>
  </si>
  <si>
    <t>https://disk.yandex.ru/d/wVTUA36XlsIcQg</t>
  </si>
  <si>
    <t>https://disk.yandex.ru/d/8qM_TGEFXJ32LQ</t>
  </si>
  <si>
    <t>https://disk.yandex.ru/d/hHCaJp2oXgdzMg</t>
  </si>
  <si>
    <t>https://disk.yandex.ru/d/hDXh-qt-2mvjJA</t>
  </si>
  <si>
    <t>https://disk.yandex.ru/d/VPQgoihTAV4S_g</t>
  </si>
  <si>
    <t>https://disk.yandex.ru/d/EqZOpLpjZ-Jrdg</t>
  </si>
  <si>
    <t xml:space="preserve"> ВВБ-4845-123</t>
  </si>
  <si>
    <t xml:space="preserve"> рп Шатки ул Федеративная 9</t>
  </si>
  <si>
    <t>Белова Нина Константиновна 8-904-055-7789</t>
  </si>
  <si>
    <t>ВВБ-3117-42</t>
  </si>
  <si>
    <t>Рузаевский район, и. Совхоз Красное Сельцо, ул. Гагарина, 4А</t>
  </si>
  <si>
    <t>Черушев Евгений Владимирович 8-917-692-2515</t>
  </si>
  <si>
    <t>Необходимо демонтировать навесной шкаф.</t>
  </si>
  <si>
    <t>ПВБ-7593-29</t>
  </si>
  <si>
    <t>г Оренбург ул Володарского 16</t>
  </si>
  <si>
    <t xml:space="preserve"> Разинкин Андрей Юрьевич 79123407738</t>
  </si>
  <si>
    <t>Необходим  монтаж  розеток  СКС  под  реализацию  проекта  ЦСКУД  для  подключения  контроллеров  СКУД  к ЛВС банка в сигму</t>
  </si>
  <si>
    <t>УБ-5885-13</t>
  </si>
  <si>
    <t>Соломыкова Ольга Андреевна 79156872267
Сопровождающий на объекте: Фирсова Юлия Владимировна 8-904-884-5506</t>
  </si>
  <si>
    <t>Требуется  организация  СКС  для  последующей  установки  1  УС  (на  схеме  во  вложении  ИПТ,  который  будет устанавливаться, отмечен как MX9100SB)</t>
  </si>
  <si>
    <t xml:space="preserve">СИБ-3744-20 </t>
  </si>
  <si>
    <t xml:space="preserve"> с Молчаново ул Димитрова 70А</t>
  </si>
  <si>
    <t>Кузнецов Ярослав Юрьевич 79809304008
Сопровождающий на объекте: Людмила Михайловна +7 913 825 47 24</t>
  </si>
  <si>
    <t>СИБ-3745-69</t>
  </si>
  <si>
    <t xml:space="preserve"> пгт Верх-Чебула ул Советская 134</t>
  </si>
  <si>
    <t xml:space="preserve"> Кузнецов Ярослав Юрьевич
Сопровождающий на объекте: Юша Анастасия Александровна 8-951-602-4401</t>
  </si>
  <si>
    <t xml:space="preserve">СРБ-4854-26 </t>
  </si>
  <si>
    <t>196</t>
  </si>
  <si>
    <t xml:space="preserve"> г Бежецк ул Радищева 1/34</t>
  </si>
  <si>
    <t>Уткин Дмитрий Николаевич 79000177634</t>
  </si>
  <si>
    <t>Необходимо установить 7 информационных розеток для контроллеров СКУД (Sigur)</t>
  </si>
  <si>
    <t>https://disk.yandex.ru/d/MvZCq-xKkAuxtQ</t>
  </si>
  <si>
    <t>https://disk.yandex.ru/d/lg1iU8aWFF-Zjw</t>
  </si>
  <si>
    <t>https://disk.yandex.ru/d/vcMa3n3QUYBmjQ</t>
  </si>
  <si>
    <t>https://disk.yandex.ru/d/YtP0cbofjQJS8g</t>
  </si>
  <si>
    <t>https://disk.yandex.ru/d/A6_GuN0cxjn5ag</t>
  </si>
  <si>
    <t>https://disk.yandex.ru/d/C9MblhWid4FFZQ</t>
  </si>
  <si>
    <t>https://disk.yandex.ru/d/BGkK6nbtXqWWGg</t>
  </si>
  <si>
    <t>ВВБ-4845-124</t>
  </si>
  <si>
    <t>г Арзамас ул Кирова 36</t>
  </si>
  <si>
    <t>Каркин Николай Олегович 79527664644
Сопровождающий на объекте: Подгорнов Вадим Станиславович 8-987-552-0916</t>
  </si>
  <si>
    <t>Обращение создано в рамках проекта "Эффективная наличность"</t>
  </si>
  <si>
    <t>ВВБ-3041-47</t>
  </si>
  <si>
    <t>Кировская обл., г. Уржум, ул. Рокина, 23</t>
  </si>
  <si>
    <t>Тарбеев Сергей Витальевич 8-912-730-3023
Сопровождающий на объекте: Багаева Ольга Леонидовна 8-912-337-6004</t>
  </si>
  <si>
    <t>Установить ТКШ банка на место старого</t>
  </si>
  <si>
    <t>ББ-3741-59</t>
  </si>
  <si>
    <t xml:space="preserve"> г Улан-Удэ ул Туполева 20-20А</t>
  </si>
  <si>
    <t>Кузнецов Ярослав Юрьевич 79809304008
Сопровождающий на объекте: Ешинимаева Виктория Зоригтоевна 8-983-427-0950</t>
  </si>
  <si>
    <t>ББ-3741-60</t>
  </si>
  <si>
    <t xml:space="preserve"> п Саган-Нур пр-кт 70 лет Октября 7</t>
  </si>
  <si>
    <t>Кузнецов Ярослав Юрьевич 79809304008
Сопровождающий на объекте: Иванова Людмила Викторовна 8-908-592-5873</t>
  </si>
  <si>
    <t xml:space="preserve">СИБ-3820-15 </t>
  </si>
  <si>
    <t>г Абакан пр-кт Дружбы Народов 2а</t>
  </si>
  <si>
    <t>Кузнецов Ярослав Юрьевич 79809304008
Сопровождающий на объекте: Денеко Сергей Валентинович 8-923-217-9147</t>
  </si>
  <si>
    <t>СРБ-4853-33</t>
  </si>
  <si>
    <t xml:space="preserve"> г Калуга ул Гурьянова 57к2</t>
  </si>
  <si>
    <t>Кузнецов Ярослав Юрьевич 79809304008
Сопровождающий на объекте: Булычева Инна Анатольевна 8-980-082-0153</t>
  </si>
  <si>
    <t xml:space="preserve">СИБ-3745-70 </t>
  </si>
  <si>
    <t>с Новобачаты ул Советская зд6В/1 режим работы :Пн с 9:00-13:00</t>
  </si>
  <si>
    <t>Угаров Евгений Олегович 79236043786
Сопровождающий на объекте: Алексеенко Полина Александровна 8-903-048-8333</t>
  </si>
  <si>
    <t>Необходим монтаж 8-ми портов СКС для ТСВ</t>
  </si>
  <si>
    <t>СИБ-3821-102</t>
  </si>
  <si>
    <t>СИБ-3821-103</t>
  </si>
  <si>
    <t>0337</t>
  </si>
  <si>
    <t xml:space="preserve"> рп Москаленки ул Ленина 21</t>
  </si>
  <si>
    <t>Киц Валерий Викторович 79048286954
Сопровождающий на объекте: Карбаинов Валерий Матвеевич 8-913-156-5312</t>
  </si>
  <si>
    <t>Необходимо выполнить монтаж запотолочных СКС розеток для подключения видеокамер. Одну 
запотолочную розетку СКС смонтировать в ТКП для видеорегистратора. Розетки СКС для уличных видеокамер смонтировать внутри помещений.</t>
  </si>
  <si>
    <t>Киц Валерий Викторович 79048286954
Сопровождающий на объекте: Руденко Наталья Александровна 8-908-804-4170</t>
  </si>
  <si>
    <t>Необходимо выполнить монтаж запотолочных СКС розеток для подключения видеокамер. О дну запотолочную розетку СКС смонтировать в ТКП для видеорегистратора. Розетки СКС для уличных видеокамер смонтировать внутри помещений.</t>
  </si>
  <si>
    <t>УБ-3825-191</t>
  </si>
  <si>
    <t>г Уфа б-р Тухвата Янаби 22</t>
  </si>
  <si>
    <t>Назаров Владимир Петрович 79173710937
Сопровождающий на объекте: Половцева Анастасия Александровна Руководитель офиса 8-937-494-1832</t>
  </si>
  <si>
    <t>Необходим монтаж 30-ти розеток СКС для замены аналогового ТСВ на IP</t>
  </si>
  <si>
    <t>https://disk.yandex.ru/d/cJe8GWvcqdMnMg</t>
  </si>
  <si>
    <t>https://disk.yandex.ru/d/nZ-EhrfyrNKeAw</t>
  </si>
  <si>
    <t>https://disk.yandex.ru/d/xqq_SVTyo6Y6fA</t>
  </si>
  <si>
    <t>https://disk.yandex.ru/d/DNFrq0-FghDIYQ</t>
  </si>
  <si>
    <t>https://disk.yandex.ru/d/tnPlGaOsjhoInw</t>
  </si>
  <si>
    <t>https://disk.yandex.ru/d/H2-GI3cOmOBxIA</t>
  </si>
  <si>
    <t>https://disk.yandex.ru/d/WktZfdius3iiKQ</t>
  </si>
  <si>
    <t>https://disk.yandex.ru/d/bT2NmRDBVMjXFA</t>
  </si>
  <si>
    <t>https://disk.yandex.ru/d/rlOLnd7KLyJduA</t>
  </si>
  <si>
    <t>https://disk.yandex.ru/d/-Eb40GquQTBFdw</t>
  </si>
  <si>
    <t>ББ-3740-45</t>
  </si>
  <si>
    <t xml:space="preserve"> Шияпов Наиль Галимзянович 79144702838
Сопровождающий на объекте: Шевченко Наталья Викторовна 8-914-129-4859</t>
  </si>
  <si>
    <t>Организация  информационных  розеток  для  подключения  контроллеров  СКУД  и  видеокамер  ВСП</t>
  </si>
  <si>
    <t>ББ-3740-46</t>
  </si>
  <si>
    <t>пгт Ксеньевка ул Камерона 8</t>
  </si>
  <si>
    <t>Шипилов Дмитрий Олегович 79145069181
Сопровождающий на объекте: Норкина Оксана Николаевна 8-924-502-7986</t>
  </si>
  <si>
    <t>Модернизация ТСВ, подключение двух видеокамер.</t>
  </si>
  <si>
    <t>ВВБ-3238-16</t>
  </si>
  <si>
    <t>г Волжск ул Шестакова 13</t>
  </si>
  <si>
    <t>Гарипов Рамиль Фаилевич +7 917 700 58 30
Сопровождающий на объекте: Токсарова Елена Леонидовна 8-961-333-1117</t>
  </si>
  <si>
    <t>Новые порты СКС для подключения IP камер в связи с переходом</t>
  </si>
  <si>
    <t xml:space="preserve">УБ-3825-192 </t>
  </si>
  <si>
    <t xml:space="preserve"> Пичугин Алексей Михайлович 79174300387
Сопровождающий на объекте: Терентьев Денис Валерьевич, +7(919)600-97-24</t>
  </si>
  <si>
    <t>необходимо  организовать  розетки  в  связи  с  переносом  рабочих  мест  в  новое  помещение,  В  помещение  уже заведена СКС, необходимо выставить розетки согласно схеме</t>
  </si>
  <si>
    <t>УБ-3825-193</t>
  </si>
  <si>
    <t>с Старобалтачево ул Кооперативная зд28</t>
  </si>
  <si>
    <t>Сайфутдинова Ирина Олеговна 79869623615 Сопровождающий на объекте: Хаматова Милауша Фангатовна Заместитель руководителя офиса 8-937-365-4240</t>
  </si>
  <si>
    <t>УБ-5885-14</t>
  </si>
  <si>
    <t>Сайпуев Шахбан Ильмутдинович 79222563896
Сопровождающий на объекте: Вистунова Татьяна Владимировна 8-912-815-1832</t>
  </si>
  <si>
    <t>Необходимо установить 4 скс</t>
  </si>
  <si>
    <t xml:space="preserve"> СЗБ-5107-21</t>
  </si>
  <si>
    <t xml:space="preserve"> г Архангельск ул Воскресенская 99</t>
  </si>
  <si>
    <t>Жимирикин Игорь Сергеевич 79600197716
Сопровождающий на объекте: Денисов Роман +7(911)055-84-51</t>
  </si>
  <si>
    <t>Требуется  установка  1  розетки  в  кабинете  зам.  рука  для  установленной  камеры,  2  розетки  в  переговорке  и 1 в кабинете руководителя прямо за рабочим местом</t>
  </si>
  <si>
    <t xml:space="preserve"> СЗБ-5107-22</t>
  </si>
  <si>
    <t xml:space="preserve"> п Березник ул Хаджи-Мурата 16Б</t>
  </si>
  <si>
    <t>Жимирикин Игорь Сергеевич (Заказчик) +7 960 019 77 16; Суслонова Елена Алексеевна Руководитель офиса 8-952-253-3056; инженер СБС Кузьмин Владислав Алексеевич, +7(911)580-22-74</t>
  </si>
  <si>
    <t>Необходимо организовать СКС для камеры ТСВ с установкой на потолке розетки СКС.</t>
  </si>
  <si>
    <t>СИБ-3821-104</t>
  </si>
  <si>
    <t>г Омск ул 12 Декабря 115</t>
  </si>
  <si>
    <t>Манин Василий Васильевич +7 962 039 48 69; инженер СБС Бабарыкин Игорь Александрович, +7(913)616-52-41; Зитнер Лариса Николаевна Руководитель офиса 8-904-322-6194</t>
  </si>
  <si>
    <t>подключение нового РМ. Кабеля провести за потолком, спустить за ГКЛ и в напольном кабель канале (уже будет установлен электриками) провести до  РМ.  Розетку  сделать на 2  порта под столешницей (столешница снимается, держится на 4 шкантах)Схема во вложении</t>
  </si>
  <si>
    <t>УБ-3828-19</t>
  </si>
  <si>
    <t>0082</t>
  </si>
  <si>
    <t>629705. Тюменская область, Ямальский район, с.Сеяха,
ул.Бамовская, д.16</t>
  </si>
  <si>
    <t>Бердюгин Сергей Васильевич 8-912-927-0191
Сопровождающий на объекте: ВСП Бечкало С. В. 8-964-201-7212/ СБС Ефимчук Д.А. 8-982-870-6588</t>
  </si>
  <si>
    <t>Необходимо установить ТКШ, удовлетворяющий требованиям Стандарта. Тип монтажа- напольный; Габариты- не менее 32U 600*600мм; дверь одностворчатая. А также требуется- монтаж 8 новых портов СКС по 4 на каждое РМ. Обязательно работы необходимо совместить с СБС</t>
  </si>
  <si>
    <t>УБ-3901-14</t>
  </si>
  <si>
    <t>Скотникова   Дина   Наркисовна   +7   904   808   60   74   инженер   СБС   Олег (8-982-130-23-18)</t>
  </si>
  <si>
    <t xml:space="preserve"> ЦЧБ-6471-50 </t>
  </si>
  <si>
    <t xml:space="preserve"> с Казинка ул Ленина 1/2 режим работы :вт,ср,пт с 8:00-15:00,сб с 8:00-13:00</t>
  </si>
  <si>
    <t>Шабалин Роман Николаевич 79508015377</t>
  </si>
  <si>
    <t>Требуется закрепить розетки СКС</t>
  </si>
  <si>
    <t xml:space="preserve"> ЦЧБ-6471-51</t>
  </si>
  <si>
    <t xml:space="preserve"> г Лебедянь ул Почтовая 23</t>
  </si>
  <si>
    <t>Кийкова Татьяна Михайловна 79056830053
Сопровождающий на объекте: Белицкий Андрей, +7(915)550-29-89</t>
  </si>
  <si>
    <t>В предкладовой требуется подключить телефон, перестал работать после переноса серверной</t>
  </si>
  <si>
    <t xml:space="preserve"> ЦЧБ-6471-52</t>
  </si>
  <si>
    <t xml:space="preserve"> Чаплыгинский р-н, с. Колыбельское, ул. Центральная, 7</t>
  </si>
  <si>
    <t>Шацких Павел Николаевич 8-910-739-4342
Сопровождающий на объекте: Черных Надежда Викторовна 8-920-249-8485 \ 8-961-036-4142</t>
  </si>
  <si>
    <t>Необходимо установить банковский телекоммуникационный шкаф, удовлетворяющий требованиям Стандарта. Тип монтажа - настенный; Габариты - не менее 12U 600*600 в место, отмеченное на фото. А также требуется - монтаж 9 новых портов СКС (1 СКС- от оператора связи, 4 СКС- АРМ, 4 СКС- ТСО)</t>
  </si>
  <si>
    <t>СЗБ-3051-80</t>
  </si>
  <si>
    <t xml:space="preserve"> Тотемский район, с. Никольское, ул. Сергея Мужикова, д.1 режим работы:Пн,вт,чт с 9:00-15:00</t>
  </si>
  <si>
    <t>Дресвянкин Никита Евгеньевич 8-996-945-1638
Сопровождающий на объекте: Нечаева Галина Александровна 8-921-828-8107/ Некрасов Сергей
Николаевич, +7(981)420-05-31</t>
  </si>
  <si>
    <t>Необходимо установить телекоммуникационный шкаф, удовлетворяющий требованиям Стандарта. Тип монтажа - настенный; Габариты - не менее 18 юнитов 600*600мм; дверь одностворчатая. А также требуется
- монтаж 9 новых портов СКС.</t>
  </si>
  <si>
    <t xml:space="preserve"> СИБ-3745-71</t>
  </si>
  <si>
    <t>Зырянов Игорь Владимирович 79133295029
Сопровождающий на объекте: Белоногова О.А. +7 923 617 67 04</t>
  </si>
  <si>
    <t>необходимо подключить и установить компьютер в помещении за кассой</t>
  </si>
  <si>
    <t xml:space="preserve"> СИБ-3745-72</t>
  </si>
  <si>
    <t>0320</t>
  </si>
  <si>
    <t xml:space="preserve"> с Пермяки ул Почтовая 2 режим работы:Ср с 9:00-14:00</t>
  </si>
  <si>
    <t xml:space="preserve"> Угаров Евгений Олегович 79236043786</t>
  </si>
  <si>
    <t>смонтировать СКС для ТСВ</t>
  </si>
  <si>
    <t>СИБ-3820-16</t>
  </si>
  <si>
    <t>Будько Игорь Константинович 79134630047
Сопровождающий на объекте: Александрова Людмила Николаевна, +7(983)199-50-57</t>
  </si>
  <si>
    <t>Необходимо провести демонтаж неиспользуемых кроссовых панелей в кроссовом помещении 2 этажа: шкаф 2 юниты 8,9,11,12,14,15,17,18,20,21,23,24,26,27,29,30,35,40,42 шкаф 4 юниты 31,32,34,35,37,38,39,40,41</t>
  </si>
  <si>
    <t>https://disk.yandex.ru/d/KCoF03DThUyr2w</t>
  </si>
  <si>
    <t>https://disk.yandex.ru/d/HYocpHLXYYuB5Q</t>
  </si>
  <si>
    <t>https://disk.yandex.ru/d/4qgT6iNnnjcz8w</t>
  </si>
  <si>
    <t>https://disk.yandex.ru/d/KIY2QvYqoXxuZQ</t>
  </si>
  <si>
    <t>https://disk.yandex.ru/d/MlqOYs2wShBefw</t>
  </si>
  <si>
    <t>https://disk.yandex.ru/d/LzqiqGu1k7eS5A</t>
  </si>
  <si>
    <t>https://disk.yandex.ru/d/t0X1Z-tPZyf1iw</t>
  </si>
  <si>
    <t>https://disk.yandex.ru/d/WyWbPRT0in2yIA</t>
  </si>
  <si>
    <t>https://disk.yandex.ru/d/qRYS8GBiuvcPIA</t>
  </si>
  <si>
    <t>https://disk.yandex.ru/d/hKP4bA_lc2jLIg</t>
  </si>
  <si>
    <t>https://disk.yandex.ru/d/jos30dgV0ac6lA</t>
  </si>
  <si>
    <t>https://disk.yandex.ru/d/qpCRkg0FBob6BQ</t>
  </si>
  <si>
    <t>https://disk.yandex.ru/d/oI6tDSoT82mv7Q</t>
  </si>
  <si>
    <t>https://disk.yandex.ru/d/Ql8yHIL510xSmA</t>
  </si>
  <si>
    <t>https://disk.yandex.ru/d/Uw00zuxdqVBQYg</t>
  </si>
  <si>
    <t>https://disk.yandex.ru/d/b3R4I7AXLevA8g</t>
  </si>
  <si>
    <t>https://disk.yandex.ru/d/GB_ELMsx9O2b9A</t>
  </si>
  <si>
    <t>https://disk.yandex.ru/d/QjU87km_EVV2qw</t>
  </si>
  <si>
    <t>ТКШ +РМ</t>
  </si>
  <si>
    <t>ВВБ-3041-48</t>
  </si>
  <si>
    <t>Трефилов Александр Анатольевич 79127090424
Сопровождающий на объекте: Яговкин Максим +7(912)730-33-69</t>
  </si>
  <si>
    <t>12  портов  СКС  требуется  для  подключения  технологических  АРМ  на  ПВХ  МЦТП  при  переезде  в выделенное помещение на цокольном этаже</t>
  </si>
  <si>
    <t xml:space="preserve">ВВБ-4845-125 </t>
  </si>
  <si>
    <t>Перемещение/Восстановление ранее используемых портов в пределах объекта (порт): 16 шт.</t>
  </si>
  <si>
    <t>Грачев Александр Сергеевич 79200580058
Сопровождающий на объекте: Гранова Наталья 79101260930</t>
  </si>
  <si>
    <t>закрепить кабель канал на стене, убрать лишние провода</t>
  </si>
  <si>
    <t>СЗБ-3051-82</t>
  </si>
  <si>
    <t>Прошу создать СКС по адресу Cherepovets, Domenshikov, 29; Et. 2; Pm. 5 8638 Интересует принтер 00:21 :- В7:53:18:Е7 (26.42.30.139) При обследовании прошу оценить потребность для других типов устройств и запланировать создание СКС с кол-вом портов, которое позволит отказаться от хаба</t>
  </si>
  <si>
    <t>ЦЧБ-8486-80</t>
  </si>
  <si>
    <t>01361</t>
  </si>
  <si>
    <t xml:space="preserve"> Макеев Кирилл Михайлович +7 999 560 00 09
Сопровождающий на объекте: Соколов Андрей Владимирович, +7(911)548-23-84</t>
  </si>
  <si>
    <t>Счастливцев Сергей Александрович 79102412770
Сопровождающий  на  объекте:  Бабич  Александр  Николаевич  8-920-211-5009  рук.  КИЦа,  Михайлов  Артем Игоревич, +7(910)241-38-76 Сопровождение СБС</t>
  </si>
  <si>
    <t>Этаж 1, пом. 4, пом. 6, пом. 8, Обращение создано в рамках проета "Эффективная наличность", Прокладка кабелей СКС для IP-телевизионных камер из пом. 6 - 1шт., пом. 8-5 шт. плюс резевр с установкой
информационных розеток на потолке помещений далее в пом. 4 с подключением в коммутацинные
устройства патч панели, которая монтируется в существующей стойке СКС 19". От места размещения шкафа с контроллером СКУД в пом. 4 проложить два кабеля СКС с учетом резерва, с установкой розеток рядом со шкафом СКУД и подключением к коммутационным устройствам патч панели в стойке 19" СКС.</t>
  </si>
  <si>
    <t>ПВБ-7593-30</t>
  </si>
  <si>
    <t>0403</t>
  </si>
  <si>
    <t>г Бузулук ул Комсомольская 100</t>
  </si>
  <si>
    <t>Ведута Галина Николаевна 79226283108
Сопровождающий  на  объекте:  Токарев  ДВ  (руководитель  КИЦ)  +7  987  790  29  97;  инженер  СБС  Варламов Евгений Юрьевич, +7(912)345-03-51</t>
  </si>
  <si>
    <t>Для монтажа и подключения веб-киосков (2 шт) и 1 СКС для вай-фай в КИЦ</t>
  </si>
  <si>
    <t>УБ-3901-15</t>
  </si>
  <si>
    <t>г Тюмень ул Кирова 35/1</t>
  </si>
  <si>
    <t>Половников Станислав Евгеньевич 79504845222
Сопровождающий на объекте: Ларионова Татьяна Ивановна (руководитель отделения) +7 902 815 98 68</t>
  </si>
  <si>
    <t>организация  дополнительного  РМ  в  клиенстком  зале  ВСП,  мебель  уже  стоит,  роезкта  220  имеется</t>
  </si>
  <si>
    <t>УБ-3901-16</t>
  </si>
  <si>
    <t xml:space="preserve"> г. Тюмень, ул. Водопроводная, д.З</t>
  </si>
  <si>
    <t>Бердюгин С.В. 8-912-927-0191
Сопровождающий на объекте: Герасимова Анна Федоровна 8-982-912-5484/ Волохин Денис
Владимирович, +7(982)919-30-91</t>
  </si>
  <si>
    <t xml:space="preserve">Необходимо установить телекоммуникационный шкаф, удовлетворяющий требованиям Стандарта. Тип монтажа - напольный; Габариты - не менее 42 юнитов 800*800мм; двери (передняя, задняя) двухстворчатые. </t>
  </si>
  <si>
    <t xml:space="preserve"> СИБ-3745-73</t>
  </si>
  <si>
    <t xml:space="preserve"> пгт Комсомольск ул Ленина 22</t>
  </si>
  <si>
    <t>проведение работ по модернизации системы видеонаблюдения</t>
  </si>
  <si>
    <t xml:space="preserve"> ББ-3740-47</t>
  </si>
  <si>
    <t xml:space="preserve"> пгт Агинское ул Б.Цыренова 13</t>
  </si>
  <si>
    <t>https://disk.yandex.ru/d/cy7Im8GibFOIiQ</t>
  </si>
  <si>
    <t>https://disk.yandex.ru/d/r1MgzIg72SiCtQ</t>
  </si>
  <si>
    <t>https://disk.yandex.ru/d/B1McCEXyfB02lQ</t>
  </si>
  <si>
    <t>https://disk.yandex.ru/d/UBAg0FORQyB_Kg</t>
  </si>
  <si>
    <t>https://disk.yandex.ru/d/SUuKwdG_7odr8A</t>
  </si>
  <si>
    <t>https://disk.yandex.ru/d/3brYbQmKNMuQaw</t>
  </si>
  <si>
    <t>https://disk.yandex.ru/d/Fw6CXoej0e0rPg</t>
  </si>
  <si>
    <t>https://disk.yandex.ru/d/yW3j9DfSJtNCEQ</t>
  </si>
  <si>
    <t>https://disk.yandex.ru/d/-8dH0OpUxe4i5g</t>
  </si>
  <si>
    <t> 4504488419</t>
  </si>
  <si>
    <t> 4504488054 </t>
  </si>
  <si>
    <t>СЗБ-3051-81</t>
  </si>
  <si>
    <t>140</t>
  </si>
  <si>
    <t>Бабушкинский район, с. Рослятино, ул. Советская, д.28</t>
  </si>
  <si>
    <t>Дресвянкин Никита Евгеньевич 8-996-945-1638
Сопровождающий  на  объекте:  Изотова  Татьяна  Васильевна  8-981-422-5802/  Некрасов  Сергей  Николаевич, +7(981)420-05-3</t>
  </si>
  <si>
    <t>Необходимо установить телекоммуникационный шкаф, удовлетворяющий требованиям Стандарта. Тип монтажа - настенный; Габариты - не менее 20 юнитов 600*600мм; дверь одностворчатая. А также требуется
- монтаж 4 новых портов СКС.</t>
  </si>
  <si>
    <t xml:space="preserve">ВВБ-4845-126 </t>
  </si>
  <si>
    <t>Деулин Михаил Сергеевич 79092980914
Сопровождающий на объекте: Журавлев Даниил +7(987)744-51-56</t>
  </si>
  <si>
    <t>Установка 6 портов на стене для ЖК панелей</t>
  </si>
  <si>
    <t>ВВБ-4845-127</t>
  </si>
  <si>
    <t>Ушаков Виктор Александрович 79040497036
Сопровождающий на объекте: Гранова Наталья Сергеевна, 79101260930</t>
  </si>
  <si>
    <t>Необходимо, подключить 2 новых рабочих места СКС розетки</t>
  </si>
  <si>
    <t xml:space="preserve">СИБ-3821-105 </t>
  </si>
  <si>
    <t>354</t>
  </si>
  <si>
    <t>Называевский район, с. Путь Социализма, ул. Школьная, д.1</t>
  </si>
  <si>
    <t>Бабин Александр Викторович 8-913-970-1366
Сопровождающий на объекте: Кудряшев Михаил Владимирович 8-904-328-0720/ Глухих Андрей
Сергеевич, +7(913)668-93-72</t>
  </si>
  <si>
    <t xml:space="preserve"> СИБ-3745-74</t>
  </si>
  <si>
    <t>г Прокопьевск пр-кт Гагарина зд28</t>
  </si>
  <si>
    <t xml:space="preserve">СИБ-3820-17 </t>
  </si>
  <si>
    <t xml:space="preserve"> г Абаза ул Лазо 3</t>
  </si>
  <si>
    <t>https://disk.yandex.ru/d/pn7iOVKwBKDdEQ</t>
  </si>
  <si>
    <t>https://disk.yandex.ru/d/SYhyCBNV0QKinQ</t>
  </si>
  <si>
    <t>https://disk.yandex.ru/d/R-WZoueKNTtd0Q</t>
  </si>
  <si>
    <t>https://disk.yandex.ru/d/0C_52xMZdrF8Ew</t>
  </si>
  <si>
    <t>https://disk.yandex.ru/d/WBHDCs7YFSwm7Q</t>
  </si>
  <si>
    <t>https://disk.yandex.ru/d/M7KHLEZy9mP2cg</t>
  </si>
  <si>
    <t>ББ-3740-48</t>
  </si>
  <si>
    <t>пгт Новоорловск нет 1</t>
  </si>
  <si>
    <t>Шипилов Дмитрий Олегович 79145069181
Сопровождающий на объекте: Суялату Баирма Дандаровна 8-995-553-3274</t>
  </si>
  <si>
    <t>Монтаж розеток для двух камер</t>
  </si>
  <si>
    <t>ББ-3740-49</t>
  </si>
  <si>
    <t xml:space="preserve"> г Краснокаменск пр-кт Строителей 3</t>
  </si>
  <si>
    <t>Гашкова Виктория Витальевна 79145130850</t>
  </si>
  <si>
    <t>Необходим монтаж 7 розеток СКС</t>
  </si>
  <si>
    <t>ВВБ-3117-43</t>
  </si>
  <si>
    <t xml:space="preserve"> Крутова Ксения Евгеньевна 79101041070</t>
  </si>
  <si>
    <t>Монтаж розеток для подключения ССМ</t>
  </si>
  <si>
    <t>УБ-5885-15</t>
  </si>
  <si>
    <t xml:space="preserve"> г Нягань ул Ленина 25</t>
  </si>
  <si>
    <t xml:space="preserve"> Цыбульский Кирилл Валерьевич 79809271485
Сопровождающий на объекте: Земнухов Виктор Юрьевич (руководитель КИЦ) +7 902 856 61
14;  сервис-менеджер  Цыбульский  Кирилл  Валерьевич  79809271485;  инженер  СБС  Якубец  Алексей Владимирович, +7(982)870-65-52</t>
  </si>
  <si>
    <t>монтаж СКС на РМ</t>
  </si>
  <si>
    <t>СЗБ-5107-23</t>
  </si>
  <si>
    <t>г Северодвинск ул Ломоносова 94</t>
  </si>
  <si>
    <t xml:space="preserve"> Гришин Валерий Александрович 79062803721</t>
  </si>
  <si>
    <t>СКС для камеры</t>
  </si>
  <si>
    <t>СЗБ-3051-84</t>
  </si>
  <si>
    <t xml:space="preserve"> г Великий Устюг ул Красная 128, Подвал, хранилище ХБР</t>
  </si>
  <si>
    <t>Мозохин  Сергей  Николаевич  79115048251,  Хромцов  Дмитрий  Николаевич  +7  911  522  55  79 Сопровождающий на объекте: Усачев Алексей Николаевич, +7(911)046-61-98</t>
  </si>
  <si>
    <t>Необходим монтаж 5-ти портов СКС</t>
  </si>
  <si>
    <t>СРБ-4850-59</t>
  </si>
  <si>
    <t>Киреев Александр Николаевич 79509125799
Сопровождающий на объекте: Шумаков Кирилл +7(910)550-39-91</t>
  </si>
  <si>
    <t>Провести СКС к новому сетевому шкафу в конференц зале(красный прямоугольник на на схеме)
Необходимо установить патч панель на 24 порта в ТШ в конференц зале. Для подключения оборудования ВКС Актуальный режим работы отделений необходимо смотреть на сайте Банка</t>
  </si>
  <si>
    <t xml:space="preserve">УБ-3824-38 </t>
  </si>
  <si>
    <t xml:space="preserve"> г Шадринск ул Свердлова 86</t>
  </si>
  <si>
    <t>Булычев Владимир Александрович 79195837459
Сопровождающий на объекте: Мурзин Алексей Иванович, +7(919)560-08-48</t>
  </si>
  <si>
    <t>Необходим монтаж порта подключения АРМ руководителя КИЦ на 1 этаже, пом. № 37/1.</t>
  </si>
  <si>
    <t xml:space="preserve"> г Лиски ул Свердлова здб1А</t>
  </si>
  <si>
    <t>Счастливцев  Сергей  -ТСО  Пономарев  Евгений  -  КИЦ  +7  915  549  1040, авленко Сергей, +7(910)241-33-37 (СБС)</t>
  </si>
  <si>
    <t>Прокладка кабелей СКС для IP-телевизионных камер из пом. 6 - 1шт., пом. 7-6 шт. плюс резевр с установкой информационных розеток на потолке помещений далее в пом. 4 с подключением в коммутацинные
устройства патч панели, которая монтируется в существующей стойке СКС 19". От места размещения шкафа с контроллером СКУД в пом. 4 проложить два кабеля СКС с учетом резерва, с установкой розеток рядом со шкафом СКУД и подключением к коммутационным устройствам патч панели в стойке 19" СКС. Кабель
канал на стене с розетками 2 шт. в этой же коммутацинной для контроллера скуд. 8 розеток под потолком в помещениях 6 7 для камер</t>
  </si>
  <si>
    <t> 4504490643</t>
  </si>
  <si>
    <t>https://disk.yandex.ru/d/i00cRtSJt9Pk2Q</t>
  </si>
  <si>
    <t>https://disk.yandex.ru/d/gounOOX_H9oFCQ</t>
  </si>
  <si>
    <t>https://disk.yandex.ru/d/f3rM0oOAB9z6xw</t>
  </si>
  <si>
    <t>https://disk.yandex.ru/d/FtR8vgjQ61dFEQ</t>
  </si>
  <si>
    <t>https://disk.yandex.ru/d/yRBh56sqhE3bCg</t>
  </si>
  <si>
    <t>https://disk.yandex.ru/d/tB0JYCCakBa5eA</t>
  </si>
  <si>
    <t>https://disk.yandex.ru/d/OFfE_b028fpdTw</t>
  </si>
  <si>
    <t>https://disk.yandex.ru/d/PNmjq5Rrj97D-A</t>
  </si>
  <si>
    <t>https://disk.yandex.ru/d/rP1k-tuIAm02Eg</t>
  </si>
  <si>
    <t>СЗБ-3051-86</t>
  </si>
  <si>
    <t>141</t>
  </si>
  <si>
    <t>Бабушкинский район, д. Кокшарка, д.2 режим работы:Вт,ср,чт с 8:00-16:00</t>
  </si>
  <si>
    <t>Дресвянкин Н. Е. 8-996-945-1638
Сопровождающий на объекте: Южакова Римма Николаевна 8-921-825-5032</t>
  </si>
  <si>
    <t>Необходимо установить ТКШ, взамен имеющегося, удовлетворяющий требованиям Стандарта. Тип монтажа- настенный; Габариты- не менее 20U 600*600мм; дверь одностворчатая. А также требуется- монтаж 5 новых портов СКС для РМ.</t>
  </si>
  <si>
    <t>УБ-3824-39</t>
  </si>
  <si>
    <t>г Шадринск ул Свердлова 86</t>
  </si>
  <si>
    <t>Анваров  Сергей  Разыкович  79125718500,  Мурзин  Алексей  Иванович, +7(919)560-08-48</t>
  </si>
  <si>
    <t>СКС кат. 5е в кол-ве: 38 шт.</t>
  </si>
  <si>
    <t>перенос портов из коммутаторов находящихся вне кроссовом помещении. Выявлена необходимость в новых
38 СКС портах Для установки в шкаф 5 новых патч панелей необходимо уплотнить СКС в данном шкафу убрав неиспользуемые патч панели.</t>
  </si>
  <si>
    <t>УБ-3824-40</t>
  </si>
  <si>
    <t>с Половинное ул Мостовая зд1</t>
  </si>
  <si>
    <t>Анваров Сергей Разыкович 79125718500
Сопровождающий на объекте: Косаркина Мария Михайловна 8-900-044-0208</t>
  </si>
  <si>
    <t>Необходимо установить ТКШ, взамен имеющейся стойки, удовлетворяющий требованиям Стандарта. Тип монтажа- напольный; Габариты- не менее 42U 800*800мм; дверь одностворчатая. Монтаж новых портов СКС не требуется.</t>
  </si>
  <si>
    <t>УБ-5885-16</t>
  </si>
  <si>
    <t xml:space="preserve"> г Сургут б-р Свободы 2</t>
  </si>
  <si>
    <t>Гриднева Дарья Сергеевна 79227768609</t>
  </si>
  <si>
    <t>В связи с добавлением новых 6 рабочих мест, необходимо провести обследование на возможность установки новых портов СКС</t>
  </si>
  <si>
    <t>https://disk.yandex.ru/d/5pnCjg8MtNJCEA</t>
  </si>
  <si>
    <t>https://disk.yandex.ru/d/mTyOkc1rlTSXrw</t>
  </si>
  <si>
    <t>https://disk.yandex.ru/d/GmXryPinxBFwZQ</t>
  </si>
  <si>
    <t>https://disk.yandex.ru/d/lzQzrNEp19s5Ww</t>
  </si>
  <si>
    <t>СКС кат. 5е в кол-ве: 13шт.</t>
  </si>
  <si>
    <t>ВВБ-3041-49</t>
  </si>
  <si>
    <t>Коротаев Сергей Ильич +7 912 375 89 95
Сопровождающий на объекте: Половинкина Татьяна Сергеевна 8-909-134-6676</t>
  </si>
  <si>
    <t xml:space="preserve">В  коммутационной  необходимо  установить  одну  сетевую  розетку  на  стене  у  подвесного  потолка. </t>
  </si>
  <si>
    <t>ВВБ-3114-19</t>
  </si>
  <si>
    <t>Анисимов Евгений Владимирович 79875752960, 8-51696142
Сопровождающий на объекте: Толстов Виталий Михайлович, +7(917)670-01-29</t>
  </si>
  <si>
    <t xml:space="preserve">ВВБ-3117-44 </t>
  </si>
  <si>
    <t>г Саранск ул Веселовского 45</t>
  </si>
  <si>
    <t>Балыков Дмитрий Анатольевич 79022320352
Сопровождающий на объекте: Вильдякскина Людмила Владимировна 8-937-514-9365</t>
  </si>
  <si>
    <t>СКС кат. 5е в кол-ве: 41 шт.</t>
  </si>
  <si>
    <t>проложить линию СКС для подключения камер видеонаблюдения - 2 шт.</t>
  </si>
  <si>
    <t>Необходимо выполнить работы по протяжке СКС для системы видеонаблюдения.</t>
  </si>
  <si>
    <t>СЗБ-3051-87</t>
  </si>
  <si>
    <t>СЗБ-3051-88</t>
  </si>
  <si>
    <t xml:space="preserve"> г Вологда ул Левичева 5а</t>
  </si>
  <si>
    <t xml:space="preserve"> Матко Сергей Викторович 79115360364</t>
  </si>
  <si>
    <t>Организация рабочего места для наличности Банка</t>
  </si>
  <si>
    <t>Мозохин Сергей Николаевич 79115048251
Сопровождающий  на  объекте:  Хромцов  Дмитрий  Николаевич  +7  911  522  55  79  (ТСО),  Горошкова  Елена Ивановна 8-911-536-7758 (Рук. КИЦа)</t>
  </si>
  <si>
    <t>ЦЧБ-8486-82</t>
  </si>
  <si>
    <t>342</t>
  </si>
  <si>
    <t xml:space="preserve"> пгт Анна ул Ленина 32</t>
  </si>
  <si>
    <t>Счастливцев Сергей Александрович 79102412770
Сопровождающий на объекте: Агишевский Алексей Витальевич 8-960-114-6992</t>
  </si>
  <si>
    <t>Обращение создано в рамках проекта ’’Эффективная наличность” Прокладка кабелей СКС для IP— 
телевизионных камер из пом. 118 - 1шт., пом. 119-5 шт. плюс резевр с установкой информационных 
розеток на потолке помещений далее в пом. 131с подключением в коммутацинные устройства патч панели, которая монтируется в существующей стойке СКС 19". От места размещения шкафа с контроллером СКУД в пом. 131 проложить два кабеля СКС с учетом резерва, с установкой розеток рядом со шкафом СКУД и
подключением к коммутационным устройствам патч панели в стойке 19" СКС.</t>
  </si>
  <si>
    <t xml:space="preserve"> СЗБ-5108-38</t>
  </si>
  <si>
    <t>и. Подзь, Советская 15</t>
  </si>
  <si>
    <t>Белых Михаил Васильевич 8-912-191-2375
Сопровождающий на объекте: Артёменко Олег Анатольевич, +7(912)560-09-52/ Артёменко Олег
Анатольевич, +7(912)560-09-52</t>
  </si>
  <si>
    <t>Необходимо установить ТКШ на место старого, удовлетворяющий Стандартам. Тип монтажа- настенный; Габариты- не менее 22U 600*600мм; дверь одностворчатая. Установка навесного шкафа на пол, переместить картотеку. А также требуется- монтаж 4 новых портов СКС.</t>
  </si>
  <si>
    <t xml:space="preserve">СРБ-4853-35 </t>
  </si>
  <si>
    <t>г Таруса ул Октябрьская ЗА</t>
  </si>
  <si>
    <t>ББ-3741-61</t>
  </si>
  <si>
    <t xml:space="preserve"> г Гусиноозерск ул Ключевская 26</t>
  </si>
  <si>
    <t>Афанасьев Игорь Георгиевич 79834200910
Сопровождающий на объекте: Вотчесова Валентина Александровна +7 951 631 79 61</t>
  </si>
  <si>
    <t>Необходимо организовать 1 порт СКС на 1 этаже в кассе ВСП</t>
  </si>
  <si>
    <t>СРБ-4850-60</t>
  </si>
  <si>
    <t xml:space="preserve"> Медведева Наталия Александровна 79534225680
Сопровождающий на объекте: Преображенская Ирина Константиновна 8-910-702-9214</t>
  </si>
  <si>
    <t>Требуется 31 розетка для установки ір-видеокамер телевизионной системы видеоконтроля</t>
  </si>
  <si>
    <t>https://disk.yandex.ru/d/8rH8anNu2-lxGA</t>
  </si>
  <si>
    <t>https://disk.yandex.ru/d/INNVYqAPUApjeA</t>
  </si>
  <si>
    <t>https://disk.yandex.ru/d/mj0xj5Fq4aCKRQ</t>
  </si>
  <si>
    <t>https://disk.yandex.ru/d/MiYTEJUNAXCA8A</t>
  </si>
  <si>
    <t>https://disk.yandex.ru/d/UkrsTSzQCyhkjg</t>
  </si>
  <si>
    <t>https://disk.yandex.ru/d/A_G4t7smIDT5kA</t>
  </si>
  <si>
    <t>https://disk.yandex.ru/d/2ceNMSaNbXbQPQ</t>
  </si>
  <si>
    <t>https://disk.yandex.ru/d/osmf39p8irIDxw</t>
  </si>
  <si>
    <t>https://disk.yandex.ru/d/n1P-u1HS8CZnNA</t>
  </si>
  <si>
    <t>https://disk.yandex.ru/d/RcDZtb4kUmZebQ</t>
  </si>
  <si>
    <t> 4504492994</t>
  </si>
  <si>
    <t> 4504492241</t>
  </si>
  <si>
    <t>https://disk.yandex.ru/d/Wj9eex1OuAfVXQ</t>
  </si>
  <si>
    <t>ЦЧБ-6471-53</t>
  </si>
  <si>
    <t>Никишин Сергей Александрович 79800878191
Сопровождающий на объекте: Скоморохова Лариса Васильевна 8-920-529-9037</t>
  </si>
  <si>
    <t xml:space="preserve">ВВБ-3041-50 </t>
  </si>
  <si>
    <t>Коротаев Сергей Ильич 79123758995
Сопровождающий на объекте: Шулакова Ольга Леонидовна 8-912-709-6887</t>
  </si>
  <si>
    <t>В коммутационной необходимо установить одну сетевую розетку на стене у подвесного потолка.
риблизительное место установки указано на плане помещения во вложении. При возникновении вопросов по месту установки розетки просьба связаться с Коротаевым С.И. 8-912-375-8995.</t>
  </si>
  <si>
    <t xml:space="preserve">ВВБ-4845-128 </t>
  </si>
  <si>
    <t>Лезина Екатерина Васильевна 79030576456
Сопровождающий на объекте: Тропин Иван Олегович, +7(987)750-39-98</t>
  </si>
  <si>
    <t>Перемещение ненужных портов</t>
  </si>
  <si>
    <t xml:space="preserve">УБ-3824-41 </t>
  </si>
  <si>
    <t xml:space="preserve"> 641530, с Мокроусово ул Советская 27</t>
  </si>
  <si>
    <t>Анваров Сергей Разыкович 79125718500
Сопровождающий на объекте: Важенина Надежда Станиславовна 8-919-582-9974</t>
  </si>
  <si>
    <t>Необходимо установить ТКШ, взамен открытой стойки, удовлетворяющий требованиям Стандарта. Тип монтажа- напольный; Габариты- не менее 42U 800*800мм; дверь одностворчатая. Монтаж новых портов не требуется.</t>
  </si>
  <si>
    <t>УБ-3824-42</t>
  </si>
  <si>
    <t xml:space="preserve"> 641040. рп Мишкино ул Ленина 26</t>
  </si>
  <si>
    <t>Анваров Сергей Разыкович 79125718500
Сопровождающий на объекте: Шибанова Екатерина Сергеевна 8-902-590-3356</t>
  </si>
  <si>
    <t xml:space="preserve">Необходимо установить ТКШ, взамен стойки, удовлетворяющий требованиям Стандарта. Тип монтажа- напольный; Габариты- не менее 42U 800*800мм; дверь одностворчатая. Монтаж новых портов не требуется. </t>
  </si>
  <si>
    <t>УБ-3824-43</t>
  </si>
  <si>
    <t xml:space="preserve"> 641310. с Кетово ул Космонавтов стр38</t>
  </si>
  <si>
    <t>Анваров Сергей Разыкович 79125718500
Сопровождающий на объекте: Чулакова Елена Александровна 8-963-435-1511</t>
  </si>
  <si>
    <t>Необходимо установить ТКШ, взамен имеющегося, удовлетворяющий требованиям Стандарта. Тип
монтажа- напольный; Габариты- не менее 42U 800*800мм; дверь одностворчатая. Монтаж новых портов не требуется.</t>
  </si>
  <si>
    <t>УБ-3824-44</t>
  </si>
  <si>
    <t>с Лесниково мкр КГСХА 2</t>
  </si>
  <si>
    <t>Анваров Сергей Разыкович 79125718500
Сопровождающий на объекте: Плотникова Оксана Вячеславовна 8-982-803-5739</t>
  </si>
  <si>
    <t>Необходимо установить ТКШ, взамен имеющегося- над сейфом (на сейф не ставить), удовлетворяющий требованиям Стандарта. Тип монтажа-настенный; Габариты- не менее 18U 600*600мм; Дверь
одностворчатая. Монтаж новых портов не требуется.</t>
  </si>
  <si>
    <t xml:space="preserve">УБ-5885-17 </t>
  </si>
  <si>
    <t>г Урай ул Ленина 90</t>
  </si>
  <si>
    <t xml:space="preserve"> Бабаян Ирина Никифоровна 79088966925
Сопровождающий на объекте: РКИЦ: Вовк Сергей Иванович 8-982-153-0446, СБС: Касьянов Антон Игоревич, +7(982)870-65-40</t>
  </si>
  <si>
    <t>Требуется провести СКС розетки для 2 х рабочих мест (1 РМ сигма+омега)</t>
  </si>
  <si>
    <t>ББ-3740-50</t>
  </si>
  <si>
    <t xml:space="preserve"> г Чита ул Подгорбунского 62</t>
  </si>
  <si>
    <t>Шияпов Наиль Галимзянович 79144702838</t>
  </si>
  <si>
    <t xml:space="preserve">Организация  6  информационных  розеток  для  подключения  видеокамер  и  контроллера  СКУД  Sigur. </t>
  </si>
  <si>
    <t>https://disk.yandex.ru/d/4g4hQFvyufW3QA</t>
  </si>
  <si>
    <t>https://disk.yandex.ru/d/exrXy_QSSuO5TA</t>
  </si>
  <si>
    <t>https://disk.yandex.ru/d/IoA98EDhmJrt3g</t>
  </si>
  <si>
    <t>https://disk.yandex.ru/d/D8kbDOb80dVjVg</t>
  </si>
  <si>
    <t>https://disk.yandex.ru/d/10hHog2axDBdqA</t>
  </si>
  <si>
    <t>https://disk.yandex.ru/d/SbN49F_I5Hpv_g</t>
  </si>
  <si>
    <t>https://disk.yandex.ru/d/f4sGXH94HYbIPg</t>
  </si>
  <si>
    <t>https://disk.yandex.ru/d/7hh0rK-brhpikA</t>
  </si>
  <si>
    <t> 4504493971</t>
  </si>
  <si>
    <t>г Казань ул Бутлерова 44,1 этаж</t>
  </si>
  <si>
    <t>ВВБ-3119-87</t>
  </si>
  <si>
    <t>для увеличения зоны покрытия wi-fi в  ЕРКЦ. Делаем 8 портов согласно РП для ТД wifi запотолочным пространством в УБ 1 этаж</t>
  </si>
  <si>
    <t>ВВБ-3119-88</t>
  </si>
  <si>
    <t>г Казань ул Айвазовского ЗА</t>
  </si>
  <si>
    <t>Минаков Рамиль Рашитович 79179333333</t>
  </si>
  <si>
    <t>Требуется подключить 7 новых рабочих мест</t>
  </si>
  <si>
    <t>СЗБ-5108-41</t>
  </si>
  <si>
    <t>и. Койдин, Набережная 32</t>
  </si>
  <si>
    <t>Белых М. В. 8-912-191-2375
Сопровождающий на объекте: Вереникин Владислав Андреевич 8-912-157-2580</t>
  </si>
  <si>
    <t>Необходимо установить ТКШ, взамен белого ТКШ, удовлетворяющий требованиям Стандарта. Тип
монтажа- напольный; Габариты- не менее 20U 600*600мм; дверь одностворчатая. Монтаж новых портов не требуется.</t>
  </si>
  <si>
    <t>СЗБ-5108-42</t>
  </si>
  <si>
    <t>26</t>
  </si>
  <si>
    <t xml:space="preserve"> Сыктывкар, Школьная 2/4</t>
  </si>
  <si>
    <t>Белых Михаил Васильевич 8-912-191-2375
Сопровождающий на объекте: Габова Юлия Александровна 8-904-228-2232</t>
  </si>
  <si>
    <t>заменить существующий ТКШ на ТКШ 42U 800x800 дверь двухстворчатая</t>
  </si>
  <si>
    <t xml:space="preserve">СИБ-3748-94 </t>
  </si>
  <si>
    <t xml:space="preserve"> 662850. с. Каратузские, ул. Советская, д.44</t>
  </si>
  <si>
    <t>: Золотарев Сергей Андреевич 8-950-409-1408
Сопровождающий на объекте: Рунц Светлана Владимировна 8-950-966-5192</t>
  </si>
  <si>
    <t>Необходимо установить ТКШ, взамен имеющихся, с дальнейшем объединением в новый ТКШ, 
удовлетворяющий требованиям Стандарта. Тип монтажа- напольный; Габариты- не менее 32U 600*600мм; дверь одностворчатая. Монтаж новых портов не требуется.</t>
  </si>
  <si>
    <t>ЦЧБ-6471-54</t>
  </si>
  <si>
    <t>Никишин  Сергей  Александрович  +7  905  855  90  09,  СБС  Володин  Алексей Владимирович, +7(910)255-28-33</t>
  </si>
  <si>
    <t>Обращение  создано  в  рамках  проекта  «Эффективная  наличность».  Сделать  только  6  портов  СКС  согласно плана.</t>
  </si>
  <si>
    <t>ВВБ-3117-45</t>
  </si>
  <si>
    <t>Многофункциональное  здание;  №  8589  099  г  Саранск  пр-кт  70 лет Октября 86</t>
  </si>
  <si>
    <t>Митрофанова Надежда Юрьевна 79047811536
Сопровождающий на объекте: Зямкина Марина Викторовна +7 905 009 88 34</t>
  </si>
  <si>
    <t>Требуется прокладка новой СКС из серверной до УС 11083258.</t>
  </si>
  <si>
    <t>ВВБ-3117-46</t>
  </si>
  <si>
    <t>Волгушев Василий Николаевич 79271812656</t>
  </si>
  <si>
    <t xml:space="preserve">Добрый день! Необходимо  выполнить работы по  протяжке СКС для системы видеонаблюдения.  На концах каждой линии установить RJ-45  розетки.  Все подключения необходимо  промаркировать с занесением в КЖ. </t>
  </si>
  <si>
    <t xml:space="preserve">СРБ-4850-61 </t>
  </si>
  <si>
    <t>Букреев Василий Васильевич 79260258309
Сопровождающий на объекте: Комаров Юрий Алексеевич +7 919 082 17 20</t>
  </si>
  <si>
    <t>Сделать разъём для подключения вай фай точки доступа на 0 этаже КИЦ. Есть только провод СКС, разъёма нет. Для вай фай точки доступа АРОЗ - указана на плане во вложении.</t>
  </si>
  <si>
    <t xml:space="preserve">УБ-3824-48 </t>
  </si>
  <si>
    <t>с Альменево ул Советская 12</t>
  </si>
  <si>
    <t xml:space="preserve"> Анваров Сергей Разыкович 79125718500</t>
  </si>
  <si>
    <t>Необходимо  установить  телекоммуникационный  шкаф  42U  800x800  взамен  старого  ТКШ  с  переносом  СКС в новый ТКШ.</t>
  </si>
  <si>
    <t>УБ-5885-18</t>
  </si>
  <si>
    <t>Ханты-Мансийский р-н, с. Цингалы, ул. Советская, д.20 режим работы:Ср,чт с 10:00-16:00</t>
  </si>
  <si>
    <t>Бердюгин Сергей Васильевич 8-912-927-0191
Сопровождающий на объекте: Кучина Дарья Александровна 8-904-479-1609</t>
  </si>
  <si>
    <t>Необходимо  установить  телекоммуникационный  шкаф  18U  взамен  ТКШ  ТСО.  Монтаж  4  новых  портов СКС.</t>
  </si>
  <si>
    <t>СЗБ-1896-35</t>
  </si>
  <si>
    <t>01364</t>
  </si>
  <si>
    <t>пгт Умба ул Беломорская 6</t>
  </si>
  <si>
    <t xml:space="preserve">1 порт СКС для Wi-Fi на потолке в кассе. Для точки доступа 5 - указана на плане во вложении. </t>
  </si>
  <si>
    <t xml:space="preserve">ЮЗБ-8351-05 </t>
  </si>
  <si>
    <t>г Элиста ул им Номто Очирова 7А</t>
  </si>
  <si>
    <t xml:space="preserve">Киринов Эрдни Зурганович 79615418855
Сопровождающий  на  объекте:  Басханжиев  Санал  +7  937  195  87  17(Рук)  Лиджиев  Очир,  +7(989)730-00-26 </t>
  </si>
  <si>
    <t>Установка 3 новых портов, перенос существующих 2 портов для ЖК СУО</t>
  </si>
  <si>
    <t>https://disk.yandex.ru/d/Lml6TSmAky6t9Q</t>
  </si>
  <si>
    <t>https://disk.yandex.ru/d/M9yoaGcybBvgrQ</t>
  </si>
  <si>
    <t>https://disk.yandex.ru/d/fO4_RscnfI-eBw</t>
  </si>
  <si>
    <t>https://disk.yandex.ru/d/uNujISJ8jJFwdg</t>
  </si>
  <si>
    <t>https://disk.yandex.ru/d/l_JmpG4XMKPoIA</t>
  </si>
  <si>
    <t>https://disk.yandex.ru/d/qqU6bhex0wGa4Q</t>
  </si>
  <si>
    <t>https://disk.yandex.ru/d/aFKwtNu3Tzja7w</t>
  </si>
  <si>
    <t>https://disk.yandex.ru/d/2MB3RkrSWNq42w</t>
  </si>
  <si>
    <t>https://disk.yandex.ru/d/6Wjj6BPeyU-kVg</t>
  </si>
  <si>
    <t>https://disk.yandex.ru/d/i1YUGiNSy6LyKg</t>
  </si>
  <si>
    <t>https://disk.yandex.ru/d/kno7wcTtC_dTzQ</t>
  </si>
  <si>
    <t>https://disk.yandex.ru/d/uGO97cc6h8e0eA</t>
  </si>
  <si>
    <t>https://disk.yandex.ru/d/HxbezkkMXLFEzA</t>
  </si>
  <si>
    <t xml:space="preserve">Казань 50005013119 от 09.07.2024 </t>
  </si>
  <si>
    <t>ВВБ-3041-51</t>
  </si>
  <si>
    <t xml:space="preserve"> пгт Арбаж ул Советская 12</t>
  </si>
  <si>
    <t>Сапожников Александр Владимирович 79195242775
Сопровождающий на объекте: Новосёлова Екатерина Олеговна 8-919-521-0994</t>
  </si>
  <si>
    <t>Необходимо установить 2 сетевых розетки: 1 - в кассе над сейфом на потолке для подключения ір камеры; 2 - внутри/рядом с офисным банкоматом ВСП для подключения ОПС УС.</t>
  </si>
  <si>
    <t>Чагодощенский р-н, р.п. Сазоново, ул. Советская, д.86Б</t>
  </si>
  <si>
    <t>Дресвянкин Никита Евгеньевич8-996-945-1638/ Талашов Андрей
Николаевич, +7(981)841-14-16</t>
  </si>
  <si>
    <t>СЗБ-3051-83</t>
  </si>
  <si>
    <t>Необходимо установить ТКШ на место старого, удовлетворяющий Стандартам Тип монтажа- настенный; Габариты- не менее 18U 600*600мм; дверь одностворчатая. Предупреждаю, если установить 18U, то 
возможно дверь будет ударяться об него. НЕ требуется монтаж новых портов СКС.</t>
  </si>
  <si>
    <t xml:space="preserve"> СЗБ-5108-40</t>
  </si>
  <si>
    <t>124</t>
  </si>
  <si>
    <t>пгт. Изъян, Центральная 7 режим работы:Вт с 8:30-16:30</t>
  </si>
  <si>
    <t>Белых  Михаил  Васильевич  8-912-191-2375/Посельский  Юрий  Сергеевич, +7(912)140-05-31</t>
  </si>
  <si>
    <t>Необходимо установить ТКШ, удовлетворяющий требованиям Стандарта. Тип монтажа- настенный;
Габариты-  не  менее  20U  600*600мм;  дверь  одностворчатая.  А  также  требуется-  монтаж  4  новых  портов СКС.</t>
  </si>
  <si>
    <t>СРБ-4853-36</t>
  </si>
  <si>
    <t>№  8608  0253,  8608  0256  г  Калуга  ул Кирова 21А</t>
  </si>
  <si>
    <t>Сазонов Константин Николаевич 79108639590</t>
  </si>
  <si>
    <t>Необходимо  проложить  ВОЛС  (многомод)  с  1-го  на  5-й  этаж  (КИЦ-ОУС)  для  подключения  АСО</t>
  </si>
  <si>
    <t>монтаж  портов  для  нового  РМ,  Дляна  планет  не  отмечена  кроссовая,  подключения  компьютеров (внутренний, внешний) к сети интернет</t>
  </si>
  <si>
    <t>СИБ-3744-21</t>
  </si>
  <si>
    <t xml:space="preserve"> г Томск пр-кт Фрунзе 90/1</t>
  </si>
  <si>
    <t>Сербина Анна Сергеевна 79539257079
Сопровождающий на объекте: Сыров Владислав Александрович, +7(913)871-31-72</t>
  </si>
  <si>
    <t xml:space="preserve">СИБ-3748-98 </t>
  </si>
  <si>
    <t>0907</t>
  </si>
  <si>
    <t xml:space="preserve"> Шефер Ольга Алексеевна 79082066075
Сопровождающий на объекте: Минакаева Зульфира Тагировна Заместитель руководителя офиса 8-908-214-0902</t>
  </si>
  <si>
    <t>УБ-3825-190</t>
  </si>
  <si>
    <t>г Уфа пр-кт Октября 132/3</t>
  </si>
  <si>
    <t>азаров Владимир Петрович 79173710937
Сопровождающий на объекте: Ахмадуллин Эльдар +7(917)771-62-13</t>
  </si>
  <si>
    <t>Необходим монтаж розеток СКС для замены аналогового ТСВ на IP</t>
  </si>
  <si>
    <t xml:space="preserve"> ББ-3740-51 </t>
  </si>
  <si>
    <t>пгт Новая Чара ул Молдованова 2</t>
  </si>
  <si>
    <t>Шипилов Дмитрий Олегович 79145069181</t>
  </si>
  <si>
    <t>Модернизация ТСВ, подключение одной видеокамеры.</t>
  </si>
  <si>
    <t>https://disk.yandex.ru/d/g2MMJ1HyrKHcxw</t>
  </si>
  <si>
    <t>https://disk.yandex.ru/d/tx_g0SPJuhZfMQ</t>
  </si>
  <si>
    <t>https://disk.yandex.ru/d/sq9RyZZ_5VcxNg</t>
  </si>
  <si>
    <t>https://disk.yandex.ru/d/BFzE_NsaBtTdSw</t>
  </si>
  <si>
    <t>https://disk.yandex.ru/d/Ndoxlq63LXJg-A</t>
  </si>
  <si>
    <t>https://disk.yandex.ru/d/FlkbbaTYjpHNgg</t>
  </si>
  <si>
    <t>https://disk.yandex.ru/d/qB-k3SxtM_fWlA</t>
  </si>
  <si>
    <t>https://disk.yandex.ru/d/H-fiUl9Au1F1XA</t>
  </si>
  <si>
    <t xml:space="preserve">ББ-3741-62 </t>
  </si>
  <si>
    <t>г. Закаменск, ул. Ленина, 25</t>
  </si>
  <si>
    <t>Санжижапов Юрий Борисович +79148374228
Сопровождающий на объекте: Нимаева Надежда Баировна 8-950-393-7447</t>
  </si>
  <si>
    <t>ВВБ-4845-130</t>
  </si>
  <si>
    <t>Убрать скс розетки в кабельканал</t>
  </si>
  <si>
    <t>ВВБ-4845-131</t>
  </si>
  <si>
    <t xml:space="preserve">  №  9042  0736  г  Богородск  ул
Ленина 206А</t>
  </si>
  <si>
    <t>СЗБ-3051-89</t>
  </si>
  <si>
    <t xml:space="preserve"> г Череповец б-р Доменщиков 29</t>
  </si>
  <si>
    <t xml:space="preserve"> Макеев Кирилл Михайлович +7 999 560 00 09
Сопровождающий на объекте: Соколов Андрей +7(911)548-23-84</t>
  </si>
  <si>
    <t>прошу создать СКС по адресу 8638; Cherepovets, Domenshikov, 29; Et. 2; Pm. okno 2 Интересует принтер 78:8C:77:82:DE:43 (26.42.30.24) При обследовании прошу оценить потребность для других типов устройств за данным рабочем местом и запланировать создание СКС с кол-вом портов, которое позволит отказаться от хаба</t>
  </si>
  <si>
    <t>СЗБ-3051-90</t>
  </si>
  <si>
    <t>Меснянкина Юлия Венедиктовна 79115230092
Сопровождающий на объекте: Скачков Евгений Дмитриевич +7 981 500 94 81</t>
  </si>
  <si>
    <t>Монтаж 2 потов СКС для подключения нового рабочего места</t>
  </si>
  <si>
    <t xml:space="preserve"> СИБ-3748-95</t>
  </si>
  <si>
    <t xml:space="preserve"> г. Зеленогорск, ул. Молодежная, д.З</t>
  </si>
  <si>
    <t>Литвинов Роман Юрьевич 8-913-031-3224
Сопровождающий на объекте: Краснопеева Ольга Владимировна 8-913-560-4068</t>
  </si>
  <si>
    <t>Необходимо  установить  телекоммуникационный  шкаф  47/48U  800x800  взамен  2-ух  старых  ТКШ  с переносом СКС в новый ТКШ.</t>
  </si>
  <si>
    <t>СИБ-3748-96</t>
  </si>
  <si>
    <t xml:space="preserve"> с. Ермаковское, ул. Ленина, д.87</t>
  </si>
  <si>
    <t>Необходимо  установить телекоммуникационный шкаф 42U 800x800  взамен старого  ТКШ с переносом СКС в новый ТКШ. ТКШ необходимо разместить с отступами если возможно: с левой стороны - 460 мм; с правой
- 500 мм; с тыльной стороны - 800 мм; с лицевой стороны - 1200 мм.</t>
  </si>
  <si>
    <t>СИБ-3748-97</t>
  </si>
  <si>
    <t>Шушенский р-он,пгт.Шушенское,мкр.3-й,д.8</t>
  </si>
  <si>
    <t>Золотарев Сергей Андреевич 8-950-409-1408,Щербакова Татьяна Николаевна 89232161427</t>
  </si>
  <si>
    <t>Золотарев Сергей Андреевич 8-950-409-1408,Сопровождающий на объекте: Орловская Евгения Михайловна 8-967-613-2290</t>
  </si>
  <si>
    <t>Необходими установить теллекоммуникационный шкаф 47/48U 800х800 взамен стойки с переносом СКС в новый ТКШ</t>
  </si>
  <si>
    <t>УБ-3825-194</t>
  </si>
  <si>
    <t xml:space="preserve"> г Уфа б-р Ибрагимова 42</t>
  </si>
  <si>
    <t xml:space="preserve"> Назаров Владимир Петрович 79173710937
Сопровождающий на объекте: Тулябаев Загир Факилович, +7(917)-470-13-02</t>
  </si>
  <si>
    <t>СИБ-3821-106</t>
  </si>
  <si>
    <t>Отрохов Дмитрий Русланович 79139667246
Сопровождающий на объекте: Сачков Александр Леонидович 8-983-110-0236</t>
  </si>
  <si>
    <t>Монтаж порта для подключения ВКС установки</t>
  </si>
  <si>
    <t xml:space="preserve"> ЦЧБ-8486-83</t>
  </si>
  <si>
    <t>0441</t>
  </si>
  <si>
    <t>Воронежская  обл.  Новохоперский  р-н,  с.  Красное,  пл.  площадь Революции, д.2А режим работы:Пн,вт с 8:30-14:00</t>
  </si>
  <si>
    <t>Клименченко Марина Васильевна +7-951-567-5360</t>
  </si>
  <si>
    <t>Необходимо  установить  телекоммуникационный  шкаф  20U  600x600  в  сейфовом  помещении  (см.  схему).- Монтаж 5 новых портов СКС (4 на PM, 1 банкомат).</t>
  </si>
  <si>
    <t>https://disk.yandex.ru/d/HY_c9PyqkzerpA</t>
  </si>
  <si>
    <t>https://disk.yandex.ru/d/ziV8yEagBbNCSg</t>
  </si>
  <si>
    <t>https://disk.yandex.ru/d/duRld9mewqqw-Q</t>
  </si>
  <si>
    <t>https://disk.yandex.ru/d/nMwaERwCl2QbyA</t>
  </si>
  <si>
    <t>https://disk.yandex.ru/d/qilfOZpes5JGVg</t>
  </si>
  <si>
    <t>https://disk.yandex.ru/d/tutmwFHla5AW9w</t>
  </si>
  <si>
    <t>https://disk.yandex.ru/d/KjnvyEAIfMPJwQ</t>
  </si>
  <si>
    <t>https://disk.yandex.ru/d/WDG_m3vVWwmoQg</t>
  </si>
  <si>
    <t>https://disk.yandex.ru/d/dkkaT083UJiqvQ</t>
  </si>
  <si>
    <t>https://disk.yandex.ru/d/7TIhmOihhCoFCA</t>
  </si>
  <si>
    <t>https://disk.yandex.ru/d/J3_Yv-7otYeRjQ</t>
  </si>
  <si>
    <t xml:space="preserve">УБ-3824-45 </t>
  </si>
  <si>
    <t>Анваров Сергей Разыкович 79125718500
Сопровождающий на объекте: Михайлова Марина Александровна 8-919-579-1049</t>
  </si>
  <si>
    <t>Необходимо  установить  телекоммуникационный  шкаф  42U  800x800  взамен  стойки  и  малого  ТКШ  с переносом СКС в новый ТКШ.</t>
  </si>
  <si>
    <t xml:space="preserve">УБ-3824-46 </t>
  </si>
  <si>
    <t>г Макушино ул Красная Площадь 2</t>
  </si>
  <si>
    <t xml:space="preserve">Необходимо  установить  телекоммуникационный  шкаф  47/48U  с  переносом  СКС  в  новый  ТКШ. </t>
  </si>
  <si>
    <t>УБ-3824-47</t>
  </si>
  <si>
    <t xml:space="preserve"> Анваров Сергей Разыкович 79125718500
Сопровождающий на объекте: Черемина Анастасия Евгеньевна 8-912-521-5924</t>
  </si>
  <si>
    <t>Необходимо  установить  телекоммуникационный  шкаф  42U  800x800  взамен  стойки  с  переносом  СКС  в новый ТКШ.</t>
  </si>
  <si>
    <t>https://disk.yandex.ru/d/YMj82CV0d0zGnA</t>
  </si>
  <si>
    <t>https://disk.yandex.ru/d/Ck1ImWXAR2O-GQ</t>
  </si>
  <si>
    <t>https://disk.yandex.ru/d/Edun9uMRU7ZcEw</t>
  </si>
  <si>
    <t>Демонтаж части или всей существующей СКС (порт): 394 шт.</t>
  </si>
  <si>
    <t>Перемещение/Восстановление ранее используемых портов в пределах объекта (порт): 19 шт.</t>
  </si>
  <si>
    <t>ВВБ-3041-52</t>
  </si>
  <si>
    <t>0218</t>
  </si>
  <si>
    <t xml:space="preserve"> пгт Юрья ул Ленина 23</t>
  </si>
  <si>
    <t>Коротаев Сергей Ильич 79123758995</t>
  </si>
  <si>
    <t>В коммутационной необходимо установить одну сетевую розетку на стене у подвесного потолка, 
риблизительное место установки указано на плане помещения во вложении. При возникновении вопросов по месту установки розетки просьба связаться с Коротаевым С.И. 8-912-375-8995.</t>
  </si>
  <si>
    <t>ВВБ-3041-53</t>
  </si>
  <si>
    <t xml:space="preserve"> г Котельнич ул Советская 108</t>
  </si>
  <si>
    <t>Сапожников Александр Владимирович 79195242775
Сопровождающий на объекте: Шабалина Ольга Олеговна 8-912-332-1482</t>
  </si>
  <si>
    <t>Необходима сетевая розетка в комнате выдачи оружия на потолке для подключения ір камеры.</t>
  </si>
  <si>
    <t xml:space="preserve">ВВБ-3238-18 </t>
  </si>
  <si>
    <t>Аширкин Александр Евгеньевич +7 917 710 13 03
Сопровождающий на объекте: Чикунов Николай Иванович, +7(917)700-31-50</t>
  </si>
  <si>
    <t xml:space="preserve">Монтаж  12  медных  портов  от  узлового  помещения  кампуса  (пом.  314)  до  кроссовой  ВСП  8614/068. </t>
  </si>
  <si>
    <t>ВВБ-3238-19</t>
  </si>
  <si>
    <t xml:space="preserve"> Аширкин Александр Евгеньевич (гл инженер) +7 9177101303; инженер СБС Чикунов Николай Иванович, +7(917)700-31-50</t>
  </si>
  <si>
    <t>Необходимо смонтировать по 4 пары ВОЛС SM (LC-LC) от узлового помещения каб. 314 до кроссового помещения ВСП 8614/068. Лотки уже проложены.</t>
  </si>
  <si>
    <t>ВВБ-4845-129</t>
  </si>
  <si>
    <t>Кулакевич Юлия Владимировна 79030448846
Сопровождающий на объекте: Пономарев Евгений Николаевич, +7(910)383-01-63</t>
  </si>
  <si>
    <t>Необходим монтаж 2-х портов СКС переговорная комната 605 и порт СКС БИРС при входе</t>
  </si>
  <si>
    <t xml:space="preserve"> ВВБ-4845-132 </t>
  </si>
  <si>
    <t>0929</t>
  </si>
  <si>
    <t>рп Сокольское ул Кирова 7</t>
  </si>
  <si>
    <t>Сычев Дмитрий Игоревич 79200595421
Сопровождающий на объекте: Воробьёва Елена Анатольевна +7 904 058 60 88</t>
  </si>
  <si>
    <t>Необходимо  установить  информационную  розетку  в  кассе  для  подключения  счетно-сортировочной машинки</t>
  </si>
  <si>
    <t>ДВБ-2489-08</t>
  </si>
  <si>
    <t xml:space="preserve"> с Илирней ул Центральная 6Б режим работы:Пн,пт с 9:00-13:00</t>
  </si>
  <si>
    <t>Музраев Мингиян Борисович 79246660405
Сопровождающий на объекте: Гарцевич Ольга Геннадьевна (сотрудник ВСП) 8-905-649-3401, 8-968-140-5229</t>
  </si>
  <si>
    <t>ДВБ-2489-09</t>
  </si>
  <si>
    <t xml:space="preserve"> с Островное ул 50 лет Советской Власти 5 режим работы:Пн,ср,пт с16:00-19:00</t>
  </si>
  <si>
    <t>Музраев Мингиян Борисович 79246660405
Сопровождающий на объекте: Косицына Диана Владимировна (сотрудник ВСП) 8-965-987-6941</t>
  </si>
  <si>
    <t>Удмуртия, с Киясово, ул Советская, 2</t>
  </si>
  <si>
    <t>Коншин А. Ю. 8-982-440-2051/Чикичёв А.Л. 8-912-021-5489
Сопровождающий на объекте: Шамшурина Елена Сергеевна 8-922-691-5777</t>
  </si>
  <si>
    <t>ВВБ-3392-47</t>
  </si>
  <si>
    <t>ВВБ-3392-48</t>
  </si>
  <si>
    <t xml:space="preserve"> г Воткинск, ул Победы, 7</t>
  </si>
  <si>
    <t>: Коншин А. Ю. 8-982-440-2051/Чикичёв А.Л. 8-912-021-5489
Сопровождающий на объекте: Баранова Зульфия Алфатовна 8-912-445-4203</t>
  </si>
  <si>
    <t>Необходимо установить ТКШ, взамен имеющегося, удовлетворяющий требованиям Стандарта. Тип
монтажа- напольный; Габариты- не менее 32U 600*600мм; дверь одностворчатая. Монтаж новых портов не требуется.</t>
  </si>
  <si>
    <t xml:space="preserve"> СИБ-3749-05 </t>
  </si>
  <si>
    <t xml:space="preserve"> с Бай-Хаак ул Белинского 4</t>
  </si>
  <si>
    <t>Соловьева Анна Николаевна 79137235623
Сопровождающий на объекте: Канчыыр Виктория Валерьевна 8-923-387-2858</t>
  </si>
  <si>
    <t>повреждена СКС от серверной до УС 60209482</t>
  </si>
  <si>
    <t xml:space="preserve"> СИБ-3821-108 </t>
  </si>
  <si>
    <t xml:space="preserve"> СИБ-3748-99 </t>
  </si>
  <si>
    <t>0503</t>
  </si>
  <si>
    <t xml:space="preserve"> 660910. п. Кедровый, ул. Жуковского, д.2</t>
  </si>
  <si>
    <t>: Золотарев Сергей Андреевич 8-950-409-1408
Сопровождающий на объекте: Акопская Надежда Михайловна 8-923-312-1553</t>
  </si>
  <si>
    <t>Необходимо установить ТКШ, взамен ТКШ СКС и ТСО на место ТКШ СКС, удовлетворяющий требованиям Стандарта. Тип монтажа- напольный; Габариты- не менее 32U 600*600мм; дверь одностворчатая. Монтаж новых портов не требуется.</t>
  </si>
  <si>
    <t xml:space="preserve">УБ-3824-49 </t>
  </si>
  <si>
    <t>641200. № 8599 096 рп Юргамыш ул Соседовой 20</t>
  </si>
  <si>
    <t xml:space="preserve"> Анваров Сергей Разыкович 79125718500
Сопровождающий на объекте: Вотинова Алена Павловна 8-909-172-0396</t>
  </si>
  <si>
    <t>Необходимо установить ТКШ, взамен стойки, удовлетворяющий требованиям Стандарта. Тип монтажа- напольный; Габариты- не менее 42U 800*800мм; дверь одностворчатая. Монтаж новых портов не требуется.</t>
  </si>
  <si>
    <t>УБ-3824-50</t>
  </si>
  <si>
    <t xml:space="preserve"> 641210. п Новый Мир ул Советская 6 режим работы :Пн,ср с8:00-14:00</t>
  </si>
  <si>
    <t>Анваров Сергей Разыкович 79125718500
Сопровождающий на объекте: Бабушкина Ольга Анатольевна 8-912-836-4363</t>
  </si>
  <si>
    <t>Необходимо установить ТКШ, взамен имеющегося ТКШ и тумбы (демонтаж тумбы не входит в договор с подрядчиком) удовлетворяющий требованиям Стандарта. Тип монтажа- напольный; Габариты- не менее 32U 600*600мм; дверь одностворчатая. Монтаж новых портов не требуется.</t>
  </si>
  <si>
    <t xml:space="preserve">СРБ-4754-40 </t>
  </si>
  <si>
    <t>г Рязань ул Дзержинского 33</t>
  </si>
  <si>
    <t>Рязанов Вячеслав Сергеевич 79106444402</t>
  </si>
  <si>
    <t>Монтаж портов СКС на новое РМ</t>
  </si>
  <si>
    <t xml:space="preserve"> СЗБ-5108-43 </t>
  </si>
  <si>
    <t>119</t>
  </si>
  <si>
    <t>169473, с. Краспобор, Центральная, 117</t>
  </si>
  <si>
    <t>Белых Михаил Васильевич 8-912-191-2375
Сопровождающий на объекте: Сенюкова Клавдия Николаевна 8-904-238-5260, 8-912-193-6192</t>
  </si>
  <si>
    <t>Необходимо  установить  телекоммуникационный  шкаф  20U  600x600  согласно  схеме.  Монтаж  15  новых портов СКС.</t>
  </si>
  <si>
    <t xml:space="preserve">СЗБ-5108-44 </t>
  </si>
  <si>
    <t>113</t>
  </si>
  <si>
    <t xml:space="preserve"> 169445, п. Митрофан-Дикост, Центральная, 10 режим работы:Пн,ср с 9:00-17:30</t>
  </si>
  <si>
    <t>Белых Михаил Васильевич 8-912-191-2375
Сопровождающий на объекте: Свитек Тамара Петровна 8-912-101-0696</t>
  </si>
  <si>
    <t>Необходимо  установить  телекоммуникационный  шкаф  20U  600x600  взамен  старого  ТКШ.  Монтаж  4  новых портов СКС.</t>
  </si>
  <si>
    <t xml:space="preserve"> СЗБ-5108-45</t>
  </si>
  <si>
    <t>106</t>
  </si>
  <si>
    <t xml:space="preserve"> 169511, с. Усть-Ухта, Центральная, 4 режим работы:Пн,ср,пт с 9:00-15:00</t>
  </si>
  <si>
    <t>Белых Михаил Васильевич 8-912-191-2375
Сопровождающий на объекте: Ившина Татьяна Анатольевна 8-912-947-3088</t>
  </si>
  <si>
    <t>Необходимо  установить  телекоммуникационный  шкаф  18U  600x600  взамен  старого  с  переносом существующей СКС в новый ТКШ. Прикрутить к стене с отступом от сейфа.</t>
  </si>
  <si>
    <t xml:space="preserve">СЗБ-5108-46 </t>
  </si>
  <si>
    <t xml:space="preserve"> с. Выльгорт, Д. Каликовой, 72</t>
  </si>
  <si>
    <t xml:space="preserve"> Белых Михаил Васильевич 8-912-191-2375
Сопровождающий на объекте: Краснова Ольга Ивановна 8-912-143-0554</t>
  </si>
  <si>
    <t>Необходимо  установить  телекоммуникационный  шкаф  32U  800x800,  вместо  2-ух  стоек,  с  переносом существующей СКС в новый ТКШ.</t>
  </si>
  <si>
    <t xml:space="preserve"> СЗБ-5108-47</t>
  </si>
  <si>
    <t>п. Тракт, Лесная 20 режим работы:Ср,чт,пт с 8:00-15:00</t>
  </si>
  <si>
    <t xml:space="preserve"> Белых Михаил Васильевич 8-912-191-2375
Сопровождающий на объекте: Кугейко Галина Андреевна 8-912-114-5692</t>
  </si>
  <si>
    <t xml:space="preserve">УБ-3825-195 </t>
  </si>
  <si>
    <t xml:space="preserve"> г Уфа ул Гвардейская 35/1</t>
  </si>
  <si>
    <t>https://disk.yandex.ru/d/-ZtO3I3Il6VEuA</t>
  </si>
  <si>
    <t>https://disk.yandex.ru/d/83zx266DNsGZIA</t>
  </si>
  <si>
    <t>https://disk.yandex.ru/d/YcboE9WrtDy65A</t>
  </si>
  <si>
    <t>https://disk.yandex.ru/d/4SVAG8kq5kr9cg</t>
  </si>
  <si>
    <t>https://disk.yandex.ru/d/xL0SuhVxw3GHgg</t>
  </si>
  <si>
    <t>https://disk.yandex.ru/d/d77pVdIl-TPLow</t>
  </si>
  <si>
    <t>https://disk.yandex.ru/d/ekk3EVuleZiRFw</t>
  </si>
  <si>
    <t>https://disk.yandex.ru/d/MZ_XSmu7yPD0dg</t>
  </si>
  <si>
    <t>https://disk.yandex.ru/d/81QAz3v3wwEcUw</t>
  </si>
  <si>
    <t>https://disk.yandex.ru/d/RXwleUugj9Yq8A</t>
  </si>
  <si>
    <t>https://disk.yandex.ru/d/40X2fBCv-3rCJA</t>
  </si>
  <si>
    <t>https://disk.yandex.ru/d/7zCurXDvT2ERmQ</t>
  </si>
  <si>
    <t>https://disk.yandex.ru/d/HKKf7pFC6LDhLw</t>
  </si>
  <si>
    <t>https://disk.yandex.ru/d/tdQrdSvb_4freQ</t>
  </si>
  <si>
    <t>https://disk.yandex.ru/d/SoFJ9FKEHCvkDw</t>
  </si>
  <si>
    <t>https://disk.yandex.ru/d/njCMHjHdo1bZlA</t>
  </si>
  <si>
    <t>https://disk.yandex.ru/d/_OsoYjfOee8cdQ</t>
  </si>
  <si>
    <t>https://disk.yandex.ru/d/Z3VxiRRv-esYIQ</t>
  </si>
  <si>
    <t>https://disk.yandex.ru/d/zytpeXOYLmnDQw</t>
  </si>
  <si>
    <t>https://disk.yandex.ru/d/hVaiR32aVBrk3A</t>
  </si>
  <si>
    <t>https://disk.yandex.ru/d/cksr1e_W71X51w</t>
  </si>
  <si>
    <t>https://disk.yandex.ru/d/r1VHX298_PvNLA</t>
  </si>
  <si>
    <t> 4504497832</t>
  </si>
  <si>
    <t> 4504497830</t>
  </si>
  <si>
    <t> 4504497445</t>
  </si>
  <si>
    <t xml:space="preserve">УБ-3824-51 </t>
  </si>
  <si>
    <t xml:space="preserve"> 641431. № 8599 0168 г Куртамыш ул 22 Партсъезда 28</t>
  </si>
  <si>
    <t>Анваров Сергей Разыкович 79125718500
Сопровождающий на объекте: Попова Светлана Юрьевна 8-996-145-5080</t>
  </si>
  <si>
    <t>Необходимо установить ТКШ, взамен ТКШ СКС (в углу), удовлетворяющий требованиям Стандарта. Тип монтажа- напольный; Габариты- не менее 32U 600*600мм; дверь одностворчатая. Монтаж новых портов не требуется.</t>
  </si>
  <si>
    <t>https://disk.yandex.ru/d/c2OpBM3gE-qKxA</t>
  </si>
  <si>
    <t xml:space="preserve">ВВБ-3041-54 </t>
  </si>
  <si>
    <t>у пгт Стрижи ул Рабочая 1</t>
  </si>
  <si>
    <t xml:space="preserve"> Сапожников Александр Владимирович 79195242775
Сопровождающий на объекте: Князева Светлана Васильевна 8-953-944-7509</t>
  </si>
  <si>
    <t>ББ-3741-63</t>
  </si>
  <si>
    <t>Респ  Бурятия,  р-н  Мухоршибирский,  п  Саган-Нур,  пр-кт  70  лет Октября, 7</t>
  </si>
  <si>
    <t xml:space="preserve"> Санжижапов Юрий Борисович +79148374228
Сопровождающий на объекте: Иванова Людмила Викторовна 8-908-592-5873
Комментарий:</t>
  </si>
  <si>
    <t>Поставка оборудования и материалов и модернизации существующего ТКШ шириной 800мм: 1 шт.</t>
  </si>
  <si>
    <t>Замена двери ТКШ 27U 800x800.</t>
  </si>
  <si>
    <t xml:space="preserve">СЗБ-5108-48 </t>
  </si>
  <si>
    <t xml:space="preserve"> Киселев Михаил Эдуардович 79042711869
Сопровождающий на объекте: Макаров Геннадий, +7(912)560-75-90</t>
  </si>
  <si>
    <t>СКС кат. 5е в кол-ве: 19 шт.</t>
  </si>
  <si>
    <t>Требуются 16 портов на новые рабочие места + 3 ТД</t>
  </si>
  <si>
    <t>СЗБ-5108-49</t>
  </si>
  <si>
    <t>6</t>
  </si>
  <si>
    <t xml:space="preserve"> г. Сыктывкар, Морозова, 149</t>
  </si>
  <si>
    <t xml:space="preserve"> Белых Михаил Васильевич 8-912-191-2375</t>
  </si>
  <si>
    <t>СКС кат. 5е в кол-ве: 54 шт.</t>
  </si>
  <si>
    <t>Необходимо  выполнить  демонтаж  стойки  с  переносом  оборудования  СКС  в  новы  ТКШ  42U  800x800  +  54 новых порта СКС</t>
  </si>
  <si>
    <t>СЗБ-5108-50</t>
  </si>
  <si>
    <t>31</t>
  </si>
  <si>
    <t xml:space="preserve"> д. Шорсай, Советская 29</t>
  </si>
  <si>
    <t>Белых Михаил Васильевич 8-912-191-2375
Сопровождающий на объекте: Федькина Марина Анатольевна 8-904-861-2610</t>
  </si>
  <si>
    <t>Необходимо демонтировать старый ТКШ и на его место установить ТКШ 22U 600x600</t>
  </si>
  <si>
    <t>СЗБ-5108-51</t>
  </si>
  <si>
    <t>133</t>
  </si>
  <si>
    <t xml:space="preserve"> пгт. Северный, Крупской 25а</t>
  </si>
  <si>
    <t>Белых Михаил Васильевич 8-912-191-2375
Сопровождающий на объекте: Шестакова Анастасия Васильевна 8-912-101-4541</t>
  </si>
  <si>
    <t>установить ТКШ 32U 800x800 рядом с ТКШ ТСВ + 12 портов СКС (8 портов под РМ и 4 ТД)</t>
  </si>
  <si>
    <t xml:space="preserve"> г. Тюмень, ул. Московский тракт, Д.123А</t>
  </si>
  <si>
    <t>: Бердюгин С.В. 8-912-927-0191
Сопровождающий на объекте: Баянова Нина Валерьевна 8-950-481-7235</t>
  </si>
  <si>
    <t xml:space="preserve">УБ-3901-17 </t>
  </si>
  <si>
    <t>Поставка и монтажа напольного ТКШ размером не менее 42U, 800x800: 2 шт.</t>
  </si>
  <si>
    <t>Демонтаж существующего ТКШ и смонтированного в него оборудования СКС, с последующим
монтажом оборудования СКС в новый ТКШ: 2 шт</t>
  </si>
  <si>
    <t xml:space="preserve">Выполнить демонтаж 2-х существующих телекоммуникационных шкафов, и смонтированного в него оборудования СКС, с последующим монтажом оборудования СКС в новые 2 ТКШ 42U 800x800 </t>
  </si>
  <si>
    <t>УБ-3901-18</t>
  </si>
  <si>
    <t xml:space="preserve"> г.Тобольск, ул. Ремезова, 124 №8647/3 КИЦ ’’Тобольский”</t>
  </si>
  <si>
    <t>Бердюгин С.В. 8-912-927-0191
Сопровождающий на объекте: Смирных Светлана Максимовна 8-982-938-3512</t>
  </si>
  <si>
    <t>Поставка и монтажа напольного ТКШ размером не менее 42U, 800x800: 3 шт.</t>
  </si>
  <si>
    <t>Демонтаж существующего ТКШ и смонтированного в него оборудования СКС, с последующим
монтажом оборудования СКС в новый ТКШ: 3 шт</t>
  </si>
  <si>
    <t xml:space="preserve">Выполнить  демонтаж  3  ТКШ  с  дальнейшим  переносом  оборудования  СКС  в  3  новых  ТКШ  42U  800x800 </t>
  </si>
  <si>
    <t xml:space="preserve">ПВБ-7593-31 </t>
  </si>
  <si>
    <t>г Бугуруслан ул Революционная 13</t>
  </si>
  <si>
    <t>Баранов Дмитрий Викторович 79874412858
Сопровождающий на объекте: Ратникова Ирина Владимировна - Заместитель руководителя офиса +7 922</t>
  </si>
  <si>
    <t>В  рамках  инцидента  ІМ0287194833,  необходимо  организовать  новый  канал  связи  или  восстановить текущую СКС для УС 60158309. Текущая СКС неисправна.</t>
  </si>
  <si>
    <t>УБ-5885-19</t>
  </si>
  <si>
    <t xml:space="preserve"> Тюменская обл., Березовский р-н., п.Приполярный, 2 мкрн., 3-А режим работы:Пн,вт,чт с 10:30-17:30</t>
  </si>
  <si>
    <t xml:space="preserve"> Бердюгин Сергей Васильевич 8-912-927-0191
Сопровождающий на объекте: Сергеева Алёна Васильевна 8-922-671-6199</t>
  </si>
  <si>
    <t>Необходимо установить телекоммуникационный шкаф 18U 600x600 взамен ТКШ ТСО. Монтаж 8 новых портов СКС на РМ сотрудника (по 4 порта на 1 раб. место).</t>
  </si>
  <si>
    <t>https://disk.yandex.ru/d/XTPKJe0J0rc6hQ</t>
  </si>
  <si>
    <t>https://disk.yandex.ru/d/TxQVVRELzdS7dg</t>
  </si>
  <si>
    <t>https://disk.yandex.ru/d/fYeKFeDI2USxxQ</t>
  </si>
  <si>
    <t>https://disk.yandex.ru/d/B6dyXYOR4VlSlw</t>
  </si>
  <si>
    <t>https://disk.yandex.ru/d/6QWnDbT3RGNW2A</t>
  </si>
  <si>
    <t>https://disk.yandex.ru/d/64p17qPHi9-B4g</t>
  </si>
  <si>
    <t>https://disk.yandex.ru/d/uiZQjK1BnPe_uQ</t>
  </si>
  <si>
    <t>https://disk.yandex.ru/d/kSGj2KiKmbk3bQ</t>
  </si>
  <si>
    <t>https://disk.yandex.ru/d/Y0PHJ_YUHgjG6Q</t>
  </si>
  <si>
    <t>https://disk.yandex.ru/d/TXUUT0qjXY0smQ</t>
  </si>
  <si>
    <t xml:space="preserve">ВВБ-3119-89 </t>
  </si>
  <si>
    <t xml:space="preserve"> Гирфанов Эрик Камилович 79625641896
Сопровождающий на объекте: Золотоверхов Дмитрий Анатольевич 8-952-034-2246</t>
  </si>
  <si>
    <t>Установить на потолке розетки для возможности подключения ір-видеокамер.</t>
  </si>
  <si>
    <t>ВВБ-3119-90</t>
  </si>
  <si>
    <t>666</t>
  </si>
  <si>
    <t>Пестречинский район, с. Кулаево, ул. Профсоюзная, д.24А режим работы:Вт с 8:00-12:00</t>
  </si>
  <si>
    <t>Беленок Алексей Викторович 8-903-305-4046
Сопровождающий на объекте: Сагдиева Лилия Лутфулловна 8-952-041-9719</t>
  </si>
  <si>
    <t>Необходимо  установить  телекоммуникационный  шкаф  18U  600x600.  Смонтировать  на  стене,  напротив ТКШ ТСО, согласно схеме вариант 1. Монтаж 4 новых портов СКС.</t>
  </si>
  <si>
    <t xml:space="preserve"> ВВБ-4845-133 </t>
  </si>
  <si>
    <t>Чувилёв Дмитрий Николаевич +7 920 000 96 39
Сопровождающий на объекте: Журавлев Даниил Алексеевич, +7(987)744-51-56</t>
  </si>
  <si>
    <t>по  аналогии  с  SD0228958013,  встроить  в  уже  имеющийся  кабель-канал  4  порта,  кабель  канал  установлен под местом 1.2.Г. 1.032.</t>
  </si>
  <si>
    <t xml:space="preserve"> ВВБ-4845-134</t>
  </si>
  <si>
    <t xml:space="preserve"> с Вад ул 1 Мая зд39А</t>
  </si>
  <si>
    <t xml:space="preserve"> Букреев Василий Васильевич 79260258309
Сопровождающий на объекте: Беляков Андрей Евгеньевич +7 987 741 23 28</t>
  </si>
  <si>
    <t xml:space="preserve">Ремонт или монтаж новой СКС для 3-х точек доступа Wi-Fi. Сейчас работают только 3 точки доступа из 6. </t>
  </si>
  <si>
    <t>СИБ-3821-109</t>
  </si>
  <si>
    <t>Шередека Виталий Александрович 79503393661
Сопровождающий на объекте: Панов Александр Сергеевич +7 913 626 46 55, Романовский Илья Витальевич 8-913-660-9451</t>
  </si>
  <si>
    <t>КИЦ,  оружейная  комната,  требуется  2  СКС  порта  для  подключения  ноутбука  к  сети  Sigma  и  подключения телефонии., рук КИЦа Панов Александр Сергеевич +7 913 626 46 55</t>
  </si>
  <si>
    <t>СЗБ-5108-52</t>
  </si>
  <si>
    <t>47</t>
  </si>
  <si>
    <t xml:space="preserve"> с. Ношуль, Советская 29</t>
  </si>
  <si>
    <t xml:space="preserve"> Белых Михаил Васильевич 8-912-191-2375
Сопровождающий на объекте: Балина Елена Николаевна 8-904-862-2154</t>
  </si>
  <si>
    <t xml:space="preserve">Необходимо выполнить демонтаж старого ТКШ с переносом оборудования СКС в новый ТКШ 22U 600x600 </t>
  </si>
  <si>
    <t>СЗБ-5108-53</t>
  </si>
  <si>
    <t>33</t>
  </si>
  <si>
    <t>с. Койгородок, Советская 24</t>
  </si>
  <si>
    <t>Белых Михаил Васильевич 8-912-191-2375
Сопровождающий на объекте: Карманова Ольга Брониславовна 8-904-106-9723</t>
  </si>
  <si>
    <t>Необходимо  демонтировать  2  старых  ТКШ  с  дальнейшим  переносом  патч  панелей  СКС  в  новый  ТКШ  32U 800x800</t>
  </si>
  <si>
    <t>СИБ-3744-13</t>
  </si>
  <si>
    <t>с Александровское ул Толпарова 5</t>
  </si>
  <si>
    <t>Заказчик: Кузнецов Ярослав Юрьевич
Сопровождающий на объекте: Хмельницкая Юлия Сергеевна 8-913-860-8791</t>
  </si>
  <si>
    <t>СЗБ-2033-27</t>
  </si>
  <si>
    <t xml:space="preserve"> пгт. Лоухи, ул. Первомайская, д.13</t>
  </si>
  <si>
    <t xml:space="preserve"> Трипецкий Алексей Павлович 8-921-222-0719
Сопровождающий на объекте: Ротенбергер Наталья Дмитриевна 8-921-462-0883</t>
  </si>
  <si>
    <t>Трипецкий Алексей Павлович 8-921-222-0719
Сопровождающий на объекте: Ротенбергер Наталья Дмитриевна 8-921-462-0883</t>
  </si>
  <si>
    <t>СЗБ-2033-28</t>
  </si>
  <si>
    <t>01141</t>
  </si>
  <si>
    <t>пгт. Пряжа, ул. Советская, д.55</t>
  </si>
  <si>
    <t xml:space="preserve"> Трипецкий Алексей Павлович 8-921-222-0719
Сопровождающий на объекте: Лукина Ирина Геннадьевна 8-900-459-3160</t>
  </si>
  <si>
    <t>Необходимо  установить  телекоммуникационный  шкаф  42U  800x800  взамен  старого  ТКШ  с  переносом  СКС в новый ТКШ</t>
  </si>
  <si>
    <t>СЗБ-2033-29</t>
  </si>
  <si>
    <t xml:space="preserve"> Беломорский р-н, г. Кемь, пр-т Пролетарский, д.19</t>
  </si>
  <si>
    <t>Трипецкий Алексей Павлович 8-921-222-0719
Сопровождающий на объекте: Самойлова Елизавета Васильевна 8-911-422-7603</t>
  </si>
  <si>
    <t>СИБ-3745-75</t>
  </si>
  <si>
    <t>0198</t>
  </si>
  <si>
    <t xml:space="preserve"> Паринов Дмитрий Олегович 79133129048
Сопровождающий на объекте: Казанцева Елена Анатольевна 8-904-968-7587</t>
  </si>
  <si>
    <t xml:space="preserve">УБ-5885-20 </t>
  </si>
  <si>
    <t>г Советский ул Советская 12а</t>
  </si>
  <si>
    <t>Балух Владимир Сергеевич 79028251719
Сопровождающий на объекте: Касьянов Антон, +7(982)870-65-40</t>
  </si>
  <si>
    <t>Необходимо смонтировать кабельные трассы (UTP) от коммутатора банка до каждой видеокамеры
обозначенной на плане. План расстановки выидеокамер во вложении, примерная длина каждого порта 18-20 метров</t>
  </si>
  <si>
    <t xml:space="preserve"> г Воронеж ул 9 Января 28, 9 этаж, каб. 902</t>
  </si>
  <si>
    <t>ЦЧБ-8486-84</t>
  </si>
  <si>
    <t>Иванов Александр Евгеньевич 79102821450
Сопровождающий на объекте: Чебанов Юрий Сергеевич, 79102401373</t>
  </si>
  <si>
    <t>Для кроссировки 8 АРМ alpha необходимо создать 8СКС портов из каб. 902 в серверную ТКШ 9 этажа. Расстояние между объектами 15 метров.</t>
  </si>
  <si>
    <t>https://disk.yandex.ru/d/nff8TKvlMNMqng</t>
  </si>
  <si>
    <t>https://disk.yandex.ru/d/k1tmBFF8x-FayQ</t>
  </si>
  <si>
    <t>https://disk.yandex.ru/d/9qkdv_IGsfszFg</t>
  </si>
  <si>
    <t>https://disk.yandex.ru/d/DH7kc1EmFcSKdw</t>
  </si>
  <si>
    <t>https://disk.yandex.ru/d/9bnXBfLuNnFbUQ</t>
  </si>
  <si>
    <t>https://disk.yandex.ru/d/0hmqugXL3ESImg</t>
  </si>
  <si>
    <t>https://disk.yandex.ru/d/Xvy_SRzO3dZlYg</t>
  </si>
  <si>
    <t>https://disk.yandex.ru/d/yrqocbl6_bVvww</t>
  </si>
  <si>
    <t>https://disk.yandex.ru/d/xAvAyYDOJzKngw</t>
  </si>
  <si>
    <t>https://disk.yandex.ru/d/T2UolG_GnE4Uww</t>
  </si>
  <si>
    <t>https://disk.yandex.ru/d/Ok7jU292l-79ew</t>
  </si>
  <si>
    <t>https://disk.yandex.ru/d/phmEw42K4cDPcg</t>
  </si>
  <si>
    <t>https://disk.yandex.ru/d/rL9ra_62NnUnXA</t>
  </si>
  <si>
    <t>https://disk.yandex.ru/d/D6CMi76FyKENRQ</t>
  </si>
  <si>
    <t> 4504500511</t>
  </si>
  <si>
    <t>ВВБ-3117-47</t>
  </si>
  <si>
    <t>Иванов Александр Юрьевич 79179993282
Сопровождающий на объекте: Жигунова Юлия Александровна 8-927-178-0695</t>
  </si>
  <si>
    <t>Необходим 1 дополнительный порт СКС окно 32 для подключение счетной машинки</t>
  </si>
  <si>
    <t>ВВБ-3117-48</t>
  </si>
  <si>
    <t>г Саранск ул Воинова 17</t>
  </si>
  <si>
    <t>Петрушин Александр Владимирович 79276444544</t>
  </si>
  <si>
    <t>прошу провести СКС на новое рабочее место в ДО 8589/044</t>
  </si>
  <si>
    <t>ВВБ-3117-49</t>
  </si>
  <si>
    <t xml:space="preserve"> г Саранск пр-кт Ленина 23</t>
  </si>
  <si>
    <t>Черушев Евгений Владимирович 79176922515
Сопровождающий на объекте: Родина Наталья Игоревна 8-951-342-3260</t>
  </si>
  <si>
    <t>Необходима организация новых портов на на новом РМ</t>
  </si>
  <si>
    <t>ВВБ-4845-135</t>
  </si>
  <si>
    <t>0576</t>
  </si>
  <si>
    <t>Сельское рп Тоншаево ул Центральная 25</t>
  </si>
  <si>
    <t>Власова Наталья Павловна 79159350350
Сопровождающий на объекте: Иванова Мария Александровна (сотрудник ВСП) +7 952 468 32 46</t>
  </si>
  <si>
    <t>УБ-3824-52</t>
  </si>
  <si>
    <t>у с Красномыльское ул Набережная 40А режим работы:Пн-ср с 8:00-15:00</t>
  </si>
  <si>
    <t>Анваров Сергей Разыкович 8-912-571-8500
Сопровождающий на объекте: Шуплецова Татьяна Вячеславовна 8-912-832-9966</t>
  </si>
  <si>
    <t>Необходимо установить ТКШ, удовлетворяющий требованиям Стандарта. Тип монтажа- настенный, над темпокассой; Габариты- не менее 12U 600*600мм (ТКШ банковский, находится в ВСП); дверь одностворчатая. А также требуется- монтаж 5 новых портов СКС для РМ.</t>
  </si>
  <si>
    <t xml:space="preserve">ЦЧБ-8486-85 </t>
  </si>
  <si>
    <t>Воронежская  обл.,Рамонский  р-н,  р.п.  Рамонь,  ул.  Советская, Д.4Б</t>
  </si>
  <si>
    <t xml:space="preserve"> Ковригин А. В. 8-980-546-6646
Сопровождающий на объекте: Бобрешова Людмила Егоровна 8-920-409-8852</t>
  </si>
  <si>
    <t>Необходимо установить ТКШ, удовлетворяющий требованиям Стандарта. Тип монтажа- настенный, взамен имеющегося; Габариты- не менее 22U 600*600мм; дверь одностворчатая. А также требуется- перенос 7 
портов СКС из 5 ПП в 1 ПП, для сокращения кол-ва ПП до 4 шт.</t>
  </si>
  <si>
    <t>Демонтаж/монтаж портов СКС при замене ТКШ (порт): 7 шт.</t>
  </si>
  <si>
    <t xml:space="preserve">СЗБ-5108-54 </t>
  </si>
  <si>
    <t>91</t>
  </si>
  <si>
    <t>пгт. Боровой, Школьная 4а</t>
  </si>
  <si>
    <t xml:space="preserve"> Белых Михаил Васильевич 8-912-191-2375
Сопровождающий на объекте: Макаров Геннадий Иванович, +7(912)560-75-90/ Кустов Алексей
Викторович, +7(912)191-44-34</t>
  </si>
  <si>
    <t>Необходимо установить ТКШ на место старого ТКШ, удовлетворяющий требованиям Стандарта. Тип монтажа- настенный; Габариты- не менее 22U 600*600мм; дверь одностворчатая. НЕ требуется монтаж новых портов СКС.</t>
  </si>
  <si>
    <t xml:space="preserve"> УБ-3825-196</t>
  </si>
  <si>
    <t>Прошу смонтировать 23 розетки СКС. Ранее сделал заявку на 9 розеток</t>
  </si>
  <si>
    <t>https://disk.yandex.ru/d/XEIfURzzsiBNMQ</t>
  </si>
  <si>
    <t>https://disk.yandex.ru/d/0TLS_fqd1HrNvA</t>
  </si>
  <si>
    <t>https://disk.yandex.ru/d/WSPrjm11ePxzzA</t>
  </si>
  <si>
    <t>https://disk.yandex.ru/d/O4R9uQbPgVLm7g</t>
  </si>
  <si>
    <t>https://disk.yandex.ru/d/fEeBXNGwVOOr7g</t>
  </si>
  <si>
    <t>https://disk.yandex.ru/d/n4ue_YUmvylVVg</t>
  </si>
  <si>
    <t>https://disk.yandex.ru/d/ocHgTZvpEvD0iw</t>
  </si>
  <si>
    <t>https://disk.yandex.ru/d/Bs8AYPP_ATGujA</t>
  </si>
  <si>
    <t>ВВБ-3119-91</t>
  </si>
  <si>
    <t>Минаков Рамиль Рашитович 79179333333
Сопровождающий на объекте: Шальнев Максим Олегович, 79871724065</t>
  </si>
  <si>
    <t>Требуется добавить две розетки СКС в кабинете маркетинга</t>
  </si>
  <si>
    <t>ББ-3740-52</t>
  </si>
  <si>
    <t xml:space="preserve"> 673390,  Забайкальский  край,  пгт.Первомайский,  улица  Ленина, 24</t>
  </si>
  <si>
    <t xml:space="preserve"> Нейфельдт И. Я. 8-914-470-6224
Сопровождающий на объекте: Цыбикова Ольга Анатольевна 8-914-528-1542</t>
  </si>
  <si>
    <t>Демонтаж  существующего  ТКШ  и  смонтированного  в  него  оборудования  СКС,  с  последующим
монтажом оборудования СКС в новый ТКШ: 1 шт.</t>
  </si>
  <si>
    <t>Необходимо установить ТКШ, взамен имеющегося, удовлетворяющий требованиям Стандарта. Тип
монтажа- напольный; Габариты- не менее 42U 800*800мм; дверь одностворчатая. Монтаж новых портов СКС не требуется.</t>
  </si>
  <si>
    <t>ВВБ-3238-20</t>
  </si>
  <si>
    <t>Гарипов  Рамиль Фаилевич  +7 917 700 58 30; инженер СБС Чикунов Николай Иванович, +7(917)700-31-50</t>
  </si>
  <si>
    <t>монтаж портов СКС в рамках проекта Эффективная наличность для подключения видеокамер</t>
  </si>
  <si>
    <t>ВВБ-3392-49</t>
  </si>
  <si>
    <t xml:space="preserve"> с Каракулино ул Каманина 15</t>
  </si>
  <si>
    <t xml:space="preserve"> Курышева Наталья Александровна 79090642825
Сопровождающий на объекте: Перечнева Ирина Сергеевна +7 950 166 92 84</t>
  </si>
  <si>
    <t>Добрый день. В клиентском зале в всп 8618/0197 будет организовано новое рабочее место (на плане - РМ №2). Прошу провести к нему СКС</t>
  </si>
  <si>
    <t>СЗБ-5108-55</t>
  </si>
  <si>
    <t xml:space="preserve">  Белых  Михаил  Васильевич  (ТЗС)  +7  912  191  23  75;  инженер  СБС  Мороз Никита Андреевич, +7(912)191-89-11</t>
  </si>
  <si>
    <t>Монтаж портов на новые РМ (46 портов)</t>
  </si>
  <si>
    <t xml:space="preserve"> СЗБ-5108-56 </t>
  </si>
  <si>
    <t>168172, п. Кузьель, Смоленская 16</t>
  </si>
  <si>
    <t xml:space="preserve"> Белых М. В. 8-912-191-2375
Сопровождающий на объекте: Карманова Ольга Брониславовна 8-904-106-9723</t>
  </si>
  <si>
    <t>Необходимо установить ТКШ, удовлетворяющий требованиям Стандарта. Тип монтажа- настенный- над Сейфом (на сейф не ставить); Габариты- не менее 18U 600*600мм; дверь одностворчатая. А также
требуется- монтаж 4 новых портов СКС для РМ.</t>
  </si>
  <si>
    <t xml:space="preserve">СЗБ-5108-57 </t>
  </si>
  <si>
    <t xml:space="preserve"> г. Сыктывкар, Мира 68</t>
  </si>
  <si>
    <t>Необходимо  установить  ТКШ,  взамен  двух  имеющихся  ТКШ,  удовлетворяющий  требованиям  Стандарта. Тип монтажа- напольный; Габариты- не менее 42U 800*800мм; дверь одностворчатая.</t>
  </si>
  <si>
    <t xml:space="preserve"> СЗБ-5108-58 </t>
  </si>
  <si>
    <t xml:space="preserve"> 169035, с. Усть-Вымь Центральня 59</t>
  </si>
  <si>
    <t xml:space="preserve"> Белых М. В. 8-912-191-2375
Сопровождающий на объекте: Федулова Лариса Валерьевна 8-904-861-8221</t>
  </si>
  <si>
    <t>Необходимо установить ТКШ, под охраной, удовлетворяющий требованиям Стандарта. Тип монтажа- напольный; Габариты- не менее 22U 600*600мм; дверь одностворчатая. 4 порта СКС на рабочее место, (взамен шкафов).</t>
  </si>
  <si>
    <t xml:space="preserve">СЗБ-5108-60 </t>
  </si>
  <si>
    <t>с. Помоздино, Уляшева 39</t>
  </si>
  <si>
    <t>Белых Михаил Васильевич 8-912-191-2375/Никифоров Иван Владимирович, +7(912)560-67-33</t>
  </si>
  <si>
    <t>Требуется заменить текущий шкаф на 32U 800x800</t>
  </si>
  <si>
    <t xml:space="preserve">УБ-3825-197 </t>
  </si>
  <si>
    <t>00270</t>
  </si>
  <si>
    <t>РБ, Мечетлинский район, с. Большая Ока, ул. Мира, д.17</t>
  </si>
  <si>
    <t xml:space="preserve"> Загиров Руслан 8-919-600-6378
Сопровождающий на объекте: Ваисова Ильза Гильмияновна 8-927-239-7021</t>
  </si>
  <si>
    <t>Необходимо установить ТКШ 18U 600x600</t>
  </si>
  <si>
    <t>УБ-3825-198</t>
  </si>
  <si>
    <t>00730</t>
  </si>
  <si>
    <t xml:space="preserve"> Респ  Башкортостан,  р-н  Абзелиловский,  с  Ташбулатово,  ул.Молодежная, 3 режим работы:Пн,ср,пт с 9:00-15:00</t>
  </si>
  <si>
    <t>Ишмуратов Рушан +7-917-7533-525
Сопровождающий на объекте: Арсланова Назира Байрамовна 8-963-143-9051</t>
  </si>
  <si>
    <t>Необходимо установить ТКШ 18U 600x600 + 10 портов СКС</t>
  </si>
  <si>
    <t>УБ-3825-199</t>
  </si>
  <si>
    <t xml:space="preserve"> РБ, Белокатайский район р-н, с. Яныбаево, ул. Центральная, д.10</t>
  </si>
  <si>
    <t>Необходимо установить ТКШ 18U 600x600 + 3 порта СКС</t>
  </si>
  <si>
    <t>УБ-3828-20</t>
  </si>
  <si>
    <t>0069</t>
  </si>
  <si>
    <t xml:space="preserve"> г. Салехард, ул. Губкина, д.6</t>
  </si>
  <si>
    <t>Загиров Руслан 8-919-600-6378
Сопровождающий на объекте: Исламова Зульфия Рафиловна 8-967-458-4315</t>
  </si>
  <si>
    <t>Бердюгин С.В. 8-912-927-0191
Сопровождающий на объекте: Сатышева Юлия Артуровна 8-967-893-9550</t>
  </si>
  <si>
    <t>поставка и монтаж 1-х шт ТКШ 42U 800x800 с двери (передние/задние) двухстворчатые., демонтаж 1-ой существующей открытой телекоммуникационной стойки, и смонтированного в ней оборудования СКС, с последующим монтажом оборудования СКС в новый телекоммуникационный шкаф</t>
  </si>
  <si>
    <t xml:space="preserve"> УБ-3901-19 </t>
  </si>
  <si>
    <t>Тюменская обл., р.п.Богандинский, ул.Рабочая, д. 10А</t>
  </si>
  <si>
    <t xml:space="preserve"> Бердюгин С.В. 8-912-927-0191
Сопровождающий на объекте: Чалкова Алина Илдусовна 8-952-684-9010</t>
  </si>
  <si>
    <t>Поставка оборудования и материалов и модернизации существующего ТКШ шириной 600мм: 1 шт.</t>
  </si>
  <si>
    <t xml:space="preserve">Демонтаж 1 существующего телекоммуникационного шкафа (белый ТКШ), и смонтированного в него 
оборудования СКС, с последующим монтажом оборудования СКС в имеющийся телекоммуникационный шкаф ТСО 22"600*800 с доукомплектованием органайзеров (горизонтальные/вертикальные) и ПДУ 2 шт. </t>
  </si>
  <si>
    <t xml:space="preserve">УБ-3901-20 </t>
  </si>
  <si>
    <t>г. Ишим, ул. Малая Садовая, д.76</t>
  </si>
  <si>
    <t>Бердюгин С.В. 8-912-927-0191
Сопровождающий на объекте: Миллер Ирина Петровна 8-902-815-6257</t>
  </si>
  <si>
    <t>поставка и монтаж 1-ого шт. ТКШ 42U 800x800, двери одностворчатые, по схеме помещения ТКШ справа под №1 демонтаж существующей открытой телекоммуникационной стойки, и смонтированного в ней
оборудования СКС, с последующим монтажом оборудования СКС в новый телекоммуникационный шкаф. Доукомплектовать левый ТКШ (№2 по схеме помещения) вертикальными/горизонтальными органайзерами + ПДУ 4 шт. двери и замок в наличии.</t>
  </si>
  <si>
    <t>СИБ-3745-76</t>
  </si>
  <si>
    <t xml:space="preserve"> Носков Михаил Владимирович 79039430067
Сопровождающий на объекте: Никифоров Александр +7(913)072-85-57</t>
  </si>
  <si>
    <t>Необходимо проложить в провода в гофре под потолком армстронг от серверной до помещения КХО на
2 порта. Опустить в кабель канале и завести имеющуюся розетку в кабель канал тк она не соответствует
розеткам для подключения оборудования. Между цоколем и серверной бетонный пол, шкаф стоит над
спуском проводов в цоколь.; $2 Проведено обследование для расширения скс, установка 2 портов в комнате КХО киц, необходимо пробросить 2 провода из серверной 1 этаж в киц цоколь, между этажами бетонный пол, имеется сделанное отверстие но над ним стоит телекоммуникационный шкаф, и может быть все место уже занято другими проводами, в цоколе под потолком армстронг необходимо уложить провода в гофру с креплением к потолку, в комнате КХО прикрепить кабель канал легранд и в него встроить сетевые розетки, перенести электричества из имеющейся китайской 4 портовой розетки без заземления в проложенный канал на и сделать 4 электрических порта в кабель канале</t>
  </si>
  <si>
    <t>https://disk.yandex.ru/d/rFr8BNfIa4-9NA</t>
  </si>
  <si>
    <t>https://disk.yandex.ru/d/RPh_MksiEvP4sw</t>
  </si>
  <si>
    <t>https://disk.yandex.ru/d/h89jpvuLCFdQog</t>
  </si>
  <si>
    <t>https://disk.yandex.ru/d/UPSg3kF6dUYhzQ</t>
  </si>
  <si>
    <t>https://disk.yandex.ru/d/7-cx00PC7xxSeA</t>
  </si>
  <si>
    <t>https://disk.yandex.ru/d/Q3-hsZxGtEmGYg</t>
  </si>
  <si>
    <t>https://disk.yandex.ru/d/wrcrjm8rraYuFw</t>
  </si>
  <si>
    <t>https://disk.yandex.ru/d/cMtDOGVN_AUZpw</t>
  </si>
  <si>
    <t>https://disk.yandex.ru/d/tIUTFipKCmqx3A</t>
  </si>
  <si>
    <t>https://disk.yandex.ru/d/5R-Lkhi0qo8_eg</t>
  </si>
  <si>
    <t>https://disk.yandex.ru/d/QA7893PqPBlJyA</t>
  </si>
  <si>
    <t>https://disk.yandex.ru/d/jena6A4vaONdSw</t>
  </si>
  <si>
    <t>https://disk.yandex.ru/d/G8tHoTB8Tt7SIQ</t>
  </si>
  <si>
    <t>https://disk.yandex.ru/d/Vc1tjHlmse-iCA</t>
  </si>
  <si>
    <t>https://disk.yandex.ru/d/TOfsbg0E1xKPDw</t>
  </si>
  <si>
    <t>https://disk.yandex.ru/d/UOtKUA-vcyErfA</t>
  </si>
  <si>
    <t> 4504504000</t>
  </si>
  <si>
    <t xml:space="preserve">ВВБ-4845-136 </t>
  </si>
  <si>
    <t>Левачева  Ксения  Сергеевна  79877463504;  инженер  СБС  Журавлев  Даниил Алексеевич, +7(987)744-51-56</t>
  </si>
  <si>
    <t>Монтаж на рабочем месте 4.1 .А. 1.019 нет розетки для подключения второго ПК (сигма)</t>
  </si>
  <si>
    <t>СЗБ-5108-59</t>
  </si>
  <si>
    <t xml:space="preserve"> 169436, п. Якша Строительная 20</t>
  </si>
  <si>
    <t>Белых М. В. 8-912-191-2375
Сопровождающий на объекте: Сафонова Елена Николаевна 8-912-151-7066</t>
  </si>
  <si>
    <t>Необходимо установить ТКШ, взамен имеющегося (слева от сейфа), удовлетворяющий требованиям
Стандарта. Тип монтажа- напольный; Габариты- не менее 22U 600*600мм; дверь одностворчатая. А также требуется- монтаж 4 новых портов СКС для РМ (Взамен заказа СЗБ-5108-10, будет отменён)</t>
  </si>
  <si>
    <t>УБ-3828-21</t>
  </si>
  <si>
    <t xml:space="preserve"> г Новый Уренгой ул Таежная ЗОА, 2 этаж, пом. 27</t>
  </si>
  <si>
    <t>Хадыева Лилия Фанитовна 79124239594
Сопровождающий на объекте: Комилова Альфия Закарьевна 8-980-936-0336</t>
  </si>
  <si>
    <t>Необходим монтаж 20-ти портов СКС для РМ</t>
  </si>
  <si>
    <t>https://disk.yandex.ru/d/MBTbDNZL7WmL7A</t>
  </si>
  <si>
    <t>https://disk.yandex.ru/d/GVhe2BsPlQvsLw</t>
  </si>
  <si>
    <t>https://disk.yandex.ru/d/g-1GS2Z4upPv-A</t>
  </si>
  <si>
    <t>ВВБ-3117-50</t>
  </si>
  <si>
    <t xml:space="preserve"> г Саранск ул Сущинского 24А</t>
  </si>
  <si>
    <t>Черушев Евгений Владимирович 79176922515
Сопровождающий на объекте: Боронин Артем Игоревич, 79179901288</t>
  </si>
  <si>
    <t>Расположение РМ указано на плане</t>
  </si>
  <si>
    <t>ВВБ-3119-92</t>
  </si>
  <si>
    <t>г Казань ул Петербургская 28</t>
  </si>
  <si>
    <t>Косолапов Андрей Николаевич 79172707168
Сопровождающий на объекте: Хасанов Ринат Рашитович 8-917-938-8511</t>
  </si>
  <si>
    <t>Необходимо расключить провода СКС на патч-панели в шкафах с системами безопасности, расположенных в коммутационной цокольного этажа и на посту охраны. Цокольный этаж: расключить 120 портов, 
демонтировать 30 портов Пост охраны: расключить 30 портов</t>
  </si>
  <si>
    <t xml:space="preserve"> Самсонова Анастасия Владимировна 79176645308
Сопровождающий на объекте: Аладьин Артём +7 987 740 13 21, Шутов Роман +7(986)740-12-93</t>
  </si>
  <si>
    <t>Приведение рабочих мест к стандарту 5с</t>
  </si>
  <si>
    <t xml:space="preserve"> ВВБ-4845-137 </t>
  </si>
  <si>
    <t>ДВБ-3290-29</t>
  </si>
  <si>
    <t>г Благовещенск ул Зейская 240</t>
  </si>
  <si>
    <t>Персидская Елена Петровна 79141491816
Сопровождающий на объекте: Кривенко Николай Павлович +7 909 811 65 55; инженер СБС Леваев Алексей Александрович, +7(914)557-02-69</t>
  </si>
  <si>
    <t>В Переговорной комнате, 3 этаж, необходимо смонтировать на стене 2 СКС порта для подключения ВКС оборудования. Контактное лицо на объекте - Кривенко Николай Павлович, Старший сервис-менеджер ЦКП, тел. 8-909-811-6555.</t>
  </si>
  <si>
    <t>СИБ-3745-77</t>
  </si>
  <si>
    <t xml:space="preserve"> г Осинники ул Победы 19</t>
  </si>
  <si>
    <t>Пятков Сергей Валентинович 79234697052
Сопровождающий на объекте: Яшина Альбина Сергеевна 8-980-998-2985</t>
  </si>
  <si>
    <t>Требуется подключение к сети СКС 6 новых рабочих мест</t>
  </si>
  <si>
    <t>УБ-3901-21</t>
  </si>
  <si>
    <t xml:space="preserve"> Ярковский р-н, с. Ярково, ул. Ленина, д.107</t>
  </si>
  <si>
    <t xml:space="preserve"> Бердюгин С.В. 8-912-927-0191
Сопровождающий на объекте: Краско Ирина Сергеевна 8-950-498-2600</t>
  </si>
  <si>
    <t>Демонтаж существующего ТКШ и смонтированного в него оборудования СКС: 2 шт.</t>
  </si>
  <si>
    <t>Необходимо установить ТКШ, взамен двух имеющихся ТКШ, удовлетворяющий требованиям Стандарта. Тип монтажа- напольный; Габариты- не менее 42U 800*800мм; дверь одностворчатая. Монтаж новых 
портов не требуется.</t>
  </si>
  <si>
    <t>ЦЧБ-6471-55</t>
  </si>
  <si>
    <t>г. Лебедянь, ул. Почтовая, 23, помещение 32</t>
  </si>
  <si>
    <t>Шацких Павел Николаевич 8-910-739-4342
Сопровождающий на объекте: Володин Алексей Владимирович 8-910-255-2833</t>
  </si>
  <si>
    <t>Необходимо установить 47U 800x800 с отсупом от существующего не менее 80см</t>
  </si>
  <si>
    <t>01867</t>
  </si>
  <si>
    <t xml:space="preserve"> г Боровичи ул Алексея Кузнецова 38</t>
  </si>
  <si>
    <t xml:space="preserve">СЗБ-1897-13 </t>
  </si>
  <si>
    <t>Лаврентьев Игорь Анатольевич 79116020501
Сопровождающий  на  объекте:  Тюлин  Игорь  Александрович  +7  911  636  79  71  Метёлкина  Елена  Сергеевна 8-963-330-8247</t>
  </si>
  <si>
    <t>Необходимо проложить: - 1 порт СКС между кроссовой 1-го этажа (пом. 1.7) в помещение хранилища ценностей (ЦБ) - пом. 1.20 - 1 порт СКС между кроссовой 1-го этажа (пом. 1.7) в помещение оружейной комнаты (цокольный этаж) в пом. 0.8. Порты СКС в пом. кроссовой заводить на существующую
патч-панель. В помещении оружейной комнаты и хранилища ценностей ЦБ пробросы СКС оконечиваются информационной розеткой RJ-45.</t>
  </si>
  <si>
    <t xml:space="preserve">СРБ-4850-62 </t>
  </si>
  <si>
    <t>г Тула пл Крестовоздвиженская 1, пом. 74, 85, 86</t>
  </si>
  <si>
    <t>Карасев Дмитрий Владимирович 79101662071
Сопровождающий на объекте: Комаров Кирилл Юрьевич, +7(915)780-15-51</t>
  </si>
  <si>
    <t>Необходим монтаж 45-ти портов СКС</t>
  </si>
  <si>
    <t>УБ-3828-22</t>
  </si>
  <si>
    <t xml:space="preserve"> г Новый Уренгой мкр Советский 2к2</t>
  </si>
  <si>
    <t>Урманшин Айдар Айратович 79220997987
Сопровождающий на объекте: Матвейчук Юлия Алексеевна +7 919 554 50 62</t>
  </si>
  <si>
    <t>Требуется монтаж двух СКС портов, для организации рабочего места, место установки указано в схеме КРАСНЫМ маркером, серверная в экспликации помещений указана под 7 номером .</t>
  </si>
  <si>
    <t>https://disk.yandex.ru/d/INzkuPLSpaeAQg</t>
  </si>
  <si>
    <t>https://disk.yandex.ru/d/NOHMS0_OqZBy4A</t>
  </si>
  <si>
    <t>https://disk.yandex.ru/d/v9xohSAh3jTfvg</t>
  </si>
  <si>
    <t>https://disk.yandex.ru/d/lLKg4xpsmMrQrw</t>
  </si>
  <si>
    <t>https://disk.yandex.ru/d/xJKbC-nHPPHlqQ</t>
  </si>
  <si>
    <t>https://disk.yandex.ru/d/N5gXgrnFE3F9Wg</t>
  </si>
  <si>
    <t>https://disk.yandex.ru/d/HEFGP2s81FI16g</t>
  </si>
  <si>
    <t>https://disk.yandex.ru/d/UwHXe6D14MtVIw</t>
  </si>
  <si>
    <t>https://disk.yandex.ru/d/3hGCzmFplRvTSg</t>
  </si>
  <si>
    <t>https://disk.yandex.ru/d/RoyHK2MRC7tWiQ</t>
  </si>
  <si>
    <t> 4504506159</t>
  </si>
  <si>
    <t xml:space="preserve">СЗБ-5108-61 </t>
  </si>
  <si>
    <t>90</t>
  </si>
  <si>
    <t>п. Седъю, Центральная 7</t>
  </si>
  <si>
    <t>Белых Михаил Васильевич(8-912-191-2375)
Сопровождающий на объекте: Вахонина Жанна Владимировна(8-912-969-5133, 8-980-988-9704)</t>
  </si>
  <si>
    <t>Демонтаж  действующего  ТКШ  с  переносом  оборудования  в  новый  +  монтаж  ТКШ  22U  с  поворотом  на  90 градусов к оператору</t>
  </si>
  <si>
    <t>711</t>
  </si>
  <si>
    <t>г. Норильск, ул. Енисейская, 8а</t>
  </si>
  <si>
    <t>Необходимо демонтировать 2 старых ТКШ и на их место установить ТКШ 32U 600x600</t>
  </si>
  <si>
    <t>СИБ-3748-100</t>
  </si>
  <si>
    <t>СИБ-3748-101</t>
  </si>
  <si>
    <t>с. Идринское, ул. Майская, д.17</t>
  </si>
  <si>
    <t>Золотарев Сергей Андреевич 8-950-409-1408
Сопровождающий на объекте: Сажина Мария Игоревна 8-950-972-5771</t>
  </si>
  <si>
    <t>Необходимо заменить 2 ТКШ старых на 1 ТКШ: 47/48U 800x800</t>
  </si>
  <si>
    <t xml:space="preserve">СРБ-4853-37 </t>
  </si>
  <si>
    <t>Иванькин Дмитрий Николаевич 79109117545</t>
  </si>
  <si>
    <t>Невозможно войти в ранее работающий ПК. При попытки входа появляется сообщение ’’Неверная
функция”. Бала выставлена заявка SD0252462824 от 12.12.2024. Данная заявка находится в статусе
"в работе” с контрольным сроком до 16.01.2025. В подразделении один общий ПК для прохождения
инкассаторскими работниками обучения по обязательным профильным и общебанковским программам, а так же для работы в профильных АС (Стрела, МАИС, ПУЛЬС, ДРУГ и т.д.).</t>
  </si>
  <si>
    <t>https://disk.yandex.ru/d/1QyJvrcicg5SWA</t>
  </si>
  <si>
    <t>https://disk.yandex.ru/d/Dwp36Hn28lcRLQ</t>
  </si>
  <si>
    <t>https://disk.yandex.ru/d/O-naehaVgx0SqQ</t>
  </si>
  <si>
    <t>https://disk.yandex.ru/d/N9xIVEcdKldrxA</t>
  </si>
  <si>
    <t>ВВБ-3392-50</t>
  </si>
  <si>
    <t>Устинов Владимир Алексеевич 79127436711
Сопровождающий на объекте: Попков Игорь Вячеславович 8-919-498-4127</t>
  </si>
  <si>
    <t>СЗБ-5108-39</t>
  </si>
  <si>
    <t>п. Нижняя Омра, Советская 23</t>
  </si>
  <si>
    <t>Белых  Михаил  Васильевич  8-912-191-2375/  Дмитриев  Роман  Сергеевич, +7(912)191-07-80</t>
  </si>
  <si>
    <t>Необходимо установить телекоммуникационный шкаф 22U в замен старого ТКШ.
Монтаж 4 новых портов СКС.</t>
  </si>
  <si>
    <t xml:space="preserve"> СЗБ-5108-62</t>
  </si>
  <si>
    <t>136</t>
  </si>
  <si>
    <t>пгт. Заполярный, Фрунзе, 25</t>
  </si>
  <si>
    <t>Необходимо установить ТКШ 22U на пол, рядом со шкафом ТСВ + 13 новых портов на РМ УС и сигнализацию</t>
  </si>
  <si>
    <t xml:space="preserve"> СЗБ-5108-63</t>
  </si>
  <si>
    <t>67</t>
  </si>
  <si>
    <t xml:space="preserve"> пгт. Междуреченск, Интернациональная 12</t>
  </si>
  <si>
    <t>Белых Михаил Васильевич 8-912-191-2375
Сопровождающий на объекте: Чистякова Валентина Геннадьевна</t>
  </si>
  <si>
    <t>Белых  Михаил  Васильевич  8-912-191-2375/Тимченко  Иван  Станиславович, +7(912)140-09-05</t>
  </si>
  <si>
    <t>Согласовано  с  корректировкой  -  Шкаф  22U  600x600  +  4  порта  СКС-  меняем  местами  с  тумбой,  демонтаж одного ТКШ (второй ТКШ у РТК - будем выходить на оператора для демонтажа)</t>
  </si>
  <si>
    <t>СИБ-3821-110</t>
  </si>
  <si>
    <t xml:space="preserve"> г Омск ул Кирова 10</t>
  </si>
  <si>
    <t xml:space="preserve"> Шишковский Евгений Вестурович 79831184405
Сопровождающий на объекте: Бражникова Оксана +7 983 625 08 31 (Рук), Середкин Александр- 79131400926</t>
  </si>
  <si>
    <t>организация дополнительного рабочего места, перемещения стола с 3 линии, на 1 -ю линию</t>
  </si>
  <si>
    <t>https://disk.yandex.ru/d/LsjaFjMfeWD6ww</t>
  </si>
  <si>
    <t>https://disk.yandex.ru/d/AV_zwHZnc2FM0Q</t>
  </si>
  <si>
    <t>https://disk.yandex.ru/d/v1KnR5TIc7M50g</t>
  </si>
  <si>
    <t>https://disk.yandex.ru/d/ODN6b6Ax4QGX7g</t>
  </si>
  <si>
    <t>https://disk.yandex.ru/d/eno55mBM6MYHKA</t>
  </si>
  <si>
    <t xml:space="preserve"> ВВБ-3119-93 </t>
  </si>
  <si>
    <t xml:space="preserve"> г Набережные Челны пр-кт Московский 183А</t>
  </si>
  <si>
    <t>Ахметзянова Ольга Валерьевна 79050263337
Сопровождающий  на  объекте:  Груздева  Елена  Александровна  (рук  ВСП)  +7  892  745  26  65;  инженер  СБС Гильфанов Ризван Инсафович, +7(917)390-09-82</t>
  </si>
  <si>
    <t>необходимо  организовать  дополнительные  СКС  согласно  схемы  в  связи  с  временным  оснащением дополнительного рабочего места СМО на период проведения ремонтных работ в др. ВСП</t>
  </si>
  <si>
    <t>ДВБ-3290-30</t>
  </si>
  <si>
    <t>155</t>
  </si>
  <si>
    <t>Моховая Падь п., г. Благовещенск, ул. Литер, д.1</t>
  </si>
  <si>
    <t>Иванов Антон Алексеевич 8-996-383-1230
Сопровождающий на объекте: Павловская Антонина Валерьевна 8-914-555-7065</t>
  </si>
  <si>
    <t>Необходимо установить ТКШ 32U 800x800 на место старого ТКШ +2 порта СКС</t>
  </si>
  <si>
    <t xml:space="preserve">СИБ-3821-111 </t>
  </si>
  <si>
    <t>п Ачаирский ул Мира 10 режим работы:Ср с 8:30-11:00</t>
  </si>
  <si>
    <t>Киц  Валерий  Викторович  79048286954;  инженер  СБС  ,  Середкин  Александр Александрович,79131400926</t>
  </si>
  <si>
    <t>Необходимо выполнить монтаж запотолочных СКС розеток для подключения видеокамер. Схема во вложении. Одну дополнительную запотолочную розетку СКС не указанную на схеме смонтировать в телекоммуникационном помещении для видеорегистратора. Розетки СКС для уличных видеокамер смонтировать внутри периметра ВСП.</t>
  </si>
  <si>
    <t>СИБ-3821-112</t>
  </si>
  <si>
    <t>с Калинино ул Советская 2А режим работы:Вт,ср,чт с 9:00-16:00</t>
  </si>
  <si>
    <t>Киц Валерий Викторович 79048286954
Сопровождающий на объекте: Шумакова Марина Борисовна 8-960-992-2212</t>
  </si>
  <si>
    <t>СИБ-3821-113</t>
  </si>
  <si>
    <t>г Омск ул 10 лет Октября 138/2</t>
  </si>
  <si>
    <t>Ничков Дмитрий Валерьевич 79659733027
Сопровождающий на объекте: Колосницына Ольга Геннадьевна Заместитель руководителя офиса 8-983-622-8490</t>
  </si>
  <si>
    <t>СРБ-4754-41</t>
  </si>
  <si>
    <t xml:space="preserve"> г Рязань ул Маяковского 37</t>
  </si>
  <si>
    <t>Тимошечкин  Владислав  Евгеньевич  +7  915  611  57  65;  инженер  СБС Харитонов Илья Викторович, 79105031654</t>
  </si>
  <si>
    <t>В комнате охраны ПК с тех образом АРМ ТСО, предназначенный для постановки здания на ОПС, не
подключается к сети банка. Как нам объяснили данные АРМ должны работать в сети VLAN 296. Доступ к данной сети имеется в серверной 4 этажа объекта, наш ПК скомутирован в серверную 2 этажа. Для
возобновления работы АРМ необходимо провести провод от серверной 4 этажа к комнате охраны для коммутации имеющихся там розеток СКС.</t>
  </si>
  <si>
    <t>УБ-5885-21</t>
  </si>
  <si>
    <t>Сайпуев Шахбан Ильмутдинович 79222563896
Сопровождающий на объекте: Волков Анатолий Владимирович, 79821417946</t>
  </si>
  <si>
    <t>УБ-5885-22</t>
  </si>
  <si>
    <t xml:space="preserve"> Ханты-Мансийский автономный округ — Югра, Березовский р-н., п.г.т.Игрим, ул.Кооперативная, 50-Б</t>
  </si>
  <si>
    <t>Демонтаж части или всей существующей СКС (порт): 40 шт.</t>
  </si>
  <si>
    <t>Домонтаж 40 портов СКС</t>
  </si>
  <si>
    <t>УБ-5885-23</t>
  </si>
  <si>
    <t>пгт Березово ул Ленина зд12</t>
  </si>
  <si>
    <t>Омельчак Максим Сергеевич 79825541043
Сопровождающий на объекте: Спиридонов Андрей +7(982)870-65-75</t>
  </si>
  <si>
    <t>Необходимо смонтировать кабельные трассы (utp) от коммутатора банка до каждой видеокамеры обозначенной на плане (план расстановки видеокамер во вложении), всего 2 видеокамеры.</t>
  </si>
  <si>
    <t>ЦЧБ-6471-57</t>
  </si>
  <si>
    <t>Бондарева Ольга Сергеевна 79261958046
Сопровождающий  на  объекте:  ВСП  Пронина  Ольга  Владимировна  8-960-148-0205;  инженер  СБС  Володин Алексей Владимирович, +7(910)255-28-33</t>
  </si>
  <si>
    <t>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2 сотрудника. Место 1 - 2 сетевых порта Место 2-2 сетевых порта В случае, если в ВСП меныпе/больше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</si>
  <si>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 xml:space="preserve"> ПВБ-7593-32 </t>
  </si>
  <si>
    <t>Саракташский, с. Бурунча, ул. Молодежная, д.З</t>
  </si>
  <si>
    <t>Бельских Александр Викторович 8-57232999
Сопровождающий на объекте: Корякин Виталий Сергеевич, +7(986)770-10-49</t>
  </si>
  <si>
    <t>На  месте  старого  ТКШ  согласована  установка  НАСЕННОГО  ТКШ  22,  т.к.  слева  от  старого  ТКШ  снизу проходит система отопления.</t>
  </si>
  <si>
    <t xml:space="preserve"> ЮЗБ-8351-06</t>
  </si>
  <si>
    <t xml:space="preserve"> г Элиста ул В.ИЛенина 305</t>
  </si>
  <si>
    <t>Печников Александр Владимирович 79034350276
Сопровождающий на объекте: Сарылов Бадма Владимирович, +7(917)686-00-08</t>
  </si>
  <si>
    <t>Монтаж 5 портов СКС под видеокамеры</t>
  </si>
  <si>
    <t>СИБ-3748-102</t>
  </si>
  <si>
    <t xml:space="preserve"> Боровиков Александр Андреевич 79029295610
Сопровождающий на объекте: Иванова Татьяна Владимировна 8-913-514-1775
Комментарий:</t>
  </si>
  <si>
    <t>в связи с закрытием всп 8646_0432 и переносом в всп 8646_0408 временного рабочего места скм небходимо призвести подключение рабочего места.</t>
  </si>
  <si>
    <t>СИБ-3748-103</t>
  </si>
  <si>
    <t>с Новобирилюссы ул Советская 152</t>
  </si>
  <si>
    <t xml:space="preserve"> Бондарева Ольга Сергеевна 79261958046
Сопровождающий на объекте: Безъязыков Юрий +7(913)830-08-79</t>
  </si>
  <si>
    <t>SberOS&amp;CCM2025. 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3 сотрудника. Место 1-2 сетевых порта Место 2-2 сетевых порта Место 3-2 сетевых порта В случае, если в ВСП меныпе/болыпе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</si>
  <si>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https://disk.yandex.ru/d/LdHEq3_D5TyR6g</t>
  </si>
  <si>
    <t>https://disk.yandex.ru/d/TDADchTFAVo6sQ</t>
  </si>
  <si>
    <t>https://disk.yandex.ru/d/Sfp248mzf89K1w</t>
  </si>
  <si>
    <t>https://disk.yandex.ru/d/TmhAFBE2vC6p7Q</t>
  </si>
  <si>
    <t>https://disk.yandex.ru/d/QgYzJuTfdhepmw</t>
  </si>
  <si>
    <t>https://disk.yandex.ru/d/Tb-ZV0fHqPJwDQ</t>
  </si>
  <si>
    <t>https://disk.yandex.ru/d/O3z4c3DGnd7avQ</t>
  </si>
  <si>
    <t>https://disk.yandex.ru/d/SS26xR_VPK6SwA</t>
  </si>
  <si>
    <t>https://disk.yandex.ru/d/ZqPlcRqXCXZbdw</t>
  </si>
  <si>
    <t>https://disk.yandex.ru/d/O8XzcNIWwRDbfg</t>
  </si>
  <si>
    <t>https://disk.yandex.ru/d/KWjCcwWijTDIbQ</t>
  </si>
  <si>
    <t>https://disk.yandex.ru/d/0v1auJUQt9Tq5A</t>
  </si>
  <si>
    <t>https://disk.yandex.ru/d/_5Fo3DS3BsDfHA</t>
  </si>
  <si>
    <t>https://disk.yandex.ru/d/tDeoc4-f7M33bw</t>
  </si>
  <si>
    <t>с. Воскресенское ул Советская 53 режим работы:Вт,ср,чт с 8:00-14:30</t>
  </si>
  <si>
    <t>ЦЧБ-8486-81</t>
  </si>
  <si>
    <t>Перемещение/Восстановление ранее используемых портов в пределах объекта (порт): 150 шт.</t>
  </si>
  <si>
    <t xml:space="preserve">ВВБ-4845-138 </t>
  </si>
  <si>
    <t>0821</t>
  </si>
  <si>
    <t xml:space="preserve"> г Кулебяки ул Бутова 66</t>
  </si>
  <si>
    <t>Меркулова Елена Евгеньевна 79535645400
Сопровождающий на объекте: Суслов Игорь +7(910)140-14-18</t>
  </si>
  <si>
    <t>Необходимо  организовать  новые  рабочие  места,  в  связи  с  закрытием  ВСП  90420823  на  переформат</t>
  </si>
  <si>
    <t>СИБ-3821-115</t>
  </si>
  <si>
    <t>с Прииртышье ул Ленина 23 режим работы :Пн,вт,ср с 9:00-16:30</t>
  </si>
  <si>
    <t>Киц  Валерий  Викторович  79048286954;  инженер  СБС  Фокин  Александр Алексеевич, +7(983)562-69-96</t>
  </si>
  <si>
    <t>Необходимо выполнить монтаж запотолочных СКС розеток для подключения видеокамер. Схема во вложении. Одну дополнительную запотолочную розетку СКС смонтировать в телекоммуникационном помещении для видеорегистратора. Розетки СКС для уличных видеокамер смонтировать внутри
периметра ВСП.</t>
  </si>
  <si>
    <t>СИБ-3821-116</t>
  </si>
  <si>
    <t>д Родная Долина ул 40 лет Победы 10 режим работы:Пн,вт,пт с 8:00-14:00</t>
  </si>
  <si>
    <t>Киц Валерий Викторович 79048286954
Сопровождающий на объекте: Глухих Андрей +7(913)668-93-72</t>
  </si>
  <si>
    <t>СИБ-3821-117</t>
  </si>
  <si>
    <t xml:space="preserve"> г Тара ул Спасская 47</t>
  </si>
  <si>
    <t>Киц Валерий Викторович 79048286954
Сопровождающий на объекте: Панов Вячеслав +7(913)626-69-47</t>
  </si>
  <si>
    <t>Необходимо выполнить монтаж запотолочных СКС розеток для подключения видеокамер. Схема во 
вложении. Одну дополнительную запотолочную розетку СКС не указанную на схеме смонтировать
в телекоммуникационном помещении для видеорегистратора. Розетки СКС для уличных видеокамер 
смонтировать внутри периметра ВСП. Розетки для уличных камер монтировать внутри помещения.; $TrNo Выполнено обследование предоставление технических характеристик для подрядной организации при
необходимости создания/расширения СКС.</t>
  </si>
  <si>
    <t>СИБ-3821-118</t>
  </si>
  <si>
    <t>п Иртышский ул Садовая 18 режим работы :Вт,ср с 8:30-17:00</t>
  </si>
  <si>
    <t>Киц Валерий Викторович 79048286954
Сопровождающий на объекте: Середкин Александр , 79131400926</t>
  </si>
  <si>
    <t>СИБ-3821-119</t>
  </si>
  <si>
    <t>0391</t>
  </si>
  <si>
    <t xml:space="preserve"> п Марьяновский ул Комсомольская 4/2 режим работы:Пн,вт,ср с 9:30-16:00</t>
  </si>
  <si>
    <t>Киц  Валерий  Викторович  79048286954;  инженер  СБС  Пошелюжный  Эдуард Викторович, +7(983)562-76-54; ВСП Скокова Наталья Александровна 8-951-428-3295</t>
  </si>
  <si>
    <t>СИБ-3821-120</t>
  </si>
  <si>
    <t>0400</t>
  </si>
  <si>
    <t xml:space="preserve"> с Красноярка ул Ленина 33</t>
  </si>
  <si>
    <t>Киц Валерий Викторович 79048286954
Сопровождающий на объекте: Максимова Наталья Владимировна 8-923-688-0565</t>
  </si>
  <si>
    <t xml:space="preserve">Необходимо выполнить монтаж 7 запотолочных СКС розеток для подключения видеокамер. Одну 
дополнительную запотолочную розетку СКС смонтировать в телекоммуникационном помещении для видеорегистратора. Розетки СКС для уличных видеокамер смонтировать внутри периметра ВСП. </t>
  </si>
  <si>
    <t>СИБ-3821-121</t>
  </si>
  <si>
    <t>0342</t>
  </si>
  <si>
    <t xml:space="preserve"> с Элита ул Ленина 17</t>
  </si>
  <si>
    <t>Киц Валерий Викторович 79048286954
Сопровождающий на объекте: Нейфельд Лидия Яковлевна Нейфельд Лидия Яковлевна8-983-526-1174</t>
  </si>
  <si>
    <t>СИБ-3821-122</t>
  </si>
  <si>
    <t xml:space="preserve"> с Цветнополье ул Кирова 75</t>
  </si>
  <si>
    <t>Киц Валерий Викторович 79048286954
Сопровождающий на объекте: Витион Галина Николаевна 8-951-402-8114</t>
  </si>
  <si>
    <t xml:space="preserve">Необходимо выполнить монтаж 8 запотолочных СКС розеток для подключения видеокамер. Одну 
дополнительную запотолочную розетку СКС смонтировать в телекоммуникационном помещении для видеорегистратора. Розетки СКС для уличных видеокамер смонтировать внутри периметра ВСП. </t>
  </si>
  <si>
    <t>СИБ-3821-123</t>
  </si>
  <si>
    <t xml:space="preserve"> с Октябрьское ул Ленина 12</t>
  </si>
  <si>
    <t>Киц Валерий Викторович 79048286954
Сопровождающий на объекте: Киргинцева Лариса Владимировна8-913-662-7557</t>
  </si>
  <si>
    <t>СИБ-3821-124</t>
  </si>
  <si>
    <t>с Андреевка ул Центральная 48</t>
  </si>
  <si>
    <t xml:space="preserve"> Киц Валерий Викторович 79048286954
Сопровождающий на объекте: Иванова Татьяна Ефимовна 8-923-688-3787</t>
  </si>
  <si>
    <t xml:space="preserve">Необходимо выполнить монтаж 5 запотолочных СКС розеток для подключения видеокамер. Одну 
дополнительную запотолочную розетку СКС смонтировать в телекоммуникационном помещении для видеорегистратора. Розетки СКС для уличных видеокамер смонтировать внутри периметра ВСП. </t>
  </si>
  <si>
    <t>УБ-3824-53</t>
  </si>
  <si>
    <t xml:space="preserve"> с Частоозерье ул Октябрьская 126</t>
  </si>
  <si>
    <t xml:space="preserve"> Анваров Сергей Разыкович 79125718500
Сопровождающий на объекте: Мясникова Татьяна Юрьевна 8-951-277-3754</t>
  </si>
  <si>
    <t>Необходимо демонтировать стойку и на её место установить новый ТКШ 32U 600x600</t>
  </si>
  <si>
    <t>УБ-3825-200</t>
  </si>
  <si>
    <t>Кучукова Альбина Ягафаровна 79177437354
Сопровождающий на объекте: Шаяхметов Руслан Ленарович, +7(917)366-82-40</t>
  </si>
  <si>
    <t>Необходимо установить 2 порта СКС на 4 этаже в 403 кабинете для подключения МФУ на РМ.</t>
  </si>
  <si>
    <t>74</t>
  </si>
  <si>
    <t xml:space="preserve">СЗБ-5108-64 </t>
  </si>
  <si>
    <t>п. Чипьяворык, Ленина 20</t>
  </si>
  <si>
    <t>Белых Михаил Васильевич 8-912-191-2375
Сопровождающий на объекте: Новикова Надежда Александровна 8-904-107-1055</t>
  </si>
  <si>
    <t>Необходимо  установить  телекоммуникационный  шкаф  18U  согласно  схеме.  Монтаж  18  новых  портов  СКС (13 ТСВ + 4 АРМ + 1 ТСО).</t>
  </si>
  <si>
    <t>ЦЧБ-6471-58</t>
  </si>
  <si>
    <t xml:space="preserve"> п Сахарного Завода ул В.Космакова 2/1</t>
  </si>
  <si>
    <t>Бондарева Ольга Сергеевна 79261958046
Сопровождающий на объекте: Гриднева Ксения Викторовна 8-915-551-2848</t>
  </si>
  <si>
    <t>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3 сотрудника. Место 1 - 2 сетевых порта Место 2-2 сетевых порта Место 3-2 сетевых порта В случае, если в ВСП меныпе/болыпе
рабочих мест - прошу смонтировать по 2 сетевых порта на каждое рабочее место.</t>
  </si>
  <si>
    <t>https://disk.yandex.ru/d/7q1ogH89tSRwuQ</t>
  </si>
  <si>
    <t>https://disk.yandex.ru/d/9JxF19C89O4sRw</t>
  </si>
  <si>
    <t>https://disk.yandex.ru/d/XIAS8s3w7JZ6bA</t>
  </si>
  <si>
    <t>https://disk.yandex.ru/d/xGh1L_1q5H9eNQ</t>
  </si>
  <si>
    <t>https://disk.yandex.ru/d/LbKdpVT08yUM-A</t>
  </si>
  <si>
    <t>https://disk.yandex.ru/d/fo27ly4gW2qZlw</t>
  </si>
  <si>
    <t>https://disk.yandex.ru/d/1yhsfHwGRZOeMQ</t>
  </si>
  <si>
    <t>https://disk.yandex.ru/d/8zBLMh9ovazoNw</t>
  </si>
  <si>
    <t>https://disk.yandex.ru/d/lB7_ybmVmeU95Q</t>
  </si>
  <si>
    <t>https://disk.yandex.ru/d/lLc2GoH-sAq_SA</t>
  </si>
  <si>
    <t>https://disk.yandex.ru/d/kkcBM6qsmiaR8Q</t>
  </si>
  <si>
    <t>https://disk.yandex.ru/d/BEP9wb7Hhr4Sag</t>
  </si>
  <si>
    <t>https://disk.yandex.ru/d/hssT2x_7CZg1sg</t>
  </si>
  <si>
    <t>https://disk.yandex.ru/d/jHVDFvY5g1gpiQ</t>
  </si>
  <si>
    <t>https://disk.yandex.ru/d/iQBrCJ3jF1EHag</t>
  </si>
  <si>
    <t> 4504512383</t>
  </si>
  <si>
    <t> 4504512280</t>
  </si>
  <si>
    <t> 4504511994</t>
  </si>
  <si>
    <t>СИБ-3821-125</t>
  </si>
  <si>
    <t>0397</t>
  </si>
  <si>
    <t xml:space="preserve"> с Борисовское ул 60 лет Совхоза 4</t>
  </si>
  <si>
    <t xml:space="preserve"> Киц Валерий Викторович 79048286954
Сопровождающий на объекте: Христолюбова Ирина Юрьевна 8-905-097-1479</t>
  </si>
  <si>
    <t>СИБ-3821-126</t>
  </si>
  <si>
    <t>СИБ-3821-127</t>
  </si>
  <si>
    <t>СИБ-3821-128</t>
  </si>
  <si>
    <t>0274</t>
  </si>
  <si>
    <t xml:space="preserve"> г Омск ул П.Г.Косенкова 16А</t>
  </si>
  <si>
    <t>Киц Валерий Викторович 79048286954
Сопровождающий на объекте: Имьяминова Елена Равшановна 8-908-103-7133</t>
  </si>
  <si>
    <t>Добрый день! Необходимо выполнить монтаж запотолочных СКС розеток для подключения видеокамер. 
Схема во вложении. Одну дополнительную запотолочную розетку СКС не указанную на схеме смонтировать в телекоммуникационном помещении для видеорегистратора. Розетки СКС для уличных видеокамер 
смонтировать внутри периметра ВСП.</t>
  </si>
  <si>
    <t>п Ростовка ул Российская 2 режим работы:Вт,ср,чт с 9:00-15:45</t>
  </si>
  <si>
    <t>Киц Валерий Викторович 79048286954
Сопровождающий на объекте: Кливер Светлана Алексеевна 8-950-795-0817</t>
  </si>
  <si>
    <t>Добрый день! Необходимо выполнить монтаж запотолочных СКС розеток для подключения видеокамер. 
Схема во вложении. Одну дополнительную запотолочную розетку СКС не указанную на схеме смонтировать в телекоммуникационном помещении для видеорегистратора. Розетки СКС для уличных видеокамер 
смонтировать внутри периметра ВСП</t>
  </si>
  <si>
    <t xml:space="preserve">до 31.03.2025 включительно ответственным подразделениям Банка провести работы по организации временных рабочих мест по адресу: 644029, г. Омск, пр. Мира, 43 (в том числе перемещение 1 ИПТ, 1 
банкомата в периметре ВСП, организация 4 дополнительных рабочих мест для СКМ в клиентском зале).. </t>
  </si>
  <si>
    <t xml:space="preserve"> Швецов Александр Сергеевич 79136130958
Сопровождающий на объекте: Бармаков Станислав +7(913)650-40-65</t>
  </si>
  <si>
    <t xml:space="preserve">УБ-3824-54 </t>
  </si>
  <si>
    <t xml:space="preserve"> п Введенское ул Гоголя 8Б режим работы:Пн,ср с 8:30-16:00</t>
  </si>
  <si>
    <t xml:space="preserve"> Овчинников Роман Борисович 79195912055
Сопровождающий на объекте: Никонова Ираида Владимировна 8-912-528-2191</t>
  </si>
  <si>
    <t xml:space="preserve">В связи с монтажом новой системы ОПС необходимо организовать один порт связи, для подключения ОПС. </t>
  </si>
  <si>
    <t>УБ-3824-55</t>
  </si>
  <si>
    <t>г Далматово ул Советская 166</t>
  </si>
  <si>
    <t xml:space="preserve"> Коваленко Алексей Валерьевич 79091711746
Сопровождающий на объекте: Гавриловских Марина Витальевна 8-980-934-0881</t>
  </si>
  <si>
    <t>Монтаж новых портов в количестве 6 шт для СУО согласно схеме</t>
  </si>
  <si>
    <t>УБ-3901-22</t>
  </si>
  <si>
    <t xml:space="preserve"> г Тюмень ул Ямская 75/2</t>
  </si>
  <si>
    <t>Шеломенцев Михаил Викторович 79058217020
Сопровождающий  на  объекте:  Кильдимова  Клавдия  Александровна  8-922-261-1085,  Земан  Павел Сергеевич, +7(982)970-13-25</t>
  </si>
  <si>
    <t>можно не устанавливать розетками, шкаф есть в наличии, патч-панели есть в наличии, требуется прокладка кабеля, RJ45 на конце в месте установки (мебель, потолок и т.д). работы нужно провести в период
с 17.03.2025 до 30.03.2025, Временное размещение сотрудников ВСП на время проведения ремонта в основном здании</t>
  </si>
  <si>
    <t xml:space="preserve"> СИБ-3748-104 </t>
  </si>
  <si>
    <t>0448</t>
  </si>
  <si>
    <t xml:space="preserve"> г Канск ул Урицкого 4стр6</t>
  </si>
  <si>
    <t xml:space="preserve"> Боровиков Александр Андреевич 79029295610</t>
  </si>
  <si>
    <t xml:space="preserve"> СИБ-3748-105</t>
  </si>
  <si>
    <t xml:space="preserve"> СИБ-3748-106</t>
  </si>
  <si>
    <t>п Пинчуга ул Ангарская зд2А режим работы:Чт,пт,сб с 9:00-15:00</t>
  </si>
  <si>
    <t>Бондарева Ольга Сергеевна 79261958046
Сопровождающий  на  объекте:  ВСП  Грохола  Татьяна  Павловна,  8-923-373-0495;  инженер  СБС  Арсеньев Дмитрий Валерьевич, +7(983)165-16-40</t>
  </si>
  <si>
    <t>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1 сотрудник. Место
1 - 2 сетевых порта В случае, если в ВСП больше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</si>
  <si>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0713</t>
  </si>
  <si>
    <t>пгт Диксон ул Воронина 8</t>
  </si>
  <si>
    <t>Бондарева Ольга Сергеевна 79261958046
Сопровождающий на объекте: Климова Ирина Николаевна 8-923-104-5005</t>
  </si>
  <si>
    <t xml:space="preserve">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3 сотрудника. Место 1-2 сетевых порта Место 2-2 сетевых порта Место 3-2 сетевых порта В случае, если
в ВСП меныпе/болыпе рабочих мест - прошу смонтировать по 2 сетевых порта на каждое рабочее место. </t>
  </si>
  <si>
    <t>0002</t>
  </si>
  <si>
    <t>УБ-3828-23</t>
  </si>
  <si>
    <t>г. Новый Уренгой, мкр Дружба, д.З</t>
  </si>
  <si>
    <t>Бердюгин С.В. 8-912-927-0191
Сопровождающий на объекте: Королева Алиса Юрьевна 8-980-065-1321</t>
  </si>
  <si>
    <t>Необходимо  установить  ТКШ  42U  800*800  взамен  открытой  стойки  и  дополнительно  демонтировать навесной ТКШ</t>
  </si>
  <si>
    <t xml:space="preserve"> ЦЧБ-6471-59 </t>
  </si>
  <si>
    <t>с Кривополянье ул Центральная 37</t>
  </si>
  <si>
    <t xml:space="preserve"> Бондарева Ольга Сергеевна 79261958046
Сопровождающий на объекте: Байдашева Алёна Николаевна 8-920-548-0419</t>
  </si>
  <si>
    <t>#SberOS&amp;CCM2025. 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1 сотрудник. Место 1 - 2 сетевых порта В случае, если в ВСП больше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</si>
  <si>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 xml:space="preserve"> ЦЧБ-6471-60</t>
  </si>
  <si>
    <t>Бондарева Ольга Сергеевна 79261958046
Сопровождающий на объекте: Махмутов Аркадий +7(915)551-28-10</t>
  </si>
  <si>
    <t>Требуется монтаж новых портов</t>
  </si>
  <si>
    <t xml:space="preserve"> ЦЧБ-6471-61</t>
  </si>
  <si>
    <t>0512</t>
  </si>
  <si>
    <t>с Гатище ул Центральная 39 режим работы:Пн,чт с 9:30-16:00</t>
  </si>
  <si>
    <t>Бондарева Ольга Сергеевна 79261958046
Сопровождающий на объекте: Сидорова Татьяна Николаевна 8-919-255-4297</t>
  </si>
  <si>
    <t>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1 сотрудник. Место 1 - 2 сетевых порта.</t>
  </si>
  <si>
    <t xml:space="preserve"> ЦЧБ-8486-86 </t>
  </si>
  <si>
    <t>с Солонцы ул Садовая 40</t>
  </si>
  <si>
    <t xml:space="preserve"> Бондарева Ольга Сергеевна 79261958046
Сопровождающий на объекте: Толкачева Марина Ивановна 8-900-927-3657</t>
  </si>
  <si>
    <t>https://disk.yandex.ru/d/XhzCN39KrG_g7g</t>
  </si>
  <si>
    <t>https://disk.yandex.ru/d/KHZ_WDnG9iU1mA</t>
  </si>
  <si>
    <t>https://disk.yandex.ru/d/So4r33sTHjjapg</t>
  </si>
  <si>
    <t>https://disk.yandex.ru/d/JQJUz3x1F9BrFw</t>
  </si>
  <si>
    <t>https://disk.yandex.ru/d/1A270B8mn0Y-Ow</t>
  </si>
  <si>
    <t>https://disk.yandex.ru/d/41yKOd8J3nbdCg</t>
  </si>
  <si>
    <t>https://disk.yandex.ru/d/olMzwgrINRpxTQ</t>
  </si>
  <si>
    <t>https://disk.yandex.ru/d/HqcyOPDRhH239w</t>
  </si>
  <si>
    <t>https://disk.yandex.ru/d/ONuKfVI9PWVVhw</t>
  </si>
  <si>
    <t>https://disk.yandex.ru/d/ptYp0X2MbJy37Q</t>
  </si>
  <si>
    <t>https://disk.yandex.ru/d/1vXI4ic1GwQCzw</t>
  </si>
  <si>
    <t>https://disk.yandex.ru/d/TxmVy7fCslDDCg</t>
  </si>
  <si>
    <t>https://disk.yandex.ru/d/04jQNRLswPGqTA</t>
  </si>
  <si>
    <t>https://disk.yandex.ru/d/H5j3V2MCfaVG0Q</t>
  </si>
  <si>
    <t>https://disk.yandex.ru/d/oKl_cpL8yN-1Vg</t>
  </si>
  <si>
    <t>Демонтаж существующего ТКШ и смонтированного в него оборудования СКС 2 шт</t>
  </si>
  <si>
    <t>ВВБ-3119-94</t>
  </si>
  <si>
    <t>г Набережные Челны ул Шамиля Усманова 23А</t>
  </si>
  <si>
    <t xml:space="preserve"> Ахметзянова Ольга Валерьевна 79050263337
Сопровождающий на объекте: Спиридонова Ольга Владимировна 8-987-287-4670</t>
  </si>
  <si>
    <t>необходимо  организовать  дополнительные  СКС  согласно  схемы  в  связи  с  временной  организацией дополнительных рабочих мест на период проведения ремонтных работ в др. ВСП</t>
  </si>
  <si>
    <t>ВВБ-3119-95</t>
  </si>
  <si>
    <t>ВВБ-3119-96</t>
  </si>
  <si>
    <t>ВВБ-3119-97</t>
  </si>
  <si>
    <t xml:space="preserve"> г Бугульма ул Владимира Ленина 4</t>
  </si>
  <si>
    <t>Ильясов Ильмир Ильгизович 79870001259
Сопровождающий на объекте: Марданова Наиля Гаязетдиновна 8-960-080-1372</t>
  </si>
  <si>
    <t>Необходимо  протянуть сетевые кабеля от двух  устройств самообслуживания (60027039,  60024492) (зона 24 часа) до  сетевого  коммутатора в коммутационной.  Кабеля предназначены для подключения в сеть охранных приборов. План с указанием зоны 24 часа и помещения во вложении</t>
  </si>
  <si>
    <t xml:space="preserve"> Ильясов Ильмир Ильгизович 79870001259
Сопровождающий на объекте: Макрушина Алина Александровна 8-917-935-7776</t>
  </si>
  <si>
    <t>Необходимо протянуть сетевые кабеля от трех устройств самообслуживания (60013838, 60013834, 60000433) (зона 24 часа) до сетевого коммутатора в коммутационной. Кабеля предназначены для подключения в сеть охранных приборов. План с указанием УС и помещения во вложении</t>
  </si>
  <si>
    <t>0780</t>
  </si>
  <si>
    <t>г Елабуга ул Интернациональная 4А</t>
  </si>
  <si>
    <t>Ильясов  И.И.  +7  987  000  12  59;  инженер  СБС  Шакирова  Светлана
Гильмутдиновна, +7(917)911-89-11 ; Борисова Татьяна Михайловна Руководитель офиса 8-919-647-3095</t>
  </si>
  <si>
    <t>Необходимо  протянуть сетевые кабеля от двух  устройств самообслуживания (60028563,  60016709) (зона 24 часа) до  сетевого  коммутатора в коммутационной.  Кабеля предназначены для подключения в сеть охранных приборов. План с указанием зоны 24 часа и помещения во вложении</t>
  </si>
  <si>
    <t>ЦЧБ-6471-62</t>
  </si>
  <si>
    <t xml:space="preserve"> с Бигильдино ул Центральная 45 режим работы:Пн,ср,пт с 8:30-16:00</t>
  </si>
  <si>
    <t>Бондарева Ольга Сергеевна 79261958046
Сопровождающий на объекте: Демин Юлия Сергеевна 8-920-525-2755</t>
  </si>
  <si>
    <t>#SberOS&amp;CCM2025. 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1 сотрудник. Место 1 - 2 сетевых порта В случае, если в ВСП больше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</si>
  <si>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ЦЧБ-6471-63</t>
  </si>
  <si>
    <t>ЦЧБ-6471-64</t>
  </si>
  <si>
    <t>ЦЧБ-6471-65</t>
  </si>
  <si>
    <t>ЦЧБ-6471-66</t>
  </si>
  <si>
    <t>ЦЧБ-6471-67</t>
  </si>
  <si>
    <t>ЦЧБ-6471-68</t>
  </si>
  <si>
    <t>ЦЧБ-6471-69</t>
  </si>
  <si>
    <t>ЦЧБ-6471-70</t>
  </si>
  <si>
    <t>ЦЧБ-6471-71</t>
  </si>
  <si>
    <t xml:space="preserve"> с Талицкий Чамлык ул Советская зд29 режим работы:Вт-сб с 8:00-14:00</t>
  </si>
  <si>
    <t>Бондарева Ольга Сергеевна 79261958046
Сопровождающий на объекте: Нархова Ольга Александровна 8-900-987-8369</t>
  </si>
  <si>
    <t>ж/д ст. Хворостинка ул Ленинская 5</t>
  </si>
  <si>
    <t>Бондарева Ольга Сергеевна 79261958046
Сопровождающий на объекте: Коровина Любовь Васильевна 8-904-687-1473</t>
  </si>
  <si>
    <t>0406</t>
  </si>
  <si>
    <t>с Куймань ул Лебедянская 99 режим работы:Вт,чт,пт с 8:30-14:00</t>
  </si>
  <si>
    <t xml:space="preserve"> Бондарева Ольга Сергеевна 79261958046
Сопровождающий на объекте: Солдатенкова Алёна Сергеевна 8-980-269-1737</t>
  </si>
  <si>
    <t>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1 сотрудник. Место 1 - 2 сетевых порта В случае, если в ВСП больше рабочих мест - прошу смонтировать по 2 сетевых порта на каждое рабочее место</t>
  </si>
  <si>
    <t xml:space="preserve"> с Завальное ул Ленина 117 режим работы: Пн,вт,чт,пт с 8:15-15:30</t>
  </si>
  <si>
    <t>Бондарева Ольга Сергеевна 79261958046
Сопровождающий на объекте: Ясакова Татьяна Ивановна 8-951-304-4111</t>
  </si>
  <si>
    <t>п свх Агроном ул Советская 2А</t>
  </si>
  <si>
    <t>Бондарева Ольга Сергеевна 79261958046
Сопровождающий на объекте: Подольских Татьяна Сергеевна 8-980-350-7390</t>
  </si>
  <si>
    <t>#SberOS&amp;CCM2025. 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1 сотрудник. Место 1 - 2 сетевых порта В случае, если в ВСП больше рабочих мест - прошу смонтировать по 2 сетевых порта на каждое рабочее место.</t>
  </si>
  <si>
    <t xml:space="preserve"> с Казинка ул Ленина 1/2</t>
  </si>
  <si>
    <t>Бондарева Ольга Сергеевна 79261958046
Сопровождающий на объекте: Зобкова Наталия Леонидовна 8-951-300-5511, 8-904-692-3536</t>
  </si>
  <si>
    <t>с Дубовое ул Лермонтова 4 Вт,чт,пт с 8:30-14:00</t>
  </si>
  <si>
    <t>Бондарева Ольга Сергеевна 79261958046
Сопровождающий на объекте: Голомазова Екатерина Юрьевна 8-920-516-9430</t>
  </si>
  <si>
    <t>#SberOS&amp;CCM2025. 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2 сотрудника. Место 1 - 2 сетевых порта Место 2-2 сетевых порта В случае, если в ВСП меныпе/болыне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</si>
  <si>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8593</t>
  </si>
  <si>
    <t>Шахтарин Денис Сергеевич 79106056959
Сопровождающий на объекте: Володин Алексей, +7(910)255-28-33</t>
  </si>
  <si>
    <t>2 порта СКС для Wi-Fi за потолком. Для точек доступа - примерно по центру кабинета в кабинете руководителя и в учебном классе ( на плане АР-5 и АР-6 выделены красным)</t>
  </si>
  <si>
    <t>517</t>
  </si>
  <si>
    <t xml:space="preserve"> Долгоруковский р-н, с. Стегаловка, ул. Центральная, д.30 режим работы :Пн,пт с 9:00-17:45</t>
  </si>
  <si>
    <t>Шацких Павел Николаевич 8-910-739-4342
Сопровождающий на объекте: Лаврова Лариса Владимировна 89046996768</t>
  </si>
  <si>
    <t>Необходимо установить ТКШ 18U + 11 портов СКС</t>
  </si>
  <si>
    <t>СИБ-3748-107</t>
  </si>
  <si>
    <t>с Чунояр ул Партизанская 7</t>
  </si>
  <si>
    <t>Бондарева Ольга Сергеевна
Сопровождающий  на  объекте:  Малова  Наталья  Федоровна,внут  8-52791221,  Арсеньев  Дмитрия Валерьевич, СБС тел. +79831651640</t>
  </si>
  <si>
    <t>прошу смонтировать 4 дополнительных сетевых порта на каждое рабочее место в ВСП</t>
  </si>
  <si>
    <t>СИБ-3748-108</t>
  </si>
  <si>
    <t>СИБ-3748-109</t>
  </si>
  <si>
    <t>СИБ-3748-110</t>
  </si>
  <si>
    <t>СИБ-3748-111</t>
  </si>
  <si>
    <t>СИБ-3748-112</t>
  </si>
  <si>
    <t>0437</t>
  </si>
  <si>
    <t>п Манзя ул Ленина 7А режим работы:Ср,чт,пт с 10:00-16:00</t>
  </si>
  <si>
    <t>Бондарева Ольга Сергеевна 79261958046
Сопровождающий на объекте: Безруких Наталья Константиновна 8-923-350-0485 (Сотрудник ВСП)</t>
  </si>
  <si>
    <t>г Красноярск пр-кт им.газеты Красноярский рабочий 141А</t>
  </si>
  <si>
    <t xml:space="preserve"> Нагирный Александр Сергеевич 79130313293
Сопровождающий на объекте: Судаков Дмитрий Иванович, +7(913)030-02-18</t>
  </si>
  <si>
    <t>СКС кат. 5е в кол-ве: 66 шт.</t>
  </si>
  <si>
    <t xml:space="preserve">Необходимо проложить СКС от основной кроссовой до рабочих мест минуя промежуточный
коммутационный шкаф, Каб 54 7 РМ, каб 55 2 РМ, каб 56 6 РМ, каб 57 7 РМ. По 3 порта на одно РМ. </t>
  </si>
  <si>
    <t>п Бор ул Кирова 94</t>
  </si>
  <si>
    <t>Бондарева Ольга Сергеевна 79261958046
Сопровождающий на объекте: Иванова Инна Анатольевна 8-902-929-8714 (Сотрудник ВСП)</t>
  </si>
  <si>
    <t>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3 сотрудника. Место 1 - 2 сетевых порта, место 2-2 сетевых порта, место 3-2 сетевых порта. В случае, если в ВСП меныпе/болыпе
рабочих мест - прошу смонтировать по 2 сетевых порта на каждое рабочее место.</t>
  </si>
  <si>
    <t xml:space="preserve"> п Светлогорск ул Энергетиков 19А</t>
  </si>
  <si>
    <t>Бондарева Ольга Сергеевна 79261958046
Сопровождающий на объекте: Журавлева Анастасия Аркадьевна 8-923-312-3929 (Сотрудник ВСП)</t>
  </si>
  <si>
    <t>#SberOS&amp;CCM2025. 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3 сотрудника. Место 1-2 сетевых порта Место 2-2 сетевых порта Место 3-2 сетевых порта В случае, если в ВСП меныпе/болыпе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</si>
  <si>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Бондарева Ольга Сергеевна 79261958046
Сопровождающий на объекте: Баранова Наталья Юрьевна 8-904-282-8141 (Сотрудник ВСП)</t>
  </si>
  <si>
    <t xml:space="preserve">ЦЧБ-8486-87 </t>
  </si>
  <si>
    <t xml:space="preserve"> г Воронеж пр-кт Патриотов 1д</t>
  </si>
  <si>
    <t>Анисимов  Александр  Викторович  89515667053  +7  960  129  66  52;  инженер СБС Шелепов Александр Андреевич, +7(952)436-45-16</t>
  </si>
  <si>
    <t>Монтаж СКС для новых РМ (подключить столы)</t>
  </si>
  <si>
    <t>ЦЧБ-8486-88</t>
  </si>
  <si>
    <t>ЦЧБ-8486-89</t>
  </si>
  <si>
    <t>ЦЧБ-8486-90</t>
  </si>
  <si>
    <t>ЦЧБ-8486-91</t>
  </si>
  <si>
    <t>ЦЧБ-8486-92</t>
  </si>
  <si>
    <t>ЦЧБ-8486-93</t>
  </si>
  <si>
    <t>с Шестаково ул Советская 42</t>
  </si>
  <si>
    <t xml:space="preserve"> Бондарева Ольга Сергеевна 79261958046
Сопровождающий на объекте: Кузова Людмила Ивановна 8-906-674-0130</t>
  </si>
  <si>
    <t>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1 сотрудник. Место 1 - 2 сетевых порта В случае, если в ВСП больше рабочих мест - прошу смонтировать по 2 сетевых порта на
каждое рабочее место.</t>
  </si>
  <si>
    <t>0518</t>
  </si>
  <si>
    <t>п 2-го участка института им Докучаева кв-л 5-й 83</t>
  </si>
  <si>
    <t>Бондарева Ольга Сергеевна 79261958046
Сопровождающий на объекте: Кудряшова Елена Николаевна 8-951-858-9610</t>
  </si>
  <si>
    <t>требуется монтаж 4 информационных розеток для подключения всего оборудования на РМ.</t>
  </si>
  <si>
    <t>с Новогольелань ул Октябрьская 64 режи работы:Ср с 8:00-15:00</t>
  </si>
  <si>
    <t>Бондарева Ольга Сергеевна 79261958046
Сопровождающий на объекте: Николаева Ольга Петровна 8-65195680, Савченко Елена Александровна
8-910-244-1910</t>
  </si>
  <si>
    <t>01351</t>
  </si>
  <si>
    <t xml:space="preserve"> с Талы ул Центральная 163</t>
  </si>
  <si>
    <t>Бондарева Ольга Сергеевна 79261958046
Сопровождающий на объекте: Волкова Виктория Сергеевна 8-906-679-1145</t>
  </si>
  <si>
    <t>#SberOS&amp;CCM2025. 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1 сотрудник. Место 1-2 сетевых порта В случае, если в ВСП больше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схему просьба нарисовать, или прикрепить план пожарной эвакуации</t>
  </si>
  <si>
    <t xml:space="preserve"> с Троицкое ул Советская М. 12А</t>
  </si>
  <si>
    <t>Бондарева Ольга Сергеевна 79261958046
Сопровождающий на объекте: Гельгорн Светлана Дмитриевна 8-952-541-7528</t>
  </si>
  <si>
    <t>0513</t>
  </si>
  <si>
    <t>с Гвазда ул Ивана Бочарникова 44А режим работы:Пн,ср с 8:30-17:00</t>
  </si>
  <si>
    <t>Бондарева Ольга Сергеевна 79261958046
Сопровождающий на объекте: Волкова Татьяна Николаевна 8-65191026</t>
  </si>
  <si>
    <t>#SberOS&amp;CCM2025. 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1 сотрудник. Место 1-2 сетевых порта В случае, если в ВСП больше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</si>
  <si>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СИБ-3821-129</t>
  </si>
  <si>
    <t>с Соляное ул Школьная 14</t>
  </si>
  <si>
    <t>Киц Валерий Викторович 79048286954
Сопровождающий на объекте: Николаева Лолита Николаевна 8-913-639-1468</t>
  </si>
  <si>
    <t>Необходимо выполнить монтаж 9 запотолочных СКС розеток для подключения видеокамер в соответсвии со схемой.  Одну  дополнительную запотолочную розетку  СКС (10-ую) смонтировать в телекоммуникационном помещении для видеорегистратора.  Розетки СКС для уличных  видеокамер  смонтировать внутри периметра ВСП.</t>
  </si>
  <si>
    <t xml:space="preserve"> СРБ-4854-27</t>
  </si>
  <si>
    <t>Необходимо  установить  6  информационных  розеток  для  контролеров  СКУД  "Сигур”  согласно  схеме:  на  2 этаже - 1 шт в пом. №13, на 1 этаже - 1 шт в пом. № 1, 8, 17, и 2 шт в пом. №5</t>
  </si>
  <si>
    <t>https://disk.yandex.ru/d/5HZNhKLzJO_a8A</t>
  </si>
  <si>
    <t>https://disk.yandex.ru/d/fl1kQZmX0PMdzA</t>
  </si>
  <si>
    <t>https://disk.yandex.ru/d/xrH4vdLhNjYYCw</t>
  </si>
  <si>
    <t>https://disk.yandex.ru/d/CgCJawZpl9RZfw</t>
  </si>
  <si>
    <t>https://disk.yandex.ru/d/xfZXkPyrFnE0_w</t>
  </si>
  <si>
    <t>https://disk.yandex.ru/d/1vgZMY6ggaUj7Q</t>
  </si>
  <si>
    <t>https://disk.yandex.ru/d/nQ10S04GiHz-nQ</t>
  </si>
  <si>
    <t>https://disk.yandex.ru/d/te3nh2dlRHfF3g</t>
  </si>
  <si>
    <t>https://disk.yandex.ru/d/sWR1A1O7XZshRg</t>
  </si>
  <si>
    <t>https://disk.yandex.ru/d/ZxX2IF4khqu5sw</t>
  </si>
  <si>
    <t>https://disk.yandex.ru/d/IHw4LDr6eZNIsw</t>
  </si>
  <si>
    <t>https://disk.yandex.ru/d/O1hhtr6_TTxStg</t>
  </si>
  <si>
    <t>https://disk.yandex.ru/d/USamD4L6FeZsQQ</t>
  </si>
  <si>
    <t>https://disk.yandex.ru/d/1ApqV1v5eBlQpw</t>
  </si>
  <si>
    <t>https://disk.yandex.ru/d/e0QjV4SkQPg8vQ</t>
  </si>
  <si>
    <t>https://disk.yandex.ru/d/gR-LhgKlPR1Mdw</t>
  </si>
  <si>
    <t>https://disk.yandex.ru/d/hz0mJczrF75Now</t>
  </si>
  <si>
    <t>https://disk.yandex.ru/d/KmdqELGfryHQbQ</t>
  </si>
  <si>
    <t>https://disk.yandex.ru/d/zPkxL1wfccHbRw</t>
  </si>
  <si>
    <t>https://disk.yandex.ru/d/GvHeGrVEBPSzWA</t>
  </si>
  <si>
    <t>https://disk.yandex.ru/d/wcCsa2SEXEkWKA</t>
  </si>
  <si>
    <t>https://disk.yandex.ru/d/wYf2KigAG7pKfw</t>
  </si>
  <si>
    <t>https://disk.yandex.ru/d/YvTeKaOp7fW2sw</t>
  </si>
  <si>
    <t>https://disk.yandex.ru/d/ticAkM20jtoJ0w</t>
  </si>
  <si>
    <t>https://disk.yandex.ru/d/2zkS21cKp7vAJQ</t>
  </si>
  <si>
    <t>https://disk.yandex.ru/d/oqYKL7nlYmIVXA</t>
  </si>
  <si>
    <t>https://disk.yandex.ru/d/HNsavbu88jKhZQ</t>
  </si>
  <si>
    <t>https://disk.yandex.ru/d/UMKJSfYSkHHvig</t>
  </si>
  <si>
    <t>https://disk.yandex.ru/d/vgJFJzegUjwX-Q</t>
  </si>
  <si>
    <t> 4504514669</t>
  </si>
  <si>
    <t> 4504514479</t>
  </si>
  <si>
    <t> 4504514473</t>
  </si>
  <si>
    <t>с. Никольское, ул. Ленина, 174</t>
  </si>
  <si>
    <t>Поставка и монтажа напольного ТКШ размером не менее 32U, 600х600 в кол-ве: 1 шт</t>
  </si>
  <si>
    <t>ББ-3741-64</t>
  </si>
  <si>
    <t>Рылов Александр Николаевич 79997802777
Сопровождающий на объекте: РКИЦа: Егоров Роман Вячеславович 8-903-695-3575, СБС: Цыганов
Александр Валерьевич, +7(910)648-60-70</t>
  </si>
  <si>
    <t>Котов Владислав Васильевич 79516320410
Сопровождающий на объекте: Ананин Александр Михайлович +7 983 420 09 79 - сервис-мен</t>
  </si>
  <si>
    <t>Для  подключения  МФУ  требуется  порт  СКС.  За  принтером  есть  кабель  канал,  в  котором  есть  свободные порты СКС, но они далеко. Необходимо перенести свободный порт СКС за принтер</t>
  </si>
  <si>
    <t xml:space="preserve">ВВБ-3119-98 </t>
  </si>
  <si>
    <t>г Набережные Челны пр-кт Сююмбике 67А</t>
  </si>
  <si>
    <t>Ахметзянова Ольга Валерьевна 79050263337
Сопровождающий на объекте: Киргеснер Тамара +7 891 725 46 90, Шарафутдинов Венер +7(917)850-69-35</t>
  </si>
  <si>
    <t>необходимо организовать дополнительные СКС согласно схемы в связи с временной организацией дополнительного рабочего места СМО на период проведения ремонтных работ в др. ВСП</t>
  </si>
  <si>
    <t>ВВБ-3119-99</t>
  </si>
  <si>
    <t>г Бугульма ул Фридриха Энгельса 29</t>
  </si>
  <si>
    <t>Ильясов Ильмир Ильгизович 79870001259</t>
  </si>
  <si>
    <t>Необходимо  протянуть сетевые кабеля от двух  устройств самообслуживания (60002362,  60021396) (зона 24 часа) до  сетевого  коммутатора в коммутационной.  Кабеля предназначены для подключения в сеть охранных приборов.</t>
  </si>
  <si>
    <t>ВВБ-3392-51</t>
  </si>
  <si>
    <t>с Каракулино ул Каманина 15</t>
  </si>
  <si>
    <t>Курышева Наталья Александровна 79090642825
Сопровождающий на объекте: Перечнева Ирина Сергеевна +7 950 166 92 84</t>
  </si>
  <si>
    <t>В клиентском зале в всп 8618/0197 будет организовано новое рабочее место (на плане - РМ №2). Прошу провести к нему СКС.</t>
  </si>
  <si>
    <t>УБ-3828-24</t>
  </si>
  <si>
    <t>г Лабытнанги ул Школьная 19</t>
  </si>
  <si>
    <t>Барабанщиков Михаил Михайлович 79824077474
Сопровождающий на объекте: Зуйкова Ольга Дмитриевна 8-964-204-5811</t>
  </si>
  <si>
    <t>Необходимо  добавить  13  порт  СКС,  из  них  6  портов  вновь  образующие,  остальные  возможно  нарастить  от существующих РМ</t>
  </si>
  <si>
    <t>СЗБ-1897-14</t>
  </si>
  <si>
    <t>01421</t>
  </si>
  <si>
    <t>Новгородская  обл.,  г.  Великий  Новгород, мкр. Кречевицы, д. 51</t>
  </si>
  <si>
    <t>Лаврентьев Игорь Анатольевич +7 (911) 602-05-01
Сопровождающий на объекте: Сергеева Татьяна Анатольевна 8-960-200-9148</t>
  </si>
  <si>
    <t>Необходимо установить ТКШ 18U 600x600 на стену и демонтировать страый ТКШ</t>
  </si>
  <si>
    <t xml:space="preserve">ЦЧБ-6471-72 </t>
  </si>
  <si>
    <t>0723</t>
  </si>
  <si>
    <t>399020. Измалковский р-н, с. Афанасьево, ул. Измалковская, д.1 режим работы:Пн,ср,чт с 9:00-15:15</t>
  </si>
  <si>
    <t>Тростин Юрий Геннадьевич 8-910-742-6098/Шацких Павел Николаевич 8-910-739-4342
Сопровождающий на объекте: Аблаева Елена Константиновна 8-915-558-7218</t>
  </si>
  <si>
    <t xml:space="preserve">Необходимо установить ТКШ, удовлетворяющий требованиям Стандарта. Тип монтажа- настенный;
Габариты- не менее 18U 600*600мм; дверь одностворчатая. А также требуется- монтаж: -6 новых портов СКС для РМ; -2 СКС от провайдера до нового ТКШ; -1 порт до видеорегистратора; -1 порт до IP камеры, которая висит в подсобном помещении с сейфом и микроволновкой; -1 порт до охранного прибора. </t>
  </si>
  <si>
    <t>УБ-3901-23</t>
  </si>
  <si>
    <t>Задорожный Дмитрий Владимирович 79120788253
Сопровождающий на объекте: Габбасов Вадим Амирович, +7(982)919-55-87</t>
  </si>
  <si>
    <t>необходимы  15  портов  для  оборудования  ТСО  на  посту  охраны  ѴІР.  :Возможно  нужно  сделать отверстие в межэтажном перекрытии;</t>
  </si>
  <si>
    <t xml:space="preserve"> ЦЧБ-8486-94 </t>
  </si>
  <si>
    <t>г Воронеж ул Беговая 209</t>
  </si>
  <si>
    <t>Лыков Никита Владимирович 79800966503
Сопровождающий на объекте: Стольный Антон +7(910)340-00-91</t>
  </si>
  <si>
    <t>Необходимо сделать 3 новых информационных розетки</t>
  </si>
  <si>
    <t>https://disk.yandex.ru/d/BJJ08MyioDuRCQ</t>
  </si>
  <si>
    <t>https://disk.yandex.ru/d/VSbfoEZ-0mQtKA</t>
  </si>
  <si>
    <t>https://disk.yandex.ru/d/0MtllusIz_i-7Q</t>
  </si>
  <si>
    <t>https://disk.yandex.ru/d/8QIy_0-GvSkRXQ</t>
  </si>
  <si>
    <t>https://disk.yandex.ru/d/JJ3p--Zvlqr9Pw</t>
  </si>
  <si>
    <t>https://disk.yandex.ru/d/BXYHFaJVC7RkjQ</t>
  </si>
  <si>
    <t>https://disk.yandex.ru/d/oMax68JRL0fIbw</t>
  </si>
  <si>
    <t>https://disk.yandex.ru/d/ZJEdMGtH3ZbDoQ</t>
  </si>
  <si>
    <t>https://disk.yandex.ru/d/hhYt58q1WwxqlA</t>
  </si>
  <si>
    <t xml:space="preserve"> СИБ-3745-78</t>
  </si>
  <si>
    <t xml:space="preserve"> Промышленновский р-он, д.Колычево, ул.Советская, 8 режим работы:Вт,чт ,пт с 9:00-15:45</t>
  </si>
  <si>
    <t>Доронкин Александр Владимирович 8-903-943-1117</t>
  </si>
  <si>
    <t>Необходимо установить ТКШ 20U 600x600 на стену за сотрудником + 2 порта СКС</t>
  </si>
  <si>
    <t>ВВБ-3114-20</t>
  </si>
  <si>
    <t>г Чебоксары ул К.Маркса 22</t>
  </si>
  <si>
    <t xml:space="preserve"> Березенкин Антон Александрович 79196523570
Сопровождающий на объекте: Чернова Ольга Валерьевна 8-905-029-4052</t>
  </si>
  <si>
    <t>Необходимо монтировать 3 СКС на новом рабочем месте после переезда филиала</t>
  </si>
  <si>
    <t>ДВБ-2489-10</t>
  </si>
  <si>
    <t>пгт Угольные Копи ул Первомайская 5А</t>
  </si>
  <si>
    <t>Музраев Мингиян Борисович 8-924-666-0405
Сопровождающий на объекте: Бабудоржина Саяна Гарма-Цыреновна 8-951-620-3656</t>
  </si>
  <si>
    <t>Установка новых 16 айпи камер и регистратора</t>
  </si>
  <si>
    <t>ВВБ-3041-56</t>
  </si>
  <si>
    <t>г Киров ул Комсомольская 21</t>
  </si>
  <si>
    <t xml:space="preserve"> Сарнавская Ильгазия Хамитовна 79127376963</t>
  </si>
  <si>
    <t>провести СКС на 2 РМ (по 3 порта на каждое)</t>
  </si>
  <si>
    <t>https://disk.yandex.ru/d/4bjNkVqh9kudMA</t>
  </si>
  <si>
    <t>https://disk.yandex.ru/d/dPsH7WKDm1hpsg</t>
  </si>
  <si>
    <t>https://disk.yandex.ru/d/l3_KNSJFfphynw</t>
  </si>
  <si>
    <t>https://disk.yandex.ru/d/tkQtnaViOAsKCw</t>
  </si>
  <si>
    <t> 4504518235</t>
  </si>
  <si>
    <t xml:space="preserve"> ВВБ-3041-55</t>
  </si>
  <si>
    <t>Огородников Никита Александрович 79014194148
Сопровождающий на объекте: Кудрявцев Владимир Алексеевич, +7(982)380-99-18</t>
  </si>
  <si>
    <t>для переноса стойки с оборудованием безопасности требуется создать 2 порта скс</t>
  </si>
  <si>
    <t xml:space="preserve"> ВВБ-3041-57</t>
  </si>
  <si>
    <t xml:space="preserve"> пгт Лебяжье ул Кирова 19</t>
  </si>
  <si>
    <t>В коммутационной необходимо  установить две сетевые розетки на стене за подвесным потолком. Для согласования места установки розеток просьба сотруднику  СБС связаться с Коротаевым С.И. 8-912-375-8995.</t>
  </si>
  <si>
    <t xml:space="preserve">ВВБ-3117-51 </t>
  </si>
  <si>
    <t xml:space="preserve"> Коротаев Сергей Ильич 79123758995
Сопровождающий на объекте: Епифанова Анна Николаевна 8-912-714-4921</t>
  </si>
  <si>
    <t>Волгушев Василий Николаевич (330086) +7-927-181-2656
Сопровождающий на объекте: Коршунов Сергей Валерьевич, +7(987)990-11-89</t>
  </si>
  <si>
    <t xml:space="preserve">Необходимо выполнить работы по протяжке СКС для системы видеонаблюдения. На концах каждой линии установить RJ-45 розетки. Все подключения необходимо промаркировать с занесением в КЖ. </t>
  </si>
  <si>
    <t xml:space="preserve">ВВБ-3114-21 </t>
  </si>
  <si>
    <t xml:space="preserve"> с Порецкое ул Ульянова 36</t>
  </si>
  <si>
    <t>Кузьмина Елена Валерьевна 79196520610
Сопровождающий  на  объекте:  Красненкова  Надежда  Ивановна  8-917-077-8095,  Галяутдинов  Алмаз Ильдизярович +7 917 077 93 90</t>
  </si>
  <si>
    <t>Добрый день, просим организовать розетки СКС для 5 рабочих мест (4 за барьером, 1 в кассе) в связи с заменой столов и организации нового РМ для организации обслуживания клиентов в формате СМРК.  приказ во вложении.</t>
  </si>
  <si>
    <t>ВВБ-3114-22</t>
  </si>
  <si>
    <t>Краснов  Марат  Григорьевич  +7  917  666  22  00,  Дмитриев  Евгений Александрович, СБС +7(917)652-33-52</t>
  </si>
  <si>
    <t>Требуется монтаж 4-х (четырех) портов СКС для УСов. Дополнение к заказу ВВБ-3114-1 Ранее вывели
неверно вывели не в тот шкаф СКС смонтирована в шкафу 2, а должна в шкафу 1. СКС выведена далеко от УС, а должна выводится позади УС.</t>
  </si>
  <si>
    <t xml:space="preserve"> ВВБ-3119-100</t>
  </si>
  <si>
    <t>Заинский район, с. Бегишево, ул. Клубная, Д.116А режим работы:Вт,чт,пт с 8:00-14:30</t>
  </si>
  <si>
    <t>Беленок Алексей Викторович 8-903-305-4046
Сопровождающий на объекте: Минхазова Разиля Исмагиловна 8-904-675-7479</t>
  </si>
  <si>
    <t>Необходимо установить ТКШ 18U 600x600 над шкафом УБ</t>
  </si>
  <si>
    <t xml:space="preserve"> УБ-5885-24</t>
  </si>
  <si>
    <t xml:space="preserve"> п Кедровый ул Ленина 9а режим работы:Вт,ср,чт с 9:00-16:00</t>
  </si>
  <si>
    <t>Омельчак Максим Сергеевич 79825541043
Сопровождающий на объекте: Ведерникова Полина Петровна 8-908-899-7551</t>
  </si>
  <si>
    <t xml:space="preserve">Необходимо смонтировать кабельные трассы (utp) от коммутатора банка до каждой видеокамеры обозначенной на плане (план расстановки видеокамер во вложении), всего 8 видеокамеры. </t>
  </si>
  <si>
    <t xml:space="preserve"> СЗБ-5108-65</t>
  </si>
  <si>
    <t xml:space="preserve"> 168196. п. Вежью, Чкалова 15</t>
  </si>
  <si>
    <t>Белых М. В. 8-912-191-2375
Сопровождающий на объекте: Плеско Наталья Анатольевна 88213294234</t>
  </si>
  <si>
    <t>Необходимо установить ТКШ, над картотекой, удовлетворяющий требованиям Стандарта. Тип монтажа- настенный; Габариты-не менее 18U 600*600мм; дверь одностворчатая. А также требуется- монтаж 13 новых портов СКС (4 РМ - 1 ТСО - 8 ТСВ)</t>
  </si>
  <si>
    <t xml:space="preserve"> СИБ-3749-06</t>
  </si>
  <si>
    <t xml:space="preserve"> Делик Чойгана Николаевна 79835936868
Сопровождающий на объекте: Ондар Айдын Орланович, +7(983)590-26-15</t>
  </si>
  <si>
    <t>Необходим  монтаж  12  портов  СКС  в  помещение  №16  на  РМ.  Внутри  перегородки  снесены,  один  большой кабинет.</t>
  </si>
  <si>
    <t xml:space="preserve"> СИБ-3749-07</t>
  </si>
  <si>
    <t xml:space="preserve"> г Кызыл ул Московская 101А</t>
  </si>
  <si>
    <t>Соловьева Анна Николаевна 79137235623
Сопровождающий на объекте: Редекоп Андрей +7 913 397 80 46, Ондар Айдын Орланович, +7(983)590-26-15</t>
  </si>
  <si>
    <t>2 порта для УС .(По факту проверки СКС выявлены битые жилы(1 и 2) до банкомата 60005236. Требуется восстановление СКС. Важно-банкомат на данный момент работает на СДМАНЕ. )</t>
  </si>
  <si>
    <t xml:space="preserve">УБ-3828-25 </t>
  </si>
  <si>
    <t xml:space="preserve"> с Халясавэй ул Лесная 1 режим работы:Сб с 10:00-19:00,вс с 10:00-18:00</t>
  </si>
  <si>
    <t>Айваседо  Клавдия  Матвеевна  89088582846/  Десятков  Роман  Валерьевич, +7(982)260-36-58</t>
  </si>
  <si>
    <t>#SberOS&amp;amp;CCM2025. 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1 розетка необходима для подключения POS- терминала,
1 розетка  необходима  для  подключения  ССМ.  Согласно  выгрузке  из  справочника,  в  ВСП  числится  1 
сотрудник. Место 1-2 сетевых порта В случае, если в ВСП больше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</si>
  <si>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УБ-3828-26</t>
  </si>
  <si>
    <t xml:space="preserve"> п Пурпе ул Аэродромная 7</t>
  </si>
  <si>
    <t>Овчинникова  Татьяна  Валерьевна  (95644)  +7-912-423-7291/  Десятков  Роман Валерьевич, +7(982)260-36-58</t>
  </si>
  <si>
    <t>#SberOS&amp;amp;CCM2025. 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1 розетка необходима для подключения POS- терминала,
1 розетка  необходима  для  подключения  ССМ.  Согласно  выгрузке  из  справочника,  в  ВСП  числится  1 
сотрудник. Место 1 - 2 сетевых порта В случае, если в ВСП больше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</si>
  <si>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0453</t>
  </si>
  <si>
    <t>с Иртыш ул Школьная 14</t>
  </si>
  <si>
    <t>СИБ-3821-130</t>
  </si>
  <si>
    <t>Киц Валерий Викторович 79048286954
Сопровождающий на объекте: Павлова Любовь Эдуардовна 8-951-419-3514</t>
  </si>
  <si>
    <t>СИБ-3821-131</t>
  </si>
  <si>
    <t xml:space="preserve"> Ничков Дмитрий Валерьевич 79659733027
Сопровождающий на объекте: Колосницына Ольга Геннадьевна Заместитель руководителя офиса 8-983-622-8490</t>
  </si>
  <si>
    <t xml:space="preserve"> СРБ-4854-28</t>
  </si>
  <si>
    <t>г Красный Холм пл Карла Маркса 5/3</t>
  </si>
  <si>
    <t>Уткин Дмитрий Николаевич 79000177634
Сопровождающий на объекте: Галкина Елена Александровна 8-980-642-7453</t>
  </si>
  <si>
    <t xml:space="preserve">Необходимо установить 15 информационных розеток для подключения ір видеокамер, согласно 
прилагаемого плана. На месте можно ориентироваться по установленным аналоговым видеокамерам. </t>
  </si>
  <si>
    <t xml:space="preserve"> СРБ-4854-29</t>
  </si>
  <si>
    <t>Попеленков Антон Валерьевич 79190691537
Сопровождающий на объекте: Цыганов Александр Валерьевич, +7(910)648-60-70</t>
  </si>
  <si>
    <t>Установить 8 информационных розеток для подключения СКУД Sigur по проект (см. вложение)</t>
  </si>
  <si>
    <t>УБ-3825-201</t>
  </si>
  <si>
    <t xml:space="preserve"> Нелюбин Александр Борисович 79178087707
Сопровождающий на объекте: Александр +7 917 808 77 07</t>
  </si>
  <si>
    <t>каб 414 смонтировать 4 порта</t>
  </si>
  <si>
    <t>https://disk.yandex.ru/d/q4vdYavNy42LLQ</t>
  </si>
  <si>
    <t>https://disk.yandex.ru/d/SqjgyNfcd_yX1A</t>
  </si>
  <si>
    <t>https://disk.yandex.ru/d/c8nmqJfKqOHidA</t>
  </si>
  <si>
    <t>https://disk.yandex.ru/d/vvNEH_sF3ZYCYg</t>
  </si>
  <si>
    <t>https://disk.yandex.ru/d/7iJ-IpYj-nLj6A</t>
  </si>
  <si>
    <t>https://disk.yandex.ru/d/2saN0DhQQSmqaA</t>
  </si>
  <si>
    <t>https://disk.yandex.ru/d/7TmVg-yszJsA5g</t>
  </si>
  <si>
    <t>https://disk.yandex.ru/d/ysOMKIr97yi5wQ</t>
  </si>
  <si>
    <t>https://disk.yandex.ru/d/B05mhuiwfSCs3w</t>
  </si>
  <si>
    <t>https://disk.yandex.ru/d/Fir6jdQ8iVJ9gw</t>
  </si>
  <si>
    <t>https://disk.yandex.ru/d/eOASm4__y55TVw</t>
  </si>
  <si>
    <t>https://disk.yandex.ru/d/pRNJvLPee7vWGw</t>
  </si>
  <si>
    <t>https://disk.yandex.ru/d/1mEWsx0AZKA6kQ</t>
  </si>
  <si>
    <t>https://disk.yandex.ru/d/CKyLOwSLslFryw</t>
  </si>
  <si>
    <t>https://disk.yandex.ru/d/5UtNtl_aUqa1ww</t>
  </si>
  <si>
    <t>https://disk.yandex.ru/d/LSfAKxt13MAf6Q</t>
  </si>
  <si>
    <t>https://disk.yandex.ru/d/Kj1k4YM5-j4vVg</t>
  </si>
  <si>
    <t> 4504518856</t>
  </si>
  <si>
    <t>ДВБ-3290-31</t>
  </si>
  <si>
    <t>Необходимо  смонтировать  порты  СКС  для  2  (двух)  новых  дополнительных  рабочих  мест  в  ВСП  по  2  (два) порта СКС на каждое РМ, монтаж СКС розеток - на стене.</t>
  </si>
  <si>
    <t xml:space="preserve">ВВБ-4845-139 </t>
  </si>
  <si>
    <t>Самсонова Анастасия Владимировна 79176645308
Сопровождающий  на  объекте:  Аладьин  Артём  Олегович  +7  987  740  13  21,  Шутов  Роман  Александрович, +7(986)740-12-93</t>
  </si>
  <si>
    <t>не работают порты</t>
  </si>
  <si>
    <t>УБ-3824-56</t>
  </si>
  <si>
    <t xml:space="preserve"> г Курган ул Коли Мяготина 100</t>
  </si>
  <si>
    <t>Овчинников Роман Борисович 79195912055
Сопровождающий на объекте: Даннекер Ирина Юрьевна Заместитель руководителя офиса 8-919-596-3181</t>
  </si>
  <si>
    <t>Необходим  монтаж  1-го  порта  СКС  в  запотолочном  пространстве  предхранилища,  для  подключения оборудования СКУД.</t>
  </si>
  <si>
    <t>УБ-3824-57</t>
  </si>
  <si>
    <t>: Овчинников Роман Борисович 79195912055
Сопровождающий на объекте: Ильиных Марина Евгеньевна 8-922-565-0905</t>
  </si>
  <si>
    <t xml:space="preserve">Монтаж  Розетки  СКС  в  запотолочном  пространстве  предхранилища,  для  подключения  оборудования  СКУД. </t>
  </si>
  <si>
    <t xml:space="preserve">СИБ-3747-08 </t>
  </si>
  <si>
    <t xml:space="preserve"> с Сейка ул Центральная 7ак1 режим работы:Пн,ср,чт с 9:00-16:00</t>
  </si>
  <si>
    <t>Табакаева Ксения Александровна (1807139) +7-983-326-4534</t>
  </si>
  <si>
    <t>прошу смонтировать 2 дополнительных сетевых порта на рабочее место в ВСП 1 розетка необходима для подключения POS- терминала, 1 розетка необходима для подключения ССМ.</t>
  </si>
  <si>
    <t>СИБ-3747-09</t>
  </si>
  <si>
    <t>с Иогач ул Набережная 10 режим работы:Пн-чт с 9:00-14:00</t>
  </si>
  <si>
    <t>Шаврина Римма Георгиевна (344274) +7-963-198-2160 / Бондарева Ольга Сергеевна 8-926-195-8046</t>
  </si>
  <si>
    <t>Необходимы 4 порта СКС (2 на каждое рабочее место под ССМ и POS)</t>
  </si>
  <si>
    <t>https://disk.yandex.ru/d/6ofwFYweXrzvbw</t>
  </si>
  <si>
    <t>https://disk.yandex.ru/d/JTfvj1go0RBWEw</t>
  </si>
  <si>
    <t>https://disk.yandex.ru/d/K5_NYqIiiCA11w</t>
  </si>
  <si>
    <t>https://disk.yandex.ru/d/at9xx-oLGpqTsg</t>
  </si>
  <si>
    <t>https://disk.yandex.ru/d/dFlWBibyYJ6iXw</t>
  </si>
  <si>
    <t>https://disk.yandex.ru/d/q_qijtfAwWEw1A</t>
  </si>
  <si>
    <t> 4504520179</t>
  </si>
  <si>
    <t>Перемещение/Восстановление ранее используемых портов в пределах объекта (порт):2 шт.</t>
  </si>
  <si>
    <t>Посчитали как демонтаж ,монтаж 2х шкафов</t>
  </si>
  <si>
    <t xml:space="preserve"> ВВБ-3041-59 </t>
  </si>
  <si>
    <t>Коротаев Сергей Ильич 79123758995
Сопровождающий  на  объекте:  Шабалина  Ольга  Олеговна  8-912-332-1482,  Морозов  Михаил  Николаевич, +7(982)380-90-89</t>
  </si>
  <si>
    <t xml:space="preserve">В коммутационной необходимо установить семь сетевых розеток на стене. Для согласования места
установки розеток просьба при обследовании сотруднику СБС связаться с Коротаевым С.И. 8-912-375-8995. </t>
  </si>
  <si>
    <t xml:space="preserve"> г Зеленодольск ул Комарова 23</t>
  </si>
  <si>
    <t xml:space="preserve"> ВВБ-3119-101</t>
  </si>
  <si>
    <t>Требуется монтаж 16 портов на новых рабочих местах (РМ). Схема прилагается</t>
  </si>
  <si>
    <t>УБ-3824-58</t>
  </si>
  <si>
    <t xml:space="preserve"> г Курган мкр 2-й 10/1</t>
  </si>
  <si>
    <t>Овчинников Роман Борисович 79195912055
Сопровождающий на объекте: Снигирева Юлия Александровна 8-919-585-9043</t>
  </si>
  <si>
    <t xml:space="preserve">СИБ-3820-18 </t>
  </si>
  <si>
    <t>Демонтаж части или всей существующей СКС (порт): 638 шт.</t>
  </si>
  <si>
    <t>Необходимо провести демонтаж неиспользуемых кроссовых панелей в кроссовом помещении 2  этажа:  шкаф  2  юниты  8,9,11,12,14,15,17,18,20,21,23,24,26,27,29,30,35,40,42  шкаф  4  юниты 31,32,34,35,37,38,39,40,41</t>
  </si>
  <si>
    <t>https://disk.yandex.ru/d/GSkfZIXsLSNb1w</t>
  </si>
  <si>
    <t>https://disk.yandex.ru/d/YVEVCzfwit-8fA</t>
  </si>
  <si>
    <t>https://disk.yandex.ru/d/YbeY9eorq0IXBQ</t>
  </si>
  <si>
    <t>https://disk.yandex.ru/d/unz1NwbTFU-ePA</t>
  </si>
  <si>
    <t> 4504521111</t>
  </si>
  <si>
    <t>ВВБ-3119-102</t>
  </si>
  <si>
    <t xml:space="preserve"> г Нижнекамск пр-кт Химиков зд49Б</t>
  </si>
  <si>
    <t>Фомина Индира Шамильевна 79872348717
Сопровождающий на объекте: Идрисова Алеся Ильдаровна 8-927-454-5299</t>
  </si>
  <si>
    <t xml:space="preserve">Требуется  организовать  дополнительных  3  рабочих  места  согласно  заявки  SD223144216  от  21.01.2025 </t>
  </si>
  <si>
    <t>ВВБ-3119-103</t>
  </si>
  <si>
    <t>ВВБ-3119-104</t>
  </si>
  <si>
    <t>у г Зеленодольск ул Комарова 23</t>
  </si>
  <si>
    <t>Алексанина Елена Николаевна 79033132840
Сопровождающий на объекте: Лексина Любовь Михайловна, 8-917-899-6102 Митягина Ильсия Касымовна, 8-903-062-7242,СБС Ахметзянов Айрат Илнурович, +7(960)032-70-03</t>
  </si>
  <si>
    <t>СКС кат. 5е в кол-ве: 44 шт.</t>
  </si>
  <si>
    <t>Требуется организация новых портов в кол-ве 44 ед. на новых 11 шт РМ .</t>
  </si>
  <si>
    <t>0539</t>
  </si>
  <si>
    <t xml:space="preserve"> г Зеленодольск ул Татарстан 10</t>
  </si>
  <si>
    <t>Алексанина Елена Николаевна 79033132840
Сопровождающий  на  объекте:  Багавиева  Альбина  Зуфаровна,  8-906-114-9555,  Шаронова  Людмила Владимировна, 8-905-376-1029, СБС Ахметзянов Айрат Илнурович, +7(960)032-70-03</t>
  </si>
  <si>
    <t>Требуется монтаж портов СКС в кол-е 4шт на новом РМ.</t>
  </si>
  <si>
    <t>СЗБ-5107-24</t>
  </si>
  <si>
    <t>Жимирикин Игорь Сергеевич 79600197716
Сопровождающий на объекте: Мищенко Светлана Сергеевна 8-960-000-5947 Плешков Вячеслав
Евгеньевич 8-953-261-5153 - сервисмен</t>
  </si>
  <si>
    <t>В помещении заряжания/разряжания оружия КИЦ 8637/0272 необходимо организовать СКС. Требуется на потолке установить СКС розетку, розетка должна быть подключена в коммутатор объекта через патч-панель. В последующем в эту розетку будет подключена камера телевизионной системы видеонаблюдения. Во 
вложении указано ориентировочное расположение будущей розетки СКС.</t>
  </si>
  <si>
    <t>СЗБ-5107-25</t>
  </si>
  <si>
    <t>Жимирикин Игорь Сергеевич 79600197716
Сопровождающий на объекте: Олехова Олеся Николаевна 8-921-719-5103, Олехов Александр
Александрович, +7(911)678-81-48</t>
  </si>
  <si>
    <t>В помещении заряжания/разряжания оружия КПП, 8637/0221 необходимо организовать СКС. Требуется на потолке установить СКС розетку, розетка должна быть подключена в коммутатор объекта через патч-панель. В последующем в эту розетку будет подключена камера телевизионной системы видеонаблюдения. Во 
вложении указано ориентировочное расположение будущей розетки СКС.</t>
  </si>
  <si>
    <t>ПВБ-7593-33</t>
  </si>
  <si>
    <t xml:space="preserve"> Ведута Галина Николаевна 79226283108</t>
  </si>
  <si>
    <t>В связи с организацией рабочего места необходимо установть информационные розетки(СКС)</t>
  </si>
  <si>
    <t xml:space="preserve">УБ-5885-25 </t>
  </si>
  <si>
    <t xml:space="preserve"> п Красноленинский ул Набережная 9</t>
  </si>
  <si>
    <t>Омельчак Максим Сергеевич (970117) +7-982-554-1043
Сопровождающий на объекте: Каракулина Ольга Александровна (сотрудник ВСП) 8-951-976-8173</t>
  </si>
  <si>
    <t>Необходимо  смонтировать  кабельные  трассы  (utp)  от  коммутатора  банка  до  каждой  видеокамеры,  всего  8 видеокамер.</t>
  </si>
  <si>
    <t xml:space="preserve"> ВВБ-3041-58 </t>
  </si>
  <si>
    <t>Огородников Никита Александрович 79014194148
Сопровождающий на объекте: Яговкин Максим Романович, +7(912)730-33-69</t>
  </si>
  <si>
    <t>нужно перенести розетки СКС на новое РМ в кабинете управляющего</t>
  </si>
  <si>
    <t>https://disk.yandex.ru/d/6CqsVVgmw5FFEw</t>
  </si>
  <si>
    <t>https://disk.yandex.ru/d/EtPWHPorDRZlwA</t>
  </si>
  <si>
    <t>https://disk.yandex.ru/d/DDnTbCxSCJ05GQ</t>
  </si>
  <si>
    <t>https://disk.yandex.ru/d/8TZ90aIS8z3oBw</t>
  </si>
  <si>
    <t>https://disk.yandex.ru/d/TU51Z-wCKkAlBA</t>
  </si>
  <si>
    <t>https://disk.yandex.ru/d/WQoiR8xA5cWCHg</t>
  </si>
  <si>
    <t>https://disk.yandex.ru/d/taCTuOx1IOLV0g</t>
  </si>
  <si>
    <t>https://disk.yandex.ru/d/PIkn1Ud4VOcMzw</t>
  </si>
  <si>
    <t>Воронеж 50005273545 от 20.03.2025</t>
  </si>
  <si>
    <t>ЦЧБ-3545-01</t>
  </si>
  <si>
    <t>Счастливцев Сергей Александрович 79102412770
Сопровождающий на объекте: Пономарев Евгений Иванович 8-915-549-1040, Павленко Сергей
Владимирович, +7(910)241-33-3</t>
  </si>
  <si>
    <t>Описание задачи Необходимо проложить кабель СКС 5 кат. от патч панели пом. 4 до помещения КХО пом.
16.   В пом. 16 установить розетку СКС для подключения видеорегистратора. Соединение с коммутатором и видеорегтистратором произвести патч кордом., В кхо(16) розетка возле стола должна быть.</t>
  </si>
  <si>
    <t xml:space="preserve">ВВБ-3392-52 </t>
  </si>
  <si>
    <t>с Завьялово ул Чкалова 22</t>
  </si>
  <si>
    <t>Андрей Валентинович 79199058010
Сопровождающий на объекте: +7 912 740 74 40 Юрий Вячеславович</t>
  </si>
  <si>
    <t>Новое рабочее место</t>
  </si>
  <si>
    <t>01846</t>
  </si>
  <si>
    <t xml:space="preserve"> г Сегежа ул Спиридонова 25</t>
  </si>
  <si>
    <t xml:space="preserve"> Щучкин Денис Владимирович 79117392468
Сопровождающий на объекте: Дибров Олег Александрович +7 911 404 75 88</t>
  </si>
  <si>
    <t>на АРМ. 13.03.2025 было проведено обследование СКС. Проверены два линка идущие в банкомат с серверной. Нарушена целостность сети, оба линка не активны. Тестер не показывает активность. Необхожима проклада порта СКС.</t>
  </si>
  <si>
    <t>https://disk.yandex.ru/d/Mv10l0_DGkxHMg</t>
  </si>
  <si>
    <t>https://disk.yandex.ru/d/EfaF_DhTu_hPYQ</t>
  </si>
  <si>
    <t>https://disk.yandex.ru/d/VUzXmJQvKfXSOw</t>
  </si>
  <si>
    <t xml:space="preserve">СЗБ-5107-26 </t>
  </si>
  <si>
    <t>г Котлас ул Кузнецова 16</t>
  </si>
  <si>
    <t xml:space="preserve"> Жимирикин Игорь Сергеевич (1361854) +7-960-019-7716</t>
  </si>
  <si>
    <t xml:space="preserve">В помещении заряжания/разряжания оружия КИЦ 8637/0245 необходимо организовать СКС. Требуется на потолке установить одну СКС розетку, розетка должна быть подключена в коммутатор объекта
через патч-панель. В последующем в эту розетку будет подключена камера телевизионной системы видеонаблюдения. Во вложении указано ориентировочное расположение будущей розетки СКС. </t>
  </si>
  <si>
    <t>СЗБ-5107-27</t>
  </si>
  <si>
    <t>СЗБ-5107-28</t>
  </si>
  <si>
    <t xml:space="preserve"> г Архангельск ул Карла Либкнехта 36</t>
  </si>
  <si>
    <t>Жимирикин Игорь Сергеевич (1361854) +7-960-019-7716
Сопровождающий на объекте: Пономарев Николай Александрович 8-911-687-9455</t>
  </si>
  <si>
    <t>В помещении заряжания/разряжания оружия необходимо организовать СКС. Требуется на потолке
установить одну СКС розетку, розетка должна быть подключена в коммутатор объекта через патч-панель. В последующем в эту розетку будет подключена камера телевизионной системы видеонаблюдения. Во 
вложении указано ориентировочное расположение будущей розетки СКС.</t>
  </si>
  <si>
    <t>0289</t>
  </si>
  <si>
    <t>Жимирикин Игорь Сергеевич (1361854) +7-960-019-7716
Сопровождающий  на  объекте:  Дроздова  Мария  Петровна  8-911-654-1055  (рук  КИЦа),  Фоминых  Юлия Борисовна, +7(911)678-38-68 (Сопровождение СБС)</t>
  </si>
  <si>
    <t xml:space="preserve">В помещении заряжания/разряжания оружия КПП, 8637/0289 необходимо организовать СКС. Требуется на потолке установить одну СКС розетку, розетка должна быть подключена в коммутатор объекта
через патч-панель. В последующем в эту розетку будет подключена камера телевизионной системы видеонаблюдения. Во вложении указано ориентировочное расположение будущей розетки СКС. </t>
  </si>
  <si>
    <t xml:space="preserve"> СЗБ-5108-66 </t>
  </si>
  <si>
    <t>с. Гурьевка, Центральная, 73</t>
  </si>
  <si>
    <t xml:space="preserve"> Белых Михаил Васильевич 8-912-191-2375
Сопровождающий на объекте: Эчишвили Лейла Элдаровна 8-912-114-8778</t>
  </si>
  <si>
    <t>Демонтаж старого ТКШ и вместо него установить ТКШ 18U 600x600 + 3 порта СКС</t>
  </si>
  <si>
    <t>СЗБ-5108-67</t>
  </si>
  <si>
    <t xml:space="preserve"> с Выльгорт ул Домны Каликовой 72</t>
  </si>
  <si>
    <t>Карпов Павел Владимирович 79219418151
Сопровождающий на объекте: Пименова Светлана Анатольевна 8-950-566-7473</t>
  </si>
  <si>
    <t>Требуется монтаж провода СКС до УС, так как в текущем исполнении порта СКС не хватает для штатного заведения в УС через тех.отверстие.</t>
  </si>
  <si>
    <t xml:space="preserve">ПВБ-7593-34 </t>
  </si>
  <si>
    <t>0478</t>
  </si>
  <si>
    <t xml:space="preserve"> г Орск ул Советская 63</t>
  </si>
  <si>
    <t>Баранова Наталья Олеговна (1616220) +7-922-859-8866</t>
  </si>
  <si>
    <t>Необходима  дополнительная  сетевая  розетка  за  подвесным  потолком  для  установки  видеокамеры</t>
  </si>
  <si>
    <t>СИБ-3355-01</t>
  </si>
  <si>
    <t xml:space="preserve"> с Мамонтово ул Советская влд150</t>
  </si>
  <si>
    <t>Кузнецов Ярослав Юрьевич 79809304008
Сопровождающий на объекте: Деминова Анастасия Александровна 8-923-642-6552</t>
  </si>
  <si>
    <t xml:space="preserve"> Шадрова Людмила Владимировна (629818) +7-967-431-5825</t>
  </si>
  <si>
    <t>УС  установлен  в  ВИП-офисе.  СКС  проложен,  но  на  линии  есть  обрыв.  Требуется,  при  невозможности восстановления, прокладка нового кабеля</t>
  </si>
  <si>
    <t xml:space="preserve">ВВБ-3238-21 </t>
  </si>
  <si>
    <t>https://disk.yandex.ru/d/vX1z4JPng6hdYg</t>
  </si>
  <si>
    <t>https://disk.yandex.ru/d/Bg-V9dRgtkvCfg</t>
  </si>
  <si>
    <t>https://disk.yandex.ru/d/blT941YQoKSJOQ</t>
  </si>
  <si>
    <t>https://disk.yandex.ru/d/KbidNY0d5hRqdw</t>
  </si>
  <si>
    <t>https://disk.yandex.ru/d/gQd61E50Whfw9w</t>
  </si>
  <si>
    <t>https://disk.yandex.ru/d/xi7K7e7WTkRpJA</t>
  </si>
  <si>
    <t>https://disk.yandex.ru/d/pqNtsYKIHpFzhQ</t>
  </si>
  <si>
    <t>https://disk.yandex.ru/d/ujFwizZQsMZpCA</t>
  </si>
  <si>
    <t>СЗБ-2033-30</t>
  </si>
  <si>
    <t xml:space="preserve">ВВБ-3119-105 </t>
  </si>
  <si>
    <t>г Лениногорск пр-кт Шашина 31</t>
  </si>
  <si>
    <t>Ахметзянова Ольга Валерьевна 79050263337
Сопровождающий на объекте: Шилова Татьяна Александровна +7 892 704 36 06</t>
  </si>
  <si>
    <t>необходимо  организовать  СКС  для  дополнительного  рабочего  место  СМО  (за  барьером)  согласно  схемы</t>
  </si>
  <si>
    <t>ВВБ-4845-140</t>
  </si>
  <si>
    <t xml:space="preserve"> г  Нижний  Новгород  ул  Академика  Сахарова  2к2,2-ой  этаж,  Open space - Сектор Г</t>
  </si>
  <si>
    <t>Антипина Нина Дмитриевна +7-930-071-2044
Сопровождающий на объекте: Ильин Олег Владимирович, 79101401189</t>
  </si>
  <si>
    <t>требуется новая розетка для подключения дополнительного ТА на рабочем месте.</t>
  </si>
  <si>
    <t xml:space="preserve">СЗБ-5107-29 </t>
  </si>
  <si>
    <t>Жимирикин Игорь Сергеевич (1361854) +7-960-019-7716
Сопровождающий на объекте: Никитина Марина Викторовна8-911-670-8095</t>
  </si>
  <si>
    <t>В помещении заряжания/разряжания оружия КПП, 8637/0279 необходимо организовать СКС. Требуется на потолке установить СКС розетку, розетка должна быть подключена в коммутатор объекта через патч-панель. В последующем в эту розетку будет подключена камера телевизионной системы видеонаблюдения. Во 
вложении указано ориентировочное расположение будущей розетки СКС.</t>
  </si>
  <si>
    <t>ЦЧБ-3545-02</t>
  </si>
  <si>
    <t>443</t>
  </si>
  <si>
    <t>Описание задачи Необходимо проложить кабель СКС 5 кат. от патч панели пом. 28 до помещения КХО пом.
20.    В  пом.  20  установить розетку СКС для подключения видеорегистратора. Соединение с коммутатором и видеорегтистратором произвести патч кордом.</t>
  </si>
  <si>
    <t>ЦЧБ-3545-03</t>
  </si>
  <si>
    <t xml:space="preserve"> г Воронеж ул Ворошилова 1а</t>
  </si>
  <si>
    <t xml:space="preserve"> Счастливцев Сергей Александрович (405142) +7-910-241-2770
Сопровождающий  на  объекте:  Перова  Елена  Александровна  8-910-346-1930  (Рук.  КИЦа),  Дмитренко Сергей Вячеславович, +7(919)248-87-19 (Сопровождение СБС)</t>
  </si>
  <si>
    <t>Лукьянов Дмитрий Сергеевич 79204083934
Сопровождающий на объекте: Махоркин Александр Николаевич, +7(919)240-03-67</t>
  </si>
  <si>
    <t>Требуется дооснастить 2 поста охраны розетками СКС, всего 4 розетки.</t>
  </si>
  <si>
    <t xml:space="preserve">ББ-2933-01 </t>
  </si>
  <si>
    <t xml:space="preserve"> Жданова Алена Витальевна 79086635933</t>
  </si>
  <si>
    <t>на  БИРС  60049389  неоднократно  фиксируется  сбои  по  связи.  Канал  связи  был,  возможно  перебит.  Монтаж 1 порта СКС</t>
  </si>
  <si>
    <t>Кемерово 50005273353 от 20.03.2025</t>
  </si>
  <si>
    <t>Кирьянова Екатерина Владимировна +7 909 514 41 59</t>
  </si>
  <si>
    <t>необходимо выполнить подведение СКС к 5 РМ с подключением в кабель канал под стол. Монтаж 15 портов СКС</t>
  </si>
  <si>
    <t>https://disk.yandex.ru/d/BbleFLKd6OsnIw</t>
  </si>
  <si>
    <t>https://disk.yandex.ru/d/n-HfN6XIexVM5w</t>
  </si>
  <si>
    <t>https://disk.yandex.ru/d/UlDIPCmzV1eIGQ</t>
  </si>
  <si>
    <t>https://disk.yandex.ru/d/BV2wUfSwNjpILw</t>
  </si>
  <si>
    <t>https://disk.yandex.ru/d/PViD9wdgFetlUw</t>
  </si>
  <si>
    <t>https://disk.yandex.ru/d/UzIeVYswZfxgtQ</t>
  </si>
  <si>
    <t xml:space="preserve">СИБ-3353-01 </t>
  </si>
  <si>
    <t>https://disk.yandex.ru/d/9Cy91gTdRUd1GA</t>
  </si>
  <si>
    <t>ВВБ-4845-141</t>
  </si>
  <si>
    <t>Многофункциональное здание; № 9042 0632 г Кстово ул
Магистральная 22</t>
  </si>
  <si>
    <t>Власова Наталья Павловна 79159350350
Сопровождающий на объекте: Митрофанова Наталья николаевна +7 987 552 06 24</t>
  </si>
  <si>
    <t>прошу вас организовать СКС для новых 4 РМ сотрудников ВСП 9042/0613 , согласовано временное перемещение , в связи с переформатированием ВСП 9042/0613 на основании КУН 150 от 27.04.2024 и ВВБ №9/49а от 10.10.24</t>
  </si>
  <si>
    <t>ВВБ-4845-142</t>
  </si>
  <si>
    <t xml:space="preserve"> г Нижний Новгород ул Академика Сахарова 2к4, этаж 1, зал Б</t>
  </si>
  <si>
    <t>Нежигай Наталия Павловна 79063531269
Сопровождающий на объекте: Ильин Олег Владимирович, 79101401189</t>
  </si>
  <si>
    <t xml:space="preserve">ВВБ-3238-22 </t>
  </si>
  <si>
    <t>0007</t>
  </si>
  <si>
    <t>г Йошкар-Ола пр-кт Ленинский 68</t>
  </si>
  <si>
    <t>Гарипов Рамиль Фаилевич (336518) +7 (917) 700-58-30</t>
  </si>
  <si>
    <t>В  запотолочном  пространстве  необходимо  организовать  26  портов  для  подключения  IP  камер видеонаблюдения</t>
  </si>
  <si>
    <t>ВВБ-3119-106</t>
  </si>
  <si>
    <t>Алексанина Елена Николаевна 79033132840,Афлетунов  Ильдус  Наилевич, +7(987)279-96-15</t>
  </si>
  <si>
    <t>Требуется монтаж 2х шт портов на новом РМ</t>
  </si>
  <si>
    <t xml:space="preserve"> ЦЧБ-3545-04</t>
  </si>
  <si>
    <t>г Воронеж, ул 9 Января, 28</t>
  </si>
  <si>
    <t>Талтынов Дмитрий Васильевич 79204251104
Сопровождающий на объекте: Чабанов Юрий 8-910-240-1373</t>
  </si>
  <si>
    <t>прошу сделать переходной кросс с 10 этажа на 7 этаж (7.014 серверная).</t>
  </si>
  <si>
    <t>ДВБ-3241-01</t>
  </si>
  <si>
    <t>Благовещенск 50005273241 от 20.03.2025</t>
  </si>
  <si>
    <t>г Благовещенск ул Зейская 240, 4-ый этаж корпус А,
Переговорная - 2.1</t>
  </si>
  <si>
    <t>Кривенко Николай Павлович (880697) +7-909-811-6555
Сопровождающий на объекте: Кулик Ян Васильевич, 79145388297</t>
  </si>
  <si>
    <t xml:space="preserve">Необходим  перенос  5  розеток  СКС  находящихся  в  помещении  переговорной  комнаты  на  стену. </t>
  </si>
  <si>
    <t>https://disk.yandex.ru/d/c50uB1R4zyeUqQ</t>
  </si>
  <si>
    <t>https://disk.yandex.ru/d/3kkHd5sHlac59g</t>
  </si>
  <si>
    <t>https://disk.yandex.ru/d/q9wScNx76vgoeg</t>
  </si>
  <si>
    <t>https://disk.yandex.ru/d/PlU5WiGaes1rwA</t>
  </si>
  <si>
    <t>https://disk.yandex.ru/d/LMO_wT9XppALhw</t>
  </si>
  <si>
    <t>https://disk.yandex.ru/d/r5Hsv2tb87XSkg</t>
  </si>
  <si>
    <t> 4504527299</t>
  </si>
  <si>
    <t>Чита 50005272932 от 20.03.2025</t>
  </si>
  <si>
    <t xml:space="preserve">ББ-2932-01 </t>
  </si>
  <si>
    <t>пгт Приаргунск ул Первомайская 1</t>
  </si>
  <si>
    <t>Ксензова Ирина Сергеевна 79144620799</t>
  </si>
  <si>
    <t>после переезда в новый кабинет-1 из 2 РМ необорудованное сетью для подключения МФУ 2 рабочих места, проведена сеть для 1 МФУ</t>
  </si>
  <si>
    <t>ББ-2932-02</t>
  </si>
  <si>
    <t>пгт Забайкальск ул Красноармейская 19а</t>
  </si>
  <si>
    <t>Хохлов Павел Геннадьевич 79644606075
Сопровождающий на объекте: Коченихина Ирина Петровна +7 914 513 89 99</t>
  </si>
  <si>
    <t>Требуется создание новых розеток для подключения двух принтеров в клиентском зале.</t>
  </si>
  <si>
    <t>Омск 50005273358 от 20.03.2025</t>
  </si>
  <si>
    <t>СИБ-3358-01</t>
  </si>
  <si>
    <t>330</t>
  </si>
  <si>
    <t>Омская обл., Исилькульский р-н, п. Лесной, ул. Ленина, 17 режим работы:с 9:00-16:00,пт с 9:00-13:30</t>
  </si>
  <si>
    <t xml:space="preserve"> Бабин Александр Викторович +7 913 970 13 66
Сопровождающий на объекте: Черник Анастасия Николаевна 8-960-990-5583</t>
  </si>
  <si>
    <t>Необходимо  установить  телекоммуникационный  шкаф  12U  (банковский).  Монтаж  8  новых  портов  СКС  на РМ.</t>
  </si>
  <si>
    <t> 4504527846</t>
  </si>
  <si>
    <t>https://disk.yandex.ru/d/WYOdd5n6ZTiNFA</t>
  </si>
  <si>
    <t>https://disk.yandex.ru/d/x1HEICTyAX1kHg</t>
  </si>
  <si>
    <t>https://disk.yandex.ru/d/egXnfSprQPZZ9g</t>
  </si>
  <si>
    <t xml:space="preserve">ВВБ-4845-143 </t>
  </si>
  <si>
    <t>Денисенко Владимир Владимирович (1821684) +7-920-042-3762
Сопровождающий на объекте: Ильин Олег Владимирович 8-910-140-1189</t>
  </si>
  <si>
    <t>требуется  информационная  розетка  для  раздельного  подключения  ТА  и  ПК  в  домене  Omega</t>
  </si>
  <si>
    <t xml:space="preserve"> СЗБ-1897-15</t>
  </si>
  <si>
    <t>г Боровичи ул Коммунарная стр48</t>
  </si>
  <si>
    <t>Кузнецов Андрей Алексеевич 8-55745910
Сопровождающий на объекте: Савостина Марина Сергеевна 8-911 -649-6716</t>
  </si>
  <si>
    <t>Требуется  СКС  до  WiFi  точки  SZB-8629-  1850-VSP-AP08-M_  90:16:ba:fd:b9:20    Huawei  в  помещении  кассы.</t>
  </si>
  <si>
    <t>СИБ-3358-02</t>
  </si>
  <si>
    <t xml:space="preserve"> г. Омск, ул. Кирова, 10, корпус 2</t>
  </si>
  <si>
    <t xml:space="preserve"> Шишковский Евгений Вестурович 79831184405
Сопровождающий на объекте: Бражникова Оксана Анатольевна 8-983-625-0831; 8-983-116-1318</t>
  </si>
  <si>
    <t>Подключение нового рабочего места к скс</t>
  </si>
  <si>
    <t>СИБ-3355-02</t>
  </si>
  <si>
    <t>с Леньки пер Совхозный зд.6а</t>
  </si>
  <si>
    <t xml:space="preserve"> Вакуленко Виталий Николаевич (354203) +7-983-550-9535</t>
  </si>
  <si>
    <t>9 розеток под видеокамеры Просим произвести работы в срок до 1 июля 2025 г. Дать обратную связь о возможности выполнения работ к указанной дате, в противном случае отказать по заявке.</t>
  </si>
  <si>
    <t xml:space="preserve">Липецк  50005273549 от 20.03.2025 </t>
  </si>
  <si>
    <t>ЦЧБ-3549-02</t>
  </si>
  <si>
    <t>Андреев Кирилл Игоревич (1003363) +7 (920) 545-77-06
Сопровождающий на объекте: Беляев Владимир Иванович, 79103565456</t>
  </si>
  <si>
    <t>https://disk.yandex.ru/d/WrQZuZ3vLrmebw</t>
  </si>
  <si>
    <t>https://disk.yandex.ru/d/fk7i-kVQHH_lvQ</t>
  </si>
  <si>
    <t>https://disk.yandex.ru/d/cS_HfxujFn3OSw</t>
  </si>
  <si>
    <t>https://disk.yandex.ru/d/1DsYT3lbu4uaIg</t>
  </si>
  <si>
    <t>https://disk.yandex.ru/d/Pt4yFyzNtYJ96Q</t>
  </si>
  <si>
    <t xml:space="preserve"> ДВБ-2489-11</t>
  </si>
  <si>
    <t xml:space="preserve"> пгт Стекольный ул Заводская 2</t>
  </si>
  <si>
    <t>Тимофеев Юрий Геннадьевич (302543) +7-914-854-5108
Сопровождающий на объекте: Аристархова Ольга Владимировна 8-924-691-2180</t>
  </si>
  <si>
    <t>1 Рабочее место.</t>
  </si>
  <si>
    <t>ЦЧБ-3549-01</t>
  </si>
  <si>
    <t>г. Липецк, ул. Первомайская ,2</t>
  </si>
  <si>
    <t>Шацких Павел Николаевич (1941392) +7-910-739-4342
Сопровождающий на объекте: Кузнецов Владимир Александрович, +7-910-255-27-98</t>
  </si>
  <si>
    <t>Необходимо  смонтировать  8  оптических  портов  для  межкроссового  соединения  коммутационного оборудования.</t>
  </si>
  <si>
    <t>СИБ-3355-03</t>
  </si>
  <si>
    <t>ст. Голуха, Озерная 3 режим работы:Пн-чт с 9:00-15:00</t>
  </si>
  <si>
    <t>Вакуленко Виталий Николаевич (354203) +7-983-550-9535
Сопровождающий на объекте: Басова Светлана Александровна 8-923-640-8765</t>
  </si>
  <si>
    <t>6 розеток под видеокамеры Просим произвести работы в срок до 1 июля 2025 г. Дать обратную связь о возможности выполнения работ к указанной дате, в противном случае отказать по заявке</t>
  </si>
  <si>
    <t>СИБ-3355-04</t>
  </si>
  <si>
    <t>204</t>
  </si>
  <si>
    <t>Ключевский район, с. Покровка, ул. Пролетарская, д.54 режим работы:Пн,чт с 8:30-13:45</t>
  </si>
  <si>
    <t>Юраков Андрей Юрьевич 8-913-361-0313
Сопровождающий на объекте: Крыжановская Элла Алексеевна 8-923-653-4814</t>
  </si>
  <si>
    <t>Необходимо  демонтировать  старый  ТКШ  и  на  его  место  установить  ТКШ  18U  600x600  + 4 порта СКС</t>
  </si>
  <si>
    <t xml:space="preserve"> СИБ-3355-05</t>
  </si>
  <si>
    <t>200</t>
  </si>
  <si>
    <t xml:space="preserve"> Ключевский район, с. Капп, ул. Центральная, д.24 режим работы:Пн-ср с 9:00-13:30</t>
  </si>
  <si>
    <t>Юраков Андрей Юрьевич 8-913-361-0313
Сопровождающий на объекте: Лобанова Наталья Владимировна 8-923-749-3909</t>
  </si>
  <si>
    <t>Необходимо установить ТКШ 18U 600x600 + 5 портов СКС</t>
  </si>
  <si>
    <t xml:space="preserve"> СИБ-3355-06</t>
  </si>
  <si>
    <t>211</t>
  </si>
  <si>
    <t>Михайловский район, с.Полуямки, ул.Советская, 31</t>
  </si>
  <si>
    <t xml:space="preserve"> Юраков Андрей Юрьевич 8-913-361-0313
Сопровождающий на объекте: Шкрет Галина Витальевна 8-906-968-6503</t>
  </si>
  <si>
    <t>Установить ТКШ 18U 600x600 + 4 порта СКС</t>
  </si>
  <si>
    <t xml:space="preserve"> СИБ-3355-07</t>
  </si>
  <si>
    <t>777</t>
  </si>
  <si>
    <t xml:space="preserve"> Тальменский район, с. Озерки, ул. Новая, д.1 режим работы:ПН,вт,чт,пт с 9:00-16:00</t>
  </si>
  <si>
    <t>Юраков Андрей Юрьевич 8-913-361-0313
Сопровождающий на объекте: Казак Юлана Юрьевна 8-923-642-9059</t>
  </si>
  <si>
    <t>Демонтировать старый ТКШ и на его место установить ТКШ 32U 600x600</t>
  </si>
  <si>
    <t xml:space="preserve"> СИБ-3355-08</t>
  </si>
  <si>
    <t>285</t>
  </si>
  <si>
    <t>Чарышский район, с. Малый Бащелак, ул. Центральная, д.68 режим работы:Пн,ср,пт с 9:00-15:45</t>
  </si>
  <si>
    <t>Юраков Андрей Юрьевич 8-913-361-0313
Сопровождающий на объекте: Щитникова Татьяна Ивановна 8-913-366-1816</t>
  </si>
  <si>
    <t>Установить ТКШ 22U 600x600 + 4 порта СКС</t>
  </si>
  <si>
    <t xml:space="preserve"> СИБ-3355-09</t>
  </si>
  <si>
    <t>Калманский район, с. Новороманово, ул. Школьная, д.13</t>
  </si>
  <si>
    <t xml:space="preserve"> Юраков Андрей Юрьевич 8-913-361-0313
Сопровождающий на объекте: Маклакова Лариса Николаевна 8-923-643-1996</t>
  </si>
  <si>
    <t xml:space="preserve"> СИБ-3355-10</t>
  </si>
  <si>
    <t>242</t>
  </si>
  <si>
    <t xml:space="preserve"> Егорьевский район, с. Сросты, ул. Советская, д.197</t>
  </si>
  <si>
    <t>Юраков Андрей Юрьевич 8-913-361-0313
Сопровождающий на объекте: Лукшина Наталья Петровна 8-961-233-9574</t>
  </si>
  <si>
    <t>582</t>
  </si>
  <si>
    <t>Петропавловский район, с. Антоньевка, ул. Советская, д.20 Режим работы:Пн,вт,чт,пт с 9:00-16:00</t>
  </si>
  <si>
    <t>Юраков Андрей Юрьевич 8-913-361-0313
Сопровождающий на объекте: Кусмухаметова Любовь Давыдовна 8-961-984-0868</t>
  </si>
  <si>
    <t>Установить  ТКШ  20U  600x600  на  пол  (Шкаф  установить  боком  к  перегородке,  оставив  максимально возможное место между задней стороной шкафа и стеной.)</t>
  </si>
  <si>
    <t xml:space="preserve">СИБ-3355-12 </t>
  </si>
  <si>
    <t>Юраков Андрей Юрьевич 8-913-361-0313
Сопровождающий на объекте: Петропавловская Анжелика Андреевна 8-960-951-1603</t>
  </si>
  <si>
    <t xml:space="preserve"> СИБ-3355-13 </t>
  </si>
  <si>
    <t xml:space="preserve"> Зональный район, с. Плешково, пер. Почтовый, д.12 режим работы :Пн,вт,чт с 9:00-15:00</t>
  </si>
  <si>
    <t>В угол поставить напольный ТКШ 32U 600x600 + 4 портов СКС.</t>
  </si>
  <si>
    <t>СИБ-3355-14</t>
  </si>
  <si>
    <t>776</t>
  </si>
  <si>
    <t>Тальменский район, ст. Озерки, ул. Калинина, д.25</t>
  </si>
  <si>
    <t>Юраков Андрей Юрьевич 8-913-361-0313
Сопровождающий на объекте: Никитина Эльвира Александровна 8-963-531-9232</t>
  </si>
  <si>
    <t>ТКШ 22U установить на пол,  лицевой стороной к коридору,  боком к левой стене.  Оставить сзади шкафа максимально  возможную зону  обслуживания,  сохранив возможность полного  открытия передней двери ТКШ + 4 порта СКС</t>
  </si>
  <si>
    <t xml:space="preserve"> СИБ-3355-15 </t>
  </si>
  <si>
    <t>208</t>
  </si>
  <si>
    <t>Михайловский район, с. Ракиты, ул. 100-летия, д.23</t>
  </si>
  <si>
    <t>Юраков Андрей Юрьевич 8-913-361-0313
Сопровождающий на объекте: Макатова Валентина Юрьевна 8-961-981-8882</t>
  </si>
  <si>
    <t>Установить ТКШ 18U 600x600 + 4 порта СКС до РМ и 1 порт СКС до УС</t>
  </si>
  <si>
    <t xml:space="preserve"> СИБ-3355-16</t>
  </si>
  <si>
    <t>209</t>
  </si>
  <si>
    <t xml:space="preserve"> Ключевский район, с. Новополтава, ул. Пролетарская, д.1А режим работы:Вт,ср  с 8:30-13:45</t>
  </si>
  <si>
    <t xml:space="preserve"> Юраков Андрей Юрьевич 8-913-361-0313
Сопровождающий на объекте: Смирнова Анастасия Владимировна 8-906-944-2460</t>
  </si>
  <si>
    <t>Установить ТКШ 18U 600x600 + 5 портов СКС</t>
  </si>
  <si>
    <t>СИБ-3355-17</t>
  </si>
  <si>
    <t>199</t>
  </si>
  <si>
    <t>Ключевский район, с. Зеленая Поляна, пер. Школьный, д.2 режи работы:Пн,вт с 10:00-13:00</t>
  </si>
  <si>
    <t xml:space="preserve"> Юраков Андрей Юрьевич 8-913-361-0313
Сопровождающий на объекте: Лапшина Инна Владимировна 8-996-704-1080</t>
  </si>
  <si>
    <t>Установить ТКШ 20U 600x600 на пол + 5 портов СКС</t>
  </si>
  <si>
    <t xml:space="preserve"> СИБ-3355-18</t>
  </si>
  <si>
    <t>659220, Залесовский р-н, с. Залесово, ул. Партизанская, д.24б</t>
  </si>
  <si>
    <t>Юраков А. Ю. 8-913-361-0313
Сопровождающий на объекте: Космачева Елена Александровна 8-909-501-0015</t>
  </si>
  <si>
    <t xml:space="preserve"> СИБ-3355-19</t>
  </si>
  <si>
    <t>659810, Косихинский р-н, с. Налобиха, ул. Тельмана, д.37</t>
  </si>
  <si>
    <t>: Юраков А. Ю. 8-913-361-0313
Сопровождающий на объекте: Беседина Алена Владимировна 8-960-943-3058</t>
  </si>
  <si>
    <t>Необходимо установить ТКШ, взамен имеющегося, удовлетворяющий требованиям Стандарта. Тип
монтажа- напольный; Габариты- не менее 32U 800*800мм; дверь одностворчатая. Монтаж новых портов не требуется.</t>
  </si>
  <si>
    <t>Зональный район, с. Шубенка, ул. Ленина, д.10 режим работы:Вт,ср с 9:00-17:00</t>
  </si>
  <si>
    <t>Юраков Андрей Юрьевич 8-913-361-0313
Сопровождающий на объекте: Бояринова Дарья Дмитриевна 8-923-716-1678</t>
  </si>
  <si>
    <t>Необходимо  установить  навесной  телекоммуникационный  шкаф  20U  600x600  вместо  ТКШ  ТСО.  Монтаж 5 новых портов СКС - 4 шт. до PM, 1 шт. до УС.</t>
  </si>
  <si>
    <t>СИБ-3355-21</t>
  </si>
  <si>
    <t>358</t>
  </si>
  <si>
    <t>Целинный р-н, с. Победа, ул. Ленина, д.17, кв. 1</t>
  </si>
  <si>
    <t>Юраков Андрей Юрьевич 8-913-361-0313
Сопровождающий на объекте: Воротникова Ольга Михайловна 8-906-967-2096</t>
  </si>
  <si>
    <t>Необходимо  установить  телекоммуникационный  шкаф  20U  600x600  вместо  шкафа  ТСО.  Монтаж  5  новых портов СКС на РМ.</t>
  </si>
  <si>
    <t xml:space="preserve"> СИБ-3355-22</t>
  </si>
  <si>
    <t>386</t>
  </si>
  <si>
    <t>г. Бийск, ул. Ленинградская, д.107</t>
  </si>
  <si>
    <t>Юраков Андрей Юрьевич 8-913-361-0313
Сопровождающий на объекте: Гончарова Снежанна Сергеевна 8-960-954-9073</t>
  </si>
  <si>
    <t xml:space="preserve"> СИБ-3355-23</t>
  </si>
  <si>
    <t>463</t>
  </si>
  <si>
    <t xml:space="preserve"> Усть-Пристанский  район,  с.  Усть-Чарышская  Пристань,  ул.
Пушкина, д.9</t>
  </si>
  <si>
    <t>Юраков Андрей Юрьевич 8-913-361-0313
Сопровождающий на объекте: Донских Антонина Петровна 8-961-989-3545</t>
  </si>
  <si>
    <t>Необходимо  установить  телекоммуникационный  шкаф  42U  800x800  взамен  старого,  с  переносом  СКС  в новый ТКШ.</t>
  </si>
  <si>
    <t>СИБ-3355-24</t>
  </si>
  <si>
    <t>Топчихинский район, с. Топчиха, ул. Привокзальная, д.42</t>
  </si>
  <si>
    <t>Юраков Андрей Юрьевич 8-913-361-0313
Сопровождающий на объекте: Степанова Ольга Сергеевна 8-983-178-0652</t>
  </si>
  <si>
    <t>Необходимо  установить  телекоммуникационный  шкаф  42U  800x800  вместо  старого  ТКШ  с  переносом  СКС в новый ТКШ. Зелёный ТКШ демонтировать.</t>
  </si>
  <si>
    <t xml:space="preserve"> СИБ-3355-25</t>
  </si>
  <si>
    <t>664</t>
  </si>
  <si>
    <t>Павловский район, с. Павловск, ул. Ленина, д.32</t>
  </si>
  <si>
    <t>Юраков Андрей Юрьевич 8-913-361-0313
Сопровождающий на объекте: Полякова Полина Михайловна 8-962-819-6164</t>
  </si>
  <si>
    <t>Необходимо  установить  телекоммуникационный  шкаф  42U  800x800,  взамен  старого  ТКШ  с  переносом  СКС в новый ТКШ.</t>
  </si>
  <si>
    <t>СИБ-3355-26</t>
  </si>
  <si>
    <t>760</t>
  </si>
  <si>
    <t>Первомайский район, п. Сибирский, ул. Молодежная, д.2</t>
  </si>
  <si>
    <t>Юраков Андрей Юрьевич 8-913-361-0313
Сопровождающий на объекте: Слюсарева Надежда Викторовна 8-913-213-9071</t>
  </si>
  <si>
    <t>Необходимо установить телекоммуникационный шкаф 18U 600x600 вместо шкафа ТСО с переносом СКС в новый ТКШ. Фиктивно прикрутить ТКШ к стене. Заложить запас кабеля на то, если уберут сейф и ТКШ можно будет поставить на пол. Монтаж 8 новых портов СКС. 4 на РМ, 2 на банкомат, 2 на инфо-киоск в зале.</t>
  </si>
  <si>
    <t xml:space="preserve"> СИБ-3355-27</t>
  </si>
  <si>
    <t>173</t>
  </si>
  <si>
    <t>Калманский район, с. Калманка, ул. Ленина, д.19</t>
  </si>
  <si>
    <t>Юраков А.Ю. 8-913-3610313
Сопровождающий  на  объекте:  Губина  Мария  Александровна  8-962-809-2782/  Гемпель  Максим  Гербертович, +7(913)093-46-36</t>
  </si>
  <si>
    <t>Необходимо установить ТКШ на место старого ТКШ, удовлетворяющий требованиям Стандарта. Тип монтажа- напольный ; Габариты- не менее 42U 800*800мм; дверь одностворчатая. НЕ требуется монтаж новых портов СКС.</t>
  </si>
  <si>
    <t xml:space="preserve"> СИБ-3355-28 </t>
  </si>
  <si>
    <t xml:space="preserve"> с Вяткино ул Садовая 2а режим работы:Пн,вт,чт с 8:30-16:30</t>
  </si>
  <si>
    <t xml:space="preserve"> Вакуленко Виталий Николаевич +7-983-550-9535
Сопровождающий на объекте: Околелова Оксана Егоровна 8-905-989-9110</t>
  </si>
  <si>
    <t>8  розеток  под  видеокамеры  Просим  произвести  работы  в  срок  до  1  июля  2025  г.  Дать  обратную  связь  о возможности выполнения работ к указанной дате, в противном случае отказать по заявке.</t>
  </si>
  <si>
    <t xml:space="preserve"> СИБ-3355-29</t>
  </si>
  <si>
    <t xml:space="preserve"> с Солоновка ул Новая 8 режим работы :Пн,ср,пт с 8:30-14:00</t>
  </si>
  <si>
    <t>Вакуленко Виталий Николаевич +7-983-550-9535
Сопровождающий  на  объекте:  Вакуленко  Виталий  Николаевич  +7-983-550-9535/  Камчугов  Сергей Геннадьевич, +7(913)080-47-45</t>
  </si>
  <si>
    <t>10 розеток под видеокамеры</t>
  </si>
  <si>
    <t xml:space="preserve"> СИБ-3355-30</t>
  </si>
  <si>
    <t>0785</t>
  </si>
  <si>
    <t>Минаева Ирина Александровна (1144184) +7-980-112-0163</t>
  </si>
  <si>
    <t>монтаж системы видеонаблюдения в ВСП (замена на ір камеры)</t>
  </si>
  <si>
    <t>https://disk.yandex.ru/d/g_3d5TjER0XtPw</t>
  </si>
  <si>
    <t>https://disk.yandex.ru/d/ge9_Tz5vdQTVKw</t>
  </si>
  <si>
    <t>https://disk.yandex.ru/d/8kOufBDOpMIcww</t>
  </si>
  <si>
    <t>https://disk.yandex.ru/d/VC3oDKorsi8UtQ</t>
  </si>
  <si>
    <t>https://disk.yandex.ru/d/imQCLNeFhu735g</t>
  </si>
  <si>
    <t>https://disk.yandex.ru/d/WMliPjjRGl1aoA</t>
  </si>
  <si>
    <t>https://disk.yandex.ru/d/3gZqZx8JwL5hYQ</t>
  </si>
  <si>
    <t>https://disk.yandex.ru/d/moVMFrZX-K3s_A</t>
  </si>
  <si>
    <t>https://disk.yandex.ru/d/Jqs0HjyuOKXONQ</t>
  </si>
  <si>
    <t>https://disk.yandex.ru/d/lE12A5bfET-6bw</t>
  </si>
  <si>
    <t>https://disk.yandex.ru/d/qFlqiwAjIcDFTg</t>
  </si>
  <si>
    <t>https://disk.yandex.ru/d/rcL5xBXaBxAhsA</t>
  </si>
  <si>
    <t>https://disk.yandex.ru/d/uQy0oTP1j256CQ</t>
  </si>
  <si>
    <t>https://disk.yandex.ru/d/EMR0TI2kVp0Iww</t>
  </si>
  <si>
    <t>https://disk.yandex.ru/d/ytu42iPdXryy3A</t>
  </si>
  <si>
    <t>https://disk.yandex.ru/d/6EcRvtX2Vst8fQ</t>
  </si>
  <si>
    <t>https://disk.yandex.ru/d/i6OmUEax0MADww</t>
  </si>
  <si>
    <t>https://disk.yandex.ru/d/IfV-yBQq-0p1UQ</t>
  </si>
  <si>
    <t>https://disk.yandex.ru/d/B8PuJeUWwF5sEA</t>
  </si>
  <si>
    <t>https://disk.yandex.ru/d/xI52w9AJ_iOrrg</t>
  </si>
  <si>
    <t>https://disk.yandex.ru/d/ITIZAELxfZ_CRA</t>
  </si>
  <si>
    <t>https://disk.yandex.ru/d/kDJ1_FVYLsmedQ</t>
  </si>
  <si>
    <t>https://disk.yandex.ru/d/WQcZOCcGX_10rw</t>
  </si>
  <si>
    <t>https://disk.yandex.ru/d/azAySYBjV0hTCg</t>
  </si>
  <si>
    <t>https://disk.yandex.ru/d/iMUNkRnefs1MKw</t>
  </si>
  <si>
    <t>https://disk.yandex.ru/d/o2bsCZJM9syhFw</t>
  </si>
  <si>
    <t>https://disk.yandex.ru/d/jX_685rJv77o0Q</t>
  </si>
  <si>
    <t>https://disk.yandex.ru/d/GYJi09bPApkf8A</t>
  </si>
  <si>
    <t>https://disk.yandex.ru/d/R2HjRQbVGddD4Q</t>
  </si>
  <si>
    <t> 4504529604</t>
  </si>
  <si>
    <t xml:space="preserve"> СИБ-3355-31</t>
  </si>
  <si>
    <t>0758</t>
  </si>
  <si>
    <t>с Берёзовка ул 40 лет Победы влд44 режим работы:Вт,ср,чт с 9:00-15:30</t>
  </si>
  <si>
    <t>Вакуленко Виталий Николаевич (354203) +7-983-550-9535
Сопровождающий на объекте: Звонкова Елена Владимировна 8-913-083-7091</t>
  </si>
  <si>
    <t>9 розеток под видеокамеры Просим произвести работы в срок до 1 октября 2025 г. Дать обратную связь о возможности выполнения работ к указанной дате, в противном случае отказать по заявке.</t>
  </si>
  <si>
    <t xml:space="preserve"> СИБ-3355-32</t>
  </si>
  <si>
    <t>0772</t>
  </si>
  <si>
    <t>Вакуленко Виталий Николаевич (354203) +7-983-550-9535</t>
  </si>
  <si>
    <t>Проведение работ по модернизации системы видеонаблюдения. Для установки новых ІР-видеокамер необходимо смонтировать сетевые розетки в соответствии с приложенным ТЗ.</t>
  </si>
  <si>
    <t xml:space="preserve"> ВВБ-3119-107</t>
  </si>
  <si>
    <t>г Зеленодольск ул Татарстан 10</t>
  </si>
  <si>
    <t xml:space="preserve"> Алексанина Елена Николаевна 79033132840</t>
  </si>
  <si>
    <t>Требуется монтаж 4шт портов на новом РМ, в соответствии со схемой</t>
  </si>
  <si>
    <t>ДВБ-2489-12</t>
  </si>
  <si>
    <t xml:space="preserve"> г Магадан ул Набережная реки Магаданки 5</t>
  </si>
  <si>
    <t>Тимофеев Юрий Геннадьевич +7-914-854-5108
Сопровождающий на объекте: Беседина Марина Алексеевна 8-964-458-1499</t>
  </si>
  <si>
    <t>Антресоль 1 этажа, кассы - 8, 9, 2 порта на РМ.</t>
  </si>
  <si>
    <t>СИБ-3358-03</t>
  </si>
  <si>
    <t>рп Горьковское ул Красный Путь 3</t>
  </si>
  <si>
    <t>с Новоперуново ул Зелёная 8А режим работы:Вт,чт,пт с 8:30-14:45</t>
  </si>
  <si>
    <t xml:space="preserve"> Кузнецов Андрей Алексеевич 8-55745910</t>
  </si>
  <si>
    <t>Здравствуйте! СБС в ІМ0289964582 обнаружили неисправную СКС в ВСП 8634/0425 до WiFi точки SIB-8634-0425-VSP-AP06  64:5е:10:90:е4:60_ Huawei Необходимы мероприятия по восстановлению СКС</t>
  </si>
  <si>
    <t xml:space="preserve">Тула 50005274244 от 20.03.2025 </t>
  </si>
  <si>
    <t>Соловьев Константин Николаевич 79612613705</t>
  </si>
  <si>
    <t>Создание рабочего места для работы с клиентами в процессе ’’Социальная инженерия/Антитеррор"</t>
  </si>
  <si>
    <t>https://disk.yandex.ru/d/TquFN7wPNAApuw</t>
  </si>
  <si>
    <t>https://disk.yandex.ru/d/nE20h1HOaocHpA</t>
  </si>
  <si>
    <t>https://disk.yandex.ru/d/kn5cRzxdzt0EHA</t>
  </si>
  <si>
    <t>https://disk.yandex.ru/d/1yInPw1G1rd4ZA</t>
  </si>
  <si>
    <t>https://disk.yandex.ru/d/qWzcNb9y6XXFSw</t>
  </si>
  <si>
    <t>https://disk.yandex.ru/d/z9wFCUCc3OfAZA</t>
  </si>
  <si>
    <t> 4504531593 </t>
  </si>
  <si>
    <t xml:space="preserve">Барнаул 50005273355 от 20.03.2025 </t>
  </si>
  <si>
    <t>ТКШ+РМ+СГ</t>
  </si>
  <si>
    <t xml:space="preserve"> ВВБ-4845-144 </t>
  </si>
  <si>
    <t>Грачев Александр Сергеевич
Сопровождающий на объекте: Гранова Наталья Сергеевна, 79101260930</t>
  </si>
  <si>
    <t>В бывший гардероб на 5 этаже, пом. 532 необходимо завести 3 СКС розетки для организации РМ руководителя отдела.</t>
  </si>
  <si>
    <t xml:space="preserve">СЗБ-2033-31 </t>
  </si>
  <si>
    <t xml:space="preserve"> г Петрозаводск ул Антикайнена (Центр р-н) 2</t>
  </si>
  <si>
    <t xml:space="preserve"> Бондаренко Валерий Васильевич 79814009985
Сопровождающий на объекте: Петров Александр Юрьевич, +7(911)660-18-31</t>
  </si>
  <si>
    <t>В кабинете 317 рядом с РМ Бондаренко есть 4 порта СКС (монтаж произведён около 15ти лет назад). По установленным розеткам есть существенный физический износ (подключенные устройства периодически уходят со связи). Линии связи можно сохранить. Стена - бетон. Необходимо заменить 4 розетки и
некрасивые кабель-каналы на стене.</t>
  </si>
  <si>
    <t xml:space="preserve"> г. Тула, ул. Коминтерна, 31</t>
  </si>
  <si>
    <t>СКС кат. 5е в кол-ве: 29 шт.</t>
  </si>
  <si>
    <t>Замена  с  аналоговых  камер  на  ір  в  соответствии  с  планом  модернизации  и  рекомендациями  ЦА</t>
  </si>
  <si>
    <t xml:space="preserve">ЦЧБ-3549-03 </t>
  </si>
  <si>
    <t>401</t>
  </si>
  <si>
    <t>Лебедянский р-н, с. Троекурово, ул. Советская, д.1З1Б режим работы:Ср,чт,пт с 8:00-15:00</t>
  </si>
  <si>
    <t>Куликов Евгений Владимирович +7-910-556-2620
Сопровождающий на объекте: Шумаков Кирилл Сергеевич 8-910-550-3991</t>
  </si>
  <si>
    <t>Шацких Павел Николаевич 8-910-739-4342
Сопровождающий на объекте: Подлесных Наталья Александровна 8-980-252-0113</t>
  </si>
  <si>
    <t>Поставка и монтажа навесной ТКШ размером не менее 12U, 600x600: 1 шт.</t>
  </si>
  <si>
    <t>Установить ТКШ 12U + 12 портов СКС</t>
  </si>
  <si>
    <t xml:space="preserve">ЦЧБ-3549-04 </t>
  </si>
  <si>
    <t>305</t>
  </si>
  <si>
    <t>Задонский р-н р-н, с. Донское, ул. Октябрьская, д.23</t>
  </si>
  <si>
    <t>Шацких Павел Николаевич 8-910-739-4342
Сопровождающий на объекте: Кареньких Олеся Александровна 8-920-240-9326</t>
  </si>
  <si>
    <t>Поставка и монтажа навесного ТКШ размером не менее 12U, 600x600: 1 шт.</t>
  </si>
  <si>
    <t>Демонтировать старый ТКШ и на его место установить ТКШ 12U 600x600</t>
  </si>
  <si>
    <t xml:space="preserve">ЦЧБ-3549-05 </t>
  </si>
  <si>
    <t>205</t>
  </si>
  <si>
    <t>Шацких Павел Николаевич 8-910-739-4342
Сопровождающий на объекте: Пронина Ольга Владимировна 8-960-148-0205</t>
  </si>
  <si>
    <t>Демонтировать  старый  ТКШ  и  на  его  место  установить  ТКШ  12U  600х600(Все  порты  СКС,  которые приходят в текущий шкаф нужно смонтировать в патчпанель</t>
  </si>
  <si>
    <t xml:space="preserve">ЦЧБ-3549-06 </t>
  </si>
  <si>
    <t>Липецкая область, с. Троицкое, ул. Гагарина, 70.</t>
  </si>
  <si>
    <t>Сопровождающий на объекте: 8-65291001</t>
  </si>
  <si>
    <t>Данковский р-н р-н, с. Воскресенское, ул. Советская, д.53 режим работы:Вт,ср,чт с 8:00-14:30</t>
  </si>
  <si>
    <t>Установить ТКШ 12U 600x600 + 9 портов СКС</t>
  </si>
  <si>
    <t>ЦЧБ-3549-07</t>
  </si>
  <si>
    <t>405</t>
  </si>
  <si>
    <t>Лебедянский р-н р-н, п. Сахарного Завода, ул. В.Космакова, д.2/1</t>
  </si>
  <si>
    <t>Шацких Павел Николаевич 8-910-739-4342
Сопровождающий на объекте: Гриднева Ксения Викторовна8-915-551-2848</t>
  </si>
  <si>
    <t>Установить ТКШ 12U 600x600 + 11 портов СКС</t>
  </si>
  <si>
    <t xml:space="preserve"> ЦЧБ-3549-08</t>
  </si>
  <si>
    <t>092</t>
  </si>
  <si>
    <t>г Липецк ул Космонавтов 5/6</t>
  </si>
  <si>
    <t xml:space="preserve"> +7 (951) 309-12-42 Анатолий Николаевич</t>
  </si>
  <si>
    <t>2 рабочих места за барьером. Операционный зал - 15</t>
  </si>
  <si>
    <t xml:space="preserve"> ЦЧБ-3549-09</t>
  </si>
  <si>
    <t>0728</t>
  </si>
  <si>
    <t xml:space="preserve"> г. Елец, ул. Комсомольская, 81</t>
  </si>
  <si>
    <t>Андреев Кирилл Игоревич (1003363) +7 (920) 545-77-06
Сопровождающий на объекте: Никитин Александр Сергеевич, +7(919)167-33-59</t>
  </si>
  <si>
    <t>необходимо  создать  информационную  розетку  под  существующим  столом  перед  окном  выдачи  оружия  в комнате хранения оружия для подключения АРМ ТСВ.</t>
  </si>
  <si>
    <t xml:space="preserve"> с. Лойма, Центральная, 25</t>
  </si>
  <si>
    <t xml:space="preserve"> Белых Михаил Васильевич 8-912-191-2375
Сопровождающий на объекте: Машкова Светлана Ильинична 8-912-180-0911</t>
  </si>
  <si>
    <t>Установить ТКШ 12U 600x600 + 12 портов СКС</t>
  </si>
  <si>
    <t xml:space="preserve"> СИБ-3355-11</t>
  </si>
  <si>
    <t>719</t>
  </si>
  <si>
    <t>Локтевский район, с. Покровка, ул. Советская, д.28</t>
  </si>
  <si>
    <t xml:space="preserve"> Юраков Андрей Юрьевич 8-913-361-0313</t>
  </si>
  <si>
    <t>СИБ-3355-34</t>
  </si>
  <si>
    <t>с Николаевка ул Ленинская влд19</t>
  </si>
  <si>
    <t>Вакуленко Виталий Николаевич (354203) +7-983-550-9535
Сопровождающий на объекте: Однобокова Татьяна Григорьевна 8-923-642-3326</t>
  </si>
  <si>
    <t>6 розеток под видеокамеры Просим произвести работы в срок до 15 мая 2025 г. Проведение работ по 
модернизации системы видеонаблюдения. Для установки новых IP-видеокамер необходимо смонтировать сетевые розетки в соответствии с приложенным ТЗ</t>
  </si>
  <si>
    <t>ЦЧБ-3545-05</t>
  </si>
  <si>
    <t xml:space="preserve"> г Воронеж ул Ростовская 58/24</t>
  </si>
  <si>
    <t xml:space="preserve"> Михалина Екатерина Анатольевна 79515428798
Сопровождающий на объекте: Кузнецов Игорь Андреевич, 79997211300</t>
  </si>
  <si>
    <t>Необходима протяжка новой линии от ТКШ, до ЖК панели СУО, находящегося над входом в кабинет РВСП. Кабель необходимо опустить по трубе крепления ЖК панели и смонтировать розетку.</t>
  </si>
  <si>
    <t>https://disk.yandex.ru/d/OjDUpFWe6AH8yw</t>
  </si>
  <si>
    <t>https://disk.yandex.ru/d/1xkyRHC9kN4kcw</t>
  </si>
  <si>
    <t>https://disk.yandex.ru/d/pP_1y4cZixCvBg</t>
  </si>
  <si>
    <t>https://disk.yandex.ru/d/C_mAM1xDT0yeHQ</t>
  </si>
  <si>
    <t>https://disk.yandex.ru/d/nK460pS5jRg3xA</t>
  </si>
  <si>
    <t>https://disk.yandex.ru/d/VsDHlqXh-k4pcg</t>
  </si>
  <si>
    <t>https://disk.yandex.ru/d/zyl5DbsVpvcfPA</t>
  </si>
  <si>
    <t>https://disk.yandex.ru/d/bQSXi3nPGNMThg</t>
  </si>
  <si>
    <t>https://disk.yandex.ru/d/MT2RJbSMO2qFRQ</t>
  </si>
  <si>
    <t>https://disk.yandex.ru/d/jqS-DL2Mv-1xxg</t>
  </si>
  <si>
    <t>https://disk.yandex.ru/d/ZY3YkWJeMDKTQQ</t>
  </si>
  <si>
    <t>https://disk.yandex.ru/d/vQLbuKJaVviTKg</t>
  </si>
  <si>
    <t>https://disk.yandex.ru/d/qbnwMIzBxYtYbQ</t>
  </si>
  <si>
    <t> 4504534086</t>
  </si>
  <si>
    <t xml:space="preserve"> ВВБ-4845-145</t>
  </si>
  <si>
    <t>Золотарев  Дмитрий  Федорович  +7  951  909  62  58/Пономарев  Евгений Николаевич, +7(910)383-01-63</t>
  </si>
  <si>
    <t>Здравствуйте!  Прошу  установить  комплект  информационных  розеток  для  подключения  двух  рабочих  мест</t>
  </si>
  <si>
    <t xml:space="preserve"> ВВБ-4845-146</t>
  </si>
  <si>
    <t xml:space="preserve"> ВВБ-4845-147</t>
  </si>
  <si>
    <t xml:space="preserve"> г Нижний Новгород ул Академика Сахарова 2к5</t>
  </si>
  <si>
    <t>Заглумонин Игорь Сергеевич (896720) +7-920-004-2300
Сопровождающий на объекте: Ильин Олег Владимирович, 79101401189</t>
  </si>
  <si>
    <t>Для  новых  целевых  контроллеров  СКУД  фирмы  СИГУР  к  сети  банка,  необходимо  оснастить  помещение &amp;quot;Ka6. 5.1.1.7 - Кроссовая безопасности&amp;циоі; портами СКС в количестве 10 шт</t>
  </si>
  <si>
    <t xml:space="preserve"> г. Нижний Новгород, ул. Академика Сахарова 2кб</t>
  </si>
  <si>
    <t>Заглумонин Игорь Сергеевич +7-920-004-2300
Сопровождающий на объекте: Ильин Олег Владимирович +7-910-140-1189</t>
  </si>
  <si>
    <t>Для  новых  целевых  контроллеров  СКУД  фирмы  СИГУР  к  сети  банка,  необходимо  оснастить  помещение &amp;quot;Ka6. 6.1.1 - Кроссовая безопасности&amp;циоі; портами СКС в количестве 4 шт.</t>
  </si>
  <si>
    <t xml:space="preserve"> СИБ-3355-33</t>
  </si>
  <si>
    <t xml:space="preserve"> с Маралиха ул Ленина влдЗ</t>
  </si>
  <si>
    <t>Вакуленко  Виталий  Николаевич  (354203)  +7-983-550-9535/  Пьянков  Максим Владимирович 8-913-210-9207</t>
  </si>
  <si>
    <t>8 розеток под видеокамеры Просим произвести работы в срок до 15 мая 2025 г. Дать обратную связь о возможности выполнения работ к указанной дате, в противном случае отказать по заявке.</t>
  </si>
  <si>
    <t xml:space="preserve"> СИБ-3355-35</t>
  </si>
  <si>
    <t>0689</t>
  </si>
  <si>
    <t xml:space="preserve"> с. Колыванское, ул. Мира 15 режим работы:Вт,ср,чт с 8:30-14:30</t>
  </si>
  <si>
    <t>Вакуленко Виталий Николаевич (354203) +7-983-550-9535
Сопровождающий  на  объекте:  Попова  Галина  Сергеевна  8-983-172-2473;  Клипенштейн  Анатолий
Иванович, +7-913-080-49-70</t>
  </si>
  <si>
    <t>ЦЧБ-3549-10</t>
  </si>
  <si>
    <t>г. Липецк, ул. Опытная, 17</t>
  </si>
  <si>
    <t>Шацких Павел Николаевич 8-65291001
Сопровождающий на объекте: Коровина Ольга Геннадьевна 8-952-598-7166</t>
  </si>
  <si>
    <t>Демонтаж действующего ТКШ 2) Монтаж ТКШ 18U с переносом оборудования в том же месте где был установлен старый ТКШ</t>
  </si>
  <si>
    <t>https://disk.yandex.ru/d/oWH4vlmnrESJRg</t>
  </si>
  <si>
    <t>https://disk.yandex.ru/d/iq-SsEPblAlREw</t>
  </si>
  <si>
    <t>https://disk.yandex.ru/d/068QYFSNNfnL8g</t>
  </si>
  <si>
    <t>https://disk.yandex.ru/d/7YIrVdRSP7lxwA</t>
  </si>
  <si>
    <t>https://disk.yandex.ru/d/t1D3hHr5Nlmemw</t>
  </si>
  <si>
    <t>https://disk.yandex.ru/d/kcZO9cyv_d2ULw</t>
  </si>
  <si>
    <t> 4504534545</t>
  </si>
  <si>
    <t>00054</t>
  </si>
  <si>
    <t>169000, п. Мадмас, Сельская, 25 режим работы:Вт,что с 8:45-16:00</t>
  </si>
  <si>
    <t>Белых Михаил Васильевич 8-912-191-2375
Сопровождающий на объекте: Просужих Анастасия Николаевна 8-904-274-3558</t>
  </si>
  <si>
    <t>Поставка и монтаж навесного ТКШ размером не менее 12U, 600x600: 1 шт.</t>
  </si>
  <si>
    <t>Необходимо  установить  телекоммуникационный  шкаф  12U  600x600  на  место  распашного  шкафа. Монтаж 4 новых портов СКС на РМ.</t>
  </si>
  <si>
    <t>00083</t>
  </si>
  <si>
    <t xml:space="preserve"> 169485, с. Трусово, Центральный кв. 67</t>
  </si>
  <si>
    <t>Белых Михаил Васильевич 8-912-191-2375
Сопровождающий на объекте: Ермолина Арина Ивановна 8-912-149-0474</t>
  </si>
  <si>
    <t>Необходимо  установить  телекоммуникационный  шкаф  12U  над  вешалкой  (или  правее  если  труба  будет мешаться).</t>
  </si>
  <si>
    <t>00084</t>
  </si>
  <si>
    <t>169490, с. Хабариха, Печорская, 20</t>
  </si>
  <si>
    <t>Необходимо установить телекоммуникационный шкаф 12U взамен ТКШ ТСО.
Монтаж 6 новых портов СКС на РМ.</t>
  </si>
  <si>
    <t xml:space="preserve"> Белых Михаил Васильевич 8-912-191-2375
Сопровождающий на объекте: Канева Ксения Николаевна 8-912-100-7014, 88214194164</t>
  </si>
  <si>
    <t>00148</t>
  </si>
  <si>
    <t xml:space="preserve"> 169810, п. Абезь, Вокзальная, 6</t>
  </si>
  <si>
    <t>Белых Михаил Васильевич 8-912-191-2375
Сопровождающий на объекте: Попова Марина Николаевна 8-912-552-5756</t>
  </si>
  <si>
    <t>https://disk.yandex.ru/d/gMT96WwRziTUWQ</t>
  </si>
  <si>
    <t>https://disk.yandex.ru/d/Mj7K_EdawHPaxw</t>
  </si>
  <si>
    <t>https://disk.yandex.ru/d/HrehLjazNCY97g</t>
  </si>
  <si>
    <t>https://disk.yandex.ru/d/g8T98nNFnigs9g</t>
  </si>
  <si>
    <t xml:space="preserve"> ВВБ-4845-148</t>
  </si>
  <si>
    <t>Дыдыкина Светлана Викторовна 79027815714
Сопровождающий на объекте: Аладьин Артём +7 987 740 13 21</t>
  </si>
  <si>
    <t xml:space="preserve">ЮЗБ-8351-07 </t>
  </si>
  <si>
    <t xml:space="preserve"> Дарбаков Улан Владимирович 79615416655
Сопровождающий на объекте: Убушаев Дмитрий Николаевич, +7(988)688-04-35</t>
  </si>
  <si>
    <t>Организация новых РМ для ЦОПП УПП (РМ 2)</t>
  </si>
  <si>
    <t>с Тарбагатай ул 40 лет Победы 3</t>
  </si>
  <si>
    <t>Бондарева О. С.
Сопровождающий на объекте: Михайлова Эльвира Николаевна (132656) +7-999-410-2795</t>
  </si>
  <si>
    <t xml:space="preserve">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1 сотрудник. В случае, если в ВСП
меныпе/болыпе рабочих мест - прошу смонтировать по 1 сетевому порту на каждое рабочее место. </t>
  </si>
  <si>
    <t xml:space="preserve"> с Баляга ул Шоссейная ЗБ</t>
  </si>
  <si>
    <t xml:space="preserve">  Кулютникова  Оксана  Викторовна  (126091)  +7-924-277-9551/Хведук  Виталий Александрович, +7(914)452-15-07</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</si>
  <si>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меныпе/болыне рабочих мест
- прошу смонтировать по 1 сетевому порту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</si>
  <si>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с Малета ул Ленина 48,1-ый этаж</t>
  </si>
  <si>
    <t>Зимина Татьяна Михайловна (121249) +7-914-149-9593</t>
  </si>
  <si>
    <t>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меныпе/болыпе рабочих мест - прошу смонтировать по 1 сетевому порту на каждое рабочее место.</t>
  </si>
  <si>
    <t>Сельское  ВСП  с  Турка  ул  Октябрьская  зд64А,1-ый  этаж,  Рабочие места СМО режим работы:Пн-ср с 9:00-17:00</t>
  </si>
  <si>
    <t>Афанасьева Мария Сергеевна</t>
  </si>
  <si>
    <t xml:space="preserve"> СРБ-4244-01 </t>
  </si>
  <si>
    <t xml:space="preserve"> СРБ-4244-02</t>
  </si>
  <si>
    <t>СЗБ-3313-01</t>
  </si>
  <si>
    <t xml:space="preserve"> СЗБ-3313-02 </t>
  </si>
  <si>
    <t xml:space="preserve"> СЗБ-3313-03</t>
  </si>
  <si>
    <t xml:space="preserve"> СЗБ-3313-04 </t>
  </si>
  <si>
    <t xml:space="preserve"> СЗБ-3313-05</t>
  </si>
  <si>
    <t>ББ-2932-03</t>
  </si>
  <si>
    <t>ББ-2932-04</t>
  </si>
  <si>
    <t>ББ-2932-05</t>
  </si>
  <si>
    <t>ББ-2933-02</t>
  </si>
  <si>
    <t>ББ-2933-03</t>
  </si>
  <si>
    <t>с Шаралдай ул И. Калашникова 98</t>
  </si>
  <si>
    <t>Бондарева Ольга Сергеевна 8-926-195-8046
Сопровождающий на объекте: Мальцева Надежда Сергеевна (2111381) +7-924-658-2892</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</si>
  <si>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меныпе/болыпе рабочих мест
- прошу смонтировать по 1 сетевому порту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</si>
  <si>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0653</t>
  </si>
  <si>
    <t xml:space="preserve"> с Пещерка ул Совхозная 6 режим работы:Пн с 9:00-15:30,Чт с 9:00-12:30</t>
  </si>
  <si>
    <t>Вакуленко Виталий Николаевич +7-983-550-9535
Сопровождающий на объекте: Сарайкин Алексей Юрьевич 8-923-751-8201</t>
  </si>
  <si>
    <t xml:space="preserve">Необходимо  смонтировать  8  сетевых  розеток  на  1  этаже  ВСП  для  установки  новых  ІР-видеокамер. </t>
  </si>
  <si>
    <t>СИБ-3355-37</t>
  </si>
  <si>
    <t xml:space="preserve"> г Славгород с Знаменка ул Ленина 26</t>
  </si>
  <si>
    <t>8 розеток под видеокамеры Просим произвести работы в срок до 1 июля 2025 г. Дать обратную связь о возможности выполнения работ к указанной дате, в противном случае отказать по заявке.</t>
  </si>
  <si>
    <t xml:space="preserve"> ЦЧБ-3549-11</t>
  </si>
  <si>
    <t>г Лебедянь ул Почтовая 23</t>
  </si>
  <si>
    <t>Андреев Кирилл Игоревич (1003363) +7 (920) 545-77-06</t>
  </si>
  <si>
    <t>Во исполнение служебной записки ЦА-20-02-вн/23 "Об оснащении комнат для хранения оружия и
патронов комплексом видеоконтроля" от управляющего директора-начальника Управления комплексной безопасности Департамента безопасности Р. Д. Костылева, необходимо создать информационную розетку под существующим столом перед окном выдачи оружия в комнате хранения оружия для подключения АРМ ТСВ.</t>
  </si>
  <si>
    <t xml:space="preserve">СИБ-3353-02 </t>
  </si>
  <si>
    <t>Толстиков Валентин Яковлевич 79235267930
Сопровождающий   на   объекте:   Шальнев   Андрей   Владимирович   8-913-281-4849   Олейников   Александр Александрович, +7(913)407-65-35</t>
  </si>
  <si>
    <t>Необходимо восстановить работоспособность существующей сетевой розетки</t>
  </si>
  <si>
    <t xml:space="preserve"> УБ-5885-26</t>
  </si>
  <si>
    <t xml:space="preserve"> г Ханты-Мансийск ул Мира 45, этаж 4, пом. 419</t>
  </si>
  <si>
    <t xml:space="preserve"> Гарбуз Валентина Николаевна
Сопровождающий на объекте: Спиридонов Андрей Леонидович, +7(982)870-65-75</t>
  </si>
  <si>
    <t>Установка СКС для сотрудников на 6 РМ по 2 порта.</t>
  </si>
  <si>
    <t xml:space="preserve"> УБ-5885-27</t>
  </si>
  <si>
    <t xml:space="preserve"> УБ-5885-28</t>
  </si>
  <si>
    <t>г Ханты-Мансийск ул Мира 45, 4этаж каб 411</t>
  </si>
  <si>
    <t>Гарбуз Валентина Николаевна 79224005485
Сопровождающий на объекте: Спиридонов Андрей Леонидович, +7(982)870-65-75</t>
  </si>
  <si>
    <t>прошу провести 4 СКС розетки на РМ каб 411</t>
  </si>
  <si>
    <t xml:space="preserve"> г. Ханты-Мансийск, ул. Мира, 45</t>
  </si>
  <si>
    <t xml:space="preserve"> Гарбуз Валентина Николаевна +7-922-400-5485
Сопровождающий на объекте: Спиридонов Андрей Леонидович, +7-982-870-6575</t>
  </si>
  <si>
    <t>Прошу провести СКС розетки на РМ каб 412</t>
  </si>
  <si>
    <t>ПВБ-7593-35</t>
  </si>
  <si>
    <t xml:space="preserve"> г Бугуруслан ш Баймаковское 22А</t>
  </si>
  <si>
    <t xml:space="preserve"> Трошков Андрей Семёнович 79228962888
Сопровождающий на объекте: Туркова Ольга Анатольевна 8-922-880-3142</t>
  </si>
  <si>
    <t>Необходим омнтаж 1 порта СКС на РМ для подключения МФУ.</t>
  </si>
  <si>
    <t>https://disk.yandex.ru/d/Du5TRK9eIRGcmg</t>
  </si>
  <si>
    <t>https://disk.yandex.ru/d/tVpypTd7OKrj0w</t>
  </si>
  <si>
    <t>https://disk.yandex.ru/d/T3yl2s2Yt--0Cw</t>
  </si>
  <si>
    <t>https://disk.yandex.ru/d/Hy8g-PUnzDijTw</t>
  </si>
  <si>
    <t>https://disk.yandex.ru/d/1LteLrQ1jb9vBA</t>
  </si>
  <si>
    <t>https://disk.yandex.ru/d/TlyHPLtD5zJwRg</t>
  </si>
  <si>
    <t>https://disk.yandex.ru/d/2DPAXgz7ToRG-w</t>
  </si>
  <si>
    <t>https://disk.yandex.ru/d/r-hA9oGL443r8g</t>
  </si>
  <si>
    <t>https://disk.yandex.ru/d/d22pUH8I4BRInA</t>
  </si>
  <si>
    <t>https://disk.yandex.ru/d/93KPFdXskYmcRA</t>
  </si>
  <si>
    <t>https://disk.yandex.ru/d/aoO2oonv8huD0Q</t>
  </si>
  <si>
    <t>https://disk.yandex.ru/d/-ImyjFRz3yjZrQ</t>
  </si>
  <si>
    <t>https://disk.yandex.ru/d/gWHK0-K6FF_NNg</t>
  </si>
  <si>
    <t>https://disk.yandex.ru/d/fV5dA6ZxUyj8jA</t>
  </si>
  <si>
    <t> 4504537568</t>
  </si>
  <si>
    <t>https://disk.yandex.ru/d/ZOuyjpd2g82J6w</t>
  </si>
  <si>
    <t xml:space="preserve">СЗБ-1897-04 </t>
  </si>
  <si>
    <t xml:space="preserve">СЗБ-1897-05 </t>
  </si>
  <si>
    <t>СЗБ-1897-06</t>
  </si>
  <si>
    <t xml:space="preserve"> СЗБ-1897-07</t>
  </si>
  <si>
    <t xml:space="preserve"> СЗБ-1897-09</t>
  </si>
  <si>
    <t xml:space="preserve"> ВВБ-3041-60</t>
  </si>
  <si>
    <t>Шабалина Ольга Олеговна 79123321482
Сопровождающий на объекте: Морозов Михаил Николаевич, +7(982)380-90-89</t>
  </si>
  <si>
    <t xml:space="preserve"> ВВБ-3119-108</t>
  </si>
  <si>
    <t xml:space="preserve"> г Казань ул Максимова 2</t>
  </si>
  <si>
    <t>Ахметзянова Ольга Валерьевна
Сопровождающий на объекте: Курбанова Эльвира Равилевна 8-927-247-7045</t>
  </si>
  <si>
    <t>Необходимо оснастить новое РМ9 3 портами СКС.</t>
  </si>
  <si>
    <t>122</t>
  </si>
  <si>
    <t xml:space="preserve"> пгт Букачача пр-кт Клубный 20</t>
  </si>
  <si>
    <t>Бондарева Ольга Сергеевна 8-926-195-8046
Сопровождающий на объекте: Казачкова Мария Александровна 8-914-125-7489 (Сотрудник ВСП)</t>
  </si>
  <si>
    <t xml:space="preserve"> ББ-2932-06</t>
  </si>
  <si>
    <t xml:space="preserve"> ББ-2932-08</t>
  </si>
  <si>
    <t xml:space="preserve"> с Газимурский Завод ул Журавлева 28</t>
  </si>
  <si>
    <t>Бондарева О. С.
Сопровождающий на объекте: Нисковская Алена Игоревна (1993357) +7-924-379-1576</t>
  </si>
  <si>
    <t xml:space="preserve">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меныне/болыпе рабочих мест - прошу смонтировать по 1 сетевому порту на каждое рабочее место. </t>
  </si>
  <si>
    <t xml:space="preserve">ДВБ-3241-02 </t>
  </si>
  <si>
    <t>п. Моховая Падь, ул. Литер 1</t>
  </si>
  <si>
    <t xml:space="preserve"> Павловская Антонина Валерьевна (287874) +7-914-555-7065
Сопровождающий на объекте: Белов Андрей Васильевич, +7-914-550-0332</t>
  </si>
  <si>
    <t>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t>
  </si>
  <si>
    <t xml:space="preserve">СРБ-4244-03 </t>
  </si>
  <si>
    <t>г Ефремов ул Мира 2В</t>
  </si>
  <si>
    <t>Анпилогов Виктор Сергеевич (1431091) +7-953-199-2188
Сопровождающий на объекте: Аикина Кристина Анатольевна 8-953-433-5051 (РВСП)</t>
  </si>
  <si>
    <t>Необходимы коммуникации для подключения 3 банкоматов. Схема во вложении.</t>
  </si>
  <si>
    <t>310</t>
  </si>
  <si>
    <t xml:space="preserve"> 658573,  Алтайский  край,  Мамонтовский  район,  с.Покровка,ул.Калининская, 26 режим работы: Пн с 9:00-12:00</t>
  </si>
  <si>
    <t>Юраков Андрей Юрьевич, Поскотинов Василий Алексеевич 8-913-361-0313, 8-903-957-0373 
Сопровождающий на объекте: Юраков Андрей Юрьевич, Поскотинов Василий Алексеевич 8-913-361-0313, 8-903-957-0373</t>
  </si>
  <si>
    <t>Установить банковский ТКШ 18U + 4 порта СКС</t>
  </si>
  <si>
    <t xml:space="preserve">СИБ-3355-38 </t>
  </si>
  <si>
    <t>Томск 50005273351 от 20.03.2025</t>
  </si>
  <si>
    <t>г Томск с Тимирязевское ул Ново-Трактовая ЗА</t>
  </si>
  <si>
    <t>Копылова Наталья Николаевна (353807) +7-913-852-7084</t>
  </si>
  <si>
    <t>Создать информационные розетки для подключения сетевых устройств</t>
  </si>
  <si>
    <t xml:space="preserve"> СИБ-3353-05</t>
  </si>
  <si>
    <t>с Сосновка ул Калинина зд.61А режим работы:Ср,пт с 10:00-15:30</t>
  </si>
  <si>
    <t>Манская Людмила Ивановна (92269Г) +7-923-466-4999</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</si>
  <si>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t>
  </si>
  <si>
    <t>https://disk.yandex.ru/d/YKMiD6N5exSOoQ</t>
  </si>
  <si>
    <t>https://disk.yandex.ru/d/KqQ8gwBeuwBpKQ</t>
  </si>
  <si>
    <t>https://disk.yandex.ru/d/vnT9UMxO5znqrw</t>
  </si>
  <si>
    <t>https://disk.yandex.ru/d/t5tLBzO_8xkxdg</t>
  </si>
  <si>
    <t>https://disk.yandex.ru/d/_ohDHpzXW2ixtA</t>
  </si>
  <si>
    <t>https://disk.yandex.ru/d/wv3QYkKGpHdQbA</t>
  </si>
  <si>
    <t>https://disk.yandex.ru/d/qnJv794cfS3ZOQ</t>
  </si>
  <si>
    <t>https://disk.yandex.ru/d/iwdkQcgo7ziYFg</t>
  </si>
  <si>
    <t>https://disk.yandex.ru/d/eAPcghlJ2KTqag</t>
  </si>
  <si>
    <t>https://disk.yandex.ru/d/NLEc9GjpMncoXw</t>
  </si>
  <si>
    <t> 4504539542</t>
  </si>
  <si>
    <t xml:space="preserve">ББ-2932-07 </t>
  </si>
  <si>
    <t xml:space="preserve"> нп Прииск Большая Речка ул Советская 20 режим работы:Пн,ср с 9:00-14:00</t>
  </si>
  <si>
    <t xml:space="preserve"> Васильева Анна Сергеевна (131323) +7-914-447-2389</t>
  </si>
  <si>
    <t>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t>
  </si>
  <si>
    <t>ББ-2932-09</t>
  </si>
  <si>
    <t xml:space="preserve"> г  Чита  ул  Подгорбунского  62,1-ый  этаж,  Основное  хранилище ценностей - 11</t>
  </si>
  <si>
    <t>Шияпов Наиль Галимзянович +7-914-470-2838
Сопровождающий на объекте: Белоносов Андрей Алексеевич, 79144900509</t>
  </si>
  <si>
    <t>Необходим монтаж 5-ти портов СКС для IP видеокамер</t>
  </si>
  <si>
    <t>ББ-2932-10</t>
  </si>
  <si>
    <t>п/ст Сбега ул Центральная 3 режим работы:Вт,ср,пт  с 9:00-15:30</t>
  </si>
  <si>
    <t xml:space="preserve"> Кузнецова Наталья Александровна (2122928) +7-914-521-2578</t>
  </si>
  <si>
    <t xml:space="preserve">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меныпе/болыпе рабочих мест - прошу смонтировать по 1 сетевому порту на каждое рабочее место. </t>
  </si>
  <si>
    <t xml:space="preserve">ББ-2932-11 </t>
  </si>
  <si>
    <t>п/ст Куанда ул Центральная 2</t>
  </si>
  <si>
    <t>Морозова  Наталья  Павловна  (126066)  +7-914-132-6105;инженер  СБС  Титов Алексей Валентинович, +7(983)539-02-18</t>
  </si>
  <si>
    <t>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меныпе/болыпе рабочих мест
- прошу смонтировать по 1 сетевому порту на каждое рабочее место. В соответствии с договоренностью
между ДИТ СП и МЦТП для ВСП с численностью 1 -3 сотрудника схема помещения при оформлении заявки на СКС не прикладывается (Протокол встречи от 4.03.2025)</t>
  </si>
  <si>
    <t xml:space="preserve">СИБ-3351-02 </t>
  </si>
  <si>
    <t>п Рассвет Общественный центр № 11 11, пом. 1</t>
  </si>
  <si>
    <t>Нехай  Наталья  Михайловна  (353531)  +7-952-888-0176;  инженер  СБС  Орлов Константин Владимирович, +7(913)813-84-97</t>
  </si>
  <si>
    <t>СИБ-3353-03</t>
  </si>
  <si>
    <t xml:space="preserve"> г Мыски ул Первомайская 30</t>
  </si>
  <si>
    <t>Аникушина Светлана Викторовна (872577) +7-953-953-3199
Сопровождающий на объекте: Базуева Ольга Владимировна (сотрудник ВСП) 8-960-916-7171</t>
  </si>
  <si>
    <t>Необходим монтаж 2-х портов СКС для банкомата</t>
  </si>
  <si>
    <t>СИБ-3353-04</t>
  </si>
  <si>
    <t>СИБ-3353-06</t>
  </si>
  <si>
    <t>СИБ-3353-07</t>
  </si>
  <si>
    <t>0377</t>
  </si>
  <si>
    <t>Сельское г Анжеро-Судженск пгт Рудничный ул Советская 4а</t>
  </si>
  <si>
    <t>Баранова Екатерина Сергеевна (1776834) +7-904-377-7540</t>
  </si>
  <si>
    <t>0444</t>
  </si>
  <si>
    <t>г Осинники и Тайжина ул Коммунистическая 36</t>
  </si>
  <si>
    <t>Литвиненко Екатерина Юрьевна (2125603) +7-950-260-0852
Сопровождающий на объекте: Ибрагимов А. К. , тел. 8-913-410-0357</t>
  </si>
  <si>
    <t>Создать информационные розетки для подключения сетевых устройств в кол-ве 2 шт</t>
  </si>
  <si>
    <t xml:space="preserve"> с Новобачаты ул Советская зд6В/1</t>
  </si>
  <si>
    <t>Алексеенко   Полина   Александровна   (2038818)   +7-903-048-8333/Михеев Дмитрий Александрович, +7(913)430-58-03</t>
  </si>
  <si>
    <t xml:space="preserve"> СИБ-3357-01</t>
  </si>
  <si>
    <t xml:space="preserve">Абакан 50005273357 от 20.03.2025 </t>
  </si>
  <si>
    <t>г Саяногорск рп Майна ул Победы зд8</t>
  </si>
  <si>
    <t>Черных Светлана Анатольевна (275145) +7-983-259-8566</t>
  </si>
  <si>
    <t>прошу смонтировать 1 дополнительный сетевой порт на каждое рабочее место в ВСП (включая место в переговорной комнате, кассе, РВСП, ЗРВСП и т.д</t>
  </si>
  <si>
    <t>СИБ-3358-04</t>
  </si>
  <si>
    <t>с Пушкино ул Ленина 56</t>
  </si>
  <si>
    <t>Тарасенко  Валентина  Юрьевна  (524981)  +7-983-111-8760/Фокин  Александр Алексеевич, +7(983)562-69-96</t>
  </si>
  <si>
    <t>СИБ-3358-05</t>
  </si>
  <si>
    <t>п Ачаирский ул Мира 10 режим работы:Ср,чт,пт с 8:30-17:30</t>
  </si>
  <si>
    <t>Кайзер Виктория Викторовна (1568134) +7-950-217-8074</t>
  </si>
  <si>
    <t xml:space="preserve">СРБ-2748-01 </t>
  </si>
  <si>
    <t xml:space="preserve">Брянск 50005272748 от 09.04.2025 </t>
  </si>
  <si>
    <t>г Брянск пр-кт Ленина 10Б</t>
  </si>
  <si>
    <t>Видулин Евгений Сергеевич (370860) +7-980-313-0421
Сопровождающий на объекте: Перекатова Елена Александровна 8-909-245-9897</t>
  </si>
  <si>
    <t>Для ТСВ розетки: в помещении кроссовой - 1 шт, 7шт- розеток в помещении №25, 1- розетка в помещении №22, 1 - розетка для СКУД в помещении №2. Контактные лица: от ТСО - Юдичев Андрей Георгиевич, тел. +79206073661; от КПП, - Перекатова Елена Александровна, тел. 8-909-245-9897</t>
  </si>
  <si>
    <t>Курган 50005272797 от 09.04.2025</t>
  </si>
  <si>
    <t xml:space="preserve"> УБ-2797-01</t>
  </si>
  <si>
    <t>0237</t>
  </si>
  <si>
    <t xml:space="preserve"> рп Каргаполье, ул.Клубная, 1-а, этаж 1</t>
  </si>
  <si>
    <t>Бердюгина Ирина Андреевна +7-912-578-3765</t>
  </si>
  <si>
    <t>Оганизация рабочего места руководителя ВСП на 1 этаже.</t>
  </si>
  <si>
    <t>Анпилогов Виктор Сергеевич (1431091) +7-953-199-2188</t>
  </si>
  <si>
    <t>https://disk.yandex.ru/d/w1Y1RA3g_hbNoA</t>
  </si>
  <si>
    <t>https://disk.yandex.ru/d/VvfMldmWt_JSnA</t>
  </si>
  <si>
    <t>https://disk.yandex.ru/d/qkmSlm2vgdUueA</t>
  </si>
  <si>
    <t>https://disk.yandex.ru/d/mDb4ezuVr9rJNg</t>
  </si>
  <si>
    <t>ББ-2932-12</t>
  </si>
  <si>
    <t>ББ-2932-13</t>
  </si>
  <si>
    <t>https://disk.yandex.ru/d/ILUyfThCDw1rrA</t>
  </si>
  <si>
    <t>https://disk.yandex.ru/d/SGIktJPsb4cIgQ</t>
  </si>
  <si>
    <t>https://disk.yandex.ru/d/zveMSpSSmLNinA</t>
  </si>
  <si>
    <t>https://disk.yandex.ru/d/iyw2dO7z342zag</t>
  </si>
  <si>
    <t>https://disk.yandex.ru/d/tSpY_Pbusks0FQ</t>
  </si>
  <si>
    <t>https://disk.yandex.ru/d/UimjW99G6BJzEg</t>
  </si>
  <si>
    <t>https://disk.yandex.ru/d/H81ixaFLwjxQzg</t>
  </si>
  <si>
    <t>https://disk.yandex.ru/d/JjF2pJCznqaZfg</t>
  </si>
  <si>
    <t>https://disk.yandex.ru/d/cFbBirR0Xz28iQ</t>
  </si>
  <si>
    <t>https://disk.yandex.ru/d/b3tzxENpF-F_8Q</t>
  </si>
  <si>
    <t>https://disk.yandex.ru/d/H6CMYsanAEzHnw</t>
  </si>
  <si>
    <t>https://disk.yandex.ru/d/GC0SHLlUgwXnDQ</t>
  </si>
  <si>
    <t>https://disk.yandex.ru/d/9_tOYPdRkKMVWg</t>
  </si>
  <si>
    <t xml:space="preserve"> пгт Аксеново-Зиловское ул Калинина 1А</t>
  </si>
  <si>
    <t xml:space="preserve"> Бондарева Ольга Сергеевна
Сопровождающий на объекте: Абрамович Юлия Сергеевна (902992) +7-914-461-3841</t>
  </si>
  <si>
    <t xml:space="preserve"> пгт Кличка ул Лазо зд10</t>
  </si>
  <si>
    <t>Бондарева Ольга Сергеевна
Сопровождающий на объекте: Колобова Наталья Анатольевна (1752155) +7-924-276-0886</t>
  </si>
  <si>
    <t>СРБ-4244-05</t>
  </si>
  <si>
    <t> 4504540094</t>
  </si>
  <si>
    <t>Демонтаж с последующем монтажом СКС в пределах объекта (порт): 30 шт.</t>
  </si>
  <si>
    <t>СИБ-3353-08</t>
  </si>
  <si>
    <t>Казакова Ирина Михайловна (2153005) +7</t>
  </si>
  <si>
    <t>СИБ-3353-09</t>
  </si>
  <si>
    <t>СИБ-3353-10</t>
  </si>
  <si>
    <t>п Старобачаты ул Новосадовая зд13</t>
  </si>
  <si>
    <t>Бондарева О. С.
Сопровождающий на объекте: Матвеева Татьяна Ивановна (343466) +7-923-514-9008</t>
  </si>
  <si>
    <t xml:space="preserve">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меныпе/болыпе рабочих мест - прошу смонтировать по 1 сетевому порту на каждое рабочее место. </t>
  </si>
  <si>
    <t xml:space="preserve"> с Пашково ул Зеленая 3 режим работы:Пн,ср,пт с 9:00-17:00</t>
  </si>
  <si>
    <t>Бондарева Ольга Сергеевна
Сопровождающий на объекте: Семенцова Лариса Вячеславовна +7-923-523-4169</t>
  </si>
  <si>
    <t>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t>
  </si>
  <si>
    <t>Тверь  50005274240 от 20.03.2025</t>
  </si>
  <si>
    <t>СРБ-4240-01</t>
  </si>
  <si>
    <t>г Тверь ул Трехсвятская 8 (1,2,3 этаж, подвал)</t>
  </si>
  <si>
    <t>Цветков  Александр  Борисович  (отдел  безопасности)  +7  910  647  05  11; инженер Баскаков Александр Борисович, +7(910)648-61-68</t>
  </si>
  <si>
    <t>СКС кат. 5е в кол-ве: 39 шт.</t>
  </si>
  <si>
    <t>создание  инф.  розеток  для  подключения  считывателей  СКУД  Sigur  к  контроллерам,  расположенных  в серверной на 2 этаже адм.здания в соответствие с приложенной схемой</t>
  </si>
  <si>
    <t xml:space="preserve"> СРБ-4244-04</t>
  </si>
  <si>
    <t>г Тула ул Коминтерна 31, этаж 2, пом. 23</t>
  </si>
  <si>
    <t>Казаков Алексей Александрович +7 910 940 85 93</t>
  </si>
  <si>
    <t>Необходимо смонтировать сетевую розетку на месте 2.23.17</t>
  </si>
  <si>
    <t>https://disk.yandex.ru/d/OBi1R9q71XOtNg</t>
  </si>
  <si>
    <t>https://disk.yandex.ru/d/4OAUcQ4Md5Q0mw</t>
  </si>
  <si>
    <t>https://disk.yandex.ru/d/C8n6N3STyXUTJw</t>
  </si>
  <si>
    <t>https://disk.yandex.ru/d/G-g_JBrQ44Tetg</t>
  </si>
  <si>
    <t>https://disk.yandex.ru/d/CMCGhzIvDfySzg</t>
  </si>
  <si>
    <t xml:space="preserve"> ББ-2932-14</t>
  </si>
  <si>
    <t>Титов Юрий Александрович (886273) +7-914-489-3347
Сопровождающий на объекте: Кабакова Ольга Владимировна 8-914-120-1970</t>
  </si>
  <si>
    <t xml:space="preserve">СИБ-3353-11 </t>
  </si>
  <si>
    <t xml:space="preserve"> с Шабаново ул Советская зд65</t>
  </si>
  <si>
    <t>Кузнецова  Наталья  Леонидовна  (1730070)  +7-961-702-2494;  инженер  СБС Горковюк Григорий Михайлович, +7(913)300-81-29</t>
  </si>
  <si>
    <t>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меньше/больше рабочих мест
- прошу смонтировать по 1 сетевому порту на каждое рабочее место. В соответствии с договоренностью
между ДИТ СП и МЦТП для ВСП с численностью 1 -3 сотрудника схема помещения при оформлении заявки на СКС не прикладывается (Протокол встречи от 4.03.2025)</t>
  </si>
  <si>
    <t>СИБ-3353-12</t>
  </si>
  <si>
    <t>Пухорев Денис Юрьевич 79089451279
Сопровождающий  на  объекте:  Селюгина  Евгения  Геннадьевна  8-913-339-0424;  инженер  СБС  Олейников Александр Александрович, +7(913)407-65-35</t>
  </si>
  <si>
    <t>В связи с организацией дополнительного рабочего места СКМ требуется монтаж СКС портов</t>
  </si>
  <si>
    <t>Красноярск 50005273356 от 20.03.2025</t>
  </si>
  <si>
    <t>СИБ-3356-01</t>
  </si>
  <si>
    <t xml:space="preserve"> г Минусинск ул Штабная 10</t>
  </si>
  <si>
    <t>Глушков Алексей Викторович 79135194929
Сопровождающий  на  объекте:  Бабий  Ксения  Игоревна  8-913-182-9197;  инженер  СБС  Камынин  Иван Владимирович, +7(983)199-50-07</t>
  </si>
  <si>
    <t>Стены  гипсокартон.  На  планировочном  решении  пом.24  это  кабинет  где  требуется  организовать  доп.  РМ, пом. 16 это кроссовая.</t>
  </si>
  <si>
    <t xml:space="preserve">СИБ-3351-03 </t>
  </si>
  <si>
    <t>рп Белый Яр ул Гагарина 51</t>
  </si>
  <si>
    <t>79138507407 Рустам Андреевич</t>
  </si>
  <si>
    <t>Необходима организация 10 портов СКС для временной организации рабочих мест</t>
  </si>
  <si>
    <t xml:space="preserve">УБ-2797-02 </t>
  </si>
  <si>
    <t>Овчинников Роман Борисович 79195912055
Сопровождающий на объекте: Каргапольцев Николай Евгеньевич, +7(982)800-01-23</t>
  </si>
  <si>
    <t>Монтаж  точки  доступа  СКУД.  Монтаж  Розетки  СКС  в  запотолочном  пространстве  предхранилища,  для подключения оборудования СКУД.</t>
  </si>
  <si>
    <t>ЦЧБ-3549-12</t>
  </si>
  <si>
    <t xml:space="preserve"> Елец, Комсомольская улица, 81</t>
  </si>
  <si>
    <t>Шацких  Павел  Николаевич  +7-910-739-4342/Никитин  Александр  Сергеевич, +7(919)167-33-59</t>
  </si>
  <si>
    <t>Межкроссовое опическое соединение между двумя ТКШ</t>
  </si>
  <si>
    <t xml:space="preserve">ЮЗБ-8351-08 </t>
  </si>
  <si>
    <t xml:space="preserve"> г Элиста ул В.ИЛенина 305, цокольный этаж</t>
  </si>
  <si>
    <t>Балтыкова Лариса Сергеевна 79054000162
Сопровождающий на объекте: Убушаев Дмитрий Николаевич, +7(988)688-04-35</t>
  </si>
  <si>
    <t>Необходим  монтаж  6  портов  СКС  из  помещения  Хранилища  Банка  России  в  кроссовую  цокольного  этажа</t>
  </si>
  <si>
    <t>https://disk.yandex.ru/d/HjkS6EPDjW5z_w</t>
  </si>
  <si>
    <t>https://disk.yandex.ru/d/Q5PWG-t0maA9zw</t>
  </si>
  <si>
    <t>https://disk.yandex.ru/d/yUOpsOAKmMHs8Q</t>
  </si>
  <si>
    <t>https://disk.yandex.ru/d/Cuh9vJ9lUB2GBg</t>
  </si>
  <si>
    <t>https://disk.yandex.ru/d/3ENWvowGfxt6mQ</t>
  </si>
  <si>
    <t>https://disk.yandex.ru/d/7oHEIonyENNMTg</t>
  </si>
  <si>
    <t>https://disk.yandex.ru/d/untQw8tsluFWkw</t>
  </si>
  <si>
    <t>https://disk.yandex.ru/d/95Aykm_6Szg1wQ</t>
  </si>
  <si>
    <t xml:space="preserve">ВВБ-3041-61 </t>
  </si>
  <si>
    <t>0147</t>
  </si>
  <si>
    <t>г Киров ул Риммы Юровской 11</t>
  </si>
  <si>
    <t>Коротаев Сергей Ильич,+7 912 375 89 95
Сопровождающий на объекте: Кудрявцев В.А., тел. +79823809918</t>
  </si>
  <si>
    <t>Выполнить  монтаж  четырех  портов  СКС  для  подключения  ір-камер  ТСО.  Порты  смонтировать  за подвесным потолком.</t>
  </si>
  <si>
    <t>СРБ-4240-02</t>
  </si>
  <si>
    <t>Необходимо установить: 1. Первую информационную розетку в помещении инкассации на первом этаже (для подключения ір видеокамеры), протянуть СКС в серверную на втором этаже. План 8607-0196_ 2. 
ротянуть СКС от помещения инкассации до поста охраны. План 8607-0196_2</t>
  </si>
  <si>
    <t xml:space="preserve"> СИБ-3351-04 </t>
  </si>
  <si>
    <t xml:space="preserve"> г Томск пр-кт Фрунзе 90/1,3-ий этаж к. 311</t>
  </si>
  <si>
    <t>Халимов Рустам Андреевич,79138507407
Сопровождающий на объекте: Сыров Владислав Александрович, +7(913)871-31-72</t>
  </si>
  <si>
    <t>необходим монтаж 6 портов СКС</t>
  </si>
  <si>
    <t xml:space="preserve"> СИБ-3355-39</t>
  </si>
  <si>
    <t xml:space="preserve"> г Барнаул ул Юрина 202В</t>
  </si>
  <si>
    <t>Необходимо  установить  розетки  СКС  для  подключения  дополнительного  РМ  по  адресу  Барнаул  Юрина 202в</t>
  </si>
  <si>
    <t>https://disk.yandex.ru/d/QlVFx17621aouA</t>
  </si>
  <si>
    <t>https://disk.yandex.ru/d/2la-blIDoK_Tpg</t>
  </si>
  <si>
    <t>https://disk.yandex.ru/d/raI7mr-93F-yXA</t>
  </si>
  <si>
    <t>https://disk.yandex.ru/d/IGM_7RmHg4lWTA</t>
  </si>
  <si>
    <t xml:space="preserve">ВВБ-3119-109 </t>
  </si>
  <si>
    <t>Устинова Светлана Анатольевна 79770641921
Сопровождающий   на   объекте:   Исаков   Сергей   Александрович,8-987-205-2625(СБС),Валиахметова   Аэлита Айратовна 8-927-244-2371 (Рук.оф)</t>
  </si>
  <si>
    <t>11 шт новых, 12 восстановить</t>
  </si>
  <si>
    <t xml:space="preserve">ВВБ-4845-149 </t>
  </si>
  <si>
    <t xml:space="preserve">  г  Нижний  Новгород  ул  Керченская  18,10-ый  этаж,  Open  space  - 9.04</t>
  </si>
  <si>
    <t>Чертищева Ирина Анатольевна (2124143) +7 (912) 717-56-68
Сопровождающий на объекте: Шутов Роман Александрович, +7(986)740-12-93</t>
  </si>
  <si>
    <t>ВВБ-4845-150</t>
  </si>
  <si>
    <t>г Нижний Новгород ул Сергея Есенина 17А</t>
  </si>
  <si>
    <t xml:space="preserve"> Румянцева Екатерина Игоревна (316247) +7-920-006-7313
Сопровождающий на объекте: Сналин Вадим Борисович, +7(910)791-21-69</t>
  </si>
  <si>
    <t>необходимо  организовать  два  дополнительных  РМ  в  ВСП  9042/085  для  сотрудников  СМРК  в  клиентском зале .</t>
  </si>
  <si>
    <t>ВВБ-4845-151</t>
  </si>
  <si>
    <t>Юрасов Владимир Сергеевич +7 910 383 01 63, Пономарев Евгений Николаевич +7 910 383 01 63 Сопровождающий на объекте: Пономарев Евгений Николаевич, +7(910)383-01-63</t>
  </si>
  <si>
    <t>Необходимо восстановить 2 порта скс</t>
  </si>
  <si>
    <t xml:space="preserve">ВВБ-3114-23 </t>
  </si>
  <si>
    <t>Шульдяков  Юрий  Алексеевич  +7  969  762  86  76/Александров  Константин Николаевич, +7(987)120-18-98</t>
  </si>
  <si>
    <t>Добрый  день.  Необходимо  установить  электрич.  розетки  (2-ная)  для  СУО  и  КВ,  а  также вывод  кабеля для ДСУО (ДТ). Схема места установки СУО во вложении.</t>
  </si>
  <si>
    <t xml:space="preserve">УБ-5885-29 </t>
  </si>
  <si>
    <t xml:space="preserve"> г Советский ул Советская 12а</t>
  </si>
  <si>
    <t>Балух  Владимир  Сергеевич  (1787529)  +7-902-825-1719/Касьянов  Антон Игоревич, +7(982)870-65-40</t>
  </si>
  <si>
    <t>необходима прокладка СКС под 2 IP камеры/Зона 24 находится прямо под Кроссовым помещением, монтаж двух скс розеток может быть затруднителен обводом провода через помещения банка, если нет сквозного отверстия до зоны 24; $16 Зона 24 находится прямо под Кроссовым помещением, монтаж двух скс розеток может быть затруднителен обводом провода через помещения банка, если нет сквозного отверстия до зоны 24</t>
  </si>
  <si>
    <t>СИБ-3353-13</t>
  </si>
  <si>
    <t>г Новокузнецк ул Тольятти (Центральный р-н) зд27 (каб. 216)</t>
  </si>
  <si>
    <t>Берг  Наталья  Витальевна  79609356304;  инженер  СБС  Чистяков  Денис Олегович, +7(913)290-78-03</t>
  </si>
  <si>
    <t xml:space="preserve">в  связи  с  переносом  рабочего  места  требуется  установка  новой  инф  розетки  для  мфу  каб  216 </t>
  </si>
  <si>
    <t>п Кузедеево ул Кузбасская зд40 режим работы:Пн,ср,пт с 9:00-17:00</t>
  </si>
  <si>
    <t>Алейникова  Яна  Геннадьевна  (1951189)  +7-923-634-9464;  инженер  СБС Ибрагимов Александр Курбанович, 79134100357</t>
  </si>
  <si>
    <t>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меньше/болыпе рабочих мест
- прошу смонтировать по 1 сетевому порту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</si>
  <si>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Тюмень 50005273394 от 20.03.2025</t>
  </si>
  <si>
    <t>г Тюмень ул Кирова 35/1, Этаж 1, Операционный зал - 1</t>
  </si>
  <si>
    <t xml:space="preserve"> Половников Станислав Евгеньевич +7-950-484-5222
Сопровождающий на объекте: Ларионова Татьяна Ивановна 8-902-815-9868</t>
  </si>
  <si>
    <t>Полноценное  РМ,  организация  в  рамках  перераспределения  сотрудников  при  закрытии  офиса  на переформат, монтаж 3 розеток</t>
  </si>
  <si>
    <t>00112</t>
  </si>
  <si>
    <t xml:space="preserve">СЗБ-3313-06 </t>
  </si>
  <si>
    <t xml:space="preserve"> 169431, п. Комсомольск на Печоре, Комсомольская, 12</t>
  </si>
  <si>
    <t>Необходимо установить ТКШ 18U взамен старого ТКШ. Монтаж 6 новых портов СКС на РМ.</t>
  </si>
  <si>
    <t>https://disk.yandex.ru/d/hn1gqaJxrE7qLQ</t>
  </si>
  <si>
    <t>СИБ-3353-14</t>
  </si>
  <si>
    <t>https://disk.yandex.ru/d/dvVEqLNuV0fP0Q</t>
  </si>
  <si>
    <t>https://disk.yandex.ru/d/OB1qUEwWaEkSUQ</t>
  </si>
  <si>
    <t>https://disk.yandex.ru/d/nrIrp71-0cafVA</t>
  </si>
  <si>
    <t>https://disk.yandex.ru/d/sWLMAVI_ICTbNQ</t>
  </si>
  <si>
    <t>https://disk.yandex.ru/d/IeKdk3jDJZ90uA</t>
  </si>
  <si>
    <t>https://disk.yandex.ru/d/SIXAXIJ3FdWZgA</t>
  </si>
  <si>
    <t>https://disk.yandex.ru/d/KwtzdHOT3wYg5A</t>
  </si>
  <si>
    <t>https://disk.yandex.ru/d/VjVoKFFnz898fQ</t>
  </si>
  <si>
    <t>https://disk.yandex.ru/d/xNg221Izr4vz3g</t>
  </si>
  <si>
    <t>ЦЧБ-3545-06</t>
  </si>
  <si>
    <t xml:space="preserve"> г. Воронеж, ул. Ленина, 73,1 этаж, каб. 101</t>
  </si>
  <si>
    <t>Акименко Оксана Владимировна +7-960-128-5828
Сопровождающий на объекте: Ивлев Станислав Олегович, +7-915-580-1344</t>
  </si>
  <si>
    <t>Создание информационных розеток (для подключения сетевых устройств)</t>
  </si>
  <si>
    <t>СРБ-4240-03</t>
  </si>
  <si>
    <t>г. Тверь, ул. Можайского, 71к1</t>
  </si>
  <si>
    <t xml:space="preserve"> Приезжих Александр Сергеевич 79190636563
Сопровождающий на объекте: Кононова Ирина Александровна +7 910 536 41 13</t>
  </si>
  <si>
    <t>проведение розеток для подключения техники к сети банка</t>
  </si>
  <si>
    <t>https://disk.yandex.ru/d/Tq9rxvBSUi-CWA</t>
  </si>
  <si>
    <t>https://disk.yandex.ru/d/KrgQjVPlLRUTkQ</t>
  </si>
  <si>
    <t xml:space="preserve">ВВБ-3114-24 </t>
  </si>
  <si>
    <t xml:space="preserve"> г Чебоксары пр-кт Ленина 28</t>
  </si>
  <si>
    <t>Васильев Сергей Леонидович 79278416710
Сопровождающий на объекте: Чалкина надежда юрьевна +7 917 677 60 81</t>
  </si>
  <si>
    <t>1-стол в нём 2 розетки скс провести по полу закрыть панелью, 2-тумба в ней 3 скс</t>
  </si>
  <si>
    <t xml:space="preserve"> г Тула пл Крестовоздвиженсктая 1, эт.4, каб.435, РМ 6</t>
  </si>
  <si>
    <t>Мельников  Артур  Николаевич  (1692763)  +7-910-158-3817/  Комаров  Кирилл Юрьевич, +7(915)780-15-51</t>
  </si>
  <si>
    <t>Подключение локального МФУ к рабочим местам 6 РМ</t>
  </si>
  <si>
    <t>Павликов А. Ю.\ Рогов Г. Е. +7 906 629 21 92</t>
  </si>
  <si>
    <t xml:space="preserve">Оснащение портами СКС (домен omega) для подключения ТА, 6 шт на РМ 65,66,67, Зшт -50 и 51, 1шт - 35 </t>
  </si>
  <si>
    <t xml:space="preserve">УБ-2797-03 </t>
  </si>
  <si>
    <t>Рыбин Евгений Михайлович (4012) +7-903-511-8165</t>
  </si>
  <si>
    <t>1 точка wifi №32</t>
  </si>
  <si>
    <t> 4504546040</t>
  </si>
  <si>
    <t>https://disk.yandex.ru/d/07hHezduWQV8-w</t>
  </si>
  <si>
    <t>https://disk.yandex.ru/d/aql7tlAizei9lA</t>
  </si>
  <si>
    <t>https://disk.yandex.ru/d/0Y9pIAiecf0VrQ</t>
  </si>
  <si>
    <t>https://disk.yandex.ru/d/hWaTKliyaond9Q</t>
  </si>
  <si>
    <t>СИБ-3358-06</t>
  </si>
  <si>
    <t>с Паутовка ул Октябрьская 48,1-ый этаж</t>
  </si>
  <si>
    <t>Заказчик: Бредихин Сергей Васильевич ,+7-982-160-6686
Сопровождающий на объекте: Игнатьев ДВ, тел. 9835625856</t>
  </si>
  <si>
    <t>Требуется восстановление 4 портов</t>
  </si>
  <si>
    <t>https://disk.yandex.ru/d/C5oj3RPKTeBRmw</t>
  </si>
  <si>
    <t>СИБ-3356-02</t>
  </si>
  <si>
    <t xml:space="preserve"> г. Норильск, ул. Богдана Хмельницкого, 7, каб. 2.2</t>
  </si>
  <si>
    <t>Заказчик: Косолапова Юлия Александровна (1422489) +7-906-904-5343
Сопровождающий на объекте: Косолапова Юлия Александровна (1422489) +7-906-904-5343</t>
  </si>
  <si>
    <t>не работает кабель для оснащения рабочего места</t>
  </si>
  <si>
    <t>https://disk.yandex.ru/d/F53__s49P0dgvA</t>
  </si>
  <si>
    <t>Ижевск 50005273137 от 20.03.2025</t>
  </si>
  <si>
    <t>Заказчик: Жуйков Сергей Анатольевич (811618) +7-912-854-4936
Сопровождающий  на  объекте:  Жуйков  Сергей  Анатольевич  (811618)  +7-912-854-4936/  Сухих  Алексей Сергеевич, 79199122920</t>
  </si>
  <si>
    <t>Требуется протянуть кабель для подключения 1Р-видеокамеры- 1 ед.</t>
  </si>
  <si>
    <t>https://disk.yandex.ru/d/dGQPyr0WqNiGOg</t>
  </si>
  <si>
    <t xml:space="preserve">Воронеж 50005273545 от 20.03.2025 </t>
  </si>
  <si>
    <t>ЦЧБ-3545-07</t>
  </si>
  <si>
    <t>Заказчик: Фоменков Максим Олегович 79885161588
Сопровождающий на объекте: Полев Виталий Сергеевич 8-904-214-4549 Сухоруков Александр
Александрович, +7(910)241-35-74</t>
  </si>
  <si>
    <t>Необходима  установка  и  проведение  сети  на  новые  рабочие  места  в  ПЦП  на  3  этаж:  места  1)003.147/1  и 003/148/1</t>
  </si>
  <si>
    <t>https://disk.yandex.ru/d/vBpYkVp3N_0kRg</t>
  </si>
  <si>
    <t>ПВБ-7593-37</t>
  </si>
  <si>
    <t xml:space="preserve"> г Бузулук ул Комсомольская 10,КИЦ-0403</t>
  </si>
  <si>
    <t>Заказчик: Ведута Галина Николаевна 7922628310,Токарев Денис Владимирович +7 987 790 29 97 
Сопровождающий на объекте: Токарев Денис Владимирович +7 987 790 29 97,Варламов ЕЮ, тел. 89123450351</t>
  </si>
  <si>
    <t xml:space="preserve">Перемещение/Восстановление ранее используемых портов в пределах объекта (порт): 3 шт.
</t>
  </si>
  <si>
    <t>В КИП, необходимо перенести 7 РМ, устроить не менее 24 портов вдоль стены кассы пересчета, для подключения оборудования(требуется монтаж 24 портов)</t>
  </si>
  <si>
    <t>12677822 </t>
  </si>
  <si>
    <t>https://disk.yandex.ru/d/GKl53Bf5quAfnA</t>
  </si>
  <si>
    <t>Коми 50005273313 от 20.03.2025</t>
  </si>
  <si>
    <t>с Усть-Цильма ул Новый Квартал 16</t>
  </si>
  <si>
    <t>Заказчик: Рошка Штефан +7-903-557-2288</t>
  </si>
  <si>
    <t>Необходим монтаж 2 новых СКС для 2 точек \ѴіІ’і</t>
  </si>
  <si>
    <t>https://disk.yandex.ru/d/QYC3W2pc5he8Kw</t>
  </si>
  <si>
    <t xml:space="preserve">Киров 50005013041 от 09.07.2024 </t>
  </si>
  <si>
    <t>ВВБ-3041-62</t>
  </si>
  <si>
    <t>0519</t>
  </si>
  <si>
    <t>пгт Уни ул Ленина 6</t>
  </si>
  <si>
    <t>Заказчик: Сапожников Александр Владимирович (1485504) +7-919-524-2775
Сопровождающий на объекте: Сапожников Александр Владимирович (1485504) +7-919-524-2775</t>
  </si>
  <si>
    <t>Требуется расширение МКС на 24 порта, во всех помещениях навесные потолки, здание-кирпич; $1 Требуется установка дополнительной патч панель на 24 порта</t>
  </si>
  <si>
    <t>https://disk.yandex.ru/d/SvyAFFO1o2JI_Q</t>
  </si>
  <si>
    <t>СИБ-3351-05</t>
  </si>
  <si>
    <t>Заказчик: Букарев Павел Владимирович (1067671) +7 (952) 177-71-88
Сопровождающий на объекте: Синюк Марина Иосифовна 8-913-813-1213</t>
  </si>
  <si>
    <t>Монтаж 10 портов для видеонаблюдения; $ТгІ\Іо</t>
  </si>
  <si>
    <t>https://disk.yandex.ru/d/CutfTwzPrKrcWQ</t>
  </si>
  <si>
    <t>Брянск 50005272748 от 09.04.2025</t>
  </si>
  <si>
    <t>СРБ-2748-02</t>
  </si>
  <si>
    <t xml:space="preserve"> г Брянск пр-кт Ленина 70</t>
  </si>
  <si>
    <t>Заказчик: Купчюнас Екатерина Алексеевна 79532717068
Сопровождающий на объекте: Купчюнас Екатерина +7 962 131 26 44</t>
  </si>
  <si>
    <t>Монтаж 3 портов СКС для РМ</t>
  </si>
  <si>
    <t>https://disk.yandex.ru/d/wH1EenFIGJu50005273545 от 20.03.2025 г.vWA</t>
  </si>
  <si>
    <t>ЦЧБ-3545-08</t>
  </si>
  <si>
    <t>г.Воронеж, ул.Платонова, д.19, эт.З, сектор Ь</t>
  </si>
  <si>
    <t>Заказчик: Жомирук Алексей Юрьевич 79805440777
Сопровождающий на объекте: Сухоруков Александр, +7-910-241-35-74</t>
  </si>
  <si>
    <t xml:space="preserve">Требуется монтаж 8 портов СКС для рабочих мест. Способ монтажа: розетки типоразмера Мозаіс45 в
кабель-канал размером не менее 80x50. Если линия за потолком, то за потолком кабель вести в гофрорукаве. </t>
  </si>
  <si>
    <t>https://disk.yandex.ru/d/RVdrQK_j1f-rKA</t>
  </si>
  <si>
    <t xml:space="preserve">СИБ-3355-40 </t>
  </si>
  <si>
    <t>Заказчик: Ройзман Валерий Леонидович 79835551000
Сопровождающий на объекте: Кулагин Вячеслав Александрович, +7(983)387-73-62</t>
  </si>
  <si>
    <t>На 2 и 3 этажах кампуса ГОСБ 8644, нужно смонтировать 4 доп. порта СКС согласно схеме для проведения демонтажа неуправляемых коммутаторов по требованиям ДКБ.</t>
  </si>
  <si>
    <t>https://disk.yandex.ru/d/yojIMx38BXl3jQ</t>
  </si>
  <si>
    <t>ББ-2932-15</t>
  </si>
  <si>
    <t>Заказчик: Ольга Сергеевна +7-924-571-9699
Сопровождающий на объекте: Ольга Сергеевна +7-924-571-9699</t>
  </si>
  <si>
    <t>https://disk.yandex.ru/d/iTqf0Dk3nNFCTg</t>
  </si>
  <si>
    <t>Заказчик: Суббота Сергей Владимирович 79028399446
Сопровождающий на объекте: Суббота Сергей Владимирович 79028399446</t>
  </si>
  <si>
    <t>Телефон в Шлюз. Новое оборудованное помещение. Монтаж 1 порта СКС</t>
  </si>
  <si>
    <t>https://disk.yandex.ru/d/X_OXgON94H5eIw</t>
  </si>
  <si>
    <t>СИБ-3355-20</t>
  </si>
  <si>
    <t>СИБ-3355-36</t>
  </si>
  <si>
    <t>Мурманск 50004871896 от 15.05.2024</t>
  </si>
  <si>
    <t>СЗБ-1896-36</t>
  </si>
  <si>
    <t xml:space="preserve"> Административное здание; № 8627  01849 г Апатиты ул Ферсмана 32А</t>
  </si>
  <si>
    <t>Заказчик: Колесов Дмитрий Сергеевич 79113438367
Сопровождающий на объекте: Колесов Дмитрий Сергеевич 79113438367</t>
  </si>
  <si>
    <t>Монтаж нового оптического дуплексного порта (два волокна) кат. 082, ОМЗ: 10 шт.</t>
  </si>
  <si>
    <t>#Разделение  КИЦ-ВСП  межшкафное  соединение  10  оптических  портов.  Работы  уже  выполнены. Дополненние к заказу СЗБ-2634-11</t>
  </si>
  <si>
    <t>https://disk.yandex.ru/d/Xxu773BZAFcd-Q</t>
  </si>
  <si>
    <t xml:space="preserve">УБ-2797-04 </t>
  </si>
  <si>
    <t xml:space="preserve"> г Курган ул Гоголя 98,1-ый этаж</t>
  </si>
  <si>
    <t>Заказчик: Рошка Штефан (1979366) +7-903-557-2288
Сопровождающий   на   объекте:   8-919-561-0682   Семиренская   Светлана   Геннадьевна,Брычев   Кирилл Иванович,79828002497</t>
  </si>
  <si>
    <t>1 точка \ѴіГі(требуется монтаж 1 порта)</t>
  </si>
  <si>
    <t>https://disk.yandex.ru/d/FJAIIRk1IcD5tQ</t>
  </si>
  <si>
    <t>ОПТИКА</t>
  </si>
  <si>
    <t xml:space="preserve"> ББ-2932-16</t>
  </si>
  <si>
    <t>г Хилок ул Ленина 10 (1 этаж)</t>
  </si>
  <si>
    <t>Заказчик: Михайлова Елена Владимировна (130010) +7-924-506-1581
Сопровождающий  на  объекте:  Михайлова  Елена  Владимировна  (ВСП)  +7-924-506-1581;  инженер  СБС Хведук Виталий Александрович, +7(914)452-15-07</t>
  </si>
  <si>
    <t>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</si>
  <si>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</si>
  <si>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https://disk.yandex.ru/d/961drDxHbe94zw</t>
  </si>
  <si>
    <t xml:space="preserve">Улан-Удэ 50005272933 от 20.03.2025 </t>
  </si>
  <si>
    <t>ББ-2933-04</t>
  </si>
  <si>
    <t xml:space="preserve"> г. Улан-Удэ, ул. Пушкина, 15В</t>
  </si>
  <si>
    <t>Заказчик: Григорьева Зинаида Геннадьевна +7-914-633-9155 (Заказчик/Рук.ВСП)
Сопровождающий на объекте: Ананин Денис Борисович +7-983-539-0277 (Сотрудник СБС)</t>
  </si>
  <si>
    <t>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меныпе/больше рабочих мест - прошу смонтировать по 1 сетевому порту на каждое рабочее место. Также необходимо сделать дополнительный порт (1шт) в кассе на потолке для установки ТД \Ѵі-Гі</t>
  </si>
  <si>
    <t>https://disk.yandex.ru/d/qdYSEDXel7bTdQ</t>
  </si>
  <si>
    <t>Барнаул 50005273355 от 20.03.2025</t>
  </si>
  <si>
    <t xml:space="preserve">Коми 50005273313 от 20.03.2025 </t>
  </si>
  <si>
    <t xml:space="preserve">Курган 50005272797 от 09.04.2025 </t>
  </si>
  <si>
    <t>Необходимо  установить  телекоммуникационный  шкаф  22U  согласно  схеме,  ниже  уровня  открытия  решётки. Монтаж 4 новых портов СКС.</t>
  </si>
  <si>
    <t>Монтаж навесного ТКШ размером не более 22U, 1 шт.</t>
  </si>
  <si>
    <t>СЗБ-1896-37</t>
  </si>
  <si>
    <t>г. Мурманск, пр-кт Ленина, 37, 2 этаж, пом. 207</t>
  </si>
  <si>
    <t>Заказчик: Ковтун Дмитрий Владимирович +7-911-301-2938
Сопровождающий на объекте: Цикра Константин Владимирович +7-981-303-5002</t>
  </si>
  <si>
    <t>СКС кат. 5е в кол-ве: 83 шт.</t>
  </si>
  <si>
    <t>Подготовка к реконструкции здания Мурманск Ленина 37, перенос Узла ТКУ, организация ВРМ.
ривилегированных РМ 5, РМ 15, МФУ 5, \ѴІ1'1 4 , транзитные коммуникации от ТКУ до кроссовых этажа 8 линий. Всего 76 портов.</t>
  </si>
  <si>
    <t>https://disk.yandex.ru/d/O8Ku4I2_VU6B6g</t>
  </si>
  <si>
    <t xml:space="preserve"> г Архангельск ул Терехина 9</t>
  </si>
  <si>
    <t>Заказчик: Снегирев Андрей Александрович 79190714727
Сопровождающий на объекте: Снегирев Андрей Александрович 79190714727</t>
  </si>
  <si>
    <t>требуется организация СКС для установки УС согласно схемы, запросить у заказчика</t>
  </si>
  <si>
    <t>https://disk.yandex.ru/d/lwE8g4kW6GXCXg</t>
  </si>
  <si>
    <t xml:space="preserve"> ЦЧБ-3545-09</t>
  </si>
  <si>
    <t xml:space="preserve"> г Воронеж ул Героев Сибиряков 65а</t>
  </si>
  <si>
    <t>Заказчик: Захарова Александра Юрьевна (642203) +7 (953) 190-11-16
Сопровождающий на объекте: Паринова Людмила Сергеевна 8-952-554-5521</t>
  </si>
  <si>
    <t>Прошу  организовать  СКС  для  установки  банкомата  в  ЗСО.  Место  установки  банкомата  отмечено  на  схеме (во вложении).</t>
  </si>
  <si>
    <t>https://disk.yandex.ru/d/WO8bscUAsWAWlQ</t>
  </si>
  <si>
    <t xml:space="preserve"> г Тобольск ул Семена Ремезова 124,1, Касса пересчета КИЦ</t>
  </si>
  <si>
    <t>Заказчик: Пашнина Ольга Михайловна 79199561450
Сопровождающий на объекте: Даниленко Олег Константинович, +7(982)130-23-18</t>
  </si>
  <si>
    <t>https://disk.yandex.ru/d/RtM1p7kN_ez0OQ</t>
  </si>
  <si>
    <t>Тула 50005274244 от 20.03.2025</t>
  </si>
  <si>
    <t>УБ-3394-02</t>
  </si>
  <si>
    <t>КИЦ г Тула пл Крестовоздвиженская 1</t>
  </si>
  <si>
    <t>Заказчик: Кислов Дмитрий Витальевич (1814892) +7-917-826-0629
Сопровождающий на объекте: Кислов Дмитрий Витальевич (1814892) +7-917-826-0629</t>
  </si>
  <si>
    <t>Требуется  строительство  3-х  СКС  линий,  для  обеспечения  покрытия  беспроводной  сетью  гаража  КИЦ; Точки на плане, обведены синим.</t>
  </si>
  <si>
    <t>https://disk.yandex.ru/d/bBcjgzgsYa3Xkg</t>
  </si>
  <si>
    <t>Заказчик: Попков Игорь Вячеславович 79194984127
Сопровождающий на объекте: Лобанов Алексей Юрьевич, +7(912)761-45-26</t>
  </si>
  <si>
    <t>Смонтировать новый порт для последующего подключения телефонного аппарата</t>
  </si>
  <si>
    <t>https://disk.yandex.ru/d/FpNo_jEUnUbIHA</t>
  </si>
  <si>
    <t>г. Тула, пл. Крестовоздвиженская, 1, 4 этаж, пом. 405</t>
  </si>
  <si>
    <t>Заказчик: Карасев Дмитрий Владимирович +7-910-166-2071
Сопровождающий на объекте: Комаров Кирилл Юрьевич +7-915-780-1551</t>
  </si>
  <si>
    <t>перенос РМ на время ремонта</t>
  </si>
  <si>
    <t>https://disk.yandex.ru/d/13OCJNYAeChjsw</t>
  </si>
  <si>
    <t>Пермь 50005273136 от 20.03.2025</t>
  </si>
  <si>
    <t>ВВБ-3136-01</t>
  </si>
  <si>
    <t xml:space="preserve"> г Чернушка ул Мира 29</t>
  </si>
  <si>
    <t>Заказчик: Мамаев Андрей Александрович 79125804884
Сопровождающий на объекте: Кривошеина Юлия Борисовна +7 950 447 69 50 - сервисмен</t>
  </si>
  <si>
    <t>1 РМ с 4 портами СКС</t>
  </si>
  <si>
    <t>https://disk.yandex.ru/d/NMe7AopkjBUzPw</t>
  </si>
  <si>
    <t>СРБ-2748-03</t>
  </si>
  <si>
    <t>г. Брянск, ул. Ульянова 127, эт.1, клиентский зал -1,
пом.8605/00124</t>
  </si>
  <si>
    <t>Заказчик: Батюченко Максим Александрович (924785) +7-953-274-8906
Сопровождающий на объекте: Батюченко Максим Александрович (924785) +7-953-274-8906</t>
  </si>
  <si>
    <t xml:space="preserve">Требуется монтаж 3 портов СКС для рабочих мест. Способ монтажа: розетки типоразмера Мозаіс45 в
кабель-канал размером не менее 80x50. Если линия за потолком, то за потолком кабель вести в гофрорукаве. </t>
  </si>
  <si>
    <t>https://disk.yandex.ru/d/JMkBBDsoxo8ctQ</t>
  </si>
  <si>
    <t>СИБ-2542-01</t>
  </si>
  <si>
    <t xml:space="preserve"> г Кызыл ул Кочетова 34а (3 этаж, каб. 3-02)</t>
  </si>
  <si>
    <t>Заказчик: Нагирный Александр Сергеевич 79130313293
Сопровождающий  на  объекте:  Гавриленко  Роман  +7  983  515  01  67; инженер  СБС ,  Гавриленко  Роман Павлович, +7(983)-515-01-67</t>
  </si>
  <si>
    <t>монтаж СКС для новых РМ</t>
  </si>
  <si>
    <t>Тыва 50005312542 от 28.04.2025</t>
  </si>
  <si>
    <t>https://disk.yandex.ru/d/grbu-9FXszSZsw</t>
  </si>
  <si>
    <t>СИБ-2542-04</t>
  </si>
  <si>
    <t xml:space="preserve"> г Кызыл ул Кочетова 31 (2 этаж)</t>
  </si>
  <si>
    <t>Заказчик: Донгак Бежендей Мерген-оолович (2151366) +7-923-262-8090
Сопровождающий на объекте: Донгак Бежендей Мерген-оолович (2151366) +7-923-262-8090; инженер СБС
Гавриленко Роман Павлович, +7(983)-515-01-67; Кужугет Сайлык Торлуковна Заместитель руководителя
офиса 8-923-261-9905</t>
  </si>
  <si>
    <t>ремонт порта на РМ (Необходимо посмотреть СКС розетку. Принтер работает, но не печатает с компьютера).</t>
  </si>
  <si>
    <t>https://disk.yandex.ru/d/ndKhigdYFrz2KA</t>
  </si>
  <si>
    <t>СИБ-2542-02</t>
  </si>
  <si>
    <t xml:space="preserve"> г. Кызыл Лопсанчапа 40, в кассе</t>
  </si>
  <si>
    <t>Заказчик:  Зайцев  Константин  Андреевич  79233300333,  Делик  Чойгана  Николаевна  +7  983  593  68  68 Сопровождающий на объекте: Зайцев Константин Андреевич, 79233300333</t>
  </si>
  <si>
    <t>необходимо организовать СКС розетки по адресу Кызыл Лопсанчапа 40, в кассе</t>
  </si>
  <si>
    <t>https://disk.yandex.ru/d/m0KUDfjX1-nAPQ</t>
  </si>
  <si>
    <t>СИБ-2542-03</t>
  </si>
  <si>
    <t xml:space="preserve">  Многофункциональное  здание;  №  8591  037  г  Кызыл  ул Кочетова 34а</t>
  </si>
  <si>
    <t>Заказчик: Кислов Дмитрий Витальевич (1814892) +7-917-826-0629
Сопровождающий на объекте: Гавриленко Роман Павлович, 8-983-515-0167</t>
  </si>
  <si>
    <t>КАМПУС, этажи: 1,2,3 Для \Ѵі-І’і точек доступа Требуется строительство 13 СКС портов</t>
  </si>
  <si>
    <t>https://disk.yandex.ru/d/zY17lvvthzybeA</t>
  </si>
  <si>
    <t>ББ-2933-05</t>
  </si>
  <si>
    <t>Заказчик: Посельский Олег Викторович +79834200929
Сопровождающий на объекте: Кушеева Татьяна Владимировна 8-983-427-1491</t>
  </si>
  <si>
    <t>12702704  </t>
  </si>
  <si>
    <t>https://disk.yandex.ru/d/UXujjHXQFyRUkA</t>
  </si>
  <si>
    <t>ББ-2933-06</t>
  </si>
  <si>
    <t>00006</t>
  </si>
  <si>
    <t xml:space="preserve"> г. Сыктывкар, ул. Морозова 149, эт.1</t>
  </si>
  <si>
    <t>Заказчик: Белых Михаил Васильевич (1497560) +7-912-191-2375
Сопровождающий на объекте: Белых Михаил Васильевич (1497560) +7-912-191-2375</t>
  </si>
  <si>
    <t>Требуется монтаж 6 портов СКС: 5 ЖК панели, 1 диспенсер талонов. Способ монтажа: скрытый. Розетка будет монтироваться за фальш-потолком, поэтому линию оконечить накладной розеткой плюс длинный патч-корд, который выводим к месту установки ч/з технологическое отверстие. Линия от серверной также в гофре впритык к розетке</t>
  </si>
  <si>
    <t>12709480 </t>
  </si>
  <si>
    <t>https://disk.yandex.ru/d/3rnvYMP0xjk2mg</t>
  </si>
  <si>
    <t>ЦЧБ-3545-10</t>
  </si>
  <si>
    <t>1034</t>
  </si>
  <si>
    <t xml:space="preserve"> г Павловск ул Гоголя 40А</t>
  </si>
  <si>
    <t>Заказчик: Счастливцев Сергей Александрович (405142) +7-910-241-2770
Сопровождающий  на  объекте:  Счастливцев  Сергей  Александрович  (405142)  +7-910-241-2770/  Клейников Дмитрий Александрович, +7(910)241-32-63</t>
  </si>
  <si>
    <t>Необходимо проложить кабель СКС 5 кат. от патч панели пом. 1.23 до помещения КХО пом. 1.04. В пом. 1.04 установить розетку СКС для подключения видеорегистратора. Соединение с коммутатором и видеорегтистратором произвести патч кордом.Синим указан отверстие в стене для проводов, красным северная и КХО; Монтаж 2 портов</t>
  </si>
  <si>
    <t>https://disk.yandex.ru/d/WuK0285PNn1NXg</t>
  </si>
  <si>
    <t>Калуга 50005274241 от 20.03.2025</t>
  </si>
  <si>
    <t>СРБ-4241-01</t>
  </si>
  <si>
    <t>Длинна  трассы  не  более  90  м.необходимо  выполнить  замену/перепрокладку  СКС  от  коммутатора  до  точки АР01 в подвале (помещение осмотра автомобилей)</t>
  </si>
  <si>
    <t>https://disk.yandex.ru/d/6yTZMiNPDklkLQ</t>
  </si>
  <si>
    <t>СИБ-3353-15</t>
  </si>
  <si>
    <t xml:space="preserve"> Административное  здание;  №  8615  0461  г  Новокузнецк  ул Тольятти (Центральный р-н) зд27 Зэт., каб. 317</t>
  </si>
  <si>
    <t>Заказчик: Кирьянова Екатерина Владимировна +7 909 514 41 59
Сопровождающий на объекте: СБС: Мерзлякова Эллина Николаевна, +7(913)420-05-25</t>
  </si>
  <si>
    <t>Требуется монтаж 27 портов по 3 скс на каждое РМ для организации новых РМ, выполнить подключение СКС к столам в каб.317 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</si>
  <si>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https://disk.yandex.ru/d/Np05AmTVYbDE1A</t>
  </si>
  <si>
    <t>СЗБ-5107-З0</t>
  </si>
  <si>
    <t>ПВБ-7593-38</t>
  </si>
  <si>
    <t xml:space="preserve"> КИЦ г Бузулук ул Комсомольская 100</t>
  </si>
  <si>
    <t>Заказчик: Ведута Галина Николаевна 79226283108
Сопровождающий на объекте: Токарев Денис Владимирович +7 987 790 29 97</t>
  </si>
  <si>
    <t>Необходимо перенести РМ сотрудника кассы пересчета. Имеется провода СКС выходящие из стены без информационной вилки, имеется на стенке стола РМ смонтированный короб с информационными розетками и линками.</t>
  </si>
  <si>
    <t>12702520 </t>
  </si>
  <si>
    <t>https://disk.yandex.ru/d/nGAmQCj5AvoZ-g</t>
  </si>
  <si>
    <t>СРБ-4244-10</t>
  </si>
  <si>
    <t xml:space="preserve"> г Тула пл Крестовоздвиженская 1 (каб 308)</t>
  </si>
  <si>
    <t>Заказчик: Карасев Дмитрий Владимирович 79101662071
Сопровождающий  на  объекте:  Карасев  Дмитрий  Владимирович  (сервис-менеджер)  +7  910  166  20  71; инженер СБС Комаров Кирилл Юрьевич, +7(915)780-15-51</t>
  </si>
  <si>
    <t>требуется организовать РМ в каб 308</t>
  </si>
  <si>
    <t>https://disk.yandex.ru/d/4xVFjvQL5ywEuw</t>
  </si>
  <si>
    <t>Улан-Удэ 50005272933 от 20.03.2025</t>
  </si>
  <si>
    <t>Заказчик: Коренев Егор Владимирович (936963) +7-951-630-3155
Сопровождающий на объекте: Коренев Егор Владимирович (936963) +7-951-630-3155</t>
  </si>
  <si>
    <t>СКС кат. 5е в кол-ве: 71 шт.</t>
  </si>
  <si>
    <t>47  рабочих  мест  необходимо  оснастить  информационными  розетками.  Планируется  проведение модернизации видеонаблюдения. Монтаж 71 порта</t>
  </si>
  <si>
    <t>12709885 </t>
  </si>
  <si>
    <t>https://disk.yandex.ru/d/CnIAeXPTwhpTWw</t>
  </si>
  <si>
    <t>ЦЧБ-3549-13</t>
  </si>
  <si>
    <t>422</t>
  </si>
  <si>
    <t>Лебедянь, Почтовая улица, 23</t>
  </si>
  <si>
    <t>Заказчик: Шацких Павел Николаевич (1941392) +7-910-739-4342
Сопровождающий  на  объекте:  Малиновский  Александр  Сергеевич  8-910-358-1125  (Рук.  КИЦа)  Литвинов Алексей Игоревич, 79802611363 (Сопровождение СБС)</t>
  </si>
  <si>
    <t>Монтаж нового оптического дуплексного порта (два волокна) кат. 082, ОМЗ: 8 шт</t>
  </si>
  <si>
    <t xml:space="preserve">ОПТИКА </t>
  </si>
  <si>
    <t>https://disk.yandex.ru/d/JzCshRntAVobkg</t>
  </si>
  <si>
    <t>Необходимо  смонтировать  8  оптических  портов  для  межкроссового  соединения  коммутационного оборудования. Оба ТКШ находятся в пределах одного помещения.</t>
  </si>
  <si>
    <t>Заказчик Александр Леонидович 8 (800) 707-00-70 (доб.5511-1714)</t>
  </si>
  <si>
    <t>ББ-2933-08</t>
  </si>
  <si>
    <t>0999</t>
  </si>
  <si>
    <t xml:space="preserve"> г. Улан-Удэ, Ботаническая, 7д</t>
  </si>
  <si>
    <t>Заказчик: Посельский Олег Викторович +79834200929
Сопровождающий на объекте: Пермяков Алексей Владимирович 8-902-563-6912</t>
  </si>
  <si>
    <t>12714037 </t>
  </si>
  <si>
    <t>https://disk.yandex.ru/d/VdkatRFDSFwlmw</t>
  </si>
  <si>
    <t>СИБ-3358-07</t>
  </si>
  <si>
    <t>Заказчик: Долгополов Кирилл Валерьевич 79638583737
Сопровождающий на объекте: Сентерёва Наталья Александровна 8-908-318-9810</t>
  </si>
  <si>
    <t>https://disk.yandex.ru/d/tpL6XgV-rVQ-mg</t>
  </si>
  <si>
    <t>ВВБ-3117-55</t>
  </si>
  <si>
    <t xml:space="preserve"> г.Ардатов, переулок Л.Толстого, 27А</t>
  </si>
  <si>
    <t>Заказчик: Шикин Евгений Александрович 8-987-680-0372
Сопровождающий на объекте: Мамаева Алёна Владимировна 8-937-672-5333</t>
  </si>
  <si>
    <t>1) демонтаж ТКШ 2) монтаж нового ТКШ 22U 3) перенос оборудования из старого в новый</t>
  </si>
  <si>
    <t>https://disk.yandex.ru/d/c_9ypUQMswmJEA</t>
  </si>
  <si>
    <t>ВВБ-3117-54</t>
  </si>
  <si>
    <t xml:space="preserve"> Ромодановский район, п.Ромоданово, ул.Ленина, 165</t>
  </si>
  <si>
    <t>Заказчик: Шикин Евгений Александрович 8-987-680-0372
Сопровождающий на объекте: Храмова Ольга Геннадьевна 8-987-574-5602</t>
  </si>
  <si>
    <t>Г) демонтаж действующего ткш 2) монтаж нового ТКШ 32И 800x800 3) перенос оборудования из старого в новый</t>
  </si>
  <si>
    <t>нет ТИ</t>
  </si>
  <si>
    <t>ПП</t>
  </si>
  <si>
    <t>СИБ-3358-09</t>
  </si>
  <si>
    <t xml:space="preserve"> г. Омск, ул. Маршала Жукова 4/1, 3 этаж, пом. 1.3.А.06</t>
  </si>
  <si>
    <t>Заказчик: Коржов Павел Петрович 79236763494
Сопровождающий  на  объекте:  СБС:  Сачков  Александр  Леонидович,  Романовский  Илья  Вительевич, 89835287968, 89136609451</t>
  </si>
  <si>
    <t xml:space="preserve">Требуется перенос 3 портов СКС для рабочих мест. Способ монтажа: розетки типоразмера Мозаіс45 в
кабель-канал размером не менее 80x50. Если линия за потолком, то за потолком кабель вести в гофрорукаве. </t>
  </si>
  <si>
    <t>https://disk.yandex.ru/d/jld8N-qSNUCxXQ</t>
  </si>
  <si>
    <t>ББ-2933-09</t>
  </si>
  <si>
    <t>с Джида ул Торговая 28</t>
  </si>
  <si>
    <t>Заказчик: Коренев Егор Владимирович (936963) +7-951-630-3155
Сопровождающий на объекте: Коренев Егор Владимирович (936963) +7-951-630-3155; инженер СБС Дамдинов Алдар Амгалонович, +7(983)539-03-02; ВСП Ежеменских Наталья Васильевна Менеджер по работе с клиентами8-983-439-5302</t>
  </si>
  <si>
    <t>монтаж СКС для подключения видеокамер</t>
  </si>
  <si>
    <t>https://disk.yandex.ru/d/4NaU9ftHRLePGw</t>
  </si>
  <si>
    <t>СИБ-3358-08</t>
  </si>
  <si>
    <t xml:space="preserve"> г Омск ул Конева 20к1</t>
  </si>
  <si>
    <t>Заказчик: Шишковский Евгений Вестурович (2115122) +7-983-118-4405
Сопровождающий на объекте: Шишковский Евгений Вестурович (2115122) +7-983-118-4405; инженер  СБС ,  Бабарыкин Игорь Александрович,  +7(913)616-52-41  ; Камнева Оксана Александровна Руководитель офиса 8-913-616-8434</t>
  </si>
  <si>
    <t>для организации рабочих мест требуется установить розетки скс по 2 порта на каждый стол (всего 4 стола)</t>
  </si>
  <si>
    <t>https://disk.yandex.ru/d/3D7MBR1teIzRLQ</t>
  </si>
  <si>
    <t>Ульяновск 50005273243 от 20.03.2025</t>
  </si>
  <si>
    <t>ПВБ-3243-01</t>
  </si>
  <si>
    <t>г Ульяновск ул Рябикова 21Б</t>
  </si>
  <si>
    <t>Заказчик: Бондарева Ольга Сергеевна 8-926-195-8046
Сопровождающий на объекте: Борисова Елена Юрьевна (1156481) +7-927-270-2441</t>
  </si>
  <si>
    <t>Необходим монтаж 13-ти портов СКС для ССМ</t>
  </si>
  <si>
    <t>СИБ-3355-41</t>
  </si>
  <si>
    <t>795</t>
  </si>
  <si>
    <t>Административное  здание;  №  8644  0795  г  Рубцовск  пр-кт  Ленина 47</t>
  </si>
  <si>
    <t>Заказчик: Кузнецов Ярослав Юрьевич 79809304008
Сопровождающий на объекте: Кузнецов Ярослав Юрьевич 79809304008</t>
  </si>
  <si>
    <t>Дополнительный  порт  (1шт)  в  кассе  (круг  с  восклицательным  знаком  на  РП)  на  потолке  для  установки  ТД \Ѵі-Гі. Монтаж 2-х портов</t>
  </si>
  <si>
    <t>https://disk.yandex.ru/d/BFO55dV5MC5t9A</t>
  </si>
  <si>
    <t>00120</t>
  </si>
  <si>
    <t>169467, п. Том, Речная, 90</t>
  </si>
  <si>
    <t>Заказчик: Белых Михаил Васильевич 8-912-191-2375
Сопровождающий на объекте: Жук Наталья Ивановна 8-912-546-8640</t>
  </si>
  <si>
    <t>Монтаж нового порта СКС кат. 5е: 5 шт.</t>
  </si>
  <si>
    <t>https://disk.yandex.ru/d/dlubAaaCb62Duw</t>
  </si>
  <si>
    <t>СИБ-3355-43</t>
  </si>
  <si>
    <t>192</t>
  </si>
  <si>
    <t xml:space="preserve"> г Барнаул пр-кт Строителей 10</t>
  </si>
  <si>
    <t>Дополнительный  порт  (1шт)  в  кассе  (круг  с  восклицательным  знаком  на  РП)  на  потолке  для  установки  ТД АѴі-Еі</t>
  </si>
  <si>
    <t>https://disk.yandex.ru/d/arZYCBNIPhPa4g</t>
  </si>
  <si>
    <t>ПВБ-3243-03</t>
  </si>
  <si>
    <t>г Ульяновск ул Врача Михайлова 41</t>
  </si>
  <si>
    <t>Заказчик: Бондарева Ольга Сергеевна 8-926-195-8046
Сопровождающий на объекте: Смолькин Валерий Евгеньевич (1672427) +7-927-826-7163</t>
  </si>
  <si>
    <t>https://disk.yandex.ru/d/dMmOGpcDWD27-Q</t>
  </si>
  <si>
    <t>https://disk.yandex.ru/d/pmLW8SG_dWAOGQ</t>
  </si>
  <si>
    <t xml:space="preserve"> ПВБ-3243-05</t>
  </si>
  <si>
    <t xml:space="preserve"> г Ульяновск ул 40-летия Октября 9
Состав работ:</t>
  </si>
  <si>
    <t>Заказчик: Бондарева Ольга Сергеевна 8-926-195-8046
Сопровождающий на объекте: Платова Марина Юрьевна (396097) +7-902-355-5605</t>
  </si>
  <si>
    <t>https://disk.yandex.ru/d/vpP0dtj4K81fuA</t>
  </si>
  <si>
    <t>ПВБ-3243-06</t>
  </si>
  <si>
    <t xml:space="preserve"> г Барыш ул 45 Стрелковой Дивизии 16</t>
  </si>
  <si>
    <t>Заказчик: Родина Ирина Валериевна (1436882) +7-993-995-2178
Сопровождающий на объекте: Родина Ирина Валериевна (1436882) +7-993-995-2178</t>
  </si>
  <si>
    <t>https://disk.yandex.ru/d/-pJqN2kkc_Xihg</t>
  </si>
  <si>
    <t>ПВБ-3243-04</t>
  </si>
  <si>
    <t xml:space="preserve"> рп Новоспасское ул Мира 19</t>
  </si>
  <si>
    <t>Заказчик: Сорогина Лилия Евгеньевна (1417304) +7-937-457-1141
Сопровождающий на объекте: Сорогина Лилия Евгеньевна (1417304) +7-937-457-1141</t>
  </si>
  <si>
    <t>требуется монтаж 6 портов скс</t>
  </si>
  <si>
    <t>https://disk.yandex.ru/d/y0rvFeBiLFYRwA</t>
  </si>
  <si>
    <t xml:space="preserve"> СИБ-3355-42</t>
  </si>
  <si>
    <t>0759</t>
  </si>
  <si>
    <t>Заказчик: Вакуленко Виталий Николаевич (354203) +7-983-550-9535
Сопровождающий на объекте: Цаплина Юлия Викторовна 8-913-222-1078</t>
  </si>
  <si>
    <t>8 розеток под видеокамеры</t>
  </si>
  <si>
    <t>https://disk.yandex.ru/d/SE-fZA0k0YY00Q</t>
  </si>
  <si>
    <t xml:space="preserve"> СИБ-3358-10</t>
  </si>
  <si>
    <t xml:space="preserve"> г Исилькуль ул Коммунистическая 14 цоколь</t>
  </si>
  <si>
    <t>Заказчик: Панов Александр Сергеевич (106872) +7-913-626-4655
Сопровождающий на объекте: Чувашов Алексей Владимирович 8-908-313-0976</t>
  </si>
  <si>
    <t>https://disk.yandex.ru/d/WNJ4n6Ha8r90Dw</t>
  </si>
  <si>
    <t>ПВБ-3243-02</t>
  </si>
  <si>
    <t xml:space="preserve"> рп Николаевка ул Ленина 9</t>
  </si>
  <si>
    <t>Заказчик: Романова Наталья Валентиновна (921186) +7-927-633-4773
Сопровождающий  на  объекте:  Романова  Наталья  Валентиновна  (921186)  +7-927-633-4773/  Игаев  Андрей Владимирович, +7(917)601-55-65</t>
  </si>
  <si>
    <t>https://disk.yandex.ru/d/RhwD42ZrNuq35w</t>
  </si>
  <si>
    <t>Заказчик: Заводчикова Наталья Владимировна 79225470280
Сопровождающий на объекте: Баранова Наталья Олеговна +7 890 584 56 29</t>
  </si>
  <si>
    <t>необходимо протянуть СКС для подключения видеокамеры</t>
  </si>
  <si>
    <t>https://disk.yandex.ru/d/cS58OeElZoUdig</t>
  </si>
  <si>
    <t>СИБ-3358-11</t>
  </si>
  <si>
    <t>277</t>
  </si>
  <si>
    <t>Заказчик: Панов Александр Сергеевич (106872) +7-913-626-4655
Сопровождающий  на  объекте:  Панов  Александр  Сергеевич  (106872)  +7-913-626-4655/  Романовский  Илья Витальевич 8-913-660-9451</t>
  </si>
  <si>
    <t>Организация доп. ТД АР09(отмечена зелёным) в комнату разоружения.</t>
  </si>
  <si>
    <t>https://disk.yandex.ru/d/BMkqsiI2YzV-mA</t>
  </si>
  <si>
    <t>1) демонтаж действующего ТКШ 2) Монтаж ТКШ 32U 600x600 3 ) перенос оборудования из старого в новый 1 шт</t>
  </si>
  <si>
    <t>Необходимо  установить  телекоммуникационный  шкаф  18U  И  взамен  старого  ТКШ,  смонтировать  на  стене. Монтаж 5 новых портов СКС на РМ.</t>
  </si>
  <si>
    <t>#CCM&amp;amp,Wi-fi для Smart Pos2025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Также необходимо сделать дополнительный порт (1шт) в кассе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</si>
  <si>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Организация доп. ТД \Wi-fi АР02. на первом этаже всп, цоколь - киц. Помещение КПП, - 20</t>
  </si>
  <si>
    <t>ЭДО</t>
  </si>
  <si>
    <t>ВВБ-3117-56</t>
  </si>
  <si>
    <t>Заказчик: Аброськин Владимир Васильевич 79179970000
Сопровождающий  на  объекте:  Аброськин  Владимир  Васильевич  +7  917  997  00  00;  инженер  СБС  Моисеев Виталий Иванович, +7(987)990-13-11</t>
  </si>
  <si>
    <t>монтаж СКС для подключения МФУ</t>
  </si>
  <si>
    <t>г Саранск ул Большевистская 30 (5 эт. Ореn space)</t>
  </si>
  <si>
    <t>https://disk.yandex.ru/d/30PkOAsZkrx8oQ</t>
  </si>
  <si>
    <t>СЗБ-1896-40</t>
  </si>
  <si>
    <t>01320</t>
  </si>
  <si>
    <t>пгт Кильдинстрой, ул. Полярная, 4</t>
  </si>
  <si>
    <t>Заказчик: Сахарова Мария Валерьевна +7-950-899-1222
Сопровождающий на объекте: Сахарова Мария Валерьевна +7-950-899-1222</t>
  </si>
  <si>
    <t xml:space="preserve">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меныпе/больше рабочих мест - прошу смонтировать по 1 сетевому порту на каждое рабочее место. </t>
  </si>
  <si>
    <t>https://disk.yandex.ru/d/iKM25H9z71yClg</t>
  </si>
  <si>
    <t>СЗБ-1896-42</t>
  </si>
  <si>
    <t>01379</t>
  </si>
  <si>
    <t xml:space="preserve"> г Мурманск жилрайон Росляково ул Заводская 13/1</t>
  </si>
  <si>
    <t>Заказчик: Платонова Татьяна Андреевна (1208187) +7-953-303-3570
Сопровождающий на объекте: Платонова Татьяна Андреевна (1208187) +7-953-303-3570</t>
  </si>
  <si>
    <t>Комментарий:
&amp;ССМ2025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меньше/больше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</si>
  <si>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https://disk.yandex.ru/d/fwCHq7dC5sfmuw</t>
  </si>
  <si>
    <t>СЗБ-1896-43</t>
  </si>
  <si>
    <t>г. Мурманск, ул. Крупской, 4</t>
  </si>
  <si>
    <t>Заказчик: Полуэктова Мария Александровна +7-921-167-3386
Сопровождающий на объекте: Литвинова Ольга Юрьевна +7-963-358-2266</t>
  </si>
  <si>
    <t>Необходимо организовать новое рабочее место</t>
  </si>
  <si>
    <t>https://disk.yandex.ru/d/sDs0UKbyUYB1FQ</t>
  </si>
  <si>
    <t xml:space="preserve"> СЗБ-1896-38</t>
  </si>
  <si>
    <t>01325</t>
  </si>
  <si>
    <t xml:space="preserve"> п. Видяево, ул. Центральная 8, эт.1, Клиентский зал по
обслуживанию ФЛ/ЮЛ -1</t>
  </si>
  <si>
    <t>Заказчик: Васильева Светлана Андреевна (1969524) +7-961-541-8797
Сопровождающий на объекте: Васильева Светлана Андреевна (1969524) +7-961-541-8797</t>
  </si>
  <si>
    <t>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Итого 2 порта, по 1 порту на РМ.</t>
  </si>
  <si>
    <t>https://disk.yandex.ru/d/u8wrzXocrUDC8A</t>
  </si>
  <si>
    <t>СЗБ-2033-32</t>
  </si>
  <si>
    <t>г Петрозаводск ул Жуковского (Сулажгора р-н) 36</t>
  </si>
  <si>
    <t>Заказчик: Скворцова Галина Владимировна (692018) +7-911-405-0684
Сопровождающий  на  объекте:  Скворцова  Галина  Владимировна  (692018)  +7-911-405-0684;  инженер  СБС Вонти Армас Эдуардович, +7(981)400-90-84</t>
  </si>
  <si>
    <t>https://disk.yandex.ru/d/Ghy-jdKE5gGOrw</t>
  </si>
  <si>
    <t>ВВБ-3117-52</t>
  </si>
  <si>
    <t xml:space="preserve"> Ельниковский район, с.Ельники, площадь 1 Мая, 35</t>
  </si>
  <si>
    <t>Заказчик: Шикин Евгений Александрович(8-987-680-0372)
Сопровождающий на объекте: Зверкова Ольга Викторовна ( 8-987-681-4446)</t>
  </si>
  <si>
    <t>Комментарий:
1) демонтаж ТКШ с переносом оборудования 2) Монтаж ТКШ 22U 600x600 3) монтаж 30 СКС портов для камер как на схеме</t>
  </si>
  <si>
    <t>https://disk.yandex.ru/d/il6mKyr9YyBI9w</t>
  </si>
  <si>
    <t>ВВБ-3117-53</t>
  </si>
  <si>
    <t>Дубенский район, с.Дубенки, ул.Центральная, 19</t>
  </si>
  <si>
    <t>Заказчик: Шикин Евгений Александрович 8-987-680-0372
Сопровождающий на объекте: Ганина Ирина Петровна 8-927-183-7210</t>
  </si>
  <si>
    <t>1) демонтаж действующего ТКШ 2) монтаж нового ТКШ 18Ю 3) перенос оборудования из старого в новый</t>
  </si>
  <si>
    <t>https://disk.yandex.ru/d/_Tb47u6s4pimLQ</t>
  </si>
  <si>
    <t>ВВБ-3117-57</t>
  </si>
  <si>
    <t xml:space="preserve"> р.п. Ялта, г. Саранск, ул. Мичурина, д.9</t>
  </si>
  <si>
    <t>Заказчик: Шикин Евгений Александрович 8-987-680-0372
Сопровождающий на объекте: Артемова Елена Александровна 8-927-274-0190</t>
  </si>
  <si>
    <t>1) монтаж нового ТКШ 18U (шкаф имеется в наличии) 2) монтаж 12 портов СКС + 1 перекидной порт от старого шкафа в новый (для временной коммутации канала связи провайдера в момент переноса оборудования) 3) перенос оборудования из старого в новый 4) демонтаж действующего ТКШ</t>
  </si>
  <si>
    <t>https://disk.yandex.ru/d/Qn8Jr79MvK9oTQ</t>
  </si>
  <si>
    <t>СЗБ-1896-41</t>
  </si>
  <si>
    <t xml:space="preserve"> г Гаджиево ул Ленина 38</t>
  </si>
  <si>
    <t>Заказчик: Семенова Екатерина Владимировна (1895468) +7-928-244-2919
Сопровождающий на объекте: Семенова Екатерина Владимировна (1895468) +7-928-244-2919</t>
  </si>
  <si>
    <t>ССМ2025 Работы проводятся в рамках проекта Подключения ССМ в ВСП Банка. Требуется монтаж 4 портов</t>
  </si>
  <si>
    <t>https://disk.yandex.ru/d/qJbYYMlrRdRQlw</t>
  </si>
  <si>
    <t xml:space="preserve"> СРБ-2748-05</t>
  </si>
  <si>
    <t xml:space="preserve"> г Брянск ул 3 Интернационала 1</t>
  </si>
  <si>
    <t>требуется монтаж 6 портов (2 РМ + МФУ)</t>
  </si>
  <si>
    <t>https://disk.yandex.ru/d/eempazouo8qX9A</t>
  </si>
  <si>
    <t>Великий Новгород нов. 50004871897 от 15.05.2024</t>
  </si>
  <si>
    <t xml:space="preserve"> СЗБ-1897-16</t>
  </si>
  <si>
    <t>01463</t>
  </si>
  <si>
    <t xml:space="preserve"> с Едрово ул Московская 2а</t>
  </si>
  <si>
    <t>Заказчик: Бондарева Ольга Сергеевна 8-926-195-8046
Сопровождающий на объекте: Петрова Елена Сергеевна (1684258) +7-920-155-6866</t>
  </si>
  <si>
    <t>Необходим монтаж І-го порта СКС для ССМ</t>
  </si>
  <si>
    <t>https://disk.yandex.ru/d/V0m1wGhEeAPLmA</t>
  </si>
  <si>
    <t xml:space="preserve"> СЗБ-1896-39</t>
  </si>
  <si>
    <t>01967</t>
  </si>
  <si>
    <t xml:space="preserve"> г Мурманск пр-кт Кольский 152а</t>
  </si>
  <si>
    <t>Заказчик: Ореханова Татьяна Федоровна (891741) +7-921-513-2879
Сопровождающий на объекте: Ореханова Татьяна Федоровна (891741) +7-921-513-2879</t>
  </si>
  <si>
    <t>Монтаж 11 портов СКС для ССМ</t>
  </si>
  <si>
    <t>https://disk.yandex.ru/d/npct16PLip7fOg</t>
  </si>
  <si>
    <t xml:space="preserve"> СЗБ-1897-21</t>
  </si>
  <si>
    <t>01471</t>
  </si>
  <si>
    <t xml:space="preserve"> п Боровёнка ул Кооперативная 5</t>
  </si>
  <si>
    <t>Заказчик: Михайлова Наталья Александровна (2152859) +7-921-021-9227
Сопровождающий на объекте: Михайлова Наталья Александровна (2152859) +7-921-021-9227, СБС Дмитриев Владимир Анатольевич, +7(911)619-54-49</t>
  </si>
  <si>
    <t>1 порт для ССМ .&amp;ССМ2025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</si>
  <si>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https://disk.yandex.ru/d/OkUNu_LC1KgA3w</t>
  </si>
  <si>
    <t>СЗБ-1896-47</t>
  </si>
  <si>
    <t>01324</t>
  </si>
  <si>
    <t xml:space="preserve"> пгт. Мурмаши, ул. Причальная 18, эт.1, Кассовый-узел</t>
  </si>
  <si>
    <t>Заказчик: Глоба Эрика Васильевна (686312) +7-953-753-1810
Сопровождающий на объекте: Глоба Эрика Васильевна (686312) +7-953-753-1810</t>
  </si>
  <si>
    <t>Требуется монтаж 1 порта СКС для ССМ</t>
  </si>
  <si>
    <t>https://disk.yandex.ru/d/dis05OR7BwpO-w</t>
  </si>
  <si>
    <t>СЗБ-1897-18</t>
  </si>
  <si>
    <t>1445</t>
  </si>
  <si>
    <t xml:space="preserve"> 8629 01445 рп Панковка ул Промышленная 1</t>
  </si>
  <si>
    <t>Заказчик: Кузнецова Светлана Владимировна (1116445) +7-951-722-6703
Сопровождающий   на   объекте:  Кузнецова  Светлана  Владимировна  (1116445)  ++7-951-722-6703,  Калмыков Сергей Алексеевич,СБС +7(988)944-67-83</t>
  </si>
  <si>
    <t>https://disk.yandex.ru/d/hoFgSxjCrs7_bw</t>
  </si>
  <si>
    <t>#ССМ2025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</si>
  <si>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На плане желтым кругом обозначены- порты СКС, синим- ТКШ</t>
  </si>
  <si>
    <t>#ССМ2025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меньше/больше рабочих мест
- прошу смонтировать по 1 сетевому порту на каждое рабочее место. В соответствии с договоренностью
между ДИТ СП и МЦТП для ВСП с численностью 1 -3 сотрудника схема помещения при оформлении заявки на СКС не прикладывается (Протокол встречи от 4.03.2025)</t>
  </si>
  <si>
    <t>СЗБ-1897-23</t>
  </si>
  <si>
    <t>01470</t>
  </si>
  <si>
    <t>рп Кулотино пр-кт Советский 4</t>
  </si>
  <si>
    <t>Заказчик: Танина Алина Евгеньевна (699738) +7-911-602-9937
Сопровождающий на объекте: Танина Алина Евгеньевна (699738) +7-911-602-9937, СБС Дмитриев
Владимир Анатольевич, +7(911)619-54-49</t>
  </si>
  <si>
    <t>https://disk.yandex.ru/d/ngc2wRYZbUcesg</t>
  </si>
  <si>
    <t>СЗБ-2033-36</t>
  </si>
  <si>
    <t xml:space="preserve"> г Медвежьегорск ул Дзержинского 1</t>
  </si>
  <si>
    <t>Заказчик: Ригонен Ирина Васильевна (684783)+7-911-664-6550
Сопровождающий  на  объекте:  Ригонен  Ирина  Васильевна  (684783)+7-911-664-6550,  СБС  Самусенко Дмитрий Иванович, +7(911)412-76-16</t>
  </si>
  <si>
    <t>11 портов для ССМ .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меныпе/больше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</si>
  <si>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https://disk.yandex.ru/d/a4jXPhwQZOxL1g</t>
  </si>
  <si>
    <t>СЗБ-2033-39</t>
  </si>
  <si>
    <t>01158</t>
  </si>
  <si>
    <t xml:space="preserve"> с Великая Губа ул Октябрьская 12</t>
  </si>
  <si>
    <t>Заказчик: Коновалова Александра Михайловна (1885330) +7-921-016-2720
Сопровождающий  на  объекте:  Коновалова  Александра  Михайловна  (1885330)  +7-921-016-2720,  СБС Медведев Александр , тел. +79814009962, Самусенко Дмитрий Иванович, +7(911)412-76-16</t>
  </si>
  <si>
    <t>1 порт СКС для ССМ</t>
  </si>
  <si>
    <t>https://disk.yandex.ru/d/b-iDo8k85l8C4g</t>
  </si>
  <si>
    <t>СЗБ-2033-42</t>
  </si>
  <si>
    <t>01166</t>
  </si>
  <si>
    <t xml:space="preserve"> пгт Чупа ул Пионерская 74</t>
  </si>
  <si>
    <t>Заказчик: Кузнецова Ольга Дмитриевна (1153296) +7-921-017-7167
Сопровождающий на объекте: Кузнецова Ольга Дмитриевна (1153296) +7-921-017-7167</t>
  </si>
  <si>
    <t>#ССМ2025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t>
  </si>
  <si>
    <t>https://disk.yandex.ru/d/Q_MpsodxN_6tzA</t>
  </si>
  <si>
    <t>СЗБ-2033-43</t>
  </si>
  <si>
    <t>01743</t>
  </si>
  <si>
    <t xml:space="preserve"> 8628 01743 г Петрозаводск ш Лососинское (Древлянка р-н) 26</t>
  </si>
  <si>
    <t>Заказчик: Заозерская Анастасия Олеговна (1348369) +7-900-460-8167
Сопровождающий на объекте:</t>
  </si>
  <si>
    <t>11 портов для ССМ .#ССМ2025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</si>
  <si>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https://disk.yandex.ru/d/JiqpPhlqCFoeTA</t>
  </si>
  <si>
    <t>СЗБ-2033-44</t>
  </si>
  <si>
    <t>СЗБ-2033-45</t>
  </si>
  <si>
    <t>1170</t>
  </si>
  <si>
    <t>пгт. Пяозерский, ул. Дружбы 31, эт.1</t>
  </si>
  <si>
    <t>Заказчик: Михайлюкова Наталья Владимировна (1998484)
Сопровождающий на объекте: Михайлюкова Наталья Владимировна (1998484)</t>
  </si>
  <si>
    <t>https://disk.yandex.ru/d/0vMTOzJmGk1nTw</t>
  </si>
  <si>
    <t>СЗБ-2033-46</t>
  </si>
  <si>
    <t>01169</t>
  </si>
  <si>
    <t>п Сосновый ул Школьная 3</t>
  </si>
  <si>
    <t>Заказчик: Чернель Людмила Ивановна (701563) +7-921-523-5184
Сопровождающий на объекте: Чернель Людмила Ивановна (701563) +7-921-523-5184</t>
  </si>
  <si>
    <t>Петрозаводск нов. 50004872033 от 15.05.2024</t>
  </si>
  <si>
    <t>https://disk.yandex.ru/d/jaZ_bH9ae979sQ</t>
  </si>
  <si>
    <t>СЗБ-5128-01</t>
  </si>
  <si>
    <t xml:space="preserve"> г. Бабаево, ул. Советская 38, эт. 1, пом.З</t>
  </si>
  <si>
    <t>Заказчик: Островская Татьяна Анатольевна 79211497644
Сопровождающий на объекте: Островская Татьяна Анатольевна +7 921 149 76 44</t>
  </si>
  <si>
    <t xml:space="preserve">Требуется монтаж 4 портов СКС для рабочих мест. Способ монтажа: розетки типоразмера Мозаіс45 в
кабель-канал размером не менее 80x50. Если линия за потолком, то за потолком кабель вести в гофрорукаве. </t>
  </si>
  <si>
    <t xml:space="preserve"> ЮЗБ-8351-09</t>
  </si>
  <si>
    <t>7</t>
  </si>
  <si>
    <t xml:space="preserve"> п Ики-Бурул ул Микрорайон 31</t>
  </si>
  <si>
    <t>Заказчик: Цеденов Дмитрий Эрдниевич (1736339) +7-937-196-4956
Сопровождающий  на  объекте:  Цеденов  Дмитрий  Эрдниевич  (1736339)  +7-937-196-4956;  инженер  СБС Убушаев Дмитрий Николаевич, +7(988)688-04-35</t>
  </si>
  <si>
    <t>#ССМ2025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меньше/больше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</si>
  <si>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https://disk.yandex.ru/d/n_GUWFSPDWuFrw</t>
  </si>
  <si>
    <t xml:space="preserve"> ЮЗБ-8351-11</t>
  </si>
  <si>
    <t xml:space="preserve"> с Малые Дербеты ул Советская 13/1</t>
  </si>
  <si>
    <t>Заказчик: Санджиева Ольга Владимировна (312610) +7-937-891-7744
Сопровождающий на объекте: Санджиева Ольга Владимировна (312610) +7-937-891-7744</t>
  </si>
  <si>
    <t>https://disk.yandex.ru/d/Pz-GaOsNBEZOhg</t>
  </si>
  <si>
    <t>СЗБ-1897-17</t>
  </si>
  <si>
    <t>01478</t>
  </si>
  <si>
    <t xml:space="preserve"> с Зарубино ул 1 Мая 13</t>
  </si>
  <si>
    <t>Заказчик: Петрова Ирина Владимировна (1947441) +7-931-853-2921
Сопровождающий на объекте: Петрова Ирина Владимировна (1947441) +7-931-853-2921</t>
  </si>
  <si>
    <t>https://disk.yandex.ru/d/ce1GBWA5bpx2Ig</t>
  </si>
  <si>
    <t>СЗБ-1897-19</t>
  </si>
  <si>
    <t>01455</t>
  </si>
  <si>
    <t xml:space="preserve"> с Опеченский Посад линия 1-я 18</t>
  </si>
  <si>
    <t>Заказчик: Бондарева Ольга Сергеевна (1659794) +7-926-195-8046
Сопровождающий на объекте: Бондарева Ольга Сергеевна (1659794) +7-926-195-8046</t>
  </si>
  <si>
    <t>https://disk.yandex.ru/d/XfuZxYZX6yfcRw</t>
  </si>
  <si>
    <t>СЗБ-2033-34</t>
  </si>
  <si>
    <t>01156</t>
  </si>
  <si>
    <t>пгт Пиндуши ул Ленина 8</t>
  </si>
  <si>
    <t>Заказчик: Скавинская Ольга Валентиновна (684544) +7-921-702-7599
Сопровождающий на объекте: Скавинская Ольга Валентиновна (684544) +7-921-702-7599</t>
  </si>
  <si>
    <t>https://disk.yandex.ru/d/kpVNAO6j5cYzAA</t>
  </si>
  <si>
    <t>СЗБ-2033-35</t>
  </si>
  <si>
    <t>01194</t>
  </si>
  <si>
    <t xml:space="preserve"> д Каменный Бор ул Советская 2</t>
  </si>
  <si>
    <t>Заказчик: Федорова Любовь Сергеевна (2034287) +7-921-221-1866
Сопровождающий на объекте: Федорова Любовь Сергеевна (2034287) +7-921-221-1866</t>
  </si>
  <si>
    <t>https://disk.yandex.ru/d/Nl1MAi7nyPRvIw</t>
  </si>
  <si>
    <t>СЗБ-2033-37</t>
  </si>
  <si>
    <t xml:space="preserve"> г Петрозаводск пр-кт Александра Невского (Зарека р-н) 31</t>
  </si>
  <si>
    <t>Заказчик: Кузнецова Надежда Олеговна +7-911-424-2610
Сопровождающий на объекте:</t>
  </si>
  <si>
    <t>#ССМ2025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t>
  </si>
  <si>
    <t>https://disk.yandex.ru/d/3rilXOJjZk8ngw</t>
  </si>
  <si>
    <t>СЗБ-2033-38</t>
  </si>
  <si>
    <t>Заказчик: Ушанова Любовь Евгеньевна (693713) +7-911-418-3971
Сопровождающий на объекте: Ушанова Любовь Евгеньевна (693713) +7-911-418-3971</t>
  </si>
  <si>
    <t>https://disk.yandex.ru/d/Sng6hmfHux_zIQ</t>
  </si>
  <si>
    <t xml:space="preserve"> г Петрозаводск ул Мелентьевой (Октябрьский р-н) 28</t>
  </si>
  <si>
    <t>Заказчик: Егорова Ольга Алексеевна (694587)+7-911-417-6779
Сопровождающий на объекте:</t>
  </si>
  <si>
    <t>https://disk.yandex.ru/d/5_vKaHN2IEjIew</t>
  </si>
  <si>
    <t xml:space="preserve"> СЗБ-1896-45</t>
  </si>
  <si>
    <t>Заказчик: Солозобова Ольга Михайловна (699082) +7-911-329-2135
Сопровождающий на объекте: Солозобова Ольга Михайловна (699082) +7-911-329-2135</t>
  </si>
  <si>
    <t xml:space="preserve">#ССМ2025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меныпе/больше рабочих мест - прошу смонтировать по 1 сетевому порту на каждое рабочее место. </t>
  </si>
  <si>
    <t>#ССМ2025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</si>
  <si>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https://disk.yandex.ru/d/RKZFpmfbz0JuJg</t>
  </si>
  <si>
    <t xml:space="preserve"> СЗБ-1896-46</t>
  </si>
  <si>
    <t>01339</t>
  </si>
  <si>
    <t>г Мурманск пр-кт Героев-североморцев 62</t>
  </si>
  <si>
    <t>Заказчик: Никишина Олеся Анатольевна (680220) +7-900-939-2133
Сопровождающий на объекте: Никишина Олеся Анатольевна (680220) +7-900-939-2133</t>
  </si>
  <si>
    <t>https://disk.yandex.ru/d/13CW2bDo896o3Q</t>
  </si>
  <si>
    <t>СЗБ-1897-20</t>
  </si>
  <si>
    <t>01444</t>
  </si>
  <si>
    <t xml:space="preserve"> д Лесная пл Мира 1</t>
  </si>
  <si>
    <t>Заказчик: Бондарева Ольга Сергеевна 8-926-195-8046
Сопровождающий на объекте: Соколова Мария Васильевна (705499) +7-921-696-2040</t>
  </si>
  <si>
    <t>https://disk.yandex.ru/d/sY84i891pk9Cvg</t>
  </si>
  <si>
    <t>СЗБ-1897-22</t>
  </si>
  <si>
    <t>01531</t>
  </si>
  <si>
    <t>с Медведь ул Саши Куликова 115</t>
  </si>
  <si>
    <t>Заказчик: Бондарева О.С.
Сопровождающий на объекте: Кузмина Галина Викторовна (812116) +7-911-646-2445</t>
  </si>
  <si>
    <t>https://disk.yandex.ru/d/IAQV45SoZnXe2w</t>
  </si>
  <si>
    <t>СЗБ-20ЗЗ-40</t>
  </si>
  <si>
    <t>01184</t>
  </si>
  <si>
    <t>г Сортавала пгт Вяртсиля ул Мира 21</t>
  </si>
  <si>
    <t>Заказчик: Сивцова Юлия Сергеевна (1883441) +7-905-299-5780
Сопровождающий на объекте: Сивцова Юлия Сергеевна (1883441) +7-905-299-5780</t>
  </si>
  <si>
    <t>https://disk.yandex.ru/d/QDWqsO_EovZ0aQ</t>
  </si>
  <si>
    <t>СЗБ-1896-44</t>
  </si>
  <si>
    <t>01329</t>
  </si>
  <si>
    <t>г Мурманск пер Охотничий 15</t>
  </si>
  <si>
    <t>https://disk.yandex.ru/d/tY_OHgwtb5rUSQ</t>
  </si>
  <si>
    <t>СЗБ-2033-33</t>
  </si>
  <si>
    <t>01193</t>
  </si>
  <si>
    <t xml:space="preserve"> п Салми ул Свирских дивизий 12</t>
  </si>
  <si>
    <t>Заказчик: Якушева Лидия Михайловна (690432) +7-911-338-2123
Сопровождающий на объекте: Якушева Лидия Михайловна (690432) +7-911-338-2123</t>
  </si>
  <si>
    <t>Заказчик: Иванова Татьяна Викторовна (1796626) +7-921-224-8455
Сопровождающий на объекте: Иванова Татьяна Викторовна (1796626) +7-921-224-8455</t>
  </si>
  <si>
    <t>https://disk.yandex.ru/d/WIObXc5aHM2Wcw</t>
  </si>
  <si>
    <t>ЮЗБ-8351-12</t>
  </si>
  <si>
    <t>1</t>
  </si>
  <si>
    <t xml:space="preserve"> г Элиста мкр 3 22</t>
  </si>
  <si>
    <t>Заказчик: Шулаев Игорь Олегович (1272409) +7-961-544-8908
Сопровождающий на объекте: Шулаев Игорь Олегович (1272409) +7-961-544-8908</t>
  </si>
  <si>
    <t>https://disk.yandex.ru/d/3qTP8iW8jklzDg</t>
  </si>
  <si>
    <t>ЮЗБ-8351-15</t>
  </si>
  <si>
    <t xml:space="preserve"> г Элиста ул М.Горького 13Б</t>
  </si>
  <si>
    <t>Заказчик: Мучкаева Байрта Валериевна (305674) +7-906-437-5357
Сопровождающий на объекте: Мучкаева Байрта Валериевна (305674) +7-906-437-5357</t>
  </si>
  <si>
    <t>https://disk.yandex.ru/d/oiO5_SIV2zUT9w</t>
  </si>
  <si>
    <t>ББ-2933-10</t>
  </si>
  <si>
    <t>Заказчик: Иванова Людмила Викторовна (125983) +7-908-592-5873
Сопровождающий на объекте: Иванова Людмила Викторовна (125983) +7-908-592-5873</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</si>
  <si>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меныпе/больше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</si>
  <si>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https://disk.yandex.ru/d/MqeyG7bbkX7fzg</t>
  </si>
  <si>
    <t>ПВБ-3243-10</t>
  </si>
  <si>
    <t xml:space="preserve"> ст Выры ул Железнодорожная 12</t>
  </si>
  <si>
    <t>Заказчик: Симкина Ирина Петровна (1983603) +7-902-245-1258
Сопровождающий на объекте: Симкина Ирина Петровна (1983603) +7-902-245-1258</t>
  </si>
  <si>
    <t>#CCM&amp;amp,Wi-fiдля Smart Pos2025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t>
  </si>
  <si>
    <t>https://disk.yandex.ru/d/71zh_SKIY0a_LA</t>
  </si>
  <si>
    <t>ПВБ-3243-11</t>
  </si>
  <si>
    <t xml:space="preserve"> рп Чердаклы ул Советская 33</t>
  </si>
  <si>
    <t>Заказчик:   Бондарева   Ольга   Сергеевна+7-926-195-8046,Сабаева   Татьяна   Николаевна   8-917-601-6243(ВСП зам)
Сопровождающий на объекте: Бондарева Ольга Сергеевна (1659794) +7-926-195-8046</t>
  </si>
  <si>
    <t>требуется монтаж 1 порта</t>
  </si>
  <si>
    <t>https://disk.yandex.ru/d/B34O8qic2_itxQ</t>
  </si>
  <si>
    <t xml:space="preserve"> УБ-7461-01</t>
  </si>
  <si>
    <t>г. Новый Уренгой, мкр Мирный, 6к4</t>
  </si>
  <si>
    <t>Заказчик: Варфоломеева Вита Геннадиевна 8-982-977-5555
Сопровождающий на объекте: Колебошин Артем Евгеньевич, +7-912-421-9461</t>
  </si>
  <si>
    <t>Перебит кабель сети! Срочно необходимо устранить проблему. Обесточены Дежурка и второй этаж частично.</t>
  </si>
  <si>
    <t>Новый Уренгой нов. 50005317461 от 06.05.2025</t>
  </si>
  <si>
    <t>ЮЗБ-8351-10</t>
  </si>
  <si>
    <t>019</t>
  </si>
  <si>
    <t xml:space="preserve"> г. Элиста, 9-й мкр, 25</t>
  </si>
  <si>
    <t>Заказчик: Гаряев Игорь Валерьевич +7-960-898-3978
Сопровождающий на объекте: Гаряев Игорь Валерьевич +7-960-898-3978</t>
  </si>
  <si>
    <t>https://disk.yandex.ru/d/gz5caXi47aUk9A</t>
  </si>
  <si>
    <t xml:space="preserve"> ББ-2933-07</t>
  </si>
  <si>
    <t xml:space="preserve"> с. Гусиное Озеро, ул. Путейская, ІА</t>
  </si>
  <si>
    <t>Заказчик: Коренев Егор Владимирович +7-951-630-3155
Сопровождающий на объекте: Фахрудинова Екатерина Викторовна 8-902-534-9116 (Рук.ВСП)</t>
  </si>
  <si>
    <t>Проведение   модернизации   системы   видеонаблюдения.   &amp;ТСО2025   #Обеспечить_СКС_к_30.05.2025. Требуется установить 15 информационных розеток.</t>
  </si>
  <si>
    <t>https://disk.yandex.ru/d/7mcs319A_mZ3ww</t>
  </si>
  <si>
    <t>Сургут нов. 50005095885 от 30.09.2024</t>
  </si>
  <si>
    <t>УБ-5885-31</t>
  </si>
  <si>
    <t xml:space="preserve"> пгт Междуреченский, ул. Волгоградская, 12</t>
  </si>
  <si>
    <t>Заказчик: Жуков Вадим Валериевич (1192905) +7-904-482-5302
Сопровождающий на объекте: Велижанина Олеся Алексеевна 8-982-884-1004</t>
  </si>
  <si>
    <t>прокладка для 2 ІР-видеокамеры</t>
  </si>
  <si>
    <t>https://disk.yandex.ru/d/okgC6fhkk5EH1g</t>
  </si>
  <si>
    <t>ПВБ-3243-13</t>
  </si>
  <si>
    <t xml:space="preserve"> г Ульяновск пр-кт Ульяновский 12</t>
  </si>
  <si>
    <t>Заказчик: +7-902-588-8204 Зоголь Анастасия Владимировна (392200)
Сопровождающий на объекте:</t>
  </si>
  <si>
    <t>https://disk.yandex.ru/d/ICjtEiwVs5v9cw</t>
  </si>
  <si>
    <t>Рязань 50005274261 от 20.03.2025</t>
  </si>
  <si>
    <t>СРБ-4261-03</t>
  </si>
  <si>
    <t xml:space="preserve">  пгт.  Александро-Невский,  ул.  Советская  446,  эт.1,  Клиентский зал по обслуживанию ФЛ/ЮЛ</t>
  </si>
  <si>
    <t>Заказчик: Макаров Сергей Владимирович (626854) +7-915-620-3080
Сопровождающий на объекте: Макаров Сергей Владимирович (626854) +7-915-620-3080</t>
  </si>
  <si>
    <t>#CCM&amp;amp,Wi-fi для Smart Pos2025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Также необходимо сделать дополнительный порт (1шт) в кассе на потолке для
установки ТД УѴі-Рі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</si>
  <si>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В  запотолочном  пространстве  необходимо  организовать  20  портов  для  подключения  ІР  камер видеонаблюдения, за потолком кабель вести в гофрорукаве.</t>
  </si>
  <si>
    <t>ЦЧБ-3545-11</t>
  </si>
  <si>
    <t>АДМ.</t>
  </si>
  <si>
    <t xml:space="preserve"> г Воронеж ул Платонова 19, 2-ой этаж, Ореп «расе</t>
  </si>
  <si>
    <t>Заказчик: Бобрешов Алексей Александрович +7 (904) 212-63-38
Сопровождающий на объекте: Сухоруков Александр Александрович, +7(910)241-35-74</t>
  </si>
  <si>
    <t>Необходим монтаж 24-х портов СКС для подключения новых раб. Мест</t>
  </si>
  <si>
    <t>https://disk.yandex.ru/d/ePk1jlc5-lhdcg</t>
  </si>
  <si>
    <t xml:space="preserve"> УБ-7461-08</t>
  </si>
  <si>
    <t>с Белоярск ул Октябрьская 4</t>
  </si>
  <si>
    <t>Заказчик: Валеева Галина Юрьевна (1606104) +7-951-982-0490
Сопровождающий на объекте: Валеева Галина Юрьевна (1606104) +7-951-982-0490</t>
  </si>
  <si>
    <t>Монтаж 2 портов СКС</t>
  </si>
  <si>
    <t>https://disk.yandex.ru/d/sQawhJBt1KhTlA</t>
  </si>
  <si>
    <t>https://disk.yandex.ru/d/_N9oM-JifPzOlQ</t>
  </si>
  <si>
    <t xml:space="preserve"> УБ-7461-09</t>
  </si>
  <si>
    <t xml:space="preserve"> УБ-7461-06</t>
  </si>
  <si>
    <t xml:space="preserve"> с Панаевск ул Обская 1</t>
  </si>
  <si>
    <t>Заказчик: Лаптандер Марина Александровна (90858) +7-952-344-7934
Сопровождающий на объекте: Лаптандер Марина Александровна (90858) +7-952-344-7934</t>
  </si>
  <si>
    <t xml:space="preserve">Прошу смонтировать 2 дополнительных сетевых порта на каждое рабочее место в ВСП. </t>
  </si>
  <si>
    <t>https://disk.yandex.ru/d/dAjxPulF29p8XQ</t>
  </si>
  <si>
    <t xml:space="preserve"> УБ-7461-07</t>
  </si>
  <si>
    <t>с Салемал ул Набережная 2</t>
  </si>
  <si>
    <t>Заказчик: Бакшеева Любовь Павловна (92134) +7-922-065-2964
Сопровождающий на объекте: Бакшеева Любовь Павловна (92134) +7-922-065-2964</t>
  </si>
  <si>
    <t>https://disk.yandex.ru/d/46wErhUaZ5PlkA</t>
  </si>
  <si>
    <t>с Горки ул Республики 7</t>
  </si>
  <si>
    <t>Заказчик: Дитц Ирина Витальевна (90044) +7-908-863-9464
Сопровождающий на объекте: Дитц Ирина Витальевна (90044) +7-908-863-9464</t>
  </si>
  <si>
    <t>Монтаж 1 порта СКС(ССМ)</t>
  </si>
  <si>
    <t>https://disk.yandex.ru/d/KH_94s2Hm9njzQ</t>
  </si>
  <si>
    <t xml:space="preserve"> ВВБ-3136-02 </t>
  </si>
  <si>
    <t>0283</t>
  </si>
  <si>
    <t xml:space="preserve"> г Пермь ул Ленина 75</t>
  </si>
  <si>
    <t>Заказчик: Харлапенко Татьяна Витальевна 79124983682
Сопровождающий на объекте: Харлапенко Татьяна Витальевна +7 912 498 36 82</t>
  </si>
  <si>
    <t>Прошу  установить  4  СКС  порта  на  рабочем  месте  6.  Ранее  это  рабочее  место  было  демонтировано,  СКС розетки были обрезаны. Сейчас необходимо их восстановить. Провода промаркированы.</t>
  </si>
  <si>
    <t>https://disk.yandex.ru/d/KWSTK-5JjMrakw</t>
  </si>
  <si>
    <t xml:space="preserve"> УБ-7461-03</t>
  </si>
  <si>
    <t xml:space="preserve"> с. Красноселькуп, ул. Советская, 15</t>
  </si>
  <si>
    <t>Заказчик: Бондарева Ольга Сергеевна 8-926-195-8046
Сопровождающий на объекте: Дахова Анна Николаевна (1608334) +7-900-210-2100</t>
  </si>
  <si>
    <t>Необходимо смонтировать 2 дополнительных порта на каждое рабочее место, для подключения РО8— терминала и ССМ.</t>
  </si>
  <si>
    <t xml:space="preserve"> УБ-7461-04</t>
  </si>
  <si>
    <t xml:space="preserve"> УБ-7461-02</t>
  </si>
  <si>
    <t xml:space="preserve"> с. Гыда, ул. Полярная, 2а</t>
  </si>
  <si>
    <t>Заказчик: Бондарева Ольга Сергеевна 8-926-195-8046
Сопровождающий на объекте: Суслаева Анжела Андреевна 8-904-457-4356</t>
  </si>
  <si>
    <t>https://disk.yandex.ru/d/7iWubb88cjgcKA</t>
  </si>
  <si>
    <t xml:space="preserve"> с. Овгорт, ул. Советская, 32</t>
  </si>
  <si>
    <t>Заказчик: Бондарева Ольга Сергеевна 8-926-195-8046/Лонгортова Екатерина Роальдовна (1989535)
+7-908-862-5941
Сопровождающий на объекте: Лонгортова Екатерина Роальдовна (1989535) +7-908-862-5941</t>
  </si>
  <si>
    <t>Необходимо смонтировать 2 дополнительных порта на каждое рабочее место, для подключения РО8— терминала и ССМ</t>
  </si>
  <si>
    <t>https://disk.yandex.ru/d/6WtyhRVlgnORDA</t>
  </si>
  <si>
    <t xml:space="preserve"> УБ-7461-05</t>
  </si>
  <si>
    <t xml:space="preserve"> 629712, с. Новый Порт, ул. Советская, д. 30</t>
  </si>
  <si>
    <t>Заказчик: Павлечко Надежда Анатольевна (1368857) +7-950-723-6467
Сопровождающий на объекте: Мухамадиева Надежда Леонидовна 8-904-457-4379</t>
  </si>
  <si>
    <t>https://disk.yandex.ru/d/vPmxa4t55P8ryA</t>
  </si>
  <si>
    <t>ПВБ-3243-12</t>
  </si>
  <si>
    <t>0287</t>
  </si>
  <si>
    <t>с Новочеремшанск ул Заводская 6А</t>
  </si>
  <si>
    <t>Заказчик: Куприянова Стелла Владимировна (393017) +7-960-361-0613
Сопровождающий на объекте:</t>
  </si>
  <si>
    <t>https://disk.yandex.ru/d/-OQqz0-DAQTlGw</t>
  </si>
  <si>
    <t>ПВБ-3243-09</t>
  </si>
  <si>
    <t>Заказчик: Токарева Татьяна Владимировна +7-917-632-5776
Сопровождающий на объекте: Токарева Татьяна Владимировна +7-917-632-5776</t>
  </si>
  <si>
    <t xml:space="preserve"> с. Акшуат, ул. Садовая, 15</t>
  </si>
  <si>
    <t>#CCM&amp;amp,Wi-fi для Smart Pos2025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Также необходимо сделать дополнительный порт (1шт) в кассе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</si>
  <si>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https://disk.yandex.ru/d/sBGqALzROAstCw</t>
  </si>
  <si>
    <t>ПВБ-3243-08</t>
  </si>
  <si>
    <t>рп Вешкайма, ул. 40 лет Октября, 39</t>
  </si>
  <si>
    <t>Заказчик: Миронова Татьяна Владимировна +7-927-817-2603
Сопровождающий на объекте: Миронова Татьяна Владимировна +7-927-817-2603</t>
  </si>
  <si>
    <t>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Также необходимо сделать дополнительный порт (1шт) в кассе на потолке для установки ТД Wi-fi</t>
  </si>
  <si>
    <t>https://disk.yandex.ru/d/Z_5GSBsq9dA_-w</t>
  </si>
  <si>
    <t>https://disk.yandex.ru/d/thzInOJ_AnL43Q</t>
  </si>
  <si>
    <t>ПВБ-3243-07</t>
  </si>
  <si>
    <t xml:space="preserve"> г Ульяновск ул Пушкарева 64</t>
  </si>
  <si>
    <t>Заказчик: Исли Екатерина Валерьевна (1379115) +7-904-194-0514
Сопровождающий  на  объекте:  Исли  Екатерина  Валерьевна  (1379115)  +7-904-194-0514/Щербаков  Дмитрий Андреевич, +7(917)630-21-51</t>
  </si>
  <si>
    <t>#CCM&amp;amp,Wi-fi для Smart Pos2025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Также необходимо сделать дополнительный порт (1шт) в кассе на потолке для
установки ТД \Ѵі-Рі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</si>
  <si>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https://disk.yandex.ru/d/2HhiFXzgmfz5Rw</t>
  </si>
  <si>
    <t>ЮЗБ-8351-16</t>
  </si>
  <si>
    <t xml:space="preserve"> п Яшкуль ул ДЛиджиева 7</t>
  </si>
  <si>
    <t>Заказчик: Очаева Эльза Николаевна (1781443) +7-937-466-9003
Сопровождающий  на  объекте:  Очаева  Эльза  Николаевна  (1781443)  +7-937-466-9003/Сарылов  Бадма Владимирович, +7(917)686-00-08</t>
  </si>
  <si>
    <t>Wi-fi для Smart Pos2025 Дополнительный  порт  (1шт)  в  кассе  (круг  с  восклицательным  знаком  на  схеме) на потолке для установки ТД Wi-fi</t>
  </si>
  <si>
    <t>https://disk.yandex.ru/d/_fln0_yY6nP21g</t>
  </si>
  <si>
    <t>СРБ-4261-01</t>
  </si>
  <si>
    <t>г Рязань ул Тимакова 14 (клиентский зал)</t>
  </si>
  <si>
    <t>Заказчик: Макаров Сергей Владимирович (626854) +7-915-620-3080
Сопровождающий  на  объекте:  Макаров  Сергей  Владимирович  (626854)  +7-915-620-3080;  инженер  СБС Лушников Павел Сергеевич, +7(910)641-06-53</t>
  </si>
  <si>
    <t>Установить  сетевые  розетки  (41  шт.)  и  протянуть  кабельную  линию  к  местам  установки  ІР  видеокамер. Скроссировать на патч панели</t>
  </si>
  <si>
    <t>https://disk.yandex.ru/d/Z5cKrRGuu97N5g</t>
  </si>
  <si>
    <t>https://disk.yandex.ru/d/160XQz_RWIjv0w</t>
  </si>
  <si>
    <t xml:space="preserve"> СРБ-4261-02</t>
  </si>
  <si>
    <t>009</t>
  </si>
  <si>
    <t>г Рязань пл Монастырская 6</t>
  </si>
  <si>
    <t>Установить  сетевые  розетки  (18  шт.)  и  протянуть  кабельную  линию  к  местам  установки  ІР  видеокамер. Скроссировать на патч панели</t>
  </si>
  <si>
    <t>Заказчик: Макаров Сергей Владимирович (626854) +7-915-620-3080
Сопровождающий на объекте: Грибкова Татьяна Николаевна 8-920-961-7776</t>
  </si>
  <si>
    <t>https://disk.yandex.ru/d/dpF2PXN-0dX-mA</t>
  </si>
  <si>
    <t xml:space="preserve"> УБ-5885-30</t>
  </si>
  <si>
    <t xml:space="preserve"> г Нижневартовск ул Г.И.Пикмана 31</t>
  </si>
  <si>
    <t>Заказчик: Красноруцкий Виктор Евгеньевич (1813554) +7 (958) 134-40-14
Сопровождающий  на  объекте:  Красноруцкий  Виктор  Евгеньевич  (1813554)  +7  (958)  134-40-14/Тимергазин Павел Рафисович, +7(982)581-56-63</t>
  </si>
  <si>
    <t>В  рамках  ЗНР92894878  было  произведено  обследование  на  возможность  монтажа  точек  доступа  Wi-fi  по целевой схеме - на потолок (на текущий момент ТД смонтированы не по целевой схеме), из решенной ЗНР - "...На 2 этаже у точек 7 и 10 потолок армстронг, там есть возможность проложить СКС и повесить точки по целевой схеме...". Просьба осуществить монтаж СКС до точек АР07 и АР10 (согласно схемы, во вложении)/ Армстронг  только  в  помещениях  10,  11.  В  остальных  помещениях  натяжной  потолок.  Порты  скс  отмечены на плане отметками АР7, АР 10</t>
  </si>
  <si>
    <t>https://disk.yandex.ru/d/u5SWtcLd05F6wQ</t>
  </si>
  <si>
    <t>Вологда 50005305128 от 06.05.2025</t>
  </si>
  <si>
    <t>ДВБ-2489-13</t>
  </si>
  <si>
    <t>п Оротукан ул Пионерская 23</t>
  </si>
  <si>
    <t>Заказчик: Тимофеев Юрий Геннадьевич (302543) +7-914-854-5108
Сопровождающий на объекте: Наумова Марина Александровна 8-914-868-2860</t>
  </si>
  <si>
    <t xml:space="preserve">Оснащение объекта информационными розетками для подключения к ним видеокамер новой ІР ТСВ. </t>
  </si>
  <si>
    <t>УБ-7461-10</t>
  </si>
  <si>
    <t>г. Новый Уренгой, ул. Таежная, д.ЗОА, эт.З, каб.3.08</t>
  </si>
  <si>
    <t>Заказчик: Муратова Динара Маратовна +7-919-556-4982
Сопровождающий на объекте: Муратова Динара Маратовна +7-919-556-4982</t>
  </si>
  <si>
    <t>Необходимо перенести 4 порта СКС внутри кабинета</t>
  </si>
  <si>
    <t>https://disk.yandex.ru/d/MYXlER86AVqHwA</t>
  </si>
  <si>
    <t>https://disk.yandex.ru/d/ULql_-f_BS1rVw</t>
  </si>
  <si>
    <t>УБ-7461-11</t>
  </si>
  <si>
    <t xml:space="preserve"> Россия, ЯНАО, АО Ямало-Ненецкий, р-н Тазовский, Заполярное ГНКМ</t>
  </si>
  <si>
    <t>Заказчик: Гора Анна Владимировна (1735052) +7-923-794-8447
Сопровождающий на объекте: Гора Анна Владимировна (1735052) +7-923-794-8447</t>
  </si>
  <si>
    <t>Прошу смонтировать 2 дополнительных сетевых порта на каждое рабочее место в ВСП.</t>
  </si>
  <si>
    <t>https://disk.yandex.ru/d/xux4Xnw1AP1qug</t>
  </si>
  <si>
    <t>ВВБ-3136-03</t>
  </si>
  <si>
    <t xml:space="preserve"> г Пермь ул Социалистическая 24</t>
  </si>
  <si>
    <t>Заказчик: Рыбин Евгений Михайлович (4012) +7 (915) 103-33-92
Сопровождающий на объекте: Рыбин Евгений Михайлович (4012) +7 (915) 103-33-92; инженер СБС Борисов Александр Владимирович, 79125890663; Мухачева Екатерина Петровна Руководитель офиса 8-950-462-2043</t>
  </si>
  <si>
    <t xml:space="preserve">монтаж СКС для Wi-fi </t>
  </si>
  <si>
    <t>https://disk.yandex.ru/d/9yu8g7XY8CIeyA</t>
  </si>
  <si>
    <t>СИБ-3355-44</t>
  </si>
  <si>
    <t>Склад г Барнаул ул Промышленная 118</t>
  </si>
  <si>
    <t>Необходимо на посту охраны установить 2 порта для подключения ТСВ</t>
  </si>
  <si>
    <t>https://disk.yandex.ru/d/zhPix_Mw1nYtFQ</t>
  </si>
  <si>
    <t>ББ-2932-17</t>
  </si>
  <si>
    <t xml:space="preserve">  пгт.  Букачача,  пр-кт.  Клубный,  д.20,  эт.1, Клиентский зал по
обслуживанию ФЛ/ЮЛ -1</t>
  </si>
  <si>
    <t>Заказчик: Казачкова Мария Александровна (1906510) +7-914-125-7489
Сопровождающий  на  объекте:  Казачкова  Мария  Александровна  (1906510)  +7-914-125-7489  (Сотрудник ВСП)</t>
  </si>
  <si>
    <t>Смонтировать  1  дополнительный  сетевой  порт  на  каждое  отмеченное  на  схеме  рабочее  место  в  ВСП  для подключения ССМ</t>
  </si>
  <si>
    <t>https://disk.yandex.ru/d/HfJzq7V8GYdJJA</t>
  </si>
  <si>
    <t>ББ-2933-11</t>
  </si>
  <si>
    <t xml:space="preserve"> г Улан-Удэ ул Ключевская 8А</t>
  </si>
  <si>
    <t>Заказчик: Солодухина Татьяна Викторовна (127008) +7-951-627-2577
Сопровождающий на объекте: Солодухина Татьяна Викторовна (127008) +7-951-627-2577 (Сотрудник ВСП)</t>
  </si>
  <si>
    <t>https://disk.yandex.ru/d/9LSjwEKy8Uu3ow</t>
  </si>
  <si>
    <t>ДВБ-3241-03</t>
  </si>
  <si>
    <t>Заказчик: Руткевич Жанна Геннадьевна (290439) +7-924-147-7958
Сопровождающий на объекте: Руткевич Жанна Геннадьевна (290439) +7-924-147-7958 (Сотрудник ВСП)</t>
  </si>
  <si>
    <t>СИБ-3351-06</t>
  </si>
  <si>
    <t xml:space="preserve"> г. Томск, пр-кт Комсомольский, 58 стр 1</t>
  </si>
  <si>
    <t>Заказчик: Субботина Яна Владимировна +7-913-851-3380
Сопровождающий на объекте: Субботина Яна Владимировна +7-913-851-3380</t>
  </si>
  <si>
    <t>12743602 </t>
  </si>
  <si>
    <t>https://disk.yandex.ru/d/J1E1jru1_ESygg</t>
  </si>
  <si>
    <t>УБ-5885-32</t>
  </si>
  <si>
    <t xml:space="preserve"> г Сургут ул Дзержинского 5</t>
  </si>
  <si>
    <t>Заказчик: Вакулин Сергей Александрович (91378) +7-922-652-3218
Сопровождающий на объекте: Гарипов Марат Рафилевич, +7(982)870-64-96 (Сопровождение СБС)</t>
  </si>
  <si>
    <t>к каждой точки СКУД, необходим линк в кол-ве 12 шт.</t>
  </si>
  <si>
    <t>https://disk.yandex.ru/d/2eO8HsczpMnDGw</t>
  </si>
  <si>
    <t>Поставка и монтажа навесного ТКШ размером не менее 20 600x600: 1 шт.</t>
  </si>
  <si>
    <t xml:space="preserve"> СИБ-2542-05</t>
  </si>
  <si>
    <t xml:space="preserve"> г. Кызыл, ул. Кочетова, 43</t>
  </si>
  <si>
    <t>Заказчик: Усанин Максим Леонидович +7-919-458-1096
Сопровождающий на объекте: Ооржак Чечена Олеговна 8-923-545-1282</t>
  </si>
  <si>
    <t>Необходимо добавить розетку СКС, т.к. в хаб подключено 2 неттопа ЖК панели</t>
  </si>
  <si>
    <t>https://disk.yandex.ru/d/ag2z3IUo9J3tLA</t>
  </si>
  <si>
    <t>ЮЗБ-8351-13</t>
  </si>
  <si>
    <t xml:space="preserve"> с. Троицкое, ул. С.М.Буденного, Іа</t>
  </si>
  <si>
    <t>Заказчик: Багальжанов Эрдни Александрович +7-988-680-5728
Сопровождающий на объекте: Багальжанов Эрдни Александрович +7-988-680-5728</t>
  </si>
  <si>
    <t>https://disk.yandex.ru/d/3CfUPTxmfDU7-g</t>
  </si>
  <si>
    <t>ЮЗБ-8351-14</t>
  </si>
  <si>
    <t xml:space="preserve"> с. Садовое, ул. Ленина, 68</t>
  </si>
  <si>
    <t>Заказчик: Шошаева Байна Константиновна +7-961-395-2112
Сопровождающий на объекте: Шошаева Байна Константиновна +7-961-395-2112</t>
  </si>
  <si>
    <t>https://disk.yandex.ru/d/bXfgxUlP_ITL-Q</t>
  </si>
  <si>
    <t>СРБ-2748-07</t>
  </si>
  <si>
    <t xml:space="preserve"> г. Брянск, б-р Гагарина, д.23, эт.1, Клиентский зал по
обслуживанию ФЛ/ЮЛ -1</t>
  </si>
  <si>
    <t>https://disk.yandex.ru/d/coP4wUlx5ZVnJw</t>
  </si>
  <si>
    <t>ЮЗБ-8351-17</t>
  </si>
  <si>
    <t xml:space="preserve"> п Комсомольский ул Аллея Памяти 38</t>
  </si>
  <si>
    <t>Заказчик: Ким Артур Николаевич (1738731) +7-929-730-7394
Сопровождающий на объекте: Ким Артур Николаевич (1738731) +7-929-730-7394</t>
  </si>
  <si>
    <t>Wi-fi для Smart Pos2025 Кори. Wi-fi для Smart Pos(порт на потолке для установки ТД \Wi-fi)</t>
  </si>
  <si>
    <t>https://disk.yandex.ru/d/4KUtlGWkMt51zw</t>
  </si>
  <si>
    <t xml:space="preserve"> ДВБ-3241-04 </t>
  </si>
  <si>
    <t>г. Белогорск, ул. Ленина, 55</t>
  </si>
  <si>
    <t>Заказчик: Нестеров Александр Станиславович (523323) +7-914-040-3777
Сопровождающий на объекте: Синозацкий Сергей Александрович 8-914-551-2044</t>
  </si>
  <si>
    <t>Установка ІР-камеры</t>
  </si>
  <si>
    <t>12748773 </t>
  </si>
  <si>
    <t xml:space="preserve">УБ-5885-33 </t>
  </si>
  <si>
    <t xml:space="preserve"> с Шеркалы ул Мира 18</t>
  </si>
  <si>
    <t>Заказчик: Григорьева Анастасия Владимировна (1378402) +7 (950) 501-50-00
Сопровождающий на объекте: Григорьева Анастасия Владимировна (1378402) +7 (950) 501-50-00</t>
  </si>
  <si>
    <t>12748216 </t>
  </si>
  <si>
    <t>https://disk.yandex.ru/d/jp92THa1_QEIhA</t>
  </si>
  <si>
    <t>Симферополь 50005273656 от 20.03.2025</t>
  </si>
  <si>
    <t>ЮЗБ-3656-01</t>
  </si>
  <si>
    <t xml:space="preserve"> г Джанкой ул Ленина 36</t>
  </si>
  <si>
    <t>Заказчик: Рыбин Евгений Михайлович (4012) +7 (915) 103-33-92
Сопровождающий на объекте: Саруханова Наталья Сергеевна 8-900-581-5018</t>
  </si>
  <si>
    <t>https://disk.yandex.ru/d/qo3HFZkrF5tGew</t>
  </si>
  <si>
    <t>1 точка /Wi-fi. монтаж порта скс 7</t>
  </si>
  <si>
    <t>https://disk.yandex.ru/d/p8Dae3v27xdAGw</t>
  </si>
  <si>
    <t>ДА</t>
  </si>
  <si>
    <t>УБ-5885-34</t>
  </si>
  <si>
    <t>г Нижневартовск ул Омская зд11</t>
  </si>
  <si>
    <t>Заказчик: Панина Юлия Вениаминовна (88903) +7 (922) 655-57-91
Сопровождающий на объекте: Панина Юлия Вениаминовна (88903) +7 (922) 655-57-91</t>
  </si>
  <si>
    <t>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</si>
  <si>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https://disk.yandex.ru/d/5jdZzurSN2OzgA</t>
  </si>
  <si>
    <t>СРБ-4241-02</t>
  </si>
  <si>
    <t>г Калуга ул Фридриха Энгельса 91</t>
  </si>
  <si>
    <t>Заказчик: Стрелина Ольга Валерьевна (1064805) +7 (910) 916-93-77
Сопровождающий на объекте: Стрелина Ольга Валерьевна (1064805) +7 (910) 916-93-77</t>
  </si>
  <si>
    <t>https://disk.yandex.ru/d/oICsskKj4Af5ug</t>
  </si>
  <si>
    <t xml:space="preserve"> ББ-2932-19</t>
  </si>
  <si>
    <t>с Вершино-Шахтаминский ул Юбилейная зд5</t>
  </si>
  <si>
    <t>Заказчик: Шипилов Дмитрий Олегович (466252) +7-914-506-9181
Сопровождающий  на  объекте:  Шипилов  Дмитрий  Олегович  (466252)  +7-914-506-9181/Морозов  Александр Михайлович, +7(914)510-00-76</t>
  </si>
  <si>
    <t>Для ТСВ и ОПС. #ТСО2025 #Обеспечить_СКС_к_06.06.2025./Разместить розеток на потолке</t>
  </si>
  <si>
    <t>https://disk.yandex.ru/d/LAP5TMPI8OJkIQ</t>
  </si>
  <si>
    <t xml:space="preserve"> г Тюмень ул Мельникайте 54</t>
  </si>
  <si>
    <t>Заказчик: Бояркина Евгения Павловна (977193) +7 (982) 187-50-97
Сопровождающий  на  объекте:  Бояркина  Евгения  Павловна  (977193)  +7  (982)  187-50-97/Кормин  Николай Валерьевич, +7(982)919-28-82</t>
  </si>
  <si>
    <t>#ССМ2025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меныпе/больше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</si>
  <si>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https://disk.yandex.ru/d/-BQ7aypvyQbCLg</t>
  </si>
  <si>
    <t>с Ярково ул Ленина 107</t>
  </si>
  <si>
    <t>Заказчик: Першина Людмила Петровна (104994) +7 (902) 622-97-33
Сопровождающий  на  объекте:  Першина  Людмила  Петровна  (104994)  +7  (902)  622-97-ЗЗ/Земан  Павел Сергеевич, +7(982)970-13-25</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</si>
  <si>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</si>
  <si>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https://disk.yandex.ru/d/vvDnOKygd3pS_Q</t>
  </si>
  <si>
    <t xml:space="preserve"> ББ-2932-18</t>
  </si>
  <si>
    <t xml:space="preserve"> г Хилок ул Ленина 10</t>
  </si>
  <si>
    <t>Заказчик: Шипилов Дмитрий Олегович (466252) +7-914-506-9181
Сопровождающий  на  объекте:  Шипилов  Дмитрий  Олегович  (466252)  +7-914-506-9181;  Селедкина  Татьяна Анатольевна Старший клиентский менеджер, 8-914-454-1405</t>
  </si>
  <si>
    <t>Модернизация ТСВ #Обеспечить_СКС_к_06.06.2025.</t>
  </si>
  <si>
    <t>https://disk.yandex.ru/d/9KnJGZ2PVbP5tg</t>
  </si>
  <si>
    <t>СРБ-4261-04</t>
  </si>
  <si>
    <t xml:space="preserve"> г Кораблино ул Садовая 10</t>
  </si>
  <si>
    <t>Установить сетевые розетки (31 шт.) и протянуть кабельную линию к местам установки ІР видеокамер. Скроссировать на патч панели. План с точным расположением камер подгрузим позже, запросить у Сергей Владимирович +7-915-620-3080</t>
  </si>
  <si>
    <t>https://disk.yandex.ru/d/rtptuEVfpNAbXw</t>
  </si>
  <si>
    <t xml:space="preserve"> ДВБ-3241-07</t>
  </si>
  <si>
    <t>Заказчик: Голубь Алексей Анатольевич,+7-914-048-8939
Сопровождающий на объекте: Балалаев Евгений Анатольевич , тел. 89991658249</t>
  </si>
  <si>
    <t>https://disk.yandex.ru/d/3rFED5PdzOfitw</t>
  </si>
  <si>
    <t xml:space="preserve"> г Ижевск ул Пушкинская 281</t>
  </si>
  <si>
    <t>Заказчик: Букреев Василий Васильевич (1707693) +7-926-025-8309
Сопровождающий  на  объекте:  Букреев  Василий  Васильевич  (1707693)  +7-926-025-8309/Лобанов  Алексей Юрьевич, +7(912)761-45-26</t>
  </si>
  <si>
    <t xml:space="preserve">1 порт СКС для \Wi-fi на потолке. Для \Wi-fi Точки доступа 2. Указана на плане во вложении. </t>
  </si>
  <si>
    <t>https://disk.yandex.ru/d/F5BjuXGU6dM1Kg</t>
  </si>
  <si>
    <t>СИБ-3358-13</t>
  </si>
  <si>
    <t>г Омск пр-кт Космический 18Д</t>
  </si>
  <si>
    <t>Заказчик: Катречко Ирина Олеговна (1283675) +7-913-979-7362
Сопровождающий  на  объекте:  Катречко  Ирина  Олеговна  (1283675)  +7-913-979-7362/  Бабарыкин  Игорь Александрович, +7(913)616-52-41</t>
  </si>
  <si>
    <t>https://disk.yandex.ru/d/pvsgUiUUSbymMg</t>
  </si>
  <si>
    <t>СИБ-3355-48</t>
  </si>
  <si>
    <t>Заказчик: Подзорова Светлана Валерьевна (350845) +7-913-267-1662
Сопровождающий на объекте: Басенок Александр Александрович, +7(913)080-44-29</t>
  </si>
  <si>
    <t>https://disk.yandex.ru/d/eqduYDLydkpa_Q</t>
  </si>
  <si>
    <t>СИБ-3355-49</t>
  </si>
  <si>
    <t xml:space="preserve"> г. Барнаул, ул. Георгия Исакова, 270</t>
  </si>
  <si>
    <t>Заказчик: Старцева Ольга Николаевна +7 (913) 260-82-33
Сопровождающий на объекте: Старцева Ольга Николаевна +7 (913) 260-82-33</t>
  </si>
  <si>
    <t>В связи с закрытием ВСП 8644/0137  организовываются дополнительные рабочие места (файл во  вложении) на Исакова 270  ВСП 8644/0162,  требуется проложить СКС к рабочим местам,также понадобятся порты для ТСВ</t>
  </si>
  <si>
    <t>https://disk.yandex.ru/d/IPx6GMef_JjJ9A</t>
  </si>
  <si>
    <t>СИБ-3355-50</t>
  </si>
  <si>
    <t xml:space="preserve"> г Барнаул ул Новосибирская 32</t>
  </si>
  <si>
    <t>Заказчик: Мороз Ольга Сергеевна (355602) +7-903-911-7899
Сопровождающий на объекте: Басенок Александр , тел. 9130804429</t>
  </si>
  <si>
    <t>https://disk.yandex.ru/d/FpMRLAa3UpOKVg</t>
  </si>
  <si>
    <t xml:space="preserve"> СИБ-3356-04</t>
  </si>
  <si>
    <t xml:space="preserve"> г Ачинск ул Кирова 40А</t>
  </si>
  <si>
    <t>Заказчик: Вдовенко Инна Викторовна (937157) +7-913-591-5208
Сопровождающий на объекте: Вдовенко Инна Викторовна (937157) +7-913-591-5208</t>
  </si>
  <si>
    <t>#ССМ2025 Необходим монтаж 1 порта СКС для подключения ССМ на РМ, Красный прямоугольник это кроссовая. Зеленые кружки - имеющиеся рабочие порты для ССМ, красный кружок - требуется монтаж порта.</t>
  </si>
  <si>
    <t>https://disk.yandex.ru/d/WdQ9hBdCS2lFuQ</t>
  </si>
  <si>
    <t xml:space="preserve"> СИБ-3356-05</t>
  </si>
  <si>
    <t>https://disk.yandex.ru/d/bDc-YwkxL_EpBA</t>
  </si>
  <si>
    <t>ДВБ-3241-06</t>
  </si>
  <si>
    <t xml:space="preserve"> г. Благовещенск, ул. Тенистая, 121/</t>
  </si>
  <si>
    <t>Заказчик: Нестеров Александр Станиславович (523323) +7-914-040-3777
Сопровождающий на объекте: Белов Андрей Васильевич +7-914-550-0332</t>
  </si>
  <si>
    <t>https://disk.yandex.ru/d/WpoDH-T57vaIxw</t>
  </si>
  <si>
    <t>СИБ-3355-46</t>
  </si>
  <si>
    <t xml:space="preserve"> г. Барнаул, ул. Юрина, Д.202В, эт.1, Клиентский зал по
обслуживанию ФЛ/ЮЛ</t>
  </si>
  <si>
    <t>Заказчик: Какаулина Лариса Сергеевна +7 (961) 991-94-24
Сопровождающий на объекте: Какаулина Лариса Сергеевна +7 (961) 991-94-24</t>
  </si>
  <si>
    <t xml:space="preserve">Требуется монтаж 2 портов СКС для рабочих мест. Способ монтажа: розетки типоразмера Мозаіс45 в
кабель-канал размером не менее 80x50. Если линия за потолком, то за потолком кабель вести в гофрорукаве. </t>
  </si>
  <si>
    <t>https://disk.yandex.ru/d/nQJZc2RSYSTieA</t>
  </si>
  <si>
    <t>СИБ-3355-47</t>
  </si>
  <si>
    <t>Заказчик: Астахова Юлия Викторовна (348443) +7-913-264-1776
Сопровождающий  на  объекте:  Астахова  Юлия  Викторовна  (348443)  +7-913-264-1776/Басенок  Александр Александрович, +7(913)080-44-29</t>
  </si>
  <si>
    <t>https://disk.yandex.ru/d/HVGcNz7EzNXgFQ</t>
  </si>
  <si>
    <t xml:space="preserve"> ЦЧБ-3545-12</t>
  </si>
  <si>
    <t>Заказчик: Целуев Дмитрий Николаевич (1091679) +7-960-123-2223
Сопровождающий на объекте: Кумицкая Надежда Александровна 8-906-583-1979</t>
  </si>
  <si>
    <t>Для подключения 4 контроллеров СКУД необходимы 4 информационные розетки, серверное помещение, на плане №16. Розетки необходимо разместить за потолком над коммутационной стойкой. #ТСО2025-
#Обеспечить_СКС_к_06.06.2025</t>
  </si>
  <si>
    <t>12753537 </t>
  </si>
  <si>
    <t>https://disk.yandex.ru/d/tzHpx3XuOnxQXQ</t>
  </si>
  <si>
    <t>ЦЧБ-3549-14</t>
  </si>
  <si>
    <t xml:space="preserve"> г Липецк ул Желябова 17</t>
  </si>
  <si>
    <t>Заказчик: Котелевская Людмила Владимировна (1123239)н-7 (904) 687-90-59
Сопровождающий на объекте:</t>
  </si>
  <si>
    <t>12753198 </t>
  </si>
  <si>
    <t>https://disk.yandex.ru/d/C277YQqiVuhpmQ</t>
  </si>
  <si>
    <t>ДВБ-3241-05</t>
  </si>
  <si>
    <t xml:space="preserve"> г Райчихинск ул Школьная 32</t>
  </si>
  <si>
    <t>Заказчик: Нестеров Александр Станиславович (523323) +7-914-040-3777
Сопровождающий на объекте: Нестеров Александр Станиславович (523323) +7-914-040-3777</t>
  </si>
  <si>
    <t>Установка ІР-камеры в комнате заряжания оружия(требуется монтаж 1 порта)</t>
  </si>
  <si>
    <t>https://disk.yandex.ru/d/fiZYUCR6pa16Nw</t>
  </si>
  <si>
    <t xml:space="preserve"> СИБ-3356-03</t>
  </si>
  <si>
    <t>Заказчик: Жилина Оксана Александровна (1984120) +7-913-188-0315
Сопровождающий на объекте: Жилина Оксана Александровна (1984120) +7-913-188-0315</t>
  </si>
  <si>
    <t>12752210 </t>
  </si>
  <si>
    <t>СКС кат. 5е в кол-ве: 2шт.</t>
  </si>
  <si>
    <t>https://disk.yandex.ru/d/WghNweVMTM62Fw</t>
  </si>
  <si>
    <t>СИБ-3358-12</t>
  </si>
  <si>
    <t xml:space="preserve"> г Омск ул Герцена 232к1</t>
  </si>
  <si>
    <t>Заказчик: Лондарева Инна Алексеевна
Сопровождающий на объекте: Лондарева Инна Алексеевна, +7-983-626-3725</t>
  </si>
  <si>
    <t>https://disk.yandex.ru/d/udSUs4RxbkW5iw</t>
  </si>
  <si>
    <t>СИБ-3355-45</t>
  </si>
  <si>
    <t xml:space="preserve"> г Барнаул ул Георгиева 14в</t>
  </si>
  <si>
    <t>Заказчик: Бондарева Ольга Сергеевна 8-926-195-8046
Сопровождающий на объекте: Колмыкова Анна Михайловна (343790) +7-962-797-0207</t>
  </si>
  <si>
    <t>Необходим монтаж 13-ти портов СКС</t>
  </si>
  <si>
    <t>https://disk.yandex.ru/d/e-JF2FcBXM1G7g</t>
  </si>
  <si>
    <t xml:space="preserve">СИБ-3357-02 </t>
  </si>
  <si>
    <t>г Абакан ул Пушкина 50</t>
  </si>
  <si>
    <t>Заказчик: Бондарева Ольга Сергеевна 8-926-195-8046
Сопровождающий на объекте: Василенко Татьяна Андреевна (918029) +7-902-010-5202</t>
  </si>
  <si>
    <t>Необходим монтаж 11 -ти портов СКС</t>
  </si>
  <si>
    <t>https://disk.yandex.ru/d/qAZiiUdREp69kw</t>
  </si>
  <si>
    <t>СЗБ-5128-0З</t>
  </si>
  <si>
    <t>г Никольск ул Маршала Конева 1336</t>
  </si>
  <si>
    <t>Заказчик: Мелентьева Ирина Сергеевна 79814321174
Сопровождающий на объекте: Жукова Анна Михайловна, 8-911-516-4262</t>
  </si>
  <si>
    <t>Необходим монтаж информационных розеток на 2 РМ (по 2 информационные розетки на 1 РМ) (Окно 2 и окно 3).</t>
  </si>
  <si>
    <t xml:space="preserve">
4504570817</t>
  </si>
  <si>
    <t>https://disk.yandex.ru/d/YmN1qKiLrGorPQ</t>
  </si>
  <si>
    <t>СЗБ-5128-02</t>
  </si>
  <si>
    <t>165</t>
  </si>
  <si>
    <t>Заказчик: Хромцов Дмитрий Николаевич (1380032) +7 (911) 522-55-79
Сопровождающий на объекте: Хромцов Дмитрий Николаевич (1380032) +7 (911) 522-55-79</t>
  </si>
  <si>
    <t>Дополнительное оснащение КХО ТСВ, согласно указания ЦА</t>
  </si>
  <si>
    <t>https://disk.yandex.ru/d/TevbpSAmA2pOBA</t>
  </si>
  <si>
    <t>ВВБ-3136-04</t>
  </si>
  <si>
    <t xml:space="preserve"> г Лысьва, с Новорождественское, ул Школьная, 3</t>
  </si>
  <si>
    <t>Заказчик: Коншин Андрей Юрьевич 8-982-440-2051
Сопровождающий на объекте: Павлова Диана Павловна 8-902-633-5399</t>
  </si>
  <si>
    <t>Монтаж нового порта СКС кат. 5е: 4 шт.</t>
  </si>
  <si>
    <t>Монтаж навесного ТКШ размером не более 22U 1 шт.</t>
  </si>
  <si>
    <t>Необходимо установить телекоммуникационный шкаф 12U (банковский) над металлическим распашным 2-дверным шкафом.
Монтаж 4 новых портов СКС на РМ.</t>
  </si>
  <si>
    <t>https://disk.yandex.ru/d/Vfr9K7AmBo21cg</t>
  </si>
  <si>
    <t>ВВБ-3136-05</t>
  </si>
  <si>
    <t>0532</t>
  </si>
  <si>
    <t xml:space="preserve"> Еловский р-н, с.Брюхово, ул.Злыгостева, 62</t>
  </si>
  <si>
    <t>Заказчик: Коншин Андрей Юрьевич 8-982-440-2051
Сопровождающий на объекте: Старикова Светлана Николаевна 8-908-240-3826</t>
  </si>
  <si>
    <t>Необходимо установить телекоммуникационный шкаф 12U (банковский) взамен старого ТКШ.
Смонтировать на стене с зазором от сейфа. Монтаж 4 новых портов СКС на РМ.</t>
  </si>
  <si>
    <t>https://disk.yandex.ru/d/Kj4L85Z-skvXDg</t>
  </si>
  <si>
    <t>ВВБ-3136-06</t>
  </si>
  <si>
    <t xml:space="preserve"> р-н Частинский, д Ерзовка, ул Ленина, зд21</t>
  </si>
  <si>
    <t>Заказчик: Коншин Андрей Юрьевич 8-982-440-2051
Сопровождающий на объекте: Терехина Татьяна Сергеевна 8-908-268-1034</t>
  </si>
  <si>
    <t>Необходимо  установить  телекоммуникационный  шкаф  12U  (банковский)  взамен  старого  ТКШ.  Прикрутить к стене с отступом от шкафа. Монтаж 4 новых портов СКС.</t>
  </si>
  <si>
    <t>https://disk.yandex.ru/d/mCdj-z6EWkIuHA</t>
  </si>
  <si>
    <t xml:space="preserve"> СИБ-3356-06</t>
  </si>
  <si>
    <t xml:space="preserve"> г Ачинск мкр 3-й 39</t>
  </si>
  <si>
    <t>Заказчик: Мальцева Любовь Анатольевна (882372) +7 (902) 920-37-52
Сопровождающий на объекте: Мальцева Любовь Анатольевна (882372) +7 (902) 920-37-52</t>
  </si>
  <si>
    <t>#CCM&amp;amp,Wi-fi для Smart Pos2025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Также необходимо сделать дополнительный порт (1шт) в кассе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 Параметры заявки</t>
  </si>
  <si>
    <t>12762143 </t>
  </si>
  <si>
    <t>https://disk.yandex.ru/d/cSHstjVagRwbxQ</t>
  </si>
  <si>
    <t>СРБ-4241-04</t>
  </si>
  <si>
    <t>Заказчик: Филяева Людмила Викторовна (366283) +7 (905) 640-78-80
Сопровождающий на объекте: Масаев Николай, тел. 8-910-520-04-54</t>
  </si>
  <si>
    <t>Требуется монтаж 4 портов</t>
  </si>
  <si>
    <t>https://disk.yandex.ru/d/CGFFNjtYHCWXCQ</t>
  </si>
  <si>
    <t>ПВБ-7593-40</t>
  </si>
  <si>
    <t xml:space="preserve"> Пономаревка ул Советская зд26 -Служебное помещение - 25</t>
  </si>
  <si>
    <t>Заказчик: Разинкин Андрей Юрьевич (1320208) +7 (912) 340-77-38
Сопровождающий  на  объекте:  Разинкин  Андрей  Юрьевич  (1320208)  +7  (912)  340-77-38;  Петрова  Елена Васильевна Руководитель офиса 8-922-860-6171</t>
  </si>
  <si>
    <t xml:space="preserve">Необходимо осуществить прокладку СКС и создание сетевых розеток для модернизации системы ОПС. </t>
  </si>
  <si>
    <t>12762584 </t>
  </si>
  <si>
    <t>https://disk.yandex.ru/d/7__E6UDsX53J-A</t>
  </si>
  <si>
    <t>СИБ-3351-07</t>
  </si>
  <si>
    <t xml:space="preserve"> с Новый Васюган ул Советская 49</t>
  </si>
  <si>
    <t>Заказчик: Бондарева О. С.
Сопровождающий на объекте: Морозова Наталья Михайловна (346022) +7-913-876-9695</t>
  </si>
  <si>
    <t xml:space="preserve">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меньше/больше рабочих мест - прошу смонтировать по 1 сетевому порту на каждое рабочее место. </t>
  </si>
  <si>
    <t>https://disk.yandex.ru/d/pXGzM9286AjQ-g</t>
  </si>
  <si>
    <t>СРБ-4244-11</t>
  </si>
  <si>
    <t>Заказчик: Ковалева Юлия Борисовна (364469) +7 (906) 621-67-90
Сопровождающий на объекте: Ковалева Юлия Борисовна (364469) +7 (906) 621-67-90</t>
  </si>
  <si>
    <t>https://disk.yandex.ru/d/iZAYqboAjLECPg</t>
  </si>
  <si>
    <t>УБ-5885-35</t>
  </si>
  <si>
    <t>0001</t>
  </si>
  <si>
    <t>с Сытомино ул Комсомольская 18</t>
  </si>
  <si>
    <t>Заказчик: Половодова Марина Николаевна (868377) +7 (902) 691-75-51
Сопровождающий на объекте: Половодова Марина Николаевна (868377) +7 (902) 691-75-51</t>
  </si>
  <si>
    <t>https://disk.yandex.ru/d/MbdI6hsDAZrgqg</t>
  </si>
  <si>
    <t xml:space="preserve"> СИБ-3355-51</t>
  </si>
  <si>
    <t>г Барнаул пр-кт Ленина 96Е</t>
  </si>
  <si>
    <t>Заказчик: Бондарева Ольга Сергеевна 8-926-195-8046
Сопровождающий на объекте: Куркина Александра Геннадьевна (1416456) +7-905-083-9082</t>
  </si>
  <si>
    <t xml:space="preserve">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t>
  </si>
  <si>
    <t>https://disk.yandex.ru/d/bzTEvxBN5lTD8A</t>
  </si>
  <si>
    <t xml:space="preserve"> СРБ-4241-03</t>
  </si>
  <si>
    <t>г. Калуга, ул. Кирова, 21А</t>
  </si>
  <si>
    <t>Заказчик: Цицерук Олег Владимирович +7-920-617-6564
Сопровождающий на объекте: Степкина Ольга Александровна 8-919-032-0367</t>
  </si>
  <si>
    <t>На  центральном  посту  охраны  необходимо  установить  сетевую  розетку  ЛВС,  для  подключения  пробора охранной сигнализации по л ан модулю.</t>
  </si>
  <si>
    <t>https://disk.yandex.ru/d/LL53gBVWdgYigg</t>
  </si>
  <si>
    <t>СИБ-3358-14</t>
  </si>
  <si>
    <t xml:space="preserve"> г Омск ул Багратиона 23к1</t>
  </si>
  <si>
    <t>Заказчик: Абугазеева Лариса Леонидовна (110440) +7-913-612-9351
Сопровождающий на объекте: Абугазеева Лариса Леонидовна (110440) +7-913-612-9351</t>
  </si>
  <si>
    <t>https://disk.yandex.ru/d/NhhcAugGySg40w</t>
  </si>
  <si>
    <t xml:space="preserve"> ЦЧБ-3549-15</t>
  </si>
  <si>
    <t xml:space="preserve"> г Липецк пр-кт Победы 2</t>
  </si>
  <si>
    <t>Заказчик: Дашанова Елена Васильевна (405869) +7 (903) 863-12-18
Сопровождающий на объекте: Дашанова Елена Васильевна (405869) +7 (903) 863-12-18</t>
  </si>
  <si>
    <t>требуется монтаж 19 портов скс</t>
  </si>
  <si>
    <t>https://disk.yandex.ru/d/1j4JZOcr0rIlVw</t>
  </si>
  <si>
    <t>УБ-5885-36</t>
  </si>
  <si>
    <t>Заказчик: Гриднева Дарья Сергеевна (1105059) +7 (922) 776-86-09
Сопровождающий на объекте: Полозова Екатерина Валерьевна 8-967-631-1888</t>
  </si>
  <si>
    <t>В связи с проведением ремонта на 1 этаже требуется монтировать 2 новых розетки СКС для новых доп мест на 2 этаже. На схеме в точках 1 и 2 (по 1 розетке на РМ).</t>
  </si>
  <si>
    <t>https://disk.yandex.ru/d/e2j-wc7u8yTjjQ</t>
  </si>
  <si>
    <t>СИБ-3353-16</t>
  </si>
  <si>
    <t>г Кемерово ул Красноармейская 97</t>
  </si>
  <si>
    <t>Заказчик: Потемкина Марина Оттовна (343577) +7-983-211-6790
Сопровождающий  на  объекте:  Потемкина  Марина  Оттовна  (343577)  +7-983-211-6790/Туляков  Александр Юрьевич, +7(914)826-04-35</t>
  </si>
  <si>
    <t>12763513 </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</si>
  <si>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4.03.2025)/ВСП после переформата,
коммуникации продожены в полу, электрические и сетевые розетки смонтированы под рабочими столами сотрудников.</t>
  </si>
  <si>
    <t>https://disk.yandex.ru/d/4gJ1yqsZUUTR5g</t>
  </si>
  <si>
    <t>СРБ-4261-05</t>
  </si>
  <si>
    <t xml:space="preserve"> г Михайлов ул Рязанская 35</t>
  </si>
  <si>
    <t>Установить сетевые розетки (38 шт.) и протянуть кабельную линию к местам установки ІР видеокамер. Скроссировать на патч панели. План с точным расположением камер подгрузим позже. #ТСО2025-
#Обеспечить_СКС_к_01.06.2025</t>
  </si>
  <si>
    <t>https://disk.yandex.ru/d/NfY0_SOE3m15Yw</t>
  </si>
  <si>
    <t>ДВБ-3241-08</t>
  </si>
  <si>
    <t>г. Зея, мкр Светлый, 55</t>
  </si>
  <si>
    <t>Заказчик: Нестеров Александр Станиславович (523323) +7-914-040-3777
Сопровождающий на объекте: Чудинов Денис Владимирович +7-914-386-5619</t>
  </si>
  <si>
    <t>1 ІР-камера</t>
  </si>
  <si>
    <t>12763654 </t>
  </si>
  <si>
    <t>https://disk.yandex.ru/d/co4CzXukkYGTsw</t>
  </si>
  <si>
    <t>УБ-2797-05</t>
  </si>
  <si>
    <t>с Красномыльское ул Набережная 40А</t>
  </si>
  <si>
    <t>Заказчик: Сидоров Александр Юрьевич (967141) +7 (912) 062-73-47
Сопровождающий на объекте: Сидоров Александр Юрьевич (967141) +7 (912) 062-73-47</t>
  </si>
  <si>
    <t>Необходимо оборудовать розетками СКС оборудование ТСО.</t>
  </si>
  <si>
    <t xml:space="preserve">
4504572821</t>
  </si>
  <si>
    <t>https://disk.yandex.ru/d/F2lOMh7GxT5wuw</t>
  </si>
  <si>
    <t xml:space="preserve"> СЗБ-5128-04</t>
  </si>
  <si>
    <t>109</t>
  </si>
  <si>
    <t>Дооснащение системой ТСВ КХО согласно указания ЦА Монтаж 1 порта</t>
  </si>
  <si>
    <t xml:space="preserve">
4504572912</t>
  </si>
  <si>
    <t>https://disk.yandex.ru/d/l3FlSccI5OizUg</t>
  </si>
  <si>
    <t xml:space="preserve"> СЗБ-5128-05</t>
  </si>
  <si>
    <t>Оснащение КХО доп. системой ТСВ согласно указания ЦА. МОнтаж 1 порта</t>
  </si>
  <si>
    <t>https://disk.yandex.ru/d/NZtnKw1geL3TTw</t>
  </si>
  <si>
    <t>ББ-2932-20</t>
  </si>
  <si>
    <t>с. Красный Никой, ул. Первомайская, д.57, эт.1</t>
  </si>
  <si>
    <t>Заказчик: Шипилов Дмитрий Олегович +7(914) 506-91-81
Сопровождающий на объекте: Червинская Евгения Егоровна 8-(914)-121-57-75</t>
  </si>
  <si>
    <t>Необходим монтаж 48 портов СКС для видеокамер под потолком. Для камер обозначиных на схеме на улице
- монтаж сделать внутри помещения</t>
  </si>
  <si>
    <t>https://disk.yandex.ru/d/l_2eHPGgcLxycg</t>
  </si>
  <si>
    <t xml:space="preserve"> ВВБ-3136-07</t>
  </si>
  <si>
    <t>Горнозаводский р-н п.Медведка ул.Октябрьская-18</t>
  </si>
  <si>
    <t>Заказчик: Коншин А.Ю. 8-982-440-2051
Сопровождающий на объекте: Козловская Надежда Николаевна</t>
  </si>
  <si>
    <t>Установить ТКШ 12U на шкаф(с крепление к стене)+ 4 порта СКС</t>
  </si>
  <si>
    <t>https://disk.yandex.ru/d/mkMRPNoD9iPyjQ</t>
  </si>
  <si>
    <t>СРБ-4240-05</t>
  </si>
  <si>
    <t xml:space="preserve"> г. Тверь, ул. Хрустальная, 32/67</t>
  </si>
  <si>
    <t>Заказчик: Цветков Александр Борисович (359051) +7-910-647-0511
Сопровождающий на объекте: Синько Полина Викторовна 8-910-837-6737</t>
  </si>
  <si>
    <t>создание инф. розеток для ІР видеокамер системы ТСВ</t>
  </si>
  <si>
    <t>https://disk.yandex.ru/d/rg4HmtAmUdvzjw</t>
  </si>
  <si>
    <t>ББ-2933-12</t>
  </si>
  <si>
    <t>с Мухоршибирь ул 30 лет Победы 19</t>
  </si>
  <si>
    <t>Заказчик: Бондарева Ольга Сергеевна 8-926-195-8046
Сопровождающий на объекте: Овчинникова Галина Алексеевна (812954) +7 (914) 633-16-40</t>
  </si>
  <si>
    <t>https://disk.yandex.ru/d/qFE-zU-Rtr6qQQ</t>
  </si>
  <si>
    <t>ПВБ-7593-41</t>
  </si>
  <si>
    <t>с Сакмара ул Фельдшерская 24</t>
  </si>
  <si>
    <t>Заказчик: Разинкин Андрей Юрьевич (1320208) +7 (912) 340-77-38
Сопровождающий на объекте: Шарафутдинова Наталья Сергеевна Руководитель офиса, 8-901-089-8639</t>
  </si>
  <si>
    <t>https://disk.yandex.ru/d/skTRo8GQFzLelw</t>
  </si>
  <si>
    <t>ББ-2932-21</t>
  </si>
  <si>
    <t>Заказчик: Шипилов Дмитрий Олегович (466252) +7-914-506-9181
Сопровождающий  на  объекте:  Шипилов  Дмитрий  Олегович  (466252)  +7-914-506-9181,Гросу  Фёдор Степанович,тел. 89144780333</t>
  </si>
  <si>
    <t>Для подключения оборудования ТСО(Требуется монтаж портов 22 шт)</t>
  </si>
  <si>
    <t>https://disk.yandex.ru/d/B0LkRDae3eNJ-w</t>
  </si>
  <si>
    <t>ПВБ-7593-42</t>
  </si>
  <si>
    <t>0359</t>
  </si>
  <si>
    <t xml:space="preserve"> с Грачевка ул Советская 2А</t>
  </si>
  <si>
    <t>Заказчик: Николаев Александр Сергеевич (454084) 8-912-843-3349
Сопровождающий на объекте: 8-912-843-3349,Николаев Александр Сергеевич</t>
  </si>
  <si>
    <t>Необходимо  осуществить  прокладку  СКС  и  создание  сетевых  розеток  для  модернизации  системы ОПС(Требуется монтаж 3 портов)</t>
  </si>
  <si>
    <t>12767747 </t>
  </si>
  <si>
    <t>https://disk.yandex.ru/d/X9a3EuHbFGGO3g</t>
  </si>
  <si>
    <t xml:space="preserve"> СРБ-4240-04</t>
  </si>
  <si>
    <t xml:space="preserve"> г Тверь пр-кт Чайковского 7</t>
  </si>
  <si>
    <t>Заказчик: Цветков Александр Борисович (359051) +7-910-647-0511
Сопровождающий на объекте: Калиткина Наталья Игоревна 8-920-191-9575</t>
  </si>
  <si>
    <t>установка инф. розеток для подключения ІР видеокамер в ВСП согласно плана размещения.</t>
  </si>
  <si>
    <t>https://disk.yandex.ru/d/YwxeLih-m3kl8g</t>
  </si>
  <si>
    <t>СРБ-4241-05</t>
  </si>
  <si>
    <t xml:space="preserve"> г Обнинск пр-кт Ленина 50</t>
  </si>
  <si>
    <t>Заказчик: Цицерук Олег Владимирович (1411219) +7 (920) 617-65-64
Сопровождающий на объекте: Белобородова Юлия Сергеевна 8-920-896-4137</t>
  </si>
  <si>
    <t>С целью приведения к соответствию системы охранной сигнализации на УС установленных в филиалах. В зоне самообслуживания, в рамках реализации проекта «Отказ от одной сим-карты», а также для повышения стабильности связи с охранными приборами и оптимизации расходов на вызовы ГБР по причине ухода
объектов со связи. Необходимо в сервисную зону банкоматов из серверной необходимо протащить два
кабеля установить две сетевые розетки для подключения охранный приборов банкоматов по лан модулю.- В серверный кабель обжать коннекторами, для подключения их в шкаф ЛВС Контактный номер для
взаимодействия: Ларин Руслан 8-916-324-3754</t>
  </si>
  <si>
    <t>https://disk.yandex.ru/d/2tcfxFznBbxHTw</t>
  </si>
  <si>
    <t xml:space="preserve"> УБ-5885-37</t>
  </si>
  <si>
    <t xml:space="preserve"> г Радужный мкр 7 12</t>
  </si>
  <si>
    <t>Заказчик: Бондарева Ольга Сергеевна 8-926-195-8046
Сопровождающий на объекте: Якупова Зиярат Калсыновна (902297) +7 (912) 415-89-55</t>
  </si>
  <si>
    <t>https://disk.yandex.ru/d/5QCYMinWpllyjA</t>
  </si>
  <si>
    <t>Псков 50005338186 от 22.05.2025</t>
  </si>
  <si>
    <t>СЗБ-8186-01</t>
  </si>
  <si>
    <t>01556</t>
  </si>
  <si>
    <t xml:space="preserve"> г Псков пр-кт Октябрьский 14</t>
  </si>
  <si>
    <t>Заказчик: Ершова Елена Олеговна (702052) +7-911-365-8967
Сопровождающий на объекте: Ершова Елена Олеговна (702052) +7-911-365-8967</t>
  </si>
  <si>
    <t>Wi-fi для Smart Pos2025  Дополнительный  порт  (1шт)  в  кассе  (круг  с  восклицательным  знаком  на  схеме) на потолке для установки ТД \Wi-fi</t>
  </si>
  <si>
    <t>12773454 </t>
  </si>
  <si>
    <t>https://disk.yandex.ru/d/7yglzraS-S7JWw</t>
  </si>
  <si>
    <t>СЗБ-8186-02</t>
  </si>
  <si>
    <t>01634</t>
  </si>
  <si>
    <t>г. Порхов, пр-кт Ленина, 1</t>
  </si>
  <si>
    <t>Заказчик: Ефимова Елена Геннадиевна +7-911-888-7368
Сопровождающий на объекте: Ефимова Елена Геннадиевна +7-911-888-7368</t>
  </si>
  <si>
    <t>Дополнительный  порт  (1шт)  в  кассе  (круг  с  восклицательным  знаком  на  схеме)  на  потолке  для  установки ТД Wi-fi</t>
  </si>
  <si>
    <t>https://disk.yandex.ru/d/WDq_k4dUuD2udQ</t>
  </si>
  <si>
    <t>Архангельск 50005338294 от 22.05.2025</t>
  </si>
  <si>
    <t xml:space="preserve"> СЗБ-8294-01</t>
  </si>
  <si>
    <t>Заказчик: Жимирикин Игорь Сергеевич (1361854) +7-960-019-7716
Сопровождающий на объекте: Человьян Ираида Николаевна 8-921-470-4162</t>
  </si>
  <si>
    <t>В помещении заряжания/разряжания оружия КИЦ 8637/02056 необходимо организовать СКС. Требуется на потолке установить СКС розетку, розетка должна быть подключена в коммутатор объекта через патч-панель. В последующем в эту розетку будет подключена камера телевизионной системы видеонаблюдения. Во 
вложении указано ориентировочное расположение будущей розетки СКС.</t>
  </si>
  <si>
    <t>https://disk.yandex.ru/d/Vi033yov_aQ84A</t>
  </si>
  <si>
    <t>Мурманск 50005338336 от 22.05.2025</t>
  </si>
  <si>
    <t xml:space="preserve"> СЗБ-8336-01</t>
  </si>
  <si>
    <t xml:space="preserve"> г. Заполярный, ул. Юбилейная, 6</t>
  </si>
  <si>
    <t>Заказчик: Христина Светлана Михайловна +7-921-709-3626
Сопровождающий на объекте: Христина Светлана Михайловна +7-921-709-3626</t>
  </si>
  <si>
    <t xml:space="preserve">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t>
  </si>
  <si>
    <t xml:space="preserve">12773374  </t>
  </si>
  <si>
    <t>https://disk.yandex.ru/d/WBrq9YgdjhocDw</t>
  </si>
  <si>
    <t>ЦЧБ-3549-16</t>
  </si>
  <si>
    <t xml:space="preserve"> г Липецк пл Петра Великого 3</t>
  </si>
  <si>
    <t>Заказчик: Нефедова Наталья Викторовна (405088) +7 (800) 707-00-70
Сопровождающий на объекте: Нефедова Наталья Викторовна (405088) +7 (800) 707-00-70</t>
  </si>
  <si>
    <t>12773393 </t>
  </si>
  <si>
    <t>https://disk.yandex.ru/d/b7RHXLtilfl7cg</t>
  </si>
  <si>
    <t xml:space="preserve"> ББ-2933-13</t>
  </si>
  <si>
    <t>г Гусиноозерск ул Ключевская 26</t>
  </si>
  <si>
    <t>Заказчик: Астафьева Марина Васильевна (1869796) +7 (951) 623-09-72
Сопровождающий  на  объекте:  Астафьева  Марина  Васильевна  (1869796)  +7  (951)  623-09-72/Булутов Алексей Анатольевич, +7(914)840-01-29</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</si>
  <si>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меньше/больше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 Требуется получается розетка скс в предкассе. Филиал после переформата</t>
  </si>
  <si>
    <t>https://disk.yandex.ru/d/6b3GjylyonoqqQ</t>
  </si>
  <si>
    <t>СИБ-3356-07</t>
  </si>
  <si>
    <t xml:space="preserve"> п Тура ул Советская 2А</t>
  </si>
  <si>
    <t>Заказчик: Галузин Анатолий Викторович 8-913-532-3234
Сопровождающий на объекте: Елдогир Диана Васильевна (1968031) +7 (902) 913-17-37</t>
  </si>
  <si>
    <t>Нужно подключить две ССМ-машинки к сети Банка</t>
  </si>
  <si>
    <t>https://disk.yandex.ru/d/bDYGSUl2ukQWRw</t>
  </si>
  <si>
    <t>СИБ-3357-03</t>
  </si>
  <si>
    <t xml:space="preserve"> г Абакан ул Пушкина 165стр1</t>
  </si>
  <si>
    <t>Заказчик: Беллер Татьяна Александровна (970041) +7 (983) 258-52-52
Сопровождающий  на  объекте:  Беллер  Татьяна  Александровна  (970041)  +7  (983)  258-52-52/Щегольков Александр Васильевич, +7(983)199-51-21</t>
  </si>
  <si>
    <t>Оранжевый-розетеи \Wi-fi , фиолетовый-Розетки ССМ, желтый- смартпос</t>
  </si>
  <si>
    <t>https://disk.yandex.ru/d/Foq8FAqcVxIJwg</t>
  </si>
  <si>
    <t xml:space="preserve"> УБ-5885-38</t>
  </si>
  <si>
    <t>Заказчик: Александрова Ольга Сергеевна (958751) +7 (908) 883-63-37
Сопровождающий на объекте: Кудина Юлия Владимировна 8-967-888-9388</t>
  </si>
  <si>
    <t>необходимо установить 6 СКС розеток на 3 рабочих места на время ремонта ВСП 5940/0147. Срок до 2 июня 2025</t>
  </si>
  <si>
    <t>https://disk.yandex.ru/d/K07L6noXj8FRRw</t>
  </si>
  <si>
    <t>ПВБ-7593-43</t>
  </si>
  <si>
    <t>0381</t>
  </si>
  <si>
    <t xml:space="preserve"> с Курманаевка ул Крестьянская 8</t>
  </si>
  <si>
    <t>Заказчик: Николаев Александр Сергеевич (454084) +7 (912) 843-33-49
Сопровождающий  на  объекте:  Николаев  Александр  Сергеевич  (454084)  +7  (912)  843-33-49/Варламов Евгений Юрьевич, +7(912)345-03-51</t>
  </si>
  <si>
    <t>https://disk.yandex.ru/d/fPS0FZygSzSlng</t>
  </si>
  <si>
    <t>Петрозаводск 50005338371 от 22.05.2025</t>
  </si>
  <si>
    <t>СЗБ-8371-01</t>
  </si>
  <si>
    <t>01186</t>
  </si>
  <si>
    <t>Заказчик: +7-921-526-8552 Самарина Диана Анатольевна (1942064)
Сопровождающий на объекте: Самарина Диана Анатольевна (1942064),+7-921-526-8552, Вонти Армас Эдуардович, СБС,+7(981)400-90-84</t>
  </si>
  <si>
    <t>https://disk.yandex.ru/d/VmDfgfsv2cf9-g</t>
  </si>
  <si>
    <t>ВВБ-3117-58</t>
  </si>
  <si>
    <t xml:space="preserve"> с Сабур-Мачкасы ул Советская 52</t>
  </si>
  <si>
    <t>Заказчик: Бондарева Ольга Сергеевна 8-926-195-8046
Сопровождающий на объекте: Белова Ольга Николаевна (327190) +7 (927) 181-61-45</t>
  </si>
  <si>
    <t xml:space="preserve"> ЦЧБ-3545-13</t>
  </si>
  <si>
    <t xml:space="preserve"> г. Воронеж, ул. Ломоносова, д.114/10, эт.1, каб.0112</t>
  </si>
  <si>
    <t>Заказчик: Кривенцов Александр Юрьевич (2122579) +7 (915) 585-19-55
Сопровождающий на объекте: Кривенцов Александр Юрьевич (2122579) +7 (915) 585-19-55</t>
  </si>
  <si>
    <t>Необходим монтаж 8 портов СКС для РМ. 4 розетки по 2 порта</t>
  </si>
  <si>
    <t>https://disk.yandex.ru/d/edgAf5uAHlEoDg</t>
  </si>
  <si>
    <t xml:space="preserve">УБ-5885-39 </t>
  </si>
  <si>
    <t xml:space="preserve"> г Ханты-Мансийск ул Мира 66</t>
  </si>
  <si>
    <t>Заказчик: Бондарева Ольга Сергеевна 8-926-195-8046
Сопровождающий на объекте: Дедова Ольга Анатольевна (938681) +7 (951) 808-31-13</t>
  </si>
  <si>
    <t>Необходим монтаж 15-ти портов СКС</t>
  </si>
  <si>
    <t>https://disk.yandex.ru/d/C8t8orA7xsdaRA</t>
  </si>
  <si>
    <t xml:space="preserve"> ПВБ-7593-44</t>
  </si>
  <si>
    <t xml:space="preserve"> п Тюльган ул Октябрьская 17</t>
  </si>
  <si>
    <t>Заказчик: Разинкин Андрей Юрьевич (1320208) +7 (912) 340-77-38
Сопровождающий на объекте: ВСП Горбунова Валентина Алексеевна 8-987-884-7271</t>
  </si>
  <si>
    <t>https://disk.yandex.ru/d/LdVOGlV2lfG3kw</t>
  </si>
  <si>
    <t>СЗБ-8294-02</t>
  </si>
  <si>
    <t>г Архангельск ул Воскресенская 99</t>
  </si>
  <si>
    <t>Заказчик: Ворон Татьяна Валерьевна +7 (921) 721-70-26
Сопровождающий на объекте: Дерябина Наталья Николаевна 8-902-197-9813</t>
  </si>
  <si>
    <t xml:space="preserve">12778325  </t>
  </si>
  <si>
    <t>Недоступна точка Wi-fi . Требуется восстановление, либо прокладка нового.</t>
  </si>
  <si>
    <t>https://disk.yandex.ru/d/Qqm_5seR3AAbPA</t>
  </si>
  <si>
    <t>https://disk.yandex.ru/d/XhUfuPa1KjzxiA</t>
  </si>
  <si>
    <t>СЗБ-8336-03</t>
  </si>
  <si>
    <t>01362</t>
  </si>
  <si>
    <t>с. Алакуртти, ул. Содружества 9, эт.1, касса</t>
  </si>
  <si>
    <t>Заказчик: Васильева Анжелика Александровна +7-981-301-0949
Сопровождающий на объекте: Васильева Анжелика Александровна +7-981-301-0949</t>
  </si>
  <si>
    <t>12780365 </t>
  </si>
  <si>
    <t>https://disk.yandex.ru/d/am8Uyk0vqVorSg</t>
  </si>
  <si>
    <t>СЗБ-8336-04</t>
  </si>
  <si>
    <t xml:space="preserve"> г. Мурманск, ул. Генерала Щербакова, д.7, эт.1, касса</t>
  </si>
  <si>
    <t>Заказчик: Гришанина Жанна Витальевна (690378) +7-921-273-2885
Сопровождающий на объекте: Гришанина Жанна Витальевна (690378) +7-921-273-2885</t>
  </si>
  <si>
    <t>Необходим монтаж 1 порта для \Wi-fi в кассе на потолке</t>
  </si>
  <si>
    <t>https://disk.yandex.ru/d/K-O7noztYL98CA</t>
  </si>
  <si>
    <t xml:space="preserve"> СЗБ-8336-02</t>
  </si>
  <si>
    <t>01366</t>
  </si>
  <si>
    <t xml:space="preserve"> г Мончегорск пр-кт Металлургов 32</t>
  </si>
  <si>
    <t>Заказчик: Моисеева Светлана Анатольевна (679284) +7-921-286-6380
Сопровождающий  на  объекте:  Моисеева  Светлана  Анатольевна  (679284)  +7-921-286-6380/Кузнецов  Артем Андреевич, 79813028031</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</si>
  <si>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меныпе/болыне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4.03.2025)/Необходимо добавление 2 портов в кассу( есть кабель канал под столом), 2 портов в пред кассе в месте пересчёта ( кабель канала нет, гвл стена)</t>
  </si>
  <si>
    <t>https://disk.yandex.ru/d/z6h3SvzC_pzWRA</t>
  </si>
  <si>
    <t>ВВБ-3136-08</t>
  </si>
  <si>
    <t xml:space="preserve"> г Кунгур ул Гоголя 13</t>
  </si>
  <si>
    <t>Заказчик: Новиков Александр Сергеевич (800036) +7 (912) 490-92-96
Сопровождающий на объекте: Белева Тамара Николаевна 8-951-953-4882</t>
  </si>
  <si>
    <t>Комната дежурного инкассатора - 31 Комната заряжания оружия.</t>
  </si>
  <si>
    <t>12780808 </t>
  </si>
  <si>
    <t>https://disk.yandex.ru/d/5-FVOXQE34HuxA</t>
  </si>
  <si>
    <t>СЗБ-8371-02</t>
  </si>
  <si>
    <t>01190</t>
  </si>
  <si>
    <t xml:space="preserve"> п Ляскеля ул Советская 11а</t>
  </si>
  <si>
    <t>Заказчик: Голубева Ольга Викторовна (1964833) +7-921-455-8370
Сопровождающий на объекте: Голубева Ольга Викторовна (1964833) +7-921-455-8370</t>
  </si>
  <si>
    <t>https://disk.yandex.ru/d/hxVTrhuoWJuTSA</t>
  </si>
  <si>
    <t>ВВБ-3136-09</t>
  </si>
  <si>
    <t>0583</t>
  </si>
  <si>
    <t xml:space="preserve"> г Чернушка ул Коммунистическая 6</t>
  </si>
  <si>
    <t>Заказчик: Богомолов Александр Николаевич (315895) +7 (951) 901-04-31
Сопровождающий на объекте: Третьякова Кристина Владимировна 8-904-842-5324</t>
  </si>
  <si>
    <t>Нецелевая  схема:  Сигнал  на  жк  панель  идёт  из  кассовой  кабины  с  компьютера  (не  неттопа).  Нужно устанавливать неттоп и приводить к целевой схеме. Для этого к жк-панели нужна СКС.</t>
  </si>
  <si>
    <t>https://disk.yandex.ru/d/6g6aGyNxy0Et6g</t>
  </si>
  <si>
    <t>СРБ-4244-12</t>
  </si>
  <si>
    <t>Заказчик: Токарев Дмитрий Владимирович (1574854) +7 (953) 428-62-32
Сопровождающий на объекте: Михеенков Денис Александрович, 79105506277</t>
  </si>
  <si>
    <t>необходим монтаж одной сетевой розетки для подключения пк.</t>
  </si>
  <si>
    <t>https://disk.yandex.ru/d/hk2rK1ctn5OJHQ</t>
  </si>
  <si>
    <t>СИБ-8126-01</t>
  </si>
  <si>
    <t>г. Кызыл, ул. Кочетова, д. 34а</t>
  </si>
  <si>
    <t>Заказчик: Гагарин Юрий Алексеевич (1965064) +7-923-266-0222
Сопровождающий на объекте: Танзы-Белек Чечена Борисовна 8-913-342-2307</t>
  </si>
  <si>
    <t>Подключение видеорегистратора, контроллера СКУД и видеокамер</t>
  </si>
  <si>
    <t>12781716 </t>
  </si>
  <si>
    <t>ББ-2933-14</t>
  </si>
  <si>
    <t>п Татарский Ключ ул Билютинская 15</t>
  </si>
  <si>
    <t>Требуется установить 16 информационных розеток, для камер</t>
  </si>
  <si>
    <t>https://disk.yandex.ru/d/hwiQ6weUoMZY4Q</t>
  </si>
  <si>
    <t xml:space="preserve">Кызыл 50005338126 от 22.05.2025 </t>
  </si>
  <si>
    <t>https://disk.yandex.ru/d/fc7oRzafbAPJMw</t>
  </si>
  <si>
    <t>01566</t>
  </si>
  <si>
    <t>д Новый Изборск ул Садовая 13</t>
  </si>
  <si>
    <t>Заказчик: Рычкова Ирина Валентиновна (701417) +7-911-383-4991
Сопровождающий на объекте: Рычкова Ирина Валентиновна (701417) +7-911-383-4991</t>
  </si>
  <si>
    <t>12782159 </t>
  </si>
  <si>
    <t>https://disk.yandex.ru/d/KbhyKb3JaH9KHQ</t>
  </si>
  <si>
    <t>СРБ-4240-06</t>
  </si>
  <si>
    <t>Заказчик: Цветков Александр Борисович (359051) +7 (910) 647-05-11
Сопровождающий на объекте: Вишняков Олег Игоревич, +7(910)648-61-01</t>
  </si>
  <si>
    <t>создать инф. розетки для подключения 8 биотерминалов на первом этаже на коммутатор, расположенный- на втором этаже в коммутационной ,в соответствие с приложенной схемой . Места установки
биотерминалов: - 1.2.3.4 - на турникетах. - 5.6 - зап.выход. - 7.8 - зап.выход -</t>
  </si>
  <si>
    <t>12782919 </t>
  </si>
  <si>
    <t>https://disk.yandex.ru/d/0JoXkNPZSMEyhw</t>
  </si>
  <si>
    <t xml:space="preserve"> СРБ-4261-06</t>
  </si>
  <si>
    <t>Заказчик: Макаров Сергей Владимирович (626854) +7 (915) 620-30-80
Сопровождающий на объекте: Филатова Ирина Анатольевна 8-910-631-8848</t>
  </si>
  <si>
    <t>Установить сетевые розетки (25 шт.) и протянуть кабельную линию к местам установки ІР видеокамер. Скроссировать на патч панели. План с точным расположением камер подгрузим позже. &amp;ТСО2025 
#Обеспечить_СКС_к_20.06.2025</t>
  </si>
  <si>
    <t>https://disk.yandex.ru/d/y-0uQCH9hk4BJg</t>
  </si>
  <si>
    <t>СРБ-4244-13</t>
  </si>
  <si>
    <t xml:space="preserve"> г Тула ул Коминтерна 31 (Ореп эрасе - 2.38)</t>
  </si>
  <si>
    <t>Заказчик: Боронин Арсений Игоревич (1586492) +7 (920) 746-59-38
Сопровождающий на объекте: Гольцев Александр Юрьевич, +7(910)580-09-39 (инженер СБС)</t>
  </si>
  <si>
    <t>Требуется установить дополнительные розетки 4шт. омега/сигма для подключения тестовых стендов</t>
  </si>
  <si>
    <t>https://disk.yandex.ru/d/MlaS23-qmn7J1w</t>
  </si>
  <si>
    <t>Брянск 50005338255 от 22.05.2025</t>
  </si>
  <si>
    <t>СРБ-8255-01</t>
  </si>
  <si>
    <t xml:space="preserve"> г Брянск пр-кт Ленина 78</t>
  </si>
  <si>
    <t>Заказчик: Видулин Евгений Сергеевич (370860) +7-980-313-0421
Сопровождающий  на  объекте:  Кулиничева  Татьяна  Владимировна  Заместитель  руководителя  ВИП  ВСП, 8-980-104-8933</t>
  </si>
  <si>
    <t>Капитальный ремонт систем безопасности. Система видео наблюдения-31 розетка, СКУД-3, ОПС-6; #Обеспечить_СКС_к_15.07.2025. Уличные камеры- 3 шт, порты монтируем внутри помещения
максимально близко к расположению уличных камер</t>
  </si>
  <si>
    <t>https://disk.yandex.ru/d/4LbrIjdfgx4b0g</t>
  </si>
  <si>
    <t xml:space="preserve">Донецк 50005338187 от 22.05.2025 </t>
  </si>
  <si>
    <t xml:space="preserve"> ЮЗБ-8187-01</t>
  </si>
  <si>
    <t xml:space="preserve">адм </t>
  </si>
  <si>
    <t>г Донецк, ул Артема, 130 (4 этаж, комната охраны)</t>
  </si>
  <si>
    <t>Заказчик: Воробьев Дмитрий Вячеславович (2140732) +7 (949) 362-97-33
Сопровождающий на объекте: Воробьев Дмитрий Вячеславович (2140732) +7 (949) 362-97-33</t>
  </si>
  <si>
    <t>Подключение второго АРМ на посту охраны в сеть Sigma</t>
  </si>
  <si>
    <t>https://disk.yandex.ru/d/hEMAxuPWsRH2Iw</t>
  </si>
  <si>
    <t>СИБ-3356-08</t>
  </si>
  <si>
    <t xml:space="preserve"> пгт. Подтесово, пер. Заводской, д.5</t>
  </si>
  <si>
    <t>Заказчик: Лапин Алексей Петрович (356114) +7 (913) 723-56-21
Сопровождающий на объекте: Лапин Алексей Петрович (356114) +7 (913) 723-56-21</t>
  </si>
  <si>
    <t>Перемещение/Восстановление ранее используемых портов в пределах помещения (порт): 2 шт.</t>
  </si>
  <si>
    <t>Требуется восстановить 2 розетки СКС у банкомата</t>
  </si>
  <si>
    <t xml:space="preserve">12785174  </t>
  </si>
  <si>
    <t>https://disk.yandex.ru/d/Up0M8KRorr6sYg</t>
  </si>
  <si>
    <t>ЮЗБ-3656-02</t>
  </si>
  <si>
    <t>г Джанкой ул Ленина 36</t>
  </si>
  <si>
    <t>Заказчик: Букреев Василий Васильевич (1707693) +7 (926) 025-83-09
Сопровождающий на объекте: Спирин Алексей Александрович 8-982-654-1008</t>
  </si>
  <si>
    <t>1 порт СКС для \Wi-fi на потолке. Для точки доступа 7 - указана на плане во вложении. 1М0293852174 
- Спирин Алексей Александрович 8-982-654-1008 - нет точки доступа в окнах 11,12. ЗНР93989225 -
Отсутствует порт скс. Невозможно подключить точку доступа. Исполнитель: Группа АРМ Симферополь, Праведный Дмитрий Андреевич, +7(918)691-28-91</t>
  </si>
  <si>
    <t xml:space="preserve">12783076  </t>
  </si>
  <si>
    <t>https://disk.yandex.ru/d/SmABqb4XgsvxJQ</t>
  </si>
  <si>
    <t>ЮЗБ-3656-03</t>
  </si>
  <si>
    <t xml:space="preserve"> г Симферополь ул Киевская 8, Цокольный этаж</t>
  </si>
  <si>
    <t>Заказчик: Сабадаш Геннадий Викторович (309843) +7 (988) 100-41-39
Сопровождающий на объекте: Калинин Кирилл Антонович, +7(918)331-57-78</t>
  </si>
  <si>
    <t>12785073 </t>
  </si>
  <si>
    <t>Необходимо  построить  СКС  для  подключения  дополнительной  точки  доступа  \Wi-fi .  На  схеме  обозначена красным цветом.</t>
  </si>
  <si>
    <t>https://disk.yandex.ru/d/1OMNlhsj1EfQ4Q</t>
  </si>
  <si>
    <t xml:space="preserve"> ПВБ-7593-45</t>
  </si>
  <si>
    <t>п Энергетик ул Малиновского 7</t>
  </si>
  <si>
    <t>Заказчик: Сорокин Вячеслав Васильевич (456910) +7 (987) 797-21-12
Сопровождающий на объекте: Мухамадиева Дания Айтчановна 8-922-531-7239</t>
  </si>
  <si>
    <t>12783119 </t>
  </si>
  <si>
    <t>https://disk.yandex.ru/d/ihtidLWWzyD8Lg</t>
  </si>
  <si>
    <t>СРБ-4241-06</t>
  </si>
  <si>
    <t xml:space="preserve"> г Калуга ул Маршала Жукова 1 ГО здания: КБ/40/36 Этаж: 2-ой этаж Помещение: Кабинет - 2.6</t>
  </si>
  <si>
    <t>Заказчик: Попова Ирина Юрьевна (1393565) +7 (903) 814-92-02
Сопровождающий  на  объекте:  Попова  Ирина  Юрьевна  (1393565)  +7  (903)  814-92-02/Штырев  Никита Александрович, 79158900238</t>
  </si>
  <si>
    <t>Перемещение/Восстановление ранее используемых портов в пределах помещения (порт): 3 шт.</t>
  </si>
  <si>
    <t>требуется  розетка  СКС  для нового  рабочего  места,  т.к  в  ВСП  добавляют сотрудников  из  закрытых  на переформат офисо</t>
  </si>
  <si>
    <t>12785110 </t>
  </si>
  <si>
    <t>https://disk.yandex.ru/d/3FcYkjz2p2XZAw</t>
  </si>
  <si>
    <t>СРБ-4244-14</t>
  </si>
  <si>
    <t xml:space="preserve"> г.Тула, пл.Крестовоздвиженская, д.1, 3 этаж, к.329</t>
  </si>
  <si>
    <t>Заказчик: Комаров Юрий Алексеевич +7(919)082-17-20
Сопровождающий на объекте: Ефимова Елена Юрьевна 8-915-685-8598</t>
  </si>
  <si>
    <t>Поставка и монтажа напольного ТКШ размером не менее 42U, 800x1000: 3 шт.</t>
  </si>
  <si>
    <t>1)  Демонтаж  4х  ТКШ  действующих  2)  Монтаж  Зх  ТКШ  42U  800x1000  3)  количество  горизонтальных органайзенров по 4 шт в каждый ТКШ</t>
  </si>
  <si>
    <t>https://disk.yandex.ru/d/itCn-KCNvaxGVg</t>
  </si>
  <si>
    <t xml:space="preserve"> СЗБ-8336-05</t>
  </si>
  <si>
    <t>Заказчик: Мельникова Татьяна Васильевна (690343) +7-921-669-1619
Сопровождающий на объекте: Мельникова Татьяна Васильевна (690343) +7-921-669-1619</t>
  </si>
  <si>
    <t>https://disk.yandex.ru/d/qqGI1b99c3SNVQ</t>
  </si>
  <si>
    <t xml:space="preserve"> УБ-5885-41</t>
  </si>
  <si>
    <t>п. Верхнеказымский, мкр. 3-й, д.15</t>
  </si>
  <si>
    <t>Заказчик: Бабаева Зоя Иброгимовна (1816322) +7 (922) 763-90-74
Сопровождающий на объекте: Бабаева Зоя Иброгимовна (1816322) +7 (922) 763-90-74</t>
  </si>
  <si>
    <t>https://disk.yandex.ru/d/ZQAGpgwK8HiUHg</t>
  </si>
  <si>
    <t>УБ-7461-12</t>
  </si>
  <si>
    <t>г. Новый Уренгой, мкр. Мирный, д.6к4, этажи: цокольный, 1</t>
  </si>
  <si>
    <t>Заказчик: Конев Евгений Николаевич (1688622) +7 (932) 092-09-62
Сопровождающий на объекте: СБС: Колебошин Артем Евгеньевич, +7(912)421-94-61</t>
  </si>
  <si>
    <t>Необходим монтаж 3 портов СКС для систем безопасности</t>
  </si>
  <si>
    <t>https://disk.yandex.ru/d/HCWCgskGvlnvpA</t>
  </si>
  <si>
    <t xml:space="preserve"> УБ-5885-40</t>
  </si>
  <si>
    <t xml:space="preserve"> г. Ханты-Мансийск, ул. Комсомольская, 31</t>
  </si>
  <si>
    <t>Заказчик: Назырова Юлия Руслановна +7-902-853-1812
Сопровождающий на объекте: Назырова Юлия Руслановна +7-902-853-1812</t>
  </si>
  <si>
    <t>Прошу  смонтировать  1  дополнительный  сетевой  порт  на  рабочие  места,  отмеченные  на  схеме,  для дальнейшего подключения счетно-сортировочной машинки</t>
  </si>
  <si>
    <t>ПВБ-7593-46</t>
  </si>
  <si>
    <t xml:space="preserve"> с Тоцкое Второе ул Ленина 8</t>
  </si>
  <si>
    <t>Заказчик: Николаев Александр Сергеевич (454084) +7 (912) 843-33-49
Сопровождающий на объекте: Николаев Александр Сергеевич (454084) +7 (912) 843-33-49</t>
  </si>
  <si>
    <t>https://disk.yandex.ru/d/rCovVqJCd1efXw</t>
  </si>
  <si>
    <t>ББ-2932-22</t>
  </si>
  <si>
    <t xml:space="preserve"> п Досатуй ул Юбилейная 4</t>
  </si>
  <si>
    <t>Заказчик: Шипилов Дмитрий Олегович (466252) +7-914-506-9181
Сопровождающий на объекте: Демьянова Ирина Васильевна 8-914-431-6244</t>
  </si>
  <si>
    <t>Для ТСВ и ОПС.</t>
  </si>
  <si>
    <t>12786465 </t>
  </si>
  <si>
    <t>https://disk.yandex.ru/d/Ovln-SmLmDpGxA</t>
  </si>
  <si>
    <t>СРБ-4240-07</t>
  </si>
  <si>
    <t xml:space="preserve"> г. Зубцов, ул. Победы, 37А</t>
  </si>
  <si>
    <t>Заказчик: Яворский Сергей Викторович 8-919-050-0798
Сопровождающий на объекте: Гурина Анна Евгеньевна 8-920-689-3523</t>
  </si>
  <si>
    <t>Необходимо установить 19 розеток для ір-видеокамер согласно исполнительной документации</t>
  </si>
  <si>
    <t>https://disk.yandex.ru/d/gi2Bfm2G3KL4Ig</t>
  </si>
  <si>
    <t xml:space="preserve"> г Ишим ул Малая Садовая 76</t>
  </si>
  <si>
    <t>Заказчик: Миллер Ирина Петровна (98557) Мобильный телефон: +7 (902) 815-62-57
Сопровождающий на объекте: Миллер Ирина Петровна (98557) Мобильный телефон: +7 (902) 815-62-57</t>
  </si>
  <si>
    <t>проект ССМ 2025 Монтаж СКС на РМ для подключения ССМ</t>
  </si>
  <si>
    <t>https://disk.yandex.ru/d/688uo3IQ61EfRw</t>
  </si>
  <si>
    <t>г Архангельск пр-кт Обводный Канал 9кЗ</t>
  </si>
  <si>
    <t>нет данных</t>
  </si>
  <si>
    <t>Требуется новые розетки для подключения 2 видеокамер (сейфовая, коридор на лестнице перед кассой)</t>
  </si>
  <si>
    <t>https://disk.yandex.ru/d/lrutiJLx51_rVQ</t>
  </si>
  <si>
    <t xml:space="preserve"> СЗБ-5128-06</t>
  </si>
  <si>
    <t xml:space="preserve"> г Вологда ул Ленинградская 78,1-ый этаж, Кабинет - 7</t>
  </si>
  <si>
    <t>Заказчик: Мозохин Сергей Николаевич +7-911-504-8251
Сопровождающий на объекте: Седалина Марина Викторовна 8-911-504-4077</t>
  </si>
  <si>
    <t>Требуется установка 1 дополнительной розетки за потолком, в кабинете сотрудников УБ</t>
  </si>
  <si>
    <t>https://disk.yandex.ru/d/YnuoKZWITDnWWA</t>
  </si>
  <si>
    <t>Салехард 50005317401 от 06.05.2025</t>
  </si>
  <si>
    <t xml:space="preserve">УБ-7401-01 </t>
  </si>
  <si>
    <t>Заказчик: Бондарева Ольга Сергеевна 8-926- 195-8046/Лонгортова Екатерина Роальдовна (1989535)
+7-908-862-5941
Сопровождающий на объекте: Лонгортова Екатерина Роальдовна (1989535) +7-908-862-5941</t>
  </si>
  <si>
    <t>12789029 </t>
  </si>
  <si>
    <t>https://disk.yandex.ru/d/hdFmw9S-RyMj4w</t>
  </si>
  <si>
    <t>УБ-7401-02</t>
  </si>
  <si>
    <t>Необходимо  смонтировать  2  дополнительных  порта  на  каждое  рабочее  место,  для  подключения  РО8— терминала и ССМ.</t>
  </si>
  <si>
    <t>https://disk.yandex.ru/d/zAUer4B_4i3quQ</t>
  </si>
  <si>
    <t>УБ-7401-03</t>
  </si>
  <si>
    <t xml:space="preserve"> с Салемал ул Набережная 2</t>
  </si>
  <si>
    <t>https://disk.yandex.ru/d/QxIzfYjULgwbHA</t>
  </si>
  <si>
    <t>УБ-7401-04</t>
  </si>
  <si>
    <t>https://disk.yandex.ru/d/WHyG4WQWE7kx5Q</t>
  </si>
  <si>
    <t xml:space="preserve"> СЗБ-8371-03</t>
  </si>
  <si>
    <t>1140</t>
  </si>
  <si>
    <t xml:space="preserve"> г Петрозаводск ул Соломенская (Соломенное р-н) 23А</t>
  </si>
  <si>
    <t xml:space="preserve">нет данных </t>
  </si>
  <si>
    <t>https://disk.yandex.ru/d/VI4rKkrLF2dlyA</t>
  </si>
  <si>
    <t>ББ-2932-24</t>
  </si>
  <si>
    <t>г. Чита, ул. Бабушкина, 149</t>
  </si>
  <si>
    <t>Заказчик: Семенова Екатерина Владимировна 8-914-463-0350
Сопровождающий на объекте: Семенова Екатерина Владимировна 8-914-463-0350</t>
  </si>
  <si>
    <t>12791735 </t>
  </si>
  <si>
    <t>https://disk.yandex.ru/d/TFwAcqkSzhvKEA</t>
  </si>
  <si>
    <t xml:space="preserve"> с. Уват, ул. Октябрьская, 64А</t>
  </si>
  <si>
    <t>Заказчик: Моргунова Дарья Васильевна 8-995-748-6251
Сопровождающий на объекте: Ахминеева Татьяна Юрьевна 8-982-970-8177</t>
  </si>
  <si>
    <t>Требуется организация СКС розеток для подключения ЖК СУО и диспенсера талонов</t>
  </si>
  <si>
    <t>https://disk.yandex.ru/d/GG5_6IOAK0IU8Q</t>
  </si>
  <si>
    <t xml:space="preserve"> СЗБ-8294-04</t>
  </si>
  <si>
    <t xml:space="preserve">  г.  Архангельск,  ул.  Карла  Либкнехта,  д.36  эт.1,  2-я  шлюзовая, погрузочный бокс</t>
  </si>
  <si>
    <t>Заказчик: Дроздов Олег Алексеевич (1353565)
Сопровождающий на объекте: СБС: Мазалов Игорь Валерьевич, +7(911)874-64-12</t>
  </si>
  <si>
    <t xml:space="preserve">Необходим монтаж 2 портов СКС для ТД Wi-fi </t>
  </si>
  <si>
    <t>https://disk.yandex.ru/d/GGyILGztPJYSxw</t>
  </si>
  <si>
    <t>Новгород 50005338344 от 22.05.2025</t>
  </si>
  <si>
    <t>СЗБ-8344-01</t>
  </si>
  <si>
    <t xml:space="preserve"> г Боровичи ул Сушанская 1В/2</t>
  </si>
  <si>
    <t>Заказчик: Григорьева Елена Викторовна (696110) +7-911-645-5639
Сопровождающий на объекте: Григорьева Елена Викторовна (696110) +7-911-645-5639</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</si>
  <si>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</si>
  <si>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https://disk.yandex.ru/d/ZWOI9DXxTk8ukA</t>
  </si>
  <si>
    <t>СЗБ-8344-02</t>
  </si>
  <si>
    <t>01520</t>
  </si>
  <si>
    <t xml:space="preserve"> д Дуброво ул Ветеранов 17</t>
  </si>
  <si>
    <t>Заказчик: Воронкова Татьяна Петровна (812137) +7-911-606-9904
Сопровождающий на объекте: Воронкова Татьяна Петровна (812137) +7-911-606-9904</t>
  </si>
  <si>
    <t xml:space="preserve">12791698  </t>
  </si>
  <si>
    <t>https://disk.yandex.ru/d/I3FtMmXtuknkpQ</t>
  </si>
  <si>
    <t>ДВБ-3241-09</t>
  </si>
  <si>
    <t>Заказчик: Миронова Наталия Владимировна (287882) +7 (914) 566-79-94
Сопровождающий на объекте: Миронова Наталия Владимировна (287882) +7 (914) 566-79-94</t>
  </si>
  <si>
    <t xml:space="preserve">&amp;ССМ2025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меныпе/больше рабочих мест - прошу смонтировать по 1 сетевому порту на каждое рабочее место. </t>
  </si>
  <si>
    <t>https://disk.yandex.ru/d/nIYAXXHRnlx7SA</t>
  </si>
  <si>
    <t xml:space="preserve"> СРБ-4241-08</t>
  </si>
  <si>
    <t>Заказчик: Бондарева Ольга Сергеевна 8-926-195-8046
Сопровождающий на объекте: Горкина Светлана Михайловна (369398) +7 (905) 642-55-28</t>
  </si>
  <si>
    <t>Необходим монтаж 10-ти портов СКС</t>
  </si>
  <si>
    <t>https://disk.yandex.ru/d/X64Z_7-ICX-Vug</t>
  </si>
  <si>
    <t xml:space="preserve"> СЗБ-8294-05</t>
  </si>
  <si>
    <t xml:space="preserve"> с Красноборск ул Гагарина 43</t>
  </si>
  <si>
    <t>Заказчик: Жимирикин Игорь Сергеевич (1361854) +7-960-019-7716
Сопровождающий на объекте: Оленева Оксана Дмитриевна 8-921-089-2042</t>
  </si>
  <si>
    <t>Необходимо  в  помещении  хранилище/сейфовая  на  потолке  установить  1  (одну)  СКС  розетку  для подключения камеры ТСВ. Подключить розетку в коммутатор банка через патч-панель.</t>
  </si>
  <si>
    <t>https://disk.yandex.ru/d/3Jl76qC--CtXkQ</t>
  </si>
  <si>
    <t>УБ-3394-06</t>
  </si>
  <si>
    <t>УБ-3394-05</t>
  </si>
  <si>
    <t>ВВБ-3137-04</t>
  </si>
  <si>
    <t>УБ-3394-04</t>
  </si>
  <si>
    <t xml:space="preserve">УБ-3394-03 </t>
  </si>
  <si>
    <t>СЗБ-3313-09</t>
  </si>
  <si>
    <t>СРБ-4244-09</t>
  </si>
  <si>
    <t>ВВБ-3137-03</t>
  </si>
  <si>
    <t>СРБ-4244-08</t>
  </si>
  <si>
    <t>ВВБ-3137-02</t>
  </si>
  <si>
    <t>СЗБ-3313-07</t>
  </si>
  <si>
    <t>ВВБ-3137-01</t>
  </si>
  <si>
    <t xml:space="preserve"> СРБ-4244-07</t>
  </si>
  <si>
    <t xml:space="preserve"> СРБ-4244-06 </t>
  </si>
  <si>
    <t>УБ-3394-01</t>
  </si>
  <si>
    <t xml:space="preserve"> СИБ-3351-01</t>
  </si>
  <si>
    <t xml:space="preserve"> СИБ-3355-52</t>
  </si>
  <si>
    <t>адм</t>
  </si>
  <si>
    <t xml:space="preserve"> г. Барнаул, пр-кт Комсомольский, 106А</t>
  </si>
  <si>
    <t>Заказчик: Левитин Борис Владимирович +7-903-912-7664
Сопровождающий на объекте: Кулагин Вячеслав Александрович 8-983-387-7362</t>
  </si>
  <si>
    <t>Необходимо  организовать  порт  СКС  для  подключения  камеры  видео  наблюдения  в  тепловом  узле  в подвальном помещении</t>
  </si>
  <si>
    <t>12797145 </t>
  </si>
  <si>
    <t>https://disk.yandex.ru/d/i-pUZHeVve_oiw</t>
  </si>
  <si>
    <t>СРБ-4241-07</t>
  </si>
  <si>
    <t>Заказчик: Бондарева Ольга Сергеевна
Сопровождающий на объекте: Филяева Людмила Викторовна +7 (905) 640-78-80</t>
  </si>
  <si>
    <t>12796982 </t>
  </si>
  <si>
    <t>Необходимо  смонтировать  по  1  сетевому  порту  на  каждое  рабочее  место  для  дальнейшего  подключения ссм.</t>
  </si>
  <si>
    <t>https://disk.yandex.ru/d/yIIuQTG9J6em2Q</t>
  </si>
  <si>
    <t xml:space="preserve"> УБ-5885-42 </t>
  </si>
  <si>
    <t>Заказчик: Бондарева Ольга Сергеевна 8-926-195-8046
Сопровождающий на объекте: Букин Илья Андреевич 8-929-260-0641</t>
  </si>
  <si>
    <t xml:space="preserve">12797008  </t>
  </si>
  <si>
    <t>https://disk.yandex.ru/d/19NXTX3laB-WLw</t>
  </si>
  <si>
    <t xml:space="preserve"> СЗБ-8186-04</t>
  </si>
  <si>
    <t>01543</t>
  </si>
  <si>
    <t xml:space="preserve"> г Псков ул Коммунальная 41</t>
  </si>
  <si>
    <t>Заказчик: Меланьина Ольга Анатольевна (692241) +7-911-394-9570
Сопровождающий на объекте: Ильин Виталий Владимирович, +7(981)351-40-35</t>
  </si>
  <si>
    <t>#CCM&amp;amp,Wi-fi для Smart Pos2025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Также необходимо сделать дополнительный порт (1шт) в кассе на потолке для
установки ТД \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</si>
  <si>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#CCM&amp;amp,Wi-fi для Smart Pos2025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Также необходимо сделать дополнительный порт (1шт) в кассе на потолке
для установки ТД АѴі-Рі /5 розеток установка в кабель -канал, 1 розетка наружного исполнения.; $1 Обследование проведено. Необходим монтаж шести линий ЛВС .</t>
  </si>
  <si>
    <t>https://disk.yandex.ru/d/yOYYUI7fvl1aGw</t>
  </si>
  <si>
    <t>СЗБ-8336-06</t>
  </si>
  <si>
    <t xml:space="preserve"> г. Мурманск, пр-кт. Ленина, д. 37, эт.1, пом.113</t>
  </si>
  <si>
    <t>Заказчик: Петров Петр Валерьевич (679409) +7-921-725-4096
Сопровождающий на объекте: Петров Петр Валерьевич (679409) +7-921-725-4096</t>
  </si>
  <si>
    <t>Монтаж нового оптического дуплексного порта (два волокна) кат. 082, ОМЗ: 32 шт.</t>
  </si>
  <si>
    <t>ВОЛС 64 sm между телекоммуникационными шкафами пом. 305 и 113 для подключения временных рабочих мест</t>
  </si>
  <si>
    <t>https://disk.yandex.ru/d/FpiXtvjgdyATgA</t>
  </si>
  <si>
    <t xml:space="preserve"> УБ-2402-04 </t>
  </si>
  <si>
    <t xml:space="preserve"> Ханты-Мансийский р-н, с. Цингалы, ул. Советская, д.20</t>
  </si>
  <si>
    <t>Заказчик: Бердюгин Сергей Васильевич 8-912-927-0191
Сопровождающий на объекте: Кучина Дарья Александровна 8-904-479-1609</t>
  </si>
  <si>
    <t>Необходимо установить телекоммуникационный шкаф 18U взамен ТКШ ТСО. Монтаж 4 новых портов СКС.</t>
  </si>
  <si>
    <t>https://disk.yandex.ru/d/AjrS6DvM7deufw</t>
  </si>
  <si>
    <t>ЦЧБ-3545-14</t>
  </si>
  <si>
    <t xml:space="preserve"> г. Воронеж, ул. 9 Января, д.28, эт.1, каб.110 (зимний сад)</t>
  </si>
  <si>
    <t>Заказчик: Иванин Андрей Витальевич +7 (919) 267-38-47
Сопровождающий на объекте: СБС: Чебанов Юрий Сергеевич, +7(910)240-13-73</t>
  </si>
  <si>
    <t>Требуется монтаж 20 портов СКС для РМ.</t>
  </si>
  <si>
    <t>https://disk.yandex.ru/d/RyGQVU5V4u80wQ</t>
  </si>
  <si>
    <t>СРБ-4240-08</t>
  </si>
  <si>
    <t>пгт Новозавидовский ул Транспортная 1</t>
  </si>
  <si>
    <t>Заказчик: Бондарева Ольга Сергеевна
Сопровождающий на объекте: Зибанова Яна Павловна +7 (910) 937-48-03</t>
  </si>
  <si>
    <t>Необходимо  смонтировать  по  1  сетевому  порту  на  каждое  рабочее  место  для  дальнейшего  подключения счетно-сортировочной машинки.</t>
  </si>
  <si>
    <t>https://disk.yandex.ru/d/v2ktHzMwm1_8zA</t>
  </si>
  <si>
    <t xml:space="preserve"> СЗБ-8371-04</t>
  </si>
  <si>
    <t xml:space="preserve"> г. Костомукша, ул. Калевала, 14</t>
  </si>
  <si>
    <t>Заказчик: Емельянов Константин Иванович 8-921-701-8794
Сопровождающий на объекте: Щипанова Елена Викторовна 8-921-604-1961</t>
  </si>
  <si>
    <t>Требуется  провести  монтаж  розетки  СКС  в  помещении  заряжания/разряжания  оружия  с  целью  подключения видеокамеры в сеть банка (к видеорегистратору)</t>
  </si>
  <si>
    <t>https://disk.yandex.ru/d/ZGHz8kfwnVDLSw</t>
  </si>
  <si>
    <t xml:space="preserve"> г. Омск, ул. Звездова, 101А</t>
  </si>
  <si>
    <t>Заказчик: Киц Валерий Викторович 8-544-91147
Сопровождающий на объекте: Жилин Павел Геннадьевич +7-913-630-1159</t>
  </si>
  <si>
    <t>СКС кат. 5е в кол-ве: 74 шт.</t>
  </si>
  <si>
    <t>Необходимо  выполнить  монтаж  запотолочных  СКС  розеток  для  подключения  видеокамер.  Розетки  СКС  для уличных видеокамер смонтировать внутри периметра ВСП.</t>
  </si>
  <si>
    <t>https://disk.yandex.ru/d/fMh3Fcvc5LQYxQ</t>
  </si>
  <si>
    <t>СРБ-4244-15</t>
  </si>
  <si>
    <t xml:space="preserve"> г Тула ул Кирова/Кутузова 188/6</t>
  </si>
  <si>
    <t>Заказчик: Старкова Юлия Николаевна (367365) +7 (961) 260-07-30
Сопровождающий на объекте: Старкова Юлия Николаевна (367365) +7 (961) 260-07-30</t>
  </si>
  <si>
    <t>&amp;ССМ2025 Монтаж 1 СКС для ССМ</t>
  </si>
  <si>
    <t>12802418 </t>
  </si>
  <si>
    <t>https://disk.yandex.ru/d/B5kfJxlgh7lLwQ</t>
  </si>
  <si>
    <t xml:space="preserve"> п Октябрьский ул Ленина 24</t>
  </si>
  <si>
    <t>Заказчик: Шатунова Лариса Викторовна (1899862) +7 (922) 488-65-34
Сопровождающий на объекте: Шатунова Лариса Викторовна (1899862) +7 (922) 488-65-34</t>
  </si>
  <si>
    <t>&amp;ССМ2025 монтаж СКС для подключения ССМ</t>
  </si>
  <si>
    <t>https://disk.yandex.ru/d/-Yt8t1-3mcJS8g</t>
  </si>
  <si>
    <t>СИБ-3358-15</t>
  </si>
  <si>
    <t>233</t>
  </si>
  <si>
    <t>Заказчик: Пешкова Юлия Васильевна (113342) +7 (913) 974-20-58
Сопровождающий на объекте: Пешкова Юлия Васильевна (113342) +7 (913) 974-20-58</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</si>
  <si>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</si>
  <si>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12800319 </t>
  </si>
  <si>
    <t>https://disk.yandex.ru/d/EuQMw4e1RfQf0g</t>
  </si>
  <si>
    <t>УБ-7461-14</t>
  </si>
  <si>
    <t>Заказчик: +7 (932) 056-64-95
Сопровождающий на объекте: +7 (932) 056-64-95</t>
  </si>
  <si>
    <t xml:space="preserve">12802115  </t>
  </si>
  <si>
    <t>Кабинет  -3.10  порты  выведены,  но  не  работают.  Необходим  ремонт  и  переподключение  рабочего  места  в новые порты</t>
  </si>
  <si>
    <t>https://disk.yandex.ru/d/7xm8BpwX-FY_VQ</t>
  </si>
  <si>
    <t xml:space="preserve"> СИБ-3351-08</t>
  </si>
  <si>
    <t xml:space="preserve"> г Северск п Самусь ул Ленина 12</t>
  </si>
  <si>
    <t>Заказчик: Вершинина Анастасия Александровна (1418029) +7 (923) 437-77-75
Сопровождающий на объекте: Орлов Константин Владимирович, +7(913)813-84-97</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</si>
  <si>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меньше/больше рабочих мест - прошу смонтировать по 1 сетевому порту на каждое рабочее место. На плане белым кружком помечен телекоммуникаций шкаф. Красными кружками помечены рабочие места</t>
  </si>
  <si>
    <t>https://disk.yandex.ru/d/Pg7i9blclumPag</t>
  </si>
  <si>
    <t>Казань 50005013119 от 09.07.2024</t>
  </si>
  <si>
    <t>СИБ-3355-53</t>
  </si>
  <si>
    <t xml:space="preserve"> г Барнаул пр-кт Ленина 20</t>
  </si>
  <si>
    <t>Заказчик: Бондарева Ольга Сергеевна
Сопровождающий на объекте: Якимова Марина Николаевна 8-903-995-3087</t>
  </si>
  <si>
    <t>Прошу  смонтировать  1  дополнительный  сетевой  порт  на  каждое  рабочее  место  в  ВСП  для  дальнейшего подключения счетно-сортировочной машинки.</t>
  </si>
  <si>
    <t>https://disk.yandex.ru/d/WOkWqWyb2AGGlg</t>
  </si>
  <si>
    <t>СИБ-3356-11</t>
  </si>
  <si>
    <t xml:space="preserve"> пгт Краснокаменск ул Центральная 7</t>
  </si>
  <si>
    <t>Заказчик: Бондарева Ольга Сергеевна
Сопровождающий на объекте: Добарина Наталья Николаевна (1747714) +7 (902) 010-77-05</t>
  </si>
  <si>
    <t>12807037 </t>
  </si>
  <si>
    <t>https://disk.yandex.ru/d/rrSdKk8so6pXJg</t>
  </si>
  <si>
    <t xml:space="preserve"> СИБ-3358-16</t>
  </si>
  <si>
    <t xml:space="preserve"> г Омск ул Некрасова 2</t>
  </si>
  <si>
    <t>Заказчик: Проводилова Юлия Владимировна (109786) +7 (904) 327-56-72
Сопровождающий на объекте: Проводилова Юлия Владимировна (109786) +7 (904) 327-56-72</t>
  </si>
  <si>
    <t>&amp;ССМ2025 Монтаж 3 СКС для подключения ССМ</t>
  </si>
  <si>
    <t>12807136 </t>
  </si>
  <si>
    <t>https://disk.yandex.ru/d/Aned2kWxwVK-qA</t>
  </si>
  <si>
    <t xml:space="preserve"> СРБ-8255-02</t>
  </si>
  <si>
    <t>00267</t>
  </si>
  <si>
    <t xml:space="preserve"> Брянская обл, п.Суземка, ул.Вокзальная, 49а</t>
  </si>
  <si>
    <t>Необходимо установить ТКШ, удовлетворяющий требованиям Стандарта. Тип монтажа- напольный; Габариты- не менее 32П 600*600мм; дверь одностворчатая. Взамен имеющегося ТКШ. Монтаж новых портов не требуется.</t>
  </si>
  <si>
    <t>Заказчик: Бакун Дмитрий Владимирович +79103374207
Сопровождающий на объекте: Пархутина Лидия Ивановна 8-910-295-5705</t>
  </si>
  <si>
    <t>12805898 </t>
  </si>
  <si>
    <t>https://disk.yandex.ru/d/F3_SaqVNNyIENQ</t>
  </si>
  <si>
    <t>Вологда 50005338382 от 22.05.2025</t>
  </si>
  <si>
    <t>11</t>
  </si>
  <si>
    <t xml:space="preserve"> г. Вологда, ул. Михаила Поповича, д.20 к.Б</t>
  </si>
  <si>
    <t>Заказчик: Дресвянкин Никита Евгеньевич8-996-945-1638
Сопровождающий на объекте: Дресвянкин Никита Евгеньевич8-996-945-1638</t>
  </si>
  <si>
    <t>1)  демонтаж  действующего  ТКШ  2)  монтаж  и  поставка  нового  ТКШ  12П  3)  перенос  оборудования  из старого в новый 4) минимум 2 горизонтальных органайзера</t>
  </si>
  <si>
    <t>https://disk.yandex.ru/d/oWNpT63sQketxw</t>
  </si>
  <si>
    <t>СИБ-3356-10</t>
  </si>
  <si>
    <t>Заказчик: Судаева Татьяна Ивановна (269020) +7 (908) 326-10-26
Сопровождающий на объекте: Судаева Татьяна Ивановна (269020) +7 (908) 326-10-26</t>
  </si>
  <si>
    <t>https://disk.yandex.ru/d/8fModVI3dWCCdg</t>
  </si>
  <si>
    <t>ЦЧБ-3545-15</t>
  </si>
  <si>
    <t>Красное, площадь Революции, 2 ст А</t>
  </si>
  <si>
    <t>Заказчик: Федоренко Максим Леонидович (998003627) +7 (980) 543-82-66
Сопровождающий на объекте: Федоренко Максим Леонидович (998003627) +7 (980) 543-82-66</t>
  </si>
  <si>
    <t>необходимо организовать порты СКС от УС до ТКШ</t>
  </si>
  <si>
    <t>https://disk.yandex.ru/d/jovIcGjuFHomfA</t>
  </si>
  <si>
    <t>демонтаж портов при замене ткш</t>
  </si>
  <si>
    <t>УБ-7461-13</t>
  </si>
  <si>
    <t xml:space="preserve"> г.Новый Уренгой, микрорайон Мирный 6,корпус 4</t>
  </si>
  <si>
    <t>Заказчик: Кузнецов Андрей Алексеевич 8-55111722
Сопровождающий на объекте: Колебошин Артем Евгеньевич, +7(912)421-94-61</t>
  </si>
  <si>
    <t>Требуется восстановить работу двух сетевых розеток</t>
  </si>
  <si>
    <t>https://disk.yandex.ru/d/Qxvo-9LZLmXvBw</t>
  </si>
  <si>
    <t>СЗБ-8294-06</t>
  </si>
  <si>
    <t>п Куликово ул Плакидина 33,1-ый этаж</t>
  </si>
  <si>
    <t>Заказчик: Коротков Олег Андреевич (298102) +7-906-285-6002
Сопровождающий на объекте: Колмогорцева Елена Вячеславовна 8-911-672-7754</t>
  </si>
  <si>
    <t>Требуется создание розетки СКС для подключения видеокамеры</t>
  </si>
  <si>
    <t>https://disk.yandex.ru/d/j4-LS8WV8jkHgQ</t>
  </si>
  <si>
    <t>Курск 50005338383 от 22.05.2025</t>
  </si>
  <si>
    <t xml:space="preserve"> ЦЧБ-8383-01</t>
  </si>
  <si>
    <t>218</t>
  </si>
  <si>
    <t xml:space="preserve"> Железногорск ул Гайдара 5</t>
  </si>
  <si>
    <t>Заказчик: Хамутовский Кирилл Александрович 79103155431
Сопровождающий на объекте: инженер СБС Кранкус Эдуард Анатольевич, +7(915)516-76-40</t>
  </si>
  <si>
    <t>12809619 </t>
  </si>
  <si>
    <t>https://disk.yandex.ru/d/u9Z06C39AspUKg</t>
  </si>
  <si>
    <t>СЗБ-8382-01</t>
  </si>
  <si>
    <t>СЗБ-8382-02</t>
  </si>
  <si>
    <t xml:space="preserve"> УБ-3394-07</t>
  </si>
  <si>
    <t>81</t>
  </si>
  <si>
    <t xml:space="preserve"> Сокольский район, д. Воробьево, ул. Центральная, д.2</t>
  </si>
  <si>
    <t>Заказчик: Дресвянкин Никита Евгеньевич8-996-945-1638
Сопровождающий на объекте: Дресвянкин Никита Евгеньевич8-996-945-1638/Некрасов Сергей
Николаевич, +7(981)420-05-31</t>
  </si>
  <si>
    <t>Необходимо  установить  телекоммуникационный  шкаф  12U  взамен  старого  ТКШ  с  переносом  СКС  в  новый ТКШ.</t>
  </si>
  <si>
    <t>https://disk.yandex.ru/d/lqlxqnL4-_tUWg</t>
  </si>
  <si>
    <t xml:space="preserve"> СЗБ-8186-05</t>
  </si>
  <si>
    <t>01851</t>
  </si>
  <si>
    <t xml:space="preserve"> г Великие Луки пр-кт Ленина 41</t>
  </si>
  <si>
    <t>Заказчик: Красноруцкий Виктор Евгеньевич 79581344014
Сопровождающий на объекте: Кузина Надежда Викторовна 8-953-232-0296</t>
  </si>
  <si>
    <t>Необходимо произвести монтаж СКС до планируемых мест установки точек доступа \Wi-fi. На схеме во вложении места обозначены синими кружками, желтые (и 1 красный) - уже смонтированные точки. Итого 2 СКС на 1м этаже, 4 СКС на 2м этаже и 3 СКС на Зм этаже = 9 СКС в сумме.</t>
  </si>
  <si>
    <t>12809358 </t>
  </si>
  <si>
    <t>https://disk.yandex.ru/d/NqpGoQ3l-5V4jg</t>
  </si>
  <si>
    <t>СИБ-3355-54</t>
  </si>
  <si>
    <t xml:space="preserve"> г. Барнаул, рп. Южный, ул. Чайковского, д.29, предкассовая зона</t>
  </si>
  <si>
    <t>Заказчик: Ивакина Нина Федоровна +7 (913) 241-23-15
Сопровождающий на объекте: Ивакина Нина Федоровна +7 (913) 241-23-15</t>
  </si>
  <si>
    <t>12810534 </t>
  </si>
  <si>
    <t>https://disk.yandex.ru/d/NtO1Lz3DAENI8g</t>
  </si>
  <si>
    <t>СИБ-3353-17</t>
  </si>
  <si>
    <t>Заказчик: Ломакин Денис Георгиевич (1559818) +7 (903) 909-23-58
Сопровождающий на объекте: Ломакин Денис Георгиевич (1559818) +7 (903) 909-23-58</t>
  </si>
  <si>
    <t xml:space="preserve">на 7 этаже здания ГОСБ, г. Кемерово, пр. Октябрьский 53, в кабинете 7.13 необходимо смонтировать сеть СКС для новых рабочих мест, а также для подключения принтера. Общее количество розеток 8. </t>
  </si>
  <si>
    <t>https://disk.yandex.ru/d/1X89AMdCwulXSg</t>
  </si>
  <si>
    <t xml:space="preserve"> ЦЧБ-3549-17</t>
  </si>
  <si>
    <t xml:space="preserve"> г Липецк ул А.Г. Стаханова 41</t>
  </si>
  <si>
    <t>СЗБ-8336-07</t>
  </si>
  <si>
    <t>г Мурманск пр-кт Ленина 92</t>
  </si>
  <si>
    <t>Заказчик: Евтеева Анна Анатольевна (1810460) +7-989-997-1347
Сопровождающий  на  объекте:  Евтеева  Анна  Анатольевна  (1810460)  +7-989-997-1347,Артем  Андреевич  , тел. 89813028031</t>
  </si>
  <si>
    <t>Wi-fi  для  8таг1-РО82025  Дополнительный  порт  (1шт)  в  кассе  (круг  с  восклицательным  знаком на  схеме) на потолке для установки ТД \Wi-fi</t>
  </si>
  <si>
    <t>https://disk.yandex.ru/d/d6RAiJzXyF5PLg</t>
  </si>
  <si>
    <t>Орёл 50005338353 от 22.05.2025</t>
  </si>
  <si>
    <t>ЦЧБ-8353-01</t>
  </si>
  <si>
    <t>г Волхов ул Ленина 37.1-ый этаж</t>
  </si>
  <si>
    <t>Заказчик: Кондаурова Юлия Александровна (407445) +7 (953) 612-41-81
Сопровождающий на объекте: Синьков Андрей Александрович, +7(910)301-38-43</t>
  </si>
  <si>
    <t>Необходимо сделать 44 порта</t>
  </si>
  <si>
    <t>12809812 </t>
  </si>
  <si>
    <t>https://disk.yandex.ru/d/y7uRTQtkq6vCrg</t>
  </si>
  <si>
    <t xml:space="preserve"> ВВБ-3137-05</t>
  </si>
  <si>
    <t xml:space="preserve"> с. Киясово, ул. Советская, д.2</t>
  </si>
  <si>
    <t>Заказчик: Евсеенко Владимир Васильевич (810604) +7 (919) 904-35-15
Сопровождающий на объекте: Шамшурина Елена Сергеевна 8-922-691-5777</t>
  </si>
  <si>
    <t>Необходимо выполнить монтаж 18 пртов СКС для камер наблюдения. На схеме: желтые (16шт) - замена аналоговых, синие (2шт) - новые. Для камер обозначены^ на схеме на улице, монтаж выполнить в
помещении</t>
  </si>
  <si>
    <t>12811139 </t>
  </si>
  <si>
    <t>https://disk.yandex.ru/d/hXtRCAtYaExdhQ</t>
  </si>
  <si>
    <t xml:space="preserve"> СИБ-3351-09</t>
  </si>
  <si>
    <t xml:space="preserve"> г Северск пр-кт Коммунистический 38</t>
  </si>
  <si>
    <t>Заказчик: Митрохин Антон Сергеевич (814608) +7 (923) 427-57-17
Сопровождающий на объекте: Митрохин Антон Сергеевич (814608) +7 (923) 427-57-17</t>
  </si>
  <si>
    <t>12810735 </t>
  </si>
  <si>
    <t>Требуется монтаж 3 портов СКС для ССМ</t>
  </si>
  <si>
    <t>https://disk.yandex.ru/d/kndyevmQCcBEtQ</t>
  </si>
  <si>
    <t>СЗБ-8371-05</t>
  </si>
  <si>
    <t>02054</t>
  </si>
  <si>
    <t xml:space="preserve"> г  Кемь  ул  Гидростроителей  68,  2-ой  этаж,  Комната  для
заряжения и разряжения оружия</t>
  </si>
  <si>
    <t>Заказчик: Емельянов Константин Иванович +7 (921) 701-87-94
Сопровождающий на объекте: Охлопкова Ирина Игоревна, +7(911)412-63-29</t>
  </si>
  <si>
    <t>https://disk.yandex.ru/d/fUwq7_C3bPI0Rw</t>
  </si>
  <si>
    <t>Горно-Алтайск 50005338288 от 22.05.2025</t>
  </si>
  <si>
    <t xml:space="preserve"> Майминский р-н, с. Кызыл-Озек, ул. Советская, д.94</t>
  </si>
  <si>
    <t>Заказчик: Юраков А. Ю. 8-67293230
Сопровождающий на объекте: Надежда +7-903-919-9657</t>
  </si>
  <si>
    <t>Необходимо установить ТКШ, удовлетворяющий требованиям Стандарта. Тип монтажа- напольный;
Габариты- не менее 32U 600*600мм; дверь одностворчатая взамен имеющегося. А также требуется- монтаж 2 новых портов СКС для РМ (окно №1), 1 новый порт СКС для УС. Минимум 3 шт. горизонтальных 
организатора, 2 полки, 2 вертикальных организатора и 2 РОСТ.</t>
  </si>
  <si>
    <t>ПВБ-7593-47</t>
  </si>
  <si>
    <t>г. Бузулук, Комсомольская,100</t>
  </si>
  <si>
    <t>Заказчик: Кислов Дмитрий Витальевич (1814892) +7 (917) 826-06-29
Сопровождающий на объекте:</t>
  </si>
  <si>
    <t>Монтаж 1 порта ССМ для ТД \Wi-fi согласно схеме</t>
  </si>
  <si>
    <t>https://disk.yandex.ru/d/elf0PVNWNoZbLw</t>
  </si>
  <si>
    <t>СИБ-3358-19</t>
  </si>
  <si>
    <t>г. Омск, ул. Маршала Жукова, д.4/1 эт.1, Кабинет - 1.1.В.06</t>
  </si>
  <si>
    <t>Заказчик: Денисенко Евгений Викторович (1575423) +7 (913) 658-11-77
Сопровождающий на объекте: Сачков Александр Леонидович, 8(983)528-79-68</t>
  </si>
  <si>
    <t>12811517 </t>
  </si>
  <si>
    <t>https://disk.yandex.ru/d/JIht6WG090mgWg</t>
  </si>
  <si>
    <t>СРБ-4244-16</t>
  </si>
  <si>
    <t>Заказчик: Засобина Татьяна Валерьевна (1749616) +7 (960) 619-35-25
Сопровождающий на объекте: Валов Алексей Юрьевич (инженер СБС), +7(910)702-80-96</t>
  </si>
  <si>
    <t>Перемещение/Восстановление ранее используемых портов в пределах помещения (порт): 10 шт.</t>
  </si>
  <si>
    <t>Перенос  рабочего  места:  выполнить  опуск  кабеля  через  люк  в  запотолочное  пространство  1-го этажа.(уточнить у Заказчика фронт работ). В ВСП высокие потолки!</t>
  </si>
  <si>
    <t xml:space="preserve">Демонтаж 4х ТКШ действуйющих </t>
  </si>
  <si>
    <t>12811421 </t>
  </si>
  <si>
    <t>https://disk.yandex.ru/d/zolOKG9dbO3R5Q</t>
  </si>
  <si>
    <t xml:space="preserve">СИБ-3356-12 </t>
  </si>
  <si>
    <t xml:space="preserve"> пгт Курагино ул Партизанская 45А</t>
  </si>
  <si>
    <t>Заказчик: Лянгузова Надежда Николаевна (272805) +7 (950) 978-31-69
Сопровождающий на объекте: Лянгузова Надежда Николаевна (272805) +7 (950) 978-31-69</t>
  </si>
  <si>
    <t>Монтаж 7 портов для ССМ</t>
  </si>
  <si>
    <t>https://disk.yandex.ru/d/rdjkXizmaU6X1g</t>
  </si>
  <si>
    <t>СИБ-3358-20</t>
  </si>
  <si>
    <t>с Красноярка ул Ленина 6</t>
  </si>
  <si>
    <t>Заказчик: Марченко Светлана Анатольевна (114887) +7 (906) 991-06-75
Сопровождающий на объекте: Марченко Светлана Анатольевна (114887) +7 (906) 991-06-75</t>
  </si>
  <si>
    <t>https://disk.yandex.ru/d/GJEvFdrdGA3s8g</t>
  </si>
  <si>
    <t>СИБ-3745-79</t>
  </si>
  <si>
    <t xml:space="preserve"> Новокузнецк ул Тольятти (Центральный р-н) зд27</t>
  </si>
  <si>
    <t>Заказчик: Кирьянова Екатерина Владимировна (1323220) +7 (909) 514-41-59
Сопровождающий на объекте: Кирьянова Екатерина Владимировна (1323220) +7 (909) 514-41-59</t>
  </si>
  <si>
    <t>в каб.324 выполнить протяжку новых портов СКС для РМ в каб.326 обжать 3 кабеля и протянуть на еще один стол,</t>
  </si>
  <si>
    <t>https://disk.yandex.ru/d/TSS0Xj5HAJvuWg</t>
  </si>
  <si>
    <t xml:space="preserve"> ЦЧБ-8383-02</t>
  </si>
  <si>
    <t xml:space="preserve"> г Железногорск ул Ленина 16</t>
  </si>
  <si>
    <t>Заказчик: Аникушина Светлана Викторовна 79539533199
Сопровождающий на объекте: Аникушина Светлана Викторовна 79539533199, Кранкус Эдуард
Анатольевич, +7(915)516-76-40</t>
  </si>
  <si>
    <t>На  месте  установки  дополнительных  портов  ранее  стоял  УС,  провода  от  СКС  остались  на  месте  установки за гипсокартонной стеной, закрыты заглушкой. Требуется монтаж СКС для УС</t>
  </si>
  <si>
    <t>https://disk.yandex.ru/d/WxAqNBkcW9hpyw</t>
  </si>
  <si>
    <t xml:space="preserve"> СИБ-8288-01</t>
  </si>
  <si>
    <t>https://disk.yandex.ru/d/odxjExNQZj_65w</t>
  </si>
  <si>
    <t>ББ-2933-15</t>
  </si>
  <si>
    <t xml:space="preserve"> с. Петропавловка, ул. Терешковой, д.7</t>
  </si>
  <si>
    <t>Заказчик: Суровцева Екатерина Петровна (1779957) +7 (951) 620-71-24
Сопровождающий на объекте: Булутов Алексей Анатольевич, +7(914)840-01-29</t>
  </si>
  <si>
    <t>&amp;ССМ2025 Работы проводятся в рамках проекта Подключения ССМ в ВСП Банка. Места монтажа отмечены КРУЖОЧКОМ.</t>
  </si>
  <si>
    <t>https://disk.yandex.ru/d/dpkdhnEfK5slng</t>
  </si>
  <si>
    <t>СИБ-3358-18</t>
  </si>
  <si>
    <t>Заказчик: Денисенко Евгений Викторович (1575423) +7 (913) 658-11-77
Сопровождающий на объекте: Сачков Александр Леонидович, Романовский Илья Витальевич-
89831100236,89136609451</t>
  </si>
  <si>
    <t>Для подключения видео панелей вконференц зале № 1 и №2 к системе мониторинга необходимо установить 10 портов СКС.</t>
  </si>
  <si>
    <t>2815399 </t>
  </si>
  <si>
    <t>https://disk.yandex.ru/d/3Je38SYPlP2fRw</t>
  </si>
  <si>
    <t xml:space="preserve"> ЦЧБ-3549-18</t>
  </si>
  <si>
    <t xml:space="preserve"> г Липецк ул Первомайская 2 Этаж: 5-ый этаж</t>
  </si>
  <si>
    <t>Заказчик: Истомин Александр Валентинович (401210) +7 (950) 809-52-41
Сопровождающий на объекте: Истомин Александр Валентинович (401210) +7 (950) 809-52-41</t>
  </si>
  <si>
    <t>Подключение трех ПК. Необходимо установить три информационные розетки.</t>
  </si>
  <si>
    <t>https://disk.yandex.ru/d/JNOhQYhYxKpeYA</t>
  </si>
  <si>
    <t>СРБ-4261-07</t>
  </si>
  <si>
    <t xml:space="preserve"> рп Старожилово ул Советская 2А</t>
  </si>
  <si>
    <t>Заказчик: Макаров Сергей Владимирович (626854) +7 (915) 620-30-80
Сопровождающий на объекте: Макаров Сергей Владимирович (626854) +7 (915) 620-30-80</t>
  </si>
  <si>
    <t>Для подключения ІР видеокамер установить сетевые розетки в местах установки видеокамер.</t>
  </si>
  <si>
    <t>12815381 </t>
  </si>
  <si>
    <t>https://disk.yandex.ru/d/53VFCub4iMmDJg</t>
  </si>
  <si>
    <t>СЗБ-8382-03</t>
  </si>
  <si>
    <t xml:space="preserve"> Вытегорский район, п. Депо, пер. Почтовый, д.4</t>
  </si>
  <si>
    <t>Заказчик: Дресвянкин Никита Евгеньевич 8-58651846
Сопровождающий   на   объекте:   Дресвянкин   Никита   Евгеньевич8-996-945-1638/   Кузнецов   Петр   Олегович, +7(911)523-61-62</t>
  </si>
  <si>
    <t>ТКШ12U</t>
  </si>
  <si>
    <t>12815405 </t>
  </si>
  <si>
    <t>1) поставка  и монтаж 12П  2) перенос оборудования из  старого  в  новый  3) минимум 3 горизонтальных органайзера</t>
  </si>
  <si>
    <t>https://disk.yandex.ru/d/X8m9TVzgwTfzCg</t>
  </si>
  <si>
    <t>ББ-2933-16</t>
  </si>
  <si>
    <t xml:space="preserve"> г Закаменск ул Ленина 25</t>
  </si>
  <si>
    <t>Заказчик: Батуева Туяна Викторовна +7 (914) 985-97-26
Сопровождающий на объекте: Батуева Туяна Викторовна +7 (914) 985-97-26</t>
  </si>
  <si>
    <t>12815816 </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</si>
  <si>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меньше/больше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</si>
  <si>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https://disk.yandex.ru/d/j3sIZ-jsu60vIQ</t>
  </si>
  <si>
    <t>ВВБ-3137-06</t>
  </si>
  <si>
    <t>Заказчик: Евсеенко Владимир Васильевич (810604) +7 (919) 904-35-15
Сопровождающий на объекте: Жмыхов Михаил Петрович, +7(982)116-53-12</t>
  </si>
  <si>
    <t>Для обеспечения охраны здания, вариант подводки с внутренней стороны помещения нас устраивает</t>
  </si>
  <si>
    <t>https://disk.yandex.ru/d/UwkZYDs6LTxRhg</t>
  </si>
  <si>
    <t>СИБ-3353-18</t>
  </si>
  <si>
    <t>г Мыски ул Советская 42</t>
  </si>
  <si>
    <t>Заказчик: Вертун Екатерина Сергеевна (923416) +7 (980) 998-14-02
Сопровождающий на объекте: Вертун Екатерина Сергеевна (923416) +7 (980) 998-14-02</t>
  </si>
  <si>
    <t>Необходимо смонтировать СКС розетки окноі, окно2, окноЗ, окноб, окно7</t>
  </si>
  <si>
    <t>12815867 </t>
  </si>
  <si>
    <t>https://disk.yandex.ru/d/Bl6V6ZbsnOfS1g</t>
  </si>
  <si>
    <t xml:space="preserve"> СЗБ-8186-06</t>
  </si>
  <si>
    <t>1627</t>
  </si>
  <si>
    <t xml:space="preserve"> д Верхний Мост Нет Нет</t>
  </si>
  <si>
    <t>Заказчик: Григорьева Юлия Викторовна (1768593) +7-911-696-1216
Сопровождающий на объекте: Григорьева Юлия Викторовна (1768593) +7-911-696-1216</t>
  </si>
  <si>
    <t>https://disk.yandex.ru/d/POZiEW0yeQBaiA</t>
  </si>
  <si>
    <t xml:space="preserve"> СИБ-3356-13</t>
  </si>
  <si>
    <t>г Минусинск ул Абаканская 61</t>
  </si>
  <si>
    <t>Заказчик: Скворцова Марина Александровна (270224) +7 (902) 996-18-75
Сопровождающий на объекте: Скворцова Марина Александровна (270224) +7 (902) 996-18-75</t>
  </si>
  <si>
    <t>#ССМ&amp;атр;Wi-fi_Wi-fi для Smart Pos2025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Также необходимо сделать дополнительный порт (1шт) в кассе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</si>
  <si>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https://disk.yandex.ru/d/vhkTypxVy1jiXA</t>
  </si>
  <si>
    <t>СИБ-3358-21</t>
  </si>
  <si>
    <t>269</t>
  </si>
  <si>
    <t>с Дружино ул Средняя Іа</t>
  </si>
  <si>
    <t>Заказчик: Матвиенко Светлана Васильевна (109391) +7 (904) 327-57-88
Сопровождающий на объекте: Матвиенко Светлана Васильевна (109391) +7 (904) 327-57-88</t>
  </si>
  <si>
    <t>12815892 </t>
  </si>
  <si>
    <t>https://disk.yandex.ru/d/u3JNZJxKcIuU2g</t>
  </si>
  <si>
    <t xml:space="preserve"> СРБ-4261-08</t>
  </si>
  <si>
    <t xml:space="preserve"> г. Новомичуринск, пр-кт Смирягина, 29</t>
  </si>
  <si>
    <t>Заказчик: Бизяева Татьяна Александровна 8-915-626-7688
Сопровождающий на объекте: Бизяева Татьяна Александровна 8-915-626-7688</t>
  </si>
  <si>
    <t>Требуется 1 сетевой порт для ССМ на каждом рабочем месте, где не хватает порта для подключения счетно-сортировочной машинки</t>
  </si>
  <si>
    <t>https://disk.yandex.ru/d/Z9jmnGeOYF-9vw</t>
  </si>
  <si>
    <t xml:space="preserve"> СИБ-3358-17</t>
  </si>
  <si>
    <t>ВВБ-3137-07</t>
  </si>
  <si>
    <t xml:space="preserve"> г Глазов ул Мира 24</t>
  </si>
  <si>
    <t>Заказчик: Евсеенко Владимир Васильевич (810604) +7 (919) 904-35-15
Сопровождающий на объекте: Поздеев Иван Рудольфович, +7(912)440-02-85</t>
  </si>
  <si>
    <t>Необходимо  протянуть  кабель  для  подключения  ІР-видеокамер  в  количестве  30  ед./Порты  для  камер обозначены цифрами</t>
  </si>
  <si>
    <t>https://disk.yandex.ru/d/VjPsgX4lMPSMpQ</t>
  </si>
  <si>
    <t>ВВБ-3137-08</t>
  </si>
  <si>
    <t xml:space="preserve"> с. Юкаменское, ул. Победы, 1Б
Состав работ:</t>
  </si>
  <si>
    <t>Заказчик: Евсеенко Владимир Васильевич 8-919-904-3515
Сопровождающий на объекте: Городилова Лариса Гафиатулловна 8-912-747-4134</t>
  </si>
  <si>
    <t>Необходимо  протянуть  кабель  для  подключения  ІР-видеокамер  в  количестве  16  ед.  &amp;ТСО2025 #Обеспечить_СКС_к_15.09.2025</t>
  </si>
  <si>
    <t>https://disk.yandex.ru/d/n7yeGTjc4loTvQ</t>
  </si>
  <si>
    <t xml:space="preserve"> СИБ-3353-19</t>
  </si>
  <si>
    <t>Заказчик: Кирьянова Екатерина Владимировна
Сопровождающий на объекте: Кирьянова Екатерина Владимировна (1323220) +7 (909) 514-41-59</t>
  </si>
  <si>
    <t>https://disk.yandex.ru/d/EvR1irJVggmJdw</t>
  </si>
  <si>
    <t>СРБ-4240-09</t>
  </si>
  <si>
    <t xml:space="preserve"> г Тверь ул Хрустальная 61,1-ый этаж, Предкладовая (КИЦ)</t>
  </si>
  <si>
    <t>Заказчик: Цветков Александр Борисович 8-910-647-0511
Сопровождающий на объекте: Бабаев Руслан Салманович, +7(919)060-03-95</t>
  </si>
  <si>
    <t>СКС кат. 5е в кол-ве: 72 шт.</t>
  </si>
  <si>
    <t>создать  инф.  розетки  для  подключения  считывателей  СКУД  8І6ЦВ.  в  соответствие  с  приложенным проектом.</t>
  </si>
  <si>
    <t xml:space="preserve">12818633  </t>
  </si>
  <si>
    <t>https://disk.yandex.ru/d/27QDfzbs1HtjuQ</t>
  </si>
  <si>
    <t>12820118 </t>
  </si>
  <si>
    <t>СИБ-3356-14</t>
  </si>
  <si>
    <t xml:space="preserve"> Лесосибирск мкр 9-й 2Б</t>
  </si>
  <si>
    <t>Заказчик: Чурилов Никита Викторович (1406048) +7 (913) 512-32-06
Сопровождающий на объекте: Чурилов Никита Викторович (1406048) +7 (913) 512-32-06</t>
  </si>
  <si>
    <t>Прошу организовать СКС для УС</t>
  </si>
  <si>
    <t>https://disk.yandex.ru/d/ZaqklejYCJqYXg</t>
  </si>
  <si>
    <t>СИБ-3356-09</t>
  </si>
  <si>
    <t>Минусинск ул Ванеева 7</t>
  </si>
  <si>
    <t>Заказчик: Валяева Оксана Васильевна (937142) +7 (905) 974-12-42
Сопровождающий на объекте: Валяева Оксана Васильевна (937142) +7 (905) 974-12-42</t>
  </si>
  <si>
    <t>ССМ2025_монтаж СКС для подключения ССМ</t>
  </si>
  <si>
    <t xml:space="preserve">12820687  </t>
  </si>
  <si>
    <t>https://disk.yandex.ru/d/h95nHrAQlxbfdg</t>
  </si>
  <si>
    <t>УБ-3394-08</t>
  </si>
  <si>
    <t xml:space="preserve"> с Суерка ул Красноармейская зд15</t>
  </si>
  <si>
    <t>Заказчик: Анисимова Анахон Балтаевна (91116) +7 (902) 812-66-39
Сопровождающий на объекте: Анисимова Анахон Балтаевна (91116) +7 (902) 812-66-39</t>
  </si>
  <si>
    <t>&amp;ССМ2025 Работы проводятся в рамках проекта Подключения ССМ в ВСП Банка. Смонтировать по 1 
дополнительному сетевому порту на каждое рабочее место в ВСП (включая место в переговорной комнате, кассе, РВСП, ЗРВСП и т.д.) где отсутствует порт для подключения ССМ</t>
  </si>
  <si>
    <t>https://disk.yandex.ru/d/tpfqUfAo8noXtw</t>
  </si>
  <si>
    <t xml:space="preserve"> ЮЗБ-3656-04</t>
  </si>
  <si>
    <t>г Ялта ул К. Маркса 17</t>
  </si>
  <si>
    <t>Заказчик: Гречишников Евгений Александрович (576791) +7 (989) 431-82-40
Сопровождающий на объекте: Дудниченко Денис Юрьевич, +7(914)442-55-76</t>
  </si>
  <si>
    <t>Создать  информационные  розетки  для  подключения  сетевых  устройств-  мфу/Розетка  существует  дополните еще одним гнездом</t>
  </si>
  <si>
    <t>https://disk.yandex.ru/d/gEY2UiZVOwMy_g</t>
  </si>
  <si>
    <t>СРБ-4244-17</t>
  </si>
  <si>
    <t xml:space="preserve"> г Советск ул Октябрьская 35</t>
  </si>
  <si>
    <t>Заказчик: Иванова Светлана Вячеславовна (367239) +7 (953) 961-08-90
Сопровождающий на объекте: Иванова Светлана Вячеславовна (367239) +7 (953) 961-08-90</t>
  </si>
  <si>
    <t>12820853  </t>
  </si>
  <si>
    <t>https://disk.yandex.ru/d/spWRxcx2P0KkLg</t>
  </si>
  <si>
    <t>СЗБ-8294-07</t>
  </si>
  <si>
    <t>Заказчик: Маслова Любовь Николаевна (708693) +7-921-875-5346
Сопровождающий на объекте: Шабалина Екатерина Борисовна Менеджер по работе с клиентами,
8-921-472-9897</t>
  </si>
  <si>
    <t>Монтаж двух СКС портов для подключения счетно-сортировальных машин. ТЗ и хештег #ССМвнеПлана</t>
  </si>
  <si>
    <t>https://disk.yandex.ru/d/Lj7jkKk8d2ge2w</t>
  </si>
  <si>
    <t>СИБ-3358-23</t>
  </si>
  <si>
    <t>290</t>
  </si>
  <si>
    <t>Заказчик: Киселёва Татьяна Николаевна (107716) +7 (923) 769-19-68
Сопровождающий на объекте: Фокин Александр Алексеевич, +7(983)562-69-96</t>
  </si>
  <si>
    <t>ССМ/Необходим монтаж 5 портов</t>
  </si>
  <si>
    <t>12820633 </t>
  </si>
  <si>
    <t>https://disk.yandex.ru/d/GcQSkWk2SSimkw</t>
  </si>
  <si>
    <t>СРБ-4261-09</t>
  </si>
  <si>
    <t>г Михайлов ул Рязанская 35</t>
  </si>
  <si>
    <t>Заказчик: Бондарева Ольга Сергеевна
Сопровождающий на объекте: Ежокина Лариса Александровна +7 (910) 643-66-20</t>
  </si>
  <si>
    <t>12820485 </t>
  </si>
  <si>
    <t>https://disk.yandex.ru/d/SsX09U32BeGYVg</t>
  </si>
  <si>
    <t>УБ-5885-43</t>
  </si>
  <si>
    <t xml:space="preserve"> п Ульт-Ягун ул 35 лет Победы зд1/13</t>
  </si>
  <si>
    <t>Заказчик: Вакулик Ирина Ивановна (1338800)+7 (912) 905-88-49
Сопровождающий на объекте:</t>
  </si>
  <si>
    <t xml:space="preserve">&amp;ССМ2025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t>
  </si>
  <si>
    <t>https://disk.yandex.ru/d/gRxZ-wxojNIsyw</t>
  </si>
  <si>
    <t xml:space="preserve">СЗБ-8371-06 </t>
  </si>
  <si>
    <t xml:space="preserve"> г Сортавала ул Карельская 13</t>
  </si>
  <si>
    <t>Заказчик: Емельянов Константин Иванович (1101939) +7 (921) 701-87-94
Сопровождающий на объекте: Волков Сергей Альбертович, +7(981)400-99-56</t>
  </si>
  <si>
    <t>Требуется провести монтаж розетки СКС в помещении заряжания/разряжания оружия с целью подключения видеокамеры в сеть банка (к видеорегистратору)./Требуется провести 2 порта от серверной до комнаты
разряжания/заряжания оружия</t>
  </si>
  <si>
    <t>https://disk.yandex.ru/d/O0MXueLJ_t4KOA</t>
  </si>
  <si>
    <t xml:space="preserve"> ЦЧБ-3545-17</t>
  </si>
  <si>
    <t xml:space="preserve"> с Заброды ул Заброденская 39Б</t>
  </si>
  <si>
    <t>Заказчик: Михалина Екатерина Анатольевна 8-951-542-8798
Сопровождающий на объекте: Шулекин Александр Николаевич, +7(915)583-77-19</t>
  </si>
  <si>
    <t>Перемещение/Восстановление ранее используемых портов в пределах помещения (порт): 1 шт.</t>
  </si>
  <si>
    <t>Требуется   прокладка   линий   СКС   для   банкомата   №   60102218/Кабель   со   стороны   банкомата   оконечить разъемом ц45</t>
  </si>
  <si>
    <t>https://disk.yandex.ru/d/-i3_e82FU_j1pA</t>
  </si>
  <si>
    <t>Базовая стоимость работ за демонтаж/монтаж портов при замене шкафа (за порт)</t>
  </si>
  <si>
    <t>СИБ-3358-22</t>
  </si>
  <si>
    <t>Заказчик: Гусак Дмитрий Геннадьевич +7-903-421-0909
Сопровождающий на объекте: Данильченко Людмила Юрьевна 8-950-958-9393</t>
  </si>
  <si>
    <t>Требуется проведения отдельной линии СКС до УС</t>
  </si>
  <si>
    <t>https://disk.yandex.ru/d/OOIsoTFAMsK19A</t>
  </si>
  <si>
    <t>ВВБ-3136-10</t>
  </si>
  <si>
    <t xml:space="preserve"> Пермь ш Космонавтов 349</t>
  </si>
  <si>
    <t>Заказчик: Фархулин Михаил Игоревич (806679) +7 (912) 981-62-19
Сопровождающий на объекте: Фархулин Михаил Игоревич (806679) +7 (912) 981-62-19</t>
  </si>
  <si>
    <t>Требуется организация 36 портов СКС</t>
  </si>
  <si>
    <t>https://disk.yandex.ru/d/ObE5msdTWkEDYg</t>
  </si>
  <si>
    <t xml:space="preserve"> ББ-2933-17</t>
  </si>
  <si>
    <t xml:space="preserve"> г. Улан-Удэ, ул. Туполева, 20-20А</t>
  </si>
  <si>
    <t>Заказчик: Черкасова Туяна Доржиевна 8-983-437-9287
Сопровождающий на объекте: Черкасова Туяна Доржиевна 8-983-437-9287</t>
  </si>
  <si>
    <t>Требуется монтаж СКС для ССМ на 3 РМ</t>
  </si>
  <si>
    <t>12824012 </t>
  </si>
  <si>
    <t>https://disk.yandex.ru/d/M3msLd0y-HTQsg</t>
  </si>
  <si>
    <t>ЦЧБ-3545-18</t>
  </si>
  <si>
    <t>76</t>
  </si>
  <si>
    <t xml:space="preserve">  обл  Воронежская,  р-н  Новохоперский,  с  Красное,  пл  Революции, зд2А</t>
  </si>
  <si>
    <t>Заказчик: Федоренко Максим Леонидович (998003627) +7 (026) 342-82-24
Сопровождающий на объекте:</t>
  </si>
  <si>
    <t>необходимо создание 1 порта СКС для подключение СК РТК в новый ТКШ</t>
  </si>
  <si>
    <t xml:space="preserve">12824629  </t>
  </si>
  <si>
    <t>https://disk.yandex.ru/d/BSCJG82u2OQItA</t>
  </si>
  <si>
    <t>ЦЧБ-3545-19</t>
  </si>
  <si>
    <t xml:space="preserve"> г Воронеж ул Комиссаржевской 10</t>
  </si>
  <si>
    <t>Заказчик: Середин Евгений Николаевич (399983) +7 (910) 732-14-66
Сопровождающий на объекте: Шкирин Валерий Иванович, +7(915)542-57-34</t>
  </si>
  <si>
    <t>Прошу провести монтаж 10 портов СКС на 3 этаже, для подключения дополнительных ТД \Ѵі-І’і (отмечены зелёным)</t>
  </si>
  <si>
    <t>12824856 </t>
  </si>
  <si>
    <t>https://disk.yandex.ru/d/7ObXuLNILA07bw</t>
  </si>
  <si>
    <t xml:space="preserve"> ВВБ-3137-11</t>
  </si>
  <si>
    <t xml:space="preserve"> п Яр ул Колхозная 1</t>
  </si>
  <si>
    <t>Необходимо  протянуть  кабель  для  подключения  ІР-видеокамер  в  количестве  20  ед.(ВСП  работает  менее  5 дней в неделю)</t>
  </si>
  <si>
    <t>Заказчик: Евсеенко Владимир Васильевич (810604) +7 (919) 904-35-15
Сопровождающий на объекте: Евсеенко Владимир Васильевич (810604) +7 (919) 904-35-15</t>
  </si>
  <si>
    <t>https://disk.yandex.ru/d/tyKnCJbiaBhPbw</t>
  </si>
  <si>
    <t xml:space="preserve"> УБ-5885-45</t>
  </si>
  <si>
    <t xml:space="preserve"> д Юмас ул Мира 10</t>
  </si>
  <si>
    <t>Заказчик: Коровина Ольга Викторовна (961568) +7 (950) 504-79-00
Сопровождающий  на  объекте:  Коровина  Ольга  Викторовна  (961568)  +7  (950)  504-79-00,Солдатенко  Павел Александрович, тел. 9828706639</t>
  </si>
  <si>
    <t>https://disk.yandex.ru/d/uWcK3NWEV7is7Q</t>
  </si>
  <si>
    <t xml:space="preserve"> ВВБ-3137-09 </t>
  </si>
  <si>
    <t xml:space="preserve"> с Пудем ул Кирова 19</t>
  </si>
  <si>
    <t>Заказчик: Жуйков Сергей Анатольевич +7 (3412) 489733
Сопровождающий на объекте: Иванова Елена Борисовна 8-950-821-5235</t>
  </si>
  <si>
    <t>Необходимо протянуть кабель для подключения 1Р-видеокамер в количестве 12 ед.</t>
  </si>
  <si>
    <t xml:space="preserve">12822750  </t>
  </si>
  <si>
    <t>https://disk.yandex.ru/d/znYb4SP5l5mDHg</t>
  </si>
  <si>
    <t>СИБ-3353-20</t>
  </si>
  <si>
    <t>г. Белово, ул. Ленина, д.49, касса</t>
  </si>
  <si>
    <t>Заказчик: Феофанова Анастасия Николаевна (343398) +7 (904) 377-37-60
Сопровождающий на объекте: Феофанова Анастасия Николаевна (343398) +7 (904) 377-37-60</t>
  </si>
  <si>
    <t>Необходим монтаж 2 портов СКС: 1 для ССМ, 1 для ТД Wi-fi  на потолке</t>
  </si>
  <si>
    <t>12823577 </t>
  </si>
  <si>
    <t>https://disk.yandex.ru/d/3A-NOGD6NCqwtQ</t>
  </si>
  <si>
    <t>СРБ-4261-10</t>
  </si>
  <si>
    <t>г Ряжск пл Советская 15</t>
  </si>
  <si>
    <t>Заказчик: Бондарева Ольга Сергеевна 8-926-195-8046
Сопровождающий на объекте: Тареева Инна Николаевна (1443749) +7 (900) 602-15-45</t>
  </si>
  <si>
    <t>https://disk.yandex.ru/d/hS0vtFogz6VvVw</t>
  </si>
  <si>
    <t xml:space="preserve"> г. Воткинск, ул. Победы, 7</t>
  </si>
  <si>
    <t>Заказчик: Евсеенко Владимир Васильевич 8-919-904-3515
Сопровождающий на объекте: Баранова Зульфия Алфатовна 8-912-445-4203</t>
  </si>
  <si>
    <t>Необходимо  протянуть  кабель  для  подключения  ІР-видеокамер  в  количестве  21  ед.  &amp;ТСО2025 #Обеспечить_СКС_к_15.09.2025</t>
  </si>
  <si>
    <t>https://disk.yandex.ru/d/SClTxhLlM489Nw</t>
  </si>
  <si>
    <t xml:space="preserve">ПВБ-7593-48 </t>
  </si>
  <si>
    <t>0458</t>
  </si>
  <si>
    <t xml:space="preserve"> Новосергиевский, с. Кулагино, ул. Центральная, д.32</t>
  </si>
  <si>
    <t>Заказчик: Бельских Александр Викторович 8-57232999
Сопровождающий на объекте: Бельских Александр Викторович 8-57232999/ Баранов Андрей Владимирович, +7(987)891-22-21</t>
  </si>
  <si>
    <t>Г) поставка и монтаж 12U 2) установка 4х СКС портов 3) минимум 3 горизонтальных органайзера</t>
  </si>
  <si>
    <t>https://disk.yandex.ru/d/cldPz6ZyTtlr8w</t>
  </si>
  <si>
    <t>УБ-5885-44</t>
  </si>
  <si>
    <t>Салым, ул Высокая, 8</t>
  </si>
  <si>
    <t>Заказчик: Жихарь Марина Алексеевна (89169)
Сопровождающий на объекте:</t>
  </si>
  <si>
    <t>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t>
  </si>
  <si>
    <t>12827306 </t>
  </si>
  <si>
    <t>https://disk.yandex.ru/d/4Dgwlf7U0FeXzQ</t>
  </si>
  <si>
    <t>СЗБ-8344-03</t>
  </si>
  <si>
    <t>01507</t>
  </si>
  <si>
    <t xml:space="preserve"> с Полново ул Славная 2а</t>
  </si>
  <si>
    <t>Заказчик: Андреева Татьяна Сергеевна (700936) +7-921-208-8803
Сопровождающий на объекте: Андреева Татьяна Сергеевна (700936) +7-921-208-8803</t>
  </si>
  <si>
    <t>Монтаж 1 порта в кассе для ССМ</t>
  </si>
  <si>
    <t>https://disk.yandex.ru/d/cz7dvsriqueYGA</t>
  </si>
  <si>
    <t>СРБ-4241-09</t>
  </si>
  <si>
    <t>156</t>
  </si>
  <si>
    <t xml:space="preserve"> г Киров ул Пролетарская 50</t>
  </si>
  <si>
    <t>Заказчик: Белова Яна Ивановна (1286428) м
Сопровождающий на объекте:</t>
  </si>
  <si>
    <t>Монтаж 12 портов СКС для ССМ</t>
  </si>
  <si>
    <t>https://disk.yandex.ru/d/8gjuadaWYL_c-w</t>
  </si>
  <si>
    <t>СИБ-3355-55</t>
  </si>
  <si>
    <t>0429</t>
  </si>
  <si>
    <t xml:space="preserve"> с Поспелиха ул Советская зд44</t>
  </si>
  <si>
    <t>Заказчик: Плеханов Игорь Сергеевич +7 (913) 247-54-06
Сопровождающий на объекте: Пьянков Максим Владимирович 8-913-210-9207</t>
  </si>
  <si>
    <t>//Нецелевая схема подключения, требуется организация СКС для подключения неттопа/Требуется розетка
СКС под потолком за телевизором чтобы поставить неттоп плюс нужна розетка 220 вольт возле кассы на
углу; $ 100 Требуется розетка СКС под потолком за телевизором чтобы поставить неттоп плюс нужна розетка 220 вольт</t>
  </si>
  <si>
    <t>12827261 </t>
  </si>
  <si>
    <t>https://disk.yandex.ru/d/1XjvN0DLrRy7CQ</t>
  </si>
  <si>
    <t xml:space="preserve">СИБ-3357-04 </t>
  </si>
  <si>
    <t>72</t>
  </si>
  <si>
    <t>Заказчик: Толмашова Нина Григорьевна (272034) +7 (983) 273-45-06
Сопровождающий на объекте: Щегольков Александр Васильевич, +7(983)199-51-21</t>
  </si>
  <si>
    <t>&amp;ССМ2025  и  РМ/  Фиолетовые  квадраты-место  установки  розеток,  стрелочки  с  цифрой  -количество требуемых розеток</t>
  </si>
  <si>
    <t>12827280 </t>
  </si>
  <si>
    <t>https://disk.yandex.ru/d/8SA6x5x8WjEPpg</t>
  </si>
  <si>
    <t>Курган 50005310283 от 22.05.2025</t>
  </si>
  <si>
    <t>УБ-0283-01</t>
  </si>
  <si>
    <t>г Курган ул Дзержинского 1(2 этаж, комната для заряжения оружия)</t>
  </si>
  <si>
    <t>По  требованию  ЦА  необходимо  установить  дополнительную  видеокамеру  в  помещении заряжения/разряжения оружия</t>
  </si>
  <si>
    <t>Заказчик: Овчинников Р. Б +7 (919) 591-20-55
Сопровождающий на объекте: инженер СБС Дьячкова Лариса Леонидовна, +7(919)560-06-78</t>
  </si>
  <si>
    <t>12828612 </t>
  </si>
  <si>
    <t>https://disk.yandex.ru/d/TTZpbruEPEl09g</t>
  </si>
  <si>
    <t>УБ-5885-47</t>
  </si>
  <si>
    <t xml:space="preserve"> с Болчары ул Ленина 28</t>
  </si>
  <si>
    <t>Заказчик: Калинина Дарья Сергеевна (2110845) +7 (932) 329-69-74
Сопровождающий на объекте: Калинина Дарья Сергеевна (2110845) +7 (932) 329-69-74</t>
  </si>
  <si>
    <t>12828626 </t>
  </si>
  <si>
    <t>https://disk.yandex.ru/d/ugw2QHoUYKo3aw</t>
  </si>
  <si>
    <t>УБ-5885-48</t>
  </si>
  <si>
    <t xml:space="preserve"> пгт Барсове ул Киевская 1/1</t>
  </si>
  <si>
    <t>Заказчик: Смолов Данил Александрович (919264) +7 (932) 422-20-39
Сопровождающий на объекте: Смолов Данил Александрович (919264) +7 (932) 422-20-39</t>
  </si>
  <si>
    <t>12828705 </t>
  </si>
  <si>
    <t>https://disk.yandex.ru/d/nGyzb379yoFqxw</t>
  </si>
  <si>
    <t>УБ-5885-49</t>
  </si>
  <si>
    <t>Заказчик: Аскарова Алсу Ильдаровна (1335061) +7 (898) 259-49-47
Сопровождающий на объекте: Аскарова Алсу Ильдаровна (1335061) +7 (898) 259-49-47</t>
  </si>
  <si>
    <t>Сургут ул Крылова 47</t>
  </si>
  <si>
    <t xml:space="preserve">12828908  </t>
  </si>
  <si>
    <t>https://disk.yandex.ru/d/_1nWXB8UY1mQ-w</t>
  </si>
  <si>
    <t xml:space="preserve"> СЗБ-8186-07</t>
  </si>
  <si>
    <t>АДМ</t>
  </si>
  <si>
    <t xml:space="preserve"> г Псков пр-кт Октябрьский 23/25</t>
  </si>
  <si>
    <t>Заказчик: Бельских Юрий Егорович 79113502205
Сопровождающий на объекте: Ильин Виталий Владимирович, +7(981)351-40-35</t>
  </si>
  <si>
    <t>Монтаж нового оптического дуплексного порта (два волокна) кат. 082, ОМЗ: 8 шт.</t>
  </si>
  <si>
    <t>Строительство ВОЛС, 8 оптических портов ОМЗ согласно ТЗ</t>
  </si>
  <si>
    <t>12828538 </t>
  </si>
  <si>
    <t>https://disk.yandex.ru/d/vrLQwe2uY4Gr2g</t>
  </si>
  <si>
    <t xml:space="preserve">ДА </t>
  </si>
  <si>
    <t>Салехард 50005272795 от 31.03.2025</t>
  </si>
  <si>
    <t>УБ-2795-01</t>
  </si>
  <si>
    <t xml:space="preserve"> с Белоярск ул Октябрьская 4</t>
  </si>
  <si>
    <t>Заказчик: Бондарева Ольга Сергеевна 8-926-195-8046
Сопровождающий на объекте: Валеева Галина Юрьевна (1606104) +7-951-982-0490</t>
  </si>
  <si>
    <t>УБ-2795-02</t>
  </si>
  <si>
    <t xml:space="preserve"> с Горки ул Республики 7</t>
  </si>
  <si>
    <t>https://disk.yandex.ru/d/1D0M1ZcrHWNpUw</t>
  </si>
  <si>
    <t>https://disk.yandex.ru/d/slA5aCCw1h0wuA</t>
  </si>
  <si>
    <t xml:space="preserve"> УБ-0283-02</t>
  </si>
  <si>
    <t>0261</t>
  </si>
  <si>
    <t>с. Уксянское, ул. Ленина, 41</t>
  </si>
  <si>
    <t>Заказчик: Черепанов Михаил Владимирович 8-919-577-0230
Сопровождающий на объекте: Никитина Ольга Андреевна 8-919-562-1865</t>
  </si>
  <si>
    <t>Требуются сетевые розетки для подключения видеокамер</t>
  </si>
  <si>
    <t>https://disk.yandex.ru/d/C-PCZS7WqIxJ1A</t>
  </si>
  <si>
    <t xml:space="preserve"> ВВБ-3136-11</t>
  </si>
  <si>
    <t xml:space="preserve"> Пермь ул Адмирала Ушакова 36</t>
  </si>
  <si>
    <t>Заказчик: Пичкалев Игорь Валентинович
Сопровождающий на объекте: Пичкалев Игорь Валентинович , +7 (980) 034-54-83</t>
  </si>
  <si>
    <t>Нецелевая схема подключения, требуется организация СКС для подключения неттопа</t>
  </si>
  <si>
    <t>12832022 </t>
  </si>
  <si>
    <t>https://disk.yandex.ru/d/NVDuZg2-Rn7ykQ</t>
  </si>
  <si>
    <t>ВВБ-3137-12</t>
  </si>
  <si>
    <t>Заказчик: Устинов Владимир Алексеевич (944628) +7 (912) 743-67-11
Сопровождающий на объекте: инженер СБС Поздеев Иван Рудольфович, +7(912)440-02-85</t>
  </si>
  <si>
    <t>Необходимо переустановить розетки для в/камер в помещение ПО, ранее трассы были проложены в пом.
111 (принято решение о смене помещений для НДБР). монтаж 5 новых СКС и 2 СКС можно перенести из пом. 111 в пом. ПО</t>
  </si>
  <si>
    <t>https://disk.yandex.ru/d/vDEjGGRrggxcAw</t>
  </si>
  <si>
    <t>12831861 </t>
  </si>
  <si>
    <t xml:space="preserve"> СИБ-3355-56</t>
  </si>
  <si>
    <t>Зональное ул Торговая 7</t>
  </si>
  <si>
    <t>Заказчик: Жданова Татьяна Николаевна (347725) +7 (923) 712-69-92
Сопровождающий на объекте: Жданова Татьяна Николаевна (347725) +7 (923) 712-69-92</t>
  </si>
  <si>
    <t>12834056 </t>
  </si>
  <si>
    <t>https://disk.yandex.ru/d/jVtCWdVmvNHIrg</t>
  </si>
  <si>
    <t xml:space="preserve"> СРБ-4240-10</t>
  </si>
  <si>
    <t xml:space="preserve"> г Вышний Волочек ул Карла Маркса 59а/34</t>
  </si>
  <si>
    <t>Заказчик: Барсаков Виктор Алексеевич +7 (919) 052-39-25
Сопровождающий на объекте: Шилкин Игорь Николаевич, +7(980)623-13-10</t>
  </si>
  <si>
    <t>создать  информационные  розетки  для  подключения  контроллеров  СКУД  8і§иг  в  соответствии  с приложенной схемой точек прохода на 1 и 2 этажах КИЦ.</t>
  </si>
  <si>
    <t xml:space="preserve">12833428  </t>
  </si>
  <si>
    <t>https://disk.yandex.ru/d/DuP7nsod5FR6PQ</t>
  </si>
  <si>
    <t>УБ-5885-50</t>
  </si>
  <si>
    <t>УБ-5885-46</t>
  </si>
  <si>
    <t xml:space="preserve"> г Пыть-Ях мкр 2 Нефтяников здЗІа</t>
  </si>
  <si>
    <t>Заказчик: Любочко Марина Николаевна (961677) +7 (902) 694-54-64
Сопровождающий на объекте: Любочко Марина Николаевна (961677) +7 (902) 694-54-64</t>
  </si>
  <si>
    <t>12832135 </t>
  </si>
  <si>
    <t>1 порт для ССМ</t>
  </si>
  <si>
    <t>https://disk.yandex.ru/d/RmpmRne64oUWLg</t>
  </si>
  <si>
    <t xml:space="preserve"> п Каркатеевы ул Центральная 17</t>
  </si>
  <si>
    <t>Заказчик: Бондарева Ольга Сергеевна
Сопровождающий на объекте: Богданова Маргарита Васильевна 8-982-195-8075</t>
  </si>
  <si>
    <t>Необходимо  смонтировать  1  дополнительный  сетевой  порт  на  каждое  рабочее  место  в  ВСП,  где  стоит,  но не подключена счетно-сортировочная машинка.</t>
  </si>
  <si>
    <t xml:space="preserve">12832434  </t>
  </si>
  <si>
    <t>https://disk.yandex.ru/d/LThoxiqHCkvwrQ</t>
  </si>
  <si>
    <t>СЗБ-8382-04</t>
  </si>
  <si>
    <t>Заказчик: Канинг-Аникина Галина Александровна (683801) +7 (921) 586-66-52
Сопровождающий на объекте: Канинг-Аникина Галина Александровна (683801) +7 (921) 586-66-52</t>
  </si>
  <si>
    <t>Монтаж 4 портов для ССМ</t>
  </si>
  <si>
    <t>12831824 </t>
  </si>
  <si>
    <t>https://disk.yandex.ru/d/o8rAnkczZS8Zpw</t>
  </si>
  <si>
    <t>СИБ-3355-58</t>
  </si>
  <si>
    <t>Адм</t>
  </si>
  <si>
    <t xml:space="preserve"> г Барнаул пр-кт Комсомольский 106А (1 этаж)</t>
  </si>
  <si>
    <t>Заказчик: Остермиллер Евгений Александрович (349238) +7 (913) 250-02-41
Сопровождающий на объекте: Кулагин Вячеслав Александрович (инженер СБС), +7(983)387-73-62</t>
  </si>
  <si>
    <t>С целью подключения ПК на двух постах охраны необходимо создать 2 дополнительные порты СКС на 1 м этаже в здании г. Барнаул пр-т Комсомольский 106-а. Контактное лицо Остермиллер Евгений Александрович 89132500241.</t>
  </si>
  <si>
    <t>https://disk.yandex.ru/d/Y74RzCRmKQl4Qg</t>
  </si>
  <si>
    <t>СИБ-3356-15</t>
  </si>
  <si>
    <t xml:space="preserve"> г Ужур ул Ленина Збстр1</t>
  </si>
  <si>
    <t>Заказчик: Гусак Дмитрий Геннадьевич (361615) +7 (903) 424-09-09
Сопровождающий  на  объекте:  Омельченко  Наталья  Владимировна  Заместитель  руководителя  офиса, 8-923-292-0857</t>
  </si>
  <si>
    <t>Перемещение/Восстановление ранее используемых портов в пределах помещения (порт): 4 шт.</t>
  </si>
  <si>
    <t>Повреждена СКС от серверной до УС (УС установлен в зоне 24)</t>
  </si>
  <si>
    <t>https://disk.yandex.ru/d/CMd7CZopdu777w</t>
  </si>
  <si>
    <t>СРБ-4261-11</t>
  </si>
  <si>
    <t>г Кораблино ул Садовая 10</t>
  </si>
  <si>
    <t>Заказчик: Кулешова Татьяна Юрьевна (621356) +7 (910) 500-35-10
Сопровождающий на объекте: Кулешова Татьяна Юрьевна (621356) +7 (910) 500-35-10</t>
  </si>
  <si>
    <t>12836189 </t>
  </si>
  <si>
    <t>https://disk.yandex.ru/d/to_7VDtRs078hQ</t>
  </si>
  <si>
    <t xml:space="preserve"> СИБ-3355-57</t>
  </si>
  <si>
    <t xml:space="preserve"> с Малый Бащелак ул Центральная 68</t>
  </si>
  <si>
    <t>Заказчик: Щитникова Татьяна Ивановна (355581) +7 (913) 366-18-16
Сопровождающий на объекте: Щитникова Татьяна Ивановна (355581) +7 (913) 366-18-16</t>
  </si>
  <si>
    <t>https://disk.yandex.ru/d/5-UngUcIqZZw5Q</t>
  </si>
  <si>
    <t>ББ-2932-25</t>
  </si>
  <si>
    <t xml:space="preserve"> пгт Дарасун ул Молодежная 6</t>
  </si>
  <si>
    <t>Заказчик: Бондарева Ольга Сергеевна 8-926-195-8046
Сопровождающий на объекте: Фёдорова Ирина Олеговна (976735) +7 (924) 508-43-04</t>
  </si>
  <si>
    <t>https://disk.yandex.ru/d/um3naca1_DHCwg</t>
  </si>
  <si>
    <t>ЦЧБ-3549-19</t>
  </si>
  <si>
    <t xml:space="preserve"> с Кривополянье ул Центральная 37</t>
  </si>
  <si>
    <t>Заказчик: Левков Николай Олегович (1452593) +7 (904) 219-09-99
Сопровождающий на объекте: Байдашева Алёна Николаевна 8-920-548-0419</t>
  </si>
  <si>
    <t>https://disk.yandex.ru/d/E5851x21C9ieXg</t>
  </si>
  <si>
    <t xml:space="preserve"> СЗБ-8186-08</t>
  </si>
  <si>
    <t>г Остров ул 111 Стрелковой дивизии 14,1 этаж, пом. 17 (комната отдыха и приема пищи)</t>
  </si>
  <si>
    <t>1685</t>
  </si>
  <si>
    <t>Заказчик: Мартынов Игорь Павлович 79113610620
Сопровождающий  на  объекте:  Взводнова  Любовь  Владимировна  (8-953-244-0256),  Мартынов  Игорь Павлович (+7-911-361-06-20)</t>
  </si>
  <si>
    <t>Необходим монтаж 1 порта СКС для подключения ПК</t>
  </si>
  <si>
    <t>https://disk.yandex.ru/d/bkU7KuQOBV1WTQ</t>
  </si>
  <si>
    <t xml:space="preserve"> г Архангельск нп Архангельск-55 ул Советская 5. Белушья Губа.</t>
  </si>
  <si>
    <t>УБ-0283-03</t>
  </si>
  <si>
    <t xml:space="preserve"> Мишкино ул Ленина 26</t>
  </si>
  <si>
    <t>Заказчик: Миропольский Илья Владимирович
Сопровождающий на объекте: Курко Ольга Владимировна Заместитель руководителя офиса,
8-932-318-6170</t>
  </si>
  <si>
    <t>12843352 </t>
  </si>
  <si>
    <t>1 розетка КЗ-45 для существующей панели СУО, установленной в ВСП.Существующий кабель для панели СУО проложен в виде времянки, состоит из нескольких сегментов и проложен не по стандарту, что веде к сбоям работы панели СУО.</t>
  </si>
  <si>
    <t>https://disk.yandex.ru/d/6IzDvmQOpTrqNg</t>
  </si>
  <si>
    <t>ББ-2933-18</t>
  </si>
  <si>
    <t>160</t>
  </si>
  <si>
    <t>пгт Селенгинск мкр Березовый За</t>
  </si>
  <si>
    <t>Заказчик: Гершень Ольга Николаевна (132404) +7 (914) 632-25-14
Сопровождающий на объекте: Гершень Ольга Николаевна (132404) +7 (914) 632-25-14</t>
  </si>
  <si>
    <t>12843586 </t>
  </si>
  <si>
    <t>https://disk.yandex.ru/d/p8tchxbVDcjLrg</t>
  </si>
  <si>
    <t xml:space="preserve"> СИБ-3355-60</t>
  </si>
  <si>
    <t xml:space="preserve"> с Баево ул Ленина зд50а</t>
  </si>
  <si>
    <t>Заказчик: Заковряшина Юлия Васильевна (356866) +7 (960) 938-03-03
Сопровождающий на объекте: Заковряшина Юлия Васильевна (356866) +7 (960) 938-03-03</t>
  </si>
  <si>
    <t>ССМ2025_Монтаж 3 СКС для ССМ, серверная находится на 2 этаже</t>
  </si>
  <si>
    <t>12844020 </t>
  </si>
  <si>
    <t>https://disk.yandex.ru/d/60vSQTAMC10DoQ</t>
  </si>
  <si>
    <t xml:space="preserve"> СИБ-3355-61</t>
  </si>
  <si>
    <t xml:space="preserve"> г. Новоалтайск, ул. 22 Партсьезда, 10</t>
  </si>
  <si>
    <t>0767</t>
  </si>
  <si>
    <t>Заказчик: Щербакова Людмила Викторовна 8-962-796-8210
Сопровождающий на объекте: Щербакова Людмила Викторовна 8-962-796-8210</t>
  </si>
  <si>
    <t>Организация дополнительного РМ</t>
  </si>
  <si>
    <t>https://disk.yandex.ru/d/AU4prFod8HAUYQ</t>
  </si>
  <si>
    <t>СИБ-3358-24</t>
  </si>
  <si>
    <t xml:space="preserve"> с Путь Социализма ул Школьная 1</t>
  </si>
  <si>
    <t>Заказчик: Кудряшев Михаил Владимирович (1894872) +7 (904) 328-07-20
Сопровождающий на объекте: Кудряшев Михаил Владимирович (1894872) +7 (904) 328-07-20</t>
  </si>
  <si>
    <t>12843940 </t>
  </si>
  <si>
    <t>https://disk.yandex.ru/d/uXBxKPZ5csbynQ</t>
  </si>
  <si>
    <t>СЗБ-8186-09</t>
  </si>
  <si>
    <t>01700</t>
  </si>
  <si>
    <t xml:space="preserve"> г Великие Луки ул Вокзальная 11,1 этаж помещение 12
(Комитата отдыха и приема пищи)</t>
  </si>
  <si>
    <t>Заказчик: Мартынов Игорь Павлович 79113610620
Сопровождающий на объекте: Роист Анна Игоревна 8-963-336-0086 (ЗРВСП)</t>
  </si>
  <si>
    <t>Необходим монтаж 2 портов СКС для подключения ПК</t>
  </si>
  <si>
    <t>12842614 </t>
  </si>
  <si>
    <t>https://disk.yandex.ru/d/Oflr0u36b900bg</t>
  </si>
  <si>
    <t>СЗБ-8186-10</t>
  </si>
  <si>
    <t>СЗБ-8186-11</t>
  </si>
  <si>
    <t>СЗБ-8186-12</t>
  </si>
  <si>
    <t xml:space="preserve"> г Великие Луки ул Вокзальная 11</t>
  </si>
  <si>
    <t>Заказчик: Роист Анна Игоревна (699791) +7-963-336-0086
Сопровождающий на объекте: Роист Анна Игоревна (699791) +7-963-336-0086</t>
  </si>
  <si>
    <t xml:space="preserve">12842637  </t>
  </si>
  <si>
    <t>https://disk.yandex.ru/d/cXZR8AMgVHvZZw</t>
  </si>
  <si>
    <t>01567</t>
  </si>
  <si>
    <t xml:space="preserve"> д Лавры ул Кирова 15</t>
  </si>
  <si>
    <t>Заказчик: Матвеева Наталья Леонидовна (1958375) +7-911-696-1549
Сопровождающий  на  объекте:  Матвеева  Наталья  Леонидовна  (1958375)  +7-911-696-1549,  Ледок  Андрей Феликсович, СБС +7(911)880-12-52</t>
  </si>
  <si>
    <t>https://disk.yandex.ru/d/0biQzX1oTegBDw</t>
  </si>
  <si>
    <t>01685</t>
  </si>
  <si>
    <t xml:space="preserve"> г Остров ,ул 111 Стрелковой дивизии 14</t>
  </si>
  <si>
    <t>Заказчик: Шлик Юлия Валерьевна (1602010) +7-953-232-1900
Сопровождающий на объекте: Шлик Юлия Валерьевна (1602010) +7-953-232-1900</t>
  </si>
  <si>
    <t>7 портов СКС для ССМ .&amp;ССМ2025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t>
  </si>
  <si>
    <t>12842647 </t>
  </si>
  <si>
    <t>https://disk.yandex.ru/d/KAeRRiCF8x6y_g</t>
  </si>
  <si>
    <t xml:space="preserve"> г. Омск, ул. Кирова, 10</t>
  </si>
  <si>
    <t>ББ-8310-01</t>
  </si>
  <si>
    <t>ББ-8310-02</t>
  </si>
  <si>
    <t>ББ-8310-03</t>
  </si>
  <si>
    <t>УБ-9965-01</t>
  </si>
  <si>
    <t>УБ-9965-02</t>
  </si>
  <si>
    <t>УБ-9965-03</t>
  </si>
  <si>
    <t>УБ-9967-01</t>
  </si>
  <si>
    <t>УБ-9967-02</t>
  </si>
  <si>
    <t>СРБ-0127-01</t>
  </si>
  <si>
    <t>СИБ-8604-01</t>
  </si>
  <si>
    <t>СИБ-8604-02</t>
  </si>
  <si>
    <t>СИБ-8604-03</t>
  </si>
  <si>
    <t>ББ-8312-01</t>
  </si>
  <si>
    <t>ПВБ-4140-01</t>
  </si>
  <si>
    <t>ПВБ-4140-02</t>
  </si>
  <si>
    <t>УБ-9967-03</t>
  </si>
  <si>
    <t>ЮЗБ-4554-01</t>
  </si>
  <si>
    <t>ЦЧБ-8226-01</t>
  </si>
  <si>
    <t>СИБ-9843-01</t>
  </si>
  <si>
    <t>СРБ-0124-01</t>
  </si>
  <si>
    <t>СРБ-0431-01</t>
  </si>
  <si>
    <t>СРБ-0431-02</t>
  </si>
  <si>
    <t>СРБ-0435-01</t>
  </si>
  <si>
    <t>СРБ-0435-02</t>
  </si>
  <si>
    <t>СРБ -0438-01</t>
  </si>
  <si>
    <t>УБ-9849-01</t>
  </si>
  <si>
    <t>СИБ-8791-02</t>
  </si>
  <si>
    <t>СИБ-8791-03</t>
  </si>
  <si>
    <t>СИБ-8791-04</t>
  </si>
  <si>
    <t>СИБ-8791-05</t>
  </si>
  <si>
    <t>СРБ-0435-03</t>
  </si>
  <si>
    <t>УБ-9849-02</t>
  </si>
  <si>
    <t>ПВБ-4140-03</t>
  </si>
  <si>
    <t>ПВБ-4143-03</t>
  </si>
  <si>
    <t>ПВБ-4143-04</t>
  </si>
  <si>
    <t>ПВБ-4143-05</t>
  </si>
  <si>
    <t>ПВБ-4143-06</t>
  </si>
  <si>
    <t>ПВБ-4143-07</t>
  </si>
  <si>
    <t>УБ-9967-04</t>
  </si>
  <si>
    <t>УБ-9967-05</t>
  </si>
  <si>
    <t>УБ-9967-06</t>
  </si>
  <si>
    <t>УБ-9967-08</t>
  </si>
  <si>
    <t>УБ-9967-09</t>
  </si>
  <si>
    <t>СИБ-8791-06</t>
  </si>
  <si>
    <t>СИБ-8791-07</t>
  </si>
  <si>
    <t xml:space="preserve"> ВВБ-3137-13</t>
  </si>
  <si>
    <t xml:space="preserve">Адм </t>
  </si>
  <si>
    <t xml:space="preserve"> г. Ижевск, ул. Красная, 105</t>
  </si>
  <si>
    <t>Заказчик: Возмищев Андрей Валентинович (791302) +7 (919) 905-80-10
Сопровождающий на объекте: Сухих Алексей Сергеевич 8-919-912-2920</t>
  </si>
  <si>
    <t>Требуется СКС для подключения стационарного телефона</t>
  </si>
  <si>
    <t>https://disk.yandex.ru/d/_w3Smp-KEJYCNw</t>
  </si>
  <si>
    <t>СИБ-3353-21</t>
  </si>
  <si>
    <t xml:space="preserve"> г Новокузнецк ул Кирова (Центральный р-н) 103</t>
  </si>
  <si>
    <t>Заказчик: Аникушина Светлана Викторовна 8-953-953-3199
Сопровождающий  на  объекте:  ВСП:  Толкачева  Дарья  Станиславовна  8-996-413-1953,  ДУСУС:  Терещенко Наталья Геннадьевна, +7 (913) 412-02-10</t>
  </si>
  <si>
    <t>12848387 </t>
  </si>
  <si>
    <t>https://disk.yandex.ru/d/xRwJG5hfzNw6iA</t>
  </si>
  <si>
    <t xml:space="preserve"> СИБ-3355-62 </t>
  </si>
  <si>
    <t xml:space="preserve"> с. Тюменцево, ул. Ленина, д.8</t>
  </si>
  <si>
    <t>Заказчик: Грошева Наталья Борисовна (1580964) +7 (923) 164-72-12
Сопровождающий на объекте: Грошева Наталья Борисовна (1580964) +7 (923) 164-72-12</t>
  </si>
  <si>
    <t>Требуется монтаж 2 портов СКС для ССМ</t>
  </si>
  <si>
    <t>12848302 </t>
  </si>
  <si>
    <t>https://disk.yandex.ru/d/jhlQHYIOfjT__A</t>
  </si>
  <si>
    <t>СРБ-4241-11</t>
  </si>
  <si>
    <t xml:space="preserve"> п Еленский ул Пристанционная 12</t>
  </si>
  <si>
    <t>Заказчик: Бондарева Ольга Сергеевна 8-926-195-8046
Сопровождающий на объекте: Чеботаренко Ольга Юрьевна +7 (880) 070-70-07</t>
  </si>
  <si>
    <t>Необходимо  смонтировать  1  дополнительный  сетевой  порт  на  рабочие  места  в  ВСП  для  подключения счетно-сортировочной машинки.</t>
  </si>
  <si>
    <t>12848348 </t>
  </si>
  <si>
    <t>https://disk.yandex.ru/d/vdb_D2e4Ma4-tQ</t>
  </si>
  <si>
    <t>СРБ-8255-03</t>
  </si>
  <si>
    <t>249</t>
  </si>
  <si>
    <t>242250,  Брянская  область,  Трубчевский  р-он,  пос.  Белая  Березка, ул. Дзержинского,4</t>
  </si>
  <si>
    <t>Заказчик: менеджер Зюзина Ольга Николаевна 8-920-865-5060
Сопровождающий на объекте: менеджер Зюзина Ольга Николаевна 8-920-865-5060</t>
  </si>
  <si>
    <t xml:space="preserve">Необходимо смонтировать порты для ѵѵій в запотолочном пространстве, согласно приложенной схеме. </t>
  </si>
  <si>
    <t>12848328 </t>
  </si>
  <si>
    <t>https://disk.yandex.ru/d/wkyWCAIXgwkqrw</t>
  </si>
  <si>
    <t>ББ-2933-20</t>
  </si>
  <si>
    <t xml:space="preserve"> г Улан-Удэ ул Терешковой ЗБ, 2-ой этаж, Кабинет - 202</t>
  </si>
  <si>
    <t>Заказчик: Афанасьев Игорь Георгиевич 8-983-420-0910
Сопровождающий на объекте: Филыпин Ринат Леонович, +7(983)539-10-33</t>
  </si>
  <si>
    <t>Организация стенда для проливки ПК СБС на территории ГОСБ</t>
  </si>
  <si>
    <t>https://disk.yandex.ru/d/pNm9m-EeIBMpzA</t>
  </si>
  <si>
    <t>СИБ-3355-59</t>
  </si>
  <si>
    <t xml:space="preserve"> рп Южный, ул. Чайковского, 29</t>
  </si>
  <si>
    <t>Заказчик: Плеханов Игорь Сергеевич 8-913-247-5406
Сопровождающий на объекте: Ивакина Нина Федоровна 8-913-241-2315</t>
  </si>
  <si>
    <t>Требуется организация СКС для подключения неттопа</t>
  </si>
  <si>
    <t>12848712 </t>
  </si>
  <si>
    <t>https://disk.yandex.ru/d/4bNjn-Nwx4PjPQ</t>
  </si>
  <si>
    <t xml:space="preserve">СИБ-3358-25 </t>
  </si>
  <si>
    <t>332</t>
  </si>
  <si>
    <t>Заказчик: Бондарева Ольга Сергеевна 8-926-195-8046
Сопровождающий на объекте: Беляева Марина Владимировна (110439) +7 (896) 597-43-74</t>
  </si>
  <si>
    <t>Необходимо  смонтировать  1  дополнительный  сетевой  порт  на  рабочее  место  в  ВСП  для  подключения счетно-сортировочной машинки.</t>
  </si>
  <si>
    <t>https://disk.yandex.ru/d/GkWE7ktrHjpT8Q</t>
  </si>
  <si>
    <t>ЦЧБ-3549-20</t>
  </si>
  <si>
    <t>728</t>
  </si>
  <si>
    <t>Требуется  2  сетевые  розетки  в  комнате  дежурного  инкассатора  для  подключения  радио  сервера  связи инкассации</t>
  </si>
  <si>
    <t>https://disk.yandex.ru/d/WiY9UOgOFWkYiA</t>
  </si>
  <si>
    <t>УБ-5885-51</t>
  </si>
  <si>
    <t xml:space="preserve"> пгт Федоровский ул Ломоносова 2</t>
  </si>
  <si>
    <t>Заказчик: Буга Дарья Игоревна (1565754) +7 (953) 498-59-57
Сопровождающий на объекте: Буга Дарья Игоревна (1565754) +7 (953) 498-59-57</t>
  </si>
  <si>
    <t>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t>
  </si>
  <si>
    <t>12846359 </t>
  </si>
  <si>
    <t>https://disk.yandex.ru/d/qOZikK9WfEC7mQ</t>
  </si>
  <si>
    <t>СЗБ-8186-13</t>
  </si>
  <si>
    <t xml:space="preserve"> г Великие Луки пр-кт Октябрьский 65</t>
  </si>
  <si>
    <t>Заказчик: Павлов Александр Геннадьевич 79813503848
Сопровождающий на объекте: инженер СБС Байковский Владислав Сергеевич, +7(911)896-45-54</t>
  </si>
  <si>
    <t>Монтаж СКС для ТВ-камер и телефона в кладовой и предкладовой в соответствии с планом</t>
  </si>
  <si>
    <t>https://disk.yandex.ru/d/EGdC05IkHYvlgQ</t>
  </si>
  <si>
    <t xml:space="preserve"> ББ-2933-21 </t>
  </si>
  <si>
    <t>Улан-Удэ ул Пушкина 15В</t>
  </si>
  <si>
    <t>Заказчик: Таракановский Руслан Алексеевич
Сопровождающий на объекте: Таракановский Руслан Алексеевич</t>
  </si>
  <si>
    <t>монтаж 3 порта СКС</t>
  </si>
  <si>
    <t>https://disk.yandex.ru/d/xTA2Sp6SJf-A_Q</t>
  </si>
  <si>
    <t xml:space="preserve"> СИБ-3356-16</t>
  </si>
  <si>
    <t>Заказчик: Алешко Елена Николаевна (937092) +7 (923) 291-27-95
Сопровождающий на объекте: Алешко Елена Николаевна (937092) +7 (923) 291-27-95</t>
  </si>
  <si>
    <t xml:space="preserve">ССМ&amp;^Wi-fi  для 8таг1-РО82025 Монтаж 1 СКС для ССМ и 1 СКС для \Wi-fi </t>
  </si>
  <si>
    <t>https://disk.yandex.ru/d/EG3QJaK9pDttsA</t>
  </si>
  <si>
    <t>УБ-5885-52</t>
  </si>
  <si>
    <t>Радужный мкр 4 стр14</t>
  </si>
  <si>
    <t>Заказчик: Саган Гульнара Шэвкетовна (93533) +7 (919) 537-06-66
Сопровождающий на объекте: Саган Гульнара Шэвкетовна (93533) +7 (919) 537-06-66</t>
  </si>
  <si>
    <t>Комментарий:
#ССМ&amp;атр;’\Wi-fi_для_8таг1-Ро82025 _Монтаж 1 СКС для ССМ и монтаж 1 СКС для Wi-fi.</t>
  </si>
  <si>
    <t>12849772 </t>
  </si>
  <si>
    <t>https://disk.yandex.ru/d/pEBjfDFYlQc-qA</t>
  </si>
  <si>
    <t>УБ-5885-53</t>
  </si>
  <si>
    <t>пгт Излучинск, ул. Энергетиков, 1</t>
  </si>
  <si>
    <t>Заказчик: Смуглеев Вячеслав Александрович 8-982-543-7571
Сопровождающий на объекте: Смуглеев Вячеслав Александрович 8-982-543-7571</t>
  </si>
  <si>
    <t>Требуется монтаж 3 портов: 2 для ССМ и 1 для ТД \Wi-fi</t>
  </si>
  <si>
    <t>https://disk.yandex.ru/d/jf-_LJC5nPPpnA</t>
  </si>
  <si>
    <t xml:space="preserve">УБ-2402-05 </t>
  </si>
  <si>
    <t xml:space="preserve"> г Мегион ул Нефтяников 33</t>
  </si>
  <si>
    <t>Заказчик: Медведева Светлана Андреевна (672498) +7 (929) 261-90-55
Сопровождающий на объекте: Медведева Светлана Андреевна (672498) +7 (929) 261-90-55</t>
  </si>
  <si>
    <t xml:space="preserve">#ССМ&amp;\Wi-fi_для_8таг1-Ро82025 Работы проводятся в рамках проекта Подключения ССМ в ВСП Банка. Смонтировать по 1 дополнительному сетевому порту на каждое рабочее место в ВСП (включая место в переговорной комнате, кассе, РВСП, ЗРВСП и т.д.) где отсутствует порт для подключения существующей ССМ. Также необходимо сделать дополнительный порт (1шт) в кассе на потолке для установки ТД Wi-fi. </t>
  </si>
  <si>
    <t>https://disk.yandex.ru/d/AaVak1uqlK-99A</t>
  </si>
  <si>
    <t>ВВБ-3136-12</t>
  </si>
  <si>
    <t>Адм.</t>
  </si>
  <si>
    <t xml:space="preserve"> г Пермь ш Космонавтов 349</t>
  </si>
  <si>
    <t>Заказчик: Петрова Елена Николаевна (808117) +7 (992) 200-76-55
Сопровождающий на объекте: Малышев Максим Валерьевич, +7(912)499-84-04</t>
  </si>
  <si>
    <t>Добрый день! Необходимо восстановление информационных розеток РМ 4.13.37</t>
  </si>
  <si>
    <t>https://disk.yandex.ru/d/TRYs5D8W4J3OMA</t>
  </si>
  <si>
    <t xml:space="preserve"> СИБ-3358-26</t>
  </si>
  <si>
    <t xml:space="preserve"> с Еремеевка ул Ленина 40</t>
  </si>
  <si>
    <t>Заказчик: Демкина Юлия Юрьевна (1373681) +7 (913) 658-80-06
Сопровождающий на объекте: Демкина Юлия Юрьевна (1373681) +7 (913) 658-80-06</t>
  </si>
  <si>
    <t>&amp;ССМ2025 - Работы проводятся в рамках проекта Подключения ССМ в ВСП Банка. Смонтировать по 1 дополнительному сетевому порту на каждое рабочее место в ВСП (включая место в переговорной комнате, кассе, РВСП, ЗРВСП и т.д.) где отсутствует порт для подключения существующей ССМ</t>
  </si>
  <si>
    <t>12853319 </t>
  </si>
  <si>
    <t>https://disk.yandex.ru/d/AwbHAUFBKssUqQ</t>
  </si>
  <si>
    <t xml:space="preserve"> СИБ-3358-27</t>
  </si>
  <si>
    <t>361</t>
  </si>
  <si>
    <t>п Центрально-Любинский ул Школьная 1</t>
  </si>
  <si>
    <t>Заказчик: Майборода Ирина Алексеевна (108652) +7 (923) 684-55-10
Сопровождающий на объекте: Майборода Ирина Алексеевна (108652) +7 (923) 684-55-10</t>
  </si>
  <si>
    <t>12853329 </t>
  </si>
  <si>
    <t>https://disk.yandex.ru/d/f55io6FxFn3LBA</t>
  </si>
  <si>
    <t xml:space="preserve"> ЦЧБ-3549-22</t>
  </si>
  <si>
    <t>Заказчик: Егоров Антон Михайлович (1570355) +7 (960) 152-06-66
Сопровождающий на объекте: Байдашева Алёна Николаевна 8-920-548-0419</t>
  </si>
  <si>
    <t>Установка дополнительных АРМ, количество - 4 (четыре).</t>
  </si>
  <si>
    <t>https://disk.yandex.ru/d/shun15cT6itozg</t>
  </si>
  <si>
    <t>СИБ-3355-63</t>
  </si>
  <si>
    <t>0527</t>
  </si>
  <si>
    <t xml:space="preserve"> с Устьянка ул Советская 57</t>
  </si>
  <si>
    <t>Заказчик: Митина Галина Владимировна (350908) +7 (800) 707-00-70
Сопровождающий на объекте: Митина Галина Владимировна (350908) +7 (800) 707-00-70</t>
  </si>
  <si>
    <t>https://disk.yandex.ru/d/mRykXhXNUk13dw</t>
  </si>
  <si>
    <t>СИБ-3355-64</t>
  </si>
  <si>
    <t xml:space="preserve"> с Сетовка ул Новая 29в</t>
  </si>
  <si>
    <t>Заказчик: Щеглова Марина Алексеевна (1744511) +7 (906) 961-76-37
Сопровождающий на объекте: Щеглова Марина Алексеевна (1744511) +7 (906) 961-76-37</t>
  </si>
  <si>
    <t>https://disk.yandex.ru/d/m6WswUM-ip83RQ</t>
  </si>
  <si>
    <t>СИБ-3355-65</t>
  </si>
  <si>
    <t>0524</t>
  </si>
  <si>
    <t xml:space="preserve"> с Бурла ул Ленина 7</t>
  </si>
  <si>
    <t>Заказчик: Устименко Татьяна Владимировна (346936) +7 (929) 310-92-25
Сопровождающий на объекте: Устименко Татьяна Владимировна (346936) +7 (929) 310-92-25</t>
  </si>
  <si>
    <t>12853370 </t>
  </si>
  <si>
    <t>https://disk.yandex.ru/d/DHBnFHNOvNnoPA</t>
  </si>
  <si>
    <t>СИБ-3356-17</t>
  </si>
  <si>
    <t xml:space="preserve"> г Красноярск ул Водопьянова 11</t>
  </si>
  <si>
    <t>Заказчик: Агафонова Владлена Николаевна (270978) +7 (913) 030-51-37
Сопровождающий на объекте: Агафонова Владлена Николаевна (270978) +7 (913) 030-51-37</t>
  </si>
  <si>
    <t>&amp;ССМ2025 - Работы проводятся в рамках проекта Подключения ССМ в ВСП Банка. Смонтировать по 1 дополнительному сетевому порту на каждое рабочее место в ВСП (включая место в переговорной комнате, кассе, РВСП, ЗРВСП и т.д.) где отсутствует порт для подключения существующей ССМ, Фиолетовый круг
- серверная, желтый круг- необходимый порт(предкассовая зона)</t>
  </si>
  <si>
    <t>https://disk.yandex.ru/d/LilknAREBsRqHg</t>
  </si>
  <si>
    <t>УБ-5885-54</t>
  </si>
  <si>
    <t xml:space="preserve"> г Нефтеюганск мкр 8А 12</t>
  </si>
  <si>
    <t>Заказчик: Ерощук Александра Андреевна (1771375) +7 (982) 881-33-08
Сопровождающий на объекте: Ерощук Александра Андреевна (1771375) +7 (982) 881-33-08</t>
  </si>
  <si>
    <t>https://disk.yandex.ru/d/BmVO7-EoT4XxdA</t>
  </si>
  <si>
    <t>СЗБ-8294-08</t>
  </si>
  <si>
    <t xml:space="preserve"> с Конево ул Мира 21</t>
  </si>
  <si>
    <t>Заказчик: Бондарева Ольга Сергеевна 8-926-195-8046
Сопровождающий на объекте: Ломтева Светлана Викторовна +7 (960) 008-62-93</t>
  </si>
  <si>
    <t>https://disk.yandex.ru/d/as8nqO8rxa_wxw</t>
  </si>
  <si>
    <t>СИБ-3358-28</t>
  </si>
  <si>
    <t xml:space="preserve"> г. Омск, ул. 10 лет Октября, д.138/2</t>
  </si>
  <si>
    <t>Заказчик: Ничков Дмитрий Валерьевич (2076902) +7 (965) 973-30-27
Сопровождающий на объекте: Гурина Анастасия Борисовна 8-960-980-7667</t>
  </si>
  <si>
    <t>Требуется монтаж 2 портов СКС для ТВ панелей</t>
  </si>
  <si>
    <t>https://disk.yandex.ru/d/WHCmR-ljGX6JJw</t>
  </si>
  <si>
    <t>СИБ-3358-29</t>
  </si>
  <si>
    <t>434</t>
  </si>
  <si>
    <t>Октябрьское ул Ленина 12</t>
  </si>
  <si>
    <t>Заказчик: Киргинцева Лариса Владимировна (1447934) +7 (913) 662-75-57
Сопровождающий на объекте: Киргинцева Лариса Владимировна (1447934) +7 (913) 662-75-57</t>
  </si>
  <si>
    <t>ССМ2025_выполнить  перенос  порта  провайдера  Ростелеком  не  посредственно  в  шкаф  (СКС  для подключения ССМ)</t>
  </si>
  <si>
    <t>12859324 </t>
  </si>
  <si>
    <t>https://disk.yandex.ru/d/b4uVGucFw2s60Q</t>
  </si>
  <si>
    <t>ЦЧБ-3549-23</t>
  </si>
  <si>
    <t xml:space="preserve"> г. Усмань, ул. Комсомольская, 18</t>
  </si>
  <si>
    <t>Заказчик: Фурсова Надежда Ивановна (399779) +7 (905) 683-81-06
Сопровождающий на объекте: Фурсова Надежда Ивановна (399779) +7 (905) 683-81-06</t>
  </si>
  <si>
    <t>Требуется 8 портов СКС для ССМ</t>
  </si>
  <si>
    <t>12860964 </t>
  </si>
  <si>
    <t>https://disk.yandex.ru/d/j_DX8rEtzS_4Tw</t>
  </si>
  <si>
    <t>ЮЗБ-3656-05</t>
  </si>
  <si>
    <t>193</t>
  </si>
  <si>
    <t xml:space="preserve"> г Мелитополь пр-кт Богдана Хмельницкого 36</t>
  </si>
  <si>
    <t>Заказчик: Чучуев Олег Викторович (753994) +7 (918) 666-91-43
Сопровождающий на объекте: Чучуев Олег Викторович (753994) +7 (918) 666-91-43</t>
  </si>
  <si>
    <t>Необходимо  создать  два  порта  СКС  в  соответствии  с  прилагаемой  схемой  размещения  в  ХЦК  (кабинет  26). Место и требования по размещению портов СКС указаны на план схеме помещения.</t>
  </si>
  <si>
    <t>12856194 </t>
  </si>
  <si>
    <t>https://disk.yandex.ru/d/t9Q6aTi4S6lBAw</t>
  </si>
  <si>
    <t>СЗБ-8186-14</t>
  </si>
  <si>
    <t>Заказчик: Мартынов Игорь Павлович 8-911-361-0620
Сопровождающий на объекте: Ильин Виталий Владимирович 8-981-351-4035</t>
  </si>
  <si>
    <t xml:space="preserve"> г. Псков, пр-кт Октябрьский, 23/25</t>
  </si>
  <si>
    <t xml:space="preserve">Интернет (Wi-fi) необходим для прохождения водителями электронного выпуска на линию с
использованием мобильных устройств через мобильное приложение СберТранспорт. В цокольном этаже ОЧЕНЬ плохо ловит мобильный интернет, что приводит к сбою в программе СберТранспорт, к
некачественным результатам по выпуску транспорта на линию, значительно снижаются показатели, производительность. Проект по выпуску транспорта на линию в электронном виде на контроле ЦА. </t>
  </si>
  <si>
    <t>12859479 </t>
  </si>
  <si>
    <t>https://disk.yandex.ru/d/kF7xU_G3iFBz3w</t>
  </si>
  <si>
    <t>ВВБ-3136-13</t>
  </si>
  <si>
    <t>0743</t>
  </si>
  <si>
    <t xml:space="preserve"> г. Березники, ул. Юбилейная, 127</t>
  </si>
  <si>
    <t>Заказчик: Носкова Марина Александровна 8-904-844-5083
Сопровождающий на объекте: Носкова Марина Александровна 8-904-844-5083</t>
  </si>
  <si>
    <t>Требуется монтаж 2 портов для ССМ</t>
  </si>
  <si>
    <t>https://disk.yandex.ru/d/7Sg3hfwGHAAWvA</t>
  </si>
  <si>
    <t>СИБ-3358-30</t>
  </si>
  <si>
    <t xml:space="preserve"> г. Омск, ул. 6-я Станционная, 39</t>
  </si>
  <si>
    <t>Заказчик: Ничков Дмитрий Валерьевич (2076902) +7 (965) 973-30-27
Сопровождающий на объекте: Малахова Екатерина Петровна 8-908-791-2696</t>
  </si>
  <si>
    <t>Перемещение Банкомата и Диспенсера талонов, для организации зоны ожидания клиентов</t>
  </si>
  <si>
    <t>https://disk.yandex.ru/d/vRG_R3QAauYZ7w</t>
  </si>
  <si>
    <t>УБ-5885-55</t>
  </si>
  <si>
    <t xml:space="preserve"> Пойковский мкр 4-й 16</t>
  </si>
  <si>
    <t>Заказчик: Батталова Алёна Юрьевн
Сопровождающий на объекте: Батталова Алёна Юрьевна, +7 (912) 414-78-64</t>
  </si>
  <si>
    <t>ССМ2025_ Монтаж 7 СКС для ССМ</t>
  </si>
  <si>
    <t>12861034 </t>
  </si>
  <si>
    <t>https://disk.yandex.ru/d/rnhGKqznh6G7Hg</t>
  </si>
  <si>
    <t>Готоа</t>
  </si>
  <si>
    <t>ВВБ-3136-14</t>
  </si>
  <si>
    <t xml:space="preserve"> г. Очер, ул. Ленина, 56</t>
  </si>
  <si>
    <t>Заказчик: Магац Наталья Анатольевна 8-902-797-4024
Сопровождающий на объекте: Магац Наталья Анатольевна 8-902-797-4024</t>
  </si>
  <si>
    <t>Требуется монтаж портов для ССМ 5 шт. и 1 для ТД Wi-fi</t>
  </si>
  <si>
    <t>12866729 </t>
  </si>
  <si>
    <t>https://disk.yandex.ru/d/LuAZvpcGFFQsLA</t>
  </si>
  <si>
    <t>ВВБ-3136-15</t>
  </si>
  <si>
    <t>723</t>
  </si>
  <si>
    <t xml:space="preserve"> г Верещагино ул Пролетарская 3</t>
  </si>
  <si>
    <t>Заказчик: Баранкина Елена Владимировна
Сопровождающий на объекте: Баранкина Елена Владимировна , +7 (922) 310-30-07</t>
  </si>
  <si>
    <t>ССМ2025_Монтаж 15 СКС на РМ для подключения ССМ</t>
  </si>
  <si>
    <t>https://disk.yandex.ru/d/jjRksVR1YhxnfA</t>
  </si>
  <si>
    <t>СЗБ-3313-10</t>
  </si>
  <si>
    <t>00090</t>
  </si>
  <si>
    <t xml:space="preserve"> г Ухта п Седъю ул Центральная 7</t>
  </si>
  <si>
    <t>Заказчик: Белых Михаил Васильевич (1497560) +7 (912) 191-23-75
Сопровождающий на объекте: Белых Михаил Васильевич (1497560) +7 (912) 191-23-75</t>
  </si>
  <si>
    <t>Перенос  кроссового  помещения  Описание  объектов  оснащения:  8  камер  ТСВ  1  -  ТСО  1-  АРМ  1-Принтер 1-ТА 1-СБО</t>
  </si>
  <si>
    <t>12866718 </t>
  </si>
  <si>
    <t>СИБ-3356-18</t>
  </si>
  <si>
    <t>46</t>
  </si>
  <si>
    <t xml:space="preserve"> г. Красноярск, ул. 78 Добровольческой Бригады, д.З</t>
  </si>
  <si>
    <t>Заказчик: Березина Евгения Сергеевна +7 (983) 145-77-99
Сопровождающий на объекте: Березина Евгения Сергеевна (275371) +7 (983) 145-77-99</t>
  </si>
  <si>
    <t>https://disk.yandex.ru/d/uq9cgiZ1Jp66sg</t>
  </si>
  <si>
    <t>https://disk.yandex.ru/d/z2qOL1g7mDLLsQ</t>
  </si>
  <si>
    <t xml:space="preserve">ПВБ-7593-49 </t>
  </si>
  <si>
    <t xml:space="preserve"> г Оренбург ул Володарского 16,1-ый этаж, Кабинет - 1.07</t>
  </si>
  <si>
    <t>Заказчик: Пошвин Олег Анатольевич 8-919-844-4888
Сопровождающий на объекте: Баширов Зиннур Рустамович, +7(987)771-98-83</t>
  </si>
  <si>
    <t>Для перемещения рабочих мест необходимы компьютерные розетки.</t>
  </si>
  <si>
    <t>12866559 </t>
  </si>
  <si>
    <t>https://disk.yandex.ru/d/aweHzZPdK2a2_Q</t>
  </si>
  <si>
    <t xml:space="preserve"> ВВБ-3136-16</t>
  </si>
  <si>
    <t xml:space="preserve"> п. Сылва, ул. С. Корнеева, 6</t>
  </si>
  <si>
    <t>Заказчик: Попов Александр Николаевич 8-922-358-7102
Сопровождающий на объекте: Носкова Любовь Павловна 8-952-645-8886</t>
  </si>
  <si>
    <t>Требуется монтаж 6 портов, по 3 порта на 1 рабочее место</t>
  </si>
  <si>
    <t>12871549 </t>
  </si>
  <si>
    <t>https://disk.yandex.ru/d/ylKVqULs1x2EAw</t>
  </si>
  <si>
    <t xml:space="preserve"> УБ-3394-10</t>
  </si>
  <si>
    <t xml:space="preserve"> д. Боровлянка, ул. 60 лет Октября, влд21</t>
  </si>
  <si>
    <t>Заказчик: Пеплер Вера Алексеевна (1937138) +7 (982) 977-60-24
Сопровождающий на объекте: Пеплер Вера Алексеевна (1937138) +7 (982) 977-60-24</t>
  </si>
  <si>
    <t>12869185 </t>
  </si>
  <si>
    <t>https://disk.yandex.ru/d/Z3FnI7KUIIIqzw</t>
  </si>
  <si>
    <t xml:space="preserve"> СРБ-4241-10</t>
  </si>
  <si>
    <t xml:space="preserve"> д Подборки ул Мира 1/2</t>
  </si>
  <si>
    <t>Заказчик: Левина Наталия Сергеевна (369077) +7 (910) 547-47-50
Сопровождающий на объекте: Левина Наталия Сергеевна (369077) +7 (910) 547-47-50</t>
  </si>
  <si>
    <t>12869533 </t>
  </si>
  <si>
    <t>https://disk.yandex.ru/d/tQgFHM5MdirRmA</t>
  </si>
  <si>
    <t xml:space="preserve"> СРБ-4261-13</t>
  </si>
  <si>
    <t>Заказчик: Безруков Александр Анатольевич (671026) +7 (910) 560-63-01
Сопровождающий на объекте: Гавалян Нина Валерьевна 8-910-900-8007</t>
  </si>
  <si>
    <t>Для  переноса  оборудования  СКУД,  охранно-пожарной  и  тревожной  сигнализации,  видео  наблюдения необходимо установить 5 ЛАН - розеток в служебном помещении (комнате охраны)</t>
  </si>
  <si>
    <t>https://disk.yandex.ru/d/bJaFoyzdh4r8gQ</t>
  </si>
  <si>
    <t xml:space="preserve"> СЗБ-8382-05</t>
  </si>
  <si>
    <t>Заказчик: Мелентьева Ирина Сергеевна +7 (981) 432-11-74
Сопровождающий на объекте: Пахолкова Марина Леонидовна 8-911-443-0611</t>
  </si>
  <si>
    <t>Перемещение/Восстановление ранее используемых портов в пределах помещения (порт): 9 шт.</t>
  </si>
  <si>
    <t>Необходимо переместить информационные розетки непосредственно на РМ сотрудников ( 5 РМ) из кабель-канала. По 2 порта на РМ №1,2,3 и 4, 1 порт на РМ №5.</t>
  </si>
  <si>
    <t>12870798 </t>
  </si>
  <si>
    <t>https://disk.yandex.ru/d/kFVDV2nESwqQjg</t>
  </si>
  <si>
    <t>ВВБ-3136-17</t>
  </si>
  <si>
    <t xml:space="preserve"> рп Полазна, ул. Нефтяников, 11</t>
  </si>
  <si>
    <t>Требуется монтаж 4 портов для ССМ</t>
  </si>
  <si>
    <t>Требуется монтаж 4 портов для СС</t>
  </si>
  <si>
    <t>12871586 </t>
  </si>
  <si>
    <t>https://disk.yandex.ru/d/kiD3xjQUHTp2Og</t>
  </si>
  <si>
    <t xml:space="preserve">СЗБ-8294-09 </t>
  </si>
  <si>
    <t>д Макаровская ул Набережная 6</t>
  </si>
  <si>
    <t>Заказчик: Заболотних Елена Владимировна (297234) +7 (911) 057-76-63
Сопровождающий на объекте: Заболотних Елена Владимировна (297234) +7 (911) 057-76-63</t>
  </si>
  <si>
    <t>ССМ2025_Монтаж 1 СКС для ССМ</t>
  </si>
  <si>
    <t>12871599 </t>
  </si>
  <si>
    <t>https://disk.yandex.ru/d/mz7Qi0DM2noCBw</t>
  </si>
  <si>
    <t>Монтаж нового порта СКС кат. 5е: 31 шт.</t>
  </si>
  <si>
    <t>Демонтаж/монтаж портов СКС при замене ТКШ: 31 шт.</t>
  </si>
  <si>
    <t>восстановление ранее используемых портов в пределах помещения 4шт.</t>
  </si>
  <si>
    <t xml:space="preserve"> ББ-2933-22</t>
  </si>
  <si>
    <t>107</t>
  </si>
  <si>
    <t xml:space="preserve"> г Улан-Удэ пр-кт Строителей 18</t>
  </si>
  <si>
    <t>Заказчик: Бадмацыренова Дара Андреевна (1801525) +7 (908) 598-91-95
Сопровождающий на объекте: Бадмацыренова Дара Андреевна (1801525) +7 (908) 598-91-95</t>
  </si>
  <si>
    <t>#ССМ&amp;атр;Wi-fi _для_8тагі-Ро82025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Также необходимо сделать дополнительный порт (1шт) в кассе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</si>
  <si>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https://disk.yandex.ru/d/AO4nZ8oGAfmX8w</t>
  </si>
  <si>
    <t xml:space="preserve"> ВВБ-3136-18 </t>
  </si>
  <si>
    <t>368</t>
  </si>
  <si>
    <t xml:space="preserve"> с Юсьва ул Советская 8</t>
  </si>
  <si>
    <t>Заказчик: Лопатенко Екатерина Васильевна (804096) +7 (950) 451-25-03
Сопровождающий на объекте: Лопатенко Екатерина Васильевна (804096) +7 (950) 451-25-03</t>
  </si>
  <si>
    <t>#ССМ&amp;\Wi-fi_для_8таг1-Ро82025_ монтаж 1 СКС для Wi-fi</t>
  </si>
  <si>
    <t>12876125 </t>
  </si>
  <si>
    <t>https://disk.yandex.ru/d/L6AzSKTfOCXoew</t>
  </si>
  <si>
    <t xml:space="preserve"> УБ-3394-11 </t>
  </si>
  <si>
    <t xml:space="preserve"> с Мальково ул Мира 5</t>
  </si>
  <si>
    <t>Заказчик: Бондарева О.С.
Сопровождающий на объекте: Мельниченко Татьяна Владимировна (1875162) +7 (929) 200-66-26</t>
  </si>
  <si>
    <t>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</si>
  <si>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 xml:space="preserve">12875635  </t>
  </si>
  <si>
    <t>https://disk.yandex.ru/d/KZS2rhp9FTsTzw</t>
  </si>
  <si>
    <t>СРБ-4244-18</t>
  </si>
  <si>
    <t>Заказчик: Комаров Юрий Алексеевич (1809759) +7 (919) 082-17-20
Сопровождающий на объекте: Комаров Кирилл Юрьевич, +7(915)780-15-51</t>
  </si>
  <si>
    <t>В помещениях сектора транспортного обеспечения (ЦКП РСЦ) и комнате отдыха водителей
недостаточно розеток для подключения текущих рабочих мест и переферии. Старая СКС (более 15лет) неремонтопригодна. Необходимо создание новых 12 портов СКС. Планировка во вложении.</t>
  </si>
  <si>
    <t>https://disk.yandex.ru/d/T5sYW2taE0koxg</t>
  </si>
  <si>
    <t>СЗБ-8382-06</t>
  </si>
  <si>
    <t xml:space="preserve"> г Вологда ул Мира 11</t>
  </si>
  <si>
    <t>Заказчик: Александров Данила Евгеньевич 8-927-725-5665
Сопровождающий на объекте: Егиазарян Шушаник Михайловна 8-911-444-0602</t>
  </si>
  <si>
    <t>Прошу произвести монтаж розетки СКС, для подключения доп. точки доступа Wi-fi АР09 (отмечена на схеме зелёным) Во вложении отдельный файл для подрядчика, с отмеченной ТД.</t>
  </si>
  <si>
    <t>https://disk.yandex.ru/d/ufbLviNohbeNUw</t>
  </si>
  <si>
    <t xml:space="preserve"> ВВБ-3136-19</t>
  </si>
  <si>
    <t>264</t>
  </si>
  <si>
    <t xml:space="preserve"> г Пермь ул Адмирала Ушакова 36</t>
  </si>
  <si>
    <t>Заказчик: Губина Полина Сергеевна (804293) +7 (982) 457-68-38
Сопровождающий на объекте: Губина Полина Сергеевна (804293) +7 (982) 457-68-38</t>
  </si>
  <si>
    <t xml:space="preserve">#ССМ&amp;атр;Wi-fi_для_8таг1-Ро82025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t>
  </si>
  <si>
    <t>12878264 </t>
  </si>
  <si>
    <t>https://disk.yandex.ru/d/PNd9m3Qj-AAKeQ</t>
  </si>
  <si>
    <t>СИБ-3358-31</t>
  </si>
  <si>
    <t>Заказчик: Филимендикова Анна Юрьевна
Сопровождающий на объекте: Филимендикова Анна Юрьевна, +7 (951) 411-83-39</t>
  </si>
  <si>
    <t>ССМ2025_ Монтаж 10 СКС для ССМ</t>
  </si>
  <si>
    <t xml:space="preserve">12877876  </t>
  </si>
  <si>
    <t>https://disk.yandex.ru/d/QrORvRQD2nzFpw</t>
  </si>
  <si>
    <t>ПВБ-7593-50</t>
  </si>
  <si>
    <t>с Матвеевка ул Телеграфная 87</t>
  </si>
  <si>
    <t>Заказчик: Разинкин Андрей Юрьевич (1320208) +7 (912) 340-77-38
Сопровождающий на объекте: Мартынова Ирина Александровна 8-922-887-7855</t>
  </si>
  <si>
    <t>12879386 </t>
  </si>
  <si>
    <t>https://disk.yandex.ru/d/0VX7PnSj_C_d9g</t>
  </si>
  <si>
    <t xml:space="preserve">СЗБ-8294-10 </t>
  </si>
  <si>
    <t xml:space="preserve"> рп.  Коноша,  пр-кт  Октябрьский,  д.3,1-ый  этаж,  Клиентский  зал по обслуживанию ФЛ/ЮЛ - 3</t>
  </si>
  <si>
    <t>Заказчик: Плотникова Елена Михайловна (1404249) +7 (921) 495-38-04
Сопровождающий на объекте: Плотникова Елена Михайловна (1404249) +7 (921) 495-38-04</t>
  </si>
  <si>
    <t>https://disk.yandex.ru/d/175OixCs7m-6Nw</t>
  </si>
  <si>
    <t xml:space="preserve">12876897  </t>
  </si>
  <si>
    <t xml:space="preserve">12879342  </t>
  </si>
  <si>
    <t>СЗБ-8294-11</t>
  </si>
  <si>
    <t>Архангельск пр-кт Обводный Канал 9кЗ</t>
  </si>
  <si>
    <t>Заказчик: Селькова Анна Романовна
Сопровождающий на объекте: Селькова Анна Романовна</t>
  </si>
  <si>
    <t>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t>
  </si>
  <si>
    <t>https://disk.yandex.ru/d/LeahWkcVuC8-jw</t>
  </si>
  <si>
    <t>0649</t>
  </si>
  <si>
    <t>с Бердышево ул Набережная 8</t>
  </si>
  <si>
    <t>Заказчик: Игонина Наталья Викторовна (794701) +7 (950) 465-50-52
Сопровождающий на объекте: Игонина Наталья Викторовна (794701) +7 (950) 465-50-52</t>
  </si>
  <si>
    <t>12883335 </t>
  </si>
  <si>
    <t>https://disk.yandex.ru/d/7PMqDRUjthsqZw</t>
  </si>
  <si>
    <t>ВВБ-3136-20</t>
  </si>
  <si>
    <t>ВВБ-3136-21</t>
  </si>
  <si>
    <t>455</t>
  </si>
  <si>
    <t>Заказчик: Белева Тамара Николаевна (802599) +7 (951) 953-48-82
Сопровождающий на объекте:</t>
  </si>
  <si>
    <t>12884348 </t>
  </si>
  <si>
    <t>https://disk.yandex.ru/d/MMhgCqVTZcKxBA</t>
  </si>
  <si>
    <t>ВВБ-3136-22</t>
  </si>
  <si>
    <t>287</t>
  </si>
  <si>
    <t xml:space="preserve"> Пермь ул Ленина 32</t>
  </si>
  <si>
    <t>Заказчик: Бондарева Ольга Сергеевна 8-926-195-8046
Сопровождающий на объекте: Швецова Екатерина Александровна +7 (922) 328-08-69</t>
  </si>
  <si>
    <t xml:space="preserve">12884286  </t>
  </si>
  <si>
    <t>https://disk.yandex.ru/d/kNiNHiB4EE840A</t>
  </si>
  <si>
    <t>СРБ-4241-12</t>
  </si>
  <si>
    <t>г. Кременки, ул. Ленина, 2</t>
  </si>
  <si>
    <t>Заказчик: Янкина Алевтина Михайловна 8-910-525-7393
Сопровождающий на объекте: Янкина Алевтина Михайловна 8-910-525-7393</t>
  </si>
  <si>
    <t>Требуется монтаж 3 портов для ССМ</t>
  </si>
  <si>
    <t>https://disk.yandex.ru/d/sq-C_5XivBreog</t>
  </si>
  <si>
    <t>СЗБ-8294-12</t>
  </si>
  <si>
    <t xml:space="preserve"> г. Архангельск, ул. Терехина, 9</t>
  </si>
  <si>
    <t>Заказчик: Алексеева Елена Евгеньевна 8-902-285-1198
Сопровождающий на объекте: Алексеева Елена Евгеньевна 8-902-285-1198</t>
  </si>
  <si>
    <t>Требуется монтаж 1 порта для ССМ</t>
  </si>
  <si>
    <t xml:space="preserve">12884253  </t>
  </si>
  <si>
    <t>https://disk.yandex.ru/d/cvssLSQSkeBPsA</t>
  </si>
  <si>
    <t xml:space="preserve"> ВВБ-3136-23</t>
  </si>
  <si>
    <t>Березники ул Юбилейная 40</t>
  </si>
  <si>
    <t>Заказчик: Андреева Наталия Юрьевна (791522) +7 (950) 462-53-30
Сопровождающий на объекте: Андреева Наталия Юрьевна (791522) +7 (950) 462-53-30</t>
  </si>
  <si>
    <t>https://disk.yandex.ru/d/RoMmaIopQyi_kg</t>
  </si>
  <si>
    <t xml:space="preserve"> ВВБ-3136-25</t>
  </si>
  <si>
    <t>Пермь ул Тургенева 25</t>
  </si>
  <si>
    <t>Заказчик: Конюхова Ольга Владимировна (799108) +7 (908) 274-59-40
Сопровождающий на объекте: Бородин Андрей Сергеевич 8-982-480-1696</t>
  </si>
  <si>
    <t>ССМ Одна сем не подключена к сети в комнате пересчёта. На матч панелях есть свободные порты</t>
  </si>
  <si>
    <t>12886443 </t>
  </si>
  <si>
    <t>https://disk.yandex.ru/d/EeYP9wm48G793g</t>
  </si>
  <si>
    <t xml:space="preserve"> ВВБ-3136-27</t>
  </si>
  <si>
    <t>407</t>
  </si>
  <si>
    <t>Чусовой п Скальный ул Гагарина 10</t>
  </si>
  <si>
    <t>Заказчик: Мулланурова Эльвира Гафиятулловна (1907240) +7 (951) 932-58-66
Сопровождающий на объекте: Мулланурова Эльвира Гафиятулловна (1907240) +7 (951) 932-58-66</t>
  </si>
  <si>
    <t xml:space="preserve">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t>
  </si>
  <si>
    <t>12886472 </t>
  </si>
  <si>
    <t>https://disk.yandex.ru/d/UdSLNBX6GnttYA</t>
  </si>
  <si>
    <t>СРБ-4240-11</t>
  </si>
  <si>
    <t>Требуется СКС 2 штуки, одна под столом, вторая, для точки доступа под потолком.</t>
  </si>
  <si>
    <t>Заказчик: Бондарева Ольга Сергеевна 8-926-195-8046
Сопровождающий на объекте: Семенцова Александра Александровна (365236) +7 (915) 749-84-60</t>
  </si>
  <si>
    <t>12886012 </t>
  </si>
  <si>
    <t>https://disk.yandex.ru/d/ZPJurjwhDYaUrQ</t>
  </si>
  <si>
    <t>ВВБ-3136-24</t>
  </si>
  <si>
    <t>703</t>
  </si>
  <si>
    <t>г Березники ул Пятилетки 114А</t>
  </si>
  <si>
    <t>Заказчик: Кулакова Елена Владимировна (789547) +7 (902) 796-24-79
Сопровождающий на объекте: Кулакова Елена Владимировна 8-902-796-2479</t>
  </si>
  <si>
    <t>#ССМ2025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t>
  </si>
  <si>
    <t>12884793 </t>
  </si>
  <si>
    <t>https://disk.yandex.ru/d/jf35jBOVzeRbjQ</t>
  </si>
  <si>
    <t>ВВБ-3136-26</t>
  </si>
  <si>
    <t>347</t>
  </si>
  <si>
    <t>п Гайны ул Кашина 49</t>
  </si>
  <si>
    <t>Заказчик: Мизева Ольга Васильевна 8-902-643-7132
Сопровождающий на объекте:</t>
  </si>
  <si>
    <t>Требуется монтаж 1-ого порта СКС в кассе, около сейфа</t>
  </si>
  <si>
    <t>https://disk.yandex.ru/d/YIbOLlCoPdQ5gw</t>
  </si>
  <si>
    <t>ВВБ-3136-28</t>
  </si>
  <si>
    <t>596</t>
  </si>
  <si>
    <t xml:space="preserve"> г. Чайковский, ул. Советская, д.11</t>
  </si>
  <si>
    <t>Заказчик: Сибирякова Светлана Анатольевна (798806) +7 (922) 333-05-77
Сопровождающий на объекте: Сибирякова Светлана Анатольевна (798806) +7 (922) 333-05-77</t>
  </si>
  <si>
    <t>12889671 </t>
  </si>
  <si>
    <t>https://disk.yandex.ru/d/y-Wa7yEg6Rq1Qw</t>
  </si>
  <si>
    <t xml:space="preserve"> СИБ-3355-66</t>
  </si>
  <si>
    <t>0592</t>
  </si>
  <si>
    <t xml:space="preserve"> рп Степное Озеро ул Микитона 7</t>
  </si>
  <si>
    <t>Заказчик: Наумова Наталья Александровна
Сопровождающий на объекте: Наумова Наталья Александровна , +7 (923) 653-03-57</t>
  </si>
  <si>
    <t>ССМ2025_Монтаж 1 СКС для ССМ (на плане обозначено как ССМ2)</t>
  </si>
  <si>
    <t>https://disk.yandex.ru/d/mnQgk1qOj0ExdQ</t>
  </si>
  <si>
    <t>СРБ-8255-04</t>
  </si>
  <si>
    <t>283</t>
  </si>
  <si>
    <t xml:space="preserve"> г Мглин ул Ленина 7А</t>
  </si>
  <si>
    <t>Заказчик: Венер Вероника Владимировна (372393) +7 (910) 331-22-39
Сопровождающий на объекте: Ждановский Алексей Григорьевич, +7(910)331-23-86</t>
  </si>
  <si>
    <t xml:space="preserve">ССМ Требуется дополнительный монтаж порта СКС в кассовым помещении. (Нанесено на план). </t>
  </si>
  <si>
    <t>https://disk.yandex.ru/d/ABFTfEQSDHwWHg</t>
  </si>
  <si>
    <t xml:space="preserve">СЗБ-8294-13 </t>
  </si>
  <si>
    <t>п. Удимский, ул. Советская, д.47-а</t>
  </si>
  <si>
    <t>Заказчик: Мартынова Ирина Александровна (297009) +7 (921) 488-78-84
Сопровождающий на объекте: Мартынова Ирина Александровна (297009) +7 (921) 488-78-84</t>
  </si>
  <si>
    <t>https://disk.yandex.ru/d/M7a08ieQzrqIzA</t>
  </si>
  <si>
    <t>перемещение</t>
  </si>
  <si>
    <t>ВВБ-3136-29</t>
  </si>
  <si>
    <t>643</t>
  </si>
  <si>
    <t xml:space="preserve"> с Кленовка ул Новая 1</t>
  </si>
  <si>
    <t>Заказчик: Тютикова Любовь Анатольевна 8-952-325-8450
Сопровождающий на объекте: Тютикова Любовь Анатольевна 8-952-325-8450</t>
  </si>
  <si>
    <t xml:space="preserve">12891041  </t>
  </si>
  <si>
    <t>https://disk.yandex.ru/d/gOiR1ph025nXBA</t>
  </si>
  <si>
    <t>ВВБ-3136-30</t>
  </si>
  <si>
    <t>446</t>
  </si>
  <si>
    <t xml:space="preserve"> г Лысьва п Кын ул Заречная 107</t>
  </si>
  <si>
    <t>Заказчик: Литвина Алёна Викторовна (2161935) +7 (902) 633-11-48
Сопровождающий на объекте: Литвина Алёна Викторовна (2161935) +7 (902) 633-11-48</t>
  </si>
  <si>
    <t>https://disk.yandex.ru/d/tK8IS9wRGi1Cgw</t>
  </si>
  <si>
    <t xml:space="preserve">СИБ-3355-67 </t>
  </si>
  <si>
    <t xml:space="preserve"> с Протасово ул Энгельса влд20</t>
  </si>
  <si>
    <t>Заказчик: Головня Сергей Александрович (1349077) +7 (906) 960-79-09
Сопровождающий на объекте: Головня Сергей Александрович (1349077) +7 (906) 960-79-09</t>
  </si>
  <si>
    <t>https://disk.yandex.ru/d/fDoVZx7MnvGihQ</t>
  </si>
  <si>
    <t xml:space="preserve">УБ-5885-56 </t>
  </si>
  <si>
    <t xml:space="preserve"> гт Междуреченский ул Волгоградская зд12</t>
  </si>
  <si>
    <t>Заказчик: Велижанина Олеся Алексеевна
Сопровождающий на объекте: Велижанина Олеся Алексеевна , +7 (982) 884-10-04</t>
  </si>
  <si>
    <t>Требуется организация СКС розетки для ЖК СУО</t>
  </si>
  <si>
    <t xml:space="preserve">12899699  </t>
  </si>
  <si>
    <t>https://disk.yandex.ru/d/XS3EEx2L7NFAGg</t>
  </si>
  <si>
    <t xml:space="preserve">СЗБ-8382-07 </t>
  </si>
  <si>
    <t xml:space="preserve"> рп Вожега ул Связи 10</t>
  </si>
  <si>
    <t>Заказчик: Барабошкина Елена Николаевна 8-921-827-2262
Сопровождающий на объекте: Барабошкина Елена Николаевна 8-921-827-2262</t>
  </si>
  <si>
    <t>Добрый  день!  В  соответствии  с  ІМ0298207873  необходимо  восстановить  трассу  СКС  от  коммутатора  до точки доступа АР01. Схему РП прилагаю.</t>
  </si>
  <si>
    <t>12890963 </t>
  </si>
  <si>
    <t>https://disk.yandex.ru/d/2kOnF2u1tEIE3g</t>
  </si>
  <si>
    <t>СИБ-3355-68</t>
  </si>
  <si>
    <t>592</t>
  </si>
  <si>
    <t>Заказчик: Наумова Наталья Александровна (346027) +7 (923) 653-03-57
Сопровождающий на объекте: Наумова Наталья Александровна (346027) +7 (923) 653-03-57</t>
  </si>
  <si>
    <t>&amp;ССМ2025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</si>
  <si>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12899933 </t>
  </si>
  <si>
    <t>https://disk.yandex.ru/d/aSX1_FyvOnEe_A</t>
  </si>
  <si>
    <t xml:space="preserve"> СИБ-3358-32</t>
  </si>
  <si>
    <t>с Знаменское пер Рабочий 7</t>
  </si>
  <si>
    <t>ССМ2025_Монтаж 4 СКС для ССМ</t>
  </si>
  <si>
    <t>12899983 </t>
  </si>
  <si>
    <t>https://disk.yandex.ru/d/S0QlAZhI7yJvRQ</t>
  </si>
  <si>
    <t xml:space="preserve"> СИБ-3358-33</t>
  </si>
  <si>
    <t>Заказчик: Лаврова Наталья Леонидовна
Сопровождающий на объекте: Лаврова Наталья Леонидовна, +7 (953) 399-64-31</t>
  </si>
  <si>
    <t>Заказчик: Бондарева О.С.
Сопровождающий на объекте: Коба Алла Васильевна (111411) +7 (891) 364-93-68</t>
  </si>
  <si>
    <t>12901189 </t>
  </si>
  <si>
    <t>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</si>
  <si>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https://disk.yandex.ru/d/j4Zdv7HdyQOD7A</t>
  </si>
  <si>
    <t>СЗБ-8294-14</t>
  </si>
  <si>
    <t>Архангельск ул Гагарина 11</t>
  </si>
  <si>
    <t>Заказчик: Анисим Светлана Алексеевна (1607061) +7 (999) 275-12-89
Сопровождающий на объекте: Анисим Светлана Алексеевна (1607061) +7 (999) 275-12-89</t>
  </si>
  <si>
    <t>12900282 </t>
  </si>
  <si>
    <t>https://disk.yandex.ru/d/JXohK-XGOdF5uA</t>
  </si>
  <si>
    <t xml:space="preserve"> СЗБ-8382-08</t>
  </si>
  <si>
    <t>Заказчик: Мелентьева Ирина Сергеевна (298259) +7 (981) 432-11-74
Сопровождающий на объекте: Жукова Анна Михайловна 8-911-516-4262</t>
  </si>
  <si>
    <t>Необходимо установить информационные розетки в КЗ</t>
  </si>
  <si>
    <t>https://disk.yandex.ru/d/0pQR8V4Yk3vSCg</t>
  </si>
  <si>
    <t xml:space="preserve"> ББ-2933-23</t>
  </si>
  <si>
    <t xml:space="preserve"> г Улан-Удэ ул Кабанская 13Б/2</t>
  </si>
  <si>
    <t>Заказчик: Булгатова Ирина Борисовна (1348408) +7 (902) 458-85-88
Сопровождающий на объекте: Дамдинов Алдар Амгалонович, +7(983)539-03-02</t>
  </si>
  <si>
    <t>12904782 </t>
  </si>
  <si>
    <t>https://disk.yandex.ru/i/2qktHCidkoU01w</t>
  </si>
  <si>
    <t xml:space="preserve"> ББ-2933-24</t>
  </si>
  <si>
    <t xml:space="preserve"> г Улан-Удэ ул Терешковой 11</t>
  </si>
  <si>
    <t>Заказчик: Хаустова Татьяна Борисовна (952805) 7 (914) 830-25-15
Сопровождающий на объекте: Дамдинов Алдар Амгалонович, +7(983)539-03-02</t>
  </si>
  <si>
    <t>ССМ/Требуется монтаж 1 розетки скс в кассе для ССМ</t>
  </si>
  <si>
    <t>https://disk.yandex.ru/d/41AntnVfsA4gdQ</t>
  </si>
  <si>
    <t xml:space="preserve"> ВВБ-3136-31</t>
  </si>
  <si>
    <t xml:space="preserve"> г Кудымкар ул Калинина 38</t>
  </si>
  <si>
    <t>ССМ/Необходим монтаж 5 портов СКС</t>
  </si>
  <si>
    <t>Заказчик: Долдина Светлана Александровна (811424) +7 (951) 928-05-15
Сопровождающий на объекте: Лунегов Александр Викторович, +7(919)700-15-40</t>
  </si>
  <si>
    <t>12904820 </t>
  </si>
  <si>
    <t>https://disk.yandex.ru/d/o595cj1RI-F_vg</t>
  </si>
  <si>
    <t xml:space="preserve"> УБ-7461-15 </t>
  </si>
  <si>
    <t>у г. Салехард, ул. Губкина, 6</t>
  </si>
  <si>
    <t>Заказчик: Головчик Фарида Аскербиевна 8-909-195-3335
Сопровождающий на объекте: Головчик Фарида Аскербиевна 8-909-195-3335</t>
  </si>
  <si>
    <t>Требуется монтаж 5 портов для ССМ</t>
  </si>
  <si>
    <t>12904730 </t>
  </si>
  <si>
    <t>https://disk.yandex.ru/d/46SE5HoGddj5pw</t>
  </si>
  <si>
    <t xml:space="preserve"> УБ-2402-06 </t>
  </si>
  <si>
    <t xml:space="preserve"> г. Лангепас, ул. Ленина, 23Ак1</t>
  </si>
  <si>
    <t>Заказчик: Редькина Ольга Сергеевна 8-904-486-0397
Сопровождающий на объекте: Редькина Ольга Сергеевна 8-904-486-0397</t>
  </si>
  <si>
    <t>Требуется монтаж 10 СКС для ССМ</t>
  </si>
  <si>
    <t>12906089 </t>
  </si>
  <si>
    <t>https://disk.yandex.ru/d/LZre9b3F5DAk6Q</t>
  </si>
  <si>
    <t xml:space="preserve"> ВВБ-3136-32</t>
  </si>
  <si>
    <t>449</t>
  </si>
  <si>
    <t xml:space="preserve"> п. Кормовище, ул. Советская, 29</t>
  </si>
  <si>
    <t>Заказчик: Костарева Лилия Талгатовна 8-902-800-0922
Сопровождающий на объекте: Костарева Лилия Талгатовна 8-902-800-0922</t>
  </si>
  <si>
    <t>Требуется монтаж 10 портов для РМ</t>
  </si>
  <si>
    <t>12906092 </t>
  </si>
  <si>
    <t>https://disk.yandex.ru/d/yuXWDXsadYZICw</t>
  </si>
  <si>
    <t xml:space="preserve"> ВВБ-3136-33</t>
  </si>
  <si>
    <t>318</t>
  </si>
  <si>
    <t xml:space="preserve"> Юго-Камский ул Советская 174</t>
  </si>
  <si>
    <t>Заказчик: Новикова Мария Андреевна (1424757) +7 (950) 476-37-73
Сопровождающий на объекте: Новикова Мария Андреевна (1424757) +7 (950) 476-37-73</t>
  </si>
  <si>
    <t>#ССМ&amp;атр;\Wi-fi_для_8таг1-Ро82025_Монтаж 1 СКС для ССМ и монтаж 1 СКС для Wi-fi</t>
  </si>
  <si>
    <t>12905963 </t>
  </si>
  <si>
    <t>https://disk.yandex.ru/d/tGHSl_GfC-JVHA</t>
  </si>
  <si>
    <t>УБ-7461-17</t>
  </si>
  <si>
    <t>Заказчик: Озелова Ольга Игоревна (1780296) +7 (900) 402-76-59
Сопровождающий на объекте: Озелова Ольга Игоревна (1780296) +7 (900) 402-76-59</t>
  </si>
  <si>
    <t xml:space="preserve"> с Мужи ул Республики зд37 Мужи: 1321 км</t>
  </si>
  <si>
    <t>https://disk.yandex.ru/d/DL4hUgK2-wsSMg</t>
  </si>
  <si>
    <t xml:space="preserve"> СРБ-8255-05</t>
  </si>
  <si>
    <t>151</t>
  </si>
  <si>
    <t xml:space="preserve"> г Сельцо ул Кирова 43</t>
  </si>
  <si>
    <t>Заказчик: Хохлова Светлана Викторовна (372187) +7 (910) 335-56-00
Сопровождающий на объекте: Апухтин Даниил Игоревич, +7(910)236-55-27</t>
  </si>
  <si>
    <t>Необходимо  перенести  инфокиоск,т.к.  в  всп  будет  перенос  рабочих  мест  в  связи  с  переходом  на  модель работы СМРК</t>
  </si>
  <si>
    <t>12905753 </t>
  </si>
  <si>
    <t>https://disk.yandex.ru/d/0_ivCsJu06l-fQ</t>
  </si>
  <si>
    <t>ББ-2932-26</t>
  </si>
  <si>
    <t xml:space="preserve"> г Балей ул Советская 42</t>
  </si>
  <si>
    <t>Заказчик: Шевченко Наталья Викторовна (127393) +7 (914) 129-48-59
Сопровождающий на объекте: Шевченко Наталья Викторовна (127393) +7 (914) 129-48-59</t>
  </si>
  <si>
    <t>ССМ2025_1СКС для ССМ</t>
  </si>
  <si>
    <t>12906236 </t>
  </si>
  <si>
    <t>https://disk.yandex.ru/d/1t4E1qjRNBs2Hw</t>
  </si>
  <si>
    <t xml:space="preserve"> СИБ-3357-05</t>
  </si>
  <si>
    <t>Заказчик: Воробьева Ирина Михайловна (267241) +7 (983) 199-71-04
Сопровождающий на объекте: Воробьева Ирина Михайловна (267241) +7 (983) 199-71-04</t>
  </si>
  <si>
    <t>ССМ_2025_Монтаж 3 СКС для ССМ</t>
  </si>
  <si>
    <t>https://disk.yandex.ru/d/qWqScG46UWJQcQ</t>
  </si>
  <si>
    <t xml:space="preserve"> СЗБ-8371-07</t>
  </si>
  <si>
    <t xml:space="preserve"> г Петрозаводск ул Антикайнена (Центр р-н) 2 (1 этаж, каб. 100)</t>
  </si>
  <si>
    <t>Заказчик: Аблаева Мария Николаевна
Сопровождающий на объекте: инженер СБС Петров Александр Юрьевич, +7(911)660-18-31</t>
  </si>
  <si>
    <t>Прошу смонтировать розетку СКС, для перемонтажа точки доступа АР 19 по целевой схеме.</t>
  </si>
  <si>
    <t>12906122 </t>
  </si>
  <si>
    <t>https://disk.yandex.ru/d/522yXxrixbzoCw</t>
  </si>
  <si>
    <t>Восстановление ранее используемых портов в пределах помещения 4шт.</t>
  </si>
  <si>
    <t>СИБ-3353-22</t>
  </si>
  <si>
    <t>0407</t>
  </si>
  <si>
    <t xml:space="preserve"> г Новокузнецк пр-кт Строителей (Центральный р-н) 72</t>
  </si>
  <si>
    <t>Заказчик: Гончарова Юлия Сергеевна (898606) +7 (951) 583-12-56
Сопровождающий на объекте: Гончарова Юлия Сергеевна (898606) +7 (951) 583-12-56</t>
  </si>
  <si>
    <t>https://disk.yandex.ru/d/S-Ii4Zlu3DnSuQ</t>
  </si>
  <si>
    <t>СИБ-3353-23</t>
  </si>
  <si>
    <t>423</t>
  </si>
  <si>
    <t xml:space="preserve"> г Новокузнецк пр-кт Шахтеров (Орджоникидзевский р-н) 18</t>
  </si>
  <si>
    <t>Заказчик: Горюнова Наталья Юрьевна (344437) +7 (960) 933-03-74
Сопровождающий на объекте: Горюнова Наталья Юрьевна +7 (960) 933-03-74</t>
  </si>
  <si>
    <t>12908278 </t>
  </si>
  <si>
    <t>https://disk.yandex.ru/d/vVBzljbpUfPS_g</t>
  </si>
  <si>
    <t>СИБ-3353-24</t>
  </si>
  <si>
    <t>г Новокузнецк пр-кт Архитекторов (Новоильинский р-н) 14А</t>
  </si>
  <si>
    <t>Заказчик: Гришко Анна Павловна (342123) +7 (961) 701-33-29
Сопровождающий на объекте: Гришко Анна Павловна (342123) +7 (961) 701-33-29</t>
  </si>
  <si>
    <t>https://disk.yandex.ru/d/8CPkgLnTDLwzRQ</t>
  </si>
  <si>
    <t xml:space="preserve"> СРБ-4241-13</t>
  </si>
  <si>
    <t>Заказчик: Мазаев Александр Александрович 8-995-729-5653
Сопровождающий на объекте: Басова Анна Дмитриевна 8-919-030-9394</t>
  </si>
  <si>
    <t>Организация дополнительного рабочего места в ВСП</t>
  </si>
  <si>
    <t>12908053 </t>
  </si>
  <si>
    <t>https://disk.yandex.ru/d/Ys_-isPQnHL-sQ</t>
  </si>
  <si>
    <t>УБ-7461-16</t>
  </si>
  <si>
    <t>у Надым ул Комсомольская 1а</t>
  </si>
  <si>
    <t>Заказчик: Малахов Андрей Владимирович (909188) +7 (898) 093-60-99
Сопровождающий на объекте: Шестаков Иван Сергеевич, +7(982)260-36-68</t>
  </si>
  <si>
    <t>Необходим только 1 патч панель для ТД \Wi-fi., свободные не расшитые порты имеются</t>
  </si>
  <si>
    <t xml:space="preserve">12907939  </t>
  </si>
  <si>
    <t>https://disk.yandex.ru/d/kxOs-7hjhQe5zA</t>
  </si>
  <si>
    <t xml:space="preserve"> СЗБ-8294-15</t>
  </si>
  <si>
    <t xml:space="preserve"> г Северодвинск пр-кт Морской 56</t>
  </si>
  <si>
    <t>Заказчик: Бондарева Ольга Сергеевна
Сопровождающий на объекте: Гудкова Ирина Витальевна 8-911-592-4242</t>
  </si>
  <si>
    <t>Необходимо  смонтировать  по  1  дополнительному  сетевому  порту  на  рабочие  места  за  барьером  в  ВСП  для подключения счетно-сортировочной машинки.</t>
  </si>
  <si>
    <t>12908576 </t>
  </si>
  <si>
    <t>https://disk.yandex.ru/d/g_WCbOt-_8l-8g</t>
  </si>
  <si>
    <t xml:space="preserve"> ЦЧБ-3545-20</t>
  </si>
  <si>
    <t xml:space="preserve"> г Воронеж ул 9 Января 302А</t>
  </si>
  <si>
    <t>Заказчик: Уразов Анатолий Михайлович +7 (917) 200-48-43
Сопровождающий на объекте:</t>
  </si>
  <si>
    <t>□  необходим  монтаж  новых  сетевых  розеток  (2шт.)  на  складе  для  организации  зоны  преднастройки  УС (Устройств самообслуживания и оборудования СУО) Склад - 46 1 -ый этаж</t>
  </si>
  <si>
    <t>12907448 </t>
  </si>
  <si>
    <t>https://disk.yandex.ru/d/sVemtQW2HttZmg</t>
  </si>
  <si>
    <t xml:space="preserve"> УБ-2402-07</t>
  </si>
  <si>
    <t>пгт. Приобье, ул. Крымская, д.1</t>
  </si>
  <si>
    <t>Заказчик: Шадрина Любовь Викторовна (1284858) +7 (904) 478-70-70
Сопровождающий на объекте: Шадрина Любовь Викторовна (1284858) +7 (904) 478-70-70</t>
  </si>
  <si>
    <t>https://disk.yandex.ru/d/eqkh6h9PPk2oFA</t>
  </si>
  <si>
    <t xml:space="preserve"> УБ-2402-08</t>
  </si>
  <si>
    <t>пгт Коммунистический ул Ленина 15а</t>
  </si>
  <si>
    <t>Заказчик: Бутакова Анастасия Яковлевна (1154222) +7 (902) 856-68-47
Сопровождающий на объекте: Бутакова Анастасия Яковлевна (1154222) +7 (902) 856-68-47</t>
  </si>
  <si>
    <t>&amp;ССМ2025 - Работы проводятся в рамках проекта Подключения ССМ в ВСП Банка. Смонтировать по 1 дополнительному сетевому порту на каждое рабочее место в ВСП (включая место в переговорной комнате, кассе, РВСП, ЗРВСП и т.д.) где отсутствует порт для подключения СУЩЕСТВУЮЩЕЙ ССМ</t>
  </si>
  <si>
    <t>12914015 </t>
  </si>
  <si>
    <t>https://disk.yandex.ru/d/PiTFXPB1I5JnyA</t>
  </si>
  <si>
    <t xml:space="preserve"> ВВБ-3136-34</t>
  </si>
  <si>
    <t xml:space="preserve"> г. Пермь, ул. Ласьвинская 19</t>
  </si>
  <si>
    <t>Заказчик: Харлапенко Татьяна Витальевна 8-912-498-3682
Сопровождающий на объекте: Мухамаева Вероника Владимировна 8-932-331-1818</t>
  </si>
  <si>
    <t xml:space="preserve">Для организации новых рабочих мест прошу установить на 2 рабочие места по 3 информационных розетки. </t>
  </si>
  <si>
    <t>12912260 </t>
  </si>
  <si>
    <t>https://disk.yandex.ru/d/Xws1Y_TgD0VccQ</t>
  </si>
  <si>
    <t>УБ-7461-18</t>
  </si>
  <si>
    <t xml:space="preserve"> пгт Пангоды ул Ленина 27</t>
  </si>
  <si>
    <t>Заказчик: Баранова Алима Мелисовна (1368755) +7 (908) 858-11-77
Сопровождающий на объекте: Шестаков Иван Сергеевич, +7(982)260-36-68</t>
  </si>
  <si>
    <t>Необходим создание порта для ТД Wi-fi.. Отмечено на фото схемы ВСП. Так же необходим ещё 1 порт в кассе для ССМ всего нужно смонтировать 2 порта, 1 для ССМ в кассе, 2ой для вай фай. Если есть вопросы, уточнять у Шестаков Иван Сергеевич, +7(982)260-36-68</t>
  </si>
  <si>
    <t xml:space="preserve">12913321  </t>
  </si>
  <si>
    <t>https://disk.yandex.ru/d/0XueXyERpHe8ZA</t>
  </si>
  <si>
    <t>УБ-7461-19</t>
  </si>
  <si>
    <t>Заказчик: Валеева Галина Юрьевна (1606104) +7 (951) 982-04-90
Сопровождающий на объекте: Валеева Галина Юрьевна (1606104) +7 (951) 982-04-90</t>
  </si>
  <si>
    <t>12913688 </t>
  </si>
  <si>
    <t xml:space="preserve"> с. Белоярск, ул. Октябрьская, д.4  </t>
  </si>
  <si>
    <t>https://disk.yandex.ru/d/kkX1OiXFzl4kxA</t>
  </si>
  <si>
    <t xml:space="preserve"> с Бобровка ул Ленина 36</t>
  </si>
  <si>
    <t xml:space="preserve"> СРБ-4261-14</t>
  </si>
  <si>
    <t xml:space="preserve"> г. Рязань, пр-кт Первомайский, 18</t>
  </si>
  <si>
    <t>Заказчик: Рязанов Вячеслав Сергеевич 8-910-644-4402
Сопровождающий на объекте: Гавалян Нина Валерьевна 8-910-900-8007</t>
  </si>
  <si>
    <t>подключение ПК 4 шт. для перемещения класса</t>
  </si>
  <si>
    <t>12917014 </t>
  </si>
  <si>
    <t>https://disk.yandex.ru/d/ed-Ef3PfjlLMcQ</t>
  </si>
  <si>
    <t xml:space="preserve"> СРБ-4261-15</t>
  </si>
  <si>
    <t xml:space="preserve"> г. Рязань, ул. Крупской, 19</t>
  </si>
  <si>
    <t>Заказчик: Угаров Евгений Игоревич 8-910-622-1233
Сопровождающий на объекте: Бескова Марина Васильевна 8-920-630-1660</t>
  </si>
  <si>
    <t>Требуется подключить компьютер телефон принтер</t>
  </si>
  <si>
    <t>https://disk.yandex.ru/d/ZqVKRBL2jdOadg</t>
  </si>
  <si>
    <t>ПВБ-7593-51</t>
  </si>
  <si>
    <t xml:space="preserve"> с. Асекеево, ул. Чапаева, 24</t>
  </si>
  <si>
    <t>Заказчик: Разинкин Андрей Юрьевич +7-912-340-7738
Сопровождающий на объекте: Шарафиева Гулия Рафгатовна 8-922-854-5838</t>
  </si>
  <si>
    <t>https://disk.yandex.ru/d/xm87lulWa9VsBQ</t>
  </si>
  <si>
    <t>СЗБ-8294-16</t>
  </si>
  <si>
    <t xml:space="preserve"> г Вельск ул Советская 88</t>
  </si>
  <si>
    <t>Заказчик: Житкова Наталья Александровна (296706) +7 (921) 070-62-18
Сопровождающий на объекте: Олехов Александр Александрович, +7(911)678-81-48</t>
  </si>
  <si>
    <t>Видеокамера</t>
  </si>
  <si>
    <t xml:space="preserve">12916901  </t>
  </si>
  <si>
    <t>https://disk.yandex.ru/d/ZfiKSOkfwp9DTA</t>
  </si>
  <si>
    <t>СЗБ-8294-17</t>
  </si>
  <si>
    <t xml:space="preserve"> г. Вельск, ул. Советская, 88</t>
  </si>
  <si>
    <t>Заказчик: Житкова Наталья Александровна 8-921-070-6218
Сопровождающий на объекте: Олехов Александр Александрович +7-911-678-8148</t>
  </si>
  <si>
    <t xml:space="preserve">Монтаж 2 дополнительных видеокамер для исключения "Слепых" зон в основном хранилище КИЦ. </t>
  </si>
  <si>
    <t>https://disk.yandex.ru/d/eD5pVk0m3F0NKg</t>
  </si>
  <si>
    <t>СИБ-3356-19</t>
  </si>
  <si>
    <t xml:space="preserve"> г Красноярск ул Щорса 15</t>
  </si>
  <si>
    <t>Заказчик: Кобякова Елена Владимировна (271521) +7 (905) 973-50-86
Сопровождающий на объекте: Петров Николай Владимирович, +7(923)324-25-22</t>
  </si>
  <si>
    <t>УС 60019937</t>
  </si>
  <si>
    <t>https://disk.yandex.ru/d/g3QZW41aWEU67A</t>
  </si>
  <si>
    <t xml:space="preserve"> ЦЧБ-3549-24</t>
  </si>
  <si>
    <t>Заказчик: Литаврина Юлия Владимировна +7 (919) 251-60-64
Сопровождающий на объекте: Лысаченко Артем Игоревич, +7(910)256-89-64</t>
  </si>
  <si>
    <t>На плане Красной галочкой указано место монтажа скс; $50 На всех окнах и кассе присутствуют свободные интернет розетки. Необходимо проведение интернет розетки в комнату пересчёта(место указано красной
галочкой в приложенном плане)</t>
  </si>
  <si>
    <t>https://disk.yandex.ru/d/Tkd8PeG4zFycPw</t>
  </si>
  <si>
    <r>
      <t xml:space="preserve">
</t>
    </r>
    <r>
      <rPr>
        <sz val="10"/>
        <color rgb="FF333333"/>
        <rFont val="Arial"/>
        <family val="2"/>
        <charset val="204"/>
      </rPr>
      <t>4504568258</t>
    </r>
  </si>
  <si>
    <t xml:space="preserve"> СИБ-3358-35</t>
  </si>
  <si>
    <t xml:space="preserve"> г Омск ул 22 Апреля 19к1</t>
  </si>
  <si>
    <t>Заказчик: Швецов Александр Сергеевич (111706) +7 (913) 613-09-58
Сопровождающий на объекте: Швецов Александр Сергеевич (111706) +7 (913) 613-09-58</t>
  </si>
  <si>
    <t>Для работы требуется Wi-fi на всей территории склада</t>
  </si>
  <si>
    <t>https://disk.yandex.ru/d/s386vhDZf4vyjw</t>
  </si>
  <si>
    <t>СРБ-4240-12</t>
  </si>
  <si>
    <t xml:space="preserve">  Вышний  Волочек  ул  Карла  Маркса  59а/34  (2  этаж.  Коридор  - 02.10)</t>
  </si>
  <si>
    <t>Заказчик: Цветков Александр Борисович, 8-910-647-0511
Сопровождающий на объекте: Цветков Александр Борисович, 8-910-647-0511</t>
  </si>
  <si>
    <t>дополнительно сделать 3 розетки для подключения оконечного оборудования СКУД Сигур</t>
  </si>
  <si>
    <t>https://disk.yandex.ru/d/TI0VYAHP7c-Jgg</t>
  </si>
  <si>
    <t xml:space="preserve"> ВВБ-3136-35</t>
  </si>
  <si>
    <t>417</t>
  </si>
  <si>
    <t xml:space="preserve"> Сараны ул Ленина 27</t>
  </si>
  <si>
    <t>Заказчик: Закиева Минзифа Зайнулловна (1929304) +7 (904) 848-62-95
Сопровождающий на объекте: Кузнецова Елена Ивановна, +7(919)700-31-77</t>
  </si>
  <si>
    <t>ССМ Необходимо смонтировать дополнительные СКС порт в количестве 1 розетки</t>
  </si>
  <si>
    <t>https://disk.yandex.ru/d/HyViGmAQkpk3LQ</t>
  </si>
  <si>
    <t>СЗБ-8294-18</t>
  </si>
  <si>
    <t>Заказчик: Житкова Наталья Александровна 8-921-070-6218
Сопровождающий на объекте: Олехов Александр Александрович, +7(911)678-81-48</t>
  </si>
  <si>
    <t>Порт для Видеокамеры. Места хранения кассет УС - 17</t>
  </si>
  <si>
    <t>https://disk.yandex.ru/d/eRUrPpBeFAJ2-A</t>
  </si>
  <si>
    <t xml:space="preserve"> СИБ-3358-34</t>
  </si>
  <si>
    <t>238</t>
  </si>
  <si>
    <t xml:space="preserve"> г Омск ул Дианова 26к1</t>
  </si>
  <si>
    <t>Заказчик: Кравченко Елена Николаевна (111725)+7 (906) 919-43-85
Сопровождающий на объекте: Кравченко Елена Николаевна (111725) +7 (906) 919-43-85</t>
  </si>
  <si>
    <t>https://disk.yandex.ru/d/3LiAlS1tejdT7A</t>
  </si>
  <si>
    <t>ББ-2932-27</t>
  </si>
  <si>
    <t xml:space="preserve"> г Петровск-Забайкальский ул Спортивная 26</t>
  </si>
  <si>
    <t>Заказчик: Масюк Валентина Васильевна (127458) +7 (924) 503-92-30
Сопровождающий на объекте: Масюк Валентина Васильевна (127458) +7 (924) 503-92-30</t>
  </si>
  <si>
    <t>https://disk.yandex.ru/d/c9NtVgJ5ae6r6A</t>
  </si>
  <si>
    <t>СИБ-3353-25</t>
  </si>
  <si>
    <t>0436</t>
  </si>
  <si>
    <t xml:space="preserve"> г Новокузнецк ул Обнорского (Кузнецкий р-н) 22А</t>
  </si>
  <si>
    <t>Заказчик: Дремова Дарья Евгеньевна +7 (904) 961-81-79
Сопровождающий на объекте: Дремова Дарья Евгеньевна +7 (904) 961-81-79</t>
  </si>
  <si>
    <t>https://disk.yandex.ru/d/6II4lVJzEdR2vQ</t>
  </si>
  <si>
    <t xml:space="preserve"> УБ-2402-09</t>
  </si>
  <si>
    <t>Заказчик: Буйдина Наталья Борисовна, +7 (908) 886-91-13
Сопровождающий на объекте: Буйдина Наталья Борисовна, +7 (908) 886-91-13</t>
  </si>
  <si>
    <t>г Белоярский мкр 3 1</t>
  </si>
  <si>
    <t>https://disk.yandex.ru/d/-lDmBbNfWjPnSA</t>
  </si>
  <si>
    <t xml:space="preserve"> ББ-2933-25 </t>
  </si>
  <si>
    <t>95</t>
  </si>
  <si>
    <t>Заказчик: Бурюхаева Дарья Александровна (120306) +7 (902) 454-43-30
Сопровождающий на объекте: Бурюхаева Дарья Александровна (120306) +7 (902) 454-43-30</t>
  </si>
  <si>
    <t>https://disk.yandex.ru/d/CN5hCsmMLSi8IA</t>
  </si>
  <si>
    <t xml:space="preserve"> СИБ-3353-26</t>
  </si>
  <si>
    <t>445</t>
  </si>
  <si>
    <t>г Калтан п Малиновка ул 60 лет Октября 18</t>
  </si>
  <si>
    <t>Заказчик: Сергеева Елена Ивановна (349831) +7 (923) 468-29-52
Сопровождающий на объекте: Сергеева Елена Ивановна (349831) +7 (923) 468-29-52</t>
  </si>
  <si>
    <t>https://disk.yandex.ru/d/pCX1DicJMZ8ELQ</t>
  </si>
  <si>
    <t>СЗБ-8371-08</t>
  </si>
  <si>
    <t>1164</t>
  </si>
  <si>
    <t>п. Кривцы, ул. Гагарина, 4</t>
  </si>
  <si>
    <t>Заказчик: Карпова Ольга Викторовна (1748970) +7 (921) 623-48-64
Сопровождающий на объекте: Карпова Ольга Викторовна (1748970) +7 (921) 623-48-64</t>
  </si>
  <si>
    <t>https://disk.yandex.ru/d/XTcxjWEf9X99kw</t>
  </si>
  <si>
    <t xml:space="preserve"> УБ-0283-04</t>
  </si>
  <si>
    <t>49</t>
  </si>
  <si>
    <t>Курган пр-кт Конституции 42</t>
  </si>
  <si>
    <t>Заказчик: Воронова Ирина Сергеевна, +7 (909) 177-96-30
Сопровождающий на объекте: Воронова Ирина Сергеевна, +7 (909) 177-96-30</t>
  </si>
  <si>
    <t>ССМ2025_Монтаж 8 СКС для ССМ</t>
  </si>
  <si>
    <t>https://disk.yandex.ru/d/9fz57KJxjx-Irw</t>
  </si>
  <si>
    <t xml:space="preserve">УБ-5885-57 </t>
  </si>
  <si>
    <t>Заказчик: Селюнин Дмитрий Николаевич 8-904-494-1297
Сопровождающий на объекте: Драган Марина Михайловна +7 (922) 767-75-27</t>
  </si>
  <si>
    <t>Новое рабочее место Гараж - 01.48</t>
  </si>
  <si>
    <t>https://disk.yandex.ru/d/_0sQ8AIb4iXvvw</t>
  </si>
  <si>
    <t xml:space="preserve"> СРБ-8255-06 </t>
  </si>
  <si>
    <t>247</t>
  </si>
  <si>
    <t xml:space="preserve"> г Трубчевск ул Луначарского 78</t>
  </si>
  <si>
    <t>Заказчик: Ященкова Татьяна Алексеевна Руководитель офиса +7 (920) 605-24-34
Сопровождающий на объекте: Ященкова Татьяна Алексеевна Руководитель офиса, +7 (920) 605-24-34</t>
  </si>
  <si>
    <t>ССМ2025_Монтаж 2 СКС для ССМ</t>
  </si>
  <si>
    <t>https://disk.yandex.ru/d/LIvXo0nb8d5MBg</t>
  </si>
  <si>
    <t xml:space="preserve"> СРБ-4244-19</t>
  </si>
  <si>
    <t xml:space="preserve"> г Тула пл Крестовоздвиженская 1, 3-ий этаж, Кабинет - 311</t>
  </si>
  <si>
    <t>Заказчик: Девятайкин Валерий Юрьевич 8-910-703-5052
Сопровождающий на объекте: Комаров Кирилл Юрьевич, +7(915)780-15-51</t>
  </si>
  <si>
    <t>Требуется дополнительные 2 сетевые розетки для подключения МФУ.</t>
  </si>
  <si>
    <t>https://disk.yandex.ru/d/g0w4vMTZruO1CQ</t>
  </si>
  <si>
    <t xml:space="preserve"> УБ-2402-10 </t>
  </si>
  <si>
    <t xml:space="preserve"> г Югорск ул Ленина 12</t>
  </si>
  <si>
    <t>Заказчик: Рыбин Евгений Михайлович +7 (905) 103-33-92
Сопровождающий на объекте: Перец Ольга Николаевна 8-904-478-5554</t>
  </si>
  <si>
    <t>порт СКС</t>
  </si>
  <si>
    <t>https://disk.yandex.ru/d/rdZ8FoTke-0byw</t>
  </si>
  <si>
    <t xml:space="preserve"> ЦЧБ-8353-02</t>
  </si>
  <si>
    <t xml:space="preserve"> г Орёл ул Гостиная 3</t>
  </si>
  <si>
    <t>Заказчик: Бондарева О.С.
Сопровождающий на объекте: Дурнева Наталья Анатольевна +7 (903) 880-37-87</t>
  </si>
  <si>
    <t>https://disk.yandex.ru/d/y_JWFlZt4kiYcQ</t>
  </si>
  <si>
    <t xml:space="preserve"> ЦЧБ-8353-03</t>
  </si>
  <si>
    <t>г Орёл ул Комсомольская 66</t>
  </si>
  <si>
    <t>Заказчик: Бондарева О.С.
Сопровождающий на объекте: Аникеева Наталья Александровна+7 (920) 806-71-10</t>
  </si>
  <si>
    <t xml:space="preserve"> ББ-2932-28 </t>
  </si>
  <si>
    <t xml:space="preserve"> г. Чита, ул. Полины Осипенко, 40</t>
  </si>
  <si>
    <t>Заказчик: Иванова Юлия Владимировна 8-914-120-9436
Сопровождающий на объекте: Дарханов Максим Борисович +7-914-447-2562</t>
  </si>
  <si>
    <t>Требуется монтаж 2 портов на 3 этаже в кабинете 303</t>
  </si>
  <si>
    <t>https://disk.yandex.ru/d/OkQTaEK5H6O4YQ</t>
  </si>
  <si>
    <t xml:space="preserve"> СИБ-3353-27</t>
  </si>
  <si>
    <t>Заказчик: Останин Сергей Михайлович (1478836) +7 (903) 046-76-11
Сопровождающий на объекте: Селюгина Евгения Геннадьевна Руководитель офиса, 8-913-339-0424</t>
  </si>
  <si>
    <t>ВСП 8615/0312: диспенсер талонов подключен к АСО в ТКШ неисправным кабелем, который соединен под потолком еще и соединителем. В кабеле исправны только две пары, поэтому диспенсер подключен на скорости не более 100 мб/сек и постоянно теряется контакт.</t>
  </si>
  <si>
    <t>https://disk.yandex.ru/d/ECEIbvTsZHAEzQ</t>
  </si>
  <si>
    <t xml:space="preserve"> УБ-0283-05</t>
  </si>
  <si>
    <t xml:space="preserve"> г Курган пр-кт Машиностроителей 2а
Состав работ:</t>
  </si>
  <si>
    <t>Заказчик: Лазарева Ирина Анатольевна , +7 (919) 571-02-60
Сопровождающий на объекте: Лазарева Ирина Анатольевна , +7 (919) 571-02-60</t>
  </si>
  <si>
    <t>ССМ2025_Монтаж 10 СКС для ССМ</t>
  </si>
  <si>
    <t>https://disk.yandex.ru/d/NWGVYnTUUUOcuw</t>
  </si>
  <si>
    <t xml:space="preserve"> СРБ-4241-14</t>
  </si>
  <si>
    <t>Заказчик: Цицерук Олег Владимирович (1411219) +7 (920) 617-65-64
Сопровождающий на объекте: Яковлев Никита Дмитриевич, +7(910)540-08-92</t>
  </si>
  <si>
    <t>На  центральном  посту  охраны  необходимо  установить  сетевую  розетку  ЛВС,  для  подключения  прибора охранной сигнализации по л ан модулю. Монтируется розетка на стене, в кабель-канале</t>
  </si>
  <si>
    <t>https://disk.yandex.ru/d/cNqFlVykWT3jSA</t>
  </si>
  <si>
    <t xml:space="preserve"> СРБ-4241-15</t>
  </si>
  <si>
    <t>Заказчик: Цицерук Олег Владимирович 8-920-617-6564
Сопровождающий на объекте: Яковлев Никита Дмитриевич, +7(910)540-08-92</t>
  </si>
  <si>
    <t>Установить  информационные  розетки  для  подключения  СКУД  СИГУР  на  1-м,  2-м,  3-м,  5-м  этажах административного здания.</t>
  </si>
  <si>
    <t>https://disk.yandex.ru/d/ninwWvmssslHIA</t>
  </si>
  <si>
    <t>ББ-2932-29</t>
  </si>
  <si>
    <t xml:space="preserve"> пгт Забайкальск ул Красноармейская 19а</t>
  </si>
  <si>
    <t>Заказчик: Бондарева О.С.
Сопровождающий на объекте: Коваленко Екатерина Павловна (2021381) +7 (918) 131-80-10</t>
  </si>
  <si>
    <t>https://disk.yandex.ru/d/K95MYBoWtgUUfA</t>
  </si>
  <si>
    <t xml:space="preserve"> СИБ-3358-36</t>
  </si>
  <si>
    <t>337</t>
  </si>
  <si>
    <t>Заказчик: Карбаинов Валерий Матвеевич (109807) +7 (913) 156-53-12
Сопровождающий на объекте: Карбаинов Валерий Матвеевич (109807) +7 (913) 156-53-12</t>
  </si>
  <si>
    <t>https://disk.yandex.ru/d/ZF7HEhjhLnPtEg</t>
  </si>
  <si>
    <t>ББ-2932-30</t>
  </si>
  <si>
    <t xml:space="preserve"> с Красный Никой ул Первомайская 57</t>
  </si>
  <si>
    <t>Заказчик: Червинская Евгения Егоровна (131523) +7 (914) 121-57-75
Сопровождающий на объекте: Червинская Евгения Егоровна (131523) +7 (914) 121-57-75</t>
  </si>
  <si>
    <t>https://disk.yandex.ru/d/8kUtixL3L4OtQQ</t>
  </si>
  <si>
    <t xml:space="preserve"> СЗБ-3313-11</t>
  </si>
  <si>
    <t xml:space="preserve"> г Сосногорск пгт Нижний Одес ул Школьная 6</t>
  </si>
  <si>
    <t>Заказчик: Буткова Екатерина Александровна (1593732) +7 (904) 102-70-06
Сопровождающий на объекте: Буткова Екатерина Александровна (1593732) +7 (904) 102-70-06</t>
  </si>
  <si>
    <t>#ССМ&amp;\Wi-fi_для_$таі1-Ро82025 Работы проводятся в рамках проекта Подключения ССМ в ВСП
Банка. Смонтировать по 1 дополнительному сетевому порту на каждое рабочее место в ВСП (включая место в переговорной комнате, кассе, РВСП, ЗРВСП и т.д.) где отсутствует порт для подключения
СУЩЕСТВУЮЩЕЙ ССМ. Также необходимо сделать дополнительный порт (1шт) в кассе на потолке для установки ТД \Wi-fi.</t>
  </si>
  <si>
    <t>https://disk.yandex.ru/d/31A-g9lIln9S4g</t>
  </si>
  <si>
    <t>СРБ-4240-13</t>
  </si>
  <si>
    <t>Заказчик: Шендецов Владимир Сергеевич (1558480) +7 (904) 004-44-44
Сопровождающий на объекте: Баскаков Александр Борисович, +7(910)648-61 -68</t>
  </si>
  <si>
    <t>Подключение нового рабочего места для Голубева Александра Александровича</t>
  </si>
  <si>
    <t>https://disk.yandex.ru/d/Dq570i-s277dYw</t>
  </si>
  <si>
    <t>ВВБ-3137-14</t>
  </si>
  <si>
    <t>301</t>
  </si>
  <si>
    <t xml:space="preserve"> с Вавож ул Интернациональная 44а</t>
  </si>
  <si>
    <t>Заказчик: Кузьмина Ирина Михайловна (1633462) +7 (904) 836-42-28
Сопровождающий на объекте: Кузьмина Ирина Михайловна (1633462) +7 (904) 836-42-28</t>
  </si>
  <si>
    <t>https://disk.yandex.ru/d/SQGaEJt4BbK7Gw</t>
  </si>
  <si>
    <t xml:space="preserve"> ЦЧБ-8383-03</t>
  </si>
  <si>
    <t xml:space="preserve"> г. Железногорск, ул. Димитрова, 14/1</t>
  </si>
  <si>
    <t>Заказчик: Кукса Инна Анатольевна 8-906-693-4535
Сопровождающий на объекте: Кукса Инна Анатольевна 8-906-693-4535</t>
  </si>
  <si>
    <t>Требуется 4 порта для ССМ</t>
  </si>
  <si>
    <t>https://disk.yandex.ru/d/EDkV2qQDO4oIIw</t>
  </si>
  <si>
    <t>СЗБ-8382-09</t>
  </si>
  <si>
    <t xml:space="preserve"> Великий Устюг ул Красная 128</t>
  </si>
  <si>
    <t>Заказчик: Скачков Евгений Дмитриевич (291185) +7 (981) 500-94-81
Сопровождающий на объекте: инженер СБС Кириллов Федор Михайлович, +7(995)034-27-54</t>
  </si>
  <si>
    <t>Установить сетевую розетку в хранилище (2 порта) для РМ</t>
  </si>
  <si>
    <t>https://disk.yandex.ru/d/vXksD6J8mMaH5g</t>
  </si>
  <si>
    <t xml:space="preserve"> СЗБ-8294-19 </t>
  </si>
  <si>
    <t xml:space="preserve"> г. Северодвинск, ул. Плюснина, 11</t>
  </si>
  <si>
    <t>Заказчик: Жимирикин Игорь Сергеевич 8-960-019-7716
Сопровождающий на объекте: Кузьмин Владислав Алексеевич +7-911-580-2274</t>
  </si>
  <si>
    <t>Необходимо установить розетки СКС на потолке около входных групп в помещения банка (двери выходящие на улицу ) для последующего подключения биометрических терминалов. Требуется установить 4 СКС
розетки по две розетки над каждой из двух точек доступа. Произвести коммутацию в коммутаторы кампуса в домене sigma</t>
  </si>
  <si>
    <t>https://disk.yandex.ru/d/vJM30OWQRBZYkg</t>
  </si>
  <si>
    <t xml:space="preserve"> ЦЧБ-3545-21</t>
  </si>
  <si>
    <t>01345</t>
  </si>
  <si>
    <t>рп Кантемировка ул Победы зд18А</t>
  </si>
  <si>
    <t>Заказчик: Целуев Дмитрий Николаевич (1091679) +7 (960) 123-22-23
Сопровождающий на объекте: Михайлов Артем Игоревич, +7(910)241-38-76</t>
  </si>
  <si>
    <t>2 контроллера СКУД в серверном помещении./две розетки для скуд под потолком над сетевыми шкафами</t>
  </si>
  <si>
    <t>https://disk.yandex.ru/d/tAAMJ-NL6Vy_-A</t>
  </si>
  <si>
    <t xml:space="preserve"> ЦЧБ-3545-22</t>
  </si>
  <si>
    <t>01302</t>
  </si>
  <si>
    <t xml:space="preserve"> г. Россошь, пл. Танкистов, 1Д</t>
  </si>
  <si>
    <t>Заказчик: Целуев Дмитрий Николаевич 8-960-123-2223
Сопровождающий на объекте: Домченко Наталья Васильевна 8-920-221-9401</t>
  </si>
  <si>
    <t>Для подключения 3 контроллеров СКУД необходимы 3 информационные розетки в серверном
помещении. Розетки необходимо разместить за потолком над коммутационной стойкой. &amp;ТСО2025 #Обеспечить_СКС_к_28.07.2025</t>
  </si>
  <si>
    <t>https://disk.yandex.ru/d/_cwGcgX2aiINwQ</t>
  </si>
  <si>
    <t xml:space="preserve">ББ-2932-31 </t>
  </si>
  <si>
    <t xml:space="preserve"> г. Чита, ул. Весенняя, 1</t>
  </si>
  <si>
    <t>Заказчик: Осипова Марина Владимировна 8-914-493-8184
Сопровождающий на объекте: Осипова Марина Владимировна 8-914-493-8184</t>
  </si>
  <si>
    <t>https://disk.yandex.ru/d/b2AYxAAlmPLukw</t>
  </si>
  <si>
    <t xml:space="preserve"> УБ-2402-11</t>
  </si>
  <si>
    <t xml:space="preserve"> пгт Березово, ул. Ленина, 12</t>
  </si>
  <si>
    <t>Заказчик: Волошина Марина Геннадьевна 8-912-908-1858
Сопровождающий на объекте: Волошина Марина Геннадьевна 8-912-908-1858</t>
  </si>
  <si>
    <t>https://disk.yandex.ru/d/cMq5bzecQ4osDA</t>
  </si>
  <si>
    <t>УБ-7461-20</t>
  </si>
  <si>
    <t xml:space="preserve"> с Сеяха ул Бамовская 16</t>
  </si>
  <si>
    <t xml:space="preserve">Заказчик: Бечкало Светлана Витальевна (96012) +7 (964) 201-72-12
Сопровождающий на объекте: Бечкало Светлана Витальевна (96012) +7 (964) 201-72-12 </t>
  </si>
  <si>
    <t>https://disk.yandex.ru/d/7Ooi00FuXooAKQ</t>
  </si>
  <si>
    <t xml:space="preserve"> ВВБ-3137-16</t>
  </si>
  <si>
    <t xml:space="preserve"> с Чутырь ул Совхозная 26</t>
  </si>
  <si>
    <t>Заказчик: Перевощикова Надежда Ивановна (808237) +7 (950) 172-32-08
Сопровождающий на объекте: Перевощикова Надежда Ивановна (808237) +7 (950) 172-32-08</t>
  </si>
  <si>
    <t>https://disk.yandex.ru/d/MUa5G12O709v0w</t>
  </si>
  <si>
    <t>СЗБ-8186-15</t>
  </si>
  <si>
    <t>1563</t>
  </si>
  <si>
    <t xml:space="preserve"> с Ямм ул Партизанская 1</t>
  </si>
  <si>
    <t>Заказчик: Коногорская Жанна Васильевна (705890) +7 (911) 365-60-04
Сопровождающий на объекте: Коногорская Жанна Васильевна (705890) +7 (911) 365-60-04</t>
  </si>
  <si>
    <t>https://disk.yandex.ru/d/aRSDpOuYypi9wg</t>
  </si>
  <si>
    <t>СЗБ-8382-10</t>
  </si>
  <si>
    <t>2</t>
  </si>
  <si>
    <t xml:space="preserve"> г. Вологда, Герцена, 72</t>
  </si>
  <si>
    <t>Заказчик: Большакова Ольга Николаевна (292336) +7 (921) 233-24-60
Сопровождающий на объекте: Большакова Ольга Николаевна (292336) +7 (921) 233-24-60</t>
  </si>
  <si>
    <t>https://disk.yandex.ru/d/SCrqefe3Y3GD1A</t>
  </si>
  <si>
    <t xml:space="preserve">ВВБ-3137-15 </t>
  </si>
  <si>
    <t>203</t>
  </si>
  <si>
    <t xml:space="preserve"> с Киясово ул Советская 2</t>
  </si>
  <si>
    <t>Заказчик: Вахрина Екатерина Александровна (2106032) +7 (952) 402-54-04
Сопровождающий на объекте: Вахрина Екатерина Александровна (2106032) +7 (952) 402-54-04</t>
  </si>
  <si>
    <t>https://disk.yandex.ru/d/heRy6Tt_AVoQDg</t>
  </si>
  <si>
    <t>ВВБ-3137-17</t>
  </si>
  <si>
    <t xml:space="preserve"> г Ижевск ул Клубная 27</t>
  </si>
  <si>
    <t>Заказчик: Измайлова Елена Анатольевна (944549) +7 (950) 172-67-23
Сопровождающий на объекте: Измайлова Елена Анатольевна (944549) +7 (950) 172-67-23</t>
  </si>
  <si>
    <t>https://disk.yandex.ru/d/7JIF3XuWrGOAFg</t>
  </si>
  <si>
    <t>ВВБ-3136-36</t>
  </si>
  <si>
    <t>411</t>
  </si>
  <si>
    <t>Горнозаводск ул Кирова 53</t>
  </si>
  <si>
    <t>Заказчик: Бондарева О.С.
Сопровождающий на объекте: Мусина Ольга Маратовна (1493308) +7 (908) 260-95-27</t>
  </si>
  <si>
    <t>https://disk.yandex.ru/d/sPWRK7jrdh5yvw</t>
  </si>
  <si>
    <t xml:space="preserve"> СЗБ-8294-20 </t>
  </si>
  <si>
    <t>г Архангельск наб Северной Двины 55</t>
  </si>
  <si>
    <t>Заказчик: Жимирикин Игорь Сергеевич (1361854) +7 (960) 019-77-16
Сопровождающий на объекте: инженер СБС Мазалов Игорь Валерьевич, +7(911)874-64-12</t>
  </si>
  <si>
    <t>Обоснование задачи: Необходимо установить розетки СКС на потолке около входных групп в помещения банка (двери, турникеты) на 2, 3, 4 этажах для подключения биометрических терминалов. Требуется
установить: - на втором этаже 12 СКС розеток (на восемь точек доступа) - на третьем этаже 8 СКС розетки (на 4 точки доступа) - на четвертом этаже 4 СКС розетки (на 2 точки доступа). Произвести коммутацию в коммутаторы кампуса в домене sigma</t>
  </si>
  <si>
    <t>https://disk.yandex.ru/d/rxODY54-EQxqkQ</t>
  </si>
  <si>
    <t xml:space="preserve">СИБ-3358-37 </t>
  </si>
  <si>
    <t>Заказчик: Додух Елена Владимировна (106444) +7 (913) 638-21-57
Сопровождающий на объекте: Додух Елена Владимировна (106444) +7 (913) 638-21-57</t>
  </si>
  <si>
    <t>ССМ2025_Монтаж 4 СКС для ССМ (2 рабочих места по 2 порта)</t>
  </si>
  <si>
    <t>https://disk.yandex.ru/d/VhSrezd-WITfIg</t>
  </si>
  <si>
    <t xml:space="preserve"> СИБ-3356-20</t>
  </si>
  <si>
    <t xml:space="preserve"> г Лесосибирск гп Стрелка ул Октябрьская 40В</t>
  </si>
  <si>
    <t>Заказчик: Васькова Мария Сергеевна, +7 (923) 281-71-45
Сопровождающий на объекте: Васькова Мария Сергеевна, +7 (923) 281-71-45</t>
  </si>
  <si>
    <t>ССМ_2025_Монтаж 2 СКС для ССМ</t>
  </si>
  <si>
    <t>https://disk.yandex.ru/d/ytlnQNYQs0Qi1A</t>
  </si>
  <si>
    <t xml:space="preserve"> СИБ-3355-69</t>
  </si>
  <si>
    <t>0582</t>
  </si>
  <si>
    <t>у с Антоньевка ул Советская влд20/1</t>
  </si>
  <si>
    <t>Заказчик: Юраков Андрей Юрьевич 8-913-361-0313
Сопровождающий на объекте: Кусмухаметова Любовь Давыдовна 8-961-984-0868</t>
  </si>
  <si>
    <t>Выполнить монтаж 4 портов СКС от нового ТКШ до РМ</t>
  </si>
  <si>
    <t>https://disk.yandex.ru/d/oZszR7KgT3dK7A</t>
  </si>
  <si>
    <t xml:space="preserve"> СРБ-4244-21</t>
  </si>
  <si>
    <t>Заказчик: Комаров Юрий Алексеевич (1809759) +7 (919) 082-17-20
Сопровождающий  на  объекте:  Комаров  Юрий  Алексеевич  (1809759)  +7  (919)  082-17-20,  Гольцев  Александр Юрьевич, +7(910)580-09-39</t>
  </si>
  <si>
    <t>1 порт СКС для \Wi-fi на потолке. В помещении КПП. Указано на плане во вложении.</t>
  </si>
  <si>
    <t>https://disk.yandex.ru/d/boPuqCrezreg6w</t>
  </si>
  <si>
    <t xml:space="preserve"> СРБ-4244-20</t>
  </si>
  <si>
    <t>Перемещение/Восстановление ранее используемых портов в пределах помещения (порт): 5 шт.</t>
  </si>
  <si>
    <t xml:space="preserve">В здании кампуса по адресу г.Тула, пл.Крестовоздвиженская, д.1 (ГОСБ) на 1 этаже идет ремонт. В
кроссовой 1-2 необходимо перенести 5 текущих портов СКС с маркировкой Касі 019/02, ХР1, ХР2, ХРЗ из двух патчпанелей, которые будут в последующем демонтироваться, на другую патчпанель действующую. </t>
  </si>
  <si>
    <t>https://disk.yandex.ru/d/HuKha4ZjSh5OKg</t>
  </si>
  <si>
    <t xml:space="preserve"> СЗБ-8294-03</t>
  </si>
  <si>
    <t>ЦЧБ-8383-04</t>
  </si>
  <si>
    <t>г Курск ул Менделеева 10</t>
  </si>
  <si>
    <t>Заказчик: Бондарева О.С.
Сопровождающий на объекте: Обозная Марина Ивановна (407503) +7 (920) 707-03-00</t>
  </si>
  <si>
    <t>Wi-fi  для 8таг1-РО82025 Дополнительный порт (1шт) в кассе (круг с восклицательным знаком на схеме) на потолке для установки ТД \Wi-fi .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</si>
  <si>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СРБ-8255-07</t>
  </si>
  <si>
    <t>Заказчик: Хохлова Светлана Викторовна (372187) +7 (910) 335-56-00
Сопровождающий на объекте: Хохлова Светлана Викторовна (372187) +7 (910) 335-56-00</t>
  </si>
  <si>
    <t>https://disk.yandex.ru/d/v3X-Ivk5Ba8rFQ</t>
  </si>
  <si>
    <t>https://disk.yandex.ru/d/nBsl5D0VFs31Jw</t>
  </si>
  <si>
    <t>ЦЧБ-8353-04</t>
  </si>
  <si>
    <t>Заказчик: Болотская Валентина Владимировна Заместитель руководителя офиса+7 (953) 617-96-92 
Сопровождающий на объекте: Болотская Валентина Владимировна Заместитель руководителя офиса +7 (953) 617-96-92</t>
  </si>
  <si>
    <t xml:space="preserve"> г Ливны ул Свердлова 39</t>
  </si>
  <si>
    <t>Wi-fi для 8таг1-РО82025 1 СКС для Wi-fi</t>
  </si>
  <si>
    <t>https://disk.yandex.ru/d/kNeXpmeLz0Wcdw</t>
  </si>
  <si>
    <t>УБ-5885-58</t>
  </si>
  <si>
    <t>Заказчик: Велижанина Олеся Алексеевна (866057) +7 (982) 884-10-04
Сопровождающий на объекте: Велижанина Олеся Алексеевна (866057) +7 (982) 884-10-04</t>
  </si>
  <si>
    <t>ССМ2025_Монтаж 5 СКС для ССМ</t>
  </si>
  <si>
    <t>https://disk.yandex.ru/d/qbclzxPtL6aGFw</t>
  </si>
  <si>
    <t xml:space="preserve">СИБ-3357-06 </t>
  </si>
  <si>
    <t xml:space="preserve"> г Черногорск пр-кт Космонавтов 35к2</t>
  </si>
  <si>
    <t>Заказчик: Байкалова Оксана Геннадьевна (1308008) +7 (995) 519-08-62
Сопровождающий на объекте: Байкалова Оксана Геннадьевна (1308008) +7 (995) 519-08-62</t>
  </si>
  <si>
    <t>https://disk.yandex.ru/d/hJSeO_KnfUEktQ</t>
  </si>
  <si>
    <t xml:space="preserve"> ДВБ-2489-14</t>
  </si>
  <si>
    <t>Заказчик: Бондарева О.С.
Сопровождающий на объекте: Бабудоржина Саяна Гарма-Цыреновна (117910) +7 (924) 668-29-09</t>
  </si>
  <si>
    <t>#ССМ&amp;атр; Wi-fi_для_8тагі-Ро82025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Также необходимо сделать дополнительный порт (1шт) в кассе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</si>
  <si>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Анадырь нов. 50005062489 от 30.09.2024</t>
  </si>
  <si>
    <t>https://disk.yandex.ru/d/ipRGTV9nz-gIwQ</t>
  </si>
  <si>
    <t>СИБ-3355-70</t>
  </si>
  <si>
    <t xml:space="preserve"> г Барнаул тракт Павловский 297</t>
  </si>
  <si>
    <t>Заказчик: Бондарева О.С.
Сопровождающий на объекте: Ващенко Ольга Владимировна (345621) +7 (923) 748-87-31</t>
  </si>
  <si>
    <t>&amp;ССМ2025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t>
  </si>
  <si>
    <t>https://disk.yandex.ru/d/yG8dKKlXHLofKw</t>
  </si>
  <si>
    <t>ВВБ-3137-18</t>
  </si>
  <si>
    <t>213</t>
  </si>
  <si>
    <t xml:space="preserve"> г Воткинск ул Спорта 8</t>
  </si>
  <si>
    <t>Заказчик: Воротова Юлия Павловна (800568) +7 (904) 315-63-45
Сопровождающий на объекте: Воротова Юлия Павловна (800568) +7 (904) 315-63-45</t>
  </si>
  <si>
    <t>https://disk.yandex.ru/d/jxeNLHAiwTbqgw</t>
  </si>
  <si>
    <t xml:space="preserve">СРБ-8255-08 </t>
  </si>
  <si>
    <t>115</t>
  </si>
  <si>
    <t xml:space="preserve"> г Брянск б-р Гагарина 23</t>
  </si>
  <si>
    <t>Заказчик: Соломатова Ирина Александровна (358519) +7 (915) 800-25-15
Сопровождающий на объекте: Соломатова Ирина Александровна (358519) +7 (915) 800-25-15</t>
  </si>
  <si>
    <t>https://disk.yandex.ru/d/OrUFU2OhbZaw5A</t>
  </si>
  <si>
    <t xml:space="preserve"> СЗБ-8344-04</t>
  </si>
  <si>
    <t xml:space="preserve"> Великий Новгород ул Большая Санкт-Петербургская 13</t>
  </si>
  <si>
    <t>Заказчик: Ильина Юлия Юрьевна (811892) +7 (898) 099-67-46
Сопровождающий на объекте: Ильина Юлия Юрьевна (811892) +7 (898) 099-67-46</t>
  </si>
  <si>
    <t>Прошу организовать СКС для перемещения УС из зоны обслуживания клиентов в зону входа в ВСП. Необходимо организовать канал связи СКС. от ПБ: !!! Предусмотреть прокладку БАТЧ-провода для организации проводного канала связи ОС.</t>
  </si>
  <si>
    <t>https://disk.yandex.ru/d/0WtQWbMeiuSNWA</t>
  </si>
  <si>
    <t>СИБ-3356-21</t>
  </si>
  <si>
    <t xml:space="preserve"> г Красноярск пр-кт Металлургов 45А</t>
  </si>
  <si>
    <t>Заказчик: Бондарева Ольга Сергеевна 8-926-195-8046
Сопровождающий на объекте: Калуга Людмила Владимировна (276834) +7 (950) 431-73-75</t>
  </si>
  <si>
    <t>https://disk.yandex.ru/d/zPp8qksFfUFrYA</t>
  </si>
  <si>
    <t>СРБ-8255-09</t>
  </si>
  <si>
    <t>150</t>
  </si>
  <si>
    <t xml:space="preserve"> г Карачев ул Ленина 21</t>
  </si>
  <si>
    <t>Заказчик: Кольцова Инна Александровна (369991) +7 (906) 696-45-91
Сопровождающий на объекте: Кольцова Инна Александровна (369991) +7 (906) 696-45-91</t>
  </si>
  <si>
    <t>https://disk.yandex.ru/d/riLttgXIYA_Ugg</t>
  </si>
  <si>
    <t>СИБ-3358-38</t>
  </si>
  <si>
    <t xml:space="preserve"> с Знаменское пер Рабочий 7</t>
  </si>
  <si>
    <t>Заказчик: Степанова Елена Геннадьевна (107323) +7 (908) 805-72-51
Сопровождающий на объекте: Степанова Елена Геннадьевна (107323) +7 (908) 805-72-51</t>
  </si>
  <si>
    <t>https://disk.yandex.ru/d/iITsa0krsJm4Yw</t>
  </si>
  <si>
    <t>СИБ-3358-39</t>
  </si>
  <si>
    <t>г Омск ул 6-я Станционная 39</t>
  </si>
  <si>
    <t>Заказчик: Шишкин Руслан Вячеславович (878593) +7 (905) 923-89-39
Сопровождающий на объекте: Шишкин Руслан Вячеславович (878593) +7 (905) 923-89-39</t>
  </si>
  <si>
    <t>https://disk.yandex.ru/d/yUsKEKaiQ8h2lA</t>
  </si>
  <si>
    <t>УБ-2402-12</t>
  </si>
  <si>
    <t xml:space="preserve"> п Сорум ул Центральная 34</t>
  </si>
  <si>
    <t>Заказчик: Бондарева Ольга Сергеевна
Сопровождающий на объекте: Костьянова Наталья Леонидовна 8-54591053</t>
  </si>
  <si>
    <t>https://disk.yandex.ru/d/6MUJ7BF9mvVipA</t>
  </si>
  <si>
    <t xml:space="preserve"> СРБ-8255-10 </t>
  </si>
  <si>
    <t>118</t>
  </si>
  <si>
    <t>Заказчик: Писарева Людмила Васильевна (357387) +7 (919) 291-94-20
Сопровождающий на объекте: Писарева Людмила Васильевна (357387) +7 (919) 291-94-20</t>
  </si>
  <si>
    <t>Wi-fi для 8таг1-РО82025 Дополнительный порт (1шт) в кассе (круг с восклицательным знаком на схеме)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</si>
  <si>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https://disk.yandex.ru/d/7notrWQ407ep-g</t>
  </si>
  <si>
    <t>ДВБ-3241-11</t>
  </si>
  <si>
    <t>Административное здание г Благовещенск ул Зейская 240</t>
  </si>
  <si>
    <t>Заказчик: Персидская Елена Петровна (1560895) +7 (914) 149-18-16
Сопровождающий на объекте: Персидская Елена Петровна (1560895) +7 (914) 149-18-16</t>
  </si>
  <si>
    <t>В кабинете №215, на стене справа от входа, необходимо организовать 20 портов СКС (монтаж портов на высоте 1,3 м. от пола) для целей организации Стенда для подготовки (проливки ИТ оборудования).- Помещение Телекоммуникационная находится на 3 этаже.</t>
  </si>
  <si>
    <t>https://disk.yandex.ru/d/QEpmbPOYWgHuWQ</t>
  </si>
  <si>
    <t xml:space="preserve"> ЦЧБ-8353-05</t>
  </si>
  <si>
    <t xml:space="preserve"> г Орёл ул Комсомольская 66</t>
  </si>
  <si>
    <t>Заказчик: Кац Ольга Леонидовна 8-910-747-1687
Сопровождающий на объекте: Кац Ольга Леонидовна 8-910-747-1687</t>
  </si>
  <si>
    <t>https://disk.yandex.ru/d/8qcfUCoxTSSvqg</t>
  </si>
  <si>
    <t>УБ-2402-13</t>
  </si>
  <si>
    <t xml:space="preserve"> с Саранпауль ул Семена Васильевича Семяшкина 13</t>
  </si>
  <si>
    <t>Заказчик: Бондарева Ольга Сергеевна
Сопровождающий на объекте: Вывчий Елена Анатольевна 8-950-535-6777</t>
  </si>
  <si>
    <t>https://disk.yandex.ru/d/M5YqRQ5NX7E8WA</t>
  </si>
  <si>
    <t xml:space="preserve">ПВБ-7593-36 </t>
  </si>
  <si>
    <t xml:space="preserve"> 461555, Акбулакский р-он, с.Карасай, ул.Советская, 29</t>
  </si>
  <si>
    <t>Заказчик: Бельских Александр Викторович 8-987-850-0727
Сопровождающий на объекте: Шалтанова Айна Тюлегеновна 8-987-191-0941</t>
  </si>
  <si>
    <t>Установить ТКШ 12U 600x600 + 3 порта СКС</t>
  </si>
  <si>
    <t>https://disk.yandex.ru/d/8PncT54wh1xA6A</t>
  </si>
  <si>
    <t>СИБ-8126-02</t>
  </si>
  <si>
    <t xml:space="preserve"> г Туран ул Щетинкина 12а</t>
  </si>
  <si>
    <t>Заказчик: Тюлюш Александра Романовна (2150073) +7 (996) 263-75-11
Сопровождающий на объекте: Тюлюш Александра Романовна (2150073) +7 (996) 263-75-11</t>
  </si>
  <si>
    <t>https://disk.yandex.ru/d/ZRMmrP0rg5rFWA</t>
  </si>
  <si>
    <t xml:space="preserve"> СРБ-4240-14</t>
  </si>
  <si>
    <t xml:space="preserve"> г Старица ул Пионерская 15</t>
  </si>
  <si>
    <t>Заказчик: Кузнецова Екатерина Андреевна (1379489) +7 (960) 701-54-87
Сопровождающий на объекте: Кузнецова Екатерина Андреевна (1379489) +7 (960) 701-54-87</t>
  </si>
  <si>
    <t>https://disk.yandex.ru/d/VB5etq1ln0LwTA</t>
  </si>
  <si>
    <t xml:space="preserve"> СЗБ-3313-13</t>
  </si>
  <si>
    <t>Заказчик: Зайцев Сергей Владимирович (804034) +7 (904) 273-55-79
Сопровождающий на объекте: Озадкина Светлана Ивановна 8-904-102-2753</t>
  </si>
  <si>
    <t>Необходим монтаж 1-го порта СКС для работы МФУ</t>
  </si>
  <si>
    <t>https://disk.yandex.ru/d/9G7hWR819my9Gw</t>
  </si>
  <si>
    <t xml:space="preserve"> СРБ-8255-12 </t>
  </si>
  <si>
    <t xml:space="preserve"> Брянская область, п.Гобики, ул.Советская, д.З</t>
  </si>
  <si>
    <t>Заказчик: Бакун Дмитрий Владимирович +79103374207
Сопровождающий на объекте: Медведкова Любовь Павловна 8-952-968-2620</t>
  </si>
  <si>
    <t>Монтаж нового порта СКС кат. 5е: 6 шт.</t>
  </si>
  <si>
    <t>Необходимо установить банковский ТКШ (находится в ВСП), взамен имеющегося, удовлетворяющий требованиям Стандарта. Тип монтажа- настенный; Габариты- не менее 12U 600*600мм; дверь
одностворчатая. А также требуется- монтаж 6 новых портов СКС для РМ.</t>
  </si>
  <si>
    <t>https://disk.yandex.ru/d/9PTVUFMAc4UT_A</t>
  </si>
  <si>
    <t>ЮЗБ-8187-02</t>
  </si>
  <si>
    <t>Заказчик: Чучуев Олег Викторович (753994) +7 (918) 666-91-43
Сопровождающий на объекте: ВСП Степаненко Виталий Михайлович 8-980-906-1039</t>
  </si>
  <si>
    <t>https://disk.yandex.ru/d/r5yEOe1im16z_w</t>
  </si>
  <si>
    <t xml:space="preserve"> СЗБ-3313-12</t>
  </si>
  <si>
    <t>Заказчик: Дарийчук Ксения Дмитриевна (1366010) +7 (912) 554-22-06
Сопровождающий на объекте: Дарийчук Ксения Дмитриевна (1366010) +7 (912) 554-22-06</t>
  </si>
  <si>
    <t>#ССМ&amp;\Wi-fi_для_8таг1-Ро82025 Работы проводятся в рамках проекта Подключения ССМ в ВСП
Банка. Смонтировать по 1 дополнительному сетевому порту на каждое рабочее место в ВСП (включая место в переговорной комнате, кассе, РВСП, ЗРВСП и т.д.) где отсутствует порт для подключения
СУЩЕСТВУЮЩЕЙ ССМ. Также необходимо сделать дополнительный порт (1шт) в кассе на потолке для установки ТД \Wi-fi.</t>
  </si>
  <si>
    <t>https://disk.yandex.ru/d/JhgT1byzsaq0JQ</t>
  </si>
  <si>
    <t>СИБ-3356-23</t>
  </si>
  <si>
    <t xml:space="preserve"> г Минусинск ул Штабная 10 (1 этаж)</t>
  </si>
  <si>
    <t>Заказчик: Музейникова Юлия Валериевна (276403) +7 (913) 510-73-16
Сопровождающий на объекте: Музейникова Юлия Валериевна (276403) +7 (913) 510-73-16</t>
  </si>
  <si>
    <t>ССМ2025_Монтаж 7 СКС для ССМ</t>
  </si>
  <si>
    <t>https://disk.yandex.ru/d/hWxeNRkS5kLgiw</t>
  </si>
  <si>
    <t xml:space="preserve"> СРБ-4261-17</t>
  </si>
  <si>
    <t xml:space="preserve"> г  Рязань  пр-кт  Первомайский  47/1,1-ый  этаж,  Клиентский  зал по обслуживанию ФЛ/ЮЛ - 2</t>
  </si>
  <si>
    <t>Заказчик: Гладникова Снежана Александровна (933316)
Сопровождающий на объекте: Гладникова Снежана Александровна (933316) +7 (953) 748-47-03</t>
  </si>
  <si>
    <t>https://disk.yandex.ru/d/nz8w0Be5zrFyMg</t>
  </si>
  <si>
    <t>УБ-7461-21</t>
  </si>
  <si>
    <t xml:space="preserve"> с Горки ул Республики 7,1-ый этаж, Клиентский зал по
обслуживанию ФЛ/ЮЛ -1</t>
  </si>
  <si>
    <t>Заказчик: Дитц Ирина Витальевна (90044) +7 (908) 863-94-64
Сопровождающий на объекте: Дитц Ирина Витальевна (90044) +7 (908) 863-94-64</t>
  </si>
  <si>
    <t>https://disk.yandex.ru/d/Hndt41sXtTb-pA</t>
  </si>
  <si>
    <t xml:space="preserve"> СРБ-4261-18</t>
  </si>
  <si>
    <t xml:space="preserve"> г Рыбное ул Почтовая 13,1-ый этаж, Клиентский зал по
обслуживанию ФЛ/ЮЛ - 1</t>
  </si>
  <si>
    <t>Заказчик: Коротина Оксана Юрьевна (625902)
Сопровождающий на объекте: Коротина Оксана Юрьевна (625902) +7 (903) 838-40-29</t>
  </si>
  <si>
    <t>https://disk.yandex.ru/d/xSZKWxzfRpnEOQ</t>
  </si>
  <si>
    <t xml:space="preserve"> СРБ-8255-11</t>
  </si>
  <si>
    <t>802</t>
  </si>
  <si>
    <t>Заказчик: Бобовская Ирина Алексеевна (370121) +7 (980) 313-04-41
Сопровождающий на объекте: Бобовская Ирина Алексеевна (370121) +7 (980) 313-04-41</t>
  </si>
  <si>
    <t xml:space="preserve"> г Брянск пр-кт Ленина 10Б</t>
  </si>
  <si>
    <t>https://disk.yandex.ru/d/_ekovrgH9z5UNg</t>
  </si>
  <si>
    <t>СИБ-3356-22</t>
  </si>
  <si>
    <t xml:space="preserve"> Боготол ул 40 лет Октября 11</t>
  </si>
  <si>
    <t>Заказчик: Отставнова Надежда Викторовна (276305) +7 (905) 971-29-93
Сопровождающий на объекте: Отставнова Надежда Викторовна (276305) +7 (905) 971-29-93</t>
  </si>
  <si>
    <t>https://disk.yandex.ru/d/z6cgYTv8sPQZUg</t>
  </si>
  <si>
    <t xml:space="preserve"> ВВБ-3136-37</t>
  </si>
  <si>
    <t>567</t>
  </si>
  <si>
    <t>рп Октябрьский ул 8 Марта 57,1-ый этаж, Операционный зал -1</t>
  </si>
  <si>
    <t>Заказчик: Вотинцева Ирина Михайловна (1849523) +7 (950) 476-99-43
Сопровождающий на объекте: Вотинцева Ирина Михайловна (1849523) +7 (950) 476-99-43</t>
  </si>
  <si>
    <t>#ССМ&amp;атр;Wi-fi_для_8таг1-Ро82025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Также необходимо сделать дополнительный порт (1шт) в кассе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</si>
  <si>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https://disk.yandex.ru/d/AbVJhCK9BCkTGg</t>
  </si>
  <si>
    <t>СИБ-3356-24</t>
  </si>
  <si>
    <t xml:space="preserve"> г Красноярск ул Карла Маркса 24А</t>
  </si>
  <si>
    <t>Заказчик: +7(950)409-14-08
Сопровождающий на объекте: СБС Яковенко Андрей Сергеевич, +7(913)033-30-82</t>
  </si>
  <si>
    <t>Необходимо перенести линки от 4-х \Wi-fi точек с мансарды в ТКП Цоколя. Сами точки остаются на месте , а линия СКС завести в другой шкаф с 3 этаж в шкаф в цоколе</t>
  </si>
  <si>
    <t>https://disk.yandex.ru/d/dLaI_OVqWrwr2A</t>
  </si>
  <si>
    <t>ПВБ-7593-52</t>
  </si>
  <si>
    <t xml:space="preserve"> г Ясный ул Ленина 34</t>
  </si>
  <si>
    <t>Заказчик: Маслюков Сергей Евгеньевич (453624) +7 (987) 845-18-72
Сопровождающий на объекте: Исаченко Андрей Евгеньевич, +7(987)882-08-66</t>
  </si>
  <si>
    <t>Необходимо провести и установить 2 розетки на 220 вольт и СКС, для работы кассовым сотрудникам в АС КП,, в хранилище ценностей.</t>
  </si>
  <si>
    <t>https://disk.yandex.ru/d/jCISE0J5NzJvdg</t>
  </si>
  <si>
    <t xml:space="preserve"> УБ-7461-22</t>
  </si>
  <si>
    <t>Новый Уренгой мкр Дружба 3</t>
  </si>
  <si>
    <t>Луганск 50005338411 от 22.05.2025</t>
  </si>
  <si>
    <t xml:space="preserve"> ЦЧБ-8411-01</t>
  </si>
  <si>
    <t xml:space="preserve"> г Луганск ул Градусова 4</t>
  </si>
  <si>
    <t>02001</t>
  </si>
  <si>
    <t>Заказчик: Русинов Алексей Сергеевич (1060162) +7 (952) 550-28-02
Сопровождающий на объекте: Саяпина Анна Владимировна 8-920-472-4110</t>
  </si>
  <si>
    <t>Необходимо протянуть три кабеля СКС в ЗСО24 9013/02001, к банкоматам от серверной, и завести концы в банкоматы.</t>
  </si>
  <si>
    <t>https://disk.yandex.ru/d/3AK0WoGhKcR2Qg</t>
  </si>
  <si>
    <t xml:space="preserve"> ЦЧБ-8353-06</t>
  </si>
  <si>
    <t xml:space="preserve"> г Орёл ул Октябрьская 24</t>
  </si>
  <si>
    <t>Заказчик: Бондарева О.С.
Сопровождающий на объекте: Тинякова Наталия Николаевна (406305) +7 (910) 200-71-60</t>
  </si>
  <si>
    <t>АWi-fi  для 8таг1-РО82025 Дополнительный порт (1шт) в кассе (круг с восклицательным знаком на схеме) на потолке для установки ТД \Wi-fi .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</si>
  <si>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https://disk.yandex.ru/d/WcO8tfLEryL-1w</t>
  </si>
  <si>
    <t xml:space="preserve"> СРБ-4241-16</t>
  </si>
  <si>
    <t>245</t>
  </si>
  <si>
    <t xml:space="preserve"> г Малоярославец ул Успенская Іа</t>
  </si>
  <si>
    <t>Заказчик: Авакян Седа Валерьевна (673803) +7 (920) 882-89-90
Сопровождающий на объекте: Авакян Седа Валерьевна (673803) +7 (920) 882-89-90</t>
  </si>
  <si>
    <t>https://disk.yandex.ru/d/taJKtlTPvTKNsQ</t>
  </si>
  <si>
    <t xml:space="preserve"> ББ-2932-33</t>
  </si>
  <si>
    <t xml:space="preserve"> пгт  Первомайский  ул  Ленина  24,1-ый  этаж,  Клиентский  зал  по обслуживанию ФЛ/ЮЛ -15</t>
  </si>
  <si>
    <t>Заказчик: Цыбикова Ольга Анатольевна (129257)
Сопровождающий на объекте: Цыбикова Ольга Анатольевна (129257) +7 (914) 528-15-42</t>
  </si>
  <si>
    <t>&amp;ССМ2025  Работы  проводятся  в  рамках  проекта  Подключения  ССМ  в  ВСП  Банка.  Для  подключения  ССМ на каждое рабочее место сотрудника в ВСП, необходимо смонтировать 4 сетевых порта.</t>
  </si>
  <si>
    <t>https://disk.yandex.ru/d/T_Va1QJ9bOXKzQ</t>
  </si>
  <si>
    <t xml:space="preserve"> ЮЗБ-8372-01</t>
  </si>
  <si>
    <t xml:space="preserve"> г. Элиста, ул. В. И. Ленина, 399</t>
  </si>
  <si>
    <t>Заказчик: Колесников Владимир Игоревич 8-909-409-6187
Сопровождающий на объекте: Яровой Роман Владимирович +7-989-730-0095</t>
  </si>
  <si>
    <t>https://disk.yandex.ru/d/3Zsy_23PKjgKCw</t>
  </si>
  <si>
    <t>ЦЧБ-3545-23</t>
  </si>
  <si>
    <t>г. Лиски, ул. Коммунистическая, 7</t>
  </si>
  <si>
    <t>Заказчик: Целуев Дмитрий Николаевич 8-960-123-2223
Сопровождающий на объекте: Бойко Светлана Юрьевна 8-980-935-5477</t>
  </si>
  <si>
    <t>Система видеонаблюдения 17 видеокамер &amp;ТСО2025 и #Обеспечить_СКС_к_01.08.2025</t>
  </si>
  <si>
    <t>Для подключения 2 контроллеров СКУД необходимы 2 информационные розетки в серверном
помещении. Розетки необходимо разместить за потолком над коммутационной стойкой. &amp;ТСО2025 #Обеспечить_СКС_к_28.07.2025</t>
  </si>
  <si>
    <t>https://disk.yandex.ru/d/UTHfJlnShGYXeQ</t>
  </si>
  <si>
    <t xml:space="preserve"> ББ-2932-32</t>
  </si>
  <si>
    <t>Калмыкия 50005338372 от 22.05.2025</t>
  </si>
  <si>
    <t xml:space="preserve"> пгт Агинское, ул. Б. Цыренова, 13</t>
  </si>
  <si>
    <t>Заказчик: Шипилов Дмитрий Олегович 8-914-506-9181
Сопровождающий на объекте: Ломбонова Анна Арсалановна 8-924-296-9862</t>
  </si>
  <si>
    <t>Для подключения видеокамер</t>
  </si>
  <si>
    <t>https://disk.yandex.ru/d/wGSojFNbS8h-0A</t>
  </si>
  <si>
    <t xml:space="preserve"> СИБ-3355-71</t>
  </si>
  <si>
    <t>с Волчиха ул Ленина 260</t>
  </si>
  <si>
    <t>Заказчик: Плеханов Игорь Сергеевич (345450) +7 (913) 247-54-06
Сопровождающий на объекте: Молчанова Марина Васильевна 8-913-021-1665</t>
  </si>
  <si>
    <t>Установка  УС,  необходимо  организовать  (проверить  работоспособность)  СКС  к  планируемому  МУ,  схема во вложении</t>
  </si>
  <si>
    <t>https://disk.yandex.ru/d/LcakwoHeee_eng</t>
  </si>
  <si>
    <t>ЮЗБ-8187-03</t>
  </si>
  <si>
    <t>Заказчик: Загиров Тамерлан Асланович 8-928-580-5051, +7 (978) 568-28-60
Сопровождающий на объекте: Степаненко Виталий Михайлович 8-980-906-1039</t>
  </si>
  <si>
    <t>https://disk.yandex.ru/d/wx-ntYLi1bnIwA</t>
  </si>
  <si>
    <t>СИБ-3353-28</t>
  </si>
  <si>
    <t xml:space="preserve"> г. Кемерово, пр-кт Октябрьский, 53</t>
  </si>
  <si>
    <t>Заказчик: Ломакин Денис Георгиевич 8-903-909-2358
Сопровождающий на объекте: Ветрова Любовь Александровна +7-983-217-1084</t>
  </si>
  <si>
    <t>на 3 этаже здания ГОСБ в помещении приёмной проводится текущий ремонт, потолки демонтированы, 
необходимо переместить существующие точки \Wi-fi в кабинеты руководителей из помещения приёмной, либо проложить новые сети СКС для \Wi-fi системы.</t>
  </si>
  <si>
    <t>https://disk.yandex.ru/d/IahTgMb0mKGyTw</t>
  </si>
  <si>
    <t xml:space="preserve"> СЗБ-3313-14</t>
  </si>
  <si>
    <t>14</t>
  </si>
  <si>
    <t xml:space="preserve"> с Сторожевск ул Первомайская 12</t>
  </si>
  <si>
    <t>Заказчик: Волчек Елена Сергеевна (1969862) +7 (980) 987-20-99
Сопровождающий на объекте: Волчек Елена Сергеевна (1969862) +7 (980) 987-20-99</t>
  </si>
  <si>
    <t>https://disk.yandex.ru/d/Gkjx9hSxBNP3zA</t>
  </si>
  <si>
    <t xml:space="preserve">УБ-0283-06 </t>
  </si>
  <si>
    <t xml:space="preserve"> г Курган ул Коли Мяготина 61/2</t>
  </si>
  <si>
    <t>Заказчик: Живцов Артём Игоревич (1306618) +7 (963) 004-72-64
Сопровождающий на объекте: Живцов Артём Игоревич (1306618) +7 (963) 004-72-64</t>
  </si>
  <si>
    <t>https://disk.yandex.ru/d/aVLb6Nd1Y-gD1Q</t>
  </si>
  <si>
    <t>СИБ-3353-29</t>
  </si>
  <si>
    <t>г Новокузнецк пр-кт Шахтеров (Орджоникидзевский р-н) 18</t>
  </si>
  <si>
    <t>Заказчик: Силякова Лилия Борисовна (341954) +7 (913) 419-30-61
Сопровождающий на объекте: Силякова Лилия Борисовна (341954) +7 (913) 419-30-61</t>
  </si>
  <si>
    <t>https://disk.yandex.ru/d/J2xabb6kaJEOqQ</t>
  </si>
  <si>
    <t>СИБ-3353-30</t>
  </si>
  <si>
    <t xml:space="preserve"> Новокузнецк пр-кт Строителей (Центральный р-н) 72</t>
  </si>
  <si>
    <t>https://disk.yandex.ru/d/HNC1Ubj211C8rQ</t>
  </si>
  <si>
    <t xml:space="preserve"> СРБ-4240-15</t>
  </si>
  <si>
    <t xml:space="preserve"> г. Весьегонск, ул. Советская, д.91А</t>
  </si>
  <si>
    <t>Заказчик: Бондарева Ольга Сергеевна
Сопровождающий на объекте: Воробьёва Елена Рудольфовна 8-910-844-6930</t>
  </si>
  <si>
    <t>Комментарий:
Необходимо монтировать дополнительный порт (1шт) в кассе на потолке для установки ТД \Wi-fi.</t>
  </si>
  <si>
    <t>https://disk.yandex.ru/d/uYXCM7--A9RFHA</t>
  </si>
  <si>
    <t xml:space="preserve"> СИБ-8126-03</t>
  </si>
  <si>
    <t xml:space="preserve"> с Тоора-Хем ул Октябрьская 24а</t>
  </si>
  <si>
    <t>Заказчик: Бондарева Ольга Сергеевна
Сопровождающий на объекте: Бегзикей Шолбана Робертиновна +7 (913) 358-61-50</t>
  </si>
  <si>
    <t>Необходимо смонтировать 1 дополнительный сетевой порт на рабочее место в ВСП для подключения счетно-сортировочной машинки.</t>
  </si>
  <si>
    <t>Кызыл 50005338126 от 22.05.2025</t>
  </si>
  <si>
    <t>https://disk.yandex.ru/d/IfnvhP5zFd207Q</t>
  </si>
  <si>
    <t xml:space="preserve"> СЗБ-8294-22</t>
  </si>
  <si>
    <t xml:space="preserve"> г Котлас ул К.Маркса 23</t>
  </si>
  <si>
    <t>Заказчик: Баженова Ирина Владимировна (292703) +7 (911) 677-20-25
Сопровождающий на объекте: Баженова Ирина Владимировна (292703) +7 (911) 677-20-25</t>
  </si>
  <si>
    <t>https://disk.yandex.ru/d/eygXjGSMqt8__Q</t>
  </si>
  <si>
    <t xml:space="preserve"> СИБ-3353-31 </t>
  </si>
  <si>
    <t>https://disk.yandex.ru/d/aUM0ugCHijyqjA</t>
  </si>
  <si>
    <t xml:space="preserve"> ВВБ-3136-38</t>
  </si>
  <si>
    <t>309</t>
  </si>
  <si>
    <t>https://disk.yandex.ru/d/ZLFTb3vW1IT7xQ</t>
  </si>
  <si>
    <t>СИБ-8126-04</t>
  </si>
  <si>
    <t>Заказчик: Канчыыр Виктория Валерьевна (277465) +7 (923) 387-28-58
Сопровождающий на объекте: Канчыыр Виктория Валерьевна (277465) +7 (923) 387-28-58</t>
  </si>
  <si>
    <t>https://disk.yandex.ru/d/eObOcpUxrL69eg</t>
  </si>
  <si>
    <t xml:space="preserve"> СЗБ-3313-15</t>
  </si>
  <si>
    <t xml:space="preserve"> г. Ухта, пр-кт Ленина, 75</t>
  </si>
  <si>
    <t>Заказчик: Белых Михаил Васильевич 8-912-191-2375
Сопровождающий на объекте: Чубатюк Ирина Андреевна 8-912-155-3454</t>
  </si>
  <si>
    <t>Требуется  дополнительно  5  портов  в  комнату  охраны,  в  связи  с  переносом  кроссового  помещения:  АРМ, ТСВ Альфа, ТСВ Сигма, Принтер ТА</t>
  </si>
  <si>
    <t>https://disk.yandex.ru/d/R1rjdJ_GpIDmmw</t>
  </si>
  <si>
    <t>СИБ-3351-10</t>
  </si>
  <si>
    <t>Заказчик: Сидоренко Артём Владимирович +7 (923) 422-19-71
Сопровождающий на объекте: +7 (923) 422-19-71</t>
  </si>
  <si>
    <t>Перемещение/Восстановление ранее используемых портов в пределах помещения (порт): 15 шт.</t>
  </si>
  <si>
    <t>Для временных мест на период переформата офиса необходим перенос рабочих мест (5 мест СМО + 1 место кассира)</t>
  </si>
  <si>
    <t>https://disk.yandex.ru/d/bzT6-zNvaGljCg</t>
  </si>
  <si>
    <t>СКС кат. 5е в кол-ве: 130 шт.</t>
  </si>
  <si>
    <t xml:space="preserve">ББ-2932-34 </t>
  </si>
  <si>
    <t>Ставрова Оксана Сергеевна (1568116)</t>
  </si>
  <si>
    <t>ББ-2932-35</t>
  </si>
  <si>
    <t>г Чита ул Красной Звезды 58 стр2 Этаж: 1-ый этаж Помещение: Клиентский зал по обслуживанию ФЛ/ЮЛ - 4</t>
  </si>
  <si>
    <t>Девяткина Ольга Владимировна (125771) Мобильный телефон: +7 (914)
467-22-71</t>
  </si>
  <si>
    <t>&amp;ССМ2025  Работы  проводятся  в  рамках  проекта  Подключения  ССМ  в  ВСП  Банка.  Для  подключения  ССМ на каждое рабочее место сотрудника в ВСП, необходимо смонтировать 1 сетевой порт.</t>
  </si>
  <si>
    <t xml:space="preserve">СЗБ-8294-23 </t>
  </si>
  <si>
    <t xml:space="preserve"> рп Североонежск мкр 2-й 18</t>
  </si>
  <si>
    <t>Жимирикин Игорь Сергеевич (1361854) +7 (960) 019-77-16
Сопровождающий на объекте: Ермолина Елена Сергеевна Менеджер по работе с клиентами, 8-960-012-4776</t>
  </si>
  <si>
    <t>Необходимо  в  помещении  №6  (по  плану) оборудовать одну  СКС  розетку  в  за  потолочном пространстве для последующего подключения охранного прибора.</t>
  </si>
  <si>
    <t>СЗБ-8294-24</t>
  </si>
  <si>
    <t>СЗБ-8294-21</t>
  </si>
  <si>
    <t xml:space="preserve"> с. Емецк, ул. Горончаровского, д.30</t>
  </si>
  <si>
    <t>Резвая Ольга Александровна (292685) +7 (960) 008-77-07</t>
  </si>
  <si>
    <t>216</t>
  </si>
  <si>
    <t>г Каргополь наб им Баранова 32</t>
  </si>
  <si>
    <t>Жимирикин Игорь Сергеевич (1361854) +7 (960) 019-77-16
Сопровождающий на объекте: Васина Татьяна Викторовна 8-921-818-8851</t>
  </si>
  <si>
    <t>Необходимо  в  помещении  №9  (по  плану) оборудовать одну  СКС  розетку  в  за  потолочном пространстве для последующего подключения охранного прибора.</t>
  </si>
  <si>
    <t>СЗБ-8294-25</t>
  </si>
  <si>
    <t>рп  Обозерский  ул  Кирова  21,1-ый  этаж,  Клиентский  зал  по
обслуживанию ФЛ/ЮЛ -1</t>
  </si>
  <si>
    <t>Бондарева Ольга Сергеевна 8-926-195-8046
Сопровождающий на объекте: Свиркович Вера Николаевна (1958978) +7 (953) 931-84-70</t>
  </si>
  <si>
    <t>УБ-0283-07</t>
  </si>
  <si>
    <t xml:space="preserve"> с Шастово ул Центральная 3</t>
  </si>
  <si>
    <t>Овчинников Роман Борисович +7 (919) 591-20-55
Сопровождающий на объекте: Крашакова Людмила Александровна 8-963-867-5197</t>
  </si>
  <si>
    <t>Необходимо установить розетку СКС для подключения ОПС</t>
  </si>
  <si>
    <t>СИБ-3355-73</t>
  </si>
  <si>
    <t>с  Залесово  ул  Партизанская  влд24б  Этаж: 1-ый этаж</t>
  </si>
  <si>
    <t>Лебедева Алёна Николаевна (352928) +7 (929) 324-31-57</t>
  </si>
  <si>
    <t>Работы  проводятся  в  рамках  проекта  Подключения  ССМ  в  ВСП  Банка.  Для  подключения  ССМ  на  каждое рабочее место сотрудника в ВСП, необходимо смонтировать 6 сетевых портов.</t>
  </si>
  <si>
    <t>с  Рогозиха  ул  Школьная  влдЗа  Этаж:  1-ый этаж Помещение: Клиентский зал по обслуживанию ФЛ/ЮЛ - 1</t>
  </si>
  <si>
    <t>Загороднева Юлия Сергеевна (1754504) +7 (962) 807-92-27</t>
  </si>
  <si>
    <t>&amp;ССМ2025  Работы  проводятся  в  рамках  проекта  Подключения  ССМ  в  ВСП  Банка.  Для  подключения  ССМ на каждое рабочее место сотрудника в ВСП, необходимо смонтировать 2 сетевых порта.</t>
  </si>
  <si>
    <t>УБ-3394-12</t>
  </si>
  <si>
    <t>с Шорохово ул Калинина 8 Этаж: 1-ый этаж</t>
  </si>
  <si>
    <t>Костоломова Ирина Валерьевна (937420) +7 (919) 934-03-44</t>
  </si>
  <si>
    <t>УБ-5885-59</t>
  </si>
  <si>
    <t>г. Нижневартовск, ул. Нефтяников, д.44</t>
  </si>
  <si>
    <t>Пиляева Оксана Павловна (111285) +7 (904) 882-04-54</t>
  </si>
  <si>
    <t>&amp;ССМ2025  Работы  проводятся  в  рамках  проекта  Подключения  ССМ  в  ВСП  Банка.  Для  подключения  ССМ на каждое рабочее место сотрудника в ВСП, необходимо смонтировать 12 сетевых портов.</t>
  </si>
  <si>
    <t>СЗБ-3313-16</t>
  </si>
  <si>
    <t>167</t>
  </si>
  <si>
    <t>Чубатюк Ирина Андреевна (808125) +7 (912) 155-34-54</t>
  </si>
  <si>
    <t>#CCM&amp;Wi-Fij4a_Smart-Pos2025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Также
необходимо сделать дополнительный порт (1шт) в кассе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</si>
  <si>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СЗБ-3313-17</t>
  </si>
  <si>
    <t>126</t>
  </si>
  <si>
    <t>г Печора пгт Кожва ул Мира 12</t>
  </si>
  <si>
    <t>Биатов Александр Александрович</t>
  </si>
  <si>
    <t>Необходимо организовать работы по безразъёмному подключению (нарастить СКС провод) для подключения УС штатным способом (через сейф). В настоящее время провод слишком короткий.</t>
  </si>
  <si>
    <t>СЗБ-3313-18</t>
  </si>
  <si>
    <t>г Сыктывкар ул Морозова 89</t>
  </si>
  <si>
    <t>#ССМ&amp;\Ѵі-Гі_для_8таг1-Ро82025 Работы проводятся в рамках проекта Подключения ССМ в ВСП Банка. Смонтировать по 1 дополнительному сетевому порту на каждое рабочее место в ВСП (включая место в переговорной комнате, кассе, РВСП, ЗРВСП и т.д.) где отсутствует порт для подключения существующей ССМ. Также необходимо сделать дополнительный порт (1шт) в кассе на потолке для установки ТД Wi-Fi.</t>
  </si>
  <si>
    <t>СЗБ-3313-19</t>
  </si>
  <si>
    <t>г Ухта пгт Водный ул Гагарина 32</t>
  </si>
  <si>
    <t>Николашкина Оксана Дмитриевна (792186) +7 (950) 565-67-59</t>
  </si>
  <si>
    <t xml:space="preserve"> Затейщикова Алёна Дмитриевна (2111673) +7 (912) 152-98-96</t>
  </si>
  <si>
    <t>Необходим монтаж 1 порта в кассу для ТД wi-fi</t>
  </si>
  <si>
    <t>СИБ-3358-40</t>
  </si>
  <si>
    <t>Кузнецов АА +7 (982) 644-39-66
Сопровождающий на объекте: инженер СБС Бармаков Станислав Валерьевич, +7(913)650-40-65</t>
  </si>
  <si>
    <t>обнаружили  неисправную  СКС  в  ВСП  8634/0133  г.Омск,  ул.М.Жукова,  №4  кор.2,  пом.  11П.  (Сибирский банк) до WiFi точки SIB-8634-0133-V1P-AP05  44:00:4d:7b:4b:e0  Huawei</t>
  </si>
  <si>
    <t>СИБ-3358-41</t>
  </si>
  <si>
    <t xml:space="preserve"> г Омск, ул Маршала Жукова, 4/2</t>
  </si>
  <si>
    <t>Романовский Илья Витальевич (998015208) +7 (913) 660-94-51
Сопровождающий на объекте: Артемова Елена Викторовна 8-995-520-0503</t>
  </si>
  <si>
    <t>ТД 4 на плане, необходим монтаж новой линии до ТД</t>
  </si>
  <si>
    <t>СРБ-4261-19</t>
  </si>
  <si>
    <t>г  Спасск-Рязанский  ул  Рязанское  шоссе  206 Этаж: 1-ый этаж</t>
  </si>
  <si>
    <t xml:space="preserve"> Губарева Наталия Александровна (659711) +7 (910) 909-70-30</t>
  </si>
  <si>
    <t>ЦЧБ-3549-25</t>
  </si>
  <si>
    <t xml:space="preserve"> г Липецк мкр 15-й 8</t>
  </si>
  <si>
    <t>Долгополова Анна Владимировна (403246) +7 (960) 147-23-92</t>
  </si>
  <si>
    <t>#CCM&amp;Wi-Fi^na_Smart-Pos2025 Работы проводятся в рамках проекта Подключения ССМ в ВСП
Банка. Смонтировать по 1 дополнительному сетевому порту на каждое рабочее место в ВСП (включая место в переговорной комнате, кассе, РВСП, ЗРВСП и т.д.) где отсутствует порт для подключения
СУЩЕСТВУЮЩЕЙ ССМ. Также необходимо сделать дополнительный порт (1шт) в кассе на потолке для установки ТД Wi-Fi.</t>
  </si>
  <si>
    <t xml:space="preserve"> СЗБ-8186-16 </t>
  </si>
  <si>
    <t xml:space="preserve"> г Псков пр-кт Октябрьский 23/25,1-ый этаж</t>
  </si>
  <si>
    <t xml:space="preserve"> Павлов Александр Геннадьевич (812621) +7 (981) 350-38-48
Сопровождающий на объекте: Зыбин Дмитрий Викторович, +7(911)892-80-17</t>
  </si>
  <si>
    <t>Пост охраны. Подключения биометрических терминалов распознавания лиц для СКУД.</t>
  </si>
  <si>
    <t>СЗБ-8382-11</t>
  </si>
  <si>
    <t>Легчанов Сергей Анатольевич (1552332) +7 (921) 713-27-82
Сопровождающий на объекте: Поземская Ольга Николаевна 8-921-149-9876</t>
  </si>
  <si>
    <t>Необходим перенос 10-ти портов СКС</t>
  </si>
  <si>
    <t>СЗБ-8382-12</t>
  </si>
  <si>
    <t>д Сурково ул Новая 27а</t>
  </si>
  <si>
    <t>Легчанов Сергей Анатольевич +7 (921) 713-27-82
Сопровождающий на объекте: Соловьева Светлана Михайловна 8-960-295-3060</t>
  </si>
  <si>
    <t>Требуется перетяжка кабельной продукции от всех видеокамер</t>
  </si>
  <si>
    <t xml:space="preserve"> СИБ-3351-11</t>
  </si>
  <si>
    <t>г Колпашево ул Победы 10/1</t>
  </si>
  <si>
    <t>Сухушин Денис Сергеевич +7 (913) 800-38-68
Сопровождающий на объекте: Ваганова Елена Сергеевна 8-913-876-0964</t>
  </si>
  <si>
    <t>Необходимо смонтировать 6 дополнительных розеток.</t>
  </si>
  <si>
    <t xml:space="preserve"> СИБ-3351-12</t>
  </si>
  <si>
    <t xml:space="preserve"> СИБ-3351-13</t>
  </si>
  <si>
    <t xml:space="preserve"> Букарев Павел Владимирович (1067671) +7 (952) 177-71-88
Сопровождающий на объекте: Булатова Светлана Михайловна 8-913-847-0829</t>
  </si>
  <si>
    <t>Оборудование  новых  рабочих  мест  системой  видеонаблюдения  на  2-м  этаже,  где  временно  разместится ВСП. 10 розеток.</t>
  </si>
  <si>
    <t>Бондарева Ольга Сергеевна 8-926-195-8046
Сопровождающий на объекте: Кустова Елена Александровна (2074509) +7 (923) 431-21-60</t>
  </si>
  <si>
    <t xml:space="preserve"> ЦЧБ-3545-25</t>
  </si>
  <si>
    <t>0917</t>
  </si>
  <si>
    <t xml:space="preserve"> с Репьёвка ул Ушанева 2А</t>
  </si>
  <si>
    <t xml:space="preserve"> Целуев Дмитрий Николаевич (1091679) +7 (960) 123-22-23
Сопровождающий на объекте: Никитина Светлана Ивановна 8-951-862-3146</t>
  </si>
  <si>
    <t>Для подключения 2 контроллеров СКУД необходимы 2 информационные розетки в серверном
помещении. Розетки необходимо разместить за потолком над коммутационной стойкой. #ТСО2025 #Обеспечить_СКС_к_28.07.2025</t>
  </si>
  <si>
    <t xml:space="preserve"> ЦЧБ-3545-26</t>
  </si>
  <si>
    <t xml:space="preserve"> г Эртиль ул Фридриха Энгельса 18</t>
  </si>
  <si>
    <t>Целуев Дмитрий Николаевич (1091679) +7 (960) 123-22-23
Сопровождающий на объекте: Селиванова Юлия Михайловна 8-901-993-8828</t>
  </si>
  <si>
    <t>Для подключения 1 контроллера СКУД необходима 1 информационная розетка в серверном помещении.- Розетку необходимо разместить за потолком над коммутационной стойкой. Коммутационный шкаф
находится в коридоре. #ТСѲ2025 #Обеспечить_СКС_к_28.07.2025</t>
  </si>
  <si>
    <t>ВВБ-3136-39</t>
  </si>
  <si>
    <t>227</t>
  </si>
  <si>
    <t>г Пермь ул Костычева 42а</t>
  </si>
  <si>
    <t xml:space="preserve"> Копылова Елена Владимировна (793882) +7 (912) 783-78-02</t>
  </si>
  <si>
    <t>Необходим 1 порт скс в комнате пересчета для ССМ</t>
  </si>
  <si>
    <t xml:space="preserve"> ВВБ-3137-19</t>
  </si>
  <si>
    <t xml:space="preserve"> с Удугучин ул Мира 1</t>
  </si>
  <si>
    <t xml:space="preserve"> Бондарева Ольга Сергеевна 8-926-195-8046
Сопровождающий на объекте: Быстрых Надежда Николаевна +7 (950) 158-86-70</t>
  </si>
  <si>
    <t>https://disk.yandex.ru/d/2gmF2MjVkG8bDg</t>
  </si>
  <si>
    <t>https://disk.yandex.ru/d/h-bJTC7tn60NOQ</t>
  </si>
  <si>
    <t>https://disk.yandex.ru/d/unCObG9MUQgdlA</t>
  </si>
  <si>
    <t>https://disk.yandex.ru/d/ti6SGPW8tVvqKQ</t>
  </si>
  <si>
    <t>https://disk.yandex.ru/d/rkxhxpg_xL9TSg</t>
  </si>
  <si>
    <t>https://disk.yandex.ru/d/M1cTPDR3V4dMug</t>
  </si>
  <si>
    <t>https://disk.yandex.ru/d/OUBeZaWPoWVx1g</t>
  </si>
  <si>
    <t>https://disk.yandex.ru/d/qmJ-sPh-CtLyXQ</t>
  </si>
  <si>
    <t>https://disk.yandex.ru/d/kKHMPSj-9UoTUA</t>
  </si>
  <si>
    <t>https://disk.yandex.ru/d/V2osB6GueefDGw</t>
  </si>
  <si>
    <t>https://disk.yandex.ru/d/XWY-iWAccpy9jQ</t>
  </si>
  <si>
    <t>https://disk.yandex.ru/d/0TY3nY6uh5pMzQ</t>
  </si>
  <si>
    <t>https://disk.yandex.ru/d/9B56Xkl6efIaeg</t>
  </si>
  <si>
    <t>https://disk.yandex.ru/d/xp3wopE1bx-ygw</t>
  </si>
  <si>
    <t>https://disk.yandex.ru/d/3_T2oDcnnbbu-w</t>
  </si>
  <si>
    <t>https://disk.yandex.ru/d/Vs07_Wl00gx8Fw</t>
  </si>
  <si>
    <t>https://disk.yandex.ru/d/oWeUlFHusWYMLw</t>
  </si>
  <si>
    <t>https://disk.yandex.ru/d/iJQFzMxUdJDG6g</t>
  </si>
  <si>
    <t>https://disk.yandex.ru/d/RqD9DNd59Tnk7Q</t>
  </si>
  <si>
    <t>https://disk.yandex.ru/d/fspT_m_i45qgKA</t>
  </si>
  <si>
    <t>https://disk.yandex.ru/d/J2IqF6DK2X_RVQ</t>
  </si>
  <si>
    <t>https://disk.yandex.ru/d/oBtRP_B3oD5nHw</t>
  </si>
  <si>
    <t>https://disk.yandex.ru/d/r4dRuVJJykbs6w</t>
  </si>
  <si>
    <t>https://disk.yandex.ru/d/-DWCh48XRqWGKw</t>
  </si>
  <si>
    <t>https://disk.yandex.ru/d/zU2IW6o_EHMGuQ</t>
  </si>
  <si>
    <t>https://disk.yandex.ru/d/PZ5gPXmSYoJ6rw</t>
  </si>
  <si>
    <t>https://disk.yandex.ru/d/he9CTyxmFdvqRw</t>
  </si>
  <si>
    <t>https://disk.yandex.ru/d/rHthEbPFt2drdQ</t>
  </si>
  <si>
    <t>12957828 </t>
  </si>
  <si>
    <t>12959735 </t>
  </si>
  <si>
    <t>12959756 </t>
  </si>
  <si>
    <t>12960452   </t>
  </si>
  <si>
    <t>12960658 </t>
  </si>
  <si>
    <t>СЗБ-3313-20</t>
  </si>
  <si>
    <t>г Ухта пр-кт Ленина 33</t>
  </si>
  <si>
    <t>Бондарева О. С. (806759)
Сопровождающий на объекте: Лещикова Ирина Юрьевна (808100) +7 (904) 274-62-11</t>
  </si>
  <si>
    <t>#ССМ&amp;Wi-Fi для Smart-POS2025 Необходимо смонтировать по 1 дополнительному сетевому порту на рабочие места в ВСП для подключения счетно-сортировочной машинки. Также необходимо сделать дополнительный порт (1шт) в кассе на потолке для установки ТД Wi-Fi.</t>
  </si>
  <si>
    <t>СЗБ-3313-21</t>
  </si>
  <si>
    <t>г Сыктывкар ул Морозова 89, 2-ой этаж, Кабинет - 204</t>
  </si>
  <si>
    <t>Белых Михаил Васильевич +7 (912) 191-23-75
Сопровождающий на объекте: Мороз Никита Андреевич, +7(912)191-89-11</t>
  </si>
  <si>
    <t>ПВБ-7593-53</t>
  </si>
  <si>
    <t>с Елшанка Первая ул Кооперативная 15А</t>
  </si>
  <si>
    <t xml:space="preserve"> Коновалова Ольга Александровна (450185) +7 (922) 860-70-02</t>
  </si>
  <si>
    <t xml:space="preserve"> СИБ-3355-74</t>
  </si>
  <si>
    <t>0662</t>
  </si>
  <si>
    <t>с  Тогул  ул  Пролетарская  зд21  Этаж:  1-ый этаж</t>
  </si>
  <si>
    <t xml:space="preserve"> Тасенко Дмитрий Сергеевич (934588) +7 (923) 718-63-35</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</si>
  <si>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подключения счетно-сортировочной машинки. Итого 2 порта СКС.</t>
  </si>
  <si>
    <t xml:space="preserve"> СИБ-3356-25</t>
  </si>
  <si>
    <t>г  Лесосибирск  мкр  9-й  2Б  Этаж:  1-ый  этаж Помещение: Клиентский зал по обслуживанию ФЛ/ЮЛ -1</t>
  </si>
  <si>
    <t>Гаврилов Александр Александрович (932785) +7 (913) 562-55-87</t>
  </si>
  <si>
    <t xml:space="preserve">&amp;ССМ2025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подключения счетно-сортировочной машинки. Итого 7 портов СКС. </t>
  </si>
  <si>
    <t xml:space="preserve">СИБ-3358-42 </t>
  </si>
  <si>
    <t xml:space="preserve"> с Азово пл Возрождения 1 Этаж: 1-ый этаж</t>
  </si>
  <si>
    <t xml:space="preserve"> Волкова Любовь Викторовна (106917) +7 (951) 409-86-07</t>
  </si>
  <si>
    <t>&amp;ССМ&amp;Wi-Fi для Smart-POS2025 Необходимо смонтировать по 1 дополнительному сетевому порту на рабочие места в ВСП для подключения счетно-сортировочной машинки. Также необходимо сделать дополнительный порт (1шт) в кассе на потолке для установки ТД Wi-Fi.</t>
  </si>
  <si>
    <t xml:space="preserve"> УБ-7461-23 </t>
  </si>
  <si>
    <t xml:space="preserve"> 629705. Тюменская область, Ямальский район, с.Сеяха,ул.Бамовская, д.16</t>
  </si>
  <si>
    <t>Необходимо установить ТКШ, удовлетворяющий требованиям Стандарта. Тип монтажа- напольный;
Габариты- не менее 32U 600*600мм; дверь одностворчатая. А также требуется- монтаж 8 новых портов СКС по 4 на каждое РМ. Обязательно работы необходимо совместить с СБС. + 6 портов для ССМ и SmartPos.</t>
  </si>
  <si>
    <t>https://disk.yandex.ru/d/vXlF_03uZ0BS6Q</t>
  </si>
  <si>
    <t>https://disk.yandex.ru/d/LNkpNJqD-pYwKQ</t>
  </si>
  <si>
    <t>https://disk.yandex.ru/d/_qd6cST5jfT-1g</t>
  </si>
  <si>
    <t>https://disk.yandex.ru/d/XpLJ28c-hVAi7g</t>
  </si>
  <si>
    <t>https://disk.yandex.ru/d/Jfo0GLpaHLtgAw</t>
  </si>
  <si>
    <t>https://disk.yandex.ru/d/hiGwEGvFPSeS8Q</t>
  </si>
  <si>
    <t xml:space="preserve">ВВБ-3136-40 </t>
  </si>
  <si>
    <t>0345</t>
  </si>
  <si>
    <t>р-н Кудымкарский, с Ошиб, ул Центральная, 3</t>
  </si>
  <si>
    <t>Коншин А.Ю. 8-982-440-2051
Сопровождающий на объекте: Васькина Марина Сергеевна 8-922-386-9288</t>
  </si>
  <si>
    <t>Поставка и монтажа навесного ТКШ размером не менее 18U, 600x600: 1 шт</t>
  </si>
  <si>
    <t>Необходимо  установить ТКШ,  взамен ТКШ ТСО,  над сейфом,  удовлетворяющий требованиям Стандарта. Тип монтажа- настенный; Габариты- не менее 18U 600*600мм; дверь одностворчатая.  А также требуется- монтаж 4 новых портов СКС для РМ.</t>
  </si>
  <si>
    <t xml:space="preserve">ВВБ-3136-41 </t>
  </si>
  <si>
    <t xml:space="preserve"> 618100, Пермский край, г.Оханск, улЛенина, 22</t>
  </si>
  <si>
    <t>Коншин А.Ю. 8-982-440-2051
Сопровождающий на объекте: Реутова Любовь Сергеевна 8-902-809-7370</t>
  </si>
  <si>
    <t>Необходимо установить ТКШ, удовлетворяющий требованиям Стандарта. Тип монтажа- напольный;- Габариты- не менее 42U 800*800мм на месте сушествующего 24 U 600*600; Дверь одностворчатая. Перенести п/панели СКС в новый ТКШ. Монтаж новых портов не требуется.</t>
  </si>
  <si>
    <t>ВВБ-3136-42</t>
  </si>
  <si>
    <t>0572</t>
  </si>
  <si>
    <t>п. Октябрьский, с. Русский Саре, ул. Зимина, 3</t>
  </si>
  <si>
    <t xml:space="preserve"> Коншин А.Ю. 8-982-440-2051
Сопровождающий на объекте: Решаткова Ирина Леонидовна 8-902-479-1880</t>
  </si>
  <si>
    <t>Необходимо установить ТКШ, над сейфом, удовлетворяющий требованиям Стандарта. Тип монтажа-
настенный; Габариты- не менее 18U 600*600мм; дверь одностворчатая. А также требуется- монтаж 4 новых портов СКС для РМ.</t>
  </si>
  <si>
    <t>ВВБ-3136-43</t>
  </si>
  <si>
    <t>г. Пермь, ул. Героев Хасана, 8</t>
  </si>
  <si>
    <t>Ахматова Марина Олеговна 8-908-762-3819
Сопровождающий на объекте: Михайлова Татьяна Николаевна 8-964-186-1424</t>
  </si>
  <si>
    <t>СКС кат. 5е в кол-ве:  1 шт.</t>
  </si>
  <si>
    <t xml:space="preserve">При подключении устройства к АСО реализована не целевая схема коммутации. Сеть на неттоп приходит через делитель по одному проводу с ТД WIFI. Нужна заявка на проведение СКС для СУО отдельно. </t>
  </si>
  <si>
    <t>ВВБ-3136-44</t>
  </si>
  <si>
    <t xml:space="preserve"> г Кунгур ул Свердлова 70,1-ый этаж, Клиентский зал по обслуживанию ФЛ/ЮЛ - 116</t>
  </si>
  <si>
    <t>Зуева Елена Анатольевна (802650) +7 (908) 261-82-99</t>
  </si>
  <si>
    <t>&amp;ССМ&amp;Wi-Fi для Smart-POS2025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Также необходимо сделать дополнительный порт (1шт) в кассе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</si>
  <si>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 xml:space="preserve"> СЗБ-8186-17 </t>
  </si>
  <si>
    <t>01571</t>
  </si>
  <si>
    <t>д Поречье ул Советская 30</t>
  </si>
  <si>
    <t xml:space="preserve"> Новоселов Юрий Михайлович 79118804221
Сопровождающий на объекте: Миклашевская Светлана Сергеевна 8-911-369-3639</t>
  </si>
  <si>
    <t>СКС кат. 5е в кол-ве:  8 шт.</t>
  </si>
  <si>
    <t>Необходимо установить ТКШ, удовлетворяющий требованиям Стандарта. Тип монтажа- настенный; Габариты- не менее 20U 600*600мм; дверь одностворчатая. А также требуется- монтаж 6 новых портов СКС для РМ. + 2 порта для ССМ и SmartPos</t>
  </si>
  <si>
    <t xml:space="preserve"> СИБ-3356-26</t>
  </si>
  <si>
    <t>Минакаева Зульфира Тагировна (274236) +7 (908) 214-09-02</t>
  </si>
  <si>
    <t>СКС кат. 5е в кол-ве:  3 шт.</t>
  </si>
  <si>
    <t xml:space="preserve">&amp;ССМ2025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подключения счетно-сортировочной машинки. Итого 3 порта СКС. </t>
  </si>
  <si>
    <t xml:space="preserve"> СИБ-3356-27</t>
  </si>
  <si>
    <t>0922</t>
  </si>
  <si>
    <t>с Казачинское ул Красноармейская 3</t>
  </si>
  <si>
    <t>Султанова Наталья Юсуповна 8-908-015-5502</t>
  </si>
  <si>
    <t>Необходимо 4 сетевых порта.З В клиентском зале и 1 в кассе.</t>
  </si>
  <si>
    <t xml:space="preserve">СРБ-4240-16 </t>
  </si>
  <si>
    <t xml:space="preserve"> Федорова Юлия Николаевна (959915) +7 (904) 002-00-58</t>
  </si>
  <si>
    <t xml:space="preserve">&amp;ССМ2025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подключения счетно-сортировочной машинки. Итого 6 портов СКС. </t>
  </si>
  <si>
    <t xml:space="preserve"> СРБ-8255-13 </t>
  </si>
  <si>
    <t xml:space="preserve"> Брянская область, р-н Клетнянский, п.Клетня, ул Ленина, 83</t>
  </si>
  <si>
    <t>Бакун Дмитрий Владимирович 8-910-337-4207
Сопровождающий на объекте: Мигалъ Валентина Алексеевна 8-919-296-3172</t>
  </si>
  <si>
    <t>Необходимо установить ТКШ, удовлетворяющий требованиям Стандарта. Тип монтажа- настенный; Габариты- не менее 22U 600*600мм; дверь одностворчатая. Взамен навесного ТКШ (См фото с
отметкой ’’Заменить на новый ТКШ”). Монтаж новых портов не требуется. Количество горизонтальных организаторов минимум 5 шт. Количество Вертикальных организаторов, PDU, полок, вентиляторов по условию договора.</t>
  </si>
  <si>
    <t xml:space="preserve"> СРБ-8255-14</t>
  </si>
  <si>
    <t>Брянская область, г.Злынка, ул.Коммунальная, д.24</t>
  </si>
  <si>
    <t xml:space="preserve"> Бакун Дмитрий Владимирович +79103374207
Сопровождающий на объекте: Шилина Ирина Николаевна 8-905-102-6985</t>
  </si>
  <si>
    <t xml:space="preserve">Необходимо установить ТКШ, удовлетворяющий требованиям Стандарта. Тип монтажа- напольный;
Габариты- не менее 32U 600*600мм; Дверь одностворчатая. Взамен двух имеющихся, одной боковой стеной вплотную к стене. Монтаж новых портов не требуется, (точное место монтажа ТКШ уточнить у Заказчика). </t>
  </si>
  <si>
    <t xml:space="preserve"> СРБ-8255-15</t>
  </si>
  <si>
    <t xml:space="preserve"> Брянская область, р.п.Комаричи, ул.Советская, д.30</t>
  </si>
  <si>
    <t xml:space="preserve"> Бакун Дмитрий Владимирович +79103374207
Сопровождающий на объекте: Афанасова Юлия Андреевна 8-910-299-5434</t>
  </si>
  <si>
    <t>Необходимо установить ТКШ, взамен 2 имеющихся, удовлетворяющий требованиям Стандарта. Тип монтажа- настенный; Габариты- не менее 22U 600*600мм; дверь одностворчатая. Монтаж новых портов СКС не требуется.</t>
  </si>
  <si>
    <t xml:space="preserve"> СРБ-8255-16</t>
  </si>
  <si>
    <t xml:space="preserve"> Брянская область, р.п.Климово, ул.Коммунистическая, д.12</t>
  </si>
  <si>
    <t>Бакун Дмитрий Владимирович +79103374207
Сопровождающий на объекте: Веретехина Татьяна Геннадьевна 8-905-103-3906</t>
  </si>
  <si>
    <t>Необходимо установить ТКШ, удовлетворяющий требованиям Стандарта. Тип монтажа- напольный;
Габариты- не менее 42U 800*800мм; Демонтировать ТКШ ТСО и ТКШ АСО. Новый шкаф разместить
боковой стеной вплотную к узкой стене кроссовой, после демонтажа старых ТКШ спереди и сзади
нового ТКШ остаётся достаточное расстояние до длинных стен кроссовой. При недостаточной длины
кабелей СКС рассмотреть возможность ввода СКС через верх ТКШ с установкой от потолка/стен до ТКШ дополнительного лотка, размещение патч-панелей в верхней части ТКШ. (Точное место расположение
ТКШ, количество горизонтальных организаторов и необходимость допольнительного лотка уточнить у заказачика при монтаже)</t>
  </si>
  <si>
    <t>СРБ-8255-17</t>
  </si>
  <si>
    <t>г. Брянск, ул. Киевская, ЗА</t>
  </si>
  <si>
    <t>Васильев Сергей Викторович 8-919-297-5524
Сопровождающий на объекте: Орлова Ирина Юрьевна 8-920-833-0257</t>
  </si>
  <si>
    <t>для подключения ссм в кассе</t>
  </si>
  <si>
    <t xml:space="preserve"> СИБ-3355-75</t>
  </si>
  <si>
    <t>г. Барнаул, пр-кт Комсомольский, 106А</t>
  </si>
  <si>
    <t>Левитин Борис Владимирович 8-903-912-7664
Сопровождающий на объекте: Харченко Сергей Александрович +7-913-080-4213</t>
  </si>
  <si>
    <t>СКС кат. 5е в кол-ве:  12 шт.</t>
  </si>
  <si>
    <t>В связи с организацией рабочих мест сотрудников СБС (помещение заливочной ПО) необходимо установить 12 дополнительных портов СКС и перенести 3 существующие в кабинете в левом крыле 7-го этажа</t>
  </si>
  <si>
    <t xml:space="preserve"> СИБ-3358-43 </t>
  </si>
  <si>
    <t xml:space="preserve"> г. Омск, ул. 22 Апреля, 19к1</t>
  </si>
  <si>
    <t xml:space="preserve"> Швецов Александр Сергеевич 8-913-613-0958
Сопровождающий на объекте: Ященко Денис Станиславович 8-913-653-9456</t>
  </si>
  <si>
    <t>СКС кат. 5е в кол-ве:  6 шт.</t>
  </si>
  <si>
    <t>Для работы требуется Wi-Fi на всей территории склада</t>
  </si>
  <si>
    <t xml:space="preserve"> СИБ-3358-44</t>
  </si>
  <si>
    <t>с Ермак ул Мелиораторов 5,1-ый этаж, Клиентский зал по обслуживанию ФЛ/ЮЛ -1</t>
  </si>
  <si>
    <t>Недерова Наталья Александровна (1775826) +7 (961) 880-50-46
Сопровождающий на объекте: Недерова Наталья Александровна (1775826) +7 (961) 880-50-46</t>
  </si>
  <si>
    <t>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</si>
  <si>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 xml:space="preserve"> г Тюмень ул 50 лет Октября 3/6</t>
  </si>
  <si>
    <t xml:space="preserve"> Бондарева Ольга Сергеевна 8-926-195-8046
Сопровождающий на объекте: Тулайкова Людмила Александровна +7 (912) 996-96-11</t>
  </si>
  <si>
    <t>Окно 1,2 добавление портов не требуется. Окно 3+1 порт, окно 4+1, окно 5+1, окно 6+1, окно 7+1, окно 8касса +1;. Итого необходимо установить 6 портов под сортировочно-счетные машинки.</t>
  </si>
  <si>
    <t xml:space="preserve"> УБ-3394-13</t>
  </si>
  <si>
    <t xml:space="preserve"> г. Тюмень, ул. Моторостроителей, 5</t>
  </si>
  <si>
    <t>Рыбин Евгений Михайлович 8-915-103-3392
Сопровождающий на объекте: Бытова Татьяна Анатольевна 8-905-821-2110</t>
  </si>
  <si>
    <t>проект корп. wifi порт СКС №9</t>
  </si>
  <si>
    <t>ПВБ-7593-54</t>
  </si>
  <si>
    <t>ПВБ-7593-55</t>
  </si>
  <si>
    <t>ПВБ-7593-56</t>
  </si>
  <si>
    <t>ПВБ-7593-57</t>
  </si>
  <si>
    <t>с Покровка ул Кооперативная зд8/1</t>
  </si>
  <si>
    <t>Дуля Олеся Александровна (1908756) +7 (919) 869-78-27</t>
  </si>
  <si>
    <t xml:space="preserve"> с Ташла ул Гирина 28</t>
  </si>
  <si>
    <t>Попова Ия Сергеевна (455710) +7 (912) 350-13-52</t>
  </si>
  <si>
    <t xml:space="preserve"> с Желтое ул Садовая/ул Кооперативная 33/19</t>
  </si>
  <si>
    <t>Абдуллина Светлана Гумаровна (1118922) +7 (912) 841-54-62</t>
  </si>
  <si>
    <t xml:space="preserve"> с Тоцкое ул Красная Площадь 8</t>
  </si>
  <si>
    <t xml:space="preserve"> АВДОНИНА КСЕНИЯ НИКОЛАЕВНА (1823288) +7 (917) 448-32-66</t>
  </si>
  <si>
    <t xml:space="preserve">СЗБ-8382-13 </t>
  </si>
  <si>
    <t xml:space="preserve"> д. Шулма, ул. Центральная, 15</t>
  </si>
  <si>
    <t>Галямичева Раиса Александровна 8-953-501-9140
Сопровождающий на объекте: Долотина Наталья Викторовна 8-586-51152</t>
  </si>
  <si>
    <t>СКС кат. 5е в кол-ве:  10 шт.</t>
  </si>
  <si>
    <t xml:space="preserve"> ЦЧБ-8353-07 </t>
  </si>
  <si>
    <t>г. Орёл, ул. Комсомольская, 229</t>
  </si>
  <si>
    <t xml:space="preserve"> Замуруева Любовь Владимировна 8-910-200-5505</t>
  </si>
  <si>
    <t>Wi-Fi для Smart-POS2025 Дополнительный порт (1шт) в кассе (круг с восклицательным знаком на схеме)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</si>
  <si>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ЦЧБ-8383-05</t>
  </si>
  <si>
    <t xml:space="preserve"> г. Курск, ул. Карла Маркса, 66/3</t>
  </si>
  <si>
    <t>Дворковая Наталия Юрьевна 8-996-167-0633</t>
  </si>
  <si>
    <t>ЦЧБ-8383-06</t>
  </si>
  <si>
    <t xml:space="preserve"> г. Курск, ул. Дзержинского, 42</t>
  </si>
  <si>
    <t>Малосилова Оксана Анатольевна 8-910-277-5506</t>
  </si>
  <si>
    <t xml:space="preserve"> ВВБ-3137-21</t>
  </si>
  <si>
    <t xml:space="preserve"> г. Ижевск, ул. Ленина, 152</t>
  </si>
  <si>
    <t>Чикурова Юлия Павловна 8-912-003-6792</t>
  </si>
  <si>
    <t xml:space="preserve"> СРБ-4261-20 </t>
  </si>
  <si>
    <t>002</t>
  </si>
  <si>
    <t xml:space="preserve"> г. Рязань, мкр Октябрьский городок, 36а</t>
  </si>
  <si>
    <t>Армашова Светлана Валериевна 8-915-620-3102</t>
  </si>
  <si>
    <t xml:space="preserve">СЗБ-8294-26 </t>
  </si>
  <si>
    <t xml:space="preserve"> г  Северодвинск  ул  Южная  18,1-ый  этаж,  Клиентский  зал  по обслуживанию ФЛ/ЮЛ - 4</t>
  </si>
  <si>
    <t>Глюдзик Наталья Ивановна (292691) +7 (921) 476-19-62</t>
  </si>
  <si>
    <t>УБ-2402-14</t>
  </si>
  <si>
    <t xml:space="preserve"> п Приполярный мкр 2-й За</t>
  </si>
  <si>
    <t>Сергеева Алёна Васильевна (1915371) +7 (922) 671-61-99</t>
  </si>
  <si>
    <t xml:space="preserve">ЮЗБ-3656-06 </t>
  </si>
  <si>
    <t>40</t>
  </si>
  <si>
    <t xml:space="preserve"> г Севастополь пр-кт Генерала Острякова 80</t>
  </si>
  <si>
    <t xml:space="preserve"> Ситникова Елена Александровна (288958) +7 (914) 810-60-65</t>
  </si>
  <si>
    <t>СКС кат. 5е в кол-ве:  5 шт.</t>
  </si>
  <si>
    <t>&amp;ССМ2025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</si>
  <si>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https://disk.yandex.ru/d/KZzMrI4fVxqkMQ</t>
  </si>
  <si>
    <t>https://disk.yandex.ru/d/U4CJRSCCmhBPww</t>
  </si>
  <si>
    <t>https://disk.yandex.ru/d/lTa26zPBmVWrEg</t>
  </si>
  <si>
    <t>https://disk.yandex.ru/d/H5B8ino0fyT9MA</t>
  </si>
  <si>
    <t>https://disk.yandex.ru/d/FK-_5aLiG70lSw</t>
  </si>
  <si>
    <t>https://disk.yandex.ru/d/UkBAlLhHyn57gA</t>
  </si>
  <si>
    <t>https://disk.yandex.ru/d/aawF6aC3y7l8Jg</t>
  </si>
  <si>
    <t>https://disk.yandex.ru/d/jx731rIfg9VCbA</t>
  </si>
  <si>
    <t>https://disk.yandex.ru/d/SRPz8o4DZxGQ_Q</t>
  </si>
  <si>
    <t>https://disk.yandex.ru/d/ipEdPzU-KDHXpg</t>
  </si>
  <si>
    <t>https://disk.yandex.ru/d/pYZuvBZuQM0Vkw</t>
  </si>
  <si>
    <t>https://disk.yandex.ru/d/QNUhlN1lCN-7kA</t>
  </si>
  <si>
    <t>https://disk.yandex.ru/d/s-7bElcSpBduYw</t>
  </si>
  <si>
    <t>https://disk.yandex.ru/d/5tl9ffz5aLExHw</t>
  </si>
  <si>
    <t>https://disk.yandex.ru/d/-4Mz7heXrDfYOA</t>
  </si>
  <si>
    <t>https://disk.yandex.ru/d/xVKPi4XSkxaxYw</t>
  </si>
  <si>
    <t>https://disk.yandex.ru/d/NKWcmjxmus0CVw</t>
  </si>
  <si>
    <t>https://disk.yandex.ru/d/Gm-RwGy5z5Flhg</t>
  </si>
  <si>
    <t>https://disk.yandex.ru/d/Q0ccBsJFCUOw9Q</t>
  </si>
  <si>
    <t>https://disk.yandex.ru/d/Ytp5Lq8dM4P2KA</t>
  </si>
  <si>
    <t>https://disk.yandex.ru/d/v6awzkn1Cvl3CA</t>
  </si>
  <si>
    <t>https://disk.yandex.ru/d/a1HytDYrcmxFmg</t>
  </si>
  <si>
    <t>https://disk.yandex.ru/d/TkD6-UbFHxtqHg</t>
  </si>
  <si>
    <t>https://disk.yandex.ru/d/Xup7Msw8MTyVrA</t>
  </si>
  <si>
    <t>https://disk.yandex.ru/d/MabVDtyQuL8hOA</t>
  </si>
  <si>
    <t>https://disk.yandex.ru/d/5TbzvCPhewRBrQ</t>
  </si>
  <si>
    <t>https://disk.yandex.ru/d/8Zkcdskx0ozclA</t>
  </si>
  <si>
    <t>https://disk.yandex.ru/d/YcfPo6nNBjhq7Q</t>
  </si>
  <si>
    <t>https://disk.yandex.ru/d/F_zoLkbJzkiuRQ</t>
  </si>
  <si>
    <t>https://disk.yandex.ru/d/lfjxXiyWKd-eLA</t>
  </si>
  <si>
    <t>https://disk.yandex.ru/d/dqr9F6sqXWEahg</t>
  </si>
  <si>
    <t>https://disk.yandex.ru/d/1QKQqewK1awv3A</t>
  </si>
  <si>
    <t>12967193 </t>
  </si>
  <si>
    <t>12969084 </t>
  </si>
  <si>
    <t>12969138 </t>
  </si>
  <si>
    <t>12969145 </t>
  </si>
  <si>
    <t>12969199 </t>
  </si>
  <si>
    <t>12969310 </t>
  </si>
  <si>
    <t>12969349 </t>
  </si>
  <si>
    <t>12969176 </t>
  </si>
  <si>
    <t xml:space="preserve">ОТМЕНА </t>
  </si>
  <si>
    <t>СИБ-3358-45</t>
  </si>
  <si>
    <t>322</t>
  </si>
  <si>
    <t xml:space="preserve"> Витион Галина Николаевна (1291085) +7 (381) 413-33-49</t>
  </si>
  <si>
    <t>Требуется  монтаж  одного  дополнительного  сетевого  порта  для  подключения  ССМ  согласно  приложенной схеме.#ССМ2025</t>
  </si>
  <si>
    <t xml:space="preserve"> ЦЧБ-3545-27</t>
  </si>
  <si>
    <t>414</t>
  </si>
  <si>
    <t xml:space="preserve"> с Листопадовка ул Глотова 8</t>
  </si>
  <si>
    <t>Мусорина Светлана Анатольевна (2160980) +7 (919) 238-08-28</t>
  </si>
  <si>
    <t>Требуется монтаж одного порта СКС #ССМ2025</t>
  </si>
  <si>
    <t xml:space="preserve"> ЦЧБ-3545-28</t>
  </si>
  <si>
    <t xml:space="preserve"> г. Воронеж, ул. Острогожская, 170/7</t>
  </si>
  <si>
    <t>Коробова Юлия Петровна 8-960-115-9333</t>
  </si>
  <si>
    <t>Требуется смонтировать 2 порта в комнате пересчёта, по одному порту за барьером; $ 15 Требуется смонтировать по 1 порту скс на 3 рабочих местах за барьером, 2 порта в комнате пересчёта (в общем 5) требуется новая патч панель</t>
  </si>
  <si>
    <t>ВВБ-3136-51</t>
  </si>
  <si>
    <t>г  Краснокамск  ул  Большевистская  46,1-ый  этаж,  Клиентский зал по обслуживанию ФЛ/ЮЛ -1</t>
  </si>
  <si>
    <t xml:space="preserve"> Козгова Ольга Владимировна (1039491) +7 (919) 491-23-34</t>
  </si>
  <si>
    <t>ВВБ-3136-55</t>
  </si>
  <si>
    <t xml:space="preserve"> с. Богородск, ул. Советская, 59</t>
  </si>
  <si>
    <t xml:space="preserve"> Саркарова Екатерина Константиновна 8-950-463-9962</t>
  </si>
  <si>
    <t>Для подключения ССМ необходим монтаж одной розетки СКС</t>
  </si>
  <si>
    <t>ВВБ-3136-56</t>
  </si>
  <si>
    <t>Оханский р-н, с. Беляевка, Камская, 20</t>
  </si>
  <si>
    <t>Коншин А.Ю. 8-982-440-2051
Сопровождающий на объекте: Макушина Надежда Викторовна 8-982-492-0430</t>
  </si>
  <si>
    <t>Необходимо  установить  телекоммуникационный  шкаф  18U  600x600.  Смонтировать  на  стене,  над  ящиками, на которых лежит АСО. Монтаж 4 новых портов СКС.</t>
  </si>
  <si>
    <t>ВВБ-3136-58</t>
  </si>
  <si>
    <t>350</t>
  </si>
  <si>
    <t xml:space="preserve"> Гайнский р-н, п. Керос, Комсомольская 3</t>
  </si>
  <si>
    <t>Коншин Андрей Юрьевич 8-982-440-2051
Сопровождающий на объекте: Портная Светлана Сергеевна 8-922-387-2812</t>
  </si>
  <si>
    <t>Необходимо  установить  телекоммуникационный  шкаф  18U  на  стену  где  висит  зеркало.  Монтаж  4  новых портов СКС</t>
  </si>
  <si>
    <t>ВВБ-3136-59</t>
  </si>
  <si>
    <t>0556</t>
  </si>
  <si>
    <t xml:space="preserve"> Куединский р-н, с. Большой Гондыр, Ленина, 28</t>
  </si>
  <si>
    <t xml:space="preserve"> Коншин А.Ю. 8-982-440-2051
Сопровождающий на объекте: Касимова Надежда Николаевна 8-952-641-4369</t>
  </si>
  <si>
    <t>Необходимо  установить  телекоммуникационный  шкаф  18U  600x600  над  сейфом  на  наружней  несущей стене. Монтаж 4 новых портов СКС.</t>
  </si>
  <si>
    <t>ВВБ-3136-60</t>
  </si>
  <si>
    <t>353</t>
  </si>
  <si>
    <t xml:space="preserve"> Гайнский р-н, п. Сергеевский , Горького,18</t>
  </si>
  <si>
    <t>Коншин Андрей Юрьевич 8-982-440-2051
Сопровождающий на объекте: Утробина Вера Ивановна 8-951-931-7470</t>
  </si>
  <si>
    <t>Необходимо  установить  телекоммуникационный  шкаф  18U  600x600  взамен  старого.  Прикрутить  к  стене над старым ТКШ, на уровне +20 см от стола. Монтаж 4 новых портов СКС</t>
  </si>
  <si>
    <t>ВВБ-3136-61</t>
  </si>
  <si>
    <t>0657</t>
  </si>
  <si>
    <t xml:space="preserve"> Частинский р-н, с.Бабка, Октябрьская, 20</t>
  </si>
  <si>
    <t>: Коншин А.Ю. 8-982-440-2051
Сопровождающий на объекте: Ощепкова Елена Александровна 8-922-316-6610</t>
  </si>
  <si>
    <t>Необходимо  установить  телекоммуникационный  шкаф  18U  600x600  взамен  ТКШ  ТСО.  Монтаж  4  новых портов СКС.</t>
  </si>
  <si>
    <t>ВВБ-3136-62</t>
  </si>
  <si>
    <t>349</t>
  </si>
  <si>
    <t>Гайнский район, п. Харино, ул.Набережная, 6/1</t>
  </si>
  <si>
    <t>Коншин Андрей Юрьевич 8-982-440-2051
Сопровождающий на объекте: Олехова Елена Ивановна 8-908-252-0761</t>
  </si>
  <si>
    <t>Необходимо  установить  ТКШ  18U  600*600  смонитровать  в  углу  справа  от  окна  на  место  текущего  шкафа ТСВ. Монтаж 4 новых портов СКС.</t>
  </si>
  <si>
    <t>ВВБ-3136-63</t>
  </si>
  <si>
    <t xml:space="preserve"> р-н Частинский, с Ножовка, ул Энтузиастов, 18</t>
  </si>
  <si>
    <t>Коншин А.Ю. 8-982-440-2051
Сопровождающий на объекте: Гаврилова Екатерина Фёдоровна 8-992-233-7955</t>
  </si>
  <si>
    <t>Необходимо  установить  телекоммуникационный  шкаф  18U  600x600.  Смонтировать  на  стене  над  сейфом. Монтаж 6 новых портов СКС.</t>
  </si>
  <si>
    <t>0679</t>
  </si>
  <si>
    <t xml:space="preserve"> г Гремячинск, п Юбилейный, ул Шахтеров, 11</t>
  </si>
  <si>
    <t>Коншин А.Ю. 8-982-440-2051
Сопровождающий на объекте: Попова Екатерина Игоревна 8-902-641-9112</t>
  </si>
  <si>
    <t>Необходимо  установить  телекоммуникационный  шкаф  20U  600x600  взамен  старого  ТКШ.  Монтаж  4  новых портов СКС на РМ сотрудника.</t>
  </si>
  <si>
    <t>ЦЧБ-8411-02</t>
  </si>
  <si>
    <t>2701</t>
  </si>
  <si>
    <t xml:space="preserve"> г Свердловск ул Энгельса 24</t>
  </si>
  <si>
    <t>Бондарева Ольга Сергеевна 8-926-195-8046
Сопровождающий на объекте: Рыжкова Татьяна Юрьевна +7 (903) 883-61-15</t>
  </si>
  <si>
    <t>СКС кат. 5е в кол-ве:  2 шт.</t>
  </si>
  <si>
    <t>ЦЧБ-8353-08</t>
  </si>
  <si>
    <t>г Орёл ул Космонавтов 3</t>
  </si>
  <si>
    <t>Потапова Наталья Николаевна (1310238) +7 (906) 568-04-44
Сопровождающий  на  объекте:  Булгаков  Сергей  Владимирович,  +7(910)301-35-05Булгаков  Сергей Владимирович, +7(910)301-35-05</t>
  </si>
  <si>
    <t>Wi-Fi для Smart-POS2025</t>
  </si>
  <si>
    <t xml:space="preserve"> ЦЧБ-8353-09</t>
  </si>
  <si>
    <t xml:space="preserve"> Орловская обл, Ливенский р-н, с. Навесное, ул. Парковая, д.2</t>
  </si>
  <si>
    <t>Овсянников Александр Николаевич 8-980-369-5745
Сопровождающий на объекте: Мильшина Татьяна Николаевна 8-953-627-2332</t>
  </si>
  <si>
    <t>Поставка и монтаж ТКШ 20 юнитов, монтаж портов СКС 4 шт.</t>
  </si>
  <si>
    <t xml:space="preserve"> ЦЧБ-8353-10</t>
  </si>
  <si>
    <t>Орловская обл, Свердловский р-н, с. Никольское, ул. Молодежная, Д.З</t>
  </si>
  <si>
    <t>Овсянников Александр Николаевич 8-980-369-5745
Сопровождающий на объекте: Шишунова Наталья Александровна 8-919-263-8745</t>
  </si>
  <si>
    <t>Замена ТКШ 18 юнитов</t>
  </si>
  <si>
    <t xml:space="preserve"> ЦЧБ-8353-11</t>
  </si>
  <si>
    <t>Орловская  обл,  Ливенский  р-н,  и.  Совхозный,  ул.  Центральная, Д.З</t>
  </si>
  <si>
    <t>Овсянников Александр Николаевич 8-980-369-5745
Сопровождающий на объекте: Булгакова Татьяна Миновна 8-909-226-6734</t>
  </si>
  <si>
    <t>ТКШ 18</t>
  </si>
  <si>
    <t>Монтаж ТКШ 18U и 4 порта СКС</t>
  </si>
  <si>
    <t>ПВБ-7593-58</t>
  </si>
  <si>
    <t xml:space="preserve"> с Октябрьское ул Луначарского 42А</t>
  </si>
  <si>
    <t>Турунтаева Гульнар Бахтыровна +7 (932) 854-39-29</t>
  </si>
  <si>
    <t>Смонтировать дополнительную розетку СКС в кассовой зоне &amp;ССМ2025</t>
  </si>
  <si>
    <t xml:space="preserve"> ВВБ-3137-20</t>
  </si>
  <si>
    <t>261</t>
  </si>
  <si>
    <t>Ложкина Диана Алексеевна (1951464) +7 (950) 154-48-76</t>
  </si>
  <si>
    <t xml:space="preserve">&amp;ССМ2025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подключения счетно-сортировочной машинки. Итого 5 портов СКС. </t>
  </si>
  <si>
    <t xml:space="preserve"> ВВБ-3137-22</t>
  </si>
  <si>
    <t>п Кез ул Советская 9 Этаж: 1-ый этаж Помещение: Клиентский зал по обслуживанию ФЛ/ЮЛ - 6</t>
  </si>
  <si>
    <t>Абашева Светлана Михайловна (809488) +7 (912) 462-68-86</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</si>
  <si>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подключения счетно-сортировочной машинки. Итого 4 порта СКС.</t>
  </si>
  <si>
    <t xml:space="preserve">СРБ-8255-18 </t>
  </si>
  <si>
    <t>00213</t>
  </si>
  <si>
    <t xml:space="preserve"> Брянская область, г.Новозыбков, ул.Первомайская, д.19, КИЦ</t>
  </si>
  <si>
    <t>Бакун Дмитрий Владимирович +79103374207</t>
  </si>
  <si>
    <t>Необходимо  установить  телекоммуникационный  шкаф  42U  800x800  взамен  старого  ТКШ.  Разместить  в кроссовой так, чтобы была возможность обслуживания кондиционеров</t>
  </si>
  <si>
    <t>СРБ-4244-22</t>
  </si>
  <si>
    <t>Мельников Артур Николаевич +7 (910) 158-38-17
Сопровождающий на объекте: Комаров Кирилл Юрьевич, +7(915)780-15-51</t>
  </si>
  <si>
    <t>СКС кат. 5е в кол-ве:  7 шт.</t>
  </si>
  <si>
    <t>Добрый день. Для организации видеонаблюдения и СКУД на новых лифтах административного здания необходима организация портов СКС 1. лифты центрального входа (2шт) - по 2 порта в машинных помещениях (совмещенное помещение на 5 эт) 2. лифт КИЦ (1шт) - 3 порта в машинное помещение (на 4 этаже)</t>
  </si>
  <si>
    <t>СРБ-4244-23</t>
  </si>
  <si>
    <t xml:space="preserve"> п Грицовский ул Первомайская 3</t>
  </si>
  <si>
    <t>Киреев Александр Николаевич (1574433) +7 (950) 912-57-99
Сопровождающий на объекте: Кочергина Татьяна Викторовна 8-905-189-8581</t>
  </si>
  <si>
    <t>Необходим монтаж 1-го порта СКС для Wi-Fi</t>
  </si>
  <si>
    <t>УБ-7461-25</t>
  </si>
  <si>
    <t>с Мыс-Каменный  ул Геологов  12Б,  1-ый  этаж,  Операционный  зал -1</t>
  </si>
  <si>
    <t>Бондарева О.С.
Сопровождающий на объекте: Чирка Ольга Сергеевна (91987) +7 (951) 982-37-11</t>
  </si>
  <si>
    <t>г Кызыл ул Кочетова 43</t>
  </si>
  <si>
    <t xml:space="preserve"> Бондарева О. С. (806759)
Сопровождающий на объекте: Ооржак Чечена Олеговна (1395223) +7 (923) 545-12-82</t>
  </si>
  <si>
    <t>#ССМ&amp;Wi-Fi для Smart-POS2025 Необходимо смонтировать по 1 дополнительному сетевому порту на рабочие места в ВСП для подключения счетно-сортировочной машинки. Также необходимо сделать дополнительный порт (1шт) в кассе на потолке для установки ТД Wi-Fi</t>
  </si>
  <si>
    <t xml:space="preserve"> СИБ-3356-28</t>
  </si>
  <si>
    <t xml:space="preserve"> г  Красноярск  ул  Академика  Павлова  48  Этаж: 1-ый этаж Помещение: Клиентский зал по обслуживанию ФЛ/ЮЛ - 1</t>
  </si>
  <si>
    <t>Батенкова Ольга Юрьевна (952868) +7 (977) 031-01-77
Сопровождающий на объекте: Батенкова Ольга Юрьевна (952868) +7 (977) 031-01-77</t>
  </si>
  <si>
    <t xml:space="preserve">&amp;ССМ2025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подключения счетно-сортировочной машинки. Итого 2 порта СКС. </t>
  </si>
  <si>
    <t>СРБ-4240-17</t>
  </si>
  <si>
    <t xml:space="preserve"> г Тверь ул Хрустальная 61</t>
  </si>
  <si>
    <t>Цветков Александр Борисович (359051) +7 (910) 647-05-11
Сопровождающий на объекте: Бабаев Руслан Салманович, +7(919)060-03-95</t>
  </si>
  <si>
    <t>необходимо подключить ПКП Стемакс в сеть банка/Накладная розетка + кабель канал</t>
  </si>
  <si>
    <t xml:space="preserve"> СИБ-8126-05</t>
  </si>
  <si>
    <t>г Кызыл ул Ленина 50 Этаж: 1-ый этаж</t>
  </si>
  <si>
    <t>Бондарева О. С. (806759)
Сопровождающий на объекте: Бегзи Аяна Владимировна (275457) +7 (923) 383-63-46</t>
  </si>
  <si>
    <t xml:space="preserve">#ССМ2025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подключения счетно-сортировочной машинки. Итого 1 порт СКС. </t>
  </si>
  <si>
    <t>https://disk.yandex.ru/d/kV_AMNxkvMoOwg</t>
  </si>
  <si>
    <t>https://disk.yandex.ru/d/YD9-eJH8MERzLQ</t>
  </si>
  <si>
    <t>https://disk.yandex.ru/d/oYzUR6jQWP02wg</t>
  </si>
  <si>
    <t>https://disk.yandex.ru/d/odLjadceXhHoGw</t>
  </si>
  <si>
    <t>https://disk.yandex.ru/d/T0lB3b2FAsseKQ</t>
  </si>
  <si>
    <t>https://disk.yandex.ru/d/FewmpF9wAmW--A</t>
  </si>
  <si>
    <t>https://disk.yandex.ru/d/GR23Taol1-cVYQ</t>
  </si>
  <si>
    <t>https://disk.yandex.ru/d/6L222k6A-RXUng</t>
  </si>
  <si>
    <t>https://disk.yandex.ru/d/lCUqJnGuapunjA</t>
  </si>
  <si>
    <t>https://disk.yandex.ru/d/MDFrkXlaQP2zSA</t>
  </si>
  <si>
    <t>https://disk.yandex.ru/d/pN23qW0lmsJrBg</t>
  </si>
  <si>
    <t>https://disk.yandex.ru/d/NFl8nFl3C2vEdg</t>
  </si>
  <si>
    <t>https://disk.yandex.ru/d/4YXjLG9fenLqhA</t>
  </si>
  <si>
    <t>https://disk.yandex.ru/d/Dc9JW6v6NOXJbg</t>
  </si>
  <si>
    <t>https://disk.yandex.ru/d/5mStmp9Lfzm3jA</t>
  </si>
  <si>
    <t>https://disk.yandex.ru/d/JgGVbhRteYxj7Q</t>
  </si>
  <si>
    <t>https://disk.yandex.ru/d/9i95_UCKvYhhZQ</t>
  </si>
  <si>
    <t>https://disk.yandex.ru/d/QtPzHBmqyTvc4Q</t>
  </si>
  <si>
    <t>https://disk.yandex.ru/d/7-4woCzlqyGn4w</t>
  </si>
  <si>
    <t>https://disk.yandex.ru/d/aB4nhrY9mIUt6A</t>
  </si>
  <si>
    <t>https://disk.yandex.ru/d/-C-O4SU-7qx5sw</t>
  </si>
  <si>
    <t>https://disk.yandex.ru/d/FTvNcjqKXHwgEA</t>
  </si>
  <si>
    <t>https://disk.yandex.ru/d/4Eo3uhalH-SnQg</t>
  </si>
  <si>
    <t>https://disk.yandex.ru/d/on2b7qSmCtaTAw</t>
  </si>
  <si>
    <t>https://disk.yandex.ru/d/UVCOr046CJ0gqw</t>
  </si>
  <si>
    <t>https://disk.yandex.ru/d/sDCfYq_PUfj64Q</t>
  </si>
  <si>
    <t>https://disk.yandex.ru/d/aoCb5Bs_hSh9aQ</t>
  </si>
  <si>
    <t>12970823 </t>
  </si>
  <si>
    <t>12972343 </t>
  </si>
  <si>
    <t>12973166 </t>
  </si>
  <si>
    <t>ВВБ-3136-65</t>
  </si>
  <si>
    <t>0629</t>
  </si>
  <si>
    <t>Пермский край, Чердынский район, п.Курган, Центральная, 7</t>
  </si>
  <si>
    <t>Заказчик: Коншин Андрей Юрьевич (8-982-440-2051)
Сопровождающий на объекте: Чарова Татьяна Сергеевна (8-908-258-0704)</t>
  </si>
  <si>
    <t>https://disk.yandex.ru/d/Wo0uruzgl69fog</t>
  </si>
  <si>
    <t>ВВБ-3136-66</t>
  </si>
  <si>
    <t xml:space="preserve"> Пермский район, п. Юг, улЛенина, 103</t>
  </si>
  <si>
    <t>Заказчик: Коншин Андрей Юрьевич 8-982-440-2051
Сопровождающий  на  объекте:  Коншин  Андрей  Юрьевич  8-982-440-2051/  Бородин  Андрей  Сергеевич 89824801696</t>
  </si>
  <si>
    <t>Необходимо установить ТКШ вместо старого ТКШ, удовлетворяющий требованиям Стандарта. Тип монтажа- настенный; Габариты- не менее 18U 600*600мм; дверь одностворчатая. А также требуется- монтаж 4 новых портов СКС.</t>
  </si>
  <si>
    <t>https://disk.yandex.ru/d/QbE5RRfcYRhJiQ</t>
  </si>
  <si>
    <t>ВВБ-3136-67</t>
  </si>
  <si>
    <t xml:space="preserve"> Пермский край, р-н Кудымкарский, с. Самково, ул
Транспортная, 17</t>
  </si>
  <si>
    <t>Заказчик: Коншин Андрей Юрьевич 8-982-440-2051
Сопровождающий  на  объекте:  Коншин  Андрей  Юрьевич  8-982-440-2051/  Калин  Сергей  Александрович, +7(919)474-12-65</t>
  </si>
  <si>
    <t>Необходимо установить ТКШ, удовлетворяющий требованиям Стандарта. Тип монтажа - настенный; Габариты - не менее 18U 600x600мм; дверь одностворчатая. А также требуется- монтаж 4 новых портов СКС. Место монтажа ТКШ и портов указано на схеме.</t>
  </si>
  <si>
    <t>https://disk.yandex.ru/d/ZWlXsfPUDuP5MQ</t>
  </si>
  <si>
    <t>СРБ-8255-19</t>
  </si>
  <si>
    <t>00269</t>
  </si>
  <si>
    <t>Брянская область, г.Унеча, ул.Первомайская, д.2/2</t>
  </si>
  <si>
    <t>Заказчик: Бакун Дмитрий Владимирович +79103374207
Сопровождающий  на  объекте:  Бакун  Дмитрий  Владимирович  +79103374207/  Ждановский  Алексей Григорьевич, +7(910)331-23-86</t>
  </si>
  <si>
    <t>Необходимо установить ТКШ на место старого ТКШ, удовлетворяющий требованиям Стандарта. Тип монтажа- напольный Габариты- не менее 42U 800*800мм; дверь одностворчатая. НЕ требуется монтаж новых портов СКС.</t>
  </si>
  <si>
    <t>https://disk.yandex.ru/d/1EVm-HOU9jWKcw</t>
  </si>
  <si>
    <t>СРБ-8255-20</t>
  </si>
  <si>
    <t>00151</t>
  </si>
  <si>
    <t xml:space="preserve"> Брянская область, г.Сельцо, ул.Кирова, д.43</t>
  </si>
  <si>
    <t>Заказчик: Бакун Дмитрий Владимирович +79103374207
Сопровождающий на объекте: Хохлова Светлана Викторовна(8-910-335-5600)</t>
  </si>
  <si>
    <t>Монтаж шкафа 22U вместо  действующего  на левой стене сразу над кабель каналом с переносом оборудования</t>
  </si>
  <si>
    <t>https://disk.yandex.ru/d/ZUMue3KZ75CPZA</t>
  </si>
  <si>
    <t>ББ-2933-27</t>
  </si>
  <si>
    <t xml:space="preserve"> п Хоронхой ул Зеленая 7</t>
  </si>
  <si>
    <t>Заказчик: Таракановский Руслан Алексеевич (1117790) +7 (938) 336-75-42
Сопровождающий на объекте: Таракановский Руслан Алексеевич (1117790) +7 (938) 336-75-42</t>
  </si>
  <si>
    <t>Проведение модернизации системы видеонаблюдения. &amp;ТСО2025
#Обеспечить_СКС_к_15.08.2025.Требуется установить 4 информационных розеток согласно приложенного плана. Розетки СКС в общедоступных помещениях (ЗСО, клиентский зал, общий коридор и т.п.)
должны быть установлены в антивандальных распределительных коробках. Патч корды (провода) СКС в общедоступных помещениях (ЗСО, клиентский зал, общий коридор и т.п.) должны быть в металлогофре, либо скрытно.</t>
  </si>
  <si>
    <t>https://disk.yandex.ru/d/uwr4cjGKSxXt9w</t>
  </si>
  <si>
    <t xml:space="preserve"> ЦЧБ-8411-03</t>
  </si>
  <si>
    <t>2501</t>
  </si>
  <si>
    <t xml:space="preserve"> г Лутугино ул Дружбы 19</t>
  </si>
  <si>
    <t>Заказчик: Бондарева Ольга Сергеевна 8-926-195-8046
Сопровождающий на объекте: Козленко Виктория Анатольевна +7 (959) 154-14-36</t>
  </si>
  <si>
    <t>https://disk.yandex.ru/d/hxajE2Aeq-jYFA</t>
  </si>
  <si>
    <t>ЮЗБ-8187-04</t>
  </si>
  <si>
    <t xml:space="preserve"> г. Донецк, ул. Артема 130, 4 этаж, каб.8</t>
  </si>
  <si>
    <t>Заказчик: Чучуев Олег Викторович (753994) +7 (918) 666-91-43
Сопровождающий на объекте: инженер СБС Каратаев Алексей Леонидович, 8-918-532-96-07</t>
  </si>
  <si>
    <t>В приемной Управляющего ГОСБ 9053 по адресу: г. Донецк, ул. Артема 130,4-й этаж кабинет 8 необходимо произвести добавление 4 портов СКС для подключения Лазерного принтера, МФУ и телефонных аппаратов.</t>
  </si>
  <si>
    <t>https://disk.yandex.ru/d/acSFYlpQLoamoQ</t>
  </si>
  <si>
    <t>СЗБ-8371-09</t>
  </si>
  <si>
    <t>Заказчик: Речкунова Татьяна Викторовна (796476) +7 (902) 839-17-36
Сопровождающий на объекте: Гаврилова Светлана Викторовна, +7(911 )412-50-28</t>
  </si>
  <si>
    <t>ВСП 055/8628/01846 после переформата. От серверной до УС проложен кусок кабеля. Со стороны
банкомата провод заведен в сейф. Тестер показал обрыв линии примерно на 6-метре кабеляя со стороны банкомата под полом. Пол вскрывать нецелесообразно. Нужно организовать новую СКС. Банкомат № 60036899,/Необходима прокладка СКС взамен перебитой от серверной в УС ТИД 60036899 (на схеме
расположение УС отмечен жёлтым прямоугольником</t>
  </si>
  <si>
    <t>https://disk.yandex.ru/d/ji7Paft1JT1YSg</t>
  </si>
  <si>
    <t xml:space="preserve"> УБ-7461-27</t>
  </si>
  <si>
    <t xml:space="preserve"> г Муравленко ул Ленина 88,1-ый этаж, Клиентский зал по
обслуживанию ФЛ/ЮЛ - 5-2</t>
  </si>
  <si>
    <t>Заказчик: Бондарева Ольга Сергеевна
Сопровождающий на объекте: Бондаренко Лариса Даниловна 8-982-175-8916</t>
  </si>
  <si>
    <t>Необходимо сделать дополнительный порт (1шт) в кассе на потолке для установки ТД \Wi-Fi.</t>
  </si>
  <si>
    <t>https://disk.yandex.ru/d/TZjI6QtY50VaZw</t>
  </si>
  <si>
    <t>ДВБ-3241-12</t>
  </si>
  <si>
    <t>Благовещенск, Мостовая улица, 119</t>
  </si>
  <si>
    <t>Заказчик: Куценко Оксана Викторовна (1742922) +7 (914) 060-45-04
Сопровождающий на объекте: Куценко Оксана Викторовна (1742922) +7 (914) 060-45-04</t>
  </si>
  <si>
    <t>Необходимо  поставить  дополнительные  розетки  СКС  в  кабель-канале  для  подключения  Сигмы  на  рабочее место зав. складом.</t>
  </si>
  <si>
    <t>https://disk.yandex.ru/d/VFMCz3rZFDXorg</t>
  </si>
  <si>
    <t xml:space="preserve"> СЗБ-8344-05 </t>
  </si>
  <si>
    <t xml:space="preserve">  г  Великий  Новгород  ул  Большая  Санкт-Петербургская  13,1-ый этаж, Кабинет - 25_Тамбур</t>
  </si>
  <si>
    <t>Заказчик: Шадрова Людмила Владимировна 8-967-431-5825
Сопровождающий на объекте: Апполонова Екатерина Сергеевна 8-953-908-0888</t>
  </si>
  <si>
    <t>Прошу  организовать  СКС  для  перемещения  УС  из  зоны  обслуживания  клиентов  в  зону  входа  в  ВСП. Необходимо организовать канал связи СКС.</t>
  </si>
  <si>
    <t>https://disk.yandex.ru/d/U_mcvvNSmq8KQw</t>
  </si>
  <si>
    <t xml:space="preserve">СИБ-3355-76 </t>
  </si>
  <si>
    <t xml:space="preserve"> ВСП;  №  8644  0762  с  Налобиха  ул Тельмана  37  Этаж: 1-ый  этаж Помещение: Клиентский зал по обслуживанию ФЛ/ЮЛ -1</t>
  </si>
  <si>
    <t>Заказчик: Шрейдер Ирина Викторовна (346220) +7 (905) 928-81-98
Сопровождающий на объекте: Шрейдер Ирина Викторовна (346220) +7 (905) 928-81-98</t>
  </si>
  <si>
    <t>https://disk.yandex.ru/d/F1duXlsStRSVAQ</t>
  </si>
  <si>
    <t>УБ-0283-08</t>
  </si>
  <si>
    <t>159</t>
  </si>
  <si>
    <t xml:space="preserve"> г Щучье ул Советская 10</t>
  </si>
  <si>
    <t>Заказчик: Красноруцкий Виктор Евгеньевич (1813554) +7 (958) 134-40-14
Сопровождающий на объекте: Воробьев Александр Сергеевич, +7(912)970-08-75</t>
  </si>
  <si>
    <t>Отсутствует СКС для точки доступа Wi-Fi. АР06/На планировке красный круг - место монтажа порта, синий квадрат - место серверной</t>
  </si>
  <si>
    <t>https://disk.yandex.ru/d/ctKdJNjaTt7b5A</t>
  </si>
  <si>
    <t xml:space="preserve"> СИБ-3358-48</t>
  </si>
  <si>
    <t>502</t>
  </si>
  <si>
    <t xml:space="preserve"> рп  Болыперечье  ул  Красноармейская  5,1-ый  этаж,  Клиентский зал по обслуживанию ФЛ/ЮЛ -1</t>
  </si>
  <si>
    <t>Заказчик: Шинкарева Марина Сергеевна (1453458) +7 (969) 519-24-22
Сопровождающий на объекте: Шинкарева Марина Сергеевна (1453458) +7 (969) 519-24-22</t>
  </si>
  <si>
    <t>#ССМ&amp;атр;Wi-Fi_для_8тагі-Ро82025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Также необходимо сделать дополнительный порт (1шт) в кассе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</si>
  <si>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https://disk.yandex.ru/d/oHFXmEW-MWMrNw</t>
  </si>
  <si>
    <t xml:space="preserve"> ЦЧБ-3545-24</t>
  </si>
  <si>
    <t>0500</t>
  </si>
  <si>
    <t xml:space="preserve"> г Бутурлиновка ул Ленина 49,1-ый этаж, Кабинет -1</t>
  </si>
  <si>
    <t>Заказчик: Целуев Дмитрий Николаевич +7 (960) 123-22-23
Сопровождающий на объекте: Рудавина Наталья Викторовна 8-960-109-6105</t>
  </si>
  <si>
    <t>Для  подключения  4  контроллеров  СКУД  необходимы  4  информационные  розетки,  в  серверном  помещении.- Розетки необходимо разместить за потолком над коммутационной стойкой.</t>
  </si>
  <si>
    <t>https://disk.yandex.ru/d/-v88JejzSDNw9Q</t>
  </si>
  <si>
    <t xml:space="preserve"> ВВБ-3136-68</t>
  </si>
  <si>
    <t>г Пермь ул 1905 года 2</t>
  </si>
  <si>
    <t>Заказчик: Филиппова Татьяна Анатольевна (1398950) +7 (951) 957-64-25
Сопровождающий на объекте: Гатин Андрей Салаватович, +7(912)982-72-02</t>
  </si>
  <si>
    <t>Необходимо на двух рабочих местах установить по три информационных розетки,Гатин Андрей на место выезжал,сеть обрезана./Необходимо на двух рабочих местах установить по три информационных розетки, ранее розетки были, но отрезыны</t>
  </si>
  <si>
    <t>https://disk.yandex.ru/d/504eALIUWnytNQ</t>
  </si>
  <si>
    <t>ПВБ-7593-59</t>
  </si>
  <si>
    <t>ПВБ-7593-61</t>
  </si>
  <si>
    <t>Заказчик: Ярцева Елена Васильевна (447129) +7(922)624-61-61
Сопровождающий на объекте: Ярцева Елена Васильевна (447129) +7 (922) 624-61-61</t>
  </si>
  <si>
    <t xml:space="preserve">&amp;ССМ2025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подключения счетно-сортировочной машинки. Итого 1 порт СКС. </t>
  </si>
  <si>
    <t>https://disk.yandex.ru/d/1rVePzy_zj_9Dg</t>
  </si>
  <si>
    <t>ПВБ-7593-63</t>
  </si>
  <si>
    <t>Заказчик: Илюшкина Ирина Викторовна (1398053) +7 (922) 805-75-84
Сопровождающий на объекте: Илюшкина Ирина Викторовна (1398053) +7 (922) 805-75-84</t>
  </si>
  <si>
    <t>https://disk.yandex.ru/d/GoRIkdBtfbXdMw</t>
  </si>
  <si>
    <t>ПВБ-7593-64</t>
  </si>
  <si>
    <t>ПВБ-7593-60</t>
  </si>
  <si>
    <t>Заказчик: Золотов Дмитрий Александрович (940464) +7 (922) 899-57-27
Сопровождающий на объекте: Золотов Дмитрий Александрович (940464) +7 (922) 899-57-27</t>
  </si>
  <si>
    <t>https://disk.yandex.ru/d/AVlOR5OSgJWiMw</t>
  </si>
  <si>
    <t>Заказчик: Фадеева Елена Геннадьевна (453366) +7 (906) 837-47-67
Сопровождающий на объекте: Фадеева Елена Геннадьевна (453366) +7 (906) 837-47-67</t>
  </si>
  <si>
    <t>https://disk.yandex.ru/d/h-SGIdIwpYjW9Q</t>
  </si>
  <si>
    <t>Заказчик: Горбунова Валентина Алексеевна (455397) +7 (987) 884-72-71
Сопровождающий на объекте: Горбунова Валентина Алексеевна (455397) +7 (987) 884-72-71</t>
  </si>
  <si>
    <t>https://disk.yandex.ru/d/p5AdS3SKPXzbJA</t>
  </si>
  <si>
    <t>ПВБ-7593-65</t>
  </si>
  <si>
    <t xml:space="preserve"> с Кард аил ово ул Советская 56-а</t>
  </si>
  <si>
    <t>Заказчик: Моргунова Любовь Николаевна (1897981) +7 (987) 790-03-93
Сопровождающий на объекте: Баранов Андрей Владимирович, +7(987)891-22-21</t>
  </si>
  <si>
    <t>&amp;ССМ2025 Прокладка кабель канала за барьером</t>
  </si>
  <si>
    <t>https://disk.yandex.ru/d/iTTrVEETlkyqFw</t>
  </si>
  <si>
    <t>СИБ-3353-32</t>
  </si>
  <si>
    <t>297</t>
  </si>
  <si>
    <t>Заказчик: Алтынцева Ирина Андреевна (1849497) +7 (923) 629-57-27
Сопровождающий на объекте: Алтынцева Ирина Андреевна (1849497) +7 (923) 629-57-27</t>
  </si>
  <si>
    <t>https://disk.yandex.ru/d/dJQDaih7NpUVvQ</t>
  </si>
  <si>
    <t xml:space="preserve"> ЦЧБ-3545-30</t>
  </si>
  <si>
    <t>185</t>
  </si>
  <si>
    <t>Заказчик: Денисов Роман Юрьевич (1467408) +7 (908) 134-23-29
Сопровождающий на объекте: Денисов Роман Юрьевич (1467408) +7 (908) 134-23-29</t>
  </si>
  <si>
    <t>Требуется монтаж 5 портов СКС&amp;ССМ2025</t>
  </si>
  <si>
    <t>https://disk.yandex.ru/d/0rzhOcDlaKG6Bg</t>
  </si>
  <si>
    <t>СИБ-3356-30</t>
  </si>
  <si>
    <t xml:space="preserve"> г Кодинск пр-кт Ленинского Комсомола 10</t>
  </si>
  <si>
    <t>Заказчик: Верхотурова Татьяна Геннадьевна (917919) +7 (913) 516-46-62
Сопровождающий на объекте: Верхотурова Татьяна Геннадьевна (917919) +7 (913) 516-46-62</t>
  </si>
  <si>
    <t>https://disk.yandex.ru/d/2R7bQzDye8fyGA</t>
  </si>
  <si>
    <t xml:space="preserve"> ЦЧБ-3545-32</t>
  </si>
  <si>
    <t>г Воронеж ул 9 Января 133</t>
  </si>
  <si>
    <t>Заказчик: Бондарева О.С.
Сопровождающий на объекте: Николаева Альжана Викторовна (1740444) +7 (953) 241-45-74</t>
  </si>
  <si>
    <t>https://disk.yandex.ru/d/wbHQq9MFb8KiDQ</t>
  </si>
  <si>
    <t xml:space="preserve"> ЦЧБ-3545-31</t>
  </si>
  <si>
    <t>Заказчик: Саввина Светлана Викторовна (413005) +7 (950) 770-04-87
Сопровождающий на объекте: Саввина Светлана Викторовна (413005) +7 (950) 770-04-87</t>
  </si>
  <si>
    <t xml:space="preserve">&amp;ССМ2025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подключения счетно-сортировочной машинки. Итого 4 порта СКС. </t>
  </si>
  <si>
    <t>https://disk.yandex.ru/d/8PzVec0-ngLKdw</t>
  </si>
  <si>
    <t>ББ-2933-28</t>
  </si>
  <si>
    <t>с. Илька, ул. Трактовая, 2</t>
  </si>
  <si>
    <t>Заказчик: Таракановский Руслан Алексеевич 8-938-336-7542
Сопровождающий на объекте: Филиппова Юлия Георгиевна 8-502-91594</t>
  </si>
  <si>
    <t>https://disk.yandex.ru/d/CeITP7W0vbWNdA</t>
  </si>
  <si>
    <t>ББ-2933-29</t>
  </si>
  <si>
    <t>ББ-2933-26</t>
  </si>
  <si>
    <t xml:space="preserve"> пгт Кичера ул Центральная 7</t>
  </si>
  <si>
    <t>Заказчик: Таракановский Руслан Алексеевич (1117790) +7 (938) 336-75-42
Сопровождающий на объекте: Тихонова Виктория Николаевна Менеджер по работе с клиентами,
8-950-385-8765</t>
  </si>
  <si>
    <t>Проведение модернизации системы видеонаблюдения. &amp;ТСО2025 #Обеспечить_СКС_к_15.08.2025.
Требуется установить 7 информационных розеток согласно приложенного плана. Розетки СКС в
общедоступных помещениях (ЗСО, клиентский зал, общий коридор и т.п.) должны быть установлены в антивандальных распределительных коробках. Патч корды (провода) СКС в общедоступных помещениях (ЗСО, клиентский зал, общий коридор и т.п.) должны быть в металлогофре, либо скрытно.</t>
  </si>
  <si>
    <t>https://disk.yandex.ru/d/-muvJD7ptww0Qw</t>
  </si>
  <si>
    <t>СИБ-3355-77</t>
  </si>
  <si>
    <t>Заказчик: Звонкова Елена Владимировна (345062) +7 (913) 083-70-91
Сопровождающий на объекте: Звонкова Елена Владимировна (345062) +7 (913) 083-70-91</t>
  </si>
  <si>
    <t>https://disk.yandex.ru/d/SlvepGDsCXpVQw</t>
  </si>
  <si>
    <t>ПВБ-7593-69</t>
  </si>
  <si>
    <t>1600</t>
  </si>
  <si>
    <t>с Аниховка ул Ленина 2</t>
  </si>
  <si>
    <t>https://disk.yandex.ru/d/xx8GOpnoJCu2Aw</t>
  </si>
  <si>
    <t xml:space="preserve"> с Новоильинск ул Советская 4</t>
  </si>
  <si>
    <t>Заказчик: Таракановский Руслан Алексеевич (1117790) +7 (938) 336-75-42
Сопровождающий на объекте: Бочкарева Анна Николаевна 8-983-333-0149</t>
  </si>
  <si>
    <t>Требуется установить 6 информационных розеток согласно приложенного плана. Розетки СКС в
общедоступных помещениях (ЗСО, клиентский зал, общий коридор и т.п.) должны быть установлены в антивандальных распределительных коробках. Патч корды (провода) СКС в общедоступных помещениях (ЗСО, клиентский зал, общий коридор и т.п.) должны быть в металлогофре, либо скрытно.</t>
  </si>
  <si>
    <t>https://disk.yandex.ru/d/U9lg5Ai1KemxGg</t>
  </si>
  <si>
    <t>СРБ-4261-22</t>
  </si>
  <si>
    <t xml:space="preserve"> рп Чучково ул Молодежная 6</t>
  </si>
  <si>
    <t>Заказчик: Таркинская Мария Анатольевна (632660) +7 (910) 500-69-95
Сопровождающий на объекте: Таркинская Мария Анатольевна (632660) +7 (910) 500-69-95</t>
  </si>
  <si>
    <t>https://disk.yandex.ru/d/yBYvSnpUY5HHyQ</t>
  </si>
  <si>
    <t>СРБ-4261-23</t>
  </si>
  <si>
    <t>Заказчик: Щетинин Виталий Васильевич (923552) +7 (915) 600-62-60
Сопровождающий на объекте: Лушников Павел Сергеевич, +7(910)641-06-53</t>
  </si>
  <si>
    <t>установка доп 10 портов переезд</t>
  </si>
  <si>
    <t>https://disk.yandex.ru/d/FfcUO10EiCeLoQ</t>
  </si>
  <si>
    <t>СРБ-4261-21</t>
  </si>
  <si>
    <t>рп Сараи ул Ленина 156</t>
  </si>
  <si>
    <t>Заказчик: Барышникова Елена Васильевна (630027) +7 (910) 503-31-93
Сопровождающий на объекте: Барышникова Елена Васильевна (630027) +7 (910) 503-31-93</t>
  </si>
  <si>
    <t>https://disk.yandex.ru/d/wi3Mt1Vmyby3vw</t>
  </si>
  <si>
    <t>СРБ-4241-17</t>
  </si>
  <si>
    <t>Заказчик: Степкина Ольга Александровна (371610) +7 (919) 032-03-67
Сопровождающий на объекте: Степкина Ольга Александровна (371610) +7 (919) 032-03-67</t>
  </si>
  <si>
    <t>https://disk.yandex.ru/d/GOmNhi4Y27YG4g</t>
  </si>
  <si>
    <t>СРБ-4240-20</t>
  </si>
  <si>
    <t>Заказчик: Базанова Екатерина Валерьевна (370503) +7 (909) 271-85-88
Сопровождающий на объекте: Базанова Екатерина Валерьевна (370503) +7 (909) 271-85-88</t>
  </si>
  <si>
    <t>г Кимры ул Троицкая 9/11</t>
  </si>
  <si>
    <t>https://disk.yandex.ru/d/1ZqSB9Ddp0aEvQ</t>
  </si>
  <si>
    <t xml:space="preserve"> ББ-2932-37</t>
  </si>
  <si>
    <t>с Акша ул 1 Мая 13</t>
  </si>
  <si>
    <t>Заказчик: Осипова Ольга Сергеевна (1330098) +7 (924) 571-96-99
Сопровождающий на объекте: Осипова Ольга Сергеевна (1330098) +7 (924) 571-96-99</t>
  </si>
  <si>
    <t>https://disk.yandex.ru/d/bbgd9FIFw44tyA</t>
  </si>
  <si>
    <t>СИБ-3353-33</t>
  </si>
  <si>
    <t>265</t>
  </si>
  <si>
    <t xml:space="preserve"> г Полысаево ул Космонавтов 73</t>
  </si>
  <si>
    <t>Заказчик: Бондарева Ольга Сергеевна 8-926-195-8046
Сопровождающий на объекте: Агеева Елена Олеговна (341292) +7 (900) 108-94-34</t>
  </si>
  <si>
    <t>https://disk.yandex.ru/d/Y9Ghps_huea_KQ</t>
  </si>
  <si>
    <t>ДВБ-3241-13</t>
  </si>
  <si>
    <t>144</t>
  </si>
  <si>
    <t>Заказчик: Пономарева Юлия Федоровна (900260) +7 (914) 395-51-68
Сопровождающий на объекте: Пономарева Юлия Федоровна (900260) +7 (914) 395-51-68</t>
  </si>
  <si>
    <t>5 розеток пот ССМ</t>
  </si>
  <si>
    <t>https://disk.yandex.ru/d/xdE-UI3cRh90cg</t>
  </si>
  <si>
    <t>СИБ-3355-78</t>
  </si>
  <si>
    <t>Заказчик: Левитин Борис Владимирович (342178) +7 (903) 912-76-64
Сопровождающий на объекте: Харченко Сергей Александрович, +7(913)080-42-13</t>
  </si>
  <si>
    <t>Необходимо  организовать 2  новых  розетки СКС для сотрудника управления безопасности (Бюро  пропусков) на 1  м этаже здания г.  Барнаул пр-т Комсомольский 106-а.  Контактное лицо  Левитин Борис Владимирович 89039127664.</t>
  </si>
  <si>
    <t>https://disk.yandex.ru/d/QPZ8WZlKvdosBg</t>
  </si>
  <si>
    <t>ББ-2932-36</t>
  </si>
  <si>
    <t>Заказчик: Скатова Олеся Викторовна (122624) +7 (914) 529-56-19
Сопровождающий на объекте: Скатова Олеся Викторовна (122624) +7 (914) 529-56-19</t>
  </si>
  <si>
    <t>Требуется монтаж 6 портов, согласно схеме.</t>
  </si>
  <si>
    <t>https://disk.yandex.ru/d/Pf3dKLX3ywf_TA</t>
  </si>
  <si>
    <t>УБ-7461-29</t>
  </si>
  <si>
    <t>г Новый Уренгой ул Таежная ЗОА, 1-ый этаж, Клиентский зал по обслуживанию ФЛ/ЮЛ -12</t>
  </si>
  <si>
    <t>Заказчик: Балякина Наталья Суреновна (94433) +7 (922) 463-97-92
Сопровождающий на объекте: Балякина Наталья Суреновна (94433) +7 (922) 463-97-92</t>
  </si>
  <si>
    <t>СКС кат. 5е в кол-ве:  9 шт.</t>
  </si>
  <si>
    <t>https://disk.yandex.ru/d/6-Twr_cmxJyaXQ</t>
  </si>
  <si>
    <t>УБ-5885-60</t>
  </si>
  <si>
    <t xml:space="preserve"> г Сургут ул Крылова 47м</t>
  </si>
  <si>
    <t>Заказчик: Сайпуев Шахбан Ильмутдинович (1130894) +7 (922) 256-38-96
Сопровождающий на объекте: Багаев Рустем Евгеньевич 8-908-100-2409</t>
  </si>
  <si>
    <t>https://disk.yandex.ru/d/0pKY7g6lnEe1vA</t>
  </si>
  <si>
    <t>УБ-7461-26</t>
  </si>
  <si>
    <t>г. Новый Уренгой, ул. Спортивная, д.З</t>
  </si>
  <si>
    <t>Заказчик: Воротников Иван Андреевич (1269829) +7 (982) 400-39-90
Сопровождающий на объекте: Воротников Иван Андреевич (1269829) +7 (982) 400-39-90</t>
  </si>
  <si>
    <t>В этом ВСП не хватает 3 портов для подключения ССМ. На схеме отметил те рабочие места где нужны дополнительные порты и серверную.</t>
  </si>
  <si>
    <t>https://disk.yandex.ru/d/htDwWWUCJ7i6MA</t>
  </si>
  <si>
    <t>УБ-7461-28</t>
  </si>
  <si>
    <t>г  Новый  Уренгой  мкр  Советский  2к2,1-ый  этаж,  Клиентский  зал по обслуживанию ФЛ/ЮЛ -1</t>
  </si>
  <si>
    <t>Заказчик: Бондарева О.С.
Сопровождающий на объекте: Матвейчук Юлия Алексеевна (99574) +7 (919) 554-50-62</t>
  </si>
  <si>
    <t>https://disk.yandex.ru/d/vkDhTjVh3XWE0A</t>
  </si>
  <si>
    <t>СЗБ-8371-10</t>
  </si>
  <si>
    <t>01745</t>
  </si>
  <si>
    <t>Заказчик: Харенкова Наталья Сергеевна (861005) +7 (911) 436-86-26
Сопровождающий на объекте:</t>
  </si>
  <si>
    <t>#ССМ&amp;\Wi-Fi для 8тагі-РО82025 Необходимо смонтировать по 1 дополнительному сетевому порту на рабочие места в ВСП для подключения счетно-сортировочной машинки. Также необходимо сделать дополнительный порт (1шт) в кассе на потолке для установки ТД \Wi-Fi</t>
  </si>
  <si>
    <t>https://disk.yandex.ru/d/Dnje5XX9MSH4BA</t>
  </si>
  <si>
    <t>ПВБ-7593-72</t>
  </si>
  <si>
    <t xml:space="preserve"> с Второе Имангулово ул Центральная 45А</t>
  </si>
  <si>
    <t>Заказчик: Политкова Светлана Владимировна (445246) +7 (987) 346-88-58
Сопровождающий на объекте: Политкова Светлана Владимировна (445246) +7 (987) 346-88-58</t>
  </si>
  <si>
    <t>https://disk.yandex.ru/d/Uv7eyzNb0Bcvfw</t>
  </si>
  <si>
    <t>ПВБ-7593-67</t>
  </si>
  <si>
    <t xml:space="preserve"> п Переволоцкий ул Ленинская 115А</t>
  </si>
  <si>
    <t>Заказчик: Дедова Елена Николаевна (447596) +7 (922) 859-71-15
Сопровождающий на объекте: Дедова Елена Николаевна (447596) +7 (922) 859-71-15</t>
  </si>
  <si>
    <t>https://disk.yandex.ru/d/I8a2MKl7YkGsGQ</t>
  </si>
  <si>
    <t>ПВБ-7593-71</t>
  </si>
  <si>
    <t>Заказчик: Столповских Людмила Александровна (2169355) +7 (901) 082-03-37
Сопровождающий на объекте: Столповских Людмила Александровна (2169355) +7 (901) 082-03-37</t>
  </si>
  <si>
    <t>https://disk.yandex.ru/d/SeA-W_bFdAVgNg</t>
  </si>
  <si>
    <t>ВВБ-3136-45</t>
  </si>
  <si>
    <t>Кочевский р-н, с.Пелым, Школьная д.9</t>
  </si>
  <si>
    <t>Заказчик: Коншин А.Ю. 8-982-440-2051
Сопровождающий на объекте: Сердюк Людмила Николаевна 8-950-443-2728</t>
  </si>
  <si>
    <t>Установить ТКШ 12U 600x600 с монтажем на стену между принтером и кондиционером + 4 розетки СКС</t>
  </si>
  <si>
    <t>https://disk.yandex.ru/d/3zwUsZmotwEcmA</t>
  </si>
  <si>
    <t>ВВБ-3136-46</t>
  </si>
  <si>
    <t xml:space="preserve"> Сивинский р-н, с. Буб, Бубинская 14</t>
  </si>
  <si>
    <t>Заказчик: Коншин А.Ю. 8-982-440-2051
Сопровождающий на объекте: Баяндина Ирина Александровна 8-950-461-8889</t>
  </si>
  <si>
    <t>Установить ТКШ 181U + 6 портов СКС</t>
  </si>
  <si>
    <t>https://disk.yandex.ru/d/MyXiaOfJNO6-DA</t>
  </si>
  <si>
    <t>ВВБ-3136-49</t>
  </si>
  <si>
    <t>0390</t>
  </si>
  <si>
    <t xml:space="preserve"> Карагайский р-н, с. Рождественск, Мира, 34</t>
  </si>
  <si>
    <t>Заказчик: Коншин А.Ю. 8-982-440-2051
Сопровождающий на объекте: Пономарева Лариса Борисовна 8-950-476-8684</t>
  </si>
  <si>
    <t>Установить ТКШ 18U + 4 порта СКС</t>
  </si>
  <si>
    <t>https://disk.yandex.ru/d/0JHB12vurg2WJg</t>
  </si>
  <si>
    <t>ВВБ-3136-52</t>
  </si>
  <si>
    <t xml:space="preserve"> Карагайский р-он, Обвинск, Мира 14</t>
  </si>
  <si>
    <t>Заказчик: Коншин А.Ю. 8-982-440-2051
Сопровождающий на объекте: Нечаева Мария Юрьевна 8-922-308-2639</t>
  </si>
  <si>
    <t>Необходимо установить ТКШ 18U 600x600 + 6 портов СКС</t>
  </si>
  <si>
    <t>https://disk.yandex.ru/d/QI4mdODeNsp6QQ</t>
  </si>
  <si>
    <t>ВВБ-3136-53</t>
  </si>
  <si>
    <t xml:space="preserve"> г Пермь, ул Александра Щербакова, 47А</t>
  </si>
  <si>
    <t>Заказчик: Коншин А.Ю. 8-982-440-2051
Сопровождающий на объекте: Кириллова Юлия Леонидовна 8-952-320-0170</t>
  </si>
  <si>
    <t>Демонтировать старые ТКШ и на их место установить ТКШ 42U 800x800 с пеерносом патч-панелей</t>
  </si>
  <si>
    <t>https://disk.yandex.ru/d/S31Y644EcmMM7w</t>
  </si>
  <si>
    <t xml:space="preserve">ВВБ-3136-54 </t>
  </si>
  <si>
    <t>Косинский р-н, с.Пуксиб, Центральная, 5</t>
  </si>
  <si>
    <t>Заказчик: Коншин А.Ю. 8-982-440-2051
Сопровождающий на объекте: Федосеева Марина Викторовна 8-922-327-8919</t>
  </si>
  <si>
    <t>https://disk.yandex.ru/d/hdrlKIuLCSO2vQ</t>
  </si>
  <si>
    <t>ВВБ-3136-47</t>
  </si>
  <si>
    <t>Сивинский р-н, с. Екатерининское, Советская, 1</t>
  </si>
  <si>
    <t>Заказчик: Коншин А.Ю. 8-982-440-2051
Сопровождающий на объекте: Булдакова Эльвира Валерьевна 8-908-259-0286</t>
  </si>
  <si>
    <t>https://disk.yandex.ru/d/wwlb0r8i6RRDJg</t>
  </si>
  <si>
    <t>ВВБ-3136-48</t>
  </si>
  <si>
    <t>0363</t>
  </si>
  <si>
    <t xml:space="preserve"> р-н Кочевский, с Юксеево, ул Школьная, 4</t>
  </si>
  <si>
    <t>Заказчик: Коншин А.Ю. 8-982-440-2051
Сопровождающий на объекте: Утробина Вера Ивановна 8-951-931-7470</t>
  </si>
  <si>
    <t>Демонтировать старый ТКШ и на его место установить ТКШ 18U 600x600 + 6 портов СКС</t>
  </si>
  <si>
    <t>https://disk.yandex.ru/d/vuIlAf7pbRL3jw</t>
  </si>
  <si>
    <t xml:space="preserve"> ЦЧБ-8411-04 </t>
  </si>
  <si>
    <t>2101</t>
  </si>
  <si>
    <t xml:space="preserve"> г Алчевск ул Горького 49</t>
  </si>
  <si>
    <t>Заказчик: Болотников Алексей Николаевич (460634) +7 (959) 568-94-12
Сопровождающий   на   объекте:   Селиверстов   Александр   Александрович,   +7(915)540-57-29   Контрольный срок СБС: 29.07.2025 12:54:03</t>
  </si>
  <si>
    <t>В ЛНР в ДО 9013/02101 (г. Алчевск, ул. Горького, 49) Необходимо смонтировать 4 порта от
телекоммуникационного шкафа до рабочих мест 13, и 14 (фото во вложении) по 2 порта с установкой розеток под столом./Сетевой кабель (витая пара) необходимо провести а кабель -каналах под крышкой столов на
рабочих местах (фото прилагаю). Установить 2 розетки по 2 порта Ю45</t>
  </si>
  <si>
    <t>https://disk.yandex.ru/d/Sn8w1wxphRGhBg</t>
  </si>
  <si>
    <t>ЦЧБ-3545-29</t>
  </si>
  <si>
    <t>с Воробьевка ул Гоголя 10</t>
  </si>
  <si>
    <t>Заказчик: Горлова Нина Николаевна (406521) +7 (919) 243-26-65
Сопровождающий на объекте: Горлова Нина Николаевна (406521) +7 (919) 243-26-65</t>
  </si>
  <si>
    <t>Розетки  нужны  в  окне  бив  месте  пересчёта  наличных,  итого  2  розетки  под  счетно-сортировочные  машинки</t>
  </si>
  <si>
    <t>https://disk.yandex.ru/d/Xke-islUG-ZnMg</t>
  </si>
  <si>
    <t>СИБ-3358-46</t>
  </si>
  <si>
    <t>396</t>
  </si>
  <si>
    <t>Заказчик: Бондарева Ольга Сергеевна
Сопровождающий на объекте: Руденко Наталья Александровна +7 (908) 804-41-70</t>
  </si>
  <si>
    <t>Необходимо установить 3 порта под сортировочно-счетные машинки.</t>
  </si>
  <si>
    <t>https://disk.yandex.ru/d/sCigJ1Hr9ssNJg</t>
  </si>
  <si>
    <t>ЮЗБ-3656-07</t>
  </si>
  <si>
    <t>г Севастополь ул Ленина 39</t>
  </si>
  <si>
    <t>Заказчик: Бондарева Ольга Сергеевна
Сопровождающий на объекте: Бронников Данил Васильевич 8-978-678-2175</t>
  </si>
  <si>
    <t>Порты СКС понадобятся на рабочих местах , в тумбах с 1-ой по 6-ю включительно. Так же тумбы 14,18 и 19</t>
  </si>
  <si>
    <t>https://disk.yandex.ru/d/4jdHMKQ7RtLHFQ</t>
  </si>
  <si>
    <t xml:space="preserve"> Кызыл 50005338126 от 22.05.2025</t>
  </si>
  <si>
    <t>СИБ-8126-06</t>
  </si>
  <si>
    <t>8</t>
  </si>
  <si>
    <t>Заказчик: Дамба Шенне Игоревна (1013454) +7 (923) 551-24-40
Сопровождающий на объекте: Дамба Шенне Игоревна (1013454) +7 (923) 551-24-40</t>
  </si>
  <si>
    <t>https://disk.yandex.ru/d/MaU3IyEDSkky3w</t>
  </si>
  <si>
    <t>ПВБ-7593-70</t>
  </si>
  <si>
    <t>Заказчик: Щетинина Светлана Владимировна (448921) +7 (922) 871-10-12
Сопровождающий на объекте: Щетинина Светлана Владимировна (448921) +7 (922) 871-10-12</t>
  </si>
  <si>
    <t>https://disk.yandex.ru/d/0z03piOq78YnJA</t>
  </si>
  <si>
    <t>СИБ-3356-29</t>
  </si>
  <si>
    <t>Заказчик: Хачатрян Нина Самвеловна (1694978) +7 (950) 384-60-33
Сопровождающий на объекте: Хачатрян Нина Самвеловна (1694978) +7 (950) 384-60-33</t>
  </si>
  <si>
    <t>Необходимо смонтировать 2 порта</t>
  </si>
  <si>
    <t>https://disk.yandex.ru/d/T8QoXrQrtaF3DA</t>
  </si>
  <si>
    <t>ПВБ-7593-62</t>
  </si>
  <si>
    <t>п Пригородный ул Центральная ЗД</t>
  </si>
  <si>
    <t>Заказчик: Платонова Юлия Сергеевна +7 (912) 342-22-24
Сопровождающий на объекте:</t>
  </si>
  <si>
    <t>https://disk.yandex.ru/d/wLbcs1l3KNKXgQ</t>
  </si>
  <si>
    <t>СИБ-3358-49</t>
  </si>
  <si>
    <t>340</t>
  </si>
  <si>
    <t>Заказчик: Бойченко Алексей Александрович (105984) +7 (913) 148-88-27
Сопровождающий на объекте: Бойченко Алексей Александрович (105984) +7 (913) 148-88-27</t>
  </si>
  <si>
    <t>с Новоцарицыно ул Центральная 64</t>
  </si>
  <si>
    <t>Необходим монтаж 1 порта</t>
  </si>
  <si>
    <t>https://disk.yandex.ru/d/uuCBANUxSB85jw</t>
  </si>
  <si>
    <t>СИБ-3355-80</t>
  </si>
  <si>
    <t xml:space="preserve"> г Заринск ул Союза Республик влд5 Этаж: 1-ый этаж</t>
  </si>
  <si>
    <t>Заказчик: Емельянова Зинаида Михайловна (351287) +7 (961) 997-55-48
Сопровождающий на объекте: Емельянова Зинаида Михайловна (351287) +7 (961) 997-55-48</t>
  </si>
  <si>
    <t>Установить 3 порта</t>
  </si>
  <si>
    <t>https://disk.yandex.ru/d/NCfbUHdFc3jY_w</t>
  </si>
  <si>
    <t>СРБ-8255-23</t>
  </si>
  <si>
    <t xml:space="preserve"> г Брянск ул Ульянова 127</t>
  </si>
  <si>
    <t>Заказчик: Новиков Максим Александрович (367802) +7 (930) 733-33-98
Сопровождающий на объекте: Новиков Максим Александрович (367802) +7 (930) 733-33-98</t>
  </si>
  <si>
    <t>Установить 4 порта</t>
  </si>
  <si>
    <t>https://disk.yandex.ru/d/8kUqy-GbYtBj4g</t>
  </si>
  <si>
    <t>СЗБ-8294-27</t>
  </si>
  <si>
    <t>д Шелоховская ул Советская 11</t>
  </si>
  <si>
    <t>Заказчик: Рюмина Ирина Степановна (297162) +7 (953) 260-84-42
Сопровождающий на объекте: Рюмина Ирина Степановна (297162) +7 (953) 260-84-42</t>
  </si>
  <si>
    <t>https://disk.yandex.ru/d/RplSknvtRqquzQ</t>
  </si>
  <si>
    <t>ЦЧБ-3549-26</t>
  </si>
  <si>
    <t xml:space="preserve"> г  Липецк  ул  А.Г.  Стаханова  256,1-ый  этаж,  Клиентский  зал  по обслуживанию ФЛ/ЮЛ -1</t>
  </si>
  <si>
    <t>Заказчик: Числова Олеся Валерьевна (413296)
Сопровождающий на объекте: Числова Олеся Валерьевна (413296) +7 (920) 531-23-35</t>
  </si>
  <si>
    <t>Смонтировать 5 портов</t>
  </si>
  <si>
    <t>https://disk.yandex.ru/d/6CGkygmkucNB0Q</t>
  </si>
  <si>
    <t>ПВБ-7593-74</t>
  </si>
  <si>
    <t xml:space="preserve"> с Илек ул Комарова 17</t>
  </si>
  <si>
    <t>Заказчик: Зимина Оксана Владимировна (447570) +7 (905) 886-75-69
Сопровождающий на объекте: Зимина Оксана Владимировна (447570) +7 (905) 886-75-69</t>
  </si>
  <si>
    <t>Требуется смонтировать 4 порта</t>
  </si>
  <si>
    <t>https://disk.yandex.ru/d/OeYq4XismEYljA</t>
  </si>
  <si>
    <t>СРБ-4244-24</t>
  </si>
  <si>
    <t xml:space="preserve"> г  Новомосковск  ул  Комсомольская/Октябрьская  36/14,1-ый
этаж, Клиентский зал по обслуживанию ФЛ/ЮЛ - 1</t>
  </si>
  <si>
    <t>Заказчик: Маторкина Елена Михайловна (1138407)
Сопровождающий на объекте: Маторкина Елена Михайловна (1138407) +7 (905) 117-85-18</t>
  </si>
  <si>
    <t>Смонтировать 6 портов</t>
  </si>
  <si>
    <t>СРБ-4244-26</t>
  </si>
  <si>
    <t xml:space="preserve"> п Дубовка ул Советская 2</t>
  </si>
  <si>
    <t>Заказчик: Тимонькина Ольга Юрьевна (362917)
Сопровождающий на объекте:</t>
  </si>
  <si>
    <t>https://disk.yandex.ru/d/ymI6LCpGcve56g</t>
  </si>
  <si>
    <t>Необходимо две розетки СКС в разных местах. Окно 1 и комната пересчёта. (Фото). Потолки Армстронг стены гиспокартон. Расстояния небольшие. . В окне 1 закрепить розетку в коробе. В комнате пересчёта на стене позади стола. Патч панель есть на 38 юните с ячейками</t>
  </si>
  <si>
    <t>https://disk.yandex.ru/d/lnkUlwASTZIo3g</t>
  </si>
  <si>
    <t xml:space="preserve"> СИБ-3356-31</t>
  </si>
  <si>
    <t xml:space="preserve"> г Норильск ул Енисейская 8А</t>
  </si>
  <si>
    <t>Заказчик: Токтосунова Нурия Бейшебековна (280813) +7 (913) 167-54-89
Сопровождающий на объекте: Токтосунова Нурия Бейшебековна (280813) +7 (913) 167-54-89</t>
  </si>
  <si>
    <t>Необходимо смонтировать 6 портов согласно плану</t>
  </si>
  <si>
    <t>https://disk.yandex.ru/d/Xhjkf3v5GWKLkw</t>
  </si>
  <si>
    <t>СЗБ-8294-28</t>
  </si>
  <si>
    <t xml:space="preserve"> г Мирный ул Гагарина 12,1-ый этаж, Клиентский зал по
обслуживанию ФЛ/ЮЛ -1</t>
  </si>
  <si>
    <t>Заказчик: Балабанова Мария Дмитриевна (906452) +7 (960) 017-81-64
Сопровождающий на объекте: Балабанова Мария Дмитриевна (906452) +7 (960) 017-81-64</t>
  </si>
  <si>
    <t>Необходимо создания 2-х СКС портов. На 3 рабочем месте разъем под розетку есть в кабель канале. В комнате пересчёта отсутствует порт СКС и нет кабель канала#ССМ2025</t>
  </si>
  <si>
    <t>https://disk.yandex.ru/d/bx8mH-acILwsyg</t>
  </si>
  <si>
    <t>СРБ-4244-27</t>
  </si>
  <si>
    <t>Заказчик: Кузнецов Никита Дмитриевич (1884644) +7 (906) 626-11-02
Сопровождающий на объекте:</t>
  </si>
  <si>
    <t>Перемещение/Восстановление ранее используемых портов в пределах помещения (порт): 84 шт.</t>
  </si>
  <si>
    <t>после  ремонта  в  кабинете  2.02  прошу  восстановить  СКС,  установить  все  сетевые  розетки  обратно  в  кабель канал</t>
  </si>
  <si>
    <t>https://disk.yandex.ru/d/z-cBpWuPwKKDWQ</t>
  </si>
  <si>
    <t>32</t>
  </si>
  <si>
    <t xml:space="preserve"> п. Первомайский Пролетарская 13а. (168113)</t>
  </si>
  <si>
    <t>Заказчик: Белых Михаил Васильевич 8-912-191-2375
Сопровождающий на объекте: Носова Валентина Леонидовна</t>
  </si>
  <si>
    <t>Необходимо установить ТКШ, удовлетворяющий требованиям Стандарта. Тип монтажа- напольный; Габариты- не менее 18U 600*600мм; дверь одностворчатая. А также требуется- монтаж 4 новых портов СКС для РМ.</t>
  </si>
  <si>
    <t>https://disk.yandex.ru/d/qsxVLbQLaJGlZQ</t>
  </si>
  <si>
    <t>ПВБ-7593-78</t>
  </si>
  <si>
    <t>Заказчик: Разинкин Андрей Юрьевич (1320208) +7 (912) 340-77-38
Сопровождающий на объекте:</t>
  </si>
  <si>
    <t xml:space="preserve">Необходим монтаж 9 розеток СКС. ТЗ во вложении. Розетки должны быть вне зоны видимости клиентов в идеале за потолком. Подключать в кроссовую 218 (на втором этаже) в стойку 13 коммутатор сигма. </t>
  </si>
  <si>
    <t>https://disk.yandex.ru/d/1-oJ6sghf4uq_Q</t>
  </si>
  <si>
    <t>ВВБ-3136-70</t>
  </si>
  <si>
    <t xml:space="preserve"> г Пермь ул Куйбышева 66/1</t>
  </si>
  <si>
    <t>Заказчик: Радыгина Татьяна Викторовна (801238) +7 (902) 839-38-61
Сопровождающий на объекте: Радыгина Татьяна Викторовна (801238) +7 (902) 839-38-61</t>
  </si>
  <si>
    <t>Требуется  монтаж  информационных  розеток  для  организации  двух  новых  РМ.  Три  порта  на каждое РМ.</t>
  </si>
  <si>
    <t>https://disk.yandex.ru/d/mMPSyKA_Rbt2aA</t>
  </si>
  <si>
    <t xml:space="preserve"> ЦЧБ-8383-07</t>
  </si>
  <si>
    <t xml:space="preserve"> г Курск ул Дзержинского зд42</t>
  </si>
  <si>
    <t>Заказчик: Плиткин Евгений Анатольевич 79155259841
Сопровождающий на объекте: Козлова Ольга Павловна 8-910-219-5582</t>
  </si>
  <si>
    <t>добавить порты СКС</t>
  </si>
  <si>
    <t>https://disk.yandex.ru/d/GVLi-NazEA161w</t>
  </si>
  <si>
    <t>ВВБ-3137-25</t>
  </si>
  <si>
    <t>166</t>
  </si>
  <si>
    <t xml:space="preserve"> г Ижевск ул Восточная 8а</t>
  </si>
  <si>
    <t>Заказчик: Новикова Валентина Леонидовна (798112) +7 (950) 155-77-75
Сопровождающий на объекте: Новикова Валентина Леонидовна (798112) +7 (950) 155-77-75</t>
  </si>
  <si>
    <t>Провести и установить 4 розетки</t>
  </si>
  <si>
    <t>https://disk.yandex.ru/d/tXAGa4dUIo6p4w</t>
  </si>
  <si>
    <t>ЦЧБ-8383-08</t>
  </si>
  <si>
    <t>г Железногорск ул Гайдара 5</t>
  </si>
  <si>
    <t>Заказчик: Шаров Алексей Владимирович 79155101645
Сопровождающий на объекте: Гайфуллина Маргарита Игоревна Заместитель руководителя офиса
8-910-317-3191</t>
  </si>
  <si>
    <t>https://disk.yandex.ru/d/woEELlOMelRfLw</t>
  </si>
  <si>
    <t xml:space="preserve">ДВБ-3241-14 </t>
  </si>
  <si>
    <t>Заказчик: Алексеенко Елена Владимировна (284010) +7 (914) 596-76-11
Сопровождающий на объекте: Алексеенко Елена Владимировна (284010) +7 (914) 596-76-11</t>
  </si>
  <si>
    <t>#ССМ&amp;^Wi-Fi для 8таг1-РО82025 Необходимо смонтировать по 1 дополнительному сетевому порту на рабочие места в ВСП для подключения счетно-сортировочной машинки. Также необходимо сделать дополнительный порт (1шт) в кассе на потолке для установки ТД Wi-Fi..</t>
  </si>
  <si>
    <t>https://disk.yandex.ru/d/XiERpONO8TNwXg</t>
  </si>
  <si>
    <t>ПВБ-7593-84</t>
  </si>
  <si>
    <t xml:space="preserve"> с Покровка ул Советская 8</t>
  </si>
  <si>
    <t>Заказчик: Васина Елена Владимировна (1942774) +7 (922) 864-49-21
Сопровождающий на объекте: Васина Елена Владимировна (1942774) +7 (922) 864-49-21</t>
  </si>
  <si>
    <t>Необходим 1 порт</t>
  </si>
  <si>
    <t>https://disk.yandex.ru/d/OTNayYc9TYRLag</t>
  </si>
  <si>
    <t>СИБ-3351-14</t>
  </si>
  <si>
    <t>Заказчик: Букарев Павел Владимирович +7 (952) 177-71-88
Сопровождающий на объекте: Ваганова Елена Сергеевна Заместитель руководителя офиса, 8-913-876-0964</t>
  </si>
  <si>
    <t>https://disk.yandex.ru/d/WJDTc6HlwmEGAg</t>
  </si>
  <si>
    <t>СРБ-4244-28</t>
  </si>
  <si>
    <t>Заказчик: Кузнецов Никита Дмитриевич +7-906-626-1102
Сопровождающий на объекте: Валов Алексей Юрьевич +7-910-702-8096</t>
  </si>
  <si>
    <t>у г. Тула, ул. Коминтерна, 31</t>
  </si>
  <si>
    <t>СКС кат. 5е в кол-ве:  95 шт.</t>
  </si>
  <si>
    <t>После  ремонта  в  кабинете  3.02  прошу  восстановить  СКС,  установить  все  сетевые  розетки обратно в кабель канал</t>
  </si>
  <si>
    <t>https://disk.yandex.ru/d/M0yVD6v2hOCwOA</t>
  </si>
  <si>
    <t>ПВБ-7593-80</t>
  </si>
  <si>
    <t xml:space="preserve"> п Саракташ ул Мира/ул Партизанская 94/10</t>
  </si>
  <si>
    <t>Заказчик: Овчинникова Юлия Александровна (449843) +7 (922) 541-33-04
Сопровождающий на объекте: Овчинникова Юлия Александровна (449843) +7 (922) 541-33-04</t>
  </si>
  <si>
    <t>Требуется монтаж 6 портов</t>
  </si>
  <si>
    <t>https://disk.yandex.ru/d/5p8FUI2nuKiB_Q</t>
  </si>
  <si>
    <t>ББ-2932-38</t>
  </si>
  <si>
    <t>Заказчик: Беликова Эльвира Николаевна (129374) +7 (914) 446-06-98
Сопровождающий на объекте: Беликова Эльвира Николаевна (129374) +7 (914) 446-06-98</t>
  </si>
  <si>
    <t>Требуется монтаж 3 портов СКС&amp;ССМ2025</t>
  </si>
  <si>
    <t>https://disk.yandex.ru/d/7x2AKGfSrqjEMQ</t>
  </si>
  <si>
    <t>ПВБ-7593-85</t>
  </si>
  <si>
    <t xml:space="preserve"> с Разномойка ул Советская 154</t>
  </si>
  <si>
    <t>https://disk.yandex.ru/d/lj9IZkQxEv_omw</t>
  </si>
  <si>
    <t>ПВБ-7593-86</t>
  </si>
  <si>
    <t xml:space="preserve"> с Благодарное ул Советская 68/2</t>
  </si>
  <si>
    <t>Заказчик: Шевкун Анна Викторовна (1213618) +7 (922) 558-78-87
Сопровождающий на объекте: Шевкун Анна Викторовна (1213618) +7 (922) 558-78-87</t>
  </si>
  <si>
    <t>https://disk.yandex.ru/d/YZUEiReiTBDQSQ</t>
  </si>
  <si>
    <t>ВВБ-3137-26</t>
  </si>
  <si>
    <t>Заказчик: Александрова Екатерина Петровна (791729) +7 (977) 049-18-84
Сопровождающий на объекте: Александрова Екатерина Петровна (791729) +7 (977) 049-18-84</t>
  </si>
  <si>
    <t xml:space="preserve"> с Селты ул Юбилейная 11а</t>
  </si>
  <si>
    <t>Установить 1 порт</t>
  </si>
  <si>
    <t>https://disk.yandex.ru/d/aqq-0Ytm_CdvNQ</t>
  </si>
  <si>
    <t>315</t>
  </si>
  <si>
    <t>г Льгов ул К.Маркса 42/2</t>
  </si>
  <si>
    <t>Заказчик: Шаров Алексей Владимирович 79155101645
Сопровождающий на объекте:</t>
  </si>
  <si>
    <t>https://disk.yandex.ru/d/rZbZlnF9M1mTVg</t>
  </si>
  <si>
    <t xml:space="preserve"> СЗБ-8371-12 </t>
  </si>
  <si>
    <t>01133</t>
  </si>
  <si>
    <t>Заказчик: Бондарева Ольга Сергеевна (806759) +7(926) 195-8046
Сопровождающий на объекте: Лешко Татьяна Владимировна (948035) +7 (911) 405-71-48</t>
  </si>
  <si>
    <t>Требуется монтаж 1 порта</t>
  </si>
  <si>
    <t>https://disk.yandex.ru/d/5h3ZedSHP3hitA</t>
  </si>
  <si>
    <t xml:space="preserve"> ЦЧБ-3545-34 </t>
  </si>
  <si>
    <t>0517</t>
  </si>
  <si>
    <t xml:space="preserve"> рп Таловая ул Советская 170</t>
  </si>
  <si>
    <t>Заказчик: Деревянкина Анастасия Михайловна (1752917) +7 (900) 948-72-37
Сопровождающий на объекте: Деревянкина Анастасия Михайловна (1752917) +7 (900) 948-72-37</t>
  </si>
  <si>
    <t>https://disk.yandex.ru/d/ybueQuyxyHoQLg</t>
  </si>
  <si>
    <t>ПВБ-7593-79</t>
  </si>
  <si>
    <t>Заказчик: Ваккер Валентина Николаевна (1932558) +7 (987) 195-68-56
Сопровождающий на объекте: Ваккер Валентина Николаевна (1932558) +7 (987) 195-68-56</t>
  </si>
  <si>
    <t>п Шахтный ул Центральная 10а</t>
  </si>
  <si>
    <t>https://disk.yandex.ru/d/1UrjS-QkHtqJyQ</t>
  </si>
  <si>
    <t xml:space="preserve">СИБ-3355-81 </t>
  </si>
  <si>
    <t>с Михайловское ул Садовая 21</t>
  </si>
  <si>
    <t>Заказчик: Андреева Маргарита Владимировна (343805) +7 (913) 259-17-91
Сопровождающий на объекте: Андреева Маргарита Владимировна (343805) +7 (913) 259-17-91</t>
  </si>
  <si>
    <t>Необходимо установить 5 портов</t>
  </si>
  <si>
    <t>https://disk.yandex.ru/d/nUP_q6g19KZJxQ</t>
  </si>
  <si>
    <t xml:space="preserve">СРБ-4261-24 </t>
  </si>
  <si>
    <t>28</t>
  </si>
  <si>
    <t xml:space="preserve"> г Рязань ул Дзержинского 33</t>
  </si>
  <si>
    <t>Заказчик: Мишина Пелагея Валерьевна (1905090) +7 (952) 125-26-14
Сопровождающий на объекте: Мишина Пелагея Валерьевна (1905090) +7 (952) 125-26-14</t>
  </si>
  <si>
    <t xml:space="preserve">Необходимо смонтировать 2 порта СКС в кассе и комнате пересчёта. #ССМ&amp;\Ѵі-Гі_для_8таг1-Ро82025 </t>
  </si>
  <si>
    <t>https://disk.yandex.ru/d/93-8W5V9StOl3g</t>
  </si>
  <si>
    <t>УБ-3394-14</t>
  </si>
  <si>
    <t xml:space="preserve"> г Тобольск п Сумкино ул Нагорная 3</t>
  </si>
  <si>
    <t>Заказчик: Мочалова Ольга Александровна (99998) +7 (919) 927-56-53
Сопровождающий на объекте: Мочалова Ольга Александровна (99998) +7 (919) 927-56-53</t>
  </si>
  <si>
    <t>необходим 1 порт</t>
  </si>
  <si>
    <t>https://disk.yandex.ru/d/Fr0TCqaOzaU88w</t>
  </si>
  <si>
    <t>ПВБ-7593-83</t>
  </si>
  <si>
    <t xml:space="preserve"> с Кубанка ул Клубниковская 1</t>
  </si>
  <si>
    <t>Заказчик: Чернуха Татьяна Александровна (1962487) +7 (922) 813-77-44
Сопровождающий на объекте: Чернуха Татьяна Александровна (1962487) +7 (922) 813-77-44</t>
  </si>
  <si>
    <t>https://disk.yandex.ru/d/Mip0DoOHGgL3eQ</t>
  </si>
  <si>
    <t xml:space="preserve"> ЦЧБ-8353-12</t>
  </si>
  <si>
    <t xml:space="preserve"> г Орёл ул Московская 155</t>
  </si>
  <si>
    <t>Заказчик: Бондарева Ольга Сергеевна
Сопровождающий на объекте: Корнеева Наталья Николаевна +7 (960) 646-18-19</t>
  </si>
  <si>
    <t>https://disk.yandex.ru/d/NSxQdjHWUpgu6Q</t>
  </si>
  <si>
    <t>СРБ-8255-24</t>
  </si>
  <si>
    <t>121</t>
  </si>
  <si>
    <t>Заказчик: Сидоренко Галина Григорьевна (357348) +7 (980) 332-97-46
Сопровождающий на объекте: Сидоренко Галина Григорьевна (357348) +7 (980) 332-97-46</t>
  </si>
  <si>
    <t>https://disk.yandex.ru/d/SVx5ttFkb60MAQ</t>
  </si>
  <si>
    <t>Базовая стоимость демонтажа существующего телекоммуникационного шкафа и смонтированного в него оборудования СКС, с последующим монтажом
оборудования СКС в новый телекоммуникационный шкаф</t>
  </si>
  <si>
    <t xml:space="preserve"> ББ-2932-40</t>
  </si>
  <si>
    <t>Заказчик: Швец Альберт Анатольевич +7 (914) 463-96-34
Сопровождающий на объекте: Гришаев Александр Иванович, +7(914)431-37-70</t>
  </si>
  <si>
    <t>Предкладовая (КИЦ) - 8 Распоряжение ЦА-03/15-Р от 20.01.2025 "О мероприятиях Программы
«Эффективная наличность» на 2025 год'Табочее место для просмотра ТСВ в НДБР/Требуется монтаж 1шт. розетки в помещение номер 16</t>
  </si>
  <si>
    <t>https://disk.yandex.ru/d/GXMeRdzjN_PgLg</t>
  </si>
  <si>
    <t xml:space="preserve"> СИБ-3358-50</t>
  </si>
  <si>
    <t>Заказчик: Синицин Иван Александрович (2113184) +7-913-150-3545
Сопровождающий на объекте: Бармаков Станислав Валерьевич, +7(913)650-40-65</t>
  </si>
  <si>
    <t>Монтаж нового оптического дуплексного порта (два волокна) кат. 082, ОМЗ: 4 шт.</t>
  </si>
  <si>
    <t>на основе оптоволоконного кабеля из помещения 320, расположенного на 3 этаже в кроссовое помещение 609, расположенного на 6 этаже в количестве 4 дуплексных порта (по два волокна). Емкость кабеля 8 волокон. Маркировка кабеля 320 (1-8) - 609 (1-8).</t>
  </si>
  <si>
    <t>СИБ-8126-07</t>
  </si>
  <si>
    <t>12</t>
  </si>
  <si>
    <t xml:space="preserve"> с Хову-Аксы ул Гагарина 12</t>
  </si>
  <si>
    <t>Контактная информация о Заказчике (филиале Заказчика) для целей выполнения Заказа: Заказчик: Узуй-оол Чойганмаа Вячеславовна (2009753) +7 (913) 357-67-29
Сопровождающий на объекте: Узуй-оол Чойганмаа Вячеславовна (2009753) +7 (913) 357-67-29</t>
  </si>
  <si>
    <t>установить 1 розетку</t>
  </si>
  <si>
    <t>https://disk.yandex.ru/d/QIla5670l7il1A</t>
  </si>
  <si>
    <t xml:space="preserve">СИБ-3355-79 </t>
  </si>
  <si>
    <t xml:space="preserve"> с Черемушкино ул Гагарина 13</t>
  </si>
  <si>
    <t>Заказчик: Бойкова Лариса Владимировна (356675) +7 (983) 544-40-01
Сопровождающий на объекте: Бойкова Лариса Владимировна (356675) +7 (983) 544-40-01</t>
  </si>
  <si>
    <t>Необходимо добавить один пор</t>
  </si>
  <si>
    <t>https://disk.yandex.ru/d/BlIFlS_wJDKMvA</t>
  </si>
  <si>
    <t>ПВБ-7593-93</t>
  </si>
  <si>
    <t xml:space="preserve"> г Оренбург пр-кт Гагарина 48/1</t>
  </si>
  <si>
    <t>Заказчик: Рыбкина Анна Михайловна (449537) +7 (903) 366-88-06
Сопровождающий на объекте: Рыбкина Анна Михайловна (449537) +7 (903) 366-88-06</t>
  </si>
  <si>
    <t>Требуется монтаж 7 портов СКС #ССМ&amp;\Wi-fi_для_8таг1-Ро82025</t>
  </si>
  <si>
    <t>https://disk.yandex.ru/d/eyhpgkWVNA1EkQ</t>
  </si>
  <si>
    <t xml:space="preserve">СИБ-3356-32 </t>
  </si>
  <si>
    <t>Заказчик: Судейко Гульсира Акрамовна (862385) +7 (905) 090-99-79
Сопровождающий на объекте: Судейко Гульсира Акрамовна (862385) +7 (905) 090-99-79</t>
  </si>
  <si>
    <t>&amp;ССМ2025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3 порта СКС</t>
  </si>
  <si>
    <t>https://disk.yandex.ru/d/NYkp2WrrcR5wuA</t>
  </si>
  <si>
    <t xml:space="preserve">ЮЗБ-8372-02 </t>
  </si>
  <si>
    <t>Заказчик: Азовцев Сергей Валентинович (1496049) +7 (988) 100-34-56
Сопровождающий на объекте: Лиджиев Очир Баторович, +7(989)730-00-26</t>
  </si>
  <si>
    <t>Монтаж нового оптического дуплексного порта (два волокна) кат. 082, ОМЗ: 24 шт.</t>
  </si>
  <si>
    <t>Прокладка ВОЛС не ниже ОМЗ между кроссовыми помещениями кампуса Калмыцкого ГОБС 8579 согласно ТЗ</t>
  </si>
  <si>
    <t xml:space="preserve">УБ-5885-61 </t>
  </si>
  <si>
    <t xml:space="preserve"> г Югорск ул Механизаторов 4,1-ый этаж, Кабинет -1</t>
  </si>
  <si>
    <t>Заказчик: Хлыстова Светлана Павловна (103895) +7 (922) 773-80-00
Сопровождающий на объекте: Киреева Ольга Сергеевна ѵѵазс1іеті§т@оте§а.8ЬгГ.ги</t>
  </si>
  <si>
    <t>цифрой 1 обозначено окно 8,цифрой 2 кроссовое помещение. Монтаж необходим в кабель-канал в столу (имеется), далее за гипсокартоном по стене и над потолком (Армстронг). Примерный метраж 30 метров.</t>
  </si>
  <si>
    <t>https://disk.yandex.ru/d/RUcS5OxkvCdoag</t>
  </si>
  <si>
    <t>СЗБ-8382-17</t>
  </si>
  <si>
    <t>&amp;ССМ2025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2 порта СКС.</t>
  </si>
  <si>
    <t>https://disk.yandex.ru/d/nj0nnvfhcrO2pw</t>
  </si>
  <si>
    <t xml:space="preserve"> СИБ-3355-82</t>
  </si>
  <si>
    <t xml:space="preserve"> с Троицкое пр-кт Ленина 23</t>
  </si>
  <si>
    <t>Заказчик: Иванова Наталья Геннадьевна (345561) +7 (923) 163-03-06
Сопровождающий на объекте: Иванова Наталья Геннадьевна (345561) +7 (923) 163-03-06</t>
  </si>
  <si>
    <t>Требуется монтаж одного порта СКС&amp;ССМ2025</t>
  </si>
  <si>
    <t>https://disk.yandex.ru/d/URXU_FGP3_dDKQ</t>
  </si>
  <si>
    <t>ПВБ-7593-87</t>
  </si>
  <si>
    <t xml:space="preserve"> с Владимировка ул Торговая 1</t>
  </si>
  <si>
    <t>Заказчик: Бондарева Ольга Сергеевна (806759) +7-926-195-8046
Сопровождающий на объекте:</t>
  </si>
  <si>
    <t>https://disk.yandex.ru/d/VSzHgnJ1o6qboQ</t>
  </si>
  <si>
    <t xml:space="preserve"> ББ-2932-41</t>
  </si>
  <si>
    <t>Заказчик: Истомина Кристина Дмитриевна (1805191) +7 (924) 513-05-31
Сопровождающий на объекте: Истомина Кристина Дмитриевна (1805191) +7 (924) 513-05-31</t>
  </si>
  <si>
    <t>Требуется монтаж 2 портов СКС. Оранжевым цветом отмечено: пунктирной линией места скрытой прокладки, сплошной-внутри кабель канала#ССМ2025</t>
  </si>
  <si>
    <t>https://disk.yandex.ru/d/Q4QAyZvIUW2zJQ</t>
  </si>
  <si>
    <t>ПВБ-7593-95</t>
  </si>
  <si>
    <t xml:space="preserve"> г Орск пр-кт Ленина 71А</t>
  </si>
  <si>
    <t>Заказчик: Зубатова Татьяна Викторовна (450087) +7 (905) 898-89-55
Сопровождающий на объекте: Зубатова Татьяна Викторовна (450087) +7 (905) 898-89-55</t>
  </si>
  <si>
    <t>Требуется  монтаж  8  портов  СКС  .  В  местах:  касса,  предкассовая  зона  и  окно№2#ССМ&amp;\Wi-fi_для_- 8тагі-Ро§2025</t>
  </si>
  <si>
    <t>https://disk.yandex.ru/d/MDRx2kQs132wjw</t>
  </si>
  <si>
    <t xml:space="preserve"> СРБ-4241-18</t>
  </si>
  <si>
    <t>Заказчик: Козырева Елена Игоревна (1449640) +7 (953) 315-91-05
Сопровождающий на объекте: Козырева Елена Игоревна (1449640) +7 (953) 315-91-05</t>
  </si>
  <si>
    <t>Требуется монтаж 8 портов СКС #ССМ&amp;’\Wi-fi_для_8таг1-Ро82025</t>
  </si>
  <si>
    <t>https://disk.yandex.ru/d/3b8MynA20OUnZg</t>
  </si>
  <si>
    <t>ПВБ-7593-96</t>
  </si>
  <si>
    <t xml:space="preserve"> г Оренбург ул Володарского 16</t>
  </si>
  <si>
    <t>Заказчик: Разинкин Андрей Юрьевич (1320208) +7 (912) 340-77-38
Сопровождающий на объекте: Борозна Алексей Станиславович, +7(987)840-08-29</t>
  </si>
  <si>
    <t xml:space="preserve">Необходимо построить СКС на центральном посту безопасности для подключения двух АРМ в Сигму </t>
  </si>
  <si>
    <t>https://disk.yandex.ru/d/BOQcmoPa0wKftw</t>
  </si>
  <si>
    <t>Необходимо установить 1 порт СКС под ТД \Wi-fi в кассе.</t>
  </si>
  <si>
    <t>с Софиевка ул Казанская 32 Этаж: 1-ый этаж Помещение: Клиентский зал по обслуживанию ФЛ/ЮЛ -1</t>
  </si>
  <si>
    <t>п Выгоничи ул Ломоносова 1 Этаж: 1-ый этаж Помещение: Клиентский зал по обслуживанию ФЛ/ЮЛ - 2</t>
  </si>
  <si>
    <t>г Норильск ул Богдана Хмельницкого 7 Этаж: 1-ый этаж</t>
  </si>
  <si>
    <t>г Вологда ул Михаила Поповича 206 Этаж: 1-ый этаж Помещение: Клиентский зал по обслуживанию ФЛ/ЮЛ - 1</t>
  </si>
  <si>
    <t xml:space="preserve">  г  Завитинск  ул  Куйбышева  24  Этаж:  1-ый этаж Помещение: Касса - 23</t>
  </si>
  <si>
    <t>г Кызыл ул Калинина 246 Этаж: 1-ый этаж</t>
  </si>
  <si>
    <t>г  Петрозаводск  ул  Красноармейская (Центр р-н) 25 Этаж: 1-ый этаж</t>
  </si>
  <si>
    <t xml:space="preserve">  с  Берёзовка  ул  40  лет  Победы  влд44  Этаж: 1-ый этаж Помещение: Клиентский зал по обслуживанию ФЛ/ЮЛ -1</t>
  </si>
  <si>
    <t xml:space="preserve">  г  Новохоперск  ул  Дзержинского  5А  Этаж: 1-ый этаж Помещение: Кабинет - 1</t>
  </si>
  <si>
    <t xml:space="preserve"> г  Междуреченск  пр-кт  Строителей  45  Этаж: 1-ый этаж Помещение: Операционный зал -1.3</t>
  </si>
  <si>
    <t>с Красногорское ул Ленина 64 Этаж: 1-ый этаж Помещение: Клиентский зал по обслуживанию ФЛ/ЮЛ -1</t>
  </si>
  <si>
    <t xml:space="preserve"> г  Енисейск  ул  Бабкина  26  Этаж:  1-ый  этаж Помещение: Клиентский зал по обслуживанию ФЛ/ЮЛ -1</t>
  </si>
  <si>
    <t xml:space="preserve"> с  Романовка  ул  Крестьянская  59  Этаж:  1-ый этаж Помещение: Клиентский зал по обслуживанию ФЛ/ЮЛ -1</t>
  </si>
  <si>
    <t>п  Тюльган  ул  Октябрьская  17  Этаж:  1-ый этаж Помещение: Операционный зал - 2</t>
  </si>
  <si>
    <t xml:space="preserve"> г  Орск  пр-кт  Ленина  94  Этаж:  1-ый  этаж Помещение: Клиентский зал по обслуживанию ФЛ/ЮЛ -1</t>
  </si>
  <si>
    <t xml:space="preserve"> п  Нижнекристалка  ул  Центральная  47  Этаж: 1-ый этаж Помещение: Клиентский зал по обслуживанию ФЛ/ЮЛ - 22</t>
  </si>
  <si>
    <t xml:space="preserve"> с  Ташла  ул  Довженко  25А  Этаж:  1-ый  этаж Помещение: Кабинет - 1</t>
  </si>
  <si>
    <t>с  Воздвиженка  ул  Советская  99  Этаж:  1-ый этаж Помещение: Клиентский зал по обслуживанию ФЛ/ЮЛ -1</t>
  </si>
  <si>
    <t xml:space="preserve">Демонтаж </t>
  </si>
  <si>
    <t>УБ-3394-15</t>
  </si>
  <si>
    <t>174</t>
  </si>
  <si>
    <t>Заказчик: Мерш Анастасия Евгеньевна (1504682) +7 (982) 923-83-24
Сопровождающий на объекте: Мерш Анастасия Евгеньевна (1504682) +7 (982) 923-83-24</t>
  </si>
  <si>
    <t>Требуется монтаж 6 портов СКС #ССМ2025</t>
  </si>
  <si>
    <t>https://disk.yandex.ru/d/uKRV9tR2q2GwiQ</t>
  </si>
  <si>
    <t xml:space="preserve"> СРБ-8255-21</t>
  </si>
  <si>
    <t>132</t>
  </si>
  <si>
    <t xml:space="preserve"> г Брянск ул Пушкина 81</t>
  </si>
  <si>
    <t>Заказчик: Коваленко Инна Васильевна (358393) +7 (910) 233-99-72
Сопровождающий на объекте: Коваленко Инна Васильевна (358393) +7 (910) 233-99-72</t>
  </si>
  <si>
    <t>Необходим монтаж одного порта СКС в существующий короб, на 4 окне</t>
  </si>
  <si>
    <t>https://disk.yandex.ru/d/00uHIHU6c49jXA</t>
  </si>
  <si>
    <t xml:space="preserve"> СРБ-8255-22</t>
  </si>
  <si>
    <t xml:space="preserve"> г Жуковка ул Карла Маркса 12</t>
  </si>
  <si>
    <t>Заказчик: Потапенкова Ирина Сергеевна (366072) +7 (919) 191-75-59
Сопровождающий на объекте: Потапенкова Ирина Сергеевна (366072) +7 (919) 191-75-59</t>
  </si>
  <si>
    <t>Необходим монтаж 1 порт</t>
  </si>
  <si>
    <t>https://disk.yandex.ru/d/R80hWHxI6F0_vw</t>
  </si>
  <si>
    <t xml:space="preserve"> УБ-2402-15</t>
  </si>
  <si>
    <t xml:space="preserve"> г Нягань мкр 4-й 5А, этаж 1-ый</t>
  </si>
  <si>
    <t>Заказчик: Судакова Альбина Мавлявиевна (868210) +7 (912) 419-77-70
Сопровождающий на объекте: Судакова Альбина Мавлявиевна (868210) +7 (912) 419-77-70</t>
  </si>
  <si>
    <t>Требуется монтаж 4 дополнительных портов</t>
  </si>
  <si>
    <t>https://disk.yandex.ru/d/VYUoMy26s09yHA</t>
  </si>
  <si>
    <t xml:space="preserve">ПВБ-7593-73 </t>
  </si>
  <si>
    <t xml:space="preserve"> с Бурунча ул Молодежная 3</t>
  </si>
  <si>
    <t>https://disk.yandex.ru/d/MtQRyf8NksWgww</t>
  </si>
  <si>
    <t>ПВБ-7593-75</t>
  </si>
  <si>
    <t>0293</t>
  </si>
  <si>
    <t xml:space="preserve"> с Первокрасное ул Советская 44</t>
  </si>
  <si>
    <t>https://disk.yandex.ru/d/ZkhwuHvy6VQZlQ</t>
  </si>
  <si>
    <t xml:space="preserve"> СИБ-8126-08</t>
  </si>
  <si>
    <t>4</t>
  </si>
  <si>
    <t xml:space="preserve"> г Кызыл ул Кочетова 31 Этаж: 1-ый этаж</t>
  </si>
  <si>
    <t>Заказчик: Ондар Артем Доруг-оолович (280397) +7 (923) 540-29-09
Сопровождающий на объекте: Ондар Артем Доруг-оолович (280397) +7 (923) 540-29-09</t>
  </si>
  <si>
    <t>Требуется монаж 2 портов</t>
  </si>
  <si>
    <t>https://disk.yandex.ru/d/Ep9nGs8SYqJoUg</t>
  </si>
  <si>
    <t>ПВБ-7593-76</t>
  </si>
  <si>
    <t xml:space="preserve"> с Преображенка ул Мира 5</t>
  </si>
  <si>
    <t>https://disk.yandex.ru/d/_qeSTcRf9bS9PQ</t>
  </si>
  <si>
    <t xml:space="preserve"> с Айкино ул Центральная 127</t>
  </si>
  <si>
    <t>Заказчик: Бондарева Ольга Сергеевна (806759) +7-926-195-8046
Сопровождающий на объекте: Дмитриева Елена Анатольевна (803443) +7 (909) 124-54-39</t>
  </si>
  <si>
    <t>Требуется монтаж 1 порта в кассе на потолке</t>
  </si>
  <si>
    <t>https://disk.yandex.ru/d/2Wr28cjep7ExEw</t>
  </si>
  <si>
    <t>ПВБ-7593-77</t>
  </si>
  <si>
    <t xml:space="preserve"> п Фурманов ул Советская 11</t>
  </si>
  <si>
    <t>Заказчик: Коровенкова Светлана Владимировна (2011989) +7 (919) 845-72-15
Сопровождающий на объекте: Коровенкова Светлана Владимировна (2011989) +7 (919) 845-72-15</t>
  </si>
  <si>
    <t>https://disk.yandex.ru/d/uDciqrBGsvdWiA</t>
  </si>
  <si>
    <t>ПВБ-7593-81</t>
  </si>
  <si>
    <t xml:space="preserve"> с Ратчино ул Советская 10А</t>
  </si>
  <si>
    <t>https://disk.yandex.ru/d/7VrUtds6GAofWg</t>
  </si>
  <si>
    <t>ЦЧБ-3549-27</t>
  </si>
  <si>
    <t>714</t>
  </si>
  <si>
    <t xml:space="preserve"> п Маяк ул Советская 3</t>
  </si>
  <si>
    <t>Заказчик: Аблаева Елена Константиновна (1640608) +7 (915) 558-72-18
Сопровождающий на объекте: Аблаева Елена Константиновна (1640608) +7 (915) 558-72-18</t>
  </si>
  <si>
    <t xml:space="preserve">Требуется установка 2 розеток под потолком для подключения Wi-fi #ССМ&amp;\Wi-fi_для_8таг1-Ро82025 </t>
  </si>
  <si>
    <t>https://disk.yandex.ru/d/1-fyRxMKNbkpVA</t>
  </si>
  <si>
    <t>ПВБ-7593-82</t>
  </si>
  <si>
    <t>Заказчик: Иванникова Людмила Викторовна (451191) +7 (922) 882-51-09
Сопровождающий на объекте: Иванникова Людмила Викторовна (451191) +7 (922) 882-51-09</t>
  </si>
  <si>
    <t>https://disk.yandex.ru/d/czQ6-gPkIN4BJA</t>
  </si>
  <si>
    <t>ББ-2932-39</t>
  </si>
  <si>
    <t xml:space="preserve"> г Чита мкр 1-й 36а</t>
  </si>
  <si>
    <t>Заказчик: Буглак Евгения Анатольевна (465996) +7 (924) 298-77-78
Сопровождающий на объекте: Буглак Евгения Анатольевна (465996) +7 (924) 298-77-78</t>
  </si>
  <si>
    <t>Требуется 2 порта СКС в пред классовое помещение(помещение пересчёта) &amp;ССМ2025</t>
  </si>
  <si>
    <t>https://disk.yandex.ru/d/jfWdZX1TRehOOw</t>
  </si>
  <si>
    <t xml:space="preserve"> СЗБ-8382-21</t>
  </si>
  <si>
    <t>у г Тотьма ул Клочихина 4</t>
  </si>
  <si>
    <t>Заказчик: Бондарева Ольга Сергеевна (806759) 8-926-195-8046
Сопровождающий на объекте: Перевалова Евгения Михайловна (297054) +7 (960) 290-82-86</t>
  </si>
  <si>
    <t>https://disk.yandex.ru/d/DKe_raRLE-yL-Q</t>
  </si>
  <si>
    <t>ПВБ-7593-89</t>
  </si>
  <si>
    <t xml:space="preserve"> г Орск пр-кт Орский 7</t>
  </si>
  <si>
    <t>Требуется монтаж 3 портов</t>
  </si>
  <si>
    <t>https://disk.yandex.ru/d/DAR36g6_VmCzuA</t>
  </si>
  <si>
    <t>ПВБ-7593-94</t>
  </si>
  <si>
    <t>с Троицкое пл Коммунаров 9А</t>
  </si>
  <si>
    <t>Заказчик: Бондарева Ольга Сергеевна (806759) 8-926-195-8046
Сопровождающий на объекте: Додонова Елена Алексеевна (1521626) +7 (922) 808-71-77</t>
  </si>
  <si>
    <t>https://disk.yandex.ru/d/BXqVVn_akgdBMQ</t>
  </si>
  <si>
    <t>ЦЧБ-3545-35</t>
  </si>
  <si>
    <t>02003</t>
  </si>
  <si>
    <t xml:space="preserve"> г. Луганск ул Оборонная 4У</t>
  </si>
  <si>
    <t>Заказчик: Бондарева Ольга Сергеевна (806759)+7(926) 195-80-46
Сопровождающий на объекте: Назарян Арутюн Араикович (1638589) +7 (959) 568-00-34</t>
  </si>
  <si>
    <t>Требуется монтаж 12 портов</t>
  </si>
  <si>
    <t>https://disk.yandex.ru/d/PWtjRiVqGsrAiA</t>
  </si>
  <si>
    <t>СЗБ-8382-15</t>
  </si>
  <si>
    <t xml:space="preserve"> рп Кадуй ул Молодежная 6кЗ</t>
  </si>
  <si>
    <t>https://disk.yandex.ru/d/drIUdxlQWdB7kg</t>
  </si>
  <si>
    <t>ПВБ-7593-97</t>
  </si>
  <si>
    <t>0295</t>
  </si>
  <si>
    <t xml:space="preserve"> п Родинский ул Садовая 13 Этаж: 1-ый этаж</t>
  </si>
  <si>
    <t>&amp;ССМ2025 Необходимо смонтировать 1 порт</t>
  </si>
  <si>
    <t>https://disk.yandex.ru/d/2t6xkb8VjPKRJg</t>
  </si>
  <si>
    <t>ЦЧБ-8353-14</t>
  </si>
  <si>
    <t xml:space="preserve"> г Орёл ул Октябрьская 134</t>
  </si>
  <si>
    <t>Заказчик: Золотухина Елена Дмитриевна (401297) +7 (910) 208-05-41
Сопровождающий на объекте: Золотухина Елена Дмитриевна (401297) +7 (910) 208-05-41</t>
  </si>
  <si>
    <t>https://disk.yandex.ru/d/Iczr5-XBt3QelQ</t>
  </si>
  <si>
    <t>Заказчик: Кожевина Любовь Николаевна (1319402) +7 (904) 236-10-35
Сопровождающий на объекте: Кожевина Любовь Николаевна (1319402) +7 (904) 236-10-35</t>
  </si>
  <si>
    <t>Установить 5 портов</t>
  </si>
  <si>
    <t>https://disk.yandex.ru/d/fdK3ta2f5xqd2A</t>
  </si>
  <si>
    <t>СЗБ-8382-16</t>
  </si>
  <si>
    <t>п Сосновка ул Комсомольская 2</t>
  </si>
  <si>
    <t>https://disk.yandex.ru/d/rFZyuBF-Fdflxw</t>
  </si>
  <si>
    <t>ПВБ-7593-98</t>
  </si>
  <si>
    <t>п Акбулак ул Советская 43-а</t>
  </si>
  <si>
    <t>Заказчик: Пфейфер Марина Анатольевна (451507) +7 (929) 281-10-61
Сопровождающий на объекте: Пфейфер Марина Анатольевна (451507) +7 (929) 281-10-61</t>
  </si>
  <si>
    <t>Требуется монтаж 1 порта в кассе. Поверхность бетонная</t>
  </si>
  <si>
    <t>https://disk.yandex.ru/d/1155CscWwNP0gw</t>
  </si>
  <si>
    <t xml:space="preserve">СЗБ-3313-25 </t>
  </si>
  <si>
    <t xml:space="preserve"> г Сыктывкар пос Краснозатонский ул Корабельная 1</t>
  </si>
  <si>
    <t>Заказчик: Бондарева Ольга Сергеевна (806759) +7-926-195-8046
Сопровождающий на объекте: Гончарук Мария Константиновна (796822) +7 (904) 236-71-82</t>
  </si>
  <si>
    <t>https://disk.yandex.ru/d/JzQLjlpcYIYjlg</t>
  </si>
  <si>
    <t xml:space="preserve"> УБ-2402-17</t>
  </si>
  <si>
    <t xml:space="preserve"> г Лянтор мкр 1-й 35/1</t>
  </si>
  <si>
    <t>https://disk.yandex.ru/d/cs1cyYLNqzY7UQ</t>
  </si>
  <si>
    <t xml:space="preserve"> ПВБ-7593-88 </t>
  </si>
  <si>
    <t xml:space="preserve"> с Новочеркасск ул Парковая 9</t>
  </si>
  <si>
    <t>https://disk.yandex.ru/d/RgGW2_M4sIPq5Q</t>
  </si>
  <si>
    <t xml:space="preserve"> СЗБ-8382-20 </t>
  </si>
  <si>
    <t>77</t>
  </si>
  <si>
    <t xml:space="preserve"> г Кадников, ул Советская, 51а</t>
  </si>
  <si>
    <t>Заказчик: Лебедева Юлия Валерьевна (1438022) +7 (911) 443-87-09
Сопровождающий на объекте: Лебедева Юлия Валерьевна (1438022) +7 (911) 443-87-09</t>
  </si>
  <si>
    <t>Требуется монтаж 1 порта СКС &amp;ССМ2025</t>
  </si>
  <si>
    <t>https://disk.yandex.ru/d/6JFeEccAl6ZhgA</t>
  </si>
  <si>
    <t xml:space="preserve"> СЗБ-8382-14</t>
  </si>
  <si>
    <t xml:space="preserve"> с Липин Бор ул Смирнова 8а</t>
  </si>
  <si>
    <t>Заказчик: Бондарева Ольга Сергеевна (806759) +7(926) 195-8046
Сопровождающий на объекте:</t>
  </si>
  <si>
    <t>https://disk.yandex.ru/d/IGoa2tWFdF4btg</t>
  </si>
  <si>
    <t>СЗБ-ЗЗ13-27</t>
  </si>
  <si>
    <t xml:space="preserve"> с Выльгорт ул Домны Каликовой 72 Этаж: 1-ый этаж</t>
  </si>
  <si>
    <t>Заказчик: Пименова Светлана Анатольевна (822929)+7 (950) 566-74-73
Сопровождающий на объекте: Пименова Светлана Анатольевна (822929)+7 (950) 566-74-73</t>
  </si>
  <si>
    <t>#ССМ&amp;/Wi-fi_для_8таг1-Ро82025 Необходимо смонтировать 2 порта</t>
  </si>
  <si>
    <t>https://disk.yandex.ru/d/A0g94WceS9hYMQ</t>
  </si>
  <si>
    <t xml:space="preserve"> с Помоздино ул им А.В.Уляшева 39</t>
  </si>
  <si>
    <t>Заказчик: Иванова Алена Геннадиевна (1916555) +7 (922) 586-00-65
Сопровождающий на объекте: Иванова Алена Геннадиевна (1916555) +7 (922) 586-00-65</t>
  </si>
  <si>
    <t>Требуется монтаж Іго порта для ТД Wi-fi #ССМ&amp;\Wi-fi_для_8таіТ-Роз2025</t>
  </si>
  <si>
    <t>https://disk.yandex.ru/d/JwSbv2NJiuLgog</t>
  </si>
  <si>
    <t xml:space="preserve"> ПВБ-7593-101</t>
  </si>
  <si>
    <t xml:space="preserve"> с Костино ул Центральная 5</t>
  </si>
  <si>
    <t>Заказчик: Плясова Инна Юрьевна (449922) +7 (922) 833-25-44
Сопровождающий на объекте: Плясова Инна Юрьевна (449922) +7 (922) 833-25-44</t>
  </si>
  <si>
    <t>https://disk.yandex.ru/d/j-USsbPnZ98_6g</t>
  </si>
  <si>
    <t xml:space="preserve"> ПВБ-7593-100</t>
  </si>
  <si>
    <t xml:space="preserve">  п  Горный  ул  Центральная  6а  Этаж:  1-ый  этаж Помещение: Клиентский зал по обслуживанию ФЛ/ЮЛ - 2</t>
  </si>
  <si>
    <t>Заказчик: Квасова Ирина Николаевна (450147) +7 (922) 623-26-60
Сопровождающий на объекте: Квасова Ирина Николаевна (450147) +7 (922) 623-26-60</t>
  </si>
  <si>
    <t>&amp;ССМ2025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1 порт СКС.</t>
  </si>
  <si>
    <t>https://disk.yandex.ru/d/fZ_qk18YSf4ABw</t>
  </si>
  <si>
    <t xml:space="preserve">СЗБ-8382-19 </t>
  </si>
  <si>
    <t xml:space="preserve"> г Вологда ш Пошехонское 21</t>
  </si>
  <si>
    <t>Заказчик: Рогозина Яна Владимировна (291660) +7 (921) 826-94-90
Сопровождающий на объекте: Рогозина Яна Владимировна (291660) +7 (921) 826-94-90</t>
  </si>
  <si>
    <t>Требуется монтаж 11 портов СКС #ССМ&amp;^Wi-fi_для_8таг1-Ро82025</t>
  </si>
  <si>
    <t>https://disk.yandex.ru/d/GkrmL6Sz2XYWFQ</t>
  </si>
  <si>
    <t xml:space="preserve"> СЗБ-8371-11 </t>
  </si>
  <si>
    <t xml:space="preserve"> г Петрозаводск ул Ровно (Кукковка р-н) 15</t>
  </si>
  <si>
    <t>Заказчик: Пашкова Галина Сергеевна (892414) +7 (911) 423-84-01
Сопровождающий на объекте: Пашкова Галина Сергеевна (892414) +7 (911) 423-84-01</t>
  </si>
  <si>
    <t>https://disk.yandex.ru/d/qwXyKcKjmMGNhA</t>
  </si>
  <si>
    <t xml:space="preserve"> ПВБ-7593-99</t>
  </si>
  <si>
    <t>с  Беляевка  ул  Банковская  11а  Этаж:  1-ый этаж Помещение: Клиентский зал по обслуживанию ФЛ/ЮЛ - 1</t>
  </si>
  <si>
    <t>Заказчик: Волошина Елена Владимировна (1577878) +7 (987) 798-46-63
Сопровождающий на объекте: Волошина Елена Владимировна (1577878) +7 (987) 798-46-63</t>
  </si>
  <si>
    <t>&amp;ССМ2025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4 порта СКС</t>
  </si>
  <si>
    <t>https://disk.yandex.ru/d/O2HrxGUFOJ3uOA</t>
  </si>
  <si>
    <t xml:space="preserve">СРБ-4241-19 </t>
  </si>
  <si>
    <t xml:space="preserve"> г Калуга ул Кутузова 15</t>
  </si>
  <si>
    <t>Заказчик: Ларичева Ольга Владимировна (1082547) +7 (953) 313-03-27
Сопровождающий на объекте: Ларичева Ольга Владимировна (1082547) +7 (953) 313-03-27</t>
  </si>
  <si>
    <t>Требуется монтаж 3 портов СКС #ССМ&amp;\Wi-fi_для_8таг1-Ро82025</t>
  </si>
  <si>
    <t>https://disk.yandex.ru/d/3xj5s4RgjcJMbA</t>
  </si>
  <si>
    <t>ББ-2933-30</t>
  </si>
  <si>
    <t xml:space="preserve"> с Хоринск ул Октябрьская 3</t>
  </si>
  <si>
    <t>Заказчик: Колодина Олеся Владимировна (1873183) +7 (902) 454-66-27
Сопровождающий на объекте: Колодина Олеся Владимировна (1873183) +7 (902) 454-66-27</t>
  </si>
  <si>
    <t>Требуется монтаж 5 портов СКС #ССМ2025</t>
  </si>
  <si>
    <t>https://disk.yandex.ru/d/3kbND1-Q8tTASA</t>
  </si>
  <si>
    <t xml:space="preserve"> СРБ-4261-25</t>
  </si>
  <si>
    <t xml:space="preserve"> г  Рязань  ул  Крупской  19  Этаж:  1-ый  этаж
Помещение: Клиентский зал по обслуживанию ФЛ/ЮЛ - 01</t>
  </si>
  <si>
    <t>&amp;ССМ2025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6 портов СКС.</t>
  </si>
  <si>
    <t>https://disk.yandex.ru/d/i0OFRCgvKXIXow</t>
  </si>
  <si>
    <t xml:space="preserve"> СЗБ-8382-18</t>
  </si>
  <si>
    <t xml:space="preserve"> г  Череповец  ул  Молодежная  16  Этаж:  1-ый этаж Помещение: Клиентский зал по обслуживанию ФЛ/ЮЛ - 1</t>
  </si>
  <si>
    <t>Заказчик: Федорова Светлана Васильевна (1282205) +7 (921) 235-12-05
Сопровождающий на объекте: Федорова Светлана Васильевна (1282205) +7 (921) 235-12-05</t>
  </si>
  <si>
    <t>&amp;ССМ2025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7 портов СКС.</t>
  </si>
  <si>
    <t>https://disk.yandex.ru/d/EafRluDRy11cQw</t>
  </si>
  <si>
    <t>СЗБ-3313-28</t>
  </si>
  <si>
    <t>Заказчик: Карманова Ольга Брониславовна (791615) +7 (904) 106-97-23
Сопровождающий на объекте: Карманова Ольга Брониславовна (791615) +7 (904) 106-97-23</t>
  </si>
  <si>
    <t>#ССМ&amp;атр;’\Wi-fi_для_8таг1-Ро82025 необходимо смонтировать 3 порта СКС</t>
  </si>
  <si>
    <t>https://disk.yandex.ru/d/hzDkpDzGitu97g</t>
  </si>
  <si>
    <t>СРБ-4261-26</t>
  </si>
  <si>
    <t>Заказчик: Бондарева О. С. (806759) 8-55712435
Сопровождающий на объекте: Лыкина Елена Валериевна (670386) +7 (910) 901-63-71</t>
  </si>
  <si>
    <t>Монтаж 2-х потов 1 ССМ, 1 под ТД ( Красный - требуется порт для ССМ, оранжевый - требуется порт для \Wi-fi. зелёный - серверная)</t>
  </si>
  <si>
    <t>https://disk.yandex.ru/d/LWsz6JzkLKU6oQ</t>
  </si>
  <si>
    <t xml:space="preserve"> с Марково ул Больничная 5</t>
  </si>
  <si>
    <t>Заказчик: Кену Татьяна Петровна (1969257) +7 (924) 666-54-07
Сопровождающий на объекте: Кену Татьяна Петровна (1969257) +7 (924) 666-54-07</t>
  </si>
  <si>
    <t>https://disk.yandex.ru/d/u577NPAFU0DV5w</t>
  </si>
  <si>
    <t xml:space="preserve">ПВБ-7593-92 </t>
  </si>
  <si>
    <t xml:space="preserve"> с Татарская Каргала ул Ленина 7</t>
  </si>
  <si>
    <t>Заказчик: Политкова Светлана Владимировна (445246)</t>
  </si>
  <si>
    <t>https://disk.yandex.ru/d/F86p1-X8vRsaOw</t>
  </si>
  <si>
    <t>СИБ-3355-83</t>
  </si>
  <si>
    <t>с Новоильинка пл Победы 3 Этаж: 1-ый этаж Помещение: Клиентский зал по обслуживанию ФЛ/ЮЛ -1</t>
  </si>
  <si>
    <t>Заказчик: Пышненко Светлана Анатольевна (345582): +7 (929) 398-56-80
Сопровождающий на объекте: Пышненко Светлана Анатольевна (345582): +7 (929) 398-56-80</t>
  </si>
  <si>
    <t>https://disk.yandex.ru/d/mXzx1BVMD33qtQ</t>
  </si>
  <si>
    <t>СИБ-8126-10</t>
  </si>
  <si>
    <t>10</t>
  </si>
  <si>
    <t>Заказчик: Душкун-оол Аржаана Алексеевна (271423) +7 (913) 355-89-12
Сопровождающий на объекте: Душкун-оол Аржаана Алексеевна (271423) +7 (913) 355-89-12</t>
  </si>
  <si>
    <t>https://disk.yandex.ru/d/KIerK1K7cQOUBw</t>
  </si>
  <si>
    <t>ЦЧБ-3545-36</t>
  </si>
  <si>
    <t xml:space="preserve"> г Воронеж ул Матросова 6Б</t>
  </si>
  <si>
    <t>Заказчик: Трушина Любовь Михайловна (1405021) +7 (910) 240-25-39
Сопровождающий на объекте: Трушина Любовь Михайловна (1405021) +7 (910) 240-25-39</t>
  </si>
  <si>
    <t>Установить 2 порта в комнате пересчета и 1 порт в переговорной</t>
  </si>
  <si>
    <t>https://disk.yandex.ru/d/EUXyQ1GCIR5ZoA</t>
  </si>
  <si>
    <t>ЦЧБ-3545-37</t>
  </si>
  <si>
    <t xml:space="preserve"> г Воронеж пр-кт Московский 5</t>
  </si>
  <si>
    <t>Заказчик: Гавриков Максим Андреевич 8-930-420-1023
Сопровождающий на объекте: Панкова Эллеонора Михайловна 8-920-461-4353</t>
  </si>
  <si>
    <t>подключить одно рабочее место. Нужно установить 4 порта</t>
  </si>
  <si>
    <t>https://disk.yandex.ru/d/8Za--7FclswEkw</t>
  </si>
  <si>
    <t xml:space="preserve"> СЗБ-8186-19</t>
  </si>
  <si>
    <t xml:space="preserve"> г  Псков  ул  Коммунальная  41,1-этаж,  пом.  16  (  комната  отдыха и приема пищи)</t>
  </si>
  <si>
    <t>Заказчик: Мартынов Игорь Павлович 79113610620
Сопровождающий на объекте: Меланьина Ольга Анатольевна 8-911-394-9570</t>
  </si>
  <si>
    <t>https://disk.yandex.ru/d/8n2dxZtHIIRaYQ</t>
  </si>
  <si>
    <t xml:space="preserve"> ЦЧБ-3549-28</t>
  </si>
  <si>
    <t>г Липецк ул Первомайская 2, 4-ый этаж, кабинет 408</t>
  </si>
  <si>
    <t>Заказчик: Юрина Наталия Валентиновна (404865) +7 (903) 860-30-95
Сопровождающий на объекте: Кузнецов Владимир Александрович, +7(910)255-27-98</t>
  </si>
  <si>
    <t>Необходим монтаж 4-х портов СКС для подключения нового РМ</t>
  </si>
  <si>
    <t>https://disk.yandex.ru/d/iNOdwU3MRQk7OA</t>
  </si>
  <si>
    <t>ПВБ-7593-102</t>
  </si>
  <si>
    <t>0305</t>
  </si>
  <si>
    <t>п Калинин ул Центральная 2</t>
  </si>
  <si>
    <t>Заказчик: Демидова Наталья Александровна (1224594)
Сопровождающий на объекте: Демидова Наталья Александровна (1224594) +7 (922) 864-20-55</t>
  </si>
  <si>
    <t>Монтаж 1 порта под ССМ</t>
  </si>
  <si>
    <t>https://disk.yandex.ru/d/Z_aImrj_rvHyrw</t>
  </si>
  <si>
    <t xml:space="preserve"> СЗБ-8382-22</t>
  </si>
  <si>
    <t>г  Вологда  ул  Ильюшина  4  Этаж:  1-ый  этаж Помещение: Клиентский зал по обслуживанию ФЛ/ЮЛ -1</t>
  </si>
  <si>
    <t>Заказчик: Голденшлач Александр Вадимович (1686299) +7 (980) 229-53-38
Сопровождающий на объекте: Голденшлач Александр Вадимович (1686299) +7 (980) 229-53-38</t>
  </si>
  <si>
    <t>&amp;ССМ2025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8 портов СКС.</t>
  </si>
  <si>
    <t>https://disk.yandex.ru/d/_s3QLlVAkDONYg</t>
  </si>
  <si>
    <t>ПВБ-7593-103</t>
  </si>
  <si>
    <t xml:space="preserve"> п Новоорск ул Ленина 7Д</t>
  </si>
  <si>
    <t>Требуется монтаж 2 портов для ССМ согласно плану</t>
  </si>
  <si>
    <t>https://disk.yandex.ru/d/JVYSr1C30i_CXA</t>
  </si>
  <si>
    <t>ПВБ-7593-104</t>
  </si>
  <si>
    <t xml:space="preserve"> г Оренбург ул Дзержинского 5</t>
  </si>
  <si>
    <t>Заказчик: Бондарева О. С. (806759) 8-55712435
Сопровождающий на объекте: Ниетова Асель Талгатовна (1387152)+7 (922) 855-15-41</t>
  </si>
  <si>
    <t>Установить 5 портов СКС для ССМ</t>
  </si>
  <si>
    <t>https://disk.yandex.ru/d/82S4mfZf1ELl_w</t>
  </si>
  <si>
    <t>СЗБ-ЗЗ13-29</t>
  </si>
  <si>
    <t>г Сыктывкар ул Школьная 2/4</t>
  </si>
  <si>
    <t>Заказчик: Омелина Анна Валериевна (890153) +7 (912) 864-74-81
Сопровождающий на объекте: Омелина Анна Валериевна (890153) +7 (912) 864-74-81</t>
  </si>
  <si>
    <t>Установить 1 порт СКС для ССМ</t>
  </si>
  <si>
    <t>https://disk.yandex.ru/d/oqUwjj5S3FqddA</t>
  </si>
  <si>
    <t>СЗБ-8382-23</t>
  </si>
  <si>
    <t>Заказчик: Шемякина Ольга Евгеньевна, +7 (921) 541-40-87
Сопровождающий на объекте: Соколов Андрей Владимирович, +7(911)548-23-84</t>
  </si>
  <si>
    <t>Необходимо установить 8 портов СКС для организации РМ СБС</t>
  </si>
  <si>
    <t>https://disk.yandex.ru/d/bnXzeC4RA7z88w</t>
  </si>
  <si>
    <t xml:space="preserve">УБ-3394-16 </t>
  </si>
  <si>
    <t xml:space="preserve"> г Тюмень ул Пермякова 39</t>
  </si>
  <si>
    <t>Заказчик: Бондарева О. С. (806759) 8-55712435
Сопровождающий на объекте: Уразалинова Куралай Шаймуратовна (94099) +7 (922) 041-71-55</t>
  </si>
  <si>
    <t>Установить 10 портов СКС для ССМ и 1 порт ТД</t>
  </si>
  <si>
    <t>https://disk.yandex.ru/d/IhfhmChYBzEYBw</t>
  </si>
  <si>
    <t>ЮЗБ-8372-03</t>
  </si>
  <si>
    <t>Заказчик: Перепелятников Александр Сергеевич +7 (905) 400-15-45
Сопровождающий на объекте: Бадмаева Наталья Александровна 8-909-397-9911</t>
  </si>
  <si>
    <t>Необходимо установить розетки в количестве Зшт, 1 шт. - в основное хранилище, 1 шт. в предкладовую основного хранилища, 1 шт. в кассу пересчета.</t>
  </si>
  <si>
    <t>https://disk.yandex.ru/d/yRobg1cdVFlnlQ</t>
  </si>
  <si>
    <t xml:space="preserve"> СЗБ-8382-24 </t>
  </si>
  <si>
    <t>Заказчик: Бондарева О. С. (806759) 8-55712435
Сопровождающий на объекте: Беланова Ольга Евгеньевна (851189)+7 (909) 594-32-09</t>
  </si>
  <si>
    <t>https://disk.yandex.ru/d/nHVFFhCe8A78OQ</t>
  </si>
  <si>
    <t>СРБ-4241-20</t>
  </si>
  <si>
    <t xml:space="preserve"> п Бабынино ул Ленина 12</t>
  </si>
  <si>
    <t>Заказчик: Бондарева О. С. (806759) 8-495-669-08-08
Сопровождающий на объекте: Лёвушкина Ксения Васильевна (369620) +7(964) 144-66-77</t>
  </si>
  <si>
    <t>https://disk.yandex.ru/d/LBeDimOknHv4gg</t>
  </si>
  <si>
    <t xml:space="preserve"> СЗБ-ЗЗ13-30 </t>
  </si>
  <si>
    <t>Заказчик: +7 (904) 864-50-35
Сопровождающий на объекте: +7 (904) 864-50-35</t>
  </si>
  <si>
    <t>https://disk.yandex.ru/d/T49xBsEvTJ5coA</t>
  </si>
  <si>
    <t xml:space="preserve"> СИБ-3358-51</t>
  </si>
  <si>
    <t>Заказчик: Ничков Дмитрий Валерьевич, +7 (965) 973-30-27
Сопровождающий на объекте: Романовский Илья Витальевич 8-913-660-9451</t>
  </si>
  <si>
    <t>необходимо смонтировать 4 порта на посте охраны</t>
  </si>
  <si>
    <t>https://disk.yandex.ru/d/wjq6fvJnRC6LfQ</t>
  </si>
  <si>
    <t xml:space="preserve"> СРБ-8255-25</t>
  </si>
  <si>
    <t>Заказчик: Савичева Галина Викторовна (369723) +7 (920) 606-63-02
Сопровождающий на объекте: Попов Дмитрий Валерьевич, +7(980)311-10-46</t>
  </si>
  <si>
    <t>В кассе пересчета КИЦ Брянский не работает розетка ЛВС! КИЦ бьется с проблемой уже
полгода! Необходимо либо организовать новую розетку, либо протянуть кабель ЛВС в коробе до ближайшей розетки.</t>
  </si>
  <si>
    <t>https://disk.yandex.ru/d/9BZQ9iseAy3LiQ</t>
  </si>
  <si>
    <t>ЦЧБ-3549-29</t>
  </si>
  <si>
    <t>г Липецк ул Московская 103</t>
  </si>
  <si>
    <t>Заказчик: Васильева Екатерина Алексеевна (926743) +7 (920) 523-43-43
Сопровождающий на объекте: Васильева Екатерина Алексеевна (926743) +7 (920) 523-43-43</t>
  </si>
  <si>
    <t>https://disk.yandex.ru/d/txfC_ctTSJGjnw</t>
  </si>
  <si>
    <t xml:space="preserve">СРБ-4244-30 </t>
  </si>
  <si>
    <t>Заказчик: Гаммершмидт Александр Иосифович (1583507) +7 (920) 275-51-80
Сопровождающий на объекте: Дорошин Станислав Вячеславович, +7(980)721-00-72</t>
  </si>
  <si>
    <t>рабочие места в каб 2,02 , ремонт кабинета</t>
  </si>
  <si>
    <t>https://disk.yandex.ru/d/jgXVaboezcnvJQ</t>
  </si>
  <si>
    <t>УБ-0283-09</t>
  </si>
  <si>
    <t xml:space="preserve"> с Галкино ул Красноармейская 13</t>
  </si>
  <si>
    <t>Заказчик: Овчинников Роман Борисович 8-919-591-2055
Сопровождающий на объекте: Смирнов Алексей Владимирович, +7(919)560-07-12</t>
  </si>
  <si>
    <t>Необходимо  установит  розетку  СКС  в  запотолочном  пространстве  для  подключения  ТСО./Можно проложить в левом кабель канале</t>
  </si>
  <si>
    <t>https://disk.yandex.ru/d/k_6xFdJrU_yAZg</t>
  </si>
  <si>
    <t xml:space="preserve">СИБ-3355-84 </t>
  </si>
  <si>
    <t xml:space="preserve"> с  Смоленское  ул  Красноярская  влд123  Этаж: 1-ый этаж Помещение: Клиентский зал по обслуживанию ФЛ/ЮЛ - 1</t>
  </si>
  <si>
    <t>Заказчик: Попова Наталья Николаевна (348029) +7 (961) 977-61-02
Сопровождающий на объекте: Попова Наталья Николаевна (348029) +7 (961) 977-61-02</t>
  </si>
  <si>
    <t>https://disk.yandex.ru/d/3vFdoKdSw66hJw</t>
  </si>
  <si>
    <t>ВВБ-3137-27</t>
  </si>
  <si>
    <t>Заказчик: Попков Игорь Вячеславович (802721) +7 (919) 498-41-27
Сопровождающий на объекте: Афанасьев Александр Николаевич, +7(982)116-50-36</t>
  </si>
  <si>
    <t>Необходимо заменить телефонную розетку на порт КЗ-45</t>
  </si>
  <si>
    <t>https://disk.yandex.ru/d/wyXHf1PBNTjF-A</t>
  </si>
  <si>
    <t xml:space="preserve"> СРБ-4261-27</t>
  </si>
  <si>
    <t xml:space="preserve"> Рязань ул Пожалостина 19</t>
  </si>
  <si>
    <t>Заказчик: Механиков Олег Борисович (1560239) +7 (910) 641-64-14
Сопровождающий на объекте: Механиков Олег Борисович (1560239) +7 (910) 641-64-14</t>
  </si>
  <si>
    <t>Просьба организовать на местах, указанных на схеме, минимум 2 розетки СКС 1045 Сат 5 Е. Если будут вопросы, готов ответить. Механиков Олег Борисович Главный инженер ПАО Сбербанк, ПЦП Межрегиональный центр технической поддержки Отдел обеспечения ИТ поддержки Среднерусского банка УРМ г.Рязань Моб.тел.: 8-910-641-64-14..Во вложении схема организации РМ МЦТП и ТЗС на складах Пожалостина д.19..
Актуальный режим работы отдел</t>
  </si>
  <si>
    <t>https://disk.yandex.ru/d/DPfzOG_08B3nbA</t>
  </si>
  <si>
    <t>Демонтаж существующего ТКШ и смонтированного в него оборудования СКС</t>
  </si>
  <si>
    <t>Уфа нов.  от 26.03.2024</t>
  </si>
  <si>
    <t>ПВБ-7593-105</t>
  </si>
  <si>
    <t xml:space="preserve"> с Донецкое ул Почтовая 24</t>
  </si>
  <si>
    <t>Заказчик: Квитко Ольга Николаевна (449560) +7 (922) 555-38-27
Сопровождающий на объекте: Квитко Ольга Николаевна (449560) +7 (922) 555-38-27</t>
  </si>
  <si>
    <t>Требуется монтаж 1 порта для подключения ССМ согласно плану в</t>
  </si>
  <si>
    <t>https://disk.yandex.ru/d/Cxcc3QHTNpdevw</t>
  </si>
  <si>
    <t xml:space="preserve"> СЗБ-8382-25</t>
  </si>
  <si>
    <t xml:space="preserve"> г Череповец ул Ленина 153А</t>
  </si>
  <si>
    <t>Заказчик: Спицина Надежда Николаевна (296087) +7 (921) 147-34-77
Сопровождающий на объекте: Спицина Надежда Николаевна (296087) +7 (921) 147-34-77</t>
  </si>
  <si>
    <t>Требуется монтаж 13 портов СКС #ССМ2025</t>
  </si>
  <si>
    <t>https://disk.yandex.ru/d/pm1pStVsWXErkA</t>
  </si>
  <si>
    <t>ПВБ-7593-106</t>
  </si>
  <si>
    <t xml:space="preserve"> с Чесноковка ул Кушмухаметовых 7</t>
  </si>
  <si>
    <t>Заказчик: Салихова Мила Амировна (1993547) +7 (922) 807-13-88
Сопровождающий на объекте: Салихова Мила Амировна (1993547) +7 (922) 807-13-88</t>
  </si>
  <si>
    <t>Требуется монтаж одного порта СКС в закассовом пространстве#ССМ2025</t>
  </si>
  <si>
    <t>https://disk.yandex.ru/d/y_N08YqhaNf9tg</t>
  </si>
  <si>
    <t>ПВБ-7593-107</t>
  </si>
  <si>
    <t xml:space="preserve"> с Новоуральск ул Советская 2</t>
  </si>
  <si>
    <t>Заказчик: Чукина Галина Александровна (1902995) +7 (986) 776-17-89
Сопровождающий на объекте: Чукина Галина Александровна (1902995) +7 (986) 776-17-89</t>
  </si>
  <si>
    <t>Требуется монтаж 1 порта для подключения ССМ согласно плану</t>
  </si>
  <si>
    <t>https://disk.yandex.ru/d/O94BSucwAuuuBg</t>
  </si>
  <si>
    <t>ПВБ-7593-108</t>
  </si>
  <si>
    <t>с Емельяновка ул Ковешникова 20</t>
  </si>
  <si>
    <t>Заказчик: Харская Алена Николаевна +7 (909) 601-39-53
Сопровождающий на объекте: Харская Алена Николаевна +7 (909) 601-39-53</t>
  </si>
  <si>
    <t>Требуется монтаж 1 порта СКС&amp;ССМ2025</t>
  </si>
  <si>
    <t>https://disk.yandex.ru/d/4qvP47MH43w7gg</t>
  </si>
  <si>
    <t>ПВБ-7593-109</t>
  </si>
  <si>
    <t>ПВБ-7593-111</t>
  </si>
  <si>
    <t>Заказчик: Горенкова Татьяна Александровна (2037312)</t>
  </si>
  <si>
    <t>https://disk.yandex.ru/d/gsnufJUWNL2TCw</t>
  </si>
  <si>
    <t xml:space="preserve"> СИБ-3353-34</t>
  </si>
  <si>
    <t xml:space="preserve"> г  Белово  пгт  Бачатский  ул  Комсомольская Іа Этаж: 1-ый этаж Помещение: Клиентский зал по обслуживанию ФЛ/ЮЛ - 2</t>
  </si>
  <si>
    <t>Заказчик: Королева Марина Алексеевна (356063) +7 (950) 265-70-61
Сопровождающий на объекте: Королева Марина Алексеевна (356063) +7 (950) 265-70-61</t>
  </si>
  <si>
    <t>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1 порт СКС.</t>
  </si>
  <si>
    <t>https://disk.yandex.ru/d/ycKHaFRtsK2QRQ</t>
  </si>
  <si>
    <t>ПВБ-7593-112</t>
  </si>
  <si>
    <t xml:space="preserve"> г  Орск  ул  Станционная  11  Этаж:  1-ый  этаж Помещение: Клиентский зал по обслуживанию ФЛ/ЮЛ - 2</t>
  </si>
  <si>
    <t>Заказчик: Егорина Наталья Александровна (453739) +7 (912) 356-43-67
Сопровождающий на объекте: Егорина Наталья Александровна (453739) +7 (912) 356-43-67</t>
  </si>
  <si>
    <t>https://disk.yandex.ru/d/5U3VfnySNWWccg</t>
  </si>
  <si>
    <t xml:space="preserve"> СИБ-3357-07 </t>
  </si>
  <si>
    <t xml:space="preserve"> г Саяногорск нп Черемушки нет 35</t>
  </si>
  <si>
    <t>Заказчик: Трофимова Ольга Ивановна (276499) +7 (961) 743-70-57
Сопровождающий на объекте: Трофимова Ольга Ивановна (276499) +7 (961) 743-70-57</t>
  </si>
  <si>
    <t>Требуется монтаж двух порта СКС #ССМ2025</t>
  </si>
  <si>
    <t>https://disk.yandex.ru/d/z75zSuibMT_jjA</t>
  </si>
  <si>
    <t>ПВБ-7593-110</t>
  </si>
  <si>
    <t xml:space="preserve"> с  Русский  Кандыз  пл  Центральная  9  Этаж: 1-ый этаж Помещение: Клиентский зал по обслуживанию ФЛ/ЮЛ -1</t>
  </si>
  <si>
    <t>https://disk.yandex.ru/d/FMt6jcMciEZBGw</t>
  </si>
  <si>
    <t>СИБ-3358-52</t>
  </si>
  <si>
    <t xml:space="preserve"> с Элита ул Ленина 17 Этаж: 1-ый этаж
Помещение: Клиентский зал по обслуживанию ФЛ/ЮЛ -1</t>
  </si>
  <si>
    <t>Заказчик: Нейфельд Лидия Яковлевна (1999995) +7 (983) 526-11-74
Сопровождающий на объекте: Нейфельд Лидия Яковлевна (1999995) +7 (983) 526-11-74</t>
  </si>
  <si>
    <t>https://disk.yandex.ru/d/qop8HJRPkOSAxA</t>
  </si>
  <si>
    <t>Заказчик: Мартынова Ирина Александровна (454874) +7 (922) 887-78-55
Сопровождающий на объекте: Мартынова Ирина Александровна (454874) +7 (922) 887-78-55</t>
  </si>
  <si>
    <t xml:space="preserve"> с Матвеевка ул Телеграфная 87</t>
  </si>
  <si>
    <t>https://disk.yandex.ru/d/Hjb2M_ULpn1hsg</t>
  </si>
  <si>
    <t>ПВБ-7593-113</t>
  </si>
  <si>
    <t>ж/д_ст Заглядино ул Партизанская 5А</t>
  </si>
  <si>
    <t>https://disk.yandex.ru/d/Tvb8IFrBxKwh8A</t>
  </si>
  <si>
    <t>СЗБ-8382-26</t>
  </si>
  <si>
    <t>Заказчик: Дружининская Татьяна Александровна (294517) +7 (921) 537-08-08
Сопровождающий на объекте: Дружининская Татьяна Александровна (294517) +7 (921) 537-08-08</t>
  </si>
  <si>
    <t>Установить 3 порта СКС для ССМ</t>
  </si>
  <si>
    <t>https://disk.yandex.ru/d/K7_14EUBkFaRHQ</t>
  </si>
  <si>
    <t xml:space="preserve"> УБ-3394-17</t>
  </si>
  <si>
    <t>06.08.20225</t>
  </si>
  <si>
    <t xml:space="preserve"> г Тюмень ул Кирова 35/1</t>
  </si>
  <si>
    <t>Заказчик: Бондарева О. С. (806759) 8-55712435
Сопровождающий на объекте: Ларионова Татьяна Ивановна (93273) +7 (902) 815-98-68</t>
  </si>
  <si>
    <t>Установить 6 портов для ССМ и 1 потр для ТД</t>
  </si>
  <si>
    <t>https://disk.yandex.ru/d/uB9SWAfXdsAKOA</t>
  </si>
  <si>
    <t>СИБ-3353-35</t>
  </si>
  <si>
    <t xml:space="preserve"> г Белово ул Октябрьская 51</t>
  </si>
  <si>
    <t>Заказчик: Бондарева О. С. (806759) 8-495-669-08-08
Сопровождающий на объекте: Голлямова Наталья Александровна (900858) +7 (905) 909-65-64</t>
  </si>
  <si>
    <t>https://disk.yandex.ru/d/xIF8BJhMQWBtbQ</t>
  </si>
  <si>
    <t>ЦЧБ-8411-05</t>
  </si>
  <si>
    <t>г. Луганск ул Оборонная 4У</t>
  </si>
  <si>
    <t>https://disk.yandex.ru/d/6IE_YqPkiTs8Jw</t>
  </si>
  <si>
    <t>ПВБ-7593-114</t>
  </si>
  <si>
    <t xml:space="preserve"> с  Кичкасс  ул  Ленинская  21А  Этаж:  1-ый  этаж Помещение: Клиентский зал по обслуживанию ФЛ/ЮЛ -1</t>
  </si>
  <si>
    <t>Заказчик: Назарова Гульсина Шафиковна (2029614) +7 (912) 357-60-06
Сопровождающий на объекте: Назарова Гульсина Шафиковна (2029614) +7 (912) 357-60-06</t>
  </si>
  <si>
    <t>https://disk.yandex.ru/d/fI554P2r5wrPDw</t>
  </si>
  <si>
    <t>СИБ-3355-85</t>
  </si>
  <si>
    <t xml:space="preserve"> г Рубцовск ул Комсомольская 68</t>
  </si>
  <si>
    <t>Заказчик: Исаенко Евгений Петрович (1847545) +7 (913) 214-61-35
Сопровождающий на объекте: Бритова Александра Сергеевна 8-901-206-0290</t>
  </si>
  <si>
    <t>Необходимо выполнить прокладку СКС для подключения видеокамеры, устанавливаемой над новым
рабочим местом (Окно № 10). Розетку СКС разместить за подвесным потолком, над рабочим местом Окно № 10.</t>
  </si>
  <si>
    <t xml:space="preserve"> ВВБ-3136-72</t>
  </si>
  <si>
    <t xml:space="preserve"> рп Ныроб ул Лесная 1</t>
  </si>
  <si>
    <t>Заказчик: Лаврукович Сергей Феликсович 79824672523
Сопровождающий на объекте: Кушнина Ирина Владимировна 8-950-465-3030</t>
  </si>
  <si>
    <t>План работ на 2025 год по модернизации ТСВ в ВСП. Необходим монтаж СКС к камерам для перевода в целевую подсеть</t>
  </si>
  <si>
    <t>https://disk.yandex.ru/d/lMW8Tf9VMghaFQ</t>
  </si>
  <si>
    <t>https://disk.yandex.ru/d/WUqrOhOqoTZoPw</t>
  </si>
  <si>
    <t xml:space="preserve"> ВВБ-3136-74</t>
  </si>
  <si>
    <t xml:space="preserve"> г Краснокамск ул Большевистская 46</t>
  </si>
  <si>
    <t>Заказчик: Кузнецов Ярослав Юрьевич 79809304008
Сопровождающий на объекте: Людмила Александровна +7 902 831 27 07, Бородин Андрей 89824801696</t>
  </si>
  <si>
    <t>https://disk.yandex.ru/d/qShVqcvhvbn0OA</t>
  </si>
  <si>
    <t xml:space="preserve"> ВВБ-3136-75</t>
  </si>
  <si>
    <t xml:space="preserve"> ВВБ-3136-76</t>
  </si>
  <si>
    <t xml:space="preserve"> п Гайны ул Кашина 49</t>
  </si>
  <si>
    <t>Заказчик: Климов Андрей Васильевич 79028084030
Сопровождающий на объекте: Денисова Елена Егоровна +7 908 263 28 51</t>
  </si>
  <si>
    <t>требуется установка, подключение информационной розетки для подключения ССМ, в помещении кассы</t>
  </si>
  <si>
    <t>https://disk.yandex.ru/d/vzwhryFKrYo2hg</t>
  </si>
  <si>
    <t xml:space="preserve"> ВВБ-3136-77</t>
  </si>
  <si>
    <t xml:space="preserve"> г Краснокамск ул Комарова 1</t>
  </si>
  <si>
    <t>Заказчик: Рошка Штефан 79035572288
Сопровождающий на объекте: Петрова Юлия Дмитриевна 8-902-796-3733</t>
  </si>
  <si>
    <t>Монтаж СКС для №5 согласно плану</t>
  </si>
  <si>
    <t>https://disk.yandex.ru/d/4uOqQ3SVATJCQg</t>
  </si>
  <si>
    <t xml:space="preserve"> ВВБ-3136-78</t>
  </si>
  <si>
    <t xml:space="preserve"> г Чайковский ул Ленина 39а</t>
  </si>
  <si>
    <t>Заказчик: Кузнецов Ярослав Юрьевич 79809304008
Сопровождающий на объекте: Светлана Сергеевна +7 902 635 63 55</t>
  </si>
  <si>
    <t>Дополнительный порт (1шт) в кассе (круг с восклицательным знаком на РП) за потолком для установки ТД wi-fi</t>
  </si>
  <si>
    <t>https://disk.yandex.ru/d/BDzrNwJrVf1C4g</t>
  </si>
  <si>
    <t>0445</t>
  </si>
  <si>
    <t xml:space="preserve"> г. Лысьва, с. Кын, ул. Мира, 40</t>
  </si>
  <si>
    <t>Заказчик: Коншин Андрей Юрьевич 8-982-440-2051
Сопровождающий на объекте: Клячина Наталья Глебовна 8-952-336-1020</t>
  </si>
  <si>
    <t>Для  ликвидации  хабов  в  ВСП  смонтировать  4  информационных  розетки  на  единственном  РМ  сотрудника ВСП</t>
  </si>
  <si>
    <t>https://disk.yandex.ru/d/3-8wunOG-egh9w</t>
  </si>
  <si>
    <t xml:space="preserve">СИБ-3355-86 </t>
  </si>
  <si>
    <t>0525</t>
  </si>
  <si>
    <t xml:space="preserve"> с Новопесчаное ул Центральная 5 Этаж: 1-ый этаж</t>
  </si>
  <si>
    <t>Заказчик: Кулинич Марина Анатольевна (1970849) +7 (913) 259-93-77
Сопровождающий на объекте: Кулинич Марина Анатольевна (1970849) +7 (913) 259-93-77</t>
  </si>
  <si>
    <t>https://disk.yandex.ru/d/VQGqr3gfZ3e07A</t>
  </si>
  <si>
    <t xml:space="preserve">СРБ-4261-28 </t>
  </si>
  <si>
    <t>Заказчик: Близнев Евгений Юрьевич (670751) +7 (915) 620-31-78
Сопровождающий на объекте: Заикина Екатерина Сергеевна 8-910-641-7074</t>
  </si>
  <si>
    <t>Необходимо организовать СКС для установки банкомата внутри ВСП.</t>
  </si>
  <si>
    <t>https://disk.yandex.ru/d/dRK6zTgofM_jlA</t>
  </si>
  <si>
    <t xml:space="preserve"> СРБ-4244-31</t>
  </si>
  <si>
    <t>г Тула пл Крестовоздвиженская 1, 4-ый этаж, Кабинет - 441</t>
  </si>
  <si>
    <t>Заказчик: Карасев Дмитрий Владимирович +7 (910) 166-20-71
Сопровождающий на объекте: Гольцев Александр Юрьевич, +7(910)580-09-39</t>
  </si>
  <si>
    <t>https://disk.yandex.ru/d/8XflZbnQPOYMPg</t>
  </si>
  <si>
    <t xml:space="preserve"> СЗБ-8382-27</t>
  </si>
  <si>
    <t xml:space="preserve"> г Бабаево ул Советская 38 Этаж: 1-ый этаж</t>
  </si>
  <si>
    <t>Заказчик: Ошепетина Ольга Алексеевна (291601) +7 (921) 530-56-72
Сопровождающий на объекте: Ошепетина Ольга Алексеевна (291601) +7 (921) 530-56-72</t>
  </si>
  <si>
    <t>Требуется монтаж 4 портов СКС #ССМ2025</t>
  </si>
  <si>
    <t>https://disk.yandex.ru/d/XbnljzAV52ZQoQ</t>
  </si>
  <si>
    <t>СИБ-3358-53</t>
  </si>
  <si>
    <t>495</t>
  </si>
  <si>
    <t xml:space="preserve"> рп Саргатское ул Октябрьская 12А Этаж: 1-ый этаж</t>
  </si>
  <si>
    <t>Заказчик: Сентерёва Наталья Александровна (106453) +7 (908) 318-98-10
Сопровождающий на объекте: Сентерёва Наталья Александровна (106453) +7 (908) 318-98-10</t>
  </si>
  <si>
    <t>требуется монтаж четырёх дополнительных розеток на следующие рабочие места: 1. Окно 22. Окно 33. 
Окно 44. Окно 5 (касса). Смонтировать новую патч-панель и пронумеровать новые скс-розетки следующими номерами: 109, 110, 111, 112 109 - Окно 5 110 - Окно 4 111 - Окно 3 112 - Окно 2 Новую патч-панель
прикрутить в свободный юнит ниже 110-ой кросс панели #ССМ2025</t>
  </si>
  <si>
    <t>https://disk.yandex.ru/d/jETfnrYcDqmOYg</t>
  </si>
  <si>
    <t>СЗБ-8294-29</t>
  </si>
  <si>
    <t>Заказчик: Акулов Антон Сергеевич (297506) +7 (911) 559-22-54
Сопровождающий на объекте: Денисов Алексей Александрович, +7(981)550-75-99</t>
  </si>
  <si>
    <t>Необходимо организовать 2 розетки СКС для подключения видеокамер в кассе пересчета и в предхранилище</t>
  </si>
  <si>
    <t>https://disk.yandex.ru/d/fn1aEX3a93Cy5g</t>
  </si>
  <si>
    <t>СИБ-3353-36</t>
  </si>
  <si>
    <t xml:space="preserve"> г Анжеро-Судженск ул С.Перовской 3</t>
  </si>
  <si>
    <t>370</t>
  </si>
  <si>
    <t>Заказчик: Белоглазова Любовь Сергеевна (356468) +7 (909) 515-66-15
Сопровождающий на объекте: Белоглазова Любовь Сергеевна (356468) +7 (909) 515-66-15</t>
  </si>
  <si>
    <t>https://disk.yandex.ru/d/3SqEozG7SFRpxA</t>
  </si>
  <si>
    <t>ВВБ-3136-79</t>
  </si>
  <si>
    <t xml:space="preserve"> с Богородск ул Советская 59</t>
  </si>
  <si>
    <t>Заказчик:   Коншин   Андрей   Юрьевич   79824402051/Иванов   Владимир   Александрович,   +7(912)059-16-04 Сопровождающий на объекте: Саркарова Екатерина Константиновна, 8-950-463-9962</t>
  </si>
  <si>
    <t>Для ликвидации хабов в ВСП смонтировать 4 информационные розетки</t>
  </si>
  <si>
    <t>https://disk.yandex.ru/d/NdcWDTAbhXL26w</t>
  </si>
  <si>
    <t xml:space="preserve"> ЦЧБ-8353-16</t>
  </si>
  <si>
    <t xml:space="preserve"> г Орёл ул Полесская 10</t>
  </si>
  <si>
    <t>Заказчик: Вилинский Павел Валерьевич 8-985-339-9622
Сопровождающий на объекте: Ельдецов Дмитрий Александрович (40466Г) +7 (980) 362-14-76-
Пелепейченко Александр Владимирович, +7(915)509-77-43 (сбс)</t>
  </si>
  <si>
    <t>Необходимо  организовать  1  розетку  под  \Wi-fi  (АР06)  в  тамбуре.  СКС  делаем  согласно  координатам указанным в плане! Отклонение от плана требует согласование с Wi-fi отделом (Вилинский Павел
8-985-33-99-622). Тамбур - 50 1-ый этаж</t>
  </si>
  <si>
    <t>https://disk.yandex.ru/d/VlSLMTAen-dk7w</t>
  </si>
  <si>
    <t>ВВБ-3137-28</t>
  </si>
  <si>
    <t xml:space="preserve"> г  Глазов  ул  Калинина  4,1-ый  этаж,  Комната  дежурного
инкассатора</t>
  </si>
  <si>
    <t>Заказчик: Никитин Алексей Васильевич +7 (965) 848-85-64
Сопровождающий на объекте: Главатских Александр Анатольевич, +7(912)443-16-07</t>
  </si>
  <si>
    <t>Два порта СКС для \Wi-fi на потолке. В комнате дежурного инкассатора и в классе. Для точек доступа 04 и 05 - указаны на плане во вложении.</t>
  </si>
  <si>
    <t>https://disk.yandex.ru/d/iH6h79uDDMJtVg</t>
  </si>
  <si>
    <t xml:space="preserve"> ЦЧБ-3545-38</t>
  </si>
  <si>
    <t>Заказчик: Середин Евгений Николаевич (399983) +7 (910) 732-14-66
Сопровождающий на объекте: Кузнецов Евгений Юрьевич, +7(980)540-24-05</t>
  </si>
  <si>
    <t xml:space="preserve">Необходима организация 4 портов СКС в Принт-зоне в соответствии с картой 2-ой этаж Коридор - 1/1 </t>
  </si>
  <si>
    <t>https://disk.yandex.ru/d/s0sE1XvTCg8uWg</t>
  </si>
  <si>
    <t xml:space="preserve"> ЦЧБ-3545-39</t>
  </si>
  <si>
    <t xml:space="preserve"> г Бутурлиновка ул Ленина 49</t>
  </si>
  <si>
    <t>Заказчик: Середин Евгений Николаевич+7 (910) 732-14-66
Сопровождающий на объекте: Рудавина Наталья Викторовна 8-960-109-6105 ЗРО Колембет Татьяна
Юрьевна 8-908-135-7290 сервисмен</t>
  </si>
  <si>
    <t>Необходима  организация  заливочного  стенда  АРМ  технологическое  рабочее  место  -  6  портов  СКС  1-ый этаж Кабинет - 3</t>
  </si>
  <si>
    <t>https://disk.yandex.ru/d/ZzLRcNPt01onPA</t>
  </si>
  <si>
    <t>ПВБ-7593-115</t>
  </si>
  <si>
    <t>с Ключевка ул Советская 21 Этаж: 1-ый этаж Помещение: Клиентский зал по обслуживанию ФЛ/ЮЛ - 3</t>
  </si>
  <si>
    <t>Заказчик: Маймур Татьяна Викторовна (865819) +7 (987) 848-13-56
Сопровождающий на объекте: Маймур Татьяна Викторовна (865819) +7 (987) 848-13-56</t>
  </si>
  <si>
    <t>https://disk.yandex.ru/d/ZRl0qfIb_Rh2kQ</t>
  </si>
  <si>
    <t xml:space="preserve"> ЦЧБ-3545-40</t>
  </si>
  <si>
    <t>96</t>
  </si>
  <si>
    <t xml:space="preserve"> г Воронеж ул Электровозная 256</t>
  </si>
  <si>
    <t>Заказчик: Кореева Екатерина Сергеевна (406984) +7 (908) 134-25-31
Сопровождающий на объекте: Кореева Екатерина Сергеевна (406984) +7 (908) 134-25-31</t>
  </si>
  <si>
    <t>Требуется монтаж 2 портов СКС (на плане квадрат - серверная, овал - место монтажа розетки скс) Порты СКС нужно сделать в одном месте#ССМ2025</t>
  </si>
  <si>
    <t>https://disk.yandex.ru/d/0TWkyR_8Esy6PQ</t>
  </si>
  <si>
    <t>СИБ-3358-54</t>
  </si>
  <si>
    <t>с Новокарасук ул 50 лет Октября 16</t>
  </si>
  <si>
    <t>Заказчик: Мыльникова Марина Михайловна (1725059) +7 (923) 686-18-91
Сопровождающий на объекте: Мыльникова Марина Михайловна (1725059) +7 (923) 686-18-91</t>
  </si>
  <si>
    <t>https://disk.yandex.ru/d/QJ43yUGkCYl-oQ</t>
  </si>
  <si>
    <t>СЗБ-8382-28</t>
  </si>
  <si>
    <t xml:space="preserve"> п Борок ул Советская 19а</t>
  </si>
  <si>
    <t>Заказчик: Платонова Ольга Николаевна (1825851) +7 (921) 533-51-14
Сопровождающий на объекте: Платонова Ольга Николаевна (1825851) +7 (921) 533-51-14</t>
  </si>
  <si>
    <t>https://disk.yandex.ru/d/JyU89TUfOQGF7w</t>
  </si>
  <si>
    <t xml:space="preserve"> ЦЧБ-3545-41</t>
  </si>
  <si>
    <t xml:space="preserve">  рп  Ольховатка  ул  Пролетарская  3  Этаж: 1-ый этаж Помещение: Кабинет - 1</t>
  </si>
  <si>
    <t>Заказчик: Липадкина Елена Николаевна (1290878) +7 (920) 425-05-99
Сопровождающий на объекте: Липадкина Елена Николаевна (1290878) +7 (920) 425-05-99</t>
  </si>
  <si>
    <t>https://disk.yandex.ru/d/86vYU9NaCQ93mg</t>
  </si>
  <si>
    <t xml:space="preserve"> СИБ-3356-35 </t>
  </si>
  <si>
    <t>0634</t>
  </si>
  <si>
    <t xml:space="preserve"> с Кожаны мкр N 1 зд29</t>
  </si>
  <si>
    <t>Заказчик: Воробьёва Светлана Владимировна (2159899) +7 (923) 372-31-17
Сопровождающий на объекте: Воробьёва Светлана Владимировна (2159899) +7 (923) 372-31-17</t>
  </si>
  <si>
    <t>https://disk.yandex.ru/d/TtQuF5yAnuHS1Q</t>
  </si>
  <si>
    <t>ЦЧБ-3545-43</t>
  </si>
  <si>
    <t>900</t>
  </si>
  <si>
    <t>Заказчик: Середин Евгений Николаевич (399983) +7 (910) 732-14-66
Сопровождающий на объекте: Середин Евгений Николаевич (399983) +7 (910) 732-14-66</t>
  </si>
  <si>
    <t xml:space="preserve"> г Острогожск ул Карла Маркса 6</t>
  </si>
  <si>
    <t>Необходима организация заливочного стенда АРМ - 6 портов СКС</t>
  </si>
  <si>
    <t>https://disk.yandex.ru/d/ug6FRoA8OXKfAA</t>
  </si>
  <si>
    <t>https://disk.yandex.ru/d/p-t17MfqL7Sy7w</t>
  </si>
  <si>
    <t>СЗБ-3313-08</t>
  </si>
  <si>
    <t>СЗБ-3313-31</t>
  </si>
  <si>
    <t>с  Усть-Цильма  ул  Новый  Квартал  16  Этаж: 1-ый этаж Помещение: Клиентский зал по обслуживанию ФЛ/ЮЛ -11</t>
  </si>
  <si>
    <t>Заказчик: Паршукова Наталья Алексеевна (1422017) +7 (980) 988-74-31
Сопровождающий на объекте: Паршукова Наталья Алексеевна (1422017) +7 (980) 988-74-31</t>
  </si>
  <si>
    <t>https://disk.yandex.ru/d/8bMkShsHu5VxWw</t>
  </si>
  <si>
    <t>СИБ-3357-08</t>
  </si>
  <si>
    <t xml:space="preserve"> г. Черногорск, пр-кт Космонавтов, 35к2</t>
  </si>
  <si>
    <t>Заказчик: Лейман Наталья Андреевна 8-983-372-2883
Сопровождающий на объекте: Филиппова Наталья Алексеевна 8-906-191-5424</t>
  </si>
  <si>
    <t>Организация нового рабочего места.</t>
  </si>
  <si>
    <t>https://disk.yandex.ru/d/s_GyQy7rKHQ3sA</t>
  </si>
  <si>
    <t>СИБ-3356-34</t>
  </si>
  <si>
    <t>704</t>
  </si>
  <si>
    <t>г Норильск ул Диксона 5</t>
  </si>
  <si>
    <t>Заказчик: Будаева Арюна Цыденбаловна (819531) +7 (913) 491-50-41
Сопровождающий на объекте: Будаева Арюна Цыденбаловна (819531) +7 (913) 491-50-41</t>
  </si>
  <si>
    <t>Необходима установка 8 портов СКС под сортировочно-счетные машинки за барьером и 1 в кассе</t>
  </si>
  <si>
    <t>https://disk.yandex.ru/d/bP_ONYg7aji66g</t>
  </si>
  <si>
    <t>СИБ-3356-36</t>
  </si>
  <si>
    <t xml:space="preserve"> пгт  Мотыгино  ул  Советская  116  Этаж:  1-ый  этаж Помещение: Клиентский зал по обслуживанию ФЛ/ЮЛ -1</t>
  </si>
  <si>
    <t>Заказчик: Лебедева Любовь Юрьевна (281416) +7 (950) 996-21-51
Сопровождающий на объекте: Лебедева Любовь Юрьевна (281416) +7 (950) 996-21-51</t>
  </si>
  <si>
    <t>https://disk.yandex.ru/d/epQTR401S_xfQQ</t>
  </si>
  <si>
    <t xml:space="preserve"> ВВБ-3136-80 </t>
  </si>
  <si>
    <t>374</t>
  </si>
  <si>
    <t xml:space="preserve"> г Кудымкар ул 50 лет Октября 26</t>
  </si>
  <si>
    <t>Заказчик: Голякова Ольга Викторовна (1326739) +7 (908) 053-66-36
Сопровождающий на объекте: Голякова Ольга Викторовна (1326739) +7 (908) 053-66-36</t>
  </si>
  <si>
    <t>Необходим монтаж 3 портов СКС #ССМ2025</t>
  </si>
  <si>
    <t>https://disk.yandex.ru/d/RCsbZ1DJjH9VRA</t>
  </si>
  <si>
    <t>ПВБ-7593-118</t>
  </si>
  <si>
    <t xml:space="preserve"> с Матвеевка ул Центральная 39А</t>
  </si>
  <si>
    <t>&amp;ССМ2025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</si>
  <si>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https://disk.yandex.ru/d/QQVllWN3BQp-vQ</t>
  </si>
  <si>
    <t>ПВБ-7593-119</t>
  </si>
  <si>
    <t xml:space="preserve"> п Энергетик ул Малиновского 7</t>
  </si>
  <si>
    <t>Заказчик: Мухамадиева Дания Айтчановна (1867199) +7 (922) 531-72-39
Сопровождающий на объекте: Мухамадиева Дания Айтчановна (1867199) +7 (922) 531-72-39</t>
  </si>
  <si>
    <t>https://disk.yandex.ru/d/YQjIpyAavcrLjA</t>
  </si>
  <si>
    <t>ПВБ-7593-120</t>
  </si>
  <si>
    <t xml:space="preserve"> п Кинельский ул Совхозная 34А</t>
  </si>
  <si>
    <t>https://disk.yandex.ru/d/aYyhxif-rZ9g0g</t>
  </si>
  <si>
    <t>СЗБ-8382-29</t>
  </si>
  <si>
    <t>п Можайское нет 31</t>
  </si>
  <si>
    <t>Заказчик: Бондарева Ольга Сергеевна (806759) 8-926-195-8046
Сопровождающий на объекте: Лешукова Анна Вениаминовна (296183) +7 (921) 684-42-70</t>
  </si>
  <si>
    <t>https://disk.yandex.ru/d/Z_tukg8W0F9OjA</t>
  </si>
  <si>
    <t>СИБ-8126-11</t>
  </si>
  <si>
    <t xml:space="preserve"> с Балгазын ул Советская 57Б</t>
  </si>
  <si>
    <t>Заказчик: Хертек Айсу Михайловна (1192803) +7-923-263-3503
Сопровождающий на объекте: Хертек Айсу Михайловна (1192803) +7-923-263-3503</t>
  </si>
  <si>
    <t>Необходимо выполнить монтаж 2 портов СКС(место обозначено на схеме)</t>
  </si>
  <si>
    <t>https://disk.yandex.ru/d/Tu9XHNSJ_EATvw</t>
  </si>
  <si>
    <t xml:space="preserve"> г  Осташков  пр-кт  Ленинский  119а  Этаж: 1-ый этаж Помещение: Операционный зал -1.10</t>
  </si>
  <si>
    <t>СЗБ-8382-30</t>
  </si>
  <si>
    <t>Заказчик: Клепова Анна Николаевна (298338) +7 (921) 257-12-52
Сопровождающий на объекте: Клепова Анна Николаевна (298338) +7 (921) 257-12-52
Комментарий:</t>
  </si>
  <si>
    <t>&amp;ССМ2025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9 портов СКС.</t>
  </si>
  <si>
    <t>https://disk.yandex.ru/d/wv5J9PnXl7jwJw</t>
  </si>
  <si>
    <t>СИБ-3358-55</t>
  </si>
  <si>
    <t>494</t>
  </si>
  <si>
    <t>с  Седельниково  ул  Советская  32  Этаж:  1-ый этаж Помещение: Клиентский зал по обслуживанию ФЛ/ЮЛ - 1</t>
  </si>
  <si>
    <t>Заказчик: Репина Ирина Александровна (1189514) +7 (908) 102-79-29
Сопровождающий на объекте: Репина Ирина Александровна (1189514) +7 (908) 102-79-29</t>
  </si>
  <si>
    <t>https://disk.yandex.ru/d/k7MkiVpmg_oqwA</t>
  </si>
  <si>
    <t>СИБ-3358-57</t>
  </si>
  <si>
    <t xml:space="preserve"> г Омск ул Нефтезаводская 28к4 Этаж: 1-ый этаж</t>
  </si>
  <si>
    <t>Заказчик: Клыпа Елена Виталиевна (107078) +7 (913) 609-78-65
Сопровождающий на объекте: Клыпа Елена Виталиевна (107078) +7 (913) 609-78-65</t>
  </si>
  <si>
    <t>Необходим монтаж 1 порта СКС для ССМ на месте пересчёта. Монтаж порта для ТД wi-fi не требуется. Уровень сигнала в кассе 40ДВт</t>
  </si>
  <si>
    <t>https://disk.yandex.ru/d/jbh30_LPixnYIA</t>
  </si>
  <si>
    <t xml:space="preserve"> СРБ-4244-25</t>
  </si>
  <si>
    <t xml:space="preserve"> г Кимовск ул Шевченко 15/33</t>
  </si>
  <si>
    <t>Заказчик: Стукачева Анна Геннадьевна (1411763)+7 (910) 154-06-12
Сопровождающий на объекте: Стукачева Анна Геннадьевна (1411763) +7 (910) 154-06-12</t>
  </si>
  <si>
    <t>Необходимо установить 4 порта</t>
  </si>
  <si>
    <t>https://disk.yandex.ru/d/dv_yxw2woObdZQ</t>
  </si>
  <si>
    <t>ПВБ-7593-121</t>
  </si>
  <si>
    <t>ПВБ-7593-123</t>
  </si>
  <si>
    <t>г Орск ул Добровольского 25 Этаж: 1-ый этаж Помещение: Клиентский зал по обслуживанию ФЛ/ЮЛ -1</t>
  </si>
  <si>
    <t>Заказчик: Батракова Анжела Сергеевна (1335569) +7 (922) 556-62-13
Сопровождающий на объекте: Батракова Анжела Сергеевна (1335569) +7 (922) 556-62-13</t>
  </si>
  <si>
    <t>https://disk.yandex.ru/d/SsQO7lXDFixDXA</t>
  </si>
  <si>
    <t>СЗБ-8186-20</t>
  </si>
  <si>
    <t>Заказчик: Шабунин Александр Владимирович +7 (906) 224-21-67
Сопровождающий на объекте: Ильин Виталий Владимирович, +7(981)351-40-35</t>
  </si>
  <si>
    <t>Прошу установить сетевую розетку за потолком(скрытно) в максимальной близости к АТМ
60010339/Необходимость  подключения  ОПС  АТМ  к  ЛВЧ  для  обеспечения  стабильного  канала  связи  с центром охраны.</t>
  </si>
  <si>
    <t>https://disk.yandex.ru/d/GFEqQdvDuTxKWQ</t>
  </si>
  <si>
    <t xml:space="preserve">СИБ-3351-15 </t>
  </si>
  <si>
    <t xml:space="preserve"> г Колпашево ул Победы 10/1, 2-ой этаж, Коридор</t>
  </si>
  <si>
    <t>Заказчик: Сухушин Денис Сергеевич +7 (913) 800-38-68
Сопровождающий на объекте: Ваганова Елена Сергеевна 8-913-876-0964</t>
  </si>
  <si>
    <t>В  связи  с  организацией  мест  временного  размещения,  прошу  произвести  монтаж  2  портов  СКС  согласно вложения</t>
  </si>
  <si>
    <t>https://disk.yandex.ru/d/Tv23tMl1Kqoz7g</t>
  </si>
  <si>
    <t>УБ-2402-16</t>
  </si>
  <si>
    <t xml:space="preserve"> г Ханты-Мансийск ул Конева 28</t>
  </si>
  <si>
    <t>Заказчик: Захарова Светлана Александровна (104589) +7 (902) 814-05-08
Сопровождающий на объекте: Захарова Светлана Александровна (104589) +7 (902) 814-05-08</t>
  </si>
  <si>
    <t>Установить 9 портов</t>
  </si>
  <si>
    <t>https://disk.yandex.ru/d/mCcBP9tasnJtDg</t>
  </si>
  <si>
    <t>ПВБ-7593-90</t>
  </si>
  <si>
    <t xml:space="preserve"> г Новотроицк ул Мира 9</t>
  </si>
  <si>
    <t>Заказчик: Сидорова Елена Евгеньевна (813287) +7 (922) 816-18-44
Сопровождающий на объекте: Сидорова Елена Евгеньевна (813287) +7 (922) 816-18-44</t>
  </si>
  <si>
    <t>https://disk.yandex.ru/d/Gm4nOt-6KP3aEQ</t>
  </si>
  <si>
    <t>ПВБ-7593-91</t>
  </si>
  <si>
    <t xml:space="preserve"> с Асекеево ул Чапаева 24</t>
  </si>
  <si>
    <t>Заказчик: Шарафиева Гулия Рафгатовна (865800)</t>
  </si>
  <si>
    <t>https://disk.yandex.ru/d/C31uzJaYrkKbHg</t>
  </si>
  <si>
    <t>СЗБ-8382-34</t>
  </si>
  <si>
    <t xml:space="preserve"> г Устюжна пл Торговая ІА</t>
  </si>
  <si>
    <t>Заказчик: Медведева Надежда Васильевна (291442) +7 (921) 255-33-73
Сопровождающий на объекте: Медведева Надежда Васильевна (291442) +7 (921) 255-33-73</t>
  </si>
  <si>
    <t>WI-Fi  для  8таг1-РО82025  Дополнительный  порт  (1шт)  в  кассе  (круг  с  восклицательным  знаком на  схеме) на потолке для установки ТД \wi-fi</t>
  </si>
  <si>
    <t>https://disk.yandex.ru/d/VXePw6AFT3TGEg</t>
  </si>
  <si>
    <t>СЗБ-8382-33</t>
  </si>
  <si>
    <t xml:space="preserve"> д Березник нет 52а</t>
  </si>
  <si>
    <t>Заказчик: Бусова Ирина Николаевна (294300) +7 (900) 543-55-25
Сопровождающий на объекте: Бусова Ирина Николаевна (294300) +7 (900) 543-55-25</t>
  </si>
  <si>
    <t>Требуется монтаж одного порта &amp;ССМ2025</t>
  </si>
  <si>
    <t>https://disk.yandex.ru/d/GC6NIkonfJR_cw</t>
  </si>
  <si>
    <t xml:space="preserve"> ЮЗБ-3656-08</t>
  </si>
  <si>
    <t xml:space="preserve"> г Керчь ул Маршала Еременко 9</t>
  </si>
  <si>
    <t>Заказчик: Карменова Динара Юрьевна+7 (906) 177-17-41
Сопровождающий на объекте: Карменова Динара Юрьевна+7 (906) 177-17-41</t>
  </si>
  <si>
    <t>Требуется монтаж 9 портов СКС &amp;ССМ2025</t>
  </si>
  <si>
    <t>https://disk.yandex.ru/d/3K9BlS6AJmcegQ</t>
  </si>
  <si>
    <t xml:space="preserve"> СЗБ-8382-35</t>
  </si>
  <si>
    <t>Заказчик: Доршева Наталья Николаевна (1553883) +7 (921) 828-14-69
Сопровождающий на объекте: Доршева Наталья Николаевна (1553883) +7 (921) 828-14-69</t>
  </si>
  <si>
    <t xml:space="preserve">WI-Fi   для  8таг1-РО82025  Дополнительный  порт  (1шт)  в  кассе  (круг  с  восклицательным  знаком  на  схеме) на потолке для установки ТД \WI-Fi </t>
  </si>
  <si>
    <t>https://disk.yandex.ru/d/ZX0gQgG72MMl6g</t>
  </si>
  <si>
    <t xml:space="preserve"> СИБ-3356-39</t>
  </si>
  <si>
    <t xml:space="preserve"> г Красноярск ул Дмитрия Мартынова 18</t>
  </si>
  <si>
    <t>Заказчик: Нижегородова Татьяна Равильевна (267153) +7 (953) 585-98-97
Сопровождающий на объекте: Нижегородова Татьяна Равильевна (267153) +7 (953) 585-98-97</t>
  </si>
  <si>
    <t>Требуется монтаж одного порта в комнате пересчета &amp;ССМ2025</t>
  </si>
  <si>
    <t>https://disk.yandex.ru/d/8Qm0TZll0Jp5hg</t>
  </si>
  <si>
    <t xml:space="preserve"> СИБ-3353-38</t>
  </si>
  <si>
    <t xml:space="preserve"> г Новокузнецк ул Тореза (Заводской р-н) 75</t>
  </si>
  <si>
    <t>Заказчик: Антоненко Алеся Юрьевна (1809444) +7 (951) 590-15-35
Сопровождающий на объекте: Антоненко Алеся Юрьевна (1809444) +7 (951) 590-15-35</t>
  </si>
  <si>
    <t>Требуется монтаж 2 портов СКС. Один в комнате пересчета(окно 7) и 9 окно #ССМ2025</t>
  </si>
  <si>
    <t>https://disk.yandex.ru/d/H57532zRj4IsSA</t>
  </si>
  <si>
    <t xml:space="preserve"> УБ-3394-18</t>
  </si>
  <si>
    <t>г Тюмень ул Рижская 61</t>
  </si>
  <si>
    <t>Заказчик: Гонтарь Павел Викторович (2129159) +7 (982) 929-16-84
Сопровождающий на объекте: Габбасов Вадим Амирович, +7(982)919-55-87</t>
  </si>
  <si>
    <t xml:space="preserve">В данном помещении будут установлены 9 контроллеров зі§иг. Необходимо 9 портов и 2 резервных. </t>
  </si>
  <si>
    <t>https://disk.yandex.ru/d/j1TwznxtzNlGzg</t>
  </si>
  <si>
    <t>ВВБ-3136-83</t>
  </si>
  <si>
    <t>0482</t>
  </si>
  <si>
    <t xml:space="preserve"> с Усть-Кишерть ул Советская 37</t>
  </si>
  <si>
    <t>Заказчик: Кузнецов Ярослав Юрьевич 79809304008
Сопровождающий на объекте: Ольга Викторовна +7 982 498 61 73</t>
  </si>
  <si>
    <t>https://disk.yandex.ru/d/Z8-bem39ral1Sw</t>
  </si>
  <si>
    <t>ВВБ-3136-84</t>
  </si>
  <si>
    <t>ВВБ-3136-81</t>
  </si>
  <si>
    <t>0578</t>
  </si>
  <si>
    <t xml:space="preserve"> с Уинское ул Кирова 5</t>
  </si>
  <si>
    <t>Заказчик: Кузнецов Ярослав Юрьевич 79809304008
Сопровождающий  на  объекте:  Елена  Анатольевна  +7  950  466  87  48,  Каныгин  Василий  Сергеевич, 79194500839</t>
  </si>
  <si>
    <t>Дополнительный порт (1шт) в кассе (круг с восклицательным знаком на РП) на потолке для установки
ТД \Wi-fi</t>
  </si>
  <si>
    <t>https://disk.yandex.ru/d/XwAvq283xXziaQ</t>
  </si>
  <si>
    <t>ВВБ-3136-82</t>
  </si>
  <si>
    <t xml:space="preserve"> с Большая Соснова ул Наумова 9</t>
  </si>
  <si>
    <t>Заказчик: Кузнецов Ярослав Юрьевич 79809304008
Сопровождающий на объекте: Наталья Васильевна +7 952 645 32 70</t>
  </si>
  <si>
    <t>https://disk.yandex.ru/d/T4tSu2Tz2A2Qpw</t>
  </si>
  <si>
    <t xml:space="preserve"> с Днепровка ул Ленинская 6</t>
  </si>
  <si>
    <t>&amp;ССМ2025 Монтаж 1 Порта</t>
  </si>
  <si>
    <t>https://disk.yandex.ru/d/w9_k8wytUOK1_A</t>
  </si>
  <si>
    <t>СИБ-3353-39</t>
  </si>
  <si>
    <t>333</t>
  </si>
  <si>
    <t>с Малая Салаирка пер Школьный зд18</t>
  </si>
  <si>
    <t>Заказчик: Сергунцова Ирина Михайловна (1379549) +7 (904) 995-93-50
Сопровождающий на объекте: Сергунцова Ирина Михайловна (1379549) +7 (904) 995-93-50</t>
  </si>
  <si>
    <t>Монтаж одной розетки</t>
  </si>
  <si>
    <t>https://disk.yandex.ru/d/ENKlXquAl65X_Q</t>
  </si>
  <si>
    <t>СИБ-3356-33</t>
  </si>
  <si>
    <t>Заказчик: Рунц Светлана Владимировна (268695) +7 (950) 966-51-92
Сопровождающий на объекте: Рунц Светлана Владимировна (268695) +7 (950) 966-51-92</t>
  </si>
  <si>
    <t>Установить 3 порта СКС под ССМ</t>
  </si>
  <si>
    <t>https://disk.yandex.ru/d/_IhrB3AxgDxcsA</t>
  </si>
  <si>
    <t>г Котлас ул Кузнецова 16,1-ый этаж, Гаражный бокс</t>
  </si>
  <si>
    <t>Заказчик:  Вилинский  Павел  8-985-33-99-622,  Шестаков  Евгений  Владимирович  +7  (911)  588-01-02 
Сопровождающий на объекте:</t>
  </si>
  <si>
    <t>Необходимо организовать 1 розетку под \ Wi-fi (АР05) в гараже. СКС делаем согласно координатам указанным в плане! Отклонение от плана требует согласование с wi-fi отделом (Вилинский Павел 8-985-33-99-622</t>
  </si>
  <si>
    <t>https://disk.yandex.ru/d/Wu23U2F2xoL9Aw</t>
  </si>
  <si>
    <t>СРБ-4244-32</t>
  </si>
  <si>
    <t xml:space="preserve"> г. Тула, пл. Крестовоздвиженская, 1</t>
  </si>
  <si>
    <t>Заказчик: Рязанин Денис Федорович 8-980-012-5256
Сопровождающий на объекте: Комаров Кирилл Юрьевич +7-915-780-1551</t>
  </si>
  <si>
    <t>Необходимо 2 розетки под новое рабочее место</t>
  </si>
  <si>
    <t>https://disk.yandex.ru/d/1gDKaskiofJdeA</t>
  </si>
  <si>
    <t>СИБ-3358-59</t>
  </si>
  <si>
    <t>0380</t>
  </si>
  <si>
    <t xml:space="preserve"> рп Полтавка, ул. Комсомольская, 11А</t>
  </si>
  <si>
    <t>Заказчик: Штырков Михаил Федорович 8-999-454-1510
Сопровождающий на объекте: Бойко Марина Валерьевна 8-923-049-1808</t>
  </si>
  <si>
    <t>Требуется демонтировать не целевые включения в 8634 СИБрп Полтавка ул. Комсомольская, дом 1 ІА в количестве 4 патчкордов. Переписка была с Хадыкиным М. А. При закрытии\решении заявки прошу предоставить этаж, номер помещения для СБС и номера розеток в кабинете (все кроссированные) в ответе или отправьте на почту MFShtyrkov@omega.sbr.ru, а так же внести изменения в КЖ.</t>
  </si>
  <si>
    <t>https://disk.yandex.ru/d/KB4DODPvwCuCOA</t>
  </si>
  <si>
    <t>ПВБ-7593-124</t>
  </si>
  <si>
    <t>0451</t>
  </si>
  <si>
    <t xml:space="preserve"> п Ясногорский ул Шканова 17 Этаж: 1-ый этаж</t>
  </si>
  <si>
    <t>Заказчик: Полещук Антонина Владимировна (450197) +7 (919) 868-13-74
Сопровождающий на объекте: Полещук Антонина Владимировна (450197) +7 (919) 868-13-74</t>
  </si>
  <si>
    <t>Требуется монтаж 1 порта СКС (закассовое пространство) &amp;ССМ2025</t>
  </si>
  <si>
    <t>https://disk.yandex.ru/d/yWnDRuOG6P8piw</t>
  </si>
  <si>
    <t>СЗБ-8382-32</t>
  </si>
  <si>
    <t xml:space="preserve"> п Васильевское ул Молодежная 8</t>
  </si>
  <si>
    <t>Заказчик: Щеглова Анна Владимировна (291827) +7 (911) 516-17-27
Сопровождающий на объекте: Щеглова Анна Владимировна (291827) +7 (911) 516-17-27</t>
  </si>
  <si>
    <t>https://disk.yandex.ru/d/r8OeJALaljt1SA</t>
  </si>
  <si>
    <t>СИБ-3356-38</t>
  </si>
  <si>
    <t>пгт Подтесово пер Заводской 5</t>
  </si>
  <si>
    <t>Заказчик: Нафикова Мария Маратовна (2064693) +7 (950) 405-98-27
Сопровождающий на объекте: Нафикова Мария Маратовна (2064693) +7 (950) 405-98-27</t>
  </si>
  <si>
    <t>Необходимо установить 2 порта СКС для ССМ</t>
  </si>
  <si>
    <t>https://disk.yandex.ru/d/u4jMLH_il6S6IQ</t>
  </si>
  <si>
    <t xml:space="preserve"> УБ-3394-19 </t>
  </si>
  <si>
    <t xml:space="preserve"> с. Вагай, ул. Крупской, 23</t>
  </si>
  <si>
    <t>Заказчик: Скотникова Дина Наркисовна 8-912-928-6991
Сопровождающий на объекте: Сидоренко Ирина Владимировна 8-912-387-3959</t>
  </si>
  <si>
    <t>в связи с проведением переформата\обособления ,  22.08.25: - демонтаж и вывоз межстенных  УС,  2шт - поставка и монтаж нового  банкомата (отдельностоящего)в клиентском зале (возле двери с помещением сервисного обслуживания банкоматов)</t>
  </si>
  <si>
    <t>https://disk.yandex.ru/d/Qhud1_qQILttKg</t>
  </si>
  <si>
    <t>г Кунгур ул Гоголя 13</t>
  </si>
  <si>
    <t>Заказчик: Куныпин Александр Борисович (801623) +7 (912) 490-92-96
Сопровождающий на объекте: Куныпин Александр Борисович (801623) +7 (912) 490-92-96</t>
  </si>
  <si>
    <t>Необходима установка 2х портов СКС. Один в комнате пересчёта. Второй в тумбочке за СМО 23 окно &amp;ССМ2025</t>
  </si>
  <si>
    <t>https://disk.yandex.ru/d/X5IGFAdhTo8mYA</t>
  </si>
  <si>
    <t>СЗБ-8382-37</t>
  </si>
  <si>
    <t xml:space="preserve"> с Кичменгский Городок ул Центральная 4</t>
  </si>
  <si>
    <t>Заказчик: Мелентьева Ирина Сергеевна (сервисмен) +7 (981) 432-11-74
Сопровождающий на объекте: Пахолкова Марина Леонидовна 8-911-443-0611</t>
  </si>
  <si>
    <t>Необходимы информационные розетки для подключения точки доступа \wi-fi</t>
  </si>
  <si>
    <t>https://disk.yandex.ru/d/d7gcjLnf19tstw</t>
  </si>
  <si>
    <t xml:space="preserve"> СРБ-4244-33</t>
  </si>
  <si>
    <t>Заказчик: Комаров Юрий Алексеевич +7 (919) 082-17-20
Сопровождающий на объекте: Гольцев Александр Юрьевич, +7(910)580-09-39</t>
  </si>
  <si>
    <t xml:space="preserve">В связи с переносом АСО, расположенного вне кроссового помещения, из к.2.38 (кабинет ТЗС и заливочная СБС кампуса ЦСКО) в кроссовую 2-3, необходима модернизация СКС и создание дополнительных портов. Си (медь), 24 порта. Планировку 2 этажа здания с предполагаемым местом настенного монтажа розеток в коробах и кроссовой 2-3 - прилагается. </t>
  </si>
  <si>
    <t>https://disk.yandex.ru/d/Ss-9D3stooqXrg</t>
  </si>
  <si>
    <t>Демонтаж существующего телекоммуникационного шкафа и смонтированного в него оборудования СКС, с последующим
монтажом оборудования СКС в новый телекоммуникационный шкаф</t>
  </si>
  <si>
    <t>СИБ-3358-56</t>
  </si>
  <si>
    <t>356</t>
  </si>
  <si>
    <t xml:space="preserve"> рп Любинский ул Почтовая 4</t>
  </si>
  <si>
    <t>Заказчик: Щередина Светлана Александровна (109287) +7 (913) 978-03-60
Сопровождающий на объекте: Щередина Светлана Александровна (109287) +7 (913) 978-03-60</t>
  </si>
  <si>
    <t>https://disk.yandex.ru/d/kywbuceuIzAhsg</t>
  </si>
  <si>
    <t>УБ-3394-20</t>
  </si>
  <si>
    <t>286</t>
  </si>
  <si>
    <t>с Бердюжье ул Кирова 11 Этаж: 1-ый этаж
Помещение: Операционный зал - 1</t>
  </si>
  <si>
    <t>Заказчик: Никитина Кристина Андреевна (1519597) +7 (912) 390-12-33
Сопровождающий на объекте: Никитина Кристина Андреевна (1519597) +7 (912) 390-12-33</t>
  </si>
  <si>
    <t>https://disk.yandex.ru/d/v7O5vEuDTADkAA</t>
  </si>
  <si>
    <t>СИБ-3355-87</t>
  </si>
  <si>
    <t xml:space="preserve">  с  Родино  ул  Ленина  222  Этаж: 1-ый этаж Помещение: Клиентский зал по обслуживанию ФЛ/ЮЛ - 0</t>
  </si>
  <si>
    <t>Заказчик: Пуховец Светлана Анатольевна (1818180) +7 (962) 790-34-87
Сопровождающий на объекте: Пуховец Светлана Анатольевна (1818180) +7 (962) 790-34-87</t>
  </si>
  <si>
    <t>&amp;ССМ2025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3 порта СКС.</t>
  </si>
  <si>
    <t>https://disk.yandex.ru/d/SZ5lbnsjgImP4g</t>
  </si>
  <si>
    <t>ВВБ-3136-85</t>
  </si>
  <si>
    <t>с Путино ул Советская 15</t>
  </si>
  <si>
    <t>Заказчик: Коншин Андрей Юрьевич +7 982 440 20 51
Сопровождающий на объекте: Гилёва Ирина Михайловна 8-952-643-2826</t>
  </si>
  <si>
    <t>https://disk.yandex.ru/d/mMY2JW4L9dO1hg</t>
  </si>
  <si>
    <t>ВВБ-3136-86</t>
  </si>
  <si>
    <t xml:space="preserve"> г Чайковский ул Советская 11</t>
  </si>
  <si>
    <t>Заказчик: Вронских Алексей Александрович 8-55111723
Сопровождающий на объекте: Шабалина Ирина Владимировна 8-922-319-6832 (ЗРВСП)</t>
  </si>
  <si>
    <t>Необходим монтаж 3 портов СКС для дополнительных точек доступа wi-fi ТД5, ТД6, ТД7.</t>
  </si>
  <si>
    <t>https://disk.yandex.ru/d/CVyWhLH_pIwBOQ</t>
  </si>
  <si>
    <t>ББ-2932-42</t>
  </si>
  <si>
    <t xml:space="preserve"> г Чита ул Журавлева 20</t>
  </si>
  <si>
    <t>Заказчик: Бондарева Ольга Сергеевна (806759) +7(926)-195-8046
Сопровождающий на объекте: Сенотрусова Марина Олеговна (121355) +7 (914) 474-94-93</t>
  </si>
  <si>
    <t>&amp;ССМ2025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5 портов СКС. Порты СКС на плане отмечены черными квадратами.</t>
  </si>
  <si>
    <t>https://disk.yandex.ru/d/j-APMB2LHpvYDw</t>
  </si>
  <si>
    <t>ВВБ-3136-87</t>
  </si>
  <si>
    <t xml:space="preserve"> г  Кудымкар  ул  Калинина  38, пост охраны</t>
  </si>
  <si>
    <t>Заказчик:  Иванов  Олег  Владимирович  79024781134,  Плотников  Василий  Николаевич  +7  902  478  11  34, 8-912-595-9411
Сопровождающий на объекте: Дитерле Максим Викторович (СБС) +7(919)700-14-55</t>
  </si>
  <si>
    <t>https://disk.yandex.ru/d/uLMIXiF3b3drCg</t>
  </si>
  <si>
    <t>ЦЧБ-3549-30</t>
  </si>
  <si>
    <t xml:space="preserve"> г Елец ул Радиотехническая 5</t>
  </si>
  <si>
    <t>Заказчик: Миленина Валентина Николаевна (403648)
Сопровождающий на объекте: Едемская Евгения Владимировна 8-919-168-6248</t>
  </si>
  <si>
    <t>https://disk.yandex.ru/d/RVanSss-drQs0Q</t>
  </si>
  <si>
    <t xml:space="preserve"> СЗБ-8382-39</t>
  </si>
  <si>
    <t>Заказчик: Бондарева Ольга Сергеевна (806759) +7(926)-195-8046
Сопровождающий на объекте: Гладина Марина Анатольевна (295621) +7 (921) 722-89-82</t>
  </si>
  <si>
    <t xml:space="preserve"> г Грязовец ул Обнорского 64</t>
  </si>
  <si>
    <t>Установить 1 СКС порт для ССМ</t>
  </si>
  <si>
    <t>https://disk.yandex.ru/d/vinP2vz-30q_pA</t>
  </si>
  <si>
    <t xml:space="preserve"> СЗБ-8382-31</t>
  </si>
  <si>
    <t>Заказчик: Кузнецова Наталья Васильевна (294890) +7 (906) 297-74-48
Сопровождающий на объекте: Кузнецова Наталья Васильевна (294890) +7 (906) 297-74-48</t>
  </si>
  <si>
    <t>Необходимо установить 3 порта СКС для ССМ</t>
  </si>
  <si>
    <t>https://disk.yandex.ru/d/K1LGrocxff9UHA</t>
  </si>
  <si>
    <t xml:space="preserve"> перемещение, восстановление ранее используемых портов в пределах помещения, (за порт)</t>
  </si>
  <si>
    <t>Базовая стоимость работ за 1 (один) оптический дуплексный порт (Два волокна) категории OS2, OM3</t>
  </si>
  <si>
    <t xml:space="preserve"> СРБ-4244-35</t>
  </si>
  <si>
    <t>Заказчик: Куликов Евгений Владимирович (1750450)</t>
  </si>
  <si>
    <t>В связи с переносом АСО, расположенного вне кроссового помещения, из к. 1.22.1 (центральный пост
охраны, 1 этаж) из шкафа ТСВ в кроссовую 2-3, необходима модернизация СКС и создание дополнительных портов. Си (медь), 24 порта. Планировку 1 этажа здания с предполагаемым местом монтажа патчпанели в
ТКШ ТСВ и кроссовой 2-3 на 2 этаже - прилагается. Спасибо</t>
  </si>
  <si>
    <t>https://disk.yandex.ru/d/GNh_v1ws4cgXlg</t>
  </si>
  <si>
    <t>ББ-2932-44</t>
  </si>
  <si>
    <t xml:space="preserve"> с Нижний Цасучей ул Комсомольская 80</t>
  </si>
  <si>
    <t>Заказчик: Леонова Елена Александровна (107875) +7 (914) 929-49-95
Сопровождающий на объекте: Цуленкова Анна Александровна 8-914-474-1875</t>
  </si>
  <si>
    <t>&amp;ССМ2025 Монтаж 3 портов</t>
  </si>
  <si>
    <t>https://disk.yandex.ru/d/c9fQe7AIm8mJTg</t>
  </si>
  <si>
    <t>СЗБ-8294-31</t>
  </si>
  <si>
    <t>197</t>
  </si>
  <si>
    <t xml:space="preserve"> Брин-Наволок ул Набережная 39А</t>
  </si>
  <si>
    <t>Заказчик: Галкина Марина Михайловна (294957) +7 (900) 914-79-64
Сопровождающий на объекте: Галкина Марина Михайловна (294957) +7 (900) 914-79-64</t>
  </si>
  <si>
    <t>Необходимо произвести монтаж СКС для ССМ в кол-во 1 порт</t>
  </si>
  <si>
    <t>https://disk.yandex.ru/d/P6atFj2nw4pOog</t>
  </si>
  <si>
    <t>СЗБ-3313-32</t>
  </si>
  <si>
    <t>Заказчик: Дежурный по WI-FI +7 (982) 644-39-66</t>
  </si>
  <si>
    <t xml:space="preserve">Необходимо восстановить трассу СКС от коммутатора до точки АР01. Схему РП прилагаю. </t>
  </si>
  <si>
    <t>https://disk.yandex.ru/d/R28-WBFGXnaoKg</t>
  </si>
  <si>
    <t>ПВБ-7593-125</t>
  </si>
  <si>
    <t xml:space="preserve"> г. Оренбург, ул. Володарского, 16</t>
  </si>
  <si>
    <t>Заказчик: Пошвин Олег Анатольевич 8-919-844-4888
Сопровождающий на объекте: Баширов Зиннур Рустамович +7-987-771-9883</t>
  </si>
  <si>
    <t>Для организации рабочих  мест в кабинете 4.07  необходимо  7 сетевых розеток (из них: 3 розетки в omega,  4  розетки sigma (из них: 2  розетки под стенды Форензика)).  Также нужны розетки с &amp;дио1;чистым&amp;диоІ; питанием, на случай отключения электроэнергии.</t>
  </si>
  <si>
    <t>https://disk.yandex.ru/d/ba4kUBOQCd7u6g</t>
  </si>
  <si>
    <t xml:space="preserve"> УБ-7461-30</t>
  </si>
  <si>
    <t xml:space="preserve"> г. Новый Уренгой, мкр Дружба, 3</t>
  </si>
  <si>
    <t>Заказчик: Королева Алиса Юрьевна 8-980-065-1321
Сопровождающий на объекте: Королева Алиса Юрьевна 8-980-065-1321</t>
  </si>
  <si>
    <t>В кассе ВСП только одна розетка СКС с оголёнными проводами, ее нужно заменить и добавить еще, в общей сложности 5  штук.  В кассе нет возможности подключить оргтехнику  для работы.  Офис обслуживает ВИП клиентов, а рабочий процесс заторможен и выглядит неуклюже.</t>
  </si>
  <si>
    <t>https://disk.yandex.ru/d/1ypcbnTDRyz1XQ</t>
  </si>
  <si>
    <t>ПВБ-7593-117</t>
  </si>
  <si>
    <t xml:space="preserve"> п Экспериментальный ул Культурная 9</t>
  </si>
  <si>
    <t>ССМ2025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t>
  </si>
  <si>
    <t>https://disk.yandex.ru/d/B_Tz8hIZ37evPw</t>
  </si>
  <si>
    <t xml:space="preserve"> УБ-3394-21</t>
  </si>
  <si>
    <t>176</t>
  </si>
  <si>
    <t xml:space="preserve"> г Тюмень ул Пермякова 63</t>
  </si>
  <si>
    <t>Заказчик: Аллахвердиева Айнур Яшар кызы (2064464) +7 (912) 399-64-97
Сопровождающий на объекте: Аллахвердиева Айнур Яшар кызы (2064464) +7 (912) 399-64-97</t>
  </si>
  <si>
    <t>\Wi-fi для 8таг1-РО82025 Дополнительный порт в кассе на потолке для установки ТД \WI-FI</t>
  </si>
  <si>
    <t>https://disk.yandex.ru/d/sVTRIVooEkGPUQ</t>
  </si>
  <si>
    <t>СИБ-3351-16</t>
  </si>
  <si>
    <t>с Могочино ул Октябрьская 8 Этаж: 1-ый этаж</t>
  </si>
  <si>
    <t>Заказчик: Зиновик Светлана Анатольевна (340044) +7 (913) 884-92-56
Сопровождающий на объекте: Зиновик Светлана Анатольевна (340044) +7 (913) 884-92-56</t>
  </si>
  <si>
    <t>Требуется  монтаж  2  портов  СКС  для  подключения  счетно-сортировальных  машин  (ССМ)  на  рабочих  местах ВСП.</t>
  </si>
  <si>
    <t>https://disk.yandex.ru/d/2CaKW3N82Uc6IA</t>
  </si>
  <si>
    <t>СИБ-3356-37</t>
  </si>
  <si>
    <t>0606</t>
  </si>
  <si>
    <t xml:space="preserve"> с Березовское ул Советская 61А</t>
  </si>
  <si>
    <t>Заказчик: Кирюхина Светлана Викторовна (281520) +7 (923) 316-21-00
Сопровождающий на объекте: Кирюхина Светлана Викторовна (281520) +7 (923) 316-21-00</t>
  </si>
  <si>
    <t>https://disk.yandex.ru/d/VefVUeqtO88VYg</t>
  </si>
  <si>
    <t xml:space="preserve"> ВВБ-3137-29</t>
  </si>
  <si>
    <t>Заказчик: Суббота Сергей Владимирович 8-902-839-9446
Сопровождающий на объекте: Главатских Александр Анатольевич, +7(912)443-16-07</t>
  </si>
  <si>
    <t>Новое рабочее место касса пересчета. Обязательно созвониться с Суббота Сергей Владимирович 8-902-839-9446 (покажет место)</t>
  </si>
  <si>
    <t>https://disk.yandex.ru/d/Noy7utyioeo73g</t>
  </si>
  <si>
    <t>СРБ-4240-25</t>
  </si>
  <si>
    <t xml:space="preserve"> г Тверь пр-кт Чайковского 35</t>
  </si>
  <si>
    <t>Заказчик: Бондарева Ольга Сергеевна (806759) +7(926)-195-8046
Сопровождающий на объекте: Дмитриева Екатерина Викторовна (1935785) +7 (903) 804-17-99</t>
  </si>
  <si>
    <t>https://disk.yandex.ru/d/73AREUO12b345Q</t>
  </si>
  <si>
    <t xml:space="preserve"> СРБ-4244-34 </t>
  </si>
  <si>
    <t>г Киреевск ул Мира 17Г</t>
  </si>
  <si>
    <t>Заказчик: Бойкова Ирина Геннадьевна (361859) +7 (909) 262-72-40
Сопровождающий на объекте: Бойкова Ирина Геннадьевна (361859) +7 (909) 262-72-40</t>
  </si>
  <si>
    <t>WI-FI для 8таг1-РО82025 Дополнительный порт (1шт) в кассе на потолке для установки ТД WI-FI</t>
  </si>
  <si>
    <t>https://disk.yandex.ru/d/NzAgxQzqi_ccpw</t>
  </si>
  <si>
    <t>ББ-2933-31</t>
  </si>
  <si>
    <t xml:space="preserve"> с Татаурово ул Трактовая 15</t>
  </si>
  <si>
    <t>Заказчик: Леонова Елена Александровна (107875) +7 (914) 929-49-95
Сопровождающий на объекте: Резникова Юлия Сергеевна 8-50291584</t>
  </si>
  <si>
    <t>&amp;ССМ2025 установка 1 сетевой розетки в кассу</t>
  </si>
  <si>
    <t>https://disk.yandex.ru/d/DXGwU8bFWsa03g</t>
  </si>
  <si>
    <t xml:space="preserve">СИБ-3358-60 </t>
  </si>
  <si>
    <t>346</t>
  </si>
  <si>
    <t>д Родная Долина ул 40 лет Победы 10</t>
  </si>
  <si>
    <t>Заказчик: Нейфельд Лидия Яковлевна (919460) +7 (923) 687-15-90
Сопровождающий на объекте: Нейфельд Лидия Яковлевна (919460) +7 (923) 687-15-90</t>
  </si>
  <si>
    <t>Требуется установка 1 порта с маркировкой РМ5</t>
  </si>
  <si>
    <t>https://disk.yandex.ru/d/_pOcs5bWVjUXTQ</t>
  </si>
  <si>
    <t xml:space="preserve"> с Кичменгский Городок ул Центральная 4 Этаж: 1-ый этаж</t>
  </si>
  <si>
    <t>Заказчик: Пахолкова Марина Леонидовна (297384) +7 (911) 443-06-11
Сопровождающий на объекте: Пахолкова Марина Леонидовна (297384) +7 (911) 443-06-11</t>
  </si>
  <si>
    <t>Требуется монтаж 7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</si>
  <si>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https://disk.yandex.ru/d/QZzOS5NVo2p1gw</t>
  </si>
  <si>
    <t>ПВБ-7593-127</t>
  </si>
  <si>
    <t xml:space="preserve"> с Плешаново пр-кт Гагарина 29А Этаж: 1-ый этаж</t>
  </si>
  <si>
    <t>Заказчик: Углина Олеся Сергеевна (449632) +7 (909) 603-49-00
Сопровождающий на объекте: Углина Олеся Сергеевна (449632) +7 (909) 603-49-00</t>
  </si>
  <si>
    <t>Требуется  монтаж  3  портов  СКС  для  подключения  счетно-сортировальных  машин  (ССМ)  на  рабочих  местах ВСП.</t>
  </si>
  <si>
    <t>https://disk.yandex.ru/d/CzXjkGB_iurmRw</t>
  </si>
  <si>
    <t>ПВБ-7593-122</t>
  </si>
  <si>
    <t xml:space="preserve"> с Ждановка ул Ленина 1</t>
  </si>
  <si>
    <t>Заказчик: Плечкова Вера Анатольевна (2095273) +7 (922) 855-65-67
Сопровождающий на объекте: Плечкова Вера Анатольевна (2095273) +7 (922) 855-65-67</t>
  </si>
  <si>
    <t>https://disk.yandex.ru/d/4Yek6gbNjVNMvQ</t>
  </si>
  <si>
    <t>Отмена</t>
  </si>
  <si>
    <t xml:space="preserve"> ПВБ-7593-116</t>
  </si>
  <si>
    <t xml:space="preserve"> п Новосергиевка ул Краснопартизанская 16</t>
  </si>
  <si>
    <t>Скирко Людмила Алексеевна (449437) +7 (922) 855-05-85</t>
  </si>
  <si>
    <t xml:space="preserve"> ПВБ-7593-128</t>
  </si>
  <si>
    <t>с Кулагино ул Центральная 32</t>
  </si>
  <si>
    <t>Политкова Светлана Владимировна (445246) +7 (987) 346-88-58</t>
  </si>
  <si>
    <t>Требуется 1 порт СКС (Закассовое пространство) #ССМ2025</t>
  </si>
  <si>
    <t xml:space="preserve"> ПВБ-7593-129</t>
  </si>
  <si>
    <t xml:space="preserve"> с Державино ул Советская 41</t>
  </si>
  <si>
    <t>+7 (800) 707-00-70</t>
  </si>
  <si>
    <t>Требуется монтаж &lt; 1 &gt; порта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t>
  </si>
  <si>
    <t>УБ-5885-62</t>
  </si>
  <si>
    <t xml:space="preserve"> г Сургут пр-кт Мира 1</t>
  </si>
  <si>
    <t xml:space="preserve"> Быкова Екатерина Викторовна (1278845) +7 (922) 442-36-30</t>
  </si>
  <si>
    <t>&amp;ССМ2025 Монтаж 4 портов</t>
  </si>
  <si>
    <t>СИБ-3353-40</t>
  </si>
  <si>
    <t xml:space="preserve"> пгт Мундыбаш ул Ленина зд22</t>
  </si>
  <si>
    <t>Осипова Юлия Евгеньевна (356864) +7 (906) 937-72-68</t>
  </si>
  <si>
    <t>СИБ-3353-41</t>
  </si>
  <si>
    <t>СИБ-3353-42</t>
  </si>
  <si>
    <t>Заказчик: Угаров Евгений Олегович (923386) +7 (923) 604-37-86
Сопровождающий на объекте: Иваненко Римма Владимировна 8-903-984-8256</t>
  </si>
  <si>
    <t>Требуется создать розетку на 6 этаже в каб. 6.19 (РМ 6.19.2) скоммутировать в кроссовой на 5 этаж. (т.к. в кроссовой на 6 этаже нет требуемого VLAN601)</t>
  </si>
  <si>
    <t>399</t>
  </si>
  <si>
    <t xml:space="preserve"> г Новокузнецк пр-кт Бардина (Центральный р-н) 4</t>
  </si>
  <si>
    <t>Холуякова Юлия Викторовна (1006691) +7 (950) 582-26-13</t>
  </si>
  <si>
    <t>Установить 2 порта СКС для ССМ согласно схеме</t>
  </si>
  <si>
    <t>СИБ-3356-40</t>
  </si>
  <si>
    <t>0903</t>
  </si>
  <si>
    <t xml:space="preserve"> г Лесосибирск ул 40 лет Октября 1А/2</t>
  </si>
  <si>
    <t>Бондарева О. С. (806759)
Сопровождающий на объекте: Багаутдинова Флорида Наильевна +7 (950) 408-74-01</t>
  </si>
  <si>
    <t>Wi-Fi  для  Smart-POS2025  Дополнительный  порт  (1шт)  в  кассе  на  потолке  для  установки  ТД  Wi-Fi</t>
  </si>
  <si>
    <t>СИБ-3356-41</t>
  </si>
  <si>
    <t>СИБ-3356-42</t>
  </si>
  <si>
    <t>СИБ-3356-43</t>
  </si>
  <si>
    <t>0909</t>
  </si>
  <si>
    <t xml:space="preserve"> с Ярцево ул Горького 55А</t>
  </si>
  <si>
    <t>Зебзеева Марина Ивановна (1219122) +7 (908) 018-58-73</t>
  </si>
  <si>
    <t>Требуется 1 порт СКС #ССМ2025</t>
  </si>
  <si>
    <t>г Красноярск ул Судостроительная зд90/459</t>
  </si>
  <si>
    <t>Беседина Алёна Сергеевна (275299) +7 (923) 270-09-00</t>
  </si>
  <si>
    <t>г Красноярск пр-кт Молодежный</t>
  </si>
  <si>
    <t>Руденко Наталья Геннадьевна (1005427) +7 (983) 290-50-10</t>
  </si>
  <si>
    <t>#2025 Смонтировать 3 порта для ССМ</t>
  </si>
  <si>
    <t xml:space="preserve">УБ-2402-18 </t>
  </si>
  <si>
    <t>п Солнечный ул Строителей 7ка</t>
  </si>
  <si>
    <t>Керимова Олеся Владимировна (1305133) +7 (932) 433-50-57</t>
  </si>
  <si>
    <t>Требуется  монтаж  4  портов  СКС  для  подключения  счетно-сортировальных  машин  (ССМ)  на  рабочих  местах ВСП.</t>
  </si>
  <si>
    <t>УБ-2402-19</t>
  </si>
  <si>
    <t>г Югорск ул Ленина 12</t>
  </si>
  <si>
    <t>Темирканова Ольга Георгиевна (524922) +7 (929) 242-96-80</t>
  </si>
  <si>
    <t>Установить 1 порт СКС для ТД WIFI на потолке</t>
  </si>
  <si>
    <t>ВВБ-3136-50</t>
  </si>
  <si>
    <t>555</t>
  </si>
  <si>
    <t>п. Куеда, ул. Ленина, д.19</t>
  </si>
  <si>
    <t>Пупышева Анастасия Николаевна (798310) +7 (982) 485-26-21</t>
  </si>
  <si>
    <t>Необходимо установка 2 портов для ССМ согласно схеме</t>
  </si>
  <si>
    <t>ВВБ-3136-88</t>
  </si>
  <si>
    <t>ВВБ-3136-89</t>
  </si>
  <si>
    <t>Дутлова Наталья Владимировна (1788902) Мобильный телефон: +7 (909) 105-85-59</t>
  </si>
  <si>
    <t>Wi-Fi  для  Smart-POS2025  Необходимо  сделать  дополнительный  сетевой  порт  (1шт)  в  кассе  на  потолке  для установки ТД Wi-Fi, согласно прилагаемому плану обследования.</t>
  </si>
  <si>
    <t xml:space="preserve"> г Соликамск б-р Красный 24 Этаж: 1-ый этаж</t>
  </si>
  <si>
    <t xml:space="preserve">  г  Пермь  ул  Мира  122/2  Этаж:  1-ый  этаж</t>
  </si>
  <si>
    <t>Бызова Кристина Витальевна (890174) +7 (950) 477-07-60</t>
  </si>
  <si>
    <t>Wi-Fi  для  Smart-POS2025  Дополнительный  порт  1шт  в  кассе  на  потолке  для  установки  ТД  Wi-Fi</t>
  </si>
  <si>
    <t>СЗБ-8186-21</t>
  </si>
  <si>
    <t>1556</t>
  </si>
  <si>
    <t>г Псков пр-кт Октябрьский 14</t>
  </si>
  <si>
    <t>Шабунин Александр Владимирович (812626) +7 (906) 224-21-67
Сопровождающий на объекте: Ильин Виталий Владимирович, +7(981)351-40-35</t>
  </si>
  <si>
    <t>Прошу смонтировать порты в максимальной близости к ATM 60010349(оставить запас кабеля от стены +10 м/Необходимость подключения ОПС ATM к ЛВС для обеспечения стабильного канала связи с центром
охраны./Порты подключить в правй ТКШ. Подробности можно уточнить у сотрудника СБС</t>
  </si>
  <si>
    <t>СЗБ-8186-22</t>
  </si>
  <si>
    <t>СЗБ-8186-23</t>
  </si>
  <si>
    <t>1700</t>
  </si>
  <si>
    <t>Шабунин Александр Владимирович (812626) +7 (906) 224-21-67
Сопровождающий на объекте: Никитина Елена Сергеевна, +7(911)350-22-08</t>
  </si>
  <si>
    <t xml:space="preserve">Требуется  прокладка  4-х  розеток  СКС  под  потолком  клиентского  зала  максимально  близко  к  Зоне  24 </t>
  </si>
  <si>
    <t>1851</t>
  </si>
  <si>
    <t xml:space="preserve"> Шабунин Александр Владимирович (812626) +7 (906) 224-21-67
Сопровождающий на объекте: Антоненкова Людмила Александровна 8-911-362-5219</t>
  </si>
  <si>
    <t>Прошу  установить  три  скрытных  сетевых  розетки  над  входом  в  офис(под  потолком)  с  стороны  ВСП  для подключения охранных панелей</t>
  </si>
  <si>
    <t>СЗБ-8382-38</t>
  </si>
  <si>
    <t>207</t>
  </si>
  <si>
    <t xml:space="preserve"> с Девятины тракт Архангельский 118</t>
  </si>
  <si>
    <t>Легчанов Сергей Анатольевич
Сопровождающий на объекте: Кузнецов Петр Олегович, +7(911)523-61-62</t>
  </si>
  <si>
    <t>СЗБ-8382-40</t>
  </si>
  <si>
    <t>с Талицы ул Юбилейная 8А</t>
  </si>
  <si>
    <t>Бондарева О. С. (806759)
Сопровождающий на объекте: Озерова Татьяна Владимировна (1444515) +7 (921) 540-20-94</t>
  </si>
  <si>
    <t>&amp;ССМ2025 монтаж 1 порта</t>
  </si>
  <si>
    <t>СЗБ-8382-41</t>
  </si>
  <si>
    <t>СЗБ-8382-42</t>
  </si>
  <si>
    <t>СЗБ-8382-43</t>
  </si>
  <si>
    <t xml:space="preserve"> п Дубровское ул Центральная 2</t>
  </si>
  <si>
    <t>Кукушкина Надежда Валентиновна (1909768) +7 (911) 445-90-16</t>
  </si>
  <si>
    <t>&amp;2025ССМ Монтаж 1 портов</t>
  </si>
  <si>
    <t>СЗБ-8382-44</t>
  </si>
  <si>
    <t xml:space="preserve"> рп Сазонове ул Советская 86Б</t>
  </si>
  <si>
    <t>Сопровождающий на объекте: +7 (921) 058-79-68</t>
  </si>
  <si>
    <t>Установить 2 порта СКС в кассе для ССМ</t>
  </si>
  <si>
    <t xml:space="preserve"> г Вологда ул Ленинградская 136 Этаж: 1-ый этаж</t>
  </si>
  <si>
    <t>Конева Римма Федоровна (816419) +7 (911) 507-11-59</t>
  </si>
  <si>
    <t xml:space="preserve"> п Майский  9</t>
  </si>
  <si>
    <t>Сизова Татьяна Юрьевна (1454236) +7 (911) 502-61-72</t>
  </si>
  <si>
    <t>СРБ-4261-29</t>
  </si>
  <si>
    <t>рп. Кадом</t>
  </si>
  <si>
    <t>Ерохина Светлана Владимировна +7 (920) 981-03-47</t>
  </si>
  <si>
    <t>Требуется монтаж &lt; 3 &gt; порта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 А также монтаж &lt; 1 &gt; порт СКС для подключения POS-терминалов. Способ монтажа: Скрытый. Розетка
будет монтироваться за фальш-потолком, поэтому линию оконечить накладной розеткой плюс патч-корд. Линия от серверной также в гофре впритык к розетке.</t>
  </si>
  <si>
    <t>СРБ-4261-30</t>
  </si>
  <si>
    <t>Капшуков Евгений Юрьевич (1782832) +7 (982) 598-64-66</t>
  </si>
  <si>
    <t>Установить сетевые розетки (26 шт.) и протянуть кабельную линию к местам установки IP видеокамер (камеры будут устанавливаться на места, где сейчас стоят текущие аналоговые камеры). Скроссировать на патч панели. По возникшим вопросам звонить сотруднику УБ Макарову Сергею Владимировичу 89209533300</t>
  </si>
  <si>
    <t>УБ-0283-10</t>
  </si>
  <si>
    <t>г.Курган,ул.Чернореченская, 69</t>
  </si>
  <si>
    <t>Олонцева Анастасия Сергеевна 89091479450</t>
  </si>
  <si>
    <t>Монтаж 2 портов для wi-fi для Smart-POS2025</t>
  </si>
  <si>
    <t>СИБ-3355-88</t>
  </si>
  <si>
    <t>429</t>
  </si>
  <si>
    <t>с Поспелиха ул Советская зд44</t>
  </si>
  <si>
    <t>Фишер Инна Николаевна (350094) +7 (906) 963-31-72</t>
  </si>
  <si>
    <t>Требуется  установить  порт  СКС  в  кассе  существующая  есть  розетка  но  не  работает  перепробросить  или установить новую розетку &amp;ССМ2025</t>
  </si>
  <si>
    <t>ЦЧБ-3545-44</t>
  </si>
  <si>
    <t>Бондарева Ольга Сергеевна (806759) +7(926)-195-8046
Сопровождающий на объекте: Толубаев Владимир Александрович (1518043) +7 (980) 530-96-30</t>
  </si>
  <si>
    <t>&amp;ССМ2025 Монтаж 2 портов</t>
  </si>
  <si>
    <t>ЦЧБ-3545-45</t>
  </si>
  <si>
    <t>ЦЧБ-3545-46</t>
  </si>
  <si>
    <t>ЦЧБ-3545-47</t>
  </si>
  <si>
    <t>ЦЧБ-3545-48</t>
  </si>
  <si>
    <t>ЦЧБ-3545-49</t>
  </si>
  <si>
    <t>ЦЧБ-3545-50</t>
  </si>
  <si>
    <t>Киреева Елена Юрьевна (409061) +7 (910) 757-37-00
Сопровождающий на объекте: Деревянкина Анастасия Михайловна 8-900-948-7237</t>
  </si>
  <si>
    <t>Киреева Елена Юрьевна (409061) +7 (910) 757-37-00
Сопровождающий на объекте: Малютина Яна Борисовна 8-915-855-4435</t>
  </si>
  <si>
    <t>Монтаж 1-го порта для ССМ</t>
  </si>
  <si>
    <t xml:space="preserve"> г Воронеж пр-кт Московский 129/1 Этаж: 1-ый этаж</t>
  </si>
  <si>
    <t>Звягина Елена Николаевна (416477) +7 (908) 137-70-67</t>
  </si>
  <si>
    <t xml:space="preserve"> рп Перелешинский ул Ленина 10А</t>
  </si>
  <si>
    <t>Киреева Елена Юрьевна (409061) +7 (910) 757-37-00
Сопровождающий на объекте: Сливина Марина Александровна 8-950-762-4639</t>
  </si>
  <si>
    <t>Смонтировать 1 порт для ССМ</t>
  </si>
  <si>
    <t xml:space="preserve"> Орлово ул Свободы зд68</t>
  </si>
  <si>
    <t>Киреева Елена Юрьевна (409061) +7 (910) 757-37-00
Сопровождающий на объекте: Бородина Ксения Сергеевна 8-993-728-5143</t>
  </si>
  <si>
    <t>Середин Евгений Николаевич +7 (910) 732-14-66
Сопровождающий на объекте: Васильева Оксана Ивановна 8-920-416-8871</t>
  </si>
  <si>
    <t>Необходима  организация  заливочного  стенда  АРМ  -  технологическое  рабочее  место  6  портов  СКС</t>
  </si>
  <si>
    <t>СИБ-3358-62</t>
  </si>
  <si>
    <t>Бондарева Ольга Сергеевна (806759) +7(926)-195-8046
Сопровождающий на объекте: Куколева Наталья Александровна (114632) +7 (381) 572-15-70</t>
  </si>
  <si>
    <t>Требуется  монтаж  8  портов  СКС  для  подключения  счетно-сортировальных  машин  (ССМ)  на  рабочих  местах ВСП.</t>
  </si>
  <si>
    <t>СИБ-3358-63</t>
  </si>
  <si>
    <t>СИБ-3358-64</t>
  </si>
  <si>
    <t>г Омск ул Гуртьева 37к1</t>
  </si>
  <si>
    <t>Бондарева Ольга Сергеевна (806759) +7(926)-195-8046
Сопровождающий на объекте: Коркина Тамара Станиславовна (882473) +7 (983) 623-67-35</t>
  </si>
  <si>
    <t>Требуется  монтаж  5  портов  СКС  для  подключения  счетно-сортировальных  машин  (ССМ)  на  рабочих  местах ВСП.</t>
  </si>
  <si>
    <t>278</t>
  </si>
  <si>
    <t xml:space="preserve"> рп Таврическое ул Ленина 101</t>
  </si>
  <si>
    <t>Штырков Михаил Федорович (2170325)</t>
  </si>
  <si>
    <t>Демонтаж с последующем монтажом СКС в пределах помещения (порт): 7 шт.</t>
  </si>
  <si>
    <t>СРБ-4240-18</t>
  </si>
  <si>
    <t>СРБ-4240-24</t>
  </si>
  <si>
    <t xml:space="preserve"> г Торжок ул Дзержинского 37</t>
  </si>
  <si>
    <t>Бондарева Ольга Сергеевна (806759) +7-926-195-8046
Сопровождающий на объекте: Олейникова Анастасия Александровна (1737910)+7 (920) 157-35-66</t>
  </si>
  <si>
    <t>Необходимо смонтировать 1 порт</t>
  </si>
  <si>
    <t xml:space="preserve"> Шубный Дмитрий Сергеевич (1791592) +7 (911) 581-67-69</t>
  </si>
  <si>
    <t>На  месте  демонтированного  постамата  планируется  установка  банкомата.  Прошу  организовать  новую линию СКС. Схема размещении во вложении.</t>
  </si>
  <si>
    <t xml:space="preserve">ВВБ-3137-30 </t>
  </si>
  <si>
    <t xml:space="preserve"> Возмищев Андрей Валентинович +7 (919) 905-80-10
Сопровождающий на объекте: Сухих Алексей Сергеевич, 79199122920</t>
  </si>
  <si>
    <t>Коридор  цокольного  этажа для подключения станций WI-FI.  Помещение является укрытием персонала в период объявления беспилотной опасности,  станций WI-FI необходимы для обеспечения сотовой связью персонал и клиентов банка.</t>
  </si>
  <si>
    <t>Рыбин Евгений Михайлович (4012) +7 (915) 103-33-92
Сопровождающий на объекте: Гришкин Андрей Евгеньевич 8-904-275-9328</t>
  </si>
  <si>
    <t>монтаж порта СКС 22</t>
  </si>
  <si>
    <t>УБ-3394-22</t>
  </si>
  <si>
    <t xml:space="preserve"> с Нижняя Тавда ул Мира 4</t>
  </si>
  <si>
    <t>Бондарева О. С. (806759)
Сопровождающий на объекте: Канеева Марина Николаевна +7 (958) 150-87-40</t>
  </si>
  <si>
    <t>Установить 1 потр Wi-Fi для Smart-POS2025 Дополнительный порт (1шт) в кассе на потолке для установки ТД Wi-Fi. Необходимо на плане эвакуации или эскизом указать, где будут устанавливаться порты под ТД WI-FI и указать нахождение ТКШ</t>
  </si>
  <si>
    <t>ЦЧБ-3549-32</t>
  </si>
  <si>
    <t xml:space="preserve"> г Липецк пл Торговая 2 Этаж: 1-ый этаж</t>
  </si>
  <si>
    <t>Николаева Татьяна Сергеевна (1406763) +7 (980) 261-53-93</t>
  </si>
  <si>
    <t xml:space="preserve"> СРБ-4244-37</t>
  </si>
  <si>
    <t xml:space="preserve"> п Барсуки ул Шоссейная зд1</t>
  </si>
  <si>
    <t xml:space="preserve"> Ильичев Павел Александрович (1082754) +7 (905) 114-14-55</t>
  </si>
  <si>
    <t xml:space="preserve">орг РМ в  кол  2  Количество  розеток  4шт комп  мер  для размещения на площади  8604/0128  ВСП  8604/0117 </t>
  </si>
  <si>
    <t> 13041655</t>
  </si>
  <si>
    <t> 13042360</t>
  </si>
  <si>
    <t> 13042460</t>
  </si>
  <si>
    <t> 13042519</t>
  </si>
  <si>
    <t> 13042733</t>
  </si>
  <si>
    <t> 13042741</t>
  </si>
  <si>
    <t> 13042747</t>
  </si>
  <si>
    <t> 13043256</t>
  </si>
  <si>
    <t> 13043275</t>
  </si>
  <si>
    <t xml:space="preserve">ВВБ-3137-31 </t>
  </si>
  <si>
    <t> 13043357</t>
  </si>
  <si>
    <t> 13043377</t>
  </si>
  <si>
    <t>https://disk.yandex.ru/d/Ok7CJyfjCwXOMA</t>
  </si>
  <si>
    <t>https://disk.yandex.ru/d/0keG6-13vpYYiA</t>
  </si>
  <si>
    <t>https://disk.yandex.ru/d/Wwmu7z3XnAt3tA</t>
  </si>
  <si>
    <t>https://disk.yandex.ru/d/kki1SkqUAtyWQQ</t>
  </si>
  <si>
    <t>https://disk.yandex.ru/d/SkhvHUijejBnhA</t>
  </si>
  <si>
    <t>https://disk.yandex.ru/d/WksVaCEfWIs4Hw</t>
  </si>
  <si>
    <t>https://disk.yandex.ru/d/pEl9Sv67tp870g</t>
  </si>
  <si>
    <t>https://disk.yandex.ru/d/vxuglQGKRI-eTQ</t>
  </si>
  <si>
    <t>https://disk.yandex.ru/d/5-pjkZnuzVo0aQ</t>
  </si>
  <si>
    <t>https://disk.yandex.ru/d/-OPlZXR_GM4NRQ</t>
  </si>
  <si>
    <t>https://disk.yandex.ru/d/Rt1uADua6Zd3pg</t>
  </si>
  <si>
    <t>https://disk.yandex.ru/d/QnqpbKs11gDxhQ</t>
  </si>
  <si>
    <t>https://disk.yandex.ru/d/Gcc9tGzHjj8cNA</t>
  </si>
  <si>
    <t>https://disk.yandex.ru/d/l9psz1OF84zKmw</t>
  </si>
  <si>
    <t>https://disk.yandex.ru/d/LqUmbot7EdyTOw</t>
  </si>
  <si>
    <t>https://disk.yandex.ru/d/BG_pWrtU9cUfIw</t>
  </si>
  <si>
    <t>https://disk.yandex.ru/d/-xwep_rlZaV_WA</t>
  </si>
  <si>
    <t>https://disk.yandex.ru/d/U0iXxMqnfy9IeQ</t>
  </si>
  <si>
    <t>https://disk.yandex.ru/d/3FXQvf8HMi81ew</t>
  </si>
  <si>
    <t>https://disk.yandex.ru/d/lYIo53eLZ6O-WQ</t>
  </si>
  <si>
    <t>https://disk.yandex.ru/d/hW814k_WrWTFUg</t>
  </si>
  <si>
    <t>https://disk.yandex.ru/d/iN9aPYZbYQaa6Q</t>
  </si>
  <si>
    <t>https://disk.yandex.ru/d/es2dpy-0JdmfgQ</t>
  </si>
  <si>
    <t>https://disk.yandex.ru/d/pExXeDxbJmaT3A</t>
  </si>
  <si>
    <t>https://disk.yandex.ru/d/2u6wAqAR19aOCw</t>
  </si>
  <si>
    <t>https://disk.yandex.ru/d/a2nvDp4nJ5su3Q</t>
  </si>
  <si>
    <t>https://disk.yandex.ru/d/_LfiMSSkO2yF7w</t>
  </si>
  <si>
    <t>https://disk.yandex.ru/d/ByQnKDAPfb5N-w</t>
  </si>
  <si>
    <t>https://disk.yandex.ru/d/0wyTruez2kPiBQ</t>
  </si>
  <si>
    <t>https://disk.yandex.ru/d/rg-q4XXGlwGpDQ</t>
  </si>
  <si>
    <t>https://disk.yandex.ru/d/aoFLSeXy1c-dKQ</t>
  </si>
  <si>
    <t>https://disk.yandex.ru/d/eiz4jbXirZuq6w</t>
  </si>
  <si>
    <t>https://disk.yandex.ru/d/xntBh1SV5H9wrQ</t>
  </si>
  <si>
    <t>https://disk.yandex.ru/d/uLBT7-SWTuokOA</t>
  </si>
  <si>
    <t>https://disk.yandex.ru/d/y-n3Ri3Ojqfu9w</t>
  </si>
  <si>
    <t>https://disk.yandex.ru/d/iUSu0Yf8l9LASQ</t>
  </si>
  <si>
    <t>https://disk.yandex.ru/d/4wVx2KdMvcxv8A</t>
  </si>
  <si>
    <t>https://disk.yandex.ru/d/Wp6MOHLzY7744g</t>
  </si>
  <si>
    <t>https://disk.yandex.ru/d/kHNPlIZ4fUv3mw</t>
  </si>
  <si>
    <t>https://disk.yandex.ru/d/SzLR7Es99ZuJCg</t>
  </si>
  <si>
    <t>https://disk.yandex.ru/d/xPYy6mR6ynnN8A</t>
  </si>
  <si>
    <t>https://disk.yandex.ru/d/tizanrgW791y-w</t>
  </si>
  <si>
    <t>https://disk.yandex.ru/d/xWIDjrrtakmAlA</t>
  </si>
  <si>
    <t>https://disk.yandex.ru/d/UIWWTj3FWefMgw</t>
  </si>
  <si>
    <t>https://disk.yandex.ru/d/cX7t1j217kwtZg</t>
  </si>
  <si>
    <t>https://disk.yandex.ru/d/Fskl9MZ-vrSe9Q</t>
  </si>
  <si>
    <t>УБ-5885-63</t>
  </si>
  <si>
    <t>г Сургут ул Югорская 17 Этаж: 1-ый этаж Помещение:
Клиентский зал по обслуживанию ФЛ/ЮЛ - 2</t>
  </si>
  <si>
    <t xml:space="preserve"> Швечкова Елена Валерьевна (2071636) Мобильный телефон: +7 (927) 927-92-53</t>
  </si>
  <si>
    <t>Требуется монтаж &lt; 1 &gt; порта СКС для подключения ТД POS-терминалов, согласно приложенному плану. Способ монтажа: Скрытый. Розетка будет монтироваться за фальш-потолком, поэтому линию оконечить накладной розеткой плюс патч-корд. Линия от серверной также в гофре впритык к розетке.</t>
  </si>
  <si>
    <t>УБ-5885-64</t>
  </si>
  <si>
    <t xml:space="preserve"> г Сургут ул Гагарина 8</t>
  </si>
  <si>
    <t>Черных Галина Михайловна (92717) +7 (922) 797-19-94</t>
  </si>
  <si>
    <t>Установить 1 потр СКС для ТД WIFI на потолке в кассе</t>
  </si>
  <si>
    <t xml:space="preserve"> ПВБ-7593-132</t>
  </si>
  <si>
    <t>0370</t>
  </si>
  <si>
    <t>с Подольск ул Юбилейная 48</t>
  </si>
  <si>
    <t xml:space="preserve"> ПВБ-7593-142</t>
  </si>
  <si>
    <t xml:space="preserve"> с Курманаевка, Крестьянская 8</t>
  </si>
  <si>
    <t>Установить 4 порта СКС для ССМ</t>
  </si>
  <si>
    <t xml:space="preserve"> ПВБ-7593-143</t>
  </si>
  <si>
    <t xml:space="preserve"> ПВБ-7593-144</t>
  </si>
  <si>
    <t xml:space="preserve"> с Нестеровка ул Грейдерная 6</t>
  </si>
  <si>
    <t>Требуется монтаж 1  порта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</si>
  <si>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с Герасимовка ул Гагарина ЗА</t>
  </si>
  <si>
    <t xml:space="preserve"> Политкова Светлана Владимировна (445246) +7 (987) 346-88-58</t>
  </si>
  <si>
    <t>Требуется монтаж 1  порта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</si>
  <si>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 xml:space="preserve"> СИБ-3358-61</t>
  </si>
  <si>
    <t>Бондарева О. С. (806759)
Сопровождающий на объекте: Куколева Наталья Александровна +7 (381) 572-15-70</t>
  </si>
  <si>
    <t xml:space="preserve">Требуется монтаж &lt; 8 &gt; портов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 </t>
  </si>
  <si>
    <t xml:space="preserve"> СИБ-3358-65</t>
  </si>
  <si>
    <t xml:space="preserve"> СИБ-3358-66</t>
  </si>
  <si>
    <t xml:space="preserve"> СИБ-3358-67</t>
  </si>
  <si>
    <t xml:space="preserve"> СИБ-3358-68</t>
  </si>
  <si>
    <t xml:space="preserve"> г Омск ул 3-я Молодежная 49</t>
  </si>
  <si>
    <t>Савельев Евгений Владиславович (113530) +7 (950) 786-93-61</t>
  </si>
  <si>
    <t xml:space="preserve">Требуется монтаж &lt; 7 &gt; портов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 </t>
  </si>
  <si>
    <t xml:space="preserve"> с Такмык ул Школьная 5</t>
  </si>
  <si>
    <t xml:space="preserve">Требуется монтаж &lt; 1 &gt; порт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 </t>
  </si>
  <si>
    <t>Кутузовка ул Советская 36Б</t>
  </si>
  <si>
    <t xml:space="preserve">Требуется монтаж &lt;1 &gt; порта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 </t>
  </si>
  <si>
    <t>0398</t>
  </si>
  <si>
    <t>с Екатеринославка ул Устимука 49</t>
  </si>
  <si>
    <t xml:space="preserve"> СИБ-3358-69</t>
  </si>
  <si>
    <t xml:space="preserve"> СИБ-3358-70</t>
  </si>
  <si>
    <t xml:space="preserve"> СИБ-3358-71</t>
  </si>
  <si>
    <t>с Могильно-Посельское ул Чехова 97Е</t>
  </si>
  <si>
    <t xml:space="preserve">Требуется монтаж &lt; 1 &gt; портов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 </t>
  </si>
  <si>
    <t>п Москаленский ул Цветочная 1</t>
  </si>
  <si>
    <t xml:space="preserve">Требуется монтаж &lt; 1 &gt; порта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 </t>
  </si>
  <si>
    <t xml:space="preserve"> СИБ-3358-72</t>
  </si>
  <si>
    <t xml:space="preserve"> СИБ-3358-73</t>
  </si>
  <si>
    <t>рп Марьяновка ул Ленина 2</t>
  </si>
  <si>
    <t>Тимощенко Марина Александровна +7 (923) 616-27-37</t>
  </si>
  <si>
    <t xml:space="preserve">Требуется монтаж &lt; 5 &gt; портов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 </t>
  </si>
  <si>
    <t>с Ольгино ул Советская 46</t>
  </si>
  <si>
    <t xml:space="preserve"> Савельев Евгений Владиславович (113530) Мобильный телефон: +7 (950) 786-93-61</t>
  </si>
  <si>
    <t>0389</t>
  </si>
  <si>
    <t>с Боголюбовка пер Центральный 9</t>
  </si>
  <si>
    <t>Требуется монтаж &lt; 2 &gt; портов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t>
  </si>
  <si>
    <t>СИБ-3356-44</t>
  </si>
  <si>
    <t xml:space="preserve"> с Беллык ул Ленина 33</t>
  </si>
  <si>
    <t xml:space="preserve"> Сигия Ольга Александровна (2076525) +7 (902) 961-63-06</t>
  </si>
  <si>
    <t>Требуется монтаж 1 порта #ССМ2025</t>
  </si>
  <si>
    <t>СИБ-3356-45</t>
  </si>
  <si>
    <t>СИБ-3356-46</t>
  </si>
  <si>
    <t>СИБ-3356-47</t>
  </si>
  <si>
    <t>СИБ-3356-48</t>
  </si>
  <si>
    <t>СИБ-3356-49</t>
  </si>
  <si>
    <t>СИБ-3356-50</t>
  </si>
  <si>
    <t>0336</t>
  </si>
  <si>
    <t>п Рощинский ул Мира 48</t>
  </si>
  <si>
    <t xml:space="preserve"> Кочергина Надежда Юрьевна (2177864) +7 (923) 335-51-54</t>
  </si>
  <si>
    <t>334</t>
  </si>
  <si>
    <t xml:space="preserve"> с Маринино ул Береговая 1</t>
  </si>
  <si>
    <t>Любаева Надежда Андреевна (279566) +7 (908) 020-23-58</t>
  </si>
  <si>
    <t>с Большая Иня ул Ленина 4</t>
  </si>
  <si>
    <t>Евдокимова Инна Владимировна (1431068) +7 (950) 417-72-12</t>
  </si>
  <si>
    <t>с Тесь ул Мира 16а</t>
  </si>
  <si>
    <t>Евдокимова Инна Владимировна (270343) +7 (950) 417-72-12</t>
  </si>
  <si>
    <t xml:space="preserve"> с Лугавское ул Почтовая 7</t>
  </si>
  <si>
    <t>Карпова Любовь Антоновна (281603) +7 (923) 335-03-16</t>
  </si>
  <si>
    <t>п Детлово ул Ленина 32А</t>
  </si>
  <si>
    <t>Дроздова Кристина Викторовна (2073412) +7 (950) 434-62-75</t>
  </si>
  <si>
    <t>СИБ-3356-51</t>
  </si>
  <si>
    <t>СИБ-3356-52</t>
  </si>
  <si>
    <t>СИБ-3356-53</t>
  </si>
  <si>
    <t xml:space="preserve"> г Артемовск ул Ленина 17</t>
  </si>
  <si>
    <t>Ткаченко Анна Владимировна (2156325) +7 (953) 581-13-98</t>
  </si>
  <si>
    <t xml:space="preserve"> п Ильичево ул Московская 7</t>
  </si>
  <si>
    <t>Леонова Валентина Владимировна (1286162) +7 (923) 340-46-70</t>
  </si>
  <si>
    <t>Требуется монтаж 1 порта. ВСП работает в среду и пятницу #ССМ2025</t>
  </si>
  <si>
    <t>с Шалоболино ул Ленина 53А</t>
  </si>
  <si>
    <t>Заика Аксана Александровна (267767) +7 (908) 217-53-15</t>
  </si>
  <si>
    <t>СИБ-3356-54</t>
  </si>
  <si>
    <t>СИБ-3356-55</t>
  </si>
  <si>
    <t>СИБ-3356-56</t>
  </si>
  <si>
    <t xml:space="preserve"> п Кошурниково ул Кошурникова 2В</t>
  </si>
  <si>
    <t>Брошевская Анастасия Сергеевна (1839901) +7 (983) 617-40-12</t>
  </si>
  <si>
    <t>0318</t>
  </si>
  <si>
    <t>с Субботино ул Садовая 22</t>
  </si>
  <si>
    <t>Леонова Валентина Владимировна (276711) +7 (923) 340-46-70</t>
  </si>
  <si>
    <t>г Ачинск мкр 8-й 6</t>
  </si>
  <si>
    <t>Стельников Александр Анатольевич (1558963) +7 (923) 379-00-01</t>
  </si>
  <si>
    <t>3 порта СКС на потолке для Wi-Fi точек доступа 3, 2, 4 - указаны на плане во вложении. 1 этаж - точка доступа 3. Подвал - точки доступа 2 и 4.</t>
  </si>
  <si>
    <t>СИБ-3356-58</t>
  </si>
  <si>
    <t>0501</t>
  </si>
  <si>
    <t>пгт Емельяново ул Кооперативная 2А</t>
  </si>
  <si>
    <t>Корнилкова Анастасия Вячеславовна (1593439) +7 (902) 791-16-17</t>
  </si>
  <si>
    <t>в  ЗСО  банкоман номер 60005287 . Перебита СКС (3,6 жилы на расстоянии 2м), дублирующих линий нет, СКС в стене, розетка предположительно тоже в стене.</t>
  </si>
  <si>
    <t>ББ-2932-45</t>
  </si>
  <si>
    <t xml:space="preserve"> пгт Ксеньевка ул Камерона 8</t>
  </si>
  <si>
    <t>Леонова Елена Александровна (107875) +7 (914) 929-49-95
Сопровождающий на объекте: Норкина Оксана Николаевна 8-924-502-7986</t>
  </si>
  <si>
    <t>&amp;ССМ2025 Монтаж 1 порта</t>
  </si>
  <si>
    <t xml:space="preserve">СИБ-3355-89 </t>
  </si>
  <si>
    <t>228</t>
  </si>
  <si>
    <t xml:space="preserve"> г Рубцовск пр-кт Ленина 171 Этаж: 1-ый этаж Помещение:
Клиентский зал по обслуживанию ФЛ/ЮЛ - 0</t>
  </si>
  <si>
    <t>Старкова Марина Николаевна (1295599) +7 (913) 360-00-74</t>
  </si>
  <si>
    <t>Требуется монтаж &lt;1 &gt; порта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t>
  </si>
  <si>
    <t>ЦЧБ-3545-51</t>
  </si>
  <si>
    <t>ЦЧБ-3545-52</t>
  </si>
  <si>
    <t>ЦЧБ-3545-55</t>
  </si>
  <si>
    <t>ЦЧБ-3545-56</t>
  </si>
  <si>
    <t>ЦЧБ-3545-57</t>
  </si>
  <si>
    <t>ЦЧБ-3545-58</t>
  </si>
  <si>
    <t>0438</t>
  </si>
  <si>
    <t>рп Елань-Коленовский пр-кт Кольцова 8</t>
  </si>
  <si>
    <t>Киреева Елена Юрьевна (409061)
Сопровождающий на объекте: Букарева Наталия Петровна 8 -952-953-2884</t>
  </si>
  <si>
    <t>Монтаж 2 портов для ССМ</t>
  </si>
  <si>
    <t>г  Воронеж  ул  Генерала  Лизюкова  60  Этаж: 1-ый этаж Помещение: Операционный зал - 01</t>
  </si>
  <si>
    <t>Казаков Роман Олегович (1494580) Мобильный телефон: +7 (952) 542-41-50</t>
  </si>
  <si>
    <t>Требуется монтаж &lt;1  &gt; порта СКС для подключения ТД POS-терминалов,  согласно  приложенному  плану. Способ монтажа: Скрытый.  Розетка будет монтироваться за фальш-потолком,  поэтому  линию оконечить накладной розеткой плюс патч-корд. Линия от серверной также в гофре впритык к розетке.</t>
  </si>
  <si>
    <t xml:space="preserve"> Бондарева О. С. (806759)
Сопровождающий на объекте: Лихачева Юлия Константиновна +7 (929) 009-99-10</t>
  </si>
  <si>
    <t>Требуется монтаж 2 портов СКС под ТД WiFi в кассовой зоне. Способ монтажа: Скрытый. Розетка будет монтироваться за фальш-потолком, поэтому линию оконечить накладной розеткой плюс патч-корд. Линия от серверной также в гофре впритык к розетке.</t>
  </si>
  <si>
    <t>Севрюгина Анна Александровна (935319) +7 (920) 447-75-58</t>
  </si>
  <si>
    <t>Требуется монтаж 2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</si>
  <si>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 xml:space="preserve"> г Воронеж пр-кт Ленинский 174П</t>
  </si>
  <si>
    <t>Бондарева О. С. (806759)
Сопровождающий на объекте: Фисенко Антон Владимирович +7 (910) 040-77-59</t>
  </si>
  <si>
    <t>Требуется монтаж 1 порта СКС под ТД WiFi в кассовой зоне. Способ монтажа: Скрытый. Розетка будет монтироваться за фальш-потолком, поэтому линию оконечить накладной розеткой плюс патч-корд. Линия от серверной также в гофре впритык к розетке.</t>
  </si>
  <si>
    <t>пгт Грибановский ул Центральная 1Зстр1</t>
  </si>
  <si>
    <t>Некрылова Анастасия Александровна (1003336) +7 (920) 427-84-87</t>
  </si>
  <si>
    <t>Требуется монтаж 1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</si>
  <si>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ББ-2933-32</t>
  </si>
  <si>
    <t>с Петропавловка ул Терешковой зд7</t>
  </si>
  <si>
    <t>Зиннатова Светлана Николаевна (1207746) +7 (902) 562-91-32</t>
  </si>
  <si>
    <t>Требуется монтаж 6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</si>
  <si>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СИБ-3353-43</t>
  </si>
  <si>
    <t>с Проскоково ул Совхозная 5</t>
  </si>
  <si>
    <t>Полудницина Нелля Сергеевна (522523) 8-913-305-6390
Сопровождающий на объекте: Кунгурова Татьяна Анатольевна (343981) +7 (923) 480-43-69</t>
  </si>
  <si>
    <t>СИБ-3353-45</t>
  </si>
  <si>
    <t>п Зеленовский ул Школьная 16</t>
  </si>
  <si>
    <t>Мартьянова Мария Витальевна (888438) +7 (960) 931-42-04</t>
  </si>
  <si>
    <t xml:space="preserve">Требуется монтаж &lt; 3 &gt; портов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 </t>
  </si>
  <si>
    <t>ЦЧБ-3549-31</t>
  </si>
  <si>
    <t>г Липецк ул Доватора 1</t>
  </si>
  <si>
    <t>Бондарева О. С. (806759)
Сопровождающий на объекте: Потукаева Лилия Сергеевна +7 (960) 147-92-22</t>
  </si>
  <si>
    <t>Смонтировать порт для Wi-Fi для Smart-POS2025</t>
  </si>
  <si>
    <t>УБ-0283-11</t>
  </si>
  <si>
    <t xml:space="preserve"> г Далматово ул Советская 166</t>
  </si>
  <si>
    <t xml:space="preserve"> Гавриловских Марина Витальевна (390063) +7 (980) 934-08-81
Сопровождающий на объекте: Мурзин Алексей Иванович, +7(919)560-08-48</t>
  </si>
  <si>
    <t xml:space="preserve"> СРБ-4240-26</t>
  </si>
  <si>
    <t xml:space="preserve"> Уткин Дмитрий Николаевич (2009535) +7 (900) 017-76-34
Сопровождающий на объекте: Котова Анна Алексеевна 8-910-845-7335</t>
  </si>
  <si>
    <t>Вход в здание ВСП, серверная. Необходимо установить 4 информационные розетки: одну в серверной на втором этаже, три у входа в здание на первом этаже. СКС провести до второго телекоммуникационного шкафа в серверной на втором этаже.</t>
  </si>
  <si>
    <t xml:space="preserve"> УБ-7461-31</t>
  </si>
  <si>
    <t>Долинная Юлия Ивановна (937458) +7 (961) 556-02-00</t>
  </si>
  <si>
    <t>Требуется монтаж 4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</si>
  <si>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https://disk.yandex.ru/d/1mAfU9POcSZXqg</t>
  </si>
  <si>
    <t>https://disk.yandex.ru/d/6Xw_Vi1Tj8HbhQ</t>
  </si>
  <si>
    <t>https://disk.yandex.ru/d/z4a41XIXpn2vfw</t>
  </si>
  <si>
    <t>https://disk.yandex.ru/d/xGlLs4rtdu_ZdQ</t>
  </si>
  <si>
    <t>https://disk.yandex.ru/d/0HhtMzUn0_7Bew</t>
  </si>
  <si>
    <t>https://disk.yandex.ru/d/X1nRPmWPxiBYKg</t>
  </si>
  <si>
    <t>https://disk.yandex.ru/d/kTfICYbWmIjwnw</t>
  </si>
  <si>
    <t>https://disk.yandex.ru/d/xYaLsgjzt-T6Kg</t>
  </si>
  <si>
    <t>https://disk.yandex.ru/d/_QvFCPTgg_2XLQ</t>
  </si>
  <si>
    <t>https://disk.yandex.ru/d/MGZ4wg0CeUOvag</t>
  </si>
  <si>
    <t>https://disk.yandex.ru/d/kmKHT6FgK2hLRw</t>
  </si>
  <si>
    <t>https://disk.yandex.ru/d/HrQwuSeqTYL_Ug</t>
  </si>
  <si>
    <t>https://disk.yandex.ru/d/mU7D5JmeOIFMNg</t>
  </si>
  <si>
    <t>https://disk.yandex.ru/d/EyqE9F3db0zpxQ</t>
  </si>
  <si>
    <t>https://disk.yandex.ru/d/M-t7YexTTA0N4A</t>
  </si>
  <si>
    <t>https://disk.yandex.ru/d/Q65_VLkRg_IGuw</t>
  </si>
  <si>
    <t>https://disk.yandex.ru/d/c4CyeuDmN2QxBA</t>
  </si>
  <si>
    <t>https://disk.yandex.ru/d/2xxejSs0iq8zWQ</t>
  </si>
  <si>
    <t>https://disk.yandex.ru/d/YteI5aZ3hGa5eg</t>
  </si>
  <si>
    <t>https://disk.yandex.ru/d/uVaG0ngcIT4eHA</t>
  </si>
  <si>
    <t>https://disk.yandex.ru/d/7QchWAR1liJQ_g</t>
  </si>
  <si>
    <t>https://disk.yandex.ru/d/EP2I-wcUsOpu3A</t>
  </si>
  <si>
    <t>https://disk.yandex.ru/d/tb5wpSYFV9CuyA</t>
  </si>
  <si>
    <t>https://disk.yandex.ru/d/Nxoe2Ug_H8Xg2Q</t>
  </si>
  <si>
    <t>https://disk.yandex.ru/d/F-bM1N-s_5yuvQ</t>
  </si>
  <si>
    <t>https://disk.yandex.ru/d/G94GWFx_aTxkGg</t>
  </si>
  <si>
    <t>https://disk.yandex.ru/d/7iRpDJs503CrUA</t>
  </si>
  <si>
    <t>https://disk.yandex.ru/d/7INkcljWbgroBQ</t>
  </si>
  <si>
    <t>https://disk.yandex.ru/d/vsUJe_YStQ9I6w</t>
  </si>
  <si>
    <t>https://disk.yandex.ru/d/MqbncYPsqdQJUw</t>
  </si>
  <si>
    <t>https://disk.yandex.ru/d/ccrt7pOQv0tvJQ</t>
  </si>
  <si>
    <t>https://disk.yandex.ru/d/etLZRotHl24rtA</t>
  </si>
  <si>
    <t>https://disk.yandex.ru/d/JFGo1-ksBDFi_w</t>
  </si>
  <si>
    <t>https://disk.yandex.ru/d/gLs5BnQ-n8H6Ow</t>
  </si>
  <si>
    <t>https://disk.yandex.ru/d/GhdJ9jp2bXjpuw</t>
  </si>
  <si>
    <t>https://disk.yandex.ru/d/L9hKua0f-Y4IzA</t>
  </si>
  <si>
    <t>https://disk.yandex.ru/d/lW8RVdDAbqE6Rg</t>
  </si>
  <si>
    <t>https://disk.yandex.ru/d/-ZJBei6tiEeDVA</t>
  </si>
  <si>
    <t>https://disk.yandex.ru/d/n1tYfsXkJEkp6g</t>
  </si>
  <si>
    <t>https://disk.yandex.ru/d/F1ZwnUXgkZzd-w</t>
  </si>
  <si>
    <t>https://disk.yandex.ru/d/I4-mTG15VfQ2Bg</t>
  </si>
  <si>
    <t>https://disk.yandex.ru/d/GEfL_mIR5QHZdw</t>
  </si>
  <si>
    <t>https://disk.yandex.ru/d/2JiAvZWiht5B3Q</t>
  </si>
  <si>
    <t>https://disk.yandex.ru/d/7EB9ztNKVAbYDA</t>
  </si>
  <si>
    <t>https://disk.yandex.ru/d/sYmVxbSuWgLuAQ</t>
  </si>
  <si>
    <t>13045232 </t>
  </si>
  <si>
    <t> 13045379</t>
  </si>
  <si>
    <t> 13046037</t>
  </si>
  <si>
    <t> 13046146</t>
  </si>
  <si>
    <t> 13046612</t>
  </si>
  <si>
    <t> 13046841</t>
  </si>
  <si>
    <t> 13047672</t>
  </si>
  <si>
    <t xml:space="preserve"> ББ-2933-33</t>
  </si>
  <si>
    <t>у Цолга ул Ленина 4</t>
  </si>
  <si>
    <t>Таракановский Руслан Алексеевич +7 (938) 336-75-42
Сопровождающий на объекте: Тудупова Софья Зориктуевна 8-902-161-9992</t>
  </si>
  <si>
    <t>Проведение модернизации системы видеонаблюдения. #ТСѲ2025
#Обеспечить_СКС_к_15.08.2025.Требуется установить 6 информационных розеток согласно приложенного плана. Розетки СКС в общедоступных помещениях (ЗСО, клиентский зал, общий коридор и т.п.)
должны быть установлены в антивандальных распределительных коробках. Патч корды (провода) СКС в общедоступных помещениях (ЗСО, клиентский зал, общий коридор и т.п.) должны быть в металлогофре, либо скрытно</t>
  </si>
  <si>
    <t xml:space="preserve">СЗБ-3313-33 </t>
  </si>
  <si>
    <t xml:space="preserve"> Шишелова Татьяна Алексеевна (801554) +7 (912) 147-26-88</t>
  </si>
  <si>
    <t>Требуется 1 порт СКС</t>
  </si>
  <si>
    <t>СЗБ-3313-35</t>
  </si>
  <si>
    <t>СЗБ-3313-36</t>
  </si>
  <si>
    <t>СЗБ-3313-37</t>
  </si>
  <si>
    <t>80</t>
  </si>
  <si>
    <t xml:space="preserve"> Бондарева О. С. (806759) 8-495-669-08-08
Сопровождающий на объекте: Шишелова Татьяна Алексеевна +7 (912) 147-26-88</t>
  </si>
  <si>
    <t>Установить 1 порт СКС для ССМ на 6-м месте указанном на плане</t>
  </si>
  <si>
    <t>Панасюк Ксения Александровна (944509) +7 (904) 864-50-35</t>
  </si>
  <si>
    <t xml:space="preserve"> г Воркута пгт Заполярный ул Фрунзе 25</t>
  </si>
  <si>
    <t>Чистякова Валентина Геннадьевна +7 (912) 175-46-07</t>
  </si>
  <si>
    <t>СИБ-3356-60</t>
  </si>
  <si>
    <t>601</t>
  </si>
  <si>
    <t>Роман Юрьевич нет контакта</t>
  </si>
  <si>
    <t>Демонтаж с последующем монтажом СКС в пределах помещения (порт): 24 шт.</t>
  </si>
  <si>
    <t>Требуется демонтировать не целевые включения в 8646 СИБ Шарыпово, 2- й мкр., 13. При
закрытии\решении заявки прошу предоставить этаж, номер помещения для СБС и номера розеток в кабинете (все кроссированные) в ответе или отправьте на почту rylitvinov@sberbank.ru, а так же внести изменения в КЖ.</t>
  </si>
  <si>
    <t xml:space="preserve">СИБ-3356-57 </t>
  </si>
  <si>
    <t xml:space="preserve"> п Памяти 13 Борцов ул Суродина 13А</t>
  </si>
  <si>
    <t>Рытова Людмила Орестовна (1333964) +7 (913) 591-14-08</t>
  </si>
  <si>
    <t>СИБ-3356-61</t>
  </si>
  <si>
    <t>0933</t>
  </si>
  <si>
    <t>г Лесосибирск ул Парковая 9а ; Гараж КИЦ</t>
  </si>
  <si>
    <t>Войтеновский  Иван  Валерьевич  (281521)  +7  (977)  032-79-25  Возовиков Дмитрий Сергеевич, +7(913)830-01-77 СБС</t>
  </si>
  <si>
    <t>СРБ-4240-19</t>
  </si>
  <si>
    <t>г Торопец ул Некрасова зд7</t>
  </si>
  <si>
    <t>Корнева Ольга Валерьевна (2003159) +7 (980) 627-23-84</t>
  </si>
  <si>
    <t>Установить  1  розетку.  Красная  метка-комнаиа  пересчёта,  где  необходима  розетка.  Синий  кружочек- серверное помещение</t>
  </si>
  <si>
    <t>СРБ-4240-23</t>
  </si>
  <si>
    <t xml:space="preserve"> г Тверь пр-кт Чайковского 7, Подвал, ХЦК - Р0.05</t>
  </si>
  <si>
    <t>Валяев Денис Владиславович +7 (910) 931-22-88
Сопровождающий на объекте: Ершова Татьяна Фёдоровна 8-920-155-3874</t>
  </si>
  <si>
    <t xml:space="preserve">ПВБ-3243-15 </t>
  </si>
  <si>
    <t xml:space="preserve"> п Мирный ул Рабочая 21</t>
  </si>
  <si>
    <t>Вотякова Татьяна Сергеевна (1161873) +7 (919) 805-20-22</t>
  </si>
  <si>
    <t>СЗБ-8382-36</t>
  </si>
  <si>
    <t>п Малечкино ул Молодежная 47</t>
  </si>
  <si>
    <t xml:space="preserve"> Выжга Надежда Николаевна (1967760) +7 (951) 744-91-67</t>
  </si>
  <si>
    <t xml:space="preserve">ЦЧБ-3545-59 </t>
  </si>
  <si>
    <t>г Воронеж ул Минская 1</t>
  </si>
  <si>
    <t>Киреева Елена Юрьевна (409061) +7 (910) 757-37-00
Сопровождающий на объекте: Каверина Елена Владиславовна 8-951-559-7891</t>
  </si>
  <si>
    <t>Смонтировать 2 порта для ССМ</t>
  </si>
  <si>
    <t>ЦЧБ-3545-60</t>
  </si>
  <si>
    <t>Яковенко Маргарита Сергеевна (399589)+7 (950) 759-36-88</t>
  </si>
  <si>
    <t>Установить 1 порт СКС для ТД WIFI на потолке в кассе. ТКШ на 2-ом этаже</t>
  </si>
  <si>
    <t xml:space="preserve"> ЮЗБ-3656-09</t>
  </si>
  <si>
    <t xml:space="preserve"> г Геническ ул Центральная 10</t>
  </si>
  <si>
    <t>Лядская Арина Руслановна (1073075) +7 (902) 404-10-44</t>
  </si>
  <si>
    <t xml:space="preserve"> Смонтировать 4 порта для ССМ</t>
  </si>
  <si>
    <t>СЗБ-8294-32</t>
  </si>
  <si>
    <t xml:space="preserve"> рп Шипицыно ул Советская 53</t>
  </si>
  <si>
    <t xml:space="preserve"> Кривченко Оксана Юрьевна (1385633) +7 (921) 496-85-70</t>
  </si>
  <si>
    <t xml:space="preserve"> ЦЧБ-3549-33</t>
  </si>
  <si>
    <t>112</t>
  </si>
  <si>
    <t xml:space="preserve"> Липецк, Первомайская улица 2</t>
  </si>
  <si>
    <t>Данилкин Алексей Владимирович (409525) +7 (910) 739-54-19
Сопровождающий  на  объекте:  Савченко  Роман  Дмитриевич,  +7(910)250-02-84</t>
  </si>
  <si>
    <t>Для подключения прибора охраны КИЦ необходимо провести монтаж 2 розеток СКС в помещении
аппаратной ТСО КИЦ № 8593/112 (2 этаж здания). Кабельные линии необходимо провести из помещения основного узла связи (3 этаж здания).</t>
  </si>
  <si>
    <t>ЦЧБ-8411-06</t>
  </si>
  <si>
    <t>02005</t>
  </si>
  <si>
    <t xml:space="preserve"> г Луганск ул Титова 10</t>
  </si>
  <si>
    <t>Лахманец Ольга Анатольевна (2147199) +7 (959) 136-60-47</t>
  </si>
  <si>
    <t>Установить 3 порта СКС для ССМ.</t>
  </si>
  <si>
    <t xml:space="preserve"> СИБ-3353-46 </t>
  </si>
  <si>
    <t xml:space="preserve"> пгт Итатский ул Советская зд214</t>
  </si>
  <si>
    <t>Башкирцева Светлана Васильевна (349843) +7 (904) 962-43-91</t>
  </si>
  <si>
    <t>необходимо установить 3 порта СКС для ССМ</t>
  </si>
  <si>
    <t xml:space="preserve"> ПВБ-7593-130 </t>
  </si>
  <si>
    <t xml:space="preserve"> с Ефимовка ул Центральная 1</t>
  </si>
  <si>
    <t>Установить 1 порт СКС для ССМ в Кассе</t>
  </si>
  <si>
    <t xml:space="preserve"> ПВБ-7593-131</t>
  </si>
  <si>
    <t>с Староалександровка ул Жилгородок 7</t>
  </si>
  <si>
    <t xml:space="preserve"> ПВБ-7593-133</t>
  </si>
  <si>
    <t xml:space="preserve"> с Студеное ул Бокова 109</t>
  </si>
  <si>
    <t xml:space="preserve"> ПВБ-7593-134</t>
  </si>
  <si>
    <t xml:space="preserve"> п Свердлово ул Молодежная 1А</t>
  </si>
  <si>
    <t xml:space="preserve"> ПВБ-7593-136</t>
  </si>
  <si>
    <t>у с Таллы ул Ленина 16</t>
  </si>
  <si>
    <t xml:space="preserve"> ПВБ-7593-137</t>
  </si>
  <si>
    <t>с Нижнеозерное ул Советская 38</t>
  </si>
  <si>
    <t xml:space="preserve"> ПВБ-7593-138</t>
  </si>
  <si>
    <t xml:space="preserve"> с Ивановка ул Почтовая 2</t>
  </si>
  <si>
    <t xml:space="preserve"> ПВБ-7593-139</t>
  </si>
  <si>
    <t>0371</t>
  </si>
  <si>
    <t>с Кинзелька ул Рабочая 9</t>
  </si>
  <si>
    <t xml:space="preserve"> ПВБ-7593-140</t>
  </si>
  <si>
    <t>с Степановка ул Советская 32</t>
  </si>
  <si>
    <t xml:space="preserve"> ПВБ-7593-141</t>
  </si>
  <si>
    <t>п Гамалеевка-1 пер Майский ЗА</t>
  </si>
  <si>
    <t xml:space="preserve"> ПВБ-7593-145</t>
  </si>
  <si>
    <t xml:space="preserve"> п Суворовский ул Совхозная 2</t>
  </si>
  <si>
    <t>УБ-5885-66</t>
  </si>
  <si>
    <t>г Нефтеюганск мкр 16А стр50</t>
  </si>
  <si>
    <t>Инюткина Валерия Владимировна (1117076)+7 (932) 429-77-24</t>
  </si>
  <si>
    <t>Установить 1 порт СКС для ТД WIFI на потолке.( СКС на 1 этаже в кассе, ТКШ на 2-ом этаже</t>
  </si>
  <si>
    <t>https://disk.yandex.ru/d/BrHl3Xd44oCzGw</t>
  </si>
  <si>
    <t>https://disk.yandex.ru/d/2dqNnxwr7D3sMw</t>
  </si>
  <si>
    <t>https://disk.yandex.ru/d/CM2-gknLWs9eAw</t>
  </si>
  <si>
    <t>https://disk.yandex.ru/d/BpfT0G93wjH5rQ</t>
  </si>
  <si>
    <t>https://disk.yandex.ru/d/kcQErqQWqtLGKA</t>
  </si>
  <si>
    <t>https://disk.yandex.ru/d/A60GDXP8G0vuUA</t>
  </si>
  <si>
    <t>https://disk.yandex.ru/d/DT_ScnUhUasG8g</t>
  </si>
  <si>
    <t>https://disk.yandex.ru/d/VKOgdZdCCIlkSg</t>
  </si>
  <si>
    <t>https://disk.yandex.ru/d/K5wSzKUWM0yAyA</t>
  </si>
  <si>
    <t>https://disk.yandex.ru/d/7NwmW7YBxmtKzg</t>
  </si>
  <si>
    <t>https://disk.yandex.ru/d/Y30bUiXDx5iIiw</t>
  </si>
  <si>
    <t>https://disk.yandex.ru/d/93ISWm_a3ypr6w</t>
  </si>
  <si>
    <t>https://disk.yandex.ru/d/79YRLRWd__3WJw</t>
  </si>
  <si>
    <t>https://disk.yandex.ru/d/0Nml5zOHttZjvw</t>
  </si>
  <si>
    <t>https://disk.yandex.ru/d/W0SJdu0VX0HjJQ</t>
  </si>
  <si>
    <t>https://disk.yandex.ru/d/G8VdSI9h7pNVMw</t>
  </si>
  <si>
    <t>https://disk.yandex.ru/d/z47xVKfZYinQPQ</t>
  </si>
  <si>
    <t>https://disk.yandex.ru/d/KcV_pVz296NKkA</t>
  </si>
  <si>
    <t>https://disk.yandex.ru/d/etcjsL9u2Id5pw</t>
  </si>
  <si>
    <t>https://disk.yandex.ru/d/OXB40HQDlRcM9g</t>
  </si>
  <si>
    <t>https://disk.yandex.ru/d/QIJpT3dHxH-wgg</t>
  </si>
  <si>
    <t>https://disk.yandex.ru/d/82pPjQlZIZ5Xbg</t>
  </si>
  <si>
    <t>https://disk.yandex.ru/d/nedoEd8fzPA_kg</t>
  </si>
  <si>
    <t>https://disk.yandex.ru/d/h5UN1zTPnCpHTw</t>
  </si>
  <si>
    <t>https://disk.yandex.ru/d/-qZsIod5hYceFQ</t>
  </si>
  <si>
    <t>https://disk.yandex.ru/d/1-9HseKIligw2w</t>
  </si>
  <si>
    <t>https://disk.yandex.ru/d/o0clFYP_s8JAyw</t>
  </si>
  <si>
    <t>https://disk.yandex.ru/d/doRM3W02M3ARhA</t>
  </si>
  <si>
    <t>https://disk.yandex.ru/d/Bim5T4OgYqNTLw</t>
  </si>
  <si>
    <t>https://disk.yandex.ru/d/_Wg53Zm_ld1n2g</t>
  </si>
  <si>
    <t>https://disk.yandex.ru/d/gFnYGAuQ9368kw</t>
  </si>
  <si>
    <t> 13049805</t>
  </si>
  <si>
    <t> 13051571</t>
  </si>
  <si>
    <t>  13051617  </t>
  </si>
  <si>
    <t>13051694 </t>
  </si>
  <si>
    <t>  13051741</t>
  </si>
  <si>
    <t>ПВБ-3243-17</t>
  </si>
  <si>
    <t>рп Тереньга ул 50 лет Победы 7/10</t>
  </si>
  <si>
    <t>ПВБ-3243-18</t>
  </si>
  <si>
    <t>ПВБ-3243-19</t>
  </si>
  <si>
    <t>ПВБ-3243-20</t>
  </si>
  <si>
    <t>8588</t>
  </si>
  <si>
    <t xml:space="preserve"> рп Новая Майна ул Новая 1А</t>
  </si>
  <si>
    <t>Требуется монтаж &lt; 2 &gt;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</si>
  <si>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г Ульяновск ул Металлистов 17</t>
  </si>
  <si>
    <t>Требуется монтаж &lt; 5 &gt;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</si>
  <si>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рп Красный Гуляй ул Новостроительная 1а</t>
  </si>
  <si>
    <t>СИБ-3353-47</t>
  </si>
  <si>
    <t>г Прокопьевск ул Союзная 51</t>
  </si>
  <si>
    <t>Величко Ольга Юрьевна (353694) +7 (904) 962-83-46</t>
  </si>
  <si>
    <t>Требуется 1 доп розетка СКС</t>
  </si>
  <si>
    <t xml:space="preserve"> УБ-0283-12 </t>
  </si>
  <si>
    <t>с Мокроусово ул Советская 27</t>
  </si>
  <si>
    <t>Овчинников Роман Борисович +7 (919) 591-20-55
Сопровождающий на объекте: Важенина Надежда Станиславовна 8-919-582-9974</t>
  </si>
  <si>
    <t>2 розетки СКС для камер ТСВ.</t>
  </si>
  <si>
    <t xml:space="preserve"> с Архангельское ул Центральная 18</t>
  </si>
  <si>
    <t>ЦЧБ-3545-61</t>
  </si>
  <si>
    <t xml:space="preserve"> Киреева Елена Юрьевна (409061) +7 (910) 757-37-00
Сопровождающий на объекте: Фролова Елена Васильевна 8-952-544-1107</t>
  </si>
  <si>
    <t>монтаж дополнительных 2 сетевых розеток</t>
  </si>
  <si>
    <t xml:space="preserve"> СИБ-3356-62</t>
  </si>
  <si>
    <t>Железногорск  пр-кт  Ленинградский  35  Этаж: 1-ый этаж Помещение: Клиентский зал по обслуживанию ФЛ/ЮЛ - 1</t>
  </si>
  <si>
    <t xml:space="preserve">Семенова Юлия Владимировна (997586) Мобильный телефон: +7 (923) 358-10-12 </t>
  </si>
  <si>
    <t xml:space="preserve"> СИБ-3356-63</t>
  </si>
  <si>
    <t xml:space="preserve"> СИБ-3356-64</t>
  </si>
  <si>
    <t>Жукова Злата Александровна (276133) +7 (950) 406-36-44</t>
  </si>
  <si>
    <t xml:space="preserve">Необходимо 4 порта, на рабочих местах с 1-4 </t>
  </si>
  <si>
    <t xml:space="preserve"> п Элита ул Микрорайон 3</t>
  </si>
  <si>
    <t>Черных Елена Сергеевна (1855223) +7 (913) 186-17-44</t>
  </si>
  <si>
    <t>Требуется монтаж &lt; 1 &gt;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</si>
  <si>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125</t>
  </si>
  <si>
    <t xml:space="preserve"> г Печора п Каджером ул Театральная 4 Этаж: 1-ый этаж</t>
  </si>
  <si>
    <t>Зимина Ксения Андреевна (1953103) +7 (912) 134-03-56</t>
  </si>
  <si>
    <t>Требуется  монтаж  1  портов  СКС  для  подключения  счетно-сортировальных  машин  (ССМ)  на  рабочих  местах ВСП.</t>
  </si>
  <si>
    <t>СИБ-8126-12</t>
  </si>
  <si>
    <t>Шагонар, Октябрьская улица, 5</t>
  </si>
  <si>
    <t>Сендин Иона Семеновна (271499) +7 (933) 328-99-99</t>
  </si>
  <si>
    <t>СРБ-4244-38</t>
  </si>
  <si>
    <t xml:space="preserve">  г  Тула  ул  Коминтерна  31  2-ой  этаж  Open space - 2.47</t>
  </si>
  <si>
    <t>Куликов Евгений Владимирович (1750450) +7 (910) 556-26-20</t>
  </si>
  <si>
    <t>для подключения камеры ТСО</t>
  </si>
  <si>
    <t>ПВБ-7593-126</t>
  </si>
  <si>
    <t>с Пономаревка ул Советская зд26</t>
  </si>
  <si>
    <t>Петрова Елена Васильевна (449454) +7 (922) 860-61-71</t>
  </si>
  <si>
    <t xml:space="preserve"> Работы проводятся в рамках проекта Подключения ССМ в ВСП Банка. Смонтировать по 1 дополнительному сетевому порту на каждое рабочее место в ВСП (включая место в переговорной комнате, кассе, РВСП, ЗРВСП и т.д.) где отсутствует порт для подключения СУЩЕСТВУЮЩЕЙ ССМ</t>
  </si>
  <si>
    <t>ПВБ-7593-146</t>
  </si>
  <si>
    <t>Среднеуранский ул Школьная 10</t>
  </si>
  <si>
    <t>ПВБ-7593-147</t>
  </si>
  <si>
    <t>ПВБ-7593-148</t>
  </si>
  <si>
    <t>ПВБ-7593-149</t>
  </si>
  <si>
    <t xml:space="preserve"> с. Рязановка, ул. Центральная, 7</t>
  </si>
  <si>
    <t xml:space="preserve"> Шестаева Наталия Григорьевна 8-922-806-2396</t>
  </si>
  <si>
    <t>Требуется монтаж &lt; 1 &gt; порта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t>
  </si>
  <si>
    <t>8623</t>
  </si>
  <si>
    <t xml:space="preserve"> с Претория ул Парковая 5а</t>
  </si>
  <si>
    <t>Требуется монтаж 1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</si>
  <si>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 xml:space="preserve"> г Соль-Илецк ул Советская 43/2</t>
  </si>
  <si>
    <t xml:space="preserve"> Вилинский Павел Валерьевич +7-985-339-96-22.
Сопровождающий на объекте: Остояч Сергей Александрович (455952) +7 (987) 343-55-91</t>
  </si>
  <si>
    <t>Необходимо организовать 2 СКС розетки в коридор и в кассу пересчёта к точка АР01 и АР02 изображённым на плане. Любое смещение на ~1-3м в сторону от указанных координат согласовывать с Вилинским Павлом +7-985-339-96-22</t>
  </si>
  <si>
    <t>https://disk.yandex.ru/d/POAxmIEmK615cA</t>
  </si>
  <si>
    <t>https://disk.yandex.ru/d/CoXB7cVFcBTNMg</t>
  </si>
  <si>
    <t>https://disk.yandex.ru/d/OyUkIeWMt71OzA</t>
  </si>
  <si>
    <t>https://disk.yandex.ru/d/c1HphTnAUL5VhQ</t>
  </si>
  <si>
    <t>https://disk.yandex.ru/d/ltCZMJxU-ZeTNQ</t>
  </si>
  <si>
    <t>https://disk.yandex.ru/d/VNelPBqhxYVBcg</t>
  </si>
  <si>
    <t>https://disk.yandex.ru/d/hxLjb3MKxSt13Q</t>
  </si>
  <si>
    <t>https://disk.yandex.ru/d/43JYWsL374F_NA</t>
  </si>
  <si>
    <t>https://disk.yandex.ru/d/FmnGCT8A_oPlIw</t>
  </si>
  <si>
    <t>https://disk.yandex.ru/d/SHZpv5_nA6N9Bg</t>
  </si>
  <si>
    <t>https://disk.yandex.ru/d/pXmZ7II5d-4v5Q</t>
  </si>
  <si>
    <t>https://disk.yandex.ru/d/yFaceKSLQ7Jqdg</t>
  </si>
  <si>
    <t>https://disk.yandex.ru/d/A1MLu1JJ14pZNA</t>
  </si>
  <si>
    <t>https://disk.yandex.ru/d/Ie-OzpaTtdBRqw</t>
  </si>
  <si>
    <t>https://disk.yandex.ru/d/KfTEgwnbEvq-JQ</t>
  </si>
  <si>
    <t>https://disk.yandex.ru/d/DP4AFVH8O4OM4Q</t>
  </si>
  <si>
    <t>https://disk.yandex.ru/d/frk70QGj5OYPDQ</t>
  </si>
  <si>
    <t>https://disk.yandex.ru/d/UhD2rbXkqjP8kg</t>
  </si>
  <si>
    <t> 13055474</t>
  </si>
  <si>
    <t>  13056100</t>
  </si>
  <si>
    <t>  13055551</t>
  </si>
  <si>
    <t>  13055479</t>
  </si>
  <si>
    <t xml:space="preserve"> ПВБ-3243-16 </t>
  </si>
  <si>
    <t xml:space="preserve"> рп Старая Кулатка ул Пионерская 3 Этаж: 1-ый этаж</t>
  </si>
  <si>
    <t>Требуется монтаж &lt; 4 &gt;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</si>
  <si>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 xml:space="preserve">СЗБ-8382-47 </t>
  </si>
  <si>
    <t xml:space="preserve"> г Вологда ул Мира 11 Этаж: 1-ый этаж</t>
  </si>
  <si>
    <t>Банк Ирина Александровна (297152) +7 (921) 233-20-80</t>
  </si>
  <si>
    <t>Необходимо  вставить  3  розетки  в  кабель-канал;  1  розетка  на  потолке  в кассе.</t>
  </si>
  <si>
    <t>с Ярославцев Лог ул Молодежная 30_а</t>
  </si>
  <si>
    <t>Полянская Светлана Юрьевна (2120876) +7 (800) 707-00-70</t>
  </si>
  <si>
    <t xml:space="preserve">Требуется монтаж одного порта </t>
  </si>
  <si>
    <t>СИБ-3355-90</t>
  </si>
  <si>
    <t>СИБ-3355-91</t>
  </si>
  <si>
    <t>Бондарева Ольга Сергеевна (806759) +7(926)-195-8046
Сопровождающий на объекте: Полянская Светлана Юрьевна (2120876) +7 (800) 707-00-70</t>
  </si>
  <si>
    <t>требуется монтаж 1-го порта СКС, Р6</t>
  </si>
  <si>
    <t xml:space="preserve"> СИБ-3356-65 </t>
  </si>
  <si>
    <t>с Кортуз ул Советская 2</t>
  </si>
  <si>
    <t>Бурова Ульяна Николаевна (1946002) +7 (913) 513-30-50</t>
  </si>
  <si>
    <t>Требуется монтаж одного порта</t>
  </si>
  <si>
    <t>ЦЧБ-3545-62</t>
  </si>
  <si>
    <t>г Лиски ул Тулебердиева 6А</t>
  </si>
  <si>
    <t xml:space="preserve"> Киреева Елена Юрьевна (409061) +7 (910) 757-37-00
Сопровождающий на объекте: Бахтиева Ирина Владимировна 8-908-134-8333</t>
  </si>
  <si>
    <t xml:space="preserve"> Монтаж 4 портов для ССМ</t>
  </si>
  <si>
    <t xml:space="preserve"> ЦЧБ-3549-34</t>
  </si>
  <si>
    <t xml:space="preserve"> г Данков ул Ленина 9 1-ый этаж Клиентский зал по обслуживанию ФЛ/ЮЛ -1</t>
  </si>
  <si>
    <t>Дмитриев Александр Владимирович (399376) +7 (910) 742-84-75</t>
  </si>
  <si>
    <t>Для подключения ЖК-панели необходимо подвести СКС</t>
  </si>
  <si>
    <t xml:space="preserve"> ЦЧБ-8353-17</t>
  </si>
  <si>
    <t>г Орёл ул Брестская 12 1-ый этаж Кабинет - 1</t>
  </si>
  <si>
    <t>Бредихин Максим Александрович (405901) +7 (953) 629-78-86
Сопровождающий на объекте: Кузнецова Наталия Николаевна 8-953-816-2184</t>
  </si>
  <si>
    <t>необходимо организовать новые информационные розетки для подключения рабочих мест сотрудников согласно приложенных схем. 1 этаж - 6 РМ (по 2 розетки), 2 МФУ и 1 ПК (по 1 розетке) - всего 15 розеток в кабинете 2 этаж - 6 РМ (по 2 розетки), 2 МФУ и 1 ПК (по 1 розетке) - всего 15 розеток в кабинете</t>
  </si>
  <si>
    <t>https://disk.yandex.ru/d/nxC3si4SzOGUMg</t>
  </si>
  <si>
    <t>https://disk.yandex.ru/d/JM9chTZ1u6DZ4g</t>
  </si>
  <si>
    <t>https://disk.yandex.ru/d/CbEZZGbdnuXKMA</t>
  </si>
  <si>
    <t>https://disk.yandex.ru/d/OC1a8swepo4rsQ</t>
  </si>
  <si>
    <t>https://disk.yandex.ru/d/RwZp9hI6k7oq6g</t>
  </si>
  <si>
    <t>https://disk.yandex.ru/d/wftTyfSVVkqppA</t>
  </si>
  <si>
    <t>https://disk.yandex.ru/d/CgACt3s3sVMyrA</t>
  </si>
  <si>
    <t>https://disk.yandex.ru/d/bx8fB140d8J3fQ</t>
  </si>
  <si>
    <t> 13059060</t>
  </si>
  <si>
    <t>СИБ-3356-66</t>
  </si>
  <si>
    <t xml:space="preserve"> г Шарыпово мкр 2-й 13 1-ый этаж Кабинет - 41</t>
  </si>
  <si>
    <t>Заказчик: Яньков Александр Александрович (1961857) +7 (983) 206-65-44
Сопровождающий на объекте: Яньков Александр Александрович (1961857) +7 (983) 206-65-44</t>
  </si>
  <si>
    <t>При проведении демонтажных работ в административном здании в связи с переформатированием ВСП 8646/0601 подрядной организацией были демонтированы сети, относящиеся к сектору инкассации и перевозки ценностей г. Шарыпово - на рабочем месте начальника сектора инкассации Янькова А. А. не работает локальная сеть, требуется устранить неисправность.</t>
  </si>
  <si>
    <t>https://disk.yandex.ru/d/Kz5OVMUPYnBcPg</t>
  </si>
  <si>
    <t xml:space="preserve"> с Подгородняя Покровка ул Кооперативная 44</t>
  </si>
  <si>
    <t>Требуется монтаж 2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</si>
  <si>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https://disk.yandex.ru/d/O7jC3gyyuf3SAg</t>
  </si>
  <si>
    <t>ЦЧБ-3545-54</t>
  </si>
  <si>
    <t>г Воронеж ул 20-летия Октября 90Б</t>
  </si>
  <si>
    <t>Заказчик: Бондарева О. С. (806759)
Сопровождающий на объекте: Мироненко Виктория Оганесовна +7 (950) 775-67-23</t>
  </si>
  <si>
    <t>Требуется монтаж 1 порта СКС под ТД wi-fi в кассовой зоне. Способ монтажа: Скрытый. Розетка будет монтироваться за фальш-потолком, поэтому линию оконечить накладной розеткой плюс патч-корд. Линия от серверной также в гофре впритык к розетке.</t>
  </si>
  <si>
    <t>https://disk.yandex.ru/d/u5FhqiY9jlDJMQ</t>
  </si>
  <si>
    <t>ПВБ-7593-151</t>
  </si>
  <si>
    <t>0481</t>
  </si>
  <si>
    <t>г Орск ул Кантемировская 2А</t>
  </si>
  <si>
    <t>https://disk.yandex.ru/d/c3GqVsop3U9nsA</t>
  </si>
  <si>
    <t>ПВБ-7593-152</t>
  </si>
  <si>
    <t xml:space="preserve"> с Зубочистка Первая ул Новая ІА</t>
  </si>
  <si>
    <t>Требуется монтаж 1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</si>
  <si>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https://disk.yandex.ru/d/m0o8jQdWbNlZfQ</t>
  </si>
  <si>
    <t>ПВБ-7593-153</t>
  </si>
  <si>
    <t xml:space="preserve"> с Пилюгино ул Чапаевская 60</t>
  </si>
  <si>
    <t>https://disk.yandex.ru/d/pok3YDB1YZk8Tw</t>
  </si>
  <si>
    <t>СРБ-8255-26</t>
  </si>
  <si>
    <t xml:space="preserve"> г. Брянск, пр-кт Ленина, 10Б, 7 этаж, приемная управлющего</t>
  </si>
  <si>
    <t>Заказчик: Камоза Марина Владимировна +7-952-960-5200
Сопровождающий на объекте: Токман Анатолий Иванович 8-980-316-9993</t>
  </si>
  <si>
    <t>Требуется 2 порта СКС Кабинет - приемная управляющ 7-ой этаж</t>
  </si>
  <si>
    <t>https://disk.yandex.ru/d/qArpeGRInwnSNw</t>
  </si>
  <si>
    <t xml:space="preserve">СИБ-3358-47 </t>
  </si>
  <si>
    <t>п Новоуральский ул Центральная 1</t>
  </si>
  <si>
    <t>Заказчик: Бондарева Ольга Сергеевна
Сопровождающий на объекте: Крупенко Алёна Юрьевна +7 (903) 926-43-23</t>
  </si>
  <si>
    <t>Необходимо установить 1 порт по сортировочно счетную машинку</t>
  </si>
  <si>
    <t>https://disk.yandex.ru/d/t1S7lvrJ8rlbTA</t>
  </si>
  <si>
    <t>ПВБ-3243-21</t>
  </si>
  <si>
    <t>с Новая Малыкла ул Советская 24</t>
  </si>
  <si>
    <t>Заказчик: Вотякова Татьяна Сергеевна (1161873) +7 (919) 805-20-22
Сопровождающий на объекте: Вотякова Татьяна Сергеевна (1161873) +7 (919) 805-20-22</t>
  </si>
  <si>
    <t>Требуется монтаж 3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</si>
  <si>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https://disk.yandex.ru/d/mXsYAkqHfg5-cQ</t>
  </si>
  <si>
    <t xml:space="preserve"> СЗБ-8186-24</t>
  </si>
  <si>
    <t>Заказчик: Новикова Ольга Алексеевна
Сопровождающий на объекте: Новикова Ольга Алексеевна +7 (911) 695-78-29</t>
  </si>
  <si>
    <t>СИБ-3353-49</t>
  </si>
  <si>
    <t xml:space="preserve"> г Кемерово пр-кт Молодежный 9; Гараж КИЦ</t>
  </si>
  <si>
    <t>Заказчик: Вилинский Павел 8-985-33-99-622
Сопровождающий  на  объекте:  Ермолаев  Александр  Михайлович  (Руководитель  центра)  +7  (983)  386-12-33- Кокорин Игорь Юрьевич, +7(913)403-63-84 СБС</t>
  </si>
  <si>
    <t>https://disk.yandex.ru/d/lw6njwXojq7ROg</t>
  </si>
  <si>
    <t>https://disk.yandex.ru/d/i6eutEO5J91b2g</t>
  </si>
  <si>
    <t>СЗБ-8344-06</t>
  </si>
  <si>
    <t>М.Вишера, ул. Лесная, 14</t>
  </si>
  <si>
    <t>Сопровождающий на объекте: Федорова Любовь Викторовна</t>
  </si>
  <si>
    <t>Монтаж двух портов для АРМ(ССМ)</t>
  </si>
  <si>
    <t>https://disk.yandex.ru/d/oBkXkO3J5U6SKw</t>
  </si>
  <si>
    <t>СЗБ-8294-33</t>
  </si>
  <si>
    <t>п Красное ул Пролетарская 5,1-ый этаж, Клиентский зал по
обслуживанию ФЛ/ЮЛ -1</t>
  </si>
  <si>
    <t>Заказчик: Пудкова Елена Егоровна (1375202) +7 (911) 559-37-08
Сопровождающий  на  объекте:  Пудкова  Елена  Егоровна  (1375202)  +7  (911)  559-37-08,  СБС  Осичев Александр Борисович, 79115514706</t>
  </si>
  <si>
    <t xml:space="preserve">#ССМ&amp;атр;\wi-fi_для_8таг1-Ро82025 Работы проводятся в рамках проекта Подключения ССМ в ВСП
Банка. 2 порта Для подключения ССМ на рабочее место прошу смонтировать дополнительные СКС порты. </t>
  </si>
  <si>
    <t>https://disk.yandex.ru/d/muUyibbQjVB3Ug</t>
  </si>
  <si>
    <t xml:space="preserve"> СЗБ-8186-18</t>
  </si>
  <si>
    <t>01626</t>
  </si>
  <si>
    <t xml:space="preserve"> с Славковичи ул Музейная 4</t>
  </si>
  <si>
    <t>Заказчик: Новоселов Юрий Михайлович 79118804221
Сопровождающий на объекте: Григорьева Юлия Викторовна (8-911-696-1216)</t>
  </si>
  <si>
    <t>Необходимо организовать 2 розетки под \WI-FI в гараже (АР 10 и 11). СКС делаем согласно координатам указанным в плане! Отклонение от плана требует согласование с wi-fi отделом (Вилинский Павел 8-985-33-99-622).</t>
  </si>
  <si>
    <t xml:space="preserve">Установка напольного шкафа 42U 800x800 вместо мебельного. Мебельный убрать в другое место </t>
  </si>
  <si>
    <t>https://disk.yandex.ru/d/25ZRLDzCLAa21Q</t>
  </si>
  <si>
    <t>СИБ-3353-50</t>
  </si>
  <si>
    <t xml:space="preserve"> г Белово пер Цинкзаводской 2; Гараж КИЦ</t>
  </si>
  <si>
    <t>Необходимо организовать 2 розетки под WI-FI в гараже (АР05 и АР06). СКС делаем согласно координатам указанным в плане! Отклонение от плана требует согласование с WI-FI отделом (Вилинский Павел 8-985-33-99-622</t>
  </si>
  <si>
    <t>Заказчик: Вилинский Павел 8-985-33-99-622
Сопровождающий  на  объекте:  Шальнев  Андрей  Владимирович  (354599)  +7  (913)  281-48-49  Верхогляд Дмитрий Вячеславович, +7(913)-330-16-43 СБС</t>
  </si>
  <si>
    <t>https://disk.yandex.ru/d/qvNNFtQsHnGUzA</t>
  </si>
  <si>
    <t>СИБ-8288-02</t>
  </si>
  <si>
    <t>г Горно-Алтайск ул Набережная зд39; Гараж КИЦ</t>
  </si>
  <si>
    <t>Заказчик: Вилинский Павел 8-985-33-99-622
Сопровождающий  на  объекте:  Нестерович  Павел  Васильевич  +7  (913)  693-27-40  Пивоваров  Александр Николаевич, +7(983)-350-09-96 СБС</t>
  </si>
  <si>
    <t>Необходимо организовать 1 розетку под \WI-FI в гараже (АР07). СКС делаем согласно координатам указанным в плане! Отклонение от плана требует согласование с WI-FI отделом (Вилинский Павел
8-985-33-99-622). серверная 2 этаж</t>
  </si>
  <si>
    <t>https://disk.yandex.ru/d/BA0scqF436H-Fw</t>
  </si>
  <si>
    <t>СЗБ-8344-08</t>
  </si>
  <si>
    <t>Великий Новгород мкр Кречевицы 51</t>
  </si>
  <si>
    <t>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t>
  </si>
  <si>
    <t>https://disk.yandex.ru/d/8PYGQAW69GVnZA</t>
  </si>
  <si>
    <t xml:space="preserve">СЗБ-ЗЗ13-39 </t>
  </si>
  <si>
    <t xml:space="preserve"> г Сыктывкар ул Петрозаводская стр27/3; Гараж КИЦ</t>
  </si>
  <si>
    <t>Заказчик: Вилинский Павел 8-985-33-99-622
Сопровождающий  на  объекте:  Шаханов  Александр  Степанович  (793188)  +7  (912)  868-02-16  Попов  Сергей Алексеевич , тел. 89121918889 СБС</t>
  </si>
  <si>
    <t>Необходимо организовать 2 розетки под WI-FI в гараже (АР05 и АР06). СКС делаем согласно координатам указанным в плане! Отклонение от плана требует согласование с WI-FI отделом (Вилинский Павел 8-985-33-99-622).</t>
  </si>
  <si>
    <t>https://disk.yandex.ru/d/yUPlueKGyCPGeg</t>
  </si>
  <si>
    <t>ПВБ-7593-154</t>
  </si>
  <si>
    <t xml:space="preserve"> г.Оренбург п.Нижнесакмарский ,ул Молодежная 9</t>
  </si>
  <si>
    <t>Заказчик: Иванова Ирина Александровна
Сопровождающий на объекте: 8-922-877-0497 Иванова Ирина Александровна</t>
  </si>
  <si>
    <t xml:space="preserve">Поставка и монтажа навесного ТКШ размером не менее 18U, 600x600: 1 шт. </t>
  </si>
  <si>
    <t>1) Демонтаж действующего ТКШ 2) поставка и монтаж ТКШ 18U - установка на пол 3) перенос
оборудования из старого ТКШ 4) порты СКС не нужны. Необходимо новый ТКШ обеспечить
электропитанием + 2 металл полки, 2 РОИ, вертикальные и 4 горизонтальных органайзера</t>
  </si>
  <si>
    <t>https://disk.yandex.ru/d/LZstZBETgbeUmw</t>
  </si>
  <si>
    <t>ПВБ-7593-155</t>
  </si>
  <si>
    <t>0465</t>
  </si>
  <si>
    <t xml:space="preserve"> с Барабановка ул Центральная 157</t>
  </si>
  <si>
    <t>&amp;ССМ2025 Монтаж 1 порта для ССМ</t>
  </si>
  <si>
    <t>https://disk.yandex.ru/d/pyIV0S7eNQPVdw</t>
  </si>
  <si>
    <t xml:space="preserve"> СЗБ-8344-07</t>
  </si>
  <si>
    <t>01499</t>
  </si>
  <si>
    <t>Большая вишера ул Поболотина, 3</t>
  </si>
  <si>
    <t>https://disk.yandex.ru/d/M-uxZNjeSjSaBA</t>
  </si>
  <si>
    <t>СИБ-3356-59</t>
  </si>
  <si>
    <t>г Назарово ул Ленина 5</t>
  </si>
  <si>
    <t>Заказчик: +7 (923) 320-55-90
Сопровождающий на объекте: +7 (923) 320-55-90</t>
  </si>
  <si>
    <t xml:space="preserve">Требуется монтаж &lt; 1 &gt; порта СКС для подключения счетно-сортировальных машин (ССМ) на рабочих местах ВСП, согласно приложенному плану. Способ монтажа: розетки типоразмера Мозаіс45 в кабель-канал размером не менее 80x50. Если линия за потолком, то за потолком кабель вести в гофрорукаве. </t>
  </si>
  <si>
    <t>https://disk.yandex.ru/d/mE590A0C0_dQgA</t>
  </si>
  <si>
    <t>СИБ-3353-44</t>
  </si>
  <si>
    <t>Заказчик: +7 (923) 502-30-42
Сопровождающий на объекте: +7 (923) 502-30-42</t>
  </si>
  <si>
    <t>п/ст Арлюк ул Школьная 27а</t>
  </si>
  <si>
    <t>https://disk.yandex.ru/d/RpNvh7Vtj8w_ZQ</t>
  </si>
  <si>
    <t>ЮЗБ-8187-05</t>
  </si>
  <si>
    <t xml:space="preserve"> г Донецк ул Артема 130 5-ый этаж Кабинет - 29</t>
  </si>
  <si>
    <t>Заказчик: Серафимов Максим Владимирович +7 (987) 558-80-39
Сопровождающий на объекте: Каратаев Алексей Леонидович +7 (918) 532-96-07</t>
  </si>
  <si>
    <t>Требуется четыре розетки СКС для проекта кибербезопасности.</t>
  </si>
  <si>
    <t>https://disk.yandex.ru/d/JY4kOveVCzl1Jw</t>
  </si>
  <si>
    <t xml:space="preserve"> УБ-7461-33</t>
  </si>
  <si>
    <t xml:space="preserve"> Салехард ул Республики 41 ; Гараж КИЦ</t>
  </si>
  <si>
    <t>Заказчик: Вилинский Павел 8-985-33-99-622
Сопровождающий  на  объекте:  Криворотко  Маргарита  Игоревна  (89589)  +7  (919)  557-77-99  Шибаев  Борис Павлович, +7(912)071-26-67 СБС</t>
  </si>
  <si>
    <t xml:space="preserve">Необходимо организовать 2 розетку под WI-FI в гараже. СКС делаем согласно координатам указанным в плане! Отклонение от плана требует согласование с WI-FI отделом (Вилинский Павел 8-985-33-99-622). </t>
  </si>
  <si>
    <t>https://disk.yandex.ru/d/eHWlxBlCJLFP3g</t>
  </si>
  <si>
    <t>Необходимо  организовать  1  розетку  под WI-FI (АР05)  в  гараже.  СКС  делаем  согласно  координатам указанным в плане! Отклонение от плана требует согласование с WI-FI отделом (Вилинский Павел
8-985-33-99-622). Серверная второй этаж помещение 2-3</t>
  </si>
  <si>
    <t>ББ-2932-46</t>
  </si>
  <si>
    <t xml:space="preserve"> с Чара ул Советская зд7</t>
  </si>
  <si>
    <t>Заказчик: Леонова Елена Александровна (107875) +7 (914) 929-49-95
Сопровождающий на объекте: Михалёва Виктория Алексеевна 8-902-514-1890</t>
  </si>
  <si>
    <t>&amp;ССМ2025 Монтаж 2 встроеных в стену разеток со скрытой прокладкой линии скс.Отметили синим маркером где требуется установить разетки.</t>
  </si>
  <si>
    <t>https://disk.yandex.ru/d/cacf7cdNsTLc5Q</t>
  </si>
  <si>
    <t>ПВБ-3243-14</t>
  </si>
  <si>
    <t xml:space="preserve"> рп Павловка ул Ленина ПО</t>
  </si>
  <si>
    <t>https://disk.yandex.ru/d/iExBwuighCY8pw</t>
  </si>
  <si>
    <t>СИБ-3356-68</t>
  </si>
  <si>
    <t>п Новочернореченский ул Кооперативная 57</t>
  </si>
  <si>
    <t>Заказчик: Минаева Людмила Петровна (270453) +7 (902) 971-70-79
Сопровождающий на объекте: Минаева Людмила Петровна (270453) +7 (902) 971-70-79</t>
  </si>
  <si>
    <t>Требуется монтаж одного порта для АРМ(СКС)</t>
  </si>
  <si>
    <t>https://disk.yandex.ru/d/ukq8v6jCVtdloQ</t>
  </si>
  <si>
    <t>Заказчик: Бондарева Ольга Сергеевна (806759) 8-926-195-8046
Сопровождающий на объекте: Смирнова Ольга Петровна (1874960) +7 (911) 515-33-57</t>
  </si>
  <si>
    <t>СИБ-3356-69</t>
  </si>
  <si>
    <t>п Красная Сопка ул Центральная 16</t>
  </si>
  <si>
    <t>Заказчик: Голубцова Людмила Александровна +7 (923) 276-13-81
Сопровождающий на объекте: Голубцова Людмила Александровна +7 (923) 276-13-81</t>
  </si>
  <si>
    <t>https://disk.yandex.ru/d/Jhw7gaA5OEsRVw</t>
  </si>
  <si>
    <t>УБ-3394-23</t>
  </si>
  <si>
    <t>у с Новая Заимка ул Ленина 15</t>
  </si>
  <si>
    <t>Заказчик: +7 (952) 674-58-66
Сопровождающий на объекте: Кушнарева Любовь Геннадьевна 8-952-674-5866</t>
  </si>
  <si>
    <t>https://disk.yandex.ru/d/r5KH2lgWLjA29g</t>
  </si>
  <si>
    <t>СИБ-3356-70</t>
  </si>
  <si>
    <t xml:space="preserve"> г Красноярск пр-кт им.газеты Красноярский рабочий 26</t>
  </si>
  <si>
    <t>Заказчик: Жукова Злата Александровна (276133) +7 (950) 406-36-44
Сопровождающий на объекте: Жукова Злата Александровна (276133) +7 (950) 406-36-44</t>
  </si>
  <si>
    <t>https://disk.yandex.ru/d/mqqtv4xMRxEiFg</t>
  </si>
  <si>
    <t>ПВБ-7593-156</t>
  </si>
  <si>
    <t xml:space="preserve"> г  Соль-Илецк  ул  Советская  43/2  1-ый  этаж Тамбур-шлюз 1-го типа - 8.</t>
  </si>
  <si>
    <t>Заказчик: Остояч Сергей Александрович (455952) +7 (987) 343-55-91
Сопровождающий на объекте: Остояч Сергей Александрович (455952) +7 (987) 343-55-91</t>
  </si>
  <si>
    <t>https://disk.yandex.ru/d/qTIjdLn_lvNZCw</t>
  </si>
  <si>
    <t>СИБ-3356-71</t>
  </si>
  <si>
    <t>Заказчик: Бондарева О. С
Сопровождающий на объекте: Ведерникова Наталья Андреевна +7 (913) 571-50-58</t>
  </si>
  <si>
    <t>Требуется 1 порт в кассе для WI-FI</t>
  </si>
  <si>
    <t>https://disk.yandex.ru/d/m5dxjYsRhqZr9w</t>
  </si>
  <si>
    <t>ВВБ-3137-32</t>
  </si>
  <si>
    <t>г  Ижевск  ул  Пушкинская  281  1-ый  этаж  Клиентский  зал  по
обслуживанию ФЛ/ЮЛ - 3,4,37-59,63-67</t>
  </si>
  <si>
    <t>Заказчик: Мерзляков Андрей Викторович (800104) +7 (919) 909-10-90
Сопровождающий на объекте: Гришкин Андрей Евгеньевич 8-904-275-9328</t>
  </si>
  <si>
    <t>2 рабочих места</t>
  </si>
  <si>
    <t>https://disk.yandex.ru/d/M1v4rnnDPKfmKA</t>
  </si>
  <si>
    <t>ЦЧБ-3545-53</t>
  </si>
  <si>
    <t>01015</t>
  </si>
  <si>
    <t xml:space="preserve"> с  Ольховатка  ул  Дьячкова  21  Этаж:  1-ый  этаж  Помещение: Кабинет - 1</t>
  </si>
  <si>
    <t>Заказчик: Трубицына Галина Ивановна (398941) +7 (900) 962-17-91
Сопровождающий на объекте: Трубицына Галина Ивановна (398941) +7 (900) 962-17-91</t>
  </si>
  <si>
    <t xml:space="preserve">Требуется монтаж &lt;1 &gt; порта СКС для подключения счетно-сортировальных машин (ССМ) на рабочих 
местах ВСП, согласно приложенному плану. Способ монтажа: розетки типоразмера Мозаіс45 в кабель-канал размером не менее 80x50. Если линия за потолком, то за потолком кабель вести в гофрорукаве. </t>
  </si>
  <si>
    <t>https://disk.yandex.ru/d/NF1FcfZP9xkWUA</t>
  </si>
  <si>
    <t>СРБ-4244-39</t>
  </si>
  <si>
    <t>п Грицовский ул Первомайская 3</t>
  </si>
  <si>
    <t>Заказчик: Киреев Александр Николаевич (1574433) +7 (950) 912-57-99
Сопровождающий на объекте: Киреев Александр Николаевич (1574433) +7 (950) 912-57-99</t>
  </si>
  <si>
    <t>После переформата требуется СКС для WI-FI точки доступа. На схеме обозначена АР2.</t>
  </si>
  <si>
    <t>https://disk.yandex.ru/d/gSDaDJgpwiTGrg</t>
  </si>
  <si>
    <t>ЦЧБ-3545-33</t>
  </si>
  <si>
    <t xml:space="preserve"> рп  Хохольский  ул  Ленина  ЗА  Этаж:  1-ый этаж Помещение: Кабинет -1</t>
  </si>
  <si>
    <t>Заказчик: Квасова Анна Ивановна (406217) +7 (960) 128-18-34
Сопровождающий на объекте: Квасова Анна Ивановна (406217) +7 (960) 128-18-34</t>
  </si>
  <si>
    <t>https://disk.yandex.ru/d/ik0z0gphyZC6iQ</t>
  </si>
  <si>
    <t>ЦЧБ-3545-42</t>
  </si>
  <si>
    <t>пгт Анна ул Ленина 32 Этаж: 1-ый этаж
Помещение: Клиентский зал по обслуживанию ФЛ/ЮЛ -1/1,1/17-1/23</t>
  </si>
  <si>
    <t>Заказчик: Миканович Ирина Витальевна (400027) +7 (951) 548-17-25
Сопровождающий на объекте: Миканович Ирина Витальевна (400027) +7 (951) 548-17-25</t>
  </si>
  <si>
    <t>https://disk.yandex.ru/d/D0xR_8KxkxCREg</t>
  </si>
  <si>
    <t xml:space="preserve"> СЗБ-8371-13</t>
  </si>
  <si>
    <t xml:space="preserve"> г Кемь ул Гидростроителей 68; Гараж КИЦ</t>
  </si>
  <si>
    <t>Заказчик: Кошельков Павел Евгеньевич (812252) +7 (953) 538-24-13
Сопровождающий на объекте: Кошельков Павел Евгеньевич (812252) +7 (953) 538-24-13</t>
  </si>
  <si>
    <t>Необходим монтаж 2-х розеток под WI-FI (АР08, АР09 - зелёные отметки на схеме) в гараже КИЦ на 1
эт. ТКШ на 2-ом этаже. Отклонение от плана требует согласование с WI-FI отделом (Вилинский Павел 8-985-33-99-622).</t>
  </si>
  <si>
    <t>https://disk.yandex.ru/d/QoWs1AlqkrkhzQ</t>
  </si>
  <si>
    <t xml:space="preserve"> УБ-3394-09 </t>
  </si>
  <si>
    <t>ПВБ-7593-68</t>
  </si>
  <si>
    <t xml:space="preserve"> с  Черный  Отрог  ул  Центральная  5  Этаж: 1-ый этаж Помещение: Клиентский зал по обслуживанию ФЛ/ЮЛ - 1</t>
  </si>
  <si>
    <t>Заказчик: Гопотченко Наталья Михайловна (450270) +7 (987) 871-27-86
Сопровождающий на объекте: Гопотченко Наталья Михайловна (450270) +7 (987) 871-27-86</t>
  </si>
  <si>
    <t>https://disk.yandex.ru/d/MsUsnDUE_xfN1A</t>
  </si>
  <si>
    <t xml:space="preserve"> ВВБ-3136-69</t>
  </si>
  <si>
    <t xml:space="preserve"> с  Юрла  ул  Октябрьская  57  Этаж:  1-ый  этаж Помещение: Клиентский зал по обслуживанию ФЛ/ЮЛ -1</t>
  </si>
  <si>
    <t>Заказчик: Исакова Марина Анатольевна (793807) +7 (800) 707-00-70
Сопровождающий на объекте: Исакова Марина Анатольевна (793807) +7 (800) 707-00-70</t>
  </si>
  <si>
    <t>https://disk.yandex.ru/d/IO22WmpqwF8rzA</t>
  </si>
  <si>
    <t xml:space="preserve">УБ-7461-32 </t>
  </si>
  <si>
    <t xml:space="preserve"> г Губкинский мкр № 9,11; Гараж КИЦ</t>
  </si>
  <si>
    <t>https://disk.yandex.ru/d/94TDMIKJLpA03Q</t>
  </si>
  <si>
    <t>СРБ-0431-05</t>
  </si>
  <si>
    <t>Заказчик: Акулов Антон Сергеевич +7 (911) 559-22-54
Сопровождающий на объекте: Денисов Алексей Александрович, +7(981)550-75-99</t>
  </si>
  <si>
    <t>Необходимо провести работы по организации розеток СКС в помещении комнаты хранения оружия для возможности подключения охранного оборудования Рогвардии. Кабель СКС должен быть подключен напрямую в оборудования провайдера минуя коммутационное оборудование Банка.</t>
  </si>
  <si>
    <t>https://disk.yandex.ru/d/t6jko_6s0iaolA</t>
  </si>
  <si>
    <t xml:space="preserve">СЗБ-8336-08 </t>
  </si>
  <si>
    <t>1326</t>
  </si>
  <si>
    <t xml:space="preserve"> обл Мурманская, г Островной, пл Жертв Интервенции, 1</t>
  </si>
  <si>
    <t>https://disk.yandex.ru/d/Ddb3esQ_kL0XvA</t>
  </si>
  <si>
    <t>83</t>
  </si>
  <si>
    <t xml:space="preserve"> с Трусово кв-л Центральный 67</t>
  </si>
  <si>
    <t>Заказчик: Ермолина Арина Ивановна (2081987) +7 (912) 149-04-74
Сопровождающий на объекте: Ермолина Арина Ивановна (2081987) +7 (912) 149-04-74</t>
  </si>
  <si>
    <t>https://disk.yandex.ru/d/8pyMkv_sTNBlfg</t>
  </si>
  <si>
    <t xml:space="preserve">СЗБ-8336-09 </t>
  </si>
  <si>
    <t>1323</t>
  </si>
  <si>
    <t xml:space="preserve"> обл Мурманская, р-н Кольский, ул Гальченко, 1</t>
  </si>
  <si>
    <t>https://disk.yandex.ru/d/V9-nEAPn2joZhw</t>
  </si>
  <si>
    <t>ПВБ-3243-22</t>
  </si>
  <si>
    <t xml:space="preserve"> рп Радищево ул Советская 25</t>
  </si>
  <si>
    <t>Требуется монтаж 4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</si>
  <si>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https://disk.yandex.ru/d/dc9bR6YyN_GP1A</t>
  </si>
  <si>
    <t>ВВБ-3137-23</t>
  </si>
  <si>
    <t>п Ува ул Пушкина 36</t>
  </si>
  <si>
    <t>Заказчик: Куклина Оксана Владимировна (791931) +7 (980) 928-01-77
Сопровождающий на объекте:</t>
  </si>
  <si>
    <t>Где красная точка необходимо смонтировать 1 порт</t>
  </si>
  <si>
    <t>https://disk.yandex.ru/d/1YGIsw2IT1SnCg</t>
  </si>
  <si>
    <t>УБ-3394-25</t>
  </si>
  <si>
    <t xml:space="preserve"> г Тюмень ул Пермякова 63 1-ый этаж Операционный зал - 1</t>
  </si>
  <si>
    <t>Заказчик: +7 (999) 549-14-55
Сопровождающий на объекте: +7 (999) 549-14-55</t>
  </si>
  <si>
    <t>&amp;ССМ2025 Монтаж 8 портов для ССМ</t>
  </si>
  <si>
    <t>https://disk.yandex.ru/d/my-kRqbFPu341g</t>
  </si>
  <si>
    <t>СИБ-8126-13</t>
  </si>
  <si>
    <t>г Кызыл ул Кочетова 34а ; Гараж КИЦ</t>
  </si>
  <si>
    <t>Заказчик: Иргит-оол Мертен Данилович (275357) +7 (901) 019-83-47
Сопровождающий  на  объекте:  Иргит-оол  Мертен  Данилович  (275357)  +7  (901)  019-83-47  Гавриленко  Роман Павлович, +7(983)-515-01-67 СБС</t>
  </si>
  <si>
    <t>Необходимо организовать 1 розетку под Wi-fi (АР04) в гараже. СКС делаем согласно координатам указанным в плане! Отклонение от плана требует согласование с Wi-fi отделом (Вилинский Павел 8-985-33-99-622).</t>
  </si>
  <si>
    <t>https://disk.yandex.ru/d/2zpPj67fXbPBpQ</t>
  </si>
  <si>
    <t xml:space="preserve"> СИБ-3356-72</t>
  </si>
  <si>
    <t>0306</t>
  </si>
  <si>
    <t xml:space="preserve"> с Знаменка ул Пролетарская 58</t>
  </si>
  <si>
    <t>Заказчик: Родзевич Ирина Владимировна (281315) +7 (908) 217-22-73
Сопровождающий на объекте: Родзевич Ирина Владимировна (281315) +7 (908) 217-22-73</t>
  </si>
  <si>
    <t>https://disk.yandex.ru/d/R017J-EMqSA0Jw</t>
  </si>
  <si>
    <t xml:space="preserve"> СЗБ-8186-25</t>
  </si>
  <si>
    <t>1664</t>
  </si>
  <si>
    <t xml:space="preserve"> пгт. Локня, ул. Чкалова, д. 2А</t>
  </si>
  <si>
    <t>Заказчик: Жулева Людмила Александровна 8-921-119-5634
Сопровождающий на объекте: Жулева Людмила Александровна</t>
  </si>
  <si>
    <t>https://disk.yandex.ru/d/wqS1Zv7ZAzHH8Q</t>
  </si>
  <si>
    <t>СИБ-3356-73</t>
  </si>
  <si>
    <t>г Лесосибирск гп Стрелка ул Октябрьская 40В</t>
  </si>
  <si>
    <t>Заказчик: Сараева Алена Андреевна (1352833) +7 (913) 173-85-03
Сопровождающий на объекте: Сараева Алена Андреевна (1352833) +7 (913) 173-85-03</t>
  </si>
  <si>
    <t>Требуется  восстановление  работоспособности  1  портов  СКС  для  подключения  счетно-сортировальных машин (ССМ) на рабочих местах ВСП.</t>
  </si>
  <si>
    <t>https://disk.yandex.ru/d/3q0hRhFV7xF4_Q</t>
  </si>
  <si>
    <t>ПВБ-7593-157</t>
  </si>
  <si>
    <t xml:space="preserve"> п Горный  ул Центральная 6а  1-ый  этаж Клиентский зал по
обслуживанию ФЛ/ЮЛ - 2</t>
  </si>
  <si>
    <t xml:space="preserve">Требуется монтаж &lt; 1 &gt; портов СКС для подключения счетно-сортировальных машин (ССМ) на рабочих местах ВСП, согласно приложенному плану. Способ монтажа: розетки типоразмера Мозаіс45 в кабель-канал размером не менее 80x50. Если линия за потолком, то за потолком кабель вести в гофрорукаве. </t>
  </si>
  <si>
    <t>https://disk.yandex.ru/d/H0nMPIPDjdt3LQ</t>
  </si>
  <si>
    <t>ББ-2933-34</t>
  </si>
  <si>
    <t>пгт Селенгинск мкр Березовый За 1-ый этаж Рабочие места СМО (старший менеджер по обслуживанию) - 2</t>
  </si>
  <si>
    <t>Заказчик: +7 (914) 632-25-14
Сопровождающий на объекте: +7 (914) 632-25-14</t>
  </si>
  <si>
    <t>&amp;ССМ2025 Монтаж 2 портов для ССМ</t>
  </si>
  <si>
    <t>https://disk.yandex.ru/d/LdssbchHU_RTpQ</t>
  </si>
  <si>
    <t>СИБ-3353-51</t>
  </si>
  <si>
    <t xml:space="preserve"> Краснинское ул Садовая зд7б</t>
  </si>
  <si>
    <t>Заказчик: Шипулина Татьяна Алексеевна 8-902-757-4997
Сопровождающий на объекте: Шипулина Татьяна Алексеевна</t>
  </si>
  <si>
    <t>https://disk.yandex.ru/d/0W2kGRoJYITwlA</t>
  </si>
  <si>
    <t>СЗБ-8336-10</t>
  </si>
  <si>
    <t>1356</t>
  </si>
  <si>
    <t xml:space="preserve"> обл Мурманская, р-н Кандалакшский, ул Букина, 1</t>
  </si>
  <si>
    <t>Заказчик: Барболина Оксана Викторовна +7 (921) 281-93-80
Сопровождающий на объекте: Барболина Оксана Викторовна 8-921-281-9380</t>
  </si>
  <si>
    <t>https://disk.yandex.ru/d/0N-JS9Lej-pvnQ</t>
  </si>
  <si>
    <t>ПВБ-3243-23</t>
  </si>
  <si>
    <t xml:space="preserve"> с Верхняя Маза ул Мелиораторов двлд7 1-ый этаж
Операционный зал - 1</t>
  </si>
  <si>
    <t>https://disk.yandex.ru/d/Y5OUm00WVQ9a6w</t>
  </si>
  <si>
    <t xml:space="preserve"> УБ-0283-13</t>
  </si>
  <si>
    <t>г Шадринск ул Свердлова 8 ; Гараж КИЦ</t>
  </si>
  <si>
    <t>Заказчик: Булычев Владимир Александрович (1996236) +7 (919) 583-74-59
Сопровождающий на объекте: Булычев Владимир Александрович (1996236) +7 (919) 583-74-59</t>
  </si>
  <si>
    <t>Необходим монтаж 4-х розеток под wi-fi (АР05, АР06, АР07, АР08 - зелёные отметки на схеме) в гараже КИЦ на 1 эт. Серверная на 2-ом этаже. Отклонение от плана требует согласование с wi-fi отделом (Вилинский
Павел 8-985-33-99-622).</t>
  </si>
  <si>
    <t>https://disk.yandex.ru/d/RRJmKH3fs2Q2Ig</t>
  </si>
  <si>
    <t xml:space="preserve">УБ-3394-24 </t>
  </si>
  <si>
    <t>Тобольск ул Семена Ремезова 124; Гараж КИЦ</t>
  </si>
  <si>
    <t>Заказчик: Вилинский Павел 8-985-33-99-622
Сопровождающий на объекте: Гилева Ольга Анатольевна (419029) +7 (904) 808-60-74</t>
  </si>
  <si>
    <t>Необходим монтаж 2-х розеток под wi-fi (АР04, АР05) в гараже КИЦ согласно схемы. Отклонение от плана требует согласование с wi-fi отделом (Вилинский Павел 8-985-33-99-622).</t>
  </si>
  <si>
    <t>https://disk.yandex.ru/d/djCQGYc6J15oYQ</t>
  </si>
  <si>
    <t xml:space="preserve"> УБ-2402-20 </t>
  </si>
  <si>
    <t>г Нягань ул Ленина 25/1; Гараж КИЦ</t>
  </si>
  <si>
    <t>Заказчик: Вилинский Павел 8-985-33-99-622
Сопровождающий на объекте: Земнухов Виктор Юрьевич (96546) +7 (902) 856-61-14</t>
  </si>
  <si>
    <t>Необходим монтаж 1 розетки под Wi-fi (АР02) в гараже КИЦ согласно схемы. Отклонение от плана требует согласование с wi-fi отделом (Вилинский Павел 8-985-33-99-622).</t>
  </si>
  <si>
    <t>https://disk.yandex.ru/d/stUkkbNTphdsMQ</t>
  </si>
  <si>
    <t>ВВБ-3136-91</t>
  </si>
  <si>
    <t>726</t>
  </si>
  <si>
    <t xml:space="preserve"> г. Губаха, пр-кт Ленина, д.51</t>
  </si>
  <si>
    <t>Заказчик: Фукалова Елена Владимировна (797489) +7 (902) 807-95-01
Сопровождающий на объекте: Фукалова Елена Владимировна (797489) +7 (902) 807-95-01</t>
  </si>
  <si>
    <t>ВОстановить 1 порт СКС для ССМ в кассе</t>
  </si>
  <si>
    <t>https://disk.yandex.ru/d/CSA9l_K08HpQvw</t>
  </si>
  <si>
    <t>УБ-0283-16</t>
  </si>
  <si>
    <t xml:space="preserve"> с Скоблино ул Школьная 50 1-ый этаж Клиентский зал по
обслуживанию ФЛ/ЮЛ - б/н</t>
  </si>
  <si>
    <t>Заказчик: +7 (900) 381-94-38
Сопровождающий на объекте: +7 (900) 381-94-38</t>
  </si>
  <si>
    <t>https://disk.yandex.ru/d/DYChbPGKH7IOEw</t>
  </si>
  <si>
    <t>УБ-0283-15</t>
  </si>
  <si>
    <t>д Ягодная ул Центральная 53 1-ый этаж Клиентский зал по
обслуживанию ФЛ/ЮЛ - б/н</t>
  </si>
  <si>
    <t>Заказчик: +7 (919) 572-75-85
Сопровождающий на объекте: +7 (919) 572-75-85</t>
  </si>
  <si>
    <t>Установить 2 СКС порта для ССМ. Порты и ТКШ в одном помещении</t>
  </si>
  <si>
    <t>https://disk.yandex.ru/d/Caj2bSNH8mIB0w</t>
  </si>
  <si>
    <t>ПВБ-7593-158</t>
  </si>
  <si>
    <t xml:space="preserve"> п Тюльган  ул Октябрьская 17  1-ый  этаж Клиентский  зал по
обслуживанию ФЛ/ЮЛ - 3</t>
  </si>
  <si>
    <t>Заказчик: +7 (987) 346-88-58
Сопровождающий на объекте: +7 (987) 346-88-58</t>
  </si>
  <si>
    <t>&amp;ССМ2025 Монтаж 4 портов для ССМ</t>
  </si>
  <si>
    <t>https://disk.yandex.ru/d/Z9nfZuVPIcbUUA</t>
  </si>
  <si>
    <t>ПВБ-7593-159</t>
  </si>
  <si>
    <t xml:space="preserve"> с  Рязановка  ул  Центральная  7  1-ый  этаж  Клиентский  зал  по
обслуживанию ФЛ/ЮЛ -1</t>
  </si>
  <si>
    <t>Требуется монтаж &lt; 4 &gt; портов СКС для подключения сетевого оборудования на рабочем месте ВСП, согласно приложенному плану. Способ монтажа: розетки типоразмера Мозаіс45 в кабель-канал размером не менее 80x50.</t>
  </si>
  <si>
    <t>https://disk.yandex.ru/d/tWmbz8XZzzMHzQ</t>
  </si>
  <si>
    <t>СИБ-8288-03</t>
  </si>
  <si>
    <t>с Акташ ул Мира 20/11-ый этаж Клиентский зал по обслуживанию ФЛ/ЮЛ-0</t>
  </si>
  <si>
    <t>Заказчик: Рытова Людмила Орестовна (1333964) +7 (913) 591-14-08
Сопровождающий на объекте: Рытова Людмила Орестовна (1333964) +7 (913) 591-14-08</t>
  </si>
  <si>
    <t>Требуется монтаж &lt; 2 &gt; портов СКС для подключения счетно-сортировальных машин (ССМ) на рабочих местах ВСП Окноі и Окно2, согласно приложенному плану. Способ монтажа: розетки типоразмера Мо- заіс45 в кабель-канал размером не менее 80x50. Если линия за потолком, то за потолком кабель вести в гофрорукаве.</t>
  </si>
  <si>
    <t>https://disk.yandex.ru/d/bJzce_X3P5xP-g</t>
  </si>
  <si>
    <t xml:space="preserve"> СИБ-3353-52</t>
  </si>
  <si>
    <t>пгт Спасск ул Советская 5а</t>
  </si>
  <si>
    <t>Заказчик: Ростова Тамара Александровна (346664) +7 (951) 572-93-15
Сопровождающий на объекте: Ростова Тамара Александровна (346664) +7 (951) 572-93-15</t>
  </si>
  <si>
    <t>Установить 1 порт СКС для ССМ.</t>
  </si>
  <si>
    <t>https://disk.yandex.ru/d/bE32MFYJbV1yqg</t>
  </si>
  <si>
    <t xml:space="preserve">ЮЗБ-4554-04 </t>
  </si>
  <si>
    <t>ББ-8310-07</t>
  </si>
  <si>
    <t>ЦЧБ-8226-09</t>
  </si>
  <si>
    <t>СИБ-8604-08</t>
  </si>
  <si>
    <t>ПВБ-7593-160</t>
  </si>
  <si>
    <t xml:space="preserve">АДМ </t>
  </si>
  <si>
    <t xml:space="preserve"> г Орск пр-кт Ленина 25А, 4-ый этаж, кабинет 4.1</t>
  </si>
  <si>
    <t>Заказчик: Пошвин Олег Анатольевич (2013099) +7 (919) 844-48-88
Сопровождающий на объекте: Волощук Александр Витальевич, 79873400252</t>
  </si>
  <si>
    <t>Для организации нового рабочего места в кабинете 4.1 необходим монтаж 2-х портов СКС для подключения компьютера.</t>
  </si>
  <si>
    <t>https://disk.yandex.ru/d/nZflzUzrs7C-KQ</t>
  </si>
  <si>
    <t>демонтаж</t>
  </si>
  <si>
    <t>СИБ-3358-74</t>
  </si>
  <si>
    <t>с Ингалы ул Школьная 2В 1-ый этаж Клиентский зал по
обслуживанию ФЛ/ЮЛ -1</t>
  </si>
  <si>
    <t>Заказчик: Алисюк Алексей Павлович 8-904-327-3130
Сопровождающий на объекте: Борисова Оксана Владимировна +7 (908) 108-99-94</t>
  </si>
  <si>
    <t>Перемещение/Восстановление ранее используемых портов в пределах помещения (порт): 8 шт.</t>
  </si>
  <si>
    <t>Стены  кассовой  кабины  обшиты  панелями  мультиплит,  провода  и  порты  висят  по  верх  панелей.  Требуется смонтировать порты скс и убрать провода за мултиплит.</t>
  </si>
  <si>
    <t>https://disk.yandex.ru/d/zcOYba2mtc2KgQ</t>
  </si>
  <si>
    <t>СИБ-3358-75</t>
  </si>
  <si>
    <t xml:space="preserve"> с. Ситниково, ул. Ленина, 15</t>
  </si>
  <si>
    <t>Заказчик: Паховцева Ирина Владимировна 8-950-952-2944
Сопровождающий на объекте: Паховцева Ирина Владимировна 8-950-952-2944</t>
  </si>
  <si>
    <t>Требуется смонтировать скс порты на рабочем месте. Кабель Скс валяется на полу, не удобно перемещаться по помещению.</t>
  </si>
  <si>
    <t>https://disk.yandex.ru/d/GlBBxxxrlMzXPQ</t>
  </si>
  <si>
    <t xml:space="preserve"> СИБ-3355-92</t>
  </si>
  <si>
    <t>г. Новоалтайск, ул. 22 Партсъезда, 10</t>
  </si>
  <si>
    <t>Заказчик: Смирнова Лариса Васильевна 8-902-633-9600
Сопровождающий на объекте: Щербакова Людмила Викторовна 8-962-796-8210</t>
  </si>
  <si>
    <t>УС введен в эксплуатацию после переформата ВСП на СДМАН, кабеля связи нет. Требуется прокладка новой СКС до АТМ-60304531 (ИПТ), на схеме отмечен, расположен в помещении 101, первый от входа в ВСП.</t>
  </si>
  <si>
    <t>https://disk.yandex.ru/d/5bjaela8iCFKcA</t>
  </si>
  <si>
    <t>СИБ-3353-53</t>
  </si>
  <si>
    <t>Сельское с Пермяки ул Почтовая 2 1-ый этаж Касса - 1</t>
  </si>
  <si>
    <t>Контактная информация о Заказчике (филиале Заказчика) для целей выполнения Заказа: Заказчик: Глинская Ольга Федоровна (343168) +7 (923) 616-24-26
Сопровождающий на объекте: Глинская Ольга Федоровна (343168) +7 (923) 616-24-26</t>
  </si>
  <si>
    <t>https://disk.yandex.ru/d/xRbsD2lNpRnA0A</t>
  </si>
  <si>
    <t xml:space="preserve">ВВБ-3137-34 </t>
  </si>
  <si>
    <t>г Ижевск ул им Петрова 8а 1-ый этаж Лестничная клетка - 2</t>
  </si>
  <si>
    <t>Заказчик: Рошка Штефан (1979366) +7 (903) 557-22-88
Сопровождающий на объекте: Рошка Штефан (1979366) +7 (903) 557-22-88</t>
  </si>
  <si>
    <t xml:space="preserve">Необходимо смонтировать СКС для точки доступа № 10 на потолке в кол-ве 1 штуки ,между этажами. </t>
  </si>
  <si>
    <t>https://disk.yandex.ru/d/YI8Wqzx54kbCTQ</t>
  </si>
  <si>
    <t>СРБ-4244-40</t>
  </si>
  <si>
    <t xml:space="preserve"> г. Тула, ул. Коминтерна, 31, 2 этаж, Орен «расе - 2.38</t>
  </si>
  <si>
    <t>Заказчик: Давыдов Денис Валериевич 8-953-310-8080
Сопровождающий на объекте: Валов Алексей Юрьевич +7-910-702-8096</t>
  </si>
  <si>
    <t xml:space="preserve">Требуется установить дополнительные розетки 5 омега, 20 сигма для подключения тестовых стендов. </t>
  </si>
  <si>
    <t>https://disk.yandex.ru/d/TjtstuBz771DsQ</t>
  </si>
  <si>
    <t>СЗБ-3313-41</t>
  </si>
  <si>
    <t>2060</t>
  </si>
  <si>
    <t xml:space="preserve">КИЦ </t>
  </si>
  <si>
    <t xml:space="preserve"> с Объячево ул Мира 68 2-ой этаж Серверная - 10</t>
  </si>
  <si>
    <t>Заказчик: Белых Михаил Васильевич +7 (912) 191-23-75
Сопровождающий  на  объекте:  Юдин  Александр  Валентинович  Рук  Центра  8-909-126-5400  Помысов Андрей Вадимович, +7(912)140-09-02 СБС</t>
  </si>
  <si>
    <t>Требуется монтаж 19 скс розеток. 16 скс под рабочие места (Обозначено на схеме красным цветом.)</t>
  </si>
  <si>
    <t>https://disk.yandex.ru/d/uPU9Nn9GFvpYsQ</t>
  </si>
  <si>
    <t xml:space="preserve">СРБ-8255-27 </t>
  </si>
  <si>
    <t xml:space="preserve"> г Брянск пр-кт Ленина 10Б 7-ой этаж Кабинет - 704</t>
  </si>
  <si>
    <t>Заказчик: Камоза Марина Владимировна +7 (952) 960-52-00
Сопровождающий на объекте: Токман Анатолий Иванович, +7(980)316-99-93</t>
  </si>
  <si>
    <t>Необходим монтаж 3 портов для подключения новых устройств</t>
  </si>
  <si>
    <t>https://disk.yandex.ru/d/xvRFtac5qXJ3RQ</t>
  </si>
  <si>
    <t>СИБ-8126-14</t>
  </si>
  <si>
    <t>0038</t>
  </si>
  <si>
    <t>г  Кызыл  ул  Ооржака  Лопсанчапа  40  1-ый  этаж  Клиентский  зал по обслуживанию ФЛ/ЮЛ -1</t>
  </si>
  <si>
    <t>Заказчик: Литвинова Ирина Александровна +7 (919) 494-23-34
Сопровождающий на объекте: Соян Аяна Владиславовна 8-983-367-7936</t>
  </si>
  <si>
    <t>Требуется переключение УС 60005295 с SDМАN на СКС ВСП. На объекте присутствует только старая СКС без какой-либо маркировки</t>
  </si>
  <si>
    <t>https://disk.yandex.ru/d/RK5PrEb3MHtzZQ</t>
  </si>
  <si>
    <t>СИБ-3351-18</t>
  </si>
  <si>
    <t>с Каргасок ул Гоголя 14 1-ый этаж Операционный зал -1.3</t>
  </si>
  <si>
    <t>Заказчик: Попова Елена Николаевна (348137) +7 (913) 809-21-72
Сопровождающий на объекте: Попова Елена Николаевна (348137) +7 (913) 809-21-72</t>
  </si>
  <si>
    <t>https://disk.yandex.ru/d/QvfEdGV6erH0NA</t>
  </si>
  <si>
    <t>СРБ-8255-29</t>
  </si>
  <si>
    <t xml:space="preserve"> г Брянск пр-кт Ленина 10Б 7-ой этаж Кабинет - 702</t>
  </si>
  <si>
    <t>Заказчик: Камоза Марина Владимировна (367368) +7 (952) 960-52-00
Сопровождающий на объекте: Токман Анатолий Иванович, +7(980)316-99-93</t>
  </si>
  <si>
    <t>https://disk.yandex.ru/d/bbuGqoQW2lu0dw</t>
  </si>
  <si>
    <t>ББ-2933-35</t>
  </si>
  <si>
    <t xml:space="preserve"> с Мухоршибирь ул 30 лет Победы 19 1-ый этаж Рабочие места СМО (старший менеджер по обслуживанию) - 1</t>
  </si>
  <si>
    <t>Заказчик: Афанасьев Игорь Георгиевич 8-983-420-0910
Сопровождающий  на  объекте:  Васильева  Светлана  Анатольевна  РО  8-924-399-4048  Аюшеев  Жигжит Ванданович, +7(983)539-10-75 СБС</t>
  </si>
  <si>
    <t>Необходимо организовать 5 портов СКС на РМ ВСП для подключения ТА</t>
  </si>
  <si>
    <t>https://disk.yandex.ru/d/vBwC4OOsLDgHRg</t>
  </si>
  <si>
    <t xml:space="preserve">УБ-3394-26 </t>
  </si>
  <si>
    <t xml:space="preserve"> г Тюмень ул Малыгина 51 1-ый этаж Кабинет - 29,30,31</t>
  </si>
  <si>
    <t>Заказчик: Рыбин Евгений Михайлович (4012) +7 (915) 103-33-92
Сопровождающий на объекте: Белова Юлия Петровна 8-904-494-9342 зро</t>
  </si>
  <si>
    <t>монтаж порта СКС 17 точка на схеме</t>
  </si>
  <si>
    <t>https://disk.yandex.ru/d/i51JUOVp71pL9g</t>
  </si>
  <si>
    <t>СРБ-4261-31</t>
  </si>
  <si>
    <t>г Рязань пр-кт Первомайский 18 2-ой этаж Кабинет - 01</t>
  </si>
  <si>
    <t>Заказчик: Рязанов Вячеслав Сергеевич +7 (910) 644-44-02
Сопровождающий на объекте: Васильев Михаил Павлович, +7(915)594-84-80 СБС</t>
  </si>
  <si>
    <t>Монтаж розеток СКС в трех кабинетах на втором этаже</t>
  </si>
  <si>
    <t>https://disk.yandex.ru/d/E6VPX7rguoUEQg</t>
  </si>
  <si>
    <t>СИБ-3355-94</t>
  </si>
  <si>
    <t xml:space="preserve"> г Барнаул пр-кт Комсомольский 106А 3-ий этаж Кабинет
руководителя - 4</t>
  </si>
  <si>
    <t>Заказчик: Кузнецов Андрей Алексеевич +7 (982) 644-39-66
Сопровождающий на объекте: Кулагин Вячеслав Александрович, +7(983)387-73-62</t>
  </si>
  <si>
    <t>По информации от СБС (заявки ЗПИ01540053 + ЗПИ01540090) - проблема с СКС до точки WI-FI F8:В7:Е2:СС:18:F8 / ВАR-КОМ-FL03-АР.18F8, которая расположена в кабинете нач-ка управления безопасности. Необходимо восстановить СКС</t>
  </si>
  <si>
    <t>https://disk.yandex.ru/d/Yjp8lsiY_MlTNg</t>
  </si>
  <si>
    <t>ВВБ-3136-57</t>
  </si>
  <si>
    <t xml:space="preserve"> п. Усть-Черная, Советская д.26</t>
  </si>
  <si>
    <t>Заказчик: Коншин Андрей Юрьевич 8-982-440-2051
Сопровождающий на объекте: Романовская Юлия Георгиевна 8-952-659-2767</t>
  </si>
  <si>
    <t>Необходимо  установить  подвесной  ТКШ  1814  правее  кондиционера  и  большого  сейфа,  над  малым  сейфом. Монтаж 4 порта СКС</t>
  </si>
  <si>
    <t>https://disk.yandex.ru/d/JyfGt5uLrI1YQQ</t>
  </si>
  <si>
    <t>Заказчик: Смирнова Надежда Валентиновна (922138) +7 (911) 510-73-43
Сопровождающий на объекте: Смирнова Надежда Валентиновна (922138) +7 (911) 510-73-43</t>
  </si>
  <si>
    <t>Заказчик: Сергеева Татьяна Анатольевна
Сопровождающий на объекте: Сергеева Татьяна Анатольевна 8-960-200-9148</t>
  </si>
  <si>
    <t>Заказчик: Горбунова Светлана Михайловна 8-921-033-1598
Сопровождающий на объекте: Горбунова Светлана Михайловна 8-921-033-1598</t>
  </si>
  <si>
    <t>Заказчик: Кухарь Татьяна Владимировна 8-911-303-7044
Сопровождающий на объекте: Кухарь Татьяна Владимировна 8-911-303-7044</t>
  </si>
  <si>
    <t>СЗБ-8294-34</t>
  </si>
  <si>
    <t>ВВБ-3137-35</t>
  </si>
  <si>
    <t>г Ижевск ул Красная 105 7-ой этаж Кабинет -701</t>
  </si>
  <si>
    <t>Заказчик: Возмищев Андрей Валентинович (791302) +7 (919) 905-80-10
Сопровождающий на объекте: Афанасьев Александр Николаевич, +7(982)116-50-36</t>
  </si>
  <si>
    <t>Необходим монтаж 2-х портов СКС для подключения интернет-киоска.</t>
  </si>
  <si>
    <t>https://disk.yandex.ru/d/NeFB2lKDH7hdvQ</t>
  </si>
  <si>
    <t>УБ-5885-68</t>
  </si>
  <si>
    <t xml:space="preserve"> г Сургут ш Нефтеюганское 4 1-ый этаж Склад - 1</t>
  </si>
  <si>
    <t>Организация портов СКС для подключения WI-Fi Монтаж 3-х розеток СКС производится на стеллажах, для монтажа необходима гофрированная труба</t>
  </si>
  <si>
    <t>https://disk.yandex.ru/d/gJ52z4uIhCYN3A</t>
  </si>
  <si>
    <t>ВВБ-3137-33</t>
  </si>
  <si>
    <t>0298</t>
  </si>
  <si>
    <t xml:space="preserve"> с. Сюмси, ул. Советская, 47А</t>
  </si>
  <si>
    <t>Заказчик: Рошка Штефан 8-903-557-2288
Сопровождающий на объекте: Пестрикова Татьяна Михайловна 8-950-171-5809</t>
  </si>
  <si>
    <t>Необходимо смонтировать СКС для подключения точки доступа № 7 согласно схеме (в кассе)</t>
  </si>
  <si>
    <t>https://disk.yandex.ru/d/wbegN8UmshoSZA</t>
  </si>
  <si>
    <t xml:space="preserve">СРБ-8255-28 </t>
  </si>
  <si>
    <t>г. Брянск, пр-кт Ленина, 10Б ,7-ой этаж, Каб. 703</t>
  </si>
  <si>
    <t>Заказчик: Камоза Марина Владимировна +7-952-960-5200
Сопровождающий на объекте: Токман Анатолий Иванович +7-980-316-9993</t>
  </si>
  <si>
    <t>https://disk.yandex.ru/d/AEbhhrs_4j-kcQ</t>
  </si>
  <si>
    <t>СИБ-3355-93</t>
  </si>
  <si>
    <t xml:space="preserve"> г. Рубцовск, пр-кт Ленина, 47; Гараж КИЦ</t>
  </si>
  <si>
    <t>Заказчик: Вилинский Павел Валерьевич 8-985-339-9622
Сопровождающий на объекте: Душкин Сергей Евгеньевич +7-983-170-0835</t>
  </si>
  <si>
    <t>Необходимо организовать 3 розетки под Wi-fi (АР06, АР07 и АР08) в гараже. СКС делаем согласно координатам указанным в плане! Отклонение от плана требует согласование с wi-fi отделом (Вилинский Павел 8-985-33-99-622).</t>
  </si>
  <si>
    <t>https://disk.yandex.ru/d/iIwnIQx0gmmyWQ</t>
  </si>
  <si>
    <t>СИБ-8126-15</t>
  </si>
  <si>
    <t xml:space="preserve"> г. Кызыл, ул. Ооржака Лопсанчапа, 40</t>
  </si>
  <si>
    <t>Заказчик: Литвинова Ирина Александровна +7-919-494-2334
Сопровождающий на объекте: Соян Аяна Владиславовна 8-983-367-7936</t>
  </si>
  <si>
    <t>Требуется переключение УС 60003225 с SDMAN на СКС ВСП. На объекте присутствует только старая СКС без какой-либо  маркировки.  Необходимо  организовать новую СКС для банкомата 60003225,  расположен в помещении ЗСО № 14</t>
  </si>
  <si>
    <t>https://disk.yandex.ru/d/jcx59B5EpuySiw</t>
  </si>
  <si>
    <t>УБ-2402-23</t>
  </si>
  <si>
    <t>Кассово-инкассаторский центр; г Нягань ул Ленина 25 1-ый этаж Кабинет - б/н</t>
  </si>
  <si>
    <t>Заказчик: Страхов Сергей Владимирович (1932555) +7 (909) 038-22-88
Сопровождающий на объекте: Якубец Алексей Владимирович, +7(982)870-65-52</t>
  </si>
  <si>
    <t xml:space="preserve">Необходимо смонтировать 33 utp кабельные линии из серверной на 1 этаже в серверную на 2 этаже (длина каждой utp линии (патчкорда) приблизительно 15 метров), для подключения СВН в коммутатор КИЦ. </t>
  </si>
  <si>
    <t>https://disk.yandex.ru/d/wA2MlG1U6-BJiA</t>
  </si>
  <si>
    <t xml:space="preserve"> пгт Березово ул Ленина зд12; Гараж КИЦ </t>
  </si>
  <si>
    <t>Заказчик: Вилинский Павел Валерьевич 8-495-974-68-00
Сопровождающий на объекте: Попов Владимир Аркадьевич (97911) +7 (904) 884-30-81 Соколков Александр Георгиевич , тел. 89828706578 СБС</t>
  </si>
  <si>
    <t>Организация СКС под wi-fi в гараже, где изображён красный крест (ТКШ - зеленый квадрат).</t>
  </si>
  <si>
    <t>УБ-2402-22</t>
  </si>
  <si>
    <t>https://disk.yandex.ru/d/qJlo2_ddXfErBw</t>
  </si>
  <si>
    <t>СИБ-3353-54</t>
  </si>
  <si>
    <t xml:space="preserve"> г Осинники ул Революции 23/2 1-ый этаж Кабинет - 16</t>
  </si>
  <si>
    <t>Заказчик: Яковишин Иван Васильевич (349840) +7 (913) 299-94-91
Сопровождающий на объекте: Журавская Юлия Викторовна 8-905-919-9167</t>
  </si>
  <si>
    <t>Необходим монтаж 3-х портов СКС для РМ</t>
  </si>
  <si>
    <t>https://disk.yandex.ru/d/6WSs4tv3sjOGEQ</t>
  </si>
  <si>
    <t xml:space="preserve">демонтаж/монтаж портов </t>
  </si>
  <si>
    <t>СИБ-3358-76</t>
  </si>
  <si>
    <t xml:space="preserve"> г Омск ул Маршала Жукова 4/1 1-ый этаж Лифтовая шахта - 30</t>
  </si>
  <si>
    <t>Заказчик: Коржов Павел Петрович +7 (923) 676-34-94
Сопровождающий  на  объекте:  Дежен  Александр  Андреевич  8-950-953-7179  Бармаков  Станислав Валерьевич, +7(913)650-40-65 СБС</t>
  </si>
  <si>
    <t>На посту охраны требуется смонтировать дополнительно 4 СКС порта.</t>
  </si>
  <si>
    <t>https://disk.yandex.ru/d/LEkS5H-gSMURSw</t>
  </si>
  <si>
    <t>ЦЧБ-3549-35</t>
  </si>
  <si>
    <t xml:space="preserve"> г Липецк ул Моршанская 4 1-ый этаж Касса - 8</t>
  </si>
  <si>
    <t>Заказчик: +7 (950) 804-12-92
Сопровождающий на объекте: +7 (950) 804-12-92</t>
  </si>
  <si>
    <t>Установить 4 порта СКС для ССМ. Места установки портов СКС промаркированы цифрами от 1 до 4, обведенных кружками. Розетки устанавливать под столами за барьером;</t>
  </si>
  <si>
    <t>https://disk.yandex.ru/d/qkbvx0YDPLwE9A</t>
  </si>
  <si>
    <t xml:space="preserve"> СИБ-3358-77</t>
  </si>
  <si>
    <t>г Омск ул Маршала Жукова 4/1 1-ый этаж Подсобное помещение -57</t>
  </si>
  <si>
    <t>Заказчик: Денисенко Евгений Викторович (1575423) +7 (913) 658-11-77
Сопровождающий на объекте: Бармаков Станислав Валерьевич, +7(913)650-40-65 СБС</t>
  </si>
  <si>
    <t>Подключение СУО, УС, МФУ, ЖК или wi-fi Для организации РМ SР, точные места установки портов
предоставлю при производстве работ. Порты СКС для SР 1. РМ сотрудника -4 порта 2. Проверочное РМ -2 
порта. 3. Порты для сигма - 4 порта 4. Порты для омега - 4 портов 5. Порты для СУО диспенсер - 2 порта
6. Порты для видео панели - 2 порта 7. Порты для ВКС - 2 портов 8. Порты для ТД - 2 порта 9. Порты для видео камеры -2 Итого-24 порта</t>
  </si>
  <si>
    <t>https://disk.yandex.ru/d/CXqRxfWsSsaw4Q</t>
  </si>
  <si>
    <t xml:space="preserve"> СИБ-3358-78</t>
  </si>
  <si>
    <t xml:space="preserve"> г Омск ул Маршала Жукова 4/13-ий этаж Переговорная - 1.3.А.08</t>
  </si>
  <si>
    <t>Заказчик: Денисенко Евгений Викторович +7 (913) 658-11-77
Сопровождающий  на  объекте:  Качуляк  Татьяна  Александровна  8-913-968-2011  Бармаков  Станислав Валерьевич, +7(913)650-40-65 СБС</t>
  </si>
  <si>
    <t>Новое рабочее место. Порты СКС Стол оператора Большой зал - 4 порта Стол заседаний Малый зал - 16 портов Стол оператора Малый зал - 4 порта Итого 24 порта. Точное места установки портов будет указано при монтаже.</t>
  </si>
  <si>
    <t>https://disk.yandex.ru/d/xGQAzxg9EB1L1Q</t>
  </si>
  <si>
    <t>СИБ-3355-95</t>
  </si>
  <si>
    <t>с Орлове ул Ленина зд44 1-ый этаж Клиентский зал по
обслуживанию ФЛ/ЮЛ - 2</t>
  </si>
  <si>
    <t>Заказчик: Меденцева Ольга Викторовна (351841) +7 (923) 711-85-64
Сопровождающий на объекте: Меденцева Ольга Викторовна (351841) +7 (923) 711-85-64</t>
  </si>
  <si>
    <t>https://disk.yandex.ru/d/993vkhQhB_oF7Q</t>
  </si>
  <si>
    <t>ББ-2932-43</t>
  </si>
  <si>
    <t xml:space="preserve"> пгт Могойтуй ул Бабушкина 25А</t>
  </si>
  <si>
    <t>Заказчик: Дармабазарова Лидия Александровна (125686) +7 (914) 354-63-77
Сопровождающий на объекте: Дармабазарова Лидия Александровна (125686) +7 (914) 354-63-77</t>
  </si>
  <si>
    <t>Необходимо установить 2 порта СКС для ССМ ( ТКШ на 2 этаже!)</t>
  </si>
  <si>
    <t>https://disk.yandex.ru/d/bOr2wtYp7howEQ</t>
  </si>
  <si>
    <t>УБ-5885-65</t>
  </si>
  <si>
    <t xml:space="preserve"> п Куть-Ях нет 8</t>
  </si>
  <si>
    <t>Заказчик: Бондарева О. С. (806759) 8-495-669-08-08
Сопровождающий на объекте: Шиханова Ангелина Павловна (1991674) +7 (932) 486-06-46</t>
  </si>
  <si>
    <t>Установить 1 порт СКС для ССМ (Красным отмечен шкаф, синим стол где нужна розетка скс</t>
  </si>
  <si>
    <t>https://disk.yandex.ru/d/XKYTV31gflqj5Q</t>
  </si>
  <si>
    <t xml:space="preserve"> ПВБ-7593-135</t>
  </si>
  <si>
    <t xml:space="preserve"> с Палимовка ул Советская 9</t>
  </si>
  <si>
    <t>https://disk.yandex.ru/d/zQn3Eo_uCk_tKw</t>
  </si>
  <si>
    <t>ЦЧБ-8411-07</t>
  </si>
  <si>
    <t>02025</t>
  </si>
  <si>
    <t xml:space="preserve"> г  Луганск  ул  Газеты  Луганской  Правды  130В  3-ий  этаж Орен «расе - 03.001</t>
  </si>
  <si>
    <t>Заказчик: Коростелев Дмитрий Юрьевич +7 (902) 732-25-49
Сопровождающий  на  объекте:  Коростелев  Дмитрий  Юрьевич  +7  (902)  732-25-49  РЦ  Селиверстов Александр Александрович, +7(915)540-57-29 СБС</t>
  </si>
  <si>
    <t>порт для РМ</t>
  </si>
  <si>
    <t>https://disk.yandex.ru/d/aMEj0--f5CLL-Q</t>
  </si>
  <si>
    <t>СЗБ-3313-34</t>
  </si>
  <si>
    <t>г Ухта ул 30 лет Октября 5</t>
  </si>
  <si>
    <t>Заказчик: Ковач Лидия Васильевна (890544) +7 (950) 308-23-12
Сопровождающий на объекте: Ковач Лидия Васильевна (890544) +7 (950) 308-23-12</t>
  </si>
  <si>
    <t>Установить 1 порт СКС для ССМ в комнате подсчёта</t>
  </si>
  <si>
    <t>https://disk.yandex.ru/d/-XliXkSgFotBDA</t>
  </si>
  <si>
    <t xml:space="preserve"> СИБ-3357-09</t>
  </si>
  <si>
    <t xml:space="preserve"> с Бельтирское ул Ленина 33</t>
  </si>
  <si>
    <t>Заказчик: Печенкина Наталья Викторовна (2079292) +7 (923) 218-98-54
Сопровождающий на объекте: Печенкина Наталья Викторовна (2079292) +7 (923) 218-98-54</t>
  </si>
  <si>
    <t>https://disk.yandex.ru/d/cUdxrzSjrqIkdQ</t>
  </si>
  <si>
    <t xml:space="preserve">СИБ-3356-74 </t>
  </si>
  <si>
    <t>0809</t>
  </si>
  <si>
    <t xml:space="preserve"> г  Заозерный  ул  Советская  зд41  Антресоль  2  этажа  Клиентский зал по обслуживанию ФЛ/ЮЛ - 2</t>
  </si>
  <si>
    <t>Заказчик: Дорошенко Данил Евгеньевич 8-902-972-0469
Сопровождающий  на  объекте:  Погрошев  Александр  Сергеевич  +7  (983)  503-70-77  Вячеслав  Сергеевич, +7(983)145-01-71 СБС</t>
  </si>
  <si>
    <t>Подключение СУО, УС, МФУ, ЖК или wi-fi. Прошу организовать розетки СКС для подключения к ним ЖК</t>
  </si>
  <si>
    <t>https://disk.yandex.ru/d/S1_z43OkbpBS1Q</t>
  </si>
  <si>
    <t>ЦЧБ-8353-18</t>
  </si>
  <si>
    <t>г. Орёл, ул. Брестская, 12, этаж 1, пом. 1</t>
  </si>
  <si>
    <t>Заказчик: Бредихин Максим Александрович 8-953-629-7886
Сопровождающий на объекте: Пелепейченко Александр Владимирович +7-915-509-7743</t>
  </si>
  <si>
    <t>необходимо организовать новые информационные розетки для подключения рабочих мест согласно 
приложенных схем: 1 этаж - 2 розетки Подвал - 2 розетки Подключение рабочих мест УБ (1 этаж) и МЦТП (Подвал)</t>
  </si>
  <si>
    <t>https://disk.yandex.ru/d/z2NMsa6e561E_w</t>
  </si>
  <si>
    <t>ЦЧБ-3545-65</t>
  </si>
  <si>
    <t xml:space="preserve"> г Павловск ул Гоголя 40А, 1-ый этаж, Тамбур -1.30</t>
  </si>
  <si>
    <t>Заказчик: Дудко Анна Викторовна +7 (980) 093-62-50
Сопровождающий на объекте: Павлова Светлана Ивановна 8-919-185-9625</t>
  </si>
  <si>
    <t>Необходим монтаж 2-х портов СКС для wi-fi</t>
  </si>
  <si>
    <t>https://disk.yandex.ru/d/rmCiEITqyD0FKQ</t>
  </si>
  <si>
    <t>СИБ-3353-55</t>
  </si>
  <si>
    <t>Заказчик: Яковишин Иван Васильевич (349840) +7 (913) 299-94-91
Сопровождающий на объекте: Кашуба Резида Василовна 8-951-617-0900</t>
  </si>
  <si>
    <t>Новое  рабочее  место.  На  рабочий  стол  необходимо  произвести  установку  ЛВС  2  розетки  для  подключения к внутренней сети ПК, притер и телефон</t>
  </si>
  <si>
    <t>https://disk.yandex.ru/d/y2doLxThbN2oOw</t>
  </si>
  <si>
    <t>ЮЗБ-8372-04</t>
  </si>
  <si>
    <t xml:space="preserve"> г. Элиста, ул. В.ИЛенина, 305</t>
  </si>
  <si>
    <t>Заказчик: Рыбин Евгений Михайлович 8-915-103-3392
Сопровождающий на объекте: Сарылов Бадма Владимирович +7-917-686-0008</t>
  </si>
  <si>
    <t>монтаж порта СКС, ПРОЕКТ КОРП.Wi-fi</t>
  </si>
  <si>
    <t>https://disk.yandex.ru/d/yScgHjpqaM7t5w</t>
  </si>
  <si>
    <t>СИБ-3356-76</t>
  </si>
  <si>
    <t>г. Канск, ул. Урицкого, 4стр6</t>
  </si>
  <si>
    <t>Заказчик: Крячкин Игорь Анатольевич 8-909-104-0264
Сопровождающий на объекте: Чайкина Надежда Николаевна 8-913-535-1860</t>
  </si>
  <si>
    <t>Требуется проведение новой СКС до ИПТ, В ЗСО ИПТ номер 60305872 остался без выделенной линии, т.к. в результате ремонта ВСП оказалоась повреждена СКС.</t>
  </si>
  <si>
    <t>https://disk.yandex.ru/d/JV3uzMDhnZ7G-g</t>
  </si>
  <si>
    <t>СИБ-3356-77</t>
  </si>
  <si>
    <t xml:space="preserve"> г Канск ул 40 лет Октября 62 1-ый этаж Клиентский зал по
обслуживанию ФЛ/ЮЛ -1</t>
  </si>
  <si>
    <t>Заказчик: Муравьев Дмитрий Игоревич (1596069) +7 (912) 484-67-75
Сопровождающий на объекте: Сусла Елена Викторовна 8-913-558-2136</t>
  </si>
  <si>
    <t>Необходим монтаж 1-го порта СКС для ДУСУС. В ЗСО банкомат № 60023680</t>
  </si>
  <si>
    <t>https://disk.yandex.ru/d/qAOIIFaWbev3kw</t>
  </si>
  <si>
    <t>ЦЧБ-8353-19</t>
  </si>
  <si>
    <t>Орёл ул Московская стр179б</t>
  </si>
  <si>
    <t>Заказчик: Вилинский Павел Валерьевич 8-985-339-9622
Сопровождающий на объекте: Ельдецов Дмитрий Александрович (40466Г) +7 (980) 362-14-76</t>
  </si>
  <si>
    <t>Необходимо  организовать 1  розетку  под Wi-fi (АР07) в гараже.  СКС делаем согласно  координатам указанным в плане! Отклонение от плана требует согласование с wi-fi отделом (Вилинский Павел 8-985-33-99-622).</t>
  </si>
  <si>
    <t>https://disk.yandex.ru/d/avnShZkIk411uw</t>
  </si>
  <si>
    <t>СИБ-3356-75</t>
  </si>
  <si>
    <t>Канск ул Урицкого 4стр6 Этаж: 1-ый этаж Помещение:
Клиентский зал по обслуживанию ФЛ/ЮЛ - 1</t>
  </si>
  <si>
    <t>Заказчик: Крячкин Игорь Анатольевич 8-909-104-0264
Сопровождающий на объекте: Чайкина Надежда Николаевна 8-913-535-1860 Шевченко Иван
Владимирович, +7(913)510-00-52 СБС</t>
  </si>
  <si>
    <t>В  ЗСО  банкомат  номер  60007447  остался  без  выделенной  линии,  т.к.  в  результате  ремонта  ВСП  оказалоась повреждена СКС. Требуется проведение новой СКС до ЗСО</t>
  </si>
  <si>
    <t>https://disk.yandex.ru/d/iMiXOEF4BJQp3g</t>
  </si>
  <si>
    <t xml:space="preserve"> СИБ-3358-79</t>
  </si>
  <si>
    <t>Заказчик: Киц Валерий Викторович (113800) +7 (800) 707-00-70
Сопровождающий на объекте:</t>
  </si>
  <si>
    <t>Прошу  смонтировать  4  розетки  СКС  на  пост  физической  охраны.  Расшить  на  патч-панель  ТСВ  в  серверной 116.</t>
  </si>
  <si>
    <t>СРБ-4240-27</t>
  </si>
  <si>
    <t>г. Тверь, б-р Молодежный, 2</t>
  </si>
  <si>
    <t>Заказчик: Зинченко Сергей Александрович 8-905-127-4520
Сопровождающий на объекте: Суслова Ирина Борисовна 8-920-699-5033</t>
  </si>
  <si>
    <t>Организация  нового  рабочего  места  для  РО  ВСП  по  согласованию  с  руководством  ГОСБ.  План согласованный во вложении.</t>
  </si>
  <si>
    <t>https://disk.yandex.ru/d/nGwx7GDef1hBxg</t>
  </si>
  <si>
    <t xml:space="preserve"> СРБ-4241-21</t>
  </si>
  <si>
    <t xml:space="preserve"> г Калуга ул Кирова 21А; Гараж КИЦ</t>
  </si>
  <si>
    <t>Заказчик: Вилинский Павел Валерьевич 8-985-33-99-622
Сопровождающий  на  объекте:  Щербаков  Виталий  Александрович  +7  (910)  706-82-89  Богданов  Сергей Васильевич, +7(910)865-43-19 СБС</t>
  </si>
  <si>
    <t xml:space="preserve">Необходимо организовать 4 розетки под wi-fi  в гараже. СКС делаем согласно координатам указанным в плане! Отклонение от плана требует согласование с АѴіРі отделом (Вилинский Павел 8-985-33-99-622). </t>
  </si>
  <si>
    <t>СИБ-3355-96</t>
  </si>
  <si>
    <t xml:space="preserve"> г Барнаул пр-кт Комсомольский 106А Этаж: 3-ий этаж
Помещение: Кабинет -15</t>
  </si>
  <si>
    <t>Заказчик: Левитин Борис Владимирович 8-903-912-7664
Сопровождающий  на  объекте:  Левитин  Борис  Владимирович  8-903-912-7664  СМ  Кулагин  Вячеслав Александрович, +7(983)387-73-62 СБС</t>
  </si>
  <si>
    <t>https://disk.yandex.ru/d/YYhiIN9EYii9cQ</t>
  </si>
  <si>
    <t>Для подключения wi-fi роутера необходимо установить розетку СКС</t>
  </si>
  <si>
    <t>https://disk.yandex.ru/d/EB04DmP2e8Xe5Q</t>
  </si>
  <si>
    <t>ЦЧБ-8383-10</t>
  </si>
  <si>
    <t>г Курск ул Бойцов 9-й дивизии 185В</t>
  </si>
  <si>
    <t>https://disk.yandex.ru/d/tQug1W_DBsgpXQ</t>
  </si>
  <si>
    <t>ЦЧБ-8383-11</t>
  </si>
  <si>
    <t>г Железногорск ул Ленина 90А</t>
  </si>
  <si>
    <t>https://disk.yandex.ru/d/2mLN1iK3pNguDQ</t>
  </si>
  <si>
    <t>СРБ-8255-31</t>
  </si>
  <si>
    <t>ВСП г Сураж ул Красная 16</t>
  </si>
  <si>
    <t>Заказчик: Кузнецов Ярослав Юрьевич 79809304008
Сопровождающий  на  объекте:  Кузнецов  Ярослав  Юрьевич  79809304008,  Румянцев  Александр  Михайлович, +7(915)537-34-43</t>
  </si>
  <si>
    <t>https://disk.yandex.ru/d/JuhGEa8yTOnnjA</t>
  </si>
  <si>
    <t>СИБ-3355-98</t>
  </si>
  <si>
    <t>Заказчик: Винокурова Лариса Владимировна+7 (902) 831-84-01
Сопровождающий на объекте: Блещавенко Виктор Александрович, +7(913)080-48-28 СБС</t>
  </si>
  <si>
    <t xml:space="preserve"> с Залесово ул Партизанская влд24б Этаж: 1-ый этаж Помещение: Зона 24-2</t>
  </si>
  <si>
    <t xml:space="preserve">Требуется проведение новой СКС до банкомата 60209702. Расположение в приложенной схеме. </t>
  </si>
  <si>
    <t>https://disk.yandex.ru/d/yy-ZF2LzBoL7mg</t>
  </si>
  <si>
    <t>СИБ-3355-97</t>
  </si>
  <si>
    <t>0579</t>
  </si>
  <si>
    <t>с. Новообинка, ул. Советская, влд108</t>
  </si>
  <si>
    <t>Заказчик: Негородова Анна Викторовна 8-913-366-4591
Сопровождающий на объекте: Федчун Елена Викторовна 8-923-714-8214</t>
  </si>
  <si>
    <t>в ходе ремонта повреждены СКС</t>
  </si>
  <si>
    <t>https://disk.yandex.ru/d/oDULJ-pTN5c2wA</t>
  </si>
  <si>
    <t>СЗБ-8371-15</t>
  </si>
  <si>
    <t>2054</t>
  </si>
  <si>
    <t>г Кемь ул Гидростроителей 68</t>
  </si>
  <si>
    <t>Заказчик: Сергеев Дмитрий Сергеевич +7 (921) 702-35-73
Сопровождающий на объекте: Ильина Юлия Николаевна, +7(981)400-99-58</t>
  </si>
  <si>
    <t>Для подключения АРМ просмотра камер ТСВ.</t>
  </si>
  <si>
    <t>https://disk.yandex.ru/d/gVIzZYhnXMPqzg</t>
  </si>
  <si>
    <t>ЦЧБ-8383-18</t>
  </si>
  <si>
    <t>Заказчик: Кузнецов Ярослав Юрьевич 79809304008
Сопровождающий  на  объекте:  Кузнецов  Ярослав  Юрьевич  79809304008,  Гончаров  Алексей, 
+7(910)740-04-81</t>
  </si>
  <si>
    <t>https://disk.yandex.ru/d/cyXirLQeacsVsw</t>
  </si>
  <si>
    <t>СРБ-8255-32</t>
  </si>
  <si>
    <t xml:space="preserve"> рп Дубровка ул Ленина 114</t>
  </si>
  <si>
    <t>https://disk.yandex.ru/d/wPAK7cdkyWmghw</t>
  </si>
  <si>
    <t>СЗБ-8371-16</t>
  </si>
  <si>
    <t xml:space="preserve"> г Кемь ул Гидростроителей 68</t>
  </si>
  <si>
    <t>Для подключения в помещении кассового узла АРМ просмотра камер ТСВ.</t>
  </si>
  <si>
    <t>https://disk.yandex.ru/d/zXMk7kUakItGmQ</t>
  </si>
  <si>
    <t>ЦЧБ-8383-12</t>
  </si>
  <si>
    <t>рп IІоныри ул Почтовая влд22</t>
  </si>
  <si>
    <t>Заказчик: Кузнецов Ярослав Юрьевич 79809304008
Сопровождающий на объекте: Кузнецов Ярослав Юрьевич 79809304008, Доржиев Анатолий 89155167580</t>
  </si>
  <si>
    <t>https://disk.yandex.ru/d/A-R4mV4-g5MOkQ</t>
  </si>
  <si>
    <t>ЦЧБ-8383-15</t>
  </si>
  <si>
    <t xml:space="preserve"> рп Касторное ул 50 лет Октября 17_А</t>
  </si>
  <si>
    <t>https://disk.yandex.ru/d/6WuwwLSo4PVlwQ</t>
  </si>
  <si>
    <t xml:space="preserve">СРБ-8255-36 </t>
  </si>
  <si>
    <t>пгт Красная Гора ул Куйбышева 9</t>
  </si>
  <si>
    <t>Заказчик: Кузнецов Ярослав Юрьевич 79809304008
Сопровождающий на объекте: Ушакова Алла Григорьевна 8-980-312-6743</t>
  </si>
  <si>
    <t>https://disk.yandex.ru/d/CYy9buFYJj-pTQ</t>
  </si>
  <si>
    <t>СРБ-8255-34</t>
  </si>
  <si>
    <t>Заказчик: Кузнецов Ярослав Юрьевич 79809304008
Сопровождающий  на  объекте:  Кузнецов  Ярослав  Юрьевич  79809304008,  Покуневич  Дмитрий
+7(980)337-23-26</t>
  </si>
  <si>
    <t>https://disk.yandex.ru/d/OSxdtYgX08Qj-g</t>
  </si>
  <si>
    <t>ЦЧБ-8383-19</t>
  </si>
  <si>
    <t>г Железногорск ул Ленина 16</t>
  </si>
  <si>
    <t>Заказчик: Кузнецов Ярослав Юрьевич 79809304008
Сопровождающий на объекте: Ценин Дмитрий Валерьевич 8-910-210-3633</t>
  </si>
  <si>
    <t>https://disk.yandex.ru/d/5G22Wy5O9y8yJA</t>
  </si>
  <si>
    <t>СРБ-8255-33</t>
  </si>
  <si>
    <t>138</t>
  </si>
  <si>
    <t>г Брянск ул Киевская ЗА</t>
  </si>
  <si>
    <t>Заказчик: Кузнецов Ярослав Юрьевич 79809304008
Сопровождающий  на  объекте:  Орлова  Ирина  Юрьевна  8-920-833-0257/Михальченко  Василий  Алексеевич, +7(910)232-07-60</t>
  </si>
  <si>
    <t>https://disk.yandex.ru/d/OfDLEz40hI4WzA</t>
  </si>
  <si>
    <t xml:space="preserve">ЦЧБ-8383-13 </t>
  </si>
  <si>
    <t xml:space="preserve"> г Курчатов ул Энергетиков влд 10</t>
  </si>
  <si>
    <t>Заказчик: Кузнецов Ярослав Юрьевич 79809304008
Сопровождающий на объекте: Кузнецов Ярослав Юрьевич 79809304008, Гончаров
Алексей,+7(910)740-04-81</t>
  </si>
  <si>
    <t>https://disk.yandex.ru/d/3gps7tmgeQvYbg</t>
  </si>
  <si>
    <t>ЦЧБ-8383-14</t>
  </si>
  <si>
    <t>г Курчатов пр-кт Коммунистический 27</t>
  </si>
  <si>
    <t>Заказчик: Кузнецов Ярослав Юрьевич 79809304008
Сопровождающий  на  объекте:  Кузнецов  Ярослав  Юрьевич  79809304008,  Гончаров  Алексей-
+7(910)740-04-81</t>
  </si>
  <si>
    <t>https://disk.yandex.ru/d/LQZrKpTLl4iFOQ</t>
  </si>
  <si>
    <t>ЦЧБ-8383-16</t>
  </si>
  <si>
    <t xml:space="preserve"> пгт Прямицыно ул Октябрьская влд118</t>
  </si>
  <si>
    <t>https://disk.yandex.ru/d/jZ4Ks3shU3vD2A</t>
  </si>
  <si>
    <t>СРБ-8255-35</t>
  </si>
  <si>
    <t>Заказчик: Кузнецов Ярослав Юрьевич 79809304008
Сопровождающий на объекте: Романова Марина 8-980-300-4978, Покуневич Дмитрий +7(980)337-23-26</t>
  </si>
  <si>
    <t>г Брянск ул Чернышевского 72Б</t>
  </si>
  <si>
    <t>https://disk.yandex.ru/d/Pg2SbKldZa-UeQ</t>
  </si>
  <si>
    <t>ЦЧБ-3545-66</t>
  </si>
  <si>
    <t>г Воронеж ул Комиссаржевской 10</t>
  </si>
  <si>
    <t>Заказчик: Авдеенко Михаил Николаевич 8-951-566-6387
Сопровождающий на объекте: Анашкин Сергей Алексеевич +7 (951) 871-34-26</t>
  </si>
  <si>
    <t>Порт для РМ, Пост охраны, Кабинет: Т2 01-3.</t>
  </si>
  <si>
    <t>https://disk.yandex.ru/d/L-FRkuB0Gy69RA</t>
  </si>
  <si>
    <t xml:space="preserve">ЦЧБ-8383-17 </t>
  </si>
  <si>
    <t>г Обоянь ул Ленина 38</t>
  </si>
  <si>
    <t>Заказчик: Шлыков Евгений Сергеевич 79521080296
Сопровождающий на объекте: Тесленко Кристина Эдуардовна +7 951 328 04 28 (ЗРВСП)</t>
  </si>
  <si>
    <t>Необходим монтаж 4 портов СКС для ССМ.</t>
  </si>
  <si>
    <t>https://disk.yandex.ru/d/gEwDk1JJdfcF5w</t>
  </si>
  <si>
    <t xml:space="preserve"> СРБ-8255-37</t>
  </si>
  <si>
    <t xml:space="preserve"> г Брянск пр-кт Станке Димитрова 57</t>
  </si>
  <si>
    <t>https://disk.yandex.ru/d/cgZPAxkYkyMWUw</t>
  </si>
  <si>
    <t xml:space="preserve"> СРБ-8255-38</t>
  </si>
  <si>
    <t xml:space="preserve"> г Клинцы ул Октябрьская 19</t>
  </si>
  <si>
    <t>Заказчик: Кузнецов Ярослав Юрьевич 79809304008
Сопровождающий на объекте: Гладченко Ирина Владимировна 8-960-564-8049</t>
  </si>
  <si>
    <t>https://disk.yandex.ru/d/4x3QX4io0H5W2g</t>
  </si>
  <si>
    <t>ЦЧБ-8383-20</t>
  </si>
  <si>
    <t>Заказчик: Немиришин Андрей Петрович +7 908 120 71 70
Сопровождающий  на  объекте:  Прокопенко  Андрей  Александрович  8-920-265-7852,  Петрова  Елена
Викторовна, +7(910)218-26-10</t>
  </si>
  <si>
    <t>Требуется  дополнительный  порт  СКС  на  посту  охраны  ДО  8596/218  КИЦ  Железногорский  (шлюз  допуска внутри КИЦ), свободных портов нет.</t>
  </si>
  <si>
    <t>https://disk.yandex.ru/d/4xldveA4kLpqTg</t>
  </si>
  <si>
    <t>ВВБ-3136-94</t>
  </si>
  <si>
    <t xml:space="preserve"> с Коса ул Ленина 100</t>
  </si>
  <si>
    <t>Заказчик: Богомолов Александр Николаевич (315895) +7 (951) 901-04-31
Сопровождающий на объекте: Удникова Ольга Алексеевна 8-950-464-9345</t>
  </si>
  <si>
    <t>Разметка СКС необходима над уже установленным таблом валют.</t>
  </si>
  <si>
    <t>https://disk.yandex.ru/d/XwSgYSGwhS4Jfw</t>
  </si>
  <si>
    <t>СРБ-8255-39</t>
  </si>
  <si>
    <t>Заказчик: Длужевский Василий Григорьевич 79102960918
Сопровождающий  на  объекте:  Длужевский  Василий  Григорьевич  79102960918,  Токман  Анатолий +7(980)316-99-93</t>
  </si>
  <si>
    <t>Подключение интернет киоска в отделе инкассации</t>
  </si>
  <si>
    <t>https://disk.yandex.ru/d/SUdSxr046xNlSw</t>
  </si>
  <si>
    <t>СИБ-3351-21</t>
  </si>
  <si>
    <t>г Томск ул Сергея Лазо 36 1-ый этаж Клиентский зал по
обслуживанию ФЛ/ЮЛ -1</t>
  </si>
  <si>
    <t>Заказчик: Букарев Павел Владимирович (1067671) +7 (952) 177-71-88
Сопровождающий на объекте: Кулеш Наталия Петровна 8-983-597-9002 8-905-992-0715</t>
  </si>
  <si>
    <t>Подключение СУО, УС, МФУ, ЖК или wi-fi. Установка LAN модулей в банкоматах зоны самообслуживания, 4 банкомата. Требуется 4 розетки</t>
  </si>
  <si>
    <t>https://disk.yandex.ru/d/r-1hY2_hy3qf-g</t>
  </si>
  <si>
    <t>СИБ-3351-22</t>
  </si>
  <si>
    <t>СИБ-3351-20</t>
  </si>
  <si>
    <t xml:space="preserve"> г Томск тракт Иркутский 102</t>
  </si>
  <si>
    <t>Заказчик: Букарев Павел Владимирович (1067671) +7 (952) 177-71-88
Сопровождающий на объекте: Крывша Сергей Валерьевич, +7(913)112-90-36</t>
  </si>
  <si>
    <t>Установка LAN модулей в банкоматах зоны самообслуживания, 4 банкомата. Требуется 4 розетки</t>
  </si>
  <si>
    <t>https://disk.yandex.ru/d/qmgEtjRfAYmw8g</t>
  </si>
  <si>
    <t>СИБ-3351-19</t>
  </si>
  <si>
    <t xml:space="preserve"> г Томск пл Ленина 10 1-ый этаж Зона самообслуживания - 2</t>
  </si>
  <si>
    <t>Заказчик: Букарев Павел Владимирович (1067671) +7 (952) 177-71-88
Сопровождающий на объекте: Букарев Павел Владимирович (1067671) +7 (952) 177-71-88</t>
  </si>
  <si>
    <t>Подключение СУО, УС, МФУ, ЖК или Wi-fi. Установка LAN модулей в банкоматах зоны самообслуживания, 4 банкомата. Требуется 4 розетки</t>
  </si>
  <si>
    <t>https://disk.yandex.ru/d/cq-oaKwOvFeF7g</t>
  </si>
  <si>
    <t xml:space="preserve"> г Томск пр-кт Комсомольский 58стр1 1-ый этаж Зона
самообслуживания -1.1</t>
  </si>
  <si>
    <t>Заказчик: Букарев Павел Владимирович (1067671) +7 (952) 177-71-88
Сопровождающий на объекте: Алексеева Юлия Сергеевна 8-961-098-4547</t>
  </si>
  <si>
    <t>Подключение СУО, УС, МФУ, ЖК или wi-fi Установка LAN модулей в банкоматах зоны самообслуживания, 5 банкоматов. Требуется 5 розеток</t>
  </si>
  <si>
    <t>https://disk.yandex.ru/d/Ld9Hkn46vwi8Iw</t>
  </si>
  <si>
    <t>СИБ-3355-99</t>
  </si>
  <si>
    <t xml:space="preserve"> г  Барнаул  ул  Балтийская  39  Этаж:  1-ый  этаж  Помещение:
Комната отдыха - 0</t>
  </si>
  <si>
    <t>Заказчик: Макаров Дмитрий Николаевич 8-903-958-2892
Сопровождающий на объекте: Федотова Марина Николаевна +7 (983) 606-43-04 ЗРО</t>
  </si>
  <si>
    <t>Для подключения телефона в комнате отдыха персонала необходима СКС розетка.</t>
  </si>
  <si>
    <t>https://disk.yandex.ru/d/PnUTGtoMlT2WxQ</t>
  </si>
  <si>
    <t>ЦЧБ-8353-15</t>
  </si>
  <si>
    <t xml:space="preserve"> г Орёл ул Брестская 8</t>
  </si>
  <si>
    <t>Заказчик: Кирсанов Дмитрий Юрьевич +7 (910) 301-35-52
Сопровождающий на объекте: Шелухин Никита Романович, +7(919)260-09-49</t>
  </si>
  <si>
    <t>Новое рабочее место Кабинет - 1.46/ 5 сигмы 5 омеги</t>
  </si>
  <si>
    <t>https://disk.yandex.ru/d/PH0XuRLaFplebA</t>
  </si>
  <si>
    <t>СИБ-3356-78</t>
  </si>
  <si>
    <t>Ачинск, 8-й микрорайон, 6</t>
  </si>
  <si>
    <t>Заказчик: Рошка Штефан +7 (903) 557-22-88
Сопровождающий на объекте: Черных Николай Васильевич, +7(913)832-25-56</t>
  </si>
  <si>
    <t xml:space="preserve">Необходимо создать 2 СКС для подключения 2 точек доступа. Согласно схеме для точек № 5 и 6 </t>
  </si>
  <si>
    <t>https://disk.yandex.ru/d/33H3qarz7L4d1g</t>
  </si>
  <si>
    <t>СЗБ-3313-42</t>
  </si>
  <si>
    <t xml:space="preserve"> г Ухта пр-кт Ленина 75; Гараж КИЦ</t>
  </si>
  <si>
    <t>Заказчик: Вилинский Павел 8-985-33-99-622
Сопровождающий  на  объекте:  Пестова  Валентина  Александровна  (805925)  +7  (912)  541-55-31  Попов Владимир Михайлович, +7(912)560-09-51 СБС</t>
  </si>
  <si>
    <t xml:space="preserve">Необходимо организовать 1 розетку под wi-fi в гараже (АР07) на 1 эт. ТКШ на цокольном этаже. Для маркировки порта использовать нумерацию: АР07_КИЦ. СКС делаем согласно координатам указанным в плане! Отклонение от плана требует согласование с wi-fi отделом (Вилинский Павел 8-985-33-99-622). </t>
  </si>
  <si>
    <t>https://disk.yandex.ru/d/ojzkULnvMXvjeA</t>
  </si>
  <si>
    <t>СРБ-8255-43</t>
  </si>
  <si>
    <t xml:space="preserve"> г Почеп ул Первомайская 3</t>
  </si>
  <si>
    <t>Заказчик: Кузнецов Ярослав Юрьевич 79809304008
Сопровождающий на объекте: Бондарева Оксана Викторовна 8-910-331-1582</t>
  </si>
  <si>
    <t>https://disk.yandex.ru/d/f71QBDMypnRpsQ</t>
  </si>
  <si>
    <t>СРБ-8255-41</t>
  </si>
  <si>
    <t>рп Локоть ул Красноармейская 1А</t>
  </si>
  <si>
    <t>Заказчик: Кузнецов Ярослав Юрьевич 79809304008
Сопровождающий на объекте: Лахмоткина Елена Дмитриевна 8-960-552-0689</t>
  </si>
  <si>
    <t>https://disk.yandex.ru/d/_LeLh0tysKse8g</t>
  </si>
  <si>
    <t>СРБ-8255-42</t>
  </si>
  <si>
    <t xml:space="preserve"> г. Брянск, пр-кт Московский, 81к1</t>
  </si>
  <si>
    <t>Заказчик: Кузнецов Ярослав Юрьевич 79809304008
Сопровождающий   на   объекте:   Джаримбетова   Лейла   Арслановна   8-900-364-5517/Покуневич   Дмитрий Николаевич, +7(980)337-23-26</t>
  </si>
  <si>
    <t>https://disk.yandex.ru/d/ZZFZthH1ItSFnQ</t>
  </si>
  <si>
    <t>ЦЧБ-8383-21</t>
  </si>
  <si>
    <t>рп Пристень ул Ленина 2А</t>
  </si>
  <si>
    <t>Заказчик: Кузнецов Ярослав Юрьевич 79809304008
Сопровождающий на объекте: Обухова Наталья Викторовна 8-999-606-5286</t>
  </si>
  <si>
    <t>https://disk.yandex.ru/d/T7aW5J3sLXpH3g</t>
  </si>
  <si>
    <t>ЦЧБ-8383-22</t>
  </si>
  <si>
    <t xml:space="preserve"> г Щигры ул Луначарского 5</t>
  </si>
  <si>
    <t>Заказчик: Кузнецов Ярослав Юрьевич 79809304008
Сопровождающий на объекте: Сиделева Мария Андреевна 8-930-859-0594</t>
  </si>
  <si>
    <t>https://disk.yandex.ru/d/mc0kLw70ZDW__w</t>
  </si>
  <si>
    <t>10 портов перенос</t>
  </si>
  <si>
    <t>Требуется демонтировать не целевые включения в 8634 СИБ р.п. Таврическое ул. Ленина, д. 101  СИБП р.п. Таврическое ул. Ленина, д. 101 в количестве 7 патчкордов. Переписка была с Хадыкиным М. А. При
закрытии\решении заявки прошу предоставить номер помещения для СБС и номера розеток в кабинете (все кроссированные) в ответе или отправьте на почту МFShtугкоѵ@omega.sbrf.ru, так же прошу внести изменения в КЖ.</t>
  </si>
  <si>
    <t>ЮЗБ-3656-10</t>
  </si>
  <si>
    <t xml:space="preserve"> г Симферополь ул Севастопольская 39 1-ый этаж</t>
  </si>
  <si>
    <t>Заказчик: Лобанов Алексей Владимирович (1493775) +7 (978) 528-98-41
Сопровождающий на объекте: Боридько Галина Николаевна 8-978-978-2740</t>
  </si>
  <si>
    <t>Требуется проверить работоспособность линии от ОС банкомата 60211011 до коммутатора. С самого запуска данного ВСП наблюдается проблема в работоспособности этой линии. Охранный прибор не работает по 
ЕШ. Рядом стоящий УС подключен к сети и успешно работает.</t>
  </si>
  <si>
    <t>https://disk.yandex.ru/d/lCUKfX10BgAK0g</t>
  </si>
  <si>
    <t>г. Чита, ул. Красной Звезды, 4</t>
  </si>
  <si>
    <t>Заказчик: Сенотрусова Ирина Анатольевна 8-914-495-8054
Сопровождающий на объекте: Гришаев Александр Иванович (998005257) +7 (914) 431-37-70</t>
  </si>
  <si>
    <t>Требуется сделать розетку СКС возле ипт. Или спустить кабель вниз к ипт, так как розетка расположена под потолком. Переподключить УС к сетевому кабелю вместо СДМАН</t>
  </si>
  <si>
    <t>https://disk.yandex.ru/d/Lx_RuVe_B-h2ow</t>
  </si>
  <si>
    <t>СРБ-4261-32</t>
  </si>
  <si>
    <t xml:space="preserve"> г. Рязань, пр-кт Первомайский, 18,1 этаж, Входная группа - 09</t>
  </si>
  <si>
    <t>Заказчик: Тимошечкин Владислав Евгеньевич 8-915-611-5765
Сопровождающий на объекте: асильев Михаил Павлович, +7(915)594-84-80</t>
  </si>
  <si>
    <t>Необходимо  установить  4  розетки  СКС  в  холле  административного  здания  для  поключения  принтера  и  ПК</t>
  </si>
  <si>
    <t>https://disk.yandex.ru/d/H4YasE5UwtV-LA</t>
  </si>
  <si>
    <t xml:space="preserve"> ПВБ-7593-161</t>
  </si>
  <si>
    <t xml:space="preserve"> г Оренбург п Нижнесакмарский ул Молодежная 9</t>
  </si>
  <si>
    <t>Требуется монтаж &lt; 1 &gt;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</si>
  <si>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https://disk.yandex.ru/d/7xevT86edK5xyw</t>
  </si>
  <si>
    <t>ЦЧБ-8383-23</t>
  </si>
  <si>
    <t>рп Горшечное ул Кирова влд22</t>
  </si>
  <si>
    <t>Заказчик: Кузнецов Ярослав Юрьевич 79809304008
Сопровождающий на объекте: Кузнецов Ярослав Юрьевич 79809304008, Бабанин Сергей +7(930)762-90-86</t>
  </si>
  <si>
    <t>Прошу  смонтировать  в  кассовом  помещении,  в  запотолочном  пространстве,  1  порт  СКС  для  подключения ТД Wi-fi</t>
  </si>
  <si>
    <t>https://disk.yandex.ru/d/k-rZFb504DYsog</t>
  </si>
  <si>
    <t>СРБ-8255-44</t>
  </si>
  <si>
    <t xml:space="preserve"> рп Локоть, ул. Красноармейская, 1А</t>
  </si>
  <si>
    <t>Заказчик: Васильев Сергей Викторович 8-919-297-5524
Сопровождающий на объекте: Иванютина Юлия Александровна 8-919-198-0506</t>
  </si>
  <si>
    <t>Требуется 6 розеток СКС 4 место 2 розетки, 3 место 1 розетка, 2 место 1 розетка, 1 место 2 розетки;</t>
  </si>
  <si>
    <t>https://disk.yandex.ru/d/wZZJgYM6lHwriw</t>
  </si>
  <si>
    <t>УБ-7461-34</t>
  </si>
  <si>
    <t xml:space="preserve"> г Надым пр-кт Ленинградский 11 1-й этаж коридор -13</t>
  </si>
  <si>
    <t>Заказчик: Горбанёв Сергей Владимирович 8-922-282-2028
Сопровождающий на объекте: Шестаков Иван Сергеевич, +7(982)260-36-68 СБС</t>
  </si>
  <si>
    <t>Протянуть СКС линию для служебного телефона. Проложить СКС с помещения серверной (20) в помещение Охраны (42) Для ір телефона</t>
  </si>
  <si>
    <t>https://disk.yandex.ru/d/qTlf-XL7kuX5uA</t>
  </si>
  <si>
    <t>СИБ-8126-09</t>
  </si>
  <si>
    <t>https://disk.yandex.ru/d/PHWPoNubRyMDug</t>
  </si>
  <si>
    <t>СИБ-3357-11</t>
  </si>
  <si>
    <t xml:space="preserve"> с Таштып ул Советская 139</t>
  </si>
  <si>
    <t>Заказчик: Ашуров Рустам Фахриддинович 8-913-445-0580
Сопровождающий на объекте: Лалетина Ольга Дмитриевна +7 (913) 445-56-58</t>
  </si>
  <si>
    <t>Необходим монтаж 4-х портов СКС для организации рабочих мест</t>
  </si>
  <si>
    <t>https://disk.yandex.ru/d/Gg3gzLIZclHOnw</t>
  </si>
  <si>
    <t>ДВБ-2489-16</t>
  </si>
  <si>
    <t>г Певек ул Куваева 49</t>
  </si>
  <si>
    <t>Заказчик: Коробейникова Татьяна Вячеславовна (301005) +7 (924) 665-40-69
Сопровождающий на объекте: Радик Евгений Иванович 8-924-668-1837</t>
  </si>
  <si>
    <t>Монтаж 1 порта СКС для видоекамеры, монтаж внутри здания</t>
  </si>
  <si>
    <t>https://disk.yandex.ru/d/1GP4y2chfl0IPA</t>
  </si>
  <si>
    <t>СИБ-3355-100</t>
  </si>
  <si>
    <t>Заказчик: Минаева Ирина Александровна (1144184) +7 (913) 998-03-89
Сопровождающий на объекте: Демаков Виталий Владимирович, 79133600204</t>
  </si>
  <si>
    <t>подключение ПК и видеорегистратора в комнате охраны, для выгрузки видеофайлов камер наблюдения КИЦ 8644 0217 Бийск ул. Ленина 153</t>
  </si>
  <si>
    <t>https://disk.yandex.ru/d/asBqE3FU8xo7Hw</t>
  </si>
  <si>
    <t>СРБ-4244-41</t>
  </si>
  <si>
    <t xml:space="preserve">  г  Тула  пл  Крестовоздвиженская  ІЭтаж:  1-ый  этаж  Помещение: Помещение для размещения инженерного оборудования -15</t>
  </si>
  <si>
    <t>Заказчик: Комаров Юрий Алексеевич 8-919-082-1720
Сопровождающий  на  объекте:  Ефремов  Александр  Владимирович  +7  (909)  260-98-61  Комаров  Кирилл Юрьевич, +7(915)780-15-51 СБС</t>
  </si>
  <si>
    <t>#межкросс В связи с переносом АСО, расположенного вне кроссового помещения, из к. 15а (комната ТСВ кампуса ГОСБ) в кроссовую 1-2, необходима модернизация СКС и создание дополнительных портов. Си (медь), 12 портов. Планировку 1 этажа здания с предполагаемым местом монтажа патчпанели в ТКШ ТСВ и кроссовой 1-2 на 1 этаже - прилагается.</t>
  </si>
  <si>
    <t>https://disk.yandex.ru/d/SaJ2FfVDNLyyqA</t>
  </si>
  <si>
    <t>СИБ-3357-10</t>
  </si>
  <si>
    <t>0089</t>
  </si>
  <si>
    <t>с Первомайское ул Ленина двлд4А</t>
  </si>
  <si>
    <t>Заказчик: Видимая Галина Петровна (276153) +7 (983) 195-04-40
Сопровождающий на объекте: Видиман Галина Петровна (276153) +7 (983) 195-04-40</t>
  </si>
  <si>
    <t>https://disk.yandex.ru/d/SHPitbQ6TseDqw</t>
  </si>
  <si>
    <t xml:space="preserve"> СИБ-3353-56</t>
  </si>
  <si>
    <t>с Костенково ул Центральная 1</t>
  </si>
  <si>
    <t>Заказчик: Манакова Инна Юрьевна (1648372) +7 (950) 267-24-16
Сопровождающий на объекте: Манакова Инна Юрьевна (1648372) +7 (950) 267-24-16</t>
  </si>
  <si>
    <t>https://disk.yandex.ru/d/7TTPF08ncNIThQ</t>
  </si>
  <si>
    <t>СЗБ-8336-11</t>
  </si>
  <si>
    <t>Кандалакша, Новая улица, 10</t>
  </si>
  <si>
    <t>Заказчик: Филев Алексей Владимирович 8-911-804-9400
Сопровождающий на объекте: Филев Алексей Владимирович 8-911-804-9400</t>
  </si>
  <si>
    <t>Демонтаж части или всей существующей СКС (порт): 12 шт.</t>
  </si>
  <si>
    <t>#ДемонтажСБС 1,2,3,4,5,6,7,8,9,10,11,12</t>
  </si>
  <si>
    <t>https://disk.yandex.ru/d/ZI9ZRurXsqcZJw</t>
  </si>
  <si>
    <t xml:space="preserve">СЗБ-8294-35 </t>
  </si>
  <si>
    <t xml:space="preserve"> п Усть-Пинега ул Гаражная 35</t>
  </si>
  <si>
    <t>Заказчик: Шульга Анна Игоревна +7 (952) 254-60-45
Сопровождающий на объекте: Шульга Анна Игоревна 8-952-254-6045</t>
  </si>
  <si>
    <t>Требуется розетка СКС в тамбуре запасного выхода для установки и подключения видеокамеры системы ТСВ</t>
  </si>
  <si>
    <t>https://disk.yandex.ru/d/YYRRJ9cY4vR-_g</t>
  </si>
  <si>
    <t xml:space="preserve">СЗБ-8294-36 </t>
  </si>
  <si>
    <t xml:space="preserve"> г Северодвинск б-р Приморский 30/34,1-ый этаж, Касса - 13</t>
  </si>
  <si>
    <t>Заказчик: Вронских Алексей Александрович 8-55752433
Сопровождающий на объекте: Сокеринская Дарья Михайловна 8-950-251-8085</t>
  </si>
  <si>
    <t>требуется  розетка  СКС  в  помещении  кассы,  для  подключения  точки  доступа  \ѵі-Гі  местоположение обозначено на плане красной стрелкой.</t>
  </si>
  <si>
    <t>https://disk.yandex.ru/d/IbP9YJ0lhEJ1-g</t>
  </si>
  <si>
    <t>СРБ-4244-42</t>
  </si>
  <si>
    <t xml:space="preserve"> г Тула пл Крестовоздвиженская 1 Серверная - 47 1-й этаж</t>
  </si>
  <si>
    <t>Заказчик: Комаров Юрий Алексеевич +7 (919) 082-17-20
Сопровождающий на объекте:</t>
  </si>
  <si>
    <t>Перемещение/Восстановление ранее используемых портов в пределах помещения (порт): 12 шт.</t>
  </si>
  <si>
    <t xml:space="preserve">В связи с модернизацией кроссового поля кампуса в кроссовой 1-2 здания ГОСБ необходим перенос 12 портов СКС ( Си медь ) из ТКШ-2 в ТКНИ с одной патч-панели на другую. Наименования портов для переноса: ТСВ01 - ТСВ12. Планировку 1 этажа здания и кроссовой 1-2 на 1 этаже - прилагается. </t>
  </si>
  <si>
    <t>https://disk.yandex.ru/d/1z-cOgB5HbwQNw</t>
  </si>
  <si>
    <t>СРБ-4244-43</t>
  </si>
  <si>
    <t>г Тула ул Коминтерна 31 Этаж: 2-ой этаж Помещение: Орен «расе
- 2.25</t>
  </si>
  <si>
    <t>Заказчик: Шевков Владимир Анатольевич (364409) +7 (910) 584-58-30
Сопровождающий  на  объекте:  Шевков  Владимир  Анатольевич  +7  (910)  584-58-30  Шумаков  Кирилл Сергеевич 89105503991 СБС</t>
  </si>
  <si>
    <t>Перенос РМ сотрудника на новое место, необходимо 2 розетки</t>
  </si>
  <si>
    <t>https://disk.yandex.ru/d/5Kmdeg2oBLjFiw</t>
  </si>
  <si>
    <t>г Канск ул Краснопартизанская зд69/1стр1 Этаж: Подвал
Помещение: Учебная аудитория - 8</t>
  </si>
  <si>
    <t>Заказчик: Букреев Василий Васильевич 8-926-025-8309
Сопровождающий  на  объекте:  Левочкин  Павел  Петрович  Панцерновский  Евгений  Анатольевич, +7(913)570-25-06 СБС +7 (913) 178-59-63</t>
  </si>
  <si>
    <t>1 порт СКС для WI-FI точки доступа 5 в учебном классе</t>
  </si>
  <si>
    <t>https://disk.yandex.ru/d/yOvfki2foRXEBg</t>
  </si>
  <si>
    <t>ЦЧБ-3545-67</t>
  </si>
  <si>
    <t xml:space="preserve"> г Воронеж ул Беговая 209 5-й этаж коридор - 7</t>
  </si>
  <si>
    <t>Заказчик: Букреев Василий Васильевич +7 (926) 025-83-09
Сопровождающий на объекте: Стольный Антон Анатольевич, +7(910)340-00-91 СБС</t>
  </si>
  <si>
    <t>1 порт СКС для WI-FI точки доступа 81 на потолке, указана на плане во вложении (5 этаж).</t>
  </si>
  <si>
    <t>https://disk.yandex.ru/d/Eclg4c1Mok3a-Q</t>
  </si>
  <si>
    <t>СИБ-3355-101</t>
  </si>
  <si>
    <t>г. Новоалтайск, ул. 8 микрорайон, 1/2</t>
  </si>
  <si>
    <t>Заказчик: Макаров Дмитрий Николаевич 8-903-958-2892
Сопровождающий на объекте: Ходченко Анна Викторовна 8-913-267-9803</t>
  </si>
  <si>
    <t>Ремонт  порта.  ВСП  8644/0736  г.  Новоалтайск,  ул.  8  микрорайон,  1/2  Неисправен  кабель  от  серверной  до розетки ѵ5.3 (была включена уличная камера).</t>
  </si>
  <si>
    <t>https://disk.yandex.ru/d/SBmhuh7GMoR_uw</t>
  </si>
  <si>
    <t>https://disk.yandex.ru/d/YrXA4azc2_AcBg</t>
  </si>
  <si>
    <t>УБ-3394-28</t>
  </si>
  <si>
    <t>Тобольск  ул  Семена  Ремезова  124  Этаж:  Подвал  Помещение:
Служебное помещение - 14</t>
  </si>
  <si>
    <t>Заказчик: Гилева Ольга Анатольевна 8-904-808-6074
Сопровождающий на объекте: Гилева Ольга Анатольевна +7 (904) 808-60-74 Даниленко Олег
Константинович, +7(982)130-23-18 СБС</t>
  </si>
  <si>
    <t>Необходимо подключить две информационные розетки для подключения МФУ, ноутбука</t>
  </si>
  <si>
    <t>https://disk.yandex.ru/d/TB_6lvXtLQAE0A</t>
  </si>
  <si>
    <t>УБ-0283-18</t>
  </si>
  <si>
    <t xml:space="preserve"> с Кривское ул Шишкина 48 1-ый этаж Клиентский зал по
обслуживанию ФЛ/ЮЛ - б/н</t>
  </si>
  <si>
    <t>Заказчик: +7 (922) 560-48-92
Сопровождающий на объекте: +7 (922) 560-48-92</t>
  </si>
  <si>
    <t>Требуется монтаж &lt; 5 &gt;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</si>
  <si>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https://disk.yandex.ru/d/Z_Pn-s_52J8zPg</t>
  </si>
  <si>
    <t xml:space="preserve">УБ-3394-27 </t>
  </si>
  <si>
    <t xml:space="preserve"> г Тюмень ул Рижская 61 Этаж: 1-ый этаж Помещение:
Операционный зал - 58</t>
  </si>
  <si>
    <t>Заказчик: Газбенко Наталья Викторовна (1904690) +7 (982) 589-96-63
Сопровождающий на объекте: Габбасов Вадим Амирович, +7(982)919-55-87</t>
  </si>
  <si>
    <t>СКС для ТД wi-fi (АР44) наблюдаются обрывы соединения при роуминге</t>
  </si>
  <si>
    <t>https://disk.yandex.ru/d/BNjXN4hWsMPZOw</t>
  </si>
  <si>
    <t>СЗБ-8371-17</t>
  </si>
  <si>
    <t xml:space="preserve"> г  Сортавала  ул  Карельская  13  Этаж:  1-ый  этаж  Помещение: Лестничный марш - 31</t>
  </si>
  <si>
    <t>Заказчик: Трипецкий Алексей Павлович 8-921-222-0719
Сопровождающий  на  объекте:  Марин  Сергей  Леонидович  +7  (981)  401-43-79  Волков  Сергей  Альбертович, +7(981)400-99-56 ебс</t>
  </si>
  <si>
    <t>В рамках задачи по устранению нелегитимного использования сети банка структурами ДЗО требуется
разобрать линии СКС на площадке: ВСП №8628/01215 186790, г.Сортавала, ул. Карельская, д. 13-
№ помещения 31 Номера заведенных в помещение СБС розеток СКС из кроссовой ВСП/Кампуса:
1,2,3,4,5,6,7,8,9,10,11,12  Необходима  раскоммутация  портов  на  оборудовании:  1р.-0/0/43  2р.-0/0/6  Зр.-0/0/44 4р.-0/0/16 5р.-1/0/46 6р.-0/0/11</t>
  </si>
  <si>
    <t>https://disk.yandex.ru/d/xSRZuEL6-1Ll-Q</t>
  </si>
  <si>
    <t>СИБ-3353-57</t>
  </si>
  <si>
    <t xml:space="preserve"> г Кемерово пр-кт Молодежный 9, Цокольный этаж.
Спортивный зал - 82</t>
  </si>
  <si>
    <t>Заказчик: Овсянников Вячеслав Александрович +7 (913) 134-72-65
Сопровождающий на объекте: Туляков Александр Юрьевич, +7(914)826-04-35</t>
  </si>
  <si>
    <t>ѴК  тренажер  необходимо  установить  в  малом  спортзале  помещение  инкассации.  Организация  розетки локальной сети SIGMA (МЦТП/СБС) для подключения ѴR тренажера, 2а порта</t>
  </si>
  <si>
    <t>https://disk.yandex.ru/d/8bY-EGUmibCpow</t>
  </si>
  <si>
    <t>ЦЧБ-3545-68</t>
  </si>
  <si>
    <t xml:space="preserve"> г Воронеж ул Ленина 73</t>
  </si>
  <si>
    <t>Заказчик: Акименко Оксана Владимировна (407542) +7 (960) 128-58-28
Сопровождающий на объекте:</t>
  </si>
  <si>
    <t>1 порт СКС для \Ѵі-Гі точки доступа на потолке. Для точки доступа АР09 - указана на плане во вложении. Кабинет 101.</t>
  </si>
  <si>
    <t>https://disk.yandex.ru/d/Dp7vkc6IWk_A1g</t>
  </si>
  <si>
    <t>СРБ-4244-44</t>
  </si>
  <si>
    <t xml:space="preserve"> г Тула ул Оружейная 26</t>
  </si>
  <si>
    <t>Заказчик: Зотова Светлана Александровна (367729)
Сопровождающий на объекте: Зотова Светлана Александровна +7 (953) 419-18-76</t>
  </si>
  <si>
    <t>Новое рабочее место. Подробности у Зотовой С.А.</t>
  </si>
  <si>
    <t>https://disk.yandex.ru/d/FFNJ3r1R9Dms_A</t>
  </si>
  <si>
    <t xml:space="preserve"> СРБ-4240-28</t>
  </si>
  <si>
    <t>Заказчик: Валяев Денис Владиславович (1599980)
Сопровождающий на объекте: Евчишин Максим Николаевич, +7(919)050-00-82</t>
  </si>
  <si>
    <t>Подготовка  ИТ  оборудования  для  пользователйейсогласно  целевого  процесса  в  Аппарате  ГОСБ.  Требуется 8 дополнительных СКС портов.</t>
  </si>
  <si>
    <t>https://disk.yandex.ru/d/9cmPqzTRL90yzQ</t>
  </si>
  <si>
    <t>СИБ-3355-102</t>
  </si>
  <si>
    <t xml:space="preserve"> с  Болыперомановка  ул  Ленина  влд46  1-ый  этаж  Клиентский  зал по обслуживанию ФЛ/ЮЛ -1</t>
  </si>
  <si>
    <t>Заказчик: Письменова Ирина Григорьевна (352788) +7 (929) 394-29-64
Сопровождающий на объекте: Письменова Ирина Григорьевна (352788) +7 (929) 394-29-64</t>
  </si>
  <si>
    <t>&amp;ССМ2025 Работы проводятся в рамках проекта Подключения ССМ в ВСП Банка</t>
  </si>
  <si>
    <t>https://disk.yandex.ru/d/gdPtCy099UX1uw</t>
  </si>
  <si>
    <t>УБ-0283-20</t>
  </si>
  <si>
    <t xml:space="preserve">  с  Верхнее  ул  Центральная  21  1-ый  этаж  Клиентский  зал  по
обслуживанию ФЛ/ЮЛ - б/н</t>
  </si>
  <si>
    <t>Заказчик: Шушарина Елена Владимировна+7 (909) 148-40-40
Сопровождающий на объекте: Иванов Денис Владимирович 8-912-571-8185</t>
  </si>
  <si>
    <t>ССМ2025 Работы проводятся в рамках проекта Подключения ССМ в ВСП Банка.</t>
  </si>
  <si>
    <t>https://disk.yandex.ru/d/I4BMdwAjXY6pWQ</t>
  </si>
  <si>
    <t xml:space="preserve"> ББ-2932-50</t>
  </si>
  <si>
    <t>пгт  Аксеново-Зиловское  ул  Калинина  ІА  1-ый  этаж  Клиентский зал по обслуживанию ФЛ/ЮЛ - 2</t>
  </si>
  <si>
    <t>Заказчик: Абрамович Юлия Сергеевна +7 (914) 461-38-41
Сопровождающий на объекте: Новоселова Светлана Михайловна 8-914-470-2161</t>
  </si>
  <si>
    <t>https://disk.yandex.ru/d/79JSsbhJ2wXJsg</t>
  </si>
  <si>
    <t>ЦЧБ-3545-69</t>
  </si>
  <si>
    <t>г Воронеж ул Остужева 5А</t>
  </si>
  <si>
    <t>Заказчик: Мирской Виталий Иванович +7 (977) 062-16-27
Сопровождающий на объекте: Агапова Анна Евгеньевна 8-920-426-3579 ЗРО</t>
  </si>
  <si>
    <t>Необходимо создать новую СКС к банкомату 60034445</t>
  </si>
  <si>
    <t>https://disk.yandex.ru/d/G-2OATs46C1eGg</t>
  </si>
  <si>
    <t xml:space="preserve">СЗБ-8294-37 </t>
  </si>
  <si>
    <t xml:space="preserve"> г Архангельск наб Северной Двины 55</t>
  </si>
  <si>
    <t>Заказчик: Сумкина Ирина Алексеевна (297167)
Сопровождающий на объекте: Мазалов Игорь Валерьевич, +7(911)874-64-12</t>
  </si>
  <si>
    <t xml:space="preserve">Установить доп розетку для подключения видеонаблюдения в хранилище ценностей В ЦОПП. </t>
  </si>
  <si>
    <t>https://disk.yandex.ru/d/7aI4yC0HCg1BIA</t>
  </si>
  <si>
    <t>ББ-2932-51</t>
  </si>
  <si>
    <t>г Чита ул Подгорбунского 62 2-ой этаж Помещение охраны (без р.м) - 1</t>
  </si>
  <si>
    <t>Заказчик: Горковенко Алексей Владимирович (1901821) +7 (914) 470-32-07
Сопровождающий на объекте: Нестеренко Никита Андреевич, +7(914)480-21-65</t>
  </si>
  <si>
    <t>Новое рабочее место. Необходимо установить СКС (тлф) на посту охраны 2 эт.</t>
  </si>
  <si>
    <t>https://disk.yandex.ru/d/excWTZiegNJcSg</t>
  </si>
  <si>
    <t>УБ-3394-29</t>
  </si>
  <si>
    <t>г Тюмень ул Республики 215а</t>
  </si>
  <si>
    <t>Заказчик: Коротаева Наталья Сергеевна+7 (992) 312-31-00
Сопровождающий на объекте: Белозерова Полина Сергеевна 8-982-924-1621</t>
  </si>
  <si>
    <t>https://disk.yandex.ru/d/4veb1JO3CX9nmA</t>
  </si>
  <si>
    <t>СЗБ-8186-27</t>
  </si>
  <si>
    <t>01636</t>
  </si>
  <si>
    <t xml:space="preserve"> пгт Дедовичи ул Комсомольская 11</t>
  </si>
  <si>
    <t>Заказчик: Маслова Любовь Николаевна 79218755346
Сопровождающий на объекте: Маслова Любовь Николаевна +7 921 875 53 46</t>
  </si>
  <si>
    <t>монтаж скс порта в комнате пересчета</t>
  </si>
  <si>
    <t>https://disk.yandex.ru/d/BHKIavxBUHq0MA</t>
  </si>
  <si>
    <t xml:space="preserve"> ПВБ-7593-162 </t>
  </si>
  <si>
    <t xml:space="preserve"> г. Орск, пр-кт Ленина, 25А, 4 этаж, каб. 405</t>
  </si>
  <si>
    <t>Заказчик: Имамутдинов Станислав Фанурович 8-987-346-7121
Сопровождающий на объекте: Завгороднева Наталья Ивановна 8-909-603-1026</t>
  </si>
  <si>
    <t>Демонтаж части или всей существующей СКС (порт): 5 шт.</t>
  </si>
  <si>
    <t>#ДемонтажСБС Работы по демонтажу портов СКС инфраструктуры СБС.</t>
  </si>
  <si>
    <t>https://disk.yandex.ru/d/l4nssoTMV--qFw</t>
  </si>
  <si>
    <t>ЦЧБ-3549-36</t>
  </si>
  <si>
    <t xml:space="preserve"> г Елец ул Комсомольская 81 1-й этаж Серверная-54</t>
  </si>
  <si>
    <t>Заказчик: Тростин Юрий Геннадьевич 8-910-742-6098
Сопровождающий  на  объекте:  Едемская  Евгения  Владимировна  8-919-168-6248  ЗРО  Шацких  Павел Николаевич +7 (910) 739-43-42 ТЗС</t>
  </si>
  <si>
    <t>В рамках задачи по устранению нелегитимного использования сети банка структурами ДЗО требуется разобрать линии СКС линии на площадке (г.Елец, ул. Комсомольская, д. 81, к.320) в помещениях 
СБС. Помещения СБС находятся на третьем этажах административного здания по адресу г.Елец, ул. 
Комсомольская, д. 81, к.320. Удалить подключение на патч панели кроссового помещения информационных розеток А1,А2, АЗ, А4.</t>
  </si>
  <si>
    <t>https://disk.yandex.ru/d/7Yf8sAzG0VwtyA</t>
  </si>
  <si>
    <t>УБ-0283-19</t>
  </si>
  <si>
    <t>с Ялым ул Центральная 12 1-ый этаж Клиентский зал по
обслуживанию ФЛ/ЮЛ - б/н</t>
  </si>
  <si>
    <t>Заказчик: Семёнова Лариса Викторовна +7 (912) 527-05-94
Сопровождающий на объекте: Семёнова Лариса Викторовна 8-912-527-0594</t>
  </si>
  <si>
    <t>https://disk.yandex.ru/d/TaECRZ5ew3Hmng</t>
  </si>
  <si>
    <t xml:space="preserve"> ПВБ-7593-163</t>
  </si>
  <si>
    <t xml:space="preserve"> г. Сорочинск, ул. Карла Маркса, д.34, этаж 3, кабинет СБС</t>
  </si>
  <si>
    <t>Заказчик: Воронин Александр Викторович 8-917-011-1115
Сопровождающий на объекте: Никитина Ольга Николаевна 8-932-533-0225</t>
  </si>
  <si>
    <t>Необходимо выполнить демонтаж 12-ти портов СКС</t>
  </si>
  <si>
    <t>https://disk.yandex.ru/d/MKJ97CvC29pyMQ</t>
  </si>
  <si>
    <t>СЗБ-8186-28</t>
  </si>
  <si>
    <t>г Великие Луки ул Вокзальная 111-ый этаж Клиентский зал по обслуживанию ФЛ/ЮЛ -1</t>
  </si>
  <si>
    <t>Заказчик: Мартынов Игорь Павлович (1591429) +7 (911) 361-06-20
Сопровождающий на объекте: Роист Анна Игоревна 8-963-336-0086</t>
  </si>
  <si>
    <t>Новое рабочее место.  В связи с закрытием ВСП 1576,  необходимо  организовать новое рабочее место ( 2 розетки СКС на столе (ПК и резерв), 2 розетки СКС на тумбочке (МФУ и телефон). Работы необходимо провести в максимально сжатые сроки. С уважением, И. Мартынов +7-911-361-06-20</t>
  </si>
  <si>
    <t>https://disk.yandex.ru/d/jIfmDg3cRPRyuA</t>
  </si>
  <si>
    <t>СЗБ-8371-18</t>
  </si>
  <si>
    <t xml:space="preserve"> г Пудож ул Ленина зд72А Этаж: 2-ой этаж Помещение:
Серверная - 22</t>
  </si>
  <si>
    <t>Заказчик: Трипецкий Алексей Павлович 8-921-222-0719
Сопровождающий на объекте: Кляпикова Марина Николаевна 8-921-701-6802</t>
  </si>
  <si>
    <t>В рамках задачи по устранению нелегитимного использования сети банка структурами ДЗО требуется разобрать линии СКС на площадке: ВСП №8628/01677 186150, г.Пудож, ул. Ленина, д. 72 2 этаж помещение без номера Номера заведенных в помещение СБС розеток СКС из кроссовой ВСП/Кампуса: Е11, Е12, Е13, Е14 Необходима раскоммутация портов на оборудовании: Gі0/0/18,Gі1/0/18,Gі0/0/4</t>
  </si>
  <si>
    <t>https://disk.yandex.ru/d/WFhky9cNny01XA</t>
  </si>
  <si>
    <t>ЦЧБ-8411-08</t>
  </si>
  <si>
    <t>г Геническ ул Центральная 10</t>
  </si>
  <si>
    <t>Заказчик: Лядская Арина Руслановна (1073075) +7 (902) 404-10-44
Сопровождающий на объекте: Лядская Арина Руслановна 8-902-404-1044</t>
  </si>
  <si>
    <t>&amp;ССМ2025 Смонтировать 4 порта для ССМ</t>
  </si>
  <si>
    <t>https://disk.yandex.ru/d/Hh3NS4aZRb-Q2Q</t>
  </si>
  <si>
    <t>УБ-3394-30</t>
  </si>
  <si>
    <t>г Тобольск ул Семена Ремезова 124 1-ый этаж Кабинет - 36,1-ый этаж, Кабинет - 36</t>
  </si>
  <si>
    <t>Заказчик: Дудзинский Игорь Валерьевич (1779279) +7 (904) 490-54-33
Сопровождающий на объекте: Антипина Светлана Владимировна 8-922-265-8228</t>
  </si>
  <si>
    <t>https://disk.yandex.ru/d/p71syi5Sbh-anQ</t>
  </si>
  <si>
    <t xml:space="preserve">СРБ-4261-33 </t>
  </si>
  <si>
    <t xml:space="preserve"> г. Рязань, ул. Чкалова, 1к2</t>
  </si>
  <si>
    <t>Заказчик: Синдеев Александр Викторович 8-910-575-5032
Сопровождающий на объекте: Киселева Наталья Владимировна 8-910-505-8293</t>
  </si>
  <si>
    <t xml:space="preserve">#ДемонтажСБС В рамках задачи по устранению нелегитимного использования сети банка структурами ДЗО требуется разобрать линии СКС на площадке ВСП 8606/025 (Рязань, Чкалова д. 1 к. 2) в помещениях СБС. Из коммутационной ВСП 8606/025 в арендованное помещение СБС идет 2 медных линии СКС. В
помещении СБС размещён 24-портовый коммутатор Huawei S5731-S24P4X. Этот коммутатор по медным линиям СКС скоммутирован в коммутатор ВСП G8606-VSP-AC-00025-009-001-ENS порт Gi3/0/23/. </t>
  </si>
  <si>
    <t>https://disk.yandex.ru/d/jP2p4t0YGIxDow</t>
  </si>
  <si>
    <t>СИБ-3351-17</t>
  </si>
  <si>
    <t>с Парбиг пер Озерный 7 1-ый этаж Клиентский зал по
обслуживанию ФЛ/ЮЛ -1</t>
  </si>
  <si>
    <t>https://disk.yandex.ru/d/ufp-bmtPNSYjXw</t>
  </si>
  <si>
    <t xml:space="preserve">СЗБ-8382-48 </t>
  </si>
  <si>
    <t>г Вытегра пр-кт Ленина 78</t>
  </si>
  <si>
    <t>Заказчик: Кадырова Татьяна Николаевна (291611) +7 (921) 124-59-75
Сопровождающий на объекте: Кадырова Татьяна Николаевна +7 (921) 124-59-75</t>
  </si>
  <si>
    <t>https://disk.yandex.ru/d/Y0fcz2bunBi6Wg</t>
  </si>
  <si>
    <t xml:space="preserve">СЗБ-8382-46 </t>
  </si>
  <si>
    <t>Заказчик: Седалина Марина Викторовна (1872559) +7 (911) 504-40-77
Сопровождающий на объекте: Седалина Марина Викторовна (1872559) +7 (911) 504-40-77</t>
  </si>
  <si>
    <t>wi-fi для 8таг1-РО82025 Дополнительный порт 1шт в кассе на потолке для установки ТД \ Wi-fi</t>
  </si>
  <si>
    <t>Требуется монтаж 12 портов СКС #ССМ2025</t>
  </si>
  <si>
    <t>https://disk.yandex.ru/d/HhCfxZQNsUTvUA</t>
  </si>
  <si>
    <t>ББ-2932-47</t>
  </si>
  <si>
    <t xml:space="preserve"> с  Александровский  Завод  ул  Комсомольская  14  1-ый  этаж  Касса -5</t>
  </si>
  <si>
    <t>Заказчик: Корсакова Светлана Степановна +7 (914) 122-24-06
Сопровождающий на объекте: Корсакова Светлана Степановна +7 (914) 122-24-06</t>
  </si>
  <si>
    <t>https://disk.yandex.ru/d/3jgvNbwL5RbRag</t>
  </si>
  <si>
    <t xml:space="preserve"> ЮЗБ-8187-06</t>
  </si>
  <si>
    <t>г. Донецк пр-кт Ильича 4 1-ый этаж Клиентский зал по
обслуживанию ФЛ/ЮЛ -1</t>
  </si>
  <si>
    <t>Заказчик: Панюшкина Наталья Владимировна (778205) +7 (918) 518-79-16
Сопровождающий на объекте: Домарева Дарья Дмитриевна 8-949-699-0180</t>
  </si>
  <si>
    <t>Необходим монтаж 1 порта #ССМ2025</t>
  </si>
  <si>
    <t>https://disk.yandex.ru/d/FFarOCjhznA2Ng</t>
  </si>
  <si>
    <t xml:space="preserve"> ЮЗБ-8187-07</t>
  </si>
  <si>
    <t>195</t>
  </si>
  <si>
    <t>https://disk.yandex.ru/d/QOIzigpKPP6KKA</t>
  </si>
  <si>
    <t xml:space="preserve">СИБ-3355-103 </t>
  </si>
  <si>
    <t>0483</t>
  </si>
  <si>
    <t xml:space="preserve"> с  Топчиха  ул  Привокзальная  42  1-ый  этаж  Клиентский  зал  по обслуживанию ФЛ/ЮЛ -1</t>
  </si>
  <si>
    <t>Заказчик: Константинов Сергей Александрович 8-903-949-9102
Сопровождающий на объекте: Трегубова Яна Анатольевна 8-913-277-5280</t>
  </si>
  <si>
    <t>ТСО. 1 розетка для ІР видеокамеры (Тамбур_Основной вход).</t>
  </si>
  <si>
    <t>https://disk.yandex.ru/d/X8NpwGfpvs8u3A</t>
  </si>
  <si>
    <t>Перемещение/Восстановление (порт): 4 шт.</t>
  </si>
  <si>
    <t>ЦЧБ-3545-63</t>
  </si>
  <si>
    <t>02301</t>
  </si>
  <si>
    <t>г Краснодон, ул И. Котова, 22</t>
  </si>
  <si>
    <t>Заказчик: Киреева Елена Юрьевна 8-910-757-3700
Сопровождающий на объекте: Жохова Наталья Николаевна +7 (959) 195-74-61</t>
  </si>
  <si>
    <t>https://disk.yandex.ru/d/oDGAPIN3fx8l_w</t>
  </si>
  <si>
    <t>СЗБ-8186-29</t>
  </si>
  <si>
    <t>г Великие Луки пр-кт Ленина 41 1-ый этаж Клиентский зал по обслуживанию ФЛ/ЮЛ -1.3</t>
  </si>
  <si>
    <t>Заказчик: Арно Дмитрий Евгеньевич (1116461) +7 (911) 351-52-33
Сопровождающий на объекте: Арно Дмитрий Евгеньевич (1116461) +7 (911) 351-52-33</t>
  </si>
  <si>
    <t>Новое рабочее место. Организация нового рабочего места (2 розетки СКС на столе (ПК + резерв) и 2 розетки СКС на тумбочке (МФУ, телефон))</t>
  </si>
  <si>
    <t>https://disk.yandex.ru/d/gM-xFdMYQK3amQ</t>
  </si>
  <si>
    <t xml:space="preserve">УБ-0283-14 </t>
  </si>
  <si>
    <t>с Раскатиха ул Зеленая 7 1-ый этаж Клиентский зал по
обслуживанию ФЛ/ЮЛ - б/н</t>
  </si>
  <si>
    <t>Заказчик: Косинцева Елена Альгирдасовна
Сопровождающий на объекте: Путинцева Людмила Николаевна +7 (900) 377-59-07</t>
  </si>
  <si>
    <t>https://disk.yandex.ru/d/jDGoCwqIPucMUA</t>
  </si>
  <si>
    <t>УБ-0283-17</t>
  </si>
  <si>
    <t>Лопатки, улица Карла Маркса, 61</t>
  </si>
  <si>
    <t>Заказчик: Бугаевская Ольга Николаевна +7 (906) 824-63-89
Сопровождающий на объекте: Бугаевская Ольга Николаевна +7 (906) 824-63-89</t>
  </si>
  <si>
    <t>https://disk.yandex.ru/d/APcJaNW2VwauoA</t>
  </si>
  <si>
    <t>СЗБ-8382-49</t>
  </si>
  <si>
    <t>п Огарково, 35</t>
  </si>
  <si>
    <t>Заказчик: Бондарева Ольга Сергеевна (806759) +7(926)-195-8046
Сопровождающий на объекте: Барболина Ксения Валериевна +7 (953) 522-60-91</t>
  </si>
  <si>
    <t>https://disk.yandex.ru/d/qsuDVCp-rFlqQg</t>
  </si>
  <si>
    <t xml:space="preserve">ББ-2932-48 </t>
  </si>
  <si>
    <t>Газимурский Завод, улица Журавлёва, 28</t>
  </si>
  <si>
    <t>Заказчик: Климас Анастасия Валерьевна
Сопровождающий на объекте: Зарубина Ольга Михайловна +7 (914) 512-25-17</t>
  </si>
  <si>
    <t>https://disk.yandex.ru/d/Pip7FwZ96plUfw</t>
  </si>
  <si>
    <t xml:space="preserve"> ЦЧБ-3545-70 </t>
  </si>
  <si>
    <t xml:space="preserve"> г  Борисоглебск  ул  Свободы  176стр1  1-ый этаж Коридор - -</t>
  </si>
  <si>
    <t>Заказчик: Деменко Владислав Андреевич (1607442) +7 (906) 583-12-23
Сопровождающий на объекте: Федоренко Максим Леонидович, +7(980)543-82-66</t>
  </si>
  <si>
    <t>Подключение СУО, УС, МФУ, ЖК или WI-FI. Организация одной розетки СКС в гараже КИЦ. Точка АРОЗ. WI-FI организуется для проекта Телемеханика.</t>
  </si>
  <si>
    <t>https://disk.yandex.ru/d/Udhxftmi3tWGlg</t>
  </si>
  <si>
    <t xml:space="preserve">СЗБ-8186-30 </t>
  </si>
  <si>
    <t xml:space="preserve"> г Великие Луки пр-кт Ленина 41 Мансарда Служебное
помещение - 3.13</t>
  </si>
  <si>
    <t>Заказчик: Мартынов Игорь Павлович 8-911-361-0620
Сопровождающий на объекте: Никитина Елена Сергеевна, +7(911)350-22-08</t>
  </si>
  <si>
    <t>Новое  рабочее  место,  организовать  новое  рабочее  место  в  ВСП  01851  (2  розетки  СКС)  Работы  необходимо провести в максимально сжатые сроки.</t>
  </si>
  <si>
    <t>https://disk.yandex.ru/d/vFf67c1CFribVQ</t>
  </si>
  <si>
    <t>СРБ-4241-22</t>
  </si>
  <si>
    <t xml:space="preserve"> г Калуга ул Вишневского 11 1-ый этаж Серверная - 8</t>
  </si>
  <si>
    <t>Заказчик: Шахтарин Денис Сергеевич+7 (910) 605-69-59
Сопровождающий на объекте: Лихачева Маргарита Львовна 8-960-517-5252</t>
  </si>
  <si>
    <t xml:space="preserve">Подключение СУО, УС, МФУ, ЖК или WI-FI. Создать порты скс для подключение точек wi-fi согласно РП. </t>
  </si>
  <si>
    <t>https://disk.yandex.ru/d/iWnWMzQwCgowfw</t>
  </si>
  <si>
    <t>ВВБ-3137-36</t>
  </si>
  <si>
    <t>Заказчик: Рыбин Евгений Михайлович 8-915-103-3392
Сопровождающий на объекте: Феоктистова Елена Васильевна 8-912-762-9352 ЗРО</t>
  </si>
  <si>
    <t xml:space="preserve"> Ижевск  ул  Пушкинская  157  Этаж:  1-ый  этаж  Помещение:
Кабинет - 78</t>
  </si>
  <si>
    <t>порт СКС 18</t>
  </si>
  <si>
    <t>https://disk.yandex.ru/d/H6VbjnyUxCyz2w</t>
  </si>
  <si>
    <t>ЦЧБ-3545-71</t>
  </si>
  <si>
    <t>г Павловск ул Гоголя 40А 1-ый этаж Инкассаторский бокс -1.10</t>
  </si>
  <si>
    <t>Заказчик: Кортунов Владимир Алексеевич (1609452) +7 (920) 213-80-19
Сопровождающий на объекте: Плотников Владимир Аркадьевич, +7(910)282-13-48</t>
  </si>
  <si>
    <t>Требуется организовать 1 порт СКС (АР04) в гаражном боксе.</t>
  </si>
  <si>
    <t>https://disk.yandex.ru/d/Ii_AZjcQVbKb1Q</t>
  </si>
  <si>
    <t>ЦЧБ-3545-72</t>
  </si>
  <si>
    <t xml:space="preserve"> г Лиски ул Свердлова зд61А</t>
  </si>
  <si>
    <t>Заказчик: Жукова Оксана Александровна +7 (903) 859-72-10
Сопровождающий на объекте: Платонова Татьяна Николаевна 8-952-540-4404</t>
  </si>
  <si>
    <t>1 порт СКС для Wi-fi на потолке. Для точки доступа 12 - указана на плане во вложении. Помещение сервис менеджеров.</t>
  </si>
  <si>
    <t>https://disk.yandex.ru/d/RnZs0zOBu8_evg</t>
  </si>
  <si>
    <t>ЦЧБ-3545-73</t>
  </si>
  <si>
    <t>г Лиски ул Свердлова здбІА 2-ой этаж Кабинет руководителя - 4</t>
  </si>
  <si>
    <t>Заказчик: Краснолуцкая Наталия Петровна +7 (910) 240-22-33
Сопровождающий на объекте: Васильева Оксана Ивановна 8-920-416-8871</t>
  </si>
  <si>
    <t>Демонтаж части или всей существующей СКС (порт): 11 шт.</t>
  </si>
  <si>
    <t>Демонтаж . #ДемонтажСБС В рамках задачи по устранению нелегитимного использования сети банка
структурами ДЗО требуется разобрать линии СКС в помещении СБС вне охраняемого периметра Банка. 
Помещение СБС б/н находится на втором этаже здания по адресу Воронежская обл., г. Лиски, ул. Свердлова, 61а. СБС арендует помещение у собственника. Количество портов для демонтажа - 11. Номера розеток: F1, 
F2, FЗ, F4. Дополнительные определяются по месту в отчужденном помещении СБС. Скроссированы на
порты GЕО/О/6, GЕО/О/7, GІЕО/О/8, GЕО/0/13, GЕ0/0/19, GЕО/0/41, GЕО/О/42, GЕО/О/43, GЕО/О/44, GЕО/О/45,GЕО/О/46 коммутатора Банка G9013-ѴSР-АС-00700-014-001 (ІР 102.143.14.1)</t>
  </si>
  <si>
    <t>https://disk.yandex.ru/d/SneP-xc2k3KCQg</t>
  </si>
  <si>
    <t>ЦЧБ-3545-74</t>
  </si>
  <si>
    <t xml:space="preserve"> г Россошь пр-кт Труда 12А 2-ой этаж Кабинет - 8</t>
  </si>
  <si>
    <t>Заказчик: Краснолуцкая Наталия Петровна +7 (910) 240-22-33
Сопровождающий на объекте: Яковенко Маргарита Сергеевна 8-950-759-3688</t>
  </si>
  <si>
    <t>Демонтаж части или всей существующей СКС (порт): 6 шт.</t>
  </si>
  <si>
    <t>Демонтаж . #ДемонтажСБС В рамках задачи по устранению нелегитимного использования сети банка
структурами ДЗО требуется разобрать линии СКС в помещении СБС вне охраняемого периметра Банка. 
Помещение СБС б/н находится на третьем этаже здания по адресу Воронежская обл., г. Россошь, пр-т Труда, д.12а. СБС арендует помещение у собственника. Количество портов для демонтажа - 10. Номера розеток: требуют уточнения в отчужденном помещении СБС. Скроссированы на порты GЕ1/0/3, GЕ1/0/4, GЕ1/0/16, GЕІ/О/17, GЕ1/0/44 коммутатора Банка G9013-ѴSР-АС-01300-028-001 (ІР 102.143.28.1) ВСП 9013/01300 в
процессе переформата. По факту демонтажа сверить порты с ТЗС.</t>
  </si>
  <si>
    <t>https://disk.yandex.ru/d/vDr8-SK1mSJxkA</t>
  </si>
  <si>
    <t>ЮЗБ-8372-05</t>
  </si>
  <si>
    <t>Заказчик: Крестинова Галина Юрьевна
Сопровождающий на объекте: Четырева Данара Владимировна 8-961-541-8666</t>
  </si>
  <si>
    <t>Необходимо в ХЦК ВСП №8579/024 проложить СКС (8 помещение на схеме, слева от двери по ходу движения, отмечено крестиком) для подключения прибора охраны на ПКС.</t>
  </si>
  <si>
    <t>https://disk.yandex.ru/d/Mz63bwRv5-rDOg</t>
  </si>
  <si>
    <t>ЮЗБ-8372-06</t>
  </si>
  <si>
    <t>Троицкое, улица Будённого, 1а</t>
  </si>
  <si>
    <t>Заказчик: Рошка Штефан +7 (903) 557-22-88
Сопровождающий на объекте: Багальжанов Эрдни Александрович 8-988-680-5728</t>
  </si>
  <si>
    <t>Подключение СУО, УС, МФУ, ЖК или WI-FI. Требуется розетка СКС (1 шт.) для подключения точки доступа (ТД) WI-FI в кассовом узле ВСП. Дополнительный порт (1шт) в кассе (красная точка доступа номер 5 ) нужно разместить на потолке для установки ТД WI-FI</t>
  </si>
  <si>
    <t>https://disk.yandex.ru/d/mPjafjFPK0Bw6Q</t>
  </si>
  <si>
    <t>ЦЧБ-3545-75</t>
  </si>
  <si>
    <t xml:space="preserve"> г  Острогожск  ул  Карла  Маркса  6  Этаж:  1-ый  этаж  Помещение: Техническое помещение - 28</t>
  </si>
  <si>
    <t>Заказчик: Краснолуцкая Наталия Петровна
Сопровождающий на объекте: Дыбова Анастасия Александровна 8-903-030-2066</t>
  </si>
  <si>
    <t>В рамках задачи по устранению нелегитимного использования сети банка структурами ДЗО требуется
разобрать линии СКС в помещении СБС вне охраняемого периметра Банка. Помещение СБС б/н находится
на первом этаже здания по адресу Воронежская обл., г. Острогожск, ул. Карла Маркса, д. 6. СБС
арендует помещение у собственника. Количество портов для демонтажа - 10. Номера розеток: 131-
142.  Скроссированы  на  порты  GЕ1/0/1,  GЕІ/О/2,  GЕ1/0/3,  GЕ1/0/4,  GЕ1/0/5,  GЕІ/О/6,  GЕ1/0/11,  GЕ1/0/12, GЕІ/О/25, GЕ 1/0/27 коммутатора Банка G9013-ѴSР-АС-00900-020-001 (ІР 102.143.20.1)</t>
  </si>
  <si>
    <t>https://disk.yandex.ru/d/S6UwJTnZNlqVHw</t>
  </si>
  <si>
    <t>СИБ-3355-104</t>
  </si>
  <si>
    <t xml:space="preserve"> г  Барнаул  пр-кт  Комсомольский  106А  3-ий этаж Кабинет руководителя - 4</t>
  </si>
  <si>
    <t>Заказчик: Макаров Дмитрий Николаевич +7 (983) 600-62-65
Сопровождающий на объекте: Малеев Даниил Александрович, +7(983)542-00-51</t>
  </si>
  <si>
    <t>Ремонт порта. Не работает/неисправна линия СКС</t>
  </si>
  <si>
    <t>https://disk.yandex.ru/d/SUUTO84FJkFLhw</t>
  </si>
  <si>
    <t>ЮЗБ-8372-07</t>
  </si>
  <si>
    <t>Элиста, 3-й микрорайон, 22</t>
  </si>
  <si>
    <t>Заказчик: Рошка Ш. +7 (903) 557-22-88
Сопровождающий на объекте: Молоткова Зоя Кузьминична 8-988-688-0631</t>
  </si>
  <si>
    <t>Требуется монтаж &lt; 1 &gt; портов СКС для подключения ТД WI-FI в кассе</t>
  </si>
  <si>
    <t>https://disk.yandex.ru/d/VSmUwICPieD7SA</t>
  </si>
  <si>
    <t>СИБ-3355-72</t>
  </si>
  <si>
    <t>СИБ-3353-37</t>
  </si>
  <si>
    <t>420</t>
  </si>
  <si>
    <t xml:space="preserve"> г Новокузнецк ул Тореза (Заводской р-н) 105</t>
  </si>
  <si>
    <t>Заказчик: Суптелова Жанна Олеговна (346653) +7 (913) 325-17-75
Сопровождающий на объекте: Суптелова Жанна Олеговна (346653) +7 (913) 325-17-75</t>
  </si>
  <si>
    <t xml:space="preserve">Требуется смонтировать пять розеток для сем; (Окно:: 4, 5, 6, 7, комната пересчёта.)#ССМ2025 </t>
  </si>
  <si>
    <t>https://disk.yandex.ru/d/JhBUfSjbZP7u8A</t>
  </si>
  <si>
    <t>Заказчик: Демидова Марина Семеновна 8-921-206-0061
Сопровождающий на объекте: Демидова Марина Семеновна 8-921-206-0061</t>
  </si>
  <si>
    <t>ВВБ-3180-04</t>
  </si>
  <si>
    <t>г  Пермь  ул  Сибирская  48/1  5-ый  этаж Кабинет - 8а</t>
  </si>
  <si>
    <t>Заказчик: Коншин Андрей Юрьевич 8-982-440-2051
Сопровождающий на объекте: Бородин Андрей Сергеевич, +7(982)480-16-96</t>
  </si>
  <si>
    <t>Перемещение/Восстановление ранее используемых портов в пределах помещения (порт): 23 шт.</t>
  </si>
  <si>
    <t>В связи с перемещением рабочих мест необходимо переключить существующие информационные розетки к.506 (кабинет ТЗС) и к. 503 (склад ТЗС) в новую патч-панель в ТКШ 5.2, а также перенести 2 инф. розетки. Схема переключений во вложении. Текущая нумерация - синий цвет, целевая - черный. Целевая нумерация инф. розеток: 5.2.1 ... 5.2.23. Материалы - п/панель, розеточные модули, кабель, наклейки - в наличии на
площадке.</t>
  </si>
  <si>
    <t xml:space="preserve"> Пермь 50005453180 от 19.09.2025</t>
  </si>
  <si>
    <t>https://disk.yandex.ru/d/xdXl8UfKiGBlYg</t>
  </si>
  <si>
    <t>ВВБ-3180-05</t>
  </si>
  <si>
    <t>г Губаха пр-кт Ленина 51 Этаж: 1-ый этаж Помещение:
Операционный зал - 18</t>
  </si>
  <si>
    <t>Заказчик: Маркова Ксения Эдуардовна +7 (919) 490-02-76
Сопровождающий на объекте: Маркова Ксения Эдуардовна, +7(919)490-02-76</t>
  </si>
  <si>
    <t>Перемещение/Восстановление ранее используемых портов в пределах помещения (порт): 6 шт.</t>
  </si>
  <si>
    <t>Восстановление розеток на рабочих местах</t>
  </si>
  <si>
    <t>https://disk.yandex.ru/d/C_qRjxcX0hsRfg</t>
  </si>
  <si>
    <t xml:space="preserve">ЦЧБ-8383-09 </t>
  </si>
  <si>
    <t xml:space="preserve"> г Курск ул Дзержинского 69</t>
  </si>
  <si>
    <t>Заказчик: Кузнецов Ярослав Юрьевич 79809304008
Сопровождающий  на  объекте:  Кузнецов  Ярослав  Юрьевич  79809304008,  Пучков  Андрей  Владимирович, +7(915)512-71-42</t>
  </si>
  <si>
    <t>Дополнительный  порт  (1шт)  в  кассе  (круг  с  восклицательным  знаком  на  РП)  на  потолке  для  установки  ТД WI-FI</t>
  </si>
  <si>
    <t>https://disk.yandex.ru/d/EFyhBttOltrqrQ</t>
  </si>
  <si>
    <t xml:space="preserve">СИБ-2542-06 </t>
  </si>
  <si>
    <t>https://disk.yandex.ru/d/_IrwKWQEuhEYhA</t>
  </si>
  <si>
    <t xml:space="preserve">СИБ-3748-06 </t>
  </si>
  <si>
    <t xml:space="preserve">             </t>
  </si>
  <si>
    <t>Пермь 50005453180 от 19.09.2025</t>
  </si>
  <si>
    <t>ВВБ-3180-03</t>
  </si>
  <si>
    <t>г Пермь пр-кт Декабристов 2 1-ый этаж Операционный зал - 1</t>
  </si>
  <si>
    <t>Заказчик: Чепурнова Оксана Сергеевна (787392) +7 (919) 487-06-87
Сопровождающий на объекте: Чепурнова Оксана Сергеевна (787392) +7 (919) 487-06-87</t>
  </si>
  <si>
    <t>Требуется монтаж одного  порта СКС для подключения ССМ желательно  СКС порт сделать по  месту нахождения ССМ под столом,  если будет осутствовать техническая возможность монтаж порта СКС выполнить в шкафу где МФУ.</t>
  </si>
  <si>
    <t>https://disk.yandex.ru/d/VIytHLr6XNaDBw</t>
  </si>
  <si>
    <t>ВВБ-3180-06</t>
  </si>
  <si>
    <t xml:space="preserve"> с Аспа ул Школьная 2А</t>
  </si>
  <si>
    <t>Заказчик: Коншин Андрей Юрьевич 79824402051
Сопровождающий на объекте: Коншин Андрей Юрьевич +7 982 440 20 51/Иванов Владимир
Александрович, +7(912)059-16-04</t>
  </si>
  <si>
    <t>Для  ликвидации  хабов  в  ВСП  смонтировать  4  информационных  розетки  на  РМ  по  схеме.  Точное расположение - в местах расположения хабов на РМ</t>
  </si>
  <si>
    <t>ВВБ-3180-07</t>
  </si>
  <si>
    <t>https://disk.yandex.ru/d/8dFZJ2ECHT9dBw</t>
  </si>
  <si>
    <t>с Уинское ул Кирова 5</t>
  </si>
  <si>
    <t>Заказчик: Коншин Андрей Юрьевич 79824402051
Сопровождающий на объекте: Иванов Владимир +7(912)059-16-04</t>
  </si>
  <si>
    <t>Создать  дополдниттельные  информационные  розетки  для  подключения  новых  устройств  на  рабочих  местах согласно схемы</t>
  </si>
  <si>
    <t>https://disk.yandex.ru/d/CbagRta6R_cptQ</t>
  </si>
  <si>
    <t>ЦЧБ-3545-76</t>
  </si>
  <si>
    <t>г. Бутурлиновка, ул. Ленина, 49</t>
  </si>
  <si>
    <t>Заказчик: Краснолуцкая Наталия Петровна 8-651-92060
Сопровождающий на объекте: Боенко Лилия Евгеньевна 8-908-142-9395</t>
  </si>
  <si>
    <t>#ДемонтажСБС В рамках задачи по устранению нелегитимного использования сети банка структурами
ДЗО требуется разобрать линии СКС в помещении СБС вне охраняемого периметра Банка. Помещение
СБС б/н находится на первом этаже здания по адресу Воронежская обл., г. Бутурлиновка, ул. Ленина, 
д. 49. СБС арендует помещение у собственника. Количество портов для демонтажа - определяется по 
результату обследования СБС. На данный момент присутствия СБС нет(вакансия), но кроссировка осталась. Номера розеток: по чек-листу от СБС. Скроссированы на коммутатор Банка 69013-Ѵ8Р-АС-00500-005-001 (ІР 102.143.5.1). Порты определяются по результату обследования. С места звонить в ТЗС.</t>
  </si>
  <si>
    <t>Демонтаж части или всей существующей СКС (порт): 32 шт.</t>
  </si>
  <si>
    <t>https://disk.yandex.ru/d/tTo3A-R_otzvrg</t>
  </si>
  <si>
    <t>ЦЧБ-3549-37</t>
  </si>
  <si>
    <t>Липецк, улица Космонавтов, 5/6</t>
  </si>
  <si>
    <t>Заказчик: Штефан Рошка
Сопровождающий на объекте: +7 (903) 557-22-88</t>
  </si>
  <si>
    <t>Требуется монтаж &lt; 1 &gt; порта СКС для подключения ТД wi-fi в кассе.</t>
  </si>
  <si>
    <t>https://disk.yandex.ru/d/iwdJok-wPdQeGw</t>
  </si>
  <si>
    <t>ПВБ-7593-164</t>
  </si>
  <si>
    <t xml:space="preserve"> г  Бугуруслан  ул  Революционная  13  Этаж:  2-ой  этаж  Помещение: Коридор -12</t>
  </si>
  <si>
    <t>Заказчик: Воронин Александр Викторович (1479833) +7 (917) 011-11-15
Сопровождающий на объекте: Алынина Татьяна Михайловна, +7(919)840-73-17</t>
  </si>
  <si>
    <t>Демонтаж части или всей существующей СКС (порт): 10 шт.</t>
  </si>
  <si>
    <t>работы по демонтажу портов СКС</t>
  </si>
  <si>
    <t>https://disk.yandex.ru/d/CSrLm6dBROKxIQ</t>
  </si>
  <si>
    <t>СРБ-4261-34</t>
  </si>
  <si>
    <t>Рязань, улица Тимакова, 14</t>
  </si>
  <si>
    <t>Заказчик: Рошка Штефан +7 (903) 557-22-88
Сопровождающий на объекте: Щучкина Наталья Александровна 8-920-966-7661</t>
  </si>
  <si>
    <t>Необходимо установить 1 СКС порт за потолком Армстронг</t>
  </si>
  <si>
    <t>https://disk.yandex.ru/d/H0nZvv-Kv-vhQA</t>
  </si>
  <si>
    <t xml:space="preserve"> ЦЧБ-8353-21</t>
  </si>
  <si>
    <t>г.Ливны, ул. Свердлова, д.39.</t>
  </si>
  <si>
    <t>Заказчик: Александр Николаевич +7 (980) 369-57-45
Сопровождающий на объекте: Пожидаев Александр Иванович, +7(915)508-54-89</t>
  </si>
  <si>
    <t>Демонтаж . #ДемонтажСБС В рамках задачи по устранению нелегитимного использования сети банка структурами ДЗО требуется разобрать линии СКС линии на площадке (г.Ливны, ул. Свердлова, д.39.) в помещении СБС. Помещение СБС (номер помещения - 22, прежний номер - 9), вне охраняемого периметра Банка, находится на втором этаже административного здания по адресу Орловская область, г.Ливны, 
ул. Свердлова, д.39. СБС арендует помещение у собственника. Количество портов для демонтажа - 3. Номера розеток: 9-1, 9-2, 9-3. Скроссированы на порты GЕ0/0/41, GЕ0/0/42, GЕ0/0/43 коммутатора Банка G8595-ѴSР-АС00200-200-001 (ІР 102.177.200.1)</t>
  </si>
  <si>
    <t>https://disk.yandex.ru/d/CiyGA2vZjjt_xg</t>
  </si>
  <si>
    <t xml:space="preserve"> СРБ-4261-35</t>
  </si>
  <si>
    <t xml:space="preserve"> Рязань, улица Сельских Строителей, Зж</t>
  </si>
  <si>
    <t>Заказчик: Петрова Софья Константиновна 8-910-622-7055
Сопровождающий на объекте: Петрова Софья Константиновна 8-910-622-7055</t>
  </si>
  <si>
    <t>Требуется монтаж &lt; 1 &gt; порта СКС для подключения ТД WI-FI в кассе.</t>
  </si>
  <si>
    <t>https://disk.yandex.ru/d/32uMsZ7Fkqkm0A</t>
  </si>
  <si>
    <t>ВВБ-3180-08</t>
  </si>
  <si>
    <t>г Добрянка п Дивья ул Лесная 21</t>
  </si>
  <si>
    <t>Заказчик: Коншин Андрей Юрьевич 79824402051
Сопровождающий на объекте: Чижкова Галина Васильевна, 8-342-657-8098</t>
  </si>
  <si>
    <t>Для ликвидации хабов в ВСП смонтировать по 4 информационные розетки на РМ ВСП с установкой новой патч-панели в существующий ТКШ</t>
  </si>
  <si>
    <t>https://disk.yandex.ru/d/_Z8p_mMX9n-9OA</t>
  </si>
  <si>
    <t>ВВБ-3180-09</t>
  </si>
  <si>
    <t>г Верещагино ул Ленина 32</t>
  </si>
  <si>
    <t>Заказчик: Кузнецов Ярослав Юрьевич 79809304008
Сопровождающий на объекте: Венера Раисовна +7 950 447 98 68, Меркушева Венера Раисовна
8-950-447-9868</t>
  </si>
  <si>
    <t>https://disk.yandex.ru/d/4U19HW2TqBbwCQ</t>
  </si>
  <si>
    <t xml:space="preserve">СЗБ-8186-26 </t>
  </si>
  <si>
    <t>01560</t>
  </si>
  <si>
    <t>Заказчик: Маслова Любовь Николаевна 79218755346
Сопровождающий на объекте: Яковлева Вероника Валерьевна 8-911-887-1809</t>
  </si>
  <si>
    <t>Для проекта ССМ. Монтаж 2 СКС порта для двух ССМ</t>
  </si>
  <si>
    <t>https://disk.yandex.ru/d/GDhqqbQLwIv7rw</t>
  </si>
  <si>
    <t>ВВБ-3180-01</t>
  </si>
  <si>
    <t>0496</t>
  </si>
  <si>
    <t xml:space="preserve"> рп Суксун ул Колхозная 24а</t>
  </si>
  <si>
    <t>Требуется установить информационные розетки для РМ руководителя ВСП, 3 порта.</t>
  </si>
  <si>
    <t>https://disk.yandex.ru/d/LTgLYSFi26vgaA</t>
  </si>
  <si>
    <t>ЦЧБ-3549-39</t>
  </si>
  <si>
    <t>Хлевное, Ленинская улица, 8а</t>
  </si>
  <si>
    <t>Заказчик: Рошка Штефан +7 (903) 557-22-88
Сопровождающий на объекте: Щербатых Евгения Сергеевна 8-920-535-0448</t>
  </si>
  <si>
    <t>Подключение СУО, УС, МФУ, ЖК или WI-FI. Требуется розетка СКС (1 шт.) для подключения точки доступа (ТД) WI-FI в кассовом узле ВСП. Дополнительный порт (1шт) в кассе (красная точка доступа номер 5 ) нужно разместить на потолке для установки ТД WI-FI.</t>
  </si>
  <si>
    <t>https://disk.yandex.ru/d/WVkQJLLGIiLcXg</t>
  </si>
  <si>
    <t>ВВБ-3137-37</t>
  </si>
  <si>
    <t>г Можга ул Труда 28 1-ый этаж Клиентский зал по обслуживанию ФЛ/ЮЛ-1</t>
  </si>
  <si>
    <t>Заказчик: Гараев С. М. 89879492444
Сопровождающий на объекте: Дресвянникова Олеся Александровна 8-912-752-3780</t>
  </si>
  <si>
    <t>https://disk.yandex.ru/d/1ttLXCnIKo-Vuw</t>
  </si>
  <si>
    <t>ВВБ-3137-38</t>
  </si>
  <si>
    <t>с Вавож ул Интернациональная 44а 1-ый этаж Касса -11,12</t>
  </si>
  <si>
    <t>Заказчик: Гараев С. М. +7 (916) 727-42-42
Сопровождающий на объекте: Кузьмина Ирина Михайловна 8-904-836-4228</t>
  </si>
  <si>
    <t>Требуется монтаж &lt; 1 &gt; порта СКС для подключения ТД \Wi-fi в кассе. (На плане первого этажа касса отмечена красным кругом,на плане второго этажа кроссовая отмечена жёлтым кругом)</t>
  </si>
  <si>
    <t>https://disk.yandex.ru/d/lN_9hDzn3fwTgg</t>
  </si>
  <si>
    <t>ЦЧБ-3545-77</t>
  </si>
  <si>
    <t>рп Таловая ул Советская 170 1-ый этаж Кабинет - 1</t>
  </si>
  <si>
    <t>Заказчик: Колембет Татьяна Юрьевна 8-908-135-7290
Сопровождающий на объекте: Деревянкина Анастасия Михайловна 8-900-948-7237</t>
  </si>
  <si>
    <t>Требуется монтаж 1  портов СКС для подключения РО8-терминалов.  Способ монтажа: Скрытый.  Розетка будет монтироваться за фальш-потолком,  поэтому  линию оконечить накладной розеткой плюс патч-корд. Линия от серверной также в гофре впритык к розетке.</t>
  </si>
  <si>
    <t>https://disk.yandex.ru/d/7LhOpe-E136q5Q</t>
  </si>
  <si>
    <t>ЦЧБ-3549-40</t>
  </si>
  <si>
    <t xml:space="preserve"> Доброе, Октябрьская площадь, 12</t>
  </si>
  <si>
    <t>Заказчик: Рошка Штефан +7 (903) 557-22-88
Сопровождающий на объекте: Журова Татьяна Александровна 8-903-867-6015</t>
  </si>
  <si>
    <t>Требуется монтаж &lt; 1 &gt; порта СКС для подключения ТД Wi-fi в кассе.</t>
  </si>
  <si>
    <t>https://disk.yandex.ru/d/N54Ewd57T9e2mg</t>
  </si>
  <si>
    <t xml:space="preserve">ЦЧБ-8353-22 </t>
  </si>
  <si>
    <t xml:space="preserve"> г Орёл ул Комсомольская 66 1-ый этаж Клиентский зал по
обслуживанию ФЛ/ЮЛ -1</t>
  </si>
  <si>
    <t>Заказчик: +7 (953) 616-46-57
Сопровождающий на объекте: Булгаков Сергей Владимирович, +7(910)301-35-05</t>
  </si>
  <si>
    <t>Подключение СУО, УС, МФУ, ЖК или Wi-fi. Необходимо протянуть информационные розетки к УС, 
исполнения целевой активности ППК в каждый УС. Просим работы провести в кратчайшие сроки. Спасибо за понимание.</t>
  </si>
  <si>
    <t>https://disk.yandex.ru/d/zlFxexkvgE9vBA</t>
  </si>
  <si>
    <t>УБ-0283-21</t>
  </si>
  <si>
    <t xml:space="preserve"> Сельское с Шастово ул Центральная 3 1-ый этаж Кабинет - б/н</t>
  </si>
  <si>
    <t>Заказчик: Крашакова Людмила Александровна +7 (963) 867-51-97
Сопровождающий на объекте: Иванов Денис Владимирович 8-912-571-8185</t>
  </si>
  <si>
    <t>https://disk.yandex.ru/d/BC4o_smaHRZuVA</t>
  </si>
  <si>
    <t>Сургут 50005422660 от 18.09.2025</t>
  </si>
  <si>
    <t>УБ-2660-01</t>
  </si>
  <si>
    <t xml:space="preserve">  г  Мегион пгт Высокий ул  Ленина  46  1-ый  этаж Клиентский зал по обслуживанию ФЛ/ЮЛ -1</t>
  </si>
  <si>
    <t>Заказчик: Куджанова Айгерым Караметовна 8-905-804-9068
Сопровождающий на объекте: Абзалова Лиза Ирековна +7 (982) 589-93-43</t>
  </si>
  <si>
    <t>https://disk.yandex.ru/d/B90xoXfN1BDFJA</t>
  </si>
  <si>
    <t>УБ-2660-02</t>
  </si>
  <si>
    <t>Заказчик: Шаматова Алеся Фаритовна +7 (912) 938-07-49
Сопровождающий на объекте: Шаматова Алеся Фаритовна +7 (912) 938-07-49</t>
  </si>
  <si>
    <t xml:space="preserve"> г  Нижневартовск  ул  Ленина  46  1-ый  этаж  Клиентский  зал  по
обслуживанию ФЛ/ЮЛ -1</t>
  </si>
  <si>
    <t>https://disk.yandex.ru/d/LO9DaDVU8f5DSw</t>
  </si>
  <si>
    <t>СИБ-3355-106</t>
  </si>
  <si>
    <t>0627</t>
  </si>
  <si>
    <t xml:space="preserve"> с  Закладное  ул  Юбилейная  влд2А  1-ый  этаж  Клиентский  зал  по обслуживанию ФЛ/ЮЛ -1</t>
  </si>
  <si>
    <t>Заказчик: +7(913)260-46-10
Сопровождающий на объекте: Трунова Ольга Ивановна 8-961-232-3186</t>
  </si>
  <si>
    <t>https://disk.yandex.ru/d/8fWkqwK2-DBZmA</t>
  </si>
  <si>
    <t>ЦЧБ-3545-78</t>
  </si>
  <si>
    <t xml:space="preserve"> г Воронеж пр-кт Ленинский 174П 1-ый этаж Кабинет - 1</t>
  </si>
  <si>
    <t>Заказчик: Фимушкин Андрей Олегович +7 (999) 783-44-93
Сопровождающий на объекте: Фисенко Антон Владимирович 8-910-040-7759</t>
  </si>
  <si>
    <t>Подключение СУО, УС, МФУ, ЖК или wi-fi ребуется розетка СКС (1 шт.) для подключения точки доступа (ТД) wi-fi в кассовом узле ВСП. Дополнительный порт (1шт) в кассе (синий круг АР2 на схеме) нужно разместить на потолке для установки ТД wi-fi</t>
  </si>
  <si>
    <t>https://disk.yandex.ru/d/8HnG7yl54lgxUQ</t>
  </si>
  <si>
    <t>ВВБ-3137-39</t>
  </si>
  <si>
    <t xml:space="preserve"> с Дебёсы ул Советская 80 1-ый этаж Касса - 8</t>
  </si>
  <si>
    <t>Заказчик: Вронских Алексей Александрович 8-55752433
Сопровождающий на объекте: Князев Дмитрий Алексеевич 8-980-928-1010</t>
  </si>
  <si>
    <t>Подключение СУО, УС, МФУ, ЖК или wi-fi. требуется розетка СКС в помещении кассы, для подключения точки доступа хѵі-й местоположение обозначено на плане кружком с цифрой 8</t>
  </si>
  <si>
    <t>https://disk.yandex.ru/d/VjqB2KukBPK0aQ</t>
  </si>
  <si>
    <t>СРБ-4261-36</t>
  </si>
  <si>
    <t xml:space="preserve"> Сараи, улица Ленина, 156</t>
  </si>
  <si>
    <t>Заказчик: Рошка Штефан +7 (903) 557-22-88
Сопровождающий на объекте: Барышникова Елена Васильевна 8-910-503-3193</t>
  </si>
  <si>
    <t>Требуется розетка СКС (1 шт.) для подключения точки доступа (ТД) wi-fi в кассовом узле ВСП. Дополнительный порт (1шт) в кассе (красная точка доступа номер 5) нужно разместить на потолке для установки ТД wi-fi.</t>
  </si>
  <si>
    <t>https://disk.yandex.ru/d/x2ACSWJ-zEZseg</t>
  </si>
  <si>
    <t>ЮЗБ-8187-08</t>
  </si>
  <si>
    <t xml:space="preserve"> г. Донецк ул Максима Горького 60</t>
  </si>
  <si>
    <t>Заказчик: +7 (918) 569-12-50
Сопровождающий на объекте: Хриспенс Мария Федоровна 8-928-757-4105</t>
  </si>
  <si>
    <t>Монтаж 2 портов СКС. Порт ТСО-2 необходимо произвести выводом в гофре из за стены рядом с банкоматом и порт ТСО-1на стене рядом с прибором ОПС</t>
  </si>
  <si>
    <t>https://disk.yandex.ru/d/EjEE8lBuQ9mYzg</t>
  </si>
  <si>
    <t>ПВБ-7593-165</t>
  </si>
  <si>
    <t>у п Домбаровский ул Горького 2А</t>
  </si>
  <si>
    <t>Заказчик: Вронских Алексей Александрович 8-55752433
Сопровождающий на объекте: Муртазина Диана Даулетжановна 8-906-838-2164</t>
  </si>
  <si>
    <t>Подключение СУО, УС, МФУ, ЖК или wi-fi.Требуется розетка СКС в помещении кассы, для подключения точки доступа дѵі-б местоположение обозначено на плане кружком с цифрой 4</t>
  </si>
  <si>
    <t>https://disk.yandex.ru/d/j5LgJED51NJIrA</t>
  </si>
  <si>
    <t>ЦЧБ-3549-41</t>
  </si>
  <si>
    <t>Данков, улица Карла Маркса, 35</t>
  </si>
  <si>
    <t>Заказчик: Рошка Штефан +7 (903) 557-22-88
Сопровождающий на объекте: Дремова Анастасия Олеговна 8-904-681-8178</t>
  </si>
  <si>
    <t>Подключение СУО, УС, МФУ, ЖК или \Wi-fi Требуется розетка СКС (1 шт.) для подключения точки доступа (ТД) wi-fi в кассовом узле ВСП. Дополнительный порт (1шт) в кассе (красная точка доступа номер 5 ) нужно разместить на потолке для установки ТД wi-fi.</t>
  </si>
  <si>
    <t>https://disk.yandex.ru/d/ZE1XG0-kxp31zw</t>
  </si>
  <si>
    <t>ВВБ-3180-10</t>
  </si>
  <si>
    <t xml:space="preserve">  г  Пермь  ул  Куйбышева  66/1,  4-ый  этаж, Переговорная - 4.16</t>
  </si>
  <si>
    <t>Заказчик: Фархулин Михаил Игоревич +7 (912) 981-62-19
Сопровождающий на объекте: Галимов Александр Геннадьевич, +7(912)490-41-57</t>
  </si>
  <si>
    <t>Необходим монтаж 4-х портов СКС для организации дополнительных РМ</t>
  </si>
  <si>
    <t>https://disk.yandex.ru/d/XXHvlBDP07Z5Lw</t>
  </si>
  <si>
    <t>ПВБ-7593-166</t>
  </si>
  <si>
    <t>Заказчик: +7 (905) 889-42-02 Проказина Инна Константиновна
Сопровождающий на объекте: +7 (905) 889-42-02 Проказина Инна Константиновна</t>
  </si>
  <si>
    <t>Требуется монтаж &lt; 1 &gt; порта СКС для подключения ТД Wi-fi  в кассе.</t>
  </si>
  <si>
    <t>https://disk.yandex.ru/d/47Nslhj_J_KoZA</t>
  </si>
  <si>
    <t xml:space="preserve">ЦЧБ-3545-79 </t>
  </si>
  <si>
    <t xml:space="preserve"> г Воронеж ул Беговая 209</t>
  </si>
  <si>
    <t>Заказчик: Денис Вячеславович
Сопровождающий на объекте: Стольный Антон Анатольевич, +7(910)340-00-91</t>
  </si>
  <si>
    <t>В связи с переходом радиооборудования инкасскации на нового производителя Хайтера, требуется
перекоммутировать 2 шт. две информационные розетки для подключения оборудования в VLAN 630. У
рабочего места организованы информационные розетки, требуется их кроссировка со 2го этажа в кроссовую на 5м этаже. Порты в коммутаторе с ИТ согласованы.,</t>
  </si>
  <si>
    <t>https://disk.yandex.ru/d/NEf4-RKq7hYmiA</t>
  </si>
  <si>
    <t>ЦЧБ-8383-24</t>
  </si>
  <si>
    <t xml:space="preserve"> г Железногорск ул Гайдара 5 1-й этаж гаражный бокс - 34</t>
  </si>
  <si>
    <t>Заказчик: Прокопенко Андрей Александрович +7 (920) 265-78-52 (рук КИЦ)
Сопровождающий на объекте: Шуршин Александр Сергеевич, +7(915)516-76-42 СБС</t>
  </si>
  <si>
    <t xml:space="preserve">для  развертывания  ѴК-тренажера  необходимо  произвести  подготовительные  работы:  Организовать  возле стола розетку локальной сети SIGMA </t>
  </si>
  <si>
    <t>https://disk.yandex.ru/d/-6-uEl3YceBXnA</t>
  </si>
  <si>
    <t xml:space="preserve"> СРБ-8255-40 </t>
  </si>
  <si>
    <t xml:space="preserve"> г Брянск ул Литейная 50А</t>
  </si>
  <si>
    <t>Заказчик: Кузнецов Ярослав Юрьевич 79809304008
Сопровождающий на объекте: Шалдина Галина Вячеславна 8-980-308-9754</t>
  </si>
  <si>
    <t>Дополнительный  порт  (1шт)  в  кассе  (круг  с  восклицательным  знаком  на  РП)  на  потолке  для  установки  ТД wI-FI</t>
  </si>
  <si>
    <t>https://disk.yandex.ru/d/iO3DVBEYk8SD0g</t>
  </si>
  <si>
    <t xml:space="preserve">ДВБ-3241-15 </t>
  </si>
  <si>
    <t>0</t>
  </si>
  <si>
    <t xml:space="preserve"> г  Белогорск  ул  Ленина  55  Этаж:  2-ой  этаж  Помещение:  Кабинет -20</t>
  </si>
  <si>
    <t>Заказчик: Кривенко Николай Павлович +7 (909) 811-65-55
Сопровождающий на объекте: Ромаданов Михаил Анатольевич, +7(914)386-26-80</t>
  </si>
  <si>
    <t>необходимо установить сетевые розетки для подключения 2х РМ</t>
  </si>
  <si>
    <t>https://disk.yandex.ru/d/VaNAbQBM0WTdfg</t>
  </si>
  <si>
    <t>ЦЧБ-3545-80</t>
  </si>
  <si>
    <t xml:space="preserve"> г Воронеж пр-кт Московский 5 1-ый этаж Кабинет -1</t>
  </si>
  <si>
    <t xml:space="preserve">Требуется розетка СКС (1 шт.) для подключения точки доступа (ТД) Wi-fi в кассовом узле ВСП. </t>
  </si>
  <si>
    <t>https://disk.yandex.ru/d/iKcZQo-RDvXvwQ</t>
  </si>
  <si>
    <t xml:space="preserve"> СЗБ-8186-31 </t>
  </si>
  <si>
    <t>Заказчик: Шабунин Александр Владимирович
Сопровождающий на объекте: Тополева Юлия Васильевна 8-911-365-2238</t>
  </si>
  <si>
    <t>ТСО.  В  кассе  пересчета  необходимо  установить  5  дополнительных  камер.  1-над  контролером  КП  2-  над заведующей кассой 3, 4- напротив двух ССМ 5- напротив стола для подготовки сумок ВСП</t>
  </si>
  <si>
    <t>https://disk.yandex.ru/d/lQrpKg77imFpQw</t>
  </si>
  <si>
    <t>ВВБ-3180-02</t>
  </si>
  <si>
    <t xml:space="preserve"> г Пермь ул Чкалова 38а</t>
  </si>
  <si>
    <t>Заказчик: Заглядова Анна Федоровна (890774) +7 (904) 849-84-56
Сопровождающий на объекте: Заглядова Анна Федоровна (890774) +7 (904) 849-84-56</t>
  </si>
  <si>
    <t>Установить 1 порт СКС для ТД Wi-fi в кассе на потолке ( красным касса, синим ТКШ)</t>
  </si>
  <si>
    <t>https://disk.yandex.ru/d/u1kF2WXOr1lsjQ</t>
  </si>
  <si>
    <t>Заказчик: Дробышева Марина Ивановна 8-908-146-4585
Сопровождающий на объекте: Дробышева Марина Ивановна</t>
  </si>
  <si>
    <t>УБ-3394-31</t>
  </si>
  <si>
    <t xml:space="preserve"> г Тюмень ул 50 лет Октября 88 1-ый этаж Операционный зал -1</t>
  </si>
  <si>
    <t>Заказчик: Мартынова Ирина Валерьевна +7 (916) 727-42-42
Сопровождающий на объекте: Казанкина Светлана Анатольевна 8-929-266-9320</t>
  </si>
  <si>
    <t>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</si>
  <si>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https://disk.yandex.ru/d/WdJRwHTp_pNNog</t>
  </si>
  <si>
    <t xml:space="preserve">СИБ-3356-80 </t>
  </si>
  <si>
    <t>426</t>
  </si>
  <si>
    <t>г Иланский ул Красная 29 1-ый этаж Зона самообслуживания -1</t>
  </si>
  <si>
    <t>Заказчик: Михайлов Денис Валерьевич+7 (983) 154-68-50
Сопровождающий на объекте: Шевченко Иван Владимирович, +7(913)510-00-52</t>
  </si>
  <si>
    <t xml:space="preserve">ТСО. для подключения охранной сигнализации в сеть банка в каждом УС. УС всего 3 штуки в ЗСО. </t>
  </si>
  <si>
    <t>https://disk.yandex.ru/d/oLV3i_352ZDKNg</t>
  </si>
  <si>
    <t xml:space="preserve">ЦЧБ-8353-23 </t>
  </si>
  <si>
    <t>г Орёл ул Полесская 10</t>
  </si>
  <si>
    <t>Заказчик: Серпиянов Павел Викторович 8-980-899-0562 сервисмен
Сопровождающий на объекте: Круглов Андрей Николаевич, +7(919)260-05-82 СБС</t>
  </si>
  <si>
    <t>ѴК-тренажер,  который  необходимо  развернуть  в  подразделениях  инкассации  ТБ.  необходимо  оснащение помещения спортивного зала КИЦ Орловский дополнительной розеткой сети SIGMA</t>
  </si>
  <si>
    <t>https://disk.yandex.ru/d/SjMizemZBlQbHg</t>
  </si>
  <si>
    <t>3356-39</t>
  </si>
  <si>
    <t>УБ-3394-32</t>
  </si>
  <si>
    <t xml:space="preserve"> г  Заводоуковск  ул  Глазуновская  1  1-ый  этаж  Операционный  зал -1</t>
  </si>
  <si>
    <t>Заказчик: Горбунова Оксана Юрьевна 8-902-622-0907
Сопровождающий на объекте: Горбунова Оксана Юрьевна 8-902-622-0907</t>
  </si>
  <si>
    <t>Требуется монтаж &lt; 1 &gt; порта СКС для подключения ТД \wi-fi в кассе.</t>
  </si>
  <si>
    <t>https://disk.yandex.ru/d/2GoWODp_P_Wrvw</t>
  </si>
  <si>
    <t>СИБ-3358-80</t>
  </si>
  <si>
    <t>435</t>
  </si>
  <si>
    <t>с Нижняя Омка ул Петра Ильичева 14 1-ый этаж Зона кассиров - Ш 11</t>
  </si>
  <si>
    <t>Заказчик: Фимушкин Андрей Олегович +7 (999) 783-44-93
Сопровождающий на объекте: Безлепкина Елена Викторовна 8-908-111-9313</t>
  </si>
  <si>
    <t>Требуется розетка СКС (1 шт.) для подключения точки доступа (ТД) wi-fi в кассовом узле ВСП. 
Дополнительный порт (1шт) в кассе (синий круг АР8 на схеме) нужно разместить на потолке для установки ТД \wi-fi</t>
  </si>
  <si>
    <t>https://disk.yandex.ru/d/q_JU3A8WBM8Bkw</t>
  </si>
  <si>
    <t>УБ-3394-33</t>
  </si>
  <si>
    <t xml:space="preserve"> г  Заводоуковск  ул  Шоссейная  1/4  1-ый  этаж  Операционный  зал
- 2-13</t>
  </si>
  <si>
    <t>Заказчик: Воробьева Оксана Викторовна 8-902-623-1659
Сопровождающий на объекте: Воробьева Оксана Викторовна 8-902-623-1659</t>
  </si>
  <si>
    <t>Прошу  смонтировать  в  запотолочном  пространстве  кассового  узла  в  ВСП  1  порт  СКС  для  подключения  ТД \wi-fi согласно приложенной схеме.</t>
  </si>
  <si>
    <t>https://disk.yandex.ru/d/3Ttt8yDOrze_8A</t>
  </si>
  <si>
    <t>СЗБ-8382-50</t>
  </si>
  <si>
    <t>рп Вожега ул Связи 10 Этаж: 1-ый этаж Помещение: Клиентский зал по обслуживанию ФЛ/ЮЛ - 2</t>
  </si>
  <si>
    <t>Заказчик: Смирнов Валерий Александрович 8-906-297-6093
Сопровождающий на объекте: Смирнов Валерий Александрович 8-906-297-6093</t>
  </si>
  <si>
    <t>Монтаж 3 СКС информационных розеток СКС у рабочего окна номер 7</t>
  </si>
  <si>
    <t>https://disk.yandex.ru/d/JZ0G9B92dJqGGQ</t>
  </si>
  <si>
    <t>СЗБ-3313-43</t>
  </si>
  <si>
    <t xml:space="preserve"> г Ухта пр-кт Ленина 33 1-ый этаж Кабинет - Н-2</t>
  </si>
  <si>
    <t>Заказчик: Костенко Юрий Александрович +7 (904) 236-98-74
Сопровождающий на объекте: Макаров Геннадий Иванович, +7(912)560-75-90</t>
  </si>
  <si>
    <t>ТСО. УС 60004161, 60000396</t>
  </si>
  <si>
    <t>https://disk.yandex.ru/d/tU3mVUsa3i6XwA</t>
  </si>
  <si>
    <t>СИБ-3353-58</t>
  </si>
  <si>
    <t xml:space="preserve">  г  Мариинск  ул  Ленина  32  Цокольный  этаж  Комната  дежурного инкассатора - 3</t>
  </si>
  <si>
    <t>Заказчик: Шадрин Владимир Владимирович +7 (983) 218-92-20 (сервисмен)
Сопровождающий на объекте: Перцев Юрий Анатольевич, +7(913)291-39-94</t>
  </si>
  <si>
    <t>Необходимо произвести монтаж розеток СКС в помещении зоны 24 часа, в количестве - 6шт.. В помещении КИЦ, а именно комната отдыха в количестве 3 рабочих мест - 6 розеток СКС, в помещении коридора - 4 розетки СКС, для оборудования телемедицины (для сотрудников КИЦ - предрейсовый осмотр) в количестве
- 2 розетки СКС, кабинет дежурного инкассатора в количестве - 8 розеток СКС, в кабинете руководителя в количестве - 6 розеток СКС. Подробнее покажет Юрий Анатольевич +79132913994</t>
  </si>
  <si>
    <t>https://disk.yandex.ru/d/17-Xew_p8T_EAA</t>
  </si>
  <si>
    <t>УБ-3394-34</t>
  </si>
  <si>
    <t>Заказчик: Мартынова Ирина Валерьевна +7 (916) 727-42-42
Сопровождающий на объекте: Береснева Татьяна Геннадьевна 8-919-920-1813</t>
  </si>
  <si>
    <t>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</si>
  <si>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https://disk.yandex.ru/d/p_FAE4HDTxAW0g</t>
  </si>
  <si>
    <t>ЦЧБ-3549-42</t>
  </si>
  <si>
    <t xml:space="preserve"> г Задонск ул Советская 15 1-ый этаж Операционный зал - 1</t>
  </si>
  <si>
    <t>Заказчик: Остролуцкая Юлия Сергеевна 8-951-546-6488
Сопровождающий на объекте: Зиборова Ольга Ивановна 8-905-681-7295</t>
  </si>
  <si>
    <t>Подключение СУО, УС, МФУ, ЖК или \wi-fi. Кабель СКС был обрезан при демонтаже очень коротко - достать невозможно. Требуется организация нового сетевого кабеля</t>
  </si>
  <si>
    <t>https://disk.yandex.ru/d/qAbtAf8Ne1SoSQ</t>
  </si>
  <si>
    <t>ЦЧБ-3549-43</t>
  </si>
  <si>
    <t>г Задонск ул Советская 15 1-ый этаж Операционный зал - 1</t>
  </si>
  <si>
    <t>Заказчик: Остролуцкая Юлия Сергеевна (823847) +7 (951) 546-64-88
Сопровождающий на объекте: Остролуцкая Юлия Сергеевна (823847) +7 (951) 546-64-88</t>
  </si>
  <si>
    <t>Подключение СУО, УС, МФУ, ЖК или \wi-fi. Требуется организация СКС</t>
  </si>
  <si>
    <t>https://disk.yandex.ru/d/WbrCifnBinouGg</t>
  </si>
  <si>
    <t xml:space="preserve"> СЗБ-8371-19 </t>
  </si>
  <si>
    <t>01204</t>
  </si>
  <si>
    <t>Заказчик: Мартынова Ирина Валерьевна +7 (916) 727-42-42
Сопровождающий на объекте: Ильина Лилия Сергеевна 8-981-401-8567</t>
  </si>
  <si>
    <t>https://disk.yandex.ru/d/Vkv7DcAX3gJANA</t>
  </si>
  <si>
    <t xml:space="preserve"> УБ-2660-03</t>
  </si>
  <si>
    <t xml:space="preserve"> г Сургут проезд Мунарева 4 1-ый этаж Клиентский зал по
обслуживанию ФЛ/ЮЛ -1</t>
  </si>
  <si>
    <t>Заказчик: Мартынова Ирина Валерьевна +7 (916) 727-42-42
Сопровождающий на объекте: Муртазина Элеонора Валентиновна 8-922-423-4543</t>
  </si>
  <si>
    <t>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</si>
  <si>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https://disk.yandex.ru/d/D1x_zXp_f7jkGA</t>
  </si>
  <si>
    <t>ВВБ-3180-11</t>
  </si>
  <si>
    <t xml:space="preserve"> г Кудымкар ул Калинина 38 1-ый этаж Касса -13</t>
  </si>
  <si>
    <t>Заказчик: Томилова Ольга Аркадьевна 8-902-639-7702
Сопровождающий на объекте: Томилова Ольга Аркадьевна 8-902-639-7702</t>
  </si>
  <si>
    <t>https://disk.yandex.ru/d/dxuaYrTvqDk2wQ</t>
  </si>
  <si>
    <t xml:space="preserve"> СИБ-3353-59 </t>
  </si>
  <si>
    <t>г  Новокузнецк  ул  Тореза  (Заводской  р-н) 75  1-ый  этаж Кабинет руководителя - 4</t>
  </si>
  <si>
    <t>Заказчик: Полянская Виктория Викторовна
Сопровождающий на объекте: Куликовская Елена Васильевна 8-800-707-0070</t>
  </si>
  <si>
    <t>Новое  рабочее  место.  Организация  временного  рабочего  места  для  размещения  сотрудника  (на  время ремонта ВСП 8615/0420)</t>
  </si>
  <si>
    <t>https://disk.yandex.ru/d/aAfg7WTnWCOWMA</t>
  </si>
  <si>
    <t xml:space="preserve"> СИБ-3353-60 </t>
  </si>
  <si>
    <t xml:space="preserve"> г  Междуреченск  пр-кт  Строителей  45  1-ый  этаж  Сервисная  зона обслуживания банкоматов -1.13</t>
  </si>
  <si>
    <t>Заказчик: Холодков Алексей Михайлович 8-913-433-6092, +7 (923) 624-68-93
Сопровождающий на объекте: Алтынцева Ирина Андреевна 8-923-629-5727</t>
  </si>
  <si>
    <t>Требуется смонтировать 9 портов СКС к 2 столам 2 блока розеток СКС: 1 блок - 3 розетки, 2 блок- 6 розеток. На стене</t>
  </si>
  <si>
    <t>https://disk.yandex.ru/d/VbcOMebyWU1zPw</t>
  </si>
  <si>
    <t>ВВБ-3180-12</t>
  </si>
  <si>
    <t>0674</t>
  </si>
  <si>
    <t xml:space="preserve"> г Гремячинск ул Ленина 142 1-ый этаж Клиентский зал по
обслуживанию ФЛ/ЮЛ -1</t>
  </si>
  <si>
    <t>Заказчик: Александров Данила Евгеньевич+7 (927) 725-56-65
Сопровождающий на объекте: Бабкова Ольга Александровна 8-922-308-3741</t>
  </si>
  <si>
    <t>Требуется  розетка  СКС  в  помещении  кассы,  для  подключения  точки  доступа  \ѵі-й  АР04  отмечено  зелёным на схеме.</t>
  </si>
  <si>
    <t>https://disk.yandex.ru/d/y8Xn2J7pCBdmdQ</t>
  </si>
  <si>
    <t>ВВБ-3180-13</t>
  </si>
  <si>
    <t>г Кудымкар ул 50 лет Октября 26 1-ый этаж Операционный зал -1</t>
  </si>
  <si>
    <t>Заказчик: Фимушкин Андрей Олегович +7 (999) 783-44-93
Сопровождающий на объекте: Волкова Наталья Александровна 8-951-925-9371</t>
  </si>
  <si>
    <t>Подключение СУО, УС, МФУ, ЖК или wi-fi. ребуется розетка СКС (1 шт.) для подключения точки доступа (ТД) \wi-fi в кассовом узле ВСП. Дополнительный порт (1шт) в кассе (синий круг АР5 на схеме) нужно разместить на потолке для установки ТД \wi-fi</t>
  </si>
  <si>
    <t>https://disk.yandex.ru/d/XU8MnD1YIk2fQw</t>
  </si>
  <si>
    <t>СИБ-3355-108</t>
  </si>
  <si>
    <t xml:space="preserve">  с  Завьялово  ул  Парфёнова  2А  1-ый  этаж Клиентский зал по
обслуживанию ФЛ/ЮЛ -1</t>
  </si>
  <si>
    <t>Заказчик: Фимушкин Андрей Олегович +7 (999) 783-44-93
Сопровождающий на объекте: Зеленина Людмила Николаевна 8-963-571-5117</t>
  </si>
  <si>
    <t>Подключение СУО, УС, МФУ, ЖК или wi-fi. ребуется розетка СКС (1 шт.) для подключения точки доступа (ТД) \wi-fi в кассовом узле ВСП. Дополнительный порт (1шт) в кассе (синий круг АР5 на схеме) нужно разместить на потолке для установки ТД \ wi-fi</t>
  </si>
  <si>
    <t>https://disk.yandex.ru/d/t4Ljl2MhrJyoBA</t>
  </si>
  <si>
    <t xml:space="preserve">ЦЧБ-8353-20 </t>
  </si>
  <si>
    <t>232</t>
  </si>
  <si>
    <t>г Ливны ул Свердлова 39 1-ый этаж Помещение КИЦ -12</t>
  </si>
  <si>
    <t>Заказчик: Зубцов Владимир Владимирович +7 (920) 282-64-16, Вилинский Павел Валерьевич
8-985-339-9622
Сопровождающий на объекте: Пожидаев Александр Иванович, +7(915)508-54-89</t>
  </si>
  <si>
    <t>Необходимо организовать 1 розетку под wi-fi (АР04) в тамбуре. СКС делаем согласно координатам указанным в плане! Отклонение от плана требует согласование с wi-fi отделом (Вилинский Павел 8-985-33-99-622).</t>
  </si>
  <si>
    <t>https://disk.yandex.ru/d/E4pNXJbmkxCd2g</t>
  </si>
  <si>
    <t xml:space="preserve"> УБ-3394-35 </t>
  </si>
  <si>
    <t xml:space="preserve"> г Тюмень ул Мельникайте 54 1-ый этаж Операционный зал -1</t>
  </si>
  <si>
    <t>Заказчик: Мартынова Ирина Валерьевна +7 (916) 727-42-42
Сопровождающий на объекте: Филатова Екатерина Евгеньевна 8-929-268-3557</t>
  </si>
  <si>
    <t xml:space="preserve">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 </t>
  </si>
  <si>
    <t>https://disk.yandex.ru/d/oWARM5TFBt5IHQ</t>
  </si>
  <si>
    <t>ВВБ-3180-15</t>
  </si>
  <si>
    <t xml:space="preserve"> с Юрла ул Октябрьская 57 1-ый этаж Клиентский зал по
обслуживанию ФЛ/ЮЛ -1</t>
  </si>
  <si>
    <t>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</si>
  <si>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Заказчик: Мартынова Ирина Валерьевна +7 (916) 727-42-42
Сопровождающий на объекте: Штейникова Ирина Петровна 8-902-635-8129</t>
  </si>
  <si>
    <t>https://disk.yandex.ru/d/CfvvDLMuFz07ZA</t>
  </si>
  <si>
    <t xml:space="preserve"> ВВБ-3180-14</t>
  </si>
  <si>
    <t>с Частые ул Ленина 45 1-ый этаж Касса - 22</t>
  </si>
  <si>
    <t>Заказчик: +7 (927) 725-56-65
Сопровождающий на объекте: +7 (922) 346-06-38 Бабушкина Наталья Сергеевна</t>
  </si>
  <si>
    <t>https://disk.yandex.ru/d/sBY01uCDahqCPw</t>
  </si>
  <si>
    <t xml:space="preserve"> ВВБ-3180-16</t>
  </si>
  <si>
    <t xml:space="preserve">  г  Чернушка  ул  Коммунистическая  6  1-ый  этаж  Операционный зал -1</t>
  </si>
  <si>
    <t>Заказчик: Александров Данила Евгеньевич 8-927-725-5665
Сопровождающий на объекте: Третьякова Кристина Владимировна 8-904-842-5324</t>
  </si>
  <si>
    <t>Подключение СУО, УС, МФУ, ЖК или \wi-fi. Требуется розетка СКС в помещении кассы для подключения точки доступа дѵі-й. Местоположение АР01 обозначено на плане зелёным цветом.</t>
  </si>
  <si>
    <t>https://disk.yandex.ru/d/SRA08BNvlMRm9A</t>
  </si>
  <si>
    <t>СИБ-3358-81</t>
  </si>
  <si>
    <t>рп Тевриз ул Школьная 24 1-ый этаж Касса - 3 П_18</t>
  </si>
  <si>
    <t>Заказчик: Вронских Алексей Александрович 8-55752433
Сопровождающий на объекте: Жижелева Марина Николаевна 8-951-402-7678</t>
  </si>
  <si>
    <t>Подключение СУО, УС, МФУ, ЖК или \wi-fi. требуется розетка СКС в помещении кассы, для подключения точки доступа wi-fi местоположение обозначено на плане желтым кружком с цифрой 8</t>
  </si>
  <si>
    <t>https://disk.yandex.ru/d/71V4oob9XrSpaA</t>
  </si>
  <si>
    <t>УБ-3394-36</t>
  </si>
  <si>
    <t>г  Тюмень  ул  Московский  тракт  118  1-ый  этаж  Операционный зал -1</t>
  </si>
  <si>
    <t>Заказчик: Мартынова Ирина Валерьевна +7 (916) 727-42-42
Сопровождающий на объекте: Самоделкина Юлия Викторовна 8-922-482-2946</t>
  </si>
  <si>
    <t>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</si>
  <si>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https://disk.yandex.ru/d/vg5SgtcDq0ssMA</t>
  </si>
  <si>
    <t>СИБ-3358-82</t>
  </si>
  <si>
    <t>рп Москаленки ул Ленина 21 1-ый этаж Клиентский зал по
обслуживанию ФЛ/ЮЛ -1</t>
  </si>
  <si>
    <t>Заказчик: Фимушкин Андрей Олегович +7 (999) 783-44-93
Сопровождающий на объекте: Карбаинов Валерий Матвеевич 8-913-156-5312</t>
  </si>
  <si>
    <t>Подключение СУО, УС, МФУ, ЖК или wi-fi. ребуется розетка СКС (1 шт.) для подключения точки доступа (ТД) \wi-fi в кассовом узле ВСП. Дополнительный порт (1шт) в кассе (синий круг АР7 на схеме) нужно разместить на потолке для установки ТД \Wi-fi.</t>
  </si>
  <si>
    <t>https://disk.yandex.ru/d/k4b-IBGZR4M3gw</t>
  </si>
  <si>
    <t>ДВБ-3241-16</t>
  </si>
  <si>
    <t>с Поярково ул Ленина 62 1-ый этаж Касса - 4</t>
  </si>
  <si>
    <t>Заказчик: Фимушкин Андрей Олегович +7 (999) 783-44-93
Сопровождающий на объекте: Шумова Елена Викторовна 8-924-674-3444</t>
  </si>
  <si>
    <t>Подключение СУО, УС, МФУ, ЖК или wi-fi. ребуется розетка СКС (2 шт.) для подключения точек доступа (ТД) \wi-fi в кассовом узле ВСП. Дополнительный порт (2шт) в кассах (синий круг АР5-6 на схеме) нужно разместить на потолке для установки ТД Wi-fi.</t>
  </si>
  <si>
    <t>https://disk.yandex.ru/d/FpsoKKuz2Bs5Cw</t>
  </si>
  <si>
    <t xml:space="preserve"> СИБ-3351-23 </t>
  </si>
  <si>
    <t xml:space="preserve"> г Томск тракт Иркутский 102 1-ый этаж Клиентский зал по
обслуживанию ФЛ/ЮЛ -1</t>
  </si>
  <si>
    <t>Заказчик: Фимушкин Андрей Олегович +7 (999) 783-44-93
Сопровождающий на объекте: Кулешова Ирина Николаевна 8-913-806-0716</t>
  </si>
  <si>
    <t>Подключение СУО, УС, МФУ, ЖК или wi-fi. требуется розетка СКС (1 шт.) для подключения точки доступа (ТД) \wi-fi в кассовом узле ВСП. Дополнительный порт (1шт) в кассе (синий круг АР4 на схеме) нужно разместить на потолке для установки ТД \wi-fi</t>
  </si>
  <si>
    <t>https://disk.yandex.ru/d/kHUbzTQUndemxg</t>
  </si>
  <si>
    <t>СИБ-3358-83</t>
  </si>
  <si>
    <t>г Омск ул Кирова 10 1-ый этаж Клиентский зал по обслуживанию ФЛ/ЮЛ-1</t>
  </si>
  <si>
    <t>Заказчик: Риве Анна Атаназаровна 8-908-314-2600
Сопровождающий на объекте: Риве Анна Атаназаровна 8-908-314-2600</t>
  </si>
  <si>
    <t>Подключение СУО, УС, МФУ, ЖК или \wi-fi. требуется розетка СКС в помещении кассы, для подключения точки доступа дѵі-й местоположение обозначено на плане желтым кружком с цифрой 4</t>
  </si>
  <si>
    <t>https://disk.yandex.ru/d/9PGjLiu4GtyKIg</t>
  </si>
  <si>
    <t>ПВБ-3243-24</t>
  </si>
  <si>
    <t>г Ульяновск пр-кт Ульяновский 20 1-ый этаж Касса - 74</t>
  </si>
  <si>
    <t>Заказчик: Вронских Алексей Александрович 8-55752433
Сопровождающий на объекте: Курушина Наталья Андреевна 8-927-829-0999</t>
  </si>
  <si>
    <t>Подключение СУО, УС, МФУ, ЖК или wi-fi. требуется розетка СКС в помещении кассы, для подключения точки доступа дѵі-б местоположение обозначено на плане кружком с цифрой 9</t>
  </si>
  <si>
    <t>https://disk.yandex.ru/d/MmNhiykTPHlsaA</t>
  </si>
  <si>
    <t>ВВБ-3180-17</t>
  </si>
  <si>
    <t>г Березники ул Юбилейная 40</t>
  </si>
  <si>
    <t>Заказчик: Александров Данила Евгеньевич +7 (927) 725-56-65
Сопровождающий на объекте: Габдрахманова Анастасия Александровна 8-912-482-8487</t>
  </si>
  <si>
    <t>Подключение СУО, УС, МФУ, ЖК или \Wi-fi.Требуется розетка СКС в помещении кассы, для подключения точки доступа wi-fi АР01 отмечено зелёным на схеме.</t>
  </si>
  <si>
    <t>https://disk.yandex.ru/d/UCz8bwoXW2AfPw</t>
  </si>
  <si>
    <t>УБ-7461-36</t>
  </si>
  <si>
    <t xml:space="preserve"> г Муравленко ул Ленина 88 1-ый этаж Касса - 16</t>
  </si>
  <si>
    <t>Заказчик: Фимушкин Андрей Олегович +7 (999) 783-44-93
Сопровождающий на объекте: Бондаренко Лариса Даниловна 8-982-175-8916</t>
  </si>
  <si>
    <t>Подключение СУО, УС, МФУ, ЖК или \Wi-fi.Требуется розетка СКС (1 шт.) для подключения точки доступа (ТД) \wi-fi в кассовом узле ВСП. Дополнительный порт (1шт) в кассе (синий круг АР5 на схеме) нужно 
разместить на потолке для установки ТД \wi-fi.</t>
  </si>
  <si>
    <t>https://disk.yandex.ru/d/fccyGFEXK4jDwQ</t>
  </si>
  <si>
    <t>ПВБ-7593-167</t>
  </si>
  <si>
    <t>г. Бузулук, ул. Комсомольская, 100, этаж 2, кабинет 210</t>
  </si>
  <si>
    <t>Заказчик: Имамутдинов Станислав Фанурович 8-987-346-7121
Сопровождающий на объекте: Варламов Евгений Юрьевич, +7(912)345-03-51 СБС</t>
  </si>
  <si>
    <t>Демонтаж части или всей существующей СКС (порт): 21 шт.</t>
  </si>
  <si>
    <t>Работы  по  демонтажу  портов  СКС  инфраструктуры  СБС.  Демонтировать  21  порт  что  указаны  на  схеме кабинета 210. Серверная на цоколе</t>
  </si>
  <si>
    <t>https://disk.yandex.ru/d/GwSauBmffh_caQ</t>
  </si>
  <si>
    <t>ВВБ-3180-18</t>
  </si>
  <si>
    <t>0546</t>
  </si>
  <si>
    <t xml:space="preserve"> г  Чернушка  ул  Мира  29  Этаж:  1-ый  этаж  Помещение:  Касса  - 30</t>
  </si>
  <si>
    <t>Заказчик: Зайцева Наталья Владиславовна 8-908-243-6402
Сопровождающий на объекте: Зайцева Наталья Владиславовна 8-908-243-6402</t>
  </si>
  <si>
    <t>Прошу  смонтировать  в  запотолочном  пространстве  кассового  узла  в  ВСП  1  порт  СКС  для  подключения  ТД wi-fi согласно приложенной схеме.</t>
  </si>
  <si>
    <t>https://disk.yandex.ru/d/1l6IYhe395fFig</t>
  </si>
  <si>
    <t>СИБ-3353-61</t>
  </si>
  <si>
    <t>г  Бедово  пер  Цинкзаводской  2  1-ый  подземный  этаж
Спортивный зал - 2</t>
  </si>
  <si>
    <t>Заказчик: Пухарев Денис Юрьевич 8-908-945-1279 (сервисмен)
Сопровождающий  на  объекте:  Шальнев  Андрей  Владимирович  +7  (913)  281-48-49  Верхогляд  Дмитрий Вячеславович, +7(913)-330-16-43 СБС</t>
  </si>
  <si>
    <t>Новое  рабочее  место.  Требуется  установка  розетки  СК  для  подключения  нового  оборудования  в  спортзал Беловский КПП, (электронный тир)</t>
  </si>
  <si>
    <t>https://disk.yandex.ru/d/m_kOwnvQE5vbSw</t>
  </si>
  <si>
    <t xml:space="preserve">СЗБ-3313-44 </t>
  </si>
  <si>
    <t>г Сыктывкар ул Петрозаводская стр27/3 2-ой этаж
Раздевалка - 209</t>
  </si>
  <si>
    <t>Заказчик: Можегова Надежда Германовна 8-912-563-8702 (рук КИЦ)
Сопровождающий  на  объекте:  Шаханов  Александр  Степанович  +7  (912)  868-02-16  Попов  Сергей Алексеевич, +7(912)191-88-89 СБС</t>
  </si>
  <si>
    <t>Новое  рабочее  место.  Учебный  класс  для  стрельб,  выделенное  место  в  помещении  раздевалки.  Для развертывания ѴК-тренажера необходимо подключение к  SIGMA</t>
  </si>
  <si>
    <t>https://disk.yandex.ru/d/KJxk6Jn13m0_ew</t>
  </si>
  <si>
    <t>СИБ-3355-109</t>
  </si>
  <si>
    <t xml:space="preserve"> с Кулунда ул Первомайская зд20А 1-ый этаж Касса - 0</t>
  </si>
  <si>
    <t>Заказчик: Коваленко Валерия Игоревна 8-929-349-7688
Сопровождающий на объекте: Коваленко Валерия Игоревна 8-929-349-7688</t>
  </si>
  <si>
    <t>Прошу  смонтировать  в  запотолочном  пространстве  кассового  узла  в  ВСП  1  порт  СКС  для  подключения  ТД \Wi-fi согласно приложенной схеме.</t>
  </si>
  <si>
    <t>https://disk.yandex.ru/d/mPn_Iq1l7yqE8w</t>
  </si>
  <si>
    <t xml:space="preserve">УБ-3394-37 </t>
  </si>
  <si>
    <t xml:space="preserve"> г Тюмень ул Пермякова 39 1-ый этаж Операционный зал - 1</t>
  </si>
  <si>
    <t>Заказчик: +7 (916) 727-42-42
Сопровождающий на объекте: +7 (922) 041-71-55 Уразалинова Куралай Шаймуратовна</t>
  </si>
  <si>
    <t>Требуется монтаж &lt; 1 &gt; порта СКС для подключения ТД \Wi-fi в кассе.</t>
  </si>
  <si>
    <t>https://disk.yandex.ru/d/lnkspDA3x2KVtA</t>
  </si>
  <si>
    <t>ВВБ-3180-19</t>
  </si>
  <si>
    <t>0362</t>
  </si>
  <si>
    <t xml:space="preserve"> с Кочево ул Карла Маркса 1 1-ый этаж Операционный зал - 1</t>
  </si>
  <si>
    <t>Заказчик: Рукавишникова Алёна Михайловна 8-950-469-5060
Сопровождающий на объекте: Рукавишникова Алёна Михайловна 8-950-469-5060</t>
  </si>
  <si>
    <t>https://disk.yandex.ru/d/nNOZegY47ok7bg</t>
  </si>
  <si>
    <t>СИБ-3351-24</t>
  </si>
  <si>
    <t xml:space="preserve"> г  Северск пр-кт Коммунистический 38 1-ый этаж Клиентский зал по обслуживанию ФЛ/ЮЛ -1</t>
  </si>
  <si>
    <t>Заказчик: Брылякова Валерия Витальевна +7 (906) 959-77-10 (сервисмен)
Сопровождающий на объекте: Матвеева Наталья Андреевна 8-903-953-6877</t>
  </si>
  <si>
    <t xml:space="preserve">Новое рабочее место. В помещении планируется посадить 1 менеджера Премьер, подключить компьютер, принтер. Мебель будет расставлена и розетки 220 подведены к 20.10. Работы можно производить с 21.10. </t>
  </si>
  <si>
    <t>https://disk.yandex.ru/d/Jbgupim2xM6VWw</t>
  </si>
  <si>
    <t xml:space="preserve"> УБ-2660-04</t>
  </si>
  <si>
    <t>Кассово-инкассаторский  центр  г  Сургут  ул  Быстринская  11  2-ой этаж Служебное помещение - 11</t>
  </si>
  <si>
    <t>Заказчик: Умнов Игорь Геннадьевич (93741) +7 (922) 256-38-96
Сопровождающий на объекте: Яковенко Олег Владимирович, +7(912)690-80-81</t>
  </si>
  <si>
    <t>Подключение СУО, УС, МФУ, ЖК или wi-fi. Необходимо для жк-панели</t>
  </si>
  <si>
    <t>https://disk.yandex.ru/d/BMEc98zvWr_c9Q</t>
  </si>
  <si>
    <t xml:space="preserve"> ВВБ-3137-40</t>
  </si>
  <si>
    <t>с Киясово ул Советская 2 1-ый этаж Клиентский зал по
обслуживанию ФЛ/ЮЛ - 1</t>
  </si>
  <si>
    <t>Заказчик: +7 (999) 783-44-93
Сопровождающий на объекте: +7 (922) 691-57-77 Шамшурина Елена Сергеевна</t>
  </si>
  <si>
    <t>https://disk.yandex.ru/d/tYnZpq8N4s8lmg</t>
  </si>
  <si>
    <t>ВВБ-3180-20</t>
  </si>
  <si>
    <t>0567</t>
  </si>
  <si>
    <t>рп Октябрьский ул 8 Марта 57 1-ый этаж Операционный зал -1</t>
  </si>
  <si>
    <t>Заказчик: +7 (999) 783-44-93
Сопровождающий на объекте: +7 (951) 933-32-44 Изгагина Надежда Васильевна</t>
  </si>
  <si>
    <t>https://disk.yandex.ru/d/5OuJxsf-WEuy5Q</t>
  </si>
  <si>
    <t xml:space="preserve"> СИБ-3353-62</t>
  </si>
  <si>
    <t>г Кемерово ул 40 лет Октября 17 1-ый этаж Клиентский зал по обслуживанию ФЛ/ЮЛ -1/01</t>
  </si>
  <si>
    <t>Заказчик: +7 (952) 174-75-76
Сопровождающий на объекте: +7 (952) 174-75-76</t>
  </si>
  <si>
    <t>https://disk.yandex.ru/d/KWK4cSess-CBTQ</t>
  </si>
  <si>
    <t>СИБ-3353-63</t>
  </si>
  <si>
    <t>г Мариинск ул Ленина 32 Цокольный этаж Помещение для размещения инженерного оборудования - 24</t>
  </si>
  <si>
    <t>Заказчик: Угаров Евгений Олегович +7 (923) 604-37-86
Сопровождающий на объекте: Перцев Юрий Анатольевич, +7(913)291-39-94</t>
  </si>
  <si>
    <t>ТСО. В связи с подготовкой к закрытию на ремонт ВСП 8615/0229 (1 этаж. На территории ВСП общая с
КИЦ серверная, будет демонтироваться), требуется перенести канал связи для КХО в помещение кроссовой КИЦ (Цоколь).</t>
  </si>
  <si>
    <t>https://disk.yandex.ru/d/kWYtCYwNV7goQQ</t>
  </si>
  <si>
    <t xml:space="preserve"> СИБ-3356-81 </t>
  </si>
  <si>
    <t>0712</t>
  </si>
  <si>
    <t xml:space="preserve"> г Дудинка ул Островского 5 1-ый этаж Клиентский зал по
обслуживанию ФЛ/ЮЛ -1</t>
  </si>
  <si>
    <t>Заказчик: Вронских Алексей Александрович 8-55752433
Сопровождающий на объекте: Ачитаева Валерия Игоревна 8-977-032-4563</t>
  </si>
  <si>
    <t>https://disk.yandex.ru/d/l9-izyisb0uyRw</t>
  </si>
  <si>
    <t xml:space="preserve"> СИБ-3356-82</t>
  </si>
  <si>
    <t>г Лесосибирск ул 40 лет Октября 1А/2 1-ый этаж Клиентский зал по обслуживанию ФЛ/ЮЛ -1</t>
  </si>
  <si>
    <t>Заказчик: Вронских Алексей Александрович 8-55752433
Сопровождающий на объекте: Селихова Татьяна Викторовна 8-923-451-6530</t>
  </si>
  <si>
    <t>Подключение СУО, УС, МФУ, ЖК или \wi-fi. требуется розетка СКС в помещении кассы, для подключения точки доступа дѵі-б местоположение обозначено на плане желтым кружком с цифрой 6</t>
  </si>
  <si>
    <t>https://disk.yandex.ru/d/b1lRXQekKhiDeg</t>
  </si>
  <si>
    <t xml:space="preserve">СИБ-3353-64 </t>
  </si>
  <si>
    <t xml:space="preserve"> г Междуреченск пр-кт Строителей 45 1-ый этаж Касса -1.10</t>
  </si>
  <si>
    <t>Заказчик: +7 (923) 629-57-27 Алтынцева Ирина Андреевна
Сопровождающий на объекте: +7 (923) 629-57-27 Алтынцева Ирина Андреевна</t>
  </si>
  <si>
    <t>https://disk.yandex.ru/d/I9HsoCZbh5v9YQ</t>
  </si>
  <si>
    <t xml:space="preserve">СИБ-3358-84 </t>
  </si>
  <si>
    <t>г  Омск  ул  Маршала  Жукова  4/2  1-ый  этаж  корпус  19,20,23П
Кабинет - 2</t>
  </si>
  <si>
    <t>Заказчик: Ничков Дмитрий Валерьевич +7 (965) 973-30-27
Сопровождающий на объекте: Сачков Александр Леонидович, +7(983)110-02-36</t>
  </si>
  <si>
    <t>Перенос рабочего места. 4порта ВИП офис на Жукова в кассе.</t>
  </si>
  <si>
    <t>https://disk.yandex.ru/d/nECinesfh8DjHg</t>
  </si>
  <si>
    <t>СРБ-4244-45</t>
  </si>
  <si>
    <t>Заказчик: Мария Сергеевна +7 (910) 156-45-82
Сопровождающий на объекте: Шумаков Кирилл Сергеевич, +7(910)550-39-91</t>
  </si>
  <si>
    <t>ТРЕБУЕТСЯ ДОБАВИТЬ 2 РОЗЕТКИ НА РАБОЧЕЕ МЕСТО 4.19.4</t>
  </si>
  <si>
    <t>https://disk.yandex.ru/d/0jRggtMh7zNVhg</t>
  </si>
  <si>
    <t xml:space="preserve"> СЗБ-8382-51</t>
  </si>
  <si>
    <t xml:space="preserve"> г Вологда ул Предтеченская 33 6-ой этаж Кабинет - 612</t>
  </si>
  <si>
    <t>Заказчик: Воронин Геннадий Сергеевич +7 (911) 443-81-30
Сопровождающий на объекте: Анисимов Максим Владимирович, +7(981)430-05-11</t>
  </si>
  <si>
    <t>Монтаж 18 розеток СКС на рабочих местах.помещение на 6 этаже ТКШ на 5.</t>
  </si>
  <si>
    <t>https://disk.yandex.ru/d/gQY5fP_Sr4t5Lg</t>
  </si>
  <si>
    <t xml:space="preserve"> СЗБ-8371-20</t>
  </si>
  <si>
    <t xml:space="preserve"> г Петрозаводск ул Ключевая (Ключевая р-н) 14 1-ый этаж Касса</t>
  </si>
  <si>
    <t>Заказчик: Фимушкин Андрей Олегович +7 (999) 783-44-93
Сопровождающий на объекте: Стрельникова Ирина Леонидовна 8-911-403-5122</t>
  </si>
  <si>
    <t>Подключение СУО, УС, МФУ, ЖК или \wi-fi. требуется розетка СКС (1 шт.) для подключения точки доступа (ТД) \wi-fi в кассовом узле ВСП. Дополнительный порт (1шт) в кассе (синий круг АР5 на схеме) нужно разместить на потолке для установки ТД \wi-fi</t>
  </si>
  <si>
    <t>https://disk.yandex.ru/d/U2dFqKDTuYom4Q</t>
  </si>
  <si>
    <t>0282</t>
  </si>
  <si>
    <t xml:space="preserve"> Ульяновская обл., Мелекесский р-н,
с.Никольское-на-Черемшане, улЛенина, 27</t>
  </si>
  <si>
    <t>Заказчик: Игорь Иванович +79093547297
Сопровождающий на объекте: Бахтина Мария Владимировна 8-908-489-0282</t>
  </si>
  <si>
    <t>Необходимо установить банковский ТКШ 18П 600x600 + 6 портов СКС</t>
  </si>
  <si>
    <t>https://disk.yandex.ru/d/CKt-QORJhuCQUw</t>
  </si>
  <si>
    <t>ВВБ-3180-21</t>
  </si>
  <si>
    <t>0633</t>
  </si>
  <si>
    <t xml:space="preserve">  г  Соликамск  ул  Матросова  21А  1-ый  этаж  Операционный  зал  - 1</t>
  </si>
  <si>
    <t>Заказчик: +7 (927) 725-56-65
Сопровождающий на объекте: +7 (912) 487-90-98 Куликова Татьяна Михайловна</t>
  </si>
  <si>
    <t>Требуется монтаж &lt; 1 &gt; порта СКС для подключения ТД \WI-fi в кассе.</t>
  </si>
  <si>
    <t>https://disk.yandex.ru/d/xVnDGFBj2R8R6g</t>
  </si>
  <si>
    <t xml:space="preserve">УБ-7461-37 </t>
  </si>
  <si>
    <t>52</t>
  </si>
  <si>
    <t>г Надым ул Комсомольская Іа 1-ый этаж Касса - 5</t>
  </si>
  <si>
    <t>Заказчик: +7 (999) 783-44-93
Сопровождающий на объекте: +7 (980) 936-09-99 Малахов Андрей Владимирович</t>
  </si>
  <si>
    <t>https://disk.yandex.ru/d/CdliwaeYrZTjUQ</t>
  </si>
  <si>
    <t>СЗБ-8294-38</t>
  </si>
  <si>
    <t>г Архангельск ул Первомайская 4 1-ый этаж Касса - 7</t>
  </si>
  <si>
    <t>Заказчик: Мартынова Ирина Валерьевна +7 (916) 727-42-42
Сопровождающий на объекте: Барболина Светлана Сергеевна 8-911-657-7455</t>
  </si>
  <si>
    <t>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</si>
  <si>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https://disk.yandex.ru/d/vG-QYqe1jg43bA</t>
  </si>
  <si>
    <t>СЗБ-8382-52</t>
  </si>
  <si>
    <t xml:space="preserve"> г  Череповец  пр-кт  Победы  131  1-ый  этаж  Клиентский  зал  по
обслуживанию ФЛ/ЮЛ - 1-6, 9-16</t>
  </si>
  <si>
    <t>Заказчик: Ольга Павловна +7 (921) 251 -22-56
Сопровождающий на объекте: +7 (921) 251-22-56</t>
  </si>
  <si>
    <t>Новое рабочее место. Необходимо организовать 2 временных новых рабочих места</t>
  </si>
  <si>
    <t>https://disk.yandex.ru/d/gJwRaWTrtX7Yog</t>
  </si>
  <si>
    <t>СЗБ-3313-45</t>
  </si>
  <si>
    <t xml:space="preserve"> г Сыктывкар пр-кт Октябрьский 180/1 1-ый этаж Кабинет -</t>
  </si>
  <si>
    <t>Заказчик: Русакова Зоя Сергеевна (911686) +7 (904) 231-19-70
Сопровождающий на объекте: Русакова Зоя Сергеевна (911686) +7 (904) 231-19-70</t>
  </si>
  <si>
    <t>ТСО. Операционная касса.Для установки дополнительной видеокамеры в кассе.</t>
  </si>
  <si>
    <t>https://disk.yandex.ru/d/RtWk7mjc5EOG8Q</t>
  </si>
  <si>
    <t>СРБ-3105-01</t>
  </si>
  <si>
    <t>Тверь  50005453105 от 18.09.2025</t>
  </si>
  <si>
    <t xml:space="preserve"> г Тверь пр-кт Чайковского 7 1-ый этаж Касса -1.05</t>
  </si>
  <si>
    <t>Заказчик: Мартынова Ирина Валерьевна +7 (916) 727-42-42
Сопровождающий на объекте: Попова Татьяна Ивановна 8-906-650-5760</t>
  </si>
  <si>
    <t>https://disk.yandex.ru/d/U8sf2ahbE_3UUw</t>
  </si>
  <si>
    <t>СРБ-4244-46</t>
  </si>
  <si>
    <t xml:space="preserve"> г Щекино ул Школьная 43 1-ый этаж Касса - 17</t>
  </si>
  <si>
    <t>Заказчик: 8-910-150-3710 Зарманбетов Курманали Якубович
Сопровождающий на объекте: 8-910-150-3710 Зарманбетов Курманали Якубович</t>
  </si>
  <si>
    <t>https://disk.yandex.ru/d/c1k9LLBWNx5ZYw</t>
  </si>
  <si>
    <t>229</t>
  </si>
  <si>
    <t>УБ-7461-38</t>
  </si>
  <si>
    <t xml:space="preserve"> Новый  Уренгой  ул  Спортивная  3  1-ый  этаж  Клиентский  зал  по
обслуживанию ФЛ/ЮЛ -1</t>
  </si>
  <si>
    <t>Заказчик: Фимушкин Андрей Олегович +7 (999) 783-44-93
Сопровождающий на объекте: Воротников Иван Андреевич 8-982-400-3990</t>
  </si>
  <si>
    <t>Требуется розетка СКС (1 шт.) для подключения точки доступа (ТД) \wi-fi в кассовом узле ВСП. 
Дополнительный порт (1шт) в кассе (синий круг АР5 на схеме) нужно разместить на потолке для установки ТД \wi-fi</t>
  </si>
  <si>
    <t>https://disk.yandex.ru/d/q5ExWJ00YP5-iw</t>
  </si>
  <si>
    <t>ВВБ-3180-22</t>
  </si>
  <si>
    <t>г Пермь ул Куйбышева 66/1 4-ый этаж Переговорная - 4.23</t>
  </si>
  <si>
    <t>Заказчик: Михаил Игоревич +7 (912) 981-62-19
Сопровождающий на объекте: Галимов Александр Геннадьевич, +7(912)490-41-57</t>
  </si>
  <si>
    <t>Новое  рабочее  место.  Организация  дополнительных  РМ  в  связи  с  расширением  штата  сотрудников подразделения УРПА</t>
  </si>
  <si>
    <t>https://disk.yandex.ru/d/ecpWrE6zGNihMw</t>
  </si>
  <si>
    <t>СРБ-4241-23</t>
  </si>
  <si>
    <t>г Козельск ул Советская Б. 39 1-ый этаж Кабинет - 1</t>
  </si>
  <si>
    <t>Заказчик: Слабов Александр Александрович 8-910-604-7350
Сопровождающий на объекте: Слабов Александр Александрович 8-910-604-7350</t>
  </si>
  <si>
    <t>https://disk.yandex.ru/d/oaf854TYdc-WHg</t>
  </si>
  <si>
    <t>СИБ-3356-83</t>
  </si>
  <si>
    <t xml:space="preserve"> г  Красноярск  пр-кт  Свободный  46  3-ий
этаж Кабинет - 3.31</t>
  </si>
  <si>
    <t>Заказчик: Чертыковцев Евгений Владимирович +7 (919) 804-55-83
Сопровождающий на объекте: Триппель Геннадий Николаевич, +7(913)511-24-57</t>
  </si>
  <si>
    <t>Необходим монтаж ТД 9 согласно плана, 3 этаж</t>
  </si>
  <si>
    <t>https://disk.yandex.ru/d/WHuGzBITKOaXAw</t>
  </si>
  <si>
    <t>СЗБ-8344-10</t>
  </si>
  <si>
    <t>01681</t>
  </si>
  <si>
    <t>г Чудово ул Некрасова 17 1-ый этаж Касса - 40 (1.6)</t>
  </si>
  <si>
    <t>Заказчик: +7 (916) 727-42-42
Сопровождающий на объекте: +7 (911) 634-19-69 Соголаева Жанна Александровна</t>
  </si>
  <si>
    <t>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</si>
  <si>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https://disk.yandex.ru/d/Y4Jdgl7vxg9FRg</t>
  </si>
  <si>
    <t>СРБ-4241-25</t>
  </si>
  <si>
    <t>00</t>
  </si>
  <si>
    <t xml:space="preserve"> г Калуга ул Кутузова 15 1-ый этаж Кабинет -1</t>
  </si>
  <si>
    <t>Заказчик: Фимушкин Андрей Олегович +7 (999) 783-44-93
Сопровождающий на объекте: Коцюба Евгения Александровна 8-910-514-4880</t>
  </si>
  <si>
    <t>Подключение СУО, УС, МФУ, ЖК или \wi-fi. требуется розетка СКС (1 шт.) для подключения точки доступа (ТД) \Wi-fi в кассовом узле ВСП. Дополнительный порт (1шт) в кассе (синий круг АР9 на схеме) нужно разместить на потолке для установки ТД \Wi-fi</t>
  </si>
  <si>
    <t>https://disk.yandex.ru/d/ckc3EBrpwsAsuw</t>
  </si>
  <si>
    <t xml:space="preserve"> ВВБ-3137-42 </t>
  </si>
  <si>
    <t>г Ижевск ул Красноармейская 138 1-ый этаж Тамбур - 1</t>
  </si>
  <si>
    <t>Заказчик: Коляков Алексей Петрович +7 (904) 246-14-48
Сопровождающий на объекте: Барыбин Константин Владимирович 8-912-851-3861</t>
  </si>
  <si>
    <t>https://disk.yandex.ru/d/cCZOYyWskheAJw</t>
  </si>
  <si>
    <t>Поставка и монтажа навесного ТКШ размером не менее 20 U, 600x600: 1 шт.</t>
  </si>
  <si>
    <t>СИБ-3357-12</t>
  </si>
  <si>
    <t>Заказчик: Ашуров Рустам Фахриддинович 8-913-445-0580
Сопровождающий на объекте: Толмашова Нина Григорьевна 8-983-273-4506</t>
  </si>
  <si>
    <t>По  ВСП  согласованно  перемещение  СУО,  в  другой  зал,  необходимо  создать  2  инф  розетки  для  диспенсера талонов и монитора транслирующего очередь!</t>
  </si>
  <si>
    <t>https://disk.yandex.ru/d/DGwuRs-0uWBSiQ</t>
  </si>
  <si>
    <t>СИБ-3351-25</t>
  </si>
  <si>
    <t>с Мельниково ул Ленинградская 2астр1 1-ый этаж Касса - 11</t>
  </si>
  <si>
    <t>Заказчик: Матросова Юлия Геннадьевна 8-923-409-5618
Сопровождающий на объекте: Матросова Юлия Геннадьевна 8-923-409-5618</t>
  </si>
  <si>
    <t>https://disk.yandex.ru/d/SIMgNkga5ljKFQ</t>
  </si>
  <si>
    <t>СЗБ-8294-39</t>
  </si>
  <si>
    <t>г Северодвинск ул Советская 50/12 1-ый этаж Касса -14</t>
  </si>
  <si>
    <t>Заказчик: Губина Ольга Витальевна 8-911-565-6135
Сопровождающий на объекте: Губина Ольга Витальевна 8-911-565-6135</t>
  </si>
  <si>
    <t>https://disk.yandex.ru/d/C7Qq2chwLpeEOg</t>
  </si>
  <si>
    <t>СЗБ-8294-40</t>
  </si>
  <si>
    <t xml:space="preserve"> г Архангельск ул Терехина 9 1-ый этаж Клиентский зал по
обслуживанию ФЛ/ЮЛ -1</t>
  </si>
  <si>
    <t>Заказчик: Мартынова Ирина Валерьевна +7 (916) 727-42-42
Сопровождающий на объекте: Алексеева Елена Евгеньевна 8-902-285-1198</t>
  </si>
  <si>
    <t>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</si>
  <si>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https://disk.yandex.ru/d/H0DWEtoeWJNEFA</t>
  </si>
  <si>
    <t xml:space="preserve"> СРБ-4241-24</t>
  </si>
  <si>
    <t xml:space="preserve"> г Калуга ул Литейная 15 1-ый этаж Касса -16</t>
  </si>
  <si>
    <t>Заказчик: Фимушкин Андрей Олегович +7 (999) 783-44-93
Сопровождающий на объекте: Подобина Елена Валентиновна 8-66426855</t>
  </si>
  <si>
    <t>https://disk.yandex.ru/d/cfHGdTYXXnCcwA</t>
  </si>
  <si>
    <t xml:space="preserve">ББ-2932-52 </t>
  </si>
  <si>
    <t xml:space="preserve"> г Чита пр-кт Фадеева 37 1-ый этаж Клиентский зал по
обслуживанию ФЛ/ЮЛ -1</t>
  </si>
  <si>
    <t>Заказчик: Гришаев Александр Иванович +7 (924) 376-35-41
Сопровождающий на объекте: Бальжинимаева Марина Петровна 8-914-147-0323</t>
  </si>
  <si>
    <t>АТМ-11081306 Поврежден КС, сейчас УС работает на СДМАН. Есть активный порт в соседнем лычке
(ранее стоял ИПТ) Необходимо провести новый КС для переподключения УС с СДМАН на кабельный КС</t>
  </si>
  <si>
    <t>https://disk.yandex.ru/d/pywD7DR0TzX9oQ</t>
  </si>
  <si>
    <t>СЗБ-8336-12</t>
  </si>
  <si>
    <t>г Мурманск пр-кт Героев-североморцев 62 1-ый этаж
Клиентский зал по обслуживанию ФЛ/ЮЛ - 1</t>
  </si>
  <si>
    <t>Заказчик: Мартынова Ирина Валерьевна +7 (916) 727-42-42
Сопровождающий на объекте: Ершова Надежда Алексеевна 8-960-027-6450</t>
  </si>
  <si>
    <t>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</si>
  <si>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https://disk.yandex.ru/d/TRp4y3Uwi-f46w</t>
  </si>
  <si>
    <t>СРБ-4241-26</t>
  </si>
  <si>
    <t>г  Калуга  ул  Луначарского  9/2  1-ый  этаж  Операционный  зал  - 01/02</t>
  </si>
  <si>
    <t>Заказчик: Фимушкин Андрей Олегович +7 (999) 783-44-93
Сопровождающий на объекте: Бунакова Екатерина Сергеевна 8-910-513-0065</t>
  </si>
  <si>
    <t>Подключение СУО, УС, МФУ, ЖК или \Wi-fi. требуется розетка СКС (1 шт.) для подключения точки доступа (ТД) \WI-fi в кассовом узле ВСП. Дополнительный порт (1шт) в кассе (синий круг АР9 на схеме) нужно разместить на потолке для установки ТД \Wi-fi</t>
  </si>
  <si>
    <t>https://disk.yandex.ru/d/jl-TPJ-3Dohymw</t>
  </si>
  <si>
    <t>СЗБ-8371-21</t>
  </si>
  <si>
    <t>г Петрозаводск ул Антикайнена (Центр р-н) 2 1-ый этаж Кабинет -118</t>
  </si>
  <si>
    <t>Заказчик: Фимушкин Андрей Олегович +7 (999) 783-44-93
Сопровождающий на объекте: Токарева Оксана Михайловна 8-921-451-8155</t>
  </si>
  <si>
    <t>Подключение СУО, УС, МФУ, ЖК или \WI-FI. требуется розетка СКС (1 шт.) для подключения точки доступа (ТД) \WI-FI в кассовом узле ВСП. Дополнительный порт (1шт) в кассе (синий круг АР9 на схеме) нужно разместить на потолке для установки ТД \WI-FI</t>
  </si>
  <si>
    <t>https://disk.yandex.ru/d/w_1Mottk6J2J8A</t>
  </si>
  <si>
    <t>ЦЧБ-3545-81</t>
  </si>
  <si>
    <t>г Воронеж ул Ворошилова Іа 2-ой этаж Серверная -19</t>
  </si>
  <si>
    <t>Подключение СУО, УС, МФУ, ЖК или WI-FI . в кроссовой два ряда ТКШ между крайними от входа ТКШ ранее создано межкроссовое соединение на 24 порта требуется дополнительная доработка СКС на 24 порта</t>
  </si>
  <si>
    <t>https://disk.yandex.ru/d/7yRKbFdRs6e3Ww</t>
  </si>
  <si>
    <t>СИБ-3353-65</t>
  </si>
  <si>
    <t xml:space="preserve"> г  Новокузнецк  ул  Тольятти  (Центральный  р-н)  зд27  Подвал
Помещение отдыха и приема пищи - -1.182.1</t>
  </si>
  <si>
    <t>Заказчик: Кирьянова Екатерина Владимировна 8-909-514-4159 (сервисмен)
Сопровождающий  на  объекте:  Некрасов  Эдуард  Павлович  +7  (923)  630-80-01  Белобородов  Михаил
Викторович, 79832100722 СБС</t>
  </si>
  <si>
    <t>Новое  рабочее  место,  необходимо  смонтировать  две  информационных  розетки  СКС,  с  целью  подключения оборудования инкассации</t>
  </si>
  <si>
    <t>https://disk.yandex.ru/d/vksQqX8LPMpGpw</t>
  </si>
  <si>
    <t>СЗБ-8344-11</t>
  </si>
  <si>
    <t>01431</t>
  </si>
  <si>
    <t>г Великий Новгород пр-кт Мира ІЗкІ 1-ый этаж Касса - 5</t>
  </si>
  <si>
    <t>Заказчик: Мартынова Ирина Валерьевна +7 (916) 727-42-42
Сопровождающий на объекте: Алёшина Софья Вадимовна 8-911-621-5444</t>
  </si>
  <si>
    <t>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</si>
  <si>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https://disk.yandex.ru/d/ccm_60Y0xAHagQ</t>
  </si>
  <si>
    <t xml:space="preserve"> СИБ-8126-16</t>
  </si>
  <si>
    <t>г.  Кызыл,  ул.  Кочетова,  34а,  Подвал,  Подсобное  помещение -20</t>
  </si>
  <si>
    <t>Заказчик: Делик Чойгана Николаевна 8-983-593-6868
Сопровождающий на объекте: Чамьян Юлиан Андреевич +7-983-590-0679</t>
  </si>
  <si>
    <t>Требуется  установить  порты  для  подключения  ѴК-тренажера.  Серверная  находится  на  первом  этаже. Помещение, где нужно установить СКС находится в цоколе.</t>
  </si>
  <si>
    <t>https://disk.yandex.ru/d/3Kfa2cdcKCmRqw</t>
  </si>
  <si>
    <t>СРБ-4241-27</t>
  </si>
  <si>
    <t xml:space="preserve"> г Калуга ул Кирова 21А 2-ой этаж Помещение КИЦ -15</t>
  </si>
  <si>
    <t>Заказчик: Щербаков Виталий Александрович +7 (910) 706-82-89
Сопровождающий на объекте: Богданов Сергей Васильевич, +7(910)865-43-19</t>
  </si>
  <si>
    <t>Необходимо организовать розетку локальной сети sigma для развертывания ѴК-тренажера.</t>
  </si>
  <si>
    <t>https://disk.yandex.ru/d/ZOj9TXrmPa0FwA</t>
  </si>
  <si>
    <t xml:space="preserve">ВВБ-3180-23 </t>
  </si>
  <si>
    <t xml:space="preserve"> г Оса ул Степана Разина зд51 1-ый этаж Касса - 9</t>
  </si>
  <si>
    <t>Заказчик: Рожкова Ольга Васильевна 8-950-467-7427
Сопровождающий на объекте: Рожкова Ольга Васильевна 8-950-467-7427</t>
  </si>
  <si>
    <t>https://disk.yandex.ru/d/FJCTAOd9eXXDgw</t>
  </si>
  <si>
    <t>СЗБ-8344-12</t>
  </si>
  <si>
    <t>01420</t>
  </si>
  <si>
    <t xml:space="preserve"> г Великий Новгород ул Людогоща 6/13 1-ый этаж Касса - 4</t>
  </si>
  <si>
    <t>Заказчик: Зинкова Татьяна Александровна 8-909-565-1566
Сопровождающий на объекте: Зинкова Татьяна Александровна 8-909-565-1566</t>
  </si>
  <si>
    <t>https://disk.yandex.ru/d/P8FnRZW-Vdy9ZA</t>
  </si>
  <si>
    <t xml:space="preserve">СЗБ-8382-53 </t>
  </si>
  <si>
    <t>г Вологда ул Мира 11 1-ый этаж Клиентский зал по обслуживанию ФЛ/ЮЛ-14</t>
  </si>
  <si>
    <t>Заказчик: +7 (980) 052-08-89 Бунова Екатерина Ивановна
Сопровождающий на объекте: +7 (980) 052-08-89 Бунова Екатерина Ивановна</t>
  </si>
  <si>
    <t>Требуется монтаж 1 СКС для ССМ</t>
  </si>
  <si>
    <t>https://disk.yandex.ru/d/88FvW-xlFIdyew</t>
  </si>
  <si>
    <t>ЮЗБ-8187-09</t>
  </si>
  <si>
    <t>г Донецк ул Артема 130 4-ый этаж Кабинет -13</t>
  </si>
  <si>
    <t>Заказчик: Васильев Сергей Сергеевич +7 (949) 092-18-73
Сопровождающий на объекте: Каратаев Алексей Леонидович, +7(918)532-96-07</t>
  </si>
  <si>
    <t xml:space="preserve">ТСО.  Административное  здание,  4  этаж  необходимо  протянуть  кабель  от  серверной  к  входу/выходу  4  этаж. </t>
  </si>
  <si>
    <t>https://disk.yandex.ru/d/VsbkfGumnSFPQA</t>
  </si>
  <si>
    <t>СРБ-3105-02</t>
  </si>
  <si>
    <t>г Тверь пр-кт Ленина 5 1-ый этаж Клиентский зал по
обслуживанию ФЛ/ЮЛ -1.05</t>
  </si>
  <si>
    <t>Заказчик: Павлов Евгений Николаевич +7 (965) 179-54-13
Сопровождающий на объекте: Мирзоев Достонбек Абдуманнонович 8-915-723-3710</t>
  </si>
  <si>
    <t>ССМ будет установлена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t>
  </si>
  <si>
    <t>https://disk.yandex.ru/d/Fm4YvAEaGr90BA</t>
  </si>
  <si>
    <t>СЗБ-8382-45</t>
  </si>
  <si>
    <t>СИБ-3821-88</t>
  </si>
  <si>
    <t xml:space="preserve">ПВБ-3243-26 </t>
  </si>
  <si>
    <t xml:space="preserve"> Ульяновская  обл.,  Теренгульский  р-н,  с.  Ясашная  Ташла,  ул. Ленина, д.96</t>
  </si>
  <si>
    <t>Заказчик: Игорь Иванович +79093547297
Сопровождающий на объекте: Буйновская Мария Валерьевна 8-999-194-2773</t>
  </si>
  <si>
    <t>https://disk.yandex.ru/d/iLc6ZWIwStlVYg</t>
  </si>
  <si>
    <t xml:space="preserve">ВВБ-3180-26 </t>
  </si>
  <si>
    <t xml:space="preserve"> г Пермь пр-кт Парковый 36Б 1-ый этаж Операционный зал - 1</t>
  </si>
  <si>
    <t>Заказчик: Павлов Евгений Николаевич +7 (965) 179-54-13
Сопровождающий на объекте: Шаурова Марина Федоровна 8-902-835-6783</t>
  </si>
  <si>
    <t>Необходим монтаж 2 портов ССМ</t>
  </si>
  <si>
    <t>https://disk.yandex.ru/d/_NqjmtJ-EobqIg</t>
  </si>
  <si>
    <t>ВВБ-3180-25</t>
  </si>
  <si>
    <t>0555</t>
  </si>
  <si>
    <t>Заказчик: Вронских Алексей Александрович 8-55752433
Сопровождающий на объекте: Кириенко Евгения Ивановна 8-912-985-3912</t>
  </si>
  <si>
    <t>п Куеда ул Ленина 19 1-ый этаж Клиентский зал по
обслуживанию ФЛ/ЮЛ -1</t>
  </si>
  <si>
    <t>Подключение СУО, УС, МФУ, ЖК или \wi-fi. Требуется розетка СКС в помещение кассы, для подключения точки доступа wi-fi. Местоположение обозначено на плане желтым кружком с цифрой 1</t>
  </si>
  <si>
    <t>https://disk.yandex.ru/d/rCo9zCgnLLhk4A</t>
  </si>
  <si>
    <t xml:space="preserve"> УБ-0283-22</t>
  </si>
  <si>
    <t>г Курган ул Красина 31 1-ый этаж Клиентский зал по
обслуживанию ФЛ/ЮЛ -1</t>
  </si>
  <si>
    <t>Заказчик: Герасименко Андрей Сергеевич 8-912-836-5017
Сопровождающий на объекте: +7 (919) 572-87-70</t>
  </si>
  <si>
    <t>3 новых рабочих места</t>
  </si>
  <si>
    <t>https://disk.yandex.ru/d/LF1SjWWP_WdMXg</t>
  </si>
  <si>
    <t>СРБ-3105-03</t>
  </si>
  <si>
    <t xml:space="preserve"> г Тверь ул Бассейная 1/14 1-ый этаж Касса - 9</t>
  </si>
  <si>
    <t>Заказчик: Павлов Евгений Николаевич+7 (965) 179-54-13
Сопровождающий на объекте: Аксютина Екатерина Васильевна 8-906-554-1208</t>
  </si>
  <si>
    <t>Необходим монтаж 3 портов ССМ</t>
  </si>
  <si>
    <t>https://disk.yandex.ru/d/WMo3UZvonuA4gw</t>
  </si>
  <si>
    <t>ВВБ-3180-24</t>
  </si>
  <si>
    <t>0543</t>
  </si>
  <si>
    <t>г Оса ул Максима Горького 82 1-ый этаж Касса - 108</t>
  </si>
  <si>
    <t>Заказчик: Садилова Светлана Николаевна
Сопровождающий на объекте: Садилова Светлана Николаевна 8-922-359-7975</t>
  </si>
  <si>
    <t>https://disk.yandex.ru/d/sFd6KOeHbhh-WA</t>
  </si>
  <si>
    <t xml:space="preserve">  п  Лендеры  ул  Первомайская  15  1-ый  этаж  Клиентский  зал  по обслуживанию ФЛ/ЮЛ -1 Лендеры: 359 км (</t>
  </si>
  <si>
    <t>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</si>
  <si>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Требуется  розетка  СКС  в  помещении  кассы,  для  подключения  точки  доступа Wi-fi  местоположение обозначено на плане желтым кружком с цифрой 8</t>
  </si>
  <si>
    <t>3041-28</t>
  </si>
  <si>
    <t xml:space="preserve">Гогтов </t>
  </si>
  <si>
    <t>ВВБ-3180-27</t>
  </si>
  <si>
    <t xml:space="preserve"> п Ильинский ул Ленина 60</t>
  </si>
  <si>
    <t>Заказчик: Гуляева Светлана Анатольевна
Сопровождающий на объекте: Гуляева Светлана Анатольевна 8-902-792-4077</t>
  </si>
  <si>
    <t>https://disk.yandex.ru/d/riKa83syA36smQ</t>
  </si>
  <si>
    <t>ВВБ-3180-28</t>
  </si>
  <si>
    <t xml:space="preserve"> г  Пермь  пр-кт  Комсомольский  54  1-ый  этаж  Клиентский  зал  по обслуживанию ФЛ/ЮЛ -1</t>
  </si>
  <si>
    <t>Заказчик: Вронских Алексей Александрович 8-55752433
Сопровождающий на объекте: Шлякова Ольга Васильевна 8-908-260-9596</t>
  </si>
  <si>
    <t>Подключение СУО, УС, МФУ, ЖК или \wi-fi. Требуется розетка СКС в помещение кассы, для подключения точки доступа дѵі-й. Местоположение обозначено на плане желтым кружком с цифрой 4</t>
  </si>
  <si>
    <t>https://disk.yandex.ru/d/nt39GNsf8YtYKQ</t>
  </si>
  <si>
    <t>СЗБ-8294-41</t>
  </si>
  <si>
    <t xml:space="preserve"> п  Березник  ул  Хаджи-Мурата  16Б  1-ый  этаж  Клиентский  зал  по обслуживанию ФЛ/ЮЛ -1</t>
  </si>
  <si>
    <t>Заказчик: Суслонова Елена Алексеевна
Сопровождающий на объекте: Суслонова Елена Алексеевна 8-952-253-3056</t>
  </si>
  <si>
    <t>https://disk.yandex.ru/d/qD2qugp81PpM1Q</t>
  </si>
  <si>
    <t>СИБ-3355-110</t>
  </si>
  <si>
    <t xml:space="preserve"> с Целинное ул Советская 34 1-ый этаж Касса -107</t>
  </si>
  <si>
    <t>Заказчик: Свинаренко Александра Сергеевна
Сопровождающий на объекте: Свинаренко Александра Сергеевна 8-963-526-1400</t>
  </si>
  <si>
    <t>https://disk.yandex.ru/d/fWAls6Mta79UkA</t>
  </si>
  <si>
    <t>УБ-3394-38</t>
  </si>
  <si>
    <t xml:space="preserve"> г Тюмень ул Малыгина 51 1-ый этаж Операционный зал -1</t>
  </si>
  <si>
    <t>Заказчик: Бояркина Евгения Павловна +7 (982) 187-50-97
Сопровождающий на объекте: Бояркина Евгения Павловна +7 (982) 187-50-97</t>
  </si>
  <si>
    <t>Прошу смонтировать в комнате пересчета в ВСП 1 порт СКС для подключения ССМ согласно приложенной схеме.</t>
  </si>
  <si>
    <t>https://disk.yandex.ru/d/cMxFxpClhvDemw</t>
  </si>
  <si>
    <t>УБ-3394-39</t>
  </si>
  <si>
    <t xml:space="preserve"> г Ишим ул Советская 36 1-ый этаж Операционный зал - 1</t>
  </si>
  <si>
    <t>Заказчик: Дюдина Наталья Юрьевна
Сопровождающий на объекте: Дюдина Наталья Юрьевна 8-950-480-6380</t>
  </si>
  <si>
    <t>https://disk.yandex.ru/d/DXMx33Sg8O1MEw</t>
  </si>
  <si>
    <t>УБ-3394-40</t>
  </si>
  <si>
    <t xml:space="preserve"> г  Тюмень  ул  Моторостроителей  5  1-ый  этаж  Операционный  зал -1</t>
  </si>
  <si>
    <t>Заказчик: Крупская Анна Анатольевна
Сопровождающий на объекте: Крупская Анна Анатольевна 8-919-935-0875</t>
  </si>
  <si>
    <t>https://disk.yandex.ru/d/49KRJ6iyEBrqxg</t>
  </si>
  <si>
    <t>УБ-7461-39</t>
  </si>
  <si>
    <t xml:space="preserve"> г Новый Уренгой мкр Оптимистов Зкі 1-ый этаж Касса -1,4</t>
  </si>
  <si>
    <t>Заказчик: Вронских Алексей Александрович
Сопровождающий на объекте: Керейтова Залина Леонидовна 8-932-090-8090</t>
  </si>
  <si>
    <t>https://disk.yandex.ru/d/oS1Xxqlf7Re2gQ</t>
  </si>
  <si>
    <t xml:space="preserve">СРБ-4261-39 </t>
  </si>
  <si>
    <t>г Рязань ул Крупской 19 1-ый этаж Клиентский зал по
обслуживанию ФЛ/ЮЛ - 01</t>
  </si>
  <si>
    <t>Заказчик: Вронских Алексей Александрович 8-55752433
Сопровождающий на объекте: Бескова Марина Васильевна 8-920-630-1660</t>
  </si>
  <si>
    <t>Требуется розетка СКС в помещение кассы, для подключения точки доступа wi-fi</t>
  </si>
  <si>
    <t>https://disk.yandex.ru/d/6IGnzW2RKUEF5w</t>
  </si>
  <si>
    <t xml:space="preserve">СРБ-4244-47 </t>
  </si>
  <si>
    <t>Заказчик: Павлов Евгений Николаевич +7 (965) 179-54-13
Сопровождающий на объекте: Чистякова Надежда Анатольевна 8-980-723-6959</t>
  </si>
  <si>
    <t>г Тула пр-кт Ленина 77 1-ый этаж Клиентский зал по
обслуживанию ФЛ/ЮЛ -1</t>
  </si>
  <si>
    <t>Требуется монтаж 4 портов СКС</t>
  </si>
  <si>
    <t>https://disk.yandex.ru/d/PKEwowgKY_dBKQ</t>
  </si>
  <si>
    <t>ЦЧБ-3549-44</t>
  </si>
  <si>
    <t>г  Липецк  ул  М.И.  Неделина  ІА  Этаж:  2-ой  этаж  Помещение: Спортивный зал - 2</t>
  </si>
  <si>
    <t>Заказчик: Маликов Максим Сергеевич +7 (920) 546-41-11
Сопровождающий на объекте: Литвинов Алексей Игоревич, 79802611363</t>
  </si>
  <si>
    <t>Создание одного порта СКС</t>
  </si>
  <si>
    <t>https://disk.yandex.ru/d/wqFF-gx3_GNLww</t>
  </si>
  <si>
    <t>Анадырь 50005453128 от 18.09.2025</t>
  </si>
  <si>
    <t>ДВБ-3128-01</t>
  </si>
  <si>
    <t xml:space="preserve"> г Магадан ул Пушкина 11/11 1-ый этаж Лестничная клетка - 4</t>
  </si>
  <si>
    <t>Заказчик: Климов Владислав Александрович +7 (900) 409-12-78
Сопровождающий на объекте: Серых Наталья Сергеевна 8-924-853-6666</t>
  </si>
  <si>
    <t>ТСО. Необходимо установить розетку СКС для подключения ІР видеокамеры ТСВ.</t>
  </si>
  <si>
    <t>https://disk.yandex.ru/d/0xqDVsYe6AKGuA</t>
  </si>
  <si>
    <t>УБ-7461-40</t>
  </si>
  <si>
    <t xml:space="preserve"> г. Новый Уренгой, ул. Таежная, ЗОА, 2-ой этаж, Кабинет - 27</t>
  </si>
  <si>
    <t>Заказчик: Урманшин Айдар Айратович 8-922-099-7987
Сопровождающий на объекте: Комилова Альфия Закарьевна 8-980-936-0336</t>
  </si>
  <si>
    <t>Требуется монтаж 4 портов для двух доп. рабочих мест</t>
  </si>
  <si>
    <t>https://disk.yandex.ru/d/znyVp3cSkmJrOQ</t>
  </si>
  <si>
    <t>СРБ-4241-29</t>
  </si>
  <si>
    <t xml:space="preserve"> г Киров ул Пролетарская 50 1-ый этаж Кабинет - 1</t>
  </si>
  <si>
    <t>Заказчик: +7 (910) 707-78-17
Сопровождающий на объекте: Жиркин Максим Сергеевич, +7(910)520-08-21</t>
  </si>
  <si>
    <t>Подключение СУО, УС, МФУ, ЖК или \Wi-fi. Добрый день. Необходимо организовать по 3 розетки СКС для подключения установленных УС 60033449, 60033473. На текущий момент УС работают на СДМАН</t>
  </si>
  <si>
    <t>https://disk.yandex.ru/d/qt7h7LHsr63T1Q</t>
  </si>
  <si>
    <t>СЗБ-3313-46</t>
  </si>
  <si>
    <t>0091</t>
  </si>
  <si>
    <t>Заказчик: Костенко Юрий Александрович +7 (904) 236-98-74
Сопровождающий на объекте: Харебашвили Мария Сергеевна 8-909-120-2635</t>
  </si>
  <si>
    <t>Протянуть  кабель  типа  витая  пара  2*2*0,5  от  стойки  до  прибора  СОТС  и  смонтировать  коробку  для подключения прибора СОТС к ЛВС банка.</t>
  </si>
  <si>
    <t>https://disk.yandex.ru/d/pED0TSg-OxmR_g</t>
  </si>
  <si>
    <t>СРБ-3105-04</t>
  </si>
  <si>
    <t>г Тверь пр-кт Калинина 19 1-ый этаж Операционный зал - 01.03</t>
  </si>
  <si>
    <t>Заказчик: +7 (996) 922-08-57 Дудина Анастасия Станиславовна
Сопровождающий на объекте: +7 (996) 922-08-57 Дудина Анастасия Станиславовна</t>
  </si>
  <si>
    <t>Требуется монтаж 1 порт для ССМ</t>
  </si>
  <si>
    <t>https://disk.yandex.ru/d/ShRto8nWLNUcDQ</t>
  </si>
  <si>
    <t xml:space="preserve"> СРБ-4261-40</t>
  </si>
  <si>
    <t>Рязань, улица Дзержинского, 33</t>
  </si>
  <si>
    <t>Заказчик: Рошка Штефан +7 (903) 557-22-88
Сопровождающий на объекте: Мишина Пелагея Валерьевна 8-952-125-2614</t>
  </si>
  <si>
    <t>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 Зелёный крестик: касса. Красный крестик: серверная</t>
  </si>
  <si>
    <t>https://disk.yandex.ru/d/EasHGy-FGpjCYA</t>
  </si>
  <si>
    <t>СЗБ-3313-47</t>
  </si>
  <si>
    <t xml:space="preserve"> г  Ухта  пр-кт  Ленина  75  1-ый  этаж  Кроссовая  (для  размещения оборудования связи) - 49</t>
  </si>
  <si>
    <t>Заказчик: Костенко Юрий Александрович+7 (904) 236-98-74
Сопровождающий на объекте: Чубатюк Ирина Андреевна 8-912-155-3454</t>
  </si>
  <si>
    <t>ТСО.  Проложить  2  кабеля  типа  &amp;цио!;витая  пара&amp;циоі;  от  серверной  ВСП  до  серверной  КИЦ.  Поставить розетки.</t>
  </si>
  <si>
    <t>https://disk.yandex.ru/d/nHBPQPnt0eZItQ</t>
  </si>
  <si>
    <t>СИБ-8288-04</t>
  </si>
  <si>
    <t>с Манжерок ул Ленинская 2 1-ый этаж Клиентский зал по
обслуживанию ФЛ/ЮЛ -102</t>
  </si>
  <si>
    <t>Заказчик: Минаева Ирина Александровна +7 (980) 112-01-63
Сопровождающий на объекте: Ленский Антон Евгеньевич 8-983-327-4739</t>
  </si>
  <si>
    <t>ТСО. дополнительная камера</t>
  </si>
  <si>
    <t>https://disk.yandex.ru/d/GI9yJRqxcU1EjQ</t>
  </si>
  <si>
    <t>СИБ-3355-111</t>
  </si>
  <si>
    <t>г Бийск ул Владимира Ленина зд153</t>
  </si>
  <si>
    <t>Заказчик: Минаева Ирина Александровна+7 (980) 112-01-63
Сопровождающий на объекте: Созинова Людмила Александровна 8-909-506-8694</t>
  </si>
  <si>
    <t>на 1м этаже на посту охраны установить розетку на 1 порт для ПК Бастион</t>
  </si>
  <si>
    <t>https://disk.yandex.ru/d/QQMIUzrjAvHM_Q</t>
  </si>
  <si>
    <t xml:space="preserve"> п Лахколампи ул Северная 1</t>
  </si>
  <si>
    <t>Монтаж напольного ТКШ размером не более 22U: 1 шт.</t>
  </si>
  <si>
    <t>Необходимо  установить  банковский  ТКШ.  Тип  монтажа-  настенный  (над  сейфом);  А  также  требуется- монтаж 5 новых портов СКС для РМ.</t>
  </si>
  <si>
    <t xml:space="preserve">ЦЧБ-8353-25 </t>
  </si>
  <si>
    <t>Многофункциональное здание; № 8595_018 г Орёл ул
Комсомольская 66</t>
  </si>
  <si>
    <t>Заказчик: Огаров Андрей Александрович
Сопровождающий  на  объекте:  Серпиянов  Павел  Викторович,  +7-980-899-0562,  СБС  Булгаков  Сергей Владимирович, +7(910)301-35-05</t>
  </si>
  <si>
    <t>подключение скс omega трех новых рабочих мест 12 портов для РМ</t>
  </si>
  <si>
    <t>https://disk.yandex.ru/d/IMosKfLTtsTRnw</t>
  </si>
  <si>
    <t>СРБ-4244-48</t>
  </si>
  <si>
    <t xml:space="preserve"> г.  Донской,  мкр  Центральный,  ул.  Калинина,  21,  2  этаж, спорт, зал. 12</t>
  </si>
  <si>
    <t>Заказчик: Зенков Виктор Викторович 8-910-166-2065
Сопровождающий на объекте: Ивашкеев Владимир Юрьевич +7-980-720-0627</t>
  </si>
  <si>
    <t>Требуется монтаж СКС для подключения ѴК-тренажеров</t>
  </si>
  <si>
    <t>https://disk.yandex.ru/d/2lsIZvZYEgPQrw</t>
  </si>
  <si>
    <t>СЗБ-8294-42</t>
  </si>
  <si>
    <t>г Каргополь наб им Баранова 32 1-ый этаж Клиентский зал по
обслуживанию ФЛ/ЮЛ - 1</t>
  </si>
  <si>
    <t>Заказчик: Сошнева Ксения Александровна
Сопровождающий на объекте: Сошнева Ксения Александровна 8-931-416-3114</t>
  </si>
  <si>
    <t>https://disk.yandex.ru/d/usGRxatDotHi5A</t>
  </si>
  <si>
    <t>СЗБ-8382-54</t>
  </si>
  <si>
    <t xml:space="preserve"> д Сурково ул Новая 27а</t>
  </si>
  <si>
    <t>Перенос кроссового помещения. Для переноса оборудования ТСО в общий шкаф ВСП необходимо 
перенести линии от видео камер из Шкафа ТСВ (1) в Новый шкаф (2). Также проложить одну линию от
места размещения АСО в Новый шкаф(2). Схема расположения приложена. /Сейчас новые линии для ТСВ заведены в шкаф 1 (Шкаф ТСВ), необходимо чтобы новые линии приходили в шкаф 2 (Новый шкаф)(старый заказ СЗБ-8382-12)</t>
  </si>
  <si>
    <t>Заказчик: Легчанов Сергей Анатольевич
Сопровождающий на объекте: Соловьева Светлана Михайловна 8-960-295-3060</t>
  </si>
  <si>
    <t>https://disk.yandex.ru/d/P4IFBOQWwXt4pQ</t>
  </si>
  <si>
    <t>СЗБ-3313-48</t>
  </si>
  <si>
    <t>78</t>
  </si>
  <si>
    <t xml:space="preserve"> г Сыктывкар, Петрозаводская улица, 27/3</t>
  </si>
  <si>
    <t>Заказчик: Рошка Штефан +7 (903) 557-22-88
Сопровождающий на объекте: Попов Сергей Алексеевич, +7(912)191-88-89</t>
  </si>
  <si>
    <t>Требуется создание 1 порта СКС для подключения точки доступа АѴіГі обозначенной на схеме цифрой 5 в красном круге.</t>
  </si>
  <si>
    <t>https://disk.yandex.ru/d/49TE0O8Uhv_d5A</t>
  </si>
  <si>
    <t xml:space="preserve">СЗБ-8344-13 </t>
  </si>
  <si>
    <t xml:space="preserve"> г  Великий  Новгород  ул  Большая  Московская  110/2  1-ый  этаж Операционный зал - 2.1</t>
  </si>
  <si>
    <t>Заказчик: Лаврентьев Игорь Анатольевич +7 (911) 602-05-01
Сопровождающий на объекте: Рюхина Яна Сергеевна 8-951-728-0867</t>
  </si>
  <si>
    <t>Новое рабочее место. Для временного размещения на территории ВСП № 8629/01422, расположенного по адресу г. ВЕликий Новгород, ул. Б.Московская, д. 2/110 необходимо организовать 3 рабочих места (РМ-1, РМ-2 и РМ-3) в соответствии с планировкой из вложения. На каждое рабочее место устанавливается 3 порта СКС (розетки И.1-45 саі. 5е). Кросоовый шкаф располагается в помещении № 8 (ТКШ).</t>
  </si>
  <si>
    <t>https://disk.yandex.ru/d/wDILvZMr2ou7tQ</t>
  </si>
  <si>
    <t>СИБ-3356-84</t>
  </si>
  <si>
    <t>г Красноярск ул Щорса 15 1-ый этаж Клиентский зал по
обслуживанию ФЛ/ЮЛ -1</t>
  </si>
  <si>
    <t>Заказчик: Фимушкин Андрей Олегович +7 (999) 783-44-93
Сопровождающий на объекте: Ведерникова Наталья Андреевна 8-913-571-5058</t>
  </si>
  <si>
    <t xml:space="preserve">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 </t>
  </si>
  <si>
    <t>https://disk.yandex.ru/d/sOpJRntGZaxMlA</t>
  </si>
  <si>
    <t>СИБ-3357-13</t>
  </si>
  <si>
    <t xml:space="preserve"> г  Черногорок  ул Советская 37 1-ый этаж Клиентский зал по
обслуживанию ФЛ/ЮЛ -1</t>
  </si>
  <si>
    <t>Заказчик: Фимушкин Андрей Олегович +7 (999) 783-44-93
Сопровождающий на объекте: Назарова Инга Николаевна 8-983-199-6254</t>
  </si>
  <si>
    <t>https://disk.yandex.ru/d/_zjqxao9FJur8A</t>
  </si>
  <si>
    <t>СИБ-3355-112</t>
  </si>
  <si>
    <t>ст Ребриха ул Касмалинская влд 13</t>
  </si>
  <si>
    <t>Заказчик: Агафонов Сергей Юрьевич 8-983-600-3070
Сопровождающий на объекте: Быковских Василина Геннадьевна 8-906-960-2611</t>
  </si>
  <si>
    <t>Требуется  создать  сетевую  розетку  на  рабочем  месте  сотрудника  ВСП  для  подключения  стационарного телефона.</t>
  </si>
  <si>
    <t>https://disk.yandex.ru/d/egAVHNQRabV1Dg</t>
  </si>
  <si>
    <t>ЦЧБ-8353-24</t>
  </si>
  <si>
    <t>г Орёл ул Полесская 10 1-ый этаж Помещение КИЦ - 49</t>
  </si>
  <si>
    <t>Заказчик: Вилинский Павел Валерьевич 8-985-339-9622
Сопровождающий на объекте: Стебакова Галина Анатольевна +7 (919) 208-75-30</t>
  </si>
  <si>
    <t>Необходимо организовать 1 розетку под Wi-fi (АР08). СКС делаем согласно координатам указанным в плане! Отклонение от плана требует согласование с \wi-fi отделом (Вилинский Павел 8-985-33-99-622).</t>
  </si>
  <si>
    <t>https://disk.yandex.ru/d/yOU0jWLx4e59JQ</t>
  </si>
  <si>
    <t xml:space="preserve">ЦЧБ-8383-25 </t>
  </si>
  <si>
    <t>г. Железногорск, ул. Гайдара, 5, КИЦ</t>
  </si>
  <si>
    <t>Заказчик: Вилинский Павел 8-985-33-99-622
Сопровождающий на объекте: Прокопенко Андрей Александрович 8-920-265-7852</t>
  </si>
  <si>
    <t>Необходимо  организовать 1  розетку  под \wi-fi (АР04) в гараже.  СКС делаем согласно  координатам указанным в плане! Отклонение от плана требует согласование с wi-fi отделом (Вилинский Павел 8-985-33-99-622).</t>
  </si>
  <si>
    <t>https://disk.yandex.ru/d/r26zRo9acu79Ow</t>
  </si>
  <si>
    <t xml:space="preserve"> ББ-2932-53</t>
  </si>
  <si>
    <t>Заказчик: Фимушкин Андрей Олегович +7 (999) 783-44-93
Сопровождающий на объекте: Аннамамедова Анна Владимировна 8-964-464-0602</t>
  </si>
  <si>
    <t>Подключение СУО, УС, МФУ, ЖК или wi-fi. требуется розетка СКС (1 шт.) для подключения точки доступа (ТД) \wi-fi в кассовом узле ВСП. Дополнительный порт (1шт) в кассе (синий круг АР5 на схеме) нужно 
разместить на потолке для установки ТД \fi.</t>
  </si>
  <si>
    <t>https://disk.yandex.ru/d/XJAZmqEsX96rmA</t>
  </si>
  <si>
    <t>СИБ-3356-85</t>
  </si>
  <si>
    <t>пгт Емельяново ул Кооперативная 2А 1-ый этаж Клиентский зал по обслуживанию ФЛ/ЮЛ -1</t>
  </si>
  <si>
    <t>Заказчик: Фимушкин Андрей Олегович +7 (999) 783-44-93
Сопровождающий на объекте: Выборова Дарья Вячеславовна 8-923-288-0479</t>
  </si>
  <si>
    <t>Подключение СУО, УС, МФУ, ЖК или \wi-fi. требуется розетка СКС (1 шт.) для подключения точки доступа (ТД) \wi-fi в кассовом узле ВСП. Дополнительный порт (1шт) в кассе (синий круг АР9 на схеме) нужно разместить на потолке для установки ТД \wi-fi</t>
  </si>
  <si>
    <t>https://disk.yandex.ru/d/LpFm9dMk5PlBhg</t>
  </si>
  <si>
    <t>ЦЧБ-3549-45</t>
  </si>
  <si>
    <t>г Липецк ул Моршанская 4 1-ый этаж Операционный зал - 2</t>
  </si>
  <si>
    <t>Заказчик: Вронских Алексей Александрович
Сопровождающий на объекте: Шарапова Елена Анатольевна 8-904-690-5978</t>
  </si>
  <si>
    <t>Подключение СУО,  УС,  МФУ,  ЖК  или \wi-fi.  Требуется  смонтировать 3 розетки СКС в помещение ВСП, для подключения точек доступа wi-fi</t>
  </si>
  <si>
    <t>https://disk.yandex.ru/d/hDDQNGueICrE4Q</t>
  </si>
  <si>
    <t xml:space="preserve">СИБ-3353-66 </t>
  </si>
  <si>
    <t>г Кемерово пр-кт Шахтеров 97 1-ый этаж Касса - 1/14</t>
  </si>
  <si>
    <t>Заказчик: Горбенко Ольга Сергеевна 8-951-594-0423
Сопровождающий на объекте: Горбенко Ольга Сергеевна 8-951-594-0423</t>
  </si>
  <si>
    <t>Требуется монтаж &lt; 1 &gt; порта СКС для подключения ТД Wi-fi в кассе. 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</si>
  <si>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https://disk.yandex.ru/d/0TOFc7vaVeUq8w</t>
  </si>
  <si>
    <t>СРБ-3105-05</t>
  </si>
  <si>
    <t>с  Лесное  ул  Дзержинского  29  1-ый  этаж  Клиентский  зал  по
обслуживанию ФЛ/ЮЛ - 01.01.</t>
  </si>
  <si>
    <t>Заказчик: Воробьёва Любовь Алексеевна 8-920-151-9792
Сопровождающий на объекте: Воробьёва Любовь Алексеевна 8-920-151-9792</t>
  </si>
  <si>
    <t>Требуется монтаж &lt; 3 &gt; порта СКС для подключения ТД wi-fi. Подключение СУО, УС, МФУ, ЖК или wi-fi. Требуются 3 розетки СКС в ВСП, для подключения 3 точек доступа wi-fi. Местоположение обозначено на
плане желтыми кружками с цифрами 1,2,3 X- ТКШ</t>
  </si>
  <si>
    <t>https://disk.yandex.ru/d/w2X9uqZN_bHtbw</t>
  </si>
  <si>
    <t>ЦЧБ-3549-46</t>
  </si>
  <si>
    <t xml:space="preserve"> г Липецк ул Опытная 17 1-ый этаж Операционный зал - 2</t>
  </si>
  <si>
    <t>Заказчик: Вронских Алексей Александрович +7 (999) 999-99-99
Сопровождающий на объекте: Блажко Ольга Семеновна 8-950-809-3842</t>
  </si>
  <si>
    <t>Подключение СУО, УС, МФУ, ЖК или \wi-fi. Требуется смонтировать 3 розетки СКС в помещение ВСП, для подключения точек доступа wi-fi. Местоположение обозначено на плане желтыми кружками с цифрами</t>
  </si>
  <si>
    <t>https://disk.yandex.ru/d/JgJh2HiZhSK1XQ</t>
  </si>
  <si>
    <t>СЗБ-8336-13</t>
  </si>
  <si>
    <t>г. Мурманск, жилрайон Росляково, ул, Заводская, 13/1</t>
  </si>
  <si>
    <t>Заказчик: Вронских Алексей Александрович 8-557-52433
Сопровождающий на объекте: Собакарь Вера Александровна 8-911-342-7762</t>
  </si>
  <si>
    <t>Требуется  смонтировать  2  розетки  СКС  в  помещение ВСП,  для подключения точек доступа  \ѵі-Гі. Местоположение обозначено на плане желтыми кружками с цифрами.</t>
  </si>
  <si>
    <t>https://disk.yandex.ru/d/-M1LeOm-tL6dIg</t>
  </si>
  <si>
    <t>ЦЧБ-8383-26</t>
  </si>
  <si>
    <t xml:space="preserve">  г  Курск  ул  Ленина  зд67  Цокольный  этаж  Спортивный  зал -22</t>
  </si>
  <si>
    <t>Заказчик: Грачев Алексей Валерьевич 8-910-740-0628
Сопровождающий  на  объекте:  Герасенков  Вячеслав  Сергеевич  (406581)  +7  (891)  031-16-97  Халявин  Игорь Николаевич, +7(915)516-76-58</t>
  </si>
  <si>
    <t>Новое рабочее место, установка системы виртуальной реальности</t>
  </si>
  <si>
    <t>https://disk.yandex.ru/d/eIF8_QFolyitTw</t>
  </si>
  <si>
    <t>СИБ-3358-85</t>
  </si>
  <si>
    <t>Административное здание г Омск ул Маршала Жукова 4/2 3-ий этаж корпус 19,20,23П Серверная - 2.3.В.18</t>
  </si>
  <si>
    <t>Заказчик: Синицин Иван Александрович , +7 (913) 150-35-45
Сопровождающий на объекте: Сачков Александр Леонидович, +7(983)110-02-36</t>
  </si>
  <si>
    <t>Восстановление 16  портов.Перенесли патч-панель в ТКШ..  ТКП №314,  ТКШ №9.  Существует патч-панель, которая находится в лотке, длины подключенных в ней патч-кордов, не хватает, чтобы завести патч-панель в ТКШ,  необходимо  заменить патч-панель на новую,  установить ее в ТКШ Подробности у  сотрудников ТЗС при начале работ в серверной</t>
  </si>
  <si>
    <t>https://disk.yandex.ru/d/C_Jq5RqCnsSSrg</t>
  </si>
  <si>
    <t>СЗБ-8382-55</t>
  </si>
  <si>
    <t xml:space="preserve"> д. Шулма ул Центральная 15</t>
  </si>
  <si>
    <t>Необходимо  демонтировать  и  перенести  шкаф  1  на  место  2(при  этом  выполнить  демонитаж  ТКШ2  с переносом патч панелелй в ТКШ 1+5 новых портов СКС)</t>
  </si>
  <si>
    <t>https://disk.yandex.ru/d/KUwGzJuOGCH6Sg</t>
  </si>
  <si>
    <t>СИБ-3355-113</t>
  </si>
  <si>
    <t>г Барнаул пр-кт Комсомольский 106А 3-ий этаж Кабинет
руководителя - 2</t>
  </si>
  <si>
    <t>Заказчик: Чертыковцев Евгений Владимирович +7 (919) 804-55-83
Сопровождающий на объекте: Кулагин Вячеслав Александрович, +7(983)387-73-62</t>
  </si>
  <si>
    <t>Подключение СУО, УС, МФУ, ЖК или wi-fi. необходимо создание СКС для монтажа ТД 17 согласно плана, выделена зеленым</t>
  </si>
  <si>
    <t>https://disk.yandex.ru/d/oHt_hiHjzFRWIg</t>
  </si>
  <si>
    <t xml:space="preserve">да </t>
  </si>
  <si>
    <t>ВВБ-3136-64</t>
  </si>
  <si>
    <t>Заказчик: Легчанов Сергей Анатольевич 8-921-713-2782
Сопровождающий на объекте: Долотина Наталья Викторовна</t>
  </si>
  <si>
    <t>УБ-7461-42</t>
  </si>
  <si>
    <t>Заказчик: Конев Евгений Николаевич +7 (932) 092-09-62
Сопровождающий на объекте: Колебошин Артем Евгеньевич, +7(912)421-94-61</t>
  </si>
  <si>
    <t>Модернизация оборудования в целевые сети ТСО</t>
  </si>
  <si>
    <t>https://disk.yandex.ru/d/EDBXNZfetejzEw</t>
  </si>
  <si>
    <t>ЦЧБ-8353-26</t>
  </si>
  <si>
    <t>пгт Шаблыкино ул Ленина 7 1-ый этаж Клиентский зал по
обслуживанию ФЛ/ЮЛ -14</t>
  </si>
  <si>
    <t>Заказчик: Мария Валерьевна 8-920-800-4844
Сопровождающий на объекте: +7 (999) 999-99-99</t>
  </si>
  <si>
    <t>Требуется  смонтировать  2  розетки  СКС  в  помещение  ВСП,  для  подключения  точек  доступа  \ѵі-й. Местоположение обозначено на плане желтыми кружками с цифрами.</t>
  </si>
  <si>
    <t>https://disk.yandex.ru/d/gmvhjMi2NtAu8w</t>
  </si>
  <si>
    <t xml:space="preserve">ВВБ-3137-43 </t>
  </si>
  <si>
    <t xml:space="preserve"> с Нылга ул Гагарина 50 1-ый этаж Клиентский зал по
обслуживанию ФЛ/ЮЛ -1</t>
  </si>
  <si>
    <t>Заказчик: Вронских Алексей Александрович 8-55752433
Сопровождающий на объекте: Прозорова Людмила Николаевна 8-950-158-1113</t>
  </si>
  <si>
    <t>https://disk.yandex.ru/d/Eo786dHDNe578w</t>
  </si>
  <si>
    <t>СРБ-3105-06</t>
  </si>
  <si>
    <t xml:space="preserve"> г  Весьегонск  ул  Советская  91а  1-ый  этаж  Клиентский  зал  по
обслуживанию ФЛ/ЮЛ - 01.2</t>
  </si>
  <si>
    <t>Заказчик: Вронских Алексей Александрович +7 (999) 999-99-99
Сопровождающий на объекте: Воробьёва Елена Рудольфовна 8-910-844-6930</t>
  </si>
  <si>
    <t>Подключение СУО, УС, МФУ, ЖК или \wi-fi. Требуются 2 розетки СКС для подключения точек доступа wi-fi. Местоположение обозначено на плане желтыми кружками с цифрами 1 и 2</t>
  </si>
  <si>
    <t>https://disk.yandex.ru/d/Xw2cqVzUOeN69g</t>
  </si>
  <si>
    <t>https://disk.yandex.ru/d/3OLXYak8CMzLgw</t>
  </si>
  <si>
    <t>СЗБ-8371-23</t>
  </si>
  <si>
    <t>пгт Пиндуши ул Ленина 8 1-ый этаж Клиентский зал по
обслуживанию ФЛ/ЮЛ -1</t>
  </si>
  <si>
    <t>Заказчик: Вронских Алексей Александрович +7 (999) 999-99-99
Сопровождающий на объекте: Скавинская Ольга Валентиновна 8-921-702-7599</t>
  </si>
  <si>
    <t>Подключение СУО, УС, МФУ, ЖК или wi-fi. Требуется 2 розетки СКС в помещение ВСП, для подключения точек доступа wi-fi. Местоположение обозначено на плане желтыми кружками</t>
  </si>
  <si>
    <t>https://disk.yandex.ru/d/miipIhm6ZEOx9A</t>
  </si>
  <si>
    <t>СЗБ-8371-22</t>
  </si>
  <si>
    <t xml:space="preserve"> пгт Чупа, ул. Пионерская, 74</t>
  </si>
  <si>
    <t>Заказчик: Вронских Алексей Александрович 8-557-52433
Сопровождающий на объекте: Цыкарева Ксения Федоровна 8-911-427-2883</t>
  </si>
  <si>
    <t>Требуется  2  розетки  СКС  в  помещение  ВСП,  для  подключения  точек  доступа Wi-fi.  Местоположение обозначено на плане желтыми кружками</t>
  </si>
  <si>
    <t>https://disk.yandex.ru/d/v8xyO7yoQ1ZInA</t>
  </si>
  <si>
    <t>ЦЧБ-3545-82</t>
  </si>
  <si>
    <t>Заказчик: Кашников Максим Анатольевич 8-906-776-4007
Сопровождающий на объекте: Стольный Антон Анатольевич, +7(910)340-00-91 СБС</t>
  </si>
  <si>
    <t>Новое рабочее место на посту охраны</t>
  </si>
  <si>
    <t>https://disk.yandex.ru/d/7JGzDjkniZgopA</t>
  </si>
  <si>
    <t>СЗБ-8336-14</t>
  </si>
  <si>
    <t>11.11..2025</t>
  </si>
  <si>
    <t>1342</t>
  </si>
  <si>
    <t xml:space="preserve"> г Мурманск пр-кт Ленина 23к1</t>
  </si>
  <si>
    <t>Заказчик: Бондарева О.С.
Сопровождающий на объекте: Волкова Алена Николаевна (681231) +7-951-295-0173</t>
  </si>
  <si>
    <t>wi-fi для smart-РОS2025 Дополнительный порт (1шт) в кассе на потолке для установки ТД \wi-fi</t>
  </si>
  <si>
    <t>https://disk.yandex.ru/d/3SaImwxveBgAAw</t>
  </si>
  <si>
    <t>СИБ-3358-86</t>
  </si>
  <si>
    <t xml:space="preserve"> г Омск ул Масленникова 62 1-ый этаж Клиентский зал по
обслуживанию ФЛ/ЮЛ -1</t>
  </si>
  <si>
    <t>Заказчик: Тарасов Сергей Сергеевич
Сопровождающий на объекте: Гурина Анастасия Борисовна 8-960-980-7667</t>
  </si>
  <si>
    <t>ТСО.  Необходимо  установить  розетки  СКС  над  банкоматами  в  зоне  самообслуживания  №№  УС  11124303, 60016238, 60016245, 60016264. Работы требуется выполнить до 31.03 2026 года.</t>
  </si>
  <si>
    <t>https://disk.yandex.ru/d/EFBhUfZpxZeWtQ</t>
  </si>
  <si>
    <t xml:space="preserve"> СИБ-3353-67</t>
  </si>
  <si>
    <t>327</t>
  </si>
  <si>
    <t>Салаир, улица Попова, 21а</t>
  </si>
  <si>
    <t>Заказчик: Рошка Штефан +7 (903) 557-22-88
Сопровождающий на объекте: Овчинникова Татьяна Анатольевна 8-908-959-1248</t>
  </si>
  <si>
    <t>Подключение СУО,  УС, МФУ, ЖК или wi-fi. Необходимо создание 4ех портов СКС для подключения 4ех точек доступа Wi-fi</t>
  </si>
  <si>
    <t>https://disk.yandex.ru/d/rkNYloP47Z16Tg</t>
  </si>
  <si>
    <t>УБ-2660-05</t>
  </si>
  <si>
    <t>пгт Зеленоборск ул Октябрьская 3</t>
  </si>
  <si>
    <t>Заказчик: Балух Владимир Сергеевич
Сопровождающий на объекте: Крупеня Мария Викторовна 8-950-519-6261</t>
  </si>
  <si>
    <t>Необходимо  смонтировать  кабельную  трассу  (ЦТР)  от  комутатора  Банка  до  охранного  прибора  СИ  - НОРД. Схема прилагается.</t>
  </si>
  <si>
    <t>https://disk.yandex.ru/d/TDeVajlJHf14dA</t>
  </si>
  <si>
    <t xml:space="preserve"> СЗБ-8344-14 </t>
  </si>
  <si>
    <t xml:space="preserve"> рп Хвойная ул Красных Зорь 23 1-ый этаж Касса - 6</t>
  </si>
  <si>
    <t>Заказчик: +7 (921)024-77-43 Павлова Наталья Валентиновна
Сопровождающий на объекте: +7 (921)024-77-43 Павлова Наталья Валентиновна</t>
  </si>
  <si>
    <t>Требуется монтаж &lt; 1 &gt; порта СКС для подключения ТД  в wi-fi кассе.</t>
  </si>
  <si>
    <t>https://disk.yandex.ru/d/RZ06_MuiJ-etLg</t>
  </si>
  <si>
    <t xml:space="preserve"> ПВБ-7593-39</t>
  </si>
  <si>
    <t xml:space="preserve">перенос </t>
  </si>
  <si>
    <t>ЦЧБ-3545-83</t>
  </si>
  <si>
    <t>г. Воронеж, ул. Ворошилова, Іа, 2 этаж, Переговорная №1</t>
  </si>
  <si>
    <t>Заказчик: Середин Евгений Николаевич 8-910-732-1466
Сопровождающий на объекте: Кузнецов Евгений Юрьевич +7-980-540-2405</t>
  </si>
  <si>
    <t>2  порта  необходимо  разместить в  месте размещения оборудования ВКС  (в  шкафу),  2  порта  в месте размещения ЖК панели, всего 4 порта</t>
  </si>
  <si>
    <t>https://disk.yandex.ru/d/49SAc4i_0HJLHA</t>
  </si>
  <si>
    <t>СИБ-3358-87</t>
  </si>
  <si>
    <t>г Омск ул Тарская 22 1-ый этаж Клиентский зал по
обслуживанию ФЛ/ЮЛ - 2</t>
  </si>
  <si>
    <t>Заказчик: Тарасов Сергей Сергеевич+7 (902) 677-45-10
Сопровождающий на объекте: Михальчук Ольга Валентиновна 8-908-312-8982</t>
  </si>
  <si>
    <t>ТСО.  Необходимо  установить  розетки  СКС  над  банкоматами  в  зоне  самообслуживания  №№  УС  11025104, 11124307. Работы требуется выполнить до 31.03 2026 года.</t>
  </si>
  <si>
    <t>https://disk.yandex.ru/d/H6SNYWA6BdbyuA</t>
  </si>
  <si>
    <t>СИБ-3358-88</t>
  </si>
  <si>
    <t xml:space="preserve"> г Омск ул Гуртьева 37к1 1-ый этаж Клиентский зал по
обслуживанию ФЛ/ЮЛ -1</t>
  </si>
  <si>
    <t>Заказчик: Тарасов Сергей Сергеевич+7 (902) 677-45-10
Сопровождающий на объекте: Коркина Тамара Станиславовна 8-983-623-6735</t>
  </si>
  <si>
    <t>ТСО.  Необходимо  установить  розетки  СКС  над  банкоматами  в  зоне  самообслуживания  №№  УС  60006083, 60016236. Работы требуется выполнить до 31.03 2026 года.</t>
  </si>
  <si>
    <t>https://disk.yandex.ru/d/lvOFSMsUwVi8Eg</t>
  </si>
  <si>
    <t>СИБ-3358-89</t>
  </si>
  <si>
    <t>г Омск пр-кт Сибирский 12 1-ый этаж Клиентский зал по
обслуживанию ФЛ/ЮЛ -1</t>
  </si>
  <si>
    <t>Заказчик: Тарасов Сергей Сергеевич+7 (902) 677-45-10
Сопровождающий на объекте: Помазова Наталья Викторовна 8-913-619-4978</t>
  </si>
  <si>
    <t>ТСО.  Необходимо  установить  розетки  СКС  над  банкоматами  в  зоне  самообслуживания  №№  УС  60016249, 60018172. Работы требуется выполнить до 31.03 2026 года.</t>
  </si>
  <si>
    <t>https://disk.yandex.ru/d/LiVjAkBMNA1xAw</t>
  </si>
  <si>
    <t xml:space="preserve"> УБ-0283-23</t>
  </si>
  <si>
    <t>г Курган ул Куйбышева 108 Этаж: 1-ый этаж Помещение:
Клиентский зал по обслуживанию ФЛ/ЮЛ - 1</t>
  </si>
  <si>
    <t>Заказчик: Зайцева Ольга Анатольевна 8-912-575-6169
Сопровождающий на объекте: Зайцева Ольга Анатольевна 8-912-575-6169</t>
  </si>
  <si>
    <t>https://disk.yandex.ru/d/uVx5MeU3OWwqSw</t>
  </si>
  <si>
    <t>СЗБ-8371-24</t>
  </si>
  <si>
    <t>п Салми ул Свирских дивизий 12 1-ый этаж Клиентский зал по обслуживанию ФЛ/ЮЛ -1</t>
  </si>
  <si>
    <t>Заказчик: Вронских Алексей Александрович 8-55752433
Сопровождающий на объекте: Сумлинова Наталья Васильевна 8-921-463-4083</t>
  </si>
  <si>
    <t>Требуется  2  розетки  СКС  в  помещение  ВСП,  для  подключения  точек  доступа  \wi-fi.  Местоположение обозначено на плане</t>
  </si>
  <si>
    <t>https://disk.yandex.ru/d/7BxVWPZav3AzzA</t>
  </si>
  <si>
    <t>СЗБ-8186-32</t>
  </si>
  <si>
    <t>01686</t>
  </si>
  <si>
    <t xml:space="preserve"> рп Струги Красные ул Советская 16</t>
  </si>
  <si>
    <t>Заказчик:  Маслова  Любовь  Николаевна  79218755346,  Мироненко  Алла  Валерьевна  8-921-114-2156 (Руководитель офиса)
Сопровождающий на объекте: Алла Валерьевна 8-921-114-2156</t>
  </si>
  <si>
    <t>Необходим монтаж 1 порта СКС порта для ССМ</t>
  </si>
  <si>
    <t>https://disk.yandex.ru/d/VaKKAFYaPW287A</t>
  </si>
  <si>
    <t xml:space="preserve">ДВБ-3241-17 </t>
  </si>
  <si>
    <t xml:space="preserve"> г Зея мкр Светлый 98 1-ый этаж Касса - 10</t>
  </si>
  <si>
    <t>Заказчик: Исакова Юлия Игоревна
Сопровождающий на объекте: Исакова Юлия Игоревна 8-924-676-5777</t>
  </si>
  <si>
    <t>Требуется монтаж 2  портов СКС для подключения РО8-терминалов.  Способ монтажа: Скрытый.  Розетка будет монтироваться за фальш-потолком,  поэтому  линию оконечить накладной розеткой плюс патч-корд. Линия от серверной также в гофре впритык к розетке.</t>
  </si>
  <si>
    <t>https://disk.yandex.ru/d/i4p0rr05Ea07dg</t>
  </si>
  <si>
    <t xml:space="preserve">УБ-0283-24 </t>
  </si>
  <si>
    <t xml:space="preserve"> рп  Каргаполье  ул  Клубная  нет  1-ый  этаж  Клиентский  зал  по
обслуживанию ФЛ/ЮЛ - 1</t>
  </si>
  <si>
    <t>Заказчик: Бердюгина Ирина Андреевна
Сопровождающий на объекте: Бердюгина Ирина Андреевна 8-912-578-3765</t>
  </si>
  <si>
    <t>https://disk.yandex.ru/d/NUBbSsDCv0iJRg</t>
  </si>
  <si>
    <t>СЗБ-8186-33</t>
  </si>
  <si>
    <t>ВСП. № 8630 01700 г Великие Луки ул Вокзальная 11</t>
  </si>
  <si>
    <t>Заказчик: Маслова Любовь Николаевна 79218755346
Сопровождающий на объекте: Васильева Наталья Валерьевна 8-911-381-3820</t>
  </si>
  <si>
    <t>Дополнительные порты СКС должны быть смонтированы от ТКШ за потолком армстронг, точка
подключения (информационная розетка) в кабель-канал в тумбе проходя за гипсокартонной стеной для забарьерного пространства (рм 8-11), в комнате пересчета короб кабель-канала отсутствует, монтаж
возможен в врезную или накладную розетку</t>
  </si>
  <si>
    <t>https://disk.yandex.ru/d/dgkV8lUSqj0IGA</t>
  </si>
  <si>
    <t>ЦЧБ-8383-27</t>
  </si>
  <si>
    <t xml:space="preserve"> г Курск ул Карла Маркса 66/3</t>
  </si>
  <si>
    <t>Заказчик: Савенков Григорий Алексеевич (1479178) +7-920-737-4854
Сопровождающий  на  объекте:  Савенков  Григорий  Алексеевич  (1479178)  +7-920-737-4854;  инженер  СБС Пучков Андрей Владимирович, +7(915)512-71-42; Дворковая Наталия Юрьевна (ВСП) 8-996-167-0633</t>
  </si>
  <si>
    <t>Подключение УС (4 порта)</t>
  </si>
  <si>
    <t>https://disk.yandex.ru/d/1NJvuyf1Rb8dGw</t>
  </si>
  <si>
    <t xml:space="preserve">УБ-2660-06 </t>
  </si>
  <si>
    <t xml:space="preserve"> г Сургут ул Энтузиастов 40 1-ый этаж Операционный зал - 11</t>
  </si>
  <si>
    <t>Заказчик: Халамай Ирина Владимировна 8-922-436-0429
Сопровождающий на объекте: Кузичкина Мария Викторовна +7 (912) 518-66-94</t>
  </si>
  <si>
    <t xml:space="preserve">Прошу  смонтировать  3  порта  СКС  на  рабочих  местах  согласно  приложенной  схеме  для  подключения  ССМ. </t>
  </si>
  <si>
    <t>https://disk.yandex.ru/d/FRuAJbj-lPT7ZA</t>
  </si>
  <si>
    <t>ЦЧБ-3545-84</t>
  </si>
  <si>
    <t>г Борисоглебск ул Свободы 176стр1 2-ой этаж Помещение КИЦ</t>
  </si>
  <si>
    <t>Заказчик: Краснолуцкая Наталия Петровна+7 (910) 240-22-33
Сопровождающий на объекте: Тарабрин Михаил Викторович, +7(910)241-40-02</t>
  </si>
  <si>
    <t>Демонтаж . #ДемонтажСБС В рамках задачи по устранению нелегитимного использования сети банка
структурами ДЗО требуется разобрать линии СКС в помещении СБС вне охраняемого периметра Банка. 
Помещение СБС б/н находится на втором этаже здания по адресу Воронежская обл., ул. Свободы, д. 176. СБС арендует помещение у собственника. Количество портов для демонтажа - 5. Номера розеток: 203-9, 203-3, 203-8, Н13, Н9. Скроссированы на порты GЕ1/0/3, GЕ1/0/4, GЕ1/0/16, GЕ 1/0/17, GЕ1/0/44 коммутатора
Банка G9013-ѴSР-АС-00400-004-001 (ІР 102.143.4.1) ВСП 9013/0400 в процессе переформата. По факту демонтажа сверить порты с ТЗС. Мобильный телефон: +7 (910) 240-22-33</t>
  </si>
  <si>
    <t>https://disk.yandex.ru/d/ir7D2HkhWcbeLg</t>
  </si>
  <si>
    <t>СЗБ-8186-34</t>
  </si>
  <si>
    <t>г Псков пр-кт Октябрьский 23/25 1-ый этаж Зона кассиров -145</t>
  </si>
  <si>
    <t>Заказчик: Кузьмин Дмитрий Викторович +7 (911) 363-65-33
Сопровождающий на объекте: Ильин Виталий Владимирович, +7(981)351-40-35</t>
  </si>
  <si>
    <t>Подключение СУО, УС, МФУ, ЖК или wi-fi. Требуется дооснащение двумя кассы пересчета ДО 8630/01868 КИЦ Плесков двумя сетевыми розетками для: 1. Подключение сетевого принтера к рабочему месту старшего кассира по приему-пересчету иностранной валюты, МДМ и слиткам (распечатка
ведомостей, актов, накладок, ярлыков и т.д.); 2. Резерв, для перспективного подключения дополнительной Счетно-сортировальной машины при пересмотре потокового провдения операций по приему-пересчету денежных знаков Банка России.</t>
  </si>
  <si>
    <t>https://disk.yandex.ru/d/pkBMInsqUg7uNw</t>
  </si>
  <si>
    <t>СРБ-4261-38</t>
  </si>
  <si>
    <t>Заказчик: Тимошечкин Владислав Евгеньевич
Сопровождающий на объекте: Селиванов Андрей Владимирович 8-910-641-0812</t>
  </si>
  <si>
    <t>Необходимо  установить  две  розетки  СКС  под  фальш  потолком  в  холле  первого  этажа.  Провода  можно вывести из серверной 2 этажа.</t>
  </si>
  <si>
    <t>https://disk.yandex.ru/d/0GWU0KsIyndIKQ</t>
  </si>
  <si>
    <t xml:space="preserve">ББ-2932-49	</t>
  </si>
  <si>
    <t xml:space="preserve">СИБ-3355-114 </t>
  </si>
  <si>
    <t xml:space="preserve"> с. Покровка, ул. Советская, влд28</t>
  </si>
  <si>
    <t>Заказчик: Сергеева Юлия Андреевна 8-909-876-2916
Сопровождающий на объекте: Шандаева Яна Ивановна 8-983-174-7472</t>
  </si>
  <si>
    <t>Требуется смонтировать 6 портов СКС (4 РМ + 2 ОТСО) - две линии от нашего ТКШ к ТКШ ОТСО. Во вложении схема монтажа портов и фото с ВСП после установки банковского ТКШ 22.10.2025. Важно, ВСП работает 1 раз в месяц по 4 часа, следующий рабочий день 26.11.2025 с 12:15 по 16:15.</t>
  </si>
  <si>
    <t>https://disk.yandex.ru/d/UIGq3F6RTIUluw</t>
  </si>
  <si>
    <t>СИБ-3353-68</t>
  </si>
  <si>
    <t>0292</t>
  </si>
  <si>
    <t xml:space="preserve"> г Ленинск-Кузнецкий пр-кт Кирова 114</t>
  </si>
  <si>
    <t>Заказчик: Денис Игоревич +7 (950) 272-48-56
Сопровождающий на объекте:</t>
  </si>
  <si>
    <t>Оснащение 4 рабочих мест менеджеров по продажам</t>
  </si>
  <si>
    <t>https://disk.yandex.ru/d/0AsY7GXeHFKaXQ</t>
  </si>
  <si>
    <t xml:space="preserve">ЦЧБ-8383-28 </t>
  </si>
  <si>
    <t>Заказчик: Шлыков Евгений Сергеевич 79521080296
Сопровождающий на объекте: Обухова Наталья Викторовна 8-999-606-5286</t>
  </si>
  <si>
    <t>Необходим  монтаж  СКС-розетки  в  месте  пересчета  (отмечено  стрелкой  во  вложенном  плане)  в  ВСП 8596/0108 для последующего подключения счетно-сортировальной машины.</t>
  </si>
  <si>
    <t>https://disk.yandex.ru/d/PZ_SPKLkd_oe7A</t>
  </si>
  <si>
    <t xml:space="preserve">СРБ-8255-45 </t>
  </si>
  <si>
    <t>Заказчик: Якубович Владимир Евгеньевич 79307240290
Сопровождающий на объекте: Венер Вероника Владимировна (Рук. ВСП) +7 910 331 22 39</t>
  </si>
  <si>
    <t>https://disk.yandex.ru/d/0Gcjhf2uwjPA_A</t>
  </si>
  <si>
    <t>ЦЧБ-8383-29</t>
  </si>
  <si>
    <t xml:space="preserve"> г Курск ул Ленина зд 67</t>
  </si>
  <si>
    <t>Заказчик: Шлыков Евгений Сергеевич 79521080296
Сопровождающий на объекте: Мурат-Дурдыева Ольга Борисовна 8-910-313-2730</t>
  </si>
  <si>
    <t>Необходим  монтаж  2-х  СКС-розеток  в  кассе  и  месте  пересчета,  для  последующего  подключения  к  сети счетно-сортировальных машин.</t>
  </si>
  <si>
    <t>https://disk.yandex.ru/d/k7i5BeMpLqWEQA</t>
  </si>
  <si>
    <t>УБ-2660-07</t>
  </si>
  <si>
    <t>г Мегион ул Нефтяников 4 1-ый этаж Клиентский зал по
обслуживанию ФЛ/ЮЛ -1</t>
  </si>
  <si>
    <t>Заказчик: Курганова Татьяна Геннадьевна+7 (982) 190-06-65
Сопровождающий на объекте: Курганова Татьяна Геннадьевна 8-982-190-0665</t>
  </si>
  <si>
    <t>Подключение СУО, УС, МФУ, ЖК или wi-fi. #ССМ2025_Доп.объем_Ноябрь</t>
  </si>
  <si>
    <t>https://disk.yandex.ru/d/l6QennPR5spFyA</t>
  </si>
  <si>
    <t>ДВБ-3241-10</t>
  </si>
  <si>
    <t>Склад г Благовещенск ул Мостовая 119</t>
  </si>
  <si>
    <t>Заказчик: Нестеров Александр Станиславович 8-914-040-3777
Сопровождающий на объекте: Леваев Алексей Александрович, +7(914)557-02-69</t>
  </si>
  <si>
    <t>В складском помещении необходимо  11  розеток для подключения камер,  на высоте 3  м,  стена профильное листовое железо, 3 камеры с внешней стороны (на улице) (монтировать максимально близко к точке, внутри помещения). И 4 порта в кабинете кладовщика.</t>
  </si>
  <si>
    <t>https://disk.yandex.ru/d/2Btmw4G3RlCmkg</t>
  </si>
  <si>
    <t xml:space="preserve">СЗБ-8294-43 </t>
  </si>
  <si>
    <t>г Архангельск ул Воскресенская 99 1-ый этаж Место для пересчета ценностей ОКР - 1/26</t>
  </si>
  <si>
    <t>Заказчик: Жимирикин Игорь Сергеевич +7 (960) 019-77-16
Сопровождающий на объекте: Пех Ирина Юрьевна 8-911-680-3614</t>
  </si>
  <si>
    <t>ТСО. ДО 8637/0166 предсейфовая (план во вложении). Необходимо установить в помещении предсейфовая, на потолке, СКС розетку в количестве 1 шт. Будет использована для подключения охранного прибора. 
Подключить СКС розетку в коммутатор банка (домен omega).</t>
  </si>
  <si>
    <t>https://disk.yandex.ru/d/TXXxaC65eSTf0w</t>
  </si>
  <si>
    <t>ЦЧБ-3545-86</t>
  </si>
  <si>
    <t>г Воронеж ул 9 Января 233/35 1-ый этаж кабинет 1</t>
  </si>
  <si>
    <t>Заказчик: Черников Роман Дмитриевич 8-910-345-6806 срвсимен
Сопровождающий на объекте: Денисов Роман Юрьевич 8-908-134-2329 РО</t>
  </si>
  <si>
    <t>Новое РМ, компьютер, телефон, принтер</t>
  </si>
  <si>
    <t>https://disk.yandex.ru/d/9RbATHqKQqTuYQ</t>
  </si>
  <si>
    <t>СЗБ-8371-26</t>
  </si>
  <si>
    <t>1677</t>
  </si>
  <si>
    <t xml:space="preserve"> Пудож, улица Ленина, 72а</t>
  </si>
  <si>
    <t>Заказчик: +7 (792) 460-67-55
Сопровождающий на объекте: Насонова Александра Ивановна 8-921-224-5387</t>
  </si>
  <si>
    <t>#ДемонтажСБС Требуется провести работы по демонтажу портов СКС инфраструктуры СБС, находящейся не на площадках банка: СЗБ, Республика Карелия,Пудож ул. Ленина, д. 72 2 этаж, помещение 25, в котором располагаются сотрудник ООО СБС Порты СК к демонтажу: Е11, Е12, Е13 Контакт от СБС - Самусенко Дмитрий Иванович, +7(911)412-76-16</t>
  </si>
  <si>
    <t>https://disk.yandex.ru/d/qt4tV1sEXYv77A</t>
  </si>
  <si>
    <t xml:space="preserve">СИБ-3356-86 </t>
  </si>
  <si>
    <t>г Ачинск мкр 8-й 6 Этаж: Цокольный этаж Помещение: Учебная аудитория - 40</t>
  </si>
  <si>
    <t>Заказчик: Стельников Александр Анатольевич +7 (923) 379-00-01
Сопровождающий на объекте: Черных Николай Васильевич, +7(913)832-25-56</t>
  </si>
  <si>
    <t>Перенос СКС порта.Новое рабочее место.Установка ѴК тренажера</t>
  </si>
  <si>
    <t>https://disk.yandex.ru/d/B_FIhDDxCrxfDQ</t>
  </si>
  <si>
    <t>СРБ-3105-07</t>
  </si>
  <si>
    <t>Заказчик: Павлов Евгений Николаевич +7 (965) 179-54-13
Сопровождающий на объекте: Воробьёва Елена Рудольфовна 8-910-844-6930</t>
  </si>
  <si>
    <t>Необходим монтаж 1 порта ССМ</t>
  </si>
  <si>
    <t>https://disk.yandex.ru/d/CHXyLzoHOti_zg</t>
  </si>
  <si>
    <t>ЦЧБ-3545-85</t>
  </si>
  <si>
    <t xml:space="preserve"> г. Борисоглебск, ул. Свободы, 176стр1, 2 этаж, пом. СБС</t>
  </si>
  <si>
    <t>Заказчик: Краснолуцкая Наталия Петровна 8-910-240-2233
Сопровождающий на объекте: Карелина Татьяна Анатольевна 8-950-752-3724</t>
  </si>
  <si>
    <t>#ДемонтажСБС В рамках задачи по устранению нелегитимного использования сети банка структурами ДЗО требуется разобрать линии СКС в помещении СБС вне охраняемого периметра Банка. Помещение СБС б/н находится на втором этаже здания по адресу Воронежская обл., ул. Свободы, д.176. СБС
арендует помещение у собственника. Количество портов для демонтажа - 5. Номера розеток: 203-9, 203-3, 203-8, Н13, Н9. Скроссированы на порты GЕ1/0/3, GІЕ 1/0/4, GЕ1/0/16, GЕ 1/0/17, GЕ1/0/44 коммутатора Банка G9013-ѴSР-АС-00400-004-001 (ІР 102.143.4.1) ВСП 9013/0400 в процессе переформата. По факту демонтажа сверить порты с ТЗС.</t>
  </si>
  <si>
    <t>https://disk.yandex.ru/d/mzvZ_7r8jcQoHg</t>
  </si>
  <si>
    <t>СРБ-4261-43</t>
  </si>
  <si>
    <t xml:space="preserve"> рп Сапожок ул Гусева 27 1-ый этаж Клиентский зал по
обслуживанию ФЛ/ЮЛ - 01</t>
  </si>
  <si>
    <t>Заказчик: Ефремова Галина Юрьевна 8-910-501-3870
Сопровождающий на объекте: Ефремова Галина Юрьевна 8-910-501-3870</t>
  </si>
  <si>
    <t>Требуется монтаж &lt; 1 &gt;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 стрелочка место установки, синий квадрад
ткш</t>
  </si>
  <si>
    <t>https://disk.yandex.ru/d/RY2YtbY2DJMAbA</t>
  </si>
  <si>
    <t>СЗБ-8186-35</t>
  </si>
  <si>
    <t>г Остров ул 111 Стрелковой дивизии 14</t>
  </si>
  <si>
    <t>Заказчик: Взводнова Любовь Владимировна 8-953-244-0256
Сопровождающий на объекте: Взводнова Любовь Владимировна 8-953-244-0256</t>
  </si>
  <si>
    <t>https://disk.yandex.ru/d/01ct6ZHFe_T0gg</t>
  </si>
  <si>
    <t>УБ-2660-08</t>
  </si>
  <si>
    <t>с Цингалы ул Советская 20 1-ый этаж Клиентский зал по
обслуживанию ФЛ/ЮЛ -1</t>
  </si>
  <si>
    <t>Заказчик: Кучина Дарья Александровна
Сопровождающий на объекте: 8-904-479-1609</t>
  </si>
  <si>
    <t>https://disk.yandex.ru/d/c7Gjr7BNH1G1Bw</t>
  </si>
  <si>
    <t>СЗБ-3313-50</t>
  </si>
  <si>
    <t>пгт Междуреченск ул Интернациональная 12</t>
  </si>
  <si>
    <t>Заказчик: Колесова Светлана Владимировна 8-921-323-9845
Сопровождающий на объекте: Соснина Анастасия Вячеславовна 8-912-153-1165</t>
  </si>
  <si>
    <t>https://disk.yandex.ru/d/8Xf8gnf-nsrQcA</t>
  </si>
  <si>
    <t>УБ-7461-43</t>
  </si>
  <si>
    <t>г Лабытнанги пгт Харп ул Дзержинского 1</t>
  </si>
  <si>
    <t>Заказчик: Шаповалов Константин Викторович 8-902-621-2250
Сопровождающий на объекте: Кургашова Марина Сергеевна 8-922-454-4054</t>
  </si>
  <si>
    <t>https://disk.yandex.ru/d/W02uBIZ5POh6Ug</t>
  </si>
  <si>
    <t>СРБ-4261-42</t>
  </si>
  <si>
    <t xml:space="preserve"> г  Рязань  ул  Сельских  Строителей  Зж  1-ый  этаж  Клиентский  зал по обслуживанию ФЛ/ЮЛ - 9</t>
  </si>
  <si>
    <t>Заказчик: Павлов Евгений Николаевич +7 (965) 179-54-13
Сопровождающий на объекте: Петрушина Марина Валериевна 8-953-749-3390</t>
  </si>
  <si>
    <t>https://disk.yandex.ru/d/M9RFLpu5fEdz1w</t>
  </si>
  <si>
    <t>СРБ-4261-41</t>
  </si>
  <si>
    <t xml:space="preserve"> г Рязань ул Соколовская 12/5 1-ый этаж Клиентский зал по
обслуживанию ФЛ/ЮЛ -1</t>
  </si>
  <si>
    <t>Заказчик: Павлов Евгений Николаевич+7 (965) 179-54-13
Сопровождающий на объекте: Ильина Елена Владимировна 8-915-592-2168</t>
  </si>
  <si>
    <t>Необходим монтаж 1 порта ССМ2025</t>
  </si>
  <si>
    <t>https://disk.yandex.ru/d/ZadfYqZQLhB_rA</t>
  </si>
  <si>
    <t>СИБ-3353-69</t>
  </si>
  <si>
    <t>54</t>
  </si>
  <si>
    <t xml:space="preserve"> Кемерово, Белозёрная, 44а</t>
  </si>
  <si>
    <t>Заказчик: Штефан +7 (903) 557-22-88
Сопровождающий на объекте: Людмила Валерьевна 8-983-250-2494</t>
  </si>
  <si>
    <t>Необходимо смонтировать порты на потолке для ТД под номером 2.3</t>
  </si>
  <si>
    <t>https://disk.yandex.ru/d/LPnW4Gbrwlel2w</t>
  </si>
  <si>
    <t>СИБ-3358-91</t>
  </si>
  <si>
    <t>г Калачинск ул Петра Ильичева 18 Этаж: 1-ый этаж Помещение: Комната отдыха - 13</t>
  </si>
  <si>
    <t>Заказчик: +7 (965) 073-30-27
Сопровождающий на объекте: Стяжкина Наталья Викторовна 8-908-802-0711</t>
  </si>
  <si>
    <t>Монтаж 4 розеток СКС</t>
  </si>
  <si>
    <t>https://disk.yandex.ru/d/0C5EFNH3oRyWTw</t>
  </si>
  <si>
    <t>СИБ-3358-90</t>
  </si>
  <si>
    <t>г Омск ул Маршала Жукова 4/2 Цокольный этаж корпус 19-23П Подсобное помещение -16</t>
  </si>
  <si>
    <t>Заказчик: Онучина Надежда Александровна +7 (982) 435-51-88
Сопровождающий на объекте: Романовский Илья Витальевич, +7(913)660-94-51</t>
  </si>
  <si>
    <t>Восстановление  СКС  портов.в  ЗСО  банкомат  номер  60025182  остался  без  выделенной  линии,  т.к.  в результате ремонта ВСП оказалась повреждена СКС</t>
  </si>
  <si>
    <t>https://disk.yandex.ru/d/wy1R2cq-6f4XRQ</t>
  </si>
  <si>
    <t xml:space="preserve">СРБ-4261-44 </t>
  </si>
  <si>
    <t xml:space="preserve"> г Рязань ул Белякова 9 1-ый этаж Клиентский зал по
обслуживанию ФЛ/ЮЛ - 01</t>
  </si>
  <si>
    <t>Заказчик: Павлов Евгений Николаевич +7 (965) 179-54-13
Сопровождающий на объекте: Корнилова Юлия Анатольевна 8-910-573-0982</t>
  </si>
  <si>
    <t>Прошу смонтировать 2 порта СКС для подключения ССМ согласно приложенной схеме.</t>
  </si>
  <si>
    <t>https://disk.yandex.ru/d/pnP_zqRAoZOC3w</t>
  </si>
  <si>
    <t xml:space="preserve">СЗБ-3313-51 </t>
  </si>
  <si>
    <t xml:space="preserve"> п Чиньяворык ул Ленина 9 Этаж: 1-ый этаж Помещение:
Клиентский зал по обслуживанию ФЛ/ЮЛ</t>
  </si>
  <si>
    <t>Заказчик: Колесова Светлана Владимировна
Сопровождающий на объекте: Новикова Надежда Александровна 8-904-107-1055</t>
  </si>
  <si>
    <t>Прошу смонтировать 4 порта СКС для подключения ССМ согласно приложенной схеме.</t>
  </si>
  <si>
    <t>https://disk.yandex.ru/d/9Ym3lzfYuY00_g</t>
  </si>
  <si>
    <t>УБ-2660-09</t>
  </si>
  <si>
    <t xml:space="preserve"> г  Ханты-Мансийск  ул  Дунина-Горкавича  6  Этаж:  1-ый этаж Помещение: Помещение КИЦ -1</t>
  </si>
  <si>
    <t>Заказчик: Вилинский Павел Валерьевич 8-495-974-68-00
Сопровождающий на объекте: Спиридонов Андрей Леонидович, +7(982)870-65-75</t>
  </si>
  <si>
    <t>Требуется организовать \wi-fi к точке АР07 указанной на плане. Смещение от текущих координат на 2-Зм требует согласования с инициатором</t>
  </si>
  <si>
    <t>https://disk.yandex.ru/d/aJPmOoWoAJ_eVQ</t>
  </si>
  <si>
    <t>ЮЗБ-3656-11</t>
  </si>
  <si>
    <t xml:space="preserve"> г Симферополь ул Севастопольская 39</t>
  </si>
  <si>
    <t>Заказчик: Золотарев Николай Александрович8-978-198-4251
Сопровождающий на объекте: Каримова Ирина Александровна 8-920-016-8150</t>
  </si>
  <si>
    <t xml:space="preserve">Нужно восстановить работоспособность существующей линии СКС от ЗСО до коммутатора в серверной или проложить новую для подключения ОС УС в сеть Банка. #ТСО2025 #Обеспечить_СКС_к_20.11.2025 </t>
  </si>
  <si>
    <t>https://disk.yandex.ru/d/-0HvXPZxrtzM5Q</t>
  </si>
  <si>
    <t>СИБ-3355-115</t>
  </si>
  <si>
    <t>0457</t>
  </si>
  <si>
    <t xml:space="preserve"> с  Новошипуново  пл  Центральная  влд5  1-ый  этаж  Клиентский зал по обслуживанию ФЛ/ЮЛ - 1</t>
  </si>
  <si>
    <t>Заказчик: Вакуленко Виталий Николаевич
Сопровождающий на объекте: Баранова Елена Александровна 8-983-607-0636</t>
  </si>
  <si>
    <t>ТСО.  Для  модернизации  ТСВ  в  ВСП  необходимо  смонтировать  8  розеток  СКС  в  соответствии  с приложенным ТЗ</t>
  </si>
  <si>
    <t>https://disk.yandex.ru/d/OxiCcTYn6nREqA</t>
  </si>
  <si>
    <t>СЗБ-8186-36</t>
  </si>
  <si>
    <t>с Славковичи ул Музейная 4</t>
  </si>
  <si>
    <t>Заказчик: Маслова Любовь Николаевна 79218755346
Сопровождающий на объекте: Григорьева Юлия Викторовна 8-911-696-1216</t>
  </si>
  <si>
    <t>https://disk.yandex.ru/d/_OiXyFO_9Kb1Og</t>
  </si>
  <si>
    <t>СЗБ-8186-37</t>
  </si>
  <si>
    <t>01619</t>
  </si>
  <si>
    <t xml:space="preserve"> Новоржев ул Германа 50</t>
  </si>
  <si>
    <t>https://disk.yandex.ru/d/rXQ7l64TjUhufQ</t>
  </si>
  <si>
    <t>СИБ-3358-92</t>
  </si>
  <si>
    <t xml:space="preserve"> г  Омск  ул  Маршала  Жукова  4/1  1-ый  этаж Зона встречи Клиентов - 31</t>
  </si>
  <si>
    <t>Заказчик: Жиган А. Н +7 (983) 626-61-78
Сопровождающий на объекте: Романовский Илья Витальевич, +7(913)660-94-51</t>
  </si>
  <si>
    <t>ТСО.  Требуется  создать  сетевые  розетки  для  подключения  биометрических  терминалов  8ВЕК.  Розетки установить внутри турникетов. Схема расположения розеток во вложении.</t>
  </si>
  <si>
    <t>https://disk.yandex.ru/d/iXr2_BC8wQHE_g</t>
  </si>
  <si>
    <t xml:space="preserve">ЦЧБ-8411-08 </t>
  </si>
  <si>
    <t>2601</t>
  </si>
  <si>
    <t xml:space="preserve"> г Ровеньки ул Коммунистическая 6 1-ый этаж Комната -1</t>
  </si>
  <si>
    <t>Заказчик: Букреев Василий Васильевич (1707693) +7 (926) 025-83-09
Сопровождающий на объекте: Букреев Василий Васильевич (1707693) +7 (926) 025-83-09</t>
  </si>
  <si>
    <t>Wi-fi. монтаж порта СКС на потолке для ТД</t>
  </si>
  <si>
    <t xml:space="preserve">УБ-3394-41 </t>
  </si>
  <si>
    <t xml:space="preserve"> г Тобольск ул Семена Ремезова 124 Этаж: 2-ой этаж Помещение: Кабинет - 217</t>
  </si>
  <si>
    <t>Заказчик: Букреев Василий Васильевич +7 (926) 025-83-09
Сопровождающий на объекте: Даниленко Олег Константинович, +7(982)130-23-18</t>
  </si>
  <si>
    <t>1 порт СКС для \wi-fi на потолке. 2 этаж. Для точки доступа АР09 - указана на плане во вложении.Проект корпоративный \wi-fi</t>
  </si>
  <si>
    <t>https://disk.yandex.ru/d/7dzuLG6mb4OubQ</t>
  </si>
  <si>
    <t>ЦЧБ-3549-21</t>
  </si>
  <si>
    <t xml:space="preserve"> с Красное ул Первомайская 13А</t>
  </si>
  <si>
    <t>Заказчик: Давыдова Дина Владимировна 8-952-595-8554
Сопровождающий на объекте: Давыдова Дина Владимировна 8-952-595-8554</t>
  </si>
  <si>
    <t>https://disk.yandex.ru/d/t4KtTMsAaHqaiQ</t>
  </si>
  <si>
    <t>СЗБ-8186-39</t>
  </si>
  <si>
    <t>01578</t>
  </si>
  <si>
    <t>д Жижица.  Жижица 8186: 325 км</t>
  </si>
  <si>
    <t>Заказчик: Маслова Любовь Николаевна 79218755346
Сопровождающий на объекте: Горелова Светлана Валентиновна 8-911-382-0961</t>
  </si>
  <si>
    <t>Требуется монтаж &lt; 2 &gt;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</si>
  <si>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https://disk.yandex.ru/d/MLTE5d4bE7vWPg</t>
  </si>
  <si>
    <t>СЗБ-8186-40</t>
  </si>
  <si>
    <t>СЗБ-8186-38</t>
  </si>
  <si>
    <t>01613</t>
  </si>
  <si>
    <t>рп Пушкинские Горы ул Ленина 40</t>
  </si>
  <si>
    <t>https://disk.yandex.ru/d/xWqqxNedzl5RuA</t>
  </si>
  <si>
    <t>Заказчик: Гаврилова Елена Викторовна 8-911-697-2850
Сопровождающий на объекте: Гаврилова Елена Викторовна 8-911-697-2850</t>
  </si>
  <si>
    <t>https://disk.yandex.ru/d/tm0Q_cu8DKiE7w</t>
  </si>
  <si>
    <t>СЗБ-8186-41</t>
  </si>
  <si>
    <t>01599</t>
  </si>
  <si>
    <t>Пыталово ул Шафранского 9</t>
  </si>
  <si>
    <t>Заказчик: Трешутина Надежда Ивановна 8-931-900-2050
Сопровождающий на объекте: Трешутина Надежда Ивановна 8-931-900-2050</t>
  </si>
  <si>
    <t>https://disk.yandex.ru/d/Hxmb785Y3YshJw</t>
  </si>
  <si>
    <t xml:space="preserve"> СИБ-3358-93</t>
  </si>
  <si>
    <t>г Омск пр-кт Карла Маркса 24 1-ый этаж Клиентский зал по
обслуживанию ФЛ/ЮЛ -1</t>
  </si>
  <si>
    <t>Заказчик: Аникушина Светлана Викторовна +7 (913) 966-36-92
Сопровождающий на объекте: Стручаева Марина Александровна 8-913-645-1778</t>
  </si>
  <si>
    <t>Подключение СУО, УС, МФУ, ЖК или Wi-fi. Необходимо вывести СКС к планируемому МУ ТСК, схема во вложении</t>
  </si>
  <si>
    <t>https://disk.yandex.ru/d/c6tZ8gJMa80ZfA</t>
  </si>
  <si>
    <t>СРБ-4244-49</t>
  </si>
  <si>
    <t>Заказчик: Ефремов Александр Владимирович (366749) +7 (909) 260-98-61
Сопровождающий на объекте: Комаров Кирилл Юрьевич, +7(915)780-15-51</t>
  </si>
  <si>
    <t xml:space="preserve">В связи с модернизацией кроссового поля кампуса в кроссовой 1 -1 здания ГОСБ необходимо создание новых 3 портов СКС ( Си медь ) в ТКШ1 под ІР-камеры. Планировку 1 этажа здания и кроссовой 1-1 на 1 этаже
- прилагается. Заявка выставляется повторно, как проектная; номер предыдущей заявки ЗНО0477939401. Обследование СБС проведено по ЗНО0478096237 (повторно выставлять не требуется). Спасибо. </t>
  </si>
  <si>
    <t>ВВБ-3180-29</t>
  </si>
  <si>
    <t xml:space="preserve"> г  Верещагино  ул  Пролетарская  3  Этаж:  2-ой  этаж  Помещение: Кабинет - 32</t>
  </si>
  <si>
    <t>Заказчик: Коншин Андрей Юрьевич 8-982-440-2051
Сопровождающий на объекте: Назарова Юлия Владимировна 8-902-472-7470</t>
  </si>
  <si>
    <t>Демонтировать кабели и розетки СКС от помещения Сбербанк-Сервис (2-й этаж, каб. &amp;quot, СБС&amp;quot) до кроссовой ВСП 6984/0722 (2-й этаж). Демонтировать патч-корды к коммутатору ЛВС, Альфа порты 1/0/1, 1/0/3, 0/0/38, Сигма Порты 1/0/2, 1/0/9</t>
  </si>
  <si>
    <t>https://disk.yandex.ru/d/jjOLinxfq6OSMA</t>
  </si>
  <si>
    <t>https://disk.yandex.ru/d/iRd9Qa7Qvz-pcQ</t>
  </si>
  <si>
    <t>СИБ-3353-70</t>
  </si>
  <si>
    <t>Заказчик: Угаров Евгений Олегович
Сопровождающий на объекте: Харитонова Жанна Николаевна 8-983-223-0207</t>
  </si>
  <si>
    <t>Требуется  провести  СКС  от  кросовой  до  РМ  (розетка  на  потолке)  указанных  на  плане,  для  организации дополнительного ТСВ.</t>
  </si>
  <si>
    <t>https://disk.yandex.ru/d/D99qQVg2YF3k5w</t>
  </si>
  <si>
    <t>ЮЗБ-8187-10</t>
  </si>
  <si>
    <t xml:space="preserve"> г. Донецк, ул. 230-й Стрелковой Девизии, д. 9</t>
  </si>
  <si>
    <t>Заказчик: Папакин Игорь Леонидович 8-949-321-6547
Сопровождающий на объекте: Ярошевич Евгения Сергеевна 8-949-857-8292</t>
  </si>
  <si>
    <t>ТСО. 2 камеры над Линейкой, для просмотра темпо касс</t>
  </si>
  <si>
    <t>https://disk.yandex.ru/d/h1m1Fy2rx8a75g</t>
  </si>
  <si>
    <t xml:space="preserve"> СЗБ-8186-42</t>
  </si>
  <si>
    <t>Заказчик: Маслова Любовь Николаевна 79218755346
Сопровождающий на объекте: Меланьина Ольга Анатольевна 8-911-394-9570</t>
  </si>
  <si>
    <t>Монтаж СКС портов:4 на УРМ и 1 в комнате пересчета</t>
  </si>
  <si>
    <t>https://disk.yandex.ru/d/QVfjIwUrRjiN6w</t>
  </si>
  <si>
    <t>СИБ-3358-94</t>
  </si>
  <si>
    <t xml:space="preserve">  г  Исилькуль  ул  Коммунистическая  14  1-ый  этаж  Служебное
помещение -12</t>
  </si>
  <si>
    <t>Заказчик: Пуненко Вадим Владимирович +7 (913) 968-19-73
Сопровождающий на объекте: Малюгина Елена Михайловна 8-923-695-9302</t>
  </si>
  <si>
    <t>Требуется монтаж СКС-порта для подключения счетно-сортировочной машины на месте пересчета</t>
  </si>
  <si>
    <t>https://disk.yandex.ru/d/Tu5_e8RoW49aKQ</t>
  </si>
  <si>
    <t xml:space="preserve"> СЗБ-8186-43</t>
  </si>
  <si>
    <t>01595</t>
  </si>
  <si>
    <t xml:space="preserve"> рп Плюсса ул Ленина 4</t>
  </si>
  <si>
    <t>Заказчик: Маслова Любовь Николаевна 79218755346
Сопровождающий на объекте: Пикалёва Ирина Николаевна 8-921-607-2450</t>
  </si>
  <si>
    <t>https://disk.yandex.ru/d/JraVXz03oxk6Zw</t>
  </si>
  <si>
    <t>ББ-2933-37</t>
  </si>
  <si>
    <t xml:space="preserve"> с  Тарбагатай  ул  Школьная  10а  1-ый  этаж  Рабочие  места  СМО (старший менеджер по обслуживанию) - 5</t>
  </si>
  <si>
    <t>Заказчик: Афанасьев И. Г. (696544)8-50295008
Сопровождающий на объекте: Медведева Надежда Вильевна (123944) +7 (914) 630-74-70</t>
  </si>
  <si>
    <t>Требуется монтаж &lt; 4 &gt;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</si>
  <si>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https://disk.yandex.ru/d/wCi8CckON5B98g</t>
  </si>
  <si>
    <t xml:space="preserve"> СРБ-4241-30</t>
  </si>
  <si>
    <t>г Жиздра ул Коммунистическая 3 1-ый этаж Кабинет - 1</t>
  </si>
  <si>
    <t>Заказчик: Павлов Евгений Николаевич +7 (965) 179-54-13
Сопровождающий на объекте: Егоренкова Наталья Михайловна 8-953-311-7169</t>
  </si>
  <si>
    <t>Прошу  смонтировать  по  1  порту  СКС  на  рабочих  местах  согласно  приложенной  схемы,  с  учетом  чек  листа обследования. Для подключения ССМ.</t>
  </si>
  <si>
    <t>https://disk.yandex.ru/d/ylf9Gd7B2JWyAQ</t>
  </si>
  <si>
    <t>СЗБ-3313-52</t>
  </si>
  <si>
    <t xml:space="preserve"> п  Первомайский  ул  Пролетарская  13А  1-ый  этаж  Клиентский  зал по обслуживанию ФЛ/ЮЛ - -</t>
  </si>
  <si>
    <t>Заказчик: Белых Михаил Васильевич
Сопровождающий на объекте: Носова Валентина Леонидовна 8-904-226-3730</t>
  </si>
  <si>
    <t>Описание объектов оснащения 9 шт - ТСВ, 3 шт - ТСО</t>
  </si>
  <si>
    <t>https://disk.yandex.ru/d/1dqF0BtzCF7qPA</t>
  </si>
  <si>
    <t xml:space="preserve">СЗБ-8186-44 </t>
  </si>
  <si>
    <t>Заказчик: Шабунин Александр Владимирович
Сопровождающий на объекте: Стадник Сергей Владимирович 8-913-970-7783</t>
  </si>
  <si>
    <t>Необходимо установить три розетки для подключения устройств ТСО к сети в соответствии с приложенным планом</t>
  </si>
  <si>
    <t>https://disk.yandex.ru/d/OgL3tLI4hcalDQ</t>
  </si>
  <si>
    <t>Заказчик: Васильев Сергей Сергеевич
Сопровождающий на объекте: Костенко Любовь Константиновна 8-949-586-7643</t>
  </si>
  <si>
    <t>ДВБ-3128-02</t>
  </si>
  <si>
    <t>Заказчик: Музраев Мингиян Борисович
Сопровождающий на объекте: Аккале Любовь Петровна 8-924-789-4535</t>
  </si>
  <si>
    <t>Требуется монтаж &lt;8&gt;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</si>
  <si>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https://disk.yandex.ru/d/dM1DiKSoEVZxNA</t>
  </si>
  <si>
    <t>ВВБ-3180-30</t>
  </si>
  <si>
    <t xml:space="preserve"> г Чусовой ул 50 лет ВЛКСМ 2В 2-ой этаж Кабинет - 4</t>
  </si>
  <si>
    <t>Заказчик: Коншин Андрей Юрьевич +7 (982) 440-20-51
Сопровождающий на объекте: Булдаков Василий Николаевич, +7(919)700-13-95 СБС</t>
  </si>
  <si>
    <t>Демонтаж . Демонтировать кабель и розетку СКС от помещения Сбербанк-Сервис (3-й этаж, к.ЗОЗ) до кроссовой ВСП 6984/0399 (1-й этаж). Демонтировать патч-корд к коммутатору ЛВС, порт 0/0/47 setup.</t>
  </si>
  <si>
    <t>https://disk.yandex.ru/d/SReeGYjNROii7A</t>
  </si>
  <si>
    <t xml:space="preserve">СИБ-3353-71 </t>
  </si>
  <si>
    <t>г Новокузнецк ул Тореза (Заводской р-н) 20 1-ый этаж
Клиентский зал по обслуживанию ФЛ/ЮЛ - 1.1</t>
  </si>
  <si>
    <t>Заказчик: Холодков Алексей Михайлович 8-913-433-6092 сервисмен
Сопровождающий на объекте: Ветус Оксана Владимировна (355991) +7 (923) 624-68-93</t>
  </si>
  <si>
    <t>Новое рабочее место сотрудника</t>
  </si>
  <si>
    <t>https://disk.yandex.ru/d/fq5cKMDEvjNupA</t>
  </si>
  <si>
    <t>ЦЧБ-3549-47</t>
  </si>
  <si>
    <t xml:space="preserve"> г Липецк ул А.Г. Стаханова 41 1-ый этаж Кабинет - 2</t>
  </si>
  <si>
    <t>Заказчик: Зиянгирова Екатерина Александровна +7 (919) 250-67-90
Сопровождающий на объекте: Запуняко Вадим Михайлович, +7(919)160-24-43</t>
  </si>
  <si>
    <t>Восстановление розетки СКС . ТД АР 10 (зелёным на схеме)</t>
  </si>
  <si>
    <t>https://disk.yandex.ru/d/n1mgoYTvlmFvRw</t>
  </si>
  <si>
    <t xml:space="preserve"> ЮЗБ-8187-12</t>
  </si>
  <si>
    <t>г Донецк ул Артема 130</t>
  </si>
  <si>
    <t>ТСО. Необходимо протянуть с серверной 4 этаж кабель на 5 этаж вход на этаж (лифтовая зона), для дальнейшей установки биотерминала Кол-во портов: 1 порт</t>
  </si>
  <si>
    <t>https://disk.yandex.ru/d/ikkkb2EhB9PqOQ</t>
  </si>
  <si>
    <t>https://disk.yandex.ru/d/m4U1UxHXU1CDEA</t>
  </si>
  <si>
    <t xml:space="preserve"> ЮЗБ-8187-11</t>
  </si>
  <si>
    <t xml:space="preserve"> г Донецк ул Артема 130</t>
  </si>
  <si>
    <t>Прошу перенести сетевую розетку на 7 метров</t>
  </si>
  <si>
    <t>Заказчик: Васильев Сергей Сергеевич
Сопровождающий на объекте: Пастушков Иван Владимирович 8-903-377-9440</t>
  </si>
  <si>
    <t>УБ-7461-44</t>
  </si>
  <si>
    <t>г Новый Уренгой ул Таежная ЗОА Этаж: 2-ой этаж Помещение: Кабинет - 0</t>
  </si>
  <si>
    <t>Заказчик: Урманшин Айдар Айратович +7 (922) 099-79-87
Сопровождающий на объекте: Земан Павел Сергеевич, +7(982)970-13-25</t>
  </si>
  <si>
    <t>Требуется ремонта СКС порта на 2 этаже кабинет 29 малого бизнеса</t>
  </si>
  <si>
    <t>https://disk.yandex.ru/d/L4NVRa84JksFXA</t>
  </si>
  <si>
    <t>ЦЧБ-3549-48</t>
  </si>
  <si>
    <t xml:space="preserve"> г. Липецк, ул. Первомайская, 2, 2 этаж, каб. 10</t>
  </si>
  <si>
    <t>Заказчик: Романов Андрей Владимирович 8-905-687-9655
Сопровождающий на объекте: Кузнецов Владимир Александрович +7-910-255-2798</t>
  </si>
  <si>
    <t>Необходим монтаж 48 портов СКС для организации 24 рабочих мест</t>
  </si>
  <si>
    <t>https://disk.yandex.ru/d/HwBPuXL4jFY-WQ</t>
  </si>
  <si>
    <t>СЗБ-8294-44</t>
  </si>
  <si>
    <t>г Нарьян-Мар ул им В.И.Ленина 38                Нарьян-Мар: 1760 км</t>
  </si>
  <si>
    <t>Заказчик: Марющенко Павел Иванович
Сопровождающий на объекте: Дроздова Мария Петровна 8-911-654-1055</t>
  </si>
  <si>
    <t>Требуется монтаж &lt; 1 &gt;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</si>
  <si>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https://disk.yandex.ru/d/Ai6-B3IgMGrnnA</t>
  </si>
  <si>
    <t xml:space="preserve"> СИБ-3356-87 </t>
  </si>
  <si>
    <t xml:space="preserve">  пгт  Нижний  Ингаш  ул  Ленина  166/1  1-ый  этаж  Клиентский  зал по обслуживанию ФЛ/ЮЛ -1</t>
  </si>
  <si>
    <t>Заказчик: Михайлов Денис Валерьевич
Сопровождающий на объекте: Левданская Татьяна Владимировна 8-983-364-0071</t>
  </si>
  <si>
    <t>Требуется монтаж &lt; 2 &gt;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</si>
  <si>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https://disk.yandex.ru/d/IaZdBd5sUVYXLw</t>
  </si>
  <si>
    <t>1. Серверная на плане расположена в помещении 2 на схеме, шкаф №1 по схеме слева в помещении
2. II. В помещении 10 по схеме, за рабочими местами расположены 2 шкафа в каждом из которых 
нужно смонтировать по 1 СКС порту для подклучения ССМ с использованием накладных розеток. III. В помещении кассы 11 необходимо смонтировать 3 порта СКС, 2 на рбочих местах как указано на схеме и I порт для точки доступа в запотолочном пространстве как указано на схеме.</t>
  </si>
  <si>
    <t>г Пермь ш Космонавтов 349,1-ый этаж</t>
  </si>
  <si>
    <t>Заказчик: Бондарева О.С.
Сопровождающий на объекте: Бельтюкова Наталия Николаевна 8-982-458-5155</t>
  </si>
  <si>
    <t>СИБ-3358-95</t>
  </si>
  <si>
    <t xml:space="preserve"> г. Омск, ул. 50 лет Профсоюзов, 111</t>
  </si>
  <si>
    <t>Заказчик: Швецов Александр Сергеевич 8-913-613-0958
Сопровождающий на объекте: Синчугова Татьяна Александровна 8-908-792-9290</t>
  </si>
  <si>
    <t>Организация 2х рабочих мест и электронной очереди, 11 информационных розеток</t>
  </si>
  <si>
    <t>https://disk.yandex.ru/d/Hzdvs-xQVTbd4Q</t>
  </si>
  <si>
    <t>СИБ-3358-96</t>
  </si>
  <si>
    <t>г Омск ул Химиков 2/46 1-ый этаж Клиентский зал по
обслуживанию ФЛ/ЮЛ - 1</t>
  </si>
  <si>
    <t>Заказчик: Тарасов Сергей Сергеевич
Сопровождающий на объекте: Щербакова Анна Николаевна 8-950-786-8750</t>
  </si>
  <si>
    <t>Требуется монтаж &lt; 7 &gt;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</si>
  <si>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https://disk.yandex.ru/d/aw-hwBrAwP2qVA</t>
  </si>
  <si>
    <t>СИБ-3358-97</t>
  </si>
  <si>
    <t xml:space="preserve"> г  Омск  ул  Нефтезаводская  28к4  1-ый  этаж  Клиентский  зал  по обслуживанию ФЛ/ЮЛ - 2</t>
  </si>
  <si>
    <t>Заказчик: Тарасов Сергей Сергеевич
Сопровождающий на объекте: Клышникова Елена Васильевна 8-908-802-2153</t>
  </si>
  <si>
    <t>Требуется монтаж &lt; 5 &gt;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</si>
  <si>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https://disk.yandex.ru/d/8Hhx4-gYAdt9EA</t>
  </si>
  <si>
    <t>СИБ-3358-98</t>
  </si>
  <si>
    <t>Заказчик: Тарасов Сергей Сергеевич
Сопровождающий на объекте: Инкина Светлана Ивановна 8-913-967-8826</t>
  </si>
  <si>
    <t>Требуется монтаж &lt; 4 &gt;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</si>
  <si>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https://disk.yandex.ru/d/kWligfclHThGlQ</t>
  </si>
  <si>
    <t>СИБ-3358-99</t>
  </si>
  <si>
    <t xml:space="preserve"> г Омск ул Герцена 232к1 1-ый этаж корпус пом.13_14П
Клиентский зал по обслуживанию ФЛ/ЮЛ - 1</t>
  </si>
  <si>
    <t>Заказчик: Тарасов Сергей Сергеевич
Сопровождающий на объекте: Пальчикова Наталья Викторовна 8-960-995-9495</t>
  </si>
  <si>
    <t>https://disk.yandex.ru/d/qm_U5V3Vjb2TQg</t>
  </si>
  <si>
    <t>СИБ-3358-100</t>
  </si>
  <si>
    <t xml:space="preserve"> г Омск ул Товстухо ІА 1-ый этаж Клиентский зал по
обслуживанию ФЛ/ЮЛ -1</t>
  </si>
  <si>
    <t>Заказчик: Тарасов Сергей Сергеевич
Сопровождающий на объекте: Ралько Ольга Владимировна 8-905-099-4803</t>
  </si>
  <si>
    <t>Требуется монтаж &lt; 3 &gt;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</si>
  <si>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https://disk.yandex.ru/d/zHU-JeJD40o5Kg</t>
  </si>
  <si>
    <t>СИБ-3355-116</t>
  </si>
  <si>
    <t xml:space="preserve"> г Барнаул ул Георгия Исакова 270 1-ый этаж Техническое
помещение - 0</t>
  </si>
  <si>
    <t>Заказчик: Очаковский Владимир Иванович
Сопровождающий на объекте: Астахова Юлия Викторовна 8-913-264-1776</t>
  </si>
  <si>
    <t>Требуется  монтаж  &lt;  1  &gt;  портов  СКС  для  оборудования  технических  средств  охраны  (ТСО)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</si>
  <si>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https://disk.yandex.ru/d/1XkrKGYPwV9e9g</t>
  </si>
  <si>
    <t>СИБ-3355-117</t>
  </si>
  <si>
    <t xml:space="preserve"> г Заринск пр-кт Строителей влд18</t>
  </si>
  <si>
    <t>Заказчик: Очаковский Владимир Иванович
Сопровождающий на объекте: Рогозников Александр Сергеевич 8-963-535-6772</t>
  </si>
  <si>
    <t>https://disk.yandex.ru/d/VmHAb5czOYjW4g</t>
  </si>
  <si>
    <t xml:space="preserve"> ВВБ-3180-31</t>
  </si>
  <si>
    <t>636</t>
  </si>
  <si>
    <t xml:space="preserve"> г Очер ул Ленина 56</t>
  </si>
  <si>
    <t>Заказчик: Плещеев Андрей Александрович 79506065732
Сопровождающий на объекте: Мазунина Елена Викторовна +7 958 144 55 48</t>
  </si>
  <si>
    <t>Требуется проложить СКС из серверной от сетевого коммутатора до места установки видеокамеры
(см. планировку). В месте установки видеокамеры вывести провод на потолке. На данном месте будет установлена ІР-видеокамера. Место установки видеокамеры можно уточнить у РО ВСП Магац Наталья Анатольевна, 8-902-797-4024.</t>
  </si>
  <si>
    <t>https://disk.yandex.ru/d/SZw-z9kIpEyMlw</t>
  </si>
  <si>
    <t xml:space="preserve">восстановление </t>
  </si>
  <si>
    <t>Заказчик: Романова Надежда Николаевна (1026931) +7 (919) 554-37-29
Сопровождающий на объекте: Горлов Игорь Евгеньевич 8-912-430-2341</t>
  </si>
  <si>
    <t>Требуется монтаж 4 портов СКС для ССМ.</t>
  </si>
  <si>
    <t>СИБ-9548-13</t>
  </si>
  <si>
    <t>СЗБ-8371-25</t>
  </si>
  <si>
    <t xml:space="preserve"> Сортавала,  Карельская  улица,  13  /  Сортавала,  улица  Гагарина, 1</t>
  </si>
  <si>
    <t>Заказчик: Шеваров Игорь Сергеевич 8-921-460-6755
Сопровождающий на объекте: Кемиляйнен Милана Юрьевна 8-921-013-6002</t>
  </si>
  <si>
    <t>#ДемонтажСБС Требуется провести работы по демонтажу портов. Порты СК к демонтажу:
1,2,3,4,5,6,7,8,9,10,11,12  Контакт  от  СБС  -  Волков  Сергей  Альбертович,  +7(981)400-99-56  -  8-987-120-1898</t>
  </si>
  <si>
    <t>https://disk.yandex.ru/d/M63miV5a24yKtw</t>
  </si>
  <si>
    <t>СИБ-3358-101</t>
  </si>
  <si>
    <t>Заказчик: Фатеева Любовь Александровна +7-983-625-3502
Сопровождающий на объекте: Колодяжная Наталья Фёдоровна +7-913-630-6592</t>
  </si>
  <si>
    <t>Оборудование новых 2 рабочих мест СКМ розетками СКС по 4 порта на каждое место</t>
  </si>
  <si>
    <t>https://disk.yandex.ru/d/aHQkKksY3RDnpA</t>
  </si>
  <si>
    <t>г Мелитополь пр-кт Богдана Хмельницкого 36 2-ой этаж Кабинет
- 2.02</t>
  </si>
  <si>
    <t>Заказчик: Постолова Анна Александровна 8-978-601-4697 сервисмен
Сопровождающий на объекте: Майорова Анна Геннадьевна (940083) +7 (978) 601-46-97</t>
  </si>
  <si>
    <t>Необходимо добавить порты для установки нового рабочего места</t>
  </si>
  <si>
    <t xml:space="preserve">ВВБ-3137-41 </t>
  </si>
  <si>
    <t>г Воткинск ул Спорта 8 1-ый этаж Зона 24 - 15</t>
  </si>
  <si>
    <t>Заказчик: Руслан Насихович +7 (917) 909-87-94
Сопровождающий на объекте: +7 (917) 909-87-94</t>
  </si>
  <si>
    <t>Подключение СУО, УС, МФУ, ЖК или wi-fi Установка УС</t>
  </si>
  <si>
    <t>https://disk.yandex.ru/d/nWRq9MyH8vrTGQ</t>
  </si>
  <si>
    <t>СИБ-3355-118</t>
  </si>
  <si>
    <t xml:space="preserve"> г Бийск ул Михаила Митрофанова влд12 1-ый этаж Зона 24-2</t>
  </si>
  <si>
    <t>Заказчик: Минаева Ирина Александровна+7 (980) 112-01-63
Сопровождающий на объекте: Гавшина Елена Александровна +7-960-959-4680</t>
  </si>
  <si>
    <t>Требуется монтаж &lt;5&gt;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</si>
  <si>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https://disk.yandex.ru/d/O2JZtUqGgB1Z9Q</t>
  </si>
  <si>
    <t>https://disk.yandex.ru/d/3z52Kz2cEw-Xuw</t>
  </si>
  <si>
    <t>https://disk.yandex.ru/d/AdMo8kEs4hWbJQ</t>
  </si>
  <si>
    <t xml:space="preserve"> ПВБ-3243-25</t>
  </si>
  <si>
    <t>СЗБ-2755-21</t>
  </si>
  <si>
    <t>СИБ-2120-58</t>
  </si>
  <si>
    <t>https://disk.yandex.ru/d/xjq1h3o3seFbHg</t>
  </si>
  <si>
    <t>Заказчик: Рыбина Оксана Владимировна (874594) +7 (960) 156-41-07
Сопровождающий на объекте: Московцева Олеся Владимировна +7-905-043-4857</t>
  </si>
  <si>
    <t>3825-03</t>
  </si>
  <si>
    <t xml:space="preserve">СИБ-3358-102 </t>
  </si>
  <si>
    <t>г Омск мкр Входной 3 1-ый этаж Клиентский зал по
обслуживанию ФЛ/ЮЛ - 1</t>
  </si>
  <si>
    <t>Заказчик: Тарасов Сергей Сергеевич
Сопровождающий на объекте: Денисова Елена Николаевна 8-965-878-7371</t>
  </si>
  <si>
    <t>https://disk.yandex.ru/d/hVoK8kgvTcJqfg</t>
  </si>
  <si>
    <t>ВВБ-3180-32</t>
  </si>
  <si>
    <t xml:space="preserve"> г Пермь ул Адмирала Ушакова 36 1-ый этаж Операционный зал -1</t>
  </si>
  <si>
    <t>Заказчик: Харлапенко Татьяна Витальевна +7-912-498-3682
Сопровождающий на объекте: Губина Полина Сергеевна +7-982-457-6838</t>
  </si>
  <si>
    <t>Необходим 1 порт СКС в кассе (помещение 9) под потолком для подключения точки \Ѵі-Гі</t>
  </si>
  <si>
    <t>https://disk.yandex.ru/d/DlsH0_zd8TDk2Q</t>
  </si>
  <si>
    <t>СИБ-3358-103</t>
  </si>
  <si>
    <t xml:space="preserve"> г Омск ул Дианова 26к1 1-ый этаж Клиентский зал по
обслуживанию ФЛ/ЮЛ - 2</t>
  </si>
  <si>
    <t>Заказчик: Тарасов Сергей Сергеевич
Сопровождающий на объекте: Шаломкова Татьяна Федоровна 8-913-650-3343</t>
  </si>
  <si>
    <t>https://disk.yandex.ru/d/r8-P4V5IY8NjAA</t>
  </si>
  <si>
    <t xml:space="preserve">СИБ-3355-119 </t>
  </si>
  <si>
    <t xml:space="preserve"> с Зональное ул Торговая 7 1-ый этаж Зона 24-2</t>
  </si>
  <si>
    <t>Заказчик: Очаковский Владимир Иванович
Сопровождающий на объекте: Жданова Татьяна Николаевна 8-923-712-6992</t>
  </si>
  <si>
    <t>Требуется монтаж &lt; 1 &gt;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</si>
  <si>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https://disk.yandex.ru/d/OlVRFT4o1TbyvQ</t>
  </si>
  <si>
    <t>ЮЗБ-8187-13</t>
  </si>
  <si>
    <t>https://disk.yandex.ru/d/ArUljlYBfx5VzA</t>
  </si>
  <si>
    <t>СРБ-4244-50</t>
  </si>
  <si>
    <t xml:space="preserve"> г  Тула  пл  Крестовоздвиженская  1,  Подвал, Техническое помещение - 65, 66</t>
  </si>
  <si>
    <t>Заказчик: Карасев Дмитрий Владимирович +7-910-166-2071
Сопровождающий на объекте: Комаров Кирилл Юрьевич, +7(915)780-15-51</t>
  </si>
  <si>
    <t xml:space="preserve">Для подключения нового оборудования в цокольном этаже здания ГОСБ необходимо создание новых 2 портов СКС ( Си медь ) в ТКШ1 кроссовой 1-2. Инженерные помещения 041 и 042. Планировку цокольного этажа здания и кроссовой 1-2 на 1 этаже - прилагается. Нумерация новых портов: FL00-041-1 и FL00-042-1 </t>
  </si>
  <si>
    <t>https://disk.yandex.ru/d/n7NDkJvcQ0BS5g</t>
  </si>
  <si>
    <t xml:space="preserve"> ДВБ-3128-03</t>
  </si>
  <si>
    <t>г Анадырь ул Отке 17</t>
  </si>
  <si>
    <t>Заказчик: Музраев Мингиян Борисович
Сопровождающий на объекте: Старовойтова Галина Николаевна +7-964-480-5963</t>
  </si>
  <si>
    <t>Требуется монтаж &lt; 34 &gt;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</si>
  <si>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https://disk.yandex.ru/d/hV6GSm4L8E70SA</t>
  </si>
  <si>
    <t>ДВБ-2489-15</t>
  </si>
  <si>
    <t>УБ-7461-45</t>
  </si>
  <si>
    <t>г Новый Уренгой ул Таежная ЗОА</t>
  </si>
  <si>
    <t>Заказчик: Павлов Е. Н.+7 (965) 179-54-13
Сопровождающий на объекте: Комилова Альфия Закарьевна +7-980-936-0336</t>
  </si>
  <si>
    <t>Работы проводятся в рамках проекта Подключения ССМ в ВСП Банка.</t>
  </si>
  <si>
    <t>https://disk.yandex.ru/d/gGxSJdgw1A4XiQ</t>
  </si>
  <si>
    <t>СРБ-4241-31</t>
  </si>
  <si>
    <t xml:space="preserve"> г Калуга ул Литейная 15 Этаж: 1-ый этаж Помещение:
Клиентский зал по обслуживанию ФЛ/ЮЛ - 11</t>
  </si>
  <si>
    <t>Заказчик: Мазаев Александр Александрович +7 (920) 615-04-15
Сопровождающий на объекте: Филяева Людмила Викторовна +7-905-640-7880</t>
  </si>
  <si>
    <t>Стандартное рабочее место СКМ</t>
  </si>
  <si>
    <t>https://disk.yandex.ru/d/ALZrdSEjnxyfIQ</t>
  </si>
  <si>
    <t>СЗБ-8336-15</t>
  </si>
  <si>
    <t>г  Мурманск  пр-кт Кольский 152а Этаж: 1-ый этаж Помещение: Клиентский зал по обслуживанию ФЛ/ЮЛ - 1</t>
  </si>
  <si>
    <t>Заказчик: Кичнев Андрей Анатольевич +7 (921) 282-35-50
Сопровождающий на объекте: Прищепова Анна Игоревна +7-921-665-3085</t>
  </si>
  <si>
    <t>протянуть СКС на 3 порта к столу установленный у окна клиентского зала рабочее место РО</t>
  </si>
  <si>
    <t>https://disk.yandex.ru/d/vXswNqSvlExP8w</t>
  </si>
  <si>
    <t xml:space="preserve">СИБ-3351-26 </t>
  </si>
  <si>
    <t>Заказчик: Вронских Алексей Александрович 8-55752433
Сопровождающий на объекте: Левченко Татьяна Леонидовна +7-913-868-5587</t>
  </si>
  <si>
    <t xml:space="preserve"> г  Кедровый  мкр  1-й  39/1  Ю  здания:  Ю/70/95  Этаж:  1-ый  этаж Помещение: Клиентский зал по обслуживанию ФЛ/ЮЛ -1</t>
  </si>
  <si>
    <t>Требуется 4 розетки СКС в помещение ВСП, для подключения точек доступа wi-fi</t>
  </si>
  <si>
    <t>https://disk.yandex.ru/d/0zNeKkH0iIet_g</t>
  </si>
  <si>
    <t xml:space="preserve"> УБ-0283-25 </t>
  </si>
  <si>
    <t>Курган, улица Дзержинского, 1</t>
  </si>
  <si>
    <t>Заказчик: +7 (905) 852-31-33 Виктор Александрович
Сопровождающий на объекте: Смирнов Алексей Владимирович, +7(919)560-07-12</t>
  </si>
  <si>
    <t>не работает телефон, компьютер, ошибка &amp;quot; нет интернета&amp;quot/</t>
  </si>
  <si>
    <t>https://disk.yandex.ru/d/e_HNEF2J7ZJUNg</t>
  </si>
  <si>
    <t xml:space="preserve">ВВБ-3137-44 </t>
  </si>
  <si>
    <t xml:space="preserve">  г  Ижевск  ул  Красная  105,1-ый  этаж,  Гараж -25</t>
  </si>
  <si>
    <t>Заказчик: Возмищев Андрей Валентинович +7-919-905-8010
Сопровождающий на объекте: Жмыхов Михаил Петрович, +7(982)116-53-12</t>
  </si>
  <si>
    <t>Информационная розетка для подключения телефона</t>
  </si>
  <si>
    <t>https://disk.yandex.ru/d/yJ5dNrJhf4k6sA</t>
  </si>
  <si>
    <t>ЦЧБ-3549-49</t>
  </si>
  <si>
    <t xml:space="preserve"> г Липецк, Первомайская улица, 2</t>
  </si>
  <si>
    <t>Заказчик: Данилкин Алексей Владимирович
Сопровождающий на объекте: Романов Андрей Владимирович 8-905-687-9655</t>
  </si>
  <si>
    <t>8  портов  требуется  создать  в  помещении  "Кроссовая  стеновая  ниша"  для  подключения  оборудования  ТСО, необходимого для обеспечения работы подразделения УПМБ</t>
  </si>
  <si>
    <t>https://disk.yandex.ru/d/3BheE-vUoYJb_w</t>
  </si>
  <si>
    <t xml:space="preserve">УБ-3394-42 </t>
  </si>
  <si>
    <t>г  Тюмень  ул  Московский  тракт  123а  Ю  здания:  КП/72/40 Этаж: 3-ий этаж Помещение: Кабинет - 18 (307)</t>
  </si>
  <si>
    <t>Заказчик: Букреев Василий Васильевич +7-926-025-8309
Сопровождающий на объекте: Волохин Денис Владимирович, +7(982)919-30-91</t>
  </si>
  <si>
    <t>1 порт СКС для wi-fi на потолке. 3 этаж, кабинет 307. Для вай фай точки доступа АР09 - указана на плане во вложеннии.</t>
  </si>
  <si>
    <t>https://disk.yandex.ru/d/G56cPaD15s6iTw</t>
  </si>
  <si>
    <t xml:space="preserve">СРБ-8255-46 </t>
  </si>
  <si>
    <t xml:space="preserve"> с.п. Добрунское, с. Октябрьское, ул. Авиаторов, стр.8</t>
  </si>
  <si>
    <t>Заказчик: Липпорт Наталья Вячеславовна +7-980-104-0459
Сопровождающий на объекте: Сабуров Илья Сергеевич +7-980-331-4398</t>
  </si>
  <si>
    <t>Прошу организовать 8 портов СКС для ТД wi-fi на складе и новую патч-панель. Высота потолков 5,8м, переход из серверной в склад из ж\б. Проход в серверную только в присутствии СБС</t>
  </si>
  <si>
    <t>https://disk.yandex.ru/d/MSTnPcAlZLAi0Q</t>
  </si>
  <si>
    <t xml:space="preserve"> СЗБ-8371-27</t>
  </si>
  <si>
    <t xml:space="preserve"> г. Петрозаводск, ул. Красноармейская (Центр р-н), 25</t>
  </si>
  <si>
    <t>Заказчик: Александров Данила Евгеньевич +7-927-725-5665
Сопровождающий на объекте: Платонова Мария Васильевна +7-911-437-2771</t>
  </si>
  <si>
    <t>Прошу смонтировать розетку СКС для точки АР05 в коридом между кабинетом 20 и 16 ( руководитель премьер)</t>
  </si>
  <si>
    <t>https://disk.yandex.ru/d/K2N_rjfbAcp_7Q</t>
  </si>
  <si>
    <t xml:space="preserve">СЗБ-3313-49 </t>
  </si>
  <si>
    <t>г  Вуктыл  ул  Коммунистическая  10А  1-ый  этаж  Комната  для
хранения оружия - 28</t>
  </si>
  <si>
    <t>Заказчик: Костенко Юрий Александрович
Сопровождающий на объекте: Незнакин Андрей Александрович 8-912-567-1777</t>
  </si>
  <si>
    <t>ТСО. Вывод ОС КХО на Россгвардию./Проложить кабель типа "сухая пара" от ОС КХО КИЦ до телекоммуникационного шкафа в ТКП ВСП. Установить розетки.</t>
  </si>
  <si>
    <t>https://disk.yandex.ru/d/slodHReASstg8w</t>
  </si>
  <si>
    <t>СРБ-4261-45</t>
  </si>
  <si>
    <t xml:space="preserve"> г Рязань городок Октябрьский 36а</t>
  </si>
  <si>
    <t>Заказчик: Капшуков Евгений Юрьевич
Сопровождающий на объекте: Чурикова Елена Алексеевна 8-910-610-1656</t>
  </si>
  <si>
    <t>Требуется монтаж &lt; 14 &gt;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</si>
  <si>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https://disk.yandex.ru/d/a_5rVOpNhH0eDg</t>
  </si>
  <si>
    <t>ББ-2932-54</t>
  </si>
  <si>
    <t xml:space="preserve"> Дульдургинский район, с. Дульдурга, ул. Лазо, д.28</t>
  </si>
  <si>
    <t>Заказчик: Дробышевский Илья Владимирович +7-914-125-3502
Сопровождающий на объекте: Маркова Ольга Сергеевна +7-969-930-0843</t>
  </si>
  <si>
    <t>Поставка и монтажа напольного ТКШ размером не менее 42 U 800x800: 1 шт.</t>
  </si>
  <si>
    <t>Демонтировать  старый  ТКШ  и  на  его  месте  установить  ТКШ  42 U  800х800(кол-во  горизонтальных органайзеров 10)</t>
  </si>
  <si>
    <t>https://disk.yandex.ru/d/LJGJWrfmQJw5vg</t>
  </si>
  <si>
    <t>ВВБ-3137-45</t>
  </si>
  <si>
    <t xml:space="preserve"> г Ижевск ш Воткинское 34</t>
  </si>
  <si>
    <t>Заказчик: Павлов Евгений Николаевич
Сопровождающий на объекте: Козельская Елена Станиславовна +7-912-460-5220</t>
  </si>
  <si>
    <t>#ССМ2025_Доп.объеМ-Декабрь Работы проводятся в рамках проекта Подключения ССМ в ВСП Банка</t>
  </si>
  <si>
    <t>https://disk.yandex.ru/d/rH29-8u6UQ8Yvw</t>
  </si>
  <si>
    <t xml:space="preserve"> СИБ-3358-104</t>
  </si>
  <si>
    <t>с.Ермак, ул. Мелиораторов, 5</t>
  </si>
  <si>
    <t>Заказчик: Штырков Михаил Федорович 89994541510
Сопровождающий на объекте: Недерова Наталья Александровна +7-961-880-5046</t>
  </si>
  <si>
    <t>https://disk.yandex.ru/d/mlI1l8ZzNeZPWg</t>
  </si>
  <si>
    <t>ЦЧБ-8383-31</t>
  </si>
  <si>
    <t xml:space="preserve"> г. Курск, ул. Ленина, д. 67а (кафе)</t>
  </si>
  <si>
    <t>Заказчик: Шаров Алексей Владимирович +7-915-510-1645
Сопровождающий на объекте: Халявин Игорь Николаевич +7(915)516-76-58</t>
  </si>
  <si>
    <t>https://disk.yandex.ru/d/JUUpGX__m1sJRw</t>
  </si>
  <si>
    <t>ЮЗБ-8372-08</t>
  </si>
  <si>
    <t xml:space="preserve"> г Элиста ул В.ИЛенина 399</t>
  </si>
  <si>
    <t>Заказчик: +7 (906) 437-55-98 Церен Владимирович
Сопровождающий на объекте: Лиджиев Очир Баторович, +7(989)730-00-26</t>
  </si>
  <si>
    <t>помещение дежурных инкассаторов</t>
  </si>
  <si>
    <t>https://disk.yandex.ru/d/q-Z2cqlWh-fVkw</t>
  </si>
  <si>
    <t>ББ-2933-38</t>
  </si>
  <si>
    <t>148</t>
  </si>
  <si>
    <t xml:space="preserve"> Никольск, ул.Ленина, 26</t>
  </si>
  <si>
    <t>Заказчик: Посельский Олег Викторович 8-983-420-0929
Сопровождающий на объекте: Мальцева Надежда Сергеевна +7-924-658-2892</t>
  </si>
  <si>
    <t>1) Поставка  и монтаж нового  ТКШ на то же место 32U 600x600 2) установить шину заземления, минимум 4 горизонтальных органайзера и 2 вертикальных по всей высоте ТКШ</t>
  </si>
  <si>
    <t xml:space="preserve">ЦЧБ-8411-09 </t>
  </si>
  <si>
    <t>Заказчик: +7 (980) 542-71-36 Иванова Кристина Валериевна (2120274)
Сопровождающий на объекте: Почитаев Дмитрий Владимирович, +7(980)241-38-51</t>
  </si>
  <si>
    <t>подключение МФУ для исполнения функциональных задач и соблюдения режима конфиденциальности</t>
  </si>
  <si>
    <t>https://disk.yandex.ru/d/224HzSA42oyRxw</t>
  </si>
  <si>
    <t xml:space="preserve"> ББ-2932-55</t>
  </si>
  <si>
    <t xml:space="preserve"> с. Мангут, ул. Колхозная, д.67</t>
  </si>
  <si>
    <t>Заказчик: Дробышевский Илья Владимирович
Сопровождающий на объекте: Перфильева Алёна Андреевна +7-924-515-2757</t>
  </si>
  <si>
    <t>1) Поставка и монтаж ТКШ 42U 800*800 2) Шину заземления ус тановить 3) минимуи 2 горизонтальных органайзера и вертикальный по всей высоте ТКШ</t>
  </si>
  <si>
    <t>ВВБ-3137-47</t>
  </si>
  <si>
    <t xml:space="preserve"> г Ижевск ул Удмуртская 265к1</t>
  </si>
  <si>
    <t>Заказчик: Павлов Евгений Николаевич
Сопровождающий на объекте: Подгорных Елена Николаевна +7-951-208-9777</t>
  </si>
  <si>
    <t>Требуется монтаж 1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</si>
  <si>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https://disk.yandex.ru/d/XRHtVtJ5yYv4mg</t>
  </si>
  <si>
    <t xml:space="preserve">СИБ-8288-05 </t>
  </si>
  <si>
    <t>г Горно-Алтайск ул Чорос-Гуркина Г.И. 13</t>
  </si>
  <si>
    <t>Заказчик: Павлов Евгений Николаевич
Сопровождающий на объекте: Камболина Екатерина Владимировна +7-983-583-1973</t>
  </si>
  <si>
    <t>https://disk.yandex.ru/d/riUN0Ao8NhzRhQ</t>
  </si>
  <si>
    <t xml:space="preserve"> СИБ-3358-105</t>
  </si>
  <si>
    <t>646815, с.Неверовка, ул. Школьная, 3</t>
  </si>
  <si>
    <t>Заказчик: Штырков Михаил Федорович 89994541510
Сопровождающий на объекте: Бутузова Инна Алексеевна +7-913-647-5480</t>
  </si>
  <si>
    <t>1) Монтаж и поставка ТКШ 32U 600*600 2) монтаж 14 портов СКС 3) монтаж шины заземления 4) минимум 3 горизонтальных органайзера и 2 вертикальных</t>
  </si>
  <si>
    <t>https://disk.yandex.ru/d/_pgP-vz78kXDfw</t>
  </si>
  <si>
    <t xml:space="preserve">СИБ-3358-106 </t>
  </si>
  <si>
    <t>0460</t>
  </si>
  <si>
    <t xml:space="preserve"> с Сыропятское ул Мира 19</t>
  </si>
  <si>
    <t>Заказчик: Анна Артуровна +7 (983) 625-35-02
Сопровождающий на объекте: Анна Артуровна +7-908-793-4090</t>
  </si>
  <si>
    <t>СРОЧНО.  05.12.2025  необходимо  восстановить  подключение  рабочего  места  к  сети  после  проведения текущего ремонта. ВСП с одним сотрудником.</t>
  </si>
  <si>
    <t>https://disk.yandex.ru/d/OBk-b81sYigI8A</t>
  </si>
  <si>
    <t>ВВБ-3137-48</t>
  </si>
  <si>
    <t>0042</t>
  </si>
  <si>
    <t xml:space="preserve"> г Ижевск ул.Удмуртская 231</t>
  </si>
  <si>
    <t>Заказчик: Коляков Алексей Петрович +7 (904) 246-14-48
Сопровождающий на объекте: Есипова Анна Сергеевна +7-950-167-0938</t>
  </si>
  <si>
    <t>Устанавливаются 2 новых рабочих места, в связи с закрытием на переформат ВСП</t>
  </si>
  <si>
    <t>https://disk.yandex.ru/d/ORDbL4nZFZfBlQ</t>
  </si>
  <si>
    <t xml:space="preserve"> СРБ-8255-47 </t>
  </si>
  <si>
    <t xml:space="preserve"> рп  Навля  Красных  Партизан  10а  Этаж:  1-ый  этаж  Помещение: Операционный зал - 1</t>
  </si>
  <si>
    <t>Заказчик: Павлов Евгений Николаевич
Сопровождающий на объекте: Мурзакова Елена Федоровна +7-905-388-8098</t>
  </si>
  <si>
    <t>Прошу смонтировать 1 порт СКС в комнате пересчета согласно приложенного плана.</t>
  </si>
  <si>
    <t>https://disk.yandex.ru/d/wXzBNsNhHsmKXA</t>
  </si>
  <si>
    <t>СРБ-4240-29</t>
  </si>
  <si>
    <t xml:space="preserve"> п Озерный ул Киевская 1 Этаж: 1-ый этаж Помещение:
Операционный зал - 1</t>
  </si>
  <si>
    <t>Заказчик: Павлов Евгений Николаевич
Сопровождающий на объекте: Шульгина Виктория Алексеевна +7-930-161-9142</t>
  </si>
  <si>
    <t>Прошу смонтировать по 1 СКС порту на рабочих местах согласно приложенной схеме. Итого 2 порта</t>
  </si>
  <si>
    <t>https://disk.yandex.ru/d/uGtVHOY8FgoRRQ</t>
  </si>
  <si>
    <t xml:space="preserve">СЗБ-8382-56 </t>
  </si>
  <si>
    <t>Склад г Вологда ш Окружное 41,1-ый этаж</t>
  </si>
  <si>
    <t>Заказчик: Юдина Анна Вениаминовна +7-921-821-2501
Сопровождающий на объекте: Седов Сергей Владимирович, +7(911)529-79-97</t>
  </si>
  <si>
    <t>Требуется организовать 2 розетки СКС под wi-fi на складе.</t>
  </si>
  <si>
    <t>https://disk.yandex.ru/d/w3uG4fwaoZmxJg</t>
  </si>
  <si>
    <t>СИБ-3358-107</t>
  </si>
  <si>
    <t xml:space="preserve">  г  Омск  ул  Красный  Путь  111  Этаж:  1-ый  подземный  этаж
Помещение: Клиентский зал по обслуживанию ФЛ/ЮЛ -1</t>
  </si>
  <si>
    <t>Заказчик: Павлов Евгений Николаевич
Сопровождающий на объекте: Кигитович Кристина Николаевна +7-996-394-8109</t>
  </si>
  <si>
    <t>Прошу смонтировать 1 порт СКС в комнате пересчета, согласно приложенного плана.</t>
  </si>
  <si>
    <t>https://disk.yandex.ru/d/DvvxMWPaHTWJpg</t>
  </si>
  <si>
    <t>ПВБ-3243-27</t>
  </si>
  <si>
    <t xml:space="preserve"> г Ульяновск ул Гончарова 40А, 3-ий этаж, Кабинет - 3.317</t>
  </si>
  <si>
    <t>Заказчик: Кислинский Игорь Валерьевич +7 (927) 829-46-51
Сопровождающий на объекте: Селиванов Андрей Владимирович, +7(917)612-45-54</t>
  </si>
  <si>
    <t>оборудование учебного класса местами доступа в локальную сеть (4 рабочих места)</t>
  </si>
  <si>
    <t>https://disk.yandex.ru/d/bdZQStDPYp-JqA</t>
  </si>
  <si>
    <t>ЦЧБ-3549-50</t>
  </si>
  <si>
    <t xml:space="preserve"> п Добринка ул Советская 4</t>
  </si>
  <si>
    <t>Заказчик: Павлов Е. Н. (576591) +7 (965) 179-54-13
Сопровождающий на объекте: Комарова Татьяна Анатольевна +7-904-685-7795</t>
  </si>
  <si>
    <t>https://disk.yandex.ru/d/cOLBTmaWPEWa8Q</t>
  </si>
  <si>
    <t xml:space="preserve">СЗБ-3313-53 </t>
  </si>
  <si>
    <t xml:space="preserve"> с Зеленец кв-л 2-й 13</t>
  </si>
  <si>
    <t>Заказчик: Павлов Евгений Николаевич +7-965-179-5413
Сопровождающий на объекте: Мельничникова Зинаида Владимировна +7-963-023-3678</t>
  </si>
  <si>
    <t>Требуется монтаж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</si>
  <si>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https://disk.yandex.ru/d/Si5otLWS1eDziw</t>
  </si>
  <si>
    <t>ЦЧБ-3545-88</t>
  </si>
  <si>
    <t>Заказчик: Завалишина Елизавета Юрьевна +7-910-289-0646
Сопровождающий на объекте: Чумаченко Антон Сергеевич 8-910-738-2366</t>
  </si>
  <si>
    <t>Перемещение/Восстановление ранее используемых портов в пределах помещения (порт): 7 шт.</t>
  </si>
  <si>
    <t>Ремонт портов.  РМ  - порт: 002.118/2  - 255,  256;  002.125/2  - 254; 002.126/2  - 252;  002.117/2  - 262; 002.116/2 
- 260; 002.115/2 - 258. Подробный список в чек-листе обследования</t>
  </si>
  <si>
    <t xml:space="preserve"> г. Воронеж, ул. Платонова, 19, 2 этаж, Ореп «sраcе -1</t>
  </si>
  <si>
    <t>https://disk.yandex.ru/d/4fhfxK_jZPWkwg</t>
  </si>
  <si>
    <t xml:space="preserve">СЗБ-3313-54 </t>
  </si>
  <si>
    <t xml:space="preserve"> г. Сыктывкар, ул. Магистральная, 15</t>
  </si>
  <si>
    <t>Заказчик: Вронских Алексей Александрович 8-557-52433
Сопровождающий на объекте: Волкова Ольга Вячеславовна +7-904-100-5108</t>
  </si>
  <si>
    <t>Требуется  2  розетки  СКС  в  помещение  ВСП,  для  подключения  точек  доступа  .  Местоположение обозначено на плане желтыми кружками</t>
  </si>
  <si>
    <t>https://disk.yandex.ru/d/yzhUjgtcVs_TKw</t>
  </si>
  <si>
    <t xml:space="preserve">СЗБ-8294-47 </t>
  </si>
  <si>
    <t>рп Шипицыно ул Советская 53</t>
  </si>
  <si>
    <t>Заказчик: Вронских Алексей Александрович 8-55752433
Сопровождающий на объекте: Самылова Наталья Альбертовна +7-952-258-2698</t>
  </si>
  <si>
    <t>Требуется  2  розетки  СКС  в  помещение  ВСП,  для  подключения  точек  доступа wi-fi.  Местоположение обозначено на плане желтыми кружками</t>
  </si>
  <si>
    <t>https://disk.yandex.ru/d/cyPUwLL_2OKUJg</t>
  </si>
  <si>
    <t>СЗБ-8294-46</t>
  </si>
  <si>
    <t xml:space="preserve"> г  Архангельск  ул  Красина  8к2  Этаж:  1-ый  этаж  Помещение: Клиентский зал по обслуживанию ФЛ/ЮЛ - 1</t>
  </si>
  <si>
    <t>Заказчик: Вронских Алексей Александрович
Сопровождающий на объекте: Бобрева Наталья Валерьевна +7-960-007-7780</t>
  </si>
  <si>
    <t>Требуется  2  розетки  СКС  в  помещение  ВСП,  для  подключения  точек  доступа  \ѵі-Гі.  Местоположение обозначено на плане синими кружками</t>
  </si>
  <si>
    <t xml:space="preserve">https://disk.yandex.ru/d/i_xJKIxEDkSL4Q </t>
  </si>
  <si>
    <t xml:space="preserve">ЦЧБ-3545-87 </t>
  </si>
  <si>
    <t xml:space="preserve"> рп Хохольский ул Ленина ЗА</t>
  </si>
  <si>
    <t>Заказчик: Никитин К. Г. (257326) 84737224606
Сопровождающий на объекте: Шухминова Елена Ивановна +7-950-763-2031</t>
  </si>
  <si>
    <t>Требуется монтаж &lt; 2 &gt;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 Красное обозначение это розетки, их две, одна в кассе непосредственно, вторая в комнате пересчёта. Зелёное обозначение это серверная Необходима установка новой патч панели для этих портов 1.4.1, 1.4.2</t>
  </si>
  <si>
    <t>https://disk.yandex.ru/d/h3mU4q4NNnwN9w</t>
  </si>
  <si>
    <t xml:space="preserve"> ВВБ-3137-49 </t>
  </si>
  <si>
    <t>г Ижевск ул Ворошилова 53 Этаж: 1-ый этаж Помещение:
Клиентский зал по обслуживанию ФЛ/ЮЛ - 2</t>
  </si>
  <si>
    <t>Заказчик: Александров Данила Евгеньевич +7-927-725-5665
Сопровождающий на объекте: Гардасов Константин Васильевич +7-980-042-4616</t>
  </si>
  <si>
    <t>был выявлен обрыв линии СКС на участке патч-панели и кроссовой для ТД АР06. Прошу выполнить монтаж новой розетки СКС для точки доступа АР06</t>
  </si>
  <si>
    <t>https://disk.yandex.ru/d/DnJLOW0oZ4B7AQ</t>
  </si>
  <si>
    <t xml:space="preserve"> СЗБ-8294-45 </t>
  </si>
  <si>
    <t xml:space="preserve"> п Луковецкий ул Советская 24</t>
  </si>
  <si>
    <t>Заказчик: Вронских Алексей Александрович 8-55752433
Сопровождающий на объекте: Тиханова Татьяна Юрьевна +7-950-250-6882</t>
  </si>
  <si>
    <t>Требуется  2  розетки  СКС  в  помещение  ВСП,  для  подключения  точек  доступа  \ѵі-й.  Местоположение обозначено на плане синими кружками</t>
  </si>
  <si>
    <t>https://disk.yandex.ru/d/LQ6z62PZ0FAHxA</t>
  </si>
  <si>
    <t xml:space="preserve">СРБ-4244-29 </t>
  </si>
  <si>
    <t xml:space="preserve">  ВСП;  №  8604  0186  рп  Заокский  ул  Ленина  39  Этаж:  1-ый  этаж Помещение: Операционный зал - 5</t>
  </si>
  <si>
    <t>Заказчик: Деева Наталья Сергеевна (1152855) +7(920)782-31-05
Сопровождающий на объекте: Деева Наталья Сергеевна (1152855) +7 (920) 782-31-05</t>
  </si>
  <si>
    <t>https://disk.yandex.ru/d/py50VhudccVhlw</t>
  </si>
  <si>
    <t>СЗБ-8336-16</t>
  </si>
  <si>
    <t>1350</t>
  </si>
  <si>
    <t>Мурманск, ул. Крупской, д.4</t>
  </si>
  <si>
    <t>Заказчик: Колесов Дмитрий Сергеевич
Сопровождающий на объекте: Немирова Юлия Александровна +7-911-326-6694</t>
  </si>
  <si>
    <t>1)  поставка  и  монтаж  ТКШ  42U  800*800  2)  установить  шину  заземления  3)  минимум  10  горизонтальных органайзеров и 2 вертикальных по всей высоте</t>
  </si>
  <si>
    <t>https://disk.yandex.ru/d/1537Oxt-rfSYSA</t>
  </si>
  <si>
    <t>СИБ-3357-14</t>
  </si>
  <si>
    <t>Республика  Хакасия,  г.Сорск,  улица  Гагарина,  д.  4,  помещение
№37Н</t>
  </si>
  <si>
    <t>Заказчик: Будько Игорь Константинович
Сопровождающий на объекте: Сабинина Олеся Владимировна +7-983-199-5017</t>
  </si>
  <si>
    <t>https://disk.yandex.ru/d/ePApooQ-IuIBiQ</t>
  </si>
  <si>
    <t>СИБ-3353-72</t>
  </si>
  <si>
    <t>г  Прокопьевск  пр-кт  Гагарина  зд28  1-ый  этаж  Клиентский  зал по обслуживанию ФЛ/ЮЛ -1.01</t>
  </si>
  <si>
    <t>Заказчик: Резанов Максим Владимирович +7 (951) 581-36-73
Сопровождающий на объекте: Пангаева Наталья Николаевна +7-923-627-9246</t>
  </si>
  <si>
    <t>Создать порты СКС. Рабочее место сотрудника</t>
  </si>
  <si>
    <t>https://disk.yandex.ru/d/pfhWEkMxNgaf6w</t>
  </si>
  <si>
    <t xml:space="preserve"> СИБ-3356-88 </t>
  </si>
  <si>
    <t xml:space="preserve"> г  Красноярск  пр-кт  им.газеты  Красноярский  рабочий  47  1-ый
этаж Клиентский зал по обслуживанию ФЛ/ЮЛ -1</t>
  </si>
  <si>
    <t>Заказчик: Кондратьев Евгений Анатольевич
Сопровождающий на объекте: Лукьянова Лариса Викторовна +7-913-031-7215</t>
  </si>
  <si>
    <t>https://disk.yandex.ru/d/MBNgOtSQq14m5A</t>
  </si>
  <si>
    <t xml:space="preserve"> СИБ-3357-15</t>
  </si>
  <si>
    <t>Заказчик: Калягина Анна Михайловна
Сопровождающий на объекте: Лалетина Ольга Дмитриевна+7-913-445-5658</t>
  </si>
  <si>
    <t>https://disk.yandex.ru/d/CT-tSXZDFqfPFA</t>
  </si>
  <si>
    <t>Создать  6  портов  СКС  для  устройств  Stemax-МХ  840,  устройства  находятся  в  помещении  8646/044  на поверхности [стена/потолок].</t>
  </si>
  <si>
    <t xml:space="preserve"> СЗБ-8294-48</t>
  </si>
  <si>
    <t>Заказчик: Коротков Олег Андреевич
Сопровождающий на объекте: Куковеров Сергей Вадимович, +7(911)874-64-34</t>
  </si>
  <si>
    <t>Требуется монтаж &lt; 2 &gt;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</si>
  <si>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https://disk.yandex.ru/d/VzU_5lTsBi5xug</t>
  </si>
  <si>
    <t xml:space="preserve"> СИБ-3356-89</t>
  </si>
  <si>
    <t>Заказчик: Кондратьев Евгений Анатольевич
Сопровождающий на объекте: Иордан (Носова) Ирина Сергеевна +7-929-309-0989</t>
  </si>
  <si>
    <t>Создать  [5]  портов  СКС  для  устройств  Stemax-МХ  840,  устройства  находятся  в  помещении  [8646/086  на поверхности [стена/потолок].</t>
  </si>
  <si>
    <t>https://disk.yandex.ru/d/pUXQwfemuodomw</t>
  </si>
  <si>
    <t xml:space="preserve"> СИБ-3356-90</t>
  </si>
  <si>
    <t xml:space="preserve"> г Красноярск ул Ленина 126</t>
  </si>
  <si>
    <t>Заказчик: Кондратьев Евгений Анатольевич
Сопровождающий на объекте: Кирилина Софья Игоревна +7-902-918-8530</t>
  </si>
  <si>
    <t>Создать  [3]  портов  СКС  для  устройств  Stemax-МХ  840,  устройства  находятся  в  помещении  [указать помещение] на поверхности [стена/потолок].</t>
  </si>
  <si>
    <t>https://disk.yandex.ru/d/MmB31p29U4UGTA</t>
  </si>
  <si>
    <t xml:space="preserve">СИБ-8126-17 </t>
  </si>
  <si>
    <t>г.Кызыл, ул.Кочетова, д.43</t>
  </si>
  <si>
    <t>Заказчик: Селезнев Дмитрий Викторович
Сопровождающий на объекте: Херел-оол Айгуля Анатольевна +7-961-894-7000</t>
  </si>
  <si>
    <t>https://disk.yandex.ru/d/r2F4wFD5zyD14Q</t>
  </si>
  <si>
    <t>СРБ-4261-46</t>
  </si>
  <si>
    <t xml:space="preserve"> г Рязань ул Пожалостина 19</t>
  </si>
  <si>
    <t>Заказчик: Тимошечкин Владислав Евгеньевич
Сопровождающий на объекте: Гавалян Нина Валерьевна +7-910-900-8007</t>
  </si>
  <si>
    <t>Требуется монтаж 1 порта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</si>
  <si>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https://disk.yandex.ru/d/xal666yOhi1HTA</t>
  </si>
  <si>
    <t>СЗБ-8186-45</t>
  </si>
  <si>
    <t xml:space="preserve"> г Новоржев ул Германа 50 1-ый этаж Лестничная клетка - 1</t>
  </si>
  <si>
    <t>Заказчик: Гараев Сергей Михайлович +7 (987) 949-24-44
Сопровождающий на объекте: Матаева Наталья Валентиновна +7-921-003-2369</t>
  </si>
  <si>
    <t>Создать порты СКС. СКС для ТД wi-fi  (4шт)</t>
  </si>
  <si>
    <t>https://disk.yandex.ru/d/qjgF20CKNnqLiw</t>
  </si>
  <si>
    <t xml:space="preserve">СРБ-3105-08 </t>
  </si>
  <si>
    <t xml:space="preserve"> г Бежецк ул Радищева 1/34 1-ый этаж Кабинет -1/15</t>
  </si>
  <si>
    <t>Заказчик: Уткин Дмитрий Николаевич +7 (900) 017-76-34
Сопровождающий на объекте: Дудкин Сергей Борисович, +7(919)050-95-14</t>
  </si>
  <si>
    <t>Создать порты СКС. Необходимо протянуть СКС 9 портов: Из помещения серверной (2 этаж) до поста охраны (1 этаж) - 2 порта Из помещения серверной (2 этаж) до выхода из КП (1 этаж) - 4 порта С поста охраны до входа в инкассацию - 3 порта</t>
  </si>
  <si>
    <t>https://disk.yandex.ru/d/71pB4A8gpL1isA</t>
  </si>
  <si>
    <t>СИБ-3351-27</t>
  </si>
  <si>
    <t xml:space="preserve"> г Томск ул Интернационалистов 33</t>
  </si>
  <si>
    <t>Заказчик: Букарев П. В.
Сопровождающий на объекте: Перцева Людмила Анатольевна +7-909-545-0188</t>
  </si>
  <si>
    <t>https://disk.yandex.ru/d/TSTgsOxj4qQ03Q</t>
  </si>
  <si>
    <t>СРБ-4241-32</t>
  </si>
  <si>
    <t xml:space="preserve"> г Кондрово ул Советская 4,1-ый этаж, Кабинет - 1</t>
  </si>
  <si>
    <t>Заказчик: Мазаев Александр Александрович +7-995-729-5653
Сопровождающий на объекте: Артемова Светлана Евгеньевна +7 (915) 897-19-35</t>
  </si>
  <si>
    <t>Необходима  организация  дополнительного  рабочего  места  зам  рук  ВСП  /  рук  ВСП  в  связи  с  временным размещением.</t>
  </si>
  <si>
    <t>https://disk.yandex.ru/d/E_I43daceIkN5Q</t>
  </si>
  <si>
    <t>https://disk.yandex.ru/d/RGUXM2tp0YFqcQ</t>
  </si>
  <si>
    <t>https://disk.yandex.ru/d/L4z6KmW1DGAr2Q</t>
  </si>
  <si>
    <t>Демонтаж/монтаж портов СКС при замене ТКШ: 48 шт.</t>
  </si>
  <si>
    <t>ЦЧБ-8353-13</t>
  </si>
  <si>
    <t>СИБ-3355-121</t>
  </si>
  <si>
    <t xml:space="preserve"> г  Бийск  ул  Михаила  Митрофанова  влд12  1-ый  этаж  Клиентский зал по обслуживанию ФЛ/ЮЛ - 102-111,113-114</t>
  </si>
  <si>
    <t>Заказчик: +7(980) 112-01-63
Сопровождающий на объекте: +7 (980) 112-01-63</t>
  </si>
  <si>
    <t xml:space="preserve">Требуется монтаж &lt; 1&gt; портов СКС для оборудования технических средств охраны (ТСО)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t>
  </si>
  <si>
    <t>https://disk.yandex.ru/d/8WW7hqER0rBITQ</t>
  </si>
  <si>
    <t xml:space="preserve">УБ-3394-43 </t>
  </si>
  <si>
    <t xml:space="preserve">  г  Тобольск  ул  Семена  Ремезова  124  1-ый этаж Касса пересчета - 9</t>
  </si>
  <si>
    <t>Заказчик: +7 (904) 808-60-74
Сопровождающий на объекте: Волохин Денис Владимирович, +7(982)919-30-91</t>
  </si>
  <si>
    <t>Перенос рабочего места. Просим перенести 3 розетки СКС для подключения сетевых устройств (ССМ) и
компьютер в связи с перемещением рабочих мест. Касса пересчета - 9. Необходимость перемещения связана с выполнением требований по безопасности (сотрудники не должны находится спиной друг к другу)</t>
  </si>
  <si>
    <t>https://disk.yandex.ru/d/7wLQ7nll4pXAOA</t>
  </si>
  <si>
    <t>ЮЗБ-8187-14</t>
  </si>
  <si>
    <t xml:space="preserve"> г Донецк ул Артема 130, 4-ый этаж,
Кабинет - 9</t>
  </si>
  <si>
    <t>Заказчик: Гладкова Наталья Валерьевна +7-918-190-8116, +7 (949) 407-88-49
Сопровождающий на объекте: Каратаев Алексей Леонидович, +7(918)532-96-07</t>
  </si>
  <si>
    <t>Необходимо создать порты СКС для подключения нового рабочего места</t>
  </si>
  <si>
    <t>https://disk.yandex.ru/d/oM-VLVyYxV-vLw</t>
  </si>
  <si>
    <t xml:space="preserve"> СЗБ-8186-46</t>
  </si>
  <si>
    <t>1598</t>
  </si>
  <si>
    <t xml:space="preserve"> рп Палкино, ул. Псковская, 7</t>
  </si>
  <si>
    <t>Заказчик: Маслова Любовь Николаевна +7-921-875-5346
Сопровождающий на объекте: Малофеева Ирина Леонидовна +7-911-361-3983</t>
  </si>
  <si>
    <t>необходим монтаж 2 портов СКС для РМ</t>
  </si>
  <si>
    <t>https://disk.yandex.ru/d/qJga-2oY1nXxfQ</t>
  </si>
  <si>
    <t xml:space="preserve">СРБ-4241-34 </t>
  </si>
  <si>
    <t xml:space="preserve"> п Полотняный Завод ул Московская зд14/1664 1-ый этаж Кабинет -1-4</t>
  </si>
  <si>
    <t>Заказчик: Шахтарин Денис Сергеевич +7-910-605-6959
Сопровождающий на объекте: Макаркина Анастасия Игоревна +7-910-540-1527</t>
  </si>
  <si>
    <t>Создать порты СКС. Создать линию скс для установки точки доступа \wi-fi в клиентском зале на потолке ( отмечено на схеме АР-1 )</t>
  </si>
  <si>
    <t>https://disk.yandex.ru/d/8YkmCJjx5SnQ3w</t>
  </si>
  <si>
    <t>СРБ-4241-35</t>
  </si>
  <si>
    <t>г Ермолино ул Мичурина 1 1-ый этаж Кабинет -1</t>
  </si>
  <si>
    <t>Заказчик: Шахтарин Денис Сергеевич +7 (910) 605-69-59
Сопровождающий на объекте: Жукевич Валерия Алексеевна +7-980-082-8051</t>
  </si>
  <si>
    <t>Необходим монтаж 2 линий скс для подключение точек доступа на потолке ( отмечены на плане АР..)</t>
  </si>
  <si>
    <t>https://disk.yandex.ru/d/RN66o0wqjyiH3g</t>
  </si>
  <si>
    <t>СИБ-3355-122</t>
  </si>
  <si>
    <t xml:space="preserve"> с. Зональное, ул. Торговая, 7</t>
  </si>
  <si>
    <t>Заказчик: Солопейко Александр Игоревич +7-919-471-6323
Сопровождающий на объекте: Жданова Татьяна Николаевна +7-923-712-6992</t>
  </si>
  <si>
    <t>Требуется  восстановление  линии  патч-корда  до  неттопа  БИРС  60053745.  Обрыв  кабеля.  Если  нельзя восстановить, то прошу провести монтаж новой линии</t>
  </si>
  <si>
    <t>https://disk.yandex.ru/d/7UhNXkzjL3uVcA</t>
  </si>
  <si>
    <t xml:space="preserve"> УБ-0283-26</t>
  </si>
  <si>
    <t xml:space="preserve"> г  Шумиха  ул  Куйбышева  3,1-ый  этаж,  Подсобное  помещение  - 20</t>
  </si>
  <si>
    <t>Заказчик: Морев Андрей Владимирович +7 (912) 836-50-20
Сопровождающий на объекте: Юдина Гульнара Ильгизовна +7-922-565-4080</t>
  </si>
  <si>
    <t>Создать порты СКС. Необходимо создать 4 дополнительных порта СКС в комнате приема пищи для СБС и С ервис-менеджер</t>
  </si>
  <si>
    <t>https://disk.yandex.ru/d/Ij9hGoFaRSkyPg</t>
  </si>
  <si>
    <t xml:space="preserve">СЗБ-8294-49 </t>
  </si>
  <si>
    <t>Заказчик: Жимирикин Игорь Сергеевич
Сопровождающий на объекте: Латышов Владимир Викторович +7-950-963-5111</t>
  </si>
  <si>
    <t>Требуется монтаж &lt; 5 &gt;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</si>
  <si>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https://disk.yandex.ru/d/3yHMlogLCg-h9Q</t>
  </si>
  <si>
    <t>ЮЗБ-8372-09</t>
  </si>
  <si>
    <t xml:space="preserve"> п  Комсомольский,  Аллея  Памяти  улица,  38  /  Комсомольский,
улица Ленина, 24</t>
  </si>
  <si>
    <t>Заказчик: Шулунов Егор Михайлович +7 (996) 284-51-63 сервисмен
Сопровождающий на объекте: Чудаева Цаган Бадмаевна +7-937-461-4237</t>
  </si>
  <si>
    <t>Демонтаж части или всей существующей СКС (порт): 18 шт.</t>
  </si>
  <si>
    <t>Демонтировать порты СКС. Демонтировать порты СКС не использованных рабочих мест</t>
  </si>
  <si>
    <t>https://disk.yandex.ru/d/VF53z_sYTjx2kw</t>
  </si>
  <si>
    <t xml:space="preserve"> СИБ-8288-06</t>
  </si>
  <si>
    <t>Чемальский район, с.Чемал, ул.Советская, 5</t>
  </si>
  <si>
    <t>Заказчик: Юраков Андрей Юрьевич +7-913-361-0313
Сопровождающий на объекте: Козлова Полина Борисовна +7-913-693-7643</t>
  </si>
  <si>
    <t>Демонтировать  старый  ТКШ  и  на  его  место  установить  ТКШ  42U  800x800  (кол-во  вертикальных 
органайзеров -12).Смонтировать сетчатый кабель-канал от места спуска кабелей до нового
ТКШ.(отдельный  для  кабелей  и  отдельный  для  электропитания).  В  новом  шкафу  осуществить  ввод  кабелей сверху.ТКШ должен быть подключен к заземляющей шине или к земле в электрощитке.</t>
  </si>
  <si>
    <t>https://disk.yandex.ru/d/su52_OoLcFLvBg</t>
  </si>
  <si>
    <t>СИБ-3357-16</t>
  </si>
  <si>
    <t>Република Хакасия, г.Черногорск, пр-кт Космонавтов, д 35, корп 2</t>
  </si>
  <si>
    <t>Заказчик: Будько Игорь Константинович +7-913-463-0047
Сопровождающий на объекте: Филиппова Наталья Алексеевна +7-906-191-5424</t>
  </si>
  <si>
    <t xml:space="preserve">Демонтировать старый ТКШ и на его место установить ТКШ 42U 800x800 (кол-во горизонтальных органайзеров - 12)ТКШ должен быть подключен к заземляющей шине или к земле в электрощитке. </t>
  </si>
  <si>
    <t>https://disk.yandex.ru/d/kGCgLHsogE3uQw</t>
  </si>
  <si>
    <t xml:space="preserve"> СЗБ-8336-17 </t>
  </si>
  <si>
    <t>1353</t>
  </si>
  <si>
    <t xml:space="preserve"> г. Мурманск, ул. Аскольдовцев, 25 корп. 2</t>
  </si>
  <si>
    <t>Заказчик: Колесов Дмитрий Сергеевич +7-911-343-8367
Сопровождающий на объекте: Павлий Татьяна Васильевна +7-902-137-4333</t>
  </si>
  <si>
    <t>https://disk.yandex.ru/d/JIXj1Wdh69Kdxg</t>
  </si>
  <si>
    <t>ВВБ-3180-33</t>
  </si>
  <si>
    <t xml:space="preserve"> г Чернушка ул Мира 29 2-ой этаж Кабинет - 9</t>
  </si>
  <si>
    <t>Заказчик: Коншин Андрей Юрьевич +7 (982) 440-20-51
Сопровождающий на объекте: Каныгин Василий Сергеевич, 79194500839</t>
  </si>
  <si>
    <t>Демонтаж . #ДемонтажСБС. Демонтировать кабели и розетки СКС от помещения Сбербанк-Сервис (3-й этаж) до кроссовой ВСП 6984/0546 (1-й этаж). Демонтировать патч-корды к коммутатору ЛВС, порты 0/0/4, 0/0/11,1/0/16</t>
  </si>
  <si>
    <t>https://disk.yandex.ru/d/Mys4knHLt-soxw</t>
  </si>
  <si>
    <t xml:space="preserve"> СРБ-4241-36</t>
  </si>
  <si>
    <t xml:space="preserve"> г Жиздра ул Коммунистическая 3 1-ый этаж Кабинет - 1</t>
  </si>
  <si>
    <t>Заказчик: +7 (910) 605-69-59
Сопровождающий на объекте: Юлия Васильевна +7-920-877-4191</t>
  </si>
  <si>
    <t>Подключение СУО, УС, МФУ, ЖК или \wi-fi 3 Линии скс для подключения точек доступа \wi-fi на потолке ( места обозначены АР - на плане) ЗАПРОСИТЬ ПЛАНИРОВКУ</t>
  </si>
  <si>
    <t>https://disk.yandex.ru/d/Fi0wQn5JC2fxkA</t>
  </si>
  <si>
    <t>ТКШ20</t>
  </si>
  <si>
    <t>СИБ-3358-109</t>
  </si>
  <si>
    <t xml:space="preserve"> г Омск ул 15-я Рабочая 24 1-ый этаж Клиентский зал по
обслуживанию ФЛ/ЮЛ -1</t>
  </si>
  <si>
    <t>необходим монтаж СКС через потолок, демонтировать линии которые идут на полу(розетку закрыть). Отремонтировать порты СКС. В зоне самообслуживания требуется провести ремонт СКС. Закрыть и изолировать кабель.</t>
  </si>
  <si>
    <t>https://disk.yandex.ru/d/rSsvf8efjqGzIg</t>
  </si>
  <si>
    <t>СЗБ-3313-55</t>
  </si>
  <si>
    <t xml:space="preserve"> г Вуктыл ул Коммунистическая 10А 1-ый этаж кабинет - 24</t>
  </si>
  <si>
    <t>Заказчик: Щеулов Сергей Юрьевич +7-904-108-5491
Сопровождающий на объекте: Никифоров Иван Владимирович, +7(912)560-67-33</t>
  </si>
  <si>
    <t>В  кассе  пересчета  КИЦ  Вуктыл  для  преноса  рабочего  места  требуеться  установить  дополнительные  порты в количестве не менее 4 штук</t>
  </si>
  <si>
    <t>https://disk.yandex.ru/d/0Lvs_aY6-NMDMg</t>
  </si>
  <si>
    <t xml:space="preserve"> СЗБ-8186-47 </t>
  </si>
  <si>
    <t xml:space="preserve">  г  Псков  пр-кт  Октябрьский  23/25  1-ый  этаж  ВСОКК  (сектор
обслуживания корпоративных клиентов) - 41</t>
  </si>
  <si>
    <t>Заказчик: Мартынов Игорь Павлович +7 (911) 361-06-20
Сопровождающий на объекте: Ильин Виталий Владимирович, +7(981)351-40-35</t>
  </si>
  <si>
    <t>Создать  порты СКС.  В связи  с организацией  нового  рабочего  места,  необходимо  установить  2  розетки СКС</t>
  </si>
  <si>
    <t>https://disk.yandex.ru/d/IiQyLWOdoZzAeQ</t>
  </si>
  <si>
    <t>СИБ-3358-110</t>
  </si>
  <si>
    <t>646600, р.п. Горьковское, ул.Красный Путь, 3</t>
  </si>
  <si>
    <t>Заказчик: Штырков Михаил Федорович
Сопровождающий на объекте: Куколева Наталья Александровна +7-900-677-0708</t>
  </si>
  <si>
    <t>1) поставка и монтаж 42U 800*800. Установка вместо старого ТКШ 2) установка шины заземления 3) установка 9 горизонтальных органайзеров и 2 вертикальных по всей высоте</t>
  </si>
  <si>
    <t>https://disk.yandex.ru/d/-S6HBwSwAlRmqQ</t>
  </si>
  <si>
    <t>СЗБ-8336-18</t>
  </si>
  <si>
    <t>1339</t>
  </si>
  <si>
    <t>Мурманск, пр-т Героев Североморцев, д.62</t>
  </si>
  <si>
    <t>Заказчик: Колесов Дмитрий Сергеевич
Сопровождающий на объекте: Литвинова Ольга Юрьевна +7-963-358-2266</t>
  </si>
  <si>
    <t>https://disk.yandex.ru/d/E8ybO9oyzks88g</t>
  </si>
  <si>
    <t>СЗБ-8186-48</t>
  </si>
  <si>
    <t xml:space="preserve"> г  Псков  пр-кт  Октябрьский  23/25  1-ый
этаж Сейфовая - 49</t>
  </si>
  <si>
    <t>Заказчик: Шабунин Александр Владимирович +7-906-224-2167
Сопровождающий на объекте: Павлов Александр Геннадьевич +7 (981) 350-38-48</t>
  </si>
  <si>
    <t>Создать порты СКС. Прошу создать информационные розетки СКС для подключения устройств ТСО по программе &amp;цио!;эффективная наличность 2026&amp;циоІ; в соответствии с приложенным планом</t>
  </si>
  <si>
    <t xml:space="preserve"> СИБ-3356-91</t>
  </si>
  <si>
    <t>г Канск ул 40 лет Октября 62</t>
  </si>
  <si>
    <t>Заказчик: Погрошев Александр Сергеевич +7 (983) 503-70-77
Сопровождающий на объекте: Сусла Елена Викторовна +7-913-558-2136</t>
  </si>
  <si>
    <t>Добавление  рабочего  места  согласно  вложенному  планировочному  решению.  Необходимо  смонтировать  в столе 4 розетки СКС, возле рабочего места в тумбе необходимо смонтировать 2 розетки.</t>
  </si>
  <si>
    <t>https://disk.yandex.ru/d/Ce8fcxz7sALoRQ</t>
  </si>
  <si>
    <t>Без тех задания</t>
  </si>
  <si>
    <t xml:space="preserve">Демонтировать старый ТКШ и на его место установить новый ТКШ 22П 600x600 (кол-во горизонтальных органайзеров -3)ТКШ должен быть подключен к заземляющей шине или к земле в электрощитке. </t>
  </si>
  <si>
    <t xml:space="preserve">Демонтировать старый ТКШ и на его место установить ТКШ 18П 600х600(кол-во горизонтальных органайзеров -3) ТКШ должен быть подключен к заземляющей шине или к земле в электрощитке. </t>
  </si>
  <si>
    <t>ЮЗБ-8187-15</t>
  </si>
  <si>
    <t xml:space="preserve"> г Донецк ул Артема 130 3-ий этаж Холл - 4, 8,17, 20</t>
  </si>
  <si>
    <t>Заказчик: Васильев Сергей Сергеевич +7 (989) 613-19-87
Сопровождающий на объекте: Каратаев Алексей Леонидович, +7(918)532-96-07</t>
  </si>
  <si>
    <t>Создать  порты  СКС.  Описание  объектов  оснащения  Необходимо  протянуть  с  серверной  4  этаж  кабель  на  3 этаж вход на этаж (лифтовая зона), для дальнейшей установки биотерминала</t>
  </si>
  <si>
    <t>https://disk.yandex.ru/d/ADslk-03qla6qQ</t>
  </si>
  <si>
    <t>УБ-0283-27</t>
  </si>
  <si>
    <t>Далматовский р-н, с. Кривское, ул. Шишкина, д. 48</t>
  </si>
  <si>
    <t>Заказчик: Анваров Сергей Разыкович 8-912-571-8500
Сопровождающий на объекте: Оболдина Ольга Геннадьевна +7-922-560-4892</t>
  </si>
  <si>
    <t>Необходимо установить ТКШ взамен старого ТКШ, удовлетворяющий требованиям Стандарта. Тип монтажа- настенный; Габариты - 22ГГ 600*600мм; дверь одностворчатая, кол-во горизонтальных органайзеров - 3. Разместить над сейфом, прикрутить к стене, с отступом от сейфа. ТКШ должен быть подключен к земле в электрощитке. Монтаж 5 новых портов СКС на РМ.</t>
  </si>
  <si>
    <t>https://disk.yandex.ru/d/sSrQAGwCRH6JRw</t>
  </si>
  <si>
    <t>СИБ-3358-112</t>
  </si>
  <si>
    <t>г Омск ул Крупской 10 1-ый этаж Клиентский зал по
обслуживанию ФЛ/ЮЛ - 3</t>
  </si>
  <si>
    <t>Заказчик: Гладких Евгений Анатольевич +7 (962) 033-74-90 сервисмен
Сопровождающий на объекте: Кауп Наталья Александровна +7-962-034-4684 РО</t>
  </si>
  <si>
    <t>Создать порты (2 шт) СКС. В связи с перемещением рабочего места в клиентском зале.</t>
  </si>
  <si>
    <t>https://disk.yandex.ru/d/56bzo86Ms83a1g</t>
  </si>
  <si>
    <t>СРБ-4241-37</t>
  </si>
  <si>
    <t xml:space="preserve"> г  Спас-Деменск  ул  Советская  36  1-ый  этаж  Клиентский  зал  по обслуживанию ФЛ/ЮЛ -1</t>
  </si>
  <si>
    <t>Заказчик: Фимушкин Андрей Олегович +7-999-783-4493
Сопровождающий на объекте: Ермакова Ирина Владимировна (368134) +7 (910) 513-88-55</t>
  </si>
  <si>
    <t>Создать порты СКС. СКС для ТД wi-fi  (2шт)</t>
  </si>
  <si>
    <t>https://disk.yandex.ru/d/BecKSpV7rejGZg</t>
  </si>
  <si>
    <t>СИБ-3356-93</t>
  </si>
  <si>
    <t>г. Канск, ул. 40 лет Октября, 62</t>
  </si>
  <si>
    <t>Заказчик: Погрошев Александр Сергеевич +7-983-503-7077
Сопровождающий на объекте: Сусла Елена Викторовна +7-913-558-2136</t>
  </si>
  <si>
    <t>Требуется  организация  два  порта  для  подключения  диспенсера  талонов  системы  управления  очередью согласно вложенного планировочного решения.</t>
  </si>
  <si>
    <t>https://disk.yandex.ru/d/p6R6S6fDeTxBnA</t>
  </si>
  <si>
    <t>СИБ-3356-92</t>
  </si>
  <si>
    <t>г.  Красноярск,  пр-кт  им.  газеты  Красноярский  рабочий,  141А, каб.11</t>
  </si>
  <si>
    <t>Заказчик: Сергиенко Андрей Михайлович +7-983-286-6276
Сопровождающий на объекте: Судаков Дмитрий Иванович +7-913-030-0218</t>
  </si>
  <si>
    <t>Отремонтировать порты СКС. Кабинет 11</t>
  </si>
  <si>
    <t>https://disk.yandex.ru/d/CFxdGEU9SxrWiQ</t>
  </si>
  <si>
    <t>СРБ-4241-33</t>
  </si>
  <si>
    <t xml:space="preserve"> г  Мосальск  ул  Калужская  28  Этаж:  1-ый  этаж  Помещение:
Кабинет - 1</t>
  </si>
  <si>
    <t>Заказчик: Шахтарин Денис Сергеевич +7-910-605-6959
Сопровождающий на объекте: Улусова Ольга Евгеньевна +7-980-512-1734</t>
  </si>
  <si>
    <t>Две линии скс для установки точек доступа на потолке</t>
  </si>
  <si>
    <t>https://disk.yandex.ru/d/idgdZkfJehAI1Q</t>
  </si>
  <si>
    <t>ЮЗБ-8187-16</t>
  </si>
  <si>
    <t>Заказчик: +7 (989) 613-19-87 Сергей Сергеевич
Сопровождающий на объекте: Каратаев Алексей Леонидович, +7(918)532-96-07</t>
  </si>
  <si>
    <t>оснащения Необходимо протянуть с серверной 4 этаж кабель на 6 этаж вход на этаж (лифтовая зона), для дальнейшей установки биотерминала</t>
  </si>
  <si>
    <t>https://disk.yandex.ru/d/6WIkhCPj6wryEQ</t>
  </si>
  <si>
    <t>СЗБ-8336-19</t>
  </si>
  <si>
    <t>1320</t>
  </si>
  <si>
    <t>Мурманская обл., Кольский р-н, пгт. Кильдинстрой, ул.
Полярная, д. 4</t>
  </si>
  <si>
    <t>Заказчик: Колесов Дмитрий Сергеевич
Сопровождающий на объекте: Сахарова Мария Валерьевна +7-950-899-1222</t>
  </si>
  <si>
    <t xml:space="preserve">13441054
</t>
  </si>
  <si>
    <t>https://disk.yandex.ru/d/E0xkvXoU9D_fkQ</t>
  </si>
  <si>
    <t xml:space="preserve">ДВБ-3241-18 </t>
  </si>
  <si>
    <t>Заказчик: Можаров Сергей Валентинович +7 (909) 810-28-01
Сопровождающий на объекте: Рычкова Ольга Сергеевна +7-914-579-9953</t>
  </si>
  <si>
    <t>В связи с установкой дополнительных РМ необходимо установить розетки СКС</t>
  </si>
  <si>
    <t>https://disk.yandex.ru/d/X9BbZHhWN0zc_Q</t>
  </si>
  <si>
    <t xml:space="preserve"> СЗБ-8186-50 </t>
  </si>
  <si>
    <t>г Великие Луки пр-кт Октябрьский 65 1-ый этаж Комната для хранения оружия - 33</t>
  </si>
  <si>
    <t>Заказчик: Мартынов Игорь Павлович +7 (911) 361-06-20
Сопровождающий на объекте: Талалуев Алексей Николаевич, +7(911)365-63-43</t>
  </si>
  <si>
    <t>Создать  порты  СКС.  Для  выполнения  рекомендаций  приемной  коммиссии,  необходимо  организовать  1  порт СКС (розетку) для подключения телефонного аппарата в шлюзе КИЦ.</t>
  </si>
  <si>
    <t>https://disk.yandex.ru/d/S9aTaN2zEa86Zg</t>
  </si>
  <si>
    <t>ЦЧБ-3545-91</t>
  </si>
  <si>
    <t>г Воронеж ул Красноармейская 52Д 1-ый этаж Кабинет -1</t>
  </si>
  <si>
    <t>Заказчик: Фимушкин Андрей Олегович +7-999-783-4493
Сопровождающий на объекте: Рыжова Татьяна Ивановна +7 (980) 092-48-53</t>
  </si>
  <si>
    <t>Создать порты СКС. Требуется розетка СКС (2 шт.) для подключения точки доступа (ТД) \wi-fi в кассовом узле ВСП.</t>
  </si>
  <si>
    <t>https://disk.yandex.ru/d/46MMCoWtXZdwxw</t>
  </si>
  <si>
    <t>Заказчик: Вилинский Павел 8-985-33-99-622
Сопровождающий на объекте: Сухарев Алексей Владимирович (96310) +7 (912) 425-06-03 Калинин
Александр , тел. 89124250605 СБС</t>
  </si>
  <si>
    <t>Необходим монтаж 1 розетки под \wfi (АР02 - зелёная отметка на схеме) в гараже КИЦ. Отклонение от плана требует согласование с \wifi отделом (Вилинский Павел 8-985-33-99-622).</t>
  </si>
  <si>
    <t>20U</t>
  </si>
  <si>
    <t>ББ-2933-39</t>
  </si>
  <si>
    <t xml:space="preserve">  Республика  Бурятия,  Джидинский  район,  с.Петропавловка,  ул. Терешковой,7</t>
  </si>
  <si>
    <t>Заказчик: Посельский Олег Викторович +79834200929
Сопровождающий на объекте: Зиннатова Светлана Николаевна +7-902-562-9132</t>
  </si>
  <si>
    <t>Демонтировать старый ТКШ и на его место установить ТКШ 32U 600x600(5 горизонтальных органайзеров)ТКШ должен быть подключен к заземляющей шине или к земле в электрощитке</t>
  </si>
  <si>
    <t>https://disk.yandex.ru/d/Kf2WWr9ouDSQkg</t>
  </si>
  <si>
    <t xml:space="preserve">СЗБ-8336-20 </t>
  </si>
  <si>
    <t>Мурманская обл, Кандалакшский район, нп Нивский, ул.
Букина, д.1</t>
  </si>
  <si>
    <t>Заказчик: Колесов Дмитрий Сергеевич +7-911-343-8367
Сопровождающий на объекте: Барболина Оксана Викторовна +7-921-281-9380</t>
  </si>
  <si>
    <t>https://disk.yandex.ru/d/wlgz3vY5jOHlyA</t>
  </si>
  <si>
    <t xml:space="preserve">СИБ-3357-18 </t>
  </si>
  <si>
    <t xml:space="preserve"> Респ Хакасия, г Абакан, ул Чертыгашева, 102</t>
  </si>
  <si>
    <t>Заказчик: Будько Игорь Константинович 8-913-463-0047
Сопровождающий на объекте: Попова Елена Петровна +7-909-525-4111</t>
  </si>
  <si>
    <t>Необходимо установить ТКШ взамен старого ТКШ, удовлетворяющий требованиям Стандарта. Габариты
- 42U 800*800мм; дверь одностворчатая, кол-во горизонтальных органайзеров - 13. ТКШ должен быть подключен к земле в электрощитке.</t>
  </si>
  <si>
    <t>https://disk.yandex.ru/d/Z6NgbEKk41CbWg</t>
  </si>
  <si>
    <t>ВВБ-3137-52</t>
  </si>
  <si>
    <t>Сарапульский район, с. Нечкино, ул. Рабочая, д. 22</t>
  </si>
  <si>
    <t>Заказчик: Чикичёв Алексей Леонидович +7-912-021-5489
Сопровождающий на объекте: Бабина Екатерина Николаевна +7-982-822-6310</t>
  </si>
  <si>
    <t>Необходимо установить ТКШ взамен старого ТКШ, удовлетворяющий требованиям Стандарта. Тип
монтажа- настенный. Габариты - 12U 600*600мм; дверь одностворчатая, кол-во горизонтальных 
органайзеров - 3. ТКШ должен быть подключен к земле в электрощитке. Монтаж 5 новых портов СКС на РМ.</t>
  </si>
  <si>
    <t>https://disk.yandex.ru/d/fmnfj6QrwsoOTw</t>
  </si>
  <si>
    <t>ТКШ22</t>
  </si>
  <si>
    <t xml:space="preserve">ББ-2933-40 </t>
  </si>
  <si>
    <t xml:space="preserve"> с  Кабанск  ул  Октябрьская  здіі  1-ый  этаж  Касса  пересчета -34</t>
  </si>
  <si>
    <t>Заказчик: Климов Владислав Юрьевич +7 (902) 167-56-77
Сопровождающий на объекте: Бурков Александр Викторович, +7(983)539-05-43</t>
  </si>
  <si>
    <t>Создать порты СКС. касса пересчета, рабочее место кассира</t>
  </si>
  <si>
    <t>https://disk.yandex.ru/d/_FUOFXvu_QCFvg</t>
  </si>
  <si>
    <t xml:space="preserve">СЗБ-8336-21 </t>
  </si>
  <si>
    <t>Заказчик: Колесов Дмитрий Сергеевич
Сопровождающий на объекте: Лангуева Елена Николаевна +7-902-130-3598</t>
  </si>
  <si>
    <t>1325</t>
  </si>
  <si>
    <t>Мурманская обл., п.Видяево, ул.Центральная, 8</t>
  </si>
  <si>
    <t>https://disk.yandex.ru/d/Tg2MDlBgynn8Iw</t>
  </si>
  <si>
    <t>УБ-0283-28</t>
  </si>
  <si>
    <t xml:space="preserve"> с. Сафакулево, ул. Ленина, д. 8а</t>
  </si>
  <si>
    <t>Заказчик: Анваров Сергей Разыкович
Сопровождающий на объекте: Анваров С. Р. 8-64491096</t>
  </si>
  <si>
    <t>1. Поставка и монтаж ТКШ 42U 800*800 на место прежнего. 2. установка не менее 5шт. горизонтальных органайзеров и 2шт. вертикальных по всей высоте. 3. Установка и монтаж шины заземления. 4. Порты СКС не требуются.</t>
  </si>
  <si>
    <t>https://disk.yandex.ru/d/jtds_JXEzI64kw</t>
  </si>
  <si>
    <t>СИБ-3358-58</t>
  </si>
  <si>
    <t>Заказчик: Штырков Михаил Федорович (2170325)
Сопровождающий на объекте:</t>
  </si>
  <si>
    <t>Требуется демонтировать не целевые включения в 8634 СИБ Калачинск ул. Петра Ильичева, д. 18 в
количестве 7 патчкордов. Переписка была с Хадыкиным М. А. При закрытии\решении заявки прошу 
предоставить этаж, номер помещения для СБС и номера розеток в кабинете (все кроссированные) в ответе или отправьте на почту МЕ8Ыугкоѵ@оше§а.8ЬгГ.ш, а так же внести изменения в КЖ.</t>
  </si>
  <si>
    <t>https://disk.yandex.ru/d/7DTpJUMnO1wKGQ</t>
  </si>
  <si>
    <t>ЦЧБ-3545-92</t>
  </si>
  <si>
    <t xml:space="preserve">  г  Воронеж  ул  Владимира  Невского  24А  1-ый  этаж  Клиентский зал по обслуживанию ФЛ/ЮЛ - 02</t>
  </si>
  <si>
    <t>Заказчик: Гавриков Максим Андреевич +7-930-420-1023
Сопровождающий на объекте: Чурикова Наталия Николаевна +7-920-413-7238</t>
  </si>
  <si>
    <t xml:space="preserve">Создать порты СКС. На новые рабочие места в колличестве 5 штук нужно организовать сети скс. </t>
  </si>
  <si>
    <t>https://disk.yandex.ru/d/UQlxwDmcJVtyeg</t>
  </si>
  <si>
    <t>ЦЧБ-3545-93</t>
  </si>
  <si>
    <t>г  Воронеж  ул Беговая 209 1-ый этаж Склад -15</t>
  </si>
  <si>
    <t>Заказчик: Вилинский Павел Валерьевич +7-985-339-9622
Сопровождающий на объекте: Краснолуцкая Наталия Петровна +7-910-240-2233</t>
  </si>
  <si>
    <t>https://disk.yandex.ru/d/9GRajetlJnALWw</t>
  </si>
  <si>
    <t>Выполнить монтаж ткш 12и 600x600 (Кол-во горизонтальных ораганайзеров - 2) + 2 порта СКС под wi-fi(мссто обозначено на схеме) Проложить от ТКШ, кабель заземления 6мм2 к заземляющей шине или электрощиту находящихся в одном помещении с ТКШ</t>
  </si>
  <si>
    <t>СИБ-3358-118</t>
  </si>
  <si>
    <t>646842, с.Победа, ул. Центральная, д.ба, пом.2П</t>
  </si>
  <si>
    <t>Заказчик: Штырков Михаил Федорович
Сопровождающий на объекте: Штырков Михаил Федорович 89994541510</t>
  </si>
  <si>
    <t>Монтаж нового порта СКС кат. 5е: 13 шт.</t>
  </si>
  <si>
    <t>1) демонтаж 2х ТКШ 2) поставка и монтаж ТКШ 32U 800*800 в соседнее помещение 3) монтаж
13 портов СКС - РМ 4 порта и 9 под камеры видеонаблюдения 5) Необходимо проложить от ТКШ, 
кабель заземления 6мм2 к заземляющей шине или электрощиту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t>
  </si>
  <si>
    <t>https://disk.yandex.ru/d/KB7ihmZNsUaS6A</t>
  </si>
  <si>
    <t>ВВБ-3137-46</t>
  </si>
  <si>
    <t>Сарапульский район, с. Кигбаево, ул. Совхозная, д.70</t>
  </si>
  <si>
    <t>Заказчик: Чикичёв Алексей Леонидович +7-912-021-5489
Сопровождающий на объекте: Сергеева Ирина Владимировна +7-950-818-1656</t>
  </si>
  <si>
    <t>Демонтировать старый ТКШ и на его  место  установить ТКШ 1211600x600(3  горизонтальных  органайзера) + 4 порта СКС (2 РМ, 1 УС, 1 МФУ) Необходимо проложить от ТКШ, кабель заземления 6мм2 к заземляющей шине или электрощиту находящихся в одном помещении с ТКШ.</t>
  </si>
  <si>
    <t>https://disk.yandex.ru/d/IGJxacYxVF8vwg</t>
  </si>
  <si>
    <t>ВВБ-3180-34</t>
  </si>
  <si>
    <t xml:space="preserve"> г. Пермь, ш. Космонавтов, 349, 3 этаж, Спорт, зал - 327</t>
  </si>
  <si>
    <t>Заказчик: Вологжанин Вячеслав Валерьевич +7-991-818-1100
Сопровождающий на объекте: СБС</t>
  </si>
  <si>
    <t>Добрый  день!  Прошу  осуществить  организацию  сети  СКС,  а  также  установить  информационные  розетки  в спортзале на 3-м этаже блока Б (пом. 327).</t>
  </si>
  <si>
    <t>https://disk.yandex.ru/d/WODX6jLTuNleXQ</t>
  </si>
  <si>
    <t>УБ-2660-10</t>
  </si>
  <si>
    <t xml:space="preserve"> пгт Кондинское ул Ленина 32 1-ый этаж Клиентский зал по
обслуживанию ФЛ/ЮЛ -1</t>
  </si>
  <si>
    <t>Заказчик: Юдина Ольга Вячеславовна +7-922-791-6097
Сопровождающий на объекте: Фирсова Юлия Владимировна +7-904-884-5506</t>
  </si>
  <si>
    <t xml:space="preserve">Создать порты СКС. Добрый день! Планировка с размещением и количеством розеток во вложении. </t>
  </si>
  <si>
    <t>https://disk.yandex.ru/d/erD4jZizv7F-vQ</t>
  </si>
  <si>
    <t>ВВБ-3180-35</t>
  </si>
  <si>
    <t xml:space="preserve"> г.  Пермь,  ш.  Космонавтов,  349,  2  этаж,  Комната сушки
бронежилетов - 206</t>
  </si>
  <si>
    <t>Заказчик: Шляпин Алексей Михайлович +7 (912) 884-21-16
Сопровождающий на объекте: Малышев Максим Валерьевич +7-912-499-8404</t>
  </si>
  <si>
    <t>Добрый день! Прошу осуществить организацию сети СКС, а также установить информационные розетки на 2-м этаже блока Б в помещении хранения бронежилетов (пом. 206) для подключения эл. Медика</t>
  </si>
  <si>
    <t>https://disk.yandex.ru/d/4SM_I2J6ZGNn-Q</t>
  </si>
  <si>
    <t xml:space="preserve"> СИБ-8126-18</t>
  </si>
  <si>
    <t xml:space="preserve"> г. Чадан, ул. Кирова, 12</t>
  </si>
  <si>
    <t>Заказчик: Вронских Алексей Александрович 8-557-52433
Сопровождающий на объекте: Монгуш Аяна Эресовна +7-923-265-1198</t>
  </si>
  <si>
    <t>Требуется  смонтировать  3  розетки  СКС  в  помещение  ВСП,  на  потолочное  пространство  для  подключения точек доступа wi-fi. Местоположение обозначено на плане желтыми кружками</t>
  </si>
  <si>
    <t>https://disk.yandex.ru/d/Age14f4LHe-VFQ</t>
  </si>
  <si>
    <t>СРБ-8255-48</t>
  </si>
  <si>
    <t>г  Унеча  ул  Первомайская  2/2,1-ый  этаж,  Касса  пересчета -15</t>
  </si>
  <si>
    <t>Заказчик: Александров Данила Евгеньевич +7 (927) 725-56-65
Сопровождающий на объекте: Ждановский Алексей Григорьевич, +7(910)331-23-86</t>
  </si>
  <si>
    <t>Создать  порты  СКС.  Прошу  выполнить  монтаж  розетки  СКС  для  подключения  доп.  ТД  АРОЗ  Помещение приема-передачи ценностей в КИЦ 8605/0295</t>
  </si>
  <si>
    <t>https://disk.yandex.ru/d/l1cyB2hKOUnRlA</t>
  </si>
  <si>
    <t>оплатили 39990</t>
  </si>
  <si>
    <t>СИБ-8126-19</t>
  </si>
  <si>
    <t xml:space="preserve"> г  Ак-Довурак  ул Юбилейная 3  1-ый  этаж Клиентский  зал по
обслуживанию ФЛ/ЮЛ -1</t>
  </si>
  <si>
    <t>Заказчик: Вронских Алексей Александрович 8-55752433
Сопровождающий на объекте: Маленовская Аяна Валерьевна +7-929-358-3072</t>
  </si>
  <si>
    <t>Создать порты СКС. Требуется смонтировать 3 розетки СКС в помещение ВСП, на потолочное пространство для подключения точек доступа wi-fi. Местоположение обозначено на плане желтыми кружками</t>
  </si>
  <si>
    <t>https://disk.yandex.ru/d/eFTexTn037AWQg</t>
  </si>
  <si>
    <t>СИБ-3358-119</t>
  </si>
  <si>
    <t xml:space="preserve"> г Омск ул Багратиона 2 1-ый этаж Клиентский зал по
обслуживанию ФЛ/ЮЛ -1</t>
  </si>
  <si>
    <t>Заказчик: Шишковский Евгений Вестурович +7 (913) 629-55-95
Сопровождающий на объекте: Шаршунова Галина Андреевна +7-913-671-7159</t>
  </si>
  <si>
    <t xml:space="preserve">Создать порты СКС. В связи с расширением штата, требуется организация дополнительного рабочего места номер 14 в клиентском зале, место будет располагаться рядом с окном 13, после переноса банкомата. </t>
  </si>
  <si>
    <t>https://disk.yandex.ru/d/MMzdFuKz1smLqw</t>
  </si>
  <si>
    <t>СИБ-3355-128</t>
  </si>
  <si>
    <t>0492</t>
  </si>
  <si>
    <t xml:space="preserve"> с Панкрушиха ул Зеленая влд5</t>
  </si>
  <si>
    <t>Заказчик: Очаковский Владимир Иванович
Сопровождающий на объекте: Добрострой Марина Владимировна +7-923-756-2808</t>
  </si>
  <si>
    <t xml:space="preserve">ТСО.  Требуется установка сетевой розетки в Зоне 24,  для подключения охранной сигнализации банкомата в ЛВС Банка. Место установки розетки - в запотолочном пространстве над банкоматом в Зоне 24. В настоящий момент в предполагаемое место  установки выведен сетевой кабель от прибора ОПС,  кабель промаркирован. </t>
  </si>
  <si>
    <t>https://disk.yandex.ru/d/gqOA8PHEQT5oBQ</t>
  </si>
  <si>
    <t xml:space="preserve">СИБ-8288-07 </t>
  </si>
  <si>
    <t>с Усть-Кокса ул Харитошкина 1 1-ый этаж Зона 24-0</t>
  </si>
  <si>
    <t>Заказчик: Минаева Ирина Александровна
Сопровождающий на объекте: Шторк Светлана Ивановна +7-913-994-6079</t>
  </si>
  <si>
    <t>Требуется монтаж &lt;6&gt;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</si>
  <si>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https://disk.yandex.ru/d/c3VP595yul54iQ</t>
  </si>
  <si>
    <t>СЗБ-3105-10</t>
  </si>
  <si>
    <t xml:space="preserve"> г Нелидово ул Панфилова 6 1-ый этаж Помещение КИЦ - 16</t>
  </si>
  <si>
    <t>Заказчик: Попеленков Антон Валерьевич
Сопровождающий на объекте: Маслова Татьяна Сергеевна+7-960-716-0889</t>
  </si>
  <si>
    <t>Создать  порты  СКС.  Необходимо  установить  17  розеток  для  ір-видеокамер  согласно  исполнительной документации.</t>
  </si>
  <si>
    <t>https://disk.yandex.ru/d/pm4WL08NajfVAQ</t>
  </si>
  <si>
    <t>СИБ-3355-126</t>
  </si>
  <si>
    <t xml:space="preserve"> с Родино ул Ленина 222 1-ый этаж Зона 24-0</t>
  </si>
  <si>
    <t>Заказчик: Очаковский В. И.
Сопровождающий на объекте: Мартыненко Ирина Александровна +7-913-221-5064</t>
  </si>
  <si>
    <t>Создать  порты  СКС.  Требуется  установка  2-х  розеток  СКС  для  подключения  к  ЛВС  банка  приборов охранной сигнализации банкоматов, установленных в Зоне 24.</t>
  </si>
  <si>
    <t>https://disk.yandex.ru/d/cOb2Qz_fMlwBXA</t>
  </si>
  <si>
    <t>ВВБ-3137-51</t>
  </si>
  <si>
    <t>Заказчик: Жуйков Сергей Анатольевич
Сопровождающий на объекте: Гурьянов Юрий Вячеславович +7-912-740-7440</t>
  </si>
  <si>
    <t>Требуется монтаж &lt; 25&gt;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</si>
  <si>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https://disk.yandex.ru/d/47-8qmav4siAxQ</t>
  </si>
  <si>
    <t>СРБ-4261-47</t>
  </si>
  <si>
    <t xml:space="preserve"> г Рязань б-р Цветной стрЗ</t>
  </si>
  <si>
    <t>Заказчик: Макаров Сергей Владимирович
Сопровождающий на объекте: Васильев Михаил Павлович, +7(915)594-84-80</t>
  </si>
  <si>
    <t>Установить две сетевые розетки для видеокамер на 1 этаже, одну в помещении №123 тамбур-шлюза, 
вторую в помещении №103 у двери тамбур-шлюза. Подключить на патчпанели в серверной второго этажа, помещение №218. Файл с планировкой прилагаю.</t>
  </si>
  <si>
    <t>https://disk.yandex.ru/d/XQzdbmFF49jKig</t>
  </si>
  <si>
    <t>СИБ-3355-123</t>
  </si>
  <si>
    <t xml:space="preserve"> г Барнаул ул Малахова 77 1-ый этаж Клиентский зал по
обслуживанию ФЛ/ЮЛ - 3</t>
  </si>
  <si>
    <t>Заказчик: Ставский Игорь Анатольевич
Сопровождающий на объекте: Усачева Елена Сергеевна+7-905-980-9165</t>
  </si>
  <si>
    <t xml:space="preserve">Требуется &lt;6&gt; портов для охранной сигнализации в УС за фальшпотолком. Окончание линии — 
накладная розетка + патч-корд &gt;2 м. Патч-корды вывести из фальш-стены в гофре слева от каждого 
банкомата. Нумерация розеток: этаж, помещение, шкаф, панель и порт..Розетки разместить в запотолочном пространстве возле входной двери ВСП со стороны офиса. 4 УС, генератор тумана, автозакрытие ЗСО). </t>
  </si>
  <si>
    <t>https://disk.yandex.ru/d/RJysz4NPOa9P8A</t>
  </si>
  <si>
    <t>СИБ-3355-124</t>
  </si>
  <si>
    <t>СИБ-3355-125</t>
  </si>
  <si>
    <t xml:space="preserve"> с Калманка ул Ленина 19 1-ый этаж Сервисная зона
обслуживания банкоматов - 0</t>
  </si>
  <si>
    <t>Заказчик: Ставский Игорь Анатольевич
Сопровождающий на объекте: Губина Мария Александровна +7-962-809-2782</t>
  </si>
  <si>
    <t>Требуется монтаж &lt; 1 &gt;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</si>
  <si>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https://disk.yandex.ru/d/GHFu5X7716ccfg</t>
  </si>
  <si>
    <t>г Барнаул рп Южный ул Чайковского 29 1-ый этаж Клиентский зал по обслуживанию ФЛ/ЮЛ -1</t>
  </si>
  <si>
    <t>Заказчик: Ставский Игорь Анатольевич
Сопровождающий на объекте: Березуцкая Юлия Андреевна +7-960-966-7744</t>
  </si>
  <si>
    <t>Требуется монтаж &lt; 4&gt;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Розетки разместить в запотолочном пространстве возле входной двери ВСП со стороны офиса.</t>
  </si>
  <si>
    <t>https://disk.yandex.ru/d/Tu-Yu3KeStpFfQ</t>
  </si>
  <si>
    <t>СИБ-3353-74</t>
  </si>
  <si>
    <t xml:space="preserve"> г Новокузнецк ул Тореза (Заводской р-н) 20</t>
  </si>
  <si>
    <t>Заказчик: Угаров Евгений Олегович
Сопровождающий на объекте: Ветус Оксана Владимировна +7-953-061-2367</t>
  </si>
  <si>
    <t>Требуется монтаж &lt; 4&gt;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</si>
  <si>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https://disk.yandex.ru/d/cLePWWIOddgfEQ</t>
  </si>
  <si>
    <t xml:space="preserve"> СИБ-3358-111</t>
  </si>
  <si>
    <t xml:space="preserve"> г Омск ул Олега Кошевого 21к1 1-ый этаж Клиентский зал по обслуживанию ФЛ/ЮЛ - 1</t>
  </si>
  <si>
    <t>Заказчик: Тарасов Сергей Сергеевич
Сопровождающий на объекте: Семенченко Оксана Павловна 8-913-977-9941</t>
  </si>
  <si>
    <t xml:space="preserve">Требуется монтаж &lt;6 &gt;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Банка.ТСО. Необходимо установить розетки СКС над банкоматами в зоне самообслуживания №№ УС 60019487,60019489, 60019990, 60026571, 60026577, 60032490, 60304489 </t>
  </si>
  <si>
    <t>https://disk.yandex.ru/d/qhTGhPGFkUqMOg</t>
  </si>
  <si>
    <t>ЦЧБ-8411-10</t>
  </si>
  <si>
    <t>Заказчик: Воронин Александр Александрович
Сопровождающий на объекте: Почитаев Дмитрий Владимирович, +7(980)241-38-51</t>
  </si>
  <si>
    <t>Требуется монтаж &lt;3 &gt;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</si>
  <si>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https://disk.yandex.ru/d/YOHjNnPuKDh-Cw</t>
  </si>
  <si>
    <t>СИБ-3357-17</t>
  </si>
  <si>
    <t>Заказчик: Калягина Анна Михайловна
Сопровождающий на объекте: Беллер Татьяна Александровна+7-983-258-5252</t>
  </si>
  <si>
    <t>Подключение ППКОП в коммутатор банка в кол-ве 4 шт</t>
  </si>
  <si>
    <t>https://disk.yandex.ru/d/e4djSc0fSfHqlQ</t>
  </si>
  <si>
    <t>СИБ-3355-129</t>
  </si>
  <si>
    <t>г Яровое кв-л Б 25 1-ый этаж Клиентский зал по обслуживанию ФЛ/ЮЛ - 0</t>
  </si>
  <si>
    <t>Заказчик: Очаковский Владимир Иванович
Сопровождающий на объекте: Ревенок Юлия Александровна +7-913-222-4264</t>
  </si>
  <si>
    <t xml:space="preserve">К банкомата с подведены резервные линии, обозначены на плане Б1, Б4, на патч-панели 3 с такой же
маркировкой, подключены на коммутатор 2, порты 2/0/21, 2/0/24. Необходимую к установке розетку УОС1 указал на плане над входной дверью ВСП, помещение 2, серверная - помещение 10 и ТКШ-1 указаны на прилагаемом плане; $12 Обследование проведено. К банкоматам подведены резервные линии, обозначены на плане Б1, Б4, на патч-панели 3 с такой же маркировкой, подключены на коммутатор 2, порты 2/0/21, 
2/0/24. Необходимую к установке розетку УОС1 указал на плане над входной дверью ВСП - помещение 2, серверная - помещение 10 и ТКШ-1 указаны на прилагаемом плане, помещение ЗСО на плане - 1. </t>
  </si>
  <si>
    <t>https://disk.yandex.ru/d/ugMe68ygi2H6Gg</t>
  </si>
  <si>
    <t xml:space="preserve">СИБ-3353-73 </t>
  </si>
  <si>
    <t>пгт Инской ул Пугачева 4</t>
  </si>
  <si>
    <t>Заказчик: Угаров Евгений Олегович
Сопровождающий на объекте: Глушкова Алла Анатольевна +7-913-292-2969</t>
  </si>
  <si>
    <t>монтаж одной розетки в тамбуре на стене возле прибора мираж, в сервисной зоне банкомата розетка есть свободные 09.1-2</t>
  </si>
  <si>
    <t>https://disk.yandex.ru/d/a5F8fzhswVTq3w</t>
  </si>
  <si>
    <t>ЦЧБ-8353-27</t>
  </si>
  <si>
    <t>г Орёл ул Комсомольская 66 1-ый этаж Клиентский зал по
обслуживанию ФЛ/ЮЛ -1</t>
  </si>
  <si>
    <t>Заказчик: Кондаурова Юлия Александровна
Сопровождающий на объекте: Извеков Сергей Александрович +7-985-177-2220</t>
  </si>
  <si>
    <t>Требуется монтаж &lt; 3 &gt;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</si>
  <si>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https://disk.yandex.ru/d/K1gvOUcz4UZmIQ</t>
  </si>
  <si>
    <t>ЮЗБ-3656-14</t>
  </si>
  <si>
    <t xml:space="preserve"> г  Симферополь  ш  Евпаторийское 8 1-ый этаж Клиентский зал по обслуживанию ФЛ/ЮЛ -1</t>
  </si>
  <si>
    <t>Заказчик: Золотарев Николай Александрович
Сопровождающий на объекте: Сокол Виктория Геннадьевна +7-978-299-1505</t>
  </si>
  <si>
    <t>Создать  порты  СКС.  В  кабель-канал  установить  розетку  СКС  (врезную)  для  подключения  охранного прибора</t>
  </si>
  <si>
    <t>https://disk.yandex.ru/d/99fb93fQuHkNBQ</t>
  </si>
  <si>
    <t>ВВБ-3137-50</t>
  </si>
  <si>
    <t xml:space="preserve"> с Якшур-Бодья ул Путиной 109</t>
  </si>
  <si>
    <t>Заказчик: Жуйков Сергей Анатольевич +7 (912) 854-49-36
Сопровождающий на объекте: Жуйков Сергей Анатольевич +7 (912) 854-49-36</t>
  </si>
  <si>
    <t>Необходимо  в  ВСП  к  месту  размещения  аналоговой  видеокамеры  протянуть  кабель  и  установить  розетку для полседующей замены на 1Р-камеру. Количество портов - 31 ед.</t>
  </si>
  <si>
    <t>https://disk.yandex.ru/d/ItYPa3LlcOCbHw</t>
  </si>
  <si>
    <t>СРБ-3105-09</t>
  </si>
  <si>
    <t>Заказчик: Крылов Александр Николаевич
Сопровождающий на объекте: Цыганов Александр Валерьевич, +7(910)648-60-70</t>
  </si>
  <si>
    <t>Требуется монтаж &lt; 11 &gt; портов СКС для оборудования технических средств охраны (ТСО).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</si>
  <si>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https://disk.yandex.ru/d/VIuz_8egm0r32Q</t>
  </si>
  <si>
    <t xml:space="preserve"> СИБ-8288-08 </t>
  </si>
  <si>
    <t>с Сейка ул Центральная 7ак1 1-ый этаж Зона 24 - 101</t>
  </si>
  <si>
    <t>Заказчик: Минаева Ирина Александровна
Сопровождающий на объекте: Табакаева Ксения Александровна +7-983-326-4534</t>
  </si>
  <si>
    <t>1 порт в верхний кабинет УС, 2 порта в запотолочном пространстве в клиентском зале возле выхода
в зону УС Требуется монтаж &lt; 3 &gt;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</si>
  <si>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https://disk.yandex.ru/d/fVVE1ozmZB1EuA</t>
  </si>
  <si>
    <t>СРБ-4261-48</t>
  </si>
  <si>
    <t>Заказчик: Угаров Евгений Игоревич +7-910-622-1233
Сопровождающий на объекте: Воронина Елизовета Геннадьевна +7-920-982-7812</t>
  </si>
  <si>
    <t>необходимо сделать розетки для 4 раб мест</t>
  </si>
  <si>
    <t>https://disk.yandex.ru/d/czIeN1Nryf0S6w</t>
  </si>
  <si>
    <t xml:space="preserve">Готово </t>
  </si>
  <si>
    <t>СРБ-4244-51</t>
  </si>
  <si>
    <t>г. Тула, ул. Коминтерна, 31, 2 этаж, Ореп «расе - 2.25</t>
  </si>
  <si>
    <t>Заказчик: Калинчев Дмитрий Игоревич 8-713-42421
Сопровождающий на объекте: Гольцев Александр Юрьевич +7-910-580-0939</t>
  </si>
  <si>
    <t>Создать порты СКС. Для подключения АРМ Сигма</t>
  </si>
  <si>
    <t>https://disk.yandex.ru/d/5GGXsgeTzng7LA</t>
  </si>
  <si>
    <t>СИБ-3358-108</t>
  </si>
  <si>
    <t>г Омск ул Олега Кошевого 21к1 1-ый этаж Клиентский зал по обслуживанию ФЛ/ЮЛ -1</t>
  </si>
  <si>
    <t>ТСО.  Необходимо  установить розетки СКС над банкоматами в зоне самообслуживания №№ УС 60019487, 60019489,  60019990,  60026571,  60026577,  60032490,  60304489.  Работы требуется выполнить до  31.03  2026 года.</t>
  </si>
  <si>
    <t>https://disk.yandex.ru/d/0AKL1l1w4VkKbw</t>
  </si>
  <si>
    <t>УБ-2660-11</t>
  </si>
  <si>
    <t>г Мегион ул Нефтяников 33 1-ый этаж Клиентский зал по
обслуживанию ФЛ/ЮЛ -105</t>
  </si>
  <si>
    <t>Заказчик: Медведева Светлана Андреевна +7-929-261-9055
Сопровождающий на объекте: +7-929-261-9055 Медведева Светлана Андреевна</t>
  </si>
  <si>
    <t>Создать  порты  СКС.  Требуется  розетка  СКС  в  помещение  кассы,  для  подключения  точки  доступа  \ѵі-й. Местоположение обозначено на плане желтым кружком с цифрой 4</t>
  </si>
  <si>
    <t>https://disk.yandex.ru/d/02TpcbJpxNZ_-w</t>
  </si>
  <si>
    <t>СИБ-3356-97</t>
  </si>
  <si>
    <t>0819</t>
  </si>
  <si>
    <t xml:space="preserve"> г. Уяр, ул. 30 лет ВЛКСМ, 131</t>
  </si>
  <si>
    <t>Заказчик: Рошка Штефан +7-903-557-2288
Сопровождающий на объекте: Кошкарева Татьяна Георгиевна +7-950-414-9186</t>
  </si>
  <si>
    <t>Необходимо создать 3 порта СКС для подключения Зех точек доступа \wi-fi</t>
  </si>
  <si>
    <t>https://disk.yandex.ru/d/aPcg0omLse3BYg</t>
  </si>
  <si>
    <t>СИБ-3358-120</t>
  </si>
  <si>
    <t>г Омск пр-кт Карла Маркса 16 1-ый этаж Клиентский зал по
обслуживанию ФЛ/ЮЛ -1</t>
  </si>
  <si>
    <t>Заказчик: Полоухова Яна Владимировна +7 (983) 625-35-02
Сопровождающий на объекте: Полоухова Яна Владимировна +7 (983) 625-35-02</t>
  </si>
  <si>
    <t>Требуется перенести одну розетку с соседнего стола.</t>
  </si>
  <si>
    <t>https://disk.yandex.ru/d/xxpstAd-m6D0tQ</t>
  </si>
  <si>
    <t>СЗБ-3313-56</t>
  </si>
  <si>
    <t>пгт. Воргашор, Воргашерская 13</t>
  </si>
  <si>
    <t>Заказчик: Белых М. В. 89121912375
Сопровождающий на объекте: Петровская Елена Александровна +7-912-554-4572</t>
  </si>
  <si>
    <t>Размер шкафа: 42U 800x800. Требуется заменить 2 шт нецелевых ТКШ на 1 шт целевой 42U 800-
х800 с переносом оборудования. Также требуется протянуть провод заземления от шкафа до эл.щита питания. Установить 2 вертикальных организатора, 8 горизонтальных организаторов, 2 полки, 2 ПДУ, вентиляционную панель.</t>
  </si>
  <si>
    <t>https://disk.yandex.ru/d/3d_rp4dFo_TdOA</t>
  </si>
  <si>
    <t>ВВБ-3180-39</t>
  </si>
  <si>
    <t>г Пермь ул Адмирала Ушакова 36 1-ый этаж Операционный зал -1</t>
  </si>
  <si>
    <t>Заказчик: Вронских Алексей Александрович 8-55752433
Сопровождающий на объекте: Губина Полина Сергеевна +7-982-457-6838</t>
  </si>
  <si>
    <t>Требуется 2 розетки СКС в помещение кассы, для подключения 2 точек доступа wi-fi</t>
  </si>
  <si>
    <t>https://disk.yandex.ru/d/yc0NgglF7KtbCA</t>
  </si>
  <si>
    <t>СИБ-3356-99</t>
  </si>
  <si>
    <t>с Моторское ул Крупская 8Б 1-ый этаж Клиентский зал по
обслуживанию ФЛ/ЮЛ -1</t>
  </si>
  <si>
    <t>Заказчик: Винк Елена Ивановна (2107550) +7 (923) 341-49-72
Сопровождающий на объекте: Винк Елена Ивановна +7-923-341-4972</t>
  </si>
  <si>
    <t>Создать порты СКС. #ССМ2026_Осн.объем Каждое помещение ВСП, включая: все рабочие места, кассу, 
комнату пересчета, необходимо оснастить СКС-портом для счетно-сортировальной машины. Количество 
СКС-портов для ССМ должно соответствовать количеству используемых ССМ. - если свободных портов
нет: заполнить чек-лист и указать рабочие места для монтажа новых портов. Заказ будет передан подрядчику СКС; - если свободные порты есть: указать их номер и место размещения в чек-листе. Информация будет
предана Бизнес заказчику.</t>
  </si>
  <si>
    <t>https://disk.yandex.ru/d/DbFkpy6D-upM4A</t>
  </si>
  <si>
    <t>г Пермь ул Костычева 42а 1-ый этаж Операционный зал - 1</t>
  </si>
  <si>
    <t>Заказчик: Вронских Алексей Александрович +7 (999) 999-99-99
Сопровождающий на объекте: Дергоусова Алена Сергеевна +7-951-958-2598</t>
  </si>
  <si>
    <t xml:space="preserve">Создать  порты  СКС.  Требуется  розетка  СКС  в  помещение  кассы,  для  подключения  точки  доступа Wi-fi. Местоположение обозначено на плане желтым кружком с цифрой </t>
  </si>
  <si>
    <t>https://disk.yandex.ru/d/uO75d2-WtC3F9A</t>
  </si>
  <si>
    <t xml:space="preserve">СИБ-3355-107 </t>
  </si>
  <si>
    <t>г Барнаул ул Малахова 77</t>
  </si>
  <si>
    <t>Заказчик: Вакуленко Виталий Николаевич 8-983-550-9535
Сопровождающий на объекте: Крипитула Ирина Николаевна 8-960-960-1820</t>
  </si>
  <si>
    <t>Требуется монтаж &lt;1&gt;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</si>
  <si>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https://disk.yandex.ru/d/TkzCs7kK-nqwoA</t>
  </si>
  <si>
    <t>СИБ-8126-20</t>
  </si>
  <si>
    <t xml:space="preserve"> Шагонар, Октябрьская улица, 5</t>
  </si>
  <si>
    <t>Заказчик: Рошка Штефан +7 (903) 557-22-88
Сопровождающий на объекте: Бадан-оол Аделаида Каппайлаковна +7-923-544-9996</t>
  </si>
  <si>
    <t>Создать порты СКС. Необходимо создать 2 порта СКС для подключения 2ух точек доступа</t>
  </si>
  <si>
    <t>https://disk.yandex.ru/d/c-DGPuLDXdznLw</t>
  </si>
  <si>
    <t>СИБ-3356-100</t>
  </si>
  <si>
    <t>Заказчик: +7(923)274-51-49
Сопровождающий на объекте: +7 (923) 274-51-49</t>
  </si>
  <si>
    <t xml:space="preserve">Отремонтировать  порты  СКС.  Основание  работ:  ЗПИО168ОЗЮ,  ЗПИ01671148.  Описание  работ:
Необходимо восстановить розетку СКС от коммутационного прмещения до  ТД:
SIВ-8646-0025-ѴSР-АР02 (тас-адрес: сс64-а69с-4а00). Точное место размещения неисправной розетки для ТД wi-fi можно уточнить у сотрудника СБС: Петров Николай Владимирович, +7(923)324-25-22. </t>
  </si>
  <si>
    <t>https://disk.yandex.ru/d/7gXW118Q4CheVQ</t>
  </si>
  <si>
    <t>СИБ-3356-96</t>
  </si>
  <si>
    <t xml:space="preserve"> г Игарка мкр 1-й 7А 1-ый этаж Клиентский зал по обслуживанию ФЛ/ЮЛ -1</t>
  </si>
  <si>
    <t>Заказчик: Вронских Алексей Александрович
Сопровождающий на объекте: Кузик Мария Андреевна +7-913-586-2326</t>
  </si>
  <si>
    <t>https://disk.yandex.ru/d/OBs1oUIjhsngGg</t>
  </si>
  <si>
    <t xml:space="preserve">СИБ-3351-28 </t>
  </si>
  <si>
    <t>г Асино ул имени Ленина 29А 2-ой этаж Кабинет - 15</t>
  </si>
  <si>
    <t>Заказчик: Сидоренко Артём Владимирович +7 (923) 422-19-71
Сопровождающий на объекте: Сидоренко Артём Владимирович +7 (923) 422-19-71</t>
  </si>
  <si>
    <t xml:space="preserve">Требуется монтаж 8 портов СКС для рабочего места. Способ монтажа: розетки типоразмера Мозаіс45 в
кабель-канал размером не менее 80x50. Если линия за потолком, то за потолком кабель вести в гофрорукаве.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t>
  </si>
  <si>
    <t>https://disk.yandex.ru/d/His4fU_oONWeVA</t>
  </si>
  <si>
    <t>СРБ-8255-49</t>
  </si>
  <si>
    <t>г Почеп ул Первомайская 3 1-ый этаж Клиентский зал по
обслуживанию ФЛ/ЮЛ -1</t>
  </si>
  <si>
    <t>Заказчик: Оксана Викторовна +7-910-331-1582
Сопровождающий на объекте: Оксана Викторовна +7-910-331-1582</t>
  </si>
  <si>
    <t>Создать  порты  СКС.  Требуется  розетка  СКС  в  помещение  кассы,  для  подключения  точки  доступа wi-fi. Местоположение обозначено на плане желтым кружком с цифрой 2</t>
  </si>
  <si>
    <t>https://disk.yandex.ru/d/b3hufhzeu4RGcA</t>
  </si>
  <si>
    <t>ЮЗБ-8372-10</t>
  </si>
  <si>
    <t xml:space="preserve"> г Элиста ул М.Горького 13Б 1-ый этаж Клиентский зал по
обслуживанию ФЛ/ЮЛ -1</t>
  </si>
  <si>
    <t>Заказчик: Крестинова Галина Юрьевна +7 (905) 484-03-39
Сопровождающий на объекте: Сарылов Бадма Владимирович, +7(917)686-00-08</t>
  </si>
  <si>
    <t>Создать  порты  СКС.  Необходимо  в  ВСП  №8579/021  проложить  СКС  к  3  ТСК  для  подключения  приборов охраны на ПКС (расположения ТСК отмечены красным цветом на схеме).</t>
  </si>
  <si>
    <t>https://disk.yandex.ru/d/O1YcOK9dBibgRg</t>
  </si>
  <si>
    <t>ЦЧБ-3545-94</t>
  </si>
  <si>
    <t xml:space="preserve"> г. Воронеж, ул. Платонова, 19,1 этаж, каб. 108</t>
  </si>
  <si>
    <t>Заказчик: Лунев Михаил Владимирович +7-980-545-1508
Сопровождающий на объекте: Чумаченко Антон Сергеевич +7-910-738-2366</t>
  </si>
  <si>
    <t>Отремонтировать порты СКС. Не работают имеющиеся в кабинете порты.</t>
  </si>
  <si>
    <t>https://disk.yandex.ru/d/cja7xwRQpM1p5g</t>
  </si>
  <si>
    <t>Дв</t>
  </si>
  <si>
    <t>ББ-2932-58</t>
  </si>
  <si>
    <t xml:space="preserve"> с. Александровский Завод, ул. Комсомольская, д.14</t>
  </si>
  <si>
    <t>Заказчик: Дробышевский Илья Владимирович +7-914-125-3502
Сопровождающий на объекте: Корсакова Светлана Степановна +7-914-122-2406</t>
  </si>
  <si>
    <t>Необходимо установить ТКШ, удовлетворяющий требованиям Стандарта; Тип монтажа- напольный;
Габариты- не менее 42U 800*800мм; дверь одностворчатая. Взамен имеющегося. Монтаж портов СКС не требуется. Комплектция ТКШ (10 гор. и 2 верт. организатора, 2 РОЛ и 2 полки, 1 вент панель. Необходимо проложить от ТКШ, кабель заземления 6мм2 к заземляющей шине или электрощиту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 Для монтажа нового ТКШ необходимо пододвинуть шкафы на 20см. +Требуется монтаж 2 портов СКС &amp;ССМ2025. ББ-2932-47 будет отменён.</t>
  </si>
  <si>
    <t>https://disk.yandex.ru/d/DJJ7GuCXa8ywUQ</t>
  </si>
  <si>
    <t xml:space="preserve">УБ-7461-46 </t>
  </si>
  <si>
    <t xml:space="preserve"> г  Ноябрьск  ул  Ленина  (Вынгапуровский  мкр)  106  1-ый  этаж
Серверная - 8</t>
  </si>
  <si>
    <t>Заказчик: Гребнев Денис Борисович +7 (929) 259-04-91
Сопровождающий  на  объекте:  СБС  Оныськив  Виталий  Васильевич,  +7(982)170-94-22  Гребнев  Денис Борисович +7 (929) 259-04-91</t>
  </si>
  <si>
    <t>Демонтаж части или всей существующей СКС (порт): 20 шт.</t>
  </si>
  <si>
    <t>Требуется демонтаж всей линии СКС от устройств 20. Кабель смотать и убрать за потолок или куда укажет заказчик/сотрудник СБС.</t>
  </si>
  <si>
    <t>https://disk.yandex.ru/d/lZv4702r3G7z0w</t>
  </si>
  <si>
    <t>СИБ-3353-76</t>
  </si>
  <si>
    <t xml:space="preserve"> г Кемерово пр-кт Октябрьский 53 7-ой этаж Кабинет - 7.01</t>
  </si>
  <si>
    <t>Заказчик: Ломакин Денис Георгиевич +7 (903) 909-23-58
Сопровождающий на объекте: Ветрова Любовь Александровна, +7(983)217-10-84 СБС</t>
  </si>
  <si>
    <t>Создать порты СКС. На 7 этаже здания ГОСБ в кабинете 7.01 требуется монтаж розеток СКС - 6 шт. на рабочих местах, 1 шт. для МФУ План расположения розеток СКС во вложении.</t>
  </si>
  <si>
    <t>https://disk.yandex.ru/d/bdeU4Zk_i6B8Vw</t>
  </si>
  <si>
    <t>ВВБ-3180-40</t>
  </si>
  <si>
    <t>373</t>
  </si>
  <si>
    <t xml:space="preserve"> Юсьвинский р-н, п. Пожва, Торговая, 2/2</t>
  </si>
  <si>
    <t>Заказчик: Коншин Андрей Юрьевич +79824402051
Сопровождающий на объекте: Рямова Светлана Анатольевна +7-908-260-6165, Федюкова Наталья
Михайловна +7-902-637-1149</t>
  </si>
  <si>
    <t>Необходимо установить ТКШ, удовлетворяющий требованиям Стандарта. Тип монтажа- настенный. 
Габариты - 18U 600*600мм; дверь одностворчатая, кол-во горизонтальных органайзеров - 4. Необходимо проложить от ТКШ, кабель заземления 6 мм2 к заземляющей шине или электрощиту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 Монтаж 10 новых портов СКС: по 4 на РМ, 2 для
банкомата.</t>
  </si>
  <si>
    <t>https://disk.yandex.ru/d/r_EvpImxrqzwGw</t>
  </si>
  <si>
    <t xml:space="preserve"> г Ижевск ул Красноармейская 138 1-ый этаж Тамбур - 1</t>
  </si>
  <si>
    <t>Заказчик: +7-912-851-3861 Константин Владимирович
Сопровождающий на объекте: +7 (904) 246-14-48</t>
  </si>
  <si>
    <t>Создать порты СКС. Оборудовано новое рабочее место</t>
  </si>
  <si>
    <t>ВВБ-3137-54</t>
  </si>
  <si>
    <t>https://disk.yandex.ru/d/YzuZcdOHnLTaLw</t>
  </si>
  <si>
    <t>ЦЧБ-3545-89</t>
  </si>
  <si>
    <t xml:space="preserve"> г Россошь пл Танкистов 1Д 1-ый этаж Кабинет - 1</t>
  </si>
  <si>
    <t>Заказчик: Гараев Сергей Михайлович +7 (987) 949-24-44
Сопровождающий на объекте: Шатилова Ольга Алексеевна +7-930-417-7169</t>
  </si>
  <si>
    <t>Создать порты СКС. Требуется розетка СКС для подключения точки доступа (ТД) wi-fi (5шт)</t>
  </si>
  <si>
    <t>https://disk.yandex.ru/d/IpDEChxDcbgxnQ</t>
  </si>
  <si>
    <t>СЗБ-3313-57</t>
  </si>
  <si>
    <t>53</t>
  </si>
  <si>
    <t>Усть-Вымский р-н, с. Айкино, ул. Центральная, д.127</t>
  </si>
  <si>
    <t>Заказчик: Белых М. В. 89121912375
Сопровождающий на объекте: Голубкова Мария Владимировна +7-912-964-7748</t>
  </si>
  <si>
    <t>Демонтаж существующего ТКШ и смонтированного в него оборудования СКС, с последующим
монтажом оборудования СКС в новый ТКШ: 3 шт.</t>
  </si>
  <si>
    <t>Необходимо установить ТКШ, удовлетворяющий требованиям Стандарта. Тип монтажа- напольный; Габариты- не менее 42U 800*800мм; дверь одностворчатая. Взамен трех ТКШ, на место среднего ТКШ.- Комплектация ТКШ: 17 гор. и 2 верт. организатора, 2 РОИ и 2 полки, 1 вент панель.</t>
  </si>
  <si>
    <t>15</t>
  </si>
  <si>
    <t>https://disk.yandex.ru/d/mGh-t5_9SZLZ8g</t>
  </si>
  <si>
    <t>СЗБ-3313-58</t>
  </si>
  <si>
    <t>127</t>
  </si>
  <si>
    <t>п. Чикшино, ул. Центральная, д.За</t>
  </si>
  <si>
    <t>Заказчик: Белых М. В. 89121912375
Сопровождающий на объекте: Смердова Любовь Владимировна +7-912-952-8055</t>
  </si>
  <si>
    <t xml:space="preserve">ТКШ 42U </t>
  </si>
  <si>
    <t>Необходимо установить ТКШ, удовлетворяющий требованиям Стандарта. Тип монтажа- настенный (на сейф); Габариты- не менее 18U 600*600мм; дверь одностворчатая. Взамен двух меющихся. А также
требуется- монтаж 6 новых портов СКС (4 для РМ и 2 для ССМ). Комплектация ТКШ: 7 гор и 2 вер организатора, 2 РОГІ, 2 полки. Кабель заземления 6мм2 (10 м) к заземляющей шине или электрощиту 
находящихся в одном помещении с ТКШ. Подробная информация куда прокладывать заземляющий кабель указано на схеме.</t>
  </si>
  <si>
    <t>https://disk.yandex.ru/d/7nlBDKZEbMD1hw</t>
  </si>
  <si>
    <t>УБ-0283-29</t>
  </si>
  <si>
    <t>г. Курган, ул. Рихарда Зорге, д. 54/1</t>
  </si>
  <si>
    <t>Заказчик: Анваров Сергей Разыкович +7-912-571-85-00
Сопровождающий на объекте: Тарасова Вероника Геннадьев +7-912-571-8610</t>
  </si>
  <si>
    <t>1) поставка и монтаж ТКШ 42U 800*800 на место старого ТКШ 2) Перенос оборудования из
демонтированного ТКШ в новый. 3) установка минимум 8 горизонтальных органайзеров и 2 вертикальных по всей высоте. 4) Поставка 2 ПДУ, 2 полок, 1 вент панель.</t>
  </si>
  <si>
    <t>https://disk.yandex.ru/d/UsKvSYy3HN-qhA</t>
  </si>
  <si>
    <t>СРБ-4244-52</t>
  </si>
  <si>
    <t>130</t>
  </si>
  <si>
    <t>Тульская область, Ленинский р-н, п.Шатск, ул.Садовая, д.12</t>
  </si>
  <si>
    <t>Заказчик: Паршиков В.А. 89105800757
Сопровождающий на объекте: Романова Марина Владимировна +7-953-952-1051</t>
  </si>
  <si>
    <t>Демонтаж  существующего  ТКШ  и  смонтированного  в  него  оборудования  СКС,  с  последующим
монтажом оборудования СКС в новый ТКШ: 2 шт.</t>
  </si>
  <si>
    <t>Необходимо установить ТКШ, удовлетворяющий требованиям Стандарта. Тип монтажа- настенный;
Габариты- не менее 20U 600*600мм; дверь одностворчатая. Взамен двух навесных ТКШ. Монтаж новых портов СКС не требуется. Комплектация ТКШ: 6 гор и 2 вер организатора, 2 РЭИ, 2 полки.</t>
  </si>
  <si>
    <t>https://disk.yandex.ru/d/aIwIJBF6atGJ7g</t>
  </si>
  <si>
    <t xml:space="preserve">ТКШ 20U </t>
  </si>
  <si>
    <t xml:space="preserve">перемещение </t>
  </si>
  <si>
    <t>СЗБ-3313-59</t>
  </si>
  <si>
    <t xml:space="preserve"> г. Емва Дзержинского 116а</t>
  </si>
  <si>
    <t>Заказчик: Белых М. В. 89121912375
Сопровождающий на объекте: Белых М. В. 89121912375</t>
  </si>
  <si>
    <t xml:space="preserve">Г) поставка и монтаж ТКШ 20U 600*600 на новое место указанное на схеме 2) Перенос оборудования из демонтированного ТКШ в новый. 3) установка минимум 7 горизонтальных органайзеров и 2 вертикальных по всей высоте. 4) Монтаж 50 портов СКС согласно приложенной схеме 5) Поставка 2 ПДУ, 2 полок. </t>
  </si>
  <si>
    <t>https://disk.yandex.ru/d/VSQd_7iI-7YLvw</t>
  </si>
  <si>
    <t>ББ-2932-62</t>
  </si>
  <si>
    <t>г Чита ул Подгорбунского 62 1-ый этаж Касса пересчета - 6</t>
  </si>
  <si>
    <t>Заказчик: Швец Альберт Анатольевич +7 (914) 463-96-34 рук киц
Сопровождающий на объекте: Белоносов Андрей Алексеевич, 79144900509 СБС</t>
  </si>
  <si>
    <t>Отремонтировать порты СКС. необходимо отремонтировать розетку 1.15</t>
  </si>
  <si>
    <t>https://disk.yandex.ru/d/3-ZBUYlAMpl1Ug</t>
  </si>
  <si>
    <t>СЗБ-8382-59</t>
  </si>
  <si>
    <t>г. Вологда, ул. Козленская, 33, 4 этаж, каб. 406</t>
  </si>
  <si>
    <t>Заказчик: Селяков Денис Иванович +7-921-535-0983
Сопровождающий на объекте: Анисимов Максим Владимирович +7-981-430-0511</t>
  </si>
  <si>
    <t>Требуется дополнительная сетевая розетка для подключения телефонного аппарата.</t>
  </si>
  <si>
    <t>https://disk.yandex.ru/d/yTtq6W_PAZ_6WQ</t>
  </si>
  <si>
    <t xml:space="preserve"> ВВБ-3180-43</t>
  </si>
  <si>
    <t>Гайнский р-н, п.Гайны, Кашина, 49</t>
  </si>
  <si>
    <t>Заказчик: Коншин Андрей Юрьевич +79824402051
Сопровождающий на объекте: Денисова Елена Егоровна +7-908-263-2851</t>
  </si>
  <si>
    <t>Необходимо установить ТКШ взамен стойки, удовлетворяющий требованиям Стандарта. Габариты - 42U 800*800мм; дверь двустворчатая, кол-во горизонтальных органайзеров - 9. Перенести существующую СКС в новый ТКШ.</t>
  </si>
  <si>
    <t>https://disk.yandex.ru/d/XaL91xz_gRspNw</t>
  </si>
  <si>
    <t>УБ-3394-44</t>
  </si>
  <si>
    <t xml:space="preserve"> г. Тобольск, ул. Семена Ремезова, 124, подвал, коридор 20</t>
  </si>
  <si>
    <t>Заказчик: Гилева Ольга Анатольевна +7-904-808-6074
Сопровождающий на объекте: Волохин Денис Владимирович +7-982-919-3091</t>
  </si>
  <si>
    <t>Для  подключения  медоборудования  и  прохождения  медицинского  осмотра  водителями  необходимо  2 розетки СКС для подключения сетевых устройств</t>
  </si>
  <si>
    <t>https://disk.yandex.ru/d/l-JcI4TI95FkDQ</t>
  </si>
  <si>
    <t>ББ-2932-63</t>
  </si>
  <si>
    <t xml:space="preserve"> г Чита ул Подгорбунского 62 1-ый этаж Касса пересчета - 6</t>
  </si>
  <si>
    <t>Заказчик: Швец Альберт Анатольевич +7 (914) 463-96-34
Сопровождающий на объекте: Белоносов Андрей Алексеевич, 79144900509</t>
  </si>
  <si>
    <t>Создать порты СКС. необходимо установить 2 сетевых розетки</t>
  </si>
  <si>
    <t>https://disk.yandex.ru/d/NznEWqdoJZsOSg</t>
  </si>
  <si>
    <t>СЗБ-3313-61</t>
  </si>
  <si>
    <t>79</t>
  </si>
  <si>
    <t>Сыктывкар Кутузова 5</t>
  </si>
  <si>
    <t>1) поставка и монтаж ТКШ 42U 800*800 2) Перенос оборудования из 2х демонтированных ТКШ в новый. 3) установка минимум 8 горизонтальных органайзеров и 2 вертикальных по всей высоте. 4) Монтаж портов СКС не требуется 5) Поставка 2 ПДУ, 2 полок, 1 вент. панель. 6) проложить провод заземления от ТКШ к
эл. щиту.</t>
  </si>
  <si>
    <t>https://disk.yandex.ru/d/eIb-jiccNyt0Kw</t>
  </si>
  <si>
    <t>СИБ-3351-29</t>
  </si>
  <si>
    <t>с. Зырянское, ул. Смирнова, д.14</t>
  </si>
  <si>
    <t>Заказчик: Громков А.А +7-939-830-72-70
Сопровождающий на объекте: Тимофеенко Елена Анатольевна +7-960-977-2478</t>
  </si>
  <si>
    <t>1) поставка и монтаж ТКШ 42U 800*800 2) Перенос оборудования из 2х демонтированных ТКШ в новый. 3) установка минимум 6 горизонтальных органайзеров и 2 вертикальных по всей высоте. 4) Монтаж портов СКС не требуется 5) Поставка 2 ПДУ, 2 полок, 1 вент. панель. 6) Прокладка провода заземления 6 кв.мм от ТКШ до эл. щитка</t>
  </si>
  <si>
    <t>https://disk.yandex.ru/d/jEMDsyldhRBk8A</t>
  </si>
  <si>
    <t xml:space="preserve">ВВБ-3180-44 </t>
  </si>
  <si>
    <t>591</t>
  </si>
  <si>
    <t>Чайковский р-н, п.Буренка, Гаражная, 10</t>
  </si>
  <si>
    <t>Заказчик: Коншин Андрей Юрьевич +79824402051
Сопровождающий на объекте: Леконцева Анна Ивановна +7-964-189-2240</t>
  </si>
  <si>
    <t>Необходимо установить ТКШ взамен старого ТКШ СКС и ТКШ ТСО, удовлетворяющий требованиям
Стандарта. Тип монтажа- напольный. Габариты - 32U 600*600мм; дверь одностворчатая, кол-во 
горизонтальных органайзеров - 2. Необходимо проложить от ТКШ, кабель заземления 6 мм2 к
заземляющей шине или электрощиту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 Монтаж 5 новых портов СКС.</t>
  </si>
  <si>
    <t>https://disk.yandex.ru/d/lamFshfEIezVjQ</t>
  </si>
  <si>
    <t xml:space="preserve">ТКШ 32U </t>
  </si>
  <si>
    <t xml:space="preserve">ТКШ 18U </t>
  </si>
  <si>
    <t>СИБ-3355-120</t>
  </si>
  <si>
    <t>г  Барнаул  ул  Северо-Западная  54  1-ый  этаж  Клиентский  зал  по обслуживанию ФЛ/ЮЛ - 0</t>
  </si>
  <si>
    <t>Заказчик: Очаковский В. И.
Сопровождающий на объекте: Подзорова Светлана Валерьевна +7-913-26</t>
  </si>
  <si>
    <t>https://disk.yandex.ru/d/Hvek9Hzr-FiJaQ</t>
  </si>
  <si>
    <t>ВВБ-3137-53</t>
  </si>
  <si>
    <t>Заказчик: Жуйков Сергей Анатольевич
Сопровождающий на объекте: Мифтахова Диана Фанавиевна +7-982-119-3003</t>
  </si>
  <si>
    <t>Требуется монтаж &lt;27 &gt;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</si>
  <si>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https://disk.yandex.ru/d/cFuCca6CQex1Pw</t>
  </si>
  <si>
    <t>СИБ-3358-114</t>
  </si>
  <si>
    <t>г Омск ул 10 лет Октября 138/2 1-ый этаж Клиентский зал по
обслуживанию ФЛ/ЮЛ -1</t>
  </si>
  <si>
    <t>Заказчик: Тарасов Сергей Сергеевич +7 (902) 677-45-10
Сопровождающий на объекте: Шмидт Яна Андреевна +7-913-144-8090</t>
  </si>
  <si>
    <t>https://disk.yandex.ru/d/KFKGnvuuF3WgXA</t>
  </si>
  <si>
    <t>ЦЧБ-3545-90</t>
  </si>
  <si>
    <t>с Верхний Мамон ул 60 лет Октября 12/1 КБ/36/405 /0001
КБ/36/405 /0001 /2</t>
  </si>
  <si>
    <t>Заказчик: Плотников Владимир Аркадьевич (998001656) +7 (910) 282-13-48
Сопровождающий на объекте: Плотников Владимир Аркадьевич (998001656) +7 (910) 282-13-48</t>
  </si>
  <si>
    <t>Требуется монтаж 5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В ходе работ по замене ТКШ в кроссовой ВСП 9013/01011 подрядчик не
удлинил существующие кабели всех портов СКС, что является отступлением от стандарта</t>
  </si>
  <si>
    <t>https://disk.yandex.ru/d/vrbDB4vSxP10Zg</t>
  </si>
  <si>
    <t>СЗБ-8294-50</t>
  </si>
  <si>
    <t>г Нарьян-Мар ул им В.И.Ленина 38 Этаж: 1-ый этаж Помещение: Комната дежурного инкассатора - 25</t>
  </si>
  <si>
    <t>Заказчик: Дроздова Мария Петровна +7 (911) 654-10-55
Сопровождающий на объекте: +7 (911) 654-10-55</t>
  </si>
  <si>
    <t>С Требуется монтаж &lt;4&gt;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</si>
  <si>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https://disk.yandex.ru/d/jtklmVdQUmNviA</t>
  </si>
  <si>
    <t>СРБ-3105-11</t>
  </si>
  <si>
    <t>п Озерный ул Киевская 1 Этаж: 1-ый этаж Помещение:
Операционный зал - 1</t>
  </si>
  <si>
    <t>https://disk.yandex.ru/d/37KIV6ryq1bQww</t>
  </si>
  <si>
    <t>СИБ-3358-115</t>
  </si>
  <si>
    <t xml:space="preserve"> г Омск ул Багратиона 2 1-ый этаж Клиентский зал по
обслуживанию ФЛ/ЮЛ - 1</t>
  </si>
  <si>
    <t>Заказчик: Тарасов Сергей Сергеевич +7 (902) 677-45-10
Сопровождающий на объекте: Шаршунова Галина Андреевна +7-913-671-7159</t>
  </si>
  <si>
    <t>Требуется монтаж &lt;8&gt;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</si>
  <si>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https://disk.yandex.ru/d/dCd2Qq_6y9ZBuw</t>
  </si>
  <si>
    <t>УБ-0283-30</t>
  </si>
  <si>
    <t>00001</t>
  </si>
  <si>
    <t>г. Курган, ул. Куйбышева, д.72/111</t>
  </si>
  <si>
    <t>Заказчик: Анваров Сергей Разыкович +7-912-571-8500
Сопровождающий на объекте: Бикбулатова Альфира Рафкатовна +7-904-949-5720</t>
  </si>
  <si>
    <t>Демонтировать старый ТКШ и на его место установить новый ТКШ 42и 800х800(кол-во горизонтальных органайзеров -12) Необходимо проложить от ТКШ, кабель заземления 6мм2 к заземляющей шине или
электрощиту находящихся в одном помещении с ТКШ</t>
  </si>
  <si>
    <t>https://disk.yandex.ru/d/kyf54JMFgF8EPg</t>
  </si>
  <si>
    <t>СИБ-8288-09</t>
  </si>
  <si>
    <t>г Горно-Алтайск ул В.И.Чаптынова 2</t>
  </si>
  <si>
    <t>Заказчик: Лыков Амаду Валерьевич +7 (913) 990-47-00
Сопровождающий на объекте: Чезычаков Эдуард Анатольевич, +7(913)690-52-91</t>
  </si>
  <si>
    <t>Необходим монтаж 13-ти портов СКС для РМ</t>
  </si>
  <si>
    <t>https://disk.yandex.ru/d/LOQIC2oFR46skg</t>
  </si>
  <si>
    <t>СИБ-3353-80</t>
  </si>
  <si>
    <t>г  Ленинск-Кузнецкий  ул  Суворова  6  1-ый  этаж  Клиентский  зал по обслуживанию ФЛ/ЮЛ -1.3</t>
  </si>
  <si>
    <t>Заказчик: Солопейко Александр Игоревич +7(919)471-63-23
Сопровождающий на объекте: Морозова Анастасия Николаевна +7-950-582-8572 РО</t>
  </si>
  <si>
    <t>Создать порты СКС. Требуется монтаж новой линии СКС для диспансера талонов СУО, существующая смонтирована через переходник и скрутки (фото прилагается). Переобжать существующую линию нет возможности, линия проложена в натяг.</t>
  </si>
  <si>
    <t>https://disk.yandex.ru/d/Y111_2CPyCF18w</t>
  </si>
  <si>
    <t xml:space="preserve"> СИБ-3356-102</t>
  </si>
  <si>
    <t>442</t>
  </si>
  <si>
    <t>Богучанский р-н, с. Чунояр, ул. Партизанская, д. 7, пом. 1</t>
  </si>
  <si>
    <t>Заказчик: Золотарев С.А. 8-923-274-51-49
Сопровождающий на объекте: Малова Наталья Федоровна +7-908-209-1479</t>
  </si>
  <si>
    <t xml:space="preserve">Необходимо установить ТКШ, удовлетворяющий требованиям Стандарта. Тип монтажа- напольный;
Взамен имеющегося на пол. Габариты- не менее 22U 600*600мм; дверь одностворчатая. А также требуется- 7 гор и 2 вер организатора, 2 РВИ, 2 полки, 1 вент панель. Необходимо проложить от ТКШ, кабель
заземления 6мм2 (8 м) к электрощиту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 </t>
  </si>
  <si>
    <t>https://disk.yandex.ru/d/SyZUHytL8B8GvQ</t>
  </si>
  <si>
    <t>СИБ-3356-101</t>
  </si>
  <si>
    <t>421</t>
  </si>
  <si>
    <t>пос. Абан, ул. Пионерская, 1, строение 1, пом. 1</t>
  </si>
  <si>
    <t>Заказчик: Золотарев С.А. 8-923-274-51-49
Сопровождающий на объекте: Мазитова Ольга Васильевна +7-913-030-4623</t>
  </si>
  <si>
    <t>Необходимо установить ТКШ, удовлетворяющий требованиям Стандарта. Тип монтажа- напольный; Взамен имеющегося. Габариты- не менее 42U 800*800мм; дверь одностворчатая. А также требуется- 15 гор и 2 вер организатора, 2 РОИ, 2 полки, 1 вент панель.</t>
  </si>
  <si>
    <t>https://disk.yandex.ru/d/cGCgMckG5-h23g</t>
  </si>
  <si>
    <t>СИБ-3353-81</t>
  </si>
  <si>
    <t>248</t>
  </si>
  <si>
    <t>Кемеровская обл., Тяжинский район, пгт. Итатский, ул. Советская, Д.214</t>
  </si>
  <si>
    <t>Заказчик: Останин С. М. +7-903-046-7611
Сопровождающий на объекте: Башкирцева Светлана Васильевна +7-904-962-4391</t>
  </si>
  <si>
    <t>Необходимо установить ТКШ, удовлетворяющий требованиям Стандарта. Тип монтажа- напольный;
Взамен двух ТКШ. Габариты- не менее 32U 600*600мм; дверь одностворчатая. А также требуется- 10 гор и 2 вер организатора, 2 РОИ, 2 полки, 1 вент панель. Необходимо проложить от ТКШ, кабель заземления 6мм2 (4 м) электрощиту находящихся в одном помещении с ТКШ. Подключение в электрощите выполняет заказчик.</t>
  </si>
  <si>
    <t>https://disk.yandex.ru/d/okOtKdiKztuHMA</t>
  </si>
  <si>
    <t>СРБ-3105-12</t>
  </si>
  <si>
    <t xml:space="preserve"> пгт Оленино ул Ленина 60/201-ый этаж Операционный зал -1/1.3</t>
  </si>
  <si>
    <t>Заказчик: +7 (999) 780-27-77
Сопровождающий на объекте: Ковалева Анна Владимировна +7-903-808-4211</t>
  </si>
  <si>
    <t>Требуется монтаж [15]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t>
  </si>
  <si>
    <t>https://disk.yandex.ru/d/1wBQgHiZa6jN7Q</t>
  </si>
  <si>
    <t>ЦЧБ-3545-98</t>
  </si>
  <si>
    <t xml:space="preserve"> г  Борисоглебск  ул  Свободы  176стр1  1-ый  этаж  Помещение КИЦ - -</t>
  </si>
  <si>
    <t>Заказчик:  Деменко  Владислав  Андреевич  +7-906-583-1223,  Перова  Елена  Александровна  +7  (910)  346-19-30 Сопровождающий на объекте: Федоренко Максим Леонидович, +7(980)543-82-66</t>
  </si>
  <si>
    <t>Создать порты СКС. Требуется создать розетку СКС для подключения компьютера в кассе пересчета, в связи с переносом оборудования.</t>
  </si>
  <si>
    <t>https://disk.yandex.ru/d/yHwtkfhd-vCO3A</t>
  </si>
  <si>
    <t>УБ-0283-31</t>
  </si>
  <si>
    <t xml:space="preserve"> Притобольный округ, с. Глядянское, ул. Ленина, 91</t>
  </si>
  <si>
    <t>Заказчик: Анваров Сергей Разыкович 8-912-571-8500
Сопровождающий на объекте: Рясов Виталий Сергеевич +7-912-528-2154</t>
  </si>
  <si>
    <t>https://disk.yandex.ru/d/tnEdJdDM7Hhyig</t>
  </si>
  <si>
    <t>ЦЧБ-3549-51</t>
  </si>
  <si>
    <t xml:space="preserve"> г Грязи ул Воровского 20 1-ый этаж Операционный зал -1</t>
  </si>
  <si>
    <t>Заказчик: Соломыкова Ольга Андреевна +7-915-687-2267
Сопровождающий на объекте: +7 (910) 742-84-75 ; Потапова Жанна Евгеньевна +7-920-507-7719 ЗРО</t>
  </si>
  <si>
    <t>Создать порты СКС. Требуется организация СКС для последующей установки 1 УС (на схеме ИПТ)</t>
  </si>
  <si>
    <t>https://disk.yandex.ru/d/DaBFBJ0yBPXvNg</t>
  </si>
  <si>
    <t>СРБ-3105-13</t>
  </si>
  <si>
    <t>Ржев, Грацинского, 8</t>
  </si>
  <si>
    <t>Заказчик: Вабищевич Юрий Францишекович +7-910-935-2324
Сопровождающий на объекте: Вабищевич Юрий Францишекович +7-910-935-2324</t>
  </si>
  <si>
    <t>Демонтаж с последующем монтажом СКС в пределах помещения (порт): 1 шт.</t>
  </si>
  <si>
    <t xml:space="preserve">Необходимо демонтировать ТКШ 2, с переносом оборудования провайдера в ТКШ 1. Перенос 1 порта СКС. </t>
  </si>
  <si>
    <t>https://disk.yandex.ru/d/3tfOngDHcJjDWw</t>
  </si>
  <si>
    <t>СИБ-3357-19</t>
  </si>
  <si>
    <t>0090</t>
  </si>
  <si>
    <t>Усть-Абаканский  район,  р.п.  Усть-Абакан,  ул.  Спортивная,  д.  2, помещение 90Н</t>
  </si>
  <si>
    <t>Заказчик: Громков А.А +7(939)830-7270
Сопровождающий на объекте: Воробьева Ирина Михайловна +7-983-199-7104</t>
  </si>
  <si>
    <t xml:space="preserve">Необходимо установить ТКШ, удовлетворяющий требованиям Стандарта. Тип монтажа- напольный;
Взамен имеющегося. Габариты- не менее 42U 800*800мм; дверь одностворчатая. А также требуется-9 гор и 2 вер организатора, 2 РОСТ, 2 полки, 1 вент панель. Необходимо проложить от ТКШ, кабель заземления 6мм2 (1 м) к заземляющей шине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 </t>
  </si>
  <si>
    <t>https://disk.yandex.ru/d/z0XX1yR03TYFpg</t>
  </si>
  <si>
    <t>СРБ-4241-38</t>
  </si>
  <si>
    <t>Барятинский р-н, с. Барятино, ул. Советская, д.3</t>
  </si>
  <si>
    <t>Заказчик: Сазонов К.Н. 89108639590
Сопровождающий на объекте: Шелепнева Людмила Александровна +7-920-896-3379</t>
  </si>
  <si>
    <t>Необходимо установить ТКШ, удовлетворяющий требованиям Стандарта. Тип монтажа- настенный; Взамен настенного. Габариты- не менее 18U 600*600мм; дверь одностворчатая. А также требуется- 5 гор и 2 вер организатора, 2 РОИ, 2 полки. Необходимо проложить от ТКШ, кабель заземления 6мм2 (3 м) к электрощиту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t>
  </si>
  <si>
    <t>https://disk.yandex.ru/d/LUSvJWforN7dmQ</t>
  </si>
  <si>
    <t>Краснокамский р-н, п. Оверята, Строителей, 4</t>
  </si>
  <si>
    <t>Заказчик: Коншин А. Ю. +79824402051
Сопровождающий на объекте: Балаш Кристина Витальевна +7-922-303-4649</t>
  </si>
  <si>
    <t>Необходимо установить ТКШ, удовлетворяющий требованиям Стандарта. Тип монтажа- напольный;
Взамен имеющейся стойки. Габариты- не менее 32U 800*800мм; дверь одностворчатая. А также требуется- 6 гор и 2 вер организатора, 2 РВИ, 2 полки, 1 вент панель.</t>
  </si>
  <si>
    <t>СЗБ-8382-60</t>
  </si>
  <si>
    <t>г Череповец б-р Доменщиков 29 1-ый этаж Ореп «расе -
Реконструкция оф.РМ</t>
  </si>
  <si>
    <t>Заказчик: Шемякина Ольга Евгеньевна +7-911-517-1587 сервисмен
Сопровождающий  на  объекте:  Котлова  Ирина  Владимировна  (1807058)  +7  (921)  541-40-87  Соколов  Андрей Владимирович, +7(911)548-23-84 СБС</t>
  </si>
  <si>
    <t>Создать  порты  СКС.  Согласно  Приказа  от  13.01.2026  №  СЗБ/1-КС  вводится  дополнительная  штатная численность, необходимо установить 8 портов СКС</t>
  </si>
  <si>
    <t>https://disk.yandex.ru/d/0IddT_xnSqBKgA</t>
  </si>
  <si>
    <t>СРБ-4244-53</t>
  </si>
  <si>
    <t xml:space="preserve"> г Тула ул Коминтерна 31 4-ый этаж Ореп «расе - 4.21</t>
  </si>
  <si>
    <t>Заказчик: Руднева Юлия Владимировна +7-953-439-6204
Сопровождающий на объекте: Аксенов Игорь Сергеевич +7-930-895-9769 ЗРО</t>
  </si>
  <si>
    <t>Требуется добавить три розетки на рабочее место 4.21.25</t>
  </si>
  <si>
    <t>https://disk.yandex.ru/d/J4OLojOmJcRQjQ</t>
  </si>
  <si>
    <t>ВВБ-3180-47</t>
  </si>
  <si>
    <t>Чайковский р-н, с.Фоки, Ленина, 45</t>
  </si>
  <si>
    <t>Заказчик: Коншин Андрей Юрьевич +79824402051
Сопровождающий  на  объекте:  Чепкасова  Анастасия  Викторовна  +7-922-353-3207,  Черепанова  Юлия
Михайловна +7-922-327-6054</t>
  </si>
  <si>
    <t xml:space="preserve">Необходимо  установить  ТКШ  взамен  старого  ТКШ  СКС  в  мебельную  нишу,  удовлетворяющий  требованиям Стандарта. Габариты -18U 600*600мм; дверь одностворчатая, кол-во горизонтальных органайзеров -
4. Необходимо проложить от ТКШ, кабель заземления 6 мм2 к заземляющей шине или электрощиту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 Монтаж 8 новых портов СКС на РМ. </t>
  </si>
  <si>
    <t>https://disk.yandex.ru/d/1wOFsWk_PUiAyw</t>
  </si>
  <si>
    <t>288 портов демонтаж</t>
  </si>
  <si>
    <t>ЦЧБ-3545-99</t>
  </si>
  <si>
    <t xml:space="preserve"> г  Борисоглебск  ул  Свободы  176стр1  2-ой этаж Кабинет - -</t>
  </si>
  <si>
    <t>Заказчик: Сергей Николаевич +7 (951) 852-08-68
Сопровождающий на объекте: +7 (951) 852-08-68</t>
  </si>
  <si>
    <t>Создать порты СКС. Требуется 6 дополнительных сетевых портов</t>
  </si>
  <si>
    <t>https://disk.yandex.ru/d/eJRCf1lmXmKDtg</t>
  </si>
  <si>
    <t>ЦЧБ-8411-11</t>
  </si>
  <si>
    <t>г  Луганск  ул  Газеты  Луганской  Правды 130В, 3-ий этаж, Ореп «расе - 03.001</t>
  </si>
  <si>
    <t>Заказчик: Трубников Дмитрий Геннадьевич +7 (959) 568-34-10
Сопровождающий на объекте: Почитаев Дмитрий Владимирович, +7(980)241-38-51</t>
  </si>
  <si>
    <t>Необходим монтаж 2-х портов СКС для рабочего места сотрудника</t>
  </si>
  <si>
    <t>https://disk.yandex.ru/d/2oG9NKmlfeESmw</t>
  </si>
  <si>
    <t>СИБ-3351-30</t>
  </si>
  <si>
    <t xml:space="preserve"> г. Томск, пер. Николая Островского, 4</t>
  </si>
  <si>
    <t>Заказчик: Халимов Рустам Андреевич +7-913-850-7407
Сопровождающий на объекте: Коломина Светлана Леонидовна +7-903-953-6179</t>
  </si>
  <si>
    <t>Создать  порты  СКС.  В  связи  с  планами  РБ  по  созданию  нового  рабочего  места,  прошу  произвести  монтаж 3-х портов СКС в ДО8616/0112 согласно планировочного решения во вложении</t>
  </si>
  <si>
    <t>https://disk.yandex.ru/d/0GS2acKbEiIhyQ</t>
  </si>
  <si>
    <t>1)  поставка  и  монтаж  ТКШ  42U  800*1000  2)  установка  шины  заземления  3)  установка  минимум  6 горизонтальных органайзеров и 2 вертикальных по всей высоте</t>
  </si>
  <si>
    <t>Поставка и монтажа напольного ТКШ размером не менее 42U, 800x1000: 1 шт.</t>
  </si>
  <si>
    <t>Заказчик: +7 (905) 116-62-10 Мария Сергеевна
Сопровождающий на объекте: Дорошин Станислав Вячеславович, +7(980)721-00-72</t>
  </si>
  <si>
    <t>ТРЕБУЕТСЯ ДОБАВИТЬ 2 РОЗЕТКИ НА РАБОЧЕЕ МЕСТО 4.21.27</t>
  </si>
  <si>
    <t>https://disk.yandex.ru/d/kqf0RZYDzSbX9Q</t>
  </si>
  <si>
    <t>СИБ-3353-82</t>
  </si>
  <si>
    <t>Кемеровская обл., Крапивинский р-он, п. Зеленовский, ул.
Школьная, 1Б</t>
  </si>
  <si>
    <t>Заказчик: Останин Сергей Михайлович +7-903-046-7611
Сопровождающий на объекте: Останин Сергей Михайлович +7-903-046-7611</t>
  </si>
  <si>
    <t>Г) поставка и монтаж ТКШ 32U 800*800 2) Перенос оборудования из демонтированного ТКШ в новый. 3) установка минимум 4 горизонтальных органайзеров и 2 вертикальных по всей высоте. 4) Монтаж портов СКС не требуется 5) Поставка 2 ПДУ, 2 полок.</t>
  </si>
  <si>
    <t>https://disk.yandex.ru/d/_XcwtFQjtalYLA</t>
  </si>
  <si>
    <t>СИБ-3353-83</t>
  </si>
  <si>
    <t>г  Кемерово  пр-кт  Октябрьский  53к1,3-ий этаж, Кабинет - 2</t>
  </si>
  <si>
    <t>Заказчик: Шестопалов Дмитрий Валерьевич +7 (916) 067-26-56
Сопровождающий на объекте: Ветрова Любовь Александровна, +7(983)217-10-84</t>
  </si>
  <si>
    <t>Демонтаж части или всей существующей СКС (порт): 130 шт.</t>
  </si>
  <si>
    <t>Необходим демонтаж 130 портов СКС в помещении 3.05 (узел связи)</t>
  </si>
  <si>
    <t>https://disk.yandex.ru/d/lebvbdxqt8zv1w</t>
  </si>
  <si>
    <t>ВВБ-3137-55</t>
  </si>
  <si>
    <t>Заказчик: Мерзляков Андрей Викторович +7 (919) 909-10-90
Сопровождающий на объекте: Вострикова Ирина Юрьевна +7-912-746-7709</t>
  </si>
  <si>
    <t>Необходим монтаж 14-ти портов СКС для 7 рабочих мест по 2 порта на место</t>
  </si>
  <si>
    <t>https://disk.yandex.ru/d/sSDtNLbWd-At_w</t>
  </si>
  <si>
    <t>ЮЗБ-8187-20</t>
  </si>
  <si>
    <t xml:space="preserve"> г  Мариуполь  пр-кт  Ленина  104  1-ый  этаж  Клиентский  зал  по
обслуживанию ФЛ/ЮЛ -1</t>
  </si>
  <si>
    <t>Заказчик: Акуленко Виктория Владимировна (2112060)
Сопровождающий на объекте: Аниченко Лилия Николаевна+7-949-998-6860</t>
  </si>
  <si>
    <t>Требуется 1 порт для камер ТСО за фальшпотолком. Окончание линии — накладная розетка + патч-корд &gt;2 м.  Линия от серверной в гофре до  розетки.  Нумерация розеток включает этаж,  помещение,  шкаф,  панель и порт. Иной алгоритм уточняется с ИТ-службой банка.</t>
  </si>
  <si>
    <t>https://disk.yandex.ru/d/Q5xwWWrzwNx74Q</t>
  </si>
  <si>
    <t>ББ-2933-42</t>
  </si>
  <si>
    <t xml:space="preserve"> г Улан-Удэ ул Родины 1 1-ый этаж Рабочие места СМО (старший менеджер по обслуживанию) - 1</t>
  </si>
  <si>
    <t>Заказчик: Коренев Егор Владимирович
Сопровождающий на объекте: Гомбоева Светлана Альбертовна +7-983-635-4959</t>
  </si>
  <si>
    <t xml:space="preserve">Создать порты СКС. Требуется установить информационные розетки для ТСВ и ОПС. Схема приложена. Номера УС 60032572 и 60031353. #ТСО #Обеспечить_к_28.02.2026 #Количество_портов: 10 шт. </t>
  </si>
  <si>
    <t>https://disk.yandex.ru/d/5bdlmjIVh1pLcw</t>
  </si>
  <si>
    <t xml:space="preserve">ЮЗБ-3656-18 </t>
  </si>
  <si>
    <t>г Симферополь ул Дзюбанова 47</t>
  </si>
  <si>
    <t>Заказчик: Золотарев Николай Александрович
Сопровождающий на объекте: Мемедеминов Надир Шакирович, +7(918)650-79-01</t>
  </si>
  <si>
    <t xml:space="preserve">Требуется монтаж 1 порта СКС для оборудования технических средств охраны (ТСО):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t>
  </si>
  <si>
    <t>https://disk.yandex.ru/d/fotmgROLdBN0_g</t>
  </si>
  <si>
    <t>ЮЗБ-8187-19</t>
  </si>
  <si>
    <t xml:space="preserve"> г Мелитополь пр-кт Богдана Хмельницкого 36 1-ый этаж
Клиентский зал по обслуживанию ФЛ/ЮЛ - 1</t>
  </si>
  <si>
    <t>Заказчик: Васильев Сергей Сергеевич
Сопровождающий на объекте: Степаненко Виталий Михайлович +7-980-906-1039</t>
  </si>
  <si>
    <t>https://disk.yandex.ru/d/-BHNl8TlmSX7ZQ</t>
  </si>
  <si>
    <t>СЗБ-8382-57</t>
  </si>
  <si>
    <t>г Вологда ул Левичева 5а</t>
  </si>
  <si>
    <t>Заказчик: Матко Сергей Викторович
Сопровождающий на объекте: Попов Николай Сергеевич +7-958-855-8922</t>
  </si>
  <si>
    <t>Требуется монтаж 1 порт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</si>
  <si>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https://disk.yandex.ru/d/xBk1eOh_gg4zzw</t>
  </si>
  <si>
    <t xml:space="preserve"> СРБ-4261-49 </t>
  </si>
  <si>
    <t xml:space="preserve"> рп Шилово ул Советская 9</t>
  </si>
  <si>
    <t>Заказчик: Макаров Сергей Владимирович
Сопровождающий на объекте: Расторгуева Светлана Анатольевна +7-910-502-35</t>
  </si>
  <si>
    <t>https://disk.yandex.ru/d/pVlqtoGU7XXCIQ</t>
  </si>
  <si>
    <t>Демонтировать старый ТКШ и на его место установить ТКШ 42и 800x1000 + + демонтаж ТКШ ТСО и расшивка на пи 36 портов под камеры) (кол-во горизонтальных органайзеров - 9)ТКШ должен быть п од ключей к заземляющей шине или к земле в электрощитке.
Актуальный  режим  работы  отделений необходимо  смотреть</t>
  </si>
  <si>
    <t>Демонтаж/монтаж портов СКС при замене ТКШ: 15 шт</t>
  </si>
  <si>
    <t>Демонтировать старый ТКШ и на его  место  установить ТКШ 32U 800x1000  + требуется расшивка портов на ПП- 15(кол-во  горизонтальных  органайзеров - 5).  ТКШ должен быть подключен к заземляющей шине или к земле в электрощитке</t>
  </si>
  <si>
    <t>ЦЧБ-3549-52</t>
  </si>
  <si>
    <t>г. Липецк, ул. Первомайская, 2, 4 этаж, каб. 17</t>
  </si>
  <si>
    <t>Заказчик: Юрина Наталия Валентиновна +7-903-860-3095
Сопровождающий на объекте: Савченко Роман Дмитриевич +7-910-250-0284</t>
  </si>
  <si>
    <t>Для создания дополнительного  рабочего  места сотрудника необходимо  вывести 2  порта СКС</t>
  </si>
  <si>
    <t>https://disk.yandex.ru/d/LCD3xWHUeP09AQ</t>
  </si>
  <si>
    <t>СРБ-4261-51</t>
  </si>
  <si>
    <t xml:space="preserve"> г. Рязань, пр-кт Первомайский, 18,1 этаж, каб. 12</t>
  </si>
  <si>
    <t>Заказчик: Володин Владислав Евгеньевич +7-910-906-6668
Сопровождающий на объекте: Васильев Михаил Павлович +7-915-594-8480</t>
  </si>
  <si>
    <t>Демонтаж части или всей существующей СКС (порт): 16 шт.</t>
  </si>
  <si>
    <t>Демонтировать  порты  СКС.  В  связи  с  запланированной  передачей  в  аренду  помещения  третьим  лицам, необходимо демонтировать порты СКС.</t>
  </si>
  <si>
    <t>https://disk.yandex.ru/d/ENhVnGdSnMrRqQ</t>
  </si>
  <si>
    <t>ЦЧБ-3545-103</t>
  </si>
  <si>
    <t>г Воронеж ул Беговая 217 1-ый этаж кабинет 1</t>
  </si>
  <si>
    <t>Заказчик: Черников Роман Дмитриевич +7-910-345-6806 сервисмен
Сопровождающий на объекте: +7 (905) 658-28-94 ; Потапова Жанна Игоревна +7-920-402-7201 ЗРО</t>
  </si>
  <si>
    <t>Создать порты СКС для Рабочего места сотрудника</t>
  </si>
  <si>
    <t>https://disk.yandex.ru/d/Dk9C1pTVhSBugg</t>
  </si>
  <si>
    <t xml:space="preserve"> СИБ-3358-121 </t>
  </si>
  <si>
    <t xml:space="preserve"> г Омск ул 12 Декабря 115 1-ый этаж Клиентский зал по
обслуживанию ФЛ/ЮЛ -1</t>
  </si>
  <si>
    <t>Заказчик: +7 (902) 677-45-10
Сопровождающий на объекте: Зитнер Лариса Николаевна +7-904-322-6194</t>
  </si>
  <si>
    <t>Требуется монтаж [3]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</si>
  <si>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https://disk.yandex.ru/d/rAoxVLyXJlIX0Q</t>
  </si>
  <si>
    <t>ПВБ-3243-30</t>
  </si>
  <si>
    <t xml:space="preserve"> рп  Базарный  Сызган  ул  Советская  103  1-ый  этаж  Клиентский зал по обслуживанию ФЛ/ЮЛ - 52</t>
  </si>
  <si>
    <t>Заказчик: +7 (922) 649-44-22
Сопровождающий на объекте: +7 (922) 649-44-22</t>
  </si>
  <si>
    <t>Отремонтировать  порты  СКС.  Информация  из  ІМ0318123256:  Решение  от   УСИ Sberinfra ОУСЦУС: Повреждена СКС от серверной до УС. данная инфраструктура вне 30 ЦП.</t>
  </si>
  <si>
    <t>https://disk.yandex.ru/d/JFnlk--9LhkRag</t>
  </si>
  <si>
    <t xml:space="preserve"> ЮЗБ-8187-17</t>
  </si>
  <si>
    <t xml:space="preserve"> Донецк  ул  230-й  Стрелковой  Дивизии  9  1-ый  этаж  Клиентский зал по обслуживанию ФЛ/ЮЛ - А.01.01-05</t>
  </si>
  <si>
    <t>Заказчик: Папакин Игорь Леонидович
Сопровождающий на объекте: Долина Виктория Михайловна +7-960-466-4537</t>
  </si>
  <si>
    <t>Требуется монтаж [1]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Банка.для подключения камеры, направленную на пост охраны</t>
  </si>
  <si>
    <t>https://disk.yandex.ru/d/I6pAK_fd8-N4Aw</t>
  </si>
  <si>
    <t>СИБ-3358-113</t>
  </si>
  <si>
    <t xml:space="preserve"> г Омск ул 50 лет Профсоюзов 111 1-ый этаж Клиентский зал по обслуживанию ФЛ/ЮЛ - 2</t>
  </si>
  <si>
    <t>Заказчик: Тарасов Сергей Сергеевич
Сопровождающий на объекте: Синчугова Татьяна Александровна +7-908-792-9290</t>
  </si>
  <si>
    <t>https://disk.yandex.ru/d/5zL4-q3uf0sFbw</t>
  </si>
  <si>
    <t>ББ-2933-41</t>
  </si>
  <si>
    <t xml:space="preserve"> г  Улан-Удэ  ул  Пушкина  15В  1-ый  этаж  Зона  самообслуживания -2</t>
  </si>
  <si>
    <t>Заказчик: Коренев Егор Владимирович
Сопровождающий на объекте: Шойбонова Марина Доржиевна +7-914-983-4670</t>
  </si>
  <si>
    <t>Требуется монтаж 2 порта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Создать 3 портаСКС для устройства 8іетах-МХ 840, смотреть схему, на
поверхности [стена/потолок].</t>
  </si>
  <si>
    <t>https://disk.yandex.ru/d/S075ymRFgQtiCw</t>
  </si>
  <si>
    <t xml:space="preserve">готов </t>
  </si>
  <si>
    <t>УБ-0283-33</t>
  </si>
  <si>
    <t xml:space="preserve"> г. Курган, ул. Дзержинского, 1,1 этаж, коридор 23</t>
  </si>
  <si>
    <t>Заказчик: Светогоров Алексей Сергеевич +7-919-565-2448 рук киц
Сопровождающий на объекте: Кашин Дмитрий Сергеевич +7-912-613-8425</t>
  </si>
  <si>
    <t>Создать  порты  СКС.  требуется  создать  порт  СКС  для  установки  телефона,  по  причине  значительного изменения прохода/выхода в/из кассового подразделения</t>
  </si>
  <si>
    <t>https://disk.yandex.ru/d/fCtFaiy96OpXvg</t>
  </si>
  <si>
    <t>СИБ-3355-142</t>
  </si>
  <si>
    <t>303</t>
  </si>
  <si>
    <t xml:space="preserve"> 658572,  Мамонтовский  район,  с.  Кадниково,  ул.  Партизанская, Д.73</t>
  </si>
  <si>
    <t>Заказчик: Юраков А. Ю. 8-67293230/+7-913-361-0313
Сопровождающий на объекте: Еськова Кристина Андреевна +7-913-085-1062</t>
  </si>
  <si>
    <t>Необходимо установить ТКШ, удовлетворяющий требованиям Стандарта. Тип монтажа- настенный;
Взамен имеющегося. Габариты- не менее 18U 600*600мм; дверь одностворчатая. А также требуется- 4 горизонтальных и 2 вертикальных организатора, 2 РО11, 2 полки. Необходимо проложить от ТКШ, кабель заземления 6мм2 (5 м) электрощиту находящихся в одном помещении с ТКШ. Подключение в электрощите выполняет заказчик.</t>
  </si>
  <si>
    <t>https://disk.yandex.ru/d/tI6c7PHla6B_9g</t>
  </si>
  <si>
    <t xml:space="preserve">СИБ-3355-139 </t>
  </si>
  <si>
    <t>658170, Чарышский район, с. Чарышское, пер. Школьный, д.12</t>
  </si>
  <si>
    <t>Заказчик: Юраков А. Ю. 8-67293230/+7-913-361-0313
Сопровождающий на объекте: Шестакова Татьяна Борисовна +7-960-961-6020</t>
  </si>
  <si>
    <t>Необходимо установить ТКШ, удовлетворяющий требованиям Стандарта. Тип монтажа- напольный;
Взамен имеющегося. Габариты- не менее 42U 800*800мм; дверь одностворчатая. А также требуется- 15 горизонтальных и 2 вертикальных организатора, 2 РОГІ, 2 полки, 1 вент панель. Требуется монтаж 1 порта СКС Андромеда (ТКШ 2 этаж, Порт- 1 этаж).</t>
  </si>
  <si>
    <t>https://disk.yandex.ru/d/3tBQF-q9MXHrRw</t>
  </si>
  <si>
    <t>СИБ-3355-138</t>
  </si>
  <si>
    <t xml:space="preserve"> 658120, Алейский район, с. Урюпино, ул. Школьная, д.26</t>
  </si>
  <si>
    <t>Заказчик: Юраков А. Ю. 8-67293230/+7-913-361-0313
Сопровождающий на объекте: Иванова Марина Константиновна +7-906-962-0407</t>
  </si>
  <si>
    <t>Необходимо установить ТКШ, удовлетворяющий требованиям Стандарта. Тип монтажа- напольный; Габариты- не менее 20U 600*600мм; дверь одностворчатая. Взамен двух ТКШ взамен ТСО. А также требуется- монтаж 4 горизонтальных и 2 вертикальных организатора, 2 РОГІ, 2 полки, 1 вент панель. Необходимо проложить от ТКШ, кабель заземления 6мм2 (2 м) электрощиту находящихся в одном помещении с ТКШ. Подключение в электрощите выполняет заказчик.</t>
  </si>
  <si>
    <t>https://disk.yandex.ru/d/x2Hpvujtf9FOBw</t>
  </si>
  <si>
    <t>СИБ-3355-140</t>
  </si>
  <si>
    <t>296</t>
  </si>
  <si>
    <t>Усть-Калманский район, с. Усть-Калманка, ул. Горького, д.55</t>
  </si>
  <si>
    <t>Заказчик: Юраков А. Ю. 8-67293230/+7-913-361-0313
Сопровождающий на объекте: Репина Елена Витальевна +7-983-103-0465</t>
  </si>
  <si>
    <t>Необходимо установить ТКШ, удовлетворяющий требованиям Стандарта. Тип монтажа- напольный;
Взамен имеющегося. Габариты- не менее 42U 800*800мм; дверь одностворчатая. А также требуется- 15 горизонтальных и 2 вертикальных организатора, 2 РОГІ, 2 полки, 1 вент панель. Требуется монтаж 1 порта СКС Андромеда.</t>
  </si>
  <si>
    <t>https://disk.yandex.ru/d/JZyLRq5MgZonOQ</t>
  </si>
  <si>
    <t>СИБ-3355-136</t>
  </si>
  <si>
    <t>Волчихинский район, с. Волчиха, ул. Ленина, д.260</t>
  </si>
  <si>
    <t>Заказчик: Юраков А. Ю. 8-67293230/+7-913-361-0313
Сопровождающий на объекте: Молчанова Марина Васильевна +7-913-021-1665</t>
  </si>
  <si>
    <t>Необходимо установить ТКШ, удовлетворяющий требованиям Стандарта. Тип монтажа- напольный; Взамен имеющегося. Габариты- не менее 42U 800*800мм; дверь одностворчатая. Взамен имеющегося. 18 горизонтальных и 2 вертикальных организатора, 2 РОГІ, 2 полки, 1 вент панель.</t>
  </si>
  <si>
    <t>https://disk.yandex.ru/d/gkmcYUln0Yg7lg</t>
  </si>
  <si>
    <t>Необходимо провести 35 портов от шкафа тсв который находится в всп в зоне операторов в шкафу в
серверную на втором этаже. Всего необходимо 35 портов. Установка патч панелей в серверной и в флаг ТСВ на первый этаж. Длинна каждой линии примерно 50 метров.</t>
  </si>
  <si>
    <t>Перемещение/Восстановление ранее используемых портов в пределах помещения (порт): 16 шт.</t>
  </si>
  <si>
    <t xml:space="preserve">ЦЧБ-3545-104 </t>
  </si>
  <si>
    <t>г Лиски ул Свердлова зд 61А  1-ый этаж Кабинет -11</t>
  </si>
  <si>
    <t>Заказчик: Жукова Оксана Александровна +7 (903) 859-72-10 сервисмен
Сопровождающий на объекте: Павленко Сергей Владимирович, +7(910)241-33-37 СБС</t>
  </si>
  <si>
    <t>Создать порты СКС. Добрый день. Необходимо на два рабочих места по приложенной схеме ( кабинет №
11 вне ВСП, рабочие места 1 и 2) завести СКС. Розетки для портов на этих местах монтированы ( 3 шт на каждом РМ ), необходимо проложить сами линии, для подключения сетевых устройст.</t>
  </si>
  <si>
    <t>https://disk.yandex.ru/d/LaguRBqvyxIFCA</t>
  </si>
  <si>
    <t>ББ-2933-53</t>
  </si>
  <si>
    <t xml:space="preserve"> г Кяхта ул Ленина 52 1-ый этаж Касса - 15
Состав работ:</t>
  </si>
  <si>
    <t>Заказчик: +7 (924) 753-15-78 Денис Григорьевич
Сопровождающий на объекте: Базаргуруев Ранжур Цынгуевич, +7(983)530-58-22</t>
  </si>
  <si>
    <t>Создать порты СКС. требуется создать 3 скс в кице - касса пересчета</t>
  </si>
  <si>
    <t>https://disk.yandex.ru/d/eTcgR5bTVWavIw</t>
  </si>
  <si>
    <t>УБ-2660-13</t>
  </si>
  <si>
    <t xml:space="preserve"> Многофункциональное здание г Ханты-Мансийск ул Мира 120</t>
  </si>
  <si>
    <t>Заказчик: +7 (902) 828-80-14 Рэй Татьяна Юрьевна (1735652)
Сопровождающий на объекте: Соколков Александр Георгиевич, +7(982)870-65-78</t>
  </si>
  <si>
    <t>Прошу провести работы по монтажу СКС портов на складе ЦС для ТД WI-fi</t>
  </si>
  <si>
    <t>https://disk.yandex.ru/d/5q8f56OiWnWDJw</t>
  </si>
  <si>
    <t>СРБ-8255-51</t>
  </si>
  <si>
    <t xml:space="preserve"> г. Новозыбков, ул. Первомайская, д. 19, ТКП 2 этаж, КИЦ</t>
  </si>
  <si>
    <t>АДМ/КИЦ</t>
  </si>
  <si>
    <t>Заказчик: Шестопалов Дмитрий Валерьевич +7-916-067-2656
Сопровождающий на объекте: Шестопалов Дмитрий Валерьевич +7-916-067-2656</t>
  </si>
  <si>
    <t>Необходимо установить ТКШ взамен старого ТКШ СКС, удовлетворяющий требованиям Стандарта. 
Габариты - 42U 800*800мм; дверь одностворчатая, кол-во горизонтальных органайзеров - 19. Необходимо проложить от ТКШ, кабель заземления 6 мм2 к заземляющей шине или электрощиту находящихся в одном помещении с ТКШ. Подключение в электрощите выполняет заказчик. Перенести существующую СКС в
новый ТКШ.</t>
  </si>
  <si>
    <t>https://disk.yandex.ru/d/gFpMVlu_JgczGw</t>
  </si>
  <si>
    <t>ВВБ-3180-55</t>
  </si>
  <si>
    <t>https://disk.yandex.ru/d/39vs4Fd0FRtG2A</t>
  </si>
  <si>
    <t>СРБ-4244-55</t>
  </si>
  <si>
    <t xml:space="preserve"> г. Тула, пл. Крестовоздвиженская, 1, 2 этаж, каб. 215</t>
  </si>
  <si>
    <t>Заказчик: Рудакова Наталья Викторовна +7-910-156-6614
Сопровождающий на объекте: Комаров Кирилл Юрьевич +7-915-780-1551</t>
  </si>
  <si>
    <t>Создать порты СКС. необходимо добавить информационные розетки СКС в количестве 28 штук, это необходимо для поддержания процессов в случаи НС/ЧС, т.к. это резервные места для сотрудников</t>
  </si>
  <si>
    <t>https://disk.yandex.ru/d/qhmai8z9rViwCQ</t>
  </si>
  <si>
    <t xml:space="preserve">ЦЧБ-3549-53 </t>
  </si>
  <si>
    <t>г. Данков, ул. Карла Маркса, 35</t>
  </si>
  <si>
    <t>Заказчик: Леонова Елена Викторовна +7-915-853-2692
Сопровождающий на объекте: Дремова Анастасия Олеговна +7-904-681-8178</t>
  </si>
  <si>
    <t xml:space="preserve">Создано дополнительное рабочее место на период проведения ремонтных работ в филиале 8593_0204 (переформат). Необходимы дополнительные информационные розетки для подключения оборудования. </t>
  </si>
  <si>
    <t>https://disk.yandex.ru/d/lluDNHCbZPPJqA</t>
  </si>
  <si>
    <t>УБ-2660-14</t>
  </si>
  <si>
    <t xml:space="preserve"> Нягань, улица Ленина, 25</t>
  </si>
  <si>
    <t>Заказчик: Бердюгин Сергей Васильевич +7 (912) 927-01-91
Сопровождающий на объекте: Якубец Алексей Владимирович, +7(982)870-65-52</t>
  </si>
  <si>
    <t xml:space="preserve">Демонтировать порты СКС. #ДемонтажСБС Демонтировать информационные розетки идущие в
помещения СБС 2 этаж, без номера, со стороны помещения и со стороны кроссовой. Портов СКС 4 шт. 
заведено в помещение СБС из кроссовой ВСП/Кампуса. Номера заведеньи в помещение СБС розеток СКС. 2.20.1, 2.20.2, 2.20.3, 2.20.4. Перед демонтажем проверить, что именно эти порты идут в помещение СБС. </t>
  </si>
  <si>
    <t>https://disk.yandex.ru/d/h9r6ylK8an8s_A</t>
  </si>
  <si>
    <t>СИБ-3355-158</t>
  </si>
  <si>
    <t xml:space="preserve"> г. Алейск, ул. Советская, 102, 2 этаж, Серверная - 204</t>
  </si>
  <si>
    <t>Заказчик: Юраков Андрей Юрьевич +7-913-361-0313
Сопровождающий на объекте: Глущенко Александр Николаевич +7-983-605-2742</t>
  </si>
  <si>
    <t>Демонтировать  порты  СКС.  Необходим  демонтаж  3-х  портов  СКС  от  телекоммуникационного  помещения ВСП на втором этаже до кабинета СБС на третьем.</t>
  </si>
  <si>
    <t>https://disk.yandex.ru/d/Io9h3b852v5-yg</t>
  </si>
  <si>
    <t>СИБ-3357-23</t>
  </si>
  <si>
    <t xml:space="preserve"> г. Абакан, ул. Пушкина, 165стр1, цокольный этаж, касса 45</t>
  </si>
  <si>
    <t>Заказчик: Чиркова Наталья Ивановна +7-983-199-6245
Сопровождающий на объекте: Баланеску Николай Дмитриевич +7-983-190-4034</t>
  </si>
  <si>
    <t>Перенести порты СКС. С целью организации пространства в кассах пересчета ДО КИЦ по принципу 
постоянного взаимного контроля и исключения «слепых» зон необходимо переместить два рабочих места,- для которых требуется перенос информационных розеток СКС для подключения сетевых устройств</t>
  </si>
  <si>
    <t>https://disk.yandex.ru/d/mmDqbXGQd8qiaA</t>
  </si>
  <si>
    <t>Необходим монтаж 1 порта СКС для СКУДа</t>
  </si>
  <si>
    <t xml:space="preserve">СРБ-4244-57 </t>
  </si>
  <si>
    <t>СЗБ-3313-26</t>
  </si>
  <si>
    <t>Демонтаж/монтаж портов СКС при замене ТКШ: 45 шт.</t>
  </si>
  <si>
    <t>1) поставка и монтаж ТКШ 42ГГ на место старого
2) установка шины заземления
3) 2 вертикальных органайзера по всей высоте и</t>
  </si>
  <si>
    <t>Демонтаж/монтаж портов СКС при замене ТКШ: 11 шт.</t>
  </si>
  <si>
    <t>Г) поставка и монтаж ТКШ 4214 800*1000 на место старого ТКШ 2) монтаж шины заземления 3) установка минимум 5 горизонтальных органайзеров и 2 вертикальных по всей высоте</t>
  </si>
  <si>
    <t>УБ-2660-15</t>
  </si>
  <si>
    <t>Заказчик: +7 (912) 908-18-58 Марина Геннадьевна
Сопровождающий на объекте: , Соколков Александр Георгиевич, +7(982)870-65-78</t>
  </si>
  <si>
    <t>создать 3 порта СКС для рабочих мест</t>
  </si>
  <si>
    <t xml:space="preserve"> СИБ-3353-85</t>
  </si>
  <si>
    <t>г Белово пгт Грамотеино ул Светлая 25</t>
  </si>
  <si>
    <t>Заказчик: +7 (919) 494-23-34 Ирина Александровна
Сопровождающий на объекте:</t>
  </si>
  <si>
    <t xml:space="preserve">Неисправна линия между банкоматом и коммуникационным шкафом. Необходима замена линии. </t>
  </si>
  <si>
    <t>https://disk.yandex.ru/d/wStjakllRZh1Kg</t>
  </si>
  <si>
    <t>ЦЧБ-3545-113</t>
  </si>
  <si>
    <t xml:space="preserve"> г. Павловск, ул. Гоголя, 40А</t>
  </si>
  <si>
    <t>Заказчик: Щелчкова Светлана Александровна +7-951-567-2452
Сопровождающий на объекте: Удовиченко Анна Александровна +7-920-225-5492</t>
  </si>
  <si>
    <t>Для дополнительного нового рабочего места необходимо создать СКС розетки в кол-ве 2 штук</t>
  </si>
  <si>
    <t>https://disk.yandex.ru/d/8Xqv0L_f9FM7iQ</t>
  </si>
  <si>
    <t>Демонтаж/монтаж портов СКС при замене ТКШ: 18 шт.</t>
  </si>
  <si>
    <t>1) поставка и монтаж 1 ТКШ 42П 800*1000 2) Перенос оборудования из 1-го демонтированного ТКШ в новый. 3) Демонтаж/монтаж портов СКС при замене ТКШ-18шт 4) установка минимум 4 горизонтальных органайзеров и 2 вертикальных по всей высоте в каждом ТКШ 5) Поставка 1 вент панель, 2 ПДУ, 2 полок в каждый ТКШ 6) Прокладка провода заземления от ТКШ до шины заземления.</t>
  </si>
  <si>
    <t xml:space="preserve">УБ-7401-05 </t>
  </si>
  <si>
    <t xml:space="preserve"> г Салехард ул Губкина</t>
  </si>
  <si>
    <t>Заказчик: +7 (951) 984-14-43 Алексей Сергеевич
Сопровождающий на объекте:</t>
  </si>
  <si>
    <t>К, необходим монтаж 3 СКС портов в помещении №4, и 1 СКС порт в помещении № 19</t>
  </si>
  <si>
    <t>https://disk.yandex.ru/d/SQja8CLwIx1XXA</t>
  </si>
  <si>
    <t>Поставка и монтажа напольного ТКШ размером не менее 47U, 800x1000: 1 шт.</t>
  </si>
  <si>
    <t>УБ-2660-16</t>
  </si>
  <si>
    <t>г  Сургут  б-р  Свободы  2  2-ой  этаж  Кабинет
- 206-212</t>
  </si>
  <si>
    <t>Заказчик: Драган Марина Михайловна +7 (922) 767-75-27
Сопровождающий на объекте: Васильев Евгений Андреевич, +7(982)930-05-17</t>
  </si>
  <si>
    <t>В связи с демонтажем рабочих мест, были повреждены провода скс, необходимо их
восстановить(отремонтировать)  срок  до05.02.2026,  ускорить  ремонт  в  связи  с  пересадкой  3  сотрудников сотрудников в данное помещение</t>
  </si>
  <si>
    <t>https://disk.yandex.ru/d/oL_hQ656xvx_Pw</t>
  </si>
  <si>
    <t>СЗБ-8294-56</t>
  </si>
  <si>
    <t>02056</t>
  </si>
  <si>
    <t>с Карпогоры ул Федора Абрамова 47 1-ый этаж помещение КИЦ-6</t>
  </si>
  <si>
    <t>Заказчик: Куликов Евгений Вячеславович +7 (911) 552-06-80
Сопровождающий на объекте: Кузьмин Владислав Алексеевич, +7(911)580-22-74 СБС</t>
  </si>
  <si>
    <t>Установка новой базовой радиостанции</t>
  </si>
  <si>
    <t>https://disk.yandex.ru/d/Ogr9_dQkJG-eMg</t>
  </si>
  <si>
    <t>УБ-7461-48</t>
  </si>
  <si>
    <t xml:space="preserve"> Тюменская  область,  г.  Новый  Уренгой,  микрорайон  Мирный, 6, корпус 4</t>
  </si>
  <si>
    <t>Заказчик: Бердюгин С.В. 8-912-927-0191
Сопровождающий на объекте: Бердюгин С.В. 8-912-927-0191</t>
  </si>
  <si>
    <t>Необходимо установить 2 (ДВА) ТКШ, удовлетворяющий требованиям Стандарта. Тип монтажа-
напольный. Взамен 6-ти ТКШ. Габариты- не менее 42U 800*800мм; дверь одностворчатая. А также
требуется-40 горизонтальных и 4 вертикальных организатора, 4 РОСТ, 4 полки, 2 вент панель. Демонтаж существующих телекоммуникационных шкафов (6шт.), и смонтированного в него оборудования СКС, с последующим монтажом оборудования СКС в новые телекоммуникационные шкафы. Необходимо проложить от каждого нового ТКШ, кабель заземления 6мм2 (4 м) к электрощиту находящихся в одном помещении с ТКШ. Подключение в электрощите выполняет заказчик.</t>
  </si>
  <si>
    <t>Демонтаж существующего ТКШ и смонтированного в него оборудования СКС, с последующим
монтажом оборудования СКС в новый ТКШ: 6 шт.</t>
  </si>
  <si>
    <t>https://disk.yandex.ru/d/b9uWty5zoRws-A</t>
  </si>
  <si>
    <t>УБ-2660-20</t>
  </si>
  <si>
    <t>Тюменская область, г. Нягань ул. Ленина 25 /(ул. Загородных, д. 26 двойной адрес) КИЦ</t>
  </si>
  <si>
    <t>Заказчик: Бердюгин С.В. 8-912-927-0191
Сопровождающий на объекте: Красикова Анастасия Ивановна +7-982-228-9806</t>
  </si>
  <si>
    <t>Необходимо установить 2 (ДВА) ТКШ, удовлетворяющий требованиям Стандарта. Тип монтажа-
напольный; Габариты- не менее 42U 800*800мм; дверь одностворчатая. 1 ТКШ взамен 2,3,4 и 2 ТКШ
взамен ТКШ 5, (ориентацию ТКШ 1,2 определить при перед началом монтаж ТКШ). С потребностью в 30 гор и 4 верт органайзеров в новых ТКШ. Сделать перенос СКС с ТКШ 2,3,4, 5 в новые ТКШ, старые ТКШ 2,3,4,5 демонтировать. Необходимо проложить от каждого нового ТКШ, кабель заземления 6мм2 (2 и 5 м) к электрощиту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t>
  </si>
  <si>
    <t>https://disk.yandex.ru/d/n3bfHoi47wWjow</t>
  </si>
  <si>
    <t>УБ-2660-21</t>
  </si>
  <si>
    <t>Тюменская область, Белоярский район, п.Лыхма, ул. ЛПУ, 30</t>
  </si>
  <si>
    <t>Заказчик: Бердюгин С.В. 8-912-927-0191
Сопровождающий на объекте: Ковальчук Яна Анатольевна +7-950-500-6459</t>
  </si>
  <si>
    <t xml:space="preserve">Необходимо установить ТКШ, удовлетворяющий требованиям Стандарта. Тип монтажа- настенный;
Взамен напольного. Габариты-не менее 18U 600*600мм; дверь одностворчатая. А также требуется-монтаж 4 новых портов СКС для РМ и 5 горизонтальных и 2 вертикальных организатора, 2 РО11, 2 полки. </t>
  </si>
  <si>
    <t>https://disk.yandex.ru/d/pe5KO1SmzesrXg</t>
  </si>
  <si>
    <t>УБ-2660-17</t>
  </si>
  <si>
    <t>г. Сургут, ул. Дзержинского, 5</t>
  </si>
  <si>
    <t>Заказчик: Бердюгин С.В. 8-912-927-0191
Сопровождающий на объекте: Замешина Дарья Дмитриевна +7-982-519-7397</t>
  </si>
  <si>
    <t>Необходимо установить 3 (ТРИ) ТКШ, удовлетворяющий требованиям Стандарта. Тип монтажа-
напольный; Габариты- не менее 42U 800*800мм; дверь одностворчатая, взамен трех ТКШ. 60 гор. орг, 6 верт орг, 6 РОЛ, 6 полок, 3 вент панели, 3 кабеля заземления до Эл Щитков по 10 м. Демонтаж существующих телекоммуникационных шкафов (Зшт), и смонтированного в него оборудования СКС, с последующим
монтажом оборудования СКС в новые телекоммуникационные шкафы.</t>
  </si>
  <si>
    <t>https://disk.yandex.ru/d/sQASfqCmtGiGKQ</t>
  </si>
  <si>
    <t>УБ-2660-19</t>
  </si>
  <si>
    <t>Тюменская область, г.Ханты-Мансийск, ул.Дзержинского, д.16</t>
  </si>
  <si>
    <t>Необходимо доукомплектовать ТКШ№1, Необходимо установить 2 ТКШ, удовлетворяющий требованиям
Стандарта. Тип монтажа- напольный; Габариты- не менее 42U 800*800мм; дверь одностворчатая, взамен ТКШ (№2,3,4 по схеме). 6 вертикальных организатора, 22 гор организатора, 6 полки, 6 РОИ, 3 кабеля
заземления от ТКШ до Эл. щитка. Сделать перенос СКС с ТКШ2,3,4 в новые ТКШ, старые ТКШ
№2,3,4 демонтировать. Необходимо проложить от каждого нового ТКШ, кабель заземления 6мм2 (5
м)  к  электрощиту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t>
  </si>
  <si>
    <t>https://disk.yandex.ru/d/tXr3dIusX8wT7Q</t>
  </si>
  <si>
    <t>УБ-7461-49</t>
  </si>
  <si>
    <t>Тюменская  область,  г  Ноябрьск,  пр-кт Мира, 76</t>
  </si>
  <si>
    <t>Необходимо установить 3 (ТРИ) ТКШ, удовлетворяющий требованиям Стандарта. Тип монтажа-
напольный; Взамен 5ти ТКШ. Габариты- не менее 42U 800*800мм; дверь одностворчатая. А также
требуется-60 горизонтальных и 6 вертикальных организатора, 6 РОГІ, 6 полок, 3 вент панели. Демонтаж существующих телекоммуникационных шкафов (5шт), и смонтированного в него оборудования СКС, с последующим монтажом оборудования СКС в новые телекоммуникационные шкафы. Необходимо проложить от каждого нового ТКШ, кабель заземления 6мм2 (6 м) к электрощиту находящихся в одном помещении с ТКШ. Подключение в электрощите выполняет заказчик.</t>
  </si>
  <si>
    <t>Демонтаж существующего ТКШ и смонтированного в него оборудования СКС, с последующим
монтажом оборудования СКС в новый ТКШ: 5 шт.</t>
  </si>
  <si>
    <t>https://disk.yandex.ru/d/cntXgjgJ67BqXg</t>
  </si>
  <si>
    <t>УБ-2660-18</t>
  </si>
  <si>
    <t>Тюменская  область,  Кондинский  район,  п.г.т.Мортка,  улЛенина, 13</t>
  </si>
  <si>
    <t xml:space="preserve">Необходимо установить ТКШ, удовлетворяющий требованиям Стандарта. Тип монтажа- настенный;
Габариты- не менее 18U 600*600мм; дверь одностворчатая. Взамен напольного ТКШ. 6 горизонтальных и 2 вертикальных организатора, 2 РОС, 2 полки. А также требуется- Монтаж 4 новых портов СКС для РМ. </t>
  </si>
  <si>
    <t>https://disk.yandex.ru/d/jZ3o-JUxCZl7cg</t>
  </si>
  <si>
    <t>УБ-0283-36</t>
  </si>
  <si>
    <t>Лебяжьевский район, с. Лопатки, ул. Карла Маркса, д.61</t>
  </si>
  <si>
    <t>Заказчик: Анваров С. Р. 8-64491096
Сопровождающий на объекте: Бугаевская Ольга Николаевна +7-906-824-6389</t>
  </si>
  <si>
    <t>Необходимо установить ТКШ, удовлетворяющий требованиям Стандарта. Тип монтажа- напольный; Взамен имеющегося. Габариты- не менее 32U 600*600мм; дверь одностворчатая. 10 горизонтальных и 2 вертикальных организатора, 2 РОИ, 2 полки, 1 вент панель. А также требуется- монтаж 4 новых портов СКС для РМ.</t>
  </si>
  <si>
    <t>https://disk.yandex.ru/d/v_GiAmMa4fh_uQ</t>
  </si>
  <si>
    <t>ВВБ-3180-58</t>
  </si>
  <si>
    <t>300</t>
  </si>
  <si>
    <t>Краснокамский р-н, с. Стряпунята, Советская, ЗА</t>
  </si>
  <si>
    <t>Заказчик: Коншин Андрей Юрьевич +79824402051
Сопровождающий на объекте: Механошина Александра Валерьевна +7-922-308-0549</t>
  </si>
  <si>
    <t>Необходимо установить ТКШ взамен старого ТКШ, удовлетворяющий требованиям Стандарта. Тип монтажа- навесной. Габариты - 12U 600*600мм (банковский). Необходимо проложить от ТКШ, кабель заземления 6 мм2 к заземляющей шине или электрощиту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 Монтаж 5 новых портов СКС на РМ.</t>
  </si>
  <si>
    <t>https://disk.yandex.ru/d/rFwDv5qDsyS2tA</t>
  </si>
  <si>
    <t>СИБ-3353-93</t>
  </si>
  <si>
    <t>276</t>
  </si>
  <si>
    <t xml:space="preserve"> Кемеровская  обл.,  р-н  Ленинск-Кузнецкий,  с.  Панфилово,  ул.
Советская,103А</t>
  </si>
  <si>
    <t>Заказчик: Останин Сергей Михайлович +7-903-046-7611
Сопровождающий на объекте: Гущина Анастасия Николаевна +7-913-437-8493</t>
  </si>
  <si>
    <t>1) Поставка и монтаж 1 ТКШ 32U 800*800 2) Перенос оборудования из 1-го демонтированного ТКШ
в новый. 3) установка минимум 3 горизонтальных органайзеров и 2 вертикальных по всей высоте в
каждом ТКШ 4) Поставка 1 вент панель, 2 ПДУ, 2 полок 5) Монтаж 5 новых СКС портов: 4-РМ; 1-прибор ТКІВОГЕТ в кассе место указано на схеме.</t>
  </si>
  <si>
    <t>https://disk.yandex.ru/d/yiNl5EfgZZx8Xw</t>
  </si>
  <si>
    <t>СЗБ-8371-32</t>
  </si>
  <si>
    <t>1206</t>
  </si>
  <si>
    <t xml:space="preserve"> Муезерский р-н, п. Ледмозеро, ул. 50 лет ВЛКСМ, д.16</t>
  </si>
  <si>
    <t>Заказчик: Трипецкий Алексей Павлович 8-921-222-0719
Сопровождающий на объекте: Томашевич Елена Сергеевна +7-921-464-6133</t>
  </si>
  <si>
    <t>Необходимо установить ТКШ взамен старого ТКШ, удовлетворяющий требованиям Стандарта. Тип
монтажа- навесной. Габариты - 12U 600*600мм; дверь одностворчатая, кол-во горизонтальных 
органайзеров - 3. Необходимо проложить от ТКШ, кабель заземления 6 мм2 к заземляющей шине или
электрощиту находящихся в одном помещении с ТКШ. Подключение в электрощите выполняет заказчик. Перенести существующую СКС в новый ТКШ. Восстановить работу 4 портов на РМ.</t>
  </si>
  <si>
    <t>https://disk.yandex.ru/d/J6KmZmq_JgcqkQ</t>
  </si>
  <si>
    <t xml:space="preserve"> СИБ-3351-34 </t>
  </si>
  <si>
    <t xml:space="preserve"> с. Парабель, ул. Советская, д.5</t>
  </si>
  <si>
    <t>Заказчик: Громков Александр Александрович +79398307270
Сопровождающий на объекте: Бормотова Ксения Владимировна +7-913-807-8012</t>
  </si>
  <si>
    <t>Необходимо  демонтировать  старый  ТКШ  СКС  и  на  его  место  установить  новый  ТКЩ  32U 600х600(кол-во горизонтальных органйзеров - 8)</t>
  </si>
  <si>
    <t>https://disk.yandex.ru/d/WP1vokj331UmZA</t>
  </si>
  <si>
    <t>СЗБ-8186-54</t>
  </si>
  <si>
    <t xml:space="preserve"> Остров, ул. 111 Стрелковой дивизии, д.14</t>
  </si>
  <si>
    <t>Заказчик:  Манжула  Константин  Алексеевич  +7-900-296-4870  Кисляк  Вячеслав  Евгеньевич  +7-981  -140-0721 Сопровождающий на объекте: Взводнова Любовь Владимировна +7-953-244-0256</t>
  </si>
  <si>
    <t>Необходимо  демонтировать  2  старых  ТКШ  и  на  их  место  установить  2  новых  ТКШ  42U 800х800(кол-во горизонтальных органайзеров -15)</t>
  </si>
  <si>
    <t>https://disk.yandex.ru/d/X0sPTQG-DOkwqQ</t>
  </si>
  <si>
    <t>СЗБ-8186-55</t>
  </si>
  <si>
    <t>1613</t>
  </si>
  <si>
    <t xml:space="preserve"> Пушкинские Горы, ул. Ленина, д.40</t>
  </si>
  <si>
    <t>Заказчик:   Манжула   Константин   Алексеевич   +7-900-296-4870   Кисляк   Вячеслав   Евгеньевич
+7-981-140-0721
Сопровождающий на объекте: Горлова Юлия Геннадьевна +7-911-696-3450</t>
  </si>
  <si>
    <t>Необходимо  демонтировать  старый  ТКШ  и  на  его  место  установить  новый  ТКШ  42U 800х800(кол-во горизонтальных органайзеров -10)</t>
  </si>
  <si>
    <t>https://disk.yandex.ru/d/29QxBVYz7sMcqA</t>
  </si>
  <si>
    <t>СИБ-3356-106</t>
  </si>
  <si>
    <t>00617</t>
  </si>
  <si>
    <t xml:space="preserve"> 662225, Назаровский район, пос.Красная Сопка,
ул.Центральная, д.16, пом.8</t>
  </si>
  <si>
    <t>Заказчик: Золотарев Сергей Андреевич 8-923-274-51-49
Сопровождающий на объекте: Голубцова Людмила Александровна+7-923-276-1381</t>
  </si>
  <si>
    <t>1) Монтаж 1 ТКШ 32U 600*600 2) Перенос оборудования из 1-го демонтированного ТКШ в новый. 3)
установка минимум 2 горизонтальных органайзеров и 2 вертикальных по всей высоте. 4) Поставка 1 вент панель, 2 ПДУ, 2 полок 5) Монтаж 14 новых СКС портов: 5-РМ; 9- портов СКС ТСО согласно приложенной схеме.</t>
  </si>
  <si>
    <t>https://disk.yandex.ru/d/8jt-YZhxAQMMRA</t>
  </si>
  <si>
    <t>СИБ-3351-35</t>
  </si>
  <si>
    <t xml:space="preserve"> Молчановский р-н, с. Молчаново, ул. Димитрова, д.70а</t>
  </si>
  <si>
    <t>Заказчик: Громков Александр Александрович +79398307270
Сопровождающий на объекте: Гусева Светлана Дмитриевна +7-909-548-1350</t>
  </si>
  <si>
    <t>Необходимо демонтировать старый ТКШ и на его место установить новый ТКШ 32U 600х800(кол-во 
горизонтальных органайзеров - 12) Проложить от ТКШ, кабель заземления 6мм2 к заземляющей шине или электрощиту/шине заземления находящихся в одном помещении с ТКШ</t>
  </si>
  <si>
    <t>https://disk.yandex.ru/d/AvUqkavuPU40JQ</t>
  </si>
  <si>
    <t xml:space="preserve">УБ-7461-50 </t>
  </si>
  <si>
    <t xml:space="preserve">  г Салехард ул Республики 41 1-ый этаж Помещение охраны (с РМ) - 6</t>
  </si>
  <si>
    <t>Заказчик: Варшавский Сергей Викторович +7 (961) 550-10-10
Сопровождающий на объекте: Волохин Денис Владимирович, +7(982)919-30-91; +7 (961) 550-10-10</t>
  </si>
  <si>
    <t>Создать порты СКС. На новое место охранника необходимо сделать СКС для подключения телефона, ПК и ТСВ. Пост охраны будет на входе в КИЦ под лестницей. Серверная КИЦ находится на 3 этаже. Дополнительную информацию предоставлю при необходимости</t>
  </si>
  <si>
    <t>https://disk.yandex.ru/d/CsDZnRfCrvZovQ</t>
  </si>
  <si>
    <t xml:space="preserve">СЗБ-8382-66 </t>
  </si>
  <si>
    <t>187</t>
  </si>
  <si>
    <t>Чагодощенский район, п. Чагода, ул. Кооперативная, д.21</t>
  </si>
  <si>
    <t>Заказчик: Легчанов Сергей Анатольевич +7-921-713-2782
Сопровождающий на объекте: Кирпулева Светлана Владимировна +7-921-688-5303</t>
  </si>
  <si>
    <t>Необходимо  демонтировать  старый  ТКШ  СКС  и  на  его  место  установить  новый  ТКШ  42U  800х800(кол-во горизонтальных органайзеров -11)</t>
  </si>
  <si>
    <t>https://disk.yandex.ru/d/9-OEl9-iAvx-Nw</t>
  </si>
  <si>
    <t>СРБ-4241-40</t>
  </si>
  <si>
    <t>г. Калуга, ул. Литейная, 15</t>
  </si>
  <si>
    <t>Заказчик: Барахтенко Сергей Сергеевич 8-664-26969
Сопровождающий на объекте: Подобина Елена Валентиновна 8-664-26854</t>
  </si>
  <si>
    <t>Создать порты СКС. Изменилось количество рабочих мест с 5 до 6, требуется 26 розеток СКС: 24 в зале СКМ в столах, 2 за барьером для суо</t>
  </si>
  <si>
    <t>https://disk.yandex.ru/d/-_QBxd3yVMHtkA</t>
  </si>
  <si>
    <t>СЗБ-3313-22</t>
  </si>
  <si>
    <t xml:space="preserve"> СЗБ-3313-24</t>
  </si>
  <si>
    <t>СЗБ-3313-62</t>
  </si>
  <si>
    <t xml:space="preserve"> г. Ухта Ленина 33</t>
  </si>
  <si>
    <t>Заказчик: Белых М.В. 89121912375
Сопровождающий на объекте: Лещикова Ирина Юрьевна +7-904-274-6211</t>
  </si>
  <si>
    <t>Демонтировать 3 ТКШ(2ТСО - не используются + 1 СКС)Выполнить монтаж ТКШ 42U 800x800 по середине и перенести оборудования из ТКШ СКС( длины проводов хватит)</t>
  </si>
  <si>
    <t>https://disk.yandex.ru/d/cC0aldb3_yOuhg</t>
  </si>
  <si>
    <t>СЗБ-3313-38</t>
  </si>
  <si>
    <t>Демонтаж/монтаж портов СКС при замене ТКШ: 4 шт.</t>
  </si>
  <si>
    <t xml:space="preserve">Восстановление </t>
  </si>
  <si>
    <t xml:space="preserve">демонтаж </t>
  </si>
  <si>
    <t>УБ-2660-25</t>
  </si>
  <si>
    <t>Заказчик: +7 (912) 536-83-74 Галина Владимировна
Сопровождающий на объекте:</t>
  </si>
  <si>
    <t>С организацией РМ СКМ на период переформата 5940_0129</t>
  </si>
  <si>
    <t>https://disk.yandex.ru/d/OUuhEWMJrEuIHw</t>
  </si>
  <si>
    <t>УБ-3394-46</t>
  </si>
  <si>
    <t xml:space="preserve"> с.Омутинское, ул. Первомайская, д. 81а</t>
  </si>
  <si>
    <t>Необходимо установить ТКШ, удовлетворяющий требованиям Стандарта. Тип монтажа- Напольный; Взамен двух ТКШ (№1,4): демонтаж под номером 1,4 на схеме. На место ТКШ №1. Габариты- не менее 42U 800*800мм; дверь одностворчатая (15 горизонтальных и 2 вертикальных организатора, 2 РОИ, 2 полки, 
1 вент панель). Необходимо проложить от новог ТКШ, кабель заземления 6мм2 (2 м) к шине заземления находящейся в одном помещении с ТКШ.</t>
  </si>
  <si>
    <t>https://disk.yandex.ru/d/9MDOlNxeozVIug</t>
  </si>
  <si>
    <t xml:space="preserve"> СИБ-8288-16</t>
  </si>
  <si>
    <t>649189. Чойский район, с.Сейка, ул. Центральная,7а/1 корпус</t>
  </si>
  <si>
    <t>Заказчик: Юраков Андрей Юрьевич +7-913-361-0313
Сопровождающий на объекте: Табакаева Ксения Александровна +7-983-326-4534</t>
  </si>
  <si>
    <t>Необходимо установить ТКШ, удовлетворяющий требованиям Стандарта. Тип монтажа- Напольный; Взамен имеющегося. Габариты- не менее 32U 800*800мм; дверь одностворчатая. 10 горизонтальных и 2 вертикальных организатора, 2 РВИ, 2 полки, 1 вент панель. А также-необходимо проложить от ТКШ, кабель заземления 6мм2 (5м) к электрощиту находящийся в одном помещении с ТКШ. Подключение в электрощите выполняет заказчик</t>
  </si>
  <si>
    <t>https://disk.yandex.ru/d/tLi2LjmWq_hH4A</t>
  </si>
  <si>
    <t>СИБ-3356-108</t>
  </si>
  <si>
    <t>514</t>
  </si>
  <si>
    <t xml:space="preserve"> 663040. Сухобузимский район, с. Сухобузимское, ул.
Комсомольская, зд. 33, пом. 5</t>
  </si>
  <si>
    <t>Заказчик: Золотарев Сергей Андреевич 8-923-274-51-49
Сопровождающий на объекте: Огрызкова Лилия Валерьевна +7-923-326-2543</t>
  </si>
  <si>
    <t>Необходимо  установить  ТКШ,  удовлетворяющий  требованиям  Стандарта.  Тип  монтажа-  Напольный; Взамен имеющегося; Габариты- не менее 421U 800*800мм; дверь одностворчатая (15 горизонтальных и
2 вертикальных организатора, 2 РВИ, 2 полки, 1 вент панель). А также- монтаж 1 нового порта СКС (Андромеда).</t>
  </si>
  <si>
    <t>https://disk.yandex.ru/d/JImlQ75Zb_qxgg</t>
  </si>
  <si>
    <t>СИБ-3356-107</t>
  </si>
  <si>
    <t>660049. г. Красноярск, ул. Карла Маркса, д. 24А, монсардный этаж.</t>
  </si>
  <si>
    <t>Заказчик: Золотарев С.А. 8-923-274-51-49
Сопровождающий на объекте: Сучкова Татьяна Владимировна +7-950-105-1275</t>
  </si>
  <si>
    <t>Необходимо установить ТКШ, удовлетворяющий требованиям Стандарта. Тип монтажа- напольный; Взамен имеющегося. Габариты- не менее 32U 600*600мм; дверь одностворчатая. А также требуется- 6 горизонтальных и 2 вертикальных организатора, 2 РОІ4, 2 полки, 1 вент панель.</t>
  </si>
  <si>
    <t>https://disk.yandex.ru/d/HJKom64vnYdfgQ</t>
  </si>
  <si>
    <t>СИБ-3351-37</t>
  </si>
  <si>
    <t xml:space="preserve"> 636700. Каргасокский район, с. Каргасок, ул. Гоголя, д.14</t>
  </si>
  <si>
    <t>Заказчик: Громков А.А +7(939)830-7270
Сопровождающий на объекте: Попова Елена Николаевна +7-913-809-2172</t>
  </si>
  <si>
    <t>Необходимо установить ТКШ, удовлетворяющий требованиям Стандарта. Тип монтажа- Напольный; Взамен ТКШ СКС (белый) Габариты- не менее 32U 600*600мм; дверь одностворчатая. А также требуется- 6 горизонтальных и 2 вер вертикальных, 2 РОИ, 2 полки, 1 вент панель. Необходимо проложить от ТКШ, кабель заземления 6мм2 (7 м) к электрощиту находящихся в одном помещении с ТКШ. Подключение в
электрощите выполняет заказчик.</t>
  </si>
  <si>
    <t>https://disk.yandex.ru/d/2iPn4owntmdMkQ</t>
  </si>
  <si>
    <t>СРБ-4241-41</t>
  </si>
  <si>
    <t>г Калуга ул Литейная 15 1-ый этаж Клиентский зал по
обслуживанию ФЛ/ЮЛ -14</t>
  </si>
  <si>
    <t>Заказчик: Барахтенко Сергей Сергеевич +7 (910) 860-50-80
Сопровождающий на объекте: Филяева Людмила Викторовна +7-905-640-7880</t>
  </si>
  <si>
    <t>Требуется 22 розетки: по 4 на каждый стол и 2 для суо за барьером</t>
  </si>
  <si>
    <t>https://disk.yandex.ru/d/7MSI65ob5Wz4TQ</t>
  </si>
  <si>
    <t>ЦЧБ-3549-54</t>
  </si>
  <si>
    <t>Лебедянский р-н, г. Лебедянь, ул. Школьная, За</t>
  </si>
  <si>
    <t>Заказчик: Шацких Павел Николаевич 8-910-739-43-42
Сопровождающий на объекте: Кукушкина Влада Артёмовна +7-910-253-3997</t>
  </si>
  <si>
    <t>Необходимо установить ТКШ, удовлетворяющий требованиям Стандарта. Тип монтажа- Навесной;
Взамен имеющегося. Требуется переместить розетки 220в под ТКШ (услуга в договор с подрядчиком
Модернизация СКС не входит). Габариты- не менее 18U 600*600мм; дверь одностворчатая (8 
горизонтальных и 2 вертикальных организатора, 2 РЭ!!,2 полки); А также-необходимо проложить от ТКШ, кабель заземления 6мм2 (5м) к электрощиту находящийся в одном помещении с ТКШ. Подключение в
электрощите выполняет заказчик.</t>
  </si>
  <si>
    <t>https://disk.yandex.ru/d/CxnVYIPGbBtYcQ</t>
  </si>
  <si>
    <t>ЦЧБ-3549-55</t>
  </si>
  <si>
    <t>0043</t>
  </si>
  <si>
    <t>Липецкий р-н, с. Боринское, ул. Кирова, д.10</t>
  </si>
  <si>
    <t>Заказчик: Шацких Павел Николаевич 8-910-739-43-42
Сопровождающий на объекте: Пантелеева Нина Васильевна +7-960-655-6955</t>
  </si>
  <si>
    <t>Необходимо установить ТКШ, удовлетворяющий требованиям Стандарта. Тип монтажа- Навесной; Взамен имеющегося. Габариты- не менее 18U 600*600мм; дверь одностворчатая (5 горизонтальных и 2 вертикальных организатора, 2 РОИ, 2 полки).</t>
  </si>
  <si>
    <t>https://disk.yandex.ru/d/9oBv4BUBQlyS-A</t>
  </si>
  <si>
    <t>0024</t>
  </si>
  <si>
    <t>302510. Орловский, с. Становой Колодезь, ул. Центральная, д.193</t>
  </si>
  <si>
    <t>Заказчик: Овсянников Александр Николаевич 8 980 369 5745
Сопровождающий на объекте: Семёнова Наталья Ивановна +7-980-368-5186</t>
  </si>
  <si>
    <t xml:space="preserve"> ЦЧБ-8353-30</t>
  </si>
  <si>
    <t>https://disk.yandex.ru/d/G8iYyG0uwddsgw</t>
  </si>
  <si>
    <t xml:space="preserve"> СИБ-3356-109</t>
  </si>
  <si>
    <t>г  Канск  ул  Краснопартизанская  зд69/1стр1  Подвал  Касса пересчета - 39</t>
  </si>
  <si>
    <t>Заказчик: Павлова Анастасия Михайловна +7 (923) 293-90-49
Сопровождающий на объекте: Шевченко Иван Владимирович, +7(913)510-00-52</t>
  </si>
  <si>
    <t>2 рабочих места в кассе пересчета. В связи с перестановкой столов в помещении.</t>
  </si>
  <si>
    <t>https://disk.yandex.ru/d/yiplrkCCvInYew</t>
  </si>
  <si>
    <t xml:space="preserve"> ЦЧБ-8353-29</t>
  </si>
  <si>
    <t xml:space="preserve"> 303170. Покровский, пгт. Покровское, ул. Ленина, д.12</t>
  </si>
  <si>
    <t>Заказчик: Овсянников Александр Николаевич 8 980 369 5745
Сопровождающий на объекте: Кузнецов Александр Николаевич +7-920-287-9389</t>
  </si>
  <si>
    <t>Необходимо установить ТКШ, удовлетворяющий требованиям Стандарта. Тип монтажа- Напольный; Взамен имеющегося. Габариты- не менее 42U 800*800мм; дверь одностворчатая (15 горизонтальных и 2 вертикальных организатора, 2 РОИ, 2 полки, 1 вент панель).</t>
  </si>
  <si>
    <t>https://disk.yandex.ru/d/ft7ANuDTrpmY5w</t>
  </si>
  <si>
    <t>СИБ-3356-110</t>
  </si>
  <si>
    <t xml:space="preserve">  г  Канск  ул  Краснопартизанская  зд69/1стр1 1-ый этаж Кабинет - 1.2</t>
  </si>
  <si>
    <t>Заказчик: Герасимов Евгений Михайлович +7 (913) 538-84-70
Сопровождающий на объекте: Шевченко Иван Владимирович, +7(913)510-00-52</t>
  </si>
  <si>
    <t>Рабочее место 1.2.2. Установить розетку для подключения ПК (интернет киоск) в сеть sigma</t>
  </si>
  <si>
    <t>https://disk.yandex.ru/d/g_USqQ_JgIL8aA</t>
  </si>
  <si>
    <t>СЗБ-3313-40</t>
  </si>
  <si>
    <t xml:space="preserve"> СИБ-3356-111</t>
  </si>
  <si>
    <t>00310</t>
  </si>
  <si>
    <t>край Красноярский, г Минусинск, ул Абаканская, 61</t>
  </si>
  <si>
    <t>Заказчик: Золотарев Сергей Андреевич 8-923-274-51-49
Сопровождающий на объекте: Кучерук Олеся Григорьевна +7-923-357-1108</t>
  </si>
  <si>
    <t>Демонтаж/монтаж портов СКС при замене ТКШ: 75 шт.</t>
  </si>
  <si>
    <t>1) Монтаж 1 ТКШ 42U 800*800 2) Перенос оборудования из 2 демонтированных ТКШ в новый. 3)
установка минимум 13 горизонтальных органайзеров и 2 вертикальных по всей высоте. 4) Поставка 1 вент панель, 2 ПДУ, 2 полок 5) Демонтаж/монтаж 75 СКС портов при замене ТКШ.6) Прокладка кабеля заземления от ТКШ до эл. щита.</t>
  </si>
  <si>
    <t>https://disk.yandex.ru/d/ShX4pEfs2fiONQ</t>
  </si>
  <si>
    <t xml:space="preserve"> СИБ-3356-112</t>
  </si>
  <si>
    <t xml:space="preserve"> 663013,  Емельяновский  район,  п.Памяти  13  борцов, ул.Суродина 13</t>
  </si>
  <si>
    <t>00502</t>
  </si>
  <si>
    <t>Заказчик: Золотарев Сергей Андреевич 8-923-274-51-49
Сопровождающий на объекте: Долиденок Лилия Петровна +7-950-989-7947</t>
  </si>
  <si>
    <t>1) Монтаж 1 ТКШ 20U 600*600 2) Перенос оборудования из 2 демонтированных ТКШ в новый. 3)
установка минимум 6 горизонтальных органайзеров и 2 вертикальных по всей высоте. 4) Поставка 1 вент панель, 2 ПДУ, 2 полок 5) Монтаж новых 5 портов на РМ, демонтаж/монтаж 12 СКС портов при замене ТКШ.</t>
  </si>
  <si>
    <t>Демонтаж/монтаж портов СКС при замене ТКШ: 12 шт.</t>
  </si>
  <si>
    <t>https://disk.yandex.ru/d/oAw80tBF2gaoMA</t>
  </si>
  <si>
    <t>СИБ-3353-95</t>
  </si>
  <si>
    <t>274</t>
  </si>
  <si>
    <t>Ленинск-Кузнецкий район, с. Шабаново, ул. Советская, 65</t>
  </si>
  <si>
    <t>Заказчик: Останин Сергей Михайлович +7-903-046-7611
Сопровождающий на объекте: Кузнецова Наталья Леонидовна +7-961-702-2494</t>
  </si>
  <si>
    <t xml:space="preserve">1) Монтаж 1 ТКШ 32U 800*800 2) Перенос оборудования из 1 демонтированного ТКШ в новый. 3)
установка минимум 4 горизонтальных органайзеров и 2 вертикальных по всей высоте. 4) Поставка 1 вент панель, 2 ПДУ, 2 полок 5) Монтаж 1 порта СКС. 6) Прокладка кабеля заземления от ТКШ до эл. щита. </t>
  </si>
  <si>
    <t>https://disk.yandex.ru/d/HXZykm8y_LRl7g</t>
  </si>
  <si>
    <t>СЗБ-8344-16</t>
  </si>
  <si>
    <t>1462</t>
  </si>
  <si>
    <t>Валдайский р-н, с. Яжелбицы, ул. Усадьба, д.22</t>
  </si>
  <si>
    <t>Заказчик: Манжула Константин Алексеевич +7-900-296-4870
Сопровождающий на объекте: Филина Вера Юрьевна +7-921-198-9196</t>
  </si>
  <si>
    <t>1) Монтаж 1 ТКШ 20U 600*600 2) Перенос оборудования из 1 демонтированного ТКШ в новый. 3)
установка минимум 4 горизонтальных органайзеров и 2 вертикальных по всей высоте. 4) Поставка 1 вент панель, 2 ПДУ, 2 полок 5) Монтаж 1 порта СКС.</t>
  </si>
  <si>
    <t>https://disk.yandex.ru/d/1PX4VwqLyamQUQ</t>
  </si>
  <si>
    <t>ПВБ-3243-34</t>
  </si>
  <si>
    <t>г  Ульяновск  ул  Гончарова  40А,  4-ый  этаж, Кабинет - Б1.4.408</t>
  </si>
  <si>
    <t>Заказчик: Плетенев Дмитрий Александрович +7 (912) 370-32-39
Сопровождающий на объекте: Кулемесов Александр Викторович, +7(917)060-48-46</t>
  </si>
  <si>
    <t xml:space="preserve">Прошу организовать порты СКС Оте§а в кабинете №408 ПЦП ЕСЗК г. Ульяновск в количестве 3 штук (2 порта для РМ и 1 порт для принтера). Место размещения портов указаны во вложенной планировке. </t>
  </si>
  <si>
    <t>https://disk.yandex.ru/d/E7ONQ8ihveStTA</t>
  </si>
  <si>
    <t>ЦЧБ-3545-130</t>
  </si>
  <si>
    <t>пгт Анна ул Ленина 32</t>
  </si>
  <si>
    <t>Заказчик: Агишевский Алексей Витальевич +7 (960) 114-69-92 рук киц
Сопровождающий на объекте: Миляков Олег Александрович, +7(910)241-30-87</t>
  </si>
  <si>
    <t>В связи с переносом рабочих мест в кассе пересчета КИЦ, необходимо создать новые порты СКС с розетками.</t>
  </si>
  <si>
    <t>https://disk.yandex.ru/d/xzWFrq_PAxnCwQ</t>
  </si>
  <si>
    <t>ББ-2933-57</t>
  </si>
  <si>
    <t>Респ Бурятия, г Улан-Удэ, Сосновый Бор, Маршала Жукова 7 а</t>
  </si>
  <si>
    <t>Заказчик: Рошка Штефан
Сопровождающий на объекте: Вишнякова Оксана Олеговна 8-50295473, +7-902-167-1634</t>
  </si>
  <si>
    <t>Создать  порты  СКС.  Необходимо  создать  2  порта  СКС  для  2ух  точек  доступа.планировку  запросить  у Инициатора</t>
  </si>
  <si>
    <t>https://disk.yandex.ru/d/kI1dOlAWw-Fulw</t>
  </si>
  <si>
    <t xml:space="preserve"> СЗБ-8186-57</t>
  </si>
  <si>
    <t>1686</t>
  </si>
  <si>
    <t>Струго-Красненский  р-н,  р.п.  Струги  Красные,  ул.  Советская, Д.16</t>
  </si>
  <si>
    <t>Заказчик:   Манжула   Константин   Алексеевич   +7-900-296-4870   Кисляк   Вячеслав   Евгеньевич
+7-981-140-0721
Сопровождающий на объекте: Мироненко Алла Валерьевна +7-921-114-2156</t>
  </si>
  <si>
    <t>демонтировать старый ТКШ и на его место установить новый ТКШ 42U 800х800(кол-во горизонтальных 
органайзеров - 9). Проложить от ТКШ кабель заземления 6мм2 к заземляющей шине или электрощиту/шине заземления находящихся в одном помещении с ТКШ</t>
  </si>
  <si>
    <t>https://disk.yandex.ru/d/umPupFKmHyru7A</t>
  </si>
  <si>
    <t>ЦЧБ-3545-124</t>
  </si>
  <si>
    <t>Заказчик: Целуев Дмитрий Николаевич
Сопровождающий на объекте: Фисенко Антон Владимирович +7-910-040-7759</t>
  </si>
  <si>
    <t>Требуется монтаж 9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</si>
  <si>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https://disk.yandex.ru/d/XmftflFttpA7Fg</t>
  </si>
  <si>
    <t>ЦЧБ-3545-117</t>
  </si>
  <si>
    <t xml:space="preserve"> г Воронеж ул 9 Января 133</t>
  </si>
  <si>
    <t>Заказчик: Целуев Дмитрий Николаевич +7 (960) 123-22-23
Сопровождающий на объекте: Николаева Альжана Викторовна +7-953-241-4574</t>
  </si>
  <si>
    <t>Требуется монтаж 5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</si>
  <si>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https://disk.yandex.ru/d/J8QMzRqUNde1LQ</t>
  </si>
  <si>
    <t>ЦЧБ-3545-111</t>
  </si>
  <si>
    <t xml:space="preserve"> г Воронеж ул Кольцовская 46 Этаж: 1-ый этаж</t>
  </si>
  <si>
    <t>Заказчик: Целуев Дмитрий Николаевич +7 (960) 123-22-23
Сопровождающий на объекте: Целуев Дмитрий Николаевич +7 (960) 123-22-23</t>
  </si>
  <si>
    <t>Требуется монтаж 8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</si>
  <si>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https://disk.yandex.ru/d/ujOndppBu4feFg</t>
  </si>
  <si>
    <t xml:space="preserve">ПВБ-3243-35 </t>
  </si>
  <si>
    <t>Ульяновская  обл.,  Радищевский  р-н,  р.п.Радищево,  ул.Советская, 25</t>
  </si>
  <si>
    <t>Заказчик: Дарий Игорь Иванович +79093547297
Сопровождающий на объекте: Семочкина Ирина Александровна +7-927-811-6606</t>
  </si>
  <si>
    <t>Демонтировать  старый  ТКШ  СКС  и  на  его  место  установить  новый  ТКШ  32U  600х600(кол-во горизонтальных органайзеров - 6)</t>
  </si>
  <si>
    <t>https://disk.yandex.ru/d/BsuTU5k_C5uVgA</t>
  </si>
  <si>
    <t>УБ-0283-43</t>
  </si>
  <si>
    <t>117</t>
  </si>
  <si>
    <t xml:space="preserve"> Кетовский р-н, с. Введенское, ул. Пушкина, д.11</t>
  </si>
  <si>
    <t>Заказчик: Анваров Сергей Разыкович +7-912-571-8500
Сопровождающий на объекте: Звонарева Наталья Леонидовна +7-909-174-7632</t>
  </si>
  <si>
    <t>Демонтировать старый ТКШ и на его место установить новый ТКШ 18U 600х600(кол-во горизонтальных органайзеров -3). проложить от ТКШ, кабель заземления 6мм2 к заземляющей шине или электрощиту/шине заземления находящихся в одном помещении с ТКШ</t>
  </si>
  <si>
    <t>https://disk.yandex.ru/d/9Ivfv5RBItk7tw</t>
  </si>
  <si>
    <t xml:space="preserve">УБ-2660-27 </t>
  </si>
  <si>
    <t>г Нягань ул Ленина 25, Эт. 1, Каб. - б/н</t>
  </si>
  <si>
    <t>Заказчик: Страхов Сергей Владимирович +7 (918) 821-71-00 +7-980-038-2288
Сопровождающий на объекте: Якубец Алексей Владимирович, +7(982)870-65-52</t>
  </si>
  <si>
    <t>Необходимо  произвести  монтаж  СКС  с  розеткой  из  серверной  в  комнату  хранения  оружия  для  Росгвардии</t>
  </si>
  <si>
    <t>https://disk.yandex.ru/d/kMLez9k-rfM-kA</t>
  </si>
  <si>
    <t xml:space="preserve">СРБ-8255-52 </t>
  </si>
  <si>
    <t xml:space="preserve"> г. Брянск, пр-кт Ленина, 10Б, 4 этаж, каб. 404 </t>
  </si>
  <si>
    <t>Заказчик: Дадыко Сергей Игоревич +7-915-800-4894
Сопровождающий на объекте: Сабуров Илья Сергеевич +7-980-331-4398</t>
  </si>
  <si>
    <t>Создать порты СКС. на рабочем месте (имеются старые розетки , которые не работают)</t>
  </si>
  <si>
    <t>https://disk.yandex.ru/d/756bGklTT3ncfw</t>
  </si>
  <si>
    <t>ЦЧБ-3545-128</t>
  </si>
  <si>
    <t xml:space="preserve"> г. Воронеж, ул. Кольцовская, 46</t>
  </si>
  <si>
    <t>Заказчик: Лукьянов Дмитрий Сергеевич +7-920-408-3934
Сопровождающий на объекте: Савченко Ольга Сергеевна +7-918-099-9518</t>
  </si>
  <si>
    <t>Необходимо восстановление 4 портов в полу после прорыва водопровода в офисе</t>
  </si>
  <si>
    <t>https://disk.yandex.ru/d/ApJvt_wxIQUBbA</t>
  </si>
  <si>
    <t>Демонтаж/монтаж портов СКС при замене ТКШ: 3 шт.</t>
  </si>
  <si>
    <t>Необходимо установить ТКШ взамен старого ТКШ СКС, удовлетворяющий требованиям Стандарта. Габариты - 42П 800*800мм; дверь одностворчатая, кол-во горизонтальных органайзеров - 8 шт. (с
крышками). Перенести существующую СКС в новый ТКШ. Необходимо проложить от ТКШ, кабель
заземления 6 мм2 к заземляющей шине или электрощиту находящихся в одном помещении с ТКШ. 
одключение в электрощите выполняет заказчик. Монтаж 1 нового порта СКС для проекта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t>
  </si>
  <si>
    <t>СЗБ-8294-57</t>
  </si>
  <si>
    <t xml:space="preserve"> Архангельская обл. р-н Красноборский, с Черевково ул
Первомайская 34</t>
  </si>
  <si>
    <t>Заказчик: Блинов Павел Вадимович +7-981-551-0072
Сопровождающий на объекте: Туринге Дина Геннадьевна +7-911-878-1410</t>
  </si>
  <si>
    <t>1) Монтаж 1 ТКШ 32U 800*800 2) Перенос оборудования из 1 демонтированного ТКШ в новый. 3)
установка минимум 5 горизонтальных органайзеров и 2 вертикальных по всей высоте. 4) Поставка 1 вент панель, 2 ПДУ, 2 полок 5) Перемещение 33 портов ВН</t>
  </si>
  <si>
    <t>Перемещение/Восстановление  ранее  используемых  портов  в  пределах  помещения  (порт):  33  шт.</t>
  </si>
  <si>
    <t>https://disk.yandex.ru/d/6_aB4vAD-c_-Cw</t>
  </si>
  <si>
    <t>ЦЧБ-8411-13</t>
  </si>
  <si>
    <t xml:space="preserve"> г Луганск ул Газеты Луганской Правды 130В, Эт. 1,
Помещение охраны (с РМ) - 6</t>
  </si>
  <si>
    <t>Заказчик: Горбачев Роман Юрьевич +7 (959) 703-54-13
Сопровождающий на объекте: Почитаев Дмитрий Владимирович, +7(980)241-38-51 СБС</t>
  </si>
  <si>
    <t>Отремонтировать порты СКС.Кабинет группы охраны</t>
  </si>
  <si>
    <t>https://disk.yandex.ru/d/0ILvlXi62lJZ7w</t>
  </si>
  <si>
    <t>СИБ-3353-98</t>
  </si>
  <si>
    <t>Кемеровская обл., пгт. Промышленная, ул. Крупской, 28</t>
  </si>
  <si>
    <t>Заказчик: Останин Сергей Михайлович +7-903-046-7611
Сопровождающий на объекте: Гальчун Юлия Анатольевна +7-905-908-5934</t>
  </si>
  <si>
    <t>1) Монтаж 1 ТКШ 42U 800*800 напольный, дверь одностворчатая перфорированная 2) Перенос
оборудования из 2х демонтированных ТКШ в новый. 3) установка минимум 14 горизонтальных органайзеров и 2 вертикальных по всей высоте. 4) Поставка 1 вент панель, 2 ПДУ, 2 полок 5) Монтаж 3 новых портов СКС на РМ. 6) Прокладка кабеля заземления от ТКШ до эл. щита.</t>
  </si>
  <si>
    <t>https://disk.yandex.ru/d/1KGrUnwmcukCNQ</t>
  </si>
  <si>
    <t xml:space="preserve">ЦЧБ-8411-14 </t>
  </si>
  <si>
    <t xml:space="preserve"> г  Луганск  ул  Газеты  Луганской  Правды  130В,  Эт.  1,  Пом.: комната 3.</t>
  </si>
  <si>
    <t>Заказчик: Воронин Александр Александрович +7 (959) 114-58-55
Сопровождающий на объекте: Почитаев Дмитрий Владимирович, +7(980)241-38-51 СБС</t>
  </si>
  <si>
    <t>Создать порты СКС. Там будут новые рабочие места, нужно чтоб были интернет розетки</t>
  </si>
  <si>
    <t>https://disk.yandex.ru/d/Mn1DBxEfzhrTvA</t>
  </si>
  <si>
    <t>УБ-0283-44</t>
  </si>
  <si>
    <t>г. Курган, ул. 2 микрорайон, д.10/1</t>
  </si>
  <si>
    <t>Заказчик: Анваров Сергей Разыкович 8-912-571-8500
Сопровождающий на объекте: Снигирева Юлия Александровна +7-919-585-9043</t>
  </si>
  <si>
    <t>Необходимо установить ТКШ взамен старого ТКШ, удовлетворяющий требованиям Стандарта. Габариты - 42U 800*800мм; дверь двустворчатая, кол-во горизонтальных органайзеров -15. Перенести существующую СКС в новый ТКШ. Монтаж 3 новых портов СКС (1 порт для проекта Андромеда, 2 порта для ССМ).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1,5 м от шкафа АС Андромеда и выполнить маркировку.</t>
  </si>
  <si>
    <t>https://disk.yandex.ru/d/kbh-U3DAm4IchA</t>
  </si>
  <si>
    <t>СИБ-3358-134</t>
  </si>
  <si>
    <t>Заказчик: Ничков Дмитрий Валерьевич +7-965-973-3027, 8-54491639 СМ
Сопровождающий на объекте: Шмидт Яна Андреевна +7-913-144-8090, 8-54491102</t>
  </si>
  <si>
    <t>Создать порты СКС. 2 порта под тв панель</t>
  </si>
  <si>
    <t>https://disk.yandex.ru/d/cCH6u4zTGWBnYA</t>
  </si>
  <si>
    <t xml:space="preserve">СЗБ-8186-58 </t>
  </si>
  <si>
    <t>1577</t>
  </si>
  <si>
    <t>Куньинский р-н, р.п. Кунья, ул. Дзержинского, д.З</t>
  </si>
  <si>
    <t>Заказчик:  Манжула  Константин  Алексеевич  +7-900-296-4870  Кисляк  Вячеслав  Евгеньевич  +7-981  -140-0721 Сопровождающий на объекте: Тимофеева Ольга Владимировна +7-911-894-9019</t>
  </si>
  <si>
    <t>Демонтировать старый ТКШ и на его место установить новый ТКШ 32U 800х800(кол-во горизонтальных органайзеров -8) Проложить от ТКШ кабель заземления 6мм2 к заземляющей шине или электрощиту/шине заземления находящихся в одном помещении с ТКШ</t>
  </si>
  <si>
    <t>https://disk.yandex.ru/d/ABsQno9d8NQBeA</t>
  </si>
  <si>
    <t>СЗБ-8186-59</t>
  </si>
  <si>
    <t>1636</t>
  </si>
  <si>
    <t>Дедовичский р-н, р.п. Дедовичи, ул. Комсомольская, д.11</t>
  </si>
  <si>
    <t>Заказчик:   Манжула   Константин   Алексеевич   +7-900-296-4870   Кисляк   Вячеслав   Евгеньевич
+7-981-140-0721
Сопровождающий на объекте: Пантелеева Наталья Валерьевна +7-911-379-5134</t>
  </si>
  <si>
    <t>Демонтировать старый ТКШ и вместо него установить новый ТКШ 42U800х800(кол-во горизонтальных органайзеров - 10).Прол ожить от ТКШ кабель заземления 6мм2 к заземляющей шине или
электрощиту/шине заземления находящихся в одном помещении с ТКШ</t>
  </si>
  <si>
    <t>https://disk.yandex.ru/d/jgdIFrRxvUM2tw</t>
  </si>
  <si>
    <t>ББ-2932-75</t>
  </si>
  <si>
    <t>пгт Приаргунск ул Первомайская 1 1-ый этаж гараж - 2</t>
  </si>
  <si>
    <t>Заказчик: Вилинский П.В.
Сопровождающий на объекте: Бороденко Константин Сергеевич +7 (914) 468-15-59</t>
  </si>
  <si>
    <t>ЭПЛ2026  Требуется  организовать  СКС  под  \wi-fi  до  точки  АР06.  Контакт:  Бороденко  Константин Сергеевич +7-914-468-1559</t>
  </si>
  <si>
    <t>https://disk.yandex.ru/d/BsUdoZGpu3mHjg</t>
  </si>
  <si>
    <t>УБ-0283-42</t>
  </si>
  <si>
    <t xml:space="preserve"> с Кривское ул Шишкина 48 Этаж: 1-ый этаж Помещение:
Клиентский зал по обслуживанию ФЛ/ЮЛ - б/н</t>
  </si>
  <si>
    <t>Заказчик: Сидоров Александр Юрьевич +7 (912) 062-73-47
Сопровождающий на объекте: +7 (912) 062-73-47</t>
  </si>
  <si>
    <t>Требуется монтаж 7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Банка.В связи с переносом шкафа-ІТ необходимо проложить СКС от шкафа-ІТ до 
оборудования ТСО (7 розеток КІ-45).</t>
  </si>
  <si>
    <t>https://disk.yandex.ru/d/czQy4EhziVhYng</t>
  </si>
  <si>
    <t>ББ-2932-74</t>
  </si>
  <si>
    <t xml:space="preserve"> г Чита ул Красной Звезды 4 1-ый этаж Зона самообслуживания -1</t>
  </si>
  <si>
    <t>Заказчик: Дианов Владимир Викторович 8-71352464
Сопровождающий на объекте: Аннамамедова Анна Владимировна +7-964-464-0602 РО</t>
  </si>
  <si>
    <t>Отремонтировать  порты  СКС.  В  ЗСО  ИПТ  №60303308  остался  без  выделенной  линии.  На  линии  обрыв, линка при подключении сетевого кабеля, нет. Требуется восстановление линии скс.</t>
  </si>
  <si>
    <t>https://disk.yandex.ru/d/-I8b-eeQ4KpwyA</t>
  </si>
  <si>
    <t>ЦЧБ-3549-57</t>
  </si>
  <si>
    <t>Заказчик: Романов Андрей Владимирович +7 (905) 687-96-55
Сопровождающий на объекте: Кузнецов Владимир Александрович, +7(910)255-27-98 СБС</t>
  </si>
  <si>
    <t>Создание 4 новых рабочих мест в КИЦ Липецкий 8593/112</t>
  </si>
  <si>
    <t>https://disk.yandex.ru/d/KdJcjcbwINncKQ</t>
  </si>
  <si>
    <t>ББ-2933-64</t>
  </si>
  <si>
    <t>Северобайкальск ул Полиграфистов 18,1-ый этаж,
Помещение КИЦ - 62</t>
  </si>
  <si>
    <t>Заказчик:  Яблоков  Роман  Сергеевич  +7  (951)  623-07-63,  Магомедова  Елена  Валерьевна  +7-924-750-9585 Сопровождающий на объекте: Титов Алексей Валентинович, +7(983)539-02-18</t>
  </si>
  <si>
    <t>необходимо создать информационную розетку для переноса принтера МФУ.</t>
  </si>
  <si>
    <t>https://disk.yandex.ru/d/NvVKUjr920WDBQ</t>
  </si>
  <si>
    <t xml:space="preserve">ЦЧБ-3545-133 </t>
  </si>
  <si>
    <t>г Воронеж ул Платонова 19 1-ый этаж Кабинет - 108</t>
  </si>
  <si>
    <t>Заказчик: Грачева Ирина Николаевна +7 (980) 545-15-08,+7-960-122-4491,8-65195792
Сопровождающий на объекте: Шкирин Валерий Иванович, +7(915)542-57-34</t>
  </si>
  <si>
    <t>Создать  порты  СКС.  Установить  два  дополнительных  порта,  один  из  которых  будет  использоваться  для подключения ПК &amp;quot;Сигма&amp;quot.</t>
  </si>
  <si>
    <t>https://disk.yandex.ru/d/vU8WepZylNdRqw</t>
  </si>
  <si>
    <t>СИБ-3355-168</t>
  </si>
  <si>
    <t xml:space="preserve"> г. Славгород, ул. Володарского, 121</t>
  </si>
  <si>
    <t>Заказчик: Юраков Андрей Юрьевич +7-913-361-0313
Сопровождающий на объекте: Гидер Денис Робертович +7-913-080-4671</t>
  </si>
  <si>
    <t xml:space="preserve">Демонтировать порты СКС. Необходим демонтаж портов СКС от телекоммуникационного помещения ВСП до помещений, которые не принадлежат банку. Номера портов 354.1 - 371.1, 357.2 - 371.2, РМ32-РМ39 </t>
  </si>
  <si>
    <t>Демонтаж части или всей существующей СКС (порт): 44 шт.</t>
  </si>
  <si>
    <t>https://disk.yandex.ru/d/Y3bhRzwlsj8XKg</t>
  </si>
  <si>
    <t xml:space="preserve"> СЗБ-8186-60 </t>
  </si>
  <si>
    <t>рп Палкино ул Псковская 7</t>
  </si>
  <si>
    <t>Заказчик: Малофеева Ирина Леонидовна (2127876) +7-911-361-3983
Сопровождающий на объекте: Малофеева Ирина Леонидовна (2127876) +7-911-361-3983</t>
  </si>
  <si>
    <t>https://disk.yandex.ru/d/m1g08opYj64hkQ</t>
  </si>
  <si>
    <t>ВВБ-3180-65</t>
  </si>
  <si>
    <t>г Очер ул Ленина 56 1-ый этаж Гараж - 1</t>
  </si>
  <si>
    <t>Заказчик: Безматерных Дарья Геннадьевна +7 (908) 243-29-39
Сопровождающий на объекте: Тиунов Сергей Федорович, +7(919)700-16-21</t>
  </si>
  <si>
    <t>Создать порты СКС. #ЭІ ІЛ2026 Требуется организовать СКС под \wi-fi до точки АР09. Контакт: Безматерных Дарья Геннадьевна +7-908-243-2939</t>
  </si>
  <si>
    <t>https://disk.yandex.ru/d/yV5mVS9gGJlx1A</t>
  </si>
  <si>
    <t>УБ-3394-50</t>
  </si>
  <si>
    <t>Заказчик: Калитовская Лилия Рустамовна, +7-982-920-4212, 8-54091608
Сопровождающий на объекте: Филатова Екатерина Евгеньевна, +7-929-268-3557, 8-54093033</t>
  </si>
  <si>
    <t>Отремонтировать порты СКС. Коллеги, просьба в ОДК Тюмень, Малыгина 51/3 настроить рабочее место кабинет 23, сотрудник Мухаметшина Татьяна . Техники говорят, что с сетевыми кабелями проблема. 
Просьба разобраться. Устранить проблему не могут уже 2 месяца! За доп информацией просьба обратиться к ит специалистам Яковенко Олег Владимирович, +7(912)690-80-81</t>
  </si>
  <si>
    <t>https://disk.yandex.ru/d/qrhqPoZsRdKZqQ</t>
  </si>
  <si>
    <t xml:space="preserve">СИБ-3353-99 </t>
  </si>
  <si>
    <t xml:space="preserve"> г. Новокузнецк, просп.Строителей, д.72</t>
  </si>
  <si>
    <t>Заказчик: Останин Сергей Михайлович +7-903-046-7611
Сопровождающий на объекте: Дмитриева Светлана Юрьевна +7-983-212-6438</t>
  </si>
  <si>
    <t>Необходимо демонтировать старый ТКШ и на его место установить новый 42и 800х800(изменить
расположение ТКШ развернуть, так как при установке будет отсутствовать доступ с обратной
стороны)(кол-во горизонтальных органайзеров -12) + 1 порт СКС под СТД У (Андромеда). Проложить от ТКШ кабель заземления 6мм2 к заземляющей шине или электрощиту/шине заземления находящихся в
одном помещении с ТКШ</t>
  </si>
  <si>
    <t>https://disk.yandex.ru/d/TKt-DjWsrV0iOw</t>
  </si>
  <si>
    <t>ПВБ-3243-40</t>
  </si>
  <si>
    <t xml:space="preserve"> г Инза ул Труда 17 1-ый этаж Гараж - 34</t>
  </si>
  <si>
    <t>Заказчик: Чертыковцев Евгений Владимирович 8-55473047, +7-919-804-5583
Сопровождающий на объекте: Зубков Иван Сергеевич, 79876301483</t>
  </si>
  <si>
    <t>Необходим монтаж 2 СКС портов для ТД \Wi-fi (точки 4 и 5 на схеме)</t>
  </si>
  <si>
    <t>https://disk.yandex.ru/d/VKVDdy_9X-WFHA</t>
  </si>
  <si>
    <t>СИБ-3351-38</t>
  </si>
  <si>
    <t>Заказчик: Халимов Рустам Андреевич +7 (913) 850-74-07
Сопровождающий на объекте: Крывша Сергей Валерьевич, +7(913)112-90-36</t>
  </si>
  <si>
    <t>г  Томск  тракт  Иркутский  33  2-ой  этаж
Кабинет - 59</t>
  </si>
  <si>
    <t>Создать порты СКС. В связи с организацией рабочих мест для УпРПА в п.65 кампусной части, необходимо произвести монтаж 26 портов СКС</t>
  </si>
  <si>
    <t>https://disk.yandex.ru/d/PTcl8k6BgS6Ojg</t>
  </si>
  <si>
    <t>УБ-3394-49</t>
  </si>
  <si>
    <t>г Тюмень ул 50 лет Октября 3/6, Эт - 1, Операционный зал - 1</t>
  </si>
  <si>
    <t>Заказчик: Кузяков Евгений Владимирович +7 (982) 908-70-87
Сопровождающий на объекте: Тулайкова Людмила Александровна +7-912-996-9611</t>
  </si>
  <si>
    <t>Создать порты СКС Описание объектов оснащения: Дополнительное рабочее место.</t>
  </si>
  <si>
    <t>https://disk.yandex.ru/d/8_PUR59YNe0UDw</t>
  </si>
  <si>
    <t>СЗБ-8344-18</t>
  </si>
  <si>
    <t>г. Боровичи, ул. Кузнецова, д. 38</t>
  </si>
  <si>
    <t>Заказчик: Курилов Олег Александрович 8-921-390-67-34
Сопровождающий на объекте: Курилов Олег Александрович 8-921-390-67-34</t>
  </si>
  <si>
    <t>Монтаж 1 ТКШ 42U 800*800 напольный, дверь двустворчатая перфорированная, установка минимум 2- горизонтальных органайзеров и 2 вертикальных по всей высоте, поставка 1 вент панель, 2 ПДУ, 2 полок</t>
  </si>
  <si>
    <t>https://disk.yandex.ru/d/c0PVtCTCQGU-3w</t>
  </si>
  <si>
    <t>Коми 50005511208 от 06.02.2026</t>
  </si>
  <si>
    <t>СЗБ-1208-04</t>
  </si>
  <si>
    <t xml:space="preserve"> Республика Коми 169936, г. Воркута, пгт. Заполярный, Фрунзе, 25.</t>
  </si>
  <si>
    <t>Монтаж нового порта СКС кат. 5е</t>
  </si>
  <si>
    <t>Поставка и монтаж навесного ТКШ размером не менее 22U, 600*600</t>
  </si>
  <si>
    <t>СЗБ-1208-03</t>
  </si>
  <si>
    <t xml:space="preserve"> Республика Коми 169000, Усть-Вымский район, п. Мадмас, Сельская, 25.</t>
  </si>
  <si>
    <t>Чистякова В.Г. 8-904-274-3558 ЭТО замена заказа СЗБ-3313-02</t>
  </si>
  <si>
    <t>Поставка и монтаж навесного ТКШ размером не менее 12U, 600*600</t>
  </si>
  <si>
    <t>Чистякова В.Г. +7-912-175-4607 Это замена заказа СЗБ-5108-62.</t>
  </si>
  <si>
    <t>Республика Коми 169810, г. Инта, п. Абезь, Вокзальная, 6.</t>
  </si>
  <si>
    <t>СЗБ-1208-02</t>
  </si>
  <si>
    <t>Попова М.Н. 8-912-552-5756.
Замена заказа СЗБ-3313-05</t>
  </si>
  <si>
    <t>Демонтаж существующего ТКШ и смонтированного в него оборудования СКС, с последующим монтажом 
оборудования СКС в новый ТКШ</t>
  </si>
  <si>
    <t>ВВБ-3137-60</t>
  </si>
  <si>
    <t xml:space="preserve"> г Воткинск ул Спорта 8 1-ый этаж Гараж - 21</t>
  </si>
  <si>
    <t>Заказчик: Вилинский Павел Валерьевич
Сопровождающий на объекте: Воротова Юлия Павловна +7-904-315-6345</t>
  </si>
  <si>
    <t>Создать порты СКС. &amp;ЭПЛ2026 Требуется организовать СКС под wi-fi до точки АР08. Контакт: Щукина Елена Ивановна +7-909-062-7019</t>
  </si>
  <si>
    <t>https://disk.yandex.ru/d/nIf7xqgnJQXJ8g</t>
  </si>
  <si>
    <t>ВВБ-3180-66</t>
  </si>
  <si>
    <t xml:space="preserve"> г Кудымкар ул Калинина 38 Цокольный этаж Гараж - 1</t>
  </si>
  <si>
    <t>Заказчик: Плотников Василий Николаевич
Сопровождающий на объекте: Лунегов Александр Викторович, +7(919)700-15-40</t>
  </si>
  <si>
    <t>Создать порты СКС. &amp;ЭПЛ2026 Требуется организовать СКС под \Wi-fi до точки АР02. Контакт: Плотников Василий Николаевич +7-912-595-9411</t>
  </si>
  <si>
    <t>https://disk.yandex.ru/d/8zO7-y9_H8N3Ww</t>
  </si>
  <si>
    <t>ВВБ-3137-61</t>
  </si>
  <si>
    <t>г Глазов ул Калинина 4 1-ый этаж Инкассаторский бокс -101</t>
  </si>
  <si>
    <t>Заказчик: Никитин Алексей Васильевич
Сопровождающий на объекте: Поздеев Иван Рудольфович, +7(912)440-02-85</t>
  </si>
  <si>
    <t>Создать порты СКС. &amp;ЭПЛ2026 Требуется организовать СКС под \Wi-fi до точки АР06. Контакт: Никитин Алексей Васильевич +7-965-848-8564</t>
  </si>
  <si>
    <t>https://disk.yandex.ru/d/luWstIzJrICHHQ</t>
  </si>
  <si>
    <t xml:space="preserve">СИБ-3357-29 </t>
  </si>
  <si>
    <t xml:space="preserve"> г Абакан ул Чертыгашева 102, Эт.-2 , Зона ЦПО (центр
персонального обслуживания) - 3.1</t>
  </si>
  <si>
    <t>Заказчик: Калягина Анна Михайловна
Сопровождающий на объекте: Баланеску Николай Дмитриевич, +7(983)190-40-34</t>
  </si>
  <si>
    <t>В  связи  с  подключением  ППКОП  к  проводному  каналу  связи,  необходимо  установить  сетевые  розетки  в помещение где находятся приборы на 2-ом этаже в количестве 2 шт.</t>
  </si>
  <si>
    <t>https://disk.yandex.ru/d/0kiPd0UTpYGeoQ</t>
  </si>
  <si>
    <t>Воронежская обл., с. Ярки, ул. Центральная, 161а</t>
  </si>
  <si>
    <t>Ковригин Алексей Владимирович +7(980) 546-66-46
Сопровождающий на объекте: Ковригин Алексей Владимирович +7(980) 546-66-46</t>
  </si>
  <si>
    <t>1)Монтаж 1 ТКШ 18U600*600 навесной, дверь одностворчатая перфорированная 2) Перенос оборудования из 1 демонтированного ТКШ в новый. 3) установка минимум 2 горизонтальных органайзеров и 2 
вертикальных по всей высоте. 4) Поставка 1 вент панель, 2 ПДУ, 2 полок 5) Монтаж 4 новых портов СКС на РМ.</t>
  </si>
  <si>
    <t>https://disk.yandex.ru/d/z_aUDvQ2_-tLzg</t>
  </si>
  <si>
    <t xml:space="preserve">СЗБ-8382-69 </t>
  </si>
  <si>
    <t>г Вологда ул Предтеченская 33 1-ый этаж Касса - 63</t>
  </si>
  <si>
    <t>Заказчик: Воронин Геннадий Сергеевич 8-58651381, +7-911-443-8130 СМ
Сопровождающий на объекте: Колотова Ольга Валериевна 8-58651950, +7-911-517-1339</t>
  </si>
  <si>
    <t>Создать порты СКС. требуется организовать по 3 розетки СКС для каждого ЕИРС (итого 9)</t>
  </si>
  <si>
    <t>https://disk.yandex.ru/d/TjQYvohbO_6PrQ</t>
  </si>
  <si>
    <t>ЦЧБ-3545-135</t>
  </si>
  <si>
    <t>г Воронеж ул Комиссаржевской 10 2-ой этаж Ореп «расе - 1</t>
  </si>
  <si>
    <t>Заказчик: Прасолов Дмитрий Михайлович, 8-65196713, +7-960-121-1249 СМ
Сопровождающий на объекте: СБС</t>
  </si>
  <si>
    <t>Перемещение/Восстановление ранее используемых портов в пределах помещения (порт): 58 шт.</t>
  </si>
  <si>
    <t>Требуется добавление портов в связи с организацией дополнительных рабочих мест.</t>
  </si>
  <si>
    <t>https://disk.yandex.ru/d/6gA6Ngq-NPQ6dg</t>
  </si>
  <si>
    <t xml:space="preserve">ЦЧБ-8383-36 </t>
  </si>
  <si>
    <t xml:space="preserve"> г Железногорск ул Гайдара 5 1-ый этаж Гаражный бокс -12</t>
  </si>
  <si>
    <t>Заказчик: Рошка Штефан
Сопровождающий на объекте: Кранкус Эдуард Анатольевич, +7(915)516-76-40</t>
  </si>
  <si>
    <t>&amp;ЭПЛ2026 Требуется организовать СКС под Wi-fi до точки АР05.</t>
  </si>
  <si>
    <t>https://disk.yandex.ru/d/GZw09bO-rvss1w</t>
  </si>
  <si>
    <t>СИБ-3355-171</t>
  </si>
  <si>
    <t>г. Славгород, ул. Володарского, 121, 3 этаж, Каб. 1</t>
  </si>
  <si>
    <t>Заказчик: Коршунов Андрей Сергеевич +7-923-659-4548
Сопровождающий на объекте: Гришин Олег Вадимович, +7(913)080-47-27</t>
  </si>
  <si>
    <t>Создать порты СКС. Требуется выполнить работы по прокладке СКС от помещения коммутационной (1 этаж) периметр ВСП 8644/0487 до кабинета размещения УРМ Банка (отдельный кабинет 3 го этажа). Трассы СКС вне периметра Банка необходимо проложить в защитных металлорукавах согласно требований Банка. Предусмотреть устройство 22 порта в данном кабинете</t>
  </si>
  <si>
    <t>https://disk.yandex.ru/d/4HPDoH5r4D7qNg</t>
  </si>
  <si>
    <t>СИБ-3358-137</t>
  </si>
  <si>
    <t xml:space="preserve"> г. Омск, пр-кт Комарова, 6</t>
  </si>
  <si>
    <t>Заказчик: Швецов Александр Сергеевич +7-913-613-0958
Сопровождающий на объекте: Хватова Светлана Олеговна +7-983-624-6883</t>
  </si>
  <si>
    <t>Создать порты СКС. Создать подключение нового рабочего места</t>
  </si>
  <si>
    <t>https://disk.yandex.ru/d/vkkPx6ZvPYeXMg</t>
  </si>
  <si>
    <t>СЗБ-8186-61</t>
  </si>
  <si>
    <t>Заказчик: Кузнецов Ярослав Юрьевич 79995597344
Сопровождающий на объекте: Кузнецов Ярослав Юрьевич 79995597344</t>
  </si>
  <si>
    <t>https://disk.yandex.ru/d/CUDb639VAAy3lA</t>
  </si>
  <si>
    <t>СЗБ-8186-62</t>
  </si>
  <si>
    <t>01588</t>
  </si>
  <si>
    <t>рп Бежаницы ул Смольная 13</t>
  </si>
  <si>
    <t>Заказчик: Кузнецов Ярослав Юрьевич 79995597344
Сопровождающий  на  объекте:  Кузнецов  Ярослав  Юрьевич  79995597344,  Леоненков  Николай  Николаевич, +7(911)388-36-64</t>
  </si>
  <si>
    <t>https://disk.yandex.ru/d/6f5WODhyLVSLCA</t>
  </si>
  <si>
    <t>ЦЧБ-8353-31</t>
  </si>
  <si>
    <t>пгт Кромы ул 25 Октября 50</t>
  </si>
  <si>
    <t>Заказчик: Кузнецов Ярослав Юрьевич 79995597344
Сопровождающий на объекте: Кузнецов Ярослав Юрьевич +7 999 999 99 99</t>
  </si>
  <si>
    <t>https://disk.yandex.ru/d/fFUayNwTJXKYEw</t>
  </si>
  <si>
    <t xml:space="preserve">УБ-7461-52 </t>
  </si>
  <si>
    <t xml:space="preserve"> г. Новый Уренгой, мкр. Дружба, 3</t>
  </si>
  <si>
    <t>Заказчик: Зеленин Алексей Юрьевич +7-903-536-1866
Сопровождающий на объекте: Горлов Игорь Евгеньевич +7-912-430-2341</t>
  </si>
  <si>
    <t xml:space="preserve">Отремонтировать порты СКС. Необходимо восставить линию СКС, к которой подключен неттоп БИРС. Более точную информацию о расположении можно уточнить в ВСП, неттоп БИРС там один. </t>
  </si>
  <si>
    <t>https://disk.yandex.ru/d/kOH-hwXavTo_FA</t>
  </si>
  <si>
    <t xml:space="preserve"> СЗБ-8294-61 </t>
  </si>
  <si>
    <t>Заказчик: Человьян Ираида Николаевна
Сопровождающий на объекте: Денисов Роман Юрьевич, +7(911)055-84-51</t>
  </si>
  <si>
    <t>&amp;ЭПЛ2026 Требуется организовать СКС под wi-fi до точки АР09. Контакт: Человьян Ираида Николаевна +7-921-470-4162</t>
  </si>
  <si>
    <t xml:space="preserve"> с Карпогоры ул Федора Абрамова 47а Этаж: 1-ый этаж
Помещение: Гараж -1 Карпогоры: 279 км</t>
  </si>
  <si>
    <t>https://disk.yandex.ru/d/QG5bxzMhhIYxUg</t>
  </si>
  <si>
    <t xml:space="preserve"> СИБ-3353-100 </t>
  </si>
  <si>
    <t xml:space="preserve"> г. Кемерово, ул. Марковцева, стр20а</t>
  </si>
  <si>
    <t>Заказчик: Зырянов Игорь Владимирович +7-913-329-5029
Сопровождающий на объекте: Паршинцева Ксения Сергеевна +7-923-604-2524</t>
  </si>
  <si>
    <t>Перенести порты СКС. Необходимо перенести имеющиеся порты СКС на новое РМ окно 7.</t>
  </si>
  <si>
    <t>https://disk.yandex.ru/d/QQ5N4199SIllKA</t>
  </si>
  <si>
    <t xml:space="preserve">УБ-3394-52 </t>
  </si>
  <si>
    <t xml:space="preserve"> г. Тюмень, ул. Мельникайте, 54</t>
  </si>
  <si>
    <t>Заказчик: Моисеев Денис Юрьевич
Сопровождающий на объекте: Земан Павел Сергеевич, +7(982)970-13-25</t>
  </si>
  <si>
    <t>Создать порты СКС. Для временного размещения сотрудников ВСП 8647/0178 на площадке ВСП 8647/0118 г. Тюмень, ул. Мельникайте 54 - необходимо проложить 6 кабельных трасс СКС и установить розетки за потолком (полевым монтажом можно) для подключения камер ТСВ Камеры мы дадим свои и поставим</t>
  </si>
  <si>
    <t>https://disk.yandex.ru/d/PdQMQZEnLteueQ</t>
  </si>
  <si>
    <t>УБ-3394-53</t>
  </si>
  <si>
    <t xml:space="preserve"> г. Тюмень, ул. Ватутина, 55/3</t>
  </si>
  <si>
    <t>Заказчик: Моисеев Денис Юрьевич +7-912-383-5394
Сопровождающий на объекте: Гаджиева Марина Алиевна +7-982-909-6010</t>
  </si>
  <si>
    <t xml:space="preserve">В связи с закрытием на переформат ВСП 8647_0178, на базе ВСП 8647_095 создаются доп РМ. Требуется смонтировать СКС парты для подключения видеокамер и ИТ оборудования, на новых рабочих местах. </t>
  </si>
  <si>
    <t>https://disk.yandex.ru/d/Wd4-8Cswj9oRfQ</t>
  </si>
  <si>
    <t>СИБ-3355-172</t>
  </si>
  <si>
    <t>63</t>
  </si>
  <si>
    <t xml:space="preserve"> Кассово-инкассаторский  центр  г  Горно-Алтайск  ул  Набережная зд39 2-ой этаж Учебная аудитория -10</t>
  </si>
  <si>
    <t>Заказчик: Адамов Василий Николаевич
Сопровождающий на объекте: СБС</t>
  </si>
  <si>
    <t>Создать порты СКС. &amp;ЭПЛ2026 Требуется организовать СКС под wi-fi до точки АР08 г. Горно-Алтайск, ул.Набережная, 39 Контакт: Нестерович Павел Васильевич +7-913-693-2740</t>
  </si>
  <si>
    <t>https://disk.yandex.ru/d/ytkLBHam_8KpzQ</t>
  </si>
  <si>
    <t xml:space="preserve"> ВВБ-3137-64</t>
  </si>
  <si>
    <t xml:space="preserve"> с Шаркай ул Советская 30 1-ый этаж Гараж - 4</t>
  </si>
  <si>
    <t>Заказчик: Петрова Татьяна Евгеньевна
Сопровождающий на объекте: Фокин Николай Сергеевич, +7(912)054-62-85</t>
  </si>
  <si>
    <t>&amp;ЭПЛ2026  Требуется  организовать  СКС  под wi-fi  до  точки  АР06.  Контакт:  Петрова  Татьяна  Евгеньевна +7-904-838-1974</t>
  </si>
  <si>
    <t>https://disk.yandex.ru/d/v4sVfG836eo7tQ</t>
  </si>
  <si>
    <t>ПВБ-3243-42</t>
  </si>
  <si>
    <t xml:space="preserve"> г Ульяновск пр-кт Генерала Тюленева 3</t>
  </si>
  <si>
    <t>Заказчик: Букреев Василий Васильевич
Сопровождающий на объекте: Шайдуллина Эльвира Мансуровна +7-927-272-0003</t>
  </si>
  <si>
    <t>1 порт СКС для wi-fi на потолке. Для вай фай точки доступа АР-6.</t>
  </si>
  <si>
    <t>https://disk.yandex.ru/d/QrWr7hDkOLb-5w</t>
  </si>
  <si>
    <t>ЦЧБ-8383-39</t>
  </si>
  <si>
    <t>г Курск ул Карла Маркса 77Б 2-ой этаж корпус А Кабинет -3</t>
  </si>
  <si>
    <t>Заказчик: Рошка Штефан
Сопровождающий на объекте: Пучков Андрей Владимирович, +7(915)512-71-42</t>
  </si>
  <si>
    <t>Создать порты СКС. Описание объектов оснащения &amp;ЭПЛ2026 Требуется организовать СКС под wi-fi точек доступа № 1 и 2</t>
  </si>
  <si>
    <t>https://disk.yandex.ru/d/KbEVGY53Is_yPA</t>
  </si>
  <si>
    <t xml:space="preserve">ВВБ-3137-63 </t>
  </si>
  <si>
    <t xml:space="preserve"> г Сарапул ул Азина 33 1-ый этаж Гараж - 1</t>
  </si>
  <si>
    <t>Заказчик: Вилинский Павел Валерьевич
Сопровождающий на объекте: Килина Елена Ивановна 8-56396838, +7-912-011-7240</t>
  </si>
  <si>
    <t>Создать порты СКС. &amp;ЭПЛ2026 Требуется организовать СКС под wi-fi до точки АР11. Контакт: Килина Елена Ивановна +7-912-011-7240</t>
  </si>
  <si>
    <t>https://disk.yandex.ru/d/6MmLIVv6oe3AeA</t>
  </si>
  <si>
    <t xml:space="preserve">УБ-2660-28 </t>
  </si>
  <si>
    <t>пгт  Федоровский  ул  Ломоносова  2  1-ый  этаж  Клиентский  зал  по обслуживанию ФЛ/ЮЛ -1</t>
  </si>
  <si>
    <t>Заказчик: Баймуратов Денис Ильнурович
Сопровождающий на объекте: Васильев Евгений Андреевич, +7(982)930-05-17</t>
  </si>
  <si>
    <t>Создать порты СКС. Создание портов СКС для модернизации ТСО</t>
  </si>
  <si>
    <t>https://disk.yandex.ru/d/nBppkp1nyzejDQ</t>
  </si>
  <si>
    <t xml:space="preserve">СИБ-3357-35 </t>
  </si>
  <si>
    <t>г Абакан пр-кт Дружбы Народов 2а 1-ый этаж Клиентский зал по обслуживанию ФЛ/ЮЛ -1</t>
  </si>
  <si>
    <t>Заказчик: Ашуров Рустам Фахриддинович +7-913-445-0580, +7 (923) 215-72-30
Сопровождающий на объекте: Новошинская Анастасия Геннадьевна +7-913-540-5467</t>
  </si>
  <si>
    <t>Создать  порты  СКС.  Необходимо  установить  инф  розетки  для  подключения  2х  рм.  Работы  необходимо провести до 16.03.2026г.</t>
  </si>
  <si>
    <t>https://disk.yandex.ru/d/p3JSgwTrQg5T-g</t>
  </si>
  <si>
    <t>СИБ-3357-34</t>
  </si>
  <si>
    <t>0095</t>
  </si>
  <si>
    <t xml:space="preserve"> г Саяногорск рп Майна ул Победы зд8</t>
  </si>
  <si>
    <t>Заказчик: Калягина Анна Михайловна
Сопровождающий на объекте: Папинен Виталий Павлович, +7(983)370-02-53</t>
  </si>
  <si>
    <t>#ТСО. Необходимо дооснастить сетевыми портами СКС . #Количество_портов 1. розетку установить за фальш-потолком ЗСО, затем патч-корд протянуть в ЗСО, вывести снизу-сзади УС, оставить запас кабеля в 3 м. #Обеспечить_к 30.09.26</t>
  </si>
  <si>
    <t>https://disk.yandex.ru/d/ax5cETEfzv675g</t>
  </si>
  <si>
    <t>ББ-2933-65</t>
  </si>
  <si>
    <t>г. Улан-Удэ, ул. Маршала Жукова, 7А</t>
  </si>
  <si>
    <t>Заказчик: Афанасьев Игорь Георгиевич
Сопровождающий на объекте: Булутов Алексей Анатольевич, +7(914)840-01-29</t>
  </si>
  <si>
    <t>Создать порты СКС. Порты для ТД wi-fi</t>
  </si>
  <si>
    <t>https://disk.yandex.ru/d/McTKdTyFRE5NEw</t>
  </si>
  <si>
    <t>СЗБ-8344-19</t>
  </si>
  <si>
    <t xml:space="preserve"> г Боровичи ул Алексея Кузнецова 38,1-ый этаж,
Серверная - 43</t>
  </si>
  <si>
    <t>Заказчик: Курилов Олег Александрович +7 (921) 390-67-34
Сопровождающий на объекте: Дмитриев Владимир Анатольевич, +7(911)619-54-49</t>
  </si>
  <si>
    <t>Монтаж нового оптического дуплексного порта (два волокна) кат. 082, ОМЗ: 12 шт.</t>
  </si>
  <si>
    <t>Организовать межкроссовые соединения: на основе оптоволоконного  кабеля ОМЗ  из кроссового  помещения ТКУ 43 шкаф ІА, расположенного на 1 этаже в ТКУ 40 шкаф 2С, расположенного на 1 этаже в количестве 12 дуплексных  портов (два волокна).  Емкость кабеля 12  волокон.  Маркировка кабеля 1АА (1-12) - 1СА (1-12) и 1АА (13-24) - 2СА (13-24). Двумя трасами по 12 волокон. Длина трассы до 50 метров.</t>
  </si>
  <si>
    <t>https://disk.yandex.ru/d/kV7lGk_Bp-Ybdw</t>
  </si>
  <si>
    <t>Республика Коми 169495, Усть-Цилемский район, с. Новый Бор,
Центральная, 18.</t>
  </si>
  <si>
    <t xml:space="preserve">Носова Н.Э. 8-912-151-0161. </t>
  </si>
  <si>
    <t>Поставка и монтаж навесного ТКШ размером не менее 20U, 600*600</t>
  </si>
  <si>
    <t>ЦЧБ-3545-136</t>
  </si>
  <si>
    <t>СЗБ-1208-01</t>
  </si>
  <si>
    <t>ВВБ-3180-56</t>
  </si>
  <si>
    <t>УБ-3394-55</t>
  </si>
  <si>
    <t>Заказчик: Букреев Василий Васильевич
Сопровождающий на объекте: Зимин Михаил Викторович +7-992-309-9694</t>
  </si>
  <si>
    <t xml:space="preserve"> с Омутинское ул Первомайская 81а 1-ый этаж Гараж -1</t>
  </si>
  <si>
    <t xml:space="preserve">Создать порты СКС. 2 порта СКС для wi-fi на потолке. Для wi-fi точек доступа 2 и 3. Для проекта Телемедицина и Телемеханик. Контакт Ефимов Дмитрий Владимирович (+7-912-387-1229). &amp;ЭПЛ2026 </t>
  </si>
  <si>
    <t>https://disk.yandex.ru/d/VsAfoZv1Kha44g</t>
  </si>
  <si>
    <t xml:space="preserve">СИБ-3353-102 </t>
  </si>
  <si>
    <t>г Кемерово б-р Строителей 29, Эт.-1, Клиентский зал по
обслуживанию ФЛ/ЮЛ -1/02</t>
  </si>
  <si>
    <t>Заказчик: Зырянов Игорь Владимирович +7-913-329-5029, 8-62291558
Сопровождающий на объекте: Потемкина Марина Оттовна +7-983-211-6790</t>
  </si>
  <si>
    <t>В связи с изменением ПР ВСП прошу организовать розетки СКС для работы сотрудников.</t>
  </si>
  <si>
    <t>https://disk.yandex.ru/d/EEbEXJdcusXx3g</t>
  </si>
  <si>
    <t>УБ-2660-24</t>
  </si>
  <si>
    <t>172</t>
  </si>
  <si>
    <t xml:space="preserve"> г Белоярский мкр 3 1</t>
  </si>
  <si>
    <t>https://disk.yandex.ru/d/w6J4P4CDlDwJag</t>
  </si>
  <si>
    <t>ВВБ-3137-66</t>
  </si>
  <si>
    <t>Заказчик: Старостин Владимир Александрович +7-919-919-3233, 8-56391000
Сопровождающий на объекте: Воротова Юлия Павловна +7-904-315-6345, 8-56396000</t>
  </si>
  <si>
    <t>В  связи  с  созданием  нового  рабочего  места  в  кабинете  сервис-менеджера  2  этажа,  рабочее  место  создать напротив сотрудника по просрочкам</t>
  </si>
  <si>
    <t>https://disk.yandex.ru/d/zJetz4V__kW4bA</t>
  </si>
  <si>
    <t xml:space="preserve">УБ-0283-41 </t>
  </si>
  <si>
    <t>Целинный р-н, с. Матвеевка, ул. Колхозная, д.43</t>
  </si>
  <si>
    <t>Заказчик: Анваров С. Р. 8-64491096/Миропольский И. В. 8-64491097
Сопровождающий на объекте: Ганина Ольга Викторовна +7-900-382-2614</t>
  </si>
  <si>
    <t>Необходимо установить банковский ТКШ (12U), удовлетворяющий требованиям Стандарта. Тип монтажа- Навесной; Взамен имеющегося. Необходимо проложить от ТКШ, кабель заземления 6мм2 (1м) к
электрощиту находящийся в одном помещении с ТКШ. Подробная информация куда прокладывать заземляющий кабель указано на схеме. Подключение в электрощите выполняет заказчик.</t>
  </si>
  <si>
    <t>https://disk.yandex.ru/d/lr51JiTn_KPzgQ</t>
  </si>
  <si>
    <t>УБ-3394-48</t>
  </si>
  <si>
    <t>г. Тюмень, ул. 50 лет Октября, 217а</t>
  </si>
  <si>
    <t>Заказчик: Курченко Алексей Сергеевич +7-916-258-5115
Сопровождающий на объекте: Павел Сергеевич, +7(982)970-13-25</t>
  </si>
  <si>
    <t>Создать порты СКС. Необходимо смонтировать порты 7 портов СКС Сигма на складе для ТД wi-fi</t>
  </si>
  <si>
    <t>https://disk.yandex.ru/d/We2OQodqEtpD5Q</t>
  </si>
  <si>
    <t xml:space="preserve">ЦЧБ-8353-32 </t>
  </si>
  <si>
    <t>г Ливны ул Свердлова 39 1-ый этаж Кабинет -1</t>
  </si>
  <si>
    <t>Заказчик: Панов Олег Сергеевич +7 (953) 619-35-17
Сопровождающий на объекте: Пожидаев Александр Иванович, +7(915)508-54-89 СБС</t>
  </si>
  <si>
    <t>Создать порты СКС. Необходимо создать новые розетки скс в количестве 34шт, в связи с организацией новой серверной, согласно приложенной планировки.</t>
  </si>
  <si>
    <t>https://disk.yandex.ru/d/Xauu1tDSXgFG3A</t>
  </si>
  <si>
    <t>УБ-3394-59</t>
  </si>
  <si>
    <t>Заказчик: Остапенко Оксана Юрьевна
Сопровождающий на объекте: Яковенко Олег Владимирович, +7(912)690-80-81</t>
  </si>
  <si>
    <t>Для временного размещения сотрудников ВСП 8647/0178 на площадке ВСП 8647/0118 г. Тюмень, ул. Мельникайте 54 - необходимо проложить 6 кабельных трасс СКС и установить розетки за потолком (полевым монтажом можно) для подключения камер ТСВ Камеры мы дадим свои и поставим</t>
  </si>
  <si>
    <t>https://disk.yandex.ru/d/tROw4OhZFZbfAg</t>
  </si>
  <si>
    <t>УБ-7461-54</t>
  </si>
  <si>
    <t xml:space="preserve"> Гараж г Ноябрьск пр-кт Мира 76а 1-ый этаж Гараж - 1</t>
  </si>
  <si>
    <t>Заказчик: Башкирцев Сергей Николаевич
Сопровождающий на объекте: Оныськив Виталий Васильевич, +7(982)170-94-22</t>
  </si>
  <si>
    <t>порты СКС для вай фай на потолке. Для точек доступа 5 и 6. Проект Телемедицина и Телемеханик. Контакт Башкирцев Сергей Николаевич 8 912 423 6079 &amp;ЭПЛ2026</t>
  </si>
  <si>
    <t>https://disk.yandex.ru/d/Rh-iR6UMGkgIoQ</t>
  </si>
  <si>
    <t>ПВБ-3243-38</t>
  </si>
  <si>
    <t>рп Майна ул Полбина 4Б, 1-ый этаж, Инкассаторский бокс -49</t>
  </si>
  <si>
    <t>Заказчик: Чертыковцев Евгений Владимирович +7 (919) 804-55-83
Сопровождающий на объекте: Тюрин Сергей Александрович, +7(917)050-26-99</t>
  </si>
  <si>
    <t>Необходимо создать ТД под номером 4, гараж.</t>
  </si>
  <si>
    <t>https://disk.yandex.ru/d/Qg5yD0L8lyobMw</t>
  </si>
  <si>
    <t>ВВБ-3180-77</t>
  </si>
  <si>
    <t xml:space="preserve"> г Горнозаводск ул Кирова 53</t>
  </si>
  <si>
    <t>Заказчик: Кузнецова Елена Ивановна 8-950-464-9659
Сопровождающий на объекте: Мусина Ольга Маратовна +7-908-260-9527</t>
  </si>
  <si>
    <t xml:space="preserve">Требуется организовать СКС под wi-fi до точки АР05. Контакт: Кузнецова Елена Ивановна +7-950-464-9659 </t>
  </si>
  <si>
    <t>https://disk.yandex.ru/d/AkWR_HvR3dM34w</t>
  </si>
  <si>
    <t>СЗБ-3313-64</t>
  </si>
  <si>
    <t>Заказчик: Черных Евгений Игоревич +7 (904) 105-82-33
Сопровождающий на объекте: Смотрова Марина Александровна +7-912-966-0407</t>
  </si>
  <si>
    <t>для  организации  дополнительных  РМ  при  переформате  соседнего  отделения,  необходимо  установить  9 
информационных розеток</t>
  </si>
  <si>
    <t>https://disk.yandex.ru/d/xAqERQ-4BjhjFg</t>
  </si>
  <si>
    <t>СРБ-8255-56</t>
  </si>
  <si>
    <t>Унеча, ул. Первомайская, д. 2/2, КИЦ</t>
  </si>
  <si>
    <t>Заказчик: Шестопалов Дмитрий 89160672656
Сопровождающий на объекте: Шестопалов Дмитрий 89160672656</t>
  </si>
  <si>
    <t xml:space="preserve">Необходимо установить ТКШ взамен старого ТКШ, удовлетворяющий требованиям Стандарта. Габариты - 42U 800*800мм; дверь двустворчатая, кол-во горизонтальных органайзеров - 11. Необходимо проложить от ТКШ, кабель заземления 6 мм2 к заземляющей шине или электрощиту находящихся в одном помещении с ТКШ. Подключение в электрощите выполняет заказчик. Перенести существующую СКС в новый ТКШ. </t>
  </si>
  <si>
    <t>https://disk.yandex.ru/d/Is0WSiMVYi79kg</t>
  </si>
  <si>
    <t>ТКШ42U</t>
  </si>
  <si>
    <t>УБ-7461-41</t>
  </si>
  <si>
    <t>АО Ямало-Ненецкий, р-н Пуровский, ул Аэродромная, 7</t>
  </si>
  <si>
    <t>Заказчик: Рошка Штефан +7 (903) 557-22-88
Сопровождающий на объекте: Овчинникова Татьяна Валерьевна 8-912-423-7291</t>
  </si>
  <si>
    <t>создать 2 порта СКС для подключения 2ух точек доступа</t>
  </si>
  <si>
    <t>https://disk.yandex.ru/d/eBuTmvC-7-YwIQ</t>
  </si>
  <si>
    <t>СЗБ-ЗЗ13-66</t>
  </si>
  <si>
    <t>02057</t>
  </si>
  <si>
    <t>с Ижма ул Советская 51А 1-ый этаж Гараж - 25</t>
  </si>
  <si>
    <t>Заказчик: Приходько Алексей Юрьевич
Сопровождающий на объекте: Канев Антон Васильевич, +7(912)000-19-64</t>
  </si>
  <si>
    <t>Создать порты СКС. &amp;ЭПЛ2026 Требуется организовать СКС под Wi-fi до точки АР01 и АР02. Контакт: Стуканов Денис Евгеньевич +7-904-203-2488</t>
  </si>
  <si>
    <t>https://disk.yandex.ru/d/eP88-whcOGLtJA</t>
  </si>
  <si>
    <t xml:space="preserve">ВВБ-3137-62 </t>
  </si>
  <si>
    <t>Заказчик: Попков Игорь Вячеславович
Сопровождающий на объекте: Афанасьев Александр Николаевич, +7(982)116-50-36</t>
  </si>
  <si>
    <t>&amp;ЭПЛ2026 Требуется организовать СКС под Wi-fi до точек АР05, 06, 07, 08. Контакт: Попков Игорь Вячеславович +7-919-498-4127/Куимов Сергей Рудольфович +7-912-465-7539</t>
  </si>
  <si>
    <t>https://disk.yandex.ru/d/awpYKav0tIJKaQ</t>
  </si>
  <si>
    <t>СИБ-3355-186</t>
  </si>
  <si>
    <t>Калманский район, с.Бураново, ул.Ерушева, 17
Состав работ:</t>
  </si>
  <si>
    <t>Заказчик: Юраков Андрей Юрьевич +7-913-361-0313
Сопровождающий на объекте: Скосырева Евгения Григорьевна +7-961-984-8061</t>
  </si>
  <si>
    <t>Демонтировать старый ТКШ . Новый ТКШ 20U 600х600(кол-во горизонтальных органайзеров - 2)
разместить максимально вверх, чтобы по минимуму перекрывал дверной проем(работы на контроле с ТЗС
- платяной шкаф развернуть и поставить под кондиционер) + 4 порта СКС на РМ. роложить от ТКШ кабель заземления 6мм2 к заземляющей шине или электрощиту находящихся в одном помещении с ТКШ</t>
  </si>
  <si>
    <t>https://disk.yandex.ru/d/5fj-aztbidFVUg</t>
  </si>
  <si>
    <t xml:space="preserve"> ЦЧБ-8411-15 </t>
  </si>
  <si>
    <t xml:space="preserve">  г  Луганск  ул  Газеты  Луганской Правды 130В 1-ый этаж Комната - 3</t>
  </si>
  <si>
    <t>Заказчик: Воронин Александр Александрович +7 (959) 114-58-55
Сопровождающий на объекте: Почитаев Дмитрий Владимирович, +7(980)241-38-51 ебс</t>
  </si>
  <si>
    <t>Создать порты СКС. нужно еще 2 порта скс, так как добавилось 5 рабочее место</t>
  </si>
  <si>
    <t>https://disk.yandex.ru/d/gfKqSERxuRr6iA</t>
  </si>
  <si>
    <t xml:space="preserve"> г  Белово  пгт  Грамотеино  ул  Светлая  25  1-ый  этаж  Клиентский зал по обслуживанию ФЛ/ЮЛ - 1</t>
  </si>
  <si>
    <t>Заказчик: +7(913)283-03-81
Сопровождающий на объекте: +7 (913) 283-03-81</t>
  </si>
  <si>
    <t>Создать порты СКС. Прошу провести линии СКС от телекоммуникационной (помещение № 09) до УС в зоне самообслуживания (помещение № 2). В помещении телекоммуникационной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 60014798, № 60014832), оставить запас кабеля по 3 мера. #ТСО, #Обеспечить_к_(30.04.2026), #Количество_портов: 2 (два).</t>
  </si>
  <si>
    <t>https://disk.yandex.ru/d/WBZBveOv_sbb-Q</t>
  </si>
  <si>
    <t>СЗБ-8186-66</t>
  </si>
  <si>
    <t xml:space="preserve"> г Псков пр-кт Октябрьский 23/25, Этаж: 1-ый,-
Помещение: Комната для хранения порожних кассет УС - 147</t>
  </si>
  <si>
    <t>Создать порты СКС. Необходимо создать СКС для подключения , точка 4 на плане, шлюз для приема, передачи ценностей.</t>
  </si>
  <si>
    <t>https://disk.yandex.ru/d/Rpz7fkPCyEh8UA</t>
  </si>
  <si>
    <t xml:space="preserve"> ПВБ-3243-46 </t>
  </si>
  <si>
    <t>с Ундоры ул Школьная зд12 1-ый этаж Операционный зал - 1</t>
  </si>
  <si>
    <t>Заказчик: Винокурова Ольга Викторовна (396790) +7 (917) 050-04-25
Сопровождающий на объекте: Винокурова Ольга Викторовна (396790) +7 (917) 050-04-25</t>
  </si>
  <si>
    <t>Создать  порты  СКС.  для  подключения  кассовой  техники  необходима  розетка  СКС  в  кассовой  кабине, свободных нет. Свободные порты есть на другом рабочем месте в данном всп</t>
  </si>
  <si>
    <t>https://disk.yandex.ru/d/qBSIyI2qHT5-BA</t>
  </si>
  <si>
    <t>Требуется монтаж 1 навесного ТКШ Банка размером не более 22U &lt; 1 &gt;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t>
  </si>
  <si>
    <t>ЦЧБ-8353-36</t>
  </si>
  <si>
    <t>г Ливны ул Свердлова 39 2-ой этаж Кабинет - 5</t>
  </si>
  <si>
    <t xml:space="preserve">Создать порты СКС. Необходимо создать новые розетки скс в количестве 13 шт, в связи с организацией новой серверной, согласно приложенной планировки. Прошу выполнить работы до 13.03.2026. </t>
  </si>
  <si>
    <t>https://disk.yandex.ru/d/DbEU79WlTRfVbg</t>
  </si>
  <si>
    <t>СЗБ-8186-68</t>
  </si>
  <si>
    <t>пгт Дедовичи ул Комсомольская 11</t>
  </si>
  <si>
    <t>Заказчик: Наталья Валерьевна +7-911-379-5134
Сопровождающий на объекте: Наталья Валерьевна +7-911-379-5134</t>
  </si>
  <si>
    <t>https://disk.yandex.ru/d/0qV_Kj0CtV-baA</t>
  </si>
  <si>
    <t>СЗБ-8186-69</t>
  </si>
  <si>
    <t>Заказчик: Кристина Андреевна +7-911-367-3548
Сопровождающий на объекте: Кристина Андреевна +7-911-367-3548</t>
  </si>
  <si>
    <t>Требуется монтаж 3 портов СКС. Красной точкой отмечена серверная, синие точки - место монтажа портов (1 порт в предкассовом помещении, 2 порта в забарьерном пространстве). Монтаж розеток Мозаіс45 в кабель-канале &gt;80*50 мм, линию вести за фальш-потолком — в гофре. Нумерация порта: 10, 11, 12. 
Маркировка печатным способом</t>
  </si>
  <si>
    <t>https://disk.yandex.ru/d/SwyvGI60ttB8ZQ</t>
  </si>
  <si>
    <t>СЗБ-8382-72</t>
  </si>
  <si>
    <t>г Вологда ул Мира 42, Антресоль 1 этажа, Каб. - 16</t>
  </si>
  <si>
    <t>Заказчик: Смирнов Валерий Александрович +7-906-297-6093, 8-58651411
Сопровождающий на объекте: Татаринова Елена Александровна +7-921-233-2340</t>
  </si>
  <si>
    <t>Создать  порты  СКС.  Устройство  сетевых  розеток  для  подключения  двух  рабочих  мест  сотрудников экономической безопасности в помещении бывший пост охраны в антресольном этаже.</t>
  </si>
  <si>
    <t>https://disk.yandex.ru/d/kcca33bgCzfoHw</t>
  </si>
  <si>
    <t xml:space="preserve"> СЗБ-8186-03</t>
  </si>
  <si>
    <t xml:space="preserve"> СРБ-4244-36</t>
  </si>
  <si>
    <t xml:space="preserve"> г Тула ул Металлургов 63а</t>
  </si>
  <si>
    <t>Заказчик: Козенков Андрей Александрович (2093880) +7 (950) 908-77-77
Сопровождающий на объекте: Козенков Андрей Александрович (2093880) +7 (950) 908-77-77</t>
  </si>
  <si>
    <t xml:space="preserve">орг РМ в кол 2 Количество розеток 4шт комп мер для размещения на площади 8604/085 ВСП 8604/051 </t>
  </si>
  <si>
    <t>https://disk.yandex.ru/d/ahuTvO8BmRkwOQ</t>
  </si>
  <si>
    <t>СИБ-3357-43</t>
  </si>
  <si>
    <t>93</t>
  </si>
  <si>
    <t xml:space="preserve"> г. Саяногорск, ул. Ленина, стр. 61</t>
  </si>
  <si>
    <t>Заказчик: Будько И.К. +7-913-463-0047
Сопровождающий на объекте: Каныгина Алена Николаевна +7-913-510-7314</t>
  </si>
  <si>
    <t>Монтаж нового порта СКС кат. 5е: 3 шт.</t>
  </si>
  <si>
    <t xml:space="preserve">1)Монтаж 1 ТКШ 42U 800*800 напольный, дверь одностворчатая перфорированная 2) Перенос
оборудования из 2 демонтированных ТКШ в новый. 3) установка минимум 8 горизонтальных органайзеров и 2 вертикальных по всей высоте. 4) Поставка 1 вент панель, 2 ПДУ, 2 полок 5) Монтаж Зх новых портов СКС, демонтаж/монтаж 48 портов при замене ТКШ. 6) Прокладка кабеля заземления от ТКШ до эл. щита. </t>
  </si>
  <si>
    <t>https://disk.yandex.ru/d/vBno3iu3xAwbgQ</t>
  </si>
  <si>
    <t>ВВБ-3180-86</t>
  </si>
  <si>
    <t>Заказчик: +7 (912) 981-62-19 Михаил Игоревич
Сопровождающий на объекте: Галимов Александр Геннадьевич, +7(912)490-41-57</t>
  </si>
  <si>
    <t>Организация 2РМ- 6 портов для подразделения УПП</t>
  </si>
  <si>
    <t>https://disk.yandex.ru/d/X6Z290x1LUZXvw</t>
  </si>
  <si>
    <t>СИБ-3353-111</t>
  </si>
  <si>
    <t>г Новокузнецк ул Циолковского (Центральный р-н) 29 1-ый этаж Клиентский зал по обслуживанию ФЛ/ЮЛ - 1.2</t>
  </si>
  <si>
    <t>Заказчик: Лаврова Анастасия Андреевна
Сопровождающий на объекте: Ибрагимов Александр Курбанович, +7(913)410-03-57</t>
  </si>
  <si>
    <t>Создать порты СКС. 1 порт СКС для Wi-Fi на потолке. Для точки доступа 4. ЗПИ01718494 - С розетки, к которой подключена ТД 4 капает вода. Исполнитель: Группа АРМ Новокузнецк, Ибрагимов Александр Курбанович,79134100357</t>
  </si>
  <si>
    <t>https://disk.yandex.ru/d/Ep0SIy2R6-53BA</t>
  </si>
  <si>
    <t xml:space="preserve">СИБ-8126-21 </t>
  </si>
  <si>
    <t>с Сарыг-Сеп ул Енисейская 158А</t>
  </si>
  <si>
    <t>Заказчик: Томур Кежик Бархоевич, +7(913)-340-04-71
Сопровождающий на объекте: +7-992-130-1758 Байырмаа Акимовна</t>
  </si>
  <si>
    <t>АРМ; SD0280733187;;;; ;#ARM510501# $TrNo Необходимо восстановить или заменить СКС от серверной до УС, есть битые жилы, прозваниваются 5,7 и G Исполнитель: Группа АРМ Кызыл, Томур Кежик Бархоевич, +7(913)-340-04-71 Повреждена СКС от серверной до УС. План расположения УС в вложении</t>
  </si>
  <si>
    <t>https://disk.yandex.ru/d/I1jCNHnNUaPWIg</t>
  </si>
  <si>
    <t xml:space="preserve"> СЗБ-3313-68 </t>
  </si>
  <si>
    <t>г Ухта пр-кт Ленина 33 1-ый этаж Кабинет - Н-2</t>
  </si>
  <si>
    <t>Заказчик: Хасанова Эльмира Минихановна +7 (912) 789-68-93
Сопровождающий на объекте: Лещикова Ирина Юрьевна +7-904-274-6211 ЗРО</t>
  </si>
  <si>
    <t>Создать порты СКС. у банкомата регулярные проблемы со связью, системный блок меняли, запасных линий СКС нет. Требуется прокладка новой линии</t>
  </si>
  <si>
    <t>https://disk.yandex.ru/d/LjZ92y579-UW5A</t>
  </si>
  <si>
    <t>СИБ-3353-113</t>
  </si>
  <si>
    <t>г  Кемерово  б-р  Строителей  29  1-ый  этаж  Клиентский  зал  по
обслуживанию ФЛ/ЮЛ -1/02</t>
  </si>
  <si>
    <t>Заказчик: Марочкин Даниил Геннадьевич
Сопровождающий на объекте: Марочкин Даниил Геннадьевич +7-913-283-0381</t>
  </si>
  <si>
    <t>Создать порты СКС. Прошу провести линии СКС до рабочих мест №1, №2, №3, №4 (указано на
Планировке во вложении) от помещения №6-коммутационная. Над рабочими местами за подвесным потолком установить розетки (для подключения видеокамер над рабочими местами), в помещении серверной линии СКС подключить в патч-панель. #ТСО, #0беспечить_к_(12.03.2026 #Внеплановая_ВК</t>
  </si>
  <si>
    <t>https://disk.yandex.ru/d/DzWvR07rZUtH_g</t>
  </si>
  <si>
    <t>СРБ-3105-25</t>
  </si>
  <si>
    <t xml:space="preserve"> пгт Радченко нет 55</t>
  </si>
  <si>
    <t>Заказчик: Цветков Александр Борисович
Сопровождающий на объекте: Цветков Александр Борисович +7-910-647-0511</t>
  </si>
  <si>
    <t>ТСО Выполнение плана модернизации 2026</t>
  </si>
  <si>
    <t>https://disk.yandex.ru/d/T7fPdKWjF9KYNA</t>
  </si>
  <si>
    <t>ДВБ-3128-04</t>
  </si>
  <si>
    <t>г Билибино мкр Восточный 1к4 1-ый этаж Кабинет - 4</t>
  </si>
  <si>
    <t>Заказчик: Красноруцкий Виктор Евгеньевич
Сопровождающий на объекте: Гизбрехт Гаяне Арменаковна 8-53591197, +7-924-666-6304</t>
  </si>
  <si>
    <t>Просьба организовать СКС до точек АР08 и АР09 (отмечены на схеме временного размещения, во вложении). СКС до АР07 уже организовывается в рамках SD0278867720</t>
  </si>
  <si>
    <t>https://disk.yandex.ru/d/Bf5x62_XQLhk_g</t>
  </si>
  <si>
    <t>ЦЧБ-3545-155</t>
  </si>
  <si>
    <t>01034</t>
  </si>
  <si>
    <t>Заказчик: Рошка Штефан +7-903-557-2288
Сопровождающий на объекте: Плотников Владимир Аркадьевич, +7(910)282-13-48</t>
  </si>
  <si>
    <t>Создать порты СКС. #ЭПЛ2026 Необходимо смонтировать порт СКС для точки доступа №5</t>
  </si>
  <si>
    <t>https://disk.yandex.ru/d/B9KzA0Zm3kQVKg</t>
  </si>
  <si>
    <t>СИБ-3355-190</t>
  </si>
  <si>
    <t xml:space="preserve"> Склад г Барнаул ул Промышленная 118</t>
  </si>
  <si>
    <t>Заказчик: Адамов Василий Николаевич
Сопровождающий на объекте: Харченко Сергей Александрович, +7(913)080-42-13</t>
  </si>
  <si>
    <t>#ЭПЛ2026  Требуется организовать СКС под  WiFi до  точки АР09 АР 10. Контакт: Новоселов Олег Александрович +7-923-641-4927</t>
  </si>
  <si>
    <t>https://disk.yandex.ru/d/RP5d9LRsnaSxxA</t>
  </si>
  <si>
    <t xml:space="preserve">СЗБ-8186-70 </t>
  </si>
  <si>
    <t xml:space="preserve"> д Жижица, ул Центральная д 5</t>
  </si>
  <si>
    <t>Заказчик: Светлана Валентиновна +7-911-382-0961
Сопровождающий на объекте: Светлана Валентиновна +7-911-382-0961</t>
  </si>
  <si>
    <t>Требуется  монтаж  2  портов  СКС.  Монтаж  розеток  Mosaic45  в  кабель-канале  &gt;80*50  мм,  линию  вести  за фальш-потолком — в гофре. Маркировка печатным способом</t>
  </si>
  <si>
    <t>https://disk.yandex.ru/d/CFuovskmN4HCfw</t>
  </si>
  <si>
    <t xml:space="preserve">ЦЧБ-8353-38 </t>
  </si>
  <si>
    <t>г. Орёл, ул. Московская, 155</t>
  </si>
  <si>
    <t>Заказчик: Снурницына Мария Викторовна +7-953-811-2912
Сопровождающий на объекте: Фирсова Оксана Владимировна +7-910-209-0333</t>
  </si>
  <si>
    <t>Создать порты СКС. На каждое рабочее месте необходимо смонтировать по 4 порта СКС. Итого 8 шт. СКС портов.</t>
  </si>
  <si>
    <t>https://disk.yandex.ru/d/KlJ9KLynK6XERg</t>
  </si>
  <si>
    <t xml:space="preserve">ЦЧБ-3549-64 </t>
  </si>
  <si>
    <t>г Лебедянь ул Почтовая 23 Цокольный этаж Инкассаторский бокс - 21</t>
  </si>
  <si>
    <t>Заказчик: Рошка Штефан +7-903-557-2288
Сопровождающий на объекте: Бурцев Андрей Владимирович, 79107394646</t>
  </si>
  <si>
    <t xml:space="preserve">Создать порты СКС. #ЭЛП 2026 Необходимо смонтировать порт СКС для точки доступа № 5 </t>
  </si>
  <si>
    <t>https://disk.yandex.ru/d/vlJxW1Zam9zzLw</t>
  </si>
  <si>
    <t xml:space="preserve">ЮЗБ-8372-15 </t>
  </si>
  <si>
    <t xml:space="preserve"> г Элиста ул В.И.Ленина 305, 3-ий этаж, Кроссовая (для
размещения оборудования связи) - 018</t>
  </si>
  <si>
    <t>Заказчик: Азовцев Сергей Валентинович +7 (988) 100-34-56
Сопровождающий на объекте:</t>
  </si>
  <si>
    <t>Прокладка  ВОЛС  не  ниже  ОМЗ  между  центральной  кроссовой  и  кроссовой  1  этажа  с  целью  обеспечения резервирования подключения коммутаторов доступа к коммутаторам агрегации</t>
  </si>
  <si>
    <t>https://disk.yandex.ru/d/eZqUhWGxTigAaQ</t>
  </si>
  <si>
    <t>ЦЧБ-8411-16</t>
  </si>
  <si>
    <t>г  Луганск  ул Газеты  Луганской  Правды  130В  1-ый  этаж Open space - 01.003</t>
  </si>
  <si>
    <t>Заказчик: Коростелев Дмитрий Юрьевич +7 (902) 732-25-49 рук центра
Сопровождающий на объекте: Почитаев Дмитрий Владимирович, +7(980)241-38-51 СБС</t>
  </si>
  <si>
    <t>Создать порты СКС. #ЭПЛ2026 Необходимо смонтировать 2 порта СКС для точек доступа 16 и 17 16я точка на Іом этаже 17я точка на 3 ем этаже</t>
  </si>
  <si>
    <t>https://disk.yandex.ru/d/3SCLXzWpmuOJCg</t>
  </si>
  <si>
    <t xml:space="preserve"> ББ-2933-61</t>
  </si>
  <si>
    <t xml:space="preserve"> пгт  Заиграево  ул  Первомайская  11-ый  этаж  Рабочие  места  СМО (старший менеджер по обслуживанию) - 2</t>
  </si>
  <si>
    <t>Заказчик: Коренев Егор Владимирович
Сопровождающий на объекте: Цыренов Аюр Алдарович, +7(914)830-00-92</t>
  </si>
  <si>
    <t xml:space="preserve">Создать порты СКС. Требуется установить 5 информационных розеток. СКС провести от серверной до места установки. Схему прилагаем. #ТСО #Обеспечить_к_31.03.2026 #Количество_портов: 5 шт. </t>
  </si>
  <si>
    <t>https://disk.yandex.ru/d/iRACIM9P0EwZhQ</t>
  </si>
  <si>
    <t xml:space="preserve"> ББ-2933-58</t>
  </si>
  <si>
    <t>г Улан-Удэ ул Ключевская 8А 1-ый этаж Рабочие места СМО (старший менеджер по обслуживанию) - 1</t>
  </si>
  <si>
    <t>Заказчик: Коренев Егор Владимирович
Сопровождающий на объекте: Солодухина Татьяна Викторовна +7-951-627-2577</t>
  </si>
  <si>
    <t xml:space="preserve">Создать порты СКС. Требуется установить 3 информационных розетки. СКС провести от серверной до места установки. Схему прилагаем. #ТСО #Обеспечить_к_31.03.2026 #Количество_портов: 3 шт. </t>
  </si>
  <si>
    <t>https://disk.yandex.ru/d/mmPmrp1gKlqGZA</t>
  </si>
  <si>
    <t>г Улан-Удэ ул Шумяцкого 2 1-ый этаж Рабочие места СМО
(старший менеджер по обслуживанию) - 1</t>
  </si>
  <si>
    <t>Заказчик: Коренев Егор Владимирович
Сопровождающий на объекте: Булутов Алексей Анатольевич, +7(914)840-01-29</t>
  </si>
  <si>
    <t>Требуется монтаж 4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Банка.Создать порты СКС. Требуется установить 4 информационных розетки. 
СК провести от серверной до места установки. Схему прилагаем. #ТСО #Обеспечить_к_31.03.2026г. #Количество_портов: 4 шт.</t>
  </si>
  <si>
    <t>https://disk.yandex.ru/d/Ius_oOsbpywLjw</t>
  </si>
  <si>
    <t xml:space="preserve">СИБ-3356-130 </t>
  </si>
  <si>
    <t xml:space="preserve"> г Железногорск пр-кт Курчатова 48</t>
  </si>
  <si>
    <t>Заказчик: Погрошев Александр Сергеевич +7 (983) 503-70-77
Сопровождающий на объекте: Пендурова Жанна Рашидовна +7-913-519-5099</t>
  </si>
  <si>
    <t>Необходим монтаж 2-х портов СКС. Рабочее место сотрудника ВСП</t>
  </si>
  <si>
    <t>https://disk.yandex.ru/d/q-SGkMFU8eX5LQ</t>
  </si>
  <si>
    <t>СИБ-3357-39</t>
  </si>
  <si>
    <t>г Абакан ул Пушкина 165 1-ый этаж Зона клиентских менеджеров Сбербанк Премьер - 56</t>
  </si>
  <si>
    <t>Заказчик: Савостьянова Юлия Анатольевна
Сопровождающий на объекте: Баланеску Николай Дмитриевич, +7(983)190-40-34</t>
  </si>
  <si>
    <t xml:space="preserve">#Внеплановая_ВК необходимо установить сетевую розетку в кассе над рабочим столом под потолком для установки дополнительной камеры по заявке от ВК #Количество_портов:1 #Обеспечить_к 17.03.2026 </t>
  </si>
  <si>
    <t>https://disk.yandex.ru/d/HL6VAvYaOQAtVw</t>
  </si>
  <si>
    <t xml:space="preserve">СРБ-4261-58 </t>
  </si>
  <si>
    <t>с Троица ул Советская 75а 1-ый этаж Клиентский зал по
обслуживанию ФЛ/ЮЛ - 01</t>
  </si>
  <si>
    <t>Заказчик: Макаров Сергей Владимирович
Сопровождающий на объекте: Бутылкина Оксана Александровна +7-900-967-4911</t>
  </si>
  <si>
    <t>Требуется монтаж 12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Для подключения IP видеокамер установить сетевые розетки в местах 
установки видеокамер. Камеры ставятся на места текущих аналоговых камер. Необходимо розетки для 10 внутренних камер и для 2 уличных камер. #ТСО</t>
  </si>
  <si>
    <t>https://disk.yandex.ru/d/G15hcUZEudO77w</t>
  </si>
  <si>
    <t xml:space="preserve">ЮЗБ-8372-12 </t>
  </si>
  <si>
    <t>Заказчик: Мучкаева Байрта Валериевна
Сопровождающий на объекте: Лиджиев Очир Баторович, +7(989)730-00-26</t>
  </si>
  <si>
    <t>Необходимо в ЗСО (перед входом в ВСП №8579/021) проложить СКС к 1 УС для подключения прибора охраны на ПКС (расположение УС отмечено красным крестиком на схеме)</t>
  </si>
  <si>
    <t>https://disk.yandex.ru/d/2-9SafR7py4oIw</t>
  </si>
  <si>
    <t>ББ-2933-60</t>
  </si>
  <si>
    <t>Сельское ВСП с Турка ул Октябрьская зд64А 1-ый этаж Рабочие места СМО (старший менеджер по обслуживанию) -1</t>
  </si>
  <si>
    <t xml:space="preserve">Создать порты СКС. Требуется установить 4 информационных розетки. СКС провести от серверной до места установки. Схему прилагаем. #ТСО #Обеспечить_к_31.03.2026 #Количество_портов: 4 шт. </t>
  </si>
  <si>
    <t>https://disk.yandex.ru/d/6xfqxlCiKYvXjg</t>
  </si>
  <si>
    <t>СЗБ-8344-20</t>
  </si>
  <si>
    <t>1867</t>
  </si>
  <si>
    <t>Кассово-инкассаторский  центр  г  Боровичи  ул  Алексея
Кузнецова 38 1-ый этаж Место приема передачи ценностей инкассаторов - 1.7</t>
  </si>
  <si>
    <t>Создать порты СКС. В связи с переносом ТКУ в КПП, №9055/1867 &amp;quot;McTHHCKHft&amp;quot;, расположенном по адресу: г. Боровичи, ул. Кузнецова, д. 38, необходимо установить 90 шт. информационных розеток для
устройств ТСВ, СКУД, ТСО (камеры, контроллеры, ПКП). Кабель необходимо затянуть в помещение 40 нового ТКУ (на плане обозначено красным). Места расположения устройств обозначены синим цветом. //ТСО, #Обеспечить_к_31.03.2025, #Количество_портов: 90, //Приоритет</t>
  </si>
  <si>
    <t>Заказчик: Тюлин Игорь Александрович (694151)
Сопровождающий на объекте: Дмитриев Владимир Анатольевич, +7(911)619-54-49</t>
  </si>
  <si>
    <t>https://disk.yandex.ru/d/hh3L9X_DzUotUw</t>
  </si>
  <si>
    <t xml:space="preserve">СИБ-3358-128 </t>
  </si>
  <si>
    <t xml:space="preserve"> г Омск ул Российская 13</t>
  </si>
  <si>
    <t>Заказчик: Прядкин Андрей Игоревич
Сопровождающий  на  объекте:  Ковалева  Татьяна  Сергеевна  +7-904-074-1306/Алтухов  Денис  Игоревич, 
+79131506905</t>
  </si>
  <si>
    <t>Необходимо  установить  розетки  СКС  над  банкоматами  №  60016243,  №  60020428  в  зоне  самообслуживания. Работы требуется выполнить до 31.03 2026 года.</t>
  </si>
  <si>
    <t>https://disk.yandex.ru/d/QO7DjlNz9_hznQ</t>
  </si>
  <si>
    <t>СИБ-3358-123</t>
  </si>
  <si>
    <t>г Омск ул Котельникова 10</t>
  </si>
  <si>
    <t>Заказчик: Прядкин Андрей Игоревич
Сопровождающий   на   объекте:   Бисарина   Гульмара   Мухамедкалиевна   +7-950-333-3178/Середкин  Александр Александрович,79131400926</t>
  </si>
  <si>
    <t>Необходимо  установить  розетки  СКС  над  банкоматами  №  60023252  в  зоне  самообслуживания.  Работы требуется выполнить до 31.03 2026 года</t>
  </si>
  <si>
    <t>https://disk.yandex.ru/d/avYZ7uVc172vIw</t>
  </si>
  <si>
    <t>ЦЧБ-3545-132</t>
  </si>
  <si>
    <t xml:space="preserve"> пгт Грибановский ул Центральная ІЗстрІ 1-ый этаж Кабинет -1</t>
  </si>
  <si>
    <t>Заказчик: Целуев Дмитрий Николаевич
Сопровождающий на объекте: Некрылова Анастасия Александровна +7-920-427-8487</t>
  </si>
  <si>
    <t>Создать порты СКС. #Количество_портов: 3 Планируется установка 3-х контроллеров СКУД. В серверном помещении ВСП, за потолком над стойкой ТСО, необходимо организовать три розетки для подключения контроллеров СКУД.</t>
  </si>
  <si>
    <t>https://disk.yandex.ru/d/6UWGomYGu8uLew</t>
  </si>
  <si>
    <t>СИБ-3351-46</t>
  </si>
  <si>
    <t xml:space="preserve"> г  Томск  ул  Набережная  Озера  22  1-ый  этаж  Основное
хранилище ценностей - 2</t>
  </si>
  <si>
    <t>Заказчик: Букарев Павел Владимирович 8-62391067
Сопровождающий на объекте: Орлов Константин Владимирович, +7(913)813-84-97</t>
  </si>
  <si>
    <t>Создать  порты  СКС.  Обращение  создано  в  рамках  проекта  &amp;quot;Эффективная  наличность&amp;циоі;  #- Количество портов: 8</t>
  </si>
  <si>
    <t>https://disk.yandex.ru/d/GP4eYHKSspkitA</t>
  </si>
  <si>
    <t>СИБ-3353-105</t>
  </si>
  <si>
    <t>пгт Белогорск ул Комсомольская 19</t>
  </si>
  <si>
    <t>Заказчик: Марочкин Даниил Геннадьевич 8-913-283-0381
Сопровождающий на объекте: Первухина Елена Александровна +7-905-906-7372</t>
  </si>
  <si>
    <t>Прошу провести линию СКС от телекоммуникационной (помещение № 10) до УС в зоне самообслуживания (помещение № Г). В помещении телекоммуникационной линии СКС подключить в патч-панель. В зоне
самообслуживания розетку установить за фальш-потолком ЗСО, затем патч-корд протянуть в ЗСО, вывести снизу-сзади УС (№ 60083113), оставить запас кабеля по 3 мера.</t>
  </si>
  <si>
    <t>https://disk.yandex.ru/d/A7L4WQj7h47qoQ</t>
  </si>
  <si>
    <t>СИБ-3358-130</t>
  </si>
  <si>
    <t>Заказчик: Тарасов С. С +7 (902) 677-45-10
Сопровождающий на объекте: Полоухова Яна Владимировна +7-950-212-2667</t>
  </si>
  <si>
    <t>Создать  порты  СКС.  Необходимо  установить  розетки  СКС  над  банкоматами  №№  60077221  в  зоне самообслуживания. Работы требуется выполнить до 15.02 2026 года.</t>
  </si>
  <si>
    <t>https://disk.yandex.ru/d/nj2xUV2N7Jly9g</t>
  </si>
  <si>
    <t xml:space="preserve"> СРБ-4261-12 </t>
  </si>
  <si>
    <t xml:space="preserve"> г Рязань ул Чкалова 1к2</t>
  </si>
  <si>
    <t>Заказчик: Воронина Елизовета Геннадьевна +7-920-982-7812
Сопровождающий на объекте: Воронина Елизовета Геннадьевна +7-920-982-7812</t>
  </si>
  <si>
    <t>Требуется монтаж 6 СКС-порта(ов) для подключения счетно-сортировальных машин (ССМ). Монтаж розеток Mosaic45 в кабель-канале &gt;80*50 мм, линию вести за фальш-потолком — в гофре.Маркировка печатным способом.</t>
  </si>
  <si>
    <t>https://disk.yandex.ru/d/8wnmx6DaF81ScA</t>
  </si>
  <si>
    <t>СИБ-3353-108</t>
  </si>
  <si>
    <t xml:space="preserve"> г Междуреченск пр-кт Строителей 45</t>
  </si>
  <si>
    <t>Заказчик: Ермаков Илья Сергеевич
Сопровождающий на объекте: Глухова Анна Анатольевна 8-62293495</t>
  </si>
  <si>
    <t>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(№60014774, №60020543, №60020560), оставить запас кабеля по 3 метра. #ЗСО, #0беспечить_к_(06.04.2026), #Колличество_портов: 3 (три).</t>
  </si>
  <si>
    <t>https://disk.yandex.ru/d/vRdrUaX1pNNCpQ</t>
  </si>
  <si>
    <t>ЦЧБ-8353-28</t>
  </si>
  <si>
    <t xml:space="preserve"> с Коротыш  ул Молодежная 5 1-ый этаж Клиентский зал по
обслуживанию ФЛ/ЮЛ -1</t>
  </si>
  <si>
    <t>Заказчик: Юрченко Максим Юрьевич
Сопровождающий на объекте: Шаховская Ольга Ивановна +7-910-750-1704</t>
  </si>
  <si>
    <t>Создать порты СКС. #ТСО #Обеспечить_к_12.03.26 #Количество_портов: 3</t>
  </si>
  <si>
    <t>https://disk.yandex.ru/d/dbFzNQ3VPIoUJg</t>
  </si>
  <si>
    <t>СИБ-3358-122</t>
  </si>
  <si>
    <t xml:space="preserve"> г Омск ул Дианова 7к1</t>
  </si>
  <si>
    <t>Заказчик: Мацко М. А.
Сопровождающий на объекте: Камнева Оксана Александровна +7-913-616-8434</t>
  </si>
  <si>
    <t>Необходимо  установить  розетки  СКС  над  банкоматами  №  60020406  в  зоне  самообслуживания.  Работы требуется выполнить до 31.03 2026 года.</t>
  </si>
  <si>
    <t>https://disk.yandex.ru/d/wdzfmfB7tFEIkQ</t>
  </si>
  <si>
    <t>ЮЗБ-8372-13</t>
  </si>
  <si>
    <t>Заказчик: Крестинова Галина Юрьевна
Сопровождающий на объекте: Четырева Данара Владимировна +7-961-541-8666</t>
  </si>
  <si>
    <t>Необходимо в ЗСО ВСП №8579/024 проложить СКС к 3 УС для подключения приборов охраны на ПКС (расположение УС отмечены красным крестиком на схеме).</t>
  </si>
  <si>
    <t>https://disk.yandex.ru/d/v4qGvaG2i6sh-g</t>
  </si>
  <si>
    <t>ЮЗБ-8372-18</t>
  </si>
  <si>
    <t>Необходимо  в  комнате  охраны  (пост  №  2)  на  цокольном  этаже  проложить  СКС  для  подключения  приборов охраны на ПКС (комната отмечена красным крестиком на схеме).</t>
  </si>
  <si>
    <t>https://disk.yandex.ru/d/PeOInL_h2sQHog</t>
  </si>
  <si>
    <t>ЮЗБ-8372-17</t>
  </si>
  <si>
    <t xml:space="preserve"> г Элиста мкр 9 25</t>
  </si>
  <si>
    <t>Заказчик: Крестинова Галина Юрьевна
Сопровождающий на объекте: Гаряев Игорь Валерьевич +7-960-898-3978</t>
  </si>
  <si>
    <t xml:space="preserve">Необходимо  в  ВСП  №8579/019  проложить  СКС к 3 УС для подключения приборов охраны на ПКС. </t>
  </si>
  <si>
    <t>https://disk.yandex.ru/d/EWXuYCHSQYVKYA</t>
  </si>
  <si>
    <t xml:space="preserve">СЗБ-8186-56 </t>
  </si>
  <si>
    <t>Заказчик: Павлов Александр Геннадьевич
Сопровождающий на объекте: Ильин Виталий Владимирович, +7(981)351-40-35</t>
  </si>
  <si>
    <t>Установить ЛВС розетки в помещении № 85 для подключения видеокамер ТСВ 5 шт. Установить ЛВС
розетки в помещении № 84 для подключения видеокамер ТСВ 1 шт. Установить ЛВС розетки в помещении № 85 для подключения охранного прибора с выводом во внешнюю сеть, для подключения на пульт ОВО по г. Пскову 1 шт. Установить ЛВС розетки в помещении № 85 для подключения телефона 1 шт. Установить ЛВС розетки в помещении № 84 для подключения СКУД 1 шт. Места установки розеток и ЛВС скафов
указаны на прилогаемом плане.</t>
  </si>
  <si>
    <t>https://disk.yandex.ru/d/R2zw1l_Tqf8MdA</t>
  </si>
  <si>
    <t>СИБ-3357-36</t>
  </si>
  <si>
    <t>г Абакан пр-кт Дружбы Народов 2а 1-ый этаж Клиентский зал по обслуживанию ФЛ/ЮЛ - 1</t>
  </si>
  <si>
    <t>Заказчик: Калягина Анна Михайловна+7 (953) 255-52-42
Сопровождающий на объекте: Бутонаева Инна Евгеньевна +7-995-519-2316</t>
  </si>
  <si>
    <t>Создать порты СКС. #ТСО В связи с установкой дополнительных рабочих мест #Внеплановая_ВК
необходимо установить #Количество_портов 1 сетевую розетку за фальш потолком в клиентском зале слева от входа для установки дополнительной камеры. #Обеспечить_к 17.03.2026</t>
  </si>
  <si>
    <t>https://disk.yandex.ru/d/46654p_w1xLiwQ</t>
  </si>
  <si>
    <t>СИБ-3353-119</t>
  </si>
  <si>
    <t xml:space="preserve"> г Новокузнецк ул 40 лет ВЛКСМ (Заводской р-н) 24А</t>
  </si>
  <si>
    <t>Заказчик: Ермаков Илья Сергеевич +7-923-475-4981
Сопровождающий на объекте: Чекурова Татьяна Леонидовна +7-923-474-1909</t>
  </si>
  <si>
    <t>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(№60014806), оставить запас кабеля по 3 метра. #ЗСО, 
#0беспечить_к_(06.04.2026), #Колличество_портов: 1 (один).</t>
  </si>
  <si>
    <t>https://disk.yandex.ru/d/dSAaQbp34-2R3g</t>
  </si>
  <si>
    <t xml:space="preserve">СРБ-4261-64 </t>
  </si>
  <si>
    <t>г Рязань ул Тимакова 14 1-ый этаж Клиентский зал по
обслуживанию ФЛ/ЮЛ - 01</t>
  </si>
  <si>
    <t>Заказчик: Петровицкий Александр Николаевич (1977908) +7 (953) 742-68-17
Сопровождающий на объекте: Бондаренко Данил Борисович, +7(980)561-88-70</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</si>
  <si>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Петровицкий
Александр Николаевич Телефон +7-953-742-6817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</si>
  <si>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https://disk.yandex.ru/d/3O1259q_VZcqng</t>
  </si>
  <si>
    <t xml:space="preserve">СРБ-4261-59 </t>
  </si>
  <si>
    <t>с Новый Киструс ул Молодежная 2 1-ый этаж Клиентский зал по обслуживанию ФЛ/ЮЛ - 01</t>
  </si>
  <si>
    <t>Заказчик: Андреева Светлана Дмитриевна +7 (920) 983-74-14
Сопровождающий на объекте: Андреева Светлана Дмитриевна +7 (920) 983-74-14</t>
  </si>
  <si>
    <t>Требуется монтаж 2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 5,6. Маркировка печатным способом</t>
  </si>
  <si>
    <t>https://disk.yandex.ru/d/2wcHNN4urqbk4A</t>
  </si>
  <si>
    <t>СРБ-4261-60</t>
  </si>
  <si>
    <t>СРБ-4261-54</t>
  </si>
  <si>
    <t>Заказчик: Кулькова Галина Николаевна +7 (960) 573-00-69
Сопровождающий на объекте: Кулькова Галина Николаевна +7 (960) 573-00-69</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</si>
  <si>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порта(ов):4. Маркировка печатным способом</t>
  </si>
  <si>
    <t>https://disk.yandex.ru/d/irCa73f8r7HDgQ</t>
  </si>
  <si>
    <t>СРБ-4261-62</t>
  </si>
  <si>
    <t>Заказчик: Голяков Владимир Евгениевич
Сопровождающий на объекте: Спешнев Павел Константинович, +7(980)507-38-85</t>
  </si>
  <si>
    <t>10  портов  СКС  6  розеток  холл  3  этажа  4  розетки  телекоммутационной  3  этажа  #ТСО #Обеспечить_к 15.09.2026 #Количество_портов: 10</t>
  </si>
  <si>
    <t>https://disk.yandex.ru/d/_PYNn6h8yS0Dew</t>
  </si>
  <si>
    <t>СРБ-4261-63</t>
  </si>
  <si>
    <t>8606  0115  рп  Шилово  ул  Советская  9 1-ый этаж Помещение КИЦ - 10</t>
  </si>
  <si>
    <t>Заказчик: Кирьянов Александр Александрович
Сопровождающий на объекте: Козанков Николай Сергеевич, +7(915)611-35-41</t>
  </si>
  <si>
    <t>Создать порты СКС. КИЦ Шиловский ДО 8606/0122. необходимо установить 5 розеток для системы СКУД
- установка 3 биотерминалов согласно вложенному файлу. Все вопросы по тел. 8-910-644-83-24 #ТСО #Обеспечить_к_3 0.06.2026 #Количество_портов: 5</t>
  </si>
  <si>
    <t>https://disk.yandex.ru/d/qB_er-JYF9I4gQ</t>
  </si>
  <si>
    <t>г Сасово ул Ленина 16 1-ый этаж Помещение КИЦ -10</t>
  </si>
  <si>
    <t>Заказчик: Кирьянов Александр Александрович
Сопровождающий на объекте: Чигрин Дмитрий Петрович, +7(910)908-46-16</t>
  </si>
  <si>
    <t>Требуется 53 порта для камер ТСО за фальшпотолком. Окончание линии — накладная розетка + патч-корд &gt;2 м. Линия от серверной в гофре до розетки. Нумерация розеток включает этаж, помещение, шкаф, 
панель и порт. Иной алгоритм уточняется с ИТ-службой банка.КИЦ Сасовский (ДО 8606/0106). для замены аналогового ТСВ на IP камеры необходимо установить 53 розетки: 11 уличных камер(порт внутри здания,- камера снаружи) и 42 внутренних, во вложенном файле указал примерную расстановку внутренних камер, место розеток для уличных камер необходимо определять на месте, т.к. часть помещений в здании не
принадлежит Банку и как протягивать провода определяемся по месту, телефон для связи с сотрудником УБ - 8-910-644-83-24 #ТСО#Обеспечить_кЗО.06.2026 #Количество_портов:53</t>
  </si>
  <si>
    <t>СКС кат. 5е в кол-ве: 53 шт.</t>
  </si>
  <si>
    <t>https://disk.yandex.ru/d/FNTy2u-F3sSwxA</t>
  </si>
  <si>
    <t>СИБ-3353-120</t>
  </si>
  <si>
    <t xml:space="preserve"> пгт  Крапивинский  ул  Советская  двлдЗб  1-ый  этаж  Клиентский зал по обслуживанию ФЛ/ЮЛ - 4</t>
  </si>
  <si>
    <t>Заказчик: Марочкин Даниил Геннадьевич +7-913-283-0381
Сопровождающий на объекте: Юркина Наталья Георгиевна +7-900-059-2364</t>
  </si>
  <si>
    <t>Создать порты СКС. Прошу провести линию СКС от телекоммуникационного шкафа (помещение № 11) до УС в клиентском зале (помещение № 5). В помещении телекоммуникационной линию СКС подключить в патч-панель. В клиентском зале розетку установить за фальш-потолком, патч-корд вывести снизу-сзади УС (№ 60023726), оставить запас кабеля по 3 мера. #ТСО, #0беспечить_к_(30.03.2026), #Количество_портов: 1 (один). //Приоритет</t>
  </si>
  <si>
    <t>https://disk.yandex.ru/d/8zK9MXT0ftDjaQ</t>
  </si>
  <si>
    <t>СРБ-4261-50</t>
  </si>
  <si>
    <t xml:space="preserve"> п Придорожный п Микрорайон 5</t>
  </si>
  <si>
    <t>Заказчик: Терехина Светлана Арнольдовна +7-960-566-2766
Сопровождающий на объекте: Терехина Светлана Арнольдовна +7-960-566-2766</t>
  </si>
  <si>
    <t>Требуется  монтаж  1  порта  СКС.  Монтаж  розеток  Mosaic45  в  кабель-канале  &gt;80x50  мм,  линию  вести  за фальш-потолком — в гофре. Нумерация порта: 1. Маркировка печатным способом</t>
  </si>
  <si>
    <t>https://disk.yandex.ru/d/5wIsaO4toVpW2g</t>
  </si>
  <si>
    <t xml:space="preserve">ЦЧБ-8353-39 </t>
  </si>
  <si>
    <t>г Ливны ул Свердлова 39 1-ый этаж Касса пересчета - 7</t>
  </si>
  <si>
    <t>Заказчик: Юрченко Максим Юрьевич +7-980-364-6107
Сопровождающий на объекте: Пожидаев Александр Иванович, +7(915)508-54-89</t>
  </si>
  <si>
    <t>линии  скс  требуются  от  охранно-пожарного  прибора  (1-6)  до  телекоммуникационного  шкафа  (выделен красным</t>
  </si>
  <si>
    <t>https://disk.yandex.ru/d/o2J7ir89-rW8Ww</t>
  </si>
  <si>
    <t>Демонтаж/монтаж портов СКС при замене ТКШ: 51 шт.</t>
  </si>
  <si>
    <t>ДВБ-3128-05</t>
  </si>
  <si>
    <t xml:space="preserve"> с Лаврентия ул Дежнева 44А 1-ый этаж Серверная - 5</t>
  </si>
  <si>
    <t>Заказчик: Музраев Мингиян Борисович
Сопровождающий на объекте: Горбик Александр Александрович, +7(964)480-69-66</t>
  </si>
  <si>
    <t>Требуется монтаж [13]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</si>
  <si>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https://disk.yandex.ru/d/zCaCAk2cHt4EKA</t>
  </si>
  <si>
    <t>СРБ-4261-65</t>
  </si>
  <si>
    <t xml:space="preserve"> г Рязань ул 4-я Линия 1 1-ый этаж Электрощитовая - 3</t>
  </si>
  <si>
    <t>Создать порты СКС. ВСП</t>
  </si>
  <si>
    <t>https://disk.yandex.ru/d/e7J7NEnPDtMH3g</t>
  </si>
  <si>
    <t>СИБ-3358-148</t>
  </si>
  <si>
    <t>Заказчик: Помазова Наталья Викторовна (116179) +7 (913) 619-49-78
Сопровождающий на объекте: Помазова Наталья Викторовна (116179) +7 (913) 619-49-78</t>
  </si>
  <si>
    <t>Требуется  монтаж  2  порта  СКС.  Монтаж  розеток  Mosaic45  в  кабель-канале  &gt;80x50  мм,  линию  вести  за фальш-потолком — в гофре. Маркировка печатным способом</t>
  </si>
  <si>
    <t>https://disk.yandex.ru/d/zr-WaKlfamTLHw</t>
  </si>
  <si>
    <t>СИБ-3358-149</t>
  </si>
  <si>
    <t>СИБ-3358-143</t>
  </si>
  <si>
    <t>г Омск ул 50 лет Профсоюзов 111 1-ый этаж Клиентский зал по обслуживанию ФЛ/ЮЛ - 2</t>
  </si>
  <si>
    <t>Заказчик: Гордеева Евгения Сергеевна (1006568) +7 (908) 809-47-31
Сопровождающий на объекте: Гордеева Евгения Сергеевна (1006568) +7 (908) 809-47-31</t>
  </si>
  <si>
    <t>Требуется монтаж 4 поров СКС. Монтаж розеток Mosaic45 в кабель-канале &gt;80x50 мм, линию вести за фальш-потолком — в гофре. Нумерация порта: ССМ1- ССМ4. Маркировка печатным способом</t>
  </si>
  <si>
    <t>https://disk.yandex.ru/d/NWAFLyQ88I6Q3g</t>
  </si>
  <si>
    <t>СИБ-3358-141</t>
  </si>
  <si>
    <t xml:space="preserve"> г  Омск  ул Тарская 22  1-ый  этаж Клиентский  зал по  обслуживанию ФЛ/ЮЛ - 2</t>
  </si>
  <si>
    <t>Заказчик: Стручаева Марина Александровна (116767) +7 (913) 645-17-78
Сопровождающий на объекте: Стручаева Марина Александровна (116767) +7 (913) 645-17-78</t>
  </si>
  <si>
    <t>Требуется  монтаж  3  поров  СКС.  Монтаж  розеток  Mosaic45  в  кабель-канале  &gt;80x50  мм,  линию  вести  за фальш-потолком — в гофре. Маркировка печатным способом</t>
  </si>
  <si>
    <t>https://disk.yandex.ru/d/vv56vhodBLH7RQ</t>
  </si>
  <si>
    <t>СИБ-3358-125</t>
  </si>
  <si>
    <t>с Медвежье ул Ленина 21</t>
  </si>
  <si>
    <t>Заказчик: Розенова Елена Анатольевна +7 (908) 791-20-93
Сопровождающий на объекте: Розенова Елена Анатольевна +7 (908) 791-20-93</t>
  </si>
  <si>
    <t>Требуется  монтаж  1  порта  СКС.  Монтаж  розеток  Mosaic45  в  кабель-канале  &gt;80x50  мм,  линию  вести  за фальш-потолком — в гофре. Нумерация порта: РМ4. Маркировка печатным способом</t>
  </si>
  <si>
    <t>https://disk.yandex.ru/d/bsvFsE0_qV8iMA</t>
  </si>
  <si>
    <t>СИБ-3358-126</t>
  </si>
  <si>
    <t>СИБ-3358-124</t>
  </si>
  <si>
    <t>с Соловьевка ул Школьная 8</t>
  </si>
  <si>
    <t>Заказчик: Демченко Ирина Анатольевна +7 (983) 111-49-48
Сопровождающий на объекте: Демченко Ирина Анатольевна +7 (983) 111-49-48</t>
  </si>
  <si>
    <t>Требуется  монтаж  1  порта  СКС.  Монтаж  розеток  Mosaic45  в  кабель-канале  &gt;80x50  мм,  линию  вести  за фальш-потолком — в гофре. Нумерация порта: ссмі. Маркировка печатным способом</t>
  </si>
  <si>
    <t>https://disk.yandex.ru/d/LFD4VjSu2jvulg</t>
  </si>
  <si>
    <t>СИБ-3358-136</t>
  </si>
  <si>
    <t>п  Алексеевский  ул  Юбилейная  26  1-ый  этаж  Операционный  зал -2</t>
  </si>
  <si>
    <t>Заказчик: Бабичева Светлана Геннадьевна (1514374) +7 (908) 795-44-97
Сопровождающий на объекте: Бабичева Светлана Геннадьевна (1514374) +7 (908) 795-44-97</t>
  </si>
  <si>
    <t>Требуется  монтаж  1  порта  СКС.  Монтаж  розеток  Mosaic45  в  кабель-канале  &gt;80x50  мм,  линию  вести  за фальш-потолком — в гофре. Нумерация порта: сем. Маркировка печатным способом</t>
  </si>
  <si>
    <t>https://disk.yandex.ru/d/iqZcMZeWUQ60uQ</t>
  </si>
  <si>
    <t>с Маргенау ул Ленина 9 1-ый этаж Клиентский зал по
обслуживанию ФЛ/ЮЛ -1</t>
  </si>
  <si>
    <t>Заказчик: Ластовская Наталья Владимировна (2180571) +7 (950) 214-13-26
Сопровождающий на объекте: Ластовская Наталья Владимировна (2180571) +7 (950) 214-13-26</t>
  </si>
  <si>
    <t>https://disk.yandex.ru/d/A5gDSiI3nQ3YZw</t>
  </si>
  <si>
    <t>СИБ-3358-135</t>
  </si>
  <si>
    <t xml:space="preserve"> с Георгиевка ул Центральная 51А</t>
  </si>
  <si>
    <t>Заказчик: Сальникова Людмила Викторовна (114894) +7 (908) 319-78-55
Сопровождающий на объекте: Сальникова Людмила Викторовна (114894) +7 (908) 319-78-55</t>
  </si>
  <si>
    <t>https://disk.yandex.ru/d/-1b9NJFDHILvpg</t>
  </si>
  <si>
    <t>СИБ-3358-132</t>
  </si>
  <si>
    <t xml:space="preserve"> г  Омск  ул  Краснознаменная  26кЗ  1-ый  этаж  Клиентский  зал  по обслуживанию ФЛ/ЮЛ -1</t>
  </si>
  <si>
    <t>Заказчик: Сулимова Юлия Федоровна (1158646) +7 (913) 964-14-91
Сопровождающий на объекте: Сулимова Юлия Федоровна (1158646) +7 (913) 964-14-91</t>
  </si>
  <si>
    <t>https://disk.yandex.ru/d/0Z1bQkQ18jkT2g</t>
  </si>
  <si>
    <t>СИБ-3358-133</t>
  </si>
  <si>
    <t>СИБ-3358-138</t>
  </si>
  <si>
    <t>Заказчик: Шаршунова Галина Андреевна (110415) +7 (913) 671-71-59
Сопровождающий на объекте: Шаршунова Галина Андреевна (110415) +7 (913) 671-71-59</t>
  </si>
  <si>
    <t>Требуется  монтаж  8  портов  СКС.  Монтаж  розеток  Mosaic45  в  кабель-канале  &gt;80*50  мм,  линию  вести  за фальш-потолком — в гофре. Маркировка печатным способом</t>
  </si>
  <si>
    <t>https://disk.yandex.ru/d/4nKNZS4k9e6sbw</t>
  </si>
  <si>
    <t>СРБ-4261-55</t>
  </si>
  <si>
    <t>Заказчик: Макаров Сергей Владимирович
Сопровождающий на объекте: Скачкова Евгения Алексеевна +7-906-543-9787</t>
  </si>
  <si>
    <t>п Искра ул Комсомольская 10 1-ый этаж Клиентский зал по
обслуживанию ФЛ/ЮЛ - 01</t>
  </si>
  <si>
    <t>Требуется монтаж 11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Создать порты СКС. Для подключения IP видеокамер установить сетевые
розетки в местах установки видеокамер. Камеры ставятся на места текущих аналоговых камер. Необходимо розетки для 6 внутренних камер и для 4 уличных камер. #ТСО</t>
  </si>
  <si>
    <t>https://disk.yandex.ru/d/ToCoXvx08q69Fg</t>
  </si>
  <si>
    <t>СРБ-4261-53</t>
  </si>
  <si>
    <t xml:space="preserve"> п Окский нет 2</t>
  </si>
  <si>
    <t>Заказчик: Макаров Сергей Владимирович 8-915-620-3080
Сопровождающий на объекте: Янина Ирина Юрьевна +7-920-960-1836</t>
  </si>
  <si>
    <t>Для подключения IP видеокамер установить сетевые розетки в местах установки видеокамер. Камеры
ставятся на места текущих аналоговых камер. Необходимо розетки для 8 внутренних камер и для 1 уличной камеры. #ТСО #Обеспечить_к_01.06.2026 #Количество_портов:9</t>
  </si>
  <si>
    <t>https://disk.yandex.ru/d/rP3aiVVTsFvrWQ</t>
  </si>
  <si>
    <t>СРБ-4261-61</t>
  </si>
  <si>
    <t xml:space="preserve"> г Сасово ул Ленина 16 1-ый этаж Помещение КИЦ - 10</t>
  </si>
  <si>
    <t>Заказчик: Кирьянов Александр Александрович
Сопровождающий  на  объекте:  Чигрин  Дмитрий  Петрович,  +7(910)908-46-16/  Череп  Ольга  Юрьевна +7-910-612-8773</t>
  </si>
  <si>
    <t>Создать порты СКС. КИЦ Сасовский ДО 8606/0106. Необходимо установить 5 розеток для системы СКУД согласно вложенному файлу для установки 3 биотерминалов в КИЦ Сасовский. #ТСО
#Обеспечить_к_3 0.06.2026 #Количество_портов: 5</t>
  </si>
  <si>
    <t>https://disk.yandex.ru/d/66A382yVGXQxjQ</t>
  </si>
  <si>
    <t>СРБ-4261-57</t>
  </si>
  <si>
    <t>г Рязань б-р Цветной стрЗ Этаж: 1-ый этаж Помещение:
Помещение охраны (без р.м) - 01</t>
  </si>
  <si>
    <t>Заказчик: Голяков Владимир Евгениевич +7 (900) 602-83-29
Сопровождающий  на  объекте:  Васильев  Михаил  Павлович,  +7(915)594-84-80/  Жеребцова  Марина
Викторовна +7-910-902-6698</t>
  </si>
  <si>
    <t xml:space="preserve">Требуется монтаж 4 портов СКС для оборудования технических средств охраны (ТСО)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t>
  </si>
  <si>
    <t>https://disk.yandex.ru/d/CUgfdpxIQnhwLw</t>
  </si>
  <si>
    <t>СИБ-3358-131</t>
  </si>
  <si>
    <t xml:space="preserve"> ЕКРЦ г Омск ул Звездова 101А 1-ый этаж Open space -1.01</t>
  </si>
  <si>
    <t>Заказчик: Киц Валерий Викторович
Сопровождающий на объекте: Нефедов Вячеслав Михайлович 89136001347</t>
  </si>
  <si>
    <t>Создать  порты  СКС.  Необходимо  создать  порты  СКС  6  шт  согласно  прилагаемых  схем.  Порты  привести  в ТКС и ТКШ где располагается ТСВ.</t>
  </si>
  <si>
    <t>https://disk.yandex.ru/d/uKQf_MPsvb7MRA</t>
  </si>
  <si>
    <t>с Борисовское ул 60 лет Совхоза 4 1-ый этаж Клиентский зал по обслуживанию ФЛ/ЮЛ -1</t>
  </si>
  <si>
    <t>Заказчик: Христолюбова Ирина Юрьевна (116853) +7 (905) 097-14-79
Сопровождающий на объекте: Христолюбова Ирина Юрьевна (116853) +7 (905) 097-14-79</t>
  </si>
  <si>
    <t>https://disk.yandex.ru/d/UGgtjZ4W8e65Jw</t>
  </si>
  <si>
    <t>СИБ-3358-147</t>
  </si>
  <si>
    <t xml:space="preserve"> г Омск ул 70 лет Октября 12к1</t>
  </si>
  <si>
    <t>Заказчик: Цан Кристина Александровна +7 (913) 626-15-55
Сопровождающий на объекте: Цан Кристина Александровна +7 (913) 626-15-55</t>
  </si>
  <si>
    <t>Требуется монтаж 2 СКС-порта(ов) для подключения счетно-сортировальных машин (ССМ). Монтаж розеток Mosaic45 в кабель-канале &gt;80*50 мм, линию вести за фальш-потолком — в гофре.Маркировка печатным способом.</t>
  </si>
  <si>
    <t>https://disk.yandex.ru/d/MEjEQVUYluPWYw</t>
  </si>
  <si>
    <t xml:space="preserve"> рп  Любинский  ул  Почтовая  4  Этаж:  1-ый  этаж  Помещение:
Клиентский зал по обслуживанию ФЛ/ЮЛ - 1</t>
  </si>
  <si>
    <t>Заказчик: Чернякин Денис Михайлович +7 (913) 645-82-72
Сопровождающий на объекте: Бабарыкин Игорь Александрович, +7(913)616-52-41</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</si>
  <si>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Чернякин
Денис Михайлович Телефон +7-913-645-8272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</si>
  <si>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https://disk.yandex.ru/d/vKP3ZE8WoyPHGw</t>
  </si>
  <si>
    <t>СИБ-3358-139</t>
  </si>
  <si>
    <t xml:space="preserve"> рп  Крутинка  ул  Кооперативная  1  1-ый  этаж  Клиентский  зал  по обслуживанию ФЛ/ЮЛ -1</t>
  </si>
  <si>
    <t>Заказчик: Чернякин Денис Михайлович (2026704) +7 (913) 645-82-72
Сопровождающий на объекте: Килин Сергей Александрович, +7(983)661-14-92</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</si>
  <si>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ГИ Чернякин Денис Михайлович [+7-913-645-8272]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</si>
  <si>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https://disk.yandex.ru/d/P1gbhfHwQk-WEw</t>
  </si>
  <si>
    <t>СЗБ-8294-62</t>
  </si>
  <si>
    <t>с. Конево, ул. Мира, 21</t>
  </si>
  <si>
    <t>Заказчик: Шехина Елена Владимировна +7-964-295-6910
Сопровождающий на объекте: Ломтева Светлана Викторовна +7-960-008-6293</t>
  </si>
  <si>
    <t>Создать  порты  СКС.  Для  переноса  МФУ  к  рабочему  месту  сотрудника,  (в  данный  момент  установлен  на серверной и очень нагревается) необходимо установить информационные розетки</t>
  </si>
  <si>
    <t>https://disk.yandex.ru/d/mH-eqNoCnUex_g</t>
  </si>
  <si>
    <t>СИБ-3353-124</t>
  </si>
  <si>
    <t>г Новокузнецк ул Тольятти (Центральный р-н) зд27 1-ый этаж Зона 24 -1.1</t>
  </si>
  <si>
    <t>Заказчик: Ермаков Илья Сергеевич
Сопровождающий на объекте: Воронов Михаил Алексеевич, +7(913)300-06-87</t>
  </si>
  <si>
    <t>Создать порты СКС. Прошу провести линии СКС от телекоммуникационной (Помещение Серверной 3 этаж) до УС в Зоне Самообслуживания (Помещение ЗСО 1 этаж).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(№60026833, №60027747, №60027748), оставить запас кабеля по 3 метра. #ЗСО, #Обеспечить_к_(06.04.2026), #Колличество_портов: 3 (три).</t>
  </si>
  <si>
    <t>https://disk.yandex.ru/d/wgWK25RvHR6wbg</t>
  </si>
  <si>
    <t>СИБ-3353-125</t>
  </si>
  <si>
    <t>Заказчик: Ермаков Илья Сергеевич
Сопровождающий на объекте: Ибрагимов Александр Курбанович, +7(913)410-03-57</t>
  </si>
  <si>
    <t>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(№60005312, №60018758, №60014808), оставить запас кабеля по 3 метра. #ЗСО, #0беспечить_к_(06.04.2026), #Колличество_портов: 3 (три).</t>
  </si>
  <si>
    <t>https://disk.yandex.ru/d/31-ptRIFtlIi-g</t>
  </si>
  <si>
    <t>СИБ-3355-193</t>
  </si>
  <si>
    <t>с Родино ул Ленина 222 1-ый этаж Зона 24-0</t>
  </si>
  <si>
    <t>Заказчик: Очаковский Владимир Иванович
Сопровождающий на объекте: Терещенко Владимир Анатольевич, +7(983)350-12-85</t>
  </si>
  <si>
    <t>Перенести порты СКС. Адрес объекта: край Алтайский, р-н Родинский, с. Родино, ул. Ленина, 222, 
Зона 24. За фальш-потолком ЗСО ранее выполнен монтаж 2-х розеток СКС по заявке №SD0276469094. Требуется скрытым способом, за брендированной стенкой (гипсокартон) протянуть патч-корды от этих розеток, вывести снизу-сзади УС, оставить запас кабеля в Зм. Для последующей затяжки в УС, с целью подключения охранной сигнализации УС к ЛВС Банка. Хэш тэги: #ТСО #Обеспечить_к_(13.04.2026) #Количество_портов: 2</t>
  </si>
  <si>
    <t>https://disk.yandex.ru/d/ax_una3e3Ztg0A</t>
  </si>
  <si>
    <t>демонтаж/монтаж</t>
  </si>
  <si>
    <t xml:space="preserve">Готоа </t>
  </si>
  <si>
    <t xml:space="preserve">УБ-3394-68 </t>
  </si>
  <si>
    <t xml:space="preserve"> г Тюмень ул Малыгина 51</t>
  </si>
  <si>
    <t>Заказчик: Александров Данила Евгеньевич
Сопровождающий на объекте: Филатова Екатерина Евгеньевна +7-929-268-3557</t>
  </si>
  <si>
    <t>Прошу смонтировать порт СКС в зоне 8 и 9 окна, для подключения точки доступа АР (отмечена красным квадратом АР)</t>
  </si>
  <si>
    <t>https://disk.yandex.ru/d/w7oJ_1w5QlXfUw</t>
  </si>
  <si>
    <t>СИБ-3353-115</t>
  </si>
  <si>
    <t>Заказчик: Потемкина Марина Оттовна (343577) +7 (983) 211-67-90
Сопровождающий на объекте: Потемкина Марина Оттовна (343577) +7 (983) 211-67-90</t>
  </si>
  <si>
    <t>Создать порты СКС. #ССМ2026_Осн.объем Каждое помещение ВСП, включая: все рабочие места, кассу, 
комнату пересчета, необходимо оснастить СКС-портом для счетно-сортировальной машины. Количество 
СКС-портов для ССМ должно соответствовать количеству используемых ССМ. - если свободных портов
нет: заполнить чек-лист и указать рабочие места для монтажа новых портов. Заказ будет передан подрядчику СКС; - если свободные порты есть: указать их номер и место размещения в чек-листе. Информация будет
предана Бизнес заказчику. Также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</si>
  <si>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https://disk.yandex.ru/d/lXReJronLq2-tQ</t>
  </si>
  <si>
    <t>СИБ-3355-192</t>
  </si>
  <si>
    <t xml:space="preserve"> с Ракиты ул 100-летия зд87</t>
  </si>
  <si>
    <t>Заказчик: Очаковский Владимир Иванович +7-983-550-6282
Сопровождающий на объекте: Синица Никита Викторович +7-905-982-4578</t>
  </si>
  <si>
    <t xml:space="preserve">Офисный банкомат №10994384, установленный внутри помещения ВСП 8644/0208 в клиентском зале, по адресу: Алтайский край, Михайловский район, с. Ракиты, ул. Столетия, 87. Для подключения охранной сигнализации УС к ЛВС банка, требуется создать СКС розетку на стене за указанным УС, в месте входа коммуникаций в задней части УС. Хеш теги: #ТСО #Обеспечить_к_13.04.2026, #Количество_портов: 1. </t>
  </si>
  <si>
    <t>https://disk.yandex.ru/d/y_XXZMEvy8ESRw</t>
  </si>
  <si>
    <t xml:space="preserve">СИБ-3353-123 </t>
  </si>
  <si>
    <t xml:space="preserve"> г Новокузнецк ул Циолковского (Центральный р-н) 29</t>
  </si>
  <si>
    <t>Заказчик: Ермаков Илья Сергеевич +7-923-475-4981
Сопровождающий на объекте: Лаврова Анастасия Андреевна +7-904-968-4426</t>
  </si>
  <si>
    <t>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(№60016449, №60020550), оставить запас кабеля по 3 метра. #ЗСО, #0беспечить_к_(06.04.2026), #Колличество_портов: 2 (два).</t>
  </si>
  <si>
    <t>https://disk.yandex.ru/d/VZSK6SYTD3-V2A</t>
  </si>
  <si>
    <t>СРБ-3105-30</t>
  </si>
  <si>
    <t>https://disk.yandex.ru/d/YJU_mY6noK5tLg</t>
  </si>
  <si>
    <t>https://disk.yandex.ru/d/82_g-wYFmZ3hIA</t>
  </si>
  <si>
    <t>https://disk.yandex.ru/d/7YJmo4cBQ7AJyg</t>
  </si>
  <si>
    <t>https://disk.yandex.ru/d/kLUh88sYrlHxSg</t>
  </si>
  <si>
    <t xml:space="preserve"> с Бурашево нет 55 1-ый этаж Операционный зал - 01.04</t>
  </si>
  <si>
    <t>Заказчик: Чесноков Сергей Сергеевич +7-999-369-3633
Сопровождающий на объекте: Столбова Наталья Александровна +7-964-166-4003</t>
  </si>
  <si>
    <t>Создать порты СКС. ТСО .Создать порты СКС для подключения оборудования ТСО.</t>
  </si>
  <si>
    <t>https://disk.yandex.ru/d/1JABkrhmxxrCTw</t>
  </si>
  <si>
    <t>СИБ-3358-153</t>
  </si>
  <si>
    <t xml:space="preserve"> г Омск ул Маршала Жукова 4/1 2-ой этаж Open space - 1.2.А.12</t>
  </si>
  <si>
    <t>Заказчик: Клинг Дарья Сергеевна (876056) +7 (950) 332-10-11
Сопровождающий на объекте: Бармаков Станислав Валерьевич, +7(913)650-40-65 СБС</t>
  </si>
  <si>
    <t>Создать  порты  СКС.  На  рабочем  месте  1.2.А.12.88  и  1.2.А.12.90  необходимо  создать  порты  СКС  для принтера</t>
  </si>
  <si>
    <t>https://disk.yandex.ru/d/na9NfD4iXU8QkA</t>
  </si>
  <si>
    <t>ДВБ-3241-25</t>
  </si>
  <si>
    <t>Заказчик: Захарова Александра Юрьевна +7-953-190-1116
Сопровождающий на объекте: Силиванова Елена Юрьевна +7-924-845-3963 РО</t>
  </si>
  <si>
    <t>Прошу организовать СКС для установки дополнительного банкомата в зоне ЗСО. Схема и фото места работ во вложении (место размещения доп. банкомата выделено красным на схеме).</t>
  </si>
  <si>
    <t>https://disk.yandex.ru/d/-AOiULbgj2P9rQ</t>
  </si>
  <si>
    <t xml:space="preserve">ЦЧБ-3545-161 </t>
  </si>
  <si>
    <t xml:space="preserve"> г Россошь пр-кт Труда 12А Этаж: 2-ой этаж Помещение:
Кабинет - 9</t>
  </si>
  <si>
    <t>Заказчик: Александров Данила Евгеньевич +7 (927) 725-56-65
Сопровождающий на объекте: Мазуха Оксана Николаевна +7-920-403-8133</t>
  </si>
  <si>
    <t>Прошу  смонтирвоать  1  порт СКС  для подключения  доп.  ТД АР10( отмечена зелёным цветом) в кабиент 25 для УРМ.</t>
  </si>
  <si>
    <t>https://disk.yandex.ru/d/2Oa4unm1LFmimA</t>
  </si>
  <si>
    <t>СИБ-3353-117</t>
  </si>
  <si>
    <t>145</t>
  </si>
  <si>
    <t>Заказчик: Бельц Наталья Николаевна (585553) +7 (905) 964-92-62
Сопровождающий на объекте: Бельц Наталья Николаевна (585553) +7 (905) 964-92-62</t>
  </si>
  <si>
    <t>https://disk.yandex.ru/d/iL3BRbfawEOyLw</t>
  </si>
  <si>
    <t xml:space="preserve"> СИБ-3357-48 </t>
  </si>
  <si>
    <t>Заказчик: Калягина Анна Михайловна
Сопровождающий на объекте: Щегольков Александр Васильевич, +7(983)199-51-21</t>
  </si>
  <si>
    <t>#ТСО. Необходимо дооснастить сетевыми портами СКС . #Количество_портов 3. Розетки установить под потолком на стене в ОСНОВНОМ ХРАНИЛИЩЕ (на стене слева возле входной двери), ВРЕМЕННОМ
ХРАНИЛИЩЕ (справа на стене возле входной двери), ПОМЕЩЕНИЕ БЕСКОНТАКТНОЙ ПЕРЕДАЧЕ ЦЕННОСТЕЙ (на стене возле двери со стороны дебаркадера), КИЦ Абаканский, Абакан, ул. Пушкина, 165 цокольный этаж. #Обеспечить_к 30.09.26</t>
  </si>
  <si>
    <t>https://disk.yandex.ru/d/J1wWB2offb2fxA</t>
  </si>
  <si>
    <t>СИБ-3353-75</t>
  </si>
  <si>
    <t xml:space="preserve"> г  Междуреченск  пр-кт  Строителей 22  1-ый  этаж Клиентский  зал по обслуживанию ФЛ/ЮЛ - 2</t>
  </si>
  <si>
    <t>Заказчик: Пузенкова Наталья Юрьевна (342973) +7 (905) 911-99-51
Сопровождающий на объекте: Пузенкова Наталья Юрьевна (342973) +7 (905) 911-99-51</t>
  </si>
  <si>
    <t>Требуется  монтаж  3  портов  СКС.  Монтаж  розеток  Mosaic45  в  кабель-канале  &gt;80*50  мм,  линию  вести  за фальш-потолком — в гофре. Нумерация порта: с1-сЗ. Маркировка печатным способом</t>
  </si>
  <si>
    <t>https://disk.yandex.ru/d/Lfj76UXQ7CTYrQ</t>
  </si>
  <si>
    <t>СИБ-3353-77</t>
  </si>
  <si>
    <t xml:space="preserve"> пгт  Шерегеш  ул  Дзержинского  22  1-ый  этаж  Клиентский  зал  по обслуживанию ФЛ/ЮЛ -1.2</t>
  </si>
  <si>
    <t>Заказчик: Бондарева Ольга Сергеевна +7-926-195-8046
Сопровождающий на объекте: Мызникова Татьяна Владимировна (347410) +7 (983) 252-17-37</t>
  </si>
  <si>
    <t>Требуется монтаж 1 СКС-порта для подключения счетно-сортировальных машин (ССМ). Монтаж розеток Mosaic45 в кабель-канале &gt;80*50 мм, линию вести за фальш-потолком — в гофре. Нумерация порта:4.1. Маркировка печатным способом</t>
  </si>
  <si>
    <t>https://disk.yandex.ru/d/fGB0pCfPq69_0g</t>
  </si>
  <si>
    <t>СИБ-3353-89</t>
  </si>
  <si>
    <t>Заказчик: Антонова Екатерина Михайловна +7-906-985-6165
Сопровождающий на объекте: Антонова Екатерина Михайловна +7-906-985-6165</t>
  </si>
  <si>
    <t>Требуется монтаж 3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порта(ов):ССМ. Маркировка печатным способом</t>
  </si>
  <si>
    <t>https://disk.yandex.ru/d/qgslX1u4ovivxw</t>
  </si>
  <si>
    <t>СИБ-3353-116</t>
  </si>
  <si>
    <t>Заказчик: Савостин Евгений Владимирович (1500125) +7 (952) 174-75-46
Сопровождающий на объекте: Панферов Роман Владимирович, +7(983)217-10-63</t>
  </si>
  <si>
    <t>#АндромедаВ рамках проекта «Андромеда» необходим монтаж 2-х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[Савостин Евгений Владимирович] Телефон[+7-952-174-7546]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</si>
  <si>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https://disk.yandex.ru/d/0S5Id2YKmD6jeg</t>
  </si>
  <si>
    <t>СИБ-3357-32</t>
  </si>
  <si>
    <t>Заказчик: Савостьянова Юлия Анатольевна
Сопровождающий на объекте: Щегольков Александр Васильевич, +7(983)199-51-21</t>
  </si>
  <si>
    <t>#ТСО. Необходимо дооснастить сетевыми портами СКС . #Количество_портов 1. Розетку установить под потолком на стене в комнате отдыха справа от двери (где установлено оборудование ТСО) #Обеспечить_к 30.09.26</t>
  </si>
  <si>
    <t>https://disk.yandex.ru/d/a4X80GNGr1A6tw</t>
  </si>
  <si>
    <t xml:space="preserve">СИБ-3353-91 </t>
  </si>
  <si>
    <t xml:space="preserve"> г Новокузнецк ул Тореза (Заводской р-н) 20 1-ый этаж
Клиентский зал по обслуживанию ФЛ/ЮЛ - 1.1</t>
  </si>
  <si>
    <t>Заказчик: Кобелева Елена Валерьевна+7 (951) 177-19-46
Сопровождающий на объекте: Кобелева Елена Валерьевна +7 (951) 177-19-46</t>
  </si>
  <si>
    <t>Требуется монтаж 1 СКС-порта(ов) для подключения счетно-сортировальных машин (ССМ) в комнате пересчета . Монтаж розеток Mosaic45 в кабель-канале &gt;80*50 мм, линию вести за фальш-потолком — в гофре. Нумерация порта(ов):ССМ1. Маркировка печатным способом</t>
  </si>
  <si>
    <t xml:space="preserve">СИБ-3357-31 </t>
  </si>
  <si>
    <t>г Абакан пр-кт Дружбы Народов 2а 1-ый этаж Зона
самообслуживания -1.1</t>
  </si>
  <si>
    <t>#ТСО. Необходимо дооснастить сетевыми портами СКС . #Количество_портов 3. Розетки установить за фальш-потолком ЗСО, затем патч-корд протянуть в ЗСО, вывести снизу-сзади УС, оставить запас кабеля в 3 м. на каждый УС 1 УС в ЗСО установлено 3 банкомата. #Обеспечить_к 30.09.26</t>
  </si>
  <si>
    <t>https://disk.yandex.ru/d/93n8KGxIlGfmUQ</t>
  </si>
  <si>
    <t xml:space="preserve">СИБ-3353-114 </t>
  </si>
  <si>
    <t>г  Киселевск  ул  Промышленная  3  1-ый  этаж  Электрощитовая  - 10</t>
  </si>
  <si>
    <t>Заказчик: Бондарев Антон Николаевич (1595493) +7 (904) 374-07-17
Сопровождающий на объекте: Юдников Александр Сергеевич, +7(913)295-03-29</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</si>
  <si>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[Бондарев Антон Николаевич] Телефон[+7 904 374-07-17]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</si>
  <si>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https://disk.yandex.ru/d/Pznc4VSxgyPMPQ</t>
  </si>
  <si>
    <t xml:space="preserve">СИБ-3357-30 </t>
  </si>
  <si>
    <t>0081</t>
  </si>
  <si>
    <t>Заказчик: Байкалова Оксана Геннадьевна
Сопровождающий на объекте: Баланеску Николай Дмитриевич, +7(983)190-40-34</t>
  </si>
  <si>
    <t>#ТСО.  Необходимо  дооснастить сетевыми портами СКС .  #Количество_портов 1.  розетку  установить за фальш-потолком кассового  коридора если таковой имеется,  над установленными сейфами.  #Обеспечить_к 30.09.26</t>
  </si>
  <si>
    <t>https://disk.yandex.ru/d/wbd4ytKhsWootw</t>
  </si>
  <si>
    <t>СИБ-3353-101</t>
  </si>
  <si>
    <t>п Ясногорский ул Центральная 6</t>
  </si>
  <si>
    <t>Заказчик: Губина Анастасия Романовна +7 (923) 512-50-61
Сопровождающий на объекте: Губина Анастасия Романовна +7 (923) 512-50-61</t>
  </si>
  <si>
    <t>Требуется монтаж 2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порта(ов):1-1, 1-2. Маркировка печатным способом.</t>
  </si>
  <si>
    <t>https://disk.yandex.ru/d/bwXmD_gLfRKleA</t>
  </si>
  <si>
    <t>СИБ-3357-41</t>
  </si>
  <si>
    <t>с Бея ул Площадь Советов 12Б 1-ый этаж Клиентский зал по
обслуживанию ФЛ/ЮЛ - 1</t>
  </si>
  <si>
    <t>Заказчик: Калягина Анна Михайловна
Сопровождающий на объекте: Щегольков Александр Васильевич, +7(983)199-51 -21</t>
  </si>
  <si>
    <t>#ТСО.  Необходимо  дооснастить сетевыми портами СКС .  #Количество_портов 3.  2  розетки установить за фальш-потолком ЗСО, затем патч-корд протянуть в ЗСО, вывести снизу-сзади УС, оставить запас кабеля в 3 м. на 1 УС, 2-ая розетка для ППКОП Генератора тумана установленного в ЗСО. 3-ая розетка устанавливается в клиентском зале за фалып-потолоком над входной дверью. #Обеспечить_к 30.09.26</t>
  </si>
  <si>
    <t>https://disk.yandex.ru/d/dOj5Y_PGv7idSA</t>
  </si>
  <si>
    <t>СИБ-3356-129</t>
  </si>
  <si>
    <t>Заказчик: Кондратьев Евгений Анатольевич
Сопровождающий на объекте: Пеланов Алексей Павлович, +7(913)167-62-95</t>
  </si>
  <si>
    <t>#ТСО #Обеспечить_к_30.04.2026 #Количество_портов: 14 работы требуется выполнить на 1 и 2 этажах, сгласно приложенной схемы, порт 8 - розетку установить за фальш-потолком ЗСО, затем патч-корд
протянуть в ЗСО, вывести снизу-сзади УС, оставить запас кабеля в 4 м. порт 9 - розетку установить за
фальш-потолком ЗСО, затем патч-корд протянуть в ЗСО, вывести снизу-сзади УС, оставить запас кабеля в 4 м.</t>
  </si>
  <si>
    <t>https://disk.yandex.ru/d/wzwWKWsxoPDfqg</t>
  </si>
  <si>
    <t xml:space="preserve">СИБ-3353-79 </t>
  </si>
  <si>
    <t>пгт  Темиртау  ул  Центральная  15  1-ый  этаж  Клиентский  зал  по обслуживанию ФЛ/ЮЛ -1</t>
  </si>
  <si>
    <t>Заказчик: Бондарева Ольга Сергеевна +7-926-195-8046
Сопровождающий на объекте: Коннова Анастасия Владимировна (1316871) +7 (906) 931-65-34</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</si>
  <si>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порта(ов):ССМ1. Маркировка печатным способом</t>
  </si>
  <si>
    <t>https://disk.yandex.ru/d/2JFjiHdy_zcqKg</t>
  </si>
  <si>
    <t>СИБ-3353-97</t>
  </si>
  <si>
    <t xml:space="preserve"> д Новороманово ул Рабочая 45</t>
  </si>
  <si>
    <t>Заказчик: Шахова Нэля Владимировна +7 (923) 518-50-88
Сопровождающий на объекте: Шахова Нэля Владимировна +7 (923) 518-50-88</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</si>
  <si>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порта(ов):1. Маркировка печатным способом</t>
  </si>
  <si>
    <t>https://disk.yandex.ru/d/fv8ZZZ_xRPyrNg</t>
  </si>
  <si>
    <t>СИБ-3353-110</t>
  </si>
  <si>
    <t xml:space="preserve"> г Кемерово пр-кт Советский 49 1-ый этаж Зона 24 -1/18</t>
  </si>
  <si>
    <t>Заказчик: Марочкин Даниил Геннадьевич
Сопровождающий на объекте: Панферов Роман Владимирович, +7(983)217-10-63</t>
  </si>
  <si>
    <t>Создать порты СКС. Прошу провести линии СКС от серверной (помещение № 14 на планировке) до УС в зоне самообслуживания (помещение № 8 на планировке). В помещении телекоммуникационной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 11001616, № 11001617, № 11003382), оставить запас кабеля по 3 мера. #ТСО, #Обеспечить_к_(28.07.2026), #Количество_портов: 3 (три).</t>
  </si>
  <si>
    <t>https://disk.yandex.ru/d/_HeAwfGyTbFfAg</t>
  </si>
  <si>
    <t xml:space="preserve"> СИБ-3358-145</t>
  </si>
  <si>
    <t xml:space="preserve"> г Омск ул 22 Апреля 19к1 1-ый этаж Клиентский зал по
обслуживанию ФЛ/ЮЛ - 2</t>
  </si>
  <si>
    <t>Заказчик: Ященко Денис Станиславович (1094909) +7 (913) 653-94-56
Сопровождающий на объекте: Ященко Денис Станиславович (1094909) +7 (913) 653-94-56</t>
  </si>
  <si>
    <t>Создать порты СКС. #ССМ2026_Ѳсн.объем Каждое помещение ВСП, включая: все рабочие места, кассу, 
комнату пересчета, необходимо оснастить СКС-портом для счетно-сортировальной машины. Количество 
СКС-портов для ССМ должно соответствовать количеству используемых ССМ. - если свободных портов
нет: заполнить чек-лист и указать рабочие места для монтажа новых портов. Заказ будет передан подрядчику СКС; - если свободные порты есть: указать их номер и место размещения в чек-листе. Информация будет
предана Бизнес заказчику. Также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</si>
  <si>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https://disk.yandex.ru/d/i4eCE0qH4_eZpg</t>
  </si>
  <si>
    <t xml:space="preserve"> СИБ-3358-142</t>
  </si>
  <si>
    <t xml:space="preserve">  рп  Кормиловка  ул  Пролетарская  15  1-ый  этаж  Клиентский  зал по обслуживанию ФЛ/ЮЛ - 2</t>
  </si>
  <si>
    <t>Заказчик: Быкова Виктория Александровна (114262) +7 (904) 829-83-13
Сопровождающий на объекте: Быкова Виктория Александровна (114262) +7 (904) 829-83-13</t>
  </si>
  <si>
    <t>https://disk.yandex.ru/d/flWxYPGuHyWxcw</t>
  </si>
  <si>
    <t xml:space="preserve">СИБ-3353-127 </t>
  </si>
  <si>
    <t>г Осинники и Тайжина ул Коммунистическая 36 1-ый этаж Зона 24-4</t>
  </si>
  <si>
    <t>Заказчик: Ермаков Илья Сергеевич
Сопровождающий на объекте: Белобородов Михаил Викторович, +7(983)210-07-22</t>
  </si>
  <si>
    <t>Создать порты СКС. 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(№60309054), оставить запас кабеля по 3 метра. #ЗСО, #0беспечить_к_(06.04.2026), #Колличество_портов: 1 (один).</t>
  </si>
  <si>
    <t>https://disk.yandex.ru/d/NfQXfJ577pKiOg</t>
  </si>
  <si>
    <t xml:space="preserve"> с Бакшеево ул Зеленая 26 1-ый этаж Клиентский зал по
обслуживанию ФЛ/ЮЛ -1</t>
  </si>
  <si>
    <t>Заказчик: Карепина Наталья Ивановна (105974) +7 (908) 318-11-34
Сопровождающий на объекте: Карепина Наталья Ивановна (105974) +7 (908) 318-11-34</t>
  </si>
  <si>
    <t>https://disk.yandex.ru/d/bUTFiqraiw0WgA</t>
  </si>
  <si>
    <t xml:space="preserve"> СИБ-3353-106</t>
  </si>
  <si>
    <t xml:space="preserve"> г  Кемерово  ул  Веры  Волошиной  10  1-ый  этаж  Электрощитовая  - 48</t>
  </si>
  <si>
    <t>Заказчик: Бондарев Антон Николаевич (1595493) +7 (904) 374-07-17
Сопровождающий на объекте: Кокорин Игорь Юрьевич, +7(913)403-63-84</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</si>
  <si>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[Бондарев Антон Николаевич] Телефон[+7 904 374-07-17]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</si>
  <si>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https://disk.yandex.ru/d/m-0XjrQYq0cP7A</t>
  </si>
  <si>
    <t>СИБ-3358-146</t>
  </si>
  <si>
    <t>г Омск ул Химиков 2/46 1-ый этаж Клиентский зал по
обслуживанию ФЛ/ЮЛ -1</t>
  </si>
  <si>
    <t>Заказчик: Щербакова Анна Николаевна (114287) +7 (950) 786-87-50
Сопровождающий на объекте: Щербакова Анна Николаевна (114287) +7 (950) 786-87-50</t>
  </si>
  <si>
    <t>https://disk.yandex.ru/d/Wy8c4mOQ3rCv3Q</t>
  </si>
  <si>
    <t xml:space="preserve"> СИБ-3353-112</t>
  </si>
  <si>
    <t>Прошу провести линии СКС до от телекоммуникационной (помещение № 21) до УС в зоне
самообслуживания (помещение № 2).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 60020552, № 60031971), оставить запас кабеля по 3 мера. #ТСО, #Обеспечить_к_(06.04.2026), #Количество_портов: 2 (два).</t>
  </si>
  <si>
    <t>https://disk.yandex.ru/d/L8Mb2EEpiym13w</t>
  </si>
  <si>
    <t xml:space="preserve"> СИБ-3353-103</t>
  </si>
  <si>
    <t>Заказчик: Бондарев Антон Николаевич (1595493) +7 (904) 374-07-17
Сопровождающий на объекте: Ибрагимов Александр Курбанович, +79134100357</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</si>
  <si>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[Бондарев Антон Николаевич] Телефон[+7 904 374-07-17]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</si>
  <si>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https://disk.yandex.ru/d/ed94qWPZgI6yXA</t>
  </si>
  <si>
    <t xml:space="preserve"> СИБ-3358-144</t>
  </si>
  <si>
    <t xml:space="preserve"> г Омск ул Заозерная 26 1-ый этаж Клиентский зал по
обслуживанию ФЛ/ЮЛ -1</t>
  </si>
  <si>
    <t>Заказчик: Петрова Анастасия Леонидовна (905172) +7 (965) 877-49-49
Сопровождающий на объекте: Петрова Анастасия Леонидовна (905172) +7 (965) 877-49-49</t>
  </si>
  <si>
    <t>https://disk.yandex.ru/d/wEPc1d0LHvQ0MQ</t>
  </si>
  <si>
    <t>ББ-2933-49</t>
  </si>
  <si>
    <t>Заказчик: Самсонова Ольга Васильевна (2199738) +7 (924) 459-32-10
Сопровождающий на объекте: Самсонова Ольга Васильевна (2199738) +7 (924) 459-32-10</t>
  </si>
  <si>
    <t>п Антоя ул Ленина 14 1-ый этаж Рабочие места СМО (старший менеджер по обслуживанию) - 1</t>
  </si>
  <si>
    <t>https://disk.yandex.ru/d/H6UKWniDHaE9lw</t>
  </si>
  <si>
    <t>ББ-2933-68</t>
  </si>
  <si>
    <t xml:space="preserve"> пгт Онохой  ул Юбилейная 4  1-ый  этаж Рабочие места  СМО
(старший менеджер по обслуживанию) - 1</t>
  </si>
  <si>
    <t>Заказчик: Пахомова Наталья Александровна (129494) +7 (964) 403-16-99
Сопровождающий на объекте: Пахомова Наталья Александровна (129494) +7 (964) 403-16-99</t>
  </si>
  <si>
    <t>https://disk.yandex.ru/d/EfoGoqTsf0aLAg</t>
  </si>
  <si>
    <t>ББ-2933-43</t>
  </si>
  <si>
    <t>Сельское с Выдрино ул Комсомольская 10 1-ый этаж Клиентский зал по обслуживанию ФЛ/ЮЛ - 1</t>
  </si>
  <si>
    <t>Заказчик: Разуваева Татьяна Владимировна (1918877) +7 (983) 414-18-73
Сопровождающий на объекте: Разуваева Татьяна Владимировна (1918877) +7 (983) 414-18-73</t>
  </si>
  <si>
    <t>Требуется  монтаж  1  порта  СКС.  Монтаж  розеток  Mosaic45  в  кабель-канале  &gt;80x50  мм,  линию  вести  за фальш-потолком — в гофре. Нумерация порта: ссм-1. Маркировка печатным способом</t>
  </si>
  <si>
    <t>https://disk.yandex.ru/d/P0pfcZstVD2g6g</t>
  </si>
  <si>
    <t>Заказчик: Шипилов Дмитрий Олегович
Сопровождающий на объекте: Будаев Чингис Александрович, +7(914)480-11-18</t>
  </si>
  <si>
    <t>#ТСО,   #Обеспечить_к_(30.04.2026),   #Количество_портов:   (3).   Произвести   монтаж   СКС   к   Банкоматам   в ЗСО и завести в банкоматы, план расположения УС приложен.</t>
  </si>
  <si>
    <t>ББ-2932-90</t>
  </si>
  <si>
    <t>https://disk.yandex.ru/d/ueo40V-uzQZDYQ</t>
  </si>
  <si>
    <t>ББ-2933-63</t>
  </si>
  <si>
    <t>с Унэгэтэй ул Центральная 197</t>
  </si>
  <si>
    <t>Заказчик: Потемкина Елена Валерьевна +7 (924) 391-06-02
Сопровождающий на объекте: Потемкина Елена Валерьевна +7 (924) 391-06-02</t>
  </si>
  <si>
    <t>Требуется  монтаж  1  порта  СКС.  Монтаж  розеток  Mosaic45  в  кабель-канале  &gt;80x50  мм,  линию  вести  за фальш-потолком — в гофре. Нумерация порта: К. Маркировка печатным способом</t>
  </si>
  <si>
    <t>https://disk.yandex.ru/d/Tz2dkRWRkTiQ9w</t>
  </si>
  <si>
    <t>ББ-2933-55</t>
  </si>
  <si>
    <t>с Сосново-Озерское ул Василенко 2</t>
  </si>
  <si>
    <t>Заказчик: Аюржанаева Жаргалма Витальевна +7 (914) 631-39-09
Сопровождающий на объекте: Аюржанаева Жаргалма Витальевна +7 (914) 631-39-09</t>
  </si>
  <si>
    <t>Требуется монтаж 6 портов СКС. Монтаж розеток Mosaic45 в кабель-канале &gt;80*50 мм, линию вести за фальш-потолком — в гофре. Маркировка печатным способом</t>
  </si>
  <si>
    <t>https://disk.yandex.ru/d/_PDn11o-2PXc2w</t>
  </si>
  <si>
    <t>ББ-2933-62</t>
  </si>
  <si>
    <t>Сельское  с  Илька  ул  Трактовая  зд2  1-ый  этаж  Рабочие  места СМО (старший менеджер по обслуживанию) - 1</t>
  </si>
  <si>
    <t>Заказчик: Филиппова Юлия Георгиевна (1609630) +7 (924) 653-20-75
Сопровождающий на объекте: Филиппова Юлия Георгиевна (1609630) +7 (924) 653-20-75</t>
  </si>
  <si>
    <t>https://disk.yandex.ru/d/-WJ-dgFBqnqZMA</t>
  </si>
  <si>
    <t>ББ-2933-51</t>
  </si>
  <si>
    <t>п Татарский  Ключ ул Билютинская 15 1-ый этаж Рабочие места СМО (старший менеджер по обслуживанию) - 1</t>
  </si>
  <si>
    <t>Заказчик: Сысуева Маргарита Николаевна (122828) +7 (924) 775-28-59
Сопровождающий на объекте: Сысуева Маргарита Николаевна (122828) +7 (924) 775-28-59</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</si>
  <si>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порта(ов):ССМ. Маркировка печатным способом</t>
  </si>
  <si>
    <t>https://disk.yandex.ru/d/On-jWpKxQ-PpJw</t>
  </si>
  <si>
    <t>ББ-2933-52</t>
  </si>
  <si>
    <t>с Новая Брянь ул Октябрьская 2 1-ый этаж Рабочие места СМО (старший менеджер по обслуживанию) - 1</t>
  </si>
  <si>
    <t>Заказчик: Филиппова Галина Андреевна (2170318) +7 (914) 636-28-62
Сопровождающий на объекте: Филиппова Галина Андреевна (2170318) +7 (914) 636-28-62</t>
  </si>
  <si>
    <t>https://disk.yandex.ru/d/8N2nOLeFSKgy_Q</t>
  </si>
  <si>
    <t xml:space="preserve">  г  Кемерово  пр-кт  Молодежный  9  1-ый  этаж  Электрощитовая  - 01/58</t>
  </si>
  <si>
    <t>ББ-2932-78</t>
  </si>
  <si>
    <t>г Борзя ул Пушкина 17 1-ый этаж Гаражный бокс - 1</t>
  </si>
  <si>
    <t>Заказчик: Вилинский Павел Валерьевич
Сопровождающий на объекте: Гросу Фёдор Степанович, +7(914)478-03-33</t>
  </si>
  <si>
    <t>Создать  порты СКС.  &amp;ЭПЛ2026  Требуется организовать СКС под WiFi до точки АР07. Контакт: Гурулев Вячеслав Сергеевич +7-914-433-5230</t>
  </si>
  <si>
    <t>https://disk.yandex.ru/d/9CcuCRWeWz57hQ</t>
  </si>
  <si>
    <t>ББ-2932-77</t>
  </si>
  <si>
    <t>г Нерчинск ул Советская 26</t>
  </si>
  <si>
    <t>Заказчик: Ткаченко Галина Викторовна
Сопровождающий на объекте: Ткаченко Галина Викторовна</t>
  </si>
  <si>
    <t>#ЭПЛ2026  Требуется  организовать  СКС  под  WiFi  до  точки  АР11.  Контакт:  Ткаченко  Галина  Викторовна +7-924-386-8221</t>
  </si>
  <si>
    <t>https://disk.yandex.ru/d/7CYzH87zPmos6A</t>
  </si>
  <si>
    <t>ЦЧБ-8411-17</t>
  </si>
  <si>
    <t>Заказчик: +7 (959) 114-58-55 Скоробогатько Мария Витальевна (2115477)
Сопровождающий на объекте: Почитаев Дмитрий Владимирович, +7(980)241-38-51</t>
  </si>
  <si>
    <t>Open space - 03.001. нужно создать 2 порта для подключения к интернет</t>
  </si>
  <si>
    <t>https://disk.yandex.ru/d/PcgRJv2BcALmRA</t>
  </si>
  <si>
    <t xml:space="preserve">УБ-0283-56 </t>
  </si>
  <si>
    <t>Заказчик: Светогоров Алексей Сергеевич
Сопровождающий на объекте: +7(912)971-87-51</t>
  </si>
  <si>
    <t>1 порт СКС для Wi-Fi на потолке. Для вай фай точки доступа 8. Проект Телемедицина. Контакт Светогоров Алексей Сергеевич +7-919-565-2448 ЭПЛ2026</t>
  </si>
  <si>
    <t>https://disk.yandex.ru/d/QXQraHy3bTyGEQ</t>
  </si>
  <si>
    <t>ВВБ-3137-57</t>
  </si>
  <si>
    <t>#ТСО #Ѳбеспечить_к_30.04.2026 #Количество_портов: 7</t>
  </si>
  <si>
    <t>https://disk.yandex.ru/d/QIdKxyNrL_bvRA</t>
  </si>
  <si>
    <t>ВВБ-3137-59</t>
  </si>
  <si>
    <t xml:space="preserve"> с Булай ул Ленина 15 1-ый этаж Клиентский зал по
обслуживанию ФЛ/ЮЛ -1</t>
  </si>
  <si>
    <t>Заказчик: Решетникова Ольга Владимировна (800880) +7 (980) 042-47-89
Сопровождающий на объекте: Решетникова Ольга Владимировна (800880) +7 (980) 042-47-89</t>
  </si>
  <si>
    <t>Требуется монтаж &lt; 1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t>
  </si>
  <si>
    <t>https://disk.yandex.ru/d/9eEQqMfigDEU7w</t>
  </si>
  <si>
    <t>ВВБ-3137-56</t>
  </si>
  <si>
    <t xml:space="preserve"> д Мукши ул Кирова 6 1-ый этаж Клиентский зал по
обслуживанию ФЛ/ЮЛ -1</t>
  </si>
  <si>
    <t>Заказчик: Щуклина Инесса Александровна (1983479) +7 (951) 219-71-80
Сопровождающий на объекте: Щуклина Инесса Александровна (1983479) +7 (951) 219-71-</t>
  </si>
  <si>
    <t>https://disk.yandex.ru/d/KfEM5sCrrbPH0Q</t>
  </si>
  <si>
    <t>СРБ-4244-66</t>
  </si>
  <si>
    <t xml:space="preserve"> г. Тула, ул. Коминтерна, 31, 2 этаж, каб. 2.06.20</t>
  </si>
  <si>
    <t>Заказчик: Рублёва Юлия Сергеевна +7-920-766-3686
Сопровождающий на объекте: СБС, Дорошин Станислав Вячеславович 89807210072</t>
  </si>
  <si>
    <t>Создать  порты  СКС.  На  2  эт.  в  каб  2.06.20  необходимо  дополнительно  создать  2  информационные  розетки СКС для подключения сетевых устройств.</t>
  </si>
  <si>
    <t>https://disk.yandex.ru/d/dqV2mTOEfOdu8w</t>
  </si>
  <si>
    <t xml:space="preserve"> СИБ-3355-131 </t>
  </si>
  <si>
    <t>0541</t>
  </si>
  <si>
    <t>с  Зятькова  Речка  ул  Юбилейная  16  1-ый  этаж  Клиентский  зал по обслуживанию ФЛ/ЮЛ -1</t>
  </si>
  <si>
    <t>Заказчик: Ермакова Елена Александровна (1798203) +7 (905) 926-50-58
Сопровождающий на объекте: Ермакова Елена Александровна (1798203) +7 (905) 926-50-58</t>
  </si>
  <si>
    <t>https://disk.yandex.ru/d/-o84SY5q4RfozQ</t>
  </si>
  <si>
    <t>СИБ-3355-143</t>
  </si>
  <si>
    <t>Заказчик: Минаева Ирина Александровна
Сопровождающий на объекте: Негородова Анна Викторовна +7-913-366-4591</t>
  </si>
  <si>
    <t xml:space="preserve"> с Быстрянка пер Мартовский 6</t>
  </si>
  <si>
    <t>Требуется монтаж 1 порта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</si>
  <si>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https://disk.yandex.ru/d/bL3KHi9guPZ4jg</t>
  </si>
  <si>
    <t>СИБ-3355-144</t>
  </si>
  <si>
    <t>СИБ-3355-166</t>
  </si>
  <si>
    <t>с Ельцовка ул им Рыжакова 22 1-ый этаж Клиентский зал по
обслуживанию ФЛ/ЮЛ -103-104</t>
  </si>
  <si>
    <t>Заказчик: Володина Ольга Сергеевна (1218377) +7 (929) 396-05-18
Сопровождающий на объекте: Володина Ольга Сергеевна (1218377) +7 (929) 396-05-18</t>
  </si>
  <si>
    <t>https://disk.yandex.ru/d/IisRwDyZ1ga3cA</t>
  </si>
  <si>
    <t>с  Курья  ул  Центральная  влд84б  1-ый  этаж  Клиентский  зал  по обслуживанию ФЛ/ЮЛ - 0</t>
  </si>
  <si>
    <t>Заказчик: Зубова Елена Борисовна (356906) +7 (906) 962-12-73
Сопровождающий на объекте: Зубова Елена Борисовна (356906) +7 (906) 962-12-73</t>
  </si>
  <si>
    <t>Требуется монтаж &lt; 6 &gt;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</si>
  <si>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https://disk.yandex.ru/d/cl8xSyNFgfJwNg</t>
  </si>
  <si>
    <t>СИБ-3355-145</t>
  </si>
  <si>
    <t>СИБ-3355-155</t>
  </si>
  <si>
    <t>0658</t>
  </si>
  <si>
    <t xml:space="preserve"> п  Октябрьский  ул  Советская  7  1-ый  этаж  Клиентский  зал  по
обслуживанию ФЛ/ЮЛ -1</t>
  </si>
  <si>
    <t>Заказчик: Платоненкова Жанна Николаевна (1871156) +7 (933) 310-34-47
Сопровождающий на объекте: Платоненкова Жанна Николаевна (1871156) +7 (933) 310-34-47</t>
  </si>
  <si>
    <t>https://disk.yandex.ru/d/5C57X-OaBgN5Ew</t>
  </si>
  <si>
    <t>СИБ-3355-149</t>
  </si>
  <si>
    <t>с Краснодарское ул  Новая 22  1-ый  этаж Клиентский  зал по
обслуживанию ФЛ/ЮЛ -1</t>
  </si>
  <si>
    <t>Заказчик: Щербинина Наталья Алексеевна (343100) +7 (963) 517-04-29
Сопровождающий на объекте: Щербинина Наталья Алексеевна (343100) +7 (963) 517-04-29</t>
  </si>
  <si>
    <t>https://disk.yandex.ru/d/9LWD_aO6mzHyVA</t>
  </si>
  <si>
    <t>СИБ-3355-132</t>
  </si>
  <si>
    <t xml:space="preserve"> с  Екатерининское  ул  Титова  49  1-ый  этаж  Клиентский  зал  по
обслуживанию ФЛ/ЮЛ -1</t>
  </si>
  <si>
    <t>Заказчик: Черномазова Ольга Сергеевна +7 (963) 577-72-88
Сопровождающий на объекте: Черномазова Ольга Сергеевна +7 (963) 577-72-88</t>
  </si>
  <si>
    <t>https://disk.yandex.ru/d/snLvNF9we9XCrw</t>
  </si>
  <si>
    <t>СИБ-3355-151</t>
  </si>
  <si>
    <t>0339</t>
  </si>
  <si>
    <t>Заказчик: Фоминская Наталья Ивановна (348684) +7 (906) 940-48-89
Сопровождающий на объекте: Фоминская Наталья Ивановна (348684) +7 (906) 940-48-89</t>
  </si>
  <si>
    <t>с Буланиха ул Советская 38 1-ый этаж Клиентский зал по
обслуживанию ФЛ/ЮЛ -1</t>
  </si>
  <si>
    <t>https://disk.yandex.ru/d/iCso1ac4vNdGmg</t>
  </si>
  <si>
    <t>СИБ-3355-191</t>
  </si>
  <si>
    <t xml:space="preserve"> с Солтон ул Молодежная влд50 1-ый этаж Сервисная зона
обслуживания банкоматов -102</t>
  </si>
  <si>
    <t>Заказчик: Константинов Сергей Александрович +7-903-949-9102
Сопровождающий на объекте: Денисова Наталья Владимировна +7-923-723-6965</t>
  </si>
  <si>
    <t>Создать порты СКС. 3 розетки для приборов охраны (Сервисная зона УС).</t>
  </si>
  <si>
    <t>https://disk.yandex.ru/d/A_VFHxttY_2FQw</t>
  </si>
  <si>
    <t>СИБ-3355-162</t>
  </si>
  <si>
    <t>0738</t>
  </si>
  <si>
    <t xml:space="preserve"> с  Заводское  ул  50  лет  Октября  влдіа  1-ый  этаж  Клиентский  зал по обслуживанию ФЛ/ЮЛ -1</t>
  </si>
  <si>
    <t>Заказчик: Черемисина Ольга Валерьевна (340405) +7 (929) 327-91-08
Сопровождающий на объекте: Черемисина Ольга Валерьевна (340405) +7 (929) 327-91-08</t>
  </si>
  <si>
    <t>https://disk.yandex.ru/d/DBhkspOMLfX0yA</t>
  </si>
  <si>
    <t>СИБ-3821-132</t>
  </si>
  <si>
    <t xml:space="preserve">СИБ-3357-22 </t>
  </si>
  <si>
    <t>с  Первомайское  ул  Ленина  двлд4А  1-ый  этаж  Клиентский  зал  по обслуживанию ФЛ/ЮЛ -1</t>
  </si>
  <si>
    <t>Заказчик: Видимая Галина Петровна (276153) +7 (983) 195-04-40
Сопровождающий на объекте: Видимая Галина Петровна (276153) +7 (983) 195-04-40</t>
  </si>
  <si>
    <t>Требуется монтаж &lt; 3 &gt;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</si>
  <si>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https://disk.yandex.ru/d/pkLv7PT8nQQYOw</t>
  </si>
  <si>
    <t xml:space="preserve">СИБ-3355-157 </t>
  </si>
  <si>
    <t xml:space="preserve"> с  Кашино  ул  Октябрьская  53  1-ый  этаж Клиентский  зал по
обслуживанию ФЛ/ЮЛ - 4</t>
  </si>
  <si>
    <t>Заказчик: Ворнавских Ирина Викторовна (1926744) +7 (923) 747-40-51
Сопровождающий на объекте: Ворнавских Ирина Викторовна (1926744) +7 (923) 747-40-51</t>
  </si>
  <si>
    <t>https://disk.yandex.ru/d/lEJ-myVccLBNVw</t>
  </si>
  <si>
    <t xml:space="preserve"> с Куяган ул Октябрьская зд7а</t>
  </si>
  <si>
    <t>Заказчик: Андреева Светлана Сергеевна +7 (992) 134-25-57
Сопровождающий на объекте: Андреева Светлана Сергеевна +7 (992) 134-25-57</t>
  </si>
  <si>
    <t>https://disk.yandex.ru/d/xYlHDAHCHj8M8w</t>
  </si>
  <si>
    <t>СИБ-3355-165</t>
  </si>
  <si>
    <t>с  Алтайское  ул  Ключевая  влд45а  1-ый  этаж  Сервисная  зона
обслуживания банкоматов - 0</t>
  </si>
  <si>
    <t>Заказчик: Минаева Ирина Александровна +7-980-112-0163
Сопровождающий на объекте: Штейнбрехер Алеся Юрьевна +7-962-797-5013</t>
  </si>
  <si>
    <t>Создать порты СКС. 3 кабеля завести в верхние кабинеты УС, 1 розетку в сервисную зону УС</t>
  </si>
  <si>
    <t>https://disk.yandex.ru/d/oKlG6o9YdU91aQ</t>
  </si>
  <si>
    <t>СИБ-3355-170</t>
  </si>
  <si>
    <t>с Бураново ул Ерушева 17 1-ый этаж Клиентский зал по
обслуживанию ФЛ/ЮЛ -1/1</t>
  </si>
  <si>
    <t>Заказчик: Скосырева Евгения Григорьевна (2027415) +7 (961) 984-80-61
Сопровождающий на объекте: Скосырева Евгения Григорьевна (2027415) +7 (96Г) 984-80-61</t>
  </si>
  <si>
    <t>Требуется  монтаж  1  порта  СКС.  Монтаж  розеток  Mosaic45  в  кабель-канале  &gt;80x50  мм,  линию  вести  за фальш-потолком — в гофре. Нумерация порта: 5. Маркировка печатным способом</t>
  </si>
  <si>
    <t>https://disk.yandex.ru/d/XR6b7LQ_8l66wQ</t>
  </si>
  <si>
    <t>СИБ-3357-44</t>
  </si>
  <si>
    <t>00024</t>
  </si>
  <si>
    <t>г  Абакан  пр-кт  Дружбы  Народов  2а  1-ый  этаж  Клиентский  зал по обслуживанию ФЛ/ЮЛ -1</t>
  </si>
  <si>
    <t>Заказчик: Граблевский Евгений Владимирович (279696) +7 (913) 031-72-39
Сопровождающий на объекте: Щегольков Александр Васильевич, +7(983)199-51-21</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</si>
  <si>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ФИ[Граблевский Евгений Владимирович ] Телефон[+7
913 031-72-39]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t>
  </si>
  <si>
    <t>https://disk.yandex.ru/d/_cQLn1HkigU_Wg</t>
  </si>
  <si>
    <t>СИБ-3355-159</t>
  </si>
  <si>
    <t>Заказчик: Гавшина Елена Александровна +7 (960) 959-46-80
Сопровождающий на объекте: Гавшина Елена Александровна +7 (960) 959-46-80</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</si>
  <si>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порта(ов):СМ-1. Маркировка печатным способом</t>
  </si>
  <si>
    <t>https://disk.yandex.ru/d/jrkJh1pmEx5Ogw</t>
  </si>
  <si>
    <t>СИБ-3357-21</t>
  </si>
  <si>
    <t>рп Вершина Тёп ул Советская 25 1-ый этаж Кабинет - 1</t>
  </si>
  <si>
    <t>Заказчик: Кребс Светлана Сергеевна (1949424) +7 (902) 013-94-93
Сопровождающий на объекте: Кребс Светлана Сергеевна (1949424) +7 (902) 013-94-93</t>
  </si>
  <si>
    <t>https://disk.yandex.ru/d/rYe9O96xnDo14g</t>
  </si>
  <si>
    <t>СИБ-3355-187</t>
  </si>
  <si>
    <t xml:space="preserve"> г  Барнаул  тракт  Павловский  132  1-ый  этаж  Клиентский  зал  по обслуживанию ФЛ/ЮЛ -103</t>
  </si>
  <si>
    <t>Заказчик: Муншайн Елена Сергеевна (1128766) +7 (961) 240-30-44
Сопровождающий на объекте: Муншайн Елена Сергеевна (1128766) +7 (961) 240-30-44</t>
  </si>
  <si>
    <t>https://disk.yandex.ru/d/7MAUWXFB3jM9cg</t>
  </si>
  <si>
    <t>СИБ-3357-42</t>
  </si>
  <si>
    <t xml:space="preserve"> г Абакан ул Чертыгашева 102 1-ый этаж Кроссовая (для
размещения оборудования связи) - 30</t>
  </si>
  <si>
    <t>Заказчик: Граблевский Евгений Владимирович (279696) +7 (913) 031-72-39
Сопровождающий на объекте: Щегольков Александр Васильевич, +7(983)199-51-21
Комментарий:</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</si>
  <si>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</si>
  <si>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https://disk.yandex.ru/d/b9yfmGpqZZFwWw</t>
  </si>
  <si>
    <t>СИБ-3355-130</t>
  </si>
  <si>
    <t xml:space="preserve"> с  Свердловское  ул Гагарина  57  1-ый  этаж Клиентский  зал по
обслуживанию ФЛ/ЮЛ -1</t>
  </si>
  <si>
    <t>Заказчик: Подленко Светлана Васильевна +7 (962) 816-76-39
Сопровождающий на объекте: Подленко Светлана Васильевна +7 (962) 816-76-39</t>
  </si>
  <si>
    <t>https://disk.yandex.ru/d/PkzYEuP_G_22TA</t>
  </si>
  <si>
    <t>СИБ-3355-183</t>
  </si>
  <si>
    <t>г Барнаул пр-кт Красноармейский влд58а/1</t>
  </si>
  <si>
    <t>Заказчик: Фефелова Татьяна Дмитриевна +7 (913)246-67-64
Сопровождающий на объекте: Фефелова Татьяна Дмитриевна +7 (913) 246-67-64</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</si>
  <si>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порта(ов):1. Маркировка печатным способом.</t>
  </si>
  <si>
    <t>https://disk.yandex.ru/d/RA3crI_h1AJF5A</t>
  </si>
  <si>
    <t>СИБ-3355-161</t>
  </si>
  <si>
    <t xml:space="preserve"> с Зеркалы ул Центр Села 4 1-ый этаж Клиентский зал по
обслуживанию ФЛ/ЮЛ -1</t>
  </si>
  <si>
    <t>Заказчик: Киреева Татьяна Николаевна (1949590) +7 (962) 821-39-43
Сопровождающий на объекте: Киреева Татьяна Николаевна (1949590) +7 (962) 821-39-43</t>
  </si>
  <si>
    <t>https://disk.yandex.ru/d/unA8_YuTmLAhzg</t>
  </si>
  <si>
    <t>СИБ-3355-160</t>
  </si>
  <si>
    <t xml:space="preserve"> г Бийск ул Советская 219 1-ый этаж Клиентский зал по
обслуживанию ФЛ/ЮЛ - 02-07,09-11,13-16</t>
  </si>
  <si>
    <t>Заказчик: Бондаренко Марина Петровна (349264) +7 (960) 943-32-44
Сопровождающий на объекте: Бондаренко Марина Петровна (349264) +7 (960) 943-32-44</t>
  </si>
  <si>
    <t>https://disk.yandex.ru/d/psS61on3A5Jzrg</t>
  </si>
  <si>
    <t>СИБ-3355-135</t>
  </si>
  <si>
    <t>с Советское ул Ленина влд89 Этаж: 1-ый этаж</t>
  </si>
  <si>
    <t>Заказчик: Герасимов Дмитрий Владимирович +7 (983) 350-01-42
Сопровождающий на объекте: Герасимов Дмитрий Владимирович +7 (983) 350-01-42</t>
  </si>
  <si>
    <t>https://disk.yandex.ru/d/E_66NzLqktKqLg</t>
  </si>
  <si>
    <t>Демонтаж с последующем монтажом СКС в пределах помещения (порт): 40 шт.</t>
  </si>
  <si>
    <t>СИБ-3355-156</t>
  </si>
  <si>
    <t>с Солоновка ул Ленина 8 1-ый этаж Клиентский зал по
обслуживанию ФЛ/ЮЛ - 02</t>
  </si>
  <si>
    <t>Заказчик: Бондарева Ольга Сергеевна +7-926-195-8046
Сопровождающий на объекте: Кононенко Виктория Викторовна (1160183) +7 (962) 795-83-11</t>
  </si>
  <si>
    <t>https://disk.yandex.ru/d/WUWppqyo7IsiBA</t>
  </si>
  <si>
    <t>СИБ-3355-163</t>
  </si>
  <si>
    <t>0715</t>
  </si>
  <si>
    <t>с Староалейское ул Октябрьская влд39А</t>
  </si>
  <si>
    <t>Заказчик: Юст Артем Александрович +7 (913) 249-84-44
Сопровождающий на объекте: Юст Артем Александрович +7 (913) 249-84-44</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</si>
  <si>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порта(ов):СМ1. Маркировка печатным способом</t>
  </si>
  <si>
    <t>https://disk.yandex.ru/d/e9qxBpidq11tng</t>
  </si>
  <si>
    <t>СИБ-3355-164</t>
  </si>
  <si>
    <t>СИБ-3355-134</t>
  </si>
  <si>
    <t xml:space="preserve"> с Петропавловское ул Ленина влд81</t>
  </si>
  <si>
    <t>Заказчик: Максименко Алена Александровна +7-905-985-3002
Сопровождающий на объекте: Максименко Алена Александровна +7-905-985-3002</t>
  </si>
  <si>
    <t>Требуется монтаж 5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 11, 12, 13, 14, 15 Маркировка печатным способом</t>
  </si>
  <si>
    <t>https://disk.yandex.ru/d/Ajx92Dx-OzP5tA</t>
  </si>
  <si>
    <t>СИБ-3355-147</t>
  </si>
  <si>
    <t xml:space="preserve"> с Самсоново ул Ленина 17 1-ый этаж Клиентский зал по
обслуживанию ФЛ/ЮЛ - 4</t>
  </si>
  <si>
    <t>Заказчик: Бондарева Ольга Сергеевна +7-926-195-8046
Сопровождающий на объекте: Костина Александра Сергеевна (901557) +7 (983) 356-13-58</t>
  </si>
  <si>
    <t>https://disk.yandex.ru/d/lNBhSCVNmryCGA</t>
  </si>
  <si>
    <t>СИБ-3355-148</t>
  </si>
  <si>
    <t>СИБ-3355-194</t>
  </si>
  <si>
    <t>с Ключи ул Центральная 14</t>
  </si>
  <si>
    <t>Заказчик: Очаковский Владимир Иванович
Сопровождающий на объекте: Гидер Денис Робертович, +7(913)080-46-71</t>
  </si>
  <si>
    <t>#ТСО #0беспечить_к_(30.03.2026) #Количество_портов: (1) Для подключения охранной сигнализации черезстенного банкомата №60196443 к ЛВС, требуется организовать сетевую розетку в помещении сервисной зоны этого УС. Розетку нужно расположить на стене справа от банкомата, на уровне
расположения УС.</t>
  </si>
  <si>
    <t>https://disk.yandex.ru/d/_no2R1crrUkhJQ</t>
  </si>
  <si>
    <t>СИБ-3355-146</t>
  </si>
  <si>
    <t>0625</t>
  </si>
  <si>
    <t>с  Романово  ул  Советская  влд40  1-ый  этаж Клиентский зал по
обслуживанию ФЛ/ЮЛ - 0</t>
  </si>
  <si>
    <t>Заказчик: Бондарева Ольга Сергеевна +7-926-195-8046
Сопровождающий на объекте: Гончарова Ирина Анатольевна (355849) +7 (960) 964-34-01</t>
  </si>
  <si>
    <t>https://disk.yandex.ru/d/YXGtzSPeZd4hlw</t>
  </si>
  <si>
    <t>СИБ-3355-173</t>
  </si>
  <si>
    <t>с  Быстрый  Исток  ул  Ленина  влд54а  1-ый  этаж  Сервисная  зона обслуживания банкоматов -117</t>
  </si>
  <si>
    <t>Заказчик: Минаева Ирина Александровна
Сопровождающий на объекте: Клат Ольга Александровна +7-923-722-9857</t>
  </si>
  <si>
    <t>Создать порты СКС. охранный прибор УС</t>
  </si>
  <si>
    <t>https://disk.yandex.ru/d/N27RuJnAbt87JQ</t>
  </si>
  <si>
    <t xml:space="preserve"> с Огни ул Партизанская 42 1-ый этаж Клиентский зал по
обслуживанию ФЛ/ЮЛ -1</t>
  </si>
  <si>
    <t>Заказчик: Бондарева Ольга Сергеевна +7-926-195-8046
Сопровождающий на объекте: Глотова Светлана Александровна (1998055) +7 (929) 323-20-62</t>
  </si>
  <si>
    <t>https://disk.yandex.ru/d/3nSp7d7vknN1RQ</t>
  </si>
  <si>
    <t>СИБ-3355-133</t>
  </si>
  <si>
    <t>00396</t>
  </si>
  <si>
    <t xml:space="preserve"> с Аллак ул Тамбовская влд4</t>
  </si>
  <si>
    <t>Заказчик: Калугина Вера Анатольевна +7 (923) 560-73-31
Сопровождающий на объекте: Калугина Вера Анатольевна +7 (923) 560-73-31</t>
  </si>
  <si>
    <t>Требуется монтаж 4 СКС-портов для подключения счетно-сортировальных машин (ССМ). Монтаж розеток Mosaic45 в кабель-канале &gt;80*50 мм, линию вести за фальш-потолком — в гофре. Маркировка печатным способом</t>
  </si>
  <si>
    <t>https://disk.yandex.ru/d/VAfBBLf8llWhRQ</t>
  </si>
  <si>
    <t>СИБ-3355-189</t>
  </si>
  <si>
    <t>Заказчик: Бондаренко Марина Петровна
Сопровождающий на объекте: Демаков Виталий Владимирович, +7(913)360-02-04</t>
  </si>
  <si>
    <t xml:space="preserve"> г Бийск ул Владимира Ленина 244</t>
  </si>
  <si>
    <t>порты  для  подключения  охранной  сигнализации  в  УС  порта  перед  выходом  в  ЗСО  для  подключения генератора тумана и прибора автоЗСО</t>
  </si>
  <si>
    <t>https://disk.yandex.ru/d/0a1K4ofePGPrNA</t>
  </si>
  <si>
    <t>СИБ-3355-153</t>
  </si>
  <si>
    <t>00340</t>
  </si>
  <si>
    <t xml:space="preserve"> с Соколово ул Советская 906</t>
  </si>
  <si>
    <t>Заказчик: Шнар Ирина Викторовна +7 (961) 986-82-32
Сопровождающий на объекте: Шнар Ирина Викторовна +7 (961) 986-82-32</t>
  </si>
  <si>
    <t>https://disk.yandex.ru/d/dCCtO49JuRe8Pw</t>
  </si>
  <si>
    <t>СИБ-3355-154</t>
  </si>
  <si>
    <t>с Урлапово ул 30 лет Победы 24 1-ый этаж Клиентский зал по обслуживанию ФЛ/ЮЛ -1</t>
  </si>
  <si>
    <t>Заказчик: Мащенко Елена Сергеевна (2199336) +7 (961) 985-47-17
Сопровождающий на объекте: Мащенко Елена Сергеевна (2199336) +7 (961) 985-47-17</t>
  </si>
  <si>
    <t>https://disk.yandex.ru/d/CjHTdqn3VUm5cQ</t>
  </si>
  <si>
    <t>СИБ-3355-152</t>
  </si>
  <si>
    <t>Заказчик: Минаева Ирина Александровна +7 (980) 112-01-63
Сопровождающий на объекте: Минаева Ирина Александровна +7 (980) 112-01-63</t>
  </si>
  <si>
    <t>Создать порты СКС. охранную сигнализацию УС в ВИП ВСП подключить к СКС Банка</t>
  </si>
  <si>
    <t>https://disk.yandex.ru/d/wix0K7Nv6Pxcdg</t>
  </si>
  <si>
    <t>СИБ-3357-20</t>
  </si>
  <si>
    <t>рп Бискамжа ул Ешмекова 19</t>
  </si>
  <si>
    <t>Заказчик: Кребс Светлана Сергеевна +7 (902) 013-94-93
Сопровождающий на объекте: Кребс Светлана Сергеевна +7 (902) 013-94-93</t>
  </si>
  <si>
    <t>Требуется  монтаж  1  порта  СКС.  Монтаж  розеток  Mosaic45  в  кабель-канале  &gt;80x50  мм,  линию  вести  за фальш-потолком — в гофре. Нумерация порта: 4-1. Маркировка печатным способом</t>
  </si>
  <si>
    <t>https://disk.yandex.ru/d/Q_y4wLWnZIY9DQ</t>
  </si>
  <si>
    <t>СИБ-3357-33</t>
  </si>
  <si>
    <t>г Абакан ул Пушкина 50 1-ый этаж Клиентский зал по
обслуживанию ФЛ/ЮЛ - 1</t>
  </si>
  <si>
    <t>Заказчик: Калягина Анна Михайловна +7 (953) 255-52-42
Сопровождающий на объекте: Рязанцева Елена Викторовна +7-983-199-5078</t>
  </si>
  <si>
    <t>Создать порты СКС. #ТСО. Необходимо дооснастить сетевыми портами СКС . #Количество_портов 3. 
Розетки установить за фальш-потолком ЗСО, затем патч-корд протянуть в ЗСО, вывести снизу-сзади УС, оставить запас кабеля в 3 м. на каждый УС 1 УС в ЗСО установлен 1 банкомат. 2 розетки установить в за потолком в клиентском зале, затем патч-корд в кол-ве 2 шт. вывести снизу-сзади УС, оставить запас кабеля в Зм. для каждого банкомата установленного внутри в ВСП. #Обеспечить_к 30.09.26</t>
  </si>
  <si>
    <t>https://disk.yandex.ru/d/1OPdKHrW3Zrvhw</t>
  </si>
  <si>
    <t>https://disk.yandex.ru/d/J0Y7v3Qhs22o0w</t>
  </si>
  <si>
    <t>СИБ-3355-150</t>
  </si>
  <si>
    <t>00300</t>
  </si>
  <si>
    <t xml:space="preserve"> с Костин Лог ул Солнечная 8</t>
  </si>
  <si>
    <t>Заказчик: Загайнова Алина Олеговна +7 (983) 554-22-71
Сопровождающий на объекте: Загайнова Алина Олеговна +7 (983) 554-22-71</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</si>
  <si>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порта(ов):1.5. Маркировка печатным способом</t>
  </si>
  <si>
    <t>СИБ-3355-167</t>
  </si>
  <si>
    <t>00458</t>
  </si>
  <si>
    <t xml:space="preserve"> с Калмыцкие Мысы ул Трактовая зд8</t>
  </si>
  <si>
    <t>Заказчик: Альт Виктория Алексеевна (2151073) +7 (903) 948-53-70
Сопровождающий на объекте: Альт Виктория Алексеевна (2151073) +7 (903) 948-53-70</t>
  </si>
  <si>
    <t>Требуется монтаж 4 СКС-порта(ов) для подключения счетно-сортировальных машин (ССМ). Монтаж розеток Mosaic45 в кабель-канале &gt;80x50 мм, линию вести за фальш-потолком — в гофре. Маркировка печатным способом</t>
  </si>
  <si>
    <t>https://disk.yandex.ru/d/YLKaf_AJV0y4Yw</t>
  </si>
  <si>
    <t>Заказчик: Минаева Ирина Александровна
Сопровождающий на объекте: Максименко Алена Александровна +7-905-985-3002</t>
  </si>
  <si>
    <t>Требуется монтаж 1 порта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t>
  </si>
  <si>
    <t>https://disk.yandex.ru/d/Y1_oziT6HuG03Q</t>
  </si>
  <si>
    <t>СИБ-3357-45</t>
  </si>
  <si>
    <t xml:space="preserve"> г Абакан ул Стофато 12А 1-ый этаж Клиентский зал по
обслуживанию ФЛ/ЮЛ -1</t>
  </si>
  <si>
    <t>https://disk.yandex.ru/d/GKI3j62glc3T-A</t>
  </si>
  <si>
    <t xml:space="preserve">Томск 50005273351 от 20.03.2025 </t>
  </si>
  <si>
    <t>СИБ-3357-46</t>
  </si>
  <si>
    <t>СИБ-3351-33</t>
  </si>
  <si>
    <t>г Колпашево ул Победы 10/1 1-ый этаж Кабинет - 2.1</t>
  </si>
  <si>
    <t>Заказчик: Медведева Лариса Александровна (1000856) +7 (913) 818-49-20
Сопровождающий на объекте: Медведева Лариса Александровна (1000856) +7 (913) 818-49-20</t>
  </si>
  <si>
    <t>https://disk.yandex.ru/d/OZnqKIwo3MgDng</t>
  </si>
  <si>
    <t>СИБ-3351-41</t>
  </si>
  <si>
    <t>г  Северск  пр-кт  Коммунистический  38  1-ый  этаж  Клиентский зал по обслуживанию ФЛ/ЮЛ -1</t>
  </si>
  <si>
    <t>Заказчик: Салихов Марсель Расимьянович (1525373) +7 (961) 888-29-99
Сопровождающий на объекте: Орлов Константин Владимирович, +7(913)813-84-97</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</si>
  <si>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[Салихов Марсель Расимьянович] Телефон[+7-961-888-2999]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</si>
  <si>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https://disk.yandex.ru/d/MftBT1MJPPeIcg</t>
  </si>
  <si>
    <t>СИБ-3351-42</t>
  </si>
  <si>
    <t>Заказчик: Калягина Анна Михайловна +7-953-255-5242
Сопровождающий на объекте: Бутонаева Ольга Геннадьевна +7-913-054-7252</t>
  </si>
  <si>
    <t># ТСО В связи с договоренностью ЦА, необходимо протянуть патч-корды до УС установленных в ЗСО в кол-ве 2 шт. от розеток установленных в клиентском зале на границе с ЗСО, вывести снизу сзади оставить запас кабеля Зм. для каждого банкомата</t>
  </si>
  <si>
    <t>https://disk.yandex.ru/d/3eGxH8k3AS0k5w</t>
  </si>
  <si>
    <t>СИБ-3351-43</t>
  </si>
  <si>
    <t xml:space="preserve"> с  Моряковский  Затон  ул  Ленина  15  1-ый  этаж  Клиентский  зал по обслуживанию ФЛ/ЮЛ -1.1</t>
  </si>
  <si>
    <t>Заказчик: Бояркина Татьяна Анатольевна (1898864) +7 (913) 876-26-73
Сопровождающий на объекте: Бояркина Татьяна Анатольевна (1898864) +7 (913) 876-26-73</t>
  </si>
  <si>
    <t>https://disk.yandex.ru/d/xWKvS5PpM7VbZQ</t>
  </si>
  <si>
    <t>СИБ-3351-44</t>
  </si>
  <si>
    <t>СИБ-3351-39</t>
  </si>
  <si>
    <t xml:space="preserve"> г Томск п Светлый нет 29 1-ый этаж Клиентский зал по
обслуживанию ФЛ/ЮЛ -1</t>
  </si>
  <si>
    <t>Заказчик: Любимова Елена Азариевна (348136) +7 (900) 921-85-30
Сопровождающий на объекте: Любимова Елена Азариевна (348136) +7 (900) 921-85-30</t>
  </si>
  <si>
    <t>https://disk.yandex.ru/d/tnTTPurequScdg</t>
  </si>
  <si>
    <t xml:space="preserve">  г  Томск  пер  Николая  Островского  4  1-ый  этаж  Клиентский  зал по обслуживанию ФЛ/ЮЛ -1</t>
  </si>
  <si>
    <t>Заказчик: Коломина Светлана Леонидовна (356255) +7 (903) 953-61-79
Сопровождающий на объекте: Коломина Светлана Леонидовна (356255) +7 (903) 953-61-79</t>
  </si>
  <si>
    <t>https://disk.yandex.ru/d/vYp_PfHTjmVvaw</t>
  </si>
  <si>
    <t>СИБ-3356-103</t>
  </si>
  <si>
    <t xml:space="preserve"> г Минусинск гп Зеленый Бор ул Журавлева 2 1-ый этаж
Клиентский зал по обслуживанию ФЛ/ЮЛ - 1</t>
  </si>
  <si>
    <t>Заказчик: Коваль Светлана Леонидовна (2126283) +7 (923) 335-00-29
Сопровождающий на объекте: Коваль Светлана Леонидовна (2126283) +7 (923) 335-00-29</t>
  </si>
  <si>
    <t>https://disk.yandex.ru/d/HAjj1t2767p0mA</t>
  </si>
  <si>
    <t>СИБ-3356-98</t>
  </si>
  <si>
    <t xml:space="preserve"> п Ангарский ул Ленина 3 1-ый этаж Клиентский зал по
обслуживанию ФЛ/ЮЛ -1</t>
  </si>
  <si>
    <t>Заказчик: Новгородская Евгения Владимировна +7 (923) 314-17-92
Сопровождающий на объекте: Новгородская Евгения Владимировна +7 (923) 314-17-92</t>
  </si>
  <si>
    <t>https://disk.yandex.ru/d/NX9SE-jlRqN5qA</t>
  </si>
  <si>
    <t>СИБ-3356-115</t>
  </si>
  <si>
    <t>г Железногорск пр-кт Курчатова 48 1-ый этаж Клиентский зал по обслуживанию ФЛ/ЮЛ -1</t>
  </si>
  <si>
    <t>Заказчик: Шашенко Светлана Геннадьевна (267422) +7 (913 ) 031-79-24
Сопровождающий на объекте: Шашенко Светлана Геннадьевна (267422) +7 (913) 031-79-24</t>
  </si>
  <si>
    <t>https://disk.yandex.ru/d/9ywZ61H9znPBFg</t>
  </si>
  <si>
    <t>СИБ-3356-120</t>
  </si>
  <si>
    <t>00064</t>
  </si>
  <si>
    <t>г Красноярск ул 9 Мая 24 1-ый этаж Помещение для
ИБП(источник бесперебойного питания) -19</t>
  </si>
  <si>
    <t>Заказчик: Граблевский Евгений Владимирович (279696) +7 (913) 031-72-39
Сопровождающий на объекте: Коробейников Сергей Александрович, +7(913)031-79-07</t>
  </si>
  <si>
    <t>https://disk.yandex.ru/d/RvWJ2ebn3C1Yrg</t>
  </si>
  <si>
    <t>г Томск пр-кт Ленина 44 1-ый этаж Электрощитовая - 65</t>
  </si>
  <si>
    <t>Заказчик: Салихов Марсель Расимьянович (1525373) +7 (961) 888-29-99
Сопровождающий на объекте: Крывша Сергей Валерьевич, +7(913)112-90-36</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</si>
  <si>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[Салихов Марсель Расимьянович] Телефон[+7-961-888-2999]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</si>
  <si>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https://disk.yandex.ru/d/W3kj34TQDP_73g</t>
  </si>
  <si>
    <t>г  Бийск  ул  Владимира  Ленина зд153</t>
  </si>
  <si>
    <t>СЗБ-3313-23</t>
  </si>
  <si>
    <t>СИБ-3351-45</t>
  </si>
  <si>
    <t xml:space="preserve"> г Томск ул Сергея Лазо 36 1-ый этаж Клиентский зал по
обслуживанию ФЛ/ЮЛ -1</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</si>
  <si>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[Салихов Марсель Расимьянович] Телефон[+7-961-888-2999]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</si>
  <si>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https://disk.yandex.ru/d/a_NYDnLzhl2MVw</t>
  </si>
  <si>
    <t>СИБ-3357-38</t>
  </si>
  <si>
    <t xml:space="preserve"> с Боград ул Советская 116 1-ый этаж Зона самообслуживания -1.1</t>
  </si>
  <si>
    <t>Заказчик: Калягина Анна Михайловна +7-953-255-5242
Сопровождающий на объекте: Кунстман Светлана Леонидовна +7-923-020-5856</t>
  </si>
  <si>
    <t>https://disk.yandex.ru/d/HNY53ssJS5nWfQ</t>
  </si>
  <si>
    <t>СИБ-3357-37</t>
  </si>
  <si>
    <t xml:space="preserve"> с Копьево ул Ленина 12/1 1-ый этаж Клиентский зал по
обслуживанию ФЛ/ЮЛ -1</t>
  </si>
  <si>
    <t>Заказчик: Калягина Анна Михайловна +7-953-255-5242
Сопровождающий на объекте: Андронова Вера Сергеевна +7-923-397-4959</t>
  </si>
  <si>
    <t>Создать порты СКС. #ТСО. Необходимо дооснастить сетевыми портами СКС . #Количество_портов
1.  розетку  установить  за  фальш-потолком  в  зоне  транзакта,  затем  патч-корд  протянуть  до  ППКОП установленного там же. #Обеспечить_к 30.09.26</t>
  </si>
  <si>
    <t>https://disk.yandex.ru/d/EQ97CxmIvMXGBQ</t>
  </si>
  <si>
    <t>СИБ-3357-40</t>
  </si>
  <si>
    <t>с Шира ул Курортная 37 1-ый этаж Клиентский зал по
обслуживанию ФЛ/ЮЛ -1</t>
  </si>
  <si>
    <t>Заказчик: Калягина Анна Михайловна +7 (953) 255-52-42
Сопровождающий на объекте: Дорохова Ольга Евгеньевна +7-913-441-0864</t>
  </si>
  <si>
    <t>Создать порты СКС. #ТСО. Необходимо дооснастить сетевыми портами СКС . #Количество_портов 3. 2 розетки установить за фальш-потолком ЗСО, затем патч-корд протянуть в ЗСО, вывести снизу-сзади УС, оставить запас кабеля в 3 м на каждый УС (в ЗСО установлено 2 УС). 1 розетку установить в клиентском зале за фальш потолком левее входной двери #Обеспечить_к 30.09.26</t>
  </si>
  <si>
    <t>https://disk.yandex.ru/d/17rtzLvJSYU3Bw</t>
  </si>
  <si>
    <t>СИБ-3356-127</t>
  </si>
  <si>
    <t>с Агинское ул Советская 104 1-ый этаж Кабинет -1</t>
  </si>
  <si>
    <t>Заказчик: Граблевский Евгений Владимирович (279696) +7 (913) 031-72-39
Сопровождающий на объекте: Тюрина Елена Михайловна, +7(983)611-64-01</t>
  </si>
  <si>
    <t>https://disk.yandex.ru/d/5A44zXD1lliZVA</t>
  </si>
  <si>
    <t>СИБ-3356-128</t>
  </si>
  <si>
    <t>СИБ-3356-104</t>
  </si>
  <si>
    <t xml:space="preserve"> с Лебяжье ул Ленина 13 1-ый этаж Клиентский зал по
обслуживанию ФЛ/ЮЛ -1</t>
  </si>
  <si>
    <t>Заказчик: Углева Ольга Владимировна (2035771) +7 (923) 669-37-13
Сопровождающий на объекте: Углева Ольга Владимировна (2035771) +7 (923) 669-37-13</t>
  </si>
  <si>
    <t>Требуется  монтаж  1  порта  СКС.  Монтаж  розеток  Mosaic45  в  кабель-канале  &gt;80x50  мм,  линию  вести  за фальш-потолком — в гофре. Нумерация порта: ССМ1. Маркировка печатным способом</t>
  </si>
  <si>
    <t>https://disk.yandex.ru/d/BDZVYw5RYIK8wQ</t>
  </si>
  <si>
    <t>СИБ-3356-105</t>
  </si>
  <si>
    <t>СИБ-3356-94</t>
  </si>
  <si>
    <t>03337</t>
  </si>
  <si>
    <t>г Артемовск ул Ленина 17 1-ый этаж Клиентский зал по
обслуживанию ФЛ/ЮЛ -1</t>
  </si>
  <si>
    <t>Заказчик: Павлов Евгений Николаевич +7 (965) 179-54-13
Сопровождающий на объекте: Ткаченко Анна Владимировна +7-953-581-1398</t>
  </si>
  <si>
    <t>Требуется монтаж 1 СКС-порта для подключения счетно-сортировальных машин (ССМ). Монтаж розеток Mosaic45 в кабель-канале &gt;80x50 мм, линию вести за фальш-потолком — в гофре. Нумерация порта: ССМ1. Маркировка печатным способом</t>
  </si>
  <si>
    <t>https://disk.yandex.ru/d/WzcrnAW89KbWyA</t>
  </si>
  <si>
    <t>СИБ-3356-114</t>
  </si>
  <si>
    <t>00447</t>
  </si>
  <si>
    <t xml:space="preserve"> г  Канск  ул  Краснопартизанская  зд69/1стр1  1-ый  этаж
Коридор -12.1</t>
  </si>
  <si>
    <t>Заказчик: +7(913)031-72-39
Сопровождающий на объекте: Шевченко Иван Владимирович, +7(913)510-00-52</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</si>
  <si>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</si>
  <si>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https://disk.yandex.ru/d/U_xr1IU7cWbu8w</t>
  </si>
  <si>
    <t>СИБ-3356-118</t>
  </si>
  <si>
    <t>г  Бородино  ул  Маяковского  43  1-ый  этаж  Клиентский  зал  по
обслуживанию ФЛ/ЮЛ -1</t>
  </si>
  <si>
    <t>Заказчик: +7(913)031-72-39
Сопровождающий на объекте: Пелипченко Иван Иванович, +7(913)030-00-96</t>
  </si>
  <si>
    <t>https://disk.yandex.ru/d/Gq-0NgHisnfEpQ</t>
  </si>
  <si>
    <t>СИБ-3356-119</t>
  </si>
  <si>
    <t xml:space="preserve"> пгт Козулька  ул Советская 61 1-ый этаж Клиентский зал по
обслуживанию ФЛ/ЮЛ -1</t>
  </si>
  <si>
    <t>Заказчик: Мурлаева Ксения Викторовна (276136) +7 (923) 335-14-70
Сопровождающий на объекте: Мурлаева Ксения Викторовна (276136) +7 (923) 335-14-70</t>
  </si>
  <si>
    <t>Требуется  монтаж  1  порта  СКС.  Монтаж  розеток  Mosaic45  в  кабель-канале  &gt;80x50  мм,  линию  вести  за фальш-потолком — в гофре. Нумерация порта: sccm. Маркировка печатным способом</t>
  </si>
  <si>
    <t>https://disk.yandex.ru/d/rKnBtuZqbdCcHg</t>
  </si>
  <si>
    <t>СИБ-3356-116</t>
  </si>
  <si>
    <t>г  Красноярск  ул  Академика  Павлова  48  1-ый  этаж  Клиентский зал по обслуживанию ФЛ/ЮЛ - 1</t>
  </si>
  <si>
    <t>Заказчик: Граблевский Евгений Владимирович (279696) +7 (913) 031-72-39
Сопровождающий на объекте: Граблевский Евгений Владимирович (279696) +7 (913) 031-72-39</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</si>
  <si>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t>
  </si>
  <si>
    <t>https://disk.yandex.ru/d/ICEem-flIa49RA</t>
  </si>
  <si>
    <t>СИБ-3356-117</t>
  </si>
  <si>
    <t>г  Железногорск  пр-кт  Курчатова  48  1-ый  этаж  Электрощитовая  - 15</t>
  </si>
  <si>
    <t>Заказчик: +7(913)031-72-39
Сопровождающий на объекте: Борисов Александр Васильевич, +7(913)042-55-78</t>
  </si>
  <si>
    <t>https://disk.yandex.ru/d/5HB67MUNnacRsw</t>
  </si>
  <si>
    <t xml:space="preserve"> г  Красноярск  ул  Мечникова  54  1-ый  этаж  Электрощитовая  - 14</t>
  </si>
  <si>
    <t>Заказчик: Граблевский Евгений Владимирович (279696) +7 (913) 031-72-39
Сопровождающий на объекте: Яковенко Андрей Сергеевич, +7(913)033-30-82</t>
  </si>
  <si>
    <t>Андромеда В рамках проекта «Андромеда» необходим монтаж 1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</si>
  <si>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https://disk.yandex.ru/d/aykXuGrDhTURTA</t>
  </si>
  <si>
    <t>СИБ-3356-121</t>
  </si>
  <si>
    <t xml:space="preserve"> г Енисейск ул Бабкина 26 1-ый этаж Техническое помещение - 1</t>
  </si>
  <si>
    <t>Заказчик: Граблевский Евгений Владимирович (279696) +7 (913) 031-72-39
Сопровождающий на объекте: Коротких Андрей Васильевич, +7(913)830-07-52</t>
  </si>
  <si>
    <t>https://disk.yandex.ru/d/_zxxkiGn-I50Vg</t>
  </si>
  <si>
    <t>СИБ-3356-122</t>
  </si>
  <si>
    <t xml:space="preserve"> г Красноярск ул 60 лет Октября 45 1-ый этаж Клиентский зал по обслуживанию ФЛ/ЮЛ - 1</t>
  </si>
  <si>
    <t>Заказчик: Граблевский Евгений Владимирович (279696) +7 (913) 031-72-39
Сопровождающий на объекте: Никитин Виталий Анатольевич, +7(913)035-68-60
Комментарий:</t>
  </si>
  <si>
    <t>#АндромедаВ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</si>
  <si>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https://disk.yandex.ru/d/f6IjJe3V6OygdQ</t>
  </si>
  <si>
    <t>г  Красноярск  ул  Львовская  35  1-ый  этаж Клиентский  зал по
обслуживанию ФЛ/ЮЛ - 1</t>
  </si>
  <si>
    <t>Заказчик: Граблевский Евгений Владимирович (279696) +7 (913) 031-72-39
Сопровождающий на объекте: Никитин Виталий Анатольевич, +7(913)035-68-60</t>
  </si>
  <si>
    <t>https://disk.yandex.ru/d/CVGuo7E0d6ayAQ</t>
  </si>
  <si>
    <t>СИБ-3356-123</t>
  </si>
  <si>
    <t xml:space="preserve"> г  Красноярск  ул  Водопьянова  11  1-ый  этаж Клиентский  зал по
обслуживанию ФЛ/ЮЛ -1</t>
  </si>
  <si>
    <t>https://disk.yandex.ru/d/1EFNqI7cVckWVw</t>
  </si>
  <si>
    <t>СИБ-3356-124</t>
  </si>
  <si>
    <t>СИБ-3356-113</t>
  </si>
  <si>
    <t>00922</t>
  </si>
  <si>
    <t>с Казачинское ул Красноармейская 3 1-ый этаж Клиентский зал по обслуживанию ФЛ/ЮЛ -1</t>
  </si>
  <si>
    <t>Заказчик: Афанасьева Наталия Григорьевна+7 (913) 194-90-11
Сопровождающий на объекте: Афанасьева Наталия Григорьевна +7 (913) 194-90-11</t>
  </si>
  <si>
    <t>Требуется монтаж 3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порта(ов):2.1, 2.2, 2.3. Маркировка печатным способом</t>
  </si>
  <si>
    <t>https://disk.yandex.ru/d/8BIbO5_xt9_vSA</t>
  </si>
  <si>
    <t>СИБ-3356-125</t>
  </si>
  <si>
    <t>00062</t>
  </si>
  <si>
    <t xml:space="preserve"> г Красноярск ул Молокова 60</t>
  </si>
  <si>
    <t>Заказчик: Мешков Сергей Александрович +7 (913) 186-04-51
Сопровождающий на объекте: Мешков Сергей Александрович +7 (913) 186-04-51</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</si>
  <si>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гофре.Маркировка печатным способом.</t>
  </si>
  <si>
    <t>https://disk.yandex.ru/d/rDcajKHVCU3WQg</t>
  </si>
  <si>
    <t>СИБ-3356-126</t>
  </si>
  <si>
    <t>00057</t>
  </si>
  <si>
    <t>г Красноярск ул Калинина 8</t>
  </si>
  <si>
    <t>Заказчик: Поркуян Алла Сергеевна +7 (913) 190-40-05
Сопровождающий на объекте: Поркуян Алла Сергеевна +7 (913) 190-40-05</t>
  </si>
  <si>
    <t>https://disk.yandex.ru/d/qBYTwszTF6ZsuQ</t>
  </si>
  <si>
    <t>СИБ-3351-32</t>
  </si>
  <si>
    <t>с Парабель ул Советская 5 1-ый этаж Зона 24-1</t>
  </si>
  <si>
    <t>Заказчик: Букарев П. В.
Сопровождающий на объекте: Бормотова Ксения Владимировна +7-913-807-8012</t>
  </si>
  <si>
    <t>Создать порты СКС. Установка LAN модулей в банкоматах зоны самообслуживания, 2 банкомата. Требуется 2  розетки,  установка над банкоматами за потолком.  Кабель необходимо  завести в банкомат.  Предварительно проверить наличие резервной системы.</t>
  </si>
  <si>
    <t>https://disk.yandex.ru/d/59r6KBQSs92UHw</t>
  </si>
  <si>
    <t>г  Железногорск  пр-кт  Ленинградский  35  1-ый  этаж  Клиентский зал по обслуживанию ФЛ/ЮЛ - 1</t>
  </si>
  <si>
    <t>Заказчик: +7(913)031-72-39
Сопровождающий на объекте: Летов Владимир Александрович, +7(913)031-77-30</t>
  </si>
  <si>
    <t>https://disk.yandex.ru/d/fDD0c-ZNbILUQw</t>
  </si>
  <si>
    <t>СИБ-3351-31</t>
  </si>
  <si>
    <t xml:space="preserve"> г Томск пер Николая Островского 4</t>
  </si>
  <si>
    <t>Заказчик: Букарев Павел Владимирович
Сопровождающий на объекте: Коломина Светлана Леонидовна +7-903-953-6179</t>
  </si>
  <si>
    <t>https://disk.yandex.ru/d/Bdb4MEJu27UmYw</t>
  </si>
  <si>
    <t>СИБ-3351-40</t>
  </si>
  <si>
    <t>г  Томск  пр-кт  Фрунзе  90/1  1-ый  этаж Помещение  охраны (с РМ) - 2.45</t>
  </si>
  <si>
    <t>Заказчик: Полякова Анна Викторовна
Сопровождающий на объекте: Сыров Владислав Александрович, +7(913)871-31-72</t>
  </si>
  <si>
    <t>Для установки на центральном посту охраны ГОСБа арм для видеонаблюдения, необходимо скроссировать два кабеля из коммутационной(каб. 2.05) на центральный пост охраны, установить две розетки. #ТСО
#АРМ_ТСО</t>
  </si>
  <si>
    <t>https://disk.yandex.ru/d/2ep6igOasoBc2Q</t>
  </si>
  <si>
    <t>СИБ-3353-84</t>
  </si>
  <si>
    <t xml:space="preserve"> Сельское с Красные Орлы ул Центральная 11 1-ый этаж
Операционный зал - 1</t>
  </si>
  <si>
    <t>Заказчик: Крутикова Анжела Маликовна (2139255) +7 (995) 067-15-59
Сопровождающий на объекте: Крутикова Анжела Маликовна (2139255) +7 (995) 067-15-59</t>
  </si>
  <si>
    <t>Требуется монтаж &lt; 4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t>
  </si>
  <si>
    <t>https://disk.yandex.ru/d/7h85gZB7pBQpqA</t>
  </si>
  <si>
    <t>СИБ-3357-47</t>
  </si>
  <si>
    <t xml:space="preserve">#ТСО. Необходимо дооснастить сетевыми портами СКС . #Количество_портов 1. Розетки установить за фальш-потолком в зоне загрузки УС протянуть патч-корд до прибора ТСО #Обеспечить_к 30.09.26 </t>
  </si>
  <si>
    <t>https://disk.yandex.ru/d/X4Q0NjEgwtM1QQ</t>
  </si>
  <si>
    <t>СИБ-3353-90</t>
  </si>
  <si>
    <t xml:space="preserve"> г  Прокопьевск  ул  Селиванова  2  1-ый  этаж  Клиентский  зал  по обслуживанию ФЛ/ЮЛ -1.1</t>
  </si>
  <si>
    <t>Заказчик: Галкина Наталья Геннадьевна (355430) +7 (905) 079-54-61
Сопровождающий на объекте: Галкина Наталья Геннадьевна (355430) +7 (905) 079-54-61</t>
  </si>
  <si>
    <t>Требуется монтаж &lt; 2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t>
  </si>
  <si>
    <t>https://disk.yandex.ru/d/IixncH-im4TG5Q</t>
  </si>
  <si>
    <t>https://disk.yandex.ru/d/EMC9MNq39GMQWQ</t>
  </si>
  <si>
    <t>СИБ-3353-92</t>
  </si>
  <si>
    <t>с Красное ул 40 лет Октября зді 1-ый этаж Клиентский зал по обслуживанию ФЛ/ЮЛ - 3</t>
  </si>
  <si>
    <t>Заказчик: Уханова Жанна Юрьевна (851471) +7 (951) 580-00-13
Сопровождающий на объекте: Уханова Жанна Юрьевна (851471) +7 (951) 580-00-13</t>
  </si>
  <si>
    <t>https://disk.yandex.ru/d/3-Wq5RxHnCVdbg</t>
  </si>
  <si>
    <t>СИБ-3353-94</t>
  </si>
  <si>
    <t>г Новокузнецк ул 40 лет ВЛКСМ (Заводской р-н) 24А 1-ый этаж Клиентский зал по обслуживанию ФЛ/ЮЛ - 10</t>
  </si>
  <si>
    <t>Заказчик: Кочетова Ирина Александровна (350619) +7 (951) 165-51-67
Сопровождающий на объекте: Кочетова Ирина Александровна (350619) +7 (951) 165-51-67</t>
  </si>
  <si>
    <t>Требуется  монтаж  3  портов  СКС.  Монтаж  розеток  Mosaic45  в  кабель-канале  &gt;80*50  мм,  линию  вести  за фальш-потолком — в гофре. Маркировка печатным способом</t>
  </si>
  <si>
    <t>https://disk.yandex.ru/d/U6_wotT5ME8MQg</t>
  </si>
  <si>
    <t>СИБ-3353-126</t>
  </si>
  <si>
    <t>п  Полуторник  ул  Школьная  45Б  1-ый  этаж  Клиентский  зал  по обслуживанию ФЛ/ЮЛ -1</t>
  </si>
  <si>
    <t>Заказчик: Кадошникова Дарья Сергеевна (2151620) +7 (980) 616-25-53
Сопровождающий на объекте: Кадошникова Дарья Сергеевна (2151620) +7 (980) 616-25-53</t>
  </si>
  <si>
    <t>Требуется  монтаж  4  портов  СКС.  Монтаж  розеток  Mosaic45  в  кабель-канале  &gt;80*50  мм,  линию  вести  за фальш-потолком — в гофре. Нумерация порта: 1.1-1.4. Маркировка печатным способом</t>
  </si>
  <si>
    <t>https://disk.yandex.ru/d/HjStj7d_ywTGkA</t>
  </si>
  <si>
    <t>СИБ-3353-96</t>
  </si>
  <si>
    <t xml:space="preserve">  с  Костенково  ул  Центральная  1  1-ый  этаж  Операционный  зал  - 1</t>
  </si>
  <si>
    <t>Заказчик: Манакова Инна Юрьевна (356228) +7 (950) 267-24-16
Сопровождающий на объекте: Манакова Инна Юрьевна (356228) +7 (950) 267-24-16</t>
  </si>
  <si>
    <t>https://disk.yandex.ru/d/3Os4meaN4IoQAw</t>
  </si>
  <si>
    <t>СИБ-3353-78</t>
  </si>
  <si>
    <t>Заказчик: Бондарева Ольга Сергеевна +7 (913) 333-98-86
Сопровождающий на объекте: Пономаренко Оксана Владимировна +7-913-333-</t>
  </si>
  <si>
    <t xml:space="preserve"> г Таштагол ул Ленина 54 1-ый этаж Клиентский зал по
обслуживанию ФЛ/ЮЛ - 2</t>
  </si>
  <si>
    <t>https://disk.yandex.ru/d/Ng-7neYycoM6bw</t>
  </si>
  <si>
    <t xml:space="preserve">ББ-2933-45 </t>
  </si>
  <si>
    <t>с Гусиное Озеро ул Путейская ІА 1-ый этаж Рабочие места СМО (старший менеджер по обслуживанию) - 1</t>
  </si>
  <si>
    <t>Заказчик: Бондарева Ольга Сергеевна +7-926-195-8046
Сопровождающий на объекте: Колесова Дарья Юрьевна (2182684) +7 (951) 626-98-65</t>
  </si>
  <si>
    <t>https://disk.yandex.ru/d/0dRN36gstzrUPw</t>
  </si>
  <si>
    <t>ББ-2933-46</t>
  </si>
  <si>
    <t>ББ-2933-69</t>
  </si>
  <si>
    <t xml:space="preserve"> с Никольск  ул  Ленина  зд26а  1-ый  этаж  Рабочие места  СМО
(старший менеджер по обслуживанию) - 1</t>
  </si>
  <si>
    <t>Заказчик: Мальцева Надежда Сергеевна (2101882) +7 (924) 658-28-92
Сопровождающий на объекте: Мальцева Надежда Сергеевна (2101882) +7 (924) 658-28-92</t>
  </si>
  <si>
    <t>https://disk.yandex.ru/d/_DM4wc9PJVN6Yw</t>
  </si>
  <si>
    <t>ББ-2933-70</t>
  </si>
  <si>
    <t>ББ-2933-54</t>
  </si>
  <si>
    <t xml:space="preserve">  п  Саган-Нур  пр-кт 70  лет Октября 7  1-ый  этаж Клиентский  зал по обслуживанию ФЛ/ЮЛ - 3</t>
  </si>
  <si>
    <t>Заказчик: Кушеева Татьяна Владимировна (2018413) +7 (983) 427-14-91
Сопровождающий на объекте: Кушеева Татьяна Владимировна (2018413) +7 (983) 427-14-91</t>
  </si>
  <si>
    <t>Требуется монтаж 4 СКС-порта(ов) для подключения счетно-сортировальных машин (ССМ). Монтаж розеток Mosaic45 в кабель-канале &gt;80*50 мм, линию вести за фальш-потолком — в гофре. . Маркировка печатным способом</t>
  </si>
  <si>
    <t>https://disk.yandex.ru/d/f3zDIz2N1GhQ6A</t>
  </si>
  <si>
    <t>Заказчик: Атутова Наталья Борисовна
Сопровождающий на объекте: Атутова Наталья Борисовна</t>
  </si>
  <si>
    <t>https://disk.yandex.ru/d/zP7oWYYxoaI3bQ</t>
  </si>
  <si>
    <t>ББ-2933-47</t>
  </si>
  <si>
    <t>ББ-2933-48</t>
  </si>
  <si>
    <t xml:space="preserve"> с Селендума ул Ленина 8</t>
  </si>
  <si>
    <t>Заказчик: Тугаринова Анна Павловна +7 (908) 599-68-91
Сопровождающий на объекте: Тугаринова Анна Павловна +7 (908) 599-68-91</t>
  </si>
  <si>
    <t>https://disk.yandex.ru/d/h-3XBuXe1nxLmA</t>
  </si>
  <si>
    <t>ББ-2933-44</t>
  </si>
  <si>
    <t>с Кабанск ул Октябрьская здіі</t>
  </si>
  <si>
    <t>Заказчик: Марханова Виктория Александровна (125743) +7 (914) 986-34-37
Сопровождающий на объекте: Марханова Виктория Александровна (125743) +7 (914) 986-34-37</t>
  </si>
  <si>
    <t>https://disk.yandex.ru/d/3kG_rP9NRowXlQ</t>
  </si>
  <si>
    <t>ББ-2933-56</t>
  </si>
  <si>
    <t>п Горхон ул Железнодорожная 31 1-ый этаж Рабочие места СМО (старший менеджер по обслуживанию) - 1</t>
  </si>
  <si>
    <t>Заказчик: Герасимова Ольга Николаевна (1985516) +7 (950) 391-52-90
Сопровождающий на объекте: Герасимова Ольга Николаевна (1985516) +7 (950) 391-52-90</t>
  </si>
  <si>
    <t>https://disk.yandex.ru/d/N4nL2TGCuYmPXw</t>
  </si>
  <si>
    <t xml:space="preserve"> с Джида ул Торговая 28 1-ый этаж Рабочие места СМО (старший менеджер по обслуживанию) - 1</t>
  </si>
  <si>
    <t>Заказчик: Ежеменских Наталья Васильевна +7-983-439-5302
Сопровождающий на объекте: Ежеменских Наталья Васильевна +7-983-439-5302</t>
  </si>
  <si>
    <t>https://disk.yandex.ru/d/qN4I-fVlHbFjGQ</t>
  </si>
  <si>
    <t>ББ-2933-50</t>
  </si>
  <si>
    <t xml:space="preserve"> с Кижинга ул Ленина 9</t>
  </si>
  <si>
    <t>Заказчик: Жалсанова Туяна Вячеславовна (132054) +7 (301) 413-28-65
Сопровождающий на объекте: Жалсанова Туяна Вячеславовна (132054) +7 (301) 413-28-65</t>
  </si>
  <si>
    <t>https://disk.yandex.ru/d/P4C5RowIZLuDMg</t>
  </si>
  <si>
    <t xml:space="preserve"> г Улан-Удэ ул Терешковой ЗБ 1-ый этаж Электрощитовая - 1/11</t>
  </si>
  <si>
    <t>Заказчик: Кибус Павел Викторович (2113564) +7 (914) 128-96-70
Сопровождающий на объекте: Кибус Павел Викторович (2113564) +7 (914) 128-96-70</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</si>
  <si>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[Кибус Павел Викторович] Телефон[+7-914-128-9670]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</si>
  <si>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https://disk.yandex.ru/d/ZXaf6AfvcI-iiQ</t>
  </si>
  <si>
    <t>ББ-2933-67</t>
  </si>
  <si>
    <t>г Улан-Удэ ул Терешковой 11 1-ый этаж Рабочие места СМО (старший менеджер по обслуживанию) - 1</t>
  </si>
  <si>
    <t>Заказчик: Васильева Ирина Васильевна (131526) +7 (983) 438-01-26
Сопровождающий на объекте: Васильева Ирина Васильевна (131526) +7 (983) 438-01-26</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</si>
  <si>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Васильева Ирина ВасильевнаТелефон [+7-983-438-0126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</si>
  <si>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https://disk.yandex.ru/d/_GKKJe-v61Zv2w</t>
  </si>
  <si>
    <t>ББ-2933-66</t>
  </si>
  <si>
    <t xml:space="preserve"> г Улан-Удэ ул Туполева 20-20А 1-ый этаж Кабинет - 2</t>
  </si>
  <si>
    <t>https://disk.yandex.ru/d/11XYD-wvSzvZ0g</t>
  </si>
  <si>
    <t xml:space="preserve">Перемещение </t>
  </si>
  <si>
    <t>ЦЧБ-3545-162</t>
  </si>
  <si>
    <t>пгт Анна ул Ленина 32 1-ый этаж Помещение КИЦ - 1/24</t>
  </si>
  <si>
    <t>Заказчик: Рошка Штефан +7-903-557-2288
Сопровождающий на объекте: Миканович Ирина Витальевна +7-951-548-1725</t>
  </si>
  <si>
    <t xml:space="preserve">Создать порты СКС. #ЭПЛ2026 Необходимо смонтировать порт СКС для точки доступа № 4 </t>
  </si>
  <si>
    <t>https://disk.yandex.ru/d/_1-JabMe57oNow</t>
  </si>
  <si>
    <t>СИБ-3358-127</t>
  </si>
  <si>
    <t xml:space="preserve"> с Осокино ул Гагарина 17 1-ый этаж Клиентский зал по
обслуживанию ФЛ/ЮЛ -1</t>
  </si>
  <si>
    <t>Заказчик: Спицына Ирина Александровна (115593) +7 (903) 983-69-97
Сопровождающий на объекте: Спицына Ирина Александровна (115593) +7 (903) 983-69-97</t>
  </si>
  <si>
    <t>https://disk.yandex.ru/d/QlEtHxhF67KgkA</t>
  </si>
  <si>
    <t>СИБ-3358-151</t>
  </si>
  <si>
    <t xml:space="preserve"> г Омск ул Дианова 7к1 1-ый этаж Клиентский зал по
обслуживанию ФЛ/ЮЛ -1</t>
  </si>
  <si>
    <t>Заказчик: Камнева Оксана Александровна (110983) +7 (913) 616-84-34
Сопровождающий на объекте: Камнева Оксана Александровна (110983) +7 (913) 616-84-34</t>
  </si>
  <si>
    <t>https://disk.yandex.ru/d/IBd-fLl3IzjmHQ</t>
  </si>
  <si>
    <t>СИБ-3358-129</t>
  </si>
  <si>
    <t xml:space="preserve"> с Золотая Нива ул Садовая 26 1-ый этаж Клиентский зал по
обслуживанию ФЛ/ЮЛ -1</t>
  </si>
  <si>
    <t>Заказчик: Алаева Ольга Степановна (98340) +7 (904) 825-29-65
Сопровождающий на объекте: Алаева Ольга Степановна (98340) +7 (904) 825-29-65</t>
  </si>
  <si>
    <t>https://disk.yandex.ru/d/grReHlyf5ZahPQ</t>
  </si>
  <si>
    <t xml:space="preserve"> ББ-2932-59 </t>
  </si>
  <si>
    <t xml:space="preserve"> п/ст  Даурия  ул  Дивизионная  604  1-ый  этаж  Клиентский  зал  по обслуживанию ФЛ/ЮЛ - 2</t>
  </si>
  <si>
    <t>Заказчик: Исаева Юлия Геннадьевна (1309688) +7 (914) 484-42-14
Сопровождающий на объекте: Исаева Юлия Геннадьевна (1309688) +7 (914) 484-42-14</t>
  </si>
  <si>
    <t>https://disk.yandex.ru/d/XLEz_xdMlflgAw</t>
  </si>
  <si>
    <t xml:space="preserve"> ББ-2932-61</t>
  </si>
  <si>
    <t xml:space="preserve"> с  Черемхово  ул  Центральная  61  1-ый  этаж  Клиентский  зал  по обслуживанию ФЛ/ЮЛ -1</t>
  </si>
  <si>
    <t>Заказчик: Сидорова Валентина Александровна (1865726) +7 (914) 487-30-19
Сопровождающий на объекте: Сидорова Валентина Александровна (1865726) +7 (914) 487-30-19</t>
  </si>
  <si>
    <t>https://disk.yandex.ru/d/eh2Vj278OWFZxw</t>
  </si>
  <si>
    <t xml:space="preserve"> ББ-2932-79</t>
  </si>
  <si>
    <t xml:space="preserve"> с Маккавеево ул Бутина 54 1-ый этаж Клиентский зал по
обслуживанию ФЛ/ЮЛ -1</t>
  </si>
  <si>
    <t>Заказчик: Орехова Елена Александровна (1926024) +7 (924) 378-90-49
Сопровождающий на объекте: Орехова Елена Александровна (1926024) +7 (924) 378-90-49</t>
  </si>
  <si>
    <t>Требуется монтаж 5 портов для (1 для ССМ и 4 дополнительные)</t>
  </si>
  <si>
    <t>https://disk.yandex.ru/d/ub1rITLSozJRdA</t>
  </si>
  <si>
    <t xml:space="preserve"> ББ-2932-81</t>
  </si>
  <si>
    <t xml:space="preserve"> г Чита ул Комсомольская 60 1-ый этаж Клиентский зал по
обслуживанию ФЛ/ЮЛ -1</t>
  </si>
  <si>
    <t>Заказчик: Казанцева Евгения Сергеевна (1147170) +7 (914) 120-08-84
Сопровождающий на объекте: Казанцева Евгения Сергеевна (1147170) +7 (914) 120-08-84</t>
  </si>
  <si>
    <t>Требуется монтаж &lt; 1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 ТКШ на 2-ом этаже.</t>
  </si>
  <si>
    <t>https://disk.yandex.ru/d/NWugwLV870X29A</t>
  </si>
  <si>
    <t>ПВБ-3243-29</t>
  </si>
  <si>
    <t>Заказчик: Сироткина Ирина Владимировна (1931241) +7 (927) 711-31-35
Сопровождающий на объекте: Сироткина Ирина Владимировна (1931241) +7 (927) 711-31-35</t>
  </si>
  <si>
    <t xml:space="preserve"> рп  Старотимошкино  ул  Советская  62  1-ый  этаж  Операционный зал -1</t>
  </si>
  <si>
    <t>https://disk.yandex.ru/d/1gIBz1YyJ_f9gg</t>
  </si>
  <si>
    <t xml:space="preserve"> ББ-2932-56</t>
  </si>
  <si>
    <t>Заказчик: +7-914-807-7757 Костенко Нина Спиридоновна
Сопровождающий на объекте: +7-914-807-7757 Костенко Нина Спиридоновна</t>
  </si>
  <si>
    <t xml:space="preserve"> пгт  Ясногорск  мкр  Солнечный  8  1-ый  этаж  Клиентский  зал  по обслуживанию ФЛ/ЮЛ - 5</t>
  </si>
  <si>
    <t>https://disk.yandex.ru/d/_H0ZiQOb7Ob_5A</t>
  </si>
  <si>
    <t xml:space="preserve"> ББ-2932-71</t>
  </si>
  <si>
    <t xml:space="preserve"> с Вершино-Шахтаминский ул Юбилейная зд5 1-ый этаж
Клиентский зал по обслуживанию ФЛ/ЮЛ - 1</t>
  </si>
  <si>
    <t>Заказчик: Епишина Алена Владимировна (1980904) +7 (924) 474-07-27
Сопровождающий на объекте: Епишина Алена Владимировна (1980904) +7 (924) 474-07-27</t>
  </si>
  <si>
    <t>https://disk.yandex.ru/d/gLikDOKIiqSmuw</t>
  </si>
  <si>
    <t xml:space="preserve"> ББ-2932-69</t>
  </si>
  <si>
    <t>п Горный ул Солнечная 38 1-ый этаж Клиентский зал по
обслуживанию ФЛ/ЮЛ -1</t>
  </si>
  <si>
    <t>Заказчик: Измайлова Тамара Алексеевна (125438) +7 (914) 504-57-25
Сопровождающий на объекте: Измайлова Тамара Алексеевна (125438) +7 (914) 504-57-25</t>
  </si>
  <si>
    <t>https://disk.yandex.ru/d/XGbLt5Y9LHDQ0w</t>
  </si>
  <si>
    <t>ПВБ-3243-32</t>
  </si>
  <si>
    <t>рп Карсун ул Куйбышева 42 1-ый этаж Операционный зал - 28</t>
  </si>
  <si>
    <t>Заказчик: Иванова Марина Владимировна (1152131) +7 (902) 213-89-86
Сопровождающий на объекте: Иванова Марина Владимировна (1152131) +7 (902) 213-89-86</t>
  </si>
  <si>
    <t>Требуется монтаж &lt; 1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 Порт 1-30</t>
  </si>
  <si>
    <t>https://disk.yandex.ru/d/tkdvXUSPrqPFzQ</t>
  </si>
  <si>
    <t xml:space="preserve"> СРБ-4241-39</t>
  </si>
  <si>
    <t>сп Деревня Выползово тер Шайковка Новый Городок 19А</t>
  </si>
  <si>
    <t>Заказчик: Ефимова Евгения Евгеньевна (1883526) +7 (912) 474-20-40
Сопровождающий на объекте: Ефимова Евгения Евгеньевна (1883526) +7 (912) 474-20-40</t>
  </si>
  <si>
    <t>Требуется монтаж &lt; 2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гофрорукаве.Перечеркнутый кружок это серверная, два круга, места установки розеток по 1 шт</t>
  </si>
  <si>
    <t>https://disk.yandex.ru/d/BKThxDPLPqV91g</t>
  </si>
  <si>
    <t>ПВБ-3243-41</t>
  </si>
  <si>
    <t xml:space="preserve"> г  Димитровград  ул  Мориса  Тореза  8  1-ый  этаж  Клиентский  зал по обслуживанию ФЛ/ЮЛ - 26</t>
  </si>
  <si>
    <t>Заказчик: Муляшова Наиля Эсафовна (394511) +7 (927) 273-06-65
Сопровождающий на объекте: Муляшова Наиля Эсафовна (394511) +7 (927) 273-06-65</t>
  </si>
  <si>
    <t>Требуется монтаж &lt; 3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t>
  </si>
  <si>
    <t>https://disk.yandex.ru/d/irbnvDUK6SFiCw</t>
  </si>
  <si>
    <t>СРБ-4244-60</t>
  </si>
  <si>
    <t>Сельское  г  Тула  п  Ленинский  ул В.Терешковой  стр4  1-ый  этаж Клиентский зал по обслуживанию ФЛ/ЮЛ - 2</t>
  </si>
  <si>
    <t>Заказчик: Харченко Елизавета Валерьевна (2145521) +7 (953) 961-50-06
Сопровождающий на объекте: Харченко Елизавета Валерьевна (2145521) +7 (953) 961-50-06</t>
  </si>
  <si>
    <t>https://disk.yandex.ru/d/4KeNmVoYeHxL1A</t>
  </si>
  <si>
    <t>УБ-3394-51</t>
  </si>
  <si>
    <t>п Московский ул Бурлаки 2 1-ый этаж Операционный зал - 1</t>
  </si>
  <si>
    <t>Заказчик: Гольнева Варвара Сергеевна (1691580) +7 (904) 824-86-29
Сопровождающий на объекте: Гольнева Варвара Сергеевна (1691580) +7 (904) 824-86-29</t>
  </si>
  <si>
    <t>https://disk.yandex.ru/d/WO1f1ffBcrh1OQ</t>
  </si>
  <si>
    <t>УБ-3394-65</t>
  </si>
  <si>
    <t>Заказчик: Григорьева Екатерина Александровна (1199306) +7 (900) 377-26-73
Сопровождающий на объекте: Григорьева Екатерина Александровна (1199306) +7 (900) 377-26-73</t>
  </si>
  <si>
    <t>Требуется монтаж 3 портов для ССМ место 5, место 2, место 1 в правом шкафу под ССМ</t>
  </si>
  <si>
    <t>https://disk.yandex.ru/d/ICDXh6cEe_zljw</t>
  </si>
  <si>
    <t>УБ-3394-47</t>
  </si>
  <si>
    <t>рп  Голышманово  ул  Садовая  82а  1-ый  этаж  Операционный  зал
- 2-3,24-28,30-33</t>
  </si>
  <si>
    <t>Заказчик: Колбина Римма Юрьевна (1955188) +7 (922) 071-14-13
Сопровождающий на объекте: Колбина Римма Юрьевна (1955188) +7 (922) 071-14-13</t>
  </si>
  <si>
    <t xml:space="preserve">Требуется монтаж &lt; 1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 На плансхеме красным прямоугольником обозначил ТКШ, синим квадратом место монтажа порта СКС под ССМ в комнате пересчета. </t>
  </si>
  <si>
    <t>https://disk.yandex.ru/d/VIigjybO1xJV1w</t>
  </si>
  <si>
    <t>ЦЧБ-3545-148</t>
  </si>
  <si>
    <t>01218</t>
  </si>
  <si>
    <t xml:space="preserve"> с Гремячье ул Советская 306А 1-ый этаж Кабинет - 01</t>
  </si>
  <si>
    <t>Заказчик: Артёменко Екатерина Игоревна (399406) +7 (901) 092-42-03
Сопровождающий на объекте: Артёменко Екатерина Игоревна (399406) +7 (901) 092-42-03</t>
  </si>
  <si>
    <t>Требуется монтаж &lt; 4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 № портов 3.1, 3.2, 3.3, 3.4</t>
  </si>
  <si>
    <t>https://disk.yandex.ru/d/TykRz7YNVUV_JQ</t>
  </si>
  <si>
    <t>ЮЗБ-3656-15</t>
  </si>
  <si>
    <t xml:space="preserve"> г Бердянск пр-кт Труда 37 1-ый этаж Клиентский зал по
обслуживанию ФЛ/ЮЛ - 1</t>
  </si>
  <si>
    <t>Заказчик: Анфилатова Наталья Михайловна (965575) +7 (952) 544-48-90
Сопровождающий на объекте: Анфилатова Наталья Михайловна (965575) +7 (952) 544-48-90</t>
  </si>
  <si>
    <t>Требуется монтаж 8 порта СКС. Нужно провести линии СКС соединяющие линейку (стол) с шкафами
у стены. Для того чтобы была возможность соединить по этим линиям счётные машинки которые будут
стоять в шкафу у стенки с экранчиками которые будут стоять на линейке. Приложили фото как выглядит
вывод местных линий 4 рабочим местам на линейке. Из плитки в гофре выходят линии идущие на розетки в столах. Эти СКС розетки для счётных машин разместить либо в нише в столах где висит корзина с неттопа и либо над темпокассой/ Нумерация порта: СМ2.1, СМ2.2, СМ4.1, СМ4.2, СМ6.1, СМ6.2, СМ7.1, СМ7.2. Маркировка печатным способом</t>
  </si>
  <si>
    <t>https://disk.yandex.ru/d/Mq6E4jcfKDnJvA</t>
  </si>
  <si>
    <t>ЮЗБ-3656-24</t>
  </si>
  <si>
    <t>г  Севастополь  ул  Руднева  13-31  1-ый  этаж  Клиентский  зал  по
обслуживанию ФЛ/ЮЛ - 01.01</t>
  </si>
  <si>
    <t>Заказчик: Смирнов Александр Юрьевич (113993) +7 (978) 351-90-61
Сопровождающий на объекте: Дудниченко Денис Юрьевич, +7(918)660-59-91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</si>
  <si>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Смирнов Александр Юрьевич Телефон +7-978-351-9061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</si>
  <si>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https://disk.yandex.ru/d/ZP6Qn-96mRKnpg</t>
  </si>
  <si>
    <t>ЮЗБ-3656-25</t>
  </si>
  <si>
    <t>ЮЗБ-3656-26</t>
  </si>
  <si>
    <t>г Мариуполь пр-кт Ильича 135</t>
  </si>
  <si>
    <t>Заказчик: Курочкин Роман Николаевич +7-918-452-1117
Сопровождающий на объекте: Рябинин Данил Романович, +7(918)567-71-12</t>
  </si>
  <si>
    <t xml:space="preserve">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Курочкиным Романом Николаевичем (+7-918-452-1117) и согласовать дату выполнения работ для совместного выезда с подрядчиком СКС. </t>
  </si>
  <si>
    <t>https://disk.yandex.ru/d/MldXo6Lrfd_Odw</t>
  </si>
  <si>
    <t>ЮЗБ-3656-23</t>
  </si>
  <si>
    <t xml:space="preserve"> г  Ялта  ул  Киевская  4  1-ый  этаж  ВСОКК  (сектор  обслуживания корпоративных клиентов) - 1</t>
  </si>
  <si>
    <t>Заказчик: Смирнов Александр Юрьевич +7-978-996-0543
Сопровождающий на объекте: Ярошенко Игорь Александрович, +7(918)331-37-91</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</si>
  <si>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Смирнов Александр Юрьевич Телефон +7-978-351-9061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</si>
  <si>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https://disk.yandex.ru/d/IkvlmYPkEO-Ujg</t>
  </si>
  <si>
    <t>ЮЗБ-3656-21</t>
  </si>
  <si>
    <t xml:space="preserve"> г Керчь ул Маршала Еременко 9 1-ый этаж Клиентский зал по обслуживанию ФЛ/ЮЛ - 1</t>
  </si>
  <si>
    <t>Заказчик: Курочкин Роман Николаевич +7-918-452-1117
Сопровождающий на объекте: До Андрей Дендеевич, +7(918)170-29-64</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</si>
  <si>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Начальник сектора Курочкин Роман Николаевич
[+7-918-452-1117]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</si>
  <si>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https://disk.yandex.ru/d/3uJlj1xUP6G4uQ</t>
  </si>
  <si>
    <t xml:space="preserve"> г  Ялта  ул  К.  Маркса/ул  Садовая  17/7,  Этаж:  1-ый  этаж  Помещение: Кабинет - 01.04</t>
  </si>
  <si>
    <t>Заказчик: Смирнов Александр Юрьевич +7 (978) 996-05-43
Сопровождающий на объекте: Смирнов Александр Юрьевич (113993) +7 (978) 996-05-43</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</si>
  <si>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Смирновым Александром Юрьевичем (+7-978-996-0543) и согласовать дату выполнения работ для совместного выезда с подрядчиком СКС.</t>
  </si>
  <si>
    <t>https://disk.yandex.ru/d/Bnbswfi4uM_QZA</t>
  </si>
  <si>
    <t xml:space="preserve">СИБ-3358-154 </t>
  </si>
  <si>
    <t>0485</t>
  </si>
  <si>
    <t>с  Усть-Ишим  ул  Советская  88Б  Этаж:  1-ый  этаж  Помещение: Клиентский зал по обслуживанию ФЛ/ЮЛ - 1</t>
  </si>
  <si>
    <t>Заказчик: Чернякин Денис Михайлович (2026704) +7 (913) 645-82-72
Сопровождающий на объекте: Чернякин Денис Михайлович (2026704) +7 (913) 645-82-72</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</si>
  <si>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Чернякин Денис Михайлович</t>
  </si>
  <si>
    <t>https://disk.yandex.ru/d/tgTKVJ_pnuy2KQ</t>
  </si>
  <si>
    <t>УБ-3394-60</t>
  </si>
  <si>
    <t xml:space="preserve"> г Тюмень ул Герцена 70 1-ый этаж Служебное помещение - 2</t>
  </si>
  <si>
    <t>Заказчик: Оношко Станислав Казимирович (1759206) +7 (951) 115-57-87
Сопровождающий на объекте: Белокобыленко Елена Анатольевна +7-983-626-3056</t>
  </si>
  <si>
    <t>#АндромедаВ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Оношко Станислав Казимирович +7-951-115-5787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</si>
  <si>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https://disk.yandex.ru/d/ZrzimwVYG0aqxw</t>
  </si>
  <si>
    <t>ЦЧБ-3549-65</t>
  </si>
  <si>
    <t>с Тербуны ул Октябрьская 45 1-ый этаж Операционный зал -1</t>
  </si>
  <si>
    <t>Заказчик: Масловский Геннадий Францевич 8-65291534
Сопровождающий на объекте: Бирюкова Татьяна Владимировна +7-920-240-1486</t>
  </si>
  <si>
    <t>провести обследование для монтажа СКС. #АндромедаВ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[Масловский
Геннадий Францевич] Телефон[8-65291534]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</si>
  <si>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https://disk.yandex.ru/d/gD-S_wgAi_XpsQ</t>
  </si>
  <si>
    <t>ЦЧБ-3549-62</t>
  </si>
  <si>
    <t xml:space="preserve"> г Липецк ул Космонавтов 5/6 1-ый этаж Серверная - 5</t>
  </si>
  <si>
    <t>Заказчик: Масловский Геннадий Францевич 8-65291534
Сопровождающий на объекте: Каверзина Лилия Александровна +7-904-290-4327</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</si>
  <si>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[Масловский Геннадий Францевич] Телефон[8-800-707-00-70 доб. 8-65291534]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</si>
  <si>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https://disk.yandex.ru/d/IFjENznxMwfoPQ</t>
  </si>
  <si>
    <t>ЦЧБ-3549-60</t>
  </si>
  <si>
    <t>г Елец ул Радиотехническая 5 1-ый этаж Операционный зал -1</t>
  </si>
  <si>
    <t>Заказчик: Масловский Геннадий Францевич 8-65291534
Сопровождающий на объекте: Миленина Валентина Николаевна +7-952-597-6270</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</si>
  <si>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[Масловский Геннадий Францевич] Телефон[8-800-707-00-70 доб. 8-65291534]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</si>
  <si>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https://disk.yandex.ru/d/gj5VeviwC7cbng</t>
  </si>
  <si>
    <t>УБ-3394-57</t>
  </si>
  <si>
    <t>г  Тюмень  ул  Моторостроителей  5  1-ый  этаж  Операционный  зал -1</t>
  </si>
  <si>
    <t>Заказчик: Оношко Станислав Казимирович (1759206) +7 (951) 115-57-87
Сопровождающий на объекте: Крупская Анна Анатольевна +7-919-935-0875</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</si>
  <si>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Оношко Станислав Казимирович +7-951-115-5787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</si>
  <si>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https://disk.yandex.ru/d/vnzetITn5oLOng</t>
  </si>
  <si>
    <t>г Липецк ул Ушинского 9 1-ый этаж Кабинет -1</t>
  </si>
  <si>
    <t>Заказчик: Масловский Геннадий Францевич 8-65291534
Сопровождающий на объекте: Зайцева Александра Александровна +7-904-290-1012</t>
  </si>
  <si>
    <t>https://disk.yandex.ru/d/sin8Pr7n2P8HeQ</t>
  </si>
  <si>
    <t>УБ-3394-73</t>
  </si>
  <si>
    <t xml:space="preserve"> г Тюмень ул Кирова 35/11-ый этаж Операционный зал - 3,5-8,10,12</t>
  </si>
  <si>
    <t>Заказчик: Александренко Александр Викторович (1607634) +7 (922) 048-36-55
Сопровождающий на объекте: Земан Павел Сергеевич, +7(982)970-13-25</t>
  </si>
  <si>
    <t xml:space="preserve">Провести обследование для монтажа СКС#Андромеда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</si>
  <si>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https://disk.yandex.ru/d/-DF4qWGN016qXQ</t>
  </si>
  <si>
    <t xml:space="preserve">ББ-2932-86 </t>
  </si>
  <si>
    <t>г Чита пр-кт Советов 4стр1 1-ый этаж Тамбур - 1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</si>
  <si>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ФИ[Кибус Павел Викторович] Телефон[+7 914 128-96-70]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</si>
  <si>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https://disk.yandex.ru/d/42JZ4bXp3HsJdA</t>
  </si>
  <si>
    <t>ББ-2932-87</t>
  </si>
  <si>
    <t>г Чита ул Пушкина 5 1-ый этаж Техническое помещение - 4</t>
  </si>
  <si>
    <t>Заказчик: Кибус Павел Викторович +7 (914) 128-96-70
Сопровождающий на объекте: Кибус Павел Викторович +7 (914) 128-96-70</t>
  </si>
  <si>
    <t>провести о#Андромеда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ФИ[Кибус Павел Викторович] Телефон[+7 914 128-96-70]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</si>
  <si>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https://disk.yandex.ru/d/1_WFSm3si7hFtQ</t>
  </si>
  <si>
    <t>СРБ-4241-44</t>
  </si>
  <si>
    <t xml:space="preserve"> г Козельск ул Советская Б. 39 1-ый этаж Кабинет - 1</t>
  </si>
  <si>
    <t>Заказчик: Ракишев Алпамыс Сережанович (873050) +7 (937) 127-80-07
Сопровождающий на объекте: Коробов Андрей Валерьевич, +7(910)911-77-35</t>
  </si>
  <si>
    <t>https://disk.yandex.ru/d/4dXt4JAb6hCXzg</t>
  </si>
  <si>
    <t xml:space="preserve">СРБ-4244-64 </t>
  </si>
  <si>
    <t xml:space="preserve"> г  Новомосковск  ул  Генерала  Белова/Победы  5/10  1-ый  этаж
Серверная -14</t>
  </si>
  <si>
    <t>Заказчик: Дымов Сергей Викторович (360779) +7 (980) 012-73-39
Сопровождающий на объекте: Дымов Сергей Викторович (360779) +7 (980) 012-73-39</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</si>
  <si>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Дымов Сергей Викторович Телефон +7-980-012-7339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</si>
  <si>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https://disk.yandex.ru/d/AyH6rNxaovy02A</t>
  </si>
  <si>
    <t>УБ-3394-62</t>
  </si>
  <si>
    <t xml:space="preserve"> г  Заводоуковск  ул  Глазуновская  1  1-ый  этаж  Помещение  для
размещения инженерного оборудования - 4</t>
  </si>
  <si>
    <t>Заказчик: Ахметов Вадим Шамильевич (1139339) +7 (922) 048-36-55
Сопровождающий на объекте: Ахметов Вадим Шамильевич (1139339) +7 (922) 048-36-55</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</si>
  <si>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НО Ахметов Вадим Шамильевич [+7-922-048-3655]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</si>
  <si>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https://disk.yandex.ru/d/WFvCuKJ2Z32dTQ</t>
  </si>
  <si>
    <t xml:space="preserve">СРБ-4244-62 </t>
  </si>
  <si>
    <t>г Тула пр-кт Красноармейский 9 1-ый этаж Электрощитовая - D</t>
  </si>
  <si>
    <t>Заказчик: Дымов Сергей Викторович (360779) +7 (953) 958-08-18
Сопровождающий на объекте: Дымов Сергей Викторович (360779) +7 (953) 958-08-18</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</si>
  <si>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Дымов Сергей Викторович ] Телефон[+7 953 958-08-18]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</si>
  <si>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https://disk.yandex.ru/d/kBCCvsG5vwdEhw</t>
  </si>
  <si>
    <t>УБ-3394-66</t>
  </si>
  <si>
    <t xml:space="preserve">  г  Заводоуковск  ул  Шоссейная  1/4  1-ый  этаж  Операционный  зал
- 2-13</t>
  </si>
  <si>
    <t>Заказчик: Александренко Александр Викторович (1607634) +7 (792) 204-83-65
Сопровождающий на объекте: Александренко Александр Викторович (1607634) +7 (792) 204-83-65</t>
  </si>
  <si>
    <t xml:space="preserve">#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Александренко Александр Викторович Телефон
+7-922-048-3655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</si>
  <si>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https://disk.yandex.ru/d/ZneEZAF4E--rNQ</t>
  </si>
  <si>
    <t xml:space="preserve">СРБ-4241-46 </t>
  </si>
  <si>
    <t xml:space="preserve"> г Обнинск пр-кт Маркса 46 1-ый этаж Комната - 42</t>
  </si>
  <si>
    <t>Заказчик: Ракишев Алпамыс Сережанович (873050) +7 (937) 127-80-07
Сопровождающий на объекте: Ольховский Дмитрий Андреевич, +7(910)510-38-68</t>
  </si>
  <si>
    <t>https://disk.yandex.ru/d/cLWrpWDGyca82g</t>
  </si>
  <si>
    <t>СРБ-4244-63</t>
  </si>
  <si>
    <t xml:space="preserve"> г Тула ул Кирова/Кутузова 188/6 1-ый этаж Электрощитовая - 20</t>
  </si>
  <si>
    <t>Заказчик: Дымов Сергей Викторович (360779) +7 (953) 958-08-18
Сопровождающий на объекте: Гончаров Алексей Анатольевич, +7(910)588-61-51</t>
  </si>
  <si>
    <t>https://disk.yandex.ru/d/4BbfRNFBOc-Eag</t>
  </si>
  <si>
    <t xml:space="preserve">ЦЧБ-3549-58 </t>
  </si>
  <si>
    <t>0623</t>
  </si>
  <si>
    <t>Заказчик: Шелягина Татьяна Викторовна +7 (910) 252-63-53
Сопровождающий на объекте: Шелягина Татьяна Викторовна +7 (910) 252-63-53</t>
  </si>
  <si>
    <t>с Пушкино ул Мира 35А</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</si>
  <si>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порта(ов):С101.109. Маркировка печатным способом</t>
  </si>
  <si>
    <t>https://disk.yandex.ru/d/eSf2nkk1QALkvw</t>
  </si>
  <si>
    <t>СРБ-4244-65</t>
  </si>
  <si>
    <t xml:space="preserve"> г  Богородицк  ул  Луначарского  1 1-ый этаж Служебное помещение - 8</t>
  </si>
  <si>
    <t>Заказчик: Дымов Сергей Викторович (360779) +7 (953) 958-08-18
Сопровождающий на объекте: Махов Александр Викторович, +7(910)701-74-64</t>
  </si>
  <si>
    <t>https://disk.yandex.ru/d/8tJxpdzDOeYxSw</t>
  </si>
  <si>
    <t>СЗБ-3313-65</t>
  </si>
  <si>
    <t xml:space="preserve"> г Сыктывкар ул Мира 68 1-ый этаж Клиентский зал по
обслуживанию ФЛ/ЮЛ - -</t>
  </si>
  <si>
    <t>Заказчик: Помылев Михаил Николаевич (2180684) +7 (950) 567-45-93
Сопровождающий на объекте: Коваленко Сергей Васильевич, +7(912)860-04-46</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</si>
  <si>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Помылев Михаил Николаевич Телефон +7-950-567-4593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</si>
  <si>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https://disk.yandex.ru/d/cTMyJCZ7UA08Uw</t>
  </si>
  <si>
    <t xml:space="preserve"> СИБ-3353-122 </t>
  </si>
  <si>
    <t xml:space="preserve"> г  Новокузнецк  ул  Тольятти  (Центральный  р-н)  62кЗ  1-ый  этаж Серверная -1.26</t>
  </si>
  <si>
    <t>Заказчик: Ермаков Илья Сергеевич +7-923-475-4981
Сопровождающий на объекте: Бобровникова Ульяна Валериевна +7-952-801-7661</t>
  </si>
  <si>
    <t>Создать порты СКС. 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(№60024991), оставить запас кабеля по 3 метра. #ЗСО, #0беспечить_к_(06.04.2026), #Колличество_портов: 1 (один).</t>
  </si>
  <si>
    <t>https://disk.yandex.ru/d/XAMIYZqDTkiQuw</t>
  </si>
  <si>
    <t xml:space="preserve"> СИБ-3353-121</t>
  </si>
  <si>
    <t>г Белово ул Ленина 49 1-ый этаж Зона 24 -1/01</t>
  </si>
  <si>
    <t>Заказчик: Марочкин Даниил Геннадьевич
Сопровождающий на объекте: Феофанова Анастасия Николаевна +7-904-377-3760</t>
  </si>
  <si>
    <t>Создать порты СКС. Прошу провести линии СКС от телекоммуникационной (помещение № 08) до УС в зоне самообслуживания (помещение № 1). В помещении телекоммуникационной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 60014776, № 60036208), оставить запас кабеля по 3 мера. #ТСО, #Обеспечить_к_(06.04.2026), #Количество_портов: 2 (два).</t>
  </si>
  <si>
    <t>https://disk.yandex.ru/d/2Es7pTQsSnTgyg</t>
  </si>
  <si>
    <t xml:space="preserve"> СИБ-3353-118</t>
  </si>
  <si>
    <t xml:space="preserve"> п  Плотниково  пер  Советский  здіа  1-ый  этаж  Клиентский  зал  по обслуживанию ФЛ/ЮЛ - 2</t>
  </si>
  <si>
    <t>Заказчик: Марочкин Даниил Геннадьевич
Сопровождающий на объекте: Петунина Татьяна Валерьевна +7-904-969-4545</t>
  </si>
  <si>
    <t>Создать порты СКС. Прошу провести линию СКС от телекоммуникационного шкафа (помещение № 02) до УС в клиентском зале (помещение № 1). В помещении телекоммуникационной линию СКС подключить в патч-панель. В клиентском зале розетку установить за фальш-потолком, патч-корд вывести снизу-сзади УС (№ 60014782), оставить запас кабеля по 3 мера. #ТСО, #Обеспечить_к_(30.10.2026), #Количество_портов: 1 (один).</t>
  </si>
  <si>
    <t>https://disk.yandex.ru/d/UbGBMBLFTZQwAg</t>
  </si>
  <si>
    <t>ББ-2932-83</t>
  </si>
  <si>
    <t>г Чита ул Бабушкина 149 1-ый этаж Тамбур -17</t>
  </si>
  <si>
    <t>Заказчик: Кибус Павел Викторович (2113564) +7 (914) 128-96-70
Сопровождающий на объекте: Поляков Александр Викторович, +7(914)140-07-83</t>
  </si>
  <si>
    <t>#АндромедаВ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[Кибус Павел Викторович Телефон[+7-914-128-9670]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</si>
  <si>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https://disk.yandex.ru/d/HkidRsUKgeRcHw</t>
  </si>
  <si>
    <t>ББ-2932-88</t>
  </si>
  <si>
    <t xml:space="preserve"> г Чита ул Кирова 3 1-ый этаж Операционный зал - 7</t>
  </si>
  <si>
    <t>Заказчик: Кибус Павел Викторович (2113564) +7 (914) 128-96-70
Сопровождающий на объекте: Гришаев Александр Иванович, +7(914)431-37-70</t>
  </si>
  <si>
    <t>https://disk.yandex.ru/d/5mzbQPGRukVVCw</t>
  </si>
  <si>
    <t>ББ-2932-89</t>
  </si>
  <si>
    <t>г Чита ул Строителей 5 1-ый этаж Тамбур - 1</t>
  </si>
  <si>
    <t>Заказчик: +7 (914) 128-96-70
Сопровождающий на объекте: Гришаев Александр Иванович, +7(914)431-37-70</t>
  </si>
  <si>
    <t>Провести обследование для монтажа СКС#Андромеда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рекомендуем предварительно связаться с сотрудником ВСП, если рабочее расписание подразделения</t>
  </si>
  <si>
    <t>https://disk.yandex.ru/d/Hli0WqyXtZAjNw</t>
  </si>
  <si>
    <t xml:space="preserve"> ЦЧБ-3549-67</t>
  </si>
  <si>
    <t xml:space="preserve">  г  Липецк  пр-кт  Мира  29  Этаж:  1-ый  этаж  Помещение:  Кабинет -1</t>
  </si>
  <si>
    <t>Заказчик: Масловский Геннадий Францевич+7 (986) 529-15-34
Сопровождающий на объекте: Масловский Геннадий Францевич
Комментарий:</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</si>
  <si>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[Масловский Геннадий Францевич] Телефон[8-65291534]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</si>
  <si>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https://disk.yandex.ru/d/sevWjngGkSU3Og</t>
  </si>
  <si>
    <t xml:space="preserve"> ЦЧБ-3549-61</t>
  </si>
  <si>
    <t xml:space="preserve">  г  Данков  ул  Карла  Маркса  35  Этаж:  1-ый  этаж  Помещение:
Операционный зал - 1</t>
  </si>
  <si>
    <t>Заказчик: Масловский Геннадий Францевич
Сопровождающий на объекте: Масловский Геннадий Францевич +7 (986) 529-15-34</t>
  </si>
  <si>
    <t>https://disk.yandex.ru/d/IM668bsAXy_dxQ</t>
  </si>
  <si>
    <t xml:space="preserve">УБ-2660-50 </t>
  </si>
  <si>
    <t>г Нижневартовск ул Интернациональная зд10</t>
  </si>
  <si>
    <t>Заказчик: Букреев Василий Васильевич +7-926-025-8309
Сопровождающий на объекте: Громов Александр Сергеевич +7-982-566-0686</t>
  </si>
  <si>
    <t>2 порта СКС для Wi-Fi. Для Wi-Fi точек доступа 7 и 8. Проект Телемеханик.#ЭПЛ2026</t>
  </si>
  <si>
    <t>https://disk.yandex.ru/d/3AC6BJ4qZvAoyg</t>
  </si>
  <si>
    <t>УБ-7461-53</t>
  </si>
  <si>
    <t>Заказчик: Букреев Василий Васильевич +7-926-025-8309
Сопровождающий на объекте: Сухарев Алексей Владимирович (+7-912-425-0603).</t>
  </si>
  <si>
    <t>1 порт СКС для Wi-Fi на потолке. Для точки доступа 3.</t>
  </si>
  <si>
    <t>https://disk.yandex.ru/d/8Yuqk8hLh1WDVQ</t>
  </si>
  <si>
    <t>ЦЧБ-8411-18</t>
  </si>
  <si>
    <t>г  Луганск  ул  Газеты  Луганской  Правды 130В, 3-ий этаж, Open space - 03.001</t>
  </si>
  <si>
    <t>Заказчик: Воронин Александр Александрович +7 (959) 114-58-55
Сопровождающий на объекте: Почитаев Дмитрий Владимирович, +7(980)241-38-51</t>
  </si>
  <si>
    <t>сделать 2 интернет порта</t>
  </si>
  <si>
    <t>https://disk.yandex.ru/d/TSovxO7oyjAq0g</t>
  </si>
  <si>
    <t xml:space="preserve">СЗБ-8382-75 </t>
  </si>
  <si>
    <t xml:space="preserve"> г  Вологда  ул  Козленская  33,  2-ой  этаж,
Кабинет - 206</t>
  </si>
  <si>
    <t>Заказчик: Воронин Геннадий Сергеевич +7 (911) 443-81-30
Сопровождающий на объекте: Осипов Александр Юрьевич, +7(981)446-25-11</t>
  </si>
  <si>
    <t>создание 1 розетки в кабинете 206</t>
  </si>
  <si>
    <t>https://disk.yandex.ru/d/8n9vR5Zsbxv2XQ</t>
  </si>
  <si>
    <t>ВВБ-3180-98</t>
  </si>
  <si>
    <t xml:space="preserve"> г Пермь ул Куйбышева 66/1 4-ый этаж Кабинет - 4.25</t>
  </si>
  <si>
    <t>Заказчик: Фархулин Михаил Игоревич +7-912-981-6219
Сопровождающий на объекте: Галимов Александр Геннадьевич +7-912-490-4157</t>
  </si>
  <si>
    <t>Перенести  порты  СКС.  Требуется  перенос  сети  СКС  на  вновь  организованных  РМ  -  15  портов,  каб.4.25. Серверная в соседнем помещении, на схеме отмечено палочкой</t>
  </si>
  <si>
    <t>https://disk.yandex.ru/d/CgWdGuQ_hguM3Q</t>
  </si>
  <si>
    <t>УБ-3394-56</t>
  </si>
  <si>
    <t>г  Тюмень  ул  Рижская  61  Цокольный  этаж  Помещение  охраны (без р.м) - 393</t>
  </si>
  <si>
    <t>Заказчик: Гонтарь Павел Викторович
Сопровождающий на объекте: Антонов Александр Валерьевич, 79199301099</t>
  </si>
  <si>
    <t>Создать порты СКС. #ТСО В рамках плана модернизации СКУД в административном здании необходимо, от стойки (Схема расположения стойки прикреплена) провести СКС на цокольный этаж к турникетам, 
разместить 5 портов СКС для подключения биометрических терминалов. Необходимо 4 &amp;quot;xBocTa&amp;- quot;, спуск с потолка до турникетов, полевой монтаж для биометрических терминалов, запас 5 м. 
Установить одну розетку СКС за потолком для контроллера Sigur. Уточнить информацию у контактного лица. Номер отклонённой заявки SD0280075336. #ТСО</t>
  </si>
  <si>
    <t>https://disk.yandex.ru/d/Vfk0S3todXZ3eA</t>
  </si>
  <si>
    <t>УБ-3394-63</t>
  </si>
  <si>
    <t xml:space="preserve">  ЦОД  г  Тюмень  ул  Харьковская  59  1-ый  этаж Электрощитовая - 2</t>
  </si>
  <si>
    <t>Заказчик: Моисеев Денис Юрьевич (97729) +7 (912) 383-53-94
Сопровождающий на объекте: Царюк Андрей Валерьевич, +7(982)919-41-82</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</si>
  <si>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[Моисеев Денис Юрьевич] Телефон[+7-912-383-5394]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</si>
  <si>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https://disk.yandex.ru/d/EssIEOWeA5jTzg</t>
  </si>
  <si>
    <t>УБ-3394-64</t>
  </si>
  <si>
    <t xml:space="preserve"> г Ялуторовск ул Скворцова-Степанова зд21а 1-ый этаж
Служебное помещение - 3</t>
  </si>
  <si>
    <t>Заказчик: Александренко Александр Викторович (1607634) +7 (922) 048-36-55
Сопровождающий на объекте: Волохин Денис Владимирович, +7(982)919-30-91</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</si>
  <si>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НО Ахметов Вадим Шамильевич [+7-922-048-3655]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</si>
  <si>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https://disk.yandex.ru/d/C0miusrWk4vSgw</t>
  </si>
  <si>
    <t>УБ-3394-69</t>
  </si>
  <si>
    <t xml:space="preserve"> г Тюмень ул 50 лет Октября 3/6 1-ый этаж Операционный зал - 1</t>
  </si>
  <si>
    <t>Заказчик: Александренко Александр Викторович (1607634) +7 (922) 048-36-55
Сопровождающий на объекте: Царюк Андрей Валерьевич, +7(982)919-41-82</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</si>
  <si>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Александренко 
Александр Викторович Телефон +7-922-048-3655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</si>
  <si>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https://disk.yandex.ru/d/9Jir88qF_8S0-A</t>
  </si>
  <si>
    <t>УБ-3394-70</t>
  </si>
  <si>
    <t xml:space="preserve"> г Тюмень ул Широтная 171к1 1-ый этаж Операционный зал -1</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</si>
  <si>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 При организации работ по монтажу связаться с представителем ЦКП ФИ Александренко Александр 
Викторович Телефон +7-922-048-3655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</si>
  <si>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https://disk.yandex.ru/d/_-xeXP1f5Z9w7g</t>
  </si>
  <si>
    <t>УБ-3394-71</t>
  </si>
  <si>
    <t xml:space="preserve"> г Тюмень ул Мельникайте 135Б 1-ый этаж Кроссовая (для
размещения оборудования связи) - 18</t>
  </si>
  <si>
    <t>https://disk.yandex.ru/d/oXjvXb63FNxLPw</t>
  </si>
  <si>
    <t>УБ-3394-72</t>
  </si>
  <si>
    <t>УБ-3394-54</t>
  </si>
  <si>
    <t xml:space="preserve"> с Червишево ул Строителей 6А 1-ый этаж Операционный зал -1</t>
  </si>
  <si>
    <t>Заказчик: Кузякова Валентина Владимировна (1911310) +7 (904) 888-84-84
Сопровождающий на объекте: Кузякова Валентина Владимировна (1911310) +7 (904) 888-84-84</t>
  </si>
  <si>
    <t>Требуется  монтаж  1  порта  СКС.  Монтаж  розеток  Mosaic45  в  кабель-канале  &gt;80x50  мм,  линию  вести  за фальш-потолком — в гофре. Нумерация порта: 4.3. Маркировка печатным способом</t>
  </si>
  <si>
    <t>https://disk.yandex.ru/d/ilNgOWSFes_TuA</t>
  </si>
  <si>
    <t>УБ-3394-67</t>
  </si>
  <si>
    <t xml:space="preserve"> г Тюмень ул Герцена 70</t>
  </si>
  <si>
    <t>Заказчик: Белокобыленко Елена Анатольевна +7 (983) 626-30-56
Сопровождающий на объекте: Белокобыленко Елена Анатольевна +7 (983) 626-30-56</t>
  </si>
  <si>
    <t>Требуется монтаж 2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порта(ов):13.1.1, 13.2.1.Маркировка печатным способом.</t>
  </si>
  <si>
    <t>https://disk.yandex.ru/d/XlimxR1OaxeZGQ</t>
  </si>
  <si>
    <t>УБ-3394-45</t>
  </si>
  <si>
    <t xml:space="preserve">  с  Омутинское  ул  Первомайская  81а  1-ый  этаж  Операционный зал -1</t>
  </si>
  <si>
    <t>Заказчик: Зимин Михаил Викторович +7 (912) 387-13-31
Сопровождающий на объекте: Зимин Михаил Викторович +7 (912) 387-13-31</t>
  </si>
  <si>
    <t>Требуется монтаж 2 СКС-порта(ов) для подключения счетно-сортировальных машин (ССМ). Монтаж розеток Mosaic45 в кабель-канале &gt;80*50 мм, линию вести за фальш-потолком — в гофре (В кассе и на комнате пересчёта).Нумерация порта(ов):1.19.1, 1.19.2. Маркировка печатным способом</t>
  </si>
  <si>
    <t>https://disk.yandex.ru/d/mrGrE6ctJWVIsQ</t>
  </si>
  <si>
    <t>УБ-3394-61</t>
  </si>
  <si>
    <t>г Тюмень ул Моторостроителей 5</t>
  </si>
  <si>
    <t>Заказчик: Крупская Анна Анатольевна +7 (919) 935-08-75
Сопровождающий на объекте: Крупская Анна Анатольевна +7 (919) 935-08-75</t>
  </si>
  <si>
    <t>Требуется монтаж 3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порта(ов):1.96, 1.97, 1.98. Маркировка печатным способом.</t>
  </si>
  <si>
    <t>https://disk.yandex.ru/d/SbRabC-dnu9dSQ</t>
  </si>
  <si>
    <t xml:space="preserve">  г  Ишим  ул  Малая  Садовая  76  Цокольный этаж Помещение предвыездной подготовки инкассаторов - 24-26</t>
  </si>
  <si>
    <t>Заказчик: Александренко Александр Викторович (1607634) +7 (922) 048-36-55
Сопровождающий на объекте: Москвин Николай Владимирович, +7(982)940-28-84</t>
  </si>
  <si>
    <t>https://disk.yandex.ru/d/ZNHuwC-HMEU_Dw</t>
  </si>
  <si>
    <t>УБ-3394-58</t>
  </si>
  <si>
    <t>Заказчик: Оношко Станислав Казимирович (1759206) +7 (951) 115-57-87
Сопровождающий на объекте: Исломова Пошшохон Холмирзоевна +7-951-478-9468</t>
  </si>
  <si>
    <t>https://disk.yandex.ru/d/inSi5Buh9ISZ2A</t>
  </si>
  <si>
    <t>"Россошанский" по адресу г Россошь пр-кт Труда 12А 1-ый этаж
Электрощитовая -1</t>
  </si>
  <si>
    <t>Заказчик: Богомазова Кристина Альбертовна +7-980-012-5981
Сопровождающий на объекте: Михайлов Артем Игоревич, +7(910)241-38-76</t>
  </si>
  <si>
    <t># Андромеда В рамках проекта «Андромеда» необходим монтаж 2-х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[Грачев Геннадий Геннадьевич] Телефон[+7-910-732-1449]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</si>
  <si>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ЦЧБ-3545-138</t>
  </si>
  <si>
    <t>https://disk.yandex.ru/d/02xVDHK85KOFvw</t>
  </si>
  <si>
    <t>ЦЧБ-3545-146</t>
  </si>
  <si>
    <t xml:space="preserve"> г Борисоглебск ул Свободы 176стр1 1-ый этаж Помещение КИЦ</t>
  </si>
  <si>
    <t>Заказчик: Грачев Геннадий Геннадьевич (406706) +7 (910) 732-14-49
Сопровождающий на объекте: Федоренко Максим Леонидович, +7(980)543-82-66</t>
  </si>
  <si>
    <t># Андромеда В рамках проекта «Андромеда» необходим монтаж 2-ух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Грачев Геннадий Геннадьевич Телефон +7-910-732-1449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</si>
  <si>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г Глазов ул Калинина 4а  </t>
  </si>
  <si>
    <t xml:space="preserve"> Заказчик: Жуйков С. А.
Сопровождающий на объекте: Поздеев Иван Рудольфович +7-912-440-0285</t>
  </si>
  <si>
    <t>https://disk.yandex.ru/d/KXalvo58IfpXAQ</t>
  </si>
  <si>
    <t>ЦЧБ-3545-154</t>
  </si>
  <si>
    <t>г Воронеж ул Ломоносова 114/10 1-ый этаж Кабинет - 0101</t>
  </si>
  <si>
    <t>Заказчик: Грачев Геннадий Геннадьевич (406706) +7 (910) 732-14-49
Сопровождающий на объекте: Маковкин Сергей Анатольевич, +7(919)234-94-65</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</si>
  <si>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[Грачев Геннадий Геннадьевич] Телефон[+7-910-732-1449]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1</t>
  </si>
  <si>
    <t>https://disk.yandex.ru/d/jgyu39yGRZO1dA</t>
  </si>
  <si>
    <t>ЦЧБ-3545-157</t>
  </si>
  <si>
    <t>г Воронеж ул Беговая 2091-ый этаж Электрощитовая - 31</t>
  </si>
  <si>
    <t>Заказчик: Багно Алексей Анатольевич (1517332) +7 (908) 130-34-85
Сопровождающий на объекте: Стольный Антон Анатольевич, +7(910)340-00-91</t>
  </si>
  <si>
    <t># Андромеда В рамках проекта «Андромеда» необходим монтаж 4-ех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Багно Алексей Анатольевич тел. +7-908-130-3485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</si>
  <si>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https://disk.yandex.ru/d/xtCjDKVeZ5eyVQ</t>
  </si>
  <si>
    <t>ЦЧБ-3545-159</t>
  </si>
  <si>
    <t>г Воронеж ул 20-летия Октября 90Б 1-ый этаж Операционный зал -01</t>
  </si>
  <si>
    <t>Заказчик: Грачев Геннадий Геннадьевич (406706) +7 (910) 732-14-49
Сопровождающий на объекте: Бельский Сергей Валерьевич, +7(910)039-00-40</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</si>
  <si>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ГИ Грачев Геннадий Геннадьевич [+7-910-732-1449]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t>
  </si>
  <si>
    <t>https://disk.yandex.ru/d/w_5bhzUyHSCe7Q</t>
  </si>
  <si>
    <t>ЦЧБ-3545-102</t>
  </si>
  <si>
    <t>01355</t>
  </si>
  <si>
    <t xml:space="preserve"> с Михайловка ул Юбилейная 17</t>
  </si>
  <si>
    <t>Заказчик: Скарга Светлана Егоровна +7 (952) 109-25-31
Сопровождающий на объекте: Скарга Светлана Егоровна +7 (952) 109-25-31</t>
  </si>
  <si>
    <t>Требуется восстановление 4 СКС-порта(ов) для подключения счетно-сортировальных машин (ССМ). Монтаж розеток Mosaic45 в кабель-канале &gt;80*50 мм, линию вести за фальш-потолком — в гофре.- Маркировка печатным способом</t>
  </si>
  <si>
    <t>https://disk.yandex.ru/d/ATpDsv9V89Mq_g</t>
  </si>
  <si>
    <t>ЦЧБ-3545-118</t>
  </si>
  <si>
    <t>00608</t>
  </si>
  <si>
    <t xml:space="preserve"> с Новая Криуша ул Советская 70</t>
  </si>
  <si>
    <t>Заказчик: Есина Елена Николаевна +7 (920) 400-82-34
Сопровождающий на объекте: Есина Елена Николаевна +7 (920) 400-82-34</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</si>
  <si>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 Маркировка печатным способом</t>
  </si>
  <si>
    <t>https://disk.yandex.ru/d/EMt6nDiyGvYUcg</t>
  </si>
  <si>
    <t>ЦЧБ-3545-160</t>
  </si>
  <si>
    <t>00135</t>
  </si>
  <si>
    <t xml:space="preserve"> г Воронеж ул Туполева 27а</t>
  </si>
  <si>
    <t>Заказчик: Бахтина Раиса Ивановна +7 (920) 438-54-76
Сопровождающий на объекте: Бахтина Раиса Ивановна +7 (920) 438-54-76</t>
  </si>
  <si>
    <t>Требуется монтаж 4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порта(ов):109 - 112.Маркировка печатным способом.</t>
  </si>
  <si>
    <t>https://disk.yandex.ru/d/oQMT3uzlrFkIFg</t>
  </si>
  <si>
    <t>ЦЧБ-3545-153</t>
  </si>
  <si>
    <t>00413</t>
  </si>
  <si>
    <t>с Нижний Карачан ул Советская нет</t>
  </si>
  <si>
    <t>Заказчик: Николаева Ольга Петровна +7 (910) 245-62-77
Сопровождающий на объекте: Николаева Ольга Петровна +7 (910) 245-62-77</t>
  </si>
  <si>
    <t>Требуется монтаж 2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порта(ов):3,4.Маркировка печатным способом.</t>
  </si>
  <si>
    <t>https://disk.yandex.ru/d/1-Gw7ro1FP6VDw</t>
  </si>
  <si>
    <t>ЦЧБ-3545-106</t>
  </si>
  <si>
    <t>00737</t>
  </si>
  <si>
    <t>с Липовка ул Мира 6
Состав работ:</t>
  </si>
  <si>
    <t>Заказчик: Голованова Мария Петровна +7-960-135-9711
Сопровождающий на объекте: Голованова Мария Петровна +7-960-135-9711</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</si>
  <si>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гофре.Нумерация порта(ов):5. Маркировка печатным способом</t>
  </si>
  <si>
    <t>https://disk.yandex.ru/d/Lef9aAvUOi4N_w</t>
  </si>
  <si>
    <t>ЦЧБ-3545-107</t>
  </si>
  <si>
    <t>00702</t>
  </si>
  <si>
    <t>с Залужное ул Советская 86А</t>
  </si>
  <si>
    <t>Заказчик: Лискун Оксана Анатольевна +7-952-955-6038
Сопровождающий на объекте: Лискун Оксана Анатольевна +7-952-955-6038</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</si>
  <si>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(В кассе и на комнате пересчёта).Нумерация порта(ов): 5 или 6. Маркировка печатным способом</t>
  </si>
  <si>
    <t>https://disk.yandex.ru/d/tueqFg_Io8Fw2w</t>
  </si>
  <si>
    <t>ЦЧБ-3545-110</t>
  </si>
  <si>
    <t>Заказчик: Орлова Татьяна Владимировна +7 (920) 212-58-80
Сопровождающий на объекте: Орлова Татьяна Владимировна +7 (920) 212-58-80</t>
  </si>
  <si>
    <t>сл Сагуны ул Кирова зд39А</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</si>
  <si>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порта(ов):7. Маркировка печатным способом</t>
  </si>
  <si>
    <t>https://disk.yandex.ru/d/BLN6MXdbCn0oWA</t>
  </si>
  <si>
    <t>ЦЧБ-3545-150</t>
  </si>
  <si>
    <t xml:space="preserve"> г  Воронеж  ул  Плехановская  12  1-ый  этаж  Клиентский  зал  по
обслуживанию ФЛ/ЮЛ - 01</t>
  </si>
  <si>
    <t>Заказчик: Грачев Геннадий Геннадьевич (406706) +7 (910) 732-14-49
Сопровождающий на объекте: Грачев Геннадий Геннадьевич (406706) +7 (910) 732-14-49</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</si>
  <si>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Грачев Геннадий Геннадьевич Телефон +7 (910) 732-14-49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</si>
  <si>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https://disk.yandex.ru/d/mRuc29YuCvb5Kg</t>
  </si>
  <si>
    <t>ЦЧБ-3545-156</t>
  </si>
  <si>
    <t>0822</t>
  </si>
  <si>
    <t>с Боево ул Ленина 111 1-ый этаж Кабинет - 1</t>
  </si>
  <si>
    <t>Заказчик: Логинова Татьяна Ивановна (823857) +7 (951) 555-76-17
Сопровождающий на объекте: Логинова Татьяна Ивановна (823857) +7 (951) 555-76-17</t>
  </si>
  <si>
    <t>https://disk.yandex.ru/d/FlVcRhtyvmt7kA</t>
  </si>
  <si>
    <t>ЦЧБ-3545-108</t>
  </si>
  <si>
    <t>0714</t>
  </si>
  <si>
    <t xml:space="preserve"> с Щучье ул Советская здЗЗ 1-ый этаж Кабинет - 1</t>
  </si>
  <si>
    <t>Заказчик: Кириллова Галина Михайловна (407032) +7 (920) 407-37-96
Сопровождающий на объекте: Кириллова Галина Михайловна (407032) +7 (920) 407-37-96</t>
  </si>
  <si>
    <t>Монтаж 1-го порта СКС для ССМ</t>
  </si>
  <si>
    <t>https://disk.yandex.ru/d/XHnVnWqluuMGMA</t>
  </si>
  <si>
    <t>ЦЧБ-3545-101</t>
  </si>
  <si>
    <t>Заказчик: Бондарева Ольга Сергеевна +7-926-195-8046
Сопровождающий на объекте: Попова Елена Анатольевна (400844) +7 (920) 440-12-46</t>
  </si>
  <si>
    <t>с Пузево ул Пролетарская 97А 1-ый этаж Операционный зал - 2</t>
  </si>
  <si>
    <t>https://disk.yandex.ru/d/WJKg5no1NN1Jhg</t>
  </si>
  <si>
    <t>ЦЧБ-3545-158</t>
  </si>
  <si>
    <t xml:space="preserve">  г  Воронеж  пр-кт  Московский  11  1-ый  этаж  Клиентский  зал  по обслуживанию ФЛ/ЮЛ -1</t>
  </si>
  <si>
    <t>Заказчик: Каверина Юлия Сергеевна (1481982) +7 (908) 131-81-99
Сопровождающий на объекте: Каверина Юлия Сергеевна (1481982) +7 (908) 131-81-99</t>
  </si>
  <si>
    <t>Требуется монтаж 2 портов СКС. Монтаж розеток Mosaic45 в кабель-канале &gt;80*50 мм, линию вести за фальш-потолком — в гофре. Нумерация порта: ссмі, ссм2 Маркировка печатным способом</t>
  </si>
  <si>
    <t>https://disk.yandex.ru/d/1Ke13_Yp8ploHQ</t>
  </si>
  <si>
    <t>ЦЧБ-3545-100</t>
  </si>
  <si>
    <t>01318</t>
  </si>
  <si>
    <t>с Первомайское ул Центральная 35 1-ый этаж Кабинет - 1</t>
  </si>
  <si>
    <t>Заказчик: Бондарева Ольга Сергеевна +7-926-195-8046
Сопровождающий на объекте: Калашник Инна Николаевна (1423600) +7 (920) 219-23-21</t>
  </si>
  <si>
    <t>https://disk.yandex.ru/d/1gwKoLwHPy-rzQ</t>
  </si>
  <si>
    <t>ЦЧБ-3545-127</t>
  </si>
  <si>
    <t>01336</t>
  </si>
  <si>
    <t xml:space="preserve"> п Опыт ул Садовая 7а</t>
  </si>
  <si>
    <t>Заказчик: Шмыглёва Ольга Ивановна +7 (920) 216-87-46
Сопровождающий на объекте: Шмыглёва Ольга Ивановна +7 (920) 216-87-46</t>
  </si>
  <si>
    <t>Требуется  монтаж  2  портов  СКС.  Монтаж  розеток  Mosaic45  в  кабель-канале  &gt;80*50  мм,  линию  вести  за фальш-потолком — в гофре. Нумерация порта: 5,6. Маркировка печатным способом</t>
  </si>
  <si>
    <t>https://disk.yandex.ru/d/hb5EXDuuKKxP9A</t>
  </si>
  <si>
    <t>ЦЧБ-3545-119</t>
  </si>
  <si>
    <t xml:space="preserve"> с Козловка ул Октябрьская 31А</t>
  </si>
  <si>
    <t>Заказчик: Волкова Татьяна Николаевна +7 (951) 559-07-51
Сопровождающий на объекте: Волкова Татьяна Николаевна +7 (951) 559-07-51</t>
  </si>
  <si>
    <t>Требуется  монтаж  1  порта  СКС.  Монтаж  розеток  Mosaic45  в  кабель-канале  &gt;80x50  мм,  линию  вести  за фальш-потолком — в гофре. Нумерация порта: 7. Маркировка печатным способом</t>
  </si>
  <si>
    <t>https://disk.yandex.ru/d/gT593C61pG6Mhg</t>
  </si>
  <si>
    <t>ЦЧБ-3545-96</t>
  </si>
  <si>
    <t>01019</t>
  </si>
  <si>
    <t xml:space="preserve"> с Дерезовка ул Центральная 101 1-ый этаж Кабинет - 1</t>
  </si>
  <si>
    <t>Заказчик: Колядина Елена Васильевна (1934831) +7 (920) 469-20-51
Сопровождающий на объекте: Колядина Елена Васильевна (1934831) +7 (920) 469-20-51</t>
  </si>
  <si>
    <t>https://disk.yandex.ru/d/R9JqUk1Gi-xSrA</t>
  </si>
  <si>
    <t>ЦЧБ-3545-105</t>
  </si>
  <si>
    <t>01004</t>
  </si>
  <si>
    <t>с Александровка Донская ул Пролетарская 48Б</t>
  </si>
  <si>
    <t>Заказчик: Хелыптейн Яна Арнольдовна +7 (920) 214-27-29
Сопровождающий на объекте: Хелыптейн Яна Арнольдовна +7 (920) 214-27-29</t>
  </si>
  <si>
    <t>Требуется  монтаж  1  порта  СКС.  Монтаж  розеток  Mosaic45  в  кабель-канале  &gt;80x50  мм,  линию  вести  за фальш-потолком — в гофре. Нумерация порта: 3. Маркировка печатным способом</t>
  </si>
  <si>
    <t>https://disk.yandex.ru/d/Hfu_HkXxMaLUMA</t>
  </si>
  <si>
    <t>ЦЧБ-3545-140</t>
  </si>
  <si>
    <t xml:space="preserve"> рп Ольховатка ул Пролетарская 3 1-ый этаж Кабинет - 1</t>
  </si>
  <si>
    <t>Заказчик: Шамшин Алексей Олегович
Сопровождающий на объекте: Михайлов Артем Игоревич, +7(910)241-38-76</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</si>
  <si>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Грачев Геннадий Геннадьевич Телефон +7-910-732-1449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</si>
  <si>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https://disk.yandex.ru/d/lY-AE5iiMmgVtg</t>
  </si>
  <si>
    <t>ЦЧБ-3545-141</t>
  </si>
  <si>
    <t>ЦЧБ-3545-123</t>
  </si>
  <si>
    <t xml:space="preserve"> с Коршево ул Советская 138А</t>
  </si>
  <si>
    <t>Заказчик: Нестерова Наталья Анатольевна +7 (905) 051-52-73
Сопровождающий на объекте: Нестерова Наталья Анатольевна +7 (905) 051-52-73</t>
  </si>
  <si>
    <t>https://disk.yandex.ru/d/dZ4s_ulsybBaUg</t>
  </si>
  <si>
    <t>ЦЧБ-3545-152</t>
  </si>
  <si>
    <t>г Воронеж ул Туполева 27а 1-ый этаж Кабинет - 1</t>
  </si>
  <si>
    <t>Заказчик: Грачев Геннадий Геннадьевич (406706) +7 (910) 732-14-49
Сопровождающий на объекте: Лухтан Максим Владиславович, +7(980)270-18-98</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</si>
  <si>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Грачев Геннадий Геннадьевич Телефон +7-910-732-1449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</si>
  <si>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https://disk.yandex.ru/d/fU5QqoclgXWVfw</t>
  </si>
  <si>
    <t xml:space="preserve"> ПВБ-3243-45</t>
  </si>
  <si>
    <t xml:space="preserve"> г Ульяновск ул Радищева 39 1-ый этаж Операционный зал - 216</t>
  </si>
  <si>
    <t>Заказчик: Лежанкина Галина Вячеславовна (1154296) +7 (906) 394-80-87
Сопровождающий на объекте: Лежанкина Галина Вячеславовна (1154296) +7 (906) 394-80-87</t>
  </si>
  <si>
    <t>Требуется монтаж 3 поров СКС. Монтаж розеток Mosaic45 в кабель-канале &gt;80x50 мм, линию вести за фальш-потолком — в гофре. Нумерация порта: 5.13, 5.14, 5.15. Маркировка печатным способом</t>
  </si>
  <si>
    <t>https://disk.yandex.ru/d/TW4pXWc4x7x6TA</t>
  </si>
  <si>
    <t xml:space="preserve">СРБ-4241-42 </t>
  </si>
  <si>
    <t xml:space="preserve"> г Калуга ул В.Никитиной 41 1-ый этаж Операционный зал - 2</t>
  </si>
  <si>
    <t>Заказчик: Затеева Оксана Александровна (903359) +7 (910) 519-80-66
Сопровождающий на объекте: Затеева Оксана Александровна (903359) +7 (910) 519-80-66</t>
  </si>
  <si>
    <t>Требуется  монтаж  4  портов  СКС.  Монтаж  розеток  Mosaic45  в  кабель-канале  &gt;80*50  мм,  линию  вести  за фальш-потолком — в гофре. Маркировка печатным способом</t>
  </si>
  <si>
    <t>https://disk.yandex.ru/d/pSY2rSHXe5w9Nw</t>
  </si>
  <si>
    <t xml:space="preserve">ЦЧБ-3549-68 </t>
  </si>
  <si>
    <t xml:space="preserve"> г Липецк ул Ангарская 3 1-ый этаж
Операционный зал - 1</t>
  </si>
  <si>
    <t>Заказчик: +7 (986) 529-15-34
Сопровождающий на объекте: Запуняко Вадим Михайлович, +7(919)160-24-43</t>
  </si>
  <si>
    <t>https://disk.yandex.ru/d/k3Jq91boq8TwhQ</t>
  </si>
  <si>
    <t>ЦЧБ-3549-69</t>
  </si>
  <si>
    <t>ЦЧБ-3549-66</t>
  </si>
  <si>
    <t>Многофункциональное здание; № 8593_0300 г Задонск ул
Советская 15 1-ый этаж Операционный зал - 1</t>
  </si>
  <si>
    <t>Заказчик: Масловский Геннадий Францевич (2213826) +7 (986) 529-15-34
Сопровождающий на объекте: Степанов Дмитрий Андреевич, +7(915)850-03-37</t>
  </si>
  <si>
    <t>https://disk.yandex.ru/d/Hv6zNpnR2rD0Cw</t>
  </si>
  <si>
    <t>Заказчик: Масловский Геннадий Францевич (2213826) +7 (000) 000-00-00
Сопровождающий на объекте: Ковальчук Сергей Александрович, +7(910)255-28-26</t>
  </si>
  <si>
    <t>https://disk.yandex.ru/d/l3pz80kj8LCiFg</t>
  </si>
  <si>
    <t>ЦЧБ-3549-70</t>
  </si>
  <si>
    <t xml:space="preserve"> с Конь-Колодезь ул Ленина 149 1-ый этаж Кабинет - 1</t>
  </si>
  <si>
    <t>Заказчик: Пальчикова Наталья Владимировна (402877) +7 (920) 504-55-20
Сопровождающий на объекте: Пальчикова Наталья Владимировна (402877) +7 (920) 504-55-20</t>
  </si>
  <si>
    <t>https://disk.yandex.ru/d/T0SNBss2zvED-w</t>
  </si>
  <si>
    <t xml:space="preserve"> ПВБ-3243-44</t>
  </si>
  <si>
    <t xml:space="preserve">  г  Ульяновск  пр-кт  Генерала  Тюленева  3  1-ый  этаж  Клиентский зал по обслуживанию ФЛ/ЮЛ - АРЕНДА Ролл-ап 1</t>
  </si>
  <si>
    <t>Заказчик: Гузяева Ирина Анатольевна (1397451) +7 (906) 142-23-47
Сопровождающий на объекте: Гузяева Ирина Анатольевна (1397451) +7 (906) 142-23-47</t>
  </si>
  <si>
    <t>https://disk.yandex.ru/d/o_UBVAOaHJ6eTQ</t>
  </si>
  <si>
    <t>г Воронеж ул 9 Января 28 1-ый этаж Электрощитовая -123</t>
  </si>
  <si>
    <t>Заказчик: Грачев Геннадий Геннадьевич (406706) +7 (910) 732-14-49
Сопровождающий на объекте: Чебанов Юрий Сергеевич +7-910-240-1373</t>
  </si>
  <si>
    <t># Андромеда В рамках проекта «Андромеда» необходим монтаж 6-ти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[Грачев Геннадий Геннадьевич] Телефон[+7 (910) 732-14-49]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</si>
  <si>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https://disk.yandex.ru/d/RKMjdvIxUxzX1w</t>
  </si>
  <si>
    <t>ЦЧБ-3545-139</t>
  </si>
  <si>
    <t>744</t>
  </si>
  <si>
    <t xml:space="preserve"> г Лиски ул Свердлова здбІА 1-ый этаж Помещение КИЦ - 2</t>
  </si>
  <si>
    <t>Заказчик: Грачев Геннадий Геннадьевич (406706) +7 (910) 732-14-49
Сопровождающий на объекте: Зинаков Вадим Алексеевич, +7(910)241-32-43</t>
  </si>
  <si>
    <t>#Андромеда В рамках проекта «Андромеда» необходим монтаж 2-ух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Грачев Геннадий Геннадьевич Телефон +7-910-732-1449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</si>
  <si>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https://disk.yandex.ru/d/DPkLiNm2PRfmaA</t>
  </si>
  <si>
    <t xml:space="preserve"> г Воронеж ул Ворошилова ІАстрІ 2-ой этаж Open space -1</t>
  </si>
  <si>
    <t>Заказчик: Грачев Геннадий Геннадьевич (406706) +7 (791) 073-21-44
Сопровождающий на объекте: Кузнецов Евгений Юрьевич, +7(980)540-24-05</t>
  </si>
  <si>
    <t>https://disk.yandex.ru/d/NjW4SFI8AjHgCA</t>
  </si>
  <si>
    <t>ЦЧБ-3545-145</t>
  </si>
  <si>
    <t>ЕКРЦ г Воронеж ул Минская 2Б Цокольный этаж
Электрощитовая - 000129</t>
  </si>
  <si>
    <t>Заказчик: Багно Алексей Анатольевич (1517332) +7 (790) 813-03-48
Сопровождающий на объекте: Литвиненко Эдуард Вадимович, +7(919)235-08-85</t>
  </si>
  <si>
    <t>#Андромеда В рамках проекта «Андромеда» необходим монтаж 4-ех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Багно Алексей Анатольевич тел. +7-908-130-3485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</si>
  <si>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https://disk.yandex.ru/d/uU9qDUgxO_Fi4g</t>
  </si>
  <si>
    <t>ЦЧБ-3545-147</t>
  </si>
  <si>
    <t xml:space="preserve"> г Воронеж ул 9 Января 68К 2-ой этаж Электрощитовая - А.2.23</t>
  </si>
  <si>
    <t>Заказчик: Багно Алексей Анатольевич (1517332) +7 (908) 130-34-85
Сопровождающий на объекте: Евдовский Сергей Владимирович, +79103403326</t>
  </si>
  <si>
    <t># Андромеда В рамках проекта «Андромеда» необходим монтаж 6-ти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Багно Алексей Анатольевич Телефон ++7-908-130-3485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</si>
  <si>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https://disk.yandex.ru/d/ouWcUthf6WT1nQ</t>
  </si>
  <si>
    <t xml:space="preserve"> СЗБ-8186-72 </t>
  </si>
  <si>
    <t>Заказчик: Манжула Константин Алексеевич +7-969-872-9446, +7 (900) 296-48-70
Сопровождающий на объекте: Миклашевская Светлана Сергеевна +7-911-369-3639</t>
  </si>
  <si>
    <t>Необходимо перенести порты СКС в ТКШ, ТКШ на данный момент пуст, невозможно перенести АСО из-за недостающей длины СКС.</t>
  </si>
  <si>
    <t>https://disk.yandex.ru/d/y2dS41w6CCgkUQ</t>
  </si>
  <si>
    <t>СИБ-3353-104</t>
  </si>
  <si>
    <t xml:space="preserve"> г Кемерово ул Марковцева стр20а 1-ый этаж Серверная - 1/04</t>
  </si>
  <si>
    <t>Заказчик: Бондарев Антон Николаевич (1595493) +7 (904) 374-07-17
Сопровождающий на объекте: Бондарев Антон Николаевич (1595493) +7 (904) 374-07-17</t>
  </si>
  <si>
    <t>https://disk.yandex.ru/d/tAa5AhXBuWwR3Q</t>
  </si>
  <si>
    <t>ВВБ-3180-99</t>
  </si>
  <si>
    <t>г  Чайковский  ул  Ленина  616  Цокольный этаж Тамбур - 039</t>
  </si>
  <si>
    <t>Заказчик: Вилинский Павел Валерьевич +7-985-339-9622
Сопровождающий на объекте: Поварницын Игорь Геннадьевич +7-922-245-9180</t>
  </si>
  <si>
    <t>Создать порты СКС. &amp;ЭПЛ2026 Требуется организовать СКС под WiFi до точки АР04, 05 и 06. Контакт: Поварницын Игорь Геннадьевич +7-922-245-9180</t>
  </si>
  <si>
    <t xml:space="preserve">https://disk.yandex.ru/d/sO5rgFuOYSOz1Q </t>
  </si>
  <si>
    <t>СЗБ-8186-51</t>
  </si>
  <si>
    <t>Заказчик: Шабунин Александр Владимирович
Сопровождающий на объекте: Хмель Сергей Юрьевич +7-911-886-3171</t>
  </si>
  <si>
    <t>Требуется монтаж 3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</si>
  <si>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https://disk.yandex.ru/d/ueUL4SviUQMTnw</t>
  </si>
  <si>
    <t xml:space="preserve">ЦЧБ-8383-45 </t>
  </si>
  <si>
    <t>г Курск ул Карла Маркса 55 1-ый этаж Комната приема пищи - 18</t>
  </si>
  <si>
    <t>Заказчик: Пянковский Олег Федорович +7 (919) 219-32-76
Сопровождающий на объекте: Сорокина Мария Анатольевна +7-951-339-9407</t>
  </si>
  <si>
    <t xml:space="preserve">Создать  порты СКС.  В связи  с переформатом необходимо создать 10 портов скс в помещении столовой. </t>
  </si>
  <si>
    <t>https://disk.yandex.ru/d/3Mmnb5WOkgM6FQ</t>
  </si>
  <si>
    <t>ВВБ-3180-106</t>
  </si>
  <si>
    <t>г. Пермь, ул. Социалистическая, 24</t>
  </si>
  <si>
    <t>Заказчик: Фотин Дмитрий Юрьевич 8-562-96981
Сопровождающий на объекте: Кирякова Анна Владимировна +7-950-449-1686</t>
  </si>
  <si>
    <t>Подключение  рабочего  места.  Восстановить  порты  1-18,1-19.  Новый  порт  во  второй  патч  панели  с  26  порта</t>
  </si>
  <si>
    <t>https://disk.yandex.ru/d/bf_fcwTwymsYmg</t>
  </si>
  <si>
    <t>https://disk.yandex.ru/d/j3yw5bijRZOfXQ</t>
  </si>
  <si>
    <t>https://disk.yandex.ru/d/uNjTcdqvLISfhw</t>
  </si>
  <si>
    <t>https://disk.yandex.ru/d/Sede7p0xfpXVSg</t>
  </si>
  <si>
    <t>ПВБ-3243-33</t>
  </si>
  <si>
    <t>рп Чуфарово ул Заводская 1</t>
  </si>
  <si>
    <t>Заказчик: Трусова Лариса Александровна +7 (927) 816-97-11
Сопровождающий на объекте: Трусова Лариса Александровна +7 (927) 816-97-11</t>
  </si>
  <si>
    <t>Требуется монтаж 4 портов СКС. Монтаж розеток Mosaic45 в кабель-канале &gt;80*50 мм, линию вести за фальш-потолком — в гофре. Нумерация порта: 1.1, 1.2, 1.3, 1.4. Маркировка печатным способом</t>
  </si>
  <si>
    <t>https://disk.yandex.ru/d/YXTU-Mi4ml58lQ</t>
  </si>
  <si>
    <t xml:space="preserve"> СРБ-4241-43</t>
  </si>
  <si>
    <t>п Пятовский ул Комарова 21 1-ый этаж Кабинет -1</t>
  </si>
  <si>
    <t>Заказчик: Филонова Наталья Алексеевна (1551729) +7 (920) 098-80-11
Сопровождающий на объекте: Филонова Наталья Алексеевна (1551729) +7 (920) 098-80-11</t>
  </si>
  <si>
    <t>https://disk.yandex.ru/d/Cc6pejzreGukdQ</t>
  </si>
  <si>
    <t xml:space="preserve">ББ-2932-68 </t>
  </si>
  <si>
    <t>п Досатуй ул Юбилейная 4</t>
  </si>
  <si>
    <t>Заказчик: Демьянова Ирина Васильевна +7 (914) 431-62-44
Сопровождающий на объекте: Демьянова Ирина Васильевна +7 (914) 431-62-44</t>
  </si>
  <si>
    <t>Требуется монтаж 1  СКС-порта(ов) для подключения счетно-сортировальных  машин (ССМ).  Монтаж розеток Mosaic45  в кабель-канале &gt;80x50  мм,  линию вести за фальш-потолком —  в гофре.  Нумерация порта(ов):2.1. Маркировка печатным способом</t>
  </si>
  <si>
    <t>https://disk.yandex.ru/d/qJRAGft8SJRq0Q</t>
  </si>
  <si>
    <t xml:space="preserve">ПВБ-3243-28 </t>
  </si>
  <si>
    <t>рп Старая Кулатка ул Пионерская 3 1-ый этаж Касса -13</t>
  </si>
  <si>
    <t>Заказчик: Хабиева Лилия Ришатовна +7-937-216-6676
Сопровождающий на объекте: Хабиева Лилия Ришатовна +7-937-216-6676</t>
  </si>
  <si>
    <t>Требуется монтаж 4 СКС-порта для подключения счетно-сортировальных машин (ССМ). Монтаж розеток Mosaic45 в кабель-канале &gt;80x50 мм, линию вести за фальш-потолком — в гофре. Нумерация порта: 1,2,3,4. Маркировка печатным способом</t>
  </si>
  <si>
    <t>https://disk.yandex.ru/d/tHw0-x2WF0Iiyg</t>
  </si>
  <si>
    <t>ББ-2932-57</t>
  </si>
  <si>
    <t xml:space="preserve"> пгт Холбон ул Лазо 1А</t>
  </si>
  <si>
    <t>Заказчик: Великотенко Надежда Андреевна +7-914-123-7562
Сопровождающий на объекте: Великотенко Надежда Андреевна +7-914-123-7562</t>
  </si>
  <si>
    <t>Требуется  монтаж  4  СКС-порта  для  подключения  счетно-сортировальных  машин  (ССМ).  Монтаж  розеток Mosaic45 в кабель-канале &gt;80x50 мм, линию вести за фальш-потолком — в гофре. Нумерация порта:
1-1,1-2,1-3, 1-4. Маркировка печатным способом</t>
  </si>
  <si>
    <t>https://disk.yandex.ru/d/-yfMzNKOat07YQ</t>
  </si>
  <si>
    <t>ББ-2932-66</t>
  </si>
  <si>
    <t xml:space="preserve"> пгт Новоорловск нет 1</t>
  </si>
  <si>
    <t>Заказчик: Суялату Баирма Дандаровна +7-995-553-3274
Сопровождающий на объекте: Суялату Баирма Дандаровна +7-995-553-3274</t>
  </si>
  <si>
    <t>Требуется монтаж 1 СКС-порта для подключения счетно-сортировальных машин (ССМ). Монтаж розеток Mosaic45 в кабель-канале &gt;80x50 мм, линию вести за фальш-потолком — в гофре. Нумерация порта: 1.9. Маркировка печатным способом</t>
  </si>
  <si>
    <t>https://disk.yandex.ru/d/NiJLxm3iqWWsVw</t>
  </si>
  <si>
    <t>ЦЧБ-3545-134</t>
  </si>
  <si>
    <t>01024</t>
  </si>
  <si>
    <t>с Лофицкое ул Терешковой 2</t>
  </si>
  <si>
    <t>Заказчик: Матвеюк Татьяна Михайловна +7 (950) 772-73-58
Сопровождающий на объекте: Матвеюк Татьяна Михайловна +7 (950) 772-73-58</t>
  </si>
  <si>
    <t>https://disk.yandex.ru/d/h96OCLq7-UqH2g</t>
  </si>
  <si>
    <t>ББ-2932-64</t>
  </si>
  <si>
    <t>с Калта ул 60 лет Октября 2а 1-ый этаж Клиентский зал по
обслуживанию ФЛ/ЮЛ - 3</t>
  </si>
  <si>
    <t>Заказчик: Караулова Татьяна Алексеевна (1878498) +7 (924) 370-50-46
Сопровождающий на объекте: Караулова Татьяна Алексеевна (1878498) +7 (924) 370-50-46</t>
  </si>
  <si>
    <t>Требуется  монтаж  5  портов  СКС.  Монтаж  розеток  Mosaic45  в  кабель-канале  &gt;80*50  мм,  линию  вести  за фальш-потолком — в гофре. Маркировка печатным способом</t>
  </si>
  <si>
    <t>https://disk.yandex.ru/d/XJPzFiTvMoVQ0w</t>
  </si>
  <si>
    <t>ЦЧБ-3545-115</t>
  </si>
  <si>
    <t>01314</t>
  </si>
  <si>
    <t xml:space="preserve"> с Новая Калитва пл Ленина здб 1-ый этаж Кабинет - 1</t>
  </si>
  <si>
    <t>Заказчик: Калашник Инна Николаевна (410353) +7 (920) 219-23-21
Сопровождающий на объекте: Калашник Инна Николаевна (410353) +7 (920) 219-23-21</t>
  </si>
  <si>
    <t>Требуется  монтаж  1  порта  СКС.  Монтаж  розеток  Mosaic45  в  кабель-канале  &gt;80x50  мм,  линию  вести  за фальш-потолком — в гофре. Нумерация порта: 1.14. Маркировка печатным способом</t>
  </si>
  <si>
    <t>https://disk.yandex.ru/d/L8MbSMVH6McbYw</t>
  </si>
  <si>
    <t>ББ-2932-84</t>
  </si>
  <si>
    <t>г Чита ул Весенняя 1 1-ый этаж Подсобное помещение -12</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</si>
  <si>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ФИ[Кибус Павел Викторович] Телефон[+7 914 128-96-70]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</si>
  <si>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https://disk.yandex.ru/d/30vuyTgIh8SSuw</t>
  </si>
  <si>
    <t>ББ-2932-85</t>
  </si>
  <si>
    <t>ББ-2932-70</t>
  </si>
  <si>
    <t xml:space="preserve"> с Жиндо 1-е ул Советская 55а</t>
  </si>
  <si>
    <t>Заказчик: Злобина Маргарита Васильевна +7 (914) 517-19-64
Сопровождающий на объекте: Злобина Маргарита Васильевна +7 (914) 517-19-64</t>
  </si>
  <si>
    <t>Требуется монтаж 1  СКС-порта(ов) для подключения счетно-сортировальных  машин (ССМ).  Монтаж розеток Mosaic45  в кабель-канале &gt;80x50  мм,  линию вести за фальш-потолком —  в гофре.  Нумерация порта(ов):К1. Маркировка печатным способом</t>
  </si>
  <si>
    <t>https://disk.yandex.ru/d/4qxFWrIVkXrdIw</t>
  </si>
  <si>
    <t>ЦЧБ-3545-142</t>
  </si>
  <si>
    <t xml:space="preserve"> с Криуша ул Молодежная 47 1-ый этаж Кабинет -1</t>
  </si>
  <si>
    <t>Заказчик: Чебышова Светлана Ивановна (1770112) +7 (951) 567-44-24
Сопровождающий на объекте: Чебышова Светлана Ивановна (1770112) +7 (951) 567-44-24</t>
  </si>
  <si>
    <t>https://disk.yandex.ru/d/nF9olv2c6BEEYA</t>
  </si>
  <si>
    <t>ЦЧБ-3545-137</t>
  </si>
  <si>
    <t xml:space="preserve"> рп Панино ул Красная Площадь 42 1-ый этаж Кабинет -1</t>
  </si>
  <si>
    <t>Заказчик: Синельникова Марина Евгеньевна (400699) +7 (951) 853-05-35
Сопровождающий на объекте: Синельникова Марина Евгеньевна (400699) +7 (951) 853-05-35</t>
  </si>
  <si>
    <t>Требуется  монтаж  4  портов  СКС.  Монтаж  розеток  Mosaic45  в  кабель-канале  &gt;80*50  мм,  линию  вести  за фальш-потолком — в гофре. Нумерация порта: 49-52. Маркировка печатным способом</t>
  </si>
  <si>
    <t>https://disk.yandex.ru/d/_tdThRLj8HsJfA</t>
  </si>
  <si>
    <t>ББ-2932-82</t>
  </si>
  <si>
    <t xml:space="preserve"> г Чита мкр 1-й 36а 1-ый этаж Электрощитовая - 1</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</si>
  <si>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Кибус Павел Викторович Телефон +7-914-128-9670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</si>
  <si>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https://disk.yandex.ru/d/Q-YD5_9jaywibw</t>
  </si>
  <si>
    <t xml:space="preserve"> СРБ-4244-58 </t>
  </si>
  <si>
    <t>Сельское п Барсуки ул Шоссейная зді 1-ый этаж Клиентский зал по обслуживанию ФЛ/ЮЛ - 24</t>
  </si>
  <si>
    <t>Заказчик: Журавлева Ольга Евгеньевна (359085) +7 (902) 751-29-91
Сопровождающий на объекте: Журавлева Ольга Евгеньевна (359085) +7 (902) 751-29-91</t>
  </si>
  <si>
    <t>Требуется  монтаж  1  порта  СКС.  Монтаж  розеток  Mosaic45  в  кабель-канале  &gt;80x50  мм,  линию  вести  за фальш-потолком — в гофре. Нумерация порта: 14. Маркировка печатным способом</t>
  </si>
  <si>
    <t>https://disk.yandex.ru/d/1Eb0J8TL0zNpmg</t>
  </si>
  <si>
    <t>ЦЧБ-3545-149</t>
  </si>
  <si>
    <t>01221</t>
  </si>
  <si>
    <t xml:space="preserve"> с Новогремяченское ул Мира зд15 1-ый этаж Кабинет - 1</t>
  </si>
  <si>
    <t>Заказчик: Пяткова Александра Сергеевна (1979898) +7 (952) 954-69-27
Сопровождающий на объекте: Пяткова Александра Сергеевна (1979898) +7 (952) 954-69-27</t>
  </si>
  <si>
    <t>Требуется  монтаж  2  поров  СКС.  Монтаж  розеток  Mosaic45  в  кабель-канале  &gt;80x50  мм,  линию  вести  за фальш-потолком — в гофре. Нумерация порта: 2.1, 2.2. Маркировка печатным способом</t>
  </si>
  <si>
    <t>https://disk.yandex.ru/d/y8h6AYd2rbM4Sw</t>
  </si>
  <si>
    <t xml:space="preserve"> г Чита ул Красной Звезды 4 1-ый этаж Серверная - 12</t>
  </si>
  <si>
    <t>провести обследование для монтажа СКС. #АндромедаВ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ФИ[Кибус Павел
Викторович] Телефон[+7 914 128-96-70]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</si>
  <si>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https://disk.yandex.ru/d/nd3sPOq2wHivIQ</t>
  </si>
  <si>
    <t>ББ-2932-80</t>
  </si>
  <si>
    <t xml:space="preserve"> г Чита пр-кт Фадеева 37 1-ый этаж Электрощитовая - 2</t>
  </si>
  <si>
    <t>#АндромедаВ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[Кибус Павел Викторович] Телефон[+7-914-128-9670]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</si>
  <si>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https://disk.yandex.ru/d/ppUBY1UCYO5sAQ</t>
  </si>
  <si>
    <t xml:space="preserve">ПВБ-3243-37 </t>
  </si>
  <si>
    <t>00306</t>
  </si>
  <si>
    <t xml:space="preserve"> рп Ишеевка ул Первомайская 10</t>
  </si>
  <si>
    <t>Заказчик: Одайкина Светлана Алексеевна+7 (917) 635-30-05
Сопровождающий на объекте: Одайкина Светлана Алексеевна+7 (917) 635-30-05</t>
  </si>
  <si>
    <t>Требуется монтаж 4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порта(ов):ССМ1-ССМ4 . Маркировка печатным способом</t>
  </si>
  <si>
    <t>https://disk.yandex.ru/d/lXQ12IKExPeiHw</t>
  </si>
  <si>
    <t>ПВБ-3243-31</t>
  </si>
  <si>
    <t>00327</t>
  </si>
  <si>
    <t xml:space="preserve"> г Сенгилей ул Красноармейская 53</t>
  </si>
  <si>
    <t>Заказчик: Ануфриева Анна Алексеевна +7-902-210-0086
Сопровождающий на объекте: Ануфриева Анна Алексеевна +7-902-210-0086</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</si>
  <si>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порта(ов):3.14. Маркировка печатным способом</t>
  </si>
  <si>
    <t>https://disk.yandex.ru/d/6JIKtPwVt2xuBg</t>
  </si>
  <si>
    <t>ПВБ-3243-43</t>
  </si>
  <si>
    <t>00019</t>
  </si>
  <si>
    <t>г Ульяновск пр-кт 50-летия ВЛКСМ 20/29</t>
  </si>
  <si>
    <t>Заказчик: Григорьева Ирина Евгеньевна+7 (909) 361-54-73
Сопровождающий на объекте: Григорьева Ирина Евгеньевна +7 (909) 361-54-73</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</si>
  <si>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порта(ов):7.4. Маркировка печатным способом.</t>
  </si>
  <si>
    <t>https://disk.yandex.ru/d/TB-amQdFcM7Q3A</t>
  </si>
  <si>
    <t xml:space="preserve">СЗБ-3313-67 </t>
  </si>
  <si>
    <t>г Сыктывкар ул Морозова 149 1-ый этаж Кроссовая (для
размещения оборудования связи) - 8</t>
  </si>
  <si>
    <t>Заказчик: Помылев Михаил Николаевич (2180684) +7 (950) 567-45-93
Сопровождающий на объекте: Носов Виталий Иванович, +7(912)193-88-43</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</si>
  <si>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Помылев Михаил Николаевич Телефон +7-950-567-4593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</si>
  <si>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https://disk.yandex.ru/d/qFI9d-Q_8Okf_Q</t>
  </si>
  <si>
    <t xml:space="preserve">СРБ-4244-61 </t>
  </si>
  <si>
    <t>г Тула ул Ложевая 141 1-ый этаж Электрощитовая - 15</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</si>
  <si>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Дымов Сергей Викторович ] Телефон[+7 953 958-08-18]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</si>
  <si>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https://disk.yandex.ru/d/t4HQSUFHpWBqMw</t>
  </si>
  <si>
    <t>СЗБ-3313-69</t>
  </si>
  <si>
    <t>с Объячево ул Мира 68 2-ой этаж Электрощитовая - 7</t>
  </si>
  <si>
    <t>Заказчик: Помылев Михаил Николаевич (2180684) +7 (950) 567-45-93
Сопровождающий на объекте: Помысов Андрей Вадимович, +7(912)140-09-02</t>
  </si>
  <si>
    <t>провести обследование для монтажа СКС. #АндромедаВ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Помылев Михаил Николаевич Телефон +7-950-567-4593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</si>
  <si>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https://disk.yandex.ru/d/bt3r0j47XwuyuQ</t>
  </si>
  <si>
    <t>СРБ-4241-45</t>
  </si>
  <si>
    <t xml:space="preserve"> г Балабаново ул 50 лет Октября 2/1 1-ый этаж Кабинет - 8-13</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</si>
  <si>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Ракишев Алпамыс Сережанович Телефон +7-937-127-8007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</si>
  <si>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https://disk.yandex.ru/d/2sksuXHpyss-Ag</t>
  </si>
  <si>
    <t>СРБ-4244-59</t>
  </si>
  <si>
    <t xml:space="preserve"> г Тула пр-кт Ленина 113Б 1-ый этаж Серверная -12</t>
  </si>
  <si>
    <t>Заказчик: Дымов Сергей Викторович (360779) +7 (980) 012-73-39
Сопровождающий на объекте: Гончаров Алексей Анатольевич, +7(910)588-61-51</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</si>
  <si>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Дымов Сергей Викторович Телефон +7-980-012-7339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</si>
  <si>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https://disk.yandex.ru/d/4Cvnlm0btQQQYw</t>
  </si>
  <si>
    <t xml:space="preserve">ЦЧБ-3545-131 </t>
  </si>
  <si>
    <t xml:space="preserve"> с  Красный  Лиман  2-й  ул  Партизанская  зді  1-ый  этаж  Кабинет  - 1</t>
  </si>
  <si>
    <t>Заказчик: Иванова Любовь Николаевна (1799865) +7 (960) 119-99-53
Сопровождающий на объекте: Иванова Любовь Николаевна (1799865) +7 (960) 119-99-53</t>
  </si>
  <si>
    <t>https://disk.yandex.ru/d/f0n6Vz8-GedDcQ</t>
  </si>
  <si>
    <t>ЦЧБ-3545-125</t>
  </si>
  <si>
    <t>01021</t>
  </si>
  <si>
    <t>с Подколодновка пер Гагарина 12А/1 1-ый этаж Кабинет - 1</t>
  </si>
  <si>
    <t>Заказчик: Кирилова Евгения Владимировна (1718693) +7 (920) 226-80-14
Сопровождающий на объекте: Кирилова Евгения Владимировна (1718693) +7 (920) 226-80-14</t>
  </si>
  <si>
    <t>https://disk.yandex.ru/d/YMwy5My3SiILLg</t>
  </si>
  <si>
    <t xml:space="preserve">ЦЧБ-8383-47 </t>
  </si>
  <si>
    <t xml:space="preserve"> рп Пристень ул Ленина 2А</t>
  </si>
  <si>
    <t>Заказчик: Сердюков Николай Николаевич +7-950-873-0703
Сопровождающий на объекте: Бобрышев Роман Александрович +7-905-041-8615</t>
  </si>
  <si>
    <t xml:space="preserve">Прошу сделать в серверной ВСП 8596/0108 интернет-розетку от коммутатора до ретранслятора. Фото расположения розетки прилагаю. Место подключения указано во вложении (помещение серверная). </t>
  </si>
  <si>
    <t>https://disk.yandex.ru/d/GnLVcnUi5_cBEg</t>
  </si>
  <si>
    <t>СЗБ-8294-60</t>
  </si>
  <si>
    <t>г  Архангельск  наб  Северной  Двины 55 4-ый этаж Помещение охраны (с РМ) - 1,1</t>
  </si>
  <si>
    <t>Заказчик: Яричук Дмитрий Дмитриевич 8-911-562-5348
Сопровождающий на объекте: Мазалов Игорь Валерьевич, +7(911)874-64-12</t>
  </si>
  <si>
    <t>Создать порты СКС для видеокамер. #ТСО. Холл 2 этаж. 3 этаж, 4 этаж</t>
  </si>
  <si>
    <t>https://disk.yandex.ru/d/Y7FRgzQg2VSsHQ</t>
  </si>
  <si>
    <t>ЦЧБ-3545-143</t>
  </si>
  <si>
    <t>г Воронеж ул Беговая 217 1-ый этаж Кабинет -1</t>
  </si>
  <si>
    <t>Заказчик: Барбашина Ирина Александровна (909885) +7 (952) 557-89-05
Сопровождающий на объекте: Барбашина Ирина Александровна (909885) +7 (952) 557-89-05</t>
  </si>
  <si>
    <t>Требуется монтаж &lt; 6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t>
  </si>
  <si>
    <t>https://disk.yandex.ru/d/4mFAc_iAKQiCXw</t>
  </si>
  <si>
    <t>ЦЧБ-3545-151</t>
  </si>
  <si>
    <t>01203</t>
  </si>
  <si>
    <t xml:space="preserve"> с Девица ул Центральная зд128 1-ый этаж Кабинет - 01</t>
  </si>
  <si>
    <t>Заказчик: Сапай Светлана Александровна (1002720) +7 (952) 552-44-18
Сопровождающий на объекте: Сапай Светлана Александровна (1002720) +7 (952) 552-44-18</t>
  </si>
  <si>
    <t>Требуется монтаж 2 портов для ССМ под столом сотрудника смо</t>
  </si>
  <si>
    <t>https://disk.yandex.ru/d/sxDmUOuD1tCnEQ</t>
  </si>
  <si>
    <t>ЦЧБ-3545-122</t>
  </si>
  <si>
    <t>01013</t>
  </si>
  <si>
    <t>с  Русская  Журавка  ул  Центральная  109/1  1-ый  этаж  Кабинет  - 1</t>
  </si>
  <si>
    <t>Заказчик: Алехина Ирина Дмитриевна (400163) +7 (960) 112-66-38
Сопровождающий на объекте: Алехина Ирина Дмитриевна (400163) +7 (960) 112-66-38</t>
  </si>
  <si>
    <t>https://disk.yandex.ru/d/sPnCpYbQkxpWrw</t>
  </si>
  <si>
    <t>ЦЧБ-3545-121</t>
  </si>
  <si>
    <t xml:space="preserve"> с Байчурово ул Октябрьская зд14А 1-ый этаж Кабинет - 1</t>
  </si>
  <si>
    <t>Заказчик: Болдырева Оксана Валерьевна (1411767) +7 (908) 136-10-54
Сопровождающий на объекте: Болдырева Оксана Валерьевна (1411767) +7 (908) 136-10-54</t>
  </si>
  <si>
    <t>Требуется монтаж 2 порта для ССМ</t>
  </si>
  <si>
    <t>https://disk.yandex.ru/d/q-WDbmgKDoZn0w</t>
  </si>
  <si>
    <t>ЦЧБ-3545-97</t>
  </si>
  <si>
    <t>0918</t>
  </si>
  <si>
    <t>с Россошь ул Центральная 31 1-ый этаж Кабинет - 1</t>
  </si>
  <si>
    <t>Заказчик: Кветкина Наталья Александровна (1949276) +7 (909) 615-46-82
Сопровождающий на объекте: Кветкина Наталья Александровна (1949276) +7 (909) 615-46-82</t>
  </si>
  <si>
    <t>https://disk.yandex.ru/d/_131JIfTGmywJg</t>
  </si>
  <si>
    <t>ЦЧБ-3545-112</t>
  </si>
  <si>
    <t>с Мосоловка ул Центральная ІА 1-ый этаж Кабинет - 1</t>
  </si>
  <si>
    <t>Заказчик: Фомина Ольга Петровна (400096) +7 (952) 109-64-89
Сопровождающий на объекте: Фомина Ольга Петровна (400096) +7 (952) 109-64-89</t>
  </si>
  <si>
    <t>https://disk.yandex.ru/d/4VHwAJ2ZP4oGzA</t>
  </si>
  <si>
    <t>ЦЧБ-3545-126</t>
  </si>
  <si>
    <t>0757</t>
  </si>
  <si>
    <t>с Чесменка ул Советская 66 1-ый этаж Операционный зал - 1</t>
  </si>
  <si>
    <t>Заказчик: Остроущенко Ольга Николаевна (2122899) +7 (980) 538-14-85
Сопровождающий на объекте: Остроущенко Ольга Николаевна (2122899) +7 (980) 538-14-85</t>
  </si>
  <si>
    <t>https://disk.yandex.ru/d/X3KtZVgworYOaQ</t>
  </si>
  <si>
    <t>ЦЧБ-3545-95</t>
  </si>
  <si>
    <t>01012</t>
  </si>
  <si>
    <t>с Лозовое ул Октябрьская 69 1-ый этаж Кабинет -1</t>
  </si>
  <si>
    <t>Заказчик: Трунова Елена Сергеевна (1970413) +7 (980) 241-56-12
Сопровождающий на объекте: Трунова Елена Сергеевна (1970413) +7 (980) 241-56-12</t>
  </si>
  <si>
    <t>https://disk.yandex.ru/d/IqvCY5JmptA19Q</t>
  </si>
  <si>
    <t>ЦЧБ-3545-116</t>
  </si>
  <si>
    <t>01005</t>
  </si>
  <si>
    <t xml:space="preserve"> с  Воронцовка  ул  Советская  21Б  1-ый  этаж  Операционный  зал -12</t>
  </si>
  <si>
    <t>Заказчик: Стрельцова Татьяна Анатольевна (400867) +7 (915) 542-25-41
Сопровождающий на объекте: Стрельцова Татьяна Анатольевна (400867) +7 (915) 542-25-41</t>
  </si>
  <si>
    <t>https://disk.yandex.ru/d/SblJ5BQrmI4_iA</t>
  </si>
  <si>
    <t>ЦЧБ-3549-56</t>
  </si>
  <si>
    <t xml:space="preserve"> с Верхний Ломовец нет нет 1-ый этаж Кабинет - 1</t>
  </si>
  <si>
    <t>Заказчик: Лаврова Лариса Владимировна (1754439) +7 (904) 699-67-68
Сопровождающий на объекте: Лаврова Лариса Владимировна (1754439) +7 (904) 699-67-68</t>
  </si>
  <si>
    <t>https://disk.yandex.ru/d/By0sX8XiS-ATVw</t>
  </si>
  <si>
    <t xml:space="preserve">СЗБ-3313-63 </t>
  </si>
  <si>
    <t>г Вуктыл с Дутово ул Советская 1 Этаж: 1-ый этаж Помещение: Клиентский зал по обслуживанию ФЛ/ЮЛ - 2</t>
  </si>
  <si>
    <t>Заказчик: Куренкова Вера Дмитриевна
Сопровождающий на объекте: Захаров Артур Александрович, +7(912)860-04-37</t>
  </si>
  <si>
    <t>Требуется создание новых портов СКС для ТСВ камер</t>
  </si>
  <si>
    <t>https://disk.yandex.ru/d/BFdniO7PYQjeOw</t>
  </si>
  <si>
    <t xml:space="preserve">ББ-2932-60 </t>
  </si>
  <si>
    <t xml:space="preserve"> пгт Усть-Карск ул  Советская 36  1-ый  этаж Клиентский  зал по обслуживанию ФЛ/ЮЛ -1</t>
  </si>
  <si>
    <t>Заказчик: Бондарева Ольга Сергеевна +7-926-195-8046
Сопровождающий на объекте: Логвиненко Олеся Леонидовна (2020417) +7 (924) 379-86-12</t>
  </si>
  <si>
    <t>https://disk.yandex.ru/d/IWlzV8vTiG0bUg</t>
  </si>
  <si>
    <t>ББ-2932-67</t>
  </si>
  <si>
    <t xml:space="preserve"> с  Николаевское  ул  Октябрьская  64  1-ый  этаж  Клиентский  зал  по обслуживанию ФЛ/ЮЛ -1</t>
  </si>
  <si>
    <t>Заказчик: Бондарева Ольга Сергеевна +7-926-195-8046
Сопровождающий на объекте: Коновалова Людмила Михайловна (126270) +7 (914) 482-05-93</t>
  </si>
  <si>
    <t>https://disk.yandex.ru/d/9Zp19uU746-xBw</t>
  </si>
  <si>
    <t>ББ-2932-72</t>
  </si>
  <si>
    <t>Заказчик: Козлова Инна Владимировна (120865) +7 (914) 130-14-84
Сопровождающий на объекте: Козлова Инна Владимировна (120865) +7 (914) 130-14-84</t>
  </si>
  <si>
    <t>г Могоча ул Клубная 3 1-ый этаж Операционный зал - 3  Могоча: 590 км</t>
  </si>
  <si>
    <t>https://disk.yandex.ru/d/CwruTbc98IfJig</t>
  </si>
  <si>
    <t>ЦЧБ-3545-114</t>
  </si>
  <si>
    <t>с Новотроицкое пл Авраменко 48 1-ый этаж Кабинет -1</t>
  </si>
  <si>
    <t>Заказчик: Товстый Игорь Модестович (416402) +7 (906) 672-72-74
Сопровождающий на объекте: Товстый Игорь Модестович (416402) +7 (906) 672-72-74</t>
  </si>
  <si>
    <t>https://disk.yandex.ru/d/16sG5dQdMWppSQ</t>
  </si>
  <si>
    <t xml:space="preserve">ПВБ-3243-39 </t>
  </si>
  <si>
    <t xml:space="preserve"> г  Димитровград  ул  Западная  здіі  1-ый  этаж  Клиентский  зал  по обслуживанию ФЛ/ЮЛ - 30 (часть 1)</t>
  </si>
  <si>
    <t>Заказчик: Смирнова Елена Александровна (392964) +7 (927) 633-03-76
Сопровождающий на объекте: Смирнова Елена Александровна (392964) +7 (927) 633-03-76</t>
  </si>
  <si>
    <t>Требуется монтаж 1 порта СКС и восстановление 2. Монтаж розеток Mosaic45 в кабель-канале &gt;80*50 мм, линию вести за фальш-потолком — в гофре. Маркировка печатным способом. Красное на схеме -монтаж, оранжевое - восстановление</t>
  </si>
  <si>
    <t>https://disk.yandex.ru/d/f9N0M_npnokByQ</t>
  </si>
  <si>
    <t>1) Поставка и монтаж 2х ТКШ 42U 800*800 объединенных в 1. Установка на место существующейго ТКШ 2) демонтаж Зх  ТКШ 3) установка минимум 20  горизонтальных  органайзеров и 4  вертикальных  3) обязательно прокладка провода заземления до шины заземления или эл. щитка.</t>
  </si>
  <si>
    <t xml:space="preserve"> СРБ-4244-56</t>
  </si>
  <si>
    <t>Сельское  пгт  Славный  ул  Школьная  зд2  1-ый  этаж  Клиентский зал по обслуживанию ФЛ/ЮЛ - 35</t>
  </si>
  <si>
    <t>Заказчик: Лепёшкина Людмила Владимировна (1447510) +7 (910) 553-04-16
Сопровождающий на объекте: Лепёшкина Людмила Владимировна (1447510) +7 (910) 553-04-16</t>
  </si>
  <si>
    <t>https://disk.yandex.ru/d/MoZQ5hCv5u_Lqw</t>
  </si>
  <si>
    <t>ЦЧБ-3545-120</t>
  </si>
  <si>
    <t>0741</t>
  </si>
  <si>
    <t xml:space="preserve"> с  Слобода  ул  Центральная  усадьба  конного  завода  2  1-ый  этаж Операционный зал - 0103</t>
  </si>
  <si>
    <t>Заказчик: Чекмарева Наталья Владимировна (1975986) +7 (958) 863-68-87
Сопровождающий на объекте: Чекмарева Наталья Владимировна (1975986) +7 (958) 863-68-87</t>
  </si>
  <si>
    <t>https://disk.yandex.ru/d/imkuIf-4He5sqw</t>
  </si>
  <si>
    <t>ББ-2932-65</t>
  </si>
  <si>
    <t>п Новоширокинский нет 34</t>
  </si>
  <si>
    <t>Заказчик: Варакина Нина Игоревна +7 (914) 266-23-69
Сопровождающий на объекте: Варакина Нина Игоревна +7 (914) 266-23-69</t>
  </si>
  <si>
    <t>Требуется монтаж 1  CKC-nopTf для подключения счетно-сортировальных  машин (ССМ).  Монтаж розеток Mosaic45  в кабель-канале &gt;80x50  мм,  линию вести за фальш-потолком —  в гофре.  Маркировка печатным способом</t>
  </si>
  <si>
    <t>https://disk.yandex.ru/d/K_htJPbMcHfDIw</t>
  </si>
  <si>
    <t>ЮЗБ-8187-22</t>
  </si>
  <si>
    <t xml:space="preserve"> г Мариуполь пр-кт Ильича 135</t>
  </si>
  <si>
    <t>Заказчик: Курочкин Роман Николаевич +7-918-452-1117
Сопровождающий на объекте: Рябинин Данил Романович, +7(918)567-71-</t>
  </si>
  <si>
    <t>https://disk.yandex.ru/d/Mm5XBA8pjqLfLA</t>
  </si>
  <si>
    <t>01643</t>
  </si>
  <si>
    <t>Невельский р-н, д. Новохованск, ул. Ленина, д.41</t>
  </si>
  <si>
    <t>Заказчик: Манжула К. А. +7-969-872-9446
Сопровождающий на объекте: Конон Алина Витальевна +7-911-698-7209</t>
  </si>
  <si>
    <t xml:space="preserve"> Необходимо установить ТКШ, удовлетворяющий требованиям Стандарта. Тип монтажа- Напольный; Взамен тумбочки на которой лежит АСО (рядом с дверью).  Габариты- не менее 18 600*600мм; дверь одностворчатая (5 гор и 2 вер организатора, 2 PDU, 2 полки, 1 вент панель). А также требуется- монтаж 4 новых портов СКС. Монтаж кабеля заземления не требуется.</t>
  </si>
  <si>
    <t xml:space="preserve">ЦЧБ-8411-24 </t>
  </si>
  <si>
    <t>г  Луганск  ул  Газеты  Луганской  Правды 130В</t>
  </si>
  <si>
    <t>Заказчик: +7 (959) 568-35-60 Сергей Сергеевич
Сопровождающий на объекте: Почитаев Дмитрий Владимирович, +7(980)241-38-51</t>
  </si>
  <si>
    <t>Рабочие места новых сотрудников подразделения экономической безопасности</t>
  </si>
  <si>
    <t>https://disk.yandex.ru/d/rF8fl7JmekRmRg</t>
  </si>
  <si>
    <t>ЦЧБ-8383-48</t>
  </si>
  <si>
    <t xml:space="preserve"> г Курск ул Ленина 67А, подвал, спорт, зал</t>
  </si>
  <si>
    <t>Заказчик: Александров Данила Евгеньевич +7-927-725-5665
Сопровождающий на объекте: Бондаренко Павел Евгеньевич, +7(919)270-57-50</t>
  </si>
  <si>
    <t>Необходимо  смонтировать  2  пора  СКС  для  подклчюения  доп.  точек  доступа  wi-fi  АР02  и  АР03(отмечены зелёным) в спортивный зал, находящийся в подвале здания.</t>
  </si>
  <si>
    <t>https://disk.yandex.ru/d/WIrGbWZUqyOHvQ</t>
  </si>
  <si>
    <t xml:space="preserve">УБ-7461-58 </t>
  </si>
  <si>
    <t xml:space="preserve"> г Ноябрьск пр-кт Мира 76 Касса пересчета - 47</t>
  </si>
  <si>
    <t>Заказчик: Велев Павел Георгиевич +7-922-454-2989
Сопровождающий на объекте: Оныськив Виталий Васильевич, +7(982)170-94-22</t>
  </si>
  <si>
    <t>СКС кат. 5е в кол-ве: 64 шт.</t>
  </si>
  <si>
    <t>Требуется монтаж 64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</si>
  <si>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https://disk.yandex.ru/d/sZuWbr5qkpLkNQ</t>
  </si>
  <si>
    <t xml:space="preserve"> УБ-0283-65</t>
  </si>
  <si>
    <t>г  Курган  ул  Гоголя  98,  2-ой  этаж,  Кабинет
- 2.039</t>
  </si>
  <si>
    <t>Заказчик: Герасименко Сергей Владимирович +7-980-934-1861, +7 (919) 561-81-73
Сопровождающий на объекте: Волохин Денис Владимирович, +7(982)919-30-91</t>
  </si>
  <si>
    <t>Организация дополнительных портов СКС - 4шт.</t>
  </si>
  <si>
    <t>https://disk.yandex.ru/d/HtRoRA7hmC5mVA</t>
  </si>
  <si>
    <t xml:space="preserve"> УБ-0283-66</t>
  </si>
  <si>
    <t xml:space="preserve"> г Курган, ул Дзержинского 1, КИЦ</t>
  </si>
  <si>
    <t>Заказчик: Букреев Василий Васильевич +7-926-025-8309
Сопровождающий на объекте: Гордиенко Дмитрий Владимирович, +7(912)062-03-85</t>
  </si>
  <si>
    <t>Необходим монтаж 1 порта СКС для Wi-Fi точки доступа 9.</t>
  </si>
  <si>
    <t>https://disk.yandex.ru/d/NmlBRN2G6i3cYw</t>
  </si>
  <si>
    <t>УБ-6433-03</t>
  </si>
  <si>
    <t xml:space="preserve"> Ханты-Мансийск, улица Мира, 120, гаражи</t>
  </si>
  <si>
    <t>Заказчик: Букреев Василий Васильевич +7-926-025-8309
Сопровождающий на объекте: Родин Дмитрий Юрьевич (+7-922-260-3645)</t>
  </si>
  <si>
    <t>Необходим монтаж 1 порт СКС для Wi-Fi точки доступа 1.</t>
  </si>
  <si>
    <t xml:space="preserve"> УБ-0283-68</t>
  </si>
  <si>
    <t>г Курган ул Ястржембского 41 стрі 1-ый этаж Гараж</t>
  </si>
  <si>
    <t>Заказчик: Букреев Василий Васильевич +7-926-025-8309
Сопровождающий на объекте: Григорьев Александр Владимирович 8-912-571-81-57</t>
  </si>
  <si>
    <t>Создать 1 порт СКС для Wi-Fi на потолке. Для Wi-Fi точки доступа 1.</t>
  </si>
  <si>
    <t>https://disk.yandex.ru/d/XXXO-Vl5bVIh4A</t>
  </si>
  <si>
    <t>Ханты-Мансийск,
Сургут 50005636433 от 26.03.2026</t>
  </si>
  <si>
    <t>https://disk.yandex.ru/d/FfvLOkWS7E97Mg</t>
  </si>
  <si>
    <t>101 265.72</t>
  </si>
  <si>
    <t>СЗБ-8294-30</t>
  </si>
  <si>
    <t xml:space="preserve"> ББ-2933-59</t>
  </si>
  <si>
    <t>СРБ-3105-14</t>
  </si>
  <si>
    <t>Заказчик: СМ Сергей Александрович +7-905-127-4520
Сопровождающий  на  объекте:  РВСП  Данил  Сергеевич  +7-900-119-0000;  СБС  Вячеслав  Александрович
+7-980-625-2853</t>
  </si>
  <si>
    <t>Переход  на  новую  модель  обслуживания  с добавлением нового  РМ дополнительно  по  2(два)  порта  на 3(три )РМ</t>
  </si>
  <si>
    <t>https://disk.yandex.ru/d/-wJbkpDqDtks2w</t>
  </si>
  <si>
    <t>ВВБ-3180-109</t>
  </si>
  <si>
    <t>00563</t>
  </si>
  <si>
    <t xml:space="preserve"> Куединский р-н, с. Большая Уса, Советская, 70</t>
  </si>
  <si>
    <t>Заказчик: Коншин Андрей Юрьевич +79824402051
Сопровождающий  на  объекте:  Вандышева  Вера  Юрьевна  +7-902-798-2305,  Мартынова  Татьяна  Ивановна +7-908-255-7611</t>
  </si>
  <si>
    <t>Необходимо организовать СКС на 8 портов (по 4 на 2 РМ), с установкой в ТКШ патч-панели.</t>
  </si>
  <si>
    <t>https://disk.yandex.ru/d/L6pqr_Lh5-KNoQ</t>
  </si>
  <si>
    <t>ЦЧБ-6267-01</t>
  </si>
  <si>
    <t xml:space="preserve"> г  Липецк  ул  Первомайская  2  2-ой  этаж
Кабинет - 10</t>
  </si>
  <si>
    <t>Заказчик: Романов Андрей Владимирович +7 (905) 687-96-55
Сопровождающий на объекте: Мешков Николай Михайлович, +7(910)739-40-02</t>
  </si>
  <si>
    <t>Создать порты СКС. Порты для офисных сотрудников. 8 портов</t>
  </si>
  <si>
    <t>https://disk.yandex.ru/d/S9FhC-2PTRvqgQ</t>
  </si>
  <si>
    <t>СИБ-6534-06</t>
  </si>
  <si>
    <t xml:space="preserve"> г Мариинск ул Ленина 32</t>
  </si>
  <si>
    <t>Заказчик: СМ Владимир Владимирович +7-983-218-9220
Сопровождающий на объекте: РВСП Ольга Александровна +7-905-917-0649</t>
  </si>
  <si>
    <t>Прошу создать порты СКС в количестве 8 портов СКС для подключения - 3 рабочих мест. Схема с обозначением размещения портов прилагается.</t>
  </si>
  <si>
    <t>Кемерово 50005636534 26.03.2026</t>
  </si>
  <si>
    <t>https://disk.yandex.ru/d/YsxRWeWn_erW8g</t>
  </si>
  <si>
    <t>СИБ-6534-07</t>
  </si>
  <si>
    <t xml:space="preserve"> г Мариинск ул Ленина зд10З 1-ый этаж Клиентский зал по
обслуживанию ФЛ/ЮЛ -1</t>
  </si>
  <si>
    <t>Демонтировать  порты  СКС.  В  связи  с  освобождением  временного  помещения  ВСП  8615/0229,  г.  Мариинск, ул. Ленина, 103. Переезд ВСП №8615/0229 в переформатированное помещение, г. Мариинск, ул. Ленина,
32. Необходимо произвести демонтаж портов СКС во временном помещении, расположенном по адресу: г. Мариинск, ул. Ленина, 103. Срок проведения работ 06.04.2026г.. Срок возврата помещения собственнику 06.04.2026г.</t>
  </si>
  <si>
    <t>Демонтаж части или всей существующей СКС (порт): 80 шт.</t>
  </si>
  <si>
    <t>https://disk.yandex.ru/d/IH_CObHjsU0e2Q</t>
  </si>
  <si>
    <t>СИБ-6534-10</t>
  </si>
  <si>
    <t>г Анжеро-Судженск ул С.Перовской 3 1-ый этаж ВСОКК (сектор обслуживания корпоративных клиентов) - 10</t>
  </si>
  <si>
    <t>Заказчик: СМ Сергей Александрович +7-904-965-6537
Сопровождающий на объекте: РВСП Любовь Сергеевна +7-909-515-6615</t>
  </si>
  <si>
    <t>Создать порты СКС. В связи с временным перемещением ВСП на время проведения кап.ремонта, необходимо провести обследование и организовать 6 дополнительных рабочих мест. В чек-листе обследования более подробная информация</t>
  </si>
  <si>
    <t>https://disk.yandex.ru/d/kFbIDeAKbfK_sA</t>
  </si>
  <si>
    <t>Абакан 50005636582 от 26.03.2026</t>
  </si>
  <si>
    <t>СИБ-6582-02</t>
  </si>
  <si>
    <t>Заказчик: Бутонаева Инна Евгеньевна ( 281508) +7 (983) 503-70-77
Сопровождающий на объекте:</t>
  </si>
  <si>
    <t>Два рабочих места согласно вложенной планировки</t>
  </si>
  <si>
    <t>https://disk.yandex.ru/d/uAq8H0OYSxZ6Kg</t>
  </si>
  <si>
    <t>СЗБ-8382-74</t>
  </si>
  <si>
    <t>г  Вологда  ул  Козленская  33  2-ой  этаж Коридор -13</t>
  </si>
  <si>
    <t>Заказчик: Галямичева Раиса Александровна
Сопровождающий на объекте: Осипов Александр Юрьевич, +7(981)446-25-11</t>
  </si>
  <si>
    <t>Создать порты СКС. создать новые розетки для подключения биотерминалов</t>
  </si>
  <si>
    <t>https://disk.yandex.ru/d/VpDQKL14SzIWwQ</t>
  </si>
  <si>
    <t>СРБ-8255-73</t>
  </si>
  <si>
    <t xml:space="preserve"> г Брянск ул Киевская ЗА 1-ый этаж</t>
  </si>
  <si>
    <t>Заказчик: Цыкин Сергей Юрьевич (1637597) +7 (999) 621-20-19
Сопровождающий на объекте: Орлова Ирина Юрьевна- +7-920-833-0257</t>
  </si>
  <si>
    <t>Создать порты СКС. КВО 2. В рамках проекта «Андромеда» необходим монтаж 1-го порта СКС в
помещении электрощитовой для подключения комплекта АС Андромеда (серийный номер контроллера: WB7-ABD3BO2P ):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[Цыкин Сергей Юрьевич] Телефон[+7 999 621-20-19]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</si>
  <si>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https://disk.yandex.ru/d/Q_u6Jn_7oADF3A</t>
  </si>
  <si>
    <t xml:space="preserve">СИБ-8126-35 </t>
  </si>
  <si>
    <t>00037</t>
  </si>
  <si>
    <t xml:space="preserve"> г Кызыл ул Кочетова 34а АДМИН 1-ый этаж Серверная - 11</t>
  </si>
  <si>
    <t>Заказчик: Гагарин Юрий Алексеевич +7-923-266-0222
Сопровождающий на объекте: СБС</t>
  </si>
  <si>
    <t>ПКП УС-1, в указанном месте необходим монтаж СКС розетки на потолке. Далее от розетки до ус протянуть патч-корд (второй конец не обжимать). Запас провода у банкомата Зм. ЦОПП, в данном месте необходим
монтаж СКС розетки на потолке, далее один обжатый 1 - метровый патч-корд оставить в этой розетке Создать порты СКС. #ТСО #Обеспечить_к_30.06.2026, #Количество_портов: 2. Административное здание ГОСБ 8591. Схема объекта приложена к ТЗ
Актуальный режим работы отделений необ</t>
  </si>
  <si>
    <t>https://disk.yandex.ru/d/7L8JMEAeVjXUeA</t>
  </si>
  <si>
    <t>Омск 50005636506 от 26.03.2026</t>
  </si>
  <si>
    <t>г Омск ул 15-я Рабочая 24</t>
  </si>
  <si>
    <t>Заказчик: Тарасов Сергей Сергеевич +7-913-976-2917
Сопровождающий на объекте: Середкин Александр Александрович, +7(913)140-09-26/Харланович
Светлана Владимировна +7-908-803-8151</t>
  </si>
  <si>
    <t>Для подключения приборов охраны УС к проводным каналам связи по плану модернизации УБ 2026 года необходимо организовать розетки установить за фальш-потолком в ЗСО над банкоматами №№ 60309074, 60309075, 60309076, 60304507 затем патч-корд протянуть в ЗСО, вывести снизу-сзади УС, оставить запас кабеля в 3 м #ТСО #Обеспечить_к_01.05.2026, #Количество_портов: 4.</t>
  </si>
  <si>
    <t>https://disk.yandex.ru/d/lA7k-ofqR2hCwA</t>
  </si>
  <si>
    <t xml:space="preserve"> СИБ-6506-06</t>
  </si>
  <si>
    <t>Заказчик: Тарасов Сергей Сергеевич +7-913-976-2917
Сопровождающий на объекте: Микитюк Михаил Иванович, +7(983)562-60-56/ Рубашкина Елена
Викторовна +7-983-626-3954</t>
  </si>
  <si>
    <t>Для подключения приборов охраны УС к проводным каналам связи по плану модернизации УБ 2026 года необходимо организовать розетку установить за фальш-потолком над банкоматом № 60025182, затем патч-корд протянуть вниз, вывести снизу-сзади УС, оставить запас кабеля в 3 м #ТСО
#Обеспечить_к_01.05.2026, #Количество_портов: 1.</t>
  </si>
  <si>
    <t>https://disk.yandex.ru/d/5BUKAR92kx2t2g</t>
  </si>
  <si>
    <t xml:space="preserve"> СИБ-6506-17</t>
  </si>
  <si>
    <t>Обоснование задачи: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Чернякин Денис Михайлович Телефон +7-913-645-8272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</si>
  <si>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https://disk.yandex.ru/d/eaVYRDT2V-xm2w</t>
  </si>
  <si>
    <t xml:space="preserve"> СИБ-6506-18</t>
  </si>
  <si>
    <t>0058</t>
  </si>
  <si>
    <t>г Омск ул 12 Декабря 115 1-ый этаж Клиентский зал по
обслуживанию ФЛ/ЮЛ -1</t>
  </si>
  <si>
    <t>https://disk.yandex.ru/d/nTpVVtWTr3ISXg</t>
  </si>
  <si>
    <t xml:space="preserve">ВВБ-3180-107 </t>
  </si>
  <si>
    <t xml:space="preserve"> г Пермь ул Сибирская 48/1</t>
  </si>
  <si>
    <t>Заказчик: Лаврукович Сергей Феликсович - +7-982-467-2523
Сопровождающий  на  объекте:  Яковлев  Николай  Сергеевич,  79124839134/  Фукс  Павел  Викторович +7-982-440-2184</t>
  </si>
  <si>
    <t>Прошу протянуть СКС из помещения кроссовой к охранному прибору, который находится в
электрощитовой, для подключения его в сеть Банка. Со стороны электрощитовой должна быть розетка с маркировкой.</t>
  </si>
  <si>
    <t>https://disk.yandex.ru/d/MONDksiK9m1nMg</t>
  </si>
  <si>
    <t>СЗБ-8186-52</t>
  </si>
  <si>
    <t>Заказчик: Шабунин Александр Владимирович +7-906-224-2167
Сопровождающий   на   объекте:   Ильин   Виталий   Владимирович,   +7(981)351-40-35/Николаев   Алексей
Владимирович+7-981-810-8687</t>
  </si>
  <si>
    <t>Прошу  произвести  монтаж  и  коммутацию  порта  СКС  для  обеспечения  возможности  подключения  камеры ТСВ '</t>
  </si>
  <si>
    <t>https://disk.yandex.ru/d/Xdq3zp124zPiyQ</t>
  </si>
  <si>
    <t xml:space="preserve">СИБ-8126-32 </t>
  </si>
  <si>
    <t>00011</t>
  </si>
  <si>
    <t>пгт Каа-Хем ул 25 лет Советской Тувы 9 1-ый этаж Кабинет -1</t>
  </si>
  <si>
    <t>Заказчик: Гагарин Юрий Алексеевич +7-923-266-0222
Сопровождающий  на  объекте:  Чамьян  Юлиан  Андреевич,  +7(983)590-06-79/  Дамба  Шенне  Игоревна
+7-923-551-2440</t>
  </si>
  <si>
    <t>#ТСО   #0беспечить_к_30.06.2026,   #Количество_портов:   1.   ВСП   8591/0011.   Схема   объекта   приложена   к ТЗ</t>
  </si>
  <si>
    <t>https://disk.yandex.ru/d/Kv86-9_KrAf_gg</t>
  </si>
  <si>
    <t>СИБ-8126-25</t>
  </si>
  <si>
    <t>00002</t>
  </si>
  <si>
    <t>Заказчик: Гагарин Юрий Алексеевич +7-923-266-0222
Сопровождающий  на  объекте:  Томур  Кежик  Бархоевич,  +7(913)-340-04-71/  Тюлюш  Александра  Романовна +7-996-263-7511</t>
  </si>
  <si>
    <t>г Туран ул Щетинкина 12а</t>
  </si>
  <si>
    <t>#ТСО  #Обеспечить_к_30.06.2026,  #Количество_портов:  2.  ВСП  8591/0002.  Схема  объекта  приложена  к  ТЗ.</t>
  </si>
  <si>
    <t>https://disk.yandex.ru/d/C05YM1jvbNovxQ</t>
  </si>
  <si>
    <t>СИБ-8288-25</t>
  </si>
  <si>
    <t xml:space="preserve"> с Шебалино ул Советская 46 1-ый этаж Электрощитовая - 0</t>
  </si>
  <si>
    <t>Заказчик: Семенченко Максим Александрович (1817891) +7 (903) 910-00-86
Сопровождающий на объекте: Семенченко Максим Александрович (1817891) +7 (903) 910-00-86</t>
  </si>
  <si>
    <t xml:space="preserve">Обоснование задачи: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Семенченко Максимом Александровичем (+7-903-910-0086) и согласовать дату выполнения работ для совместного выезда с подрядчиком СКС. </t>
  </si>
  <si>
    <t>https://disk.yandex.ru/d/0Xu9YUNh9eL4Aw</t>
  </si>
  <si>
    <t>СИБ-8126-24</t>
  </si>
  <si>
    <t>00025</t>
  </si>
  <si>
    <t>Заказчик: Гагарин Юрий Алексеевич +7-923-266-0222
Сопровождающий  на  объекте:  Томур  Кежик  Бархоевич,  +7(913)-340-04-71  /  Канчыыр  Виктория  Валерьевна +7-923-387-2858</t>
  </si>
  <si>
    <t>#ТСО   #0беспечить_к_30.06.2026,   #Количество_портов:   1.   ВСП   8591/0025.   Схема   объекта   приложена   к ТЗ
Актуал</t>
  </si>
  <si>
    <t>https://disk.yandex.ru/d/3jffHZhPVeI3RA</t>
  </si>
  <si>
    <t>СЗБ-8382-80</t>
  </si>
  <si>
    <t>г Череповец ул Любецкая 41 1-ый этаж Коридор -11</t>
  </si>
  <si>
    <t>Заказчик: Юдин Сергей Викторович (291654) +7 (911) 523-26-02
Сопровождающий на объекте: Юдин Сергей Викторович (291654) +7 (911) 523-26-02</t>
  </si>
  <si>
    <t>Обоснование задачи: //Андромеда В рамках проекта «Андромеда» необходим монтаж 1-го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[Юдин Сергей Викторович] [+7-911 -523-2602]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</si>
  <si>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https://disk.yandex.ru/d/e4ifqKj4l7JJfw</t>
  </si>
  <si>
    <t>СИБ-6534-02</t>
  </si>
  <si>
    <t>00423</t>
  </si>
  <si>
    <t>г  Новокузнецк  пр-кт  Шахтеров  (Орджоникидзевский  р-н)  18 1-ый этаж Зона 24 -13</t>
  </si>
  <si>
    <t>Заказчик: Кирпиченко Алексей Леонидович +7 (913) 425-13-31
Сопровождающий  на  объекте:  Ручкин  Павел  Олегович,  +7(913)412-00-90/Горюнова  Наталья  Юрьевна +7-960-933-0374</t>
  </si>
  <si>
    <t>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(№60026831, №60026830, №60026835), оставить запас кабеля по 3 метра. #ЗСО, #Обеспечить_к_(01.06.2026), #Колличество_портов: 3 (три). ВСП переформата 2024 года требуется детальное обследование на предмет уже проложенных линий.</t>
  </si>
  <si>
    <t>https://disk.yandex.ru/d/huvM1BvkcuYqqg</t>
  </si>
  <si>
    <t>СИБ-6534-04</t>
  </si>
  <si>
    <t>00436</t>
  </si>
  <si>
    <t xml:space="preserve"> г  Новокузнецк  ул  Обнорского  (Кузнецкий  р-н)  22А  1-ый  этаж Зона самообслуживания - 01</t>
  </si>
  <si>
    <t>Заказчик: Кирпиченко Алексей Леонидович +7 (913) 425-13-31
Сопровождающий  на  объекте:  Ибрагимов  Александр  Курбанович,  +7(913)410-03-57/  Юдина  Наталья Владимировна +7-903-068-6204</t>
  </si>
  <si>
    <t>Создать порты СКС. 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(№60016443, №60020553, №60020544), оставить запас кабеля по 3 метра. #ЗСО, #Обеспечить_к_(01.06.2026), #Колличество_портов: 3 (три). ВСП переформата 2024 года требуется детальное обследование на предмет уже проложенных линий.</t>
  </si>
  <si>
    <t>https://disk.yandex.ru/d/_SrL_mOl05ujCg</t>
  </si>
  <si>
    <t>СРБ-3105-19</t>
  </si>
  <si>
    <t>00257</t>
  </si>
  <si>
    <t>Заказчик: Попеленков Антон Валерьевич +7-919-069-1537
Сопровождающий на объекте: Хомяк Иван Иванович, +7(910)531-40-67/ Соловьева Ольга
Ивановна+7-904-017-4390</t>
  </si>
  <si>
    <t xml:space="preserve">Необходимо  установить  ИР  СКС  для  подключения  биотерминалов  согласно,  приложенной  схеме. </t>
  </si>
  <si>
    <t>https://disk.yandex.ru/d/UJfHNpzSs5K4_Q</t>
  </si>
  <si>
    <t xml:space="preserve">СЗБ-8382-85 </t>
  </si>
  <si>
    <t>Заказчик: Юдин Сергей Викторович +7 (911) 523-26-02
Сопровождающий на объекте: Сергей Владимирович, +7(911)529-79-97</t>
  </si>
  <si>
    <t>В рамках проекта «Андромеда» необходим монтаж 1-го порта СКС Контроллер: WB7-APM2MTUE-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[Юдин Сергей Викторович] [+7-911-523-2602] и согласовать дату выполнения работ для совместного выезда с подрядчиком СКС.</t>
  </si>
  <si>
    <t>https://disk.yandex.ru/d/s5m-ujUOXBiWxA</t>
  </si>
  <si>
    <t xml:space="preserve"> Чита 50005595376 от 26.03.2026</t>
  </si>
  <si>
    <t>ББ-5376-06</t>
  </si>
  <si>
    <t>00131</t>
  </si>
  <si>
    <t xml:space="preserve"> пгт Оловянная ул Московская 50</t>
  </si>
  <si>
    <t>Заказчик: Шипилов Дмитрий Олегович
Сопровождающий на объекте: Гросу Фёдор Степанович, +7(914)478-03-33/ Горбунова Тамара Александровна +7-914-363-9505</t>
  </si>
  <si>
    <t>https://disk.yandex.ru/d/izxpepk2_m5yOw</t>
  </si>
  <si>
    <t xml:space="preserve">СЗБ-8382-77 </t>
  </si>
  <si>
    <t>г Череповец б-р Доменщиков 29 Этаж: 1-ый этаж Помещение: Тамбур хранилища ценностей - 16</t>
  </si>
  <si>
    <t>Заказчик: Юдин Сергей Викторович (291654)
Сопровождающий на объекте: Дергачев Алексей Александрович, +7(911)500-29-56</t>
  </si>
  <si>
    <t>В рамках проекта «Андромеда» необходим монтаж 1-го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[Юдин Сергей Викторович] [+7-911-523-2602] и согласовать дату выполнения работ для совместного выезда с подрядчиком СКС.</t>
  </si>
  <si>
    <t>https://disk.yandex.ru/d/fT8ZNqrh81PAfQ</t>
  </si>
  <si>
    <t xml:space="preserve"> СИБ-6506-02</t>
  </si>
  <si>
    <t>00187</t>
  </si>
  <si>
    <t>г Омск ул Багратиона 23к1 1-ый этаж Клиентский зал по
обслуживанию ФЛ/ЮЛ -1</t>
  </si>
  <si>
    <t>Заказчик: Чернякин Денис Михайлович (2026704) +7 (913) 645-82-72
Сопровождающий на объекте: Лариса Леонидовна +7-913-612-9351</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</si>
  <si>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Чернякин Денис Михайлович Телефон +7-913-645-8272 и согласовать дату выполнения работ для совместного выезда с подрядчиком СКС</t>
  </si>
  <si>
    <t>https://disk.yandex.ru/d/3HOyO81c6GQkMw</t>
  </si>
  <si>
    <t>СЗБ-8382-79</t>
  </si>
  <si>
    <t xml:space="preserve"> г Харовск пл Октябрьская 5 1-ый этаж Клиентский зал по
обслуживанию ФЛ/ЮЛ -1</t>
  </si>
  <si>
    <t>Заказчик: Юдин Сергей Викторович (291654) +7 (911) 523-26-02
Сопровождающий на объекте: Елена Валерьевна +7-921-124-0132</t>
  </si>
  <si>
    <t>В рамках проекта «Андромеда» необходим монтаж І-го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[Юдин Сергей Викторович] [+7-911-523-2602] и согласовать дату выполнения работ для совместного выезда с подрядчиком СКС</t>
  </si>
  <si>
    <t>https://disk.yandex.ru/d/XilZvjxgddeKRQ</t>
  </si>
  <si>
    <t xml:space="preserve">СЗБ-8186-73 </t>
  </si>
  <si>
    <t>г Великие Луки пр-кт Октябрьский 65</t>
  </si>
  <si>
    <t>Заказчик: Пермяков Денис Павлович +7 (921) 210-09-12
Сопровождающий на объекте: Алексей Николаевич, +7(911)365-63-43</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</si>
  <si>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Пермяков Денис Павлович Телефон +7-921-210-0912 и согласовать дату выполнения работ для совместного выезда с подрядчиком СКС.</t>
  </si>
  <si>
    <t>https://disk.yandex.ru/d/6qkcpHRvfPZEvg</t>
  </si>
  <si>
    <t xml:space="preserve"> СЗБ-8382-76 </t>
  </si>
  <si>
    <t xml:space="preserve"> г  Вологда  ул  Ленинградская  136  1-ый  этаж  Электрощитовая -59</t>
  </si>
  <si>
    <t>Заказчик: Юдин Сергей Викторович (291654) +7 (911) 523-26-02
Сопровождающий на объекте: Сергей Владимирович, +7(911)529-79-97</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</si>
  <si>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[Юдин Сергей Викторович] Телефон[+7  911  523-26-02] и согласовать дату выполнения работ для совместного выезда с подрядчиком СКС</t>
  </si>
  <si>
    <t>https://disk.yandex.ru/d/cer5d74CT4r6pQ</t>
  </si>
  <si>
    <t>СЗБ-8371-30</t>
  </si>
  <si>
    <t>Заказчик: Сергеев Дмитрий Сергеевич +7 (921) 702-35-73
Сопровождающий  на  объекте:  Ильина  Юлия  Николаевна,  +7(981)400-99-58/  Кошельков  Павел  Евгеньевич +7-953-538-2413</t>
  </si>
  <si>
    <t>Необходимо создать 4 порта СКС для подключения 4 биотерминалов СКУД на вход в КИЦ, на вход/выход в кассовое подразделение и на вход в сейфовое хранилище. На плане (см. вложение) места монтажа розеток имеют условное обозначение - квадрат красного цвета. При проведении работ, для определения мест
монтажа розеток, прошу связаться с инициатором (контактный телефон в заявке)</t>
  </si>
  <si>
    <t>https://disk.yandex.ru/d/H6IPOysDKDlcfA</t>
  </si>
  <si>
    <t xml:space="preserve">ВВБ-3180-94 </t>
  </si>
  <si>
    <t>г Пермь б-р Гагарина 65а 1-ый этаж Операционный зал -121</t>
  </si>
  <si>
    <t>Заказчик: Микова Анастасия Викторовна (787596) +7 (912) 595-08-02
Сопровождающий на объекте: Александр Владимирович, 79125890663</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</si>
  <si>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Микова Анастасия Викторовна Телефон +7-912-595-0802 и согласовать дату выполнения работ для совместного выезда с подрядчиком СКС</t>
  </si>
  <si>
    <t>https://disk.yandex.ru/d/3eJb0VSGktXw-A</t>
  </si>
  <si>
    <t>ВВБ-3180-95</t>
  </si>
  <si>
    <t xml:space="preserve"> г Пермь ул Тургенева 25 1-ый этаж Операционный зал - 1</t>
  </si>
  <si>
    <t>https://disk.yandex.ru/d/3Jz-22X4N2Aodw</t>
  </si>
  <si>
    <t>ББ-5376-01</t>
  </si>
  <si>
    <t>г Петровск-Забайкальский ул Дамская 7
Состав работ:</t>
  </si>
  <si>
    <t>Заказчик: Кибус Павел Викторович +7 (914) 128-96-70
Сопровождающий на объекте: Виталий Александрович, +7(914)452-15-07</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</si>
  <si>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Кибус Павел Викторович</t>
  </si>
  <si>
    <t>https://disk.yandex.ru/d/TH0UpeibC4XZvA</t>
  </si>
  <si>
    <t>СИБ-6534-01</t>
  </si>
  <si>
    <t xml:space="preserve"> г  Кемерово  пр-кт  Октябрьский  53к1  Подвал  Электрощитовая -26</t>
  </si>
  <si>
    <t>В рамках проекта «Андромеда» необходим монтаж 1-го порта СКС (IDD-AFL2LNDY)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ГИ Бондарев Антон Николаевич (+7-904-374-0717) и согласовать дату выполнения работ для совместного выезда с подрядчиком СКС.</t>
  </si>
  <si>
    <t>https://disk.yandex.ru/d/O5tjUIXWxn5oYA</t>
  </si>
  <si>
    <t xml:space="preserve">ВВБ-3180-97 </t>
  </si>
  <si>
    <t xml:space="preserve"> г Оса ул Максима Горького 82 Подвал Электрощитовая - 09</t>
  </si>
  <si>
    <t>Заказчик: Микова Анастасия Викторовна (787596) +7 (912) 595-08-02
Сопровождающий на объекте: Светлана Николаевна +7-922-359-7975</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</si>
  <si>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Микова Анастасия Викторовна Телефон +7-912-595-0802 и согласовать дату выполнения работ для совместного выезда с подрядчиком СКС.</t>
  </si>
  <si>
    <t>https://disk.yandex.ru/d/85PywXf747oC5A</t>
  </si>
  <si>
    <t>ВВБ-3180-102</t>
  </si>
  <si>
    <t>г Пермь ш Космонавтов 349 Цокольный этаж Электрощитовая -001</t>
  </si>
  <si>
    <t>Заказчик: Попов Александр Николаевич +7 (922) 358-71-02
Сопровождающий на объекте: Николай Сергеевич, 79124839134</t>
  </si>
  <si>
    <t>В рамках проекта «Андромеда» необходим монтаж 1-го порта СКС в помещении электрощитовой
для подключения комплекта АС Андромеда (Id контроллера: IDD-AWFMAPU2):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Попов Александр Николаевич Телефон +7-922-358-7102 и согласовать дату выполнения работ для совместного выезда с подрядчиком СКС</t>
  </si>
  <si>
    <t>https://disk.yandex.ru/d/9C01nG5WId46Dg</t>
  </si>
  <si>
    <t xml:space="preserve">СЗБ-8382-78 </t>
  </si>
  <si>
    <t>00160</t>
  </si>
  <si>
    <t>г Череповец пр-кт Шекснинский 30</t>
  </si>
  <si>
    <t>Заказчик: Юдин Сергей Викторович +7 (911) 523-26-02
Сопровождающий на объекте: Дуров Евгений Валентинович +7(911)048-14-22</t>
  </si>
  <si>
    <t xml:space="preserve">необходим монтаж 1-го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t>
  </si>
  <si>
    <t>https://disk.yandex.ru/d/3atCQVaijyQtjg</t>
  </si>
  <si>
    <t xml:space="preserve"> СИБ-6506-19</t>
  </si>
  <si>
    <t xml:space="preserve"> рп  Горьковское  ул  Красный  Путь  3  1-ый  этаж  Клиентский  зал по обслуживанию ФЛ/ЮЛ -1</t>
  </si>
  <si>
    <t>https://disk.yandex.ru/d/7yzM86oQ7oxCdg</t>
  </si>
  <si>
    <t>СЗБ-8382-82</t>
  </si>
  <si>
    <t xml:space="preserve"> г Череповец ул Первомайская 25</t>
  </si>
  <si>
    <t>Заказчик: Юдин Сергей Викторович +7 (911) 523-26-02
Сопровождающий на объекте: Юдин Сергей Викторович +7 (911) 523-26-02</t>
  </si>
  <si>
    <t>Провести обследование для монтажа СКС.В рамках проекта «Андромеда» необходим монтаж 1-го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[Юдин Сергей Викторович] [+7-911-523-2602]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</si>
  <si>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https://disk.yandex.ru/d/LjMKxSZpxc1I5A</t>
  </si>
  <si>
    <t>ББ-5376-07</t>
  </si>
  <si>
    <t>00137</t>
  </si>
  <si>
    <t xml:space="preserve"> п/ст Даурия ул Дивизионная 604</t>
  </si>
  <si>
    <t>Заказчик: Шипилов Дмитрий Олегович
Сопровождающий  на  объекте:  Будаев  Чингис  Александрович,  +7(914)480-11-18/  Исаева  Юлия  Геннадьевна +7-914-484-4214</t>
  </si>
  <si>
    <t>#ТСО,   #Обеспечить_к_(29.05.2026),   #Количество_портов:   (10).   Произвести   монтаж   СКС   согласно вложенного плана.</t>
  </si>
  <si>
    <t>https://disk.yandex.ru/d/HIv1u_XyQOxXEw</t>
  </si>
  <si>
    <t>ВВБ-3180-101</t>
  </si>
  <si>
    <t>Заказчик: Попов Александр Николаевич Телефон +7-922-358-7102
Сопровождающий на объекте: Яковлев Николай Сергеевич, 79124839134</t>
  </si>
  <si>
    <t>В рамках проекта «Андромеда» необходим монтаж 1-го порта СКС в помещении электрощитовой
для подключения комплекта АС Андромеда (Id контроллера: WB7-A4OEAYQ):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Попов Александр Николаевич Телефон +7-922-358-7102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</si>
  <si>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https://disk.yandex.ru/d/xjBh73BNSx0nlQ</t>
  </si>
  <si>
    <t xml:space="preserve">УБ-2660-46 </t>
  </si>
  <si>
    <t>00108</t>
  </si>
  <si>
    <t xml:space="preserve"> г Сургут ул Югорская 17</t>
  </si>
  <si>
    <t>Заказчик: Абрамкина Олеся Викторовна +7 (932) 412-21-15
Сопровождающий на объекте: Абрамкина Олеся Викторовна +7 (932) 412-21-15</t>
  </si>
  <si>
    <t>Требуется монтаж 2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порта(ов):ССМ.Маркировка печатным способом.</t>
  </si>
  <si>
    <t>https://disk.yandex.ru/d/lu2I_AIgZ2535A</t>
  </si>
  <si>
    <t>ВВБ-3180-64</t>
  </si>
  <si>
    <t>с Комарово ул Молодежная 2 1-ый этаж Кабинет - 1</t>
  </si>
  <si>
    <t>Заказчик: Кадочникова Анастасия Владимировна (2139294) +7 (992) 212-48-59
Сопровождающий на объекте: Кадочникова Анастасия Владимировна (2139294) +7 (992) 212-48-59</t>
  </si>
  <si>
    <t>https://disk.yandex.ru/d/OcCsad3fg2-9Ow</t>
  </si>
  <si>
    <t>СИБ-8288-12</t>
  </si>
  <si>
    <t xml:space="preserve"> с Шебалино ул Советская 46 1-ый этаж Зона 24-0</t>
  </si>
  <si>
    <t>Заказчик: Минаева Ирина Александровна +7-980-112-0163
Сопровождающий на объекте: Шукаков Александр Андреевич +7-983-329-4978</t>
  </si>
  <si>
    <t>2 порта-камеры, 2 порта - банкоматы Создать порты СКС. 2 кабеля завести в верхние кабинеты УС, 1 розетку под потолок возле выхода в ЗСО, 1 розетку на правой стене в сервисной зоне УС</t>
  </si>
  <si>
    <t>https://disk.yandex.ru/d/i3CiEgCtrAqQYw</t>
  </si>
  <si>
    <t xml:space="preserve">СРБ-3105-20 </t>
  </si>
  <si>
    <t>г Бежецк ул Радищева 1/34 1-ый этаж Кабинет -1/15</t>
  </si>
  <si>
    <t>Заказчик: Уткин Дмитрий Николаевич +7-900-017-7634, 8-66737506
Сопровождающий на объекте: Чудаков Денис Юрьевич, 79157001326 СБС</t>
  </si>
  <si>
    <t xml:space="preserve">Создать порты СКС. Необходимо создать 3 порта СКС. Два порта из серверной комнаты на втором этаже до двери входа в макрозону КП. Один порт из серверной комнаты на втором этаже до двери в хранилище. </t>
  </si>
  <si>
    <t>https://disk.yandex.ru/d/1wK6mbKftNDOzA</t>
  </si>
  <si>
    <t>СИБ-8288-15</t>
  </si>
  <si>
    <t>с Иогач ул Набережная 10</t>
  </si>
  <si>
    <t>Заказчик: Минаева И. А +7 (980) 112-01-63
Сопровождающий на объекте: Синица Никита Викторович +7-905-982-4578</t>
  </si>
  <si>
    <t>Требуется монтаж 3 порт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1 кабель завести в верхний кабинет УС, 2 розетки под потолок в сервисной зоне УС</t>
  </si>
  <si>
    <t>https://disk.yandex.ru/d/sqMmC-WNAqCYuA</t>
  </si>
  <si>
    <t>Томск 50005636209 от 26.03.2026</t>
  </si>
  <si>
    <t>СИБ-6209-01</t>
  </si>
  <si>
    <t xml:space="preserve">  с  Кривошеино  ул  Октябрьская  зд35  1-ый  этаж  Клиентский  зал по обслуживанию ФЛ/ЮЛ -1</t>
  </si>
  <si>
    <t>Заказчик: Букарев Павел Владимирович 8-62391067
Сопровождающий на объекте: Криворотова Марина Викторовна +7-906-199-0736</t>
  </si>
  <si>
    <t>Создать порты СКС. Описание объектов оснащения Установка LAN модулей в банкоматах зоны
самообслуживания, 1 банкомат. Требуется 2 розетки, установка в сервисной зоне над банкоматом за
потолком. Вторая розетка устанавливается за потолком для прибора охраны. Предварительно проверить наличие резервной системы. #ТСО #Ѳбеспечить_к_01.05.2026 #Количество_портов: 2</t>
  </si>
  <si>
    <t>https://disk.yandex.ru/d/Z-XbM0OcZWZWwA</t>
  </si>
  <si>
    <t xml:space="preserve">СИБ-6534-05 </t>
  </si>
  <si>
    <t>г  Новокузнецк  пр-кт  Строителей  (Центральный  р-н)  72  1-ый
этаж Зона 24 -1.1</t>
  </si>
  <si>
    <t>Заказчик: Кирпиченко Алексей Леонидович +7-913-425-1331
Сопровождающий на объекте: Наумочкина Елена Геннадьевна +7-913-339-8590</t>
  </si>
  <si>
    <t>Создать порты СКС. 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(№60197220, №60197196), оставить запас кабеля по 3 метра. #ЗСО, #Обеспечить_к_(01.06.2026), #Колличество_портов: 2 (два). ВСП переформата 2024 года требуется детальное обследование на предмет уже проложенных линий.</t>
  </si>
  <si>
    <t>https://disk.yandex.ru/d/YEEIG8p_AHd3fg</t>
  </si>
  <si>
    <t>СИБ-6506-01</t>
  </si>
  <si>
    <t>г Омск ул 3-я Молодежная 49 1-ый этаж Клиентский зал по
обслуживанию ФЛ/ЮЛ -1</t>
  </si>
  <si>
    <t>Заказчик: Чернякин Денис Михайлович (2026704) +7 (913) 645-82-72
Сопровождающий на объекте: Исакова Оксана Яковлевна +7-913-152-8331</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</si>
  <si>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ГИ Чернякин Денис Михайлович [+7-913-645-8272] и согласовать дату выполнения работ для совместного выезда с подрядчиком СКС.</t>
  </si>
  <si>
    <t>https://disk.yandex.ru/d/BjlQ5rhdS8kXQg</t>
  </si>
  <si>
    <t>СРБ-8255-59</t>
  </si>
  <si>
    <t xml:space="preserve"> п Выгоничи ул Ломоносова 1 1-ый этаж Серверная -13</t>
  </si>
  <si>
    <t>Заказчик: Цыкина Татьяна Олеговна (823639) +7 (920) 600-95-52
Сопровождающий на объекте: Сабуров Илья Сергеевич, +7(980)331-43-98</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</si>
  <si>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Цыкина Татьяна Олеговна Телефон +7-920-600-9552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Изменение КС</t>
  </si>
  <si>
    <t>https://disk.yandex.ru/d/bRFrS8TfzaO1oQ</t>
  </si>
  <si>
    <t>СЗБ-8294-65</t>
  </si>
  <si>
    <t xml:space="preserve"> г  Архангельск ул  Терехина  9  1-ый  этаж Клиентский  зал по
обслуживанию ФЛ/ЮЛ -1</t>
  </si>
  <si>
    <t>Заказчик: Гусев Федор Николаевич +7 (911) 559-33-93
Сопровождающий на объекте: Алексеева Елена Евгеньевна +7-902-285-1198</t>
  </si>
  <si>
    <t># Андромеда В рамках проекта «Андромеда» необходим монтаж 2-х портов СКС Контроллер:
DDG-AZC2FMLD и WB7-AMNDOOTF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[Гусев Федор Николаевич] [+7-911-559-3393] и согласовать дату выполнения работ для совместного выезда с подрядчиком СКС.Выполнить маркировку.</t>
  </si>
  <si>
    <t>https://disk.yandex.ru/d/icmz2MWw3aroRw</t>
  </si>
  <si>
    <t>УБ-0283-62</t>
  </si>
  <si>
    <t xml:space="preserve"> г Курган ул Гагарина 366/1 1-ый этаж Клиентский зал по
обслуживанию ФЛ/ЮЛ - б/н</t>
  </si>
  <si>
    <t>Заказчик: Акатьев Владимир Викторович (377200) +7 (909) 179-42-45
Сопровождающий на объекте: Акатьев Владимир Викторович (377200) +7 (909) 179-42-45</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</si>
  <si>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Акатьев Владимир 
Викторович Телефон +7-909-179-4245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</si>
  <si>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https://disk.yandex.ru/d/mbmn56UlzQ3e1g</t>
  </si>
  <si>
    <t>УБ-0283-63</t>
  </si>
  <si>
    <t xml:space="preserve"> г Курган ул Куйбышева 72/3 1-ый этаж Клиентский зал по
обслуживанию ФЛ/ЮЛ -1</t>
  </si>
  <si>
    <t>https://disk.yandex.ru/d/1Czk7gZrUzLaVg</t>
  </si>
  <si>
    <t xml:space="preserve"> ЦЧБ-8353-33</t>
  </si>
  <si>
    <t>г Орёл ул Октябрьская 134 Этаж: 1-ый этаж Помещение:
Клиентский зал по обслуживанию ФЛ/ЮЛ - 1</t>
  </si>
  <si>
    <t>Заказчик: Марченко Александр Сергеевич
Сопровождающий на объекте: Золотухина Елена Дмитриевна +7-910-208-0541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</si>
  <si>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Марченко Александр Сергеевич [+7-908-322-1937] и согласовать дату выполнения работ для совместного выезда с подрядчиком СКС.</t>
  </si>
  <si>
    <t>https://disk.yandex.ru/d/YNB0A5pV9IXw0A</t>
  </si>
  <si>
    <t xml:space="preserve"> СЗБ-8382-88 </t>
  </si>
  <si>
    <t>00029</t>
  </si>
  <si>
    <t xml:space="preserve"> г  Вологда  ул Зосимовская 40  1-ый  этаж Клиентский  зал по
обслуживанию ФЛ/ЮЛ - кофе-стойка</t>
  </si>
  <si>
    <t>Заказчик: Юдин Сергей Викторович +7 (911) 523-26-02
Сопровождающий на объекте: Белова Татьяна Борисовна +7-921-233-7164</t>
  </si>
  <si>
    <t># Андромеда В рамках проекта «Андромеда» необходим монтаж 1 -го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[Юдин Сергей Викторович] [+7-911-523-2602]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</si>
  <si>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https://disk.yandex.ru/d/7fBMkbN6nlujGQ</t>
  </si>
  <si>
    <t>ЦЧБ-8353-40</t>
  </si>
  <si>
    <t>00021</t>
  </si>
  <si>
    <t xml:space="preserve"> г  Орёл ул  Комсомольская 229  1-ый  этаж Клиентский  зал по
обслуживанию ФЛ/ЮЛ -1</t>
  </si>
  <si>
    <t>Заказчик: Марченко Александр Сергеевич (2185655) +7 (908) 322-19-37
Сопровождающий на объекте: Марченко Александр Сергеевич (2185655) +7 (908) 322-19-37</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</si>
  <si>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Марченко Александр Сергеевич Телефон +7-908-322-1937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</si>
  <si>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https://disk.yandex.ru/d/yQk2SnjeIwzv9g</t>
  </si>
  <si>
    <t>Липецк 50005636267 от 26.03.2026</t>
  </si>
  <si>
    <t xml:space="preserve">ЦЧБ-6267-02 </t>
  </si>
  <si>
    <t xml:space="preserve"> г. Липецк, ул. Желябова, 17</t>
  </si>
  <si>
    <t>Заказчик: СМ Олег Васильевич +7-910-742-7342
Сопровождающий на объекте: РВСП Елена Викторовна +7-903-863-7215</t>
  </si>
  <si>
    <t>Создать  порты  СКС.  Требуется  установить  дополнительную  информационную  розетку  в  помещении  кассы.</t>
  </si>
  <si>
    <t>https://disk.yandex.ru/d/5eqE9oR_kenpnw</t>
  </si>
  <si>
    <t>СЗБ-8371-37</t>
  </si>
  <si>
    <t>Демонтаж/монтаж портов СКС при замене ТКШ: 6 шт.</t>
  </si>
  <si>
    <t>Петрозаводск, улица Зайцева, 72 ст2 1 электрощитовая</t>
  </si>
  <si>
    <t>Заказчик: Харченко Михаил Викторович (699433) +7 (981) 400-99-93
Сопровождающий на объекте: Харченко Михаил Викторович (699433) +7 (981) 400-99-93</t>
  </si>
  <si>
    <t>В рамках проекта «Андромеда» необходим монтаж 1-го порта СКС в помещении электрощитовой для
подключения комплекта АС Андромеда (ID контроллера: WB7-AUAEWHVV):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Харченко Михаил Викторович Телефон +7-981-400-9993 и согласовать дату выполнения работ для совместного выезда с подрядчиком СКС</t>
  </si>
  <si>
    <t>https://disk.yandex.ru/d/lUQig4Tk37TXjw</t>
  </si>
  <si>
    <t xml:space="preserve">ВВБ-3180-108 </t>
  </si>
  <si>
    <t>г Пермь ул Сибирская 48/1</t>
  </si>
  <si>
    <t>Заказчик: Попов Александр Николаевич (1603652) +7 (922) 358-71-02
Сопровождающий на объекте: Попов Александр Николаевич (1603652) +7 (922) 358-71-02</t>
  </si>
  <si>
    <t>В рамках проекта «Андромеда» необходим монтаж 1-го порта СКС в помещении электрощитовой
для подключения комплекта АС Андромеда (Id контроллера: DDG-AWKIBNJI):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Попов Александр Николаевич Телефон +7-922-358-7102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</si>
  <si>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https://disk.yandex.ru/d/d_npJ0Dp7dzxbw</t>
  </si>
  <si>
    <t xml:space="preserve">СИБ-6506-20 </t>
  </si>
  <si>
    <t>Заказчик: Чернякин Денис Михайлович +7-913-645-8272
Сопровождающий на объекте: Чернякин Денис Михайлович +7-913-645-8272</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</si>
  <si>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Чернякин Денис Михайлович Телефон +7-913-645-8272 и согласовать дату выполнения работ для совместного выезда с подрядчиком СКС.</t>
  </si>
  <si>
    <t>https://disk.yandex.ru/d/P7HwiFtWsiRUEg</t>
  </si>
  <si>
    <t xml:space="preserve"> СИБ-8288-24 </t>
  </si>
  <si>
    <t xml:space="preserve"> г  Горно-Алтайск  ул  Чорос-Гуркина  Г.И.  13  1-ый  этаж  Серверная -0</t>
  </si>
  <si>
    <t>Заказчик: Семенченко Максим Александрович (1817891) +7 (903) 910-00-86
Сопровождающий на объекте: Пивоваров Александр Николаевич, +7(983)-350-09-96</t>
  </si>
  <si>
    <t>https://disk.yandex.ru/d/9ksLFaEp9AypRw</t>
  </si>
  <si>
    <t>СЗБ-8382-87</t>
  </si>
  <si>
    <t>г Вологда ул Левичева 5а 1-ый этаж Коридор - 39 КИЦ</t>
  </si>
  <si>
    <t>Заказчик: Юдин Сергей Викторович +7 (911) 523-26-02
Сопровождающий на объекте: +7 (911) 523-26-02</t>
  </si>
  <si>
    <t># Андромеда В рамках проекта «Андромеда» необходим монтаж 1-го порта СКС Контроллер:
WB7-AEGB7NBM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[Юдин Сергей Викторович]
[+7-911-523-2602]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</si>
  <si>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https://disk.yandex.ru/d/HIL8qsCG76OVyQ</t>
  </si>
  <si>
    <t xml:space="preserve">СЗБ-8336-23 </t>
  </si>
  <si>
    <t>01342</t>
  </si>
  <si>
    <t xml:space="preserve"> г  Мурманск  пр-кт  Ленина  23к1  1-ый  этаж  Клиентский  зал  по обслуживанию ФЛ/ЮЛ -1</t>
  </si>
  <si>
    <t>Заказчик: Вернусь Николай Евгеньевич (2134498) +7 (902) 281-55-37
Сопровождающий на объекте: Якимов Александр Викторович, +7(981)303-48-08</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</si>
  <si>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Вернусь Николай Евгеньевич Телефон +7-902-281-5537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</si>
  <si>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https://disk.yandex.ru/d/smjKm4LHKQvOlA</t>
  </si>
  <si>
    <t xml:space="preserve">ВВБ-3180-78 </t>
  </si>
  <si>
    <t xml:space="preserve"> г Пермь ул Костычева 42а 1-ый этаж Операционный зал -1</t>
  </si>
  <si>
    <t>Заказчик: Микова Анастасия Викторовна (787596) +7 (912) 595-08-02
Сопровождающий на объекте: Чудинов Александр Сергеевич, +7(919)700-17-41</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</si>
  <si>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Микова Анастасия Викторовна Телефон +7-912-595-0802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</si>
  <si>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https://disk.yandex.ru/d/3QBODZ7ZmO2hkg</t>
  </si>
  <si>
    <t>ВВБ-3180-82</t>
  </si>
  <si>
    <t>г Пермь ул Веденеева 51 1-ый этаж Операционный зал -1</t>
  </si>
  <si>
    <t>Заказчик: Микова Анастасия Викторовна (787596) +7 (912) 595-08-02
Сопровождающий на объекте: Яковлев Николай Сергеевич, +79124839134</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</si>
  <si>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Миковой Анастасией Викторовной (+7-912-595-0802) и
согласовать дату выполнения работ для совместного выезда с подрядчиком СКС.</t>
  </si>
  <si>
    <t>https://disk.yandex.ru/d/lEKkLvmttBBQig</t>
  </si>
  <si>
    <t xml:space="preserve">УБ-2660-38 </t>
  </si>
  <si>
    <t xml:space="preserve"> г Ханты-Мансийск ул Энгельса 3 1-ый этаж Кабинет - 2</t>
  </si>
  <si>
    <t>Заказчик: Петров Игорь Владимирович (1919131) +7 (912) 815-12-15
Сопровождающий на объекте: Соколков Александр Георгиевич, +7(982)870-65-78</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</si>
  <si>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Петров Игорь Владимирович +7-912-815-1215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</si>
  <si>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https://disk.yandex.ru/d/C8kjJX2lx4ExlQ</t>
  </si>
  <si>
    <t xml:space="preserve"> СИБ-8126-22</t>
  </si>
  <si>
    <t>г Кызыл ул Калинина 246</t>
  </si>
  <si>
    <t>Заказчик: Граблевский Евгений Владимирович +7 (913) 031-72-39
Сопровождающий на объекте: Томур Кежик Бархоевич, +7(913)-340-04-71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</si>
  <si>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t>
  </si>
  <si>
    <t>https://disk.yandex.ru/d/ICIDK_DbugFPCA</t>
  </si>
  <si>
    <t xml:space="preserve"> ВВБ-3180-68 </t>
  </si>
  <si>
    <t>г Пермь ул Монастырская 4Б Подвал Электрощитовая - 7</t>
  </si>
  <si>
    <t>Заказчик: Богомазова Кристина Альбертовна +7 (980) 012-59-81
Сопровождающий на объекте: Тимофеев Сергей Александрович, +7(982)470-01-88</t>
  </si>
  <si>
    <t>#АндромедаВ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[Морозова Ольга Борисовна] Телефон[+7-912-988-9224]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В
представителя по КВО вы вставляете ответственного по КВО из списка. По ВСП из службы главного инженера ГОСБ.</t>
  </si>
  <si>
    <t>https://disk.yandex.ru/d/m_bfQ29KsUbqmg</t>
  </si>
  <si>
    <t xml:space="preserve"> ВВБ-3180-79</t>
  </si>
  <si>
    <t>280</t>
  </si>
  <si>
    <t>г  Пермь ул Юрша  62  1-ый  этаж Зона ЦПО (центр персонального обслуживания) -1</t>
  </si>
  <si>
    <t>Заказчик: Богомазова Кристина Альбертовна +7 (980) 012-59-81
Сопровождающий на объекте: Муксинов Ильнар Илсуарович, +7(912)488-08-00</t>
  </si>
  <si>
    <t>https://disk.yandex.ru/d/1rzyqFiPzU-wiQ</t>
  </si>
  <si>
    <t>УБ-2660-39</t>
  </si>
  <si>
    <t xml:space="preserve"> г Сургут пр-кт Мира 10 1-ый этаж Кабинет - 1</t>
  </si>
  <si>
    <t>Заказчик: Ангелин Андрей Сергеевич (2011747) +7 (792) 279-83-07
Сопровождающий на объекте: Харский Артем Андреевич, +7(982)931-71-45</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</si>
  <si>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Ангелин Андрей Сергеевич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</si>
  <si>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https://disk.yandex.ru/d/_sHu4eM54mpnuQ</t>
  </si>
  <si>
    <t xml:space="preserve">СЗБ-8344-24 </t>
  </si>
  <si>
    <t xml:space="preserve"> г Великий Новгород пр-кт Мира 32к1 Этаж: 1-ый этаж
Помещение: Телекоммуникационная -1.44</t>
  </si>
  <si>
    <t>Заказчик: Волов Сергей Сергеевич +7-953-903-4635
Сопровождающий на объекте: Журенко Маргарита Сергеевна +7-911-603-0030</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</si>
  <si>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Волов Сергей Сергеевич Телефон +7-953-903-4635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Контроллер: WB7-A6LJ5EV4-
Изменение КС</t>
  </si>
  <si>
    <t>https://disk.yandex.ru/d/1mnTUiP5cPuxrw</t>
  </si>
  <si>
    <t xml:space="preserve"> ВВБ-3180-80 </t>
  </si>
  <si>
    <t>г Пермь ул Ивана Франко 46 1-ый этаж Операционный зал - 1</t>
  </si>
  <si>
    <t>Микова Анастасия Викторовна (787596) +7 (912) 595-08-02</t>
  </si>
  <si>
    <t>https://disk.yandex.ru/d/8gHZNvRb0qRG6w</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</si>
  <si>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Миковой Анастасией Викторовной (+7-912-595-0802) и
согласовать дату выполнения работ для совместного выезда с подрядчиком СКС.
Актуальный режим работы отделений необходимо смотреть на сайте Банка https://www.sber- bank.com/ru/oib?tab=vsp .</t>
  </si>
  <si>
    <t xml:space="preserve"> ВВБ-3180-112</t>
  </si>
  <si>
    <t xml:space="preserve"> п Пожва ул Торговая 2/2 1-ый этаж Клиентский зал по
обслуживанию ФЛ/ЮЛ -1</t>
  </si>
  <si>
    <t>Коншин Андрей Юрьевич +7 (982) 440-20-51
Сопровождающий на объекте: Федюкова Наталья Михайловна +7-902-637-1149</t>
  </si>
  <si>
    <t>https://disk.yandex.ru/d/e_eUdqWw2Ulr4A</t>
  </si>
  <si>
    <t>Создать порты СКС. В связи с переносом телекоммуникационного шкафа (ТКШ) в новое место, требуется заново организовать 4 порта СКС для существующих точек доступа WiFi. Инф. розетки - накладные, 
разместить в запотолочном пространстве в местах нахождения ТД WiFi. Линии СКС вывести на имеющуюся патч-панель, добавив модули.</t>
  </si>
  <si>
    <t>СЗБ-8336-25</t>
  </si>
  <si>
    <t>1348</t>
  </si>
  <si>
    <t xml:space="preserve"> г Мурманск ул Воровского 4/22</t>
  </si>
  <si>
    <t>Вернусь Николай Евгеньевич +7 (902) 281-55-37</t>
  </si>
  <si>
    <t>https://disk.yandex.ru/d/XzEjtW4TFae2dQ</t>
  </si>
  <si>
    <t>В рамках проекта «Андромеда» необходим монтаж І-го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</si>
  <si>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СЗБ-8336-26</t>
  </si>
  <si>
    <t>https://disk.yandex.ru/d/nJv7XZs_ZKveDA</t>
  </si>
  <si>
    <t>необходим монтаж І-го порта СКС в помещении электрощитовой для подключения комплекта АС
Андромеда :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Вернусь Николай Евгеньевич Телефон +7-902-281-5537 и согласовать дату выполнения работ для совместного 
выезда с подрядчиком СКС</t>
  </si>
  <si>
    <t>СЗБ-8371-31</t>
  </si>
  <si>
    <t>г Петрозаводск ул Антикайнена (Центр р-н) 2 2-ой этаж Коридор -78</t>
  </si>
  <si>
    <t xml:space="preserve"> Сергеев Д. С. +7-921-702-3573
Сопровождающий на объекте: Токарева Оксана Михайловна +7-921-451-8155</t>
  </si>
  <si>
    <t>https://disk.yandex.ru/d/JGsIPlf6-INDtw</t>
  </si>
  <si>
    <t>Создать порты СКС. Необходимо создать 4 порта СКС для подключения 4 биотерминалов СКУД на
вход/выход на входные группы в помещениях №78 и №106 и прилегающих к ним помещениях Банка. На плане (см. вложение) места установок биотерминалов имеют условное обозначение - квадрат красного цвета. При проведении работ, для определения мест монтажа розеток, прошу связаться с инициатором (контактный телефон в заявке)</t>
  </si>
  <si>
    <t>СЗБ-8371-33</t>
  </si>
  <si>
    <t xml:space="preserve"> г  Кемь  ул  Гидростроителей  68  2-ой  этаж  Кабинет руководителя -18</t>
  </si>
  <si>
    <t>Сапожников Александр Владимирович +7 (921) 701-87-94
Сопровождающий на объекте: Кошельков Павел Евгеньевич +7-953-538-2413</t>
  </si>
  <si>
    <t>https://disk.yandex.ru/d/n2lKs_1Wv82T7g</t>
  </si>
  <si>
    <t>Создать порты СКС. Требуется создать порты СКС для подключения контроллеров СКУД: пом. 41 (1-ый этаж) 3 порта СКС (ШКД1 на схеме), пом. 43 (1-ый этаж) 2 порта СКС (ШКД2 на схеме), пом. 3 (2-ой этаж) 1 порт СКС. Коммутатор для подключения расположен в пом. 3 (серверная) на 2-ом этаже.
Актуальный режим работы отделений необходимо смотреть на сайте Банка https://www.sber- bank.com/ru/oib</t>
  </si>
  <si>
    <t>СЗБ-8371-34</t>
  </si>
  <si>
    <t>1865</t>
  </si>
  <si>
    <t xml:space="preserve"> г Петрозаводск ул Зайцева (Октябрьский р-н) 72стр2</t>
  </si>
  <si>
    <t xml:space="preserve"> Емельянов Константин Иванович
Сопровождающий на объекте: Петров Александр Юрьевич, +7(911)660-18-31</t>
  </si>
  <si>
    <t>https://disk.yandex.ru/d/kiUAUsKK36ZloQ</t>
  </si>
  <si>
    <t xml:space="preserve">Необходимо создать порты СКС для подключения: контроллера СКУД (пом. 20 предкладовая на плане
1-го  этажа)  и  прибора  приемно-контрольного  (пом.  21  хранилище  на  плане  1-го  этажа).  Коммутатор  для подключения находится в пом. 9 (серверная на плане 2-го этажа).
Актуальный режим работы отделений необходимо смотреть на сайте Банка https://www.sber- bank.com/ru/oib?tab=vsp </t>
  </si>
  <si>
    <t xml:space="preserve"> СИБ-8126-23</t>
  </si>
  <si>
    <t>г Кызыл ул Ленина 50 1-ый этаж Зона самообслуживания -1.1</t>
  </si>
  <si>
    <t>Гагарин Ю. А +7 (923) 266-02-22
Сопровождающий  на  объекте:  Ооржак  Айдын  Ойдупович  +7-923-261-7711  Чамьян  Юлиан  Андреевич, +7(983)590-06-79(СБС)</t>
  </si>
  <si>
    <t>https://disk.yandex.ru/d/aschzsdnBzCoGw</t>
  </si>
  <si>
    <t>Создать порты СКС. #ТСО #0беспечить_к_30.06.2026, Монтаж сетевой розетки для подключения
оконечного оборудования в указанном ТСО месте. Протяжка кабельной трассы от оконечного оборудования до патч-панели в кроссовом помещении</t>
  </si>
  <si>
    <t xml:space="preserve"> СИБ-8126-26</t>
  </si>
  <si>
    <t xml:space="preserve"> г Кызыл ул Кочетова 43</t>
  </si>
  <si>
    <t>Гагарин Юрий Алексеевич +7-923-266-0222
Сопровождающий на объекте: Кужугет Сайлык Торлуковна +7-923-261-9905</t>
  </si>
  <si>
    <t>https://disk.yandex.ru/d/WERYXQrbRkIiXQ</t>
  </si>
  <si>
    <t>Требуется монтаж 11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патч-корд.Монтаж сетевой розетки для подключения оконечного оборудования в указанном ТСО месте. Протяжка кабельной трассы от оконечного оборудования до патч-панели в кроссовом помещении. Работы выполнить согласно ТЗ.</t>
  </si>
  <si>
    <t xml:space="preserve">СИБ-8288-13 </t>
  </si>
  <si>
    <t>с Кызыл-Озек ул Советская 94 1-ый этаж Зона 24-2</t>
  </si>
  <si>
    <t>Минаева Ирина Александровна +7-980-112-0163
Сопровождающий на объекте: Скрипунов Максим Александрович +7-983-608-5477</t>
  </si>
  <si>
    <t>https://disk.yandex.ru/d/nprDZ4By9G84eQ</t>
  </si>
  <si>
    <t>Создать порты СКС. 1 камера, 1 банкоматы</t>
  </si>
  <si>
    <t>СРБ-8255-57</t>
  </si>
  <si>
    <t xml:space="preserve"> г Карачев ул Ленина 21 1-ый этаж Клиентский зал по
обслуживанию ФЛ/ЮЛ - клиентский зал</t>
  </si>
  <si>
    <t xml:space="preserve"> Бучанова Екатерина Леонидовна (998680) +7 (905 ) 054-48-20</t>
  </si>
  <si>
    <t>https://disk.yandex.ru/d/-NM-LzBaFHDUWQ</t>
  </si>
  <si>
    <t>СРБ-8255-58</t>
  </si>
  <si>
    <t>00121</t>
  </si>
  <si>
    <t>п Выгоничи ул Ломоносова 1</t>
  </si>
  <si>
    <t>Сидоренко Галина Григорьевна +7-980-332-9746</t>
  </si>
  <si>
    <t>https://disk.yandex.ru/d/pp5ext9IDDu2qw</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</si>
  <si>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 1.35.Маркировка печатным способом.</t>
  </si>
  <si>
    <t>СРБ-8255-70</t>
  </si>
  <si>
    <t>г Брянск ул Пушкина 81 1-ый этаж Клиентский зал по
обслуживанию ФЛ/ЮЛ -1</t>
  </si>
  <si>
    <t xml:space="preserve"> Цыкин Сергей Юрьевич (1637597) +7 (999) 621-20-19
Сопровождающий на объекте: Покуневич Дмитрий Николаевич, +7(980)337-23-26</t>
  </si>
  <si>
    <t>https://disk.yandex.ru/d/85Dzj7dJhCDT_g</t>
  </si>
  <si>
    <t xml:space="preserve">УБ-0283-61 </t>
  </si>
  <si>
    <t xml:space="preserve"> г Курган мкр 2-й 10/1 1-ый этаж Электрощитовая - б/н</t>
  </si>
  <si>
    <t>Акатьев Владимир Викторович (377200) +7 (909) 179-42-45</t>
  </si>
  <si>
    <t>https://disk.yandex.ru/d/Cjdrznkx6aWDfg</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</si>
  <si>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Акатьев
Владимир Викторович Телефон +7-909-179-4245 и согласовать дату выполнения работ для совместного выезда с подрядчиком СКС</t>
  </si>
  <si>
    <t xml:space="preserve"> УБ-2660-42 </t>
  </si>
  <si>
    <t>г Сургут ул Югорская 17 1-ый этаж Клиентский зал по
обслуживанию ФЛ/ЮЛ - 2</t>
  </si>
  <si>
    <t>Ангелин Андрей Сергеевич (2011747) +7 (922) 798-30-71
Сопровождающий на объекте: Олеся Викторовна +7-932-412-2115</t>
  </si>
  <si>
    <t>https://disk.yandex.ru/d/_77pCLMj0Jz9kQ</t>
  </si>
  <si>
    <t>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Ангелин Андрей Сергеевич +7-922-798-3071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</si>
  <si>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УБ-2660-43</t>
  </si>
  <si>
    <t>г Нефтеюганск мкр 8А 12 Этаж: 1-ый этаж Помещение:
Клиентский зал по обслуживанию ФЛ/ЮЛ - 1</t>
  </si>
  <si>
    <t>Ангелин Андрей Сергеевич (2011747) +7 (922) 798-30-71
Сопровождающий на объекте: Нина Александровна +7-902-852-1456</t>
  </si>
  <si>
    <t>https://disk.yandex.ru/d/3Vd13SkPD-Nl5g</t>
  </si>
  <si>
    <t>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Ангелин Андрей Сергеевич +7-922-798-3071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</si>
  <si>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УБ-2660-45</t>
  </si>
  <si>
    <t>00022</t>
  </si>
  <si>
    <t>пгт  Барсово  ул  Киевская  1/1  1-ый  этаж  Клиентский  зал  по
обслуживанию ФЛ/ЮЛ -1</t>
  </si>
  <si>
    <t>Вакулин Сергей Александрович +7(922)652-32-18
Сопровождающий  на  объекте:  Волков  Анатолий  Владимирович,  +7(982)141-79-46/  Смолов  Данил Александрович +7-932-422-2039</t>
  </si>
  <si>
    <t>https://disk.yandex.ru/d/JaGpijOygUvtbw</t>
  </si>
  <si>
    <t>Создать порты СКС. #ТСО, Модернизация систем ТСО</t>
  </si>
  <si>
    <t xml:space="preserve"> УБ-2660-48</t>
  </si>
  <si>
    <t xml:space="preserve"> г Сургут пр-кт Ленина 46 1-ый этаж Серверная - 1</t>
  </si>
  <si>
    <t>Ангелин Андрей Сергеевич (2011747) +7 (922) 798-30-71
Сопровождающий на объекте: Рустем Евгеньевич +7-908-100-2409</t>
  </si>
  <si>
    <t>https://disk.yandex.ru/d/eP4p9mY75ZW-8w</t>
  </si>
  <si>
    <t>ЦЧБ-8353-41</t>
  </si>
  <si>
    <t>00003</t>
  </si>
  <si>
    <t xml:space="preserve"> г  Орёл  пл  Поликарпова  106  1-ый  этаж Клиентский  зал по</t>
  </si>
  <si>
    <t>Марченко Александр Сергеевич (2185655) +7 (908) 322-19-37</t>
  </si>
  <si>
    <t>https://disk.yandex.ru/d/Al_U_yccIN97Zw</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</si>
  <si>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Марченко Александр Сергеевич Телефон +7-908-322-1937 и согласовать дату выполнения работ для совместного 
выезда с подрядчиком СКС</t>
  </si>
  <si>
    <t>ЦЧБ-8411-12</t>
  </si>
  <si>
    <t>02004</t>
  </si>
  <si>
    <t xml:space="preserve"> г Луганск кв-л Солнечный 17А</t>
  </si>
  <si>
    <t xml:space="preserve"> Коврежкина Евгения Сергеевна +7 (960) 144-98-01</t>
  </si>
  <si>
    <t>Требуется монтаж 1  СКС-порта(ов) для подключения счетно-сортировальных  машин (ССМ).  Монтаж розеток Mosaic45  в кабель-канале &gt;80x50  мм,  линию вести за фальш-потолком —  в гофре.  Нумерация порта(ов):6.1. Маркировка печатным способом</t>
  </si>
  <si>
    <t xml:space="preserve">ЮЗБ-8372-22 </t>
  </si>
  <si>
    <t>г  Элиста  ул  В.ИЛенина  305  Цокольный  этаж  Электрощитовая -22</t>
  </si>
  <si>
    <t xml:space="preserve"> Коноков Вячеслав Алексеевич (306504) +7 (961) 397-88-87
Сопровождающий на объекте: Четырева Данара Владимировна +7-961-541-8666</t>
  </si>
  <si>
    <t>https://disk.yandex.ru/d/X5-rbzGDfn9fmA</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</si>
  <si>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Коноковым Вячеславом Алексеевичем (+7-961-397-8887) и согласовать дату  выполнения работ для совместного  выезда с подрядчиком СКС</t>
  </si>
  <si>
    <t>СИБ-6209-05</t>
  </si>
  <si>
    <t xml:space="preserve"> г Томск, тракт Иркутский, 33 2-й этаж</t>
  </si>
  <si>
    <t>Рошка Штефан +7 (903) 557-22-88
Сопровождающий на объекте: Крывша Сергей Валерьевич, +7(913)112-90-36</t>
  </si>
  <si>
    <t>https://disk.yandex.ru/d/lgYYP9DYXheQdw</t>
  </si>
  <si>
    <t>Создать  порты  СКС.  Необходимо  создать  10  портов  СКС  для  Юти  точек  доступа  согласно  приложенной схеме</t>
  </si>
  <si>
    <t xml:space="preserve">УБ-6433-02 </t>
  </si>
  <si>
    <t>г Ханты-Мансийск ул Мира 66 1-ый этаж Кабинет - 1</t>
  </si>
  <si>
    <t>Ангелин Андрей Сергеевич (2011747) +7 (792) 279-83-07</t>
  </si>
  <si>
    <t>https://disk.yandex.ru/d/H5wdJ_tfkXsOpw</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</si>
  <si>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Ангелин Андрей Сергеевич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</si>
  <si>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УБ-6433-05</t>
  </si>
  <si>
    <t>пгт  Барсове  ул  Киевская  1/1  1-ый  этаж Клиентский  зал по
обслуживанию ФЛ/ЮЛ -1</t>
  </si>
  <si>
    <t>Вакулин Сергей Александрович
Сопровождающий на объекте: Смолов Данил Александрович 8-54791219, +7-932-422-2039</t>
  </si>
  <si>
    <t>https://disk.yandex.ru/d/ZmH4OLoMKFR0bg</t>
  </si>
  <si>
    <t>Создать порты СКС. Создание СКС портов для камер ТСВ в кол-ве 13 портов</t>
  </si>
  <si>
    <t>СИБ-6506-07</t>
  </si>
  <si>
    <t>г Омск ул 6-я Станционная 39 1-ый этаж Клиентский зал по обслуживанию ФЛ/ЮЛ -1</t>
  </si>
  <si>
    <t xml:space="preserve"> Чернякин Денис Михайлович +7 (913) 645-82-72</t>
  </si>
  <si>
    <t>https://disk.yandex.ru/d/uLu-tObBM9Jdrw</t>
  </si>
  <si>
    <t>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Чернякин Денис Михайлович Телефон +7-913-645-8272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</si>
  <si>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СИБ-6506-08</t>
  </si>
  <si>
    <t>Чернякин Денис Михайлович +7 (913) 645-82-72</t>
  </si>
  <si>
    <t>https://disk.yandex.ru/d/xkSUDWHY0ZAXog</t>
  </si>
  <si>
    <t>СИБ-6506-09</t>
  </si>
  <si>
    <t xml:space="preserve"> г Омск ул Маршала Жукова 4/1 1-ый этаж Кабинет - 1</t>
  </si>
  <si>
    <t>Фирстов Максим Александрович +7 (977) 047-45-32</t>
  </si>
  <si>
    <t>https://disk.yandex.ru/d/azUuBCpU0qTX2w</t>
  </si>
  <si>
    <t>Андромеда В рамках проекта «Андромеда» необходим монтаж 1-го порта СКС Контроллер:
IDD-A2SE6SMQ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[Фирстов Максим Александрович] [+7-977-047-4532]-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</si>
  <si>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СИБ-6506-10</t>
  </si>
  <si>
    <t>г Омск ул Маршала Жукова 4/2 1-ый этаж корпус 19,20,23П Комната -10</t>
  </si>
  <si>
    <t>https://disk.yandex.ru/d/0FNwcg2xpZQEDA</t>
  </si>
  <si>
    <t>#Андромеда В рамках проекта «Андромеда» необходим монтаж 1-го порта СКС Контроллер: DDG-AOJS- FO4T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[Фирстов Максим Александрович] [+7-977-047-4532]-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</si>
  <si>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СИБ-6506-11</t>
  </si>
  <si>
    <t xml:space="preserve"> г Омск ул Некрасова 2 1-ый этаж Клиентский зал по
обслуживанию ФЛ/ЮЛ -1</t>
  </si>
  <si>
    <t xml:space="preserve"> Тарасов Сергей Сергеевич +7-913-976-2917
Сопровождающий на объекте: Костюк Ирина Александровна +7-950-334-0230</t>
  </si>
  <si>
    <t>https://disk.yandex.ru/d/IA-nDncgHzaAow</t>
  </si>
  <si>
    <t>Создать порты СКС. Для подключения приборов охраны УС к проводным каналам связи по плану 
модернизации УБ 2026 года необходимо организовать розетку установить за фальш-потолком над
банкоматом № 60025183, затем патч-корд протянуть вниз, вывести снизу-сзади УС, оставить запас кабеля в 3 м #ТСО #Обеспечить_к_01.05.2026, #Количество_портов: 1.</t>
  </si>
  <si>
    <t xml:space="preserve">СИБ-6534-09 </t>
  </si>
  <si>
    <t>у г Новокузнецк ул Тольятти (Центральный р-н) зд27</t>
  </si>
  <si>
    <t>Ермаков Илья Сергеевич
Сопровождающий на объекте: Воронов Михаил Алексеевич, +7(913)300-06-87</t>
  </si>
  <si>
    <t>https://disk.yandex.ru/d/8E5kkaAz-El8ow</t>
  </si>
  <si>
    <t>Описание объектов оснащения Прошу провести линии СКС от телекоммуникационной (Помещение Серверной 3 этаж) до КИЦ 8615/0198 (Помещение КИЦ 1 этаж (помещение 7 - Главный вход в
КИЦ 1 этаж) и подвал (помещение 149-Предхранилище Сбербанка). В помещении Серверной линии
СКС подключить в патч-панель. В КИЦ розетки установить за фальш-потолком КИЦ, затем патч-корд протянуть к прибору ОПС STEMAX МХ840, вывести рядом (S/N 22231841. S/N 22219613). #ТСО, #Обеспечить_к_(01.05.2026), #Колличество_портов: 2 (два), #Внеплановая_ВК. По заявке от ЦУНДО SD236426084 Необходимо переподключить периметр КИЦ на отдельные STEMAX ZE10, их подключить к STEMAX МХ840.</t>
  </si>
  <si>
    <t>ЦЧБ-8383-35</t>
  </si>
  <si>
    <t>00519</t>
  </si>
  <si>
    <t>с Новомеловое ул Центральная нет</t>
  </si>
  <si>
    <t>Заказчик: Пьяных Ольга Васильевна +7-904-522-3102
Сопровождающий на объекте: Пьяных Ольга Васильевна +7-904-522-3102</t>
  </si>
  <si>
    <t>Требуется монтаж 1  СКС-порта(ов) для подключения счетно-сортировальных  машин (ССМ).  Монтаж розеток Mosaic45  в кабель-канале &gt;80x50  мм,  линию вести за фальш-потолком —  в гофре.  Нумерация порта(ов):5. Маркировка печатным способом</t>
  </si>
  <si>
    <t>https://disk.yandex.ru/d/j0LxJOL7mExdcw</t>
  </si>
  <si>
    <t>СЗБ-8371-29</t>
  </si>
  <si>
    <t>01201</t>
  </si>
  <si>
    <t xml:space="preserve"> п Суккозеро ул Центральная 18</t>
  </si>
  <si>
    <t>Заказчик: Мамай Татьяна Николаевна +7-921-620-0821
Сопровождающий на объекте: Мамай Татьяна Николаевна +7-921-620-0821</t>
  </si>
  <si>
    <t>Требуется монтаж 1 СКС-порта для подключения счетно-сортировальных машин (ССМ). Монтаж розеток Mosaic45 в кабель-канале &gt;80*50 мм, линию вести за фальш-потолком — в гофре. Нумерация порта: АР Маркировка печатным способом</t>
  </si>
  <si>
    <t>https://disk.yandex.ru/d/qMKLp0UvxhL2aQ</t>
  </si>
  <si>
    <t>СИБ-6534-11</t>
  </si>
  <si>
    <t xml:space="preserve"> г  Новокузнецк  пр-кт  Авиаторов  (Новоильинский  р-н)  51  1-ый этаж Зона 24 -1.01</t>
  </si>
  <si>
    <t>Заказчик: Кирпиченко Алексей Леонидович +7-913-425-1331
Сопровождающий на объекте: Борисова Екатерина Юрьевна +7-923-624-2126</t>
  </si>
  <si>
    <t>Создать порты СКС. 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(№60211306, №60211305), оставить запас кабеля по 3 метра. #ЗСО, #Обеспечить_к_(01.06.2026), #Колличество_портов: 2 (два).</t>
  </si>
  <si>
    <t>https://disk.yandex.ru/d/IqpmDrj_OpQoqg</t>
  </si>
  <si>
    <t>СИБ-8288-10</t>
  </si>
  <si>
    <t>с Улаган ул А.В.Санаа 16</t>
  </si>
  <si>
    <t>Заказчик: Минаева И. А +7 (980) 112-01-63
Сопровождающий на объекте: Мекина Галина Михайловна +7-913-690-1068</t>
  </si>
  <si>
    <t>2 кабеля завести в верхние кабинеты УС, 1 розетка под потолок возле выхода в зону банкоматов Требуется монтаж 1 порта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</si>
  <si>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https://disk.yandex.ru/d/pPf73d4rKRRPAw</t>
  </si>
  <si>
    <t xml:space="preserve"> ББ-5376-04</t>
  </si>
  <si>
    <t>с Газимурский Завод ул Журавлева 28</t>
  </si>
  <si>
    <t>Заказчик: Шипилов Дмитрий Олегович
Сопровождающий на объекте: Зарубина Ольга Михайловна +7-914-512-2517</t>
  </si>
  <si>
    <t>#ТСО, #Обеспечить_к_(30.05.2026), #Количество_портов: (9). Требуется монтаж 9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</si>
  <si>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УБ-0283-60</t>
  </si>
  <si>
    <t>00290</t>
  </si>
  <si>
    <t>г Курган ул Красина 31 Этаж: 1-ый этаж Помещение:
Клиентский зал по обслуживанию ФЛ/ЮЛ - 1</t>
  </si>
  <si>
    <t>Заказчик: Акатьев Владимир Викторович +7 (909) 179-42-45
Сопровождающий на объекте: Балахнина Татьяна Юрьевна +7-961-570-0500</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</si>
  <si>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Акатьев Владимир Викторович Телефон +7-909-179-4245 и
согласовать дату выполнения работ для совместного выезда с подрядчиком СКС.</t>
  </si>
  <si>
    <t>https://disk.yandex.ru/d/dCWXJnWEwbvo7A</t>
  </si>
  <si>
    <t>УБ-0283-46</t>
  </si>
  <si>
    <t>г Курган ул Гоголя 103/3 1-ый этаж Кабинет -11</t>
  </si>
  <si>
    <t>Заказчик: Акатьев Владимир Викторович (377200) +7 (909) 179-42-45
Сопровождающий на объекте: Гордиенко Дмитрий Владимирович, +7(912)062-03-85</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</si>
  <si>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Акатьев Владимир Викторович [+7-909-179-4245]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</si>
  <si>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https://disk.yandex.ru/d/qlp1oc0KlJU7hw</t>
  </si>
  <si>
    <t>УБ-0283-51</t>
  </si>
  <si>
    <t>г Курган мкр 6-й За 1-ый этаж Клиентский зал по обслуживанию ФЛ/ЮЛ-б/н</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</si>
  <si>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Вагизов
Ринат Гарифянович Телефон +7-917-789-0076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</si>
  <si>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https://disk.yandex.ru/d/_9yUvezVovJv3Q</t>
  </si>
  <si>
    <t>СЗБ-8382-89</t>
  </si>
  <si>
    <t xml:space="preserve"> г Вологда ул Предтеченская 33 1-ый этаж Коридор - 9</t>
  </si>
  <si>
    <t>Заказчик: Галямичева Раиса Александровна +7 (953) 501-91-40
Сопровождающий  на  объекте:  Осипов  Александр  Юрьевич,  +7(981)446-25-11/  Гуслистова  Оксана Александровна +7-911-048-1429</t>
  </si>
  <si>
    <t>Создать порты СКС. создать новые розетки для подключения биотерминалов.</t>
  </si>
  <si>
    <t>https://disk.yandex.ru/d/W5V_HBNl-0nyog</t>
  </si>
  <si>
    <t xml:space="preserve">СЗБ-8186-74 </t>
  </si>
  <si>
    <t>рп Бежаницы ул Смольная 13 1-ый этаж Электрощитовая -12</t>
  </si>
  <si>
    <t>Заказчик: Пермяков Денис Павлович (2180329) +7 (921) 210-09-12
Сопровождающий на объекте: Татьяна Юрьевна +7-921-503-9598</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</si>
  <si>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Пермяков Денис Павлович Телефон +7-921-210-0912 и согласовать дату выполнения работ для совместного выезда с подрядчиком СКС</t>
  </si>
  <si>
    <t>https://disk.yandex.ru/d/eLlcQVQjfG_gvQ</t>
  </si>
  <si>
    <t xml:space="preserve">УБ-2660-49 </t>
  </si>
  <si>
    <t>Заказчик: Ангелин Андрей Сергеевич (2011747) +7 (922) 798-30-71
Сопровождающий на объекте: Лариса Владимировна +7-904-452-4054</t>
  </si>
  <si>
    <t xml:space="preserve"> г Лянтор мкр 1-й 35/1 1-ый этаж Кабинет - 1</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</si>
  <si>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[Ангелин Андрей Сергеевич] Телефон[+7-922-798-3071] и согласовать дату выполнения работ для совместного выезда с подрядчиком СКС.</t>
  </si>
  <si>
    <t>https://disk.yandex.ru/d/BMzG02LHJsUo0w</t>
  </si>
  <si>
    <t xml:space="preserve">СЗБ-8336-22 </t>
  </si>
  <si>
    <t xml:space="preserve">  г.Мурманск  ул  Генерала  Щербакова  7  1-ый  этаж  Подсобное помещение - 2</t>
  </si>
  <si>
    <t>Заказчик: Зверев Дмитрий Михайлович (1998535) +7 (911) 311-02-96
Сопровождающий на объекте: Жинжак Александр Николаевич, +7(981)303-40-45</t>
  </si>
  <si>
    <t>#Андромеда В рамках проекта «Андромеда» необходим монтаж 3-х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Зверев Дмитрий Михайлович Телефон +7-911-311-0296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</si>
  <si>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https://disk.yandex.ru/d/EdXOgTIFqZ-Slw</t>
  </si>
  <si>
    <t xml:space="preserve">ВВБ-3180-67 </t>
  </si>
  <si>
    <t>г Пермь ш Космонавтов 112 1-ый этаж Операционный зал - 1</t>
  </si>
  <si>
    <t>Заказчик: +7(980)012-59-81
Сопровождающий на объекте: Муксинов Ильнар Илсуарович, +7(912)488-08-00</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</si>
  <si>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[Морозова Ольга Борисовна] Телефон[+7-912-988-9224]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</si>
  <si>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https://disk.yandex.ru/d/sx9Bh3JwaKtNiA</t>
  </si>
  <si>
    <t>СЗБ-8382-90</t>
  </si>
  <si>
    <t xml:space="preserve"> г Вологда ул Предтеченская 33 1-ый этаж Хранилище
ценностей - 5</t>
  </si>
  <si>
    <t>Заказчик: Воронин Геннадий Сергеевич сервисмен +7 (911) 443-81-30
Сопровождающий на объекте: Колотова Ольга Валериевна +7-911-517-1339 Рук ВИП ВСП</t>
  </si>
  <si>
    <t>Создать порты СКС. требуется организовать по 3 розетки СКС для каждого БИРС (итого 9) повторная заявка на замен SD0279745832 назначить на Золину Алину Сергеевну лючки установлены</t>
  </si>
  <si>
    <t>https://disk.yandex.ru/d/xiaAh87zBrUErA</t>
  </si>
  <si>
    <t xml:space="preserve">УБ-2660-52 </t>
  </si>
  <si>
    <t xml:space="preserve"> г  Сургут  ул  Дзержинского  5  1-ый  этаж
Служебное помещение - 01.17</t>
  </si>
  <si>
    <t>Заказчик: Петров Игорь Владимирович (1919131) +7 (912) 815-12-15
Сопровождающий на объекте: Самигуллин Данил Данисович, +7(982)581-56-51</t>
  </si>
  <si>
    <t>https://disk.yandex.ru/d/Byp0REHUegYpyA</t>
  </si>
  <si>
    <t xml:space="preserve"> СРБ-3105-29 </t>
  </si>
  <si>
    <t>Заказчик: Игнатьев Сергей Николаевич (1550979) +7 (903) 805-55-46
Сопровождающий на объекте: Бабаев Руслан Салманович, +7(919)060-03-95</t>
  </si>
  <si>
    <t>Провести обследование для монтажа СКС#Андромеда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Игнатьев Сергей
Николаевич Телефон +7-903-805-5546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</si>
  <si>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г Тверь ш Петербургское 54/2 1-ый этаж Электрощитовая - 1.10</t>
  </si>
  <si>
    <t>https://disk.yandex.ru/d/yMOD3mIPRag8hw</t>
  </si>
  <si>
    <t xml:space="preserve"> ВВБ-3180-91 </t>
  </si>
  <si>
    <t>Заказчик: Микова Анастасия Викторовна (787596) +7 (912) 595-08-02
Сопровождающий на объекте: Муксинов Ильнар Илсуарович, +7(912)488-08-00</t>
  </si>
  <si>
    <t>провести обследование для монтажа СКС. #АндромедаВ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Микова Анастасия Викторовна Телефон +7-912-595-0802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</si>
  <si>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https://disk.yandex.ru/d/aSx_dNdk7t8FCA</t>
  </si>
  <si>
    <t>УБ-2660-51</t>
  </si>
  <si>
    <t>00134</t>
  </si>
  <si>
    <t>Заказчик: Ангелин Андрей Сергеевич (2011747) +7 (922) 798-30-71
Сопровождающий на объекте: Тимергазин Павел Рафисович, +7(982)581-56-63</t>
  </si>
  <si>
    <t xml:space="preserve"> г  Нижневартовск  ул  Интернациональная  здЮ  1-ый  этаж  Гараж -65</t>
  </si>
  <si>
    <t>провести обследование для монтажа СКС. #АндромедаВ рамках проекта «Андромеда» необходим монтаж 1-го порта СКС (WB7-ADHP6JA5 )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[Ангелин Андрей Сергеевич] Телефон[+7-922-798-3071]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</si>
  <si>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https://disk.yandex.ru/d/EATJjYYdA5rbPw</t>
  </si>
  <si>
    <t>УБ-2660-41</t>
  </si>
  <si>
    <t xml:space="preserve"> г Когалым ул Молодежная 18 1-ый этаж Серверная -1</t>
  </si>
  <si>
    <t>Заказчик: Ангелин Андрей Сергеевич (2011747) +7 (922) 798-30-71
Сопровождающий на объекте: Васильев Евгений Андреевич, +7(982)930-05-17</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</si>
  <si>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Ангелин Андрей Сергеевич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</si>
  <si>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https://disk.yandex.ru/d/c4Dpa8CeY7DW_A</t>
  </si>
  <si>
    <t>УБ-2660-40</t>
  </si>
  <si>
    <t xml:space="preserve"> г Сургут ул Крылова 47 1-ый этаж Клиентский зал по
обслуживанию ФЛ/ЮЛ -1</t>
  </si>
  <si>
    <t>Заказчик: Ангелин Андрей Сергеевич (2011747) +7 (922) 798-30-71
Сопровождающий на объекте: Харский Артем Андреевич, +7(982)931-71-45</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</si>
  <si>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Ангелин Андрей Сергеевич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</si>
  <si>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https://disk.yandex.ru/d/29IKJnDEMNg0qw</t>
  </si>
  <si>
    <t>Барнаул 50005636347 от 26.03.2026</t>
  </si>
  <si>
    <t>СИБ-6347-01</t>
  </si>
  <si>
    <t>г  Камень-на-Оби  ул  Ленина  726  1-ый  этаж  Комната  дежурного инкассатора - 0</t>
  </si>
  <si>
    <t>Заказчик: +7 (903) 910-42-69
Сопровождающий на объекте: Одияк Денис Борисович, +7(913)080-46-29</t>
  </si>
  <si>
    <t>Создать  порты  СКС.  Необходимо  установить  в  комнате  ДИ  по  адресу  ВСП  №  8644/0393  г.  Камень-на-Оби, ул. Ленина 726 сетевую розетку для подключения в сеть ЛВС Банка.</t>
  </si>
  <si>
    <t>https://disk.yandex.ru/d/gTWu0tYXKJuH8Q</t>
  </si>
  <si>
    <t>https://disk.yandex.ru/d/L6tU-mrwkVMPTA</t>
  </si>
  <si>
    <t>Вологда 50005636219 от 26.03.2026</t>
  </si>
  <si>
    <t xml:space="preserve">СЗБ-6219-01 </t>
  </si>
  <si>
    <t xml:space="preserve"> п  Тоншалово  ул  Рабочая  нет  Этаж:  1-ый  этаж  Помещение:
Клиентский зал по обслуживанию ФЛ/ЮЛ - 1</t>
  </si>
  <si>
    <t>Заказчик: Цветков Андрей Анатольевич +7-911 -522-4987
Сопровождающий на объекте: Галдинова Юлия Михайловна +7-964-661-4983</t>
  </si>
  <si>
    <t>Необходимо  добавить  порты  СКС  для  подключения  точек  доступа  Wi-Fi.  Всего  новых  портов:  3 Размещение: за подвесным потолком, согласно вложенной схеме.</t>
  </si>
  <si>
    <t>https://disk.yandex.ru/d/HsKfo7sObNqksg</t>
  </si>
  <si>
    <t xml:space="preserve">СЗБ-8371-35 </t>
  </si>
  <si>
    <t xml:space="preserve">  г  Медвежьегорск  ул  Дзержинского  11-ый  этаж  Электрощитовая -11</t>
  </si>
  <si>
    <t>Заказчик: Харченко Михаил Викторович (699433) +7 (981) 400-99-93
Сопровождающий на объекте: Анна Владимировна +7-900-457-3743</t>
  </si>
  <si>
    <t>https://disk.yandex.ru/d/9BmI-6qEVPgjYg</t>
  </si>
  <si>
    <t>ЦЧБ-8383-46</t>
  </si>
  <si>
    <t xml:space="preserve"> г Льгов ул К.Маркса 42/2 1-ый этаж Клиентский зал по
обслуживанию ФЛ/ЮЛ -1</t>
  </si>
  <si>
    <t>Заказчик: Самофалов Алексей Викторович (2132594) +7 (906) 576-09-47
Сопровождающий на объекте: Самофалов Алексей Викторович (2132594) +7 (906) 576-09-47</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</si>
  <si>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Самофалов Алексей Викторович Телефон +7-906-576-0947  и согласовать дату выполнения работ для совместного выезда с подрядчиком СКС</t>
  </si>
  <si>
    <t>https://disk.yandex.ru/d/dIeT9BeMrTyWGg</t>
  </si>
  <si>
    <t>ЛО Санкт-Петербург 50005636533 от 26.03.2026</t>
  </si>
  <si>
    <t xml:space="preserve"> СЗБ-6533-01</t>
  </si>
  <si>
    <t xml:space="preserve"> г Гатчина ул Карла Маркса 18А</t>
  </si>
  <si>
    <t>Заказчик: Александров Данила Евгеньевич +7-927-725-5665
Сопровождающий на объекте: СБС Верещагин Андрей Юрьевич, +7(911)223-54-10</t>
  </si>
  <si>
    <t xml:space="preserve">смонтировать  порты  СКС  для  подключения  4  доп.  ТД  Wi-Fi  (отмечены  желтым) на второй  этаж. </t>
  </si>
  <si>
    <t>https://disk.yandex.ru/d/ZJwgoz_MEPC1Iw</t>
  </si>
  <si>
    <t xml:space="preserve">СЗБ-8336-24 </t>
  </si>
  <si>
    <t xml:space="preserve"> г Мончегорск пр-кт Металлургов 7</t>
  </si>
  <si>
    <t>Заказчик: Вернусь Николай Евгеньевич +7-902-281-5537
Сопровождающий на объекте: Колесник Лариса Григорьевна, +7(981)304-67-93</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</si>
  <si>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Вернусь Николай
Евгеньевич Телефон +7-902-281-5537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</si>
  <si>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https://disk.yandex.ru/d/d3CCJQ2dDMRIig</t>
  </si>
  <si>
    <t xml:space="preserve"> СЗБ-8186-67 </t>
  </si>
  <si>
    <t xml:space="preserve"> г Великие Луки пр-кт Ленина 41 1-ый этаж Техническое
помещение -1.15</t>
  </si>
  <si>
    <t>Заказчик: Пермяков Денис Павлович (2180329) +7 (921) 210-09-12
Сопровождающий на объекте: Никитина Елена Сергеевна, +7(911)350-22-08</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</si>
  <si>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Пермяков Денис Павлович Телефон +7-921-210-0912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</si>
  <si>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https://disk.yandex.ru/d/kbNX1P4wLbZ_5g</t>
  </si>
  <si>
    <t xml:space="preserve">СРБ-6449-01 </t>
  </si>
  <si>
    <t>Калуга 50005636449 от 26.03.2026</t>
  </si>
  <si>
    <t xml:space="preserve"> г. Калуга, ул. Георгия Димитрова, 6</t>
  </si>
  <si>
    <t>Заказчик: СМ Александр Александрович +7-919-032-0367
Сопровождающий на объекте: РВСП Оксана Ивановна +7-906-640-9009</t>
  </si>
  <si>
    <t>Создать порты СКС. Необходимы порты СКС для перемещения монитора СУО</t>
  </si>
  <si>
    <t>https://disk.yandex.ru/d/hj7XYLuMSntO8g</t>
  </si>
  <si>
    <t>Санкт-Петербург 50005636571 от 26.03.2026</t>
  </si>
  <si>
    <t xml:space="preserve">СЗБ-6571-04 </t>
  </si>
  <si>
    <t>г Санкт-Петербург ул Красного
Текстильщика 2литерА, 2-ой этаж корпус Терминал, Лестничный марш - 128</t>
  </si>
  <si>
    <t>Заказчик: Гончаров Владимир Викторович +7 (911) 919-90-24
Сопровождающий на объекте: Крюкова Наталья Вячеславовна, +7(981)153-15-48</t>
  </si>
  <si>
    <t>Необходимо  создать порт СКС  для подключения  МФУ  общего  пользования.  Место установки 2 эт., в холле возле лифта Терминала</t>
  </si>
  <si>
    <t>https://disk.yandex.ru/d/zX2YaOsI_7LcoQ</t>
  </si>
  <si>
    <t xml:space="preserve">восстановление/перенос при замене ткш </t>
  </si>
  <si>
    <t>готов</t>
  </si>
  <si>
    <t>СЗБ-8186-76</t>
  </si>
  <si>
    <t>Необходимо установить ТКШ, удовлетворяющий требованиям Стандарта. Тип монтажа- Напольный; Взамен тумбочки на которой лежит АСО (рядом с дверью). Габариты- не менее 18U 600*600мм; дверь одностворчатая (5 гор и 2 вер организатора, 2 PDU, 2 полки, 1 вент панель). А также требуется- монтаж 4 новых портов СКС.</t>
  </si>
  <si>
    <t>https://disk.yandex.ru/d/rxgxF6rkcEHeGw</t>
  </si>
  <si>
    <t xml:space="preserve">Чита 50005595376 от 26.03.2026 </t>
  </si>
  <si>
    <t>ББ-5376-05</t>
  </si>
  <si>
    <t xml:space="preserve"> с Малета ул Ленина 48 1-ый этаж Зона самообслуживания - 8</t>
  </si>
  <si>
    <t>Заказчик: Шипилов Дмитрий Олегович
Сопровождающий на объекте: Хведук Виталий Александрович, +7(914)452-15-07/ Зимина Татьяна
Михайловна +7-914-149-9593</t>
  </si>
  <si>
    <t>#ТСО,   #Обеспечить_к_(26.06.2026),   #Количество_портов:   (1).   Произвести   монтаж   СКС   розетки   в помещение указанное на плане в приложении для оборудования видеокамеры.</t>
  </si>
  <si>
    <t>https://disk.yandex.ru/d/v2KmcUYXWiHcyw</t>
  </si>
  <si>
    <t xml:space="preserve">УБ-2660-56 </t>
  </si>
  <si>
    <t xml:space="preserve"> г Нягань ул Ленина 25 1-ый этаж Кабинет - б/н КИЦ</t>
  </si>
  <si>
    <t>Заказчик: Ангелин Андрей Сергеевич (2011747) +7 (922) 798-30-71
Сопровождающий на объекте: Ангелин Андрей Сергеевич (2011747) +7 (922) 798-30-71</t>
  </si>
  <si>
    <t>В рамках проекта «Андромеда» необходим монтаж 1-го порта СКС в помещении электрощитовой
для подключения комплекта АС Андромеда(Серийный номер WB7-A34B6F4U):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Ангелин Андрей Сергеевич Телефон +7-922-798-3071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</si>
  <si>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https://disk.yandex.ru/d/Yg06SvrwAfuDzg</t>
  </si>
  <si>
    <t>УБ-2660-57</t>
  </si>
  <si>
    <t>УБ-2660-55</t>
  </si>
  <si>
    <t xml:space="preserve"> г Нягань ул Ленина 25 2-ой этаж Серверная - 8,9 КИЦ</t>
  </si>
  <si>
    <t>В рамках проекта «Андромеда» необходим монтаж 1-го порта СКС в помещении электрощитовой
для подключения комплекта АС Андромеда(Серийный номер WB7-AO4HXJMQ):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Ангелин Андрей Сергеевич Телефон +7-922-798-3071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</si>
  <si>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https://disk.yandex.ru/d/robD_AxgFG_JCA</t>
  </si>
  <si>
    <t>УБ-2660-23</t>
  </si>
  <si>
    <t xml:space="preserve"> г Радужный мкр 7 12 1-ый этаж Клиентский зал по
обслуживанию ФЛ/ЮЛ - 2.1,2.2</t>
  </si>
  <si>
    <t>Заказчик: Якупова Зиярат Калсыновна +7 (912) 415-89-55
Сопровождающий на объекте: Якупова Зиярат Калсыновна +7 (912) 415-89-55</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</si>
  <si>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порта(ов):1.В.10. Маркировка печатным способом</t>
  </si>
  <si>
    <t>https://disk.yandex.ru/d/FaB9hicr1q6YJw</t>
  </si>
  <si>
    <t>УБ-0283-54</t>
  </si>
  <si>
    <t xml:space="preserve"> с Лесниково мкр КГСХА 2 1-ый этаж Клиентский зал по
обслуживанию ФЛ/ЮЛ -1</t>
  </si>
  <si>
    <t>Заказчик: Иценко Кристина Алексеевна (1345804) +7 (905) 852-57-56
Сопровождающий на объекте: Иценко Кристина Алексеевна (1345804) +7 (905) 852-57-56</t>
  </si>
  <si>
    <t>https://disk.yandex.ru/d/VMY2SdR1I0ktzA</t>
  </si>
  <si>
    <t>ВВБ-3180-59</t>
  </si>
  <si>
    <t xml:space="preserve"> с Рождественское ул Революционная 23</t>
  </si>
  <si>
    <t>Заказчик: Проць Екатерина Леонидовна +7 (902) 804-08-74
Сопровождающий на объекте: Проць Екатерина Леонидовна +7 (902) 804-08-</t>
  </si>
  <si>
    <t>Требуется  монтаж  8  портов  СКС.  Монтаж  розеток  Mosaic45  в  кабель-канале  &gt;80*50  мм,  линию  вести  за фальш-потолком — в гофре.Маркировка печатным способом</t>
  </si>
  <si>
    <t>https://disk.yandex.ru/d/0g6X_KdhhpUGQw</t>
  </si>
  <si>
    <t xml:space="preserve"> СИБ-8126-31</t>
  </si>
  <si>
    <t>0026</t>
  </si>
  <si>
    <t xml:space="preserve"> с  Балгазын  ул  Советская  57Б  Клиентский  зал  по  обслуживанию ФЛ/ЮЛ-1</t>
  </si>
  <si>
    <t>Заказчик: Гагарин Ю. А +7 (923) 266-02-22
Сопровождающий на объекте: Хертек Айсу Михайловна +7-923-263-3503</t>
  </si>
  <si>
    <t>Монтаж сетевой розетки для подключения оконечного оборудования в указанном ТСО месте. Протяжка
кабельной трассы от оконечного оборудования до патч-панели в кроссовом помещении. Работы выполнить согласно ТЗ.</t>
  </si>
  <si>
    <t>https://disk.yandex.ru/d/j3xdQbITIeijzA</t>
  </si>
  <si>
    <t>УБ-2660-22</t>
  </si>
  <si>
    <t>п Сибирский ул Комарова 20 1-ый этаж Клиентский зал по
обслуживанию ФЛ/ЮЛ -1</t>
  </si>
  <si>
    <t>Заказчик: Савинцева Татьяна Васильевна +7 (950) 502-29-24
Сопровождающий на объекте: Савинцева Татьяна Васильевна +7 (950) 502-29-24</t>
  </si>
  <si>
    <t>https://disk.yandex.ru/d/bMlVbeUh_nz38w</t>
  </si>
  <si>
    <t>СЗБ-8336-27</t>
  </si>
  <si>
    <t>01849</t>
  </si>
  <si>
    <t>г Апатиты ул Ферсмана 32А 1-ый этаж Электрощитовая - 65</t>
  </si>
  <si>
    <t>Заказчик: Вернусь Николай Евгеньевич (2134498) +7 (911) 472-10-61
Сопровождающий на объекте: Вернусь Николай Евгеньевич (2134498) +7 (911) 472-10-61</t>
  </si>
  <si>
    <t># Андромеда В рамках проекта «Андромеда» необходим монтаж 1-го порта СКС в помещении
электрощитовой для подключения комплекта АС Андромеда :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Вернусь Николай Евгеньевич Телефон +7-902-281-5537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</si>
  <si>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https://disk.yandex.ru/d/arrZJgFjTK1TEA</t>
  </si>
  <si>
    <t>УБ-2660-12</t>
  </si>
  <si>
    <t xml:space="preserve"> г Нижневартовск ул Мира 27стр2 1-ый этаж Кабинет - 2</t>
  </si>
  <si>
    <t>Заказчик: Бондарева Ольга Сергеевна +7-926-195-8046
Сопровождающий на объекте: Снигирева Алеся Анатольевна (94127) +7 (912) 536-25-28</t>
  </si>
  <si>
    <t>https://disk.yandex.ru/d/cOPNDpCKHFoNdA</t>
  </si>
  <si>
    <t>СИБ-6534-08</t>
  </si>
  <si>
    <t>г Калтан п Малиновка ул 60 лет Октября 18 1-ый этаж Сервисная зона обслуживания банкоматов - 2</t>
  </si>
  <si>
    <t>Заказчик: Кирпиченко Алексей Леонидович +7-913-425-1331
Сопровождающий на объекте: Мамайкина Екатерина Андреевна +7-951-220-0628</t>
  </si>
  <si>
    <t xml:space="preserve">Создать порты СКС. 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(№60082891), оставить запас кабеля по 3 метра. </t>
  </si>
  <si>
    <t>https://disk.yandex.ru/d/7amuzff40PhWZA</t>
  </si>
  <si>
    <t xml:space="preserve">УБ-0283-59 </t>
  </si>
  <si>
    <t xml:space="preserve"> с Каширино ул Ленина 22 1-ый этаж Клиентский зал по
обслуживанию ФЛ/ЮЛ - б/н</t>
  </si>
  <si>
    <t>Заказчик: Артемцева Светлана Александровна (2176009) +7 (912) 977-70-39
Сопровождающий на объекте: Артемцева Светлана Александровна (2176009) +7 (912) 977-70-39</t>
  </si>
  <si>
    <t>https://disk.yandex.ru/d/yXt7p2mLbwguRg</t>
  </si>
  <si>
    <t>УБ-0283-52</t>
  </si>
  <si>
    <t>с Кетово ул Космонавтов стр38 1-ый этаж Клиентский зал по
обслуживанию ФЛ/ЮЛ -1</t>
  </si>
  <si>
    <t>Заказчик: Акатьев Владимир Викторович (377200) +7 (909) 179-42-45
Сопровождающий на объекте: Травинский Александр Валерьевич, +7(912)971-87-51</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</si>
  <si>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[Акатьев Владимир Викторович Телефон[+7 909 179-42-45]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</si>
  <si>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https://disk.yandex.ru/d/LjY0asSgdPWO3g</t>
  </si>
  <si>
    <t>СРБ-3105-23</t>
  </si>
  <si>
    <t xml:space="preserve"> г Тверь ул Вагжанова 5 Этаж: 1-ый этаж Помещение:
Электрощитовая -1.12</t>
  </si>
  <si>
    <t>Заказчик: Игнатьев Сергей Николаевич (1550979)
Сопровождающий на объекте: Родионов Константин Владимирович, +7(910)648-61-29</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</si>
  <si>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Игнатьев Сергей Николаевич Телефон +7-903-805-5546 и согласовать дату выполнения работ для совместного выезда с подрядчиком СКС</t>
  </si>
  <si>
    <t>https://disk.yandex.ru/d/Lo06D6JnRe8xzw</t>
  </si>
  <si>
    <t>ЦЧБ-8383-43</t>
  </si>
  <si>
    <t xml:space="preserve"> г  Курск  ул  Дзержинского  зд42  Этаж:  1-ый  этаж  Помещение: Лестничная клетка -1.1</t>
  </si>
  <si>
    <t>Заказчик: Самофалов Алексей Викторович
Сопровождающий на объекте: Оксана Анатольевна +7-910-277-5506</t>
  </si>
  <si>
    <t># Андромеда В рамках проекта «Андромеда» необходим монтаж 1-го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[Самофалов Алексей Викторович ] [+7-906-576-0947]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</si>
  <si>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https://disk.yandex.ru/d/NzrutHwIsBOfmQ</t>
  </si>
  <si>
    <t xml:space="preserve"> г Нижневартовск ул Омская здіі 1-ый этаж Кабинет -1</t>
  </si>
  <si>
    <t>Заказчик: Ангелин Андрей Сергеевич (2011747) +7 (792) 279-83-07
Сопровождающий на объекте: Ангелин Андрей Сергеевич (2011747) +7 (792) 279-83-07</t>
  </si>
  <si>
    <t>https://disk.yandex.ru/d/cqEpumBi-ihBcw</t>
  </si>
  <si>
    <t>УБ-2660-58</t>
  </si>
  <si>
    <t>г Пыть-Ях мкр 2 Нефтяников здЗІа 1-ый этаж Кабинет - б/н</t>
  </si>
  <si>
    <t>https://disk.yandex.ru/d/_qXYWh0oKjW0BQ</t>
  </si>
  <si>
    <t xml:space="preserve">СРБ-3105-26 </t>
  </si>
  <si>
    <t xml:space="preserve"> г Тверь ул Можайского 71к1 1-ый этаж Кроссовая (для
размещения оборудования связи) - 1.17</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</si>
  <si>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Игнатьев Сергей Николаевич Телефон +7-903-805-5546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</si>
  <si>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https://disk.yandex.ru/d/T3aifQo1PlW_Fw</t>
  </si>
  <si>
    <t xml:space="preserve">ВВБ-3180-81 </t>
  </si>
  <si>
    <t>г Краснокамск ул Комарова 1 1-ый этаж Операционный зал - 1</t>
  </si>
  <si>
    <t>Заказчик: Богомазова Кристина Альбертовна +7 (980) 012-59-81
Сопровождающий на объекте: Чудинов Александр Сергеевич, +7(919)700-17-41</t>
  </si>
  <si>
    <t>#АндромедаВ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[Лебедева Маргарита Юрьевна] Телефон[8-51491135]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В
представителя по КВО вы вставляете ответственного по КВО из списка. По ВСП из службы главного инженера ГОСБ.</t>
  </si>
  <si>
    <t>https://disk.yandex.ru/d/qmmPNpcEjgcWmw</t>
  </si>
  <si>
    <t>ВВБ-3180-84</t>
  </si>
  <si>
    <t>п  Юго-Камский  ул  Советская  174  1-ый  этаж  Клиентский  зал  по обслуживанию ФЛ/ЮЛ -1</t>
  </si>
  <si>
    <t>Заказчик: +7(980)012-59-81
Сопровождающий на объекте: Чудинов Александр Сергеевич, +7(919)700-17-41</t>
  </si>
  <si>
    <t>https://disk.yandex.ru/d/YSo-jx7rHo1wSg</t>
  </si>
  <si>
    <t>ЮЗБ-8187-21</t>
  </si>
  <si>
    <t xml:space="preserve">  г  Амвросиевка  ул  Мичурина  34А  1-ый  этаж  Клиентский  зал  по обслуживанию ФЛ/ЮЛ - 01.01</t>
  </si>
  <si>
    <t>Заказчик: Бурак Сергей Петрович
Сопровождающий на объекте: Скляров Дмитрий Александрович, +7(988)947-76-86</t>
  </si>
  <si>
    <t xml:space="preserve">#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Начальник сектора Курочкин Роман Николаевич
[+7-918-452-1117]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</si>
  <si>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https://disk.yandex.ru/d/lNctMadxg2OaTg</t>
  </si>
  <si>
    <t>Ижевск 50005636217 от 26.03.2026</t>
  </si>
  <si>
    <t>ВВБ-6217-03</t>
  </si>
  <si>
    <t xml:space="preserve"> г Ижевск ул Труда 50а 1-ый этаж кабинет 19</t>
  </si>
  <si>
    <t>Заказчик: Коляков Алексей Петрович +7-904-246-1448 сервисмен
Сопровождающий на объекте: Тугулева Оксана Александровна +7-922-774-0488</t>
  </si>
  <si>
    <t>Необходимо  оснастить  новыми  портами  зоны  расположения  принтеров  в  количестве  7  шт.  1  зона  -  2  порта 2 зона - 3 порта 3 зона - 2 порта</t>
  </si>
  <si>
    <t>https://disk.yandex.ru/d/emKdO8Fg65UCSA</t>
  </si>
  <si>
    <t>СЗБ-6219-03</t>
  </si>
  <si>
    <t>00172</t>
  </si>
  <si>
    <t xml:space="preserve"> д Климовское 11</t>
  </si>
  <si>
    <t>Заказчик: Цветков Андрей Анатольевич +7-911-522-4987
Сопровождающий на объекте: Токаревская Елена Николаевна +7-921-131 -9601</t>
  </si>
  <si>
    <t xml:space="preserve">Необходимо  добавить  порты  СКС  для  подключения  точек  доступа  Wi-Fi.  Всего  новых  портов:  2 </t>
  </si>
  <si>
    <t>https://disk.yandex.ru/d/8gsCkhPJmwmeQw</t>
  </si>
  <si>
    <t xml:space="preserve">СЗБ-8371-38 </t>
  </si>
  <si>
    <t>г Кемь ул Гидростроителей 68,1-ый этаж, Гараж - 45,46,47, КИЦ</t>
  </si>
  <si>
    <t>Заказчик: Приходько Алексей Юрьевич +7-919-108-4703
Сопровождающий на объекте: Приходько Алексей Юрьевич +7-919-108-4703</t>
  </si>
  <si>
    <t>Требуется организовать СКС под WiFi до точки АР01 и АР02 на потолке, на 1 и на 2 этаже.</t>
  </si>
  <si>
    <t>https://disk.yandex.ru/d/6vXSK7imCJY8AA</t>
  </si>
  <si>
    <t>Красноярск  50005636546 от 26.03.2026</t>
  </si>
  <si>
    <t xml:space="preserve"> СИБ-6546-13</t>
  </si>
  <si>
    <t>0820</t>
  </si>
  <si>
    <t xml:space="preserve"> г Зеленогорск ул Бортникова 11А</t>
  </si>
  <si>
    <t>Заказчик: +7 (983) 503-70-77 Тарасевич Елена Сергеевна (934119)
Сопровождающий на объекте:</t>
  </si>
  <si>
    <t>Рабочее место СКМ - 3 шт</t>
  </si>
  <si>
    <t>https://disk.yandex.ru/d/nJeqne2P2ThiTQ</t>
  </si>
  <si>
    <t>Смоленск 50005636376 от 26.03.2026</t>
  </si>
  <si>
    <t>СРБ-6376-05</t>
  </si>
  <si>
    <t>г Смоленск ул Коммунистическая 8/5 Этаж: 5-ый этаж
Помещение: Кабинет - 5.507</t>
  </si>
  <si>
    <t>Заказчик: Кочкурова Наталья Васильевна +7 (915) 659-15-38
Сопровождающий на объекте: Резвухин Алексей Михайлович, +7(910)710-11-29 СБС</t>
  </si>
  <si>
    <t>Создать порты СКС. Нужно подключить интернет-киоск</t>
  </si>
  <si>
    <t>https://disk.yandex.ru/d/gREJkRobh9Df0w</t>
  </si>
  <si>
    <t>СИБ-8126-37</t>
  </si>
  <si>
    <t>Многофункциональное здание; № 8591_037 г Кызыл ул Кочетова 34а 2-ой этаж Кабинет - 202</t>
  </si>
  <si>
    <t>Заказчик: +7 (983) 593-68-68
Сопровождающий на объекте: Чамьян Юлиан Андреевич, +7(983)590-06-79</t>
  </si>
  <si>
    <t>Создать  порты  СКС.  Требуется  установить  1  розетку  СКС  на  рабочем  месте  2.02.2  Монгу  А.М.  для подключения Сигмы.</t>
  </si>
  <si>
    <t>https://disk.yandex.ru/d/iBB0EBR-p9QKeg</t>
  </si>
  <si>
    <t xml:space="preserve">СИБ-6534-23 </t>
  </si>
  <si>
    <t xml:space="preserve"> г  Новокузнецк  пр-кт  Шахтеров  (Орджоникидзевский  р-н)  181-ый этаж Техническое помещение - 1</t>
  </si>
  <si>
    <t>Заказчик: Бондарев Антон Николаевич (1595493) +7 (904) 374-07-17
Сопровождающий на объекте: Ибрагимов Александр Курбанович, +7(913)410-03-57</t>
  </si>
  <si>
    <t>https://disk.yandex.ru/d/PywaOPePcxrhHA</t>
  </si>
  <si>
    <t>СИБ-6209-09</t>
  </si>
  <si>
    <t xml:space="preserve"> г Томск пр-кт Фрунзе 90/1 4-ый этаж Кабинет - 4.01</t>
  </si>
  <si>
    <t>Перемещение/Восстановление ранее используемых портов в пределах помещения (порт): 24 шт.</t>
  </si>
  <si>
    <t>Заказчик: Халимов Рустам Андреевич +7 (913) 850-74-07
Сопровождающий на объекте: Сыров Владислав Александрович, +7(913)871-31-72 СБС</t>
  </si>
  <si>
    <t>Перенести порты СКС. Добрый день! В связи с заменой столов в к401 по адресу г. Томск, пр. Фрунзе, 90/1, прошу организовать работы по демонтажу/монтажу 24 портов СКС согласно планировочного решения во вложении. Заменяемые столы и конфигурация зон выделены красными эллипсами</t>
  </si>
  <si>
    <t>https://disk.yandex.ru/d/CgdWbpNTKZvV-g</t>
  </si>
  <si>
    <t>да</t>
  </si>
  <si>
    <t xml:space="preserve">СЗБ-8186-75 </t>
  </si>
  <si>
    <t xml:space="preserve"> г  Новосокольники  ул  Советская  5  1-ый  этаж  Клиентский  зал по обслуживанию ФЛ/ЮЛ -1</t>
  </si>
  <si>
    <t>Заказчик: Пермяков Денис Павлович (2180329) +7 (921) 210-09-12
Сопровождающий на объекте: Пермяков Денис Павлович (2180329) +7 (921) 210-09-12</t>
  </si>
  <si>
    <t>Обоснование задачи: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Пермяков Денис Павлович Телефон +7-921-210-0912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ТКШ и эл. щитовая в одном месте</t>
  </si>
  <si>
    <t>https://disk.yandex.ru/d/F2SVlft6o47h7Q</t>
  </si>
  <si>
    <t>СРБ-8255-50</t>
  </si>
  <si>
    <t>с Гордеевка ул Ленина 44А 1-ый этаж Клиентский зал по
обслуживанию ФЛ/ЮЛ -1</t>
  </si>
  <si>
    <t>Заказчик: Горбачёва Ирина Петровна (1713106) +7 (980) 310-30-02
Сопровождающий на объекте: Горбачёва Ирина Петровна (1713106) +7 (980) 310-30-02</t>
  </si>
  <si>
    <t>Требуется монтаж 2  портов СКС.  Монтаж розеток Mosaic45  в кабель-канале &gt;80*50  мм,  линию вести за фальш-потолком —  в гофре.  Синие точки с надписью шкаф - сетевой шкаф.  Красные - две монтируемых розетки. Нумерация порта: 25. Маркировка печатным способом</t>
  </si>
  <si>
    <t>https://disk.yandex.ru/d/lDsEqi0Jt1bQHw</t>
  </si>
  <si>
    <t xml:space="preserve"> ВВБ-3180-46 </t>
  </si>
  <si>
    <t>0489</t>
  </si>
  <si>
    <t xml:space="preserve"> с Ашап пер Советский 8 1-ый этаж Операционный зал - 1</t>
  </si>
  <si>
    <t>Заказчик: Кобелева Яна Юрьевна (2120893) +7 (992) 209-91-33
Сопровождающий на объекте: Кобелева Яна Юрьевна (2120893) +7 (992) 209-91-33</t>
  </si>
  <si>
    <t>Требуется  монтаж  1  порта  СКС.  Монтаж  розеток  Mosaic45  в  кабель-канале  &gt;80x50  мм,  линию  вести  за фальш-потолком — в гофре. Нумерация порта: 1-1. Маркировка печатным способом</t>
  </si>
  <si>
    <t>https://disk.yandex.ru/d/-Tx4EgSzL5YR6g</t>
  </si>
  <si>
    <t xml:space="preserve">УБ-0283-45 </t>
  </si>
  <si>
    <t>с Мостовское ул Гоголя 28 1-ый этаж Клиентский зал по
обслуживанию ФЛ/ЮЛ - б/н</t>
  </si>
  <si>
    <t>Заказчик: Иванов Денис Владимирович (377320) +7 (912) 571-81-85
Сопровождающий на объекте: Иванов Денис Владимирович (377320) +7 (912) 571-81-85</t>
  </si>
  <si>
    <t>Требуется восстановить порт под номером 1.8.3.8</t>
  </si>
  <si>
    <t>https://disk.yandex.ru/d/JII-OZBKIYnhrQ</t>
  </si>
  <si>
    <t>с Кипель ул Советская 35 1-ый этаж Клиентский зал по
обслуживанию ФЛ/ЮЛ - б/н</t>
  </si>
  <si>
    <t>Заказчик: Папуша Ольга Анатольевна (376045) +7 (963) 277-42-20
Сопровождающий на объекте: Папуша Ольга Анатольевна (376045) +7 (963) 277-42-20</t>
  </si>
  <si>
    <t>Требуется  монтаж  1  порта  СКС.  Монтаж  розеток  Mosaic45  в  кабель-канале  &gt;80x50  мм,  линию  вести  за фальш-потолком — в гофре. Нумерация порта: 1.4. Маркировка печатным способом</t>
  </si>
  <si>
    <t>https://disk.yandex.ru/d/gFEmHOfp6E_1GQ</t>
  </si>
  <si>
    <t>ВВБ-3180-54</t>
  </si>
  <si>
    <t>402</t>
  </si>
  <si>
    <t>г Чусовой рп Калино ул Заводская 5а</t>
  </si>
  <si>
    <t>Заказчик: Змеева Светлана Владимировна +7-980-926-5379
Сопровождающий на объекте: Змеева Светлана Владимировна +7-980-926-5379</t>
  </si>
  <si>
    <t>Требуется  монтаж  1  порта  СКС.  Монтаж  розеток  Mosaic45  в  кабель-канале  &gt;80x50  мм,  линию  вести  за фальш-потолком — в гофре. Нумерация порта: 1.1. Маркировка печатным способом</t>
  </si>
  <si>
    <t>https://disk.yandex.ru/d/5D0mBIy66dsxxA</t>
  </si>
  <si>
    <t>СРБ-3105-21</t>
  </si>
  <si>
    <t>пгт Радченко нет 55 1-ый этаж Клиентский зал по обслуживанию ФЛ/ЮЛ - 01.12</t>
  </si>
  <si>
    <t>Заказчик: Тимошик Юлия Владимировна (365326) +7 (905) 605-66-16
Сопровождающий на объекте: Тимошик Юлия Владимировна (365326) +7 (905) 605-66-16</t>
  </si>
  <si>
    <t>https://disk.yandex.ru/d/Wq_fWzhYpb_z-g</t>
  </si>
  <si>
    <t>УБ-7461-57</t>
  </si>
  <si>
    <t>г Новый Уренгой ул 26 Съезда КПСС 15Б 1-ый этаж Клиентский зал по обслуживанию ФЛ/ЮЛ - 1</t>
  </si>
  <si>
    <t>Заказчик: Самсоненко Марина Алексеевна (105478) +7 (922) 064-61-99
Сопровождающий на объекте: Самсоненко Марина Алексеевна (105478) +7 (922) 064-61-99</t>
  </si>
  <si>
    <t>Требуется монтаж 6 портов СКС. Монтаж розеток Mosaic45 в кабель-канале &gt;80*50 мм, линию вести за фальш-потолком — в гофре. Нумерация порта: Ссмі-ссмб. Маркировка печатным способом</t>
  </si>
  <si>
    <t>https://disk.yandex.ru/d/n5Ri4rBcYeIzzw</t>
  </si>
  <si>
    <t>УБ-7461-47</t>
  </si>
  <si>
    <t xml:space="preserve"> г  Лабытнанги  ул  Школьная  19  Этаж:  1-ый  этаж  Помещение:
Клиентский зал по обслуживанию ФЛ/ЮЛ - 30</t>
  </si>
  <si>
    <t>Заказчик: Бондарева Ольга Сергеевна +7-926-195-8046
Сопровождающий на объекте: Зуйкова Ольга Дмитриевна +7-964-204-58113,</t>
  </si>
  <si>
    <t>Порт для ССМ. #ССМ2026_Осн.объем Каждое помещение ВСП, включая: все рабочие места, кассу, 
комнату пересчета, необходимо оснастить СКС-портом для счетно-сортировальной машины. Количество 
СКС-портов для ССМ должно соответствовать количеству используемых ССМ. - если свободных портов
нет: заполнить чек-лист и указать рабочие места для монтажа новых портов. Заказ будет передан подрядчику СКС; - если свободные порты есть: указать их номер и место размещения в чек-листе. Информация будет
предана Бизнес заказчику.</t>
  </si>
  <si>
    <t>https://disk.yandex.ru/d/SoiNpwFrBmWT7w</t>
  </si>
  <si>
    <t>УБ-7461-55</t>
  </si>
  <si>
    <t>г  Новый  Уренгой  мкр  Советский  2к2  1-ый  этаж  Электрощитовая -14</t>
  </si>
  <si>
    <t>Заказчик: Тюрин Алексей Викторович (2130329) +7 (912) 421-29-29
Сопровождающий на объекте: Тюрин Алексей Викторович (2130329) +7 (912) 421-29-29</t>
  </si>
  <si>
    <t>провести обследование для монтажа СКС. #АндромедаВ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[Тюрин Алексей Викторович] Телефон[+7-912-421-2929]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</si>
  <si>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https://disk.yandex.ru/d/HWT7S6soS-c37g</t>
  </si>
  <si>
    <t>УБ-7461-56</t>
  </si>
  <si>
    <t xml:space="preserve">  г  Тарко-Сале  ул Геологов  ЗА  1-ый  этаж Служебное помещение - 2,14</t>
  </si>
  <si>
    <t>Заказчик: Тюрин Алексей Викторович (2130329) +7 (912) 421-29-29
Сопровождающий на объекте: Калинин Александр Сергеевич, +7(912)425-06-05</t>
  </si>
  <si>
    <t>https://disk.yandex.ru/d/L03PsN8jcg8lkw</t>
  </si>
  <si>
    <t>СИБ-8126-27</t>
  </si>
  <si>
    <t xml:space="preserve"> г  Шагонар  ул  Октябрьская  5  Клиентский  зал  по  обслуживанию ФЛ/ЮЛ-1</t>
  </si>
  <si>
    <t>Заказчик: Гагарин Ю. А +7 (923) 266-02-22
Сопровождающий на объекте: Бадан-оол Аделаида Каппайлаковна +7-923-544-9996</t>
  </si>
  <si>
    <t>https://disk.yandex.ru/d/lVaZtiytaG5wRg</t>
  </si>
  <si>
    <t>СЗБ-8186-53</t>
  </si>
  <si>
    <t>01644</t>
  </si>
  <si>
    <t xml:space="preserve"> д Усть-Долыссы ул Ленинградская 196</t>
  </si>
  <si>
    <t>Заказчик: Праслова Елизавета Юрьевна +7 (985) 554-13-84
Сопровождающий на объекте: Праслова Елизавета Юрьевна +7 (985) 554-13-84</t>
  </si>
  <si>
    <t>Требуется монтаж 2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порта(ов):Сбо1, сбо2. Маркировка печатным способом</t>
  </si>
  <si>
    <t>https://disk.yandex.ru/d/1-Tgp32hT6rytA</t>
  </si>
  <si>
    <t>СИБ-8126-28</t>
  </si>
  <si>
    <t xml:space="preserve"> с Хову-Аксы ул Гагарина 12 1-ый этаж Клиентский зал по
обслуживанию ФЛ/ЮЛ - 1</t>
  </si>
  <si>
    <t>Заказчик: Гагарин Ю. А +7 (923) 266-02-22
Сопровождающий на объекте: Болат-оол Айлан Ховалыговна +7-923-384-7973</t>
  </si>
  <si>
    <t>Требуется монтаж 1 порт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Банка.Создать порты СКС. #ТСО #Обеспечить_к_30.06.2026, #Количество_портов: 1. ВСП 8591/0012. Схема объекта приложена к ТЗ</t>
  </si>
  <si>
    <t>https://disk.yandex.ru/d/beM284rLqhp6ag</t>
  </si>
  <si>
    <t>ВВБ-3180-61</t>
  </si>
  <si>
    <t xml:space="preserve"> д. Савино ул Молодежная 8 1-ый этаж Клиентский зал по
обслуживанию ФЛ/ЮЛ -1</t>
  </si>
  <si>
    <t>Заказчик: Бондарева Ольга Сергеевна +7-926-195-8046
Сопровождающий на объекте: Баяндина Анна Алексеевна (1808199) +7 (992) 226-17-20</t>
  </si>
  <si>
    <t>https://disk.yandex.ru/d/IoBCEzTv1BxDCg</t>
  </si>
  <si>
    <t>ВВБ-3180-51</t>
  </si>
  <si>
    <t xml:space="preserve"> с Горы ул Советская 56 1-ый этаж Операционный зал -1</t>
  </si>
  <si>
    <t>Заказчик: Бондарева Ольга Сергеевна +7-926-195-8046
Сопровождающий на объекте: Занина Вера Геннадьевна (789124) +7 (951) 925-64-91</t>
  </si>
  <si>
    <t>https://disk.yandex.ru/d/jH3-_-6PD96EWw</t>
  </si>
  <si>
    <t>СИБ-8126-29</t>
  </si>
  <si>
    <t xml:space="preserve"> г Чадан ул Кирова 12 1-ый этаж Зона самообслуживания - 3</t>
  </si>
  <si>
    <t>Заказчик: Гагарин Ю. А +7 (923) 266-02-22
Сопровождающий на объекте: Кара-Сал Марта Артуровна +7-929-315-7616</t>
  </si>
  <si>
    <t>Требуется монтаж 3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Схема объекта приложена к ТЗ</t>
  </si>
  <si>
    <t>https://disk.yandex.ru/d/pbL3YPPc5qL8lw</t>
  </si>
  <si>
    <t>СИБ-8126-33</t>
  </si>
  <si>
    <t>г  Ак-Довурак  ул Юбилейная 3  1-ый  этаж Клиентский  зал по
обслуживанию ФЛ/ЮЛ -1</t>
  </si>
  <si>
    <t>Заказчик: Гагарин Юрий Алексеевич +7-923-266-0222
Сопровождающий на объекте: Сарыглар Саяна Сыдым-ооловна +7-923-555-8386</t>
  </si>
  <si>
    <t xml:space="preserve">ПКП УС-1, в указанном месте необходим монтаж СКС розетки на потолке. Далее от розетки до ус
протянуть патч-корд (второй конец не обжимать). Запас провода у банкомата Зм. Создать порты СКС. #ТСО #Ѳбеспечить_к_30.06.2026, #Количество_портов: 1. ВСП 8591/0035. Схема объекта приложена к ТЗ </t>
  </si>
  <si>
    <t>https://disk.yandex.ru/d/Zu30tc5lGdmLCA</t>
  </si>
  <si>
    <t xml:space="preserve">СРБ-8255-61 </t>
  </si>
  <si>
    <t>г Клинцы ул Октябрьская 19 1-ый этаж Электрощитовая - 15</t>
  </si>
  <si>
    <t>Заказчик: Цыкин Сергей Юрьевич (1637597) +7 (999) 621-20-19
Сопровождающий на объекте: Коптенок Светлана Петровна +7-980-312-6799</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</si>
  <si>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Цыкин Сергей Юрьевич Телефон +7-999-621 -2019 и согласовать дату выполнения работ для совместного выезда с подрядчиком СКС.</t>
  </si>
  <si>
    <t>https://disk.yandex.ru/d/_qdveGQchVv2hg</t>
  </si>
  <si>
    <t>СРБ-8255-63</t>
  </si>
  <si>
    <t>рп  Навля  ул  Красных  Партизан  10а  1-ый  этаж  Операционный зал -1</t>
  </si>
  <si>
    <t>Заказчик: Цыкин Сергей Юрьевич (1637597) +7 (999) 621-20-19
Сопровождающий на объекте: Михальченко Василий Алексеевич, +7(910)232-07-60</t>
  </si>
  <si>
    <t xml:space="preserve">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 При организации работ по монтажу связаться с представителем ЦКП ФИ Цыкин Сергей Юрьевич Телефон +7-999-621-2019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</si>
  <si>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https://disk.yandex.ru/d/yYrGxszPbWPFIA</t>
  </si>
  <si>
    <t>СРБ-3105-24</t>
  </si>
  <si>
    <t>г  Тверь  ул  Трехсвятская  8  Этаж:  1-ый  этаж  Помещение:
Электрощитовая - 26</t>
  </si>
  <si>
    <t>Заказчик: Игнатьев Сергей Николаевич (1550979)
Сопровождающий на объекте: Константин Владимирович, +7(910)648-61-29</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</si>
  <si>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Игнатьев Сергей Николаевич Телефон +7-903-805-5546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</si>
  <si>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https://disk.yandex.ru/d/BJCl5XkXAyebSA</t>
  </si>
  <si>
    <t>СРБ-3105-28</t>
  </si>
  <si>
    <t xml:space="preserve"> г Тверь пл Терешковой 47/27 1-ый этаж Электрощитовая - 1.14</t>
  </si>
  <si>
    <t>Заказчик: Игнатьев Сергей Николаевич (1550979) +7 (903) 805-55-46
Сопровождающий на объекте: Тихомиров Антон Станиславович, +7(910)930-69-61</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</si>
  <si>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Игнатьев Сергей Николаевич Телефон +7-903-805-5546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</si>
  <si>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https://disk.yandex.ru/d/wsJ1VceBbhLIgg</t>
  </si>
  <si>
    <t xml:space="preserve">СЗБ-6571-01 </t>
  </si>
  <si>
    <t>г. Санкт-Петербург ул Львовская 27литерА</t>
  </si>
  <si>
    <t>Заказчик: Кисляк Вячеслав Евгеньевич 79811400721
Сопровождающий на объекте: Кисляк Вячеслав Евгеньевич 79811400721</t>
  </si>
  <si>
    <t>Организовать  межкроссовые  соединения  согласно  ТЗ  для  г.  Санкт-Петербург,  ул.  Львовская,  д.  27  -  24 оптических портов. 24 оптических порта ОМЗ</t>
  </si>
  <si>
    <t>https://disk.yandex.ru/d/Ej9HqLFn5ykikA</t>
  </si>
  <si>
    <t>СИБ-6534-22</t>
  </si>
  <si>
    <t>г  Новокузнецк  ул  Кирова  (Центральный  р-н)  103  1-ый  этаж
Серверная - 5</t>
  </si>
  <si>
    <t>Заказчик: Бондарев Антон Николаевич (1595493) +7 (904) 374-07-17
Сопровождающий на объекте: Белобородов Михаил Викторович, +7(983)210-07-22</t>
  </si>
  <si>
    <t>https://disk.yandex.ru/d/0isWXRXhLLmc1g</t>
  </si>
  <si>
    <t>ВВБ-6217-05</t>
  </si>
  <si>
    <t>Заказчик: Жуйков С. А.
Сопровождающий на объекте: Попков Игорь Вячеславович +7-919-498-4127</t>
  </si>
  <si>
    <t>Требуется монтаж 28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</si>
  <si>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https://disk.yandex.ru/d/OqQTwFr0-uMAWA</t>
  </si>
  <si>
    <t>СИБ-6209-11</t>
  </si>
  <si>
    <t xml:space="preserve"> г Томск пр-кт Ленина 44 Этаж: 2-ой этаж Помещение:
Клиентский зал по обслуживанию ФЛ/ЮЛ - 13</t>
  </si>
  <si>
    <t>Заказчик: Халимов Рустам Андреевич +7 (913) 850-74-07
Сопровождающий на объекте: Горлова Татьяна Анатольевна +7-909-540-6922 ЗРО</t>
  </si>
  <si>
    <t>В связи с заменой барьера на 4 стола, прошу организовать работы по перемонтажу 16 портов СКС на вновь установленные столы согласно планировочного решения</t>
  </si>
  <si>
    <t>https://disk.yandex.ru/d/rmcnhq41vUcfUw</t>
  </si>
  <si>
    <t>СИБ-6347-16</t>
  </si>
  <si>
    <t xml:space="preserve"> г  Бийск  ул  Владимира  Ленина  зд153  1-ый  этаж  Зона  клиентского менеджера по МВС - 0</t>
  </si>
  <si>
    <t>Заказчик: +7 (980) 112-01-63 Ирина Александровна
Сопровождающий на объекте: +7 (980) 112-01-63</t>
  </si>
  <si>
    <t>Создать порты СКС. провести монтаж Зх портов СКС согласно схеме: 1 порт в УС (подвести кабель к самому УС, оставить запас в 2 метра для завода в верхний кабинет УС) 1 порт в кассовую кабину (над прибором
в запотолочном пространстве поставить розетку) 1 порт рядом со служебным входом (рядом с прибором в запотолочном пространстве)</t>
  </si>
  <si>
    <t>https://disk.yandex.ru/d/P7o-tMzdIq30pA</t>
  </si>
  <si>
    <t>УБ-0283-71</t>
  </si>
  <si>
    <t>00156</t>
  </si>
  <si>
    <t>с Кирово ул Советская 104. Этаж: 1-ый этаж</t>
  </si>
  <si>
    <t>Заказчик: Вронских А. А. 8-55752433
Сопровождающий  на  объекте:  Долматова  Татьяна  Александровна  +7-992-429-4760/  Воробьев  А. 88129700875</t>
  </si>
  <si>
    <t>Требуется  смонтировать  1  розетку  СКС  в  помещение  ВСП,  на  потолочное  пространство  для  подключения точек доступа wi-fi. Местоположение обозначено на плане желтыми кружками</t>
  </si>
  <si>
    <t>https://disk.yandex.ru/d/vM3rNjWlHzu9ng</t>
  </si>
  <si>
    <t>СЗБ-6571-10</t>
  </si>
  <si>
    <t>Заказчик: +7 (911) 205-92-98
Сопровождающий на объекте: Крюкова Наталья Вячеславовна, +7(981)153-15-48</t>
  </si>
  <si>
    <t xml:space="preserve"> г Санкт-Петербург ул Красного
Текстильщика 2литерА</t>
  </si>
  <si>
    <t>Кабинет - 419. Необходима установка дополнительных сетевых розеток в размере 4 шт</t>
  </si>
  <si>
    <t>https://disk.yandex.ru/d/pC-5kRDUBNK_WA</t>
  </si>
  <si>
    <t xml:space="preserve">Липецк 50005636267 от 26.03.2026 </t>
  </si>
  <si>
    <t xml:space="preserve"> с Солтон ул Молодежная влд50</t>
  </si>
  <si>
    <t>Заказчик: +7 (913) 260-46-10 Сергей Александрович
Сопровождающий на объекте: +7-923-723-6965 Наталья Владимировна</t>
  </si>
  <si>
    <t>Розетка в сервисной зоне УС № 25 не работает. Кабельная линия не звониться. Включена в порт № 1 коммутатора.</t>
  </si>
  <si>
    <t>https://disk.yandex.ru/d/QIfwHNH2Ug46DQ</t>
  </si>
  <si>
    <t>СЗБ-6347-17</t>
  </si>
  <si>
    <t>СЗБ-8344-21</t>
  </si>
  <si>
    <t>01436</t>
  </si>
  <si>
    <t>д Подберезье ул Центральная 106 1-ый этаж Операционный зал -1</t>
  </si>
  <si>
    <t>Заказчик: Шелгунова Олеся Юрьевна (1988059) +7 (921) 729-21-39
Сопровождающий на объекте: Шелгунова Олеся Юрьевна (1988059) +7 (921) 729-21-39</t>
  </si>
  <si>
    <t>Требуется  монтаж  1  порта  СКС.  Монтаж  розеток  Mosaic45  в  кабель-канале  &gt;80x50  мм,  линию  вести  за фальш-потолком — в гофре. Нумерация порта: 2. Маркировка печатным способом</t>
  </si>
  <si>
    <t>https://disk.yandex.ru/d/qpamPz4pgo9lRw</t>
  </si>
  <si>
    <t>ВВБ-3180-45</t>
  </si>
  <si>
    <t>с Ленинск ул Ленина 6/1 1-ый этаж Клиентский зал по
обслуживанию ФЛ/ЮЛ -1</t>
  </si>
  <si>
    <t>Заказчик: Гаинцева Елена Александровна (1951469) +7 (950) 458-08-00
Сопровождающий на объекте: Гаинцева Елена Александровна (1951469) +7 (950) 458-08-00</t>
  </si>
  <si>
    <t>Требуется монтаж 4 портов СКС. Монтаж розеток Mosaic45 в кабель-канале &gt;80*50 мм, линию вести за фальш-потолком — в гофре. Нумерация порта: 1.01, 1.02, 1.03, 1.04. Маркировка печатным способом</t>
  </si>
  <si>
    <t>https://disk.yandex.ru/d/ZhxnhYjOod3SOQ</t>
  </si>
  <si>
    <t xml:space="preserve">УБ-0283-35 </t>
  </si>
  <si>
    <t>с Уксянское ул Ленина 41 1-ый этаж Клиентский зал по
обслуживанию ФЛ/ЮЛ - б/н</t>
  </si>
  <si>
    <t>Заказчик: Новикова Елена Геннадьевна (1711289) +7 (980) 056-39-48
Сопровождающий на объекте: Новикова Елена Геннадьевна (1711289) +7 (980) 056-39-48</t>
  </si>
  <si>
    <t>Требуется  монтаж  1  порта  СКС.  Монтаж  розеток  Mosaic45  в  кабель-канале  &gt;80x50  мм,  линию  вести  за фальш-потолком — в гофре. Нумерация порта: РМ8. Маркировка печатным способом</t>
  </si>
  <si>
    <t>https://disk.yandex.ru/d/9p2cyB7JyqFOMw</t>
  </si>
  <si>
    <t xml:space="preserve">СЗБ-8186-71 </t>
  </si>
  <si>
    <t>Заказчик: Павлов Александр Геннадьевич 8-981-350-3848
Сопровождающий на объекте: Ливенцов Вячеслав Романович, +7(911)380-16-72</t>
  </si>
  <si>
    <t>Требуется проложить ЛВС кобель и коммутировать в патч-панели между шкафами расположенными на
первом этаже в КПП, 8630/01868 и втором этаже серверная №209. Для подключения прибора охранной
сигнализации ОВО в сеть входящего провайдера. Прибор ОС ОВО расположен в КПП, 8630/01868 на первом этаже, а коммутатор провайдера в серверной 209 на втором этаже.</t>
  </si>
  <si>
    <t>https://disk.yandex.ru/d/LBb-4zw1J8LzNQ</t>
  </si>
  <si>
    <t>ВВБ-3180-60</t>
  </si>
  <si>
    <t>с Ключи ул Курортная 13А 1-ый этаж Операционный зал - 1</t>
  </si>
  <si>
    <t>Требуется  монтаж  1  порта  СКС.  Монтаж  розеток  Mosaic45  в  кабель-канале  &gt;80x50  мм,  линию  вести  за фальш-потолком — в гофре. Нумерация порта: 1.38. Маркировка печатным способом</t>
  </si>
  <si>
    <t>https://disk.yandex.ru/d/0n0EK_Jn1SEcpg</t>
  </si>
  <si>
    <t>СЗБ-8382-62</t>
  </si>
  <si>
    <t xml:space="preserve"> п Суда ул Гагарина 30 1-ый этаж Клиентский зал по
обслуживанию ФЛ/ЮЛ -1</t>
  </si>
  <si>
    <t>Заказчик: Протасова Людмила Александровна (1855309) +7 (921) 257-23-11
Сопровождающий на объекте: Протасова Людмила Александровна (1855309) +7 (921) 257-23-11</t>
  </si>
  <si>
    <t>Требуется  монтаж  1  порта  СКС.  Монтаж  розеток  Mosaic45  в  кабель-канале  &gt;80x50  мм,  линию  вести  за фальш-потолком — в гофре. Нумерация порта: 19.Маркировка печатным способом</t>
  </si>
  <si>
    <t>https://disk.yandex.ru/d/HRolp4qZrQCDAA</t>
  </si>
  <si>
    <t>ЦЧБ-8383-32</t>
  </si>
  <si>
    <t xml:space="preserve"> п  Магнитный  ул  Железнодорожная  11-ый  этаж  Клиентский  зал по обслуживанию ФЛ/ЮЛ -1</t>
  </si>
  <si>
    <t>Заказчик: Дугина Янина Викторовна (408542) +7 (951) 333-86-31
Сопровождающий на объекте: Дугина Янина Викторовна (408542) +7 (951) 333-86-31</t>
  </si>
  <si>
    <t>Требуется  монтаж  2  порта  СКС.  Монтаж  розеток  Mosaic45  в  кабель-канале  &gt;80x50  мм,  линию  вести  за фальш-потолком — в гофре. Нумерация порта: 5, 6. Маркировка печатным способом</t>
  </si>
  <si>
    <t>https://disk.yandex.ru/d/35uQkJLniHQL0Q</t>
  </si>
  <si>
    <t>ЦЧБ-8383-38</t>
  </si>
  <si>
    <t>п Солнечный ул Мира 2а 1-ый этаж Клиентский зал по
обслуживанию ФЛ/ЮЛ -1</t>
  </si>
  <si>
    <t>Заказчик: Зубкова Наталья Сергеевна (1918115) +7 (915) 517-20-20
Сопровождающий на объекте: Зубкова Наталья Сергеевна (1918115) +7 (915) 517-20-20</t>
  </si>
  <si>
    <t>https://disk.yandex.ru/d/sJEJIrckKziQLg</t>
  </si>
  <si>
    <t>СИБ-8288-19</t>
  </si>
  <si>
    <t xml:space="preserve"> с Черта ул Октябрьская 120 1-ый этаж Клиентский зал по
обслуживанию ФЛ/ЮЛ -1</t>
  </si>
  <si>
    <t>Заказчик: Обухова Ольга Николаевна (355141) +7 (963) 572-09-03
Сопровождающий на объекте: Обухова Ольга Николаевна (355141) +7 (963) 572-09-03</t>
  </si>
  <si>
    <t>https://disk.yandex.ru/d/4GK1omYrcf9M5A</t>
  </si>
  <si>
    <t>СЗБ-8294-54</t>
  </si>
  <si>
    <t>00198</t>
  </si>
  <si>
    <t>п Белогорский ул Речная 9А</t>
  </si>
  <si>
    <t>Заказчик: Кравченко Людмила Михайловна +7-911-656-9755
Сопровождающий на объекте: Кравченко Людмила Михайловна +7-911-656-9755</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</si>
  <si>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гофре.Маркировка печатным способом</t>
  </si>
  <si>
    <t>https://disk.yandex.ru/d/3-egFPgt3qKvVQ</t>
  </si>
  <si>
    <t>ВВБ-3180-49</t>
  </si>
  <si>
    <t>00542</t>
  </si>
  <si>
    <t xml:space="preserve"> с Брюзли ул Ленина 1 1-ый этаж Операционный зал - 1</t>
  </si>
  <si>
    <t>Заказчик: Уртабаева Ралия Гакифовна +7 (922) 640-45-51
Сопровождающий на объекте: Уртабаева Ралия Гакифовна +7 (922) 640-45-51</t>
  </si>
  <si>
    <t>https://disk.yandex.ru/d/K1sioyptlMm27A</t>
  </si>
  <si>
    <t>СЗБ-8382-84</t>
  </si>
  <si>
    <t>00196</t>
  </si>
  <si>
    <t xml:space="preserve"> г  Кириллов  ул  Преображенского  20  1-ый  этаж  Комната  отдыха -9</t>
  </si>
  <si>
    <t>Заказчик: +7 (911) 523-26-02
Сопровождающий на объекте: +7 (911) 523-26-02</t>
  </si>
  <si>
    <t>https://disk.yandex.ru/d/PbJN4nW-mLbNgg</t>
  </si>
  <si>
    <t>УБ-0283-34</t>
  </si>
  <si>
    <t>г Щучье ул Советская 10 1-ый этаж Клиентский зал по
обслуживанию ФЛ/ЮЛ - б/н</t>
  </si>
  <si>
    <t>Заказчик: Череваткина Ольга Николаевна (376078) +7 (912) 972-44-66
Сопровождающий на объекте: Череваткина Ольга Николаевна (376078) +7 (912) 972-44-66</t>
  </si>
  <si>
    <t>https://disk.yandex.ru/d/Mpa558hVNj7kWg</t>
  </si>
  <si>
    <t>СРБ-3105-16</t>
  </si>
  <si>
    <t>пгт  Куженкино  ул  Советская  2а  1-ый  этаж  Клиентский  зал  по обслуживанию ФЛ/ЮЛ - 01.1</t>
  </si>
  <si>
    <t>Заказчик: Тюменцева Екатерина Сергеевна (968742) +7 (901) 121-31-64
Сопровождающий на объекте: Тюменцева Екатерина Сергеевна (968742) +7 (901) 121-31-64</t>
  </si>
  <si>
    <t>https://disk.yandex.ru/d/uDXNn-WoNxSBJQ</t>
  </si>
  <si>
    <t xml:space="preserve">ВВБ-3180-50 </t>
  </si>
  <si>
    <t xml:space="preserve"> п Тюш нет нет 1-ый этаж Кабинет - 1</t>
  </si>
  <si>
    <t>Заказчик: Бондарева Ольга Сергеевна +7-926-195-8046
Сопровождающий на объекте: Белькова Наталия Сергеевна (798888) +7 (951) 924-47-82</t>
  </si>
  <si>
    <t>https://disk.yandex.ru/d/TrenMxktT6cJNA</t>
  </si>
  <si>
    <t>ЮЗБ-8372-14</t>
  </si>
  <si>
    <t>п Комсомольский ул Аллея Памяти 38 1-ый этаж Клиентский зал по обслуживанию ФЛ/ЮЛ - 21</t>
  </si>
  <si>
    <t>Заказчик: Наранова Сяяхля Егоровна (1984275) +7 (922) 456-96-37
Сопровождающий на объекте: Наранова Сяяхля Егоровна (1984275) +7 (922) 456-96-37</t>
  </si>
  <si>
    <t>https://disk.yandex.ru/d/m9JcWx7F_W8dFg</t>
  </si>
  <si>
    <t>УБ-0283-48</t>
  </si>
  <si>
    <t>с Целинное ул Советская 68 1-ый этаж Клиентский зал по
обслуживанию ФЛ/ЮЛ - б/н</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</si>
  <si>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[Акатьев Владимир Викторович Телефон[+7 909 179-42-45]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</si>
  <si>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https://disk.yandex.ru/d/sN4Nss3N0Z3yDg</t>
  </si>
  <si>
    <t>СИБ-8126-34</t>
  </si>
  <si>
    <t>0033</t>
  </si>
  <si>
    <t xml:space="preserve"> с  Кызыл-Мажалык  ул  Буян-Бадыргы  ноян  36  1-ый  этаж  Зона самообслуживания -1.1</t>
  </si>
  <si>
    <t>Заказчик: Гагарин Юрий Алексеевич +7-923-266-0222
Сопровождающий на объекте: Байыр Ольга Тимофеевна +7-996-338-8708</t>
  </si>
  <si>
    <t xml:space="preserve">ПКП УС-1,2,3 в указанном месте необходим монтаж СКС розетки на потолке. Далее от розетки до ус
протянуть патч-корд (второй конец не обжимать). Запас провода у банкомата Зм. .оздать порты СКС. #ТСО #0беспечить_к_30.06.2026, #Количество_портов: 3. ВСП 8591/0033. Схема объекта приложена к ТЗ </t>
  </si>
  <si>
    <t>https://disk.yandex.ru/d/Alu6948iwwyzpw</t>
  </si>
  <si>
    <t>СИБ-8126-30</t>
  </si>
  <si>
    <t>0032</t>
  </si>
  <si>
    <t xml:space="preserve"> с Тээли ул Комсомольская 12 Техническое помещение -1.1</t>
  </si>
  <si>
    <t>Заказчик: Гагарин Ю. А +7 (923) 266-02-22
Сопровождающий на объекте: Чюдюк Шончалай Калиновна +7-995-517-0808</t>
  </si>
  <si>
    <t>Монтаж сетевой розетки для подключения оконечного оборудования в указанном ТСО месте. Протяжка кабельной трассы от оконечного оборудования до патч-панели в кроссовом помещении. ПКП УС 1, 
требуется вывод СКС розетки в указанном месте. Далее от этой розетки до УС ввести патч-корд (второй конец не обнимать). Запас провода у УС Зм</t>
  </si>
  <si>
    <t>https://disk.yandex.ru/d/FjNtfZ-kfV4JfA</t>
  </si>
  <si>
    <t xml:space="preserve">СРБ-8255-68 </t>
  </si>
  <si>
    <t>г Брянск ул Киевская ЗА 1-ый этаж Электрощитовая - 2</t>
  </si>
  <si>
    <t>Заказчик: Цыкин Сергей Юрьевич (1637597) +7 (799) 962-12-01
Сопровождающий на объекте: Покуневич Дмитрий Николаевич, +7(980)337-23-26</t>
  </si>
  <si>
    <t>https://disk.yandex.ru/d/8grq2ArFppe17w</t>
  </si>
  <si>
    <t>УБ-2660-31</t>
  </si>
  <si>
    <t xml:space="preserve"> г Нягань ул Ленина 25 1-ый этаж Операционный зал -1</t>
  </si>
  <si>
    <t>Заказчик: Ангелин Андрей Сергеевич (2011747) +7 (922) 798-30-71
Сопровождающий на объекте: Якубец Алексей Владимирович, +7(982)870-65-52</t>
  </si>
  <si>
    <t>https://disk.yandex.ru/d/_8Dn1y4VWcwiDQ</t>
  </si>
  <si>
    <t>СРБ-3105-22</t>
  </si>
  <si>
    <t xml:space="preserve"> г Калязин ул Коминтерна 38/15 1-ый этаж Серверная -1/4.12</t>
  </si>
  <si>
    <t>Заказчик: Игнатьев Сергей Николаевич (1550979) +7 (903) 805-55-46
Сопровождающий на объекте: Громов Виталий Владимирович, +7(910)530-67-06</t>
  </si>
  <si>
    <t>https://disk.yandex.ru/d/WjRxoh-odgnifw</t>
  </si>
  <si>
    <t xml:space="preserve"> ЮЗБ-8372-11 </t>
  </si>
  <si>
    <t xml:space="preserve"> п Комсомольский ул Аллея Памяти 38 1-ый этаж Серверная - 26</t>
  </si>
  <si>
    <t>Заказчик: Коноков Вячеслав Алексеевич (306504) +7 (961) 397-88-87
Сопровождающий на объекте: Сарылов Бадма Владимирович, +7(917)686-00-08</t>
  </si>
  <si>
    <t>#АндромедаВ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[Коноков Вячеслав Алексеевич] Телефон[+7-961-397-8887]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</si>
  <si>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https://disk.yandex.ru/d/yhGQOOIfQRaDBg</t>
  </si>
  <si>
    <t xml:space="preserve">УБ-0283-55 </t>
  </si>
  <si>
    <t xml:space="preserve"> рп  Каргаполье  ул  Клубная  нет  1-ый  этаж  Клиентский  зал  по
обслуживанию ФЛ/ЮЛ -1</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</si>
  <si>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[Акатьев Владимир Викторович Телефон[+7 909 179-42-45]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</si>
  <si>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https://disk.yandex.ru/d/lY9dp8cDikN-qQ</t>
  </si>
  <si>
    <t>ВВБ-3180-89</t>
  </si>
  <si>
    <t xml:space="preserve"> г Березники ул Юбилейная 127 Цокольный этаж
Электрощитовая - 4</t>
  </si>
  <si>
    <t>Заказчик: Микова Анастасия Викторовна (787596) +7 (912) 595-08-02
Сопровождающий на объекте: Вакилов Валерий Владимирович, +7(919)700-02-72</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</si>
  <si>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Микова
Анастасия Викторовна +7-912-595-0802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</si>
  <si>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https://disk.yandex.ru/d/pogIyPa4KVTKHw</t>
  </si>
  <si>
    <t>ВВБ-3180-85</t>
  </si>
  <si>
    <t>г Горнозаводск ул Кирова 53 1-ый этаж Серверная - 15</t>
  </si>
  <si>
    <t>Заказчик: +7(980)012-59-81
Сопровождающий на объекте: Бобров Андрей Сергеевич, +7(982)440-97-96</t>
  </si>
  <si>
    <t>https://disk.yandex.ru/d/rR-lvoAl79RtNg</t>
  </si>
  <si>
    <t xml:space="preserve">СЗБ-6571-12 </t>
  </si>
  <si>
    <t>0793</t>
  </si>
  <si>
    <t xml:space="preserve"> г  Санкт-Петербург  ул  Парадная  9литерА  Этаж:  1-ый  этаж
Помещение: Касса - 9</t>
  </si>
  <si>
    <t>Заказчик: Красноруцкий Виктор Евгеньевич 8-55711432
Сопровождающий на объекте: Торопов Денис Александрович +7-911-085-6883</t>
  </si>
  <si>
    <t>Необходимо организовать СКС для ТД WiFi в кассе (на схеме во вложении отмечена синим цветом под номером 9)</t>
  </si>
  <si>
    <t>https://disk.yandex.ru/d/sJpNxZghBsE-jw</t>
  </si>
  <si>
    <t>СЗБ-6571-13</t>
  </si>
  <si>
    <t>г  Санкт-Петербург  пр-кт  Невский  99_101лите  Этаж:  Подвал
корпус А Помещение: Подвал - 1, 3-7</t>
  </si>
  <si>
    <t>Заказчик: Букреев Василий Васильевич
Сопровождающий на объекте: Дядя Олег Сергеевич, +7(911)110-91-87</t>
  </si>
  <si>
    <t>1 порт СКС для Wi-Fi на потолке. Для вай фай точки доступа 1.</t>
  </si>
  <si>
    <t>https://disk.yandex.ru/d/397O_gfyPt1sxg</t>
  </si>
  <si>
    <t>СРБ-6449-03</t>
  </si>
  <si>
    <t xml:space="preserve"> г  Обнинск,  пр-кт  Ленина,  85ГкБювет1,1-ый  этаж,  Помещение КИЦ -19</t>
  </si>
  <si>
    <t>Заказчик: Чертыковцев Евгений Владимирович +7-919-804-5583
Сопровождающий на объекте: Ольховский Дмитрий Андреевич +79803130642</t>
  </si>
  <si>
    <t>Создать подключения 6 и 7 согласно плана.</t>
  </si>
  <si>
    <t>https://disk.yandex.ru/d/c22wA6kuJdqHSg</t>
  </si>
  <si>
    <t xml:space="preserve">ДВБ-3128-06 </t>
  </si>
  <si>
    <t>00055</t>
  </si>
  <si>
    <t xml:space="preserve"> с Омолон ул Береговая 4 1-ый этаж Клиентский зал по
обслуживанию ФЛ/ЮЛ -1</t>
  </si>
  <si>
    <t>Заказчик: Музраев Мингиян Борисович +7 (924) 666-04-05
Сопровождающий на объекте: Горбик Александр Александрович, +7(964)480-69-66/ Шайхахмедова
Патимат Шамильевна +7-900-335-9131</t>
  </si>
  <si>
    <t>Создать порты СКС. 8 новых айпи камер и регистратор Трассир с подключением в коммутатор (Сеть Банка)</t>
  </si>
  <si>
    <t>https://disk.yandex.ru/d/K8a1GWPN4n-mug</t>
  </si>
  <si>
    <t>СЗБ-6571-14</t>
  </si>
  <si>
    <t>г  Санкт-Петербург  наб  Новосмоленская  ІлитерВ  Этаж:  1-ый этаж Помещение: Операционный зал -1</t>
  </si>
  <si>
    <t>Заказчик: Капустин Сергей Вячеславович +7-931-008-3247
Сопровождающий на объекте: Дубынина Юстина Викторовна +7-906-274-3999</t>
  </si>
  <si>
    <t>Требуется  организовать  порты  СКС  для  организации  одного  дополнительного  рабочего  места  СМРК</t>
  </si>
  <si>
    <t>https://disk.yandex.ru/d/lR1veoIB3qlb2g</t>
  </si>
  <si>
    <t xml:space="preserve">СЗБ-8294-53 </t>
  </si>
  <si>
    <t xml:space="preserve"> г Нарьян-Мар ул им В.ИЛенина 38 1-ый этаж Касса
пересчета - 21</t>
  </si>
  <si>
    <t>Создать порты СКС. согласно п 4.6.3.2.2 ВНД 4461 часть 2 необходимо установить две дополнительные камеры над столами КВС и пересчет ССМ</t>
  </si>
  <si>
    <t>https://disk.yandex.ru/d/UYcx28EB5nz2AA</t>
  </si>
  <si>
    <t xml:space="preserve">СЗБ-8382-86 </t>
  </si>
  <si>
    <t>г Белозерск ул Фрунзе 24а 1-ый этаж Электрощитовая -10</t>
  </si>
  <si>
    <t>https://disk.yandex.ru/d/AkESdwVnESFsMA</t>
  </si>
  <si>
    <t xml:space="preserve">УБ-0283-40 </t>
  </si>
  <si>
    <t>п Новый Мир ул Советская 6 1-ый этаж Клиентский зал по
обслуживанию ФЛ/ЮЛ - б/н</t>
  </si>
  <si>
    <t>Заказчик: Бабушкина Ольга Анатольевна +7 (912) 836-43-63
Сопровождающий на объекте: Бабушкина Ольга Анатольевна +7 (912) 836-43-63</t>
  </si>
  <si>
    <t>Требуется  монтаж  1  порта  СКС.  Монтаж  розеток  Mosaic45  в  кабель-канале  &gt;80x50  мм,  линию  вести  за фальш-потолком — в гофре. Нумерация порта: 1.13. Маркировка печатным способом</t>
  </si>
  <si>
    <t>https://disk.yandex.ru/d/Se6LdMmyPjnM_Q</t>
  </si>
  <si>
    <t>ВВБ-3180-37</t>
  </si>
  <si>
    <t xml:space="preserve"> с Тохтуево ул Дружбы 2 1-ый этаж Операционный зал - 1</t>
  </si>
  <si>
    <t>Заказчик: Горожанинова Екатерина Николаевна +7-950-468-6053
Сопровождающий на объекте: Горожанинова Екатерина Николаевна +7-950-468-6053</t>
  </si>
  <si>
    <t>Требуется монтаж 1  СКС-порта для рабочего  места согласно  приложенной схеме.  Монтаж розеток Mosaic45 в кабель-канале &gt;80x50  мм,  за потолком —  в гофре.  Нумерация розеток включает этаж,  помещение,  шкаф, панель и порт, либо иной алгоритм, согласованный с Банком.</t>
  </si>
  <si>
    <t>https://disk.yandex.ru/d/Z3gt5IAP___GQg</t>
  </si>
  <si>
    <t xml:space="preserve"> ЦЧБ-8383-37 </t>
  </si>
  <si>
    <t xml:space="preserve"> п Возы ул Советская влд7 1-ый этаж Кабинет - 1</t>
  </si>
  <si>
    <t>Заказчик: Кудряшова Ирина Александровна (1740107) +7 (920) 701-51-77
Сопровождающий на объекте: Кудряшова Ирина Александровна (1740107) +7 (920) 701-51-77</t>
  </si>
  <si>
    <t>https://disk.yandex.ru/d/MIVBVFuZ6KBqWg</t>
  </si>
  <si>
    <t>СИБ-8288-17</t>
  </si>
  <si>
    <t xml:space="preserve"> с Чоя ул Ворошилова здіі 1-ый этаж Клиентский зал по
обслуживанию ФЛ/ЮЛ - 0</t>
  </si>
  <si>
    <t>Заказчик: Арыков Евгений Николаевич (1291115) +7 (913) 995-00-43
Сопровождающий на объекте: Арыков Евгений Николаевич (1291115) +7 (913) 995-00-43</t>
  </si>
  <si>
    <t>Требуется  монтаж  2  портов  СКС.  Монтаж  розеток  Mosaic45  в  кабель-канале  &gt;80*50  мм,  линию  вести  за фальш-потолком — в гофре. Нумерация порта: ссм1,2. Маркировка печатным способом</t>
  </si>
  <si>
    <t>https://disk.yandex.ru/d/m8X0d-_JBpRCrQ</t>
  </si>
  <si>
    <t>ВВБ-3180-42</t>
  </si>
  <si>
    <t>00623</t>
  </si>
  <si>
    <t xml:space="preserve"> п Вая ул Набережная 1 1-ый этаж Операционный зал - 1</t>
  </si>
  <si>
    <t>Заказчик: Копытова Татьяна Анатольевна +7-952-331-9718
Сопровождающий на объекте: Копытова Татьяна Анатольевна +7-952-331-9718</t>
  </si>
  <si>
    <t>Требуется монтаж 2 СКС-портов для подключения счетно-сортировальных машин (ССМ). Монтаж розеток Mosaic45 в кабель-канале &gt;80*50 мм, линию вести за фальш-потолком — в гофре.Маркировка печатным
способом</t>
  </si>
  <si>
    <t>https://disk.yandex.ru/d/DI6dqbziGqKxOg</t>
  </si>
  <si>
    <t>ЦЧБ-8383-41</t>
  </si>
  <si>
    <t>пгт  Прямицыно  ул  Октябрьская  влд118  1-ый  этаж  Клиентский зал по обслуживанию ФЛ/ЮЛ - 2</t>
  </si>
  <si>
    <t>Заказчик: Бабичева Жанна Николаевна (409621) +7 (980) 016-56-85
Сопровождающий на объекте: Бабичева Жанна Николаевна (409621) +7 (980) 016-56-85</t>
  </si>
  <si>
    <t>Требуется монтаж 5 портов СКС. Монтаж розеток Mosaic45 в кабель-канале &gt;80*50 мм, линию вести за фальш-потолком — в гофре. Нумерация порта: ССМ1-ССМ5. Маркировка печатным способом</t>
  </si>
  <si>
    <t>https://disk.yandex.ru/d/SJldGYvPpSlKXg</t>
  </si>
  <si>
    <t xml:space="preserve"> СИБ-8288-14 </t>
  </si>
  <si>
    <t>0039</t>
  </si>
  <si>
    <t xml:space="preserve"> с Чемал пер Советский 5</t>
  </si>
  <si>
    <t>Заказчик: Минаева И. А +7 (980) 112-01-63
Сопровождающий на объекте: Козлова Полина Борисовна +7-913-693-7643</t>
  </si>
  <si>
    <t>3 порта -банкоматы, 2 порта - камеры. 3 кабеля завести в верхние кабинеты УС, 1 розетка под потолок возле выхода в зону банкоматов, 1 розетка в сервисной зоне УС</t>
  </si>
  <si>
    <t>https://disk.yandex.ru/d/S0hAoG80g9Jtcw</t>
  </si>
  <si>
    <t>СЗБ-8344-26</t>
  </si>
  <si>
    <t>01671</t>
  </si>
  <si>
    <t>г Сольцы ул Ленина 6а 1-ый этаж Серверная -11</t>
  </si>
  <si>
    <t>Заказчик: Сумров Вячеслав Владимирович (2201741) +7 (000) 000-00-00
Сопровождающий на объекте: Сумров Вячеслав Владимирович (2201741) +7 (000) 000-00-00</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</si>
  <si>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t>
  </si>
  <si>
    <t>https://disk.yandex.ru/d/nEX5HBNGNEQ0aA</t>
  </si>
  <si>
    <t>СЗБ-8382-67</t>
  </si>
  <si>
    <t>00173</t>
  </si>
  <si>
    <t xml:space="preserve"> п Тоншалово  ул Рабочая нет 1-ый  этаж  Клиентский  зал  по
обслуживанию ФЛ/ЮЛ -1</t>
  </si>
  <si>
    <t>Заказчик: Галдинова Юлия Михайловна +7 (964) 661-49-83
Сопровождающий на объекте: Галдинова Юлия Михайловна +7 (964) 661-49-83</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</si>
  <si>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 ССМ1. Маркировка печатным способом</t>
  </si>
  <si>
    <t>https://disk.yandex.ru/d/jg0IYT7NcC_j8Q</t>
  </si>
  <si>
    <t>СЗБ-8382-68</t>
  </si>
  <si>
    <t>СЗБ-8382-58</t>
  </si>
  <si>
    <t xml:space="preserve"> п  Ломоватка  ул  Октябрьская  ЗА  1-ый  этаж  Клиентский  зал  по обслуживанию ФЛ/ЮЛ -1</t>
  </si>
  <si>
    <t>Заказчик: Павлов Евгений Николаевич +7 (965) 179-54-13
Сопровождающий на объекте: Крюкова Мария Григорьевна 8-58651318</t>
  </si>
  <si>
    <t>Требуется монтаж 4 СКС-портов для подключения счетно-сортировальных машин (ССМ). Монтаж розеток Mosaic45 в кабель-канале &gt;80*50 мм, линию вести за фальш-потолком — в гофре.Маркировка печатным
способом</t>
  </si>
  <si>
    <t>https://disk.yandex.ru/d/I7_WZS0X4rRMRQ</t>
  </si>
  <si>
    <t>СЗБ-8382-61</t>
  </si>
  <si>
    <t xml:space="preserve"> с Бережное ул Совхозная 6 1-ый этаж Клиентский зал по
обслуживанию ФЛ/ЮЛ -1</t>
  </si>
  <si>
    <t>Заказчик: Варганова Наталья Александровна +7 (981) 502-01-34
Сопровождающий на объекте: Варганова Наталья Александровна +7 (981) 502-01-34</t>
  </si>
  <si>
    <t>https://disk.yandex.ru/d/svopjMnW98XYog</t>
  </si>
  <si>
    <t>СЗБ-8382-65</t>
  </si>
  <si>
    <t xml:space="preserve"> с Сямжа ул Дьяковская 1 1-ый этаж Клиентский зал по
обслуживанию ФЛ/ЮЛ - 3</t>
  </si>
  <si>
    <t>Заказчик: Игнашева Надежда Владимировна (296730) +7 (921) 068-20-25
Сопровождающий на объекте: Игнашева Надежда Владимировна (296730) +7 (921) 068-20-25</t>
  </si>
  <si>
    <t>https://disk.yandex.ru/d/1qG6-4uK4SCW4g</t>
  </si>
  <si>
    <t>СЗБ-8382-64</t>
  </si>
  <si>
    <t xml:space="preserve"> с Мякса ул Советская 38а 1-ый этаж Клиентский зал по
обслуживанию ФЛ/ЮЛ -1</t>
  </si>
  <si>
    <t>Заказчик: Бондарева Ольга Сергеевна +7-926-195-8046
Сопровождающий на объекте: Михеева Ольга Васильевна (1661822) +7 (951) 736-48-69</t>
  </si>
  <si>
    <t>https://disk.yandex.ru/d/hAEtLNzGdggAvA</t>
  </si>
  <si>
    <t xml:space="preserve"> д Коротово ул Ленина 17 1-ый этаж Клиентский зал по
обслуживанию ФЛ/ЮЛ -1</t>
  </si>
  <si>
    <t>Заказчик: Белова Светлана Викторовна (291986) +7 (921) 256-03-40
Сопровождающий на объекте: Белова Светлана Викторовна (291986) +7 (921) 256-03-40</t>
  </si>
  <si>
    <t>https://disk.yandex.ru/d/32hclnJY-fZoOQ</t>
  </si>
  <si>
    <t>ВВБ-3180-90</t>
  </si>
  <si>
    <t xml:space="preserve"> с Бондюг ул Красноармейская 21 1-ый этаж Кабинет -1</t>
  </si>
  <si>
    <t>Заказчик: Храмова Елена Николаевна (796292) +7 (922) 371-10-09
Сопровождающий на объекте: Храмова Елена Николаевна (796292) +7 (922) 371-10-09</t>
  </si>
  <si>
    <t>https://disk.yandex.ru/d/O1vQGa238imPGA</t>
  </si>
  <si>
    <t xml:space="preserve"> СРБ-8255-69</t>
  </si>
  <si>
    <t>г  Брянск  пр-кт  Московский  81к1  1-ый  этаж  Электрощитовая  - 12</t>
  </si>
  <si>
    <t>https://disk.yandex.ru/d/gfl9JBejSqOhJA</t>
  </si>
  <si>
    <t xml:space="preserve">СИБ-8288-11 </t>
  </si>
  <si>
    <t xml:space="preserve"> с Кош-Агач ул Кооперативная 40 1-ый этаж Зона 24 -1,16</t>
  </si>
  <si>
    <t>Заказчик: Минаева И. А +7 (980) 112-01-63
Сопровождающий на объекте: Майжегишев Кайрат Станиславович 8-67192000</t>
  </si>
  <si>
    <t>Создать порты СКС. 5 кабелей завести в верхние кабинеты УС, 2 розетки под потолок возле выхода в ЗСО из сервисной зоны</t>
  </si>
  <si>
    <t>https://disk.yandex.ru/d/zz9QqNZDeStWKw</t>
  </si>
  <si>
    <t xml:space="preserve"> СРБ-8255-62</t>
  </si>
  <si>
    <t xml:space="preserve"> г Брянск пр-кт Ленина 78 1-ый этаж Тамбур -1</t>
  </si>
  <si>
    <t>Заказчик: Цыкин Сергей Юрьевич (1637597) +7 (999) 621-20-19
Сопровождающий на объекте: Сабуров Илья Сергеевич, +7(980)331-43-98</t>
  </si>
  <si>
    <t>https://disk.yandex.ru/d/NwNU2nNM4746Jw</t>
  </si>
  <si>
    <t xml:space="preserve"> СРБ-8255-65</t>
  </si>
  <si>
    <t xml:space="preserve"> г Брянск ул Литейная 50А 1-ый этаж Клиентский зал по
обслуживанию ФЛ/ЮЛ - 1</t>
  </si>
  <si>
    <t>Заказчик: Цыкин Сергей Юрьевич (1637597) +7 (999) 621-20-19
Сопровождающий на объекте: Попов Дмитрий Валерьевич, +7(980)311-10-46</t>
  </si>
  <si>
    <t>https://disk.yandex.ru/d/3Svc02RRzE9QaQ</t>
  </si>
  <si>
    <t xml:space="preserve"> ЦЧБ-8383-44 </t>
  </si>
  <si>
    <t>г Курск ул Союзная 41А 1-ый этаж Тепловой узел -11</t>
  </si>
  <si>
    <t>Заказчик: Самофалов Алексей Викторович +7 (906) 576-09-47
Сопровождающий на объекте: Пучков Андрей Владимирович, +7(915)512-71-42</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</si>
  <si>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[Самофалов Алексей Викторович ] [+7-906-576-0947]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</si>
  <si>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https://disk.yandex.ru/d/Sd734EbxfWqHKg</t>
  </si>
  <si>
    <t xml:space="preserve"> Горно-Алтайск     50005636448 от 26.03.2026</t>
  </si>
  <si>
    <t xml:space="preserve">СИБ-6448-02 </t>
  </si>
  <si>
    <t xml:space="preserve"> с Усть-Кокса ул Харитошкина 1 Этаж: 1-ый этаж Помещение:
Серверная - 0</t>
  </si>
  <si>
    <t>Заказчик: Семенченко Максим Александрович (1817891) +7 (903) 910-00-86
Сопровождающий на объекте: Светлана Ивановна +7-913-994-6079</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</si>
  <si>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Семенченко Максим Александрович +7-903-910-0086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</si>
  <si>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https://disk.yandex.ru/d/u6k_4Kj_Jrbneg</t>
  </si>
  <si>
    <t>СИБ-6448-01</t>
  </si>
  <si>
    <t xml:space="preserve"> с  Усть-Кан  ул  Первомайская  зд4А  Этаж:  2-ой  этаж  Помещение: Техническое помещение - 204</t>
  </si>
  <si>
    <t>Заказчик: Семенченко Максим Александрович (1817891) +7 (903) 910-00-86
Сопровождающий на объекте: Инга Германовна +7-913-693-0792</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</si>
  <si>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[Семенченко Максим Александрович]
Телефон[+7-903-910-0086]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</si>
  <si>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https://disk.yandex.ru/d/BGPYDsboawk0Pg</t>
  </si>
  <si>
    <t>СИБ-3353-107</t>
  </si>
  <si>
    <t xml:space="preserve">ЦЧБ-8383-42 </t>
  </si>
  <si>
    <t>Заказчик: Самофалов Алексей Викторович +7 (906) 576-09-47
Сопровождающий на объекте: Толбин Эдуард Анатольевич, +7(915)516-76-08</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</si>
  <si>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Самофалов Алексей Викторович [+7-906-576-0947]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</si>
  <si>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https://disk.yandex.ru/d/timTMp_P7OVv9w</t>
  </si>
  <si>
    <t>СЗБ-8382-73</t>
  </si>
  <si>
    <t>г  Вологда  ул  Предтеченская  33  Цокольный этаж Электрощитовая -13</t>
  </si>
  <si>
    <t>Заказчик: Юдин Сергей Викторович (291654) +7 (911) 523-26-02
Сопровождающий на объекте: Порошин Олег Алексеевич, +7(911)500-22-47</t>
  </si>
  <si>
    <t># Андромеда В рамках проекта «Андромеда» необходим монтаж 2-х портов СКС в помещении
электрощитовой для подключения комплекта АС Андромеда: установить на стену накладные розетки на расстоянии не более 0,5 м от шкафа АС Андромеда и выполнить маркировку.При организации работ по монтажу связаться с представителем ЦКП НО Юдин Сергей Викторович [+7-911-523-2602]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</si>
  <si>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https://disk.yandex.ru/d/D5x3hmC9TsJh2Q</t>
  </si>
  <si>
    <t>СЗБ-8344-27</t>
  </si>
  <si>
    <t>г Великий Новгород пр-кт Мира ІЗкІ 1-ый этаж Серверная - 7</t>
  </si>
  <si>
    <t>Заказчик: Михайлова Ольга Алексеевна +7-951 -722-9979
Сопровождающий на объекте: Михайлова Ольга Алексеевна +7-951-722-9979</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</si>
  <si>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Сумров Вячеслав Владимирович Телефон 8-60592200 и согласовать дату выполнения работ для совместного выезда с подрядчиком СКС</t>
  </si>
  <si>
    <t>https://disk.yandex.ru/d/US-1L5hIddFZMw</t>
  </si>
  <si>
    <t>ВВБ-3180-92</t>
  </si>
  <si>
    <t xml:space="preserve"> г Чайковский ул Ленина 616</t>
  </si>
  <si>
    <t>Заказчик: Микова Анастасия Викторовна (787596) +7 (912) 595-08-02
Сопровождающий на объекте: Улеев Сергей Владимирович, +7(912)493-90-96</t>
  </si>
  <si>
    <t>https://disk.yandex.ru/d/XxHqJNji2dsoTw</t>
  </si>
  <si>
    <t>СИБ-6534-13</t>
  </si>
  <si>
    <t>Заказчик: Бондарев Антон Николаевич (1595493) +7 (904) 374-07-17
Сопровождающий на объекте: Любовь Александровна, +7(983)217-10-84</t>
  </si>
  <si>
    <t># Андромеда В рамках проекта «Андромеда» необходим монтаж 1-го порта СКС (JH100002754)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ГИ Бондарев Антон Николаевич (+7-904-374-0717) и согласовать дату выполнения работ для совместного выезда с подрядчиком СКС.</t>
  </si>
  <si>
    <t>https://disk.yandex.ru/d/bQ3KOYLBrgYbSA</t>
  </si>
  <si>
    <t xml:space="preserve">СЗБ-8344-22 </t>
  </si>
  <si>
    <t>01682</t>
  </si>
  <si>
    <t>г Окуловка ул Володарского 38стр2 1-ый этаж Серверная - 11</t>
  </si>
  <si>
    <t>Заказчик: Батеев Дмитрий Валерьевич (1461308) +7 (911) 602-04-88
Сопровождающий на объекте: Пудиков Тимофей Андреевич, +7(911)610-33-70</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</si>
  <si>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Батеев Дмитрий Валерьевич Телефон +7-911-602-0488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</si>
  <si>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https://disk.yandex.ru/d/_sm5uo5NrCb_xg</t>
  </si>
  <si>
    <t>ВВБ-3180-87</t>
  </si>
  <si>
    <t>г Соликамск ул Калийная 130 Цокольный этаж Электрощитовая -3</t>
  </si>
  <si>
    <t>Заказчик: Микова Анастасия Викторовна (787596) +7 (912) 595-08-02
Сопровождающий на объекте: Селивончик Сергей Викторович, +7(982)476-44-68</t>
  </si>
  <si>
    <t>https://disk.yandex.ru/d/MoaZJfWveitDKA</t>
  </si>
  <si>
    <t xml:space="preserve"> ЦЧБ-8353-37</t>
  </si>
  <si>
    <t xml:space="preserve"> пгт  Нарышкино  ул  Ленина  89  1-ый  этаж  Клиентский  зал  по
обслуживанию ФЛ/ЮЛ -1</t>
  </si>
  <si>
    <t>Заказчик: +7 (908) 322-19-37
Сопровождающий на объекте: Суров Евгений Викторович, +7(910)301-36-37</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</si>
  <si>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Марченко Александр Сергеевич [+7-908-322-1937]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</si>
  <si>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https://disk.yandex.ru/d/oBjHtkiiP64kRA</t>
  </si>
  <si>
    <t xml:space="preserve"> ВВБ-3180-88 </t>
  </si>
  <si>
    <t xml:space="preserve"> г Губаха пр-кт Ленина 51 1-ый этаж Служебное помещение - 24</t>
  </si>
  <si>
    <t>Заказчик: +7(980)012-59-81
Сопровождающий на объекте: Маркова Ксения Эдуардовна, +7(919)490-02-76</t>
  </si>
  <si>
    <t>https://disk.yandex.ru/d/jdznJI08upCB5A</t>
  </si>
  <si>
    <t>СИБ-6546-24</t>
  </si>
  <si>
    <t xml:space="preserve"> пгт Подтесово, пер. Заводской, 5</t>
  </si>
  <si>
    <t>Заказчик: СМ Ольга Алексеевна +7-908-206-6075
Сопровождающий на объекте: РВСП Анна Денисовна +7-999-446-4304</t>
  </si>
  <si>
    <t>Создать порты СКС. Необходимо смонтировать 2 СКС розетки в кассе пересчета, в связи с добавлением нового рабочего места.</t>
  </si>
  <si>
    <t>https://disk.yandex.ru/d/yOOlwwriJ_CUdA</t>
  </si>
  <si>
    <t>СЗБ-8344-23</t>
  </si>
  <si>
    <t xml:space="preserve"> рп  Хвойная  ул  Красных  Зорь  23  1-ый  этаж  Электрощитовая  - 12</t>
  </si>
  <si>
    <t>Заказчик: Батеев Дмитрий Валерьевич (1461308) +7 (911) 602-04-88
Сопровождающий на объекте: Данилов Сергей Алексеевич, +7(911)602-80-44</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</si>
  <si>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Батеев Дмитрий Валерьевич Телефон +7-911-602-0488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</si>
  <si>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https://disk.yandex.ru/d/g73uHc-1qS71og</t>
  </si>
  <si>
    <t>СЗБ-8294-66</t>
  </si>
  <si>
    <t xml:space="preserve"> г Нарьян-Мар ул им В.ИЛенина 38,
Подвал, Помещение хранения ТМЦ (ПВХ) - 8</t>
  </si>
  <si>
    <t>Заказчик: Кулижников Александр Александрович +7-911-688-1376, +7 (911) 682-66-22 Сопровождающий на объекте: Фоминых Юлия Борисовна, +7(911)678-38-68</t>
  </si>
  <si>
    <t>Необходимо проложить сеть СКС в большем кабель канале с монтажом розеток СКС.</t>
  </si>
  <si>
    <t>https://disk.yandex.ru/d/eEtH7yg_hzMwYg</t>
  </si>
  <si>
    <t>ББ-5793-02</t>
  </si>
  <si>
    <t xml:space="preserve"> г Улан-Удэ ул Терешковой ЗБ 3-ий этаж Кабинет - 309.1.</t>
  </si>
  <si>
    <t>Заказчик: Афанасьев Игорь Георгиевич +7 (983) 420-09-10
Сопровождающий на объекте: Базаргуруев Ранжур Цынгуевич, +7(983)530-58-22</t>
  </si>
  <si>
    <t>Создать порты СКС. На РМ требуется 2 порта СКС</t>
  </si>
  <si>
    <t xml:space="preserve"> Улан-Удэ 50005635793 от 26.03.2026</t>
  </si>
  <si>
    <t>https://disk.yandex.ru/d/LALKKvN5kXs2kQ</t>
  </si>
  <si>
    <t>ДВБ-3128-07</t>
  </si>
  <si>
    <t>00050</t>
  </si>
  <si>
    <t>пгт  Эгвекинот  ул  Ленина  стрІЗ  1-ый  этаж  Клиентский  зал  по обслуживанию ФЛ/ЮЛ - 2</t>
  </si>
  <si>
    <t>Заказчик: Музраев Мингиян Борисович +7 (924) 666-04-05
Сопровождающий   на   объекте:   Христев   Павел   Андреевич   +7-924-667-9798/Истрашкина   Светлана
Григорьевна +7-924-667-6086</t>
  </si>
  <si>
    <t>Создать порты СКС. для 10 новых айпи камер и регистратора Трассир (для подключения в коммутатор сети Банка)</t>
  </si>
  <si>
    <t>https://disk.yandex.ru/d/QZ2A6zZTw6ULXw</t>
  </si>
  <si>
    <t>ДВБ-3128-08</t>
  </si>
  <si>
    <t>00059</t>
  </si>
  <si>
    <t>с Рыткучи ул Советская 2 1-ый этаж Клиентский зал по
обслуживанию ФЛ/ЮЛ - 2</t>
  </si>
  <si>
    <t>Заказчик: Музраев Мингиян Борисович +7 (924) 666-04-05
Сопровождающий на объекте: Горбик Александр Александрович, +7(964)480-69-66/ Ненекей Альбина
Павловна+7-900-335-8676</t>
  </si>
  <si>
    <t>Создать порты СКС. для 8 новых айпи камер и регистратора Трассир (подключения в коммутатор сети Банка)</t>
  </si>
  <si>
    <t>https://disk.yandex.ru/d/Six66a75m0oulg</t>
  </si>
  <si>
    <t>ДВБ-3128-09</t>
  </si>
  <si>
    <t>ДВБ-3128-10</t>
  </si>
  <si>
    <t>00052</t>
  </si>
  <si>
    <t>с Кепервеем ул Комарова 10 1-ый этаж Клиентский зал по
обслуживанию ФЛ/ЮЛ - 3</t>
  </si>
  <si>
    <t>Заказчик: Музраев Мингиян Борисович +7 (924) 666-04-05
Сопровождающий на объекте: +7 (924) 666-04-05/нет сотрудника</t>
  </si>
  <si>
    <t>Создать порты СКС. для 8 новых айпи камер и регистратора Трассир и подключения в коммутатор (сеть Банка)</t>
  </si>
  <si>
    <t>https://disk.yandex.ru/d/BU2tmNdQFMtMaQ</t>
  </si>
  <si>
    <t>Архангельск 50005636418 от 26.03.2026</t>
  </si>
  <si>
    <t>СЗБ-6418-01</t>
  </si>
  <si>
    <t>Прошу вас проложить сеть СКС в большем кабель канале с монтажом розеток СКС.</t>
  </si>
  <si>
    <t>https://disk.yandex.ru/d/MrCvAIMDUEsIeA</t>
  </si>
  <si>
    <t>00053</t>
  </si>
  <si>
    <t>с Анюйск ул Мира 12 1-ый этаж Клиентский зал по
обслуживанию ФЛ/ЮЛ - 2</t>
  </si>
  <si>
    <t>Заказчик: Музраев Мингиян Борисович +7 (924) 666-04-05
Сопровождающий   на   объекте:   Горбик   Александр   Александрович,   +7(964)480-69-66/Коврижина   Виктория Николаевна +7-964-439-3935</t>
  </si>
  <si>
    <t>Создать  порты СКС.  для  8  новых  айпи камер  и регистратора Трассир (для подключения в коммутатор сети Банка)</t>
  </si>
  <si>
    <t>https://disk.yandex.ru/d/0dZMkcOjPmwC0g</t>
  </si>
  <si>
    <t>УБ-0283-72</t>
  </si>
  <si>
    <t>0045</t>
  </si>
  <si>
    <t xml:space="preserve"> г  Курган  ул  Гоголя  103/3  Этаж:  Подвал  Помещение:  Комната отдыха -1</t>
  </si>
  <si>
    <t>Заказчик: Гурьянов Дмитрий Геннадьевич +7 (912) 572-72-73
Сопровождающий на объекте: Пронькина Светлана Николаевна +7-909-146-3753 ЗРО</t>
  </si>
  <si>
    <t>Для  организации  заливочного  стенда  СБС  необходимо  организовать  20  портов  СКС  в  помещении  №1 подвального этажа ВСП.</t>
  </si>
  <si>
    <t>https://disk.yandex.ru/d/I02NcQQVp2bdBg</t>
  </si>
  <si>
    <t>ВВБ-3180-117</t>
  </si>
  <si>
    <t>00668</t>
  </si>
  <si>
    <t>г Александровск, ул Лоскутова, 24</t>
  </si>
  <si>
    <t>Заказчик: Вронских Алексей Александрович
Сопровождающий на объекте: Овчинникова Александра Сергеевна +7-908-256-2903</t>
  </si>
  <si>
    <t>Требуется  смонтировать  2  розетки  СКС  в  помещение  ВСП,  на  потолочное  пространство  для  подключения точек доступа wi-fi (места обозначены на схеме).</t>
  </si>
  <si>
    <t>https://disk.yandex.ru/d/ejV8PBkhDJ5YJQ</t>
  </si>
  <si>
    <t>ВВБ-3180-118</t>
  </si>
  <si>
    <t>00377</t>
  </si>
  <si>
    <t xml:space="preserve"> п Зюкайка ул Пугачева 31</t>
  </si>
  <si>
    <t>Заказчик: Вронских Алексей Александрович
Сопровождающий на объекте: Шестакова Елена Александровна +7-980-031-2437</t>
  </si>
  <si>
    <t>требуется  смонтировать  1  розетку  СКС  в  помещение  ВСП,  на  потолочное  пространство  для  подключения точек доступа wi-fi.</t>
  </si>
  <si>
    <t>https://disk.yandex.ru/d/-zF98qhReMlYnQ</t>
  </si>
  <si>
    <t>ЦЧБ-8383-50</t>
  </si>
  <si>
    <t xml:space="preserve"> г. Курск, ул. Ленина, 67, 2 этаж, каб. 226</t>
  </si>
  <si>
    <t>Заказчик: СМ Сергей Анатольевич +7-915-519-9580
Сопровождающий на объекте: СБС Ярослав Александрович +7-951-313-2441</t>
  </si>
  <si>
    <t>Создать порты СКС для организации 9 РМ</t>
  </si>
  <si>
    <t>https://disk.yandex.ru/d/YRoyPxmgbrRgrw</t>
  </si>
  <si>
    <t xml:space="preserve"> Курган 50005636522 от 26.03.2026</t>
  </si>
  <si>
    <t xml:space="preserve"> УБ-6522-06 </t>
  </si>
  <si>
    <t>г  Курган  пр-кт  Машиностроителей  2а  1-ый  этаж  Клиентский  зал по обслуживанию ФЛ/ЮЛ - б/н</t>
  </si>
  <si>
    <t>Заказчик: +7 (919) 572-87-70
Сопровождающий на объекте: +7 (919) 572-87-70</t>
  </si>
  <si>
    <t>Создать порты СКС. Требуется установить 4 порта для новых 2х рабочих мест</t>
  </si>
  <si>
    <t>https://disk.yandex.ru/d/7ypqobc97GzY_g</t>
  </si>
  <si>
    <t xml:space="preserve">СИБ-6347-28 </t>
  </si>
  <si>
    <t xml:space="preserve">  г  Барнаул  тракт  Павловский  297  1-ый  этаж  Клиентский  зал  по обслуживанию ФЛ/ЮЛ -1</t>
  </si>
  <si>
    <t>Заказчик: Веревкин Валерий Юрьевич +7-913-249-8814
Сопровождающий на объекте: Головенкина Наталья Григорьевна +7 (913) 264-49-14</t>
  </si>
  <si>
    <t>Создать порты СКС. Организация кассовой работы</t>
  </si>
  <si>
    <t>https://disk.yandex.ru/d/770HpeyKZzhrmg</t>
  </si>
  <si>
    <t xml:space="preserve"> УБ-0283-75</t>
  </si>
  <si>
    <t>г Курган ул Гоголя 103/3,1-ый этаж, Касса - 7</t>
  </si>
  <si>
    <t>Заказчик: Герасименко Андрей Сергеевич +7-912-836-5017, +7 (919) 572-87-70
Сопровождающий на объекте: Пронькина Светлана Николаевна +7-909-146-3753</t>
  </si>
  <si>
    <t>Требуется установить 3 порта СКС, во вновь организовывающей кассе</t>
  </si>
  <si>
    <t>https://disk.yandex.ru/d/WJqSTkRFpLRwPw</t>
  </si>
  <si>
    <t xml:space="preserve"> УБ-0283-74</t>
  </si>
  <si>
    <t>Курган ул Куйбышева 108</t>
  </si>
  <si>
    <t>Заказчик: Герасименко Андрей Сергеевич +7-912-836-5017, +7 (919) 572-87-70
Сопровождающий на объекте: Зайцева Ольга Анатольевна +7-912-575-6169</t>
  </si>
  <si>
    <t>Установить порты 10 шт.</t>
  </si>
  <si>
    <t>https://disk.yandex.ru/d/9EXXDuby9oD0aA</t>
  </si>
  <si>
    <t xml:space="preserve"> СИБ-6506-03</t>
  </si>
  <si>
    <t xml:space="preserve">УБ-0283-77 </t>
  </si>
  <si>
    <t>г  Курган  ул  Гоголя  98  Этаж:  1-ый  этаж  Помещение:  Кабинет -1.115</t>
  </si>
  <si>
    <t>Заказчик: Егоркин Иван Сергеевич +7 (912) 831-65-40
Сопровождающий на объекте: Сержанов Виталий Викторович, +7(982)610-10-54 СБС</t>
  </si>
  <si>
    <t>Перемещение/Восстановление ранее используемых портов в пределах помещения (порт): 45 шт.</t>
  </si>
  <si>
    <t>необходимо перенести порты СКС относящиеся к административному зданию ГОСБ (в соответствии с прилагаемой планировкой) в существующую кроссовую. Необходимо перенести не менее 45 портов СКС</t>
  </si>
  <si>
    <t>https://disk.yandex.ru/d/R8x81VoXz2MyYg</t>
  </si>
  <si>
    <t xml:space="preserve">ВВБ-3180-120 </t>
  </si>
  <si>
    <t xml:space="preserve"> с Гамово ул 50 лет Октября 5 1-ый этаж Операционный зал -1</t>
  </si>
  <si>
    <t>Заказчик: Вронских Алексей Александрович
Сопровождающий на объекте: Ясавыева Зарина Николаевна +7-919-704-0619</t>
  </si>
  <si>
    <t>Создать порты СКС. Требуется смонтировать 2 розетки СКС в помещение ВСП, на потолочное пространство для подключения точек доступа wi-fi. Местоположение обозначено на плане желтыми кружками</t>
  </si>
  <si>
    <t>https://disk.yandex.ru/d/dKUKL_yzTbWcBg</t>
  </si>
  <si>
    <t>СЗБ-6571-35</t>
  </si>
  <si>
    <t xml:space="preserve"> г  Санкт-Петербург  ул  Красного  Текстильщика  10_12литер 1-ый этаж Клиентский зал по обслуживанию ФЛ/ЮЛ -1</t>
  </si>
  <si>
    <t>Заказчик: Герасимова Елена Владимировна +7-921-960-9800 +7 (911) 039-25-63 сервисмен
Сопровождающий на объекте: Крюкова Наталья Вячеславовна, +7(981)153-15-48 СБС</t>
  </si>
  <si>
    <t>Провести  работы  по  монтажу  розеток  СКС  переговорной  и  переговорной  рук  для  подключения  новой техники</t>
  </si>
  <si>
    <t>https://disk.yandex.ru/d/270jP-vEajR0CQ</t>
  </si>
  <si>
    <t>СЗБ-6571-08</t>
  </si>
  <si>
    <t>г Санкт-Петербург ул Красного
Текстильщика 2литерА Подвал корпус А Помещение хранения ТМЦ (ПВХ) - 631</t>
  </si>
  <si>
    <t>Заказчик: Ветчинин Дмитрий Сергеевич (8-981-830-9050)
Сопровождающий на объекте: Ветчинин Дмитрий Сергеевич (8-981-830-9050)</t>
  </si>
  <si>
    <t>Создать порты СКС. 2 порта СКС для Wi-Fi точек доступа на потолке, в подвале, помещения 631 и 594. Контакт Ветчинин Дмитрий Сергеевич (8-981-830-9050).</t>
  </si>
  <si>
    <t>https://disk.yandex.ru/d/yqnv2-9b8GkcKw</t>
  </si>
  <si>
    <t>УБ-6434-01</t>
  </si>
  <si>
    <t>Н. Уренгой, Салехард 50005636434 от 26.03.2026</t>
  </si>
  <si>
    <t>г  Салехард  ул  Республики  41  1-ый  этаж  Служебное  помещение  - 12</t>
  </si>
  <si>
    <t>Заказчик: Кононенко Сергей Валерьевич, +7(982)770-06-58
Сопровождающий на объекте: Кононенко Сергей Валерьевич, +7(982)770-06-58</t>
  </si>
  <si>
    <t>Создать порты СКС. 1 порт СКС на потолке для Wi-Fi. Для точки доступа 3. Предыдущая заявка
на СКС SD0267816391. SRT0000009377 Проведено обследование,СКС не обнаружен, подключить ТД
не представляется возможнымНет СКС, необходим монтаж TrNo Проведено обследование,СКС не
обнаружена, подключить ТД не представляется возможным, необходимо смонтировать сеть Исполнитель: Группа АРМ Салехард, Кононенко Сергей Валерьевич, +7(982)770-06-58</t>
  </si>
  <si>
    <t>https://disk.yandex.ru/d/pTqib_-r4-CiBA</t>
  </si>
  <si>
    <t xml:space="preserve">СЗБ-8344-28 </t>
  </si>
  <si>
    <t>01483</t>
  </si>
  <si>
    <t xml:space="preserve"> п Юбилейный ул Сосновая 3 1-ый этаж Клиентский зал по
обслуживанию ФЛ/ЮЛ -1</t>
  </si>
  <si>
    <t>Заказчик: Александров Данила Евгеньевич+7 (927) 725-56-65
Сопровождающий на объекте: Гусева Татьяна Сергеевна +7-921-699-3053</t>
  </si>
  <si>
    <t>Создать порты СКС. Прошу выполнить монтаж портов СКС для подключения 2 ТД (отмечены желтым)</t>
  </si>
  <si>
    <t>https://disk.yandex.ru/d/6zFMub3LSGKiGQ</t>
  </si>
  <si>
    <t>СЗБ-8371-36</t>
  </si>
  <si>
    <t>г  Сортавала  наб  Ладожской  Флотилии  11-ый  этаж  Клиентский зал по обслуживанию ФЛ/ЮЛ - -</t>
  </si>
  <si>
    <t>https://disk.yandex.ru/d/yzAUh_uM9R45vA</t>
  </si>
  <si>
    <t>УБ-6522-08</t>
  </si>
  <si>
    <t xml:space="preserve"> г  Курган  ул  Гоголя  98  1-ый  этаж  Кабинет -1.115</t>
  </si>
  <si>
    <t>Создать порты СКС. Порты для подключения точек доступа WiFi. Согласно вложенному pdf файлу в к. 40, 44, 115, 113, 109. Или по картинке точки 8, 9, 25, 26, 27. Прямо рядом с текущими, под потолком. В
связи с начинающимся с 24.04.2026 переформатом ВСП 8599/83, расположенному внутри кампуса (правее на плане), кроссовые соединения, идущие к текущим точкам WiFi, будут обрезаны в ходе проведения работ. Для сохранения работоспособности WiFi необходимо проложить новые трассы, идущие в кроссовую в к. 
1.131.</t>
  </si>
  <si>
    <t>https://disk.yandex.ru/d/qSu-80DWCL0DOg</t>
  </si>
  <si>
    <t>УБ-0283-78</t>
  </si>
  <si>
    <t>г Курган ул Куйбышева 72/3 Этаж: 1-ый этаж Помещение:
Клиентский зал по обслуживанию ФЛ/ЮЛ - 1</t>
  </si>
  <si>
    <t>Заказчик: Герасименко Андрей Сергеевич +7-912-836-5017
Сопровождающий на объекте: Шелепова Екатерина Сергеевна +7-982-807-7400 РО</t>
  </si>
  <si>
    <t>Установить 2 порта для нового РМ (на схеме выделено)</t>
  </si>
  <si>
    <t>https://disk.yandex.ru/d/rzr0clrABXqmSg</t>
  </si>
  <si>
    <t>СИБ-6448-04</t>
  </si>
  <si>
    <t xml:space="preserve"> с Турочак ул Советская 2 1-ый этаж Клиентский зал по
обслуживанию ФЛ/ЮЛ -1</t>
  </si>
  <si>
    <t>провести обследование для монтажа СКС. #АндромедаВ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[Семенченко Максим Александрович] Телефон[+7-903-910-0086]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</si>
  <si>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https://disk.yandex.ru/d/O_n-smEYH-YJng</t>
  </si>
  <si>
    <t>УБ-0283-79</t>
  </si>
  <si>
    <t>г Курган ул Коли Мяготина 61/2 1-ый этаж Клиентский зал по
обслуживанию ФЛ/ЮЛ -1</t>
  </si>
  <si>
    <t>Заказчик: Герасименко Андрей Сергеевич +7-912-836-5017, +7 (919) 572-87-70
Сопровождающий на объекте: Бессмертных Ираида Андреевна +7-905-850-4790</t>
  </si>
  <si>
    <t>Создать  порты  СКС.  Требуется  организовать  2  порта  для  Іого  рабочего  места  (красным  цветом  выделено)</t>
  </si>
  <si>
    <t>https://disk.yandex.ru/d/XLWKYFGq9BHwng</t>
  </si>
  <si>
    <t>ВВБ-3180-121</t>
  </si>
  <si>
    <t>00317</t>
  </si>
  <si>
    <t xml:space="preserve"> п Ферма ул Некрасова 22 1-ый этаж Операционный зал -1</t>
  </si>
  <si>
    <t>Заказчик: Вронских Алексей Александрович
Сопровождающий на объекте: Голубева Юлия Юрьевна +7-902-808-1305</t>
  </si>
  <si>
    <t>https://disk.yandex.ru/d/NB7DsXdO3GeTog</t>
  </si>
  <si>
    <t>СИБ-3358-155</t>
  </si>
  <si>
    <t>https://disk.yandex.ru/d/ZSQzknNWUJjoLg</t>
  </si>
  <si>
    <t xml:space="preserve">СИБ-6347-51 </t>
  </si>
  <si>
    <t xml:space="preserve"> г  Барнаул  пр-кт  Комсомольский  106А  6-ой этаж Open space -1,4</t>
  </si>
  <si>
    <t>Заказчик: Левитин Борис Владимирович +7 (903) 912-76-64
Сопровождающий на объекте: Кулагин Вячеслав Александрович, +7(983)387-73-62</t>
  </si>
  <si>
    <t>Создать порты СКС. Подключение стойки для мониторинга</t>
  </si>
  <si>
    <t>https://disk.yandex.ru/d/K2G32EaXAHlp3Q</t>
  </si>
  <si>
    <t xml:space="preserve">СРБ-6376-16 </t>
  </si>
  <si>
    <t xml:space="preserve"> "Смоленский"  по  адресу  г  Смоленск  ш  Рославльское  5  Этаж:  1-ый этаж Помещение: Комната дежурного инкассатора - 1/39</t>
  </si>
  <si>
    <t>Заказчик: Глебов Виктор Анатольевич +7 (919) 043-19-91
Сопровождающий на объекте: Тарасов Павел Васильевич, +7(910)111-83-80 СБС</t>
  </si>
  <si>
    <t>Создать порты СКС. Предварительно необходимо связаться с заказчиком</t>
  </si>
  <si>
    <t>https://disk.yandex.ru/d/mT7h5co0jwgiPQ</t>
  </si>
  <si>
    <t>СЗБ-6571-72</t>
  </si>
  <si>
    <t>01777</t>
  </si>
  <si>
    <t>г  Санкт-Петербург  пр-кт  КИМа  4литерБ  Этаж:  1-ый  этаж Помещение: Зона ЦПО (центр персонального обслуживания) - 2</t>
  </si>
  <si>
    <t>Заказчик: Халилов Денис Александрович +7-911-739-2649
Сопровождающий на объекте: Афанасьева Елена Игоревна +7-911-750-3711</t>
  </si>
  <si>
    <t>Создать порты СКС. Установка доп РАТМ</t>
  </si>
  <si>
    <t>https://disk.yandex.ru/d/TOBbqnibHsll1A</t>
  </si>
  <si>
    <t>ЦЧБ-8411-27</t>
  </si>
  <si>
    <t>г. Луганск, ул. Газеты Луганской Правды, 130В, 3 этаж, Open space - 03.001</t>
  </si>
  <si>
    <t>Заказчик: СМ Александр Александрович +7-959-114-5855
Сопровождающий на объекте: СБС Дмитрий Владимирович +7-980-241-3851</t>
  </si>
  <si>
    <t>Создать порты СКС. нужно дооснастить 10 рабочих мест, по 2 порта интернет розетки</t>
  </si>
  <si>
    <t>https://disk.yandex.ru/d/l1kLz5xRqFfQnA</t>
  </si>
  <si>
    <t>Заказчик: Анваров Сергей Разыкович +7 (912) 571-85-00
Сопровождающий на объекте: +7 (912) 571-85-00</t>
  </si>
  <si>
    <t>УБ-7461-59</t>
  </si>
  <si>
    <t>00085</t>
  </si>
  <si>
    <t xml:space="preserve"> г Салехард ул Республики 41 1-ый этаж Гараж - 17</t>
  </si>
  <si>
    <t>Заказчик: Букреев Василий Васильевич +7-926-025-8309
Сопровождающий на объекте: Кононенко Сергей Валерьевич, +7(982)770-06-58.</t>
  </si>
  <si>
    <t>Создать порты СКС. 1 порт СКС на потолке для Wi-Fi. Для точки доступа 2. Контакт Кононенко Сергей Валерьевич, +7(982)770-06-58. #ЭПЛ2026</t>
  </si>
  <si>
    <t>https://disk.yandex.ru/d/4lOxKjDMR3REdA</t>
  </si>
  <si>
    <t xml:space="preserve">Тула 50005636562 от 26.03.2026 </t>
  </si>
  <si>
    <t xml:space="preserve"> СРБ-6562-10</t>
  </si>
  <si>
    <t xml:space="preserve"> Кассово-инкасаторский  центр  г  Донской  мкр  Центральный  ул Калинина 21 2-ой этаж Учебная аудитория -15</t>
  </si>
  <si>
    <t>Заказчик: Клюкин Дмитрий Юрьевич +7-920-789-8557
Сопровождающий на объекте: Клюкин Дмитрий Юрьевич +7-920-789-8557</t>
  </si>
  <si>
    <t>Создать порты СКС. &amp;ЭПЛ2026 Требуется организовать порт СКС для точек АР07 и АР08. Контактное лицо: Клюкин Дмитрий Юрьевич +7-920-789-8557 Организация WiFi под комплексы Телемеханика и Телемедицина</t>
  </si>
  <si>
    <t>https://disk.yandex.ru/d/oUFDHhODboW-4w</t>
  </si>
  <si>
    <t>СЗБ-6571-79</t>
  </si>
  <si>
    <t>г Санкт-Петербург ул Севастьянова 7 4-ый этаж Кабинет - 402</t>
  </si>
  <si>
    <t>Заказчик: Тимофеев Павел Андреевич +7 (902) 474-55-69
Сопровождающий на объекте: Туркин Максим Михайлович, +7(981)051-32-34 СБС</t>
  </si>
  <si>
    <t xml:space="preserve">Создать  порты  СКС.  требуется  организовать  розетки  СКС  для  подключения  МФУ  напротив  кабинета  402 </t>
  </si>
  <si>
    <t>https://disk.yandex.ru/d/asZCG1zpl2p3gg</t>
  </si>
  <si>
    <t xml:space="preserve"> УБ-6522-10</t>
  </si>
  <si>
    <t>г Курган ул Куйбышева 72/3</t>
  </si>
  <si>
    <t>Заказчик: Герасименко Андрей Сергеевич +7-912-836-5017
Сопровождающий на объекте: Шелепова Екатерина Сергеевна +7-982-807-7400</t>
  </si>
  <si>
    <t xml:space="preserve">Требуется  протянуть  порт(ы)  для  подключения  камеры  видеонаблюдения,  оставить  за  потолком  кабель. </t>
  </si>
  <si>
    <t>https://disk.yandex.ru/d/_yodgAJot0ZaUw</t>
  </si>
  <si>
    <t xml:space="preserve"> УБ-6522-11</t>
  </si>
  <si>
    <t>00036</t>
  </si>
  <si>
    <t xml:space="preserve"> г Курган ул Куйбышева 108</t>
  </si>
  <si>
    <t>Заказчик: Герасименко Андрей Сергеевич+7-912-836-5017
Сопровождающий на объекте: Зайцева Ольга Анатольевна+7-912-575-6169</t>
  </si>
  <si>
    <t>Требуется  протянуть  6  порт  для  подключения  камеры  видеонаблюдения,  за  потолком.  В  соответствии  со схемой</t>
  </si>
  <si>
    <t>https://disk.yandex.ru/d/_WcEaS02CQnRpQ</t>
  </si>
  <si>
    <t>ВВБ-3180-104</t>
  </si>
  <si>
    <t xml:space="preserve"> г  Пермь  ш  Космонавтов  349  Цокольный этаж Электрощитовая - 001</t>
  </si>
  <si>
    <t>Заказчик: Попов Александр Николаевич (1603652) +7 (922) 358-71-02
Сопровождающий на объекте: СБС</t>
  </si>
  <si>
    <t>В рамках проекта «Андромеда» необходим монтаж 2-х портов СКС в помещении электрощитовой
для подключения комплекта АС Андромеда (Id контроллера: WB7-A44MUG36 и DDG-AHUGNXAS):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Попов
Александр Николаевич Телефон +7-922-358-7102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</si>
  <si>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https://disk.yandex.ru/d/hxk3dctgxZOjtA</t>
  </si>
  <si>
    <t xml:space="preserve"> УБ-6522-12</t>
  </si>
  <si>
    <t xml:space="preserve"> г Курган пр-кт Машиностроителей 2а</t>
  </si>
  <si>
    <t>Заказчик: Герасименко Андрей Сергеевич+7-912-836-5017
Сопровождающий на объекте: Лазарева Ирина Анатольевна+7-919-571-0260</t>
  </si>
  <si>
    <t>Требуется  протянуть  2  порт  для  подключения  камеры  видеонаблюдения,  установить  за  потолком.  В соответствии со схемой</t>
  </si>
  <si>
    <t>https://disk.yandex.ru/d/i49bf9zoSMIZkg</t>
  </si>
  <si>
    <t>Тюмень 50005627782 от 16.03.2026</t>
  </si>
  <si>
    <t xml:space="preserve"> УБ-7782-15 </t>
  </si>
  <si>
    <t>г. Тюмень, ул. Рижская, 61, 4 этаж, Комната приема пищи - 407</t>
  </si>
  <si>
    <t>Заказчик: Александр Олегович +7-922-396-1156
Сопровождающий на объекте: СБС Вадим Амирович +7-982-919-5587</t>
  </si>
  <si>
    <t>Создать порты СКС. Требуется СКС для подключения неттопа</t>
  </si>
  <si>
    <t>https://disk.yandex.ru/d/KE3jNW4KKZUUcA</t>
  </si>
  <si>
    <t>СИБ-6546-74</t>
  </si>
  <si>
    <t>г Красноярск ул 9 Мая 24 2-ой этаж Клиентский зал по
обслуживанию ФЛ/ЮЛ - 23.3</t>
  </si>
  <si>
    <t>Заказчик: Дудукин Артем Вячеславович +7 (983) 149-98-19 сервисмен
Сопровождающий на объекте: Якушевская Елена Станиславовна +7-913-565-8240 РО</t>
  </si>
  <si>
    <t>Создать порты СКС. Подключить рабочие места к скс</t>
  </si>
  <si>
    <t>https://disk.yandex.ru/d/L0vVFF7swR8okA</t>
  </si>
  <si>
    <t xml:space="preserve"> СИБ-6546-77</t>
  </si>
  <si>
    <t>г Красноярск ул 60 лет Октября 45 1-ый этаж Клиентский зал по обслуживанию ФЛ/ЮЛ -1</t>
  </si>
  <si>
    <t>Заказчик: Погрошев Александр Сергеевич +7 (983) 503-70-77
Сопровождающий на объекте: Курносова Ольга Сергеевна +7-902-952-3044 ЗРО</t>
  </si>
  <si>
    <t xml:space="preserve">Создать порты СКС. Добрый день! Прошу добавить розетку с СКС портами в количестве 2 шт на стене. </t>
  </si>
  <si>
    <t>https://disk.yandex.ru/d/mAwTrdcyR5bAag</t>
  </si>
  <si>
    <t xml:space="preserve">СИБ-6534-40 </t>
  </si>
  <si>
    <t>г. Новокузнецк, ул. Тольятти, 27, 2 этаж, Каб. 205, РМ 205.19</t>
  </si>
  <si>
    <t>Заказчик: СМ Екатерина Владимировна +7-909-514-4159
Сопровождающий на объекте: СБС Михаил Алексеевич +7-913-300-0687</t>
  </si>
  <si>
    <t>Отремонтировать порт СКС на РМ 205.19 в каб. 205</t>
  </si>
  <si>
    <t>https://disk.yandex.ru/d/jP8Q8Vv982mI8A</t>
  </si>
  <si>
    <t>СРБ-6449-06</t>
  </si>
  <si>
    <t>00144</t>
  </si>
  <si>
    <t>Заказчик: Ситников Роман Сергеевич +7-909-260-0776
Сопровождающий на объекте: Ракишев Алпамыс +7-937-127-8007</t>
  </si>
  <si>
    <t>Требуется организовать порт СКС для точки АР05.</t>
  </si>
  <si>
    <t>https://disk.yandex.ru/d/rGVZ72niSTHp8w</t>
  </si>
  <si>
    <t>СРБ-6449-07</t>
  </si>
  <si>
    <t xml:space="preserve"> г Калуга ул Кирова 21А, КИЦ</t>
  </si>
  <si>
    <t>Заказчик: Платонов Андрей Васильевич +7-910-526-7907
Сопровождающий на объекте: Богданов Сергей Васильевич, +7(910)865-43-19</t>
  </si>
  <si>
    <t>Необходим монтаж 9 портов СКС, согласно схеме.</t>
  </si>
  <si>
    <t>https://disk.yandex.ru/d/ohKLTIkbTZkGmQ</t>
  </si>
  <si>
    <t xml:space="preserve"> ДВБ-3128-11</t>
  </si>
  <si>
    <t>г Анадырь ул Отке 17 1-ый этаж Серверная - кабинет № 6</t>
  </si>
  <si>
    <t>Заказчик: +7(914)852-62-62
Сопровождающий на объекте: Горбик Александр Александрович, +7(964)480-69-66</t>
  </si>
  <si>
    <t>https://disk.yandex.ru/d/nqfNereHubtHkw</t>
  </si>
  <si>
    <t xml:space="preserve">готово </t>
  </si>
  <si>
    <t xml:space="preserve">СИБ-6546-35 </t>
  </si>
  <si>
    <t>00514</t>
  </si>
  <si>
    <t xml:space="preserve"> с  Сухобузимское  ул  Комсомольская  ЗЗА  1-ый  этаж  Клиентский зал по обслуживанию ФЛ/ЮЛ - 1</t>
  </si>
  <si>
    <t>Заказчик: Кондратьев Евгений Анатольевич +7 (913) 534-01-16
Сопровождающий на объекте: Валуев Алексей Сергеевич, +7(983)140-75-43/ Секацкая Любовь
Александровна+7-923-344-0889</t>
  </si>
  <si>
    <t>#ТСО #Ѳбеспечить_к_01.05.2026 #Количество_портов: 3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t>
  </si>
  <si>
    <t>https://disk.yandex.ru/d/Tb8aMEgq4VVv1g</t>
  </si>
  <si>
    <t xml:space="preserve">СЗБ-6571-113 </t>
  </si>
  <si>
    <t>г  Санкт-Петербург  пр-кт  Большевиков  27литерА  1-ый  этаж
Кабинет - 2</t>
  </si>
  <si>
    <t>Заказчик: Сергиенко Елена Александровна +7-952-244-1265
Сопровождающий на объекте: Сергиенко Елена Александровна +7-952-244-1265</t>
  </si>
  <si>
    <t>Создать порты СКС. 1 порт СКС для Wi-Fi на потолке. Для точки доступа 5.</t>
  </si>
  <si>
    <t>https://disk.yandex.ru/d/xztWPhQm_KSn6w</t>
  </si>
  <si>
    <t xml:space="preserve">ВВБ-3180-57 </t>
  </si>
  <si>
    <t>п Майкор ул Ленина 118 1-ый этаж Операционный зал - 1</t>
  </si>
  <si>
    <t>Заказчик: Аникина Светлана Владимировна (815565) +7 (951) 953-83-39
Сопровождающий на объекте: Аникина Светлана Владимировна (815565) +7 (951) 953-83-39</t>
  </si>
  <si>
    <t>https://disk.yandex.ru/d/q9N6kiVA48Q__Q</t>
  </si>
  <si>
    <t xml:space="preserve">ЦЧБ-8411-28 </t>
  </si>
  <si>
    <t>г  Луганск  ул  Газеты  Луганской  Правды 130В 3-ий этаж Open space - 03.001</t>
  </si>
  <si>
    <t>Создать порты СКС. нужно дооснастить рабочее место еще 2 порта интернет</t>
  </si>
  <si>
    <t>https://disk.yandex.ru/d/lAjp0FAsQJSkXw</t>
  </si>
  <si>
    <t>ЮЗБ-8372-21</t>
  </si>
  <si>
    <t>г  Элиста  ул  В.ИЛенина  305  Цокольный  этаж  Помещение КИЦ -16</t>
  </si>
  <si>
    <t>Заказчик: Крестинова Галина Юрьевна+7 (905) 484-03-39
Сопровождающий  на  объекте:  Сарылов  Бадма  Владимирович,  +7(917)686-00-08/  Юзиков  Дмитрий
Владимирович +7-988-585-3066</t>
  </si>
  <si>
    <t xml:space="preserve">Необходимо  в  ДО №8579/022 проложить СКС к 3 приборам охраны Stemax для их подключения на ПКС. </t>
  </si>
  <si>
    <t>https://disk.yandex.ru/d/X0khpo1kenv2ZQ</t>
  </si>
  <si>
    <t>СИБ-6347-11</t>
  </si>
  <si>
    <t>00736</t>
  </si>
  <si>
    <t xml:space="preserve"> г Новоалтайск ул 8 микрорайон 1/2</t>
  </si>
  <si>
    <t>Заказчик: Константинов Сергей Александрович+7-903-949-9102
Сопровождающий на объекте: Гаврилюк Виктор Юрьевич, +7(983)350-08-37/ Ходченко Анна
Викторовна+7-913-267-9803</t>
  </si>
  <si>
    <t>#ТСО #Обеспечить_к_(01.05.2026), #Количество_портов: (5). Розетки СКС 1,2,3,4 для подключения ПКП ОПС УС монтируются за фальшпотолком ЗСО, затем патч-корд протянуть в ЗСО, вывести снизу-сзади УС, оставить запас кабеля в 3 метра. Розетку СКС 5 для подключения ПКП ОПС АВТОЗСО монтируются за
фальшпотолком склада. Места расположения и общее количество розеток обозначены на планировке, в
приложенном файле. /ВСП №8644/0736 Зона 24 и помещение склада/ВСП №8644/0736 Зона 24 и помещение склада</t>
  </si>
  <si>
    <t>https://disk.yandex.ru/d/SCa8egnsw-jS_g</t>
  </si>
  <si>
    <t>УБ-6522-14</t>
  </si>
  <si>
    <t>00132</t>
  </si>
  <si>
    <t>Заказчик: Вронских Алексей Александрович 8 (800) 707-00-70 (доб.55752433)
Сопровождающий на объекте: Казанцева Анна Викторовна +7-909-178-5528</t>
  </si>
  <si>
    <t>Требуется  созлание  1  СКС  порта  для  ТД  WIFI.  Местоположение  обозначено  на  плане  желтым  кружком  с цифрой 5.</t>
  </si>
  <si>
    <t>https://disk.yandex.ru/d/7CjIoCCRU_1I3g</t>
  </si>
  <si>
    <t xml:space="preserve">СИБ-6534-26 </t>
  </si>
  <si>
    <t>Заказчик: Кривощеков Игорь Сергеевич+7 (996) 415-95-40
Сопровождающий  на  объекте:  Ветрова  Любовь  Александровна,  +7(983)217-10-84/  Потапов  Никита Валерьевич+7-912-889-9199</t>
  </si>
  <si>
    <t>Прошу провести линии СКС от телекоммуникационной помещение №17 (1 этаж) до помещение № 10 (подвал). В помещении телекоммуникационной линии СКС подключить в патч-панель. В помещении №10 розетку установить на потолок напротив с выхода из Лифтов . #ТСО, #0беспечить_к_(12.05.2026), #Количество_портов: 1 (один).</t>
  </si>
  <si>
    <t>https://disk.yandex.ru/d/0ujLDZElzJbPDA</t>
  </si>
  <si>
    <t>СИБ-6534-27</t>
  </si>
  <si>
    <t>СИБ-6534-24</t>
  </si>
  <si>
    <t>г  Кемерово  пр-кт  Молодежный  9  1-ый  этаж  Места  хранения кассет УС - 01/56</t>
  </si>
  <si>
    <t>Заказчик: Кривощеков Игорь Сергеевич +7 (996) 415-95-40
Сопровождающий на объекте: Кокорин Игорь Юрьевич, +7(913)403-63-84/ Михайлова Татьяна
Владимировна+7-951-602-0444</t>
  </si>
  <si>
    <t>Прошу провести 2 линии СКС от телекоммуникационной помещение (1 этаж) до помещение хранения
порожних кассет (1 этаж-бывший кабинет бухгалтерии). В помещении телекоммуникационной линии СКС подключить в патч-панель. В помещении хранения порожних кассет розетки установить за фальш-потолок
. #ТСО, #Ѳбеспечить_к_(12.05.2026), #Количество_портов: 2 (два)</t>
  </si>
  <si>
    <t>https://disk.yandex.ru/d/eml4HF8k8hBC7Q</t>
  </si>
  <si>
    <t>Прошу провести линии СКС от телекоммуникационной помещение №3 (6 этаж) до помещение № 1 (6 этаж). В помещении телекоммуникационной линии СКС подключить в патч-панель. В помещении №1 розетки установить за фальш-потолком рядом с выходом на балкон . #ТСО, #0беспечить_к_(12.05.2026), #Количество_портов: 1 (один).</t>
  </si>
  <si>
    <t>https://disk.yandex.ru/d/StA4QnmdrkrhSw</t>
  </si>
  <si>
    <t>СИБ-6347-06</t>
  </si>
  <si>
    <t>00154</t>
  </si>
  <si>
    <t xml:space="preserve"> г Барнаул ул Попова 73</t>
  </si>
  <si>
    <t>Заказчик: Ставский Игорь Анатольевич +7-923-647-5227
Сопровождающий на объекте: Роенко Владислав Геннадьевич, +7(983)387-73-55/Сопова Евгения
Юрьевна+7-905-985-9670</t>
  </si>
  <si>
    <t>Требуется организовать 6 шт. розеток СКС для подключения приборов охранной сигнализации к ЛВС банка. Примечания ТСО: Сигнализация: 4  порта - ППК Верх  УС 60089563,  60089574,  60154327,60304537.  1  порт - ППК Генератор тумана - запотолок над УС в ЗСО. 1 порт - ППК Автозакрытие ЗСО размещение - запотолок вход в Клиентский зал. #ТСО #Ѳбеспечить_к_01.05.2026 #Количество_портов: 6</t>
  </si>
  <si>
    <t>https://disk.yandex.ru/d/Yw4pPYh7XV1NIQ</t>
  </si>
  <si>
    <t xml:space="preserve"> СИБ-6546-26</t>
  </si>
  <si>
    <t>00601</t>
  </si>
  <si>
    <t>Гараж г Шарыпово мкр 2-й 13/1 1-ый этаж Гараж - 1</t>
  </si>
  <si>
    <t>Заказчик: Кондратьев Евгений Анатольевич +7 (913) 534-01-16
Сопровождающий на объекте: Кледев Егор Евгеньевич, +7(983)140-51-59/ Полевая Мария Александровна+7-962-070-6246</t>
  </si>
  <si>
    <t>#ТСО #Обеспечить_к_01.05.2026 #Количество_портов: 1</t>
  </si>
  <si>
    <t>https://disk.yandex.ru/d/oq7OyQDH-DVWrw</t>
  </si>
  <si>
    <t xml:space="preserve"> СИБ-6546-27</t>
  </si>
  <si>
    <t xml:space="preserve"> СИБ-6546-31</t>
  </si>
  <si>
    <t>00313</t>
  </si>
  <si>
    <t xml:space="preserve"> с  Ермаковское  ул Ленина  87  1-ый  этаж Клиентский  зал по
обслуживанию ФЛ/ЮЛ - 1</t>
  </si>
  <si>
    <t>Заказчик: Кондратьев Евгений Анатольевич +7 (913) 534-01-16
Сопровождающий на объекте: Голышев Алексей Андреевич, +7(913)510-61-37/ Орловская Евгения
Михайловна+7-967-613-2290</t>
  </si>
  <si>
    <t>#ТСО #Обеспечить_к_01.05.2026 #Количество_портов: 5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 порт 3 - розетку установить за фалыпь-потолком ЗСО, затем патч-корд протянуть в ЗСО, вывести снизу-сзади УС, оставить запас кабеля в 4 м.</t>
  </si>
  <si>
    <t>https://disk.yandex.ru/d/6WE0jkbCOig_Dg</t>
  </si>
  <si>
    <t xml:space="preserve"> СИБ-6546-32</t>
  </si>
  <si>
    <t xml:space="preserve"> СИБ-6546-16</t>
  </si>
  <si>
    <t>00635</t>
  </si>
  <si>
    <t>с Новоселове ул Юшкова 1 1-ый этаж Клиентский зал по
обслуживанию ФЛ/ЮЛ - 1</t>
  </si>
  <si>
    <t>Заказчик: Кондратьев Евгений Анатольевич +7 (913) 534-01-16
Сопровождающий на объекте: Кледев Егор Евгеньевич, +7(983)140-51-59/ Е[ыгвинцева Евгения
Геннадьевна+7-902-962-1643</t>
  </si>
  <si>
    <t>#ТСО  #Обеспечить_к_01.05.2026  #Количество_портов:  3  порт  1  -  розетку  установить  за  фалыпь-потолком ЗСО, затем патч-корд протянуть в ЗСО, вывести снизу-сзади УС, оставить запас кабеля в 4 м.</t>
  </si>
  <si>
    <t>https://disk.yandex.ru/d/2_FN3Z1xGrXGTQ</t>
  </si>
  <si>
    <t>00430</t>
  </si>
  <si>
    <t>пгт Нижняя Пойма ул Кирова 18 1-ый этаж Клиентский зал по обслуживанию ФЛ/ЮЛ -1</t>
  </si>
  <si>
    <t>Заказчик: Кондратьев Евгений Анатольевич +7 (913) 534-01-16
Сопровождающий  на  объекте:  Шевченко  Иван  Владимирович,  +7(913)510-00-52/  Тюкаева  Екатерина Викторовна+7-908-656-9874</t>
  </si>
  <si>
    <t>#ТСО #0беспечить_к_01.05.2026 #Количество_портов: 4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t>
  </si>
  <si>
    <t>https://disk.yandex.ru/d/0vHmbw49iwjOvw</t>
  </si>
  <si>
    <t xml:space="preserve"> СИБ-6546-33</t>
  </si>
  <si>
    <t>09.04.20226</t>
  </si>
  <si>
    <t>00324</t>
  </si>
  <si>
    <t>с Краснотуранск ул Карла Маркса 24</t>
  </si>
  <si>
    <t>Заказчик: Кондратьев Евгений Анатольевич +7 (913) 534-01-16
Сопровождающий  на  объекте:  Ивлев  Евгений  Александрович,  +7(983)057-51-66/  Маленкова  Елена
Викторовна+7-909-525-4990</t>
  </si>
  <si>
    <t>#ТСО #Обеспечить_к_01.05.2026  #Количество_портов: 2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t>
  </si>
  <si>
    <t>https://disk.yandex.ru/d/_njoy75uKDioOA</t>
  </si>
  <si>
    <t>00823</t>
  </si>
  <si>
    <t xml:space="preserve">  ВСП  с  Партизанское  ул  Кравченко  14  1-ый  этаж  Клиентский зал по обслуживанию ФЛ/ЮЛ - 1</t>
  </si>
  <si>
    <t>Заказчик: Кондратьев Евгений Анатольевич +7 (913) 534-01-16
Сопровождающий  на  объекте:  Денисов  Дмитрий  Александрович,  +7(983)169-58-74/  Кононова  Светлана Владимировна+7-913-184-1830</t>
  </si>
  <si>
    <t>ТСО #0беспечить_к_01.05.2026 #Количество_портов: 2</t>
  </si>
  <si>
    <t>https://disk.yandex.ru/d/d17gZdbUiO5Jaw</t>
  </si>
  <si>
    <t>СИБ-6506-22</t>
  </si>
  <si>
    <t>00375</t>
  </si>
  <si>
    <t>Заказчик: Тарасов Сергей Сергеевич+7-913-976-2917
Сопровождающий  на  объекте:  Килин  Сергей  Александрович,  +7(983)661-14-92/  Мотовинская  Ольга Игоревна+7-951 -422-4808</t>
  </si>
  <si>
    <t xml:space="preserve">Для подключения приборов охраны УС и оборудование ТСО к проводным каналам связи по плану 
модернизации УБ 2026 года необходимо организовать розетки установить за фальш-потолком в ЗСО над банкоматами , затем патч-корд протянуть в ЗСО, вывести снизу-сзади УС, оставить запас кабеля в 3 м. Также для подключения организовать розетки за потолком при входе в клиентский зал для приборов парогенератора, системы автозакрытия. #ТСО #Обеспечить_к_01.05.2026, #Количество_портов: 4. </t>
  </si>
  <si>
    <t>https://disk.yandex.ru/d/yiqZ5fnz1wWd2w</t>
  </si>
  <si>
    <t xml:space="preserve"> СИБ-6546-54</t>
  </si>
  <si>
    <t>п Красная Сопка ул Центральная 16 1-ый этаж Клиентский зал по обслуживанию ФЛ/ЮЛ -1</t>
  </si>
  <si>
    <t>Заказчик: Кондратьев Евгений Анатольевич +7 (913) 534-01-16
Сопровождающий  на  объекте:  Агафонов  Михаил  Анатольевич,  +7(913)570-02-30/  Голубцова  Людмила Александровна+7-923 -276-1381</t>
  </si>
  <si>
    <t>#ТСО  #Обеспечить_к_01.05.2026  #Количество_портов:  2  /Подключение  ППК  к  проводному  каналу  связи</t>
  </si>
  <si>
    <t>https://disk.yandex.ru/d/pZrDlAKNWXMgzg</t>
  </si>
  <si>
    <t>СИБ-6506-32</t>
  </si>
  <si>
    <t>00235</t>
  </si>
  <si>
    <t xml:space="preserve"> с Азово пл Возрождения 1</t>
  </si>
  <si>
    <t>Заказчик: Тарасов Сергей Сергеевич+7-913-976-2917
Сопровождающий на объекте: Андреев Андрей Сергеевич, +7(983)562-71-56/ Волкова Любовь
Викторовна+7-951-409-8607</t>
  </si>
  <si>
    <t>Для подключения приборов охраны УС и оборудование ТСО к проводным каналам связи по плану 
модернизации УБ 2026 года необходимо организовать розетки установить за фальш-потолком в ЗСО над банкоматами , затем патч-корд протянуть в ЗСО, вывести снизу-сзади УС, оставить запас кабеля в 3 м. Также для подключения организовать розетки за потолком при входе в клиентский зал для приборов
парогенератора, системы автозакрытия, оповещения и в бывшей сервисной зоне УС для пибора охраны.- #ТСО #Обеспечить_к_01.05.2026, #Количество_портов: 7.</t>
  </si>
  <si>
    <t>https://disk.yandex.ru/d/7ut08cU1YXSaAQ</t>
  </si>
  <si>
    <t>СИБ-6546-14</t>
  </si>
  <si>
    <t>г Красноярск ул Красногорская 2-я 23стр1</t>
  </si>
  <si>
    <t>Заказчик: Кондратьев Евгений Анатольевич +7-913-534-0116
Сопровождающий на объекте: Токаревский Егор Викторович, +7(983)055-57-34</t>
  </si>
  <si>
    <t>#ТСО   #Обеспечить_к_01.05.2026   #Количество_портов:   1   Розетку   просим  разместить   на   стене   на  высоте 2 метра от пола.</t>
  </si>
  <si>
    <t>https://disk.yandex.ru/d/h5bDuopyaWcKSA</t>
  </si>
  <si>
    <t>СИБ-8126-36</t>
  </si>
  <si>
    <t>00004</t>
  </si>
  <si>
    <t xml:space="preserve"> г Кызыл ул Кочетова 31</t>
  </si>
  <si>
    <t>Заказчик: Гагарин Юрий Алексеевич +7-923-266-0222
Сопровождающий  на  объекте:  Чамьян  Юлиан  Андреевич,  +7(983)590-06-79/  Ондар  Артем  Доруг-оолович +7-923-540-2909</t>
  </si>
  <si>
    <t xml:space="preserve">#ТСО  #Обеспечить_к_30.06.2026,  #Количество_портов:  1.  ВСП  8591/0004.  Схема  объекта  приложена  к  ТЗ. </t>
  </si>
  <si>
    <t>https://disk.yandex.ru/d/0GJqOaCPjO7bXg</t>
  </si>
  <si>
    <t>СИБ-6546-46</t>
  </si>
  <si>
    <t>00927</t>
  </si>
  <si>
    <t>рп  Северо-Енисейский  ул Ленина  15  1-ый  этаж Клиентский  зал по обслуживанию ФЛ/ЮЛ -1</t>
  </si>
  <si>
    <t>Заказчик: Кондратьев Евгений Анатольевич +7-913-534-0116
Сопровождающий на объекте: Куприс Виталий Юрьевич, +7(983)165-17-59/ Березикова Ольга
Сергеевна+7-923-312-4505</t>
  </si>
  <si>
    <t>#ТСО #0беспечить_к_30.05.2026 #Количество_портов: 3 порт 1 - розетку установить за
фалыпь-потолком ЗСО, затем патч-корд протянуть в ЗСО, вывести снизу-сзади УС, оставить запас кабеля в 4 м.</t>
  </si>
  <si>
    <t>https://disk.yandex.ru/d/Y6kzZ8zjlkFFiA</t>
  </si>
  <si>
    <t>СИБ-6546-20</t>
  </si>
  <si>
    <t>Заказчик: Кондратьев Евгений Анатольевич +7 (913) 534-01-16
Сопровождающий   на   объекте:   Козьмин   Дмитрий   Анатольевич,   +7(983)199-52-00/   Пересыпкина   Галина Леонидовна+7-913-030-2476</t>
  </si>
  <si>
    <t>#ТСО #Обеспечить_к_31.05.2026 #Количество_портов: 1 порт 1 - розетку установить за фальшь-потолком ЗСО, затем патч-корд протянуть в ЗСО, вывести снизу-сзади УС, оставить запас кабеля в 4 м. работы
требуется выполнить на 1 этаже, согласно приложенной схемы.</t>
  </si>
  <si>
    <t>https://disk.yandex.ru/d/XDOIIQ9dP2FjEQ</t>
  </si>
  <si>
    <t>СИБ-6546-34</t>
  </si>
  <si>
    <t xml:space="preserve"> г Железногорск ул Ленина 48а</t>
  </si>
  <si>
    <t>Заказчик: Кондратьев Евгений Анатольевич +7 (913) 534-01-16
Сопровождающий  на  объекте:  Летов  Владимир  Александрович,  +7(913)031-77-30/  Тимошкова  Наталья
Владимировна+7-908-223-4833</t>
  </si>
  <si>
    <t>#ТСО  #Обеспечить_к_31.05.2026  #Количество_портов:  5  работы  требуется  выполнить  на  1  этаже,  согласно приложенной схемы, порт 2 - розетку установить за фалыпь-потолком ЗСО, затем патч-корд протянуть в
ЗСО, вывести снизу-сзади УС, оставить запас кабеля в 4 м. порт 3 - розетку установить за фалыпь-потолком ЗСО, затем патч-корд протянуть в ЗСО, вывести снизу-сзади УС, оставить запас кабеля в 4 м. порт 4 - розетку установить за фалыпь-потолком ЗСО,  затем патч-корд протянуть в ЗСО,  вывести снизу-сзади УС,  оставить запас кабеля в 4 м.</t>
  </si>
  <si>
    <t>https://disk.yandex.ru/d/rfxuBUM9OaFEAw</t>
  </si>
  <si>
    <t>СЗБ-6571-69</t>
  </si>
  <si>
    <t>г  Санкт-Петербург  пр-кт  Просвещения  87к1литерА  1-ый  этаж Клиентский зал по обслуживанию ФЛ/ЮЛ - 1</t>
  </si>
  <si>
    <t>Заказчик: Корюкин Игорь Валерьевич +7-965-047-0304
Сопровождающий на объекте: Данилова Анна Юрьевна +7-911-225-1477</t>
  </si>
  <si>
    <t xml:space="preserve">Создать порты СКС. В рамках плановой активности необходимо установить розетки (3 шт.) для
подключения приборов приемо-контрольных (ППК), расположенных в каждом УС: 60014282, 60015603, 60026405.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</si>
  <si>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СЗБ-6571-71</t>
  </si>
  <si>
    <t>г  Санкт-Петербург  пр-кт  Кондратьевский  53литерА  1-ый  этаж Клиентский зал по обслуживанию ФЛ/ЮЛ - 1</t>
  </si>
  <si>
    <t>Заказчик: Корюкин Игорь Валерьевич +7-965-047-0304
Сопровождающий на объекте: Будулуца Петр Дмитриевич +7-921-743-0785</t>
  </si>
  <si>
    <t xml:space="preserve">Создать порты СКС. В рамках плановой активности необходимо установить розетки (3 шт.) для
подключения приборов приемо-контрольных (ППК), расположенных в каждом УС: 60013668, 60014295, 60014297.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</si>
  <si>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СЗБ-6571-73</t>
  </si>
  <si>
    <t>г Санкт-Петербург пр-кт Ветеранов 43литерА 1-ый этаж
Клиентский зал по обслуживанию ФЛ/ЮЛ - 1</t>
  </si>
  <si>
    <t>Заказчик: Корюкин Игорь Валерьевич +7-965-047-0304
Сопровождающий на объекте: Богораз Вадим Игоревич +7-981-851-0008</t>
  </si>
  <si>
    <t xml:space="preserve">Создать порты СКС. В рамках плановой активности необходимо установить розетки (3 шт.) для
подключения приборов приемо-контрольных (ПИК), расположенных в каждом УС: 60005593, 60005594, 60019251.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</si>
  <si>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СЗБ-6571-75</t>
  </si>
  <si>
    <t>01734</t>
  </si>
  <si>
    <t>г Санкт-Петербург ул Осипенко 2литерА 1-ый этаж Клиентский зал по обслуживанию ФЛ/ЮЛ - 1</t>
  </si>
  <si>
    <t>Заказчик: Корюкин Игорь Валерьевич +7-965-047-0304
Сопровождающий на объекте: Тарасова Виктория Дмитриевна +7-963-867-4945</t>
  </si>
  <si>
    <t>Создать порты СКС. В рамках плановой активности необходимо установить розетки (4 шт.) для
подключения приборов приемо-контрольных (ППК), расположенных в каждом УС: 60020141, 60023612, 60024063, 60031334.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4.</t>
  </si>
  <si>
    <t>СЗБ-6571-76</t>
  </si>
  <si>
    <t>01926</t>
  </si>
  <si>
    <t xml:space="preserve"> г  Санкт-Петербург  пр-кт  Московский  82литерА  1-ый  этаж
Клиентский зал по обслуживанию ФЛ/ЮЛ - 1</t>
  </si>
  <si>
    <t>Заказчик: Корюкин Игорь Валерьевич +7-965-047-0304
Сопровождающий на объекте: Федюк Игорь Ахмедович +7-995-778-4328</t>
  </si>
  <si>
    <t>Создать порты СКС. В рамках плановой активности необходимо установить розетки (1 шт.) для
подключения приборов приемо-контрольных (ПИК), расположенных в УС: 60031327.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1</t>
  </si>
  <si>
    <t>СЗБ-6571-77</t>
  </si>
  <si>
    <t>01748</t>
  </si>
  <si>
    <t>г Санкт-Петербург ул Софийская 29к2литерА 1-ый этаж
Клиентский зал по обслуживанию ФЛ/ЮЛ - 1</t>
  </si>
  <si>
    <t>Заказчик: Корюкин Игорь Валерьевич +7-965-047-0304
Сопровождающий на объекте: Лутковская Наталия Павловна +7-962-691-3870</t>
  </si>
  <si>
    <t>Создать порты СКС. В рамках плановой активности необходимо установить розетки (5 шт.) для
подключения приборов приемо-контрольных (ППК), расположенных в каждом УС: 60007617, 60011486, 60011488, 60012463, 60022140.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5.</t>
  </si>
  <si>
    <t>СЗБ-6571-80</t>
  </si>
  <si>
    <t>01939</t>
  </si>
  <si>
    <t>г Санкт-Петербург ш Петергофское 45литерА 1-ый этаж
Клиентский зал по обслуживанию ФЛ/ЮЛ - 1</t>
  </si>
  <si>
    <t>Заказчик: Корюкин Игорь Валерьевич +7-965-047-0304
Сопровождающий на объекте: Курченко Анна Николаевна +7-931-211-6448</t>
  </si>
  <si>
    <t xml:space="preserve">Создать порты СКС. В рамках плановой активности необходимо установить розетки (2 шт.) для
подключения приборов приемо-контрольных (ППК), расположенных в каждом УС: 60040831, 60040832.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2. </t>
  </si>
  <si>
    <t>СЗБ-6571-82</t>
  </si>
  <si>
    <t>0760</t>
  </si>
  <si>
    <t>г  Санкт-Петербург  ул  Долгоозёрная  ІбкІлитерА  Этаж:  1-ый
этаж Помещение: Клиентский зал по обслуживанию ФЛ/ЮЛ - 1</t>
  </si>
  <si>
    <t>Заказчик: Корюкин Игорь Валерьевич +7-965-047-0304
Сопровождающий на объекте: Михеева Наталия Валерьевна +7-911-095-8548</t>
  </si>
  <si>
    <t xml:space="preserve">В рамках плановой активности необходимо установить розетку (1 шт.) для подключения приборов приемо-контрольных (ППК), расположенных в каждом УС: 60013688, 60026409.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1. </t>
  </si>
  <si>
    <t>СЗБ-6571-85</t>
  </si>
  <si>
    <t>0677</t>
  </si>
  <si>
    <t xml:space="preserve"> г  Санкт-Петербург  пр-кт  Большевиков  17литерЧ  1-ый  этаж
Клиентский зал по обслуживанию ФЛ/ЮЛ - 1</t>
  </si>
  <si>
    <t>Заказчик: Корюкин Игорь Валерьевич +7-965-047-0304
Сопровождающий на объекте: Шпаковская Кристина Михайловна +7-965-082-1725</t>
  </si>
  <si>
    <t>Создать порты СКС. В рамках плановой активности необходимо установить розетки (6 шт.) для
подключения приборов приемо-контрольных (ППК), расположенных в каждом УС: 60011640, 60011642, 60014058, 60019221, 60019222, 60305246.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6.</t>
  </si>
  <si>
    <t>СЗБ-6571-86</t>
  </si>
  <si>
    <t>г  Санкт-Петербург  пр-кт  Авиаконструкторов  21к1литерА  Этаж: 1-ый этаж Помещение: Клиентский зал по обслуживанию ФЛ/ЮЛ - 1</t>
  </si>
  <si>
    <t>Заказчик: Корюкин Игорь Валерьевич +7-965-047-0304
Сопровождающий на объекте: Ершова Валентина Васильевна +7-981-974-9957</t>
  </si>
  <si>
    <t xml:space="preserve">В рамках плановой активности необходимо установить розетки (3 шт.) для подключения приборов
приемо-контрольных (ППК), расположенных в каждом УС: 60012782, 60012783, 60012784.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</si>
  <si>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СЗБ-6571-87</t>
  </si>
  <si>
    <t>СЗБ-6571-88</t>
  </si>
  <si>
    <t>01928</t>
  </si>
  <si>
    <t>г  Санкт-Петербург  пр-кт  Каменноостровский  64к2литерА  1-ый этаж Клиентский зал по обслуживанию ФЛ/ЮЛ -1</t>
  </si>
  <si>
    <t>Заказчик: Корюкин Игорь Валерьевич +7-965-047-0304
Сопровождающий на объекте: Байдуков Александр Евгеньевич (680260) +7 (921) 974-14-95</t>
  </si>
  <si>
    <t xml:space="preserve">Создать порты СКС. В рамках плановой активности необходимо установить розетки (1 шт.) для
подключения приборов приемо-контрольных (ППК), расположенных в УС: 60013148.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1. </t>
  </si>
  <si>
    <t>г  Санкт-Петербург  ул  Красного  Текстильщика  2литерА  1-ый этаж корпус А Клиентский зал по обслуживанию ФЛ/ЮЛ -142-210</t>
  </si>
  <si>
    <t>Заказчик: Корюкин Игорь Валерьевич +7-965-047-0304
Сопровождающий на объекте: СБС</t>
  </si>
  <si>
    <t xml:space="preserve">АДМ Создать порты СКС. В рамках плановой активности необходимо установить розетки (1 шт.) для подключения приборов приемо-контрольных (ППК), расположенных в УС: 60031330.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1. </t>
  </si>
  <si>
    <t>СЗБ-6571-89</t>
  </si>
  <si>
    <t>СЗБ-6571-90</t>
  </si>
  <si>
    <t>СЗБ-6571-91</t>
  </si>
  <si>
    <t>СЗБ-6571-92</t>
  </si>
  <si>
    <t>СЗБ-6571-93</t>
  </si>
  <si>
    <t>СЗБ-6571-94</t>
  </si>
  <si>
    <t>СЗБ-6571-95</t>
  </si>
  <si>
    <t>г Санкт-Петербург ул Думская 1_ЗлитерА 1-ый этаж Клиентский зал по обслуживанию ФЛ/ЮЛ -1</t>
  </si>
  <si>
    <t>Заказчик: Корюкин Игорь Валерьевич +7-965-047-0304
Сопровождающий на объекте: Сташков Михаил Олегович, +7(911)721-96-84</t>
  </si>
  <si>
    <t>АДМ Создать порты СКС. В рамках плановой активности необходимо установить розетки (4 шт.) для подключения приборов приемо-контрольных (ППК), расположенных в каждом УС: 60032235, 60032282, 60032291, 60305233.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4.</t>
  </si>
  <si>
    <t>г Санкт-Петербург пр-кт Ветеранов 78литерА 1-ый этаж
Клиентский зал по обслуживанию ФЛ/ЮЛ - 1</t>
  </si>
  <si>
    <t>Заказчик: Корюкин Игорь Валерьевич +7-965-047-0304
Сопровождающий на объекте: Ахметшина Ляйсания Равильевна +7-921-929-6934</t>
  </si>
  <si>
    <t>Создать  порты  СКС.  В  рамках  плановой  активности  необходимо  установить  розетки  (5  шт.)  для подключения приборов приемо-контрольных (ППК), расположенных в каждом УС: 60029556, 60029838, 60029840, 60030608, 60305260.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5.</t>
  </si>
  <si>
    <t>01821</t>
  </si>
  <si>
    <t xml:space="preserve"> г  Санкт-Петербург  линия  3-я  В.О.  34литерА  1-ый  этаж  Зона  24 -2</t>
  </si>
  <si>
    <t xml:space="preserve">Создать порты СКС. В рамках плановой активности необходимо установить розетки (3 шт.) для
подключения приборов приемо-контрольных (ППК), расположенных в каждом УС: 60000349, 60003638, 60004179.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</si>
  <si>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01940</t>
  </si>
  <si>
    <t>г Санкт-Петербург ул Бассейная 41литерА 1-ый этаж
Клиентский зал по обслуживанию ФЛ/ЮЛ - 1</t>
  </si>
  <si>
    <t>Создать  порты  СКС.  В  рамках  плановой  активности  необходимо  установить  розетки  (5  шт.)  для подключения приборов приемо-контрольных (ППК), расположенных в каждом УС: 60014266, 60014267, 60014268, 60014269, 60028103.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5.</t>
  </si>
  <si>
    <t>01895</t>
  </si>
  <si>
    <t xml:space="preserve"> г Санкт-Петербург пр-кт Лиговский 37литерА 1-ый этаж
Клиентский зал по обслуживанию ФЛ/ЮЛ - 1</t>
  </si>
  <si>
    <t>Создать порты СКС. В рамках плановой активности необходимо установить розетки (4 шт.) для
подключения приборов приемо-контрольных (ППК), расположенных в каждом УС: 60014251, 60014285, 60014290, 60015605.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4.</t>
  </si>
  <si>
    <t>01829</t>
  </si>
  <si>
    <t xml:space="preserve"> г  Санкт-Петербург  пр-кт  Энергетиков  37литерА  1-ый  этаж
Клиентский зал по обслуживанию ФЛ/ЮЛ - 1</t>
  </si>
  <si>
    <t>Заказчик: Корюкин Игорь Валерьевич +7-965-047-0304
Сопровождающий на объекте: Образумова Виктория Сергеевна +7-921-097-5665</t>
  </si>
  <si>
    <t xml:space="preserve">Создать порты СКС. В рамках плановой активности необходимо установить розетки (3 шт.) для
подключения приборов приемо-контрольных (ППК), расположенных в каждом УС: 60005042, 60005044, 60014038.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</si>
  <si>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0751</t>
  </si>
  <si>
    <t xml:space="preserve"> г  Санкт-Петербург  пр-кт  Светлановский  40к1литерА  Этаж:  1-ый этаж Помещение: Клиентский зал по обслуживанию ФЛ/ЮЛ - 1</t>
  </si>
  <si>
    <t>Заказчик: Корюкин Игорь Валерьевич +7-965-047-0304
Сопровождающий на объекте: Егорова Айно Андреевна +7-921-799-7199</t>
  </si>
  <si>
    <t>В рамках плановой активности необходимо установить розетки (3 шт.) для подключения приборов
приемо-контрольных (ППК), расположенных в каждом УС: 60210068, 60210070, 60210071.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t>
  </si>
  <si>
    <t xml:space="preserve"> СЗБ-6533-22</t>
  </si>
  <si>
    <t>0992</t>
  </si>
  <si>
    <t>д Агалатово нет 156 1-ый этаж Зона 24-3</t>
  </si>
  <si>
    <t>Заказчик: Корюкин Игорь Валерьевич +7-965-047-0304
Сопровождающий на объекте: Мячина Елена Михайловна +7-903-098-2242</t>
  </si>
  <si>
    <t xml:space="preserve">Создать порты СКС. В рамках плановой активности необходимо установить розетки (2 шт.) для
подключения приборов приемо-контрольных (ПИК), расположенных в каждом УС: 60023907, 60023909.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2. </t>
  </si>
  <si>
    <t>https://disk.yandex.ru/d/vqN-uVKz1V6KTQ</t>
  </si>
  <si>
    <t>https://disk.yandex.ru/d/ha6bV9ZjrmbcXg</t>
  </si>
  <si>
    <t>https://disk.yandex.ru/d/XyaC10KxTx-d3g</t>
  </si>
  <si>
    <t>https://disk.yandex.ru/d/Xpid4ozSNtSGeg</t>
  </si>
  <si>
    <t>https://disk.yandex.ru/d/nDWUqStOdhTRPA</t>
  </si>
  <si>
    <t>https://disk.yandex.ru/d/bQormmg1qvwQgg</t>
  </si>
  <si>
    <t>https://disk.yandex.ru/d/oNzbbeL12_l7Kg</t>
  </si>
  <si>
    <t>https://disk.yandex.ru/d/zT8beS_32HvB5Q</t>
  </si>
  <si>
    <t>https://disk.yandex.ru/d/VDhLYzI5nrWS9g</t>
  </si>
  <si>
    <t>https://disk.yandex.ru/d/G6FU6JmfLlX8dg</t>
  </si>
  <si>
    <t>https://disk.yandex.ru/d/hZ7JzGgs5Hp99A</t>
  </si>
  <si>
    <t>https://disk.yandex.ru/d/dwaxVLXmWsOg_g</t>
  </si>
  <si>
    <t>https://disk.yandex.ru/d/lrAiYLfBplzyKA</t>
  </si>
  <si>
    <t>https://disk.yandex.ru/d/proutldZ_chckw</t>
  </si>
  <si>
    <t>https://disk.yandex.ru/d/AdjNTkR8SzuOhQ</t>
  </si>
  <si>
    <t>https://disk.yandex.ru/d/2exVyFrr24SI-w</t>
  </si>
  <si>
    <t>https://disk.yandex.ru/d/Vg7bfDa7vtdVzQ</t>
  </si>
  <si>
    <t>https://disk.yandex.ru/d/q38fuLOo-AJNOQ</t>
  </si>
  <si>
    <t>https://disk.yandex.ru/d/HkciJxJyH9xv3g</t>
  </si>
  <si>
    <t>https://disk.yandex.ru/d/yeTvNy_9arjszQ</t>
  </si>
  <si>
    <t xml:space="preserve">СИБ-6347-10 </t>
  </si>
  <si>
    <t>00311</t>
  </si>
  <si>
    <t>с Шипуново ул Советская двлд67 1-ый этаж Входная группа - 0</t>
  </si>
  <si>
    <t>Заказчик: Исаенко Евгений Петрович+7-913-214-6135
Сопровождающий на объекте: Гемпель Максим Гербертович, +7(913)093-46-36/ Дайбова Ольга
Николаевна+7-909-504-8818</t>
  </si>
  <si>
    <t>https://disk.yandex.ru/d/pFDi8-bmK4CngA</t>
  </si>
  <si>
    <t>Создать  порты  СКС.  #ТСО  #Обеспечить_к_  29.05.2026  йКоличество  портов:  1  Подключение  в  сеть  ВСП охранных приборов (УС - 1 шт.).</t>
  </si>
  <si>
    <t>СИБ-6347-07</t>
  </si>
  <si>
    <t>00664</t>
  </si>
  <si>
    <t>с Павловск ул Ленина 32</t>
  </si>
  <si>
    <t>Заказчик: Константинов Сергей Александрович +7-903-949-9102
Сопровождающий  на  объекте:  Лактионов  Сергей  Николаевич,  +7(913)080-49-84/  Шведова  Анастасия Геннадьевна+7-906-940-2865</t>
  </si>
  <si>
    <t>https://disk.yandex.ru/d/bdrP3LY-PFjeLA</t>
  </si>
  <si>
    <t>#ТСО #Обеспечить_к_(01.05.2026), #Количество_портов: (3). Розетки СКС 1, 2 для подключения ПКП ОПС УС монтируются за фальшпотолком ЗСО, затем патч-корд протянуть в ЗСО, вывести снизу-сзади УС, оставить запас кабеля в 3 метра. Розетку СКС 3 для подключения ПКП ОПС ГТ монтируются за
фальшпотолком Зоны 24. Места расположения и общее количество розеток обозначены на планировке, в приложенном файле. /ВСП №8644/0664 Зона 24</t>
  </si>
  <si>
    <t>СИБ-6347-09</t>
  </si>
  <si>
    <t>00768</t>
  </si>
  <si>
    <t>рп Тальменка ул Партизанская 49А 1-ый этаж Зона 24 - 101-102</t>
  </si>
  <si>
    <t>Сопровождающий  на  объекте:  Блещавенко  Виктор  Александрович,  +7(913)080-48-28/  Третьякова  Инна Владимировна+7-913-246-5892</t>
  </si>
  <si>
    <t>https://disk.yandex.ru/d/6iDz_6TJ4_g4vA</t>
  </si>
  <si>
    <t>Создать порты СКС. ВСП №8644/0768 Зона 24</t>
  </si>
  <si>
    <t>СИБ-6347-18</t>
  </si>
  <si>
    <t>00206</t>
  </si>
  <si>
    <t>Заказчик: Очаковский Владимир Иванович +7-983-550-6282
Сопровождающий  на  объекте:  Камчугов  Сергей  Геннадьевич,  +7(913)080-47-45/  Андреева  Маргарита Владимировна +7-905-924-0979</t>
  </si>
  <si>
    <t>https://disk.yandex.ru/d/0dKM27Ww2cbn9w</t>
  </si>
  <si>
    <t>Требуется организовать 1 розетку СКС для подключения прибора охранной сигнализации УС, установленного в ЗСО. Розетку установить за фальш-потолком ЗСО, затем патч-корд протянуть в ЗСО, вывести снизу-сзади УС, оставить запас кабеля в Зм. #ТСО #Обеспечить_к_01.05.2026-
#Количество_портов: 1</t>
  </si>
  <si>
    <t xml:space="preserve">СИБ-6534-14 </t>
  </si>
  <si>
    <t>00438</t>
  </si>
  <si>
    <t>г  Осинники  ул  Революции  23/2  1-ый  этаж  Клиентский  зал  по обслуживанию ФЛ/ЮЛ -1</t>
  </si>
  <si>
    <t>Заказчик: Кирпиченко Алексей Леонидович +7 (913) 425-13-31
Сопровождающий  на  объекте:  Вящев  Игорь  Александрович,  +7(913)326-97-32/  Журавская  Юлия Викторовна+7-905-919-9167</t>
  </si>
  <si>
    <t>https://disk.yandex.ru/d/KQjFNC3wAmATgQ</t>
  </si>
  <si>
    <t>Создать порты СКС. 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(№60154273, №60154272), оставить запас кабеля по 3 метра. #ЗСО, #Обеспечить_к_(01.06.2026), #Колличество_портов: 3 (три). ВСП переформата 2024 года требуется детальное обследование на предмет уже проложенных линий.</t>
  </si>
  <si>
    <t>СИБ-6534-29</t>
  </si>
  <si>
    <t>00435</t>
  </si>
  <si>
    <t xml:space="preserve"> п Чистогорский нет 18а</t>
  </si>
  <si>
    <t>Заказчик: Кирпиченко Алексей Леонидович +7-913-425-1331
Сопровождающий  на  объекте:  Ибрагимов  Александр  Курбанович,  +7(913)410-03-57/  Левпатина  Марина Викторовна+7-950-572-5697</t>
  </si>
  <si>
    <t>https://disk.yandex.ru/d/94Ad1On3ibpdbQ</t>
  </si>
  <si>
    <t xml:space="preserve">Прошу провести линии СКС от телекоммуникационной (Помещение Серверной) до УС в Сервисной зоне банкомата (Помещение СЗБ). В помещении Серверной, линии СКС подключить в патч-панель. В Сервисной зоне банкомата розетку установить у банкомата, затем патч-корд протянуть к банкомату (№60309901), оставить запас кабеля по 3 метра. #ТСО, #Обеспечить_к_(01.06.2026), #Колличество_портов: 1 (один). </t>
  </si>
  <si>
    <t>СИБ-6534-25</t>
  </si>
  <si>
    <t>г Белово пер Цинкзаводской 2 1-ый подземный этаж
Помещение передачи ценностей - 25</t>
  </si>
  <si>
    <t>Заказчик: Кривощеков Игорь Сергеевич +7 (996) 415-95-40
Сопровождающий  на  объекте:  Олейников  Александр  Александрович,  +7(913)407-65-35/  Бачаева  Елена Валерьевна+7-913-134-1415</t>
  </si>
  <si>
    <t>https://disk.yandex.ru/d/ENNEgLlm9tzGZg</t>
  </si>
  <si>
    <t>Прошу провести линии СКС от телекоммуникационной помещение (1 этаж) до помещение №18 (1 подземный этаж). В помещении телекоммуникационной линии СКС подключить в патч-панель. В помещении 18 розетки установить за фальш-потолок перед дверьми в шлюз №16 и №15 . #ТСО, #0беспечить_к_(12.05.2026), #Количество_портов: 2 (два)</t>
  </si>
  <si>
    <t>СИБ-6534-37</t>
  </si>
  <si>
    <t>00315</t>
  </si>
  <si>
    <t>г Белово пгт Грамотеино ул Светлая 25 1-ый этаж
Операционный зал - 2</t>
  </si>
  <si>
    <t>Заказчик: Кривощеков Игорь Сергеевич +7 (996) 415-95-40
Сопровождающий  на  объекте:  Меленко  Александр  Олегович,  +7(913)-310-02-87/  Антонова  Екатерина Михайловна+7-906-985-6165</t>
  </si>
  <si>
    <t>https://disk.yandex.ru/d/BDBU3qTnOqpopA</t>
  </si>
  <si>
    <t>Прошу провести линию СКС от телекоммуникационной до угла выхода из тамбура в клиентский зал . В помещении телекоммуникационной линии СКС подключить в патч-панель. В помещении клиентский зал розетку установить за фальш-потолок . #ТСО, #0беспечить_к_(12.05.2026), #Количество_портов: 1 (один)</t>
  </si>
  <si>
    <t xml:space="preserve"> ББ-5376-09 </t>
  </si>
  <si>
    <t>00159</t>
  </si>
  <si>
    <t>пгт Кличка ул Лазо зд10</t>
  </si>
  <si>
    <t>Заказчик: Шипилов Дмитрий Олегович
Сопровождающий  на  объекте:  Михин  Алексей  Александрович,  +7(914)486-32-75/  Колобова  Наталья Анатольевна +7-924-276-0886</t>
  </si>
  <si>
    <t>https://disk.yandex.ru/d/kfb-O6sm7AcnzA</t>
  </si>
  <si>
    <t>#ТСО, #Обеспечить_к_(30.05.2026), #Количество_портов: (11).</t>
  </si>
  <si>
    <t xml:space="preserve">СИБ-6546-22 </t>
  </si>
  <si>
    <t>00312</t>
  </si>
  <si>
    <t>пгт  Шушенское  3-й  микрорайон  8  1-ый  этаж  Клиентский  зал по обслуживанию ФЛ/ЮЛ - 2</t>
  </si>
  <si>
    <t>Заказчик: Кондратьев Евгений Анатольевич +7 (913) 534-01-16
Сопровождающий  на  объекте:  Голышев  Алексей  Андреевич,  +7(913)510-61-37/  Щербакова  Татьяна Николаевна+7-923-216-1427</t>
  </si>
  <si>
    <t>https://disk.yandex.ru/d/jKDfhLcNguDnqg</t>
  </si>
  <si>
    <t>СИБ-6546-29</t>
  </si>
  <si>
    <t>00431</t>
  </si>
  <si>
    <t>пгт Нижний Ингаш ул Ленина 166/1 1-ый этаж Клиентский зал по обслуживанию ФЛ/ЮЛ -1</t>
  </si>
  <si>
    <t>Заказчик: Кондратьев Евгений Анатольевич +7 (913) 534-01-16
Сопровождающий на объекте: Шевченко Иван Владимирович, +7(913)510-00-52/Левданская Татьяна
Владимировна+7-983-364-0071</t>
  </si>
  <si>
    <t>#ТСО #Обеспечить_к_01.05.2026  #Количество_портов: 3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t>
  </si>
  <si>
    <t>https://disk.yandex.ru/d/msFMrH5MaJgAQA</t>
  </si>
  <si>
    <t xml:space="preserve">СРБ-6562-13 </t>
  </si>
  <si>
    <t xml:space="preserve"> г  Тула  пл Крестовоздвиженская 1 Этаж: 2-ой этаж Помещение: Конференц-зал - 212
Состав работ:</t>
  </si>
  <si>
    <t>Требуется организовать порт СКС для точки АР28.</t>
  </si>
  <si>
    <t>https://disk.yandex.ru/d/EK1ua6lB6nj9kA</t>
  </si>
  <si>
    <t xml:space="preserve"> СИБ-6209-04 </t>
  </si>
  <si>
    <t xml:space="preserve"> г Северск пр-кт Коммунистический 38 1-ый этаж Зона
самообслуживания -1.1</t>
  </si>
  <si>
    <t>Заказчик: Букарев Павел Владимирович 8-62391067
Сопровождающий на объекте: Александровская Нина Владимировна +7-906-959-1790</t>
  </si>
  <si>
    <t>Создать порты СКС. Описание объектов оснащения Установка ГАИ модулей в банкоматах зоны
самообслуживания, 2 банкомата. Требуется 2 розетки, установка над банкоматами за потолком. 
Кабель необходимо завести в банкомат. Предварительно проверить наличие резервной системы. #ТСО #0беспечить_к_01.05.2026 #Количество_портов: 2</t>
  </si>
  <si>
    <t>https://disk.yandex.ru/d/ArevNZaNFDHIUQ</t>
  </si>
  <si>
    <t>СИБ-6347-13</t>
  </si>
  <si>
    <t>г Барнаул ул Попова 113 1-ый этаж Зона самообслуживания - 2</t>
  </si>
  <si>
    <t>Заказчик: Ставский Игорь Анатольевич +7-923-647-5227
Сопровождающий на объекте: Степанова Марина Владимировна +7-913-215-5020</t>
  </si>
  <si>
    <t>Создать порты СКС. Описание объектов оснащения: Подключение ППК к проводному каналу связи. Примечания ТСО: Сигнализация: 3 порта - ППК Верх УС 60208259, 60208262, 60208265. 1 порт -
ППК Автозакрытие ЗСО размещение - запотолок у выхода из Клиентского зала (рядом с УС). #ТСО #0беспечить_к_01.05.2026 #Количество_портов: 4 Контакный телефон: 8-923-647-5227 Ставский Игорь</t>
  </si>
  <si>
    <t>https://disk.yandex.ru/d/kHS4YlovodJq_A</t>
  </si>
  <si>
    <t xml:space="preserve">СИБ-6209-10 </t>
  </si>
  <si>
    <t>Кассово-инкасаторский  центр  г  Томск  ул  Набережная  Озера  22 1-ый этаж Техническое помещение - 122</t>
  </si>
  <si>
    <t>Заказчик: Букарев Павел Владимирович 8-62391067
Сопровождающий на объекте: Олейник Наталия Валерьевна +7-962-777-1515</t>
  </si>
  <si>
    <t>Создать порты СКС. Описание объектов оснащения Установка ГАИ модулей. Требуется 9 розеток
за потолком. Предварительно проверить наличие резервной системы. #ТСО #Обеспечить_к_01.05.2026 #Количество_портов: 9</t>
  </si>
  <si>
    <t>https://disk.yandex.ru/d/DactZQpsxAQb6g</t>
  </si>
  <si>
    <t>СИБ-6347-43</t>
  </si>
  <si>
    <t xml:space="preserve"> г Барнаул ул Юрина 305 1-ый этаж Зона 24-1</t>
  </si>
  <si>
    <t>Заказчик: Ставский Игорь Анатольевич +7-923-647-5227
Сопровождающий на объекте: Волкова Анна Сергеевна +7-963-519-6825</t>
  </si>
  <si>
    <t>Создать порты СКС. Требуется организовать 7 шт. розеток СКС для подключения приборов охранной
сигнализации к ЛВС банка. Примечания ТСО: Сигнализация: 5 портов - ППК Верх УС 60079049, 60089567, 60154319, 60154337, 60304524. 1 порт - ППК Генератор тумана - запотолок над УС в ЗСО. 1 порт -
ППК Автозакрытие ЗСО размещение - запотолок вход в Клиентский зал. #ТСО #Обеспечить_к_01.05.2026 #Количество_портов: 7</t>
  </si>
  <si>
    <t>https://disk.yandex.ru/d/F_uwfkjFcuD1-Q</t>
  </si>
  <si>
    <t>УБ-6522-13</t>
  </si>
  <si>
    <t xml:space="preserve"> г Курган ул Коли Мяготина 61/2 Клиентский зал по обслуживанию ФЛ/ЮЛ-1</t>
  </si>
  <si>
    <t>Заказчик: Герасименко Андрей Сергеевич +7-912-836-5017
Сопровождающий на объекте: Бессмертных Ираида Андреевна +7-905-850-4790</t>
  </si>
  <si>
    <t>Требуется  протянуть  1  порт  для  подключения  камеры  видеонаблюдения,  оставить  за  потолком  кабель.  В соответствии со схемой</t>
  </si>
  <si>
    <t>https://disk.yandex.ru/d/AhzhltmjSOfsAg</t>
  </si>
  <si>
    <t xml:space="preserve">СЗБ-6571-54 </t>
  </si>
  <si>
    <t>01707</t>
  </si>
  <si>
    <t xml:space="preserve">  г  Колпино  ул  Октябрьская  8литерА  1-ый  этаж  Клиентский  зал по обслуживанию ФЛ/ЮЛ -1</t>
  </si>
  <si>
    <t>Заказчик: Корюкин Игорь Валерьевич +7-965-047-0304
Сопровождающий на объекте: Агапова Ирина Сергеевна +7-921-370-5529</t>
  </si>
  <si>
    <t>Создать порты СКС. В рамках плановой активности необходимо установить розетки (4 шт.) для
подключения приборов приемо-контрольных (ПИК), расположенных в каждом УС: 60010637, 60010638, 60014278, 60016868.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4.</t>
  </si>
  <si>
    <t>https://disk.yandex.ru/d/GmwRxA14IY32-w</t>
  </si>
  <si>
    <t>СЗБ-6571-55</t>
  </si>
  <si>
    <t>СЗБ-6571-56</t>
  </si>
  <si>
    <t>0742</t>
  </si>
  <si>
    <t>г Пушкин ул Московская ЗЗлитерА Этаж: 1-ый этаж Помещение: Клиентский зал по обслуживанию ФЛ/ЮЛ - 1</t>
  </si>
  <si>
    <t>Заказчик: Корюкин Игорь Валерьевич +7-965-047-0304
Сопровождающий на объекте: Сухарева Маргарита Леонидовна +7-961-615-8210</t>
  </si>
  <si>
    <t xml:space="preserve">В рамках плановой активности необходимо установить розетки (2 шт.) для подключения приборов приемо-контрольных (ППК), расположенных в каждом УС: 60007638, 60012471.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2. </t>
  </si>
  <si>
    <t>https://disk.yandex.ru/d/AYY7aM2o36a6qw</t>
  </si>
  <si>
    <t xml:space="preserve"> г Санкт-Петербург пр-кт Ветеранов ІЗОлитерА 1-ый этаж
Клиентский зал по обслуживанию ФЛ/ЮЛ - 1
Состав работ:</t>
  </si>
  <si>
    <t>Заказчик: Корюкин Игорь Валерьевич +7-965-047-0304
Сопровождающий на объекте: Талыбов Вадим Видадиевич +7-937-119-9099</t>
  </si>
  <si>
    <t xml:space="preserve">Создать порты СКС. В рамках плановой активности необходимо установить розетки (3 шт.) для
подключения приборов приемо-контрольных (ППК), расположенных в каждом УС: 60180446, 60180468, 60180566.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</si>
  <si>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https://disk.yandex.ru/d/PVJSbASccd_WjA</t>
  </si>
  <si>
    <t>СЗБ-6571-62</t>
  </si>
  <si>
    <t>01772</t>
  </si>
  <si>
    <t xml:space="preserve"> г  Санкт-Петербург  пр-кт  Энтузиастов  38литерА  1-ый  этаж
Клиентский зал по обслуживанию ФЛ/ЮЛ - 1</t>
  </si>
  <si>
    <t>Заказчик: Корюкин Игорь Валерьевич +7-965-047-0304
Сопровождающий на объекте: Громова Ксения Владимировна +7-921-390-0041</t>
  </si>
  <si>
    <t xml:space="preserve">Создать порты СКС. В рамках плановой активности необходимо установить розетки (3 шт.) для
подключения приборов приемо-контрольных (ППК), расположенных в каждом УС: 60007634, 60012773, 60012774.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</si>
  <si>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https://disk.yandex.ru/d/yH5gMDWJbdDRhw</t>
  </si>
  <si>
    <t>СЗБ-6571-60</t>
  </si>
  <si>
    <t>г Санкт-Петербург ш Красносельское (Горелово тер.) 54кЗлитерА 1-ый этаж Кабинет - 1</t>
  </si>
  <si>
    <t>Заказчик: Корюкин Игорь Валерьевич +7-965-047-0304
Сопровождающий на объекте: Сабельникова Вероника Дмитриевна +7-921-375-7120</t>
  </si>
  <si>
    <t xml:space="preserve">Создать порты СКС. В рамках плановой активности необходимо установить розетки (1 шт.) для
подключения приборов приемо-контрольных (ППК), расположенных в каждом УС: 60020138.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1. </t>
  </si>
  <si>
    <t>https://disk.yandex.ru/d/_jilvusFPgXYyw</t>
  </si>
  <si>
    <t>СЗБ-6571-64</t>
  </si>
  <si>
    <t xml:space="preserve"> г  Санкт-Петербург  ул  Олеко  Дундича  17к1литерА  Этаж:  1-ый этаж Помещение: Клиентский зал по обслуживанию ФЛ/ЮЛ - 1</t>
  </si>
  <si>
    <t>Заказчик: Корюкин Игорь Валерьевич +7-965-047-0304
Сопровождающий на объекте: Данилов Станислав Алексеевич +7-910-323-5268</t>
  </si>
  <si>
    <t xml:space="preserve">В рамках плановой активности необходимо установить розетки (3 шт.) для подключения приборов
приемо-контрольных (ППК), расположенных в каждом УС: 60072257, 60072258, 60077326.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</si>
  <si>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https://disk.yandex.ru/d/KzGIe-NavrQNOA</t>
  </si>
  <si>
    <t>СЗБ-6571-70</t>
  </si>
  <si>
    <t xml:space="preserve"> г Колпино ул Пролетарская бОлитерА Этаж: 1-ый этаж
Помещение: Клиентский зал по обслуживанию ФЛ/ЮЛ -1</t>
  </si>
  <si>
    <t>Заказчик: Корюкин Игорь Валерьевич +7-965-047-0304
Сопровождающий на объекте: Бабаева Гюльнара Абдукеримовна +7-931-335-3262</t>
  </si>
  <si>
    <t xml:space="preserve">В рамках плановой активности необходимо установить розетки (3 шт.) для подключения приборов
приемо-контрольных (ППК), расположенных в каждом УС: 60013678, 60013682, 60013684.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</si>
  <si>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https://disk.yandex.ru/d/XrSEOqvcIxMzsg</t>
  </si>
  <si>
    <t>СЗБ-6571-81</t>
  </si>
  <si>
    <t>01108</t>
  </si>
  <si>
    <t xml:space="preserve"> г  Санкт-Петербург  ул  Партизана  Германа  14/117лите  1-ый  этаж Клиентский зал по обслуживанию ФЛ/ЮЛ - 3</t>
  </si>
  <si>
    <t>Заказчик: Корюкин Игорь Валерьевич +7-965-047-0304
Сопровождающий на объекте: Лащенова Наталья Викторовна +7-911-704-8060</t>
  </si>
  <si>
    <t xml:space="preserve">Создать порты СКС. В рамках плановой активности необходимо установить розетки (2 шт.) для
подключения приборов приемо-контрольных (ППК), расположенных в каждом УС: 60078107, 60078146.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2. </t>
  </si>
  <si>
    <t>https://disk.yandex.ru/d/NN2jnGE_GblhLQ</t>
  </si>
  <si>
    <t>СЗБ-6533-32</t>
  </si>
  <si>
    <t xml:space="preserve"> г Пушкин ул Генерала Хазова 20литерА</t>
  </si>
  <si>
    <t>Заказчик: Негребецкая Екатерина Вячеславовна, +7 (911) 195-75-52
Сопровождающий на объекте: Негребецкая Екатерина Вячеславовна, +7 (911) 195-75-52</t>
  </si>
  <si>
    <t>https://disk.yandex.ru/d/D_dg2pfKuhNViQ</t>
  </si>
  <si>
    <t xml:space="preserve"> ЦЧБ-8411-29</t>
  </si>
  <si>
    <t>Заказчик: +7 (959) 114-58-55 Александр Александрович
Сопровождающий на объекте: Почитаев Дмитрий Владимирович, +7(980)241-38-51</t>
  </si>
  <si>
    <t>еще доставили стол, нужно 2 порта интернет</t>
  </si>
  <si>
    <t>https://disk.yandex.ru/d/JiAWDYuM9BKFNA</t>
  </si>
  <si>
    <t>СЗБ-6571-84</t>
  </si>
  <si>
    <t>0549</t>
  </si>
  <si>
    <t xml:space="preserve"> г  Санкт-Петербург  ул  Маршала  Говорова  12к1литерА  1-ый  этаж Клиентский зал по обслуживанию ФЛ/ЮЛ - 1</t>
  </si>
  <si>
    <t>Заказчик: Корюкин Игорь Валерьевич +7-965-047-0304
Сопровождающий на объекте: Валиулина Гульфия Хасановна +7-927-555-4189</t>
  </si>
  <si>
    <t xml:space="preserve">Создать порты СКС. В рамках плановой активности необходимо установить розетки (2 шт.) для
подключения приборов приемо-контрольных (ППК), расположенных в каждом УС: 60072246, 60072247.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2. </t>
  </si>
  <si>
    <t>https://disk.yandex.ru/d/3P3iQdf8Mcq9zA</t>
  </si>
  <si>
    <t>СЗБ-6571-97</t>
  </si>
  <si>
    <t>г  Санкт-Петербург  ул  Парадная  9литерА  Этаж:  1-ый  этаж
Помещение: Клиентский зал по обслуживанию ФЛ/ЮЛ -1</t>
  </si>
  <si>
    <t>Заказчик: Корюкин Игорь Валерьевич +7-965-047-0304
Сопровождающий на объекте: Торопов Денис Александрович +7-911-085-6883</t>
  </si>
  <si>
    <t>приемо-контрольных (ППК), расположенных в каждом УС: 60031331.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1.</t>
  </si>
  <si>
    <t>https://disk.yandex.ru/d/fKfihJDJcQYleQ</t>
  </si>
  <si>
    <t>СЗБ-6571-83</t>
  </si>
  <si>
    <t xml:space="preserve"> г Санкт-Петербург пр-кт Славы 4литерА 1-ый этаж
Операционный зал - 1</t>
  </si>
  <si>
    <t>Заказчик: Корюкин Игорь Валерьевич +7-965-047-0304
Сопровождающий на объекте: Абдурахимова Камилла Илхомбековна +7-912-175-7461</t>
  </si>
  <si>
    <t xml:space="preserve">Создать порты СКС. В рамках плановой активности необходимо установить розетки (3 шт.) для
подключения приборов приемо-контрольных (ППК), расположенных в каждом УС: 60023617, 60023652, 60028091.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</si>
  <si>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https://disk.yandex.ru/d/ZP0v92ge80nfjA</t>
  </si>
  <si>
    <t>СЗБ-6571-96</t>
  </si>
  <si>
    <t>г Санкт-Петербург пр-кт Комендантский ІЗкІлитерА Этаж:
1-ый этаж Помещение: Клиентский зал по обслуживанию ФЛ/ЮЛ -1</t>
  </si>
  <si>
    <t>Заказчик: Корюкин Игорь Валерьевич +7-965-047-0304
Сопровождающий на объекте: Грицюк Наталия Владимировна +7-921-328-3433</t>
  </si>
  <si>
    <t>В рамках плановой активности необходимо установить розетки (5 шт.) для подключения приборов
приемо-контрольных (ППК), расположенных в каждом УС: 60000616, 60003720, 60003723, 60020646, 60023653.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5.</t>
  </si>
  <si>
    <t>https://disk.yandex.ru/d/GRo4EQj1dg4J1Q</t>
  </si>
  <si>
    <t>СЗБ-6571-130</t>
  </si>
  <si>
    <t>г. Санкт-Петербург, пл. Карла Фаберже, 8литерБ, 8 этаж, Каб. 827</t>
  </si>
  <si>
    <t>Заказчик: СМ Людмила Викторовна +7-996-699-7006
Сопровождающий на объекте: СБС Павел Игоревич +7-981-006-7960</t>
  </si>
  <si>
    <t>Создать порты СКС. Необходимо создать 3 порта СКС на 1 рабочее место в кабинете 827.</t>
  </si>
  <si>
    <t>https://disk.yandex.ru/d/XXDl6CPkXZQfLA</t>
  </si>
  <si>
    <t xml:space="preserve">ББ-5793-11 </t>
  </si>
  <si>
    <t xml:space="preserve"> с. Кырен, ул. Ленина, 83</t>
  </si>
  <si>
    <t>Заказчик: Ульяна Алексеевна +7-963-875-4040
Сопровождающий на объекте: РВСП Баирма Валерьевна +7-908-591-6600</t>
  </si>
  <si>
    <t>Отремонтировать порты СКС. Требуется замена линии скс, прокладка новой линии. Линия скс не исправна, жила 17 8 ,нет Линка. УС подключен, первый коммутатор порт 21 патч панель порт к.2.05. Отсутствует
резервный порт скс на УС, нет возможности скросировать на резервный порт, требуется замена линии скс, замена патч корда в серверной не помогла.</t>
  </si>
  <si>
    <t>https://disk.yandex.ru/d/nwzSGoOPlQ2MDw</t>
  </si>
  <si>
    <t xml:space="preserve">СЗБ-6533-23 </t>
  </si>
  <si>
    <t>0910</t>
  </si>
  <si>
    <t xml:space="preserve"> г Гатчина ул Гагарина 5 1-ый этаж Клиентский зал по
обслуживанию ФЛ/ЮЛ -1</t>
  </si>
  <si>
    <t>Заказчик: Корюкин Игорь Валерьевич +7-965-047-0304
Сопровождающий на объекте: Немова Карина Николаевна +7-911-282-5907</t>
  </si>
  <si>
    <t>Создать порты СКС. В рамках плановой активности необходимо установить розетки (5 шт.) для
подключения приборов приемо-контрольных (ПИК), расположенных в каждом УС: 11081309, 60000339, 60004195, 60020352, 60305248.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5.</t>
  </si>
  <si>
    <t>https://disk.yandex.ru/d/967IMksw3GkzkQ</t>
  </si>
  <si>
    <t xml:space="preserve">СЗБ-6571-57 </t>
  </si>
  <si>
    <t>г Красное Село пр-кт Ленина 92к1литерА 1-ый этаж Клиентский зал по обслуживанию ФЛ/ЮЛ - 1</t>
  </si>
  <si>
    <t>Заказчик: Корюкин Игорь Валерьевич +7-965-047-0304
Сопровождающий на объекте: Тимофеева Оксана Игоревна +7-911-902-2494</t>
  </si>
  <si>
    <t xml:space="preserve">Создать порты СКС. В рамках плановой активности необходимо установить розетки (3 шт.) для
подключения приборов приемо-контрольных (ПИК), расположенных в каждом УС: 60014255, 60014256, 60030430.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</si>
  <si>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https://disk.yandex.ru/d/6domDURrp9tTSg</t>
  </si>
  <si>
    <t xml:space="preserve">СИБ-6546-76 </t>
  </si>
  <si>
    <t>Заказчик: Кондратьев Евгений Анатольевич +7-913-534-0116
Сопровождающий на объекте: Захарец Екатерина Сергеевна +7-950-432-0664</t>
  </si>
  <si>
    <t>https://disk.yandex.ru/d/MXZY78sQKnmlJA</t>
  </si>
  <si>
    <t xml:space="preserve"> УБ-7782-19</t>
  </si>
  <si>
    <t>00288</t>
  </si>
  <si>
    <t>Заказчик: Букреев Василий Васильевич +7-926-025-8309
Сопровождающий на объекте: Даниленко Олег Константинович +7(982)130-23-18</t>
  </si>
  <si>
    <t>2  порта  СКС  для wi-fi Проект  Телемеханик.  Контакт  Гилева  Ольга  Анатольевна  +7-904-808-6074 &amp;ЭПЛ2026</t>
  </si>
  <si>
    <t>https://disk.yandex.ru/d/_iaBOwIwSO9b1A</t>
  </si>
  <si>
    <t xml:space="preserve">СИБ-6347-55 </t>
  </si>
  <si>
    <t>с  Панкрушиха  ул  Зеленая  влд5  1-ый  этаж  Клиентский  зал по обслуживанию ФЛ/ЮЛ - 0</t>
  </si>
  <si>
    <t>Создать порты СКС. Требуется организовать 1 розетку СКС для подключения прибора охранной
сигнализации УС, установленного в ЗСО. Розетку установить за фальш-потолком ЗСО, затем патч-корд протянуть в ЗСО, вывести снизу-сзади УС, оставить запас кабеля в Зм. #ТСО #Обеспечить_к_01.05.2026 #Количество_портов: 1</t>
  </si>
  <si>
    <t>https://disk.yandex.ru/d/6meNiyC9wOh4tQ</t>
  </si>
  <si>
    <t>СИБ-6347-54</t>
  </si>
  <si>
    <t>с Троицкое пр-кт Ленина 23 1-ый этаж Зона 24-2</t>
  </si>
  <si>
    <t>Заказчик: Константинов Сергей Александрович +7-903-949-9102
Сопровождающий на объекте: Шелыгина Вера Александровна +7-913-258-9927</t>
  </si>
  <si>
    <t>Создать порты СКС. ВСП №8644/0782 Зона 24</t>
  </si>
  <si>
    <t>СИБ-6347-49</t>
  </si>
  <si>
    <t xml:space="preserve"> с Калманка ул Ленина 19 1-ый этаж Зона 24-0</t>
  </si>
  <si>
    <t>Заказчик: Ставский Игорь Анатольевич +7-923-647-5227
Сопровождающий на объекте: Губина Мария Александровна +7-929-391-3498</t>
  </si>
  <si>
    <t>Создать  порты  СКС.  Требуется  организовать  3  шт.  розетки  СКС  для  подключения  приборов  охранной сигнализации к ЛВС банка. Примечания ТСО: Сигнализация: 2 порта - ППК Верх УС 60309106,60309107.
1 порт - ППК Автозакрытие ЗСО размещение - Сервисная зона банкоматов на стене. #ТСО #Ѳбеспечить_к_01.05.2026 #Количество_портов: 3</t>
  </si>
  <si>
    <t>https://disk.yandex.ru/d/dt5C93lrkhyQCQ</t>
  </si>
  <si>
    <t>https://disk.yandex.ru/d/R4zMGbNWTtsYbg</t>
  </si>
  <si>
    <t>СИБ-6546-71</t>
  </si>
  <si>
    <t>Заказчик: Кондратьев Евгений Анатольевич
Сопровождающий на объекте: Долиденок Лилия Петровна +7-950-989-7947</t>
  </si>
  <si>
    <t>#ТСО  #Обеспечить_к_01.05.2026  #Количество_портов:  1  порт  1  -  розетку  установить  за  фалыпь-потолком ЗСО, затем патч-корд протянуть в ЗСО, вывести снизу-сзади УС, оставить запас кабеля в 4 м.</t>
  </si>
  <si>
    <t>https://disk.yandex.ru/d/bNgz_I6rjbxxBw</t>
  </si>
  <si>
    <t>СИБ-6546-70</t>
  </si>
  <si>
    <t>00916</t>
  </si>
  <si>
    <t>п Новоангарск ул 4 Квартал 8 1-ый этаж Клиентский зал по
обслуживанию ФЛ/ЮЛ -1</t>
  </si>
  <si>
    <t>Заказчик: Кондратьев Евгений Анатольевич +7-913-534-0116
Сопровождающий на объекте: Шмендюк Кристина Александровна +7-913-833-6578</t>
  </si>
  <si>
    <t>Создать порты СКС. #ТСО #Обеспечить_к_01.05.2026 #Количество_портов: 1</t>
  </si>
  <si>
    <t>https://disk.yandex.ru/d/g7G6V3LHLbHevA</t>
  </si>
  <si>
    <t>СИБ-6347-44</t>
  </si>
  <si>
    <t>00539</t>
  </si>
  <si>
    <t>с Хабары ул Ленина 61 Зона 24 - 101</t>
  </si>
  <si>
    <t>Заказчик: Очаковский Владимир Иванович +7-983-550-6282
Сопровождающий на объекте: Зуева Ольга Николаевна +7-903-958-7960</t>
  </si>
  <si>
    <t>Требуется организовать 2 шт. розетки СКС для подключения приборов охранной сигнализации к ЛВС банка. 1. Розетка СКС для подключения к ЛВС прибора управления авто закрытием зоны самообслуживания. 
Разместить необходимо внутри ВСП в запотолочном пространстве, слева от двери в ЗСО. 2. Розетка СКС для подключения к ЛВС прибора управления Генератором тумана в ЗСО. Разместить в запотолочном
пространстве в ЗСО, рядом с прибором управления генератором тумана. #ТСО #Обеспечить_к_01.05.2026 #Количество_портов: 2</t>
  </si>
  <si>
    <t>https://disk.yandex.ru/d/LVDsWCaUtOxM2A</t>
  </si>
  <si>
    <t>СИБ-6546-38</t>
  </si>
  <si>
    <t>с Пировское ул Ленина зд25</t>
  </si>
  <si>
    <t>Заказчик: Кондратьев Евгений Анатольевич
Сопровождающий на объекте: Гуделис Наталья Давыдовна +7-923-379-8825</t>
  </si>
  <si>
    <t>#ТСО  #Обеспечить_к_01.05.2026  #Количество_портов:  1  порт  1  -  розетку  установить  за  фалыпь-потолком ЗСО, затем патч-корд протянуть в ЗСО, вывести снизу-сзади УС, оставить запас кабеля в 3 м.</t>
  </si>
  <si>
    <t>https://disk.yandex.ru/d/5agmW0TmLM0GCw</t>
  </si>
  <si>
    <t xml:space="preserve"> СИБ-6347-12 </t>
  </si>
  <si>
    <t xml:space="preserve"> рп  Малиновое  Озеро  ул  Центральная  37  1-ый  этаж  Клиентский зал по обслуживанию ФЛ/ЮЛ - 1</t>
  </si>
  <si>
    <t>Заказчик: Очаковский Владимир Иванович +7-983-550-6282
Сопровождающий на объекте: Александрова Алина Витальевна +7-929-376-4008</t>
  </si>
  <si>
    <t>Создать порты СКС. Требуется организовать 1 розетку СКС для подключения прибора охранной
сигнализации УС, установленного внутри ВСП. Розетку установить в зоне размещения УС. #ТСО #Ѳбеспечить_к_01.05.2026 #Количество_портов: 1</t>
  </si>
  <si>
    <t>https://disk.yandex.ru/d/q_sYPtKaQ0IRFA</t>
  </si>
  <si>
    <t xml:space="preserve">СИБ-6546-37 </t>
  </si>
  <si>
    <t xml:space="preserve"> с Казачинское ул Красноармейская 3</t>
  </si>
  <si>
    <t>Заказчик: Кондратьев Евгений Анатольевич
Сопровождающий на объекте: Афанасьева Наталия Григорьевна +7-913-194-9011</t>
  </si>
  <si>
    <t>#ТСО #Обеспечить_к_01.05.2026 #Количество_портов: 1 порт 1 - розетку установить за фалыпь-потолком сервисной зоны, затем патч-корд протянуть в сервисную зону УС, вывести снизу-сбоку от УС, оставить запас кабеля в 4 м.</t>
  </si>
  <si>
    <t>https://disk.yandex.ru/d/_VOTEQYIRIx3yg</t>
  </si>
  <si>
    <t>СИБ-6546-78</t>
  </si>
  <si>
    <t>г Ужур ул Ленина Збстрі 1-ый этаж Клиентский зал по
обслуживанию ФЛ/ЮЛ -1</t>
  </si>
  <si>
    <t>Заказчик: Кондратьев Евгений Анатольевич +7-913-534-0116
Сопровождающий на объекте: Лаер Ирина Владимировна +7-923-292-9577</t>
  </si>
  <si>
    <t>Создать порты СКС. #ТСО #Обеспечить_к_31.05.2026 #Количество_портов: 3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 В случае наличия резервной трассы к УС, предпочтительно использовать данную трассу, а не тянуть новую.</t>
  </si>
  <si>
    <t>https://disk.yandex.ru/d/99kQgWYBxczf4Q</t>
  </si>
  <si>
    <t xml:space="preserve">СИБ-6347-15 </t>
  </si>
  <si>
    <t>Заказчик: Исаенко Евгений Петрович +7-913-214-6135
Сопровождающий на объекте: Игнатенко Ирина Николаевна +7-906-969-8756</t>
  </si>
  <si>
    <t>#ТСО  #Обеспечить_к_  29.05.2026  #Количество_портов:  3  Подключение  в  сеть  ВСП  охранных  приборов (АвтоЗСО, УС - 2 шт.).</t>
  </si>
  <si>
    <t>https://disk.yandex.ru/d/tweRf8ec8Ph8qw</t>
  </si>
  <si>
    <t xml:space="preserve"> ББ-5376-03</t>
  </si>
  <si>
    <t>00123</t>
  </si>
  <si>
    <t xml:space="preserve"> пгт Жирекен нет 17</t>
  </si>
  <si>
    <t>Заказчик: Шипилов Дмитрий Олегович
Сопровождающий на объекте: Лескова Светлана Сергеевна +7-914-519-0187</t>
  </si>
  <si>
    <t>#ТСО, #Обеспечить_к_(30.05.2026), #Количество_портов: (13).</t>
  </si>
  <si>
    <t>https://disk.yandex.ru/d/wFcqZG_A-DUM1w</t>
  </si>
  <si>
    <t>СИБ-6347-05</t>
  </si>
  <si>
    <t>с Черемное ул Юбилейная 10</t>
  </si>
  <si>
    <t>Заказчик: Константинов Сергей Александрович +7-903-949-9102
Сопровождающий   на   объекте:   Харченко   Сергей   Александрович,   +7(913)080-42-13/Горнеева   Татьяна Владимировна+7-962-802-9366</t>
  </si>
  <si>
    <t>#ТСО #Обеспечить_к_(01.05.2026), #Количество_портов: (1)./ВСП №8644/0668 ЗСО УС</t>
  </si>
  <si>
    <t>https://disk.yandex.ru/d/ww5ZC0WIVxrhwA</t>
  </si>
  <si>
    <t>СИБ-6347-08</t>
  </si>
  <si>
    <t xml:space="preserve"> г Рубцовск ул Комсомольская 68 1-ый этаж Зона 24-2</t>
  </si>
  <si>
    <t>Заказчик: Исаенко Евгений +7-913-214-6135
Сопровождающий на объекте: Матасов Артем Олегович, +7(983)381-86-37/ Куршина Светлана
Геннадьевна+7-906-942-9474</t>
  </si>
  <si>
    <t>Создать  порты  СКС.  #ТСО  #Обеспечить_к_  29.05.2026  йКоличество  портов:  5  Подключение  в  сеть  ВСП охранных приборов (АвтоЗСО, ГТ, УС - 3 шт.).</t>
  </si>
  <si>
    <t>https://disk.yandex.ru/d/lEnSw64GP98rkA</t>
  </si>
  <si>
    <t xml:space="preserve"> ЦЧБ-8383-40</t>
  </si>
  <si>
    <t xml:space="preserve"> д 1-я Семеновка ул Привокзальная 42 1-ый этаж Клиентский зал по обслуживанию ФЛ/ЮЛ -1</t>
  </si>
  <si>
    <t>Заказчик: Шамрикова Эльвира Юрьевна (1446342) +7 (951) 314-56-32
Сопровождающий на объекте: Бабанин Сергей Владимирович, +7(930)762-90-86</t>
  </si>
  <si>
    <t>https://disk.yandex.ru/d/hpS01KEajm5TlA</t>
  </si>
  <si>
    <t xml:space="preserve"> СРБ-6376-15 </t>
  </si>
  <si>
    <t>Заказчик: Шенфельд Вадим Владимирович +7-920-301-2152
Сопровождающий на объекте: Повинский Александр Михайлович, +7(910)726-79-35/</t>
  </si>
  <si>
    <t>СКС кат. 5е в кол-ве: 89 шт.</t>
  </si>
  <si>
    <t>Для замены аналогового ТСВ около каждой камеры организовать розетку сетевого доступа. Требуется
уточнение кол-ва розеток. Схема КИЦ во вложении. На данный момент 65 внутренних и 5 уличных камер. Также протянуть 10 дополнительных портов в кроссовую КИЦ. Сеть Кампуса sigma</t>
  </si>
  <si>
    <t>https://disk.yandex.ru/d/f9pmzh8lmvTBiA</t>
  </si>
  <si>
    <t>СИБ-6347-14</t>
  </si>
  <si>
    <t>Заказчик: Исаенко Евгений Петрович
Сопровождающий на объекте: Зубарева Любовь Борисовна +7-903-990-2001</t>
  </si>
  <si>
    <t>Розетки СКС для установки двух видеокамер ТСВ монтируются у входной двери в серверной цокольного этажа (с внутренней стороны серверной, с двух сторон от дверного проема). Места расположения и общее количество розеток обозначены на планировке.</t>
  </si>
  <si>
    <t>https://disk.yandex.ru/d/TXHLtWZauHBvig</t>
  </si>
  <si>
    <t>СЗБ-8371-46</t>
  </si>
  <si>
    <t xml:space="preserve"> г  Петрозаводск  ул  Антикайнена  (Центр р-н) 2 1-ый этаж Кабинет - 103</t>
  </si>
  <si>
    <t>Заказчик: +7 (921) 727-72-88
Сопровождающий на объекте: Бондаренко Валерий Васильевич (+7-921-727-7288).</t>
  </si>
  <si>
    <t>Создать порты СКС. 1 порт СКС для цш-аш на потолке. 0 этаж. Вход в укрытие. Для точки доступа 2. Контакт Бондаренко Валерий Васильевич (+7-921-727-7288).</t>
  </si>
  <si>
    <t>https://disk.yandex.ru/d/DQjoUMYS8l9cIA</t>
  </si>
  <si>
    <t xml:space="preserve">гготов </t>
  </si>
  <si>
    <t xml:space="preserve"> СИБ-6209-12 </t>
  </si>
  <si>
    <t xml:space="preserve">  г  Томск  тракт  Иркутский  175А  1-ый  этаж  Клиентский  зал  по
обслуживанию ФЛ/ЮЛ -1</t>
  </si>
  <si>
    <t>Заказчик: Маленко Тимофей Сергеевич (1970712) +7 (903) 955-05-40
Сопровождающий на объекте: Крывша Сергей Валерьевич, +7(913)112-90-36</t>
  </si>
  <si>
    <t>https://disk.yandex.ru/d/ds9jakWtOTEbww</t>
  </si>
  <si>
    <t xml:space="preserve">Провести обследование для монтажа СКСйАндромеда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</si>
  <si>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СЗБ-6571-22</t>
  </si>
  <si>
    <t>0669</t>
  </si>
  <si>
    <t>г  Санкт-Петербург  пр-кт  Просвещения  67литерА  1-ый  этаж
Клиентский зал по обслуживанию ФЛ/ЮЛ - 1</t>
  </si>
  <si>
    <t>Заказчик: Купцов Олег Анатольевич (1458557) +7 (995) 778-88-77
Сопровождающий на объекте: Никифоров Сергей Дмитриевич, +7(981)210-23-06</t>
  </si>
  <si>
    <t>https://disk.yandex.ru/d/yfCfo0PDRKL4gw</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</si>
  <si>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ГИ Купцов Олег Анатольевич [+7-995-778-8877]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</si>
  <si>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УБ-7782-14 </t>
  </si>
  <si>
    <t xml:space="preserve"> г Тюмень ул Ватутина 55/3</t>
  </si>
  <si>
    <t>Заказчик: Александренко Александр Викторович - 8-54091398
Сопровождающий на объекте: Александренко Александр Викторович - 8-54091398</t>
  </si>
  <si>
    <t>https://disk.yandex.ru/d/QOriuwC8pT1Dvg</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</si>
  <si>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Александренко Александр Викторович Телефон 8-54091398 и согласовать дату выполнения работ для
совместного выезда с подрядчиком СКС</t>
  </si>
  <si>
    <t>УБ-7782-04</t>
  </si>
  <si>
    <t>г Тюмень ул Пермякова 46</t>
  </si>
  <si>
    <t>Заказчик: Александренко Александр Викторович (1607634) +7 (000) 000-00-00
Сопровождающий на объекте: Александренко Александр Викторович (1607634) +7 (000) 000-00-00</t>
  </si>
  <si>
    <t>https://disk.yandex.ru/d/QHK4hOcbOXkBTA</t>
  </si>
  <si>
    <t xml:space="preserve">Орёл 50005636446 от 26.03.2026 </t>
  </si>
  <si>
    <t xml:space="preserve">ЦЧБ-6446-03 </t>
  </si>
  <si>
    <t xml:space="preserve"> г Орёл ул Брестская 8 1-ый этаж Серверная - 1.50</t>
  </si>
  <si>
    <t>https://disk.yandex.ru/d/mnR5jaalhH30RA</t>
  </si>
  <si>
    <t>В  рамках  проекта  «Андромеда»  необходим  монтаж  4-х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Марченко Александр Сергеевич, телефон +7-908-322-1937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</si>
  <si>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ЦЧБ-6446-02</t>
  </si>
  <si>
    <t>00051</t>
  </si>
  <si>
    <t>г Орёл ул Гостиная 3 1-ый этаж Холл - 2</t>
  </si>
  <si>
    <t>Заказчик: Марченко Александр Сергеевич +7 (908) 322-19-37
Сопровождающий на объекте: Марченко Александр Сергеевич +7 (908) 322-19-37</t>
  </si>
  <si>
    <t>https://disk.yandex.ru/d/nVYsHfxfTCpxpg</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</si>
  <si>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Марченко Александр Сергеевич, телефон +7-908-322-1937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</si>
  <si>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УБ-6522-01</t>
  </si>
  <si>
    <t>г  Курган  ул  Куйбышева  108  1-ый  этаж Клиентский  зал по
обслуживанию ФЛ/ЮЛ - б/н</t>
  </si>
  <si>
    <t>https://disk.yandex.ru/d/4PsEC31RZHXxTw</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</si>
  <si>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ГИ Акатьев Владимир Викторович (+7-909-179-4245) и
согласовать дату выполнения работ для совместного выезда с подрядчиком СКС.</t>
  </si>
  <si>
    <t xml:space="preserve">ЦЧБ-6446-05 </t>
  </si>
  <si>
    <t>00005</t>
  </si>
  <si>
    <t>г Орёл ул Московская 155 1-ый этаж Клиентский зал по
обслуживанию ФЛ/ЮЛ -1</t>
  </si>
  <si>
    <t>Заказчик: Марченко Александр Сергеевич +7 (908) 322-19-37
Сопровождающий на объекте: Берлинов Сергей Михайлович +7-910-308-0025</t>
  </si>
  <si>
    <t>https://disk.yandex.ru/d/glejnyJkZPqhXA</t>
  </si>
  <si>
    <t>«Андромеда»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Марченко Александр Сергеевич Телефон +7-908-322-1937 и согласовать дату выполнения работ для
совместного выезда с подрядчиком СКС</t>
  </si>
  <si>
    <t xml:space="preserve">СЗБ-6571-20 </t>
  </si>
  <si>
    <t>г Санкт-Петербург ул Мира ІОлитерА 1-ый этаж Клиентский зал по обслуживанию ФЛ/ЮЛ -1</t>
  </si>
  <si>
    <t>Заказчик: Купцов Олег Анатольевич (1458557) +7 (995) 778-88-77
Сопровождающий на объекте: Кузка Кирилл Викторович, +7(981)153-15-27</t>
  </si>
  <si>
    <t>https://disk.yandex.ru/d/QoVD5L-NynqpKQ</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</si>
  <si>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ГИ Купцов Олег Анатольевич [+7-995-778-8877]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</si>
  <si>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УБ-7782-03 </t>
  </si>
  <si>
    <t>Заказчик: Сазанов Алексей Александрович +7-912-384-9890
Сопровождающий на объекте: Александр Валерьевич, +7(919)930-10-99</t>
  </si>
  <si>
    <t>https://disk.yandex.ru/d/XcH5Wv47BDxbjw</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</si>
  <si>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Сазанов Алексей Александрович Телефон +7-912-384-9890 и согласовать дату выполнения работ для совместного выезда с подрядчиком СКС.</t>
  </si>
  <si>
    <t xml:space="preserve">УБ-7782-07 </t>
  </si>
  <si>
    <t>г Тюмень ул Казачьи Луга 1</t>
  </si>
  <si>
    <t>https://disk.yandex.ru/d/Hng9ozJi2wUyEA</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</si>
  <si>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Кибус Павел Викторович Телефон [+7-914-128-9670]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</si>
  <si>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УБ-7782-11</t>
  </si>
  <si>
    <t>Заказчик: Александренко Александр Викторович (1607634) +7 (922) 048-36-55
Сопровождающий на объекте: Яковенко Олег Владимирович, +7(912)690-80-81</t>
  </si>
  <si>
    <t>https://disk.yandex.ru/d/95s7KIW-QIhICw</t>
  </si>
  <si>
    <t xml:space="preserve"> СЗБ-6571-19</t>
  </si>
  <si>
    <t xml:space="preserve"> г Санкт-Петербург пр-кт Стачек 90литерА 1-ый этаж
Клиентский зал по обслуживанию ФЛ/ЮЛ - 1</t>
  </si>
  <si>
    <t>Заказчик: Купцов Олег Анатольевич (1458557) +7 (995) 778-88-77
Сопровождающий на объекте: Аткин Степан Сергеевич, +7(911)770-12-09</t>
  </si>
  <si>
    <t>https://disk.yandex.ru/d/xHhSXahB-H0TvA</t>
  </si>
  <si>
    <t>Провести обследование для монтажа СКСйАндромеда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рекомендуем предварительно связаться с сотрудником ВСП, если рабочее расписание подразделения</t>
  </si>
  <si>
    <t xml:space="preserve"> СЗБ-6571-24</t>
  </si>
  <si>
    <t>0529</t>
  </si>
  <si>
    <t>г Санкт-Петербург пр-кт Елизарова ПлитерА 1-ый этаж
Клиентский зал по обслуживанию ФЛ/ЮЛ - 1</t>
  </si>
  <si>
    <t>Заказчик: Купцов Олег Анатольевич (1458557) +7 (995) 778-88-77
Сопровождающий на объекте: Смирнов Алексей Владимирович, +7(981)752-86-47</t>
  </si>
  <si>
    <t>https://disk.yandex.ru/d/4YmdIRrX4rGPDA</t>
  </si>
  <si>
    <t>ВВБ-6217-07</t>
  </si>
  <si>
    <t xml:space="preserve"> г Ижевск ул Кирова 109 1-ый этаж Клиентский зал по
обслуживанию ФЛ/ЮЛ -1</t>
  </si>
  <si>
    <t>Заказчик: Баранов Иван Александрович (1158053) +7 (912) 853-55-09
Сопровождающий на объекте: Сухих Алексей Сергеевич, 79199122920</t>
  </si>
  <si>
    <t>https://disk.yandex.ru/d/fCjkf2AsOl7q0w</t>
  </si>
  <si>
    <t xml:space="preserve"> СРБ-6449-02</t>
  </si>
  <si>
    <t>г Кондрово ул Советская 4 1-ый этаж Электрощитовая - 6</t>
  </si>
  <si>
    <t>Заказчик: Хохлов Илья Сергеевич (1813834) +7 (900) 571-19-91
Сопровождающий на объекте: Светлана Евгеньевна +7-915-897-1935</t>
  </si>
  <si>
    <t>https://disk.yandex.ru/d/s0oKwgJMR87mrw</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</si>
  <si>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Хохлов Илья Сергеевич Телефон [+7-900-571-1991]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</si>
  <si>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УБ-7782-01 </t>
  </si>
  <si>
    <t>Заказчик: Мишарин Алексей Александрович (2213132) +7 (992) 313-88-07
Сопровождающий на объекте: Татьяна Геннадьевна +7-919-920-1813</t>
  </si>
  <si>
    <t>https://disk.yandex.ru/d/dzSoXA02b5Jh-g</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</si>
  <si>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Мишарин Алексей Александрович Телефон +7-992-313-8807 и согласовать дату выполнения работ для совместного выезда с подрядчиком СКС.</t>
  </si>
  <si>
    <t>УБ-6433-04</t>
  </si>
  <si>
    <t>00016</t>
  </si>
  <si>
    <t xml:space="preserve"> пгт Белый Яр ул Горького ІА 1-ый этаж Кабинет - 1</t>
  </si>
  <si>
    <t>https://disk.yandex.ru/d/G3AGbDFYfEh9Dw</t>
  </si>
  <si>
    <t>Провести обследование для монтажа скс.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Ангелин Андрей Сергеевич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</si>
  <si>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ВВБ-6217-08 </t>
  </si>
  <si>
    <t>с Малая Пурга  ул Пионерская 43  1-ый  этаж Клиентский  зал по обслуживанию ФЛ/ЮЛ -1</t>
  </si>
  <si>
    <t>Заказчик: Баранов Иван Александрович (1158053) +7 (912) 853-55-09
Сопровождающий на объекте: Габдуллин Василь Гависович, +7(982)116-56-50</t>
  </si>
  <si>
    <t>https://disk.yandex.ru/d/7XmPxxDpUceS9Q</t>
  </si>
  <si>
    <t xml:space="preserve">УБ-7782-10 </t>
  </si>
  <si>
    <t>00087</t>
  </si>
  <si>
    <t>г Тюмень ул Республики 215а 1-ый этаж Операционный зал -1</t>
  </si>
  <si>
    <t>https://disk.yandex.ru/d/fSs45LV4-rFzZA</t>
  </si>
  <si>
    <t>СЗББ-6533-33</t>
  </si>
  <si>
    <t>0985</t>
  </si>
  <si>
    <t>гт Им Свердлова мкр 1-й 1 1-ый этаж Клиентский зал по
обслуживанию ФЛ/ЮЛ -1</t>
  </si>
  <si>
    <t>Заказчик: +7(980)059-15-41
Сопровождающий на объекте: +7 (980) 059-15-41</t>
  </si>
  <si>
    <t>https://disk.yandex.ru/d/Fn-R-S11CWRDsg</t>
  </si>
  <si>
    <t>Создать  порты  СКС.  Необходима  проверка  работоспособности  СКС  на  старом  месте  установки  ДТ  в  ВСП в и. им. Свердлова</t>
  </si>
  <si>
    <t>ВВБ-6217-13</t>
  </si>
  <si>
    <t>г Ижевск ул Кирова 51-ый этаж Клиентский зал по обслуживанию ФЛ/ЮЛ-1</t>
  </si>
  <si>
    <t>Заказчик: Баранов Иван Александрович (1158053) +7 (912) 853-55-09
Сопровождающий на объекте: Амаков Никита Олегович, +7(912)021-63-97</t>
  </si>
  <si>
    <t>https://disk.yandex.ru/d/DUdVK3aLm8iG8A</t>
  </si>
  <si>
    <t xml:space="preserve">СИБ-6347-33 </t>
  </si>
  <si>
    <t>г Барнаул пр-кт Ленина 96Е 1-ый этаж Серверная - 0</t>
  </si>
  <si>
    <t>Заказчик: +7 (903) 910-00-86
Сопровождающий на объекте: Малеев Даниил Александрович, +7(983)542-00-51</t>
  </si>
  <si>
    <t>https://disk.yandex.ru/d/24lma_bZuCsc1w</t>
  </si>
  <si>
    <t xml:space="preserve">ББ-5376-15 </t>
  </si>
  <si>
    <t xml:space="preserve"> г Чита ул Ленина 55 1-ый этаж Электрощитовая - 24</t>
  </si>
  <si>
    <t>https://disk.yandex.ru/d/0l9qhlD-FoHlag</t>
  </si>
  <si>
    <t>необходим монтаж 1-го порта СКС (Контроллер: 4009)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Кибус Павел Викторович Телефон +7-914-128-9670 и согласовать дату выполнения работ для
совместного выезда с подрядчиком СКС</t>
  </si>
  <si>
    <t>УБ-7782-02</t>
  </si>
  <si>
    <t xml:space="preserve"> г Тюмень ул Водопроводная 3</t>
  </si>
  <si>
    <t>Заказчик: Мишарин Алексей Александрович +7-992-313-8807
Сопровождающий на объекте: Анна Федоровна +7-982-912-5484</t>
  </si>
  <si>
    <t>https://disk.yandex.ru/d/3GyeWBZWXJQyHQ</t>
  </si>
  <si>
    <t>СЗБ-6571-25</t>
  </si>
  <si>
    <t xml:space="preserve"> г  Санкт-Петербург  пр-кт  Комендантский  ІЗкІлитерА  1-ый  этаж Клиентский зал по обслуживанию ФЛ/ЮЛ - 1</t>
  </si>
  <si>
    <t>Заказчик: Купцов Олег Анатольевич (1458557) +7 (995) 778-88-77
Сопровождающий на объекте: Тарасов Андрей Анатольевич, +7(981)700-27-25</t>
  </si>
  <si>
    <t>https://disk.yandex.ru/d/RMWyhjNaU7r71w</t>
  </si>
  <si>
    <t>СЗБ-6571-32</t>
  </si>
  <si>
    <t xml:space="preserve"> г  Санкт-Петербург  пл  Сенная  5литерА  1-ый  этаж  Клиентский зал по обслуживанию ФЛ/ЮЛ - 1</t>
  </si>
  <si>
    <t>Заказчик: Купцов Олег Анатольевич (1458557) +7 (995) 778-88-77
Сопровождающий на объекте: Фролов Алексей Игоревич, +7(981)153-15-71</t>
  </si>
  <si>
    <t>https://disk.yandex.ru/d/QA6errdIK4HeAA</t>
  </si>
  <si>
    <t>СЗБ-6571-23</t>
  </si>
  <si>
    <t xml:space="preserve"> г  Санкт-Петербург  пр-кт  Индустриальный  26/24литер  1-ый  этаж Клиентский зал по обслуживанию ФЛ/ЮЛ - 1</t>
  </si>
  <si>
    <t>Заказчик: Купцов Олег Анатольевич (1458557) +7 (995) 778-88-77
Сопровождающий на объекте: Рясонен Денис Павлович, +7(911)010-04-72</t>
  </si>
  <si>
    <t>https://disk.yandex.ru/d/pA-nQgUv3p-bhQ</t>
  </si>
  <si>
    <t>СЗБ-6571-21</t>
  </si>
  <si>
    <t xml:space="preserve"> г Санкт-Петербург пр-кт Энгельса 128литерА 1-ый этаж
Клиентский зал по обслуживанию ФЛ/ЮЛ - 1</t>
  </si>
  <si>
    <t xml:space="preserve"> Заказчик: Купцов Олег Анатольевич (1458557) +7 (995) 778-88-77
Сопровождающий на объекте: Лебедев Роман Александрович, +7(911)710-33-92</t>
  </si>
  <si>
    <t>https://disk.yandex.ru/d/5-nUnhDmN-4VHw</t>
  </si>
  <si>
    <t>ББ-5376-14</t>
  </si>
  <si>
    <t xml:space="preserve"> пгт  Карымское  ул  Ленинградская  55  1-ый  этаж  Комната  отдыха -10</t>
  </si>
  <si>
    <t>Заказчик: Шияпов Наиль Галимзянович +7-914-470-2838
Сопровождающий на объекте: Степаненко Наталья Вагизовна +7-914-435-4193</t>
  </si>
  <si>
    <t>https://disk.yandex.ru/d/6QkH7_f1wRMrPA</t>
  </si>
  <si>
    <t>Создать порты СКС. Обеспечить порты к 15.08. Количество портов - 28 шт.</t>
  </si>
  <si>
    <t xml:space="preserve"> УБ-7782-05 </t>
  </si>
  <si>
    <t>с Упорово  ул Володарского  здЗЗ 1-ый  этаж Операционный зал - 1</t>
  </si>
  <si>
    <t>https://disk.yandex.ru/d/ZrlKwNmV5E4WVA</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</si>
  <si>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Александренко Александр Викторович Телефон 8-54091398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</si>
  <si>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УБ-7782-08</t>
  </si>
  <si>
    <t>г Тюмень ул Мельникайте 54</t>
  </si>
  <si>
    <t>https://disk.yandex.ru/d/JA4SVrB0WOfAKA</t>
  </si>
  <si>
    <t xml:space="preserve"> УБ-7782-16</t>
  </si>
  <si>
    <t xml:space="preserve"> с Уват ул Октябрьская 64А 1-ый этаж Операционный зал - 5</t>
  </si>
  <si>
    <t>https://disk.yandex.ru/d/LOWdinZjn-uJLg</t>
  </si>
  <si>
    <t>СЗБ-6571-43</t>
  </si>
  <si>
    <t>00775</t>
  </si>
  <si>
    <t>г  Санкт-Петербург  пр-кт  Пятилеток  ІОкІлитерА  1-ый  этаж
Операционный зал - 1</t>
  </si>
  <si>
    <t>Заказчик: Купцов Олег Анатольевич (1458557) +7 (995) 778-88-77
Сопровождающий на объекте: Купцов Олег Анатольевич (1458557) +7 (995) 778-88-77</t>
  </si>
  <si>
    <t>https://disk.yandex.ru/d/8-Nn0ZSgXod5nA</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</si>
  <si>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Купцов Олег Анатольевич Телефон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</si>
  <si>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СЗБ-6571-39</t>
  </si>
  <si>
    <t xml:space="preserve"> г  Санкт-Петербург  ул  Партизана  Германа  14/117лите  1-ый  этаж Кабинет - 1</t>
  </si>
  <si>
    <t>https://disk.yandex.ru/d/4JuC_4K194apLA</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</si>
  <si>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Купцов Олег Анатольевич Телефон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</si>
  <si>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СИБ-6209-02 </t>
  </si>
  <si>
    <t>00168</t>
  </si>
  <si>
    <t>г Северск ул Калинина 46 1-ый этаж Клиентский зал по
обслуживанию ФЛ/ЮЛ -1</t>
  </si>
  <si>
    <t>Заказчик: Салихов Марсель Расимьянович +7 (961) 888-29-99
Сопровождающий на объекте: Орлов Константин Владимирович +7(913)813-84-97</t>
  </si>
  <si>
    <t>https://disk.yandex.ru/d/WXZdXt57svKfxA</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</si>
  <si>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</si>
  <si>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СЗБ-6533-27</t>
  </si>
  <si>
    <t>г  Санкт-Петербург  ул  Олеко  Дундича  17к1литерА  1-ый  этаж
Клиентский зал по обслуживанию ФЛ/ЮЛ - 1</t>
  </si>
  <si>
    <t>https://disk.yandex.ru/d/WH1KerE8trbCYw</t>
  </si>
  <si>
    <t xml:space="preserve">необходим монтаж 1-го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[Купцов Олег Анатольевич]
[+7-995-778-8877] и согласовать дату выполнения работ для совместного выезда с подрядчиком СКС. </t>
  </si>
  <si>
    <t>СИБ-6506-13</t>
  </si>
  <si>
    <t>г Омск ул Некрасова 2</t>
  </si>
  <si>
    <t>Заказчик: Чернякин Денис Михайлович +7 (913) 645-82-72
Сопровождающий на объекте: Середкин Александр Александрович +7(913)140-09-26</t>
  </si>
  <si>
    <t>https://disk.yandex.ru/d/k4tnnAtEqfJpaA</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</si>
  <si>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Чернякин Денис Михайлович Телефон +7-913-645-8272  и согласовать дату  выполнения работ для совместного  выезда с подрядчиком СКС.</t>
  </si>
  <si>
    <t xml:space="preserve">ВВБ-6217-04 </t>
  </si>
  <si>
    <t>00076</t>
  </si>
  <si>
    <t>г Ижевск ш Воткинское 34 1-ый этаж Клиентский зал по
обслуживанию ФЛ/ЮЛ -1</t>
  </si>
  <si>
    <t>Заказчик: Баранов Иван Александрович (1158053) +7 (912) 853-55-09
Сопровождающий на объекте: Козельская Елена Станиславовна +7-912-460-5220</t>
  </si>
  <si>
    <t>https://disk.yandex.ru/d/-BU2WMlOEyTY1w</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</si>
  <si>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Баранов Иван Александрович Телефон +7-912-853-5509 и согласовать дату выполнения работ для совместного выезда с подрядчиком СКС.</t>
  </si>
  <si>
    <t xml:space="preserve">СИБ-6506-15 </t>
  </si>
  <si>
    <t>рп Кормиловка ул Пролетарская 15</t>
  </si>
  <si>
    <t>Заказчик: Чернякин Денис Михайлович +7 (913) 645-82-72
Сопровождающий на объекте: Игнатьев Дмитрий Валентинович +7(983)562-58-56</t>
  </si>
  <si>
    <t>https://disk.yandex.ru/d/ZZAyxlNWANiBaw</t>
  </si>
  <si>
    <t xml:space="preserve">СИБ-6347-58 </t>
  </si>
  <si>
    <t>00130</t>
  </si>
  <si>
    <t xml:space="preserve"> г Барнаул ул Северо-Западная 54 1-ый этаж Серверная - 0</t>
  </si>
  <si>
    <t>Заказчик: Семенченко Максим Александрович +7-903-910-0086
Сопровождающий на объекте: Пылева Ольга Анатольевна +7-905-926-2035</t>
  </si>
  <si>
    <t>https://disk.yandex.ru/d/mq05xfUCo2413w</t>
  </si>
  <si>
    <t>«Андромеда» необходим монтаж 1-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[Семенченко Максим Александрович] Телефон[+7-903-910-0086] и согласовать дату выполнения работ для совместного выезда с подрядчиком СКС.</t>
  </si>
  <si>
    <t xml:space="preserve">СИБ-6546-69 </t>
  </si>
  <si>
    <t>00421</t>
  </si>
  <si>
    <t xml:space="preserve"> п Абан ул Пионерская 1</t>
  </si>
  <si>
    <t>Заказчик: Золотарев Сергей Андреевич
Сопровождающий на объекте: Мазитова Ольга Васильевна +7-913-030-4623</t>
  </si>
  <si>
    <t>https://disk.yandex.ru/d/aA77MPFmzYN1mA</t>
  </si>
  <si>
    <t>Необходимо восстановить 4 розетки СКС от коммутационного помещения до камер видеонаблюдения: 1) ЗСО24 Дуплекс 24:0Г9Ь:45:7с1:00 2) Менеджер 3 е8:аО:ес1:53:62:сЮ 3) Руководитель 24:48:45:а1:69:99 4) Улица Парковка е8:аО:есІ:53:62:сІс Более точное расположение можно уточнить у сотрудника: Михайлов Денис Валерьевич, тел.: +7-983-154-6850, +7-800-707-0070 (доб. 8-52795515).</t>
  </si>
  <si>
    <t xml:space="preserve">СЗБ-6533-16 </t>
  </si>
  <si>
    <t>00726</t>
  </si>
  <si>
    <t>г  Колпино  ул  Пролетарская  бОлитерА  1-ый  этаж  Клиентский зал по обслуживанию ФЛ/ЮЛ - 1</t>
  </si>
  <si>
    <t>https://disk.yandex.ru/d/Ezb5qRgudl84rw</t>
  </si>
  <si>
    <t># Андромеда В рамках проекта «Андромеда» необходим монтаж 1 -го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[Купцов Олег Анатольевич]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</si>
  <si>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 xml:space="preserve">УБ-7782-18 </t>
  </si>
  <si>
    <t>г Тюмень ул Рижская 61 1-ый этаж Операционный зал - 58</t>
  </si>
  <si>
    <t>Заказчик: Голосова Елена Михайловна (102429) +7 (950) 485-98-58
Сопровождающий на объекте: Голосова Елена Михайловна (102429) +7 (950) 485-98-58</t>
  </si>
  <si>
    <t>https://disk.yandex.ru/d/kwljVwVAOEsXgA</t>
  </si>
  <si>
    <t xml:space="preserve">Требуется монтаж &lt; 2 &gt; портов СКС для подключения счетно-сортировальных машин (ССМ) на рабочих местах ВСП.Способ монтажа: розетки типоразмера Мозаіс45 в кабель-канал размером не менее 80x50. Если линия за потолком, то за потолком кабель вести в гофрорукаве. Зона пересчёта за окном 10, окном 15 </t>
  </si>
  <si>
    <t>СЗБ-6571-03</t>
  </si>
  <si>
    <t>0790</t>
  </si>
  <si>
    <t>г  Санкт-Петербург  пр-кт  Большой  П.С.  18литерА  1-ый  этаж
Клиентский зал по обслуживанию ФЛ/ЮЛ - 1</t>
  </si>
  <si>
    <t>Заказчик: Купцов Олег Анатольевич +7 (995) 778-88-77
Сопровождающий на объекте: Яшина Елена Владимировна +7-913-631-7929</t>
  </si>
  <si>
    <t>https://disk.yandex.ru/d/3GV7uJ5vV9kF7A</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</si>
  <si>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Купцов Олег Анатольевич Телефон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</si>
  <si>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УБ-7782-09</t>
  </si>
  <si>
    <t>https://disk.yandex.ru/d/t-K6LF4V02MTXQ</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</si>
  <si>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Александренко Александр Викторович Телефон 8-54091398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</si>
  <si>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СИБ-6506-14 </t>
  </si>
  <si>
    <t xml:space="preserve"> г Омск пр-кт Карла Маркса 24</t>
  </si>
  <si>
    <t>https://disk.yandex.ru/d/Ht0Jjht3mWSg9A</t>
  </si>
  <si>
    <t xml:space="preserve">СЗБ-6571-101 </t>
  </si>
  <si>
    <t xml:space="preserve"> г Санкт-Петербург пр-кт Лиговский 140литерА</t>
  </si>
  <si>
    <t>Заказчик: Колченко Александр Евгеньевич +7-908-292-2000
Сопровождающий на объекте: Колченко Александр Евгеньевич +7-908-292-2000</t>
  </si>
  <si>
    <t>https://disk.yandex.ru/d/sPzkW_5gZyuOWg</t>
  </si>
  <si>
    <t>В  рамках  проекта  «Андромеда»  необходим  монтаж  І-го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[Колченко Александр Евгеньевич] Телефон[+7-908-292-2000] и согласовать дату выполнения работ для совместного выезда с подрядчиком СКС.</t>
  </si>
  <si>
    <t xml:space="preserve"> СИБ-6534-36 </t>
  </si>
  <si>
    <t>https://disk.yandex.ru/d/5Puq9OytdRXzQw</t>
  </si>
  <si>
    <t>необходим монтаж 1-го порта СКС (IDD-АХQDTWG)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ГИ Бондарев Антон Николаевич (+7-904-374-0717) и согласовать дату выполнения работ для совместного 
выезда с подрядчиком СКС.</t>
  </si>
  <si>
    <t xml:space="preserve">СИБ-6546-43 </t>
  </si>
  <si>
    <t xml:space="preserve"> г Красноярск ул Тотмина 1Г 1-ый этаж</t>
  </si>
  <si>
    <t>Заказчик: Граблевский Евгений Владимирович (279696) +7 (913) 031-72-39
Сопровождающий на объекте: Татьяна Александровна - +7-999-445-0788</t>
  </si>
  <si>
    <t>https://disk.yandex.ru/d/Lkwn6kOyz0NjPw</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</si>
  <si>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t>
  </si>
  <si>
    <t>УБ-7782-06</t>
  </si>
  <si>
    <t xml:space="preserve"> г  Ишим  ул  Малая  Садовая  76  1-ый  этаж Служебное помещение - 01.17</t>
  </si>
  <si>
    <t>https://disk.yandex.ru/d/DWAqLjWlc_FzcQ</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</si>
  <si>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Александренко Александр Викторович Телефон 8-54091398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</si>
  <si>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СИБ-6506-12</t>
  </si>
  <si>
    <t xml:space="preserve"> г Омск ул Тарская 22</t>
  </si>
  <si>
    <t>https://disk.yandex.ru/d/2nrslfQLokkuQA</t>
  </si>
  <si>
    <t xml:space="preserve">СИБ-6448-06 </t>
  </si>
  <si>
    <t>г Горно-Алтайск ул Набережная зд39 1-ый этаж Электрощитовая -7</t>
  </si>
  <si>
    <t>Заказчик: Семенченко Максим Александрович (1817891) +7 (903) 910-00-86
Сопровождающий на объекте: Чезычаков Эдуард Анатольевич, +7(913)690-52-91</t>
  </si>
  <si>
    <t>https://disk.yandex.ru/d/f9m7isuCfAV7-Q</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</si>
  <si>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Семенченко Максим Александрович Телефон [+7-903-910-0086] и согласовать дату выполнения работ для совместного выезда с подрядчиком СКС</t>
  </si>
  <si>
    <t xml:space="preserve">СРБ-6562-05 </t>
  </si>
  <si>
    <t xml:space="preserve"> г  Донской  мкр  Центральный  ул  Октябрьская  44  1-ый  этаж
Электрощитовая -19</t>
  </si>
  <si>
    <t>Заказчик: Богомазова Кристина Альбертовна - +7-980-012-5981
Сопровождающий на объекте: Анна Владимировна - +7-920-759-3262</t>
  </si>
  <si>
    <t>https://disk.yandex.ru/d/is3niE1h3Q6T7g</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</si>
  <si>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[Дымов Сергей Викторович] Телефон[+7 953 958-08-18] и согласовать дату выполнения работ для совместного 
выезда с подрядчиком СКС.</t>
  </si>
  <si>
    <t xml:space="preserve">УБ-7782-13 </t>
  </si>
  <si>
    <t xml:space="preserve"> с Вагай ул Крупской 23 1-ый этаж Операционный зал - 1</t>
  </si>
  <si>
    <t>https://disk.yandex.ru/d/nT-HPMnYCuZIWg</t>
  </si>
  <si>
    <t>ББ-5793-01</t>
  </si>
  <si>
    <t>00098</t>
  </si>
  <si>
    <t xml:space="preserve"> г Улан-Удэ ул Смолина 52 Этаж: 1-ый этаж Помещение:
Электрощитовая - 5</t>
  </si>
  <si>
    <t>Заказчик: Васильева Ирина Васильевна +7-983-438-0126
Сопровождающий на объекте: Васильева Ирина Васильевна +7-983-438-0126</t>
  </si>
  <si>
    <t>https://disk.yandex.ru/d/ISy8cdVx3YtWlA</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</si>
  <si>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[Васильева Ирина Васильевна] Телефон[+7-983-438-0126]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</si>
  <si>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СРБ-8255-67</t>
  </si>
  <si>
    <t xml:space="preserve"> г Брянск ул Харьковская 4 1-ый этаж Клиентский зал по
обслуживанию ФЛ/ЮЛ -1</t>
  </si>
  <si>
    <t>Заказчик: Абрашкина Наталья Валерьевна (357562) +7 (950) 690-96-63
Сопровождающий на объекте: Абрашкина Наталья Валерьевна (357562) +7 (950) 690-96-63</t>
  </si>
  <si>
    <t>https://disk.yandex.ru/d/EpxF00LqmgdLEg</t>
  </si>
  <si>
    <t>Требуется монтаж &lt; 1 &gt; портов СКС для подключения счетно-сортировальных машин (ССМ) на рабочих местах ВСП.Способ монтажа: розетки типоразмера Мозаіс45 в кабель-канал размером не менее 80x50. Если линия за потолком, то за потолком кабель вести в гофрорукаве.</t>
  </si>
  <si>
    <t xml:space="preserve">СЗБ-8186-78 </t>
  </si>
  <si>
    <t xml:space="preserve"> г  Псков  пр-кт  Октябрьский  23/25  1-ый  этаж  Техническое
помещение - 61</t>
  </si>
  <si>
    <t>https://disk.yandex.ru/d/ghb5LOsEYrwLrA</t>
  </si>
  <si>
    <t>необходим монтаж 2-х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Пермяков Денис Павлович +7-921-210-0912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</si>
  <si>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СРБ-3105-32 </t>
  </si>
  <si>
    <t xml:space="preserve"> г Тверь пр-кт Чайковского 7 1-ый этаж Операционный зал -1.03</t>
  </si>
  <si>
    <t>Заказчик: Павлов Евгений Владимирович (2074959) +7 (980) 622-52-20
Сопровождающий на объекте: Павлов Евгений Владимирович (2074959) +7 (980) 622-52-20</t>
  </si>
  <si>
    <t>https://disk.yandex.ru/d/4dlbyjzOorY2Jg</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</si>
  <si>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Павлов Евгений Владимирович Телефон [+7-980-622-5220]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</si>
  <si>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СЗБ-8186-65</t>
  </si>
  <si>
    <t>01555</t>
  </si>
  <si>
    <t xml:space="preserve">  с  Карамышево  ул  Советская  12  1-ый  этаж  Клиентский  зал  по обслуживанию ФЛ/ЮЛ -1</t>
  </si>
  <si>
    <t>Заказчик: Орлова Наталья Юрьевна (1416634) +7 (953) 241-41-10
Сопровождающий на объекте: Орлова Наталья Юрьевна (1416634) +7 (953) 241-41-10</t>
  </si>
  <si>
    <t>https://disk.yandex.ru/d/8QV0d8CwASGCyg</t>
  </si>
  <si>
    <t>СЗБ-8382-63</t>
  </si>
  <si>
    <t xml:space="preserve"> д Ботово ул Ленина зд15 1-ый этаж Клиентский зал по
обслуживанию ФЛ/ЮЛ -1</t>
  </si>
  <si>
    <t>Заказчик: Ипатова Наталья Алексеевна (2138749) +7 (953) 504-27-22
Сопровождающий на объекте: Ипатова Наталья Алексеевна (2138749) +7 (953) 504-27-22</t>
  </si>
  <si>
    <t>https://disk.yandex.ru/d/PaIDrEFJ5lkNLg</t>
  </si>
  <si>
    <t>УБ-0283-70</t>
  </si>
  <si>
    <t xml:space="preserve"> рп Варгаши ул Чкалова 24</t>
  </si>
  <si>
    <t>Заказчик: Акатьев Владимир Викторович +7-909-179-4245
Сопровождающий на объекте: Акатьев Владимир Викторович +7-909-179-4245</t>
  </si>
  <si>
    <t>https://disk.yandex.ru/d/kqjiOTx_e_igdA</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</si>
  <si>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[Акатьев Владимир Викторович] Телефон[+7-909-179-4245]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</si>
  <si>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СЗБ-8186-77</t>
  </si>
  <si>
    <t>01664</t>
  </si>
  <si>
    <t xml:space="preserve"> рп Локня ул Чкалова 2а</t>
  </si>
  <si>
    <t>Заказчик: Силаева Галина Александровна (694670) +7 (992) 293-03-57
Сопровождающий на объекте: Силаева Галина Александровна (694670) +7 (992) 293-03-57</t>
  </si>
  <si>
    <t>https://disk.yandex.ru/d/ElYglJgLdC5f1w</t>
  </si>
  <si>
    <t>Требуется монтаж &lt; 3 &gt; портов СКС для подключения счетно-сортировальных машин (ССМ) на рабочих местах ВСП.Способ монтажа: розетки типоразмера Мозаіс45 в кабель-канал размером не менее 80x50. Если линия за потолком, то за потолком кабель вести в гофрорукаве. ТКШ жёлный треугольник</t>
  </si>
  <si>
    <t xml:space="preserve"> ЦЧБ-8353-43</t>
  </si>
  <si>
    <t>00043</t>
  </si>
  <si>
    <t>Заказчик: Юрченко Максим Юрьевич +7 (980) 364-61-07
Сопровождающий  на  объекте:  Суров  Евгений  Викторович,  +7(910)301-36-37/  Авдеева  Ольга  Владимировна +7-910-269-7920</t>
  </si>
  <si>
    <t>https://disk.yandex.ru/d/hoS3L3c8zOfOhg</t>
  </si>
  <si>
    <t>Создать розетки СКС и кабельные линии над каждым банкоматом и ИПТ (за потолком). Схему прикладываю #ТСО #Количество_портов:2</t>
  </si>
  <si>
    <t>СЗБ-8294-67</t>
  </si>
  <si>
    <t>г Архангельск ул Терехина 9</t>
  </si>
  <si>
    <t>Заказчик: Платонова Елена Валерьевна+7-909-550-9443
Сопровождающий  на  объекте:  Репин  Михаил  Андреевич,  +7(911)590-01-97/№8637/054  Синицкая  Лидия Александровна+7-950-660-5878</t>
  </si>
  <si>
    <t>https://disk.yandex.ru/d/nsTN0pqdJpaS4w</t>
  </si>
  <si>
    <t>Добрый  день!  В  связи  с  организацией  дополнительных  рабочих  мест  СМРК,  прошу  организовать видеонаблюдение</t>
  </si>
  <si>
    <t xml:space="preserve"> ЦЧБ-8353-45 </t>
  </si>
  <si>
    <t>гт  Знаменка  ул  Советская  24Ж  1-ый  этаж  Клиентский  зал по обслуживанию ФЛ/ЮЛ -1</t>
  </si>
  <si>
    <t>Заказчик: Юрченко Максим Юрьевич +7-980-364-6107
Сопровождающий на объекте: Напреева Светлана Анатольевна +7-980-366-1337</t>
  </si>
  <si>
    <t>https://disk.yandex.ru/d/ldCQ5T6fq85GNQ</t>
  </si>
  <si>
    <t>Создать порты СКС. Создать розетки СКС и кабельные линии над каждым банкоматом и ИПТ (за потолком). Схему прикладываю #ТСО #Количество_портов:3 ребуется монтаж 3 порта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</si>
  <si>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УБ-2660-53</t>
  </si>
  <si>
    <t xml:space="preserve"> г  Советский  ул  Макаренко  Іа  1-ый  этаж Клиентский зал по обслуживанию ФЛ/ЮЛ - 1</t>
  </si>
  <si>
    <t>Заказчик: Спивак Светлана Владимировна (1304885) +7 (922) 433-96-65
Сопровождающий на объекте: Касьянов Антон Игоревич, +7(982)870-65-40</t>
  </si>
  <si>
    <t>https://disk.yandex.ru/d/NfAc9kiHPaOneA</t>
  </si>
  <si>
    <t>Требуется монтаж 1 СКС-портов для подключения счетно-сортировальных машин (ССМ).) Монтаж
розеток Мозаіс45 в кабель-канале &gt;80*50 мм, линию вести за фальш-потолком — в гофре. Нумерация розеток включает этаж, помещение, шкаф, панель и порт, либо иной алгоритм, согласованный с Банком. Маркировка печатным способом</t>
  </si>
  <si>
    <t>СЗБ-8186-83</t>
  </si>
  <si>
    <t>г.  Великие  Луки,  пр-кт  Октябрьский,  65,1  этаж,  Касса
пересчета 28</t>
  </si>
  <si>
    <t>Заказчик: РКИЦ Юлия Васильевна +7-911-365-2238
Сопровождающий на объекте: СБС Алексей Николаевич +7-911-365-6343</t>
  </si>
  <si>
    <t>https://disk.yandex.ru/d/OqKh-Q93qsmHAw</t>
  </si>
  <si>
    <t>Создать 2 порта СКС для РМ под столом</t>
  </si>
  <si>
    <t xml:space="preserve">ВВБ-3180-123 </t>
  </si>
  <si>
    <t xml:space="preserve"> г  Пермь  ул  Маршала  Рыбалко  36  1-ый  этаж  Операционный  зал -1</t>
  </si>
  <si>
    <t>Заказчик: Харлапенко Татьяна Витальевна +7 (912) 498-36-82 сервисмен
Сопровождающий на объекте: Канюкова Елена Васильевна +7-908-265-8477 ЗРО</t>
  </si>
  <si>
    <t>https://disk.yandex.ru/d/OmLkiLdfENZYpg</t>
  </si>
  <si>
    <t xml:space="preserve">Создать порты СКС. Прошу оборудовать новое рабочее место информационными розетками. - 3 порта. </t>
  </si>
  <si>
    <t>ЮЗБ-8187-26</t>
  </si>
  <si>
    <t>г  Щелкино  20/2  1-ый  этаж  Клиентский  зал  по  обслуживанию
ФЛ/ЮЛ -1</t>
  </si>
  <si>
    <t>Заказчик: Смирнов Александр Юрьевич (113993) +7 (978) 996-05-43
Сопровождающий на объекте: До Андрей Дендеевич, +7(918)170-29-64</t>
  </si>
  <si>
    <t>https://disk.yandex.ru/d/jOoFlfeDqFIWIg</t>
  </si>
  <si>
    <t xml:space="preserve">ровести обследование для монтажа СКСйАндромеда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</si>
  <si>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СЗБ-8371-41</t>
  </si>
  <si>
    <t xml:space="preserve"> г  Петрозаводск  ш  Лососинское  (Древлянка  р-н)  26  1-ый  этаж Телекоммуникационная -13</t>
  </si>
  <si>
    <t>https://disk.yandex.ru/d/F3eIMikItCALcg</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</si>
  <si>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Харченко Михаил Викторович +7-981-400-9993 и согласовать дату выполнения работ для совместного выезда с
подрядчиком СКС</t>
  </si>
  <si>
    <t>СЗБ-8371-43</t>
  </si>
  <si>
    <t>01134</t>
  </si>
  <si>
    <t xml:space="preserve"> г  Петрозаводск  пр-кт  Первомайский  (Первомайский  р-н)  30
1-ый этаж Серверная -14</t>
  </si>
  <si>
    <t>Заказчик: Харченко Михаил Викторович (699433) +7 (981) 400-99-93
Сопровождающий на объекте: Фомина Яна Анатольевна +7-911-423-4523</t>
  </si>
  <si>
    <t>https://disk.yandex.ru/d/5xfrGH3kiZXvHA</t>
  </si>
  <si>
    <t>«Андромеда»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Харченко Михаилом Викторовичем (+7-981-400-9993) и согласовать дату выполнения работ для
совместного выезда с подрядчиком СКС.</t>
  </si>
  <si>
    <t>СЗБ-8371-39</t>
  </si>
  <si>
    <t>Заказчик: Харченко Михаил Викторович (699433) +7 (981) 400-99-93
Сопровождающий на объекте: Харченко Михаил Викторович (699433) +7 (98 Г) 400-99-93</t>
  </si>
  <si>
    <t>https://disk.yandex.ru/d/8J_MPyb1M7GTYg</t>
  </si>
  <si>
    <t>СЗБ-8371-42</t>
  </si>
  <si>
    <t xml:space="preserve">  г  Петрозаводск  ул  Красноармейская  (Центр  р-н)  25  1-ый  этаж Клиентский зал по обслуживанию ФЛ/ЮЛ - -</t>
  </si>
  <si>
    <t>https://disk.yandex.ru/d/TU8MKNylZakFdQ</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</si>
  <si>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Харченко Михаилом Викторовичем (+7-981-400-9993) и согласовать дату выполнения работ для совместного выезда с подрядчиком СКС.</t>
  </si>
  <si>
    <t xml:space="preserve"> СРБ-8255-76 </t>
  </si>
  <si>
    <t xml:space="preserve">  Брянск  пр-кт  Ленина  10Б  Этаж:  1-ый  этаж  Помещение:
Серверная - А/1/4</t>
  </si>
  <si>
    <t>Заказчик: Цыкина Татьяна Олеговна (823639) +7 (920) 600-95-52
Сопровождающий на объекте: Сабуров Илья Сергеевич +7(980)331-43-98</t>
  </si>
  <si>
    <t>https://disk.yandex.ru/d/Wz80DgTle0k8Pw</t>
  </si>
  <si>
    <t>«Андромеда» необходим монтаж 3-х портов СКС в помещении электрощитовой для подключения комплекта АС Андромеда: установить на стену накладные розетки на расстоянии не более 0,5 м от шкафа АС
Андромеда и выполнить маркировку. При организации работ по монтажу связаться с представителем ЦКП ФИ Цыкина Татьяна Олеговна Телефон +7-920-600-9552 и согласовать дату выполнения работ для совместного выезда с подрядчиком СКС</t>
  </si>
  <si>
    <t>СЗБ-8371-45</t>
  </si>
  <si>
    <t>Заказчик: Сергеев Дмитрий Сергеевич+7-921-702-3573
Сопровождающий  на  объекте:  Морозов  Андрей  Валерьевич,  +7(911)050-11-20/  Широколобое  Денис Михайлович+7-980-063-2149</t>
  </si>
  <si>
    <t>https://disk.yandex.ru/d/CFLZwSNcnsRbgA</t>
  </si>
  <si>
    <t>Требуется  выполнить  монтаж  розетки  СКС  в  помещении  ЗСО  для  подключения  ОС  УС  к  проводным каналам связи.</t>
  </si>
  <si>
    <t>ЦЧБ-8353-44</t>
  </si>
  <si>
    <t>00020</t>
  </si>
  <si>
    <t xml:space="preserve"> г Орёл ул Металлургов 32 1-ый этаж Зона 24-1</t>
  </si>
  <si>
    <t>Заказчик: Юрченко Максим Юрьевич +7 (980) 364-61-07
Сопровождающий   на   объекте:   Булгаков   Сергей   Владимирович,   +7(910)301-35-05/Белошапкина   Елена
Николаевна+7-910-204-1153</t>
  </si>
  <si>
    <t>https://disk.yandex.ru/d/avzXIF9aJ_lGsA</t>
  </si>
  <si>
    <t>Создать розетки СКС и кабельные линии над каждым банкоматом и ИПТ (за потолком). Схему прикладываю #ТСО #Количество_портов:9</t>
  </si>
  <si>
    <t>СЗБ-8371-44</t>
  </si>
  <si>
    <t xml:space="preserve"> г  Петрозаводск  пр-кт  Александра  Невского  (Голиковка  р-н)  73 1-ый этаж Клиентский зал по обслуживанию ФЛ/ЮЛ - -</t>
  </si>
  <si>
    <t>Заказчик: Харченко Михаил Викторович +7 (98 Г) 400-99-93
Сопровождающий на объекте: Пешина Анна Александровна +7-900-456-6098</t>
  </si>
  <si>
    <t>https://disk.yandex.ru/d/UNc_0dRuWi6DKg</t>
  </si>
  <si>
    <t>«Андромеда»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Харченко Михаилом Викторовичем (+7-981-400-9993) и согласовать дату выполнения работ для совместного выезда с подрядчиком СКС</t>
  </si>
  <si>
    <t xml:space="preserve">ВВБ-3180-111 </t>
  </si>
  <si>
    <t>г  Пермь  ул  Социалистическая  24  1-ый  этаж  Операционный  зал -1</t>
  </si>
  <si>
    <t>Заказчик: Микова Анастасия Викторовна (787596) +7 (912) 595-08-02
Сопровождающий на объекте: Микова Анастасия Викторовна (787596) +7 (912) 595-08-02</t>
  </si>
  <si>
    <t>https://disk.yandex.ru/d/foiLISiaH3ue7g</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</si>
  <si>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Микова Анастасия Викторовна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</si>
  <si>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ЦЧБ-8383-49</t>
  </si>
  <si>
    <t xml:space="preserve"> г Курск ул Карла Маркса 66/3 1-ый этаж Клиентский зал по
обслуживанию ФЛ/ЮЛ -1</t>
  </si>
  <si>
    <t>https://disk.yandex.ru/d/cu2CUWmhUr725Q</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</si>
  <si>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Самофалов Алексей Викторович, телефон +7-906-576-0947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</si>
  <si>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ВВБ-3180-113</t>
  </si>
  <si>
    <t>Заказчик: Лаврукович Сергей Феликсович +7 (982) 467-25-23
Сопровождающий на объекте: Бородин Андрей Сергеевич, +7(982)480-16-96/ Голубева Юлия
Юрьевна+7-902-808-1305</t>
  </si>
  <si>
    <t>https://disk.yandex.ru/d/pMebirrwJ4ctaQ</t>
  </si>
  <si>
    <t>Для замены аналоговых видеокамер на цифровые, просим Вас смонтировать структурированную кабельную систему по требованиям «Сборника стандартов построения и сопровождения структурированных 
кабельных систем в офисных зданиях» № 4999 с учетом требований к кабельным трассам, указанным
в части 1-й «Сборника стандартов по комплексной безопасности и оснащению подразделений ПАО
Сбербанк техническими средствами охраны» № 4461:  Прокладка кабельных трасс внутри помещений, осуществляется скрытно в гофротрубах, лотках, коробах;  Сигнальные цепи для ІР-устройств
(видеокамеры, регистраторы) должны быть выполнены кабелем «витая пара» категории не ниже - 5е. 
В стойку, которая находится в помещении кроссовой и в которой установлены видеорегистраторы, 
установить патч-панель необходимой ёмкости, для коммутации видеокамер. Коммутация видеокамер в
сеть банка осуществляется путем подключения патч-корда от розетки патч-панели к коммутатору. Кабель «витую пару» проложить от патч-панели к месту установки аналоговых видеокамер (схема расположения аналоговых видеокамер в файле «0317 план аналоговых камер»). Всего 5-ть кабельных трасс. В конечной точке оставить запас кабеля 1,5 метра. В случае возникновения трудностей в определении конечной точки (места установки аналоговой видеокамеры), просьба связаться с глав, специалистом ОТСО Лавруковичем Сергеем Феликсовичем по тел. 89824672523.</t>
  </si>
  <si>
    <t xml:space="preserve">ЦЧБ-8353-42 </t>
  </si>
  <si>
    <t>00308</t>
  </si>
  <si>
    <t xml:space="preserve"> г  Мценск  ул  Машиностроителей  2  1-ый  этаж  Клиентский  зал по обслуживанию ФЛ/ЮЛ -1</t>
  </si>
  <si>
    <t>Заказчик: Юрченко Максим Юрьевич +7 (980) 364-61-07
Сопровождающий на объекте: Самоцветов Андрей Юрьевич, +7(915)508-81-08/Тарасова Дарья
Владимировна +7-980-368-9927</t>
  </si>
  <si>
    <t>https://disk.yandex.ru/d/pkM7CI8PCNO78A</t>
  </si>
  <si>
    <t>Создать розетки СКС и кабельные линии над каждым банкоматом и ИПТ (за потолком). Схему прикладываю #ТСО #Количество_портов:6</t>
  </si>
  <si>
    <t>ВВБ-3180-119</t>
  </si>
  <si>
    <t>0591</t>
  </si>
  <si>
    <t xml:space="preserve"> г  Чайковский  п  Буренка  ул  Гаражная  10  1-ый  этаж Клиентский зал по обслуживанию ФЛ/ЮЛ - 1</t>
  </si>
  <si>
    <t>Заказчик: Леконцева Анна Ивановна (789118) +7 (964) 189-22-40
Сопровождающий на объекте: Леконцева Анна Ивановна (789118) +7 (964) 189-22-40</t>
  </si>
  <si>
    <t>https://disk.yandex.ru/d/2b9zZmITzFUVBg</t>
  </si>
  <si>
    <t>ВВБ-3180-53</t>
  </si>
  <si>
    <t xml:space="preserve"> г Чусовой с Верхнее Калино ул Садовая 23</t>
  </si>
  <si>
    <t>Заказчик: Оборина Ольга Сергеевна (791263) +7 (904) 846-62-86
Сопровождающий на объекте: Оборина Ольга Сергеевна (791263) +7 (904) 846-62-86</t>
  </si>
  <si>
    <t>Требуется монтаж &lt; 4&gt;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t>
  </si>
  <si>
    <t>https://disk.yandex.ru/d/9o2piKpRZHD_KQ</t>
  </si>
  <si>
    <t xml:space="preserve">ББ-5376-12 </t>
  </si>
  <si>
    <t>с Дульдурга ул Лазо 28 1-ый этаж Клиентский зал по
обслуживанию ФЛ/ЮЛ -1</t>
  </si>
  <si>
    <t>Заказчик: Васильева Анна Юрьевна (117760) +7 (914) 466-40-66
Сопровождающий на объекте: Васильева Анна Юрьевна (117760) +7 (914) 466-40-66</t>
  </si>
  <si>
    <t>Создать порты СКС. #ССМ2026_Осн.объем Каждое помещение ВСП, включая: все рабочие места, кассу, комнату пересчета, необходимо оснастить СКС-портом для счетно-сортировальной машины. Количество СКС-портов для ССМ должно соответствовать количеству используемых ССМ. если свободных портов нет: заполнить чек-лист и указать рабочие места для монтажа новых портов. Заказ будет передан подрядчику СКС; если свободные порты есть: указать их номер и место размещения в чек-листе. Информация будет
предана Бизнес заказчику. Также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</si>
  <si>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https://disk.yandex.ru/d/d94agLhFZ66fzA</t>
  </si>
  <si>
    <t>ВВБ-3180-48</t>
  </si>
  <si>
    <t>с  Екатерининское  ул  Советская  1  1-ый  этаж  Операционный  зал -1</t>
  </si>
  <si>
    <t>Заказчик: Булдакова Эльвира Валерьевна (1889851) +7 (908) 259-02-86
Сопровождающий на объекте: Булдакова Эльвира Валерьевна (1889851) +7 (908) 259-02-86</t>
  </si>
  <si>
    <t>https://disk.yandex.ru/d/Ix14LAWvoi5lQQ</t>
  </si>
  <si>
    <t>ВВБ-6217-23</t>
  </si>
  <si>
    <t>с Каркалай ул Школьная 2 1-ый этаж Клиентский зал по
обслуживанию ФЛ/ЮЛ -1</t>
  </si>
  <si>
    <t>Заказчик: Годяева Аделаида Владимировна (853046) +7 (912) 875-95-07
Сопровождающий на объекте: Годяева Аделаида Владимировна (853046) +7 (912) 875-95-07</t>
  </si>
  <si>
    <t>https://disk.yandex.ru/d/s1tVsWhILJlicA</t>
  </si>
  <si>
    <t>СЗБ-8294-51</t>
  </si>
  <si>
    <t>п Кодино ул Заводская 9А 1-ый этаж Клиентский зал по
обслуживанию ФЛ/ЮЛ -1</t>
  </si>
  <si>
    <t>Заказчик: Курдюкова Любовь Федоровна +7-921-077-8134
Сопровождающий на объекте: Курдюкова Любовь Федоровна +7-921-077-8134</t>
  </si>
  <si>
    <t>Требуется  монтаж  &lt;  1  &gt;  портов  СКС  для  подключения  счетно-сортировальных  машин  (ССМ)  на  рабочих местах ВСП.</t>
  </si>
  <si>
    <t>https://disk.yandex.ru/d/2xSZLpTMMmtBWQ</t>
  </si>
  <si>
    <t xml:space="preserve"> УБ-0283-73 </t>
  </si>
  <si>
    <t>г Курган мкр 2-й 10/11-ый этаж Клиентский зал по обслуживанию ФЛ/ЮЛ-б/н</t>
  </si>
  <si>
    <t>Заказчик: Антонова Наталья Васильевна (377981) +7 (912) 971-39-25
Сопровождающий на объекте: Антонова Наталья Васильевна (377981) +7 (912) 971-39-25</t>
  </si>
  <si>
    <t>https://disk.yandex.ru/d/kPrgeWzbJocNsA</t>
  </si>
  <si>
    <t xml:space="preserve"> УБ-0283-49</t>
  </si>
  <si>
    <t xml:space="preserve"> г Курган ул Красина 31</t>
  </si>
  <si>
    <t>Заказчик: Балахнина Татьяна Юрьевна (1264072) +7 (961) 570-05-00
Сопровождающий на объекте: Балахнина Татьяна Юрьевна (1264072) +7 (961) 570-05-00</t>
  </si>
  <si>
    <t>Требуется монтаж &lt; 5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гофрорукаве.Необходимо смонтировать 5 розеток в переформатном ВСП с монтажем СКС в полу</t>
  </si>
  <si>
    <t>https://disk.yandex.ru/d/5aeoB7OUtmXqfA</t>
  </si>
  <si>
    <t xml:space="preserve"> УБ-0283-50</t>
  </si>
  <si>
    <t>г Курган ул Гагарина 366/1 1-ый этаж Клиентский зал по
обслуживанию ФЛ/ЮЛ - б/н</t>
  </si>
  <si>
    <t>Заказчик: Черемина Анастасия Евгеньевна (1395136) +7 (912) 521-59-24
Сопровождающий на объекте: Черемина Анастасия Евгеньевна (1395136) +7 (912) 521-59-24</t>
  </si>
  <si>
    <t>https://disk.yandex.ru/d/_4aO-folG_KjKg</t>
  </si>
  <si>
    <t>ББ-5376-13</t>
  </si>
  <si>
    <t xml:space="preserve"> с Мангут ул Колхозная 67 1-ый этаж Клиентский зал по
обслуживанию ФЛ/ЮЛ -1</t>
  </si>
  <si>
    <t>Заказчик: Перфильева Алёна Андреевна (1939232) +7 (924) 515-27-57
Сопровождающий на объекте: Перфильева Алёна Андреевна (1939232) +7 (924) 515-27-57</t>
  </si>
  <si>
    <t>https://disk.yandex.ru/d/xmp6hSX4PrJbag</t>
  </si>
  <si>
    <t>УБ-2660-60</t>
  </si>
  <si>
    <t xml:space="preserve"> пгт Мортка ул Ленина 13 1-ый этаж Клиентский зал по
обслуживанию ФЛ/ЮЛ -1</t>
  </si>
  <si>
    <t>Заказчик: Калинина Алёна Викторовна (101467) +7 (900) 385-58-05
Сопровождающий на объекте: Калинина Алёна Викторовна (101467) +7 (900) 385-58-05</t>
  </si>
  <si>
    <t>https://disk.yandex.ru/d/0dBNkxAjhXaOnQ</t>
  </si>
  <si>
    <t xml:space="preserve">СИБ-6506-64 </t>
  </si>
  <si>
    <t>Требуется монтаж &lt; 2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 ТКШ на цеокольном этаже</t>
  </si>
  <si>
    <t>Заказчик: Адырова Алина Рамильевна (1022054) +7 (993) 997-45-34
Сопровождающий на объекте: Адырова Алина Рамильевна (1022054) +7 (993) 997-45-34</t>
  </si>
  <si>
    <t>https://disk.yandex.ru/d/1zyCxXG9RWxe-Q</t>
  </si>
  <si>
    <t>УБ-2660-34</t>
  </si>
  <si>
    <t xml:space="preserve"> г Сургут пр-кт Ленина 46 1-ый этаж Кабинет -1</t>
  </si>
  <si>
    <t>Заказчик: Багаев Рустем Евгеньевич (1760022) +7 (908) 100-24-09
Сопровождающий на объекте: Багаев Рустем Евгеньевич (1760022) +7 (908) 100-24-09</t>
  </si>
  <si>
    <t>Требуется монтаж &lt; 3&gt;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t>
  </si>
  <si>
    <t>https://disk.yandex.ru/d/UXgzV9C9ikrsrg</t>
  </si>
  <si>
    <t>СЗБ-6571-02</t>
  </si>
  <si>
    <t xml:space="preserve"> г Санкт-Петербург ул Савушкина ЗлитерА</t>
  </si>
  <si>
    <t>Заказчик: Колченко Александр Евгеньевич +7 (908) 292-20-00
Сопровождающий на объекте: Наталья Владимировна +7-953-148-2229</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</si>
  <si>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[Колченко Александр Евгеньевич] Телефон[+7-908-292-2000] и согласовать дату выполнения работ для совместного выезда с подрядчиком СКС.</t>
  </si>
  <si>
    <t>https://disk.yandex.ru/d/A_P22xnj0qxnow</t>
  </si>
  <si>
    <t>УБ-2660-59</t>
  </si>
  <si>
    <t xml:space="preserve"> пгт  Излучинск  ул  Энергетиков  1  1-ый  этаж  Клиентский  зал  по обслуживанию ФЛ/ЮЛ -1</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</si>
  <si>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Ангелин Андрей Сергеевич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t>
  </si>
  <si>
    <t>https://disk.yandex.ru/d/A9_wCNaLLCL_lA</t>
  </si>
  <si>
    <t xml:space="preserve">СЗБ-8344-30 </t>
  </si>
  <si>
    <t>г  Боровичи  ул  Алексея  Кузнецова  38  1-ый  этаж  Коридор -29(1.1)</t>
  </si>
  <si>
    <t>Заказчик: Тюлин Игорь Александрович +7 (911) 636-79-71
Сопровождающий   на   объекте:   Дмитриев   Владимир   Анатольевич,   +7(911)619-54-49/Шелковников   Максим Евгеньевич+7-981-196-6578</t>
  </si>
  <si>
    <t xml:space="preserve">Создать   порты   СКС.   #ТСО,   #Обеспечить_к_29.05.2026,   #Количество_портов:   6,   #Внеплановая_ВК. </t>
  </si>
  <si>
    <t>https://disk.yandex.ru/d/0Cu5ju4fkCKhRw</t>
  </si>
  <si>
    <t xml:space="preserve">ВВБ-6217-06 </t>
  </si>
  <si>
    <t>г Ижевск ул Школьная 39 1-ый этаж Клиентский зал по
обслуживанию ФЛ/ЮЛ - 1</t>
  </si>
  <si>
    <t>Заказчик: Баранов Иван Александрович (1158053) +7 (912) 853-55-09
Сопровождающий на объекте: Баранов Иван Александрович (1158053) +7 (912) 853-55-09</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</si>
  <si>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Баранов Иван Александрович Телефон +7-912-853-5509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</si>
  <si>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https://disk.yandex.ru/d/FT9YQPmuBPBFVg</t>
  </si>
  <si>
    <t>СИБ-6506-16</t>
  </si>
  <si>
    <t>г  Омск  ул  Маршала  Жукова  4/11-ый  этаж Кабинет - 1</t>
  </si>
  <si>
    <t>Заказчик: Фирстов Максим Александрович +7 (977) 047-45-32
Сопровождающий на объекте: Фирстов Максим Александрович +7 (977) 047-45-32</t>
  </si>
  <si>
    <t>Обоснование задачи: //Андромеда В рамках проекта «Андромеда» необходим монтаж 1-го порта
СКС Контроллер: NW-000023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[Фирстов Максим Александрович] [+7-977-047-4532]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 серверная 3 этаж</t>
  </si>
  <si>
    <t>https://disk.yandex.ru/d/TWEdvG2X_dlHYQ</t>
  </si>
  <si>
    <t>ПВБ-7593-150</t>
  </si>
  <si>
    <t xml:space="preserve"> СЗБ-6571-09 </t>
  </si>
  <si>
    <t>0727</t>
  </si>
  <si>
    <t>г Санкт-Петербург пр-кт Энгельса 134кЗлитА 1-ый этаж Кабинет -1</t>
  </si>
  <si>
    <t>Обоснование задачи: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[Купцов Олег Анатольевич]
Телефон[+7-995-778-8877]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</si>
  <si>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https://disk.yandex.ru/d/XshZdFjT8dGj7g</t>
  </si>
  <si>
    <t>ЮЗБ-8372-20</t>
  </si>
  <si>
    <t xml:space="preserve">  г  Элиста  мкр  3  22  1-ый  этаж Клиентский  зал по  обслуживанию ФЛ/ЮЛ -1</t>
  </si>
  <si>
    <t>Заказчик: Коноков Вячеслав Алексеевич (306504) +7 (961) 397-88-87
Сопровождающий на объекте: Коноков Вячеслав Алексеевич (306504) +7 (961) 397-88-87</t>
  </si>
  <si>
    <t xml:space="preserve">Обоснование задачи: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Кононовым Вячеславом Алексеевичем (+7-961-397-8887) и согласовать дату выполнения работ для совместного выезда с подрядчиком СКС. </t>
  </si>
  <si>
    <t>https://disk.yandex.ru/d/wGjgWij7sjxfRg</t>
  </si>
  <si>
    <t xml:space="preserve"> СЗБ-6571-07</t>
  </si>
  <si>
    <t>01689</t>
  </si>
  <si>
    <t xml:space="preserve"> г Санкт-Петербург ул Коллонтай 24к2литерА 1-ый этаж</t>
  </si>
  <si>
    <t>Заказчик: Купцов Олег Анатольевич (1458557) +7 (995) 778-88-77
Сопровождающий на объекте: Александра Александровна +7-981-797-9799</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</si>
  <si>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Купцов Олег Анатольевич Телефон [+7-995-778-8877] и согласовать дату выполнения работ для совместного выезда с подрядчиком СКС.</t>
  </si>
  <si>
    <t>https://disk.yandex.ru/d/Wa8DFepVX7-ShQ</t>
  </si>
  <si>
    <t xml:space="preserve">СИБ-6546-65 </t>
  </si>
  <si>
    <t>00080</t>
  </si>
  <si>
    <t>г  Красноярск  ул  Алексеева  49  1-ый  этаж  Клиентский  зал  по
обслуживанию ФЛ/ЮЛ -1</t>
  </si>
  <si>
    <t>Заказчик: Граблевский Евгений Владимирович (279696) +7 (913) 031-72-39
Сопровождающий на объекте: Хачатрян Нина Самвеловна - +7-950-384-6033</t>
  </si>
  <si>
    <t>Создать порты СКС.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</si>
  <si>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https://disk.yandex.ru/d/yp0CzjhSQO0gDw</t>
  </si>
  <si>
    <t>СЗБ-6571-41</t>
  </si>
  <si>
    <t>00671</t>
  </si>
  <si>
    <t xml:space="preserve"> г Санкт-Петербург ул Димитрова 12к1литерА 1-ый этаж
Клиентский зал по обслуживанию ФЛ/ЮЛ - 1</t>
  </si>
  <si>
    <t># Андромеда В рамках проекта «Андромеда» необходим монтаж 1-го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[Купцов Олег Анатольевич]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Андромеда и выполнить маркировку.При организации работ по монтажу связаться с представителем ЦКП</t>
  </si>
  <si>
    <t>https://disk.yandex.ru/d/ZiNdi-kBxWQNmA</t>
  </si>
  <si>
    <t xml:space="preserve">СИБ-6209-13 </t>
  </si>
  <si>
    <t xml:space="preserve"> г Томск тракт Иркутский 33 1-ый этаж Электрощитовая - 60</t>
  </si>
  <si>
    <t>Заказчик: Маленко Тимофей Сергеевич (1970712) +7 (903) 955-05-40
Сопровождающий на объекте: Маленко Тимофей Сергеевич (1970712) +7 (903) 955-05-40</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</si>
  <si>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Маленко Тимофей Сергеевич, телефон +7-903-955-0540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</si>
  <si>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https://disk.yandex.ru/d/PC4ad05ubHUTCg</t>
  </si>
  <si>
    <t xml:space="preserve">СРБ-6376-14 </t>
  </si>
  <si>
    <t xml:space="preserve"> г Смоленск ул Ново-Ленинградская 11 1-ый этаж</t>
  </si>
  <si>
    <t>Заказчик: Шамшин Алексей Олегович - 8-66836543
Сопровождающий на объекте: СБС</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</si>
  <si>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Трусевич Леонид Владимирович Телефон +7-910-721-7880 и согласовать дату выполнения работ для совместного 
выезда с подрядчиком СКС</t>
  </si>
  <si>
    <t>https://disk.yandex.ru/d/ND6oOhs0WDED3w</t>
  </si>
  <si>
    <t xml:space="preserve">ББ-5793-10 </t>
  </si>
  <si>
    <t xml:space="preserve"> г Улан-Удэ ул Родины 1 1-ый этаж Электрощитовая - 6</t>
  </si>
  <si>
    <t>Заказчик: +7(983)438-01-26
Сопровождающий на объекте: Васильева Ирина Васильевна +7 (983) 438-01-26</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</si>
  <si>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Васильева Ирина Васильевна Телефон +7-983-438-0126  и согласовать дату  выполнения работ для совместного  выезда с подрядчиком СКС.</t>
  </si>
  <si>
    <t>https://disk.yandex.ru/d/u4asVmyskjL6lw</t>
  </si>
  <si>
    <t>г Омск ул Маршала Жукова 4/2 2-ой этаж корпус 19,20,23П
Кабинет руководителя - 31</t>
  </si>
  <si>
    <t xml:space="preserve">СЗБ-8371-28 </t>
  </si>
  <si>
    <t>п Волома ул Школьная 15 1-ый этаж Клиентский зал по
обслуживанию ФЛ/ЮЛ -1</t>
  </si>
  <si>
    <t>Заказчик: Шутикова Дарья Владимировна (2181715) +7 (921) 622-49-59
Сопровождающий на объекте: Шутикова Дарья Владимировна (2181715) +7 (921) 622-49-59</t>
  </si>
  <si>
    <t>Требуется монтаж &lt; 1 &gt; портов СКС для подключения счетно-сортировальных машин (ССМ) на рабочих местах ВСП.</t>
  </si>
  <si>
    <t>https://disk.yandex.ru/d/YHvEUSbTuvYsbA</t>
  </si>
  <si>
    <t>ВВБ-3180-36</t>
  </si>
  <si>
    <t>с Деменево ул Ленина 13</t>
  </si>
  <si>
    <t>Заказчик: Багаева Надежда Егоровна +7-922-334-3910
Сопровождающий на объекте: Багаева Надежда Егоровна +7-922-334-3910</t>
  </si>
  <si>
    <t>https://disk.yandex.ru/d/2bn62nQoN1Ss-A</t>
  </si>
  <si>
    <t xml:space="preserve"> с Марково ул Больничная 5 1-ый этаж Клиентский зал по
обслуживанию ФЛ/ЮЛ - 8  Марково: 1072 км </t>
  </si>
  <si>
    <t xml:space="preserve">СИБ-6546-09 </t>
  </si>
  <si>
    <t>00801</t>
  </si>
  <si>
    <t xml:space="preserve"> г Зеленогорск ул Молодежная 3</t>
  </si>
  <si>
    <t>Заказчик: Граблевский Евгений Владимирович +7 913 031-72-39
Сопровождающий на объекте: Елена Александровна +7-983-611-6530</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</si>
  <si>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[Граблевский Евгений Владимирович] Телефон[+7 913 031-72-39] и согласовать дату выполнения работ для совместного выезда с подрядчиком СКС.</t>
  </si>
  <si>
    <t>https://disk.yandex.ru/d/iQNo_DV8VeOFBQ</t>
  </si>
  <si>
    <t xml:space="preserve">СЗБ-8294-58 </t>
  </si>
  <si>
    <t xml:space="preserve"> п Усть-Пинега ул Гаражная 35 1-ый этаж Клиентский зал по
обслуживанию ФЛ/ЮЛ -1</t>
  </si>
  <si>
    <t>Заказчик: Шульга Анна Игоревна (1458016) +7 (952) 254-60-45
Сопровождающий на объекте: Шульга Анна Игоревна (1458016) +7 (952) 254-60-45</t>
  </si>
  <si>
    <t>https://disk.yandex.ru/d/0aCdeG9WvheNHA</t>
  </si>
  <si>
    <t>СРБ-6376-01</t>
  </si>
  <si>
    <t>г Смоленск ул Коммунистическая 8/5 Подвал Серверная - 0/12</t>
  </si>
  <si>
    <t>Заказчик: Трусевич Леонид Владимирович (622104) +7 (910) 721-78-80
Сопровождающий на объекте: Резвухин Алексей Михайлович, +7(910)710-11-29</t>
  </si>
  <si>
    <t xml:space="preserve">В рамках проекта «Андромеда» необходим монтаж 1-го порта СКС в помещении электрощитовой для
подключения комплекта АС Андромеда (серийный номер контроллера: WB7-A74SEBRN):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Трусевич Леонид Владимирович
Телефон +7-910-721 -7880 и согласовать дату выполнения работ для совместного выезда с подрядчиком СКС. </t>
  </si>
  <si>
    <t>https://disk.yandex.ru/d/MCzrwNGgx-eyBQ</t>
  </si>
  <si>
    <t>ВВБ-6217-19</t>
  </si>
  <si>
    <t xml:space="preserve">  г  Ижевск  ул  Удмуртская 265к1  1-ый  этаж Клиентский зал по
обслуживанию ФЛ/ЮЛ -1-21</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</si>
  <si>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Баранов Иван Александрович, телефон +7-912-853-5509 и согласовать дату выполнения работ для совместного выезда с
подрядчиком СКС</t>
  </si>
  <si>
    <t>https://disk.yandex.ru/d/xzjVTL3X-dg0uw</t>
  </si>
  <si>
    <t xml:space="preserve">СИБ-6534-34 </t>
  </si>
  <si>
    <t>г  Белово  пер  Цинкзаводской  2  1-ый  этаж Электрощитовая - 7</t>
  </si>
  <si>
    <t>Заказчик: Бондарев Антон Николаевич (1595493) +7 (904) 374-07-17
Сопровождающий на объекте: Олейников Александр Александрович, +7(913)407-65-35</t>
  </si>
  <si>
    <t>https://disk.yandex.ru/d/rGCZ8UxYhQvHnA</t>
  </si>
  <si>
    <t>ВВБ-6217-15</t>
  </si>
  <si>
    <t xml:space="preserve"> г Воткинск ул Спорта 8 1-ый этаж Электрощитовая - 18</t>
  </si>
  <si>
    <t>Заказчик: Баранов Иван Александрович (1158053) +7 (791) 285-35-50
Сопровождающий на объекте: Суханов Владимир Юрьевич, +7(912)028-51-80</t>
  </si>
  <si>
    <t>https://disk.yandex.ru/d/3iVNkr2emmGnGQ</t>
  </si>
  <si>
    <t xml:space="preserve"> СИБ-6546-80 </t>
  </si>
  <si>
    <t>00221</t>
  </si>
  <si>
    <t xml:space="preserve"> с Тюхтет ул Советская 10 1-ый этаж Электрощитовая - 3</t>
  </si>
  <si>
    <t>https://disk.yandex.ru/d/i57A7Cy5PaQJMw</t>
  </si>
  <si>
    <t>СИБ-6347-34</t>
  </si>
  <si>
    <t>с  Павловск  ул  Ленина  32  1-ый  этаж  Техническое  помещение  - 106,116</t>
  </si>
  <si>
    <t>Заказчик: +7 (903) 910-00-86
Сопровождающий на объекте: Касяев Андрей Юрьевич, +7(913)080-49-46</t>
  </si>
  <si>
    <t>https://disk.yandex.ru/d/HNHxsuXdxX9OAg</t>
  </si>
  <si>
    <t>СИБ-6347-21</t>
  </si>
  <si>
    <t xml:space="preserve"> г  Рубцовск  ул  Комсомольская  68  1-ый  этаж  Клиентский  зал  по обслуживанию ФЛ/ЮЛ - 1-13</t>
  </si>
  <si>
    <t>Заказчик: +7 (903) 910-00-86
Сопровождающий на объекте: Глухов Михаил Юрьевич, +7(913)021-59-41</t>
  </si>
  <si>
    <t>https://disk.yandex.ru/d/k8pur19nauUK3A</t>
  </si>
  <si>
    <t>СИБ-6506-40</t>
  </si>
  <si>
    <t xml:space="preserve"> рп Русская Поляна ул Ленина 64</t>
  </si>
  <si>
    <t>Заказчик: Чернякин Денис Михайлович +7 (913) 645-82-72
Сопровождающий на объекте: Фокин Александр Алексеевич, +7(983)562-69-96</t>
  </si>
  <si>
    <t>https://disk.yandex.ru/d/gd2qef3VjRnojw</t>
  </si>
  <si>
    <t>СИБ-6582-01</t>
  </si>
  <si>
    <t xml:space="preserve"> г Абакан ул Пушкина 165стр1 Этаж: 1-ый этаж
Помещение: Кабинет руководителя - 46</t>
  </si>
  <si>
    <t>Заказчик: Граблевский Евгений Владимирович +7 (913) 031-72-39
Сопровождающий на объекте:</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</si>
  <si>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[Граблевский Евгений Владимирович]
Телефон[+7-913-031-7239]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</si>
  <si>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https://disk.yandex.ru/d/YY9TYN0agjXa7w</t>
  </si>
  <si>
    <t>СЗБ-8294-63</t>
  </si>
  <si>
    <t>г  Архангельск  пр-кт  Ломоносова  137  1-ый  этаж  Кроссовая (для размещения оборудования связи) - 2</t>
  </si>
  <si>
    <t>Заказчик: Гусев Федор Николаевич (298093) +7 (911) 559-33-93
Сопровождающий на объекте: Репин Михаил Андреевич, +7(911)590-01-97</t>
  </si>
  <si>
    <t># Андромеда В рамках проекта «Андромеда» необходим монтаж 2-х портов СКС Контроллер:
DDG-AVHOXHCM и WB7-AMEF4UNJ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[Гусев Федор Николаевич] [+7-911-559-3393]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</si>
  <si>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https://disk.yandex.ru/d/5cjqam-Qmu0VZw</t>
  </si>
  <si>
    <t>УБ-0283-58</t>
  </si>
  <si>
    <t xml:space="preserve"> с  Альменево  ул  Советская  12  Этаж:  1-ый  этаж  Помещение:
Клиентский зал по обслуживанию ФЛ/ЮЛ - б/н</t>
  </si>
  <si>
    <t>Заказчик: Акатьев Владимир Викторович +7 (909) 179-42-45
Сопровождающий на объекте: Воробьев Александр Сергеевич, +7(912)970-08-75</t>
  </si>
  <si>
    <t>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Акатьев Владимир Викторович Телефон +7-909-179-4245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</si>
  <si>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https://disk.yandex.ru/d/C7hmjOoeOaAe_w</t>
  </si>
  <si>
    <t xml:space="preserve">СИБ-6546-67 </t>
  </si>
  <si>
    <t>00067</t>
  </si>
  <si>
    <t>пгт Березовка ул Центральная зд7 1-ый этаж Кабинет -1</t>
  </si>
  <si>
    <t>https://disk.yandex.ru/d/2XCkNMYgn54U0Q</t>
  </si>
  <si>
    <t>СИБ-6347-52</t>
  </si>
  <si>
    <t xml:space="preserve"> г Барнаул ул Новосибирская 32 1-ый этаж Серверная - 110</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</si>
  <si>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Семенченко Максим Александрович [+7-903-910-0086]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</si>
  <si>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https://disk.yandex.ru/d/obL0YK7DTNhqbA</t>
  </si>
  <si>
    <t xml:space="preserve">СРБ-8255-66 </t>
  </si>
  <si>
    <t>00802</t>
  </si>
  <si>
    <t xml:space="preserve"> г Брянск ул Емлютина 42 1-ый этаж Операционный зал - 1</t>
  </si>
  <si>
    <t>Заказчик: Цыкин Сергей Юрьевич (1637597) +7 (999) 621-20-19
Сопровождающий на объекте: Цыкин Сергей Юрьевич (1637597) +7 (999) 621-20-19</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</si>
  <si>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Цыкин Сергей Юрьевич Телефон +7-999-621-2019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</si>
  <si>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https://disk.yandex.ru/d/b_QO7jVYGmVuNA</t>
  </si>
  <si>
    <t>СРБ-8255-64</t>
  </si>
  <si>
    <t>г Брянск ул 3 Интернационала 1 1-ый этаж Зона 24 - ЗСО</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</si>
  <si>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Цыкин Сергей Юрьевич Телефон +7-999-621-2019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</si>
  <si>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https://disk.yandex.ru/d/3f61qn-BrMYa-A</t>
  </si>
  <si>
    <t>СРБ-8255-72</t>
  </si>
  <si>
    <t>Заказчик: Цыкин Сергей Юрьевич (1637597) +7 (999) 621-20-19
Сопровождающий на объекте: Покуневич Дмитрий Николаевич, +7(980)337-23-26</t>
  </si>
  <si>
    <t>#  Андромеда  В  рамках  проекта  «Андромеда»  необходим  монтаж  3-го  порта  СКС  в  помещении
электрощитовой для подключения комплекта АС Андромеда (серийный номер контроллера:
WB7-A4K4UB2Y ):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[Цыкин Сергей Юрьевич] Телефон[+7 999 621-20-19]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</si>
  <si>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https://disk.yandex.ru/d/GRmpB14bB1oLeA</t>
  </si>
  <si>
    <t>СРБ-8255-60</t>
  </si>
  <si>
    <t xml:space="preserve"> г Брянск ул Брянского Фронта 4 1-ый этаж Зона 24 - ЗСО</t>
  </si>
  <si>
    <t>https://disk.yandex.ru/d/Z23z2BF9yAyOXA</t>
  </si>
  <si>
    <t xml:space="preserve">СЗБ-8186-64 </t>
  </si>
  <si>
    <t>017000</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</si>
  <si>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Пермяков Денис Павлович Телефон +7-921-210-0912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</si>
  <si>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https://disk.yandex.ru/d/CR7QiFMri3kSgw</t>
  </si>
  <si>
    <t>УБ-7782-22</t>
  </si>
  <si>
    <t>г Тюмень ул Малыгина 51 1-ый этаж Кабинет - 29,30,31</t>
  </si>
  <si>
    <t>Заказчик: Осипова Людмила Михайловна (1232053) +7 (909) 738-52-32
Сопровождающий на объекте: Осипова Людмила Михайловна (1232053) +7 (909) 738-52-32</t>
  </si>
  <si>
    <t>Отремонтировать порты СКС. В кабинете 22 у сотрулника ОсиповаЛюдмила Михайловна не включается внутренний компьютер омга, причина - Неверная функция, просьба устранить неисправность. Техник
рекомендовал выставит данный запрос на замену провода либо розеток.</t>
  </si>
  <si>
    <t>https://disk.yandex.ru/d/5GIHNGCwPbMKvw</t>
  </si>
  <si>
    <t xml:space="preserve">СЗБ-8344-25 </t>
  </si>
  <si>
    <t>г Великий Новгород пр-кт Мира 32к1 Этаж: 1-ый этаж
Помещение: Телекоммуникационная -1.44</t>
  </si>
  <si>
    <t>Заказчик: Волов Сергей Сергеевич (1467784) +7 (953) 903-46-35
Сопровождающий на объекте: Глебов Павел Дмитриевич, +7(911)612-98-99</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</si>
  <si>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Волов Сергей Сергеевич Телефон +7-953-903-4635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Контроллер: WB7-AFV35IFC</t>
  </si>
  <si>
    <t>https://disk.yandex.ru/d/VFLQGDq_Rc2Q2Q</t>
  </si>
  <si>
    <t xml:space="preserve">СЗБ-8344-29 </t>
  </si>
  <si>
    <t>01440</t>
  </si>
  <si>
    <t>г  Великий  Новгород  ул  Фёдоровский  Ручей  2/13  1-ый  этаж Электрощитовая - 5 (9)</t>
  </si>
  <si>
    <t>Заказчик: Сумров Вячеслав Владимирович (2201741) +7 (000) 000-00-00
Сопровождающий на объекте: Давыдов Юрий Анатольевич, +7(911)640-72-22</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</si>
  <si>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Сумров Вячеслав Владимирович Телефон 8-60592200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</si>
  <si>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https://disk.yandex.ru/d/gR6D-SOHKfm7Cw</t>
  </si>
  <si>
    <t>ВВБ-6217-02</t>
  </si>
  <si>
    <t>у г Глазов ул Сибирская 21 1-ый этаж Клиентский зал по
обслуживанию ФЛ/ЮЛ -1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</si>
  <si>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Сидоров Андрей Александрович [+7-912-853-5509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</si>
  <si>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https://disk.yandex.ru/d/2WTiLrKxwEterg</t>
  </si>
  <si>
    <t xml:space="preserve">СРБ-6449-04 </t>
  </si>
  <si>
    <t>Заказчик: Ракишев Алпамыс Сережанович +7 (937) 127-80-07
Сопровождающий на объекте: Богданов Сергей Васильевич, +7(910)865-43-19</t>
  </si>
  <si>
    <t>https://disk.yandex.ru/d/ctT4VnBoSDEs0w</t>
  </si>
  <si>
    <t>ВВБ-6217-18</t>
  </si>
  <si>
    <t xml:space="preserve"> г Ижевск ул Клубная 27 1-ый этаж Клиентский зал по
обслуживанию ФЛ/ЮЛ - 3</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</si>
  <si>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Баранов Иван Александрович Телефон +7-912-853-5509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</si>
  <si>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https://disk.yandex.ru/d/Iyf5PNQc3H0GxA</t>
  </si>
  <si>
    <t>КИЦ/АДМ</t>
  </si>
  <si>
    <t>Заказчик: Кулижников Александр Александрович +7 (911) 682-66-22
Сопровождающий на объекте: Фоминых Юлия Борисовна, +7(911)678-38-68</t>
  </si>
  <si>
    <t>ВВБ-6217-20</t>
  </si>
  <si>
    <t xml:space="preserve"> г Ижевск ул Пушкинская 281 Подвал Электрощитовая - 2</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</si>
  <si>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Баранов Иван Александрович, телефон +7-904-374-0717 и согласовать дату выполнения работ для совместного выезда с
подрядчиком СКС</t>
  </si>
  <si>
    <t>https://disk.yandex.ru/d/Jy2COyH2QZ60mA</t>
  </si>
  <si>
    <t xml:space="preserve">СРБ-6449-08 </t>
  </si>
  <si>
    <t xml:space="preserve"> г Калуга ул Максима Горького 63 Этаж: 1-ый этаж
Помещение: Комната -1.</t>
  </si>
  <si>
    <t>Заказчик: Ракишев Алпамыс Сережанович +7 (937) 127-80-07
Сопровождающий на объекте: Штырев Никита Александрович, +7(915)890-02-38</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</si>
  <si>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(серийный
номер контроллера: WB7-ACZPAIZG):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[Ракишев Алпамыс Сережанович] Телефон[+7 937 127-80-07]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</si>
  <si>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https://disk.yandex.ru/d/crULR-HYDxUpzA</t>
  </si>
  <si>
    <t>СРБ-6449-05</t>
  </si>
  <si>
    <t>00256</t>
  </si>
  <si>
    <t xml:space="preserve"> г Калуга ул Кирова 21А Этаж: 1-ый этаж Помещение:
Серверная - 61</t>
  </si>
  <si>
    <t>Заказчик: Ракишев Алпамыс Сережанович (873050) +7 (937) 127-80-07
Сопровождающий на объекте: Богданов Сергей Васильевич, +7(910)865-43-19</t>
  </si>
  <si>
    <t>Провести обследование для монтажа СКС //Андромеда В рамках  проекта «Андромеда»  необходим монтаж 2-х  порта СКС в помещении электрощитовой для подключения комплекта АС Андромеда (серийный номер контроллера: DDG-A33TYD54  и WB7-AC45DBJI):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[Ракишев Алпамыс Сережанович] Телефон[+7  937  127-80-07]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</si>
  <si>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https://disk.yandex.ru/d/Oh-6faFJDcB9Fw</t>
  </si>
  <si>
    <t>СИБ-6506-68</t>
  </si>
  <si>
    <t>г  Омск  ул  Маршала  Жукова  4/2  1-ый этаж корпус 19,20,23П Тамбур -105</t>
  </si>
  <si>
    <t>Заказчик: +7 (910) 380-48-30
Сопровождающий на объекте: +7 (910) 380-48-30</t>
  </si>
  <si>
    <t>Отремонтировать  порты  СКС.  Место  положение  портов  указано  на  схеме.  Розетка  №105.7.3;  восстановить работоспособность розеток 105.6.2., 105.6.3. обрыв на линии.</t>
  </si>
  <si>
    <t>https://disk.yandex.ru/d/beugLCuS8hr7OQ</t>
  </si>
  <si>
    <t>СИБ-6448-03</t>
  </si>
  <si>
    <t xml:space="preserve">  с  Кош-Агач  ул  Кооперативная  40  Этаж:  1-ый  этаж  Помещение: Клиентский зал по обслуживанию ФЛ/ЮЛ - 4-15</t>
  </si>
  <si>
    <t>Заказчик: Семенченко Максим Александрович (1817891 +7 (903) 910-00-86)
Сопровождающий на объекте: Семенченко Максим Александрович (1817891 +7 (903) 910-00-86)</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</si>
  <si>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Семенченко Максим Александрович +7-903-910-0086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</si>
  <si>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https://disk.yandex.ru/d/T6bQbfgJC-UWBg</t>
  </si>
  <si>
    <t xml:space="preserve">СИБ-6546-05 </t>
  </si>
  <si>
    <t>00035</t>
  </si>
  <si>
    <t xml:space="preserve"> г Красноярск ул Судостроительная зд90/459 1-ый этаж
Клиентский зал по обслуживанию ФЛ/ЮЛ - 1</t>
  </si>
  <si>
    <t>Заказчик: Граблевский Евгений Владимирович (279696) +7 (913) 031-72-39
Сопровождающий на объекте: Алёна Сергеевна +7-923-270-0900</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</si>
  <si>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t>
  </si>
  <si>
    <t>https://disk.yandex.ru/d/ILy7rUN_QFZX_Q</t>
  </si>
  <si>
    <t>СИБ-6546-01</t>
  </si>
  <si>
    <t xml:space="preserve"> г  Красноярск  пр-кт  Молодежный  7  1-ый  этаж  Клиентский  зал по обслуживанию ФЛ/ЮЛ -1</t>
  </si>
  <si>
    <t>Заказчик: Граблевский Евгений Владимирович (279696) +7 (913) 031-72-39
Сопровождающий на объекте: Евгения Сергеевна +7-983-145-7799</t>
  </si>
  <si>
    <t>В  рамках  проекта  «Андромеда»  необходим  монтаж  І-го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t>
  </si>
  <si>
    <t>https://disk.yandex.ru/d/KE3ICk6nz0U3Vg</t>
  </si>
  <si>
    <t>СИБ-6546-02</t>
  </si>
  <si>
    <t>СИБ-6546-47</t>
  </si>
  <si>
    <t xml:space="preserve"> г Красноярск пр-кт Металлургов 45А 1-ый этаж Кабинет - 2</t>
  </si>
  <si>
    <t>необходим монтаж І-го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t>
  </si>
  <si>
    <t>https://disk.yandex.ru/d/2UrjWvPJZ2Rrqg</t>
  </si>
  <si>
    <t xml:space="preserve"> г  Красноярск  пр-кт  60  лет  образования  СССР  31  1-ый  этаж
Клиентский зал по обслуживанию ФЛ/ЮЛ - 1</t>
  </si>
  <si>
    <t>Заказчик: Граблевский Евгений Владимирович (279696) +7 (913) 031-72-39
Сопровождающий на объекте: Наталия Владимировна +7-913-030-5124</t>
  </si>
  <si>
    <t>https://disk.yandex.ru/d/FCPKquKO5tGwkw</t>
  </si>
  <si>
    <t>СИБ-6546-75</t>
  </si>
  <si>
    <t>00028</t>
  </si>
  <si>
    <t xml:space="preserve"> г Красноярск ул Александра Матросова 18 1-ый этаж
Клиентский зал по обслуживанию ФЛ/ЮЛ - 1</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</si>
  <si>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</si>
  <si>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https://disk.yandex.ru/d/qGUDJD0vjYF78g</t>
  </si>
  <si>
    <t xml:space="preserve">УБ-0283-67 </t>
  </si>
  <si>
    <t>г Курган ул Рихарда Зорге 54/1 1-ый этаж Клиентский зал по
обслуживанию ФЛ/ЮЛ - б/н</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</si>
  <si>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Акатьев Владимир Викторович Телефон +7-909-179-4245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</si>
  <si>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https://disk.yandex.ru/d/pkigr-8VPQ13lg</t>
  </si>
  <si>
    <t>УБ-2660-30</t>
  </si>
  <si>
    <t>г Нижневартовск ул Мира 27стр2 1-ый этаж Кабинет - б/н</t>
  </si>
  <si>
    <t>Заказчик: Петров Игорь Владимирович (1919131) +7 (912) 815-12-15
Сопровождающий на объекте: Петров Игорь Владимирович (1919131) +7 (912) 815-12-15</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</si>
  <si>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Петров Игорь Владимирович +7-912-815-1215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</si>
  <si>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https://disk.yandex.ru/d/q3gVbriDA6p7lg</t>
  </si>
  <si>
    <t>УБ-2660-29</t>
  </si>
  <si>
    <t>г Нижневартовск ул Г.И.Пикмана 31 1-ый этаж Кабинет - 1
Состав работ:</t>
  </si>
  <si>
    <t>https://disk.yandex.ru/d/SF-l4BYX1_klWw</t>
  </si>
  <si>
    <t xml:space="preserve"> ЦЧБ-8353-35 </t>
  </si>
  <si>
    <t>г Орёл ул Космонавтов 3 1-ый этаж Клиентский зал по
обслуживанию ФЛ/ЮЛ -1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</si>
  <si>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Марченко Александр Сергеевич[+7-915-881 -2557]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</si>
  <si>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https://disk.yandex.ru/d/livy3-tbVKzx_Q</t>
  </si>
  <si>
    <t xml:space="preserve"> ВВБ-3180-71</t>
  </si>
  <si>
    <t xml:space="preserve"> г Пермь ул Мильчакова 19 1-ый этаж Тамбур - 2</t>
  </si>
  <si>
    <t>Заказчик: Морозова Ольга Борисовна (795153)
Сопровождающий на объекте: Морозова Ольга Борисовна (795153) +7 (980) 012-59-81</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</si>
  <si>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t>
  </si>
  <si>
    <t>https://disk.yandex.ru/d/HrnUStMJvM05Mg</t>
  </si>
  <si>
    <t xml:space="preserve"> ВВБ-3180-115 </t>
  </si>
  <si>
    <t>г Пермь ул Куйбышева 66/1 1-ый этаж Электрощитовая - 1.28</t>
  </si>
  <si>
    <t>Заказчик: Попов Александр Николаевич (1603652) +7 (922) 358-71-02
Сопровождающий на объекте: Мурылев Егор Владиславович, +7(919)450-11-03</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</si>
  <si>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(Серийный
номер WB7-AVZAUUBR):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Попов Александр Николаевич Телефон +7-922-358-7102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</si>
  <si>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https://disk.yandex.ru/d/v5Ik8ogl7FMzbw</t>
  </si>
  <si>
    <t xml:space="preserve"> ВВБ-3180-72</t>
  </si>
  <si>
    <t>267</t>
  </si>
  <si>
    <t xml:space="preserve"> г Пермь ул Кабельщиков 85а 1-ый этаж Операционный зал - 1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</si>
  <si>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Миковой Анастасией Викторовной (+7-912-595-0802) и
согласовать дату выполнения работ для совместного выезда с подрядчиком СКС.</t>
  </si>
  <si>
    <t xml:space="preserve"> ВВБ-3180-69</t>
  </si>
  <si>
    <t xml:space="preserve"> г Пермь ул Ласьвинская 19 1-ый этаж Кабинет -
Кофестойка_Система</t>
  </si>
  <si>
    <t>Заказчик: Куприков Алексей Вячеславович (367425) +7 (980) 012-59-81
Сопровождающий на объекте: Куприков Алексей Вячеславович (367425) +7 (980) 012-59-81</t>
  </si>
  <si>
    <t>https://disk.yandex.ru/d/K5jzqq6sdRUibg</t>
  </si>
  <si>
    <t xml:space="preserve">#АндромедаВ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 Морозова Ольга Борисовна] Телефон[+7-912-988-9224]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В представителя по КВО вы вставляете ответственного по КВО из списка. По ВСП из службы главного инженера ГОСБ. </t>
  </si>
  <si>
    <t>https://disk.yandex.ru/d/so2P4r1kkKlzpA</t>
  </si>
  <si>
    <t xml:space="preserve"> ВВБ-3180-75</t>
  </si>
  <si>
    <t xml:space="preserve"> г Пермь ул Вильямса 14 1-ый этаж Клиентский зал по
обслуживанию ФЛ/ЮЛ -1</t>
  </si>
  <si>
    <t>https://disk.yandex.ru/d/tzYwJgCm7lUdWQ</t>
  </si>
  <si>
    <t xml:space="preserve"> ВВБ-3180-100</t>
  </si>
  <si>
    <t>Пермь ул Сибирская 48/1</t>
  </si>
  <si>
    <t>Заказчик: Попов Александр Николаевич (1603652) +7 (922) 358-71-02
Сопровождающий на объекте: Яковлев Николай Сергеевич, 79124839134</t>
  </si>
  <si>
    <t>В рамках проекта «Андромеда» необходим монтаж 1-го порта СКС в помещении электрощитовой
для подключения комплекта АС Андромеда (Id контроллера: IDD-ANQEWUZ6):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Попов Александр Николаевич Телефон +7-922-358-7102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</si>
  <si>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https://disk.yandex.ru/d/fnu_lqeQOMEIEw</t>
  </si>
  <si>
    <t xml:space="preserve"> ВВБ-3180-105</t>
  </si>
  <si>
    <t xml:space="preserve"> г Пермь ш Космонавтов 349 Цокольный этаж Электрощитовая -031</t>
  </si>
  <si>
    <t>В рамках проекта «Андромеда» необходим монтаж 1-го порта СКС в помещении электрощитовой для
подключения комплекта АС Андромеда (Id контроллера: DDG-AHUGNXAS):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Попов Александр Николаевич Телефон +7-922-358-7102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</si>
  <si>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https://disk.yandex.ru/d/9yJfStJeK95CNQ</t>
  </si>
  <si>
    <t xml:space="preserve"> ВВБ-3180-93</t>
  </si>
  <si>
    <t>В рамках проекта «Андромеда» необходим монтаж 3-го порта СКС в помещении электрощитовой для подключения комплекта АС Андромеда (Id контроллера: IDD-AVZAUUBR и WB7-AVZAUUBR и
WB7-ARTG6FP)):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Попов Александр Николаевич Телефон +7-922-358-7102 и согласовать дату выполнения работ для
совместного выезда с подрядчиком СКС</t>
  </si>
  <si>
    <t>https://disk.yandex.ru/d/KcbokxdPdb8oAg</t>
  </si>
  <si>
    <t xml:space="preserve"> ВВБ-3180-110</t>
  </si>
  <si>
    <t>00253</t>
  </si>
  <si>
    <t>г Пермь ул Маршала Рыбалко 36 1-ый этаж Операционный зал -1</t>
  </si>
  <si>
    <t>Заказчик: Микова Анастасия Викторовна (787596) +7 (792) 279-83-07
Сопровождающий на объекте: Микова Анастасия Викторовна (787596) +7 (792) 279-83-07</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</si>
  <si>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Микова Анастасия Викторовна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</si>
  <si>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https://disk.yandex.ru/d/luq18PVD6RQLUQ</t>
  </si>
  <si>
    <t xml:space="preserve">СЗБ-8186-82 </t>
  </si>
  <si>
    <t xml:space="preserve">  г  Псков  ул Коммунальная 41  1-ый  этаж Клиентский  зал по
обслуживанию ФЛ/ЮЛ -1</t>
  </si>
  <si>
    <t>Заказчик: Пермяков Денис Павлович (2180329) +7 (921) 210-09-12
Сопровождающий на объекте: Марина Анатольевна +7-911-350-1134</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</si>
  <si>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Пермяков Денис Павлович +7-921-210-0912 и согласовать дату выполнения работ для совместного выезда с подрядчиком СКС. Маркировка печатным способом: СТДУ</t>
  </si>
  <si>
    <t>https://disk.yandex.ru/d/lzWgSOaI85PBRA</t>
  </si>
  <si>
    <t>УБ-2660-62</t>
  </si>
  <si>
    <t>Заказчик: Ангелин Андрей Сергеевич +7 (922) 798-30-71
Сопровождающий на объекте: Волков Анатолий Владимирович, +7(982)141-79-46</t>
  </si>
  <si>
    <t>В рамках проекта «Андромеда» необходим монтаж 2-ух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Ангелин Андрей Сергеевич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</si>
  <si>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https://disk.yandex.ru/d/KOV9A5mSrC1_3Q</t>
  </si>
  <si>
    <t>СЗБ-6571-136</t>
  </si>
  <si>
    <t xml:space="preserve"> г  Санкт-Петербург  пр-кт  Большевиков  27литерА  1-ый  этаж
Кабинет - 1</t>
  </si>
  <si>
    <t>Заказчик: Купцов Олег Анатольевич (1458557) +7 (995) 778-88-77
Сопровождающий на объекте: Вероника Александровна +7-911-986-5551</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</si>
  <si>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Купцов Олег Анатольевич +7-995-778-8877 и согласовать дату выполнения работ для совместного выезда с подрядчиком СКС. Маркировка печатным способом: СТДУ</t>
  </si>
  <si>
    <t>https://disk.yandex.ru/d/mgNEnebnMKk5FQ</t>
  </si>
  <si>
    <t xml:space="preserve"> СЗБ-8186-81</t>
  </si>
  <si>
    <t>г Псков пр-кт Октябрьский 14 1-ый этаж Электрощитовая - 16</t>
  </si>
  <si>
    <t>Заказчик: Пермяков Денис Павлович (2180329) +7 (921) 210-09-12
Сопровождающий на объекте: Елена Викторовна 8-60297560</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</si>
  <si>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Пермяков Денис Павлович +7-921-210-0912 и согласовать дату выполнения работ для совместного выезда с подрядчиком СКС.Маркировка печатным текстом, СТДУ</t>
  </si>
  <si>
    <t>https://disk.yandex.ru/d/azinST6vUWpF2A</t>
  </si>
  <si>
    <t>ВВБ-6217-10</t>
  </si>
  <si>
    <t xml:space="preserve"> г Ижевск ул Ленина 152 1-ый этаж Электрощитовая - 29</t>
  </si>
  <si>
    <t>Заказчик: Баранов Иван Александрович (1158053) +7 (912) 853-55-09
Сопровождающий на объекте: Сухих Алексей Сергеевич, +79199122920</t>
  </si>
  <si>
    <t>провести обследование для монтажа СКС. #АндромедаВ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Баранов Иван
Александрович Телефон +7-912-853-5509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</si>
  <si>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https://disk.yandex.ru/d/HrLpg6yyY5_x7g</t>
  </si>
  <si>
    <t>СИБ-6546-03</t>
  </si>
  <si>
    <t xml:space="preserve"> г Кодинск пр-кт Ленинского Комсомола 10 1-ый этаж
Электрощитовая -13</t>
  </si>
  <si>
    <t>Заказчик: Граблевский Евгений Владимирович (279696) +7 (913) 031-72-39
Сопровождающий на объекте: Татьяна Геннадьевна +7-913-516-4662</t>
  </si>
  <si>
    <t>СИБ-6546-19</t>
  </si>
  <si>
    <t>00042</t>
  </si>
  <si>
    <t>г  Красноярск  пр-кт  им.газеты  Красноярский  рабочий  26  1-ый этаж Холл - 1.1</t>
  </si>
  <si>
    <t>Заказчик: Кондратьев Евгений Анатольевич +7 (913) 534-01-16
Сопровождающий  на  объекте:  Судаков  Дмитрий  Иванович,  +7(913)030-02-18/  Герасименко  Наталия Владимировна+7-913-030-5117</t>
  </si>
  <si>
    <t>ТСО Обеспечить к 30.09.2026  Количество портов: 3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t>
  </si>
  <si>
    <t>СИБ-6546-86</t>
  </si>
  <si>
    <t>СИБ-6546-73</t>
  </si>
  <si>
    <t>СИБ-6546-79</t>
  </si>
  <si>
    <t>СИБ-6546-92</t>
  </si>
  <si>
    <t>СИБ-6546-96</t>
  </si>
  <si>
    <t>СИБ-6546-94</t>
  </si>
  <si>
    <t>г  Красноярск  пр-кт  им.газеты  Красноярский  рабочий  26  1-ый этаж Клиентский зал по обслуживанию ФЛ/ЮЛ -1</t>
  </si>
  <si>
    <t>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</si>
  <si>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г Красноярск пр-кт Свободный 28А 1-ый этаж Клиентский зал по обслуживанию ФЛ/ЮЛ -1</t>
  </si>
  <si>
    <t>Заказчик: Граблевский Евгений Владимирович (279696) +7 (913) 031-72-39
Сопровождающий на объекте: Козьмин Дмитрий Анатольевич, +7(983)199-52-00</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</si>
  <si>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</si>
  <si>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г  Красноярск  пр-кт  им.газеты  Красноярский  рабочий  181  1-ый этаж Клиентский зал по обслуживанию ФЛ/ЮЛ -1</t>
  </si>
  <si>
    <t>Заказчик: Граблевский Евгений Владимирович (279696) +7 (913) 031-72-39
Сопровождающий на объекте: Судаков Дмитрий Иванович, +7(913)030-02-18</t>
  </si>
  <si>
    <t>г  Красноярск  пл  Красная  ЗА  1-ый  этаж  Клиентский  зал  по
обслуживанию ФЛ/ЮЛ -1</t>
  </si>
  <si>
    <t>Заказчик: Граблевский Евгений Владимирович +7 (913) 031-72-39
Сопровождающий на объекте: Минина Алла Игоревна +7-962-070-0092</t>
  </si>
  <si>
    <t>«Андромеда»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[+7-913-031-7239] и согласовать дату выполнения работ для совместного выезда с подрядчиком СКС</t>
  </si>
  <si>
    <t>г  Красноярск  пр-кт  им.газеты  Красноярский  рабочий  141А 2-ой этаж Электрощитовая - 31</t>
  </si>
  <si>
    <t>Заказчик: Граблевский Евгений Владимирович +7 (913) 031-72-39
Сопровождающий на объекте: Судаков Дмитрий Иванович +7(913)030-02-18</t>
  </si>
  <si>
    <t>«Андромеда» необходим монтаж 1-го порта СКС (Контроллер: JH100002758)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Граблевский Евгений Владимирович Телефон +7 913 031-72-39 и согласовать дату выполнения работ для совместного выезда с подрядчиком СКС.</t>
  </si>
  <si>
    <t>00082</t>
  </si>
  <si>
    <t xml:space="preserve"> г  Красноярск  ул  78  Добровольческой  Бригады  15  1-ый  этаж
Клиентский зал по обслуживанию ФЛ/ЮЛ - 1</t>
  </si>
  <si>
    <t>Заказчик: Граблевский Евгений Владимирович +7 (913) 031-72-39
Сопровождающий на объекте: Санникова Тамара Викторовна +7-977-031-4260</t>
  </si>
  <si>
    <t>СРБ-8255-75</t>
  </si>
  <si>
    <t>г Новозыбков  ул  Первомайская 19 1-ый этаж Электрощитовая -67</t>
  </si>
  <si>
    <t>Заказчик: Цыкина Татьяна Олеговна +7 (920) 600-95-52
Сопровождающий на объекте: Поленок Алексей Иванович +7(980)317-28-55</t>
  </si>
  <si>
    <t>Андромеда» необходим монтаж 2-х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Цыкина Татьяна Олеговна Телефон +7-920-600-9552 и согласовать дату выполнения работ для совместного выезда с подрядчиком СКС.</t>
  </si>
  <si>
    <t>ЦЧБ-6446-01</t>
  </si>
  <si>
    <t>г Мценск ул Ленина 22А 1-ый этаж Клиентский зал по
обслуживанию ФЛ/ЮЛ -1</t>
  </si>
  <si>
    <t>Заказчик: Юрченко Максим Юрьевич +7-980-364-6107
Сопровождающий на объекте: Красова Татьяна Семеновна +7-919-200-1203</t>
  </si>
  <si>
    <t>Создать порты СКС. Создать розетки СКС и кабельные линии над каждым банкоматом и ИПТ (за потолком). Схему прикладываю ТСО Количество портов:7</t>
  </si>
  <si>
    <t xml:space="preserve">ВВБ-6217-11 </t>
  </si>
  <si>
    <t>ВВБ-6217-21</t>
  </si>
  <si>
    <t>ВВБ-6217-14</t>
  </si>
  <si>
    <t xml:space="preserve"> г Ижевск ул Ворошилова 53 1-ый этаж Клиентский зал по
обслуживанию ФЛ/ЮЛ -1</t>
  </si>
  <si>
    <t>Заказчик: Баранов Иван Александрович (1158053) +7 (791) 285-35-50
Сопровождающий на объекте: Сухих Алексей Сергеевич, +79199122920</t>
  </si>
  <si>
    <t>ВВБ-6217-16</t>
  </si>
  <si>
    <t>г Ижевск ул Карла Маркса 227 1-ый этаж Клиентский зал по
обслуживанию ФЛ/ЮЛ -1</t>
  </si>
  <si>
    <t>г  Ижевск  ул.Удмуртская  231  Подвал  Техническое  помещение  -  2, 4, 8</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</si>
  <si>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ГИ Баранов Иван Александрович (+7-912-853-5509) и согласовать дату выполнения работ для совместного выезда с подрядчиком СКС.</t>
  </si>
  <si>
    <t>г Ижевск ул Красная 105 1-ый этаж Электрощитовая - 7</t>
  </si>
  <si>
    <t>Заказчик: Баранов Иван Александрович (1158053) +7 (912) 853-55-09
Сопровождающий на объекте: Афанасьев Александр Николаевич, +7(982)116-50-36</t>
  </si>
  <si>
    <t>провести обследование для монтажа СКС. #АндромедаВ рамках проекта «Андромеда» необходим монтаж 2-ух портов СКС (IDD-A65AG4JW, WB7-A63AIUHG)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[Леонов Алексей Александрович] Телефон[+7-928-135-5452]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</si>
  <si>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СЗБ-6571-98</t>
  </si>
  <si>
    <t>01929</t>
  </si>
  <si>
    <t>г  Санкт-Петербург  пр-кт  Новочеркасский  ЗЗкЗлитерА  1-ый
этаж Клиентский зал по обслуживанию ФЛ/ЮЛ -1</t>
  </si>
  <si>
    <t>Заказчик: Купцов Олег Анатольевич (1458557) +7 (799) 577-88-87
Сопровождающий на объекте: Купцов Олег Анатольевич (1458557) +7 (799) 577-88-87</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</si>
  <si>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Купцовым Олегом Анатольевичем телефон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</si>
  <si>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СЗБ-6571-104</t>
  </si>
  <si>
    <t xml:space="preserve"> СЗБ-6571-142</t>
  </si>
  <si>
    <t>г  Санкт-Петербург  пр-кт  Старо-Петергофский  ЗОкІлитерА 3-ий этаж Техническое помещение - 8, 9</t>
  </si>
  <si>
    <t>Заказчик: Треплин Алексей Владимирович (1770689) +7 (796) 169-72-22
Сопровождающий на объекте: Щетников Дмитрий Александрович, 79819600206</t>
  </si>
  <si>
    <t>В рамках проекта «Андромеда» необходим монтаж 3-х портов СКС в помещении электрощитовой для
подключения комплекта АС Андромеда: установить на стену накладные розетки на расстоянии не более 0,5 м от шкафа АС Андромеда и выполнить маркировку. При организации работ по монтажу связаться с представителем ЦКП ФИ Треплиным Алексеем Владимировичем телефон +7-961-697-2222 и согласовать дату выполнения работ для совместного выезда с подрядчиком СКС.</t>
  </si>
  <si>
    <t>Административное  здание  г  Санкт-Петербург  ул  Красного Текстильщика 2литерА 1-ый этаж корпус А Кабинет - 223</t>
  </si>
  <si>
    <t>Заказчик: Букреев В. В.+7-926-025-8309/ +7 (911) 841-13-20
Сопровождающий на объекте: Крюкова Наталья Вячеславовна +7-981-153-1548/ +7 (911) 841-13-20</t>
  </si>
  <si>
    <t>Ремонт порт СКС. 1 порт СКС для Wi-Fi на потолке. 1 этаж. Для точки доступа 11.1NCT0000010262 на СБС ТД Флапает. Порт коммутатора согласовывается на 10 Full. Перезагрузка не помогает. ТД
снята с мониторинга в инвентори, после восстановления нужно вернуть. ГД подключена в коммутатор 100.104.45.24 порт GE0/0/9. Порт флапает, на порту ошибки, согласовывается на 10 Full.</t>
  </si>
  <si>
    <t>СИБ-6534-15</t>
  </si>
  <si>
    <t>СИБ-6534-16</t>
  </si>
  <si>
    <t>СИБ-6534-17</t>
  </si>
  <si>
    <t>СИБ-6534-19</t>
  </si>
  <si>
    <t>СИБ-6534-20</t>
  </si>
  <si>
    <t>СИБ-6534-21</t>
  </si>
  <si>
    <t>г Кемерово ул Леонова 9 1-ый этаж Техническое помещение - 4</t>
  </si>
  <si>
    <t>Заказчик: Бондарев Антон Николаевич (1595493) +7 (904) 374-07-17
Сопровождающий на объекте: Туляков Александр Юрьевич, +7(914)826-04-35</t>
  </si>
  <si>
    <t>г Кемерово пр-кт Шахтеров 971-ый этаж Техническое помещение
- 1/20</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</si>
  <si>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Бондарев
Антон Николаевич +7-904-374-0717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</si>
  <si>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Бондарев Антон Николаевич
Телефон +7-904-374-0717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</si>
  <si>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 xml:space="preserve"> г Кемерово б-р Строителей 29 1-ый этаж Электрощитовая -1/05</t>
  </si>
  <si>
    <t>г  Кемерово  пр-кт  Весенний  6  1-ый  этаж  Техническое  помещение -12</t>
  </si>
  <si>
    <t>г Кемерово ул 40 лет Октября 17 1-ый этаж Электрощитовая - 1/12</t>
  </si>
  <si>
    <t>Заказчик: Бондарев Антон Николаевич +7 (904) 374-07-17
Сопровождающий на объекте: Туляков Александр Юрьевич, +7(914)826-04-35</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</si>
  <si>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Бондарев Антон
Николаевич Телефон +7-904-374-0717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</si>
  <si>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Бондарев Антон Николаевич
Телефон +7-904-374-0717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</si>
  <si>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г Кемерово пр-кт Ленина 70 1-ый этаж Серверная -10</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</si>
  <si>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Бондарев Антон
Николаевич Телефон +7-904-374-0717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</si>
  <si>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УБ-6433-13</t>
  </si>
  <si>
    <t xml:space="preserve"> пгт Пойковский мкр 4-й 16 Этаж: 1-ый этаж Помещение:
Клиентский зал по обслуживанию ФЛ/ЮЛ - б/н</t>
  </si>
  <si>
    <t>Заказчик: Ангелин Андрей Сергеевич+7 (922) 798-30-71
Сопровождающий на объекте: Батталов Артур Ханифянович, +7(982)870-64-58</t>
  </si>
  <si>
    <t>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[Ангелин Андрей Сергеевич] Телефон[+7-922-798-3071]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</si>
  <si>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СРБ-6562-11</t>
  </si>
  <si>
    <t>г Липки ул Мира 2а 1-ый этаж Служебное помещение - 12</t>
  </si>
  <si>
    <t>провести обследование для монтажа СКС.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[Дымов Сергей Викторович] Телефон[+7 953 958-08-18]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</si>
  <si>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СЗБ-8186-63</t>
  </si>
  <si>
    <t>г Псков пр-кт Октябрьский 23/25 1-ый этаж Коридор - 48</t>
  </si>
  <si>
    <t>Заказчик: Пермяков Денис Павлович (2180329) +7 (921) 210-09-12
Сопровождающий на объекте: Ильин Виталий Владимирович, +7(981)351-40-35</t>
  </si>
  <si>
    <t>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Пермяков Денис Павлович [+7-921-210-0912]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</si>
  <si>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УБ-2660-32 </t>
  </si>
  <si>
    <t xml:space="preserve"> г Радужный мкр 7 12 1-ый этаж Электрощитовая - 18</t>
  </si>
  <si>
    <t>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Петров Игорь Владимирович +7-912-815-1215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</si>
  <si>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Пермь 50005636544 от 26.03.2026</t>
  </si>
  <si>
    <t xml:space="preserve"> ВВБ-6544-09</t>
  </si>
  <si>
    <t xml:space="preserve"> г Чусовой ул Ленина 13 1-ый этаж Операционный зал -1</t>
  </si>
  <si>
    <t>Заказчик: Иванова Оксана Александровна +7-902-478-2532
Сопровождающий на объекте: Иванова Оксана Александровна +7-902-478-2532</t>
  </si>
  <si>
    <t>Отремонтировать порты СКС. Необходимо восстановить скс от серверной до точки wi-fi АРОЗ 4467-477d-39a0. На планировке обозначена цифрой 3.</t>
  </si>
  <si>
    <t>СРБ-6376-21</t>
  </si>
  <si>
    <t xml:space="preserve"> г Вязьма ул 25 Октября 9</t>
  </si>
  <si>
    <t>Заказчик: Ситников Роман Сергеевич +7-909-260-0776
Сопровождающий на объекте: Панасенков Эдуард Николаевич (373787) +7 (910) 710-06-89</t>
  </si>
  <si>
    <t>ЭПЛ2026  Необходимо  организовать  2  порта  СКС  в  разных  помещениях  для  подключения  доп  точек доступа Wi-Fi (АР05, АР06)</t>
  </si>
  <si>
    <t>ЦЧБ-6267-07</t>
  </si>
  <si>
    <t xml:space="preserve"> Гараж г Липецк ул М.И. Неделина 16 1-ый этаж Гараж -1</t>
  </si>
  <si>
    <t>Заказчик: Рошка Штефан
Сопровождающий на объекте: Литвинов Алексей Игоревич, 79802611363</t>
  </si>
  <si>
    <t>ЭПЛ2026 Необходимо смонтировать порт СКС для точки доступа wifi</t>
  </si>
  <si>
    <t>https://disk.yandex.ru/d/xUmtadO3r66HYg</t>
  </si>
  <si>
    <t>https://disk.yandex.ru/d/QQBdDDxNheq3Mg</t>
  </si>
  <si>
    <t>https://disk.yandex.ru/d/2qrv2obqQv8iyg</t>
  </si>
  <si>
    <t>https://disk.yandex.ru/d/jnYzIigHHiFPbw</t>
  </si>
  <si>
    <t>https://disk.yandex.ru/d/lpe9yoATUyku6Q</t>
  </si>
  <si>
    <t>https://disk.yandex.ru/d/jOzVmaIH6xkGZw</t>
  </si>
  <si>
    <t>https://disk.yandex.ru/d/hZvpwD_5xE6ORA</t>
  </si>
  <si>
    <t>https://disk.yandex.ru/d/hfIY2Zo047fmtg</t>
  </si>
  <si>
    <t>https://disk.yandex.ru/d/iAMgY5XpTI2ZnA</t>
  </si>
  <si>
    <t>https://disk.yandex.ru/d/vw6QfEu4Wn-Flw</t>
  </si>
  <si>
    <t>https://disk.yandex.ru/d/nShQLMg5AZLEJQ</t>
  </si>
  <si>
    <t>https://disk.yandex.ru/d/LhbU37z_CPy81A</t>
  </si>
  <si>
    <t>https://disk.yandex.ru/d/u4qWbT0zQdZ2Ig</t>
  </si>
  <si>
    <t>https://disk.yandex.ru/d/12fHjAsGNx6FHA</t>
  </si>
  <si>
    <t>https://disk.yandex.ru/d/HraDj-znCoT1YA</t>
  </si>
  <si>
    <t>https://disk.yandex.ru/d/QWBPdQFPBiJR0A</t>
  </si>
  <si>
    <t>https://disk.yandex.ru/d/4IfJWIiqHVwSsQ</t>
  </si>
  <si>
    <t>https://disk.yandex.ru/d/hng4OzKS_31Ewg</t>
  </si>
  <si>
    <t>https://disk.yandex.ru/d/6Swp0Ota1pOyFQ</t>
  </si>
  <si>
    <t>https://disk.yandex.ru/d/cJMkEXetIaebCw</t>
  </si>
  <si>
    <t>https://disk.yandex.ru/d/sluYRj7Ad78Upg</t>
  </si>
  <si>
    <t>https://disk.yandex.ru/d/Su4p3BWuFXRAGQ</t>
  </si>
  <si>
    <t>https://disk.yandex.ru/d/WAxE9v-XVuE8vA</t>
  </si>
  <si>
    <t>https://disk.yandex.ru/d/B26SrX2tLZQE0A</t>
  </si>
  <si>
    <t>https://disk.yandex.ru/d/j6so89Sd4YkQ5Q</t>
  </si>
  <si>
    <t>https://disk.yandex.ru/d/OMH0DWPC65S9CA</t>
  </si>
  <si>
    <t>https://disk.yandex.ru/d/YVk2XAkFdbSkWQ</t>
  </si>
  <si>
    <t>https://disk.yandex.ru/d/LTdqcXMNonmqZA</t>
  </si>
  <si>
    <t>https://disk.yandex.ru/d/b6sRJlkfIftiuQ</t>
  </si>
  <si>
    <t>https://disk.yandex.ru/d/TMaeWdr7LLSlOw</t>
  </si>
  <si>
    <t>СИБ-6546-07</t>
  </si>
  <si>
    <t>00621</t>
  </si>
  <si>
    <t xml:space="preserve"> г Ужур ул Ленина Збстрі 1-ый этаж Серверная - 23, 24</t>
  </si>
  <si>
    <t>Заказчик: Граблевский Евгений Владимирович (279696) +7 (913) 031-72-39
Сопровождающий на объекте: Кледев Егор Евгеньевич, +7(983)140-51-59</t>
  </si>
  <si>
    <t>https://disk.yandex.ru/d/L3eM3mUG6XFgng</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</si>
  <si>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[Граблевский Евгений Владимирович] Телефон[+7 913 031-72-39] и согласовать дату выполнения работ для совместного выезда с подрядчиком СКС.</t>
  </si>
  <si>
    <t>СИБ-6546-08</t>
  </si>
  <si>
    <t>пгт Березовка ул Центральная зд7 1-ый этаж Зона
самообслуживания -1.1</t>
  </si>
  <si>
    <t>Заказчик: Кондратьев Евгений Анатольевич +7 (913) 534-01-16
Сопровождающий  на  объекте:  Петров  Николай  Владимирович,  +7(923)324-25-22/  Андреева  Ирина
Михайловна+7-923-352-9806</t>
  </si>
  <si>
    <t>https://disk.yandex.ru/d/Ere-FYV6BvTOZw</t>
  </si>
  <si>
    <t>#ТСО #0беспечить_к_30.09.2026  #Количество_портов: 3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t>
  </si>
  <si>
    <t>СИБ-6546-10</t>
  </si>
  <si>
    <t>п Таежный ул Строителей 17 1-ый этаж Серверная - 6</t>
  </si>
  <si>
    <t>Заказчик: Граблевский Евгений Владимирович (279696) +7 (913) 031-72-39
Сопровождающий на объекте: Ирина Федоровна +7-908-015-9455</t>
  </si>
  <si>
    <t>https://disk.yandex.ru/d/FYhOE0dA4PEOng</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</si>
  <si>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[Граблевский Евгений Владимирович] Телефон[+7 913 031-72-39] и согласовать дату выполнения работ для совместного выезда с подрядчиком СКС.Маркировка СТДУ.</t>
  </si>
  <si>
    <t>СИБ-6546-04</t>
  </si>
  <si>
    <t xml:space="preserve"> пгт Балахта ул Сурикова 23 1-ый этаж Электрощитовая - 5</t>
  </si>
  <si>
    <t>Заказчик: Граблевский Евгений Владимирович (279696) +7 (913) 031-72-39
Сопровождающий на объекте: Наталья Николаевна +7-983-169-3059</t>
  </si>
  <si>
    <t>https://disk.yandex.ru/d/e4pcdZ9aNFkJgg</t>
  </si>
  <si>
    <t xml:space="preserve">СЗБ-6571-100 </t>
  </si>
  <si>
    <t>01822</t>
  </si>
  <si>
    <t>г  Санкт-Петербург  пр-кт  Ветеранов  114к1литер  1-ый  этаж
Клиентский зал по обслуживанию ФЛ/ЮЛ - 3</t>
  </si>
  <si>
    <t>Заказчик: Купцов Олег Анатольевич (1458557) +7 (995) 778-88-77
Сопровождающий на объекте: Асият Магомедовна +7-921-337-6263</t>
  </si>
  <si>
    <t>https://disk.yandex.ru/d/_6ThOkKIIJa2qA</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</si>
  <si>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[Купцов Олег Анатольевич] Телефон[+7-995-778-8877]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</si>
  <si>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СИБ-6546-30 </t>
  </si>
  <si>
    <t>00026</t>
  </si>
  <si>
    <t>Заказчик: Кондратьев Евгений Анатольевич +7 (913) 534-01-16
Сопровождающий на объекте: Судаков Дмитрий Иванович, +7(913)030-02-18/ Белименко Дарья
Александровна+7-902-011-5710</t>
  </si>
  <si>
    <t>https://disk.yandex.ru/d/Uk2nlqbVu0M6MA</t>
  </si>
  <si>
    <t>#ТСО #0беспечить_к_30.09.2026 #Количество_портов: 5 работы требуется выполнить на 1 этаже, согласно приложенной схемы,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t>
  </si>
  <si>
    <t xml:space="preserve">СИБ-6546-25 </t>
  </si>
  <si>
    <t>00419</t>
  </si>
  <si>
    <t>с  Тасеево  пер  Луначарского  3  1-ый  этаж  Клиентский  зал по
обслуживанию ФЛ/ЮЛ - 1</t>
  </si>
  <si>
    <t>Заказчик: Кондратьев Евгений Анатольевич +7 (913) 534-01-16
Сопровождающий  на  объекте:  Панцерновский  Евгений  Анатольевич,  +7(913)570-25-06/  Агулова  Оксана Михайловна+7-965-895-3586</t>
  </si>
  <si>
    <t>https://disk.yandex.ru/d/JynFnPrsHwioIg</t>
  </si>
  <si>
    <t>#ТСО #Обеспечить_к_01.07.2026  #Количество_портов: 6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t>
  </si>
  <si>
    <t>СИБ-6506-31</t>
  </si>
  <si>
    <t>рп Шербакуль ул 60 лет ВЛКСМ 3</t>
  </si>
  <si>
    <t>Заказчик: Тарасов Сергей Сергеевич+7-913-976-2917
Сопровождающий на объекте: Андреев Андрей Сергеевич, +7(983)562-71-56/ Руденко Наталья
Александровна+7-908-804-4170</t>
  </si>
  <si>
    <t>https://disk.yandex.ru/d/btTY_EnIAy20zA</t>
  </si>
  <si>
    <t>Для подключения приборов охраны УС и оборудование ТСО к проводным каналам связи по плану 
модернизации УБ 2026 года необходимо организовать розетки установить за фальш-потолком в ЗСО над банкоматами , затем патч-корд протянуть в ЗСО, вывести снизу-сзади УС, оставить запас кабеля в 3 м. 
Также для подключения организовать розетки за потолком при входе в клиентский зал для приборов
парогенератора, системы автозакрытия, оповещения и в служебной зоне сотрудников для прибора охраны. #ТСО #Обеспечить_к_30.07.2026, #Количество_портов: 7.</t>
  </si>
  <si>
    <t>СИБ-6546-39</t>
  </si>
  <si>
    <t xml:space="preserve"> г  Красноярск  ул Шевченко  28  1-ый  этаж Клиентский  зал по
обслуживанию ФЛ/ЮЛ -1</t>
  </si>
  <si>
    <t>Заказчик: Кондратьев Евгений Анатольевич +7-913-534-0116
Сопровождающий на объекте: Кесова Кристина Александровна +7-983-295-6914</t>
  </si>
  <si>
    <t>https://disk.yandex.ru/d/dWEIj6F5CoM9_w</t>
  </si>
  <si>
    <t>Создать порты СКС. #ТСО #0беспечить_к_30.07.2026 #Количество_портов: 4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t>
  </si>
  <si>
    <t xml:space="preserve">СЗБ-6571-107 </t>
  </si>
  <si>
    <t xml:space="preserve"> г Санкт-Петербург ул Бухарестская 112литерА 1-ый этаж
Клиентский зал по обслуживанию ФЛ/ЮЛ - 1</t>
  </si>
  <si>
    <t>https://disk.yandex.ru/d/GO6OxLNwjKAglg</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</si>
  <si>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[Купцов Олег Анатольевич] Телефон[+7-995-778-8877] и согласовать дату  выполнения работ для совместного  выезда с подрядчиком СКС</t>
  </si>
  <si>
    <t xml:space="preserve">СИБ-6347-31 </t>
  </si>
  <si>
    <t xml:space="preserve">ВВБ-3180-38 </t>
  </si>
  <si>
    <t>с Егва ул Лихачева 8 1-ый этаж Клиентский зал по обслуживанию ФЛ/ЮЛ-1</t>
  </si>
  <si>
    <t>Заказчик: Васькина Марина Сергеевна
Сопровождающий на объекте: Васькина Марина Сергеевна</t>
  </si>
  <si>
    <t>https://disk.yandex.ru/d/uJ5ubuhnhPy76A</t>
  </si>
  <si>
    <t xml:space="preserve"> СЗБ-8294-55 </t>
  </si>
  <si>
    <t xml:space="preserve"> п Ясный ул Октября 10</t>
  </si>
  <si>
    <t>Заказчик: Сумкина Людмила Борисовна (298028) +7 (931) 415-80-40
Сопровождающий на объекте: Сумкина Людмила Борисовна (298028) +7 (931) 415-80-40</t>
  </si>
  <si>
    <t>https://disk.yandex.ru/d/181NAtYoCM-2UQ</t>
  </si>
  <si>
    <t xml:space="preserve">СРБ-8255-74 </t>
  </si>
  <si>
    <t xml:space="preserve"> г Брянск ул Ульянова 127 1-ый этаж Клиентский зал по
обслуживанию ФЛ/ЮЛ -1</t>
  </si>
  <si>
    <t>Заказчик: Цыкина Татьяна Олеговна (823639) +7 (920) 600-95-52
Сопровождающий на объекте: Цыкина Татьяна Олеговна (823639) +7 (920) 600-95-52</t>
  </si>
  <si>
    <t>https://disk.yandex.ru/d/HF-ziPyPgqT6yQ</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</si>
  <si>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[Цыкина Татьяна Олеговна] Телефон[+7-920-600-9552] и согласовать дату  выполнения работ для совместного  выезда с подрядчиком СКС</t>
  </si>
  <si>
    <t>СЗБ-8371-40</t>
  </si>
  <si>
    <t xml:space="preserve"> г Сегежа ул Спиридонова 25 1-ый этаж Кабинет -1</t>
  </si>
  <si>
    <t>https://disk.yandex.ru/d/PLHwnysILhyYFw</t>
  </si>
  <si>
    <t>с Алтайское ул Ключевая влд45а 1-ый этаж Электрощитовая - 0</t>
  </si>
  <si>
    <t>Заказчик: +7 (903) 910-00-86
Сопровождающий на объекте: Стрельников Александр Александрович, +7(913)080-44-10</t>
  </si>
  <si>
    <t>https://disk.yandex.ru/d/5A6QoC5v2vAo4w</t>
  </si>
  <si>
    <t>СИБ-6347-32</t>
  </si>
  <si>
    <t>СИБ-6347-29</t>
  </si>
  <si>
    <t xml:space="preserve"> г Бийск ул Владимира Ленина 244 1-ый этаж
Телекоммуникационная - 0</t>
  </si>
  <si>
    <t>Заказчик: +7 (903) 910-00-86
Сопровождающий на объекте: +7 (903) 910-00-86</t>
  </si>
  <si>
    <t>Комментарий: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</si>
  <si>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https://disk.yandex.ru/d/_Sx2OaAXYEg2Xw</t>
  </si>
  <si>
    <t>СИБ-6347-30</t>
  </si>
  <si>
    <t xml:space="preserve"> г Змеиногорск ул Ленина 31 1-ый этаж Клиентский зал по
обслуживанию ФЛ/ЮЛ - 103-120</t>
  </si>
  <si>
    <t>Заказчик: +7 (903) 910-00-86
Сопровождающий на объекте: Пьянков Максим Владимирович, +7(913)210-92-07</t>
  </si>
  <si>
    <t>https://disk.yandex.ru/d/5FQEbl-Yxqlz-A</t>
  </si>
  <si>
    <t>0768</t>
  </si>
  <si>
    <t xml:space="preserve"> рп  Тальменка  ул  Партизанская  49А  1-ый  этаж  Электрощитовая -0</t>
  </si>
  <si>
    <t>Заказчик: +7 (903) 910-00-86
Сопровождающий на объекте: Блещавенко Виктор Александрович, +7(913)080-48-28</t>
  </si>
  <si>
    <t>https://disk.yandex.ru/d/6wgJggUWsUrGxg</t>
  </si>
  <si>
    <t xml:space="preserve">УБ-0283-47 </t>
  </si>
  <si>
    <t>с  Глядянское  ул  Ленина  зд91  Этаж:  1-ый  этаж  Помещение:
Клиентский зал по обслуживанию ФЛ/ЮЛ - б/н</t>
  </si>
  <si>
    <t>Заказчик: Акатьев Владимир Викторович
Сопровождающий на объекте: Травинский Александр Валерьевич, +7(912)971-87-51</t>
  </si>
  <si>
    <t>https://disk.yandex.ru/d/hwSiSBl0jO4l2A</t>
  </si>
  <si>
    <t xml:space="preserve">ВВБ-3180-70 </t>
  </si>
  <si>
    <t>291</t>
  </si>
  <si>
    <t>г Губаха пр-кт Ленина 26 1-ый этаж Кабинет - 1</t>
  </si>
  <si>
    <t>Заказчик: Богомазова Кристина Альбертовна +7 (980) 012-59-81
Сопровождающий на объекте: Богомазова Кристина Альбертовна +7 (980) 012-59-81</t>
  </si>
  <si>
    <t>. #АндромедаВ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[Микова Анастасия Викторовна] Телефон[+7-912-595-0802]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</si>
  <si>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https://disk.yandex.ru/d/W7ftOe1jUBXZeA</t>
  </si>
  <si>
    <t xml:space="preserve">СЗБ-6533-09 </t>
  </si>
  <si>
    <t>г  Колпино  ул  Октябрьская  8литерА  1-ый  этаж  Клиентский  зал по обслуживанию ФЛ/ЮЛ -1</t>
  </si>
  <si>
    <t>Заказчик: Купцов Олег Анатольевич (1458557) +7 (995) 778-88-77
Сопровождающий на объекте: Савельев Александр Вадимович, +7(981)051-22-15</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</si>
  <si>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[Купцов Олег Анатольевич] Телефон[+7-995-778-8877]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</si>
  <si>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https://disk.yandex.ru/d/18zVDos5tK8vaQ</t>
  </si>
  <si>
    <t>ВВБ-3180-73</t>
  </si>
  <si>
    <t>г Кудымкар ул Калинина 38 Этаж: 1-ый этаж Помещение:
Кабинет - 17</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</si>
  <si>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[Микова Анастасия Викторовна] Телефон[+7-912-595-0802]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</si>
  <si>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https://disk.yandex.ru/d/ctpJoOu3el3WDw</t>
  </si>
  <si>
    <t xml:space="preserve">СЗБ-6571-135 </t>
  </si>
  <si>
    <t>01706</t>
  </si>
  <si>
    <t>г  Санкт-Петербург  пр-кт  Ленинский  129литерА  1-ый  этаж
Клиентский зал по обслуживанию ФЛ/ЮЛ - 1</t>
  </si>
  <si>
    <t>Заказчик: Купцов Олег Анатольевич (1458557) +7 (995) 778-88-77
Сопровождающий на объекте: Элина Арсеновна +7-929-105-9443</t>
  </si>
  <si>
    <t>В рамках проекта «Андромеда» необходим монтаж 1 -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[Купцов Олег Анатольевич] Телефон[+7-995-778-8877] и согласовать дату выполнения работ для совместного выезда с подрядчиком СКС. Маркировка печатным способом: СТДУ</t>
  </si>
  <si>
    <t>https://disk.yandex.ru/d/c9S5wzs_vAR7Qg</t>
  </si>
  <si>
    <t xml:space="preserve">СИБ-6347-70 </t>
  </si>
  <si>
    <t>г Барнаул тракт Павловский 132 1-ый этаж Зона 24 - 102</t>
  </si>
  <si>
    <t>Заказчик: Ставский Игорь Анатольевич +7-923-647-5227
Сопровождающий на объекте: Малецкая Наталья Сергеевна +7-913-215-1454</t>
  </si>
  <si>
    <t>Создать порты СКС. Описание объектов оснащения: Подключение ППК к проводному каналу связи. 
Примечания ТСО: 1 порт - ППК Автозакрытие ЗСО размещение - запотолок у выхода из Клиентского зала. #ТСО #Обеспечить_к_01.07.2026 #Количество_портов: 1 Контакный телефон: 8-923-647-5227 Ставский
Игорь</t>
  </si>
  <si>
    <t>https://disk.yandex.ru/d/OSm7J_LKlg5IHg</t>
  </si>
  <si>
    <t xml:space="preserve">СИБ-6546-64 </t>
  </si>
  <si>
    <t>г  Красноярск  ул  Дмитрия  Мартынова  18  1-ый  этаж  Клиентский зал по обслуживанию ФЛ/ЮЛ - 1</t>
  </si>
  <si>
    <t>Заказчик: Граблевский Евгений Владимирович (279696) +7 (913) 031-72-39
Сопровождающий на объекте: Зубков Владислав Олегович, +7(923)661-20-22</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</si>
  <si>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</si>
  <si>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https://disk.yandex.ru/d/w1Nw6GY94LFsUg</t>
  </si>
  <si>
    <t>СЗБ-6533-06</t>
  </si>
  <si>
    <t>00594</t>
  </si>
  <si>
    <t xml:space="preserve"> г  Пушкин  ш  Петербургское  13/1литерА  1-ый  этаж  Клиентский зал по обслуживанию ФЛ/ЮЛ - 1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</si>
  <si>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Купцов Олег Анатольевич Телефон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</si>
  <si>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https://disk.yandex.ru/d/mpqyX-y9SGdB6g</t>
  </si>
  <si>
    <t xml:space="preserve">СЗБ-8371-50 </t>
  </si>
  <si>
    <t xml:space="preserve"> г  Петрозаводск  ул  Красноармейская  (Центр  р-н)  25  1-ый  этаж Зона 24-2</t>
  </si>
  <si>
    <t>Заказчик: Сергеев Дмитрий Сергеевич +7-921-702-3573
Сопровождающий на объекте: Платонова Мария Васильевна +7-911-437-2771</t>
  </si>
  <si>
    <t>Создать  порты  СКС.  Требуется  выполнить  монтаж  4  розеток  СКС  в  зоне  самообслуживания  для подключения ОС УС к проводным каналам связи.</t>
  </si>
  <si>
    <t>https://disk.yandex.ru/d/0UQkMFrCUvbsow</t>
  </si>
  <si>
    <t>СИБ-6546-93</t>
  </si>
  <si>
    <t>г Красноярск ул Копылова 48 1-ый этаж Электрощитовая - 9</t>
  </si>
  <si>
    <t>Заказчик: Граблевский Евгений Владимирович +7 (913) 031-72-39
Сопровождающий на объекте: Роднаева Татьяна Владимировна +7-962-067-4588</t>
  </si>
  <si>
    <t>https://disk.yandex.ru/d/K-L7Cfwhzc9YBA</t>
  </si>
  <si>
    <t>СЗБ-8371-47</t>
  </si>
  <si>
    <t>г Петрозаводск ул Антикайнена (Центр р-н) 2 2-ой этаж
Серверная -121</t>
  </si>
  <si>
    <t>Заказчик: Харченко Михаил Викторович (699433) +7 (981) 400-99-93
Сопровождающий на объекте: Петров Александр Юрьевич, +7(911)660-18-31</t>
  </si>
  <si>
    <t>В  рамках  проекта  «Андромеда»  необходим  монтаж  3-х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Харченко Михаил Викторович +7-981-400-9993 и согласовать дату выполнения работ для совместного выезда с подрядчиком СКС.Маркировка печатным способом: СТДУ</t>
  </si>
  <si>
    <t>https://disk.yandex.ru/d/2YUFi-FO4zmPvQ</t>
  </si>
  <si>
    <t>ЮЗБ-8186-76</t>
  </si>
  <si>
    <t xml:space="preserve"> ББ-5793-13</t>
  </si>
  <si>
    <t xml:space="preserve"> г  Улан-Удэ  ул  Терешковой  ЗБ  1-ый  этаж  Электрощитовая  - 1/11</t>
  </si>
  <si>
    <t>Заказчик: Васильева Ирина Васильевна (131526) +7 (983) 438-01-26
Сопровождающий на объекте: Филыпин Ринат Леонович, +7(983)539-10-33</t>
  </si>
  <si>
    <t xml:space="preserve">провести обследование для монтажа СКС. # Андромеда В рамках проекта «Андромеда» необходим монтаж 3-х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Васильева Ирина Васильевна
Телефон +7-983-438-0126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</si>
  <si>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https://disk.yandex.ru/d/ctIzOMoaZhcdOw</t>
  </si>
  <si>
    <t xml:space="preserve"> ББ-5793-12</t>
  </si>
  <si>
    <t xml:space="preserve"> г Улан-Удэ ул Ленина 49 1-ый этаж Техническое помещение - 7</t>
  </si>
  <si>
    <t>Заказчик: Васильева Ирина Васильевна (131526) +7 (983) 438-01-26
Сопровождающий на объекте: Дамдинов Алдар Амгалонович, +7(983)539-03-02</t>
  </si>
  <si>
    <t>https://disk.yandex.ru/d/9y91X8xduxIu4g</t>
  </si>
  <si>
    <t xml:space="preserve"> УБ-6433-01</t>
  </si>
  <si>
    <t>00171</t>
  </si>
  <si>
    <t>г Ханты-Мансийск ул Комсомольская 311-ый этаж Кабинет -1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</si>
  <si>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Ангелин Андрей Сергеевич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</si>
  <si>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https://disk.yandex.ru/d/jizck_SsnXP-Hw</t>
  </si>
  <si>
    <t xml:space="preserve">СРБ-6562-06 </t>
  </si>
  <si>
    <t>г Тула ул Коминтерна 31 1-ый этаж
Электрощитовая -1.14</t>
  </si>
  <si>
    <t>Заказчик: Дымов Сергей Викторович (360779) +7 (980) 012-73-39
Сопровождающий на объекте: Михеенков Денис Александрович, +7(910)550-62-77</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</si>
  <si>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Дымов Сергей
Викторович Телефон +7-980-012-7339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</si>
  <si>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https://disk.yandex.ru/d/GCgG4Hypm5crDg</t>
  </si>
  <si>
    <t xml:space="preserve">СРБ-6376-12 </t>
  </si>
  <si>
    <t xml:space="preserve"> Смоленск ул Пржевальского 6/25</t>
  </si>
  <si>
    <t>Заказчик: Шамшин Алексей Олегович - 8-66836543
Сопровождающий на объекте: Резвухин Алексей Михайлович, +7(910)710-11-29</t>
  </si>
  <si>
    <t>провести обследование для монтажа СКС.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Трусевич Леонид Владимирович
Телефон +7-910-721-7880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</si>
  <si>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https://disk.yandex.ru/d/WPG2VW4hCXQurQ</t>
  </si>
  <si>
    <t xml:space="preserve"> СЗБ-6571-33 </t>
  </si>
  <si>
    <t>г  Санкт-Петербург  наб  Новосмоленская  ІлитерВ  1-ый  этаж
Операционный зал - 1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</si>
  <si>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[Купцов Олег Анатольевич] Телефон[+7-995-778-8877]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</si>
  <si>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https://disk.yandex.ru/d/u1yVy4BtXudqKg</t>
  </si>
  <si>
    <t xml:space="preserve"> СЗБ-6571-31</t>
  </si>
  <si>
    <t xml:space="preserve"> г  Санкт-Петербург  ул  Долгоозёрная  ІбкІлитерА  1-ый  этаж
Клиентский зал по обслуживанию ФЛ/ЮЛ - 1</t>
  </si>
  <si>
    <t>https://disk.yandex.ru/d/tgvPekpViDtU_g</t>
  </si>
  <si>
    <t>ББ-5376-16</t>
  </si>
  <si>
    <t>г Чита ул Подгорбунского 62 2-ой этаж Коридор -19</t>
  </si>
  <si>
    <t>Заказчик: Шияпов Наиль Галимзянович +7-914-470-2838
Сопровождающий на объекте: СБС</t>
  </si>
  <si>
    <t xml:space="preserve">Создать  порты  СКС.  Необходимо  создание  двух  розеток  СКС  для  подключения  IP  вижеокамер </t>
  </si>
  <si>
    <t>https://disk.yandex.ru/d/XnKkWVTV88PuEw</t>
  </si>
  <si>
    <t>СЗБ-8186-79</t>
  </si>
  <si>
    <t xml:space="preserve"> пгт  Дедовичи  ул  Комсомольская  11  1-ый  этаж  Клиентский  зал по обслуживанию ФЛ/ЮЛ -1</t>
  </si>
  <si>
    <t>Заказчик: Шабунин Александр Владимирович +7-906-224-2167
Сопровождающий на объекте: Пантелеева Наталья Валерьевна +7-911-379-5134</t>
  </si>
  <si>
    <t>Создать  порты  СКС.  Прошу  установить 2  розетки СКС  на  ходе из  зоны  24  согласно  приложенному  плану для обеспечения подключения ОПС на УС в сеть банка</t>
  </si>
  <si>
    <t>https://disk.yandex.ru/d/_gvSGpRTGU2T4A</t>
  </si>
  <si>
    <t>СИБ-6506-67</t>
  </si>
  <si>
    <t xml:space="preserve"> рп Русская Поляна ул Ленина 64 1-ый этаж Клиентский зал по обслуживанию ФЛ/ЮЛ -1</t>
  </si>
  <si>
    <t>Заказчик: Тарасов Сергей Сергеевич +7-913-976-2917
Сопровождающий на объекте: Трегер Светлана Викторовна +7-950-783-9575</t>
  </si>
  <si>
    <t>Создать порты СКС. Для подключения приборов охраны УС и оборудование ТСО к проводным
каналам связи по плану модернизации УБ 2026 года необходимо организовать розетки установить за фальш-потолком в ЗСО над банкоматами , затем патч-корд протянуть в ЗСО, вывести снизу-сзади УС, оставить запас кабеля в 3 м. #ТСО #Ѳбеспечить_к_30.07.2026, #Количество_портов: 3.</t>
  </si>
  <si>
    <t>https://disk.yandex.ru/d/2fCJI22XlvZHQQ</t>
  </si>
  <si>
    <t>СЗБ-6533-11</t>
  </si>
  <si>
    <t>01828</t>
  </si>
  <si>
    <t>г  Пушкин  ул  Оранжерейная  46литерА  1-ый  этаж  Зона  ЦПО (центр персонального обслуживания) - 2</t>
  </si>
  <si>
    <t>https://disk.yandex.ru/d/kYx8Ep8zKwTneA</t>
  </si>
  <si>
    <t>СИБ-6347-71</t>
  </si>
  <si>
    <t>г Барнаул ул Балтийская 39 1-ый этаж Зона
самообслуживания - 0</t>
  </si>
  <si>
    <t>Заказчик: Ставский Игорь Анатольевич +7-923-647-5227
Сопровождающий на объекте: Жигачева Наталья Николаевна +7-913-218-6004</t>
  </si>
  <si>
    <t>https://disk.yandex.ru/d/x8tkWRQ_uGxPLQ</t>
  </si>
  <si>
    <t xml:space="preserve">СЗБ-8371-48 </t>
  </si>
  <si>
    <t>Заказчик: Сергеев Дмитрий Сергеевич +7-921-702-3573
Сопровождающий на объекте: Боровичева Юлия Владимировна +7-911-418-1800</t>
  </si>
  <si>
    <t>Требуется  выполнить  монтаж  5  розеток  СКС  в  зоне  самообслуживания  для  подключения  ОС  УС  к проводным каналам связи.</t>
  </si>
  <si>
    <t>https://disk.yandex.ru/d/15bW6qf-Cuu8qQ</t>
  </si>
  <si>
    <t xml:space="preserve"> СЗБ-6219-08 </t>
  </si>
  <si>
    <t>СРБ-6376-04</t>
  </si>
  <si>
    <t>г Смоленск ул Коммунистическая 8/5</t>
  </si>
  <si>
    <t>Заказчик: Трусевич Леонид Владимирович (622104) +7 (910) 721-78-80
Сопровождающий на объекте: Алексей Михайлович, +7(910)710-11-29</t>
  </si>
  <si>
    <t>https://disk.yandex.ru/d/AFx6ift7DPxFLQ</t>
  </si>
  <si>
    <t xml:space="preserve">В рамках проекта «Андромеда» необходим монтаж 1-го порта СКС в помещении электрощитовой для
подключения комплекта АС Андромеда (серийный номер контроллера: WB7-ABAAWJPD):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Трусевич Леонид Владимирович
Телефон +7-910-721 -7880 и согласовать дату выполнения работ для совместного выезда с подрядчиком СКС. </t>
  </si>
  <si>
    <t>СРБ-6376-22</t>
  </si>
  <si>
    <t>г. Рославль, ул. Пролетарская, 33, Цокольный этаж, Гараж -16</t>
  </si>
  <si>
    <t>Заказчик: Ситников Роман Сергеевич +7-909-260-0776
Сопровождающий на объекте: Куровский Александр Владимирович +7(952) 992 82 37</t>
  </si>
  <si>
    <t>https://disk.yandex.ru/d/B9HDsxLQUaHdKA</t>
  </si>
  <si>
    <t>Требуется организовать порты СКС для точек АР04 (1 эт.) и АР05 (подвал-гараж).</t>
  </si>
  <si>
    <t xml:space="preserve">СЗБ-6533-02 </t>
  </si>
  <si>
    <t>00667</t>
  </si>
  <si>
    <t>г  Санкт-Петербург  пр-кт  Большевиков  17литерЧ  1-ый  этаж Клиентский зал по обслуживанию ФЛ/ЮЛ - 1</t>
  </si>
  <si>
    <t>https://disk.yandex.ru/d/TnjKSQG1XwkWtg</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</si>
  <si>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Купцов Олег Анатольевич Телефон +7-995-778-8877  и согласовать дату  выполнения работ для совместного  выезда с подрядчиком СКС</t>
  </si>
  <si>
    <t>СИБ-6347-22</t>
  </si>
  <si>
    <t>с Красногорское ул Советская 99а 1-ый этаж Серверная - 111</t>
  </si>
  <si>
    <t>Заказчик: +7 (903) 910-00-86
Сопровождающий на объекте: Демаков Виталий Владимирович, 79133600204</t>
  </si>
  <si>
    <t>https://disk.yandex.ru/d/68ikLknDoWI2Lg</t>
  </si>
  <si>
    <t xml:space="preserve">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</si>
  <si>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СИБ-6506-21</t>
  </si>
  <si>
    <t xml:space="preserve"> г Омск пр-кт Сибирский 12 1-ый этаж Клиентский зал по
обслуживанию ФЛ/ЮЛ -1</t>
  </si>
  <si>
    <t>Заказчик: Чернякин Денис Михайлович (2026704) +7 (913) 645-82-72
Сопровождающий на объекте: Середкин Александр Александрович, +7(913)140-09-26</t>
  </si>
  <si>
    <t>https://disk.yandex.ru/d/Pa9QPgEx5ClrWw</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</si>
  <si>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Чернякин Денис
Михайлович Телефон +7-913-645-8272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</si>
  <si>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СЗБ-6571-16 </t>
  </si>
  <si>
    <t>0692</t>
  </si>
  <si>
    <t xml:space="preserve"> г  Санкт-Петербург  пр-кт  Обуховской  Обороны  120литерБ  1-ый этаж Клиентский зал по обслуживанию ФЛ/ЮЛ -1</t>
  </si>
  <si>
    <t>https://disk.yandex.ru/d/xS42hauEMaAdtg</t>
  </si>
  <si>
    <t>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ГИ Купцов Олег Анатольевич [+7-995-778-8877]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</si>
  <si>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СЗБ-6571-17</t>
  </si>
  <si>
    <t>0750</t>
  </si>
  <si>
    <t xml:space="preserve"> г  Санкт-Петербург  пр-кт  Косыгина  28к1литерА  1-ый  этаж
Операционный зал -1</t>
  </si>
  <si>
    <t>https://disk.yandex.ru/d/AQ3dgR1M5315Jg</t>
  </si>
  <si>
    <t>СЗБ-6571-18</t>
  </si>
  <si>
    <t>г  Санкт-Петербург  п  Стрельна  ш  Санкт-Петербургское  88литерА 1-ый этаж Клиентский зал по обслуживанию ФЛ/ЮЛ -1</t>
  </si>
  <si>
    <t>Заказчик: Купцов Олег Анатольевич (1458557) +7 (995) 778-88-77
Сопровождающий на объекте: Калиновский Виталий Александрович, +7(981)810-48-22</t>
  </si>
  <si>
    <t>https://disk.yandex.ru/d/CmRoCtx2XmUTdw</t>
  </si>
  <si>
    <t>СЗБ-6571-26</t>
  </si>
  <si>
    <t>г Санкт-Петербург пр-кт Металлистов 59литерА</t>
  </si>
  <si>
    <t>Заказчик: Колченко Александр Евгеньевич +7 (908) 292-20-00
Сопровождающий на объекте: Лебедев Роман Александрович, +7(911)710-33-92</t>
  </si>
  <si>
    <t>https://disk.yandex.ru/d/GICvVCqyscFqmQ</t>
  </si>
  <si>
    <t>провести обследование для монтажа СКС. #АндромедаВ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[Колченко Александр Евгеньевич] Телефон[+7-908-292-2000]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</si>
  <si>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СЗБ-6571-29</t>
  </si>
  <si>
    <t>г Санкт-Петербург ул Жуковского ЗО литер.А</t>
  </si>
  <si>
    <t>Заказчик: Колченко Александр Евгеньевич +7 (908) 292-20-00
Сопровождающий на объекте: Фролов Алексей Игоревич, +7(981)153-15-71</t>
  </si>
  <si>
    <t>https://disk.yandex.ru/d/qht6d1cdAor2kg</t>
  </si>
  <si>
    <t xml:space="preserve">ББ-5793-04 </t>
  </si>
  <si>
    <t xml:space="preserve"> г Улан-Удэ ул Ленина 49 1-ый этаж Кабинет -1</t>
  </si>
  <si>
    <t>Заказчик: Васильева Ирина Васильевна (131526) +7 (983) 438-01-26
Сопровождающий на объекте: Аюшеев Жигжит Ванданович, +7(983)539-10-75</t>
  </si>
  <si>
    <t>https://disk.yandex.ru/d/fTcmGk6PjKgUFg</t>
  </si>
  <si>
    <t>провести обследование для монтажа СКС. #АндромедаВ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[Васильева Ирина Васильевна] Телефон[+7 983 438-01-26]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</si>
  <si>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ББ-5793-08</t>
  </si>
  <si>
    <t>г Улан-Удэ ул Шумяцкого 2</t>
  </si>
  <si>
    <t>Заказчик: Васильева Ирина Васильевна +7 983 438-01-26
Сопровождающий на объекте: Аюшеев Жигжит Ванданович, +7(983)539-10-75</t>
  </si>
  <si>
    <t>https://disk.yandex.ru/d/SbNw7IVFzLhXCQ</t>
  </si>
  <si>
    <t>ББ-5793-14</t>
  </si>
  <si>
    <t>п Саган-Нур пр-кт 70 лет Октября 7Клиентский зал по
обслуживанию ФЛ/ЮЛ - 3
Состав работ:</t>
  </si>
  <si>
    <t>Заказчик: Коренев Егор Владимирович +7-951-630-3155
Сопровождающий на объекте: Зверковская Юлия Анатольевна +7-950-385-8730</t>
  </si>
  <si>
    <t>https://disk.yandex.ru/d/M2wLsiTaLSJ52A</t>
  </si>
  <si>
    <t>Требуется  установить  5  информационных  розеток.  СКС  провести  от  серверной  до  места  установки.  Схему прилагаем. ТСО Обеспечить к 31.05.2026г. Количество портов: 5 шт.</t>
  </si>
  <si>
    <t xml:space="preserve"> ВВБ-6544-10</t>
  </si>
  <si>
    <t>г Соликамск ул Калийная 130 1-ый этаж Техническое
помещение -13</t>
  </si>
  <si>
    <t>Заказчик: Микова Анастасия Викторовна (787596) +7 (912) 595-08-02
Сопровождающий на объекте: Ведерников Кирилл Николаевич, +7(982)460-02-88</t>
  </si>
  <si>
    <t>https://disk.yandex.ru/d/t_x1uJBt2-AjqA</t>
  </si>
  <si>
    <t>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Микова Анастасия Викторовна Телефон +7-912-595-0802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</si>
  <si>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СИБ-6209-03</t>
  </si>
  <si>
    <t>г Томск ул Архитекторов 2 1-ый этаж Клиентский зал по
обслуживанию ФЛ/ЮЛ -1</t>
  </si>
  <si>
    <t>https://disk.yandex.ru/d/t453cLeVDosAZQ</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</si>
  <si>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Маленко 
Тимофей Сергеевич +7-903-955-0540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</si>
  <si>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СИБ-6209-06</t>
  </si>
  <si>
    <t xml:space="preserve"> г Томск ул Красноармейская 135 Клиентский зал по
обслуживанию ФЛ/ЮЛ -1</t>
  </si>
  <si>
    <t>Заказчик: Маленко Тимофей Сергеевич +7-903-955-0540
Сопровождающий на объекте: Маленко Тимофей Сергеевич +7-903-955-0540</t>
  </si>
  <si>
    <t>https://disk.yandex.ru/d/9fAYQJBNH34jow</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</si>
  <si>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Маленко Тимофей Сергеевич Телефон +7-903-955-0540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</si>
  <si>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СИБ-6209-07</t>
  </si>
  <si>
    <t xml:space="preserve"> г  Томск  пер  Николая  Островского  4  1-ый  этаж  Клиентский  зал по обслуживанию ФЛ/ЮЛ -1</t>
  </si>
  <si>
    <t>Заказчик: Салихов Марсель Расимьянович (1525373) +7 (961) 888-29-99
Сопровождающий на объекте: Основский Вадим Евгеньевич, +7(913)801-78-81</t>
  </si>
  <si>
    <t>https://disk.yandex.ru/d/iDakQEer0mu8-A</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</si>
  <si>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ГИ Салихов Марсель Расимьянович (+7-961-888-2999) и согласовать дату выполнения работ для совместного выезда с подрядчиком СКС,-
Изменение КС</t>
  </si>
  <si>
    <t>СИБ-6209-08</t>
  </si>
  <si>
    <t>г Томск пр-кт Фрунзе 90/1 1-ый этаж Электрощитовая - 2.9</t>
  </si>
  <si>
    <t>Заказчик: Салихов Марсель Расимьянович (1525373) +7 (961) 888-29-99
Сопровождающий на объекте: Сыров Владислав Александрович, +7(913)871-31-72</t>
  </si>
  <si>
    <t>https://disk.yandex.ru/d/Aa6pHft3BzhrBA</t>
  </si>
  <si>
    <t xml:space="preserve">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ГИ Салихов Марсель Расимьянович (+7-961-888-2999) и согласовать дату выполнения работ для совместного выезда с подрядчиком СКС. </t>
  </si>
  <si>
    <t xml:space="preserve"> ББ-5376-08</t>
  </si>
  <si>
    <t>г Чита ул Полины Осипенко 40 Этаж: 1-ый этаж Помещение: Техническое помещение - 22</t>
  </si>
  <si>
    <t>Заказчик: Кибус Павел Викторович (2113564) +7 (914) 128-96-70
Сопровождающий на объекте: Дарханов Максим Борисович, +7(914)447-25-62</t>
  </si>
  <si>
    <t>https://disk.yandex.ru/d/BcTb1gRupqZ2hA</t>
  </si>
  <si>
    <t>Андромеда В рамках проекта «Андромеда» необходим монтаж 2-го портов СКС в помещении
электрощитовой для подключения комплекта АС Андромеда ELSS-111113 и DDG-A5I5TO4M: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Кибус Павел Викторович- Телефон +7-914-128-9670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</si>
  <si>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ББ-5376-10</t>
  </si>
  <si>
    <t xml:space="preserve"> г Чита ул Полины Осипенко 40 1-ый этаж Техническое
помещение - 22</t>
  </si>
  <si>
    <t>https://disk.yandex.ru/d/ru26Dds8bmGVyA</t>
  </si>
  <si>
    <t>провести обследование для монтажа СКС. # Андромеда В рамках проекта «Андромеда» необходим монтаж 1 -го порта СКС в помещении электрощитовой для подключения комплекта АС Андромеда IDD-A6UKRAOI :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Кибус
Павел Викторович Телефон +7-914-128-9670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</si>
  <si>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СИБ-6534-12 </t>
  </si>
  <si>
    <t>00175</t>
  </si>
  <si>
    <t>г Топки мкр Красная горка 28 1-ый этаж Серверная - 1.10</t>
  </si>
  <si>
    <t>https://disk.yandex.ru/d/WGJO0ZW8CMtBHg</t>
  </si>
  <si>
    <t>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Бондарев Антон Николаевич Телефон +7-904-374-0717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</si>
  <si>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СРБ-6562-07</t>
  </si>
  <si>
    <t xml:space="preserve"> г  Тула  пл  Крестовоздвиженская  1  Подвал  Электрощитовая  - 48а</t>
  </si>
  <si>
    <t>Заказчик: Веневский Сергей Владимирович (638616) +7 (910) 151-99-04
Сопровождающий на объекте: Илюшин Алексей Геннадьевич, +7(910)558-93-36</t>
  </si>
  <si>
    <t>https://disk.yandex.ru/d/EcsnPRyhUP_7zw</t>
  </si>
  <si>
    <t>провести обследование для монтажа СКС #Андромеда В рамках проекта «Андромеда» необходим монтаж 3-ех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Веневский Сергей Владимирович Телефон +7-910-151-9904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</si>
  <si>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ВВБ-3180-83</t>
  </si>
  <si>
    <t>0612</t>
  </si>
  <si>
    <t>г Соликамск ул Северная 43Б 1-ый этаж Операционный зал -1</t>
  </si>
  <si>
    <t>https://disk.yandex.ru/d/zq-wYk45PYVngg</t>
  </si>
  <si>
    <t>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Микова Анастасия Викторовна +7-912-595-0802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</si>
  <si>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СРБ-3105-31</t>
  </si>
  <si>
    <t>00007</t>
  </si>
  <si>
    <t xml:space="preserve"> г  Тверь  ул  Андрея  Дементьева  7  1-ый  этаж  Электрощитовая  - 01.23</t>
  </si>
  <si>
    <t>Заказчик: Зинченко Сергей Александрович (924088) +7 (905) 127-45-20
Сопровождающий на объекте: Родионов Константин Владимирович, +7(910)648-61-29</t>
  </si>
  <si>
    <t>https://disk.yandex.ru/d/mGdypRZYdRloFQ</t>
  </si>
  <si>
    <t xml:space="preserve">Андромеда  В  рамках  проекта  «Андромеда»  необходим  монтаж  3-х  портов  СКС  в  помещении
электрощитовой для подключения комплекта АС Андромеда (серийный номер контроллера:
DDG-AQ2HXFA4 и WB7-ABEB55FU и WB7-AQLDFWPB):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[Зинченко Сергей Александрович] Телефон[+7 905
127-45-20]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</si>
  <si>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 xml:space="preserve"> СРБ-3105-33</t>
  </si>
  <si>
    <t xml:space="preserve"> г Тверь б-р Молодежный 2 1-ый этаж Серверная -1.20</t>
  </si>
  <si>
    <t>Заказчик: Павлов Евгений Владимирович (2074959) +7 (980) 622-52-20
Сопровождающий на объекте: Габаев Руслан Салманович, +7(919)060-03-95</t>
  </si>
  <si>
    <t>https://disk.yandex.ru/d/8Btk793B3z0JTQ</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</si>
  <si>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Павлов Евгений Владимирович Телефон [+7-980-622-5220]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</si>
  <si>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ЮЗБ-8372-19</t>
  </si>
  <si>
    <t>г Элиста мкр 9 25 1-ый этаж Клиентский зал по обслуживанию ФЛ/ЮЛ -1</t>
  </si>
  <si>
    <t>Заказчик: Коноков Вячеслав Алексеевич (306504) +7 (961) 397-88-87
Сопровождающий на объекте: Яровой Роман Владимирович, +7(989)730-00-95</t>
  </si>
  <si>
    <t>https://disk.yandex.ru/d/IZD4BYH3sOVwZQ</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</si>
  <si>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Кононовым Вячеславом Алексеевичем (+7-961-397-8887) и согласовать дату выполнения работ для совместного выезда с подрядчиком СКС.</t>
  </si>
  <si>
    <t xml:space="preserve">УБ-2660-33 </t>
  </si>
  <si>
    <t>г  Ханты-Мансийск  ул  Конева  28  Этаж:  1-ый  этаж  Помещение: Электрощитовая - 2</t>
  </si>
  <si>
    <t>https://disk.yandex.ru/d/ZpBjQC4E2076wA</t>
  </si>
  <si>
    <t>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Ангелин Андрей Сергеевич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</si>
  <si>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УБ-2660-35 </t>
  </si>
  <si>
    <t>г Сургут пр-кт Мира 1 1-ый этаж Клиентский зал по
обслуживанию ФЛ/ЮЛ -1</t>
  </si>
  <si>
    <t>Заказчик: Ангелин Андрей Сергеевич (2011747) +7 (922) 798-30-71
Сопровождающий на объекте: Волков Анатолий Владимирович, +7(982)141-79-46</t>
  </si>
  <si>
    <t>https://disk.yandex.ru/d/9AtK0BKh6cQGxQ</t>
  </si>
  <si>
    <t>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Ангелин Андрей Сергеевич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</si>
  <si>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УБ-2660-36</t>
  </si>
  <si>
    <t>г Сургут проезд Мунарева 4 1-ый этаж Клиентский зал по
обслуживанию ФЛ/ЮЛ -1</t>
  </si>
  <si>
    <t>https://disk.yandex.ru/d/kip-vD3eKOI0Bg</t>
  </si>
  <si>
    <t>СЗБ-8371-49</t>
  </si>
  <si>
    <t>01812</t>
  </si>
  <si>
    <t xml:space="preserve"> г Петрозаводск пр-кт Ленина (Центр р-н) 10 1-ый этаж
Служебное помещение </t>
  </si>
  <si>
    <t>Заказчик: Харченко Михаил Викторович (699433) +7 (981) 400-99-93
Сопровождающий на объекте: Костенко Даниил Андреевич, +7(981)402-04-97</t>
  </si>
  <si>
    <t>https://disk.yandex.ru/d/bnwAr6cH1L8hAA</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</si>
  <si>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Харченко Михаил Викторович +7-981-400-9993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</si>
  <si>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г Вологда ул Зосимовская 40 1-ый этаж Клиентский зал по
обслуживанию ФЛ/ЮЛ - кофе-стойка</t>
  </si>
  <si>
    <t>Заказчик: Галямичева Раиса Александровна +7-953-501-9140
Сопровождающий на объекте: Белова Татьяна Борисовна +7-921-233-7164</t>
  </si>
  <si>
    <t>Создать  порты  СКС.  создать  новые  розетки  для  подключения  УС  охранных  приборов.  Завести  внутрь  УС</t>
  </si>
  <si>
    <t>https://disk.yandex.ru/d/6Kap6oW0sPiJPA</t>
  </si>
  <si>
    <t xml:space="preserve"> СЗБ-6219-11</t>
  </si>
  <si>
    <t xml:space="preserve"> г  Вологда  ул  Ленинградская 78  1-ый  этаж Клиентский  зал по обслуживанию ФЛ/ЮЛ -1</t>
  </si>
  <si>
    <t>Заказчик: Горелышев Константин Михайлович (1805904) +7 (909) 377-12-74
Сопровождающий на объекте: Горелышев Константин Михайлович (1805904) +7 (909) 377-12-74</t>
  </si>
  <si>
    <t>#  Андромеда  В  рамках  проекта  «Андромеда»  необходим  монтаж  2  -  портов  СКС  Контроллер:  Контроллер: WB7-AQXBU632 , WB7-AQXBU632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 Горелышев Константин Михайлович] Телефон[+7-909-377-1274]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</si>
  <si>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https://disk.yandex.ru/d/rj4BjJarUuRb8w</t>
  </si>
  <si>
    <t xml:space="preserve">ВВБ-6217-12 </t>
  </si>
  <si>
    <t>п Игра, Советская улица, 37 1 Электрощитовая</t>
  </si>
  <si>
    <t>Заказчик: Баранов Иван Александрович (1158053) +7 (912) 853-55-09
Сопровождающий на объекте: Сунцов Антон Юрьевич, +7(912)740-11-36</t>
  </si>
  <si>
    <t>https://disk.yandex.ru/d/uG-Yn4Mfj3P5Fw</t>
  </si>
  <si>
    <t>СРБ-3105-27</t>
  </si>
  <si>
    <t>00272</t>
  </si>
  <si>
    <t xml:space="preserve"> г Осташков пр-кт Ленинский 119а 1-ый этаж Служебное
помещение -1.04</t>
  </si>
  <si>
    <t>Заказчик: Игнатьев Сергей Николаевич (1550979) +7 (903) 805-55-46
Сопровождающий на объекте: Игнатьев Сергей Николаевич (1550979) +7 (903) 805-55-46</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</si>
  <si>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Игнатьев Сергей Николаевич Телефон +7-903-805-5546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</si>
  <si>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https://disk.yandex.ru/d/On4pERS1LKJSvw</t>
  </si>
  <si>
    <t>ВВБ-6217-09</t>
  </si>
  <si>
    <t>Сарапул, улица Ленина, 1 1 Электрощитовая</t>
  </si>
  <si>
    <t>https://disk.yandex.ru/d/GELWe-IFklDh7A</t>
  </si>
  <si>
    <t xml:space="preserve">СИБ-6347-35 </t>
  </si>
  <si>
    <t xml:space="preserve"> г Рубцовск пр-кт Ленина 171 1-ый этаж Клиентский зал по обслуживанию ФЛ/ЮЛ - 0</t>
  </si>
  <si>
    <t>https://disk.yandex.ru/d/3Ri9Fq4WkubIQQ</t>
  </si>
  <si>
    <t>ВВБ-3180-76</t>
  </si>
  <si>
    <t>00596</t>
  </si>
  <si>
    <t>г Чайковский ул Советская 111-ый этаж Операционный зал -1</t>
  </si>
  <si>
    <t>https://disk.yandex.ru/d/y7t4IY2ayiRe7A</t>
  </si>
  <si>
    <t>СИБ-6546-11</t>
  </si>
  <si>
    <t>Заказчик: Граблевский Евгений Владимирович (279696) +7 (913) 031-72-39
Сопровождающий на объекте: Лариса Сергеевна +7-902-969-3096</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</si>
  <si>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[Граблевский Евгений Владимирович] Телефон[+7 913 031-72-39] и согласовать дату выполнения работ для совместного выезда с подрядчиком СКС. Маркировка СТДУ.</t>
  </si>
  <si>
    <t>https://disk.yandex.ru/d/enlqPoU_Q_HsAA</t>
  </si>
  <si>
    <t>СИБ-6546-18</t>
  </si>
  <si>
    <t>г  Красноярск  ул  Копылова  48  1-ый  этаж  Клиентский  зал  по
обслуживанию ФЛ/ЮЛ -1</t>
  </si>
  <si>
    <t>Заказчик: Кондратьев Евгений Анатольевич +7 (913) 534-01-16
Сопровождающий  на  объекте:  Козьмин  Дмитрий  Анатольевич,  +7(983)199-52-00/  Белова  Вероника Александровна+7-950-401 -2471</t>
  </si>
  <si>
    <t>#ТСО #Обеспечить_к_01.07.2026 #Количество_портов: 4 порт 1 - розетку установить за
фалыпь-потолком ЗСО, затем патч-корд протянуть в ЗСО, вывести снизу-сзади УС, оставить запас кабеля в 4 м.</t>
  </si>
  <si>
    <t>https://disk.yandex.ru/d/jfvaS2VvXpJMpg</t>
  </si>
  <si>
    <t>СИБ-6546-17</t>
  </si>
  <si>
    <t>с Идринское  ул Майская 17  1-ый  этаж Клиентский зал по
обслуживанию ФЛ/ЮЛ - 1</t>
  </si>
  <si>
    <t>Заказчик: Кондратьев Евгений Анатольевич +7 (913) 534-01-16
Сопровождающий   на   объекте:   Ивлев   Евгений   Александрович,   +7(983)057-51-66/Водясова   Антонида
Евгеньевна+7-902-972-0305</t>
  </si>
  <si>
    <t>#ТСО  #Обеспечить_к_01.07.2026  #Количество_портов:  2  порт  1  -  розетку  установить  за  фалыпь-потолком ЗСО, затем патч-корд протянуть в ЗСО, вывести снизу-сзади УС, оставить запас кабеля в 4 м.</t>
  </si>
  <si>
    <t>https://disk.yandex.ru/d/CDwjG55bBg8EKw</t>
  </si>
  <si>
    <t>00301</t>
  </si>
  <si>
    <t xml:space="preserve"> г Минусинск ул Штабная 10 1-ый этаж Электрощитовая -19.1</t>
  </si>
  <si>
    <t>Заказчик: Граблевский Евгений Владимирович (279696) +7 (913) 031-72-39
Сопровождающий на объекте: Татьяна Андреевна +7-902-010-5202</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</si>
  <si>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[Граблевский Евгений Владимирович] Телефон[+7 913 031-72-39] и согласовать дату выполнения работ для совместного выезда с подрядчиком СКС.</t>
  </si>
  <si>
    <t>https://disk.yandex.ru/d/HlSSmTzaHtylFg</t>
  </si>
  <si>
    <t xml:space="preserve">СИБ-6347-26 </t>
  </si>
  <si>
    <t>00118</t>
  </si>
  <si>
    <t>г Барнаул ул Новосибирская 32 1-ый этаж Зона 24 -101</t>
  </si>
  <si>
    <t>Заказчик: 8-923-647-5227 Ставский Игорь
Сопровождающий на объекте: Роенко Владислав Геннадьевич, +7(983)387-73-55/ Мороз Ольга
Сергеевна+7-903-911-7899</t>
  </si>
  <si>
    <t>Описание объектов оснащения: Подключение ППК к проводному каналу связи. Примечания ТСО:
Сигнализация: 3 порта - ППК Верх УС 60016393, 60016401, 60304541. 1 порт - ППК Автозакрытие ЗСО
размещение - запотолок у выхода из Клиентского зала. 1 порт - ППК Генератор тумана - запотолок над УС в ЗСО.      #ТСО #Обеспечить_к_01.07.2026 #Количество_портов: 5 Контакный телефон: 8-923-647-5227 Ставский Игорь</t>
  </si>
  <si>
    <t>https://disk.yandex.ru/d/vhotjjUCN7GaXA</t>
  </si>
  <si>
    <t xml:space="preserve">УБ-0283-37 </t>
  </si>
  <si>
    <t>Сельское с Сухмень ул Советская 22 1-ый этаж Кабинет - б/н</t>
  </si>
  <si>
    <t>Заказчик: Метлицкая Татьяна Васильевна (377971) +7 (905) 852-37-10
Сопровождающий на объекте: Метлицкая Татьяна Васильевна (377971) +7 (905) 852-37-10</t>
  </si>
  <si>
    <t>https://disk.yandex.ru/d/7aQFFsN_nOJVLA</t>
  </si>
  <si>
    <t>ВВБ-3180-41</t>
  </si>
  <si>
    <t>0351</t>
  </si>
  <si>
    <t>п  Серебрянка  ул  Центральная  3  1-ый  этаж  Клиентский  зал  по обслуживанию ФЛ/ЮЛ -1</t>
  </si>
  <si>
    <t>Заказчик: Абзалиева Елена Серафимовна (1136073) +7 (952) 317-60-15
Сопровождающий на объекте: Абзалиева Елена Серафимовна (1136073) +7 (952) 317-60-15</t>
  </si>
  <si>
    <t>https://disk.yandex.ru/d/_T0v4yaGLb3hDg</t>
  </si>
  <si>
    <t>СИБ-6347-23</t>
  </si>
  <si>
    <t>00152</t>
  </si>
  <si>
    <t>г Барнаул ул Юрина 202В 1-ый этаж Зона 24-0</t>
  </si>
  <si>
    <t>Заказчик: 8-923-647-5227 Ставский Игорь
Сопровождающий  на  объекте:  Роенко  Владислав  Геннадьевич,  +7(983)387-73-55/  Пустовитенко  Наталья Михайловна+7-913-363-0923</t>
  </si>
  <si>
    <t>Описание объектов оснащения: Подключение ППК к проводному каналу связи. Примечания ТСО:
Сигнализация: 3 порта - ППК Верх УС 60036080, 60036081, 60036088. 1 порт - ППК Автозакрытие ЗСО размещение - запотолок у выхода из Клиентского зала. 1 порт - ППК Генератор тумана - запотолок над УС в ЗСО. порт - ППК Охрана ВСП - Щит ОПС в Коммутационной. #ТСО #Обеспечить_к_01.07.2026 #Количество_портов: 6 Контакный телефон: 8-923-647-5227 Ставский Игорь</t>
  </si>
  <si>
    <t>https://disk.yandex.ru/d/Gp9OzRuy6A3t0Q</t>
  </si>
  <si>
    <t xml:space="preserve">СИБ-6546-28 </t>
  </si>
  <si>
    <t xml:space="preserve"> п Абан ул Пионерская 1 1-ый этаж Клиентский зал по
обслуживанию ФЛ/ЮЛ - 1</t>
  </si>
  <si>
    <t>Заказчик: Кондратьев Евгений Анатольевич +7 (913) 534-01-16
Сопровождающий  на  объекте:  Панцерновский  Евгений  Анатольевич,  +7(913)570-25-06/  Мазитова  Ольга
Васильевна+7-913-030-4623</t>
  </si>
  <si>
    <t>#ТСО #Обеспечить_к_01.07.2026  #Количество_портов: 5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t>
  </si>
  <si>
    <t>https://disk.yandex.ru/d/1tOpMaoDfto9SA</t>
  </si>
  <si>
    <t xml:space="preserve">отов </t>
  </si>
  <si>
    <t>УБ-2660-63</t>
  </si>
  <si>
    <t>г  Сургут  ул  Энтузиастов  40  1-ый  этаж  Техническое  помещение  - 15</t>
  </si>
  <si>
    <t>https://disk.yandex.ru/d/MW_JC4sd1pOuig</t>
  </si>
  <si>
    <t xml:space="preserve"> СЗБ-8186-80 </t>
  </si>
  <si>
    <t xml:space="preserve"> рп Бежаницы ул Смольная 13 1-ый этаж Зона 24-1</t>
  </si>
  <si>
    <t>Заказчик: Шабунин Александр Владимирович +7 (906) 224-21-67
Сопровождающий  на  объекте:  Никитина  Елена  Сергеевна,  +7(911)350-22-08/  Кудрявцева  Татьяна
Юрьевна+7-921-503-9598</t>
  </si>
  <si>
    <t>https://disk.yandex.ru/d/BuCWYGyj83iJUw</t>
  </si>
  <si>
    <t>Прошу  создать  две  розетки  СКС  согласно  приложенному  плану  для  обеспечения  подключения  ОПС  на  УС к сети банка</t>
  </si>
  <si>
    <t xml:space="preserve"> СЗБ-8371-52 </t>
  </si>
  <si>
    <t xml:space="preserve"> г  Петрозаводск  пр-кт  Первомайский  (Первомайский  р-н)  30
1-ый этаж Клиентский зал по обслуживанию ФЛ/ЮЛ -1,2</t>
  </si>
  <si>
    <t>Заказчик: Сергеев Дмитрий Сергеевич+7 (921) 702-35-73
Сопровождающий на объекте: +7 (921) 702-35-73</t>
  </si>
  <si>
    <t>https://disk.yandex.ru/d/mZVIP92p9pO5Mw</t>
  </si>
  <si>
    <t>Создать  порты  СКС.  Требуется  выполнить  монтаж  3  розеток  СКС  в  зоне  расположения  устройств самообслуживания для подключения ОС УС к проводным каналам связи.</t>
  </si>
  <si>
    <t xml:space="preserve"> СЗБ-8371-51</t>
  </si>
  <si>
    <t>Заказчик: Сергеев Дмитрий Сергеевич +7 (921) 702-35-73
Сопровождающий на объекте: Сергеев Дмитрий Сергеевич+7 (921) 702-35-73</t>
  </si>
  <si>
    <t>https://disk.yandex.ru/d/PhMkaeknwIDHyg</t>
  </si>
  <si>
    <t>Создать  порты  СКС.  Требуется  выполнить  монтаж  2  розеток  СКС  в  зоне  самообслуживания  для подключения ОС УС к проводным каналам связи.</t>
  </si>
  <si>
    <t xml:space="preserve"> СЗБ-8344-31</t>
  </si>
  <si>
    <t>01672</t>
  </si>
  <si>
    <t>рп Шимск ул Набережная 7 2-ой этаж Серверная - 2.23</t>
  </si>
  <si>
    <t>Заказчик: Сумров Вячеслав Владимирович +7 (921) 208-99-59
Сопровождающий на объекте: Житкова Мария Викторовна +7-911 -608-9020</t>
  </si>
  <si>
    <t>https://disk.yandex.ru/d/Nm-hoZty9Zg2QQ</t>
  </si>
  <si>
    <t>«Андромеда»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Сумров Вячеслав Владимирович +7-921-208-9959 и согласовать дату выполнения работ для совместного выезда с подрядчиком СКС</t>
  </si>
  <si>
    <t xml:space="preserve">УБ-0283-76 </t>
  </si>
  <si>
    <t>0096</t>
  </si>
  <si>
    <t>Заказчик: Баймухамбетов Амангельды Аманжолович (963777) +7 (963) 865-46-12
Сопровождающий на объекте: Баймухамбетов Амангельды Аманжолович (963777) +7 (963) 865-46-12</t>
  </si>
  <si>
    <t>https://disk.yandex.ru/d/ij5SiqEMSNpQTA</t>
  </si>
  <si>
    <t>ВВБ-6217-22</t>
  </si>
  <si>
    <t>г Ижевск ул Красная 105 1-ый этаж
Электрощитовая - 7</t>
  </si>
  <si>
    <t>Заказчик: Баранов Иван Александрович (+7-912-853-5509
Сопровождающий на объекте: Баранов Иван Александрович (+7-912-853-5509</t>
  </si>
  <si>
    <t>https://disk.yandex.ru/d/aHBDln9-Y-d6Zw</t>
  </si>
  <si>
    <t xml:space="preserve">СЗБ-6219-12 </t>
  </si>
  <si>
    <t xml:space="preserve"> г.Вологда ул Козленская 33 КБ/35/3 /0004 КИ/35/3 /0004 /1</t>
  </si>
  <si>
    <t>Заказчик: Галямичева Раиса Александровна +7 (953) 501-91-40
Сопровождающий на объекте: Осипов Александр Юрьевич, +7(981)446-25-11</t>
  </si>
  <si>
    <t>https://disk.yandex.ru/d/SUQYzWl2AF2c4g</t>
  </si>
  <si>
    <t>Создать порты СКС. #ТСО создать 12 портов СКС для подключения биотерминалов(на 4 этаже 6 портов и на 5 этаже 6 портов).Серверная общая расположена на 4 этаже помещение 12. Схемы приложены</t>
  </si>
  <si>
    <t xml:space="preserve"> СЗБ-6571-161 </t>
  </si>
  <si>
    <t>01964</t>
  </si>
  <si>
    <t xml:space="preserve"> г. Санкт-Петербург, ул. Казанская, д.1/25литерА, эт.2, касса-2</t>
  </si>
  <si>
    <t>Заказчик: Герасимова Елена Владимировна +7-921-960-9800
Сопровождающий на объекте: Онищук Виктория Викторовна +7 (911) 039-25-63</t>
  </si>
  <si>
    <t>https://disk.yandex.ru/d/ZzajJyZagGsyxQ</t>
  </si>
  <si>
    <t>Необходимо  установить  дополнительно  одну  розетку  СКС  в  помещении  кассы  для  подключения дополнительного оборудования</t>
  </si>
  <si>
    <t xml:space="preserve">УБ-7782-23 </t>
  </si>
  <si>
    <t>Заказчик: Герасимова Анна Федоровна (1140778) +7 (982) 912-54-84
Сопровождающий на объекте: Герасимова Анна Федоровна (1140778) +7 (982) 912-54-84</t>
  </si>
  <si>
    <t>https://disk.yandex.ru/d/Xf8RzhjuUi4pIg</t>
  </si>
  <si>
    <t>Требуется монтаж &lt; 7 &gt; портов СКС для подключения счетно-сортировальных машин (ССМ) на рабочих местах ВСП.Способ монтажа: розетки типоразмера Мозаіс45 в кабель-канал размером не менее 80x50. Если линия за потолком, то за потолком кабель вести в гофрорукаве. ТКШ на цеокольном этаже Необходимо 
сделать порты для ССМ в четырех переговорных, так же в кассе со стороны 1 переговорной на 1 этаже В помещении с сейфовыми ячейками на 1 этаже</t>
  </si>
  <si>
    <t xml:space="preserve">Мурманск 50005636561 от 26.03.2026 </t>
  </si>
  <si>
    <t xml:space="preserve">СЗБ-6561-08 </t>
  </si>
  <si>
    <t>г Мурманск ул Академика Книповича 24 1-ый этаж Клиентский зал по обслуживанию ФЛ/ЮЛ - 1</t>
  </si>
  <si>
    <t>Заказчик: Долгих Юрий Анатольевич+7 (921) 513-87-97
Сопровождающий  на  объекте:  Якимов  Александр  Викторович,  +7(981)303-48-08/  Розивика  Екатерина Юрьевна+7-953-302-5652</t>
  </si>
  <si>
    <t>https://disk.yandex.ru/d/_YgrODdjlJ6fkA</t>
  </si>
  <si>
    <t>Создать порты СКС. В рамках плановой активности необходимо установить розетки (3 шт.) для
подключения приборов приемо-контрольных (ППК), расположенных в каждом из трех УС: 60072108, 60076914, 60079734. Прошу провести следующие работы: - монтаж кабеля от ТКУ (патч-панели)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 при этом подвести кабель к УС в металлогофре с запасом (забухтовать в месте установки УС). #ТСО, #Обеспечить_к_31.07.2026, #Количество_портов: 3.</t>
  </si>
  <si>
    <t xml:space="preserve"> Рязань 50005636602 от 26.03.2026 г</t>
  </si>
  <si>
    <t xml:space="preserve"> СРБ-6602-09</t>
  </si>
  <si>
    <t>г.  Рязань,  б-р  Цветной,  стрЗ,  2-ой  этаж,  Комната  дежурного
инкассатора -11</t>
  </si>
  <si>
    <t>Заказчик: Ситников Роман Сергеевич +7-909-260-0776
Сопровождающий на объекте: Васильев Михаил Павлович, +7(915)594-84-80</t>
  </si>
  <si>
    <t>https://disk.yandex.ru/d/_iDFf4NSJd7nhA</t>
  </si>
  <si>
    <t>Требуется организовать порты СКС для точек АР 10, АР 11, АР 12.</t>
  </si>
  <si>
    <t xml:space="preserve">СЗБ-6219-07 </t>
  </si>
  <si>
    <t>00008</t>
  </si>
  <si>
    <t>г Вологда ул Северная 12а 1-ый этаж Клиентский зал по
обслуживанию ФЛ/ЮЛ -1</t>
  </si>
  <si>
    <t>Заказчик: Галямичева Раиса Александровна +7 (953) 501-91-40
Сопровождающий  на  объекте:  Анисимов  Максим  Владимирович,  +7(981)430-05-11/  Наджафов  Магеррам Джамил оглы+7-911-528-4131</t>
  </si>
  <si>
    <t>https://disk.yandex.ru/d/3Zpac3vZzyPRTw</t>
  </si>
  <si>
    <t>создать новые розетки для подключения УС охранных приборов.</t>
  </si>
  <si>
    <t xml:space="preserve">СЗБ-6533-07 </t>
  </si>
  <si>
    <t>01759</t>
  </si>
  <si>
    <t xml:space="preserve"> г  Тельмана  7к1  1-ый  этаж  Клиентский  зал  по  обслуживанию ФЛ/ЮЛ - -</t>
  </si>
  <si>
    <t>Заказчик: Чернощеков Андрей Викторович (1668145) +7 (977) 003-69-27
Сопровождающий на объекте: Чернощеков Андрей Викторович (1668145) +7 (977) 003-69-27</t>
  </si>
  <si>
    <t>https://disk.yandex.ru/d/VehAqbqKKV_jRA</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</si>
  <si>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[Чернощеков Андрей Викторович] Телефон[+7-977-003-6927]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</si>
  <si>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СРБ-6376-19 </t>
  </si>
  <si>
    <t xml:space="preserve"> г Смоленск ул Коммунистическая 8/5 Подвал Серверная - 0/12</t>
  </si>
  <si>
    <t>https://disk.yandex.ru/d/YTbWdnd_wSwa8A</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</si>
  <si>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(серийный
номер контроллера: УѴВ7-АВРЗКѴВЗ):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Трусевич Леонид Владимирович Телефон +7-910-721-7880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</si>
  <si>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СРБ-6376-18</t>
  </si>
  <si>
    <t>г Смоленск ул Нормандия-Неман 23 1-ый этаж
Электрощитовая -1/17</t>
  </si>
  <si>
    <t>Заказчик: Трусевич Леонид Владимирович (622104) +7 (910) 721-78-80
Сопровождающий на объекте: Тарасов Павел Васильевич, +7(910)111-83-80</t>
  </si>
  <si>
    <t>https://disk.yandex.ru/d/TtNs16IcGUTiNQ</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</si>
  <si>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(серийный
номер контроллера: УѴВ7-АТ2В13Ы7):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Трусевич Леонид Владимирович Телефон +7-910-721-7880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</si>
  <si>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СЗБ-6571-27 </t>
  </si>
  <si>
    <t>00616</t>
  </si>
  <si>
    <t>г Санкт-Петербург б-р Новаторов 98литерА 1-ый этаж
Клиентский зал по обслуживанию ФЛ/ЮЛ - 1</t>
  </si>
  <si>
    <t>https://disk.yandex.ru/d/HlAQ_R6UI0mwjQ</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</si>
  <si>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Купцов Олег Анатольевич Телефон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</si>
  <si>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СИБ-6506-65 </t>
  </si>
  <si>
    <t xml:space="preserve"> рп  Болыперечье  ул  Красноармейская  5  1-ый  этаж  Клиентский зал по обслуживанию ФЛ/ЮЛ - 1</t>
  </si>
  <si>
    <t>Заказчик: Тарасов Сергей Сергеевич +7-913-976-2917
Сопровождающий на объекте: Башмашников Артём Николаевич +7-950-958-0175</t>
  </si>
  <si>
    <t>https://disk.yandex.ru/d/Ambr5Jphwaay3w</t>
  </si>
  <si>
    <t>Создать порты СКС. Для подключения приборов охраны УС и оборудование ТСО к проводным
каналам связи по плану модернизации УБ 2026 года необходимо организовать розетки установить за фальш-потолком в ЗСО над банкоматами , затем патч-корд протянуть в ЗСО, вывести снизу-сзади УС, оставить запас кабеля в 3 м. Также для подключения организовать розетки за потолком при входе в
клиентский зал для приборов оповещения и в служебной зоне сотрудников для прибора охраны. #ТСО #Ѳбеспечить_к_30.07.2026, #Количество_портов: 4.</t>
  </si>
  <si>
    <t xml:space="preserve"> СИБ-6347-63</t>
  </si>
  <si>
    <t>г Барнаул ул Юрина 202В 1-ый этаж Электрощитовая - 0</t>
  </si>
  <si>
    <t>Заказчик: Семенченко Максим Александрович +7-903-910-0086
Сопровождающий на объекте: Пустовитенко Наталья Михайловна +7-913-363-0923</t>
  </si>
  <si>
    <t>https://disk.yandex.ru/d/axwV7Bex291JnQ</t>
  </si>
  <si>
    <t>«Андромеда» необходим монтаж 1-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[Семенченко Максим Александрович] Телефон[+7-903-910-0086] и согласовать дату выполнения работ для совместного выезда с подрядчиком СКС</t>
  </si>
  <si>
    <t xml:space="preserve"> СИБ-6347-68</t>
  </si>
  <si>
    <t>00182</t>
  </si>
  <si>
    <t>г Барнаул рп Южный ул Чайковского 29 Этаж: 1-ый этаж</t>
  </si>
  <si>
    <t>Заказчик: Семенченко Максим Александрович +7 (903) 910-00-86
Сопровождающий на объекте: Березуцкая Юлия Андреевна +7-960-966-7744</t>
  </si>
  <si>
    <t>https://disk.yandex.ru/d/DRpYmJyRSJPTOw</t>
  </si>
  <si>
    <t>СИБ-6534-33</t>
  </si>
  <si>
    <t>г  Новокузнецк  ул  Тольятти  (Центральный  р-н)  62кЗ  1-ый  этаж Электрощитовая -1.20</t>
  </si>
  <si>
    <t>https://disk.yandex.ru/d/pHLw_51MMbyCVw</t>
  </si>
  <si>
    <t xml:space="preserve"> СИБ-6534-32</t>
  </si>
  <si>
    <t xml:space="preserve"> г  Новокузнецк  пр-кт  Курако  (Центральный  р-н)  20  1-ый  этаж Электрощитовая - 02</t>
  </si>
  <si>
    <t>https://disk.yandex.ru/d/xCQVrvG7z7vlrg</t>
  </si>
  <si>
    <t xml:space="preserve">СРБ-6562-03 </t>
  </si>
  <si>
    <t>00095</t>
  </si>
  <si>
    <t xml:space="preserve"> г Тула ул Вильямса 22 Этаж: 1-ый этаж Помещение:
Электрощитовая - 21</t>
  </si>
  <si>
    <t>Дымов Сергей Викторович]
+7-980-012-7339</t>
  </si>
  <si>
    <t>https://disk.yandex.ru/d/URq5omvH1t3Z1w</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</si>
  <si>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[Дымов Сергей Викторович] Телефон[+7-980-012-7339]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</si>
  <si>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СЗБ-6571-42 </t>
  </si>
  <si>
    <t>00638</t>
  </si>
  <si>
    <t xml:space="preserve"> г Санкт-Петербург ш Революции ІблитерА 1-ый этаж
Клиентский зал по обслуживанию ФЛ/ЮЛ - 1</t>
  </si>
  <si>
    <t>Заказчик: Купцов Олег Анатольевич +7 (995) 778-88-77
Сопровождающий на объекте: Купцов Олег Анатольевич</t>
  </si>
  <si>
    <t>https://disk.yandex.ru/d/Q6OANfg39p8TQQ</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</si>
  <si>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Купцов Олег Анатольевич Телефон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</si>
  <si>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СРБ-6562-08 </t>
  </si>
  <si>
    <t xml:space="preserve"> г Тула ул Фрунзе 12 1-ый этаж Серверн г Тула ул Фрунзе 12 1-ый этаж Серверная - II</t>
  </si>
  <si>
    <t>https://disk.yandex.ru/d/dytIIzotLvUtgQ</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</si>
  <si>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[Дымов Сергей Викторович] Телефон[+7-980-012-7339]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</si>
  <si>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ЦЧБ-6446-04</t>
  </si>
  <si>
    <t>00217</t>
  </si>
  <si>
    <t xml:space="preserve"> г Ливны ул Победы 5 1-ый этаж Клиентский зал по
обслуживанию ФЛ/ЮЛ -1</t>
  </si>
  <si>
    <t>Заказчик: Марченко Александр Сергеевич +7 (908) 322-19-37
Сопровождающий на объекте: Афанасьева Юлия Геннадьевна +7-915-502-5751</t>
  </si>
  <si>
    <t>https://disk.yandex.ru/d/XF65OB6QOqi_JA</t>
  </si>
  <si>
    <t>«Андромеда» необходим монтаж 1-го порта СКС (Контроллер: 4565)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Марченко Александр Сергеевич Телефон +7-908-322-1937 и согласовать дату выполнения работ для совместного выезда с подрядчиком СКС</t>
  </si>
  <si>
    <t>УБ-6522-03</t>
  </si>
  <si>
    <t xml:space="preserve"> г  Курган  пр-кт  Машиностроителей  2а  1-ый  этаж  Клиентский зал по обслуживанию ФЛ/ЮЛ - б/н</t>
  </si>
  <si>
    <t>https://disk.yandex.ru/d/vbr0IHQ2i8sICA</t>
  </si>
  <si>
    <t>УБ-6522-07</t>
  </si>
  <si>
    <t>Заказчик: Фалёва Елизавета Маратовна - 7 (919) 569-49-04
Сопровождающий на объекте: Фалёва Елизавета Маратовна - 7 (919) 569-49-04</t>
  </si>
  <si>
    <t>https://disk.yandex.ru/d/-QPJbfO2ZywMBA</t>
  </si>
  <si>
    <t>необходимо  оснастить СКС-портом для счетно-сортировальной машины.  Количество  СКС-портов для ССМ должно  соответствовать количеству  используемых  ССМ.  если свободных  портов нет: заполнить чек-лист и указать рабочие места для монтажа новых  портов.  Заказ будет передан подрядчику  СКС; если свободные порты есть: указать их номер и место размещения в чек-листе. Информация будет предана Бизнес заказчику. Также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</si>
  <si>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СИБ-6546-21 </t>
  </si>
  <si>
    <t>г  Красноярск  пл  Красная  ЗА  1-ый  этаж  Клиентский  зал  по
обслуживанию ФЛ/ЮЛ - 1</t>
  </si>
  <si>
    <t>Заказчик: Кондратьев Евгений Анатольевич +7 (913) 534-01-16
Сопровождающий на объекте: Козьмин Дмитрий Анатольевич, +7(983)199-52-00/ Минина Алла
Игоревна+7-962-070-0092</t>
  </si>
  <si>
    <t>https://disk.yandex.ru/d/-gYhVLMOaQxY1A</t>
  </si>
  <si>
    <t>#ТСО #0беспечить_к_30.09.2026 #Количество_портов: 4 работы требуется выполнить на 1 этаже, согласно приложенной схемы, порт 1 - розетку установить за фалыпь-потолком ЗСО, затем патч-корд протянуть в ЗСО, вывести снизу-сзади УС, оставить запас кабеля в 4 м.</t>
  </si>
  <si>
    <t>СИБ-6546-15</t>
  </si>
  <si>
    <t>ЦЧБ-3545-144</t>
  </si>
  <si>
    <t>СИБ-8288-18</t>
  </si>
  <si>
    <t>Объект: ВСП № 8558/7 по адресу с Кызыл-Озек ул Советская 94 1-ый этаж Клиентский зал по
обслуживанию ФЛ/ЮЛ -1</t>
  </si>
  <si>
    <t>Контактная информация о Заказчике (филиале Заказчика) для целей выполнения Заказа: Заказчик: Жерноклёва Надежда Владимировна (352152) +7 (903) 919-96-57</t>
  </si>
  <si>
    <t>ВВБ-6544-01</t>
  </si>
  <si>
    <t>00478</t>
  </si>
  <si>
    <t xml:space="preserve"> с.Бырма  ул  Центральная  56  1-ый  этаж  Клиентский  зал  по
обслуживанию ФЛ/ЮЛ -1</t>
  </si>
  <si>
    <t>Заказчик: Факкарова Ильсия Магасумовна (1720263) +7 (919) 464-78-50
Сопровождающий на объекте: Факкарова Ильсия Магасумовна (1720263) +7 (919) 464-78-50</t>
  </si>
  <si>
    <t>СЗБ-6571-11</t>
  </si>
  <si>
    <t>01823</t>
  </si>
  <si>
    <t>Заказчик: Бегоян Агнесса Геворговна (1153243) +7 (911) 990-78-86
Сопровождающий на объекте: Бегоян Агнесса Геворговна (1153243) +7 (911) 990-78-86</t>
  </si>
  <si>
    <t>СЗБ-6571-06</t>
  </si>
  <si>
    <t>СЗБ-6571-58</t>
  </si>
  <si>
    <t>СЗБ-6571-106</t>
  </si>
  <si>
    <t>СЗБ-6571-108</t>
  </si>
  <si>
    <t>01991</t>
  </si>
  <si>
    <t>г Санкт-Петербург ул Думская 1_ЗлитерА 1-ый этаж
Клиентский зал по обслуживанию ФЛ/ЮЛ - 1</t>
  </si>
  <si>
    <t xml:space="preserve"> г  Санкт-Петербург  пр-кт  Московский  75литерА  1-ый  этаж
Клиентский зал по обслуживанию ФЛ/ЮЛ - 1</t>
  </si>
  <si>
    <t>Заказчик: Купцов Олег Анатольевич (1458557) +7 (995) 778-88-77
Сопровождающий на объекте: Виктория Николаевна +7-965-819-3234</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</si>
  <si>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Купцов Олег Анатольевич Телефон +7-995-778-8877 и согласовать дату 
выполнения работ для совместного выезда с подрядчиком СКС.</t>
  </si>
  <si>
    <t>Создать порты СКС. #ССМ2026 Осн.объем Каждое помещение ВСП, включая: все рабочие места, кассу, комнату пересчета, необходимо оснастить СКС-портом для счетно-сортировальной машины. Количество СКС-портов для ССМ должно соответствовать количеству используемых ССМ. если свободных портов нет: заполнить чек-лист и указать рабочие места для монтажа новых портов. Заказ будет передан подрядчику СКС; если свободные порты есть: указать их номер и место размещения в чек-листе. Информация будет
предана Бизнес заказчику. Также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</si>
  <si>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Заказчик: Андреева Инна Викторовна (698782) +7 (981) 802-25-35
Сопровождающий на объекте: Андреева Инна Викторовна (698782) +7 (981) 802-25-35</t>
  </si>
  <si>
    <t>необходимо оснастить СКС-портом для счетно-сортировальной машины. Количество СКС-портов для ССМ должно соответствовать количеству используемых ССМ. если свободных портов нет: заполнить чек-лист и указать рабочие места для монтажа новых портов. Заказ будет передан подрядчику СКС</t>
  </si>
  <si>
    <t xml:space="preserve"> г  Санкт-Петербург  ул  Маршала  Захарова  23литерА  1-ый  этаж Клиентский зал по обслуживанию ФЛ/ЮЛ - 1</t>
  </si>
  <si>
    <t>Заказчик: Купцов Олег Анатольевич +7 (995) 778-88-77
Сопровождающий на объекте: Бахарев Никита Владимирович, +7(981)976-53-14</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</si>
  <si>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[Купцов Олег Анатольевич] Телефон[+7-995-778-8877]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</si>
  <si>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г Санкт-Петербург ул Бутлерова 40литерА 1-ый этаж
Клиентский зал по обслуживанию ФЛ/ЮЛ - 1</t>
  </si>
  <si>
    <t>Заказчик: Купцов Олег Анатольевич (1458557) +7 (995) 778-88-77
Сопровождающий на объекте: Лебедев Роман Александрович, +7(911)710-33-92</t>
  </si>
  <si>
    <t xml:space="preserve"> СИБ-6534-39</t>
  </si>
  <si>
    <t xml:space="preserve"> г  Прокопьевск  ул  Кучина  здІА  1-ый  этаж  Клиентский  зал  по обслуживанию ФЛ/ЮЛ - 2</t>
  </si>
  <si>
    <t>Заказчик: Кравченко Екатерина Александровна (1213186) +7 (908) 949-44-19
Сопровождающий на объекте: Кравченко Екатерина Александровна (1213186) +7 (908) 949-44-19</t>
  </si>
  <si>
    <t xml:space="preserve"> СИБ-6534-45</t>
  </si>
  <si>
    <t>г  Кемерово  ул  Притомская  набережная  19А  3-ий  этаж  Кабинет  - 23</t>
  </si>
  <si>
    <t>Заказчик: Саливон Евгения Владимировна (1711405) +7 (950) 262-39-99
Сопровождающий на объекте: Саливон Евгения Владимировна (1711405) +7 (950) 262-39-99</t>
  </si>
  <si>
    <t>Требуется монтаж 1 СКС-портов для подключения счетно-сортировальных машин (ССМ).</t>
  </si>
  <si>
    <t xml:space="preserve">ЦЧБ-6267-05 </t>
  </si>
  <si>
    <t>с Боринское ул Кирова 10 1-ый этаж Кабинет -1</t>
  </si>
  <si>
    <t>Заказчик: Корвякова Галина Сергеевна (404755) +7 (920) 521-27-43
Сопровождающий на объекте: Корвякова Галина Сергеевна (404755) +7 (920) 521-27-43</t>
  </si>
  <si>
    <t xml:space="preserve"> УБ-6522-02 </t>
  </si>
  <si>
    <t>г Курган ул Гоголя 98 1-ый этаж Операционный зал - 506</t>
  </si>
  <si>
    <t>Заказчик: Семиренская Светлана Геннадьевна (1189895) +7 (919) 561-06-82
Сопровождающий на объекте: Семиренская Светлана Геннадьевна (1189895) +7 (919) 561-06-82</t>
  </si>
  <si>
    <t>Создать порты СКС. #ССМ2026_ВИПВСП Каждое помещение ВИП ВСП, включая: все рабочие места, 
кассу, комнату пересчета, необходимо оснастить СКС-портом для счетно-сортировальной машины. 
Количество СКС-портов для ССМ должно соответствовать количеству используемых ССМ. если свободных портов нет: заполнить чек-лист и указать рабочие места для монтажа новых портов. Заказ будет передан
подрядчику СКС; если свободные порты есть: указать их номер и место размещения в чек-листе. 
Информация будет предана Бизнес заказчику. Также рекомендуем предварительно связаться с сотрудником ВИП ВСП, если рабочее расписание подразделения составляет менее пяти рабочих дней в неделю, чтобы уточнить оптимальную дату выезда на обследование.</t>
  </si>
  <si>
    <t>СРБ-8255-53</t>
  </si>
  <si>
    <t xml:space="preserve"> с Слободище ул Гагарина 10</t>
  </si>
  <si>
    <t>Заказчик: Черненок Надежда Михайловна +7 (920) 864-89-91
Сопровождающий на объекте: Черненок Надежда Михайловна +7 (920) 864-89-91</t>
  </si>
  <si>
    <t>Требуется  монтаж  1  порта  СКС.  Монтаж  розеток  Mosaic45  в  кабель-канале  &gt;80x50  мм,  линию  вести  за фальш-потолком — в гофре. Нумерация порта: 5.1. Маркировка печатным способом</t>
  </si>
  <si>
    <t>СРБ-8255-71</t>
  </si>
  <si>
    <t>г  Брянск  пр-кт  Станке  Димитрова  57  1-ый  этаж  Клиентский  зал по обслуживанию ФЛ/ЮЛ -1</t>
  </si>
  <si>
    <t>Требуется монтаж 1 порта для ССМ в 7 окно в тумбочке в кабель канале</t>
  </si>
  <si>
    <t xml:space="preserve"> СЗБ-6533-20</t>
  </si>
  <si>
    <t>01002</t>
  </si>
  <si>
    <t>дер. Гарболово, Здание, 254</t>
  </si>
  <si>
    <t>Заказчик: Старцева Елена Николаевна - 7 (905) 276-19-97
Сопровождающий на объекте: Старцева Елена Николаевна - 7 (905) 276-19-97</t>
  </si>
  <si>
    <t xml:space="preserve"> СЗБ-6533-21</t>
  </si>
  <si>
    <t>01840</t>
  </si>
  <si>
    <t>г Сосновый Бор пр-кт Героев 47</t>
  </si>
  <si>
    <t>Заказчик: Черемных Анна Владимировна - +7 (981) 889-14-78
Сопровождающий на объекте: Мария Александровна - +7-911-267-0962</t>
  </si>
  <si>
    <t>оснастить СКС-портом для счетно-сортировальной машины. Количество СКС-портов для ССМ должно соответствовать количеству используемых ССМ. если свободных портов нет: заполнить чек-лист и указать рабочие места для монтажа новых портов. Заказ будет передан подрядчику СКС; если свободные порты
есть: указать их номер и место размещения в чек-листе. Информация будет предана Бизнес заказчику. 
Также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</si>
  <si>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УБ-7782-12</t>
  </si>
  <si>
    <t xml:space="preserve"> г Заводоуковск ул Глазуновская 1</t>
  </si>
  <si>
    <t>Заказчик: Ольга Викторовна +7 (345) 422-22-11
Сопровождающий на объекте: Ольга Викторовна +7 (345) 422-22-11</t>
  </si>
  <si>
    <t>Требуется монтаж 5 портов СКС. Монтаж розеток Mosaic45 в кабель-канале &gt;80*50 мм, линию вести за фальш-потолком — в гофре. Нумерация порта: 1.3.19 - 1.3.23. Маркировка печатным способом</t>
  </si>
  <si>
    <t xml:space="preserve"> СЗБ-8294-52</t>
  </si>
  <si>
    <t>0263</t>
  </si>
  <si>
    <t xml:space="preserve"> рп Савинский пер Российский 2</t>
  </si>
  <si>
    <t>Заказчик: Тарасова Наталья Александровна +7 (977) 046-55-09
Сопровождающий на объекте: Тарасова Наталья Александровна +7 (977) 046-55-09</t>
  </si>
  <si>
    <t xml:space="preserve"> ББ-5793-07</t>
  </si>
  <si>
    <t>г Улан-Удэ ул Терешковой ЗБ 1-ый этаж Клиентский зал по
обслуживанию ФЛ/ЮЛ -1/02</t>
  </si>
  <si>
    <t>Заказчик: Ешинимаева Виктория Зоригтоевна (121369) +7 (983) 427-09-50
Сопровождающий на объекте: Ешинимаева Виктория Зоригтоевна (121369) +7 (983) 427-09-50</t>
  </si>
  <si>
    <t>Требуется  монтаж  10  портов  СКС.  Монтаж  розеток  Mosaic45  в  кабель-канале  &gt;80*50  мм,  линию  вести  за фальш-потолком — в гофре. Маркировка печатным способом</t>
  </si>
  <si>
    <t>СИБ-6546-59</t>
  </si>
  <si>
    <t xml:space="preserve"> п Красная Сопка ул Центральная 16</t>
  </si>
  <si>
    <t>Заказчик: Людмила Александровна +7 (923) 276-13-81
Сопровождающий на объекте: Людмила Александровна +7 (923) 276-13-81</t>
  </si>
  <si>
    <t>Требуется  монтаж  2  порта  СКС.  Монтаж  розеток  Mosaic45  в  кабель-канале  &gt;80x50  мм,  линию  вести  за фальш-потолком — в гофре. Маркировка печатным способом.</t>
  </si>
  <si>
    <t>СИБ-6546-72</t>
  </si>
  <si>
    <t>00822</t>
  </si>
  <si>
    <t>с Шалинское ул Комсомольская здЗб 1-ый этаж Клиентский зал по обслуживанию ФЛ/ЮЛ - 2</t>
  </si>
  <si>
    <t>Заказчик: Граблевский Евгений Владимирович (279696) +7 (913) 031-72-39
Сопровождающий на объекте: Савватеев Эдуард Александрович, +7(983)165-19-90</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</si>
  <si>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[Граблевский Евгений Владимирович] Телефон[+7 913 031-72-39]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</si>
  <si>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УБ-0283-69</t>
  </si>
  <si>
    <t xml:space="preserve"> г Курган ул Гоголя 98 1-ый этаж Операционный зал - 506</t>
  </si>
  <si>
    <t>Требуется монтаж 2 портов СКС. Монтаж розеток Mosaic45 в кабель-канале &gt;80*50 мм, линию вести за фальш-потолком — в гофре. Нумерация порта: 4.21 4.22. Маркировка печатным способом</t>
  </si>
  <si>
    <t xml:space="preserve">СИБ-6582-07 </t>
  </si>
  <si>
    <t>г Абакан ул Чертыгашева 102 1-ый этаж Операционный зал - 29</t>
  </si>
  <si>
    <t>Заказчик: Козулина Екатерина Юрьевна (1896029) +7 (913) 181-45-76
Сопровождающий на объекте: Козулина Екатерина Юрьевна (1896029) +7 (913) 181-45-76</t>
  </si>
  <si>
    <t>Требуется монтаж 2 портов СКС. Монтаж розеток Mosaic45 в кабель-канале &gt;80*50 мм, линию вести за фальш-потолком — в гофре. Нумерация порта: Сем 1,ссм2. Маркировка печатным способом</t>
  </si>
  <si>
    <t xml:space="preserve"> ЦЧБ-8353-34</t>
  </si>
  <si>
    <t xml:space="preserve"> п Биофабрика ул Киреевского 3 1-ый этаж Операционный зал -1</t>
  </si>
  <si>
    <t>Заказчик: Извекова Валентина Николаевна (407951) +7 (953) 624-87-67
Сопровождающий на объекте: Извекова Валентина Николаевна (407951) +7 (953) 624-87-67</t>
  </si>
  <si>
    <t>СРБ-6562-01</t>
  </si>
  <si>
    <t>00136</t>
  </si>
  <si>
    <t>г Тула ул Оружейная 26 1-ый этаж Серверная - 23</t>
  </si>
  <si>
    <t>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[Дымов Сергей Викторович] Телефон[+7-980-012-7339]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</si>
  <si>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СРБ-6562-04</t>
  </si>
  <si>
    <t xml:space="preserve"> г Киреевск ул Мира 17Г 1-ый этаж Электрощитовая -13</t>
  </si>
  <si>
    <t>ЮЗБ-8372-16</t>
  </si>
  <si>
    <t xml:space="preserve"> г  Городовиковск  ул  Садовая  зд.10  Этаж:  1-ый  этаж  Помещение: ТСВ/Телекоммуникационный/аппаратный шкаф - 01.09</t>
  </si>
  <si>
    <t>Заказчик: Коноков Вячеслав Алексеевич+7 (961) 397-88-87 (306504)
Сопровождающий на объекте: Евлашов Евгений Андреевич, +7(988)750-06-51</t>
  </si>
  <si>
    <t>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Коноков Вячеслав Алексеевич +7-961-397-8887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</si>
  <si>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СРБ-6376-17</t>
  </si>
  <si>
    <t>Заказчик: Трусевич Леонид Владимирович +7-910-721-7880
Сопровождающий на объекте: Тарасов Павел Васильевич, +7(910)111-83-80</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</si>
  <si>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(серийный
номер контроллера: WB7-ANX7CPFR):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Трусевич Леонид Владимирович Телефон +7-910-721-7880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</si>
  <si>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ВВБ-3180-74</t>
  </si>
  <si>
    <t>г Чайковский ул Ленина 39а 1-ый этаж Операционный зал - 1</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</si>
  <si>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[Микова Анастасия Викторовна] Телефон[+7-912-595-0802]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</si>
  <si>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СЗБ-8344-32</t>
  </si>
  <si>
    <t xml:space="preserve"> г Боровичи ул Сушанская 1В/2 1-ый этаж Электрощитовая -12</t>
  </si>
  <si>
    <t>Заказчик: Сумров Вячеслав Владимирович (2201741) +7 (921) 208-99-59
Сопровождающий на объекте: Сумров Вячеслав Владимирович (2201741) +7 (921) 208-99-59</t>
  </si>
  <si>
    <t>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Сумров Вячеслав Владимирович +7-921-208-9959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</si>
  <si>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https://disk.yandex.ru/d/d8G8FvrEuGxKpQ</t>
  </si>
  <si>
    <t>https://disk.yandex.ru/d/9SSzvanbeswPvw</t>
  </si>
  <si>
    <t>https://disk.yandex.ru/d/ubBaTg2Q4dt9Bg</t>
  </si>
  <si>
    <t>https://disk.yandex.ru/d/1bZOTrlhfySRIA</t>
  </si>
  <si>
    <t>https://disk.yandex.ru/d/bRtLwutq2iGRUA</t>
  </si>
  <si>
    <t>https://disk.yandex.ru/d/S2Qb1A9TdMFIfA</t>
  </si>
  <si>
    <t>https://disk.yandex.ru/d/Tvcv3uElcQNRqQ</t>
  </si>
  <si>
    <t>https://disk.yandex.ru/d/XXzxl76Q6qaJpg</t>
  </si>
  <si>
    <t>https://disk.yandex.ru/d/X4_q6bl2SBarfg</t>
  </si>
  <si>
    <t>https://disk.yandex.ru/d/ZZqjV4GjSYgOKw</t>
  </si>
  <si>
    <t>https://disk.yandex.ru/d/KHJXFfhj0kkQ5g</t>
  </si>
  <si>
    <t>https://disk.yandex.ru/d/xYDeSy8hrnUbJg</t>
  </si>
  <si>
    <t>https://disk.yandex.ru/d/ZT8g0EbxWOMN7A</t>
  </si>
  <si>
    <t>https://disk.yandex.ru/d/DjZOOz-vQbTkxg</t>
  </si>
  <si>
    <t>https://disk.yandex.ru/d/iUqPRCzaoTqfOQ</t>
  </si>
  <si>
    <t>https://disk.yandex.ru/d/6xFB_xGLFbGVaw</t>
  </si>
  <si>
    <t>https://disk.yandex.ru/d/GTQXQKD3LNT6vQ</t>
  </si>
  <si>
    <t>https://disk.yandex.ru/d/GWH0rxi6itqMWQ</t>
  </si>
  <si>
    <t>https://disk.yandex.ru/d/5n__HsWvdnhAwg</t>
  </si>
  <si>
    <t>https://disk.yandex.ru/d/vzVw7n_TM5CMug</t>
  </si>
  <si>
    <t>https://disk.yandex.ru/d/4BEyXtipMxy97A</t>
  </si>
  <si>
    <t>https://disk.yandex.ru/d/wzlAQ1vijLxFpA</t>
  </si>
  <si>
    <t>https://disk.yandex.ru/d/csrKO3_zR9nOtA</t>
  </si>
  <si>
    <t>https://disk.yandex.ru/d/nL6lX2jkyNkdbA</t>
  </si>
  <si>
    <t>https://disk.yandex.ru/d/7dyggl_gW3ynbw</t>
  </si>
  <si>
    <t>https://disk.yandex.ru/d/k0yMZmpKSUBu5Q</t>
  </si>
  <si>
    <t>https://disk.yandex.ru/d/veinHQoiptmdHA</t>
  </si>
  <si>
    <t>https://disk.yandex.ru/d/ccYFMbAUmhea3g</t>
  </si>
  <si>
    <t>https://disk.yandex.ru/d/Zp1cE-9-Sq918w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</si>
</sst>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0.00_ ;\-#,##0.00\ "/>
  </numFmts>
  <fonts count="1385">
    <font>
      <sz val="11"/>
      <color theme="1"/>
      <name val="Calibri"/>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10"/>
      <color theme="1"/>
      <name val="Calibri"/>
      <family val="2"/>
      <charset val="204"/>
      <scheme val="minor"/>
    </font>
    <font>
      <sz val="10"/>
      <name val="CIDFont+F2"/>
    </font>
    <font>
      <sz val="10"/>
      <color theme="1"/>
      <name val="Carlito"/>
    </font>
    <font>
      <sz val="10"/>
      <name val="CIDFont+F1"/>
    </font>
    <font>
      <sz val="10"/>
      <color rgb="FF1A1A1A"/>
      <name val="Liberation Sans"/>
    </font>
    <font>
      <sz val="10"/>
      <name val="Liberation Sans"/>
    </font>
    <font>
      <sz val="11"/>
      <name val="Times New Roman"/>
      <family val="1"/>
      <charset val="204"/>
    </font>
    <font>
      <sz val="11"/>
      <name val="CIDFont+F1"/>
    </font>
    <font>
      <sz val="12"/>
      <name val="Calibri"/>
      <family val="2"/>
      <charset val="204"/>
      <scheme val="minor"/>
    </font>
    <font>
      <sz val="11"/>
      <name val="Calibri"/>
      <family val="2"/>
      <charset val="204"/>
      <scheme val="minor"/>
    </font>
    <font>
      <sz val="12"/>
      <name val="Calibri"/>
      <family val="2"/>
      <charset val="204"/>
      <scheme val="minor"/>
    </font>
    <font>
      <sz val="8"/>
      <name val="Calibri"/>
      <family val="2"/>
      <charset val="204"/>
      <scheme val="minor"/>
    </font>
    <font>
      <u/>
      <sz val="11"/>
      <color theme="10"/>
      <name val="Calibri"/>
      <family val="2"/>
      <charset val="204"/>
      <scheme val="minor"/>
    </font>
    <font>
      <sz val="10"/>
      <color rgb="FF000000"/>
      <name val="Calibri"/>
      <family val="2"/>
      <charset val="204"/>
      <scheme val="minor"/>
    </font>
    <font>
      <sz val="9"/>
      <color indexed="81"/>
      <name val="Tahoma"/>
      <family val="2"/>
      <charset val="204"/>
    </font>
    <font>
      <b/>
      <sz val="9"/>
      <color indexed="81"/>
      <name val="Tahoma"/>
      <family val="2"/>
      <charset val="204"/>
    </font>
    <font>
      <sz val="11"/>
      <color rgb="FF1A1A1A"/>
      <name val="Calibri"/>
      <family val="2"/>
      <charset val="204"/>
      <scheme val="minor"/>
    </font>
    <font>
      <sz val="11"/>
      <name val="TimesNewRomanPSMT"/>
    </font>
    <font>
      <sz val="11"/>
      <name val="Liberation Sans"/>
    </font>
    <font>
      <sz val="11"/>
      <name val="Calibri"/>
      <family val="2"/>
      <charset val="204"/>
    </font>
    <font>
      <sz val="12"/>
      <name val="Times New Roman"/>
      <family val="1"/>
      <charset val="204"/>
    </font>
    <font>
      <sz val="10"/>
      <name val="Times New Roman"/>
      <family val="1"/>
      <charset val="204"/>
    </font>
    <font>
      <sz val="11"/>
      <color theme="1"/>
      <name val="Times New Roman"/>
      <family val="1"/>
      <charset val="204"/>
    </font>
    <font>
      <sz val="11"/>
      <color theme="1"/>
      <name val="Calibri"/>
      <family val="2"/>
      <charset val="204"/>
    </font>
    <font>
      <sz val="8"/>
      <name val="Calibri"/>
      <family val="2"/>
      <charset val="204"/>
      <scheme val="minor"/>
    </font>
    <font>
      <u/>
      <sz val="11"/>
      <name val="Calibri"/>
      <family val="2"/>
      <charset val="204"/>
      <scheme val="minor"/>
    </font>
    <font>
      <sz val="11"/>
      <color rgb="FF1D1F20"/>
      <name val="Calibri"/>
      <family val="2"/>
      <charset val="204"/>
      <scheme val="minor"/>
    </font>
    <font>
      <sz val="11"/>
      <name val="Arial"/>
      <family val="2"/>
      <charset val="204"/>
    </font>
    <font>
      <sz val="11"/>
      <color rgb="FF333333"/>
      <name val="Calibri"/>
      <family val="2"/>
      <charset val="204"/>
      <scheme val="minor"/>
    </font>
    <font>
      <sz val="11"/>
      <color rgb="FF333333"/>
      <name val="Arial"/>
      <family val="2"/>
      <charset val="204"/>
    </font>
    <font>
      <sz val="11"/>
      <color theme="1"/>
      <name val="Arial"/>
      <family val="2"/>
      <charset val="204"/>
    </font>
    <font>
      <sz val="11"/>
      <color rgb="FF1D1F20"/>
      <name val="Arial"/>
      <family val="2"/>
      <charset val="204"/>
    </font>
    <font>
      <sz val="12"/>
      <color theme="1"/>
      <name val="Calibri"/>
      <family val="2"/>
      <charset val="204"/>
      <scheme val="minor"/>
    </font>
    <font>
      <sz val="11"/>
      <color theme="1"/>
      <name val="Inherit"/>
    </font>
    <font>
      <u/>
      <sz val="11"/>
      <color theme="1"/>
      <name val="Calibri"/>
      <family val="2"/>
      <charset val="204"/>
      <scheme val="minor"/>
    </font>
    <font>
      <sz val="11"/>
      <color rgb="FF2C2D2E"/>
      <name val="Calibri"/>
      <family val="2"/>
      <charset val="204"/>
      <scheme val="minor"/>
    </font>
    <font>
      <sz val="10"/>
      <color rgb="FF333333"/>
      <name val="Arial"/>
      <family val="2"/>
      <charset val="204"/>
    </font>
    <font>
      <b/>
      <u/>
      <sz val="11"/>
      <color theme="10"/>
      <name val="Calibri"/>
      <family val="2"/>
      <charset val="204"/>
      <scheme val="minor"/>
    </font>
    <font>
      <sz val="12"/>
      <color rgb="FF1D1F20"/>
      <name val="Arial"/>
      <family val="2"/>
      <charset val="204"/>
    </font>
    <font>
      <sz val="12"/>
      <color theme="1"/>
      <name val="Arial"/>
      <family val="2"/>
      <charset val="204"/>
    </font>
    <font>
      <sz val="12"/>
      <color rgb="FF333333"/>
      <name val="Inherit"/>
    </font>
    <font>
      <sz val="12"/>
      <color rgb="FF333333"/>
      <name val="Arial"/>
      <family val="2"/>
      <charset val="204"/>
    </font>
    <font>
      <sz val="12"/>
      <name val="Arial"/>
      <family val="2"/>
      <charset val="204"/>
    </font>
    <font>
      <sz val="12"/>
      <color rgb="FF2C2D2E"/>
      <name val="Calibri"/>
      <family val="2"/>
      <charset val="204"/>
      <scheme val="minor"/>
    </font>
    <font>
      <sz val="11.2"/>
      <color theme="1"/>
      <name val="Calibri"/>
      <family val="2"/>
      <charset val="204"/>
      <scheme val="minor"/>
    </font>
    <font>
      <sz val="11.2"/>
      <color theme="1"/>
      <name val="Calibri"/>
      <family val="2"/>
      <charset val="204"/>
    </font>
    <font>
      <sz val="11"/>
      <color rgb="FF9C0006"/>
      <name val="Calibri"/>
      <family val="2"/>
      <charset val="204"/>
      <scheme val="minor"/>
    </font>
    <font>
      <sz val="15"/>
      <color rgb="FF1D1F20"/>
      <name val="Arial"/>
      <family val="2"/>
      <charset val="204"/>
    </font>
    <font>
      <sz val="13"/>
      <color theme="1"/>
      <name val="Calibri"/>
      <family val="2"/>
      <charset val="204"/>
      <scheme val="minor"/>
    </font>
    <font>
      <sz val="14"/>
      <color theme="1"/>
      <name val="Calibri"/>
      <family val="2"/>
      <charset val="204"/>
      <scheme val="minor"/>
    </font>
    <font>
      <sz val="11"/>
      <color rgb="FF9C5700"/>
      <name val="Calibri"/>
      <family val="2"/>
      <charset val="204"/>
      <scheme val="minor"/>
    </font>
  </fonts>
  <fills count="37">
    <fill>
      <patternFill patternType="none"/>
    </fill>
    <fill>
      <patternFill patternType="gray125"/>
    </fill>
    <fill>
      <patternFill patternType="solid">
        <fgColor theme="0" tint="-0.499984740745262"/>
        <bgColor theme="0" tint="-0.499984740745262"/>
      </patternFill>
    </fill>
    <fill>
      <patternFill patternType="solid">
        <fgColor rgb="FF00B0F0"/>
        <bgColor theme="9" tint="0.79998168889431442"/>
      </patternFill>
    </fill>
    <fill>
      <patternFill patternType="solid">
        <fgColor rgb="FF00B0F0"/>
        <bgColor rgb="FF00B0F0"/>
      </patternFill>
    </fill>
    <fill>
      <patternFill patternType="solid">
        <fgColor theme="0"/>
        <bgColor rgb="FF00B0F0"/>
      </patternFill>
    </fill>
    <fill>
      <patternFill patternType="solid">
        <fgColor rgb="FF00B0F0"/>
        <bgColor indexed="64"/>
      </patternFill>
    </fill>
    <fill>
      <patternFill patternType="solid">
        <fgColor rgb="FF00B0F0"/>
        <bgColor theme="0" tint="-0.499984740745262"/>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FF0000"/>
        <bgColor indexed="5"/>
      </patternFill>
    </fill>
    <fill>
      <patternFill patternType="solid">
        <fgColor theme="0"/>
        <bgColor indexed="5"/>
      </patternFill>
    </fill>
    <fill>
      <patternFill patternType="solid">
        <fgColor rgb="FFFFC000"/>
        <bgColor indexed="64"/>
      </patternFill>
    </fill>
    <fill>
      <patternFill patternType="solid">
        <fgColor rgb="FFFFC000"/>
        <bgColor theme="0" tint="-0.499984740745262"/>
      </patternFill>
    </fill>
    <fill>
      <patternFill patternType="solid">
        <fgColor rgb="FFFFC000"/>
        <bgColor rgb="FF00B050"/>
      </patternFill>
    </fill>
    <fill>
      <patternFill patternType="solid">
        <fgColor rgb="FFFFC000"/>
        <bgColor theme="4" tint="0.39997558519241921"/>
      </patternFill>
    </fill>
    <fill>
      <patternFill patternType="solid">
        <fgColor rgb="FFFFC000"/>
        <bgColor indexed="5"/>
      </patternFill>
    </fill>
    <fill>
      <patternFill patternType="solid">
        <fgColor rgb="FFFFC000"/>
        <bgColor theme="0"/>
      </patternFill>
    </fill>
    <fill>
      <patternFill patternType="solid">
        <fgColor rgb="FFFFC000"/>
        <bgColor rgb="FF00B0F0"/>
      </patternFill>
    </fill>
    <fill>
      <patternFill patternType="solid">
        <fgColor rgb="FFFFC000"/>
        <bgColor theme="9" tint="0.79998168889431442"/>
      </patternFill>
    </fill>
    <fill>
      <patternFill patternType="solid">
        <fgColor rgb="FF00B0F0"/>
        <bgColor theme="0"/>
      </patternFill>
    </fill>
    <fill>
      <patternFill patternType="solid">
        <fgColor rgb="FF00B0F0"/>
        <bgColor indexed="5"/>
      </patternFill>
    </fill>
    <fill>
      <patternFill patternType="solid">
        <fgColor rgb="FF0070C0"/>
        <bgColor indexed="64"/>
      </patternFill>
    </fill>
    <fill>
      <patternFill patternType="solid">
        <fgColor rgb="FF7030A0"/>
        <bgColor indexed="64"/>
      </patternFill>
    </fill>
    <fill>
      <patternFill patternType="solid">
        <fgColor theme="0"/>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rgb="FFFFFFFF"/>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FFC7CE"/>
      </patternFill>
    </fill>
    <fill>
      <patternFill patternType="solid">
        <fgColor rgb="FF7030A0"/>
        <bgColor rgb="FF00B0F0"/>
      </patternFill>
    </fill>
    <fill>
      <patternFill patternType="solid">
        <fgColor theme="0" tint="-4.9989318521683403E-2"/>
        <bgColor indexed="64"/>
      </patternFill>
    </fill>
    <fill>
      <patternFill patternType="solid">
        <fgColor theme="2"/>
        <bgColor indexed="64"/>
      </patternFill>
    </fill>
    <fill>
      <patternFill patternType="solid">
        <fgColor rgb="FFFFEB9C"/>
      </patternFill>
    </fill>
    <fill>
      <patternFill patternType="solid">
        <fgColor rgb="FF92D050"/>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auto="1"/>
      </right>
      <top/>
      <bottom style="thin">
        <color auto="1"/>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top style="thin">
        <color auto="1"/>
      </top>
      <bottom style="thin">
        <color auto="1"/>
      </bottom>
      <diagonal/>
    </border>
    <border>
      <left/>
      <right/>
      <top style="thin">
        <color auto="1"/>
      </top>
      <bottom/>
      <diagonal/>
    </border>
  </borders>
  <cellStyleXfs count="5">
    <xf numFmtId="0" fontId="0" fillId="0" borderId="0"/>
    <xf numFmtId="0" fontId="1346" fillId="0" borderId="0" applyNumberFormat="0" applyFill="0" applyBorder="0" applyAlignment="0" applyProtection="0"/>
    <xf numFmtId="0" fontId="1137" fillId="0" borderId="0"/>
    <xf numFmtId="0" fontId="1380" fillId="31" borderId="0" applyNumberFormat="0" applyBorder="0" applyAlignment="0" applyProtection="0"/>
    <xf numFmtId="0" fontId="1384" fillId="35" borderId="0" applyNumberFormat="0" applyBorder="0" applyAlignment="0" applyProtection="0"/>
  </cellStyleXfs>
  <cellXfs count="12704">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0" xfId="0" applyAlignment="1">
      <alignment horizontal="center" wrapText="1"/>
    </xf>
    <xf numFmtId="0" fontId="0" fillId="0" borderId="0" xfId="0" applyAlignment="1">
      <alignment wrapText="1"/>
    </xf>
    <xf numFmtId="2" fontId="0" fillId="0" borderId="0" xfId="0" applyNumberFormat="1" applyAlignment="1">
      <alignment horizontal="center"/>
    </xf>
    <xf numFmtId="0" fontId="0" fillId="0" borderId="1" xfId="0" applyBorder="1" applyAlignment="1">
      <alignment horizontal="center" vertical="center" wrapText="1"/>
    </xf>
    <xf numFmtId="2" fontId="0" fillId="0" borderId="1" xfId="0" applyNumberFormat="1" applyBorder="1" applyAlignment="1">
      <alignment horizontal="center" vertical="center" wrapText="1"/>
    </xf>
    <xf numFmtId="0" fontId="0" fillId="0" borderId="2" xfId="0" applyBorder="1" applyAlignment="1">
      <alignment horizontal="center" vertical="center" wrapText="1"/>
    </xf>
    <xf numFmtId="0" fontId="0" fillId="2" borderId="3" xfId="0" applyFill="1" applyBorder="1" applyAlignment="1">
      <alignment horizontal="center" vertical="center" wrapText="1"/>
    </xf>
    <xf numFmtId="0" fontId="0" fillId="2" borderId="3" xfId="0" applyFill="1" applyBorder="1" applyAlignment="1">
      <alignment wrapText="1"/>
    </xf>
    <xf numFmtId="0" fontId="0" fillId="3" borderId="1" xfId="0" applyFill="1" applyBorder="1" applyAlignment="1">
      <alignment horizontal="center" vertical="center" wrapText="1"/>
    </xf>
    <xf numFmtId="14" fontId="0" fillId="3" borderId="1" xfId="0" applyNumberFormat="1" applyFill="1" applyBorder="1" applyAlignment="1">
      <alignment horizontal="center" vertical="center" wrapText="1"/>
    </xf>
    <xf numFmtId="0" fontId="0" fillId="4" borderId="1" xfId="0" applyFill="1" applyBorder="1" applyAlignment="1">
      <alignment horizontal="center" vertical="center" wrapText="1"/>
    </xf>
    <xf numFmtId="2" fontId="0" fillId="3" borderId="1" xfId="0" applyNumberFormat="1" applyFill="1" applyBorder="1" applyAlignment="1">
      <alignment horizontal="center" vertical="center" wrapText="1"/>
    </xf>
    <xf numFmtId="0" fontId="0" fillId="3" borderId="3" xfId="0" applyFill="1" applyBorder="1" applyAlignment="1">
      <alignment wrapText="1"/>
    </xf>
    <xf numFmtId="0" fontId="0" fillId="3" borderId="1" xfId="0" applyFill="1" applyBorder="1" applyAlignment="1">
      <alignment wrapText="1"/>
    </xf>
    <xf numFmtId="0" fontId="1333" fillId="3" borderId="1" xfId="0" applyFont="1" applyFill="1" applyBorder="1" applyAlignment="1">
      <alignment horizontal="center" vertical="center" wrapText="1"/>
    </xf>
    <xf numFmtId="0" fontId="0" fillId="4" borderId="1" xfId="0" applyFill="1" applyBorder="1" applyAlignment="1">
      <alignment wrapText="1"/>
    </xf>
    <xf numFmtId="14" fontId="0" fillId="4" borderId="1" xfId="0" applyNumberFormat="1" applyFill="1" applyBorder="1" applyAlignment="1">
      <alignment horizontal="center" vertical="center" wrapText="1"/>
    </xf>
    <xf numFmtId="49" fontId="0" fillId="4" borderId="1" xfId="0" applyNumberFormat="1" applyFill="1" applyBorder="1" applyAlignment="1">
      <alignment horizontal="center" vertical="center" wrapText="1"/>
    </xf>
    <xf numFmtId="2" fontId="0" fillId="4" borderId="1" xfId="0" applyNumberFormat="1" applyFill="1" applyBorder="1" applyAlignment="1">
      <alignment horizontal="center" vertical="center" wrapText="1"/>
    </xf>
    <xf numFmtId="0" fontId="0" fillId="4" borderId="4" xfId="0" applyFill="1" applyBorder="1" applyAlignment="1">
      <alignment horizontal="center" vertical="center" wrapText="1"/>
    </xf>
    <xf numFmtId="0" fontId="0" fillId="4" borderId="3" xfId="0" applyFill="1" applyBorder="1" applyAlignment="1">
      <alignment wrapText="1"/>
    </xf>
    <xf numFmtId="0" fontId="0" fillId="4" borderId="5" xfId="0" applyFill="1" applyBorder="1" applyAlignment="1">
      <alignment wrapText="1"/>
    </xf>
    <xf numFmtId="49" fontId="0" fillId="4" borderId="0" xfId="0" applyNumberFormat="1" applyFill="1" applyAlignment="1">
      <alignment horizontal="center" vertical="center" wrapText="1"/>
    </xf>
    <xf numFmtId="0" fontId="0" fillId="0" borderId="1" xfId="0" applyBorder="1"/>
    <xf numFmtId="0" fontId="0" fillId="0" borderId="4" xfId="0" applyBorder="1"/>
    <xf numFmtId="2" fontId="0" fillId="0" borderId="1" xfId="0" applyNumberFormat="1" applyBorder="1" applyAlignment="1">
      <alignment horizontal="center" vertical="center"/>
    </xf>
    <xf numFmtId="0" fontId="0" fillId="2" borderId="3" xfId="0" applyFill="1" applyBorder="1"/>
    <xf numFmtId="0" fontId="0" fillId="0" borderId="5"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164" fontId="0" fillId="0" borderId="1" xfId="0" applyNumberFormat="1" applyBorder="1" applyAlignment="1">
      <alignment horizontal="center" vertical="center"/>
    </xf>
    <xf numFmtId="0" fontId="1323" fillId="0" borderId="1" xfId="0" applyFont="1" applyBorder="1" applyAlignment="1">
      <alignment horizontal="center" vertical="center" wrapText="1"/>
    </xf>
    <xf numFmtId="0" fontId="1323" fillId="0" borderId="1" xfId="0" applyFont="1" applyBorder="1" applyAlignment="1">
      <alignment horizontal="center" vertical="center"/>
    </xf>
    <xf numFmtId="0" fontId="0" fillId="6" borderId="1" xfId="0" applyFill="1" applyBorder="1" applyAlignment="1">
      <alignment horizontal="center" vertical="center" wrapText="1"/>
    </xf>
    <xf numFmtId="14" fontId="0" fillId="6" borderId="1" xfId="0" applyNumberFormat="1" applyFill="1" applyBorder="1" applyAlignment="1">
      <alignment horizontal="center" vertical="center" wrapText="1"/>
    </xf>
    <xf numFmtId="0" fontId="0" fillId="6" borderId="4" xfId="0" applyFill="1" applyBorder="1" applyAlignment="1">
      <alignment horizontal="center" vertical="center" wrapText="1"/>
    </xf>
    <xf numFmtId="2" fontId="0" fillId="6" borderId="1" xfId="0" applyNumberFormat="1" applyFill="1" applyBorder="1" applyAlignment="1">
      <alignment horizontal="center" vertical="center" wrapText="1"/>
    </xf>
    <xf numFmtId="0" fontId="0" fillId="6" borderId="1" xfId="0" applyFill="1" applyBorder="1" applyAlignment="1">
      <alignment wrapText="1"/>
    </xf>
    <xf numFmtId="0" fontId="0" fillId="8" borderId="1" xfId="0" applyFill="1" applyBorder="1" applyAlignment="1">
      <alignment horizontal="center" vertical="center" wrapText="1"/>
    </xf>
    <xf numFmtId="0" fontId="0" fillId="8" borderId="1" xfId="0" applyFill="1" applyBorder="1" applyAlignment="1">
      <alignment horizontal="center" vertical="center"/>
    </xf>
    <xf numFmtId="0" fontId="0" fillId="8" borderId="4" xfId="0" applyFill="1" applyBorder="1" applyAlignment="1">
      <alignment horizontal="center" vertical="center"/>
    </xf>
    <xf numFmtId="0" fontId="1329" fillId="8" borderId="1" xfId="0" applyFont="1" applyFill="1" applyBorder="1" applyAlignment="1">
      <alignment horizontal="center" vertical="center"/>
    </xf>
    <xf numFmtId="14" fontId="0" fillId="8" borderId="4" xfId="0" applyNumberFormat="1" applyFill="1" applyBorder="1" applyAlignment="1">
      <alignment horizontal="center" vertical="center" wrapText="1"/>
    </xf>
    <xf numFmtId="14" fontId="0" fillId="8" borderId="1" xfId="0" applyNumberFormat="1" applyFill="1" applyBorder="1" applyAlignment="1">
      <alignment horizontal="center" vertical="center"/>
    </xf>
    <xf numFmtId="14" fontId="0" fillId="8" borderId="4" xfId="0" applyNumberFormat="1" applyFill="1" applyBorder="1" applyAlignment="1">
      <alignment horizontal="center" vertical="center"/>
    </xf>
    <xf numFmtId="0" fontId="0" fillId="8" borderId="2" xfId="0" applyFill="1" applyBorder="1"/>
    <xf numFmtId="49" fontId="0" fillId="8" borderId="1" xfId="0" applyNumberFormat="1" applyFill="1" applyBorder="1" applyAlignment="1">
      <alignment horizontal="center" vertical="center"/>
    </xf>
    <xf numFmtId="2" fontId="0" fillId="8" borderId="1" xfId="0" applyNumberFormat="1" applyFill="1" applyBorder="1" applyAlignment="1">
      <alignment horizontal="center" vertical="center"/>
    </xf>
    <xf numFmtId="0" fontId="1329" fillId="8" borderId="1" xfId="0" applyFont="1" applyFill="1" applyBorder="1" applyAlignment="1">
      <alignment horizontal="center" vertical="center" wrapText="1"/>
    </xf>
    <xf numFmtId="0" fontId="0" fillId="8" borderId="1" xfId="0" applyFill="1" applyBorder="1"/>
    <xf numFmtId="0" fontId="0" fillId="8" borderId="1" xfId="0" applyFill="1" applyBorder="1" applyAlignment="1">
      <alignment vertical="center"/>
    </xf>
    <xf numFmtId="0" fontId="0" fillId="8" borderId="8" xfId="0" applyFill="1" applyBorder="1" applyAlignment="1">
      <alignment horizontal="center" vertical="center"/>
    </xf>
    <xf numFmtId="14" fontId="1329" fillId="8" borderId="1" xfId="0" applyNumberFormat="1" applyFont="1" applyFill="1" applyBorder="1" applyAlignment="1">
      <alignment horizontal="center" vertical="center"/>
    </xf>
    <xf numFmtId="0" fontId="1329" fillId="8" borderId="1" xfId="0" applyFont="1" applyFill="1" applyBorder="1" applyAlignment="1">
      <alignment vertical="center" wrapText="1"/>
    </xf>
    <xf numFmtId="0" fontId="1329" fillId="8" borderId="1" xfId="0" applyFont="1" applyFill="1" applyBorder="1" applyAlignment="1">
      <alignment vertical="center"/>
    </xf>
    <xf numFmtId="0" fontId="0" fillId="6" borderId="4" xfId="0" applyFill="1" applyBorder="1" applyAlignment="1">
      <alignment horizontal="center" vertical="center"/>
    </xf>
    <xf numFmtId="14" fontId="0" fillId="6" borderId="4" xfId="0" applyNumberFormat="1" applyFill="1" applyBorder="1" applyAlignment="1">
      <alignment horizontal="center" vertical="center"/>
    </xf>
    <xf numFmtId="0" fontId="0" fillId="6" borderId="0" xfId="0" applyFill="1" applyAlignment="1">
      <alignment wrapText="1"/>
    </xf>
    <xf numFmtId="0" fontId="1346" fillId="6" borderId="4" xfId="1" applyFill="1" applyBorder="1" applyAlignment="1">
      <alignment horizontal="center" vertical="center" wrapText="1"/>
    </xf>
    <xf numFmtId="2" fontId="0" fillId="6" borderId="4" xfId="0" applyNumberFormat="1" applyFill="1" applyBorder="1" applyAlignment="1">
      <alignment horizontal="center" vertical="center"/>
    </xf>
    <xf numFmtId="0" fontId="1327" fillId="6" borderId="4" xfId="0" applyFont="1" applyFill="1" applyBorder="1" applyAlignment="1">
      <alignment wrapText="1"/>
    </xf>
    <xf numFmtId="0" fontId="0" fillId="6" borderId="4" xfId="0" applyFill="1" applyBorder="1"/>
    <xf numFmtId="0" fontId="1305" fillId="8" borderId="1" xfId="0" applyFont="1" applyFill="1" applyBorder="1" applyAlignment="1">
      <alignment horizontal="center" vertical="center" wrapText="1"/>
    </xf>
    <xf numFmtId="14" fontId="0" fillId="6" borderId="1" xfId="0" applyNumberFormat="1" applyFill="1" applyBorder="1" applyAlignment="1">
      <alignment horizontal="center" vertical="center"/>
    </xf>
    <xf numFmtId="49" fontId="0" fillId="6" borderId="1" xfId="0" applyNumberFormat="1" applyFill="1" applyBorder="1" applyAlignment="1">
      <alignment horizontal="center" vertical="center"/>
    </xf>
    <xf numFmtId="0" fontId="0" fillId="6" borderId="1" xfId="0" applyFill="1" applyBorder="1" applyAlignment="1">
      <alignment horizontal="center" vertical="center"/>
    </xf>
    <xf numFmtId="0" fontId="1346" fillId="6" borderId="1" xfId="1" applyFill="1" applyBorder="1" applyAlignment="1">
      <alignment horizontal="center" vertical="center" wrapText="1"/>
    </xf>
    <xf numFmtId="2" fontId="0" fillId="6" borderId="1" xfId="0" applyNumberFormat="1" applyFill="1" applyBorder="1" applyAlignment="1">
      <alignment horizontal="center"/>
    </xf>
    <xf numFmtId="0" fontId="0" fillId="6" borderId="1" xfId="0" applyFill="1" applyBorder="1"/>
    <xf numFmtId="0" fontId="0" fillId="7" borderId="1" xfId="0" applyFill="1" applyBorder="1"/>
    <xf numFmtId="0" fontId="0" fillId="6" borderId="1" xfId="0" applyFill="1" applyBorder="1" applyAlignment="1">
      <alignment vertical="center"/>
    </xf>
    <xf numFmtId="2" fontId="0" fillId="6" borderId="1" xfId="0" applyNumberFormat="1" applyFill="1" applyBorder="1" applyAlignment="1">
      <alignment horizontal="center" vertical="center"/>
    </xf>
    <xf numFmtId="0" fontId="0" fillId="6" borderId="2" xfId="0" applyFill="1" applyBorder="1"/>
    <xf numFmtId="0" fontId="0" fillId="7" borderId="3" xfId="0" applyFill="1" applyBorder="1"/>
    <xf numFmtId="0" fontId="1346" fillId="6" borderId="1" xfId="1" applyFill="1" applyBorder="1" applyAlignment="1">
      <alignment horizontal="center" vertical="center"/>
    </xf>
    <xf numFmtId="0" fontId="1326" fillId="6" borderId="1" xfId="0" applyFont="1" applyFill="1" applyBorder="1" applyAlignment="1">
      <alignment horizontal="center" vertical="center"/>
    </xf>
    <xf numFmtId="14" fontId="1326" fillId="6" borderId="1" xfId="0" applyNumberFormat="1" applyFont="1" applyFill="1" applyBorder="1" applyAlignment="1">
      <alignment horizontal="center" vertical="center"/>
    </xf>
    <xf numFmtId="49" fontId="1326" fillId="6" borderId="1" xfId="0" applyNumberFormat="1" applyFont="1" applyFill="1" applyBorder="1" applyAlignment="1">
      <alignment horizontal="center" vertical="center"/>
    </xf>
    <xf numFmtId="0" fontId="1333" fillId="6" borderId="1" xfId="0" applyFont="1" applyFill="1" applyBorder="1" applyAlignment="1">
      <alignment horizontal="center" vertical="center"/>
    </xf>
    <xf numFmtId="14" fontId="1300" fillId="8" borderId="1" xfId="0" applyNumberFormat="1" applyFont="1" applyFill="1" applyBorder="1" applyAlignment="1">
      <alignment horizontal="center" vertical="center" wrapText="1"/>
    </xf>
    <xf numFmtId="0" fontId="1312" fillId="8" borderId="1" xfId="0" applyFont="1" applyFill="1" applyBorder="1" applyAlignment="1">
      <alignment horizontal="center" vertical="center" wrapText="1"/>
    </xf>
    <xf numFmtId="0" fontId="0" fillId="6" borderId="2" xfId="0" applyFill="1" applyBorder="1" applyAlignment="1">
      <alignment horizontal="center" vertical="center" wrapText="1"/>
    </xf>
    <xf numFmtId="0" fontId="0" fillId="7" borderId="3" xfId="0" applyFill="1" applyBorder="1" applyAlignment="1">
      <alignment wrapText="1"/>
    </xf>
    <xf numFmtId="49" fontId="0" fillId="6" borderId="1" xfId="0" applyNumberFormat="1" applyFill="1" applyBorder="1" applyAlignment="1">
      <alignment horizontal="center" vertical="center" wrapText="1"/>
    </xf>
    <xf numFmtId="0" fontId="1335" fillId="6" borderId="1" xfId="0" applyFont="1" applyFill="1" applyBorder="1" applyAlignment="1">
      <alignment horizontal="center" vertical="center"/>
    </xf>
    <xf numFmtId="14" fontId="1322" fillId="6" borderId="1" xfId="0" applyNumberFormat="1" applyFont="1" applyFill="1" applyBorder="1" applyAlignment="1">
      <alignment horizontal="center" vertical="center"/>
    </xf>
    <xf numFmtId="0" fontId="1322" fillId="6" borderId="1" xfId="0" applyFont="1" applyFill="1" applyBorder="1" applyAlignment="1">
      <alignment horizontal="center" vertical="center"/>
    </xf>
    <xf numFmtId="0" fontId="1322" fillId="6" borderId="1" xfId="0" applyFont="1" applyFill="1" applyBorder="1" applyAlignment="1">
      <alignment horizontal="center" vertical="center" wrapText="1"/>
    </xf>
    <xf numFmtId="0" fontId="1305" fillId="6" borderId="1" xfId="0" applyFont="1" applyFill="1" applyBorder="1" applyAlignment="1">
      <alignment horizontal="center" vertical="center" wrapText="1"/>
    </xf>
    <xf numFmtId="49" fontId="1322" fillId="6" borderId="1" xfId="0" applyNumberFormat="1" applyFont="1" applyFill="1" applyBorder="1" applyAlignment="1">
      <alignment horizontal="center" vertical="center"/>
    </xf>
    <xf numFmtId="0" fontId="1321" fillId="6" borderId="1" xfId="0" applyFont="1" applyFill="1" applyBorder="1" applyAlignment="1">
      <alignment horizontal="center" vertical="center"/>
    </xf>
    <xf numFmtId="0" fontId="1329" fillId="6" borderId="1" xfId="0" applyFont="1" applyFill="1" applyBorder="1" applyAlignment="1">
      <alignment horizontal="center" vertical="center"/>
    </xf>
    <xf numFmtId="0" fontId="1313" fillId="6" borderId="4" xfId="0" applyFont="1" applyFill="1" applyBorder="1" applyAlignment="1">
      <alignment horizontal="center" vertical="center"/>
    </xf>
    <xf numFmtId="0" fontId="1327" fillId="6" borderId="4" xfId="0" applyFont="1" applyFill="1" applyBorder="1" applyAlignment="1">
      <alignment horizontal="center" vertical="center" wrapText="1"/>
    </xf>
    <xf numFmtId="14" fontId="1303" fillId="6" borderId="1" xfId="0" applyNumberFormat="1" applyFont="1" applyFill="1" applyBorder="1" applyAlignment="1">
      <alignment horizontal="center" vertical="center" wrapText="1"/>
    </xf>
    <xf numFmtId="0" fontId="1312" fillId="6" borderId="1" xfId="0" applyFont="1" applyFill="1" applyBorder="1" applyAlignment="1">
      <alignment horizontal="center" vertical="center" wrapText="1"/>
    </xf>
    <xf numFmtId="0" fontId="0" fillId="6" borderId="5" xfId="0" applyFill="1" applyBorder="1" applyAlignment="1">
      <alignment horizontal="center" vertical="center"/>
    </xf>
    <xf numFmtId="0" fontId="1283" fillId="8" borderId="1" xfId="0" applyFont="1" applyFill="1" applyBorder="1" applyAlignment="1">
      <alignment horizontal="center" vertical="center"/>
    </xf>
    <xf numFmtId="14" fontId="1323" fillId="6" borderId="1" xfId="0" applyNumberFormat="1" applyFont="1" applyFill="1" applyBorder="1" applyAlignment="1">
      <alignment horizontal="center" vertical="center"/>
    </xf>
    <xf numFmtId="0" fontId="0" fillId="6" borderId="8" xfId="0" applyFill="1" applyBorder="1" applyAlignment="1">
      <alignment horizontal="center" vertical="center"/>
    </xf>
    <xf numFmtId="49" fontId="1321" fillId="6" borderId="1" xfId="0" applyNumberFormat="1" applyFont="1" applyFill="1" applyBorder="1" applyAlignment="1">
      <alignment horizontal="center" vertical="center"/>
    </xf>
    <xf numFmtId="0" fontId="1320" fillId="6" borderId="1" xfId="0" applyFont="1" applyFill="1" applyBorder="1" applyAlignment="1">
      <alignment horizontal="center" vertical="center"/>
    </xf>
    <xf numFmtId="0" fontId="1320" fillId="6" borderId="1" xfId="0" applyFont="1" applyFill="1" applyBorder="1" applyAlignment="1">
      <alignment horizontal="center" vertical="center" wrapText="1"/>
    </xf>
    <xf numFmtId="14" fontId="1261" fillId="8" borderId="1" xfId="0" applyNumberFormat="1" applyFont="1" applyFill="1" applyBorder="1" applyAlignment="1">
      <alignment horizontal="center" vertical="center" wrapText="1"/>
    </xf>
    <xf numFmtId="0" fontId="1259" fillId="0" borderId="1" xfId="0" applyFont="1" applyBorder="1" applyAlignment="1">
      <alignment horizontal="center" vertical="center"/>
    </xf>
    <xf numFmtId="0" fontId="1304" fillId="6" borderId="4" xfId="0" applyFont="1" applyFill="1" applyBorder="1" applyAlignment="1">
      <alignment horizontal="center" vertical="center"/>
    </xf>
    <xf numFmtId="0" fontId="1283" fillId="6" borderId="1" xfId="0" applyFont="1" applyFill="1" applyBorder="1" applyAlignment="1">
      <alignment horizontal="center" vertical="center"/>
    </xf>
    <xf numFmtId="0" fontId="1304" fillId="6" borderId="4" xfId="0" applyFont="1" applyFill="1" applyBorder="1" applyAlignment="1">
      <alignment horizontal="center" vertical="center" wrapText="1"/>
    </xf>
    <xf numFmtId="0" fontId="1286" fillId="6" borderId="1" xfId="0" applyFont="1" applyFill="1" applyBorder="1" applyAlignment="1">
      <alignment horizontal="center" vertical="center" wrapText="1"/>
    </xf>
    <xf numFmtId="0" fontId="1313" fillId="6" borderId="4" xfId="0" applyFont="1" applyFill="1" applyBorder="1" applyAlignment="1">
      <alignment horizontal="center" vertical="center" wrapText="1"/>
    </xf>
    <xf numFmtId="0" fontId="1250" fillId="6" borderId="4" xfId="0" applyFont="1" applyFill="1" applyBorder="1" applyAlignment="1">
      <alignment horizontal="center" vertical="center"/>
    </xf>
    <xf numFmtId="14" fontId="0" fillId="0" borderId="1" xfId="0" applyNumberFormat="1" applyBorder="1" applyAlignment="1">
      <alignment horizontal="center" vertical="center" wrapText="1"/>
    </xf>
    <xf numFmtId="0" fontId="1241" fillId="6" borderId="1" xfId="0" applyFont="1" applyFill="1" applyBorder="1" applyAlignment="1">
      <alignment horizontal="center" vertical="center"/>
    </xf>
    <xf numFmtId="0" fontId="1288" fillId="8" borderId="1" xfId="0" applyFont="1" applyFill="1" applyBorder="1" applyAlignment="1">
      <alignment horizontal="center" vertical="center" wrapText="1"/>
    </xf>
    <xf numFmtId="49" fontId="1236" fillId="8" borderId="5" xfId="0" applyNumberFormat="1" applyFont="1" applyFill="1" applyBorder="1" applyAlignment="1">
      <alignment horizontal="center" vertical="center"/>
    </xf>
    <xf numFmtId="0" fontId="1241" fillId="8" borderId="1" xfId="0" applyFont="1" applyFill="1" applyBorder="1" applyAlignment="1">
      <alignment horizontal="center" vertical="center"/>
    </xf>
    <xf numFmtId="2" fontId="0" fillId="9" borderId="1" xfId="0" applyNumberFormat="1" applyFill="1" applyBorder="1" applyAlignment="1">
      <alignment horizontal="center" vertical="center"/>
    </xf>
    <xf numFmtId="0" fontId="1234" fillId="9" borderId="1" xfId="0" applyFont="1" applyFill="1" applyBorder="1" applyAlignment="1">
      <alignment horizontal="center" vertical="center" wrapText="1"/>
    </xf>
    <xf numFmtId="14" fontId="1329" fillId="6" borderId="1" xfId="0" applyNumberFormat="1" applyFont="1" applyFill="1" applyBorder="1" applyAlignment="1">
      <alignment horizontal="center" vertical="center"/>
    </xf>
    <xf numFmtId="14" fontId="1330" fillId="6" borderId="1" xfId="0" applyNumberFormat="1" applyFont="1" applyFill="1" applyBorder="1" applyAlignment="1">
      <alignment horizontal="center" vertical="center"/>
    </xf>
    <xf numFmtId="0" fontId="1330" fillId="6" borderId="1" xfId="0" applyFont="1" applyFill="1" applyBorder="1" applyAlignment="1">
      <alignment horizontal="center" vertical="center"/>
    </xf>
    <xf numFmtId="0" fontId="1329" fillId="6" borderId="1" xfId="0" applyFont="1" applyFill="1" applyBorder="1" applyAlignment="1">
      <alignment horizontal="center" vertical="center" wrapText="1"/>
    </xf>
    <xf numFmtId="0" fontId="1306" fillId="6" borderId="1" xfId="0" applyFont="1" applyFill="1" applyBorder="1" applyAlignment="1">
      <alignment horizontal="center" vertical="center" wrapText="1"/>
    </xf>
    <xf numFmtId="0" fontId="0" fillId="6" borderId="8" xfId="0" applyFill="1" applyBorder="1"/>
    <xf numFmtId="14" fontId="0" fillId="6" borderId="5" xfId="0" applyNumberFormat="1" applyFill="1" applyBorder="1" applyAlignment="1">
      <alignment horizontal="center" vertical="center"/>
    </xf>
    <xf numFmtId="14" fontId="0" fillId="6" borderId="5" xfId="0" applyNumberFormat="1" applyFill="1" applyBorder="1" applyAlignment="1">
      <alignment horizontal="center" vertical="center" wrapText="1"/>
    </xf>
    <xf numFmtId="0" fontId="1304" fillId="6" borderId="5" xfId="0" applyFont="1" applyFill="1" applyBorder="1" applyAlignment="1">
      <alignment horizontal="center" vertical="center" wrapText="1"/>
    </xf>
    <xf numFmtId="49" fontId="1236" fillId="6" borderId="5" xfId="0" applyNumberFormat="1" applyFont="1" applyFill="1" applyBorder="1" applyAlignment="1">
      <alignment horizontal="center" vertical="center"/>
    </xf>
    <xf numFmtId="0" fontId="1245" fillId="6" borderId="5" xfId="0" applyFont="1" applyFill="1" applyBorder="1" applyAlignment="1">
      <alignment horizontal="center" vertical="center"/>
    </xf>
    <xf numFmtId="0" fontId="1236" fillId="6" borderId="5" xfId="0" applyFont="1" applyFill="1" applyBorder="1" applyAlignment="1">
      <alignment horizontal="center" vertical="center" wrapText="1"/>
    </xf>
    <xf numFmtId="0" fontId="1288" fillId="6" borderId="5" xfId="0" applyFont="1" applyFill="1" applyBorder="1" applyAlignment="1">
      <alignment horizontal="center" vertical="top" wrapText="1"/>
    </xf>
    <xf numFmtId="0" fontId="1288" fillId="6" borderId="1" xfId="0" applyFont="1" applyFill="1" applyBorder="1" applyAlignment="1">
      <alignment horizontal="center" vertical="center" wrapText="1"/>
    </xf>
    <xf numFmtId="0" fontId="1346" fillId="6" borderId="5" xfId="1" applyFill="1" applyBorder="1" applyAlignment="1">
      <alignment horizontal="center" vertical="center" wrapText="1"/>
    </xf>
    <xf numFmtId="0" fontId="1327" fillId="6" borderId="5" xfId="0" applyFont="1" applyFill="1" applyBorder="1" applyAlignment="1">
      <alignment horizontal="center" vertical="center" wrapText="1"/>
    </xf>
    <xf numFmtId="0" fontId="1238" fillId="6" borderId="5" xfId="0" applyFont="1" applyFill="1" applyBorder="1" applyAlignment="1">
      <alignment horizontal="center" vertical="center" wrapText="1"/>
    </xf>
    <xf numFmtId="2" fontId="0" fillId="9" borderId="4" xfId="0" applyNumberFormat="1" applyFill="1" applyBorder="1" applyAlignment="1">
      <alignment horizontal="center" vertical="center"/>
    </xf>
    <xf numFmtId="0" fontId="1341" fillId="6" borderId="1" xfId="0" applyFont="1" applyFill="1" applyBorder="1" applyAlignment="1">
      <alignment horizontal="center" vertical="center" wrapText="1"/>
    </xf>
    <xf numFmtId="0" fontId="1337" fillId="6" borderId="1" xfId="0" applyFont="1" applyFill="1" applyBorder="1" applyAlignment="1">
      <alignment horizontal="center" vertical="center" wrapText="1"/>
    </xf>
    <xf numFmtId="0" fontId="1305" fillId="9" borderId="1" xfId="0" applyFont="1" applyFill="1" applyBorder="1" applyAlignment="1">
      <alignment horizontal="center" vertical="center" wrapText="1"/>
    </xf>
    <xf numFmtId="0" fontId="0" fillId="0" borderId="1" xfId="0" applyBorder="1" applyAlignment="1">
      <alignment horizontal="center"/>
    </xf>
    <xf numFmtId="0" fontId="1218" fillId="9" borderId="1" xfId="0" applyFont="1" applyFill="1" applyBorder="1" applyAlignment="1">
      <alignment horizontal="center" vertical="center"/>
    </xf>
    <xf numFmtId="0" fontId="1216" fillId="9" borderId="1" xfId="0" applyFont="1" applyFill="1" applyBorder="1" applyAlignment="1">
      <alignment horizontal="center" vertical="center"/>
    </xf>
    <xf numFmtId="0" fontId="1343" fillId="6" borderId="2" xfId="0" applyFont="1" applyFill="1" applyBorder="1" applyAlignment="1">
      <alignment horizontal="center" vertical="center" wrapText="1"/>
    </xf>
    <xf numFmtId="0" fontId="0" fillId="6" borderId="1" xfId="0" applyFill="1" applyBorder="1" applyAlignment="1">
      <alignment horizontal="center" wrapText="1"/>
    </xf>
    <xf numFmtId="0" fontId="1215" fillId="9" borderId="1" xfId="0" applyFont="1" applyFill="1" applyBorder="1" applyAlignment="1">
      <alignment horizontal="center" vertical="center"/>
    </xf>
    <xf numFmtId="0" fontId="1304" fillId="6" borderId="5" xfId="0" applyFont="1" applyFill="1" applyBorder="1" applyAlignment="1">
      <alignment horizontal="center" vertical="center"/>
    </xf>
    <xf numFmtId="49" fontId="1224" fillId="6" borderId="5" xfId="0" applyNumberFormat="1" applyFont="1" applyFill="1" applyBorder="1" applyAlignment="1">
      <alignment horizontal="center" vertical="center"/>
    </xf>
    <xf numFmtId="0" fontId="1224" fillId="6" borderId="5" xfId="0" applyFont="1" applyFill="1" applyBorder="1" applyAlignment="1">
      <alignment horizontal="center" vertical="top" wrapText="1"/>
    </xf>
    <xf numFmtId="0" fontId="1212" fillId="9" borderId="1" xfId="0" applyFont="1" applyFill="1" applyBorder="1" applyAlignment="1">
      <alignment horizontal="center" vertical="center" wrapText="1"/>
    </xf>
    <xf numFmtId="2"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2" fontId="0" fillId="9" borderId="5" xfId="0" applyNumberFormat="1" applyFill="1" applyBorder="1" applyAlignment="1">
      <alignment horizontal="center" vertical="center"/>
    </xf>
    <xf numFmtId="0" fontId="1329" fillId="9" borderId="1" xfId="0" applyFont="1" applyFill="1" applyBorder="1" applyAlignment="1">
      <alignment horizontal="center" vertical="center" wrapText="1"/>
    </xf>
    <xf numFmtId="2" fontId="0" fillId="11" borderId="1" xfId="0" applyNumberFormat="1" applyFill="1" applyBorder="1" applyAlignment="1">
      <alignment horizontal="center" vertical="center"/>
    </xf>
    <xf numFmtId="0" fontId="1210" fillId="9" borderId="1" xfId="0" applyFont="1" applyFill="1" applyBorder="1" applyAlignment="1">
      <alignment horizontal="center" wrapText="1"/>
    </xf>
    <xf numFmtId="0" fontId="1327" fillId="6" borderId="1" xfId="0" applyFont="1" applyFill="1" applyBorder="1" applyAlignment="1">
      <alignment horizontal="center" vertical="center" wrapText="1"/>
    </xf>
    <xf numFmtId="0" fontId="1329" fillId="6" borderId="4" xfId="0" applyFont="1" applyFill="1" applyBorder="1" applyAlignment="1">
      <alignment horizontal="center" vertical="center" wrapText="1"/>
    </xf>
    <xf numFmtId="0" fontId="1327" fillId="6" borderId="5" xfId="0" applyFont="1" applyFill="1" applyBorder="1" applyAlignment="1">
      <alignment horizontal="center" vertical="top" wrapText="1"/>
    </xf>
    <xf numFmtId="0" fontId="0" fillId="6" borderId="5" xfId="0" applyFill="1" applyBorder="1" applyAlignment="1">
      <alignment horizontal="center" vertical="center" wrapText="1"/>
    </xf>
    <xf numFmtId="0" fontId="1329" fillId="6" borderId="5" xfId="0" applyFont="1" applyFill="1" applyBorder="1" applyAlignment="1">
      <alignment horizontal="center" vertical="center"/>
    </xf>
    <xf numFmtId="0" fontId="1206" fillId="6" borderId="5" xfId="0" applyFont="1" applyFill="1" applyBorder="1" applyAlignment="1">
      <alignment horizontal="center" vertical="center"/>
    </xf>
    <xf numFmtId="14" fontId="1329" fillId="6" borderId="5" xfId="0" applyNumberFormat="1" applyFont="1" applyFill="1" applyBorder="1" applyAlignment="1">
      <alignment horizontal="center" vertical="center"/>
    </xf>
    <xf numFmtId="0" fontId="1329" fillId="6" borderId="5" xfId="0" applyFont="1" applyFill="1" applyBorder="1" applyAlignment="1">
      <alignment horizontal="center" vertical="center" wrapText="1"/>
    </xf>
    <xf numFmtId="2" fontId="0" fillId="6" borderId="5" xfId="0" applyNumberFormat="1" applyFill="1" applyBorder="1" applyAlignment="1">
      <alignment horizontal="center" vertical="center"/>
    </xf>
    <xf numFmtId="0" fontId="0" fillId="6" borderId="5" xfId="0" applyFill="1" applyBorder="1"/>
    <xf numFmtId="0" fontId="1306" fillId="6" borderId="1" xfId="0" applyFont="1" applyFill="1" applyBorder="1" applyAlignment="1">
      <alignment horizontal="center" vertical="center"/>
    </xf>
    <xf numFmtId="0" fontId="1202" fillId="0" borderId="1" xfId="0" applyFont="1" applyBorder="1" applyAlignment="1">
      <alignment horizontal="center" vertical="center" wrapText="1"/>
    </xf>
    <xf numFmtId="0" fontId="1260" fillId="9" borderId="1" xfId="0" applyFont="1" applyFill="1" applyBorder="1" applyAlignment="1">
      <alignment horizontal="center" vertical="center" wrapText="1"/>
    </xf>
    <xf numFmtId="0" fontId="1212" fillId="6" borderId="5" xfId="0" applyFont="1" applyFill="1" applyBorder="1" applyAlignment="1">
      <alignment horizontal="center" vertical="top" wrapText="1"/>
    </xf>
    <xf numFmtId="0" fontId="1216" fillId="6" borderId="1" xfId="0" applyFont="1" applyFill="1" applyBorder="1" applyAlignment="1">
      <alignment horizontal="center" vertical="center" wrapText="1"/>
    </xf>
    <xf numFmtId="0" fontId="1217" fillId="6" borderId="5" xfId="0" applyFont="1" applyFill="1" applyBorder="1" applyAlignment="1">
      <alignment horizontal="center" vertical="top" wrapText="1"/>
    </xf>
    <xf numFmtId="0" fontId="1217" fillId="6" borderId="5" xfId="0" applyFont="1" applyFill="1" applyBorder="1" applyAlignment="1">
      <alignment horizontal="center" vertical="center"/>
    </xf>
    <xf numFmtId="0" fontId="1335" fillId="6" borderId="1" xfId="0" applyFont="1" applyFill="1" applyBorder="1" applyAlignment="1">
      <alignment horizontal="center" vertical="center" wrapText="1"/>
    </xf>
    <xf numFmtId="0" fontId="1199" fillId="9" borderId="1" xfId="0" applyFont="1" applyFill="1" applyBorder="1" applyAlignment="1">
      <alignment horizontal="center" vertical="center"/>
    </xf>
    <xf numFmtId="0" fontId="1199" fillId="9" borderId="1" xfId="0" applyFont="1" applyFill="1" applyBorder="1" applyAlignment="1">
      <alignment horizontal="center" vertical="center" wrapText="1"/>
    </xf>
    <xf numFmtId="0" fontId="0" fillId="6" borderId="4" xfId="0" applyFill="1" applyBorder="1" applyAlignment="1">
      <alignment horizontal="center"/>
    </xf>
    <xf numFmtId="0" fontId="0" fillId="6" borderId="5" xfId="0" applyFill="1" applyBorder="1" applyAlignment="1">
      <alignment horizontal="center"/>
    </xf>
    <xf numFmtId="0" fontId="1198" fillId="0" borderId="1" xfId="0" applyFont="1" applyBorder="1"/>
    <xf numFmtId="0" fontId="1198" fillId="0" borderId="1" xfId="0" applyFont="1" applyBorder="1" applyAlignment="1">
      <alignment horizontal="center" vertical="center" wrapText="1"/>
    </xf>
    <xf numFmtId="0" fontId="0" fillId="6" borderId="1" xfId="0" applyFill="1" applyBorder="1" applyAlignment="1">
      <alignment horizontal="center"/>
    </xf>
    <xf numFmtId="0" fontId="0" fillId="4" borderId="1" xfId="0" applyFill="1" applyBorder="1" applyAlignment="1">
      <alignment horizontal="center" wrapText="1"/>
    </xf>
    <xf numFmtId="0" fontId="1198" fillId="9" borderId="1" xfId="0" applyFont="1" applyFill="1" applyBorder="1" applyAlignment="1">
      <alignment horizontal="center" vertical="center" wrapText="1"/>
    </xf>
    <xf numFmtId="0" fontId="1197" fillId="8" borderId="1" xfId="0" applyFont="1" applyFill="1" applyBorder="1" applyAlignment="1">
      <alignment horizontal="center" vertical="center"/>
    </xf>
    <xf numFmtId="0" fontId="1196" fillId="0" borderId="1" xfId="0" applyFont="1" applyBorder="1" applyAlignment="1">
      <alignment horizontal="center" vertical="center"/>
    </xf>
    <xf numFmtId="0" fontId="1196" fillId="9" borderId="1" xfId="0" applyFont="1" applyFill="1" applyBorder="1" applyAlignment="1">
      <alignment horizontal="center" vertical="center" wrapText="1"/>
    </xf>
    <xf numFmtId="0" fontId="1194" fillId="6" borderId="1" xfId="0" applyFont="1" applyFill="1" applyBorder="1" applyAlignment="1">
      <alignment horizontal="center" vertical="center" wrapText="1"/>
    </xf>
    <xf numFmtId="0" fontId="1193" fillId="9" borderId="1" xfId="0" applyFont="1" applyFill="1" applyBorder="1" applyAlignment="1">
      <alignment horizontal="center" vertical="center" wrapText="1"/>
    </xf>
    <xf numFmtId="0" fontId="1192" fillId="8" borderId="1" xfId="0" applyFont="1" applyFill="1" applyBorder="1" applyAlignment="1">
      <alignment horizontal="center" vertical="center" wrapText="1"/>
    </xf>
    <xf numFmtId="0" fontId="1192" fillId="6" borderId="1" xfId="0" applyFont="1" applyFill="1" applyBorder="1" applyAlignment="1">
      <alignment horizontal="center" wrapText="1"/>
    </xf>
    <xf numFmtId="0" fontId="1192" fillId="6" borderId="4" xfId="0" applyFont="1" applyFill="1" applyBorder="1" applyAlignment="1">
      <alignment horizontal="center" vertical="center"/>
    </xf>
    <xf numFmtId="0" fontId="1192" fillId="6" borderId="4" xfId="0" applyFont="1" applyFill="1" applyBorder="1" applyAlignment="1">
      <alignment horizontal="center" vertical="center" wrapText="1"/>
    </xf>
    <xf numFmtId="0" fontId="1192" fillId="6" borderId="1" xfId="0" applyFont="1" applyFill="1" applyBorder="1" applyAlignment="1">
      <alignment horizontal="center" vertical="center"/>
    </xf>
    <xf numFmtId="0" fontId="1192" fillId="6" borderId="1" xfId="0" applyFont="1" applyFill="1" applyBorder="1" applyAlignment="1">
      <alignment horizontal="center" vertical="center" wrapText="1"/>
    </xf>
    <xf numFmtId="0" fontId="1192" fillId="6" borderId="5" xfId="0" applyFont="1" applyFill="1" applyBorder="1" applyAlignment="1">
      <alignment horizontal="center" vertical="center" wrapText="1"/>
    </xf>
    <xf numFmtId="0" fontId="1192" fillId="3" borderId="1" xfId="0" applyFont="1" applyFill="1" applyBorder="1" applyAlignment="1">
      <alignment horizontal="center" vertical="center" wrapText="1"/>
    </xf>
    <xf numFmtId="0" fontId="1192" fillId="4" borderId="1" xfId="0" applyFont="1" applyFill="1" applyBorder="1" applyAlignment="1">
      <alignment horizontal="center" vertical="center" wrapText="1"/>
    </xf>
    <xf numFmtId="0" fontId="1186" fillId="8" borderId="1" xfId="0" applyFont="1" applyFill="1" applyBorder="1" applyAlignment="1">
      <alignment horizontal="center" vertical="center" wrapText="1"/>
    </xf>
    <xf numFmtId="0" fontId="1186" fillId="9" borderId="1" xfId="0" applyFont="1" applyFill="1" applyBorder="1" applyAlignment="1">
      <alignment horizontal="center" vertical="center" wrapText="1"/>
    </xf>
    <xf numFmtId="49" fontId="1202" fillId="6" borderId="5" xfId="0" applyNumberFormat="1" applyFont="1" applyFill="1" applyBorder="1" applyAlignment="1">
      <alignment horizontal="center" vertical="center"/>
    </xf>
    <xf numFmtId="0" fontId="1199" fillId="6" borderId="5" xfId="0" applyFont="1" applyFill="1" applyBorder="1" applyAlignment="1">
      <alignment horizontal="center" vertical="center" wrapText="1"/>
    </xf>
    <xf numFmtId="0" fontId="1192" fillId="6" borderId="5" xfId="0" applyFont="1" applyFill="1" applyBorder="1" applyAlignment="1">
      <alignment horizontal="center" vertical="top" wrapText="1"/>
    </xf>
    <xf numFmtId="0" fontId="1197" fillId="6" borderId="1" xfId="0" applyFont="1" applyFill="1" applyBorder="1" applyAlignment="1">
      <alignment horizontal="center" vertical="center"/>
    </xf>
    <xf numFmtId="0" fontId="1283" fillId="6" borderId="1" xfId="0" applyFont="1" applyFill="1" applyBorder="1" applyAlignment="1">
      <alignment horizontal="center" vertical="center" wrapText="1"/>
    </xf>
    <xf numFmtId="0" fontId="1171" fillId="6" borderId="1" xfId="0" applyFont="1" applyFill="1" applyBorder="1"/>
    <xf numFmtId="0" fontId="1282" fillId="6" borderId="1" xfId="0" applyFont="1" applyFill="1" applyBorder="1" applyAlignment="1">
      <alignment horizontal="center" vertical="center" wrapText="1"/>
    </xf>
    <xf numFmtId="0" fontId="1186" fillId="6" borderId="1" xfId="0" applyFont="1" applyFill="1" applyBorder="1" applyAlignment="1">
      <alignment horizontal="center" vertical="center" wrapText="1"/>
    </xf>
    <xf numFmtId="0" fontId="1179" fillId="6" borderId="5" xfId="0" applyFont="1" applyFill="1" applyBorder="1" applyAlignment="1">
      <alignment horizontal="center" vertical="center" wrapText="1"/>
    </xf>
    <xf numFmtId="0" fontId="1186" fillId="6" borderId="5" xfId="0" applyFont="1" applyFill="1" applyBorder="1" applyAlignment="1">
      <alignment horizontal="center" vertical="top" wrapText="1"/>
    </xf>
    <xf numFmtId="0" fontId="1217" fillId="6" borderId="5" xfId="0" applyFont="1" applyFill="1" applyBorder="1" applyAlignment="1">
      <alignment horizontal="center" vertical="center" wrapText="1"/>
    </xf>
    <xf numFmtId="0" fontId="1262" fillId="6" borderId="1" xfId="0" applyFont="1" applyFill="1" applyBorder="1" applyAlignment="1">
      <alignment horizontal="center" vertical="center" wrapText="1"/>
    </xf>
    <xf numFmtId="0" fontId="1261" fillId="6" borderId="1" xfId="0" applyFont="1" applyFill="1" applyBorder="1" applyAlignment="1">
      <alignment horizontal="center" vertical="top" wrapText="1"/>
    </xf>
    <xf numFmtId="0" fontId="1286" fillId="6" borderId="1" xfId="0" applyFont="1" applyFill="1" applyBorder="1" applyAlignment="1">
      <alignment horizontal="center" vertical="top" wrapText="1"/>
    </xf>
    <xf numFmtId="0" fontId="1258" fillId="6" borderId="1" xfId="0" applyFont="1" applyFill="1" applyBorder="1" applyAlignment="1">
      <alignment horizontal="center" vertical="center" wrapText="1"/>
    </xf>
    <xf numFmtId="0" fontId="1264" fillId="6" borderId="1" xfId="0" applyFont="1" applyFill="1" applyBorder="1" applyAlignment="1">
      <alignment horizontal="center" vertical="center"/>
    </xf>
    <xf numFmtId="0" fontId="1278" fillId="6" borderId="1" xfId="0" applyFont="1" applyFill="1" applyBorder="1" applyAlignment="1">
      <alignment horizontal="center" vertical="center" wrapText="1"/>
    </xf>
    <xf numFmtId="0" fontId="1278" fillId="6" borderId="1" xfId="0" applyFont="1" applyFill="1" applyBorder="1" applyAlignment="1">
      <alignment horizontal="center" vertical="top" wrapText="1"/>
    </xf>
    <xf numFmtId="0" fontId="1273" fillId="6" borderId="1" xfId="0" applyFont="1" applyFill="1" applyBorder="1" applyAlignment="1">
      <alignment horizontal="center" vertical="center" wrapText="1"/>
    </xf>
    <xf numFmtId="0" fontId="1272" fillId="6" borderId="1" xfId="0" applyFont="1" applyFill="1" applyBorder="1" applyAlignment="1">
      <alignment horizontal="center" vertical="center" wrapText="1"/>
    </xf>
    <xf numFmtId="0" fontId="1194" fillId="6" borderId="4" xfId="0" applyFont="1" applyFill="1" applyBorder="1" applyAlignment="1">
      <alignment horizontal="center" vertical="center" wrapText="1"/>
    </xf>
    <xf numFmtId="14" fontId="1207" fillId="6" borderId="5" xfId="0" applyNumberFormat="1" applyFont="1" applyFill="1" applyBorder="1" applyAlignment="1">
      <alignment horizontal="center" vertical="center" wrapText="1"/>
    </xf>
    <xf numFmtId="0" fontId="1202" fillId="6" borderId="1" xfId="0" applyFont="1" applyFill="1" applyBorder="1" applyAlignment="1">
      <alignment horizontal="center" vertical="center"/>
    </xf>
    <xf numFmtId="0" fontId="1167" fillId="6" borderId="1" xfId="0" applyFont="1" applyFill="1" applyBorder="1" applyAlignment="1">
      <alignment horizontal="center" vertical="center" wrapText="1"/>
    </xf>
    <xf numFmtId="0" fontId="1171" fillId="8" borderId="5" xfId="0" applyFont="1" applyFill="1" applyBorder="1" applyAlignment="1">
      <alignment horizontal="center" vertical="top" wrapText="1"/>
    </xf>
    <xf numFmtId="0" fontId="1164" fillId="9" borderId="4" xfId="0" applyFont="1" applyFill="1" applyBorder="1" applyAlignment="1">
      <alignment horizontal="center" vertical="center" wrapText="1"/>
    </xf>
    <xf numFmtId="0" fontId="1163" fillId="9" borderId="1" xfId="0" applyFont="1" applyFill="1" applyBorder="1" applyAlignment="1">
      <alignment horizontal="center" vertical="center" wrapText="1"/>
    </xf>
    <xf numFmtId="0" fontId="1245" fillId="6" borderId="4" xfId="0" applyFont="1" applyFill="1" applyBorder="1" applyAlignment="1">
      <alignment horizontal="center" vertical="center"/>
    </xf>
    <xf numFmtId="0" fontId="1219" fillId="6" borderId="1" xfId="0" applyFont="1" applyFill="1" applyBorder="1" applyAlignment="1">
      <alignment horizontal="center" vertical="center" wrapText="1"/>
    </xf>
    <xf numFmtId="0" fontId="1233" fillId="6" borderId="1" xfId="0" applyFont="1" applyFill="1" applyBorder="1" applyAlignment="1">
      <alignment horizontal="center" vertical="center"/>
    </xf>
    <xf numFmtId="0" fontId="1161" fillId="0" borderId="1" xfId="0" applyFont="1" applyBorder="1" applyAlignment="1">
      <alignment horizontal="center" vertical="center"/>
    </xf>
    <xf numFmtId="0" fontId="1160" fillId="0" borderId="1" xfId="0" applyFont="1" applyBorder="1" applyAlignment="1">
      <alignment horizontal="center" vertical="center" wrapText="1"/>
    </xf>
    <xf numFmtId="0" fontId="1159" fillId="9" borderId="1" xfId="0" applyFont="1" applyFill="1" applyBorder="1" applyAlignment="1">
      <alignment horizontal="center" vertical="center"/>
    </xf>
    <xf numFmtId="0" fontId="1155" fillId="9" borderId="1" xfId="0" applyFont="1" applyFill="1" applyBorder="1" applyAlignment="1">
      <alignment horizontal="center" vertical="center"/>
    </xf>
    <xf numFmtId="0" fontId="1174" fillId="9" borderId="1" xfId="0" applyFont="1" applyFill="1" applyBorder="1" applyAlignment="1">
      <alignment horizontal="center" vertical="center"/>
    </xf>
    <xf numFmtId="0" fontId="1158" fillId="9" borderId="1" xfId="0" applyFont="1" applyFill="1" applyBorder="1" applyAlignment="1">
      <alignment horizontal="center" vertical="center"/>
    </xf>
    <xf numFmtId="0" fontId="1161" fillId="8" borderId="1" xfId="0" applyFont="1" applyFill="1" applyBorder="1" applyAlignment="1">
      <alignment horizontal="center" vertical="center"/>
    </xf>
    <xf numFmtId="0" fontId="1152" fillId="9" borderId="1" xfId="0" applyFont="1" applyFill="1" applyBorder="1" applyAlignment="1">
      <alignment horizontal="center" vertical="center"/>
    </xf>
    <xf numFmtId="0" fontId="1194" fillId="6" borderId="5" xfId="0" applyFont="1" applyFill="1" applyBorder="1" applyAlignment="1">
      <alignment horizontal="center" vertical="top" wrapText="1"/>
    </xf>
    <xf numFmtId="0" fontId="1149" fillId="0" borderId="5" xfId="0" applyFont="1" applyBorder="1" applyAlignment="1">
      <alignment horizontal="center" vertical="top" wrapText="1"/>
    </xf>
    <xf numFmtId="0" fontId="1149" fillId="0" borderId="5" xfId="0" applyFont="1" applyBorder="1" applyAlignment="1">
      <alignment horizontal="center" vertical="center" wrapText="1"/>
    </xf>
    <xf numFmtId="0" fontId="1346" fillId="10" borderId="5" xfId="1" applyFill="1" applyBorder="1" applyAlignment="1">
      <alignment horizontal="center" vertical="center" wrapText="1"/>
    </xf>
    <xf numFmtId="0" fontId="1145" fillId="9" borderId="1" xfId="0" applyFont="1" applyFill="1" applyBorder="1" applyAlignment="1">
      <alignment horizontal="center" vertical="center"/>
    </xf>
    <xf numFmtId="0" fontId="1305" fillId="9" borderId="0" xfId="0" applyFont="1" applyFill="1" applyAlignment="1">
      <alignment horizontal="center" vertical="center" wrapText="1"/>
    </xf>
    <xf numFmtId="0" fontId="1141" fillId="9" borderId="4" xfId="0" applyFont="1" applyFill="1" applyBorder="1" applyAlignment="1">
      <alignment horizontal="center" vertical="center" wrapText="1"/>
    </xf>
    <xf numFmtId="0" fontId="1141" fillId="9" borderId="1" xfId="0" applyFont="1" applyFill="1" applyBorder="1" applyAlignment="1">
      <alignment horizontal="center" vertical="center" wrapText="1"/>
    </xf>
    <xf numFmtId="0" fontId="0" fillId="0" borderId="4" xfId="0" applyBorder="1" applyAlignment="1">
      <alignment horizontal="center" vertical="center"/>
    </xf>
    <xf numFmtId="0" fontId="0" fillId="0" borderId="3" xfId="0" applyBorder="1" applyAlignment="1">
      <alignment horizontal="center" vertical="center"/>
    </xf>
    <xf numFmtId="0" fontId="1137" fillId="0" borderId="0" xfId="2"/>
    <xf numFmtId="0" fontId="1137" fillId="0" borderId="1" xfId="2" applyBorder="1"/>
    <xf numFmtId="0" fontId="1137" fillId="0" borderId="1" xfId="2" applyBorder="1" applyAlignment="1">
      <alignment horizontal="center" vertical="center"/>
    </xf>
    <xf numFmtId="0" fontId="1137" fillId="0" borderId="1" xfId="2" applyBorder="1" applyAlignment="1">
      <alignment horizontal="center" vertical="center" wrapText="1"/>
    </xf>
    <xf numFmtId="2" fontId="1137" fillId="0" borderId="1" xfId="2" applyNumberFormat="1" applyBorder="1" applyAlignment="1">
      <alignment horizontal="center" vertical="center"/>
    </xf>
    <xf numFmtId="2" fontId="1137" fillId="8" borderId="1" xfId="2" applyNumberFormat="1" applyFill="1" applyBorder="1" applyAlignment="1">
      <alignment horizontal="center"/>
    </xf>
    <xf numFmtId="0" fontId="1137" fillId="8" borderId="1" xfId="2" applyFill="1" applyBorder="1" applyAlignment="1">
      <alignment horizontal="center" vertical="center"/>
    </xf>
    <xf numFmtId="0" fontId="1137" fillId="8" borderId="1" xfId="2" applyFill="1" applyBorder="1" applyAlignment="1">
      <alignment horizontal="center" vertical="center" wrapText="1"/>
    </xf>
    <xf numFmtId="2" fontId="1137" fillId="9" borderId="1" xfId="2" applyNumberFormat="1" applyFill="1" applyBorder="1" applyAlignment="1">
      <alignment horizontal="center" vertical="center"/>
    </xf>
    <xf numFmtId="2" fontId="1137" fillId="8" borderId="1" xfId="2" applyNumberFormat="1" applyFill="1" applyBorder="1" applyAlignment="1">
      <alignment horizontal="center" vertical="center"/>
    </xf>
    <xf numFmtId="0" fontId="1137" fillId="8" borderId="5" xfId="2" applyFill="1" applyBorder="1" applyAlignment="1">
      <alignment horizontal="center" vertical="top" wrapText="1"/>
    </xf>
    <xf numFmtId="0" fontId="1137" fillId="9" borderId="1" xfId="2" applyFill="1" applyBorder="1" applyAlignment="1">
      <alignment horizontal="center" vertical="center"/>
    </xf>
    <xf numFmtId="2" fontId="1137" fillId="8" borderId="4" xfId="2" applyNumberFormat="1" applyFill="1" applyBorder="1" applyAlignment="1">
      <alignment horizontal="center" vertical="center"/>
    </xf>
    <xf numFmtId="0" fontId="1137" fillId="2" borderId="3" xfId="2" applyFill="1" applyBorder="1" applyAlignment="1">
      <alignment horizontal="center" vertical="center" wrapText="1"/>
    </xf>
    <xf numFmtId="0" fontId="1137" fillId="0" borderId="2" xfId="2" applyBorder="1" applyAlignment="1">
      <alignment horizontal="center" vertical="center" wrapText="1"/>
    </xf>
    <xf numFmtId="2" fontId="1137" fillId="0" borderId="1" xfId="2" applyNumberFormat="1" applyBorder="1" applyAlignment="1">
      <alignment horizontal="center" vertical="center" wrapText="1"/>
    </xf>
    <xf numFmtId="164" fontId="0" fillId="0" borderId="1" xfId="0" applyNumberFormat="1" applyBorder="1" applyAlignment="1">
      <alignment horizontal="center" vertical="center" wrapText="1"/>
    </xf>
    <xf numFmtId="0" fontId="1136" fillId="0" borderId="1" xfId="0" applyFont="1" applyBorder="1" applyAlignment="1">
      <alignment horizontal="center" vertical="center" wrapText="1"/>
    </xf>
    <xf numFmtId="164" fontId="0" fillId="0" borderId="0" xfId="0" applyNumberFormat="1" applyAlignment="1">
      <alignment horizontal="center" vertical="center"/>
    </xf>
    <xf numFmtId="164" fontId="0" fillId="3" borderId="1" xfId="0" applyNumberFormat="1" applyFill="1" applyBorder="1" applyAlignment="1">
      <alignment horizontal="center" vertical="center" wrapText="1"/>
    </xf>
    <xf numFmtId="164" fontId="0" fillId="3" borderId="0" xfId="0" applyNumberFormat="1" applyFill="1" applyAlignment="1">
      <alignment horizontal="center" vertical="center"/>
    </xf>
    <xf numFmtId="164" fontId="0" fillId="4" borderId="1" xfId="0" applyNumberFormat="1" applyFill="1" applyBorder="1" applyAlignment="1">
      <alignment horizontal="center" vertical="center" wrapText="1"/>
    </xf>
    <xf numFmtId="164" fontId="0" fillId="4" borderId="0" xfId="0" applyNumberFormat="1" applyFill="1" applyAlignment="1">
      <alignment horizontal="center" vertical="center"/>
    </xf>
    <xf numFmtId="164" fontId="0" fillId="6" borderId="1" xfId="0" applyNumberFormat="1" applyFill="1" applyBorder="1" applyAlignment="1">
      <alignment horizontal="center" vertical="center" wrapText="1"/>
    </xf>
    <xf numFmtId="0" fontId="1136" fillId="0" borderId="1" xfId="0" applyFont="1" applyBorder="1" applyAlignment="1">
      <alignment horizontal="center" vertical="center"/>
    </xf>
    <xf numFmtId="0" fontId="1136" fillId="0" borderId="4" xfId="0" applyFont="1" applyBorder="1" applyAlignment="1">
      <alignment horizontal="center" vertical="center"/>
    </xf>
    <xf numFmtId="164" fontId="0" fillId="0" borderId="2" xfId="0" applyNumberFormat="1" applyBorder="1" applyAlignment="1">
      <alignment horizontal="center" vertical="center" wrapText="1"/>
    </xf>
    <xf numFmtId="0" fontId="0" fillId="0" borderId="8" xfId="0" applyBorder="1" applyAlignment="1">
      <alignment horizontal="center" vertical="center"/>
    </xf>
    <xf numFmtId="0" fontId="0" fillId="5" borderId="8" xfId="0" applyFill="1" applyBorder="1" applyAlignment="1">
      <alignment horizontal="center" vertical="center"/>
    </xf>
    <xf numFmtId="0" fontId="0" fillId="5" borderId="1" xfId="0" applyFill="1" applyBorder="1" applyAlignment="1">
      <alignment horizontal="center" vertical="center"/>
    </xf>
    <xf numFmtId="164" fontId="0" fillId="6" borderId="2" xfId="0" applyNumberFormat="1" applyFill="1" applyBorder="1" applyAlignment="1">
      <alignment horizontal="center" vertical="center" wrapText="1"/>
    </xf>
    <xf numFmtId="164" fontId="0" fillId="6" borderId="1" xfId="0" applyNumberFormat="1" applyFill="1" applyBorder="1" applyAlignment="1">
      <alignment horizontal="center" vertical="center"/>
    </xf>
    <xf numFmtId="164" fontId="0" fillId="6" borderId="1" xfId="0" applyNumberFormat="1" applyFill="1" applyBorder="1" applyAlignment="1">
      <alignment vertical="center"/>
    </xf>
    <xf numFmtId="0" fontId="0" fillId="0" borderId="13"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164" fontId="0" fillId="6" borderId="14" xfId="0" applyNumberFormat="1" applyFill="1" applyBorder="1" applyAlignment="1">
      <alignment horizontal="center" vertical="center"/>
    </xf>
    <xf numFmtId="0" fontId="0" fillId="0" borderId="15" xfId="0" applyBorder="1" applyAlignment="1">
      <alignment horizontal="center" vertical="center"/>
    </xf>
    <xf numFmtId="164" fontId="0" fillId="6" borderId="4" xfId="0" applyNumberFormat="1" applyFill="1" applyBorder="1" applyAlignment="1">
      <alignment horizontal="center" vertical="center" wrapText="1"/>
    </xf>
    <xf numFmtId="164" fontId="0" fillId="0" borderId="1" xfId="0" applyNumberFormat="1" applyBorder="1"/>
    <xf numFmtId="164" fontId="0" fillId="6" borderId="1" xfId="0" applyNumberFormat="1" applyFill="1" applyBorder="1"/>
    <xf numFmtId="0" fontId="1136" fillId="0" borderId="5" xfId="0" applyFont="1" applyBorder="1" applyAlignment="1">
      <alignment horizontal="center" vertical="center"/>
    </xf>
    <xf numFmtId="164" fontId="0" fillId="6" borderId="5" xfId="0" applyNumberFormat="1" applyFill="1" applyBorder="1" applyAlignment="1">
      <alignment horizontal="center" vertical="center"/>
    </xf>
    <xf numFmtId="164" fontId="0" fillId="6" borderId="5" xfId="0" applyNumberFormat="1" applyFill="1" applyBorder="1" applyAlignment="1">
      <alignment horizontal="center" vertical="center" wrapText="1"/>
    </xf>
    <xf numFmtId="164" fontId="0" fillId="6" borderId="4" xfId="0" applyNumberFormat="1" applyFill="1" applyBorder="1" applyAlignment="1">
      <alignment horizontal="center" vertical="center"/>
    </xf>
    <xf numFmtId="0" fontId="1136" fillId="0" borderId="1" xfId="0" applyFont="1" applyBorder="1"/>
    <xf numFmtId="164" fontId="0" fillId="0" borderId="0" xfId="0" applyNumberFormat="1"/>
    <xf numFmtId="0" fontId="1137" fillId="9" borderId="1" xfId="2" applyFill="1" applyBorder="1" applyAlignment="1">
      <alignment horizontal="center" vertical="center" wrapText="1"/>
    </xf>
    <xf numFmtId="0" fontId="1160" fillId="6" borderId="1" xfId="0" applyFont="1" applyFill="1" applyBorder="1" applyAlignment="1">
      <alignment horizontal="center" vertical="center" wrapText="1"/>
    </xf>
    <xf numFmtId="0" fontId="1149" fillId="6" borderId="5" xfId="0" applyFont="1" applyFill="1" applyBorder="1" applyAlignment="1">
      <alignment horizontal="center" vertical="top" wrapText="1"/>
    </xf>
    <xf numFmtId="0" fontId="1161" fillId="6" borderId="1" xfId="0" applyFont="1" applyFill="1" applyBorder="1" applyAlignment="1">
      <alignment horizontal="center" vertical="center"/>
    </xf>
    <xf numFmtId="0" fontId="1149" fillId="6" borderId="5" xfId="0" applyFont="1" applyFill="1" applyBorder="1" applyAlignment="1">
      <alignment horizontal="center" vertical="center" wrapText="1"/>
    </xf>
    <xf numFmtId="0" fontId="1133" fillId="9" borderId="1" xfId="2" applyFont="1" applyFill="1" applyBorder="1" applyAlignment="1">
      <alignment horizontal="center" vertical="center"/>
    </xf>
    <xf numFmtId="0" fontId="1133" fillId="0" borderId="1" xfId="0" applyFont="1" applyBorder="1" applyAlignment="1">
      <alignment horizontal="center" vertical="center" wrapText="1"/>
    </xf>
    <xf numFmtId="0" fontId="1132" fillId="9" borderId="1" xfId="2" applyFont="1" applyFill="1" applyBorder="1" applyAlignment="1">
      <alignment horizontal="center" vertical="center"/>
    </xf>
    <xf numFmtId="0" fontId="1171" fillId="6" borderId="5" xfId="0" applyFont="1" applyFill="1" applyBorder="1" applyAlignment="1">
      <alignment horizontal="center" vertical="top" wrapText="1"/>
    </xf>
    <xf numFmtId="0" fontId="1133" fillId="8" borderId="1" xfId="0" applyFont="1" applyFill="1" applyBorder="1" applyAlignment="1">
      <alignment horizontal="center" vertical="center" wrapText="1"/>
    </xf>
    <xf numFmtId="0" fontId="1130" fillId="9" borderId="1" xfId="2" applyFont="1" applyFill="1" applyBorder="1" applyAlignment="1">
      <alignment horizontal="center" vertical="center"/>
    </xf>
    <xf numFmtId="0" fontId="1173" fillId="6" borderId="1" xfId="0" applyFont="1" applyFill="1" applyBorder="1" applyAlignment="1">
      <alignment horizontal="center" vertical="center" wrapText="1"/>
    </xf>
    <xf numFmtId="0" fontId="1216" fillId="9" borderId="1" xfId="0" applyFont="1" applyFill="1" applyBorder="1" applyAlignment="1">
      <alignment horizontal="center" vertical="center" wrapText="1"/>
    </xf>
    <xf numFmtId="0" fontId="1137" fillId="8" borderId="1" xfId="2" applyFill="1" applyBorder="1"/>
    <xf numFmtId="0" fontId="1312" fillId="9" borderId="1" xfId="0" applyFont="1" applyFill="1" applyBorder="1" applyAlignment="1">
      <alignment horizontal="center" vertical="center" wrapText="1"/>
    </xf>
    <xf numFmtId="0" fontId="1125" fillId="9" borderId="1" xfId="0" applyFont="1" applyFill="1" applyBorder="1" applyAlignment="1">
      <alignment horizontal="center" vertical="center"/>
    </xf>
    <xf numFmtId="0" fontId="1137" fillId="10" borderId="1" xfId="2" applyFill="1" applyBorder="1" applyAlignment="1">
      <alignment horizontal="center" vertical="center"/>
    </xf>
    <xf numFmtId="2" fontId="1137" fillId="10" borderId="1" xfId="2" applyNumberFormat="1" applyFill="1" applyBorder="1" applyAlignment="1">
      <alignment horizontal="center" vertical="center"/>
    </xf>
    <xf numFmtId="0" fontId="1122" fillId="0" borderId="5" xfId="0" applyFont="1" applyBorder="1" applyAlignment="1">
      <alignment horizontal="center" vertical="center" wrapText="1"/>
    </xf>
    <xf numFmtId="0" fontId="1129" fillId="8" borderId="1" xfId="2" applyFont="1" applyFill="1" applyBorder="1" applyAlignment="1">
      <alignment horizontal="center" vertical="center" wrapText="1"/>
    </xf>
    <xf numFmtId="0" fontId="1119" fillId="9" borderId="1" xfId="0" applyFont="1" applyFill="1" applyBorder="1" applyAlignment="1">
      <alignment horizontal="center" vertical="center"/>
    </xf>
    <xf numFmtId="0" fontId="1119" fillId="9" borderId="1" xfId="2" applyFont="1" applyFill="1" applyBorder="1" applyAlignment="1">
      <alignment horizontal="center" vertical="center"/>
    </xf>
    <xf numFmtId="0" fontId="1118" fillId="6" borderId="4" xfId="0" applyFont="1" applyFill="1" applyBorder="1" applyAlignment="1">
      <alignment horizontal="center" vertical="center" wrapText="1"/>
    </xf>
    <xf numFmtId="0" fontId="1117" fillId="9" borderId="1" xfId="2" applyFont="1" applyFill="1" applyBorder="1" applyAlignment="1">
      <alignment horizontal="center" vertical="center"/>
    </xf>
    <xf numFmtId="0" fontId="1116" fillId="0" borderId="1" xfId="2" applyFont="1" applyBorder="1" applyAlignment="1">
      <alignment horizontal="center" vertical="center"/>
    </xf>
    <xf numFmtId="0" fontId="1137" fillId="10" borderId="1" xfId="2" applyFill="1" applyBorder="1"/>
    <xf numFmtId="0" fontId="1115" fillId="0" borderId="1" xfId="2" applyFont="1" applyBorder="1" applyAlignment="1">
      <alignment horizontal="center" vertical="center"/>
    </xf>
    <xf numFmtId="0" fontId="1120" fillId="8" borderId="1" xfId="2" applyFont="1" applyFill="1" applyBorder="1" applyAlignment="1">
      <alignment horizontal="center" vertical="center" wrapText="1"/>
    </xf>
    <xf numFmtId="0" fontId="1120" fillId="8" borderId="5" xfId="2" applyFont="1" applyFill="1" applyBorder="1" applyAlignment="1">
      <alignment horizontal="center" vertical="center" wrapText="1"/>
    </xf>
    <xf numFmtId="0" fontId="1120" fillId="8" borderId="5" xfId="2" applyFont="1" applyFill="1" applyBorder="1" applyAlignment="1">
      <alignment horizontal="center" vertical="top" wrapText="1"/>
    </xf>
    <xf numFmtId="0" fontId="1217" fillId="0" borderId="5" xfId="0" applyFont="1" applyBorder="1" applyAlignment="1">
      <alignment horizontal="center" vertical="center"/>
    </xf>
    <xf numFmtId="0" fontId="1109" fillId="9" borderId="1" xfId="2" applyFont="1" applyFill="1" applyBorder="1" applyAlignment="1">
      <alignment horizontal="center" vertical="center"/>
    </xf>
    <xf numFmtId="0" fontId="1108" fillId="0" borderId="1" xfId="2" applyFont="1" applyBorder="1" applyAlignment="1">
      <alignment horizontal="center" vertical="center"/>
    </xf>
    <xf numFmtId="0" fontId="1107" fillId="9" borderId="1" xfId="2" applyFont="1" applyFill="1" applyBorder="1" applyAlignment="1">
      <alignment horizontal="center" vertical="center"/>
    </xf>
    <xf numFmtId="0" fontId="1105" fillId="9" borderId="1" xfId="0" applyFont="1" applyFill="1" applyBorder="1" applyAlignment="1">
      <alignment horizontal="center" vertical="center"/>
    </xf>
    <xf numFmtId="0" fontId="1104" fillId="0" borderId="1" xfId="2" applyFont="1" applyBorder="1" applyAlignment="1">
      <alignment horizontal="center" vertical="center"/>
    </xf>
    <xf numFmtId="0" fontId="1104" fillId="9" borderId="1" xfId="0" applyFont="1" applyFill="1" applyBorder="1" applyAlignment="1">
      <alignment horizontal="center" vertical="center"/>
    </xf>
    <xf numFmtId="0" fontId="1102" fillId="9" borderId="1" xfId="0" applyFont="1" applyFill="1" applyBorder="1" applyAlignment="1">
      <alignment horizontal="center" vertical="center"/>
    </xf>
    <xf numFmtId="0" fontId="0" fillId="0" borderId="4" xfId="0" applyBorder="1" applyAlignment="1">
      <alignment horizontal="center"/>
    </xf>
    <xf numFmtId="0" fontId="1100" fillId="9" borderId="1" xfId="2" applyFont="1" applyFill="1" applyBorder="1" applyAlignment="1">
      <alignment horizontal="center" vertical="center"/>
    </xf>
    <xf numFmtId="0" fontId="0" fillId="0" borderId="3" xfId="0" applyBorder="1" applyAlignment="1">
      <alignment horizontal="center"/>
    </xf>
    <xf numFmtId="0" fontId="1098" fillId="9" borderId="1" xfId="2" applyFont="1" applyFill="1" applyBorder="1" applyAlignment="1">
      <alignment horizontal="center" vertical="center"/>
    </xf>
    <xf numFmtId="0" fontId="1346" fillId="8" borderId="5" xfId="1" applyFill="1" applyBorder="1" applyAlignment="1">
      <alignment horizontal="center" vertical="center" wrapText="1"/>
    </xf>
    <xf numFmtId="0" fontId="1137" fillId="8" borderId="5" xfId="2" applyFill="1" applyBorder="1" applyAlignment="1">
      <alignment horizontal="center" vertical="center"/>
    </xf>
    <xf numFmtId="14" fontId="1137" fillId="8" borderId="5" xfId="2" applyNumberFormat="1" applyFill="1" applyBorder="1" applyAlignment="1">
      <alignment horizontal="center" vertical="center"/>
    </xf>
    <xf numFmtId="14" fontId="1137" fillId="8" borderId="5" xfId="2" applyNumberFormat="1" applyFill="1" applyBorder="1" applyAlignment="1">
      <alignment horizontal="center" vertical="center" wrapText="1"/>
    </xf>
    <xf numFmtId="0" fontId="1137" fillId="8" borderId="5" xfId="2" applyFill="1" applyBorder="1" applyAlignment="1">
      <alignment horizontal="center" vertical="center" wrapText="1"/>
    </xf>
    <xf numFmtId="0" fontId="1096" fillId="0" borderId="1" xfId="2" applyFont="1" applyBorder="1" applyAlignment="1">
      <alignment horizontal="center" vertical="center"/>
    </xf>
    <xf numFmtId="0" fontId="1096" fillId="9" borderId="1" xfId="2" applyFont="1" applyFill="1" applyBorder="1" applyAlignment="1">
      <alignment horizontal="center" vertical="center"/>
    </xf>
    <xf numFmtId="0" fontId="1094" fillId="0" borderId="1" xfId="2" applyFont="1" applyBorder="1" applyAlignment="1">
      <alignment horizontal="center" vertical="center"/>
    </xf>
    <xf numFmtId="0" fontId="1093" fillId="9" borderId="1" xfId="2" applyFont="1" applyFill="1" applyBorder="1" applyAlignment="1">
      <alignment horizontal="center" vertical="center"/>
    </xf>
    <xf numFmtId="0" fontId="1100" fillId="8" borderId="1" xfId="2" applyFont="1" applyFill="1" applyBorder="1" applyAlignment="1">
      <alignment horizontal="center" vertical="center" wrapText="1"/>
    </xf>
    <xf numFmtId="0" fontId="1091" fillId="0" borderId="1" xfId="2" applyFont="1" applyBorder="1" applyAlignment="1">
      <alignment horizontal="center" vertical="center"/>
    </xf>
    <xf numFmtId="0" fontId="1090" fillId="0" borderId="1" xfId="2" applyFont="1" applyBorder="1" applyAlignment="1">
      <alignment horizontal="center" vertical="center"/>
    </xf>
    <xf numFmtId="0" fontId="1090" fillId="9" borderId="1" xfId="2" applyFont="1" applyFill="1" applyBorder="1" applyAlignment="1">
      <alignment horizontal="center" vertical="center"/>
    </xf>
    <xf numFmtId="2" fontId="1137" fillId="9" borderId="4" xfId="2" applyNumberFormat="1" applyFill="1" applyBorder="1" applyAlignment="1">
      <alignment horizontal="center" vertical="center"/>
    </xf>
    <xf numFmtId="0" fontId="1090" fillId="9" borderId="1" xfId="0" applyFont="1" applyFill="1" applyBorder="1" applyAlignment="1">
      <alignment horizontal="center" vertical="center"/>
    </xf>
    <xf numFmtId="0" fontId="1089" fillId="0" borderId="1" xfId="2" applyFont="1" applyBorder="1" applyAlignment="1">
      <alignment horizontal="center" vertical="center"/>
    </xf>
    <xf numFmtId="0" fontId="1088" fillId="0" borderId="1" xfId="2" applyFont="1" applyBorder="1" applyAlignment="1">
      <alignment horizontal="center" vertical="center"/>
    </xf>
    <xf numFmtId="0" fontId="1088" fillId="8" borderId="5" xfId="2" applyFont="1" applyFill="1" applyBorder="1" applyAlignment="1">
      <alignment horizontal="center" vertical="center"/>
    </xf>
    <xf numFmtId="0" fontId="1120" fillId="6" borderId="1" xfId="2" applyFont="1" applyFill="1" applyBorder="1" applyAlignment="1">
      <alignment horizontal="center" vertical="center" wrapText="1"/>
    </xf>
    <xf numFmtId="0" fontId="1100" fillId="6" borderId="5" xfId="2" applyFont="1" applyFill="1" applyBorder="1" applyAlignment="1">
      <alignment horizontal="center" vertical="center"/>
    </xf>
    <xf numFmtId="14" fontId="1137" fillId="6" borderId="5" xfId="2" applyNumberFormat="1" applyFill="1" applyBorder="1" applyAlignment="1">
      <alignment horizontal="center" vertical="center"/>
    </xf>
    <xf numFmtId="14" fontId="1137" fillId="6" borderId="5" xfId="2" applyNumberFormat="1" applyFill="1" applyBorder="1" applyAlignment="1">
      <alignment horizontal="center" vertical="center" wrapText="1"/>
    </xf>
    <xf numFmtId="0" fontId="1137" fillId="6" borderId="5" xfId="2" applyFill="1" applyBorder="1" applyAlignment="1">
      <alignment horizontal="center" vertical="center"/>
    </xf>
    <xf numFmtId="0" fontId="1120" fillId="6" borderId="5" xfId="2" applyFont="1" applyFill="1" applyBorder="1" applyAlignment="1">
      <alignment horizontal="center" vertical="center" wrapText="1"/>
    </xf>
    <xf numFmtId="0" fontId="1120" fillId="6" borderId="5" xfId="2" applyFont="1" applyFill="1" applyBorder="1" applyAlignment="1">
      <alignment horizontal="center" vertical="top" wrapText="1"/>
    </xf>
    <xf numFmtId="0" fontId="1100" fillId="6" borderId="1" xfId="2" applyFont="1" applyFill="1" applyBorder="1" applyAlignment="1">
      <alignment horizontal="center" vertical="center" wrapText="1"/>
    </xf>
    <xf numFmtId="0" fontId="1137" fillId="6" borderId="1" xfId="2" applyFill="1" applyBorder="1" applyAlignment="1">
      <alignment horizontal="center" vertical="center"/>
    </xf>
    <xf numFmtId="2" fontId="1137" fillId="6" borderId="1" xfId="2" applyNumberFormat="1" applyFill="1" applyBorder="1" applyAlignment="1">
      <alignment horizontal="center" vertical="center"/>
    </xf>
    <xf numFmtId="0" fontId="1137" fillId="6" borderId="1" xfId="2" applyFill="1" applyBorder="1"/>
    <xf numFmtId="0" fontId="1085" fillId="0" borderId="1" xfId="2" applyFont="1" applyBorder="1" applyAlignment="1">
      <alignment horizontal="center" vertical="center"/>
    </xf>
    <xf numFmtId="0" fontId="1082" fillId="8" borderId="1" xfId="2" applyFont="1" applyFill="1" applyBorder="1" applyAlignment="1">
      <alignment horizontal="center" vertical="center"/>
    </xf>
    <xf numFmtId="0" fontId="1081" fillId="9" borderId="1" xfId="2" applyFont="1" applyFill="1" applyBorder="1" applyAlignment="1">
      <alignment horizontal="center" vertical="center" wrapText="1"/>
    </xf>
    <xf numFmtId="0" fontId="1081" fillId="9" borderId="1" xfId="0" applyFont="1" applyFill="1" applyBorder="1" applyAlignment="1">
      <alignment horizontal="center" vertical="center"/>
    </xf>
    <xf numFmtId="0" fontId="1079" fillId="9" borderId="1" xfId="2" applyFont="1" applyFill="1" applyBorder="1" applyAlignment="1">
      <alignment horizontal="center" vertical="center"/>
    </xf>
    <xf numFmtId="0" fontId="1079" fillId="9" borderId="1" xfId="0" applyFont="1" applyFill="1" applyBorder="1" applyAlignment="1">
      <alignment horizontal="center" vertical="center"/>
    </xf>
    <xf numFmtId="0" fontId="1080" fillId="8" borderId="1" xfId="0" applyFont="1" applyFill="1" applyBorder="1" applyAlignment="1">
      <alignment horizontal="center" vertical="center" wrapText="1"/>
    </xf>
    <xf numFmtId="0" fontId="1080" fillId="8" borderId="1" xfId="0" applyFont="1" applyFill="1" applyBorder="1" applyAlignment="1">
      <alignment horizontal="center" vertical="center"/>
    </xf>
    <xf numFmtId="0" fontId="1080" fillId="8" borderId="5" xfId="2" applyFont="1" applyFill="1" applyBorder="1" applyAlignment="1">
      <alignment horizontal="center" vertical="center" wrapText="1"/>
    </xf>
    <xf numFmtId="0" fontId="1080" fillId="8" borderId="5" xfId="2" applyFont="1" applyFill="1" applyBorder="1" applyAlignment="1">
      <alignment horizontal="center" vertical="top" wrapText="1"/>
    </xf>
    <xf numFmtId="0" fontId="1080" fillId="8" borderId="1" xfId="2" applyFont="1" applyFill="1" applyBorder="1" applyAlignment="1">
      <alignment horizontal="center" vertical="center" wrapText="1"/>
    </xf>
    <xf numFmtId="0" fontId="1078" fillId="0" borderId="1" xfId="2" applyFont="1" applyBorder="1" applyAlignment="1">
      <alignment horizontal="center" vertical="center"/>
    </xf>
    <xf numFmtId="0" fontId="1076" fillId="0" borderId="1" xfId="2" applyFont="1" applyBorder="1" applyAlignment="1">
      <alignment horizontal="center" vertical="center"/>
    </xf>
    <xf numFmtId="0" fontId="1076" fillId="9" borderId="1" xfId="2" applyFont="1" applyFill="1" applyBorder="1" applyAlignment="1">
      <alignment horizontal="center" vertical="center"/>
    </xf>
    <xf numFmtId="0" fontId="1076" fillId="9" borderId="1" xfId="0" applyFont="1" applyFill="1" applyBorder="1" applyAlignment="1">
      <alignment horizontal="center" vertical="center"/>
    </xf>
    <xf numFmtId="0" fontId="1076" fillId="0" borderId="1" xfId="2" applyFont="1" applyBorder="1" applyAlignment="1">
      <alignment horizontal="center" vertical="center" wrapText="1"/>
    </xf>
    <xf numFmtId="0" fontId="1075" fillId="9" borderId="1" xfId="2" applyFont="1" applyFill="1" applyBorder="1" applyAlignment="1">
      <alignment horizontal="center" vertical="center"/>
    </xf>
    <xf numFmtId="0" fontId="1075" fillId="0" borderId="1" xfId="2" applyFont="1" applyBorder="1" applyAlignment="1">
      <alignment horizontal="center" vertical="center"/>
    </xf>
    <xf numFmtId="0" fontId="1137" fillId="8" borderId="4" xfId="2" applyFill="1" applyBorder="1" applyAlignment="1">
      <alignment horizontal="center" vertical="center" wrapText="1"/>
    </xf>
    <xf numFmtId="0" fontId="1074" fillId="6" borderId="1" xfId="0" applyFont="1" applyFill="1" applyBorder="1" applyAlignment="1">
      <alignment horizontal="center" vertical="center"/>
    </xf>
    <xf numFmtId="0" fontId="1073" fillId="9" borderId="1" xfId="0" applyFont="1" applyFill="1" applyBorder="1" applyAlignment="1">
      <alignment horizontal="center" vertical="center"/>
    </xf>
    <xf numFmtId="0" fontId="1073" fillId="8" borderId="1" xfId="2" applyFont="1" applyFill="1" applyBorder="1" applyAlignment="1">
      <alignment horizontal="center" vertical="center"/>
    </xf>
    <xf numFmtId="0" fontId="1072" fillId="9" borderId="1" xfId="0" applyFont="1" applyFill="1" applyBorder="1" applyAlignment="1">
      <alignment horizontal="center" vertical="center"/>
    </xf>
    <xf numFmtId="0" fontId="1070" fillId="9" borderId="1" xfId="0" applyFont="1" applyFill="1" applyBorder="1" applyAlignment="1">
      <alignment horizontal="center" vertical="center"/>
    </xf>
    <xf numFmtId="0" fontId="1069" fillId="9" borderId="1" xfId="0" applyFont="1" applyFill="1" applyBorder="1" applyAlignment="1">
      <alignment horizontal="center" vertical="center"/>
    </xf>
    <xf numFmtId="0" fontId="1069" fillId="0" borderId="1" xfId="2" applyFont="1" applyBorder="1" applyAlignment="1">
      <alignment horizontal="center" vertical="center"/>
    </xf>
    <xf numFmtId="0" fontId="1066" fillId="9" borderId="1" xfId="2" applyFont="1" applyFill="1" applyBorder="1" applyAlignment="1">
      <alignment horizontal="center" vertical="center"/>
    </xf>
    <xf numFmtId="0" fontId="1065" fillId="0" borderId="1" xfId="2" applyFont="1" applyBorder="1" applyAlignment="1">
      <alignment horizontal="center" vertical="center"/>
    </xf>
    <xf numFmtId="0" fontId="1064" fillId="0" borderId="1" xfId="0" applyFont="1" applyBorder="1" applyAlignment="1">
      <alignment horizontal="center" vertical="center"/>
    </xf>
    <xf numFmtId="49" fontId="1202" fillId="8" borderId="5" xfId="0" applyNumberFormat="1" applyFont="1" applyFill="1" applyBorder="1" applyAlignment="1">
      <alignment horizontal="center" vertical="center"/>
    </xf>
    <xf numFmtId="0" fontId="1186" fillId="8" borderId="5" xfId="0" applyFont="1" applyFill="1" applyBorder="1" applyAlignment="1">
      <alignment horizontal="center" vertical="top" wrapText="1"/>
    </xf>
    <xf numFmtId="0" fontId="1137" fillId="8" borderId="4" xfId="2" applyFill="1" applyBorder="1"/>
    <xf numFmtId="0" fontId="1056" fillId="9" borderId="1" xfId="0" applyFont="1" applyFill="1" applyBorder="1" applyAlignment="1">
      <alignment horizontal="center" vertical="center"/>
    </xf>
    <xf numFmtId="0" fontId="1056" fillId="9" borderId="1" xfId="2" applyFont="1" applyFill="1" applyBorder="1" applyAlignment="1">
      <alignment horizontal="center" vertical="center"/>
    </xf>
    <xf numFmtId="0" fontId="1053" fillId="0" borderId="1" xfId="2" applyFont="1" applyBorder="1" applyAlignment="1">
      <alignment horizontal="center" vertical="center"/>
    </xf>
    <xf numFmtId="0" fontId="1053" fillId="6" borderId="1" xfId="2" applyFont="1" applyFill="1" applyBorder="1" applyAlignment="1">
      <alignment horizontal="center" vertical="center"/>
    </xf>
    <xf numFmtId="0" fontId="1085" fillId="6" borderId="1" xfId="2" applyFont="1" applyFill="1" applyBorder="1" applyAlignment="1">
      <alignment horizontal="center" vertical="center"/>
    </xf>
    <xf numFmtId="0" fontId="1080" fillId="10" borderId="1" xfId="0" applyFont="1" applyFill="1" applyBorder="1" applyAlignment="1">
      <alignment horizontal="center" vertical="center" wrapText="1"/>
    </xf>
    <xf numFmtId="14" fontId="0" fillId="10" borderId="1" xfId="0" applyNumberFormat="1" applyFill="1" applyBorder="1" applyAlignment="1">
      <alignment horizontal="center" vertical="center" wrapText="1"/>
    </xf>
    <xf numFmtId="0" fontId="1080" fillId="10" borderId="1" xfId="0" applyFont="1" applyFill="1" applyBorder="1" applyAlignment="1">
      <alignment horizontal="center" vertical="center"/>
    </xf>
    <xf numFmtId="0" fontId="1080" fillId="10" borderId="5" xfId="2" applyFont="1" applyFill="1" applyBorder="1" applyAlignment="1">
      <alignment horizontal="center" vertical="center" wrapText="1"/>
    </xf>
    <xf numFmtId="0" fontId="1080" fillId="10" borderId="1" xfId="2" applyFont="1" applyFill="1" applyBorder="1" applyAlignment="1">
      <alignment horizontal="center" vertical="center" wrapText="1"/>
    </xf>
    <xf numFmtId="0" fontId="1052" fillId="9" borderId="1" xfId="2" applyFont="1" applyFill="1" applyBorder="1" applyAlignment="1">
      <alignment horizontal="center" vertical="center" wrapText="1"/>
    </xf>
    <xf numFmtId="0" fontId="1051" fillId="8" borderId="5" xfId="2" applyFont="1" applyFill="1" applyBorder="1" applyAlignment="1">
      <alignment horizontal="center" vertical="center" wrapText="1"/>
    </xf>
    <xf numFmtId="0" fontId="1051" fillId="8" borderId="5" xfId="2" applyFont="1" applyFill="1" applyBorder="1" applyAlignment="1">
      <alignment horizontal="center" vertical="top" wrapText="1"/>
    </xf>
    <xf numFmtId="0" fontId="1048" fillId="0" borderId="1" xfId="2" applyFont="1" applyBorder="1" applyAlignment="1">
      <alignment horizontal="center" vertical="center"/>
    </xf>
    <xf numFmtId="0" fontId="1048" fillId="9" borderId="1" xfId="0" applyFont="1" applyFill="1" applyBorder="1" applyAlignment="1">
      <alignment horizontal="center" vertical="center"/>
    </xf>
    <xf numFmtId="0" fontId="1103" fillId="8" borderId="1" xfId="2" applyFont="1" applyFill="1" applyBorder="1" applyAlignment="1">
      <alignment horizontal="center" vertical="center"/>
    </xf>
    <xf numFmtId="0" fontId="1103" fillId="8" borderId="1" xfId="2" applyFont="1" applyFill="1" applyBorder="1" applyAlignment="1">
      <alignment horizontal="center" vertical="center" wrapText="1"/>
    </xf>
    <xf numFmtId="0" fontId="1046" fillId="9" borderId="1" xfId="0" applyFont="1" applyFill="1" applyBorder="1" applyAlignment="1">
      <alignment horizontal="center" vertical="center" wrapText="1"/>
    </xf>
    <xf numFmtId="0" fontId="1122" fillId="6" borderId="5" xfId="0" applyFont="1" applyFill="1" applyBorder="1" applyAlignment="1">
      <alignment horizontal="center" vertical="center" wrapText="1"/>
    </xf>
    <xf numFmtId="0" fontId="1133" fillId="6" borderId="1" xfId="0" applyFont="1" applyFill="1" applyBorder="1" applyAlignment="1">
      <alignment horizontal="center" vertical="center" wrapText="1"/>
    </xf>
    <xf numFmtId="0" fontId="0" fillId="0" borderId="5" xfId="0" applyBorder="1" applyAlignment="1">
      <alignment horizontal="center"/>
    </xf>
    <xf numFmtId="0" fontId="1103" fillId="9" borderId="1" xfId="2" applyFont="1" applyFill="1" applyBorder="1" applyAlignment="1">
      <alignment horizontal="center" vertical="center" wrapText="1"/>
    </xf>
    <xf numFmtId="0" fontId="1038" fillId="0" borderId="1" xfId="2" applyFont="1" applyBorder="1" applyAlignment="1">
      <alignment horizontal="center" vertical="center"/>
    </xf>
    <xf numFmtId="14" fontId="0" fillId="8" borderId="1" xfId="0" applyNumberFormat="1" applyFill="1" applyBorder="1" applyAlignment="1">
      <alignment horizontal="center" vertical="center" wrapText="1"/>
    </xf>
    <xf numFmtId="0" fontId="1034" fillId="0" borderId="1" xfId="2" applyFont="1" applyBorder="1" applyAlignment="1">
      <alignment horizontal="center" vertical="center"/>
    </xf>
    <xf numFmtId="0" fontId="1033" fillId="9" borderId="1" xfId="0" applyFont="1" applyFill="1" applyBorder="1" applyAlignment="1">
      <alignment horizontal="center" vertical="center"/>
    </xf>
    <xf numFmtId="0" fontId="1033" fillId="8" borderId="1" xfId="2" applyFont="1" applyFill="1" applyBorder="1" applyAlignment="1">
      <alignment horizontal="center" vertical="center"/>
    </xf>
    <xf numFmtId="0" fontId="1032" fillId="0" borderId="1" xfId="2" applyFont="1" applyBorder="1" applyAlignment="1">
      <alignment horizontal="center" vertical="center"/>
    </xf>
    <xf numFmtId="0" fontId="1032" fillId="9" borderId="1" xfId="2" applyFont="1" applyFill="1" applyBorder="1" applyAlignment="1">
      <alignment horizontal="center" vertical="center"/>
    </xf>
    <xf numFmtId="0" fontId="1037" fillId="8" borderId="1" xfId="2" applyFont="1" applyFill="1" applyBorder="1" applyAlignment="1">
      <alignment horizontal="center" vertical="center" wrapText="1"/>
    </xf>
    <xf numFmtId="0" fontId="1029" fillId="9" borderId="1" xfId="2" applyFont="1" applyFill="1" applyBorder="1" applyAlignment="1">
      <alignment horizontal="center" vertical="center" wrapText="1"/>
    </xf>
    <xf numFmtId="0" fontId="1032" fillId="8" borderId="5" xfId="2" applyFont="1" applyFill="1" applyBorder="1" applyAlignment="1">
      <alignment horizontal="center" vertical="top" wrapText="1"/>
    </xf>
    <xf numFmtId="0" fontId="1027" fillId="0" borderId="1" xfId="2" applyFont="1" applyBorder="1" applyAlignment="1">
      <alignment horizontal="center" vertical="center"/>
    </xf>
    <xf numFmtId="0" fontId="1283" fillId="9" borderId="1" xfId="0" applyFont="1" applyFill="1" applyBorder="1" applyAlignment="1">
      <alignment horizontal="center" vertical="center"/>
    </xf>
    <xf numFmtId="0" fontId="1024" fillId="0" borderId="1" xfId="2" applyFont="1" applyBorder="1" applyAlignment="1">
      <alignment horizontal="center" vertical="center"/>
    </xf>
    <xf numFmtId="0" fontId="1077" fillId="8" borderId="5" xfId="2" applyFont="1" applyFill="1" applyBorder="1" applyAlignment="1">
      <alignment horizontal="center" vertical="center" wrapText="1"/>
    </xf>
    <xf numFmtId="0" fontId="1023" fillId="0" borderId="1" xfId="2" applyFont="1" applyBorder="1" applyAlignment="1">
      <alignment horizontal="center" vertical="center"/>
    </xf>
    <xf numFmtId="0" fontId="1022" fillId="8" borderId="1" xfId="2" applyFont="1" applyFill="1" applyBorder="1" applyAlignment="1">
      <alignment horizontal="center" vertical="center" wrapText="1"/>
    </xf>
    <xf numFmtId="0" fontId="1022" fillId="8" borderId="5" xfId="2" applyFont="1" applyFill="1" applyBorder="1" applyAlignment="1">
      <alignment horizontal="center" vertical="center" wrapText="1"/>
    </xf>
    <xf numFmtId="0" fontId="1022" fillId="9" borderId="1" xfId="2" applyFont="1" applyFill="1" applyBorder="1" applyAlignment="1">
      <alignment horizontal="center" vertical="center" wrapText="1"/>
    </xf>
    <xf numFmtId="0" fontId="1021" fillId="9" borderId="1" xfId="2" applyFont="1" applyFill="1" applyBorder="1" applyAlignment="1">
      <alignment horizontal="center" vertical="center"/>
    </xf>
    <xf numFmtId="0" fontId="1020" fillId="9" borderId="1" xfId="2" applyFont="1" applyFill="1" applyBorder="1" applyAlignment="1">
      <alignment horizontal="center" vertical="center"/>
    </xf>
    <xf numFmtId="0" fontId="1137" fillId="6" borderId="1" xfId="2" applyFill="1" applyBorder="1" applyAlignment="1">
      <alignment horizontal="center" vertical="center" wrapText="1"/>
    </xf>
    <xf numFmtId="0" fontId="1137" fillId="6" borderId="4" xfId="2" applyFill="1" applyBorder="1" applyAlignment="1">
      <alignment horizontal="center" vertical="center" wrapText="1"/>
    </xf>
    <xf numFmtId="2" fontId="1137" fillId="6" borderId="4" xfId="2" applyNumberFormat="1" applyFill="1" applyBorder="1" applyAlignment="1">
      <alignment horizontal="center" vertical="center"/>
    </xf>
    <xf numFmtId="0" fontId="1180" fillId="6" borderId="1" xfId="0" applyFont="1" applyFill="1" applyBorder="1" applyAlignment="1">
      <alignment horizontal="center" vertical="center" wrapText="1"/>
    </xf>
    <xf numFmtId="0" fontId="1171" fillId="6" borderId="1" xfId="0" applyFont="1" applyFill="1" applyBorder="1" applyAlignment="1">
      <alignment horizontal="center" vertical="center" wrapText="1"/>
    </xf>
    <xf numFmtId="0" fontId="1324" fillId="6" borderId="1" xfId="0" applyFont="1" applyFill="1" applyBorder="1" applyAlignment="1">
      <alignment horizontal="center" vertical="center" wrapText="1"/>
    </xf>
    <xf numFmtId="0" fontId="1018" fillId="0" borderId="1" xfId="2" applyFont="1" applyBorder="1" applyAlignment="1">
      <alignment horizontal="center" vertical="center"/>
    </xf>
    <xf numFmtId="0" fontId="1080" fillId="6" borderId="1" xfId="0" applyFont="1" applyFill="1" applyBorder="1" applyAlignment="1">
      <alignment horizontal="center" vertical="center" wrapText="1"/>
    </xf>
    <xf numFmtId="0" fontId="1080" fillId="6" borderId="1" xfId="0" applyFont="1" applyFill="1" applyBorder="1" applyAlignment="1">
      <alignment horizontal="center" vertical="center"/>
    </xf>
    <xf numFmtId="0" fontId="1051" fillId="6" borderId="5" xfId="2" applyFont="1" applyFill="1" applyBorder="1" applyAlignment="1">
      <alignment horizontal="center" vertical="center" wrapText="1"/>
    </xf>
    <xf numFmtId="0" fontId="1051" fillId="6" borderId="5" xfId="2" applyFont="1" applyFill="1" applyBorder="1" applyAlignment="1">
      <alignment horizontal="center" vertical="top" wrapText="1"/>
    </xf>
    <xf numFmtId="0" fontId="1080" fillId="6" borderId="1" xfId="2" applyFont="1" applyFill="1" applyBorder="1" applyAlignment="1">
      <alignment horizontal="center" vertical="center" wrapText="1"/>
    </xf>
    <xf numFmtId="0" fontId="1080" fillId="6" borderId="5" xfId="2" applyFont="1" applyFill="1" applyBorder="1" applyAlignment="1">
      <alignment horizontal="center" vertical="center" wrapText="1"/>
    </xf>
    <xf numFmtId="0" fontId="1032" fillId="6" borderId="1" xfId="2" applyFont="1" applyFill="1" applyBorder="1" applyAlignment="1">
      <alignment horizontal="center" vertical="center"/>
    </xf>
    <xf numFmtId="0" fontId="1016" fillId="9" borderId="1" xfId="2" applyFont="1" applyFill="1" applyBorder="1" applyAlignment="1">
      <alignment horizontal="center" vertical="center"/>
    </xf>
    <xf numFmtId="0" fontId="1016" fillId="0" borderId="1" xfId="2" applyFont="1" applyBorder="1" applyAlignment="1">
      <alignment horizontal="center" vertical="center"/>
    </xf>
    <xf numFmtId="0" fontId="1051" fillId="10" borderId="5" xfId="2" applyFont="1" applyFill="1" applyBorder="1" applyAlignment="1">
      <alignment horizontal="center" vertical="top" wrapText="1"/>
    </xf>
    <xf numFmtId="0" fontId="1219" fillId="9" borderId="1" xfId="0" applyFont="1" applyFill="1" applyBorder="1" applyAlignment="1">
      <alignment horizontal="center" vertical="center" wrapText="1"/>
    </xf>
    <xf numFmtId="0" fontId="1016" fillId="9" borderId="1" xfId="0" applyFont="1" applyFill="1" applyBorder="1" applyAlignment="1">
      <alignment horizontal="center" vertical="center"/>
    </xf>
    <xf numFmtId="0" fontId="1016" fillId="0" borderId="5" xfId="2" applyFont="1" applyBorder="1" applyAlignment="1">
      <alignment horizontal="center" vertical="center"/>
    </xf>
    <xf numFmtId="0" fontId="1016" fillId="0" borderId="1" xfId="0" applyFont="1" applyBorder="1" applyAlignment="1">
      <alignment horizontal="center" vertical="center" wrapText="1"/>
    </xf>
    <xf numFmtId="0" fontId="1051" fillId="10" borderId="5" xfId="2" applyFont="1" applyFill="1" applyBorder="1" applyAlignment="1">
      <alignment horizontal="center" vertical="center" wrapText="1"/>
    </xf>
    <xf numFmtId="0" fontId="1016" fillId="8" borderId="1" xfId="0" applyFont="1" applyFill="1" applyBorder="1" applyAlignment="1">
      <alignment horizontal="center" vertical="center" wrapText="1"/>
    </xf>
    <xf numFmtId="0" fontId="1016" fillId="8" borderId="5" xfId="2" applyFont="1" applyFill="1" applyBorder="1" applyAlignment="1">
      <alignment horizontal="center" vertical="center"/>
    </xf>
    <xf numFmtId="49" fontId="1016" fillId="8" borderId="5" xfId="2" applyNumberFormat="1" applyFont="1" applyFill="1" applyBorder="1" applyAlignment="1">
      <alignment horizontal="center" vertical="center"/>
    </xf>
    <xf numFmtId="0" fontId="1016" fillId="8" borderId="5" xfId="2" applyFont="1" applyFill="1" applyBorder="1" applyAlignment="1">
      <alignment horizontal="center" vertical="top" wrapText="1"/>
    </xf>
    <xf numFmtId="0" fontId="1016" fillId="8" borderId="5" xfId="2" applyFont="1" applyFill="1" applyBorder="1" applyAlignment="1">
      <alignment horizontal="center" vertical="center" wrapText="1"/>
    </xf>
    <xf numFmtId="0" fontId="1011" fillId="8" borderId="1" xfId="0" applyFont="1" applyFill="1" applyBorder="1" applyAlignment="1">
      <alignment horizontal="center" vertical="center" wrapText="1"/>
    </xf>
    <xf numFmtId="0" fontId="1202" fillId="6" borderId="5" xfId="0" applyFont="1" applyFill="1" applyBorder="1" applyAlignment="1">
      <alignment horizontal="center" vertical="center" wrapText="1"/>
    </xf>
    <xf numFmtId="0" fontId="1210" fillId="6" borderId="5" xfId="0" applyFont="1" applyFill="1" applyBorder="1" applyAlignment="1">
      <alignment horizontal="center" vertical="top" wrapText="1"/>
    </xf>
    <xf numFmtId="4" fontId="1357" fillId="0" borderId="5" xfId="0" applyNumberFormat="1" applyFont="1" applyBorder="1" applyAlignment="1">
      <alignment horizontal="center" vertical="center"/>
    </xf>
    <xf numFmtId="0" fontId="1009" fillId="9" borderId="1" xfId="2" applyFont="1" applyFill="1" applyBorder="1" applyAlignment="1">
      <alignment horizontal="center" vertical="center"/>
    </xf>
    <xf numFmtId="0" fontId="1080" fillId="6" borderId="5" xfId="2" applyFont="1" applyFill="1" applyBorder="1" applyAlignment="1">
      <alignment horizontal="center" vertical="center"/>
    </xf>
    <xf numFmtId="0" fontId="1032" fillId="6" borderId="5" xfId="2" applyFont="1" applyFill="1" applyBorder="1" applyAlignment="1">
      <alignment horizontal="center" vertical="top" wrapText="1"/>
    </xf>
    <xf numFmtId="0" fontId="1014" fillId="8" borderId="1" xfId="0" applyFont="1" applyFill="1" applyBorder="1" applyAlignment="1">
      <alignment horizontal="center" vertical="center" wrapText="1"/>
    </xf>
    <xf numFmtId="49" fontId="1014" fillId="8" borderId="5" xfId="2" applyNumberFormat="1" applyFont="1" applyFill="1" applyBorder="1" applyAlignment="1">
      <alignment horizontal="center" vertical="center"/>
    </xf>
    <xf numFmtId="0" fontId="1014" fillId="8" borderId="5" xfId="2" applyFont="1" applyFill="1" applyBorder="1" applyAlignment="1">
      <alignment horizontal="center" vertical="top" wrapText="1"/>
    </xf>
    <xf numFmtId="0" fontId="1014" fillId="8" borderId="1" xfId="2" applyFont="1" applyFill="1" applyBorder="1" applyAlignment="1">
      <alignment horizontal="center" vertical="center" wrapText="1"/>
    </xf>
    <xf numFmtId="0" fontId="1002" fillId="8" borderId="1" xfId="2" applyFont="1" applyFill="1" applyBorder="1" applyAlignment="1">
      <alignment horizontal="center" vertical="center"/>
    </xf>
    <xf numFmtId="0" fontId="1080" fillId="6" borderId="5" xfId="2" applyFont="1" applyFill="1" applyBorder="1" applyAlignment="1">
      <alignment horizontal="center" vertical="top" wrapText="1"/>
    </xf>
    <xf numFmtId="0" fontId="1002" fillId="6" borderId="1" xfId="2" applyFont="1" applyFill="1" applyBorder="1" applyAlignment="1">
      <alignment horizontal="center" vertical="center"/>
    </xf>
    <xf numFmtId="0" fontId="1001" fillId="9" borderId="4" xfId="2" applyFont="1" applyFill="1" applyBorder="1" applyAlignment="1">
      <alignment horizontal="center" vertical="center" wrapText="1"/>
    </xf>
    <xf numFmtId="0" fontId="1000" fillId="9" borderId="1" xfId="2" applyFont="1" applyFill="1" applyBorder="1" applyAlignment="1">
      <alignment horizontal="center" vertical="center"/>
    </xf>
    <xf numFmtId="0" fontId="999" fillId="0" borderId="1" xfId="2" applyFont="1" applyBorder="1" applyAlignment="1">
      <alignment horizontal="center" vertical="center"/>
    </xf>
    <xf numFmtId="0" fontId="999" fillId="6" borderId="1" xfId="2" applyFont="1" applyFill="1" applyBorder="1" applyAlignment="1">
      <alignment horizontal="center" vertical="center"/>
    </xf>
    <xf numFmtId="49" fontId="1008" fillId="8" borderId="5" xfId="2" applyNumberFormat="1" applyFont="1" applyFill="1" applyBorder="1" applyAlignment="1">
      <alignment horizontal="center" vertical="center"/>
    </xf>
    <xf numFmtId="0" fontId="1011" fillId="8" borderId="5" xfId="2" applyFont="1" applyFill="1" applyBorder="1" applyAlignment="1">
      <alignment horizontal="center" vertical="center"/>
    </xf>
    <xf numFmtId="0" fontId="1008" fillId="8" borderId="1" xfId="2" applyFont="1" applyFill="1" applyBorder="1" applyAlignment="1">
      <alignment horizontal="center" vertical="center" wrapText="1"/>
    </xf>
    <xf numFmtId="0" fontId="997" fillId="0" borderId="1" xfId="2" applyFont="1" applyBorder="1" applyAlignment="1">
      <alignment horizontal="center" vertical="center"/>
    </xf>
    <xf numFmtId="0" fontId="997" fillId="9" borderId="1" xfId="0" applyFont="1" applyFill="1" applyBorder="1" applyAlignment="1">
      <alignment horizontal="center" vertical="center"/>
    </xf>
    <xf numFmtId="0" fontId="997" fillId="8" borderId="1" xfId="2" applyFont="1" applyFill="1" applyBorder="1" applyAlignment="1">
      <alignment horizontal="center" vertical="center" wrapText="1"/>
    </xf>
    <xf numFmtId="0" fontId="1037" fillId="6" borderId="1" xfId="2" applyFont="1" applyFill="1" applyBorder="1" applyAlignment="1">
      <alignment horizontal="center" vertical="center" wrapText="1"/>
    </xf>
    <xf numFmtId="0" fontId="1033" fillId="6" borderId="1" xfId="2" applyFont="1" applyFill="1" applyBorder="1" applyAlignment="1">
      <alignment horizontal="center" vertical="center"/>
    </xf>
    <xf numFmtId="0" fontId="1235" fillId="0" borderId="1" xfId="0" applyFont="1" applyBorder="1" applyAlignment="1">
      <alignment horizontal="center" vertical="center"/>
    </xf>
    <xf numFmtId="0" fontId="995" fillId="0" borderId="1" xfId="2" applyFont="1" applyBorder="1" applyAlignment="1">
      <alignment horizontal="center" vertical="center"/>
    </xf>
    <xf numFmtId="49" fontId="1006" fillId="8" borderId="5" xfId="2" applyNumberFormat="1" applyFont="1" applyFill="1" applyBorder="1" applyAlignment="1">
      <alignment horizontal="center" vertical="center"/>
    </xf>
    <xf numFmtId="0" fontId="1002" fillId="8" borderId="1" xfId="0" applyFont="1" applyFill="1" applyBorder="1" applyAlignment="1">
      <alignment horizontal="center" vertical="center" wrapText="1"/>
    </xf>
    <xf numFmtId="0" fontId="1002" fillId="8" borderId="5" xfId="2" applyFont="1" applyFill="1" applyBorder="1" applyAlignment="1">
      <alignment horizontal="center" vertical="top" wrapText="1"/>
    </xf>
    <xf numFmtId="0" fontId="993" fillId="0" borderId="1" xfId="2" applyFont="1" applyBorder="1" applyAlignment="1">
      <alignment horizontal="center" vertical="center"/>
    </xf>
    <xf numFmtId="0" fontId="992" fillId="0" borderId="1" xfId="2" applyFont="1" applyBorder="1" applyAlignment="1">
      <alignment horizontal="center" vertical="center"/>
    </xf>
    <xf numFmtId="0" fontId="991" fillId="0" borderId="1" xfId="2" applyFont="1" applyBorder="1" applyAlignment="1">
      <alignment horizontal="center" vertical="center"/>
    </xf>
    <xf numFmtId="0" fontId="1002" fillId="8" borderId="5" xfId="2" applyFont="1" applyFill="1" applyBorder="1" applyAlignment="1">
      <alignment horizontal="center" vertical="center"/>
    </xf>
    <xf numFmtId="0" fontId="1011" fillId="8" borderId="1" xfId="2" applyFont="1" applyFill="1" applyBorder="1" applyAlignment="1">
      <alignment horizontal="center" vertical="center" wrapText="1"/>
    </xf>
    <xf numFmtId="49" fontId="1011" fillId="8" borderId="5" xfId="2" applyNumberFormat="1" applyFont="1" applyFill="1" applyBorder="1" applyAlignment="1">
      <alignment horizontal="center" vertical="center"/>
    </xf>
    <xf numFmtId="0" fontId="1011" fillId="8" borderId="5" xfId="2" applyFont="1" applyFill="1" applyBorder="1" applyAlignment="1">
      <alignment horizontal="center" vertical="top" wrapText="1"/>
    </xf>
    <xf numFmtId="0" fontId="1137" fillId="10" borderId="5" xfId="2" applyFill="1" applyBorder="1" applyAlignment="1">
      <alignment horizontal="center" vertical="center"/>
    </xf>
    <xf numFmtId="14" fontId="1137" fillId="10" borderId="5" xfId="2" applyNumberFormat="1" applyFill="1" applyBorder="1" applyAlignment="1">
      <alignment horizontal="center" vertical="center"/>
    </xf>
    <xf numFmtId="0" fontId="990" fillId="0" borderId="1" xfId="2" applyFont="1" applyBorder="1" applyAlignment="1">
      <alignment horizontal="center" vertical="center"/>
    </xf>
    <xf numFmtId="0" fontId="989" fillId="0" borderId="1" xfId="2" applyFont="1" applyBorder="1" applyAlignment="1">
      <alignment horizontal="center" vertical="center"/>
    </xf>
    <xf numFmtId="0" fontId="997" fillId="8" borderId="1" xfId="0" applyFont="1" applyFill="1" applyBorder="1" applyAlignment="1">
      <alignment horizontal="center" vertical="center" wrapText="1"/>
    </xf>
    <xf numFmtId="0" fontId="997" fillId="8" borderId="5" xfId="2" applyFont="1" applyFill="1" applyBorder="1" applyAlignment="1">
      <alignment horizontal="center" vertical="top" wrapText="1"/>
    </xf>
    <xf numFmtId="0" fontId="989" fillId="6" borderId="1" xfId="0" applyFont="1" applyFill="1" applyBorder="1" applyAlignment="1">
      <alignment horizontal="center" vertical="center"/>
    </xf>
    <xf numFmtId="0" fontId="989" fillId="6" borderId="1" xfId="0" applyFont="1" applyFill="1" applyBorder="1" applyAlignment="1">
      <alignment horizontal="center" vertical="center" wrapText="1"/>
    </xf>
    <xf numFmtId="0" fontId="991" fillId="8" borderId="1" xfId="0" applyFont="1" applyFill="1" applyBorder="1" applyAlignment="1">
      <alignment horizontal="center" vertical="center" wrapText="1"/>
    </xf>
    <xf numFmtId="0" fontId="987" fillId="9" borderId="1" xfId="2" applyFont="1" applyFill="1" applyBorder="1" applyAlignment="1">
      <alignment horizontal="center" vertical="center"/>
    </xf>
    <xf numFmtId="49" fontId="997" fillId="8" borderId="5" xfId="2" applyNumberFormat="1" applyFont="1" applyFill="1" applyBorder="1" applyAlignment="1">
      <alignment horizontal="center" vertical="center"/>
    </xf>
    <xf numFmtId="0" fontId="986" fillId="0" borderId="1" xfId="2" applyFont="1" applyBorder="1" applyAlignment="1">
      <alignment horizontal="center" vertical="center"/>
    </xf>
    <xf numFmtId="0" fontId="1094" fillId="6" borderId="1" xfId="2" applyFont="1" applyFill="1" applyBorder="1" applyAlignment="1">
      <alignment horizontal="center" vertical="center"/>
    </xf>
    <xf numFmtId="0" fontId="985" fillId="6" borderId="1" xfId="2" applyFont="1" applyFill="1" applyBorder="1" applyAlignment="1">
      <alignment horizontal="center" vertical="center"/>
    </xf>
    <xf numFmtId="0" fontId="985" fillId="9" borderId="1" xfId="0" applyFont="1" applyFill="1" applyBorder="1" applyAlignment="1">
      <alignment horizontal="center" vertical="center"/>
    </xf>
    <xf numFmtId="0" fontId="985" fillId="9" borderId="1" xfId="2" applyFont="1" applyFill="1" applyBorder="1" applyAlignment="1">
      <alignment horizontal="center" vertical="center"/>
    </xf>
    <xf numFmtId="0" fontId="985" fillId="9" borderId="1" xfId="2" applyFont="1" applyFill="1" applyBorder="1" applyAlignment="1">
      <alignment horizontal="center" vertical="center" wrapText="1"/>
    </xf>
    <xf numFmtId="0" fontId="984" fillId="9" borderId="1" xfId="2" applyFont="1" applyFill="1" applyBorder="1" applyAlignment="1">
      <alignment horizontal="center" vertical="center"/>
    </xf>
    <xf numFmtId="0" fontId="984" fillId="0" borderId="1" xfId="2" applyFont="1" applyBorder="1" applyAlignment="1">
      <alignment horizontal="center" vertical="center" wrapText="1"/>
    </xf>
    <xf numFmtId="0" fontId="1011" fillId="0" borderId="5" xfId="2" applyFont="1" applyBorder="1" applyAlignment="1">
      <alignment horizontal="center" vertical="center"/>
    </xf>
    <xf numFmtId="0" fontId="991" fillId="8" borderId="1" xfId="2" applyFont="1" applyFill="1" applyBorder="1" applyAlignment="1">
      <alignment horizontal="center" vertical="center" wrapText="1"/>
    </xf>
    <xf numFmtId="0" fontId="1137" fillId="0" borderId="0" xfId="2" applyAlignment="1">
      <alignment horizontal="center" vertical="center"/>
    </xf>
    <xf numFmtId="0" fontId="980" fillId="9" borderId="1" xfId="0" applyFont="1" applyFill="1" applyBorder="1" applyAlignment="1">
      <alignment horizontal="center" vertical="center"/>
    </xf>
    <xf numFmtId="0" fontId="1329" fillId="6" borderId="4" xfId="0" applyFont="1" applyFill="1" applyBorder="1" applyAlignment="1">
      <alignment vertical="center"/>
    </xf>
    <xf numFmtId="0" fontId="1329" fillId="6" borderId="5" xfId="0" applyFont="1" applyFill="1" applyBorder="1" applyAlignment="1">
      <alignment vertical="center"/>
    </xf>
    <xf numFmtId="0" fontId="0" fillId="8" borderId="5" xfId="0" applyFill="1" applyBorder="1" applyAlignment="1">
      <alignment horizontal="center" vertical="center"/>
    </xf>
    <xf numFmtId="14" fontId="0" fillId="8" borderId="5" xfId="0" applyNumberFormat="1" applyFill="1" applyBorder="1" applyAlignment="1">
      <alignment horizontal="center" vertical="center"/>
    </xf>
    <xf numFmtId="0" fontId="1245" fillId="8" borderId="5" xfId="0" applyFont="1" applyFill="1" applyBorder="1" applyAlignment="1">
      <alignment horizontal="center" vertical="center"/>
    </xf>
    <xf numFmtId="0" fontId="1217" fillId="8" borderId="5" xfId="0" applyFont="1" applyFill="1" applyBorder="1" applyAlignment="1">
      <alignment horizontal="center" vertical="center" wrapText="1"/>
    </xf>
    <xf numFmtId="0" fontId="1179" fillId="8" borderId="5" xfId="0" applyFont="1" applyFill="1" applyBorder="1" applyAlignment="1">
      <alignment horizontal="center" vertical="center" wrapText="1"/>
    </xf>
    <xf numFmtId="0" fontId="1216" fillId="8" borderId="1" xfId="0" applyFont="1" applyFill="1" applyBorder="1" applyAlignment="1">
      <alignment horizontal="center" vertical="center" wrapText="1"/>
    </xf>
    <xf numFmtId="0" fontId="975" fillId="9" borderId="1" xfId="0" applyFont="1" applyFill="1" applyBorder="1" applyAlignment="1">
      <alignment horizontal="center" vertical="center"/>
    </xf>
    <xf numFmtId="49" fontId="984" fillId="6" borderId="5" xfId="2" applyNumberFormat="1" applyFont="1" applyFill="1" applyBorder="1" applyAlignment="1">
      <alignment horizontal="center" vertical="center"/>
    </xf>
    <xf numFmtId="0" fontId="1011" fillId="6" borderId="5" xfId="2" applyFont="1" applyFill="1" applyBorder="1" applyAlignment="1">
      <alignment horizontal="center" vertical="center"/>
    </xf>
    <xf numFmtId="0" fontId="984" fillId="6" borderId="5" xfId="2" applyFont="1" applyFill="1" applyBorder="1" applyAlignment="1">
      <alignment horizontal="center" vertical="top" wrapText="1"/>
    </xf>
    <xf numFmtId="0" fontId="1016" fillId="6" borderId="5" xfId="2" applyFont="1" applyFill="1" applyBorder="1" applyAlignment="1">
      <alignment horizontal="center" vertical="center" wrapText="1"/>
    </xf>
    <xf numFmtId="4" fontId="1357" fillId="6" borderId="5" xfId="0" applyNumberFormat="1" applyFont="1" applyFill="1" applyBorder="1" applyAlignment="1">
      <alignment horizontal="center" vertical="center"/>
    </xf>
    <xf numFmtId="0" fontId="975" fillId="6" borderId="1" xfId="2" applyFont="1" applyFill="1" applyBorder="1" applyAlignment="1">
      <alignment horizontal="center" vertical="center"/>
    </xf>
    <xf numFmtId="0" fontId="1054" fillId="6" borderId="1" xfId="2" applyFont="1" applyFill="1" applyBorder="1" applyAlignment="1">
      <alignment horizontal="center" vertical="center"/>
    </xf>
    <xf numFmtId="0" fontId="1087" fillId="6" borderId="1" xfId="0" applyFont="1" applyFill="1" applyBorder="1" applyAlignment="1">
      <alignment horizontal="center" vertical="center" wrapText="1"/>
    </xf>
    <xf numFmtId="0" fontId="974" fillId="0" borderId="1" xfId="2" applyFont="1" applyBorder="1" applyAlignment="1">
      <alignment horizontal="center" vertical="center"/>
    </xf>
    <xf numFmtId="0" fontId="1288" fillId="8" borderId="5" xfId="0" applyFont="1" applyFill="1" applyBorder="1" applyAlignment="1">
      <alignment horizontal="center" vertical="top" wrapText="1"/>
    </xf>
    <xf numFmtId="0" fontId="1327" fillId="8" borderId="5" xfId="0" applyFont="1" applyFill="1" applyBorder="1" applyAlignment="1">
      <alignment horizontal="center" vertical="top" wrapText="1"/>
    </xf>
    <xf numFmtId="0" fontId="972" fillId="0" borderId="1" xfId="2" applyFont="1" applyBorder="1" applyAlignment="1">
      <alignment horizontal="center" vertical="center"/>
    </xf>
    <xf numFmtId="0" fontId="972" fillId="9" borderId="1" xfId="2" applyFont="1" applyFill="1" applyBorder="1" applyAlignment="1">
      <alignment horizontal="center" vertical="center"/>
    </xf>
    <xf numFmtId="0" fontId="1080" fillId="9" borderId="1" xfId="2" applyFont="1" applyFill="1" applyBorder="1" applyAlignment="1">
      <alignment horizontal="center" vertical="center" wrapText="1"/>
    </xf>
    <xf numFmtId="0" fontId="984" fillId="8" borderId="1" xfId="2" applyFont="1" applyFill="1" applyBorder="1" applyAlignment="1">
      <alignment horizontal="center" vertical="center" wrapText="1"/>
    </xf>
    <xf numFmtId="0" fontId="969" fillId="0" borderId="1" xfId="2" applyFont="1" applyBorder="1" applyAlignment="1">
      <alignment horizontal="center" vertical="center"/>
    </xf>
    <xf numFmtId="0" fontId="969" fillId="6" borderId="1" xfId="2" applyFont="1" applyFill="1" applyBorder="1" applyAlignment="1">
      <alignment horizontal="center" vertical="center"/>
    </xf>
    <xf numFmtId="0" fontId="972" fillId="8" borderId="1" xfId="2" applyFont="1" applyFill="1" applyBorder="1" applyAlignment="1">
      <alignment horizontal="center" vertical="center" wrapText="1"/>
    </xf>
    <xf numFmtId="49" fontId="1000" fillId="8" borderId="5" xfId="2" applyNumberFormat="1" applyFont="1" applyFill="1" applyBorder="1" applyAlignment="1">
      <alignment horizontal="center" vertical="center"/>
    </xf>
    <xf numFmtId="0" fontId="967" fillId="0" borderId="1" xfId="2" applyFont="1" applyBorder="1" applyAlignment="1">
      <alignment horizontal="center" vertical="center"/>
    </xf>
    <xf numFmtId="0" fontId="1088" fillId="6" borderId="5" xfId="2" applyFont="1" applyFill="1" applyBorder="1" applyAlignment="1">
      <alignment horizontal="center" vertical="center"/>
    </xf>
    <xf numFmtId="0" fontId="967" fillId="6" borderId="1" xfId="2" applyFont="1" applyFill="1" applyBorder="1" applyAlignment="1">
      <alignment horizontal="center" vertical="center"/>
    </xf>
    <xf numFmtId="0" fontId="977" fillId="8" borderId="5" xfId="2" applyFont="1" applyFill="1" applyBorder="1" applyAlignment="1">
      <alignment horizontal="center" vertical="top" wrapText="1"/>
    </xf>
    <xf numFmtId="0" fontId="967" fillId="8" borderId="1" xfId="0" applyFont="1" applyFill="1" applyBorder="1" applyAlignment="1">
      <alignment horizontal="center" vertical="center" wrapText="1"/>
    </xf>
    <xf numFmtId="0" fontId="967" fillId="8" borderId="1" xfId="2" applyFont="1" applyFill="1" applyBorder="1" applyAlignment="1">
      <alignment horizontal="center" vertical="center" wrapText="1"/>
    </xf>
    <xf numFmtId="0" fontId="984" fillId="9" borderId="1" xfId="2" applyFont="1" applyFill="1" applyBorder="1" applyAlignment="1">
      <alignment horizontal="center" vertical="center" wrapText="1"/>
    </xf>
    <xf numFmtId="0" fontId="967" fillId="8" borderId="5" xfId="2" applyFont="1" applyFill="1" applyBorder="1" applyAlignment="1">
      <alignment horizontal="center" vertical="center"/>
    </xf>
    <xf numFmtId="0" fontId="967" fillId="8" borderId="5" xfId="2" applyFont="1" applyFill="1" applyBorder="1" applyAlignment="1">
      <alignment horizontal="center" vertical="center" wrapText="1"/>
    </xf>
    <xf numFmtId="0" fontId="965" fillId="0" borderId="1" xfId="2" applyFont="1" applyBorder="1" applyAlignment="1">
      <alignment horizontal="center" vertical="center"/>
    </xf>
    <xf numFmtId="0" fontId="965" fillId="6" borderId="1" xfId="2" applyFont="1" applyFill="1" applyBorder="1" applyAlignment="1">
      <alignment horizontal="center" vertical="center" wrapText="1"/>
    </xf>
    <xf numFmtId="0" fontId="963" fillId="9" borderId="1" xfId="2" applyFont="1" applyFill="1" applyBorder="1" applyAlignment="1">
      <alignment horizontal="center" vertical="center" wrapText="1"/>
    </xf>
    <xf numFmtId="0" fontId="1095" fillId="6" borderId="1" xfId="2" applyFont="1" applyFill="1" applyBorder="1" applyAlignment="1">
      <alignment horizontal="center" vertical="center"/>
    </xf>
    <xf numFmtId="0" fontId="958" fillId="6" borderId="1" xfId="2" applyFont="1" applyFill="1" applyBorder="1" applyAlignment="1">
      <alignment horizontal="center" vertical="center"/>
    </xf>
    <xf numFmtId="49" fontId="972" fillId="8" borderId="5" xfId="2" applyNumberFormat="1" applyFont="1" applyFill="1" applyBorder="1" applyAlignment="1">
      <alignment horizontal="center" vertical="center"/>
    </xf>
    <xf numFmtId="0" fontId="972" fillId="8" borderId="5" xfId="2" applyFont="1" applyFill="1" applyBorder="1" applyAlignment="1">
      <alignment horizontal="center" vertical="top" wrapText="1"/>
    </xf>
    <xf numFmtId="49" fontId="973" fillId="8" borderId="5" xfId="2" applyNumberFormat="1" applyFont="1" applyFill="1" applyBorder="1" applyAlignment="1">
      <alignment horizontal="center" vertical="center"/>
    </xf>
    <xf numFmtId="0" fontId="973" fillId="8" borderId="5" xfId="2" applyFont="1" applyFill="1" applyBorder="1" applyAlignment="1">
      <alignment horizontal="center" vertical="top" wrapText="1"/>
    </xf>
    <xf numFmtId="0" fontId="957" fillId="9" borderId="1" xfId="2" applyFont="1" applyFill="1" applyBorder="1" applyAlignment="1">
      <alignment horizontal="center" vertical="center" wrapText="1"/>
    </xf>
    <xf numFmtId="0" fontId="957" fillId="0" borderId="1" xfId="2" applyFont="1" applyBorder="1" applyAlignment="1">
      <alignment horizontal="center" vertical="center"/>
    </xf>
    <xf numFmtId="0" fontId="957" fillId="8" borderId="1" xfId="0" applyFont="1" applyFill="1" applyBorder="1" applyAlignment="1">
      <alignment horizontal="center" vertical="center" wrapText="1"/>
    </xf>
    <xf numFmtId="0" fontId="957" fillId="8" borderId="1" xfId="2" applyFont="1" applyFill="1" applyBorder="1" applyAlignment="1">
      <alignment horizontal="center" vertical="center" wrapText="1"/>
    </xf>
    <xf numFmtId="0" fontId="957" fillId="8" borderId="1" xfId="2" applyFont="1" applyFill="1" applyBorder="1" applyAlignment="1">
      <alignment horizontal="center" vertical="center"/>
    </xf>
    <xf numFmtId="0" fontId="956" fillId="0" borderId="1" xfId="2" applyFont="1" applyBorder="1" applyAlignment="1">
      <alignment horizontal="center" vertical="center"/>
    </xf>
    <xf numFmtId="0" fontId="971" fillId="8" borderId="1" xfId="2" applyFont="1" applyFill="1" applyBorder="1" applyAlignment="1">
      <alignment horizontal="center" vertical="center" wrapText="1"/>
    </xf>
    <xf numFmtId="0" fontId="1346" fillId="8" borderId="1" xfId="1" applyFill="1" applyBorder="1" applyAlignment="1">
      <alignment horizontal="center" vertical="center" wrapText="1"/>
    </xf>
    <xf numFmtId="0" fontId="972" fillId="8" borderId="5" xfId="2" applyFont="1" applyFill="1" applyBorder="1" applyAlignment="1">
      <alignment horizontal="center" vertical="center" wrapText="1"/>
    </xf>
    <xf numFmtId="0" fontId="0" fillId="9" borderId="4" xfId="0" applyFill="1" applyBorder="1" applyAlignment="1">
      <alignment horizontal="center" vertical="center" wrapText="1"/>
    </xf>
    <xf numFmtId="14" fontId="1137" fillId="8" borderId="1" xfId="2" applyNumberFormat="1" applyFill="1" applyBorder="1" applyAlignment="1">
      <alignment horizontal="center" vertical="center"/>
    </xf>
    <xf numFmtId="0" fontId="1088" fillId="8" borderId="1" xfId="2" applyFont="1" applyFill="1" applyBorder="1" applyAlignment="1">
      <alignment horizontal="center" vertical="center" wrapText="1"/>
    </xf>
    <xf numFmtId="0" fontId="1120" fillId="8" borderId="1" xfId="2" applyFont="1" applyFill="1" applyBorder="1" applyAlignment="1">
      <alignment horizontal="center" vertical="top" wrapText="1"/>
    </xf>
    <xf numFmtId="49" fontId="1329" fillId="6" borderId="1" xfId="0" applyNumberFormat="1" applyFont="1" applyFill="1" applyBorder="1" applyAlignment="1">
      <alignment horizontal="center" vertical="center"/>
    </xf>
    <xf numFmtId="0" fontId="953" fillId="9" borderId="1" xfId="0" applyFont="1" applyFill="1" applyBorder="1" applyAlignment="1">
      <alignment horizontal="center" vertical="center" wrapText="1"/>
    </xf>
    <xf numFmtId="0" fontId="953" fillId="0" borderId="1" xfId="2" applyFont="1" applyBorder="1" applyAlignment="1">
      <alignment horizontal="center" vertical="center"/>
    </xf>
    <xf numFmtId="0" fontId="1194" fillId="13" borderId="1" xfId="0" applyFont="1" applyFill="1" applyBorder="1" applyAlignment="1">
      <alignment horizontal="center" vertical="center" wrapText="1"/>
    </xf>
    <xf numFmtId="0" fontId="0" fillId="13" borderId="1" xfId="0" applyFill="1" applyBorder="1" applyAlignment="1">
      <alignment horizontal="center" vertical="center" wrapText="1"/>
    </xf>
    <xf numFmtId="14" fontId="0" fillId="13" borderId="1" xfId="0" applyNumberFormat="1" applyFill="1" applyBorder="1" applyAlignment="1">
      <alignment horizontal="center" vertical="center" wrapText="1"/>
    </xf>
    <xf numFmtId="2" fontId="0" fillId="13" borderId="1" xfId="0" applyNumberFormat="1" applyFill="1" applyBorder="1" applyAlignment="1">
      <alignment horizontal="center" vertical="center" wrapText="1"/>
    </xf>
    <xf numFmtId="0" fontId="0" fillId="13" borderId="1" xfId="0" applyFill="1" applyBorder="1" applyAlignment="1">
      <alignment wrapText="1"/>
    </xf>
    <xf numFmtId="0" fontId="0" fillId="14" borderId="3" xfId="0" applyFill="1" applyBorder="1" applyAlignment="1">
      <alignment wrapText="1"/>
    </xf>
    <xf numFmtId="0" fontId="1323" fillId="13" borderId="1" xfId="0" applyFont="1" applyFill="1" applyBorder="1" applyAlignment="1">
      <alignment horizontal="center" vertical="center" wrapText="1"/>
    </xf>
    <xf numFmtId="0" fontId="0" fillId="13" borderId="1" xfId="0" applyFill="1" applyBorder="1" applyAlignment="1">
      <alignment horizontal="center" wrapText="1"/>
    </xf>
    <xf numFmtId="0" fontId="1198" fillId="13" borderId="1" xfId="0" applyFont="1" applyFill="1" applyBorder="1" applyAlignment="1">
      <alignment horizontal="center" vertical="center" wrapText="1"/>
    </xf>
    <xf numFmtId="0" fontId="1295" fillId="13" borderId="1" xfId="0" applyFont="1" applyFill="1" applyBorder="1" applyAlignment="1">
      <alignment horizontal="center" vertical="center" wrapText="1"/>
    </xf>
    <xf numFmtId="164" fontId="0" fillId="13" borderId="1" xfId="0" applyNumberFormat="1" applyFill="1" applyBorder="1" applyAlignment="1">
      <alignment horizontal="center" vertical="center" wrapText="1"/>
    </xf>
    <xf numFmtId="14" fontId="0" fillId="13" borderId="4" xfId="0" applyNumberFormat="1" applyFill="1" applyBorder="1" applyAlignment="1">
      <alignment horizontal="center" vertical="center" wrapText="1"/>
    </xf>
    <xf numFmtId="0" fontId="0" fillId="13" borderId="4" xfId="0" applyFill="1" applyBorder="1" applyAlignment="1">
      <alignment horizontal="center" vertical="center" wrapText="1"/>
    </xf>
    <xf numFmtId="2" fontId="0" fillId="13" borderId="4" xfId="0" applyNumberFormat="1" applyFill="1" applyBorder="1" applyAlignment="1">
      <alignment horizontal="center" vertical="center" wrapText="1"/>
    </xf>
    <xf numFmtId="0" fontId="0" fillId="13" borderId="4" xfId="0" applyFill="1" applyBorder="1" applyAlignment="1">
      <alignment horizontal="center" vertical="center"/>
    </xf>
    <xf numFmtId="0" fontId="0" fillId="13" borderId="4" xfId="0" applyFill="1" applyBorder="1" applyAlignment="1">
      <alignment wrapText="1"/>
    </xf>
    <xf numFmtId="0" fontId="1323" fillId="13" borderId="4" xfId="0" applyFont="1" applyFill="1" applyBorder="1" applyAlignment="1">
      <alignment horizontal="center" vertical="center" wrapText="1"/>
    </xf>
    <xf numFmtId="0" fontId="0" fillId="13" borderId="4" xfId="0" applyFill="1" applyBorder="1" applyAlignment="1">
      <alignment horizontal="center" wrapText="1"/>
    </xf>
    <xf numFmtId="0" fontId="1188" fillId="13" borderId="4" xfId="0" applyFont="1" applyFill="1" applyBorder="1" applyAlignment="1">
      <alignment horizontal="center" vertical="center" wrapText="1"/>
    </xf>
    <xf numFmtId="164" fontId="0" fillId="13" borderId="4" xfId="0" applyNumberFormat="1" applyFill="1" applyBorder="1" applyAlignment="1">
      <alignment horizontal="center" vertical="center" wrapText="1"/>
    </xf>
    <xf numFmtId="14" fontId="0" fillId="13" borderId="4" xfId="0" applyNumberFormat="1" applyFill="1" applyBorder="1" applyAlignment="1">
      <alignment wrapText="1"/>
    </xf>
    <xf numFmtId="0" fontId="1198" fillId="13" borderId="4" xfId="0" applyFont="1" applyFill="1" applyBorder="1" applyAlignment="1">
      <alignment horizontal="center" vertical="center" wrapText="1"/>
    </xf>
    <xf numFmtId="49" fontId="0" fillId="13" borderId="4" xfId="0" applyNumberFormat="1" applyFill="1" applyBorder="1" applyAlignment="1">
      <alignment horizontal="center" vertical="center" wrapText="1"/>
    </xf>
    <xf numFmtId="0" fontId="1192" fillId="13" borderId="1" xfId="0" applyFont="1" applyFill="1" applyBorder="1" applyAlignment="1">
      <alignment horizontal="center" vertical="center" wrapText="1"/>
    </xf>
    <xf numFmtId="0" fontId="1346" fillId="13" borderId="1" xfId="1" applyFill="1" applyBorder="1" applyAlignment="1">
      <alignment horizontal="center" vertical="center" wrapText="1"/>
    </xf>
    <xf numFmtId="0" fontId="1334" fillId="13"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14" borderId="1" xfId="0" applyFill="1" applyBorder="1" applyAlignment="1">
      <alignment wrapText="1"/>
    </xf>
    <xf numFmtId="0" fontId="0" fillId="13" borderId="1" xfId="0" applyFill="1" applyBorder="1" applyAlignment="1">
      <alignment horizontal="center" vertical="center"/>
    </xf>
    <xf numFmtId="164" fontId="1350" fillId="13" borderId="4" xfId="0" applyNumberFormat="1" applyFont="1" applyFill="1" applyBorder="1" applyAlignment="1">
      <alignment horizontal="center" vertical="center" wrapText="1"/>
    </xf>
    <xf numFmtId="0" fontId="1346" fillId="13" borderId="4" xfId="1" applyFill="1" applyBorder="1" applyAlignment="1">
      <alignment horizontal="center" vertical="center" wrapText="1"/>
    </xf>
    <xf numFmtId="0" fontId="0" fillId="16" borderId="1" xfId="0" applyFill="1" applyBorder="1" applyAlignment="1">
      <alignment horizontal="center" vertical="center"/>
    </xf>
    <xf numFmtId="0" fontId="1280" fillId="13" borderId="1" xfId="0" applyFont="1" applyFill="1" applyBorder="1" applyAlignment="1">
      <alignment horizontal="center" vertical="center" wrapText="1"/>
    </xf>
    <xf numFmtId="0" fontId="1272" fillId="13" borderId="1" xfId="0" applyFont="1" applyFill="1" applyBorder="1" applyAlignment="1">
      <alignment horizontal="center" vertical="center"/>
    </xf>
    <xf numFmtId="0" fontId="1281" fillId="13" borderId="1" xfId="0" applyFont="1" applyFill="1" applyBorder="1" applyAlignment="1">
      <alignment horizontal="center" vertical="center" wrapText="1"/>
    </xf>
    <xf numFmtId="0" fontId="1317" fillId="13" borderId="1" xfId="0" applyFont="1" applyFill="1" applyBorder="1" applyAlignment="1">
      <alignment horizontal="center" vertical="center" wrapText="1"/>
    </xf>
    <xf numFmtId="0" fontId="1262" fillId="13" borderId="1" xfId="0" applyFont="1" applyFill="1" applyBorder="1" applyAlignment="1">
      <alignment horizontal="center" vertical="center" wrapText="1"/>
    </xf>
    <xf numFmtId="0" fontId="1207" fillId="13" borderId="1" xfId="0" applyFont="1" applyFill="1" applyBorder="1" applyAlignment="1">
      <alignment horizontal="center" vertical="center" wrapText="1"/>
    </xf>
    <xf numFmtId="0" fontId="0" fillId="17" borderId="1" xfId="0" applyFill="1" applyBorder="1" applyAlignment="1">
      <alignment horizontal="center" vertical="center" wrapText="1"/>
    </xf>
    <xf numFmtId="49" fontId="0" fillId="13" borderId="1" xfId="0" applyNumberFormat="1" applyFill="1" applyBorder="1" applyAlignment="1">
      <alignment horizontal="center" vertical="center" wrapText="1"/>
    </xf>
    <xf numFmtId="0" fontId="1335" fillId="13" borderId="0" xfId="0" applyFont="1" applyFill="1" applyAlignment="1">
      <alignment horizontal="center" vertical="center"/>
    </xf>
    <xf numFmtId="164" fontId="0" fillId="13" borderId="0" xfId="0" applyNumberFormat="1" applyFill="1" applyAlignment="1">
      <alignment horizontal="center" vertical="center"/>
    </xf>
    <xf numFmtId="14" fontId="1300" fillId="13" borderId="1" xfId="0" applyNumberFormat="1" applyFont="1" applyFill="1" applyBorder="1" applyAlignment="1">
      <alignment horizontal="center" vertical="center" wrapText="1"/>
    </xf>
    <xf numFmtId="14" fontId="1236" fillId="13" borderId="1" xfId="0" applyNumberFormat="1" applyFont="1" applyFill="1" applyBorder="1" applyAlignment="1">
      <alignment horizontal="center" vertical="center" wrapText="1"/>
    </xf>
    <xf numFmtId="0" fontId="1305" fillId="13" borderId="1" xfId="0" applyFont="1" applyFill="1" applyBorder="1" applyAlignment="1">
      <alignment horizontal="center" vertical="center" wrapText="1"/>
    </xf>
    <xf numFmtId="0" fontId="1259" fillId="13" borderId="1" xfId="0" applyFont="1" applyFill="1" applyBorder="1" applyAlignment="1">
      <alignment horizontal="center" vertical="center"/>
    </xf>
    <xf numFmtId="0" fontId="1272" fillId="13" borderId="1" xfId="0" applyFont="1" applyFill="1" applyBorder="1" applyAlignment="1">
      <alignment horizontal="center" vertical="center" wrapText="1"/>
    </xf>
    <xf numFmtId="0" fontId="1276" fillId="13" borderId="1" xfId="0" applyFont="1" applyFill="1" applyBorder="1" applyAlignment="1">
      <alignment horizontal="center" vertical="center" wrapText="1"/>
    </xf>
    <xf numFmtId="0" fontId="1135" fillId="13" borderId="1" xfId="0" applyFont="1" applyFill="1" applyBorder="1" applyAlignment="1">
      <alignment horizontal="center" vertical="center"/>
    </xf>
    <xf numFmtId="0" fontId="1188" fillId="13" borderId="1" xfId="0" applyFont="1" applyFill="1" applyBorder="1" applyAlignment="1">
      <alignment horizontal="center" vertical="center"/>
    </xf>
    <xf numFmtId="0" fontId="0" fillId="13" borderId="2" xfId="0" applyFill="1" applyBorder="1" applyAlignment="1">
      <alignment horizontal="center" vertical="center" wrapText="1"/>
    </xf>
    <xf numFmtId="0" fontId="0" fillId="13" borderId="2" xfId="0" applyFill="1" applyBorder="1" applyAlignment="1">
      <alignment vertical="center" wrapText="1"/>
    </xf>
    <xf numFmtId="0" fontId="1065" fillId="13" borderId="1" xfId="2" applyFont="1" applyFill="1" applyBorder="1" applyAlignment="1">
      <alignment horizontal="center" vertical="center"/>
    </xf>
    <xf numFmtId="164" fontId="0" fillId="18" borderId="1" xfId="0" applyNumberFormat="1" applyFill="1" applyBorder="1" applyAlignment="1">
      <alignment horizontal="center" vertical="center" wrapText="1"/>
    </xf>
    <xf numFmtId="0" fontId="1253" fillId="13" borderId="1" xfId="0" applyFont="1" applyFill="1" applyBorder="1" applyAlignment="1">
      <alignment horizontal="center" vertical="center" wrapText="1"/>
    </xf>
    <xf numFmtId="164" fontId="0" fillId="13" borderId="1" xfId="0" applyNumberFormat="1" applyFill="1" applyBorder="1" applyAlignment="1">
      <alignment horizontal="center" wrapText="1"/>
    </xf>
    <xf numFmtId="0" fontId="0" fillId="13" borderId="6" xfId="0" applyFill="1" applyBorder="1" applyAlignment="1">
      <alignment wrapText="1"/>
    </xf>
    <xf numFmtId="0" fontId="1295" fillId="13" borderId="4" xfId="0" applyFont="1" applyFill="1" applyBorder="1" applyAlignment="1">
      <alignment horizontal="center" vertical="center" wrapText="1"/>
    </xf>
    <xf numFmtId="0" fontId="1315" fillId="13" borderId="1" xfId="0" applyFont="1" applyFill="1" applyBorder="1" applyAlignment="1">
      <alignment horizontal="center" vertical="center" wrapText="1"/>
    </xf>
    <xf numFmtId="0" fontId="1302" fillId="13" borderId="1" xfId="0" applyFont="1" applyFill="1" applyBorder="1" applyAlignment="1">
      <alignment horizontal="center" vertical="center" wrapText="1"/>
    </xf>
    <xf numFmtId="0" fontId="1336" fillId="13" borderId="1" xfId="0" applyFont="1" applyFill="1" applyBorder="1" applyAlignment="1">
      <alignment horizontal="center" vertical="center" wrapText="1"/>
    </xf>
    <xf numFmtId="2" fontId="1334" fillId="13" borderId="1" xfId="0" applyNumberFormat="1" applyFont="1" applyFill="1" applyBorder="1" applyAlignment="1">
      <alignment horizontal="center" vertical="center" wrapText="1"/>
    </xf>
    <xf numFmtId="0" fontId="1338" fillId="13" borderId="1" xfId="0" applyFont="1" applyFill="1" applyBorder="1" applyAlignment="1">
      <alignment horizontal="center" vertical="center" wrapText="1"/>
    </xf>
    <xf numFmtId="0" fontId="1192" fillId="13" borderId="5" xfId="0" applyFont="1" applyFill="1" applyBorder="1" applyAlignment="1">
      <alignment horizontal="center" vertical="center" wrapText="1"/>
    </xf>
    <xf numFmtId="14" fontId="0" fillId="13" borderId="5" xfId="0" applyNumberFormat="1" applyFill="1" applyBorder="1" applyAlignment="1">
      <alignment horizontal="center" vertical="center" wrapText="1"/>
    </xf>
    <xf numFmtId="0" fontId="0" fillId="13" borderId="5" xfId="0" applyFill="1" applyBorder="1" applyAlignment="1">
      <alignment horizontal="center" vertical="center" wrapText="1"/>
    </xf>
    <xf numFmtId="2" fontId="0" fillId="13" borderId="5" xfId="0" applyNumberFormat="1" applyFill="1" applyBorder="1" applyAlignment="1">
      <alignment horizontal="center" vertical="center" wrapText="1"/>
    </xf>
    <xf numFmtId="0" fontId="0" fillId="13" borderId="7" xfId="0" applyFill="1" applyBorder="1" applyAlignment="1">
      <alignment wrapText="1"/>
    </xf>
    <xf numFmtId="0" fontId="1192" fillId="19" borderId="1" xfId="0" applyFont="1" applyFill="1" applyBorder="1" applyAlignment="1">
      <alignment horizontal="center" vertical="center" wrapText="1"/>
    </xf>
    <xf numFmtId="0" fontId="0" fillId="19" borderId="1" xfId="0" applyFill="1" applyBorder="1" applyAlignment="1">
      <alignment horizontal="center" vertical="center" wrapText="1"/>
    </xf>
    <xf numFmtId="14" fontId="0" fillId="19" borderId="1" xfId="0" applyNumberFormat="1" applyFill="1" applyBorder="1" applyAlignment="1">
      <alignment horizontal="center" vertical="center" wrapText="1"/>
    </xf>
    <xf numFmtId="2" fontId="0" fillId="19" borderId="1" xfId="0" applyNumberFormat="1" applyFill="1" applyBorder="1" applyAlignment="1">
      <alignment horizontal="center" vertical="center" wrapText="1"/>
    </xf>
    <xf numFmtId="0" fontId="0" fillId="19" borderId="2" xfId="0" applyFill="1" applyBorder="1" applyAlignment="1">
      <alignment horizontal="center" vertical="center" wrapText="1"/>
    </xf>
    <xf numFmtId="0" fontId="0" fillId="13" borderId="2" xfId="0" applyFill="1" applyBorder="1" applyAlignment="1">
      <alignment wrapText="1"/>
    </xf>
    <xf numFmtId="14" fontId="1339" fillId="13" borderId="2" xfId="0" applyNumberFormat="1" applyFont="1" applyFill="1" applyBorder="1" applyAlignment="1">
      <alignment horizontal="center" vertical="center" wrapText="1"/>
    </xf>
    <xf numFmtId="0" fontId="1343" fillId="13" borderId="4" xfId="0" applyFont="1" applyFill="1" applyBorder="1" applyAlignment="1">
      <alignment horizontal="center" vertical="center" wrapText="1"/>
    </xf>
    <xf numFmtId="0" fontId="1339" fillId="13" borderId="1" xfId="0" applyFont="1" applyFill="1" applyBorder="1" applyAlignment="1">
      <alignment horizontal="center" vertical="center" wrapText="1"/>
    </xf>
    <xf numFmtId="0" fontId="1343" fillId="13" borderId="1" xfId="0" applyFont="1" applyFill="1" applyBorder="1" applyAlignment="1">
      <alignment horizontal="center" vertical="center" wrapText="1"/>
    </xf>
    <xf numFmtId="0" fontId="1340" fillId="13" borderId="1" xfId="0" applyFont="1" applyFill="1" applyBorder="1" applyAlignment="1">
      <alignment horizontal="center" vertical="center" wrapText="1"/>
    </xf>
    <xf numFmtId="0" fontId="1343" fillId="13" borderId="1" xfId="0" applyFont="1" applyFill="1" applyBorder="1" applyAlignment="1">
      <alignment horizontal="center" wrapText="1"/>
    </xf>
    <xf numFmtId="14" fontId="1227" fillId="13" borderId="1" xfId="0" applyNumberFormat="1" applyFont="1" applyFill="1" applyBorder="1" applyAlignment="1">
      <alignment horizontal="center" vertical="center" wrapText="1"/>
    </xf>
    <xf numFmtId="2" fontId="0" fillId="13" borderId="1" xfId="0" applyNumberFormat="1" applyFill="1" applyBorder="1" applyAlignment="1">
      <alignment horizontal="center" wrapText="1"/>
    </xf>
    <xf numFmtId="0" fontId="1305" fillId="13" borderId="1" xfId="0" applyFont="1" applyFill="1" applyBorder="1" applyAlignment="1">
      <alignment wrapText="1"/>
    </xf>
    <xf numFmtId="14" fontId="0" fillId="13" borderId="1" xfId="0" applyNumberFormat="1" applyFill="1" applyBorder="1" applyAlignment="1">
      <alignment horizontal="center" vertical="center"/>
    </xf>
    <xf numFmtId="2" fontId="0" fillId="13" borderId="1" xfId="0" applyNumberFormat="1" applyFill="1" applyBorder="1" applyAlignment="1">
      <alignment horizontal="center" vertical="center"/>
    </xf>
    <xf numFmtId="0" fontId="0" fillId="13" borderId="7" xfId="0" applyFill="1" applyBorder="1"/>
    <xf numFmtId="14" fontId="0" fillId="13" borderId="4" xfId="0" applyNumberFormat="1" applyFill="1" applyBorder="1" applyAlignment="1">
      <alignment horizontal="center" vertical="center"/>
    </xf>
    <xf numFmtId="0" fontId="0" fillId="13" borderId="0" xfId="0" applyFill="1" applyAlignment="1">
      <alignment horizontal="center" vertical="center"/>
    </xf>
    <xf numFmtId="2" fontId="0" fillId="13" borderId="4" xfId="0" applyNumberFormat="1" applyFill="1" applyBorder="1" applyAlignment="1">
      <alignment horizontal="center" vertical="center"/>
    </xf>
    <xf numFmtId="0" fontId="0" fillId="13" borderId="2" xfId="0" applyFill="1" applyBorder="1"/>
    <xf numFmtId="164" fontId="0" fillId="13" borderId="1" xfId="0" applyNumberFormat="1" applyFill="1" applyBorder="1" applyAlignment="1">
      <alignment wrapText="1"/>
    </xf>
    <xf numFmtId="0" fontId="0" fillId="13" borderId="5" xfId="0" applyFill="1" applyBorder="1" applyAlignment="1">
      <alignment wrapText="1"/>
    </xf>
    <xf numFmtId="0" fontId="1323" fillId="13" borderId="5" xfId="0" applyFont="1" applyFill="1" applyBorder="1" applyAlignment="1">
      <alignment horizontal="center" vertical="center" wrapText="1"/>
    </xf>
    <xf numFmtId="0" fontId="0" fillId="13" borderId="5" xfId="0" applyFill="1" applyBorder="1" applyAlignment="1">
      <alignment horizontal="center" wrapText="1"/>
    </xf>
    <xf numFmtId="0" fontId="1198" fillId="13" borderId="5" xfId="0" applyFont="1" applyFill="1" applyBorder="1" applyAlignment="1">
      <alignment horizontal="center" vertical="center" wrapText="1"/>
    </xf>
    <xf numFmtId="164" fontId="0" fillId="13" borderId="5" xfId="0" applyNumberFormat="1" applyFill="1" applyBorder="1" applyAlignment="1">
      <alignment horizontal="center" vertical="center" wrapText="1"/>
    </xf>
    <xf numFmtId="164" fontId="0" fillId="13" borderId="2" xfId="0" applyNumberFormat="1" applyFill="1" applyBorder="1" applyAlignment="1">
      <alignment horizontal="center" vertical="center" wrapText="1"/>
    </xf>
    <xf numFmtId="0" fontId="0" fillId="19" borderId="1" xfId="0" applyFill="1" applyBorder="1" applyAlignment="1">
      <alignment wrapText="1"/>
    </xf>
    <xf numFmtId="0" fontId="1323" fillId="20" borderId="1" xfId="0" applyFont="1" applyFill="1" applyBorder="1" applyAlignment="1">
      <alignment horizontal="center" vertical="center" wrapText="1"/>
    </xf>
    <xf numFmtId="0" fontId="0" fillId="19" borderId="1" xfId="0" applyFill="1" applyBorder="1" applyAlignment="1">
      <alignment horizontal="center" wrapText="1"/>
    </xf>
    <xf numFmtId="0" fontId="1295" fillId="13" borderId="1" xfId="0" applyFont="1" applyFill="1" applyBorder="1" applyAlignment="1">
      <alignment horizontal="center" vertical="center"/>
    </xf>
    <xf numFmtId="164" fontId="0" fillId="19" borderId="1" xfId="0" applyNumberFormat="1" applyFill="1" applyBorder="1" applyAlignment="1">
      <alignment horizontal="center" vertical="center" wrapText="1"/>
    </xf>
    <xf numFmtId="164" fontId="0" fillId="19" borderId="2" xfId="0" applyNumberFormat="1" applyFill="1" applyBorder="1" applyAlignment="1">
      <alignment horizontal="center" vertical="center" wrapText="1"/>
    </xf>
    <xf numFmtId="0" fontId="1265" fillId="13" borderId="1" xfId="0" applyFont="1" applyFill="1" applyBorder="1" applyAlignment="1">
      <alignment horizontal="center" vertical="center" wrapText="1"/>
    </xf>
    <xf numFmtId="0" fontId="1292" fillId="13" borderId="1" xfId="0" applyFont="1" applyFill="1" applyBorder="1" applyAlignment="1">
      <alignment horizontal="center" vertical="center" wrapText="1"/>
    </xf>
    <xf numFmtId="0" fontId="1229" fillId="13" borderId="1" xfId="0" applyFont="1" applyFill="1" applyBorder="1" applyAlignment="1">
      <alignment horizontal="center" vertical="center" wrapText="1"/>
    </xf>
    <xf numFmtId="164" fontId="1352" fillId="13" borderId="1" xfId="0" applyNumberFormat="1" applyFont="1" applyFill="1" applyBorder="1" applyAlignment="1">
      <alignment horizontal="center" vertical="center" wrapText="1"/>
    </xf>
    <xf numFmtId="164" fontId="1353" fillId="13" borderId="1" xfId="0" applyNumberFormat="1" applyFont="1" applyFill="1" applyBorder="1" applyAlignment="1">
      <alignment horizontal="center" vertical="center" wrapText="1"/>
    </xf>
    <xf numFmtId="164" fontId="0" fillId="13" borderId="8" xfId="0" applyNumberFormat="1" applyFill="1" applyBorder="1" applyAlignment="1">
      <alignment horizontal="center" vertical="center" wrapText="1"/>
    </xf>
    <xf numFmtId="164" fontId="1354" fillId="13" borderId="1" xfId="0" applyNumberFormat="1" applyFont="1" applyFill="1" applyBorder="1" applyAlignment="1">
      <alignment horizontal="center" vertical="center" wrapText="1"/>
    </xf>
    <xf numFmtId="164" fontId="1354" fillId="13" borderId="2" xfId="0" applyNumberFormat="1" applyFont="1" applyFill="1" applyBorder="1" applyAlignment="1">
      <alignment horizontal="center" vertical="center" wrapText="1"/>
    </xf>
    <xf numFmtId="0" fontId="1273" fillId="13" borderId="1" xfId="0" applyFont="1" applyFill="1" applyBorder="1" applyAlignment="1">
      <alignment horizontal="center" vertical="center" wrapText="1"/>
    </xf>
    <xf numFmtId="164" fontId="1355" fillId="13" borderId="1" xfId="0" applyNumberFormat="1" applyFont="1" applyFill="1" applyBorder="1" applyAlignment="1">
      <alignment horizontal="center" vertical="center" wrapText="1"/>
    </xf>
    <xf numFmtId="0" fontId="1291" fillId="13" borderId="1" xfId="0" applyFont="1" applyFill="1" applyBorder="1" applyAlignment="1">
      <alignment horizontal="center" vertical="center" wrapText="1"/>
    </xf>
    <xf numFmtId="0" fontId="1314" fillId="13" borderId="1" xfId="0" applyFont="1" applyFill="1" applyBorder="1" applyAlignment="1">
      <alignment horizontal="center" vertical="center" wrapText="1"/>
    </xf>
    <xf numFmtId="0" fontId="1276" fillId="13" borderId="4" xfId="0" applyFont="1" applyFill="1" applyBorder="1" applyAlignment="1">
      <alignment horizontal="center" vertical="center" wrapText="1"/>
    </xf>
    <xf numFmtId="0" fontId="0" fillId="13" borderId="5" xfId="0" applyFill="1" applyBorder="1"/>
    <xf numFmtId="0" fontId="1283" fillId="13" borderId="5" xfId="0" applyFont="1" applyFill="1" applyBorder="1" applyAlignment="1">
      <alignment horizontal="center" vertical="center"/>
    </xf>
    <xf numFmtId="0" fontId="0" fillId="13" borderId="5" xfId="0" applyFill="1" applyBorder="1" applyAlignment="1">
      <alignment horizontal="center"/>
    </xf>
    <xf numFmtId="0" fontId="0" fillId="13" borderId="5" xfId="0" applyFill="1" applyBorder="1" applyAlignment="1">
      <alignment horizontal="center" vertical="center"/>
    </xf>
    <xf numFmtId="164" fontId="0" fillId="13" borderId="7" xfId="0" applyNumberFormat="1" applyFill="1" applyBorder="1" applyAlignment="1">
      <alignment horizontal="center" vertical="center"/>
    </xf>
    <xf numFmtId="0" fontId="0" fillId="13" borderId="1" xfId="0" applyFill="1" applyBorder="1"/>
    <xf numFmtId="0" fontId="1314" fillId="13" borderId="1" xfId="0" applyFont="1" applyFill="1" applyBorder="1" applyAlignment="1">
      <alignment horizontal="center" vertical="center"/>
    </xf>
    <xf numFmtId="0" fontId="0" fillId="13" borderId="1" xfId="0" applyFill="1" applyBorder="1" applyAlignment="1">
      <alignment horizontal="center"/>
    </xf>
    <xf numFmtId="164" fontId="0" fillId="13" borderId="2" xfId="0" applyNumberFormat="1" applyFill="1" applyBorder="1" applyAlignment="1">
      <alignment horizontal="center" vertical="center"/>
    </xf>
    <xf numFmtId="49" fontId="0" fillId="13" borderId="1" xfId="0" applyNumberFormat="1" applyFill="1" applyBorder="1" applyAlignment="1">
      <alignment horizontal="center" vertical="center"/>
    </xf>
    <xf numFmtId="0" fontId="1305" fillId="13" borderId="1" xfId="0" applyFont="1" applyFill="1" applyBorder="1" applyAlignment="1">
      <alignment horizontal="center" vertical="center"/>
    </xf>
    <xf numFmtId="0" fontId="1273" fillId="13" borderId="1" xfId="0" applyFont="1" applyFill="1" applyBorder="1" applyAlignment="1">
      <alignment horizontal="center" vertical="center"/>
    </xf>
    <xf numFmtId="164" fontId="0" fillId="13" borderId="6" xfId="0" applyNumberFormat="1" applyFill="1" applyBorder="1" applyAlignment="1">
      <alignment horizontal="center" vertical="center"/>
    </xf>
    <xf numFmtId="164" fontId="0" fillId="13" borderId="15" xfId="0" applyNumberFormat="1" applyFill="1" applyBorder="1" applyAlignment="1">
      <alignment horizontal="center" vertical="center"/>
    </xf>
    <xf numFmtId="0" fontId="1198" fillId="13" borderId="1" xfId="0" applyFont="1" applyFill="1" applyBorder="1" applyAlignment="1">
      <alignment horizontal="center" vertical="center"/>
    </xf>
    <xf numFmtId="164" fontId="0" fillId="13" borderId="1" xfId="0" applyNumberFormat="1" applyFill="1" applyBorder="1" applyAlignment="1">
      <alignment horizontal="center" vertical="center"/>
    </xf>
    <xf numFmtId="0" fontId="1283" fillId="13" borderId="1" xfId="0" applyFont="1" applyFill="1" applyBorder="1" applyAlignment="1">
      <alignment horizontal="center" vertical="center" wrapText="1"/>
    </xf>
    <xf numFmtId="2" fontId="0" fillId="13" borderId="1" xfId="0" applyNumberFormat="1" applyFill="1" applyBorder="1" applyAlignment="1">
      <alignment horizontal="center"/>
    </xf>
    <xf numFmtId="0" fontId="1144" fillId="13" borderId="1" xfId="0" applyFont="1" applyFill="1" applyBorder="1" applyAlignment="1">
      <alignment horizontal="center" vertical="center" wrapText="1"/>
    </xf>
    <xf numFmtId="0" fontId="0" fillId="13" borderId="2" xfId="0" applyFill="1" applyBorder="1" applyAlignment="1">
      <alignment horizontal="center" vertical="center"/>
    </xf>
    <xf numFmtId="164" fontId="0" fillId="13" borderId="5" xfId="0" applyNumberFormat="1" applyFill="1" applyBorder="1" applyAlignment="1">
      <alignment horizontal="center" vertical="center"/>
    </xf>
    <xf numFmtId="0" fontId="1228" fillId="13" borderId="1" xfId="0" applyFont="1" applyFill="1" applyBorder="1" applyAlignment="1">
      <alignment horizontal="center" vertical="center"/>
    </xf>
    <xf numFmtId="0" fontId="0" fillId="13" borderId="0" xfId="0" applyFill="1" applyAlignment="1">
      <alignment horizontal="center" vertical="center" wrapText="1"/>
    </xf>
    <xf numFmtId="0" fontId="1323" fillId="13" borderId="1" xfId="0" applyFont="1" applyFill="1" applyBorder="1" applyAlignment="1">
      <alignment horizontal="center" vertical="center"/>
    </xf>
    <xf numFmtId="49" fontId="0" fillId="13" borderId="4" xfId="0" applyNumberFormat="1" applyFill="1" applyBorder="1" applyAlignment="1">
      <alignment horizontal="center" vertical="center"/>
    </xf>
    <xf numFmtId="0" fontId="1329" fillId="13" borderId="1" xfId="0" applyFont="1" applyFill="1" applyBorder="1" applyAlignment="1">
      <alignment horizontal="center" vertical="center" wrapText="1"/>
    </xf>
    <xf numFmtId="0" fontId="1191" fillId="13" borderId="1" xfId="0" applyFont="1" applyFill="1" applyBorder="1" applyAlignment="1">
      <alignment horizontal="center" vertical="center" wrapText="1"/>
    </xf>
    <xf numFmtId="0" fontId="1301" fillId="13" borderId="1" xfId="0" applyFont="1" applyFill="1" applyBorder="1" applyAlignment="1">
      <alignment horizontal="center" vertical="center"/>
    </xf>
    <xf numFmtId="0" fontId="1309" fillId="13" borderId="1" xfId="0" applyFont="1" applyFill="1" applyBorder="1" applyAlignment="1">
      <alignment horizontal="center" vertical="center"/>
    </xf>
    <xf numFmtId="0" fontId="1334" fillId="13" borderId="0" xfId="0" applyFont="1" applyFill="1" applyAlignment="1">
      <alignment horizontal="left" vertical="top" wrapText="1"/>
    </xf>
    <xf numFmtId="0" fontId="1192" fillId="13" borderId="1" xfId="0" applyFont="1" applyFill="1" applyBorder="1" applyAlignment="1">
      <alignment horizontal="center" vertical="center"/>
    </xf>
    <xf numFmtId="0" fontId="1335" fillId="13" borderId="1" xfId="0" applyFont="1" applyFill="1" applyBorder="1" applyAlignment="1">
      <alignment horizontal="center" vertical="center"/>
    </xf>
    <xf numFmtId="0" fontId="1337" fillId="13" borderId="1" xfId="0" applyFont="1" applyFill="1" applyBorder="1" applyAlignment="1">
      <alignment horizontal="center" vertical="center"/>
    </xf>
    <xf numFmtId="0" fontId="1193" fillId="13" borderId="1" xfId="0" applyFont="1" applyFill="1" applyBorder="1" applyAlignment="1">
      <alignment horizontal="center" vertical="center"/>
    </xf>
    <xf numFmtId="0" fontId="1198" fillId="13" borderId="1" xfId="0" applyFont="1" applyFill="1" applyBorder="1"/>
    <xf numFmtId="164" fontId="0" fillId="18" borderId="2" xfId="0" applyNumberFormat="1" applyFill="1" applyBorder="1" applyAlignment="1">
      <alignment horizontal="center" vertical="center" wrapText="1"/>
    </xf>
    <xf numFmtId="0" fontId="1177" fillId="13" borderId="1" xfId="0" applyFont="1" applyFill="1" applyBorder="1" applyAlignment="1">
      <alignment horizontal="center" vertical="center"/>
    </xf>
    <xf numFmtId="0" fontId="1341" fillId="13" borderId="1" xfId="0" applyFont="1" applyFill="1" applyBorder="1" applyAlignment="1">
      <alignment horizontal="center" vertical="center" wrapText="1"/>
    </xf>
    <xf numFmtId="0" fontId="1335" fillId="13" borderId="1" xfId="0" applyFont="1" applyFill="1" applyBorder="1" applyAlignment="1">
      <alignment horizontal="center" vertical="center" wrapText="1"/>
    </xf>
    <xf numFmtId="0" fontId="1337" fillId="13" borderId="0" xfId="0" applyFont="1" applyFill="1" applyAlignment="1">
      <alignment horizontal="center" vertical="center"/>
    </xf>
    <xf numFmtId="0" fontId="1335" fillId="13" borderId="0" xfId="0" applyFont="1" applyFill="1" applyAlignment="1">
      <alignment horizontal="center" vertical="center" wrapText="1"/>
    </xf>
    <xf numFmtId="0" fontId="1343" fillId="13" borderId="1" xfId="0" applyFont="1" applyFill="1" applyBorder="1" applyAlignment="1">
      <alignment horizontal="center" vertical="center"/>
    </xf>
    <xf numFmtId="0" fontId="1337" fillId="13" borderId="1" xfId="0" applyFont="1" applyFill="1" applyBorder="1" applyAlignment="1">
      <alignment horizontal="center" vertical="center" wrapText="1"/>
    </xf>
    <xf numFmtId="0" fontId="0" fillId="13" borderId="1" xfId="0" applyFill="1" applyBorder="1" applyAlignment="1">
      <alignment vertical="center"/>
    </xf>
    <xf numFmtId="0" fontId="0" fillId="13" borderId="0" xfId="0" applyFill="1" applyAlignment="1">
      <alignment vertical="center" wrapText="1"/>
    </xf>
    <xf numFmtId="164" fontId="0" fillId="13" borderId="4" xfId="0" applyNumberFormat="1" applyFill="1" applyBorder="1" applyAlignment="1">
      <alignment horizontal="center" vertical="center"/>
    </xf>
    <xf numFmtId="0" fontId="1262" fillId="13" borderId="1" xfId="0" applyFont="1" applyFill="1" applyBorder="1" applyAlignment="1">
      <alignment horizontal="center" vertical="center"/>
    </xf>
    <xf numFmtId="0" fontId="1289" fillId="13" borderId="1" xfId="0" applyFont="1" applyFill="1" applyBorder="1" applyAlignment="1">
      <alignment horizontal="center" vertical="center"/>
    </xf>
    <xf numFmtId="0" fontId="1280" fillId="13" borderId="1" xfId="0" applyFont="1" applyFill="1" applyBorder="1" applyAlignment="1">
      <alignment horizontal="center" vertical="center"/>
    </xf>
    <xf numFmtId="0" fontId="1216" fillId="13" borderId="1" xfId="0" applyFont="1" applyFill="1" applyBorder="1" applyAlignment="1">
      <alignment horizontal="center" vertical="center" wrapText="1"/>
    </xf>
    <xf numFmtId="0" fontId="1192" fillId="13" borderId="4" xfId="0" applyFont="1" applyFill="1" applyBorder="1" applyAlignment="1">
      <alignment horizontal="center" vertical="center"/>
    </xf>
    <xf numFmtId="0" fontId="1335" fillId="13" borderId="4" xfId="0" applyFont="1" applyFill="1" applyBorder="1" applyAlignment="1">
      <alignment horizontal="center" vertical="center"/>
    </xf>
    <xf numFmtId="0" fontId="1284" fillId="13" borderId="1" xfId="0" applyFont="1" applyFill="1" applyBorder="1" applyAlignment="1">
      <alignment horizontal="center" vertical="center"/>
    </xf>
    <xf numFmtId="0" fontId="0" fillId="13" borderId="4" xfId="0" applyFill="1" applyBorder="1"/>
    <xf numFmtId="0" fontId="1323" fillId="13" borderId="4" xfId="0" applyFont="1" applyFill="1" applyBorder="1" applyAlignment="1">
      <alignment horizontal="center" vertical="center"/>
    </xf>
    <xf numFmtId="0" fontId="0" fillId="13" borderId="4" xfId="0" applyFill="1" applyBorder="1" applyAlignment="1">
      <alignment horizontal="center"/>
    </xf>
    <xf numFmtId="0" fontId="1198" fillId="13" borderId="4" xfId="0" applyFont="1" applyFill="1" applyBorder="1" applyAlignment="1">
      <alignment horizontal="center" vertical="center"/>
    </xf>
    <xf numFmtId="14" fontId="0" fillId="13" borderId="5" xfId="0" applyNumberFormat="1" applyFill="1" applyBorder="1" applyAlignment="1">
      <alignment horizontal="center" vertical="center"/>
    </xf>
    <xf numFmtId="0" fontId="0" fillId="13" borderId="3" xfId="0" applyFill="1" applyBorder="1" applyAlignment="1">
      <alignment horizontal="center" vertical="center" wrapText="1"/>
    </xf>
    <xf numFmtId="0" fontId="1343" fillId="13" borderId="0" xfId="0" applyFont="1" applyFill="1" applyAlignment="1">
      <alignment horizontal="center" vertical="center" wrapText="1"/>
    </xf>
    <xf numFmtId="0" fontId="0" fillId="18" borderId="1" xfId="0" applyFill="1" applyBorder="1" applyAlignment="1">
      <alignment horizontal="center" vertical="center"/>
    </xf>
    <xf numFmtId="0" fontId="0" fillId="13" borderId="1" xfId="0" applyFill="1" applyBorder="1" applyAlignment="1">
      <alignment horizontal="center" vertical="top" wrapText="1"/>
    </xf>
    <xf numFmtId="0" fontId="1329" fillId="13" borderId="5" xfId="0" applyFont="1" applyFill="1" applyBorder="1" applyAlignment="1">
      <alignment horizontal="center" vertical="center"/>
    </xf>
    <xf numFmtId="49" fontId="0" fillId="13" borderId="5" xfId="0" applyNumberFormat="1" applyFill="1" applyBorder="1" applyAlignment="1">
      <alignment horizontal="center" vertical="center"/>
    </xf>
    <xf numFmtId="0" fontId="1346" fillId="13" borderId="5" xfId="1" applyFill="1" applyBorder="1" applyAlignment="1">
      <alignment horizontal="center" vertical="center" wrapText="1"/>
    </xf>
    <xf numFmtId="2" fontId="0" fillId="13" borderId="5" xfId="0" applyNumberFormat="1" applyFill="1" applyBorder="1" applyAlignment="1">
      <alignment horizontal="center" vertical="center"/>
    </xf>
    <xf numFmtId="0" fontId="1290" fillId="13" borderId="1" xfId="0" applyFont="1" applyFill="1" applyBorder="1" applyAlignment="1">
      <alignment horizontal="center" vertical="center"/>
    </xf>
    <xf numFmtId="0" fontId="1207" fillId="13" borderId="1" xfId="0" applyFont="1" applyFill="1" applyBorder="1" applyAlignment="1">
      <alignment horizontal="center" vertical="center"/>
    </xf>
    <xf numFmtId="0" fontId="1118" fillId="13" borderId="1" xfId="0" applyFont="1" applyFill="1" applyBorder="1" applyAlignment="1">
      <alignment horizontal="center" vertical="center" wrapText="1"/>
    </xf>
    <xf numFmtId="0" fontId="1250" fillId="13" borderId="1" xfId="0" applyFont="1" applyFill="1" applyBorder="1" applyAlignment="1">
      <alignment horizontal="center" vertical="center"/>
    </xf>
    <xf numFmtId="0" fontId="1176" fillId="13" borderId="1" xfId="0" applyFont="1" applyFill="1" applyBorder="1" applyAlignment="1">
      <alignment horizontal="center" vertical="center" wrapText="1"/>
    </xf>
    <xf numFmtId="49" fontId="0" fillId="13" borderId="1" xfId="0" applyNumberFormat="1" applyFill="1" applyBorder="1" applyAlignment="1">
      <alignment horizontal="center"/>
    </xf>
    <xf numFmtId="0" fontId="0" fillId="13" borderId="1" xfId="0" applyFill="1" applyBorder="1" applyAlignment="1">
      <alignment vertical="center" wrapText="1"/>
    </xf>
    <xf numFmtId="0" fontId="1241" fillId="13" borderId="5" xfId="0" applyFont="1" applyFill="1" applyBorder="1" applyAlignment="1">
      <alignment horizontal="center" vertical="center" wrapText="1"/>
    </xf>
    <xf numFmtId="0" fontId="1216" fillId="13" borderId="5" xfId="0" applyFont="1" applyFill="1" applyBorder="1" applyAlignment="1">
      <alignment horizontal="center" vertical="center" wrapText="1"/>
    </xf>
    <xf numFmtId="0" fontId="1283" fillId="13" borderId="1" xfId="0" applyFont="1" applyFill="1" applyBorder="1" applyAlignment="1">
      <alignment horizontal="center" vertical="center"/>
    </xf>
    <xf numFmtId="14" fontId="1321" fillId="13" borderId="1" xfId="0" applyNumberFormat="1" applyFont="1" applyFill="1" applyBorder="1" applyAlignment="1">
      <alignment horizontal="center" vertical="center"/>
    </xf>
    <xf numFmtId="14" fontId="1323" fillId="13" borderId="1" xfId="0" applyNumberFormat="1" applyFont="1" applyFill="1" applyBorder="1" applyAlignment="1">
      <alignment horizontal="center" vertical="center"/>
    </xf>
    <xf numFmtId="0" fontId="0" fillId="13" borderId="8" xfId="0" applyFill="1" applyBorder="1"/>
    <xf numFmtId="0" fontId="0" fillId="13" borderId="0" xfId="0" applyFill="1" applyAlignment="1">
      <alignment wrapText="1"/>
    </xf>
    <xf numFmtId="0" fontId="1180" fillId="13" borderId="1" xfId="0" applyFont="1" applyFill="1" applyBorder="1" applyAlignment="1">
      <alignment horizontal="center" vertical="center"/>
    </xf>
    <xf numFmtId="0" fontId="1287" fillId="13" borderId="1" xfId="0" applyFont="1" applyFill="1" applyBorder="1" applyAlignment="1">
      <alignment horizontal="center" vertical="center"/>
    </xf>
    <xf numFmtId="0" fontId="1323" fillId="13" borderId="5" xfId="0" applyFont="1" applyFill="1" applyBorder="1" applyAlignment="1">
      <alignment horizontal="center" vertical="center"/>
    </xf>
    <xf numFmtId="164" fontId="0" fillId="13" borderId="3" xfId="0" applyNumberFormat="1" applyFill="1" applyBorder="1" applyAlignment="1">
      <alignment horizontal="center" vertical="center"/>
    </xf>
    <xf numFmtId="164" fontId="0" fillId="13" borderId="3" xfId="0" applyNumberFormat="1" applyFill="1" applyBorder="1" applyAlignment="1">
      <alignment horizontal="center" vertical="center" wrapText="1"/>
    </xf>
    <xf numFmtId="0" fontId="1298" fillId="13" borderId="1" xfId="0" applyFont="1" applyFill="1" applyBorder="1" applyAlignment="1">
      <alignment horizontal="center" vertical="center"/>
    </xf>
    <xf numFmtId="0" fontId="1292" fillId="13" borderId="1" xfId="0" applyFont="1" applyFill="1" applyBorder="1" applyAlignment="1">
      <alignment horizontal="center" vertical="center"/>
    </xf>
    <xf numFmtId="0" fontId="1234" fillId="13" borderId="1" xfId="0" applyFont="1" applyFill="1" applyBorder="1" applyAlignment="1">
      <alignment horizontal="center" vertical="center"/>
    </xf>
    <xf numFmtId="0" fontId="1311" fillId="13" borderId="1" xfId="0" applyFont="1" applyFill="1" applyBorder="1" applyAlignment="1">
      <alignment horizontal="center" vertical="center"/>
    </xf>
    <xf numFmtId="0" fontId="1293" fillId="13" borderId="1" xfId="0" applyFont="1" applyFill="1" applyBorder="1" applyAlignment="1">
      <alignment horizontal="center" vertical="center"/>
    </xf>
    <xf numFmtId="0" fontId="1300" fillId="13" borderId="1" xfId="0" applyFont="1" applyFill="1" applyBorder="1" applyAlignment="1">
      <alignment horizontal="center" vertical="center"/>
    </xf>
    <xf numFmtId="0" fontId="1332" fillId="13" borderId="1" xfId="0" applyFont="1" applyFill="1" applyBorder="1" applyAlignment="1">
      <alignment horizontal="center" vertical="center"/>
    </xf>
    <xf numFmtId="0" fontId="1317" fillId="13" borderId="1" xfId="0" applyFont="1" applyFill="1" applyBorder="1" applyAlignment="1">
      <alignment horizontal="center" vertical="center"/>
    </xf>
    <xf numFmtId="164" fontId="0" fillId="13" borderId="1" xfId="0" applyNumberFormat="1" applyFill="1" applyBorder="1"/>
    <xf numFmtId="0" fontId="1287" fillId="13" borderId="4" xfId="0" applyFont="1" applyFill="1" applyBorder="1" applyAlignment="1">
      <alignment horizontal="center" vertical="center"/>
    </xf>
    <xf numFmtId="164" fontId="0" fillId="13" borderId="6" xfId="0" applyNumberFormat="1" applyFill="1" applyBorder="1" applyAlignment="1">
      <alignment horizontal="center" vertical="center" wrapText="1"/>
    </xf>
    <xf numFmtId="0" fontId="1186" fillId="13" borderId="1" xfId="0" applyFont="1" applyFill="1" applyBorder="1" applyAlignment="1">
      <alignment horizontal="center" vertical="center"/>
    </xf>
    <xf numFmtId="0" fontId="0" fillId="13" borderId="6" xfId="0" applyFill="1" applyBorder="1" applyAlignment="1">
      <alignment horizontal="center" vertical="center" wrapText="1"/>
    </xf>
    <xf numFmtId="0" fontId="1293" fillId="13" borderId="4" xfId="0" applyFont="1" applyFill="1" applyBorder="1" applyAlignment="1">
      <alignment horizontal="center" vertical="center"/>
    </xf>
    <xf numFmtId="0" fontId="1309" fillId="13" borderId="4" xfId="0" applyFont="1" applyFill="1" applyBorder="1" applyAlignment="1">
      <alignment horizontal="center" vertical="center"/>
    </xf>
    <xf numFmtId="0" fontId="1327" fillId="13" borderId="1" xfId="0" applyFont="1" applyFill="1" applyBorder="1" applyAlignment="1">
      <alignment horizontal="center" vertical="center" wrapText="1"/>
    </xf>
    <xf numFmtId="0" fontId="1186" fillId="13" borderId="1" xfId="0" applyFont="1" applyFill="1" applyBorder="1" applyAlignment="1">
      <alignment horizontal="center" vertical="center" wrapText="1"/>
    </xf>
    <xf numFmtId="0" fontId="1118" fillId="13" borderId="1" xfId="0" applyFont="1" applyFill="1" applyBorder="1" applyAlignment="1">
      <alignment wrapText="1"/>
    </xf>
    <xf numFmtId="0" fontId="1277" fillId="13" borderId="1" xfId="0" applyFont="1" applyFill="1" applyBorder="1" applyAlignment="1">
      <alignment horizontal="center" vertical="center"/>
    </xf>
    <xf numFmtId="0" fontId="1229" fillId="13" borderId="1" xfId="0" applyFont="1" applyFill="1" applyBorder="1" applyAlignment="1">
      <alignment horizontal="center" vertical="center"/>
    </xf>
    <xf numFmtId="0" fontId="1305" fillId="13" borderId="5" xfId="0" applyFont="1" applyFill="1" applyBorder="1" applyAlignment="1">
      <alignment horizontal="center" vertical="center" wrapText="1"/>
    </xf>
    <xf numFmtId="0" fontId="1283" fillId="13" borderId="5" xfId="0" applyFont="1" applyFill="1" applyBorder="1" applyAlignment="1">
      <alignment horizontal="center" vertical="center" wrapText="1"/>
    </xf>
    <xf numFmtId="49" fontId="1332" fillId="13" borderId="1" xfId="0" applyNumberFormat="1" applyFont="1" applyFill="1" applyBorder="1" applyAlignment="1">
      <alignment horizontal="center" vertical="center"/>
    </xf>
    <xf numFmtId="0" fontId="1305" fillId="13" borderId="0" xfId="0" applyFont="1" applyFill="1" applyAlignment="1">
      <alignment horizontal="center" vertical="center"/>
    </xf>
    <xf numFmtId="0" fontId="1343" fillId="13" borderId="4" xfId="0" applyFont="1" applyFill="1" applyBorder="1" applyAlignment="1">
      <alignment horizontal="center" vertical="center"/>
    </xf>
    <xf numFmtId="0" fontId="1305" fillId="13" borderId="4" xfId="0" applyFont="1" applyFill="1" applyBorder="1" applyAlignment="1">
      <alignment horizontal="center" vertical="center" wrapText="1"/>
    </xf>
    <xf numFmtId="0" fontId="1332" fillId="13" borderId="1" xfId="0" applyFont="1" applyFill="1" applyBorder="1" applyAlignment="1">
      <alignment horizontal="center" vertical="center" wrapText="1"/>
    </xf>
    <xf numFmtId="14" fontId="1329" fillId="13" borderId="1" xfId="0" applyNumberFormat="1" applyFont="1" applyFill="1" applyBorder="1" applyAlignment="1">
      <alignment horizontal="center" vertical="center"/>
    </xf>
    <xf numFmtId="0" fontId="1282" fillId="13" borderId="1" xfId="0" applyFont="1" applyFill="1" applyBorder="1" applyAlignment="1">
      <alignment horizontal="center" vertical="center" wrapText="1"/>
    </xf>
    <xf numFmtId="14" fontId="1332" fillId="13" borderId="1" xfId="0" applyNumberFormat="1" applyFont="1" applyFill="1" applyBorder="1" applyAlignment="1">
      <alignment horizontal="center" vertical="center"/>
    </xf>
    <xf numFmtId="14" fontId="1276" fillId="13" borderId="1" xfId="0" applyNumberFormat="1" applyFont="1" applyFill="1" applyBorder="1" applyAlignment="1">
      <alignment horizontal="center" vertical="center"/>
    </xf>
    <xf numFmtId="164" fontId="1343" fillId="13" borderId="1" xfId="0" applyNumberFormat="1" applyFont="1" applyFill="1" applyBorder="1" applyAlignment="1">
      <alignment horizontal="center" vertical="center" wrapText="1"/>
    </xf>
    <xf numFmtId="0" fontId="1332" fillId="13" borderId="1" xfId="0" applyFont="1" applyFill="1" applyBorder="1" applyAlignment="1">
      <alignment horizontal="center" vertical="top" wrapText="1"/>
    </xf>
    <xf numFmtId="0" fontId="1306" fillId="13" borderId="1" xfId="0" applyFont="1" applyFill="1" applyBorder="1" applyAlignment="1">
      <alignment horizontal="center" vertical="center" wrapText="1"/>
    </xf>
    <xf numFmtId="0" fontId="1332" fillId="13" borderId="0" xfId="0" applyFont="1" applyFill="1" applyAlignment="1">
      <alignment horizontal="center" vertical="center" wrapText="1"/>
    </xf>
    <xf numFmtId="0" fontId="1258" fillId="13" borderId="1" xfId="0" applyFont="1" applyFill="1" applyBorder="1" applyAlignment="1">
      <alignment horizontal="center" vertical="center"/>
    </xf>
    <xf numFmtId="4" fontId="0" fillId="13" borderId="0" xfId="0" applyNumberFormat="1" applyFill="1" applyAlignment="1">
      <alignment horizontal="center" vertical="center"/>
    </xf>
    <xf numFmtId="4" fontId="0" fillId="13" borderId="1" xfId="0" applyNumberFormat="1" applyFill="1" applyBorder="1" applyAlignment="1">
      <alignment horizontal="center" vertical="center"/>
    </xf>
    <xf numFmtId="0" fontId="1332" fillId="13" borderId="5" xfId="0" applyFont="1" applyFill="1" applyBorder="1" applyAlignment="1">
      <alignment horizontal="center" vertical="center" wrapText="1"/>
    </xf>
    <xf numFmtId="14" fontId="1332" fillId="13" borderId="5" xfId="0" applyNumberFormat="1" applyFont="1" applyFill="1" applyBorder="1" applyAlignment="1">
      <alignment horizontal="center" vertical="center"/>
    </xf>
    <xf numFmtId="0" fontId="1198" fillId="13" borderId="5" xfId="0" applyFont="1" applyFill="1" applyBorder="1" applyAlignment="1">
      <alignment horizontal="center" vertical="center"/>
    </xf>
    <xf numFmtId="0" fontId="1329" fillId="13" borderId="1" xfId="0" applyFont="1" applyFill="1" applyBorder="1" applyAlignment="1">
      <alignment horizontal="center" vertical="center"/>
    </xf>
    <xf numFmtId="0" fontId="1194" fillId="13" borderId="1" xfId="0" applyFont="1" applyFill="1" applyBorder="1" applyAlignment="1">
      <alignment horizontal="center" vertical="center"/>
    </xf>
    <xf numFmtId="0" fontId="1202" fillId="13" borderId="1" xfId="0" applyFont="1" applyFill="1" applyBorder="1" applyAlignment="1">
      <alignment horizontal="center" vertical="center"/>
    </xf>
    <xf numFmtId="0" fontId="1330" fillId="13" borderId="1" xfId="0" applyFont="1" applyFill="1" applyBorder="1" applyAlignment="1">
      <alignment horizontal="center" vertical="center" wrapText="1"/>
    </xf>
    <xf numFmtId="164" fontId="1136" fillId="13" borderId="1" xfId="0" applyNumberFormat="1" applyFont="1" applyFill="1" applyBorder="1" applyAlignment="1">
      <alignment horizontal="center" vertical="center"/>
    </xf>
    <xf numFmtId="14" fontId="1330" fillId="13" borderId="1" xfId="0" applyNumberFormat="1" applyFont="1" applyFill="1" applyBorder="1" applyAlignment="1">
      <alignment horizontal="center" vertical="center"/>
    </xf>
    <xf numFmtId="0" fontId="1330" fillId="13" borderId="1" xfId="0" applyFont="1" applyFill="1" applyBorder="1" applyAlignment="1">
      <alignment horizontal="center" vertical="center"/>
    </xf>
    <xf numFmtId="0" fontId="1306" fillId="13" borderId="1" xfId="0" applyFont="1" applyFill="1" applyBorder="1" applyAlignment="1">
      <alignment horizontal="center" vertical="center"/>
    </xf>
    <xf numFmtId="14" fontId="1261" fillId="13" borderId="1" xfId="0" applyNumberFormat="1" applyFont="1" applyFill="1" applyBorder="1" applyAlignment="1">
      <alignment horizontal="center" vertical="center" wrapText="1"/>
    </xf>
    <xf numFmtId="49" fontId="1330" fillId="13" borderId="1" xfId="0" applyNumberFormat="1" applyFont="1" applyFill="1" applyBorder="1" applyAlignment="1">
      <alignment horizontal="center" vertical="center"/>
    </xf>
    <xf numFmtId="0" fontId="1330" fillId="13" borderId="1" xfId="0" applyFont="1" applyFill="1" applyBorder="1" applyAlignment="1">
      <alignment horizontal="center" vertical="top" wrapText="1"/>
    </xf>
    <xf numFmtId="14" fontId="1329" fillId="13" borderId="5" xfId="0" applyNumberFormat="1" applyFont="1" applyFill="1" applyBorder="1" applyAlignment="1">
      <alignment horizontal="center" vertical="center"/>
    </xf>
    <xf numFmtId="0" fontId="1329" fillId="13" borderId="5" xfId="0" applyFont="1" applyFill="1" applyBorder="1" applyAlignment="1">
      <alignment horizontal="center" vertical="center" wrapText="1"/>
    </xf>
    <xf numFmtId="0" fontId="1329" fillId="13" borderId="5" xfId="0" applyFont="1" applyFill="1" applyBorder="1" applyAlignment="1">
      <alignment horizontal="center" vertical="top" wrapText="1"/>
    </xf>
    <xf numFmtId="0" fontId="0" fillId="13" borderId="8" xfId="0" applyFill="1" applyBorder="1" applyAlignment="1">
      <alignment horizontal="center" vertical="center"/>
    </xf>
    <xf numFmtId="14" fontId="1323" fillId="13" borderId="5" xfId="0" applyNumberFormat="1" applyFont="1" applyFill="1" applyBorder="1" applyAlignment="1">
      <alignment horizontal="center" vertical="center"/>
    </xf>
    <xf numFmtId="0" fontId="0" fillId="13" borderId="12" xfId="0" applyFill="1" applyBorder="1"/>
    <xf numFmtId="0" fontId="1179" fillId="13" borderId="1" xfId="0" applyFont="1" applyFill="1" applyBorder="1" applyAlignment="1">
      <alignment horizontal="center" vertical="center"/>
    </xf>
    <xf numFmtId="0" fontId="1277" fillId="13" borderId="5" xfId="0" applyFont="1" applyFill="1" applyBorder="1" applyAlignment="1">
      <alignment horizontal="center" vertical="center"/>
    </xf>
    <xf numFmtId="0" fontId="1239" fillId="13" borderId="1" xfId="0" applyFont="1" applyFill="1" applyBorder="1" applyAlignment="1">
      <alignment horizontal="center" vertical="center"/>
    </xf>
    <xf numFmtId="14" fontId="1261" fillId="13" borderId="1" xfId="0" applyNumberFormat="1" applyFont="1" applyFill="1" applyBorder="1" applyAlignment="1">
      <alignment horizontal="center" vertical="center"/>
    </xf>
    <xf numFmtId="49" fontId="1329" fillId="13" borderId="1" xfId="0" applyNumberFormat="1" applyFont="1" applyFill="1" applyBorder="1" applyAlignment="1">
      <alignment horizontal="center" vertical="center"/>
    </xf>
    <xf numFmtId="0" fontId="1306" fillId="13" borderId="5" xfId="0" applyFont="1" applyFill="1" applyBorder="1" applyAlignment="1">
      <alignment horizontal="center" vertical="center" wrapText="1"/>
    </xf>
    <xf numFmtId="49" fontId="1329" fillId="13" borderId="5" xfId="0" applyNumberFormat="1" applyFont="1" applyFill="1" applyBorder="1" applyAlignment="1">
      <alignment horizontal="center" vertical="center"/>
    </xf>
    <xf numFmtId="0" fontId="1329" fillId="13" borderId="1" xfId="0" applyFont="1" applyFill="1" applyBorder="1" applyAlignment="1">
      <alignment horizontal="center" wrapText="1"/>
    </xf>
    <xf numFmtId="0" fontId="1329" fillId="13" borderId="1" xfId="0" applyFont="1" applyFill="1" applyBorder="1" applyAlignment="1">
      <alignment wrapText="1"/>
    </xf>
    <xf numFmtId="2" fontId="0" fillId="13" borderId="5" xfId="0" applyNumberFormat="1" applyFill="1" applyBorder="1" applyAlignment="1">
      <alignment horizontal="center"/>
    </xf>
    <xf numFmtId="0" fontId="1294" fillId="13" borderId="1" xfId="0" applyFont="1" applyFill="1" applyBorder="1" applyAlignment="1">
      <alignment horizontal="center" vertical="center" wrapText="1"/>
    </xf>
    <xf numFmtId="0" fontId="1302" fillId="13" borderId="1" xfId="0" applyFont="1" applyFill="1" applyBorder="1" applyAlignment="1">
      <alignment horizontal="center" vertical="center"/>
    </xf>
    <xf numFmtId="0" fontId="1329" fillId="13" borderId="4" xfId="0" applyFont="1" applyFill="1" applyBorder="1" applyAlignment="1">
      <alignment horizontal="center" vertical="center"/>
    </xf>
    <xf numFmtId="14" fontId="1329" fillId="13" borderId="4" xfId="0" applyNumberFormat="1" applyFont="1" applyFill="1" applyBorder="1" applyAlignment="1">
      <alignment horizontal="center" vertical="center"/>
    </xf>
    <xf numFmtId="49" fontId="1329" fillId="13" borderId="4" xfId="0" applyNumberFormat="1" applyFont="1" applyFill="1" applyBorder="1" applyAlignment="1">
      <alignment horizontal="center" vertical="center"/>
    </xf>
    <xf numFmtId="0" fontId="1294" fillId="13" borderId="4" xfId="0" applyFont="1" applyFill="1" applyBorder="1" applyAlignment="1">
      <alignment horizontal="center" vertical="center" wrapText="1"/>
    </xf>
    <xf numFmtId="0" fontId="1329" fillId="13" borderId="4" xfId="0" applyFont="1" applyFill="1" applyBorder="1" applyAlignment="1">
      <alignment horizontal="center" vertical="center" wrapText="1"/>
    </xf>
    <xf numFmtId="0" fontId="1329" fillId="13" borderId="0" xfId="0" applyFont="1" applyFill="1" applyAlignment="1">
      <alignment horizontal="center" vertical="center" wrapText="1"/>
    </xf>
    <xf numFmtId="0" fontId="1205" fillId="13" borderId="1" xfId="0" applyFont="1" applyFill="1" applyBorder="1" applyAlignment="1">
      <alignment horizontal="center" vertical="center"/>
    </xf>
    <xf numFmtId="0" fontId="1291" fillId="13" borderId="1" xfId="0" applyFont="1" applyFill="1" applyBorder="1" applyAlignment="1">
      <alignment horizontal="center" vertical="center"/>
    </xf>
    <xf numFmtId="0" fontId="1322" fillId="13" borderId="1" xfId="0" applyFont="1" applyFill="1" applyBorder="1" applyAlignment="1">
      <alignment horizontal="center" vertical="center"/>
    </xf>
    <xf numFmtId="0" fontId="1329" fillId="13" borderId="1" xfId="0" applyFont="1" applyFill="1" applyBorder="1" applyAlignment="1">
      <alignment horizontal="center" vertical="top" wrapText="1"/>
    </xf>
    <xf numFmtId="0" fontId="1300" fillId="13" borderId="1" xfId="0" applyFont="1" applyFill="1" applyBorder="1" applyAlignment="1">
      <alignment horizontal="center" vertical="center" wrapText="1"/>
    </xf>
    <xf numFmtId="0" fontId="0" fillId="13" borderId="5" xfId="0" applyFill="1" applyBorder="1" applyAlignment="1">
      <alignment horizontal="center" vertical="top" wrapText="1"/>
    </xf>
    <xf numFmtId="0" fontId="1200" fillId="13" borderId="1" xfId="0" applyFont="1" applyFill="1" applyBorder="1" applyAlignment="1">
      <alignment horizontal="center" vertical="center"/>
    </xf>
    <xf numFmtId="0" fontId="1308" fillId="13" borderId="1" xfId="0" applyFont="1" applyFill="1" applyBorder="1" applyAlignment="1">
      <alignment horizontal="center" vertical="center"/>
    </xf>
    <xf numFmtId="0" fontId="1314" fillId="13" borderId="5" xfId="0" applyFont="1" applyFill="1" applyBorder="1" applyAlignment="1">
      <alignment horizontal="center" vertical="center"/>
    </xf>
    <xf numFmtId="164" fontId="0" fillId="13" borderId="7" xfId="0" applyNumberFormat="1" applyFill="1" applyBorder="1" applyAlignment="1">
      <alignment horizontal="center" vertical="center" wrapText="1"/>
    </xf>
    <xf numFmtId="0" fontId="1320" fillId="13" borderId="1" xfId="0" applyFont="1" applyFill="1" applyBorder="1" applyAlignment="1">
      <alignment horizontal="center" vertical="center"/>
    </xf>
    <xf numFmtId="0" fontId="1329" fillId="13" borderId="0" xfId="0" applyFont="1" applyFill="1" applyAlignment="1">
      <alignment horizontal="center" vertical="center"/>
    </xf>
    <xf numFmtId="0" fontId="0" fillId="13" borderId="9" xfId="0" applyFill="1" applyBorder="1" applyAlignment="1">
      <alignment horizontal="center" vertical="center"/>
    </xf>
    <xf numFmtId="0" fontId="1329" fillId="13" borderId="7" xfId="0" applyFont="1" applyFill="1" applyBorder="1" applyAlignment="1">
      <alignment horizontal="center" vertical="center" wrapText="1"/>
    </xf>
    <xf numFmtId="0" fontId="1328" fillId="13" borderId="1" xfId="0" applyFont="1" applyFill="1" applyBorder="1" applyAlignment="1">
      <alignment horizontal="center" vertical="center" wrapText="1"/>
    </xf>
    <xf numFmtId="0" fontId="1325" fillId="13" borderId="1" xfId="0" applyFont="1" applyFill="1" applyBorder="1" applyAlignment="1">
      <alignment horizontal="center" vertical="center" wrapText="1"/>
    </xf>
    <xf numFmtId="0" fontId="1219" fillId="13" borderId="1" xfId="0" applyFont="1" applyFill="1" applyBorder="1" applyAlignment="1">
      <alignment horizontal="center" vertical="center" wrapText="1"/>
    </xf>
    <xf numFmtId="0" fontId="1305" fillId="13" borderId="4" xfId="0" applyFont="1" applyFill="1" applyBorder="1" applyAlignment="1">
      <alignment horizontal="center" vertical="center"/>
    </xf>
    <xf numFmtId="0" fontId="1327" fillId="13" borderId="4" xfId="0" applyFont="1" applyFill="1" applyBorder="1" applyAlignment="1">
      <alignment horizontal="center" vertical="center" wrapText="1"/>
    </xf>
    <xf numFmtId="0" fontId="1253" fillId="13" borderId="1" xfId="0" applyFont="1" applyFill="1" applyBorder="1" applyAlignment="1">
      <alignment horizontal="center" vertical="center"/>
    </xf>
    <xf numFmtId="0" fontId="1282" fillId="13" borderId="1" xfId="0" applyFont="1" applyFill="1" applyBorder="1" applyAlignment="1">
      <alignment horizontal="center" vertical="center"/>
    </xf>
    <xf numFmtId="0" fontId="1259" fillId="13" borderId="4" xfId="0" applyFont="1" applyFill="1" applyBorder="1" applyAlignment="1">
      <alignment horizontal="center" vertical="center"/>
    </xf>
    <xf numFmtId="164" fontId="1351" fillId="13" borderId="1" xfId="0" applyNumberFormat="1" applyFont="1" applyFill="1" applyBorder="1" applyAlignment="1">
      <alignment horizontal="center" vertical="center" wrapText="1"/>
    </xf>
    <xf numFmtId="4" fontId="1136" fillId="13" borderId="1" xfId="0" applyNumberFormat="1" applyFont="1" applyFill="1" applyBorder="1" applyAlignment="1">
      <alignment horizontal="center" vertical="center"/>
    </xf>
    <xf numFmtId="0" fontId="1199" fillId="13" borderId="1" xfId="0" applyFont="1" applyFill="1" applyBorder="1" applyAlignment="1">
      <alignment horizontal="center" vertical="center"/>
    </xf>
    <xf numFmtId="0" fontId="1192" fillId="13" borderId="4" xfId="0" applyFont="1" applyFill="1" applyBorder="1" applyAlignment="1">
      <alignment horizontal="center" vertical="center" wrapText="1"/>
    </xf>
    <xf numFmtId="0" fontId="1327" fillId="13" borderId="1" xfId="0" applyFont="1" applyFill="1" applyBorder="1" applyAlignment="1">
      <alignment horizontal="center" vertical="center"/>
    </xf>
    <xf numFmtId="0" fontId="1347" fillId="13" borderId="1" xfId="0" applyFont="1" applyFill="1" applyBorder="1" applyAlignment="1">
      <alignment horizontal="center" wrapText="1"/>
    </xf>
    <xf numFmtId="0" fontId="1327" fillId="13" borderId="5" xfId="0" applyFont="1" applyFill="1" applyBorder="1" applyAlignment="1">
      <alignment horizontal="center" vertical="center" wrapText="1"/>
    </xf>
    <xf numFmtId="0" fontId="1194" fillId="13" borderId="4" xfId="0" applyFont="1" applyFill="1" applyBorder="1" applyAlignment="1">
      <alignment horizontal="center" vertical="center" wrapText="1"/>
    </xf>
    <xf numFmtId="0" fontId="1118" fillId="13" borderId="4" xfId="0" applyFont="1" applyFill="1" applyBorder="1" applyAlignment="1">
      <alignment horizontal="center" vertical="center" wrapText="1"/>
    </xf>
    <xf numFmtId="0" fontId="1250" fillId="13" borderId="4" xfId="0" applyFont="1" applyFill="1" applyBorder="1" applyAlignment="1">
      <alignment horizontal="center" vertical="center"/>
    </xf>
    <xf numFmtId="0" fontId="972" fillId="13" borderId="1" xfId="0" applyFont="1" applyFill="1" applyBorder="1" applyAlignment="1">
      <alignment horizontal="center" vertical="center"/>
    </xf>
    <xf numFmtId="14" fontId="1326" fillId="13" borderId="1" xfId="0" applyNumberFormat="1" applyFont="1" applyFill="1" applyBorder="1" applyAlignment="1">
      <alignment horizontal="center" vertical="center"/>
    </xf>
    <xf numFmtId="0" fontId="1326" fillId="13" borderId="1" xfId="0" applyFont="1" applyFill="1" applyBorder="1" applyAlignment="1">
      <alignment horizontal="center" vertical="center"/>
    </xf>
    <xf numFmtId="49" fontId="1326" fillId="13" borderId="1" xfId="0" applyNumberFormat="1" applyFont="1" applyFill="1" applyBorder="1" applyAlignment="1">
      <alignment horizontal="center" vertical="center"/>
    </xf>
    <xf numFmtId="0" fontId="1240" fillId="13" borderId="1" xfId="0" applyFont="1" applyFill="1" applyBorder="1" applyAlignment="1">
      <alignment horizontal="center" vertical="center"/>
    </xf>
    <xf numFmtId="0" fontId="1321" fillId="13" borderId="1" xfId="0" applyFont="1" applyFill="1" applyBorder="1" applyAlignment="1">
      <alignment horizontal="center" vertical="center"/>
    </xf>
    <xf numFmtId="0" fontId="1203" fillId="13" borderId="1" xfId="0" applyFont="1" applyFill="1" applyBorder="1" applyAlignment="1">
      <alignment horizontal="center" vertical="center"/>
    </xf>
    <xf numFmtId="0" fontId="1155" fillId="13" borderId="1" xfId="0" applyFont="1" applyFill="1" applyBorder="1" applyAlignment="1">
      <alignment horizontal="center" vertical="center" wrapText="1"/>
    </xf>
    <xf numFmtId="0" fontId="1322" fillId="13" borderId="1" xfId="0" applyFont="1" applyFill="1" applyBorder="1" applyAlignment="1">
      <alignment horizontal="center" vertical="center" wrapText="1"/>
    </xf>
    <xf numFmtId="0" fontId="1192" fillId="13" borderId="1" xfId="0" applyFont="1" applyFill="1" applyBorder="1" applyAlignment="1">
      <alignment horizontal="center" wrapText="1"/>
    </xf>
    <xf numFmtId="14" fontId="1322" fillId="13" borderId="1" xfId="0" applyNumberFormat="1" applyFont="1" applyFill="1" applyBorder="1" applyAlignment="1">
      <alignment horizontal="center" vertical="center"/>
    </xf>
    <xf numFmtId="0" fontId="1305" fillId="13" borderId="1" xfId="0" applyFont="1" applyFill="1" applyBorder="1" applyAlignment="1">
      <alignment horizontal="center" wrapText="1"/>
    </xf>
    <xf numFmtId="0" fontId="1251" fillId="13" borderId="1" xfId="0" applyFont="1" applyFill="1" applyBorder="1" applyAlignment="1">
      <alignment horizontal="center" vertical="center"/>
    </xf>
    <xf numFmtId="0" fontId="1321" fillId="13" borderId="1" xfId="0" applyFont="1" applyFill="1" applyBorder="1" applyAlignment="1">
      <alignment horizontal="center" vertical="center" wrapText="1"/>
    </xf>
    <xf numFmtId="49" fontId="1322" fillId="13" borderId="1" xfId="0" applyNumberFormat="1" applyFont="1" applyFill="1" applyBorder="1" applyAlignment="1">
      <alignment horizontal="center" vertical="center"/>
    </xf>
    <xf numFmtId="0" fontId="1320" fillId="13" borderId="1" xfId="0" applyFont="1" applyFill="1" applyBorder="1" applyAlignment="1">
      <alignment horizontal="center" vertical="center" wrapText="1"/>
    </xf>
    <xf numFmtId="0" fontId="1226" fillId="13" borderId="4" xfId="0" applyFont="1" applyFill="1" applyBorder="1" applyAlignment="1">
      <alignment horizontal="center" vertical="center"/>
    </xf>
    <xf numFmtId="0" fontId="989" fillId="13" borderId="1" xfId="0" applyFont="1" applyFill="1" applyBorder="1" applyAlignment="1">
      <alignment horizontal="center" vertical="center" wrapText="1"/>
    </xf>
    <xf numFmtId="0" fontId="989" fillId="13" borderId="1" xfId="0" applyFont="1" applyFill="1" applyBorder="1" applyAlignment="1">
      <alignment horizontal="center" vertical="center"/>
    </xf>
    <xf numFmtId="0" fontId="1313" fillId="13" borderId="4" xfId="0" applyFont="1" applyFill="1" applyBorder="1" applyAlignment="1">
      <alignment horizontal="center" vertical="center"/>
    </xf>
    <xf numFmtId="0" fontId="1318" fillId="13" borderId="1" xfId="0" applyFont="1" applyFill="1" applyBorder="1" applyAlignment="1">
      <alignment horizontal="center" vertical="center"/>
    </xf>
    <xf numFmtId="0" fontId="1156" fillId="13" borderId="1" xfId="0" applyFont="1" applyFill="1" applyBorder="1" applyAlignment="1">
      <alignment horizontal="center" vertical="center"/>
    </xf>
    <xf numFmtId="0" fontId="1276" fillId="13" borderId="1" xfId="0" applyFont="1" applyFill="1" applyBorder="1" applyAlignment="1">
      <alignment horizontal="center" vertical="center"/>
    </xf>
    <xf numFmtId="0" fontId="1281" fillId="13" borderId="1" xfId="0" applyFont="1" applyFill="1" applyBorder="1" applyAlignment="1">
      <alignment horizontal="center" vertical="center"/>
    </xf>
    <xf numFmtId="0" fontId="1178" fillId="13" borderId="1" xfId="0" applyFont="1" applyFill="1" applyBorder="1" applyAlignment="1">
      <alignment horizontal="center" vertical="center"/>
    </xf>
    <xf numFmtId="0" fontId="1312" fillId="13" borderId="1" xfId="0" applyFont="1" applyFill="1" applyBorder="1" applyAlignment="1">
      <alignment horizontal="center" vertical="center" wrapText="1"/>
    </xf>
    <xf numFmtId="0" fontId="1274" fillId="13" borderId="4" xfId="0" applyFont="1" applyFill="1" applyBorder="1" applyAlignment="1">
      <alignment horizontal="center" vertical="center" wrapText="1"/>
    </xf>
    <xf numFmtId="0" fontId="1274" fillId="13" borderId="1" xfId="0" applyFont="1" applyFill="1" applyBorder="1" applyAlignment="1">
      <alignment horizontal="center" vertical="center" wrapText="1"/>
    </xf>
    <xf numFmtId="0" fontId="1306" fillId="13" borderId="4" xfId="0" applyFont="1" applyFill="1" applyBorder="1" applyAlignment="1">
      <alignment horizontal="center" vertical="center"/>
    </xf>
    <xf numFmtId="0" fontId="1231" fillId="13" borderId="1" xfId="0" applyFont="1" applyFill="1" applyBorder="1" applyAlignment="1">
      <alignment horizontal="center" vertical="center"/>
    </xf>
    <xf numFmtId="0" fontId="1091" fillId="13" borderId="1" xfId="0" applyFont="1" applyFill="1" applyBorder="1" applyAlignment="1">
      <alignment horizontal="center" vertical="center"/>
    </xf>
    <xf numFmtId="0" fontId="1126" fillId="13" borderId="1" xfId="0" applyFont="1" applyFill="1" applyBorder="1" applyAlignment="1">
      <alignment horizontal="center" vertical="center"/>
    </xf>
    <xf numFmtId="0" fontId="1312" fillId="13" borderId="1" xfId="0" applyFont="1" applyFill="1" applyBorder="1" applyAlignment="1">
      <alignment horizontal="center" vertical="center"/>
    </xf>
    <xf numFmtId="0" fontId="1234" fillId="13" borderId="1" xfId="0" applyFont="1" applyFill="1" applyBorder="1" applyAlignment="1">
      <alignment horizontal="center" vertical="center" wrapText="1"/>
    </xf>
    <xf numFmtId="0" fontId="989" fillId="13" borderId="4" xfId="0" applyFont="1" applyFill="1" applyBorder="1" applyAlignment="1">
      <alignment horizontal="center" vertical="center" wrapText="1"/>
    </xf>
    <xf numFmtId="0" fontId="1285" fillId="13" borderId="1" xfId="0" applyFont="1" applyFill="1" applyBorder="1" applyAlignment="1">
      <alignment horizontal="center" vertical="center"/>
    </xf>
    <xf numFmtId="0" fontId="1224" fillId="13" borderId="1" xfId="0" applyFont="1" applyFill="1" applyBorder="1" applyAlignment="1">
      <alignment horizontal="center" vertical="center"/>
    </xf>
    <xf numFmtId="0" fontId="1296" fillId="13" borderId="1" xfId="0" applyFont="1" applyFill="1" applyBorder="1" applyAlignment="1">
      <alignment horizontal="center" vertical="center"/>
    </xf>
    <xf numFmtId="14" fontId="1246" fillId="13" borderId="1" xfId="0" applyNumberFormat="1" applyFont="1" applyFill="1" applyBorder="1" applyAlignment="1">
      <alignment horizontal="center" vertical="center" wrapText="1"/>
    </xf>
    <xf numFmtId="0" fontId="1301" fillId="13" borderId="4" xfId="0" applyFont="1" applyFill="1" applyBorder="1" applyAlignment="1">
      <alignment horizontal="center" vertical="center" wrapText="1"/>
    </xf>
    <xf numFmtId="14" fontId="0" fillId="13" borderId="4" xfId="0" applyNumberFormat="1" applyFill="1" applyBorder="1" applyAlignment="1">
      <alignment vertical="center" wrapText="1"/>
    </xf>
    <xf numFmtId="0" fontId="1212" fillId="13" borderId="1" xfId="0" applyFont="1" applyFill="1" applyBorder="1" applyAlignment="1">
      <alignment horizontal="center" vertical="center"/>
    </xf>
    <xf numFmtId="0" fontId="1135" fillId="13" borderId="4" xfId="0" applyFont="1" applyFill="1" applyBorder="1" applyAlignment="1">
      <alignment horizontal="center" vertical="center"/>
    </xf>
    <xf numFmtId="0" fontId="1313" fillId="13" borderId="1" xfId="0" applyFont="1" applyFill="1" applyBorder="1" applyAlignment="1">
      <alignment horizontal="center" vertical="center"/>
    </xf>
    <xf numFmtId="0" fontId="1088" fillId="13" borderId="1" xfId="0" applyFont="1" applyFill="1" applyBorder="1" applyAlignment="1">
      <alignment horizontal="center" vertical="center"/>
    </xf>
    <xf numFmtId="0" fontId="1263" fillId="13" borderId="1" xfId="0" applyFont="1" applyFill="1" applyBorder="1" applyAlignment="1">
      <alignment horizontal="center" vertical="center"/>
    </xf>
    <xf numFmtId="0" fontId="1264" fillId="13" borderId="1" xfId="0" applyFont="1" applyFill="1" applyBorder="1" applyAlignment="1">
      <alignment horizontal="center" vertical="center"/>
    </xf>
    <xf numFmtId="0" fontId="1265" fillId="13" borderId="1" xfId="0" applyFont="1" applyFill="1" applyBorder="1" applyAlignment="1">
      <alignment horizontal="center" vertical="center"/>
    </xf>
    <xf numFmtId="0" fontId="1167" fillId="13" borderId="1" xfId="0" applyFont="1" applyFill="1" applyBorder="1" applyAlignment="1">
      <alignment horizontal="center" vertical="center" wrapText="1"/>
    </xf>
    <xf numFmtId="0" fontId="1267" fillId="13" borderId="1" xfId="0" applyFont="1" applyFill="1" applyBorder="1" applyAlignment="1">
      <alignment horizontal="center" vertical="center"/>
    </xf>
    <xf numFmtId="0" fontId="1136" fillId="13" borderId="1" xfId="0" applyFont="1" applyFill="1" applyBorder="1" applyAlignment="1">
      <alignment horizontal="center" vertical="center"/>
    </xf>
    <xf numFmtId="0" fontId="1313" fillId="13" borderId="1" xfId="0" applyFont="1" applyFill="1" applyBorder="1" applyAlignment="1">
      <alignment horizontal="center" vertical="center" wrapText="1"/>
    </xf>
    <xf numFmtId="0" fontId="1211" fillId="13" borderId="1" xfId="0" applyFont="1" applyFill="1" applyBorder="1" applyAlignment="1">
      <alignment horizontal="center" vertical="center"/>
    </xf>
    <xf numFmtId="0" fontId="1268" fillId="13" borderId="1" xfId="0" applyFont="1" applyFill="1" applyBorder="1" applyAlignment="1">
      <alignment horizontal="center" vertical="center"/>
    </xf>
    <xf numFmtId="0" fontId="1269" fillId="13" borderId="1" xfId="0" applyFont="1" applyFill="1" applyBorder="1" applyAlignment="1">
      <alignment horizontal="center" vertical="center"/>
    </xf>
    <xf numFmtId="0" fontId="1274" fillId="13" borderId="1" xfId="0" applyFont="1" applyFill="1" applyBorder="1" applyAlignment="1">
      <alignment horizontal="center" vertical="center"/>
    </xf>
    <xf numFmtId="0" fontId="1198" fillId="13" borderId="1" xfId="0" applyFont="1" applyFill="1" applyBorder="1" applyAlignment="1">
      <alignment horizontal="center" wrapText="1"/>
    </xf>
    <xf numFmtId="0" fontId="1174" fillId="13" borderId="1" xfId="0" applyFont="1" applyFill="1" applyBorder="1" applyAlignment="1">
      <alignment horizontal="center" vertical="center"/>
    </xf>
    <xf numFmtId="0" fontId="1244" fillId="13" borderId="1" xfId="0" applyFont="1" applyFill="1" applyBorder="1" applyAlignment="1">
      <alignment horizontal="center" vertical="center"/>
    </xf>
    <xf numFmtId="0" fontId="951" fillId="13" borderId="1" xfId="0" applyFont="1" applyFill="1" applyBorder="1" applyAlignment="1">
      <alignment horizontal="center" vertical="center"/>
    </xf>
    <xf numFmtId="0" fontId="1249" fillId="13" borderId="1" xfId="0" applyFont="1" applyFill="1" applyBorder="1" applyAlignment="1">
      <alignment horizontal="center" vertical="center"/>
    </xf>
    <xf numFmtId="0" fontId="1256" fillId="13" borderId="1" xfId="0" applyFont="1" applyFill="1" applyBorder="1" applyAlignment="1">
      <alignment horizontal="center" vertical="center"/>
    </xf>
    <xf numFmtId="0" fontId="1304" fillId="13" borderId="1" xfId="0" applyFont="1" applyFill="1" applyBorder="1" applyAlignment="1">
      <alignment horizontal="center" vertical="center" wrapText="1"/>
    </xf>
    <xf numFmtId="0" fontId="1233" fillId="13" borderId="1" xfId="0" applyFont="1" applyFill="1" applyBorder="1" applyAlignment="1">
      <alignment horizontal="center" vertical="center"/>
    </xf>
    <xf numFmtId="0" fontId="1252" fillId="13" borderId="1" xfId="0" applyFont="1" applyFill="1" applyBorder="1" applyAlignment="1">
      <alignment horizontal="center" vertical="center"/>
    </xf>
    <xf numFmtId="0" fontId="1232" fillId="13" borderId="1" xfId="0" applyFont="1" applyFill="1" applyBorder="1" applyAlignment="1">
      <alignment horizontal="center" vertical="center"/>
    </xf>
    <xf numFmtId="0" fontId="1214" fillId="13" borderId="1" xfId="0" applyFont="1" applyFill="1" applyBorder="1" applyAlignment="1">
      <alignment horizontal="center" vertical="center"/>
    </xf>
    <xf numFmtId="0" fontId="1217" fillId="13" borderId="1" xfId="0" applyFont="1" applyFill="1" applyBorder="1" applyAlignment="1">
      <alignment horizontal="center" vertical="center"/>
    </xf>
    <xf numFmtId="0" fontId="1236" fillId="13" borderId="1" xfId="0" applyFont="1" applyFill="1" applyBorder="1" applyAlignment="1">
      <alignment horizontal="center" vertical="center"/>
    </xf>
    <xf numFmtId="0" fontId="1241" fillId="13" borderId="1" xfId="0" applyFont="1" applyFill="1" applyBorder="1" applyAlignment="1">
      <alignment horizontal="center" vertical="center"/>
    </xf>
    <xf numFmtId="0" fontId="1271" fillId="13" borderId="1" xfId="0" applyFont="1" applyFill="1" applyBorder="1" applyAlignment="1">
      <alignment horizontal="center" vertical="center"/>
    </xf>
    <xf numFmtId="0" fontId="1247" fillId="13" borderId="1" xfId="0" applyFont="1" applyFill="1" applyBorder="1" applyAlignment="1">
      <alignment horizontal="center" vertical="center"/>
    </xf>
    <xf numFmtId="0" fontId="1222" fillId="13" borderId="1" xfId="0" applyFont="1" applyFill="1" applyBorder="1" applyAlignment="1">
      <alignment horizontal="center" vertical="center"/>
    </xf>
    <xf numFmtId="0" fontId="1243" fillId="13" borderId="1" xfId="0" applyFont="1" applyFill="1" applyBorder="1" applyAlignment="1">
      <alignment horizontal="center" vertical="center"/>
    </xf>
    <xf numFmtId="0" fontId="1182" fillId="13" borderId="1" xfId="0" applyFont="1" applyFill="1" applyBorder="1" applyAlignment="1">
      <alignment horizontal="center" vertical="center"/>
    </xf>
    <xf numFmtId="0" fontId="1255" fillId="13" borderId="1" xfId="0" applyFont="1" applyFill="1" applyBorder="1" applyAlignment="1">
      <alignment horizontal="center" vertical="center"/>
    </xf>
    <xf numFmtId="0" fontId="1237" fillId="13" borderId="1" xfId="0" applyFont="1" applyFill="1" applyBorder="1" applyAlignment="1">
      <alignment horizontal="center" vertical="center"/>
    </xf>
    <xf numFmtId="0" fontId="1238" fillId="13" borderId="1" xfId="0" applyFont="1" applyFill="1" applyBorder="1" applyAlignment="1">
      <alignment horizontal="center" vertical="center"/>
    </xf>
    <xf numFmtId="0" fontId="1210" fillId="13" borderId="1" xfId="0" applyFont="1" applyFill="1" applyBorder="1" applyAlignment="1">
      <alignment horizontal="center" vertical="center"/>
    </xf>
    <xf numFmtId="0" fontId="1175" fillId="13" borderId="1" xfId="0" applyFont="1" applyFill="1" applyBorder="1" applyAlignment="1">
      <alignment horizontal="center" vertical="center"/>
    </xf>
    <xf numFmtId="0" fontId="1148" fillId="13" borderId="1" xfId="0" applyFont="1" applyFill="1" applyBorder="1" applyAlignment="1">
      <alignment horizontal="center" vertical="center"/>
    </xf>
    <xf numFmtId="0" fontId="1173" fillId="13" borderId="1" xfId="0" applyFont="1" applyFill="1" applyBorder="1" applyAlignment="1">
      <alignment horizontal="center" vertical="center"/>
    </xf>
    <xf numFmtId="0" fontId="1216" fillId="13" borderId="1" xfId="0" applyFont="1" applyFill="1" applyBorder="1" applyAlignment="1">
      <alignment horizontal="center" vertical="center"/>
    </xf>
    <xf numFmtId="0" fontId="1190" fillId="13" borderId="1" xfId="0" applyFont="1" applyFill="1" applyBorder="1" applyAlignment="1">
      <alignment horizontal="center" vertical="center"/>
    </xf>
    <xf numFmtId="0" fontId="1209" fillId="13" borderId="1" xfId="0" applyFont="1" applyFill="1" applyBorder="1" applyAlignment="1">
      <alignment horizontal="center" vertical="center"/>
    </xf>
    <xf numFmtId="0" fontId="1146" fillId="13" borderId="1" xfId="0" applyFont="1" applyFill="1" applyBorder="1" applyAlignment="1">
      <alignment horizontal="center" vertical="center"/>
    </xf>
    <xf numFmtId="0" fontId="1172" fillId="13" borderId="1" xfId="0" applyFont="1" applyFill="1" applyBorder="1" applyAlignment="1">
      <alignment horizontal="center" vertical="center"/>
    </xf>
    <xf numFmtId="0" fontId="1220" fillId="13" borderId="1" xfId="0" applyFont="1" applyFill="1" applyBorder="1" applyAlignment="1">
      <alignment horizontal="center" vertical="center"/>
    </xf>
    <xf numFmtId="0" fontId="1162" fillId="13" borderId="1" xfId="0" applyFont="1" applyFill="1" applyBorder="1" applyAlignment="1">
      <alignment horizontal="center" vertical="center"/>
    </xf>
    <xf numFmtId="165" fontId="1356" fillId="13" borderId="1" xfId="0" applyNumberFormat="1" applyFont="1" applyFill="1" applyBorder="1" applyAlignment="1">
      <alignment horizontal="center" vertical="center"/>
    </xf>
    <xf numFmtId="0" fontId="1196" fillId="13" borderId="1" xfId="0" applyFont="1" applyFill="1" applyBorder="1" applyAlignment="1">
      <alignment horizontal="center" vertical="center"/>
    </xf>
    <xf numFmtId="0" fontId="1195" fillId="13" borderId="1" xfId="0" applyFont="1" applyFill="1" applyBorder="1" applyAlignment="1">
      <alignment horizontal="center" vertical="center"/>
    </xf>
    <xf numFmtId="0" fontId="1208" fillId="13" borderId="1" xfId="0" applyFont="1" applyFill="1" applyBorder="1" applyAlignment="1">
      <alignment horizontal="center" vertical="center"/>
    </xf>
    <xf numFmtId="0" fontId="1167" fillId="13" borderId="1" xfId="0" applyFont="1" applyFill="1" applyBorder="1" applyAlignment="1">
      <alignment horizontal="center" vertical="center"/>
    </xf>
    <xf numFmtId="0" fontId="1169" fillId="13" borderId="1" xfId="0" applyFont="1" applyFill="1" applyBorder="1" applyAlignment="1">
      <alignment horizontal="center" vertical="center"/>
    </xf>
    <xf numFmtId="0" fontId="1168" fillId="13" borderId="1" xfId="0" applyFont="1" applyFill="1" applyBorder="1" applyAlignment="1">
      <alignment horizontal="center" vertical="center"/>
    </xf>
    <xf numFmtId="0" fontId="1221" fillId="13" borderId="1" xfId="0" applyFont="1" applyFill="1" applyBorder="1" applyAlignment="1">
      <alignment horizontal="center" vertical="center"/>
    </xf>
    <xf numFmtId="0" fontId="1215" fillId="13" borderId="1" xfId="0" applyFont="1" applyFill="1" applyBorder="1" applyAlignment="1">
      <alignment horizontal="center" vertical="center"/>
    </xf>
    <xf numFmtId="0" fontId="1163" fillId="13" borderId="1" xfId="0" applyFont="1" applyFill="1" applyBorder="1" applyAlignment="1">
      <alignment horizontal="center"/>
    </xf>
    <xf numFmtId="0" fontId="1197" fillId="13" borderId="1" xfId="0" applyFont="1" applyFill="1" applyBorder="1" applyAlignment="1">
      <alignment horizontal="center" vertical="center"/>
    </xf>
    <xf numFmtId="0" fontId="1170" fillId="13" borderId="1" xfId="0" applyFont="1" applyFill="1" applyBorder="1" applyAlignment="1">
      <alignment horizontal="center" vertical="center"/>
    </xf>
    <xf numFmtId="0" fontId="1044" fillId="13" borderId="1" xfId="0" applyFont="1" applyFill="1" applyBorder="1" applyAlignment="1">
      <alignment horizontal="center" vertical="center"/>
    </xf>
    <xf numFmtId="0" fontId="1005" fillId="13" borderId="1" xfId="0" applyFont="1" applyFill="1" applyBorder="1" applyAlignment="1">
      <alignment horizontal="center" vertical="center"/>
    </xf>
    <xf numFmtId="0" fontId="982" fillId="13" borderId="1" xfId="0" applyFont="1" applyFill="1" applyBorder="1" applyAlignment="1">
      <alignment horizontal="center" vertical="center"/>
    </xf>
    <xf numFmtId="0" fontId="1183" fillId="13" borderId="1" xfId="0" applyFont="1" applyFill="1" applyBorder="1" applyAlignment="1">
      <alignment horizontal="center" vertical="center"/>
    </xf>
    <xf numFmtId="0" fontId="1132" fillId="13" borderId="1" xfId="0" applyFont="1" applyFill="1" applyBorder="1" applyAlignment="1">
      <alignment horizontal="center" vertical="center"/>
    </xf>
    <xf numFmtId="0" fontId="1189" fillId="13" borderId="1" xfId="0" applyFont="1" applyFill="1" applyBorder="1" applyAlignment="1">
      <alignment horizontal="center" vertical="center"/>
    </xf>
    <xf numFmtId="2" fontId="1356" fillId="13" borderId="1" xfId="0" applyNumberFormat="1" applyFont="1" applyFill="1" applyBorder="1" applyAlignment="1">
      <alignment horizontal="center" vertical="center"/>
    </xf>
    <xf numFmtId="0" fontId="1176" fillId="13" borderId="1" xfId="0" applyFont="1" applyFill="1" applyBorder="1" applyAlignment="1">
      <alignment horizontal="center" vertical="center"/>
    </xf>
    <xf numFmtId="0" fontId="1157" fillId="13" borderId="1" xfId="0" applyFont="1" applyFill="1" applyBorder="1" applyAlignment="1">
      <alignment horizontal="center" vertical="center"/>
    </xf>
    <xf numFmtId="0" fontId="1035" fillId="13" borderId="1" xfId="0" applyFont="1" applyFill="1" applyBorder="1" applyAlignment="1">
      <alignment horizontal="center" vertical="center"/>
    </xf>
    <xf numFmtId="0" fontId="1163" fillId="13" borderId="1" xfId="0" applyFont="1" applyFill="1" applyBorder="1" applyAlignment="1">
      <alignment horizontal="center" vertical="center"/>
    </xf>
    <xf numFmtId="0" fontId="1155" fillId="13" borderId="1" xfId="0" applyFont="1" applyFill="1" applyBorder="1" applyAlignment="1">
      <alignment horizontal="center" vertical="center"/>
    </xf>
    <xf numFmtId="0" fontId="1154" fillId="13" borderId="1" xfId="0" applyFont="1" applyFill="1" applyBorder="1" applyAlignment="1">
      <alignment horizontal="center" vertical="center"/>
    </xf>
    <xf numFmtId="0" fontId="1217" fillId="13" borderId="5" xfId="0" applyFont="1" applyFill="1" applyBorder="1" applyAlignment="1">
      <alignment horizontal="center" vertical="center"/>
    </xf>
    <xf numFmtId="0" fontId="1127" fillId="13" borderId="1" xfId="0" applyFont="1" applyFill="1" applyBorder="1" applyAlignment="1">
      <alignment horizontal="center" vertical="center"/>
    </xf>
    <xf numFmtId="0" fontId="1095" fillId="13" borderId="1" xfId="0" applyFont="1" applyFill="1" applyBorder="1" applyAlignment="1">
      <alignment horizontal="center" vertical="center"/>
    </xf>
    <xf numFmtId="0" fontId="1166" fillId="13" borderId="1" xfId="0" applyFont="1" applyFill="1" applyBorder="1" applyAlignment="1">
      <alignment horizontal="center" vertical="center"/>
    </xf>
    <xf numFmtId="0" fontId="1160" fillId="13" borderId="1" xfId="0" applyFont="1" applyFill="1" applyBorder="1" applyAlignment="1">
      <alignment horizontal="center" vertical="center"/>
    </xf>
    <xf numFmtId="0" fontId="1102" fillId="13" borderId="1" xfId="0" applyFont="1" applyFill="1" applyBorder="1" applyAlignment="1">
      <alignment horizontal="center" vertical="center"/>
    </xf>
    <xf numFmtId="0" fontId="1153" fillId="13" borderId="1" xfId="0" applyFont="1" applyFill="1" applyBorder="1" applyAlignment="1">
      <alignment horizontal="center" vertical="center"/>
    </xf>
    <xf numFmtId="0" fontId="1123" fillId="13" borderId="1" xfId="0" applyFont="1" applyFill="1" applyBorder="1" applyAlignment="1">
      <alignment horizontal="center" vertical="center"/>
    </xf>
    <xf numFmtId="0" fontId="1134" fillId="13" borderId="1" xfId="0" applyFont="1" applyFill="1" applyBorder="1" applyAlignment="1">
      <alignment horizontal="center" vertical="center"/>
    </xf>
    <xf numFmtId="0" fontId="1065" fillId="13" borderId="1" xfId="0" applyFont="1" applyFill="1" applyBorder="1" applyAlignment="1">
      <alignment horizontal="center" vertical="center"/>
    </xf>
    <xf numFmtId="0" fontId="1139" fillId="13" borderId="1" xfId="0" applyFont="1" applyFill="1" applyBorder="1" applyAlignment="1">
      <alignment horizontal="center" vertical="center"/>
    </xf>
    <xf numFmtId="0" fontId="1130" fillId="13" borderId="1" xfId="0" applyFont="1" applyFill="1" applyBorder="1" applyAlignment="1">
      <alignment horizontal="center" vertical="center"/>
    </xf>
    <xf numFmtId="0" fontId="1138" fillId="13" borderId="1" xfId="0" applyFont="1" applyFill="1" applyBorder="1" applyAlignment="1">
      <alignment horizontal="center" vertical="center"/>
    </xf>
    <xf numFmtId="0" fontId="1090" fillId="13" borderId="1" xfId="0" applyFont="1" applyFill="1" applyBorder="1" applyAlignment="1">
      <alignment horizontal="center" vertical="center"/>
    </xf>
    <xf numFmtId="0" fontId="1279" fillId="13" borderId="1" xfId="0" applyFont="1" applyFill="1" applyBorder="1" applyAlignment="1">
      <alignment horizontal="center" vertical="center" wrapText="1"/>
    </xf>
    <xf numFmtId="0" fontId="1245" fillId="13" borderId="1" xfId="0" applyFont="1" applyFill="1" applyBorder="1" applyAlignment="1">
      <alignment horizontal="center" vertical="center" wrapText="1"/>
    </xf>
    <xf numFmtId="0" fontId="1304" fillId="13" borderId="4" xfId="0" applyFont="1" applyFill="1" applyBorder="1" applyAlignment="1">
      <alignment horizontal="center" vertical="center"/>
    </xf>
    <xf numFmtId="0" fontId="1293" fillId="13" borderId="1" xfId="0" applyFont="1" applyFill="1" applyBorder="1" applyAlignment="1">
      <alignment horizontal="center" vertical="center" wrapText="1"/>
    </xf>
    <xf numFmtId="0" fontId="1327" fillId="13" borderId="4" xfId="0" applyFont="1" applyFill="1" applyBorder="1" applyAlignment="1">
      <alignment horizontal="center" vertical="top" wrapText="1"/>
    </xf>
    <xf numFmtId="0" fontId="1141" fillId="13" borderId="4" xfId="0" applyFont="1" applyFill="1" applyBorder="1" applyAlignment="1">
      <alignment horizontal="center" vertical="center"/>
    </xf>
    <xf numFmtId="14" fontId="1231" fillId="13" borderId="1" xfId="0" applyNumberFormat="1" applyFont="1" applyFill="1" applyBorder="1" applyAlignment="1">
      <alignment horizontal="center" vertical="center" wrapText="1"/>
    </xf>
    <xf numFmtId="0" fontId="1202" fillId="13" borderId="4" xfId="0" applyFont="1" applyFill="1" applyBorder="1" applyAlignment="1">
      <alignment horizontal="center" vertical="center"/>
    </xf>
    <xf numFmtId="0" fontId="1313" fillId="13" borderId="4" xfId="0" applyFont="1" applyFill="1" applyBorder="1" applyAlignment="1">
      <alignment horizontal="center" vertical="center" wrapText="1"/>
    </xf>
    <xf numFmtId="0" fontId="1283" fillId="13" borderId="4" xfId="0" applyFont="1" applyFill="1" applyBorder="1" applyAlignment="1">
      <alignment horizontal="center" vertical="center"/>
    </xf>
    <xf numFmtId="0" fontId="1288" fillId="13" borderId="1" xfId="0" applyFont="1" applyFill="1" applyBorder="1" applyAlignment="1">
      <alignment horizontal="center" wrapText="1"/>
    </xf>
    <xf numFmtId="0" fontId="968" fillId="13" borderId="4" xfId="0" applyFont="1" applyFill="1" applyBorder="1" applyAlignment="1">
      <alignment horizontal="center" vertical="center"/>
    </xf>
    <xf numFmtId="14" fontId="1253" fillId="13" borderId="1" xfId="0" applyNumberFormat="1" applyFont="1" applyFill="1" applyBorder="1" applyAlignment="1">
      <alignment horizontal="center" vertical="center" wrapText="1"/>
    </xf>
    <xf numFmtId="0" fontId="1286" fillId="13" borderId="1" xfId="0" applyFont="1" applyFill="1" applyBorder="1" applyAlignment="1">
      <alignment horizontal="center" vertical="center" wrapText="1"/>
    </xf>
    <xf numFmtId="14" fontId="1207" fillId="13" borderId="1" xfId="0" applyNumberFormat="1" applyFont="1" applyFill="1" applyBorder="1" applyAlignment="1">
      <alignment horizontal="center" vertical="center" wrapText="1"/>
    </xf>
    <xf numFmtId="0" fontId="1178" fillId="13" borderId="4" xfId="0" applyFont="1" applyFill="1" applyBorder="1" applyAlignment="1">
      <alignment horizontal="center" vertical="center" wrapText="1"/>
    </xf>
    <xf numFmtId="0" fontId="1286" fillId="13" borderId="1" xfId="0" applyFont="1" applyFill="1" applyBorder="1" applyAlignment="1">
      <alignment horizontal="center" vertical="top" wrapText="1"/>
    </xf>
    <xf numFmtId="0" fontId="1282" fillId="13" borderId="1" xfId="0" applyFont="1" applyFill="1" applyBorder="1" applyAlignment="1">
      <alignment horizontal="center" vertical="top" wrapText="1"/>
    </xf>
    <xf numFmtId="0" fontId="1202" fillId="13" borderId="4" xfId="0" applyFont="1" applyFill="1" applyBorder="1" applyAlignment="1">
      <alignment horizontal="center" vertical="center" wrapText="1"/>
    </xf>
    <xf numFmtId="0" fontId="1266" fillId="13" borderId="1" xfId="0" applyFont="1" applyFill="1" applyBorder="1" applyAlignment="1">
      <alignment horizontal="center" vertical="center" wrapText="1"/>
    </xf>
    <xf numFmtId="0" fontId="1044" fillId="13" borderId="1" xfId="0" applyFont="1" applyFill="1" applyBorder="1" applyAlignment="1">
      <alignment horizontal="center" vertical="center" wrapText="1"/>
    </xf>
    <xf numFmtId="14" fontId="1220" fillId="13" borderId="1" xfId="0" applyNumberFormat="1" applyFont="1" applyFill="1" applyBorder="1" applyAlignment="1">
      <alignment horizontal="center" vertical="center" wrapText="1"/>
    </xf>
    <xf numFmtId="0" fontId="1280" fillId="13" borderId="4" xfId="0" applyFont="1" applyFill="1" applyBorder="1" applyAlignment="1">
      <alignment horizontal="center" vertical="center"/>
    </xf>
    <xf numFmtId="0" fontId="1279" fillId="13" borderId="4" xfId="0" applyFont="1" applyFill="1" applyBorder="1" applyAlignment="1">
      <alignment horizontal="center" vertical="center"/>
    </xf>
    <xf numFmtId="0" fontId="1279" fillId="13" borderId="1" xfId="0" applyFont="1" applyFill="1" applyBorder="1" applyAlignment="1">
      <alignment horizontal="center" vertical="center"/>
    </xf>
    <xf numFmtId="0" fontId="1278" fillId="13" borderId="1" xfId="0" applyFont="1" applyFill="1" applyBorder="1" applyAlignment="1">
      <alignment horizontal="center" vertical="top" wrapText="1"/>
    </xf>
    <xf numFmtId="0" fontId="968" fillId="13" borderId="4" xfId="0" applyFont="1" applyFill="1" applyBorder="1" applyAlignment="1">
      <alignment horizontal="center" vertical="center" wrapText="1"/>
    </xf>
    <xf numFmtId="0" fontId="1202" fillId="13" borderId="1" xfId="0" applyFont="1" applyFill="1" applyBorder="1" applyAlignment="1">
      <alignment horizontal="center" vertical="center" wrapText="1"/>
    </xf>
    <xf numFmtId="0" fontId="1262" fillId="13" borderId="0" xfId="0" applyFont="1" applyFill="1" applyAlignment="1">
      <alignment horizontal="center" vertical="center" wrapText="1"/>
    </xf>
    <xf numFmtId="0" fontId="968" fillId="13" borderId="1" xfId="0" applyFont="1" applyFill="1" applyBorder="1" applyAlignment="1">
      <alignment horizontal="center" vertical="center" wrapText="1"/>
    </xf>
    <xf numFmtId="49" fontId="1262" fillId="13" borderId="1" xfId="0" applyNumberFormat="1" applyFont="1" applyFill="1" applyBorder="1" applyAlignment="1">
      <alignment horizontal="center" vertical="center"/>
    </xf>
    <xf numFmtId="0" fontId="1262" fillId="13" borderId="4" xfId="0" applyFont="1" applyFill="1" applyBorder="1" applyAlignment="1">
      <alignment horizontal="center" vertical="center" wrapText="1"/>
    </xf>
    <xf numFmtId="0" fontId="1262" fillId="13" borderId="4" xfId="0" applyFont="1" applyFill="1" applyBorder="1" applyAlignment="1">
      <alignment horizontal="center" vertical="center"/>
    </xf>
    <xf numFmtId="0" fontId="1262" fillId="13" borderId="1" xfId="0" applyFont="1" applyFill="1" applyBorder="1" applyAlignment="1">
      <alignment horizontal="center" vertical="top" wrapText="1"/>
    </xf>
    <xf numFmtId="0" fontId="1155" fillId="13" borderId="1" xfId="0" applyFont="1" applyFill="1" applyBorder="1" applyAlignment="1">
      <alignment horizontal="center" wrapText="1"/>
    </xf>
    <xf numFmtId="0" fontId="1125" fillId="13" borderId="4" xfId="0" applyFont="1" applyFill="1" applyBorder="1" applyAlignment="1">
      <alignment horizontal="center" vertical="center"/>
    </xf>
    <xf numFmtId="0" fontId="1261" fillId="13" borderId="1" xfId="0" applyFont="1" applyFill="1" applyBorder="1" applyAlignment="1">
      <alignment horizontal="center" vertical="center" wrapText="1"/>
    </xf>
    <xf numFmtId="0" fontId="1248" fillId="13" borderId="4" xfId="0" applyFont="1" applyFill="1" applyBorder="1" applyAlignment="1">
      <alignment horizontal="center" vertical="center"/>
    </xf>
    <xf numFmtId="0" fontId="1166" fillId="13" borderId="1" xfId="0" applyFont="1" applyFill="1" applyBorder="1" applyAlignment="1">
      <alignment horizontal="center" wrapText="1"/>
    </xf>
    <xf numFmtId="0" fontId="975" fillId="13" borderId="4" xfId="0" applyFont="1" applyFill="1" applyBorder="1" applyAlignment="1">
      <alignment horizontal="center" vertical="center"/>
    </xf>
    <xf numFmtId="0" fontId="1258" fillId="13" borderId="1" xfId="0" applyFont="1" applyFill="1" applyBorder="1" applyAlignment="1">
      <alignment horizontal="center" vertical="center" wrapText="1"/>
    </xf>
    <xf numFmtId="0" fontId="1261" fillId="13" borderId="1" xfId="0" applyFont="1" applyFill="1" applyBorder="1" applyAlignment="1">
      <alignment horizontal="center" vertical="top" wrapText="1"/>
    </xf>
    <xf numFmtId="0" fontId="1240" fillId="13" borderId="1" xfId="0" applyFont="1" applyFill="1" applyBorder="1" applyAlignment="1">
      <alignment horizontal="center" vertical="center" wrapText="1"/>
    </xf>
    <xf numFmtId="0" fontId="1257" fillId="13" borderId="1" xfId="0" applyFont="1" applyFill="1" applyBorder="1" applyAlignment="1">
      <alignment horizontal="center" vertical="center"/>
    </xf>
    <xf numFmtId="0" fontId="1248" fillId="13" borderId="1" xfId="0" applyFont="1" applyFill="1" applyBorder="1" applyAlignment="1">
      <alignment horizontal="center" vertical="center"/>
    </xf>
    <xf numFmtId="0" fontId="1255" fillId="13" borderId="1" xfId="0" applyFont="1" applyFill="1" applyBorder="1" applyAlignment="1">
      <alignment horizontal="center" vertical="top" wrapText="1"/>
    </xf>
    <xf numFmtId="0" fontId="1255" fillId="13" borderId="1" xfId="0" applyFont="1" applyFill="1" applyBorder="1" applyAlignment="1">
      <alignment horizontal="center" vertical="center" wrapText="1"/>
    </xf>
    <xf numFmtId="0" fontId="1252" fillId="13" borderId="1" xfId="0" applyFont="1" applyFill="1" applyBorder="1" applyAlignment="1">
      <alignment horizontal="center" vertical="center" wrapText="1"/>
    </xf>
    <xf numFmtId="0" fontId="1073" fillId="13" borderId="1" xfId="0" applyFont="1" applyFill="1" applyBorder="1" applyAlignment="1">
      <alignment horizontal="center" vertical="center"/>
    </xf>
    <xf numFmtId="0" fontId="1255" fillId="13" borderId="4" xfId="0" applyFont="1" applyFill="1" applyBorder="1" applyAlignment="1">
      <alignment horizontal="center" vertical="center" wrapText="1"/>
    </xf>
    <xf numFmtId="0" fontId="1286" fillId="13" borderId="4" xfId="0" applyFont="1" applyFill="1" applyBorder="1" applyAlignment="1">
      <alignment horizontal="center" vertical="top" wrapText="1"/>
    </xf>
    <xf numFmtId="0" fontId="1258" fillId="13" borderId="4" xfId="0" applyFont="1" applyFill="1" applyBorder="1" applyAlignment="1">
      <alignment horizontal="center" vertical="center" wrapText="1"/>
    </xf>
    <xf numFmtId="0" fontId="1257" fillId="13" borderId="4" xfId="0" applyFont="1" applyFill="1" applyBorder="1" applyAlignment="1">
      <alignment horizontal="center" vertical="center"/>
    </xf>
    <xf numFmtId="0" fontId="1252" fillId="13" borderId="4" xfId="0" applyFont="1" applyFill="1" applyBorder="1" applyAlignment="1">
      <alignment horizontal="center" vertical="center" wrapText="1"/>
    </xf>
    <xf numFmtId="0" fontId="1253" fillId="13" borderId="4" xfId="0" applyFont="1" applyFill="1" applyBorder="1" applyAlignment="1">
      <alignment horizontal="center" vertical="center" wrapText="1"/>
    </xf>
    <xf numFmtId="0" fontId="1202" fillId="13" borderId="1" xfId="0" applyFont="1" applyFill="1" applyBorder="1" applyAlignment="1">
      <alignment horizontal="center" wrapText="1"/>
    </xf>
    <xf numFmtId="0" fontId="1257" fillId="13" borderId="4" xfId="0" applyFont="1" applyFill="1" applyBorder="1" applyAlignment="1">
      <alignment horizontal="center" vertical="center" wrapText="1"/>
    </xf>
    <xf numFmtId="0" fontId="1279" fillId="13" borderId="4" xfId="0" applyFont="1" applyFill="1" applyBorder="1" applyAlignment="1">
      <alignment horizontal="center" vertical="center" wrapText="1"/>
    </xf>
    <xf numFmtId="14" fontId="0" fillId="13" borderId="3" xfId="0" applyNumberFormat="1" applyFill="1" applyBorder="1" applyAlignment="1">
      <alignment vertical="center" wrapText="1"/>
    </xf>
    <xf numFmtId="14" fontId="0" fillId="13" borderId="5" xfId="0" applyNumberFormat="1" applyFill="1" applyBorder="1" applyAlignment="1">
      <alignment vertical="center" wrapText="1"/>
    </xf>
    <xf numFmtId="0" fontId="1033" fillId="13" borderId="1" xfId="0" applyFont="1" applyFill="1" applyBorder="1" applyAlignment="1">
      <alignment horizontal="center" vertical="center"/>
    </xf>
    <xf numFmtId="0" fontId="1288" fillId="13" borderId="5" xfId="0" applyFont="1" applyFill="1" applyBorder="1" applyAlignment="1">
      <alignment horizontal="center" vertical="center" wrapText="1"/>
    </xf>
    <xf numFmtId="0" fontId="1288" fillId="13" borderId="1" xfId="0" applyFont="1" applyFill="1" applyBorder="1" applyAlignment="1">
      <alignment horizontal="center" vertical="center" wrapText="1"/>
    </xf>
    <xf numFmtId="0" fontId="1245" fillId="13" borderId="5" xfId="0" applyFont="1" applyFill="1" applyBorder="1" applyAlignment="1">
      <alignment horizontal="center" vertical="center"/>
    </xf>
    <xf numFmtId="0" fontId="1245" fillId="13" borderId="4" xfId="0" applyFont="1" applyFill="1" applyBorder="1" applyAlignment="1">
      <alignment horizontal="center" vertical="center"/>
    </xf>
    <xf numFmtId="0" fontId="1245" fillId="13" borderId="1" xfId="0" applyFont="1" applyFill="1" applyBorder="1" applyAlignment="1">
      <alignment horizontal="center" vertical="center"/>
    </xf>
    <xf numFmtId="0" fontId="1288" fillId="13" borderId="5" xfId="0" applyFont="1" applyFill="1" applyBorder="1" applyAlignment="1">
      <alignment horizontal="center" vertical="top" wrapText="1"/>
    </xf>
    <xf numFmtId="0" fontId="1201" fillId="13" borderId="4" xfId="0" applyFont="1" applyFill="1" applyBorder="1" applyAlignment="1">
      <alignment horizontal="center" vertical="center"/>
    </xf>
    <xf numFmtId="0" fontId="1242" fillId="13" borderId="5" xfId="0" applyFont="1" applyFill="1" applyBorder="1" applyAlignment="1">
      <alignment horizontal="center" vertical="center" wrapText="1"/>
    </xf>
    <xf numFmtId="0" fontId="1238" fillId="13" borderId="5" xfId="0" applyFont="1" applyFill="1" applyBorder="1" applyAlignment="1">
      <alignment horizontal="center" vertical="center" wrapText="1"/>
    </xf>
    <xf numFmtId="0" fontId="1236" fillId="13" borderId="5" xfId="0" applyFont="1" applyFill="1" applyBorder="1" applyAlignment="1">
      <alignment horizontal="center" vertical="center" wrapText="1"/>
    </xf>
    <xf numFmtId="49" fontId="1236" fillId="13" borderId="5" xfId="0" applyNumberFormat="1" applyFont="1" applyFill="1" applyBorder="1" applyAlignment="1">
      <alignment horizontal="center" vertical="center"/>
    </xf>
    <xf numFmtId="0" fontId="1211" fillId="13" borderId="5" xfId="0" applyFont="1" applyFill="1" applyBorder="1" applyAlignment="1">
      <alignment horizontal="center" vertical="center" wrapText="1"/>
    </xf>
    <xf numFmtId="0" fontId="1152" fillId="13" borderId="4" xfId="0" applyFont="1" applyFill="1" applyBorder="1" applyAlignment="1">
      <alignment horizontal="center" vertical="center"/>
    </xf>
    <xf numFmtId="0" fontId="1327" fillId="13" borderId="5" xfId="0" applyFont="1" applyFill="1" applyBorder="1" applyAlignment="1">
      <alignment horizontal="center" vertical="top" wrapText="1"/>
    </xf>
    <xf numFmtId="0" fontId="1304" fillId="13" borderId="5" xfId="0" applyFont="1" applyFill="1" applyBorder="1" applyAlignment="1">
      <alignment horizontal="center" vertical="center"/>
    </xf>
    <xf numFmtId="0" fontId="1224" fillId="13" borderId="5" xfId="0" applyFont="1" applyFill="1" applyBorder="1" applyAlignment="1">
      <alignment horizontal="center" vertical="top" wrapText="1"/>
    </xf>
    <xf numFmtId="0" fontId="1222" fillId="13" borderId="5" xfId="0" applyFont="1" applyFill="1" applyBorder="1" applyAlignment="1">
      <alignment horizontal="center" vertical="top" wrapText="1"/>
    </xf>
    <xf numFmtId="0" fontId="1224" fillId="13" borderId="5" xfId="0" applyFont="1" applyFill="1" applyBorder="1" applyAlignment="1">
      <alignment horizontal="center" vertical="center" wrapText="1"/>
    </xf>
    <xf numFmtId="49" fontId="1224" fillId="13" borderId="5" xfId="0" applyNumberFormat="1" applyFont="1" applyFill="1" applyBorder="1" applyAlignment="1">
      <alignment horizontal="center" vertical="center"/>
    </xf>
    <xf numFmtId="14" fontId="1207" fillId="13" borderId="5" xfId="0" applyNumberFormat="1" applyFont="1" applyFill="1" applyBorder="1" applyAlignment="1">
      <alignment horizontal="center" vertical="center" wrapText="1"/>
    </xf>
    <xf numFmtId="0" fontId="1206" fillId="13" borderId="5" xfId="0" applyFont="1" applyFill="1" applyBorder="1" applyAlignment="1">
      <alignment horizontal="center" vertical="center"/>
    </xf>
    <xf numFmtId="0" fontId="1217" fillId="13" borderId="5" xfId="0" applyFont="1" applyFill="1" applyBorder="1" applyAlignment="1">
      <alignment horizontal="center" vertical="top" wrapText="1"/>
    </xf>
    <xf numFmtId="0" fontId="1214" fillId="13" borderId="1" xfId="0" applyFont="1" applyFill="1" applyBorder="1" applyAlignment="1">
      <alignment horizontal="center" vertical="center" wrapText="1"/>
    </xf>
    <xf numFmtId="0" fontId="1212" fillId="13" borderId="5" xfId="0" applyFont="1" applyFill="1" applyBorder="1" applyAlignment="1">
      <alignment horizontal="center" vertical="top" wrapText="1"/>
    </xf>
    <xf numFmtId="0" fontId="960" fillId="13" borderId="4" xfId="0" applyFont="1" applyFill="1" applyBorder="1" applyAlignment="1">
      <alignment horizontal="center" vertical="center" wrapText="1"/>
    </xf>
    <xf numFmtId="0" fontId="1210" fillId="13" borderId="5" xfId="0" applyFont="1" applyFill="1" applyBorder="1" applyAlignment="1">
      <alignment horizontal="center" vertical="top" wrapText="1"/>
    </xf>
    <xf numFmtId="0" fontId="1210" fillId="13" borderId="5" xfId="0" applyFont="1" applyFill="1" applyBorder="1" applyAlignment="1">
      <alignment horizontal="center" vertical="center"/>
    </xf>
    <xf numFmtId="0" fontId="960" fillId="13" borderId="1" xfId="0" applyFont="1" applyFill="1" applyBorder="1" applyAlignment="1">
      <alignment horizontal="center" vertical="center"/>
    </xf>
    <xf numFmtId="0" fontId="1069" fillId="13" borderId="5" xfId="0" applyFont="1" applyFill="1" applyBorder="1" applyAlignment="1">
      <alignment horizontal="center" vertical="center" wrapText="1"/>
    </xf>
    <xf numFmtId="49" fontId="1202" fillId="13" borderId="5" xfId="0" applyNumberFormat="1" applyFont="1" applyFill="1" applyBorder="1" applyAlignment="1">
      <alignment horizontal="center" vertical="center"/>
    </xf>
    <xf numFmtId="0" fontId="1192" fillId="13" borderId="5" xfId="0" applyFont="1" applyFill="1" applyBorder="1" applyAlignment="1">
      <alignment horizontal="center" vertical="center"/>
    </xf>
    <xf numFmtId="0" fontId="1202" fillId="13" borderId="5" xfId="0" applyFont="1" applyFill="1" applyBorder="1" applyAlignment="1">
      <alignment horizontal="center" vertical="center" wrapText="1"/>
    </xf>
    <xf numFmtId="0" fontId="1197" fillId="13" borderId="5" xfId="0" applyFont="1" applyFill="1" applyBorder="1" applyAlignment="1">
      <alignment horizontal="center" vertical="center"/>
    </xf>
    <xf numFmtId="49" fontId="1197" fillId="13" borderId="5" xfId="0" applyNumberFormat="1" applyFont="1" applyFill="1" applyBorder="1" applyAlignment="1">
      <alignment horizontal="center" vertical="center"/>
    </xf>
    <xf numFmtId="0" fontId="1197" fillId="13" borderId="5" xfId="0" applyFont="1" applyFill="1" applyBorder="1" applyAlignment="1">
      <alignment horizontal="center" vertical="center" wrapText="1"/>
    </xf>
    <xf numFmtId="0" fontId="1197" fillId="13" borderId="5" xfId="0" applyFont="1" applyFill="1" applyBorder="1" applyAlignment="1">
      <alignment horizontal="center" vertical="top" wrapText="1"/>
    </xf>
    <xf numFmtId="0" fontId="1197" fillId="13" borderId="1" xfId="0" applyFont="1" applyFill="1" applyBorder="1" applyAlignment="1">
      <alignment horizontal="center" vertical="center" wrapText="1"/>
    </xf>
    <xf numFmtId="0" fontId="1202" fillId="13" borderId="5" xfId="0" applyFont="1" applyFill="1" applyBorder="1" applyAlignment="1">
      <alignment horizontal="center" vertical="top" wrapText="1"/>
    </xf>
    <xf numFmtId="0" fontId="1199" fillId="13" borderId="5" xfId="0" applyFont="1" applyFill="1" applyBorder="1" applyAlignment="1">
      <alignment horizontal="center" vertical="center" wrapText="1"/>
    </xf>
    <xf numFmtId="0" fontId="1198" fillId="13" borderId="5" xfId="0" applyFont="1" applyFill="1" applyBorder="1" applyAlignment="1">
      <alignment horizontal="center" vertical="top" wrapText="1"/>
    </xf>
    <xf numFmtId="0" fontId="1196" fillId="13" borderId="5" xfId="0" applyFont="1" applyFill="1" applyBorder="1" applyAlignment="1">
      <alignment horizontal="center" vertical="top" wrapText="1"/>
    </xf>
    <xf numFmtId="0" fontId="1194" fillId="13" borderId="5" xfId="0" applyFont="1" applyFill="1" applyBorder="1" applyAlignment="1">
      <alignment horizontal="center" vertical="top" wrapText="1"/>
    </xf>
    <xf numFmtId="0" fontId="1093" fillId="13" borderId="1" xfId="0" applyFont="1" applyFill="1" applyBorder="1" applyAlignment="1">
      <alignment horizontal="center" vertical="center"/>
    </xf>
    <xf numFmtId="0" fontId="1192" fillId="13" borderId="5" xfId="0" applyFont="1" applyFill="1" applyBorder="1" applyAlignment="1">
      <alignment horizontal="center" vertical="top" wrapText="1"/>
    </xf>
    <xf numFmtId="0" fontId="1046" fillId="13" borderId="5" xfId="0" applyFont="1" applyFill="1" applyBorder="1" applyAlignment="1">
      <alignment horizontal="center" vertical="center" wrapText="1"/>
    </xf>
    <xf numFmtId="0" fontId="1190" fillId="13" borderId="5" xfId="0" applyFont="1" applyFill="1" applyBorder="1" applyAlignment="1">
      <alignment horizontal="center" vertical="top" wrapText="1"/>
    </xf>
    <xf numFmtId="0" fontId="1152" fillId="13" borderId="1" xfId="0" applyFont="1" applyFill="1" applyBorder="1" applyAlignment="1">
      <alignment horizontal="center" vertical="center"/>
    </xf>
    <xf numFmtId="0" fontId="1186" fillId="13" borderId="5" xfId="0" applyFont="1" applyFill="1" applyBorder="1" applyAlignment="1">
      <alignment horizontal="center" vertical="top" wrapText="1"/>
    </xf>
    <xf numFmtId="0" fontId="1183" fillId="13" borderId="5" xfId="0" applyFont="1" applyFill="1" applyBorder="1" applyAlignment="1">
      <alignment horizontal="center" vertical="center" wrapText="1"/>
    </xf>
    <xf numFmtId="0" fontId="1186" fillId="13" borderId="4" xfId="0" applyFont="1" applyFill="1" applyBorder="1" applyAlignment="1">
      <alignment horizontal="center" vertical="center" wrapText="1"/>
    </xf>
    <xf numFmtId="0" fontId="1096" fillId="13" borderId="1" xfId="0" applyFont="1" applyFill="1" applyBorder="1" applyAlignment="1">
      <alignment horizontal="center" vertical="center"/>
    </xf>
    <xf numFmtId="0" fontId="1217" fillId="13" borderId="5" xfId="0" applyFont="1" applyFill="1" applyBorder="1" applyAlignment="1">
      <alignment horizontal="center" vertical="center" wrapText="1"/>
    </xf>
    <xf numFmtId="0" fontId="960" fillId="13" borderId="1" xfId="0" applyFont="1" applyFill="1" applyBorder="1" applyAlignment="1">
      <alignment horizontal="center" vertical="center" wrapText="1"/>
    </xf>
    <xf numFmtId="0" fontId="1179" fillId="13" borderId="5" xfId="0" applyFont="1" applyFill="1" applyBorder="1" applyAlignment="1">
      <alignment horizontal="center" vertical="center" wrapText="1"/>
    </xf>
    <xf numFmtId="0" fontId="1180" fillId="13" borderId="1" xfId="0" applyFont="1" applyFill="1" applyBorder="1" applyAlignment="1">
      <alignment horizontal="center" vertical="center" wrapText="1"/>
    </xf>
    <xf numFmtId="0" fontId="1177" fillId="13" borderId="4" xfId="0" applyFont="1" applyFill="1" applyBorder="1" applyAlignment="1">
      <alignment horizontal="center" vertical="center" wrapText="1"/>
    </xf>
    <xf numFmtId="0" fontId="1177" fillId="13" borderId="1" xfId="0" applyFont="1" applyFill="1" applyBorder="1" applyAlignment="1">
      <alignment horizontal="center" vertical="center" wrapText="1"/>
    </xf>
    <xf numFmtId="0" fontId="1164" fillId="13" borderId="1" xfId="0" applyFont="1" applyFill="1" applyBorder="1" applyAlignment="1">
      <alignment horizontal="center" vertical="center"/>
    </xf>
    <xf numFmtId="0" fontId="1173" fillId="13" borderId="1" xfId="0" applyFont="1" applyFill="1" applyBorder="1" applyAlignment="1">
      <alignment horizontal="center" vertical="center" wrapText="1"/>
    </xf>
    <xf numFmtId="0" fontId="1171" fillId="13" borderId="5" xfId="0" applyFont="1" applyFill="1" applyBorder="1" applyAlignment="1">
      <alignment horizontal="center" vertical="top" wrapText="1"/>
    </xf>
    <xf numFmtId="0" fontId="1171" fillId="13" borderId="1" xfId="0" applyFont="1" applyFill="1" applyBorder="1" applyAlignment="1">
      <alignment horizontal="center" vertical="center" wrapText="1"/>
    </xf>
    <xf numFmtId="0" fontId="1167" fillId="13" borderId="4" xfId="0" applyFont="1" applyFill="1" applyBorder="1" applyAlignment="1">
      <alignment horizontal="center" vertical="center" wrapText="1"/>
    </xf>
    <xf numFmtId="0" fontId="1003" fillId="13" borderId="1" xfId="0" applyFont="1" applyFill="1" applyBorder="1" applyAlignment="1">
      <alignment horizontal="center" vertical="center" wrapText="1"/>
    </xf>
    <xf numFmtId="0" fontId="1081" fillId="13" borderId="1" xfId="0" applyFont="1" applyFill="1" applyBorder="1" applyAlignment="1">
      <alignment horizontal="center" vertical="center"/>
    </xf>
    <xf numFmtId="0" fontId="1165" fillId="13" borderId="1" xfId="0" applyFont="1" applyFill="1" applyBorder="1" applyAlignment="1">
      <alignment horizontal="center" vertical="center" wrapText="1"/>
    </xf>
    <xf numFmtId="0" fontId="1131" fillId="13" borderId="5" xfId="0" applyFont="1" applyFill="1" applyBorder="1" applyAlignment="1">
      <alignment horizontal="center" vertical="center" wrapText="1"/>
    </xf>
    <xf numFmtId="0" fontId="1161" fillId="13" borderId="1" xfId="0" applyFont="1" applyFill="1" applyBorder="1" applyAlignment="1">
      <alignment horizontal="center" vertical="center"/>
    </xf>
    <xf numFmtId="0" fontId="1160" fillId="13" borderId="1" xfId="0" applyFont="1" applyFill="1" applyBorder="1" applyAlignment="1">
      <alignment horizontal="center" vertical="center" wrapText="1"/>
    </xf>
    <xf numFmtId="0" fontId="1125" fillId="13" borderId="4" xfId="0" applyFont="1" applyFill="1" applyBorder="1" applyAlignment="1">
      <alignment horizontal="center" vertical="center" wrapText="1"/>
    </xf>
    <xf numFmtId="0" fontId="1141" fillId="13" borderId="4" xfId="0" applyFont="1" applyFill="1" applyBorder="1" applyAlignment="1">
      <alignment horizontal="center" vertical="center" wrapText="1"/>
    </xf>
    <xf numFmtId="0" fontId="1141" fillId="13" borderId="1" xfId="0" applyFont="1" applyFill="1" applyBorder="1" applyAlignment="1">
      <alignment horizontal="center" vertical="center" wrapText="1"/>
    </xf>
    <xf numFmtId="0" fontId="1141" fillId="13" borderId="1" xfId="0" applyFont="1" applyFill="1" applyBorder="1" applyAlignment="1">
      <alignment horizontal="center" vertical="center"/>
    </xf>
    <xf numFmtId="0" fontId="1016" fillId="13" borderId="1" xfId="0" applyFont="1" applyFill="1" applyBorder="1" applyAlignment="1">
      <alignment horizontal="center" vertical="center"/>
    </xf>
    <xf numFmtId="0" fontId="1152" fillId="13" borderId="5" xfId="0" applyFont="1" applyFill="1" applyBorder="1" applyAlignment="1">
      <alignment horizontal="center" vertical="center" wrapText="1"/>
    </xf>
    <xf numFmtId="0" fontId="1145" fillId="13" borderId="1" xfId="0" applyFont="1" applyFill="1" applyBorder="1" applyAlignment="1">
      <alignment horizontal="center" vertical="center" wrapText="1"/>
    </xf>
    <xf numFmtId="0" fontId="1149" fillId="13" borderId="5" xfId="0" applyFont="1" applyFill="1" applyBorder="1" applyAlignment="1">
      <alignment horizontal="center" vertical="top" wrapText="1"/>
    </xf>
    <xf numFmtId="0" fontId="1160" fillId="13" borderId="5" xfId="0" applyFont="1" applyFill="1" applyBorder="1" applyAlignment="1">
      <alignment horizontal="center" vertical="center" wrapText="1"/>
    </xf>
    <xf numFmtId="0" fontId="1161" fillId="13" borderId="5" xfId="0" applyFont="1" applyFill="1" applyBorder="1" applyAlignment="1">
      <alignment horizontal="center" vertical="center"/>
    </xf>
    <xf numFmtId="0" fontId="1149" fillId="13" borderId="5" xfId="0" applyFont="1" applyFill="1" applyBorder="1" applyAlignment="1">
      <alignment horizontal="center" vertical="center" wrapText="1"/>
    </xf>
    <xf numFmtId="0" fontId="1124" fillId="13" borderId="1" xfId="0" applyFont="1" applyFill="1" applyBorder="1" applyAlignment="1">
      <alignment horizontal="center" vertical="center" wrapText="1"/>
    </xf>
    <xf numFmtId="49" fontId="1140" fillId="13" borderId="5" xfId="0" applyNumberFormat="1" applyFont="1" applyFill="1" applyBorder="1" applyAlignment="1">
      <alignment horizontal="center" vertical="center"/>
    </xf>
    <xf numFmtId="0" fontId="1088" fillId="13" borderId="5" xfId="0" applyFont="1" applyFill="1" applyBorder="1" applyAlignment="1">
      <alignment horizontal="center" vertical="center" wrapText="1"/>
    </xf>
    <xf numFmtId="0" fontId="1133" fillId="13" borderId="1" xfId="0" applyFont="1" applyFill="1" applyBorder="1" applyAlignment="1">
      <alignment horizontal="center" vertical="center" wrapText="1"/>
    </xf>
    <xf numFmtId="0" fontId="1122" fillId="13" borderId="5" xfId="0" applyFont="1" applyFill="1" applyBorder="1" applyAlignment="1">
      <alignment horizontal="center" vertical="center" wrapText="1"/>
    </xf>
    <xf numFmtId="0" fontId="1137" fillId="13" borderId="1" xfId="2" applyFill="1" applyBorder="1"/>
    <xf numFmtId="0" fontId="1137" fillId="13" borderId="3" xfId="2" applyFill="1" applyBorder="1" applyAlignment="1">
      <alignment horizontal="center"/>
    </xf>
    <xf numFmtId="0" fontId="1137" fillId="13" borderId="4" xfId="2" applyFill="1" applyBorder="1"/>
    <xf numFmtId="0" fontId="1137" fillId="13" borderId="1" xfId="2" applyFill="1" applyBorder="1" applyAlignment="1">
      <alignment horizontal="center" vertical="center"/>
    </xf>
    <xf numFmtId="0" fontId="1135" fillId="13" borderId="1" xfId="2" applyFont="1" applyFill="1" applyBorder="1" applyAlignment="1">
      <alignment horizontal="center" vertical="center"/>
    </xf>
    <xf numFmtId="0" fontId="1124" fillId="13" borderId="1" xfId="2" applyFont="1" applyFill="1" applyBorder="1" applyAlignment="1">
      <alignment horizontal="center" vertical="center"/>
    </xf>
    <xf numFmtId="0" fontId="1114" fillId="13" borderId="1" xfId="2" applyFont="1" applyFill="1" applyBorder="1" applyAlignment="1">
      <alignment horizontal="center" vertical="center"/>
    </xf>
    <xf numFmtId="0" fontId="1116" fillId="13" borderId="1" xfId="2" applyFont="1" applyFill="1" applyBorder="1" applyAlignment="1">
      <alignment horizontal="center" vertical="center"/>
    </xf>
    <xf numFmtId="0" fontId="972" fillId="13" borderId="1" xfId="2" applyFont="1" applyFill="1" applyBorder="1" applyAlignment="1">
      <alignment horizontal="center" vertical="center"/>
    </xf>
    <xf numFmtId="0" fontId="958" fillId="13" borderId="1" xfId="2" applyFont="1" applyFill="1" applyBorder="1" applyAlignment="1">
      <alignment horizontal="center" vertical="center"/>
    </xf>
    <xf numFmtId="0" fontId="1129" fillId="13" borderId="1" xfId="2" applyFont="1" applyFill="1" applyBorder="1" applyAlignment="1">
      <alignment horizontal="center" vertical="center"/>
    </xf>
    <xf numFmtId="0" fontId="1110" fillId="13" borderId="1" xfId="2" applyFont="1" applyFill="1" applyBorder="1" applyAlignment="1">
      <alignment horizontal="center" vertical="center"/>
    </xf>
    <xf numFmtId="0" fontId="1022" fillId="13" borderId="1" xfId="2" applyFont="1" applyFill="1" applyBorder="1" applyAlignment="1">
      <alignment horizontal="center" vertical="center"/>
    </xf>
    <xf numFmtId="0" fontId="1119" fillId="13" borderId="1" xfId="2" applyFont="1" applyFill="1" applyBorder="1" applyAlignment="1">
      <alignment horizontal="center" vertical="center"/>
    </xf>
    <xf numFmtId="0" fontId="1004" fillId="13" borderId="1" xfId="2" applyFont="1" applyFill="1" applyBorder="1" applyAlignment="1">
      <alignment horizontal="center" vertical="center"/>
    </xf>
    <xf numFmtId="0" fontId="1094" fillId="13" borderId="1" xfId="2" applyFont="1" applyFill="1" applyBorder="1" applyAlignment="1">
      <alignment horizontal="center" vertical="center"/>
    </xf>
    <xf numFmtId="0" fontId="1083" fillId="13" borderId="1" xfId="2" applyFont="1" applyFill="1" applyBorder="1" applyAlignment="1">
      <alignment horizontal="center" vertical="center"/>
    </xf>
    <xf numFmtId="0" fontId="1051" fillId="13" borderId="1" xfId="2" applyFont="1" applyFill="1" applyBorder="1" applyAlignment="1">
      <alignment horizontal="center" vertical="center"/>
    </xf>
    <xf numFmtId="0" fontId="1088" fillId="13" borderId="1" xfId="2" applyFont="1" applyFill="1" applyBorder="1" applyAlignment="1">
      <alignment horizontal="center" vertical="center"/>
    </xf>
    <xf numFmtId="0" fontId="1077" fillId="13" borderId="1" xfId="2" applyFont="1" applyFill="1" applyBorder="1" applyAlignment="1">
      <alignment horizontal="center" vertical="center"/>
    </xf>
    <xf numFmtId="0" fontId="1090" fillId="13" borderId="1" xfId="2" applyFont="1" applyFill="1" applyBorder="1" applyAlignment="1">
      <alignment horizontal="center" vertical="center"/>
    </xf>
    <xf numFmtId="0" fontId="1095" fillId="13" borderId="1" xfId="2" applyFont="1" applyFill="1" applyBorder="1" applyAlignment="1">
      <alignment horizontal="center" vertical="center"/>
    </xf>
    <xf numFmtId="0" fontId="1089" fillId="13" borderId="1" xfId="2" applyFont="1" applyFill="1" applyBorder="1" applyAlignment="1">
      <alignment horizontal="center" vertical="center"/>
    </xf>
    <xf numFmtId="0" fontId="1118" fillId="13" borderId="1" xfId="2" applyFont="1" applyFill="1" applyBorder="1" applyAlignment="1">
      <alignment horizontal="center" vertical="center"/>
    </xf>
    <xf numFmtId="0" fontId="1028" fillId="13" borderId="1" xfId="2" applyFont="1" applyFill="1" applyBorder="1" applyAlignment="1">
      <alignment horizontal="center" vertical="center"/>
    </xf>
    <xf numFmtId="0" fontId="1104" fillId="13" borderId="1" xfId="2" applyFont="1" applyFill="1" applyBorder="1" applyAlignment="1">
      <alignment horizontal="center" vertical="center"/>
    </xf>
    <xf numFmtId="0" fontId="1106" fillId="13" borderId="1" xfId="2" applyFont="1" applyFill="1" applyBorder="1" applyAlignment="1">
      <alignment horizontal="center" vertical="center"/>
    </xf>
    <xf numFmtId="0" fontId="1108" fillId="13" borderId="1" xfId="2" applyFont="1" applyFill="1" applyBorder="1" applyAlignment="1">
      <alignment horizontal="center" vertical="center"/>
    </xf>
    <xf numFmtId="0" fontId="1048" fillId="13" borderId="1" xfId="2" applyFont="1" applyFill="1" applyBorder="1" applyAlignment="1">
      <alignment horizontal="center" vertical="center"/>
    </xf>
    <xf numFmtId="0" fontId="1113" fillId="13" borderId="1" xfId="2" applyFont="1" applyFill="1" applyBorder="1" applyAlignment="1">
      <alignment horizontal="center" vertical="center"/>
    </xf>
    <xf numFmtId="0" fontId="1005" fillId="13" borderId="1" xfId="2" applyFont="1" applyFill="1" applyBorder="1" applyAlignment="1">
      <alignment horizontal="center" vertical="center"/>
    </xf>
    <xf numFmtId="0" fontId="991" fillId="13" borderId="1" xfId="2" applyFont="1" applyFill="1" applyBorder="1" applyAlignment="1">
      <alignment horizontal="center" vertical="center"/>
    </xf>
    <xf numFmtId="0" fontId="951" fillId="13" borderId="1" xfId="2" applyFont="1" applyFill="1" applyBorder="1" applyAlignment="1">
      <alignment horizontal="center" vertical="center"/>
    </xf>
    <xf numFmtId="0" fontId="1102" fillId="13" borderId="1" xfId="2" applyFont="1" applyFill="1" applyBorder="1" applyAlignment="1">
      <alignment horizontal="center" vertical="center"/>
    </xf>
    <xf numFmtId="0" fontId="1000" fillId="13" borderId="1" xfId="2" applyFont="1" applyFill="1" applyBorder="1" applyAlignment="1">
      <alignment horizontal="center" vertical="center"/>
    </xf>
    <xf numFmtId="0" fontId="1085" fillId="13" borderId="1" xfId="2" applyFont="1" applyFill="1" applyBorder="1" applyAlignment="1">
      <alignment horizontal="center" vertical="center"/>
    </xf>
    <xf numFmtId="0" fontId="1043" fillId="13" borderId="1" xfId="2" applyFont="1" applyFill="1" applyBorder="1" applyAlignment="1">
      <alignment horizontal="center" vertical="center"/>
    </xf>
    <xf numFmtId="0" fontId="1073" fillId="13" borderId="1" xfId="2" applyFont="1" applyFill="1" applyBorder="1" applyAlignment="1">
      <alignment horizontal="center" vertical="center"/>
    </xf>
    <xf numFmtId="0" fontId="1062" fillId="13" borderId="1" xfId="2" applyFont="1" applyFill="1" applyBorder="1" applyAlignment="1">
      <alignment horizontal="center" vertical="center"/>
    </xf>
    <xf numFmtId="0" fontId="1025" fillId="13" borderId="1" xfId="2" applyFont="1" applyFill="1" applyBorder="1" applyAlignment="1">
      <alignment horizontal="center" vertical="center"/>
    </xf>
    <xf numFmtId="0" fontId="1137" fillId="13" borderId="5" xfId="2" applyFill="1" applyBorder="1" applyAlignment="1">
      <alignment horizontal="center"/>
    </xf>
    <xf numFmtId="0" fontId="1078" fillId="13" borderId="1" xfId="2" applyFont="1" applyFill="1" applyBorder="1" applyAlignment="1">
      <alignment horizontal="center" vertical="center"/>
    </xf>
    <xf numFmtId="0" fontId="1079" fillId="13" borderId="1" xfId="2" applyFont="1" applyFill="1" applyBorder="1" applyAlignment="1">
      <alignment horizontal="center" vertical="center"/>
    </xf>
    <xf numFmtId="0" fontId="969" fillId="13" borderId="1" xfId="0" applyFont="1" applyFill="1" applyBorder="1" applyAlignment="1">
      <alignment horizontal="center" vertical="center"/>
    </xf>
    <xf numFmtId="0" fontId="1019" fillId="13" borderId="1" xfId="2" applyFont="1" applyFill="1" applyBorder="1" applyAlignment="1">
      <alignment horizontal="center" vertical="center"/>
    </xf>
    <xf numFmtId="0" fontId="1014" fillId="13" borderId="1" xfId="2" applyFont="1" applyFill="1" applyBorder="1" applyAlignment="1">
      <alignment horizontal="center" vertical="center"/>
    </xf>
    <xf numFmtId="0" fontId="1086" fillId="13" borderId="1" xfId="2" applyFont="1" applyFill="1" applyBorder="1" applyAlignment="1">
      <alignment horizontal="center" vertical="center"/>
    </xf>
    <xf numFmtId="0" fontId="1084" fillId="13" borderId="1" xfId="2" applyFont="1" applyFill="1" applyBorder="1" applyAlignment="1">
      <alignment horizontal="center" vertical="center"/>
    </xf>
    <xf numFmtId="0" fontId="1092" fillId="13" borderId="1" xfId="2" applyFont="1" applyFill="1" applyBorder="1" applyAlignment="1">
      <alignment horizontal="center" vertical="center"/>
    </xf>
    <xf numFmtId="0" fontId="1052" fillId="13" borderId="1" xfId="2" applyFont="1" applyFill="1" applyBorder="1" applyAlignment="1">
      <alignment horizontal="center" vertical="center"/>
    </xf>
    <xf numFmtId="0" fontId="1056" fillId="13" borderId="1" xfId="2" applyFont="1" applyFill="1" applyBorder="1" applyAlignment="1">
      <alignment horizontal="center" vertical="center"/>
    </xf>
    <xf numFmtId="0" fontId="1081" fillId="13" borderId="1" xfId="2" applyFont="1" applyFill="1" applyBorder="1" applyAlignment="1">
      <alignment horizontal="center" vertical="center"/>
    </xf>
    <xf numFmtId="0" fontId="1044" fillId="13" borderId="1" xfId="2" applyFont="1" applyFill="1" applyBorder="1" applyAlignment="1">
      <alignment horizontal="center" vertical="center"/>
    </xf>
    <xf numFmtId="0" fontId="1026" fillId="13" borderId="1" xfId="2" applyFont="1" applyFill="1" applyBorder="1" applyAlignment="1">
      <alignment horizontal="center" vertical="center"/>
    </xf>
    <xf numFmtId="0" fontId="1057" fillId="13" borderId="1" xfId="2" applyFont="1" applyFill="1" applyBorder="1" applyAlignment="1">
      <alignment horizontal="center" vertical="center"/>
    </xf>
    <xf numFmtId="0" fontId="1071" fillId="13" borderId="1" xfId="2" applyFont="1" applyFill="1" applyBorder="1" applyAlignment="1">
      <alignment horizontal="center" vertical="center"/>
    </xf>
    <xf numFmtId="0" fontId="1137" fillId="13" borderId="1" xfId="2" applyFill="1" applyBorder="1" applyAlignment="1">
      <alignment vertical="center"/>
    </xf>
    <xf numFmtId="0" fontId="1053" fillId="13" borderId="1" xfId="2" applyFont="1" applyFill="1" applyBorder="1" applyAlignment="1">
      <alignment horizontal="center" vertical="center"/>
    </xf>
    <xf numFmtId="0" fontId="1058" fillId="13" borderId="1" xfId="2" applyFont="1" applyFill="1" applyBorder="1" applyAlignment="1">
      <alignment horizontal="center" vertical="center"/>
    </xf>
    <xf numFmtId="0" fontId="1066" fillId="13" borderId="1" xfId="2" applyFont="1" applyFill="1" applyBorder="1" applyAlignment="1">
      <alignment horizontal="center" vertical="center"/>
    </xf>
    <xf numFmtId="0" fontId="1066" fillId="13" borderId="1" xfId="2" applyFont="1" applyFill="1" applyBorder="1"/>
    <xf numFmtId="0" fontId="1063" fillId="13" borderId="1" xfId="2" applyFont="1" applyFill="1" applyBorder="1" applyAlignment="1">
      <alignment horizontal="center" vertical="center"/>
    </xf>
    <xf numFmtId="0" fontId="1015" fillId="13" borderId="1" xfId="2" applyFont="1" applyFill="1" applyBorder="1" applyAlignment="1">
      <alignment horizontal="center" vertical="center"/>
    </xf>
    <xf numFmtId="0" fontId="995" fillId="13" borderId="1" xfId="2" applyFont="1" applyFill="1" applyBorder="1" applyAlignment="1">
      <alignment horizontal="center" vertical="center"/>
    </xf>
    <xf numFmtId="0" fontId="969" fillId="13" borderId="1" xfId="2" applyFont="1" applyFill="1" applyBorder="1" applyAlignment="1">
      <alignment horizontal="center" vertical="center"/>
    </xf>
    <xf numFmtId="0" fontId="1031" fillId="13" borderId="1" xfId="2" applyFont="1" applyFill="1" applyBorder="1" applyAlignment="1">
      <alignment horizontal="center" vertical="center"/>
    </xf>
    <xf numFmtId="0" fontId="1046" fillId="13" borderId="1" xfId="2" applyFont="1" applyFill="1" applyBorder="1" applyAlignment="1">
      <alignment horizontal="center" vertical="center"/>
    </xf>
    <xf numFmtId="0" fontId="1017" fillId="13" borderId="1" xfId="2" applyFont="1" applyFill="1" applyBorder="1" applyAlignment="1">
      <alignment horizontal="center" vertical="center"/>
    </xf>
    <xf numFmtId="0" fontId="1038" fillId="13" borderId="1" xfId="2" applyFont="1" applyFill="1" applyBorder="1" applyAlignment="1">
      <alignment horizontal="center" vertical="center"/>
    </xf>
    <xf numFmtId="0" fontId="1050" fillId="13" borderId="1" xfId="2" applyFont="1" applyFill="1" applyBorder="1" applyAlignment="1">
      <alignment horizontal="center" vertical="center"/>
    </xf>
    <xf numFmtId="0" fontId="962" fillId="13" borderId="1" xfId="2" applyFont="1" applyFill="1" applyBorder="1" applyAlignment="1">
      <alignment horizontal="center" vertical="center"/>
    </xf>
    <xf numFmtId="0" fontId="1038" fillId="13" borderId="1" xfId="2" applyFont="1" applyFill="1" applyBorder="1" applyAlignment="1">
      <alignment horizontal="center" vertical="center" wrapText="1"/>
    </xf>
    <xf numFmtId="0" fontId="1039" fillId="13" borderId="1" xfId="2" applyFont="1" applyFill="1" applyBorder="1" applyAlignment="1">
      <alignment horizontal="center" vertical="center"/>
    </xf>
    <xf numFmtId="0" fontId="1016" fillId="13" borderId="1" xfId="2" applyFont="1" applyFill="1" applyBorder="1" applyAlignment="1">
      <alignment horizontal="center" vertical="center"/>
    </xf>
    <xf numFmtId="0" fontId="1032" fillId="13" borderId="1" xfId="2" applyFont="1" applyFill="1" applyBorder="1" applyAlignment="1">
      <alignment horizontal="center" vertical="center"/>
    </xf>
    <xf numFmtId="0" fontId="1034" fillId="13" borderId="1" xfId="2" applyFont="1" applyFill="1" applyBorder="1" applyAlignment="1">
      <alignment horizontal="center" vertical="center"/>
    </xf>
    <xf numFmtId="0" fontId="1029" fillId="13" borderId="1" xfId="2" applyFont="1" applyFill="1" applyBorder="1" applyAlignment="1">
      <alignment horizontal="center" vertical="center"/>
    </xf>
    <xf numFmtId="0" fontId="1018" fillId="13" borderId="1" xfId="2" applyFont="1" applyFill="1" applyBorder="1" applyAlignment="1">
      <alignment horizontal="center" vertical="center"/>
    </xf>
    <xf numFmtId="0" fontId="1020" fillId="13" borderId="1" xfId="2" applyFont="1" applyFill="1" applyBorder="1" applyAlignment="1">
      <alignment horizontal="center" vertical="center"/>
    </xf>
    <xf numFmtId="0" fontId="1009" fillId="13" borderId="1" xfId="2" applyFont="1" applyFill="1" applyBorder="1" applyAlignment="1">
      <alignment horizontal="center" vertical="center"/>
    </xf>
    <xf numFmtId="0" fontId="989" fillId="13" borderId="1" xfId="2" applyFont="1" applyFill="1" applyBorder="1" applyAlignment="1">
      <alignment horizontal="center" vertical="center"/>
    </xf>
    <xf numFmtId="0" fontId="1011" fillId="13" borderId="1" xfId="2" applyFont="1" applyFill="1" applyBorder="1" applyAlignment="1">
      <alignment horizontal="center" vertical="center"/>
    </xf>
    <xf numFmtId="0" fontId="1027" fillId="13" borderId="1" xfId="2" applyFont="1" applyFill="1" applyBorder="1" applyAlignment="1">
      <alignment horizontal="center" vertical="center"/>
    </xf>
    <xf numFmtId="0" fontId="1003" fillId="13" borderId="1" xfId="2" applyFont="1" applyFill="1" applyBorder="1" applyAlignment="1">
      <alignment horizontal="center" vertical="center"/>
    </xf>
    <xf numFmtId="0" fontId="999" fillId="13" borderId="1" xfId="2" applyFont="1" applyFill="1" applyBorder="1" applyAlignment="1">
      <alignment horizontal="center" vertical="center"/>
    </xf>
    <xf numFmtId="0" fontId="1002" fillId="13" borderId="1" xfId="2" applyFont="1" applyFill="1" applyBorder="1" applyAlignment="1">
      <alignment horizontal="center" vertical="center"/>
    </xf>
    <xf numFmtId="0" fontId="971" fillId="13" borderId="1" xfId="2" applyFont="1" applyFill="1" applyBorder="1" applyAlignment="1">
      <alignment horizontal="center" vertical="center"/>
    </xf>
    <xf numFmtId="0" fontId="1008" fillId="13" borderId="1" xfId="2" applyFont="1" applyFill="1" applyBorder="1" applyAlignment="1">
      <alignment horizontal="center" vertical="center"/>
    </xf>
    <xf numFmtId="0" fontId="996" fillId="13" borderId="1" xfId="2" applyFont="1" applyFill="1" applyBorder="1" applyAlignment="1">
      <alignment horizontal="center" vertical="center"/>
    </xf>
    <xf numFmtId="0" fontId="1012" fillId="13" borderId="1" xfId="2" applyFont="1" applyFill="1" applyBorder="1" applyAlignment="1">
      <alignment horizontal="center" vertical="center"/>
    </xf>
    <xf numFmtId="0" fontId="997" fillId="13" borderId="1" xfId="2" applyFont="1" applyFill="1" applyBorder="1" applyAlignment="1">
      <alignment horizontal="center" vertical="center"/>
    </xf>
    <xf numFmtId="0" fontId="967" fillId="13" borderId="1" xfId="2" applyFont="1" applyFill="1" applyBorder="1" applyAlignment="1">
      <alignment horizontal="center" vertical="center"/>
    </xf>
    <xf numFmtId="0" fontId="979" fillId="13" borderId="1" xfId="2" applyFont="1" applyFill="1" applyBorder="1" applyAlignment="1">
      <alignment horizontal="center" vertical="center"/>
    </xf>
    <xf numFmtId="4" fontId="1357" fillId="13" borderId="5" xfId="0" applyNumberFormat="1" applyFont="1" applyFill="1" applyBorder="1" applyAlignment="1">
      <alignment horizontal="center" vertical="center"/>
    </xf>
    <xf numFmtId="0" fontId="998" fillId="13" borderId="1" xfId="2" applyFont="1" applyFill="1" applyBorder="1" applyAlignment="1">
      <alignment horizontal="center" vertical="center"/>
    </xf>
    <xf numFmtId="0" fontId="985" fillId="13" borderId="1" xfId="2" applyFont="1" applyFill="1" applyBorder="1" applyAlignment="1">
      <alignment horizontal="center" vertical="center"/>
    </xf>
    <xf numFmtId="0" fontId="965" fillId="13" borderId="1" xfId="2" applyFont="1" applyFill="1" applyBorder="1" applyAlignment="1">
      <alignment horizontal="center" vertical="center"/>
    </xf>
    <xf numFmtId="0" fontId="988" fillId="13" borderId="1" xfId="2" applyFont="1" applyFill="1" applyBorder="1" applyAlignment="1">
      <alignment horizontal="center" vertical="center"/>
    </xf>
    <xf numFmtId="0" fontId="1137" fillId="13" borderId="1" xfId="2" applyFill="1" applyBorder="1" applyAlignment="1">
      <alignment horizontal="center" vertical="center" wrapText="1"/>
    </xf>
    <xf numFmtId="2" fontId="1137" fillId="13" borderId="1" xfId="2" applyNumberFormat="1" applyFill="1" applyBorder="1" applyAlignment="1">
      <alignment horizontal="center" vertical="center"/>
    </xf>
    <xf numFmtId="0" fontId="1137" fillId="13" borderId="4" xfId="2" applyFill="1" applyBorder="1" applyAlignment="1">
      <alignment horizontal="center" vertical="center" wrapText="1"/>
    </xf>
    <xf numFmtId="2" fontId="1137" fillId="13" borderId="4" xfId="2" applyNumberFormat="1" applyFill="1" applyBorder="1" applyAlignment="1">
      <alignment horizontal="center" vertical="center"/>
    </xf>
    <xf numFmtId="2" fontId="1137" fillId="13" borderId="1" xfId="2" applyNumberFormat="1" applyFill="1" applyBorder="1" applyAlignment="1">
      <alignment horizontal="center"/>
    </xf>
    <xf numFmtId="0" fontId="1137" fillId="13" borderId="5" xfId="2" applyFill="1" applyBorder="1" applyAlignment="1">
      <alignment horizontal="center" vertical="center"/>
    </xf>
    <xf numFmtId="14" fontId="1137" fillId="13" borderId="5" xfId="2" applyNumberFormat="1" applyFill="1" applyBorder="1" applyAlignment="1">
      <alignment horizontal="center" vertical="center"/>
    </xf>
    <xf numFmtId="14" fontId="1137" fillId="13" borderId="5" xfId="2" applyNumberFormat="1" applyFill="1" applyBorder="1" applyAlignment="1">
      <alignment horizontal="center" vertical="center" wrapText="1"/>
    </xf>
    <xf numFmtId="0" fontId="1137" fillId="13" borderId="5" xfId="2" applyFill="1" applyBorder="1" applyAlignment="1">
      <alignment horizontal="center" vertical="center" wrapText="1"/>
    </xf>
    <xf numFmtId="0" fontId="1137" fillId="13" borderId="5" xfId="2" applyFill="1" applyBorder="1" applyAlignment="1">
      <alignment horizontal="center" vertical="top" wrapText="1"/>
    </xf>
    <xf numFmtId="0" fontId="1129" fillId="13" borderId="1" xfId="2" applyFont="1" applyFill="1" applyBorder="1" applyAlignment="1">
      <alignment horizontal="center" vertical="center" wrapText="1"/>
    </xf>
    <xf numFmtId="0" fontId="1087" fillId="13" borderId="1" xfId="2" applyFont="1" applyFill="1" applyBorder="1" applyAlignment="1">
      <alignment horizontal="center" vertical="center" wrapText="1"/>
    </xf>
    <xf numFmtId="0" fontId="1120" fillId="13" borderId="1" xfId="2" applyFont="1" applyFill="1" applyBorder="1" applyAlignment="1">
      <alignment horizontal="center" vertical="center" wrapText="1"/>
    </xf>
    <xf numFmtId="0" fontId="1120" fillId="13" borderId="5" xfId="2" applyFont="1" applyFill="1" applyBorder="1" applyAlignment="1">
      <alignment horizontal="center" vertical="center" wrapText="1"/>
    </xf>
    <xf numFmtId="0" fontId="1120" fillId="13" borderId="5" xfId="2" applyFont="1" applyFill="1" applyBorder="1" applyAlignment="1">
      <alignment horizontal="center" vertical="top" wrapText="1"/>
    </xf>
    <xf numFmtId="0" fontId="1095" fillId="13" borderId="1" xfId="2" applyFont="1" applyFill="1" applyBorder="1" applyAlignment="1">
      <alignment horizontal="center" vertical="center" wrapText="1"/>
    </xf>
    <xf numFmtId="0" fontId="1119" fillId="13" borderId="5" xfId="2" applyFont="1" applyFill="1" applyBorder="1" applyAlignment="1">
      <alignment horizontal="center" vertical="center"/>
    </xf>
    <xf numFmtId="0" fontId="1100" fillId="13" borderId="5" xfId="2" applyFont="1" applyFill="1" applyBorder="1" applyAlignment="1">
      <alignment horizontal="center" vertical="center"/>
    </xf>
    <xf numFmtId="0" fontId="1092" fillId="13" borderId="1" xfId="2" applyFont="1" applyFill="1" applyBorder="1" applyAlignment="1">
      <alignment horizontal="center" vertical="center" wrapText="1"/>
    </xf>
    <xf numFmtId="0" fontId="1087" fillId="13" borderId="1" xfId="0" applyFont="1" applyFill="1" applyBorder="1" applyAlignment="1">
      <alignment horizontal="center" vertical="center" wrapText="1"/>
    </xf>
    <xf numFmtId="0" fontId="1084" fillId="13" borderId="1" xfId="2" applyFont="1" applyFill="1" applyBorder="1" applyAlignment="1">
      <alignment horizontal="center" vertical="center" wrapText="1"/>
    </xf>
    <xf numFmtId="0" fontId="1088" fillId="13" borderId="5" xfId="2" applyFont="1" applyFill="1" applyBorder="1" applyAlignment="1">
      <alignment horizontal="center" vertical="center"/>
    </xf>
    <xf numFmtId="0" fontId="1084" fillId="13" borderId="5" xfId="2" applyFont="1" applyFill="1" applyBorder="1" applyAlignment="1">
      <alignment horizontal="center" vertical="center"/>
    </xf>
    <xf numFmtId="0" fontId="1083" fillId="13" borderId="1" xfId="0" applyFont="1" applyFill="1" applyBorder="1" applyAlignment="1">
      <alignment horizontal="center" vertical="center" wrapText="1"/>
    </xf>
    <xf numFmtId="0" fontId="1080" fillId="13" borderId="1" xfId="0" applyFont="1" applyFill="1" applyBorder="1" applyAlignment="1">
      <alignment horizontal="center" vertical="center" wrapText="1"/>
    </xf>
    <xf numFmtId="0" fontId="1080" fillId="13" borderId="5" xfId="2" applyFont="1" applyFill="1" applyBorder="1" applyAlignment="1">
      <alignment horizontal="center" vertical="center"/>
    </xf>
    <xf numFmtId="0" fontId="1080" fillId="13" borderId="1" xfId="0" applyFont="1" applyFill="1" applyBorder="1" applyAlignment="1">
      <alignment horizontal="center" vertical="center"/>
    </xf>
    <xf numFmtId="0" fontId="1080" fillId="13" borderId="5" xfId="2" applyFont="1" applyFill="1" applyBorder="1" applyAlignment="1">
      <alignment horizontal="center" vertical="center" wrapText="1"/>
    </xf>
    <xf numFmtId="0" fontId="1080" fillId="13" borderId="5" xfId="2" applyFont="1" applyFill="1" applyBorder="1" applyAlignment="1">
      <alignment horizontal="center" vertical="top" wrapText="1"/>
    </xf>
    <xf numFmtId="0" fontId="1073" fillId="13" borderId="1" xfId="2" applyFont="1" applyFill="1" applyBorder="1" applyAlignment="1">
      <alignment horizontal="center" vertical="center" wrapText="1"/>
    </xf>
    <xf numFmtId="0" fontId="1047" fillId="13" borderId="1" xfId="0" applyFont="1" applyFill="1" applyBorder="1" applyAlignment="1">
      <alignment horizontal="center" vertical="center" wrapText="1"/>
    </xf>
    <xf numFmtId="0" fontId="960" fillId="13" borderId="1" xfId="2" applyFont="1" applyFill="1" applyBorder="1" applyAlignment="1">
      <alignment horizontal="center" vertical="center" wrapText="1"/>
    </xf>
    <xf numFmtId="0" fontId="1053" fillId="13" borderId="5" xfId="2" applyFont="1" applyFill="1" applyBorder="1" applyAlignment="1">
      <alignment horizontal="center" vertical="center" wrapText="1"/>
    </xf>
    <xf numFmtId="0" fontId="1051" fillId="13" borderId="5" xfId="2" applyFont="1" applyFill="1" applyBorder="1" applyAlignment="1">
      <alignment horizontal="center" vertical="center" wrapText="1"/>
    </xf>
    <xf numFmtId="0" fontId="1051" fillId="13" borderId="5" xfId="2" applyFont="1" applyFill="1" applyBorder="1" applyAlignment="1">
      <alignment horizontal="center" vertical="top" wrapText="1"/>
    </xf>
    <xf numFmtId="0" fontId="1051" fillId="13" borderId="5" xfId="2" applyFont="1" applyFill="1" applyBorder="1" applyAlignment="1">
      <alignment horizontal="center" vertical="center"/>
    </xf>
    <xf numFmtId="0" fontId="1048" fillId="13" borderId="5" xfId="2" applyFont="1" applyFill="1" applyBorder="1" applyAlignment="1">
      <alignment horizontal="center" vertical="center" wrapText="1"/>
    </xf>
    <xf numFmtId="0" fontId="1033" fillId="13" borderId="1" xfId="0" applyFont="1" applyFill="1" applyBorder="1" applyAlignment="1">
      <alignment horizontal="center" vertical="center" wrapText="1"/>
    </xf>
    <xf numFmtId="0" fontId="1032" fillId="13" borderId="5" xfId="2" applyFont="1" applyFill="1" applyBorder="1" applyAlignment="1">
      <alignment horizontal="center" vertical="top" wrapText="1"/>
    </xf>
    <xf numFmtId="0" fontId="1006" fillId="13" borderId="1" xfId="0" applyFont="1" applyFill="1" applyBorder="1" applyAlignment="1">
      <alignment horizontal="center" vertical="center" wrapText="1"/>
    </xf>
    <xf numFmtId="0" fontId="1020" fillId="13" borderId="5" xfId="2" applyFont="1" applyFill="1" applyBorder="1" applyAlignment="1">
      <alignment horizontal="center" vertical="top" wrapText="1"/>
    </xf>
    <xf numFmtId="0" fontId="1017" fillId="13" borderId="1" xfId="0" applyFont="1" applyFill="1" applyBorder="1" applyAlignment="1">
      <alignment horizontal="center" vertical="center" wrapText="1"/>
    </xf>
    <xf numFmtId="0" fontId="1016" fillId="13" borderId="1" xfId="0" applyFont="1" applyFill="1" applyBorder="1" applyAlignment="1">
      <alignment horizontal="center" vertical="center" wrapText="1"/>
    </xf>
    <xf numFmtId="0" fontId="1016" fillId="13" borderId="5" xfId="2" applyFont="1" applyFill="1" applyBorder="1" applyAlignment="1">
      <alignment horizontal="center" vertical="center"/>
    </xf>
    <xf numFmtId="49" fontId="1016" fillId="13" borderId="5" xfId="2" applyNumberFormat="1" applyFont="1" applyFill="1" applyBorder="1" applyAlignment="1">
      <alignment horizontal="center" vertical="center"/>
    </xf>
    <xf numFmtId="0" fontId="1016" fillId="13" borderId="5" xfId="2" applyFont="1" applyFill="1" applyBorder="1" applyAlignment="1">
      <alignment horizontal="center" vertical="top" wrapText="1"/>
    </xf>
    <xf numFmtId="0" fontId="1014" fillId="13" borderId="1" xfId="0" applyFont="1" applyFill="1" applyBorder="1" applyAlignment="1">
      <alignment horizontal="center" vertical="center" wrapText="1"/>
    </xf>
    <xf numFmtId="49" fontId="1014" fillId="13" borderId="5" xfId="2" applyNumberFormat="1" applyFont="1" applyFill="1" applyBorder="1" applyAlignment="1">
      <alignment horizontal="center" vertical="center"/>
    </xf>
    <xf numFmtId="0" fontId="1014" fillId="13" borderId="5" xfId="2" applyFont="1" applyFill="1" applyBorder="1" applyAlignment="1">
      <alignment horizontal="center" vertical="top" wrapText="1"/>
    </xf>
    <xf numFmtId="0" fontId="1014" fillId="13" borderId="5" xfId="2" applyFont="1" applyFill="1" applyBorder="1" applyAlignment="1">
      <alignment horizontal="center" vertical="center"/>
    </xf>
    <xf numFmtId="0" fontId="994" fillId="13" borderId="1" xfId="0" applyFont="1" applyFill="1" applyBorder="1" applyAlignment="1">
      <alignment horizontal="center" vertical="center" wrapText="1"/>
    </xf>
    <xf numFmtId="49" fontId="1012" fillId="13" borderId="5" xfId="2" applyNumberFormat="1" applyFont="1" applyFill="1" applyBorder="1" applyAlignment="1">
      <alignment horizontal="center" vertical="center"/>
    </xf>
    <xf numFmtId="0" fontId="1012" fillId="13" borderId="5" xfId="2" applyFont="1" applyFill="1" applyBorder="1" applyAlignment="1">
      <alignment horizontal="center" vertical="top" wrapText="1"/>
    </xf>
    <xf numFmtId="0" fontId="1012" fillId="13" borderId="1" xfId="0" applyFont="1" applyFill="1" applyBorder="1" applyAlignment="1">
      <alignment horizontal="center" vertical="center" wrapText="1"/>
    </xf>
    <xf numFmtId="0" fontId="1011" fillId="13" borderId="1" xfId="0" applyFont="1" applyFill="1" applyBorder="1" applyAlignment="1">
      <alignment horizontal="center" vertical="center" wrapText="1"/>
    </xf>
    <xf numFmtId="0" fontId="1011" fillId="13" borderId="5" xfId="2" applyFont="1" applyFill="1" applyBorder="1" applyAlignment="1">
      <alignment horizontal="center" vertical="center"/>
    </xf>
    <xf numFmtId="0" fontId="1011" fillId="13" borderId="5" xfId="2" applyFont="1" applyFill="1" applyBorder="1" applyAlignment="1">
      <alignment horizontal="center" vertical="top" wrapText="1"/>
    </xf>
    <xf numFmtId="0" fontId="1008" fillId="13" borderId="1" xfId="0" applyFont="1" applyFill="1" applyBorder="1" applyAlignment="1">
      <alignment horizontal="center" vertical="center" wrapText="1"/>
    </xf>
    <xf numFmtId="0" fontId="1008" fillId="13" borderId="5" xfId="2" applyFont="1" applyFill="1" applyBorder="1" applyAlignment="1">
      <alignment horizontal="center" vertical="center"/>
    </xf>
    <xf numFmtId="49" fontId="1008" fillId="13" borderId="5" xfId="2" applyNumberFormat="1" applyFont="1" applyFill="1" applyBorder="1" applyAlignment="1">
      <alignment horizontal="center" vertical="center"/>
    </xf>
    <xf numFmtId="0" fontId="1008" fillId="13" borderId="5" xfId="2" applyFont="1" applyFill="1" applyBorder="1" applyAlignment="1">
      <alignment horizontal="center" vertical="top" wrapText="1"/>
    </xf>
    <xf numFmtId="0" fontId="1007" fillId="13" borderId="1" xfId="0" applyFont="1" applyFill="1" applyBorder="1" applyAlignment="1">
      <alignment horizontal="center" vertical="center" wrapText="1"/>
    </xf>
    <xf numFmtId="49" fontId="1007" fillId="13" borderId="5" xfId="2" applyNumberFormat="1" applyFont="1" applyFill="1" applyBorder="1" applyAlignment="1">
      <alignment horizontal="center" vertical="center"/>
    </xf>
    <xf numFmtId="0" fontId="1007" fillId="13" borderId="5" xfId="2" applyFont="1" applyFill="1" applyBorder="1" applyAlignment="1">
      <alignment horizontal="center" vertical="top" wrapText="1"/>
    </xf>
    <xf numFmtId="49" fontId="1006" fillId="13" borderId="5" xfId="2" applyNumberFormat="1" applyFont="1" applyFill="1" applyBorder="1" applyAlignment="1">
      <alignment horizontal="center" vertical="center"/>
    </xf>
    <xf numFmtId="0" fontId="1006" fillId="13" borderId="5" xfId="2" applyFont="1" applyFill="1" applyBorder="1" applyAlignment="1">
      <alignment horizontal="center" vertical="center"/>
    </xf>
    <xf numFmtId="0" fontId="1006" fillId="13" borderId="5" xfId="2" applyFont="1" applyFill="1" applyBorder="1" applyAlignment="1">
      <alignment horizontal="center" vertical="top" wrapText="1"/>
    </xf>
    <xf numFmtId="0" fontId="1006" fillId="13" borderId="5" xfId="2" applyFont="1" applyFill="1" applyBorder="1" applyAlignment="1">
      <alignment horizontal="center" vertical="center" wrapText="1"/>
    </xf>
    <xf numFmtId="49" fontId="1003" fillId="13" borderId="5" xfId="2" applyNumberFormat="1" applyFont="1" applyFill="1" applyBorder="1" applyAlignment="1">
      <alignment horizontal="center" vertical="center"/>
    </xf>
    <xf numFmtId="0" fontId="1003" fillId="13" borderId="5" xfId="2" applyFont="1" applyFill="1" applyBorder="1" applyAlignment="1">
      <alignment horizontal="center" vertical="top" wrapText="1"/>
    </xf>
    <xf numFmtId="0" fontId="1002" fillId="13" borderId="1" xfId="0" applyFont="1" applyFill="1" applyBorder="1" applyAlignment="1">
      <alignment horizontal="center" vertical="center" wrapText="1"/>
    </xf>
    <xf numFmtId="49" fontId="1002" fillId="13" borderId="5" xfId="2" applyNumberFormat="1" applyFont="1" applyFill="1" applyBorder="1" applyAlignment="1">
      <alignment horizontal="center" vertical="center"/>
    </xf>
    <xf numFmtId="0" fontId="1002" fillId="13" borderId="5" xfId="2" applyFont="1" applyFill="1" applyBorder="1" applyAlignment="1">
      <alignment horizontal="center" vertical="top" wrapText="1"/>
    </xf>
    <xf numFmtId="0" fontId="997" fillId="13" borderId="1" xfId="0" applyFont="1" applyFill="1" applyBorder="1" applyAlignment="1">
      <alignment horizontal="center" vertical="center" wrapText="1"/>
    </xf>
    <xf numFmtId="49" fontId="1000" fillId="13" borderId="5" xfId="2" applyNumberFormat="1" applyFont="1" applyFill="1" applyBorder="1" applyAlignment="1">
      <alignment horizontal="center" vertical="center"/>
    </xf>
    <xf numFmtId="0" fontId="997" fillId="13" borderId="5" xfId="2" applyFont="1" applyFill="1" applyBorder="1" applyAlignment="1">
      <alignment horizontal="center" vertical="center"/>
    </xf>
    <xf numFmtId="0" fontId="997" fillId="13" borderId="5" xfId="2" applyFont="1" applyFill="1" applyBorder="1" applyAlignment="1">
      <alignment horizontal="center" vertical="top" wrapText="1"/>
    </xf>
    <xf numFmtId="49" fontId="994" fillId="13" borderId="5" xfId="2" applyNumberFormat="1" applyFont="1" applyFill="1" applyBorder="1" applyAlignment="1">
      <alignment horizontal="center" vertical="center"/>
    </xf>
    <xf numFmtId="0" fontId="994" fillId="13" borderId="5" xfId="2" applyFont="1" applyFill="1" applyBorder="1" applyAlignment="1">
      <alignment horizontal="center" vertical="top" wrapText="1"/>
    </xf>
    <xf numFmtId="0" fontId="991" fillId="13" borderId="1" xfId="0" applyFont="1" applyFill="1" applyBorder="1" applyAlignment="1">
      <alignment horizontal="center" vertical="center" wrapText="1"/>
    </xf>
    <xf numFmtId="49" fontId="991" fillId="13" borderId="5" xfId="2" applyNumberFormat="1" applyFont="1" applyFill="1" applyBorder="1" applyAlignment="1">
      <alignment horizontal="center" vertical="center"/>
    </xf>
    <xf numFmtId="0" fontId="991" fillId="13" borderId="5" xfId="2" applyFont="1" applyFill="1" applyBorder="1" applyAlignment="1">
      <alignment horizontal="center" vertical="top" wrapText="1"/>
    </xf>
    <xf numFmtId="0" fontId="991" fillId="13" borderId="5" xfId="2" applyFont="1" applyFill="1" applyBorder="1" applyAlignment="1">
      <alignment horizontal="center" vertical="center"/>
    </xf>
    <xf numFmtId="0" fontId="987" fillId="13" borderId="1" xfId="0" applyFont="1" applyFill="1" applyBorder="1" applyAlignment="1">
      <alignment horizontal="center" vertical="center" wrapText="1"/>
    </xf>
    <xf numFmtId="49" fontId="987" fillId="13" borderId="5" xfId="2" applyNumberFormat="1" applyFont="1" applyFill="1" applyBorder="1" applyAlignment="1">
      <alignment horizontal="center" vertical="center"/>
    </xf>
    <xf numFmtId="0" fontId="987" fillId="13" borderId="5" xfId="2" applyFont="1" applyFill="1" applyBorder="1" applyAlignment="1">
      <alignment horizontal="center" vertical="top" wrapText="1"/>
    </xf>
    <xf numFmtId="0" fontId="984" fillId="13" borderId="1" xfId="0" applyFont="1" applyFill="1" applyBorder="1" applyAlignment="1">
      <alignment horizontal="center" vertical="center" wrapText="1"/>
    </xf>
    <xf numFmtId="49" fontId="984" fillId="13" borderId="5" xfId="2" applyNumberFormat="1" applyFont="1" applyFill="1" applyBorder="1" applyAlignment="1">
      <alignment horizontal="center" vertical="center"/>
    </xf>
    <xf numFmtId="0" fontId="984" fillId="13" borderId="5" xfId="2" applyFont="1" applyFill="1" applyBorder="1" applyAlignment="1">
      <alignment horizontal="center" vertical="top" wrapText="1"/>
    </xf>
    <xf numFmtId="0" fontId="982" fillId="13" borderId="1" xfId="0" applyFont="1" applyFill="1" applyBorder="1" applyAlignment="1">
      <alignment horizontal="center" vertical="center" wrapText="1"/>
    </xf>
    <xf numFmtId="49" fontId="982" fillId="13" borderId="5" xfId="2" applyNumberFormat="1" applyFont="1" applyFill="1" applyBorder="1" applyAlignment="1">
      <alignment horizontal="center" vertical="center"/>
    </xf>
    <xf numFmtId="0" fontId="982" fillId="13" borderId="5" xfId="2" applyFont="1" applyFill="1" applyBorder="1" applyAlignment="1">
      <alignment horizontal="center" vertical="top" wrapText="1"/>
    </xf>
    <xf numFmtId="0" fontId="978" fillId="13" borderId="1" xfId="0" applyFont="1" applyFill="1" applyBorder="1" applyAlignment="1">
      <alignment horizontal="center" vertical="center" wrapText="1"/>
    </xf>
    <xf numFmtId="0" fontId="978" fillId="13" borderId="5" xfId="2" applyFont="1" applyFill="1" applyBorder="1" applyAlignment="1">
      <alignment horizontal="center" vertical="center"/>
    </xf>
    <xf numFmtId="0" fontId="978" fillId="13" borderId="5" xfId="2" applyFont="1" applyFill="1" applyBorder="1" applyAlignment="1">
      <alignment horizontal="center" vertical="top" wrapText="1"/>
    </xf>
    <xf numFmtId="0" fontId="975" fillId="13" borderId="1" xfId="0" applyFont="1" applyFill="1" applyBorder="1" applyAlignment="1">
      <alignment horizontal="center" vertical="center" wrapText="1"/>
    </xf>
    <xf numFmtId="49" fontId="975" fillId="13" borderId="5" xfId="2" applyNumberFormat="1" applyFont="1" applyFill="1" applyBorder="1" applyAlignment="1">
      <alignment horizontal="center" vertical="center"/>
    </xf>
    <xf numFmtId="0" fontId="973" fillId="13" borderId="1" xfId="0" applyFont="1" applyFill="1" applyBorder="1" applyAlignment="1">
      <alignment horizontal="center" vertical="center" wrapText="1"/>
    </xf>
    <xf numFmtId="0" fontId="973" fillId="13" borderId="5" xfId="2" applyFont="1" applyFill="1" applyBorder="1" applyAlignment="1">
      <alignment horizontal="center" vertical="center"/>
    </xf>
    <xf numFmtId="49" fontId="973" fillId="13" borderId="5" xfId="2" applyNumberFormat="1" applyFont="1" applyFill="1" applyBorder="1" applyAlignment="1">
      <alignment horizontal="center" vertical="center"/>
    </xf>
    <xf numFmtId="0" fontId="973" fillId="13" borderId="5" xfId="2" applyFont="1" applyFill="1" applyBorder="1" applyAlignment="1">
      <alignment horizontal="center" vertical="top" wrapText="1"/>
    </xf>
    <xf numFmtId="0" fontId="972" fillId="13" borderId="1" xfId="0" applyFont="1" applyFill="1" applyBorder="1" applyAlignment="1">
      <alignment horizontal="center" vertical="center" wrapText="1"/>
    </xf>
    <xf numFmtId="49" fontId="972" fillId="13" borderId="5" xfId="2" applyNumberFormat="1" applyFont="1" applyFill="1" applyBorder="1" applyAlignment="1">
      <alignment horizontal="center" vertical="center"/>
    </xf>
    <xf numFmtId="0" fontId="972" fillId="13" borderId="5" xfId="2" applyFont="1" applyFill="1" applyBorder="1" applyAlignment="1">
      <alignment horizontal="center" vertical="center"/>
    </xf>
    <xf numFmtId="0" fontId="972" fillId="13" borderId="5" xfId="2" applyFont="1" applyFill="1" applyBorder="1" applyAlignment="1">
      <alignment horizontal="center" vertical="top" wrapText="1"/>
    </xf>
    <xf numFmtId="0" fontId="967" fillId="13" borderId="1" xfId="0" applyFont="1" applyFill="1" applyBorder="1" applyAlignment="1">
      <alignment horizontal="center" vertical="center" wrapText="1"/>
    </xf>
    <xf numFmtId="0" fontId="967" fillId="13" borderId="5" xfId="2" applyFont="1" applyFill="1" applyBorder="1" applyAlignment="1">
      <alignment horizontal="center" vertical="center"/>
    </xf>
    <xf numFmtId="0" fontId="967" fillId="13" borderId="5" xfId="2" applyFont="1" applyFill="1" applyBorder="1" applyAlignment="1">
      <alignment horizontal="center" vertical="top" wrapText="1"/>
    </xf>
    <xf numFmtId="0" fontId="1001" fillId="13" borderId="1" xfId="2" applyFont="1" applyFill="1" applyBorder="1" applyAlignment="1">
      <alignment horizontal="center" vertical="center" wrapText="1"/>
    </xf>
    <xf numFmtId="0" fontId="1133" fillId="13" borderId="1" xfId="2" applyFont="1" applyFill="1" applyBorder="1" applyAlignment="1">
      <alignment horizontal="center" vertical="center" wrapText="1"/>
    </xf>
    <xf numFmtId="0" fontId="1097" fillId="13" borderId="1" xfId="2" applyFont="1" applyFill="1" applyBorder="1" applyAlignment="1">
      <alignment horizontal="center" vertical="center" wrapText="1"/>
    </xf>
    <xf numFmtId="0" fontId="1103" fillId="13" borderId="1" xfId="2" applyFont="1" applyFill="1" applyBorder="1" applyAlignment="1">
      <alignment horizontal="center" vertical="center" wrapText="1"/>
    </xf>
    <xf numFmtId="0" fontId="1100" fillId="13" borderId="1" xfId="2" applyFont="1" applyFill="1" applyBorder="1" applyAlignment="1">
      <alignment horizontal="center" vertical="center" wrapText="1"/>
    </xf>
    <xf numFmtId="0" fontId="1080" fillId="13" borderId="1" xfId="2" applyFont="1" applyFill="1" applyBorder="1" applyAlignment="1">
      <alignment horizontal="center" vertical="center" wrapText="1"/>
    </xf>
    <xf numFmtId="0" fontId="997" fillId="13" borderId="1" xfId="2" applyFont="1" applyFill="1" applyBorder="1" applyAlignment="1">
      <alignment horizontal="center" vertical="center" wrapText="1"/>
    </xf>
    <xf numFmtId="0" fontId="1037" fillId="13" borderId="1" xfId="2" applyFont="1" applyFill="1" applyBorder="1" applyAlignment="1">
      <alignment horizontal="center" vertical="center" wrapText="1"/>
    </xf>
    <xf numFmtId="0" fontId="1016" fillId="13" borderId="1" xfId="2" applyFont="1" applyFill="1" applyBorder="1" applyAlignment="1">
      <alignment horizontal="center" vertical="center" wrapText="1"/>
    </xf>
    <xf numFmtId="0" fontId="962" fillId="13" borderId="1" xfId="2" applyFont="1" applyFill="1" applyBorder="1" applyAlignment="1">
      <alignment horizontal="center" vertical="center" wrapText="1"/>
    </xf>
    <xf numFmtId="0" fontId="1014" fillId="13" borderId="1" xfId="2" applyFont="1" applyFill="1" applyBorder="1" applyAlignment="1">
      <alignment horizontal="center" vertical="center" wrapText="1"/>
    </xf>
    <xf numFmtId="0" fontId="1008" fillId="13" borderId="1" xfId="2" applyFont="1" applyFill="1" applyBorder="1" applyAlignment="1">
      <alignment horizontal="center" vertical="center" wrapText="1"/>
    </xf>
    <xf numFmtId="0" fontId="1011" fillId="13" borderId="1" xfId="2" applyFont="1" applyFill="1" applyBorder="1" applyAlignment="1">
      <alignment horizontal="center" vertical="center" wrapText="1"/>
    </xf>
    <xf numFmtId="0" fontId="994" fillId="13" borderId="1" xfId="2" applyFont="1" applyFill="1" applyBorder="1" applyAlignment="1">
      <alignment horizontal="center" vertical="center" wrapText="1"/>
    </xf>
    <xf numFmtId="0" fontId="989" fillId="13" borderId="1" xfId="2" applyFont="1" applyFill="1" applyBorder="1" applyAlignment="1">
      <alignment horizontal="center" vertical="center" wrapText="1"/>
    </xf>
    <xf numFmtId="0" fontId="978" fillId="13" borderId="1" xfId="2" applyFont="1" applyFill="1" applyBorder="1" applyAlignment="1">
      <alignment horizontal="center" vertical="center" wrapText="1"/>
    </xf>
    <xf numFmtId="0" fontId="975" fillId="13" borderId="1" xfId="2" applyFont="1" applyFill="1" applyBorder="1" applyAlignment="1">
      <alignment horizontal="center" vertical="center" wrapText="1"/>
    </xf>
    <xf numFmtId="0" fontId="972" fillId="13" borderId="1" xfId="2" applyFont="1" applyFill="1" applyBorder="1" applyAlignment="1">
      <alignment horizontal="center" vertical="center" wrapText="1"/>
    </xf>
    <xf numFmtId="0" fontId="984" fillId="13" borderId="1" xfId="2" applyFont="1" applyFill="1" applyBorder="1" applyAlignment="1">
      <alignment horizontal="center" vertical="center" wrapText="1"/>
    </xf>
    <xf numFmtId="0" fontId="982" fillId="13" borderId="1" xfId="2" applyFont="1" applyFill="1" applyBorder="1" applyAlignment="1">
      <alignment horizontal="center" vertical="center"/>
    </xf>
    <xf numFmtId="0" fontId="1001" fillId="13" borderId="1" xfId="2" applyFont="1" applyFill="1" applyBorder="1" applyAlignment="1">
      <alignment horizontal="center" vertical="center"/>
    </xf>
    <xf numFmtId="0" fontId="1126" fillId="13" borderId="1" xfId="2" applyFont="1" applyFill="1" applyBorder="1" applyAlignment="1">
      <alignment horizontal="center" vertical="center"/>
    </xf>
    <xf numFmtId="0" fontId="1099" fillId="13" borderId="1" xfId="2" applyFont="1" applyFill="1" applyBorder="1" applyAlignment="1">
      <alignment horizontal="center" vertical="center"/>
    </xf>
    <xf numFmtId="0" fontId="1016" fillId="13" borderId="5" xfId="2" applyFont="1" applyFill="1" applyBorder="1" applyAlignment="1">
      <alignment horizontal="center" vertical="center" wrapText="1"/>
    </xf>
    <xf numFmtId="0" fontId="1011" fillId="13" borderId="5" xfId="2" applyFont="1" applyFill="1" applyBorder="1" applyAlignment="1">
      <alignment horizontal="center" vertical="center" wrapText="1"/>
    </xf>
    <xf numFmtId="0" fontId="997" fillId="13" borderId="5" xfId="2" applyFont="1" applyFill="1" applyBorder="1" applyAlignment="1">
      <alignment horizontal="center" vertical="center" wrapText="1"/>
    </xf>
    <xf numFmtId="0" fontId="991" fillId="13" borderId="5" xfId="2" applyFont="1" applyFill="1" applyBorder="1" applyAlignment="1">
      <alignment horizontal="center" vertical="center" wrapText="1"/>
    </xf>
    <xf numFmtId="0" fontId="978" fillId="13" borderId="5" xfId="2" applyFont="1" applyFill="1" applyBorder="1" applyAlignment="1">
      <alignment horizontal="center" vertical="center" wrapText="1"/>
    </xf>
    <xf numFmtId="0" fontId="972" fillId="13" borderId="5" xfId="2" applyFont="1" applyFill="1" applyBorder="1" applyAlignment="1">
      <alignment horizontal="center" vertical="center" wrapText="1"/>
    </xf>
    <xf numFmtId="0" fontId="963" fillId="13" borderId="1" xfId="2" applyFont="1" applyFill="1" applyBorder="1" applyAlignment="1">
      <alignment horizontal="center" vertical="center"/>
    </xf>
    <xf numFmtId="0" fontId="1033" fillId="13" borderId="1" xfId="2" applyFont="1" applyFill="1" applyBorder="1" applyAlignment="1">
      <alignment horizontal="center" vertical="center"/>
    </xf>
    <xf numFmtId="0" fontId="1103" fillId="13" borderId="1" xfId="2" applyFont="1" applyFill="1" applyBorder="1" applyAlignment="1">
      <alignment horizontal="center" vertical="center"/>
    </xf>
    <xf numFmtId="0" fontId="1074" fillId="13" borderId="1" xfId="2" applyFont="1" applyFill="1" applyBorder="1" applyAlignment="1">
      <alignment horizontal="center" vertical="center"/>
    </xf>
    <xf numFmtId="0" fontId="1030" fillId="13" borderId="1" xfId="2" applyFont="1" applyFill="1" applyBorder="1" applyAlignment="1">
      <alignment horizontal="center" vertical="center"/>
    </xf>
    <xf numFmtId="0" fontId="1097" fillId="13" borderId="1" xfId="2" applyFont="1" applyFill="1" applyBorder="1" applyAlignment="1">
      <alignment horizontal="center" vertical="center"/>
    </xf>
    <xf numFmtId="0" fontId="1007" fillId="13" borderId="1" xfId="2" applyFont="1" applyFill="1" applyBorder="1" applyAlignment="1">
      <alignment horizontal="center" vertical="center"/>
    </xf>
    <xf numFmtId="0" fontId="950" fillId="13" borderId="1" xfId="2" applyFont="1" applyFill="1" applyBorder="1" applyAlignment="1">
      <alignment horizontal="center" vertical="center"/>
    </xf>
    <xf numFmtId="0" fontId="1191" fillId="6" borderId="1" xfId="0" applyFont="1" applyFill="1" applyBorder="1" applyAlignment="1">
      <alignment horizontal="center" vertical="center" wrapText="1"/>
    </xf>
    <xf numFmtId="0" fontId="0" fillId="6" borderId="2" xfId="0" applyFill="1" applyBorder="1" applyAlignment="1">
      <alignment horizontal="center" vertical="center"/>
    </xf>
    <xf numFmtId="0" fontId="1198" fillId="6" borderId="1" xfId="0" applyFont="1" applyFill="1" applyBorder="1" applyAlignment="1">
      <alignment horizontal="center" vertical="center"/>
    </xf>
    <xf numFmtId="0" fontId="949" fillId="6" borderId="1" xfId="0" applyFont="1" applyFill="1" applyBorder="1" applyAlignment="1">
      <alignment horizontal="center" vertical="center"/>
    </xf>
    <xf numFmtId="0" fontId="1011" fillId="6" borderId="1" xfId="0" applyFont="1" applyFill="1" applyBorder="1" applyAlignment="1">
      <alignment horizontal="center" vertical="center" wrapText="1"/>
    </xf>
    <xf numFmtId="0" fontId="1016" fillId="6" borderId="5" xfId="2" applyFont="1" applyFill="1" applyBorder="1" applyAlignment="1">
      <alignment horizontal="center" vertical="center"/>
    </xf>
    <xf numFmtId="49" fontId="1011" fillId="6" borderId="5" xfId="2" applyNumberFormat="1" applyFont="1" applyFill="1" applyBorder="1" applyAlignment="1">
      <alignment horizontal="center" vertical="center"/>
    </xf>
    <xf numFmtId="0" fontId="1011" fillId="6" borderId="5" xfId="2" applyFont="1" applyFill="1" applyBorder="1" applyAlignment="1">
      <alignment horizontal="center" vertical="top" wrapText="1"/>
    </xf>
    <xf numFmtId="0" fontId="1014" fillId="6" borderId="1" xfId="2" applyFont="1" applyFill="1" applyBorder="1" applyAlignment="1">
      <alignment horizontal="center" vertical="center" wrapText="1"/>
    </xf>
    <xf numFmtId="0" fontId="997" fillId="6" borderId="1" xfId="2" applyFont="1" applyFill="1" applyBorder="1" applyAlignment="1">
      <alignment horizontal="center" vertical="center"/>
    </xf>
    <xf numFmtId="0" fontId="949" fillId="6" borderId="1" xfId="2" applyFont="1" applyFill="1" applyBorder="1" applyAlignment="1">
      <alignment horizontal="center" vertical="center"/>
    </xf>
    <xf numFmtId="49" fontId="965" fillId="8" borderId="5" xfId="2" applyNumberFormat="1" applyFont="1" applyFill="1" applyBorder="1" applyAlignment="1">
      <alignment horizontal="center" vertical="center"/>
    </xf>
    <xf numFmtId="0" fontId="965" fillId="8" borderId="5" xfId="2" applyFont="1" applyFill="1" applyBorder="1" applyAlignment="1">
      <alignment horizontal="center" vertical="top" wrapText="1"/>
    </xf>
    <xf numFmtId="0" fontId="949" fillId="9" borderId="1" xfId="2" applyFont="1" applyFill="1" applyBorder="1" applyAlignment="1">
      <alignment horizontal="center" vertical="center" wrapText="1"/>
    </xf>
    <xf numFmtId="0" fontId="949" fillId="13" borderId="5" xfId="2" applyFont="1" applyFill="1" applyBorder="1" applyAlignment="1">
      <alignment horizontal="center" vertical="center"/>
    </xf>
    <xf numFmtId="0" fontId="949" fillId="8" borderId="5" xfId="2" applyFont="1" applyFill="1" applyBorder="1" applyAlignment="1">
      <alignment horizontal="center" vertical="center"/>
    </xf>
    <xf numFmtId="0" fontId="949" fillId="6" borderId="5" xfId="2" applyFont="1" applyFill="1" applyBorder="1" applyAlignment="1">
      <alignment horizontal="center" vertical="center"/>
    </xf>
    <xf numFmtId="0" fontId="949" fillId="8" borderId="1" xfId="2" applyFont="1" applyFill="1" applyBorder="1" applyAlignment="1">
      <alignment horizontal="center" vertical="center"/>
    </xf>
    <xf numFmtId="0" fontId="949" fillId="10" borderId="5" xfId="2" applyFont="1" applyFill="1" applyBorder="1" applyAlignment="1">
      <alignment horizontal="center" vertical="center"/>
    </xf>
    <xf numFmtId="0" fontId="947" fillId="0" borderId="1" xfId="2" applyFont="1" applyBorder="1" applyAlignment="1">
      <alignment horizontal="center" vertical="center"/>
    </xf>
    <xf numFmtId="0" fontId="946" fillId="0" borderId="1" xfId="2" applyFont="1" applyBorder="1" applyAlignment="1">
      <alignment horizontal="center" vertical="center"/>
    </xf>
    <xf numFmtId="14" fontId="0" fillId="0" borderId="5" xfId="0" applyNumberFormat="1" applyBorder="1" applyAlignment="1">
      <alignment horizontal="center" vertical="center"/>
    </xf>
    <xf numFmtId="0" fontId="1346" fillId="0" borderId="5" xfId="1" applyBorder="1" applyAlignment="1">
      <alignment horizontal="center" vertical="center" wrapText="1"/>
    </xf>
    <xf numFmtId="0" fontId="1329" fillId="0" borderId="1" xfId="0" applyFont="1" applyBorder="1" applyAlignment="1">
      <alignment horizontal="center" vertical="center"/>
    </xf>
    <xf numFmtId="0" fontId="1245" fillId="0" borderId="5" xfId="0" applyFont="1" applyBorder="1" applyAlignment="1">
      <alignment horizontal="center" vertical="center"/>
    </xf>
    <xf numFmtId="0" fontId="944" fillId="9" borderId="1" xfId="2" applyFont="1" applyFill="1" applyBorder="1" applyAlignment="1">
      <alignment horizontal="center" vertical="center" wrapText="1"/>
    </xf>
    <xf numFmtId="0" fontId="1149" fillId="8" borderId="5" xfId="0" applyFont="1" applyFill="1" applyBorder="1" applyAlignment="1">
      <alignment horizontal="center" vertical="center" wrapText="1"/>
    </xf>
    <xf numFmtId="0" fontId="1149" fillId="8" borderId="5" xfId="0" applyFont="1" applyFill="1" applyBorder="1" applyAlignment="1">
      <alignment horizontal="center" vertical="top" wrapText="1"/>
    </xf>
    <xf numFmtId="49" fontId="943" fillId="8" borderId="5" xfId="2" applyNumberFormat="1" applyFont="1" applyFill="1" applyBorder="1" applyAlignment="1">
      <alignment horizontal="center" vertical="center"/>
    </xf>
    <xf numFmtId="0" fontId="943" fillId="8" borderId="5" xfId="2" applyFont="1" applyFill="1" applyBorder="1" applyAlignment="1">
      <alignment horizontal="center" vertical="top" wrapText="1"/>
    </xf>
    <xf numFmtId="0" fontId="943" fillId="8" borderId="5" xfId="2" applyFont="1" applyFill="1" applyBorder="1" applyAlignment="1">
      <alignment horizontal="center" vertical="center" wrapText="1"/>
    </xf>
    <xf numFmtId="0" fontId="940" fillId="9" borderId="1" xfId="2" applyFont="1" applyFill="1" applyBorder="1" applyAlignment="1">
      <alignment horizontal="center" vertical="center"/>
    </xf>
    <xf numFmtId="0" fontId="940" fillId="9" borderId="4" xfId="2" applyFont="1" applyFill="1" applyBorder="1" applyAlignment="1">
      <alignment horizontal="center" vertical="center"/>
    </xf>
    <xf numFmtId="0" fontId="1116" fillId="6" borderId="1" xfId="2" applyFont="1" applyFill="1" applyBorder="1" applyAlignment="1">
      <alignment horizontal="center" vertical="center"/>
    </xf>
    <xf numFmtId="0" fontId="939" fillId="6" borderId="1" xfId="2" applyFont="1" applyFill="1" applyBorder="1" applyAlignment="1">
      <alignment horizontal="center" vertical="center"/>
    </xf>
    <xf numFmtId="0" fontId="1305" fillId="13" borderId="5" xfId="0" applyFont="1" applyFill="1" applyBorder="1" applyAlignment="1">
      <alignment horizontal="center" vertical="center"/>
    </xf>
    <xf numFmtId="0" fontId="1226" fillId="13" borderId="1" xfId="0" applyFont="1" applyFill="1" applyBorder="1" applyAlignment="1">
      <alignment horizontal="center" vertical="center" wrapText="1"/>
    </xf>
    <xf numFmtId="0" fontId="1273" fillId="13" borderId="5" xfId="0" applyFont="1" applyFill="1" applyBorder="1" applyAlignment="1">
      <alignment horizontal="center" vertical="center"/>
    </xf>
    <xf numFmtId="0" fontId="939" fillId="13" borderId="1" xfId="2" applyFont="1" applyFill="1" applyBorder="1" applyAlignment="1">
      <alignment horizontal="center" vertical="center"/>
    </xf>
    <xf numFmtId="0" fontId="1045" fillId="13" borderId="1" xfId="2" applyFont="1" applyFill="1" applyBorder="1" applyAlignment="1">
      <alignment horizontal="center" vertical="center"/>
    </xf>
    <xf numFmtId="0" fontId="949" fillId="13" borderId="1" xfId="2" applyFont="1" applyFill="1" applyBorder="1" applyAlignment="1">
      <alignment horizontal="center" vertical="center"/>
    </xf>
    <xf numFmtId="0" fontId="1024" fillId="13" borderId="1" xfId="2" applyFont="1" applyFill="1" applyBorder="1" applyAlignment="1">
      <alignment horizontal="center" vertical="center"/>
    </xf>
    <xf numFmtId="0" fontId="944" fillId="13" borderId="1" xfId="2" applyFont="1" applyFill="1" applyBorder="1" applyAlignment="1">
      <alignment horizontal="center" vertical="center"/>
    </xf>
    <xf numFmtId="0" fontId="957" fillId="13" borderId="1" xfId="2" applyFont="1" applyFill="1" applyBorder="1" applyAlignment="1">
      <alignment horizontal="center" vertical="center"/>
    </xf>
    <xf numFmtId="0" fontId="952" fillId="13" borderId="1" xfId="2" applyFont="1" applyFill="1" applyBorder="1" applyAlignment="1">
      <alignment horizontal="center" vertical="center"/>
    </xf>
    <xf numFmtId="0" fontId="954" fillId="13" borderId="1" xfId="2" applyFont="1" applyFill="1" applyBorder="1" applyAlignment="1">
      <alignment horizontal="center" vertical="center"/>
    </xf>
    <xf numFmtId="0" fontId="948" fillId="13" borderId="1" xfId="2" applyFont="1" applyFill="1" applyBorder="1" applyAlignment="1">
      <alignment horizontal="center" vertical="center"/>
    </xf>
    <xf numFmtId="49" fontId="1011" fillId="13" borderId="5" xfId="2" applyNumberFormat="1" applyFont="1" applyFill="1" applyBorder="1" applyAlignment="1">
      <alignment horizontal="center" vertical="center"/>
    </xf>
    <xf numFmtId="0" fontId="1007" fillId="13" borderId="5" xfId="2" applyFont="1" applyFill="1" applyBorder="1" applyAlignment="1">
      <alignment horizontal="center" vertical="center"/>
    </xf>
    <xf numFmtId="0" fontId="1007" fillId="13" borderId="1" xfId="2" applyFont="1" applyFill="1" applyBorder="1" applyAlignment="1">
      <alignment horizontal="center" vertical="center" wrapText="1"/>
    </xf>
    <xf numFmtId="49" fontId="997" fillId="13" borderId="5" xfId="2" applyNumberFormat="1" applyFont="1" applyFill="1" applyBorder="1" applyAlignment="1">
      <alignment horizontal="center" vertical="center"/>
    </xf>
    <xf numFmtId="0" fontId="955" fillId="13" borderId="5" xfId="2" applyFont="1" applyFill="1" applyBorder="1" applyAlignment="1">
      <alignment horizontal="center" vertical="center" wrapText="1"/>
    </xf>
    <xf numFmtId="0" fontId="982" fillId="13" borderId="1" xfId="2" applyFont="1" applyFill="1" applyBorder="1" applyAlignment="1">
      <alignment horizontal="center" vertical="center" wrapText="1"/>
    </xf>
    <xf numFmtId="0" fontId="975" fillId="13" borderId="5" xfId="2" applyFont="1" applyFill="1" applyBorder="1" applyAlignment="1">
      <alignment horizontal="center" vertical="top" wrapText="1"/>
    </xf>
    <xf numFmtId="0" fontId="971" fillId="13" borderId="1" xfId="0" applyFont="1" applyFill="1" applyBorder="1" applyAlignment="1">
      <alignment horizontal="center" vertical="center" wrapText="1"/>
    </xf>
    <xf numFmtId="49" fontId="971" fillId="13" borderId="5" xfId="2" applyNumberFormat="1" applyFont="1" applyFill="1" applyBorder="1" applyAlignment="1">
      <alignment horizontal="center" vertical="center"/>
    </xf>
    <xf numFmtId="0" fontId="971" fillId="13" borderId="1" xfId="2" applyFont="1" applyFill="1" applyBorder="1" applyAlignment="1">
      <alignment horizontal="center" vertical="center" wrapText="1"/>
    </xf>
    <xf numFmtId="0" fontId="970" fillId="13" borderId="5" xfId="2" applyFont="1" applyFill="1" applyBorder="1" applyAlignment="1">
      <alignment horizontal="center" vertical="center" wrapText="1"/>
    </xf>
    <xf numFmtId="49" fontId="967" fillId="13" borderId="5" xfId="2" applyNumberFormat="1" applyFont="1" applyFill="1" applyBorder="1" applyAlignment="1">
      <alignment horizontal="center" vertical="center"/>
    </xf>
    <xf numFmtId="0" fontId="967" fillId="13" borderId="5" xfId="2" applyFont="1" applyFill="1" applyBorder="1" applyAlignment="1">
      <alignment horizontal="center" vertical="center" wrapText="1"/>
    </xf>
    <xf numFmtId="0" fontId="965" fillId="13" borderId="1" xfId="0" applyFont="1" applyFill="1" applyBorder="1" applyAlignment="1">
      <alignment horizontal="center" vertical="center" wrapText="1"/>
    </xf>
    <xf numFmtId="0" fontId="967" fillId="13" borderId="1" xfId="2" applyFont="1" applyFill="1" applyBorder="1" applyAlignment="1">
      <alignment horizontal="center" vertical="center" wrapText="1"/>
    </xf>
    <xf numFmtId="0" fontId="965" fillId="13" borderId="5" xfId="2" applyFont="1" applyFill="1" applyBorder="1" applyAlignment="1">
      <alignment horizontal="center" vertical="center"/>
    </xf>
    <xf numFmtId="0" fontId="965" fillId="13" borderId="1" xfId="2" applyFont="1" applyFill="1" applyBorder="1" applyAlignment="1">
      <alignment horizontal="center" vertical="center" wrapText="1"/>
    </xf>
    <xf numFmtId="0" fontId="965" fillId="13" borderId="5" xfId="2" applyFont="1" applyFill="1" applyBorder="1" applyAlignment="1">
      <alignment horizontal="center" vertical="center" wrapText="1"/>
    </xf>
    <xf numFmtId="0" fontId="963" fillId="13" borderId="1" xfId="0" applyFont="1" applyFill="1" applyBorder="1" applyAlignment="1">
      <alignment horizontal="center" vertical="center" wrapText="1"/>
    </xf>
    <xf numFmtId="49" fontId="963" fillId="13" borderId="5" xfId="2" applyNumberFormat="1" applyFont="1" applyFill="1" applyBorder="1" applyAlignment="1">
      <alignment horizontal="center" vertical="center"/>
    </xf>
    <xf numFmtId="0" fontId="963" fillId="13" borderId="5" xfId="2" applyFont="1" applyFill="1" applyBorder="1" applyAlignment="1">
      <alignment horizontal="center" vertical="top" wrapText="1"/>
    </xf>
    <xf numFmtId="0" fontId="949" fillId="13" borderId="1" xfId="0" applyFont="1" applyFill="1" applyBorder="1" applyAlignment="1">
      <alignment horizontal="center" vertical="center" wrapText="1"/>
    </xf>
    <xf numFmtId="49" fontId="949" fillId="13" borderId="5" xfId="2" applyNumberFormat="1" applyFont="1" applyFill="1" applyBorder="1" applyAlignment="1">
      <alignment horizontal="center" vertical="center"/>
    </xf>
    <xf numFmtId="0" fontId="949" fillId="13" borderId="5" xfId="2" applyFont="1" applyFill="1" applyBorder="1" applyAlignment="1">
      <alignment horizontal="center" vertical="top" wrapText="1"/>
    </xf>
    <xf numFmtId="0" fontId="949" fillId="13" borderId="1" xfId="2" applyFont="1" applyFill="1" applyBorder="1" applyAlignment="1">
      <alignment horizontal="center" vertical="center" wrapText="1"/>
    </xf>
    <xf numFmtId="0" fontId="939" fillId="9" borderId="1" xfId="0" applyFont="1" applyFill="1" applyBorder="1" applyAlignment="1">
      <alignment horizontal="center" vertical="center" wrapText="1"/>
    </xf>
    <xf numFmtId="0" fontId="938" fillId="9" borderId="1" xfId="2" applyFont="1" applyFill="1" applyBorder="1" applyAlignment="1">
      <alignment horizontal="center" vertical="center" wrapText="1"/>
    </xf>
    <xf numFmtId="0" fontId="937" fillId="9" borderId="1" xfId="0" applyFont="1" applyFill="1" applyBorder="1" applyAlignment="1">
      <alignment horizontal="center" vertical="center" wrapText="1"/>
    </xf>
    <xf numFmtId="0" fontId="937" fillId="13" borderId="1" xfId="0" applyFont="1" applyFill="1" applyBorder="1" applyAlignment="1">
      <alignment horizontal="center" vertical="center" wrapText="1"/>
    </xf>
    <xf numFmtId="0" fontId="956" fillId="8" borderId="1" xfId="0" applyFont="1" applyFill="1" applyBorder="1" applyAlignment="1">
      <alignment horizontal="center" vertical="center" wrapText="1"/>
    </xf>
    <xf numFmtId="14" fontId="956" fillId="8" borderId="5" xfId="2" applyNumberFormat="1" applyFont="1" applyFill="1" applyBorder="1" applyAlignment="1">
      <alignment horizontal="center" vertical="center"/>
    </xf>
    <xf numFmtId="49" fontId="956" fillId="8" borderId="5" xfId="2" applyNumberFormat="1" applyFont="1" applyFill="1" applyBorder="1" applyAlignment="1">
      <alignment horizontal="center" vertical="center"/>
    </xf>
    <xf numFmtId="0" fontId="956" fillId="8" borderId="5" xfId="2" applyFont="1" applyFill="1" applyBorder="1" applyAlignment="1">
      <alignment horizontal="center" vertical="top" wrapText="1"/>
    </xf>
    <xf numFmtId="0" fontId="937" fillId="13" borderId="1" xfId="2" applyFont="1" applyFill="1" applyBorder="1" applyAlignment="1">
      <alignment horizontal="center" vertical="center"/>
    </xf>
    <xf numFmtId="0" fontId="1013" fillId="13" borderId="1" xfId="2" applyFont="1" applyFill="1" applyBorder="1" applyAlignment="1">
      <alignment horizontal="center" vertical="center"/>
    </xf>
    <xf numFmtId="0" fontId="964" fillId="13" borderId="1" xfId="2" applyFont="1" applyFill="1" applyBorder="1" applyAlignment="1">
      <alignment horizontal="center" vertical="center"/>
    </xf>
    <xf numFmtId="49" fontId="989" fillId="13" borderId="5" xfId="2" applyNumberFormat="1" applyFont="1" applyFill="1" applyBorder="1" applyAlignment="1">
      <alignment horizontal="center" vertical="center"/>
    </xf>
    <xf numFmtId="0" fontId="1053" fillId="6" borderId="5" xfId="2" applyFont="1" applyFill="1" applyBorder="1" applyAlignment="1">
      <alignment horizontal="center" vertical="center" wrapText="1"/>
    </xf>
    <xf numFmtId="0" fontId="1038" fillId="6" borderId="1" xfId="2" applyFont="1" applyFill="1" applyBorder="1" applyAlignment="1">
      <alignment horizontal="center" vertical="center"/>
    </xf>
    <xf numFmtId="0" fontId="937" fillId="6" borderId="1" xfId="2" applyFont="1" applyFill="1" applyBorder="1" applyAlignment="1">
      <alignment horizontal="center" vertical="center"/>
    </xf>
    <xf numFmtId="0" fontId="972" fillId="6" borderId="1" xfId="0" applyFont="1" applyFill="1" applyBorder="1" applyAlignment="1">
      <alignment horizontal="center" vertical="center" wrapText="1"/>
    </xf>
    <xf numFmtId="0" fontId="1006" fillId="6" borderId="5" xfId="2" applyFont="1" applyFill="1" applyBorder="1" applyAlignment="1">
      <alignment horizontal="center" vertical="center"/>
    </xf>
    <xf numFmtId="49" fontId="1000" fillId="6" borderId="5" xfId="2" applyNumberFormat="1" applyFont="1" applyFill="1" applyBorder="1" applyAlignment="1">
      <alignment horizontal="center" vertical="center"/>
    </xf>
    <xf numFmtId="0" fontId="972" fillId="6" borderId="5" xfId="2" applyFont="1" applyFill="1" applyBorder="1" applyAlignment="1">
      <alignment horizontal="center" vertical="center"/>
    </xf>
    <xf numFmtId="0" fontId="972" fillId="6" borderId="5" xfId="2" applyFont="1" applyFill="1" applyBorder="1" applyAlignment="1">
      <alignment horizontal="center" vertical="top" wrapText="1"/>
    </xf>
    <xf numFmtId="0" fontId="984" fillId="6" borderId="1" xfId="2" applyFont="1" applyFill="1" applyBorder="1" applyAlignment="1">
      <alignment horizontal="center" vertical="center" wrapText="1"/>
    </xf>
    <xf numFmtId="0" fontId="972" fillId="6" borderId="5" xfId="2" applyFont="1" applyFill="1" applyBorder="1" applyAlignment="1">
      <alignment horizontal="center" vertical="center" wrapText="1"/>
    </xf>
    <xf numFmtId="0" fontId="936" fillId="6" borderId="1" xfId="0" applyFont="1" applyFill="1" applyBorder="1" applyAlignment="1">
      <alignment horizontal="center" vertical="center" wrapText="1"/>
    </xf>
    <xf numFmtId="0" fontId="936" fillId="13" borderId="1" xfId="2" applyFont="1" applyFill="1" applyBorder="1" applyAlignment="1">
      <alignment horizontal="center" vertical="center" wrapText="1"/>
    </xf>
    <xf numFmtId="0" fontId="934" fillId="13" borderId="1" xfId="0" applyFont="1" applyFill="1" applyBorder="1" applyAlignment="1">
      <alignment horizontal="center" vertical="center"/>
    </xf>
    <xf numFmtId="0" fontId="934" fillId="13" borderId="1" xfId="2" applyFont="1" applyFill="1" applyBorder="1" applyAlignment="1">
      <alignment horizontal="center" vertical="center"/>
    </xf>
    <xf numFmtId="164" fontId="0" fillId="21" borderId="1" xfId="0" applyNumberFormat="1" applyFill="1" applyBorder="1" applyAlignment="1">
      <alignment horizontal="center" vertical="center" wrapText="1"/>
    </xf>
    <xf numFmtId="0" fontId="951" fillId="8" borderId="1" xfId="0" applyFont="1" applyFill="1" applyBorder="1" applyAlignment="1">
      <alignment horizontal="center" vertical="center" wrapText="1"/>
    </xf>
    <xf numFmtId="49" fontId="951" fillId="8" borderId="5" xfId="2" applyNumberFormat="1" applyFont="1" applyFill="1" applyBorder="1" applyAlignment="1">
      <alignment horizontal="center" vertical="center"/>
    </xf>
    <xf numFmtId="0" fontId="951" fillId="8" borderId="5" xfId="2" applyFont="1" applyFill="1" applyBorder="1" applyAlignment="1">
      <alignment horizontal="center" vertical="top" wrapText="1"/>
    </xf>
    <xf numFmtId="0" fontId="932" fillId="0" borderId="1" xfId="2" applyFont="1" applyBorder="1" applyAlignment="1">
      <alignment horizontal="center" vertical="center"/>
    </xf>
    <xf numFmtId="164" fontId="0" fillId="6" borderId="3" xfId="0" applyNumberFormat="1" applyFill="1" applyBorder="1" applyAlignment="1">
      <alignment horizontal="center" vertical="center"/>
    </xf>
    <xf numFmtId="0" fontId="0" fillId="8" borderId="4" xfId="0" applyFill="1" applyBorder="1" applyAlignment="1">
      <alignment horizontal="center"/>
    </xf>
    <xf numFmtId="0" fontId="0" fillId="8" borderId="3" xfId="0" applyFill="1" applyBorder="1" applyAlignment="1">
      <alignment horizontal="center"/>
    </xf>
    <xf numFmtId="0" fontId="0" fillId="8" borderId="5" xfId="0" applyFill="1" applyBorder="1" applyAlignment="1">
      <alignment horizontal="center"/>
    </xf>
    <xf numFmtId="0" fontId="1136" fillId="0" borderId="3" xfId="0" applyFont="1" applyBorder="1" applyAlignment="1">
      <alignment horizontal="center" vertical="center"/>
    </xf>
    <xf numFmtId="0" fontId="944" fillId="13" borderId="5" xfId="2" applyFont="1" applyFill="1" applyBorder="1" applyAlignment="1">
      <alignment horizontal="center" vertical="center"/>
    </xf>
    <xf numFmtId="0" fontId="1006" fillId="8" borderId="5" xfId="2" applyFont="1" applyFill="1" applyBorder="1" applyAlignment="1">
      <alignment horizontal="center" vertical="center"/>
    </xf>
    <xf numFmtId="0" fontId="930" fillId="13" borderId="1" xfId="2" applyFont="1" applyFill="1" applyBorder="1" applyAlignment="1">
      <alignment horizontal="center" vertical="center"/>
    </xf>
    <xf numFmtId="0" fontId="1014" fillId="13" borderId="5" xfId="2" applyFont="1" applyFill="1" applyBorder="1" applyAlignment="1">
      <alignment horizontal="center" vertical="center" wrapText="1"/>
    </xf>
    <xf numFmtId="0" fontId="936" fillId="13" borderId="1" xfId="2" applyFont="1" applyFill="1" applyBorder="1" applyAlignment="1">
      <alignment horizontal="center" vertical="center"/>
    </xf>
    <xf numFmtId="0" fontId="940" fillId="13" borderId="1" xfId="2" applyFont="1" applyFill="1" applyBorder="1" applyAlignment="1">
      <alignment horizontal="center" vertical="center"/>
    </xf>
    <xf numFmtId="0" fontId="987" fillId="13" borderId="5" xfId="2" applyFont="1" applyFill="1" applyBorder="1" applyAlignment="1">
      <alignment horizontal="center" vertical="center"/>
    </xf>
    <xf numFmtId="0" fontId="944" fillId="13" borderId="1" xfId="0" applyFont="1" applyFill="1" applyBorder="1" applyAlignment="1">
      <alignment horizontal="center" vertical="center" wrapText="1"/>
    </xf>
    <xf numFmtId="0" fontId="944" fillId="13" borderId="5" xfId="2" applyFont="1" applyFill="1" applyBorder="1" applyAlignment="1">
      <alignment horizontal="center" vertical="top" wrapText="1"/>
    </xf>
    <xf numFmtId="49" fontId="960" fillId="13" borderId="5" xfId="2" applyNumberFormat="1" applyFont="1" applyFill="1" applyBorder="1" applyAlignment="1">
      <alignment horizontal="center" vertical="center"/>
    </xf>
    <xf numFmtId="0" fontId="958" fillId="13" borderId="5" xfId="2" applyFont="1" applyFill="1" applyBorder="1" applyAlignment="1">
      <alignment horizontal="center" vertical="center" wrapText="1"/>
    </xf>
    <xf numFmtId="0" fontId="960" fillId="13" borderId="5" xfId="2" applyFont="1" applyFill="1" applyBorder="1" applyAlignment="1">
      <alignment horizontal="center" vertical="top" wrapText="1"/>
    </xf>
    <xf numFmtId="0" fontId="1002" fillId="13" borderId="5" xfId="2" applyFont="1" applyFill="1" applyBorder="1" applyAlignment="1">
      <alignment horizontal="center" vertical="center"/>
    </xf>
    <xf numFmtId="14" fontId="1002" fillId="13" borderId="5" xfId="2" applyNumberFormat="1" applyFont="1" applyFill="1" applyBorder="1" applyAlignment="1">
      <alignment horizontal="center" vertical="center"/>
    </xf>
    <xf numFmtId="0" fontId="1002" fillId="13" borderId="5" xfId="2" applyFont="1" applyFill="1" applyBorder="1" applyAlignment="1">
      <alignment horizontal="center" vertical="center" wrapText="1"/>
    </xf>
    <xf numFmtId="0" fontId="994" fillId="13" borderId="5" xfId="2" applyFont="1" applyFill="1" applyBorder="1" applyAlignment="1">
      <alignment horizontal="center" vertical="center"/>
    </xf>
    <xf numFmtId="0" fontId="1088" fillId="13" borderId="1" xfId="2" applyFont="1" applyFill="1" applyBorder="1"/>
    <xf numFmtId="0" fontId="943" fillId="13" borderId="1" xfId="0" applyFont="1" applyFill="1" applyBorder="1" applyAlignment="1">
      <alignment horizontal="center" vertical="center" wrapText="1"/>
    </xf>
    <xf numFmtId="49" fontId="943" fillId="13" borderId="5" xfId="2" applyNumberFormat="1" applyFont="1" applyFill="1" applyBorder="1" applyAlignment="1">
      <alignment horizontal="center" vertical="center"/>
    </xf>
    <xf numFmtId="0" fontId="943" fillId="13" borderId="5" xfId="2" applyFont="1" applyFill="1" applyBorder="1" applyAlignment="1">
      <alignment horizontal="center" vertical="center" wrapText="1"/>
    </xf>
    <xf numFmtId="0" fontId="936" fillId="13" borderId="1" xfId="0" applyFont="1" applyFill="1" applyBorder="1" applyAlignment="1">
      <alignment horizontal="center" vertical="center" wrapText="1"/>
    </xf>
    <xf numFmtId="49" fontId="936" fillId="13" borderId="5" xfId="2" applyNumberFormat="1" applyFont="1" applyFill="1" applyBorder="1" applyAlignment="1">
      <alignment horizontal="center" vertical="center"/>
    </xf>
    <xf numFmtId="0" fontId="945" fillId="13" borderId="1" xfId="0" applyFont="1" applyFill="1" applyBorder="1" applyAlignment="1">
      <alignment horizontal="center" vertical="center" wrapText="1"/>
    </xf>
    <xf numFmtId="49" fontId="945" fillId="13" borderId="5" xfId="2" applyNumberFormat="1" applyFont="1" applyFill="1" applyBorder="1" applyAlignment="1">
      <alignment horizontal="center" vertical="center"/>
    </xf>
    <xf numFmtId="0" fontId="945" fillId="13" borderId="5" xfId="2" applyFont="1" applyFill="1" applyBorder="1" applyAlignment="1">
      <alignment horizontal="center" vertical="top" wrapText="1"/>
    </xf>
    <xf numFmtId="0" fontId="945" fillId="13" borderId="5" xfId="2" applyFont="1" applyFill="1" applyBorder="1" applyAlignment="1">
      <alignment horizontal="center" vertical="center" wrapText="1"/>
    </xf>
    <xf numFmtId="0" fontId="949" fillId="13" borderId="5" xfId="2" applyFont="1" applyFill="1" applyBorder="1" applyAlignment="1">
      <alignment horizontal="center" vertical="center" wrapText="1"/>
    </xf>
    <xf numFmtId="49" fontId="965" fillId="13" borderId="5" xfId="2" applyNumberFormat="1" applyFont="1" applyFill="1" applyBorder="1" applyAlignment="1">
      <alignment horizontal="center" vertical="center"/>
    </xf>
    <xf numFmtId="0" fontId="965" fillId="13" borderId="5" xfId="2" applyFont="1" applyFill="1" applyBorder="1" applyAlignment="1">
      <alignment horizontal="center" vertical="top" wrapText="1"/>
    </xf>
    <xf numFmtId="0" fontId="951" fillId="8" borderId="1" xfId="2" applyFont="1" applyFill="1" applyBorder="1" applyAlignment="1">
      <alignment horizontal="center" vertical="center" wrapText="1"/>
    </xf>
    <xf numFmtId="0" fontId="928" fillId="13" borderId="1" xfId="0" applyFont="1" applyFill="1" applyBorder="1" applyAlignment="1">
      <alignment horizontal="center" vertical="center" wrapText="1"/>
    </xf>
    <xf numFmtId="0" fontId="928" fillId="13" borderId="4" xfId="0" applyFont="1" applyFill="1" applyBorder="1" applyAlignment="1">
      <alignment horizontal="center" vertical="center"/>
    </xf>
    <xf numFmtId="0" fontId="928" fillId="13" borderId="1" xfId="0" applyFont="1" applyFill="1" applyBorder="1" applyAlignment="1">
      <alignment horizontal="center" vertical="center"/>
    </xf>
    <xf numFmtId="0" fontId="928" fillId="6" borderId="1" xfId="0" applyFont="1" applyFill="1" applyBorder="1" applyAlignment="1">
      <alignment horizontal="center" vertical="center"/>
    </xf>
    <xf numFmtId="0" fontId="928" fillId="13" borderId="4" xfId="0" applyFont="1" applyFill="1" applyBorder="1" applyAlignment="1">
      <alignment horizontal="center" vertical="center" wrapText="1"/>
    </xf>
    <xf numFmtId="0" fontId="1288" fillId="13" borderId="4" xfId="0" applyFont="1" applyFill="1" applyBorder="1" applyAlignment="1">
      <alignment horizontal="center" wrapText="1"/>
    </xf>
    <xf numFmtId="0" fontId="1016" fillId="13" borderId="4" xfId="2" applyFont="1" applyFill="1" applyBorder="1" applyAlignment="1">
      <alignment horizontal="center" vertical="center" wrapText="1"/>
    </xf>
    <xf numFmtId="0" fontId="936" fillId="8" borderId="1" xfId="0" applyFont="1" applyFill="1" applyBorder="1" applyAlignment="1">
      <alignment horizontal="center" vertical="center" wrapText="1"/>
    </xf>
    <xf numFmtId="49" fontId="936" fillId="8" borderId="5" xfId="2" applyNumberFormat="1" applyFont="1" applyFill="1" applyBorder="1" applyAlignment="1">
      <alignment horizontal="center" vertical="center"/>
    </xf>
    <xf numFmtId="0" fontId="927" fillId="13" borderId="1" xfId="2" applyFont="1" applyFill="1" applyBorder="1" applyAlignment="1">
      <alignment horizontal="center" vertical="center"/>
    </xf>
    <xf numFmtId="0" fontId="946" fillId="13" borderId="1" xfId="2" applyFont="1" applyFill="1" applyBorder="1" applyAlignment="1">
      <alignment horizontal="center" vertical="center"/>
    </xf>
    <xf numFmtId="0" fontId="951" fillId="13" borderId="1" xfId="0" applyFont="1" applyFill="1" applyBorder="1" applyAlignment="1">
      <alignment horizontal="center" vertical="center" wrapText="1"/>
    </xf>
    <xf numFmtId="49" fontId="951" fillId="13" borderId="5" xfId="2" applyNumberFormat="1" applyFont="1" applyFill="1" applyBorder="1" applyAlignment="1">
      <alignment horizontal="center" vertical="center"/>
    </xf>
    <xf numFmtId="0" fontId="951" fillId="13" borderId="5" xfId="2" applyFont="1" applyFill="1" applyBorder="1" applyAlignment="1">
      <alignment horizontal="center" vertical="top" wrapText="1"/>
    </xf>
    <xf numFmtId="0" fontId="932" fillId="13" borderId="1" xfId="2" applyFont="1" applyFill="1" applyBorder="1" applyAlignment="1">
      <alignment horizontal="center" vertical="center"/>
    </xf>
    <xf numFmtId="0" fontId="929" fillId="13" borderId="1" xfId="2" applyFont="1" applyFill="1" applyBorder="1" applyAlignment="1">
      <alignment horizontal="center" vertical="center"/>
    </xf>
    <xf numFmtId="0" fontId="1254" fillId="13" borderId="1" xfId="0" applyFont="1" applyFill="1" applyBorder="1" applyAlignment="1">
      <alignment horizontal="center" vertical="center"/>
    </xf>
    <xf numFmtId="49" fontId="957" fillId="8" borderId="5" xfId="2" applyNumberFormat="1" applyFont="1" applyFill="1" applyBorder="1" applyAlignment="1">
      <alignment horizontal="center" vertical="center"/>
    </xf>
    <xf numFmtId="0" fontId="926" fillId="6" borderId="1" xfId="2" applyFont="1" applyFill="1" applyBorder="1" applyAlignment="1">
      <alignment horizontal="center" vertical="center"/>
    </xf>
    <xf numFmtId="0" fontId="925" fillId="0" borderId="1" xfId="2" applyFont="1" applyBorder="1" applyAlignment="1">
      <alignment horizontal="center" vertical="center"/>
    </xf>
    <xf numFmtId="0" fontId="960" fillId="8" borderId="1" xfId="2" applyFont="1" applyFill="1" applyBorder="1" applyAlignment="1">
      <alignment horizontal="center" vertical="center" wrapText="1"/>
    </xf>
    <xf numFmtId="0" fontId="1160" fillId="6" borderId="1" xfId="0" applyFont="1" applyFill="1" applyBorder="1" applyAlignment="1">
      <alignment horizontal="center" vertical="center"/>
    </xf>
    <xf numFmtId="0" fontId="923" fillId="0" borderId="1" xfId="2" applyFont="1" applyBorder="1" applyAlignment="1">
      <alignment horizontal="center" vertical="center"/>
    </xf>
    <xf numFmtId="0" fontId="949" fillId="8" borderId="1" xfId="0" applyFont="1" applyFill="1" applyBorder="1" applyAlignment="1">
      <alignment horizontal="center" vertical="center" wrapText="1"/>
    </xf>
    <xf numFmtId="0" fontId="949" fillId="8" borderId="5" xfId="2" applyFont="1" applyFill="1" applyBorder="1" applyAlignment="1">
      <alignment horizontal="center" vertical="center" wrapText="1"/>
    </xf>
    <xf numFmtId="0" fontId="923" fillId="9" borderId="1" xfId="0" applyFont="1" applyFill="1" applyBorder="1" applyAlignment="1">
      <alignment horizontal="center" vertical="center"/>
    </xf>
    <xf numFmtId="0" fontId="1000" fillId="6" borderId="1" xfId="2" applyFont="1" applyFill="1" applyBorder="1" applyAlignment="1">
      <alignment horizontal="center" vertical="center"/>
    </xf>
    <xf numFmtId="0" fontId="923" fillId="6" borderId="1" xfId="2" applyFont="1" applyFill="1" applyBorder="1" applyAlignment="1">
      <alignment horizontal="center" vertical="center"/>
    </xf>
    <xf numFmtId="0" fontId="933" fillId="8" borderId="1" xfId="0" applyFont="1" applyFill="1" applyBorder="1" applyAlignment="1">
      <alignment horizontal="center" vertical="center" wrapText="1"/>
    </xf>
    <xf numFmtId="2" fontId="0" fillId="9" borderId="1" xfId="0" applyNumberFormat="1" applyFill="1" applyBorder="1" applyAlignment="1">
      <alignment horizontal="center"/>
    </xf>
    <xf numFmtId="0" fontId="923" fillId="13" borderId="1" xfId="0" applyFont="1" applyFill="1" applyBorder="1" applyAlignment="1">
      <alignment horizontal="center" vertical="center" wrapText="1"/>
    </xf>
    <xf numFmtId="0" fontId="934" fillId="13" borderId="1" xfId="0" applyFont="1" applyFill="1" applyBorder="1" applyAlignment="1">
      <alignment horizontal="center" vertical="center" wrapText="1"/>
    </xf>
    <xf numFmtId="49" fontId="934" fillId="13" borderId="5" xfId="2" applyNumberFormat="1" applyFont="1" applyFill="1" applyBorder="1" applyAlignment="1">
      <alignment horizontal="center" vertical="center"/>
    </xf>
    <xf numFmtId="0" fontId="934" fillId="13" borderId="5" xfId="2" applyFont="1" applyFill="1" applyBorder="1" applyAlignment="1">
      <alignment horizontal="center" vertical="top" wrapText="1"/>
    </xf>
    <xf numFmtId="0" fontId="923" fillId="13" borderId="1" xfId="2" applyFont="1" applyFill="1" applyBorder="1" applyAlignment="1">
      <alignment horizontal="center" vertical="center"/>
    </xf>
    <xf numFmtId="0" fontId="1084" fillId="13" borderId="1" xfId="0" applyFont="1" applyFill="1" applyBorder="1" applyAlignment="1">
      <alignment horizontal="center" vertical="center" wrapText="1"/>
    </xf>
    <xf numFmtId="0" fontId="971" fillId="13" borderId="5" xfId="2" applyFont="1" applyFill="1" applyBorder="1" applyAlignment="1">
      <alignment horizontal="center" vertical="center" wrapText="1"/>
    </xf>
    <xf numFmtId="0" fontId="971" fillId="13" borderId="5" xfId="2" applyFont="1" applyFill="1" applyBorder="1" applyAlignment="1">
      <alignment horizontal="center" vertical="top" wrapText="1"/>
    </xf>
    <xf numFmtId="0" fontId="929" fillId="13" borderId="1" xfId="0" applyFont="1" applyFill="1" applyBorder="1" applyAlignment="1">
      <alignment horizontal="center" vertical="center" wrapText="1"/>
    </xf>
    <xf numFmtId="14" fontId="934" fillId="13" borderId="5" xfId="2" applyNumberFormat="1" applyFont="1" applyFill="1" applyBorder="1" applyAlignment="1">
      <alignment horizontal="center" vertical="center"/>
    </xf>
    <xf numFmtId="49" fontId="929" fillId="13" borderId="5" xfId="2" applyNumberFormat="1" applyFont="1" applyFill="1" applyBorder="1" applyAlignment="1">
      <alignment horizontal="center" vertical="center"/>
    </xf>
    <xf numFmtId="0" fontId="929" fillId="13" borderId="1" xfId="2" applyFont="1" applyFill="1" applyBorder="1" applyAlignment="1">
      <alignment horizontal="center" vertical="center" wrapText="1"/>
    </xf>
    <xf numFmtId="0" fontId="925" fillId="13" borderId="1" xfId="2" applyFont="1" applyFill="1" applyBorder="1" applyAlignment="1">
      <alignment horizontal="center" vertical="center"/>
    </xf>
    <xf numFmtId="0" fontId="921" fillId="0" borderId="1" xfId="2" applyFont="1" applyBorder="1" applyAlignment="1">
      <alignment horizontal="center" vertical="center"/>
    </xf>
    <xf numFmtId="14" fontId="934" fillId="8" borderId="5" xfId="2" applyNumberFormat="1" applyFont="1" applyFill="1" applyBorder="1" applyAlignment="1">
      <alignment horizontal="center" vertical="center"/>
    </xf>
    <xf numFmtId="0" fontId="921" fillId="8" borderId="5" xfId="2" applyFont="1" applyFill="1" applyBorder="1" applyAlignment="1">
      <alignment horizontal="center" vertical="center"/>
    </xf>
    <xf numFmtId="0" fontId="965" fillId="8" borderId="1" xfId="2" applyFont="1" applyFill="1" applyBorder="1" applyAlignment="1">
      <alignment horizontal="center" vertical="center" wrapText="1"/>
    </xf>
    <xf numFmtId="0" fontId="920" fillId="0" borderId="1" xfId="2" applyFont="1" applyBorder="1" applyAlignment="1">
      <alignment horizontal="center" vertical="center"/>
    </xf>
    <xf numFmtId="0" fontId="0" fillId="13" borderId="3" xfId="0" applyFill="1" applyBorder="1" applyAlignment="1">
      <alignment horizontal="center"/>
    </xf>
    <xf numFmtId="0" fontId="1071" fillId="13" borderId="1" xfId="0" applyFont="1" applyFill="1" applyBorder="1" applyAlignment="1">
      <alignment horizontal="center" vertical="center"/>
    </xf>
    <xf numFmtId="49" fontId="929" fillId="8" borderId="5" xfId="2" applyNumberFormat="1" applyFont="1" applyFill="1" applyBorder="1" applyAlignment="1">
      <alignment horizontal="center" vertical="center"/>
    </xf>
    <xf numFmtId="0" fontId="929" fillId="8" borderId="1" xfId="2" applyFont="1" applyFill="1" applyBorder="1" applyAlignment="1">
      <alignment horizontal="center" vertical="center" wrapText="1"/>
    </xf>
    <xf numFmtId="0" fontId="918" fillId="0" borderId="1" xfId="2" applyFont="1" applyBorder="1" applyAlignment="1">
      <alignment horizontal="center" vertical="center"/>
    </xf>
    <xf numFmtId="0" fontId="943" fillId="13" borderId="5" xfId="2" applyFont="1" applyFill="1" applyBorder="1" applyAlignment="1">
      <alignment horizontal="center" vertical="center"/>
    </xf>
    <xf numFmtId="0" fontId="943" fillId="13" borderId="5" xfId="2" applyFont="1" applyFill="1" applyBorder="1" applyAlignment="1">
      <alignment horizontal="center" vertical="top" wrapText="1"/>
    </xf>
    <xf numFmtId="0" fontId="921" fillId="13" borderId="1" xfId="2" applyFont="1" applyFill="1" applyBorder="1" applyAlignment="1">
      <alignment horizontal="center" vertical="center"/>
    </xf>
    <xf numFmtId="0" fontId="917" fillId="13" borderId="1" xfId="2" applyFont="1" applyFill="1" applyBorder="1" applyAlignment="1">
      <alignment horizontal="center" vertical="center"/>
    </xf>
    <xf numFmtId="0" fontId="977" fillId="8" borderId="5" xfId="2" applyFont="1" applyFill="1" applyBorder="1" applyAlignment="1">
      <alignment horizontal="center" vertical="center"/>
    </xf>
    <xf numFmtId="0" fontId="914" fillId="0" borderId="1" xfId="2" applyFont="1" applyBorder="1" applyAlignment="1">
      <alignment horizontal="center" vertical="center"/>
    </xf>
    <xf numFmtId="0" fontId="914" fillId="13" borderId="1" xfId="2" applyFont="1" applyFill="1" applyBorder="1" applyAlignment="1">
      <alignment horizontal="center" vertical="center"/>
    </xf>
    <xf numFmtId="0" fontId="914" fillId="6" borderId="1" xfId="2" applyFont="1" applyFill="1" applyBorder="1" applyAlignment="1">
      <alignment horizontal="center" vertical="center"/>
    </xf>
    <xf numFmtId="0" fontId="1304" fillId="13" borderId="4" xfId="0" applyFont="1" applyFill="1" applyBorder="1" applyAlignment="1">
      <alignment horizontal="center" vertical="center" wrapText="1"/>
    </xf>
    <xf numFmtId="0" fontId="1003" fillId="13" borderId="5" xfId="2" applyFont="1" applyFill="1" applyBorder="1" applyAlignment="1">
      <alignment horizontal="center" vertical="center"/>
    </xf>
    <xf numFmtId="0" fontId="913" fillId="0" borderId="1" xfId="2" applyFont="1" applyBorder="1" applyAlignment="1">
      <alignment horizontal="center" vertical="center"/>
    </xf>
    <xf numFmtId="0" fontId="0" fillId="14" borderId="3" xfId="0" applyFill="1" applyBorder="1"/>
    <xf numFmtId="0" fontId="912" fillId="0" borderId="1" xfId="2" applyFont="1" applyBorder="1" applyAlignment="1">
      <alignment horizontal="center" vertical="center"/>
    </xf>
    <xf numFmtId="0" fontId="991" fillId="13" borderId="1" xfId="2" applyFont="1" applyFill="1" applyBorder="1" applyAlignment="1">
      <alignment horizontal="center" vertical="center" wrapText="1"/>
    </xf>
    <xf numFmtId="0" fontId="922" fillId="13" borderId="1" xfId="2" applyFont="1" applyFill="1" applyBorder="1" applyAlignment="1">
      <alignment horizontal="center" vertical="center"/>
    </xf>
    <xf numFmtId="0" fontId="912" fillId="13" borderId="1" xfId="2" applyFont="1" applyFill="1" applyBorder="1" applyAlignment="1">
      <alignment horizontal="center" vertical="center"/>
    </xf>
    <xf numFmtId="0" fontId="975" fillId="13" borderId="1" xfId="2" applyFont="1" applyFill="1" applyBorder="1" applyAlignment="1">
      <alignment horizontal="center" vertical="center"/>
    </xf>
    <xf numFmtId="0" fontId="1067" fillId="13" borderId="1" xfId="2" applyFont="1" applyFill="1" applyBorder="1" applyAlignment="1">
      <alignment horizontal="center" vertical="center"/>
    </xf>
    <xf numFmtId="0" fontId="912" fillId="13" borderId="1" xfId="0" applyFont="1" applyFill="1" applyBorder="1" applyAlignment="1">
      <alignment horizontal="center" vertical="center"/>
    </xf>
    <xf numFmtId="14" fontId="1236" fillId="13" borderId="1" xfId="0" applyNumberFormat="1" applyFont="1" applyFill="1" applyBorder="1" applyAlignment="1">
      <alignment horizontal="center" vertical="center"/>
    </xf>
    <xf numFmtId="49" fontId="1321" fillId="13" borderId="1" xfId="0" applyNumberFormat="1" applyFont="1" applyFill="1" applyBorder="1" applyAlignment="1">
      <alignment horizontal="center" vertical="center"/>
    </xf>
    <xf numFmtId="0" fontId="1274" fillId="13" borderId="1" xfId="0" applyFont="1" applyFill="1" applyBorder="1" applyAlignment="1">
      <alignment vertical="center"/>
    </xf>
    <xf numFmtId="0" fontId="1288" fillId="13" borderId="1" xfId="0" applyFont="1" applyFill="1" applyBorder="1" applyAlignment="1">
      <alignment horizontal="center" vertical="top" wrapText="1"/>
    </xf>
    <xf numFmtId="0" fontId="1041" fillId="13" borderId="1" xfId="0" applyFont="1" applyFill="1" applyBorder="1" applyAlignment="1">
      <alignment horizontal="center" vertical="center"/>
    </xf>
    <xf numFmtId="2" fontId="1329" fillId="13" borderId="1" xfId="0" applyNumberFormat="1" applyFont="1" applyFill="1" applyBorder="1" applyAlignment="1">
      <alignment horizontal="center" vertical="center"/>
    </xf>
    <xf numFmtId="0" fontId="1075" fillId="13" borderId="1" xfId="0" applyFont="1" applyFill="1" applyBorder="1" applyAlignment="1">
      <alignment horizontal="center" vertical="center"/>
    </xf>
    <xf numFmtId="0" fontId="1003" fillId="13" borderId="1" xfId="2" applyFont="1" applyFill="1" applyBorder="1" applyAlignment="1">
      <alignment horizontal="center" vertical="center" wrapText="1"/>
    </xf>
    <xf numFmtId="0" fontId="1003" fillId="13" borderId="5" xfId="2" applyFont="1" applyFill="1" applyBorder="1" applyAlignment="1">
      <alignment horizontal="center" vertical="center" wrapText="1"/>
    </xf>
    <xf numFmtId="0" fontId="1283" fillId="13" borderId="4" xfId="0" applyFont="1" applyFill="1" applyBorder="1" applyAlignment="1">
      <alignment horizontal="center" vertical="center" wrapText="1"/>
    </xf>
    <xf numFmtId="0" fontId="911" fillId="0" borderId="1" xfId="2" applyFont="1" applyBorder="1" applyAlignment="1">
      <alignment horizontal="center" vertical="center"/>
    </xf>
    <xf numFmtId="0" fontId="911" fillId="8" borderId="1" xfId="2" applyFont="1" applyFill="1" applyBorder="1" applyAlignment="1">
      <alignment horizontal="center" vertical="center" wrapText="1"/>
    </xf>
    <xf numFmtId="0" fontId="911" fillId="6" borderId="1" xfId="0" applyFont="1" applyFill="1" applyBorder="1" applyAlignment="1">
      <alignment horizontal="center" vertical="center"/>
    </xf>
    <xf numFmtId="0" fontId="911" fillId="13" borderId="1" xfId="2" applyFont="1" applyFill="1" applyBorder="1" applyAlignment="1">
      <alignment horizontal="center" vertical="center"/>
    </xf>
    <xf numFmtId="0" fontId="918" fillId="13" borderId="1" xfId="2" applyFont="1" applyFill="1" applyBorder="1" applyAlignment="1">
      <alignment horizontal="center" vertical="center"/>
    </xf>
    <xf numFmtId="0" fontId="931" fillId="13" borderId="1" xfId="0" applyFont="1" applyFill="1" applyBorder="1" applyAlignment="1">
      <alignment horizontal="center" vertical="center" wrapText="1"/>
    </xf>
    <xf numFmtId="0" fontId="931" fillId="13" borderId="5" xfId="2" applyFont="1" applyFill="1" applyBorder="1" applyAlignment="1">
      <alignment horizontal="center" vertical="center"/>
    </xf>
    <xf numFmtId="49" fontId="931" fillId="13" borderId="5" xfId="2" applyNumberFormat="1" applyFont="1" applyFill="1" applyBorder="1" applyAlignment="1">
      <alignment horizontal="center" vertical="center"/>
    </xf>
    <xf numFmtId="0" fontId="931" fillId="13" borderId="5" xfId="2" applyFont="1" applyFill="1" applyBorder="1" applyAlignment="1">
      <alignment horizontal="center" vertical="top" wrapText="1"/>
    </xf>
    <xf numFmtId="0" fontId="939" fillId="13" borderId="1" xfId="0" applyFont="1" applyFill="1" applyBorder="1" applyAlignment="1">
      <alignment horizontal="center" vertical="center" wrapText="1"/>
    </xf>
    <xf numFmtId="49" fontId="939" fillId="13" borderId="5" xfId="2" applyNumberFormat="1" applyFont="1" applyFill="1" applyBorder="1" applyAlignment="1">
      <alignment horizontal="center" vertical="center"/>
    </xf>
    <xf numFmtId="0" fontId="939" fillId="13" borderId="1" xfId="2" applyFont="1" applyFill="1" applyBorder="1" applyAlignment="1">
      <alignment horizontal="center" vertical="center" wrapText="1"/>
    </xf>
    <xf numFmtId="0" fontId="931" fillId="13" borderId="1" xfId="2" applyFont="1" applyFill="1" applyBorder="1" applyAlignment="1">
      <alignment horizontal="center" vertical="center" wrapText="1"/>
    </xf>
    <xf numFmtId="0" fontId="931" fillId="13" borderId="5" xfId="2" applyFont="1" applyFill="1" applyBorder="1" applyAlignment="1">
      <alignment horizontal="center" vertical="center" wrapText="1"/>
    </xf>
    <xf numFmtId="0" fontId="929" fillId="13" borderId="5" xfId="2" applyFont="1" applyFill="1" applyBorder="1" applyAlignment="1">
      <alignment horizontal="center" vertical="center"/>
    </xf>
    <xf numFmtId="0" fontId="929" fillId="13" borderId="5" xfId="2" applyFont="1" applyFill="1" applyBorder="1" applyAlignment="1">
      <alignment horizontal="center" vertical="top" wrapText="1"/>
    </xf>
    <xf numFmtId="0" fontId="919" fillId="13" borderId="1" xfId="2" applyFont="1" applyFill="1" applyBorder="1" applyAlignment="1">
      <alignment horizontal="center" vertical="center"/>
    </xf>
    <xf numFmtId="49" fontId="944" fillId="13" borderId="5" xfId="2" applyNumberFormat="1" applyFont="1" applyFill="1" applyBorder="1" applyAlignment="1">
      <alignment horizontal="center" vertical="center"/>
    </xf>
    <xf numFmtId="0" fontId="944" fillId="13" borderId="5" xfId="2" applyFont="1" applyFill="1" applyBorder="1" applyAlignment="1">
      <alignment horizontal="center" vertical="center" wrapText="1"/>
    </xf>
    <xf numFmtId="0" fontId="936" fillId="13" borderId="5" xfId="2" applyFont="1" applyFill="1" applyBorder="1" applyAlignment="1">
      <alignment horizontal="center" vertical="center" wrapText="1"/>
    </xf>
    <xf numFmtId="0" fontId="931" fillId="13" borderId="1" xfId="2" applyFont="1" applyFill="1" applyBorder="1" applyAlignment="1">
      <alignment horizontal="center" vertical="center"/>
    </xf>
    <xf numFmtId="0" fontId="921" fillId="13" borderId="1" xfId="0" applyFont="1" applyFill="1" applyBorder="1" applyAlignment="1">
      <alignment horizontal="center" vertical="center" wrapText="1"/>
    </xf>
    <xf numFmtId="0" fontId="921" fillId="13" borderId="5" xfId="2" applyFont="1" applyFill="1" applyBorder="1" applyAlignment="1">
      <alignment horizontal="center" vertical="center"/>
    </xf>
    <xf numFmtId="0" fontId="921" fillId="13" borderId="1" xfId="2" applyFont="1" applyFill="1" applyBorder="1" applyAlignment="1">
      <alignment horizontal="center" vertical="center" wrapText="1"/>
    </xf>
    <xf numFmtId="0" fontId="942" fillId="13" borderId="1" xfId="0" applyFont="1" applyFill="1" applyBorder="1" applyAlignment="1">
      <alignment horizontal="center" vertical="center" wrapText="1"/>
    </xf>
    <xf numFmtId="0" fontId="942" fillId="13" borderId="5" xfId="2" applyFont="1" applyFill="1" applyBorder="1" applyAlignment="1">
      <alignment horizontal="center" vertical="center" wrapText="1"/>
    </xf>
    <xf numFmtId="0" fontId="915" fillId="13" borderId="1" xfId="2" applyFont="1" applyFill="1" applyBorder="1" applyAlignment="1">
      <alignment horizontal="center" vertical="center"/>
    </xf>
    <xf numFmtId="0" fontId="936" fillId="13" borderId="5" xfId="2" applyFont="1" applyFill="1" applyBorder="1" applyAlignment="1">
      <alignment horizontal="center" vertical="top" wrapText="1"/>
    </xf>
    <xf numFmtId="0" fontId="937" fillId="13" borderId="1" xfId="2" applyFont="1" applyFill="1" applyBorder="1" applyAlignment="1">
      <alignment horizontal="center" vertical="center" wrapText="1"/>
    </xf>
    <xf numFmtId="0" fontId="929" fillId="13" borderId="5" xfId="2" applyFont="1" applyFill="1" applyBorder="1" applyAlignment="1">
      <alignment horizontal="center" vertical="center" wrapText="1"/>
    </xf>
    <xf numFmtId="0" fontId="910" fillId="13" borderId="1" xfId="0" applyFont="1" applyFill="1" applyBorder="1" applyAlignment="1">
      <alignment horizontal="center" vertical="center"/>
    </xf>
    <xf numFmtId="0" fontId="0" fillId="14" borderId="1" xfId="0" applyFill="1" applyBorder="1" applyAlignment="1">
      <alignment horizontal="center" vertical="center"/>
    </xf>
    <xf numFmtId="0" fontId="0" fillId="14" borderId="5" xfId="0" applyFill="1" applyBorder="1"/>
    <xf numFmtId="0" fontId="1317" fillId="13" borderId="4" xfId="0" applyFont="1" applyFill="1" applyBorder="1" applyAlignment="1">
      <alignment horizontal="center" vertical="center"/>
    </xf>
    <xf numFmtId="0" fontId="1150" fillId="13" borderId="4" xfId="0" applyFont="1" applyFill="1" applyBorder="1" applyAlignment="1">
      <alignment horizontal="center" vertical="center" wrapText="1"/>
    </xf>
    <xf numFmtId="0" fontId="1199" fillId="13" borderId="4" xfId="0" applyFont="1" applyFill="1" applyBorder="1" applyAlignment="1">
      <alignment horizontal="center" vertical="center"/>
    </xf>
    <xf numFmtId="0" fontId="0" fillId="14" borderId="1" xfId="0" applyFill="1" applyBorder="1" applyAlignment="1">
      <alignment horizontal="center" vertical="center" wrapText="1"/>
    </xf>
    <xf numFmtId="0" fontId="910" fillId="13" borderId="1" xfId="0" applyFont="1" applyFill="1" applyBorder="1" applyAlignment="1">
      <alignment horizontal="center" vertical="center" wrapText="1"/>
    </xf>
    <xf numFmtId="0" fontId="1266" fillId="13" borderId="1" xfId="0" applyFont="1" applyFill="1" applyBorder="1" applyAlignment="1">
      <alignment horizontal="center" vertical="center"/>
    </xf>
    <xf numFmtId="0" fontId="1234" fillId="13" borderId="1" xfId="0" applyFont="1" applyFill="1" applyBorder="1" applyAlignment="1">
      <alignment horizontal="center" vertical="top" wrapText="1"/>
    </xf>
    <xf numFmtId="0" fontId="1103" fillId="6" borderId="1" xfId="2" applyFont="1" applyFill="1" applyBorder="1" applyAlignment="1">
      <alignment horizontal="center" vertical="center"/>
    </xf>
    <xf numFmtId="0" fontId="1103" fillId="6" borderId="1" xfId="2" applyFont="1" applyFill="1" applyBorder="1" applyAlignment="1">
      <alignment horizontal="center" vertical="center" wrapText="1"/>
    </xf>
    <xf numFmtId="0" fontId="925" fillId="9" borderId="1" xfId="2" applyFont="1" applyFill="1" applyBorder="1" applyAlignment="1">
      <alignment horizontal="center" vertical="center" wrapText="1"/>
    </xf>
    <xf numFmtId="0" fontId="907" fillId="0" borderId="1" xfId="2" applyFont="1" applyBorder="1" applyAlignment="1">
      <alignment horizontal="center" vertical="center"/>
    </xf>
    <xf numFmtId="49" fontId="944" fillId="10" borderId="5" xfId="2" applyNumberFormat="1" applyFont="1" applyFill="1" applyBorder="1" applyAlignment="1">
      <alignment horizontal="center" vertical="center"/>
    </xf>
    <xf numFmtId="0" fontId="1011" fillId="10" borderId="5" xfId="2" applyFont="1" applyFill="1" applyBorder="1" applyAlignment="1">
      <alignment horizontal="center" vertical="center"/>
    </xf>
    <xf numFmtId="0" fontId="944" fillId="10" borderId="5" xfId="2" applyFont="1" applyFill="1" applyBorder="1" applyAlignment="1">
      <alignment horizontal="center" vertical="top" wrapText="1"/>
    </xf>
    <xf numFmtId="0" fontId="971" fillId="10" borderId="1" xfId="2" applyFont="1" applyFill="1" applyBorder="1" applyAlignment="1">
      <alignment horizontal="center" vertical="center" wrapText="1"/>
    </xf>
    <xf numFmtId="0" fontId="1016" fillId="10" borderId="5" xfId="2" applyFont="1" applyFill="1" applyBorder="1" applyAlignment="1">
      <alignment horizontal="center" vertical="center" wrapText="1"/>
    </xf>
    <xf numFmtId="0" fontId="907" fillId="13" borderId="1" xfId="2" applyFont="1" applyFill="1" applyBorder="1" applyAlignment="1">
      <alignment horizontal="center" vertical="center"/>
    </xf>
    <xf numFmtId="0" fontId="907" fillId="13" borderId="1" xfId="0" applyFont="1" applyFill="1" applyBorder="1" applyAlignment="1">
      <alignment horizontal="center" vertical="center" wrapText="1"/>
    </xf>
    <xf numFmtId="0" fontId="977" fillId="13" borderId="1" xfId="0" applyFont="1" applyFill="1" applyBorder="1" applyAlignment="1">
      <alignment horizontal="center" vertical="center" wrapText="1"/>
    </xf>
    <xf numFmtId="14" fontId="977" fillId="13" borderId="5" xfId="2" applyNumberFormat="1" applyFont="1" applyFill="1" applyBorder="1" applyAlignment="1">
      <alignment horizontal="center" vertical="center"/>
    </xf>
    <xf numFmtId="49" fontId="977" fillId="13" borderId="5" xfId="2" applyNumberFormat="1" applyFont="1" applyFill="1" applyBorder="1" applyAlignment="1">
      <alignment horizontal="center" vertical="center"/>
    </xf>
    <xf numFmtId="0" fontId="977" fillId="13" borderId="5" xfId="2" applyFont="1" applyFill="1" applyBorder="1" applyAlignment="1">
      <alignment horizontal="center" vertical="top" wrapText="1"/>
    </xf>
    <xf numFmtId="0" fontId="977" fillId="13" borderId="1" xfId="2" applyFont="1" applyFill="1" applyBorder="1" applyAlignment="1">
      <alignment horizontal="center" vertical="center" wrapText="1"/>
    </xf>
    <xf numFmtId="0" fontId="977" fillId="13" borderId="1" xfId="2" applyFont="1" applyFill="1" applyBorder="1" applyAlignment="1">
      <alignment horizontal="center" vertical="center"/>
    </xf>
    <xf numFmtId="0" fontId="906" fillId="13" borderId="1" xfId="2" applyFont="1" applyFill="1" applyBorder="1" applyAlignment="1">
      <alignment horizontal="center" vertical="center"/>
    </xf>
    <xf numFmtId="0" fontId="906" fillId="13" borderId="1" xfId="0" applyFont="1" applyFill="1" applyBorder="1" applyAlignment="1">
      <alignment horizontal="center" vertical="center"/>
    </xf>
    <xf numFmtId="0" fontId="905" fillId="13" borderId="1" xfId="2" applyFont="1" applyFill="1" applyBorder="1" applyAlignment="1">
      <alignment horizontal="center" vertical="center" wrapText="1"/>
    </xf>
    <xf numFmtId="0" fontId="937" fillId="8" borderId="5" xfId="2" applyFont="1" applyFill="1" applyBorder="1" applyAlignment="1">
      <alignment horizontal="center" vertical="center"/>
    </xf>
    <xf numFmtId="49" fontId="937" fillId="8" borderId="5" xfId="2" applyNumberFormat="1" applyFont="1" applyFill="1" applyBorder="1" applyAlignment="1">
      <alignment horizontal="center" vertical="center"/>
    </xf>
    <xf numFmtId="0" fontId="937" fillId="8" borderId="5" xfId="2" applyFont="1" applyFill="1" applyBorder="1" applyAlignment="1">
      <alignment horizontal="center" vertical="top" wrapText="1"/>
    </xf>
    <xf numFmtId="0" fontId="937" fillId="8" borderId="5" xfId="2" applyFont="1" applyFill="1" applyBorder="1" applyAlignment="1">
      <alignment horizontal="center" vertical="center" wrapText="1"/>
    </xf>
    <xf numFmtId="0" fontId="904" fillId="0" borderId="1" xfId="2" applyFont="1" applyBorder="1" applyAlignment="1">
      <alignment horizontal="center" vertical="center"/>
    </xf>
    <xf numFmtId="49" fontId="1137" fillId="13" borderId="5" xfId="2" applyNumberFormat="1" applyFill="1" applyBorder="1" applyAlignment="1">
      <alignment horizontal="center" vertical="center"/>
    </xf>
    <xf numFmtId="0" fontId="949" fillId="8" borderId="1" xfId="2" applyFont="1" applyFill="1" applyBorder="1" applyAlignment="1">
      <alignment horizontal="center" vertical="center" wrapText="1"/>
    </xf>
    <xf numFmtId="0" fontId="958" fillId="8" borderId="5" xfId="2" applyFont="1" applyFill="1" applyBorder="1" applyAlignment="1">
      <alignment horizontal="center" vertical="center" wrapText="1"/>
    </xf>
    <xf numFmtId="0" fontId="926" fillId="13" borderId="1" xfId="2" applyFont="1" applyFill="1" applyBorder="1" applyAlignment="1">
      <alignment horizontal="center" vertical="center"/>
    </xf>
    <xf numFmtId="0" fontId="910" fillId="13" borderId="1" xfId="2" applyFont="1" applyFill="1" applyBorder="1" applyAlignment="1">
      <alignment horizontal="center" vertical="center"/>
    </xf>
    <xf numFmtId="0" fontId="903" fillId="13" borderId="1" xfId="2" applyFont="1" applyFill="1" applyBorder="1" applyAlignment="1">
      <alignment horizontal="center" vertical="center"/>
    </xf>
    <xf numFmtId="0" fontId="902" fillId="13" borderId="1" xfId="2" applyFont="1" applyFill="1" applyBorder="1" applyAlignment="1">
      <alignment horizontal="center" vertical="center"/>
    </xf>
    <xf numFmtId="0" fontId="1012" fillId="13" borderId="5" xfId="2" applyFont="1" applyFill="1" applyBorder="1" applyAlignment="1">
      <alignment horizontal="center" vertical="center"/>
    </xf>
    <xf numFmtId="0" fontId="939" fillId="13" borderId="5" xfId="2" applyFont="1" applyFill="1" applyBorder="1" applyAlignment="1">
      <alignment horizontal="center" vertical="center"/>
    </xf>
    <xf numFmtId="0" fontId="901" fillId="6" borderId="1" xfId="2" applyFont="1" applyFill="1" applyBorder="1" applyAlignment="1">
      <alignment horizontal="center" vertical="center"/>
    </xf>
    <xf numFmtId="2" fontId="1137" fillId="6" borderId="1" xfId="2" applyNumberFormat="1" applyFill="1" applyBorder="1" applyAlignment="1">
      <alignment horizontal="center"/>
    </xf>
    <xf numFmtId="0" fontId="1065" fillId="6" borderId="1" xfId="2" applyFont="1" applyFill="1" applyBorder="1" applyAlignment="1">
      <alignment horizontal="center" vertical="center"/>
    </xf>
    <xf numFmtId="0" fontId="1304" fillId="6" borderId="1" xfId="0" applyFont="1" applyFill="1" applyBorder="1" applyAlignment="1">
      <alignment horizontal="center" vertical="center" wrapText="1"/>
    </xf>
    <xf numFmtId="0" fontId="1257" fillId="6" borderId="1" xfId="0" applyFont="1" applyFill="1" applyBorder="1" applyAlignment="1">
      <alignment horizontal="center" vertical="center" wrapText="1"/>
    </xf>
    <xf numFmtId="0" fontId="1313" fillId="6" borderId="1" xfId="0" applyFont="1" applyFill="1" applyBorder="1" applyAlignment="1">
      <alignment horizontal="center" vertical="center" wrapText="1"/>
    </xf>
    <xf numFmtId="0" fontId="900" fillId="13" borderId="1" xfId="2" applyFont="1" applyFill="1" applyBorder="1" applyAlignment="1">
      <alignment horizontal="center" vertical="center"/>
    </xf>
    <xf numFmtId="0" fontId="1006" fillId="13" borderId="1" xfId="2" applyFont="1" applyFill="1" applyBorder="1" applyAlignment="1">
      <alignment horizontal="center" vertical="center"/>
    </xf>
    <xf numFmtId="0" fontId="1006" fillId="13" borderId="1" xfId="2" applyFont="1" applyFill="1" applyBorder="1" applyAlignment="1">
      <alignment horizontal="center" vertical="center" wrapText="1"/>
    </xf>
    <xf numFmtId="0" fontId="951" fillId="13" borderId="5" xfId="2" applyFont="1" applyFill="1" applyBorder="1" applyAlignment="1">
      <alignment horizontal="center" vertical="center" wrapText="1"/>
    </xf>
    <xf numFmtId="0" fontId="939" fillId="13" borderId="5" xfId="2" applyFont="1" applyFill="1" applyBorder="1" applyAlignment="1">
      <alignment horizontal="center" vertical="top" wrapText="1"/>
    </xf>
    <xf numFmtId="0" fontId="939" fillId="13" borderId="5" xfId="2" applyFont="1" applyFill="1" applyBorder="1" applyAlignment="1">
      <alignment horizontal="center" vertical="center" wrapText="1"/>
    </xf>
    <xf numFmtId="0" fontId="935" fillId="13" borderId="1" xfId="0" applyFont="1" applyFill="1" applyBorder="1" applyAlignment="1">
      <alignment horizontal="center" vertical="center" wrapText="1"/>
    </xf>
    <xf numFmtId="0" fontId="936" fillId="13" borderId="5" xfId="2" applyFont="1" applyFill="1" applyBorder="1" applyAlignment="1">
      <alignment horizontal="center" vertical="center"/>
    </xf>
    <xf numFmtId="0" fontId="973" fillId="13" borderId="5" xfId="2" applyFont="1" applyFill="1" applyBorder="1" applyAlignment="1">
      <alignment horizontal="center" vertical="center" wrapText="1"/>
    </xf>
    <xf numFmtId="0" fontId="1012" fillId="13" borderId="5" xfId="2" applyFont="1" applyFill="1" applyBorder="1" applyAlignment="1">
      <alignment horizontal="center" vertical="center" wrapText="1"/>
    </xf>
    <xf numFmtId="0" fontId="913" fillId="13" borderId="1" xfId="0" applyFont="1" applyFill="1" applyBorder="1" applyAlignment="1">
      <alignment horizontal="center" vertical="center" wrapText="1"/>
    </xf>
    <xf numFmtId="0" fontId="913" fillId="13" borderId="5" xfId="2" applyFont="1" applyFill="1" applyBorder="1" applyAlignment="1">
      <alignment horizontal="center" vertical="center"/>
    </xf>
    <xf numFmtId="0" fontId="904" fillId="13" borderId="1" xfId="2" applyFont="1" applyFill="1" applyBorder="1" applyAlignment="1">
      <alignment horizontal="center" vertical="center"/>
    </xf>
    <xf numFmtId="49" fontId="928" fillId="13" borderId="5" xfId="2" applyNumberFormat="1" applyFont="1" applyFill="1" applyBorder="1" applyAlignment="1">
      <alignment horizontal="center" vertical="center"/>
    </xf>
    <xf numFmtId="0" fontId="928" fillId="13" borderId="5" xfId="2" applyFont="1" applyFill="1" applyBorder="1" applyAlignment="1">
      <alignment horizontal="center" vertical="top" wrapText="1"/>
    </xf>
    <xf numFmtId="0" fontId="925" fillId="13" borderId="5" xfId="2" applyFont="1" applyFill="1" applyBorder="1" applyAlignment="1">
      <alignment horizontal="center" vertical="center" wrapText="1"/>
    </xf>
    <xf numFmtId="0" fontId="934" fillId="13" borderId="5" xfId="2" applyFont="1" applyFill="1" applyBorder="1" applyAlignment="1">
      <alignment horizontal="center" vertical="center" wrapText="1"/>
    </xf>
    <xf numFmtId="0" fontId="927" fillId="13" borderId="1" xfId="0" applyFont="1" applyFill="1" applyBorder="1" applyAlignment="1">
      <alignment horizontal="center" vertical="center" wrapText="1"/>
    </xf>
    <xf numFmtId="49" fontId="927" fillId="13" borderId="5" xfId="2" applyNumberFormat="1" applyFont="1" applyFill="1" applyBorder="1" applyAlignment="1">
      <alignment horizontal="center" vertical="center"/>
    </xf>
    <xf numFmtId="0" fontId="928" fillId="13" borderId="5" xfId="2" applyFont="1" applyFill="1" applyBorder="1" applyAlignment="1">
      <alignment horizontal="center" vertical="center" wrapText="1"/>
    </xf>
    <xf numFmtId="0" fontId="984" fillId="13" borderId="5" xfId="2" applyFont="1" applyFill="1" applyBorder="1" applyAlignment="1">
      <alignment horizontal="center" vertical="center" wrapText="1"/>
    </xf>
    <xf numFmtId="0" fontId="920" fillId="13" borderId="1" xfId="2" applyFont="1" applyFill="1" applyBorder="1" applyAlignment="1">
      <alignment horizontal="center" vertical="center"/>
    </xf>
    <xf numFmtId="49" fontId="921" fillId="13" borderId="5" xfId="2" applyNumberFormat="1" applyFont="1" applyFill="1" applyBorder="1" applyAlignment="1">
      <alignment horizontal="center" vertical="center"/>
    </xf>
    <xf numFmtId="0" fontId="921" fillId="13" borderId="5" xfId="2" applyFont="1" applyFill="1" applyBorder="1" applyAlignment="1">
      <alignment horizontal="center" vertical="top" wrapText="1"/>
    </xf>
    <xf numFmtId="0" fontId="927" fillId="13" borderId="5" xfId="2" applyFont="1" applyFill="1" applyBorder="1" applyAlignment="1">
      <alignment horizontal="center" vertical="top" wrapText="1"/>
    </xf>
    <xf numFmtId="0" fontId="909" fillId="13" borderId="1" xfId="2" applyFont="1" applyFill="1" applyBorder="1" applyAlignment="1">
      <alignment horizontal="center" vertical="center"/>
    </xf>
    <xf numFmtId="49" fontId="910" fillId="13" borderId="5" xfId="2" applyNumberFormat="1" applyFont="1" applyFill="1" applyBorder="1" applyAlignment="1">
      <alignment horizontal="center" vertical="center"/>
    </xf>
    <xf numFmtId="0" fontId="910" fillId="13" borderId="5" xfId="2" applyFont="1" applyFill="1" applyBorder="1" applyAlignment="1">
      <alignment horizontal="center" vertical="top" wrapText="1"/>
    </xf>
    <xf numFmtId="0" fontId="910" fillId="13" borderId="5" xfId="2" applyFont="1" applyFill="1" applyBorder="1" applyAlignment="1">
      <alignment horizontal="center" vertical="center" wrapText="1"/>
    </xf>
    <xf numFmtId="0" fontId="900" fillId="13" borderId="1" xfId="0" applyFont="1" applyFill="1" applyBorder="1" applyAlignment="1">
      <alignment horizontal="center" vertical="center"/>
    </xf>
    <xf numFmtId="0" fontId="899" fillId="0" borderId="1" xfId="0" applyFont="1" applyBorder="1" applyAlignment="1">
      <alignment horizontal="center" vertical="center"/>
    </xf>
    <xf numFmtId="0" fontId="1016" fillId="9" borderId="4" xfId="2" applyFont="1" applyFill="1" applyBorder="1" applyAlignment="1">
      <alignment horizontal="center" vertical="center" wrapText="1"/>
    </xf>
    <xf numFmtId="0" fontId="971" fillId="13" borderId="5" xfId="2" applyFont="1" applyFill="1" applyBorder="1" applyAlignment="1">
      <alignment horizontal="center" vertical="center"/>
    </xf>
    <xf numFmtId="0" fontId="898" fillId="0" borderId="1" xfId="2" applyFont="1" applyBorder="1" applyAlignment="1">
      <alignment horizontal="center" vertical="center"/>
    </xf>
    <xf numFmtId="0" fontId="898" fillId="13" borderId="1" xfId="2" applyFont="1" applyFill="1" applyBorder="1" applyAlignment="1">
      <alignment horizontal="center" vertical="center"/>
    </xf>
    <xf numFmtId="0" fontId="913" fillId="13" borderId="1" xfId="2" applyFont="1" applyFill="1" applyBorder="1" applyAlignment="1">
      <alignment horizontal="center" vertical="center"/>
    </xf>
    <xf numFmtId="14" fontId="898" fillId="0" borderId="5" xfId="2" applyNumberFormat="1" applyFont="1" applyBorder="1" applyAlignment="1">
      <alignment horizontal="center" vertical="center"/>
    </xf>
    <xf numFmtId="0" fontId="1332" fillId="6" borderId="1" xfId="0" applyFont="1" applyFill="1" applyBorder="1" applyAlignment="1">
      <alignment horizontal="center" vertical="center"/>
    </xf>
    <xf numFmtId="0" fontId="897" fillId="6" borderId="1" xfId="0" applyFont="1" applyFill="1" applyBorder="1" applyAlignment="1">
      <alignment horizontal="center" vertical="center"/>
    </xf>
    <xf numFmtId="0" fontId="936" fillId="8" borderId="5" xfId="2" applyFont="1" applyFill="1" applyBorder="1" applyAlignment="1">
      <alignment horizontal="center" vertical="center" wrapText="1"/>
    </xf>
    <xf numFmtId="0" fontId="921" fillId="8" borderId="5" xfId="2" applyFont="1" applyFill="1" applyBorder="1" applyAlignment="1">
      <alignment horizontal="center" vertical="center" wrapText="1"/>
    </xf>
    <xf numFmtId="0" fontId="918" fillId="13" borderId="5" xfId="2" applyFont="1" applyFill="1" applyBorder="1" applyAlignment="1">
      <alignment horizontal="center" vertical="center"/>
    </xf>
    <xf numFmtId="0" fontId="891" fillId="9" borderId="1" xfId="0" applyFont="1" applyFill="1" applyBorder="1" applyAlignment="1">
      <alignment horizontal="center" vertical="center" wrapText="1"/>
    </xf>
    <xf numFmtId="49" fontId="949" fillId="8" borderId="5" xfId="2" applyNumberFormat="1" applyFont="1" applyFill="1" applyBorder="1" applyAlignment="1">
      <alignment horizontal="center" vertical="center"/>
    </xf>
    <xf numFmtId="0" fontId="949" fillId="8" borderId="5" xfId="2" applyFont="1" applyFill="1" applyBorder="1" applyAlignment="1">
      <alignment horizontal="center" vertical="top" wrapText="1"/>
    </xf>
    <xf numFmtId="0" fontId="890" fillId="13" borderId="1" xfId="2" applyFont="1" applyFill="1" applyBorder="1" applyAlignment="1">
      <alignment horizontal="center" vertical="center"/>
    </xf>
    <xf numFmtId="0" fontId="994" fillId="13" borderId="5" xfId="2" applyFont="1" applyFill="1" applyBorder="1" applyAlignment="1">
      <alignment horizontal="center" vertical="center" wrapText="1"/>
    </xf>
    <xf numFmtId="0" fontId="897" fillId="13" borderId="1" xfId="2" applyFont="1" applyFill="1" applyBorder="1" applyAlignment="1">
      <alignment horizontal="center" vertical="center"/>
    </xf>
    <xf numFmtId="0" fontId="925" fillId="13" borderId="1" xfId="0" applyFont="1" applyFill="1" applyBorder="1" applyAlignment="1">
      <alignment horizontal="center" vertical="center" wrapText="1"/>
    </xf>
    <xf numFmtId="49" fontId="925" fillId="13" borderId="5" xfId="2" applyNumberFormat="1" applyFont="1" applyFill="1" applyBorder="1" applyAlignment="1">
      <alignment horizontal="center" vertical="center"/>
    </xf>
    <xf numFmtId="0" fontId="933" fillId="13" borderId="5" xfId="2" applyFont="1" applyFill="1" applyBorder="1" applyAlignment="1">
      <alignment horizontal="center" vertical="center" wrapText="1"/>
    </xf>
    <xf numFmtId="0" fontId="895" fillId="13" borderId="1" xfId="2" applyFont="1" applyFill="1" applyBorder="1" applyAlignment="1">
      <alignment horizontal="center" vertical="center"/>
    </xf>
    <xf numFmtId="0" fontId="925" fillId="13" borderId="1" xfId="2" applyFont="1" applyFill="1" applyBorder="1" applyAlignment="1">
      <alignment horizontal="center" vertical="center" wrapText="1"/>
    </xf>
    <xf numFmtId="0" fontId="918" fillId="13" borderId="1" xfId="0" applyFont="1" applyFill="1" applyBorder="1" applyAlignment="1">
      <alignment horizontal="center" vertical="center" wrapText="1"/>
    </xf>
    <xf numFmtId="49" fontId="918" fillId="13" borderId="5" xfId="2" applyNumberFormat="1" applyFont="1" applyFill="1" applyBorder="1" applyAlignment="1">
      <alignment horizontal="center" vertical="center"/>
    </xf>
    <xf numFmtId="0" fontId="918" fillId="13" borderId="5" xfId="2" applyFont="1" applyFill="1" applyBorder="1" applyAlignment="1">
      <alignment horizontal="center" vertical="center" wrapText="1"/>
    </xf>
    <xf numFmtId="0" fontId="918" fillId="13" borderId="5" xfId="2" applyFont="1" applyFill="1" applyBorder="1" applyAlignment="1">
      <alignment horizontal="center" vertical="top" wrapText="1"/>
    </xf>
    <xf numFmtId="0" fontId="894" fillId="13" borderId="1" xfId="2" applyFont="1" applyFill="1" applyBorder="1" applyAlignment="1">
      <alignment horizontal="center" vertical="center"/>
    </xf>
    <xf numFmtId="0" fontId="911" fillId="13" borderId="1" xfId="0" applyFont="1" applyFill="1" applyBorder="1" applyAlignment="1">
      <alignment horizontal="center" vertical="center" wrapText="1"/>
    </xf>
    <xf numFmtId="49" fontId="911" fillId="13" borderId="5" xfId="2" applyNumberFormat="1" applyFont="1" applyFill="1" applyBorder="1" applyAlignment="1">
      <alignment horizontal="center" vertical="center"/>
    </xf>
    <xf numFmtId="0" fontId="900" fillId="13" borderId="1" xfId="0" applyFont="1" applyFill="1" applyBorder="1" applyAlignment="1">
      <alignment horizontal="center" vertical="center" wrapText="1"/>
    </xf>
    <xf numFmtId="0" fontId="900" fillId="13" borderId="5" xfId="2" applyFont="1" applyFill="1" applyBorder="1" applyAlignment="1">
      <alignment horizontal="center" vertical="center"/>
    </xf>
    <xf numFmtId="0" fontId="900" fillId="13" borderId="5" xfId="2" applyFont="1" applyFill="1" applyBorder="1" applyAlignment="1">
      <alignment horizontal="center" vertical="center" wrapText="1"/>
    </xf>
    <xf numFmtId="0" fontId="900" fillId="13" borderId="5" xfId="2" applyFont="1" applyFill="1" applyBorder="1" applyAlignment="1">
      <alignment horizontal="center" vertical="top" wrapText="1"/>
    </xf>
    <xf numFmtId="0" fontId="900" fillId="13" borderId="1" xfId="2" applyFont="1" applyFill="1" applyBorder="1" applyAlignment="1">
      <alignment horizontal="center" vertical="center" wrapText="1"/>
    </xf>
    <xf numFmtId="0" fontId="897" fillId="13" borderId="1" xfId="0" applyFont="1" applyFill="1" applyBorder="1" applyAlignment="1">
      <alignment horizontal="center" vertical="center" wrapText="1"/>
    </xf>
    <xf numFmtId="49" fontId="903" fillId="13" borderId="5" xfId="2" applyNumberFormat="1" applyFont="1" applyFill="1" applyBorder="1" applyAlignment="1">
      <alignment horizontal="center" vertical="center"/>
    </xf>
    <xf numFmtId="0" fontId="903" fillId="13" borderId="5" xfId="2" applyFont="1" applyFill="1" applyBorder="1" applyAlignment="1">
      <alignment horizontal="center" vertical="top" wrapText="1"/>
    </xf>
    <xf numFmtId="0" fontId="889" fillId="13" borderId="1" xfId="0" applyFont="1" applyFill="1" applyBorder="1" applyAlignment="1">
      <alignment horizontal="center" vertical="center" wrapText="1"/>
    </xf>
    <xf numFmtId="0" fontId="925" fillId="6" borderId="1" xfId="0" applyFont="1" applyFill="1" applyBorder="1" applyAlignment="1">
      <alignment horizontal="center" vertical="center" wrapText="1"/>
    </xf>
    <xf numFmtId="14" fontId="934" fillId="6" borderId="5" xfId="2" applyNumberFormat="1" applyFont="1" applyFill="1" applyBorder="1" applyAlignment="1">
      <alignment horizontal="center" vertical="center"/>
    </xf>
    <xf numFmtId="0" fontId="925" fillId="6" borderId="5" xfId="2" applyFont="1" applyFill="1" applyBorder="1" applyAlignment="1">
      <alignment horizontal="center" vertical="center"/>
    </xf>
    <xf numFmtId="0" fontId="925" fillId="6" borderId="5" xfId="2" applyFont="1" applyFill="1" applyBorder="1" applyAlignment="1">
      <alignment horizontal="center" vertical="top" wrapText="1"/>
    </xf>
    <xf numFmtId="0" fontId="925" fillId="6" borderId="1" xfId="2" applyFont="1" applyFill="1" applyBorder="1" applyAlignment="1">
      <alignment horizontal="center" vertical="center" wrapText="1"/>
    </xf>
    <xf numFmtId="0" fontId="925" fillId="6" borderId="5" xfId="2" applyFont="1" applyFill="1" applyBorder="1" applyAlignment="1">
      <alignment horizontal="center" vertical="center" wrapText="1"/>
    </xf>
    <xf numFmtId="0" fontId="898" fillId="6" borderId="1" xfId="2" applyFont="1" applyFill="1" applyBorder="1" applyAlignment="1">
      <alignment horizontal="center" vertical="center"/>
    </xf>
    <xf numFmtId="0" fontId="888" fillId="6" borderId="1" xfId="2" applyFont="1" applyFill="1" applyBorder="1" applyAlignment="1">
      <alignment horizontal="center" vertical="center"/>
    </xf>
    <xf numFmtId="0" fontId="1080" fillId="13" borderId="5" xfId="0" applyFont="1" applyFill="1" applyBorder="1" applyAlignment="1">
      <alignment horizontal="center" vertical="center"/>
    </xf>
    <xf numFmtId="0" fontId="1038" fillId="13" borderId="5" xfId="2" applyFont="1" applyFill="1" applyBorder="1" applyAlignment="1">
      <alignment horizontal="center" vertical="center"/>
    </xf>
    <xf numFmtId="0" fontId="1016" fillId="6" borderId="1" xfId="0" applyFont="1" applyFill="1" applyBorder="1" applyAlignment="1">
      <alignment horizontal="center" vertical="center" wrapText="1"/>
    </xf>
    <xf numFmtId="49" fontId="1016" fillId="6" borderId="5" xfId="2" applyNumberFormat="1" applyFont="1" applyFill="1" applyBorder="1" applyAlignment="1">
      <alignment horizontal="center" vertical="center"/>
    </xf>
    <xf numFmtId="0" fontId="1016" fillId="6" borderId="5" xfId="2" applyFont="1" applyFill="1" applyBorder="1" applyAlignment="1">
      <alignment horizontal="center" vertical="top" wrapText="1"/>
    </xf>
    <xf numFmtId="0" fontId="1016" fillId="6" borderId="1" xfId="2" applyFont="1" applyFill="1" applyBorder="1" applyAlignment="1">
      <alignment horizontal="center" vertical="center" wrapText="1"/>
    </xf>
    <xf numFmtId="0" fontId="887" fillId="6" borderId="1" xfId="2" applyFont="1" applyFill="1" applyBorder="1" applyAlignment="1">
      <alignment horizontal="center" vertical="center"/>
    </xf>
    <xf numFmtId="0" fontId="1305" fillId="6" borderId="0" xfId="0" applyFont="1" applyFill="1" applyAlignment="1">
      <alignment horizontal="center" vertical="center" wrapText="1"/>
    </xf>
    <xf numFmtId="164" fontId="1351" fillId="6" borderId="1" xfId="0" applyNumberFormat="1" applyFont="1" applyFill="1" applyBorder="1" applyAlignment="1">
      <alignment horizontal="center" vertical="center" wrapText="1"/>
    </xf>
    <xf numFmtId="4" fontId="1136" fillId="6" borderId="1" xfId="0" applyNumberFormat="1" applyFont="1" applyFill="1" applyBorder="1" applyAlignment="1">
      <alignment horizontal="center" vertical="center"/>
    </xf>
    <xf numFmtId="0" fontId="1080" fillId="13" borderId="5" xfId="0" applyFont="1" applyFill="1" applyBorder="1" applyAlignment="1">
      <alignment horizontal="center" vertical="center" wrapText="1"/>
    </xf>
    <xf numFmtId="2" fontId="1137" fillId="13" borderId="5" xfId="2" applyNumberFormat="1" applyFill="1" applyBorder="1" applyAlignment="1">
      <alignment horizontal="center" vertical="center"/>
    </xf>
    <xf numFmtId="2" fontId="1137" fillId="9" borderId="5" xfId="2" applyNumberFormat="1" applyFill="1" applyBorder="1" applyAlignment="1">
      <alignment horizontal="center" vertical="center"/>
    </xf>
    <xf numFmtId="0" fontId="1137" fillId="13" borderId="5" xfId="2" applyFill="1" applyBorder="1"/>
    <xf numFmtId="0" fontId="886" fillId="0" borderId="1" xfId="2" applyFont="1" applyBorder="1" applyAlignment="1">
      <alignment horizontal="center" vertical="center"/>
    </xf>
    <xf numFmtId="0" fontId="886" fillId="6" borderId="1" xfId="0" applyFont="1" applyFill="1" applyBorder="1" applyAlignment="1">
      <alignment horizontal="center" vertical="center"/>
    </xf>
    <xf numFmtId="0" fontId="899" fillId="6" borderId="1" xfId="0" applyFont="1" applyFill="1" applyBorder="1" applyAlignment="1">
      <alignment horizontal="center" vertical="center"/>
    </xf>
    <xf numFmtId="0" fontId="971" fillId="6" borderId="1" xfId="2" applyFont="1" applyFill="1" applyBorder="1" applyAlignment="1">
      <alignment horizontal="center" vertical="center" wrapText="1"/>
    </xf>
    <xf numFmtId="0" fontId="1137" fillId="0" borderId="5" xfId="2" applyBorder="1" applyAlignment="1">
      <alignment horizontal="center" vertical="center"/>
    </xf>
    <xf numFmtId="0" fontId="1006" fillId="0" borderId="5" xfId="2" applyFont="1" applyBorder="1" applyAlignment="1">
      <alignment horizontal="center" vertical="center"/>
    </xf>
    <xf numFmtId="14" fontId="1137" fillId="0" borderId="5" xfId="2" applyNumberFormat="1" applyBorder="1" applyAlignment="1">
      <alignment horizontal="center" vertical="center"/>
    </xf>
    <xf numFmtId="0" fontId="1016" fillId="0" borderId="5" xfId="2" applyFont="1" applyBorder="1" applyAlignment="1">
      <alignment horizontal="center" vertical="center" wrapText="1"/>
    </xf>
    <xf numFmtId="0" fontId="1051" fillId="0" borderId="5" xfId="2" applyFont="1" applyBorder="1" applyAlignment="1">
      <alignment horizontal="center" vertical="center" wrapText="1"/>
    </xf>
    <xf numFmtId="0" fontId="1014" fillId="0" borderId="5" xfId="2" applyFont="1" applyBorder="1" applyAlignment="1">
      <alignment horizontal="center" vertical="top" wrapText="1"/>
    </xf>
    <xf numFmtId="0" fontId="936" fillId="8" borderId="5" xfId="2" applyFont="1" applyFill="1" applyBorder="1" applyAlignment="1">
      <alignment horizontal="center" vertical="center"/>
    </xf>
    <xf numFmtId="0" fontId="885" fillId="0" borderId="1" xfId="0" applyFont="1" applyBorder="1" applyAlignment="1">
      <alignment horizontal="center" vertical="center" wrapText="1"/>
    </xf>
    <xf numFmtId="49" fontId="885" fillId="0" borderId="5" xfId="2" applyNumberFormat="1" applyFont="1" applyBorder="1" applyAlignment="1">
      <alignment horizontal="center" vertical="center"/>
    </xf>
    <xf numFmtId="0" fontId="885" fillId="0" borderId="1" xfId="2" applyFont="1" applyBorder="1" applyAlignment="1">
      <alignment horizontal="center" vertical="center" wrapText="1"/>
    </xf>
    <xf numFmtId="0" fontId="884" fillId="0" borderId="1" xfId="2" applyFont="1" applyBorder="1" applyAlignment="1">
      <alignment horizontal="center" vertical="center"/>
    </xf>
    <xf numFmtId="0" fontId="1228" fillId="13" borderId="5" xfId="0" applyFont="1" applyFill="1" applyBorder="1" applyAlignment="1">
      <alignment horizontal="center" vertical="center"/>
    </xf>
    <xf numFmtId="0" fontId="1116" fillId="13" borderId="5" xfId="2" applyFont="1" applyFill="1" applyBorder="1" applyAlignment="1">
      <alignment horizontal="center" vertical="center"/>
    </xf>
    <xf numFmtId="0" fontId="937" fillId="13" borderId="5" xfId="2" applyFont="1" applyFill="1" applyBorder="1" applyAlignment="1">
      <alignment horizontal="center" vertical="center"/>
    </xf>
    <xf numFmtId="49" fontId="937" fillId="13" borderId="5" xfId="2" applyNumberFormat="1" applyFont="1" applyFill="1" applyBorder="1" applyAlignment="1">
      <alignment horizontal="center" vertical="center"/>
    </xf>
    <xf numFmtId="0" fontId="937" fillId="13" borderId="5" xfId="2" applyFont="1" applyFill="1" applyBorder="1" applyAlignment="1">
      <alignment horizontal="center" vertical="top" wrapText="1"/>
    </xf>
    <xf numFmtId="0" fontId="882" fillId="13" borderId="1" xfId="2" applyFont="1" applyFill="1" applyBorder="1" applyAlignment="1">
      <alignment horizontal="center" vertical="center"/>
    </xf>
    <xf numFmtId="0" fontId="937" fillId="13" borderId="5" xfId="2" applyFont="1" applyFill="1" applyBorder="1" applyAlignment="1">
      <alignment horizontal="center" vertical="center" wrapText="1"/>
    </xf>
    <xf numFmtId="0" fontId="1110" fillId="9" borderId="5" xfId="2" applyFont="1" applyFill="1" applyBorder="1" applyAlignment="1">
      <alignment horizontal="center" vertical="center"/>
    </xf>
    <xf numFmtId="0" fontId="1110" fillId="13" borderId="5" xfId="2" applyFont="1" applyFill="1" applyBorder="1" applyAlignment="1">
      <alignment horizontal="center" vertical="center"/>
    </xf>
    <xf numFmtId="0" fontId="882" fillId="9" borderId="1" xfId="2" applyFont="1" applyFill="1" applyBorder="1" applyAlignment="1">
      <alignment horizontal="center" vertical="center"/>
    </xf>
    <xf numFmtId="49" fontId="900" fillId="13" borderId="5" xfId="2" applyNumberFormat="1" applyFont="1" applyFill="1" applyBorder="1" applyAlignment="1">
      <alignment horizontal="center" vertical="center"/>
    </xf>
    <xf numFmtId="0" fontId="893" fillId="13" borderId="1" xfId="2" applyFont="1" applyFill="1" applyBorder="1" applyAlignment="1">
      <alignment horizontal="center" vertical="center"/>
    </xf>
    <xf numFmtId="0" fontId="881" fillId="13" borderId="1" xfId="2" applyFont="1" applyFill="1" applyBorder="1" applyAlignment="1">
      <alignment horizontal="center" vertical="center"/>
    </xf>
    <xf numFmtId="0" fontId="887" fillId="13" borderId="1" xfId="2" applyFont="1" applyFill="1" applyBorder="1" applyAlignment="1">
      <alignment horizontal="center" vertical="center"/>
    </xf>
    <xf numFmtId="0" fontId="925" fillId="13" borderId="5" xfId="2" applyFont="1" applyFill="1" applyBorder="1" applyAlignment="1">
      <alignment horizontal="center" vertical="top" wrapText="1"/>
    </xf>
    <xf numFmtId="0" fontId="886" fillId="13" borderId="1" xfId="2" applyFont="1" applyFill="1" applyBorder="1" applyAlignment="1">
      <alignment horizontal="center" vertical="center"/>
    </xf>
    <xf numFmtId="0" fontId="911" fillId="13" borderId="5" xfId="2" applyFont="1" applyFill="1" applyBorder="1" applyAlignment="1">
      <alignment horizontal="center" vertical="center" wrapText="1"/>
    </xf>
    <xf numFmtId="0" fontId="889" fillId="13" borderId="1" xfId="2" applyFont="1" applyFill="1" applyBorder="1" applyAlignment="1">
      <alignment horizontal="center" vertical="center"/>
    </xf>
    <xf numFmtId="0" fontId="892" fillId="13" borderId="5" xfId="2" applyFont="1" applyFill="1" applyBorder="1" applyAlignment="1">
      <alignment horizontal="center" vertical="center" wrapText="1"/>
    </xf>
    <xf numFmtId="0" fontId="1042" fillId="13" borderId="5" xfId="2" applyFont="1" applyFill="1" applyBorder="1" applyAlignment="1">
      <alignment horizontal="center" vertical="top" wrapText="1"/>
    </xf>
    <xf numFmtId="0" fontId="894" fillId="13" borderId="1" xfId="0" applyFont="1" applyFill="1" applyBorder="1" applyAlignment="1">
      <alignment horizontal="center" vertical="center" wrapText="1"/>
    </xf>
    <xf numFmtId="14" fontId="898" fillId="13" borderId="5" xfId="2" applyNumberFormat="1" applyFont="1" applyFill="1" applyBorder="1" applyAlignment="1">
      <alignment horizontal="center" vertical="center"/>
    </xf>
    <xf numFmtId="0" fontId="899" fillId="13" borderId="1" xfId="0" applyFont="1" applyFill="1" applyBorder="1" applyAlignment="1">
      <alignment horizontal="center" vertical="center"/>
    </xf>
    <xf numFmtId="49" fontId="894" fillId="13" borderId="5" xfId="2" applyNumberFormat="1" applyFont="1" applyFill="1" applyBorder="1" applyAlignment="1">
      <alignment horizontal="center" vertical="center"/>
    </xf>
    <xf numFmtId="0" fontId="894" fillId="13" borderId="5" xfId="2" applyFont="1" applyFill="1" applyBorder="1" applyAlignment="1">
      <alignment horizontal="center" vertical="top" wrapText="1"/>
    </xf>
    <xf numFmtId="0" fontId="906" fillId="13" borderId="1" xfId="0" applyFont="1" applyFill="1" applyBorder="1" applyAlignment="1">
      <alignment horizontal="center" vertical="center" wrapText="1"/>
    </xf>
    <xf numFmtId="49" fontId="906" fillId="13" borderId="5" xfId="2" applyNumberFormat="1" applyFont="1" applyFill="1" applyBorder="1" applyAlignment="1">
      <alignment horizontal="center" vertical="center"/>
    </xf>
    <xf numFmtId="0" fontId="887" fillId="13" borderId="1" xfId="0" applyFont="1" applyFill="1" applyBorder="1" applyAlignment="1">
      <alignment horizontal="center" vertical="center" wrapText="1"/>
    </xf>
    <xf numFmtId="49" fontId="898" fillId="13" borderId="5" xfId="2" applyNumberFormat="1" applyFont="1" applyFill="1" applyBorder="1" applyAlignment="1">
      <alignment horizontal="center" vertical="center"/>
    </xf>
    <xf numFmtId="0" fontId="903" fillId="13" borderId="1" xfId="0" applyFont="1" applyFill="1" applyBorder="1" applyAlignment="1">
      <alignment horizontal="center" vertical="center" wrapText="1"/>
    </xf>
    <xf numFmtId="0" fontId="903" fillId="13" borderId="1" xfId="2" applyFont="1" applyFill="1" applyBorder="1" applyAlignment="1">
      <alignment horizontal="center" vertical="center" wrapText="1"/>
    </xf>
    <xf numFmtId="0" fontId="885" fillId="13" borderId="1" xfId="2" applyFont="1" applyFill="1" applyBorder="1" applyAlignment="1">
      <alignment horizontal="center" vertical="center"/>
    </xf>
    <xf numFmtId="49" fontId="913" fillId="13" borderId="5" xfId="2" applyNumberFormat="1" applyFont="1" applyFill="1" applyBorder="1" applyAlignment="1">
      <alignment horizontal="center" vertical="center"/>
    </xf>
    <xf numFmtId="49" fontId="897" fillId="13" borderId="5" xfId="2" applyNumberFormat="1" applyFont="1" applyFill="1" applyBorder="1" applyAlignment="1">
      <alignment horizontal="center" vertical="center"/>
    </xf>
    <xf numFmtId="0" fontId="897" fillId="13" borderId="1" xfId="2" applyFont="1" applyFill="1" applyBorder="1" applyAlignment="1">
      <alignment horizontal="center" vertical="center" wrapText="1"/>
    </xf>
    <xf numFmtId="0" fontId="897" fillId="13" borderId="5" xfId="2" applyFont="1" applyFill="1" applyBorder="1" applyAlignment="1">
      <alignment horizontal="center" vertical="center" wrapText="1"/>
    </xf>
    <xf numFmtId="0" fontId="896" fillId="13" borderId="1" xfId="2" applyFont="1" applyFill="1" applyBorder="1" applyAlignment="1">
      <alignment horizontal="center" vertical="center"/>
    </xf>
    <xf numFmtId="0" fontId="921" fillId="13" borderId="5" xfId="2" applyFont="1" applyFill="1" applyBorder="1" applyAlignment="1">
      <alignment horizontal="center" vertical="center" wrapText="1"/>
    </xf>
    <xf numFmtId="0" fontId="885" fillId="13" borderId="1" xfId="0" applyFont="1" applyFill="1" applyBorder="1" applyAlignment="1">
      <alignment horizontal="center" vertical="center" wrapText="1"/>
    </xf>
    <xf numFmtId="49" fontId="885" fillId="13" borderId="5" xfId="2" applyNumberFormat="1" applyFont="1" applyFill="1" applyBorder="1" applyAlignment="1">
      <alignment horizontal="center" vertical="center"/>
    </xf>
    <xf numFmtId="0" fontId="885" fillId="13" borderId="5" xfId="2" applyFont="1" applyFill="1" applyBorder="1" applyAlignment="1">
      <alignment horizontal="center" vertical="top" wrapText="1"/>
    </xf>
    <xf numFmtId="0" fontId="887" fillId="13" borderId="1" xfId="2" applyFont="1" applyFill="1" applyBorder="1" applyAlignment="1">
      <alignment horizontal="center" vertical="center" wrapText="1"/>
    </xf>
    <xf numFmtId="0" fontId="884" fillId="13" borderId="1" xfId="2" applyFont="1" applyFill="1" applyBorder="1" applyAlignment="1">
      <alignment horizontal="center" vertical="center"/>
    </xf>
    <xf numFmtId="164" fontId="1357" fillId="13" borderId="1" xfId="0" applyNumberFormat="1" applyFont="1" applyFill="1" applyBorder="1" applyAlignment="1">
      <alignment horizontal="center" vertical="center"/>
    </xf>
    <xf numFmtId="0" fontId="880" fillId="13" borderId="1" xfId="2" applyFont="1" applyFill="1" applyBorder="1" applyAlignment="1">
      <alignment horizontal="center" vertical="center"/>
    </xf>
    <xf numFmtId="0" fontId="879" fillId="13" borderId="1" xfId="0" applyFont="1" applyFill="1" applyBorder="1" applyAlignment="1">
      <alignment horizontal="center" vertical="center" wrapText="1"/>
    </xf>
    <xf numFmtId="49" fontId="934" fillId="8" borderId="5" xfId="2" applyNumberFormat="1" applyFont="1" applyFill="1" applyBorder="1" applyAlignment="1">
      <alignment horizontal="center" vertical="center"/>
    </xf>
    <xf numFmtId="0" fontId="934" fillId="8" borderId="5" xfId="2" applyFont="1" applyFill="1" applyBorder="1" applyAlignment="1">
      <alignment horizontal="center" vertical="top" wrapText="1"/>
    </xf>
    <xf numFmtId="0" fontId="877" fillId="0" borderId="1" xfId="2" applyFont="1" applyBorder="1" applyAlignment="1">
      <alignment horizontal="center" vertical="center"/>
    </xf>
    <xf numFmtId="0" fontId="877" fillId="13" borderId="1" xfId="0" applyFont="1" applyFill="1" applyBorder="1" applyAlignment="1">
      <alignment horizontal="center" vertical="center" wrapText="1"/>
    </xf>
    <xf numFmtId="0" fontId="877" fillId="13" borderId="5" xfId="0" applyFont="1" applyFill="1" applyBorder="1" applyAlignment="1">
      <alignment horizontal="center" vertical="center" wrapText="1"/>
    </xf>
    <xf numFmtId="0" fontId="877" fillId="8" borderId="1" xfId="0" applyFont="1" applyFill="1" applyBorder="1" applyAlignment="1">
      <alignment horizontal="center" vertical="center" wrapText="1"/>
    </xf>
    <xf numFmtId="0" fontId="877" fillId="8" borderId="5" xfId="2" applyFont="1" applyFill="1" applyBorder="1" applyAlignment="1">
      <alignment horizontal="center" vertical="center"/>
    </xf>
    <xf numFmtId="0" fontId="877" fillId="8" borderId="5" xfId="2" applyFont="1" applyFill="1" applyBorder="1" applyAlignment="1">
      <alignment horizontal="center" vertical="top" wrapText="1"/>
    </xf>
    <xf numFmtId="0" fontId="877" fillId="8" borderId="1" xfId="2" applyFont="1" applyFill="1" applyBorder="1" applyAlignment="1">
      <alignment horizontal="center" vertical="center" wrapText="1"/>
    </xf>
    <xf numFmtId="0" fontId="877" fillId="9" borderId="5" xfId="2" applyFont="1" applyFill="1" applyBorder="1" applyAlignment="1">
      <alignment horizontal="center" vertical="center" wrapText="1"/>
    </xf>
    <xf numFmtId="0" fontId="936" fillId="8" borderId="5" xfId="2" applyFont="1" applyFill="1" applyBorder="1" applyAlignment="1">
      <alignment horizontal="center" vertical="top" wrapText="1"/>
    </xf>
    <xf numFmtId="164" fontId="0" fillId="0" borderId="4" xfId="0" applyNumberFormat="1" applyBorder="1" applyAlignment="1">
      <alignment horizontal="center" vertical="center"/>
    </xf>
    <xf numFmtId="0" fontId="866" fillId="0" borderId="1" xfId="2" applyFont="1" applyBorder="1" applyAlignment="1">
      <alignment horizontal="center" vertical="center"/>
    </xf>
    <xf numFmtId="0" fontId="936" fillId="8" borderId="1" xfId="2" applyFont="1" applyFill="1" applyBorder="1" applyAlignment="1">
      <alignment horizontal="center" vertical="center" wrapText="1"/>
    </xf>
    <xf numFmtId="0" fontId="865" fillId="13" borderId="1" xfId="0" applyFont="1" applyFill="1" applyBorder="1" applyAlignment="1">
      <alignment horizontal="center" vertical="center"/>
    </xf>
    <xf numFmtId="0" fontId="865" fillId="9" borderId="1" xfId="0" applyFont="1" applyFill="1" applyBorder="1" applyAlignment="1">
      <alignment horizontal="center" vertical="center"/>
    </xf>
    <xf numFmtId="0" fontId="1312" fillId="23" borderId="1" xfId="0" applyFont="1" applyFill="1" applyBorder="1" applyAlignment="1">
      <alignment horizontal="center" vertical="center" wrapText="1"/>
    </xf>
    <xf numFmtId="0" fontId="865" fillId="23" borderId="1" xfId="0" applyFont="1" applyFill="1" applyBorder="1" applyAlignment="1">
      <alignment horizontal="center" vertical="center" wrapText="1"/>
    </xf>
    <xf numFmtId="0" fontId="1137" fillId="23" borderId="1" xfId="2" applyFill="1" applyBorder="1" applyAlignment="1">
      <alignment horizontal="center" vertical="center" wrapText="1"/>
    </xf>
    <xf numFmtId="0" fontId="1117" fillId="23" borderId="1" xfId="2" applyFont="1" applyFill="1" applyBorder="1" applyAlignment="1">
      <alignment horizontal="center" vertical="center"/>
    </xf>
    <xf numFmtId="0" fontId="1119" fillId="23" borderId="1" xfId="2" applyFont="1" applyFill="1" applyBorder="1" applyAlignment="1">
      <alignment horizontal="center" vertical="center"/>
    </xf>
    <xf numFmtId="0" fontId="1039" fillId="23" borderId="1" xfId="2" applyFont="1" applyFill="1" applyBorder="1" applyAlignment="1">
      <alignment horizontal="center" vertical="center"/>
    </xf>
    <xf numFmtId="0" fontId="984" fillId="23" borderId="1" xfId="2" applyFont="1" applyFill="1" applyBorder="1" applyAlignment="1">
      <alignment horizontal="center" vertical="center" wrapText="1"/>
    </xf>
    <xf numFmtId="0" fontId="1202" fillId="23" borderId="1" xfId="0" applyFont="1" applyFill="1" applyBorder="1" applyAlignment="1">
      <alignment horizontal="center" vertical="center"/>
    </xf>
    <xf numFmtId="0" fontId="1038" fillId="23" borderId="1" xfId="0" applyFont="1" applyFill="1" applyBorder="1" applyAlignment="1">
      <alignment horizontal="center" vertical="center"/>
    </xf>
    <xf numFmtId="0" fontId="1079" fillId="23" borderId="1" xfId="2" applyFont="1" applyFill="1" applyBorder="1" applyAlignment="1">
      <alignment horizontal="center" vertical="center"/>
    </xf>
    <xf numFmtId="0" fontId="1121" fillId="23" borderId="1" xfId="2" applyFont="1" applyFill="1" applyBorder="1" applyAlignment="1">
      <alignment horizontal="center" vertical="center"/>
    </xf>
    <xf numFmtId="0" fontId="1061" fillId="23" borderId="1" xfId="2" applyFont="1" applyFill="1" applyBorder="1" applyAlignment="1">
      <alignment horizontal="center" vertical="center"/>
    </xf>
    <xf numFmtId="0" fontId="1091" fillId="23" borderId="1" xfId="2" applyFont="1" applyFill="1" applyBorder="1" applyAlignment="1">
      <alignment horizontal="center" vertical="center"/>
    </xf>
    <xf numFmtId="0" fontId="1093" fillId="23" borderId="1" xfId="2" applyFont="1" applyFill="1" applyBorder="1" applyAlignment="1">
      <alignment horizontal="center" vertical="center"/>
    </xf>
    <xf numFmtId="0" fontId="1343" fillId="13" borderId="1" xfId="2" applyFont="1" applyFill="1" applyBorder="1" applyAlignment="1">
      <alignment horizontal="center" vertical="center"/>
    </xf>
    <xf numFmtId="0" fontId="865" fillId="9" borderId="4" xfId="2" applyFont="1" applyFill="1" applyBorder="1" applyAlignment="1">
      <alignment horizontal="center" vertical="center" wrapText="1"/>
    </xf>
    <xf numFmtId="0" fontId="865" fillId="13" borderId="1" xfId="2" applyFont="1" applyFill="1" applyBorder="1" applyAlignment="1">
      <alignment horizontal="center" vertical="center"/>
    </xf>
    <xf numFmtId="0" fontId="865" fillId="9" borderId="1" xfId="2" applyFont="1" applyFill="1" applyBorder="1" applyAlignment="1">
      <alignment horizontal="center" vertical="center" wrapText="1"/>
    </xf>
    <xf numFmtId="0" fontId="885" fillId="13" borderId="5" xfId="2" applyFont="1" applyFill="1" applyBorder="1" applyAlignment="1">
      <alignment horizontal="center" vertical="center"/>
    </xf>
    <xf numFmtId="0" fontId="898" fillId="13" borderId="5" xfId="2" applyFont="1" applyFill="1" applyBorder="1" applyAlignment="1">
      <alignment horizontal="center" vertical="center"/>
    </xf>
    <xf numFmtId="0" fontId="864" fillId="13" borderId="1" xfId="2" applyFont="1" applyFill="1" applyBorder="1" applyAlignment="1">
      <alignment horizontal="center" vertical="center"/>
    </xf>
    <xf numFmtId="0" fontId="864" fillId="9" borderId="1" xfId="2" applyFont="1" applyFill="1" applyBorder="1" applyAlignment="1">
      <alignment horizontal="center" vertical="center" wrapText="1"/>
    </xf>
    <xf numFmtId="0" fontId="951" fillId="13" borderId="1" xfId="2" applyFont="1" applyFill="1" applyBorder="1" applyAlignment="1">
      <alignment horizontal="center" vertical="center" wrapText="1"/>
    </xf>
    <xf numFmtId="0" fontId="863" fillId="13" borderId="1" xfId="2" applyFont="1" applyFill="1" applyBorder="1" applyAlignment="1">
      <alignment horizontal="center" vertical="center"/>
    </xf>
    <xf numFmtId="49" fontId="944" fillId="13" borderId="5" xfId="0" applyNumberFormat="1" applyFont="1" applyFill="1" applyBorder="1" applyAlignment="1">
      <alignment horizontal="center" vertical="center"/>
    </xf>
    <xf numFmtId="0" fontId="944" fillId="13" borderId="5" xfId="0" applyFont="1" applyFill="1" applyBorder="1" applyAlignment="1">
      <alignment horizontal="center" vertical="top" wrapText="1"/>
    </xf>
    <xf numFmtId="0" fontId="944" fillId="13" borderId="5" xfId="0" applyFont="1" applyFill="1" applyBorder="1" applyAlignment="1">
      <alignment horizontal="center" vertical="center" wrapText="1"/>
    </xf>
    <xf numFmtId="0" fontId="989" fillId="13" borderId="4" xfId="2" applyFont="1" applyFill="1" applyBorder="1" applyAlignment="1">
      <alignment horizontal="center" vertical="center" wrapText="1"/>
    </xf>
    <xf numFmtId="0" fontId="890" fillId="13" borderId="1" xfId="0" applyFont="1" applyFill="1" applyBorder="1" applyAlignment="1">
      <alignment horizontal="center" vertical="center" wrapText="1"/>
    </xf>
    <xf numFmtId="49" fontId="890" fillId="13" borderId="5" xfId="2" applyNumberFormat="1" applyFont="1" applyFill="1" applyBorder="1" applyAlignment="1">
      <alignment horizontal="center" vertical="center"/>
    </xf>
    <xf numFmtId="0" fontId="890" fillId="13" borderId="5" xfId="2" applyFont="1" applyFill="1" applyBorder="1" applyAlignment="1">
      <alignment horizontal="center" vertical="top" wrapText="1"/>
    </xf>
    <xf numFmtId="0" fontId="871" fillId="13" borderId="1" xfId="2" applyFont="1" applyFill="1" applyBorder="1" applyAlignment="1">
      <alignment horizontal="center" vertical="center"/>
    </xf>
    <xf numFmtId="0" fontId="918" fillId="13" borderId="1" xfId="2" applyFont="1" applyFill="1" applyBorder="1" applyAlignment="1">
      <alignment horizontal="center" vertical="center" wrapText="1"/>
    </xf>
    <xf numFmtId="0" fontId="903" fillId="13" borderId="5" xfId="2" applyFont="1" applyFill="1" applyBorder="1" applyAlignment="1">
      <alignment horizontal="center" vertical="center"/>
    </xf>
    <xf numFmtId="0" fontId="870" fillId="13" borderId="1" xfId="2" applyFont="1" applyFill="1" applyBorder="1" applyAlignment="1">
      <alignment horizontal="center" vertical="center"/>
    </xf>
    <xf numFmtId="0" fontId="869" fillId="13" borderId="1" xfId="0" applyFont="1" applyFill="1" applyBorder="1" applyAlignment="1">
      <alignment horizontal="center" vertical="center" wrapText="1"/>
    </xf>
    <xf numFmtId="49" fontId="869" fillId="13" borderId="5" xfId="2" applyNumberFormat="1" applyFont="1" applyFill="1" applyBorder="1" applyAlignment="1">
      <alignment horizontal="center" vertical="center"/>
    </xf>
    <xf numFmtId="0" fontId="869" fillId="13" borderId="5" xfId="2" applyFont="1" applyFill="1" applyBorder="1" applyAlignment="1">
      <alignment horizontal="center" vertical="center"/>
    </xf>
    <xf numFmtId="0" fontId="869" fillId="13" borderId="5" xfId="2" applyFont="1" applyFill="1" applyBorder="1" applyAlignment="1">
      <alignment horizontal="center" vertical="top" wrapText="1"/>
    </xf>
    <xf numFmtId="0" fontId="869" fillId="13" borderId="1" xfId="2" applyFont="1" applyFill="1" applyBorder="1" applyAlignment="1">
      <alignment horizontal="center" vertical="center" wrapText="1"/>
    </xf>
    <xf numFmtId="0" fontId="867" fillId="13" borderId="1" xfId="2" applyFont="1" applyFill="1" applyBorder="1" applyAlignment="1">
      <alignment horizontal="center" vertical="center"/>
    </xf>
    <xf numFmtId="0" fontId="884" fillId="13" borderId="1" xfId="0" applyFont="1" applyFill="1" applyBorder="1" applyAlignment="1">
      <alignment horizontal="center" vertical="center" wrapText="1"/>
    </xf>
    <xf numFmtId="49" fontId="884" fillId="13" borderId="5" xfId="2" applyNumberFormat="1" applyFont="1" applyFill="1" applyBorder="1" applyAlignment="1">
      <alignment horizontal="center" vertical="center"/>
    </xf>
    <xf numFmtId="0" fontId="877" fillId="13" borderId="1" xfId="2" applyFont="1" applyFill="1" applyBorder="1" applyAlignment="1">
      <alignment horizontal="center" vertical="center"/>
    </xf>
    <xf numFmtId="0" fontId="928" fillId="13" borderId="5" xfId="2" applyFont="1" applyFill="1" applyBorder="1" applyAlignment="1">
      <alignment horizontal="center" vertical="center"/>
    </xf>
    <xf numFmtId="0" fontId="898" fillId="13" borderId="1" xfId="0" applyFont="1" applyFill="1" applyBorder="1" applyAlignment="1">
      <alignment horizontal="center" vertical="center" wrapText="1"/>
    </xf>
    <xf numFmtId="0" fontId="898" fillId="13" borderId="5" xfId="2" applyFont="1" applyFill="1" applyBorder="1" applyAlignment="1">
      <alignment horizontal="center" vertical="center" wrapText="1"/>
    </xf>
    <xf numFmtId="0" fontId="898" fillId="13" borderId="1" xfId="2" applyFont="1" applyFill="1" applyBorder="1" applyAlignment="1">
      <alignment horizontal="center" vertical="center" wrapText="1"/>
    </xf>
    <xf numFmtId="0" fontId="960" fillId="13" borderId="1" xfId="2" applyFont="1" applyFill="1" applyBorder="1" applyAlignment="1">
      <alignment horizontal="center" vertical="center"/>
    </xf>
    <xf numFmtId="0" fontId="885" fillId="13" borderId="5" xfId="2" applyFont="1" applyFill="1" applyBorder="1" applyAlignment="1">
      <alignment horizontal="center" vertical="center" wrapText="1"/>
    </xf>
    <xf numFmtId="0" fontId="884" fillId="13" borderId="1" xfId="2" applyFont="1" applyFill="1" applyBorder="1" applyAlignment="1">
      <alignment horizontal="center" vertical="center" wrapText="1"/>
    </xf>
    <xf numFmtId="0" fontId="881" fillId="13" borderId="1" xfId="0" applyFont="1" applyFill="1" applyBorder="1" applyAlignment="1">
      <alignment horizontal="center" vertical="center" wrapText="1"/>
    </xf>
    <xf numFmtId="0" fontId="866" fillId="13" borderId="1" xfId="2" applyFont="1" applyFill="1" applyBorder="1" applyAlignment="1">
      <alignment horizontal="center" vertical="center"/>
    </xf>
    <xf numFmtId="0" fontId="878" fillId="13" borderId="5" xfId="2" applyFont="1" applyFill="1" applyBorder="1" applyAlignment="1">
      <alignment horizontal="center" vertical="center"/>
    </xf>
    <xf numFmtId="0" fontId="892" fillId="13" borderId="5" xfId="2" applyFont="1" applyFill="1" applyBorder="1" applyAlignment="1">
      <alignment horizontal="center" vertical="center"/>
    </xf>
    <xf numFmtId="49" fontId="887" fillId="13" borderId="5" xfId="2" applyNumberFormat="1" applyFont="1" applyFill="1" applyBorder="1" applyAlignment="1">
      <alignment horizontal="center" vertical="center"/>
    </xf>
    <xf numFmtId="0" fontId="887" fillId="13" borderId="5" xfId="2" applyFont="1" applyFill="1" applyBorder="1" applyAlignment="1">
      <alignment horizontal="center" vertical="center" wrapText="1"/>
    </xf>
    <xf numFmtId="0" fontId="943" fillId="13" borderId="1" xfId="2" applyFont="1" applyFill="1" applyBorder="1" applyAlignment="1">
      <alignment horizontal="center" vertical="center" wrapText="1"/>
    </xf>
    <xf numFmtId="0" fontId="934" fillId="13" borderId="5" xfId="2" applyFont="1" applyFill="1" applyBorder="1" applyAlignment="1">
      <alignment horizontal="center" vertical="center"/>
    </xf>
    <xf numFmtId="0" fontId="943" fillId="9" borderId="1" xfId="2" applyFont="1" applyFill="1" applyBorder="1" applyAlignment="1">
      <alignment horizontal="center" vertical="center" wrapText="1"/>
    </xf>
    <xf numFmtId="0" fontId="1192" fillId="9" borderId="1" xfId="0" applyFont="1" applyFill="1" applyBorder="1" applyAlignment="1">
      <alignment horizontal="center" vertical="center" wrapText="1"/>
    </xf>
    <xf numFmtId="0" fontId="1332" fillId="9" borderId="1" xfId="0" applyFont="1" applyFill="1" applyBorder="1" applyAlignment="1">
      <alignment horizontal="center" vertical="center"/>
    </xf>
    <xf numFmtId="14" fontId="0" fillId="9" borderId="1" xfId="0" applyNumberFormat="1" applyFill="1" applyBorder="1" applyAlignment="1">
      <alignment horizontal="center" vertical="center"/>
    </xf>
    <xf numFmtId="14" fontId="1332" fillId="9" borderId="1" xfId="0" applyNumberFormat="1" applyFont="1" applyFill="1" applyBorder="1" applyAlignment="1">
      <alignment horizontal="center" vertical="center"/>
    </xf>
    <xf numFmtId="14" fontId="1276" fillId="9" borderId="1" xfId="0" applyNumberFormat="1" applyFont="1" applyFill="1" applyBorder="1" applyAlignment="1">
      <alignment horizontal="center" vertical="center"/>
    </xf>
    <xf numFmtId="0" fontId="0" fillId="9" borderId="1" xfId="0" applyFill="1" applyBorder="1" applyAlignment="1">
      <alignment horizontal="center" vertical="center"/>
    </xf>
    <xf numFmtId="0" fontId="1332" fillId="9" borderId="1" xfId="0" applyFont="1" applyFill="1" applyBorder="1" applyAlignment="1">
      <alignment horizontal="center" vertical="center" wrapText="1"/>
    </xf>
    <xf numFmtId="0" fontId="1306" fillId="9" borderId="1" xfId="0" applyFont="1" applyFill="1" applyBorder="1" applyAlignment="1">
      <alignment horizontal="center" vertical="center" wrapText="1"/>
    </xf>
    <xf numFmtId="0" fontId="1346" fillId="9" borderId="1" xfId="1" applyFill="1" applyBorder="1" applyAlignment="1">
      <alignment horizontal="center" vertical="center" wrapText="1"/>
    </xf>
    <xf numFmtId="0" fontId="1343" fillId="9" borderId="1" xfId="0" applyFont="1" applyFill="1" applyBorder="1" applyAlignment="1">
      <alignment horizontal="center" vertical="center" wrapText="1"/>
    </xf>
    <xf numFmtId="0" fontId="1298" fillId="0" borderId="1" xfId="0" applyFont="1" applyBorder="1" applyAlignment="1">
      <alignment horizontal="center" vertical="center"/>
    </xf>
    <xf numFmtId="0" fontId="1198" fillId="0" borderId="1" xfId="0" applyFont="1" applyBorder="1" applyAlignment="1">
      <alignment horizontal="center" vertical="center"/>
    </xf>
    <xf numFmtId="0" fontId="860" fillId="13" borderId="1" xfId="2" applyFont="1" applyFill="1" applyBorder="1" applyAlignment="1">
      <alignment horizontal="center" vertical="center"/>
    </xf>
    <xf numFmtId="0" fontId="859" fillId="13" borderId="1" xfId="2" applyFont="1" applyFill="1" applyBorder="1" applyAlignment="1">
      <alignment horizontal="center" vertical="center"/>
    </xf>
    <xf numFmtId="0" fontId="861" fillId="13" borderId="1" xfId="2" applyFont="1" applyFill="1" applyBorder="1" applyAlignment="1">
      <alignment horizontal="center" vertical="center"/>
    </xf>
    <xf numFmtId="0" fontId="925" fillId="13" borderId="5" xfId="2" applyFont="1" applyFill="1" applyBorder="1" applyAlignment="1">
      <alignment horizontal="center" vertical="center"/>
    </xf>
    <xf numFmtId="0" fontId="886" fillId="13" borderId="1" xfId="0" applyFont="1" applyFill="1" applyBorder="1" applyAlignment="1">
      <alignment horizontal="center" vertical="center" wrapText="1"/>
    </xf>
    <xf numFmtId="49" fontId="886" fillId="13" borderId="5" xfId="2" applyNumberFormat="1" applyFont="1" applyFill="1" applyBorder="1" applyAlignment="1">
      <alignment horizontal="center" vertical="center"/>
    </xf>
    <xf numFmtId="0" fontId="886" fillId="13" borderId="1" xfId="2" applyFont="1" applyFill="1" applyBorder="1" applyAlignment="1">
      <alignment horizontal="center" vertical="center" wrapText="1"/>
    </xf>
    <xf numFmtId="0" fontId="886" fillId="13" borderId="5" xfId="2" applyFont="1" applyFill="1" applyBorder="1" applyAlignment="1">
      <alignment horizontal="center" vertical="center" wrapText="1"/>
    </xf>
    <xf numFmtId="0" fontId="862" fillId="13" borderId="1" xfId="2" applyFont="1" applyFill="1" applyBorder="1" applyAlignment="1">
      <alignment horizontal="center" vertical="center"/>
    </xf>
    <xf numFmtId="0" fontId="887" fillId="13" borderId="5" xfId="2" applyFont="1" applyFill="1" applyBorder="1" applyAlignment="1">
      <alignment horizontal="center" vertical="top" wrapText="1"/>
    </xf>
    <xf numFmtId="0" fontId="877" fillId="13" borderId="5" xfId="2" applyFont="1" applyFill="1" applyBorder="1" applyAlignment="1">
      <alignment horizontal="center" vertical="center"/>
    </xf>
    <xf numFmtId="0" fontId="877" fillId="13" borderId="5" xfId="2" applyFont="1" applyFill="1" applyBorder="1" applyAlignment="1">
      <alignment horizontal="center" vertical="top" wrapText="1"/>
    </xf>
    <xf numFmtId="0" fontId="877" fillId="13" borderId="1" xfId="2" applyFont="1" applyFill="1" applyBorder="1" applyAlignment="1">
      <alignment horizontal="center" vertical="center" wrapText="1"/>
    </xf>
    <xf numFmtId="0" fontId="865" fillId="13" borderId="1" xfId="0" applyFont="1" applyFill="1" applyBorder="1" applyAlignment="1">
      <alignment horizontal="center" vertical="center" wrapText="1"/>
    </xf>
    <xf numFmtId="49" fontId="865" fillId="13" borderId="5" xfId="2" applyNumberFormat="1" applyFont="1" applyFill="1" applyBorder="1" applyAlignment="1">
      <alignment horizontal="center" vertical="center"/>
    </xf>
    <xf numFmtId="0" fontId="865" fillId="13" borderId="5" xfId="2" applyFont="1" applyFill="1" applyBorder="1" applyAlignment="1">
      <alignment horizontal="center" vertical="top" wrapText="1"/>
    </xf>
    <xf numFmtId="0" fontId="865" fillId="13" borderId="1" xfId="2" applyFont="1" applyFill="1" applyBorder="1" applyAlignment="1">
      <alignment horizontal="center" vertical="center" wrapText="1"/>
    </xf>
    <xf numFmtId="0" fontId="906" fillId="13" borderId="5" xfId="2" applyFont="1" applyFill="1" applyBorder="1" applyAlignment="1">
      <alignment horizontal="center" vertical="top" wrapText="1"/>
    </xf>
    <xf numFmtId="0" fontId="859" fillId="9" borderId="1" xfId="0" applyFont="1" applyFill="1" applyBorder="1" applyAlignment="1">
      <alignment horizontal="center" vertical="center" wrapText="1"/>
    </xf>
    <xf numFmtId="0" fontId="925" fillId="8" borderId="1" xfId="2" applyFont="1" applyFill="1" applyBorder="1" applyAlignment="1">
      <alignment horizontal="center" vertical="center" wrapText="1"/>
    </xf>
    <xf numFmtId="0" fontId="858" fillId="0" borderId="1" xfId="2" applyFont="1" applyBorder="1" applyAlignment="1">
      <alignment horizontal="center" vertical="center"/>
    </xf>
    <xf numFmtId="0" fontId="860" fillId="8" borderId="5" xfId="2" applyFont="1" applyFill="1" applyBorder="1" applyAlignment="1">
      <alignment horizontal="center" vertical="center" wrapText="1"/>
    </xf>
    <xf numFmtId="49" fontId="911" fillId="8" borderId="5" xfId="2" applyNumberFormat="1" applyFont="1" applyFill="1" applyBorder="1" applyAlignment="1">
      <alignment horizontal="center" vertical="center"/>
    </xf>
    <xf numFmtId="0" fontId="911" fillId="8" borderId="5" xfId="2" applyFont="1" applyFill="1" applyBorder="1" applyAlignment="1">
      <alignment horizontal="center" vertical="top" wrapText="1"/>
    </xf>
    <xf numFmtId="0" fontId="859" fillId="8" borderId="1" xfId="0" applyFont="1" applyFill="1" applyBorder="1" applyAlignment="1">
      <alignment horizontal="center" vertical="center" wrapText="1"/>
    </xf>
    <xf numFmtId="49" fontId="859" fillId="8" borderId="5" xfId="2" applyNumberFormat="1" applyFont="1" applyFill="1" applyBorder="1" applyAlignment="1">
      <alignment horizontal="center" vertical="center"/>
    </xf>
    <xf numFmtId="0" fontId="859" fillId="8" borderId="5" xfId="2" applyFont="1" applyFill="1" applyBorder="1" applyAlignment="1">
      <alignment horizontal="center" vertical="top" wrapText="1"/>
    </xf>
    <xf numFmtId="0" fontId="855" fillId="6" borderId="1" xfId="0" applyFont="1" applyFill="1" applyBorder="1" applyAlignment="1">
      <alignment horizontal="center" vertical="center"/>
    </xf>
    <xf numFmtId="0" fontId="853" fillId="13" borderId="1" xfId="2" applyFont="1" applyFill="1" applyBorder="1" applyAlignment="1">
      <alignment horizontal="center" vertical="center"/>
    </xf>
    <xf numFmtId="49" fontId="869" fillId="8" borderId="5" xfId="2" applyNumberFormat="1" applyFont="1" applyFill="1" applyBorder="1" applyAlignment="1">
      <alignment horizontal="center" vertical="center"/>
    </xf>
    <xf numFmtId="0" fontId="869" fillId="8" borderId="5" xfId="2" applyFont="1" applyFill="1" applyBorder="1" applyAlignment="1">
      <alignment horizontal="center" vertical="top" wrapText="1"/>
    </xf>
    <xf numFmtId="0" fontId="853" fillId="6" borderId="1" xfId="0" applyFont="1" applyFill="1" applyBorder="1" applyAlignment="1">
      <alignment horizontal="center" vertical="center" wrapText="1"/>
    </xf>
    <xf numFmtId="0" fontId="853" fillId="6" borderId="5" xfId="2" applyFont="1" applyFill="1" applyBorder="1" applyAlignment="1">
      <alignment horizontal="center" vertical="center"/>
    </xf>
    <xf numFmtId="49" fontId="855" fillId="6" borderId="5" xfId="2" applyNumberFormat="1" applyFont="1" applyFill="1" applyBorder="1" applyAlignment="1">
      <alignment horizontal="center" vertical="center"/>
    </xf>
    <xf numFmtId="0" fontId="853" fillId="6" borderId="5" xfId="2" applyFont="1" applyFill="1" applyBorder="1" applyAlignment="1">
      <alignment horizontal="center" vertical="top" wrapText="1"/>
    </xf>
    <xf numFmtId="0" fontId="860" fillId="6" borderId="5" xfId="2" applyFont="1" applyFill="1" applyBorder="1" applyAlignment="1">
      <alignment horizontal="center" vertical="center" wrapText="1"/>
    </xf>
    <xf numFmtId="0" fontId="851" fillId="0" borderId="1" xfId="2" applyFont="1" applyBorder="1" applyAlignment="1">
      <alignment horizontal="center" vertical="center"/>
    </xf>
    <xf numFmtId="49" fontId="855" fillId="8" borderId="5" xfId="2" applyNumberFormat="1" applyFont="1" applyFill="1" applyBorder="1" applyAlignment="1">
      <alignment horizontal="center" vertical="center"/>
    </xf>
    <xf numFmtId="0" fontId="918" fillId="6" borderId="1" xfId="0" applyFont="1" applyFill="1" applyBorder="1" applyAlignment="1">
      <alignment horizontal="center" vertical="center" wrapText="1"/>
    </xf>
    <xf numFmtId="49" fontId="918" fillId="6" borderId="5" xfId="2" applyNumberFormat="1" applyFont="1" applyFill="1" applyBorder="1" applyAlignment="1">
      <alignment horizontal="center" vertical="center"/>
    </xf>
    <xf numFmtId="0" fontId="918" fillId="6" borderId="5" xfId="2" applyFont="1" applyFill="1" applyBorder="1" applyAlignment="1">
      <alignment horizontal="center" vertical="top" wrapText="1"/>
    </xf>
    <xf numFmtId="0" fontId="851" fillId="6" borderId="1" xfId="2" applyFont="1" applyFill="1" applyBorder="1" applyAlignment="1">
      <alignment horizontal="center" vertical="center"/>
    </xf>
    <xf numFmtId="0" fontId="851" fillId="13" borderId="1" xfId="0" applyFont="1" applyFill="1" applyBorder="1" applyAlignment="1">
      <alignment horizontal="center" vertical="center" wrapText="1"/>
    </xf>
    <xf numFmtId="0" fontId="981" fillId="13" borderId="1" xfId="0" applyFont="1" applyFill="1" applyBorder="1" applyAlignment="1">
      <alignment horizontal="center" vertical="center"/>
    </xf>
    <xf numFmtId="0" fontId="898" fillId="13" borderId="1" xfId="0" applyFont="1" applyFill="1" applyBorder="1" applyAlignment="1">
      <alignment horizontal="center" vertical="center"/>
    </xf>
    <xf numFmtId="0" fontId="859" fillId="8" borderId="5" xfId="2" applyFont="1" applyFill="1" applyBorder="1" applyAlignment="1">
      <alignment horizontal="center" vertical="center"/>
    </xf>
    <xf numFmtId="0" fontId="859" fillId="8" borderId="1" xfId="2" applyFont="1" applyFill="1" applyBorder="1" applyAlignment="1">
      <alignment horizontal="center" vertical="center" wrapText="1"/>
    </xf>
    <xf numFmtId="0" fontId="850" fillId="13" borderId="1" xfId="2" applyFont="1" applyFill="1" applyBorder="1" applyAlignment="1">
      <alignment horizontal="center" vertical="center"/>
    </xf>
    <xf numFmtId="0" fontId="858" fillId="13" borderId="1" xfId="2" applyFont="1" applyFill="1" applyBorder="1" applyAlignment="1">
      <alignment horizontal="center" vertical="center"/>
    </xf>
    <xf numFmtId="0" fontId="855" fillId="13" borderId="1" xfId="2" applyFont="1" applyFill="1" applyBorder="1" applyAlignment="1">
      <alignment horizontal="center" vertical="center"/>
    </xf>
    <xf numFmtId="0" fontId="852" fillId="13" borderId="1" xfId="2" applyFont="1" applyFill="1" applyBorder="1" applyAlignment="1">
      <alignment horizontal="center" vertical="center"/>
    </xf>
    <xf numFmtId="0" fontId="868" fillId="13" borderId="1" xfId="0" applyFont="1" applyFill="1" applyBorder="1" applyAlignment="1">
      <alignment horizontal="center" vertical="center" wrapText="1"/>
    </xf>
    <xf numFmtId="49" fontId="868" fillId="13" borderId="5" xfId="2" applyNumberFormat="1" applyFont="1" applyFill="1" applyBorder="1" applyAlignment="1">
      <alignment horizontal="center" vertical="center"/>
    </xf>
    <xf numFmtId="0" fontId="868" fillId="13" borderId="5" xfId="2" applyFont="1" applyFill="1" applyBorder="1" applyAlignment="1">
      <alignment horizontal="center" vertical="center" wrapText="1"/>
    </xf>
    <xf numFmtId="0" fontId="868" fillId="13" borderId="5" xfId="2" applyFont="1" applyFill="1" applyBorder="1" applyAlignment="1">
      <alignment horizontal="center" vertical="top" wrapText="1"/>
    </xf>
    <xf numFmtId="0" fontId="860" fillId="13" borderId="1" xfId="0" applyFont="1" applyFill="1" applyBorder="1" applyAlignment="1">
      <alignment horizontal="center" vertical="center" wrapText="1"/>
    </xf>
    <xf numFmtId="49" fontId="860" fillId="13" borderId="5" xfId="2" applyNumberFormat="1" applyFont="1" applyFill="1" applyBorder="1" applyAlignment="1">
      <alignment horizontal="center" vertical="center"/>
    </xf>
    <xf numFmtId="0" fontId="860" fillId="13" borderId="5" xfId="2" applyFont="1" applyFill="1" applyBorder="1" applyAlignment="1">
      <alignment horizontal="center" vertical="top" wrapText="1"/>
    </xf>
    <xf numFmtId="0" fontId="860" fillId="13" borderId="5" xfId="2" applyFont="1" applyFill="1" applyBorder="1" applyAlignment="1">
      <alignment horizontal="center" vertical="center" wrapText="1"/>
    </xf>
    <xf numFmtId="0" fontId="906" fillId="13" borderId="1" xfId="2" applyFont="1" applyFill="1" applyBorder="1" applyAlignment="1">
      <alignment horizontal="center" vertical="center" wrapText="1"/>
    </xf>
    <xf numFmtId="0" fontId="906" fillId="13" borderId="5" xfId="2" applyFont="1" applyFill="1" applyBorder="1" applyAlignment="1">
      <alignment horizontal="center" vertical="center" wrapText="1"/>
    </xf>
    <xf numFmtId="0" fontId="856" fillId="13" borderId="1" xfId="2" applyFont="1" applyFill="1" applyBorder="1" applyAlignment="1">
      <alignment horizontal="center" vertical="center"/>
    </xf>
    <xf numFmtId="0" fontId="911" fillId="13" borderId="5" xfId="2" applyFont="1" applyFill="1" applyBorder="1" applyAlignment="1">
      <alignment horizontal="center" vertical="center"/>
    </xf>
    <xf numFmtId="0" fontId="888" fillId="13" borderId="1" xfId="2" applyFont="1" applyFill="1" applyBorder="1" applyAlignment="1">
      <alignment horizontal="center" vertical="center"/>
    </xf>
    <xf numFmtId="0" fontId="865" fillId="13" borderId="5" xfId="2" applyFont="1" applyFill="1" applyBorder="1" applyAlignment="1">
      <alignment horizontal="center" vertical="center" wrapText="1"/>
    </xf>
    <xf numFmtId="0" fontId="864" fillId="13" borderId="1" xfId="0" applyFont="1" applyFill="1" applyBorder="1" applyAlignment="1">
      <alignment horizontal="center" vertical="center" wrapText="1"/>
    </xf>
    <xf numFmtId="49" fontId="864" fillId="13" borderId="5" xfId="2" applyNumberFormat="1" applyFont="1" applyFill="1" applyBorder="1" applyAlignment="1">
      <alignment horizontal="center" vertical="center"/>
    </xf>
    <xf numFmtId="0" fontId="864" fillId="13" borderId="5" xfId="2" applyFont="1" applyFill="1" applyBorder="1" applyAlignment="1">
      <alignment horizontal="center" vertical="top" wrapText="1"/>
    </xf>
    <xf numFmtId="0" fontId="859" fillId="13" borderId="1" xfId="0" applyFont="1" applyFill="1" applyBorder="1" applyAlignment="1">
      <alignment horizontal="center" vertical="center"/>
    </xf>
    <xf numFmtId="0" fontId="864" fillId="13" borderId="5" xfId="2" applyFont="1" applyFill="1" applyBorder="1" applyAlignment="1">
      <alignment horizontal="center" vertical="center" wrapText="1"/>
    </xf>
    <xf numFmtId="0" fontId="859" fillId="13" borderId="1" xfId="0" applyFont="1" applyFill="1" applyBorder="1" applyAlignment="1">
      <alignment horizontal="center" vertical="center" wrapText="1"/>
    </xf>
    <xf numFmtId="49" fontId="859" fillId="13" borderId="5" xfId="2" applyNumberFormat="1" applyFont="1" applyFill="1" applyBorder="1" applyAlignment="1">
      <alignment horizontal="center" vertical="center"/>
    </xf>
    <xf numFmtId="0" fontId="859" fillId="13" borderId="5" xfId="2" applyFont="1" applyFill="1" applyBorder="1" applyAlignment="1">
      <alignment horizontal="center" vertical="top" wrapText="1"/>
    </xf>
    <xf numFmtId="0" fontId="864" fillId="13" borderId="1" xfId="2" applyFont="1" applyFill="1" applyBorder="1" applyAlignment="1">
      <alignment horizontal="center" vertical="center" wrapText="1"/>
    </xf>
    <xf numFmtId="0" fontId="859" fillId="13" borderId="5" xfId="2" applyFont="1" applyFill="1" applyBorder="1" applyAlignment="1">
      <alignment horizontal="center" vertical="center" wrapText="1"/>
    </xf>
    <xf numFmtId="0" fontId="857" fillId="13" borderId="1" xfId="2" applyFont="1" applyFill="1" applyBorder="1" applyAlignment="1">
      <alignment horizontal="center" vertical="center"/>
    </xf>
    <xf numFmtId="49" fontId="877" fillId="13" borderId="5" xfId="2" applyNumberFormat="1" applyFont="1" applyFill="1" applyBorder="1" applyAlignment="1">
      <alignment horizontal="center" vertical="center"/>
    </xf>
    <xf numFmtId="0" fontId="876" fillId="13" borderId="1" xfId="2" applyFont="1" applyFill="1" applyBorder="1" applyAlignment="1">
      <alignment horizontal="center" vertical="center" wrapText="1"/>
    </xf>
    <xf numFmtId="0" fontId="854" fillId="13" borderId="1" xfId="2" applyFont="1" applyFill="1" applyBorder="1" applyAlignment="1">
      <alignment horizontal="center" vertical="center"/>
    </xf>
    <xf numFmtId="0" fontId="849" fillId="13" borderId="1" xfId="2" applyFont="1" applyFill="1" applyBorder="1" applyAlignment="1">
      <alignment horizontal="center" vertical="center"/>
    </xf>
    <xf numFmtId="0" fontId="844" fillId="13" borderId="1" xfId="2" applyFont="1" applyFill="1" applyBorder="1" applyAlignment="1">
      <alignment horizontal="center" vertical="center"/>
    </xf>
    <xf numFmtId="0" fontId="840" fillId="13" borderId="1" xfId="2" applyFont="1" applyFill="1" applyBorder="1" applyAlignment="1">
      <alignment horizontal="center" vertical="center"/>
    </xf>
    <xf numFmtId="0" fontId="845" fillId="13" borderId="1" xfId="2" applyFont="1" applyFill="1" applyBorder="1" applyAlignment="1">
      <alignment horizontal="center" vertical="center"/>
    </xf>
    <xf numFmtId="0" fontId="840" fillId="0" borderId="1" xfId="2" applyFont="1" applyBorder="1" applyAlignment="1">
      <alignment horizontal="center" vertical="center"/>
    </xf>
    <xf numFmtId="0" fontId="934" fillId="9" borderId="1" xfId="2" applyFont="1" applyFill="1" applyBorder="1" applyAlignment="1">
      <alignment horizontal="center" vertical="center" wrapText="1"/>
    </xf>
    <xf numFmtId="49" fontId="927" fillId="8" borderId="5" xfId="2" applyNumberFormat="1" applyFont="1" applyFill="1" applyBorder="1" applyAlignment="1">
      <alignment horizontal="center" vertical="center"/>
    </xf>
    <xf numFmtId="0" fontId="927" fillId="8" borderId="5" xfId="2" applyFont="1" applyFill="1" applyBorder="1" applyAlignment="1">
      <alignment horizontal="center" vertical="center"/>
    </xf>
    <xf numFmtId="0" fontId="927" fillId="8" borderId="5" xfId="2" applyFont="1" applyFill="1" applyBorder="1" applyAlignment="1">
      <alignment horizontal="center" vertical="top" wrapText="1"/>
    </xf>
    <xf numFmtId="0" fontId="927" fillId="8" borderId="1" xfId="2" applyFont="1" applyFill="1" applyBorder="1" applyAlignment="1">
      <alignment horizontal="center" vertical="center" wrapText="1"/>
    </xf>
    <xf numFmtId="0" fontId="840" fillId="6" borderId="1" xfId="2" applyFont="1" applyFill="1" applyBorder="1" applyAlignment="1">
      <alignment horizontal="center" vertical="center"/>
    </xf>
    <xf numFmtId="0" fontId="840" fillId="9" borderId="1" xfId="2" applyFont="1" applyFill="1" applyBorder="1" applyAlignment="1">
      <alignment horizontal="center" vertical="center"/>
    </xf>
    <xf numFmtId="0" fontId="840" fillId="8" borderId="5" xfId="2" applyFont="1" applyFill="1" applyBorder="1" applyAlignment="1">
      <alignment horizontal="center" vertical="center"/>
    </xf>
    <xf numFmtId="0" fontId="840" fillId="8" borderId="5" xfId="2" applyFont="1" applyFill="1" applyBorder="1" applyAlignment="1">
      <alignment horizontal="center" vertical="top" wrapText="1"/>
    </xf>
    <xf numFmtId="0" fontId="840" fillId="8" borderId="5" xfId="2" applyFont="1" applyFill="1" applyBorder="1" applyAlignment="1">
      <alignment horizontal="center" vertical="center" wrapText="1"/>
    </xf>
    <xf numFmtId="0" fontId="934" fillId="8" borderId="5" xfId="2" applyFont="1" applyFill="1" applyBorder="1" applyAlignment="1">
      <alignment horizontal="center" vertical="center" wrapText="1"/>
    </xf>
    <xf numFmtId="0" fontId="838" fillId="0" borderId="1" xfId="2" applyFont="1" applyBorder="1" applyAlignment="1">
      <alignment horizontal="center" vertical="center"/>
    </xf>
    <xf numFmtId="0" fontId="875" fillId="13" borderId="1" xfId="2" applyFont="1" applyFill="1" applyBorder="1" applyAlignment="1">
      <alignment horizontal="center" vertical="center"/>
    </xf>
    <xf numFmtId="0" fontId="838" fillId="13" borderId="1" xfId="2" applyFont="1" applyFill="1" applyBorder="1" applyAlignment="1">
      <alignment horizontal="center" vertical="center"/>
    </xf>
    <xf numFmtId="0" fontId="928" fillId="13" borderId="1" xfId="2" applyFont="1" applyFill="1" applyBorder="1" applyAlignment="1">
      <alignment horizontal="center" vertical="center" wrapText="1"/>
    </xf>
    <xf numFmtId="0" fontId="837" fillId="9" borderId="4" xfId="0" applyFont="1" applyFill="1" applyBorder="1" applyAlignment="1">
      <alignment horizontal="center" vertical="center" wrapText="1"/>
    </xf>
    <xf numFmtId="0" fontId="1250" fillId="13" borderId="1" xfId="0" applyFont="1" applyFill="1" applyBorder="1" applyAlignment="1">
      <alignment horizontal="center" vertical="center" wrapText="1"/>
    </xf>
    <xf numFmtId="0" fontId="1304" fillId="13" borderId="5" xfId="0" applyFont="1" applyFill="1" applyBorder="1" applyAlignment="1">
      <alignment horizontal="center" vertical="center" wrapText="1"/>
    </xf>
    <xf numFmtId="0" fontId="834" fillId="9" borderId="1" xfId="0" applyFont="1" applyFill="1" applyBorder="1" applyAlignment="1">
      <alignment horizontal="center" vertical="center"/>
    </xf>
    <xf numFmtId="0" fontId="834" fillId="13" borderId="1" xfId="0" applyFont="1" applyFill="1" applyBorder="1" applyAlignment="1">
      <alignment horizontal="center" vertical="center" wrapText="1"/>
    </xf>
    <xf numFmtId="0" fontId="834" fillId="13" borderId="1" xfId="0" applyFont="1" applyFill="1" applyBorder="1" applyAlignment="1">
      <alignment horizontal="center" wrapText="1"/>
    </xf>
    <xf numFmtId="0" fontId="864" fillId="13" borderId="5" xfId="2" applyFont="1" applyFill="1" applyBorder="1" applyAlignment="1">
      <alignment horizontal="center" vertical="center"/>
    </xf>
    <xf numFmtId="0" fontId="898" fillId="13" borderId="5" xfId="2" applyFont="1" applyFill="1" applyBorder="1" applyAlignment="1">
      <alignment horizontal="center" vertical="top" wrapText="1"/>
    </xf>
    <xf numFmtId="0" fontId="834" fillId="13" borderId="1" xfId="2" applyFont="1" applyFill="1" applyBorder="1" applyAlignment="1">
      <alignment horizontal="center" vertical="center"/>
    </xf>
    <xf numFmtId="0" fontId="897" fillId="13" borderId="5" xfId="2" applyFont="1" applyFill="1" applyBorder="1" applyAlignment="1">
      <alignment horizontal="center" vertical="top" wrapText="1"/>
    </xf>
    <xf numFmtId="0" fontId="848" fillId="13" borderId="1" xfId="0" applyFont="1" applyFill="1" applyBorder="1" applyAlignment="1">
      <alignment horizontal="center" vertical="center" wrapText="1"/>
    </xf>
    <xf numFmtId="49" fontId="848" fillId="13" borderId="5" xfId="2" applyNumberFormat="1" applyFont="1" applyFill="1" applyBorder="1" applyAlignment="1">
      <alignment horizontal="center" vertical="center"/>
    </xf>
    <xf numFmtId="0" fontId="848" fillId="13" borderId="5" xfId="2" applyFont="1" applyFill="1" applyBorder="1" applyAlignment="1">
      <alignment horizontal="center" vertical="top" wrapText="1"/>
    </xf>
    <xf numFmtId="0" fontId="848" fillId="13" borderId="5" xfId="2" applyFont="1" applyFill="1" applyBorder="1" applyAlignment="1">
      <alignment horizontal="center" vertical="center" wrapText="1"/>
    </xf>
    <xf numFmtId="0" fontId="887" fillId="13" borderId="5" xfId="2" applyFont="1" applyFill="1" applyBorder="1" applyAlignment="1">
      <alignment horizontal="center" vertical="center"/>
    </xf>
    <xf numFmtId="0" fontId="836" fillId="13" borderId="1" xfId="2" applyFont="1" applyFill="1" applyBorder="1" applyAlignment="1">
      <alignment horizontal="center" vertical="center"/>
    </xf>
    <xf numFmtId="49" fontId="851" fillId="13" borderId="5" xfId="2" applyNumberFormat="1" applyFont="1" applyFill="1" applyBorder="1" applyAlignment="1">
      <alignment horizontal="center" vertical="center"/>
    </xf>
    <xf numFmtId="0" fontId="851" fillId="13" borderId="5" xfId="2" applyFont="1" applyFill="1" applyBorder="1" applyAlignment="1">
      <alignment horizontal="center" vertical="top" wrapText="1"/>
    </xf>
    <xf numFmtId="0" fontId="853" fillId="13" borderId="5" xfId="2" applyFont="1" applyFill="1" applyBorder="1" applyAlignment="1">
      <alignment horizontal="center" vertical="center" wrapText="1"/>
    </xf>
    <xf numFmtId="0" fontId="835" fillId="13" borderId="1" xfId="2" applyFont="1" applyFill="1" applyBorder="1" applyAlignment="1">
      <alignment horizontal="center" vertical="center"/>
    </xf>
    <xf numFmtId="0" fontId="848" fillId="13" borderId="1" xfId="2" applyFont="1" applyFill="1" applyBorder="1" applyAlignment="1">
      <alignment horizontal="center" vertical="center"/>
    </xf>
    <xf numFmtId="0" fontId="855" fillId="13" borderId="1" xfId="0" applyFont="1" applyFill="1" applyBorder="1" applyAlignment="1">
      <alignment horizontal="center" vertical="center" wrapText="1"/>
    </xf>
    <xf numFmtId="49" fontId="855" fillId="13" borderId="5" xfId="2" applyNumberFormat="1" applyFont="1" applyFill="1" applyBorder="1" applyAlignment="1">
      <alignment horizontal="center" vertical="center"/>
    </xf>
    <xf numFmtId="0" fontId="855" fillId="13" borderId="5" xfId="2" applyFont="1" applyFill="1" applyBorder="1" applyAlignment="1">
      <alignment horizontal="center" vertical="top" wrapText="1"/>
    </xf>
    <xf numFmtId="0" fontId="879" fillId="13" borderId="5" xfId="2" applyFont="1" applyFill="1" applyBorder="1" applyAlignment="1">
      <alignment horizontal="center" vertical="center" wrapText="1"/>
    </xf>
    <xf numFmtId="0" fontId="851" fillId="13" borderId="1" xfId="2" applyFont="1" applyFill="1" applyBorder="1" applyAlignment="1">
      <alignment horizontal="center" vertical="center"/>
    </xf>
    <xf numFmtId="0" fontId="869" fillId="13" borderId="1" xfId="2" applyFont="1" applyFill="1" applyBorder="1" applyAlignment="1">
      <alignment horizontal="center" vertical="center"/>
    </xf>
    <xf numFmtId="0" fontId="853" fillId="13" borderId="1" xfId="0" applyFont="1" applyFill="1" applyBorder="1" applyAlignment="1">
      <alignment horizontal="center" vertical="center" wrapText="1"/>
    </xf>
    <xf numFmtId="49" fontId="853" fillId="13" borderId="5" xfId="2" applyNumberFormat="1" applyFont="1" applyFill="1" applyBorder="1" applyAlignment="1">
      <alignment horizontal="center" vertical="center"/>
    </xf>
    <xf numFmtId="0" fontId="853" fillId="13" borderId="5" xfId="2" applyFont="1" applyFill="1" applyBorder="1" applyAlignment="1">
      <alignment horizontal="center" vertical="top" wrapText="1"/>
    </xf>
    <xf numFmtId="0" fontId="840" fillId="13" borderId="1" xfId="0" applyFont="1" applyFill="1" applyBorder="1" applyAlignment="1">
      <alignment horizontal="center" vertical="center" wrapText="1"/>
    </xf>
    <xf numFmtId="49" fontId="840" fillId="13" borderId="5" xfId="2" applyNumberFormat="1" applyFont="1" applyFill="1" applyBorder="1" applyAlignment="1">
      <alignment horizontal="center" vertical="center"/>
    </xf>
    <xf numFmtId="0" fontId="840" fillId="13" borderId="5" xfId="2" applyFont="1" applyFill="1" applyBorder="1" applyAlignment="1">
      <alignment horizontal="center" vertical="top" wrapText="1"/>
    </xf>
    <xf numFmtId="0" fontId="840" fillId="13" borderId="5" xfId="2" applyFont="1" applyFill="1" applyBorder="1" applyAlignment="1">
      <alignment horizontal="center" vertical="center" wrapText="1"/>
    </xf>
    <xf numFmtId="0" fontId="869" fillId="13" borderId="5" xfId="2" applyFont="1" applyFill="1" applyBorder="1" applyAlignment="1">
      <alignment horizontal="center" vertical="center" wrapText="1"/>
    </xf>
    <xf numFmtId="14" fontId="860" fillId="13" borderId="5" xfId="2" applyNumberFormat="1" applyFont="1" applyFill="1" applyBorder="1" applyAlignment="1">
      <alignment horizontal="center" vertical="center"/>
    </xf>
    <xf numFmtId="0" fontId="859" fillId="13" borderId="5" xfId="2" applyFont="1" applyFill="1" applyBorder="1" applyAlignment="1">
      <alignment horizontal="center" vertical="center"/>
    </xf>
    <xf numFmtId="0" fontId="859" fillId="13" borderId="1" xfId="2" applyFont="1" applyFill="1" applyBorder="1" applyAlignment="1">
      <alignment horizontal="center" vertical="center" wrapText="1"/>
    </xf>
    <xf numFmtId="0" fontId="847" fillId="13" borderId="1" xfId="2" applyFont="1" applyFill="1" applyBorder="1" applyAlignment="1">
      <alignment horizontal="center" vertical="center"/>
    </xf>
    <xf numFmtId="0" fontId="877" fillId="13" borderId="5" xfId="2" applyFont="1" applyFill="1" applyBorder="1" applyAlignment="1">
      <alignment horizontal="center" vertical="center" wrapText="1"/>
    </xf>
    <xf numFmtId="0" fontId="853" fillId="13" borderId="1" xfId="2" applyFont="1" applyFill="1" applyBorder="1" applyAlignment="1">
      <alignment horizontal="center" vertical="center" wrapText="1"/>
    </xf>
    <xf numFmtId="0" fontId="846" fillId="13" borderId="1" xfId="2" applyFont="1" applyFill="1" applyBorder="1" applyAlignment="1">
      <alignment horizontal="center" vertical="center"/>
    </xf>
    <xf numFmtId="0" fontId="839" fillId="13" borderId="1" xfId="2" applyFont="1" applyFill="1" applyBorder="1" applyAlignment="1">
      <alignment horizontal="center" vertical="center"/>
    </xf>
    <xf numFmtId="0" fontId="865" fillId="13" borderId="5" xfId="2" applyFont="1" applyFill="1" applyBorder="1" applyAlignment="1">
      <alignment horizontal="center" vertical="center"/>
    </xf>
    <xf numFmtId="0" fontId="927" fillId="13" borderId="1" xfId="2" applyFont="1" applyFill="1" applyBorder="1" applyAlignment="1">
      <alignment horizontal="center" vertical="center" wrapText="1"/>
    </xf>
    <xf numFmtId="0" fontId="927" fillId="13" borderId="5" xfId="2" applyFont="1" applyFill="1" applyBorder="1" applyAlignment="1">
      <alignment horizontal="center" vertical="center" wrapText="1"/>
    </xf>
    <xf numFmtId="0" fontId="957" fillId="13" borderId="1" xfId="2" applyFont="1" applyFill="1" applyBorder="1" applyAlignment="1">
      <alignment horizontal="center" vertical="center" wrapText="1"/>
    </xf>
    <xf numFmtId="0" fontId="910" fillId="13" borderId="5" xfId="2" applyFont="1" applyFill="1" applyBorder="1" applyAlignment="1">
      <alignment horizontal="center" vertical="center"/>
    </xf>
    <xf numFmtId="0" fontId="910" fillId="13" borderId="1" xfId="2" applyFont="1" applyFill="1" applyBorder="1" applyAlignment="1">
      <alignment horizontal="center" vertical="center" wrapText="1"/>
    </xf>
    <xf numFmtId="0" fontId="841" fillId="13" borderId="1" xfId="2" applyFont="1" applyFill="1" applyBorder="1" applyAlignment="1">
      <alignment horizontal="center" vertical="center"/>
    </xf>
    <xf numFmtId="49" fontId="853" fillId="6" borderId="5" xfId="2" applyNumberFormat="1" applyFont="1" applyFill="1" applyBorder="1" applyAlignment="1">
      <alignment horizontal="center" vertical="center"/>
    </xf>
    <xf numFmtId="0" fontId="855" fillId="6" borderId="5" xfId="2" applyFont="1" applyFill="1" applyBorder="1" applyAlignment="1">
      <alignment horizontal="center" vertical="top" wrapText="1"/>
    </xf>
    <xf numFmtId="0" fontId="832" fillId="6" borderId="1" xfId="2" applyFont="1" applyFill="1" applyBorder="1" applyAlignment="1">
      <alignment horizontal="center" vertical="center"/>
    </xf>
    <xf numFmtId="0" fontId="832" fillId="9" borderId="1" xfId="0" applyFont="1" applyFill="1" applyBorder="1" applyAlignment="1">
      <alignment horizontal="center" vertical="center"/>
    </xf>
    <xf numFmtId="0" fontId="831" fillId="8" borderId="1" xfId="0" applyFont="1" applyFill="1" applyBorder="1" applyAlignment="1">
      <alignment horizontal="center" vertical="center" wrapText="1"/>
    </xf>
    <xf numFmtId="49" fontId="858" fillId="8" borderId="5" xfId="2" applyNumberFormat="1" applyFont="1" applyFill="1" applyBorder="1" applyAlignment="1">
      <alignment horizontal="center" vertical="center"/>
    </xf>
    <xf numFmtId="0" fontId="903" fillId="6" borderId="1" xfId="0" applyFont="1" applyFill="1" applyBorder="1" applyAlignment="1">
      <alignment horizontal="center" vertical="center" wrapText="1"/>
    </xf>
    <xf numFmtId="0" fontId="903" fillId="6" borderId="1" xfId="0" applyFont="1" applyFill="1" applyBorder="1" applyAlignment="1">
      <alignment horizontal="center" vertical="center"/>
    </xf>
    <xf numFmtId="0" fontId="829" fillId="0" borderId="1" xfId="2" applyFont="1" applyBorder="1" applyAlignment="1">
      <alignment horizontal="center" vertical="center"/>
    </xf>
    <xf numFmtId="0" fontId="833" fillId="13" borderId="1" xfId="2" applyFont="1" applyFill="1" applyBorder="1" applyAlignment="1">
      <alignment horizontal="center" vertical="center"/>
    </xf>
    <xf numFmtId="0" fontId="829" fillId="13" borderId="1" xfId="2" applyFont="1" applyFill="1" applyBorder="1" applyAlignment="1">
      <alignment horizontal="center" vertical="center"/>
    </xf>
    <xf numFmtId="0" fontId="855" fillId="8" borderId="5" xfId="2" applyFont="1" applyFill="1" applyBorder="1" applyAlignment="1">
      <alignment horizontal="center" vertical="top" wrapText="1"/>
    </xf>
    <xf numFmtId="0" fontId="929" fillId="8" borderId="5" xfId="2" applyFont="1" applyFill="1" applyBorder="1" applyAlignment="1">
      <alignment horizontal="center" vertical="top" wrapText="1"/>
    </xf>
    <xf numFmtId="49" fontId="928" fillId="8" borderId="5" xfId="2" applyNumberFormat="1" applyFont="1" applyFill="1" applyBorder="1" applyAlignment="1">
      <alignment horizontal="center" vertical="center"/>
    </xf>
    <xf numFmtId="0" fontId="928" fillId="8" borderId="5" xfId="2" applyFont="1" applyFill="1" applyBorder="1" applyAlignment="1">
      <alignment horizontal="center" vertical="top" wrapText="1"/>
    </xf>
    <xf numFmtId="0" fontId="929" fillId="8" borderId="5" xfId="2" applyFont="1" applyFill="1" applyBorder="1" applyAlignment="1">
      <alignment horizontal="center" vertical="center" wrapText="1"/>
    </xf>
    <xf numFmtId="0" fontId="929" fillId="8" borderId="5" xfId="2" applyFont="1" applyFill="1" applyBorder="1" applyAlignment="1">
      <alignment horizontal="center" vertical="center"/>
    </xf>
    <xf numFmtId="0" fontId="858" fillId="8" borderId="1" xfId="2" applyFont="1" applyFill="1" applyBorder="1" applyAlignment="1">
      <alignment horizontal="center" vertical="center" wrapText="1"/>
    </xf>
    <xf numFmtId="0" fontId="828" fillId="0" borderId="1" xfId="2" applyFont="1" applyBorder="1" applyAlignment="1">
      <alignment horizontal="center" vertical="center"/>
    </xf>
    <xf numFmtId="49" fontId="939" fillId="8" borderId="5" xfId="2" applyNumberFormat="1" applyFont="1" applyFill="1" applyBorder="1" applyAlignment="1">
      <alignment horizontal="center" vertical="center"/>
    </xf>
    <xf numFmtId="0" fontId="939" fillId="8" borderId="5" xfId="2" applyFont="1" applyFill="1" applyBorder="1" applyAlignment="1">
      <alignment horizontal="center" vertical="center"/>
    </xf>
    <xf numFmtId="0" fontId="939" fillId="8" borderId="5" xfId="2" applyFont="1" applyFill="1" applyBorder="1" applyAlignment="1">
      <alignment horizontal="center" vertical="top" wrapText="1"/>
    </xf>
    <xf numFmtId="0" fontId="827" fillId="0" borderId="1" xfId="2" applyFont="1" applyBorder="1" applyAlignment="1">
      <alignment horizontal="center" vertical="center"/>
    </xf>
    <xf numFmtId="0" fontId="1053" fillId="13" borderId="4" xfId="2" applyFont="1" applyFill="1" applyBorder="1" applyAlignment="1">
      <alignment horizontal="center" vertical="center"/>
    </xf>
    <xf numFmtId="0" fontId="1033" fillId="13" borderId="4" xfId="2" applyFont="1" applyFill="1" applyBorder="1" applyAlignment="1">
      <alignment horizontal="center" vertical="center"/>
    </xf>
    <xf numFmtId="0" fontId="1137" fillId="13" borderId="1" xfId="2" applyFill="1" applyBorder="1" applyAlignment="1">
      <alignment horizontal="center"/>
    </xf>
    <xf numFmtId="14" fontId="1137" fillId="13" borderId="1" xfId="2" applyNumberFormat="1" applyFill="1" applyBorder="1" applyAlignment="1">
      <alignment horizontal="center" vertical="center"/>
    </xf>
    <xf numFmtId="0" fontId="819" fillId="9" borderId="1" xfId="2" applyFont="1" applyFill="1" applyBorder="1" applyAlignment="1">
      <alignment horizontal="center" vertical="center"/>
    </xf>
    <xf numFmtId="0" fontId="819" fillId="0" borderId="1" xfId="2" applyFont="1" applyBorder="1" applyAlignment="1">
      <alignment horizontal="center" vertical="center"/>
    </xf>
    <xf numFmtId="0" fontId="914" fillId="13" borderId="5" xfId="2" applyFont="1" applyFill="1" applyBorder="1" applyAlignment="1">
      <alignment horizontal="center" vertical="center"/>
    </xf>
    <xf numFmtId="0" fontId="853" fillId="13" borderId="5" xfId="2" applyFont="1" applyFill="1" applyBorder="1" applyAlignment="1">
      <alignment horizontal="center" vertical="center"/>
    </xf>
    <xf numFmtId="0" fontId="923" fillId="13" borderId="5" xfId="2" applyFont="1" applyFill="1" applyBorder="1" applyAlignment="1">
      <alignment horizontal="center" vertical="center"/>
    </xf>
    <xf numFmtId="0" fontId="1080" fillId="13" borderId="1" xfId="2" applyFont="1" applyFill="1" applyBorder="1" applyAlignment="1">
      <alignment horizontal="center" vertical="top" wrapText="1"/>
    </xf>
    <xf numFmtId="0" fontId="821" fillId="13" borderId="1" xfId="2" applyFont="1" applyFill="1" applyBorder="1" applyAlignment="1">
      <alignment horizontal="center" vertical="center"/>
    </xf>
    <xf numFmtId="0" fontId="817" fillId="13" borderId="1" xfId="2" applyFont="1" applyFill="1" applyBorder="1" applyAlignment="1">
      <alignment horizontal="center" vertical="center"/>
    </xf>
    <xf numFmtId="0" fontId="819" fillId="13" borderId="1" xfId="2" applyFont="1" applyFill="1" applyBorder="1" applyAlignment="1">
      <alignment horizontal="center" vertical="center"/>
    </xf>
    <xf numFmtId="0" fontId="820" fillId="13" borderId="1" xfId="2" applyFont="1" applyFill="1" applyBorder="1" applyAlignment="1">
      <alignment horizontal="center" vertical="center"/>
    </xf>
    <xf numFmtId="0" fontId="825" fillId="13" borderId="1" xfId="2" applyFont="1" applyFill="1" applyBorder="1" applyAlignment="1">
      <alignment horizontal="center" vertical="center"/>
    </xf>
    <xf numFmtId="0" fontId="843" fillId="13" borderId="1" xfId="0" applyFont="1" applyFill="1" applyBorder="1" applyAlignment="1">
      <alignment horizontal="center" vertical="center" wrapText="1"/>
    </xf>
    <xf numFmtId="49" fontId="843" fillId="13" borderId="5" xfId="2" applyNumberFormat="1" applyFont="1" applyFill="1" applyBorder="1" applyAlignment="1">
      <alignment horizontal="center" vertical="center"/>
    </xf>
    <xf numFmtId="0" fontId="843" fillId="13" borderId="5" xfId="2" applyFont="1" applyFill="1" applyBorder="1" applyAlignment="1">
      <alignment horizontal="center" vertical="top" wrapText="1"/>
    </xf>
    <xf numFmtId="0" fontId="843" fillId="13" borderId="5" xfId="2" applyFont="1" applyFill="1" applyBorder="1" applyAlignment="1">
      <alignment horizontal="center" vertical="center" wrapText="1"/>
    </xf>
    <xf numFmtId="0" fontId="832" fillId="13" borderId="1" xfId="2" applyFont="1" applyFill="1" applyBorder="1" applyAlignment="1">
      <alignment horizontal="center" vertical="center"/>
    </xf>
    <xf numFmtId="0" fontId="840" fillId="13" borderId="5" xfId="2" applyFont="1" applyFill="1" applyBorder="1" applyAlignment="1">
      <alignment horizontal="center" vertical="center"/>
    </xf>
    <xf numFmtId="0" fontId="824" fillId="13" borderId="1" xfId="2" applyFont="1" applyFill="1" applyBorder="1" applyAlignment="1">
      <alignment horizontal="center" vertical="center"/>
    </xf>
    <xf numFmtId="49" fontId="943" fillId="13" borderId="5" xfId="0" applyNumberFormat="1" applyFont="1" applyFill="1" applyBorder="1" applyAlignment="1">
      <alignment horizontal="center" vertical="center"/>
    </xf>
    <xf numFmtId="0" fontId="943" fillId="13" borderId="5" xfId="0" applyFont="1" applyFill="1" applyBorder="1" applyAlignment="1">
      <alignment horizontal="center" vertical="top" wrapText="1"/>
    </xf>
    <xf numFmtId="0" fontId="943" fillId="13" borderId="5" xfId="0" applyFont="1" applyFill="1" applyBorder="1" applyAlignment="1">
      <alignment horizontal="center" vertical="center" wrapText="1"/>
    </xf>
    <xf numFmtId="49" fontId="937" fillId="13" borderId="5" xfId="0" applyNumberFormat="1" applyFont="1" applyFill="1" applyBorder="1" applyAlignment="1">
      <alignment horizontal="center" vertical="center"/>
    </xf>
    <xf numFmtId="0" fontId="937" fillId="13" borderId="5" xfId="0" applyFont="1" applyFill="1" applyBorder="1" applyAlignment="1">
      <alignment horizontal="center" vertical="top" wrapText="1"/>
    </xf>
    <xf numFmtId="0" fontId="937" fillId="13" borderId="5" xfId="0" applyFont="1" applyFill="1" applyBorder="1" applyAlignment="1">
      <alignment horizontal="center" vertical="center" wrapText="1"/>
    </xf>
    <xf numFmtId="0" fontId="930" fillId="13" borderId="1" xfId="0" applyFont="1" applyFill="1" applyBorder="1" applyAlignment="1">
      <alignment horizontal="center" vertical="center" wrapText="1"/>
    </xf>
    <xf numFmtId="49" fontId="936" fillId="13" borderId="5" xfId="0" applyNumberFormat="1" applyFont="1" applyFill="1" applyBorder="1" applyAlignment="1">
      <alignment horizontal="center" vertical="center"/>
    </xf>
    <xf numFmtId="0" fontId="936" fillId="13" borderId="5" xfId="0" applyFont="1" applyFill="1" applyBorder="1" applyAlignment="1">
      <alignment horizontal="center" vertical="top" wrapText="1"/>
    </xf>
    <xf numFmtId="0" fontId="936" fillId="13" borderId="5" xfId="0" applyFont="1" applyFill="1" applyBorder="1" applyAlignment="1">
      <alignment horizontal="center" vertical="center" wrapText="1"/>
    </xf>
    <xf numFmtId="0" fontId="837" fillId="13" borderId="1" xfId="0" applyFont="1" applyFill="1" applyBorder="1" applyAlignment="1">
      <alignment horizontal="center" vertical="center"/>
    </xf>
    <xf numFmtId="0" fontId="956" fillId="13" borderId="1" xfId="0" applyFont="1" applyFill="1" applyBorder="1" applyAlignment="1">
      <alignment horizontal="center" vertical="center" wrapText="1"/>
    </xf>
    <xf numFmtId="0" fontId="956" fillId="13" borderId="5" xfId="2" applyFont="1" applyFill="1" applyBorder="1" applyAlignment="1">
      <alignment horizontal="center" vertical="top" wrapText="1"/>
    </xf>
    <xf numFmtId="0" fontId="956" fillId="13" borderId="1" xfId="2" applyFont="1" applyFill="1" applyBorder="1" applyAlignment="1">
      <alignment horizontal="center" vertical="center" wrapText="1"/>
    </xf>
    <xf numFmtId="0" fontId="831" fillId="13" borderId="1" xfId="0" applyFont="1" applyFill="1" applyBorder="1" applyAlignment="1">
      <alignment horizontal="center" vertical="center" wrapText="1"/>
    </xf>
    <xf numFmtId="49" fontId="831" fillId="13" borderId="5" xfId="2" applyNumberFormat="1" applyFont="1" applyFill="1" applyBorder="1" applyAlignment="1">
      <alignment horizontal="center" vertical="center"/>
    </xf>
    <xf numFmtId="0" fontId="831" fillId="13" borderId="5" xfId="2" applyFont="1" applyFill="1" applyBorder="1" applyAlignment="1">
      <alignment horizontal="center" vertical="top" wrapText="1"/>
    </xf>
    <xf numFmtId="0" fontId="860" fillId="13" borderId="1" xfId="2" applyFont="1" applyFill="1" applyBorder="1" applyAlignment="1">
      <alignment horizontal="center" vertical="center" wrapText="1"/>
    </xf>
    <xf numFmtId="0" fontId="858" fillId="13" borderId="1" xfId="0" applyFont="1" applyFill="1" applyBorder="1" applyAlignment="1">
      <alignment horizontal="center" vertical="center" wrapText="1"/>
    </xf>
    <xf numFmtId="49" fontId="858" fillId="13" borderId="5" xfId="2" applyNumberFormat="1" applyFont="1" applyFill="1" applyBorder="1" applyAlignment="1">
      <alignment horizontal="center" vertical="center"/>
    </xf>
    <xf numFmtId="0" fontId="858" fillId="13" borderId="5" xfId="2" applyFont="1" applyFill="1" applyBorder="1" applyAlignment="1">
      <alignment horizontal="center" vertical="top" wrapText="1"/>
    </xf>
    <xf numFmtId="0" fontId="855" fillId="13" borderId="5" xfId="2" applyFont="1" applyFill="1" applyBorder="1" applyAlignment="1">
      <alignment horizontal="center" vertical="center" wrapText="1"/>
    </xf>
    <xf numFmtId="0" fontId="830" fillId="13" borderId="1" xfId="2" applyFont="1" applyFill="1" applyBorder="1" applyAlignment="1">
      <alignment horizontal="center" vertical="center"/>
    </xf>
    <xf numFmtId="0" fontId="826" fillId="13" borderId="1" xfId="2" applyFont="1" applyFill="1" applyBorder="1" applyAlignment="1">
      <alignment horizontal="center" vertical="center"/>
    </xf>
    <xf numFmtId="0" fontId="886" fillId="13" borderId="5" xfId="2" applyFont="1" applyFill="1" applyBorder="1" applyAlignment="1">
      <alignment horizontal="center" vertical="top" wrapText="1"/>
    </xf>
    <xf numFmtId="0" fontId="855" fillId="13" borderId="5" xfId="2" applyFont="1" applyFill="1" applyBorder="1" applyAlignment="1">
      <alignment horizontal="center" vertical="center"/>
    </xf>
    <xf numFmtId="0" fontId="851" fillId="13" borderId="5" xfId="2" applyFont="1" applyFill="1" applyBorder="1" applyAlignment="1">
      <alignment horizontal="center" vertical="center"/>
    </xf>
    <xf numFmtId="0" fontId="851" fillId="13" borderId="1" xfId="2" applyFont="1" applyFill="1" applyBorder="1" applyAlignment="1">
      <alignment horizontal="center" vertical="center" wrapText="1"/>
    </xf>
    <xf numFmtId="0" fontId="848" fillId="13" borderId="5" xfId="2" applyFont="1" applyFill="1" applyBorder="1" applyAlignment="1">
      <alignment horizontal="center" vertical="center"/>
    </xf>
    <xf numFmtId="0" fontId="822" fillId="13" borderId="1" xfId="2" applyFont="1" applyFill="1" applyBorder="1" applyAlignment="1">
      <alignment horizontal="center" vertical="center"/>
    </xf>
    <xf numFmtId="0" fontId="826" fillId="13" borderId="1" xfId="0" applyFont="1" applyFill="1" applyBorder="1" applyAlignment="1">
      <alignment horizontal="center" vertical="center" wrapText="1"/>
    </xf>
    <xf numFmtId="49" fontId="826" fillId="13" borderId="5" xfId="2" applyNumberFormat="1" applyFont="1" applyFill="1" applyBorder="1" applyAlignment="1">
      <alignment horizontal="center" vertical="center"/>
    </xf>
    <xf numFmtId="0" fontId="1014" fillId="13" borderId="1" xfId="2" applyFont="1" applyFill="1" applyBorder="1" applyAlignment="1">
      <alignment horizontal="center" vertical="top" wrapText="1"/>
    </xf>
    <xf numFmtId="0" fontId="828" fillId="13" borderId="1" xfId="2" applyFont="1" applyFill="1" applyBorder="1" applyAlignment="1">
      <alignment horizontal="center" vertical="center"/>
    </xf>
    <xf numFmtId="14" fontId="826" fillId="13" borderId="5" xfId="2" applyNumberFormat="1" applyFont="1" applyFill="1" applyBorder="1" applyAlignment="1">
      <alignment horizontal="center" vertical="center"/>
    </xf>
    <xf numFmtId="0" fontId="826" fillId="13" borderId="5" xfId="2" applyFont="1" applyFill="1" applyBorder="1" applyAlignment="1">
      <alignment horizontal="center" vertical="center"/>
    </xf>
    <xf numFmtId="0" fontId="826" fillId="13" borderId="1" xfId="2" applyFont="1" applyFill="1" applyBorder="1" applyAlignment="1">
      <alignment horizontal="center" vertical="center" wrapText="1"/>
    </xf>
    <xf numFmtId="0" fontId="818" fillId="13" borderId="1" xfId="2" applyFont="1" applyFill="1" applyBorder="1" applyAlignment="1">
      <alignment horizontal="center" vertical="center"/>
    </xf>
    <xf numFmtId="0" fontId="815" fillId="0" borderId="1" xfId="2" applyFont="1" applyBorder="1" applyAlignment="1">
      <alignment horizontal="center" vertical="center"/>
    </xf>
    <xf numFmtId="0" fontId="860" fillId="13" borderId="5" xfId="2" applyFont="1" applyFill="1" applyBorder="1" applyAlignment="1">
      <alignment horizontal="center" vertical="center"/>
    </xf>
    <xf numFmtId="0" fontId="823" fillId="13" borderId="1" xfId="2" applyFont="1" applyFill="1" applyBorder="1" applyAlignment="1">
      <alignment horizontal="center" vertical="center"/>
    </xf>
    <xf numFmtId="0" fontId="815" fillId="13" borderId="1" xfId="2" applyFont="1" applyFill="1" applyBorder="1" applyAlignment="1">
      <alignment horizontal="center" vertical="center"/>
    </xf>
    <xf numFmtId="14" fontId="826" fillId="8" borderId="5" xfId="2" applyNumberFormat="1" applyFont="1" applyFill="1" applyBorder="1" applyAlignment="1">
      <alignment horizontal="center" vertical="center"/>
    </xf>
    <xf numFmtId="0" fontId="816" fillId="8" borderId="5" xfId="2" applyFont="1" applyFill="1" applyBorder="1" applyAlignment="1">
      <alignment horizontal="center" vertical="center"/>
    </xf>
    <xf numFmtId="0" fontId="831" fillId="8" borderId="1" xfId="2" applyFont="1" applyFill="1" applyBorder="1" applyAlignment="1">
      <alignment horizontal="center" vertical="center" wrapText="1"/>
    </xf>
    <xf numFmtId="0" fontId="877" fillId="8" borderId="5" xfId="2" applyFont="1" applyFill="1" applyBorder="1" applyAlignment="1">
      <alignment horizontal="center" vertical="center" wrapText="1"/>
    </xf>
    <xf numFmtId="0" fontId="815" fillId="9" borderId="1" xfId="0" applyFont="1" applyFill="1" applyBorder="1" applyAlignment="1">
      <alignment horizontal="center" vertical="center"/>
    </xf>
    <xf numFmtId="0" fontId="814" fillId="13" borderId="1" xfId="2" applyFont="1" applyFill="1" applyBorder="1" applyAlignment="1">
      <alignment horizontal="center" vertical="center"/>
    </xf>
    <xf numFmtId="0" fontId="883" fillId="13" borderId="1" xfId="0" applyFont="1" applyFill="1" applyBorder="1" applyAlignment="1">
      <alignment horizontal="center" vertical="center" wrapText="1"/>
    </xf>
    <xf numFmtId="0" fontId="884" fillId="13" borderId="5" xfId="2" applyFont="1" applyFill="1" applyBorder="1" applyAlignment="1">
      <alignment horizontal="center" vertical="center"/>
    </xf>
    <xf numFmtId="0" fontId="831" fillId="13" borderId="5" xfId="2" applyFont="1" applyFill="1" applyBorder="1" applyAlignment="1">
      <alignment horizontal="center" vertical="center"/>
    </xf>
    <xf numFmtId="0" fontId="814" fillId="8" borderId="1" xfId="0" applyFont="1" applyFill="1" applyBorder="1" applyAlignment="1">
      <alignment horizontal="center" vertical="center" wrapText="1"/>
    </xf>
    <xf numFmtId="0" fontId="814" fillId="9" borderId="1" xfId="2" applyFont="1" applyFill="1" applyBorder="1" applyAlignment="1">
      <alignment horizontal="center" vertical="center"/>
    </xf>
    <xf numFmtId="0" fontId="829" fillId="6" borderId="1" xfId="0" applyFont="1" applyFill="1" applyBorder="1" applyAlignment="1">
      <alignment horizontal="center" vertical="center" wrapText="1"/>
    </xf>
    <xf numFmtId="49" fontId="829" fillId="6" borderId="5" xfId="2" applyNumberFormat="1" applyFont="1" applyFill="1" applyBorder="1" applyAlignment="1">
      <alignment horizontal="center" vertical="center"/>
    </xf>
    <xf numFmtId="0" fontId="829" fillId="6" borderId="5" xfId="2" applyFont="1" applyFill="1" applyBorder="1" applyAlignment="1">
      <alignment horizontal="center" vertical="top" wrapText="1"/>
    </xf>
    <xf numFmtId="0" fontId="829" fillId="6" borderId="1" xfId="2" applyFont="1" applyFill="1" applyBorder="1" applyAlignment="1">
      <alignment horizontal="center" vertical="center" wrapText="1"/>
    </xf>
    <xf numFmtId="0" fontId="814" fillId="6" borderId="1" xfId="2" applyFont="1" applyFill="1" applyBorder="1" applyAlignment="1">
      <alignment horizontal="center" vertical="center"/>
    </xf>
    <xf numFmtId="0" fontId="840" fillId="6" borderId="1" xfId="0" applyFont="1" applyFill="1" applyBorder="1" applyAlignment="1">
      <alignment horizontal="center" vertical="center" wrapText="1"/>
    </xf>
    <xf numFmtId="0" fontId="840" fillId="6" borderId="5" xfId="2" applyFont="1" applyFill="1" applyBorder="1" applyAlignment="1">
      <alignment horizontal="center" vertical="center"/>
    </xf>
    <xf numFmtId="0" fontId="819" fillId="6" borderId="1" xfId="2" applyFont="1" applyFill="1" applyBorder="1" applyAlignment="1">
      <alignment horizontal="center" vertical="center"/>
    </xf>
    <xf numFmtId="0" fontId="812" fillId="6" borderId="1" xfId="2" applyFont="1" applyFill="1" applyBorder="1" applyAlignment="1">
      <alignment horizontal="center" vertical="center"/>
    </xf>
    <xf numFmtId="49" fontId="840" fillId="8" borderId="5" xfId="2" applyNumberFormat="1" applyFont="1" applyFill="1" applyBorder="1" applyAlignment="1">
      <alignment horizontal="center" vertical="center"/>
    </xf>
    <xf numFmtId="0" fontId="810" fillId="13" borderId="1" xfId="2" applyFont="1" applyFill="1" applyBorder="1" applyAlignment="1">
      <alignment horizontal="center" vertical="center"/>
    </xf>
    <xf numFmtId="0" fontId="1283" fillId="9" borderId="1" xfId="0" applyFont="1" applyFill="1" applyBorder="1" applyAlignment="1">
      <alignment horizontal="center" vertical="center" wrapText="1"/>
    </xf>
    <xf numFmtId="49" fontId="881" fillId="13" borderId="5" xfId="2" applyNumberFormat="1" applyFont="1" applyFill="1" applyBorder="1" applyAlignment="1">
      <alignment horizontal="center" vertical="center"/>
    </xf>
    <xf numFmtId="0" fontId="881" fillId="13" borderId="5" xfId="2" applyFont="1" applyFill="1" applyBorder="1" applyAlignment="1">
      <alignment horizontal="center" vertical="top" wrapText="1"/>
    </xf>
    <xf numFmtId="0" fontId="865" fillId="6" borderId="1" xfId="0" applyFont="1" applyFill="1" applyBorder="1" applyAlignment="1">
      <alignment horizontal="center" vertical="center" wrapText="1"/>
    </xf>
    <xf numFmtId="49" fontId="865" fillId="6" borderId="5" xfId="2" applyNumberFormat="1" applyFont="1" applyFill="1" applyBorder="1" applyAlignment="1">
      <alignment horizontal="center" vertical="center"/>
    </xf>
    <xf numFmtId="0" fontId="865" fillId="6" borderId="5" xfId="2" applyFont="1" applyFill="1" applyBorder="1" applyAlignment="1">
      <alignment horizontal="center" vertical="top" wrapText="1"/>
    </xf>
    <xf numFmtId="0" fontId="806" fillId="6" borderId="1" xfId="2" applyFont="1" applyFill="1" applyBorder="1" applyAlignment="1">
      <alignment horizontal="center" vertical="center"/>
    </xf>
    <xf numFmtId="0" fontId="806" fillId="0" borderId="1" xfId="2" applyFont="1" applyBorder="1" applyAlignment="1">
      <alignment horizontal="center" vertical="center"/>
    </xf>
    <xf numFmtId="0" fontId="937" fillId="8" borderId="1" xfId="2" applyFont="1" applyFill="1" applyBorder="1" applyAlignment="1">
      <alignment horizontal="center" vertical="center" wrapText="1"/>
    </xf>
    <xf numFmtId="49" fontId="869" fillId="6" borderId="5" xfId="2" applyNumberFormat="1" applyFont="1" applyFill="1" applyBorder="1" applyAlignment="1">
      <alignment horizontal="center" vertical="center"/>
    </xf>
    <xf numFmtId="0" fontId="869" fillId="6" borderId="5" xfId="2" applyFont="1" applyFill="1" applyBorder="1" applyAlignment="1">
      <alignment horizontal="center" vertical="top" wrapText="1"/>
    </xf>
    <xf numFmtId="0" fontId="869" fillId="6" borderId="1" xfId="2" applyFont="1" applyFill="1" applyBorder="1" applyAlignment="1">
      <alignment horizontal="center" vertical="center" wrapText="1"/>
    </xf>
    <xf numFmtId="0" fontId="805" fillId="6" borderId="1" xfId="2" applyFont="1" applyFill="1" applyBorder="1" applyAlignment="1">
      <alignment horizontal="center" vertical="center"/>
    </xf>
    <xf numFmtId="0" fontId="805" fillId="13" borderId="1" xfId="2" applyFont="1" applyFill="1" applyBorder="1" applyAlignment="1">
      <alignment horizontal="center" vertical="center"/>
    </xf>
    <xf numFmtId="0" fontId="881" fillId="13" borderId="5" xfId="2" applyFont="1" applyFill="1" applyBorder="1" applyAlignment="1">
      <alignment horizontal="center" vertical="center" wrapText="1"/>
    </xf>
    <xf numFmtId="0" fontId="884" fillId="13" borderId="5" xfId="2" applyFont="1" applyFill="1" applyBorder="1" applyAlignment="1">
      <alignment horizontal="center" vertical="top" wrapText="1"/>
    </xf>
    <xf numFmtId="0" fontId="829" fillId="13" borderId="1" xfId="0" applyFont="1" applyFill="1" applyBorder="1" applyAlignment="1">
      <alignment horizontal="center" vertical="center" wrapText="1"/>
    </xf>
    <xf numFmtId="49" fontId="829" fillId="13" borderId="5" xfId="2" applyNumberFormat="1" applyFont="1" applyFill="1" applyBorder="1" applyAlignment="1">
      <alignment horizontal="center" vertical="center"/>
    </xf>
    <xf numFmtId="0" fontId="829" fillId="13" borderId="5" xfId="2" applyFont="1" applyFill="1" applyBorder="1" applyAlignment="1">
      <alignment horizontal="center" vertical="top" wrapText="1"/>
    </xf>
    <xf numFmtId="0" fontId="840" fillId="13" borderId="1" xfId="2" applyFont="1" applyFill="1" applyBorder="1" applyAlignment="1">
      <alignment horizontal="center" vertical="center" wrapText="1"/>
    </xf>
    <xf numFmtId="0" fontId="836" fillId="13" borderId="1" xfId="0" applyFont="1" applyFill="1" applyBorder="1" applyAlignment="1">
      <alignment horizontal="center" vertical="center" wrapText="1"/>
    </xf>
    <xf numFmtId="0" fontId="836" fillId="13" borderId="5" xfId="2" applyFont="1" applyFill="1" applyBorder="1" applyAlignment="1">
      <alignment horizontal="center" vertical="center"/>
    </xf>
    <xf numFmtId="0" fontId="836" fillId="13" borderId="1" xfId="2" applyFont="1" applyFill="1" applyBorder="1" applyAlignment="1">
      <alignment horizontal="center" vertical="center" wrapText="1"/>
    </xf>
    <xf numFmtId="0" fontId="834" fillId="13" borderId="5" xfId="2" applyFont="1" applyFill="1" applyBorder="1" applyAlignment="1">
      <alignment horizontal="center" vertical="center"/>
    </xf>
    <xf numFmtId="0" fontId="833" fillId="13" borderId="5" xfId="2" applyFont="1" applyFill="1" applyBorder="1" applyAlignment="1">
      <alignment horizontal="center" vertical="center" wrapText="1"/>
    </xf>
    <xf numFmtId="0" fontId="834" fillId="13" borderId="5" xfId="2" applyFont="1" applyFill="1" applyBorder="1" applyAlignment="1">
      <alignment horizontal="center" vertical="top" wrapText="1"/>
    </xf>
    <xf numFmtId="0" fontId="814" fillId="13" borderId="1" xfId="0" applyFont="1" applyFill="1" applyBorder="1" applyAlignment="1">
      <alignment horizontal="center" vertical="center" wrapText="1"/>
    </xf>
    <xf numFmtId="49" fontId="814" fillId="13" borderId="5" xfId="2" applyNumberFormat="1" applyFont="1" applyFill="1" applyBorder="1" applyAlignment="1">
      <alignment horizontal="center" vertical="center"/>
    </xf>
    <xf numFmtId="0" fontId="814" fillId="13" borderId="5" xfId="2" applyFont="1" applyFill="1" applyBorder="1" applyAlignment="1">
      <alignment horizontal="center" vertical="top" wrapText="1"/>
    </xf>
    <xf numFmtId="0" fontId="1012" fillId="13" borderId="1" xfId="2" applyFont="1" applyFill="1" applyBorder="1" applyAlignment="1">
      <alignment horizontal="center" vertical="center" wrapText="1"/>
    </xf>
    <xf numFmtId="0" fontId="829" fillId="13" borderId="5" xfId="2" applyFont="1" applyFill="1" applyBorder="1" applyAlignment="1">
      <alignment horizontal="center" vertical="center" wrapText="1"/>
    </xf>
    <xf numFmtId="0" fontId="1033" fillId="13" borderId="1" xfId="2" applyFont="1" applyFill="1" applyBorder="1" applyAlignment="1">
      <alignment horizontal="center" vertical="center" wrapText="1"/>
    </xf>
    <xf numFmtId="49" fontId="814" fillId="8" borderId="5" xfId="2" applyNumberFormat="1" applyFont="1" applyFill="1" applyBorder="1" applyAlignment="1">
      <alignment horizontal="center" vertical="center"/>
    </xf>
    <xf numFmtId="0" fontId="814" fillId="8" borderId="5" xfId="2" applyFont="1" applyFill="1" applyBorder="1" applyAlignment="1">
      <alignment horizontal="center" vertical="top" wrapText="1"/>
    </xf>
    <xf numFmtId="0" fontId="809" fillId="13" borderId="1" xfId="2" applyFont="1" applyFill="1" applyBorder="1" applyAlignment="1">
      <alignment horizontal="center" vertical="center"/>
    </xf>
    <xf numFmtId="0" fontId="803" fillId="13" borderId="1" xfId="2" applyFont="1" applyFill="1" applyBorder="1" applyAlignment="1">
      <alignment horizontal="center" vertical="center"/>
    </xf>
    <xf numFmtId="0" fontId="806" fillId="13" borderId="1" xfId="2" applyFont="1" applyFill="1" applyBorder="1" applyAlignment="1">
      <alignment horizontal="center" vertical="center"/>
    </xf>
    <xf numFmtId="0" fontId="819" fillId="13" borderId="1" xfId="0" applyFont="1" applyFill="1" applyBorder="1" applyAlignment="1">
      <alignment horizontal="center" vertical="center" wrapText="1"/>
    </xf>
    <xf numFmtId="49" fontId="819" fillId="13" borderId="5" xfId="2" applyNumberFormat="1" applyFont="1" applyFill="1" applyBorder="1" applyAlignment="1">
      <alignment horizontal="center" vertical="center"/>
    </xf>
    <xf numFmtId="0" fontId="819" fillId="13" borderId="5" xfId="2" applyFont="1" applyFill="1" applyBorder="1" applyAlignment="1">
      <alignment horizontal="center" vertical="center" wrapText="1"/>
    </xf>
    <xf numFmtId="0" fontId="819" fillId="13" borderId="5" xfId="2" applyFont="1" applyFill="1" applyBorder="1" applyAlignment="1">
      <alignment horizontal="center" vertical="top" wrapText="1"/>
    </xf>
    <xf numFmtId="0" fontId="831" fillId="13" borderId="1" xfId="2" applyFont="1" applyFill="1" applyBorder="1" applyAlignment="1">
      <alignment horizontal="center" vertical="center" wrapText="1"/>
    </xf>
    <xf numFmtId="0" fontId="924" fillId="13" borderId="1" xfId="2" applyFont="1" applyFill="1" applyBorder="1" applyAlignment="1">
      <alignment horizontal="center" vertical="center"/>
    </xf>
    <xf numFmtId="0" fontId="842" fillId="13" borderId="5" xfId="2" applyFont="1" applyFill="1" applyBorder="1" applyAlignment="1">
      <alignment horizontal="center" vertical="center"/>
    </xf>
    <xf numFmtId="49" fontId="842" fillId="13" borderId="5" xfId="2" applyNumberFormat="1" applyFont="1" applyFill="1" applyBorder="1" applyAlignment="1">
      <alignment horizontal="center" vertical="center"/>
    </xf>
    <xf numFmtId="0" fontId="842" fillId="13" borderId="5" xfId="2" applyFont="1" applyFill="1" applyBorder="1" applyAlignment="1">
      <alignment horizontal="center" vertical="top" wrapText="1"/>
    </xf>
    <xf numFmtId="0" fontId="826" fillId="13" borderId="5" xfId="2" applyFont="1" applyFill="1" applyBorder="1" applyAlignment="1">
      <alignment horizontal="center" vertical="top" wrapText="1"/>
    </xf>
    <xf numFmtId="0" fontId="829" fillId="13" borderId="1" xfId="2" applyFont="1" applyFill="1" applyBorder="1" applyAlignment="1">
      <alignment horizontal="center" vertical="center" wrapText="1"/>
    </xf>
    <xf numFmtId="0" fontId="826" fillId="13" borderId="5" xfId="2" applyFont="1" applyFill="1" applyBorder="1" applyAlignment="1">
      <alignment horizontal="center" vertical="center" wrapText="1"/>
    </xf>
    <xf numFmtId="0" fontId="838" fillId="13" borderId="1" xfId="0" applyFont="1" applyFill="1" applyBorder="1" applyAlignment="1">
      <alignment horizontal="center" vertical="center" wrapText="1"/>
    </xf>
    <xf numFmtId="0" fontId="838" fillId="13" borderId="5" xfId="2" applyFont="1" applyFill="1" applyBorder="1" applyAlignment="1">
      <alignment horizontal="center" vertical="center"/>
    </xf>
    <xf numFmtId="0" fontId="838" fillId="13" borderId="1" xfId="2" applyFont="1" applyFill="1" applyBorder="1" applyAlignment="1">
      <alignment horizontal="center" vertical="center" wrapText="1"/>
    </xf>
    <xf numFmtId="0" fontId="812" fillId="13" borderId="1" xfId="2" applyFont="1" applyFill="1" applyBorder="1" applyAlignment="1">
      <alignment horizontal="center" vertical="center"/>
    </xf>
    <xf numFmtId="0" fontId="855" fillId="13" borderId="1" xfId="2" applyFont="1" applyFill="1" applyBorder="1" applyAlignment="1">
      <alignment horizontal="center" vertical="center" wrapText="1"/>
    </xf>
    <xf numFmtId="0" fontId="819" fillId="13" borderId="5" xfId="2" applyFont="1" applyFill="1" applyBorder="1" applyAlignment="1">
      <alignment horizontal="center" vertical="center"/>
    </xf>
    <xf numFmtId="0" fontId="819" fillId="13" borderId="1" xfId="2" applyFont="1" applyFill="1" applyBorder="1" applyAlignment="1">
      <alignment horizontal="center" vertical="center" wrapText="1"/>
    </xf>
    <xf numFmtId="0" fontId="814" fillId="13" borderId="5" xfId="2" applyFont="1" applyFill="1" applyBorder="1" applyAlignment="1">
      <alignment horizontal="center" vertical="center" wrapText="1"/>
    </xf>
    <xf numFmtId="14" fontId="1006" fillId="13" borderId="5" xfId="2" applyNumberFormat="1" applyFont="1" applyFill="1" applyBorder="1" applyAlignment="1">
      <alignment horizontal="center" vertical="center"/>
    </xf>
    <xf numFmtId="0" fontId="808" fillId="13" borderId="1" xfId="2" applyFont="1" applyFill="1" applyBorder="1" applyAlignment="1">
      <alignment horizontal="center" vertical="center"/>
    </xf>
    <xf numFmtId="0" fontId="811" fillId="13" borderId="1" xfId="2" applyFont="1" applyFill="1" applyBorder="1" applyAlignment="1">
      <alignment horizontal="center" vertical="center"/>
    </xf>
    <xf numFmtId="14" fontId="0" fillId="6" borderId="4" xfId="0" applyNumberFormat="1" applyFill="1" applyBorder="1" applyAlignment="1">
      <alignment horizontal="center" vertical="center" wrapText="1"/>
    </xf>
    <xf numFmtId="0" fontId="1177" fillId="6" borderId="4" xfId="0" applyFont="1" applyFill="1" applyBorder="1" applyAlignment="1">
      <alignment horizontal="center" vertical="center" wrapText="1"/>
    </xf>
    <xf numFmtId="0" fontId="801" fillId="9" borderId="1" xfId="2" applyFont="1" applyFill="1" applyBorder="1" applyAlignment="1">
      <alignment horizontal="center" vertical="center" wrapText="1"/>
    </xf>
    <xf numFmtId="0" fontId="801" fillId="13" borderId="1" xfId="2" applyFont="1" applyFill="1" applyBorder="1" applyAlignment="1">
      <alignment horizontal="center" vertical="center"/>
    </xf>
    <xf numFmtId="0" fontId="881" fillId="13" borderId="1" xfId="2" applyFont="1" applyFill="1" applyBorder="1" applyAlignment="1">
      <alignment horizontal="center" vertical="center" wrapText="1"/>
    </xf>
    <xf numFmtId="0" fontId="807" fillId="13" borderId="1" xfId="2" applyFont="1" applyFill="1" applyBorder="1" applyAlignment="1">
      <alignment horizontal="center" vertical="center"/>
    </xf>
    <xf numFmtId="0" fontId="802" fillId="13" borderId="1" xfId="2" applyFont="1" applyFill="1" applyBorder="1" applyAlignment="1">
      <alignment horizontal="center" vertical="center"/>
    </xf>
    <xf numFmtId="0" fontId="801" fillId="13" borderId="1" xfId="0" applyFont="1" applyFill="1" applyBorder="1" applyAlignment="1">
      <alignment horizontal="center" vertical="center" wrapText="1"/>
    </xf>
    <xf numFmtId="0" fontId="1331" fillId="13" borderId="1" xfId="0" applyFont="1" applyFill="1" applyBorder="1" applyAlignment="1">
      <alignment horizontal="center" vertical="center" wrapText="1"/>
    </xf>
    <xf numFmtId="0" fontId="800" fillId="0" borderId="1" xfId="2" applyFont="1" applyBorder="1" applyAlignment="1">
      <alignment horizontal="center" vertical="center"/>
    </xf>
    <xf numFmtId="0" fontId="1167" fillId="6" borderId="4" xfId="0" applyFont="1" applyFill="1" applyBorder="1" applyAlignment="1">
      <alignment horizontal="center" vertical="center" wrapText="1"/>
    </xf>
    <xf numFmtId="0" fontId="1174" fillId="6" borderId="1" xfId="0" applyFont="1" applyFill="1" applyBorder="1" applyAlignment="1">
      <alignment horizontal="center" vertical="center"/>
    </xf>
    <xf numFmtId="2" fontId="1356" fillId="6" borderId="1" xfId="0" applyNumberFormat="1" applyFont="1" applyFill="1" applyBorder="1" applyAlignment="1">
      <alignment horizontal="center" vertical="center"/>
    </xf>
    <xf numFmtId="0" fontId="1165" fillId="6" borderId="1" xfId="0" applyFont="1" applyFill="1" applyBorder="1" applyAlignment="1">
      <alignment horizontal="center" vertical="center" wrapText="1"/>
    </xf>
    <xf numFmtId="0" fontId="800" fillId="6" borderId="1" xfId="2" applyFont="1" applyFill="1" applyBorder="1" applyAlignment="1">
      <alignment horizontal="center" vertical="center"/>
    </xf>
    <xf numFmtId="0" fontId="965" fillId="6" borderId="1" xfId="0" applyFont="1" applyFill="1" applyBorder="1" applyAlignment="1">
      <alignment horizontal="center" vertical="center" wrapText="1"/>
    </xf>
    <xf numFmtId="0" fontId="967" fillId="6" borderId="5" xfId="2" applyFont="1" applyFill="1" applyBorder="1" applyAlignment="1">
      <alignment horizontal="center" vertical="center"/>
    </xf>
    <xf numFmtId="0" fontId="967" fillId="6" borderId="5" xfId="2" applyFont="1" applyFill="1" applyBorder="1" applyAlignment="1">
      <alignment horizontal="center" vertical="top" wrapText="1"/>
    </xf>
    <xf numFmtId="0" fontId="967" fillId="6" borderId="1" xfId="2" applyFont="1" applyFill="1" applyBorder="1" applyAlignment="1">
      <alignment horizontal="center" vertical="center" wrapText="1"/>
    </xf>
    <xf numFmtId="0" fontId="956" fillId="8" borderId="5" xfId="2" applyFont="1" applyFill="1" applyBorder="1" applyAlignment="1">
      <alignment horizontal="center" vertical="center"/>
    </xf>
    <xf numFmtId="49" fontId="0" fillId="6" borderId="4" xfId="0" applyNumberFormat="1" applyFill="1" applyBorder="1" applyAlignment="1">
      <alignment horizontal="center" vertical="center" wrapText="1"/>
    </xf>
    <xf numFmtId="2" fontId="0" fillId="6" borderId="4" xfId="0" applyNumberFormat="1" applyFill="1" applyBorder="1" applyAlignment="1">
      <alignment horizontal="center" vertical="center" wrapText="1"/>
    </xf>
    <xf numFmtId="0" fontId="840" fillId="8" borderId="1" xfId="2" applyFont="1" applyFill="1" applyBorder="1" applyAlignment="1">
      <alignment horizontal="center" vertical="center" wrapText="1"/>
    </xf>
    <xf numFmtId="0" fontId="799" fillId="0" borderId="1" xfId="2" applyFont="1" applyBorder="1" applyAlignment="1">
      <alignment horizontal="center" vertical="center"/>
    </xf>
    <xf numFmtId="0" fontId="799" fillId="13" borderId="1" xfId="2" applyFont="1" applyFill="1" applyBorder="1" applyAlignment="1">
      <alignment horizontal="center" vertical="center"/>
    </xf>
    <xf numFmtId="0" fontId="800" fillId="13" borderId="1" xfId="2" applyFont="1" applyFill="1" applyBorder="1" applyAlignment="1">
      <alignment horizontal="center" vertical="center"/>
    </xf>
    <xf numFmtId="0" fontId="810" fillId="13" borderId="1" xfId="0" applyFont="1" applyFill="1" applyBorder="1" applyAlignment="1">
      <alignment horizontal="center" vertical="center" wrapText="1"/>
    </xf>
    <xf numFmtId="49" fontId="810" fillId="13" borderId="5" xfId="2" applyNumberFormat="1" applyFont="1" applyFill="1" applyBorder="1" applyAlignment="1">
      <alignment horizontal="center" vertical="center"/>
    </xf>
    <xf numFmtId="0" fontId="810" fillId="13" borderId="5" xfId="2" applyFont="1" applyFill="1" applyBorder="1" applyAlignment="1">
      <alignment horizontal="center" vertical="top" wrapText="1"/>
    </xf>
    <xf numFmtId="0" fontId="903" fillId="9" borderId="1" xfId="2" applyFont="1" applyFill="1" applyBorder="1" applyAlignment="1">
      <alignment horizontal="center" vertical="center" wrapText="1"/>
    </xf>
    <xf numFmtId="0" fontId="899" fillId="8" borderId="1" xfId="0" applyFont="1" applyFill="1" applyBorder="1" applyAlignment="1">
      <alignment horizontal="center" vertical="center"/>
    </xf>
    <xf numFmtId="0" fontId="829" fillId="8" borderId="1" xfId="2" applyFont="1" applyFill="1" applyBorder="1" applyAlignment="1">
      <alignment horizontal="center" vertical="center" wrapText="1"/>
    </xf>
    <xf numFmtId="0" fontId="913" fillId="13" borderId="5" xfId="2" applyFont="1" applyFill="1" applyBorder="1" applyAlignment="1">
      <alignment horizontal="center" vertical="top" wrapText="1"/>
    </xf>
    <xf numFmtId="0" fontId="913" fillId="13" borderId="5" xfId="2" applyFont="1" applyFill="1" applyBorder="1" applyAlignment="1">
      <alignment horizontal="center" vertical="center" wrapText="1"/>
    </xf>
    <xf numFmtId="0" fontId="1182" fillId="6" borderId="1" xfId="0" applyFont="1" applyFill="1" applyBorder="1" applyAlignment="1">
      <alignment horizontal="center" vertical="center"/>
    </xf>
    <xf numFmtId="0" fontId="797" fillId="6" borderId="1" xfId="0" applyFont="1" applyFill="1" applyBorder="1" applyAlignment="1">
      <alignment horizontal="center" vertical="center"/>
    </xf>
    <xf numFmtId="0" fontId="801" fillId="6" borderId="1" xfId="0" applyFont="1" applyFill="1" applyBorder="1" applyAlignment="1">
      <alignment horizontal="center" vertical="center" wrapText="1"/>
    </xf>
    <xf numFmtId="0" fontId="801" fillId="6" borderId="5" xfId="2" applyFont="1" applyFill="1" applyBorder="1" applyAlignment="1">
      <alignment horizontal="center" vertical="center"/>
    </xf>
    <xf numFmtId="0" fontId="801" fillId="6" borderId="1" xfId="2" applyFont="1" applyFill="1" applyBorder="1" applyAlignment="1">
      <alignment horizontal="center" vertical="center" wrapText="1"/>
    </xf>
    <xf numFmtId="0" fontId="801" fillId="6" borderId="5" xfId="2" applyFont="1" applyFill="1" applyBorder="1" applyAlignment="1">
      <alignment horizontal="center" vertical="center" wrapText="1"/>
    </xf>
    <xf numFmtId="0" fontId="796" fillId="6" borderId="1" xfId="2" applyFont="1" applyFill="1" applyBorder="1" applyAlignment="1">
      <alignment horizontal="center" vertical="center"/>
    </xf>
    <xf numFmtId="0" fontId="795" fillId="13" borderId="1" xfId="2" applyFont="1" applyFill="1" applyBorder="1" applyAlignment="1">
      <alignment horizontal="center" vertical="center"/>
    </xf>
    <xf numFmtId="0" fontId="813" fillId="13" borderId="1" xfId="2" applyFont="1" applyFill="1" applyBorder="1" applyAlignment="1">
      <alignment horizontal="center" vertical="center"/>
    </xf>
    <xf numFmtId="0" fontId="814" fillId="13" borderId="1" xfId="2" applyFont="1" applyFill="1" applyBorder="1" applyAlignment="1">
      <alignment horizontal="center" vertical="center" wrapText="1"/>
    </xf>
    <xf numFmtId="0" fontId="794" fillId="13" borderId="1" xfId="2" applyFont="1" applyFill="1" applyBorder="1" applyAlignment="1">
      <alignment horizontal="center" vertical="center"/>
    </xf>
    <xf numFmtId="0" fontId="972" fillId="13" borderId="5" xfId="0" applyFont="1" applyFill="1" applyBorder="1" applyAlignment="1">
      <alignment horizontal="center" vertical="center" wrapText="1"/>
    </xf>
    <xf numFmtId="0" fontId="797" fillId="6" borderId="1" xfId="0" applyFont="1" applyFill="1" applyBorder="1" applyAlignment="1">
      <alignment horizontal="center" vertical="center" wrapText="1"/>
    </xf>
    <xf numFmtId="49" fontId="797" fillId="6" borderId="5" xfId="2" applyNumberFormat="1" applyFont="1" applyFill="1" applyBorder="1" applyAlignment="1">
      <alignment horizontal="center" vertical="center"/>
    </xf>
    <xf numFmtId="0" fontId="797" fillId="6" borderId="5" xfId="2" applyFont="1" applyFill="1" applyBorder="1" applyAlignment="1">
      <alignment horizontal="center" vertical="top" wrapText="1"/>
    </xf>
    <xf numFmtId="0" fontId="814" fillId="6" borderId="1" xfId="2" applyFont="1" applyFill="1" applyBorder="1" applyAlignment="1">
      <alignment horizontal="center" vertical="center" wrapText="1"/>
    </xf>
    <xf numFmtId="0" fontId="797" fillId="6" borderId="5" xfId="2" applyFont="1" applyFill="1" applyBorder="1" applyAlignment="1">
      <alignment horizontal="center" vertical="center" wrapText="1"/>
    </xf>
    <xf numFmtId="0" fontId="793" fillId="6" borderId="1" xfId="2" applyFont="1" applyFill="1" applyBorder="1" applyAlignment="1">
      <alignment horizontal="center" vertical="center"/>
    </xf>
    <xf numFmtId="0" fontId="799" fillId="6" borderId="1" xfId="0" applyFont="1" applyFill="1" applyBorder="1" applyAlignment="1">
      <alignment horizontal="center" vertical="center" wrapText="1"/>
    </xf>
    <xf numFmtId="49" fontId="799" fillId="6" borderId="5" xfId="2" applyNumberFormat="1" applyFont="1" applyFill="1" applyBorder="1" applyAlignment="1">
      <alignment horizontal="center" vertical="center"/>
    </xf>
    <xf numFmtId="0" fontId="799" fillId="6" borderId="5" xfId="2" applyFont="1" applyFill="1" applyBorder="1" applyAlignment="1">
      <alignment horizontal="center" vertical="top" wrapText="1"/>
    </xf>
    <xf numFmtId="0" fontId="797" fillId="13" borderId="1" xfId="2" applyFont="1" applyFill="1" applyBorder="1" applyAlignment="1">
      <alignment horizontal="center" vertical="center"/>
    </xf>
    <xf numFmtId="0" fontId="793" fillId="13" borderId="1" xfId="2" applyFont="1" applyFill="1" applyBorder="1" applyAlignment="1">
      <alignment horizontal="center" vertical="center"/>
    </xf>
    <xf numFmtId="0" fontId="884" fillId="13" borderId="5" xfId="2" applyFont="1" applyFill="1" applyBorder="1" applyAlignment="1">
      <alignment horizontal="center" vertical="center" wrapText="1"/>
    </xf>
    <xf numFmtId="0" fontId="796" fillId="13" borderId="1" xfId="2" applyFont="1" applyFill="1" applyBorder="1" applyAlignment="1">
      <alignment horizontal="center" vertical="center"/>
    </xf>
    <xf numFmtId="0" fontId="798" fillId="13" borderId="1" xfId="2" applyFont="1" applyFill="1" applyBorder="1" applyAlignment="1">
      <alignment horizontal="center" vertical="center"/>
    </xf>
    <xf numFmtId="0" fontId="816" fillId="13" borderId="1" xfId="0" applyFont="1" applyFill="1" applyBorder="1" applyAlignment="1">
      <alignment horizontal="center" vertical="center" wrapText="1"/>
    </xf>
    <xf numFmtId="49" fontId="816" fillId="13" borderId="5" xfId="2" applyNumberFormat="1" applyFont="1" applyFill="1" applyBorder="1" applyAlignment="1">
      <alignment horizontal="center" vertical="center"/>
    </xf>
    <xf numFmtId="0" fontId="816" fillId="13" borderId="5" xfId="2" applyFont="1" applyFill="1" applyBorder="1" applyAlignment="1">
      <alignment horizontal="center" vertical="top" wrapText="1"/>
    </xf>
    <xf numFmtId="0" fontId="957" fillId="13" borderId="1" xfId="0" applyFont="1" applyFill="1" applyBorder="1" applyAlignment="1">
      <alignment horizontal="center" vertical="center" wrapText="1"/>
    </xf>
    <xf numFmtId="0" fontId="952" fillId="13" borderId="5" xfId="2" applyFont="1" applyFill="1" applyBorder="1" applyAlignment="1">
      <alignment horizontal="center" vertical="center"/>
    </xf>
    <xf numFmtId="49" fontId="957" fillId="13" borderId="5" xfId="2" applyNumberFormat="1" applyFont="1" applyFill="1" applyBorder="1" applyAlignment="1">
      <alignment horizontal="center" vertical="center"/>
    </xf>
    <xf numFmtId="0" fontId="957" fillId="13" borderId="5" xfId="2" applyFont="1" applyFill="1" applyBorder="1" applyAlignment="1">
      <alignment horizontal="center" vertical="top" wrapText="1"/>
    </xf>
    <xf numFmtId="49" fontId="898" fillId="8" borderId="5" xfId="2" applyNumberFormat="1" applyFont="1" applyFill="1" applyBorder="1" applyAlignment="1">
      <alignment horizontal="center" vertical="center"/>
    </xf>
    <xf numFmtId="0" fontId="849" fillId="13" borderId="5" xfId="2" applyFont="1" applyFill="1" applyBorder="1" applyAlignment="1">
      <alignment horizontal="center" vertical="center"/>
    </xf>
    <xf numFmtId="49" fontId="1000" fillId="13" borderId="1" xfId="2" applyNumberFormat="1" applyFont="1" applyFill="1" applyBorder="1" applyAlignment="1">
      <alignment horizontal="center" vertical="center"/>
    </xf>
    <xf numFmtId="0" fontId="1051" fillId="13" borderId="1" xfId="2" applyFont="1" applyFill="1" applyBorder="1" applyAlignment="1">
      <alignment horizontal="center" vertical="center" wrapText="1"/>
    </xf>
    <xf numFmtId="0" fontId="972" fillId="13" borderId="1" xfId="2" applyFont="1" applyFill="1" applyBorder="1" applyAlignment="1">
      <alignment horizontal="center" vertical="top" wrapText="1"/>
    </xf>
    <xf numFmtId="0" fontId="966" fillId="13" borderId="1" xfId="2" applyFont="1" applyFill="1" applyBorder="1" applyAlignment="1">
      <alignment horizontal="center" vertical="center"/>
    </xf>
    <xf numFmtId="4" fontId="1357" fillId="13" borderId="1" xfId="0" applyNumberFormat="1" applyFont="1" applyFill="1" applyBorder="1" applyAlignment="1">
      <alignment horizontal="center" vertical="center"/>
    </xf>
    <xf numFmtId="0" fontId="791" fillId="0" borderId="1" xfId="2" applyFont="1" applyBorder="1" applyAlignment="1">
      <alignment horizontal="center" vertical="center"/>
    </xf>
    <xf numFmtId="0" fontId="791" fillId="13" borderId="1" xfId="2" applyFont="1" applyFill="1" applyBorder="1" applyAlignment="1">
      <alignment horizontal="center" vertical="center"/>
    </xf>
    <xf numFmtId="0" fontId="791" fillId="6" borderId="1" xfId="2" applyFont="1" applyFill="1" applyBorder="1" applyAlignment="1">
      <alignment horizontal="center" vertical="center"/>
    </xf>
    <xf numFmtId="0" fontId="881" fillId="13" borderId="5" xfId="2" applyFont="1" applyFill="1" applyBorder="1" applyAlignment="1">
      <alignment horizontal="center" vertical="center"/>
    </xf>
    <xf numFmtId="0" fontId="794" fillId="6" borderId="1" xfId="0" applyFont="1" applyFill="1" applyBorder="1" applyAlignment="1">
      <alignment horizontal="center" vertical="center" wrapText="1"/>
    </xf>
    <xf numFmtId="49" fontId="794" fillId="6" borderId="5" xfId="2" applyNumberFormat="1" applyFont="1" applyFill="1" applyBorder="1" applyAlignment="1">
      <alignment horizontal="center" vertical="center"/>
    </xf>
    <xf numFmtId="0" fontId="794" fillId="6" borderId="5" xfId="2" applyFont="1" applyFill="1" applyBorder="1" applyAlignment="1">
      <alignment horizontal="center" vertical="top" wrapText="1"/>
    </xf>
    <xf numFmtId="0" fontId="794" fillId="6" borderId="1" xfId="2" applyFont="1" applyFill="1" applyBorder="1" applyAlignment="1">
      <alignment horizontal="center" vertical="center" wrapText="1"/>
    </xf>
    <xf numFmtId="0" fontId="788" fillId="6" borderId="1" xfId="2" applyFont="1" applyFill="1" applyBorder="1" applyAlignment="1">
      <alignment horizontal="center" vertical="center"/>
    </xf>
    <xf numFmtId="0" fontId="794" fillId="8" borderId="5" xfId="2" applyFont="1" applyFill="1" applyBorder="1" applyAlignment="1">
      <alignment horizontal="center" vertical="center"/>
    </xf>
    <xf numFmtId="0" fontId="851" fillId="8" borderId="5" xfId="2" applyFont="1" applyFill="1" applyBorder="1" applyAlignment="1">
      <alignment horizontal="center" vertical="center"/>
    </xf>
    <xf numFmtId="0" fontId="851" fillId="8" borderId="5" xfId="2" applyFont="1" applyFill="1" applyBorder="1" applyAlignment="1">
      <alignment horizontal="center" vertical="top" wrapText="1"/>
    </xf>
    <xf numFmtId="0" fontId="794" fillId="8" borderId="5" xfId="2" applyFont="1" applyFill="1" applyBorder="1" applyAlignment="1">
      <alignment horizontal="center" vertical="center" wrapText="1"/>
    </xf>
    <xf numFmtId="0" fontId="792" fillId="13" borderId="1" xfId="2" applyFont="1" applyFill="1" applyBorder="1" applyAlignment="1">
      <alignment horizontal="center" vertical="center"/>
    </xf>
    <xf numFmtId="0" fontId="793" fillId="13" borderId="5" xfId="2" applyFont="1" applyFill="1" applyBorder="1" applyAlignment="1">
      <alignment horizontal="center" vertical="center"/>
    </xf>
    <xf numFmtId="0" fontId="829" fillId="13" borderId="5" xfId="2" applyFont="1" applyFill="1" applyBorder="1" applyAlignment="1">
      <alignment horizontal="center" vertical="center"/>
    </xf>
    <xf numFmtId="0" fontId="793" fillId="13" borderId="5" xfId="2" applyFont="1" applyFill="1" applyBorder="1" applyAlignment="1">
      <alignment horizontal="center" vertical="center" wrapText="1"/>
    </xf>
    <xf numFmtId="0" fontId="788" fillId="13" borderId="1" xfId="2" applyFont="1" applyFill="1" applyBorder="1" applyAlignment="1">
      <alignment horizontal="center" vertical="center"/>
    </xf>
    <xf numFmtId="0" fontId="842" fillId="13" borderId="1" xfId="0" applyFont="1" applyFill="1" applyBorder="1" applyAlignment="1">
      <alignment horizontal="center" vertical="center" wrapText="1"/>
    </xf>
    <xf numFmtId="0" fontId="797" fillId="13" borderId="1" xfId="0" applyFont="1" applyFill="1" applyBorder="1" applyAlignment="1">
      <alignment horizontal="center" vertical="center" wrapText="1"/>
    </xf>
    <xf numFmtId="0" fontId="797" fillId="13" borderId="5" xfId="2" applyFont="1" applyFill="1" applyBorder="1" applyAlignment="1">
      <alignment horizontal="center" vertical="center"/>
    </xf>
    <xf numFmtId="49" fontId="797" fillId="13" borderId="5" xfId="2" applyNumberFormat="1" applyFont="1" applyFill="1" applyBorder="1" applyAlignment="1">
      <alignment horizontal="center" vertical="center"/>
    </xf>
    <xf numFmtId="0" fontId="797" fillId="13" borderId="5" xfId="2" applyFont="1" applyFill="1" applyBorder="1" applyAlignment="1">
      <alignment horizontal="center" vertical="top" wrapText="1"/>
    </xf>
    <xf numFmtId="0" fontId="797" fillId="13" borderId="1" xfId="2" applyFont="1" applyFill="1" applyBorder="1" applyAlignment="1">
      <alignment horizontal="center" vertical="center" wrapText="1"/>
    </xf>
    <xf numFmtId="0" fontId="810" fillId="13" borderId="1" xfId="2" applyFont="1" applyFill="1" applyBorder="1" applyAlignment="1">
      <alignment horizontal="center" vertical="center" wrapText="1"/>
    </xf>
    <xf numFmtId="0" fontId="799" fillId="13" borderId="1" xfId="0" applyFont="1" applyFill="1" applyBorder="1" applyAlignment="1">
      <alignment horizontal="center" vertical="center" wrapText="1"/>
    </xf>
    <xf numFmtId="49" fontId="799" fillId="13" borderId="5" xfId="2" applyNumberFormat="1" applyFont="1" applyFill="1" applyBorder="1" applyAlignment="1">
      <alignment horizontal="center" vertical="center"/>
    </xf>
    <xf numFmtId="0" fontId="799" fillId="13" borderId="5" xfId="2" applyFont="1" applyFill="1" applyBorder="1" applyAlignment="1">
      <alignment horizontal="center" vertical="top" wrapText="1"/>
    </xf>
    <xf numFmtId="0" fontId="799" fillId="13" borderId="5" xfId="2" applyFont="1" applyFill="1" applyBorder="1" applyAlignment="1">
      <alignment horizontal="center" vertical="center" wrapText="1"/>
    </xf>
    <xf numFmtId="0" fontId="805" fillId="13" borderId="1" xfId="2" applyFont="1" applyFill="1" applyBorder="1" applyAlignment="1">
      <alignment horizontal="center" vertical="center" wrapText="1"/>
    </xf>
    <xf numFmtId="0" fontId="788" fillId="13" borderId="1" xfId="0" applyFont="1" applyFill="1" applyBorder="1" applyAlignment="1">
      <alignment horizontal="center" vertical="center" wrapText="1"/>
    </xf>
    <xf numFmtId="0" fontId="788" fillId="8" borderId="1" xfId="0" applyFont="1" applyFill="1" applyBorder="1" applyAlignment="1">
      <alignment horizontal="center" vertical="center" wrapText="1"/>
    </xf>
    <xf numFmtId="49" fontId="788" fillId="8" borderId="5" xfId="2" applyNumberFormat="1" applyFont="1" applyFill="1" applyBorder="1" applyAlignment="1">
      <alignment horizontal="center" vertical="center"/>
    </xf>
    <xf numFmtId="0" fontId="794" fillId="8" borderId="1" xfId="2" applyFont="1" applyFill="1" applyBorder="1" applyAlignment="1">
      <alignment horizontal="center" vertical="center" wrapText="1"/>
    </xf>
    <xf numFmtId="0" fontId="788" fillId="8" borderId="5" xfId="2" applyFont="1" applyFill="1" applyBorder="1" applyAlignment="1">
      <alignment horizontal="center" vertical="top" wrapText="1"/>
    </xf>
    <xf numFmtId="0" fontId="785" fillId="13" borderId="1" xfId="2" applyFont="1" applyFill="1" applyBorder="1" applyAlignment="1">
      <alignment horizontal="center" vertical="center"/>
    </xf>
    <xf numFmtId="0" fontId="781" fillId="13" borderId="1" xfId="2" applyFont="1" applyFill="1" applyBorder="1" applyAlignment="1">
      <alignment horizontal="center" vertical="center"/>
    </xf>
    <xf numFmtId="0" fontId="810" fillId="13" borderId="5" xfId="2" applyFont="1" applyFill="1" applyBorder="1" applyAlignment="1">
      <alignment horizontal="center" vertical="center"/>
    </xf>
    <xf numFmtId="0" fontId="810" fillId="13" borderId="5" xfId="2" applyFont="1" applyFill="1" applyBorder="1" applyAlignment="1">
      <alignment horizontal="center" vertical="center" wrapText="1"/>
    </xf>
    <xf numFmtId="0" fontId="780" fillId="13" borderId="1" xfId="2" applyFont="1" applyFill="1" applyBorder="1" applyAlignment="1">
      <alignment horizontal="center" vertical="center"/>
    </xf>
    <xf numFmtId="0" fontId="779" fillId="0" borderId="1" xfId="2" applyFont="1" applyBorder="1" applyAlignment="1">
      <alignment horizontal="center" vertical="center"/>
    </xf>
    <xf numFmtId="0" fontId="779" fillId="13" borderId="1" xfId="2" applyFont="1" applyFill="1" applyBorder="1" applyAlignment="1">
      <alignment horizontal="center" vertical="center"/>
    </xf>
    <xf numFmtId="0" fontId="876" fillId="9" borderId="1" xfId="2" applyFont="1" applyFill="1" applyBorder="1" applyAlignment="1">
      <alignment horizontal="center" vertical="center" wrapText="1"/>
    </xf>
    <xf numFmtId="0" fontId="788" fillId="8" borderId="5" xfId="2" applyFont="1" applyFill="1" applyBorder="1" applyAlignment="1">
      <alignment horizontal="center" vertical="center" wrapText="1"/>
    </xf>
    <xf numFmtId="0" fontId="898" fillId="8" borderId="5" xfId="2" applyFont="1" applyFill="1" applyBorder="1" applyAlignment="1">
      <alignment horizontal="center" vertical="center"/>
    </xf>
    <xf numFmtId="14" fontId="898" fillId="8" borderId="5" xfId="2" applyNumberFormat="1" applyFont="1" applyFill="1" applyBorder="1" applyAlignment="1">
      <alignment horizontal="center" vertical="center"/>
    </xf>
    <xf numFmtId="0" fontId="898" fillId="8" borderId="5" xfId="2" applyFont="1" applyFill="1" applyBorder="1" applyAlignment="1">
      <alignment horizontal="center" vertical="center" wrapText="1"/>
    </xf>
    <xf numFmtId="0" fontId="814" fillId="8" borderId="5" xfId="2" applyFont="1" applyFill="1" applyBorder="1" applyAlignment="1">
      <alignment horizontal="center" vertical="center" wrapText="1"/>
    </xf>
    <xf numFmtId="0" fontId="907" fillId="13" borderId="1" xfId="2" applyFont="1" applyFill="1" applyBorder="1" applyAlignment="1">
      <alignment horizontal="center" vertical="center" wrapText="1"/>
    </xf>
    <xf numFmtId="0" fontId="797" fillId="13" borderId="5" xfId="2" applyFont="1" applyFill="1" applyBorder="1" applyAlignment="1">
      <alignment horizontal="center" vertical="center" wrapText="1"/>
    </xf>
    <xf numFmtId="0" fontId="799" fillId="13" borderId="5" xfId="2" applyFont="1" applyFill="1" applyBorder="1" applyAlignment="1">
      <alignment horizontal="center" vertical="center"/>
    </xf>
    <xf numFmtId="0" fontId="799" fillId="13" borderId="1" xfId="2" applyFont="1" applyFill="1" applyBorder="1" applyAlignment="1">
      <alignment horizontal="center" vertical="center" wrapText="1"/>
    </xf>
    <xf numFmtId="0" fontId="784" fillId="13" borderId="1" xfId="2" applyFont="1" applyFill="1" applyBorder="1" applyAlignment="1">
      <alignment horizontal="center" vertical="center"/>
    </xf>
    <xf numFmtId="0" fontId="824" fillId="13" borderId="5" xfId="2" applyFont="1" applyFill="1" applyBorder="1" applyAlignment="1">
      <alignment horizontal="center" vertical="center"/>
    </xf>
    <xf numFmtId="0" fontId="824" fillId="13" borderId="5" xfId="2" applyFont="1" applyFill="1" applyBorder="1" applyAlignment="1">
      <alignment horizontal="center" vertical="top" wrapText="1"/>
    </xf>
    <xf numFmtId="49" fontId="788" fillId="13" borderId="5" xfId="2" applyNumberFormat="1" applyFont="1" applyFill="1" applyBorder="1" applyAlignment="1">
      <alignment horizontal="center" vertical="center"/>
    </xf>
    <xf numFmtId="0" fontId="788" fillId="13" borderId="5" xfId="2" applyFont="1" applyFill="1" applyBorder="1" applyAlignment="1">
      <alignment horizontal="center" vertical="top" wrapText="1"/>
    </xf>
    <xf numFmtId="0" fontId="788" fillId="13" borderId="5" xfId="2" applyFont="1" applyFill="1" applyBorder="1" applyAlignment="1">
      <alignment horizontal="center" vertical="center"/>
    </xf>
    <xf numFmtId="0" fontId="824" fillId="13" borderId="1" xfId="0" applyFont="1" applyFill="1" applyBorder="1" applyAlignment="1">
      <alignment horizontal="center" vertical="center" wrapText="1"/>
    </xf>
    <xf numFmtId="0" fontId="790" fillId="13" borderId="1" xfId="2" applyFont="1" applyFill="1" applyBorder="1" applyAlignment="1">
      <alignment horizontal="center" vertical="center"/>
    </xf>
    <xf numFmtId="0" fontId="793" fillId="13" borderId="1" xfId="0" applyFont="1" applyFill="1" applyBorder="1" applyAlignment="1">
      <alignment horizontal="center" vertical="center"/>
    </xf>
    <xf numFmtId="0" fontId="801" fillId="13" borderId="5" xfId="2" applyFont="1" applyFill="1" applyBorder="1" applyAlignment="1">
      <alignment horizontal="center" vertical="center"/>
    </xf>
    <xf numFmtId="0" fontId="801" fillId="13" borderId="5" xfId="2" applyFont="1" applyFill="1" applyBorder="1" applyAlignment="1">
      <alignment horizontal="center" vertical="top" wrapText="1"/>
    </xf>
    <xf numFmtId="0" fontId="788" fillId="13" borderId="1" xfId="2" applyFont="1" applyFill="1" applyBorder="1" applyAlignment="1">
      <alignment horizontal="center" vertical="center" wrapText="1"/>
    </xf>
    <xf numFmtId="0" fontId="983" fillId="13" borderId="1" xfId="0" applyFont="1" applyFill="1" applyBorder="1" applyAlignment="1">
      <alignment horizontal="center" vertical="center" wrapText="1"/>
    </xf>
    <xf numFmtId="0" fontId="858" fillId="13" borderId="5" xfId="2" applyFont="1" applyFill="1" applyBorder="1" applyAlignment="1">
      <alignment horizontal="center" vertical="center" wrapText="1"/>
    </xf>
    <xf numFmtId="0" fontId="851" fillId="13" borderId="5" xfId="2" applyFont="1" applyFill="1" applyBorder="1" applyAlignment="1">
      <alignment horizontal="center" vertical="center" wrapText="1"/>
    </xf>
    <xf numFmtId="49" fontId="801" fillId="13" borderId="5" xfId="2" applyNumberFormat="1" applyFont="1" applyFill="1" applyBorder="1" applyAlignment="1">
      <alignment horizontal="center" vertical="center"/>
    </xf>
    <xf numFmtId="0" fontId="801" fillId="13" borderId="1" xfId="2" applyFont="1" applyFill="1" applyBorder="1" applyAlignment="1">
      <alignment horizontal="center" vertical="center" wrapText="1"/>
    </xf>
    <xf numFmtId="0" fontId="794" fillId="13" borderId="1" xfId="0" applyFont="1" applyFill="1" applyBorder="1" applyAlignment="1">
      <alignment horizontal="center" vertical="center" wrapText="1"/>
    </xf>
    <xf numFmtId="0" fontId="794" fillId="13" borderId="5" xfId="2" applyFont="1" applyFill="1" applyBorder="1" applyAlignment="1">
      <alignment horizontal="center" vertical="center"/>
    </xf>
    <xf numFmtId="0" fontId="794" fillId="13" borderId="5" xfId="2" applyFont="1" applyFill="1" applyBorder="1" applyAlignment="1">
      <alignment horizontal="center" vertical="top" wrapText="1"/>
    </xf>
    <xf numFmtId="49" fontId="794" fillId="13" borderId="5" xfId="2" applyNumberFormat="1" applyFont="1" applyFill="1" applyBorder="1" applyAlignment="1">
      <alignment horizontal="center" vertical="center"/>
    </xf>
    <xf numFmtId="0" fontId="794" fillId="13" borderId="5" xfId="2" applyFont="1" applyFill="1" applyBorder="1" applyAlignment="1">
      <alignment horizontal="center" vertical="center" wrapText="1"/>
    </xf>
    <xf numFmtId="0" fontId="786" fillId="13" borderId="1" xfId="2" applyFont="1" applyFill="1" applyBorder="1" applyAlignment="1">
      <alignment horizontal="center" vertical="center"/>
    </xf>
    <xf numFmtId="0" fontId="779" fillId="13" borderId="1" xfId="2" applyFont="1" applyFill="1" applyBorder="1" applyAlignment="1">
      <alignment horizontal="center" vertical="center" wrapText="1"/>
    </xf>
    <xf numFmtId="0" fontId="974" fillId="13" borderId="1" xfId="2" applyFont="1" applyFill="1" applyBorder="1" applyAlignment="1">
      <alignment horizontal="center" vertical="center"/>
    </xf>
    <xf numFmtId="0" fontId="783" fillId="13" borderId="1" xfId="2" applyFont="1" applyFill="1" applyBorder="1" applyAlignment="1">
      <alignment horizontal="center" vertical="center"/>
    </xf>
    <xf numFmtId="0" fontId="778" fillId="13" borderId="1" xfId="2" applyFont="1" applyFill="1" applyBorder="1" applyAlignment="1">
      <alignment horizontal="center" vertical="center"/>
    </xf>
    <xf numFmtId="49" fontId="838" fillId="13" borderId="5" xfId="2" applyNumberFormat="1" applyFont="1" applyFill="1" applyBorder="1" applyAlignment="1">
      <alignment horizontal="center" vertical="center"/>
    </xf>
    <xf numFmtId="0" fontId="838" fillId="13" borderId="5" xfId="2" applyFont="1" applyFill="1" applyBorder="1" applyAlignment="1">
      <alignment horizontal="center" vertical="top" wrapText="1"/>
    </xf>
    <xf numFmtId="0" fontId="838" fillId="13" borderId="5" xfId="2" applyFont="1" applyFill="1" applyBorder="1" applyAlignment="1">
      <alignment horizontal="center" vertical="center" wrapText="1"/>
    </xf>
    <xf numFmtId="0" fontId="794" fillId="6" borderId="5" xfId="2" applyFont="1" applyFill="1" applyBorder="1" applyAlignment="1">
      <alignment horizontal="center" vertical="center"/>
    </xf>
    <xf numFmtId="0" fontId="794" fillId="6" borderId="5" xfId="2" applyFont="1" applyFill="1" applyBorder="1" applyAlignment="1">
      <alignment horizontal="center" vertical="center" wrapText="1"/>
    </xf>
    <xf numFmtId="49" fontId="851" fillId="8" borderId="5" xfId="2" applyNumberFormat="1" applyFont="1" applyFill="1" applyBorder="1" applyAlignment="1">
      <alignment horizontal="center" vertical="center"/>
    </xf>
    <xf numFmtId="0" fontId="775" fillId="8" borderId="1" xfId="0" applyFont="1" applyFill="1" applyBorder="1" applyAlignment="1">
      <alignment horizontal="center" vertical="center" wrapText="1"/>
    </xf>
    <xf numFmtId="49" fontId="775" fillId="8" borderId="5" xfId="2" applyNumberFormat="1" applyFont="1" applyFill="1" applyBorder="1" applyAlignment="1">
      <alignment horizontal="center" vertical="center"/>
    </xf>
    <xf numFmtId="0" fontId="775" fillId="8" borderId="1" xfId="2" applyFont="1" applyFill="1" applyBorder="1" applyAlignment="1">
      <alignment horizontal="center" vertical="center" wrapText="1"/>
    </xf>
    <xf numFmtId="0" fontId="774" fillId="13" borderId="1" xfId="2" applyFont="1" applyFill="1" applyBorder="1" applyAlignment="1">
      <alignment horizontal="center" vertical="center"/>
    </xf>
    <xf numFmtId="0" fontId="777" fillId="13" borderId="1" xfId="2" applyFont="1" applyFill="1" applyBorder="1" applyAlignment="1">
      <alignment horizontal="center" vertical="center"/>
    </xf>
    <xf numFmtId="0" fontId="785" fillId="6" borderId="1" xfId="0" applyFont="1" applyFill="1" applyBorder="1" applyAlignment="1">
      <alignment horizontal="center" vertical="center" wrapText="1"/>
    </xf>
    <xf numFmtId="0" fontId="785" fillId="6" borderId="5" xfId="2" applyFont="1" applyFill="1" applyBorder="1" applyAlignment="1">
      <alignment horizontal="center" vertical="center"/>
    </xf>
    <xf numFmtId="0" fontId="785" fillId="6" borderId="5" xfId="2" applyFont="1" applyFill="1" applyBorder="1" applyAlignment="1">
      <alignment horizontal="center" vertical="top" wrapText="1"/>
    </xf>
    <xf numFmtId="0" fontId="785" fillId="6" borderId="1" xfId="2" applyFont="1" applyFill="1" applyBorder="1" applyAlignment="1">
      <alignment horizontal="center" vertical="center" wrapText="1"/>
    </xf>
    <xf numFmtId="0" fontId="774" fillId="6" borderId="1" xfId="2" applyFont="1" applyFill="1" applyBorder="1" applyAlignment="1">
      <alignment horizontal="center" vertical="center"/>
    </xf>
    <xf numFmtId="0" fontId="773" fillId="9" borderId="1" xfId="2" applyFont="1" applyFill="1" applyBorder="1" applyAlignment="1">
      <alignment horizontal="center" vertical="center"/>
    </xf>
    <xf numFmtId="0" fontId="773" fillId="13" borderId="1" xfId="2" applyFont="1" applyFill="1" applyBorder="1" applyAlignment="1">
      <alignment horizontal="center" vertical="center"/>
    </xf>
    <xf numFmtId="0" fontId="772" fillId="0" borderId="1" xfId="2" applyFont="1" applyBorder="1" applyAlignment="1">
      <alignment horizontal="center" vertical="center"/>
    </xf>
    <xf numFmtId="0" fontId="1313" fillId="6" borderId="1" xfId="0" applyFont="1" applyFill="1" applyBorder="1" applyAlignment="1">
      <alignment horizontal="center" vertical="center"/>
    </xf>
    <xf numFmtId="0" fontId="829" fillId="9" borderId="1" xfId="2" applyFont="1" applyFill="1" applyBorder="1" applyAlignment="1">
      <alignment horizontal="center" vertical="center" wrapText="1"/>
    </xf>
    <xf numFmtId="49" fontId="840" fillId="6" borderId="5" xfId="2" applyNumberFormat="1" applyFont="1" applyFill="1" applyBorder="1" applyAlignment="1">
      <alignment horizontal="center" vertical="center"/>
    </xf>
    <xf numFmtId="0" fontId="769" fillId="6" borderId="1" xfId="2" applyFont="1" applyFill="1" applyBorder="1" applyAlignment="1">
      <alignment horizontal="center" vertical="center"/>
    </xf>
    <xf numFmtId="0" fontId="785" fillId="13" borderId="1" xfId="0" applyFont="1" applyFill="1" applyBorder="1" applyAlignment="1">
      <alignment horizontal="center" vertical="center" wrapText="1"/>
    </xf>
    <xf numFmtId="49" fontId="785" fillId="13" borderId="5" xfId="2" applyNumberFormat="1" applyFont="1" applyFill="1" applyBorder="1" applyAlignment="1">
      <alignment horizontal="center" vertical="center"/>
    </xf>
    <xf numFmtId="0" fontId="785" fillId="13" borderId="5" xfId="2" applyFont="1" applyFill="1" applyBorder="1" applyAlignment="1">
      <alignment horizontal="center" vertical="top" wrapText="1"/>
    </xf>
    <xf numFmtId="0" fontId="794" fillId="13" borderId="1" xfId="2" applyFont="1" applyFill="1" applyBorder="1" applyAlignment="1">
      <alignment horizontal="center" vertical="center" wrapText="1"/>
    </xf>
    <xf numFmtId="0" fontId="768" fillId="13" borderId="1" xfId="2" applyFont="1" applyFill="1" applyBorder="1" applyAlignment="1">
      <alignment horizontal="center" vertical="center"/>
    </xf>
    <xf numFmtId="0" fontId="793" fillId="13" borderId="1" xfId="0" applyFont="1" applyFill="1" applyBorder="1" applyAlignment="1">
      <alignment horizontal="center" vertical="center" wrapText="1"/>
    </xf>
    <xf numFmtId="49" fontId="793" fillId="13" borderId="5" xfId="2" applyNumberFormat="1" applyFont="1" applyFill="1" applyBorder="1" applyAlignment="1">
      <alignment horizontal="center" vertical="center"/>
    </xf>
    <xf numFmtId="0" fontId="848" fillId="6" borderId="1" xfId="0" applyFont="1" applyFill="1" applyBorder="1" applyAlignment="1">
      <alignment horizontal="center" vertical="center" wrapText="1"/>
    </xf>
    <xf numFmtId="49" fontId="848" fillId="6" borderId="5" xfId="2" applyNumberFormat="1" applyFont="1" applyFill="1" applyBorder="1" applyAlignment="1">
      <alignment horizontal="center" vertical="center"/>
    </xf>
    <xf numFmtId="0" fontId="848" fillId="6" borderId="5" xfId="2" applyFont="1" applyFill="1" applyBorder="1" applyAlignment="1">
      <alignment horizontal="center" vertical="top" wrapText="1"/>
    </xf>
    <xf numFmtId="0" fontId="768" fillId="6" borderId="1" xfId="2" applyFont="1" applyFill="1" applyBorder="1" applyAlignment="1">
      <alignment horizontal="center" vertical="center"/>
    </xf>
    <xf numFmtId="0" fontId="769" fillId="13" borderId="1" xfId="2" applyFont="1" applyFill="1" applyBorder="1" applyAlignment="1">
      <alignment horizontal="center" vertical="center"/>
    </xf>
    <xf numFmtId="0" fontId="911" fillId="13" borderId="1" xfId="2" applyFont="1" applyFill="1" applyBorder="1" applyAlignment="1">
      <alignment horizontal="center" vertical="center" wrapText="1"/>
    </xf>
    <xf numFmtId="49" fontId="768" fillId="8" borderId="5" xfId="2" applyNumberFormat="1" applyFont="1" applyFill="1" applyBorder="1" applyAlignment="1">
      <alignment horizontal="center" vertical="center"/>
    </xf>
    <xf numFmtId="0" fontId="768" fillId="8" borderId="5" xfId="2" applyFont="1" applyFill="1" applyBorder="1" applyAlignment="1">
      <alignment horizontal="center" vertical="top" wrapText="1"/>
    </xf>
    <xf numFmtId="0" fontId="927" fillId="13" borderId="5" xfId="2" applyFont="1" applyFill="1" applyBorder="1" applyAlignment="1">
      <alignment horizontal="center" vertical="center"/>
    </xf>
    <xf numFmtId="0" fontId="890" fillId="6" borderId="1" xfId="0" applyFont="1" applyFill="1" applyBorder="1" applyAlignment="1">
      <alignment horizontal="center" vertical="center" wrapText="1"/>
    </xf>
    <xf numFmtId="49" fontId="890" fillId="6" borderId="5" xfId="2" applyNumberFormat="1" applyFont="1" applyFill="1" applyBorder="1" applyAlignment="1">
      <alignment horizontal="center" vertical="center"/>
    </xf>
    <xf numFmtId="0" fontId="1014" fillId="6" borderId="5" xfId="2" applyFont="1" applyFill="1" applyBorder="1" applyAlignment="1">
      <alignment horizontal="center" vertical="top" wrapText="1"/>
    </xf>
    <xf numFmtId="0" fontId="767" fillId="6" borderId="1" xfId="2" applyFont="1" applyFill="1" applyBorder="1" applyAlignment="1">
      <alignment horizontal="center" vertical="center"/>
    </xf>
    <xf numFmtId="0" fontId="987" fillId="13" borderId="5" xfId="2" applyFont="1" applyFill="1" applyBorder="1" applyAlignment="1">
      <alignment horizontal="center" vertical="center" wrapText="1"/>
    </xf>
    <xf numFmtId="0" fontId="767" fillId="13" borderId="1" xfId="2" applyFont="1" applyFill="1" applyBorder="1" applyAlignment="1">
      <alignment horizontal="center" vertical="center"/>
    </xf>
    <xf numFmtId="0" fontId="770" fillId="13" borderId="1" xfId="2" applyFont="1" applyFill="1" applyBorder="1" applyAlignment="1">
      <alignment horizontal="center" vertical="center"/>
    </xf>
    <xf numFmtId="0" fontId="771" fillId="13" borderId="1" xfId="2" applyFont="1" applyFill="1" applyBorder="1" applyAlignment="1">
      <alignment horizontal="center" vertical="center"/>
    </xf>
    <xf numFmtId="0" fontId="765" fillId="0" borderId="1" xfId="2" applyFont="1" applyBorder="1" applyAlignment="1">
      <alignment horizontal="center" vertical="center"/>
    </xf>
    <xf numFmtId="0" fontId="814" fillId="13" borderId="5" xfId="2" applyFont="1" applyFill="1" applyBorder="1" applyAlignment="1">
      <alignment horizontal="center" vertical="center"/>
    </xf>
    <xf numFmtId="0" fontId="851" fillId="8" borderId="1" xfId="2" applyFont="1" applyFill="1" applyBorder="1" applyAlignment="1">
      <alignment horizontal="center" vertical="center" wrapText="1"/>
    </xf>
    <xf numFmtId="0" fontId="782" fillId="13" borderId="1" xfId="2" applyFont="1" applyFill="1" applyBorder="1" applyAlignment="1">
      <alignment horizontal="center" vertical="center"/>
    </xf>
    <xf numFmtId="0" fontId="763" fillId="13" borderId="1" xfId="2" applyFont="1" applyFill="1" applyBorder="1" applyAlignment="1">
      <alignment horizontal="center" vertical="center"/>
    </xf>
    <xf numFmtId="0" fontId="776" fillId="13" borderId="1" xfId="2" applyFont="1" applyFill="1" applyBorder="1" applyAlignment="1">
      <alignment horizontal="center" vertical="center"/>
    </xf>
    <xf numFmtId="0" fontId="805" fillId="13" borderId="1" xfId="0" applyFont="1" applyFill="1" applyBorder="1" applyAlignment="1">
      <alignment horizontal="center" vertical="center" wrapText="1"/>
    </xf>
    <xf numFmtId="49" fontId="805" fillId="13" borderId="5" xfId="2" applyNumberFormat="1" applyFont="1" applyFill="1" applyBorder="1" applyAlignment="1">
      <alignment horizontal="center" vertical="center"/>
    </xf>
    <xf numFmtId="0" fontId="805" fillId="13" borderId="5" xfId="2" applyFont="1" applyFill="1" applyBorder="1" applyAlignment="1">
      <alignment horizontal="center" vertical="top" wrapText="1"/>
    </xf>
    <xf numFmtId="49" fontId="834" fillId="13" borderId="5" xfId="2" applyNumberFormat="1" applyFont="1" applyFill="1" applyBorder="1" applyAlignment="1">
      <alignment horizontal="center" vertical="center"/>
    </xf>
    <xf numFmtId="0" fontId="775" fillId="13" borderId="1" xfId="0" applyFont="1" applyFill="1" applyBorder="1" applyAlignment="1">
      <alignment horizontal="center" vertical="center" wrapText="1"/>
    </xf>
    <xf numFmtId="49" fontId="775" fillId="13" borderId="5" xfId="2" applyNumberFormat="1" applyFont="1" applyFill="1" applyBorder="1" applyAlignment="1">
      <alignment horizontal="center" vertical="center"/>
    </xf>
    <xf numFmtId="0" fontId="775" fillId="13" borderId="5" xfId="2" applyFont="1" applyFill="1" applyBorder="1" applyAlignment="1">
      <alignment horizontal="center" vertical="top" wrapText="1"/>
    </xf>
    <xf numFmtId="0" fontId="775" fillId="13" borderId="1" xfId="2" applyFont="1" applyFill="1" applyBorder="1" applyAlignment="1">
      <alignment horizontal="center" vertical="center" wrapText="1"/>
    </xf>
    <xf numFmtId="0" fontId="775" fillId="13" borderId="1" xfId="2" applyFont="1" applyFill="1" applyBorder="1" applyAlignment="1">
      <alignment horizontal="center" vertical="center"/>
    </xf>
    <xf numFmtId="0" fontId="831" fillId="13" borderId="5" xfId="2" applyFont="1" applyFill="1" applyBorder="1" applyAlignment="1">
      <alignment horizontal="center" vertical="center" wrapText="1"/>
    </xf>
    <xf numFmtId="0" fontId="848" fillId="13" borderId="1" xfId="2" applyFont="1" applyFill="1" applyBorder="1" applyAlignment="1">
      <alignment horizontal="center" vertical="center" wrapText="1"/>
    </xf>
    <xf numFmtId="0" fontId="785" fillId="13" borderId="1" xfId="2" applyFont="1" applyFill="1" applyBorder="1" applyAlignment="1">
      <alignment horizontal="center" vertical="center" wrapText="1"/>
    </xf>
    <xf numFmtId="0" fontId="793" fillId="13" borderId="5" xfId="2" applyFont="1" applyFill="1" applyBorder="1" applyAlignment="1">
      <alignment horizontal="center" vertical="top" wrapText="1"/>
    </xf>
    <xf numFmtId="0" fontId="761" fillId="0" borderId="1" xfId="2" applyFont="1" applyBorder="1" applyAlignment="1">
      <alignment horizontal="center" vertical="center"/>
    </xf>
    <xf numFmtId="0" fontId="767" fillId="8" borderId="1" xfId="0" applyFont="1" applyFill="1" applyBorder="1" applyAlignment="1">
      <alignment horizontal="center" vertical="center" wrapText="1"/>
    </xf>
    <xf numFmtId="0" fontId="853" fillId="6" borderId="5" xfId="2" applyFont="1" applyFill="1" applyBorder="1" applyAlignment="1">
      <alignment horizontal="center" vertical="center" wrapText="1"/>
    </xf>
    <xf numFmtId="0" fontId="761" fillId="6" borderId="1" xfId="2" applyFont="1" applyFill="1" applyBorder="1" applyAlignment="1">
      <alignment horizontal="center" vertical="center"/>
    </xf>
    <xf numFmtId="0" fontId="755" fillId="8" borderId="1" xfId="2" applyFont="1" applyFill="1" applyBorder="1" applyAlignment="1">
      <alignment horizontal="center" vertical="center"/>
    </xf>
    <xf numFmtId="0" fontId="911" fillId="13" borderId="5" xfId="2" applyFont="1" applyFill="1" applyBorder="1" applyAlignment="1">
      <alignment horizontal="center" vertical="top" wrapText="1"/>
    </xf>
    <xf numFmtId="0" fontId="934" fillId="6" borderId="1" xfId="0" applyFont="1" applyFill="1" applyBorder="1" applyAlignment="1">
      <alignment horizontal="center" vertical="center" wrapText="1"/>
    </xf>
    <xf numFmtId="49" fontId="934" fillId="6" borderId="5" xfId="2" applyNumberFormat="1" applyFont="1" applyFill="1" applyBorder="1" applyAlignment="1">
      <alignment horizontal="center" vertical="center"/>
    </xf>
    <xf numFmtId="0" fontId="754" fillId="0" borderId="1" xfId="2" applyFont="1" applyBorder="1" applyAlignment="1">
      <alignment horizontal="center" vertical="center"/>
    </xf>
    <xf numFmtId="0" fontId="753" fillId="0" borderId="1" xfId="2" applyFont="1" applyBorder="1" applyAlignment="1">
      <alignment horizontal="center" vertical="center"/>
    </xf>
    <xf numFmtId="0" fontId="816" fillId="13" borderId="5" xfId="2" applyFont="1" applyFill="1" applyBorder="1" applyAlignment="1">
      <alignment horizontal="center" vertical="center"/>
    </xf>
    <xf numFmtId="0" fontId="816" fillId="13" borderId="1" xfId="2" applyFont="1" applyFill="1" applyBorder="1" applyAlignment="1">
      <alignment horizontal="center" vertical="center" wrapText="1"/>
    </xf>
    <xf numFmtId="0" fontId="753" fillId="13" borderId="1" xfId="2" applyFont="1" applyFill="1" applyBorder="1" applyAlignment="1">
      <alignment horizontal="center" vertical="center"/>
    </xf>
    <xf numFmtId="0" fontId="754" fillId="13" borderId="1" xfId="2" applyFont="1" applyFill="1" applyBorder="1" applyAlignment="1">
      <alignment horizontal="center" vertical="center"/>
    </xf>
    <xf numFmtId="0" fontId="788" fillId="13" borderId="5" xfId="2" applyFont="1" applyFill="1" applyBorder="1" applyAlignment="1">
      <alignment horizontal="center" vertical="center" wrapText="1"/>
    </xf>
    <xf numFmtId="0" fontId="812" fillId="13" borderId="1" xfId="0" applyFont="1" applyFill="1" applyBorder="1" applyAlignment="1">
      <alignment horizontal="center" vertical="center" wrapText="1"/>
    </xf>
    <xf numFmtId="49" fontId="812" fillId="13" borderId="5" xfId="2" applyNumberFormat="1" applyFont="1" applyFill="1" applyBorder="1" applyAlignment="1">
      <alignment horizontal="center" vertical="center"/>
    </xf>
    <xf numFmtId="0" fontId="812" fillId="13" borderId="5" xfId="2" applyFont="1" applyFill="1" applyBorder="1" applyAlignment="1">
      <alignment horizontal="center" vertical="center" wrapText="1"/>
    </xf>
    <xf numFmtId="0" fontId="768" fillId="13" borderId="1" xfId="0" applyFont="1" applyFill="1" applyBorder="1" applyAlignment="1">
      <alignment horizontal="center" vertical="center" wrapText="1"/>
    </xf>
    <xf numFmtId="49" fontId="768" fillId="13" borderId="5" xfId="2" applyNumberFormat="1" applyFont="1" applyFill="1" applyBorder="1" applyAlignment="1">
      <alignment horizontal="center" vertical="center"/>
    </xf>
    <xf numFmtId="0" fontId="768" fillId="13" borderId="5" xfId="2" applyFont="1" applyFill="1" applyBorder="1" applyAlignment="1">
      <alignment horizontal="center" vertical="top" wrapText="1"/>
    </xf>
    <xf numFmtId="0" fontId="0" fillId="14" borderId="3" xfId="0" applyFill="1" applyBorder="1" applyAlignment="1">
      <alignment horizontal="center" vertical="center" wrapText="1"/>
    </xf>
    <xf numFmtId="0" fontId="1305" fillId="13" borderId="2" xfId="0" applyFont="1" applyFill="1" applyBorder="1" applyAlignment="1">
      <alignment horizontal="center" vertical="center" wrapText="1"/>
    </xf>
    <xf numFmtId="0" fontId="1305" fillId="13" borderId="0" xfId="0" applyFont="1" applyFill="1" applyAlignment="1">
      <alignment horizontal="center" vertical="center" wrapText="1"/>
    </xf>
    <xf numFmtId="0" fontId="1343" fillId="13" borderId="3" xfId="0" applyFont="1" applyFill="1" applyBorder="1"/>
    <xf numFmtId="0" fontId="0" fillId="13" borderId="12" xfId="0" applyFill="1" applyBorder="1" applyAlignment="1">
      <alignment horizontal="center" vertical="center"/>
    </xf>
    <xf numFmtId="0" fontId="1205" fillId="13" borderId="5" xfId="0" applyFont="1" applyFill="1" applyBorder="1" applyAlignment="1">
      <alignment horizontal="center" vertical="center"/>
    </xf>
    <xf numFmtId="0" fontId="1268" fillId="13" borderId="1" xfId="0" applyFont="1" applyFill="1" applyBorder="1" applyAlignment="1">
      <alignment horizontal="center" vertical="center" wrapText="1"/>
    </xf>
    <xf numFmtId="0" fontId="1190" fillId="13" borderId="1" xfId="0" applyFont="1" applyFill="1" applyBorder="1" applyAlignment="1">
      <alignment horizontal="center" vertical="top" wrapText="1"/>
    </xf>
    <xf numFmtId="0" fontId="1151" fillId="13" borderId="4" xfId="0" applyFont="1" applyFill="1" applyBorder="1" applyAlignment="1">
      <alignment horizontal="center" vertical="center"/>
    </xf>
    <xf numFmtId="0" fontId="1172" fillId="13" borderId="5" xfId="0" applyFont="1" applyFill="1" applyBorder="1" applyAlignment="1">
      <alignment horizontal="center" vertical="center" wrapText="1"/>
    </xf>
    <xf numFmtId="0" fontId="1187" fillId="13" borderId="5" xfId="0" applyFont="1" applyFill="1" applyBorder="1" applyAlignment="1">
      <alignment horizontal="center" vertical="center" wrapText="1"/>
    </xf>
    <xf numFmtId="0" fontId="1185" fillId="13" borderId="1" xfId="0" applyFont="1" applyFill="1" applyBorder="1" applyAlignment="1">
      <alignment horizontal="center" vertical="center"/>
    </xf>
    <xf numFmtId="0" fontId="1125" fillId="13" borderId="5" xfId="0" applyFont="1" applyFill="1" applyBorder="1" applyAlignment="1">
      <alignment horizontal="center" vertical="center" wrapText="1"/>
    </xf>
    <xf numFmtId="0" fontId="1212" fillId="13" borderId="5" xfId="0" applyFont="1" applyFill="1" applyBorder="1" applyAlignment="1">
      <alignment horizontal="center" vertical="center" wrapText="1"/>
    </xf>
    <xf numFmtId="0" fontId="1144" fillId="13" borderId="5" xfId="0" applyFont="1" applyFill="1" applyBorder="1" applyAlignment="1">
      <alignment horizontal="center" vertical="center" wrapText="1"/>
    </xf>
    <xf numFmtId="0" fontId="1119" fillId="13" borderId="5" xfId="0" applyFont="1" applyFill="1" applyBorder="1" applyAlignment="1">
      <alignment horizontal="center" vertical="center" wrapText="1"/>
    </xf>
    <xf numFmtId="0" fontId="1142" fillId="13" borderId="5" xfId="0" applyFont="1" applyFill="1" applyBorder="1" applyAlignment="1">
      <alignment horizontal="center" vertical="center"/>
    </xf>
    <xf numFmtId="0" fontId="1100" fillId="13" borderId="1" xfId="0" applyFont="1" applyFill="1" applyBorder="1" applyAlignment="1">
      <alignment horizontal="center" vertical="center"/>
    </xf>
    <xf numFmtId="0" fontId="761" fillId="13" borderId="1" xfId="2" applyFont="1" applyFill="1" applyBorder="1" applyAlignment="1">
      <alignment horizontal="center" vertical="center"/>
    </xf>
    <xf numFmtId="0" fontId="752" fillId="13" borderId="1" xfId="2" applyFont="1" applyFill="1" applyBorder="1" applyAlignment="1">
      <alignment horizontal="center" vertical="center"/>
    </xf>
    <xf numFmtId="0" fontId="775" fillId="13" borderId="5" xfId="2" applyFont="1" applyFill="1" applyBorder="1" applyAlignment="1">
      <alignment horizontal="center" vertical="center"/>
    </xf>
    <xf numFmtId="0" fontId="752" fillId="13" borderId="1" xfId="0" applyFont="1" applyFill="1" applyBorder="1" applyAlignment="1">
      <alignment horizontal="center" vertical="center" wrapText="1"/>
    </xf>
    <xf numFmtId="0" fontId="751" fillId="13" borderId="1" xfId="2" applyFont="1" applyFill="1" applyBorder="1" applyAlignment="1">
      <alignment horizontal="center" vertical="center"/>
    </xf>
    <xf numFmtId="49" fontId="824" fillId="13" borderId="5" xfId="2" applyNumberFormat="1" applyFont="1" applyFill="1" applyBorder="1" applyAlignment="1">
      <alignment horizontal="center" vertical="center"/>
    </xf>
    <xf numFmtId="0" fontId="785" fillId="13" borderId="5" xfId="2" applyFont="1" applyFill="1" applyBorder="1" applyAlignment="1">
      <alignment horizontal="center" vertical="center" wrapText="1"/>
    </xf>
    <xf numFmtId="0" fontId="775" fillId="13" borderId="5" xfId="2" applyFont="1" applyFill="1" applyBorder="1" applyAlignment="1">
      <alignment horizontal="center" vertical="center" wrapText="1"/>
    </xf>
    <xf numFmtId="0" fontId="765" fillId="13" borderId="1" xfId="2" applyFont="1" applyFill="1" applyBorder="1" applyAlignment="1">
      <alignment horizontal="center" vertical="center"/>
    </xf>
    <xf numFmtId="0" fontId="772" fillId="13" borderId="1" xfId="2" applyFont="1" applyFill="1" applyBorder="1" applyAlignment="1">
      <alignment horizontal="center" vertical="center"/>
    </xf>
    <xf numFmtId="0" fontId="767" fillId="13" borderId="1" xfId="0" applyFont="1" applyFill="1" applyBorder="1" applyAlignment="1">
      <alignment horizontal="center" vertical="center" wrapText="1"/>
    </xf>
    <xf numFmtId="0" fontId="767" fillId="13" borderId="5" xfId="2" applyFont="1" applyFill="1" applyBorder="1" applyAlignment="1">
      <alignment horizontal="center" vertical="center"/>
    </xf>
    <xf numFmtId="0" fontId="767" fillId="13" borderId="5" xfId="2" applyFont="1" applyFill="1" applyBorder="1" applyAlignment="1">
      <alignment horizontal="center" vertical="top" wrapText="1"/>
    </xf>
    <xf numFmtId="0" fontId="767" fillId="13" borderId="1" xfId="2" applyFont="1" applyFill="1" applyBorder="1" applyAlignment="1">
      <alignment horizontal="center" vertical="center" wrapText="1"/>
    </xf>
    <xf numFmtId="0" fontId="943" fillId="6" borderId="1" xfId="0" applyFont="1" applyFill="1" applyBorder="1" applyAlignment="1">
      <alignment horizontal="center" vertical="center" wrapText="1"/>
    </xf>
    <xf numFmtId="0" fontId="943" fillId="6" borderId="5" xfId="2" applyFont="1" applyFill="1" applyBorder="1" applyAlignment="1">
      <alignment horizontal="center" vertical="center"/>
    </xf>
    <xf numFmtId="49" fontId="943" fillId="6" borderId="5" xfId="2" applyNumberFormat="1" applyFont="1" applyFill="1" applyBorder="1" applyAlignment="1">
      <alignment horizontal="center" vertical="center"/>
    </xf>
    <xf numFmtId="0" fontId="943" fillId="6" borderId="5" xfId="2" applyFont="1" applyFill="1" applyBorder="1" applyAlignment="1">
      <alignment horizontal="center" vertical="top" wrapText="1"/>
    </xf>
    <xf numFmtId="0" fontId="751" fillId="6" borderId="1" xfId="2" applyFont="1" applyFill="1" applyBorder="1" applyAlignment="1">
      <alignment horizontal="center" vertical="center"/>
    </xf>
    <xf numFmtId="0" fontId="859" fillId="6" borderId="5" xfId="2" applyFont="1" applyFill="1" applyBorder="1" applyAlignment="1">
      <alignment horizontal="center" vertical="center"/>
    </xf>
    <xf numFmtId="49" fontId="925" fillId="6" borderId="5" xfId="2" applyNumberFormat="1" applyFont="1" applyFill="1" applyBorder="1" applyAlignment="1">
      <alignment horizontal="center" vertical="center"/>
    </xf>
    <xf numFmtId="0" fontId="859" fillId="6" borderId="5" xfId="2" applyFont="1" applyFill="1" applyBorder="1" applyAlignment="1">
      <alignment horizontal="center" vertical="center" wrapText="1"/>
    </xf>
    <xf numFmtId="0" fontId="778" fillId="6" borderId="1" xfId="2" applyFont="1" applyFill="1" applyBorder="1" applyAlignment="1">
      <alignment horizontal="center" vertical="center"/>
    </xf>
    <xf numFmtId="0" fontId="840" fillId="6" borderId="5" xfId="2" applyFont="1" applyFill="1" applyBorder="1" applyAlignment="1">
      <alignment horizontal="center" vertical="top" wrapText="1"/>
    </xf>
    <xf numFmtId="0" fontId="890" fillId="6" borderId="1" xfId="2" applyFont="1" applyFill="1" applyBorder="1" applyAlignment="1">
      <alignment horizontal="center" vertical="center" wrapText="1"/>
    </xf>
    <xf numFmtId="0" fontId="890" fillId="6" borderId="5" xfId="2" applyFont="1" applyFill="1" applyBorder="1" applyAlignment="1">
      <alignment horizontal="center" vertical="center" wrapText="1"/>
    </xf>
    <xf numFmtId="0" fontId="1017" fillId="6" borderId="1" xfId="0" applyFont="1" applyFill="1" applyBorder="1" applyAlignment="1">
      <alignment horizontal="center" vertical="center" wrapText="1"/>
    </xf>
    <xf numFmtId="0" fontId="803" fillId="13" borderId="5" xfId="2" applyFont="1" applyFill="1" applyBorder="1" applyAlignment="1">
      <alignment horizontal="center" vertical="center" wrapText="1"/>
    </xf>
    <xf numFmtId="0" fontId="816" fillId="6" borderId="1" xfId="0" applyFont="1" applyFill="1" applyBorder="1" applyAlignment="1">
      <alignment horizontal="center" vertical="center" wrapText="1"/>
    </xf>
    <xf numFmtId="0" fontId="816" fillId="6" borderId="5" xfId="2" applyFont="1" applyFill="1" applyBorder="1" applyAlignment="1">
      <alignment horizontal="center" vertical="center"/>
    </xf>
    <xf numFmtId="49" fontId="816" fillId="6" borderId="5" xfId="2" applyNumberFormat="1" applyFont="1" applyFill="1" applyBorder="1" applyAlignment="1">
      <alignment horizontal="center" vertical="center"/>
    </xf>
    <xf numFmtId="0" fontId="816" fillId="6" borderId="5" xfId="2" applyFont="1" applyFill="1" applyBorder="1" applyAlignment="1">
      <alignment horizontal="center" vertical="top" wrapText="1"/>
    </xf>
    <xf numFmtId="0" fontId="799" fillId="6" borderId="1" xfId="2" applyFont="1" applyFill="1" applyBorder="1" applyAlignment="1">
      <alignment horizontal="center" vertical="center" wrapText="1"/>
    </xf>
    <xf numFmtId="0" fontId="750" fillId="0" borderId="1" xfId="2" applyFont="1" applyBorder="1" applyAlignment="1">
      <alignment horizontal="center" vertical="center"/>
    </xf>
    <xf numFmtId="49" fontId="906" fillId="8" borderId="5" xfId="2" applyNumberFormat="1" applyFont="1" applyFill="1" applyBorder="1" applyAlignment="1">
      <alignment horizontal="center" vertical="center"/>
    </xf>
    <xf numFmtId="0" fontId="906" fillId="8" borderId="5" xfId="2" applyFont="1" applyFill="1" applyBorder="1" applyAlignment="1">
      <alignment horizontal="center" vertical="top" wrapText="1"/>
    </xf>
    <xf numFmtId="0" fontId="750" fillId="6" borderId="1" xfId="2" applyFont="1" applyFill="1" applyBorder="1" applyAlignment="1">
      <alignment horizontal="center" vertical="center"/>
    </xf>
    <xf numFmtId="0" fontId="793" fillId="6" borderId="1" xfId="0" applyFont="1" applyFill="1" applyBorder="1" applyAlignment="1">
      <alignment horizontal="center" vertical="center" wrapText="1"/>
    </xf>
    <xf numFmtId="49" fontId="793" fillId="6" borderId="5" xfId="2" applyNumberFormat="1" applyFont="1" applyFill="1" applyBorder="1" applyAlignment="1">
      <alignment horizontal="center" vertical="center"/>
    </xf>
    <xf numFmtId="0" fontId="819" fillId="6" borderId="1" xfId="0" applyFont="1" applyFill="1" applyBorder="1" applyAlignment="1">
      <alignment horizontal="center" vertical="center" wrapText="1"/>
    </xf>
    <xf numFmtId="49" fontId="819" fillId="6" borderId="5" xfId="2" applyNumberFormat="1" applyFont="1" applyFill="1" applyBorder="1" applyAlignment="1">
      <alignment horizontal="center" vertical="center"/>
    </xf>
    <xf numFmtId="0" fontId="819" fillId="6" borderId="5" xfId="2" applyFont="1" applyFill="1" applyBorder="1" applyAlignment="1">
      <alignment horizontal="center" vertical="top" wrapText="1"/>
    </xf>
    <xf numFmtId="0" fontId="819" fillId="6" borderId="1" xfId="2" applyFont="1" applyFill="1" applyBorder="1" applyAlignment="1">
      <alignment horizontal="center" vertical="center" wrapText="1"/>
    </xf>
    <xf numFmtId="0" fontId="767" fillId="6" borderId="1" xfId="0" applyFont="1" applyFill="1" applyBorder="1" applyAlignment="1">
      <alignment horizontal="center" vertical="center" wrapText="1"/>
    </xf>
    <xf numFmtId="0" fontId="791" fillId="13" borderId="1" xfId="0" applyFont="1" applyFill="1" applyBorder="1" applyAlignment="1">
      <alignment horizontal="center" vertical="center" wrapText="1"/>
    </xf>
    <xf numFmtId="49" fontId="791" fillId="13" borderId="5" xfId="2" applyNumberFormat="1" applyFont="1" applyFill="1" applyBorder="1" applyAlignment="1">
      <alignment horizontal="center" vertical="center"/>
    </xf>
    <xf numFmtId="0" fontId="791" fillId="13" borderId="5" xfId="2" applyFont="1" applyFill="1" applyBorder="1" applyAlignment="1">
      <alignment horizontal="center" vertical="top" wrapText="1"/>
    </xf>
    <xf numFmtId="0" fontId="749" fillId="13" borderId="1" xfId="2" applyFont="1" applyFill="1" applyBorder="1" applyAlignment="1">
      <alignment horizontal="center" vertical="center"/>
    </xf>
    <xf numFmtId="0" fontId="766" fillId="13" borderId="1" xfId="2" applyFont="1" applyFill="1" applyBorder="1" applyAlignment="1">
      <alignment horizontal="center" vertical="center"/>
    </xf>
    <xf numFmtId="0" fontId="768" fillId="13" borderId="5" xfId="2" applyFont="1" applyFill="1" applyBorder="1" applyAlignment="1">
      <alignment horizontal="center" vertical="center"/>
    </xf>
    <xf numFmtId="0" fontId="768" fillId="13" borderId="1" xfId="2" applyFont="1" applyFill="1" applyBorder="1" applyAlignment="1">
      <alignment horizontal="center" vertical="center" wrapText="1"/>
    </xf>
    <xf numFmtId="0" fontId="760" fillId="13" borderId="1" xfId="0" applyFont="1" applyFill="1" applyBorder="1" applyAlignment="1">
      <alignment horizontal="center" vertical="center" wrapText="1"/>
    </xf>
    <xf numFmtId="49" fontId="760" fillId="13" borderId="5" xfId="2" applyNumberFormat="1" applyFont="1" applyFill="1" applyBorder="1" applyAlignment="1">
      <alignment horizontal="center" vertical="center"/>
    </xf>
    <xf numFmtId="0" fontId="936" fillId="6" borderId="5" xfId="2" applyFont="1" applyFill="1" applyBorder="1" applyAlignment="1">
      <alignment horizontal="center" vertical="center"/>
    </xf>
    <xf numFmtId="0" fontId="936" fillId="6" borderId="1" xfId="2" applyFont="1" applyFill="1" applyBorder="1" applyAlignment="1">
      <alignment horizontal="center" vertical="center"/>
    </xf>
    <xf numFmtId="0" fontId="749" fillId="6" borderId="1" xfId="2" applyFont="1" applyFill="1" applyBorder="1" applyAlignment="1">
      <alignment horizontal="center" vertical="center"/>
    </xf>
    <xf numFmtId="0" fontId="799" fillId="6" borderId="5" xfId="2" applyFont="1" applyFill="1" applyBorder="1" applyAlignment="1">
      <alignment horizontal="center" vertical="center"/>
    </xf>
    <xf numFmtId="49" fontId="887" fillId="6" borderId="5" xfId="2" applyNumberFormat="1" applyFont="1" applyFill="1" applyBorder="1" applyAlignment="1">
      <alignment horizontal="center" vertical="center"/>
    </xf>
    <xf numFmtId="0" fontId="887" fillId="6" borderId="5" xfId="2" applyFont="1" applyFill="1" applyBorder="1" applyAlignment="1">
      <alignment horizontal="center" vertical="top" wrapText="1"/>
    </xf>
    <xf numFmtId="0" fontId="887" fillId="6" borderId="1" xfId="2" applyFont="1" applyFill="1" applyBorder="1" applyAlignment="1">
      <alignment horizontal="center" vertical="center" wrapText="1"/>
    </xf>
    <xf numFmtId="49" fontId="801" fillId="6" borderId="5" xfId="2" applyNumberFormat="1" applyFont="1" applyFill="1" applyBorder="1" applyAlignment="1">
      <alignment horizontal="center" vertical="center"/>
    </xf>
    <xf numFmtId="0" fontId="748" fillId="6" borderId="1" xfId="2" applyFont="1" applyFill="1" applyBorder="1" applyAlignment="1">
      <alignment horizontal="center" vertical="center"/>
    </xf>
    <xf numFmtId="0" fontId="748" fillId="13" borderId="1" xfId="0" applyFont="1" applyFill="1" applyBorder="1" applyAlignment="1">
      <alignment horizontal="center" vertical="center" wrapText="1"/>
    </xf>
    <xf numFmtId="0" fontId="750" fillId="13" borderId="1" xfId="2" applyFont="1" applyFill="1" applyBorder="1" applyAlignment="1">
      <alignment horizontal="center" vertical="center"/>
    </xf>
    <xf numFmtId="0" fontId="748" fillId="13" borderId="1" xfId="2" applyFont="1" applyFill="1" applyBorder="1" applyAlignment="1">
      <alignment horizontal="center" vertical="center"/>
    </xf>
    <xf numFmtId="14" fontId="865" fillId="13" borderId="5" xfId="2" applyNumberFormat="1" applyFont="1" applyFill="1" applyBorder="1" applyAlignment="1">
      <alignment horizontal="center" vertical="center"/>
    </xf>
    <xf numFmtId="0" fontId="764" fillId="13" borderId="1" xfId="2" applyFont="1" applyFill="1" applyBorder="1" applyAlignment="1">
      <alignment horizontal="center" vertical="center"/>
    </xf>
    <xf numFmtId="0" fontId="755" fillId="13" borderId="1" xfId="2" applyFont="1" applyFill="1" applyBorder="1" applyAlignment="1">
      <alignment horizontal="center" vertical="center"/>
    </xf>
    <xf numFmtId="49" fontId="767" fillId="13" borderId="5" xfId="2" applyNumberFormat="1" applyFont="1" applyFill="1" applyBorder="1" applyAlignment="1">
      <alignment horizontal="center" vertical="center"/>
    </xf>
    <xf numFmtId="0" fontId="768" fillId="13" borderId="5" xfId="2" applyFont="1" applyFill="1" applyBorder="1" applyAlignment="1">
      <alignment horizontal="center" vertical="center" wrapText="1"/>
    </xf>
    <xf numFmtId="0" fontId="747" fillId="0" borderId="1" xfId="2" applyFont="1" applyBorder="1" applyAlignment="1">
      <alignment horizontal="center" vertical="center"/>
    </xf>
    <xf numFmtId="49" fontId="751" fillId="8" borderId="5" xfId="2" applyNumberFormat="1" applyFont="1" applyFill="1" applyBorder="1" applyAlignment="1">
      <alignment horizontal="center" vertical="center"/>
    </xf>
    <xf numFmtId="0" fontId="751" fillId="8" borderId="5" xfId="2" applyFont="1" applyFill="1" applyBorder="1" applyAlignment="1">
      <alignment horizontal="center" vertical="top" wrapText="1"/>
    </xf>
    <xf numFmtId="0" fontId="751" fillId="8" borderId="1" xfId="2" applyFont="1" applyFill="1" applyBorder="1" applyAlignment="1">
      <alignment horizontal="center" vertical="center" wrapText="1"/>
    </xf>
    <xf numFmtId="0" fontId="747" fillId="13" borderId="1" xfId="2" applyFont="1" applyFill="1" applyBorder="1" applyAlignment="1">
      <alignment horizontal="center" vertical="center" wrapText="1"/>
    </xf>
    <xf numFmtId="0" fontId="748" fillId="8" borderId="1" xfId="2" applyFont="1" applyFill="1" applyBorder="1" applyAlignment="1">
      <alignment horizontal="center" vertical="center" wrapText="1"/>
    </xf>
    <xf numFmtId="49" fontId="750" fillId="8" borderId="5" xfId="2" applyNumberFormat="1" applyFont="1" applyFill="1" applyBorder="1" applyAlignment="1">
      <alignment horizontal="center" vertical="center"/>
    </xf>
    <xf numFmtId="0" fontId="747" fillId="13" borderId="1" xfId="2" applyFont="1" applyFill="1" applyBorder="1" applyAlignment="1">
      <alignment horizontal="center" vertical="center"/>
    </xf>
    <xf numFmtId="0" fontId="763" fillId="13" borderId="1" xfId="0" applyFont="1" applyFill="1" applyBorder="1" applyAlignment="1">
      <alignment horizontal="center" vertical="center" wrapText="1"/>
    </xf>
    <xf numFmtId="0" fontId="763" fillId="13" borderId="5" xfId="2" applyFont="1" applyFill="1" applyBorder="1" applyAlignment="1">
      <alignment horizontal="center" vertical="center"/>
    </xf>
    <xf numFmtId="0" fontId="763" fillId="13" borderId="5" xfId="2" applyFont="1" applyFill="1" applyBorder="1" applyAlignment="1">
      <alignment horizontal="center" vertical="top" wrapText="1"/>
    </xf>
    <xf numFmtId="0" fontId="763" fillId="13" borderId="1" xfId="2" applyFont="1" applyFill="1" applyBorder="1" applyAlignment="1">
      <alignment horizontal="center" vertical="center" wrapText="1"/>
    </xf>
    <xf numFmtId="0" fontId="760" fillId="13" borderId="1" xfId="2" applyFont="1" applyFill="1" applyBorder="1" applyAlignment="1">
      <alignment horizontal="center" vertical="center"/>
    </xf>
    <xf numFmtId="0" fontId="746" fillId="0" borderId="1" xfId="2" applyFont="1" applyBorder="1" applyAlignment="1">
      <alignment horizontal="center" vertical="center"/>
    </xf>
    <xf numFmtId="0" fontId="1314" fillId="6" borderId="1" xfId="0" applyFont="1" applyFill="1" applyBorder="1" applyAlignment="1">
      <alignment horizontal="center" vertical="center" wrapText="1"/>
    </xf>
    <xf numFmtId="0" fontId="745" fillId="9" borderId="1" xfId="2" applyFont="1" applyFill="1" applyBorder="1" applyAlignment="1">
      <alignment horizontal="center" vertical="center" wrapText="1"/>
    </xf>
    <xf numFmtId="0" fontId="945" fillId="8" borderId="1" xfId="0" applyFont="1" applyFill="1" applyBorder="1" applyAlignment="1">
      <alignment horizontal="center" vertical="center" wrapText="1"/>
    </xf>
    <xf numFmtId="49" fontId="945" fillId="8" borderId="5" xfId="2" applyNumberFormat="1" applyFont="1" applyFill="1" applyBorder="1" applyAlignment="1">
      <alignment horizontal="center" vertical="center"/>
    </xf>
    <xf numFmtId="0" fontId="945" fillId="8" borderId="5" xfId="2" applyFont="1" applyFill="1" applyBorder="1" applyAlignment="1">
      <alignment horizontal="center" vertical="top" wrapText="1"/>
    </xf>
    <xf numFmtId="0" fontId="757" fillId="13" borderId="1" xfId="2" applyFont="1" applyFill="1" applyBorder="1" applyAlignment="1">
      <alignment horizontal="center" vertical="center"/>
    </xf>
    <xf numFmtId="0" fontId="792" fillId="13" borderId="5" xfId="2" applyFont="1" applyFill="1" applyBorder="1" applyAlignment="1">
      <alignment horizontal="center" vertical="center"/>
    </xf>
    <xf numFmtId="0" fontId="745" fillId="13" borderId="1" xfId="2" applyFont="1" applyFill="1" applyBorder="1" applyAlignment="1">
      <alignment horizontal="center" vertical="center"/>
    </xf>
    <xf numFmtId="0" fontId="746" fillId="13" borderId="1" xfId="2" applyFont="1" applyFill="1" applyBorder="1" applyAlignment="1">
      <alignment horizontal="center" vertical="center"/>
    </xf>
    <xf numFmtId="0" fontId="783" fillId="13" borderId="1" xfId="0" applyFont="1" applyFill="1" applyBorder="1" applyAlignment="1">
      <alignment horizontal="center" vertical="center" wrapText="1"/>
    </xf>
    <xf numFmtId="0" fontId="785" fillId="13" borderId="5" xfId="2" applyFont="1" applyFill="1" applyBorder="1" applyAlignment="1">
      <alignment horizontal="center" vertical="center"/>
    </xf>
    <xf numFmtId="0" fontId="973" fillId="13" borderId="1" xfId="2" applyFont="1" applyFill="1" applyBorder="1" applyAlignment="1">
      <alignment horizontal="center" vertical="center"/>
    </xf>
    <xf numFmtId="0" fontId="973" fillId="13" borderId="1" xfId="2" applyFont="1" applyFill="1" applyBorder="1" applyAlignment="1">
      <alignment horizontal="center" vertical="center" wrapText="1"/>
    </xf>
    <xf numFmtId="0" fontId="750" fillId="13" borderId="1" xfId="0" applyFont="1" applyFill="1" applyBorder="1" applyAlignment="1">
      <alignment horizontal="center" vertical="center" wrapText="1"/>
    </xf>
    <xf numFmtId="49" fontId="750" fillId="13" borderId="5" xfId="2" applyNumberFormat="1" applyFont="1" applyFill="1" applyBorder="1" applyAlignment="1">
      <alignment horizontal="center" vertical="center"/>
    </xf>
    <xf numFmtId="0" fontId="750" fillId="13" borderId="5" xfId="2" applyFont="1" applyFill="1" applyBorder="1" applyAlignment="1">
      <alignment horizontal="center" vertical="top" wrapText="1"/>
    </xf>
    <xf numFmtId="0" fontId="750" fillId="13" borderId="1" xfId="2" applyFont="1" applyFill="1" applyBorder="1" applyAlignment="1">
      <alignment horizontal="center" vertical="center" wrapText="1"/>
    </xf>
    <xf numFmtId="0" fontId="801" fillId="13" borderId="5" xfId="2" applyFont="1" applyFill="1" applyBorder="1" applyAlignment="1">
      <alignment horizontal="center" vertical="center" wrapText="1"/>
    </xf>
    <xf numFmtId="49" fontId="763" fillId="13" borderId="5" xfId="2" applyNumberFormat="1" applyFont="1" applyFill="1" applyBorder="1" applyAlignment="1">
      <alignment horizontal="center" vertical="center"/>
    </xf>
    <xf numFmtId="14" fontId="956" fillId="13" borderId="5" xfId="2" applyNumberFormat="1" applyFont="1" applyFill="1" applyBorder="1" applyAlignment="1">
      <alignment horizontal="center" vertical="center"/>
    </xf>
    <xf numFmtId="49" fontId="956" fillId="13" borderId="5" xfId="2" applyNumberFormat="1" applyFont="1" applyFill="1" applyBorder="1" applyAlignment="1">
      <alignment horizontal="center" vertical="center"/>
    </xf>
    <xf numFmtId="0" fontId="751" fillId="13" borderId="1" xfId="0" applyFont="1" applyFill="1" applyBorder="1" applyAlignment="1">
      <alignment horizontal="center" vertical="center" wrapText="1"/>
    </xf>
    <xf numFmtId="0" fontId="751" fillId="13" borderId="5" xfId="2" applyFont="1" applyFill="1" applyBorder="1" applyAlignment="1">
      <alignment horizontal="center" vertical="center"/>
    </xf>
    <xf numFmtId="0" fontId="751" fillId="13" borderId="5" xfId="2" applyFont="1" applyFill="1" applyBorder="1" applyAlignment="1">
      <alignment horizontal="center" vertical="top" wrapText="1"/>
    </xf>
    <xf numFmtId="0" fontId="751" fillId="13" borderId="1" xfId="2" applyFont="1" applyFill="1" applyBorder="1" applyAlignment="1">
      <alignment horizontal="center" vertical="center" wrapText="1"/>
    </xf>
    <xf numFmtId="0" fontId="767" fillId="13" borderId="5" xfId="2" applyFont="1" applyFill="1" applyBorder="1" applyAlignment="1">
      <alignment horizontal="center" vertical="center" wrapText="1"/>
    </xf>
    <xf numFmtId="0" fontId="761" fillId="13" borderId="1" xfId="0" applyFont="1" applyFill="1" applyBorder="1" applyAlignment="1">
      <alignment horizontal="center" vertical="center" wrapText="1"/>
    </xf>
    <xf numFmtId="0" fontId="759" fillId="13" borderId="1" xfId="2" applyFont="1" applyFill="1" applyBorder="1" applyAlignment="1">
      <alignment horizontal="center" vertical="center"/>
    </xf>
    <xf numFmtId="0" fontId="751" fillId="13" borderId="1" xfId="2" applyFont="1" applyFill="1" applyBorder="1" applyAlignment="1">
      <alignment horizontal="center"/>
    </xf>
    <xf numFmtId="0" fontId="745" fillId="13" borderId="1" xfId="0" applyFont="1" applyFill="1" applyBorder="1" applyAlignment="1">
      <alignment horizontal="center" vertical="center" wrapText="1"/>
    </xf>
    <xf numFmtId="0" fontId="743" fillId="9" borderId="1" xfId="2" applyFont="1" applyFill="1" applyBorder="1" applyAlignment="1">
      <alignment horizontal="center" vertical="center"/>
    </xf>
    <xf numFmtId="0" fontId="742" fillId="13" borderId="1" xfId="2" applyFont="1" applyFill="1" applyBorder="1" applyAlignment="1">
      <alignment horizontal="center" vertical="center"/>
    </xf>
    <xf numFmtId="49" fontId="748" fillId="13" borderId="5" xfId="2" applyNumberFormat="1" applyFont="1" applyFill="1" applyBorder="1" applyAlignment="1">
      <alignment horizontal="center" vertical="center"/>
    </xf>
    <xf numFmtId="0" fontId="748" fillId="13" borderId="5" xfId="2" applyFont="1" applyFill="1" applyBorder="1" applyAlignment="1">
      <alignment horizontal="center" vertical="top" wrapText="1"/>
    </xf>
    <xf numFmtId="0" fontId="748" fillId="13" borderId="1" xfId="2" applyFont="1" applyFill="1" applyBorder="1" applyAlignment="1">
      <alignment horizontal="center" vertical="center" wrapText="1"/>
    </xf>
    <xf numFmtId="0" fontId="742" fillId="6" borderId="1" xfId="0" applyFont="1" applyFill="1" applyBorder="1" applyAlignment="1">
      <alignment horizontal="center" vertical="center" wrapText="1"/>
    </xf>
    <xf numFmtId="0" fontId="742" fillId="8" borderId="1" xfId="2" applyFont="1" applyFill="1" applyBorder="1" applyAlignment="1">
      <alignment horizontal="center" vertical="center" wrapText="1"/>
    </xf>
    <xf numFmtId="0" fontId="742" fillId="8" borderId="1" xfId="0" applyFont="1" applyFill="1" applyBorder="1" applyAlignment="1">
      <alignment horizontal="center" vertical="center" wrapText="1"/>
    </xf>
    <xf numFmtId="0" fontId="788" fillId="6" borderId="1" xfId="0" applyFont="1" applyFill="1" applyBorder="1" applyAlignment="1">
      <alignment horizontal="center" vertical="center" wrapText="1"/>
    </xf>
    <xf numFmtId="0" fontId="788" fillId="6" borderId="5" xfId="2" applyFont="1" applyFill="1" applyBorder="1" applyAlignment="1">
      <alignment horizontal="center" vertical="center"/>
    </xf>
    <xf numFmtId="0" fontId="745" fillId="6" borderId="1" xfId="2" applyFont="1" applyFill="1" applyBorder="1" applyAlignment="1">
      <alignment horizontal="center" vertical="center"/>
    </xf>
    <xf numFmtId="0" fontId="899" fillId="13" borderId="5" xfId="2" applyFont="1" applyFill="1" applyBorder="1" applyAlignment="1">
      <alignment horizontal="center" vertical="center"/>
    </xf>
    <xf numFmtId="49" fontId="899" fillId="13" borderId="5" xfId="2" applyNumberFormat="1" applyFont="1" applyFill="1" applyBorder="1" applyAlignment="1">
      <alignment horizontal="center" vertical="center"/>
    </xf>
    <xf numFmtId="0" fontId="899" fillId="13" borderId="5" xfId="2" applyFont="1" applyFill="1" applyBorder="1" applyAlignment="1">
      <alignment horizontal="center" vertical="center" wrapText="1"/>
    </xf>
    <xf numFmtId="0" fontId="899" fillId="13" borderId="5" xfId="2" applyFont="1" applyFill="1" applyBorder="1" applyAlignment="1">
      <alignment horizontal="center" vertical="top" wrapText="1"/>
    </xf>
    <xf numFmtId="0" fontId="899" fillId="13" borderId="1" xfId="2" applyFont="1" applyFill="1" applyBorder="1" applyAlignment="1">
      <alignment horizontal="center" vertical="center" wrapText="1"/>
    </xf>
    <xf numFmtId="49" fontId="742" fillId="6" borderId="5" xfId="2" applyNumberFormat="1" applyFont="1" applyFill="1" applyBorder="1" applyAlignment="1">
      <alignment horizontal="center" vertical="center"/>
    </xf>
    <xf numFmtId="0" fontId="742" fillId="6" borderId="5" xfId="2" applyFont="1" applyFill="1" applyBorder="1" applyAlignment="1">
      <alignment horizontal="center" vertical="center" wrapText="1"/>
    </xf>
    <xf numFmtId="0" fontId="742" fillId="6" borderId="5" xfId="2" applyFont="1" applyFill="1" applyBorder="1" applyAlignment="1">
      <alignment horizontal="center" vertical="top" wrapText="1"/>
    </xf>
    <xf numFmtId="0" fontId="742" fillId="6" borderId="1" xfId="2" applyFont="1" applyFill="1" applyBorder="1" applyAlignment="1">
      <alignment horizontal="center" vertical="center" wrapText="1"/>
    </xf>
    <xf numFmtId="0" fontId="741" fillId="6" borderId="1" xfId="2" applyFont="1" applyFill="1" applyBorder="1" applyAlignment="1">
      <alignment horizontal="center" vertical="center"/>
    </xf>
    <xf numFmtId="0" fontId="741" fillId="9" borderId="4" xfId="0" applyFont="1" applyFill="1" applyBorder="1" applyAlignment="1">
      <alignment horizontal="center" vertical="center"/>
    </xf>
    <xf numFmtId="0" fontId="740" fillId="9" borderId="1" xfId="2" applyFont="1" applyFill="1" applyBorder="1" applyAlignment="1">
      <alignment horizontal="center" vertical="center" wrapText="1"/>
    </xf>
    <xf numFmtId="0" fontId="740" fillId="8" borderId="1" xfId="0" applyFont="1" applyFill="1" applyBorder="1" applyAlignment="1">
      <alignment horizontal="center" vertical="center" wrapText="1"/>
    </xf>
    <xf numFmtId="0" fontId="740" fillId="13" borderId="1" xfId="2" applyFont="1" applyFill="1" applyBorder="1" applyAlignment="1">
      <alignment horizontal="center" vertical="center"/>
    </xf>
    <xf numFmtId="0" fontId="754" fillId="13" borderId="1" xfId="0" applyFont="1" applyFill="1" applyBorder="1" applyAlignment="1">
      <alignment horizontal="center" vertical="center" wrapText="1"/>
    </xf>
    <xf numFmtId="0" fontId="754" fillId="13" borderId="5" xfId="2" applyFont="1" applyFill="1" applyBorder="1" applyAlignment="1">
      <alignment horizontal="center" vertical="center"/>
    </xf>
    <xf numFmtId="0" fontId="750" fillId="13" borderId="5" xfId="2" applyFont="1" applyFill="1" applyBorder="1" applyAlignment="1">
      <alignment horizontal="center" vertical="center"/>
    </xf>
    <xf numFmtId="0" fontId="752" fillId="13" borderId="1" xfId="2" applyFont="1" applyFill="1" applyBorder="1" applyAlignment="1">
      <alignment horizontal="center" vertical="center" wrapText="1"/>
    </xf>
    <xf numFmtId="49" fontId="752" fillId="13" borderId="5" xfId="2" applyNumberFormat="1" applyFont="1" applyFill="1" applyBorder="1" applyAlignment="1">
      <alignment horizontal="center" vertical="center"/>
    </xf>
    <xf numFmtId="0" fontId="752" fillId="13" borderId="5" xfId="2" applyFont="1" applyFill="1" applyBorder="1" applyAlignment="1">
      <alignment horizontal="center" vertical="top" wrapText="1"/>
    </xf>
    <xf numFmtId="0" fontId="756" fillId="13" borderId="1" xfId="2" applyFont="1" applyFill="1" applyBorder="1" applyAlignment="1">
      <alignment horizontal="center" vertical="center"/>
    </xf>
    <xf numFmtId="0" fontId="739" fillId="13" borderId="1" xfId="2" applyFont="1" applyFill="1" applyBorder="1" applyAlignment="1">
      <alignment horizontal="center" vertical="center"/>
    </xf>
    <xf numFmtId="0" fontId="747" fillId="13" borderId="1" xfId="0" applyFont="1" applyFill="1" applyBorder="1" applyAlignment="1">
      <alignment horizontal="center" vertical="center" wrapText="1"/>
    </xf>
    <xf numFmtId="0" fontId="747" fillId="13" borderId="5" xfId="2" applyFont="1" applyFill="1" applyBorder="1" applyAlignment="1">
      <alignment horizontal="center" vertical="center"/>
    </xf>
    <xf numFmtId="0" fontId="747" fillId="13" borderId="5" xfId="2" applyFont="1" applyFill="1" applyBorder="1" applyAlignment="1">
      <alignment horizontal="center" vertical="top" wrapText="1"/>
    </xf>
    <xf numFmtId="0" fontId="762" fillId="13" borderId="5" xfId="2" applyFont="1" applyFill="1" applyBorder="1" applyAlignment="1">
      <alignment horizontal="center" vertical="center" wrapText="1"/>
    </xf>
    <xf numFmtId="49" fontId="747" fillId="13" borderId="5" xfId="2" applyNumberFormat="1" applyFont="1" applyFill="1" applyBorder="1" applyAlignment="1">
      <alignment horizontal="center" vertical="center"/>
    </xf>
    <xf numFmtId="0" fontId="779" fillId="13" borderId="5" xfId="2" applyFont="1" applyFill="1" applyBorder="1" applyAlignment="1">
      <alignment horizontal="center" vertical="center" wrapText="1"/>
    </xf>
    <xf numFmtId="0" fontId="749" fillId="13" borderId="1" xfId="0" applyFont="1" applyFill="1" applyBorder="1" applyAlignment="1">
      <alignment horizontal="center" vertical="center" wrapText="1"/>
    </xf>
    <xf numFmtId="0" fontId="749" fillId="13" borderId="5" xfId="2" applyFont="1" applyFill="1" applyBorder="1" applyAlignment="1">
      <alignment horizontal="center" vertical="center" wrapText="1"/>
    </xf>
    <xf numFmtId="0" fontId="746" fillId="13" borderId="1" xfId="2" applyFont="1" applyFill="1" applyBorder="1" applyAlignment="1">
      <alignment horizontal="center"/>
    </xf>
    <xf numFmtId="0" fontId="778" fillId="13" borderId="5" xfId="2" applyFont="1" applyFill="1" applyBorder="1" applyAlignment="1">
      <alignment horizontal="center" vertical="center" wrapText="1"/>
    </xf>
    <xf numFmtId="0" fontId="956" fillId="13" borderId="1" xfId="2" applyFont="1" applyFill="1" applyBorder="1" applyAlignment="1">
      <alignment horizontal="center" vertical="center"/>
    </xf>
    <xf numFmtId="0" fontId="738" fillId="13" borderId="1" xfId="2" applyFont="1" applyFill="1" applyBorder="1" applyAlignment="1">
      <alignment horizontal="center" vertical="center"/>
    </xf>
    <xf numFmtId="0" fontId="736" fillId="13" borderId="1" xfId="2" applyFont="1" applyFill="1" applyBorder="1" applyAlignment="1">
      <alignment horizontal="center" vertical="center"/>
    </xf>
    <xf numFmtId="0" fontId="741" fillId="13" borderId="1" xfId="2" applyFont="1" applyFill="1" applyBorder="1" applyAlignment="1">
      <alignment horizontal="center" vertical="center"/>
    </xf>
    <xf numFmtId="0" fontId="746" fillId="13" borderId="1" xfId="0" applyFont="1" applyFill="1" applyBorder="1" applyAlignment="1">
      <alignment horizontal="center" vertical="center" wrapText="1"/>
    </xf>
    <xf numFmtId="49" fontId="746" fillId="13" borderId="5" xfId="2" applyNumberFormat="1" applyFont="1" applyFill="1" applyBorder="1" applyAlignment="1">
      <alignment horizontal="center" vertical="center"/>
    </xf>
    <xf numFmtId="0" fontId="746" fillId="13" borderId="1" xfId="2" applyFont="1" applyFill="1" applyBorder="1" applyAlignment="1">
      <alignment horizontal="center" vertical="center" wrapText="1"/>
    </xf>
    <xf numFmtId="49" fontId="754" fillId="13" borderId="5" xfId="2" applyNumberFormat="1" applyFont="1" applyFill="1" applyBorder="1" applyAlignment="1">
      <alignment horizontal="center" vertical="center"/>
    </xf>
    <xf numFmtId="0" fontId="758" fillId="13" borderId="5" xfId="2" applyFont="1" applyFill="1" applyBorder="1" applyAlignment="1">
      <alignment horizontal="center" vertical="center" wrapText="1"/>
    </xf>
    <xf numFmtId="0" fontId="744" fillId="13" borderId="1" xfId="0" applyFont="1" applyFill="1" applyBorder="1" applyAlignment="1">
      <alignment horizontal="center" vertical="center" wrapText="1"/>
    </xf>
    <xf numFmtId="49" fontId="744" fillId="13" borderId="5" xfId="2" applyNumberFormat="1" applyFont="1" applyFill="1" applyBorder="1" applyAlignment="1">
      <alignment horizontal="center" vertical="center"/>
    </xf>
    <xf numFmtId="0" fontId="744" fillId="13" borderId="5" xfId="2" applyFont="1" applyFill="1" applyBorder="1" applyAlignment="1">
      <alignment horizontal="center" vertical="top" wrapText="1"/>
    </xf>
    <xf numFmtId="0" fontId="746" fillId="13" borderId="5" xfId="2" applyFont="1" applyFill="1" applyBorder="1" applyAlignment="1">
      <alignment horizontal="center" vertical="top" wrapText="1"/>
    </xf>
    <xf numFmtId="0" fontId="745" fillId="13" borderId="5" xfId="2" applyFont="1" applyFill="1" applyBorder="1" applyAlignment="1">
      <alignment horizontal="center" vertical="center"/>
    </xf>
    <xf numFmtId="0" fontId="745" fillId="13" borderId="5" xfId="2" applyFont="1" applyFill="1" applyBorder="1" applyAlignment="1">
      <alignment horizontal="center" vertical="top" wrapText="1"/>
    </xf>
    <xf numFmtId="0" fontId="746" fillId="13" borderId="5" xfId="2" applyFont="1" applyFill="1" applyBorder="1" applyAlignment="1">
      <alignment horizontal="center" vertical="center" wrapText="1"/>
    </xf>
    <xf numFmtId="0" fontId="743" fillId="13" borderId="1" xfId="2" applyFont="1" applyFill="1" applyBorder="1" applyAlignment="1">
      <alignment horizontal="center" vertical="center"/>
    </xf>
    <xf numFmtId="49" fontId="745" fillId="13" borderId="5" xfId="2" applyNumberFormat="1" applyFont="1" applyFill="1" applyBorder="1" applyAlignment="1">
      <alignment horizontal="center" vertical="center"/>
    </xf>
    <xf numFmtId="0" fontId="745" fillId="13" borderId="1" xfId="2" applyFont="1" applyFill="1" applyBorder="1" applyAlignment="1">
      <alignment horizontal="center" vertical="center" wrapText="1"/>
    </xf>
    <xf numFmtId="0" fontId="745" fillId="13" borderId="5" xfId="2" applyFont="1" applyFill="1" applyBorder="1" applyAlignment="1">
      <alignment horizontal="center" vertical="center" wrapText="1"/>
    </xf>
    <xf numFmtId="0" fontId="760" fillId="13" borderId="5" xfId="2" applyFont="1" applyFill="1" applyBorder="1" applyAlignment="1">
      <alignment horizontal="center" vertical="top" wrapText="1"/>
    </xf>
    <xf numFmtId="0" fontId="760" fillId="13" borderId="1" xfId="2" applyFont="1" applyFill="1" applyBorder="1" applyAlignment="1">
      <alignment horizontal="center" vertical="center" wrapText="1"/>
    </xf>
    <xf numFmtId="0" fontId="746" fillId="13" borderId="5" xfId="2" applyFont="1" applyFill="1" applyBorder="1" applyAlignment="1">
      <alignment horizontal="center" vertical="center"/>
    </xf>
    <xf numFmtId="0" fontId="743" fillId="13" borderId="1" xfId="0" applyFont="1" applyFill="1" applyBorder="1" applyAlignment="1">
      <alignment horizontal="center" vertical="center" wrapText="1"/>
    </xf>
    <xf numFmtId="49" fontId="743" fillId="13" borderId="5" xfId="2" applyNumberFormat="1" applyFont="1" applyFill="1" applyBorder="1" applyAlignment="1">
      <alignment horizontal="center" vertical="center"/>
    </xf>
    <xf numFmtId="0" fontId="743" fillId="13" borderId="5" xfId="2" applyFont="1" applyFill="1" applyBorder="1" applyAlignment="1">
      <alignment horizontal="center" vertical="top" wrapText="1"/>
    </xf>
    <xf numFmtId="0" fontId="960" fillId="6" borderId="1" xfId="0" applyFont="1" applyFill="1" applyBorder="1" applyAlignment="1">
      <alignment horizontal="center" vertical="center" wrapText="1"/>
    </xf>
    <xf numFmtId="49" fontId="960" fillId="6" borderId="5" xfId="2" applyNumberFormat="1" applyFont="1" applyFill="1" applyBorder="1" applyAlignment="1">
      <alignment horizontal="center" vertical="center"/>
    </xf>
    <xf numFmtId="0" fontId="958" fillId="6" borderId="5" xfId="2" applyFont="1" applyFill="1" applyBorder="1" applyAlignment="1">
      <alignment horizontal="center" vertical="center" wrapText="1"/>
    </xf>
    <xf numFmtId="0" fontId="960" fillId="6" borderId="5" xfId="2" applyFont="1" applyFill="1" applyBorder="1" applyAlignment="1">
      <alignment horizontal="center" vertical="top" wrapText="1"/>
    </xf>
    <xf numFmtId="0" fontId="736" fillId="6" borderId="1" xfId="2" applyFont="1" applyFill="1" applyBorder="1" applyAlignment="1">
      <alignment horizontal="center" vertical="center"/>
    </xf>
    <xf numFmtId="0" fontId="743" fillId="8" borderId="1" xfId="0" applyFont="1" applyFill="1" applyBorder="1" applyAlignment="1">
      <alignment horizontal="center" vertical="center" wrapText="1"/>
    </xf>
    <xf numFmtId="49" fontId="743" fillId="8" borderId="5" xfId="2" applyNumberFormat="1" applyFont="1" applyFill="1" applyBorder="1" applyAlignment="1">
      <alignment horizontal="center" vertical="center"/>
    </xf>
    <xf numFmtId="0" fontId="743" fillId="8" borderId="5" xfId="2" applyFont="1" applyFill="1" applyBorder="1" applyAlignment="1">
      <alignment horizontal="center" vertical="top" wrapText="1"/>
    </xf>
    <xf numFmtId="0" fontId="735" fillId="13" borderId="1" xfId="2" applyFont="1" applyFill="1" applyBorder="1" applyAlignment="1">
      <alignment horizontal="center" vertical="center"/>
    </xf>
    <xf numFmtId="0" fontId="738" fillId="8" borderId="1" xfId="0" applyFont="1" applyFill="1" applyBorder="1" applyAlignment="1">
      <alignment horizontal="center" vertical="center" wrapText="1"/>
    </xf>
    <xf numFmtId="0" fontId="738" fillId="8" borderId="1" xfId="2" applyFont="1" applyFill="1" applyBorder="1" applyAlignment="1">
      <alignment horizontal="center" vertical="center" wrapText="1"/>
    </xf>
    <xf numFmtId="0" fontId="734" fillId="0" borderId="1" xfId="2" applyFont="1" applyBorder="1" applyAlignment="1">
      <alignment horizontal="center" vertical="center"/>
    </xf>
    <xf numFmtId="0" fontId="743" fillId="8" borderId="5" xfId="2" applyFont="1" applyFill="1" applyBorder="1" applyAlignment="1">
      <alignment horizontal="center" vertical="center"/>
    </xf>
    <xf numFmtId="0" fontId="735" fillId="13" borderId="1" xfId="0" applyFont="1" applyFill="1" applyBorder="1" applyAlignment="1">
      <alignment horizontal="center" vertical="center" wrapText="1"/>
    </xf>
    <xf numFmtId="0" fontId="734" fillId="13" borderId="1" xfId="2" applyFont="1" applyFill="1" applyBorder="1" applyAlignment="1">
      <alignment horizontal="center" vertical="center"/>
    </xf>
    <xf numFmtId="0" fontId="744" fillId="13" borderId="5" xfId="2" applyFont="1" applyFill="1" applyBorder="1" applyAlignment="1">
      <alignment horizontal="center" vertical="center"/>
    </xf>
    <xf numFmtId="0" fontId="744" fillId="13" borderId="5" xfId="2" applyFont="1" applyFill="1" applyBorder="1" applyAlignment="1">
      <alignment horizontal="center" vertical="center" wrapText="1"/>
    </xf>
    <xf numFmtId="0" fontId="744" fillId="13" borderId="1" xfId="2" applyFont="1" applyFill="1" applyBorder="1" applyAlignment="1">
      <alignment horizontal="center" vertical="center" wrapText="1"/>
    </xf>
    <xf numFmtId="0" fontId="744" fillId="13" borderId="1" xfId="2" applyFont="1" applyFill="1" applyBorder="1" applyAlignment="1">
      <alignment horizontal="center" vertical="center"/>
    </xf>
    <xf numFmtId="0" fontId="843" fillId="13" borderId="1" xfId="2" applyFont="1" applyFill="1" applyBorder="1" applyAlignment="1">
      <alignment horizontal="center" vertical="center" wrapText="1"/>
    </xf>
    <xf numFmtId="0" fontId="843" fillId="13" borderId="1" xfId="2" applyFont="1" applyFill="1" applyBorder="1" applyAlignment="1">
      <alignment horizontal="center" vertical="center"/>
    </xf>
    <xf numFmtId="0" fontId="754" fillId="13" borderId="5" xfId="2" applyFont="1" applyFill="1" applyBorder="1" applyAlignment="1">
      <alignment horizontal="center" vertical="top" wrapText="1"/>
    </xf>
    <xf numFmtId="0" fontId="742" fillId="13" borderId="1" xfId="0" applyFont="1" applyFill="1" applyBorder="1" applyAlignment="1">
      <alignment horizontal="center" vertical="center" wrapText="1"/>
    </xf>
    <xf numFmtId="0" fontId="742" fillId="13" borderId="5" xfId="2" applyFont="1" applyFill="1" applyBorder="1" applyAlignment="1">
      <alignment horizontal="center" vertical="center"/>
    </xf>
    <xf numFmtId="0" fontId="742" fillId="13" borderId="5" xfId="2" applyFont="1" applyFill="1" applyBorder="1" applyAlignment="1">
      <alignment horizontal="center" vertical="top" wrapText="1"/>
    </xf>
    <xf numFmtId="0" fontId="795" fillId="13" borderId="1" xfId="0" applyFont="1" applyFill="1" applyBorder="1" applyAlignment="1">
      <alignment horizontal="center" vertical="center" wrapText="1"/>
    </xf>
    <xf numFmtId="49" fontId="742" fillId="13" borderId="5" xfId="2" applyNumberFormat="1" applyFont="1" applyFill="1" applyBorder="1" applyAlignment="1">
      <alignment horizontal="center" vertical="center"/>
    </xf>
    <xf numFmtId="0" fontId="740" fillId="13" borderId="5" xfId="2" applyFont="1" applyFill="1" applyBorder="1" applyAlignment="1">
      <alignment horizontal="center" vertical="center" wrapText="1"/>
    </xf>
    <xf numFmtId="0" fontId="740" fillId="13" borderId="1" xfId="2" applyFont="1" applyFill="1" applyBorder="1" applyAlignment="1">
      <alignment horizontal="center"/>
    </xf>
    <xf numFmtId="49" fontId="751" fillId="13" borderId="5" xfId="2" applyNumberFormat="1" applyFont="1" applyFill="1" applyBorder="1" applyAlignment="1">
      <alignment horizontal="center" vertical="center"/>
    </xf>
    <xf numFmtId="0" fontId="742" fillId="13" borderId="5" xfId="2" applyFont="1" applyFill="1" applyBorder="1" applyAlignment="1">
      <alignment horizontal="center" vertical="center" wrapText="1"/>
    </xf>
    <xf numFmtId="0" fontId="733" fillId="9" borderId="1" xfId="2" applyFont="1" applyFill="1" applyBorder="1" applyAlignment="1">
      <alignment horizontal="center" vertical="center"/>
    </xf>
    <xf numFmtId="0" fontId="733" fillId="0" borderId="1" xfId="2" applyFont="1" applyBorder="1" applyAlignment="1">
      <alignment horizontal="center" vertical="center"/>
    </xf>
    <xf numFmtId="0" fontId="732" fillId="13" borderId="1" xfId="0" applyFont="1" applyFill="1" applyBorder="1" applyAlignment="1">
      <alignment horizontal="center" vertical="center" wrapText="1"/>
    </xf>
    <xf numFmtId="0" fontId="801" fillId="6" borderId="5" xfId="2" applyFont="1" applyFill="1" applyBorder="1" applyAlignment="1">
      <alignment horizontal="center" vertical="top" wrapText="1"/>
    </xf>
    <xf numFmtId="0" fontId="731" fillId="6" borderId="1" xfId="2" applyFont="1" applyFill="1" applyBorder="1" applyAlignment="1">
      <alignment horizontal="center" vertical="center"/>
    </xf>
    <xf numFmtId="0" fontId="731" fillId="13" borderId="1" xfId="2" applyFont="1" applyFill="1" applyBorder="1" applyAlignment="1">
      <alignment horizontal="center" vertical="center"/>
    </xf>
    <xf numFmtId="49" fontId="750" fillId="6" borderId="5" xfId="2" applyNumberFormat="1" applyFont="1" applyFill="1" applyBorder="1" applyAlignment="1">
      <alignment horizontal="center" vertical="center"/>
    </xf>
    <xf numFmtId="0" fontId="748" fillId="6" borderId="5" xfId="2" applyFont="1" applyFill="1" applyBorder="1" applyAlignment="1">
      <alignment horizontal="center" vertical="center"/>
    </xf>
    <xf numFmtId="0" fontId="748" fillId="6" borderId="5" xfId="2" applyFont="1" applyFill="1" applyBorder="1" applyAlignment="1">
      <alignment horizontal="center" vertical="top" wrapText="1"/>
    </xf>
    <xf numFmtId="0" fontId="730" fillId="6" borderId="1" xfId="2" applyFont="1" applyFill="1" applyBorder="1" applyAlignment="1">
      <alignment horizontal="center" vertical="center"/>
    </xf>
    <xf numFmtId="0" fontId="1174" fillId="13" borderId="5" xfId="0" applyFont="1" applyFill="1" applyBorder="1" applyAlignment="1">
      <alignment horizontal="center" vertical="center"/>
    </xf>
    <xf numFmtId="0" fontId="733" fillId="13" borderId="1" xfId="2" applyFont="1" applyFill="1" applyBorder="1" applyAlignment="1">
      <alignment horizontal="center" vertical="center"/>
    </xf>
    <xf numFmtId="0" fontId="729" fillId="13" borderId="1" xfId="2" applyFont="1" applyFill="1" applyBorder="1" applyAlignment="1">
      <alignment horizontal="center" vertical="center"/>
    </xf>
    <xf numFmtId="0" fontId="738" fillId="13" borderId="1" xfId="0" applyFont="1" applyFill="1" applyBorder="1" applyAlignment="1">
      <alignment horizontal="center" vertical="center" wrapText="1"/>
    </xf>
    <xf numFmtId="49" fontId="738" fillId="13" borderId="5" xfId="2" applyNumberFormat="1" applyFont="1" applyFill="1" applyBorder="1" applyAlignment="1">
      <alignment horizontal="center" vertical="center"/>
    </xf>
    <xf numFmtId="0" fontId="738" fillId="13" borderId="5" xfId="2" applyFont="1" applyFill="1" applyBorder="1" applyAlignment="1">
      <alignment horizontal="center" vertical="top" wrapText="1"/>
    </xf>
    <xf numFmtId="0" fontId="738" fillId="13" borderId="1" xfId="2" applyFont="1" applyFill="1" applyBorder="1" applyAlignment="1">
      <alignment horizontal="center" vertical="center" wrapText="1"/>
    </xf>
    <xf numFmtId="0" fontId="741" fillId="13" borderId="1" xfId="0" applyFont="1" applyFill="1" applyBorder="1" applyAlignment="1">
      <alignment horizontal="center" vertical="center" wrapText="1"/>
    </xf>
    <xf numFmtId="49" fontId="741" fillId="13" borderId="5" xfId="2" applyNumberFormat="1" applyFont="1" applyFill="1" applyBorder="1" applyAlignment="1">
      <alignment horizontal="center" vertical="center"/>
    </xf>
    <xf numFmtId="0" fontId="741" fillId="13" borderId="5" xfId="2" applyFont="1" applyFill="1" applyBorder="1" applyAlignment="1">
      <alignment horizontal="center" vertical="top" wrapText="1"/>
    </xf>
    <xf numFmtId="0" fontId="736" fillId="13" borderId="1" xfId="2" applyFont="1" applyFill="1" applyBorder="1" applyAlignment="1">
      <alignment horizontal="center"/>
    </xf>
    <xf numFmtId="0" fontId="1329" fillId="13" borderId="2" xfId="0" applyFont="1" applyFill="1" applyBorder="1" applyAlignment="1">
      <alignment horizontal="center" vertical="center"/>
    </xf>
    <xf numFmtId="0" fontId="743" fillId="13" borderId="5" xfId="2" applyFont="1" applyFill="1" applyBorder="1" applyAlignment="1">
      <alignment horizontal="center" vertical="center" wrapText="1"/>
    </xf>
    <xf numFmtId="0" fontId="743" fillId="13" borderId="1" xfId="2" applyFont="1" applyFill="1" applyBorder="1" applyAlignment="1">
      <alignment horizontal="center" vertical="center" wrapText="1"/>
    </xf>
    <xf numFmtId="0" fontId="728" fillId="13" borderId="1" xfId="0" applyFont="1" applyFill="1" applyBorder="1" applyAlignment="1">
      <alignment horizontal="center" vertical="center" wrapText="1"/>
    </xf>
    <xf numFmtId="0" fontId="768" fillId="8" borderId="5" xfId="2" applyFont="1" applyFill="1" applyBorder="1" applyAlignment="1">
      <alignment horizontal="center" vertical="center" wrapText="1"/>
    </xf>
    <xf numFmtId="0" fontId="724" fillId="0" borderId="1" xfId="2" applyFont="1" applyBorder="1" applyAlignment="1">
      <alignment horizontal="center" vertical="center"/>
    </xf>
    <xf numFmtId="0" fontId="747" fillId="13" borderId="5" xfId="2" applyFont="1" applyFill="1" applyBorder="1" applyAlignment="1">
      <alignment horizontal="center" vertical="center" wrapText="1"/>
    </xf>
    <xf numFmtId="0" fontId="723" fillId="13" borderId="1" xfId="2" applyFont="1" applyFill="1" applyBorder="1" applyAlignment="1">
      <alignment horizontal="center" vertical="center"/>
    </xf>
    <xf numFmtId="0" fontId="734" fillId="13" borderId="1" xfId="0" applyFont="1" applyFill="1" applyBorder="1" applyAlignment="1">
      <alignment horizontal="center" vertical="center" wrapText="1"/>
    </xf>
    <xf numFmtId="49" fontId="734" fillId="13" borderId="5" xfId="2" applyNumberFormat="1" applyFont="1" applyFill="1" applyBorder="1" applyAlignment="1">
      <alignment horizontal="center" vertical="center"/>
    </xf>
    <xf numFmtId="0" fontId="734" fillId="13" borderId="5" xfId="2" applyFont="1" applyFill="1" applyBorder="1" applyAlignment="1">
      <alignment horizontal="center" vertical="top" wrapText="1"/>
    </xf>
    <xf numFmtId="0" fontId="734" fillId="13" borderId="5" xfId="2" applyFont="1" applyFill="1" applyBorder="1" applyAlignment="1">
      <alignment horizontal="center" vertical="center" wrapText="1"/>
    </xf>
    <xf numFmtId="0" fontId="727" fillId="13" borderId="1" xfId="2" applyFont="1" applyFill="1" applyBorder="1" applyAlignment="1">
      <alignment horizontal="center" vertical="center"/>
    </xf>
    <xf numFmtId="0" fontId="729" fillId="13" borderId="1" xfId="0" applyFont="1" applyFill="1" applyBorder="1" applyAlignment="1">
      <alignment horizontal="center" vertical="center" wrapText="1"/>
    </xf>
    <xf numFmtId="49" fontId="729" fillId="13" borderId="5" xfId="2" applyNumberFormat="1" applyFont="1" applyFill="1" applyBorder="1" applyAlignment="1">
      <alignment horizontal="center" vertical="center"/>
    </xf>
    <xf numFmtId="0" fontId="729" fillId="13" borderId="5" xfId="2" applyFont="1" applyFill="1" applyBorder="1" applyAlignment="1">
      <alignment horizontal="center" vertical="center" wrapText="1"/>
    </xf>
    <xf numFmtId="0" fontId="728" fillId="13" borderId="1" xfId="2" applyFont="1" applyFill="1" applyBorder="1" applyAlignment="1">
      <alignment horizontal="center" vertical="center"/>
    </xf>
    <xf numFmtId="0" fontId="726" fillId="13" borderId="1" xfId="2" applyFont="1" applyFill="1" applyBorder="1" applyAlignment="1">
      <alignment horizontal="center" vertical="center"/>
    </xf>
    <xf numFmtId="49" fontId="735" fillId="13" borderId="5" xfId="2" applyNumberFormat="1" applyFont="1" applyFill="1" applyBorder="1" applyAlignment="1">
      <alignment horizontal="center" vertical="center"/>
    </xf>
    <xf numFmtId="49" fontId="732" fillId="13" borderId="5" xfId="2" applyNumberFormat="1" applyFont="1" applyFill="1" applyBorder="1" applyAlignment="1">
      <alignment horizontal="center" vertical="center"/>
    </xf>
    <xf numFmtId="0" fontId="739" fillId="13" borderId="1" xfId="2" applyFont="1" applyFill="1" applyBorder="1" applyAlignment="1">
      <alignment horizontal="center" vertical="center" wrapText="1"/>
    </xf>
    <xf numFmtId="0" fontId="738" fillId="13" borderId="5" xfId="2" applyFont="1" applyFill="1" applyBorder="1" applyAlignment="1">
      <alignment horizontal="center" vertical="center" wrapText="1"/>
    </xf>
    <xf numFmtId="0" fontId="723" fillId="9" borderId="1" xfId="2" applyFont="1" applyFill="1" applyBorder="1" applyAlignment="1">
      <alignment horizontal="center" vertical="center" wrapText="1"/>
    </xf>
    <xf numFmtId="0" fontId="722" fillId="9" borderId="1" xfId="0" applyFont="1" applyFill="1" applyBorder="1" applyAlignment="1">
      <alignment horizontal="center" vertical="center" wrapText="1"/>
    </xf>
    <xf numFmtId="0" fontId="731" fillId="8" borderId="5" xfId="2" applyFont="1" applyFill="1" applyBorder="1" applyAlignment="1">
      <alignment horizontal="center" vertical="center"/>
    </xf>
    <xf numFmtId="0" fontId="731" fillId="8" borderId="5" xfId="2" applyFont="1" applyFill="1" applyBorder="1" applyAlignment="1">
      <alignment horizontal="center" vertical="top" wrapText="1"/>
    </xf>
    <xf numFmtId="0" fontId="735" fillId="13" borderId="5" xfId="2" applyFont="1" applyFill="1" applyBorder="1" applyAlignment="1">
      <alignment horizontal="center" vertical="center"/>
    </xf>
    <xf numFmtId="0" fontId="720" fillId="9" borderId="1" xfId="2" applyFont="1" applyFill="1" applyBorder="1" applyAlignment="1">
      <alignment horizontal="center" vertical="center" wrapText="1"/>
    </xf>
    <xf numFmtId="0" fontId="720" fillId="13" borderId="1" xfId="2" applyFont="1" applyFill="1" applyBorder="1" applyAlignment="1">
      <alignment horizontal="center" vertical="center"/>
    </xf>
    <xf numFmtId="0" fontId="722" fillId="13" borderId="1" xfId="2" applyFont="1" applyFill="1" applyBorder="1" applyAlignment="1">
      <alignment horizontal="center" vertical="center"/>
    </xf>
    <xf numFmtId="0" fontId="742" fillId="13" borderId="1" xfId="2" applyFont="1" applyFill="1" applyBorder="1" applyAlignment="1">
      <alignment horizontal="center" vertical="center" wrapText="1"/>
    </xf>
    <xf numFmtId="0" fontId="816" fillId="13" borderId="5" xfId="2" applyFont="1" applyFill="1" applyBorder="1" applyAlignment="1">
      <alignment horizontal="center" vertical="center" wrapText="1"/>
    </xf>
    <xf numFmtId="0" fontId="730" fillId="13" borderId="1" xfId="2" applyFont="1" applyFill="1" applyBorder="1" applyAlignment="1">
      <alignment horizontal="center" vertical="center"/>
    </xf>
    <xf numFmtId="0" fontId="722" fillId="13" borderId="1" xfId="2" applyFont="1" applyFill="1" applyBorder="1" applyAlignment="1">
      <alignment vertical="center"/>
    </xf>
    <xf numFmtId="0" fontId="735" fillId="13" borderId="1" xfId="2" applyFont="1" applyFill="1" applyBorder="1" applyAlignment="1">
      <alignment horizontal="center" vertical="center" wrapText="1"/>
    </xf>
    <xf numFmtId="0" fontId="735" fillId="13" borderId="5" xfId="2" applyFont="1" applyFill="1" applyBorder="1" applyAlignment="1">
      <alignment horizontal="center" vertical="center" wrapText="1"/>
    </xf>
    <xf numFmtId="0" fontId="732" fillId="13" borderId="5" xfId="2" applyFont="1" applyFill="1" applyBorder="1" applyAlignment="1">
      <alignment horizontal="center" vertical="center"/>
    </xf>
    <xf numFmtId="0" fontId="732" fillId="13" borderId="5" xfId="2" applyFont="1" applyFill="1" applyBorder="1" applyAlignment="1">
      <alignment horizontal="center" vertical="top" wrapText="1"/>
    </xf>
    <xf numFmtId="0" fontId="734" fillId="13" borderId="1" xfId="2" applyFont="1" applyFill="1" applyBorder="1" applyAlignment="1">
      <alignment horizontal="center" vertical="center" wrapText="1"/>
    </xf>
    <xf numFmtId="0" fontId="736" fillId="13" borderId="1" xfId="0" applyFont="1" applyFill="1" applyBorder="1" applyAlignment="1">
      <alignment horizontal="center" vertical="center" wrapText="1"/>
    </xf>
    <xf numFmtId="49" fontId="736" fillId="13" borderId="5" xfId="2" applyNumberFormat="1" applyFont="1" applyFill="1" applyBorder="1" applyAlignment="1">
      <alignment horizontal="center" vertical="center"/>
    </xf>
    <xf numFmtId="0" fontId="736" fillId="13" borderId="5" xfId="2" applyFont="1" applyFill="1" applyBorder="1" applyAlignment="1">
      <alignment horizontal="center" vertical="top" wrapText="1"/>
    </xf>
    <xf numFmtId="0" fontId="814" fillId="6" borderId="1" xfId="0" applyFont="1" applyFill="1" applyBorder="1" applyAlignment="1">
      <alignment horizontal="center" vertical="center" wrapText="1"/>
    </xf>
    <xf numFmtId="0" fontId="814" fillId="6" borderId="5" xfId="2" applyFont="1" applyFill="1" applyBorder="1" applyAlignment="1">
      <alignment horizontal="center" vertical="center"/>
    </xf>
    <xf numFmtId="14" fontId="826" fillId="6" borderId="5" xfId="2" applyNumberFormat="1" applyFont="1" applyFill="1" applyBorder="1" applyAlignment="1">
      <alignment horizontal="center" vertical="center"/>
    </xf>
    <xf numFmtId="49" fontId="814" fillId="6" borderId="5" xfId="2" applyNumberFormat="1" applyFont="1" applyFill="1" applyBorder="1" applyAlignment="1">
      <alignment horizontal="center" vertical="center"/>
    </xf>
    <xf numFmtId="0" fontId="814" fillId="6" borderId="5" xfId="2" applyFont="1" applyFill="1" applyBorder="1" applyAlignment="1">
      <alignment horizontal="center" vertical="top" wrapText="1"/>
    </xf>
    <xf numFmtId="0" fontId="718" fillId="13" borderId="1" xfId="0" applyFont="1" applyFill="1" applyBorder="1" applyAlignment="1">
      <alignment horizontal="center" vertical="center" wrapText="1"/>
    </xf>
    <xf numFmtId="0" fontId="718" fillId="8" borderId="1" xfId="0" applyFont="1" applyFill="1" applyBorder="1" applyAlignment="1">
      <alignment horizontal="center" vertical="center" wrapText="1"/>
    </xf>
    <xf numFmtId="0" fontId="718" fillId="6" borderId="1" xfId="0" applyFont="1" applyFill="1" applyBorder="1" applyAlignment="1">
      <alignment horizontal="center" vertical="center" wrapText="1"/>
    </xf>
    <xf numFmtId="0" fontId="716" fillId="13" borderId="1" xfId="2" applyFont="1" applyFill="1" applyBorder="1" applyAlignment="1">
      <alignment horizontal="center" vertical="center"/>
    </xf>
    <xf numFmtId="0" fontId="716" fillId="13" borderId="1" xfId="0" applyFont="1" applyFill="1" applyBorder="1" applyAlignment="1">
      <alignment horizontal="center" vertical="center"/>
    </xf>
    <xf numFmtId="0" fontId="789" fillId="13" borderId="1" xfId="2" applyFont="1" applyFill="1" applyBorder="1" applyAlignment="1">
      <alignment horizontal="center" vertical="center"/>
    </xf>
    <xf numFmtId="0" fontId="748" fillId="13" borderId="1" xfId="2" applyFont="1" applyFill="1" applyBorder="1" applyAlignment="1">
      <alignment horizontal="center"/>
    </xf>
    <xf numFmtId="0" fontId="714" fillId="13" borderId="1" xfId="2" applyFont="1" applyFill="1" applyBorder="1" applyAlignment="1">
      <alignment horizontal="center" vertical="center"/>
    </xf>
    <xf numFmtId="0" fontId="712" fillId="0" borderId="1" xfId="2" applyFont="1" applyBorder="1" applyAlignment="1">
      <alignment horizontal="center" vertical="center"/>
    </xf>
    <xf numFmtId="0" fontId="712" fillId="13" borderId="1" xfId="2" applyFont="1" applyFill="1" applyBorder="1" applyAlignment="1">
      <alignment horizontal="center" vertical="center"/>
    </xf>
    <xf numFmtId="49" fontId="836" fillId="13" borderId="5" xfId="2" applyNumberFormat="1" applyFont="1" applyFill="1" applyBorder="1" applyAlignment="1">
      <alignment horizontal="center" vertical="center"/>
    </xf>
    <xf numFmtId="0" fontId="836" fillId="13" borderId="5" xfId="2" applyFont="1" applyFill="1" applyBorder="1" applyAlignment="1">
      <alignment horizontal="center" vertical="top" wrapText="1"/>
    </xf>
    <xf numFmtId="0" fontId="716" fillId="13" borderId="1" xfId="2" applyFont="1" applyFill="1" applyBorder="1" applyAlignment="1">
      <alignment horizontal="center"/>
    </xf>
    <xf numFmtId="0" fontId="719" fillId="13" borderId="1" xfId="2" applyFont="1" applyFill="1" applyBorder="1" applyAlignment="1">
      <alignment horizontal="center" vertical="center"/>
    </xf>
    <xf numFmtId="0" fontId="729" fillId="13" borderId="5" xfId="2" applyFont="1" applyFill="1" applyBorder="1" applyAlignment="1">
      <alignment horizontal="center" vertical="center"/>
    </xf>
    <xf numFmtId="0" fontId="729" fillId="13" borderId="5" xfId="2" applyFont="1" applyFill="1" applyBorder="1" applyAlignment="1">
      <alignment horizontal="center" vertical="top" wrapText="1"/>
    </xf>
    <xf numFmtId="0" fontId="720" fillId="13" borderId="1" xfId="0" applyFont="1" applyFill="1" applyBorder="1" applyAlignment="1">
      <alignment horizontal="center" vertical="center" wrapText="1"/>
    </xf>
    <xf numFmtId="0" fontId="720" fillId="13" borderId="5" xfId="2" applyFont="1" applyFill="1" applyBorder="1" applyAlignment="1">
      <alignment horizontal="center" vertical="center"/>
    </xf>
    <xf numFmtId="0" fontId="720" fillId="13" borderId="5" xfId="2" applyFont="1" applyFill="1" applyBorder="1" applyAlignment="1">
      <alignment horizontal="center" vertical="top" wrapText="1"/>
    </xf>
    <xf numFmtId="0" fontId="720" fillId="13" borderId="1" xfId="2" applyFont="1" applyFill="1" applyBorder="1" applyAlignment="1">
      <alignment horizontal="center"/>
    </xf>
    <xf numFmtId="0" fontId="738" fillId="13" borderId="5" xfId="2" applyFont="1" applyFill="1" applyBorder="1" applyAlignment="1">
      <alignment horizontal="center" vertical="center"/>
    </xf>
    <xf numFmtId="0" fontId="732" fillId="13" borderId="5" xfId="2" applyFont="1" applyFill="1" applyBorder="1" applyAlignment="1">
      <alignment horizontal="center" vertical="center" wrapText="1"/>
    </xf>
    <xf numFmtId="0" fontId="722" fillId="8" borderId="1" xfId="2" applyFont="1" applyFill="1" applyBorder="1" applyAlignment="1">
      <alignment horizontal="center" vertical="center" wrapText="1"/>
    </xf>
    <xf numFmtId="0" fontId="711" fillId="9" borderId="1" xfId="2" applyFont="1" applyFill="1" applyBorder="1" applyAlignment="1">
      <alignment horizontal="center" vertical="center" wrapText="1"/>
    </xf>
    <xf numFmtId="0" fontId="734" fillId="13" borderId="5" xfId="2" applyFont="1" applyFill="1" applyBorder="1" applyAlignment="1">
      <alignment horizontal="center" vertical="center"/>
    </xf>
    <xf numFmtId="0" fontId="710" fillId="0" borderId="1" xfId="2" applyFont="1" applyBorder="1" applyAlignment="1">
      <alignment horizontal="center" vertical="center"/>
    </xf>
    <xf numFmtId="0" fontId="709" fillId="0" borderId="1" xfId="2" applyFont="1" applyBorder="1" applyAlignment="1">
      <alignment horizontal="center" vertical="center"/>
    </xf>
    <xf numFmtId="0" fontId="709" fillId="13" borderId="1" xfId="2" applyFont="1" applyFill="1" applyBorder="1" applyAlignment="1">
      <alignment horizontal="center" vertical="center"/>
    </xf>
    <xf numFmtId="0" fontId="710" fillId="8" borderId="1" xfId="0" applyFont="1" applyFill="1" applyBorder="1" applyAlignment="1">
      <alignment horizontal="center" vertical="center" wrapText="1"/>
    </xf>
    <xf numFmtId="0" fontId="710" fillId="8" borderId="5" xfId="2" applyFont="1" applyFill="1" applyBorder="1" applyAlignment="1">
      <alignment horizontal="center" vertical="top" wrapText="1"/>
    </xf>
    <xf numFmtId="0" fontId="710" fillId="8" borderId="1" xfId="2" applyFont="1" applyFill="1" applyBorder="1" applyAlignment="1">
      <alignment horizontal="center" vertical="center" wrapText="1"/>
    </xf>
    <xf numFmtId="0" fontId="739" fillId="8" borderId="1" xfId="2" applyFont="1" applyFill="1" applyBorder="1" applyAlignment="1">
      <alignment horizontal="center" vertical="center" wrapText="1"/>
    </xf>
    <xf numFmtId="0" fontId="743" fillId="6" borderId="1" xfId="0" applyFont="1" applyFill="1" applyBorder="1" applyAlignment="1">
      <alignment horizontal="center" vertical="center" wrapText="1"/>
    </xf>
    <xf numFmtId="0" fontId="743" fillId="6" borderId="5" xfId="2" applyFont="1" applyFill="1" applyBorder="1" applyAlignment="1">
      <alignment horizontal="center" vertical="center"/>
    </xf>
    <xf numFmtId="0" fontId="743" fillId="6" borderId="5" xfId="2" applyFont="1" applyFill="1" applyBorder="1" applyAlignment="1">
      <alignment horizontal="center" vertical="top" wrapText="1"/>
    </xf>
    <xf numFmtId="0" fontId="743" fillId="6" borderId="1" xfId="2" applyFont="1" applyFill="1" applyBorder="1" applyAlignment="1">
      <alignment horizontal="center" vertical="center" wrapText="1"/>
    </xf>
    <xf numFmtId="0" fontId="720" fillId="6" borderId="1" xfId="2" applyFont="1" applyFill="1" applyBorder="1" applyAlignment="1">
      <alignment horizontal="center" vertical="center"/>
    </xf>
    <xf numFmtId="0" fontId="709" fillId="6" borderId="1" xfId="2" applyFont="1" applyFill="1" applyBorder="1" applyAlignment="1">
      <alignment horizontal="center" vertical="center"/>
    </xf>
    <xf numFmtId="0" fontId="710" fillId="8" borderId="5" xfId="2" applyFont="1" applyFill="1" applyBorder="1" applyAlignment="1">
      <alignment horizontal="center" vertical="center"/>
    </xf>
    <xf numFmtId="0" fontId="710" fillId="8" borderId="5" xfId="2" applyFont="1" applyFill="1" applyBorder="1" applyAlignment="1">
      <alignment horizontal="center" vertical="center" wrapText="1"/>
    </xf>
    <xf numFmtId="0" fontId="710" fillId="13" borderId="1" xfId="2" applyFont="1" applyFill="1" applyBorder="1" applyAlignment="1">
      <alignment horizontal="center" vertical="center"/>
    </xf>
    <xf numFmtId="0" fontId="732" fillId="13" borderId="1" xfId="2" applyFont="1" applyFill="1" applyBorder="1" applyAlignment="1">
      <alignment horizontal="center" vertical="center" wrapText="1"/>
    </xf>
    <xf numFmtId="0" fontId="711" fillId="13" borderId="1" xfId="2" applyFont="1" applyFill="1" applyBorder="1" applyAlignment="1">
      <alignment horizontal="center" vertical="center"/>
    </xf>
    <xf numFmtId="0" fontId="748" fillId="13" borderId="5" xfId="2" applyFont="1" applyFill="1" applyBorder="1" applyAlignment="1">
      <alignment horizontal="center" vertical="center"/>
    </xf>
    <xf numFmtId="0" fontId="725" fillId="13" borderId="5" xfId="2" applyFont="1" applyFill="1" applyBorder="1" applyAlignment="1">
      <alignment horizontal="center" vertical="center" wrapText="1"/>
    </xf>
    <xf numFmtId="0" fontId="717" fillId="13" borderId="1" xfId="0" applyFont="1" applyFill="1" applyBorder="1" applyAlignment="1">
      <alignment horizontal="center" vertical="center" wrapText="1"/>
    </xf>
    <xf numFmtId="49" fontId="731" fillId="13" borderId="5" xfId="2" applyNumberFormat="1" applyFont="1" applyFill="1" applyBorder="1" applyAlignment="1">
      <alignment horizontal="center" vertical="center"/>
    </xf>
    <xf numFmtId="0" fontId="731" fillId="13" borderId="5" xfId="2" applyFont="1" applyFill="1" applyBorder="1" applyAlignment="1">
      <alignment horizontal="center" vertical="center"/>
    </xf>
    <xf numFmtId="0" fontId="717" fillId="13" borderId="5" xfId="2" applyFont="1" applyFill="1" applyBorder="1" applyAlignment="1">
      <alignment horizontal="center" vertical="center" wrapText="1"/>
    </xf>
    <xf numFmtId="0" fontId="731" fillId="13" borderId="5" xfId="2" applyFont="1" applyFill="1" applyBorder="1" applyAlignment="1">
      <alignment horizontal="center" vertical="top" wrapText="1"/>
    </xf>
    <xf numFmtId="0" fontId="731" fillId="13" borderId="1" xfId="2" applyFont="1" applyFill="1" applyBorder="1" applyAlignment="1">
      <alignment horizontal="center" vertical="center" wrapText="1"/>
    </xf>
    <xf numFmtId="0" fontId="731" fillId="13" borderId="5" xfId="2" applyFont="1" applyFill="1" applyBorder="1" applyAlignment="1">
      <alignment horizontal="center" vertical="center" wrapText="1"/>
    </xf>
    <xf numFmtId="0" fontId="739" fillId="13" borderId="1" xfId="0" applyFont="1" applyFill="1" applyBorder="1" applyAlignment="1">
      <alignment horizontal="center" vertical="center" wrapText="1"/>
    </xf>
    <xf numFmtId="0" fontId="739" fillId="13" borderId="5" xfId="2" applyFont="1" applyFill="1" applyBorder="1" applyAlignment="1">
      <alignment horizontal="center" vertical="center"/>
    </xf>
    <xf numFmtId="0" fontId="710" fillId="13" borderId="1" xfId="0" applyFont="1" applyFill="1" applyBorder="1" applyAlignment="1">
      <alignment horizontal="center" vertical="center" wrapText="1"/>
    </xf>
    <xf numFmtId="49" fontId="710" fillId="13" borderId="5" xfId="2" applyNumberFormat="1" applyFont="1" applyFill="1" applyBorder="1" applyAlignment="1">
      <alignment horizontal="center" vertical="center"/>
    </xf>
    <xf numFmtId="0" fontId="710" fillId="13" borderId="5" xfId="2" applyFont="1" applyFill="1" applyBorder="1" applyAlignment="1">
      <alignment horizontal="center" vertical="top" wrapText="1"/>
    </xf>
    <xf numFmtId="0" fontId="710" fillId="13" borderId="1" xfId="2" applyFont="1" applyFill="1" applyBorder="1" applyAlignment="1">
      <alignment horizontal="center" vertical="center" wrapText="1"/>
    </xf>
    <xf numFmtId="0" fontId="728" fillId="13" borderId="5" xfId="2" applyFont="1" applyFill="1" applyBorder="1" applyAlignment="1">
      <alignment horizontal="center" vertical="center"/>
    </xf>
    <xf numFmtId="0" fontId="728" fillId="13" borderId="5" xfId="2" applyFont="1" applyFill="1" applyBorder="1" applyAlignment="1">
      <alignment horizontal="center" vertical="top" wrapText="1"/>
    </xf>
    <xf numFmtId="0" fontId="728" fillId="13" borderId="1" xfId="2" applyFont="1" applyFill="1" applyBorder="1" applyAlignment="1">
      <alignment horizontal="center" vertical="center" wrapText="1"/>
    </xf>
    <xf numFmtId="0" fontId="722" fillId="13" borderId="1" xfId="0" applyFont="1" applyFill="1" applyBorder="1" applyAlignment="1">
      <alignment horizontal="center" vertical="center" wrapText="1"/>
    </xf>
    <xf numFmtId="49" fontId="722" fillId="13" borderId="5" xfId="2" applyNumberFormat="1" applyFont="1" applyFill="1" applyBorder="1" applyAlignment="1">
      <alignment horizontal="center" vertical="center"/>
    </xf>
    <xf numFmtId="0" fontId="722" fillId="13" borderId="5" xfId="2" applyFont="1" applyFill="1" applyBorder="1" applyAlignment="1">
      <alignment horizontal="center" vertical="top" wrapText="1"/>
    </xf>
    <xf numFmtId="0" fontId="722" fillId="13" borderId="1" xfId="2" applyFont="1" applyFill="1" applyBorder="1" applyAlignment="1">
      <alignment horizontal="center" vertical="center" wrapText="1"/>
    </xf>
    <xf numFmtId="0" fontId="718" fillId="13" borderId="5" xfId="2" applyFont="1" applyFill="1" applyBorder="1" applyAlignment="1">
      <alignment horizontal="center" vertical="center"/>
    </xf>
    <xf numFmtId="0" fontId="718" fillId="13" borderId="5" xfId="2" applyFont="1" applyFill="1" applyBorder="1" applyAlignment="1">
      <alignment horizontal="center" vertical="top" wrapText="1"/>
    </xf>
    <xf numFmtId="0" fontId="728" fillId="13" borderId="5" xfId="2" applyFont="1" applyFill="1" applyBorder="1" applyAlignment="1">
      <alignment horizontal="center" vertical="center" wrapText="1"/>
    </xf>
    <xf numFmtId="0" fontId="718" fillId="13" borderId="5" xfId="2" applyFont="1" applyFill="1" applyBorder="1" applyAlignment="1">
      <alignment horizontal="center" vertical="center" wrapText="1"/>
    </xf>
    <xf numFmtId="0" fontId="713" fillId="13" borderId="1" xfId="2" applyFont="1" applyFill="1" applyBorder="1" applyAlignment="1">
      <alignment horizontal="center" vertical="center"/>
    </xf>
    <xf numFmtId="0" fontId="731" fillId="13" borderId="1" xfId="0" applyFont="1" applyFill="1" applyBorder="1" applyAlignment="1">
      <alignment horizontal="center" vertical="center" wrapText="1"/>
    </xf>
    <xf numFmtId="0" fontId="715" fillId="13" borderId="1" xfId="2" applyFont="1" applyFill="1" applyBorder="1" applyAlignment="1">
      <alignment horizontal="center" vertical="center"/>
    </xf>
    <xf numFmtId="49" fontId="728" fillId="13" borderId="5" xfId="2" applyNumberFormat="1" applyFont="1" applyFill="1" applyBorder="1" applyAlignment="1">
      <alignment horizontal="center" vertical="center"/>
    </xf>
    <xf numFmtId="0" fontId="831" fillId="6" borderId="1" xfId="2" applyFont="1" applyFill="1" applyBorder="1" applyAlignment="1">
      <alignment horizontal="center" vertical="center" wrapText="1"/>
    </xf>
    <xf numFmtId="0" fontId="814" fillId="6" borderId="5" xfId="2" applyFont="1" applyFill="1" applyBorder="1" applyAlignment="1">
      <alignment horizontal="center" vertical="center" wrapText="1"/>
    </xf>
    <xf numFmtId="0" fontId="707" fillId="6" borderId="1" xfId="2" applyFont="1" applyFill="1" applyBorder="1" applyAlignment="1">
      <alignment horizontal="center" vertical="center"/>
    </xf>
    <xf numFmtId="0" fontId="805" fillId="13" borderId="5" xfId="2" applyFont="1" applyFill="1" applyBorder="1" applyAlignment="1">
      <alignment horizontal="center" vertical="center"/>
    </xf>
    <xf numFmtId="0" fontId="706" fillId="13" borderId="1" xfId="2" applyFont="1" applyFill="1" applyBorder="1" applyAlignment="1">
      <alignment horizontal="center" vertical="center"/>
    </xf>
    <xf numFmtId="0" fontId="704" fillId="13" borderId="1" xfId="2" applyFont="1" applyFill="1" applyBorder="1" applyAlignment="1">
      <alignment horizontal="center" vertical="center"/>
    </xf>
    <xf numFmtId="0" fontId="736" fillId="13" borderId="5" xfId="2" applyFont="1" applyFill="1" applyBorder="1" applyAlignment="1">
      <alignment horizontal="center" vertical="center"/>
    </xf>
    <xf numFmtId="0" fontId="732" fillId="8" borderId="1" xfId="0" applyFont="1" applyFill="1" applyBorder="1" applyAlignment="1">
      <alignment horizontal="center" vertical="center" wrapText="1"/>
    </xf>
    <xf numFmtId="49" fontId="732" fillId="8" borderId="5" xfId="2" applyNumberFormat="1" applyFont="1" applyFill="1" applyBorder="1" applyAlignment="1">
      <alignment horizontal="center" vertical="center"/>
    </xf>
    <xf numFmtId="0" fontId="732" fillId="8" borderId="5" xfId="2" applyFont="1" applyFill="1" applyBorder="1" applyAlignment="1">
      <alignment horizontal="center" vertical="top" wrapText="1"/>
    </xf>
    <xf numFmtId="0" fontId="732" fillId="8" borderId="1" xfId="2" applyFont="1" applyFill="1" applyBorder="1" applyAlignment="1">
      <alignment horizontal="center" vertical="center" wrapText="1"/>
    </xf>
    <xf numFmtId="0" fontId="742" fillId="8" borderId="5" xfId="2" applyFont="1" applyFill="1" applyBorder="1" applyAlignment="1">
      <alignment horizontal="center" vertical="center"/>
    </xf>
    <xf numFmtId="0" fontId="742" fillId="8" borderId="5" xfId="2" applyFont="1" applyFill="1" applyBorder="1" applyAlignment="1">
      <alignment horizontal="center" vertical="top" wrapText="1"/>
    </xf>
    <xf numFmtId="0" fontId="818" fillId="6" borderId="1" xfId="2" applyFont="1" applyFill="1" applyBorder="1" applyAlignment="1">
      <alignment horizontal="center" vertical="center"/>
    </xf>
    <xf numFmtId="0" fontId="704" fillId="6" borderId="1" xfId="2" applyFont="1" applyFill="1" applyBorder="1" applyAlignment="1">
      <alignment horizontal="center" vertical="center"/>
    </xf>
    <xf numFmtId="0" fontId="703" fillId="0" borderId="1" xfId="2" applyFont="1" applyBorder="1" applyAlignment="1">
      <alignment horizontal="center" vertical="center"/>
    </xf>
    <xf numFmtId="49" fontId="738" fillId="8" borderId="5" xfId="2" applyNumberFormat="1" applyFont="1" applyFill="1" applyBorder="1" applyAlignment="1">
      <alignment horizontal="center" vertical="center"/>
    </xf>
    <xf numFmtId="0" fontId="738" fillId="8" borderId="5" xfId="2" applyFont="1" applyFill="1" applyBorder="1" applyAlignment="1">
      <alignment horizontal="center" vertical="top" wrapText="1"/>
    </xf>
    <xf numFmtId="0" fontId="851" fillId="6" borderId="1" xfId="0" applyFont="1" applyFill="1" applyBorder="1" applyAlignment="1">
      <alignment horizontal="center" vertical="center" wrapText="1"/>
    </xf>
    <xf numFmtId="49" fontId="851" fillId="6" borderId="5" xfId="2" applyNumberFormat="1" applyFont="1" applyFill="1" applyBorder="1" applyAlignment="1">
      <alignment horizontal="center" vertical="center"/>
    </xf>
    <xf numFmtId="0" fontId="851" fillId="6" borderId="5" xfId="2" applyFont="1" applyFill="1" applyBorder="1" applyAlignment="1">
      <alignment horizontal="center" vertical="top" wrapText="1"/>
    </xf>
    <xf numFmtId="0" fontId="703" fillId="6" borderId="1" xfId="2" applyFont="1" applyFill="1" applyBorder="1" applyAlignment="1">
      <alignment horizontal="center" vertical="center"/>
    </xf>
    <xf numFmtId="0" fontId="732" fillId="8" borderId="5" xfId="2" applyFont="1" applyFill="1" applyBorder="1" applyAlignment="1">
      <alignment horizontal="center" vertical="center"/>
    </xf>
    <xf numFmtId="0" fontId="705" fillId="8" borderId="5" xfId="2" applyFont="1" applyFill="1" applyBorder="1" applyAlignment="1">
      <alignment horizontal="center" vertical="center" wrapText="1"/>
    </xf>
    <xf numFmtId="0" fontId="750" fillId="8" borderId="5" xfId="2" applyFont="1" applyFill="1" applyBorder="1" applyAlignment="1">
      <alignment horizontal="center" vertical="top" wrapText="1"/>
    </xf>
    <xf numFmtId="0" fontId="703" fillId="8" borderId="1" xfId="2" applyFont="1" applyFill="1" applyBorder="1" applyAlignment="1">
      <alignment horizontal="center" vertical="center" wrapText="1"/>
    </xf>
    <xf numFmtId="0" fontId="701" fillId="8" borderId="1" xfId="0" applyFont="1" applyFill="1" applyBorder="1" applyAlignment="1">
      <alignment horizontal="center" vertical="center" wrapText="1"/>
    </xf>
    <xf numFmtId="0" fontId="701" fillId="13" borderId="1" xfId="2" applyFont="1" applyFill="1" applyBorder="1" applyAlignment="1">
      <alignment horizontal="center" vertical="center"/>
    </xf>
    <xf numFmtId="0" fontId="700" fillId="0" borderId="1" xfId="2" applyFont="1" applyBorder="1" applyAlignment="1">
      <alignment horizontal="center" vertical="center"/>
    </xf>
    <xf numFmtId="0" fontId="707" fillId="8" borderId="1" xfId="0" applyFont="1" applyFill="1" applyBorder="1" applyAlignment="1">
      <alignment horizontal="center" vertical="center" wrapText="1"/>
    </xf>
    <xf numFmtId="0" fontId="707" fillId="8" borderId="5" xfId="2" applyFont="1" applyFill="1" applyBorder="1" applyAlignment="1">
      <alignment horizontal="center" vertical="center"/>
    </xf>
    <xf numFmtId="0" fontId="707" fillId="8" borderId="5" xfId="2" applyFont="1" applyFill="1" applyBorder="1" applyAlignment="1">
      <alignment horizontal="center" vertical="top" wrapText="1"/>
    </xf>
    <xf numFmtId="0" fontId="707" fillId="8" borderId="1" xfId="2" applyFont="1" applyFill="1" applyBorder="1" applyAlignment="1">
      <alignment horizontal="center" vertical="center" wrapText="1"/>
    </xf>
    <xf numFmtId="0" fontId="701" fillId="8" borderId="5" xfId="2" applyFont="1" applyFill="1" applyBorder="1" applyAlignment="1">
      <alignment horizontal="center" vertical="center"/>
    </xf>
    <xf numFmtId="0" fontId="701" fillId="8" borderId="5" xfId="2" applyFont="1" applyFill="1" applyBorder="1" applyAlignment="1">
      <alignment horizontal="center" vertical="top" wrapText="1"/>
    </xf>
    <xf numFmtId="0" fontId="729" fillId="8" borderId="1" xfId="0" applyFont="1" applyFill="1" applyBorder="1" applyAlignment="1">
      <alignment horizontal="center" vertical="center" wrapText="1"/>
    </xf>
    <xf numFmtId="0" fontId="729" fillId="8" borderId="5" xfId="2" applyFont="1" applyFill="1" applyBorder="1" applyAlignment="1">
      <alignment horizontal="center" vertical="center"/>
    </xf>
    <xf numFmtId="0" fontId="729" fillId="8" borderId="5" xfId="2" applyFont="1" applyFill="1" applyBorder="1" applyAlignment="1">
      <alignment horizontal="center" vertical="top" wrapText="1"/>
    </xf>
    <xf numFmtId="0" fontId="729" fillId="8" borderId="1" xfId="2" applyFont="1" applyFill="1" applyBorder="1" applyAlignment="1">
      <alignment horizontal="center" vertical="center" wrapText="1"/>
    </xf>
    <xf numFmtId="0" fontId="707" fillId="8" borderId="5" xfId="2" applyFont="1" applyFill="1" applyBorder="1" applyAlignment="1">
      <alignment horizontal="center" vertical="center" wrapText="1"/>
    </xf>
    <xf numFmtId="0" fontId="700" fillId="13" borderId="1" xfId="2" applyFont="1" applyFill="1" applyBorder="1" applyAlignment="1">
      <alignment horizontal="center" vertical="center"/>
    </xf>
    <xf numFmtId="0" fontId="722" fillId="13" borderId="5" xfId="2" applyFont="1" applyFill="1" applyBorder="1" applyAlignment="1">
      <alignment horizontal="center" vertical="center"/>
    </xf>
    <xf numFmtId="0" fontId="703" fillId="13" borderId="1" xfId="2" applyFont="1" applyFill="1" applyBorder="1" applyAlignment="1">
      <alignment horizontal="center" vertical="center"/>
    </xf>
    <xf numFmtId="0" fontId="712" fillId="13" borderId="1" xfId="0" applyFont="1" applyFill="1" applyBorder="1" applyAlignment="1">
      <alignment horizontal="center" vertical="center" wrapText="1"/>
    </xf>
    <xf numFmtId="0" fontId="712" fillId="13" borderId="5" xfId="2" applyFont="1" applyFill="1" applyBorder="1" applyAlignment="1">
      <alignment horizontal="center" vertical="center"/>
    </xf>
    <xf numFmtId="0" fontId="712" fillId="13" borderId="5" xfId="2" applyFont="1" applyFill="1" applyBorder="1" applyAlignment="1">
      <alignment horizontal="center" vertical="top" wrapText="1"/>
    </xf>
    <xf numFmtId="0" fontId="712" fillId="13" borderId="1" xfId="2" applyFont="1" applyFill="1" applyBorder="1" applyAlignment="1">
      <alignment horizontal="center" vertical="center" wrapText="1"/>
    </xf>
    <xf numFmtId="0" fontId="712" fillId="13" borderId="5" xfId="2" applyFont="1" applyFill="1" applyBorder="1" applyAlignment="1">
      <alignment horizontal="center" vertical="center" wrapText="1"/>
    </xf>
    <xf numFmtId="0" fontId="793" fillId="13" borderId="1" xfId="2" applyFont="1" applyFill="1" applyBorder="1" applyAlignment="1">
      <alignment horizontal="center" vertical="center" wrapText="1"/>
    </xf>
    <xf numFmtId="0" fontId="702" fillId="13" borderId="1" xfId="2" applyFont="1" applyFill="1" applyBorder="1" applyAlignment="1">
      <alignment horizontal="center" vertical="center"/>
    </xf>
    <xf numFmtId="0" fontId="993" fillId="13" borderId="1" xfId="2" applyFont="1" applyFill="1" applyBorder="1" applyAlignment="1">
      <alignment horizontal="center" vertical="center"/>
    </xf>
    <xf numFmtId="0" fontId="707" fillId="13" borderId="1" xfId="2" applyFont="1" applyFill="1" applyBorder="1" applyAlignment="1">
      <alignment horizontal="center" vertical="center"/>
    </xf>
    <xf numFmtId="0" fontId="710" fillId="13" borderId="5" xfId="2" applyFont="1" applyFill="1" applyBorder="1" applyAlignment="1">
      <alignment horizontal="center" vertical="center"/>
    </xf>
    <xf numFmtId="0" fontId="709" fillId="13" borderId="1" xfId="0" applyFont="1" applyFill="1" applyBorder="1" applyAlignment="1">
      <alignment horizontal="center" vertical="center" wrapText="1"/>
    </xf>
    <xf numFmtId="49" fontId="709" fillId="13" borderId="5" xfId="2" applyNumberFormat="1" applyFont="1" applyFill="1" applyBorder="1" applyAlignment="1">
      <alignment horizontal="center" vertical="center"/>
    </xf>
    <xf numFmtId="0" fontId="709" fillId="13" borderId="5" xfId="2" applyFont="1" applyFill="1" applyBorder="1" applyAlignment="1">
      <alignment horizontal="center" vertical="top" wrapText="1"/>
    </xf>
    <xf numFmtId="0" fontId="709" fillId="13" borderId="5" xfId="2" applyFont="1" applyFill="1" applyBorder="1" applyAlignment="1">
      <alignment horizontal="center" vertical="center" wrapText="1"/>
    </xf>
    <xf numFmtId="0" fontId="716" fillId="13" borderId="1" xfId="0" applyFont="1" applyFill="1" applyBorder="1" applyAlignment="1">
      <alignment horizontal="center" vertical="center" wrapText="1"/>
    </xf>
    <xf numFmtId="49" fontId="716" fillId="13" borderId="5" xfId="2" applyNumberFormat="1" applyFont="1" applyFill="1" applyBorder="1" applyAlignment="1">
      <alignment horizontal="center" vertical="center"/>
    </xf>
    <xf numFmtId="0" fontId="716" fillId="13" borderId="5" xfId="2" applyFont="1" applyFill="1" applyBorder="1" applyAlignment="1">
      <alignment horizontal="center" vertical="top" wrapText="1"/>
    </xf>
    <xf numFmtId="0" fontId="716" fillId="13" borderId="1" xfId="2" applyFont="1" applyFill="1" applyBorder="1" applyAlignment="1">
      <alignment horizontal="center" vertical="center" wrapText="1"/>
    </xf>
    <xf numFmtId="0" fontId="722" fillId="13" borderId="5" xfId="2" applyFont="1" applyFill="1" applyBorder="1" applyAlignment="1">
      <alignment horizontal="center" vertical="center" wrapText="1"/>
    </xf>
    <xf numFmtId="0" fontId="718" fillId="8" borderId="1" xfId="2" applyFont="1" applyFill="1" applyBorder="1" applyAlignment="1">
      <alignment horizontal="center" vertical="center" wrapText="1"/>
    </xf>
    <xf numFmtId="0" fontId="699" fillId="13" borderId="1" xfId="0" applyFont="1" applyFill="1" applyBorder="1" applyAlignment="1">
      <alignment horizontal="center" vertical="center" wrapText="1"/>
    </xf>
    <xf numFmtId="49" fontId="748" fillId="8" borderId="5" xfId="2" applyNumberFormat="1" applyFont="1" applyFill="1" applyBorder="1" applyAlignment="1">
      <alignment horizontal="center" vertical="center"/>
    </xf>
    <xf numFmtId="0" fontId="748" fillId="8" borderId="5" xfId="2" applyFont="1" applyFill="1" applyBorder="1" applyAlignment="1">
      <alignment horizontal="center" vertical="top" wrapText="1"/>
    </xf>
    <xf numFmtId="0" fontId="748" fillId="8" borderId="5" xfId="2" applyFont="1" applyFill="1" applyBorder="1" applyAlignment="1">
      <alignment horizontal="center" vertical="center" wrapText="1"/>
    </xf>
    <xf numFmtId="0" fontId="698" fillId="0" borderId="1" xfId="2" applyFont="1" applyBorder="1" applyAlignment="1">
      <alignment horizontal="center" vertical="center"/>
    </xf>
    <xf numFmtId="49" fontId="767" fillId="6" borderId="5" xfId="2" applyNumberFormat="1" applyFont="1" applyFill="1" applyBorder="1" applyAlignment="1">
      <alignment horizontal="center" vertical="center"/>
    </xf>
    <xf numFmtId="0" fontId="697" fillId="6" borderId="1" xfId="2" applyFont="1" applyFill="1" applyBorder="1" applyAlignment="1">
      <alignment horizontal="center" vertical="center"/>
    </xf>
    <xf numFmtId="0" fontId="743" fillId="13" borderId="5" xfId="2" applyFont="1" applyFill="1" applyBorder="1" applyAlignment="1">
      <alignment horizontal="center" vertical="center"/>
    </xf>
    <xf numFmtId="0" fontId="697" fillId="13" borderId="1" xfId="2" applyFont="1" applyFill="1" applyBorder="1" applyAlignment="1">
      <alignment horizontal="center" vertical="center"/>
    </xf>
    <xf numFmtId="0" fontId="708" fillId="13" borderId="5" xfId="2" applyFont="1" applyFill="1" applyBorder="1" applyAlignment="1">
      <alignment horizontal="center" vertical="center" wrapText="1"/>
    </xf>
    <xf numFmtId="0" fontId="701" fillId="13" borderId="1" xfId="0" applyFont="1" applyFill="1" applyBorder="1" applyAlignment="1">
      <alignment horizontal="center" vertical="center" wrapText="1"/>
    </xf>
    <xf numFmtId="0" fontId="934" fillId="13" borderId="1" xfId="2" applyFont="1" applyFill="1" applyBorder="1" applyAlignment="1">
      <alignment horizontal="center" vertical="center" wrapText="1"/>
    </xf>
    <xf numFmtId="0" fontId="707" fillId="13" borderId="1" xfId="2" applyFont="1" applyFill="1" applyBorder="1" applyAlignment="1">
      <alignment horizontal="center"/>
    </xf>
    <xf numFmtId="0" fontId="700" fillId="13" borderId="1" xfId="2" applyFont="1" applyFill="1" applyBorder="1" applyAlignment="1">
      <alignment horizontal="center"/>
    </xf>
    <xf numFmtId="0" fontId="700" fillId="13" borderId="1" xfId="0" applyFont="1" applyFill="1" applyBorder="1" applyAlignment="1">
      <alignment horizontal="center" vertical="center" wrapText="1"/>
    </xf>
    <xf numFmtId="49" fontId="700" fillId="13" borderId="5" xfId="2" applyNumberFormat="1" applyFont="1" applyFill="1" applyBorder="1" applyAlignment="1">
      <alignment horizontal="center" vertical="center"/>
    </xf>
    <xf numFmtId="0" fontId="700" fillId="13" borderId="5" xfId="2" applyFont="1" applyFill="1" applyBorder="1" applyAlignment="1">
      <alignment horizontal="center" vertical="top" wrapText="1"/>
    </xf>
    <xf numFmtId="0" fontId="703" fillId="13" borderId="1" xfId="2" applyFont="1" applyFill="1" applyBorder="1" applyAlignment="1">
      <alignment horizontal="center" vertical="center" wrapText="1"/>
    </xf>
    <xf numFmtId="0" fontId="700" fillId="13" borderId="5" xfId="2" applyFont="1" applyFill="1" applyBorder="1" applyAlignment="1">
      <alignment horizontal="center" vertical="center" wrapText="1"/>
    </xf>
    <xf numFmtId="0" fontId="699" fillId="13" borderId="1" xfId="2" applyFont="1" applyFill="1" applyBorder="1" applyAlignment="1">
      <alignment horizontal="center" vertical="center"/>
    </xf>
    <xf numFmtId="0" fontId="695" fillId="0" borderId="1" xfId="2" applyFont="1" applyBorder="1" applyAlignment="1">
      <alignment horizontal="center" vertical="center"/>
    </xf>
    <xf numFmtId="49" fontId="710" fillId="8" borderId="5" xfId="2" applyNumberFormat="1" applyFont="1" applyFill="1" applyBorder="1" applyAlignment="1">
      <alignment horizontal="center" vertical="center"/>
    </xf>
    <xf numFmtId="0" fontId="695" fillId="8" borderId="1" xfId="0" applyFont="1" applyFill="1" applyBorder="1" applyAlignment="1">
      <alignment horizontal="center" vertical="center" wrapText="1"/>
    </xf>
    <xf numFmtId="0" fontId="695" fillId="13" borderId="1" xfId="2" applyFont="1" applyFill="1" applyBorder="1" applyAlignment="1">
      <alignment horizontal="center" vertical="center"/>
    </xf>
    <xf numFmtId="49" fontId="695" fillId="8" borderId="5" xfId="2" applyNumberFormat="1" applyFont="1" applyFill="1" applyBorder="1" applyAlignment="1">
      <alignment horizontal="center" vertical="center"/>
    </xf>
    <xf numFmtId="0" fontId="1080" fillId="0" borderId="1" xfId="0" applyFont="1" applyBorder="1" applyAlignment="1">
      <alignment horizontal="center" vertical="center"/>
    </xf>
    <xf numFmtId="0" fontId="692" fillId="9" borderId="1" xfId="2" applyFont="1" applyFill="1" applyBorder="1" applyAlignment="1">
      <alignment horizontal="center" vertical="center" wrapText="1"/>
    </xf>
    <xf numFmtId="0" fontId="887" fillId="13" borderId="5" xfId="0" applyFont="1" applyFill="1" applyBorder="1" applyAlignment="1">
      <alignment horizontal="center" vertical="center" wrapText="1"/>
    </xf>
    <xf numFmtId="0" fontId="899" fillId="13" borderId="5" xfId="0" applyFont="1" applyFill="1" applyBorder="1" applyAlignment="1">
      <alignment horizontal="center" vertical="center"/>
    </xf>
    <xf numFmtId="0" fontId="812" fillId="13" borderId="5" xfId="2" applyFont="1" applyFill="1" applyBorder="1" applyAlignment="1">
      <alignment horizontal="center" vertical="center"/>
    </xf>
    <xf numFmtId="0" fontId="863" fillId="13" borderId="5" xfId="2" applyFont="1" applyFill="1" applyBorder="1" applyAlignment="1">
      <alignment horizontal="center" vertical="center"/>
    </xf>
    <xf numFmtId="0" fontId="691" fillId="0" borderId="1" xfId="0" applyFont="1" applyBorder="1" applyAlignment="1">
      <alignment horizontal="center" vertical="center" wrapText="1"/>
    </xf>
    <xf numFmtId="49" fontId="691" fillId="0" borderId="5" xfId="2" applyNumberFormat="1" applyFont="1" applyBorder="1" applyAlignment="1">
      <alignment horizontal="center" vertical="center"/>
    </xf>
    <xf numFmtId="0" fontId="691" fillId="0" borderId="5" xfId="2" applyFont="1" applyBorder="1" applyAlignment="1">
      <alignment horizontal="center" vertical="top" wrapText="1"/>
    </xf>
    <xf numFmtId="0" fontId="691" fillId="0" borderId="1" xfId="2" applyFont="1" applyBorder="1" applyAlignment="1">
      <alignment horizontal="center" vertical="center" wrapText="1"/>
    </xf>
    <xf numFmtId="0" fontId="691" fillId="0" borderId="5" xfId="2" applyFont="1" applyBorder="1" applyAlignment="1">
      <alignment horizontal="center" vertical="center" wrapText="1"/>
    </xf>
    <xf numFmtId="0" fontId="691" fillId="6" borderId="1" xfId="0" applyFont="1" applyFill="1" applyBorder="1" applyAlignment="1">
      <alignment horizontal="center" vertical="center" wrapText="1"/>
    </xf>
    <xf numFmtId="49" fontId="691" fillId="6" borderId="5" xfId="2" applyNumberFormat="1" applyFont="1" applyFill="1" applyBorder="1" applyAlignment="1">
      <alignment horizontal="center" vertical="center"/>
    </xf>
    <xf numFmtId="0" fontId="691" fillId="6" borderId="5" xfId="2" applyFont="1" applyFill="1" applyBorder="1" applyAlignment="1">
      <alignment horizontal="center" vertical="top" wrapText="1"/>
    </xf>
    <xf numFmtId="0" fontId="691" fillId="6" borderId="1" xfId="2" applyFont="1" applyFill="1" applyBorder="1" applyAlignment="1">
      <alignment horizontal="center" vertical="center" wrapText="1"/>
    </xf>
    <xf numFmtId="0" fontId="691" fillId="6" borderId="5" xfId="2" applyFont="1" applyFill="1" applyBorder="1" applyAlignment="1">
      <alignment horizontal="center" vertical="center" wrapText="1"/>
    </xf>
    <xf numFmtId="0" fontId="691" fillId="6" borderId="1" xfId="2" applyFont="1" applyFill="1" applyBorder="1" applyAlignment="1">
      <alignment horizontal="center" vertical="center"/>
    </xf>
    <xf numFmtId="0" fontId="1006" fillId="24" borderId="5" xfId="2" applyFont="1" applyFill="1" applyBorder="1" applyAlignment="1">
      <alignment horizontal="center" vertical="center"/>
    </xf>
    <xf numFmtId="0" fontId="858" fillId="24" borderId="5" xfId="2" applyFont="1" applyFill="1" applyBorder="1" applyAlignment="1">
      <alignment horizontal="center" vertical="center"/>
    </xf>
    <xf numFmtId="0" fontId="718" fillId="24" borderId="5" xfId="2" applyFont="1" applyFill="1" applyBorder="1" applyAlignment="1">
      <alignment horizontal="center" vertical="center"/>
    </xf>
    <xf numFmtId="0" fontId="949" fillId="24" borderId="5" xfId="2" applyFont="1" applyFill="1" applyBorder="1" applyAlignment="1">
      <alignment horizontal="center" vertical="center"/>
    </xf>
    <xf numFmtId="0" fontId="951" fillId="24" borderId="5" xfId="2" applyFont="1" applyFill="1" applyBorder="1" applyAlignment="1">
      <alignment horizontal="center" vertical="center"/>
    </xf>
    <xf numFmtId="0" fontId="864" fillId="24" borderId="5" xfId="2" applyFont="1" applyFill="1" applyBorder="1" applyAlignment="1">
      <alignment horizontal="center" vertical="center"/>
    </xf>
    <xf numFmtId="0" fontId="840" fillId="24" borderId="5" xfId="2" applyFont="1" applyFill="1" applyBorder="1" applyAlignment="1">
      <alignment horizontal="center" vertical="center"/>
    </xf>
    <xf numFmtId="0" fontId="838" fillId="24" borderId="5" xfId="2" applyFont="1" applyFill="1" applyBorder="1" applyAlignment="1">
      <alignment horizontal="center" vertical="center"/>
    </xf>
    <xf numFmtId="0" fontId="819" fillId="24" borderId="5" xfId="2" applyFont="1" applyFill="1" applyBorder="1" applyAlignment="1">
      <alignment horizontal="center" vertical="center"/>
    </xf>
    <xf numFmtId="0" fontId="814" fillId="24" borderId="5" xfId="2" applyFont="1" applyFill="1" applyBorder="1" applyAlignment="1">
      <alignment horizontal="center" vertical="center"/>
    </xf>
    <xf numFmtId="0" fontId="691" fillId="13" borderId="1" xfId="2" applyFont="1" applyFill="1" applyBorder="1" applyAlignment="1">
      <alignment horizontal="center" vertical="center"/>
    </xf>
    <xf numFmtId="0" fontId="700" fillId="24" borderId="5" xfId="2" applyFont="1" applyFill="1" applyBorder="1" applyAlignment="1">
      <alignment horizontal="center" vertical="center"/>
    </xf>
    <xf numFmtId="49" fontId="720" fillId="13" borderId="5" xfId="2" applyNumberFormat="1" applyFont="1" applyFill="1" applyBorder="1" applyAlignment="1">
      <alignment horizontal="center" vertical="center"/>
    </xf>
    <xf numFmtId="0" fontId="720" fillId="13" borderId="5" xfId="2" applyFont="1" applyFill="1" applyBorder="1" applyAlignment="1">
      <alignment horizontal="center" vertical="center" wrapText="1"/>
    </xf>
    <xf numFmtId="0" fontId="751" fillId="13" borderId="5" xfId="2" applyFont="1" applyFill="1" applyBorder="1" applyAlignment="1">
      <alignment horizontal="center" vertical="center" wrapText="1"/>
    </xf>
    <xf numFmtId="0" fontId="707" fillId="13" borderId="5" xfId="2" applyFont="1" applyFill="1" applyBorder="1" applyAlignment="1">
      <alignment horizontal="center" vertical="center" wrapText="1"/>
    </xf>
    <xf numFmtId="0" fontId="695" fillId="13" borderId="1" xfId="0" applyFont="1" applyFill="1" applyBorder="1" applyAlignment="1">
      <alignment horizontal="center" vertical="center" wrapText="1"/>
    </xf>
    <xf numFmtId="0" fontId="695" fillId="13" borderId="5" xfId="2" applyFont="1" applyFill="1" applyBorder="1" applyAlignment="1">
      <alignment horizontal="center" vertical="center"/>
    </xf>
    <xf numFmtId="0" fontId="695" fillId="13" borderId="5" xfId="2" applyFont="1" applyFill="1" applyBorder="1" applyAlignment="1">
      <alignment horizontal="center" vertical="top" wrapText="1"/>
    </xf>
    <xf numFmtId="0" fontId="695" fillId="13" borderId="1" xfId="2" applyFont="1" applyFill="1" applyBorder="1" applyAlignment="1">
      <alignment horizontal="center" vertical="center" wrapText="1"/>
    </xf>
    <xf numFmtId="0" fontId="703" fillId="13" borderId="1" xfId="0" applyFont="1" applyFill="1" applyBorder="1" applyAlignment="1">
      <alignment horizontal="center" vertical="center" wrapText="1"/>
    </xf>
    <xf numFmtId="0" fontId="703" fillId="13" borderId="5" xfId="2" applyFont="1" applyFill="1" applyBorder="1" applyAlignment="1">
      <alignment horizontal="center" vertical="center"/>
    </xf>
    <xf numFmtId="0" fontId="703" fillId="13" borderId="5" xfId="2" applyFont="1" applyFill="1" applyBorder="1" applyAlignment="1">
      <alignment horizontal="center" vertical="top" wrapText="1"/>
    </xf>
    <xf numFmtId="0" fontId="923" fillId="24" borderId="5" xfId="2" applyFont="1" applyFill="1" applyBorder="1" applyAlignment="1">
      <alignment horizontal="center" vertical="center"/>
    </xf>
    <xf numFmtId="0" fontId="826" fillId="24" borderId="5" xfId="2" applyFont="1" applyFill="1" applyBorder="1" applyAlignment="1">
      <alignment horizontal="center" vertical="center"/>
    </xf>
    <xf numFmtId="0" fontId="731" fillId="24" borderId="5" xfId="2" applyFont="1" applyFill="1" applyBorder="1" applyAlignment="1">
      <alignment horizontal="center" vertical="center"/>
    </xf>
    <xf numFmtId="0" fontId="700" fillId="8" borderId="1" xfId="0" applyFont="1" applyFill="1" applyBorder="1" applyAlignment="1">
      <alignment horizontal="center" vertical="center" wrapText="1"/>
    </xf>
    <xf numFmtId="0" fontId="700" fillId="8" borderId="5" xfId="2" applyFont="1" applyFill="1" applyBorder="1" applyAlignment="1">
      <alignment horizontal="center" vertical="top" wrapText="1"/>
    </xf>
    <xf numFmtId="0" fontId="700" fillId="8" borderId="1" xfId="2" applyFont="1" applyFill="1" applyBorder="1" applyAlignment="1">
      <alignment horizontal="center" vertical="center" wrapText="1"/>
    </xf>
    <xf numFmtId="0" fontId="700" fillId="8" borderId="5" xfId="2" applyFont="1" applyFill="1" applyBorder="1" applyAlignment="1">
      <alignment horizontal="center" vertical="center"/>
    </xf>
    <xf numFmtId="49" fontId="691" fillId="8" borderId="5" xfId="2" applyNumberFormat="1" applyFont="1" applyFill="1" applyBorder="1" applyAlignment="1">
      <alignment horizontal="center" vertical="center"/>
    </xf>
    <xf numFmtId="0" fontId="707" fillId="13" borderId="1" xfId="0" applyFont="1" applyFill="1" applyBorder="1" applyAlignment="1">
      <alignment horizontal="center" vertical="center" wrapText="1"/>
    </xf>
    <xf numFmtId="49" fontId="707" fillId="13" borderId="5" xfId="2" applyNumberFormat="1" applyFont="1" applyFill="1" applyBorder="1" applyAlignment="1">
      <alignment horizontal="center" vertical="center"/>
    </xf>
    <xf numFmtId="0" fontId="707" fillId="13" borderId="5" xfId="2" applyFont="1" applyFill="1" applyBorder="1" applyAlignment="1">
      <alignment horizontal="center" vertical="center"/>
    </xf>
    <xf numFmtId="0" fontId="707" fillId="13" borderId="5" xfId="2" applyFont="1" applyFill="1" applyBorder="1" applyAlignment="1">
      <alignment horizontal="center" vertical="top" wrapText="1"/>
    </xf>
    <xf numFmtId="0" fontId="707" fillId="13" borderId="1" xfId="2" applyFont="1" applyFill="1" applyBorder="1" applyAlignment="1">
      <alignment horizontal="center" vertical="center" wrapText="1"/>
    </xf>
    <xf numFmtId="0" fontId="718" fillId="13" borderId="1" xfId="2" applyFont="1" applyFill="1" applyBorder="1" applyAlignment="1">
      <alignment horizontal="center" vertical="center" wrapText="1"/>
    </xf>
    <xf numFmtId="0" fontId="691" fillId="13" borderId="1" xfId="0" applyFont="1" applyFill="1" applyBorder="1" applyAlignment="1">
      <alignment horizontal="center" wrapText="1"/>
    </xf>
    <xf numFmtId="0" fontId="1016" fillId="24" borderId="5" xfId="2" applyFont="1" applyFill="1" applyBorder="1" applyAlignment="1">
      <alignment horizontal="center" vertical="center"/>
    </xf>
    <xf numFmtId="0" fontId="735" fillId="24" borderId="5" xfId="2" applyFont="1" applyFill="1" applyBorder="1" applyAlignment="1">
      <alignment horizontal="center" vertical="center"/>
    </xf>
    <xf numFmtId="0" fontId="687" fillId="13" borderId="1" xfId="2" applyFont="1" applyFill="1" applyBorder="1" applyAlignment="1">
      <alignment horizontal="center" vertical="center"/>
    </xf>
    <xf numFmtId="0" fontId="829" fillId="6" borderId="5" xfId="2" applyFont="1" applyFill="1" applyBorder="1" applyAlignment="1">
      <alignment horizontal="center" vertical="center"/>
    </xf>
    <xf numFmtId="0" fontId="687" fillId="6" borderId="1" xfId="2" applyFont="1" applyFill="1" applyBorder="1" applyAlignment="1">
      <alignment horizontal="center" vertical="center"/>
    </xf>
    <xf numFmtId="0" fontId="905" fillId="13" borderId="1" xfId="0" applyFont="1" applyFill="1" applyBorder="1" applyAlignment="1">
      <alignment horizontal="center" vertical="center" wrapText="1"/>
    </xf>
    <xf numFmtId="0" fontId="701" fillId="13" borderId="5" xfId="2" applyFont="1" applyFill="1" applyBorder="1" applyAlignment="1">
      <alignment horizontal="center" vertical="center" wrapText="1"/>
    </xf>
    <xf numFmtId="0" fontId="689" fillId="13" borderId="1" xfId="2" applyFont="1" applyFill="1" applyBorder="1" applyAlignment="1">
      <alignment horizontal="center" vertical="center"/>
    </xf>
    <xf numFmtId="0" fontId="688" fillId="13" borderId="1" xfId="0" applyFont="1" applyFill="1" applyBorder="1" applyAlignment="1">
      <alignment horizontal="center" vertical="center" wrapText="1"/>
    </xf>
    <xf numFmtId="49" fontId="691" fillId="13" borderId="5" xfId="2" applyNumberFormat="1" applyFont="1" applyFill="1" applyBorder="1" applyAlignment="1">
      <alignment horizontal="center" vertical="center"/>
    </xf>
    <xf numFmtId="0" fontId="688" fillId="13" borderId="5" xfId="2" applyFont="1" applyFill="1" applyBorder="1" applyAlignment="1">
      <alignment horizontal="center" vertical="center"/>
    </xf>
    <xf numFmtId="0" fontId="688" fillId="13" borderId="5" xfId="2" applyFont="1" applyFill="1" applyBorder="1" applyAlignment="1">
      <alignment horizontal="center" vertical="top" wrapText="1"/>
    </xf>
    <xf numFmtId="0" fontId="688" fillId="13" borderId="1" xfId="2" applyFont="1" applyFill="1" applyBorder="1" applyAlignment="1">
      <alignment horizontal="center" vertical="center" wrapText="1"/>
    </xf>
    <xf numFmtId="0" fontId="691" fillId="13" borderId="5" xfId="2" applyFont="1" applyFill="1" applyBorder="1" applyAlignment="1">
      <alignment horizontal="center" vertical="center" wrapText="1"/>
    </xf>
    <xf numFmtId="0" fontId="688" fillId="13" borderId="1" xfId="2" applyFont="1" applyFill="1" applyBorder="1" applyAlignment="1">
      <alignment horizontal="center" vertical="center"/>
    </xf>
    <xf numFmtId="0" fontId="694" fillId="13" borderId="1" xfId="2" applyFont="1" applyFill="1" applyBorder="1" applyAlignment="1">
      <alignment horizontal="center" vertical="center"/>
    </xf>
    <xf numFmtId="0" fontId="692" fillId="13" borderId="1" xfId="2" applyFont="1" applyFill="1" applyBorder="1" applyAlignment="1">
      <alignment horizontal="center" vertical="center"/>
    </xf>
    <xf numFmtId="0" fontId="737" fillId="13" borderId="5" xfId="2" applyFont="1" applyFill="1" applyBorder="1" applyAlignment="1">
      <alignment horizontal="center" vertical="top" wrapText="1"/>
    </xf>
    <xf numFmtId="0" fontId="741" fillId="13" borderId="5" xfId="2" applyFont="1" applyFill="1" applyBorder="1" applyAlignment="1">
      <alignment horizontal="center" vertical="center" wrapText="1"/>
    </xf>
    <xf numFmtId="0" fontId="803" fillId="13" borderId="1" xfId="0" applyFont="1" applyFill="1" applyBorder="1" applyAlignment="1">
      <alignment horizontal="center" vertical="center" wrapText="1"/>
    </xf>
    <xf numFmtId="49" fontId="803" fillId="13" borderId="5" xfId="2" applyNumberFormat="1" applyFont="1" applyFill="1" applyBorder="1" applyAlignment="1">
      <alignment horizontal="center" vertical="center"/>
    </xf>
    <xf numFmtId="0" fontId="803" fillId="13" borderId="5" xfId="2" applyFont="1" applyFill="1" applyBorder="1" applyAlignment="1">
      <alignment horizontal="center" vertical="top" wrapText="1"/>
    </xf>
    <xf numFmtId="0" fontId="787" fillId="13" borderId="1" xfId="2" applyFont="1" applyFill="1" applyBorder="1" applyAlignment="1">
      <alignment horizontal="center" vertical="center"/>
    </xf>
    <xf numFmtId="0" fontId="692" fillId="13" borderId="1" xfId="0" applyFont="1" applyFill="1" applyBorder="1" applyAlignment="1">
      <alignment horizontal="center" vertical="center" wrapText="1"/>
    </xf>
    <xf numFmtId="49" fontId="695" fillId="13" borderId="5" xfId="2" applyNumberFormat="1" applyFont="1" applyFill="1" applyBorder="1" applyAlignment="1">
      <alignment horizontal="center" vertical="center"/>
    </xf>
    <xf numFmtId="0" fontId="697" fillId="13" borderId="1" xfId="2" applyFont="1" applyFill="1" applyBorder="1" applyAlignment="1">
      <alignment horizontal="center" vertical="center" wrapText="1"/>
    </xf>
    <xf numFmtId="0" fontId="691" fillId="13" borderId="1" xfId="0" applyFont="1" applyFill="1" applyBorder="1" applyAlignment="1">
      <alignment horizontal="center" vertical="center" wrapText="1"/>
    </xf>
    <xf numFmtId="0" fontId="691" fillId="13" borderId="5" xfId="2" applyFont="1" applyFill="1" applyBorder="1" applyAlignment="1">
      <alignment horizontal="center" vertical="top" wrapText="1"/>
    </xf>
    <xf numFmtId="0" fontId="691" fillId="13" borderId="1" xfId="2" applyFont="1" applyFill="1" applyBorder="1" applyAlignment="1">
      <alignment horizontal="center" vertical="center" wrapText="1"/>
    </xf>
    <xf numFmtId="0" fontId="704" fillId="13" borderId="1" xfId="0" applyFont="1" applyFill="1" applyBorder="1" applyAlignment="1">
      <alignment horizontal="center" vertical="center" wrapText="1"/>
    </xf>
    <xf numFmtId="49" fontId="704" fillId="13" borderId="5" xfId="2" applyNumberFormat="1" applyFont="1" applyFill="1" applyBorder="1" applyAlignment="1">
      <alignment horizontal="center" vertical="center"/>
    </xf>
    <xf numFmtId="0" fontId="704" fillId="13" borderId="1" xfId="2" applyFont="1" applyFill="1" applyBorder="1" applyAlignment="1">
      <alignment horizontal="center" vertical="center" wrapText="1"/>
    </xf>
    <xf numFmtId="0" fontId="700" fillId="13" borderId="1" xfId="2" applyFont="1" applyFill="1" applyBorder="1" applyAlignment="1">
      <alignment horizontal="center" vertical="center" wrapText="1"/>
    </xf>
    <xf numFmtId="0" fontId="690" fillId="13" borderId="1" xfId="2" applyFont="1" applyFill="1" applyBorder="1" applyAlignment="1">
      <alignment horizontal="center" vertical="center"/>
    </xf>
    <xf numFmtId="0" fontId="735" fillId="13" borderId="5" xfId="2" applyFont="1" applyFill="1" applyBorder="1" applyAlignment="1">
      <alignment horizontal="center" vertical="top" wrapText="1"/>
    </xf>
    <xf numFmtId="0" fontId="716" fillId="13" borderId="5" xfId="2" applyFont="1" applyFill="1" applyBorder="1" applyAlignment="1">
      <alignment horizontal="center" vertical="center"/>
    </xf>
    <xf numFmtId="0" fontId="696" fillId="13" borderId="1" xfId="2" applyFont="1" applyFill="1" applyBorder="1" applyAlignment="1">
      <alignment horizontal="center" vertical="center"/>
    </xf>
    <xf numFmtId="0" fontId="949" fillId="9" borderId="5" xfId="2" applyFont="1" applyFill="1" applyBorder="1" applyAlignment="1">
      <alignment horizontal="center" vertical="center"/>
    </xf>
    <xf numFmtId="0" fontId="1080" fillId="24" borderId="5" xfId="2" applyFont="1" applyFill="1" applyBorder="1" applyAlignment="1">
      <alignment horizontal="center" vertical="center"/>
    </xf>
    <xf numFmtId="0" fontId="1080" fillId="9" borderId="5" xfId="2" applyFont="1" applyFill="1" applyBorder="1" applyAlignment="1">
      <alignment horizontal="center" vertical="center"/>
    </xf>
    <xf numFmtId="0" fontId="686" fillId="13" borderId="1" xfId="2" applyFont="1" applyFill="1" applyBorder="1" applyAlignment="1">
      <alignment horizontal="center" vertical="center"/>
    </xf>
    <xf numFmtId="0" fontId="1006" fillId="9" borderId="5" xfId="2" applyFont="1" applyFill="1" applyBorder="1" applyAlignment="1">
      <alignment horizontal="center" vertical="center"/>
    </xf>
    <xf numFmtId="0" fontId="928" fillId="24" borderId="5" xfId="2" applyFont="1" applyFill="1" applyBorder="1" applyAlignment="1">
      <alignment horizontal="center" vertical="center"/>
    </xf>
    <xf numFmtId="0" fontId="775" fillId="24" borderId="5" xfId="2" applyFont="1" applyFill="1" applyBorder="1" applyAlignment="1">
      <alignment horizontal="center" vertical="center"/>
    </xf>
    <xf numFmtId="0" fontId="744" fillId="24" borderId="5" xfId="2" applyFont="1" applyFill="1" applyBorder="1" applyAlignment="1">
      <alignment horizontal="center" vertical="center"/>
    </xf>
    <xf numFmtId="0" fontId="717" fillId="24" borderId="5" xfId="2" applyFont="1" applyFill="1" applyBorder="1" applyAlignment="1">
      <alignment horizontal="center" vertical="center"/>
    </xf>
    <xf numFmtId="0" fontId="692" fillId="24" borderId="5" xfId="2" applyFont="1" applyFill="1" applyBorder="1" applyAlignment="1">
      <alignment horizontal="center" vertical="center"/>
    </xf>
    <xf numFmtId="0" fontId="701" fillId="24" borderId="5" xfId="2" applyFont="1" applyFill="1" applyBorder="1" applyAlignment="1">
      <alignment horizontal="center" vertical="center"/>
    </xf>
    <xf numFmtId="164" fontId="0" fillId="9" borderId="1" xfId="0" applyNumberFormat="1" applyFill="1" applyBorder="1" applyAlignment="1">
      <alignment horizontal="center" vertical="center"/>
    </xf>
    <xf numFmtId="0" fontId="997" fillId="6" borderId="5" xfId="2" applyFont="1" applyFill="1" applyBorder="1" applyAlignment="1">
      <alignment horizontal="center" vertical="center"/>
    </xf>
    <xf numFmtId="0" fontId="685" fillId="6" borderId="1" xfId="2" applyFont="1" applyFill="1" applyBorder="1" applyAlignment="1">
      <alignment horizontal="center" vertical="center"/>
    </xf>
    <xf numFmtId="0" fontId="741" fillId="6" borderId="1" xfId="0" applyFont="1" applyFill="1" applyBorder="1" applyAlignment="1">
      <alignment horizontal="center" vertical="center" wrapText="1"/>
    </xf>
    <xf numFmtId="49" fontId="741" fillId="6" borderId="5" xfId="2" applyNumberFormat="1" applyFont="1" applyFill="1" applyBorder="1" applyAlignment="1">
      <alignment horizontal="center" vertical="center"/>
    </xf>
    <xf numFmtId="0" fontId="741" fillId="6" borderId="5" xfId="2" applyFont="1" applyFill="1" applyBorder="1" applyAlignment="1">
      <alignment horizontal="center" vertical="top" wrapText="1"/>
    </xf>
    <xf numFmtId="0" fontId="741" fillId="6" borderId="5" xfId="2" applyFont="1" applyFill="1" applyBorder="1" applyAlignment="1">
      <alignment horizontal="center" vertical="center" wrapText="1"/>
    </xf>
    <xf numFmtId="0" fontId="684" fillId="13" borderId="1" xfId="2" applyFont="1" applyFill="1" applyBorder="1" applyAlignment="1">
      <alignment horizontal="center" vertical="center"/>
    </xf>
    <xf numFmtId="0" fontId="892" fillId="6" borderId="1" xfId="0" applyFont="1" applyFill="1" applyBorder="1" applyAlignment="1">
      <alignment horizontal="center" vertical="center" wrapText="1"/>
    </xf>
    <xf numFmtId="49" fontId="997" fillId="6" borderId="5" xfId="2" applyNumberFormat="1" applyFont="1" applyFill="1" applyBorder="1" applyAlignment="1">
      <alignment horizontal="center" vertical="center"/>
    </xf>
    <xf numFmtId="0" fontId="997" fillId="6" borderId="5" xfId="2" applyFont="1" applyFill="1" applyBorder="1" applyAlignment="1">
      <alignment horizontal="center" vertical="top" wrapText="1"/>
    </xf>
    <xf numFmtId="0" fontId="837" fillId="6" borderId="1" xfId="2" applyFont="1" applyFill="1" applyBorder="1" applyAlignment="1">
      <alignment horizontal="center" vertical="center"/>
    </xf>
    <xf numFmtId="0" fontId="747" fillId="8" borderId="1" xfId="0" applyFont="1" applyFill="1" applyBorder="1" applyAlignment="1">
      <alignment horizontal="center" vertical="center" wrapText="1"/>
    </xf>
    <xf numFmtId="0" fontId="684" fillId="9" borderId="1" xfId="2" applyFont="1" applyFill="1" applyBorder="1" applyAlignment="1">
      <alignment horizontal="center" vertical="center" wrapText="1"/>
    </xf>
    <xf numFmtId="0" fontId="682" fillId="9" borderId="1" xfId="0" applyFont="1" applyFill="1" applyBorder="1" applyAlignment="1">
      <alignment horizontal="center" vertical="center" wrapText="1"/>
    </xf>
    <xf numFmtId="0" fontId="934" fillId="6" borderId="5" xfId="0" applyFont="1" applyFill="1" applyBorder="1" applyAlignment="1">
      <alignment horizontal="center" vertical="top" wrapText="1"/>
    </xf>
    <xf numFmtId="0" fontId="936" fillId="6" borderId="5" xfId="0" applyFont="1" applyFill="1" applyBorder="1" applyAlignment="1">
      <alignment horizontal="center" vertical="center" wrapText="1"/>
    </xf>
    <xf numFmtId="0" fontId="679" fillId="13" borderId="1" xfId="2" applyFont="1" applyFill="1" applyBorder="1" applyAlignment="1">
      <alignment horizontal="center" vertical="center"/>
    </xf>
    <xf numFmtId="49" fontId="701" fillId="13" borderId="5" xfId="2" applyNumberFormat="1" applyFont="1" applyFill="1" applyBorder="1" applyAlignment="1">
      <alignment horizontal="center" vertical="center"/>
    </xf>
    <xf numFmtId="0" fontId="701" fillId="13" borderId="5" xfId="2" applyFont="1" applyFill="1" applyBorder="1" applyAlignment="1">
      <alignment horizontal="center" vertical="top" wrapText="1"/>
    </xf>
    <xf numFmtId="0" fontId="701" fillId="13" borderId="1" xfId="2" applyFont="1" applyFill="1" applyBorder="1" applyAlignment="1">
      <alignment horizontal="center" vertical="center" wrapText="1"/>
    </xf>
    <xf numFmtId="0" fontId="683" fillId="13" borderId="1" xfId="2" applyFont="1" applyFill="1" applyBorder="1" applyAlignment="1">
      <alignment horizontal="center" vertical="center"/>
    </xf>
    <xf numFmtId="0" fontId="700" fillId="8" borderId="5" xfId="2" applyFont="1" applyFill="1" applyBorder="1" applyAlignment="1">
      <alignment horizontal="center" vertical="center" wrapText="1"/>
    </xf>
    <xf numFmtId="0" fontId="678" fillId="9" borderId="1" xfId="2" applyFont="1" applyFill="1" applyBorder="1" applyAlignment="1">
      <alignment horizontal="center" vertical="center" wrapText="1"/>
    </xf>
    <xf numFmtId="0" fontId="678" fillId="13" borderId="1" xfId="2" applyFont="1" applyFill="1" applyBorder="1" applyAlignment="1">
      <alignment horizontal="center" vertical="center"/>
    </xf>
    <xf numFmtId="0" fontId="680" fillId="13" borderId="1" xfId="2" applyFont="1" applyFill="1" applyBorder="1" applyAlignment="1">
      <alignment horizontal="center" vertical="center"/>
    </xf>
    <xf numFmtId="0" fontId="704" fillId="13" borderId="5" xfId="2" applyFont="1" applyFill="1" applyBorder="1" applyAlignment="1">
      <alignment horizontal="center" vertical="top" wrapText="1"/>
    </xf>
    <xf numFmtId="0" fontId="677" fillId="0" borderId="1" xfId="2" applyFont="1" applyBorder="1" applyAlignment="1">
      <alignment horizontal="center" vertical="center"/>
    </xf>
    <xf numFmtId="0" fontId="728" fillId="8" borderId="1" xfId="0" applyFont="1" applyFill="1" applyBorder="1" applyAlignment="1">
      <alignment horizontal="center" vertical="center" wrapText="1"/>
    </xf>
    <xf numFmtId="0" fontId="677" fillId="9" borderId="1" xfId="2" applyFont="1" applyFill="1" applyBorder="1" applyAlignment="1">
      <alignment horizontal="center" vertical="center" wrapText="1"/>
    </xf>
    <xf numFmtId="0" fontId="677" fillId="8" borderId="1" xfId="0" applyFont="1" applyFill="1" applyBorder="1" applyAlignment="1">
      <alignment horizontal="center" vertical="center" wrapText="1"/>
    </xf>
    <xf numFmtId="0" fontId="677" fillId="8" borderId="5" xfId="2" applyFont="1" applyFill="1" applyBorder="1" applyAlignment="1">
      <alignment horizontal="center" vertical="top" wrapText="1"/>
    </xf>
    <xf numFmtId="0" fontId="677" fillId="8" borderId="5" xfId="2" applyFont="1" applyFill="1" applyBorder="1" applyAlignment="1">
      <alignment horizontal="center" vertical="center" wrapText="1"/>
    </xf>
    <xf numFmtId="0" fontId="695" fillId="8" borderId="5" xfId="2" applyFont="1" applyFill="1" applyBorder="1" applyAlignment="1">
      <alignment horizontal="center" vertical="top" wrapText="1"/>
    </xf>
    <xf numFmtId="0" fontId="697" fillId="8" borderId="1" xfId="2" applyFont="1" applyFill="1" applyBorder="1" applyAlignment="1">
      <alignment horizontal="center" vertical="center" wrapText="1"/>
    </xf>
    <xf numFmtId="0" fontId="695" fillId="8" borderId="5" xfId="2" applyFont="1" applyFill="1" applyBorder="1" applyAlignment="1">
      <alignment horizontal="center" vertical="center" wrapText="1"/>
    </xf>
    <xf numFmtId="0" fontId="738" fillId="9" borderId="1" xfId="2" applyFont="1" applyFill="1" applyBorder="1" applyAlignment="1">
      <alignment horizontal="center" vertical="center" wrapText="1"/>
    </xf>
    <xf numFmtId="0" fontId="709" fillId="13" borderId="1" xfId="2" applyFont="1" applyFill="1" applyBorder="1" applyAlignment="1">
      <alignment horizontal="center" vertical="center" wrapText="1"/>
    </xf>
    <xf numFmtId="0" fontId="677" fillId="13" borderId="1" xfId="2" applyFont="1" applyFill="1" applyBorder="1" applyAlignment="1">
      <alignment horizontal="center" vertical="center"/>
    </xf>
    <xf numFmtId="49" fontId="688" fillId="13" borderId="5" xfId="2" applyNumberFormat="1" applyFont="1" applyFill="1" applyBorder="1" applyAlignment="1">
      <alignment horizontal="center" vertical="center"/>
    </xf>
    <xf numFmtId="0" fontId="688" fillId="13" borderId="5" xfId="2" applyFont="1" applyFill="1" applyBorder="1" applyAlignment="1">
      <alignment horizontal="center" vertical="center" wrapText="1"/>
    </xf>
    <xf numFmtId="0" fontId="700" fillId="13" borderId="5" xfId="2" applyFont="1" applyFill="1" applyBorder="1" applyAlignment="1">
      <alignment horizontal="center" vertical="center"/>
    </xf>
    <xf numFmtId="0" fontId="831" fillId="6" borderId="1" xfId="0" applyFont="1" applyFill="1" applyBorder="1" applyAlignment="1">
      <alignment horizontal="center" vertical="center" wrapText="1"/>
    </xf>
    <xf numFmtId="0" fontId="831" fillId="6" borderId="5" xfId="2" applyFont="1" applyFill="1" applyBorder="1" applyAlignment="1">
      <alignment horizontal="center" vertical="center"/>
    </xf>
    <xf numFmtId="0" fontId="677" fillId="6" borderId="1" xfId="2" applyFont="1" applyFill="1" applyBorder="1" applyAlignment="1">
      <alignment horizontal="center" vertical="center"/>
    </xf>
    <xf numFmtId="0" fontId="676" fillId="13" borderId="1" xfId="0" applyFont="1" applyFill="1" applyBorder="1" applyAlignment="1">
      <alignment horizontal="center" vertical="center" wrapText="1"/>
    </xf>
    <xf numFmtId="0" fontId="675" fillId="13" borderId="1" xfId="2" applyFont="1" applyFill="1" applyBorder="1" applyAlignment="1">
      <alignment horizontal="center" vertical="center"/>
    </xf>
    <xf numFmtId="49" fontId="913" fillId="13" borderId="5" xfId="0" applyNumberFormat="1" applyFont="1" applyFill="1" applyBorder="1" applyAlignment="1">
      <alignment horizontal="center" vertical="center"/>
    </xf>
    <xf numFmtId="0" fontId="913" fillId="13" borderId="5" xfId="0" applyFont="1" applyFill="1" applyBorder="1" applyAlignment="1">
      <alignment horizontal="center" vertical="top" wrapText="1"/>
    </xf>
    <xf numFmtId="0" fontId="1083" fillId="0" borderId="1" xfId="2" applyFont="1" applyBorder="1" applyAlignment="1">
      <alignment horizontal="center" vertical="center"/>
    </xf>
    <xf numFmtId="0" fontId="712" fillId="8" borderId="1" xfId="0" applyFont="1" applyFill="1" applyBorder="1" applyAlignment="1">
      <alignment horizontal="center" vertical="center" wrapText="1"/>
    </xf>
    <xf numFmtId="0" fontId="681" fillId="13" borderId="1" xfId="2" applyFont="1" applyFill="1" applyBorder="1" applyAlignment="1">
      <alignment horizontal="center" vertical="center"/>
    </xf>
    <xf numFmtId="0" fontId="672" fillId="13" borderId="1" xfId="2" applyFont="1" applyFill="1" applyBorder="1" applyAlignment="1">
      <alignment horizontal="center" vertical="center"/>
    </xf>
    <xf numFmtId="0" fontId="676" fillId="13" borderId="1" xfId="2" applyFont="1" applyFill="1" applyBorder="1" applyAlignment="1">
      <alignment horizontal="center" vertical="center"/>
    </xf>
    <xf numFmtId="0" fontId="773" fillId="13" borderId="1" xfId="2" applyFont="1" applyFill="1" applyBorder="1" applyAlignment="1">
      <alignment horizontal="center"/>
    </xf>
    <xf numFmtId="0" fontId="677" fillId="13" borderId="1" xfId="0" applyFont="1" applyFill="1" applyBorder="1" applyAlignment="1">
      <alignment horizontal="center" vertical="center" wrapText="1"/>
    </xf>
    <xf numFmtId="0" fontId="677" fillId="13" borderId="5" xfId="2" applyFont="1" applyFill="1" applyBorder="1" applyAlignment="1">
      <alignment horizontal="center" vertical="center"/>
    </xf>
    <xf numFmtId="0" fontId="677" fillId="13" borderId="5" xfId="2" applyFont="1" applyFill="1" applyBorder="1" applyAlignment="1">
      <alignment horizontal="center" vertical="top" wrapText="1"/>
    </xf>
    <xf numFmtId="0" fontId="677" fillId="13" borderId="1" xfId="2" applyFont="1" applyFill="1" applyBorder="1" applyAlignment="1">
      <alignment horizontal="center" vertical="center" wrapText="1"/>
    </xf>
    <xf numFmtId="0" fontId="677" fillId="13" borderId="1" xfId="0" applyFont="1" applyFill="1" applyBorder="1" applyAlignment="1">
      <alignment horizontal="center" vertical="center"/>
    </xf>
    <xf numFmtId="0" fontId="695" fillId="13" borderId="5" xfId="2" applyFont="1" applyFill="1" applyBorder="1" applyAlignment="1">
      <alignment horizontal="center" vertical="center" wrapText="1"/>
    </xf>
    <xf numFmtId="0" fontId="681" fillId="13" borderId="5" xfId="2" applyFont="1" applyFill="1" applyBorder="1" applyAlignment="1">
      <alignment horizontal="center" vertical="top" wrapText="1"/>
    </xf>
    <xf numFmtId="0" fontId="673" fillId="13" borderId="1" xfId="2" applyFont="1" applyFill="1" applyBorder="1" applyAlignment="1">
      <alignment horizontal="center" vertical="center"/>
    </xf>
    <xf numFmtId="0" fontId="681" fillId="13" borderId="1" xfId="0" applyFont="1" applyFill="1" applyBorder="1" applyAlignment="1">
      <alignment horizontal="center" vertical="center" wrapText="1"/>
    </xf>
    <xf numFmtId="49" fontId="681" fillId="13" borderId="5" xfId="2" applyNumberFormat="1" applyFont="1" applyFill="1" applyBorder="1" applyAlignment="1">
      <alignment horizontal="center" vertical="center"/>
    </xf>
    <xf numFmtId="0" fontId="681" fillId="13" borderId="1" xfId="2" applyFont="1" applyFill="1" applyBorder="1" applyAlignment="1">
      <alignment horizontal="center" vertical="center" wrapText="1"/>
    </xf>
    <xf numFmtId="0" fontId="681" fillId="13" borderId="5" xfId="2" applyFont="1" applyFill="1" applyBorder="1" applyAlignment="1">
      <alignment horizontal="center" vertical="center" wrapText="1"/>
    </xf>
    <xf numFmtId="0" fontId="671" fillId="0" borderId="1" xfId="2" applyFont="1" applyBorder="1" applyAlignment="1">
      <alignment horizontal="center" vertical="center"/>
    </xf>
    <xf numFmtId="49" fontId="728" fillId="8" borderId="5" xfId="2" applyNumberFormat="1" applyFont="1" applyFill="1" applyBorder="1" applyAlignment="1">
      <alignment horizontal="center" vertical="center"/>
    </xf>
    <xf numFmtId="0" fontId="728" fillId="8" borderId="1" xfId="2" applyFont="1" applyFill="1" applyBorder="1" applyAlignment="1">
      <alignment horizontal="center" vertical="center" wrapText="1"/>
    </xf>
    <xf numFmtId="0" fontId="670" fillId="0" borderId="1" xfId="2" applyFont="1" applyBorder="1" applyAlignment="1">
      <alignment horizontal="center" vertical="center"/>
    </xf>
    <xf numFmtId="0" fontId="678" fillId="8" borderId="1" xfId="0" applyFont="1" applyFill="1" applyBorder="1" applyAlignment="1">
      <alignment horizontal="center" vertical="center" wrapText="1"/>
    </xf>
    <xf numFmtId="0" fontId="678" fillId="8" borderId="5" xfId="2" applyFont="1" applyFill="1" applyBorder="1" applyAlignment="1">
      <alignment horizontal="center" vertical="center"/>
    </xf>
    <xf numFmtId="0" fontId="678" fillId="8" borderId="5" xfId="2" applyFont="1" applyFill="1" applyBorder="1" applyAlignment="1">
      <alignment horizontal="center" vertical="top" wrapText="1"/>
    </xf>
    <xf numFmtId="0" fontId="678" fillId="8" borderId="1" xfId="2" applyFont="1" applyFill="1" applyBorder="1" applyAlignment="1">
      <alignment horizontal="center" vertical="center" wrapText="1"/>
    </xf>
    <xf numFmtId="49" fontId="712" fillId="8" borderId="5" xfId="2" applyNumberFormat="1" applyFont="1" applyFill="1" applyBorder="1" applyAlignment="1">
      <alignment horizontal="center" vertical="center"/>
    </xf>
    <xf numFmtId="49" fontId="735" fillId="8" borderId="5" xfId="2" applyNumberFormat="1" applyFont="1" applyFill="1" applyBorder="1" applyAlignment="1">
      <alignment horizontal="center" vertical="center"/>
    </xf>
    <xf numFmtId="0" fontId="735" fillId="8" borderId="5" xfId="2" applyFont="1" applyFill="1" applyBorder="1" applyAlignment="1">
      <alignment horizontal="center" vertical="top" wrapText="1"/>
    </xf>
    <xf numFmtId="0" fontId="667" fillId="0" borderId="1" xfId="2" applyFont="1" applyBorder="1" applyAlignment="1">
      <alignment horizontal="center" vertical="center"/>
    </xf>
    <xf numFmtId="0" fontId="691" fillId="8" borderId="1" xfId="2" applyFont="1" applyFill="1" applyBorder="1" applyAlignment="1">
      <alignment horizontal="center" vertical="center" wrapText="1"/>
    </xf>
    <xf numFmtId="0" fontId="729" fillId="6" borderId="1" xfId="0" applyFont="1" applyFill="1" applyBorder="1" applyAlignment="1">
      <alignment horizontal="center" vertical="center" wrapText="1"/>
    </xf>
    <xf numFmtId="49" fontId="729" fillId="6" borderId="5" xfId="2" applyNumberFormat="1" applyFont="1" applyFill="1" applyBorder="1" applyAlignment="1">
      <alignment horizontal="center" vertical="center"/>
    </xf>
    <xf numFmtId="0" fontId="750" fillId="6" borderId="5" xfId="2" applyFont="1" applyFill="1" applyBorder="1" applyAlignment="1">
      <alignment horizontal="center" vertical="top" wrapText="1"/>
    </xf>
    <xf numFmtId="0" fontId="729" fillId="6" borderId="5" xfId="2" applyFont="1" applyFill="1" applyBorder="1" applyAlignment="1">
      <alignment horizontal="center" vertical="center" wrapText="1"/>
    </xf>
    <xf numFmtId="0" fontId="667" fillId="6" borderId="1" xfId="2" applyFont="1" applyFill="1" applyBorder="1" applyAlignment="1">
      <alignment horizontal="center" vertical="center"/>
    </xf>
    <xf numFmtId="0" fontId="667" fillId="0" borderId="1" xfId="2" applyFont="1" applyBorder="1" applyAlignment="1">
      <alignment horizontal="center" vertical="center" wrapText="1"/>
    </xf>
    <xf numFmtId="0" fontId="677" fillId="8" borderId="5" xfId="2" applyFont="1" applyFill="1" applyBorder="1" applyAlignment="1">
      <alignment horizontal="center" vertical="center"/>
    </xf>
    <xf numFmtId="0" fontId="667" fillId="13" borderId="1" xfId="0" applyFont="1" applyFill="1" applyBorder="1" applyAlignment="1">
      <alignment horizontal="center" vertical="center"/>
    </xf>
    <xf numFmtId="0" fontId="667" fillId="13" borderId="1" xfId="0" applyFont="1" applyFill="1" applyBorder="1" applyAlignment="1">
      <alignment horizontal="center" vertical="center" wrapText="1"/>
    </xf>
    <xf numFmtId="0" fontId="1171" fillId="13" borderId="5" xfId="0" applyFont="1" applyFill="1" applyBorder="1" applyAlignment="1">
      <alignment horizontal="center" vertical="center" wrapText="1"/>
    </xf>
    <xf numFmtId="14" fontId="1275" fillId="13" borderId="1" xfId="0" applyNumberFormat="1" applyFont="1" applyFill="1" applyBorder="1" applyAlignment="1">
      <alignment horizontal="center" vertical="center" wrapText="1"/>
    </xf>
    <xf numFmtId="0" fontId="1204" fillId="13" borderId="1" xfId="0" applyFont="1" applyFill="1" applyBorder="1" applyAlignment="1">
      <alignment horizontal="center" vertical="center"/>
    </xf>
    <xf numFmtId="0" fontId="667" fillId="13" borderId="5" xfId="0" applyFont="1" applyFill="1" applyBorder="1" applyAlignment="1">
      <alignment horizontal="center" vertical="center"/>
    </xf>
    <xf numFmtId="0" fontId="667" fillId="13" borderId="4" xfId="0" applyFont="1" applyFill="1" applyBorder="1" applyAlignment="1">
      <alignment horizontal="center" vertical="center"/>
    </xf>
    <xf numFmtId="49" fontId="678" fillId="8" borderId="5" xfId="2" applyNumberFormat="1" applyFont="1" applyFill="1" applyBorder="1" applyAlignment="1">
      <alignment horizontal="center" vertical="center"/>
    </xf>
    <xf numFmtId="0" fontId="678" fillId="8" borderId="5" xfId="2" applyFont="1" applyFill="1" applyBorder="1" applyAlignment="1">
      <alignment horizontal="center" vertical="center" wrapText="1"/>
    </xf>
    <xf numFmtId="0" fontId="672" fillId="8" borderId="5" xfId="2" applyFont="1" applyFill="1" applyBorder="1" applyAlignment="1">
      <alignment horizontal="center" vertical="center" wrapText="1"/>
    </xf>
    <xf numFmtId="0" fontId="672" fillId="8" borderId="1" xfId="2" applyFont="1" applyFill="1" applyBorder="1" applyAlignment="1">
      <alignment horizontal="center" vertical="center" wrapText="1"/>
    </xf>
    <xf numFmtId="0" fontId="678" fillId="6" borderId="1" xfId="0" applyFont="1" applyFill="1" applyBorder="1" applyAlignment="1">
      <alignment horizontal="center" vertical="center" wrapText="1"/>
    </xf>
    <xf numFmtId="0" fontId="674" fillId="6" borderId="5" xfId="2" applyFont="1" applyFill="1" applyBorder="1" applyAlignment="1">
      <alignment horizontal="center" vertical="center"/>
    </xf>
    <xf numFmtId="0" fontId="678" fillId="6" borderId="5" xfId="2" applyFont="1" applyFill="1" applyBorder="1" applyAlignment="1">
      <alignment horizontal="center" vertical="center"/>
    </xf>
    <xf numFmtId="0" fontId="674" fillId="6" borderId="5" xfId="2" applyFont="1" applyFill="1" applyBorder="1" applyAlignment="1">
      <alignment horizontal="center" vertical="center" wrapText="1"/>
    </xf>
    <xf numFmtId="0" fontId="678" fillId="6" borderId="5" xfId="2" applyFont="1" applyFill="1" applyBorder="1" applyAlignment="1">
      <alignment horizontal="center" vertical="top" wrapText="1"/>
    </xf>
    <xf numFmtId="0" fontId="679" fillId="6" borderId="1" xfId="2" applyFont="1" applyFill="1" applyBorder="1" applyAlignment="1">
      <alignment horizontal="center" vertical="center" wrapText="1"/>
    </xf>
    <xf numFmtId="0" fontId="723" fillId="13" borderId="1" xfId="0" applyFont="1" applyFill="1" applyBorder="1" applyAlignment="1">
      <alignment horizontal="center" vertical="center" wrapText="1"/>
    </xf>
    <xf numFmtId="0" fontId="723" fillId="13" borderId="5" xfId="2" applyFont="1" applyFill="1" applyBorder="1" applyAlignment="1">
      <alignment horizontal="center" vertical="center"/>
    </xf>
    <xf numFmtId="0" fontId="723" fillId="13" borderId="1" xfId="2" applyFont="1" applyFill="1" applyBorder="1" applyAlignment="1">
      <alignment horizontal="center" vertical="center" wrapText="1"/>
    </xf>
    <xf numFmtId="0" fontId="723" fillId="13" borderId="5" xfId="2" applyFont="1" applyFill="1" applyBorder="1" applyAlignment="1">
      <alignment horizontal="center" vertical="center" wrapText="1"/>
    </xf>
    <xf numFmtId="49" fontId="677" fillId="13" borderId="5" xfId="2" applyNumberFormat="1" applyFont="1" applyFill="1" applyBorder="1" applyAlignment="1">
      <alignment horizontal="center" vertical="center"/>
    </xf>
    <xf numFmtId="0" fontId="677" fillId="13" borderId="5" xfId="2" applyFont="1" applyFill="1" applyBorder="1" applyAlignment="1">
      <alignment horizontal="center" vertical="center" wrapText="1"/>
    </xf>
    <xf numFmtId="0" fontId="667" fillId="13" borderId="1" xfId="2" applyFont="1" applyFill="1" applyBorder="1" applyAlignment="1">
      <alignment horizontal="center" vertical="center"/>
    </xf>
    <xf numFmtId="0" fontId="691" fillId="13" borderId="5" xfId="2" applyFont="1" applyFill="1" applyBorder="1" applyAlignment="1">
      <alignment horizontal="center" vertical="center"/>
    </xf>
    <xf numFmtId="0" fontId="678" fillId="13" borderId="1" xfId="0" applyFont="1" applyFill="1" applyBorder="1" applyAlignment="1">
      <alignment horizontal="center" vertical="center" wrapText="1"/>
    </xf>
    <xf numFmtId="0" fontId="678" fillId="13" borderId="5" xfId="2" applyFont="1" applyFill="1" applyBorder="1" applyAlignment="1">
      <alignment horizontal="center" vertical="center"/>
    </xf>
    <xf numFmtId="0" fontId="678" fillId="13" borderId="5" xfId="2" applyFont="1" applyFill="1" applyBorder="1" applyAlignment="1">
      <alignment horizontal="center" vertical="top" wrapText="1"/>
    </xf>
    <xf numFmtId="0" fontId="678" fillId="13" borderId="1" xfId="2" applyFont="1" applyFill="1" applyBorder="1" applyAlignment="1">
      <alignment horizontal="center" vertical="center" wrapText="1"/>
    </xf>
    <xf numFmtId="0" fontId="669" fillId="13" borderId="1" xfId="2" applyFont="1" applyFill="1" applyBorder="1" applyAlignment="1">
      <alignment horizontal="center" vertical="center"/>
    </xf>
    <xf numFmtId="0" fontId="671" fillId="13" borderId="1" xfId="2" applyFont="1" applyFill="1" applyBorder="1" applyAlignment="1">
      <alignment horizontal="center" vertical="center"/>
    </xf>
    <xf numFmtId="0" fontId="741" fillId="13" borderId="1" xfId="2" applyFont="1" applyFill="1" applyBorder="1" applyAlignment="1">
      <alignment horizontal="center" vertical="center" wrapText="1"/>
    </xf>
    <xf numFmtId="0" fontId="681" fillId="13" borderId="5" xfId="2" applyFont="1" applyFill="1" applyBorder="1" applyAlignment="1">
      <alignment horizontal="center" vertical="center"/>
    </xf>
    <xf numFmtId="0" fontId="710" fillId="13" borderId="5" xfId="2" applyFont="1" applyFill="1" applyBorder="1" applyAlignment="1">
      <alignment horizontal="center" vertical="center" wrapText="1"/>
    </xf>
    <xf numFmtId="0" fontId="668" fillId="13" borderId="1" xfId="2" applyFont="1" applyFill="1" applyBorder="1" applyAlignment="1">
      <alignment horizontal="center" vertical="center"/>
    </xf>
    <xf numFmtId="0" fontId="729" fillId="13" borderId="1" xfId="2" applyFont="1" applyFill="1" applyBorder="1" applyAlignment="1">
      <alignment horizontal="center" vertical="center" wrapText="1"/>
    </xf>
    <xf numFmtId="49" fontId="788" fillId="6" borderId="5" xfId="2" applyNumberFormat="1" applyFont="1" applyFill="1" applyBorder="1" applyAlignment="1">
      <alignment horizontal="center" vertical="center"/>
    </xf>
    <xf numFmtId="0" fontId="788" fillId="6" borderId="5" xfId="2" applyFont="1" applyFill="1" applyBorder="1" applyAlignment="1">
      <alignment horizontal="center" vertical="top" wrapText="1"/>
    </xf>
    <xf numFmtId="0" fontId="788" fillId="6" borderId="1" xfId="2" applyFont="1" applyFill="1" applyBorder="1" applyAlignment="1">
      <alignment horizontal="center" vertical="center" wrapText="1"/>
    </xf>
    <xf numFmtId="0" fontId="779" fillId="6" borderId="1" xfId="2" applyFont="1" applyFill="1" applyBorder="1" applyAlignment="1">
      <alignment horizontal="center" vertical="center"/>
    </xf>
    <xf numFmtId="0" fontId="666" fillId="0" borderId="1" xfId="2" applyFont="1" applyBorder="1" applyAlignment="1">
      <alignment horizontal="center" vertical="center"/>
    </xf>
    <xf numFmtId="0" fontId="688" fillId="8" borderId="1" xfId="2" applyFont="1" applyFill="1" applyBorder="1" applyAlignment="1">
      <alignment horizontal="center" vertical="center" wrapText="1"/>
    </xf>
    <xf numFmtId="0" fontId="704" fillId="8" borderId="1" xfId="0" applyFont="1" applyFill="1" applyBorder="1" applyAlignment="1">
      <alignment horizontal="center" vertical="center" wrapText="1"/>
    </xf>
    <xf numFmtId="0" fontId="704" fillId="8" borderId="5" xfId="2" applyFont="1" applyFill="1" applyBorder="1" applyAlignment="1">
      <alignment horizontal="center" vertical="top" wrapText="1"/>
    </xf>
    <xf numFmtId="0" fontId="704" fillId="8" borderId="1" xfId="2" applyFont="1" applyFill="1" applyBorder="1" applyAlignment="1">
      <alignment horizontal="center" vertical="center" wrapText="1"/>
    </xf>
    <xf numFmtId="0" fontId="710" fillId="8" borderId="1" xfId="2" applyFont="1" applyFill="1" applyBorder="1" applyAlignment="1">
      <alignment horizontal="center" vertical="center"/>
    </xf>
    <xf numFmtId="0" fontId="666" fillId="0" borderId="1" xfId="2" applyFont="1" applyBorder="1" applyAlignment="1">
      <alignment horizontal="center" vertical="center" wrapText="1"/>
    </xf>
    <xf numFmtId="49" fontId="704" fillId="8" borderId="5" xfId="2" applyNumberFormat="1" applyFont="1" applyFill="1" applyBorder="1" applyAlignment="1">
      <alignment horizontal="center" vertical="center"/>
    </xf>
    <xf numFmtId="0" fontId="665" fillId="0" borderId="1" xfId="2" applyFont="1" applyBorder="1" applyAlignment="1">
      <alignment horizontal="center" vertical="center"/>
    </xf>
    <xf numFmtId="0" fontId="688" fillId="8" borderId="1" xfId="0" applyFont="1" applyFill="1" applyBorder="1" applyAlignment="1">
      <alignment horizontal="center" vertical="center" wrapText="1"/>
    </xf>
    <xf numFmtId="0" fontId="666" fillId="13" borderId="1" xfId="2" applyFont="1" applyFill="1" applyBorder="1" applyAlignment="1">
      <alignment horizontal="center" vertical="center"/>
    </xf>
    <xf numFmtId="0" fontId="665" fillId="13" borderId="1" xfId="2" applyFont="1" applyFill="1" applyBorder="1" applyAlignment="1">
      <alignment horizontal="center" vertical="center"/>
    </xf>
    <xf numFmtId="0" fontId="664" fillId="13" borderId="1" xfId="2" applyFont="1" applyFill="1" applyBorder="1" applyAlignment="1">
      <alignment horizontal="center" vertical="center"/>
    </xf>
    <xf numFmtId="0" fontId="663" fillId="13" borderId="1" xfId="0" applyFont="1" applyFill="1" applyBorder="1" applyAlignment="1">
      <alignment horizontal="center" vertical="center" wrapText="1"/>
    </xf>
    <xf numFmtId="0" fontId="663" fillId="0" borderId="1" xfId="2" applyFont="1" applyBorder="1" applyAlignment="1">
      <alignment horizontal="center" vertical="center"/>
    </xf>
    <xf numFmtId="0" fontId="666" fillId="6" borderId="1" xfId="0" applyFont="1" applyFill="1" applyBorder="1" applyAlignment="1">
      <alignment horizontal="center" vertical="center" wrapText="1"/>
    </xf>
    <xf numFmtId="49" fontId="666" fillId="6" borderId="5" xfId="2" applyNumberFormat="1" applyFont="1" applyFill="1" applyBorder="1" applyAlignment="1">
      <alignment horizontal="center" vertical="center"/>
    </xf>
    <xf numFmtId="0" fontId="666" fillId="6" borderId="5" xfId="2" applyFont="1" applyFill="1" applyBorder="1" applyAlignment="1">
      <alignment horizontal="center" vertical="top" wrapText="1"/>
    </xf>
    <xf numFmtId="0" fontId="678" fillId="6" borderId="1" xfId="2" applyFont="1" applyFill="1" applyBorder="1" applyAlignment="1">
      <alignment horizontal="center" vertical="center" wrapText="1"/>
    </xf>
    <xf numFmtId="0" fontId="663" fillId="6" borderId="1" xfId="2" applyFont="1" applyFill="1" applyBorder="1" applyAlignment="1">
      <alignment horizontal="center" vertical="center"/>
    </xf>
    <xf numFmtId="0" fontId="688" fillId="8" borderId="1" xfId="2" applyFont="1" applyFill="1" applyBorder="1" applyAlignment="1">
      <alignment horizontal="center" vertical="center"/>
    </xf>
    <xf numFmtId="0" fontId="663" fillId="13" borderId="4" xfId="0" applyFont="1" applyFill="1" applyBorder="1" applyAlignment="1">
      <alignment horizontal="center" vertical="center"/>
    </xf>
    <xf numFmtId="0" fontId="661" fillId="0" borderId="1" xfId="2" applyFont="1" applyBorder="1" applyAlignment="1">
      <alignment horizontal="center" vertical="center" wrapText="1"/>
    </xf>
    <xf numFmtId="0" fontId="665" fillId="6" borderId="1" xfId="0" applyFont="1" applyFill="1" applyBorder="1" applyAlignment="1">
      <alignment horizontal="center" vertical="center" wrapText="1"/>
    </xf>
    <xf numFmtId="49" fontId="665" fillId="6" borderId="5" xfId="2" applyNumberFormat="1" applyFont="1" applyFill="1" applyBorder="1" applyAlignment="1">
      <alignment horizontal="center" vertical="center"/>
    </xf>
    <xf numFmtId="0" fontId="665" fillId="6" borderId="5" xfId="2" applyFont="1" applyFill="1" applyBorder="1" applyAlignment="1">
      <alignment horizontal="center" vertical="top" wrapText="1"/>
    </xf>
    <xf numFmtId="0" fontId="660" fillId="6" borderId="1" xfId="2" applyFont="1" applyFill="1" applyBorder="1" applyAlignment="1">
      <alignment horizontal="center" vertical="center"/>
    </xf>
    <xf numFmtId="0" fontId="660" fillId="13" borderId="1" xfId="2" applyFont="1" applyFill="1" applyBorder="1" applyAlignment="1">
      <alignment horizontal="center" vertical="center"/>
    </xf>
    <xf numFmtId="0" fontId="691" fillId="8" borderId="5" xfId="2" applyFont="1" applyFill="1" applyBorder="1" applyAlignment="1">
      <alignment horizontal="center" vertical="top" wrapText="1"/>
    </xf>
    <xf numFmtId="0" fontId="659" fillId="13" borderId="1" xfId="2" applyFont="1" applyFill="1" applyBorder="1" applyAlignment="1">
      <alignment horizontal="center" vertical="center"/>
    </xf>
    <xf numFmtId="0" fontId="712" fillId="8" borderId="5" xfId="2" applyFont="1" applyFill="1" applyBorder="1" applyAlignment="1">
      <alignment horizontal="center" vertical="top" wrapText="1"/>
    </xf>
    <xf numFmtId="0" fontId="959" fillId="13" borderId="1" xfId="2" applyFont="1" applyFill="1" applyBorder="1" applyAlignment="1">
      <alignment horizontal="center" vertical="center"/>
    </xf>
    <xf numFmtId="0" fontId="679" fillId="13" borderId="1" xfId="0" applyFont="1" applyFill="1" applyBorder="1" applyAlignment="1">
      <alignment horizontal="center" vertical="center" wrapText="1"/>
    </xf>
    <xf numFmtId="0" fontId="679" fillId="13" borderId="1" xfId="2" applyFont="1" applyFill="1" applyBorder="1" applyAlignment="1">
      <alignment horizontal="center" vertical="center" wrapText="1"/>
    </xf>
    <xf numFmtId="0" fontId="704" fillId="13" borderId="5" xfId="2" applyFont="1" applyFill="1" applyBorder="1" applyAlignment="1">
      <alignment horizontal="center" vertical="center"/>
    </xf>
    <xf numFmtId="0" fontId="704" fillId="13" borderId="5" xfId="2" applyFont="1" applyFill="1" applyBorder="1" applyAlignment="1">
      <alignment horizontal="center" vertical="center" wrapText="1"/>
    </xf>
    <xf numFmtId="0" fontId="659" fillId="13" borderId="1" xfId="0" applyFont="1" applyFill="1" applyBorder="1" applyAlignment="1">
      <alignment horizontal="center" vertical="center"/>
    </xf>
    <xf numFmtId="0" fontId="674" fillId="13" borderId="1" xfId="0" applyFont="1" applyFill="1" applyBorder="1" applyAlignment="1">
      <alignment horizontal="center" vertical="center" wrapText="1"/>
    </xf>
    <xf numFmtId="49" fontId="679" fillId="13" borderId="5" xfId="2" applyNumberFormat="1" applyFont="1" applyFill="1" applyBorder="1" applyAlignment="1">
      <alignment horizontal="center" vertical="center"/>
    </xf>
    <xf numFmtId="49" fontId="678" fillId="13" borderId="5" xfId="2" applyNumberFormat="1" applyFont="1" applyFill="1" applyBorder="1" applyAlignment="1">
      <alignment horizontal="center" vertical="center"/>
    </xf>
    <xf numFmtId="0" fontId="678" fillId="13" borderId="5" xfId="2" applyFont="1" applyFill="1" applyBorder="1" applyAlignment="1">
      <alignment horizontal="center" vertical="center" wrapText="1"/>
    </xf>
    <xf numFmtId="0" fontId="674" fillId="13" borderId="5" xfId="2" applyFont="1" applyFill="1" applyBorder="1" applyAlignment="1">
      <alignment horizontal="center" vertical="center" wrapText="1"/>
    </xf>
    <xf numFmtId="0" fontId="663" fillId="13" borderId="1" xfId="2" applyFont="1" applyFill="1" applyBorder="1" applyAlignment="1">
      <alignment horizontal="center" vertical="center"/>
    </xf>
    <xf numFmtId="0" fontId="658" fillId="0" borderId="1" xfId="2" applyFont="1" applyBorder="1" applyAlignment="1">
      <alignment horizontal="center" vertical="center"/>
    </xf>
    <xf numFmtId="0" fontId="716" fillId="8" borderId="1" xfId="0" applyFont="1" applyFill="1" applyBorder="1" applyAlignment="1">
      <alignment horizontal="center" vertical="center" wrapText="1"/>
    </xf>
    <xf numFmtId="0" fontId="716" fillId="8" borderId="5" xfId="2" applyFont="1" applyFill="1" applyBorder="1" applyAlignment="1">
      <alignment horizontal="center" vertical="center"/>
    </xf>
    <xf numFmtId="0" fontId="663" fillId="8" borderId="5" xfId="2" applyFont="1" applyFill="1" applyBorder="1" applyAlignment="1">
      <alignment horizontal="center" vertical="center" wrapText="1"/>
    </xf>
    <xf numFmtId="0" fontId="716" fillId="8" borderId="1" xfId="2" applyFont="1" applyFill="1" applyBorder="1" applyAlignment="1">
      <alignment horizontal="center" vertical="center"/>
    </xf>
    <xf numFmtId="0" fontId="657" fillId="0" borderId="1" xfId="2" applyFont="1" applyBorder="1" applyAlignment="1">
      <alignment horizontal="center" vertical="center"/>
    </xf>
    <xf numFmtId="0" fontId="670" fillId="13" borderId="1" xfId="0" applyFont="1" applyFill="1" applyBorder="1" applyAlignment="1">
      <alignment horizontal="center" vertical="center" wrapText="1"/>
    </xf>
    <xf numFmtId="49" fontId="670" fillId="13" borderId="5" xfId="2" applyNumberFormat="1" applyFont="1" applyFill="1" applyBorder="1" applyAlignment="1">
      <alignment horizontal="center" vertical="center"/>
    </xf>
    <xf numFmtId="0" fontId="670" fillId="13" borderId="5" xfId="2" applyFont="1" applyFill="1" applyBorder="1" applyAlignment="1">
      <alignment horizontal="center" vertical="top" wrapText="1"/>
    </xf>
    <xf numFmtId="0" fontId="670" fillId="13" borderId="1" xfId="2" applyFont="1" applyFill="1" applyBorder="1" applyAlignment="1">
      <alignment horizontal="center" vertical="center" wrapText="1"/>
    </xf>
    <xf numFmtId="0" fontId="657" fillId="13" borderId="1" xfId="2" applyFont="1" applyFill="1" applyBorder="1" applyAlignment="1">
      <alignment horizontal="center" vertical="center"/>
    </xf>
    <xf numFmtId="0" fontId="675" fillId="13" borderId="1" xfId="0" applyFont="1" applyFill="1" applyBorder="1" applyAlignment="1">
      <alignment horizontal="center" vertical="center" wrapText="1"/>
    </xf>
    <xf numFmtId="49" fontId="675" fillId="13" borderId="5" xfId="2" applyNumberFormat="1" applyFont="1" applyFill="1" applyBorder="1" applyAlignment="1">
      <alignment horizontal="center" vertical="center"/>
    </xf>
    <xf numFmtId="0" fontId="675" fillId="13" borderId="5" xfId="2" applyFont="1" applyFill="1" applyBorder="1" applyAlignment="1">
      <alignment horizontal="center" vertical="top" wrapText="1"/>
    </xf>
    <xf numFmtId="0" fontId="712" fillId="8" borderId="5" xfId="2" applyFont="1" applyFill="1" applyBorder="1" applyAlignment="1">
      <alignment horizontal="center" vertical="center"/>
    </xf>
    <xf numFmtId="0" fontId="728" fillId="8" borderId="5" xfId="2" applyFont="1" applyFill="1" applyBorder="1" applyAlignment="1">
      <alignment horizontal="center" vertical="center"/>
    </xf>
    <xf numFmtId="0" fontId="728" fillId="8" borderId="5" xfId="2" applyFont="1" applyFill="1" applyBorder="1" applyAlignment="1">
      <alignment horizontal="center" vertical="top" wrapText="1"/>
    </xf>
    <xf numFmtId="49" fontId="712" fillId="13" borderId="5" xfId="2" applyNumberFormat="1" applyFont="1" applyFill="1" applyBorder="1" applyAlignment="1">
      <alignment horizontal="center" vertical="center"/>
    </xf>
    <xf numFmtId="0" fontId="656" fillId="13" borderId="5" xfId="2" applyFont="1" applyFill="1" applyBorder="1" applyAlignment="1">
      <alignment horizontal="center" vertical="center"/>
    </xf>
    <xf numFmtId="0" fontId="656" fillId="24" borderId="5" xfId="2" applyFont="1" applyFill="1" applyBorder="1" applyAlignment="1">
      <alignment horizontal="center" vertical="center"/>
    </xf>
    <xf numFmtId="0" fontId="657" fillId="8" borderId="5" xfId="2" applyFont="1" applyFill="1" applyBorder="1" applyAlignment="1">
      <alignment horizontal="center" vertical="center"/>
    </xf>
    <xf numFmtId="0" fontId="657" fillId="8" borderId="5" xfId="2" applyFont="1" applyFill="1" applyBorder="1" applyAlignment="1">
      <alignment horizontal="center" vertical="top" wrapText="1"/>
    </xf>
    <xf numFmtId="0" fontId="657" fillId="8" borderId="1" xfId="2" applyFont="1" applyFill="1" applyBorder="1" applyAlignment="1">
      <alignment horizontal="center" vertical="center" wrapText="1"/>
    </xf>
    <xf numFmtId="0" fontId="657" fillId="8" borderId="5" xfId="2" applyFont="1" applyFill="1" applyBorder="1" applyAlignment="1">
      <alignment horizontal="center" vertical="center" wrapText="1"/>
    </xf>
    <xf numFmtId="0" fontId="656" fillId="13" borderId="1" xfId="2" applyFont="1" applyFill="1" applyBorder="1" applyAlignment="1">
      <alignment horizontal="center" vertical="center"/>
    </xf>
    <xf numFmtId="14" fontId="707" fillId="13" borderId="5" xfId="2" applyNumberFormat="1" applyFont="1" applyFill="1" applyBorder="1" applyAlignment="1">
      <alignment horizontal="center" vertical="center"/>
    </xf>
    <xf numFmtId="0" fontId="672" fillId="13" borderId="1" xfId="0" applyFont="1" applyFill="1" applyBorder="1" applyAlignment="1">
      <alignment horizontal="center" vertical="center" wrapText="1"/>
    </xf>
    <xf numFmtId="49" fontId="672" fillId="13" borderId="5" xfId="2" applyNumberFormat="1" applyFont="1" applyFill="1" applyBorder="1" applyAlignment="1">
      <alignment horizontal="center" vertical="center"/>
    </xf>
    <xf numFmtId="0" fontId="672" fillId="13" borderId="1" xfId="2" applyFont="1" applyFill="1" applyBorder="1" applyAlignment="1">
      <alignment horizontal="center" vertical="center" wrapText="1"/>
    </xf>
    <xf numFmtId="0" fontId="658" fillId="13" borderId="1" xfId="2" applyFont="1" applyFill="1" applyBorder="1" applyAlignment="1">
      <alignment horizontal="center" vertical="center"/>
    </xf>
    <xf numFmtId="0" fontId="662" fillId="13" borderId="1" xfId="2" applyFont="1" applyFill="1" applyBorder="1" applyAlignment="1">
      <alignment horizontal="center" vertical="center"/>
    </xf>
    <xf numFmtId="0" fontId="672" fillId="13" borderId="5" xfId="2" applyFont="1" applyFill="1" applyBorder="1" applyAlignment="1">
      <alignment horizontal="center" vertical="center"/>
    </xf>
    <xf numFmtId="0" fontId="672" fillId="13" borderId="5" xfId="2" applyFont="1" applyFill="1" applyBorder="1" applyAlignment="1">
      <alignment horizontal="center" vertical="center" wrapText="1"/>
    </xf>
    <xf numFmtId="49" fontId="667" fillId="13" borderId="5" xfId="2" applyNumberFormat="1" applyFont="1" applyFill="1" applyBorder="1" applyAlignment="1">
      <alignment horizontal="center" vertical="center"/>
    </xf>
    <xf numFmtId="0" fontId="667" fillId="13" borderId="5" xfId="2" applyFont="1" applyFill="1" applyBorder="1" applyAlignment="1">
      <alignment horizontal="center" vertical="top" wrapText="1"/>
    </xf>
    <xf numFmtId="0" fontId="697" fillId="13" borderId="1" xfId="0" applyFont="1" applyFill="1" applyBorder="1" applyAlignment="1">
      <alignment horizontal="center" vertical="center" wrapText="1"/>
    </xf>
    <xf numFmtId="49" fontId="697" fillId="13" borderId="5" xfId="2" applyNumberFormat="1" applyFont="1" applyFill="1" applyBorder="1" applyAlignment="1">
      <alignment horizontal="center" vertical="center"/>
    </xf>
    <xf numFmtId="0" fontId="697" fillId="13" borderId="5" xfId="2" applyFont="1" applyFill="1" applyBorder="1" applyAlignment="1">
      <alignment horizontal="center" vertical="top" wrapText="1"/>
    </xf>
    <xf numFmtId="0" fontId="697" fillId="13" borderId="5" xfId="2" applyFont="1" applyFill="1" applyBorder="1" applyAlignment="1">
      <alignment horizontal="center" vertical="center" wrapText="1"/>
    </xf>
    <xf numFmtId="0" fontId="657" fillId="6" borderId="1" xfId="0" applyFont="1" applyFill="1" applyBorder="1" applyAlignment="1">
      <alignment horizontal="center" vertical="center" wrapText="1"/>
    </xf>
    <xf numFmtId="0" fontId="657" fillId="6" borderId="5" xfId="2" applyFont="1" applyFill="1" applyBorder="1" applyAlignment="1">
      <alignment horizontal="center" vertical="center"/>
    </xf>
    <xf numFmtId="0" fontId="657" fillId="6" borderId="5" xfId="2" applyFont="1" applyFill="1" applyBorder="1" applyAlignment="1">
      <alignment horizontal="center" vertical="top" wrapText="1"/>
    </xf>
    <xf numFmtId="0" fontId="657" fillId="6" borderId="1" xfId="2" applyFont="1" applyFill="1" applyBorder="1" applyAlignment="1">
      <alignment horizontal="center" vertical="center" wrapText="1"/>
    </xf>
    <xf numFmtId="0" fontId="657" fillId="6" borderId="5" xfId="2" applyFont="1" applyFill="1" applyBorder="1" applyAlignment="1">
      <alignment horizontal="center" vertical="center" wrapText="1"/>
    </xf>
    <xf numFmtId="0" fontId="659" fillId="6" borderId="1" xfId="2" applyFont="1" applyFill="1" applyBorder="1" applyAlignment="1">
      <alignment horizontal="center" vertical="center" wrapText="1"/>
    </xf>
    <xf numFmtId="0" fontId="655" fillId="6" borderId="1" xfId="2" applyFont="1" applyFill="1" applyBorder="1" applyAlignment="1">
      <alignment horizontal="center" vertical="center"/>
    </xf>
    <xf numFmtId="0" fontId="667" fillId="6" borderId="1" xfId="2" applyFont="1" applyFill="1" applyBorder="1" applyAlignment="1">
      <alignment horizontal="center" vertical="center" wrapText="1"/>
    </xf>
    <xf numFmtId="49" fontId="667" fillId="6" borderId="5" xfId="2" applyNumberFormat="1" applyFont="1" applyFill="1" applyBorder="1" applyAlignment="1">
      <alignment horizontal="center" vertical="center"/>
    </xf>
    <xf numFmtId="0" fontId="1104" fillId="6" borderId="1" xfId="2" applyFont="1" applyFill="1" applyBorder="1" applyAlignment="1">
      <alignment horizontal="center" vertical="center"/>
    </xf>
    <xf numFmtId="0" fontId="1083" fillId="6" borderId="1" xfId="2" applyFont="1" applyFill="1" applyBorder="1" applyAlignment="1">
      <alignment horizontal="center" vertical="center"/>
    </xf>
    <xf numFmtId="0" fontId="654" fillId="6" borderId="1" xfId="2" applyFont="1" applyFill="1" applyBorder="1" applyAlignment="1">
      <alignment horizontal="center" vertical="center"/>
    </xf>
    <xf numFmtId="49" fontId="653" fillId="0" borderId="5" xfId="2" applyNumberFormat="1" applyFont="1" applyBorder="1" applyAlignment="1">
      <alignment horizontal="center" vertical="center"/>
    </xf>
    <xf numFmtId="0" fontId="653" fillId="0" borderId="5" xfId="2" applyFont="1" applyBorder="1" applyAlignment="1">
      <alignment horizontal="center" vertical="center" wrapText="1"/>
    </xf>
    <xf numFmtId="0" fontId="653" fillId="0" borderId="5" xfId="2" applyFont="1" applyBorder="1" applyAlignment="1">
      <alignment horizontal="center" vertical="center"/>
    </xf>
    <xf numFmtId="0" fontId="653" fillId="9" borderId="1" xfId="2" applyFont="1" applyFill="1" applyBorder="1" applyAlignment="1">
      <alignment horizontal="center" vertical="center" wrapText="1"/>
    </xf>
    <xf numFmtId="49" fontId="672" fillId="8" borderId="5" xfId="2" applyNumberFormat="1" applyFont="1" applyFill="1" applyBorder="1" applyAlignment="1">
      <alignment horizontal="center" vertical="center"/>
    </xf>
    <xf numFmtId="0" fontId="667" fillId="13" borderId="5" xfId="2" applyFont="1" applyFill="1" applyBorder="1" applyAlignment="1">
      <alignment horizontal="center" vertical="center" wrapText="1"/>
    </xf>
    <xf numFmtId="0" fontId="652" fillId="13" borderId="1" xfId="2" applyFont="1" applyFill="1" applyBorder="1" applyAlignment="1">
      <alignment horizontal="center" vertical="center"/>
    </xf>
    <xf numFmtId="0" fontId="697" fillId="13" borderId="5" xfId="2" applyFont="1" applyFill="1" applyBorder="1" applyAlignment="1">
      <alignment horizontal="center" vertical="center"/>
    </xf>
    <xf numFmtId="0" fontId="652" fillId="9" borderId="1" xfId="2" applyFont="1" applyFill="1" applyBorder="1" applyAlignment="1">
      <alignment horizontal="center" vertical="center"/>
    </xf>
    <xf numFmtId="0" fontId="651" fillId="0" borderId="1" xfId="2" applyFont="1" applyBorder="1" applyAlignment="1">
      <alignment horizontal="center" vertical="center"/>
    </xf>
    <xf numFmtId="49" fontId="651" fillId="0" borderId="5" xfId="2" applyNumberFormat="1" applyFont="1" applyBorder="1" applyAlignment="1">
      <alignment horizontal="center" vertical="center"/>
    </xf>
    <xf numFmtId="0" fontId="651" fillId="0" borderId="5" xfId="2" applyFont="1" applyBorder="1" applyAlignment="1">
      <alignment horizontal="center" vertical="top" wrapText="1"/>
    </xf>
    <xf numFmtId="0" fontId="651" fillId="0" borderId="5" xfId="2" applyFont="1" applyBorder="1" applyAlignment="1">
      <alignment horizontal="center" vertical="center" wrapText="1"/>
    </xf>
    <xf numFmtId="0" fontId="650" fillId="13" borderId="1" xfId="2" applyFont="1" applyFill="1" applyBorder="1" applyAlignment="1">
      <alignment horizontal="center" vertical="center"/>
    </xf>
    <xf numFmtId="0" fontId="667" fillId="13" borderId="1" xfId="2" applyFont="1" applyFill="1" applyBorder="1" applyAlignment="1">
      <alignment horizontal="center" vertical="center" wrapText="1"/>
    </xf>
    <xf numFmtId="0" fontId="672" fillId="13" borderId="5" xfId="2" applyFont="1" applyFill="1" applyBorder="1" applyAlignment="1">
      <alignment horizontal="center" vertical="top" wrapText="1"/>
    </xf>
    <xf numFmtId="0" fontId="1343" fillId="13" borderId="5" xfId="2" applyFont="1" applyFill="1" applyBorder="1" applyAlignment="1">
      <alignment horizontal="center" vertical="center"/>
    </xf>
    <xf numFmtId="14" fontId="1343" fillId="13" borderId="5" xfId="2" applyNumberFormat="1" applyFont="1" applyFill="1" applyBorder="1" applyAlignment="1">
      <alignment horizontal="center" vertical="center"/>
    </xf>
    <xf numFmtId="14" fontId="1343" fillId="13" borderId="1" xfId="0" applyNumberFormat="1" applyFont="1" applyFill="1" applyBorder="1" applyAlignment="1">
      <alignment horizontal="center" vertical="center" wrapText="1"/>
    </xf>
    <xf numFmtId="49" fontId="1343" fillId="13" borderId="5" xfId="2" applyNumberFormat="1" applyFont="1" applyFill="1" applyBorder="1" applyAlignment="1">
      <alignment horizontal="center" vertical="center"/>
    </xf>
    <xf numFmtId="0" fontId="1343" fillId="13" borderId="5" xfId="2" applyFont="1" applyFill="1" applyBorder="1" applyAlignment="1">
      <alignment horizontal="center" vertical="center" wrapText="1"/>
    </xf>
    <xf numFmtId="0" fontId="1343" fillId="13" borderId="5" xfId="2" applyFont="1" applyFill="1" applyBorder="1" applyAlignment="1">
      <alignment horizontal="center" vertical="top" wrapText="1"/>
    </xf>
    <xf numFmtId="0" fontId="1343" fillId="13" borderId="1" xfId="2" applyFont="1" applyFill="1" applyBorder="1" applyAlignment="1">
      <alignment horizontal="center" vertical="center" wrapText="1"/>
    </xf>
    <xf numFmtId="0" fontId="1359" fillId="13" borderId="5" xfId="1" applyFont="1" applyFill="1" applyBorder="1" applyAlignment="1">
      <alignment horizontal="center" vertical="center" wrapText="1"/>
    </xf>
    <xf numFmtId="2" fontId="1343" fillId="13" borderId="1" xfId="2" applyNumberFormat="1" applyFont="1" applyFill="1" applyBorder="1" applyAlignment="1">
      <alignment horizontal="center" vertical="center"/>
    </xf>
    <xf numFmtId="0" fontId="1343" fillId="13" borderId="1" xfId="2" applyFont="1" applyFill="1" applyBorder="1"/>
    <xf numFmtId="0" fontId="651" fillId="13" borderId="1" xfId="2" applyFont="1" applyFill="1" applyBorder="1" applyAlignment="1">
      <alignment horizontal="center" vertical="center"/>
    </xf>
    <xf numFmtId="0" fontId="654" fillId="13" borderId="1" xfId="2" applyFont="1" applyFill="1" applyBorder="1" applyAlignment="1">
      <alignment horizontal="center" vertical="center"/>
    </xf>
    <xf numFmtId="0" fontId="886" fillId="13" borderId="5" xfId="2" applyFont="1" applyFill="1" applyBorder="1" applyAlignment="1">
      <alignment horizontal="center" vertical="center"/>
    </xf>
    <xf numFmtId="0" fontId="699" fillId="13" borderId="5" xfId="2" applyFont="1" applyFill="1" applyBorder="1" applyAlignment="1">
      <alignment horizontal="center" vertical="center"/>
    </xf>
    <xf numFmtId="0" fontId="699" fillId="13" borderId="5" xfId="2" applyFont="1" applyFill="1" applyBorder="1" applyAlignment="1">
      <alignment horizontal="center" vertical="center" wrapText="1"/>
    </xf>
    <xf numFmtId="0" fontId="691" fillId="8" borderId="5" xfId="2" applyFont="1" applyFill="1" applyBorder="1" applyAlignment="1">
      <alignment horizontal="center" vertical="center" wrapText="1"/>
    </xf>
    <xf numFmtId="0" fontId="718" fillId="8" borderId="5" xfId="2" applyFont="1" applyFill="1" applyBorder="1" applyAlignment="1">
      <alignment horizontal="center" vertical="center"/>
    </xf>
    <xf numFmtId="0" fontId="688" fillId="8" borderId="5" xfId="2" applyFont="1" applyFill="1" applyBorder="1" applyAlignment="1">
      <alignment horizontal="center" vertical="top" wrapText="1"/>
    </xf>
    <xf numFmtId="49" fontId="688" fillId="8" borderId="5" xfId="2" applyNumberFormat="1" applyFont="1" applyFill="1" applyBorder="1" applyAlignment="1">
      <alignment horizontal="center" vertical="center"/>
    </xf>
    <xf numFmtId="49" fontId="722" fillId="8" borderId="5" xfId="2" applyNumberFormat="1" applyFont="1" applyFill="1" applyBorder="1" applyAlignment="1">
      <alignment horizontal="center" vertical="center"/>
    </xf>
    <xf numFmtId="0" fontId="722" fillId="8" borderId="5" xfId="2" applyFont="1" applyFill="1" applyBorder="1" applyAlignment="1">
      <alignment horizontal="center" vertical="center"/>
    </xf>
    <xf numFmtId="0" fontId="722" fillId="8" borderId="5" xfId="2" applyFont="1" applyFill="1" applyBorder="1" applyAlignment="1">
      <alignment horizontal="center" vertical="top" wrapText="1"/>
    </xf>
    <xf numFmtId="0" fontId="649" fillId="0" borderId="1" xfId="2" applyFont="1" applyBorder="1" applyAlignment="1">
      <alignment horizontal="center" vertical="center"/>
    </xf>
    <xf numFmtId="49" fontId="665" fillId="8" borderId="5" xfId="2" applyNumberFormat="1" applyFont="1" applyFill="1" applyBorder="1" applyAlignment="1">
      <alignment horizontal="center" vertical="center"/>
    </xf>
    <xf numFmtId="0" fontId="691" fillId="8" borderId="1" xfId="0" applyFont="1" applyFill="1" applyBorder="1" applyAlignment="1">
      <alignment horizontal="center" vertical="center" wrapText="1"/>
    </xf>
    <xf numFmtId="0" fontId="700" fillId="8" borderId="1" xfId="2" applyFont="1" applyFill="1" applyBorder="1" applyAlignment="1">
      <alignment horizontal="center" vertical="center"/>
    </xf>
    <xf numFmtId="0" fontId="648" fillId="0" borderId="1" xfId="2" applyFont="1" applyBorder="1" applyAlignment="1">
      <alignment horizontal="center" vertical="center"/>
    </xf>
    <xf numFmtId="49" fontId="718" fillId="8" borderId="5" xfId="2" applyNumberFormat="1" applyFont="1" applyFill="1" applyBorder="1" applyAlignment="1">
      <alignment horizontal="center" vertical="center"/>
    </xf>
    <xf numFmtId="0" fontId="718" fillId="8" borderId="5" xfId="2" applyFont="1" applyFill="1" applyBorder="1" applyAlignment="1">
      <alignment horizontal="center" vertical="top" wrapText="1"/>
    </xf>
    <xf numFmtId="0" fontId="688" fillId="8" borderId="5" xfId="2" applyFont="1" applyFill="1" applyBorder="1" applyAlignment="1">
      <alignment horizontal="center" vertical="center"/>
    </xf>
    <xf numFmtId="0" fontId="648" fillId="0" borderId="5" xfId="2" applyFont="1" applyBorder="1" applyAlignment="1">
      <alignment horizontal="center" vertical="top" wrapText="1"/>
    </xf>
    <xf numFmtId="0" fontId="648" fillId="0" borderId="5" xfId="2" applyFont="1" applyBorder="1" applyAlignment="1">
      <alignment horizontal="center" vertical="center" wrapText="1"/>
    </xf>
    <xf numFmtId="0" fontId="667" fillId="8" borderId="5" xfId="2" applyFont="1" applyFill="1" applyBorder="1" applyAlignment="1">
      <alignment horizontal="center" vertical="center"/>
    </xf>
    <xf numFmtId="0" fontId="667" fillId="8" borderId="5" xfId="2" applyFont="1" applyFill="1" applyBorder="1" applyAlignment="1">
      <alignment horizontal="center" vertical="top" wrapText="1"/>
    </xf>
    <xf numFmtId="0" fontId="646" fillId="0" borderId="1" xfId="2" applyFont="1" applyBorder="1" applyAlignment="1">
      <alignment horizontal="center" vertical="center"/>
    </xf>
    <xf numFmtId="0" fontId="646" fillId="13" borderId="1" xfId="2" applyFont="1" applyFill="1" applyBorder="1" applyAlignment="1">
      <alignment horizontal="center" vertical="center"/>
    </xf>
    <xf numFmtId="0" fontId="869" fillId="8" borderId="1" xfId="2" applyFont="1" applyFill="1" applyBorder="1" applyAlignment="1">
      <alignment horizontal="center" vertical="center" wrapText="1"/>
    </xf>
    <xf numFmtId="49" fontId="648" fillId="8" borderId="5" xfId="2" applyNumberFormat="1" applyFont="1" applyFill="1" applyBorder="1" applyAlignment="1">
      <alignment horizontal="center" vertical="center"/>
    </xf>
    <xf numFmtId="0" fontId="709" fillId="8" borderId="1" xfId="0" applyFont="1" applyFill="1" applyBorder="1" applyAlignment="1">
      <alignment horizontal="center" vertical="center" wrapText="1"/>
    </xf>
    <xf numFmtId="0" fontId="709" fillId="8" borderId="1" xfId="2" applyFont="1" applyFill="1" applyBorder="1" applyAlignment="1">
      <alignment horizontal="center" vertical="center" wrapText="1"/>
    </xf>
    <xf numFmtId="0" fontId="664" fillId="8" borderId="1" xfId="2" applyFont="1" applyFill="1" applyBorder="1" applyAlignment="1">
      <alignment horizontal="center" vertical="center"/>
    </xf>
    <xf numFmtId="0" fontId="709" fillId="8" borderId="1" xfId="2" applyFont="1" applyFill="1" applyBorder="1" applyAlignment="1">
      <alignment horizontal="center" vertical="center"/>
    </xf>
    <xf numFmtId="0" fontId="646" fillId="8" borderId="1" xfId="2" applyFont="1" applyFill="1" applyBorder="1" applyAlignment="1">
      <alignment horizontal="center" vertical="center" wrapText="1"/>
    </xf>
    <xf numFmtId="0" fontId="646" fillId="8" borderId="5" xfId="2" applyFont="1" applyFill="1" applyBorder="1" applyAlignment="1">
      <alignment horizontal="center" vertical="center"/>
    </xf>
    <xf numFmtId="0" fontId="646" fillId="8" borderId="5" xfId="2" applyFont="1" applyFill="1" applyBorder="1" applyAlignment="1">
      <alignment horizontal="center" vertical="top" wrapText="1"/>
    </xf>
    <xf numFmtId="0" fontId="646" fillId="8" borderId="5" xfId="2" applyFont="1" applyFill="1" applyBorder="1" applyAlignment="1">
      <alignment horizontal="center" vertical="center" wrapText="1"/>
    </xf>
    <xf numFmtId="0" fontId="649" fillId="13" borderId="1" xfId="2" applyFont="1" applyFill="1" applyBorder="1" applyAlignment="1">
      <alignment horizontal="center" vertical="center"/>
    </xf>
    <xf numFmtId="0" fontId="653" fillId="13" borderId="1" xfId="2" applyFont="1" applyFill="1" applyBorder="1" applyAlignment="1">
      <alignment horizontal="center" vertical="center"/>
    </xf>
    <xf numFmtId="0" fontId="661" fillId="13" borderId="1" xfId="0" applyFont="1" applyFill="1" applyBorder="1" applyAlignment="1">
      <alignment horizontal="center" vertical="center" wrapText="1"/>
    </xf>
    <xf numFmtId="0" fontId="661" fillId="13" borderId="5" xfId="2" applyFont="1" applyFill="1" applyBorder="1" applyAlignment="1">
      <alignment horizontal="center" vertical="center"/>
    </xf>
    <xf numFmtId="0" fontId="661" fillId="13" borderId="5" xfId="2" applyFont="1" applyFill="1" applyBorder="1" applyAlignment="1">
      <alignment horizontal="center" vertical="center" wrapText="1"/>
    </xf>
    <xf numFmtId="0" fontId="661" fillId="13" borderId="5" xfId="2" applyFont="1" applyFill="1" applyBorder="1" applyAlignment="1">
      <alignment horizontal="center" vertical="top" wrapText="1"/>
    </xf>
    <xf numFmtId="0" fontId="657" fillId="13" borderId="1" xfId="0" applyFont="1" applyFill="1" applyBorder="1" applyAlignment="1">
      <alignment horizontal="center" vertical="center" wrapText="1"/>
    </xf>
    <xf numFmtId="0" fontId="657" fillId="13" borderId="5" xfId="2" applyFont="1" applyFill="1" applyBorder="1" applyAlignment="1">
      <alignment horizontal="center" vertical="center"/>
    </xf>
    <xf numFmtId="0" fontId="657" fillId="13" borderId="5" xfId="2" applyFont="1" applyFill="1" applyBorder="1" applyAlignment="1">
      <alignment horizontal="center" vertical="top" wrapText="1"/>
    </xf>
    <xf numFmtId="0" fontId="657" fillId="13" borderId="1" xfId="2" applyFont="1" applyFill="1" applyBorder="1" applyAlignment="1">
      <alignment horizontal="center" vertical="center" wrapText="1"/>
    </xf>
    <xf numFmtId="0" fontId="657" fillId="13" borderId="5" xfId="2" applyFont="1" applyFill="1" applyBorder="1" applyAlignment="1">
      <alignment horizontal="center" vertical="center" wrapText="1"/>
    </xf>
    <xf numFmtId="0" fontId="754" fillId="24" borderId="5" xfId="2" applyFont="1" applyFill="1" applyBorder="1" applyAlignment="1">
      <alignment horizontal="center" vertical="center"/>
    </xf>
    <xf numFmtId="0" fontId="760" fillId="24" borderId="5" xfId="2" applyFont="1" applyFill="1" applyBorder="1" applyAlignment="1">
      <alignment horizontal="center" vertical="center"/>
    </xf>
    <xf numFmtId="0" fontId="752" fillId="24" borderId="5" xfId="2" applyFont="1" applyFill="1" applyBorder="1" applyAlignment="1">
      <alignment horizontal="center" vertical="center"/>
    </xf>
    <xf numFmtId="0" fontId="746" fillId="24" borderId="5" xfId="2" applyFont="1" applyFill="1" applyBorder="1" applyAlignment="1">
      <alignment horizontal="center" vertical="center"/>
    </xf>
    <xf numFmtId="0" fontId="742" fillId="24" borderId="5" xfId="2" applyFont="1" applyFill="1" applyBorder="1" applyAlignment="1">
      <alignment horizontal="center" vertical="center"/>
    </xf>
    <xf numFmtId="0" fontId="747" fillId="24" borderId="5" xfId="2" applyFont="1" applyFill="1" applyBorder="1" applyAlignment="1">
      <alignment horizontal="center" vertical="center"/>
    </xf>
    <xf numFmtId="0" fontId="665" fillId="8" borderId="1" xfId="0" applyFont="1" applyFill="1" applyBorder="1" applyAlignment="1">
      <alignment horizontal="center" vertical="center" wrapText="1"/>
    </xf>
    <xf numFmtId="0" fontId="670" fillId="8" borderId="1" xfId="2" applyFont="1" applyFill="1" applyBorder="1" applyAlignment="1">
      <alignment horizontal="center" vertical="center" wrapText="1"/>
    </xf>
    <xf numFmtId="0" fontId="645" fillId="0" borderId="1" xfId="2" applyFont="1" applyBorder="1" applyAlignment="1">
      <alignment horizontal="center" vertical="center"/>
    </xf>
    <xf numFmtId="0" fontId="645" fillId="13" borderId="1" xfId="0" applyFont="1" applyFill="1" applyBorder="1" applyAlignment="1">
      <alignment horizontal="center" vertical="center" wrapText="1"/>
    </xf>
    <xf numFmtId="0" fontId="645" fillId="13" borderId="1" xfId="2" applyFont="1" applyFill="1" applyBorder="1" applyAlignment="1">
      <alignment horizontal="center" vertical="center"/>
    </xf>
    <xf numFmtId="49" fontId="657" fillId="13" borderId="5" xfId="2" applyNumberFormat="1" applyFont="1" applyFill="1" applyBorder="1" applyAlignment="1">
      <alignment horizontal="center" vertical="center"/>
    </xf>
    <xf numFmtId="0" fontId="647" fillId="13" borderId="1" xfId="2" applyFont="1" applyFill="1" applyBorder="1" applyAlignment="1">
      <alignment horizontal="center" vertical="center"/>
    </xf>
    <xf numFmtId="49" fontId="678" fillId="6" borderId="5" xfId="2" applyNumberFormat="1" applyFont="1" applyFill="1" applyBorder="1" applyAlignment="1">
      <alignment horizontal="center" vertical="center"/>
    </xf>
    <xf numFmtId="0" fontId="678" fillId="6" borderId="5" xfId="2" applyFont="1" applyFill="1" applyBorder="1" applyAlignment="1">
      <alignment horizontal="center" vertical="center" wrapText="1"/>
    </xf>
    <xf numFmtId="0" fontId="644" fillId="6" borderId="1" xfId="2" applyFont="1" applyFill="1" applyBorder="1" applyAlignment="1">
      <alignment horizontal="center" vertical="center"/>
    </xf>
    <xf numFmtId="0" fontId="644" fillId="0" borderId="1" xfId="2" applyFont="1" applyBorder="1" applyAlignment="1">
      <alignment horizontal="center" vertical="center"/>
    </xf>
    <xf numFmtId="0" fontId="659" fillId="8" borderId="5" xfId="2" applyFont="1" applyFill="1" applyBorder="1" applyAlignment="1">
      <alignment horizontal="center" vertical="center"/>
    </xf>
    <xf numFmtId="0" fontId="659" fillId="8" borderId="5" xfId="2" applyFont="1" applyFill="1" applyBorder="1" applyAlignment="1">
      <alignment horizontal="center" vertical="top" wrapText="1"/>
    </xf>
    <xf numFmtId="0" fontId="659" fillId="8" borderId="1" xfId="2" applyFont="1" applyFill="1" applyBorder="1" applyAlignment="1">
      <alignment horizontal="center" vertical="center" wrapText="1"/>
    </xf>
    <xf numFmtId="0" fontId="659" fillId="8" borderId="5" xfId="2" applyFont="1" applyFill="1" applyBorder="1" applyAlignment="1">
      <alignment horizontal="center" vertical="center" wrapText="1"/>
    </xf>
    <xf numFmtId="0" fontId="877" fillId="9" borderId="1" xfId="0" applyFont="1" applyFill="1" applyBorder="1" applyAlignment="1">
      <alignment horizontal="center" vertical="center"/>
    </xf>
    <xf numFmtId="49" fontId="657" fillId="8" borderId="5" xfId="2" applyNumberFormat="1" applyFont="1" applyFill="1" applyBorder="1" applyAlignment="1">
      <alignment horizontal="center" vertical="center"/>
    </xf>
    <xf numFmtId="0" fontId="661" fillId="8" borderId="1" xfId="2" applyFont="1" applyFill="1" applyBorder="1" applyAlignment="1">
      <alignment horizontal="center" vertical="center" wrapText="1"/>
    </xf>
    <xf numFmtId="49" fontId="646" fillId="8" borderId="5" xfId="2" applyNumberFormat="1" applyFont="1" applyFill="1" applyBorder="1" applyAlignment="1">
      <alignment horizontal="center" vertical="center"/>
    </xf>
    <xf numFmtId="0" fontId="648" fillId="8" borderId="5" xfId="2" applyFont="1" applyFill="1" applyBorder="1" applyAlignment="1">
      <alignment horizontal="center" vertical="center"/>
    </xf>
    <xf numFmtId="0" fontId="648" fillId="8" borderId="5" xfId="2" applyFont="1" applyFill="1" applyBorder="1" applyAlignment="1">
      <alignment horizontal="center" vertical="top" wrapText="1"/>
    </xf>
    <xf numFmtId="0" fontId="650" fillId="8" borderId="1" xfId="2" applyFont="1" applyFill="1" applyBorder="1" applyAlignment="1">
      <alignment horizontal="center" vertical="center" wrapText="1"/>
    </xf>
    <xf numFmtId="0" fontId="665" fillId="8" borderId="1" xfId="2" applyFont="1" applyFill="1" applyBorder="1" applyAlignment="1">
      <alignment horizontal="center" vertical="center" wrapText="1"/>
    </xf>
    <xf numFmtId="0" fontId="666" fillId="8" borderId="1" xfId="2" applyFont="1" applyFill="1" applyBorder="1" applyAlignment="1">
      <alignment horizontal="center" vertical="center" wrapText="1"/>
    </xf>
    <xf numFmtId="0" fontId="666" fillId="8" borderId="1" xfId="2" applyFont="1" applyFill="1" applyBorder="1" applyAlignment="1">
      <alignment horizontal="center" vertical="center"/>
    </xf>
    <xf numFmtId="0" fontId="667" fillId="8" borderId="1" xfId="2" applyFont="1" applyFill="1" applyBorder="1" applyAlignment="1">
      <alignment horizontal="center" vertical="center" wrapText="1"/>
    </xf>
    <xf numFmtId="0" fontId="670" fillId="8" borderId="1" xfId="0" applyFont="1" applyFill="1" applyBorder="1" applyAlignment="1">
      <alignment horizontal="center" vertical="center" wrapText="1"/>
    </xf>
    <xf numFmtId="0" fontId="670" fillId="8" borderId="5" xfId="2" applyFont="1" applyFill="1" applyBorder="1" applyAlignment="1">
      <alignment horizontal="center" vertical="center"/>
    </xf>
    <xf numFmtId="0" fontId="670" fillId="8" borderId="5" xfId="2" applyFont="1" applyFill="1" applyBorder="1" applyAlignment="1">
      <alignment horizontal="center" vertical="center" wrapText="1"/>
    </xf>
    <xf numFmtId="0" fontId="670" fillId="8" borderId="5" xfId="2" applyFont="1" applyFill="1" applyBorder="1" applyAlignment="1">
      <alignment horizontal="center" vertical="top" wrapText="1"/>
    </xf>
    <xf numFmtId="0" fontId="1360" fillId="0" borderId="1" xfId="0" applyFont="1" applyBorder="1" applyAlignment="1">
      <alignment horizontal="center" vertical="center"/>
    </xf>
    <xf numFmtId="0" fontId="646" fillId="8" borderId="1" xfId="0" applyFont="1" applyFill="1" applyBorder="1" applyAlignment="1">
      <alignment horizontal="center" vertical="center" wrapText="1"/>
    </xf>
    <xf numFmtId="0" fontId="703" fillId="8" borderId="1" xfId="0" applyFont="1" applyFill="1" applyBorder="1" applyAlignment="1">
      <alignment horizontal="center" vertical="center" wrapText="1"/>
    </xf>
    <xf numFmtId="0" fontId="703" fillId="8" borderId="1" xfId="2" applyFont="1" applyFill="1" applyBorder="1" applyAlignment="1">
      <alignment horizontal="center" vertical="center"/>
    </xf>
    <xf numFmtId="0" fontId="692" fillId="8" borderId="1" xfId="2" applyFont="1" applyFill="1" applyBorder="1" applyAlignment="1">
      <alignment horizontal="center" vertical="center"/>
    </xf>
    <xf numFmtId="0" fontId="667" fillId="8" borderId="5" xfId="2" applyFont="1" applyFill="1" applyBorder="1" applyAlignment="1">
      <alignment horizontal="center" vertical="center" wrapText="1"/>
    </xf>
    <xf numFmtId="49" fontId="670" fillId="8" borderId="5" xfId="2" applyNumberFormat="1" applyFont="1" applyFill="1" applyBorder="1" applyAlignment="1">
      <alignment horizontal="center" vertical="center"/>
    </xf>
    <xf numFmtId="0" fontId="640" fillId="0" borderId="1" xfId="2" applyFont="1" applyBorder="1" applyAlignment="1">
      <alignment horizontal="center" vertical="center"/>
    </xf>
    <xf numFmtId="0" fontId="688" fillId="8" borderId="5" xfId="2" applyFont="1" applyFill="1" applyBorder="1" applyAlignment="1">
      <alignment horizontal="center" vertical="center" wrapText="1"/>
    </xf>
    <xf numFmtId="49" fontId="667" fillId="8" borderId="5" xfId="2" applyNumberFormat="1" applyFont="1" applyFill="1" applyBorder="1" applyAlignment="1">
      <alignment horizontal="center" vertical="center"/>
    </xf>
    <xf numFmtId="49" fontId="677" fillId="8" borderId="5" xfId="2" applyNumberFormat="1" applyFont="1" applyFill="1" applyBorder="1" applyAlignment="1">
      <alignment horizontal="center" vertical="center"/>
    </xf>
    <xf numFmtId="0" fontId="677" fillId="8" borderId="1" xfId="2" applyFont="1" applyFill="1" applyBorder="1" applyAlignment="1">
      <alignment horizontal="center" vertical="center" wrapText="1"/>
    </xf>
    <xf numFmtId="0" fontId="651" fillId="25" borderId="1" xfId="2" applyFont="1" applyFill="1" applyBorder="1" applyAlignment="1">
      <alignment horizontal="center" vertical="center"/>
    </xf>
    <xf numFmtId="0" fontId="1137" fillId="25" borderId="1" xfId="2" applyFill="1" applyBorder="1"/>
    <xf numFmtId="49" fontId="650" fillId="8" borderId="5" xfId="2" applyNumberFormat="1" applyFont="1" applyFill="1" applyBorder="1" applyAlignment="1">
      <alignment horizontal="center" vertical="center"/>
    </xf>
    <xf numFmtId="0" fontId="639" fillId="0" borderId="1" xfId="2" applyFont="1" applyBorder="1" applyAlignment="1">
      <alignment horizontal="center" vertical="center"/>
    </xf>
    <xf numFmtId="0" fontId="652" fillId="25" borderId="1" xfId="2" applyFont="1" applyFill="1" applyBorder="1" applyAlignment="1">
      <alignment horizontal="center" vertical="center"/>
    </xf>
    <xf numFmtId="0" fontId="638" fillId="13" borderId="1" xfId="0" applyFont="1" applyFill="1" applyBorder="1" applyAlignment="1">
      <alignment horizontal="center" vertical="center" wrapText="1"/>
    </xf>
    <xf numFmtId="0" fontId="638" fillId="13" borderId="5" xfId="2" applyFont="1" applyFill="1" applyBorder="1" applyAlignment="1">
      <alignment horizontal="center" vertical="center" wrapText="1"/>
    </xf>
    <xf numFmtId="0" fontId="637" fillId="8" borderId="5" xfId="2" applyFont="1" applyFill="1" applyBorder="1" applyAlignment="1">
      <alignment horizontal="center" vertical="center" wrapText="1"/>
    </xf>
    <xf numFmtId="0" fontId="636" fillId="8" borderId="5" xfId="2" applyFont="1" applyFill="1" applyBorder="1" applyAlignment="1">
      <alignment horizontal="center" vertical="center" wrapText="1"/>
    </xf>
    <xf numFmtId="0" fontId="636" fillId="8" borderId="1" xfId="0" applyFont="1" applyFill="1" applyBorder="1" applyAlignment="1">
      <alignment horizontal="center" vertical="center" wrapText="1"/>
    </xf>
    <xf numFmtId="0" fontId="656" fillId="8" borderId="1" xfId="2" applyFont="1" applyFill="1" applyBorder="1" applyAlignment="1">
      <alignment horizontal="center" vertical="center" wrapText="1"/>
    </xf>
    <xf numFmtId="0" fontId="656" fillId="8" borderId="1" xfId="2" applyFont="1" applyFill="1" applyBorder="1" applyAlignment="1">
      <alignment horizontal="center" vertical="center"/>
    </xf>
    <xf numFmtId="0" fontId="650" fillId="25" borderId="1" xfId="2" applyFont="1" applyFill="1" applyBorder="1" applyAlignment="1">
      <alignment horizontal="center" vertical="center"/>
    </xf>
    <xf numFmtId="49" fontId="656" fillId="8" borderId="5" xfId="2" applyNumberFormat="1" applyFont="1" applyFill="1" applyBorder="1" applyAlignment="1">
      <alignment horizontal="center" vertical="center"/>
    </xf>
    <xf numFmtId="0" fontId="656" fillId="8" borderId="5" xfId="2" applyFont="1" applyFill="1" applyBorder="1" applyAlignment="1">
      <alignment horizontal="center" vertical="top" wrapText="1"/>
    </xf>
    <xf numFmtId="0" fontId="656" fillId="8" borderId="5" xfId="2" applyFont="1" applyFill="1" applyBorder="1" applyAlignment="1">
      <alignment horizontal="center" vertical="center" wrapText="1"/>
    </xf>
    <xf numFmtId="0" fontId="647" fillId="25" borderId="1" xfId="2" applyFont="1" applyFill="1" applyBorder="1" applyAlignment="1">
      <alignment horizontal="center" vertical="center"/>
    </xf>
    <xf numFmtId="0" fontId="650" fillId="8" borderId="5" xfId="2" applyFont="1" applyFill="1" applyBorder="1" applyAlignment="1">
      <alignment horizontal="center" vertical="center"/>
    </xf>
    <xf numFmtId="0" fontId="650" fillId="8" borderId="5" xfId="2" applyFont="1" applyFill="1" applyBorder="1" applyAlignment="1">
      <alignment horizontal="center" vertical="top" wrapText="1"/>
    </xf>
    <xf numFmtId="0" fontId="650" fillId="8" borderId="5" xfId="2" applyFont="1" applyFill="1" applyBorder="1" applyAlignment="1">
      <alignment horizontal="center" vertical="center" wrapText="1"/>
    </xf>
    <xf numFmtId="0" fontId="659" fillId="25" borderId="1" xfId="2" applyFont="1" applyFill="1" applyBorder="1" applyAlignment="1">
      <alignment horizontal="center" vertical="center"/>
    </xf>
    <xf numFmtId="0" fontId="636" fillId="13" borderId="5" xfId="2" applyFont="1" applyFill="1" applyBorder="1" applyAlignment="1">
      <alignment horizontal="center" vertical="center"/>
    </xf>
    <xf numFmtId="0" fontId="636" fillId="13" borderId="5" xfId="2" applyFont="1" applyFill="1" applyBorder="1" applyAlignment="1">
      <alignment horizontal="center" vertical="center" wrapText="1"/>
    </xf>
    <xf numFmtId="0" fontId="636" fillId="13" borderId="1" xfId="0" applyFont="1" applyFill="1" applyBorder="1" applyAlignment="1">
      <alignment horizontal="center" vertical="center" wrapText="1"/>
    </xf>
    <xf numFmtId="0" fontId="636" fillId="13" borderId="4" xfId="0" applyFont="1" applyFill="1" applyBorder="1" applyAlignment="1">
      <alignment horizontal="center" vertical="center" wrapText="1"/>
    </xf>
    <xf numFmtId="0" fontId="653" fillId="8" borderId="1" xfId="2" applyFont="1" applyFill="1" applyBorder="1" applyAlignment="1">
      <alignment horizontal="center" vertical="center" wrapText="1"/>
    </xf>
    <xf numFmtId="0" fontId="635" fillId="0" borderId="1" xfId="2" applyFont="1" applyBorder="1" applyAlignment="1">
      <alignment horizontal="center" vertical="center"/>
    </xf>
    <xf numFmtId="0" fontId="635" fillId="0" borderId="5" xfId="2" applyFont="1" applyBorder="1" applyAlignment="1">
      <alignment horizontal="center" vertical="center"/>
    </xf>
    <xf numFmtId="0" fontId="1362" fillId="0" borderId="1" xfId="0" applyFont="1" applyBorder="1" applyAlignment="1">
      <alignment horizontal="center" vertical="center"/>
    </xf>
    <xf numFmtId="0" fontId="635" fillId="8" borderId="1" xfId="2" applyFont="1" applyFill="1" applyBorder="1" applyAlignment="1">
      <alignment horizontal="center" vertical="center" wrapText="1"/>
    </xf>
    <xf numFmtId="49" fontId="635" fillId="8" borderId="5" xfId="2" applyNumberFormat="1" applyFont="1" applyFill="1" applyBorder="1" applyAlignment="1">
      <alignment horizontal="center" vertical="center"/>
    </xf>
    <xf numFmtId="0" fontId="635" fillId="8" borderId="5" xfId="2" applyFont="1" applyFill="1" applyBorder="1" applyAlignment="1">
      <alignment horizontal="center" vertical="top" wrapText="1"/>
    </xf>
    <xf numFmtId="0" fontId="634" fillId="0" borderId="1" xfId="2" applyFont="1" applyBorder="1" applyAlignment="1">
      <alignment horizontal="center" vertical="center"/>
    </xf>
    <xf numFmtId="0" fontId="643" fillId="8" borderId="1" xfId="2" applyFont="1" applyFill="1" applyBorder="1" applyAlignment="1">
      <alignment horizontal="center" vertical="center" wrapText="1"/>
    </xf>
    <xf numFmtId="0" fontId="641" fillId="0" borderId="1" xfId="2" applyFont="1" applyBorder="1" applyAlignment="1">
      <alignment horizontal="center" vertical="center"/>
    </xf>
    <xf numFmtId="0" fontId="1137" fillId="0" borderId="1" xfId="2" applyBorder="1" applyAlignment="1">
      <alignment vertical="center"/>
    </xf>
    <xf numFmtId="0" fontId="633" fillId="8" borderId="1" xfId="0" applyFont="1" applyFill="1" applyBorder="1" applyAlignment="1">
      <alignment horizontal="center" vertical="center" wrapText="1"/>
    </xf>
    <xf numFmtId="0" fontId="633" fillId="8" borderId="5" xfId="2" applyFont="1" applyFill="1" applyBorder="1" applyAlignment="1">
      <alignment horizontal="center" vertical="center" wrapText="1"/>
    </xf>
    <xf numFmtId="0" fontId="632" fillId="8" borderId="5" xfId="2" applyFont="1" applyFill="1" applyBorder="1" applyAlignment="1">
      <alignment horizontal="center" vertical="center" wrapText="1"/>
    </xf>
    <xf numFmtId="0" fontId="631" fillId="8" borderId="5" xfId="2" applyFont="1" applyFill="1" applyBorder="1" applyAlignment="1">
      <alignment horizontal="center" vertical="center" wrapText="1"/>
    </xf>
    <xf numFmtId="0" fontId="631" fillId="8" borderId="1" xfId="0" applyFont="1" applyFill="1" applyBorder="1" applyAlignment="1">
      <alignment horizontal="center" vertical="center" wrapText="1"/>
    </xf>
    <xf numFmtId="0" fontId="651" fillId="8" borderId="1" xfId="2" applyFont="1" applyFill="1" applyBorder="1" applyAlignment="1">
      <alignment horizontal="center" vertical="center" wrapText="1"/>
    </xf>
    <xf numFmtId="49" fontId="651" fillId="8" borderId="5" xfId="2" applyNumberFormat="1" applyFont="1" applyFill="1" applyBorder="1" applyAlignment="1">
      <alignment horizontal="center" vertical="center"/>
    </xf>
    <xf numFmtId="0" fontId="651" fillId="8" borderId="5" xfId="2" applyFont="1" applyFill="1" applyBorder="1" applyAlignment="1">
      <alignment horizontal="center" vertical="center" wrapText="1"/>
    </xf>
    <xf numFmtId="0" fontId="651" fillId="8" borderId="5" xfId="2" applyFont="1" applyFill="1" applyBorder="1" applyAlignment="1">
      <alignment horizontal="center" vertical="top" wrapText="1"/>
    </xf>
    <xf numFmtId="0" fontId="628" fillId="8" borderId="1" xfId="0" applyFont="1" applyFill="1" applyBorder="1" applyAlignment="1">
      <alignment horizontal="center" vertical="center" wrapText="1"/>
    </xf>
    <xf numFmtId="0" fontId="628" fillId="8" borderId="5" xfId="2" applyFont="1" applyFill="1" applyBorder="1" applyAlignment="1">
      <alignment horizontal="center" vertical="center" wrapText="1"/>
    </xf>
    <xf numFmtId="0" fontId="626" fillId="0" borderId="1" xfId="2" applyFont="1" applyBorder="1" applyAlignment="1">
      <alignment horizontal="center" vertical="center"/>
    </xf>
    <xf numFmtId="0" fontId="625" fillId="13" borderId="1" xfId="0" applyFont="1" applyFill="1" applyBorder="1" applyAlignment="1">
      <alignment horizontal="center" vertical="center" wrapText="1"/>
    </xf>
    <xf numFmtId="0" fontId="651" fillId="8" borderId="5" xfId="2" applyFont="1" applyFill="1" applyBorder="1" applyAlignment="1">
      <alignment horizontal="center" vertical="center"/>
    </xf>
    <xf numFmtId="0" fontId="625" fillId="0" borderId="1" xfId="2" applyFont="1" applyBorder="1" applyAlignment="1">
      <alignment horizontal="center" vertical="center"/>
    </xf>
    <xf numFmtId="0" fontId="624" fillId="0" borderId="1" xfId="2" applyFont="1" applyBorder="1" applyAlignment="1">
      <alignment horizontal="center" vertical="center"/>
    </xf>
    <xf numFmtId="0" fontId="804" fillId="6" borderId="1" xfId="0" applyFont="1" applyFill="1" applyBorder="1" applyAlignment="1">
      <alignment horizontal="center" vertical="center" wrapText="1"/>
    </xf>
    <xf numFmtId="0" fontId="804" fillId="6" borderId="5" xfId="2" applyFont="1" applyFill="1" applyBorder="1" applyAlignment="1">
      <alignment horizontal="center" vertical="center"/>
    </xf>
    <xf numFmtId="0" fontId="826" fillId="6" borderId="5" xfId="2" applyFont="1" applyFill="1" applyBorder="1" applyAlignment="1">
      <alignment horizontal="center" vertical="center"/>
    </xf>
    <xf numFmtId="0" fontId="804" fillId="6" borderId="5" xfId="2" applyFont="1" applyFill="1" applyBorder="1" applyAlignment="1">
      <alignment horizontal="center" vertical="center" wrapText="1"/>
    </xf>
    <xf numFmtId="0" fontId="826" fillId="6" borderId="5" xfId="2" applyFont="1" applyFill="1" applyBorder="1" applyAlignment="1">
      <alignment horizontal="center" vertical="top" wrapText="1"/>
    </xf>
    <xf numFmtId="0" fontId="622" fillId="0" borderId="1" xfId="2" applyFont="1" applyBorder="1" applyAlignment="1">
      <alignment horizontal="center" vertical="center"/>
    </xf>
    <xf numFmtId="49" fontId="805" fillId="8" borderId="5" xfId="2" applyNumberFormat="1" applyFont="1" applyFill="1" applyBorder="1" applyAlignment="1">
      <alignment horizontal="center" vertical="center"/>
    </xf>
    <xf numFmtId="0" fontId="805" fillId="8" borderId="5" xfId="2" applyFont="1" applyFill="1" applyBorder="1" applyAlignment="1">
      <alignment horizontal="center" vertical="top" wrapText="1"/>
    </xf>
    <xf numFmtId="0" fontId="621" fillId="0" borderId="1" xfId="2" applyFont="1" applyBorder="1" applyAlignment="1">
      <alignment horizontal="center" vertical="center"/>
    </xf>
    <xf numFmtId="0" fontId="1363" fillId="0" borderId="1" xfId="0" applyFont="1" applyBorder="1" applyAlignment="1">
      <alignment horizontal="center" vertical="center"/>
    </xf>
    <xf numFmtId="0" fontId="619" fillId="0" borderId="1" xfId="2" applyFont="1" applyBorder="1" applyAlignment="1">
      <alignment horizontal="center" vertical="center"/>
    </xf>
    <xf numFmtId="0" fontId="731" fillId="25" borderId="1" xfId="2" applyFont="1" applyFill="1" applyBorder="1" applyAlignment="1">
      <alignment horizontal="center" vertical="center"/>
    </xf>
    <xf numFmtId="0" fontId="617" fillId="8" borderId="1" xfId="0" applyFont="1" applyFill="1" applyBorder="1" applyAlignment="1">
      <alignment horizontal="center" vertical="center" wrapText="1"/>
    </xf>
    <xf numFmtId="0" fontId="617" fillId="0" borderId="1" xfId="2" applyFont="1" applyBorder="1" applyAlignment="1">
      <alignment horizontal="center" vertical="center"/>
    </xf>
    <xf numFmtId="0" fontId="617" fillId="8" borderId="5" xfId="2" applyFont="1" applyFill="1" applyBorder="1" applyAlignment="1">
      <alignment horizontal="center" vertical="center" wrapText="1"/>
    </xf>
    <xf numFmtId="0" fontId="1137" fillId="0" borderId="1" xfId="2" applyBorder="1" applyAlignment="1">
      <alignment horizontal="center"/>
    </xf>
    <xf numFmtId="0" fontId="616" fillId="13" borderId="1" xfId="0" applyFont="1" applyFill="1" applyBorder="1" applyAlignment="1">
      <alignment horizontal="center" vertical="center" wrapText="1"/>
    </xf>
    <xf numFmtId="0" fontId="616" fillId="13" borderId="5" xfId="2" applyFont="1" applyFill="1" applyBorder="1" applyAlignment="1">
      <alignment horizontal="center" vertical="center" wrapText="1"/>
    </xf>
    <xf numFmtId="0" fontId="616" fillId="13" borderId="1" xfId="0" applyFont="1" applyFill="1" applyBorder="1" applyAlignment="1">
      <alignment horizontal="center" vertical="center"/>
    </xf>
    <xf numFmtId="0" fontId="615" fillId="0" borderId="1" xfId="2" applyFont="1" applyBorder="1" applyAlignment="1">
      <alignment horizontal="center" vertical="center"/>
    </xf>
    <xf numFmtId="0" fontId="614" fillId="13" borderId="1" xfId="0" applyFont="1" applyFill="1" applyBorder="1" applyAlignment="1">
      <alignment horizontal="center" vertical="center" wrapText="1"/>
    </xf>
    <xf numFmtId="0" fontId="614" fillId="13" borderId="1" xfId="0" applyFont="1" applyFill="1" applyBorder="1" applyAlignment="1">
      <alignment horizontal="center" vertical="center"/>
    </xf>
    <xf numFmtId="0" fontId="614" fillId="8" borderId="1" xfId="0" applyFont="1" applyFill="1" applyBorder="1" applyAlignment="1">
      <alignment horizontal="center" vertical="center" wrapText="1"/>
    </xf>
    <xf numFmtId="0" fontId="614" fillId="8" borderId="5" xfId="2" applyFont="1" applyFill="1" applyBorder="1" applyAlignment="1">
      <alignment horizontal="center" vertical="center" wrapText="1"/>
    </xf>
    <xf numFmtId="0" fontId="654" fillId="25" borderId="1" xfId="2" applyFont="1" applyFill="1" applyBorder="1" applyAlignment="1">
      <alignment horizontal="center" vertical="center"/>
    </xf>
    <xf numFmtId="0" fontId="614" fillId="0" borderId="1" xfId="2" applyFont="1" applyBorder="1" applyAlignment="1">
      <alignment horizontal="center" vertical="center"/>
    </xf>
    <xf numFmtId="0" fontId="648" fillId="8" borderId="5" xfId="2" applyFont="1" applyFill="1" applyBorder="1" applyAlignment="1">
      <alignment horizontal="center" vertical="center" wrapText="1"/>
    </xf>
    <xf numFmtId="0" fontId="612" fillId="9" borderId="1" xfId="2" applyFont="1" applyFill="1" applyBorder="1" applyAlignment="1">
      <alignment horizontal="center" vertical="center" wrapText="1"/>
    </xf>
    <xf numFmtId="0" fontId="1083" fillId="0" borderId="2" xfId="2" applyFont="1" applyBorder="1" applyAlignment="1">
      <alignment horizontal="center" vertical="center"/>
    </xf>
    <xf numFmtId="0" fontId="1094" fillId="0" borderId="8" xfId="2" applyFont="1" applyBorder="1" applyAlignment="1">
      <alignment horizontal="center" vertical="center"/>
    </xf>
    <xf numFmtId="0" fontId="1083" fillId="0" borderId="6" xfId="2" applyFont="1" applyBorder="1" applyAlignment="1">
      <alignment horizontal="center" vertical="center"/>
    </xf>
    <xf numFmtId="0" fontId="1094" fillId="0" borderId="9" xfId="2" applyFont="1" applyBorder="1" applyAlignment="1">
      <alignment horizontal="center" vertical="center"/>
    </xf>
    <xf numFmtId="14" fontId="0" fillId="0" borderId="1" xfId="0" applyNumberFormat="1" applyBorder="1" applyAlignment="1">
      <alignment horizontal="center" vertical="center"/>
    </xf>
    <xf numFmtId="0" fontId="1365" fillId="0" borderId="0" xfId="0" applyFont="1" applyAlignment="1">
      <alignment horizontal="center" vertical="center"/>
    </xf>
    <xf numFmtId="0" fontId="1365" fillId="0" borderId="1" xfId="0" applyFont="1" applyBorder="1" applyAlignment="1">
      <alignment horizontal="center" vertical="center"/>
    </xf>
    <xf numFmtId="49" fontId="627" fillId="8" borderId="5" xfId="2" applyNumberFormat="1" applyFont="1" applyFill="1" applyBorder="1" applyAlignment="1">
      <alignment horizontal="center" vertical="center"/>
    </xf>
    <xf numFmtId="0" fontId="627" fillId="8" borderId="5" xfId="2" applyFont="1" applyFill="1" applyBorder="1" applyAlignment="1">
      <alignment horizontal="center" vertical="top" wrapText="1"/>
    </xf>
    <xf numFmtId="0" fontId="627" fillId="8" borderId="5" xfId="2" applyFont="1" applyFill="1" applyBorder="1" applyAlignment="1">
      <alignment horizontal="center" vertical="center" wrapText="1"/>
    </xf>
    <xf numFmtId="0" fontId="611" fillId="13" borderId="1" xfId="0" applyFont="1" applyFill="1" applyBorder="1" applyAlignment="1">
      <alignment horizontal="center" vertical="center" wrapText="1"/>
    </xf>
    <xf numFmtId="0" fontId="643" fillId="8" borderId="5" xfId="2" applyFont="1" applyFill="1" applyBorder="1" applyAlignment="1">
      <alignment horizontal="center" vertical="center"/>
    </xf>
    <xf numFmtId="0" fontId="643" fillId="8" borderId="5" xfId="2" applyFont="1" applyFill="1" applyBorder="1" applyAlignment="1">
      <alignment horizontal="center" vertical="center" wrapText="1"/>
    </xf>
    <xf numFmtId="0" fontId="610" fillId="0" borderId="1" xfId="2" applyFont="1" applyBorder="1" applyAlignment="1">
      <alignment horizontal="center" vertical="center"/>
    </xf>
    <xf numFmtId="0" fontId="665" fillId="8" borderId="5" xfId="2" applyFont="1" applyFill="1" applyBorder="1" applyAlignment="1">
      <alignment horizontal="center" vertical="top" wrapText="1"/>
    </xf>
    <xf numFmtId="0" fontId="635" fillId="8" borderId="1" xfId="0" applyFont="1" applyFill="1" applyBorder="1" applyAlignment="1">
      <alignment horizontal="center" vertical="center" wrapText="1"/>
    </xf>
    <xf numFmtId="14" fontId="635" fillId="8" borderId="5" xfId="2" applyNumberFormat="1" applyFont="1" applyFill="1" applyBorder="1" applyAlignment="1">
      <alignment horizontal="center" vertical="center"/>
    </xf>
    <xf numFmtId="0" fontId="635" fillId="8" borderId="5" xfId="2" applyFont="1" applyFill="1" applyBorder="1" applyAlignment="1">
      <alignment horizontal="center" vertical="center" wrapText="1"/>
    </xf>
    <xf numFmtId="0" fontId="609" fillId="0" borderId="1" xfId="2" applyFont="1" applyBorder="1" applyAlignment="1">
      <alignment horizontal="center" vertical="center"/>
    </xf>
    <xf numFmtId="0" fontId="609" fillId="8" borderId="1" xfId="0" applyFont="1" applyFill="1" applyBorder="1" applyAlignment="1">
      <alignment horizontal="center" vertical="center" wrapText="1"/>
    </xf>
    <xf numFmtId="0" fontId="609" fillId="8" borderId="5" xfId="2" applyFont="1" applyFill="1" applyBorder="1" applyAlignment="1">
      <alignment horizontal="center" vertical="center" wrapText="1"/>
    </xf>
    <xf numFmtId="0" fontId="872" fillId="13" borderId="1" xfId="2" applyFont="1" applyFill="1" applyBorder="1" applyAlignment="1">
      <alignment horizontal="center" vertical="center"/>
    </xf>
    <xf numFmtId="0" fontId="608" fillId="13" borderId="1" xfId="2" applyFont="1" applyFill="1" applyBorder="1" applyAlignment="1">
      <alignment horizontal="center" vertical="center"/>
    </xf>
    <xf numFmtId="0" fontId="607" fillId="8" borderId="1" xfId="0" applyFont="1" applyFill="1" applyBorder="1" applyAlignment="1">
      <alignment horizontal="center" vertical="center" wrapText="1"/>
    </xf>
    <xf numFmtId="0" fontId="607" fillId="8" borderId="5" xfId="2" applyFont="1" applyFill="1" applyBorder="1" applyAlignment="1">
      <alignment horizontal="center" vertical="center" wrapText="1"/>
    </xf>
    <xf numFmtId="0" fontId="607" fillId="13" borderId="1" xfId="0" applyFont="1" applyFill="1" applyBorder="1" applyAlignment="1">
      <alignment horizontal="center" vertical="center" wrapText="1"/>
    </xf>
    <xf numFmtId="0" fontId="607" fillId="0" borderId="1" xfId="2" applyFont="1" applyBorder="1" applyAlignment="1">
      <alignment horizontal="center" vertical="center"/>
    </xf>
    <xf numFmtId="0" fontId="607" fillId="13" borderId="5" xfId="0" applyFont="1" applyFill="1" applyBorder="1" applyAlignment="1">
      <alignment horizontal="center" vertical="center" wrapText="1"/>
    </xf>
    <xf numFmtId="0" fontId="603" fillId="8" borderId="1" xfId="2" applyFont="1" applyFill="1" applyBorder="1" applyAlignment="1">
      <alignment horizontal="center" vertical="center" wrapText="1"/>
    </xf>
    <xf numFmtId="0" fontId="603" fillId="0" borderId="1" xfId="2" applyFont="1" applyBorder="1" applyAlignment="1">
      <alignment horizontal="center" vertical="center"/>
    </xf>
    <xf numFmtId="0" fontId="602" fillId="13" borderId="1" xfId="0" applyFont="1" applyFill="1" applyBorder="1" applyAlignment="1">
      <alignment horizontal="center" vertical="center" wrapText="1"/>
    </xf>
    <xf numFmtId="0" fontId="602" fillId="13" borderId="5" xfId="2" applyFont="1" applyFill="1" applyBorder="1" applyAlignment="1">
      <alignment horizontal="center" vertical="center" wrapText="1"/>
    </xf>
    <xf numFmtId="0" fontId="602" fillId="8" borderId="1" xfId="0" applyFont="1" applyFill="1" applyBorder="1" applyAlignment="1">
      <alignment horizontal="center" vertical="center" wrapText="1"/>
    </xf>
    <xf numFmtId="0" fontId="602" fillId="8" borderId="5" xfId="2" applyFont="1" applyFill="1" applyBorder="1" applyAlignment="1">
      <alignment horizontal="center" vertical="center" wrapText="1"/>
    </xf>
    <xf numFmtId="0" fontId="602" fillId="0" borderId="1" xfId="2" applyFont="1" applyBorder="1" applyAlignment="1">
      <alignment horizontal="center" vertical="center"/>
    </xf>
    <xf numFmtId="0" fontId="601" fillId="0" borderId="1" xfId="0" applyFont="1" applyBorder="1" applyAlignment="1">
      <alignment horizontal="center" vertical="center"/>
    </xf>
    <xf numFmtId="0" fontId="0" fillId="25" borderId="1" xfId="0" applyFill="1" applyBorder="1" applyAlignment="1">
      <alignment horizontal="center" vertical="center"/>
    </xf>
    <xf numFmtId="0" fontId="0" fillId="27" borderId="1" xfId="0" applyFill="1" applyBorder="1" applyAlignment="1">
      <alignment horizontal="center" vertical="center"/>
    </xf>
    <xf numFmtId="0" fontId="601" fillId="27" borderId="1" xfId="0" applyFont="1" applyFill="1" applyBorder="1" applyAlignment="1">
      <alignment horizontal="center" vertical="center"/>
    </xf>
    <xf numFmtId="0" fontId="598" fillId="13" borderId="1" xfId="2" applyFont="1" applyFill="1" applyBorder="1" applyAlignment="1">
      <alignment horizontal="center" vertical="center" wrapText="1"/>
    </xf>
    <xf numFmtId="0" fontId="598" fillId="8" borderId="5" xfId="2" applyFont="1" applyFill="1" applyBorder="1" applyAlignment="1">
      <alignment horizontal="center" vertical="center"/>
    </xf>
    <xf numFmtId="0" fontId="598" fillId="8" borderId="1" xfId="0" applyFont="1" applyFill="1" applyBorder="1" applyAlignment="1">
      <alignment horizontal="center" vertical="center" wrapText="1"/>
    </xf>
    <xf numFmtId="0" fontId="598" fillId="8" borderId="5" xfId="2" applyFont="1" applyFill="1" applyBorder="1" applyAlignment="1">
      <alignment horizontal="center" vertical="center" wrapText="1"/>
    </xf>
    <xf numFmtId="0" fontId="598" fillId="13" borderId="1" xfId="0" applyFont="1" applyFill="1" applyBorder="1" applyAlignment="1">
      <alignment horizontal="center" vertical="center" wrapText="1"/>
    </xf>
    <xf numFmtId="0" fontId="598" fillId="13" borderId="1" xfId="0" applyFont="1" applyFill="1" applyBorder="1" applyAlignment="1">
      <alignment horizontal="center" vertical="center"/>
    </xf>
    <xf numFmtId="0" fontId="597" fillId="13" borderId="1" xfId="0" applyFont="1" applyFill="1" applyBorder="1" applyAlignment="1">
      <alignment horizontal="center" vertical="center"/>
    </xf>
    <xf numFmtId="0" fontId="597" fillId="13" borderId="5" xfId="0" applyFont="1" applyFill="1" applyBorder="1" applyAlignment="1">
      <alignment horizontal="center" vertical="center" wrapText="1"/>
    </xf>
    <xf numFmtId="0" fontId="596" fillId="13" borderId="1" xfId="0" applyFont="1" applyFill="1" applyBorder="1" applyAlignment="1">
      <alignment horizontal="center" vertical="center" wrapText="1"/>
    </xf>
    <xf numFmtId="0" fontId="620" fillId="8" borderId="1" xfId="2" applyFont="1" applyFill="1" applyBorder="1" applyAlignment="1">
      <alignment horizontal="center" vertical="center" wrapText="1"/>
    </xf>
    <xf numFmtId="0" fontId="620" fillId="8" borderId="5" xfId="2" applyFont="1" applyFill="1" applyBorder="1" applyAlignment="1">
      <alignment horizontal="center" vertical="center"/>
    </xf>
    <xf numFmtId="0" fontId="612" fillId="8" borderId="5" xfId="2" applyFont="1" applyFill="1" applyBorder="1" applyAlignment="1">
      <alignment horizontal="center" vertical="top" wrapText="1"/>
    </xf>
    <xf numFmtId="0" fontId="637" fillId="8" borderId="1" xfId="2" applyFont="1" applyFill="1" applyBorder="1" applyAlignment="1">
      <alignment horizontal="center" vertical="center" wrapText="1"/>
    </xf>
    <xf numFmtId="0" fontId="650" fillId="8" borderId="1" xfId="2" applyFont="1" applyFill="1" applyBorder="1" applyAlignment="1">
      <alignment horizontal="center" vertical="center"/>
    </xf>
    <xf numFmtId="0" fontId="595" fillId="0" borderId="1" xfId="2" applyFont="1" applyBorder="1" applyAlignment="1">
      <alignment horizontal="center" vertical="center"/>
    </xf>
    <xf numFmtId="0" fontId="594" fillId="0" borderId="1" xfId="2" applyFont="1" applyBorder="1" applyAlignment="1">
      <alignment horizontal="center" vertical="center"/>
    </xf>
    <xf numFmtId="0" fontId="620" fillId="8" borderId="5" xfId="2" applyFont="1" applyFill="1" applyBorder="1" applyAlignment="1">
      <alignment horizontal="center" vertical="top" wrapText="1"/>
    </xf>
    <xf numFmtId="0" fontId="627" fillId="8" borderId="1" xfId="2" applyFont="1" applyFill="1" applyBorder="1" applyAlignment="1">
      <alignment horizontal="center" vertical="center" wrapText="1"/>
    </xf>
    <xf numFmtId="0" fontId="592" fillId="8" borderId="5" xfId="2" applyFont="1" applyFill="1" applyBorder="1" applyAlignment="1">
      <alignment horizontal="center" vertical="center" wrapText="1"/>
    </xf>
    <xf numFmtId="0" fontId="592" fillId="0" borderId="1" xfId="2" applyFont="1" applyBorder="1" applyAlignment="1">
      <alignment horizontal="center" vertical="center"/>
    </xf>
    <xf numFmtId="0" fontId="601" fillId="8" borderId="1" xfId="0" applyFont="1" applyFill="1" applyBorder="1" applyAlignment="1">
      <alignment horizontal="center" vertical="center" wrapText="1"/>
    </xf>
    <xf numFmtId="49" fontId="603" fillId="8" borderId="1" xfId="2" applyNumberFormat="1" applyFont="1" applyFill="1" applyBorder="1" applyAlignment="1">
      <alignment horizontal="center" vertical="center"/>
    </xf>
    <xf numFmtId="0" fontId="603" fillId="8" borderId="1" xfId="2" applyFont="1" applyFill="1" applyBorder="1" applyAlignment="1">
      <alignment horizontal="center" vertical="top" wrapText="1"/>
    </xf>
    <xf numFmtId="0" fontId="603" fillId="8" borderId="1" xfId="0" applyFont="1" applyFill="1" applyBorder="1" applyAlignment="1">
      <alignment horizontal="center" vertical="center"/>
    </xf>
    <xf numFmtId="0" fontId="592" fillId="8" borderId="1" xfId="0" applyFont="1" applyFill="1" applyBorder="1" applyAlignment="1">
      <alignment horizontal="center" vertical="center" wrapText="1"/>
    </xf>
    <xf numFmtId="0" fontId="612" fillId="8" borderId="1" xfId="2" applyFont="1" applyFill="1" applyBorder="1" applyAlignment="1">
      <alignment horizontal="center" vertical="center" wrapText="1"/>
    </xf>
    <xf numFmtId="0" fontId="665" fillId="8" borderId="5" xfId="2" applyFont="1" applyFill="1" applyBorder="1" applyAlignment="1">
      <alignment horizontal="center" vertical="center"/>
    </xf>
    <xf numFmtId="0" fontId="1363" fillId="0" borderId="0" xfId="0" applyFont="1" applyAlignment="1">
      <alignment horizontal="center" vertical="center"/>
    </xf>
    <xf numFmtId="0" fontId="590" fillId="13" borderId="1" xfId="0" applyFont="1" applyFill="1" applyBorder="1" applyAlignment="1">
      <alignment horizontal="center" vertical="center" wrapText="1"/>
    </xf>
    <xf numFmtId="0" fontId="590" fillId="13" borderId="5" xfId="2" applyFont="1" applyFill="1" applyBorder="1" applyAlignment="1">
      <alignment horizontal="center" vertical="center"/>
    </xf>
    <xf numFmtId="0" fontId="590" fillId="0" borderId="1" xfId="0" applyFont="1" applyBorder="1" applyAlignment="1">
      <alignment horizontal="center" vertical="center"/>
    </xf>
    <xf numFmtId="0" fontId="1363" fillId="0" borderId="1" xfId="0" applyFont="1" applyBorder="1" applyAlignment="1">
      <alignment horizontal="center" vertical="center" wrapText="1"/>
    </xf>
    <xf numFmtId="0" fontId="590" fillId="25" borderId="1" xfId="0" applyFont="1" applyFill="1" applyBorder="1" applyAlignment="1">
      <alignment horizontal="center" vertical="center"/>
    </xf>
    <xf numFmtId="49" fontId="785" fillId="8" borderId="5" xfId="2" applyNumberFormat="1" applyFont="1" applyFill="1" applyBorder="1" applyAlignment="1">
      <alignment horizontal="center" vertical="center"/>
    </xf>
    <xf numFmtId="0" fontId="785" fillId="8" borderId="5" xfId="2" applyFont="1" applyFill="1" applyBorder="1" applyAlignment="1">
      <alignment horizontal="center" vertical="top" wrapText="1"/>
    </xf>
    <xf numFmtId="0" fontId="649" fillId="25" borderId="1" xfId="2" applyFont="1" applyFill="1" applyBorder="1" applyAlignment="1">
      <alignment horizontal="center" vertical="center"/>
    </xf>
    <xf numFmtId="0" fontId="688" fillId="25" borderId="1" xfId="2" applyFont="1" applyFill="1" applyBorder="1" applyAlignment="1">
      <alignment horizontal="center" vertical="center"/>
    </xf>
    <xf numFmtId="0" fontId="645" fillId="8" borderId="1" xfId="2" applyFont="1" applyFill="1" applyBorder="1" applyAlignment="1">
      <alignment horizontal="center" vertical="center" wrapText="1"/>
    </xf>
    <xf numFmtId="0" fontId="645" fillId="8" borderId="5" xfId="2" applyFont="1" applyFill="1" applyBorder="1" applyAlignment="1">
      <alignment horizontal="center" vertical="center"/>
    </xf>
    <xf numFmtId="0" fontId="645" fillId="8" borderId="5" xfId="2" applyFont="1" applyFill="1" applyBorder="1" applyAlignment="1">
      <alignment horizontal="center" vertical="top" wrapText="1"/>
    </xf>
    <xf numFmtId="0" fontId="590" fillId="0" borderId="1" xfId="2" applyFont="1" applyBorder="1" applyAlignment="1">
      <alignment horizontal="center" vertical="center"/>
    </xf>
    <xf numFmtId="49" fontId="620" fillId="8" borderId="5" xfId="2" applyNumberFormat="1" applyFont="1" applyFill="1" applyBorder="1" applyAlignment="1">
      <alignment horizontal="center" vertical="center"/>
    </xf>
    <xf numFmtId="0" fontId="656" fillId="25" borderId="1" xfId="2" applyFont="1" applyFill="1" applyBorder="1" applyAlignment="1">
      <alignment horizontal="center" vertical="center"/>
    </xf>
    <xf numFmtId="49" fontId="612" fillId="8" borderId="5" xfId="2" applyNumberFormat="1" applyFont="1" applyFill="1" applyBorder="1" applyAlignment="1">
      <alignment horizontal="center" vertical="center"/>
    </xf>
    <xf numFmtId="0" fontId="589" fillId="0" borderId="1" xfId="0" applyFont="1" applyBorder="1" applyAlignment="1">
      <alignment horizontal="center" vertical="center" wrapText="1"/>
    </xf>
    <xf numFmtId="0" fontId="589" fillId="13" borderId="1" xfId="2" applyFont="1" applyFill="1" applyBorder="1" applyAlignment="1">
      <alignment horizontal="center" vertical="center" wrapText="1"/>
    </xf>
    <xf numFmtId="49" fontId="589" fillId="0" borderId="1" xfId="2" applyNumberFormat="1" applyFont="1" applyBorder="1" applyAlignment="1">
      <alignment horizontal="center" vertical="center"/>
    </xf>
    <xf numFmtId="0" fontId="589" fillId="0" borderId="1" xfId="2" applyFont="1" applyBorder="1" applyAlignment="1">
      <alignment horizontal="center" vertical="top" wrapText="1"/>
    </xf>
    <xf numFmtId="0" fontId="589" fillId="0" borderId="1" xfId="2" applyFont="1" applyBorder="1" applyAlignment="1">
      <alignment horizontal="center" vertical="center" wrapText="1"/>
    </xf>
    <xf numFmtId="0" fontId="589" fillId="0" borderId="1" xfId="0" applyFont="1" applyBorder="1" applyAlignment="1">
      <alignment horizontal="center" vertical="center"/>
    </xf>
    <xf numFmtId="0" fontId="596" fillId="8" borderId="1" xfId="0" applyFont="1" applyFill="1" applyBorder="1" applyAlignment="1">
      <alignment horizontal="center" vertical="center" wrapText="1"/>
    </xf>
    <xf numFmtId="49" fontId="596" fillId="8" borderId="1" xfId="2" applyNumberFormat="1" applyFont="1" applyFill="1" applyBorder="1" applyAlignment="1">
      <alignment horizontal="center" vertical="center"/>
    </xf>
    <xf numFmtId="0" fontId="596" fillId="8" borderId="1" xfId="2" applyFont="1" applyFill="1" applyBorder="1" applyAlignment="1">
      <alignment horizontal="center" vertical="top" wrapText="1"/>
    </xf>
    <xf numFmtId="0" fontId="593" fillId="8" borderId="1" xfId="2" applyFont="1" applyFill="1" applyBorder="1" applyAlignment="1">
      <alignment horizontal="center" vertical="center" wrapText="1"/>
    </xf>
    <xf numFmtId="0" fontId="612" fillId="8" borderId="4" xfId="2" applyFont="1" applyFill="1" applyBorder="1" applyAlignment="1">
      <alignment horizontal="center" vertical="center" wrapText="1"/>
    </xf>
    <xf numFmtId="0" fontId="612" fillId="8" borderId="3" xfId="2" applyFont="1" applyFill="1" applyBorder="1" applyAlignment="1">
      <alignment horizontal="center" vertical="center"/>
    </xf>
    <xf numFmtId="0" fontId="612" fillId="8" borderId="3" xfId="2" applyFont="1" applyFill="1" applyBorder="1" applyAlignment="1">
      <alignment horizontal="center" vertical="center" wrapText="1"/>
    </xf>
    <xf numFmtId="0" fontId="612" fillId="8" borderId="3" xfId="2" applyFont="1" applyFill="1" applyBorder="1" applyAlignment="1">
      <alignment horizontal="center" vertical="top" wrapText="1"/>
    </xf>
    <xf numFmtId="0" fontId="589" fillId="0" borderId="4" xfId="2" applyFont="1" applyBorder="1" applyAlignment="1">
      <alignment horizontal="center" vertical="center"/>
    </xf>
    <xf numFmtId="0" fontId="695" fillId="6" borderId="1" xfId="0" applyFont="1" applyFill="1" applyBorder="1" applyAlignment="1">
      <alignment horizontal="center" vertical="center" wrapText="1"/>
    </xf>
    <xf numFmtId="49" fontId="695" fillId="6" borderId="5" xfId="2" applyNumberFormat="1" applyFont="1" applyFill="1" applyBorder="1" applyAlignment="1">
      <alignment horizontal="center" vertical="center"/>
    </xf>
    <xf numFmtId="0" fontId="693" fillId="6" borderId="5" xfId="2" applyFont="1" applyFill="1" applyBorder="1" applyAlignment="1">
      <alignment horizontal="center" vertical="center" wrapText="1"/>
    </xf>
    <xf numFmtId="0" fontId="695" fillId="6" borderId="5" xfId="2" applyFont="1" applyFill="1" applyBorder="1" applyAlignment="1">
      <alignment horizontal="center" vertical="top" wrapText="1"/>
    </xf>
    <xf numFmtId="0" fontId="703" fillId="6" borderId="1" xfId="2" applyFont="1" applyFill="1" applyBorder="1" applyAlignment="1">
      <alignment horizontal="center" vertical="center" wrapText="1"/>
    </xf>
    <xf numFmtId="0" fontId="695" fillId="6" borderId="5" xfId="2" applyFont="1" applyFill="1" applyBorder="1" applyAlignment="1">
      <alignment horizontal="center" vertical="center" wrapText="1"/>
    </xf>
    <xf numFmtId="0" fontId="588" fillId="8" borderId="1" xfId="0" applyFont="1" applyFill="1" applyBorder="1" applyAlignment="1">
      <alignment horizontal="center" vertical="center" wrapText="1"/>
    </xf>
    <xf numFmtId="0" fontId="588" fillId="8" borderId="5" xfId="2" applyFont="1" applyFill="1" applyBorder="1" applyAlignment="1">
      <alignment horizontal="center" vertical="center" wrapText="1"/>
    </xf>
    <xf numFmtId="0" fontId="590" fillId="8" borderId="1" xfId="0" applyFont="1" applyFill="1" applyBorder="1" applyAlignment="1">
      <alignment horizontal="center" vertical="center" wrapText="1"/>
    </xf>
    <xf numFmtId="49" fontId="590" fillId="8" borderId="1" xfId="2" applyNumberFormat="1" applyFont="1" applyFill="1" applyBorder="1" applyAlignment="1">
      <alignment horizontal="center" vertical="center"/>
    </xf>
    <xf numFmtId="0" fontId="590" fillId="8" borderId="1" xfId="2" applyFont="1" applyFill="1" applyBorder="1" applyAlignment="1">
      <alignment horizontal="center" vertical="top" wrapText="1"/>
    </xf>
    <xf numFmtId="0" fontId="590" fillId="8" borderId="1" xfId="2" applyFont="1" applyFill="1" applyBorder="1" applyAlignment="1">
      <alignment horizontal="center" vertical="center" wrapText="1"/>
    </xf>
    <xf numFmtId="49" fontId="601" fillId="8" borderId="1" xfId="2" applyNumberFormat="1" applyFont="1" applyFill="1" applyBorder="1" applyAlignment="1">
      <alignment horizontal="center" vertical="center"/>
    </xf>
    <xf numFmtId="0" fontId="601" fillId="8" borderId="1" xfId="2" applyFont="1" applyFill="1" applyBorder="1" applyAlignment="1">
      <alignment horizontal="center" vertical="top" wrapText="1"/>
    </xf>
    <xf numFmtId="0" fontId="723" fillId="8" borderId="1" xfId="0" applyFont="1" applyFill="1" applyBorder="1" applyAlignment="1">
      <alignment horizontal="center" vertical="center" wrapText="1"/>
    </xf>
    <xf numFmtId="0" fontId="723" fillId="8" borderId="1" xfId="2" applyFont="1" applyFill="1" applyBorder="1" applyAlignment="1">
      <alignment horizontal="center" vertical="center"/>
    </xf>
    <xf numFmtId="0" fontId="723" fillId="8" borderId="1" xfId="2" applyFont="1" applyFill="1" applyBorder="1" applyAlignment="1">
      <alignment horizontal="center" vertical="center" wrapText="1"/>
    </xf>
    <xf numFmtId="0" fontId="601" fillId="8" borderId="1" xfId="2" applyFont="1" applyFill="1" applyBorder="1" applyAlignment="1">
      <alignment horizontal="center" vertical="center" wrapText="1"/>
    </xf>
    <xf numFmtId="0" fontId="585" fillId="8" borderId="1" xfId="0" applyFont="1" applyFill="1" applyBorder="1" applyAlignment="1">
      <alignment horizontal="center" vertical="center" wrapText="1"/>
    </xf>
    <xf numFmtId="0" fontId="585" fillId="8" borderId="5" xfId="2" applyFont="1" applyFill="1" applyBorder="1" applyAlignment="1">
      <alignment horizontal="center" vertical="center" wrapText="1"/>
    </xf>
    <xf numFmtId="0" fontId="590" fillId="8" borderId="1" xfId="0" applyFont="1" applyFill="1" applyBorder="1" applyAlignment="1">
      <alignment horizontal="center" vertical="center"/>
    </xf>
    <xf numFmtId="0" fontId="584" fillId="0" borderId="1" xfId="0" applyFont="1" applyBorder="1" applyAlignment="1">
      <alignment horizontal="center" vertical="center" wrapText="1"/>
    </xf>
    <xf numFmtId="49" fontId="584" fillId="0" borderId="1" xfId="2" applyNumberFormat="1" applyFont="1" applyBorder="1" applyAlignment="1">
      <alignment horizontal="center" vertical="center"/>
    </xf>
    <xf numFmtId="0" fontId="584" fillId="0" borderId="1" xfId="2" applyFont="1" applyBorder="1" applyAlignment="1">
      <alignment horizontal="center" vertical="top" wrapText="1"/>
    </xf>
    <xf numFmtId="0" fontId="584" fillId="0" borderId="1" xfId="2" applyFont="1" applyBorder="1" applyAlignment="1">
      <alignment horizontal="center" vertical="center" wrapText="1"/>
    </xf>
    <xf numFmtId="0" fontId="584" fillId="0" borderId="1" xfId="0" applyFont="1" applyBorder="1" applyAlignment="1">
      <alignment horizontal="center" vertical="center"/>
    </xf>
    <xf numFmtId="0" fontId="583" fillId="8" borderId="5" xfId="2" applyFont="1" applyFill="1" applyBorder="1" applyAlignment="1">
      <alignment horizontal="center" vertical="center" wrapText="1"/>
    </xf>
    <xf numFmtId="0" fontId="635" fillId="8" borderId="5" xfId="2" applyFont="1" applyFill="1" applyBorder="1" applyAlignment="1">
      <alignment horizontal="center" vertical="center"/>
    </xf>
    <xf numFmtId="0" fontId="583" fillId="0" borderId="1" xfId="2" applyFont="1" applyBorder="1" applyAlignment="1">
      <alignment horizontal="center" vertical="center"/>
    </xf>
    <xf numFmtId="0" fontId="583" fillId="9" borderId="1" xfId="2" applyFont="1" applyFill="1" applyBorder="1" applyAlignment="1">
      <alignment horizontal="center" vertical="center"/>
    </xf>
    <xf numFmtId="0" fontId="583" fillId="13" borderId="5" xfId="2" applyFont="1" applyFill="1" applyBorder="1" applyAlignment="1">
      <alignment horizontal="center" vertical="center"/>
    </xf>
    <xf numFmtId="0" fontId="583" fillId="13" borderId="5" xfId="2" applyFont="1" applyFill="1" applyBorder="1" applyAlignment="1">
      <alignment horizontal="center" vertical="center" wrapText="1"/>
    </xf>
    <xf numFmtId="0" fontId="661" fillId="8" borderId="5" xfId="2" applyFont="1" applyFill="1" applyBorder="1" applyAlignment="1">
      <alignment horizontal="center" vertical="center"/>
    </xf>
    <xf numFmtId="0" fontId="582" fillId="0" borderId="1" xfId="0" applyFont="1" applyBorder="1" applyAlignment="1">
      <alignment horizontal="center" vertical="center" wrapText="1"/>
    </xf>
    <xf numFmtId="0" fontId="582" fillId="0" borderId="1" xfId="2" applyFont="1" applyBorder="1" applyAlignment="1">
      <alignment horizontal="center" vertical="center" wrapText="1"/>
    </xf>
    <xf numFmtId="49" fontId="582" fillId="0" borderId="1" xfId="2" applyNumberFormat="1" applyFont="1" applyBorder="1" applyAlignment="1">
      <alignment horizontal="center" vertical="center"/>
    </xf>
    <xf numFmtId="0" fontId="582" fillId="0" borderId="1" xfId="2" applyFont="1" applyBorder="1" applyAlignment="1">
      <alignment horizontal="center" vertical="top" wrapText="1"/>
    </xf>
    <xf numFmtId="0" fontId="582" fillId="8" borderId="1" xfId="2" applyFont="1" applyFill="1" applyBorder="1" applyAlignment="1">
      <alignment horizontal="center" vertical="center" wrapText="1"/>
    </xf>
    <xf numFmtId="0" fontId="582" fillId="0" borderId="1" xfId="0" applyFont="1" applyBorder="1" applyAlignment="1">
      <alignment horizontal="center" vertical="center"/>
    </xf>
    <xf numFmtId="0" fontId="612" fillId="8" borderId="1" xfId="0" applyFont="1" applyFill="1" applyBorder="1" applyAlignment="1">
      <alignment horizontal="center" vertical="center" wrapText="1"/>
    </xf>
    <xf numFmtId="0" fontId="612" fillId="8" borderId="1" xfId="0" applyFont="1" applyFill="1" applyBorder="1" applyAlignment="1">
      <alignment horizontal="center" vertical="center"/>
    </xf>
    <xf numFmtId="0" fontId="581" fillId="13" borderId="1" xfId="0" applyFont="1" applyFill="1" applyBorder="1" applyAlignment="1">
      <alignment horizontal="center" vertical="center" wrapText="1"/>
    </xf>
    <xf numFmtId="0" fontId="581" fillId="6" borderId="1" xfId="0" applyFont="1" applyFill="1" applyBorder="1" applyAlignment="1">
      <alignment horizontal="center" vertical="center" wrapText="1"/>
    </xf>
    <xf numFmtId="0" fontId="581" fillId="8" borderId="1" xfId="0" applyFont="1" applyFill="1" applyBorder="1" applyAlignment="1">
      <alignment horizontal="center" vertical="center" wrapText="1"/>
    </xf>
    <xf numFmtId="49" fontId="703" fillId="8" borderId="5" xfId="2" applyNumberFormat="1" applyFont="1" applyFill="1" applyBorder="1" applyAlignment="1">
      <alignment horizontal="center" vertical="center"/>
    </xf>
    <xf numFmtId="0" fontId="703" fillId="8" borderId="5" xfId="2" applyFont="1" applyFill="1" applyBorder="1" applyAlignment="1">
      <alignment horizontal="center" vertical="top" wrapText="1"/>
    </xf>
    <xf numFmtId="0" fontId="580" fillId="13" borderId="4" xfId="0" applyFont="1" applyFill="1" applyBorder="1" applyAlignment="1">
      <alignment horizontal="center" vertical="center" wrapText="1"/>
    </xf>
    <xf numFmtId="0" fontId="580" fillId="13" borderId="5" xfId="2" applyFont="1" applyFill="1" applyBorder="1" applyAlignment="1">
      <alignment horizontal="center" vertical="center"/>
    </xf>
    <xf numFmtId="0" fontId="580" fillId="13" borderId="5" xfId="2" applyFont="1" applyFill="1" applyBorder="1" applyAlignment="1">
      <alignment horizontal="center" vertical="center" wrapText="1"/>
    </xf>
    <xf numFmtId="0" fontId="580" fillId="0" borderId="1" xfId="2" applyFont="1" applyBorder="1" applyAlignment="1">
      <alignment horizontal="center" vertical="center"/>
    </xf>
    <xf numFmtId="0" fontId="666" fillId="8" borderId="5" xfId="2" applyFont="1" applyFill="1" applyBorder="1" applyAlignment="1">
      <alignment horizontal="center" vertical="center"/>
    </xf>
    <xf numFmtId="49" fontId="666" fillId="8" borderId="5" xfId="2" applyNumberFormat="1" applyFont="1" applyFill="1" applyBorder="1" applyAlignment="1">
      <alignment horizontal="center" vertical="center"/>
    </xf>
    <xf numFmtId="0" fontId="666" fillId="8" borderId="5" xfId="2" applyFont="1" applyFill="1" applyBorder="1" applyAlignment="1">
      <alignment horizontal="center" vertical="top" wrapText="1"/>
    </xf>
    <xf numFmtId="0" fontId="579" fillId="0" borderId="1" xfId="2" applyFont="1" applyBorder="1" applyAlignment="1">
      <alignment horizontal="center" vertical="center"/>
    </xf>
    <xf numFmtId="0" fontId="579" fillId="13" borderId="1" xfId="0" applyFont="1" applyFill="1" applyBorder="1" applyAlignment="1">
      <alignment horizontal="center" vertical="center" wrapText="1"/>
    </xf>
    <xf numFmtId="0" fontId="579" fillId="13" borderId="5" xfId="2" applyFont="1" applyFill="1" applyBorder="1" applyAlignment="1">
      <alignment horizontal="center" vertical="center" wrapText="1"/>
    </xf>
    <xf numFmtId="0" fontId="579" fillId="8" borderId="5" xfId="2" applyFont="1" applyFill="1" applyBorder="1" applyAlignment="1">
      <alignment horizontal="center" vertical="center" wrapText="1"/>
    </xf>
    <xf numFmtId="0" fontId="579" fillId="13" borderId="4" xfId="0" applyFont="1" applyFill="1" applyBorder="1" applyAlignment="1">
      <alignment horizontal="center" vertical="center"/>
    </xf>
    <xf numFmtId="0" fontId="579" fillId="13" borderId="1" xfId="0" applyFont="1" applyFill="1" applyBorder="1" applyAlignment="1">
      <alignment horizontal="center" vertical="top" wrapText="1"/>
    </xf>
    <xf numFmtId="0" fontId="703" fillId="8" borderId="5" xfId="2" applyFont="1" applyFill="1" applyBorder="1" applyAlignment="1">
      <alignment horizontal="center" vertical="center"/>
    </xf>
    <xf numFmtId="0" fontId="579" fillId="8" borderId="1" xfId="0" applyFont="1" applyFill="1" applyBorder="1" applyAlignment="1">
      <alignment horizontal="center" vertical="center" wrapText="1"/>
    </xf>
    <xf numFmtId="0" fontId="666" fillId="8" borderId="5" xfId="2" applyFont="1" applyFill="1" applyBorder="1" applyAlignment="1">
      <alignment horizontal="center" vertical="center" wrapText="1"/>
    </xf>
    <xf numFmtId="0" fontId="578" fillId="13" borderId="1" xfId="2" applyFont="1" applyFill="1" applyBorder="1" applyAlignment="1">
      <alignment horizontal="center" vertical="center" wrapText="1"/>
    </xf>
    <xf numFmtId="0" fontId="900" fillId="6" borderId="1" xfId="0" applyFont="1" applyFill="1" applyBorder="1" applyAlignment="1">
      <alignment horizontal="center" vertical="center" wrapText="1"/>
    </xf>
    <xf numFmtId="0" fontId="900" fillId="6" borderId="5" xfId="2" applyFont="1" applyFill="1" applyBorder="1" applyAlignment="1">
      <alignment horizontal="center" vertical="top" wrapText="1"/>
    </xf>
    <xf numFmtId="0" fontId="684" fillId="6" borderId="1" xfId="2" applyFont="1" applyFill="1" applyBorder="1" applyAlignment="1">
      <alignment horizontal="center" vertical="center"/>
    </xf>
    <xf numFmtId="0" fontId="630" fillId="8" borderId="5" xfId="2" applyFont="1" applyFill="1" applyBorder="1" applyAlignment="1">
      <alignment horizontal="center" vertical="center"/>
    </xf>
    <xf numFmtId="0" fontId="630" fillId="8" borderId="1" xfId="2" applyFont="1" applyFill="1" applyBorder="1" applyAlignment="1">
      <alignment horizontal="center" vertical="center" wrapText="1"/>
    </xf>
    <xf numFmtId="0" fontId="629" fillId="8" borderId="1" xfId="2" applyFont="1" applyFill="1" applyBorder="1" applyAlignment="1">
      <alignment horizontal="center" vertical="center"/>
    </xf>
    <xf numFmtId="0" fontId="613" fillId="8" borderId="5" xfId="2" applyFont="1" applyFill="1" applyBorder="1" applyAlignment="1">
      <alignment horizontal="center" vertical="center" wrapText="1"/>
    </xf>
    <xf numFmtId="0" fontId="589" fillId="8" borderId="1" xfId="0" applyFont="1" applyFill="1" applyBorder="1" applyAlignment="1">
      <alignment horizontal="center" vertical="center" wrapText="1"/>
    </xf>
    <xf numFmtId="0" fontId="589" fillId="8" borderId="1" xfId="0" applyFont="1" applyFill="1" applyBorder="1" applyAlignment="1">
      <alignment horizontal="center" vertical="center"/>
    </xf>
    <xf numFmtId="49" fontId="589" fillId="8" borderId="1" xfId="2" applyNumberFormat="1" applyFont="1" applyFill="1" applyBorder="1" applyAlignment="1">
      <alignment horizontal="center" vertical="center"/>
    </xf>
    <xf numFmtId="0" fontId="589" fillId="8" borderId="1" xfId="2" applyFont="1" applyFill="1" applyBorder="1" applyAlignment="1">
      <alignment horizontal="center" vertical="top" wrapText="1"/>
    </xf>
    <xf numFmtId="0" fontId="586" fillId="8" borderId="1" xfId="2" applyFont="1" applyFill="1" applyBorder="1" applyAlignment="1">
      <alignment horizontal="center" vertical="center" wrapText="1"/>
    </xf>
    <xf numFmtId="0" fontId="576" fillId="13" borderId="1" xfId="0" applyFont="1" applyFill="1" applyBorder="1" applyAlignment="1">
      <alignment horizontal="center" vertical="center" wrapText="1"/>
    </xf>
    <xf numFmtId="49" fontId="585" fillId="8" borderId="1" xfId="2" applyNumberFormat="1" applyFont="1" applyFill="1" applyBorder="1" applyAlignment="1">
      <alignment horizontal="center" vertical="center"/>
    </xf>
    <xf numFmtId="0" fontId="585" fillId="8" borderId="1" xfId="2" applyFont="1" applyFill="1" applyBorder="1" applyAlignment="1">
      <alignment horizontal="center" vertical="top" wrapText="1"/>
    </xf>
    <xf numFmtId="0" fontId="585" fillId="8" borderId="1" xfId="2" applyFont="1" applyFill="1" applyBorder="1" applyAlignment="1">
      <alignment horizontal="center" vertical="center" wrapText="1"/>
    </xf>
    <xf numFmtId="0" fontId="575" fillId="0" borderId="1" xfId="2" applyFont="1" applyBorder="1" applyAlignment="1">
      <alignment horizontal="center" vertical="center"/>
    </xf>
    <xf numFmtId="0" fontId="575" fillId="13" borderId="1" xfId="2" applyFont="1" applyFill="1" applyBorder="1" applyAlignment="1">
      <alignment horizontal="center" vertical="center" wrapText="1"/>
    </xf>
    <xf numFmtId="0" fontId="575" fillId="13" borderId="5" xfId="2" applyFont="1" applyFill="1" applyBorder="1" applyAlignment="1">
      <alignment horizontal="center" vertical="center" wrapText="1"/>
    </xf>
    <xf numFmtId="0" fontId="575" fillId="13" borderId="4" xfId="0" applyFont="1" applyFill="1" applyBorder="1" applyAlignment="1">
      <alignment horizontal="center" vertical="center" wrapText="1"/>
    </xf>
    <xf numFmtId="0" fontId="582" fillId="0" borderId="4" xfId="0" applyFont="1" applyBorder="1" applyAlignment="1">
      <alignment horizontal="center" vertical="center"/>
    </xf>
    <xf numFmtId="0" fontId="573" fillId="8" borderId="1" xfId="2" applyFont="1" applyFill="1" applyBorder="1" applyAlignment="1">
      <alignment horizontal="center" vertical="center" wrapText="1"/>
    </xf>
    <xf numFmtId="0" fontId="584" fillId="8" borderId="1" xfId="0" applyFont="1" applyFill="1" applyBorder="1" applyAlignment="1">
      <alignment horizontal="center" vertical="center" wrapText="1"/>
    </xf>
    <xf numFmtId="0" fontId="589" fillId="8" borderId="1" xfId="2" applyFont="1" applyFill="1" applyBorder="1" applyAlignment="1">
      <alignment horizontal="center" vertical="center" wrapText="1"/>
    </xf>
    <xf numFmtId="49" fontId="596" fillId="8" borderId="5" xfId="2" applyNumberFormat="1" applyFont="1" applyFill="1" applyBorder="1" applyAlignment="1">
      <alignment horizontal="center" vertical="center"/>
    </xf>
    <xf numFmtId="0" fontId="596" fillId="8" borderId="5" xfId="2" applyFont="1" applyFill="1" applyBorder="1" applyAlignment="1">
      <alignment horizontal="center" vertical="center" wrapText="1"/>
    </xf>
    <xf numFmtId="0" fontId="596" fillId="8" borderId="5" xfId="2" applyFont="1" applyFill="1" applyBorder="1" applyAlignment="1">
      <alignment horizontal="center" vertical="top" wrapText="1"/>
    </xf>
    <xf numFmtId="0" fontId="573" fillId="0" borderId="1" xfId="2" applyFont="1" applyBorder="1" applyAlignment="1">
      <alignment horizontal="center" vertical="center"/>
    </xf>
    <xf numFmtId="0" fontId="596" fillId="8" borderId="1" xfId="2" applyFont="1" applyFill="1" applyBorder="1" applyAlignment="1">
      <alignment horizontal="center" vertical="center" wrapText="1"/>
    </xf>
    <xf numFmtId="0" fontId="582" fillId="8" borderId="1" xfId="0" applyFont="1" applyFill="1" applyBorder="1" applyAlignment="1">
      <alignment horizontal="center" vertical="center" wrapText="1"/>
    </xf>
    <xf numFmtId="0" fontId="584" fillId="8" borderId="1" xfId="0" applyFont="1" applyFill="1" applyBorder="1" applyAlignment="1">
      <alignment horizontal="center" vertical="center"/>
    </xf>
    <xf numFmtId="49" fontId="582" fillId="8" borderId="1" xfId="2" applyNumberFormat="1" applyFont="1" applyFill="1" applyBorder="1" applyAlignment="1">
      <alignment horizontal="center" vertical="center"/>
    </xf>
    <xf numFmtId="0" fontId="582" fillId="8" borderId="1" xfId="2" applyFont="1" applyFill="1" applyBorder="1" applyAlignment="1">
      <alignment horizontal="center" vertical="top" wrapText="1"/>
    </xf>
    <xf numFmtId="0" fontId="573" fillId="9" borderId="1" xfId="2" applyFont="1" applyFill="1" applyBorder="1" applyAlignment="1">
      <alignment horizontal="center" vertical="center"/>
    </xf>
    <xf numFmtId="0" fontId="643" fillId="8" borderId="5" xfId="2" applyFont="1" applyFill="1" applyBorder="1" applyAlignment="1">
      <alignment horizontal="center" vertical="top" wrapText="1"/>
    </xf>
    <xf numFmtId="0" fontId="620" fillId="8" borderId="5" xfId="2" applyFont="1" applyFill="1" applyBorder="1" applyAlignment="1">
      <alignment horizontal="center" vertical="center" wrapText="1"/>
    </xf>
    <xf numFmtId="0" fontId="610" fillId="8" borderId="1" xfId="0" applyFont="1" applyFill="1" applyBorder="1" applyAlignment="1">
      <alignment horizontal="center" vertical="center" wrapText="1"/>
    </xf>
    <xf numFmtId="0" fontId="1333" fillId="8" borderId="1" xfId="0" applyFont="1" applyFill="1" applyBorder="1" applyAlignment="1">
      <alignment horizontal="center" vertical="center"/>
    </xf>
    <xf numFmtId="0" fontId="610" fillId="8" borderId="1" xfId="2" applyFont="1" applyFill="1" applyBorder="1" applyAlignment="1">
      <alignment horizontal="center" vertical="center" wrapText="1"/>
    </xf>
    <xf numFmtId="0" fontId="572" fillId="0" borderId="1" xfId="0" applyFont="1" applyBorder="1" applyAlignment="1">
      <alignment horizontal="center" vertical="center"/>
    </xf>
    <xf numFmtId="49" fontId="584" fillId="8" borderId="1" xfId="2" applyNumberFormat="1" applyFont="1" applyFill="1" applyBorder="1" applyAlignment="1">
      <alignment horizontal="center" vertical="center"/>
    </xf>
    <xf numFmtId="0" fontId="584" fillId="8" borderId="1" xfId="2" applyFont="1" applyFill="1" applyBorder="1" applyAlignment="1">
      <alignment horizontal="center" vertical="top" wrapText="1"/>
    </xf>
    <xf numFmtId="0" fontId="1365" fillId="0" borderId="0" xfId="0" applyFont="1" applyAlignment="1">
      <alignment horizontal="center" vertical="center" wrapText="1"/>
    </xf>
    <xf numFmtId="0" fontId="612" fillId="8" borderId="5" xfId="2" applyFont="1" applyFill="1" applyBorder="1" applyAlignment="1">
      <alignment horizontal="center" vertical="center"/>
    </xf>
    <xf numFmtId="0" fontId="1346" fillId="8" borderId="3" xfId="1" applyFill="1" applyBorder="1" applyAlignment="1">
      <alignment horizontal="center" vertical="center" wrapText="1"/>
    </xf>
    <xf numFmtId="14" fontId="0" fillId="8" borderId="3" xfId="0" applyNumberFormat="1" applyFill="1" applyBorder="1" applyAlignment="1">
      <alignment horizontal="center" vertical="center" wrapText="1"/>
    </xf>
    <xf numFmtId="0" fontId="1080" fillId="8" borderId="3" xfId="0" applyFont="1" applyFill="1" applyBorder="1" applyAlignment="1">
      <alignment horizontal="center" vertical="center"/>
    </xf>
    <xf numFmtId="0" fontId="1137" fillId="8" borderId="3" xfId="2" applyFill="1" applyBorder="1" applyAlignment="1">
      <alignment horizontal="center"/>
    </xf>
    <xf numFmtId="0" fontId="1011" fillId="8" borderId="3" xfId="2" applyFont="1" applyFill="1" applyBorder="1" applyAlignment="1">
      <alignment horizontal="center" vertical="center"/>
    </xf>
    <xf numFmtId="0" fontId="570" fillId="13" borderId="1" xfId="0" applyFont="1" applyFill="1" applyBorder="1" applyAlignment="1">
      <alignment horizontal="center" vertical="center" wrapText="1"/>
    </xf>
    <xf numFmtId="0" fontId="570" fillId="13" borderId="5" xfId="2" applyFont="1" applyFill="1" applyBorder="1" applyAlignment="1">
      <alignment horizontal="center" vertical="center" wrapText="1"/>
    </xf>
    <xf numFmtId="0" fontId="570" fillId="8" borderId="1" xfId="0" applyFont="1" applyFill="1" applyBorder="1" applyAlignment="1">
      <alignment horizontal="center" vertical="center" wrapText="1"/>
    </xf>
    <xf numFmtId="0" fontId="570" fillId="8" borderId="5" xfId="2" applyFont="1" applyFill="1" applyBorder="1" applyAlignment="1">
      <alignment horizontal="center" vertical="center" wrapText="1"/>
    </xf>
    <xf numFmtId="0" fontId="570" fillId="0" borderId="1" xfId="2" applyFont="1" applyBorder="1" applyAlignment="1">
      <alignment horizontal="center" vertical="center"/>
    </xf>
    <xf numFmtId="14" fontId="590" fillId="8" borderId="5" xfId="2" applyNumberFormat="1" applyFont="1" applyFill="1" applyBorder="1" applyAlignment="1">
      <alignment horizontal="center" vertical="center"/>
    </xf>
    <xf numFmtId="49" fontId="590" fillId="8" borderId="5" xfId="2" applyNumberFormat="1" applyFont="1" applyFill="1" applyBorder="1" applyAlignment="1">
      <alignment horizontal="center" vertical="center"/>
    </xf>
    <xf numFmtId="0" fontId="590" fillId="8" borderId="5" xfId="2" applyFont="1" applyFill="1" applyBorder="1" applyAlignment="1">
      <alignment horizontal="center" vertical="center" wrapText="1"/>
    </xf>
    <xf numFmtId="0" fontId="590" fillId="8" borderId="5" xfId="2" applyFont="1" applyFill="1" applyBorder="1" applyAlignment="1">
      <alignment horizontal="center" vertical="top" wrapText="1"/>
    </xf>
    <xf numFmtId="0" fontId="570" fillId="9" borderId="1" xfId="2" applyFont="1" applyFill="1" applyBorder="1" applyAlignment="1">
      <alignment horizontal="center" vertical="center" wrapText="1"/>
    </xf>
    <xf numFmtId="0" fontId="569" fillId="0" borderId="1" xfId="0" applyFont="1" applyBorder="1" applyAlignment="1">
      <alignment horizontal="center" vertical="center"/>
    </xf>
    <xf numFmtId="0" fontId="569" fillId="0" borderId="1" xfId="0" applyFont="1" applyBorder="1" applyAlignment="1">
      <alignment horizontal="center" vertical="center" wrapText="1"/>
    </xf>
    <xf numFmtId="0" fontId="1365" fillId="0" borderId="1" xfId="0" applyFont="1" applyBorder="1" applyAlignment="1">
      <alignment horizontal="center" vertical="center" wrapText="1"/>
    </xf>
    <xf numFmtId="0" fontId="569" fillId="0" borderId="1" xfId="2" applyFont="1" applyBorder="1" applyAlignment="1">
      <alignment horizontal="center" vertical="center"/>
    </xf>
    <xf numFmtId="0" fontId="699" fillId="8" borderId="1" xfId="0" applyFont="1" applyFill="1" applyBorder="1" applyAlignment="1">
      <alignment horizontal="center" vertical="center" wrapText="1"/>
    </xf>
    <xf numFmtId="0" fontId="699" fillId="8" borderId="1" xfId="2" applyFont="1" applyFill="1" applyBorder="1" applyAlignment="1">
      <alignment horizontal="center" vertical="center"/>
    </xf>
    <xf numFmtId="0" fontId="569" fillId="8" borderId="1" xfId="0" applyFont="1" applyFill="1" applyBorder="1" applyAlignment="1">
      <alignment horizontal="center" vertical="center" wrapText="1"/>
    </xf>
    <xf numFmtId="0" fontId="661" fillId="8" borderId="1" xfId="2" applyFont="1" applyFill="1" applyBorder="1" applyAlignment="1">
      <alignment horizontal="center" vertical="center"/>
    </xf>
    <xf numFmtId="0" fontId="675" fillId="8" borderId="5" xfId="2" applyFont="1" applyFill="1" applyBorder="1" applyAlignment="1">
      <alignment horizontal="center" vertical="center"/>
    </xf>
    <xf numFmtId="2" fontId="1137" fillId="0" borderId="4" xfId="2" applyNumberFormat="1" applyBorder="1" applyAlignment="1">
      <alignment horizontal="center" vertical="center" wrapText="1"/>
    </xf>
    <xf numFmtId="0" fontId="568" fillId="8" borderId="1" xfId="0" applyFont="1" applyFill="1" applyBorder="1" applyAlignment="1">
      <alignment horizontal="center" vertical="center" wrapText="1"/>
    </xf>
    <xf numFmtId="0" fontId="568" fillId="0" borderId="1" xfId="2" applyFont="1" applyBorder="1" applyAlignment="1">
      <alignment horizontal="center" vertical="center"/>
    </xf>
    <xf numFmtId="0" fontId="568" fillId="8" borderId="5" xfId="2" applyFont="1" applyFill="1" applyBorder="1" applyAlignment="1">
      <alignment horizontal="center" vertical="center" wrapText="1"/>
    </xf>
    <xf numFmtId="49" fontId="569" fillId="8" borderId="1" xfId="2" applyNumberFormat="1" applyFont="1" applyFill="1" applyBorder="1" applyAlignment="1">
      <alignment horizontal="center" vertical="center"/>
    </xf>
    <xf numFmtId="0" fontId="574" fillId="8" borderId="4" xfId="0" applyFont="1" applyFill="1" applyBorder="1" applyAlignment="1">
      <alignment horizontal="center" vertical="center" wrapText="1"/>
    </xf>
    <xf numFmtId="49" fontId="575" fillId="8" borderId="4" xfId="2" applyNumberFormat="1" applyFont="1" applyFill="1" applyBorder="1" applyAlignment="1">
      <alignment horizontal="center" vertical="center"/>
    </xf>
    <xf numFmtId="0" fontId="575" fillId="8" borderId="4" xfId="0" applyFont="1" applyFill="1" applyBorder="1" applyAlignment="1">
      <alignment horizontal="center" vertical="center" wrapText="1"/>
    </xf>
    <xf numFmtId="0" fontId="575" fillId="8" borderId="4" xfId="2" applyFont="1" applyFill="1" applyBorder="1" applyAlignment="1">
      <alignment horizontal="center" vertical="center" wrapText="1"/>
    </xf>
    <xf numFmtId="0" fontId="567" fillId="8" borderId="1" xfId="0" applyFont="1" applyFill="1" applyBorder="1" applyAlignment="1">
      <alignment horizontal="center" vertical="center" wrapText="1"/>
    </xf>
    <xf numFmtId="0" fontId="567" fillId="8" borderId="1" xfId="2" applyFont="1" applyFill="1" applyBorder="1" applyAlignment="1">
      <alignment horizontal="center" vertical="center" wrapText="1"/>
    </xf>
    <xf numFmtId="0" fontId="567" fillId="8" borderId="5" xfId="2" applyFont="1" applyFill="1" applyBorder="1" applyAlignment="1">
      <alignment horizontal="center" vertical="center" wrapText="1"/>
    </xf>
    <xf numFmtId="0" fontId="688" fillId="6" borderId="1" xfId="0" applyFont="1" applyFill="1" applyBorder="1" applyAlignment="1">
      <alignment horizontal="center" vertical="center" wrapText="1"/>
    </xf>
    <xf numFmtId="49" fontId="688" fillId="6" borderId="5" xfId="2" applyNumberFormat="1" applyFont="1" applyFill="1" applyBorder="1" applyAlignment="1">
      <alignment horizontal="center" vertical="center"/>
    </xf>
    <xf numFmtId="0" fontId="688" fillId="6" borderId="5" xfId="2" applyFont="1" applyFill="1" applyBorder="1" applyAlignment="1">
      <alignment horizontal="center" vertical="top" wrapText="1"/>
    </xf>
    <xf numFmtId="0" fontId="688" fillId="6" borderId="5" xfId="2" applyFont="1" applyFill="1" applyBorder="1" applyAlignment="1">
      <alignment horizontal="center" vertical="center" wrapText="1"/>
    </xf>
    <xf numFmtId="0" fontId="566" fillId="0" borderId="1" xfId="2" applyFont="1" applyBorder="1" applyAlignment="1">
      <alignment horizontal="center" vertical="center"/>
    </xf>
    <xf numFmtId="49" fontId="566" fillId="0" borderId="1" xfId="2" applyNumberFormat="1" applyFont="1" applyBorder="1" applyAlignment="1">
      <alignment horizontal="center" vertical="center" wrapText="1"/>
    </xf>
    <xf numFmtId="0" fontId="566" fillId="0" borderId="1" xfId="0" applyFont="1" applyBorder="1" applyAlignment="1">
      <alignment horizontal="center" vertical="center" wrapText="1"/>
    </xf>
    <xf numFmtId="0" fontId="566" fillId="8" borderId="1" xfId="2" applyFont="1" applyFill="1" applyBorder="1" applyAlignment="1">
      <alignment horizontal="center" vertical="center" wrapText="1"/>
    </xf>
    <xf numFmtId="0" fontId="565" fillId="0" borderId="1" xfId="2" applyFont="1" applyBorder="1" applyAlignment="1">
      <alignment horizontal="center" vertical="center"/>
    </xf>
    <xf numFmtId="0" fontId="565" fillId="8" borderId="1" xfId="0" applyFont="1" applyFill="1" applyBorder="1" applyAlignment="1">
      <alignment horizontal="center" vertical="center" wrapText="1"/>
    </xf>
    <xf numFmtId="0" fontId="565" fillId="8" borderId="5" xfId="2" applyFont="1" applyFill="1" applyBorder="1" applyAlignment="1">
      <alignment horizontal="center" vertical="center" wrapText="1"/>
    </xf>
    <xf numFmtId="0" fontId="565" fillId="8" borderId="3" xfId="2" applyFont="1" applyFill="1" applyBorder="1" applyAlignment="1">
      <alignment horizontal="center" vertical="center" wrapText="1"/>
    </xf>
    <xf numFmtId="0" fontId="564" fillId="13" borderId="1" xfId="0" applyFont="1" applyFill="1" applyBorder="1" applyAlignment="1">
      <alignment horizontal="center" vertical="center" wrapText="1"/>
    </xf>
    <xf numFmtId="0" fontId="564" fillId="0" borderId="1" xfId="2" applyFont="1" applyBorder="1" applyAlignment="1">
      <alignment horizontal="center" vertical="center"/>
    </xf>
    <xf numFmtId="49" fontId="574" fillId="8" borderId="4" xfId="2" applyNumberFormat="1" applyFont="1" applyFill="1" applyBorder="1" applyAlignment="1">
      <alignment horizontal="center" vertical="center"/>
    </xf>
    <xf numFmtId="0" fontId="574" fillId="8" borderId="4" xfId="2" applyFont="1" applyFill="1" applyBorder="1" applyAlignment="1">
      <alignment horizontal="center" vertical="center" wrapText="1"/>
    </xf>
    <xf numFmtId="0" fontId="564" fillId="0" borderId="1" xfId="0" applyFont="1" applyBorder="1" applyAlignment="1">
      <alignment horizontal="center" vertical="center"/>
    </xf>
    <xf numFmtId="0" fontId="563" fillId="8" borderId="5" xfId="2" applyFont="1" applyFill="1" applyBorder="1" applyAlignment="1">
      <alignment horizontal="center" vertical="center" wrapText="1"/>
    </xf>
    <xf numFmtId="0" fontId="563" fillId="8" borderId="1" xfId="0" applyFont="1" applyFill="1" applyBorder="1" applyAlignment="1">
      <alignment horizontal="center" vertical="center" wrapText="1"/>
    </xf>
    <xf numFmtId="0" fontId="563" fillId="0" borderId="1" xfId="0" applyFont="1" applyBorder="1" applyAlignment="1">
      <alignment horizontal="center" vertical="center"/>
    </xf>
    <xf numFmtId="49" fontId="573" fillId="8" borderId="4" xfId="2" applyNumberFormat="1" applyFont="1" applyFill="1" applyBorder="1" applyAlignment="1">
      <alignment horizontal="center" vertical="center"/>
    </xf>
    <xf numFmtId="0" fontId="573" fillId="8" borderId="4" xfId="0" applyFont="1" applyFill="1" applyBorder="1" applyAlignment="1">
      <alignment horizontal="center" vertical="center" wrapText="1"/>
    </xf>
    <xf numFmtId="0" fontId="573" fillId="8" borderId="4" xfId="2" applyFont="1" applyFill="1" applyBorder="1" applyAlignment="1">
      <alignment horizontal="center" vertical="center" wrapText="1"/>
    </xf>
    <xf numFmtId="0" fontId="562" fillId="8" borderId="5" xfId="2" applyFont="1" applyFill="1" applyBorder="1" applyAlignment="1">
      <alignment horizontal="center" vertical="center"/>
    </xf>
    <xf numFmtId="0" fontId="584" fillId="8" borderId="1" xfId="2" applyFont="1" applyFill="1" applyBorder="1" applyAlignment="1">
      <alignment horizontal="center" vertical="center" wrapText="1"/>
    </xf>
    <xf numFmtId="0" fontId="1028" fillId="13" borderId="4" xfId="2" applyFont="1" applyFill="1" applyBorder="1" applyAlignment="1">
      <alignment horizontal="center" vertical="center"/>
    </xf>
    <xf numFmtId="0" fontId="1021" fillId="13" borderId="1" xfId="2" applyFont="1" applyFill="1" applyBorder="1" applyAlignment="1">
      <alignment horizontal="center" vertical="center"/>
    </xf>
    <xf numFmtId="0" fontId="1054" fillId="13" borderId="1" xfId="2" applyFont="1" applyFill="1" applyBorder="1" applyAlignment="1">
      <alignment horizontal="center" vertical="center"/>
    </xf>
    <xf numFmtId="0" fontId="561" fillId="13" borderId="1" xfId="0" applyFont="1" applyFill="1" applyBorder="1" applyAlignment="1">
      <alignment horizontal="center" vertical="center" wrapText="1"/>
    </xf>
    <xf numFmtId="0" fontId="1333" fillId="13" borderId="1" xfId="0" applyFont="1" applyFill="1" applyBorder="1" applyAlignment="1">
      <alignment horizontal="center" vertical="center" wrapText="1"/>
    </xf>
    <xf numFmtId="0" fontId="1364" fillId="13" borderId="0" xfId="0" applyFont="1" applyFill="1" applyAlignment="1">
      <alignment horizontal="center" vertical="center"/>
    </xf>
    <xf numFmtId="0" fontId="1295" fillId="13" borderId="2" xfId="0" applyFont="1" applyFill="1" applyBorder="1" applyAlignment="1">
      <alignment horizontal="center" vertical="center" wrapText="1"/>
    </xf>
    <xf numFmtId="0" fontId="1188" fillId="13" borderId="6" xfId="0" applyFont="1" applyFill="1" applyBorder="1" applyAlignment="1">
      <alignment horizontal="center" vertical="center" wrapText="1"/>
    </xf>
    <xf numFmtId="0" fontId="1235" fillId="13" borderId="6" xfId="0" applyFont="1" applyFill="1" applyBorder="1" applyAlignment="1">
      <alignment horizontal="center" vertical="center" wrapText="1"/>
    </xf>
    <xf numFmtId="0" fontId="0" fillId="15" borderId="2" xfId="0" applyFill="1" applyBorder="1" applyAlignment="1">
      <alignment horizontal="center" vertical="center" wrapText="1"/>
    </xf>
    <xf numFmtId="0" fontId="1272" fillId="13" borderId="2" xfId="0" applyFont="1" applyFill="1" applyBorder="1" applyAlignment="1">
      <alignment horizontal="center" vertical="center"/>
    </xf>
    <xf numFmtId="0" fontId="910" fillId="13" borderId="2" xfId="0" applyFont="1" applyFill="1" applyBorder="1" applyAlignment="1">
      <alignment horizontal="center" vertical="center" wrapText="1"/>
    </xf>
    <xf numFmtId="0" fontId="912" fillId="13" borderId="2" xfId="0" applyFont="1" applyFill="1" applyBorder="1" applyAlignment="1">
      <alignment horizontal="center" vertical="center" wrapText="1"/>
    </xf>
    <xf numFmtId="0" fontId="1259" fillId="13" borderId="2" xfId="0" applyFont="1" applyFill="1" applyBorder="1" applyAlignment="1">
      <alignment horizontal="center" vertical="center"/>
    </xf>
    <xf numFmtId="0" fontId="1272" fillId="13" borderId="2" xfId="0" applyFont="1" applyFill="1" applyBorder="1" applyAlignment="1">
      <alignment horizontal="center" vertical="center" wrapText="1"/>
    </xf>
    <xf numFmtId="0" fontId="0" fillId="3" borderId="2" xfId="0" applyFill="1" applyBorder="1" applyAlignment="1">
      <alignment wrapText="1"/>
    </xf>
    <xf numFmtId="0" fontId="0" fillId="4" borderId="2" xfId="0" applyFill="1" applyBorder="1" applyAlignment="1">
      <alignment wrapText="1"/>
    </xf>
    <xf numFmtId="0" fontId="0" fillId="6" borderId="2" xfId="0" applyFill="1" applyBorder="1" applyAlignment="1">
      <alignment wrapText="1"/>
    </xf>
    <xf numFmtId="0" fontId="1259" fillId="13" borderId="2" xfId="0" applyFont="1" applyFill="1" applyBorder="1" applyAlignment="1">
      <alignment horizontal="center" vertical="center" wrapText="1"/>
    </xf>
    <xf numFmtId="0" fontId="1135" fillId="13" borderId="2" xfId="0" applyFont="1" applyFill="1" applyBorder="1" applyAlignment="1">
      <alignment horizontal="center" vertical="center"/>
    </xf>
    <xf numFmtId="0" fontId="1188" fillId="13" borderId="2" xfId="0" applyFont="1" applyFill="1" applyBorder="1" applyAlignment="1">
      <alignment horizontal="center" vertical="center"/>
    </xf>
    <xf numFmtId="0" fontId="1065" fillId="13" borderId="2" xfId="2" applyFont="1" applyFill="1" applyBorder="1" applyAlignment="1">
      <alignment horizontal="center" vertical="center"/>
    </xf>
    <xf numFmtId="0" fontId="1289" fillId="13" borderId="2" xfId="0" applyFont="1" applyFill="1" applyBorder="1" applyAlignment="1">
      <alignment horizontal="center" vertical="center" wrapText="1"/>
    </xf>
    <xf numFmtId="0" fontId="1259" fillId="13" borderId="6" xfId="0" applyFont="1" applyFill="1" applyBorder="1" applyAlignment="1">
      <alignment horizontal="center" vertical="center" wrapText="1"/>
    </xf>
    <xf numFmtId="0" fontId="1295" fillId="13" borderId="7" xfId="0" applyFont="1" applyFill="1" applyBorder="1" applyAlignment="1">
      <alignment horizontal="center" vertical="center" wrapText="1"/>
    </xf>
    <xf numFmtId="0" fontId="1295" fillId="13" borderId="2" xfId="0" applyFont="1" applyFill="1" applyBorder="1" applyAlignment="1">
      <alignment horizontal="center" vertical="center"/>
    </xf>
    <xf numFmtId="0" fontId="1295" fillId="15" borderId="2" xfId="0" applyFont="1" applyFill="1" applyBorder="1" applyAlignment="1">
      <alignment horizontal="center" vertical="center" wrapText="1"/>
    </xf>
    <xf numFmtId="0" fontId="1228" fillId="13" borderId="2" xfId="0" applyFont="1" applyFill="1" applyBorder="1" applyAlignment="1">
      <alignment horizontal="center" vertical="center" wrapText="1"/>
    </xf>
    <xf numFmtId="0" fontId="991" fillId="13" borderId="2" xfId="0" applyFont="1" applyFill="1" applyBorder="1" applyAlignment="1">
      <alignment horizontal="center" vertical="center" wrapText="1"/>
    </xf>
    <xf numFmtId="0" fontId="1228" fillId="13" borderId="2" xfId="0" applyFont="1" applyFill="1" applyBorder="1" applyAlignment="1">
      <alignment horizontal="center" vertical="center"/>
    </xf>
    <xf numFmtId="0" fontId="0" fillId="0" borderId="2" xfId="0" applyBorder="1"/>
    <xf numFmtId="0" fontId="0" fillId="15" borderId="2" xfId="0" applyFill="1" applyBorder="1" applyAlignment="1">
      <alignment horizontal="center" vertical="center"/>
    </xf>
    <xf numFmtId="0" fontId="1207" fillId="6" borderId="2" xfId="0" applyFont="1" applyFill="1" applyBorder="1" applyAlignment="1">
      <alignment horizontal="center" vertical="center"/>
    </xf>
    <xf numFmtId="0" fontId="910" fillId="13" borderId="2" xfId="0" applyFont="1" applyFill="1" applyBorder="1" applyAlignment="1">
      <alignment horizontal="center" vertical="center"/>
    </xf>
    <xf numFmtId="0" fontId="1289" fillId="13" borderId="2" xfId="0" applyFont="1" applyFill="1" applyBorder="1" applyAlignment="1">
      <alignment horizontal="center" vertical="center"/>
    </xf>
    <xf numFmtId="0" fontId="1295" fillId="13" borderId="6" xfId="0" applyFont="1" applyFill="1" applyBorder="1" applyAlignment="1">
      <alignment horizontal="center" vertical="center"/>
    </xf>
    <xf numFmtId="0" fontId="1291" fillId="13" borderId="7" xfId="0" applyFont="1" applyFill="1" applyBorder="1" applyAlignment="1">
      <alignment horizontal="center" vertical="center"/>
    </xf>
    <xf numFmtId="0" fontId="667" fillId="13" borderId="2" xfId="0" applyFont="1" applyFill="1" applyBorder="1" applyAlignment="1">
      <alignment horizontal="center" vertical="center"/>
    </xf>
    <xf numFmtId="0" fontId="1295" fillId="13" borderId="7" xfId="0" applyFont="1" applyFill="1" applyBorder="1" applyAlignment="1">
      <alignment horizontal="center" vertical="center"/>
    </xf>
    <xf numFmtId="0" fontId="912" fillId="13" borderId="2" xfId="0" applyFont="1" applyFill="1" applyBorder="1" applyAlignment="1">
      <alignment horizontal="center" vertical="center"/>
    </xf>
    <xf numFmtId="0" fontId="1295" fillId="6" borderId="2" xfId="0" applyFont="1" applyFill="1" applyBorder="1" applyAlignment="1">
      <alignment horizontal="center" vertical="center"/>
    </xf>
    <xf numFmtId="0" fontId="939" fillId="13" borderId="7" xfId="0" applyFont="1" applyFill="1" applyBorder="1" applyAlignment="1">
      <alignment horizontal="center" vertical="center"/>
    </xf>
    <xf numFmtId="0" fontId="991" fillId="13" borderId="2" xfId="0" applyFont="1" applyFill="1" applyBorder="1" applyAlignment="1">
      <alignment horizontal="center" vertical="center"/>
    </xf>
    <xf numFmtId="0" fontId="1272" fillId="13" borderId="6" xfId="0" applyFont="1" applyFill="1" applyBorder="1" applyAlignment="1">
      <alignment horizontal="center" vertical="center"/>
    </xf>
    <xf numFmtId="0" fontId="0" fillId="13" borderId="6" xfId="0" applyFill="1" applyBorder="1" applyAlignment="1">
      <alignment horizontal="center" vertical="center"/>
    </xf>
    <xf numFmtId="0" fontId="1198" fillId="13" borderId="2" xfId="0" applyFont="1" applyFill="1" applyBorder="1" applyAlignment="1">
      <alignment horizontal="center" vertical="center"/>
    </xf>
    <xf numFmtId="0" fontId="0" fillId="13" borderId="7" xfId="0" applyFill="1" applyBorder="1" applyAlignment="1">
      <alignment horizontal="center" vertical="center"/>
    </xf>
    <xf numFmtId="0" fontId="801" fillId="13" borderId="2" xfId="0" applyFont="1" applyFill="1" applyBorder="1" applyAlignment="1">
      <alignment horizontal="center" vertical="center"/>
    </xf>
    <xf numFmtId="0" fontId="1188" fillId="13" borderId="7" xfId="0" applyFont="1" applyFill="1" applyBorder="1" applyAlignment="1">
      <alignment horizontal="center" vertical="center"/>
    </xf>
    <xf numFmtId="0" fontId="1259" fillId="13" borderId="7" xfId="0" applyFont="1" applyFill="1" applyBorder="1" applyAlignment="1">
      <alignment horizontal="center" vertical="center"/>
    </xf>
    <xf numFmtId="0" fontId="0" fillId="6" borderId="7" xfId="0" applyFill="1" applyBorder="1"/>
    <xf numFmtId="0" fontId="805" fillId="13" borderId="2" xfId="0" applyFont="1" applyFill="1" applyBorder="1" applyAlignment="1">
      <alignment horizontal="center" vertical="center"/>
    </xf>
    <xf numFmtId="0" fontId="1291" fillId="13" borderId="2" xfId="0" applyFont="1" applyFill="1" applyBorder="1" applyAlignment="1">
      <alignment horizontal="center" vertical="center"/>
    </xf>
    <xf numFmtId="0" fontId="0" fillId="6" borderId="6" xfId="0" applyFill="1" applyBorder="1"/>
    <xf numFmtId="0" fontId="1200" fillId="13" borderId="2" xfId="0" applyFont="1" applyFill="1" applyBorder="1" applyAlignment="1">
      <alignment horizontal="center" vertical="center"/>
    </xf>
    <xf numFmtId="0" fontId="910" fillId="13" borderId="6" xfId="0" applyFont="1" applyFill="1" applyBorder="1" applyAlignment="1">
      <alignment horizontal="center" vertical="center"/>
    </xf>
    <xf numFmtId="0" fontId="1230" fillId="13" borderId="2" xfId="0" applyFont="1" applyFill="1" applyBorder="1" applyAlignment="1">
      <alignment horizontal="center" vertical="center"/>
    </xf>
    <xf numFmtId="0" fontId="1156" fillId="13" borderId="2" xfId="0" applyFont="1" applyFill="1" applyBorder="1" applyAlignment="1">
      <alignment horizontal="center" vertical="center"/>
    </xf>
    <xf numFmtId="0" fontId="1077" fillId="13" borderId="2" xfId="0" applyFont="1" applyFill="1" applyBorder="1" applyAlignment="1">
      <alignment horizontal="center" vertical="center"/>
    </xf>
    <xf numFmtId="0" fontId="951" fillId="13" borderId="2" xfId="0" applyFont="1" applyFill="1" applyBorder="1" applyAlignment="1">
      <alignment horizontal="center" vertical="center"/>
    </xf>
    <xf numFmtId="0" fontId="675" fillId="13" borderId="2" xfId="0" applyFont="1" applyFill="1" applyBorder="1" applyAlignment="1">
      <alignment horizontal="center" vertical="center"/>
    </xf>
    <xf numFmtId="0" fontId="1188" fillId="13" borderId="6" xfId="0" applyFont="1" applyFill="1" applyBorder="1" applyAlignment="1">
      <alignment horizontal="center" vertical="center"/>
    </xf>
    <xf numFmtId="0" fontId="753" fillId="13" borderId="2" xfId="0" applyFont="1" applyFill="1" applyBorder="1" applyAlignment="1">
      <alignment horizontal="center" vertical="center"/>
    </xf>
    <xf numFmtId="0" fontId="834" fillId="13" borderId="2" xfId="0" applyFont="1" applyFill="1" applyBorder="1" applyAlignment="1">
      <alignment horizontal="center" vertical="center"/>
    </xf>
    <xf numFmtId="0" fontId="1172" fillId="13" borderId="2" xfId="0" applyFont="1" applyFill="1" applyBorder="1" applyAlignment="1">
      <alignment horizontal="center" vertical="center"/>
    </xf>
    <xf numFmtId="0" fontId="745" fillId="13" borderId="2" xfId="0" applyFont="1" applyFill="1" applyBorder="1" applyAlignment="1">
      <alignment horizontal="center" vertical="center"/>
    </xf>
    <xf numFmtId="0" fontId="939" fillId="13" borderId="2" xfId="0" applyFont="1" applyFill="1" applyBorder="1" applyAlignment="1">
      <alignment horizontal="center" vertical="center"/>
    </xf>
    <xf numFmtId="0" fontId="1188" fillId="6" borderId="2" xfId="0" applyFont="1" applyFill="1" applyBorder="1" applyAlignment="1">
      <alignment horizontal="center" vertical="center"/>
    </xf>
    <xf numFmtId="0" fontId="659" fillId="13" borderId="2" xfId="0" applyFont="1" applyFill="1" applyBorder="1" applyAlignment="1">
      <alignment horizontal="center" vertical="center"/>
    </xf>
    <xf numFmtId="0" fontId="1065" fillId="13" borderId="2" xfId="0" applyFont="1" applyFill="1" applyBorder="1" applyAlignment="1">
      <alignment horizontal="center" vertical="center"/>
    </xf>
    <xf numFmtId="0" fontId="691" fillId="13" borderId="2" xfId="0" applyFont="1" applyFill="1" applyBorder="1" applyAlignment="1">
      <alignment horizontal="center" vertical="center"/>
    </xf>
    <xf numFmtId="0" fontId="906" fillId="13" borderId="2" xfId="0" applyFont="1" applyFill="1" applyBorder="1" applyAlignment="1">
      <alignment horizontal="center" vertical="center"/>
    </xf>
    <xf numFmtId="0" fontId="748" fillId="13" borderId="2" xfId="0" applyFont="1" applyFill="1" applyBorder="1" applyAlignment="1">
      <alignment horizontal="center" vertical="center"/>
    </xf>
    <xf numFmtId="0" fontId="767" fillId="13" borderId="2" xfId="0" applyFont="1" applyFill="1" applyBorder="1" applyAlignment="1">
      <alignment horizontal="center" vertical="center"/>
    </xf>
    <xf numFmtId="0" fontId="656" fillId="13" borderId="2" xfId="0" applyFont="1" applyFill="1" applyBorder="1" applyAlignment="1">
      <alignment horizontal="center" vertical="center"/>
    </xf>
    <xf numFmtId="0" fontId="720" fillId="13" borderId="2" xfId="0" applyFont="1" applyFill="1" applyBorder="1" applyAlignment="1">
      <alignment horizontal="center" vertical="center"/>
    </xf>
    <xf numFmtId="0" fontId="0" fillId="0" borderId="8" xfId="0" applyBorder="1" applyAlignment="1">
      <alignment horizontal="center" vertical="center" wrapText="1"/>
    </xf>
    <xf numFmtId="0" fontId="1235" fillId="13" borderId="8" xfId="0" applyFont="1" applyFill="1" applyBorder="1" applyAlignment="1">
      <alignment horizontal="center" vertical="center" wrapText="1"/>
    </xf>
    <xf numFmtId="0" fontId="1235" fillId="13" borderId="9" xfId="0" applyFont="1" applyFill="1" applyBorder="1" applyAlignment="1">
      <alignment horizontal="center" vertical="center" wrapText="1"/>
    </xf>
    <xf numFmtId="0" fontId="0" fillId="13" borderId="8" xfId="0" applyFill="1" applyBorder="1" applyAlignment="1">
      <alignment horizontal="center" vertical="center" wrapText="1"/>
    </xf>
    <xf numFmtId="0" fontId="0" fillId="6" borderId="8" xfId="0" applyFill="1" applyBorder="1" applyAlignment="1">
      <alignment horizontal="center" vertical="center" wrapText="1"/>
    </xf>
    <xf numFmtId="0" fontId="1235" fillId="6" borderId="8" xfId="0" applyFont="1" applyFill="1" applyBorder="1" applyAlignment="1">
      <alignment horizontal="center" vertical="center" wrapText="1"/>
    </xf>
    <xf numFmtId="0" fontId="1235" fillId="13" borderId="12" xfId="0" applyFont="1" applyFill="1" applyBorder="1" applyAlignment="1">
      <alignment horizontal="center" vertical="center" wrapText="1"/>
    </xf>
    <xf numFmtId="0" fontId="1235" fillId="19" borderId="8" xfId="0" applyFont="1" applyFill="1" applyBorder="1" applyAlignment="1">
      <alignment horizontal="center" vertical="center" wrapText="1"/>
    </xf>
    <xf numFmtId="0" fontId="1235" fillId="13" borderId="16" xfId="0" applyFont="1" applyFill="1" applyBorder="1" applyAlignment="1">
      <alignment horizontal="center" vertical="center" wrapText="1"/>
    </xf>
    <xf numFmtId="0" fontId="1235" fillId="6" borderId="8" xfId="0" applyFont="1" applyFill="1" applyBorder="1" applyAlignment="1">
      <alignment horizontal="center" vertical="center"/>
    </xf>
    <xf numFmtId="0" fontId="1235" fillId="13" borderId="17" xfId="0" applyFont="1" applyFill="1" applyBorder="1" applyAlignment="1">
      <alignment horizontal="center" vertical="center"/>
    </xf>
    <xf numFmtId="0" fontId="1235" fillId="13" borderId="8" xfId="0" applyFont="1" applyFill="1" applyBorder="1" applyAlignment="1">
      <alignment horizontal="center" vertical="center"/>
    </xf>
    <xf numFmtId="0" fontId="1235" fillId="0" borderId="9" xfId="0" applyFont="1" applyBorder="1" applyAlignment="1">
      <alignment horizontal="center" vertical="center" wrapText="1"/>
    </xf>
    <xf numFmtId="0" fontId="1235" fillId="13" borderId="9" xfId="0" applyFont="1" applyFill="1" applyBorder="1" applyAlignment="1">
      <alignment horizontal="center" vertical="center"/>
    </xf>
    <xf numFmtId="0" fontId="1235" fillId="13" borderId="12" xfId="0" applyFont="1" applyFill="1" applyBorder="1" applyAlignment="1">
      <alignment horizontal="center" vertical="center"/>
    </xf>
    <xf numFmtId="0" fontId="1223" fillId="13" borderId="8" xfId="0" applyFont="1" applyFill="1" applyBorder="1" applyAlignment="1">
      <alignment horizontal="center" vertical="center"/>
    </xf>
    <xf numFmtId="0" fontId="1232" fillId="6" borderId="8" xfId="0" applyFont="1" applyFill="1" applyBorder="1" applyAlignment="1">
      <alignment horizontal="center" vertical="center"/>
    </xf>
    <xf numFmtId="0" fontId="1220" fillId="13" borderId="8" xfId="0" applyFont="1" applyFill="1" applyBorder="1" applyAlignment="1">
      <alignment horizontal="center" vertical="center"/>
    </xf>
    <xf numFmtId="0" fontId="1234" fillId="13" borderId="8" xfId="0" applyFont="1" applyFill="1" applyBorder="1" applyAlignment="1">
      <alignment horizontal="center" vertical="center"/>
    </xf>
    <xf numFmtId="0" fontId="1220" fillId="6" borderId="8" xfId="0" applyFont="1" applyFill="1" applyBorder="1" applyAlignment="1">
      <alignment horizontal="center" vertical="center"/>
    </xf>
    <xf numFmtId="0" fontId="1207" fillId="13" borderId="8" xfId="0" applyFont="1" applyFill="1" applyBorder="1" applyAlignment="1">
      <alignment horizontal="center" vertical="center"/>
    </xf>
    <xf numFmtId="0" fontId="1207" fillId="6" borderId="8" xfId="0" applyFont="1" applyFill="1" applyBorder="1" applyAlignment="1">
      <alignment horizontal="center" vertical="center"/>
    </xf>
    <xf numFmtId="0" fontId="1202" fillId="13" borderId="8" xfId="0" applyFont="1" applyFill="1" applyBorder="1" applyAlignment="1">
      <alignment horizontal="center" vertical="center"/>
    </xf>
    <xf numFmtId="0" fontId="1202" fillId="6" borderId="8" xfId="0" applyFont="1" applyFill="1" applyBorder="1" applyAlignment="1">
      <alignment horizontal="center" vertical="center"/>
    </xf>
    <xf numFmtId="0" fontId="1196" fillId="13" borderId="8" xfId="0" applyFont="1" applyFill="1" applyBorder="1" applyAlignment="1">
      <alignment horizontal="center" vertical="center"/>
    </xf>
    <xf numFmtId="0" fontId="1175" fillId="13" borderId="8" xfId="0" applyFont="1" applyFill="1" applyBorder="1" applyAlignment="1">
      <alignment horizontal="center" vertical="center"/>
    </xf>
    <xf numFmtId="0" fontId="1160" fillId="13" borderId="8" xfId="0" applyFont="1" applyFill="1" applyBorder="1" applyAlignment="1">
      <alignment horizontal="center" vertical="center"/>
    </xf>
    <xf numFmtId="0" fontId="1160" fillId="6" borderId="8" xfId="0" applyFont="1" applyFill="1" applyBorder="1" applyAlignment="1">
      <alignment horizontal="center" vertical="center"/>
    </xf>
    <xf numFmtId="0" fontId="1160" fillId="0" borderId="8" xfId="0" applyFont="1" applyBorder="1" applyAlignment="1">
      <alignment horizontal="center" vertical="center"/>
    </xf>
    <xf numFmtId="0" fontId="1147" fillId="13" borderId="8" xfId="0" applyFont="1" applyFill="1" applyBorder="1" applyAlignment="1">
      <alignment horizontal="center" vertical="center"/>
    </xf>
    <xf numFmtId="0" fontId="1147" fillId="6" borderId="8" xfId="0" applyFont="1" applyFill="1" applyBorder="1" applyAlignment="1">
      <alignment horizontal="center" vertical="center"/>
    </xf>
    <xf numFmtId="0" fontId="1065" fillId="13" borderId="8" xfId="0" applyFont="1" applyFill="1" applyBorder="1" applyAlignment="1">
      <alignment horizontal="center" vertical="center"/>
    </xf>
    <xf numFmtId="0" fontId="1065" fillId="6" borderId="8" xfId="0" applyFont="1" applyFill="1" applyBorder="1" applyAlignment="1">
      <alignment horizontal="center" vertical="center"/>
    </xf>
    <xf numFmtId="0" fontId="898" fillId="13" borderId="8" xfId="0" applyFont="1" applyFill="1" applyBorder="1" applyAlignment="1">
      <alignment horizontal="center" vertical="center"/>
    </xf>
    <xf numFmtId="0" fontId="1361" fillId="13" borderId="1" xfId="0" applyFont="1" applyFill="1" applyBorder="1" applyAlignment="1">
      <alignment horizontal="center" vertical="center" wrapText="1"/>
    </xf>
    <xf numFmtId="0" fontId="1364" fillId="13" borderId="1" xfId="0" applyFont="1" applyFill="1" applyBorder="1" applyAlignment="1">
      <alignment horizontal="center" vertical="center"/>
    </xf>
    <xf numFmtId="0" fontId="1363" fillId="13" borderId="1" xfId="0" applyFont="1" applyFill="1" applyBorder="1" applyAlignment="1">
      <alignment horizontal="center" vertical="center"/>
    </xf>
    <xf numFmtId="0" fontId="1366" fillId="13" borderId="1" xfId="0" applyFont="1" applyFill="1" applyBorder="1" applyAlignment="1">
      <alignment horizontal="center" vertical="center" wrapText="1"/>
    </xf>
    <xf numFmtId="0" fontId="1367" fillId="13" borderId="1" xfId="0" applyFont="1" applyFill="1" applyBorder="1" applyAlignment="1">
      <alignment horizontal="center" vertical="center" wrapText="1"/>
    </xf>
    <xf numFmtId="0" fontId="653" fillId="8" borderId="5" xfId="2" applyFont="1" applyFill="1" applyBorder="1" applyAlignment="1">
      <alignment horizontal="center" vertical="center"/>
    </xf>
    <xf numFmtId="0" fontId="561" fillId="0" borderId="1" xfId="2" applyFont="1" applyBorder="1" applyAlignment="1">
      <alignment horizontal="center" vertical="center"/>
    </xf>
    <xf numFmtId="0" fontId="775" fillId="8" borderId="5" xfId="2" applyFont="1" applyFill="1" applyBorder="1" applyAlignment="1">
      <alignment horizontal="center" vertical="top" wrapText="1"/>
    </xf>
    <xf numFmtId="0" fontId="754" fillId="25" borderId="1" xfId="2" applyFont="1" applyFill="1" applyBorder="1" applyAlignment="1">
      <alignment horizontal="center" vertical="center"/>
    </xf>
    <xf numFmtId="0" fontId="723" fillId="25" borderId="1" xfId="2" applyFont="1" applyFill="1" applyBorder="1" applyAlignment="1">
      <alignment horizontal="center" vertical="center"/>
    </xf>
    <xf numFmtId="0" fontId="560" fillId="8" borderId="5" xfId="2" applyFont="1" applyFill="1" applyBorder="1" applyAlignment="1">
      <alignment horizontal="center" vertical="center" wrapText="1"/>
    </xf>
    <xf numFmtId="0" fontId="602" fillId="13" borderId="1" xfId="2" applyFont="1" applyFill="1" applyBorder="1" applyAlignment="1">
      <alignment horizontal="center" vertical="center"/>
    </xf>
    <xf numFmtId="0" fontId="560" fillId="13" borderId="1" xfId="2" applyFont="1" applyFill="1" applyBorder="1" applyAlignment="1">
      <alignment horizontal="center" vertical="center"/>
    </xf>
    <xf numFmtId="0" fontId="560" fillId="8" borderId="1" xfId="0" applyFont="1" applyFill="1" applyBorder="1" applyAlignment="1">
      <alignment horizontal="center" vertical="center" wrapText="1"/>
    </xf>
    <xf numFmtId="0" fontId="560" fillId="13" borderId="1" xfId="0" applyFont="1" applyFill="1" applyBorder="1" applyAlignment="1">
      <alignment horizontal="center" vertical="center" wrapText="1"/>
    </xf>
    <xf numFmtId="0" fontId="560" fillId="13" borderId="5" xfId="2" applyFont="1" applyFill="1" applyBorder="1" applyAlignment="1">
      <alignment horizontal="center" vertical="center" wrapText="1"/>
    </xf>
    <xf numFmtId="0" fontId="560" fillId="13" borderId="5" xfId="0" applyFont="1" applyFill="1" applyBorder="1" applyAlignment="1">
      <alignment horizontal="center" vertical="center" wrapText="1"/>
    </xf>
    <xf numFmtId="0" fontId="560" fillId="13" borderId="1" xfId="0" applyFont="1" applyFill="1" applyBorder="1" applyAlignment="1">
      <alignment horizontal="center" vertical="center"/>
    </xf>
    <xf numFmtId="0" fontId="566" fillId="8" borderId="1" xfId="0" applyFont="1" applyFill="1" applyBorder="1" applyAlignment="1">
      <alignment horizontal="center" vertical="center" wrapText="1"/>
    </xf>
    <xf numFmtId="49" fontId="566" fillId="8" borderId="1" xfId="2" applyNumberFormat="1" applyFont="1" applyFill="1" applyBorder="1" applyAlignment="1">
      <alignment horizontal="center" vertical="center" wrapText="1"/>
    </xf>
    <xf numFmtId="2" fontId="1137" fillId="8" borderId="4" xfId="2" applyNumberFormat="1" applyFill="1" applyBorder="1" applyAlignment="1">
      <alignment horizontal="center" vertical="center" wrapText="1"/>
    </xf>
    <xf numFmtId="0" fontId="931" fillId="8" borderId="1" xfId="0" applyFont="1" applyFill="1" applyBorder="1" applyAlignment="1">
      <alignment horizontal="center" vertical="center" wrapText="1"/>
    </xf>
    <xf numFmtId="49" fontId="931" fillId="8" borderId="5" xfId="2" applyNumberFormat="1" applyFont="1" applyFill="1" applyBorder="1" applyAlignment="1">
      <alignment horizontal="center" vertical="center"/>
    </xf>
    <xf numFmtId="0" fontId="931" fillId="8" borderId="5" xfId="2" applyFont="1" applyFill="1" applyBorder="1" applyAlignment="1">
      <alignment horizontal="center" vertical="top" wrapText="1"/>
    </xf>
    <xf numFmtId="0" fontId="931" fillId="8" borderId="1" xfId="2" applyFont="1" applyFill="1" applyBorder="1" applyAlignment="1">
      <alignment horizontal="center" vertical="center" wrapText="1"/>
    </xf>
    <xf numFmtId="0" fontId="931" fillId="8" borderId="5" xfId="2" applyFont="1" applyFill="1" applyBorder="1" applyAlignment="1">
      <alignment horizontal="center" vertical="center" wrapText="1"/>
    </xf>
    <xf numFmtId="0" fontId="924" fillId="25" borderId="1" xfId="2" applyFont="1" applyFill="1" applyBorder="1" applyAlignment="1">
      <alignment horizontal="center" vertical="center"/>
    </xf>
    <xf numFmtId="0" fontId="659" fillId="8" borderId="1" xfId="2" applyFont="1" applyFill="1" applyBorder="1" applyAlignment="1">
      <alignment horizontal="center" vertical="center"/>
    </xf>
    <xf numFmtId="0" fontId="1137" fillId="25" borderId="1" xfId="2" applyFill="1" applyBorder="1" applyAlignment="1">
      <alignment horizontal="center" vertical="center"/>
    </xf>
    <xf numFmtId="0" fontId="716" fillId="8" borderId="1" xfId="2" applyFont="1" applyFill="1" applyBorder="1" applyAlignment="1">
      <alignment horizontal="center" vertical="center" wrapText="1"/>
    </xf>
    <xf numFmtId="49" fontId="572" fillId="8" borderId="5" xfId="2" applyNumberFormat="1" applyFont="1" applyFill="1" applyBorder="1" applyAlignment="1">
      <alignment horizontal="center" vertical="center"/>
    </xf>
    <xf numFmtId="0" fontId="572" fillId="8" borderId="5" xfId="2" applyFont="1" applyFill="1" applyBorder="1" applyAlignment="1">
      <alignment horizontal="center" vertical="center" wrapText="1"/>
    </xf>
    <xf numFmtId="0" fontId="558" fillId="13" borderId="1" xfId="0" applyFont="1" applyFill="1" applyBorder="1" applyAlignment="1">
      <alignment horizontal="center" vertical="center" wrapText="1"/>
    </xf>
    <xf numFmtId="0" fontId="558" fillId="13" borderId="5" xfId="0" applyFont="1" applyFill="1" applyBorder="1" applyAlignment="1">
      <alignment horizontal="center" vertical="center" wrapText="1"/>
    </xf>
    <xf numFmtId="0" fontId="972" fillId="25" borderId="1" xfId="2" applyFont="1" applyFill="1" applyBorder="1" applyAlignment="1">
      <alignment horizontal="center" vertical="center"/>
    </xf>
    <xf numFmtId="0" fontId="558" fillId="8" borderId="1" xfId="2" applyFont="1" applyFill="1" applyBorder="1" applyAlignment="1">
      <alignment horizontal="center" vertical="center" wrapText="1"/>
    </xf>
    <xf numFmtId="0" fontId="558" fillId="0" borderId="1" xfId="0" applyFont="1" applyBorder="1" applyAlignment="1">
      <alignment horizontal="center" vertical="center" wrapText="1"/>
    </xf>
    <xf numFmtId="0" fontId="558" fillId="0" borderId="1" xfId="0" applyFont="1" applyBorder="1" applyAlignment="1">
      <alignment horizontal="center" vertical="center"/>
    </xf>
    <xf numFmtId="2" fontId="558" fillId="0" borderId="4" xfId="2" applyNumberFormat="1" applyFont="1" applyBorder="1" applyAlignment="1">
      <alignment horizontal="center" vertical="center" wrapText="1"/>
    </xf>
    <xf numFmtId="0" fontId="558" fillId="0" borderId="0" xfId="0" applyFont="1" applyAlignment="1">
      <alignment horizontal="center" vertical="center" wrapText="1"/>
    </xf>
    <xf numFmtId="0" fontId="558" fillId="0" borderId="1" xfId="2" applyFont="1" applyBorder="1" applyAlignment="1">
      <alignment horizontal="center" vertical="center" wrapText="1"/>
    </xf>
    <xf numFmtId="0" fontId="558" fillId="6" borderId="1" xfId="2" applyFont="1" applyFill="1" applyBorder="1" applyAlignment="1">
      <alignment horizontal="center" vertical="center" wrapText="1"/>
    </xf>
    <xf numFmtId="0" fontId="558" fillId="8" borderId="4" xfId="2" applyFont="1" applyFill="1" applyBorder="1" applyAlignment="1">
      <alignment horizontal="center" vertical="center" wrapText="1"/>
    </xf>
    <xf numFmtId="0" fontId="558" fillId="8" borderId="1" xfId="0" applyFont="1" applyFill="1" applyBorder="1" applyAlignment="1">
      <alignment horizontal="center" vertical="center" wrapText="1"/>
    </xf>
    <xf numFmtId="14" fontId="558" fillId="0" borderId="1" xfId="0" applyNumberFormat="1" applyFont="1" applyBorder="1" applyAlignment="1">
      <alignment horizontal="center" vertical="center" wrapText="1"/>
    </xf>
    <xf numFmtId="0" fontId="558" fillId="0" borderId="1" xfId="2" applyFont="1" applyBorder="1" applyAlignment="1">
      <alignment horizontal="center" vertical="center"/>
    </xf>
    <xf numFmtId="49" fontId="563" fillId="8" borderId="1" xfId="2" applyNumberFormat="1" applyFont="1" applyFill="1" applyBorder="1" applyAlignment="1">
      <alignment horizontal="center" vertical="center" wrapText="1"/>
    </xf>
    <xf numFmtId="14" fontId="575" fillId="8" borderId="1" xfId="0" applyNumberFormat="1" applyFont="1" applyFill="1" applyBorder="1" applyAlignment="1">
      <alignment horizontal="center" vertical="center"/>
    </xf>
    <xf numFmtId="49" fontId="575" fillId="8" borderId="1" xfId="2" applyNumberFormat="1" applyFont="1" applyFill="1" applyBorder="1" applyAlignment="1">
      <alignment horizontal="center" vertical="center"/>
    </xf>
    <xf numFmtId="0" fontId="575" fillId="8" borderId="1" xfId="0" applyFont="1" applyFill="1" applyBorder="1" applyAlignment="1">
      <alignment horizontal="center" vertical="center" wrapText="1"/>
    </xf>
    <xf numFmtId="0" fontId="575" fillId="8" borderId="1" xfId="2" applyFont="1" applyFill="1" applyBorder="1" applyAlignment="1">
      <alignment horizontal="center" vertical="top" wrapText="1"/>
    </xf>
    <xf numFmtId="0" fontId="575" fillId="8" borderId="1" xfId="2" applyFont="1" applyFill="1" applyBorder="1" applyAlignment="1">
      <alignment horizontal="center" vertical="center" wrapText="1"/>
    </xf>
    <xf numFmtId="2" fontId="1343" fillId="9" borderId="1" xfId="2" applyNumberFormat="1" applyFont="1" applyFill="1" applyBorder="1" applyAlignment="1">
      <alignment horizontal="center" vertical="center"/>
    </xf>
    <xf numFmtId="0" fontId="557" fillId="0" borderId="1" xfId="0" applyFont="1" applyBorder="1" applyAlignment="1">
      <alignment horizontal="center" vertical="center"/>
    </xf>
    <xf numFmtId="0" fontId="572" fillId="8" borderId="1" xfId="0" applyFont="1" applyFill="1" applyBorder="1" applyAlignment="1">
      <alignment horizontal="center" vertical="center" wrapText="1"/>
    </xf>
    <xf numFmtId="0" fontId="572" fillId="8" borderId="5" xfId="2" applyFont="1" applyFill="1" applyBorder="1" applyAlignment="1">
      <alignment horizontal="center" vertical="top" wrapText="1"/>
    </xf>
    <xf numFmtId="0" fontId="572" fillId="8" borderId="1" xfId="2" applyFont="1" applyFill="1" applyBorder="1" applyAlignment="1">
      <alignment horizontal="center" vertical="center" wrapText="1"/>
    </xf>
    <xf numFmtId="0" fontId="557" fillId="0" borderId="1" xfId="2" applyFont="1" applyBorder="1" applyAlignment="1">
      <alignment horizontal="center" vertical="center"/>
    </xf>
    <xf numFmtId="0" fontId="557" fillId="0" borderId="1" xfId="0" applyFont="1" applyBorder="1" applyAlignment="1">
      <alignment horizontal="center" vertical="center" wrapText="1"/>
    </xf>
    <xf numFmtId="49" fontId="557" fillId="0" borderId="1" xfId="2" applyNumberFormat="1" applyFont="1" applyBorder="1" applyAlignment="1">
      <alignment horizontal="center" vertical="center" wrapText="1"/>
    </xf>
    <xf numFmtId="0" fontId="704" fillId="8" borderId="1" xfId="2" applyFont="1" applyFill="1" applyBorder="1" applyAlignment="1">
      <alignment horizontal="center" vertical="center"/>
    </xf>
    <xf numFmtId="49" fontId="707" fillId="8" borderId="5" xfId="2" applyNumberFormat="1" applyFont="1" applyFill="1" applyBorder="1" applyAlignment="1">
      <alignment horizontal="center" vertical="center"/>
    </xf>
    <xf numFmtId="0" fontId="556" fillId="0" borderId="1" xfId="2" applyFont="1" applyBorder="1" applyAlignment="1">
      <alignment horizontal="center" vertical="center"/>
    </xf>
    <xf numFmtId="0" fontId="556" fillId="8" borderId="1" xfId="2" applyFont="1" applyFill="1" applyBorder="1" applyAlignment="1">
      <alignment horizontal="center" vertical="center" wrapText="1"/>
    </xf>
    <xf numFmtId="0" fontId="556" fillId="8" borderId="5" xfId="2" applyFont="1" applyFill="1" applyBorder="1" applyAlignment="1">
      <alignment horizontal="center" vertical="center" wrapText="1"/>
    </xf>
    <xf numFmtId="0" fontId="556" fillId="8" borderId="1" xfId="0" applyFont="1" applyFill="1" applyBorder="1" applyAlignment="1">
      <alignment horizontal="center" vertical="center" wrapText="1"/>
    </xf>
    <xf numFmtId="0" fontId="718" fillId="6" borderId="1" xfId="2" applyFont="1" applyFill="1" applyBorder="1" applyAlignment="1">
      <alignment horizontal="center" vertical="center" wrapText="1"/>
    </xf>
    <xf numFmtId="0" fontId="718" fillId="6" borderId="1" xfId="2" applyFont="1" applyFill="1" applyBorder="1" applyAlignment="1">
      <alignment horizontal="center" vertical="center"/>
    </xf>
    <xf numFmtId="0" fontId="554" fillId="8" borderId="1" xfId="0" applyFont="1" applyFill="1" applyBorder="1" applyAlignment="1">
      <alignment horizontal="center" vertical="center" wrapText="1"/>
    </xf>
    <xf numFmtId="0" fontId="554" fillId="8" borderId="5" xfId="2" applyFont="1" applyFill="1" applyBorder="1" applyAlignment="1">
      <alignment horizontal="center" vertical="center" wrapText="1"/>
    </xf>
    <xf numFmtId="0" fontId="1363" fillId="0" borderId="0" xfId="0" applyFont="1"/>
    <xf numFmtId="0" fontId="554" fillId="0" borderId="1" xfId="2" applyFont="1" applyBorder="1" applyAlignment="1">
      <alignment horizontal="center" vertical="center"/>
    </xf>
    <xf numFmtId="0" fontId="596" fillId="8" borderId="5" xfId="2" applyFont="1" applyFill="1" applyBorder="1" applyAlignment="1">
      <alignment horizontal="center" vertical="center"/>
    </xf>
    <xf numFmtId="0" fontId="554" fillId="8" borderId="1" xfId="2" applyFont="1" applyFill="1" applyBorder="1" applyAlignment="1">
      <alignment horizontal="center" vertical="center" wrapText="1"/>
    </xf>
    <xf numFmtId="0" fontId="554" fillId="0" borderId="1" xfId="0" applyFont="1" applyBorder="1" applyAlignment="1">
      <alignment horizontal="center" vertical="center"/>
    </xf>
    <xf numFmtId="0" fontId="608" fillId="8" borderId="1" xfId="0" applyFont="1" applyFill="1" applyBorder="1" applyAlignment="1">
      <alignment horizontal="center" vertical="center"/>
    </xf>
    <xf numFmtId="0" fontId="600" fillId="8" borderId="1" xfId="2" applyFont="1" applyFill="1" applyBorder="1" applyAlignment="1">
      <alignment horizontal="center" vertical="center" wrapText="1"/>
    </xf>
    <xf numFmtId="0" fontId="554" fillId="13" borderId="1" xfId="0" applyFont="1" applyFill="1" applyBorder="1" applyAlignment="1">
      <alignment horizontal="center" vertical="center" wrapText="1"/>
    </xf>
    <xf numFmtId="0" fontId="554" fillId="13" borderId="5" xfId="0" applyFont="1" applyFill="1" applyBorder="1" applyAlignment="1">
      <alignment horizontal="center" vertical="center" wrapText="1"/>
    </xf>
    <xf numFmtId="0" fontId="554" fillId="13" borderId="1" xfId="0" applyFont="1" applyFill="1" applyBorder="1" applyAlignment="1">
      <alignment horizontal="center" vertical="center"/>
    </xf>
    <xf numFmtId="0" fontId="554" fillId="13" borderId="5" xfId="2" applyFont="1" applyFill="1" applyBorder="1" applyAlignment="1">
      <alignment horizontal="center" vertical="center" wrapText="1"/>
    </xf>
    <xf numFmtId="49" fontId="563" fillId="8" borderId="5" xfId="2" applyNumberFormat="1" applyFont="1" applyFill="1" applyBorder="1" applyAlignment="1">
      <alignment horizontal="center" vertical="center"/>
    </xf>
    <xf numFmtId="0" fontId="563" fillId="8" borderId="5" xfId="2" applyFont="1" applyFill="1" applyBorder="1" applyAlignment="1">
      <alignment horizontal="center" vertical="top" wrapText="1"/>
    </xf>
    <xf numFmtId="0" fontId="563" fillId="8" borderId="1" xfId="2" applyFont="1" applyFill="1" applyBorder="1" applyAlignment="1">
      <alignment horizontal="center" vertical="center" wrapText="1"/>
    </xf>
    <xf numFmtId="14" fontId="558" fillId="8" borderId="1" xfId="0" applyNumberFormat="1" applyFont="1" applyFill="1" applyBorder="1" applyAlignment="1">
      <alignment horizontal="center" vertical="center" wrapText="1"/>
    </xf>
    <xf numFmtId="49" fontId="558" fillId="8" borderId="1" xfId="2" applyNumberFormat="1" applyFont="1" applyFill="1" applyBorder="1" applyAlignment="1">
      <alignment horizontal="center" vertical="center" wrapText="1"/>
    </xf>
    <xf numFmtId="2" fontId="558" fillId="8" borderId="4" xfId="2" applyNumberFormat="1" applyFont="1" applyFill="1" applyBorder="1" applyAlignment="1">
      <alignment horizontal="center" vertical="center" wrapText="1"/>
    </xf>
    <xf numFmtId="0" fontId="553" fillId="0" borderId="1" xfId="0" applyFont="1" applyBorder="1" applyAlignment="1">
      <alignment horizontal="center" vertical="center" wrapText="1"/>
    </xf>
    <xf numFmtId="0" fontId="553" fillId="8" borderId="1" xfId="2" applyFont="1" applyFill="1" applyBorder="1" applyAlignment="1">
      <alignment horizontal="center" vertical="center" wrapText="1"/>
    </xf>
    <xf numFmtId="49" fontId="553" fillId="0" borderId="1" xfId="2" applyNumberFormat="1" applyFont="1" applyBorder="1" applyAlignment="1">
      <alignment horizontal="center" vertical="center" wrapText="1"/>
    </xf>
    <xf numFmtId="0" fontId="553" fillId="8" borderId="1" xfId="0" applyFont="1" applyFill="1" applyBorder="1" applyAlignment="1">
      <alignment horizontal="center" vertical="center" wrapText="1"/>
    </xf>
    <xf numFmtId="49" fontId="572" fillId="8" borderId="1" xfId="2" applyNumberFormat="1" applyFont="1" applyFill="1" applyBorder="1" applyAlignment="1">
      <alignment horizontal="center" vertical="center"/>
    </xf>
    <xf numFmtId="0" fontId="553" fillId="0" borderId="1" xfId="0" applyFont="1" applyBorder="1" applyAlignment="1">
      <alignment horizontal="center" vertical="center"/>
    </xf>
    <xf numFmtId="4" fontId="1357" fillId="25" borderId="5" xfId="0" applyNumberFormat="1" applyFont="1" applyFill="1" applyBorder="1" applyAlignment="1">
      <alignment horizontal="center" vertical="center"/>
    </xf>
    <xf numFmtId="0" fontId="572" fillId="8" borderId="4" xfId="2" applyFont="1" applyFill="1" applyBorder="1" applyAlignment="1">
      <alignment horizontal="center" vertical="center" wrapText="1"/>
    </xf>
    <xf numFmtId="0" fontId="590" fillId="8" borderId="4" xfId="0" applyFont="1" applyFill="1" applyBorder="1" applyAlignment="1">
      <alignment horizontal="center" vertical="center"/>
    </xf>
    <xf numFmtId="0" fontId="729" fillId="8" borderId="1" xfId="2" applyFont="1" applyFill="1" applyBorder="1" applyAlignment="1">
      <alignment horizontal="center" vertical="center"/>
    </xf>
    <xf numFmtId="0" fontId="695" fillId="8" borderId="5" xfId="2" applyFont="1" applyFill="1" applyBorder="1" applyAlignment="1">
      <alignment horizontal="center" vertical="center"/>
    </xf>
    <xf numFmtId="0" fontId="695" fillId="8" borderId="1" xfId="2" applyFont="1" applyFill="1" applyBorder="1" applyAlignment="1">
      <alignment horizontal="center" vertical="center" wrapText="1"/>
    </xf>
    <xf numFmtId="0" fontId="552" fillId="0" borderId="1" xfId="2" applyFont="1" applyBorder="1" applyAlignment="1">
      <alignment horizontal="center" vertical="center"/>
    </xf>
    <xf numFmtId="0" fontId="584" fillId="8" borderId="5" xfId="2" applyFont="1" applyFill="1" applyBorder="1" applyAlignment="1">
      <alignment horizontal="center" vertical="center"/>
    </xf>
    <xf numFmtId="0" fontId="584" fillId="8" borderId="5" xfId="2" applyFont="1" applyFill="1" applyBorder="1" applyAlignment="1">
      <alignment horizontal="center" vertical="top" wrapText="1"/>
    </xf>
    <xf numFmtId="0" fontId="551" fillId="8" borderId="1" xfId="2" applyFont="1" applyFill="1" applyBorder="1" applyAlignment="1">
      <alignment horizontal="center" vertical="center" wrapText="1"/>
    </xf>
    <xf numFmtId="0" fontId="551" fillId="8" borderId="5" xfId="2" applyFont="1" applyFill="1" applyBorder="1" applyAlignment="1">
      <alignment horizontal="center" vertical="center" wrapText="1"/>
    </xf>
    <xf numFmtId="0" fontId="551" fillId="8" borderId="1" xfId="0" applyFont="1" applyFill="1" applyBorder="1" applyAlignment="1">
      <alignment horizontal="center" vertical="center" wrapText="1"/>
    </xf>
    <xf numFmtId="0" fontId="551" fillId="13" borderId="1" xfId="0" applyFont="1" applyFill="1" applyBorder="1" applyAlignment="1">
      <alignment horizontal="center" vertical="center" wrapText="1"/>
    </xf>
    <xf numFmtId="0" fontId="551" fillId="13" borderId="5" xfId="2" applyFont="1" applyFill="1" applyBorder="1" applyAlignment="1">
      <alignment horizontal="center" vertical="center" wrapText="1"/>
    </xf>
    <xf numFmtId="0" fontId="551" fillId="13" borderId="1" xfId="2" applyFont="1" applyFill="1" applyBorder="1" applyAlignment="1">
      <alignment horizontal="center" vertical="center" wrapText="1"/>
    </xf>
    <xf numFmtId="0" fontId="596" fillId="8" borderId="1" xfId="2" applyFont="1" applyFill="1" applyBorder="1" applyAlignment="1">
      <alignment horizontal="center" vertical="center"/>
    </xf>
    <xf numFmtId="0" fontId="0" fillId="8" borderId="1" xfId="0" applyFill="1" applyBorder="1" applyAlignment="1">
      <alignment horizontal="center"/>
    </xf>
    <xf numFmtId="0" fontId="551" fillId="0" borderId="1" xfId="0" applyFont="1" applyBorder="1" applyAlignment="1">
      <alignment horizontal="center" vertical="center" wrapText="1"/>
    </xf>
    <xf numFmtId="0" fontId="550" fillId="0" borderId="1" xfId="0" applyFont="1" applyBorder="1" applyAlignment="1">
      <alignment horizontal="center" vertical="center" wrapText="1"/>
    </xf>
    <xf numFmtId="0" fontId="0" fillId="29" borderId="1" xfId="0" applyFill="1" applyBorder="1" applyAlignment="1">
      <alignment horizontal="center" vertical="center"/>
    </xf>
    <xf numFmtId="49" fontId="550" fillId="0" borderId="1" xfId="2" applyNumberFormat="1" applyFont="1" applyBorder="1" applyAlignment="1">
      <alignment horizontal="center" vertical="center" wrapText="1"/>
    </xf>
    <xf numFmtId="0" fontId="549" fillId="0" borderId="1" xfId="2" applyFont="1" applyBorder="1" applyAlignment="1">
      <alignment horizontal="center" vertical="center"/>
    </xf>
    <xf numFmtId="14" fontId="555" fillId="8" borderId="1" xfId="0" applyNumberFormat="1" applyFont="1" applyFill="1" applyBorder="1" applyAlignment="1">
      <alignment horizontal="center" vertical="center" wrapText="1"/>
    </xf>
    <xf numFmtId="14" fontId="557" fillId="8" borderId="1" xfId="0" applyNumberFormat="1" applyFont="1" applyFill="1" applyBorder="1" applyAlignment="1">
      <alignment horizontal="center" vertical="center" wrapText="1"/>
    </xf>
    <xf numFmtId="49" fontId="555" fillId="8" borderId="1" xfId="2" applyNumberFormat="1" applyFont="1" applyFill="1" applyBorder="1" applyAlignment="1">
      <alignment horizontal="center" vertical="center" wrapText="1"/>
    </xf>
    <xf numFmtId="0" fontId="555" fillId="8" borderId="1" xfId="0" applyFont="1" applyFill="1" applyBorder="1" applyAlignment="1">
      <alignment horizontal="center" vertical="center" wrapText="1"/>
    </xf>
    <xf numFmtId="0" fontId="549" fillId="0" borderId="1" xfId="0" applyFont="1" applyBorder="1" applyAlignment="1">
      <alignment horizontal="center" vertical="center" wrapText="1"/>
    </xf>
    <xf numFmtId="0" fontId="548" fillId="8" borderId="1" xfId="2" applyFont="1" applyFill="1" applyBorder="1" applyAlignment="1">
      <alignment horizontal="center" vertical="center" wrapText="1"/>
    </xf>
    <xf numFmtId="0" fontId="547" fillId="8" borderId="1" xfId="0" applyFont="1" applyFill="1" applyBorder="1" applyAlignment="1">
      <alignment horizontal="center" vertical="center" wrapText="1"/>
    </xf>
    <xf numFmtId="0" fontId="547" fillId="8" borderId="5" xfId="2" applyFont="1" applyFill="1" applyBorder="1" applyAlignment="1">
      <alignment horizontal="center" vertical="center" wrapText="1"/>
    </xf>
    <xf numFmtId="0" fontId="547" fillId="8" borderId="1" xfId="2" applyFont="1" applyFill="1" applyBorder="1" applyAlignment="1">
      <alignment horizontal="center" vertical="center" wrapText="1"/>
    </xf>
    <xf numFmtId="0" fontId="547" fillId="13" borderId="1" xfId="0" applyFont="1" applyFill="1" applyBorder="1" applyAlignment="1">
      <alignment horizontal="center" vertical="center" wrapText="1"/>
    </xf>
    <xf numFmtId="0" fontId="547" fillId="13" borderId="2" xfId="0" applyFont="1" applyFill="1" applyBorder="1" applyAlignment="1">
      <alignment horizontal="center" vertical="center" wrapText="1"/>
    </xf>
    <xf numFmtId="0" fontId="547" fillId="13" borderId="5" xfId="2" applyFont="1" applyFill="1" applyBorder="1" applyAlignment="1">
      <alignment horizontal="center" vertical="center" wrapText="1"/>
    </xf>
    <xf numFmtId="0" fontId="547" fillId="13" borderId="1" xfId="2" applyFont="1" applyFill="1" applyBorder="1" applyAlignment="1">
      <alignment horizontal="center" vertical="center"/>
    </xf>
    <xf numFmtId="0" fontId="546" fillId="8" borderId="1" xfId="0" applyFont="1" applyFill="1" applyBorder="1" applyAlignment="1">
      <alignment horizontal="center" vertical="center" wrapText="1"/>
    </xf>
    <xf numFmtId="0" fontId="546" fillId="0" borderId="1" xfId="0" applyFont="1" applyBorder="1" applyAlignment="1">
      <alignment horizontal="center" vertical="center" wrapText="1"/>
    </xf>
    <xf numFmtId="0" fontId="0" fillId="0" borderId="5" xfId="0" applyBorder="1" applyAlignment="1">
      <alignment horizontal="center" vertical="center" wrapText="1"/>
    </xf>
    <xf numFmtId="0" fontId="1137" fillId="0" borderId="4" xfId="2" applyBorder="1" applyAlignment="1">
      <alignment horizontal="center" vertical="center"/>
    </xf>
    <xf numFmtId="0" fontId="1137" fillId="8" borderId="3" xfId="2" applyFill="1" applyBorder="1" applyAlignment="1">
      <alignment horizontal="center" vertical="center"/>
    </xf>
    <xf numFmtId="0" fontId="1137" fillId="0" borderId="5" xfId="2" applyBorder="1" applyAlignment="1">
      <alignment horizontal="center" vertical="center" wrapText="1"/>
    </xf>
    <xf numFmtId="0" fontId="1365" fillId="0" borderId="4" xfId="0" applyFont="1" applyBorder="1" applyAlignment="1">
      <alignment horizontal="center" vertical="center"/>
    </xf>
    <xf numFmtId="0" fontId="545" fillId="0" borderId="1" xfId="0" applyFont="1" applyBorder="1" applyAlignment="1">
      <alignment horizontal="center" vertical="center" wrapText="1"/>
    </xf>
    <xf numFmtId="49" fontId="545" fillId="0" borderId="1" xfId="2" applyNumberFormat="1" applyFont="1" applyBorder="1" applyAlignment="1">
      <alignment horizontal="center" vertical="center" wrapText="1"/>
    </xf>
    <xf numFmtId="0" fontId="545" fillId="0" borderId="1" xfId="0" applyFont="1" applyBorder="1" applyAlignment="1">
      <alignment horizontal="center" vertical="center"/>
    </xf>
    <xf numFmtId="49" fontId="550" fillId="8" borderId="1" xfId="2" applyNumberFormat="1" applyFont="1" applyFill="1" applyBorder="1" applyAlignment="1">
      <alignment horizontal="center" vertical="center" wrapText="1"/>
    </xf>
    <xf numFmtId="0" fontId="550" fillId="8" borderId="1" xfId="0" applyFont="1" applyFill="1" applyBorder="1" applyAlignment="1">
      <alignment horizontal="center" vertical="center" wrapText="1"/>
    </xf>
    <xf numFmtId="0" fontId="720" fillId="8" borderId="1" xfId="0" applyFont="1" applyFill="1" applyBorder="1" applyAlignment="1">
      <alignment horizontal="center" vertical="center" wrapText="1"/>
    </xf>
    <xf numFmtId="0" fontId="720" fillId="8" borderId="1" xfId="2" applyFont="1" applyFill="1" applyBorder="1" applyAlignment="1">
      <alignment horizontal="center" vertical="center"/>
    </xf>
    <xf numFmtId="0" fontId="720" fillId="8" borderId="1" xfId="2" applyFont="1" applyFill="1" applyBorder="1" applyAlignment="1">
      <alignment horizontal="center" vertical="center" wrapText="1"/>
    </xf>
    <xf numFmtId="0" fontId="607" fillId="8" borderId="1" xfId="2" applyFont="1" applyFill="1" applyBorder="1" applyAlignment="1">
      <alignment horizontal="center" vertical="center" wrapText="1"/>
    </xf>
    <xf numFmtId="0" fontId="607" fillId="8" borderId="1" xfId="2" applyFont="1" applyFill="1" applyBorder="1" applyAlignment="1">
      <alignment horizontal="center" vertical="center"/>
    </xf>
    <xf numFmtId="0" fontId="557" fillId="8" borderId="1" xfId="0" applyFont="1" applyFill="1" applyBorder="1" applyAlignment="1">
      <alignment horizontal="center" vertical="center" wrapText="1"/>
    </xf>
    <xf numFmtId="49" fontId="557" fillId="8" borderId="1" xfId="2" applyNumberFormat="1" applyFont="1" applyFill="1" applyBorder="1" applyAlignment="1">
      <alignment horizontal="center" vertical="center" wrapText="1"/>
    </xf>
    <xf numFmtId="0" fontId="618" fillId="8" borderId="1" xfId="2" applyFont="1" applyFill="1" applyBorder="1" applyAlignment="1">
      <alignment horizontal="center" vertical="center"/>
    </xf>
    <xf numFmtId="14" fontId="553" fillId="8" borderId="1" xfId="0" applyNumberFormat="1" applyFont="1" applyFill="1" applyBorder="1" applyAlignment="1">
      <alignment horizontal="center" vertical="center" wrapText="1"/>
    </xf>
    <xf numFmtId="49" fontId="553" fillId="8" borderId="1" xfId="2" applyNumberFormat="1" applyFont="1" applyFill="1" applyBorder="1" applyAlignment="1">
      <alignment horizontal="center" vertical="center" wrapText="1"/>
    </xf>
    <xf numFmtId="0" fontId="544" fillId="13" borderId="1" xfId="0" applyFont="1" applyFill="1" applyBorder="1" applyAlignment="1">
      <alignment horizontal="center" vertical="center" wrapText="1"/>
    </xf>
    <xf numFmtId="0" fontId="544" fillId="13" borderId="5" xfId="2" applyFont="1" applyFill="1" applyBorder="1" applyAlignment="1">
      <alignment horizontal="center" vertical="center" wrapText="1"/>
    </xf>
    <xf numFmtId="0" fontId="544" fillId="8" borderId="1" xfId="0" applyFont="1" applyFill="1" applyBorder="1" applyAlignment="1">
      <alignment horizontal="center" vertical="center" wrapText="1"/>
    </xf>
    <xf numFmtId="0" fontId="544" fillId="0" borderId="1" xfId="2" applyFont="1" applyBorder="1" applyAlignment="1">
      <alignment horizontal="center" vertical="center"/>
    </xf>
    <xf numFmtId="0" fontId="544" fillId="0" borderId="1" xfId="0" applyFont="1" applyBorder="1" applyAlignment="1">
      <alignment horizontal="center" vertical="center" wrapText="1"/>
    </xf>
    <xf numFmtId="0" fontId="544" fillId="8" borderId="1" xfId="2" applyFont="1" applyFill="1" applyBorder="1" applyAlignment="1">
      <alignment horizontal="center" vertical="center" wrapText="1"/>
    </xf>
    <xf numFmtId="49" fontId="544" fillId="0" borderId="1" xfId="2" applyNumberFormat="1" applyFont="1" applyBorder="1" applyAlignment="1">
      <alignment horizontal="center" vertical="center" wrapText="1"/>
    </xf>
    <xf numFmtId="14" fontId="544" fillId="0" borderId="1" xfId="0" applyNumberFormat="1" applyFont="1" applyBorder="1" applyAlignment="1">
      <alignment horizontal="center" vertical="center" wrapText="1"/>
    </xf>
    <xf numFmtId="0" fontId="1137" fillId="0" borderId="4" xfId="2" applyBorder="1"/>
    <xf numFmtId="4" fontId="1357" fillId="0" borderId="3" xfId="0" applyNumberFormat="1" applyFont="1" applyBorder="1" applyAlignment="1">
      <alignment horizontal="center" vertical="center"/>
    </xf>
    <xf numFmtId="14" fontId="1137" fillId="0" borderId="1" xfId="2" applyNumberFormat="1" applyBorder="1" applyAlignment="1">
      <alignment horizontal="center" vertical="center" wrapText="1"/>
    </xf>
    <xf numFmtId="0" fontId="1080" fillId="26" borderId="1" xfId="0" applyFont="1" applyFill="1" applyBorder="1" applyAlignment="1">
      <alignment horizontal="center" vertical="center" wrapText="1"/>
    </xf>
    <xf numFmtId="0" fontId="1011" fillId="0" borderId="1" xfId="2" applyFont="1" applyBorder="1" applyAlignment="1">
      <alignment horizontal="center" vertical="center" wrapText="1"/>
    </xf>
    <xf numFmtId="4" fontId="1357" fillId="0" borderId="1" xfId="0" applyNumberFormat="1" applyFont="1" applyBorder="1" applyAlignment="1">
      <alignment horizontal="center" vertical="center" wrapText="1"/>
    </xf>
    <xf numFmtId="4" fontId="1357" fillId="0" borderId="5" xfId="0" applyNumberFormat="1" applyFont="1" applyBorder="1" applyAlignment="1">
      <alignment horizontal="center" vertical="center" wrapText="1"/>
    </xf>
    <xf numFmtId="0" fontId="1137" fillId="0" borderId="0" xfId="2" applyAlignment="1">
      <alignment horizontal="center" vertical="center" wrapText="1"/>
    </xf>
    <xf numFmtId="0" fontId="542" fillId="13" borderId="5" xfId="2" applyFont="1" applyFill="1" applyBorder="1" applyAlignment="1">
      <alignment horizontal="center" vertical="center"/>
    </xf>
    <xf numFmtId="0" fontId="542" fillId="13" borderId="1" xfId="0" applyFont="1" applyFill="1" applyBorder="1" applyAlignment="1">
      <alignment horizontal="center" vertical="center" wrapText="1"/>
    </xf>
    <xf numFmtId="0" fontId="542" fillId="13" borderId="5" xfId="2" applyFont="1" applyFill="1" applyBorder="1" applyAlignment="1">
      <alignment horizontal="center" vertical="center" wrapText="1"/>
    </xf>
    <xf numFmtId="0" fontId="542" fillId="0" borderId="1" xfId="2" applyFont="1" applyBorder="1" applyAlignment="1">
      <alignment horizontal="center" vertical="center"/>
    </xf>
    <xf numFmtId="0" fontId="542" fillId="8" borderId="1" xfId="2" applyFont="1" applyFill="1" applyBorder="1" applyAlignment="1">
      <alignment horizontal="center" vertical="center" wrapText="1"/>
    </xf>
    <xf numFmtId="0" fontId="542" fillId="8" borderId="5" xfId="2" applyFont="1" applyFill="1" applyBorder="1" applyAlignment="1">
      <alignment horizontal="center" vertical="center" wrapText="1"/>
    </xf>
    <xf numFmtId="0" fontId="541" fillId="13" borderId="1" xfId="0" applyFont="1" applyFill="1" applyBorder="1" applyAlignment="1">
      <alignment horizontal="center" vertical="center" wrapText="1"/>
    </xf>
    <xf numFmtId="0" fontId="541" fillId="13" borderId="5" xfId="2" applyFont="1" applyFill="1" applyBorder="1" applyAlignment="1">
      <alignment horizontal="center" vertical="center"/>
    </xf>
    <xf numFmtId="0" fontId="541" fillId="13" borderId="5" xfId="2" applyFont="1" applyFill="1" applyBorder="1" applyAlignment="1">
      <alignment horizontal="center" vertical="center" wrapText="1"/>
    </xf>
    <xf numFmtId="0" fontId="541" fillId="0" borderId="1" xfId="0" applyFont="1" applyBorder="1" applyAlignment="1">
      <alignment horizontal="center" vertical="center" wrapText="1"/>
    </xf>
    <xf numFmtId="0" fontId="540" fillId="8" borderId="5" xfId="2" applyFont="1" applyFill="1" applyBorder="1" applyAlignment="1">
      <alignment horizontal="center" vertical="center" wrapText="1"/>
    </xf>
    <xf numFmtId="0" fontId="539" fillId="8" borderId="1" xfId="0" applyFont="1" applyFill="1" applyBorder="1" applyAlignment="1">
      <alignment horizontal="center" vertical="center" wrapText="1"/>
    </xf>
    <xf numFmtId="0" fontId="539" fillId="8" borderId="5" xfId="2" applyFont="1" applyFill="1" applyBorder="1" applyAlignment="1">
      <alignment horizontal="center" vertical="center" wrapText="1"/>
    </xf>
    <xf numFmtId="0" fontId="538" fillId="8" borderId="1" xfId="0" applyFont="1" applyFill="1" applyBorder="1" applyAlignment="1">
      <alignment horizontal="center" vertical="center" wrapText="1"/>
    </xf>
    <xf numFmtId="0" fontId="538" fillId="8" borderId="5" xfId="2" applyFont="1" applyFill="1" applyBorder="1" applyAlignment="1">
      <alignment horizontal="center" vertical="center" wrapText="1"/>
    </xf>
    <xf numFmtId="0" fontId="538" fillId="8" borderId="1" xfId="2" applyFont="1" applyFill="1" applyBorder="1" applyAlignment="1">
      <alignment horizontal="center" vertical="center" wrapText="1"/>
    </xf>
    <xf numFmtId="0" fontId="537" fillId="0" borderId="1" xfId="0" applyFont="1" applyBorder="1" applyAlignment="1">
      <alignment horizontal="center" vertical="center" wrapText="1"/>
    </xf>
    <xf numFmtId="0" fontId="537" fillId="0" borderId="1" xfId="0" applyFont="1" applyBorder="1" applyAlignment="1">
      <alignment horizontal="center" vertical="center"/>
    </xf>
    <xf numFmtId="0" fontId="712" fillId="8" borderId="1" xfId="2" applyFont="1" applyFill="1" applyBorder="1" applyAlignment="1">
      <alignment horizontal="center" vertical="center"/>
    </xf>
    <xf numFmtId="0" fontId="712" fillId="8" borderId="1" xfId="2" applyFont="1" applyFill="1" applyBorder="1" applyAlignment="1">
      <alignment horizontal="center" vertical="center" wrapText="1"/>
    </xf>
    <xf numFmtId="49" fontId="559" fillId="8" borderId="1" xfId="2" applyNumberFormat="1" applyFont="1" applyFill="1" applyBorder="1" applyAlignment="1">
      <alignment horizontal="center" vertical="center" wrapText="1"/>
    </xf>
    <xf numFmtId="0" fontId="559" fillId="8" borderId="1" xfId="0" applyFont="1" applyFill="1" applyBorder="1" applyAlignment="1">
      <alignment horizontal="center" vertical="center" wrapText="1"/>
    </xf>
    <xf numFmtId="14" fontId="1137" fillId="8" borderId="1" xfId="2" applyNumberFormat="1" applyFill="1" applyBorder="1" applyAlignment="1">
      <alignment horizontal="center" vertical="center" wrapText="1"/>
    </xf>
    <xf numFmtId="0" fontId="544" fillId="8" borderId="4" xfId="2" applyFont="1" applyFill="1" applyBorder="1" applyAlignment="1">
      <alignment horizontal="center" vertical="center" wrapText="1"/>
    </xf>
    <xf numFmtId="49" fontId="586" fillId="8" borderId="1" xfId="2" applyNumberFormat="1" applyFont="1" applyFill="1" applyBorder="1" applyAlignment="1">
      <alignment horizontal="center" vertical="center"/>
    </xf>
    <xf numFmtId="0" fontId="586" fillId="8" borderId="1" xfId="0" applyFont="1" applyFill="1" applyBorder="1" applyAlignment="1">
      <alignment horizontal="center" vertical="center" wrapText="1"/>
    </xf>
    <xf numFmtId="0" fontId="586" fillId="8" borderId="1" xfId="2" applyFont="1" applyFill="1" applyBorder="1" applyAlignment="1">
      <alignment horizontal="center" vertical="top" wrapText="1"/>
    </xf>
    <xf numFmtId="0" fontId="535" fillId="8" borderId="1" xfId="0" applyFont="1" applyFill="1" applyBorder="1" applyAlignment="1">
      <alignment horizontal="center" vertical="center" wrapText="1"/>
    </xf>
    <xf numFmtId="0" fontId="535" fillId="0" borderId="1" xfId="0" applyFont="1" applyBorder="1" applyAlignment="1">
      <alignment horizontal="center" vertical="center" wrapText="1"/>
    </xf>
    <xf numFmtId="0" fontId="535" fillId="8" borderId="5" xfId="2" applyFont="1" applyFill="1" applyBorder="1" applyAlignment="1">
      <alignment horizontal="center" vertical="center"/>
    </xf>
    <xf numFmtId="0" fontId="535" fillId="8" borderId="1" xfId="2" applyFont="1" applyFill="1" applyBorder="1" applyAlignment="1">
      <alignment horizontal="center" vertical="center" wrapText="1"/>
    </xf>
    <xf numFmtId="0" fontId="535" fillId="8" borderId="5" xfId="2" applyFont="1" applyFill="1" applyBorder="1" applyAlignment="1">
      <alignment horizontal="center" vertical="center" wrapText="1"/>
    </xf>
    <xf numFmtId="0" fontId="535" fillId="8" borderId="1" xfId="0" applyFont="1" applyFill="1" applyBorder="1" applyAlignment="1">
      <alignment horizontal="center" vertical="center"/>
    </xf>
    <xf numFmtId="0" fontId="535" fillId="8" borderId="4" xfId="0" applyFont="1" applyFill="1" applyBorder="1" applyAlignment="1">
      <alignment horizontal="center" vertical="center" wrapText="1"/>
    </xf>
    <xf numFmtId="0" fontId="545" fillId="8" borderId="1" xfId="0" applyFont="1" applyFill="1" applyBorder="1" applyAlignment="1">
      <alignment horizontal="center" vertical="center" wrapText="1"/>
    </xf>
    <xf numFmtId="49" fontId="545" fillId="8" borderId="1" xfId="2" applyNumberFormat="1" applyFont="1" applyFill="1" applyBorder="1" applyAlignment="1">
      <alignment horizontal="center" vertical="center" wrapText="1"/>
    </xf>
    <xf numFmtId="2" fontId="558" fillId="9" borderId="4" xfId="2" applyNumberFormat="1" applyFont="1" applyFill="1" applyBorder="1" applyAlignment="1">
      <alignment horizontal="center" vertical="center" wrapText="1"/>
    </xf>
    <xf numFmtId="0" fontId="741" fillId="8" borderId="1" xfId="0" applyFont="1" applyFill="1" applyBorder="1" applyAlignment="1">
      <alignment horizontal="center" vertical="center" wrapText="1"/>
    </xf>
    <xf numFmtId="0" fontId="741" fillId="8" borderId="1" xfId="2" applyFont="1" applyFill="1" applyBorder="1" applyAlignment="1">
      <alignment horizontal="center" vertical="center" wrapText="1"/>
    </xf>
    <xf numFmtId="0" fontId="741" fillId="8" borderId="1" xfId="2" applyFont="1" applyFill="1" applyBorder="1" applyAlignment="1">
      <alignment horizontal="center" vertical="center"/>
    </xf>
    <xf numFmtId="49" fontId="589" fillId="8" borderId="5" xfId="2" applyNumberFormat="1" applyFont="1" applyFill="1" applyBorder="1" applyAlignment="1">
      <alignment horizontal="center" vertical="center"/>
    </xf>
    <xf numFmtId="0" fontId="589" fillId="8" borderId="5" xfId="2" applyFont="1" applyFill="1" applyBorder="1" applyAlignment="1">
      <alignment horizontal="center" vertical="top" wrapText="1"/>
    </xf>
    <xf numFmtId="0" fontId="589" fillId="8" borderId="5" xfId="2" applyFont="1" applyFill="1" applyBorder="1" applyAlignment="1">
      <alignment horizontal="center" vertical="center" wrapText="1"/>
    </xf>
    <xf numFmtId="0" fontId="535" fillId="0" borderId="1" xfId="2" applyFont="1" applyBorder="1" applyAlignment="1">
      <alignment horizontal="center" vertical="center"/>
    </xf>
    <xf numFmtId="49" fontId="544" fillId="8" borderId="1" xfId="2" applyNumberFormat="1" applyFont="1" applyFill="1" applyBorder="1" applyAlignment="1">
      <alignment horizontal="center" vertical="center" wrapText="1"/>
    </xf>
    <xf numFmtId="0" fontId="545" fillId="8" borderId="1" xfId="2" applyFont="1" applyFill="1" applyBorder="1" applyAlignment="1">
      <alignment horizontal="center" vertical="center" wrapText="1"/>
    </xf>
    <xf numFmtId="2" fontId="1137" fillId="8" borderId="1" xfId="2" applyNumberFormat="1" applyFill="1" applyBorder="1" applyAlignment="1">
      <alignment horizontal="center" vertical="center" wrapText="1"/>
    </xf>
    <xf numFmtId="49" fontId="543" fillId="8" borderId="1" xfId="2" applyNumberFormat="1" applyFont="1" applyFill="1" applyBorder="1" applyAlignment="1">
      <alignment horizontal="center" vertical="center" wrapText="1"/>
    </xf>
    <xf numFmtId="0" fontId="534" fillId="0" borderId="1" xfId="2" applyFont="1" applyBorder="1" applyAlignment="1">
      <alignment horizontal="center" vertical="center"/>
    </xf>
    <xf numFmtId="0" fontId="534" fillId="0" borderId="1" xfId="2" applyFont="1" applyBorder="1" applyAlignment="1">
      <alignment horizontal="center" vertical="center" wrapText="1"/>
    </xf>
    <xf numFmtId="0" fontId="534" fillId="0" borderId="1" xfId="0" applyFont="1" applyBorder="1" applyAlignment="1">
      <alignment horizontal="center" vertical="center" wrapText="1"/>
    </xf>
    <xf numFmtId="49" fontId="534" fillId="0" borderId="1" xfId="2" applyNumberFormat="1" applyFont="1" applyBorder="1" applyAlignment="1">
      <alignment horizontal="center" vertical="center" wrapText="1"/>
    </xf>
    <xf numFmtId="0" fontId="533" fillId="8" borderId="1" xfId="0" applyFont="1" applyFill="1" applyBorder="1" applyAlignment="1">
      <alignment horizontal="center" vertical="center" wrapText="1"/>
    </xf>
    <xf numFmtId="0" fontId="533" fillId="8" borderId="4" xfId="0" applyFont="1" applyFill="1" applyBorder="1" applyAlignment="1">
      <alignment horizontal="center" vertical="center" wrapText="1"/>
    </xf>
    <xf numFmtId="0" fontId="533" fillId="8" borderId="1" xfId="2" applyFont="1" applyFill="1" applyBorder="1" applyAlignment="1">
      <alignment horizontal="center" vertical="center" wrapText="1"/>
    </xf>
    <xf numFmtId="0" fontId="533" fillId="8" borderId="5" xfId="2" applyFont="1" applyFill="1" applyBorder="1" applyAlignment="1">
      <alignment horizontal="center" vertical="center" wrapText="1"/>
    </xf>
    <xf numFmtId="0" fontId="533" fillId="13" borderId="5" xfId="2" applyFont="1" applyFill="1" applyBorder="1" applyAlignment="1">
      <alignment horizontal="center" vertical="center" wrapText="1"/>
    </xf>
    <xf numFmtId="0" fontId="617" fillId="24" borderId="5" xfId="2" applyFont="1" applyFill="1" applyBorder="1" applyAlignment="1">
      <alignment horizontal="center" vertical="center"/>
    </xf>
    <xf numFmtId="0" fontId="598" fillId="24" borderId="5" xfId="2" applyFont="1" applyFill="1" applyBorder="1" applyAlignment="1">
      <alignment horizontal="center" vertical="center"/>
    </xf>
    <xf numFmtId="0" fontId="592" fillId="24" borderId="5" xfId="2" applyFont="1" applyFill="1" applyBorder="1" applyAlignment="1">
      <alignment horizontal="center" vertical="center"/>
    </xf>
    <xf numFmtId="0" fontId="0" fillId="24" borderId="1" xfId="0" applyFill="1" applyBorder="1" applyAlignment="1">
      <alignment horizontal="center" vertical="center"/>
    </xf>
    <xf numFmtId="0" fontId="565" fillId="24" borderId="1" xfId="0" applyFont="1" applyFill="1" applyBorder="1" applyAlignment="1">
      <alignment horizontal="center" vertical="center"/>
    </xf>
    <xf numFmtId="0" fontId="567" fillId="24" borderId="5" xfId="2" applyFont="1" applyFill="1" applyBorder="1" applyAlignment="1">
      <alignment horizontal="center" vertical="center"/>
    </xf>
    <xf numFmtId="0" fontId="568" fillId="24" borderId="5" xfId="2" applyFont="1" applyFill="1" applyBorder="1" applyAlignment="1">
      <alignment horizontal="center" vertical="center"/>
    </xf>
    <xf numFmtId="0" fontId="532" fillId="0" borderId="1" xfId="0" applyFont="1" applyBorder="1" applyAlignment="1">
      <alignment horizontal="center" vertical="center" wrapText="1"/>
    </xf>
    <xf numFmtId="0" fontId="531" fillId="8" borderId="1" xfId="2" applyFont="1" applyFill="1" applyBorder="1" applyAlignment="1">
      <alignment horizontal="center" vertical="center" wrapText="1"/>
    </xf>
    <xf numFmtId="0" fontId="531" fillId="0" borderId="1" xfId="2" applyFont="1" applyBorder="1" applyAlignment="1">
      <alignment horizontal="center" vertical="center"/>
    </xf>
    <xf numFmtId="0" fontId="653" fillId="25" borderId="1" xfId="2" applyFont="1" applyFill="1" applyBorder="1" applyAlignment="1">
      <alignment horizontal="center" vertical="center"/>
    </xf>
    <xf numFmtId="2" fontId="1137" fillId="9" borderId="4" xfId="2" applyNumberFormat="1" applyFill="1" applyBorder="1" applyAlignment="1">
      <alignment horizontal="center" vertical="center" wrapText="1"/>
    </xf>
    <xf numFmtId="0" fontId="695" fillId="6" borderId="5" xfId="2" applyFont="1" applyFill="1" applyBorder="1" applyAlignment="1">
      <alignment horizontal="center" vertical="center"/>
    </xf>
    <xf numFmtId="0" fontId="695" fillId="6" borderId="1" xfId="2" applyFont="1" applyFill="1" applyBorder="1" applyAlignment="1">
      <alignment horizontal="center" vertical="center" wrapText="1"/>
    </xf>
    <xf numFmtId="0" fontId="1137" fillId="6" borderId="0" xfId="2" applyFill="1"/>
    <xf numFmtId="0" fontId="529" fillId="8" borderId="4" xfId="0" applyFont="1" applyFill="1" applyBorder="1" applyAlignment="1">
      <alignment horizontal="center" vertical="center" wrapText="1"/>
    </xf>
    <xf numFmtId="0" fontId="529" fillId="13" borderId="1" xfId="0" applyFont="1" applyFill="1" applyBorder="1" applyAlignment="1">
      <alignment horizontal="center" vertical="center" wrapText="1"/>
    </xf>
    <xf numFmtId="0" fontId="529" fillId="8" borderId="1" xfId="0" applyFont="1" applyFill="1" applyBorder="1" applyAlignment="1">
      <alignment horizontal="center" vertical="center" wrapText="1"/>
    </xf>
    <xf numFmtId="0" fontId="527" fillId="8" borderId="1" xfId="0" applyFont="1" applyFill="1" applyBorder="1" applyAlignment="1">
      <alignment horizontal="center" vertical="center" wrapText="1"/>
    </xf>
    <xf numFmtId="0" fontId="527" fillId="8" borderId="5" xfId="2" applyFont="1" applyFill="1" applyBorder="1" applyAlignment="1">
      <alignment horizontal="center" vertical="center" wrapText="1"/>
    </xf>
    <xf numFmtId="0" fontId="527" fillId="8" borderId="1" xfId="0" applyFont="1" applyFill="1" applyBorder="1" applyAlignment="1">
      <alignment horizontal="center" vertical="center"/>
    </xf>
    <xf numFmtId="0" fontId="527" fillId="8" borderId="4" xfId="0" applyFont="1" applyFill="1" applyBorder="1" applyAlignment="1">
      <alignment horizontal="center" vertical="center" wrapText="1"/>
    </xf>
    <xf numFmtId="49" fontId="546" fillId="8" borderId="1" xfId="2" applyNumberFormat="1" applyFont="1" applyFill="1" applyBorder="1" applyAlignment="1">
      <alignment horizontal="center" vertical="center" wrapText="1"/>
    </xf>
    <xf numFmtId="0" fontId="526" fillId="0" borderId="1" xfId="0" applyFont="1" applyBorder="1" applyAlignment="1">
      <alignment horizontal="center" vertical="center" wrapText="1"/>
    </xf>
    <xf numFmtId="49" fontId="541" fillId="8" borderId="1" xfId="2" applyNumberFormat="1" applyFont="1" applyFill="1" applyBorder="1" applyAlignment="1">
      <alignment horizontal="center" vertical="center" wrapText="1"/>
    </xf>
    <xf numFmtId="0" fontId="541" fillId="8" borderId="1" xfId="0" applyFont="1" applyFill="1" applyBorder="1" applyAlignment="1">
      <alignment horizontal="center" vertical="center" wrapText="1"/>
    </xf>
    <xf numFmtId="0" fontId="1360" fillId="8" borderId="0" xfId="0" applyFont="1" applyFill="1" applyAlignment="1">
      <alignment horizontal="center" vertical="center" wrapText="1"/>
    </xf>
    <xf numFmtId="0" fontId="692" fillId="25" borderId="1" xfId="2" applyFont="1" applyFill="1" applyBorder="1" applyAlignment="1">
      <alignment horizontal="center" vertical="center"/>
    </xf>
    <xf numFmtId="0" fontId="525" fillId="8" borderId="1" xfId="0" applyFont="1" applyFill="1" applyBorder="1" applyAlignment="1">
      <alignment horizontal="center" vertical="center" wrapText="1"/>
    </xf>
    <xf numFmtId="0" fontId="525" fillId="8" borderId="1" xfId="2" applyFont="1" applyFill="1" applyBorder="1" applyAlignment="1">
      <alignment horizontal="center" vertical="center" wrapText="1"/>
    </xf>
    <xf numFmtId="0" fontId="525" fillId="8" borderId="5" xfId="2" applyFont="1" applyFill="1" applyBorder="1" applyAlignment="1">
      <alignment horizontal="center" vertical="center" wrapText="1"/>
    </xf>
    <xf numFmtId="0" fontId="524" fillId="0" borderId="1" xfId="0" applyFont="1" applyBorder="1" applyAlignment="1">
      <alignment horizontal="center" vertical="center" wrapText="1"/>
    </xf>
    <xf numFmtId="0" fontId="524" fillId="8" borderId="1" xfId="2" applyFont="1" applyFill="1" applyBorder="1" applyAlignment="1">
      <alignment horizontal="center" vertical="center" wrapText="1"/>
    </xf>
    <xf numFmtId="0" fontId="524" fillId="8" borderId="5" xfId="2" applyFont="1" applyFill="1" applyBorder="1" applyAlignment="1">
      <alignment horizontal="center" vertical="center" wrapText="1"/>
    </xf>
    <xf numFmtId="0" fontId="524" fillId="8" borderId="1" xfId="0" applyFont="1" applyFill="1" applyBorder="1" applyAlignment="1">
      <alignment horizontal="center" vertical="center" wrapText="1"/>
    </xf>
    <xf numFmtId="0" fontId="524" fillId="8" borderId="1" xfId="0" applyFont="1" applyFill="1" applyBorder="1" applyAlignment="1">
      <alignment horizontal="center" vertical="center"/>
    </xf>
    <xf numFmtId="14" fontId="524" fillId="8" borderId="1" xfId="0" applyNumberFormat="1" applyFont="1" applyFill="1" applyBorder="1" applyAlignment="1">
      <alignment horizontal="center" vertical="center"/>
    </xf>
    <xf numFmtId="49" fontId="524" fillId="8" borderId="1" xfId="2" applyNumberFormat="1" applyFont="1" applyFill="1" applyBorder="1" applyAlignment="1">
      <alignment horizontal="center" vertical="center"/>
    </xf>
    <xf numFmtId="0" fontId="1368" fillId="8" borderId="1" xfId="1" applyFont="1" applyFill="1" applyBorder="1" applyAlignment="1">
      <alignment horizontal="center" vertical="center" wrapText="1"/>
    </xf>
    <xf numFmtId="2" fontId="524" fillId="8" borderId="4" xfId="2" applyNumberFormat="1" applyFont="1" applyFill="1" applyBorder="1" applyAlignment="1">
      <alignment horizontal="center" vertical="center"/>
    </xf>
    <xf numFmtId="49" fontId="524" fillId="0" borderId="1" xfId="2" applyNumberFormat="1" applyFont="1" applyBorder="1" applyAlignment="1">
      <alignment horizontal="center" vertical="center" wrapText="1"/>
    </xf>
    <xf numFmtId="14" fontId="524" fillId="0" borderId="1" xfId="0" applyNumberFormat="1" applyFont="1" applyBorder="1" applyAlignment="1">
      <alignment horizontal="center" vertical="center" wrapText="1"/>
    </xf>
    <xf numFmtId="0" fontId="526" fillId="8" borderId="1" xfId="0" applyFont="1" applyFill="1" applyBorder="1" applyAlignment="1">
      <alignment horizontal="center" vertical="center" wrapText="1"/>
    </xf>
    <xf numFmtId="49" fontId="526" fillId="8" borderId="1" xfId="2" applyNumberFormat="1" applyFont="1" applyFill="1" applyBorder="1" applyAlignment="1">
      <alignment horizontal="center" vertical="center" wrapText="1"/>
    </xf>
    <xf numFmtId="0" fontId="523" fillId="0" borderId="1" xfId="0" applyFont="1" applyBorder="1" applyAlignment="1">
      <alignment horizontal="center" vertical="center" wrapText="1"/>
    </xf>
    <xf numFmtId="0" fontId="523" fillId="8" borderId="1" xfId="0" applyFont="1" applyFill="1" applyBorder="1" applyAlignment="1">
      <alignment horizontal="center" vertical="center" wrapText="1"/>
    </xf>
    <xf numFmtId="0" fontId="523" fillId="13" borderId="1" xfId="0" applyFont="1" applyFill="1" applyBorder="1" applyAlignment="1">
      <alignment horizontal="center" vertical="center" wrapText="1"/>
    </xf>
    <xf numFmtId="0" fontId="531" fillId="8" borderId="1" xfId="0" applyFont="1" applyFill="1" applyBorder="1" applyAlignment="1">
      <alignment horizontal="center" vertical="center" wrapText="1"/>
    </xf>
    <xf numFmtId="0" fontId="531" fillId="8" borderId="5" xfId="2" applyFont="1" applyFill="1" applyBorder="1" applyAlignment="1">
      <alignment horizontal="center" vertical="center" wrapText="1"/>
    </xf>
    <xf numFmtId="49" fontId="531" fillId="8" borderId="5" xfId="2" applyNumberFormat="1" applyFont="1" applyFill="1" applyBorder="1" applyAlignment="1">
      <alignment horizontal="center" vertical="center" wrapText="1"/>
    </xf>
    <xf numFmtId="0" fontId="1011" fillId="8" borderId="5" xfId="2" applyFont="1" applyFill="1" applyBorder="1" applyAlignment="1">
      <alignment horizontal="center" vertical="center" wrapText="1"/>
    </xf>
    <xf numFmtId="0" fontId="523" fillId="0" borderId="1" xfId="2" applyFont="1" applyBorder="1" applyAlignment="1">
      <alignment horizontal="center" vertical="center" wrapText="1"/>
    </xf>
    <xf numFmtId="0" fontId="607" fillId="8" borderId="2" xfId="0" applyFont="1" applyFill="1" applyBorder="1" applyAlignment="1">
      <alignment horizontal="center" vertical="center" wrapText="1"/>
    </xf>
    <xf numFmtId="0" fontId="609" fillId="8" borderId="2" xfId="0" applyFont="1" applyFill="1" applyBorder="1" applyAlignment="1">
      <alignment horizontal="center" vertical="center" wrapText="1"/>
    </xf>
    <xf numFmtId="0" fontId="523" fillId="13" borderId="4" xfId="0" applyFont="1" applyFill="1" applyBorder="1" applyAlignment="1">
      <alignment horizontal="center" vertical="center"/>
    </xf>
    <xf numFmtId="0" fontId="523" fillId="13" borderId="4" xfId="0" applyFont="1" applyFill="1" applyBorder="1" applyAlignment="1">
      <alignment horizontal="center" vertical="center" wrapText="1"/>
    </xf>
    <xf numFmtId="0" fontId="537" fillId="8" borderId="1" xfId="2" applyFont="1" applyFill="1" applyBorder="1" applyAlignment="1">
      <alignment horizontal="center" vertical="center" wrapText="1"/>
    </xf>
    <xf numFmtId="0" fontId="537" fillId="8" borderId="1" xfId="0" applyFont="1" applyFill="1" applyBorder="1" applyAlignment="1">
      <alignment horizontal="center" vertical="center" wrapText="1"/>
    </xf>
    <xf numFmtId="0" fontId="522" fillId="8" borderId="1" xfId="2" applyFont="1" applyFill="1" applyBorder="1" applyAlignment="1">
      <alignment horizontal="center" vertical="center" wrapText="1"/>
    </xf>
    <xf numFmtId="0" fontId="522" fillId="0" borderId="1" xfId="0" applyFont="1" applyBorder="1" applyAlignment="1">
      <alignment horizontal="center" vertical="center" wrapText="1"/>
    </xf>
    <xf numFmtId="49" fontId="679" fillId="8" borderId="5" xfId="2" applyNumberFormat="1" applyFont="1" applyFill="1" applyBorder="1" applyAlignment="1">
      <alignment horizontal="center" vertical="center"/>
    </xf>
    <xf numFmtId="0" fontId="679" fillId="8" borderId="5" xfId="2" applyFont="1" applyFill="1" applyBorder="1" applyAlignment="1">
      <alignment horizontal="center" vertical="top" wrapText="1"/>
    </xf>
    <xf numFmtId="0" fontId="679" fillId="8" borderId="1" xfId="2" applyFont="1" applyFill="1" applyBorder="1" applyAlignment="1">
      <alignment horizontal="center" vertical="center" wrapText="1"/>
    </xf>
    <xf numFmtId="0" fontId="522" fillId="0" borderId="1" xfId="2" applyFont="1" applyBorder="1" applyAlignment="1">
      <alignment horizontal="center" vertical="center"/>
    </xf>
    <xf numFmtId="0" fontId="521" fillId="13" borderId="1" xfId="0" applyFont="1" applyFill="1" applyBorder="1" applyAlignment="1">
      <alignment horizontal="center" vertical="center" wrapText="1"/>
    </xf>
    <xf numFmtId="0" fontId="521" fillId="13" borderId="5" xfId="2" applyFont="1" applyFill="1" applyBorder="1" applyAlignment="1">
      <alignment horizontal="center" vertical="center" wrapText="1"/>
    </xf>
    <xf numFmtId="0" fontId="521" fillId="0" borderId="1" xfId="0" applyFont="1" applyBorder="1" applyAlignment="1">
      <alignment horizontal="center" vertical="center" wrapText="1"/>
    </xf>
    <xf numFmtId="0" fontId="522" fillId="8" borderId="1" xfId="0" applyFont="1" applyFill="1" applyBorder="1" applyAlignment="1">
      <alignment horizontal="center" vertical="center" wrapText="1"/>
    </xf>
    <xf numFmtId="49" fontId="522" fillId="8" borderId="1" xfId="2" applyNumberFormat="1" applyFont="1" applyFill="1" applyBorder="1" applyAlignment="1">
      <alignment horizontal="center" vertical="center" wrapText="1"/>
    </xf>
    <xf numFmtId="0" fontId="521" fillId="8" borderId="1" xfId="0" applyFont="1" applyFill="1" applyBorder="1" applyAlignment="1">
      <alignment horizontal="center" vertical="center" wrapText="1"/>
    </xf>
    <xf numFmtId="0" fontId="521" fillId="8" borderId="5" xfId="2" applyFont="1" applyFill="1" applyBorder="1" applyAlignment="1">
      <alignment horizontal="center" vertical="center" wrapText="1"/>
    </xf>
    <xf numFmtId="49" fontId="531" fillId="8" borderId="1" xfId="2" applyNumberFormat="1" applyFont="1" applyFill="1" applyBorder="1" applyAlignment="1">
      <alignment horizontal="center" vertical="center" wrapText="1"/>
    </xf>
    <xf numFmtId="0" fontId="521" fillId="9" borderId="1" xfId="2" applyFont="1" applyFill="1" applyBorder="1" applyAlignment="1">
      <alignment horizontal="center" vertical="center" wrapText="1"/>
    </xf>
    <xf numFmtId="0" fontId="521" fillId="8" borderId="1" xfId="2" applyFont="1" applyFill="1" applyBorder="1" applyAlignment="1">
      <alignment horizontal="center" vertical="center" wrapText="1"/>
    </xf>
    <xf numFmtId="0" fontId="707" fillId="8" borderId="1" xfId="2" applyFont="1" applyFill="1" applyBorder="1" applyAlignment="1">
      <alignment horizontal="center" vertical="center"/>
    </xf>
    <xf numFmtId="49" fontId="566" fillId="8" borderId="5" xfId="2" applyNumberFormat="1" applyFont="1" applyFill="1" applyBorder="1" applyAlignment="1">
      <alignment horizontal="center" vertical="center"/>
    </xf>
    <xf numFmtId="0" fontId="566" fillId="8" borderId="5" xfId="2" applyFont="1" applyFill="1" applyBorder="1" applyAlignment="1">
      <alignment horizontal="center" vertical="center" wrapText="1"/>
    </xf>
    <xf numFmtId="0" fontId="566" fillId="8" borderId="5" xfId="2" applyFont="1" applyFill="1" applyBorder="1" applyAlignment="1">
      <alignment horizontal="center" vertical="top" wrapText="1"/>
    </xf>
    <xf numFmtId="0" fontId="521" fillId="0" borderId="1" xfId="2" applyFont="1" applyBorder="1" applyAlignment="1">
      <alignment horizontal="center" vertical="center"/>
    </xf>
    <xf numFmtId="49" fontId="534" fillId="8" borderId="1" xfId="2" applyNumberFormat="1" applyFont="1" applyFill="1" applyBorder="1" applyAlignment="1">
      <alignment horizontal="center" vertical="center" wrapText="1"/>
    </xf>
    <xf numFmtId="0" fontId="520" fillId="0" borderId="1" xfId="2" applyFont="1" applyBorder="1" applyAlignment="1">
      <alignment horizontal="center" vertical="center"/>
    </xf>
    <xf numFmtId="0" fontId="520" fillId="0" borderId="1" xfId="0" applyFont="1" applyBorder="1" applyAlignment="1">
      <alignment horizontal="center" vertical="center" wrapText="1"/>
    </xf>
    <xf numFmtId="0" fontId="520" fillId="8" borderId="1" xfId="0" applyFont="1" applyFill="1" applyBorder="1" applyAlignment="1">
      <alignment horizontal="center" vertical="center" wrapText="1"/>
    </xf>
    <xf numFmtId="0" fontId="519" fillId="0" borderId="1" xfId="0" applyFont="1" applyBorder="1" applyAlignment="1">
      <alignment horizontal="center" vertical="center" wrapText="1"/>
    </xf>
    <xf numFmtId="0" fontId="519" fillId="8" borderId="1" xfId="0" applyFont="1" applyFill="1" applyBorder="1" applyAlignment="1">
      <alignment horizontal="center" vertical="center" wrapText="1"/>
    </xf>
    <xf numFmtId="0" fontId="519" fillId="8" borderId="5" xfId="2" applyFont="1" applyFill="1" applyBorder="1" applyAlignment="1">
      <alignment horizontal="center" vertical="center" wrapText="1"/>
    </xf>
    <xf numFmtId="0" fontId="519" fillId="8" borderId="1" xfId="0" applyFont="1" applyFill="1" applyBorder="1" applyAlignment="1">
      <alignment horizontal="center" vertical="center"/>
    </xf>
    <xf numFmtId="0" fontId="519" fillId="13" borderId="1" xfId="0" applyFont="1" applyFill="1" applyBorder="1" applyAlignment="1">
      <alignment horizontal="center" vertical="center" wrapText="1"/>
    </xf>
    <xf numFmtId="0" fontId="519" fillId="13" borderId="5" xfId="2" applyFont="1" applyFill="1" applyBorder="1" applyAlignment="1">
      <alignment horizontal="center" vertical="center" wrapText="1"/>
    </xf>
    <xf numFmtId="0" fontId="605" fillId="8" borderId="1" xfId="0" applyFont="1" applyFill="1" applyBorder="1" applyAlignment="1">
      <alignment horizontal="center" vertical="center" wrapText="1"/>
    </xf>
    <xf numFmtId="0" fontId="599" fillId="8" borderId="1" xfId="0" applyFont="1" applyFill="1" applyBorder="1" applyAlignment="1">
      <alignment horizontal="center" vertical="center" wrapText="1"/>
    </xf>
    <xf numFmtId="0" fontId="605" fillId="8" borderId="1" xfId="2" applyFont="1" applyFill="1" applyBorder="1" applyAlignment="1">
      <alignment horizontal="center" vertical="center" wrapText="1"/>
    </xf>
    <xf numFmtId="0" fontId="694" fillId="25" borderId="1" xfId="2" applyFont="1" applyFill="1" applyBorder="1" applyAlignment="1">
      <alignment horizontal="center" vertical="center"/>
    </xf>
    <xf numFmtId="0" fontId="519" fillId="0" borderId="1" xfId="2" applyFont="1" applyBorder="1" applyAlignment="1">
      <alignment horizontal="center" vertical="center"/>
    </xf>
    <xf numFmtId="14" fontId="558" fillId="8" borderId="5" xfId="2" applyNumberFormat="1" applyFont="1" applyFill="1" applyBorder="1" applyAlignment="1">
      <alignment horizontal="center" vertical="center"/>
    </xf>
    <xf numFmtId="49" fontId="558" fillId="8" borderId="5" xfId="2" applyNumberFormat="1" applyFont="1" applyFill="1" applyBorder="1" applyAlignment="1">
      <alignment horizontal="center" vertical="center"/>
    </xf>
    <xf numFmtId="0" fontId="558" fillId="8" borderId="5" xfId="2" applyFont="1" applyFill="1" applyBorder="1" applyAlignment="1">
      <alignment horizontal="center" vertical="center" wrapText="1"/>
    </xf>
    <xf numFmtId="0" fontId="558" fillId="8" borderId="5" xfId="2" applyFont="1" applyFill="1" applyBorder="1" applyAlignment="1">
      <alignment horizontal="center" vertical="top" wrapText="1"/>
    </xf>
    <xf numFmtId="0" fontId="518" fillId="0" borderId="1" xfId="2" applyFont="1" applyBorder="1" applyAlignment="1">
      <alignment horizontal="center" vertical="center"/>
    </xf>
    <xf numFmtId="0" fontId="518" fillId="0" borderId="1" xfId="0" applyFont="1" applyBorder="1" applyAlignment="1">
      <alignment horizontal="center" vertical="center"/>
    </xf>
    <xf numFmtId="0" fontId="518" fillId="8" borderId="1" xfId="0" applyFont="1" applyFill="1" applyBorder="1" applyAlignment="1">
      <alignment horizontal="center" vertical="center" wrapText="1"/>
    </xf>
    <xf numFmtId="49" fontId="569" fillId="8" borderId="1" xfId="2" applyNumberFormat="1" applyFont="1" applyFill="1" applyBorder="1" applyAlignment="1">
      <alignment horizontal="center" vertical="center" wrapText="1"/>
    </xf>
    <xf numFmtId="0" fontId="571" fillId="8" borderId="1" xfId="0" applyFont="1" applyFill="1" applyBorder="1" applyAlignment="1">
      <alignment horizontal="center" vertical="center" wrapText="1"/>
    </xf>
    <xf numFmtId="49" fontId="587" fillId="8" borderId="1" xfId="2" applyNumberFormat="1" applyFont="1" applyFill="1" applyBorder="1" applyAlignment="1">
      <alignment horizontal="center" vertical="center"/>
    </xf>
    <xf numFmtId="0" fontId="587" fillId="8" borderId="1" xfId="2" applyFont="1" applyFill="1" applyBorder="1" applyAlignment="1">
      <alignment horizontal="center" vertical="top" wrapText="1"/>
    </xf>
    <xf numFmtId="0" fontId="587" fillId="8" borderId="1" xfId="0" applyFont="1" applyFill="1" applyBorder="1" applyAlignment="1">
      <alignment horizontal="center" vertical="center" wrapText="1"/>
    </xf>
    <xf numFmtId="0" fontId="517" fillId="8" borderId="1" xfId="0" applyFont="1" applyFill="1" applyBorder="1" applyAlignment="1">
      <alignment horizontal="center" vertical="center" wrapText="1"/>
    </xf>
    <xf numFmtId="0" fontId="517" fillId="8" borderId="4" xfId="0" applyFont="1" applyFill="1" applyBorder="1" applyAlignment="1">
      <alignment horizontal="center" vertical="center" wrapText="1"/>
    </xf>
    <xf numFmtId="0" fontId="517" fillId="8" borderId="1" xfId="0" applyFont="1" applyFill="1" applyBorder="1" applyAlignment="1">
      <alignment horizontal="center" vertical="center"/>
    </xf>
    <xf numFmtId="0" fontId="517" fillId="0" borderId="1" xfId="0" applyFont="1" applyBorder="1" applyAlignment="1">
      <alignment horizontal="center" vertical="center" wrapText="1"/>
    </xf>
    <xf numFmtId="49" fontId="517" fillId="0" borderId="1" xfId="2" applyNumberFormat="1" applyFont="1" applyBorder="1" applyAlignment="1">
      <alignment horizontal="center" vertical="center" wrapText="1"/>
    </xf>
    <xf numFmtId="0" fontId="517" fillId="13" borderId="1" xfId="0" applyFont="1" applyFill="1" applyBorder="1" applyAlignment="1">
      <alignment horizontal="center" vertical="center" wrapText="1"/>
    </xf>
    <xf numFmtId="49" fontId="608" fillId="8" borderId="1" xfId="2" applyNumberFormat="1" applyFont="1" applyFill="1" applyBorder="1" applyAlignment="1">
      <alignment horizontal="center" vertical="center"/>
    </xf>
    <xf numFmtId="0" fontId="608" fillId="8" borderId="1" xfId="2" applyFont="1" applyFill="1" applyBorder="1" applyAlignment="1">
      <alignment horizontal="center" vertical="top" wrapText="1"/>
    </xf>
    <xf numFmtId="0" fontId="603" fillId="8" borderId="2" xfId="0" applyFont="1" applyFill="1" applyBorder="1" applyAlignment="1">
      <alignment horizontal="center" vertical="center" wrapText="1"/>
    </xf>
    <xf numFmtId="0" fontId="517" fillId="0" borderId="1" xfId="0" applyFont="1" applyBorder="1" applyAlignment="1">
      <alignment horizontal="center" vertical="center"/>
    </xf>
    <xf numFmtId="0" fontId="681" fillId="8" borderId="5" xfId="2" applyFont="1" applyFill="1" applyBorder="1" applyAlignment="1">
      <alignment horizontal="center" vertical="center"/>
    </xf>
    <xf numFmtId="0" fontId="681" fillId="8" borderId="5" xfId="2" applyFont="1" applyFill="1" applyBorder="1" applyAlignment="1">
      <alignment horizontal="center" vertical="top" wrapText="1"/>
    </xf>
    <xf numFmtId="0" fontId="681" fillId="8" borderId="1" xfId="2" applyFont="1" applyFill="1" applyBorder="1" applyAlignment="1">
      <alignment horizontal="center" vertical="center" wrapText="1"/>
    </xf>
    <xf numFmtId="0" fontId="517" fillId="0" borderId="1" xfId="2" applyFont="1" applyBorder="1" applyAlignment="1">
      <alignment horizontal="center" vertical="center"/>
    </xf>
    <xf numFmtId="0" fontId="517" fillId="24" borderId="1" xfId="0" applyFont="1" applyFill="1" applyBorder="1" applyAlignment="1">
      <alignment horizontal="center" vertical="center"/>
    </xf>
    <xf numFmtId="0" fontId="525" fillId="24" borderId="1" xfId="0" applyFont="1" applyFill="1" applyBorder="1" applyAlignment="1">
      <alignment horizontal="center" vertical="center" wrapText="1"/>
    </xf>
    <xf numFmtId="0" fontId="529" fillId="24" borderId="4" xfId="0" applyFont="1" applyFill="1" applyBorder="1" applyAlignment="1">
      <alignment horizontal="center" vertical="center"/>
    </xf>
    <xf numFmtId="0" fontId="533" fillId="24" borderId="5" xfId="2" applyFont="1" applyFill="1" applyBorder="1" applyAlignment="1">
      <alignment horizontal="center" vertical="center"/>
    </xf>
    <xf numFmtId="0" fontId="562" fillId="24" borderId="1" xfId="0" applyFont="1" applyFill="1" applyBorder="1" applyAlignment="1">
      <alignment horizontal="center" vertical="center"/>
    </xf>
    <xf numFmtId="0" fontId="524" fillId="24" borderId="5" xfId="2" applyFont="1" applyFill="1" applyBorder="1" applyAlignment="1">
      <alignment horizontal="center" vertical="center"/>
    </xf>
    <xf numFmtId="0" fontId="557" fillId="24" borderId="5" xfId="2" applyFont="1" applyFill="1" applyBorder="1" applyAlignment="1">
      <alignment horizontal="center" vertical="center"/>
    </xf>
    <xf numFmtId="0" fontId="529" fillId="24" borderId="1" xfId="0" applyFont="1" applyFill="1" applyBorder="1" applyAlignment="1">
      <alignment horizontal="center" vertical="center" wrapText="1"/>
    </xf>
    <xf numFmtId="0" fontId="525" fillId="24" borderId="5" xfId="2" applyFont="1" applyFill="1" applyBorder="1" applyAlignment="1">
      <alignment horizontal="center" vertical="center"/>
    </xf>
    <xf numFmtId="0" fontId="535" fillId="24" borderId="4" xfId="0" applyFont="1" applyFill="1" applyBorder="1" applyAlignment="1">
      <alignment horizontal="center" vertical="center"/>
    </xf>
    <xf numFmtId="0" fontId="860" fillId="8" borderId="1" xfId="0" applyFont="1" applyFill="1" applyBorder="1" applyAlignment="1">
      <alignment horizontal="center" vertical="center" wrapText="1"/>
    </xf>
    <xf numFmtId="0" fontId="860" fillId="8" borderId="1" xfId="2" applyFont="1" applyFill="1" applyBorder="1" applyAlignment="1">
      <alignment horizontal="center" vertical="center"/>
    </xf>
    <xf numFmtId="0" fontId="860" fillId="8" borderId="1" xfId="2" applyFont="1" applyFill="1" applyBorder="1" applyAlignment="1">
      <alignment horizontal="center" vertical="center" wrapText="1"/>
    </xf>
    <xf numFmtId="0" fontId="516" fillId="0" borderId="1" xfId="2" applyFont="1" applyBorder="1" applyAlignment="1">
      <alignment horizontal="center" vertical="center"/>
    </xf>
    <xf numFmtId="0" fontId="516" fillId="0" borderId="1" xfId="0" applyFont="1" applyBorder="1" applyAlignment="1">
      <alignment horizontal="center" vertical="center" wrapText="1"/>
    </xf>
    <xf numFmtId="0" fontId="516" fillId="8" borderId="1" xfId="0" applyFont="1" applyFill="1" applyBorder="1" applyAlignment="1">
      <alignment horizontal="center" vertical="center"/>
    </xf>
    <xf numFmtId="0" fontId="516" fillId="8" borderId="1" xfId="0" applyFont="1" applyFill="1" applyBorder="1" applyAlignment="1">
      <alignment horizontal="center" vertical="center" wrapText="1"/>
    </xf>
    <xf numFmtId="0" fontId="516" fillId="8" borderId="5" xfId="2" applyFont="1" applyFill="1" applyBorder="1" applyAlignment="1">
      <alignment horizontal="center" vertical="center" wrapText="1"/>
    </xf>
    <xf numFmtId="0" fontId="1137" fillId="8" borderId="5" xfId="2" applyFill="1" applyBorder="1" applyAlignment="1">
      <alignment horizontal="center"/>
    </xf>
    <xf numFmtId="0" fontId="515" fillId="8" borderId="1" xfId="2" applyFont="1" applyFill="1" applyBorder="1" applyAlignment="1">
      <alignment horizontal="center" vertical="center" wrapText="1"/>
    </xf>
    <xf numFmtId="0" fontId="515" fillId="8" borderId="5" xfId="2" applyFont="1" applyFill="1" applyBorder="1" applyAlignment="1">
      <alignment horizontal="center" vertical="center" wrapText="1"/>
    </xf>
    <xf numFmtId="0" fontId="515" fillId="8" borderId="1" xfId="0" applyFont="1" applyFill="1" applyBorder="1" applyAlignment="1">
      <alignment horizontal="center" vertical="center" wrapText="1"/>
    </xf>
    <xf numFmtId="49" fontId="524" fillId="8" borderId="5" xfId="2" applyNumberFormat="1" applyFont="1" applyFill="1" applyBorder="1" applyAlignment="1">
      <alignment horizontal="center" vertical="center" wrapText="1"/>
    </xf>
    <xf numFmtId="49" fontId="530" fillId="8" borderId="1" xfId="2" applyNumberFormat="1" applyFont="1" applyFill="1" applyBorder="1" applyAlignment="1">
      <alignment horizontal="center" vertical="center" wrapText="1"/>
    </xf>
    <xf numFmtId="0" fontId="514" fillId="8" borderId="1" xfId="0" applyFont="1" applyFill="1" applyBorder="1" applyAlignment="1">
      <alignment horizontal="center" vertical="center" wrapText="1"/>
    </xf>
    <xf numFmtId="0" fontId="569" fillId="8" borderId="1" xfId="0" applyFont="1" applyFill="1" applyBorder="1" applyAlignment="1">
      <alignment horizontal="center" vertical="center"/>
    </xf>
    <xf numFmtId="0" fontId="513" fillId="0" borderId="1" xfId="0" applyFont="1" applyBorder="1" applyAlignment="1">
      <alignment horizontal="center" vertical="center" wrapText="1"/>
    </xf>
    <xf numFmtId="0" fontId="513" fillId="8" borderId="1" xfId="0" applyFont="1" applyFill="1" applyBorder="1" applyAlignment="1">
      <alignment horizontal="center" vertical="center" wrapText="1"/>
    </xf>
    <xf numFmtId="0" fontId="513" fillId="8" borderId="1" xfId="2" applyFont="1" applyFill="1" applyBorder="1" applyAlignment="1">
      <alignment horizontal="center" vertical="center" wrapText="1"/>
    </xf>
    <xf numFmtId="0" fontId="513" fillId="8" borderId="5" xfId="2" applyFont="1" applyFill="1" applyBorder="1" applyAlignment="1">
      <alignment horizontal="center" vertical="center" wrapText="1"/>
    </xf>
    <xf numFmtId="0" fontId="513" fillId="0" borderId="1" xfId="2" applyFont="1" applyBorder="1" applyAlignment="1">
      <alignment horizontal="center" vertical="center"/>
    </xf>
    <xf numFmtId="0" fontId="512" fillId="0" borderId="1" xfId="0" applyFont="1" applyBorder="1" applyAlignment="1">
      <alignment horizontal="center" vertical="center" wrapText="1"/>
    </xf>
    <xf numFmtId="0" fontId="512" fillId="8" borderId="1" xfId="2" applyFont="1" applyFill="1" applyBorder="1" applyAlignment="1">
      <alignment horizontal="center" vertical="center" wrapText="1"/>
    </xf>
    <xf numFmtId="14" fontId="522" fillId="8" borderId="1" xfId="0" applyNumberFormat="1" applyFont="1" applyFill="1" applyBorder="1" applyAlignment="1">
      <alignment horizontal="center" vertical="center" wrapText="1"/>
    </xf>
    <xf numFmtId="0" fontId="512" fillId="8" borderId="1" xfId="0" applyFont="1" applyFill="1" applyBorder="1" applyAlignment="1">
      <alignment horizontal="center" vertical="center" wrapText="1"/>
    </xf>
    <xf numFmtId="0" fontId="512" fillId="13" borderId="1" xfId="0" applyFont="1" applyFill="1" applyBorder="1" applyAlignment="1">
      <alignment horizontal="center" vertical="center" wrapText="1"/>
    </xf>
    <xf numFmtId="0" fontId="512" fillId="8" borderId="5" xfId="2" applyFont="1" applyFill="1" applyBorder="1" applyAlignment="1">
      <alignment horizontal="center" vertical="center" wrapText="1"/>
    </xf>
    <xf numFmtId="0" fontId="512" fillId="9" borderId="1" xfId="2" applyFont="1" applyFill="1" applyBorder="1" applyAlignment="1">
      <alignment horizontal="center" vertical="center" wrapText="1"/>
    </xf>
    <xf numFmtId="0" fontId="512" fillId="0" borderId="1" xfId="2" applyFont="1" applyBorder="1" applyAlignment="1">
      <alignment horizontal="center" vertical="center"/>
    </xf>
    <xf numFmtId="0" fontId="512" fillId="13" borderId="1" xfId="0" applyFont="1" applyFill="1" applyBorder="1" applyAlignment="1">
      <alignment horizontal="center" vertical="center"/>
    </xf>
    <xf numFmtId="0" fontId="512" fillId="13" borderId="5" xfId="2" applyFont="1" applyFill="1" applyBorder="1" applyAlignment="1">
      <alignment horizontal="center" vertical="center" wrapText="1"/>
    </xf>
    <xf numFmtId="0" fontId="522" fillId="8" borderId="5" xfId="2" applyFont="1" applyFill="1" applyBorder="1" applyAlignment="1">
      <alignment horizontal="center" vertical="center" wrapText="1"/>
    </xf>
    <xf numFmtId="49" fontId="522" fillId="8" borderId="5" xfId="2" applyNumberFormat="1" applyFont="1" applyFill="1" applyBorder="1" applyAlignment="1">
      <alignment horizontal="center" vertical="center" wrapText="1"/>
    </xf>
    <xf numFmtId="0" fontId="512" fillId="0" borderId="1" xfId="2" applyFont="1" applyBorder="1" applyAlignment="1">
      <alignment horizontal="center" vertical="center" wrapText="1"/>
    </xf>
    <xf numFmtId="0" fontId="510" fillId="0" borderId="1" xfId="0" applyFont="1" applyBorder="1" applyAlignment="1">
      <alignment horizontal="center" vertical="center" wrapText="1"/>
    </xf>
    <xf numFmtId="49" fontId="510" fillId="0" borderId="1" xfId="2" applyNumberFormat="1" applyFont="1" applyBorder="1" applyAlignment="1">
      <alignment horizontal="center" vertical="center" wrapText="1"/>
    </xf>
    <xf numFmtId="0" fontId="672" fillId="8" borderId="5" xfId="2" applyFont="1" applyFill="1" applyBorder="1" applyAlignment="1">
      <alignment horizontal="center" vertical="top" wrapText="1"/>
    </xf>
    <xf numFmtId="0" fontId="509" fillId="0" borderId="1" xfId="2" applyFont="1" applyBorder="1" applyAlignment="1">
      <alignment horizontal="center" vertical="center"/>
    </xf>
    <xf numFmtId="0" fontId="509" fillId="8" borderId="1" xfId="2" applyFont="1" applyFill="1" applyBorder="1" applyAlignment="1">
      <alignment horizontal="center" vertical="center" wrapText="1"/>
    </xf>
    <xf numFmtId="0" fontId="509" fillId="8" borderId="5" xfId="2" applyFont="1" applyFill="1" applyBorder="1" applyAlignment="1">
      <alignment horizontal="center" vertical="center" wrapText="1"/>
    </xf>
    <xf numFmtId="0" fontId="509" fillId="8" borderId="1" xfId="0" applyFont="1" applyFill="1" applyBorder="1" applyAlignment="1">
      <alignment horizontal="center" vertical="center" wrapText="1"/>
    </xf>
    <xf numFmtId="0" fontId="509" fillId="0" borderId="1" xfId="0" applyFont="1" applyBorder="1" applyAlignment="1">
      <alignment horizontal="center" vertical="center" wrapText="1"/>
    </xf>
    <xf numFmtId="14" fontId="1137" fillId="8" borderId="3" xfId="2" applyNumberFormat="1" applyFill="1" applyBorder="1" applyAlignment="1">
      <alignment horizontal="center" vertical="center"/>
    </xf>
    <xf numFmtId="0" fontId="1080" fillId="8" borderId="4" xfId="0" applyFont="1" applyFill="1" applyBorder="1" applyAlignment="1">
      <alignment horizontal="center" vertical="center"/>
    </xf>
    <xf numFmtId="0" fontId="1137" fillId="8" borderId="4" xfId="2" applyFill="1" applyBorder="1" applyAlignment="1">
      <alignment horizontal="center" vertical="center"/>
    </xf>
    <xf numFmtId="0" fontId="545" fillId="8" borderId="4" xfId="0" applyFont="1" applyFill="1" applyBorder="1" applyAlignment="1">
      <alignment horizontal="center" vertical="center" wrapText="1"/>
    </xf>
    <xf numFmtId="0" fontId="508" fillId="13" borderId="1" xfId="0" applyFont="1" applyFill="1" applyBorder="1" applyAlignment="1">
      <alignment horizontal="center" vertical="center" wrapText="1"/>
    </xf>
    <xf numFmtId="0" fontId="508" fillId="13" borderId="5" xfId="2" applyFont="1" applyFill="1" applyBorder="1" applyAlignment="1">
      <alignment horizontal="center" vertical="center" wrapText="1"/>
    </xf>
    <xf numFmtId="0" fontId="508" fillId="0" borderId="1" xfId="0" applyFont="1" applyBorder="1" applyAlignment="1">
      <alignment horizontal="center" vertical="center" wrapText="1"/>
    </xf>
    <xf numFmtId="0" fontId="508" fillId="8" borderId="1" xfId="2" applyFont="1" applyFill="1" applyBorder="1" applyAlignment="1">
      <alignment horizontal="center" vertical="center" wrapText="1"/>
    </xf>
    <xf numFmtId="0" fontId="508" fillId="8" borderId="5" xfId="2" applyFont="1" applyFill="1" applyBorder="1" applyAlignment="1">
      <alignment horizontal="center" vertical="center" wrapText="1"/>
    </xf>
    <xf numFmtId="0" fontId="507" fillId="8" borderId="5" xfId="2" applyFont="1" applyFill="1" applyBorder="1" applyAlignment="1">
      <alignment horizontal="center" vertical="center"/>
    </xf>
    <xf numFmtId="0" fontId="507" fillId="8" borderId="1" xfId="0" applyFont="1" applyFill="1" applyBorder="1" applyAlignment="1">
      <alignment horizontal="center" vertical="center" wrapText="1"/>
    </xf>
    <xf numFmtId="0" fontId="507" fillId="8" borderId="5" xfId="2" applyFont="1" applyFill="1" applyBorder="1" applyAlignment="1">
      <alignment horizontal="center" vertical="center" wrapText="1"/>
    </xf>
    <xf numFmtId="0" fontId="507" fillId="0" borderId="1" xfId="2" applyFont="1" applyBorder="1" applyAlignment="1">
      <alignment horizontal="center" vertical="center"/>
    </xf>
    <xf numFmtId="0" fontId="545" fillId="8" borderId="3" xfId="2" applyFont="1" applyFill="1" applyBorder="1" applyAlignment="1">
      <alignment horizontal="center" vertical="center"/>
    </xf>
    <xf numFmtId="14" fontId="545" fillId="8" borderId="3" xfId="2" applyNumberFormat="1" applyFont="1" applyFill="1" applyBorder="1" applyAlignment="1">
      <alignment horizontal="center" vertical="center"/>
    </xf>
    <xf numFmtId="49" fontId="545" fillId="8" borderId="3" xfId="2" applyNumberFormat="1" applyFont="1" applyFill="1" applyBorder="1" applyAlignment="1">
      <alignment horizontal="center" vertical="center"/>
    </xf>
    <xf numFmtId="0" fontId="545" fillId="8" borderId="3" xfId="2" applyFont="1" applyFill="1" applyBorder="1" applyAlignment="1">
      <alignment horizontal="center" vertical="center" wrapText="1"/>
    </xf>
    <xf numFmtId="0" fontId="545" fillId="8" borderId="3" xfId="2" applyFont="1" applyFill="1" applyBorder="1" applyAlignment="1">
      <alignment horizontal="center" vertical="top" wrapText="1"/>
    </xf>
    <xf numFmtId="0" fontId="545" fillId="8" borderId="4" xfId="2" applyFont="1" applyFill="1" applyBorder="1" applyAlignment="1">
      <alignment horizontal="center" vertical="center" wrapText="1"/>
    </xf>
    <xf numFmtId="0" fontId="507" fillId="0" borderId="4" xfId="2" applyFont="1" applyBorder="1" applyAlignment="1">
      <alignment horizontal="center" vertical="center"/>
    </xf>
    <xf numFmtId="0" fontId="506" fillId="8" borderId="1" xfId="0" applyFont="1" applyFill="1" applyBorder="1" applyAlignment="1">
      <alignment horizontal="center" vertical="center" wrapText="1"/>
    </xf>
    <xf numFmtId="0" fontId="545" fillId="8" borderId="1" xfId="0" applyFont="1" applyFill="1" applyBorder="1" applyAlignment="1">
      <alignment horizontal="center" vertical="center"/>
    </xf>
    <xf numFmtId="0" fontId="0" fillId="0" borderId="4" xfId="0" applyBorder="1" applyAlignment="1">
      <alignment horizontal="center" vertical="center" wrapText="1"/>
    </xf>
    <xf numFmtId="0" fontId="1011" fillId="0" borderId="5" xfId="2" applyFont="1" applyBorder="1" applyAlignment="1">
      <alignment horizontal="center" vertical="center" wrapText="1"/>
    </xf>
    <xf numFmtId="14" fontId="1137" fillId="0" borderId="5" xfId="2" applyNumberFormat="1" applyBorder="1" applyAlignment="1">
      <alignment horizontal="center" vertical="center" wrapText="1"/>
    </xf>
    <xf numFmtId="0" fontId="505" fillId="8" borderId="1" xfId="0" applyFont="1" applyFill="1" applyBorder="1" applyAlignment="1">
      <alignment horizontal="center" vertical="center" wrapText="1"/>
    </xf>
    <xf numFmtId="0" fontId="505" fillId="8" borderId="5" xfId="2" applyFont="1" applyFill="1" applyBorder="1" applyAlignment="1">
      <alignment horizontal="center" vertical="center" wrapText="1"/>
    </xf>
    <xf numFmtId="0" fontId="505" fillId="8" borderId="1" xfId="2" applyFont="1" applyFill="1" applyBorder="1" applyAlignment="1">
      <alignment horizontal="center" vertical="center" wrapText="1"/>
    </xf>
    <xf numFmtId="0" fontId="505" fillId="0" borderId="1" xfId="2" applyFont="1" applyBorder="1" applyAlignment="1">
      <alignment horizontal="center" vertical="center"/>
    </xf>
    <xf numFmtId="49" fontId="645" fillId="8" borderId="5" xfId="2" applyNumberFormat="1" applyFont="1" applyFill="1" applyBorder="1" applyAlignment="1">
      <alignment horizontal="center" vertical="center"/>
    </xf>
    <xf numFmtId="0" fontId="645" fillId="8" borderId="5" xfId="2" applyFont="1" applyFill="1" applyBorder="1" applyAlignment="1">
      <alignment horizontal="center" vertical="center" wrapText="1"/>
    </xf>
    <xf numFmtId="0" fontId="505" fillId="0" borderId="1" xfId="0" applyFont="1" applyBorder="1" applyAlignment="1">
      <alignment horizontal="center" vertical="center" wrapText="1"/>
    </xf>
    <xf numFmtId="49" fontId="512" fillId="8" borderId="1" xfId="2" applyNumberFormat="1" applyFont="1" applyFill="1" applyBorder="1" applyAlignment="1">
      <alignment horizontal="center" vertical="center" wrapText="1"/>
    </xf>
    <xf numFmtId="0" fontId="504" fillId="0" borderId="1" xfId="2" applyFont="1" applyBorder="1" applyAlignment="1">
      <alignment horizontal="center" vertical="center"/>
    </xf>
    <xf numFmtId="0" fontId="504" fillId="0" borderId="1" xfId="0" applyFont="1" applyBorder="1" applyAlignment="1">
      <alignment horizontal="center" vertical="center" wrapText="1"/>
    </xf>
    <xf numFmtId="0" fontId="732" fillId="8" borderId="1" xfId="2" applyFont="1" applyFill="1" applyBorder="1" applyAlignment="1">
      <alignment horizontal="center" vertical="center"/>
    </xf>
    <xf numFmtId="49" fontId="504" fillId="0" borderId="1" xfId="2" applyNumberFormat="1" applyFont="1" applyBorder="1" applyAlignment="1">
      <alignment horizontal="center" vertical="center" wrapText="1"/>
    </xf>
    <xf numFmtId="0" fontId="503" fillId="8" borderId="1" xfId="2" applyFont="1" applyFill="1" applyBorder="1" applyAlignment="1">
      <alignment horizontal="center" vertical="center" wrapText="1"/>
    </xf>
    <xf numFmtId="0" fontId="503" fillId="8" borderId="1" xfId="0" applyFont="1" applyFill="1" applyBorder="1" applyAlignment="1">
      <alignment horizontal="center" vertical="center" wrapText="1"/>
    </xf>
    <xf numFmtId="0" fontId="502" fillId="8" borderId="1" xfId="0" applyFont="1" applyFill="1" applyBorder="1" applyAlignment="1">
      <alignment horizontal="center" vertical="center" wrapText="1"/>
    </xf>
    <xf numFmtId="0" fontId="502" fillId="8" borderId="5" xfId="2" applyFont="1" applyFill="1" applyBorder="1" applyAlignment="1">
      <alignment horizontal="center" vertical="center" wrapText="1"/>
    </xf>
    <xf numFmtId="49" fontId="512" fillId="8" borderId="5" xfId="2" applyNumberFormat="1" applyFont="1" applyFill="1" applyBorder="1" applyAlignment="1">
      <alignment horizontal="center" vertical="center"/>
    </xf>
    <xf numFmtId="0" fontId="512" fillId="8" borderId="5" xfId="2" applyFont="1" applyFill="1" applyBorder="1" applyAlignment="1">
      <alignment horizontal="center" vertical="top" wrapText="1"/>
    </xf>
    <xf numFmtId="0" fontId="501" fillId="0" borderId="1" xfId="2" applyFont="1" applyBorder="1" applyAlignment="1">
      <alignment horizontal="center" vertical="center"/>
    </xf>
    <xf numFmtId="0" fontId="520" fillId="8" borderId="5" xfId="2" applyFont="1" applyFill="1" applyBorder="1" applyAlignment="1">
      <alignment horizontal="center" vertical="center" wrapText="1"/>
    </xf>
    <xf numFmtId="0" fontId="501" fillId="8" borderId="1" xfId="0" applyFont="1" applyFill="1" applyBorder="1" applyAlignment="1">
      <alignment horizontal="center" vertical="center" wrapText="1"/>
    </xf>
    <xf numFmtId="0" fontId="501" fillId="8" borderId="5" xfId="2" applyFont="1" applyFill="1" applyBorder="1" applyAlignment="1">
      <alignment horizontal="center" vertical="center" wrapText="1"/>
    </xf>
    <xf numFmtId="0" fontId="501" fillId="8" borderId="1" xfId="2" applyFont="1" applyFill="1" applyBorder="1" applyAlignment="1">
      <alignment horizontal="center" vertical="center" wrapText="1"/>
    </xf>
    <xf numFmtId="0" fontId="501" fillId="8" borderId="1" xfId="0" applyFont="1" applyFill="1" applyBorder="1" applyAlignment="1">
      <alignment horizontal="center" vertical="center"/>
    </xf>
    <xf numFmtId="49" fontId="571" fillId="8" borderId="1" xfId="2" applyNumberFormat="1" applyFont="1" applyFill="1" applyBorder="1" applyAlignment="1">
      <alignment horizontal="center" vertical="center"/>
    </xf>
    <xf numFmtId="0" fontId="571" fillId="8" borderId="1" xfId="0" applyFont="1" applyFill="1" applyBorder="1" applyAlignment="1">
      <alignment horizontal="center" vertical="center"/>
    </xf>
    <xf numFmtId="49" fontId="742" fillId="8" borderId="5" xfId="2" applyNumberFormat="1" applyFont="1" applyFill="1" applyBorder="1" applyAlignment="1">
      <alignment horizontal="center" vertical="center"/>
    </xf>
    <xf numFmtId="0" fontId="743" fillId="8" borderId="1" xfId="2" applyFont="1" applyFill="1" applyBorder="1" applyAlignment="1">
      <alignment horizontal="center" vertical="center" wrapText="1"/>
    </xf>
    <xf numFmtId="0" fontId="733" fillId="25" borderId="1" xfId="2" applyFont="1" applyFill="1" applyBorder="1" applyAlignment="1">
      <alignment horizontal="center" vertical="center"/>
    </xf>
    <xf numFmtId="0" fontId="501" fillId="9" borderId="1" xfId="0" applyFont="1" applyFill="1" applyBorder="1" applyAlignment="1">
      <alignment horizontal="center" vertical="center"/>
    </xf>
    <xf numFmtId="49" fontId="513" fillId="8" borderId="1" xfId="2" applyNumberFormat="1" applyFont="1" applyFill="1" applyBorder="1" applyAlignment="1">
      <alignment horizontal="center" vertical="center" wrapText="1"/>
    </xf>
    <xf numFmtId="0" fontId="500" fillId="13" borderId="1" xfId="0" applyFont="1" applyFill="1" applyBorder="1" applyAlignment="1">
      <alignment horizontal="center" vertical="center" wrapText="1"/>
    </xf>
    <xf numFmtId="49" fontId="575" fillId="8" borderId="5" xfId="2" applyNumberFormat="1" applyFont="1" applyFill="1" applyBorder="1" applyAlignment="1">
      <alignment horizontal="center" vertical="center"/>
    </xf>
    <xf numFmtId="0" fontId="575" fillId="8" borderId="5" xfId="2" applyFont="1" applyFill="1" applyBorder="1" applyAlignment="1">
      <alignment horizontal="center" vertical="center" wrapText="1"/>
    </xf>
    <xf numFmtId="0" fontId="575" fillId="8" borderId="5" xfId="2" applyFont="1" applyFill="1" applyBorder="1" applyAlignment="1">
      <alignment horizontal="center" vertical="top" wrapText="1"/>
    </xf>
    <xf numFmtId="0" fontId="500" fillId="0" borderId="1" xfId="2" applyFont="1" applyBorder="1" applyAlignment="1">
      <alignment horizontal="center" vertical="center"/>
    </xf>
    <xf numFmtId="0" fontId="500" fillId="8" borderId="1" xfId="0" applyFont="1" applyFill="1" applyBorder="1" applyAlignment="1">
      <alignment horizontal="center" vertical="center" wrapText="1"/>
    </xf>
    <xf numFmtId="0" fontId="500" fillId="8" borderId="1" xfId="2" applyFont="1" applyFill="1" applyBorder="1" applyAlignment="1">
      <alignment horizontal="center" vertical="center" wrapText="1"/>
    </xf>
    <xf numFmtId="0" fontId="499" fillId="8" borderId="1" xfId="0" applyFont="1" applyFill="1" applyBorder="1" applyAlignment="1">
      <alignment horizontal="center" vertical="center" wrapText="1"/>
    </xf>
    <xf numFmtId="0" fontId="499" fillId="8" borderId="5" xfId="2" applyFont="1" applyFill="1" applyBorder="1" applyAlignment="1">
      <alignment horizontal="center" vertical="center"/>
    </xf>
    <xf numFmtId="0" fontId="499" fillId="8" borderId="5" xfId="2" applyFont="1" applyFill="1" applyBorder="1" applyAlignment="1">
      <alignment horizontal="center" vertical="center" wrapText="1"/>
    </xf>
    <xf numFmtId="0" fontId="498" fillId="8" borderId="1" xfId="0" applyFont="1" applyFill="1" applyBorder="1" applyAlignment="1">
      <alignment horizontal="center" vertical="center" wrapText="1"/>
    </xf>
    <xf numFmtId="0" fontId="498" fillId="8" borderId="5" xfId="2" applyFont="1" applyFill="1" applyBorder="1" applyAlignment="1">
      <alignment horizontal="center" vertical="center" wrapText="1"/>
    </xf>
    <xf numFmtId="0" fontId="497" fillId="0" borderId="1" xfId="0" applyFont="1" applyBorder="1" applyAlignment="1">
      <alignment horizontal="center" vertical="center" wrapText="1"/>
    </xf>
    <xf numFmtId="0" fontId="496" fillId="8" borderId="1" xfId="0" applyFont="1" applyFill="1" applyBorder="1" applyAlignment="1">
      <alignment horizontal="center" vertical="center" wrapText="1"/>
    </xf>
    <xf numFmtId="0" fontId="496" fillId="8" borderId="5" xfId="2" applyFont="1" applyFill="1" applyBorder="1" applyAlignment="1">
      <alignment horizontal="center" vertical="center" wrapText="1"/>
    </xf>
    <xf numFmtId="0" fontId="496" fillId="13" borderId="1" xfId="0" applyFont="1" applyFill="1" applyBorder="1" applyAlignment="1">
      <alignment horizontal="center" vertical="center" wrapText="1"/>
    </xf>
    <xf numFmtId="0" fontId="604" fillId="8" borderId="1" xfId="0" applyFont="1" applyFill="1" applyBorder="1" applyAlignment="1">
      <alignment horizontal="center" vertical="center" wrapText="1"/>
    </xf>
    <xf numFmtId="0" fontId="604" fillId="8" borderId="1" xfId="2" applyFont="1" applyFill="1" applyBorder="1" applyAlignment="1">
      <alignment horizontal="center" vertical="center" wrapText="1"/>
    </xf>
    <xf numFmtId="0" fontId="496" fillId="13" borderId="5" xfId="0" applyFont="1" applyFill="1" applyBorder="1" applyAlignment="1">
      <alignment horizontal="center" vertical="center" wrapText="1"/>
    </xf>
    <xf numFmtId="0" fontId="496" fillId="13" borderId="1" xfId="0" applyFont="1" applyFill="1" applyBorder="1" applyAlignment="1">
      <alignment horizontal="center" vertical="center"/>
    </xf>
    <xf numFmtId="14" fontId="544" fillId="8" borderId="1" xfId="0" applyNumberFormat="1" applyFont="1" applyFill="1" applyBorder="1" applyAlignment="1">
      <alignment horizontal="center" vertical="center" wrapText="1"/>
    </xf>
    <xf numFmtId="0" fontId="495" fillId="9" borderId="1" xfId="0" applyFont="1" applyFill="1" applyBorder="1" applyAlignment="1">
      <alignment horizontal="center" vertical="center" wrapText="1"/>
    </xf>
    <xf numFmtId="49" fontId="506" fillId="8" borderId="1" xfId="2" applyNumberFormat="1" applyFont="1" applyFill="1" applyBorder="1" applyAlignment="1">
      <alignment horizontal="center" vertical="center" wrapText="1"/>
    </xf>
    <xf numFmtId="0" fontId="517" fillId="8" borderId="5" xfId="2" applyFont="1" applyFill="1" applyBorder="1" applyAlignment="1">
      <alignment horizontal="center" vertical="center"/>
    </xf>
    <xf numFmtId="0" fontId="517" fillId="8" borderId="5" xfId="2" applyFont="1" applyFill="1" applyBorder="1" applyAlignment="1">
      <alignment horizontal="center" vertical="center" wrapText="1"/>
    </xf>
    <xf numFmtId="0" fontId="517" fillId="8" borderId="5" xfId="2" applyFont="1" applyFill="1" applyBorder="1" applyAlignment="1">
      <alignment horizontal="center" vertical="top" wrapText="1"/>
    </xf>
    <xf numFmtId="0" fontId="517" fillId="8" borderId="1" xfId="2" applyFont="1" applyFill="1" applyBorder="1" applyAlignment="1">
      <alignment horizontal="center" vertical="center" wrapText="1"/>
    </xf>
    <xf numFmtId="0" fontId="494" fillId="0" borderId="1" xfId="2" applyFont="1" applyBorder="1" applyAlignment="1">
      <alignment horizontal="center" vertical="center"/>
    </xf>
    <xf numFmtId="0" fontId="492" fillId="8" borderId="1" xfId="2" applyFont="1" applyFill="1" applyBorder="1" applyAlignment="1">
      <alignment horizontal="center" vertical="center" wrapText="1"/>
    </xf>
    <xf numFmtId="0" fontId="492" fillId="8" borderId="1" xfId="0" applyFont="1" applyFill="1" applyBorder="1" applyAlignment="1">
      <alignment horizontal="center" vertical="center" wrapText="1"/>
    </xf>
    <xf numFmtId="0" fontId="492" fillId="13" borderId="1" xfId="0" applyFont="1" applyFill="1" applyBorder="1" applyAlignment="1">
      <alignment horizontal="center" vertical="center" wrapText="1"/>
    </xf>
    <xf numFmtId="0" fontId="491" fillId="9" borderId="1" xfId="2" applyFont="1" applyFill="1" applyBorder="1" applyAlignment="1">
      <alignment horizontal="center" vertical="center" wrapText="1"/>
    </xf>
    <xf numFmtId="49" fontId="492" fillId="8" borderId="1" xfId="2" applyNumberFormat="1" applyFont="1" applyFill="1" applyBorder="1" applyAlignment="1">
      <alignment horizontal="center" vertical="center" wrapText="1"/>
    </xf>
    <xf numFmtId="49" fontId="524" fillId="8" borderId="1" xfId="2" applyNumberFormat="1" applyFont="1" applyFill="1" applyBorder="1" applyAlignment="1">
      <alignment horizontal="center" vertical="center" wrapText="1"/>
    </xf>
    <xf numFmtId="0" fontId="491" fillId="0" borderId="1" xfId="2" applyFont="1" applyBorder="1" applyAlignment="1">
      <alignment horizontal="center" vertical="center"/>
    </xf>
    <xf numFmtId="0" fontId="586" fillId="8" borderId="5" xfId="2" applyFont="1" applyFill="1" applyBorder="1" applyAlignment="1">
      <alignment horizontal="center" vertical="center" wrapText="1"/>
    </xf>
    <xf numFmtId="49" fontId="797" fillId="8" borderId="5" xfId="2" applyNumberFormat="1" applyFont="1" applyFill="1" applyBorder="1" applyAlignment="1">
      <alignment horizontal="center" vertical="center"/>
    </xf>
    <xf numFmtId="0" fontId="791" fillId="25" borderId="1" xfId="2" applyFont="1" applyFill="1" applyBorder="1" applyAlignment="1">
      <alignment horizontal="center" vertical="center"/>
    </xf>
    <xf numFmtId="0" fontId="491" fillId="13" borderId="1" xfId="0" applyFont="1" applyFill="1" applyBorder="1" applyAlignment="1">
      <alignment horizontal="center" vertical="center" wrapText="1"/>
    </xf>
    <xf numFmtId="0" fontId="491" fillId="13" borderId="5" xfId="0" applyFont="1" applyFill="1" applyBorder="1" applyAlignment="1">
      <alignment horizontal="center" vertical="center" wrapText="1"/>
    </xf>
    <xf numFmtId="0" fontId="490" fillId="0" borderId="1" xfId="0" applyFont="1" applyBorder="1" applyAlignment="1">
      <alignment horizontal="center" vertical="center" wrapText="1"/>
    </xf>
    <xf numFmtId="49" fontId="490" fillId="0" borderId="1" xfId="2" applyNumberFormat="1" applyFont="1" applyBorder="1" applyAlignment="1">
      <alignment horizontal="center" vertical="center" wrapText="1"/>
    </xf>
    <xf numFmtId="0" fontId="490" fillId="0" borderId="1" xfId="2" applyFont="1" applyBorder="1" applyAlignment="1">
      <alignment horizontal="center" vertical="center"/>
    </xf>
    <xf numFmtId="0" fontId="489" fillId="0" borderId="1" xfId="2" applyFont="1" applyBorder="1" applyAlignment="1">
      <alignment horizontal="center" vertical="center"/>
    </xf>
    <xf numFmtId="49" fontId="517" fillId="8" borderId="1" xfId="2" applyNumberFormat="1" applyFont="1" applyFill="1" applyBorder="1" applyAlignment="1">
      <alignment horizontal="center" vertical="center" wrapText="1"/>
    </xf>
    <xf numFmtId="0" fontId="699" fillId="8" borderId="1" xfId="2" applyFont="1" applyFill="1" applyBorder="1" applyAlignment="1">
      <alignment horizontal="center" vertical="center" wrapText="1"/>
    </xf>
    <xf numFmtId="0" fontId="488" fillId="8" borderId="1" xfId="0" applyFont="1" applyFill="1" applyBorder="1" applyAlignment="1">
      <alignment horizontal="center" vertical="center" wrapText="1"/>
    </xf>
    <xf numFmtId="0" fontId="487" fillId="9" borderId="1" xfId="2" applyFont="1" applyFill="1" applyBorder="1" applyAlignment="1">
      <alignment horizontal="center" vertical="center" wrapText="1"/>
    </xf>
    <xf numFmtId="0" fontId="486" fillId="0" borderId="1" xfId="2" applyFont="1" applyBorder="1" applyAlignment="1">
      <alignment horizontal="center" vertical="center"/>
    </xf>
    <xf numFmtId="0" fontId="486" fillId="8" borderId="1" xfId="0" applyFont="1" applyFill="1" applyBorder="1" applyAlignment="1">
      <alignment horizontal="center" vertical="center" wrapText="1"/>
    </xf>
    <xf numFmtId="0" fontId="718" fillId="8" borderId="1" xfId="2" applyFont="1" applyFill="1" applyBorder="1" applyAlignment="1">
      <alignment horizontal="center" vertical="center"/>
    </xf>
    <xf numFmtId="0" fontId="484" fillId="8" borderId="1" xfId="0" applyFont="1" applyFill="1" applyBorder="1" applyAlignment="1">
      <alignment horizontal="center" vertical="center" wrapText="1"/>
    </xf>
    <xf numFmtId="0" fontId="484" fillId="8" borderId="5" xfId="2" applyFont="1" applyFill="1" applyBorder="1" applyAlignment="1">
      <alignment horizontal="center" vertical="center" wrapText="1"/>
    </xf>
    <xf numFmtId="0" fontId="483" fillId="8" borderId="1" xfId="0" applyFont="1" applyFill="1" applyBorder="1" applyAlignment="1">
      <alignment horizontal="center" vertical="center" wrapText="1"/>
    </xf>
    <xf numFmtId="49" fontId="501" fillId="8" borderId="1" xfId="2" applyNumberFormat="1" applyFont="1" applyFill="1" applyBorder="1" applyAlignment="1">
      <alignment horizontal="center" vertical="center" wrapText="1"/>
    </xf>
    <xf numFmtId="0" fontId="482" fillId="8" borderId="1" xfId="0" applyFont="1" applyFill="1" applyBorder="1" applyAlignment="1">
      <alignment horizontal="center" vertical="center" wrapText="1"/>
    </xf>
    <xf numFmtId="0" fontId="482" fillId="8" borderId="5" xfId="2" applyFont="1" applyFill="1" applyBorder="1" applyAlignment="1">
      <alignment horizontal="center" vertical="center" wrapText="1"/>
    </xf>
    <xf numFmtId="0" fontId="482" fillId="8" borderId="1" xfId="2" applyFont="1" applyFill="1" applyBorder="1" applyAlignment="1">
      <alignment horizontal="center" vertical="center" wrapText="1"/>
    </xf>
    <xf numFmtId="0" fontId="481" fillId="13" borderId="1" xfId="0" applyFont="1" applyFill="1" applyBorder="1" applyAlignment="1">
      <alignment horizontal="center" vertical="center" wrapText="1"/>
    </xf>
    <xf numFmtId="14" fontId="545" fillId="8" borderId="4" xfId="0" applyNumberFormat="1" applyFont="1" applyFill="1" applyBorder="1" applyAlignment="1">
      <alignment horizontal="center" vertical="center" wrapText="1"/>
    </xf>
    <xf numFmtId="0" fontId="503" fillId="8" borderId="4" xfId="0" applyFont="1" applyFill="1" applyBorder="1" applyAlignment="1">
      <alignment horizontal="center" vertical="center" wrapText="1"/>
    </xf>
    <xf numFmtId="0" fontId="519" fillId="0" borderId="4" xfId="0" applyFont="1" applyBorder="1" applyAlignment="1">
      <alignment horizontal="center" vertical="center" wrapText="1"/>
    </xf>
    <xf numFmtId="0" fontId="485" fillId="8" borderId="1" xfId="0" applyFont="1" applyFill="1" applyBorder="1" applyAlignment="1">
      <alignment horizontal="center" vertical="center" wrapText="1"/>
    </xf>
    <xf numFmtId="0" fontId="480" fillId="8" borderId="1" xfId="0" applyFont="1" applyFill="1" applyBorder="1" applyAlignment="1">
      <alignment horizontal="center" vertical="center" wrapText="1"/>
    </xf>
    <xf numFmtId="0" fontId="480" fillId="8" borderId="5" xfId="2" applyFont="1" applyFill="1" applyBorder="1" applyAlignment="1">
      <alignment horizontal="center" vertical="center"/>
    </xf>
    <xf numFmtId="0" fontId="480" fillId="8" borderId="5" xfId="2" applyFont="1" applyFill="1" applyBorder="1" applyAlignment="1">
      <alignment horizontal="center" vertical="center" wrapText="1"/>
    </xf>
    <xf numFmtId="0" fontId="479" fillId="8" borderId="1" xfId="0" applyFont="1" applyFill="1" applyBorder="1" applyAlignment="1">
      <alignment horizontal="center" vertical="center" wrapText="1"/>
    </xf>
    <xf numFmtId="0" fontId="479" fillId="0" borderId="5" xfId="2" applyFont="1" applyBorder="1" applyAlignment="1">
      <alignment horizontal="center" vertical="center" wrapText="1"/>
    </xf>
    <xf numFmtId="0" fontId="479" fillId="13" borderId="1" xfId="0" applyFont="1" applyFill="1" applyBorder="1" applyAlignment="1">
      <alignment horizontal="center" vertical="center" wrapText="1"/>
    </xf>
    <xf numFmtId="0" fontId="504" fillId="8" borderId="1" xfId="0" applyFont="1" applyFill="1" applyBorder="1" applyAlignment="1">
      <alignment horizontal="center" vertical="center" wrapText="1"/>
    </xf>
    <xf numFmtId="49" fontId="504" fillId="8" borderId="1" xfId="2" applyNumberFormat="1" applyFont="1" applyFill="1" applyBorder="1" applyAlignment="1">
      <alignment horizontal="center" vertical="center" wrapText="1"/>
    </xf>
    <xf numFmtId="0" fontId="478" fillId="8" borderId="1" xfId="2" applyFont="1" applyFill="1" applyBorder="1" applyAlignment="1">
      <alignment horizontal="center" vertical="center" wrapText="1"/>
    </xf>
    <xf numFmtId="0" fontId="478" fillId="8" borderId="5" xfId="2" applyFont="1" applyFill="1" applyBorder="1" applyAlignment="1">
      <alignment horizontal="center" vertical="center" wrapText="1"/>
    </xf>
    <xf numFmtId="0" fontId="478" fillId="8" borderId="1" xfId="0" applyFont="1" applyFill="1" applyBorder="1" applyAlignment="1">
      <alignment horizontal="center" vertical="center" wrapText="1"/>
    </xf>
    <xf numFmtId="0" fontId="477" fillId="9" borderId="1" xfId="2" applyFont="1" applyFill="1" applyBorder="1" applyAlignment="1">
      <alignment horizontal="center" vertical="center"/>
    </xf>
    <xf numFmtId="0" fontId="477" fillId="8" borderId="1" xfId="0" applyFont="1" applyFill="1" applyBorder="1" applyAlignment="1">
      <alignment horizontal="center" vertical="center" wrapText="1"/>
    </xf>
    <xf numFmtId="0" fontId="477" fillId="8" borderId="5" xfId="2" applyFont="1" applyFill="1" applyBorder="1" applyAlignment="1">
      <alignment horizontal="center" vertical="center" wrapText="1"/>
    </xf>
    <xf numFmtId="0" fontId="477" fillId="8" borderId="1" xfId="0" applyFont="1" applyFill="1" applyBorder="1" applyAlignment="1">
      <alignment horizontal="center" vertical="center"/>
    </xf>
    <xf numFmtId="0" fontId="477" fillId="8" borderId="1" xfId="2" applyFont="1" applyFill="1" applyBorder="1" applyAlignment="1">
      <alignment horizontal="center" vertical="center" wrapText="1"/>
    </xf>
    <xf numFmtId="0" fontId="476" fillId="8" borderId="1" xfId="0" applyFont="1" applyFill="1" applyBorder="1" applyAlignment="1">
      <alignment horizontal="center" vertical="center" wrapText="1"/>
    </xf>
    <xf numFmtId="0" fontId="476" fillId="8" borderId="5" xfId="2" applyFont="1" applyFill="1" applyBorder="1" applyAlignment="1">
      <alignment horizontal="center" vertical="center" wrapText="1"/>
    </xf>
    <xf numFmtId="0" fontId="475" fillId="0" borderId="1" xfId="0" applyFont="1" applyBorder="1" applyAlignment="1">
      <alignment horizontal="center" vertical="center" wrapText="1"/>
    </xf>
    <xf numFmtId="0" fontId="475" fillId="6" borderId="1" xfId="0" applyFont="1" applyFill="1" applyBorder="1" applyAlignment="1">
      <alignment horizontal="center" vertical="center" wrapText="1"/>
    </xf>
    <xf numFmtId="49" fontId="475" fillId="0" borderId="5" xfId="2" applyNumberFormat="1" applyFont="1" applyBorder="1" applyAlignment="1">
      <alignment horizontal="center" vertical="center" wrapText="1"/>
    </xf>
    <xf numFmtId="0" fontId="475" fillId="0" borderId="5" xfId="2" applyFont="1" applyBorder="1" applyAlignment="1">
      <alignment horizontal="center" vertical="center" wrapText="1"/>
    </xf>
    <xf numFmtId="0" fontId="475" fillId="0" borderId="1" xfId="2" applyFont="1" applyBorder="1" applyAlignment="1">
      <alignment horizontal="center" vertical="center" wrapText="1"/>
    </xf>
    <xf numFmtId="0" fontId="791" fillId="8" borderId="5" xfId="2" applyFont="1" applyFill="1" applyBorder="1" applyAlignment="1">
      <alignment horizontal="center" vertical="center"/>
    </xf>
    <xf numFmtId="0" fontId="791" fillId="8" borderId="5" xfId="2" applyFont="1" applyFill="1" applyBorder="1" applyAlignment="1">
      <alignment horizontal="center" vertical="top" wrapText="1"/>
    </xf>
    <xf numFmtId="0" fontId="474" fillId="0" borderId="1" xfId="2" applyFont="1" applyBorder="1" applyAlignment="1">
      <alignment horizontal="center" vertical="center"/>
    </xf>
    <xf numFmtId="49" fontId="479" fillId="8" borderId="1" xfId="2" applyNumberFormat="1" applyFont="1" applyFill="1" applyBorder="1" applyAlignment="1">
      <alignment horizontal="center" vertical="center" wrapText="1"/>
    </xf>
    <xf numFmtId="0" fontId="473" fillId="8" borderId="1" xfId="0" applyFont="1" applyFill="1" applyBorder="1" applyAlignment="1">
      <alignment horizontal="center" vertical="center" wrapText="1"/>
    </xf>
    <xf numFmtId="0" fontId="473" fillId="8" borderId="1" xfId="2" applyFont="1" applyFill="1" applyBorder="1" applyAlignment="1">
      <alignment horizontal="center" vertical="center" wrapText="1"/>
    </xf>
    <xf numFmtId="0" fontId="472" fillId="0" borderId="1" xfId="2" applyFont="1" applyBorder="1"/>
    <xf numFmtId="0" fontId="471" fillId="8" borderId="1" xfId="0" applyFont="1" applyFill="1" applyBorder="1" applyAlignment="1">
      <alignment horizontal="center" vertical="center" wrapText="1"/>
    </xf>
    <xf numFmtId="0" fontId="722" fillId="8" borderId="1" xfId="0" applyFont="1" applyFill="1" applyBorder="1" applyAlignment="1">
      <alignment horizontal="center" vertical="center" wrapText="1"/>
    </xf>
    <xf numFmtId="0" fontId="722" fillId="8" borderId="1" xfId="2" applyFont="1" applyFill="1" applyBorder="1" applyAlignment="1">
      <alignment horizontal="center" vertical="center"/>
    </xf>
    <xf numFmtId="0" fontId="721" fillId="8" borderId="1" xfId="0" applyFont="1" applyFill="1" applyBorder="1" applyAlignment="1">
      <alignment horizontal="center" vertical="center" wrapText="1"/>
    </xf>
    <xf numFmtId="0" fontId="469" fillId="13" borderId="1" xfId="0" applyFont="1" applyFill="1" applyBorder="1" applyAlignment="1">
      <alignment horizontal="center" vertical="center" wrapText="1"/>
    </xf>
    <xf numFmtId="0" fontId="469" fillId="13" borderId="5" xfId="2" applyFont="1" applyFill="1" applyBorder="1" applyAlignment="1">
      <alignment horizontal="center" vertical="center" wrapText="1"/>
    </xf>
    <xf numFmtId="0" fontId="468" fillId="0" borderId="1" xfId="2" applyFont="1" applyBorder="1" applyAlignment="1">
      <alignment horizontal="center" vertical="center"/>
    </xf>
    <xf numFmtId="0" fontId="520" fillId="6" borderId="1" xfId="0" applyFont="1" applyFill="1" applyBorder="1" applyAlignment="1">
      <alignment horizontal="center" vertical="center" wrapText="1"/>
    </xf>
    <xf numFmtId="49" fontId="520" fillId="6" borderId="1" xfId="2" applyNumberFormat="1" applyFont="1" applyFill="1" applyBorder="1" applyAlignment="1">
      <alignment horizontal="center" vertical="center" wrapText="1"/>
    </xf>
    <xf numFmtId="2" fontId="1137" fillId="6" borderId="4" xfId="2" applyNumberFormat="1" applyFill="1" applyBorder="1" applyAlignment="1">
      <alignment horizontal="center" vertical="center" wrapText="1"/>
    </xf>
    <xf numFmtId="0" fontId="0" fillId="6" borderId="0" xfId="0" applyFill="1" applyAlignment="1">
      <alignment horizontal="center" vertical="center" wrapText="1"/>
    </xf>
    <xf numFmtId="14" fontId="520" fillId="8" borderId="5" xfId="2" applyNumberFormat="1" applyFont="1" applyFill="1" applyBorder="1" applyAlignment="1">
      <alignment horizontal="center" vertical="center" wrapText="1"/>
    </xf>
    <xf numFmtId="49" fontId="520" fillId="8" borderId="5" xfId="2" applyNumberFormat="1" applyFont="1" applyFill="1" applyBorder="1" applyAlignment="1">
      <alignment horizontal="center" vertical="center" wrapText="1"/>
    </xf>
    <xf numFmtId="0" fontId="520" fillId="8" borderId="1" xfId="2" applyFont="1" applyFill="1" applyBorder="1" applyAlignment="1">
      <alignment horizontal="center" vertical="center" wrapText="1"/>
    </xf>
    <xf numFmtId="49" fontId="585" fillId="8" borderId="5" xfId="2" applyNumberFormat="1" applyFont="1" applyFill="1" applyBorder="1" applyAlignment="1">
      <alignment horizontal="center" vertical="center"/>
    </xf>
    <xf numFmtId="0" fontId="585" fillId="8" borderId="5" xfId="2" applyFont="1" applyFill="1" applyBorder="1" applyAlignment="1">
      <alignment horizontal="center" vertical="top" wrapText="1"/>
    </xf>
    <xf numFmtId="0" fontId="467" fillId="0" borderId="1" xfId="2" applyFont="1" applyBorder="1" applyAlignment="1">
      <alignment horizontal="center" vertical="center"/>
    </xf>
    <xf numFmtId="0" fontId="466" fillId="0" borderId="1" xfId="0" applyFont="1" applyBorder="1" applyAlignment="1">
      <alignment horizontal="center" vertical="center" wrapText="1"/>
    </xf>
    <xf numFmtId="0" fontId="466" fillId="8" borderId="1" xfId="2" applyFont="1" applyFill="1" applyBorder="1" applyAlignment="1">
      <alignment horizontal="center" vertical="center" wrapText="1"/>
    </xf>
    <xf numFmtId="0" fontId="541" fillId="8" borderId="5" xfId="0" applyFont="1" applyFill="1" applyBorder="1" applyAlignment="1">
      <alignment horizontal="center" vertical="center" wrapText="1"/>
    </xf>
    <xf numFmtId="2" fontId="1137" fillId="8" borderId="5" xfId="2" applyNumberFormat="1" applyFill="1" applyBorder="1" applyAlignment="1">
      <alignment horizontal="center" vertical="center" wrapText="1"/>
    </xf>
    <xf numFmtId="0" fontId="465" fillId="8" borderId="1" xfId="0" applyFont="1" applyFill="1" applyBorder="1" applyAlignment="1">
      <alignment horizontal="center" vertical="center" wrapText="1"/>
    </xf>
    <xf numFmtId="0" fontId="465" fillId="8" borderId="5" xfId="2" applyFont="1" applyFill="1" applyBorder="1" applyAlignment="1">
      <alignment horizontal="center" vertical="center" wrapText="1"/>
    </xf>
    <xf numFmtId="0" fontId="464" fillId="0" borderId="1" xfId="2" applyFont="1" applyBorder="1" applyAlignment="1">
      <alignment horizontal="center" vertical="center"/>
    </xf>
    <xf numFmtId="0" fontId="464" fillId="9" borderId="1" xfId="2" applyFont="1" applyFill="1" applyBorder="1" applyAlignment="1">
      <alignment horizontal="center" vertical="center" wrapText="1"/>
    </xf>
    <xf numFmtId="0" fontId="464" fillId="8" borderId="1" xfId="2" applyFont="1" applyFill="1" applyBorder="1" applyAlignment="1">
      <alignment horizontal="center" vertical="center"/>
    </xf>
    <xf numFmtId="0" fontId="464" fillId="0" borderId="1" xfId="0" applyFont="1" applyBorder="1" applyAlignment="1">
      <alignment horizontal="center" vertical="center" wrapText="1"/>
    </xf>
    <xf numFmtId="49" fontId="464" fillId="0" borderId="1" xfId="2" applyNumberFormat="1" applyFont="1" applyBorder="1" applyAlignment="1">
      <alignment horizontal="center" vertical="center" wrapText="1"/>
    </xf>
    <xf numFmtId="0" fontId="697" fillId="8" borderId="1" xfId="0" applyFont="1" applyFill="1" applyBorder="1" applyAlignment="1">
      <alignment horizontal="center" vertical="center" wrapText="1"/>
    </xf>
    <xf numFmtId="0" fontId="697" fillId="8" borderId="1" xfId="2" applyFont="1" applyFill="1" applyBorder="1" applyAlignment="1">
      <alignment horizontal="center" vertical="center"/>
    </xf>
    <xf numFmtId="0" fontId="1369" fillId="8" borderId="1" xfId="0" applyFont="1" applyFill="1" applyBorder="1" applyAlignment="1">
      <alignment horizontal="center" vertical="center" wrapText="1"/>
    </xf>
    <xf numFmtId="0" fontId="462" fillId="0" borderId="1" xfId="0" applyFont="1" applyBorder="1" applyAlignment="1">
      <alignment horizontal="center" vertical="center" wrapText="1"/>
    </xf>
    <xf numFmtId="0" fontId="462" fillId="8" borderId="1" xfId="0" applyFont="1" applyFill="1" applyBorder="1" applyAlignment="1">
      <alignment horizontal="center" vertical="center" wrapText="1"/>
    </xf>
    <xf numFmtId="0" fontId="510" fillId="8" borderId="1" xfId="0" applyFont="1" applyFill="1" applyBorder="1" applyAlignment="1">
      <alignment horizontal="center" vertical="center" wrapText="1"/>
    </xf>
    <xf numFmtId="49" fontId="510" fillId="8" borderId="5" xfId="2" applyNumberFormat="1" applyFont="1" applyFill="1" applyBorder="1" applyAlignment="1">
      <alignment horizontal="center" vertical="center"/>
    </xf>
    <xf numFmtId="0" fontId="510" fillId="8" borderId="5" xfId="2" applyFont="1" applyFill="1" applyBorder="1" applyAlignment="1">
      <alignment horizontal="center" vertical="top" wrapText="1"/>
    </xf>
    <xf numFmtId="0" fontId="510" fillId="8" borderId="1" xfId="2" applyFont="1" applyFill="1" applyBorder="1" applyAlignment="1">
      <alignment horizontal="center" vertical="center" wrapText="1"/>
    </xf>
    <xf numFmtId="0" fontId="460" fillId="0" borderId="1" xfId="2" applyFont="1" applyBorder="1" applyAlignment="1">
      <alignment horizontal="center" vertical="center"/>
    </xf>
    <xf numFmtId="0" fontId="523" fillId="8" borderId="5" xfId="2" applyFont="1" applyFill="1" applyBorder="1" applyAlignment="1">
      <alignment horizontal="center" vertical="center" wrapText="1"/>
    </xf>
    <xf numFmtId="0" fontId="464" fillId="8" borderId="1" xfId="0" applyFont="1" applyFill="1" applyBorder="1" applyAlignment="1">
      <alignment horizontal="center" vertical="center" wrapText="1"/>
    </xf>
    <xf numFmtId="49" fontId="464" fillId="8" borderId="1" xfId="2" applyNumberFormat="1" applyFont="1" applyFill="1" applyBorder="1" applyAlignment="1">
      <alignment horizontal="center" vertical="center" wrapText="1"/>
    </xf>
    <xf numFmtId="0" fontId="466" fillId="8" borderId="1" xfId="0" applyFont="1" applyFill="1" applyBorder="1" applyAlignment="1">
      <alignment horizontal="center" vertical="center" wrapText="1"/>
    </xf>
    <xf numFmtId="0" fontId="458" fillId="8" borderId="1" xfId="0" applyFont="1" applyFill="1" applyBorder="1" applyAlignment="1">
      <alignment horizontal="center" vertical="center" wrapText="1"/>
    </xf>
    <xf numFmtId="0" fontId="457" fillId="0" borderId="1" xfId="2" applyFont="1" applyBorder="1" applyAlignment="1">
      <alignment horizontal="center" vertical="center"/>
    </xf>
    <xf numFmtId="0" fontId="456" fillId="0" borderId="1" xfId="0" applyFont="1" applyBorder="1" applyAlignment="1">
      <alignment horizontal="center" vertical="center" wrapText="1"/>
    </xf>
    <xf numFmtId="0" fontId="475" fillId="8" borderId="1" xfId="0" applyFont="1" applyFill="1" applyBorder="1" applyAlignment="1">
      <alignment horizontal="center" vertical="center" wrapText="1"/>
    </xf>
    <xf numFmtId="49" fontId="475" fillId="8" borderId="1" xfId="2" applyNumberFormat="1" applyFont="1" applyFill="1" applyBorder="1" applyAlignment="1">
      <alignment horizontal="center" vertical="center" wrapText="1"/>
    </xf>
    <xf numFmtId="49" fontId="537" fillId="8" borderId="1" xfId="2" applyNumberFormat="1" applyFont="1" applyFill="1" applyBorder="1" applyAlignment="1">
      <alignment horizontal="center" vertical="center" wrapText="1"/>
    </xf>
    <xf numFmtId="49" fontId="485" fillId="8" borderId="1" xfId="2" applyNumberFormat="1" applyFont="1" applyFill="1" applyBorder="1" applyAlignment="1">
      <alignment horizontal="center" vertical="center" wrapText="1"/>
    </xf>
    <xf numFmtId="49" fontId="612" fillId="6" borderId="1" xfId="2" applyNumberFormat="1" applyFont="1" applyFill="1" applyBorder="1" applyAlignment="1">
      <alignment horizontal="center" vertical="center"/>
    </xf>
    <xf numFmtId="0" fontId="612" fillId="6" borderId="1" xfId="0" applyFont="1" applyFill="1" applyBorder="1" applyAlignment="1">
      <alignment horizontal="center" vertical="center"/>
    </xf>
    <xf numFmtId="0" fontId="527" fillId="6" borderId="1" xfId="2" applyFont="1" applyFill="1" applyBorder="1" applyAlignment="1">
      <alignment horizontal="center" vertical="center" wrapText="1"/>
    </xf>
    <xf numFmtId="0" fontId="610" fillId="6" borderId="1" xfId="2" applyFont="1" applyFill="1" applyBorder="1" applyAlignment="1">
      <alignment horizontal="center" vertical="top" wrapText="1"/>
    </xf>
    <xf numFmtId="0" fontId="612" fillId="6" borderId="1" xfId="2" applyFont="1" applyFill="1" applyBorder="1" applyAlignment="1">
      <alignment horizontal="center" vertical="center" wrapText="1"/>
    </xf>
    <xf numFmtId="0" fontId="454" fillId="0" borderId="1" xfId="2" applyFont="1" applyBorder="1" applyAlignment="1">
      <alignment horizontal="center" vertical="center"/>
    </xf>
    <xf numFmtId="0" fontId="454" fillId="0" borderId="1" xfId="0" applyFont="1" applyBorder="1" applyAlignment="1">
      <alignment horizontal="center" vertical="center" wrapText="1"/>
    </xf>
    <xf numFmtId="0" fontId="454" fillId="0" borderId="1" xfId="2" applyFont="1" applyBorder="1" applyAlignment="1">
      <alignment horizontal="center" vertical="center" wrapText="1"/>
    </xf>
    <xf numFmtId="49" fontId="454" fillId="0" borderId="5" xfId="2" applyNumberFormat="1" applyFont="1" applyBorder="1" applyAlignment="1">
      <alignment horizontal="center" vertical="center"/>
    </xf>
    <xf numFmtId="0" fontId="454" fillId="0" borderId="5" xfId="2" applyFont="1" applyBorder="1" applyAlignment="1">
      <alignment horizontal="center" vertical="center" wrapText="1"/>
    </xf>
    <xf numFmtId="0" fontId="454" fillId="0" borderId="5" xfId="2" applyFont="1" applyBorder="1" applyAlignment="1">
      <alignment horizontal="center" vertical="top" wrapText="1"/>
    </xf>
    <xf numFmtId="0" fontId="461" fillId="8" borderId="1" xfId="0" applyFont="1" applyFill="1" applyBorder="1" applyAlignment="1">
      <alignment horizontal="center" vertical="center" wrapText="1"/>
    </xf>
    <xf numFmtId="49" fontId="457" fillId="8" borderId="5" xfId="2" applyNumberFormat="1" applyFont="1" applyFill="1" applyBorder="1" applyAlignment="1">
      <alignment horizontal="center" vertical="center" wrapText="1"/>
    </xf>
    <xf numFmtId="0" fontId="457" fillId="8" borderId="5" xfId="2" applyFont="1" applyFill="1" applyBorder="1" applyAlignment="1">
      <alignment horizontal="center" vertical="center" wrapText="1"/>
    </xf>
    <xf numFmtId="49" fontId="510" fillId="8" borderId="1" xfId="2" applyNumberFormat="1" applyFont="1" applyFill="1" applyBorder="1" applyAlignment="1">
      <alignment horizontal="center" vertical="center" wrapText="1"/>
    </xf>
    <xf numFmtId="0" fontId="457" fillId="8" borderId="1" xfId="2" applyFont="1" applyFill="1" applyBorder="1" applyAlignment="1">
      <alignment horizontal="center" vertical="center" wrapText="1"/>
    </xf>
    <xf numFmtId="0" fontId="457" fillId="8" borderId="1" xfId="0" applyFont="1" applyFill="1" applyBorder="1" applyAlignment="1">
      <alignment horizontal="center" vertical="center" wrapText="1"/>
    </xf>
    <xf numFmtId="0" fontId="0" fillId="25" borderId="4" xfId="0" applyFill="1" applyBorder="1" applyAlignment="1">
      <alignment horizontal="center" vertical="center"/>
    </xf>
    <xf numFmtId="0" fontId="490" fillId="8" borderId="1" xfId="0" applyFont="1" applyFill="1" applyBorder="1" applyAlignment="1">
      <alignment horizontal="center" vertical="center" wrapText="1"/>
    </xf>
    <xf numFmtId="49" fontId="471" fillId="8" borderId="1" xfId="2" applyNumberFormat="1" applyFont="1" applyFill="1" applyBorder="1" applyAlignment="1">
      <alignment horizontal="center" vertical="center" wrapText="1"/>
    </xf>
    <xf numFmtId="49" fontId="569" fillId="8" borderId="5" xfId="2" applyNumberFormat="1" applyFont="1" applyFill="1" applyBorder="1" applyAlignment="1">
      <alignment horizontal="center" vertical="center"/>
    </xf>
    <xf numFmtId="0" fontId="569" fillId="8" borderId="5" xfId="2" applyFont="1" applyFill="1" applyBorder="1" applyAlignment="1">
      <alignment horizontal="center" vertical="center" wrapText="1"/>
    </xf>
    <xf numFmtId="0" fontId="569" fillId="8" borderId="5" xfId="2" applyFont="1" applyFill="1" applyBorder="1" applyAlignment="1">
      <alignment horizontal="center" vertical="top" wrapText="1"/>
    </xf>
    <xf numFmtId="0" fontId="569" fillId="8" borderId="1" xfId="2" applyFont="1" applyFill="1" applyBorder="1" applyAlignment="1">
      <alignment horizontal="center" vertical="center" wrapText="1"/>
    </xf>
    <xf numFmtId="0" fontId="452" fillId="0" borderId="1" xfId="2" applyFont="1" applyBorder="1" applyAlignment="1">
      <alignment horizontal="center" vertical="center"/>
    </xf>
    <xf numFmtId="0" fontId="452" fillId="0" borderId="1" xfId="0" applyFont="1" applyBorder="1" applyAlignment="1">
      <alignment horizontal="center" vertical="center" wrapText="1"/>
    </xf>
    <xf numFmtId="0" fontId="452" fillId="8" borderId="1" xfId="0" applyFont="1" applyFill="1" applyBorder="1" applyAlignment="1">
      <alignment horizontal="center" vertical="center" wrapText="1"/>
    </xf>
    <xf numFmtId="0" fontId="558" fillId="6" borderId="4" xfId="0" applyFont="1" applyFill="1" applyBorder="1" applyAlignment="1">
      <alignment horizontal="center" vertical="center" wrapText="1"/>
    </xf>
    <xf numFmtId="0" fontId="575" fillId="6" borderId="4" xfId="0" applyFont="1" applyFill="1" applyBorder="1" applyAlignment="1">
      <alignment horizontal="center" vertical="center"/>
    </xf>
    <xf numFmtId="49" fontId="574" fillId="6" borderId="4" xfId="2" applyNumberFormat="1" applyFont="1" applyFill="1" applyBorder="1" applyAlignment="1">
      <alignment horizontal="center" vertical="center"/>
    </xf>
    <xf numFmtId="0" fontId="590" fillId="6" borderId="4" xfId="0" applyFont="1" applyFill="1" applyBorder="1" applyAlignment="1">
      <alignment horizontal="center" vertical="center"/>
    </xf>
    <xf numFmtId="0" fontId="589" fillId="6" borderId="4" xfId="0" applyFont="1" applyFill="1" applyBorder="1" applyAlignment="1">
      <alignment horizontal="center" vertical="center" wrapText="1"/>
    </xf>
    <xf numFmtId="0" fontId="574" fillId="6" borderId="4" xfId="0" applyFont="1" applyFill="1" applyBorder="1" applyAlignment="1">
      <alignment horizontal="center" vertical="center" wrapText="1"/>
    </xf>
    <xf numFmtId="0" fontId="574" fillId="6" borderId="4" xfId="2" applyFont="1" applyFill="1" applyBorder="1" applyAlignment="1">
      <alignment horizontal="center" vertical="center" wrapText="1"/>
    </xf>
    <xf numFmtId="0" fontId="582" fillId="6" borderId="1" xfId="0" applyFont="1" applyFill="1" applyBorder="1" applyAlignment="1">
      <alignment horizontal="center" vertical="center"/>
    </xf>
    <xf numFmtId="0" fontId="451" fillId="8" borderId="1" xfId="2" applyFont="1" applyFill="1" applyBorder="1" applyAlignment="1">
      <alignment horizontal="center" vertical="center" wrapText="1"/>
    </xf>
    <xf numFmtId="0" fontId="450" fillId="0" borderId="1" xfId="0" applyFont="1" applyBorder="1" applyAlignment="1">
      <alignment horizontal="center" vertical="center" wrapText="1"/>
    </xf>
    <xf numFmtId="0" fontId="450" fillId="8" borderId="1" xfId="0" applyFont="1" applyFill="1" applyBorder="1" applyAlignment="1">
      <alignment horizontal="center" vertical="center" wrapText="1"/>
    </xf>
    <xf numFmtId="49" fontId="466" fillId="8" borderId="1" xfId="2" applyNumberFormat="1" applyFont="1" applyFill="1" applyBorder="1" applyAlignment="1">
      <alignment horizontal="center" vertical="center" wrapText="1"/>
    </xf>
    <xf numFmtId="0" fontId="450" fillId="0" borderId="1" xfId="2" applyFont="1" applyBorder="1" applyAlignment="1">
      <alignment horizontal="center" vertical="center" wrapText="1"/>
    </xf>
    <xf numFmtId="0" fontId="1011" fillId="6" borderId="5" xfId="2" applyFont="1" applyFill="1" applyBorder="1" applyAlignment="1">
      <alignment horizontal="center" vertical="center" wrapText="1"/>
    </xf>
    <xf numFmtId="0" fontId="471" fillId="6" borderId="1" xfId="2" applyFont="1" applyFill="1" applyBorder="1" applyAlignment="1">
      <alignment horizontal="center" vertical="center" wrapText="1"/>
    </xf>
    <xf numFmtId="2" fontId="1137" fillId="6" borderId="1" xfId="2" applyNumberFormat="1" applyFill="1" applyBorder="1" applyAlignment="1">
      <alignment horizontal="center" vertical="center" wrapText="1"/>
    </xf>
    <xf numFmtId="4" fontId="1357" fillId="6" borderId="5" xfId="0" applyNumberFormat="1" applyFont="1" applyFill="1" applyBorder="1" applyAlignment="1">
      <alignment horizontal="center" vertical="center" wrapText="1"/>
    </xf>
    <xf numFmtId="0" fontId="1137" fillId="6" borderId="0" xfId="2" applyFill="1" applyAlignment="1">
      <alignment horizontal="center" vertical="center" wrapText="1"/>
    </xf>
    <xf numFmtId="0" fontId="475" fillId="6" borderId="1" xfId="2" applyFont="1" applyFill="1" applyBorder="1" applyAlignment="1">
      <alignment horizontal="center" vertical="center" wrapText="1"/>
    </xf>
    <xf numFmtId="0" fontId="450" fillId="8" borderId="1" xfId="2" applyFont="1" applyFill="1" applyBorder="1" applyAlignment="1">
      <alignment horizontal="center" vertical="center" wrapText="1"/>
    </xf>
    <xf numFmtId="0" fontId="448" fillId="13" borderId="1" xfId="0" applyFont="1" applyFill="1" applyBorder="1" applyAlignment="1">
      <alignment horizontal="center" vertical="center" wrapText="1"/>
    </xf>
    <xf numFmtId="0" fontId="732" fillId="6" borderId="1" xfId="0" applyFont="1" applyFill="1" applyBorder="1" applyAlignment="1">
      <alignment horizontal="center" vertical="center" wrapText="1"/>
    </xf>
    <xf numFmtId="0" fontId="732" fillId="6" borderId="1" xfId="2" applyFont="1" applyFill="1" applyBorder="1" applyAlignment="1">
      <alignment horizontal="center" vertical="center" wrapText="1"/>
    </xf>
    <xf numFmtId="0" fontId="678" fillId="6" borderId="1" xfId="2" applyFont="1" applyFill="1" applyBorder="1" applyAlignment="1">
      <alignment horizontal="center" vertical="center"/>
    </xf>
    <xf numFmtId="0" fontId="1137" fillId="6" borderId="1" xfId="2" applyFill="1" applyBorder="1" applyAlignment="1">
      <alignment vertical="center"/>
    </xf>
    <xf numFmtId="0" fontId="445" fillId="8" borderId="1" xfId="2" applyFont="1" applyFill="1" applyBorder="1" applyAlignment="1">
      <alignment horizontal="center" vertical="center" wrapText="1"/>
    </xf>
    <xf numFmtId="0" fontId="445" fillId="8" borderId="5" xfId="2" applyFont="1" applyFill="1" applyBorder="1" applyAlignment="1">
      <alignment horizontal="center" vertical="center" wrapText="1"/>
    </xf>
    <xf numFmtId="0" fontId="445" fillId="8" borderId="1" xfId="0" applyFont="1" applyFill="1" applyBorder="1" applyAlignment="1">
      <alignment horizontal="center" vertical="center" wrapText="1"/>
    </xf>
    <xf numFmtId="49" fontId="564" fillId="8" borderId="5" xfId="2" applyNumberFormat="1" applyFont="1" applyFill="1" applyBorder="1" applyAlignment="1">
      <alignment horizontal="center" vertical="center"/>
    </xf>
    <xf numFmtId="0" fontId="564" fillId="8" borderId="5" xfId="2" applyFont="1" applyFill="1" applyBorder="1" applyAlignment="1">
      <alignment horizontal="center" vertical="center" wrapText="1"/>
    </xf>
    <xf numFmtId="0" fontId="564" fillId="8" borderId="5" xfId="2" applyFont="1" applyFill="1" applyBorder="1" applyAlignment="1">
      <alignment horizontal="center" vertical="top" wrapText="1"/>
    </xf>
    <xf numFmtId="0" fontId="564" fillId="8" borderId="1" xfId="2" applyFont="1" applyFill="1" applyBorder="1" applyAlignment="1">
      <alignment horizontal="center" vertical="center" wrapText="1"/>
    </xf>
    <xf numFmtId="0" fontId="444" fillId="8" borderId="5" xfId="2" applyFont="1" applyFill="1" applyBorder="1" applyAlignment="1">
      <alignment horizontal="center" vertical="center"/>
    </xf>
    <xf numFmtId="0" fontId="444" fillId="8" borderId="1" xfId="0" applyFont="1" applyFill="1" applyBorder="1" applyAlignment="1">
      <alignment horizontal="center" vertical="center" wrapText="1"/>
    </xf>
    <xf numFmtId="0" fontId="444" fillId="8" borderId="5" xfId="2" applyFont="1" applyFill="1" applyBorder="1" applyAlignment="1">
      <alignment horizontal="center" vertical="center" wrapText="1"/>
    </xf>
    <xf numFmtId="0" fontId="444" fillId="8" borderId="1" xfId="2" applyFont="1" applyFill="1" applyBorder="1" applyAlignment="1">
      <alignment horizontal="center" vertical="center" wrapText="1"/>
    </xf>
    <xf numFmtId="0" fontId="492" fillId="8" borderId="5" xfId="2" applyFont="1" applyFill="1" applyBorder="1" applyAlignment="1">
      <alignment horizontal="center" vertical="center" wrapText="1"/>
    </xf>
    <xf numFmtId="14" fontId="492" fillId="8" borderId="5" xfId="2" applyNumberFormat="1" applyFont="1" applyFill="1" applyBorder="1" applyAlignment="1">
      <alignment horizontal="center" vertical="center" wrapText="1"/>
    </xf>
    <xf numFmtId="49" fontId="691" fillId="8" borderId="5" xfId="2" applyNumberFormat="1" applyFont="1" applyFill="1" applyBorder="1" applyAlignment="1">
      <alignment horizontal="center" vertical="center" wrapText="1"/>
    </xf>
    <xf numFmtId="0" fontId="444" fillId="0" borderId="1" xfId="2" applyFont="1" applyBorder="1" applyAlignment="1">
      <alignment horizontal="center" vertical="center" wrapText="1"/>
    </xf>
    <xf numFmtId="0" fontId="479" fillId="8" borderId="5" xfId="2" applyFont="1" applyFill="1" applyBorder="1" applyAlignment="1">
      <alignment horizontal="center" vertical="center" wrapText="1"/>
    </xf>
    <xf numFmtId="49" fontId="479" fillId="8" borderId="5" xfId="2" applyNumberFormat="1" applyFont="1" applyFill="1" applyBorder="1" applyAlignment="1">
      <alignment horizontal="center" vertical="center" wrapText="1"/>
    </xf>
    <xf numFmtId="0" fontId="479" fillId="8" borderId="1" xfId="2" applyFont="1" applyFill="1" applyBorder="1" applyAlignment="1">
      <alignment horizontal="center" vertical="center" wrapText="1"/>
    </xf>
    <xf numFmtId="0" fontId="443" fillId="8" borderId="1" xfId="2" applyFont="1" applyFill="1" applyBorder="1" applyAlignment="1">
      <alignment horizontal="center" vertical="center" wrapText="1"/>
    </xf>
    <xf numFmtId="0" fontId="443" fillId="0" borderId="1" xfId="0" applyFont="1" applyBorder="1" applyAlignment="1">
      <alignment horizontal="center" vertical="center" wrapText="1"/>
    </xf>
    <xf numFmtId="49" fontId="443" fillId="0" borderId="5" xfId="2" applyNumberFormat="1" applyFont="1" applyBorder="1" applyAlignment="1">
      <alignment horizontal="center" vertical="center"/>
    </xf>
    <xf numFmtId="0" fontId="443" fillId="8" borderId="1" xfId="0" applyFont="1" applyFill="1" applyBorder="1" applyAlignment="1">
      <alignment horizontal="center" vertical="center" wrapText="1"/>
    </xf>
    <xf numFmtId="0" fontId="442" fillId="8" borderId="1" xfId="0" applyFont="1" applyFill="1" applyBorder="1" applyAlignment="1">
      <alignment horizontal="center" vertical="center" wrapText="1"/>
    </xf>
    <xf numFmtId="0" fontId="442" fillId="8" borderId="5" xfId="2" applyFont="1" applyFill="1" applyBorder="1" applyAlignment="1">
      <alignment horizontal="center" vertical="center" wrapText="1"/>
    </xf>
    <xf numFmtId="0" fontId="454" fillId="8" borderId="1" xfId="2" applyFont="1" applyFill="1" applyBorder="1" applyAlignment="1">
      <alignment horizontal="center" vertical="center" wrapText="1"/>
    </xf>
    <xf numFmtId="0" fontId="454" fillId="8" borderId="1" xfId="0" applyFont="1" applyFill="1" applyBorder="1" applyAlignment="1">
      <alignment horizontal="center" vertical="center" wrapText="1"/>
    </xf>
    <xf numFmtId="0" fontId="442" fillId="8" borderId="1" xfId="2" applyFont="1" applyFill="1" applyBorder="1" applyAlignment="1">
      <alignment horizontal="center" vertical="center" wrapText="1"/>
    </xf>
    <xf numFmtId="0" fontId="442" fillId="9" borderId="1" xfId="2" applyFont="1" applyFill="1" applyBorder="1" applyAlignment="1">
      <alignment horizontal="center" vertical="center" wrapText="1"/>
    </xf>
    <xf numFmtId="0" fontId="544" fillId="25" borderId="1" xfId="0" applyFont="1" applyFill="1" applyBorder="1" applyAlignment="1">
      <alignment horizontal="center" vertical="center" wrapText="1"/>
    </xf>
    <xf numFmtId="0" fontId="0" fillId="25" borderId="1" xfId="0" applyFill="1" applyBorder="1" applyAlignment="1">
      <alignment horizontal="center" vertical="center" wrapText="1"/>
    </xf>
    <xf numFmtId="0" fontId="441" fillId="0" borderId="1" xfId="0" applyFont="1" applyBorder="1" applyAlignment="1">
      <alignment horizontal="center" vertical="center" wrapText="1"/>
    </xf>
    <xf numFmtId="49" fontId="441" fillId="0" borderId="5" xfId="2" applyNumberFormat="1" applyFont="1" applyBorder="1" applyAlignment="1">
      <alignment horizontal="center" vertical="center"/>
    </xf>
    <xf numFmtId="0" fontId="441" fillId="8" borderId="3" xfId="2" applyFont="1" applyFill="1" applyBorder="1" applyAlignment="1">
      <alignment horizontal="center" vertical="center" wrapText="1"/>
    </xf>
    <xf numFmtId="0" fontId="441" fillId="13" borderId="1" xfId="0" applyFont="1" applyFill="1" applyBorder="1" applyAlignment="1">
      <alignment horizontal="center" vertical="center" wrapText="1"/>
    </xf>
    <xf numFmtId="0" fontId="440" fillId="8" borderId="1" xfId="0" applyFont="1" applyFill="1" applyBorder="1" applyAlignment="1">
      <alignment horizontal="center" vertical="center" wrapText="1"/>
    </xf>
    <xf numFmtId="0" fontId="439" fillId="0" borderId="1" xfId="0" applyFont="1" applyBorder="1" applyAlignment="1">
      <alignment horizontal="center" vertical="center" wrapText="1"/>
    </xf>
    <xf numFmtId="0" fontId="1006" fillId="8" borderId="5" xfId="2" applyFont="1" applyFill="1" applyBorder="1" applyAlignment="1">
      <alignment horizontal="center" vertical="center" wrapText="1"/>
    </xf>
    <xf numFmtId="49" fontId="520" fillId="8" borderId="1" xfId="2" applyNumberFormat="1" applyFont="1" applyFill="1" applyBorder="1" applyAlignment="1">
      <alignment horizontal="center" vertical="center" wrapText="1"/>
    </xf>
    <xf numFmtId="0" fontId="438" fillId="8" borderId="1" xfId="0" applyFont="1" applyFill="1" applyBorder="1" applyAlignment="1">
      <alignment horizontal="center" vertical="center" wrapText="1"/>
    </xf>
    <xf numFmtId="2" fontId="1137" fillId="9" borderId="1" xfId="2" applyNumberFormat="1" applyFill="1" applyBorder="1" applyAlignment="1">
      <alignment horizontal="center" vertical="center" wrapText="1"/>
    </xf>
    <xf numFmtId="49" fontId="464" fillId="8" borderId="5" xfId="2" applyNumberFormat="1" applyFont="1" applyFill="1" applyBorder="1" applyAlignment="1">
      <alignment horizontal="center" vertical="center" wrapText="1"/>
    </xf>
    <xf numFmtId="0" fontId="464" fillId="8" borderId="1" xfId="2" applyFont="1" applyFill="1" applyBorder="1" applyAlignment="1">
      <alignment horizontal="center" vertical="center" wrapText="1"/>
    </xf>
    <xf numFmtId="0" fontId="438" fillId="0" borderId="1" xfId="2" applyFont="1" applyBorder="1" applyAlignment="1">
      <alignment horizontal="center" vertical="center" wrapText="1"/>
    </xf>
    <xf numFmtId="0" fontId="438" fillId="0" borderId="1" xfId="2" applyFont="1" applyBorder="1" applyAlignment="1">
      <alignment horizontal="center" vertical="center"/>
    </xf>
    <xf numFmtId="0" fontId="438" fillId="8" borderId="5" xfId="2" applyFont="1" applyFill="1" applyBorder="1" applyAlignment="1">
      <alignment horizontal="center" vertical="center" wrapText="1"/>
    </xf>
    <xf numFmtId="14" fontId="513" fillId="8" borderId="1" xfId="0" applyNumberFormat="1" applyFont="1" applyFill="1" applyBorder="1" applyAlignment="1">
      <alignment horizontal="center" vertical="center" wrapText="1"/>
    </xf>
    <xf numFmtId="0" fontId="438" fillId="13" borderId="1" xfId="0" applyFont="1" applyFill="1" applyBorder="1" applyAlignment="1">
      <alignment horizontal="center" vertical="center" wrapText="1"/>
    </xf>
    <xf numFmtId="0" fontId="438" fillId="13" borderId="5" xfId="0" applyFont="1" applyFill="1" applyBorder="1" applyAlignment="1">
      <alignment horizontal="center" vertical="center" wrapText="1"/>
    </xf>
    <xf numFmtId="49" fontId="461" fillId="8" borderId="1" xfId="2" applyNumberFormat="1" applyFont="1" applyFill="1" applyBorder="1" applyAlignment="1">
      <alignment horizontal="center" vertical="center" wrapText="1"/>
    </xf>
    <xf numFmtId="49" fontId="490" fillId="8" borderId="1" xfId="2" applyNumberFormat="1" applyFont="1" applyFill="1" applyBorder="1" applyAlignment="1">
      <alignment horizontal="center" vertical="center" wrapText="1"/>
    </xf>
    <xf numFmtId="0" fontId="438" fillId="8" borderId="1" xfId="2" applyFont="1" applyFill="1" applyBorder="1" applyAlignment="1">
      <alignment horizontal="center" vertical="center" wrapText="1"/>
    </xf>
    <xf numFmtId="0" fontId="437" fillId="8" borderId="5" xfId="0" applyFont="1" applyFill="1" applyBorder="1" applyAlignment="1">
      <alignment horizontal="center" vertical="center" wrapText="1"/>
    </xf>
    <xf numFmtId="0" fontId="437" fillId="8" borderId="5" xfId="2" applyFont="1" applyFill="1" applyBorder="1" applyAlignment="1">
      <alignment horizontal="center" vertical="center" wrapText="1"/>
    </xf>
    <xf numFmtId="0" fontId="437" fillId="8" borderId="1" xfId="0" applyFont="1" applyFill="1" applyBorder="1" applyAlignment="1">
      <alignment horizontal="center" vertical="center" wrapText="1"/>
    </xf>
    <xf numFmtId="0" fontId="437" fillId="0" borderId="1" xfId="0" applyFont="1" applyBorder="1" applyAlignment="1">
      <alignment horizontal="center" vertical="center" wrapText="1"/>
    </xf>
    <xf numFmtId="0" fontId="451" fillId="8" borderId="1" xfId="0" applyFont="1" applyFill="1" applyBorder="1" applyAlignment="1">
      <alignment horizontal="center" vertical="center" wrapText="1"/>
    </xf>
    <xf numFmtId="0" fontId="446" fillId="8" borderId="1" xfId="0" applyFont="1" applyFill="1" applyBorder="1" applyAlignment="1">
      <alignment horizontal="center" vertical="center" wrapText="1"/>
    </xf>
    <xf numFmtId="0" fontId="436" fillId="0" borderId="1" xfId="2" applyFont="1" applyBorder="1" applyAlignment="1">
      <alignment horizontal="center" vertical="center"/>
    </xf>
    <xf numFmtId="0" fontId="801" fillId="8" borderId="5" xfId="2" applyFont="1" applyFill="1" applyBorder="1" applyAlignment="1">
      <alignment horizontal="center" vertical="center"/>
    </xf>
    <xf numFmtId="0" fontId="801" fillId="8" borderId="5" xfId="2" applyFont="1" applyFill="1" applyBorder="1" applyAlignment="1">
      <alignment horizontal="center" vertical="top" wrapText="1"/>
    </xf>
    <xf numFmtId="0" fontId="747" fillId="25" borderId="1" xfId="2" applyFont="1" applyFill="1" applyBorder="1" applyAlignment="1">
      <alignment horizontal="center" vertical="center"/>
    </xf>
    <xf numFmtId="0" fontId="436" fillId="0" borderId="1" xfId="0" applyFont="1" applyBorder="1" applyAlignment="1">
      <alignment horizontal="center" vertical="center" wrapText="1"/>
    </xf>
    <xf numFmtId="0" fontId="436" fillId="0" borderId="5" xfId="2" applyFont="1" applyBorder="1" applyAlignment="1">
      <alignment horizontal="center" vertical="center" wrapText="1"/>
    </xf>
    <xf numFmtId="0" fontId="436" fillId="8" borderId="1" xfId="0" applyFont="1" applyFill="1" applyBorder="1" applyAlignment="1">
      <alignment horizontal="center" vertical="center" wrapText="1"/>
    </xf>
    <xf numFmtId="49" fontId="436" fillId="0" borderId="5" xfId="2" applyNumberFormat="1" applyFont="1" applyBorder="1" applyAlignment="1">
      <alignment horizontal="center" vertical="center" wrapText="1"/>
    </xf>
    <xf numFmtId="0" fontId="436" fillId="0" borderId="1" xfId="2" applyFont="1" applyBorder="1" applyAlignment="1">
      <alignment horizontal="center" vertical="center" wrapText="1"/>
    </xf>
    <xf numFmtId="0" fontId="436" fillId="29" borderId="5" xfId="2" applyFont="1" applyFill="1" applyBorder="1" applyAlignment="1">
      <alignment horizontal="center" vertical="center" wrapText="1"/>
    </xf>
    <xf numFmtId="0" fontId="435" fillId="0" borderId="1" xfId="0" applyFont="1" applyBorder="1" applyAlignment="1">
      <alignment horizontal="center" vertical="center" wrapText="1"/>
    </xf>
    <xf numFmtId="0" fontId="435" fillId="0" borderId="1" xfId="2" applyFont="1" applyBorder="1" applyAlignment="1">
      <alignment horizontal="center" vertical="center"/>
    </xf>
    <xf numFmtId="49" fontId="436" fillId="8" borderId="5" xfId="2" applyNumberFormat="1" applyFont="1" applyFill="1" applyBorder="1" applyAlignment="1">
      <alignment horizontal="center" vertical="center"/>
    </xf>
    <xf numFmtId="49" fontId="435" fillId="0" borderId="5" xfId="2" applyNumberFormat="1" applyFont="1" applyBorder="1" applyAlignment="1">
      <alignment horizontal="center" vertical="center"/>
    </xf>
    <xf numFmtId="0" fontId="435" fillId="13" borderId="1" xfId="0" applyFont="1" applyFill="1" applyBorder="1" applyAlignment="1">
      <alignment horizontal="center" vertical="center" wrapText="1"/>
    </xf>
    <xf numFmtId="0" fontId="435" fillId="8" borderId="1" xfId="0" applyFont="1" applyFill="1" applyBorder="1" applyAlignment="1">
      <alignment horizontal="center" vertical="center" wrapText="1"/>
    </xf>
    <xf numFmtId="0" fontId="434" fillId="8" borderId="1" xfId="2" applyFont="1" applyFill="1" applyBorder="1" applyAlignment="1">
      <alignment horizontal="center" vertical="center" wrapText="1"/>
    </xf>
    <xf numFmtId="0" fontId="434" fillId="8" borderId="1" xfId="0" applyFont="1" applyFill="1" applyBorder="1" applyAlignment="1">
      <alignment horizontal="center" vertical="center" wrapText="1"/>
    </xf>
    <xf numFmtId="0" fontId="434" fillId="9" borderId="1" xfId="2" applyFont="1" applyFill="1" applyBorder="1" applyAlignment="1">
      <alignment horizontal="center" vertical="center" wrapText="1"/>
    </xf>
    <xf numFmtId="14" fontId="512" fillId="8" borderId="1" xfId="0" applyNumberFormat="1" applyFont="1" applyFill="1" applyBorder="1" applyAlignment="1">
      <alignment horizontal="center" vertical="center" wrapText="1"/>
    </xf>
    <xf numFmtId="0" fontId="434" fillId="13" borderId="1" xfId="0" applyFont="1" applyFill="1" applyBorder="1" applyAlignment="1">
      <alignment horizontal="center" vertical="center" wrapText="1"/>
    </xf>
    <xf numFmtId="49" fontId="443" fillId="8" borderId="5" xfId="2" applyNumberFormat="1" applyFont="1" applyFill="1" applyBorder="1" applyAlignment="1">
      <alignment horizontal="center" vertical="center"/>
    </xf>
    <xf numFmtId="0" fontId="433" fillId="0" borderId="1" xfId="2" applyFont="1" applyBorder="1" applyAlignment="1">
      <alignment horizontal="center" vertical="center"/>
    </xf>
    <xf numFmtId="0" fontId="433" fillId="8" borderId="1" xfId="0" applyFont="1" applyFill="1" applyBorder="1" applyAlignment="1">
      <alignment horizontal="center" vertical="center" wrapText="1"/>
    </xf>
    <xf numFmtId="0" fontId="433" fillId="13" borderId="1" xfId="0" applyFont="1" applyFill="1" applyBorder="1" applyAlignment="1">
      <alignment horizontal="center" vertical="center" wrapText="1"/>
    </xf>
    <xf numFmtId="0" fontId="433" fillId="13" borderId="5" xfId="2" applyFont="1" applyFill="1" applyBorder="1" applyAlignment="1">
      <alignment horizontal="center" vertical="center" wrapText="1"/>
    </xf>
    <xf numFmtId="0" fontId="452" fillId="8" borderId="1" xfId="2" applyFont="1" applyFill="1" applyBorder="1" applyAlignment="1">
      <alignment horizontal="center" vertical="center" wrapText="1"/>
    </xf>
    <xf numFmtId="0" fontId="457" fillId="8" borderId="1" xfId="2" applyFont="1" applyFill="1" applyBorder="1" applyAlignment="1">
      <alignment horizontal="center" vertical="center"/>
    </xf>
    <xf numFmtId="0" fontId="433" fillId="8" borderId="1" xfId="2" applyFont="1" applyFill="1" applyBorder="1" applyAlignment="1">
      <alignment horizontal="center" vertical="center" wrapText="1"/>
    </xf>
    <xf numFmtId="0" fontId="433" fillId="8" borderId="5" xfId="2" applyFont="1" applyFill="1" applyBorder="1" applyAlignment="1">
      <alignment horizontal="center" vertical="center" wrapText="1"/>
    </xf>
    <xf numFmtId="0" fontId="432" fillId="0" borderId="1" xfId="0" applyFont="1" applyBorder="1" applyAlignment="1">
      <alignment horizontal="center" vertical="center" wrapText="1"/>
    </xf>
    <xf numFmtId="0" fontId="432" fillId="0" borderId="1" xfId="2" applyFont="1" applyBorder="1" applyAlignment="1">
      <alignment horizontal="center" vertical="center"/>
    </xf>
    <xf numFmtId="0" fontId="439" fillId="8" borderId="5" xfId="2" applyFont="1" applyFill="1" applyBorder="1" applyAlignment="1">
      <alignment horizontal="center" vertical="center" wrapText="1"/>
    </xf>
    <xf numFmtId="0" fontId="432" fillId="8" borderId="1" xfId="0" applyFont="1" applyFill="1" applyBorder="1" applyAlignment="1">
      <alignment horizontal="center" vertical="center" wrapText="1"/>
    </xf>
    <xf numFmtId="0" fontId="449" fillId="8" borderId="1" xfId="0" applyFont="1" applyFill="1" applyBorder="1" applyAlignment="1">
      <alignment horizontal="center" vertical="center" wrapText="1"/>
    </xf>
    <xf numFmtId="0" fontId="572" fillId="8" borderId="4" xfId="0" applyFont="1" applyFill="1" applyBorder="1" applyAlignment="1">
      <alignment horizontal="center" vertical="center"/>
    </xf>
    <xf numFmtId="0" fontId="431" fillId="0" borderId="1" xfId="2" applyFont="1" applyBorder="1" applyAlignment="1">
      <alignment horizontal="center" vertical="center"/>
    </xf>
    <xf numFmtId="0" fontId="446" fillId="6" borderId="1" xfId="0" applyFont="1" applyFill="1" applyBorder="1" applyAlignment="1">
      <alignment horizontal="center" vertical="center" wrapText="1"/>
    </xf>
    <xf numFmtId="49" fontId="446" fillId="6" borderId="5" xfId="2" applyNumberFormat="1" applyFont="1" applyFill="1" applyBorder="1" applyAlignment="1">
      <alignment horizontal="center" vertical="center"/>
    </xf>
    <xf numFmtId="0" fontId="1333" fillId="8" borderId="1" xfId="0" applyFont="1" applyFill="1" applyBorder="1" applyAlignment="1">
      <alignment horizontal="center" vertical="center" wrapText="1"/>
    </xf>
    <xf numFmtId="0" fontId="0" fillId="25" borderId="0" xfId="0" applyFill="1" applyAlignment="1">
      <alignment horizontal="center" vertical="center" wrapText="1"/>
    </xf>
    <xf numFmtId="0" fontId="430" fillId="8" borderId="1" xfId="0" applyFont="1" applyFill="1" applyBorder="1" applyAlignment="1">
      <alignment horizontal="center" vertical="center" wrapText="1"/>
    </xf>
    <xf numFmtId="49" fontId="446" fillId="8" borderId="5" xfId="2" applyNumberFormat="1" applyFont="1" applyFill="1" applyBorder="1" applyAlignment="1">
      <alignment horizontal="center" vertical="center"/>
    </xf>
    <xf numFmtId="0" fontId="429" fillId="0" borderId="1" xfId="2" applyFont="1" applyBorder="1" applyAlignment="1">
      <alignment horizontal="center" vertical="center"/>
    </xf>
    <xf numFmtId="0" fontId="428" fillId="0" borderId="1" xfId="0" applyFont="1" applyBorder="1" applyAlignment="1">
      <alignment horizontal="center" vertical="center" wrapText="1"/>
    </xf>
    <xf numFmtId="0" fontId="428" fillId="8" borderId="1" xfId="2" applyFont="1" applyFill="1" applyBorder="1" applyAlignment="1">
      <alignment horizontal="center" vertical="center" wrapText="1"/>
    </xf>
    <xf numFmtId="0" fontId="428" fillId="8" borderId="1" xfId="0" applyFont="1" applyFill="1" applyBorder="1" applyAlignment="1">
      <alignment horizontal="center" vertical="center" wrapText="1"/>
    </xf>
    <xf numFmtId="0" fontId="691" fillId="8" borderId="1" xfId="2" applyFont="1" applyFill="1" applyBorder="1" applyAlignment="1">
      <alignment horizontal="center" vertical="center"/>
    </xf>
    <xf numFmtId="0" fontId="678" fillId="8" borderId="1" xfId="2" applyFont="1" applyFill="1" applyBorder="1" applyAlignment="1">
      <alignment horizontal="center" vertical="center"/>
    </xf>
    <xf numFmtId="0" fontId="672" fillId="8" borderId="1" xfId="0" applyFont="1" applyFill="1" applyBorder="1" applyAlignment="1">
      <alignment horizontal="center" vertical="center" wrapText="1"/>
    </xf>
    <xf numFmtId="0" fontId="672" fillId="8" borderId="1" xfId="2" applyFont="1" applyFill="1" applyBorder="1" applyAlignment="1">
      <alignment horizontal="center" vertical="center"/>
    </xf>
    <xf numFmtId="0" fontId="742" fillId="8" borderId="1" xfId="2" applyFont="1" applyFill="1" applyBorder="1" applyAlignment="1">
      <alignment horizontal="center" vertical="center"/>
    </xf>
    <xf numFmtId="0" fontId="427" fillId="8" borderId="5" xfId="2" applyFont="1" applyFill="1" applyBorder="1" applyAlignment="1">
      <alignment horizontal="center" vertical="center"/>
    </xf>
    <xf numFmtId="0" fontId="427" fillId="8" borderId="1" xfId="0" applyFont="1" applyFill="1" applyBorder="1" applyAlignment="1">
      <alignment horizontal="center" vertical="center" wrapText="1"/>
    </xf>
    <xf numFmtId="0" fontId="427" fillId="8" borderId="5" xfId="2" applyFont="1" applyFill="1" applyBorder="1" applyAlignment="1">
      <alignment horizontal="center" vertical="center" wrapText="1"/>
    </xf>
    <xf numFmtId="0" fontId="427" fillId="8" borderId="4" xfId="0" applyFont="1" applyFill="1" applyBorder="1" applyAlignment="1">
      <alignment horizontal="center" vertical="center" wrapText="1"/>
    </xf>
    <xf numFmtId="0" fontId="427" fillId="13" borderId="1" xfId="0" applyFont="1" applyFill="1" applyBorder="1" applyAlignment="1">
      <alignment horizontal="center" vertical="center" wrapText="1"/>
    </xf>
    <xf numFmtId="0" fontId="427" fillId="13" borderId="5" xfId="0" applyFont="1" applyFill="1" applyBorder="1" applyAlignment="1">
      <alignment horizontal="center" vertical="center" wrapText="1"/>
    </xf>
    <xf numFmtId="0" fontId="427" fillId="13" borderId="1" xfId="2" applyFont="1" applyFill="1" applyBorder="1" applyAlignment="1">
      <alignment horizontal="center" vertical="center" wrapText="1"/>
    </xf>
    <xf numFmtId="0" fontId="426" fillId="8" borderId="1" xfId="0" applyFont="1" applyFill="1" applyBorder="1" applyAlignment="1">
      <alignment horizontal="center" vertical="center" wrapText="1"/>
    </xf>
    <xf numFmtId="0" fontId="426" fillId="8" borderId="5" xfId="2" applyFont="1" applyFill="1" applyBorder="1" applyAlignment="1">
      <alignment horizontal="center" vertical="center" wrapText="1"/>
    </xf>
    <xf numFmtId="0" fontId="426" fillId="0" borderId="1" xfId="2" applyFont="1" applyBorder="1" applyAlignment="1">
      <alignment horizontal="center" vertical="center"/>
    </xf>
    <xf numFmtId="0" fontId="425" fillId="8" borderId="1" xfId="0" applyFont="1" applyFill="1" applyBorder="1" applyAlignment="1">
      <alignment horizontal="center" vertical="center" wrapText="1"/>
    </xf>
    <xf numFmtId="0" fontId="425" fillId="8" borderId="5" xfId="2" applyFont="1" applyFill="1" applyBorder="1" applyAlignment="1">
      <alignment horizontal="center" vertical="center" wrapText="1"/>
    </xf>
    <xf numFmtId="0" fontId="425" fillId="8" borderId="1" xfId="2" applyFont="1" applyFill="1" applyBorder="1" applyAlignment="1">
      <alignment horizontal="center" vertical="center" wrapText="1"/>
    </xf>
    <xf numFmtId="0" fontId="425" fillId="9" borderId="1" xfId="2" applyFont="1" applyFill="1" applyBorder="1" applyAlignment="1">
      <alignment horizontal="center" vertical="center" wrapText="1"/>
    </xf>
    <xf numFmtId="0" fontId="425" fillId="13" borderId="1" xfId="2" applyFont="1" applyFill="1" applyBorder="1" applyAlignment="1">
      <alignment horizontal="center" vertical="center"/>
    </xf>
    <xf numFmtId="0" fontId="425" fillId="13" borderId="1" xfId="0" applyFont="1" applyFill="1" applyBorder="1" applyAlignment="1">
      <alignment horizontal="center" vertical="center" wrapText="1"/>
    </xf>
    <xf numFmtId="0" fontId="425" fillId="13" borderId="5" xfId="2" applyFont="1" applyFill="1" applyBorder="1" applyAlignment="1">
      <alignment horizontal="center" vertical="center" wrapText="1"/>
    </xf>
    <xf numFmtId="0" fontId="425" fillId="8" borderId="1" xfId="0" applyFont="1" applyFill="1" applyBorder="1" applyAlignment="1">
      <alignment horizontal="center" vertical="center"/>
    </xf>
    <xf numFmtId="0" fontId="451" fillId="8" borderId="5" xfId="2" applyFont="1" applyFill="1" applyBorder="1" applyAlignment="1">
      <alignment horizontal="center" vertical="center"/>
    </xf>
    <xf numFmtId="49" fontId="451" fillId="8" borderId="5" xfId="2" applyNumberFormat="1" applyFont="1" applyFill="1" applyBorder="1" applyAlignment="1">
      <alignment horizontal="center" vertical="center"/>
    </xf>
    <xf numFmtId="0" fontId="451" fillId="8" borderId="5" xfId="2" applyFont="1" applyFill="1" applyBorder="1" applyAlignment="1">
      <alignment horizontal="center" vertical="center" wrapText="1"/>
    </xf>
    <xf numFmtId="0" fontId="451" fillId="8" borderId="5" xfId="2" applyFont="1" applyFill="1" applyBorder="1" applyAlignment="1">
      <alignment horizontal="center" vertical="top" wrapText="1"/>
    </xf>
    <xf numFmtId="0" fontId="424" fillId="0" borderId="1" xfId="2" applyFont="1" applyBorder="1" applyAlignment="1">
      <alignment horizontal="center" vertical="center"/>
    </xf>
    <xf numFmtId="0" fontId="423" fillId="0" borderId="1" xfId="0" applyFont="1" applyBorder="1" applyAlignment="1">
      <alignment horizontal="center" vertical="center" wrapText="1"/>
    </xf>
    <xf numFmtId="0" fontId="423" fillId="8" borderId="1" xfId="0" applyFont="1" applyFill="1" applyBorder="1" applyAlignment="1">
      <alignment horizontal="center" vertical="center" wrapText="1"/>
    </xf>
    <xf numFmtId="49" fontId="423" fillId="0" borderId="5" xfId="2" applyNumberFormat="1" applyFont="1" applyBorder="1" applyAlignment="1">
      <alignment horizontal="center" vertical="center"/>
    </xf>
    <xf numFmtId="0" fontId="423" fillId="0" borderId="1" xfId="2" applyFont="1" applyBorder="1" applyAlignment="1">
      <alignment horizontal="center" vertical="center" wrapText="1"/>
    </xf>
    <xf numFmtId="0" fontId="534" fillId="8" borderId="1" xfId="0" applyFont="1" applyFill="1" applyBorder="1" applyAlignment="1">
      <alignment horizontal="center" vertical="center" wrapText="1"/>
    </xf>
    <xf numFmtId="0" fontId="441" fillId="8" borderId="1" xfId="0" applyFont="1" applyFill="1" applyBorder="1" applyAlignment="1">
      <alignment horizontal="center" vertical="center" wrapText="1"/>
    </xf>
    <xf numFmtId="0" fontId="447" fillId="8" borderId="5" xfId="2" applyFont="1" applyFill="1" applyBorder="1" applyAlignment="1">
      <alignment horizontal="center" vertical="center" wrapText="1"/>
    </xf>
    <xf numFmtId="0" fontId="447" fillId="8" borderId="1" xfId="2" applyFont="1" applyFill="1" applyBorder="1" applyAlignment="1">
      <alignment horizontal="center" vertical="center" wrapText="1"/>
    </xf>
    <xf numFmtId="0" fontId="422" fillId="0" borderId="1" xfId="0" applyFont="1" applyBorder="1" applyAlignment="1">
      <alignment horizontal="center" vertical="center" wrapText="1"/>
    </xf>
    <xf numFmtId="49" fontId="422" fillId="0" borderId="5" xfId="2" applyNumberFormat="1" applyFont="1" applyBorder="1" applyAlignment="1">
      <alignment horizontal="center" vertical="center"/>
    </xf>
    <xf numFmtId="0" fontId="422" fillId="0" borderId="1" xfId="2" applyFont="1" applyBorder="1" applyAlignment="1">
      <alignment horizontal="center" vertical="center"/>
    </xf>
    <xf numFmtId="0" fontId="422" fillId="8" borderId="1" xfId="0" applyFont="1" applyFill="1" applyBorder="1" applyAlignment="1">
      <alignment horizontal="center" vertical="center" wrapText="1"/>
    </xf>
    <xf numFmtId="0" fontId="421" fillId="8" borderId="1" xfId="0" applyFont="1" applyFill="1" applyBorder="1" applyAlignment="1">
      <alignment horizontal="center" vertical="center" wrapText="1"/>
    </xf>
    <xf numFmtId="0" fontId="421" fillId="8" borderId="5" xfId="2" applyFont="1" applyFill="1" applyBorder="1" applyAlignment="1">
      <alignment horizontal="center" vertical="center" wrapText="1"/>
    </xf>
    <xf numFmtId="0" fontId="421" fillId="9" borderId="1" xfId="2" applyFont="1" applyFill="1" applyBorder="1" applyAlignment="1">
      <alignment horizontal="center" vertical="center" wrapText="1"/>
    </xf>
    <xf numFmtId="0" fontId="420" fillId="8" borderId="1" xfId="0" applyFont="1" applyFill="1" applyBorder="1" applyAlignment="1">
      <alignment horizontal="center" vertical="center" wrapText="1"/>
    </xf>
    <xf numFmtId="0" fontId="420" fillId="8" borderId="5" xfId="2" applyFont="1" applyFill="1" applyBorder="1" applyAlignment="1">
      <alignment horizontal="center" vertical="center" wrapText="1"/>
    </xf>
    <xf numFmtId="0" fontId="420" fillId="9" borderId="1" xfId="2" applyFont="1" applyFill="1" applyBorder="1" applyAlignment="1">
      <alignment horizontal="center" vertical="center" wrapText="1"/>
    </xf>
    <xf numFmtId="49" fontId="423" fillId="8" borderId="5" xfId="2" applyNumberFormat="1" applyFont="1" applyFill="1" applyBorder="1" applyAlignment="1">
      <alignment horizontal="center" vertical="center"/>
    </xf>
    <xf numFmtId="0" fontId="0" fillId="24" borderId="1" xfId="0" applyFill="1" applyBorder="1" applyAlignment="1">
      <alignment horizontal="center" vertical="center" wrapText="1"/>
    </xf>
    <xf numFmtId="0" fontId="442" fillId="24" borderId="1" xfId="0" applyFont="1" applyFill="1" applyBorder="1" applyAlignment="1">
      <alignment horizontal="center" vertical="center" wrapText="1"/>
    </xf>
    <xf numFmtId="0" fontId="503" fillId="24" borderId="1" xfId="0" applyFont="1" applyFill="1" applyBorder="1" applyAlignment="1">
      <alignment horizontal="center" vertical="center"/>
    </xf>
    <xf numFmtId="0" fontId="444" fillId="24" borderId="5" xfId="2" applyFont="1" applyFill="1" applyBorder="1" applyAlignment="1">
      <alignment horizontal="center" vertical="center"/>
    </xf>
    <xf numFmtId="0" fontId="445" fillId="24" borderId="5" xfId="2" applyFont="1" applyFill="1" applyBorder="1" applyAlignment="1">
      <alignment horizontal="center" vertical="center"/>
    </xf>
    <xf numFmtId="0" fontId="477" fillId="24" borderId="1" xfId="0" applyFont="1" applyFill="1" applyBorder="1" applyAlignment="1">
      <alignment horizontal="center" vertical="center"/>
    </xf>
    <xf numFmtId="0" fontId="482" fillId="24" borderId="1" xfId="0" applyFont="1" applyFill="1" applyBorder="1" applyAlignment="1">
      <alignment horizontal="center" vertical="center" wrapText="1"/>
    </xf>
    <xf numFmtId="0" fontId="483" fillId="24" borderId="1" xfId="0" applyFont="1" applyFill="1" applyBorder="1" applyAlignment="1">
      <alignment horizontal="center" vertical="center" wrapText="1"/>
    </xf>
    <xf numFmtId="0" fontId="558" fillId="24" borderId="1" xfId="0" applyFont="1" applyFill="1" applyBorder="1" applyAlignment="1">
      <alignment horizontal="center" vertical="center" wrapText="1"/>
    </xf>
    <xf numFmtId="0" fontId="465" fillId="24" borderId="5" xfId="2" applyFont="1" applyFill="1" applyBorder="1" applyAlignment="1">
      <alignment horizontal="center" vertical="center"/>
    </xf>
    <xf numFmtId="0" fontId="498" fillId="24" borderId="1" xfId="0" applyFont="1" applyFill="1" applyBorder="1" applyAlignment="1">
      <alignment horizontal="center" vertical="center" wrapText="1"/>
    </xf>
    <xf numFmtId="0" fontId="499" fillId="24" borderId="1" xfId="0" applyFont="1" applyFill="1" applyBorder="1" applyAlignment="1">
      <alignment horizontal="center" vertical="center" wrapText="1"/>
    </xf>
    <xf numFmtId="0" fontId="499" fillId="24" borderId="1" xfId="0" applyFont="1" applyFill="1" applyBorder="1" applyAlignment="1">
      <alignment horizontal="center" vertical="center"/>
    </xf>
    <xf numFmtId="0" fontId="502" fillId="24" borderId="1" xfId="0" applyFont="1" applyFill="1" applyBorder="1" applyAlignment="1">
      <alignment horizontal="center" vertical="center" wrapText="1"/>
    </xf>
    <xf numFmtId="0" fontId="503" fillId="24" borderId="1" xfId="0" applyFont="1" applyFill="1" applyBorder="1" applyAlignment="1">
      <alignment horizontal="center" vertical="center" wrapText="1"/>
    </xf>
    <xf numFmtId="0" fontId="512" fillId="24" borderId="5" xfId="2" applyFont="1" applyFill="1" applyBorder="1" applyAlignment="1">
      <alignment horizontal="center" vertical="center"/>
    </xf>
    <xf numFmtId="0" fontId="513" fillId="24" borderId="1" xfId="0" applyFont="1" applyFill="1" applyBorder="1" applyAlignment="1">
      <alignment horizontal="center" vertical="center" wrapText="1"/>
    </xf>
    <xf numFmtId="0" fontId="515" fillId="24" borderId="1" xfId="0" applyFont="1" applyFill="1" applyBorder="1" applyAlignment="1">
      <alignment horizontal="center" vertical="center"/>
    </xf>
    <xf numFmtId="0" fontId="515" fillId="24" borderId="1" xfId="0" applyFont="1" applyFill="1" applyBorder="1" applyAlignment="1">
      <alignment horizontal="center" vertical="center" wrapText="1"/>
    </xf>
    <xf numFmtId="0" fontId="515" fillId="24" borderId="5" xfId="2" applyFont="1" applyFill="1" applyBorder="1" applyAlignment="1">
      <alignment horizontal="center" vertical="center"/>
    </xf>
    <xf numFmtId="0" fontId="516" fillId="24" borderId="1" xfId="0" applyFont="1" applyFill="1" applyBorder="1" applyAlignment="1">
      <alignment horizontal="center" vertical="center" wrapText="1"/>
    </xf>
    <xf numFmtId="0" fontId="516" fillId="24" borderId="1" xfId="0" applyFont="1" applyFill="1" applyBorder="1" applyAlignment="1">
      <alignment horizontal="center" vertical="center"/>
    </xf>
    <xf numFmtId="0" fontId="517" fillId="24" borderId="1" xfId="0" applyFont="1" applyFill="1" applyBorder="1" applyAlignment="1">
      <alignment horizontal="center" vertical="center" wrapText="1"/>
    </xf>
    <xf numFmtId="14" fontId="550" fillId="8" borderId="1" xfId="0" applyNumberFormat="1" applyFont="1" applyFill="1" applyBorder="1" applyAlignment="1">
      <alignment horizontal="center" vertical="center" wrapText="1"/>
    </xf>
    <xf numFmtId="0" fontId="419" fillId="0" borderId="1" xfId="0" applyFont="1" applyBorder="1" applyAlignment="1">
      <alignment horizontal="center" vertical="center" wrapText="1"/>
    </xf>
    <xf numFmtId="0" fontId="418" fillId="8" borderId="1" xfId="2" applyFont="1" applyFill="1" applyBorder="1" applyAlignment="1">
      <alignment horizontal="center" vertical="center" wrapText="1"/>
    </xf>
    <xf numFmtId="0" fontId="418" fillId="0" borderId="1" xfId="2" applyFont="1" applyBorder="1" applyAlignment="1">
      <alignment horizontal="center" vertical="center" wrapText="1"/>
    </xf>
    <xf numFmtId="0" fontId="418" fillId="8" borderId="1" xfId="0" applyFont="1" applyFill="1" applyBorder="1" applyAlignment="1">
      <alignment horizontal="center" vertical="center" wrapText="1"/>
    </xf>
    <xf numFmtId="0" fontId="558" fillId="6" borderId="1" xfId="0" applyFont="1" applyFill="1" applyBorder="1" applyAlignment="1">
      <alignment horizontal="center" vertical="center" wrapText="1"/>
    </xf>
    <xf numFmtId="14" fontId="544" fillId="6" borderId="1" xfId="0" applyNumberFormat="1" applyFont="1" applyFill="1" applyBorder="1" applyAlignment="1">
      <alignment horizontal="center" vertical="center" wrapText="1"/>
    </xf>
    <xf numFmtId="49" fontId="544" fillId="6" borderId="1" xfId="2" applyNumberFormat="1" applyFont="1" applyFill="1" applyBorder="1" applyAlignment="1">
      <alignment horizontal="center" vertical="center" wrapText="1"/>
    </xf>
    <xf numFmtId="0" fontId="544" fillId="6" borderId="1" xfId="0" applyFont="1" applyFill="1" applyBorder="1" applyAlignment="1">
      <alignment horizontal="center" vertical="center" wrapText="1"/>
    </xf>
    <xf numFmtId="0" fontId="464" fillId="6" borderId="1" xfId="0" applyFont="1" applyFill="1" applyBorder="1" applyAlignment="1">
      <alignment horizontal="center" vertical="center" wrapText="1"/>
    </xf>
    <xf numFmtId="49" fontId="464" fillId="6" borderId="1" xfId="2" applyNumberFormat="1" applyFont="1" applyFill="1" applyBorder="1" applyAlignment="1">
      <alignment horizontal="center" vertical="center" wrapText="1"/>
    </xf>
    <xf numFmtId="0" fontId="466" fillId="6" borderId="1" xfId="0" applyFont="1" applyFill="1" applyBorder="1" applyAlignment="1">
      <alignment horizontal="center" vertical="center" wrapText="1"/>
    </xf>
    <xf numFmtId="0" fontId="492" fillId="6" borderId="1" xfId="0" applyFont="1" applyFill="1" applyBorder="1" applyAlignment="1">
      <alignment horizontal="center" vertical="center" wrapText="1"/>
    </xf>
    <xf numFmtId="49" fontId="492" fillId="6" borderId="1" xfId="2" applyNumberFormat="1" applyFont="1" applyFill="1" applyBorder="1" applyAlignment="1">
      <alignment horizontal="center" vertical="center" wrapText="1"/>
    </xf>
    <xf numFmtId="0" fontId="471" fillId="6" borderId="1" xfId="0" applyFont="1" applyFill="1" applyBorder="1" applyAlignment="1">
      <alignment horizontal="center" vertical="center" wrapText="1"/>
    </xf>
    <xf numFmtId="49" fontId="471" fillId="6" borderId="1" xfId="2" applyNumberFormat="1" applyFont="1" applyFill="1" applyBorder="1" applyAlignment="1">
      <alignment horizontal="center" vertical="center" wrapText="1"/>
    </xf>
    <xf numFmtId="49" fontId="555" fillId="8" borderId="5" xfId="2" applyNumberFormat="1" applyFont="1" applyFill="1" applyBorder="1" applyAlignment="1">
      <alignment horizontal="center" vertical="center"/>
    </xf>
    <xf numFmtId="0" fontId="555" fillId="8" borderId="5" xfId="2" applyFont="1" applyFill="1" applyBorder="1" applyAlignment="1">
      <alignment horizontal="center" vertical="center" wrapText="1"/>
    </xf>
    <xf numFmtId="0" fontId="555" fillId="8" borderId="5" xfId="2" applyFont="1" applyFill="1" applyBorder="1" applyAlignment="1">
      <alignment horizontal="center" vertical="top" wrapText="1"/>
    </xf>
    <xf numFmtId="0" fontId="555" fillId="8" borderId="1" xfId="2" applyFont="1" applyFill="1" applyBorder="1" applyAlignment="1">
      <alignment horizontal="center" vertical="center" wrapText="1"/>
    </xf>
    <xf numFmtId="0" fontId="417" fillId="0" borderId="1" xfId="2" applyFont="1" applyBorder="1" applyAlignment="1">
      <alignment horizontal="center" vertical="center"/>
    </xf>
    <xf numFmtId="49" fontId="416" fillId="0" borderId="5" xfId="2" applyNumberFormat="1" applyFont="1" applyBorder="1" applyAlignment="1">
      <alignment horizontal="center" vertical="center"/>
    </xf>
    <xf numFmtId="0" fontId="416" fillId="0" borderId="1" xfId="2" applyFont="1" applyBorder="1" applyAlignment="1">
      <alignment horizontal="center" vertical="center" wrapText="1"/>
    </xf>
    <xf numFmtId="0" fontId="416" fillId="0" borderId="5" xfId="2" applyFont="1" applyBorder="1" applyAlignment="1">
      <alignment horizontal="center" vertical="center" wrapText="1"/>
    </xf>
    <xf numFmtId="0" fontId="416" fillId="0" borderId="1" xfId="2" applyFont="1" applyBorder="1" applyAlignment="1">
      <alignment horizontal="center" vertical="center"/>
    </xf>
    <xf numFmtId="0" fontId="659" fillId="24" borderId="5" xfId="2" applyFont="1" applyFill="1" applyBorder="1" applyAlignment="1">
      <alignment horizontal="center" vertical="center"/>
    </xf>
    <xf numFmtId="0" fontId="632" fillId="24" borderId="5" xfId="2" applyFont="1" applyFill="1" applyBorder="1" applyAlignment="1">
      <alignment horizontal="center" vertical="center"/>
    </xf>
    <xf numFmtId="0" fontId="583" fillId="24" borderId="5" xfId="2" applyFont="1" applyFill="1" applyBorder="1" applyAlignment="1">
      <alignment horizontal="center" vertical="center"/>
    </xf>
    <xf numFmtId="0" fontId="533" fillId="24" borderId="1" xfId="0" applyFont="1" applyFill="1" applyBorder="1" applyAlignment="1">
      <alignment horizontal="center" vertical="center"/>
    </xf>
    <xf numFmtId="0" fontId="556" fillId="24" borderId="5" xfId="2" applyFont="1" applyFill="1" applyBorder="1" applyAlignment="1">
      <alignment horizontal="center" vertical="center"/>
    </xf>
    <xf numFmtId="0" fontId="525" fillId="24" borderId="1" xfId="0" applyFont="1" applyFill="1" applyBorder="1" applyAlignment="1">
      <alignment horizontal="center" vertical="center"/>
    </xf>
    <xf numFmtId="0" fontId="523" fillId="24" borderId="1" xfId="0" applyFont="1" applyFill="1" applyBorder="1" applyAlignment="1">
      <alignment horizontal="center" vertical="center"/>
    </xf>
    <xf numFmtId="0" fontId="501" fillId="24" borderId="5" xfId="2" applyFont="1" applyFill="1" applyBorder="1" applyAlignment="1">
      <alignment horizontal="center" vertical="center"/>
    </xf>
    <xf numFmtId="0" fontId="554" fillId="24" borderId="1" xfId="0" applyFont="1" applyFill="1" applyBorder="1" applyAlignment="1">
      <alignment horizontal="center" vertical="center"/>
    </xf>
    <xf numFmtId="0" fontId="519" fillId="24" borderId="1" xfId="0" applyFont="1" applyFill="1" applyBorder="1" applyAlignment="1">
      <alignment horizontal="center" vertical="center"/>
    </xf>
    <xf numFmtId="0" fontId="505" fillId="24" borderId="1" xfId="0" applyFont="1" applyFill="1" applyBorder="1" applyAlignment="1">
      <alignment horizontal="center" vertical="center"/>
    </xf>
    <xf numFmtId="0" fontId="427" fillId="24" borderId="4" xfId="0" applyFont="1" applyFill="1" applyBorder="1" applyAlignment="1">
      <alignment horizontal="center" vertical="center"/>
    </xf>
    <xf numFmtId="0" fontId="565" fillId="24" borderId="5" xfId="2" applyFont="1" applyFill="1" applyBorder="1" applyAlignment="1">
      <alignment horizontal="center" vertical="center"/>
    </xf>
    <xf numFmtId="0" fontId="670" fillId="24" borderId="5" xfId="2" applyFont="1" applyFill="1" applyBorder="1" applyAlignment="1">
      <alignment horizontal="center" vertical="center"/>
    </xf>
    <xf numFmtId="0" fontId="614" fillId="24" borderId="5" xfId="2" applyFont="1" applyFill="1" applyBorder="1" applyAlignment="1">
      <alignment horizontal="center" vertical="center"/>
    </xf>
    <xf numFmtId="0" fontId="579" fillId="24" borderId="5" xfId="2" applyFont="1" applyFill="1" applyBorder="1" applyAlignment="1">
      <alignment horizontal="center" vertical="center"/>
    </xf>
    <xf numFmtId="0" fontId="572" fillId="24" borderId="1" xfId="0" applyFont="1" applyFill="1" applyBorder="1" applyAlignment="1">
      <alignment horizontal="center" vertical="center"/>
    </xf>
    <xf numFmtId="0" fontId="631" fillId="24" borderId="5" xfId="2" applyFont="1" applyFill="1" applyBorder="1" applyAlignment="1">
      <alignment horizontal="center" vertical="center"/>
    </xf>
    <xf numFmtId="0" fontId="521" fillId="24" borderId="1" xfId="0" applyFont="1" applyFill="1" applyBorder="1" applyAlignment="1">
      <alignment horizontal="center" vertical="center" wrapText="1"/>
    </xf>
    <xf numFmtId="0" fontId="433" fillId="24" borderId="1" xfId="0" applyFont="1" applyFill="1" applyBorder="1" applyAlignment="1">
      <alignment horizontal="center" vertical="center" wrapText="1"/>
    </xf>
    <xf numFmtId="0" fontId="535" fillId="24" borderId="1" xfId="0" applyFont="1" applyFill="1" applyBorder="1" applyAlignment="1">
      <alignment horizontal="center" vertical="center" wrapText="1"/>
    </xf>
    <xf numFmtId="0" fontId="501" fillId="24" borderId="1" xfId="0" applyFont="1" applyFill="1" applyBorder="1" applyAlignment="1">
      <alignment horizontal="center" vertical="center" wrapText="1"/>
    </xf>
    <xf numFmtId="0" fontId="553" fillId="24" borderId="1" xfId="0" applyFont="1" applyFill="1" applyBorder="1" applyAlignment="1">
      <alignment horizontal="center" vertical="center" wrapText="1"/>
    </xf>
    <xf numFmtId="0" fontId="488" fillId="24" borderId="4" xfId="0" applyFont="1" applyFill="1" applyBorder="1" applyAlignment="1">
      <alignment horizontal="center" vertical="center" wrapText="1"/>
    </xf>
    <xf numFmtId="0" fontId="511" fillId="24" borderId="1" xfId="0" applyFont="1" applyFill="1" applyBorder="1" applyAlignment="1">
      <alignment horizontal="center" vertical="center" wrapText="1"/>
    </xf>
    <xf numFmtId="0" fontId="609" fillId="24" borderId="5" xfId="2" applyFont="1" applyFill="1" applyBorder="1" applyAlignment="1">
      <alignment horizontal="center" vertical="center"/>
    </xf>
    <xf numFmtId="0" fontId="551" fillId="24" borderId="5" xfId="2" applyFont="1" applyFill="1" applyBorder="1" applyAlignment="1">
      <alignment horizontal="center" vertical="center"/>
    </xf>
    <xf numFmtId="0" fontId="651" fillId="24" borderId="5" xfId="2" applyFont="1" applyFill="1" applyBorder="1" applyAlignment="1">
      <alignment horizontal="center" vertical="center"/>
    </xf>
    <xf numFmtId="0" fontId="535" fillId="24" borderId="1" xfId="0" applyFont="1" applyFill="1" applyBorder="1" applyAlignment="1">
      <alignment horizontal="center" vertical="center"/>
    </xf>
    <xf numFmtId="0" fontId="542" fillId="24" borderId="5" xfId="2" applyFont="1" applyFill="1" applyBorder="1" applyAlignment="1">
      <alignment horizontal="center" vertical="center"/>
    </xf>
    <xf numFmtId="0" fontId="565" fillId="24" borderId="3" xfId="2" applyFont="1" applyFill="1" applyBorder="1" applyAlignment="1">
      <alignment horizontal="center" vertical="center"/>
    </xf>
    <xf numFmtId="0" fontId="633" fillId="24" borderId="5" xfId="2" applyFont="1" applyFill="1" applyBorder="1" applyAlignment="1">
      <alignment horizontal="center" vertical="center"/>
    </xf>
    <xf numFmtId="0" fontId="509" fillId="24" borderId="5" xfId="2" applyFont="1" applyFill="1" applyBorder="1" applyAlignment="1">
      <alignment horizontal="center" vertical="center"/>
    </xf>
    <xf numFmtId="0" fontId="521" fillId="24" borderId="1" xfId="0" applyFont="1" applyFill="1" applyBorder="1" applyAlignment="1">
      <alignment horizontal="center" vertical="center"/>
    </xf>
    <xf numFmtId="0" fontId="657" fillId="24" borderId="5" xfId="2" applyFont="1" applyFill="1" applyBorder="1" applyAlignment="1">
      <alignment horizontal="center" vertical="center"/>
    </xf>
    <xf numFmtId="0" fontId="636" fillId="24" borderId="5" xfId="2" applyFont="1" applyFill="1" applyBorder="1" applyAlignment="1">
      <alignment horizontal="center" vertical="center"/>
    </xf>
    <xf numFmtId="0" fontId="637" fillId="24" borderId="5" xfId="2" applyFont="1" applyFill="1" applyBorder="1" applyAlignment="1">
      <alignment horizontal="center" vertical="center"/>
    </xf>
    <xf numFmtId="0" fontId="554" fillId="24" borderId="5" xfId="2" applyFont="1" applyFill="1" applyBorder="1" applyAlignment="1">
      <alignment horizontal="center" vertical="center"/>
    </xf>
    <xf numFmtId="0" fontId="518" fillId="24" borderId="1" xfId="0" applyFont="1" applyFill="1" applyBorder="1" applyAlignment="1">
      <alignment horizontal="center" vertical="center"/>
    </xf>
    <xf numFmtId="0" fontId="672" fillId="0" borderId="5" xfId="2" applyFont="1" applyBorder="1" applyAlignment="1">
      <alignment horizontal="center" vertical="top" wrapText="1"/>
    </xf>
    <xf numFmtId="49" fontId="416" fillId="8" borderId="5" xfId="2" applyNumberFormat="1" applyFont="1" applyFill="1" applyBorder="1" applyAlignment="1">
      <alignment horizontal="center" vertical="center"/>
    </xf>
    <xf numFmtId="0" fontId="416" fillId="8" borderId="5" xfId="2" applyFont="1" applyFill="1" applyBorder="1" applyAlignment="1">
      <alignment horizontal="center" vertical="center" wrapText="1"/>
    </xf>
    <xf numFmtId="0" fontId="416" fillId="8" borderId="1" xfId="2" applyFont="1" applyFill="1" applyBorder="1" applyAlignment="1">
      <alignment horizontal="center" vertical="center" wrapText="1"/>
    </xf>
    <xf numFmtId="0" fontId="415" fillId="0" borderId="1" xfId="2" applyFont="1" applyBorder="1" applyAlignment="1">
      <alignment horizontal="center" vertical="center"/>
    </xf>
    <xf numFmtId="49" fontId="415" fillId="0" borderId="5" xfId="2" applyNumberFormat="1" applyFont="1" applyBorder="1" applyAlignment="1">
      <alignment horizontal="center" vertical="center"/>
    </xf>
    <xf numFmtId="0" fontId="415" fillId="0" borderId="1" xfId="2" applyFont="1" applyBorder="1" applyAlignment="1">
      <alignment horizontal="center" vertical="center" wrapText="1"/>
    </xf>
    <xf numFmtId="0" fontId="414" fillId="0" borderId="1" xfId="0" applyFont="1" applyBorder="1" applyAlignment="1">
      <alignment horizontal="center" vertical="center" wrapText="1"/>
    </xf>
    <xf numFmtId="0" fontId="438" fillId="24" borderId="1" xfId="0" applyFont="1" applyFill="1" applyBorder="1" applyAlignment="1">
      <alignment horizontal="center" vertical="center" wrapText="1"/>
    </xf>
    <xf numFmtId="0" fontId="416" fillId="8" borderId="5" xfId="2" applyFont="1" applyFill="1" applyBorder="1" applyAlignment="1">
      <alignment horizontal="center" vertical="top" wrapText="1"/>
    </xf>
    <xf numFmtId="0" fontId="414" fillId="0" borderId="1" xfId="2" applyFont="1" applyBorder="1" applyAlignment="1">
      <alignment horizontal="center" vertical="center"/>
    </xf>
    <xf numFmtId="0" fontId="413" fillId="0" borderId="1" xfId="2" applyFont="1" applyBorder="1" applyAlignment="1">
      <alignment horizontal="center" vertical="center"/>
    </xf>
    <xf numFmtId="49" fontId="435" fillId="8" borderId="5" xfId="2" applyNumberFormat="1" applyFont="1" applyFill="1" applyBorder="1" applyAlignment="1">
      <alignment horizontal="center" vertical="center"/>
    </xf>
    <xf numFmtId="0" fontId="413" fillId="0" borderId="1" xfId="0" applyFont="1" applyBorder="1" applyAlignment="1">
      <alignment horizontal="center" vertical="center" wrapText="1"/>
    </xf>
    <xf numFmtId="49" fontId="413" fillId="0" borderId="5" xfId="2" applyNumberFormat="1" applyFont="1" applyBorder="1" applyAlignment="1">
      <alignment horizontal="center" vertical="center"/>
    </xf>
    <xf numFmtId="0" fontId="413" fillId="0" borderId="1" xfId="2" applyFont="1" applyBorder="1" applyAlignment="1">
      <alignment horizontal="center" vertical="center" wrapText="1"/>
    </xf>
    <xf numFmtId="0" fontId="413" fillId="0" borderId="5" xfId="2" applyFont="1" applyBorder="1" applyAlignment="1">
      <alignment horizontal="center" vertical="center" wrapText="1"/>
    </xf>
    <xf numFmtId="0" fontId="413" fillId="8" borderId="1" xfId="0" applyFont="1" applyFill="1" applyBorder="1" applyAlignment="1">
      <alignment horizontal="center" vertical="center" wrapText="1"/>
    </xf>
    <xf numFmtId="0" fontId="413" fillId="8" borderId="5" xfId="2" applyFont="1" applyFill="1" applyBorder="1" applyAlignment="1">
      <alignment horizontal="center" vertical="top" wrapText="1"/>
    </xf>
    <xf numFmtId="0" fontId="413" fillId="8" borderId="1" xfId="2" applyFont="1" applyFill="1" applyBorder="1" applyAlignment="1">
      <alignment horizontal="center" vertical="center" wrapText="1"/>
    </xf>
    <xf numFmtId="0" fontId="413" fillId="8" borderId="5" xfId="2" applyFont="1" applyFill="1" applyBorder="1" applyAlignment="1">
      <alignment horizontal="center" vertical="center" wrapText="1"/>
    </xf>
    <xf numFmtId="0" fontId="412" fillId="0" borderId="1" xfId="2" applyFont="1" applyBorder="1" applyAlignment="1">
      <alignment horizontal="center" vertical="center"/>
    </xf>
    <xf numFmtId="0" fontId="411" fillId="0" borderId="1" xfId="2" applyFont="1" applyBorder="1" applyAlignment="1">
      <alignment horizontal="center" vertical="center"/>
    </xf>
    <xf numFmtId="49" fontId="432" fillId="8" borderId="5" xfId="2" applyNumberFormat="1" applyFont="1" applyFill="1" applyBorder="1" applyAlignment="1">
      <alignment horizontal="center" vertical="center"/>
    </xf>
    <xf numFmtId="49" fontId="415" fillId="8" borderId="5" xfId="2" applyNumberFormat="1" applyFont="1" applyFill="1" applyBorder="1" applyAlignment="1">
      <alignment horizontal="center" vertical="center"/>
    </xf>
    <xf numFmtId="0" fontId="415" fillId="8" borderId="5" xfId="2" applyFont="1" applyFill="1" applyBorder="1" applyAlignment="1">
      <alignment horizontal="center" vertical="center" wrapText="1"/>
    </xf>
    <xf numFmtId="0" fontId="415" fillId="8" borderId="5" xfId="2" applyFont="1" applyFill="1" applyBorder="1" applyAlignment="1">
      <alignment horizontal="center" vertical="top" wrapText="1"/>
    </xf>
    <xf numFmtId="0" fontId="410" fillId="0" borderId="1" xfId="2" applyFont="1" applyBorder="1" applyAlignment="1">
      <alignment horizontal="center" vertical="center"/>
    </xf>
    <xf numFmtId="0" fontId="410" fillId="0" borderId="1" xfId="0" applyFont="1" applyBorder="1" applyAlignment="1">
      <alignment horizontal="center" vertical="center" wrapText="1"/>
    </xf>
    <xf numFmtId="0" fontId="410" fillId="0" borderId="5" xfId="2" applyFont="1" applyBorder="1" applyAlignment="1">
      <alignment horizontal="center" vertical="center" wrapText="1"/>
    </xf>
    <xf numFmtId="0" fontId="860" fillId="24" borderId="5" xfId="2" applyFont="1" applyFill="1" applyBorder="1" applyAlignment="1">
      <alignment horizontal="center" vertical="center"/>
    </xf>
    <xf numFmtId="0" fontId="409" fillId="0" borderId="1" xfId="2" applyFont="1" applyBorder="1" applyAlignment="1">
      <alignment horizontal="center" vertical="center"/>
    </xf>
    <xf numFmtId="0" fontId="408" fillId="0" borderId="1" xfId="2" applyFont="1" applyBorder="1" applyAlignment="1">
      <alignment horizontal="center" vertical="center"/>
    </xf>
    <xf numFmtId="0" fontId="407" fillId="0" borderId="1" xfId="0" applyFont="1" applyBorder="1" applyAlignment="1">
      <alignment horizontal="center" vertical="center" wrapText="1"/>
    </xf>
    <xf numFmtId="49" fontId="407" fillId="0" borderId="5" xfId="2" applyNumberFormat="1" applyFont="1" applyBorder="1" applyAlignment="1">
      <alignment horizontal="center" vertical="center"/>
    </xf>
    <xf numFmtId="0" fontId="661" fillId="8" borderId="5" xfId="2" applyFont="1" applyFill="1" applyBorder="1" applyAlignment="1">
      <alignment horizontal="center" vertical="center" wrapText="1"/>
    </xf>
    <xf numFmtId="0" fontId="661" fillId="8" borderId="5" xfId="2" applyFont="1" applyFill="1" applyBorder="1" applyAlignment="1">
      <alignment horizontal="center" vertical="top" wrapText="1"/>
    </xf>
    <xf numFmtId="0" fontId="406" fillId="0" borderId="1" xfId="2" applyFont="1" applyBorder="1" applyAlignment="1">
      <alignment horizontal="center" vertical="center"/>
    </xf>
    <xf numFmtId="0" fontId="406" fillId="8" borderId="1" xfId="2" applyFont="1" applyFill="1" applyBorder="1" applyAlignment="1">
      <alignment horizontal="center" vertical="center" wrapText="1"/>
    </xf>
    <xf numFmtId="0" fontId="406" fillId="8" borderId="5" xfId="2" applyFont="1" applyFill="1" applyBorder="1" applyAlignment="1">
      <alignment horizontal="center" vertical="center" wrapText="1"/>
    </xf>
    <xf numFmtId="0" fontId="406" fillId="8" borderId="1" xfId="0" applyFont="1" applyFill="1" applyBorder="1" applyAlignment="1">
      <alignment horizontal="center" vertical="center" wrapText="1"/>
    </xf>
    <xf numFmtId="0" fontId="406" fillId="9" borderId="1" xfId="2" applyFont="1" applyFill="1" applyBorder="1" applyAlignment="1">
      <alignment horizontal="center" vertical="center" wrapText="1"/>
    </xf>
    <xf numFmtId="0" fontId="446" fillId="8" borderId="5" xfId="2" applyFont="1" applyFill="1" applyBorder="1" applyAlignment="1">
      <alignment horizontal="center" vertical="center" wrapText="1"/>
    </xf>
    <xf numFmtId="0" fontId="405" fillId="0" borderId="1" xfId="2" applyFont="1" applyBorder="1" applyAlignment="1">
      <alignment horizontal="center" vertical="center"/>
    </xf>
    <xf numFmtId="0" fontId="405" fillId="8" borderId="1" xfId="2" applyFont="1" applyFill="1" applyBorder="1" applyAlignment="1">
      <alignment horizontal="center" vertical="center" wrapText="1"/>
    </xf>
    <xf numFmtId="0" fontId="1137" fillId="30" borderId="1" xfId="2" applyFill="1" applyBorder="1" applyAlignment="1">
      <alignment horizontal="center" vertical="center" wrapText="1"/>
    </xf>
    <xf numFmtId="0" fontId="1080" fillId="30" borderId="1" xfId="0" applyFont="1" applyFill="1" applyBorder="1" applyAlignment="1">
      <alignment horizontal="center" vertical="center"/>
    </xf>
    <xf numFmtId="0" fontId="404" fillId="8" borderId="1" xfId="0" applyFont="1" applyFill="1" applyBorder="1" applyAlignment="1">
      <alignment horizontal="center" vertical="center" wrapText="1"/>
    </xf>
    <xf numFmtId="0" fontId="403" fillId="8" borderId="1" xfId="0" applyFont="1" applyFill="1" applyBorder="1" applyAlignment="1">
      <alignment horizontal="center" vertical="center" wrapText="1"/>
    </xf>
    <xf numFmtId="0" fontId="403" fillId="8" borderId="1" xfId="2" applyFont="1" applyFill="1" applyBorder="1" applyAlignment="1">
      <alignment horizontal="center" vertical="center" wrapText="1"/>
    </xf>
    <xf numFmtId="0" fontId="539" fillId="24" borderId="5" xfId="2" applyFont="1" applyFill="1" applyBorder="1" applyAlignment="1">
      <alignment horizontal="center" vertical="center"/>
    </xf>
    <xf numFmtId="0" fontId="1006" fillId="8" borderId="1" xfId="2" applyFont="1" applyFill="1" applyBorder="1" applyAlignment="1">
      <alignment horizontal="center" vertical="center" wrapText="1"/>
    </xf>
    <xf numFmtId="0" fontId="541" fillId="8" borderId="1" xfId="2" applyFont="1" applyFill="1" applyBorder="1" applyAlignment="1">
      <alignment horizontal="center" vertical="center" wrapText="1"/>
    </xf>
    <xf numFmtId="0" fontId="402" fillId="8" borderId="1" xfId="0" applyFont="1" applyFill="1" applyBorder="1" applyAlignment="1">
      <alignment horizontal="center" vertical="center" wrapText="1"/>
    </xf>
    <xf numFmtId="0" fontId="402" fillId="0" borderId="1" xfId="2" applyFont="1" applyBorder="1" applyAlignment="1">
      <alignment horizontal="center" vertical="center" wrapText="1"/>
    </xf>
    <xf numFmtId="0" fontId="450" fillId="8" borderId="1" xfId="2" applyFont="1" applyFill="1" applyBorder="1" applyAlignment="1">
      <alignment horizontal="center" vertical="center"/>
    </xf>
    <xf numFmtId="0" fontId="401" fillId="8" borderId="1" xfId="0" applyFont="1" applyFill="1" applyBorder="1" applyAlignment="1">
      <alignment horizontal="center" vertical="center" wrapText="1"/>
    </xf>
    <xf numFmtId="0" fontId="401" fillId="8" borderId="5" xfId="2" applyFont="1" applyFill="1" applyBorder="1" applyAlignment="1">
      <alignment horizontal="center" vertical="center" wrapText="1"/>
    </xf>
    <xf numFmtId="0" fontId="401" fillId="8" borderId="1" xfId="2" applyFont="1" applyFill="1" applyBorder="1" applyAlignment="1">
      <alignment horizontal="center" vertical="center" wrapText="1"/>
    </xf>
    <xf numFmtId="0" fontId="401" fillId="9" borderId="1" xfId="2" applyFont="1" applyFill="1" applyBorder="1" applyAlignment="1">
      <alignment horizontal="center" vertical="center" wrapText="1"/>
    </xf>
    <xf numFmtId="0" fontId="401" fillId="9" borderId="1" xfId="2" applyFont="1" applyFill="1" applyBorder="1" applyAlignment="1">
      <alignment horizontal="center" vertical="center"/>
    </xf>
    <xf numFmtId="0" fontId="400" fillId="8" borderId="1" xfId="2" applyFont="1" applyFill="1" applyBorder="1" applyAlignment="1">
      <alignment horizontal="center" vertical="center" wrapText="1"/>
    </xf>
    <xf numFmtId="0" fontId="400" fillId="0" borderId="1" xfId="0" applyFont="1" applyBorder="1" applyAlignment="1">
      <alignment horizontal="center" vertical="center" wrapText="1"/>
    </xf>
    <xf numFmtId="0" fontId="400" fillId="0" borderId="1" xfId="2" applyFont="1" applyBorder="1" applyAlignment="1">
      <alignment horizontal="center" vertical="center" wrapText="1"/>
    </xf>
    <xf numFmtId="49" fontId="400" fillId="0" borderId="1" xfId="2" applyNumberFormat="1" applyFont="1" applyBorder="1" applyAlignment="1">
      <alignment horizontal="center" vertical="center" wrapText="1"/>
    </xf>
    <xf numFmtId="0" fontId="400" fillId="8" borderId="1" xfId="0" applyFont="1" applyFill="1" applyBorder="1" applyAlignment="1">
      <alignment horizontal="center" vertical="center" wrapText="1"/>
    </xf>
    <xf numFmtId="0" fontId="400" fillId="0" borderId="1" xfId="2" applyFont="1" applyBorder="1" applyAlignment="1">
      <alignment horizontal="center" vertical="center"/>
    </xf>
    <xf numFmtId="0" fontId="398" fillId="13" borderId="1" xfId="0" applyFont="1" applyFill="1" applyBorder="1" applyAlignment="1">
      <alignment horizontal="center" vertical="center" wrapText="1"/>
    </xf>
    <xf numFmtId="0" fontId="1363" fillId="13" borderId="0" xfId="0" applyFont="1" applyFill="1" applyAlignment="1">
      <alignment horizontal="center" vertical="center"/>
    </xf>
    <xf numFmtId="0" fontId="398" fillId="8" borderId="1" xfId="0" applyFont="1" applyFill="1" applyBorder="1" applyAlignment="1">
      <alignment horizontal="center" vertical="center" wrapText="1"/>
    </xf>
    <xf numFmtId="0" fontId="398" fillId="8" borderId="5" xfId="2" applyFont="1" applyFill="1" applyBorder="1" applyAlignment="1">
      <alignment horizontal="center" vertical="center" wrapText="1"/>
    </xf>
    <xf numFmtId="0" fontId="398" fillId="0" borderId="1" xfId="0" applyFont="1" applyBorder="1" applyAlignment="1">
      <alignment horizontal="center" vertical="center" wrapText="1"/>
    </xf>
    <xf numFmtId="0" fontId="398" fillId="13" borderId="1" xfId="2" applyFont="1" applyFill="1" applyBorder="1" applyAlignment="1">
      <alignment horizontal="center" vertical="center"/>
    </xf>
    <xf numFmtId="0" fontId="398" fillId="8" borderId="1" xfId="2" applyFont="1" applyFill="1" applyBorder="1" applyAlignment="1">
      <alignment horizontal="center" vertical="center" wrapText="1"/>
    </xf>
    <xf numFmtId="0" fontId="397" fillId="0" borderId="1" xfId="2" applyFont="1" applyBorder="1" applyAlignment="1">
      <alignment horizontal="center" vertical="center"/>
    </xf>
    <xf numFmtId="49" fontId="422" fillId="8" borderId="5" xfId="2" applyNumberFormat="1" applyFont="1" applyFill="1" applyBorder="1" applyAlignment="1">
      <alignment horizontal="center" vertical="center" wrapText="1"/>
    </xf>
    <xf numFmtId="49" fontId="418" fillId="8" borderId="5" xfId="2" applyNumberFormat="1" applyFont="1" applyFill="1" applyBorder="1" applyAlignment="1">
      <alignment horizontal="center" vertical="center" wrapText="1"/>
    </xf>
    <xf numFmtId="0" fontId="397" fillId="9" borderId="1" xfId="2" applyFont="1" applyFill="1" applyBorder="1" applyAlignment="1">
      <alignment horizontal="center" vertical="center" wrapText="1"/>
    </xf>
    <xf numFmtId="0" fontId="396" fillId="0" borderId="1" xfId="2" applyFont="1" applyBorder="1" applyAlignment="1">
      <alignment horizontal="center" vertical="center"/>
    </xf>
    <xf numFmtId="0" fontId="524" fillId="8" borderId="4" xfId="0" applyFont="1" applyFill="1" applyBorder="1" applyAlignment="1">
      <alignment horizontal="center" vertical="center"/>
    </xf>
    <xf numFmtId="0" fontId="395" fillId="0" borderId="1" xfId="2" applyFont="1" applyBorder="1" applyAlignment="1">
      <alignment horizontal="center" vertical="center"/>
    </xf>
    <xf numFmtId="0" fontId="449" fillId="8" borderId="5" xfId="2" applyFont="1" applyFill="1" applyBorder="1" applyAlignment="1">
      <alignment horizontal="center" vertical="center" wrapText="1"/>
    </xf>
    <xf numFmtId="0" fontId="449" fillId="8" borderId="5" xfId="2" applyFont="1" applyFill="1" applyBorder="1" applyAlignment="1">
      <alignment horizontal="center" vertical="top" wrapText="1"/>
    </xf>
    <xf numFmtId="0" fontId="394" fillId="0" borderId="1" xfId="2" applyFont="1" applyBorder="1" applyAlignment="1">
      <alignment horizontal="center" vertical="center"/>
    </xf>
    <xf numFmtId="0" fontId="415" fillId="8" borderId="1" xfId="2" applyFont="1" applyFill="1" applyBorder="1" applyAlignment="1">
      <alignment horizontal="center" vertical="center" wrapText="1"/>
    </xf>
    <xf numFmtId="49" fontId="400" fillId="8" borderId="1" xfId="2" applyNumberFormat="1" applyFont="1" applyFill="1" applyBorder="1" applyAlignment="1">
      <alignment horizontal="center" vertical="center" wrapText="1"/>
    </xf>
    <xf numFmtId="0" fontId="394" fillId="0" borderId="1" xfId="2" applyFont="1" applyBorder="1" applyAlignment="1">
      <alignment horizontal="center" vertical="center" wrapText="1"/>
    </xf>
    <xf numFmtId="0" fontId="394" fillId="13" borderId="1" xfId="2" applyFont="1" applyFill="1" applyBorder="1" applyAlignment="1">
      <alignment horizontal="center" vertical="center"/>
    </xf>
    <xf numFmtId="49" fontId="426" fillId="8" borderId="5" xfId="2" applyNumberFormat="1" applyFont="1" applyFill="1" applyBorder="1" applyAlignment="1">
      <alignment horizontal="center" vertical="center" wrapText="1"/>
    </xf>
    <xf numFmtId="0" fontId="426" fillId="8" borderId="1" xfId="2" applyFont="1" applyFill="1" applyBorder="1" applyAlignment="1">
      <alignment horizontal="center" vertical="center" wrapText="1"/>
    </xf>
    <xf numFmtId="0" fontId="393" fillId="13" borderId="1" xfId="2" applyFont="1" applyFill="1" applyBorder="1" applyAlignment="1">
      <alignment horizontal="center" vertical="center"/>
    </xf>
    <xf numFmtId="0" fontId="393" fillId="13" borderId="1" xfId="0" applyFont="1" applyFill="1" applyBorder="1" applyAlignment="1">
      <alignment horizontal="center" vertical="center" wrapText="1"/>
    </xf>
    <xf numFmtId="0" fontId="393" fillId="0" borderId="5" xfId="2" applyFont="1" applyBorder="1" applyAlignment="1">
      <alignment horizontal="center" vertical="top" wrapText="1"/>
    </xf>
    <xf numFmtId="0" fontId="393" fillId="8" borderId="5" xfId="2" applyFont="1" applyFill="1" applyBorder="1" applyAlignment="1">
      <alignment horizontal="center" vertical="top" wrapText="1"/>
    </xf>
    <xf numFmtId="0" fontId="392" fillId="8" borderId="1" xfId="0" applyFont="1" applyFill="1" applyBorder="1" applyAlignment="1">
      <alignment horizontal="center" vertical="center" wrapText="1"/>
    </xf>
    <xf numFmtId="0" fontId="392" fillId="9" borderId="2" xfId="0" applyFont="1" applyFill="1" applyBorder="1" applyAlignment="1">
      <alignment horizontal="center" vertical="center" wrapText="1"/>
    </xf>
    <xf numFmtId="0" fontId="392" fillId="0" borderId="1" xfId="2" applyFont="1" applyBorder="1" applyAlignment="1">
      <alignment horizontal="center" vertical="center"/>
    </xf>
    <xf numFmtId="0" fontId="392" fillId="0" borderId="1" xfId="0" applyFont="1" applyBorder="1" applyAlignment="1">
      <alignment horizontal="center" vertical="center" wrapText="1"/>
    </xf>
    <xf numFmtId="49" fontId="392" fillId="0" borderId="1" xfId="2" applyNumberFormat="1" applyFont="1" applyBorder="1" applyAlignment="1">
      <alignment horizontal="center" vertical="center" wrapText="1"/>
    </xf>
    <xf numFmtId="0" fontId="391" fillId="0" borderId="1" xfId="2" applyFont="1" applyBorder="1" applyAlignment="1">
      <alignment horizontal="center" vertical="center"/>
    </xf>
    <xf numFmtId="0" fontId="391" fillId="9" borderId="1" xfId="2" applyFont="1" applyFill="1" applyBorder="1" applyAlignment="1">
      <alignment horizontal="center" vertical="center"/>
    </xf>
    <xf numFmtId="0" fontId="391" fillId="8" borderId="1" xfId="0" applyFont="1" applyFill="1" applyBorder="1" applyAlignment="1">
      <alignment horizontal="center" vertical="center" wrapText="1"/>
    </xf>
    <xf numFmtId="0" fontId="391" fillId="0" borderId="1" xfId="0" applyFont="1" applyBorder="1" applyAlignment="1">
      <alignment horizontal="center" vertical="center" wrapText="1"/>
    </xf>
    <xf numFmtId="49" fontId="391" fillId="0" borderId="1" xfId="2" applyNumberFormat="1" applyFont="1" applyBorder="1" applyAlignment="1">
      <alignment horizontal="center" vertical="center" wrapText="1"/>
    </xf>
    <xf numFmtId="0" fontId="418" fillId="8" borderId="5" xfId="2" applyFont="1" applyFill="1" applyBorder="1" applyAlignment="1">
      <alignment horizontal="center" vertical="center" wrapText="1"/>
    </xf>
    <xf numFmtId="0" fontId="389" fillId="0" borderId="1" xfId="2" applyFont="1" applyBorder="1" applyAlignment="1">
      <alignment horizontal="center" vertical="center" wrapText="1"/>
    </xf>
    <xf numFmtId="0" fontId="388" fillId="0" borderId="1" xfId="2" applyFont="1" applyBorder="1" applyAlignment="1">
      <alignment horizontal="center" vertical="center"/>
    </xf>
    <xf numFmtId="0" fontId="387" fillId="8" borderId="1" xfId="0" applyFont="1" applyFill="1" applyBorder="1" applyAlignment="1">
      <alignment horizontal="center" vertical="center" wrapText="1"/>
    </xf>
    <xf numFmtId="0" fontId="387" fillId="8" borderId="5" xfId="2" applyFont="1" applyFill="1" applyBorder="1" applyAlignment="1">
      <alignment horizontal="center" vertical="center" wrapText="1"/>
    </xf>
    <xf numFmtId="0" fontId="387" fillId="8" borderId="1" xfId="2" applyFont="1" applyFill="1" applyBorder="1" applyAlignment="1">
      <alignment horizontal="center" vertical="center" wrapText="1"/>
    </xf>
    <xf numFmtId="0" fontId="387" fillId="13" borderId="1" xfId="2" applyFont="1" applyFill="1" applyBorder="1" applyAlignment="1">
      <alignment horizontal="center" vertical="center"/>
    </xf>
    <xf numFmtId="0" fontId="386" fillId="8" borderId="1" xfId="0" applyFont="1" applyFill="1" applyBorder="1" applyAlignment="1">
      <alignment horizontal="center" vertical="center" wrapText="1"/>
    </xf>
    <xf numFmtId="0" fontId="386" fillId="0" borderId="1" xfId="2" applyFont="1" applyBorder="1" applyAlignment="1">
      <alignment horizontal="center" vertical="center" wrapText="1"/>
    </xf>
    <xf numFmtId="0" fontId="386" fillId="0" borderId="1" xfId="2" applyFont="1" applyBorder="1" applyAlignment="1">
      <alignment horizontal="center" vertical="center"/>
    </xf>
    <xf numFmtId="49" fontId="392" fillId="8" borderId="1" xfId="2" applyNumberFormat="1" applyFont="1" applyFill="1" applyBorder="1" applyAlignment="1">
      <alignment horizontal="center" vertical="center" wrapText="1"/>
    </xf>
    <xf numFmtId="0" fontId="386" fillId="13" borderId="1" xfId="2" applyFont="1" applyFill="1" applyBorder="1" applyAlignment="1">
      <alignment horizontal="center" vertical="center"/>
    </xf>
    <xf numFmtId="0" fontId="386" fillId="13" borderId="1" xfId="0" applyFont="1" applyFill="1" applyBorder="1" applyAlignment="1">
      <alignment horizontal="center" vertical="center"/>
    </xf>
    <xf numFmtId="0" fontId="386" fillId="13" borderId="1" xfId="0" applyFont="1" applyFill="1" applyBorder="1" applyAlignment="1">
      <alignment horizontal="center" vertical="center" wrapText="1"/>
    </xf>
    <xf numFmtId="0" fontId="1372" fillId="0" borderId="0" xfId="0" applyFont="1" applyAlignment="1">
      <alignment horizontal="center" vertical="center"/>
    </xf>
    <xf numFmtId="0" fontId="1373" fillId="0" borderId="1" xfId="2" applyFont="1" applyBorder="1" applyAlignment="1">
      <alignment horizontal="center" vertical="center" wrapText="1"/>
    </xf>
    <xf numFmtId="0" fontId="1373" fillId="0" borderId="1" xfId="2" applyFont="1" applyBorder="1" applyAlignment="1">
      <alignment horizontal="center" vertical="center"/>
    </xf>
    <xf numFmtId="0" fontId="1373" fillId="6" borderId="1" xfId="2" applyFont="1" applyFill="1" applyBorder="1" applyAlignment="1">
      <alignment horizontal="center" vertical="center"/>
    </xf>
    <xf numFmtId="0" fontId="1375" fillId="0" borderId="1" xfId="0" applyFont="1" applyBorder="1" applyAlignment="1">
      <alignment horizontal="center" vertical="center"/>
    </xf>
    <xf numFmtId="0" fontId="1372" fillId="0" borderId="1" xfId="0" applyFont="1" applyBorder="1" applyAlignment="1">
      <alignment horizontal="center" vertical="center" wrapText="1"/>
    </xf>
    <xf numFmtId="0" fontId="1373" fillId="0" borderId="1" xfId="0" applyFont="1" applyBorder="1" applyAlignment="1">
      <alignment horizontal="center" vertical="center"/>
    </xf>
    <xf numFmtId="0" fontId="1375" fillId="0" borderId="0" xfId="0" applyFont="1" applyAlignment="1">
      <alignment horizontal="center" vertical="center"/>
    </xf>
    <xf numFmtId="0" fontId="1373" fillId="0" borderId="4" xfId="0" applyFont="1" applyBorder="1" applyAlignment="1">
      <alignment horizontal="center" vertical="center"/>
    </xf>
    <xf numFmtId="0" fontId="1372" fillId="6" borderId="1" xfId="0" applyFont="1" applyFill="1" applyBorder="1" applyAlignment="1">
      <alignment horizontal="center" vertical="center"/>
    </xf>
    <xf numFmtId="0" fontId="1372" fillId="0" borderId="0" xfId="0" applyFont="1" applyAlignment="1">
      <alignment horizontal="center" vertical="center" wrapText="1"/>
    </xf>
    <xf numFmtId="0" fontId="1376" fillId="0" borderId="0" xfId="0" applyFont="1" applyAlignment="1">
      <alignment horizontal="center" vertical="center"/>
    </xf>
    <xf numFmtId="0" fontId="1372" fillId="6" borderId="0" xfId="0" applyFont="1" applyFill="1" applyAlignment="1">
      <alignment horizontal="center" vertical="center"/>
    </xf>
    <xf numFmtId="0" fontId="1373" fillId="0" borderId="0" xfId="0" applyFont="1" applyAlignment="1">
      <alignment horizontal="center" vertical="center"/>
    </xf>
    <xf numFmtId="0" fontId="1373" fillId="6" borderId="1" xfId="0" applyFont="1" applyFill="1" applyBorder="1" applyAlignment="1">
      <alignment horizontal="center" vertical="center" wrapText="1"/>
    </xf>
    <xf numFmtId="0" fontId="1376" fillId="0" borderId="1" xfId="0" applyFont="1" applyBorder="1" applyAlignment="1">
      <alignment horizontal="center" vertical="center" wrapText="1"/>
    </xf>
    <xf numFmtId="0" fontId="1373" fillId="25" borderId="1" xfId="0" applyFont="1" applyFill="1" applyBorder="1" applyAlignment="1">
      <alignment horizontal="center" vertical="center" wrapText="1"/>
    </xf>
    <xf numFmtId="0" fontId="1366" fillId="0" borderId="0" xfId="0" applyFont="1" applyAlignment="1">
      <alignment horizontal="center" vertical="center" wrapText="1"/>
    </xf>
    <xf numFmtId="0" fontId="1366" fillId="0" borderId="1" xfId="2" applyFont="1" applyBorder="1" applyAlignment="1">
      <alignment horizontal="center" vertical="center"/>
    </xf>
    <xf numFmtId="0" fontId="1377" fillId="0" borderId="0" xfId="0" applyFont="1" applyAlignment="1">
      <alignment horizontal="center" vertical="center"/>
    </xf>
    <xf numFmtId="0" fontId="1366" fillId="0" borderId="1" xfId="2" applyFont="1" applyBorder="1" applyAlignment="1">
      <alignment horizontal="center" vertical="center" wrapText="1"/>
    </xf>
    <xf numFmtId="164" fontId="1378" fillId="0" borderId="1" xfId="0" applyNumberFormat="1" applyFont="1" applyBorder="1" applyAlignment="1">
      <alignment horizontal="center" vertical="center" wrapText="1"/>
    </xf>
    <xf numFmtId="164" fontId="1378" fillId="0" borderId="1" xfId="0" applyNumberFormat="1" applyFont="1" applyBorder="1" applyAlignment="1">
      <alignment horizontal="center" vertical="center"/>
    </xf>
    <xf numFmtId="164" fontId="1378" fillId="6" borderId="1" xfId="0" applyNumberFormat="1" applyFont="1" applyFill="1" applyBorder="1" applyAlignment="1">
      <alignment horizontal="center" vertical="center"/>
    </xf>
    <xf numFmtId="164" fontId="1378" fillId="0" borderId="8" xfId="0" applyNumberFormat="1" applyFont="1" applyBorder="1" applyAlignment="1">
      <alignment horizontal="center" vertical="center"/>
    </xf>
    <xf numFmtId="164" fontId="1378" fillId="0" borderId="6" xfId="0" applyNumberFormat="1" applyFont="1" applyBorder="1" applyAlignment="1">
      <alignment horizontal="center" vertical="center"/>
    </xf>
    <xf numFmtId="164" fontId="1378" fillId="0" borderId="2" xfId="0" applyNumberFormat="1" applyFont="1" applyBorder="1" applyAlignment="1">
      <alignment horizontal="center" vertical="center"/>
    </xf>
    <xf numFmtId="164" fontId="1378" fillId="6" borderId="6" xfId="0" applyNumberFormat="1" applyFont="1" applyFill="1" applyBorder="1" applyAlignment="1">
      <alignment horizontal="center" vertical="center"/>
    </xf>
    <xf numFmtId="164" fontId="1378" fillId="0" borderId="6" xfId="0" applyNumberFormat="1" applyFont="1" applyBorder="1" applyAlignment="1">
      <alignment horizontal="center" vertical="center" wrapText="1"/>
    </xf>
    <xf numFmtId="164" fontId="1378" fillId="6" borderId="1" xfId="0" applyNumberFormat="1" applyFont="1" applyFill="1" applyBorder="1" applyAlignment="1">
      <alignment horizontal="center" vertical="center" wrapText="1"/>
    </xf>
    <xf numFmtId="164" fontId="1378" fillId="6" borderId="6" xfId="0" applyNumberFormat="1" applyFont="1" applyFill="1" applyBorder="1" applyAlignment="1">
      <alignment horizontal="center" vertical="center" wrapText="1"/>
    </xf>
    <xf numFmtId="164" fontId="1378" fillId="25" borderId="1" xfId="0" applyNumberFormat="1" applyFont="1" applyFill="1" applyBorder="1" applyAlignment="1">
      <alignment horizontal="center" vertical="center"/>
    </xf>
    <xf numFmtId="4" fontId="1379" fillId="0" borderId="5" xfId="0" applyNumberFormat="1" applyFont="1" applyBorder="1" applyAlignment="1">
      <alignment horizontal="center" vertical="center"/>
    </xf>
    <xf numFmtId="4" fontId="1379" fillId="0" borderId="3" xfId="0" applyNumberFormat="1" applyFont="1" applyBorder="1" applyAlignment="1">
      <alignment horizontal="center" vertical="center"/>
    </xf>
    <xf numFmtId="4" fontId="1379" fillId="0" borderId="1" xfId="0" applyNumberFormat="1" applyFont="1" applyBorder="1" applyAlignment="1">
      <alignment horizontal="center" vertical="center" wrapText="1"/>
    </xf>
    <xf numFmtId="0" fontId="385" fillId="9" borderId="1" xfId="2" applyFont="1" applyFill="1" applyBorder="1" applyAlignment="1">
      <alignment horizontal="center" vertical="center" wrapText="1"/>
    </xf>
    <xf numFmtId="0" fontId="385" fillId="8" borderId="1" xfId="0" applyFont="1" applyFill="1" applyBorder="1" applyAlignment="1">
      <alignment horizontal="center" vertical="center" wrapText="1"/>
    </xf>
    <xf numFmtId="0" fontId="385" fillId="0" borderId="1" xfId="2" applyFont="1" applyBorder="1" applyAlignment="1">
      <alignment horizontal="center" vertical="center"/>
    </xf>
    <xf numFmtId="0" fontId="385" fillId="8" borderId="1" xfId="2" applyFont="1" applyFill="1" applyBorder="1" applyAlignment="1">
      <alignment horizontal="center" vertical="center" wrapText="1"/>
    </xf>
    <xf numFmtId="0" fontId="543" fillId="8" borderId="1" xfId="0" applyFont="1" applyFill="1" applyBorder="1" applyAlignment="1">
      <alignment horizontal="center" vertical="center" wrapText="1"/>
    </xf>
    <xf numFmtId="0" fontId="545" fillId="25" borderId="1" xfId="0" applyFont="1" applyFill="1" applyBorder="1" applyAlignment="1">
      <alignment horizontal="center" vertical="center" wrapText="1"/>
    </xf>
    <xf numFmtId="0" fontId="414" fillId="8" borderId="1" xfId="0" applyFont="1" applyFill="1" applyBorder="1" applyAlignment="1">
      <alignment horizontal="center" vertical="center" wrapText="1"/>
    </xf>
    <xf numFmtId="49" fontId="414" fillId="8" borderId="5" xfId="2" applyNumberFormat="1" applyFont="1" applyFill="1" applyBorder="1" applyAlignment="1">
      <alignment horizontal="center" vertical="center"/>
    </xf>
    <xf numFmtId="0" fontId="414" fillId="8" borderId="5" xfId="2" applyFont="1" applyFill="1" applyBorder="1" applyAlignment="1">
      <alignment horizontal="center" vertical="center" wrapText="1"/>
    </xf>
    <xf numFmtId="0" fontId="414" fillId="8" borderId="1" xfId="2" applyFont="1" applyFill="1" applyBorder="1" applyAlignment="1">
      <alignment horizontal="center" vertical="center" wrapText="1"/>
    </xf>
    <xf numFmtId="0" fontId="410" fillId="8" borderId="1" xfId="0" applyFont="1" applyFill="1" applyBorder="1" applyAlignment="1">
      <alignment horizontal="center" vertical="center" wrapText="1"/>
    </xf>
    <xf numFmtId="49" fontId="410" fillId="8" borderId="5" xfId="2" applyNumberFormat="1" applyFont="1" applyFill="1" applyBorder="1" applyAlignment="1">
      <alignment horizontal="center" vertical="center"/>
    </xf>
    <xf numFmtId="0" fontId="410" fillId="8" borderId="5" xfId="2" applyFont="1" applyFill="1" applyBorder="1" applyAlignment="1">
      <alignment horizontal="center" vertical="center" wrapText="1"/>
    </xf>
    <xf numFmtId="14" fontId="545" fillId="8" borderId="1" xfId="0" applyNumberFormat="1" applyFont="1" applyFill="1" applyBorder="1" applyAlignment="1">
      <alignment horizontal="center" vertical="center"/>
    </xf>
    <xf numFmtId="49" fontId="545" fillId="8" borderId="1" xfId="2" applyNumberFormat="1" applyFont="1" applyFill="1" applyBorder="1" applyAlignment="1">
      <alignment horizontal="center" vertical="center"/>
    </xf>
    <xf numFmtId="0" fontId="384" fillId="0" borderId="1" xfId="2" applyFont="1" applyBorder="1" applyAlignment="1">
      <alignment horizontal="center" vertical="center"/>
    </xf>
    <xf numFmtId="0" fontId="678" fillId="25" borderId="1" xfId="2" applyFont="1" applyFill="1" applyBorder="1" applyAlignment="1">
      <alignment horizontal="center" vertical="center"/>
    </xf>
    <xf numFmtId="0" fontId="383" fillId="8" borderId="1" xfId="2" applyFont="1" applyFill="1" applyBorder="1" applyAlignment="1">
      <alignment horizontal="center" vertical="center" wrapText="1"/>
    </xf>
    <xf numFmtId="0" fontId="383" fillId="8" borderId="5" xfId="2" applyFont="1" applyFill="1" applyBorder="1" applyAlignment="1">
      <alignment horizontal="center" vertical="center" wrapText="1"/>
    </xf>
    <xf numFmtId="0" fontId="383" fillId="8" borderId="1" xfId="0" applyFont="1" applyFill="1" applyBorder="1" applyAlignment="1">
      <alignment horizontal="center" vertical="center" wrapText="1"/>
    </xf>
    <xf numFmtId="0" fontId="383" fillId="9" borderId="1" xfId="0" applyFont="1" applyFill="1" applyBorder="1" applyAlignment="1">
      <alignment horizontal="center" vertical="center" wrapText="1"/>
    </xf>
    <xf numFmtId="49" fontId="426" fillId="8" borderId="5" xfId="2" applyNumberFormat="1" applyFont="1" applyFill="1" applyBorder="1" applyAlignment="1">
      <alignment horizontal="center" vertical="center"/>
    </xf>
    <xf numFmtId="49" fontId="398" fillId="8" borderId="1" xfId="2" applyNumberFormat="1" applyFont="1" applyFill="1" applyBorder="1" applyAlignment="1">
      <alignment horizontal="center" vertical="center" wrapText="1"/>
    </xf>
    <xf numFmtId="0" fontId="405" fillId="8" borderId="1" xfId="0" applyFont="1" applyFill="1" applyBorder="1" applyAlignment="1">
      <alignment horizontal="center" vertical="center" wrapText="1"/>
    </xf>
    <xf numFmtId="0" fontId="405" fillId="8" borderId="5" xfId="2" applyFont="1" applyFill="1" applyBorder="1" applyAlignment="1">
      <alignment horizontal="center" vertical="center"/>
    </xf>
    <xf numFmtId="49" fontId="405" fillId="8" borderId="5" xfId="2" applyNumberFormat="1" applyFont="1" applyFill="1" applyBorder="1" applyAlignment="1">
      <alignment horizontal="center" vertical="center"/>
    </xf>
    <xf numFmtId="0" fontId="405" fillId="8" borderId="5" xfId="2" applyFont="1" applyFill="1" applyBorder="1" applyAlignment="1">
      <alignment horizontal="center" vertical="center" wrapText="1"/>
    </xf>
    <xf numFmtId="0" fontId="398" fillId="24" borderId="5" xfId="2" applyFont="1" applyFill="1" applyBorder="1" applyAlignment="1">
      <alignment horizontal="center" vertical="center"/>
    </xf>
    <xf numFmtId="0" fontId="426" fillId="24" borderId="1" xfId="0" applyFont="1" applyFill="1" applyBorder="1" applyAlignment="1">
      <alignment horizontal="center" vertical="center" wrapText="1"/>
    </xf>
    <xf numFmtId="0" fontId="425" fillId="24" borderId="1" xfId="0" applyFont="1" applyFill="1" applyBorder="1" applyAlignment="1">
      <alignment horizontal="center" vertical="center" wrapText="1"/>
    </xf>
    <xf numFmtId="0" fontId="433" fillId="24" borderId="5" xfId="2" applyFont="1" applyFill="1" applyBorder="1" applyAlignment="1">
      <alignment horizontal="center" vertical="center" wrapText="1"/>
    </xf>
    <xf numFmtId="0" fontId="381" fillId="8" borderId="1" xfId="0" applyFont="1" applyFill="1" applyBorder="1" applyAlignment="1">
      <alignment horizontal="center" vertical="center" wrapText="1"/>
    </xf>
    <xf numFmtId="0" fontId="381" fillId="8" borderId="1" xfId="2" applyFont="1" applyFill="1" applyBorder="1" applyAlignment="1">
      <alignment horizontal="center" vertical="center" wrapText="1"/>
    </xf>
    <xf numFmtId="0" fontId="381" fillId="8" borderId="5" xfId="2" applyFont="1" applyFill="1" applyBorder="1" applyAlignment="1">
      <alignment horizontal="center" vertical="center" wrapText="1"/>
    </xf>
    <xf numFmtId="0" fontId="402" fillId="8" borderId="1" xfId="2" applyFont="1" applyFill="1" applyBorder="1" applyAlignment="1">
      <alignment horizontal="center" vertical="center" wrapText="1"/>
    </xf>
    <xf numFmtId="49" fontId="402" fillId="8" borderId="1" xfId="2" applyNumberFormat="1" applyFont="1" applyFill="1" applyBorder="1" applyAlignment="1">
      <alignment horizontal="center" vertical="center" wrapText="1"/>
    </xf>
    <xf numFmtId="0" fontId="380" fillId="0" borderId="1" xfId="2" applyFont="1" applyBorder="1" applyAlignment="1">
      <alignment horizontal="center" vertical="center" wrapText="1"/>
    </xf>
    <xf numFmtId="0" fontId="380" fillId="0" borderId="1" xfId="2" applyFont="1" applyBorder="1" applyAlignment="1">
      <alignment horizontal="center" vertical="center"/>
    </xf>
    <xf numFmtId="0" fontId="380" fillId="0" borderId="1" xfId="0" applyFont="1" applyBorder="1" applyAlignment="1">
      <alignment horizontal="center" vertical="center" wrapText="1"/>
    </xf>
    <xf numFmtId="0" fontId="380" fillId="8" borderId="1" xfId="0" applyFont="1" applyFill="1" applyBorder="1" applyAlignment="1">
      <alignment horizontal="center" vertical="center" wrapText="1"/>
    </xf>
    <xf numFmtId="0" fontId="379" fillId="8" borderId="1" xfId="2" applyFont="1" applyFill="1" applyBorder="1" applyAlignment="1">
      <alignment horizontal="center" vertical="center" wrapText="1"/>
    </xf>
    <xf numFmtId="0" fontId="379" fillId="13" borderId="4" xfId="0" applyFont="1" applyFill="1" applyBorder="1" applyAlignment="1">
      <alignment horizontal="center" vertical="center"/>
    </xf>
    <xf numFmtId="0" fontId="1343" fillId="24" borderId="1" xfId="0" applyFont="1" applyFill="1" applyBorder="1" applyAlignment="1">
      <alignment horizontal="center" vertical="center" wrapText="1"/>
    </xf>
    <xf numFmtId="0" fontId="517" fillId="24" borderId="5" xfId="2" applyFont="1" applyFill="1" applyBorder="1" applyAlignment="1">
      <alignment horizontal="center" vertical="center"/>
    </xf>
    <xf numFmtId="0" fontId="379" fillId="0" borderId="1" xfId="2" applyFont="1" applyBorder="1" applyAlignment="1">
      <alignment horizontal="center" vertical="center"/>
    </xf>
    <xf numFmtId="0" fontId="425" fillId="24" borderId="5" xfId="2" applyFont="1" applyFill="1" applyBorder="1" applyAlignment="1">
      <alignment horizontal="center" vertical="center"/>
    </xf>
    <xf numFmtId="0" fontId="545" fillId="24" borderId="3" xfId="2" applyFont="1" applyFill="1" applyBorder="1" applyAlignment="1">
      <alignment horizontal="center" vertical="center"/>
    </xf>
    <xf numFmtId="0" fontId="379" fillId="8" borderId="1" xfId="0" applyFont="1" applyFill="1" applyBorder="1" applyAlignment="1">
      <alignment horizontal="center" vertical="center" wrapText="1"/>
    </xf>
    <xf numFmtId="0" fontId="379" fillId="8" borderId="5" xfId="2" applyFont="1" applyFill="1" applyBorder="1" applyAlignment="1">
      <alignment horizontal="center" vertical="center" wrapText="1"/>
    </xf>
    <xf numFmtId="49" fontId="441" fillId="8" borderId="5" xfId="2" applyNumberFormat="1" applyFont="1" applyFill="1" applyBorder="1" applyAlignment="1">
      <alignment horizontal="center" vertical="center"/>
    </xf>
    <xf numFmtId="0" fontId="414" fillId="8" borderId="5" xfId="2" applyFont="1" applyFill="1" applyBorder="1" applyAlignment="1">
      <alignment horizontal="center" vertical="top" wrapText="1"/>
    </xf>
    <xf numFmtId="0" fontId="378" fillId="0" borderId="1" xfId="2" applyFont="1" applyBorder="1" applyAlignment="1">
      <alignment horizontal="center" vertical="center"/>
    </xf>
    <xf numFmtId="0" fontId="377" fillId="8" borderId="1" xfId="0" applyFont="1" applyFill="1" applyBorder="1" applyAlignment="1">
      <alignment horizontal="center" vertical="center" wrapText="1"/>
    </xf>
    <xf numFmtId="0" fontId="377" fillId="8" borderId="5" xfId="2" applyFont="1" applyFill="1" applyBorder="1" applyAlignment="1">
      <alignment horizontal="center" vertical="center" wrapText="1"/>
    </xf>
    <xf numFmtId="0" fontId="377" fillId="8" borderId="1" xfId="2" applyFont="1" applyFill="1" applyBorder="1" applyAlignment="1">
      <alignment horizontal="center" vertical="center" wrapText="1"/>
    </xf>
    <xf numFmtId="0" fontId="377" fillId="0" borderId="1" xfId="0" applyFont="1" applyBorder="1" applyAlignment="1">
      <alignment horizontal="center" vertical="center" wrapText="1"/>
    </xf>
    <xf numFmtId="0" fontId="381" fillId="24" borderId="1" xfId="0" applyFont="1" applyFill="1" applyBorder="1" applyAlignment="1">
      <alignment horizontal="center" vertical="center" wrapText="1"/>
    </xf>
    <xf numFmtId="0" fontId="377" fillId="24" borderId="5" xfId="2" applyFont="1" applyFill="1" applyBorder="1" applyAlignment="1">
      <alignment horizontal="center" vertical="center"/>
    </xf>
    <xf numFmtId="0" fontId="383" fillId="24" borderId="5" xfId="2" applyFont="1" applyFill="1" applyBorder="1" applyAlignment="1">
      <alignment horizontal="center" vertical="center"/>
    </xf>
    <xf numFmtId="0" fontId="477" fillId="24" borderId="5" xfId="2" applyFont="1" applyFill="1" applyBorder="1" applyAlignment="1">
      <alignment horizontal="center" vertical="center"/>
    </xf>
    <xf numFmtId="0" fontId="379" fillId="24" borderId="1" xfId="0" applyFont="1" applyFill="1" applyBorder="1" applyAlignment="1">
      <alignment horizontal="center" vertical="center" wrapText="1"/>
    </xf>
    <xf numFmtId="0" fontId="381" fillId="24" borderId="1" xfId="0" applyFont="1" applyFill="1" applyBorder="1" applyAlignment="1">
      <alignment horizontal="center" vertical="center"/>
    </xf>
    <xf numFmtId="0" fontId="379" fillId="24" borderId="5" xfId="2" applyFont="1" applyFill="1" applyBorder="1" applyAlignment="1">
      <alignment horizontal="center" vertical="center"/>
    </xf>
    <xf numFmtId="0" fontId="438" fillId="24" borderId="5" xfId="2" applyFont="1" applyFill="1" applyBorder="1" applyAlignment="1">
      <alignment horizontal="center" vertical="center"/>
    </xf>
    <xf numFmtId="0" fontId="376" fillId="0" borderId="1" xfId="0" applyFont="1" applyBorder="1" applyAlignment="1">
      <alignment horizontal="center" vertical="center" wrapText="1"/>
    </xf>
    <xf numFmtId="0" fontId="376" fillId="8" borderId="1" xfId="0" applyFont="1" applyFill="1" applyBorder="1" applyAlignment="1">
      <alignment horizontal="center" vertical="center" wrapText="1"/>
    </xf>
    <xf numFmtId="49" fontId="376" fillId="0" borderId="1" xfId="2" applyNumberFormat="1" applyFont="1" applyBorder="1" applyAlignment="1">
      <alignment horizontal="center" vertical="center" wrapText="1"/>
    </xf>
    <xf numFmtId="0" fontId="376" fillId="6" borderId="1" xfId="0" applyFont="1" applyFill="1" applyBorder="1" applyAlignment="1">
      <alignment horizontal="center" vertical="center" wrapText="1"/>
    </xf>
    <xf numFmtId="0" fontId="376" fillId="0" borderId="1" xfId="2" applyFont="1" applyBorder="1" applyAlignment="1">
      <alignment horizontal="center" vertical="center"/>
    </xf>
    <xf numFmtId="14" fontId="0" fillId="25" borderId="1" xfId="0" applyNumberFormat="1" applyFill="1" applyBorder="1" applyAlignment="1">
      <alignment horizontal="center" vertical="center" wrapText="1"/>
    </xf>
    <xf numFmtId="0" fontId="1080" fillId="25" borderId="1" xfId="0" applyFont="1" applyFill="1" applyBorder="1" applyAlignment="1">
      <alignment horizontal="center" vertical="center" wrapText="1"/>
    </xf>
    <xf numFmtId="2" fontId="1137" fillId="25" borderId="1" xfId="2" applyNumberFormat="1" applyFill="1" applyBorder="1" applyAlignment="1">
      <alignment horizontal="center" vertical="center" wrapText="1"/>
    </xf>
    <xf numFmtId="0" fontId="374" fillId="8" borderId="1" xfId="0" applyFont="1" applyFill="1" applyBorder="1" applyAlignment="1">
      <alignment horizontal="center" vertical="center" wrapText="1"/>
    </xf>
    <xf numFmtId="0" fontId="374" fillId="9" borderId="1" xfId="2" applyFont="1" applyFill="1" applyBorder="1" applyAlignment="1">
      <alignment horizontal="center" vertical="center" wrapText="1"/>
    </xf>
    <xf numFmtId="49" fontId="428" fillId="8" borderId="5" xfId="2" applyNumberFormat="1" applyFont="1" applyFill="1" applyBorder="1" applyAlignment="1">
      <alignment horizontal="center" vertical="center"/>
    </xf>
    <xf numFmtId="0" fontId="373" fillId="0" borderId="1" xfId="2" applyFont="1" applyBorder="1" applyAlignment="1">
      <alignment horizontal="center" vertical="center"/>
    </xf>
    <xf numFmtId="0" fontId="407" fillId="8" borderId="1" xfId="0" applyFont="1" applyFill="1" applyBorder="1" applyAlignment="1">
      <alignment horizontal="center" vertical="center" wrapText="1"/>
    </xf>
    <xf numFmtId="49" fontId="407" fillId="8" borderId="5" xfId="2" applyNumberFormat="1" applyFont="1" applyFill="1" applyBorder="1" applyAlignment="1">
      <alignment horizontal="center" vertical="center"/>
    </xf>
    <xf numFmtId="0" fontId="407" fillId="8" borderId="5" xfId="2" applyFont="1" applyFill="1" applyBorder="1" applyAlignment="1">
      <alignment horizontal="center" vertical="top" wrapText="1"/>
    </xf>
    <xf numFmtId="0" fontId="410" fillId="8" borderId="1" xfId="2" applyFont="1" applyFill="1" applyBorder="1" applyAlignment="1">
      <alignment horizontal="center" vertical="center" wrapText="1"/>
    </xf>
    <xf numFmtId="0" fontId="416" fillId="8" borderId="5" xfId="2" applyFont="1" applyFill="1" applyBorder="1" applyAlignment="1">
      <alignment horizontal="center" vertical="center"/>
    </xf>
    <xf numFmtId="0" fontId="372" fillId="0" borderId="1" xfId="2" applyFont="1" applyBorder="1" applyAlignment="1">
      <alignment horizontal="center" vertical="center"/>
    </xf>
    <xf numFmtId="0" fontId="372" fillId="8" borderId="1" xfId="0" applyFont="1" applyFill="1" applyBorder="1" applyAlignment="1">
      <alignment horizontal="center" vertical="center" wrapText="1"/>
    </xf>
    <xf numFmtId="0" fontId="372" fillId="8" borderId="1" xfId="2" applyFont="1" applyFill="1" applyBorder="1" applyAlignment="1">
      <alignment horizontal="center" vertical="center" wrapText="1"/>
    </xf>
    <xf numFmtId="0" fontId="372" fillId="8" borderId="5" xfId="2" applyFont="1" applyFill="1" applyBorder="1" applyAlignment="1">
      <alignment horizontal="center" vertical="center"/>
    </xf>
    <xf numFmtId="0" fontId="372" fillId="8" borderId="5" xfId="2" applyFont="1" applyFill="1" applyBorder="1" applyAlignment="1">
      <alignment horizontal="center" vertical="center" wrapText="1"/>
    </xf>
    <xf numFmtId="0" fontId="371" fillId="13" borderId="4" xfId="0" applyFont="1" applyFill="1" applyBorder="1" applyAlignment="1">
      <alignment horizontal="center" vertical="center" wrapText="1"/>
    </xf>
    <xf numFmtId="0" fontId="393" fillId="8" borderId="1" xfId="2" applyFont="1" applyFill="1" applyBorder="1" applyAlignment="1">
      <alignment horizontal="center" vertical="center" wrapText="1"/>
    </xf>
    <xf numFmtId="0" fontId="371" fillId="0" borderId="1" xfId="2" applyFont="1" applyBorder="1" applyAlignment="1">
      <alignment horizontal="center" vertical="center" wrapText="1"/>
    </xf>
    <xf numFmtId="14" fontId="370" fillId="8" borderId="5" xfId="2" applyNumberFormat="1" applyFont="1" applyFill="1" applyBorder="1" applyAlignment="1">
      <alignment horizontal="center" vertical="center" wrapText="1"/>
    </xf>
    <xf numFmtId="0" fontId="450" fillId="6" borderId="1" xfId="2" applyFont="1" applyFill="1" applyBorder="1" applyAlignment="1">
      <alignment horizontal="center" vertical="center" wrapText="1"/>
    </xf>
    <xf numFmtId="0" fontId="450" fillId="6" borderId="1" xfId="0" applyFont="1" applyFill="1" applyBorder="1" applyAlignment="1">
      <alignment horizontal="center" vertical="center" wrapText="1"/>
    </xf>
    <xf numFmtId="0" fontId="450" fillId="6" borderId="1" xfId="2" applyFont="1" applyFill="1" applyBorder="1" applyAlignment="1">
      <alignment horizontal="center" vertical="center"/>
    </xf>
    <xf numFmtId="0" fontId="1380" fillId="31" borderId="1" xfId="3" applyBorder="1" applyAlignment="1">
      <alignment horizontal="center" vertical="center"/>
    </xf>
    <xf numFmtId="0" fontId="381" fillId="24" borderId="5" xfId="2" applyFont="1" applyFill="1" applyBorder="1" applyAlignment="1">
      <alignment horizontal="center" vertical="center"/>
    </xf>
    <xf numFmtId="0" fontId="369" fillId="24" borderId="5" xfId="2" applyFont="1" applyFill="1" applyBorder="1" applyAlignment="1">
      <alignment horizontal="center" vertical="center"/>
    </xf>
    <xf numFmtId="0" fontId="401" fillId="24" borderId="5" xfId="2" applyFont="1" applyFill="1" applyBorder="1" applyAlignment="1">
      <alignment horizontal="center" vertical="center"/>
    </xf>
    <xf numFmtId="0" fontId="383" fillId="24" borderId="1" xfId="0" applyFont="1" applyFill="1" applyBorder="1" applyAlignment="1">
      <alignment horizontal="center" vertical="center" wrapText="1"/>
    </xf>
    <xf numFmtId="0" fontId="527" fillId="24" borderId="5" xfId="2" applyFont="1" applyFill="1" applyBorder="1" applyAlignment="1">
      <alignment horizontal="center" vertical="center"/>
    </xf>
    <xf numFmtId="0" fontId="379" fillId="24" borderId="5" xfId="2" applyFont="1" applyFill="1" applyBorder="1" applyAlignment="1">
      <alignment horizontal="center" vertical="center" wrapText="1"/>
    </xf>
    <xf numFmtId="0" fontId="442" fillId="24" borderId="5" xfId="2" applyFont="1" applyFill="1" applyBorder="1" applyAlignment="1">
      <alignment horizontal="center" vertical="center"/>
    </xf>
    <xf numFmtId="0" fontId="1380" fillId="8" borderId="1" xfId="3" applyFill="1" applyBorder="1" applyAlignment="1">
      <alignment horizontal="center" vertical="center"/>
    </xf>
    <xf numFmtId="0" fontId="369" fillId="0" borderId="1" xfId="2" applyFont="1" applyBorder="1" applyAlignment="1">
      <alignment horizontal="center" vertical="center"/>
    </xf>
    <xf numFmtId="0" fontId="377" fillId="24" borderId="1" xfId="0" applyFont="1" applyFill="1" applyBorder="1" applyAlignment="1">
      <alignment horizontal="center" vertical="center" wrapText="1"/>
    </xf>
    <xf numFmtId="0" fontId="437" fillId="24" borderId="5" xfId="2" applyFont="1" applyFill="1" applyBorder="1" applyAlignment="1">
      <alignment horizontal="center" vertical="center" wrapText="1"/>
    </xf>
    <xf numFmtId="0" fontId="387" fillId="24" borderId="5" xfId="2" applyFont="1" applyFill="1" applyBorder="1" applyAlignment="1">
      <alignment horizontal="center" vertical="center"/>
    </xf>
    <xf numFmtId="0" fontId="406" fillId="24" borderId="5" xfId="2" applyFont="1" applyFill="1" applyBorder="1" applyAlignment="1">
      <alignment horizontal="center" vertical="center"/>
    </xf>
    <xf numFmtId="0" fontId="433" fillId="24" borderId="5" xfId="2" applyFont="1" applyFill="1" applyBorder="1" applyAlignment="1">
      <alignment horizontal="center" vertical="center"/>
    </xf>
    <xf numFmtId="0" fontId="476" fillId="24" borderId="5" xfId="2" applyFont="1" applyFill="1" applyBorder="1" applyAlignment="1">
      <alignment horizontal="center" vertical="center"/>
    </xf>
    <xf numFmtId="0" fontId="482" fillId="24" borderId="5" xfId="2" applyFont="1" applyFill="1" applyBorder="1" applyAlignment="1">
      <alignment horizontal="center" vertical="center"/>
    </xf>
    <xf numFmtId="0" fontId="498" fillId="24" borderId="5" xfId="2" applyFont="1" applyFill="1" applyBorder="1" applyAlignment="1">
      <alignment horizontal="center" vertical="center" wrapText="1"/>
    </xf>
    <xf numFmtId="0" fontId="521" fillId="24" borderId="5" xfId="2" applyFont="1" applyFill="1" applyBorder="1" applyAlignment="1">
      <alignment horizontal="center" vertical="center" wrapText="1"/>
    </xf>
    <xf numFmtId="0" fontId="535" fillId="24" borderId="5" xfId="2" applyFont="1" applyFill="1" applyBorder="1" applyAlignment="1">
      <alignment horizontal="center" vertical="center"/>
    </xf>
    <xf numFmtId="0" fontId="421" fillId="24" borderId="5" xfId="2" applyFont="1" applyFill="1" applyBorder="1" applyAlignment="1">
      <alignment horizontal="center" vertical="center"/>
    </xf>
    <xf numFmtId="0" fontId="427" fillId="24" borderId="5" xfId="2" applyFont="1" applyFill="1" applyBorder="1" applyAlignment="1">
      <alignment horizontal="center" vertical="center"/>
    </xf>
    <xf numFmtId="0" fontId="1343" fillId="24" borderId="5" xfId="2" applyFont="1" applyFill="1" applyBorder="1" applyAlignment="1">
      <alignment horizontal="center" vertical="center"/>
    </xf>
    <xf numFmtId="0" fontId="368" fillId="8" borderId="1" xfId="0" applyFont="1" applyFill="1" applyBorder="1" applyAlignment="1">
      <alignment horizontal="center" vertical="center" wrapText="1"/>
    </xf>
    <xf numFmtId="0" fontId="367" fillId="8" borderId="5" xfId="2" applyFont="1" applyFill="1" applyBorder="1" applyAlignment="1">
      <alignment horizontal="center" vertical="center"/>
    </xf>
    <xf numFmtId="0" fontId="367" fillId="8" borderId="1" xfId="0" applyFont="1" applyFill="1" applyBorder="1" applyAlignment="1">
      <alignment horizontal="center" vertical="center" wrapText="1"/>
    </xf>
    <xf numFmtId="0" fontId="367" fillId="8" borderId="5" xfId="2" applyFont="1" applyFill="1" applyBorder="1" applyAlignment="1">
      <alignment horizontal="center" vertical="center" wrapText="1"/>
    </xf>
    <xf numFmtId="0" fontId="367" fillId="8" borderId="1" xfId="2" applyFont="1" applyFill="1" applyBorder="1" applyAlignment="1">
      <alignment horizontal="center" vertical="center" wrapText="1"/>
    </xf>
    <xf numFmtId="0" fontId="586" fillId="6" borderId="1" xfId="0" applyFont="1" applyFill="1" applyBorder="1" applyAlignment="1">
      <alignment horizontal="center" vertical="center"/>
    </xf>
    <xf numFmtId="0" fontId="1380" fillId="6" borderId="1" xfId="3" applyFill="1" applyBorder="1" applyAlignment="1">
      <alignment horizontal="center" vertical="center"/>
    </xf>
    <xf numFmtId="49" fontId="589" fillId="6" borderId="1" xfId="2" applyNumberFormat="1" applyFont="1" applyFill="1" applyBorder="1" applyAlignment="1">
      <alignment horizontal="center" vertical="center"/>
    </xf>
    <xf numFmtId="0" fontId="590" fillId="6" borderId="1" xfId="0" applyFont="1" applyFill="1" applyBorder="1" applyAlignment="1">
      <alignment horizontal="center" vertical="center"/>
    </xf>
    <xf numFmtId="0" fontId="589" fillId="6" borderId="1" xfId="0" applyFont="1" applyFill="1" applyBorder="1" applyAlignment="1">
      <alignment horizontal="center" vertical="center" wrapText="1"/>
    </xf>
    <xf numFmtId="0" fontId="589" fillId="6" borderId="1" xfId="2" applyFont="1" applyFill="1" applyBorder="1" applyAlignment="1">
      <alignment horizontal="center" vertical="top" wrapText="1"/>
    </xf>
    <xf numFmtId="0" fontId="589" fillId="6" borderId="1" xfId="2" applyFont="1" applyFill="1" applyBorder="1" applyAlignment="1">
      <alignment horizontal="center" vertical="center" wrapText="1"/>
    </xf>
    <xf numFmtId="49" fontId="410" fillId="8" borderId="1" xfId="2" applyNumberFormat="1" applyFont="1" applyFill="1" applyBorder="1" applyAlignment="1">
      <alignment horizontal="center" vertical="center" wrapText="1"/>
    </xf>
    <xf numFmtId="0" fontId="367" fillId="0" borderId="1" xfId="2" applyFont="1" applyBorder="1" applyAlignment="1">
      <alignment horizontal="center" vertical="center" wrapText="1"/>
    </xf>
    <xf numFmtId="49" fontId="399" fillId="8" borderId="1" xfId="2" applyNumberFormat="1" applyFont="1" applyFill="1" applyBorder="1" applyAlignment="1">
      <alignment horizontal="center" vertical="center" wrapText="1"/>
    </xf>
    <xf numFmtId="0" fontId="399" fillId="8" borderId="1" xfId="2" applyFont="1" applyFill="1" applyBorder="1" applyAlignment="1">
      <alignment horizontal="center" vertical="center" wrapText="1"/>
    </xf>
    <xf numFmtId="0" fontId="366" fillId="0" borderId="1" xfId="2" applyFont="1" applyBorder="1" applyAlignment="1">
      <alignment horizontal="center" vertical="center"/>
    </xf>
    <xf numFmtId="0" fontId="1380" fillId="6" borderId="4" xfId="3" applyFill="1" applyBorder="1" applyAlignment="1">
      <alignment horizontal="center" vertical="center" wrapText="1"/>
    </xf>
    <xf numFmtId="0" fontId="366" fillId="0" borderId="1" xfId="2" applyFont="1" applyBorder="1" applyAlignment="1">
      <alignment horizontal="center" vertical="center" wrapText="1"/>
    </xf>
    <xf numFmtId="0" fontId="936" fillId="8" borderId="5" xfId="0" applyFont="1" applyFill="1" applyBorder="1" applyAlignment="1">
      <alignment horizontal="center" vertical="center" wrapText="1"/>
    </xf>
    <xf numFmtId="0" fontId="365" fillId="8" borderId="1" xfId="0" applyFont="1" applyFill="1" applyBorder="1" applyAlignment="1">
      <alignment horizontal="center" vertical="center" wrapText="1"/>
    </xf>
    <xf numFmtId="2" fontId="1137" fillId="25" borderId="4" xfId="2" applyNumberFormat="1" applyFill="1" applyBorder="1" applyAlignment="1">
      <alignment horizontal="center" vertical="center" wrapText="1"/>
    </xf>
    <xf numFmtId="164" fontId="1378" fillId="25" borderId="1" xfId="0" applyNumberFormat="1" applyFont="1" applyFill="1" applyBorder="1" applyAlignment="1">
      <alignment horizontal="center" vertical="center" wrapText="1"/>
    </xf>
    <xf numFmtId="164" fontId="1378" fillId="25" borderId="6" xfId="0" applyNumberFormat="1" applyFont="1" applyFill="1" applyBorder="1" applyAlignment="1">
      <alignment horizontal="center" vertical="center" wrapText="1"/>
    </xf>
    <xf numFmtId="0" fontId="478" fillId="24" borderId="5" xfId="2" applyFont="1" applyFill="1" applyBorder="1" applyAlignment="1">
      <alignment horizontal="center" vertical="center"/>
    </xf>
    <xf numFmtId="0" fontId="505" fillId="24" borderId="5" xfId="2" applyFont="1" applyFill="1" applyBorder="1" applyAlignment="1">
      <alignment horizontal="center" vertical="center"/>
    </xf>
    <xf numFmtId="0" fontId="507" fillId="24" borderId="5" xfId="2" applyFont="1" applyFill="1" applyBorder="1" applyAlignment="1">
      <alignment horizontal="center" vertical="center"/>
    </xf>
    <xf numFmtId="0" fontId="513" fillId="24" borderId="5" xfId="2" applyFont="1" applyFill="1" applyBorder="1" applyAlignment="1">
      <alignment horizontal="center" vertical="center"/>
    </xf>
    <xf numFmtId="0" fontId="519" fillId="24" borderId="5" xfId="2" applyFont="1" applyFill="1" applyBorder="1" applyAlignment="1">
      <alignment horizontal="center" vertical="center"/>
    </xf>
    <xf numFmtId="0" fontId="484" fillId="24" borderId="5" xfId="2" applyFont="1" applyFill="1" applyBorder="1" applyAlignment="1">
      <alignment horizontal="center" vertical="center"/>
    </xf>
    <xf numFmtId="0" fontId="508" fillId="24" borderId="5" xfId="2" applyFont="1" applyFill="1" applyBorder="1" applyAlignment="1">
      <alignment horizontal="center" vertical="center"/>
    </xf>
    <xf numFmtId="0" fontId="521" fillId="24" borderId="5" xfId="2" applyFont="1" applyFill="1" applyBorder="1" applyAlignment="1">
      <alignment horizontal="center" vertical="center"/>
    </xf>
    <xf numFmtId="0" fontId="936" fillId="8" borderId="5" xfId="0" applyFont="1" applyFill="1" applyBorder="1" applyAlignment="1">
      <alignment horizontal="center" vertical="top" wrapText="1"/>
    </xf>
    <xf numFmtId="0" fontId="590" fillId="24" borderId="5" xfId="2" applyFont="1" applyFill="1" applyBorder="1" applyAlignment="1">
      <alignment horizontal="center" vertical="center"/>
    </xf>
    <xf numFmtId="0" fontId="601" fillId="24" borderId="5" xfId="2" applyFont="1" applyFill="1" applyBorder="1" applyAlignment="1">
      <alignment horizontal="center" vertical="center"/>
    </xf>
    <xf numFmtId="0" fontId="577" fillId="24" borderId="5" xfId="2" applyFont="1" applyFill="1" applyBorder="1" applyAlignment="1">
      <alignment horizontal="center" vertical="center"/>
    </xf>
    <xf numFmtId="0" fontId="469" fillId="24" borderId="5" xfId="2" applyFont="1" applyFill="1" applyBorder="1" applyAlignment="1">
      <alignment horizontal="center" vertical="center"/>
    </xf>
    <xf numFmtId="0" fontId="496" fillId="24" borderId="5" xfId="2" applyFont="1" applyFill="1" applyBorder="1" applyAlignment="1">
      <alignment horizontal="center" vertical="center"/>
    </xf>
    <xf numFmtId="0" fontId="540" fillId="24" borderId="5" xfId="2" applyFont="1" applyFill="1" applyBorder="1" applyAlignment="1">
      <alignment horizontal="center" vertical="center"/>
    </xf>
    <xf numFmtId="0" fontId="585" fillId="24" borderId="5" xfId="2" applyFont="1" applyFill="1" applyBorder="1" applyAlignment="1">
      <alignment horizontal="center" vertical="center"/>
    </xf>
    <xf numFmtId="0" fontId="588" fillId="24" borderId="5" xfId="2" applyFont="1" applyFill="1" applyBorder="1" applyAlignment="1">
      <alignment horizontal="center" vertical="center"/>
    </xf>
    <xf numFmtId="0" fontId="602" fillId="24" borderId="5" xfId="2" applyFont="1" applyFill="1" applyBorder="1" applyAlignment="1">
      <alignment horizontal="center" vertical="center"/>
    </xf>
    <xf numFmtId="0" fontId="364" fillId="0" borderId="1" xfId="2" applyFont="1" applyBorder="1" applyAlignment="1">
      <alignment horizontal="center" vertical="center"/>
    </xf>
    <xf numFmtId="0" fontId="712" fillId="24" borderId="5" xfId="2" applyFont="1" applyFill="1" applyBorder="1" applyAlignment="1">
      <alignment horizontal="center" vertical="center"/>
    </xf>
    <xf numFmtId="0" fontId="728" fillId="24" borderId="5" xfId="2" applyFont="1" applyFill="1" applyBorder="1" applyAlignment="1">
      <alignment horizontal="center" vertical="center"/>
    </xf>
    <xf numFmtId="0" fontId="663" fillId="24" borderId="5" xfId="2" applyFont="1" applyFill="1" applyBorder="1" applyAlignment="1">
      <alignment horizontal="center" vertical="center"/>
    </xf>
    <xf numFmtId="0" fontId="672" fillId="24" borderId="5" xfId="2" applyFont="1" applyFill="1" applyBorder="1" applyAlignment="1">
      <alignment horizontal="center" vertical="center"/>
    </xf>
    <xf numFmtId="0" fontId="547" fillId="24" borderId="5" xfId="2" applyFont="1" applyFill="1" applyBorder="1" applyAlignment="1">
      <alignment horizontal="center" vertical="center"/>
    </xf>
    <xf numFmtId="0" fontId="678" fillId="24" borderId="5" xfId="2" applyFont="1" applyFill="1" applyBorder="1" applyAlignment="1">
      <alignment horizontal="center" vertical="center"/>
    </xf>
    <xf numFmtId="0" fontId="703" fillId="24" borderId="5" xfId="2" applyFont="1" applyFill="1" applyBorder="1" applyAlignment="1">
      <alignment horizontal="center" vertical="center"/>
    </xf>
    <xf numFmtId="0" fontId="452" fillId="8" borderId="1" xfId="2" applyFont="1" applyFill="1" applyBorder="1" applyAlignment="1">
      <alignment horizontal="center" vertical="center"/>
    </xf>
    <xf numFmtId="0" fontId="415" fillId="8" borderId="5" xfId="2" applyFont="1" applyFill="1" applyBorder="1" applyAlignment="1">
      <alignment horizontal="center" vertical="center"/>
    </xf>
    <xf numFmtId="0" fontId="363" fillId="0" borderId="1" xfId="2" applyFont="1" applyBorder="1" applyAlignment="1">
      <alignment horizontal="center" vertical="center"/>
    </xf>
    <xf numFmtId="49" fontId="365" fillId="8" borderId="1" xfId="2" applyNumberFormat="1" applyFont="1" applyFill="1" applyBorder="1" applyAlignment="1">
      <alignment horizontal="center" vertical="center" wrapText="1"/>
    </xf>
    <xf numFmtId="0" fontId="1372" fillId="25" borderId="0" xfId="0" applyFont="1" applyFill="1" applyAlignment="1">
      <alignment horizontal="center" vertical="center"/>
    </xf>
    <xf numFmtId="4" fontId="1379" fillId="25" borderId="1" xfId="0" applyNumberFormat="1" applyFont="1" applyFill="1" applyBorder="1" applyAlignment="1">
      <alignment horizontal="center" vertical="center" wrapText="1"/>
    </xf>
    <xf numFmtId="0" fontId="457" fillId="6" borderId="1" xfId="2" applyFont="1" applyFill="1" applyBorder="1" applyAlignment="1">
      <alignment horizontal="center" vertical="center" wrapText="1"/>
    </xf>
    <xf numFmtId="0" fontId="457" fillId="6" borderId="1" xfId="2" applyFont="1" applyFill="1" applyBorder="1" applyAlignment="1">
      <alignment horizontal="center" vertical="center"/>
    </xf>
    <xf numFmtId="0" fontId="435" fillId="6" borderId="1" xfId="0" applyFont="1" applyFill="1" applyBorder="1" applyAlignment="1">
      <alignment horizontal="center" vertical="center" wrapText="1"/>
    </xf>
    <xf numFmtId="49" fontId="449" fillId="6" borderId="5" xfId="2" applyNumberFormat="1" applyFont="1" applyFill="1" applyBorder="1" applyAlignment="1">
      <alignment horizontal="center" vertical="center"/>
    </xf>
    <xf numFmtId="0" fontId="362" fillId="13" borderId="1" xfId="0" applyFont="1" applyFill="1" applyBorder="1" applyAlignment="1">
      <alignment horizontal="center" vertical="center" wrapText="1"/>
    </xf>
    <xf numFmtId="0" fontId="705" fillId="24" borderId="5" xfId="2" applyFont="1" applyFill="1" applyBorder="1" applyAlignment="1">
      <alignment horizontal="center" vertical="center"/>
    </xf>
    <xf numFmtId="0" fontId="722" fillId="24" borderId="5" xfId="2" applyFont="1" applyFill="1" applyBorder="1" applyAlignment="1">
      <alignment horizontal="center" vertical="center"/>
    </xf>
    <xf numFmtId="49" fontId="363" fillId="8" borderId="1" xfId="2" applyNumberFormat="1" applyFont="1" applyFill="1" applyBorder="1" applyAlignment="1">
      <alignment horizontal="center" vertical="center" wrapText="1"/>
    </xf>
    <xf numFmtId="0" fontId="734" fillId="24" borderId="5" xfId="2" applyFont="1" applyFill="1" applyBorder="1" applyAlignment="1">
      <alignment horizontal="center" vertical="center"/>
    </xf>
    <xf numFmtId="0" fontId="725" fillId="24" borderId="5" xfId="2" applyFont="1" applyFill="1" applyBorder="1" applyAlignment="1">
      <alignment horizontal="center" vertical="center"/>
    </xf>
    <xf numFmtId="0" fontId="763" fillId="24" borderId="5" xfId="2" applyFont="1" applyFill="1" applyBorder="1" applyAlignment="1">
      <alignment horizontal="center" vertical="center"/>
    </xf>
    <xf numFmtId="0" fontId="925" fillId="24" borderId="5" xfId="2" applyFont="1" applyFill="1" applyBorder="1" applyAlignment="1">
      <alignment horizontal="center" vertical="center"/>
    </xf>
    <xf numFmtId="0" fontId="1304" fillId="24" borderId="5" xfId="0" applyFont="1" applyFill="1" applyBorder="1" applyAlignment="1">
      <alignment horizontal="center" vertical="center" wrapText="1"/>
    </xf>
    <xf numFmtId="0" fontId="1217" fillId="24" borderId="5" xfId="0" applyFont="1" applyFill="1" applyBorder="1" applyAlignment="1">
      <alignment horizontal="center" vertical="center"/>
    </xf>
    <xf numFmtId="0" fontId="362" fillId="8" borderId="1" xfId="2" applyFont="1" applyFill="1" applyBorder="1" applyAlignment="1">
      <alignment horizontal="center" vertical="center" wrapText="1"/>
    </xf>
    <xf numFmtId="0" fontId="362" fillId="8" borderId="5" xfId="2" applyFont="1" applyFill="1" applyBorder="1" applyAlignment="1">
      <alignment horizontal="center" vertical="center" wrapText="1"/>
    </xf>
    <xf numFmtId="0" fontId="362" fillId="8" borderId="1" xfId="0" applyFont="1" applyFill="1" applyBorder="1" applyAlignment="1">
      <alignment horizontal="center" vertical="center" wrapText="1"/>
    </xf>
    <xf numFmtId="0" fontId="589" fillId="6" borderId="1" xfId="0" applyFont="1" applyFill="1" applyBorder="1" applyAlignment="1">
      <alignment horizontal="center" vertical="center"/>
    </xf>
    <xf numFmtId="0" fontId="601" fillId="6" borderId="1" xfId="0" applyFont="1" applyFill="1" applyBorder="1" applyAlignment="1">
      <alignment horizontal="center" vertical="center" wrapText="1"/>
    </xf>
    <xf numFmtId="0" fontId="490" fillId="6" borderId="1" xfId="0" applyFont="1" applyFill="1" applyBorder="1" applyAlignment="1">
      <alignment horizontal="center" vertical="center" wrapText="1"/>
    </xf>
    <xf numFmtId="49" fontId="490" fillId="6" borderId="1" xfId="2" applyNumberFormat="1" applyFont="1" applyFill="1" applyBorder="1" applyAlignment="1">
      <alignment horizontal="center" vertical="center" wrapText="1"/>
    </xf>
    <xf numFmtId="0" fontId="425" fillId="24" borderId="1" xfId="0" applyFont="1" applyFill="1" applyBorder="1" applyAlignment="1">
      <alignment horizontal="center" vertical="center"/>
    </xf>
    <xf numFmtId="0" fontId="360" fillId="0" borderId="1" xfId="2" applyFont="1" applyBorder="1" applyAlignment="1">
      <alignment horizontal="center" vertical="center"/>
    </xf>
    <xf numFmtId="0" fontId="407" fillId="8" borderId="1" xfId="2" applyFont="1" applyFill="1" applyBorder="1" applyAlignment="1">
      <alignment horizontal="center" vertical="center" wrapText="1"/>
    </xf>
    <xf numFmtId="0" fontId="367" fillId="24" borderId="5" xfId="2" applyFont="1" applyFill="1" applyBorder="1" applyAlignment="1">
      <alignment horizontal="center" vertical="center"/>
    </xf>
    <xf numFmtId="0" fontId="367" fillId="24" borderId="1" xfId="0" applyFont="1" applyFill="1" applyBorder="1" applyAlignment="1">
      <alignment horizontal="center" vertical="center"/>
    </xf>
    <xf numFmtId="0" fontId="359" fillId="13" borderId="1" xfId="0" applyFont="1" applyFill="1" applyBorder="1" applyAlignment="1">
      <alignment horizontal="center" vertical="center" wrapText="1"/>
    </xf>
    <xf numFmtId="0" fontId="1361" fillId="13" borderId="1" xfId="0" applyFont="1" applyFill="1" applyBorder="1" applyAlignment="1">
      <alignment horizontal="center" vertical="center"/>
    </xf>
    <xf numFmtId="0" fontId="785" fillId="24" borderId="5" xfId="2" applyFont="1" applyFill="1" applyBorder="1" applyAlignment="1">
      <alignment horizontal="center" vertical="center"/>
    </xf>
    <xf numFmtId="49" fontId="361" fillId="8" borderId="1" xfId="2" applyNumberFormat="1" applyFont="1" applyFill="1" applyBorder="1" applyAlignment="1">
      <alignment horizontal="center" vertical="center" wrapText="1"/>
    </xf>
    <xf numFmtId="0" fontId="768" fillId="24" borderId="5" xfId="2" applyFont="1" applyFill="1" applyBorder="1" applyAlignment="1">
      <alignment horizontal="center" vertical="center"/>
    </xf>
    <xf numFmtId="0" fontId="899" fillId="24" borderId="5" xfId="2" applyFont="1" applyFill="1" applyBorder="1" applyAlignment="1">
      <alignment horizontal="center" vertical="center"/>
    </xf>
    <xf numFmtId="0" fontId="788" fillId="24" borderId="5" xfId="2" applyFont="1" applyFill="1" applyBorder="1" applyAlignment="1">
      <alignment horizontal="center" vertical="center"/>
    </xf>
    <xf numFmtId="0" fontId="638" fillId="24" borderId="5" xfId="2" applyFont="1" applyFill="1" applyBorder="1" applyAlignment="1">
      <alignment horizontal="center" vertical="center"/>
    </xf>
    <xf numFmtId="0" fontId="1304" fillId="24" borderId="5" xfId="0" applyFont="1" applyFill="1" applyBorder="1" applyAlignment="1">
      <alignment horizontal="center" vertical="center"/>
    </xf>
    <xf numFmtId="0" fontId="1100" fillId="24" borderId="5" xfId="2" applyFont="1" applyFill="1" applyBorder="1" applyAlignment="1">
      <alignment horizontal="center" vertical="center"/>
    </xf>
    <xf numFmtId="0" fontId="1080" fillId="24" borderId="1" xfId="2" applyFont="1" applyFill="1" applyBorder="1" applyAlignment="1">
      <alignment horizontal="center" vertical="center"/>
    </xf>
    <xf numFmtId="0" fontId="372" fillId="24" borderId="5" xfId="2" applyFont="1" applyFill="1" applyBorder="1" applyAlignment="1">
      <alignment horizontal="center" vertical="center"/>
    </xf>
    <xf numFmtId="0" fontId="367" fillId="24" borderId="5" xfId="2" applyFont="1" applyFill="1" applyBorder="1" applyAlignment="1">
      <alignment horizontal="center" vertical="center" wrapText="1"/>
    </xf>
    <xf numFmtId="0" fontId="358" fillId="24" borderId="5" xfId="2" applyFont="1" applyFill="1" applyBorder="1" applyAlignment="1">
      <alignment horizontal="center" vertical="center"/>
    </xf>
    <xf numFmtId="0" fontId="462" fillId="6" borderId="5" xfId="2" applyFont="1" applyFill="1" applyBorder="1" applyAlignment="1">
      <alignment horizontal="center" vertical="center"/>
    </xf>
    <xf numFmtId="0" fontId="703" fillId="6" borderId="5" xfId="2" applyFont="1" applyFill="1" applyBorder="1" applyAlignment="1">
      <alignment horizontal="center" vertical="center"/>
    </xf>
    <xf numFmtId="0" fontId="462" fillId="6" borderId="5" xfId="2" applyFont="1" applyFill="1" applyBorder="1" applyAlignment="1">
      <alignment horizontal="center" vertical="center" wrapText="1"/>
    </xf>
    <xf numFmtId="0" fontId="703" fillId="6" borderId="5" xfId="2" applyFont="1" applyFill="1" applyBorder="1" applyAlignment="1">
      <alignment horizontal="center" vertical="top" wrapText="1"/>
    </xf>
    <xf numFmtId="0" fontId="703" fillId="6" borderId="5" xfId="2" applyFont="1" applyFill="1" applyBorder="1" applyAlignment="1">
      <alignment horizontal="center" vertical="center" wrapText="1"/>
    </xf>
    <xf numFmtId="0" fontId="661" fillId="6" borderId="1" xfId="2" applyFont="1" applyFill="1" applyBorder="1" applyAlignment="1">
      <alignment horizontal="center" vertical="center" wrapText="1"/>
    </xf>
    <xf numFmtId="0" fontId="661" fillId="6" borderId="1" xfId="2" applyFont="1" applyFill="1" applyBorder="1" applyAlignment="1">
      <alignment horizontal="center" vertical="center"/>
    </xf>
    <xf numFmtId="49" fontId="368" fillId="8" borderId="1" xfId="2" applyNumberFormat="1" applyFont="1" applyFill="1" applyBorder="1" applyAlignment="1">
      <alignment horizontal="center" vertical="center" wrapText="1"/>
    </xf>
    <xf numFmtId="0" fontId="357" fillId="0" borderId="1" xfId="0" applyFont="1" applyBorder="1" applyAlignment="1">
      <alignment horizontal="center" vertical="center" wrapText="1"/>
    </xf>
    <xf numFmtId="49" fontId="357" fillId="0" borderId="1" xfId="2" applyNumberFormat="1" applyFont="1" applyBorder="1" applyAlignment="1">
      <alignment horizontal="center" vertical="center" wrapText="1"/>
    </xf>
    <xf numFmtId="0" fontId="357" fillId="25" borderId="1" xfId="0" applyFont="1" applyFill="1" applyBorder="1" applyAlignment="1">
      <alignment horizontal="center" vertical="center" wrapText="1"/>
    </xf>
    <xf numFmtId="0" fontId="357" fillId="8" borderId="1" xfId="0" applyFont="1" applyFill="1" applyBorder="1" applyAlignment="1">
      <alignment horizontal="center" vertical="center" wrapText="1"/>
    </xf>
    <xf numFmtId="0" fontId="356" fillId="6" borderId="1" xfId="0" applyFont="1" applyFill="1" applyBorder="1" applyAlignment="1">
      <alignment horizontal="center" vertical="center" wrapText="1"/>
    </xf>
    <xf numFmtId="0" fontId="739" fillId="8" borderId="1" xfId="0" applyFont="1" applyFill="1" applyBorder="1" applyAlignment="1">
      <alignment horizontal="center" vertical="center" wrapText="1"/>
    </xf>
    <xf numFmtId="0" fontId="739" fillId="8" borderId="1" xfId="2" applyFont="1" applyFill="1" applyBorder="1" applyAlignment="1">
      <alignment horizontal="center" vertical="center"/>
    </xf>
    <xf numFmtId="14" fontId="400" fillId="8" borderId="1" xfId="2" applyNumberFormat="1" applyFont="1" applyFill="1" applyBorder="1" applyAlignment="1">
      <alignment horizontal="center" vertical="center" wrapText="1"/>
    </xf>
    <xf numFmtId="0" fontId="355" fillId="0" borderId="1" xfId="2" applyFont="1" applyBorder="1" applyAlignment="1">
      <alignment horizontal="center" vertical="center" wrapText="1"/>
    </xf>
    <xf numFmtId="0" fontId="355" fillId="0" borderId="1" xfId="2" applyFont="1" applyBorder="1" applyAlignment="1">
      <alignment horizontal="center" vertical="center"/>
    </xf>
    <xf numFmtId="49" fontId="357" fillId="8" borderId="1" xfId="2" applyNumberFormat="1" applyFont="1" applyFill="1" applyBorder="1" applyAlignment="1">
      <alignment horizontal="center" vertical="center" wrapText="1"/>
    </xf>
    <xf numFmtId="0" fontId="354" fillId="8" borderId="1" xfId="0" applyFont="1" applyFill="1" applyBorder="1" applyAlignment="1">
      <alignment horizontal="center" vertical="center" wrapText="1"/>
    </xf>
    <xf numFmtId="0" fontId="353" fillId="8" borderId="1" xfId="0" applyFont="1" applyFill="1" applyBorder="1" applyAlignment="1">
      <alignment horizontal="center" vertical="center" wrapText="1"/>
    </xf>
    <xf numFmtId="0" fontId="353" fillId="8" borderId="5" xfId="2" applyFont="1" applyFill="1" applyBorder="1" applyAlignment="1">
      <alignment horizontal="center" vertical="center" wrapText="1"/>
    </xf>
    <xf numFmtId="0" fontId="353" fillId="8" borderId="1" xfId="2" applyFont="1" applyFill="1" applyBorder="1" applyAlignment="1">
      <alignment horizontal="center" vertical="center" wrapText="1"/>
    </xf>
    <xf numFmtId="0" fontId="447" fillId="8" borderId="1" xfId="2" applyFont="1" applyFill="1" applyBorder="1" applyAlignment="1">
      <alignment horizontal="center" vertical="center"/>
    </xf>
    <xf numFmtId="0" fontId="352" fillId="0" borderId="1" xfId="2" applyFont="1" applyBorder="1" applyAlignment="1">
      <alignment horizontal="center" vertical="center"/>
    </xf>
    <xf numFmtId="0" fontId="601" fillId="8" borderId="1" xfId="0" applyFont="1" applyFill="1" applyBorder="1" applyAlignment="1">
      <alignment horizontal="center" vertical="center"/>
    </xf>
    <xf numFmtId="0" fontId="351" fillId="8" borderId="1" xfId="0" applyFont="1" applyFill="1" applyBorder="1" applyAlignment="1">
      <alignment horizontal="center" vertical="center" wrapText="1"/>
    </xf>
    <xf numFmtId="0" fontId="351" fillId="9" borderId="1" xfId="0" applyFont="1" applyFill="1" applyBorder="1" applyAlignment="1">
      <alignment horizontal="center" vertical="center" wrapText="1"/>
    </xf>
    <xf numFmtId="0" fontId="432" fillId="6" borderId="1" xfId="0" applyFont="1" applyFill="1" applyBorder="1" applyAlignment="1">
      <alignment horizontal="center" vertical="center" wrapText="1"/>
    </xf>
    <xf numFmtId="49" fontId="432" fillId="6" borderId="5" xfId="2" applyNumberFormat="1" applyFont="1" applyFill="1" applyBorder="1" applyAlignment="1">
      <alignment horizontal="center" vertical="center"/>
    </xf>
    <xf numFmtId="0" fontId="350" fillId="8" borderId="1" xfId="0" applyFont="1" applyFill="1" applyBorder="1" applyAlignment="1">
      <alignment horizontal="center" vertical="center" wrapText="1"/>
    </xf>
    <xf numFmtId="0" fontId="350" fillId="8" borderId="5" xfId="2" applyFont="1" applyFill="1" applyBorder="1" applyAlignment="1">
      <alignment horizontal="center" vertical="center" wrapText="1"/>
    </xf>
    <xf numFmtId="0" fontId="350" fillId="8" borderId="1" xfId="2" applyFont="1" applyFill="1" applyBorder="1" applyAlignment="1">
      <alignment horizontal="center" vertical="center" wrapText="1"/>
    </xf>
    <xf numFmtId="0" fontId="349" fillId="8" borderId="1" xfId="0" applyFont="1" applyFill="1" applyBorder="1" applyAlignment="1">
      <alignment horizontal="center" vertical="center" wrapText="1"/>
    </xf>
    <xf numFmtId="0" fontId="349" fillId="0" borderId="1" xfId="0" applyFont="1" applyBorder="1" applyAlignment="1">
      <alignment horizontal="center" vertical="center" wrapText="1"/>
    </xf>
    <xf numFmtId="0" fontId="349" fillId="0" borderId="1" xfId="2" applyFont="1" applyBorder="1" applyAlignment="1">
      <alignment horizontal="center" vertical="center"/>
    </xf>
    <xf numFmtId="0" fontId="349" fillId="8" borderId="1" xfId="2" applyFont="1" applyFill="1" applyBorder="1" applyAlignment="1">
      <alignment horizontal="center" vertical="center" wrapText="1"/>
    </xf>
    <xf numFmtId="0" fontId="349" fillId="0" borderId="1" xfId="2" applyFont="1" applyBorder="1" applyAlignment="1">
      <alignment horizontal="center" vertical="center" wrapText="1"/>
    </xf>
    <xf numFmtId="2" fontId="1343" fillId="8" borderId="4" xfId="2" applyNumberFormat="1" applyFont="1" applyFill="1" applyBorder="1" applyAlignment="1">
      <alignment horizontal="center" vertical="center" wrapText="1"/>
    </xf>
    <xf numFmtId="0" fontId="349" fillId="9" borderId="1" xfId="0" applyFont="1" applyFill="1" applyBorder="1" applyAlignment="1">
      <alignment horizontal="center" vertical="center" wrapText="1"/>
    </xf>
    <xf numFmtId="0" fontId="353" fillId="24" borderId="5" xfId="2" applyFont="1" applyFill="1" applyBorder="1" applyAlignment="1">
      <alignment horizontal="center" vertical="center"/>
    </xf>
    <xf numFmtId="0" fontId="348" fillId="8" borderId="1" xfId="0" applyFont="1" applyFill="1" applyBorder="1" applyAlignment="1">
      <alignment horizontal="center" vertical="center" wrapText="1"/>
    </xf>
    <xf numFmtId="0" fontId="348" fillId="8" borderId="1" xfId="2" applyFont="1" applyFill="1" applyBorder="1" applyAlignment="1">
      <alignment horizontal="center" vertical="center" wrapText="1"/>
    </xf>
    <xf numFmtId="0" fontId="348" fillId="8" borderId="5" xfId="2" applyFont="1" applyFill="1" applyBorder="1" applyAlignment="1">
      <alignment horizontal="center" vertical="center" wrapText="1"/>
    </xf>
    <xf numFmtId="0" fontId="347" fillId="8" borderId="1" xfId="0" applyFont="1" applyFill="1" applyBorder="1" applyAlignment="1">
      <alignment horizontal="center" vertical="center" wrapText="1"/>
    </xf>
    <xf numFmtId="0" fontId="347" fillId="0" borderId="1" xfId="2" applyFont="1" applyBorder="1" applyAlignment="1">
      <alignment horizontal="center" vertical="center"/>
    </xf>
    <xf numFmtId="49" fontId="353" fillId="8" borderId="1" xfId="2" applyNumberFormat="1" applyFont="1" applyFill="1" applyBorder="1" applyAlignment="1">
      <alignment horizontal="center" vertical="center" wrapText="1"/>
    </xf>
    <xf numFmtId="0" fontId="347" fillId="8" borderId="5" xfId="2" applyFont="1" applyFill="1" applyBorder="1" applyAlignment="1">
      <alignment horizontal="center" vertical="center" wrapText="1"/>
    </xf>
    <xf numFmtId="0" fontId="346" fillId="0" borderId="1" xfId="0" applyFont="1" applyBorder="1" applyAlignment="1">
      <alignment horizontal="center" vertical="center" wrapText="1"/>
    </xf>
    <xf numFmtId="49" fontId="346" fillId="0" borderId="1" xfId="2" applyNumberFormat="1" applyFont="1" applyBorder="1" applyAlignment="1">
      <alignment horizontal="center" vertical="center" wrapText="1"/>
    </xf>
    <xf numFmtId="0" fontId="346" fillId="8" borderId="1" xfId="0" applyFont="1" applyFill="1" applyBorder="1" applyAlignment="1">
      <alignment horizontal="center" vertical="center" wrapText="1"/>
    </xf>
    <xf numFmtId="49" fontId="351" fillId="8" borderId="1" xfId="2" applyNumberFormat="1" applyFont="1" applyFill="1" applyBorder="1" applyAlignment="1">
      <alignment horizontal="center" vertical="center" wrapText="1"/>
    </xf>
    <xf numFmtId="0" fontId="1381" fillId="0" borderId="0" xfId="0" applyFont="1" applyAlignment="1">
      <alignment horizontal="center" vertical="center"/>
    </xf>
    <xf numFmtId="49" fontId="376" fillId="6" borderId="1" xfId="2" applyNumberFormat="1" applyFont="1" applyFill="1" applyBorder="1" applyAlignment="1">
      <alignment horizontal="center" vertical="center" wrapText="1"/>
    </xf>
    <xf numFmtId="4" fontId="1379" fillId="6" borderId="1" xfId="0" applyNumberFormat="1" applyFont="1" applyFill="1" applyBorder="1" applyAlignment="1">
      <alignment horizontal="center" vertical="center" wrapText="1"/>
    </xf>
    <xf numFmtId="0" fontId="345" fillId="8" borderId="1" xfId="0" applyFont="1" applyFill="1" applyBorder="1" applyAlignment="1">
      <alignment horizontal="center" vertical="center" wrapText="1"/>
    </xf>
    <xf numFmtId="0" fontId="345" fillId="8" borderId="1" xfId="2" applyFont="1" applyFill="1" applyBorder="1" applyAlignment="1">
      <alignment horizontal="center" vertical="center" wrapText="1"/>
    </xf>
    <xf numFmtId="0" fontId="345" fillId="8" borderId="5" xfId="2" applyFont="1" applyFill="1" applyBorder="1" applyAlignment="1">
      <alignment horizontal="center" vertical="center" wrapText="1"/>
    </xf>
    <xf numFmtId="0" fontId="345" fillId="0" borderId="1" xfId="2" applyFont="1" applyBorder="1" applyAlignment="1">
      <alignment horizontal="center" vertical="center"/>
    </xf>
    <xf numFmtId="0" fontId="345" fillId="24" borderId="1" xfId="0" applyFont="1" applyFill="1" applyBorder="1" applyAlignment="1">
      <alignment horizontal="center" vertical="center" wrapText="1"/>
    </xf>
    <xf numFmtId="49" fontId="354" fillId="8" borderId="1" xfId="2" applyNumberFormat="1" applyFont="1" applyFill="1" applyBorder="1" applyAlignment="1">
      <alignment horizontal="center" vertical="center" wrapText="1"/>
    </xf>
    <xf numFmtId="0" fontId="344" fillId="0" borderId="1" xfId="2" applyFont="1" applyBorder="1" applyAlignment="1">
      <alignment horizontal="center" vertical="center"/>
    </xf>
    <xf numFmtId="0" fontId="344" fillId="8" borderId="1" xfId="0" applyFont="1" applyFill="1" applyBorder="1" applyAlignment="1">
      <alignment horizontal="center" vertical="center" wrapText="1"/>
    </xf>
    <xf numFmtId="0" fontId="344" fillId="8" borderId="1" xfId="2" applyFont="1" applyFill="1" applyBorder="1" applyAlignment="1">
      <alignment horizontal="center" vertical="center" wrapText="1"/>
    </xf>
    <xf numFmtId="0" fontId="344" fillId="8" borderId="5" xfId="2" applyFont="1" applyFill="1" applyBorder="1" applyAlignment="1">
      <alignment horizontal="center" vertical="center" wrapText="1"/>
    </xf>
    <xf numFmtId="0" fontId="353" fillId="24" borderId="1" xfId="2" applyFont="1" applyFill="1" applyBorder="1" applyAlignment="1">
      <alignment horizontal="center" vertical="center" wrapText="1"/>
    </xf>
    <xf numFmtId="0" fontId="350" fillId="24" borderId="1" xfId="0" applyFont="1" applyFill="1" applyBorder="1" applyAlignment="1">
      <alignment horizontal="center" vertical="center" wrapText="1"/>
    </xf>
    <xf numFmtId="0" fontId="350" fillId="24" borderId="5" xfId="2" applyFont="1" applyFill="1" applyBorder="1" applyAlignment="1">
      <alignment horizontal="center" vertical="center"/>
    </xf>
    <xf numFmtId="0" fontId="348" fillId="24" borderId="5" xfId="2" applyFont="1" applyFill="1" applyBorder="1" applyAlignment="1">
      <alignment horizontal="center" vertical="center"/>
    </xf>
    <xf numFmtId="0" fontId="345" fillId="24" borderId="5" xfId="2" applyFont="1" applyFill="1" applyBorder="1" applyAlignment="1">
      <alignment horizontal="center" vertical="center" wrapText="1"/>
    </xf>
    <xf numFmtId="0" fontId="345" fillId="24" borderId="5" xfId="2" applyFont="1" applyFill="1" applyBorder="1" applyAlignment="1">
      <alignment horizontal="center" vertical="center"/>
    </xf>
    <xf numFmtId="0" fontId="353" fillId="24" borderId="1" xfId="0" applyFont="1" applyFill="1" applyBorder="1" applyAlignment="1">
      <alignment horizontal="center" vertical="center" wrapText="1"/>
    </xf>
    <xf numFmtId="0" fontId="343" fillId="8" borderId="1" xfId="2" applyFont="1" applyFill="1" applyBorder="1" applyAlignment="1">
      <alignment horizontal="center" vertical="center" wrapText="1"/>
    </xf>
    <xf numFmtId="0" fontId="343" fillId="8" borderId="1" xfId="0" applyFont="1" applyFill="1" applyBorder="1" applyAlignment="1">
      <alignment horizontal="center" vertical="center" wrapText="1"/>
    </xf>
    <xf numFmtId="0" fontId="454" fillId="8" borderId="1" xfId="2" applyFont="1" applyFill="1" applyBorder="1" applyAlignment="1">
      <alignment horizontal="center" vertical="center"/>
    </xf>
    <xf numFmtId="0" fontId="380" fillId="8" borderId="1" xfId="2" applyFont="1" applyFill="1" applyBorder="1" applyAlignment="1">
      <alignment horizontal="center" vertical="center" wrapText="1"/>
    </xf>
    <xf numFmtId="0" fontId="343" fillId="13" borderId="1" xfId="0" applyFont="1" applyFill="1" applyBorder="1" applyAlignment="1">
      <alignment horizontal="center" vertical="center" wrapText="1"/>
    </xf>
    <xf numFmtId="0" fontId="405" fillId="8" borderId="5" xfId="2" applyFont="1" applyFill="1" applyBorder="1" applyAlignment="1">
      <alignment horizontal="center" vertical="top" wrapText="1"/>
    </xf>
    <xf numFmtId="0" fontId="343" fillId="0" borderId="1" xfId="2" applyFont="1" applyBorder="1" applyAlignment="1">
      <alignment horizontal="center" vertical="center"/>
    </xf>
    <xf numFmtId="0" fontId="342" fillId="8" borderId="1" xfId="0" applyFont="1" applyFill="1" applyBorder="1" applyAlignment="1">
      <alignment horizontal="center" vertical="center" wrapText="1"/>
    </xf>
    <xf numFmtId="0" fontId="342" fillId="8" borderId="5" xfId="2" applyFont="1" applyFill="1" applyBorder="1" applyAlignment="1">
      <alignment horizontal="center" vertical="center" wrapText="1"/>
    </xf>
    <xf numFmtId="0" fontId="342" fillId="0" borderId="1" xfId="0" applyFont="1" applyBorder="1" applyAlignment="1">
      <alignment horizontal="center" vertical="center" wrapText="1"/>
    </xf>
    <xf numFmtId="0" fontId="371" fillId="8" borderId="1" xfId="0" applyFont="1" applyFill="1" applyBorder="1" applyAlignment="1">
      <alignment horizontal="center" vertical="center" wrapText="1"/>
    </xf>
    <xf numFmtId="49" fontId="342" fillId="0" borderId="1" xfId="2" applyNumberFormat="1" applyFont="1" applyBorder="1" applyAlignment="1">
      <alignment horizontal="center" vertical="center" wrapText="1"/>
    </xf>
    <xf numFmtId="49" fontId="422" fillId="8" borderId="5" xfId="2" applyNumberFormat="1" applyFont="1" applyFill="1" applyBorder="1" applyAlignment="1">
      <alignment horizontal="center" vertical="center"/>
    </xf>
    <xf numFmtId="49" fontId="384" fillId="8" borderId="1" xfId="2" applyNumberFormat="1" applyFont="1" applyFill="1" applyBorder="1" applyAlignment="1">
      <alignment horizontal="center" vertical="center" wrapText="1"/>
    </xf>
    <xf numFmtId="0" fontId="341" fillId="8" borderId="1" xfId="2" applyFont="1" applyFill="1" applyBorder="1" applyAlignment="1">
      <alignment horizontal="center" vertical="center" wrapText="1"/>
    </xf>
    <xf numFmtId="0" fontId="341" fillId="8" borderId="5" xfId="2" applyFont="1" applyFill="1" applyBorder="1" applyAlignment="1">
      <alignment horizontal="center" vertical="center" wrapText="1"/>
    </xf>
    <xf numFmtId="0" fontId="344" fillId="24" borderId="5" xfId="2" applyFont="1" applyFill="1" applyBorder="1" applyAlignment="1">
      <alignment horizontal="center" vertical="center"/>
    </xf>
    <xf numFmtId="0" fontId="341" fillId="8" borderId="1" xfId="0" applyFont="1" applyFill="1" applyBorder="1" applyAlignment="1">
      <alignment horizontal="center" vertical="center" wrapText="1"/>
    </xf>
    <xf numFmtId="0" fontId="340" fillId="0" borderId="1" xfId="2" applyFont="1" applyBorder="1" applyAlignment="1">
      <alignment horizontal="center" vertical="center"/>
    </xf>
    <xf numFmtId="0" fontId="340" fillId="8" borderId="1" xfId="0" applyFont="1" applyFill="1" applyBorder="1" applyAlignment="1">
      <alignment horizontal="center" vertical="center" wrapText="1"/>
    </xf>
    <xf numFmtId="0" fontId="340" fillId="8" borderId="5" xfId="2" applyFont="1" applyFill="1" applyBorder="1" applyAlignment="1">
      <alignment horizontal="center" vertical="center"/>
    </xf>
    <xf numFmtId="0" fontId="340" fillId="8" borderId="5" xfId="2" applyFont="1" applyFill="1" applyBorder="1" applyAlignment="1">
      <alignment horizontal="center" vertical="center" wrapText="1"/>
    </xf>
    <xf numFmtId="0" fontId="436" fillId="8" borderId="5" xfId="2" applyFont="1" applyFill="1" applyBorder="1" applyAlignment="1">
      <alignment horizontal="center" vertical="center" wrapText="1"/>
    </xf>
    <xf numFmtId="49" fontId="436" fillId="8" borderId="5" xfId="2" applyNumberFormat="1" applyFont="1" applyFill="1" applyBorder="1" applyAlignment="1">
      <alignment horizontal="center" vertical="center" wrapText="1"/>
    </xf>
    <xf numFmtId="0" fontId="436" fillId="8" borderId="1" xfId="2" applyFont="1" applyFill="1" applyBorder="1" applyAlignment="1">
      <alignment horizontal="center" vertical="center" wrapText="1"/>
    </xf>
    <xf numFmtId="0" fontId="340" fillId="0" borderId="1" xfId="2" applyFont="1" applyBorder="1" applyAlignment="1">
      <alignment horizontal="center" vertical="center" wrapText="1"/>
    </xf>
    <xf numFmtId="0" fontId="340" fillId="8" borderId="1" xfId="2" applyFont="1" applyFill="1" applyBorder="1" applyAlignment="1">
      <alignment horizontal="center" vertical="center" wrapText="1"/>
    </xf>
    <xf numFmtId="0" fontId="339" fillId="8" borderId="5" xfId="2" applyFont="1" applyFill="1" applyBorder="1" applyAlignment="1">
      <alignment horizontal="center" vertical="top" wrapText="1"/>
    </xf>
    <xf numFmtId="0" fontId="341" fillId="24" borderId="1" xfId="0" applyFont="1" applyFill="1" applyBorder="1" applyAlignment="1">
      <alignment horizontal="center" vertical="center" wrapText="1"/>
    </xf>
    <xf numFmtId="0" fontId="339" fillId="8" borderId="1" xfId="2" applyFont="1" applyFill="1" applyBorder="1" applyAlignment="1">
      <alignment horizontal="center" vertical="center" wrapText="1"/>
    </xf>
    <xf numFmtId="0" fontId="339" fillId="0" borderId="1" xfId="0" applyFont="1" applyBorder="1" applyAlignment="1">
      <alignment horizontal="center" vertical="center" wrapText="1"/>
    </xf>
    <xf numFmtId="49" fontId="339" fillId="0" borderId="1" xfId="2" applyNumberFormat="1" applyFont="1" applyBorder="1" applyAlignment="1">
      <alignment horizontal="center" vertical="center" wrapText="1"/>
    </xf>
    <xf numFmtId="0" fontId="341" fillId="24" borderId="5" xfId="2" applyFont="1" applyFill="1" applyBorder="1" applyAlignment="1">
      <alignment horizontal="center" vertical="center"/>
    </xf>
    <xf numFmtId="0" fontId="347" fillId="24" borderId="5" xfId="2" applyFont="1" applyFill="1" applyBorder="1" applyAlignment="1">
      <alignment horizontal="center" vertical="center"/>
    </xf>
    <xf numFmtId="0" fontId="342" fillId="24" borderId="5" xfId="2" applyFont="1" applyFill="1" applyBorder="1" applyAlignment="1">
      <alignment horizontal="center" vertical="center"/>
    </xf>
    <xf numFmtId="0" fontId="350" fillId="24" borderId="5" xfId="2" applyFont="1" applyFill="1" applyBorder="1" applyAlignment="1">
      <alignment horizontal="center" vertical="center" wrapText="1"/>
    </xf>
    <xf numFmtId="0" fontId="0" fillId="0" borderId="1" xfId="2" applyFont="1" applyBorder="1" applyAlignment="1">
      <alignment horizontal="center" vertical="center"/>
    </xf>
    <xf numFmtId="0" fontId="338" fillId="0" borderId="1" xfId="2" applyFont="1" applyBorder="1" applyAlignment="1">
      <alignment horizontal="center" vertical="center"/>
    </xf>
    <xf numFmtId="0" fontId="473" fillId="24" borderId="1" xfId="0" applyFont="1" applyFill="1" applyBorder="1" applyAlignment="1">
      <alignment horizontal="center" vertical="center" wrapText="1"/>
    </xf>
    <xf numFmtId="0" fontId="340" fillId="24" borderId="5" xfId="2" applyFont="1" applyFill="1" applyBorder="1" applyAlignment="1">
      <alignment horizontal="center" vertical="center"/>
    </xf>
    <xf numFmtId="0" fontId="341" fillId="24" borderId="1" xfId="2" applyFont="1" applyFill="1" applyBorder="1" applyAlignment="1">
      <alignment horizontal="center" vertical="center" wrapText="1"/>
    </xf>
    <xf numFmtId="0" fontId="344" fillId="24" borderId="1" xfId="0" applyFont="1" applyFill="1" applyBorder="1" applyAlignment="1">
      <alignment horizontal="center" vertical="center" wrapText="1"/>
    </xf>
    <xf numFmtId="0" fontId="343" fillId="24" borderId="1" xfId="0" applyFont="1" applyFill="1" applyBorder="1" applyAlignment="1">
      <alignment horizontal="center" vertical="center" wrapText="1"/>
    </xf>
    <xf numFmtId="0" fontId="336" fillId="8" borderId="1" xfId="0" applyFont="1" applyFill="1" applyBorder="1" applyAlignment="1">
      <alignment horizontal="center" vertical="center" wrapText="1"/>
    </xf>
    <xf numFmtId="0" fontId="336" fillId="6" borderId="1" xfId="0" applyFont="1" applyFill="1" applyBorder="1" applyAlignment="1">
      <alignment horizontal="center" vertical="center" wrapText="1"/>
    </xf>
    <xf numFmtId="0" fontId="392" fillId="8" borderId="1" xfId="2" applyFont="1" applyFill="1" applyBorder="1" applyAlignment="1">
      <alignment horizontal="center" vertical="center" wrapText="1"/>
    </xf>
    <xf numFmtId="0" fontId="337" fillId="8" borderId="1" xfId="0" applyFont="1" applyFill="1" applyBorder="1" applyAlignment="1">
      <alignment horizontal="center" vertical="center" wrapText="1"/>
    </xf>
    <xf numFmtId="0" fontId="335" fillId="0" borderId="1" xfId="2" applyFont="1" applyBorder="1" applyAlignment="1">
      <alignment horizontal="center" vertical="center"/>
    </xf>
    <xf numFmtId="0" fontId="350" fillId="8" borderId="5" xfId="2" applyFont="1" applyFill="1" applyBorder="1" applyAlignment="1">
      <alignment horizontal="center" vertical="top" wrapText="1"/>
    </xf>
    <xf numFmtId="0" fontId="471" fillId="8" borderId="1" xfId="2" applyFont="1" applyFill="1" applyBorder="1" applyAlignment="1">
      <alignment horizontal="center" vertical="center" wrapText="1"/>
    </xf>
    <xf numFmtId="0" fontId="335" fillId="0" borderId="1" xfId="2" applyFont="1" applyBorder="1" applyAlignment="1">
      <alignment horizontal="center" vertical="center" wrapText="1"/>
    </xf>
    <xf numFmtId="0" fontId="335" fillId="8" borderId="1" xfId="0" applyFont="1" applyFill="1" applyBorder="1" applyAlignment="1">
      <alignment horizontal="center" vertical="center" wrapText="1"/>
    </xf>
    <xf numFmtId="0" fontId="335" fillId="8" borderId="5" xfId="2" applyFont="1" applyFill="1" applyBorder="1" applyAlignment="1">
      <alignment horizontal="center" vertical="center" wrapText="1"/>
    </xf>
    <xf numFmtId="0" fontId="450" fillId="8" borderId="5" xfId="2" applyFont="1" applyFill="1" applyBorder="1" applyAlignment="1">
      <alignment horizontal="center" vertical="center" wrapText="1"/>
    </xf>
    <xf numFmtId="0" fontId="452" fillId="8" borderId="5" xfId="2" applyFont="1" applyFill="1" applyBorder="1" applyAlignment="1">
      <alignment horizontal="center" vertical="center" wrapText="1"/>
    </xf>
    <xf numFmtId="0" fontId="334" fillId="13" borderId="4" xfId="0" applyFont="1" applyFill="1" applyBorder="1" applyAlignment="1">
      <alignment horizontal="center" vertical="center" wrapText="1"/>
    </xf>
    <xf numFmtId="49" fontId="336" fillId="8" borderId="1" xfId="2" applyNumberFormat="1" applyFont="1" applyFill="1" applyBorder="1" applyAlignment="1">
      <alignment horizontal="center" vertical="center" wrapText="1"/>
    </xf>
    <xf numFmtId="49" fontId="335" fillId="8" borderId="1" xfId="2" applyNumberFormat="1" applyFont="1" applyFill="1" applyBorder="1" applyAlignment="1">
      <alignment horizontal="center" vertical="center" wrapText="1"/>
    </xf>
    <xf numFmtId="0" fontId="582" fillId="8" borderId="5" xfId="2" applyFont="1" applyFill="1" applyBorder="1" applyAlignment="1">
      <alignment horizontal="center" vertical="center"/>
    </xf>
    <xf numFmtId="49" fontId="582" fillId="8" borderId="5" xfId="2" applyNumberFormat="1" applyFont="1" applyFill="1" applyBorder="1" applyAlignment="1">
      <alignment horizontal="center" vertical="center"/>
    </xf>
    <xf numFmtId="0" fontId="582" fillId="8" borderId="5" xfId="2" applyFont="1" applyFill="1" applyBorder="1" applyAlignment="1">
      <alignment horizontal="center" vertical="center" wrapText="1"/>
    </xf>
    <xf numFmtId="0" fontId="582" fillId="8" borderId="5" xfId="2" applyFont="1" applyFill="1" applyBorder="1" applyAlignment="1">
      <alignment horizontal="center" vertical="top" wrapText="1"/>
    </xf>
    <xf numFmtId="49" fontId="452" fillId="8" borderId="5" xfId="2" applyNumberFormat="1" applyFont="1" applyFill="1" applyBorder="1" applyAlignment="1">
      <alignment horizontal="center" vertical="center" wrapText="1"/>
    </xf>
    <xf numFmtId="0" fontId="333" fillId="0" borderId="1" xfId="2" applyFont="1" applyBorder="1" applyAlignment="1">
      <alignment horizontal="center" vertical="center" wrapText="1"/>
    </xf>
    <xf numFmtId="49" fontId="450" fillId="8" borderId="5" xfId="2" applyNumberFormat="1" applyFont="1" applyFill="1" applyBorder="1" applyAlignment="1">
      <alignment horizontal="center" vertical="center" wrapText="1"/>
    </xf>
    <xf numFmtId="0" fontId="443" fillId="8" borderId="5" xfId="2" applyFont="1" applyFill="1" applyBorder="1" applyAlignment="1">
      <alignment horizontal="center" vertical="center" wrapText="1"/>
    </xf>
    <xf numFmtId="49" fontId="443" fillId="8" borderId="5" xfId="2" applyNumberFormat="1" applyFont="1" applyFill="1" applyBorder="1" applyAlignment="1">
      <alignment horizontal="center" vertical="center" wrapText="1"/>
    </xf>
    <xf numFmtId="0" fontId="441" fillId="8" borderId="5" xfId="2" applyFont="1" applyFill="1" applyBorder="1" applyAlignment="1">
      <alignment horizontal="center" vertical="center" wrapText="1"/>
    </xf>
    <xf numFmtId="49" fontId="441" fillId="8" borderId="5" xfId="2" applyNumberFormat="1" applyFont="1" applyFill="1" applyBorder="1" applyAlignment="1">
      <alignment horizontal="center" vertical="center" wrapText="1"/>
    </xf>
    <xf numFmtId="0" fontId="441" fillId="8" borderId="1" xfId="2" applyFont="1" applyFill="1" applyBorder="1" applyAlignment="1">
      <alignment horizontal="center" vertical="center" wrapText="1"/>
    </xf>
    <xf numFmtId="0" fontId="333" fillId="0" borderId="1" xfId="2" applyFont="1" applyBorder="1" applyAlignment="1">
      <alignment horizontal="center" vertical="center"/>
    </xf>
    <xf numFmtId="49" fontId="418" fillId="8" borderId="5" xfId="2" applyNumberFormat="1" applyFont="1" applyFill="1" applyBorder="1" applyAlignment="1">
      <alignment horizontal="center" vertical="center"/>
    </xf>
    <xf numFmtId="0" fontId="333" fillId="8" borderId="5" xfId="2" applyFont="1" applyFill="1" applyBorder="1" applyAlignment="1">
      <alignment horizontal="center" vertical="top" wrapText="1"/>
    </xf>
    <xf numFmtId="49" fontId="391" fillId="8" borderId="5" xfId="2" applyNumberFormat="1" applyFont="1" applyFill="1" applyBorder="1" applyAlignment="1">
      <alignment horizontal="center" vertical="center"/>
    </xf>
    <xf numFmtId="0" fontId="391" fillId="8" borderId="5" xfId="2" applyFont="1" applyFill="1" applyBorder="1" applyAlignment="1">
      <alignment horizontal="center" vertical="center" wrapText="1"/>
    </xf>
    <xf numFmtId="0" fontId="391" fillId="8" borderId="5" xfId="2" applyFont="1" applyFill="1" applyBorder="1" applyAlignment="1">
      <alignment horizontal="center" vertical="top" wrapText="1"/>
    </xf>
    <xf numFmtId="0" fontId="391" fillId="8" borderId="1" xfId="2" applyFont="1" applyFill="1" applyBorder="1" applyAlignment="1">
      <alignment horizontal="center" vertical="center" wrapText="1"/>
    </xf>
    <xf numFmtId="0" fontId="392" fillId="8" borderId="5" xfId="2" applyFont="1" applyFill="1" applyBorder="1" applyAlignment="1">
      <alignment horizontal="center" vertical="center"/>
    </xf>
    <xf numFmtId="49" fontId="392" fillId="8" borderId="5" xfId="2" applyNumberFormat="1" applyFont="1" applyFill="1" applyBorder="1" applyAlignment="1">
      <alignment horizontal="center" vertical="center"/>
    </xf>
    <xf numFmtId="0" fontId="392" fillId="8" borderId="5" xfId="2" applyFont="1" applyFill="1" applyBorder="1" applyAlignment="1">
      <alignment horizontal="center" vertical="center" wrapText="1"/>
    </xf>
    <xf numFmtId="0" fontId="392" fillId="8" borderId="5" xfId="2" applyFont="1" applyFill="1" applyBorder="1" applyAlignment="1">
      <alignment horizontal="center" vertical="top" wrapText="1"/>
    </xf>
    <xf numFmtId="0" fontId="333" fillId="9" borderId="1" xfId="0" applyFont="1" applyFill="1" applyBorder="1" applyAlignment="1">
      <alignment horizontal="center" vertical="center" wrapText="1"/>
    </xf>
    <xf numFmtId="0" fontId="731" fillId="6" borderId="1" xfId="0" applyFont="1" applyFill="1" applyBorder="1" applyAlignment="1">
      <alignment horizontal="center" vertical="center" wrapText="1"/>
    </xf>
    <xf numFmtId="49" fontId="731" fillId="6" borderId="5" xfId="2" applyNumberFormat="1" applyFont="1" applyFill="1" applyBorder="1" applyAlignment="1">
      <alignment horizontal="center" vertical="center"/>
    </xf>
    <xf numFmtId="0" fontId="731" fillId="6" borderId="1" xfId="2" applyFont="1" applyFill="1" applyBorder="1" applyAlignment="1">
      <alignment horizontal="center" vertical="center" wrapText="1"/>
    </xf>
    <xf numFmtId="0" fontId="731" fillId="6" borderId="5" xfId="2" applyFont="1" applyFill="1" applyBorder="1" applyAlignment="1">
      <alignment horizontal="center" vertical="center" wrapText="1"/>
    </xf>
    <xf numFmtId="0" fontId="332" fillId="8" borderId="5" xfId="2" applyFont="1" applyFill="1" applyBorder="1" applyAlignment="1">
      <alignment horizontal="center" vertical="center"/>
    </xf>
    <xf numFmtId="0" fontId="332" fillId="8" borderId="1" xfId="0" applyFont="1" applyFill="1" applyBorder="1" applyAlignment="1">
      <alignment horizontal="center" vertical="center" wrapText="1"/>
    </xf>
    <xf numFmtId="0" fontId="332" fillId="8" borderId="5" xfId="2" applyFont="1" applyFill="1" applyBorder="1" applyAlignment="1">
      <alignment horizontal="center" vertical="center" wrapText="1"/>
    </xf>
    <xf numFmtId="0" fontId="332" fillId="8" borderId="1" xfId="2" applyFont="1" applyFill="1" applyBorder="1" applyAlignment="1">
      <alignment horizontal="center" vertical="center" wrapText="1"/>
    </xf>
    <xf numFmtId="0" fontId="332" fillId="0" borderId="1" xfId="0" applyFont="1" applyBorder="1" applyAlignment="1">
      <alignment horizontal="center" vertical="center" wrapText="1"/>
    </xf>
    <xf numFmtId="49" fontId="332" fillId="0" borderId="1" xfId="2" applyNumberFormat="1" applyFont="1" applyBorder="1" applyAlignment="1">
      <alignment horizontal="center" vertical="center" wrapText="1"/>
    </xf>
    <xf numFmtId="0" fontId="331" fillId="8" borderId="1" xfId="0" applyFont="1" applyFill="1" applyBorder="1" applyAlignment="1">
      <alignment horizontal="center" vertical="center" wrapText="1"/>
    </xf>
    <xf numFmtId="0" fontId="331" fillId="8" borderId="5" xfId="2" applyFont="1" applyFill="1" applyBorder="1" applyAlignment="1">
      <alignment horizontal="center" vertical="center" wrapText="1"/>
    </xf>
    <xf numFmtId="0" fontId="331" fillId="8" borderId="5" xfId="0" applyFont="1" applyFill="1" applyBorder="1" applyAlignment="1">
      <alignment horizontal="center" vertical="center" wrapText="1"/>
    </xf>
    <xf numFmtId="0" fontId="504" fillId="8" borderId="5" xfId="2" applyFont="1" applyFill="1" applyBorder="1" applyAlignment="1">
      <alignment horizontal="center" vertical="center" wrapText="1"/>
    </xf>
    <xf numFmtId="49" fontId="504" fillId="8" borderId="5" xfId="2" applyNumberFormat="1" applyFont="1" applyFill="1" applyBorder="1" applyAlignment="1">
      <alignment horizontal="center" vertical="center" wrapText="1"/>
    </xf>
    <xf numFmtId="0" fontId="504" fillId="8" borderId="1" xfId="2" applyFont="1" applyFill="1" applyBorder="1" applyAlignment="1">
      <alignment horizontal="center" vertical="center" wrapText="1"/>
    </xf>
    <xf numFmtId="0" fontId="1380" fillId="8" borderId="4" xfId="3" applyFill="1" applyBorder="1" applyAlignment="1">
      <alignment horizontal="center" vertical="center"/>
    </xf>
    <xf numFmtId="0" fontId="330" fillId="0" borderId="1" xfId="2" applyFont="1" applyBorder="1" applyAlignment="1">
      <alignment horizontal="center" vertical="center"/>
    </xf>
    <xf numFmtId="49" fontId="346" fillId="8" borderId="1" xfId="2" applyNumberFormat="1" applyFont="1" applyFill="1" applyBorder="1" applyAlignment="1">
      <alignment horizontal="center" vertical="center" wrapText="1"/>
    </xf>
    <xf numFmtId="14" fontId="330" fillId="8" borderId="5" xfId="2" applyNumberFormat="1" applyFont="1" applyFill="1" applyBorder="1" applyAlignment="1">
      <alignment horizontal="center" vertical="center" wrapText="1"/>
    </xf>
    <xf numFmtId="0" fontId="329" fillId="0" borderId="1" xfId="0" applyFont="1" applyBorder="1" applyAlignment="1">
      <alignment horizontal="center" vertical="center"/>
    </xf>
    <xf numFmtId="0" fontId="0" fillId="24" borderId="4" xfId="0" applyFill="1" applyBorder="1" applyAlignment="1">
      <alignment horizontal="center" vertical="center"/>
    </xf>
    <xf numFmtId="0" fontId="328" fillId="0" borderId="1" xfId="0" applyFont="1" applyBorder="1" applyAlignment="1">
      <alignment horizontal="center" vertical="center" wrapText="1"/>
    </xf>
    <xf numFmtId="0" fontId="328" fillId="8" borderId="1" xfId="0" applyFont="1" applyFill="1" applyBorder="1" applyAlignment="1">
      <alignment horizontal="center" vertical="center" wrapText="1"/>
    </xf>
    <xf numFmtId="0" fontId="328" fillId="8" borderId="5" xfId="2" applyFont="1" applyFill="1" applyBorder="1" applyAlignment="1">
      <alignment horizontal="center" vertical="center" wrapText="1"/>
    </xf>
    <xf numFmtId="0" fontId="328" fillId="8" borderId="5" xfId="0" applyFont="1" applyFill="1" applyBorder="1" applyAlignment="1">
      <alignment horizontal="center" vertical="center" wrapText="1"/>
    </xf>
    <xf numFmtId="0" fontId="328" fillId="8" borderId="4" xfId="0" applyFont="1" applyFill="1" applyBorder="1" applyAlignment="1">
      <alignment horizontal="center" vertical="center" wrapText="1"/>
    </xf>
    <xf numFmtId="0" fontId="328" fillId="0" borderId="1" xfId="2" applyFont="1" applyBorder="1" applyAlignment="1">
      <alignment horizontal="center" vertical="center" wrapText="1"/>
    </xf>
    <xf numFmtId="0" fontId="359" fillId="8" borderId="1" xfId="0" applyFont="1" applyFill="1" applyBorder="1" applyAlignment="1">
      <alignment horizontal="center" vertical="center" wrapText="1"/>
    </xf>
    <xf numFmtId="49" fontId="359" fillId="8" borderId="1" xfId="2" applyNumberFormat="1" applyFont="1" applyFill="1" applyBorder="1" applyAlignment="1">
      <alignment horizontal="center" vertical="center" wrapText="1"/>
    </xf>
    <xf numFmtId="49" fontId="383" fillId="8" borderId="1" xfId="2" applyNumberFormat="1" applyFont="1" applyFill="1" applyBorder="1" applyAlignment="1">
      <alignment horizontal="center" vertical="center" wrapText="1"/>
    </xf>
    <xf numFmtId="0" fontId="416" fillId="6" borderId="1" xfId="2" applyFont="1" applyFill="1" applyBorder="1" applyAlignment="1">
      <alignment horizontal="center" vertical="center" wrapText="1"/>
    </xf>
    <xf numFmtId="0" fontId="416" fillId="6" borderId="5" xfId="2" applyFont="1" applyFill="1" applyBorder="1" applyAlignment="1">
      <alignment horizontal="center" vertical="center"/>
    </xf>
    <xf numFmtId="49" fontId="416" fillId="6" borderId="5" xfId="2" applyNumberFormat="1" applyFont="1" applyFill="1" applyBorder="1" applyAlignment="1">
      <alignment horizontal="center" vertical="center"/>
    </xf>
    <xf numFmtId="0" fontId="416" fillId="6" borderId="5" xfId="2" applyFont="1" applyFill="1" applyBorder="1" applyAlignment="1">
      <alignment horizontal="center" vertical="center" wrapText="1"/>
    </xf>
    <xf numFmtId="0" fontId="416" fillId="6" borderId="5" xfId="2" applyFont="1" applyFill="1" applyBorder="1" applyAlignment="1">
      <alignment horizontal="center" vertical="top" wrapText="1"/>
    </xf>
    <xf numFmtId="0" fontId="328" fillId="8" borderId="1" xfId="2" applyFont="1" applyFill="1" applyBorder="1" applyAlignment="1">
      <alignment horizontal="center" vertical="center" wrapText="1"/>
    </xf>
    <xf numFmtId="0" fontId="1137" fillId="24" borderId="5" xfId="2" applyFill="1" applyBorder="1" applyAlignment="1">
      <alignment horizontal="center" vertical="center"/>
    </xf>
    <xf numFmtId="49" fontId="332" fillId="8" borderId="1" xfId="2" applyNumberFormat="1" applyFont="1" applyFill="1" applyBorder="1" applyAlignment="1">
      <alignment horizontal="center" vertical="center" wrapText="1"/>
    </xf>
    <xf numFmtId="0" fontId="327" fillId="0" borderId="0" xfId="0" applyFont="1" applyAlignment="1">
      <alignment horizontal="center" vertical="center"/>
    </xf>
    <xf numFmtId="0" fontId="327" fillId="24" borderId="1" xfId="0" applyFont="1" applyFill="1" applyBorder="1" applyAlignment="1">
      <alignment horizontal="center" vertical="center"/>
    </xf>
    <xf numFmtId="0" fontId="335" fillId="24" borderId="5" xfId="2" applyFont="1" applyFill="1" applyBorder="1" applyAlignment="1">
      <alignment horizontal="center" vertical="center"/>
    </xf>
    <xf numFmtId="0" fontId="326" fillId="8" borderId="1" xfId="0" applyFont="1" applyFill="1" applyBorder="1" applyAlignment="1">
      <alignment horizontal="center" vertical="center" wrapText="1"/>
    </xf>
    <xf numFmtId="0" fontId="326" fillId="8" borderId="1" xfId="2" applyFont="1" applyFill="1" applyBorder="1" applyAlignment="1">
      <alignment horizontal="center" vertical="center" wrapText="1"/>
    </xf>
    <xf numFmtId="49" fontId="349" fillId="8" borderId="1" xfId="2" applyNumberFormat="1" applyFont="1" applyFill="1" applyBorder="1" applyAlignment="1">
      <alignment horizontal="center" vertical="center" wrapText="1"/>
    </xf>
    <xf numFmtId="14" fontId="357" fillId="8" borderId="1" xfId="0" applyNumberFormat="1" applyFont="1" applyFill="1" applyBorder="1" applyAlignment="1">
      <alignment horizontal="center" vertical="center" wrapText="1"/>
    </xf>
    <xf numFmtId="0" fontId="326" fillId="0" borderId="1" xfId="2" applyFont="1" applyBorder="1" applyAlignment="1">
      <alignment horizontal="center" vertical="center"/>
    </xf>
    <xf numFmtId="0" fontId="1364" fillId="0" borderId="1" xfId="2" applyFont="1" applyBorder="1" applyAlignment="1">
      <alignment horizontal="center" vertical="center"/>
    </xf>
    <xf numFmtId="0" fontId="326" fillId="8" borderId="5" xfId="2" applyFont="1" applyFill="1" applyBorder="1" applyAlignment="1">
      <alignment horizontal="center" vertical="center"/>
    </xf>
    <xf numFmtId="0" fontId="326" fillId="8" borderId="1" xfId="0" applyFont="1" applyFill="1" applyBorder="1" applyAlignment="1">
      <alignment horizontal="center" vertical="center"/>
    </xf>
    <xf numFmtId="49" fontId="326" fillId="8" borderId="5" xfId="2" applyNumberFormat="1" applyFont="1" applyFill="1" applyBorder="1" applyAlignment="1">
      <alignment horizontal="center" vertical="center"/>
    </xf>
    <xf numFmtId="0" fontId="326" fillId="8" borderId="5" xfId="2" applyFont="1" applyFill="1" applyBorder="1" applyAlignment="1">
      <alignment horizontal="center" vertical="center" wrapText="1"/>
    </xf>
    <xf numFmtId="0" fontId="326" fillId="8" borderId="5" xfId="2" applyFont="1" applyFill="1" applyBorder="1" applyAlignment="1">
      <alignment horizontal="center" vertical="top" wrapText="1"/>
    </xf>
    <xf numFmtId="49" fontId="336" fillId="6" borderId="1" xfId="2" applyNumberFormat="1" applyFont="1" applyFill="1" applyBorder="1" applyAlignment="1">
      <alignment horizontal="center" vertical="center" wrapText="1"/>
    </xf>
    <xf numFmtId="0" fontId="339" fillId="6" borderId="1" xfId="0" applyFont="1" applyFill="1" applyBorder="1" applyAlignment="1">
      <alignment horizontal="center" vertical="center" wrapText="1"/>
    </xf>
    <xf numFmtId="0" fontId="443" fillId="6" borderId="1" xfId="0" applyFont="1" applyFill="1" applyBorder="1" applyAlignment="1">
      <alignment horizontal="center" vertical="center" wrapText="1"/>
    </xf>
    <xf numFmtId="49" fontId="443" fillId="6" borderId="5" xfId="2" applyNumberFormat="1" applyFont="1" applyFill="1" applyBorder="1" applyAlignment="1">
      <alignment horizontal="center" vertical="center"/>
    </xf>
    <xf numFmtId="0" fontId="413" fillId="6" borderId="1" xfId="0" applyFont="1" applyFill="1" applyBorder="1" applyAlignment="1">
      <alignment horizontal="center" vertical="center" wrapText="1"/>
    </xf>
    <xf numFmtId="0" fontId="413" fillId="6" borderId="5" xfId="2" applyFont="1" applyFill="1" applyBorder="1" applyAlignment="1">
      <alignment horizontal="center" vertical="center"/>
    </xf>
    <xf numFmtId="49" fontId="413" fillId="6" borderId="5" xfId="2" applyNumberFormat="1" applyFont="1" applyFill="1" applyBorder="1" applyAlignment="1">
      <alignment horizontal="center" vertical="center"/>
    </xf>
    <xf numFmtId="0" fontId="648" fillId="6" borderId="5" xfId="2" applyFont="1" applyFill="1" applyBorder="1" applyAlignment="1">
      <alignment horizontal="center" vertical="top" wrapText="1"/>
    </xf>
    <xf numFmtId="0" fontId="413" fillId="6" borderId="1" xfId="2" applyFont="1" applyFill="1" applyBorder="1" applyAlignment="1">
      <alignment horizontal="center" vertical="center" wrapText="1"/>
    </xf>
    <xf numFmtId="0" fontId="413" fillId="6" borderId="5" xfId="2" applyFont="1" applyFill="1" applyBorder="1" applyAlignment="1">
      <alignment horizontal="center" vertical="center" wrapText="1"/>
    </xf>
    <xf numFmtId="0" fontId="1366" fillId="6" borderId="1" xfId="2" applyFont="1" applyFill="1" applyBorder="1" applyAlignment="1">
      <alignment horizontal="center" vertical="center"/>
    </xf>
    <xf numFmtId="4" fontId="1379" fillId="6" borderId="5" xfId="0" applyNumberFormat="1" applyFont="1" applyFill="1" applyBorder="1" applyAlignment="1">
      <alignment horizontal="center" vertical="center"/>
    </xf>
    <xf numFmtId="0" fontId="326" fillId="9" borderId="1" xfId="0" applyFont="1" applyFill="1" applyBorder="1" applyAlignment="1">
      <alignment horizontal="center" vertical="center" wrapText="1"/>
    </xf>
    <xf numFmtId="0" fontId="884" fillId="24" borderId="5" xfId="2" applyFont="1" applyFill="1" applyBorder="1" applyAlignment="1">
      <alignment horizontal="center" vertical="center"/>
    </xf>
    <xf numFmtId="0" fontId="881" fillId="24" borderId="5" xfId="2" applyFont="1" applyFill="1" applyBorder="1" applyAlignment="1">
      <alignment horizontal="center" vertical="center"/>
    </xf>
    <xf numFmtId="0" fontId="877" fillId="24" borderId="5" xfId="2" applyFont="1" applyFill="1" applyBorder="1" applyAlignment="1">
      <alignment horizontal="center" vertical="center"/>
    </xf>
    <xf numFmtId="0" fontId="793" fillId="24" borderId="5" xfId="2" applyFont="1" applyFill="1" applyBorder="1" applyAlignment="1">
      <alignment horizontal="center" vertical="center"/>
    </xf>
    <xf numFmtId="0" fontId="751" fillId="24" borderId="5" xfId="2" applyFont="1" applyFill="1" applyBorder="1" applyAlignment="1">
      <alignment horizontal="center" vertical="center"/>
    </xf>
    <xf numFmtId="0" fontId="326" fillId="24" borderId="5" xfId="2" applyFont="1" applyFill="1" applyBorder="1" applyAlignment="1">
      <alignment horizontal="center" vertical="center"/>
    </xf>
    <xf numFmtId="0" fontId="1084" fillId="24" borderId="5" xfId="2" applyFont="1" applyFill="1" applyBorder="1" applyAlignment="1">
      <alignment horizontal="center" vertical="center"/>
    </xf>
    <xf numFmtId="0" fontId="967" fillId="24" borderId="5" xfId="2" applyFont="1" applyFill="1" applyBorder="1" applyAlignment="1">
      <alignment horizontal="center" vertical="center"/>
    </xf>
    <xf numFmtId="0" fontId="853" fillId="24" borderId="5" xfId="2" applyFont="1" applyFill="1" applyBorder="1" applyAlignment="1">
      <alignment horizontal="center" vertical="center"/>
    </xf>
    <xf numFmtId="0" fontId="927" fillId="24" borderId="5" xfId="2" applyFont="1" applyFill="1" applyBorder="1" applyAlignment="1">
      <alignment horizontal="center" vertical="center"/>
    </xf>
    <xf numFmtId="0" fontId="934" fillId="24" borderId="5" xfId="2" applyFont="1" applyFill="1" applyBorder="1" applyAlignment="1">
      <alignment horizontal="center" vertical="center"/>
    </xf>
    <xf numFmtId="0" fontId="851" fillId="24" borderId="5" xfId="2" applyFont="1" applyFill="1" applyBorder="1" applyAlignment="1">
      <alignment horizontal="center" vertical="center"/>
    </xf>
    <xf numFmtId="0" fontId="797" fillId="24" borderId="5" xfId="2" applyFont="1" applyFill="1" applyBorder="1" applyAlignment="1">
      <alignment horizontal="center" vertical="center"/>
    </xf>
    <xf numFmtId="0" fontId="575" fillId="24" borderId="5" xfId="2" applyFont="1" applyFill="1" applyBorder="1" applyAlignment="1">
      <alignment horizontal="center" vertical="center"/>
    </xf>
    <xf numFmtId="0" fontId="426" fillId="6" borderId="1" xfId="0" applyFont="1" applyFill="1" applyBorder="1" applyAlignment="1">
      <alignment horizontal="center" vertical="center" wrapText="1"/>
    </xf>
    <xf numFmtId="49" fontId="426" fillId="6" borderId="5" xfId="2" applyNumberFormat="1" applyFont="1" applyFill="1" applyBorder="1" applyAlignment="1">
      <alignment horizontal="center" vertical="center"/>
    </xf>
    <xf numFmtId="0" fontId="580" fillId="24" borderId="5" xfId="2" applyFont="1" applyFill="1" applyBorder="1" applyAlignment="1">
      <alignment horizontal="center" vertical="center"/>
    </xf>
    <xf numFmtId="0" fontId="570" fillId="24" borderId="5" xfId="2" applyFont="1" applyFill="1" applyBorder="1" applyAlignment="1">
      <alignment horizontal="center" vertical="center"/>
    </xf>
    <xf numFmtId="0" fontId="325" fillId="6" borderId="1" xfId="0" applyFont="1" applyFill="1" applyBorder="1" applyAlignment="1">
      <alignment horizontal="center" vertical="center" wrapText="1"/>
    </xf>
    <xf numFmtId="0" fontId="325" fillId="0" borderId="1" xfId="2" applyFont="1" applyBorder="1" applyAlignment="1">
      <alignment horizontal="center" vertical="center" wrapText="1"/>
    </xf>
    <xf numFmtId="0" fontId="325" fillId="8" borderId="1" xfId="0" applyFont="1" applyFill="1" applyBorder="1" applyAlignment="1">
      <alignment horizontal="center" vertical="center" wrapText="1"/>
    </xf>
    <xf numFmtId="0" fontId="329" fillId="8" borderId="1" xfId="0" applyFont="1" applyFill="1" applyBorder="1" applyAlignment="1">
      <alignment horizontal="center" vertical="center" wrapText="1"/>
    </xf>
    <xf numFmtId="49" fontId="329" fillId="8" borderId="1" xfId="2" applyNumberFormat="1" applyFont="1" applyFill="1" applyBorder="1" applyAlignment="1">
      <alignment horizontal="center" vertical="center" wrapText="1"/>
    </xf>
    <xf numFmtId="49" fontId="537" fillId="8" borderId="5" xfId="2" applyNumberFormat="1" applyFont="1" applyFill="1" applyBorder="1" applyAlignment="1">
      <alignment horizontal="center" vertical="center" wrapText="1"/>
    </xf>
    <xf numFmtId="0" fontId="537" fillId="8" borderId="5" xfId="2" applyFont="1" applyFill="1" applyBorder="1" applyAlignment="1">
      <alignment horizontal="center" vertical="center" wrapText="1"/>
    </xf>
    <xf numFmtId="0" fontId="415" fillId="8" borderId="1" xfId="0" applyFont="1" applyFill="1" applyBorder="1" applyAlignment="1">
      <alignment horizontal="center" vertical="center" wrapText="1"/>
    </xf>
    <xf numFmtId="0" fontId="325" fillId="0" borderId="1" xfId="2" applyFont="1" applyBorder="1" applyAlignment="1">
      <alignment horizontal="center" vertical="center"/>
    </xf>
    <xf numFmtId="0" fontId="656" fillId="6" borderId="5" xfId="2" applyFont="1" applyFill="1" applyBorder="1" applyAlignment="1">
      <alignment horizontal="center" vertical="center"/>
    </xf>
    <xf numFmtId="49" fontId="656" fillId="6" borderId="5" xfId="2" applyNumberFormat="1" applyFont="1" applyFill="1" applyBorder="1" applyAlignment="1">
      <alignment horizontal="center" vertical="center"/>
    </xf>
    <xf numFmtId="0" fontId="656" fillId="6" borderId="5" xfId="2" applyFont="1" applyFill="1" applyBorder="1" applyAlignment="1">
      <alignment horizontal="center" vertical="top" wrapText="1"/>
    </xf>
    <xf numFmtId="0" fontId="656" fillId="6" borderId="5" xfId="2" applyFont="1" applyFill="1" applyBorder="1" applyAlignment="1">
      <alignment horizontal="center" vertical="center" wrapText="1"/>
    </xf>
    <xf numFmtId="0" fontId="454" fillId="6" borderId="1" xfId="2" applyFont="1" applyFill="1" applyBorder="1" applyAlignment="1">
      <alignment horizontal="center" vertical="center"/>
    </xf>
    <xf numFmtId="0" fontId="710" fillId="6" borderId="1" xfId="0" applyFont="1" applyFill="1" applyBorder="1" applyAlignment="1">
      <alignment horizontal="center" vertical="center" wrapText="1"/>
    </xf>
    <xf numFmtId="0" fontId="710" fillId="6" borderId="1" xfId="2" applyFont="1" applyFill="1" applyBorder="1" applyAlignment="1">
      <alignment horizontal="center" vertical="center" wrapText="1"/>
    </xf>
    <xf numFmtId="0" fontId="710" fillId="6" borderId="1" xfId="2" applyFont="1" applyFill="1" applyBorder="1" applyAlignment="1">
      <alignment horizontal="center" vertical="center"/>
    </xf>
    <xf numFmtId="0" fontId="324" fillId="13" borderId="1" xfId="0" applyFont="1" applyFill="1" applyBorder="1" applyAlignment="1">
      <alignment horizontal="center" vertical="center" wrapText="1"/>
    </xf>
    <xf numFmtId="0" fontId="405" fillId="6" borderId="1" xfId="0" applyFont="1" applyFill="1" applyBorder="1" applyAlignment="1">
      <alignment horizontal="center" vertical="center" wrapText="1"/>
    </xf>
    <xf numFmtId="0" fontId="405" fillId="6" borderId="5" xfId="2" applyFont="1" applyFill="1" applyBorder="1" applyAlignment="1">
      <alignment horizontal="center" vertical="center"/>
    </xf>
    <xf numFmtId="49" fontId="405" fillId="6" borderId="5" xfId="2" applyNumberFormat="1" applyFont="1" applyFill="1" applyBorder="1" applyAlignment="1">
      <alignment horizontal="center" vertical="center"/>
    </xf>
    <xf numFmtId="0" fontId="405" fillId="6" borderId="5" xfId="2" applyFont="1" applyFill="1" applyBorder="1" applyAlignment="1">
      <alignment horizontal="center" vertical="center" wrapText="1"/>
    </xf>
    <xf numFmtId="0" fontId="405" fillId="6" borderId="5" xfId="2" applyFont="1" applyFill="1" applyBorder="1" applyAlignment="1">
      <alignment horizontal="center" vertical="top" wrapText="1"/>
    </xf>
    <xf numFmtId="0" fontId="405" fillId="6" borderId="1" xfId="2" applyFont="1" applyFill="1" applyBorder="1" applyAlignment="1">
      <alignment horizontal="center" vertical="center" wrapText="1"/>
    </xf>
    <xf numFmtId="0" fontId="324" fillId="13" borderId="1" xfId="0" applyFont="1" applyFill="1" applyBorder="1" applyAlignment="1">
      <alignment horizontal="center" vertical="center"/>
    </xf>
    <xf numFmtId="0" fontId="435" fillId="8" borderId="5" xfId="2" applyFont="1" applyFill="1" applyBorder="1" applyAlignment="1">
      <alignment horizontal="center" vertical="center" wrapText="1"/>
    </xf>
    <xf numFmtId="49" fontId="435" fillId="8" borderId="5" xfId="2" applyNumberFormat="1" applyFont="1" applyFill="1" applyBorder="1" applyAlignment="1">
      <alignment horizontal="center" vertical="center" wrapText="1"/>
    </xf>
    <xf numFmtId="0" fontId="435" fillId="8" borderId="1" xfId="2" applyFont="1" applyFill="1" applyBorder="1" applyAlignment="1">
      <alignment horizontal="center" vertical="center" wrapText="1"/>
    </xf>
    <xf numFmtId="0" fontId="323" fillId="0" borderId="1" xfId="2" applyFont="1" applyBorder="1" applyAlignment="1">
      <alignment horizontal="center" vertical="center" wrapText="1"/>
    </xf>
    <xf numFmtId="0" fontId="323" fillId="0" borderId="1" xfId="2" applyFont="1" applyBorder="1" applyAlignment="1">
      <alignment horizontal="center" vertical="center"/>
    </xf>
    <xf numFmtId="49" fontId="446" fillId="8" borderId="5" xfId="2" applyNumberFormat="1" applyFont="1" applyFill="1" applyBorder="1" applyAlignment="1">
      <alignment horizontal="center" vertical="center" wrapText="1"/>
    </xf>
    <xf numFmtId="0" fontId="446" fillId="8" borderId="1" xfId="2" applyFont="1" applyFill="1" applyBorder="1" applyAlignment="1">
      <alignment horizontal="center" vertical="center" wrapText="1"/>
    </xf>
    <xf numFmtId="0" fontId="323" fillId="8" borderId="5" xfId="2" applyFont="1" applyFill="1" applyBorder="1" applyAlignment="1">
      <alignment horizontal="center" vertical="center" wrapText="1"/>
    </xf>
    <xf numFmtId="0" fontId="323" fillId="8" borderId="1" xfId="0" applyFont="1" applyFill="1" applyBorder="1" applyAlignment="1">
      <alignment horizontal="center" vertical="center" wrapText="1"/>
    </xf>
    <xf numFmtId="0" fontId="322" fillId="0" borderId="1" xfId="0" applyFont="1" applyBorder="1" applyAlignment="1">
      <alignment horizontal="center" vertical="center" wrapText="1"/>
    </xf>
    <xf numFmtId="49" fontId="325" fillId="8" borderId="1" xfId="2" applyNumberFormat="1" applyFont="1" applyFill="1" applyBorder="1" applyAlignment="1">
      <alignment horizontal="center" vertical="center" wrapText="1"/>
    </xf>
    <xf numFmtId="0" fontId="331" fillId="24" borderId="5" xfId="2" applyFont="1" applyFill="1" applyBorder="1" applyAlignment="1">
      <alignment horizontal="center" vertical="center"/>
    </xf>
    <xf numFmtId="0" fontId="326" fillId="24" borderId="1" xfId="0" applyFont="1" applyFill="1" applyBorder="1" applyAlignment="1">
      <alignment horizontal="center" vertical="center" wrapText="1"/>
    </xf>
    <xf numFmtId="0" fontId="328" fillId="24" borderId="1" xfId="0" applyFont="1" applyFill="1" applyBorder="1" applyAlignment="1">
      <alignment horizontal="center" vertical="center" wrapText="1"/>
    </xf>
    <xf numFmtId="0" fontId="326" fillId="24" borderId="5" xfId="2" applyFont="1" applyFill="1" applyBorder="1" applyAlignment="1">
      <alignment horizontal="center" vertical="center" wrapText="1"/>
    </xf>
    <xf numFmtId="0" fontId="322" fillId="9" borderId="1" xfId="0" applyFont="1" applyFill="1" applyBorder="1" applyAlignment="1">
      <alignment horizontal="center" vertical="center" wrapText="1"/>
    </xf>
    <xf numFmtId="0" fontId="322" fillId="8" borderId="1" xfId="0" applyFont="1" applyFill="1" applyBorder="1" applyAlignment="1">
      <alignment horizontal="center" vertical="center" wrapText="1"/>
    </xf>
    <xf numFmtId="0" fontId="322" fillId="9" borderId="1" xfId="2" applyFont="1" applyFill="1" applyBorder="1" applyAlignment="1">
      <alignment horizontal="center" vertical="center" wrapText="1"/>
    </xf>
    <xf numFmtId="0" fontId="332" fillId="24" borderId="5" xfId="2" applyFont="1" applyFill="1" applyBorder="1" applyAlignment="1">
      <alignment horizontal="center" vertical="center"/>
    </xf>
    <xf numFmtId="0" fontId="328" fillId="24" borderId="5" xfId="2" applyFont="1" applyFill="1" applyBorder="1" applyAlignment="1">
      <alignment horizontal="center" vertical="center"/>
    </xf>
    <xf numFmtId="0" fontId="331" fillId="24" borderId="5" xfId="0" applyFont="1" applyFill="1" applyBorder="1" applyAlignment="1">
      <alignment horizontal="center" vertical="center"/>
    </xf>
    <xf numFmtId="0" fontId="326" fillId="24" borderId="1" xfId="2" applyFont="1" applyFill="1" applyBorder="1" applyAlignment="1">
      <alignment horizontal="center" vertical="center" wrapText="1"/>
    </xf>
    <xf numFmtId="49" fontId="322" fillId="0" borderId="1" xfId="2" applyNumberFormat="1" applyFont="1" applyBorder="1" applyAlignment="1">
      <alignment horizontal="center" vertical="center" wrapText="1"/>
    </xf>
    <xf numFmtId="14" fontId="322" fillId="0" borderId="1" xfId="0" applyNumberFormat="1" applyFont="1" applyBorder="1" applyAlignment="1">
      <alignment horizontal="center" vertical="center" wrapText="1"/>
    </xf>
    <xf numFmtId="0" fontId="357" fillId="6" borderId="1" xfId="0" applyFont="1" applyFill="1" applyBorder="1" applyAlignment="1">
      <alignment horizontal="center" vertical="center" wrapText="1"/>
    </xf>
    <xf numFmtId="49" fontId="357" fillId="6" borderId="1" xfId="2" applyNumberFormat="1" applyFont="1" applyFill="1" applyBorder="1" applyAlignment="1">
      <alignment horizontal="center" vertical="center" wrapText="1"/>
    </xf>
    <xf numFmtId="0" fontId="321" fillId="8" borderId="5" xfId="2" applyFont="1" applyFill="1" applyBorder="1" applyAlignment="1">
      <alignment horizontal="center" vertical="center"/>
    </xf>
    <xf numFmtId="0" fontId="321" fillId="8" borderId="5" xfId="2" applyFont="1" applyFill="1" applyBorder="1" applyAlignment="1">
      <alignment horizontal="center" vertical="center" wrapText="1"/>
    </xf>
    <xf numFmtId="0" fontId="321" fillId="0" borderId="1" xfId="2" applyFont="1" applyBorder="1" applyAlignment="1">
      <alignment horizontal="center" vertical="center"/>
    </xf>
    <xf numFmtId="0" fontId="320" fillId="8" borderId="1" xfId="2" applyFont="1" applyFill="1" applyBorder="1" applyAlignment="1">
      <alignment horizontal="center" vertical="center" wrapText="1"/>
    </xf>
    <xf numFmtId="0" fontId="320" fillId="8" borderId="5" xfId="2" applyFont="1" applyFill="1" applyBorder="1" applyAlignment="1">
      <alignment horizontal="center" vertical="center" wrapText="1"/>
    </xf>
    <xf numFmtId="0" fontId="320" fillId="8" borderId="1" xfId="0" applyFont="1" applyFill="1" applyBorder="1" applyAlignment="1">
      <alignment horizontal="center" vertical="center" wrapText="1"/>
    </xf>
    <xf numFmtId="0" fontId="320" fillId="0" borderId="1" xfId="0" applyFont="1" applyBorder="1" applyAlignment="1">
      <alignment horizontal="center" vertical="center" wrapText="1"/>
    </xf>
    <xf numFmtId="0" fontId="491" fillId="8" borderId="1" xfId="2" applyFont="1" applyFill="1" applyBorder="1" applyAlignment="1">
      <alignment horizontal="center" vertical="center" wrapText="1"/>
    </xf>
    <xf numFmtId="0" fontId="319" fillId="13" borderId="5" xfId="0" applyFont="1" applyFill="1" applyBorder="1" applyAlignment="1">
      <alignment horizontal="center" vertical="center" wrapText="1"/>
    </xf>
    <xf numFmtId="0" fontId="319" fillId="13" borderId="1" xfId="0" applyFont="1" applyFill="1" applyBorder="1" applyAlignment="1">
      <alignment horizontal="center" vertical="center" wrapText="1"/>
    </xf>
    <xf numFmtId="49" fontId="325" fillId="6" borderId="1" xfId="2" applyNumberFormat="1" applyFont="1" applyFill="1" applyBorder="1" applyAlignment="1">
      <alignment horizontal="center" vertical="center" wrapText="1"/>
    </xf>
    <xf numFmtId="0" fontId="319" fillId="8" borderId="1" xfId="0" applyFont="1" applyFill="1" applyBorder="1" applyAlignment="1">
      <alignment horizontal="center" vertical="center" wrapText="1"/>
    </xf>
    <xf numFmtId="0" fontId="318" fillId="8" borderId="1" xfId="0" applyFont="1" applyFill="1" applyBorder="1" applyAlignment="1">
      <alignment horizontal="center" vertical="center" wrapText="1"/>
    </xf>
    <xf numFmtId="0" fontId="318" fillId="8" borderId="5" xfId="2" applyFont="1" applyFill="1" applyBorder="1" applyAlignment="1">
      <alignment horizontal="center" vertical="center"/>
    </xf>
    <xf numFmtId="0" fontId="318" fillId="8" borderId="5" xfId="2" applyFont="1" applyFill="1" applyBorder="1" applyAlignment="1">
      <alignment horizontal="center" vertical="center" wrapText="1"/>
    </xf>
    <xf numFmtId="0" fontId="318" fillId="8" borderId="1" xfId="2" applyFont="1" applyFill="1" applyBorder="1" applyAlignment="1">
      <alignment horizontal="center" vertical="center" wrapText="1"/>
    </xf>
    <xf numFmtId="0" fontId="318" fillId="0" borderId="1" xfId="2" applyFont="1" applyBorder="1" applyAlignment="1">
      <alignment horizontal="center" vertical="center"/>
    </xf>
    <xf numFmtId="0" fontId="339" fillId="8" borderId="1" xfId="0" applyFont="1" applyFill="1" applyBorder="1" applyAlignment="1">
      <alignment horizontal="center" vertical="center" wrapText="1"/>
    </xf>
    <xf numFmtId="49" fontId="339" fillId="8" borderId="1" xfId="2" applyNumberFormat="1" applyFont="1" applyFill="1" applyBorder="1" applyAlignment="1">
      <alignment horizontal="center" vertical="center" wrapText="1"/>
    </xf>
    <xf numFmtId="0" fontId="317" fillId="8" borderId="1" xfId="0" applyFont="1" applyFill="1" applyBorder="1" applyAlignment="1">
      <alignment horizontal="center" vertical="center" wrapText="1"/>
    </xf>
    <xf numFmtId="0" fontId="316" fillId="8" borderId="5" xfId="2" applyFont="1" applyFill="1" applyBorder="1" applyAlignment="1">
      <alignment horizontal="center" vertical="center"/>
    </xf>
    <xf numFmtId="0" fontId="320" fillId="24" borderId="1" xfId="0" applyFont="1" applyFill="1" applyBorder="1" applyAlignment="1">
      <alignment horizontal="center" vertical="center" wrapText="1"/>
    </xf>
    <xf numFmtId="0" fontId="323" fillId="24" borderId="5" xfId="2" applyFont="1" applyFill="1" applyBorder="1" applyAlignment="1">
      <alignment horizontal="center" vertical="center" wrapText="1"/>
    </xf>
    <xf numFmtId="0" fontId="318" fillId="24" borderId="5" xfId="2" applyFont="1" applyFill="1" applyBorder="1" applyAlignment="1">
      <alignment horizontal="center" vertical="center"/>
    </xf>
    <xf numFmtId="0" fontId="316" fillId="24" borderId="1" xfId="0" applyFont="1" applyFill="1" applyBorder="1" applyAlignment="1">
      <alignment horizontal="center" vertical="center" wrapText="1"/>
    </xf>
    <xf numFmtId="0" fontId="320" fillId="24" borderId="5" xfId="2" applyFont="1" applyFill="1" applyBorder="1" applyAlignment="1">
      <alignment horizontal="center" vertical="center"/>
    </xf>
    <xf numFmtId="0" fontId="563" fillId="24" borderId="1" xfId="0" applyFont="1" applyFill="1" applyBorder="1" applyAlignment="1">
      <alignment horizontal="center" vertical="center" wrapText="1"/>
    </xf>
    <xf numFmtId="0" fontId="362" fillId="24" borderId="5" xfId="2" applyFont="1" applyFill="1" applyBorder="1" applyAlignment="1">
      <alignment horizontal="center" vertical="center"/>
    </xf>
    <xf numFmtId="0" fontId="328" fillId="24" borderId="5" xfId="0" applyFont="1" applyFill="1" applyBorder="1" applyAlignment="1">
      <alignment horizontal="center" vertical="center" wrapText="1"/>
    </xf>
    <xf numFmtId="0" fontId="512" fillId="24" borderId="1" xfId="0" applyFont="1" applyFill="1" applyBorder="1" applyAlignment="1">
      <alignment horizontal="center" vertical="center" wrapText="1"/>
    </xf>
    <xf numFmtId="0" fontId="319" fillId="24" borderId="1" xfId="0" applyFont="1" applyFill="1" applyBorder="1" applyAlignment="1">
      <alignment horizontal="center" vertical="center" wrapText="1"/>
    </xf>
    <xf numFmtId="0" fontId="318" fillId="24" borderId="1" xfId="0" applyFont="1" applyFill="1" applyBorder="1" applyAlignment="1">
      <alignment horizontal="center" vertical="center" wrapText="1"/>
    </xf>
    <xf numFmtId="0" fontId="517" fillId="24" borderId="4" xfId="0" applyFont="1" applyFill="1" applyBorder="1" applyAlignment="1">
      <alignment horizontal="center" vertical="center"/>
    </xf>
    <xf numFmtId="0" fontId="316" fillId="8" borderId="1" xfId="2" applyFont="1" applyFill="1" applyBorder="1" applyAlignment="1">
      <alignment horizontal="center" vertical="center" wrapText="1"/>
    </xf>
    <xf numFmtId="0" fontId="316" fillId="8" borderId="5" xfId="2" applyFont="1" applyFill="1" applyBorder="1" applyAlignment="1">
      <alignment horizontal="center" vertical="center" wrapText="1"/>
    </xf>
    <xf numFmtId="0" fontId="316" fillId="8" borderId="1" xfId="0" applyFont="1" applyFill="1" applyBorder="1" applyAlignment="1">
      <alignment horizontal="center" vertical="center" wrapText="1"/>
    </xf>
    <xf numFmtId="0" fontId="316" fillId="24" borderId="5" xfId="2" applyFont="1" applyFill="1" applyBorder="1" applyAlignment="1">
      <alignment horizontal="center" vertical="center"/>
    </xf>
    <xf numFmtId="0" fontId="557" fillId="8" borderId="1" xfId="0" applyFont="1" applyFill="1" applyBorder="1" applyAlignment="1">
      <alignment horizontal="center" vertical="center"/>
    </xf>
    <xf numFmtId="0" fontId="315" fillId="0" borderId="1" xfId="2" applyFont="1" applyBorder="1" applyAlignment="1">
      <alignment horizontal="center" vertical="center"/>
    </xf>
    <xf numFmtId="0" fontId="315" fillId="8" borderId="1" xfId="0" applyFont="1" applyFill="1" applyBorder="1" applyAlignment="1">
      <alignment horizontal="center" vertical="center" wrapText="1"/>
    </xf>
    <xf numFmtId="0" fontId="315" fillId="0" borderId="1" xfId="0" applyFont="1" applyBorder="1" applyAlignment="1">
      <alignment horizontal="center" vertical="center" wrapText="1"/>
    </xf>
    <xf numFmtId="49" fontId="315" fillId="0" borderId="1" xfId="2" applyNumberFormat="1" applyFont="1" applyBorder="1" applyAlignment="1">
      <alignment horizontal="center" vertical="center" wrapText="1"/>
    </xf>
    <xf numFmtId="0" fontId="314" fillId="8" borderId="1" xfId="0" applyFont="1" applyFill="1" applyBorder="1" applyAlignment="1">
      <alignment horizontal="center" vertical="center" wrapText="1"/>
    </xf>
    <xf numFmtId="0" fontId="313" fillId="8" borderId="1" xfId="2" applyFont="1" applyFill="1" applyBorder="1" applyAlignment="1">
      <alignment horizontal="center" vertical="center" wrapText="1"/>
    </xf>
    <xf numFmtId="0" fontId="313" fillId="8" borderId="5" xfId="2" applyFont="1" applyFill="1" applyBorder="1" applyAlignment="1">
      <alignment horizontal="center" vertical="center" wrapText="1"/>
    </xf>
    <xf numFmtId="0" fontId="313" fillId="8" borderId="1" xfId="0" applyFont="1" applyFill="1" applyBorder="1" applyAlignment="1">
      <alignment horizontal="center" vertical="center" wrapText="1"/>
    </xf>
    <xf numFmtId="14" fontId="350" fillId="8" borderId="1" xfId="0" applyNumberFormat="1" applyFont="1" applyFill="1" applyBorder="1" applyAlignment="1">
      <alignment horizontal="center" vertical="center" wrapText="1"/>
    </xf>
    <xf numFmtId="0" fontId="313" fillId="0" borderId="1" xfId="2" applyFont="1" applyBorder="1" applyAlignment="1">
      <alignment horizontal="center" vertical="center"/>
    </xf>
    <xf numFmtId="0" fontId="399" fillId="8" borderId="5" xfId="2" applyFont="1" applyFill="1" applyBorder="1" applyAlignment="1">
      <alignment horizontal="center" vertical="center"/>
    </xf>
    <xf numFmtId="0" fontId="313" fillId="24" borderId="5" xfId="2" applyFont="1" applyFill="1" applyBorder="1" applyAlignment="1">
      <alignment horizontal="center" vertical="center"/>
    </xf>
    <xf numFmtId="0" fontId="313" fillId="24" borderId="1" xfId="0" applyFont="1" applyFill="1" applyBorder="1" applyAlignment="1">
      <alignment horizontal="center" vertical="center" wrapText="1"/>
    </xf>
    <xf numFmtId="49" fontId="317" fillId="8" borderId="1" xfId="2" applyNumberFormat="1" applyFont="1" applyFill="1" applyBorder="1" applyAlignment="1">
      <alignment horizontal="center" vertical="center" wrapText="1"/>
    </xf>
    <xf numFmtId="0" fontId="313" fillId="13" borderId="1" xfId="0" applyFont="1" applyFill="1" applyBorder="1" applyAlignment="1">
      <alignment horizontal="center" vertical="center" wrapText="1"/>
    </xf>
    <xf numFmtId="0" fontId="313" fillId="13" borderId="5" xfId="2" applyFont="1" applyFill="1" applyBorder="1" applyAlignment="1">
      <alignment horizontal="center" vertical="center" wrapText="1"/>
    </xf>
    <xf numFmtId="0" fontId="312" fillId="8" borderId="5" xfId="2" applyFont="1" applyFill="1" applyBorder="1" applyAlignment="1">
      <alignment horizontal="center" vertical="center" wrapText="1"/>
    </xf>
    <xf numFmtId="0" fontId="312" fillId="8" borderId="1" xfId="0" applyFont="1" applyFill="1" applyBorder="1" applyAlignment="1">
      <alignment horizontal="center" vertical="center" wrapText="1"/>
    </xf>
    <xf numFmtId="0" fontId="312" fillId="8" borderId="1" xfId="2" applyFont="1" applyFill="1" applyBorder="1" applyAlignment="1">
      <alignment horizontal="center" vertical="center" wrapText="1"/>
    </xf>
    <xf numFmtId="0" fontId="311" fillId="0" borderId="1" xfId="0" applyFont="1" applyBorder="1" applyAlignment="1">
      <alignment horizontal="center" vertical="center" wrapText="1"/>
    </xf>
    <xf numFmtId="49" fontId="311" fillId="0" borderId="1" xfId="2" applyNumberFormat="1" applyFont="1" applyBorder="1" applyAlignment="1">
      <alignment horizontal="center" vertical="center" wrapText="1"/>
    </xf>
    <xf numFmtId="0" fontId="310" fillId="8" borderId="1" xfId="2" applyFont="1" applyFill="1" applyBorder="1" applyAlignment="1">
      <alignment horizontal="center" vertical="center" wrapText="1"/>
    </xf>
    <xf numFmtId="0" fontId="310" fillId="0" borderId="1" xfId="2" applyFont="1" applyBorder="1" applyAlignment="1">
      <alignment horizontal="center" vertical="center" wrapText="1"/>
    </xf>
    <xf numFmtId="0" fontId="310" fillId="8" borderId="5" xfId="2" applyFont="1" applyFill="1" applyBorder="1" applyAlignment="1">
      <alignment horizontal="center" vertical="center"/>
    </xf>
    <xf numFmtId="0" fontId="309" fillId="0" borderId="1" xfId="2" applyFont="1" applyBorder="1" applyAlignment="1">
      <alignment horizontal="center" vertical="center"/>
    </xf>
    <xf numFmtId="0" fontId="308" fillId="0" borderId="1" xfId="0" applyFont="1" applyBorder="1" applyAlignment="1">
      <alignment horizontal="center" vertical="center" wrapText="1"/>
    </xf>
    <xf numFmtId="49" fontId="308" fillId="0" borderId="1" xfId="2" applyNumberFormat="1" applyFont="1" applyBorder="1" applyAlignment="1">
      <alignment horizontal="center" vertical="center" wrapText="1"/>
    </xf>
    <xf numFmtId="0" fontId="308" fillId="8" borderId="1" xfId="0" applyFont="1" applyFill="1" applyBorder="1" applyAlignment="1">
      <alignment horizontal="center" vertical="center" wrapText="1"/>
    </xf>
    <xf numFmtId="49" fontId="376" fillId="8" borderId="5" xfId="2" applyNumberFormat="1" applyFont="1" applyFill="1" applyBorder="1" applyAlignment="1">
      <alignment horizontal="center" vertical="center"/>
    </xf>
    <xf numFmtId="0" fontId="376" fillId="8" borderId="5" xfId="2" applyFont="1" applyFill="1" applyBorder="1" applyAlignment="1">
      <alignment horizontal="center" vertical="center" wrapText="1"/>
    </xf>
    <xf numFmtId="0" fontId="376" fillId="8" borderId="5" xfId="2" applyFont="1" applyFill="1" applyBorder="1" applyAlignment="1">
      <alignment horizontal="center" vertical="top" wrapText="1"/>
    </xf>
    <xf numFmtId="0" fontId="376" fillId="8" borderId="1" xfId="2" applyFont="1" applyFill="1" applyBorder="1" applyAlignment="1">
      <alignment horizontal="center" vertical="center" wrapText="1"/>
    </xf>
    <xf numFmtId="0" fontId="308" fillId="0" borderId="1" xfId="2" applyFont="1" applyBorder="1" applyAlignment="1">
      <alignment horizontal="center" vertical="center"/>
    </xf>
    <xf numFmtId="49" fontId="343" fillId="8" borderId="1" xfId="2" applyNumberFormat="1" applyFont="1" applyFill="1" applyBorder="1" applyAlignment="1">
      <alignment horizontal="center" vertical="center" wrapText="1"/>
    </xf>
    <xf numFmtId="0" fontId="307" fillId="8" borderId="1" xfId="0" applyFont="1" applyFill="1" applyBorder="1" applyAlignment="1">
      <alignment horizontal="center" vertical="center" wrapText="1"/>
    </xf>
    <xf numFmtId="0" fontId="428" fillId="6" borderId="1" xfId="0" applyFont="1" applyFill="1" applyBorder="1" applyAlignment="1">
      <alignment horizontal="center" vertical="center" wrapText="1"/>
    </xf>
    <xf numFmtId="0" fontId="415" fillId="6" borderId="5" xfId="2" applyFont="1" applyFill="1" applyBorder="1" applyAlignment="1">
      <alignment horizontal="center" vertical="center"/>
    </xf>
    <xf numFmtId="49" fontId="415" fillId="6" borderId="5" xfId="2" applyNumberFormat="1" applyFont="1" applyFill="1" applyBorder="1" applyAlignment="1">
      <alignment horizontal="center" vertical="center"/>
    </xf>
    <xf numFmtId="0" fontId="415" fillId="6" borderId="1" xfId="2" applyFont="1" applyFill="1" applyBorder="1" applyAlignment="1">
      <alignment horizontal="center" vertical="center" wrapText="1"/>
    </xf>
    <xf numFmtId="0" fontId="648" fillId="6" borderId="5" xfId="2" applyFont="1" applyFill="1" applyBorder="1" applyAlignment="1">
      <alignment horizontal="center" vertical="center" wrapText="1"/>
    </xf>
    <xf numFmtId="0" fontId="307" fillId="8" borderId="5" xfId="2" applyFont="1" applyFill="1" applyBorder="1" applyAlignment="1">
      <alignment horizontal="center" vertical="center" wrapText="1"/>
    </xf>
    <xf numFmtId="0" fontId="306" fillId="8" borderId="1" xfId="0" applyFont="1" applyFill="1" applyBorder="1" applyAlignment="1">
      <alignment horizontal="center" vertical="center" wrapText="1"/>
    </xf>
    <xf numFmtId="0" fontId="306" fillId="8" borderId="1" xfId="2" applyFont="1" applyFill="1" applyBorder="1" applyAlignment="1">
      <alignment horizontal="center" vertical="center" wrapText="1"/>
    </xf>
    <xf numFmtId="0" fontId="306" fillId="0" borderId="1" xfId="2" applyFont="1" applyBorder="1" applyAlignment="1">
      <alignment horizontal="center" vertical="center"/>
    </xf>
    <xf numFmtId="49" fontId="322" fillId="8" borderId="1" xfId="2" applyNumberFormat="1" applyFont="1" applyFill="1" applyBorder="1" applyAlignment="1">
      <alignment horizontal="center" vertical="center" wrapText="1"/>
    </xf>
    <xf numFmtId="14" fontId="1333" fillId="0" borderId="1" xfId="0" applyNumberFormat="1" applyFont="1" applyBorder="1" applyAlignment="1">
      <alignment horizontal="center" vertical="center" wrapText="1"/>
    </xf>
    <xf numFmtId="0" fontId="305" fillId="0" borderId="1" xfId="2" applyFont="1" applyBorder="1" applyAlignment="1">
      <alignment horizontal="center" vertical="center"/>
    </xf>
    <xf numFmtId="0" fontId="1381" fillId="0" borderId="1" xfId="0" applyFont="1" applyBorder="1" applyAlignment="1">
      <alignment horizontal="center" vertical="center"/>
    </xf>
    <xf numFmtId="0" fontId="801" fillId="25" borderId="1" xfId="2" applyFont="1" applyFill="1" applyBorder="1" applyAlignment="1">
      <alignment horizontal="center" vertical="center"/>
    </xf>
    <xf numFmtId="0" fontId="304" fillId="8" borderId="5" xfId="2" applyFont="1" applyFill="1" applyBorder="1" applyAlignment="1">
      <alignment horizontal="center" vertical="center"/>
    </xf>
    <xf numFmtId="0" fontId="304" fillId="8" borderId="5" xfId="2" applyFont="1" applyFill="1" applyBorder="1" applyAlignment="1">
      <alignment horizontal="center" vertical="center" wrapText="1"/>
    </xf>
    <xf numFmtId="0" fontId="572" fillId="6" borderId="1" xfId="0" applyFont="1" applyFill="1" applyBorder="1" applyAlignment="1">
      <alignment horizontal="center" vertical="center"/>
    </xf>
    <xf numFmtId="0" fontId="1380" fillId="6" borderId="4" xfId="3" applyFill="1" applyBorder="1" applyAlignment="1">
      <alignment horizontal="center" vertical="center"/>
    </xf>
    <xf numFmtId="49" fontId="572" fillId="6" borderId="1" xfId="2" applyNumberFormat="1" applyFont="1" applyFill="1" applyBorder="1" applyAlignment="1">
      <alignment horizontal="center" vertical="center"/>
    </xf>
    <xf numFmtId="0" fontId="572" fillId="6" borderId="1" xfId="0" applyFont="1" applyFill="1" applyBorder="1" applyAlignment="1">
      <alignment horizontal="center" vertical="center" wrapText="1"/>
    </xf>
    <xf numFmtId="0" fontId="320" fillId="8" borderId="1" xfId="0" applyFont="1" applyFill="1" applyBorder="1" applyAlignment="1">
      <alignment horizontal="center" vertical="center"/>
    </xf>
    <xf numFmtId="49" fontId="320" fillId="8" borderId="1" xfId="2" applyNumberFormat="1" applyFont="1" applyFill="1" applyBorder="1" applyAlignment="1">
      <alignment horizontal="center" vertical="center" wrapText="1"/>
    </xf>
    <xf numFmtId="0" fontId="303" fillId="0" borderId="1" xfId="2" applyFont="1" applyBorder="1" applyAlignment="1">
      <alignment horizontal="center" vertical="center"/>
    </xf>
    <xf numFmtId="0" fontId="585" fillId="6" borderId="1" xfId="0" applyFont="1" applyFill="1" applyBorder="1" applyAlignment="1">
      <alignment horizontal="center" vertical="center" wrapText="1"/>
    </xf>
    <xf numFmtId="0" fontId="585" fillId="6" borderId="5" xfId="2" applyFont="1" applyFill="1" applyBorder="1" applyAlignment="1">
      <alignment horizontal="center" vertical="center"/>
    </xf>
    <xf numFmtId="49" fontId="585" fillId="6" borderId="5" xfId="2" applyNumberFormat="1" applyFont="1" applyFill="1" applyBorder="1" applyAlignment="1">
      <alignment horizontal="center" vertical="center"/>
    </xf>
    <xf numFmtId="0" fontId="585" fillId="6" borderId="5" xfId="2" applyFont="1" applyFill="1" applyBorder="1" applyAlignment="1">
      <alignment horizontal="center" vertical="center" wrapText="1"/>
    </xf>
    <xf numFmtId="0" fontId="585" fillId="6" borderId="5" xfId="2" applyFont="1" applyFill="1" applyBorder="1" applyAlignment="1">
      <alignment horizontal="center" vertical="top" wrapText="1"/>
    </xf>
    <xf numFmtId="0" fontId="585" fillId="6" borderId="1" xfId="2" applyFont="1" applyFill="1" applyBorder="1" applyAlignment="1">
      <alignment horizontal="center" vertical="center" wrapText="1"/>
    </xf>
    <xf numFmtId="0" fontId="1363" fillId="6" borderId="1" xfId="0" applyFont="1" applyFill="1" applyBorder="1" applyAlignment="1">
      <alignment horizontal="center" vertical="center"/>
    </xf>
    <xf numFmtId="0" fontId="510" fillId="6" borderId="1" xfId="0" applyFont="1" applyFill="1" applyBorder="1" applyAlignment="1">
      <alignment horizontal="center" vertical="center" wrapText="1"/>
    </xf>
    <xf numFmtId="49" fontId="510" fillId="6" borderId="1" xfId="2" applyNumberFormat="1" applyFont="1" applyFill="1" applyBorder="1" applyAlignment="1">
      <alignment horizontal="center" vertical="center" wrapText="1"/>
    </xf>
    <xf numFmtId="0" fontId="302" fillId="8" borderId="1" xfId="0" applyFont="1" applyFill="1" applyBorder="1" applyAlignment="1">
      <alignment horizontal="center" vertical="center" wrapText="1"/>
    </xf>
    <xf numFmtId="0" fontId="302" fillId="8" borderId="5" xfId="2" applyFont="1" applyFill="1" applyBorder="1" applyAlignment="1">
      <alignment horizontal="center" vertical="center" wrapText="1"/>
    </xf>
    <xf numFmtId="49" fontId="428" fillId="6" borderId="5" xfId="2" applyNumberFormat="1" applyFont="1" applyFill="1" applyBorder="1" applyAlignment="1">
      <alignment horizontal="center" vertical="center"/>
    </xf>
    <xf numFmtId="0" fontId="302" fillId="8" borderId="1" xfId="2" applyFont="1" applyFill="1" applyBorder="1" applyAlignment="1">
      <alignment horizontal="center" vertical="center" wrapText="1"/>
    </xf>
    <xf numFmtId="0" fontId="315" fillId="24" borderId="1" xfId="0" applyFont="1" applyFill="1" applyBorder="1" applyAlignment="1">
      <alignment horizontal="center" vertical="center" wrapText="1"/>
    </xf>
    <xf numFmtId="0" fontId="313" fillId="24" borderId="1" xfId="2" applyFont="1" applyFill="1" applyBorder="1" applyAlignment="1">
      <alignment horizontal="center" vertical="center" wrapText="1"/>
    </xf>
    <xf numFmtId="0" fontId="422" fillId="8" borderId="1" xfId="2" applyFont="1" applyFill="1" applyBorder="1" applyAlignment="1">
      <alignment horizontal="center" vertical="center" wrapText="1"/>
    </xf>
    <xf numFmtId="0" fontId="301" fillId="0" borderId="1" xfId="2" applyFont="1" applyBorder="1" applyAlignment="1">
      <alignment horizontal="center" vertical="center"/>
    </xf>
    <xf numFmtId="49" fontId="308" fillId="8" borderId="1" xfId="2" applyNumberFormat="1" applyFont="1" applyFill="1" applyBorder="1" applyAlignment="1">
      <alignment horizontal="center" vertical="center" wrapText="1"/>
    </xf>
    <xf numFmtId="0" fontId="300" fillId="0" borderId="1" xfId="0" applyFont="1" applyBorder="1" applyAlignment="1">
      <alignment horizontal="center" vertical="center" wrapText="1"/>
    </xf>
    <xf numFmtId="0" fontId="300" fillId="8" borderId="1" xfId="0" applyFont="1" applyFill="1" applyBorder="1" applyAlignment="1">
      <alignment horizontal="center" vertical="center" wrapText="1"/>
    </xf>
    <xf numFmtId="0" fontId="312" fillId="24" borderId="5" xfId="2" applyFont="1" applyFill="1" applyBorder="1" applyAlignment="1">
      <alignment horizontal="center" vertical="center" wrapText="1"/>
    </xf>
    <xf numFmtId="0" fontId="319" fillId="24" borderId="5" xfId="0" applyFont="1" applyFill="1" applyBorder="1" applyAlignment="1">
      <alignment horizontal="center" vertical="center" wrapText="1"/>
    </xf>
    <xf numFmtId="0" fontId="319" fillId="24" borderId="1" xfId="0" applyFont="1" applyFill="1" applyBorder="1" applyAlignment="1">
      <alignment horizontal="center" vertical="center"/>
    </xf>
    <xf numFmtId="0" fontId="523" fillId="24" borderId="5" xfId="2" applyFont="1" applyFill="1" applyBorder="1" applyAlignment="1">
      <alignment horizontal="center" vertical="center"/>
    </xf>
    <xf numFmtId="0" fontId="319" fillId="24" borderId="5" xfId="0" applyFont="1" applyFill="1" applyBorder="1" applyAlignment="1">
      <alignment horizontal="center" vertical="center"/>
    </xf>
    <xf numFmtId="0" fontId="318" fillId="24" borderId="1" xfId="2" applyFont="1" applyFill="1" applyBorder="1" applyAlignment="1">
      <alignment horizontal="center" vertical="center" wrapText="1"/>
    </xf>
    <xf numFmtId="0" fontId="298" fillId="8" borderId="1" xfId="0" applyFont="1" applyFill="1" applyBorder="1" applyAlignment="1">
      <alignment horizontal="center" vertical="center" wrapText="1"/>
    </xf>
    <xf numFmtId="0" fontId="298" fillId="8" borderId="1" xfId="2" applyFont="1" applyFill="1" applyBorder="1" applyAlignment="1">
      <alignment horizontal="center" vertical="center" wrapText="1"/>
    </xf>
    <xf numFmtId="0" fontId="298" fillId="8" borderId="5" xfId="2" applyFont="1" applyFill="1" applyBorder="1" applyAlignment="1">
      <alignment horizontal="center" vertical="center" wrapText="1"/>
    </xf>
    <xf numFmtId="0" fontId="297" fillId="0" borderId="1" xfId="0" applyFont="1" applyBorder="1" applyAlignment="1">
      <alignment horizontal="center" vertical="center" wrapText="1"/>
    </xf>
    <xf numFmtId="0" fontId="297" fillId="8" borderId="1" xfId="0" applyFont="1" applyFill="1" applyBorder="1" applyAlignment="1">
      <alignment horizontal="center" vertical="center" wrapText="1"/>
    </xf>
    <xf numFmtId="49" fontId="342" fillId="8" borderId="1" xfId="2" applyNumberFormat="1" applyFont="1" applyFill="1" applyBorder="1" applyAlignment="1">
      <alignment horizontal="center" vertical="center" wrapText="1"/>
    </xf>
    <xf numFmtId="49" fontId="303" fillId="8" borderId="1" xfId="2" applyNumberFormat="1" applyFont="1" applyFill="1" applyBorder="1" applyAlignment="1">
      <alignment horizontal="center" vertical="center" wrapText="1"/>
    </xf>
    <xf numFmtId="0" fontId="296" fillId="8" borderId="1" xfId="0" applyFont="1" applyFill="1" applyBorder="1" applyAlignment="1">
      <alignment horizontal="center" vertical="center" wrapText="1"/>
    </xf>
    <xf numFmtId="0" fontId="296" fillId="8" borderId="1" xfId="1" applyFont="1" applyFill="1" applyBorder="1" applyAlignment="1">
      <alignment horizontal="center" vertical="center" wrapText="1"/>
    </xf>
    <xf numFmtId="0" fontId="296" fillId="8" borderId="5" xfId="2" applyFont="1" applyFill="1" applyBorder="1" applyAlignment="1">
      <alignment horizontal="center" vertical="center" wrapText="1"/>
    </xf>
    <xf numFmtId="0" fontId="296" fillId="6" borderId="1" xfId="0" applyFont="1" applyFill="1" applyBorder="1" applyAlignment="1">
      <alignment horizontal="center" vertical="center" wrapText="1"/>
    </xf>
    <xf numFmtId="0" fontId="295" fillId="8" borderId="1" xfId="2" applyFont="1" applyFill="1" applyBorder="1" applyAlignment="1">
      <alignment horizontal="center" vertical="center" wrapText="1"/>
    </xf>
    <xf numFmtId="0" fontId="295" fillId="8" borderId="1" xfId="0" applyFont="1" applyFill="1" applyBorder="1" applyAlignment="1">
      <alignment horizontal="center" vertical="center" wrapText="1"/>
    </xf>
    <xf numFmtId="0" fontId="295" fillId="8" borderId="5" xfId="2" applyFont="1" applyFill="1" applyBorder="1" applyAlignment="1">
      <alignment horizontal="center" vertical="center" wrapText="1"/>
    </xf>
    <xf numFmtId="0" fontId="294" fillId="0" borderId="1" xfId="0" applyFont="1" applyBorder="1" applyAlignment="1">
      <alignment horizontal="center" vertical="center" wrapText="1"/>
    </xf>
    <xf numFmtId="0" fontId="294" fillId="8" borderId="1" xfId="0" applyFont="1" applyFill="1" applyBorder="1" applyAlignment="1">
      <alignment horizontal="center" vertical="center" wrapText="1"/>
    </xf>
    <xf numFmtId="49" fontId="294" fillId="8" borderId="1" xfId="2" applyNumberFormat="1" applyFont="1" applyFill="1" applyBorder="1" applyAlignment="1">
      <alignment horizontal="center" vertical="center" wrapText="1"/>
    </xf>
    <xf numFmtId="0" fontId="293" fillId="8" borderId="5" xfId="2" applyFont="1" applyFill="1" applyBorder="1" applyAlignment="1">
      <alignment horizontal="center" vertical="center"/>
    </xf>
    <xf numFmtId="0" fontId="292" fillId="8" borderId="1" xfId="0" applyFont="1" applyFill="1" applyBorder="1" applyAlignment="1">
      <alignment horizontal="center" vertical="center" wrapText="1"/>
    </xf>
    <xf numFmtId="49" fontId="300" fillId="8" borderId="1" xfId="2" applyNumberFormat="1" applyFont="1" applyFill="1" applyBorder="1" applyAlignment="1">
      <alignment horizontal="center" vertical="center" wrapText="1"/>
    </xf>
    <xf numFmtId="2" fontId="653" fillId="8" borderId="1" xfId="2" applyNumberFormat="1" applyFont="1" applyFill="1" applyBorder="1" applyAlignment="1">
      <alignment horizontal="center" vertical="center"/>
    </xf>
    <xf numFmtId="0" fontId="407" fillId="8" borderId="5" xfId="2" applyFont="1" applyFill="1" applyBorder="1" applyAlignment="1">
      <alignment horizontal="center" vertical="center" wrapText="1"/>
    </xf>
    <xf numFmtId="0" fontId="290" fillId="8" borderId="1" xfId="0" applyFont="1" applyFill="1" applyBorder="1" applyAlignment="1">
      <alignment horizontal="center" vertical="center" wrapText="1"/>
    </xf>
    <xf numFmtId="0" fontId="312" fillId="24" borderId="5" xfId="2" applyFont="1" applyFill="1" applyBorder="1" applyAlignment="1">
      <alignment horizontal="center" vertical="center"/>
    </xf>
    <xf numFmtId="0" fontId="307" fillId="24" borderId="5" xfId="2" applyFont="1" applyFill="1" applyBorder="1" applyAlignment="1">
      <alignment horizontal="center" vertical="center"/>
    </xf>
    <xf numFmtId="0" fontId="307" fillId="24" borderId="1" xfId="0" applyFont="1" applyFill="1" applyBorder="1" applyAlignment="1">
      <alignment horizontal="center" vertical="center" wrapText="1"/>
    </xf>
    <xf numFmtId="0" fontId="302" fillId="24" borderId="5" xfId="2" applyFont="1" applyFill="1" applyBorder="1" applyAlignment="1">
      <alignment horizontal="center" vertical="center" wrapText="1"/>
    </xf>
    <xf numFmtId="0" fontId="312" fillId="24" borderId="1" xfId="0" applyFont="1" applyFill="1" applyBorder="1" applyAlignment="1">
      <alignment horizontal="center" vertical="center" wrapText="1"/>
    </xf>
    <xf numFmtId="0" fontId="302" fillId="24" borderId="1" xfId="0" applyFont="1" applyFill="1" applyBorder="1" applyAlignment="1">
      <alignment horizontal="center" vertical="center" wrapText="1"/>
    </xf>
    <xf numFmtId="0" fontId="302" fillId="24" borderId="5" xfId="2" applyFont="1" applyFill="1" applyBorder="1" applyAlignment="1">
      <alignment horizontal="center" vertical="center"/>
    </xf>
    <xf numFmtId="0" fontId="516" fillId="24" borderId="5" xfId="2" applyFont="1" applyFill="1" applyBorder="1" applyAlignment="1">
      <alignment horizontal="center" vertical="center"/>
    </xf>
    <xf numFmtId="0" fontId="296" fillId="24" borderId="5" xfId="2" applyFont="1" applyFill="1" applyBorder="1" applyAlignment="1">
      <alignment horizontal="center" vertical="center" wrapText="1"/>
    </xf>
    <xf numFmtId="0" fontId="298" fillId="24" borderId="1" xfId="0" applyFont="1" applyFill="1" applyBorder="1" applyAlignment="1">
      <alignment horizontal="center" vertical="center" wrapText="1"/>
    </xf>
    <xf numFmtId="0" fontId="295" fillId="24" borderId="5" xfId="2" applyFont="1" applyFill="1" applyBorder="1" applyAlignment="1">
      <alignment horizontal="center" vertical="center"/>
    </xf>
    <xf numFmtId="0" fontId="295" fillId="24" borderId="1" xfId="2" applyFont="1" applyFill="1" applyBorder="1" applyAlignment="1">
      <alignment horizontal="center" vertical="center" wrapText="1"/>
    </xf>
    <xf numFmtId="0" fontId="288" fillId="0" borderId="1" xfId="0" applyFont="1" applyBorder="1" applyAlignment="1">
      <alignment horizontal="center" vertical="center" wrapText="1"/>
    </xf>
    <xf numFmtId="0" fontId="288" fillId="0" borderId="1" xfId="2" applyFont="1" applyBorder="1" applyAlignment="1">
      <alignment horizontal="center" vertical="center"/>
    </xf>
    <xf numFmtId="49" fontId="534" fillId="6" borderId="1" xfId="2" applyNumberFormat="1" applyFont="1" applyFill="1" applyBorder="1" applyAlignment="1">
      <alignment horizontal="center" vertical="center" wrapText="1"/>
    </xf>
    <xf numFmtId="0" fontId="1381" fillId="0" borderId="1" xfId="0" applyFont="1" applyBorder="1" applyAlignment="1">
      <alignment horizontal="center" vertical="center" wrapText="1"/>
    </xf>
    <xf numFmtId="0" fontId="452" fillId="6" borderId="1" xfId="2" applyFont="1" applyFill="1" applyBorder="1" applyAlignment="1">
      <alignment horizontal="center" vertical="center" wrapText="1"/>
    </xf>
    <xf numFmtId="0" fontId="452" fillId="6" borderId="1" xfId="0" applyFont="1" applyFill="1" applyBorder="1" applyAlignment="1">
      <alignment horizontal="center" vertical="center" wrapText="1"/>
    </xf>
    <xf numFmtId="0" fontId="452" fillId="6" borderId="1" xfId="2" applyFont="1" applyFill="1" applyBorder="1" applyAlignment="1">
      <alignment horizontal="center" vertical="center"/>
    </xf>
    <xf numFmtId="0" fontId="286" fillId="0" borderId="1" xfId="2" applyFont="1" applyBorder="1" applyAlignment="1">
      <alignment horizontal="center" vertical="center"/>
    </xf>
    <xf numFmtId="0" fontId="296" fillId="24" borderId="5" xfId="2" applyFont="1" applyFill="1" applyBorder="1" applyAlignment="1">
      <alignment horizontal="center" vertical="center"/>
    </xf>
    <xf numFmtId="0" fontId="286" fillId="0" borderId="1" xfId="0" applyFont="1" applyBorder="1" applyAlignment="1">
      <alignment horizontal="center" vertical="center" wrapText="1"/>
    </xf>
    <xf numFmtId="0" fontId="711" fillId="25" borderId="1" xfId="2" applyFont="1" applyFill="1" applyBorder="1" applyAlignment="1">
      <alignment horizontal="center" vertical="center"/>
    </xf>
    <xf numFmtId="0" fontId="286" fillId="8" borderId="1" xfId="0" applyFont="1" applyFill="1" applyBorder="1" applyAlignment="1">
      <alignment horizontal="center" vertical="center" wrapText="1"/>
    </xf>
    <xf numFmtId="0" fontId="286" fillId="8" borderId="5" xfId="2" applyFont="1" applyFill="1" applyBorder="1" applyAlignment="1">
      <alignment horizontal="center" vertical="center" wrapText="1"/>
    </xf>
    <xf numFmtId="0" fontId="420" fillId="24" borderId="5" xfId="2" applyFont="1" applyFill="1" applyBorder="1" applyAlignment="1">
      <alignment horizontal="center" vertical="center"/>
    </xf>
    <xf numFmtId="0" fontId="502" fillId="24" borderId="5" xfId="2" applyFont="1" applyFill="1" applyBorder="1" applyAlignment="1">
      <alignment horizontal="center" vertical="center"/>
    </xf>
    <xf numFmtId="0" fontId="544" fillId="24" borderId="5" xfId="2" applyFont="1" applyFill="1" applyBorder="1" applyAlignment="1">
      <alignment horizontal="center" vertical="center"/>
    </xf>
    <xf numFmtId="0" fontId="554" fillId="24" borderId="5" xfId="0" applyFont="1" applyFill="1" applyBorder="1" applyAlignment="1">
      <alignment horizontal="center" vertical="center"/>
    </xf>
    <xf numFmtId="0" fontId="560" fillId="24" borderId="5" xfId="2" applyFont="1" applyFill="1" applyBorder="1" applyAlignment="1">
      <alignment horizontal="center" vertical="center"/>
    </xf>
    <xf numFmtId="0" fontId="607" fillId="24" borderId="5" xfId="2" applyFont="1" applyFill="1" applyBorder="1" applyAlignment="1">
      <alignment horizontal="center" vertical="center"/>
    </xf>
    <xf numFmtId="0" fontId="791" fillId="24" borderId="5" xfId="2" applyFont="1" applyFill="1" applyBorder="1" applyAlignment="1">
      <alignment horizontal="center" vertical="center"/>
    </xf>
    <xf numFmtId="0" fontId="1329" fillId="24" borderId="1" xfId="0" applyFont="1" applyFill="1" applyBorder="1" applyAlignment="1">
      <alignment horizontal="center" vertical="center" wrapText="1"/>
    </xf>
    <xf numFmtId="0" fontId="810" fillId="24" borderId="5" xfId="2" applyFont="1" applyFill="1" applyBorder="1" applyAlignment="1">
      <alignment horizontal="center" vertical="center"/>
    </xf>
    <xf numFmtId="0" fontId="286" fillId="24" borderId="5" xfId="2" applyFont="1" applyFill="1" applyBorder="1" applyAlignment="1">
      <alignment horizontal="center" vertical="center"/>
    </xf>
    <xf numFmtId="0" fontId="937" fillId="24" borderId="5" xfId="0" applyFont="1" applyFill="1" applyBorder="1" applyAlignment="1">
      <alignment horizontal="center" vertical="center"/>
    </xf>
    <xf numFmtId="0" fontId="794" fillId="24" borderId="5" xfId="2" applyFont="1" applyFill="1" applyBorder="1" applyAlignment="1">
      <alignment horizontal="center" vertical="center"/>
    </xf>
    <xf numFmtId="0" fontId="865" fillId="24" borderId="5" xfId="2" applyFont="1" applyFill="1" applyBorder="1" applyAlignment="1">
      <alignment horizontal="center" vertical="center"/>
    </xf>
    <xf numFmtId="0" fontId="831" fillId="24" borderId="5" xfId="2" applyFont="1" applyFill="1" applyBorder="1" applyAlignment="1">
      <alignment horizontal="center" vertical="center"/>
    </xf>
    <xf numFmtId="0" fontId="285" fillId="0" borderId="1" xfId="0" applyFont="1" applyBorder="1" applyAlignment="1">
      <alignment horizontal="center" vertical="center" wrapText="1"/>
    </xf>
    <xf numFmtId="0" fontId="285" fillId="8" borderId="1" xfId="0" applyFont="1" applyFill="1" applyBorder="1" applyAlignment="1">
      <alignment horizontal="center" vertical="center" wrapText="1"/>
    </xf>
    <xf numFmtId="0" fontId="285" fillId="0" borderId="1" xfId="2" applyFont="1" applyBorder="1" applyAlignment="1">
      <alignment horizontal="center" vertical="center"/>
    </xf>
    <xf numFmtId="0" fontId="284" fillId="25" borderId="1" xfId="0" applyFont="1" applyFill="1" applyBorder="1" applyAlignment="1">
      <alignment horizontal="center" vertical="center" wrapText="1"/>
    </xf>
    <xf numFmtId="49" fontId="303" fillId="25" borderId="1" xfId="2" applyNumberFormat="1" applyFont="1" applyFill="1" applyBorder="1" applyAlignment="1">
      <alignment horizontal="center" vertical="center" wrapText="1"/>
    </xf>
    <xf numFmtId="0" fontId="284" fillId="8" borderId="1" xfId="2" applyFont="1" applyFill="1" applyBorder="1" applyAlignment="1">
      <alignment horizontal="center" vertical="center" wrapText="1"/>
    </xf>
    <xf numFmtId="0" fontId="284" fillId="24" borderId="5" xfId="2" applyFont="1" applyFill="1" applyBorder="1" applyAlignment="1">
      <alignment horizontal="center" vertical="center"/>
    </xf>
    <xf numFmtId="0" fontId="855" fillId="24" borderId="5" xfId="2" applyFont="1" applyFill="1" applyBorder="1" applyAlignment="1">
      <alignment horizontal="center" vertical="center"/>
    </xf>
    <xf numFmtId="0" fontId="616" fillId="24" borderId="5" xfId="2" applyFont="1" applyFill="1" applyBorder="1" applyAlignment="1">
      <alignment horizontal="center" vertical="center"/>
    </xf>
    <xf numFmtId="0" fontId="859" fillId="24" borderId="5" xfId="2" applyFont="1" applyFill="1" applyBorder="1" applyAlignment="1">
      <alignment horizontal="center" vertical="center"/>
    </xf>
    <xf numFmtId="0" fontId="1304" fillId="24" borderId="4" xfId="0" applyFont="1" applyFill="1" applyBorder="1" applyAlignment="1">
      <alignment horizontal="center" vertical="center" wrapText="1"/>
    </xf>
    <xf numFmtId="0" fontId="931" fillId="24" borderId="5" xfId="2" applyFont="1" applyFill="1" applyBorder="1" applyAlignment="1">
      <alignment horizontal="center" vertical="center"/>
    </xf>
    <xf numFmtId="0" fontId="929" fillId="24" borderId="5" xfId="2" applyFont="1" applyFill="1" applyBorder="1" applyAlignment="1">
      <alignment horizontal="center" vertical="center"/>
    </xf>
    <xf numFmtId="0" fontId="936" fillId="24" borderId="5" xfId="2" applyFont="1" applyFill="1" applyBorder="1" applyAlignment="1">
      <alignment horizontal="center" vertical="center"/>
    </xf>
    <xf numFmtId="0" fontId="284" fillId="0" borderId="1" xfId="2" applyFont="1" applyBorder="1" applyAlignment="1">
      <alignment horizontal="center" vertical="center"/>
    </xf>
    <xf numFmtId="0" fontId="284" fillId="13" borderId="1" xfId="0" applyFont="1" applyFill="1" applyBorder="1" applyAlignment="1">
      <alignment horizontal="center" vertical="center" wrapText="1"/>
    </xf>
    <xf numFmtId="0" fontId="1137" fillId="13" borderId="0" xfId="2" applyFill="1"/>
    <xf numFmtId="0" fontId="0" fillId="25" borderId="1" xfId="0" applyFill="1" applyBorder="1"/>
    <xf numFmtId="0" fontId="1137" fillId="25" borderId="0" xfId="2" applyFill="1"/>
    <xf numFmtId="0" fontId="283" fillId="8" borderId="1" xfId="0" applyFont="1" applyFill="1" applyBorder="1" applyAlignment="1">
      <alignment horizontal="center" vertical="center" wrapText="1"/>
    </xf>
    <xf numFmtId="0" fontId="283" fillId="0" borderId="1" xfId="0" applyFont="1" applyBorder="1" applyAlignment="1">
      <alignment horizontal="center" vertical="center" wrapText="1"/>
    </xf>
    <xf numFmtId="0" fontId="283" fillId="9" borderId="1" xfId="0" applyFont="1" applyFill="1" applyBorder="1" applyAlignment="1">
      <alignment horizontal="center" vertical="center" wrapText="1"/>
    </xf>
    <xf numFmtId="49" fontId="283" fillId="0" borderId="1" xfId="2" applyNumberFormat="1" applyFont="1" applyBorder="1" applyAlignment="1">
      <alignment horizontal="center" vertical="center" wrapText="1"/>
    </xf>
    <xf numFmtId="0" fontId="283" fillId="6" borderId="1" xfId="0" applyFont="1" applyFill="1" applyBorder="1" applyAlignment="1">
      <alignment horizontal="center" vertical="center" wrapText="1"/>
    </xf>
    <xf numFmtId="0" fontId="973" fillId="24" borderId="5" xfId="2" applyFont="1" applyFill="1" applyBorder="1" applyAlignment="1">
      <alignment horizontal="center" vertical="center"/>
    </xf>
    <xf numFmtId="0" fontId="282" fillId="8" borderId="1" xfId="0" applyFont="1" applyFill="1" applyBorder="1" applyAlignment="1">
      <alignment horizontal="center" vertical="center" wrapText="1"/>
    </xf>
    <xf numFmtId="0" fontId="282" fillId="8" borderId="5" xfId="2" applyFont="1" applyFill="1" applyBorder="1" applyAlignment="1">
      <alignment horizontal="center" vertical="center" wrapText="1"/>
    </xf>
    <xf numFmtId="0" fontId="300" fillId="6" borderId="1" xfId="0" applyFont="1" applyFill="1" applyBorder="1" applyAlignment="1">
      <alignment horizontal="center" vertical="center" wrapText="1"/>
    </xf>
    <xf numFmtId="49" fontId="300" fillId="6" borderId="1" xfId="2" applyNumberFormat="1" applyFont="1" applyFill="1" applyBorder="1" applyAlignment="1">
      <alignment horizontal="center" vertical="center" wrapText="1"/>
    </xf>
    <xf numFmtId="0" fontId="282" fillId="6" borderId="1" xfId="0" applyFont="1" applyFill="1" applyBorder="1" applyAlignment="1">
      <alignment horizontal="center" vertical="center" wrapText="1"/>
    </xf>
    <xf numFmtId="0" fontId="943" fillId="24" borderId="5" xfId="2" applyFont="1" applyFill="1" applyBorder="1" applyAlignment="1">
      <alignment horizontal="center" vertical="center"/>
    </xf>
    <xf numFmtId="0" fontId="628" fillId="24" borderId="5" xfId="2" applyFont="1" applyFill="1" applyBorder="1" applyAlignment="1">
      <alignment horizontal="center" vertical="center"/>
    </xf>
    <xf numFmtId="0" fontId="427" fillId="24" borderId="5" xfId="0" applyFont="1" applyFill="1" applyBorder="1" applyAlignment="1">
      <alignment horizontal="center" vertical="center"/>
    </xf>
    <xf numFmtId="0" fontId="991" fillId="24" borderId="5" xfId="2" applyFont="1" applyFill="1" applyBorder="1" applyAlignment="1">
      <alignment horizontal="center" vertical="center"/>
    </xf>
    <xf numFmtId="0" fontId="282" fillId="8" borderId="1" xfId="2" applyFont="1" applyFill="1" applyBorder="1" applyAlignment="1">
      <alignment horizontal="center" vertical="center" wrapText="1"/>
    </xf>
    <xf numFmtId="0" fontId="0" fillId="24" borderId="4" xfId="0" applyFill="1" applyBorder="1" applyAlignment="1">
      <alignment horizontal="center" vertical="center" wrapText="1"/>
    </xf>
    <xf numFmtId="0" fontId="281" fillId="8" borderId="1" xfId="0" applyFont="1" applyFill="1" applyBorder="1" applyAlignment="1">
      <alignment horizontal="center" vertical="center" wrapText="1"/>
    </xf>
    <xf numFmtId="0" fontId="280" fillId="8" borderId="1" xfId="0" applyFont="1" applyFill="1" applyBorder="1" applyAlignment="1">
      <alignment horizontal="center" vertical="center" wrapText="1"/>
    </xf>
    <xf numFmtId="0" fontId="280" fillId="8" borderId="1" xfId="2" applyFont="1" applyFill="1" applyBorder="1" applyAlignment="1">
      <alignment horizontal="center" vertical="center" wrapText="1"/>
    </xf>
    <xf numFmtId="0" fontId="280" fillId="8" borderId="5" xfId="2" applyFont="1" applyFill="1" applyBorder="1" applyAlignment="1">
      <alignment horizontal="center" vertical="center" wrapText="1"/>
    </xf>
    <xf numFmtId="0" fontId="937" fillId="24" borderId="5" xfId="2" applyFont="1" applyFill="1" applyBorder="1" applyAlignment="1">
      <alignment horizontal="center" vertical="center"/>
    </xf>
    <xf numFmtId="0" fontId="560" fillId="24" borderId="5" xfId="0" applyFont="1" applyFill="1" applyBorder="1" applyAlignment="1">
      <alignment horizontal="center" vertical="center"/>
    </xf>
    <xf numFmtId="0" fontId="945" fillId="24" borderId="5" xfId="2" applyFont="1" applyFill="1" applyBorder="1" applyAlignment="1">
      <alignment horizontal="center" vertical="center"/>
    </xf>
    <xf numFmtId="0" fontId="939" fillId="24" borderId="5" xfId="2" applyFont="1" applyFill="1" applyBorder="1" applyAlignment="1">
      <alignment horizontal="center" vertical="center"/>
    </xf>
    <xf numFmtId="0" fontId="438" fillId="24" borderId="5" xfId="0" applyFont="1" applyFill="1" applyBorder="1" applyAlignment="1">
      <alignment horizontal="center" vertical="center"/>
    </xf>
    <xf numFmtId="0" fontId="538" fillId="24" borderId="5" xfId="2" applyFont="1" applyFill="1" applyBorder="1" applyAlignment="1">
      <alignment horizontal="center" vertical="center"/>
    </xf>
    <xf numFmtId="0" fontId="972" fillId="24" borderId="5" xfId="2" applyFont="1" applyFill="1" applyBorder="1" applyAlignment="1">
      <alignment horizontal="center" vertical="center"/>
    </xf>
    <xf numFmtId="0" fontId="1262" fillId="24" borderId="1" xfId="0" applyFont="1" applyFill="1" applyBorder="1" applyAlignment="1">
      <alignment horizontal="center" vertical="center" wrapText="1"/>
    </xf>
    <xf numFmtId="0" fontId="1278" fillId="24" borderId="1" xfId="0" applyFont="1" applyFill="1" applyBorder="1" applyAlignment="1">
      <alignment horizontal="center" vertical="center" wrapText="1"/>
    </xf>
    <xf numFmtId="0" fontId="1332" fillId="24" borderId="1" xfId="0" applyFont="1" applyFill="1" applyBorder="1" applyAlignment="1">
      <alignment horizontal="center" vertical="center"/>
    </xf>
    <xf numFmtId="0" fontId="1119" fillId="24" borderId="5" xfId="2" applyFont="1" applyFill="1" applyBorder="1" applyAlignment="1">
      <alignment horizontal="center" vertical="center"/>
    </xf>
    <xf numFmtId="0" fontId="280" fillId="24" borderId="5" xfId="2" applyFont="1" applyFill="1" applyBorder="1" applyAlignment="1">
      <alignment horizontal="center" vertical="center"/>
    </xf>
    <xf numFmtId="0" fontId="1304" fillId="24" borderId="1" xfId="0" applyFont="1" applyFill="1" applyBorder="1" applyAlignment="1">
      <alignment horizontal="center" vertical="center" wrapText="1"/>
    </xf>
    <xf numFmtId="0" fontId="0" fillId="24" borderId="0" xfId="0" applyFill="1" applyAlignment="1">
      <alignment horizontal="center" vertical="center"/>
    </xf>
    <xf numFmtId="0" fontId="1330" fillId="24" borderId="4" xfId="0" applyFont="1" applyFill="1" applyBorder="1" applyAlignment="1">
      <alignment horizontal="center" vertical="center"/>
    </xf>
    <xf numFmtId="0" fontId="597" fillId="24" borderId="5" xfId="0" applyFont="1" applyFill="1" applyBorder="1" applyAlignment="1">
      <alignment horizontal="center" vertical="center"/>
    </xf>
    <xf numFmtId="0" fontId="607" fillId="24" borderId="5" xfId="0" applyFont="1" applyFill="1" applyBorder="1" applyAlignment="1">
      <alignment horizontal="center" vertical="center" wrapText="1"/>
    </xf>
    <xf numFmtId="0" fontId="607" fillId="24" borderId="1" xfId="0" applyFont="1" applyFill="1" applyBorder="1" applyAlignment="1">
      <alignment horizontal="center" vertical="center" wrapText="1"/>
    </xf>
    <xf numFmtId="0" fontId="607" fillId="24" borderId="5" xfId="0" applyFont="1" applyFill="1" applyBorder="1" applyAlignment="1">
      <alignment horizontal="center" vertical="center"/>
    </xf>
    <xf numFmtId="0" fontId="614" fillId="24" borderId="1" xfId="0" applyFont="1" applyFill="1" applyBorder="1" applyAlignment="1">
      <alignment horizontal="center" vertical="center" wrapText="1"/>
    </xf>
    <xf numFmtId="0" fontId="616" fillId="24" borderId="1" xfId="0" applyFont="1" applyFill="1" applyBorder="1" applyAlignment="1">
      <alignment horizontal="center" vertical="center" wrapText="1"/>
    </xf>
    <xf numFmtId="0" fontId="547" fillId="24" borderId="1" xfId="0" applyFont="1" applyFill="1" applyBorder="1" applyAlignment="1">
      <alignment horizontal="center" vertical="center" wrapText="1"/>
    </xf>
    <xf numFmtId="0" fontId="554" fillId="24" borderId="5" xfId="0" applyFont="1" applyFill="1" applyBorder="1" applyAlignment="1">
      <alignment horizontal="center" vertical="center" wrapText="1"/>
    </xf>
    <xf numFmtId="0" fontId="558" fillId="24" borderId="5" xfId="0" applyFont="1" applyFill="1" applyBorder="1" applyAlignment="1">
      <alignment horizontal="center" vertical="center"/>
    </xf>
    <xf numFmtId="0" fontId="579" fillId="24" borderId="1" xfId="0" applyFont="1" applyFill="1" applyBorder="1" applyAlignment="1">
      <alignment horizontal="center" vertical="center" wrapText="1"/>
    </xf>
    <xf numFmtId="0" fontId="496" fillId="24" borderId="5" xfId="0" applyFont="1" applyFill="1" applyBorder="1" applyAlignment="1">
      <alignment horizontal="center" vertical="center" wrapText="1"/>
    </xf>
    <xf numFmtId="0" fontId="500" fillId="24" borderId="1" xfId="0" applyFont="1" applyFill="1" applyBorder="1" applyAlignment="1">
      <alignment horizontal="center" vertical="center" wrapText="1"/>
    </xf>
    <xf numFmtId="0" fontId="523" fillId="24" borderId="4" xfId="0" applyFont="1" applyFill="1" applyBorder="1" applyAlignment="1">
      <alignment horizontal="center" vertical="center"/>
    </xf>
    <xf numFmtId="0" fontId="491" fillId="24" borderId="5" xfId="0" applyFont="1" applyFill="1" applyBorder="1" applyAlignment="1">
      <alignment horizontal="center" vertical="center"/>
    </xf>
    <xf numFmtId="0" fontId="1296" fillId="24" borderId="1" xfId="0" applyFont="1" applyFill="1" applyBorder="1" applyAlignment="1">
      <alignment horizontal="center" vertical="center"/>
    </xf>
    <xf numFmtId="0" fontId="1197" fillId="24" borderId="5" xfId="0" applyFont="1" applyFill="1" applyBorder="1" applyAlignment="1">
      <alignment horizontal="center" vertical="center"/>
    </xf>
    <xf numFmtId="49" fontId="333" fillId="8" borderId="1" xfId="2" applyNumberFormat="1" applyFont="1" applyFill="1" applyBorder="1" applyAlignment="1">
      <alignment horizontal="center" vertical="center" wrapText="1"/>
    </xf>
    <xf numFmtId="0" fontId="278" fillId="0" borderId="1" xfId="2" applyFont="1" applyBorder="1" applyAlignment="1">
      <alignment horizontal="center" vertical="center"/>
    </xf>
    <xf numFmtId="0" fontId="311" fillId="8" borderId="1" xfId="0" applyFont="1" applyFill="1" applyBorder="1" applyAlignment="1">
      <alignment horizontal="center" vertical="center" wrapText="1"/>
    </xf>
    <xf numFmtId="49" fontId="311" fillId="8" borderId="1" xfId="2" applyNumberFormat="1" applyFont="1" applyFill="1" applyBorder="1" applyAlignment="1">
      <alignment horizontal="center" vertical="center" wrapText="1"/>
    </xf>
    <xf numFmtId="0" fontId="284" fillId="8" borderId="1" xfId="0" applyFont="1" applyFill="1" applyBorder="1" applyAlignment="1">
      <alignment horizontal="center" vertical="center" wrapText="1"/>
    </xf>
    <xf numFmtId="0" fontId="449" fillId="8" borderId="1" xfId="2" applyFont="1" applyFill="1" applyBorder="1" applyAlignment="1">
      <alignment horizontal="center" vertical="center" wrapText="1"/>
    </xf>
    <xf numFmtId="0" fontId="449" fillId="8" borderId="5" xfId="2" applyFont="1" applyFill="1" applyBorder="1" applyAlignment="1">
      <alignment horizontal="center" vertical="center"/>
    </xf>
    <xf numFmtId="0" fontId="278" fillId="8" borderId="5" xfId="2" applyFont="1" applyFill="1" applyBorder="1" applyAlignment="1">
      <alignment horizontal="center" vertical="center" wrapText="1"/>
    </xf>
    <xf numFmtId="49" fontId="297" fillId="8" borderId="1" xfId="2" applyNumberFormat="1" applyFont="1" applyFill="1" applyBorder="1" applyAlignment="1">
      <alignment horizontal="center" vertical="center" wrapText="1"/>
    </xf>
    <xf numFmtId="0" fontId="296" fillId="24" borderId="1" xfId="0" applyFont="1" applyFill="1" applyBorder="1" applyAlignment="1">
      <alignment horizontal="center" vertical="center" wrapText="1"/>
    </xf>
    <xf numFmtId="0" fontId="298" fillId="24" borderId="5" xfId="2" applyFont="1" applyFill="1" applyBorder="1" applyAlignment="1">
      <alignment horizontal="center" vertical="center"/>
    </xf>
    <xf numFmtId="0" fontId="277" fillId="24" borderId="1" xfId="0" applyFont="1" applyFill="1" applyBorder="1" applyAlignment="1">
      <alignment horizontal="center" vertical="center" wrapText="1"/>
    </xf>
    <xf numFmtId="0" fontId="283" fillId="24" borderId="1" xfId="0" applyFont="1" applyFill="1" applyBorder="1" applyAlignment="1">
      <alignment horizontal="center" vertical="center" wrapText="1"/>
    </xf>
    <xf numFmtId="0" fontId="282" fillId="24" borderId="5" xfId="2" applyFont="1" applyFill="1" applyBorder="1" applyAlignment="1">
      <alignment horizontal="center" vertical="center"/>
    </xf>
    <xf numFmtId="0" fontId="282" fillId="24" borderId="1" xfId="0" applyFont="1" applyFill="1" applyBorder="1" applyAlignment="1">
      <alignment horizontal="center" vertical="center" wrapText="1"/>
    </xf>
    <xf numFmtId="0" fontId="280" fillId="24" borderId="1" xfId="0" applyFont="1" applyFill="1" applyBorder="1" applyAlignment="1">
      <alignment horizontal="center" vertical="center" wrapText="1"/>
    </xf>
    <xf numFmtId="0" fontId="280" fillId="24" borderId="5" xfId="2" applyFont="1" applyFill="1" applyBorder="1" applyAlignment="1">
      <alignment horizontal="center" vertical="center" wrapText="1"/>
    </xf>
    <xf numFmtId="0" fontId="276" fillId="8" borderId="1" xfId="0" applyFont="1" applyFill="1" applyBorder="1" applyAlignment="1">
      <alignment horizontal="center" vertical="center" wrapText="1"/>
    </xf>
    <xf numFmtId="0" fontId="276" fillId="8" borderId="5" xfId="2" applyFont="1" applyFill="1" applyBorder="1" applyAlignment="1">
      <alignment horizontal="center" vertical="center" wrapText="1"/>
    </xf>
    <xf numFmtId="0" fontId="1382" fillId="0" borderId="1" xfId="2" applyFont="1" applyBorder="1" applyAlignment="1">
      <alignment horizontal="center" vertical="center"/>
    </xf>
    <xf numFmtId="49" fontId="290" fillId="8" borderId="1" xfId="2" applyNumberFormat="1" applyFont="1" applyFill="1" applyBorder="1" applyAlignment="1">
      <alignment horizontal="center" vertical="center" wrapText="1"/>
    </xf>
    <xf numFmtId="0" fontId="276" fillId="0" borderId="1" xfId="0" applyFont="1" applyBorder="1" applyAlignment="1">
      <alignment horizontal="center" vertical="center" wrapText="1"/>
    </xf>
    <xf numFmtId="0" fontId="1137" fillId="6" borderId="5" xfId="2" applyFill="1" applyBorder="1" applyAlignment="1">
      <alignment horizontal="center" vertical="center" wrapText="1"/>
    </xf>
    <xf numFmtId="0" fontId="447" fillId="8" borderId="1" xfId="0" applyFont="1" applyFill="1" applyBorder="1" applyAlignment="1">
      <alignment horizontal="center" vertical="center" wrapText="1"/>
    </xf>
    <xf numFmtId="0" fontId="275" fillId="8" borderId="1" xfId="0" applyFont="1" applyFill="1" applyBorder="1" applyAlignment="1">
      <alignment horizontal="center" vertical="center" wrapText="1"/>
    </xf>
    <xf numFmtId="0" fontId="294" fillId="6" borderId="1" xfId="0" applyFont="1" applyFill="1" applyBorder="1" applyAlignment="1">
      <alignment horizontal="center" vertical="center" wrapText="1"/>
    </xf>
    <xf numFmtId="49" fontId="294" fillId="6" borderId="1" xfId="2" applyNumberFormat="1" applyFont="1" applyFill="1" applyBorder="1" applyAlignment="1">
      <alignment horizontal="center" vertical="center" wrapText="1"/>
    </xf>
    <xf numFmtId="49" fontId="283" fillId="6" borderId="1" xfId="2" applyNumberFormat="1" applyFont="1" applyFill="1" applyBorder="1" applyAlignment="1">
      <alignment horizontal="center" vertical="center" wrapText="1"/>
    </xf>
    <xf numFmtId="0" fontId="285" fillId="6" borderId="1" xfId="0" applyFont="1" applyFill="1" applyBorder="1" applyAlignment="1">
      <alignment horizontal="center" vertical="center" wrapText="1"/>
    </xf>
    <xf numFmtId="0" fontId="441" fillId="6" borderId="1" xfId="0" applyFont="1" applyFill="1" applyBorder="1" applyAlignment="1">
      <alignment horizontal="center" vertical="center" wrapText="1"/>
    </xf>
    <xf numFmtId="0" fontId="441" fillId="6" borderId="5" xfId="2" applyFont="1" applyFill="1" applyBorder="1" applyAlignment="1">
      <alignment horizontal="center" vertical="center" wrapText="1"/>
    </xf>
    <xf numFmtId="49" fontId="441" fillId="6" borderId="5" xfId="2" applyNumberFormat="1" applyFont="1" applyFill="1" applyBorder="1" applyAlignment="1">
      <alignment horizontal="center" vertical="center" wrapText="1"/>
    </xf>
    <xf numFmtId="0" fontId="441" fillId="6" borderId="1" xfId="2" applyFont="1" applyFill="1" applyBorder="1" applyAlignment="1">
      <alignment horizontal="center" vertical="center" wrapText="1"/>
    </xf>
    <xf numFmtId="0" fontId="436" fillId="6" borderId="5" xfId="2" applyFont="1" applyFill="1" applyBorder="1" applyAlignment="1">
      <alignment horizontal="center" vertical="center" wrapText="1"/>
    </xf>
    <xf numFmtId="0" fontId="1363" fillId="6" borderId="1" xfId="0" applyFont="1" applyFill="1" applyBorder="1" applyAlignment="1">
      <alignment horizontal="center" vertical="center" wrapText="1"/>
    </xf>
    <xf numFmtId="0" fontId="274" fillId="8" borderId="1" xfId="0" applyFont="1" applyFill="1" applyBorder="1" applyAlignment="1">
      <alignment horizontal="center" vertical="center" wrapText="1"/>
    </xf>
    <xf numFmtId="0" fontId="423" fillId="6" borderId="1" xfId="0" applyFont="1" applyFill="1" applyBorder="1" applyAlignment="1">
      <alignment horizontal="center" vertical="center" wrapText="1"/>
    </xf>
    <xf numFmtId="49" fontId="423" fillId="6" borderId="5" xfId="2" applyNumberFormat="1" applyFont="1" applyFill="1" applyBorder="1" applyAlignment="1">
      <alignment horizontal="center" vertical="center"/>
    </xf>
    <xf numFmtId="0" fontId="327" fillId="6" borderId="1" xfId="0" applyFont="1" applyFill="1" applyBorder="1" applyAlignment="1">
      <alignment horizontal="center" vertical="center" wrapText="1"/>
    </xf>
    <xf numFmtId="49" fontId="327" fillId="6" borderId="1" xfId="2" applyNumberFormat="1" applyFont="1" applyFill="1" applyBorder="1" applyAlignment="1">
      <alignment horizontal="center" vertical="center" wrapText="1"/>
    </xf>
    <xf numFmtId="0" fontId="311" fillId="6" borderId="1" xfId="0" applyFont="1" applyFill="1" applyBorder="1" applyAlignment="1">
      <alignment horizontal="center" vertical="center" wrapText="1"/>
    </xf>
    <xf numFmtId="49" fontId="311" fillId="6" borderId="1" xfId="2" applyNumberFormat="1" applyFont="1" applyFill="1" applyBorder="1" applyAlignment="1">
      <alignment horizontal="center" vertical="center" wrapText="1"/>
    </xf>
    <xf numFmtId="0" fontId="273" fillId="8" borderId="1" xfId="0" applyFont="1" applyFill="1" applyBorder="1" applyAlignment="1">
      <alignment horizontal="center" vertical="center" wrapText="1"/>
    </xf>
    <xf numFmtId="0" fontId="287" fillId="8" borderId="1" xfId="0" applyFont="1" applyFill="1" applyBorder="1" applyAlignment="1">
      <alignment horizontal="center" vertical="center" wrapText="1"/>
    </xf>
    <xf numFmtId="49" fontId="287" fillId="8" borderId="1" xfId="2" applyNumberFormat="1" applyFont="1" applyFill="1" applyBorder="1" applyAlignment="1">
      <alignment horizontal="center" vertical="center" wrapText="1"/>
    </xf>
    <xf numFmtId="49" fontId="376" fillId="8" borderId="1" xfId="2" applyNumberFormat="1" applyFont="1" applyFill="1" applyBorder="1" applyAlignment="1">
      <alignment horizontal="center" vertical="center" wrapText="1"/>
    </xf>
    <xf numFmtId="49" fontId="435" fillId="6" borderId="5" xfId="2" applyNumberFormat="1" applyFont="1" applyFill="1" applyBorder="1" applyAlignment="1">
      <alignment horizontal="center" vertical="center"/>
    </xf>
    <xf numFmtId="0" fontId="276" fillId="24" borderId="5" xfId="2" applyFont="1" applyFill="1" applyBorder="1" applyAlignment="1">
      <alignment horizontal="center" vertical="center"/>
    </xf>
    <xf numFmtId="0" fontId="276" fillId="24" borderId="1" xfId="0" applyFont="1" applyFill="1" applyBorder="1" applyAlignment="1">
      <alignment horizontal="center" vertical="center" wrapText="1"/>
    </xf>
    <xf numFmtId="0" fontId="278" fillId="24" borderId="5" xfId="2" applyFont="1" applyFill="1" applyBorder="1" applyAlignment="1">
      <alignment horizontal="center" vertical="center"/>
    </xf>
    <xf numFmtId="0" fontId="276" fillId="24" borderId="1" xfId="0" applyFont="1" applyFill="1" applyBorder="1" applyAlignment="1">
      <alignment horizontal="center" vertical="center"/>
    </xf>
    <xf numFmtId="0" fontId="272" fillId="8" borderId="1" xfId="0" applyFont="1" applyFill="1" applyBorder="1" applyAlignment="1">
      <alignment horizontal="center" vertical="center" wrapText="1"/>
    </xf>
    <xf numFmtId="0" fontId="272" fillId="0" borderId="1" xfId="0" applyFont="1" applyBorder="1" applyAlignment="1">
      <alignment horizontal="center" vertical="center" wrapText="1"/>
    </xf>
    <xf numFmtId="49" fontId="281" fillId="8" borderId="1" xfId="2" applyNumberFormat="1" applyFont="1" applyFill="1" applyBorder="1" applyAlignment="1">
      <alignment horizontal="center" vertical="center" wrapText="1"/>
    </xf>
    <xf numFmtId="0" fontId="271" fillId="8" borderId="1" xfId="2" applyFont="1" applyFill="1" applyBorder="1" applyAlignment="1">
      <alignment horizontal="center" vertical="center" wrapText="1"/>
    </xf>
    <xf numFmtId="0" fontId="271" fillId="8" borderId="1" xfId="0" applyFont="1" applyFill="1" applyBorder="1" applyAlignment="1">
      <alignment horizontal="center" vertical="center" wrapText="1"/>
    </xf>
    <xf numFmtId="0" fontId="271" fillId="8" borderId="5" xfId="2" applyFont="1" applyFill="1" applyBorder="1" applyAlignment="1">
      <alignment horizontal="center" vertical="center" wrapText="1"/>
    </xf>
    <xf numFmtId="0" fontId="479" fillId="6" borderId="1" xfId="0" applyFont="1" applyFill="1" applyBorder="1" applyAlignment="1">
      <alignment horizontal="center" vertical="center" wrapText="1"/>
    </xf>
    <xf numFmtId="49" fontId="479" fillId="6" borderId="1" xfId="2" applyNumberFormat="1" applyFont="1" applyFill="1" applyBorder="1" applyAlignment="1">
      <alignment horizontal="center" vertical="center" wrapText="1"/>
    </xf>
    <xf numFmtId="0" fontId="413" fillId="8" borderId="5" xfId="2" applyFont="1" applyFill="1" applyBorder="1" applyAlignment="1">
      <alignment horizontal="center" vertical="center"/>
    </xf>
    <xf numFmtId="0" fontId="270" fillId="8" borderId="1" xfId="0" applyFont="1" applyFill="1" applyBorder="1" applyAlignment="1">
      <alignment horizontal="center" vertical="center" wrapText="1"/>
    </xf>
    <xf numFmtId="0" fontId="269" fillId="6" borderId="1" xfId="0" applyFont="1" applyFill="1" applyBorder="1" applyAlignment="1">
      <alignment horizontal="center" vertical="center" wrapText="1"/>
    </xf>
    <xf numFmtId="49" fontId="572" fillId="6" borderId="4" xfId="2" applyNumberFormat="1" applyFont="1" applyFill="1" applyBorder="1" applyAlignment="1">
      <alignment horizontal="center" vertical="center"/>
    </xf>
    <xf numFmtId="0" fontId="572" fillId="6" borderId="4" xfId="0" applyFont="1" applyFill="1" applyBorder="1" applyAlignment="1">
      <alignment horizontal="center" vertical="center" wrapText="1"/>
    </xf>
    <xf numFmtId="0" fontId="572" fillId="6" borderId="4" xfId="2" applyFont="1" applyFill="1" applyBorder="1" applyAlignment="1">
      <alignment horizontal="center" vertical="center" wrapText="1"/>
    </xf>
    <xf numFmtId="0" fontId="269" fillId="6" borderId="4" xfId="0" applyFont="1" applyFill="1" applyBorder="1" applyAlignment="1">
      <alignment horizontal="center" vertical="center"/>
    </xf>
    <xf numFmtId="0" fontId="269" fillId="8" borderId="1" xfId="2" applyFont="1" applyFill="1" applyBorder="1" applyAlignment="1">
      <alignment horizontal="center" vertical="center" wrapText="1"/>
    </xf>
    <xf numFmtId="0" fontId="308" fillId="6" borderId="1" xfId="0" applyFont="1" applyFill="1" applyBorder="1" applyAlignment="1">
      <alignment horizontal="center" vertical="center" wrapText="1"/>
    </xf>
    <xf numFmtId="49" fontId="308" fillId="6" borderId="1" xfId="2" applyNumberFormat="1" applyFont="1" applyFill="1" applyBorder="1" applyAlignment="1">
      <alignment horizontal="center" vertical="center" wrapText="1"/>
    </xf>
    <xf numFmtId="49" fontId="630" fillId="6" borderId="5" xfId="2" applyNumberFormat="1" applyFont="1" applyFill="1" applyBorder="1" applyAlignment="1">
      <alignment horizontal="center" vertical="center"/>
    </xf>
    <xf numFmtId="0" fontId="630" fillId="6" borderId="5" xfId="2" applyFont="1" applyFill="1" applyBorder="1" applyAlignment="1">
      <alignment horizontal="center" vertical="top" wrapText="1"/>
    </xf>
    <xf numFmtId="0" fontId="635" fillId="6" borderId="1" xfId="2" applyFont="1" applyFill="1" applyBorder="1" applyAlignment="1">
      <alignment horizontal="center" vertical="center" wrapText="1"/>
    </xf>
    <xf numFmtId="0" fontId="627" fillId="6" borderId="5" xfId="2" applyFont="1" applyFill="1" applyBorder="1" applyAlignment="1">
      <alignment horizontal="center" vertical="center" wrapText="1"/>
    </xf>
    <xf numFmtId="0" fontId="1375" fillId="6" borderId="1" xfId="0" applyFont="1" applyFill="1" applyBorder="1" applyAlignment="1">
      <alignment horizontal="center" vertical="center"/>
    </xf>
    <xf numFmtId="0" fontId="648" fillId="6" borderId="1" xfId="0" applyFont="1" applyFill="1" applyBorder="1" applyAlignment="1">
      <alignment horizontal="center" vertical="center" wrapText="1"/>
    </xf>
    <xf numFmtId="49" fontId="648" fillId="6" borderId="5" xfId="2" applyNumberFormat="1" applyFont="1" applyFill="1" applyBorder="1" applyAlignment="1">
      <alignment horizontal="center" vertical="center"/>
    </xf>
    <xf numFmtId="0" fontId="268" fillId="8" borderId="1" xfId="0" applyFont="1" applyFill="1" applyBorder="1" applyAlignment="1">
      <alignment horizontal="center" vertical="center" wrapText="1"/>
    </xf>
    <xf numFmtId="49" fontId="315" fillId="8" borderId="1" xfId="2" applyNumberFormat="1" applyFont="1" applyFill="1" applyBorder="1" applyAlignment="1">
      <alignment horizontal="center" vertical="center" wrapText="1"/>
    </xf>
    <xf numFmtId="49" fontId="274" fillId="8" borderId="1" xfId="2" applyNumberFormat="1" applyFont="1" applyFill="1" applyBorder="1" applyAlignment="1">
      <alignment horizontal="center" vertical="center" wrapText="1"/>
    </xf>
    <xf numFmtId="0" fontId="672" fillId="6" borderId="5" xfId="2" applyFont="1" applyFill="1" applyBorder="1" applyAlignment="1">
      <alignment horizontal="center" vertical="top" wrapText="1"/>
    </xf>
    <xf numFmtId="0" fontId="267" fillId="8" borderId="1" xfId="0" applyFont="1" applyFill="1" applyBorder="1" applyAlignment="1">
      <alignment horizontal="center" vertical="center" wrapText="1"/>
    </xf>
    <xf numFmtId="0" fontId="267" fillId="8" borderId="5" xfId="2" applyFont="1" applyFill="1" applyBorder="1" applyAlignment="1">
      <alignment horizontal="center" vertical="center" wrapText="1"/>
    </xf>
    <xf numFmtId="0" fontId="267" fillId="8" borderId="1" xfId="2" applyFont="1" applyFill="1" applyBorder="1" applyAlignment="1">
      <alignment horizontal="center" vertical="center" wrapText="1"/>
    </xf>
    <xf numFmtId="0" fontId="266" fillId="8" borderId="1" xfId="0" applyFont="1" applyFill="1" applyBorder="1" applyAlignment="1">
      <alignment horizontal="center" vertical="center" wrapText="1"/>
    </xf>
    <xf numFmtId="0" fontId="266" fillId="8" borderId="5" xfId="2" applyFont="1" applyFill="1" applyBorder="1" applyAlignment="1">
      <alignment horizontal="center" vertical="center" wrapText="1"/>
    </xf>
    <xf numFmtId="49" fontId="285" fillId="8" borderId="1" xfId="2" applyNumberFormat="1" applyFont="1" applyFill="1" applyBorder="1" applyAlignment="1">
      <alignment horizontal="center" vertical="center" wrapText="1"/>
    </xf>
    <xf numFmtId="0" fontId="677" fillId="6" borderId="1" xfId="0" applyFont="1" applyFill="1" applyBorder="1" applyAlignment="1">
      <alignment horizontal="center" vertical="center" wrapText="1"/>
    </xf>
    <xf numFmtId="49" fontId="677" fillId="6" borderId="5" xfId="2" applyNumberFormat="1" applyFont="1" applyFill="1" applyBorder="1" applyAlignment="1">
      <alignment horizontal="center" vertical="center"/>
    </xf>
    <xf numFmtId="0" fontId="677" fillId="6" borderId="5" xfId="2" applyFont="1" applyFill="1" applyBorder="1" applyAlignment="1">
      <alignment horizontal="center" vertical="top" wrapText="1"/>
    </xf>
    <xf numFmtId="0" fontId="677" fillId="6" borderId="1" xfId="2" applyFont="1" applyFill="1" applyBorder="1" applyAlignment="1">
      <alignment horizontal="center" vertical="center" wrapText="1"/>
    </xf>
    <xf numFmtId="0" fontId="677" fillId="6" borderId="5" xfId="2" applyFont="1" applyFill="1" applyBorder="1" applyAlignment="1">
      <alignment horizontal="center" vertical="center" wrapText="1"/>
    </xf>
    <xf numFmtId="0" fontId="264" fillId="8" borderId="1" xfId="0" applyFont="1" applyFill="1" applyBorder="1" applyAlignment="1">
      <alignment horizontal="center" vertical="center" wrapText="1"/>
    </xf>
    <xf numFmtId="0" fontId="264" fillId="8" borderId="1" xfId="2" applyFont="1" applyFill="1" applyBorder="1" applyAlignment="1">
      <alignment horizontal="center" vertical="center" wrapText="1"/>
    </xf>
    <xf numFmtId="49" fontId="266" fillId="8" borderId="1" xfId="2" applyNumberFormat="1" applyFont="1" applyFill="1" applyBorder="1" applyAlignment="1">
      <alignment horizontal="center" vertical="center" wrapText="1"/>
    </xf>
    <xf numFmtId="49" fontId="586" fillId="8" borderId="5" xfId="2" applyNumberFormat="1" applyFont="1" applyFill="1" applyBorder="1" applyAlignment="1">
      <alignment horizontal="center" vertical="center"/>
    </xf>
    <xf numFmtId="0" fontId="586" fillId="8" borderId="5" xfId="2" applyFont="1" applyFill="1" applyBorder="1" applyAlignment="1">
      <alignment horizontal="center" vertical="top" wrapText="1"/>
    </xf>
    <xf numFmtId="49" fontId="268" fillId="8" borderId="1" xfId="2" applyNumberFormat="1" applyFont="1" applyFill="1" applyBorder="1" applyAlignment="1">
      <alignment horizontal="center" vertical="center" wrapText="1"/>
    </xf>
    <xf numFmtId="49" fontId="492" fillId="8" borderId="5" xfId="2" applyNumberFormat="1" applyFont="1" applyFill="1" applyBorder="1" applyAlignment="1">
      <alignment horizontal="center" vertical="center" wrapText="1"/>
    </xf>
    <xf numFmtId="0" fontId="416" fillId="8" borderId="1" xfId="0" applyFont="1" applyFill="1" applyBorder="1" applyAlignment="1">
      <alignment horizontal="center" vertical="center" wrapText="1"/>
    </xf>
    <xf numFmtId="0" fontId="263" fillId="0" borderId="1" xfId="2" applyFont="1" applyBorder="1" applyAlignment="1">
      <alignment horizontal="center" vertical="center"/>
    </xf>
    <xf numFmtId="0" fontId="263" fillId="9" borderId="1" xfId="0" applyFont="1" applyFill="1" applyBorder="1" applyAlignment="1">
      <alignment horizontal="center" vertical="center" wrapText="1"/>
    </xf>
    <xf numFmtId="0" fontId="1329" fillId="24" borderId="4" xfId="0" applyFont="1" applyFill="1" applyBorder="1" applyAlignment="1">
      <alignment horizontal="center" vertical="center" wrapText="1"/>
    </xf>
    <xf numFmtId="0" fontId="0" fillId="24" borderId="5" xfId="0" applyFill="1" applyBorder="1" applyAlignment="1">
      <alignment horizontal="center" vertical="center" wrapText="1"/>
    </xf>
    <xf numFmtId="14" fontId="545" fillId="8" borderId="1" xfId="0" applyNumberFormat="1" applyFont="1" applyFill="1" applyBorder="1" applyAlignment="1">
      <alignment horizontal="center" vertical="center" wrapText="1"/>
    </xf>
    <xf numFmtId="0" fontId="261" fillId="8" borderId="1" xfId="0" applyFont="1" applyFill="1" applyBorder="1" applyAlignment="1">
      <alignment horizontal="center" vertical="center" wrapText="1"/>
    </xf>
    <xf numFmtId="0" fontId="261" fillId="8" borderId="1" xfId="2" applyFont="1" applyFill="1" applyBorder="1" applyAlignment="1">
      <alignment horizontal="center" vertical="center" wrapText="1"/>
    </xf>
    <xf numFmtId="0" fontId="261" fillId="8" borderId="5" xfId="2" applyFont="1" applyFill="1" applyBorder="1" applyAlignment="1">
      <alignment horizontal="center" vertical="center" wrapText="1"/>
    </xf>
    <xf numFmtId="0" fontId="333" fillId="6" borderId="1" xfId="0" applyFont="1" applyFill="1" applyBorder="1" applyAlignment="1">
      <alignment horizontal="center" vertical="center" wrapText="1"/>
    </xf>
    <xf numFmtId="49" fontId="333" fillId="6" borderId="1" xfId="2" applyNumberFormat="1" applyFont="1" applyFill="1" applyBorder="1" applyAlignment="1">
      <alignment horizontal="center" vertical="center" wrapText="1"/>
    </xf>
    <xf numFmtId="0" fontId="1329" fillId="24" borderId="1" xfId="0" applyFont="1" applyFill="1" applyBorder="1" applyAlignment="1">
      <alignment horizontal="center" vertical="center"/>
    </xf>
    <xf numFmtId="0" fontId="1329" fillId="24" borderId="4" xfId="0" applyFont="1" applyFill="1" applyBorder="1" applyAlignment="1">
      <alignment horizontal="center" vertical="center"/>
    </xf>
    <xf numFmtId="0" fontId="1329" fillId="24" borderId="5" xfId="0" applyFont="1" applyFill="1" applyBorder="1" applyAlignment="1">
      <alignment horizontal="center" vertical="center"/>
    </xf>
    <xf numFmtId="0" fontId="1304" fillId="24" borderId="4" xfId="0" applyFont="1" applyFill="1" applyBorder="1" applyAlignment="1">
      <alignment horizontal="center" vertical="center"/>
    </xf>
    <xf numFmtId="0" fontId="260" fillId="0" borderId="1" xfId="0" applyFont="1" applyBorder="1" applyAlignment="1">
      <alignment horizontal="center" vertical="center" wrapText="1"/>
    </xf>
    <xf numFmtId="0" fontId="260" fillId="8" borderId="1" xfId="0" applyFont="1" applyFill="1" applyBorder="1" applyAlignment="1">
      <alignment horizontal="center" vertical="center" wrapText="1"/>
    </xf>
    <xf numFmtId="49" fontId="260" fillId="0" borderId="1" xfId="2" applyNumberFormat="1" applyFont="1" applyBorder="1" applyAlignment="1">
      <alignment horizontal="center" vertical="center" wrapText="1"/>
    </xf>
    <xf numFmtId="0" fontId="327" fillId="8" borderId="1" xfId="2" applyFont="1" applyFill="1" applyBorder="1" applyAlignment="1">
      <alignment horizontal="center" vertical="center" wrapText="1"/>
    </xf>
    <xf numFmtId="0" fontId="681" fillId="6" borderId="1" xfId="0" applyFont="1" applyFill="1" applyBorder="1" applyAlignment="1">
      <alignment horizontal="center" vertical="center" wrapText="1"/>
    </xf>
    <xf numFmtId="49" fontId="681" fillId="6" borderId="5" xfId="2" applyNumberFormat="1" applyFont="1" applyFill="1" applyBorder="1" applyAlignment="1">
      <alignment horizontal="center" vertical="center"/>
    </xf>
    <xf numFmtId="0" fontId="681" fillId="6" borderId="5" xfId="2" applyFont="1" applyFill="1" applyBorder="1" applyAlignment="1">
      <alignment horizontal="center" vertical="top" wrapText="1"/>
    </xf>
    <xf numFmtId="0" fontId="681" fillId="6" borderId="1" xfId="2" applyFont="1" applyFill="1" applyBorder="1" applyAlignment="1">
      <alignment horizontal="center" vertical="center" wrapText="1"/>
    </xf>
    <xf numFmtId="0" fontId="681" fillId="6" borderId="5" xfId="2" applyFont="1" applyFill="1" applyBorder="1" applyAlignment="1">
      <alignment horizontal="center" vertical="center" wrapText="1"/>
    </xf>
    <xf numFmtId="0" fontId="636" fillId="24" borderId="1" xfId="0" applyFont="1" applyFill="1" applyBorder="1" applyAlignment="1">
      <alignment horizontal="center" vertical="center"/>
    </xf>
    <xf numFmtId="0" fontId="1332" fillId="24" borderId="5" xfId="0" applyFont="1" applyFill="1" applyBorder="1" applyAlignment="1">
      <alignment horizontal="center" vertical="center" wrapText="1"/>
    </xf>
    <xf numFmtId="0" fontId="386" fillId="24" borderId="4" xfId="0" applyFont="1" applyFill="1" applyBorder="1" applyAlignment="1">
      <alignment horizontal="center" vertical="center" wrapText="1"/>
    </xf>
    <xf numFmtId="0" fontId="1332" fillId="24" borderId="1" xfId="0" applyFont="1" applyFill="1" applyBorder="1" applyAlignment="1">
      <alignment horizontal="center" vertical="center" wrapText="1"/>
    </xf>
    <xf numFmtId="0" fontId="1330" fillId="24" borderId="1" xfId="0" applyFont="1" applyFill="1" applyBorder="1" applyAlignment="1">
      <alignment horizontal="center" vertical="center"/>
    </xf>
    <xf numFmtId="49" fontId="371" fillId="8" borderId="1" xfId="2" applyNumberFormat="1" applyFont="1" applyFill="1" applyBorder="1" applyAlignment="1">
      <alignment horizontal="center" vertical="center" wrapText="1"/>
    </xf>
    <xf numFmtId="0" fontId="258" fillId="8" borderId="1" xfId="0" applyFont="1" applyFill="1" applyBorder="1" applyAlignment="1">
      <alignment horizontal="center" vertical="center" wrapText="1"/>
    </xf>
    <xf numFmtId="0" fontId="257" fillId="0" borderId="1" xfId="0" applyFont="1" applyBorder="1" applyAlignment="1">
      <alignment horizontal="center" vertical="center" wrapText="1"/>
    </xf>
    <xf numFmtId="0" fontId="487" fillId="8" borderId="1" xfId="2" applyFont="1" applyFill="1" applyBorder="1" applyAlignment="1">
      <alignment horizontal="center" vertical="center" wrapText="1"/>
    </xf>
    <xf numFmtId="0" fontId="1380" fillId="31" borderId="4" xfId="3" applyBorder="1" applyAlignment="1">
      <alignment horizontal="center" vertical="center" wrapText="1"/>
    </xf>
    <xf numFmtId="0" fontId="315" fillId="6" borderId="1" xfId="0" applyFont="1" applyFill="1" applyBorder="1" applyAlignment="1">
      <alignment horizontal="center" vertical="center" wrapText="1"/>
    </xf>
    <xf numFmtId="0" fontId="256" fillId="0" borderId="1" xfId="0" applyFont="1" applyBorder="1" applyAlignment="1">
      <alignment horizontal="center" vertical="center" wrapText="1"/>
    </xf>
    <xf numFmtId="0" fontId="1262" fillId="24" borderId="4" xfId="0" applyFont="1" applyFill="1" applyBorder="1" applyAlignment="1">
      <alignment horizontal="center" vertical="center" wrapText="1"/>
    </xf>
    <xf numFmtId="0" fontId="1202" fillId="24" borderId="1" xfId="0" applyFont="1" applyFill="1" applyBorder="1" applyAlignment="1">
      <alignment horizontal="center" vertical="center" wrapText="1"/>
    </xf>
    <xf numFmtId="49" fontId="283" fillId="8" borderId="1" xfId="2" applyNumberFormat="1" applyFont="1" applyFill="1" applyBorder="1" applyAlignment="1">
      <alignment horizontal="center" vertical="center" wrapText="1"/>
    </xf>
    <xf numFmtId="0" fontId="1190" fillId="24" borderId="1" xfId="0" applyFont="1" applyFill="1" applyBorder="1" applyAlignment="1">
      <alignment horizontal="center" vertical="center" wrapText="1"/>
    </xf>
    <xf numFmtId="0" fontId="1203" fillId="24" borderId="1" xfId="0" applyFont="1" applyFill="1" applyBorder="1" applyAlignment="1">
      <alignment horizontal="center" vertical="center" wrapText="1"/>
    </xf>
    <xf numFmtId="0" fontId="1309" fillId="24" borderId="1" xfId="0" applyFont="1" applyFill="1" applyBorder="1" applyAlignment="1">
      <alignment horizontal="center" vertical="center" wrapText="1"/>
    </xf>
    <xf numFmtId="0" fontId="376" fillId="8" borderId="5" xfId="2" applyFont="1" applyFill="1" applyBorder="1" applyAlignment="1">
      <alignment horizontal="center" vertical="center"/>
    </xf>
    <xf numFmtId="0" fontId="255" fillId="0" borderId="1" xfId="2" applyFont="1" applyBorder="1" applyAlignment="1">
      <alignment horizontal="center" vertical="center"/>
    </xf>
    <xf numFmtId="0" fontId="1342" fillId="24" borderId="1" xfId="0" applyFont="1" applyFill="1" applyBorder="1" applyAlignment="1">
      <alignment horizontal="center" vertical="center"/>
    </xf>
    <xf numFmtId="0" fontId="253" fillId="0" borderId="1" xfId="0" applyFont="1" applyBorder="1" applyAlignment="1">
      <alignment horizontal="center" vertical="center" wrapText="1"/>
    </xf>
    <xf numFmtId="49" fontId="253" fillId="0" borderId="1" xfId="2" applyNumberFormat="1" applyFont="1" applyBorder="1" applyAlignment="1">
      <alignment horizontal="center" vertical="center" wrapText="1"/>
    </xf>
    <xf numFmtId="0" fontId="253" fillId="8" borderId="1" xfId="0" applyFont="1" applyFill="1" applyBorder="1" applyAlignment="1">
      <alignment horizontal="center" vertical="center" wrapText="1"/>
    </xf>
    <xf numFmtId="49" fontId="277" fillId="8" borderId="1" xfId="2" applyNumberFormat="1" applyFont="1" applyFill="1" applyBorder="1" applyAlignment="1">
      <alignment horizontal="center" vertical="center" wrapText="1"/>
    </xf>
    <xf numFmtId="0" fontId="264" fillId="24" borderId="1" xfId="2" applyFont="1" applyFill="1" applyBorder="1" applyAlignment="1">
      <alignment horizontal="center" vertical="center" wrapText="1"/>
    </xf>
    <xf numFmtId="0" fontId="264" fillId="24" borderId="1" xfId="0" applyFont="1" applyFill="1" applyBorder="1" applyAlignment="1">
      <alignment horizontal="center" vertical="center" wrapText="1"/>
    </xf>
    <xf numFmtId="0" fontId="266" fillId="24" borderId="5" xfId="2" applyFont="1" applyFill="1" applyBorder="1" applyAlignment="1">
      <alignment horizontal="center" vertical="center" wrapText="1"/>
    </xf>
    <xf numFmtId="0" fontId="266" fillId="24" borderId="1" xfId="0" applyFont="1" applyFill="1" applyBorder="1" applyAlignment="1">
      <alignment horizontal="center" vertical="center" wrapText="1"/>
    </xf>
    <xf numFmtId="0" fontId="252" fillId="24" borderId="1" xfId="2" applyFont="1" applyFill="1" applyBorder="1" applyAlignment="1">
      <alignment horizontal="center" vertical="center" wrapText="1"/>
    </xf>
    <xf numFmtId="0" fontId="271" fillId="24" borderId="5" xfId="2" applyFont="1" applyFill="1" applyBorder="1" applyAlignment="1">
      <alignment horizontal="center" vertical="center"/>
    </xf>
    <xf numFmtId="0" fontId="267" fillId="24" borderId="5" xfId="2" applyFont="1" applyFill="1" applyBorder="1" applyAlignment="1">
      <alignment horizontal="center" vertical="center"/>
    </xf>
    <xf numFmtId="0" fontId="267" fillId="24" borderId="1" xfId="0" applyFont="1" applyFill="1" applyBorder="1" applyAlignment="1">
      <alignment horizontal="center" vertical="center" wrapText="1"/>
    </xf>
    <xf numFmtId="0" fontId="523" fillId="24" borderId="1" xfId="0" applyFont="1" applyFill="1" applyBorder="1" applyAlignment="1">
      <alignment horizontal="center" vertical="center" wrapText="1"/>
    </xf>
    <xf numFmtId="0" fontId="271" fillId="24" borderId="1" xfId="0" applyFont="1" applyFill="1" applyBorder="1" applyAlignment="1">
      <alignment horizontal="center" vertical="center" wrapText="1"/>
    </xf>
    <xf numFmtId="0" fontId="271" fillId="24" borderId="1" xfId="2" applyFont="1" applyFill="1" applyBorder="1" applyAlignment="1">
      <alignment horizontal="center" vertical="center" wrapText="1"/>
    </xf>
    <xf numFmtId="0" fontId="252" fillId="8" borderId="1" xfId="0" applyFont="1" applyFill="1" applyBorder="1" applyAlignment="1">
      <alignment horizontal="center" vertical="center" wrapText="1"/>
    </xf>
    <xf numFmtId="0" fontId="251" fillId="8" borderId="1" xfId="0" applyFont="1" applyFill="1" applyBorder="1" applyAlignment="1">
      <alignment horizontal="center" vertical="center" wrapText="1"/>
    </xf>
    <xf numFmtId="0" fontId="251" fillId="0" borderId="1" xfId="0" applyFont="1" applyBorder="1" applyAlignment="1">
      <alignment horizontal="center" vertical="center" wrapText="1"/>
    </xf>
    <xf numFmtId="49" fontId="566" fillId="6" borderId="1" xfId="2" applyNumberFormat="1" applyFont="1" applyFill="1" applyBorder="1" applyAlignment="1">
      <alignment horizontal="center" vertical="center" wrapText="1"/>
    </xf>
    <xf numFmtId="0" fontId="566" fillId="6" borderId="1" xfId="0" applyFont="1" applyFill="1" applyBorder="1" applyAlignment="1">
      <alignment horizontal="center" vertical="center" wrapText="1"/>
    </xf>
    <xf numFmtId="0" fontId="569" fillId="6" borderId="1" xfId="0" applyFont="1" applyFill="1" applyBorder="1" applyAlignment="1">
      <alignment horizontal="center" vertical="center" wrapText="1"/>
    </xf>
    <xf numFmtId="0" fontId="251" fillId="9" borderId="1" xfId="0" applyFont="1" applyFill="1" applyBorder="1" applyAlignment="1">
      <alignment horizontal="center" vertical="center" wrapText="1"/>
    </xf>
    <xf numFmtId="0" fontId="249" fillId="0" borderId="1" xfId="2" applyFont="1" applyBorder="1" applyAlignment="1">
      <alignment horizontal="center" vertical="center"/>
    </xf>
    <xf numFmtId="0" fontId="248" fillId="8" borderId="1" xfId="0" applyFont="1" applyFill="1" applyBorder="1" applyAlignment="1">
      <alignment horizontal="center" vertical="center" wrapText="1"/>
    </xf>
    <xf numFmtId="0" fontId="513" fillId="6" borderId="1" xfId="0" applyFont="1" applyFill="1" applyBorder="1" applyAlignment="1">
      <alignment horizontal="center" vertical="center" wrapText="1"/>
    </xf>
    <xf numFmtId="49" fontId="513" fillId="6" borderId="1" xfId="2" applyNumberFormat="1" applyFont="1" applyFill="1" applyBorder="1" applyAlignment="1">
      <alignment horizontal="center" vertical="center" wrapText="1"/>
    </xf>
    <xf numFmtId="0" fontId="253" fillId="6" borderId="1" xfId="0" applyFont="1" applyFill="1" applyBorder="1" applyAlignment="1">
      <alignment horizontal="center" vertical="center" wrapText="1"/>
    </xf>
    <xf numFmtId="49" fontId="253" fillId="6" borderId="1" xfId="2" applyNumberFormat="1" applyFont="1" applyFill="1" applyBorder="1" applyAlignment="1">
      <alignment horizontal="center" vertical="center" wrapText="1"/>
    </xf>
    <xf numFmtId="14" fontId="300" fillId="8" borderId="1" xfId="0" applyNumberFormat="1" applyFont="1" applyFill="1" applyBorder="1" applyAlignment="1">
      <alignment horizontal="center" vertical="center" wrapText="1"/>
    </xf>
    <xf numFmtId="0" fontId="247" fillId="8" borderId="1" xfId="0" applyFont="1" applyFill="1" applyBorder="1" applyAlignment="1">
      <alignment horizontal="center" vertical="center" wrapText="1"/>
    </xf>
    <xf numFmtId="0" fontId="246" fillId="8" borderId="1" xfId="0" applyFont="1" applyFill="1" applyBorder="1" applyAlignment="1">
      <alignment horizontal="center" vertical="center" wrapText="1"/>
    </xf>
    <xf numFmtId="0" fontId="656" fillId="6" borderId="1" xfId="2" applyFont="1" applyFill="1" applyBorder="1" applyAlignment="1">
      <alignment horizontal="center" vertical="center" wrapText="1"/>
    </xf>
    <xf numFmtId="0" fontId="246" fillId="6" borderId="1" xfId="2" applyFont="1" applyFill="1" applyBorder="1" applyAlignment="1">
      <alignment horizontal="center" vertical="center" wrapText="1"/>
    </xf>
    <xf numFmtId="0" fontId="246" fillId="8" borderId="1" xfId="2" applyFont="1" applyFill="1" applyBorder="1" applyAlignment="1">
      <alignment horizontal="center" vertical="center" wrapText="1"/>
    </xf>
    <xf numFmtId="0" fontId="246" fillId="8" borderId="5" xfId="2" applyFont="1" applyFill="1" applyBorder="1" applyAlignment="1">
      <alignment horizontal="center" vertical="center" wrapText="1"/>
    </xf>
    <xf numFmtId="14" fontId="558" fillId="6" borderId="1" xfId="0" applyNumberFormat="1" applyFont="1" applyFill="1" applyBorder="1" applyAlignment="1">
      <alignment horizontal="center" vertical="center" wrapText="1"/>
    </xf>
    <xf numFmtId="49" fontId="553" fillId="6" borderId="1" xfId="2" applyNumberFormat="1" applyFont="1" applyFill="1" applyBorder="1" applyAlignment="1">
      <alignment horizontal="center" vertical="center" wrapText="1"/>
    </xf>
    <xf numFmtId="0" fontId="553" fillId="6" borderId="1" xfId="0" applyFont="1" applyFill="1" applyBorder="1" applyAlignment="1">
      <alignment horizontal="center" vertical="center" wrapText="1"/>
    </xf>
    <xf numFmtId="2" fontId="558" fillId="6" borderId="4" xfId="2" applyNumberFormat="1" applyFont="1" applyFill="1" applyBorder="1" applyAlignment="1">
      <alignment horizontal="center" vertical="center" wrapText="1"/>
    </xf>
    <xf numFmtId="0" fontId="557" fillId="6" borderId="1" xfId="0" applyFont="1" applyFill="1" applyBorder="1" applyAlignment="1">
      <alignment horizontal="center" vertical="center" wrapText="1"/>
    </xf>
    <xf numFmtId="0" fontId="558" fillId="6" borderId="0" xfId="0" applyFont="1" applyFill="1" applyAlignment="1">
      <alignment horizontal="center" vertical="center" wrapText="1"/>
    </xf>
    <xf numFmtId="0" fontId="270" fillId="8" borderId="1" xfId="2" applyFont="1" applyFill="1" applyBorder="1" applyAlignment="1">
      <alignment horizontal="center" vertical="center" wrapText="1"/>
    </xf>
    <xf numFmtId="49" fontId="260" fillId="8" borderId="1" xfId="2" applyNumberFormat="1" applyFont="1" applyFill="1" applyBorder="1" applyAlignment="1">
      <alignment horizontal="center" vertical="center" wrapText="1"/>
    </xf>
    <xf numFmtId="0" fontId="363" fillId="8" borderId="1" xfId="2" applyFont="1" applyFill="1" applyBorder="1" applyAlignment="1">
      <alignment horizontal="center" vertical="center" wrapText="1"/>
    </xf>
    <xf numFmtId="0" fontId="244" fillId="8" borderId="1" xfId="0" applyFont="1" applyFill="1" applyBorder="1" applyAlignment="1">
      <alignment horizontal="center" vertical="center" wrapText="1"/>
    </xf>
    <xf numFmtId="0" fontId="243" fillId="8" borderId="5" xfId="2" applyFont="1" applyFill="1" applyBorder="1" applyAlignment="1">
      <alignment horizontal="center" vertical="center"/>
    </xf>
    <xf numFmtId="0" fontId="246" fillId="24" borderId="5" xfId="2" applyFont="1" applyFill="1" applyBorder="1" applyAlignment="1">
      <alignment horizontal="center" vertical="center"/>
    </xf>
    <xf numFmtId="0" fontId="246" fillId="24" borderId="1" xfId="0" applyFont="1" applyFill="1" applyBorder="1" applyAlignment="1">
      <alignment horizontal="center" vertical="center" wrapText="1"/>
    </xf>
    <xf numFmtId="0" fontId="252" fillId="24" borderId="1" xfId="0" applyFont="1" applyFill="1" applyBorder="1" applyAlignment="1">
      <alignment horizontal="center" vertical="center" wrapText="1"/>
    </xf>
    <xf numFmtId="0" fontId="261" fillId="24" borderId="5" xfId="2" applyFont="1" applyFill="1" applyBorder="1" applyAlignment="1">
      <alignment horizontal="center" vertical="center"/>
    </xf>
    <xf numFmtId="0" fontId="261" fillId="24" borderId="1" xfId="0" applyFont="1" applyFill="1" applyBorder="1" applyAlignment="1">
      <alignment horizontal="center" vertical="center" wrapText="1"/>
    </xf>
    <xf numFmtId="0" fontId="241" fillId="0" borderId="1" xfId="0" applyFont="1" applyBorder="1" applyAlignment="1">
      <alignment horizontal="center" vertical="center" wrapText="1"/>
    </xf>
    <xf numFmtId="49" fontId="241" fillId="0" borderId="1" xfId="2" applyNumberFormat="1" applyFont="1" applyBorder="1" applyAlignment="1">
      <alignment horizontal="center" vertical="center" wrapText="1"/>
    </xf>
    <xf numFmtId="0" fontId="241" fillId="8" borderId="1" xfId="0" applyFont="1" applyFill="1" applyBorder="1" applyAlignment="1">
      <alignment horizontal="center" vertical="center" wrapText="1"/>
    </xf>
    <xf numFmtId="49" fontId="272" fillId="8" borderId="1" xfId="2" applyNumberFormat="1" applyFont="1" applyFill="1" applyBorder="1" applyAlignment="1">
      <alignment horizontal="center" vertical="center" wrapText="1"/>
    </xf>
    <xf numFmtId="0" fontId="240" fillId="8" borderId="1" xfId="0" applyFont="1" applyFill="1" applyBorder="1" applyAlignment="1">
      <alignment horizontal="center" vertical="center" wrapText="1"/>
    </xf>
    <xf numFmtId="0" fontId="240" fillId="8" borderId="5" xfId="2" applyFont="1" applyFill="1" applyBorder="1" applyAlignment="1">
      <alignment horizontal="center" vertical="center" wrapText="1"/>
    </xf>
    <xf numFmtId="0" fontId="240" fillId="9" borderId="1" xfId="2" applyFont="1" applyFill="1" applyBorder="1" applyAlignment="1">
      <alignment horizontal="center" vertical="center"/>
    </xf>
    <xf numFmtId="0" fontId="240" fillId="8" borderId="1" xfId="2" applyFont="1" applyFill="1" applyBorder="1" applyAlignment="1">
      <alignment horizontal="center" vertical="center" wrapText="1"/>
    </xf>
    <xf numFmtId="49" fontId="251" fillId="8" borderId="1" xfId="2" applyNumberFormat="1" applyFont="1" applyFill="1" applyBorder="1" applyAlignment="1">
      <alignment horizontal="center" vertical="center" wrapText="1"/>
    </xf>
    <xf numFmtId="0" fontId="279" fillId="8" borderId="1" xfId="0" applyFont="1" applyFill="1" applyBorder="1" applyAlignment="1">
      <alignment horizontal="center" vertical="center" wrapText="1"/>
    </xf>
    <xf numFmtId="0" fontId="238" fillId="8" borderId="1" xfId="2" applyFont="1" applyFill="1" applyBorder="1" applyAlignment="1">
      <alignment horizontal="center" vertical="center" wrapText="1"/>
    </xf>
    <xf numFmtId="0" fontId="303" fillId="6" borderId="1" xfId="0" applyFont="1" applyFill="1" applyBorder="1" applyAlignment="1">
      <alignment horizontal="center" vertical="center" wrapText="1"/>
    </xf>
    <xf numFmtId="49" fontId="299" fillId="6" borderId="1" xfId="2" applyNumberFormat="1" applyFont="1" applyFill="1" applyBorder="1" applyAlignment="1">
      <alignment horizontal="center" vertical="center" wrapText="1"/>
    </xf>
    <xf numFmtId="0" fontId="306" fillId="6" borderId="1" xfId="0" applyFont="1" applyFill="1" applyBorder="1" applyAlignment="1">
      <alignment horizontal="center" vertical="center" wrapText="1"/>
    </xf>
    <xf numFmtId="0" fontId="471" fillId="8" borderId="5" xfId="2" applyFont="1" applyFill="1" applyBorder="1" applyAlignment="1">
      <alignment horizontal="center" vertical="center" wrapText="1"/>
    </xf>
    <xf numFmtId="49" fontId="471" fillId="8" borderId="5" xfId="2" applyNumberFormat="1" applyFont="1" applyFill="1" applyBorder="1" applyAlignment="1">
      <alignment horizontal="center" vertical="center" wrapText="1"/>
    </xf>
    <xf numFmtId="0" fontId="236" fillId="0" borderId="1" xfId="2" applyFont="1" applyBorder="1" applyAlignment="1">
      <alignment horizontal="center" vertical="center" wrapText="1"/>
    </xf>
    <xf numFmtId="0" fontId="260" fillId="6" borderId="1" xfId="0" applyFont="1" applyFill="1" applyBorder="1" applyAlignment="1">
      <alignment horizontal="center" vertical="center" wrapText="1"/>
    </xf>
    <xf numFmtId="49" fontId="260" fillId="6" borderId="1" xfId="2" applyNumberFormat="1" applyFont="1" applyFill="1" applyBorder="1" applyAlignment="1">
      <alignment horizontal="center" vertical="center" wrapText="1"/>
    </xf>
    <xf numFmtId="0" fontId="236" fillId="8" borderId="1" xfId="0" applyFont="1" applyFill="1" applyBorder="1" applyAlignment="1">
      <alignment horizontal="center" vertical="center" wrapText="1"/>
    </xf>
    <xf numFmtId="0" fontId="1198" fillId="24" borderId="5" xfId="0" applyFont="1" applyFill="1" applyBorder="1" applyAlignment="1">
      <alignment horizontal="center" vertical="center" wrapText="1"/>
    </xf>
    <xf numFmtId="0" fontId="1325" fillId="24" borderId="1" xfId="0" applyFont="1" applyFill="1" applyBorder="1" applyAlignment="1">
      <alignment horizontal="center" vertical="center"/>
    </xf>
    <xf numFmtId="0" fontId="0" fillId="24" borderId="5" xfId="0" applyFill="1" applyBorder="1" applyAlignment="1">
      <alignment horizontal="center" vertical="center"/>
    </xf>
    <xf numFmtId="0" fontId="235" fillId="8" borderId="1" xfId="0" applyFont="1" applyFill="1" applyBorder="1" applyAlignment="1">
      <alignment horizontal="center" vertical="center" wrapText="1"/>
    </xf>
    <xf numFmtId="0" fontId="255" fillId="8" borderId="1" xfId="0" applyFont="1" applyFill="1" applyBorder="1" applyAlignment="1">
      <alignment horizontal="center" vertical="center" wrapText="1"/>
    </xf>
    <xf numFmtId="0" fontId="234" fillId="8" borderId="1" xfId="0" applyFont="1" applyFill="1" applyBorder="1" applyAlignment="1">
      <alignment horizontal="center" vertical="center" wrapText="1"/>
    </xf>
    <xf numFmtId="0" fontId="234" fillId="9" borderId="1" xfId="2" applyFont="1" applyFill="1" applyBorder="1" applyAlignment="1">
      <alignment horizontal="center" vertical="center" wrapText="1"/>
    </xf>
    <xf numFmtId="0" fontId="457" fillId="6" borderId="1" xfId="0" applyFont="1" applyFill="1" applyBorder="1" applyAlignment="1">
      <alignment horizontal="center" vertical="center" wrapText="1"/>
    </xf>
    <xf numFmtId="0" fontId="453" fillId="6" borderId="1" xfId="2" applyFont="1" applyFill="1" applyBorder="1" applyAlignment="1">
      <alignment horizontal="center" vertical="center"/>
    </xf>
    <xf numFmtId="0" fontId="1344" fillId="24" borderId="1" xfId="0" applyFont="1" applyFill="1" applyBorder="1" applyAlignment="1">
      <alignment horizontal="center" vertical="center"/>
    </xf>
    <xf numFmtId="0" fontId="0" fillId="32" borderId="1" xfId="0" applyFill="1" applyBorder="1" applyAlignment="1">
      <alignment horizontal="center" vertical="center" wrapText="1"/>
    </xf>
    <xf numFmtId="49" fontId="240" fillId="8" borderId="1" xfId="2" applyNumberFormat="1" applyFont="1" applyFill="1" applyBorder="1" applyAlignment="1">
      <alignment horizontal="center" vertical="center" wrapText="1"/>
    </xf>
    <xf numFmtId="49" fontId="247" fillId="8" borderId="1" xfId="2" applyNumberFormat="1" applyFont="1" applyFill="1" applyBorder="1" applyAlignment="1">
      <alignment horizontal="center" vertical="center" wrapText="1"/>
    </xf>
    <xf numFmtId="0" fontId="233" fillId="8" borderId="1" xfId="0" applyFont="1" applyFill="1" applyBorder="1" applyAlignment="1">
      <alignment horizontal="center" vertical="center" wrapText="1"/>
    </xf>
    <xf numFmtId="0" fontId="233" fillId="0" borderId="1" xfId="2" applyFont="1" applyBorder="1" applyAlignment="1">
      <alignment horizontal="center" vertical="center" wrapText="1"/>
    </xf>
    <xf numFmtId="0" fontId="233" fillId="0" borderId="1" xfId="2" applyFont="1" applyBorder="1" applyAlignment="1">
      <alignment horizontal="center" vertical="center"/>
    </xf>
    <xf numFmtId="0" fontId="1254" fillId="24" borderId="4" xfId="0" applyFont="1" applyFill="1" applyBorder="1" applyAlignment="1">
      <alignment horizontal="center" vertical="center" wrapText="1"/>
    </xf>
    <xf numFmtId="0" fontId="232" fillId="8" borderId="1" xfId="0" applyFont="1" applyFill="1" applyBorder="1" applyAlignment="1">
      <alignment horizontal="center" vertical="center" wrapText="1"/>
    </xf>
    <xf numFmtId="49" fontId="391" fillId="8" borderId="1" xfId="2" applyNumberFormat="1" applyFont="1" applyFill="1" applyBorder="1" applyAlignment="1">
      <alignment horizontal="center" vertical="center" wrapText="1"/>
    </xf>
    <xf numFmtId="0" fontId="327" fillId="8" borderId="1" xfId="0" applyFont="1" applyFill="1" applyBorder="1" applyAlignment="1">
      <alignment horizontal="center" vertical="center" wrapText="1"/>
    </xf>
    <xf numFmtId="49" fontId="327" fillId="8" borderId="1" xfId="2" applyNumberFormat="1" applyFont="1" applyFill="1" applyBorder="1" applyAlignment="1">
      <alignment horizontal="center" vertical="center" wrapText="1"/>
    </xf>
    <xf numFmtId="0" fontId="238" fillId="8" borderId="1" xfId="0" applyFont="1" applyFill="1" applyBorder="1" applyAlignment="1">
      <alignment horizontal="center" vertical="center" wrapText="1"/>
    </xf>
    <xf numFmtId="49" fontId="238" fillId="8" borderId="1" xfId="2" applyNumberFormat="1" applyFont="1" applyFill="1" applyBorder="1" applyAlignment="1">
      <alignment horizontal="center" vertical="center" wrapText="1"/>
    </xf>
    <xf numFmtId="0" fontId="240" fillId="24" borderId="1" xfId="0" applyFont="1" applyFill="1" applyBorder="1" applyAlignment="1">
      <alignment horizontal="center" vertical="center" wrapText="1"/>
    </xf>
    <xf numFmtId="0" fontId="240" fillId="24" borderId="5" xfId="2" applyFont="1" applyFill="1" applyBorder="1" applyAlignment="1">
      <alignment horizontal="center" vertical="center"/>
    </xf>
    <xf numFmtId="0" fontId="265" fillId="24" borderId="5" xfId="2" applyFont="1" applyFill="1" applyBorder="1" applyAlignment="1">
      <alignment horizontal="center" vertical="center"/>
    </xf>
    <xf numFmtId="0" fontId="266" fillId="24" borderId="5" xfId="2" applyFont="1" applyFill="1" applyBorder="1" applyAlignment="1">
      <alignment horizontal="center" vertical="center"/>
    </xf>
    <xf numFmtId="0" fontId="240" fillId="24" borderId="5" xfId="2" applyFont="1" applyFill="1" applyBorder="1" applyAlignment="1">
      <alignment horizontal="center" vertical="center" wrapText="1"/>
    </xf>
    <xf numFmtId="0" fontId="261" fillId="24" borderId="5" xfId="2" applyFont="1" applyFill="1" applyBorder="1" applyAlignment="1">
      <alignment horizontal="center" vertical="center" wrapText="1"/>
    </xf>
    <xf numFmtId="0" fontId="231" fillId="24" borderId="5" xfId="0" applyFont="1" applyFill="1" applyBorder="1" applyAlignment="1">
      <alignment horizontal="center" vertical="center"/>
    </xf>
    <xf numFmtId="0" fontId="1088" fillId="24" borderId="5" xfId="2" applyFont="1" applyFill="1" applyBorder="1" applyAlignment="1">
      <alignment horizontal="center" vertical="center"/>
    </xf>
    <xf numFmtId="0" fontId="1187" fillId="24" borderId="5" xfId="0" applyFont="1" applyFill="1" applyBorder="1" applyAlignment="1">
      <alignment horizontal="center" vertical="center"/>
    </xf>
    <xf numFmtId="0" fontId="231" fillId="24" borderId="5" xfId="2" applyFont="1" applyFill="1" applyBorder="1" applyAlignment="1">
      <alignment horizontal="center" vertical="center"/>
    </xf>
    <xf numFmtId="0" fontId="584" fillId="6" borderId="1" xfId="0" applyFont="1" applyFill="1" applyBorder="1" applyAlignment="1">
      <alignment horizontal="center" vertical="center"/>
    </xf>
    <xf numFmtId="49" fontId="584" fillId="6" borderId="1" xfId="2" applyNumberFormat="1" applyFont="1" applyFill="1" applyBorder="1" applyAlignment="1">
      <alignment horizontal="center" vertical="center"/>
    </xf>
    <xf numFmtId="0" fontId="575" fillId="6" borderId="1" xfId="0" applyFont="1" applyFill="1" applyBorder="1" applyAlignment="1">
      <alignment horizontal="center" vertical="center"/>
    </xf>
    <xf numFmtId="0" fontId="575" fillId="6" borderId="1" xfId="2" applyFont="1" applyFill="1" applyBorder="1" applyAlignment="1">
      <alignment horizontal="center" vertical="top" wrapText="1"/>
    </xf>
    <xf numFmtId="0" fontId="575" fillId="6" borderId="1" xfId="0" applyFont="1" applyFill="1" applyBorder="1" applyAlignment="1">
      <alignment horizontal="center" vertical="center" wrapText="1"/>
    </xf>
    <xf numFmtId="0" fontId="575" fillId="6" borderId="1" xfId="2" applyFont="1" applyFill="1" applyBorder="1" applyAlignment="1">
      <alignment horizontal="center" vertical="center" wrapText="1"/>
    </xf>
    <xf numFmtId="164" fontId="1378" fillId="6" borderId="2" xfId="0" applyNumberFormat="1" applyFont="1" applyFill="1" applyBorder="1" applyAlignment="1">
      <alignment horizontal="center" vertical="center"/>
    </xf>
    <xf numFmtId="0" fontId="230" fillId="8" borderId="1" xfId="2" applyFont="1" applyFill="1" applyBorder="1" applyAlignment="1">
      <alignment horizontal="center" vertical="center" wrapText="1"/>
    </xf>
    <xf numFmtId="0" fontId="230" fillId="9" borderId="1" xfId="2" applyFont="1" applyFill="1" applyBorder="1" applyAlignment="1">
      <alignment horizontal="center" vertical="center"/>
    </xf>
    <xf numFmtId="0" fontId="384" fillId="8" borderId="1" xfId="0" applyFont="1" applyFill="1" applyBorder="1" applyAlignment="1">
      <alignment horizontal="center" vertical="center" wrapText="1"/>
    </xf>
    <xf numFmtId="0" fontId="229" fillId="0" borderId="1" xfId="2" applyFont="1" applyBorder="1" applyAlignment="1">
      <alignment horizontal="center" vertical="center"/>
    </xf>
    <xf numFmtId="49" fontId="241" fillId="8" borderId="1" xfId="2" applyNumberFormat="1" applyFont="1" applyFill="1" applyBorder="1" applyAlignment="1">
      <alignment horizontal="center" vertical="center" wrapText="1"/>
    </xf>
    <xf numFmtId="0" fontId="1207" fillId="24" borderId="5" xfId="0" applyFont="1" applyFill="1" applyBorder="1" applyAlignment="1">
      <alignment horizontal="center" vertical="center"/>
    </xf>
    <xf numFmtId="0" fontId="1212" fillId="24" borderId="5" xfId="0" applyFont="1" applyFill="1" applyBorder="1" applyAlignment="1">
      <alignment horizontal="center" vertical="center"/>
    </xf>
    <xf numFmtId="0" fontId="1088" fillId="24" borderId="5" xfId="0" applyFont="1" applyFill="1" applyBorder="1" applyAlignment="1">
      <alignment horizontal="center" vertical="center"/>
    </xf>
    <xf numFmtId="0" fontId="227" fillId="0" borderId="1" xfId="2" applyFont="1" applyBorder="1" applyAlignment="1">
      <alignment horizontal="center" vertical="center"/>
    </xf>
    <xf numFmtId="0" fontId="423" fillId="8" borderId="1" xfId="2" applyFont="1" applyFill="1" applyBorder="1" applyAlignment="1">
      <alignment horizontal="center" vertical="center" wrapText="1"/>
    </xf>
    <xf numFmtId="0" fontId="227" fillId="8" borderId="1" xfId="0" applyFont="1" applyFill="1" applyBorder="1" applyAlignment="1">
      <alignment horizontal="center" vertical="center" wrapText="1"/>
    </xf>
    <xf numFmtId="0" fontId="227" fillId="9" borderId="1" xfId="0" applyFont="1" applyFill="1" applyBorder="1" applyAlignment="1">
      <alignment horizontal="center" vertical="center" wrapText="1"/>
    </xf>
    <xf numFmtId="0" fontId="227" fillId="0" borderId="1" xfId="0" applyFont="1" applyBorder="1" applyAlignment="1">
      <alignment horizontal="center" vertical="center" wrapText="1"/>
    </xf>
    <xf numFmtId="0" fontId="227" fillId="8" borderId="1" xfId="2" applyFont="1" applyFill="1" applyBorder="1" applyAlignment="1">
      <alignment horizontal="center" vertical="center" wrapText="1"/>
    </xf>
    <xf numFmtId="49" fontId="227" fillId="0" borderId="1" xfId="2" applyNumberFormat="1" applyFont="1" applyBorder="1" applyAlignment="1">
      <alignment horizontal="center" vertical="center" wrapText="1"/>
    </xf>
    <xf numFmtId="0" fontId="226" fillId="8" borderId="1" xfId="2" applyFont="1" applyFill="1" applyBorder="1" applyAlignment="1">
      <alignment horizontal="center" vertical="center" wrapText="1"/>
    </xf>
    <xf numFmtId="0" fontId="226" fillId="8" borderId="5" xfId="2" applyFont="1" applyFill="1" applyBorder="1" applyAlignment="1">
      <alignment horizontal="center" vertical="center" wrapText="1"/>
    </xf>
    <xf numFmtId="0" fontId="226" fillId="8" borderId="1" xfId="0" applyFont="1" applyFill="1" applyBorder="1" applyAlignment="1">
      <alignment horizontal="center" vertical="center" wrapText="1"/>
    </xf>
    <xf numFmtId="49" fontId="258" fillId="8" borderId="1" xfId="2" applyNumberFormat="1" applyFont="1" applyFill="1" applyBorder="1" applyAlignment="1">
      <alignment horizontal="center" vertical="center" wrapText="1"/>
    </xf>
    <xf numFmtId="0" fontId="225" fillId="9" borderId="1" xfId="2" applyFont="1" applyFill="1" applyBorder="1" applyAlignment="1">
      <alignment horizontal="center" vertical="center" wrapText="1"/>
    </xf>
    <xf numFmtId="14" fontId="247" fillId="8" borderId="1" xfId="0" applyNumberFormat="1" applyFont="1" applyFill="1" applyBorder="1" applyAlignment="1">
      <alignment horizontal="center" vertical="center" wrapText="1"/>
    </xf>
    <xf numFmtId="0" fontId="224" fillId="8" borderId="1" xfId="0" applyFont="1" applyFill="1" applyBorder="1" applyAlignment="1">
      <alignment horizontal="center" vertical="center" wrapText="1"/>
    </xf>
    <xf numFmtId="0" fontId="224" fillId="13" borderId="1" xfId="0" applyFont="1" applyFill="1" applyBorder="1" applyAlignment="1">
      <alignment horizontal="center" vertical="center" wrapText="1"/>
    </xf>
    <xf numFmtId="0" fontId="226" fillId="24" borderId="1" xfId="0" applyFont="1" applyFill="1" applyBorder="1" applyAlignment="1">
      <alignment horizontal="center" vertical="center" wrapText="1"/>
    </xf>
    <xf numFmtId="0" fontId="226" fillId="24" borderId="5" xfId="2" applyFont="1" applyFill="1" applyBorder="1" applyAlignment="1">
      <alignment horizontal="center" vertical="center"/>
    </xf>
    <xf numFmtId="0" fontId="949" fillId="24" borderId="1" xfId="2" applyFont="1" applyFill="1" applyBorder="1" applyAlignment="1">
      <alignment horizontal="center" vertical="center"/>
    </xf>
    <xf numFmtId="0" fontId="1192" fillId="24" borderId="5" xfId="0" applyFont="1" applyFill="1" applyBorder="1" applyAlignment="1">
      <alignment horizontal="center" vertical="center"/>
    </xf>
    <xf numFmtId="0" fontId="0" fillId="24" borderId="1" xfId="0" applyFill="1" applyBorder="1" applyAlignment="1">
      <alignment horizontal="center" wrapText="1"/>
    </xf>
    <xf numFmtId="0" fontId="422" fillId="6" borderId="1" xfId="0" applyFont="1" applyFill="1" applyBorder="1" applyAlignment="1">
      <alignment horizontal="center" vertical="center" wrapText="1"/>
    </xf>
    <xf numFmtId="49" fontId="422" fillId="6" borderId="5" xfId="2" applyNumberFormat="1" applyFont="1" applyFill="1" applyBorder="1" applyAlignment="1">
      <alignment horizontal="center" vertical="center" wrapText="1"/>
    </xf>
    <xf numFmtId="0" fontId="272" fillId="6" borderId="1" xfId="0" applyFont="1" applyFill="1" applyBorder="1" applyAlignment="1">
      <alignment horizontal="center" vertical="center" wrapText="1"/>
    </xf>
    <xf numFmtId="14" fontId="272" fillId="6" borderId="1" xfId="0" applyNumberFormat="1" applyFont="1" applyFill="1" applyBorder="1" applyAlignment="1">
      <alignment horizontal="center" vertical="center" wrapText="1"/>
    </xf>
    <xf numFmtId="49" fontId="272" fillId="6" borderId="1" xfId="2" applyNumberFormat="1" applyFont="1" applyFill="1" applyBorder="1" applyAlignment="1">
      <alignment horizontal="center" vertical="center" wrapText="1"/>
    </xf>
    <xf numFmtId="0" fontId="242" fillId="6" borderId="1" xfId="0" applyFont="1" applyFill="1" applyBorder="1" applyAlignment="1">
      <alignment horizontal="center" vertical="center" wrapText="1"/>
    </xf>
    <xf numFmtId="0" fontId="258" fillId="6" borderId="1" xfId="0" applyFont="1" applyFill="1" applyBorder="1" applyAlignment="1">
      <alignment horizontal="center" vertical="center" wrapText="1"/>
    </xf>
    <xf numFmtId="49" fontId="258" fillId="6" borderId="1" xfId="2" applyNumberFormat="1" applyFont="1" applyFill="1" applyBorder="1" applyAlignment="1">
      <alignment horizontal="center" vertical="center" wrapText="1"/>
    </xf>
    <xf numFmtId="0" fontId="240" fillId="6" borderId="1" xfId="0" applyFont="1" applyFill="1" applyBorder="1" applyAlignment="1">
      <alignment horizontal="center" vertical="center" wrapText="1"/>
    </xf>
    <xf numFmtId="49" fontId="297" fillId="6" borderId="1" xfId="2" applyNumberFormat="1" applyFont="1" applyFill="1" applyBorder="1" applyAlignment="1">
      <alignment horizontal="center" vertical="center" wrapText="1"/>
    </xf>
    <xf numFmtId="0" fontId="262" fillId="6" borderId="1" xfId="0" applyFont="1" applyFill="1" applyBorder="1" applyAlignment="1">
      <alignment horizontal="center" vertical="center" wrapText="1"/>
    </xf>
    <xf numFmtId="49" fontId="253" fillId="8" borderId="1" xfId="2" applyNumberFormat="1" applyFont="1" applyFill="1" applyBorder="1" applyAlignment="1">
      <alignment horizontal="center" vertical="center" wrapText="1"/>
    </xf>
    <xf numFmtId="49" fontId="230" fillId="8" borderId="1" xfId="2" applyNumberFormat="1" applyFont="1" applyFill="1" applyBorder="1" applyAlignment="1">
      <alignment horizontal="center" vertical="center" wrapText="1"/>
    </xf>
    <xf numFmtId="0" fontId="222" fillId="0" borderId="1" xfId="0" applyFont="1" applyBorder="1" applyAlignment="1">
      <alignment horizontal="center" vertical="center" wrapText="1"/>
    </xf>
    <xf numFmtId="0" fontId="222" fillId="8" borderId="1" xfId="0" applyFont="1" applyFill="1" applyBorder="1" applyAlignment="1">
      <alignment horizontal="center" vertical="center" wrapText="1"/>
    </xf>
    <xf numFmtId="14" fontId="1333" fillId="8" borderId="1" xfId="0" applyNumberFormat="1" applyFont="1" applyFill="1" applyBorder="1" applyAlignment="1">
      <alignment horizontal="center" vertical="center" wrapText="1"/>
    </xf>
    <xf numFmtId="0" fontId="221" fillId="0" borderId="1" xfId="2" applyFont="1" applyBorder="1" applyAlignment="1">
      <alignment horizontal="center" vertical="center" wrapText="1"/>
    </xf>
    <xf numFmtId="0" fontId="220" fillId="8" borderId="1" xfId="0" applyFont="1" applyFill="1" applyBorder="1" applyAlignment="1">
      <alignment horizontal="center" vertical="center" wrapText="1"/>
    </xf>
    <xf numFmtId="14" fontId="241" fillId="8" borderId="4" xfId="0" applyNumberFormat="1" applyFont="1" applyFill="1" applyBorder="1" applyAlignment="1">
      <alignment horizontal="center" vertical="center"/>
    </xf>
    <xf numFmtId="49" fontId="225" fillId="8" borderId="1" xfId="2" applyNumberFormat="1" applyFont="1" applyFill="1" applyBorder="1" applyAlignment="1">
      <alignment horizontal="center" vertical="center" wrapText="1"/>
    </xf>
    <xf numFmtId="0" fontId="219" fillId="8" borderId="1" xfId="0" applyFont="1" applyFill="1" applyBorder="1" applyAlignment="1">
      <alignment horizontal="center" vertical="center" wrapText="1"/>
    </xf>
    <xf numFmtId="0" fontId="238" fillId="6" borderId="1" xfId="0" applyFont="1" applyFill="1" applyBorder="1" applyAlignment="1">
      <alignment horizontal="center" vertical="center" wrapText="1"/>
    </xf>
    <xf numFmtId="49" fontId="238" fillId="6" borderId="1" xfId="2" applyNumberFormat="1" applyFont="1" applyFill="1" applyBorder="1" applyAlignment="1">
      <alignment horizontal="center" vertical="center" wrapText="1"/>
    </xf>
    <xf numFmtId="0" fontId="218" fillId="8" borderId="1" xfId="2" applyFont="1" applyFill="1" applyBorder="1" applyAlignment="1">
      <alignment horizontal="center" vertical="center"/>
    </xf>
    <xf numFmtId="0" fontId="218" fillId="8" borderId="1" xfId="2" applyFont="1" applyFill="1" applyBorder="1" applyAlignment="1">
      <alignment horizontal="center" vertical="center" wrapText="1"/>
    </xf>
    <xf numFmtId="0" fontId="217" fillId="8" borderId="1" xfId="0" applyFont="1" applyFill="1" applyBorder="1" applyAlignment="1">
      <alignment horizontal="center" vertical="center" wrapText="1"/>
    </xf>
    <xf numFmtId="0" fontId="217" fillId="0" borderId="1" xfId="0" applyFont="1" applyBorder="1" applyAlignment="1">
      <alignment horizontal="center" vertical="center" wrapText="1"/>
    </xf>
    <xf numFmtId="0" fontId="217" fillId="24" borderId="1" xfId="0" applyFont="1" applyFill="1" applyBorder="1" applyAlignment="1">
      <alignment horizontal="center" vertical="center" wrapText="1"/>
    </xf>
    <xf numFmtId="49" fontId="222" fillId="8" borderId="1" xfId="2" applyNumberFormat="1" applyFont="1" applyFill="1" applyBorder="1" applyAlignment="1">
      <alignment horizontal="center" vertical="center" wrapText="1"/>
    </xf>
    <xf numFmtId="0" fontId="262" fillId="8" borderId="1" xfId="0" applyFont="1" applyFill="1" applyBorder="1" applyAlignment="1">
      <alignment horizontal="center" vertical="center" wrapText="1"/>
    </xf>
    <xf numFmtId="49" fontId="262" fillId="8" borderId="1" xfId="2" applyNumberFormat="1" applyFont="1" applyFill="1" applyBorder="1" applyAlignment="1">
      <alignment horizontal="center" vertical="center" wrapText="1"/>
    </xf>
    <xf numFmtId="4" fontId="0" fillId="0" borderId="1" xfId="0" applyNumberFormat="1" applyBorder="1" applyAlignment="1">
      <alignment horizontal="center" vertical="center" wrapText="1"/>
    </xf>
    <xf numFmtId="0" fontId="703" fillId="6" borderId="1" xfId="0" applyFont="1" applyFill="1" applyBorder="1" applyAlignment="1">
      <alignment horizontal="center" vertical="center" wrapText="1"/>
    </xf>
    <xf numFmtId="49" fontId="703" fillId="6" borderId="5" xfId="2" applyNumberFormat="1" applyFont="1" applyFill="1" applyBorder="1" applyAlignment="1">
      <alignment horizontal="center" vertical="center"/>
    </xf>
    <xf numFmtId="0" fontId="215" fillId="13" borderId="1" xfId="0" applyFont="1" applyFill="1" applyBorder="1" applyAlignment="1">
      <alignment horizontal="center" vertical="center" wrapText="1"/>
    </xf>
    <xf numFmtId="0" fontId="215" fillId="13" borderId="5" xfId="2" applyFont="1" applyFill="1" applyBorder="1" applyAlignment="1">
      <alignment horizontal="center" vertical="center" wrapText="1"/>
    </xf>
    <xf numFmtId="0" fontId="215" fillId="8" borderId="5" xfId="2" applyFont="1" applyFill="1" applyBorder="1" applyAlignment="1">
      <alignment horizontal="center" vertical="center" wrapText="1"/>
    </xf>
    <xf numFmtId="0" fontId="215" fillId="8" borderId="1" xfId="0" applyFont="1" applyFill="1" applyBorder="1" applyAlignment="1">
      <alignment horizontal="center" vertical="center" wrapText="1"/>
    </xf>
    <xf numFmtId="14" fontId="241" fillId="8" borderId="1" xfId="0" applyNumberFormat="1" applyFont="1" applyFill="1" applyBorder="1" applyAlignment="1">
      <alignment horizontal="center" vertical="center" wrapText="1"/>
    </xf>
    <xf numFmtId="0" fontId="214" fillId="0" borderId="1" xfId="0" applyFont="1" applyBorder="1" applyAlignment="1">
      <alignment horizontal="center" vertical="center" wrapText="1"/>
    </xf>
    <xf numFmtId="0" fontId="214" fillId="8" borderId="1" xfId="0" applyFont="1" applyFill="1" applyBorder="1" applyAlignment="1">
      <alignment horizontal="center" vertical="center" wrapText="1"/>
    </xf>
    <xf numFmtId="0" fontId="1083" fillId="25" borderId="1" xfId="2" applyFont="1" applyFill="1" applyBorder="1" applyAlignment="1">
      <alignment horizontal="center" vertical="center"/>
    </xf>
    <xf numFmtId="0" fontId="1094" fillId="25" borderId="1" xfId="2" applyFont="1" applyFill="1" applyBorder="1" applyAlignment="1">
      <alignment horizontal="center" vertical="center"/>
    </xf>
    <xf numFmtId="0" fontId="213" fillId="8" borderId="1" xfId="0" applyFont="1" applyFill="1" applyBorder="1" applyAlignment="1">
      <alignment horizontal="center" vertical="center" wrapText="1"/>
    </xf>
    <xf numFmtId="0" fontId="213" fillId="8" borderId="1" xfId="2" applyFont="1" applyFill="1" applyBorder="1" applyAlignment="1">
      <alignment horizontal="center" vertical="center" wrapText="1"/>
    </xf>
    <xf numFmtId="0" fontId="213" fillId="8" borderId="5" xfId="2" applyFont="1" applyFill="1" applyBorder="1" applyAlignment="1">
      <alignment horizontal="center" vertical="center" wrapText="1"/>
    </xf>
    <xf numFmtId="49" fontId="244" fillId="8" borderId="1" xfId="2" applyNumberFormat="1" applyFont="1" applyFill="1" applyBorder="1" applyAlignment="1">
      <alignment horizontal="center" vertical="center" wrapText="1"/>
    </xf>
    <xf numFmtId="49" fontId="336" fillId="8" borderId="5" xfId="2" applyNumberFormat="1" applyFont="1" applyFill="1" applyBorder="1" applyAlignment="1">
      <alignment horizontal="center" vertical="center"/>
    </xf>
    <xf numFmtId="0" fontId="336" fillId="8" borderId="5" xfId="2" applyFont="1" applyFill="1" applyBorder="1" applyAlignment="1">
      <alignment horizontal="center" vertical="center" wrapText="1"/>
    </xf>
    <xf numFmtId="0" fontId="336" fillId="8" borderId="5" xfId="2" applyFont="1" applyFill="1" applyBorder="1" applyAlignment="1">
      <alignment horizontal="center" vertical="top" wrapText="1"/>
    </xf>
    <xf numFmtId="0" fontId="336" fillId="8" borderId="1" xfId="2" applyFont="1" applyFill="1" applyBorder="1" applyAlignment="1">
      <alignment horizontal="center" vertical="center" wrapText="1"/>
    </xf>
    <xf numFmtId="0" fontId="212" fillId="0" borderId="1" xfId="2" applyFont="1" applyBorder="1" applyAlignment="1">
      <alignment horizontal="center" vertical="center"/>
    </xf>
    <xf numFmtId="0" fontId="423" fillId="8" borderId="5" xfId="2" applyFont="1" applyFill="1" applyBorder="1" applyAlignment="1">
      <alignment horizontal="center" vertical="center" wrapText="1"/>
    </xf>
    <xf numFmtId="49" fontId="423" fillId="8" borderId="5" xfId="2" applyNumberFormat="1" applyFont="1" applyFill="1" applyBorder="1" applyAlignment="1">
      <alignment horizontal="center" vertical="center" wrapText="1"/>
    </xf>
    <xf numFmtId="0" fontId="212" fillId="0" borderId="1" xfId="2" applyFont="1" applyBorder="1" applyAlignment="1">
      <alignment horizontal="center" vertical="center" wrapText="1"/>
    </xf>
    <xf numFmtId="0" fontId="212" fillId="8" borderId="1" xfId="0" applyFont="1" applyFill="1" applyBorder="1" applyAlignment="1">
      <alignment horizontal="center" vertical="center" wrapText="1"/>
    </xf>
    <xf numFmtId="0" fontId="212" fillId="8" borderId="0" xfId="0" applyFont="1" applyFill="1" applyAlignment="1">
      <alignment horizontal="center" vertical="center" wrapText="1"/>
    </xf>
    <xf numFmtId="0" fontId="212" fillId="8" borderId="1" xfId="2" applyFont="1" applyFill="1" applyBorder="1" applyAlignment="1">
      <alignment horizontal="center" vertical="center" wrapText="1"/>
    </xf>
    <xf numFmtId="0" fontId="212" fillId="8" borderId="5" xfId="2" applyFont="1" applyFill="1" applyBorder="1" applyAlignment="1">
      <alignment horizontal="center" vertical="center" wrapText="1"/>
    </xf>
    <xf numFmtId="0" fontId="864" fillId="6" borderId="1" xfId="0" applyFont="1" applyFill="1" applyBorder="1" applyAlignment="1">
      <alignment horizontal="center" vertical="center" wrapText="1"/>
    </xf>
    <xf numFmtId="0" fontId="864" fillId="6" borderId="5" xfId="2" applyFont="1" applyFill="1" applyBorder="1" applyAlignment="1">
      <alignment horizontal="center" vertical="center"/>
    </xf>
    <xf numFmtId="49" fontId="864" fillId="6" borderId="5" xfId="2" applyNumberFormat="1" applyFont="1" applyFill="1" applyBorder="1" applyAlignment="1">
      <alignment horizontal="center" vertical="center"/>
    </xf>
    <xf numFmtId="0" fontId="864" fillId="6" borderId="5" xfId="2" applyFont="1" applyFill="1" applyBorder="1" applyAlignment="1">
      <alignment horizontal="center" vertical="center" wrapText="1"/>
    </xf>
    <xf numFmtId="49" fontId="325" fillId="8" borderId="5" xfId="2" applyNumberFormat="1" applyFont="1" applyFill="1" applyBorder="1" applyAlignment="1">
      <alignment horizontal="center" vertical="center"/>
    </xf>
    <xf numFmtId="0" fontId="325" fillId="8" borderId="5" xfId="2" applyFont="1" applyFill="1" applyBorder="1" applyAlignment="1">
      <alignment horizontal="center" vertical="center" wrapText="1"/>
    </xf>
    <xf numFmtId="0" fontId="325" fillId="8" borderId="5" xfId="2" applyFont="1" applyFill="1" applyBorder="1" applyAlignment="1">
      <alignment horizontal="center" vertical="top" wrapText="1"/>
    </xf>
    <xf numFmtId="0" fontId="325" fillId="8" borderId="1" xfId="2" applyFont="1" applyFill="1" applyBorder="1" applyAlignment="1">
      <alignment horizontal="center" vertical="center" wrapText="1"/>
    </xf>
    <xf numFmtId="0" fontId="308" fillId="8" borderId="5" xfId="2" applyFont="1" applyFill="1" applyBorder="1" applyAlignment="1">
      <alignment horizontal="center" vertical="center"/>
    </xf>
    <xf numFmtId="0" fontId="308" fillId="8" borderId="5" xfId="2" applyFont="1" applyFill="1" applyBorder="1" applyAlignment="1">
      <alignment horizontal="center" vertical="center" wrapText="1"/>
    </xf>
    <xf numFmtId="0" fontId="308" fillId="8" borderId="5" xfId="2" applyFont="1" applyFill="1" applyBorder="1" applyAlignment="1">
      <alignment horizontal="center" vertical="top" wrapText="1"/>
    </xf>
    <xf numFmtId="0" fontId="308" fillId="8" borderId="1" xfId="2" applyFont="1" applyFill="1" applyBorder="1" applyAlignment="1">
      <alignment horizontal="center" vertical="center" wrapText="1"/>
    </xf>
    <xf numFmtId="0" fontId="239" fillId="25" borderId="1" xfId="0" applyFont="1" applyFill="1" applyBorder="1" applyAlignment="1">
      <alignment horizontal="center" vertical="center" wrapText="1"/>
    </xf>
    <xf numFmtId="49" fontId="492" fillId="25" borderId="1" xfId="2" applyNumberFormat="1" applyFont="1" applyFill="1" applyBorder="1" applyAlignment="1">
      <alignment horizontal="center" vertical="center" wrapText="1"/>
    </xf>
    <xf numFmtId="0" fontId="215" fillId="24" borderId="5" xfId="2" applyFont="1" applyFill="1" applyBorder="1" applyAlignment="1">
      <alignment horizontal="center" vertical="center"/>
    </xf>
    <xf numFmtId="0" fontId="212" fillId="24" borderId="1" xfId="0" applyFont="1" applyFill="1" applyBorder="1" applyAlignment="1">
      <alignment horizontal="center" vertical="center" wrapText="1"/>
    </xf>
    <xf numFmtId="0" fontId="213" fillId="24" borderId="1" xfId="0" applyFont="1" applyFill="1" applyBorder="1" applyAlignment="1">
      <alignment horizontal="center" vertical="center" wrapText="1"/>
    </xf>
    <xf numFmtId="0" fontId="213" fillId="24" borderId="5" xfId="2" applyFont="1" applyFill="1" applyBorder="1" applyAlignment="1">
      <alignment horizontal="center" vertical="center"/>
    </xf>
    <xf numFmtId="0" fontId="454" fillId="6" borderId="1" xfId="2" applyFont="1" applyFill="1" applyBorder="1" applyAlignment="1">
      <alignment horizontal="center" vertical="center" wrapText="1"/>
    </xf>
    <xf numFmtId="0" fontId="454" fillId="6" borderId="1" xfId="0" applyFont="1" applyFill="1" applyBorder="1" applyAlignment="1">
      <alignment horizontal="center" vertical="center" wrapText="1"/>
    </xf>
    <xf numFmtId="0" fontId="256" fillId="8" borderId="1" xfId="0" applyFont="1" applyFill="1" applyBorder="1" applyAlignment="1">
      <alignment horizontal="center" vertical="center" wrapText="1"/>
    </xf>
    <xf numFmtId="49" fontId="256" fillId="8" borderId="1" xfId="2" applyNumberFormat="1" applyFont="1" applyFill="1" applyBorder="1" applyAlignment="1">
      <alignment horizontal="center" vertical="center" wrapText="1"/>
    </xf>
    <xf numFmtId="0" fontId="210" fillId="8" borderId="1" xfId="0" applyFont="1" applyFill="1" applyBorder="1" applyAlignment="1">
      <alignment horizontal="center" vertical="center" wrapText="1"/>
    </xf>
    <xf numFmtId="0" fontId="209" fillId="8" borderId="1" xfId="0" applyFont="1" applyFill="1" applyBorder="1" applyAlignment="1">
      <alignment horizontal="center" vertical="center" wrapText="1"/>
    </xf>
    <xf numFmtId="0" fontId="209" fillId="8" borderId="5" xfId="2" applyFont="1" applyFill="1" applyBorder="1" applyAlignment="1">
      <alignment horizontal="center" vertical="center" wrapText="1"/>
    </xf>
    <xf numFmtId="0" fontId="209" fillId="13" borderId="1" xfId="0" applyFont="1" applyFill="1" applyBorder="1" applyAlignment="1">
      <alignment horizontal="center" vertical="center" wrapText="1"/>
    </xf>
    <xf numFmtId="0" fontId="247" fillId="6" borderId="1" xfId="0" applyFont="1" applyFill="1" applyBorder="1" applyAlignment="1">
      <alignment horizontal="center" vertical="center" wrapText="1"/>
    </xf>
    <xf numFmtId="14" fontId="1333" fillId="6" borderId="1" xfId="0" applyNumberFormat="1" applyFont="1" applyFill="1" applyBorder="1" applyAlignment="1">
      <alignment horizontal="center" vertical="center" wrapText="1"/>
    </xf>
    <xf numFmtId="0" fontId="216" fillId="8" borderId="1" xfId="0" applyFont="1" applyFill="1" applyBorder="1" applyAlignment="1">
      <alignment horizontal="center" vertical="center" wrapText="1"/>
    </xf>
    <xf numFmtId="0" fontId="1333" fillId="6" borderId="1" xfId="0" applyFont="1" applyFill="1" applyBorder="1" applyAlignment="1">
      <alignment horizontal="center" vertical="center" wrapText="1"/>
    </xf>
    <xf numFmtId="0" fontId="407" fillId="6" borderId="1" xfId="0" applyFont="1" applyFill="1" applyBorder="1" applyAlignment="1">
      <alignment horizontal="center" vertical="center" wrapText="1"/>
    </xf>
    <xf numFmtId="49" fontId="407" fillId="6" borderId="5" xfId="2" applyNumberFormat="1" applyFont="1" applyFill="1" applyBorder="1" applyAlignment="1">
      <alignment horizontal="center" vertical="center"/>
    </xf>
    <xf numFmtId="0" fontId="407" fillId="6" borderId="5" xfId="2" applyFont="1" applyFill="1" applyBorder="1" applyAlignment="1">
      <alignment horizontal="center" vertical="top" wrapText="1"/>
    </xf>
    <xf numFmtId="0" fontId="407" fillId="6" borderId="1" xfId="2" applyFont="1" applyFill="1" applyBorder="1" applyAlignment="1">
      <alignment horizontal="center" vertical="center" wrapText="1"/>
    </xf>
    <xf numFmtId="0" fontId="410" fillId="6" borderId="5" xfId="2" applyFont="1" applyFill="1" applyBorder="1" applyAlignment="1">
      <alignment horizontal="center" vertical="center" wrapText="1"/>
    </xf>
    <xf numFmtId="0" fontId="208" fillId="0" borderId="1" xfId="0" applyFont="1" applyBorder="1" applyAlignment="1">
      <alignment horizontal="center" vertical="center" wrapText="1"/>
    </xf>
    <xf numFmtId="0" fontId="208" fillId="9" borderId="1" xfId="0" applyFont="1" applyFill="1" applyBorder="1" applyAlignment="1">
      <alignment horizontal="center" vertical="center" wrapText="1"/>
    </xf>
    <xf numFmtId="0" fontId="208" fillId="8" borderId="1" xfId="0" applyFont="1" applyFill="1" applyBorder="1" applyAlignment="1">
      <alignment horizontal="center" vertical="center" wrapText="1"/>
    </xf>
    <xf numFmtId="49" fontId="279" fillId="8" borderId="1" xfId="2" applyNumberFormat="1" applyFont="1" applyFill="1" applyBorder="1" applyAlignment="1">
      <alignment horizontal="center" vertical="center" wrapText="1"/>
    </xf>
    <xf numFmtId="0" fontId="208" fillId="8" borderId="1" xfId="2" applyFont="1" applyFill="1" applyBorder="1" applyAlignment="1">
      <alignment horizontal="center" vertical="center" wrapText="1"/>
    </xf>
    <xf numFmtId="0" fontId="242" fillId="8" borderId="1" xfId="0" applyFont="1" applyFill="1" applyBorder="1" applyAlignment="1">
      <alignment horizontal="center" vertical="center" wrapText="1"/>
    </xf>
    <xf numFmtId="49" fontId="297" fillId="8" borderId="4" xfId="2" applyNumberFormat="1" applyFont="1" applyFill="1" applyBorder="1" applyAlignment="1">
      <alignment horizontal="center" vertical="center" wrapText="1"/>
    </xf>
    <xf numFmtId="0" fontId="207" fillId="8" borderId="1" xfId="0" applyFont="1" applyFill="1" applyBorder="1" applyAlignment="1">
      <alignment horizontal="center" vertical="center" wrapText="1"/>
    </xf>
    <xf numFmtId="0" fontId="207" fillId="8" borderId="1" xfId="2" applyFont="1" applyFill="1" applyBorder="1" applyAlignment="1">
      <alignment horizontal="center" vertical="center" wrapText="1"/>
    </xf>
    <xf numFmtId="0" fontId="207" fillId="8" borderId="5" xfId="2" applyFont="1" applyFill="1" applyBorder="1" applyAlignment="1">
      <alignment horizontal="center" vertical="center" wrapText="1"/>
    </xf>
    <xf numFmtId="0" fontId="207" fillId="0" borderId="1" xfId="2" applyFont="1" applyBorder="1" applyAlignment="1">
      <alignment horizontal="center" vertical="center"/>
    </xf>
    <xf numFmtId="14" fontId="241" fillId="8" borderId="5" xfId="2" applyNumberFormat="1" applyFont="1" applyFill="1" applyBorder="1" applyAlignment="1">
      <alignment horizontal="center" vertical="center" wrapText="1"/>
    </xf>
    <xf numFmtId="0" fontId="207" fillId="13" borderId="1" xfId="2" applyFont="1" applyFill="1" applyBorder="1" applyAlignment="1">
      <alignment horizontal="center" vertical="center"/>
    </xf>
    <xf numFmtId="0" fontId="207" fillId="13" borderId="1" xfId="0" applyFont="1" applyFill="1" applyBorder="1" applyAlignment="1">
      <alignment horizontal="center" vertical="center" wrapText="1"/>
    </xf>
    <xf numFmtId="0" fontId="207" fillId="13" borderId="5" xfId="2" applyFont="1" applyFill="1" applyBorder="1" applyAlignment="1">
      <alignment horizontal="center" vertical="center" wrapText="1"/>
    </xf>
    <xf numFmtId="49" fontId="208" fillId="8" borderId="1" xfId="2" applyNumberFormat="1" applyFont="1" applyFill="1" applyBorder="1" applyAlignment="1">
      <alignment horizontal="center" vertical="center" wrapText="1"/>
    </xf>
    <xf numFmtId="0" fontId="436" fillId="6" borderId="1" xfId="0" applyFont="1" applyFill="1" applyBorder="1" applyAlignment="1">
      <alignment horizontal="center" vertical="center" wrapText="1"/>
    </xf>
    <xf numFmtId="49" fontId="436" fillId="6" borderId="5" xfId="2" applyNumberFormat="1" applyFont="1" applyFill="1" applyBorder="1" applyAlignment="1">
      <alignment horizontal="center" vertical="center"/>
    </xf>
    <xf numFmtId="0" fontId="207" fillId="6" borderId="1" xfId="0" applyFont="1" applyFill="1" applyBorder="1" applyAlignment="1">
      <alignment horizontal="center" vertical="center" wrapText="1"/>
    </xf>
    <xf numFmtId="0" fontId="207" fillId="24" borderId="5" xfId="2" applyFont="1" applyFill="1" applyBorder="1" applyAlignment="1">
      <alignment horizontal="center" vertical="center"/>
    </xf>
    <xf numFmtId="0" fontId="212" fillId="24" borderId="5" xfId="2" applyFont="1" applyFill="1" applyBorder="1" applyAlignment="1">
      <alignment horizontal="center" vertical="center" wrapText="1"/>
    </xf>
    <xf numFmtId="49" fontId="233" fillId="8" borderId="1" xfId="2" applyNumberFormat="1" applyFont="1" applyFill="1" applyBorder="1" applyAlignment="1">
      <alignment horizontal="center" vertical="center" wrapText="1"/>
    </xf>
    <xf numFmtId="49" fontId="212" fillId="8" borderId="1" xfId="2" applyNumberFormat="1" applyFont="1" applyFill="1" applyBorder="1" applyAlignment="1">
      <alignment horizontal="center" vertical="center" wrapText="1"/>
    </xf>
    <xf numFmtId="0" fontId="222" fillId="25" borderId="1" xfId="0" applyFont="1" applyFill="1" applyBorder="1" applyAlignment="1">
      <alignment horizontal="center" vertical="center" wrapText="1"/>
    </xf>
    <xf numFmtId="49" fontId="214" fillId="8" borderId="1" xfId="2" applyNumberFormat="1" applyFont="1" applyFill="1" applyBorder="1" applyAlignment="1">
      <alignment horizontal="center" vertical="center" wrapText="1"/>
    </xf>
    <xf numFmtId="0" fontId="206" fillId="13" borderId="1" xfId="0" applyFont="1" applyFill="1" applyBorder="1" applyAlignment="1">
      <alignment horizontal="center" vertical="center" wrapText="1"/>
    </xf>
    <xf numFmtId="0" fontId="206" fillId="13" borderId="5" xfId="2" applyFont="1" applyFill="1" applyBorder="1" applyAlignment="1">
      <alignment horizontal="center" vertical="center" wrapText="1"/>
    </xf>
    <xf numFmtId="0" fontId="205" fillId="13" borderId="1" xfId="2" applyFont="1" applyFill="1" applyBorder="1" applyAlignment="1">
      <alignment horizontal="center" vertical="center"/>
    </xf>
    <xf numFmtId="0" fontId="205" fillId="13" borderId="5" xfId="2" applyFont="1" applyFill="1" applyBorder="1" applyAlignment="1">
      <alignment horizontal="center" vertical="center" wrapText="1"/>
    </xf>
    <xf numFmtId="0" fontId="205" fillId="13" borderId="1" xfId="0" applyFont="1" applyFill="1" applyBorder="1" applyAlignment="1">
      <alignment horizontal="center" vertical="center" wrapText="1"/>
    </xf>
    <xf numFmtId="0" fontId="205" fillId="8" borderId="1" xfId="0" applyFont="1" applyFill="1" applyBorder="1" applyAlignment="1">
      <alignment horizontal="center" vertical="center" wrapText="1"/>
    </xf>
    <xf numFmtId="4" fontId="1379" fillId="10" borderId="1" xfId="0" applyNumberFormat="1" applyFont="1" applyFill="1" applyBorder="1" applyAlignment="1">
      <alignment horizontal="center" vertical="center" wrapText="1"/>
    </xf>
    <xf numFmtId="0" fontId="410" fillId="8" borderId="5" xfId="2" applyFont="1" applyFill="1" applyBorder="1" applyAlignment="1">
      <alignment horizontal="center" vertical="top" wrapText="1"/>
    </xf>
    <xf numFmtId="0" fontId="205" fillId="0" borderId="1" xfId="2" applyFont="1" applyBorder="1" applyAlignment="1">
      <alignment horizontal="center" vertical="center"/>
    </xf>
    <xf numFmtId="49" fontId="219" fillId="8" borderId="1" xfId="2" applyNumberFormat="1" applyFont="1" applyFill="1" applyBorder="1" applyAlignment="1">
      <alignment horizontal="center" vertical="center" wrapText="1"/>
    </xf>
    <xf numFmtId="0" fontId="205" fillId="8" borderId="5" xfId="2" applyFont="1" applyFill="1" applyBorder="1" applyAlignment="1">
      <alignment horizontal="center" vertical="center"/>
    </xf>
    <xf numFmtId="0" fontId="204" fillId="0" borderId="1" xfId="2" applyFont="1" applyBorder="1" applyAlignment="1">
      <alignment horizontal="center" vertical="center" wrapText="1"/>
    </xf>
    <xf numFmtId="0" fontId="0" fillId="33" borderId="1" xfId="0" applyFill="1" applyBorder="1" applyAlignment="1">
      <alignment horizontal="center" vertical="center" wrapText="1"/>
    </xf>
    <xf numFmtId="164" fontId="1378" fillId="33" borderId="1" xfId="0" applyNumberFormat="1" applyFont="1" applyFill="1" applyBorder="1" applyAlignment="1">
      <alignment horizontal="center" vertical="center" wrapText="1"/>
    </xf>
    <xf numFmtId="164" fontId="1378" fillId="33" borderId="6" xfId="0" applyNumberFormat="1" applyFont="1" applyFill="1" applyBorder="1" applyAlignment="1">
      <alignment horizontal="center" vertical="center" wrapText="1"/>
    </xf>
    <xf numFmtId="0" fontId="0" fillId="33" borderId="0" xfId="0" applyFill="1" applyAlignment="1">
      <alignment horizontal="center" vertical="center" wrapText="1"/>
    </xf>
    <xf numFmtId="0" fontId="0" fillId="33" borderId="0" xfId="0" applyFill="1" applyAlignment="1">
      <alignment horizontal="center" vertical="center"/>
    </xf>
    <xf numFmtId="0" fontId="204" fillId="13" borderId="1" xfId="0" applyFont="1" applyFill="1" applyBorder="1" applyAlignment="1">
      <alignment horizontal="center" vertical="center" wrapText="1"/>
    </xf>
    <xf numFmtId="0" fontId="204" fillId="13" borderId="5" xfId="2" applyFont="1" applyFill="1" applyBorder="1" applyAlignment="1">
      <alignment horizontal="center" vertical="center" wrapText="1"/>
    </xf>
    <xf numFmtId="0" fontId="204" fillId="8" borderId="1" xfId="0" applyFont="1" applyFill="1" applyBorder="1" applyAlignment="1">
      <alignment horizontal="center" vertical="center" wrapText="1"/>
    </xf>
    <xf numFmtId="0" fontId="203" fillId="8" borderId="1" xfId="0" applyFont="1" applyFill="1" applyBorder="1" applyAlignment="1">
      <alignment horizontal="center" vertical="center" wrapText="1"/>
    </xf>
    <xf numFmtId="0" fontId="203" fillId="8" borderId="5" xfId="2" applyFont="1" applyFill="1" applyBorder="1" applyAlignment="1">
      <alignment horizontal="center" vertical="center" wrapText="1"/>
    </xf>
    <xf numFmtId="0" fontId="202" fillId="9" borderId="1" xfId="2" applyFont="1" applyFill="1" applyBorder="1" applyAlignment="1">
      <alignment horizontal="center" vertical="center"/>
    </xf>
    <xf numFmtId="0" fontId="202" fillId="8" borderId="1" xfId="2" applyFont="1" applyFill="1" applyBorder="1" applyAlignment="1">
      <alignment horizontal="center" vertical="center" wrapText="1"/>
    </xf>
    <xf numFmtId="49" fontId="201" fillId="0" borderId="1" xfId="2" applyNumberFormat="1" applyFont="1" applyBorder="1" applyAlignment="1">
      <alignment horizontal="center" vertical="center" wrapText="1"/>
    </xf>
    <xf numFmtId="0" fontId="201" fillId="8" borderId="1" xfId="0" applyFont="1" applyFill="1" applyBorder="1" applyAlignment="1">
      <alignment horizontal="center" vertical="center" wrapText="1"/>
    </xf>
    <xf numFmtId="0" fontId="205" fillId="24" borderId="5" xfId="2" applyFont="1" applyFill="1" applyBorder="1" applyAlignment="1">
      <alignment horizontal="center" vertical="center"/>
    </xf>
    <xf numFmtId="0" fontId="203" fillId="24" borderId="5" xfId="2" applyFont="1" applyFill="1" applyBorder="1" applyAlignment="1">
      <alignment horizontal="center" vertical="center"/>
    </xf>
    <xf numFmtId="0" fontId="200" fillId="8" borderId="1" xfId="2" applyFont="1" applyFill="1" applyBorder="1" applyAlignment="1">
      <alignment horizontal="center" vertical="center" wrapText="1"/>
    </xf>
    <xf numFmtId="0" fontId="200" fillId="24" borderId="1" xfId="0" applyFont="1" applyFill="1" applyBorder="1" applyAlignment="1">
      <alignment horizontal="center" vertical="center" wrapText="1"/>
    </xf>
    <xf numFmtId="0" fontId="200" fillId="8" borderId="1" xfId="0" applyFont="1" applyFill="1" applyBorder="1" applyAlignment="1">
      <alignment horizontal="center" vertical="center" wrapText="1"/>
    </xf>
    <xf numFmtId="0" fontId="200" fillId="8" borderId="5" xfId="2" applyFont="1" applyFill="1" applyBorder="1" applyAlignment="1">
      <alignment horizontal="center" vertical="center" wrapText="1"/>
    </xf>
    <xf numFmtId="0" fontId="200" fillId="9" borderId="1" xfId="2" applyFont="1" applyFill="1" applyBorder="1" applyAlignment="1">
      <alignment horizontal="center" vertical="center"/>
    </xf>
    <xf numFmtId="0" fontId="289" fillId="8" borderId="1" xfId="0" applyFont="1" applyFill="1" applyBorder="1" applyAlignment="1">
      <alignment horizontal="center" vertical="center" wrapText="1"/>
    </xf>
    <xf numFmtId="0" fontId="332" fillId="6" borderId="1" xfId="0" applyFont="1" applyFill="1" applyBorder="1" applyAlignment="1">
      <alignment horizontal="center" vertical="center" wrapText="1"/>
    </xf>
    <xf numFmtId="49" fontId="332" fillId="6" borderId="1" xfId="2" applyNumberFormat="1" applyFont="1" applyFill="1" applyBorder="1" applyAlignment="1">
      <alignment horizontal="center" vertical="center" wrapText="1"/>
    </xf>
    <xf numFmtId="0" fontId="199" fillId="8" borderId="1" xfId="2" applyFont="1" applyFill="1" applyBorder="1" applyAlignment="1">
      <alignment horizontal="center" vertical="center" wrapText="1"/>
    </xf>
    <xf numFmtId="0" fontId="199" fillId="0" borderId="1" xfId="0" applyFont="1" applyBorder="1" applyAlignment="1">
      <alignment horizontal="center" vertical="center" wrapText="1"/>
    </xf>
    <xf numFmtId="0" fontId="198" fillId="13" borderId="1" xfId="0" applyFont="1" applyFill="1" applyBorder="1" applyAlignment="1">
      <alignment horizontal="center" vertical="center" wrapText="1"/>
    </xf>
    <xf numFmtId="0" fontId="198" fillId="13" borderId="5" xfId="2" applyFont="1" applyFill="1" applyBorder="1" applyAlignment="1">
      <alignment horizontal="center" vertical="center" wrapText="1"/>
    </xf>
    <xf numFmtId="0" fontId="0" fillId="8" borderId="0" xfId="0" applyFill="1" applyAlignment="1">
      <alignment horizontal="center" vertical="center" wrapText="1"/>
    </xf>
    <xf numFmtId="0" fontId="198" fillId="8" borderId="1" xfId="0" applyFont="1" applyFill="1" applyBorder="1" applyAlignment="1">
      <alignment horizontal="center" vertical="center" wrapText="1"/>
    </xf>
    <xf numFmtId="0" fontId="198" fillId="0" borderId="1" xfId="0" applyFont="1" applyBorder="1" applyAlignment="1">
      <alignment horizontal="center" vertical="center" wrapText="1"/>
    </xf>
    <xf numFmtId="0" fontId="198" fillId="8" borderId="1" xfId="2" applyFont="1" applyFill="1" applyBorder="1" applyAlignment="1">
      <alignment horizontal="center" vertical="center" wrapText="1"/>
    </xf>
    <xf numFmtId="0" fontId="198" fillId="8" borderId="5" xfId="2" applyFont="1" applyFill="1" applyBorder="1" applyAlignment="1">
      <alignment horizontal="center" vertical="center" wrapText="1"/>
    </xf>
    <xf numFmtId="49" fontId="432" fillId="8" borderId="5" xfId="2" applyNumberFormat="1" applyFont="1" applyFill="1" applyBorder="1" applyAlignment="1">
      <alignment horizontal="center" vertical="center" wrapText="1"/>
    </xf>
    <xf numFmtId="0" fontId="432" fillId="8" borderId="5" xfId="2" applyFont="1" applyFill="1" applyBorder="1" applyAlignment="1">
      <alignment horizontal="center" vertical="center" wrapText="1"/>
    </xf>
    <xf numFmtId="0" fontId="432" fillId="8" borderId="1" xfId="2" applyFont="1" applyFill="1" applyBorder="1" applyAlignment="1">
      <alignment horizontal="center" vertical="center" wrapText="1"/>
    </xf>
    <xf numFmtId="0" fontId="198" fillId="0" borderId="1" xfId="2" applyFont="1" applyBorder="1" applyAlignment="1">
      <alignment horizontal="center" vertical="center" wrapText="1"/>
    </xf>
    <xf numFmtId="49" fontId="204" fillId="8" borderId="1" xfId="2" applyNumberFormat="1" applyFont="1" applyFill="1" applyBorder="1" applyAlignment="1">
      <alignment horizontal="center" vertical="center" wrapText="1"/>
    </xf>
    <xf numFmtId="49" fontId="235" fillId="8" borderId="1" xfId="2" applyNumberFormat="1" applyFont="1" applyFill="1" applyBorder="1" applyAlignment="1">
      <alignment horizontal="center" vertical="center" wrapText="1"/>
    </xf>
    <xf numFmtId="0" fontId="211" fillId="8" borderId="1" xfId="0" applyFont="1" applyFill="1" applyBorder="1" applyAlignment="1">
      <alignment horizontal="center" vertical="center" wrapText="1"/>
    </xf>
    <xf numFmtId="0" fontId="197" fillId="0" borderId="1" xfId="0" applyFont="1" applyBorder="1" applyAlignment="1">
      <alignment horizontal="center" vertical="center" wrapText="1"/>
    </xf>
    <xf numFmtId="0" fontId="402" fillId="8" borderId="5" xfId="2" applyFont="1" applyFill="1" applyBorder="1" applyAlignment="1">
      <alignment horizontal="center" vertical="center"/>
    </xf>
    <xf numFmtId="0" fontId="400" fillId="8" borderId="5" xfId="2" applyFont="1" applyFill="1" applyBorder="1" applyAlignment="1">
      <alignment horizontal="center" vertical="center"/>
    </xf>
    <xf numFmtId="0" fontId="400" fillId="8" borderId="5" xfId="2" applyFont="1" applyFill="1" applyBorder="1" applyAlignment="1">
      <alignment horizontal="center" vertical="center" wrapText="1"/>
    </xf>
    <xf numFmtId="0" fontId="400" fillId="8" borderId="5" xfId="2" applyFont="1" applyFill="1" applyBorder="1" applyAlignment="1">
      <alignment horizontal="center" vertical="top" wrapText="1"/>
    </xf>
    <xf numFmtId="0" fontId="197" fillId="0" borderId="1" xfId="2" applyFont="1" applyBorder="1" applyAlignment="1">
      <alignment horizontal="center" vertical="center"/>
    </xf>
    <xf numFmtId="0" fontId="197" fillId="8" borderId="1" xfId="0" applyFont="1" applyFill="1" applyBorder="1" applyAlignment="1">
      <alignment horizontal="center" vertical="center" wrapText="1"/>
    </xf>
    <xf numFmtId="0" fontId="196" fillId="13" borderId="1" xfId="0" applyFont="1" applyFill="1" applyBorder="1" applyAlignment="1">
      <alignment horizontal="center" vertical="center" wrapText="1"/>
    </xf>
    <xf numFmtId="0" fontId="196" fillId="13" borderId="5" xfId="2" applyFont="1" applyFill="1" applyBorder="1" applyAlignment="1">
      <alignment horizontal="center" vertical="center" wrapText="1"/>
    </xf>
    <xf numFmtId="0" fontId="388" fillId="8" borderId="1" xfId="0" applyFont="1" applyFill="1" applyBorder="1" applyAlignment="1">
      <alignment horizontal="center" vertical="center" wrapText="1"/>
    </xf>
    <xf numFmtId="49" fontId="388" fillId="8" borderId="1" xfId="2" applyNumberFormat="1" applyFont="1" applyFill="1" applyBorder="1" applyAlignment="1">
      <alignment horizontal="center" vertical="center" wrapText="1"/>
    </xf>
    <xf numFmtId="0" fontId="196" fillId="8" borderId="1" xfId="0" applyFont="1" applyFill="1" applyBorder="1" applyAlignment="1">
      <alignment horizontal="center" vertical="center" wrapText="1"/>
    </xf>
    <xf numFmtId="49" fontId="216" fillId="8" borderId="1" xfId="2" applyNumberFormat="1" applyFont="1" applyFill="1" applyBorder="1" applyAlignment="1">
      <alignment horizontal="center" vertical="center" wrapText="1"/>
    </xf>
    <xf numFmtId="0" fontId="365" fillId="6" borderId="1" xfId="0" applyFont="1" applyFill="1" applyBorder="1" applyAlignment="1">
      <alignment horizontal="center" vertical="center" wrapText="1"/>
    </xf>
    <xf numFmtId="49" fontId="365" fillId="6" borderId="1" xfId="2" applyNumberFormat="1" applyFont="1" applyFill="1" applyBorder="1" applyAlignment="1">
      <alignment horizontal="center" vertical="center" wrapText="1"/>
    </xf>
    <xf numFmtId="0" fontId="195" fillId="8" borderId="1" xfId="0" applyFont="1" applyFill="1" applyBorder="1" applyAlignment="1">
      <alignment horizontal="center" vertical="center" wrapText="1"/>
    </xf>
    <xf numFmtId="0" fontId="1055" fillId="24" borderId="5" xfId="0" applyFont="1" applyFill="1" applyBorder="1" applyAlignment="1">
      <alignment horizontal="center" vertical="center"/>
    </xf>
    <xf numFmtId="0" fontId="194" fillId="0" borderId="1" xfId="0" applyFont="1" applyBorder="1" applyAlignment="1">
      <alignment horizontal="center" vertical="center" wrapText="1"/>
    </xf>
    <xf numFmtId="0" fontId="194" fillId="8" borderId="1" xfId="0" applyFont="1" applyFill="1" applyBorder="1" applyAlignment="1">
      <alignment horizontal="center" vertical="center" wrapText="1"/>
    </xf>
    <xf numFmtId="4" fontId="1379" fillId="0" borderId="4" xfId="0" applyNumberFormat="1" applyFont="1" applyBorder="1" applyAlignment="1">
      <alignment horizontal="center" vertical="center" wrapText="1"/>
    </xf>
    <xf numFmtId="14" fontId="0" fillId="8" borderId="5" xfId="0" applyNumberFormat="1" applyFill="1" applyBorder="1" applyAlignment="1">
      <alignment horizontal="center" vertical="center" wrapText="1"/>
    </xf>
    <xf numFmtId="0" fontId="192" fillId="0" borderId="1" xfId="0" applyFont="1" applyBorder="1" applyAlignment="1">
      <alignment horizontal="center" vertical="center" wrapText="1"/>
    </xf>
    <xf numFmtId="0" fontId="1172" fillId="25" borderId="1" xfId="0" applyFont="1" applyFill="1" applyBorder="1" applyAlignment="1">
      <alignment horizontal="center" vertical="center"/>
    </xf>
    <xf numFmtId="0" fontId="1172" fillId="25" borderId="2" xfId="0" applyFont="1" applyFill="1" applyBorder="1" applyAlignment="1">
      <alignment horizontal="center" vertical="center"/>
    </xf>
    <xf numFmtId="0" fontId="0" fillId="25" borderId="8" xfId="0" applyFill="1" applyBorder="1" applyAlignment="1">
      <alignment horizontal="center" vertical="center"/>
    </xf>
    <xf numFmtId="164" fontId="0" fillId="25" borderId="1" xfId="0" applyNumberFormat="1" applyFill="1" applyBorder="1" applyAlignment="1">
      <alignment horizontal="center" vertical="center"/>
    </xf>
    <xf numFmtId="0" fontId="0" fillId="25" borderId="0" xfId="0" applyFill="1"/>
    <xf numFmtId="0" fontId="191" fillId="8" borderId="1" xfId="0" applyFont="1" applyFill="1" applyBorder="1" applyAlignment="1">
      <alignment horizontal="center" vertical="center" wrapText="1"/>
    </xf>
    <xf numFmtId="0" fontId="191" fillId="25" borderId="1" xfId="0" applyFont="1" applyFill="1" applyBorder="1" applyAlignment="1">
      <alignment horizontal="center" vertical="center"/>
    </xf>
    <xf numFmtId="0" fontId="190" fillId="0" borderId="1" xfId="2" applyFont="1" applyBorder="1" applyAlignment="1">
      <alignment horizontal="center" vertical="center" wrapText="1"/>
    </xf>
    <xf numFmtId="0" fontId="189" fillId="0" borderId="1" xfId="2" applyFont="1" applyBorder="1" applyAlignment="1">
      <alignment horizontal="center" vertical="center"/>
    </xf>
    <xf numFmtId="0" fontId="250" fillId="8" borderId="1" xfId="0" applyFont="1" applyFill="1" applyBorder="1" applyAlignment="1">
      <alignment horizontal="center" vertical="center" wrapText="1"/>
    </xf>
    <xf numFmtId="49" fontId="194" fillId="8" borderId="1" xfId="2" applyNumberFormat="1" applyFont="1" applyFill="1" applyBorder="1" applyAlignment="1">
      <alignment horizontal="center" vertical="center" wrapText="1"/>
    </xf>
    <xf numFmtId="49" fontId="501" fillId="8" borderId="5" xfId="2" applyNumberFormat="1" applyFont="1" applyFill="1" applyBorder="1" applyAlignment="1">
      <alignment horizontal="center" vertical="center" wrapText="1"/>
    </xf>
    <xf numFmtId="0" fontId="189" fillId="0" borderId="1" xfId="2" applyFont="1" applyBorder="1" applyAlignment="1">
      <alignment horizontal="center" vertical="center" wrapText="1"/>
    </xf>
    <xf numFmtId="0" fontId="200" fillId="24" borderId="5" xfId="2" applyFont="1" applyFill="1" applyBorder="1" applyAlignment="1">
      <alignment horizontal="center" vertical="center"/>
    </xf>
    <xf numFmtId="0" fontId="198" fillId="24" borderId="1" xfId="0" applyFont="1" applyFill="1" applyBorder="1" applyAlignment="1">
      <alignment horizontal="center" vertical="center" wrapText="1"/>
    </xf>
    <xf numFmtId="0" fontId="196" fillId="24" borderId="1" xfId="0" applyFont="1" applyFill="1" applyBorder="1" applyAlignment="1">
      <alignment horizontal="center" vertical="center" wrapText="1"/>
    </xf>
    <xf numFmtId="0" fontId="198" fillId="24" borderId="5" xfId="2" applyFont="1" applyFill="1" applyBorder="1" applyAlignment="1">
      <alignment horizontal="center" vertical="center"/>
    </xf>
    <xf numFmtId="0" fontId="188" fillId="24" borderId="1" xfId="0" applyFont="1" applyFill="1" applyBorder="1" applyAlignment="1">
      <alignment horizontal="center" vertical="center" wrapText="1"/>
    </xf>
    <xf numFmtId="0" fontId="198" fillId="24" borderId="5" xfId="2" applyFont="1" applyFill="1" applyBorder="1" applyAlignment="1">
      <alignment horizontal="center" vertical="center" wrapText="1"/>
    </xf>
    <xf numFmtId="0" fontId="198" fillId="24" borderId="1" xfId="0" applyFont="1" applyFill="1" applyBorder="1" applyAlignment="1">
      <alignment horizontal="center" vertical="center"/>
    </xf>
    <xf numFmtId="0" fontId="206" fillId="24" borderId="5" xfId="2" applyFont="1" applyFill="1" applyBorder="1" applyAlignment="1">
      <alignment horizontal="center" vertical="center"/>
    </xf>
    <xf numFmtId="0" fontId="203" fillId="24" borderId="1" xfId="0" applyFont="1" applyFill="1" applyBorder="1" applyAlignment="1">
      <alignment horizontal="center" vertical="center" wrapText="1"/>
    </xf>
    <xf numFmtId="0" fontId="196" fillId="24" borderId="5" xfId="2" applyFont="1" applyFill="1" applyBorder="1" applyAlignment="1">
      <alignment horizontal="center" vertical="center"/>
    </xf>
    <xf numFmtId="0" fontId="204" fillId="24" borderId="5" xfId="2" applyFont="1" applyFill="1" applyBorder="1" applyAlignment="1">
      <alignment horizontal="center" vertical="center"/>
    </xf>
    <xf numFmtId="0" fontId="187" fillId="8" borderId="1" xfId="0" applyFont="1" applyFill="1" applyBorder="1" applyAlignment="1">
      <alignment horizontal="center" vertical="center" wrapText="1"/>
    </xf>
    <xf numFmtId="0" fontId="187" fillId="8" borderId="1" xfId="0" applyFont="1" applyFill="1" applyBorder="1" applyAlignment="1">
      <alignment horizontal="center" vertical="center"/>
    </xf>
    <xf numFmtId="0" fontId="187" fillId="8" borderId="4" xfId="0" applyFont="1" applyFill="1" applyBorder="1" applyAlignment="1">
      <alignment horizontal="center" vertical="center" wrapText="1"/>
    </xf>
    <xf numFmtId="0" fontId="187" fillId="8" borderId="1" xfId="2" applyFont="1" applyFill="1" applyBorder="1" applyAlignment="1">
      <alignment horizontal="center" vertical="center" wrapText="1"/>
    </xf>
    <xf numFmtId="0" fontId="187" fillId="8" borderId="5" xfId="2" applyFont="1" applyFill="1" applyBorder="1" applyAlignment="1">
      <alignment horizontal="center" vertical="center" wrapText="1"/>
    </xf>
    <xf numFmtId="0" fontId="187" fillId="0" borderId="1" xfId="0" applyFont="1" applyBorder="1" applyAlignment="1">
      <alignment horizontal="center" vertical="center" wrapText="1"/>
    </xf>
    <xf numFmtId="0" fontId="185" fillId="8" borderId="1" xfId="2" applyFont="1" applyFill="1" applyBorder="1" applyAlignment="1">
      <alignment horizontal="center" vertical="center" wrapText="1"/>
    </xf>
    <xf numFmtId="0" fontId="185" fillId="8" borderId="1" xfId="0" applyFont="1" applyFill="1" applyBorder="1" applyAlignment="1">
      <alignment horizontal="center" vertical="center" wrapText="1"/>
    </xf>
    <xf numFmtId="0" fontId="185" fillId="8" borderId="5" xfId="0" applyFont="1" applyFill="1" applyBorder="1" applyAlignment="1">
      <alignment horizontal="center" vertical="center" wrapText="1"/>
    </xf>
    <xf numFmtId="0" fontId="1383" fillId="0" borderId="1" xfId="2" applyFont="1" applyBorder="1" applyAlignment="1">
      <alignment horizontal="center" vertical="center"/>
    </xf>
    <xf numFmtId="0" fontId="184" fillId="8" borderId="1" xfId="2" applyFont="1" applyFill="1" applyBorder="1" applyAlignment="1">
      <alignment horizontal="center" vertical="center" wrapText="1"/>
    </xf>
    <xf numFmtId="0" fontId="184" fillId="10" borderId="1" xfId="0" applyFont="1" applyFill="1" applyBorder="1" applyAlignment="1">
      <alignment horizontal="center" vertical="center" wrapText="1"/>
    </xf>
    <xf numFmtId="0" fontId="184" fillId="10" borderId="5" xfId="2" applyFont="1" applyFill="1" applyBorder="1" applyAlignment="1">
      <alignment horizontal="center" vertical="center" wrapText="1"/>
    </xf>
    <xf numFmtId="0" fontId="184" fillId="0" borderId="1" xfId="2" applyFont="1" applyBorder="1" applyAlignment="1">
      <alignment horizontal="center" vertical="center"/>
    </xf>
    <xf numFmtId="0" fontId="184" fillId="8" borderId="1" xfId="0" applyFont="1" applyFill="1" applyBorder="1" applyAlignment="1">
      <alignment horizontal="center" vertical="center" wrapText="1"/>
    </xf>
    <xf numFmtId="14" fontId="187" fillId="8" borderId="1" xfId="0" applyNumberFormat="1" applyFont="1" applyFill="1" applyBorder="1" applyAlignment="1">
      <alignment horizontal="center" vertical="center" wrapText="1"/>
    </xf>
    <xf numFmtId="49" fontId="193" fillId="8" borderId="4" xfId="2" applyNumberFormat="1" applyFont="1" applyFill="1" applyBorder="1" applyAlignment="1">
      <alignment horizontal="center" vertical="center" wrapText="1"/>
    </xf>
    <xf numFmtId="0" fontId="183" fillId="8" borderId="1" xfId="2" applyFont="1" applyFill="1" applyBorder="1" applyAlignment="1">
      <alignment horizontal="center" vertical="center" wrapText="1"/>
    </xf>
    <xf numFmtId="0" fontId="183" fillId="8" borderId="1" xfId="0" applyFont="1" applyFill="1" applyBorder="1" applyAlignment="1">
      <alignment horizontal="center" vertical="center" wrapText="1"/>
    </xf>
    <xf numFmtId="49" fontId="187" fillId="8" borderId="4" xfId="2" applyNumberFormat="1" applyFont="1" applyFill="1" applyBorder="1" applyAlignment="1">
      <alignment horizontal="center" vertical="center" wrapText="1"/>
    </xf>
    <xf numFmtId="0" fontId="209" fillId="24" borderId="5" xfId="2" applyFont="1" applyFill="1" applyBorder="1" applyAlignment="1">
      <alignment horizontal="center" vertical="center"/>
    </xf>
    <xf numFmtId="0" fontId="182" fillId="8" borderId="1" xfId="0" applyFont="1" applyFill="1" applyBorder="1" applyAlignment="1">
      <alignment horizontal="center" vertical="center" wrapText="1"/>
    </xf>
    <xf numFmtId="0" fontId="181" fillId="0" borderId="1" xfId="0" applyFont="1" applyBorder="1" applyAlignment="1">
      <alignment horizontal="center" vertical="center" wrapText="1"/>
    </xf>
    <xf numFmtId="0" fontId="181" fillId="8" borderId="1" xfId="0" applyFont="1" applyFill="1" applyBorder="1" applyAlignment="1">
      <alignment horizontal="center" vertical="center" wrapText="1"/>
    </xf>
    <xf numFmtId="0" fontId="181" fillId="0" borderId="0" xfId="0" applyFont="1" applyAlignment="1">
      <alignment horizontal="center" vertical="center"/>
    </xf>
    <xf numFmtId="0" fontId="298" fillId="24" borderId="5" xfId="2" applyFont="1" applyFill="1" applyBorder="1" applyAlignment="1">
      <alignment horizontal="center" vertical="center" wrapText="1"/>
    </xf>
    <xf numFmtId="0" fontId="180" fillId="8" borderId="5" xfId="2" applyFont="1" applyFill="1" applyBorder="1" applyAlignment="1">
      <alignment horizontal="center" vertical="center"/>
    </xf>
    <xf numFmtId="0" fontId="180" fillId="8" borderId="1" xfId="2" applyFont="1" applyFill="1" applyBorder="1" applyAlignment="1">
      <alignment horizontal="center" vertical="center" wrapText="1"/>
    </xf>
    <xf numFmtId="0" fontId="180" fillId="8" borderId="5" xfId="2" applyFont="1" applyFill="1" applyBorder="1" applyAlignment="1">
      <alignment horizontal="center" vertical="center" wrapText="1"/>
    </xf>
    <xf numFmtId="0" fontId="180" fillId="8" borderId="1" xfId="0" applyFont="1" applyFill="1" applyBorder="1" applyAlignment="1">
      <alignment horizontal="center" vertical="center" wrapText="1"/>
    </xf>
    <xf numFmtId="0" fontId="180" fillId="0" borderId="1" xfId="2" applyFont="1" applyBorder="1" applyAlignment="1">
      <alignment horizontal="center" vertical="center"/>
    </xf>
    <xf numFmtId="49" fontId="197" fillId="8" borderId="1" xfId="2" applyNumberFormat="1" applyFont="1" applyFill="1" applyBorder="1" applyAlignment="1">
      <alignment horizontal="center" vertical="center" wrapText="1"/>
    </xf>
    <xf numFmtId="0" fontId="179" fillId="8" borderId="1" xfId="0" applyFont="1" applyFill="1" applyBorder="1" applyAlignment="1">
      <alignment horizontal="center" vertical="center" wrapText="1"/>
    </xf>
    <xf numFmtId="0" fontId="184" fillId="24" borderId="5" xfId="2" applyFont="1" applyFill="1" applyBorder="1" applyAlignment="1">
      <alignment horizontal="center" vertical="center"/>
    </xf>
    <xf numFmtId="0" fontId="187" fillId="24" borderId="1" xfId="0" applyFont="1" applyFill="1" applyBorder="1" applyAlignment="1">
      <alignment horizontal="center" vertical="center" wrapText="1"/>
    </xf>
    <xf numFmtId="0" fontId="178" fillId="8" borderId="1" xfId="0" applyFont="1" applyFill="1" applyBorder="1" applyAlignment="1">
      <alignment horizontal="center" vertical="center" wrapText="1"/>
    </xf>
    <xf numFmtId="0" fontId="178" fillId="8" borderId="5" xfId="2" applyFont="1" applyFill="1" applyBorder="1" applyAlignment="1">
      <alignment horizontal="center" vertical="center" wrapText="1"/>
    </xf>
    <xf numFmtId="0" fontId="178" fillId="24" borderId="5" xfId="2" applyFont="1" applyFill="1" applyBorder="1" applyAlignment="1">
      <alignment horizontal="center" vertical="center"/>
    </xf>
    <xf numFmtId="0" fontId="178" fillId="8" borderId="1" xfId="0" applyFont="1" applyFill="1" applyBorder="1" applyAlignment="1">
      <alignment horizontal="center" vertical="center"/>
    </xf>
    <xf numFmtId="0" fontId="178" fillId="8" borderId="1" xfId="2" applyFont="1" applyFill="1" applyBorder="1" applyAlignment="1">
      <alignment horizontal="center" vertical="center" wrapText="1"/>
    </xf>
    <xf numFmtId="0" fontId="177" fillId="0" borderId="1" xfId="0" applyFont="1" applyBorder="1" applyAlignment="1">
      <alignment horizontal="center" vertical="center" wrapText="1"/>
    </xf>
    <xf numFmtId="0" fontId="177" fillId="8" borderId="1" xfId="0" applyFont="1" applyFill="1" applyBorder="1" applyAlignment="1">
      <alignment horizontal="center" vertical="center" wrapText="1"/>
    </xf>
    <xf numFmtId="0" fontId="187" fillId="24" borderId="5" xfId="2" applyFont="1" applyFill="1" applyBorder="1" applyAlignment="1">
      <alignment horizontal="center" vertical="center"/>
    </xf>
    <xf numFmtId="0" fontId="187" fillId="24" borderId="1" xfId="0" applyFont="1" applyFill="1" applyBorder="1" applyAlignment="1">
      <alignment horizontal="center" vertical="center"/>
    </xf>
    <xf numFmtId="0" fontId="180" fillId="24" borderId="5" xfId="2" applyFont="1" applyFill="1" applyBorder="1" applyAlignment="1">
      <alignment horizontal="center" vertical="center"/>
    </xf>
    <xf numFmtId="0" fontId="178" fillId="24" borderId="1" xfId="0" applyFont="1" applyFill="1" applyBorder="1" applyAlignment="1">
      <alignment horizontal="center" vertical="center"/>
    </xf>
    <xf numFmtId="0" fontId="176" fillId="8" borderId="1" xfId="2" applyFont="1" applyFill="1" applyBorder="1" applyAlignment="1">
      <alignment horizontal="center" vertical="center" wrapText="1"/>
    </xf>
    <xf numFmtId="49" fontId="192" fillId="8" borderId="1" xfId="2" applyNumberFormat="1" applyFont="1" applyFill="1" applyBorder="1" applyAlignment="1">
      <alignment horizontal="center" vertical="center" wrapText="1"/>
    </xf>
    <xf numFmtId="0" fontId="192" fillId="8" borderId="1" xfId="0" applyFont="1" applyFill="1" applyBorder="1" applyAlignment="1">
      <alignment horizontal="center" vertical="center" wrapText="1"/>
    </xf>
    <xf numFmtId="0" fontId="175" fillId="0" borderId="1" xfId="0" applyFont="1" applyBorder="1" applyAlignment="1">
      <alignment horizontal="center" vertical="center" wrapText="1"/>
    </xf>
    <xf numFmtId="0" fontId="452" fillId="8" borderId="5" xfId="2" applyFont="1" applyFill="1" applyBorder="1" applyAlignment="1">
      <alignment horizontal="center" vertical="center"/>
    </xf>
    <xf numFmtId="0" fontId="174" fillId="8" borderId="1" xfId="0" applyFont="1" applyFill="1" applyBorder="1" applyAlignment="1">
      <alignment horizontal="center" vertical="center" wrapText="1"/>
    </xf>
    <xf numFmtId="0" fontId="174" fillId="8" borderId="1" xfId="2" applyFont="1" applyFill="1" applyBorder="1" applyAlignment="1">
      <alignment horizontal="center" vertical="center" wrapText="1"/>
    </xf>
    <xf numFmtId="0" fontId="174" fillId="9" borderId="1" xfId="0" applyFont="1" applyFill="1" applyBorder="1" applyAlignment="1">
      <alignment horizontal="center" vertical="center" wrapText="1"/>
    </xf>
    <xf numFmtId="0" fontId="174" fillId="0" borderId="1" xfId="0" applyFont="1" applyBorder="1" applyAlignment="1">
      <alignment horizontal="center" vertical="center" wrapText="1"/>
    </xf>
    <xf numFmtId="0" fontId="349" fillId="24" borderId="1" xfId="0" applyFont="1" applyFill="1" applyBorder="1" applyAlignment="1">
      <alignment horizontal="center" vertical="center" wrapText="1"/>
    </xf>
    <xf numFmtId="0" fontId="174" fillId="9" borderId="1" xfId="2" applyFont="1" applyFill="1" applyBorder="1" applyAlignment="1">
      <alignment horizontal="center" vertical="center"/>
    </xf>
    <xf numFmtId="0" fontId="173" fillId="8" borderId="1" xfId="0" applyFont="1" applyFill="1" applyBorder="1" applyAlignment="1">
      <alignment horizontal="center" vertical="center" wrapText="1"/>
    </xf>
    <xf numFmtId="49" fontId="635" fillId="6" borderId="5" xfId="2" applyNumberFormat="1" applyFont="1" applyFill="1" applyBorder="1" applyAlignment="1">
      <alignment horizontal="center" vertical="center"/>
    </xf>
    <xf numFmtId="0" fontId="635" fillId="6" borderId="5" xfId="2" applyFont="1" applyFill="1" applyBorder="1" applyAlignment="1">
      <alignment horizontal="center" vertical="top" wrapText="1"/>
    </xf>
    <xf numFmtId="0" fontId="173" fillId="8" borderId="1" xfId="2" applyFont="1" applyFill="1" applyBorder="1" applyAlignment="1">
      <alignment horizontal="center" vertical="center" wrapText="1"/>
    </xf>
    <xf numFmtId="0" fontId="173" fillId="8" borderId="5" xfId="2" applyFont="1" applyFill="1" applyBorder="1" applyAlignment="1">
      <alignment horizontal="center" vertical="center" wrapText="1"/>
    </xf>
    <xf numFmtId="0" fontId="173" fillId="9" borderId="1" xfId="0" applyFont="1" applyFill="1" applyBorder="1" applyAlignment="1">
      <alignment horizontal="center" vertical="center" wrapText="1"/>
    </xf>
    <xf numFmtId="0" fontId="173" fillId="8" borderId="1" xfId="0" applyFont="1" applyFill="1" applyBorder="1" applyAlignment="1">
      <alignment horizontal="center" vertical="center"/>
    </xf>
    <xf numFmtId="0" fontId="231" fillId="8" borderId="1" xfId="0" applyFont="1" applyFill="1" applyBorder="1" applyAlignment="1">
      <alignment horizontal="center" vertical="center" wrapText="1"/>
    </xf>
    <xf numFmtId="49" fontId="201" fillId="8" borderId="1" xfId="2" applyNumberFormat="1" applyFont="1" applyFill="1" applyBorder="1" applyAlignment="1">
      <alignment horizontal="center" vertical="center" wrapText="1"/>
    </xf>
    <xf numFmtId="0" fontId="172" fillId="0" borderId="1" xfId="0" applyFont="1" applyBorder="1" applyAlignment="1">
      <alignment horizontal="center" vertical="center" wrapText="1"/>
    </xf>
    <xf numFmtId="0" fontId="172" fillId="8" borderId="1" xfId="0" applyFont="1" applyFill="1" applyBorder="1" applyAlignment="1">
      <alignment horizontal="center" vertical="center" wrapText="1"/>
    </xf>
    <xf numFmtId="0" fontId="187" fillId="24" borderId="4" xfId="0" applyFont="1" applyFill="1" applyBorder="1" applyAlignment="1">
      <alignment horizontal="center" vertical="center"/>
    </xf>
    <xf numFmtId="0" fontId="185" fillId="24" borderId="5" xfId="0" applyFont="1" applyFill="1" applyBorder="1" applyAlignment="1">
      <alignment horizontal="center" vertical="center"/>
    </xf>
    <xf numFmtId="0" fontId="171" fillId="8" borderId="1" xfId="0" applyFont="1" applyFill="1" applyBorder="1" applyAlignment="1">
      <alignment horizontal="center" vertical="center" wrapText="1"/>
    </xf>
    <xf numFmtId="0" fontId="171" fillId="8" borderId="1" xfId="2" applyFont="1" applyFill="1" applyBorder="1" applyAlignment="1">
      <alignment horizontal="center" vertical="center" wrapText="1"/>
    </xf>
    <xf numFmtId="0" fontId="171" fillId="8" borderId="5" xfId="2" applyFont="1" applyFill="1" applyBorder="1" applyAlignment="1">
      <alignment horizontal="center" vertical="center" wrapText="1"/>
    </xf>
    <xf numFmtId="0" fontId="171" fillId="13" borderId="1" xfId="0" applyFont="1" applyFill="1" applyBorder="1" applyAlignment="1">
      <alignment horizontal="center" vertical="center" wrapText="1"/>
    </xf>
    <xf numFmtId="0" fontId="171" fillId="13" borderId="5" xfId="2" applyFont="1" applyFill="1" applyBorder="1" applyAlignment="1">
      <alignment horizontal="center" vertical="center" wrapText="1"/>
    </xf>
    <xf numFmtId="49" fontId="181" fillId="8" borderId="4" xfId="2" applyNumberFormat="1" applyFont="1" applyFill="1" applyBorder="1" applyAlignment="1">
      <alignment horizontal="center" vertical="center" wrapText="1"/>
    </xf>
    <xf numFmtId="0" fontId="186" fillId="8" borderId="1" xfId="0" applyFont="1" applyFill="1" applyBorder="1" applyAlignment="1">
      <alignment horizontal="center" vertical="center" wrapText="1"/>
    </xf>
    <xf numFmtId="49" fontId="186" fillId="8" borderId="4" xfId="2" applyNumberFormat="1" applyFont="1" applyFill="1" applyBorder="1" applyAlignment="1">
      <alignment horizontal="center" vertical="center" wrapText="1"/>
    </xf>
    <xf numFmtId="0" fontId="170" fillId="8" borderId="1" xfId="0" applyFont="1" applyFill="1" applyBorder="1" applyAlignment="1">
      <alignment horizontal="center" vertical="center" wrapText="1"/>
    </xf>
    <xf numFmtId="0" fontId="170" fillId="8" borderId="5" xfId="2" applyFont="1" applyFill="1" applyBorder="1" applyAlignment="1">
      <alignment horizontal="center" vertical="center" wrapText="1"/>
    </xf>
    <xf numFmtId="49" fontId="179" fillId="8" borderId="1" xfId="2" applyNumberFormat="1" applyFont="1" applyFill="1" applyBorder="1" applyAlignment="1">
      <alignment horizontal="center" vertical="center" wrapText="1"/>
    </xf>
    <xf numFmtId="0" fontId="170" fillId="0" borderId="1" xfId="0" applyFont="1" applyBorder="1" applyAlignment="1">
      <alignment horizontal="center" vertical="center" wrapText="1"/>
    </xf>
    <xf numFmtId="0" fontId="171" fillId="24" borderId="5" xfId="2" applyFont="1" applyFill="1" applyBorder="1" applyAlignment="1">
      <alignment horizontal="center" vertical="center"/>
    </xf>
    <xf numFmtId="0" fontId="173" fillId="24" borderId="5" xfId="2" applyFont="1" applyFill="1" applyBorder="1" applyAlignment="1">
      <alignment horizontal="center" vertical="center"/>
    </xf>
    <xf numFmtId="0" fontId="169" fillId="0" borderId="1" xfId="0" applyFont="1" applyBorder="1" applyAlignment="1">
      <alignment horizontal="center" vertical="center" wrapText="1"/>
    </xf>
    <xf numFmtId="0" fontId="169" fillId="9" borderId="1" xfId="2" applyFont="1" applyFill="1" applyBorder="1" applyAlignment="1">
      <alignment horizontal="center" vertical="center"/>
    </xf>
    <xf numFmtId="0" fontId="169" fillId="8" borderId="1" xfId="0" applyFont="1" applyFill="1" applyBorder="1" applyAlignment="1">
      <alignment horizontal="center" vertical="center" wrapText="1"/>
    </xf>
    <xf numFmtId="0" fontId="169" fillId="8" borderId="1" xfId="2" applyFont="1" applyFill="1" applyBorder="1" applyAlignment="1">
      <alignment horizontal="center" vertical="center" wrapText="1"/>
    </xf>
    <xf numFmtId="0" fontId="169" fillId="9" borderId="1" xfId="2" applyFont="1" applyFill="1" applyBorder="1" applyAlignment="1">
      <alignment horizontal="center" vertical="center" wrapText="1"/>
    </xf>
    <xf numFmtId="0" fontId="222" fillId="6" borderId="1" xfId="0" applyFont="1" applyFill="1" applyBorder="1" applyAlignment="1">
      <alignment horizontal="center" vertical="center" wrapText="1"/>
    </xf>
    <xf numFmtId="49" fontId="222" fillId="6" borderId="1" xfId="2" applyNumberFormat="1" applyFont="1" applyFill="1" applyBorder="1" applyAlignment="1">
      <alignment horizontal="center" vertical="center" wrapText="1"/>
    </xf>
    <xf numFmtId="0" fontId="172" fillId="6" borderId="1" xfId="0" applyFont="1" applyFill="1" applyBorder="1" applyAlignment="1">
      <alignment horizontal="center" vertical="center" wrapText="1"/>
    </xf>
    <xf numFmtId="49" fontId="172" fillId="6" borderId="1" xfId="2" applyNumberFormat="1" applyFont="1" applyFill="1" applyBorder="1" applyAlignment="1">
      <alignment horizontal="center" vertical="center" wrapText="1"/>
    </xf>
    <xf numFmtId="49" fontId="181" fillId="8" borderId="1" xfId="2" applyNumberFormat="1" applyFont="1" applyFill="1" applyBorder="1" applyAlignment="1">
      <alignment horizontal="center" vertical="center" wrapText="1"/>
    </xf>
    <xf numFmtId="49" fontId="250" fillId="8" borderId="1" xfId="2" applyNumberFormat="1" applyFont="1" applyFill="1" applyBorder="1" applyAlignment="1">
      <alignment horizontal="center" vertical="center" wrapText="1"/>
    </xf>
    <xf numFmtId="0" fontId="168" fillId="0" borderId="1" xfId="0" applyFont="1" applyBorder="1" applyAlignment="1">
      <alignment horizontal="center" vertical="center" wrapText="1"/>
    </xf>
    <xf numFmtId="0" fontId="168" fillId="8" borderId="1" xfId="0" applyFont="1" applyFill="1" applyBorder="1" applyAlignment="1">
      <alignment horizontal="center" vertical="center" wrapText="1"/>
    </xf>
    <xf numFmtId="49" fontId="168" fillId="8" borderId="1" xfId="2" applyNumberFormat="1" applyFont="1" applyFill="1" applyBorder="1" applyAlignment="1">
      <alignment horizontal="center" vertical="center" wrapText="1"/>
    </xf>
    <xf numFmtId="0" fontId="170" fillId="6" borderId="1" xfId="0" applyFont="1" applyFill="1" applyBorder="1" applyAlignment="1">
      <alignment horizontal="center" vertical="center" wrapText="1"/>
    </xf>
    <xf numFmtId="49" fontId="170" fillId="6" borderId="1" xfId="2" applyNumberFormat="1" applyFont="1" applyFill="1" applyBorder="1" applyAlignment="1">
      <alignment horizontal="center" vertical="center" wrapText="1"/>
    </xf>
    <xf numFmtId="0" fontId="167" fillId="13" borderId="1" xfId="0" applyFont="1" applyFill="1" applyBorder="1" applyAlignment="1">
      <alignment horizontal="center" vertical="center" wrapText="1"/>
    </xf>
    <xf numFmtId="0" fontId="167" fillId="13" borderId="5" xfId="2" applyFont="1" applyFill="1" applyBorder="1" applyAlignment="1">
      <alignment horizontal="center" vertical="center" wrapText="1"/>
    </xf>
    <xf numFmtId="0" fontId="167" fillId="13" borderId="1" xfId="2" applyFont="1" applyFill="1" applyBorder="1" applyAlignment="1">
      <alignment horizontal="center" vertical="center"/>
    </xf>
    <xf numFmtId="0" fontId="167" fillId="8" borderId="1" xfId="2" applyFont="1" applyFill="1" applyBorder="1" applyAlignment="1">
      <alignment horizontal="center" vertical="center" wrapText="1"/>
    </xf>
    <xf numFmtId="0" fontId="167" fillId="8" borderId="1" xfId="0" applyFont="1" applyFill="1" applyBorder="1" applyAlignment="1">
      <alignment horizontal="center" vertical="center" wrapText="1"/>
    </xf>
    <xf numFmtId="0" fontId="167" fillId="8" borderId="5" xfId="2" applyFont="1" applyFill="1" applyBorder="1" applyAlignment="1">
      <alignment horizontal="center" vertical="center" wrapText="1"/>
    </xf>
    <xf numFmtId="0" fontId="1381" fillId="25" borderId="0" xfId="0" applyFont="1" applyFill="1" applyAlignment="1">
      <alignment horizontal="center" vertical="center"/>
    </xf>
    <xf numFmtId="0" fontId="175" fillId="8" borderId="1" xfId="0" applyFont="1" applyFill="1" applyBorder="1" applyAlignment="1">
      <alignment horizontal="center" vertical="center" wrapText="1"/>
    </xf>
    <xf numFmtId="49" fontId="175" fillId="8" borderId="1" xfId="2" applyNumberFormat="1" applyFont="1" applyFill="1" applyBorder="1" applyAlignment="1">
      <alignment horizontal="center" vertical="center" wrapText="1"/>
    </xf>
    <xf numFmtId="0" fontId="166" fillId="0" borderId="1" xfId="0" applyFont="1" applyBorder="1" applyAlignment="1">
      <alignment horizontal="center" vertical="center" wrapText="1"/>
    </xf>
    <xf numFmtId="0" fontId="166" fillId="8" borderId="1" xfId="0" applyFont="1" applyFill="1" applyBorder="1" applyAlignment="1">
      <alignment horizontal="center" vertical="center" wrapText="1"/>
    </xf>
    <xf numFmtId="0" fontId="167" fillId="24" borderId="5" xfId="2" applyFont="1" applyFill="1" applyBorder="1" applyAlignment="1">
      <alignment horizontal="center" vertical="center"/>
    </xf>
    <xf numFmtId="0" fontId="170" fillId="24" borderId="5" xfId="2" applyFont="1" applyFill="1" applyBorder="1" applyAlignment="1">
      <alignment horizontal="center" vertical="center"/>
    </xf>
    <xf numFmtId="0" fontId="166" fillId="24" borderId="1" xfId="0" applyFont="1" applyFill="1" applyBorder="1" applyAlignment="1">
      <alignment horizontal="center" vertical="center" wrapText="1"/>
    </xf>
    <xf numFmtId="0" fontId="165" fillId="0" borderId="1" xfId="2" applyFont="1" applyBorder="1" applyAlignment="1">
      <alignment horizontal="center" vertical="center"/>
    </xf>
    <xf numFmtId="0" fontId="165" fillId="9" borderId="1" xfId="0" applyFont="1" applyFill="1" applyBorder="1" applyAlignment="1">
      <alignment horizontal="center" vertical="center" wrapText="1"/>
    </xf>
    <xf numFmtId="0" fontId="165" fillId="8" borderId="1" xfId="0" applyFont="1" applyFill="1" applyBorder="1" applyAlignment="1">
      <alignment horizontal="center" vertical="center" wrapText="1"/>
    </xf>
    <xf numFmtId="49" fontId="168" fillId="8" borderId="3" xfId="2" applyNumberFormat="1" applyFont="1" applyFill="1" applyBorder="1" applyAlignment="1">
      <alignment horizontal="center" vertical="center" wrapText="1"/>
    </xf>
    <xf numFmtId="0" fontId="1373" fillId="25" borderId="1" xfId="2" applyFont="1" applyFill="1" applyBorder="1" applyAlignment="1">
      <alignment horizontal="center" vertical="center"/>
    </xf>
    <xf numFmtId="49" fontId="170" fillId="8" borderId="1" xfId="2" applyNumberFormat="1" applyFont="1" applyFill="1" applyBorder="1" applyAlignment="1">
      <alignment horizontal="center" vertical="center" wrapText="1"/>
    </xf>
    <xf numFmtId="0" fontId="164" fillId="0" borderId="1" xfId="2" applyFont="1" applyBorder="1" applyAlignment="1">
      <alignment horizontal="center" vertical="center"/>
    </xf>
    <xf numFmtId="0" fontId="164" fillId="8" borderId="1" xfId="0" applyFont="1" applyFill="1" applyBorder="1" applyAlignment="1">
      <alignment horizontal="center" vertical="center" wrapText="1"/>
    </xf>
    <xf numFmtId="0" fontId="164" fillId="24" borderId="5" xfId="2" applyFont="1" applyFill="1" applyBorder="1" applyAlignment="1">
      <alignment horizontal="center" vertical="center"/>
    </xf>
    <xf numFmtId="0" fontId="164" fillId="8" borderId="1" xfId="2" applyFont="1" applyFill="1" applyBorder="1" applyAlignment="1">
      <alignment horizontal="center" vertical="center" wrapText="1"/>
    </xf>
    <xf numFmtId="0" fontId="164" fillId="8" borderId="5" xfId="2" applyFont="1" applyFill="1" applyBorder="1" applyAlignment="1">
      <alignment horizontal="center" vertical="center" wrapText="1"/>
    </xf>
    <xf numFmtId="0" fontId="167" fillId="24" borderId="1" xfId="0" applyFont="1" applyFill="1" applyBorder="1" applyAlignment="1">
      <alignment horizontal="center" vertical="center" wrapText="1"/>
    </xf>
    <xf numFmtId="0" fontId="167" fillId="24" borderId="1" xfId="2" applyFont="1" applyFill="1" applyBorder="1" applyAlignment="1">
      <alignment horizontal="center" vertical="center" wrapText="1"/>
    </xf>
    <xf numFmtId="0" fontId="167" fillId="24" borderId="5" xfId="2" applyFont="1" applyFill="1" applyBorder="1" applyAlignment="1">
      <alignment horizontal="center" vertical="center" wrapText="1"/>
    </xf>
    <xf numFmtId="0" fontId="163" fillId="0" borderId="1" xfId="2" applyFont="1" applyBorder="1" applyAlignment="1">
      <alignment horizontal="center" vertical="center"/>
    </xf>
    <xf numFmtId="49" fontId="172" fillId="8" borderId="1" xfId="2" applyNumberFormat="1" applyFont="1" applyFill="1" applyBorder="1" applyAlignment="1">
      <alignment horizontal="center" vertical="center" wrapText="1"/>
    </xf>
    <xf numFmtId="0" fontId="163" fillId="8" borderId="1" xfId="0" applyFont="1" applyFill="1" applyBorder="1" applyAlignment="1">
      <alignment horizontal="center" vertical="center" wrapText="1"/>
    </xf>
    <xf numFmtId="49" fontId="166" fillId="8" borderId="1" xfId="2" applyNumberFormat="1" applyFont="1" applyFill="1" applyBorder="1" applyAlignment="1">
      <alignment horizontal="center" vertical="center" wrapText="1"/>
    </xf>
    <xf numFmtId="0" fontId="163" fillId="8" borderId="5" xfId="2" applyFont="1" applyFill="1" applyBorder="1" applyAlignment="1">
      <alignment horizontal="center" vertical="center"/>
    </xf>
    <xf numFmtId="0" fontId="163" fillId="8" borderId="5" xfId="2" applyFont="1" applyFill="1" applyBorder="1" applyAlignment="1">
      <alignment horizontal="center" vertical="center" wrapText="1"/>
    </xf>
    <xf numFmtId="0" fontId="163" fillId="8" borderId="1" xfId="2" applyFont="1" applyFill="1" applyBorder="1" applyAlignment="1">
      <alignment horizontal="center" vertical="center" wrapText="1"/>
    </xf>
    <xf numFmtId="0" fontId="163" fillId="0" borderId="1" xfId="0" applyFont="1" applyBorder="1" applyAlignment="1">
      <alignment horizontal="center" vertical="center" wrapText="1"/>
    </xf>
    <xf numFmtId="0" fontId="162" fillId="24" borderId="1" xfId="0" applyFont="1" applyFill="1" applyBorder="1" applyAlignment="1">
      <alignment horizontal="center" vertical="center" wrapText="1"/>
    </xf>
    <xf numFmtId="0" fontId="162" fillId="8" borderId="1" xfId="0" applyFont="1" applyFill="1" applyBorder="1" applyAlignment="1">
      <alignment horizontal="center" vertical="center" wrapText="1"/>
    </xf>
    <xf numFmtId="0" fontId="162" fillId="8" borderId="1" xfId="2" applyFont="1" applyFill="1" applyBorder="1" applyAlignment="1">
      <alignment horizontal="center" vertical="center" wrapText="1"/>
    </xf>
    <xf numFmtId="0" fontId="162" fillId="0" borderId="1" xfId="0" applyFont="1" applyBorder="1" applyAlignment="1">
      <alignment horizontal="center" vertical="center" wrapText="1"/>
    </xf>
    <xf numFmtId="0" fontId="162" fillId="0" borderId="1" xfId="2" applyFont="1" applyBorder="1" applyAlignment="1">
      <alignment horizontal="center" vertical="center"/>
    </xf>
    <xf numFmtId="0" fontId="162" fillId="24" borderId="5" xfId="2" applyFont="1" applyFill="1" applyBorder="1" applyAlignment="1">
      <alignment horizontal="center" vertical="center"/>
    </xf>
    <xf numFmtId="0" fontId="162" fillId="8" borderId="5" xfId="2" applyFont="1" applyFill="1" applyBorder="1" applyAlignment="1">
      <alignment horizontal="center" vertical="center" wrapText="1"/>
    </xf>
    <xf numFmtId="0" fontId="555" fillId="8" borderId="1" xfId="2" applyFont="1" applyFill="1" applyBorder="1" applyAlignment="1">
      <alignment horizontal="center" vertical="center"/>
    </xf>
    <xf numFmtId="0" fontId="197" fillId="9" borderId="1" xfId="0" applyFont="1" applyFill="1" applyBorder="1" applyAlignment="1">
      <alignment horizontal="center" vertical="center" wrapText="1"/>
    </xf>
    <xf numFmtId="0" fontId="161" fillId="6" borderId="1" xfId="0" applyFont="1" applyFill="1" applyBorder="1" applyAlignment="1">
      <alignment horizontal="center" vertical="center" wrapText="1"/>
    </xf>
    <xf numFmtId="0" fontId="161" fillId="8" borderId="1" xfId="0" applyFont="1" applyFill="1" applyBorder="1" applyAlignment="1">
      <alignment horizontal="center" vertical="center" wrapText="1"/>
    </xf>
    <xf numFmtId="0" fontId="160" fillId="8" borderId="1" xfId="0" applyFont="1" applyFill="1" applyBorder="1" applyAlignment="1">
      <alignment horizontal="center" vertical="center" wrapText="1"/>
    </xf>
    <xf numFmtId="0" fontId="160" fillId="8" borderId="5" xfId="2" applyFont="1" applyFill="1" applyBorder="1" applyAlignment="1">
      <alignment horizontal="center" vertical="center" wrapText="1"/>
    </xf>
    <xf numFmtId="0" fontId="160" fillId="24" borderId="1" xfId="0" applyFont="1" applyFill="1" applyBorder="1" applyAlignment="1">
      <alignment horizontal="center" vertical="center" wrapText="1"/>
    </xf>
    <xf numFmtId="0" fontId="545" fillId="8" borderId="5" xfId="2" applyFont="1" applyFill="1" applyBorder="1" applyAlignment="1">
      <alignment horizontal="center" vertical="center" wrapText="1"/>
    </xf>
    <xf numFmtId="0" fontId="160" fillId="0" borderId="1" xfId="2" applyFont="1" applyBorder="1" applyAlignment="1">
      <alignment horizontal="center" vertical="center"/>
    </xf>
    <xf numFmtId="0" fontId="160" fillId="24" borderId="5" xfId="2" applyFont="1" applyFill="1" applyBorder="1" applyAlignment="1">
      <alignment horizontal="center" vertical="center"/>
    </xf>
    <xf numFmtId="0" fontId="160" fillId="8" borderId="1" xfId="2" applyFont="1" applyFill="1" applyBorder="1" applyAlignment="1">
      <alignment horizontal="center" vertical="center" wrapText="1"/>
    </xf>
    <xf numFmtId="0" fontId="159" fillId="8" borderId="1" xfId="0" applyFont="1" applyFill="1" applyBorder="1" applyAlignment="1">
      <alignment horizontal="center" vertical="center" wrapText="1"/>
    </xf>
    <xf numFmtId="0" fontId="163" fillId="24" borderId="5" xfId="2" applyFont="1" applyFill="1" applyBorder="1" applyAlignment="1">
      <alignment horizontal="center" vertical="center"/>
    </xf>
    <xf numFmtId="0" fontId="527" fillId="24" borderId="1" xfId="0" applyFont="1" applyFill="1" applyBorder="1" applyAlignment="1">
      <alignment horizontal="center" vertical="center"/>
    </xf>
    <xf numFmtId="49" fontId="161" fillId="6" borderId="1" xfId="2" applyNumberFormat="1" applyFont="1" applyFill="1" applyBorder="1" applyAlignment="1">
      <alignment horizontal="center" vertical="center" wrapText="1"/>
    </xf>
    <xf numFmtId="0" fontId="158" fillId="8" borderId="1" xfId="0" applyFont="1" applyFill="1" applyBorder="1" applyAlignment="1">
      <alignment horizontal="center" vertical="center" wrapText="1"/>
    </xf>
    <xf numFmtId="0" fontId="158" fillId="8" borderId="1" xfId="2" applyFont="1" applyFill="1" applyBorder="1" applyAlignment="1">
      <alignment horizontal="center" vertical="center" wrapText="1"/>
    </xf>
    <xf numFmtId="0" fontId="158" fillId="8" borderId="5" xfId="2" applyFont="1" applyFill="1" applyBorder="1" applyAlignment="1">
      <alignment horizontal="center" vertical="center" wrapText="1"/>
    </xf>
    <xf numFmtId="0" fontId="158" fillId="24" borderId="5" xfId="2" applyFont="1" applyFill="1" applyBorder="1" applyAlignment="1">
      <alignment horizontal="center" vertical="center"/>
    </xf>
    <xf numFmtId="0" fontId="158" fillId="24" borderId="4" xfId="0" applyFont="1" applyFill="1" applyBorder="1" applyAlignment="1">
      <alignment horizontal="center" vertical="center"/>
    </xf>
    <xf numFmtId="0" fontId="157" fillId="8" borderId="1" xfId="0" applyFont="1" applyFill="1" applyBorder="1" applyAlignment="1">
      <alignment horizontal="center" vertical="center" wrapText="1"/>
    </xf>
    <xf numFmtId="0" fontId="157" fillId="24" borderId="1" xfId="0" applyFont="1" applyFill="1" applyBorder="1" applyAlignment="1">
      <alignment horizontal="center" vertical="center" wrapText="1"/>
    </xf>
    <xf numFmtId="14" fontId="349" fillId="8" borderId="1" xfId="0" applyNumberFormat="1" applyFont="1" applyFill="1" applyBorder="1" applyAlignment="1">
      <alignment horizontal="center" vertical="center" wrapText="1"/>
    </xf>
    <xf numFmtId="0" fontId="157" fillId="0" borderId="1" xfId="2" applyFont="1" applyBorder="1" applyAlignment="1">
      <alignment horizontal="center" vertical="center" wrapText="1"/>
    </xf>
    <xf numFmtId="0" fontId="157" fillId="6" borderId="1" xfId="0" applyFont="1" applyFill="1" applyBorder="1" applyAlignment="1">
      <alignment horizontal="center" vertical="center" wrapText="1"/>
    </xf>
    <xf numFmtId="0" fontId="157" fillId="8" borderId="1" xfId="2" applyFont="1" applyFill="1" applyBorder="1" applyAlignment="1">
      <alignment horizontal="center" vertical="center" wrapText="1"/>
    </xf>
    <xf numFmtId="49" fontId="436" fillId="6" borderId="5" xfId="2" applyNumberFormat="1" applyFont="1" applyFill="1" applyBorder="1" applyAlignment="1">
      <alignment horizontal="center" vertical="center" wrapText="1"/>
    </xf>
    <xf numFmtId="0" fontId="436" fillId="6" borderId="1" xfId="2" applyFont="1" applyFill="1" applyBorder="1" applyAlignment="1">
      <alignment horizontal="center" vertical="center" wrapText="1"/>
    </xf>
    <xf numFmtId="49" fontId="428" fillId="8" borderId="5" xfId="2" applyNumberFormat="1" applyFont="1" applyFill="1" applyBorder="1" applyAlignment="1">
      <alignment horizontal="center" vertical="center" wrapText="1"/>
    </xf>
    <xf numFmtId="0" fontId="428" fillId="8" borderId="5" xfId="2" applyFont="1" applyFill="1" applyBorder="1" applyAlignment="1">
      <alignment horizontal="center" vertical="center" wrapText="1"/>
    </xf>
    <xf numFmtId="0" fontId="225" fillId="8" borderId="1" xfId="0" applyFont="1" applyFill="1" applyBorder="1" applyAlignment="1">
      <alignment horizontal="center" vertical="center" wrapText="1"/>
    </xf>
    <xf numFmtId="0" fontId="155" fillId="0" borderId="1" xfId="0" applyFont="1" applyBorder="1" applyAlignment="1">
      <alignment horizontal="center" vertical="center" wrapText="1"/>
    </xf>
    <xf numFmtId="49" fontId="155" fillId="0" borderId="1" xfId="0" applyNumberFormat="1" applyFont="1" applyBorder="1" applyAlignment="1">
      <alignment horizontal="center" vertical="center" wrapText="1"/>
    </xf>
    <xf numFmtId="49" fontId="413" fillId="8" borderId="5" xfId="2" applyNumberFormat="1" applyFont="1" applyFill="1" applyBorder="1" applyAlignment="1">
      <alignment horizontal="center" vertical="center"/>
    </xf>
    <xf numFmtId="0" fontId="154" fillId="0" borderId="1" xfId="2" applyFont="1" applyBorder="1" applyAlignment="1">
      <alignment horizontal="center" vertical="center" wrapText="1"/>
    </xf>
    <xf numFmtId="49" fontId="163" fillId="8" borderId="1" xfId="2" applyNumberFormat="1" applyFont="1" applyFill="1" applyBorder="1" applyAlignment="1">
      <alignment horizontal="center" vertical="center" wrapText="1"/>
    </xf>
    <xf numFmtId="0" fontId="382" fillId="6" borderId="1" xfId="2" applyFont="1" applyFill="1" applyBorder="1" applyAlignment="1">
      <alignment horizontal="center" vertical="center" wrapText="1"/>
    </xf>
    <xf numFmtId="0" fontId="368" fillId="8" borderId="5" xfId="2" applyFont="1" applyFill="1" applyBorder="1" applyAlignment="1">
      <alignment horizontal="center" vertical="center"/>
    </xf>
    <xf numFmtId="49" fontId="368" fillId="8" borderId="5" xfId="2" applyNumberFormat="1" applyFont="1" applyFill="1" applyBorder="1" applyAlignment="1">
      <alignment horizontal="center" vertical="center"/>
    </xf>
    <xf numFmtId="0" fontId="368" fillId="8" borderId="5" xfId="2" applyFont="1" applyFill="1" applyBorder="1" applyAlignment="1">
      <alignment horizontal="center" vertical="center" wrapText="1"/>
    </xf>
    <xf numFmtId="0" fontId="368" fillId="8" borderId="5" xfId="2" applyFont="1" applyFill="1" applyBorder="1" applyAlignment="1">
      <alignment horizontal="center" vertical="top" wrapText="1"/>
    </xf>
    <xf numFmtId="0" fontId="153" fillId="0" borderId="1" xfId="2" applyFont="1" applyBorder="1" applyAlignment="1">
      <alignment horizontal="center" vertical="center" wrapText="1"/>
    </xf>
    <xf numFmtId="0" fontId="153" fillId="0" borderId="1" xfId="2" applyFont="1" applyBorder="1" applyAlignment="1">
      <alignment horizontal="center" vertical="center"/>
    </xf>
    <xf numFmtId="0" fontId="321" fillId="8" borderId="1" xfId="0" applyFont="1" applyFill="1" applyBorder="1" applyAlignment="1">
      <alignment horizontal="center" vertical="center" wrapText="1"/>
    </xf>
    <xf numFmtId="49" fontId="321" fillId="8" borderId="1" xfId="2" applyNumberFormat="1" applyFont="1" applyFill="1" applyBorder="1" applyAlignment="1">
      <alignment horizontal="center" vertical="center" wrapText="1"/>
    </xf>
    <xf numFmtId="0" fontId="153" fillId="0" borderId="5" xfId="0" applyFont="1" applyBorder="1" applyAlignment="1">
      <alignment horizontal="center" vertical="center" wrapText="1"/>
    </xf>
    <xf numFmtId="0" fontId="153" fillId="8" borderId="1" xfId="0" applyFont="1" applyFill="1" applyBorder="1" applyAlignment="1">
      <alignment horizontal="center" vertical="center" wrapText="1"/>
    </xf>
    <xf numFmtId="0" fontId="172" fillId="24" borderId="1" xfId="0" applyFont="1" applyFill="1" applyBorder="1" applyAlignment="1">
      <alignment horizontal="center" vertical="center" wrapText="1"/>
    </xf>
    <xf numFmtId="0" fontId="153" fillId="6" borderId="5" xfId="0" applyFont="1" applyFill="1" applyBorder="1" applyAlignment="1">
      <alignment horizontal="center" vertical="center" wrapText="1"/>
    </xf>
    <xf numFmtId="0" fontId="729" fillId="6" borderId="1" xfId="2" applyFont="1" applyFill="1" applyBorder="1" applyAlignment="1">
      <alignment horizontal="center" vertical="center" wrapText="1"/>
    </xf>
    <xf numFmtId="0" fontId="646" fillId="6" borderId="1" xfId="0" applyFont="1" applyFill="1" applyBorder="1" applyAlignment="1">
      <alignment horizontal="center" vertical="center" wrapText="1"/>
    </xf>
    <xf numFmtId="0" fontId="646" fillId="6" borderId="5" xfId="2" applyFont="1" applyFill="1" applyBorder="1" applyAlignment="1">
      <alignment horizontal="center" vertical="center"/>
    </xf>
    <xf numFmtId="0" fontId="646" fillId="6" borderId="5" xfId="2" applyFont="1" applyFill="1" applyBorder="1" applyAlignment="1">
      <alignment horizontal="center" vertical="top" wrapText="1"/>
    </xf>
    <xf numFmtId="0" fontId="646" fillId="6" borderId="5" xfId="2" applyFont="1" applyFill="1" applyBorder="1" applyAlignment="1">
      <alignment horizontal="center" vertical="center" wrapText="1"/>
    </xf>
    <xf numFmtId="0" fontId="563" fillId="6" borderId="1" xfId="0" applyFont="1" applyFill="1" applyBorder="1" applyAlignment="1">
      <alignment horizontal="center" vertical="center" wrapText="1"/>
    </xf>
    <xf numFmtId="49" fontId="566" fillId="6" borderId="5" xfId="2" applyNumberFormat="1" applyFont="1" applyFill="1" applyBorder="1" applyAlignment="1">
      <alignment horizontal="center" vertical="center"/>
    </xf>
    <xf numFmtId="0" fontId="566" fillId="6" borderId="5" xfId="2" applyFont="1" applyFill="1" applyBorder="1" applyAlignment="1">
      <alignment horizontal="center" vertical="top" wrapText="1"/>
    </xf>
    <xf numFmtId="0" fontId="566" fillId="6" borderId="1" xfId="2" applyFont="1" applyFill="1" applyBorder="1" applyAlignment="1">
      <alignment horizontal="center" vertical="center" wrapText="1"/>
    </xf>
    <xf numFmtId="0" fontId="1365" fillId="6" borderId="1" xfId="0" applyFont="1" applyFill="1" applyBorder="1" applyAlignment="1">
      <alignment horizontal="center" vertical="center"/>
    </xf>
    <xf numFmtId="0" fontId="410" fillId="8" borderId="5" xfId="2" applyFont="1" applyFill="1" applyBorder="1" applyAlignment="1">
      <alignment horizontal="center" vertical="center"/>
    </xf>
    <xf numFmtId="49" fontId="454" fillId="8" borderId="5" xfId="2" applyNumberFormat="1" applyFont="1" applyFill="1" applyBorder="1" applyAlignment="1">
      <alignment horizontal="center" vertical="center" wrapText="1"/>
    </xf>
    <xf numFmtId="0" fontId="163" fillId="6" borderId="1" xfId="0" applyFont="1" applyFill="1" applyBorder="1" applyAlignment="1">
      <alignment horizontal="center" vertical="center" wrapText="1"/>
    </xf>
    <xf numFmtId="49" fontId="166" fillId="6" borderId="1" xfId="2" applyNumberFormat="1" applyFont="1" applyFill="1" applyBorder="1" applyAlignment="1">
      <alignment horizontal="center" vertical="center" wrapText="1"/>
    </xf>
    <xf numFmtId="0" fontId="152" fillId="0" borderId="1" xfId="2" applyFont="1" applyBorder="1" applyAlignment="1">
      <alignment horizontal="center" vertical="center" wrapText="1"/>
    </xf>
    <xf numFmtId="0" fontId="152" fillId="8" borderId="1" xfId="0" applyFont="1" applyFill="1" applyBorder="1" applyAlignment="1">
      <alignment horizontal="center" vertical="center" wrapText="1"/>
    </xf>
    <xf numFmtId="0" fontId="152" fillId="0" borderId="1" xfId="2" applyFont="1" applyBorder="1" applyAlignment="1">
      <alignment horizontal="center" vertical="center"/>
    </xf>
    <xf numFmtId="49" fontId="161" fillId="8" borderId="1" xfId="2" applyNumberFormat="1" applyFont="1" applyFill="1" applyBorder="1" applyAlignment="1">
      <alignment horizontal="center" vertical="center" wrapText="1"/>
    </xf>
    <xf numFmtId="0" fontId="151" fillId="9" borderId="1" xfId="2" applyFont="1" applyFill="1" applyBorder="1" applyAlignment="1">
      <alignment horizontal="center" vertical="center"/>
    </xf>
    <xf numFmtId="0" fontId="151" fillId="8" borderId="1" xfId="2" applyFont="1" applyFill="1" applyBorder="1" applyAlignment="1">
      <alignment horizontal="center" vertical="center" wrapText="1"/>
    </xf>
    <xf numFmtId="0" fontId="151" fillId="0" borderId="1" xfId="2" applyFont="1" applyBorder="1" applyAlignment="1">
      <alignment horizontal="center" vertical="center"/>
    </xf>
    <xf numFmtId="49" fontId="174" fillId="8" borderId="1" xfId="2" applyNumberFormat="1" applyFont="1" applyFill="1" applyBorder="1" applyAlignment="1">
      <alignment horizontal="center" vertical="center" wrapText="1"/>
    </xf>
    <xf numFmtId="0" fontId="767" fillId="8" borderId="5" xfId="2" applyFont="1" applyFill="1" applyBorder="1" applyAlignment="1">
      <alignment horizontal="center" vertical="top" wrapText="1"/>
    </xf>
    <xf numFmtId="0" fontId="150" fillId="0" borderId="1" xfId="0" applyFont="1" applyBorder="1" applyAlignment="1">
      <alignment horizontal="center" vertical="center" wrapText="1"/>
    </xf>
    <xf numFmtId="0" fontId="150" fillId="8" borderId="1" xfId="0" applyFont="1" applyFill="1" applyBorder="1" applyAlignment="1">
      <alignment horizontal="center" vertical="center" wrapText="1"/>
    </xf>
    <xf numFmtId="0" fontId="150" fillId="8" borderId="5" xfId="2" applyFont="1" applyFill="1" applyBorder="1" applyAlignment="1">
      <alignment horizontal="center" vertical="center" wrapText="1"/>
    </xf>
    <xf numFmtId="0" fontId="150" fillId="24" borderId="1" xfId="0" applyFont="1" applyFill="1" applyBorder="1" applyAlignment="1">
      <alignment horizontal="center" vertical="center" wrapText="1"/>
    </xf>
    <xf numFmtId="0" fontId="150" fillId="0" borderId="1" xfId="2" applyFont="1" applyBorder="1" applyAlignment="1">
      <alignment horizontal="center" vertical="center" wrapText="1"/>
    </xf>
    <xf numFmtId="0" fontId="558" fillId="8" borderId="5" xfId="2" applyFont="1" applyFill="1" applyBorder="1" applyAlignment="1">
      <alignment horizontal="center" vertical="center"/>
    </xf>
    <xf numFmtId="0" fontId="150" fillId="24" borderId="1" xfId="0" applyFont="1" applyFill="1" applyBorder="1" applyAlignment="1">
      <alignment horizontal="center" vertical="center"/>
    </xf>
    <xf numFmtId="0" fontId="150" fillId="8" borderId="1" xfId="2" applyFont="1" applyFill="1" applyBorder="1" applyAlignment="1">
      <alignment horizontal="center" vertical="center" wrapText="1"/>
    </xf>
    <xf numFmtId="0" fontId="191" fillId="8" borderId="4" xfId="0" applyFont="1" applyFill="1" applyBorder="1" applyAlignment="1">
      <alignment horizontal="center" vertical="center" wrapText="1"/>
    </xf>
    <xf numFmtId="49" fontId="191" fillId="8" borderId="4" xfId="2" applyNumberFormat="1" applyFont="1" applyFill="1" applyBorder="1" applyAlignment="1">
      <alignment horizontal="center" vertical="center" wrapText="1"/>
    </xf>
    <xf numFmtId="49" fontId="164" fillId="8" borderId="1" xfId="2" applyNumberFormat="1" applyFont="1" applyFill="1" applyBorder="1" applyAlignment="1">
      <alignment horizontal="center" vertical="center" wrapText="1"/>
    </xf>
    <xf numFmtId="0" fontId="149" fillId="0" borderId="1" xfId="2" applyFont="1" applyBorder="1" applyAlignment="1">
      <alignment horizontal="center" vertical="center" wrapText="1"/>
    </xf>
    <xf numFmtId="0" fontId="149" fillId="0" borderId="1" xfId="2" applyFont="1" applyBorder="1" applyAlignment="1">
      <alignment horizontal="center" vertical="center"/>
    </xf>
    <xf numFmtId="49" fontId="399" fillId="8" borderId="5" xfId="2" applyNumberFormat="1" applyFont="1" applyFill="1" applyBorder="1" applyAlignment="1">
      <alignment horizontal="center" vertical="center"/>
    </xf>
    <xf numFmtId="0" fontId="399" fillId="8" borderId="5" xfId="2" applyFont="1" applyFill="1" applyBorder="1" applyAlignment="1">
      <alignment horizontal="center" vertical="center" wrapText="1"/>
    </xf>
    <xf numFmtId="0" fontId="399" fillId="8" borderId="5" xfId="2" applyFont="1" applyFill="1" applyBorder="1" applyAlignment="1">
      <alignment horizontal="center" vertical="top" wrapText="1"/>
    </xf>
    <xf numFmtId="0" fontId="149" fillId="24" borderId="1" xfId="0" applyFont="1" applyFill="1" applyBorder="1" applyAlignment="1">
      <alignment horizontal="center" vertical="center" wrapText="1"/>
    </xf>
    <xf numFmtId="0" fontId="149" fillId="8" borderId="1" xfId="0" applyFont="1" applyFill="1" applyBorder="1" applyAlignment="1">
      <alignment horizontal="center" vertical="center" wrapText="1"/>
    </xf>
    <xf numFmtId="49" fontId="767" fillId="8" borderId="5" xfId="2" applyNumberFormat="1" applyFont="1" applyFill="1" applyBorder="1" applyAlignment="1">
      <alignment horizontal="center" vertical="center"/>
    </xf>
    <xf numFmtId="0" fontId="740" fillId="25" borderId="1" xfId="2" applyFont="1" applyFill="1" applyBorder="1" applyAlignment="1">
      <alignment horizontal="center" vertical="center"/>
    </xf>
    <xf numFmtId="0" fontId="1137" fillId="25" borderId="1" xfId="2" applyFill="1" applyBorder="1" applyAlignment="1">
      <alignment vertical="center"/>
    </xf>
    <xf numFmtId="49" fontId="638" fillId="8" borderId="5" xfId="2" applyNumberFormat="1" applyFont="1" applyFill="1" applyBorder="1" applyAlignment="1">
      <alignment horizontal="center" vertical="center"/>
    </xf>
    <xf numFmtId="0" fontId="638" fillId="8" borderId="1" xfId="2" applyFont="1" applyFill="1" applyBorder="1" applyAlignment="1">
      <alignment horizontal="center" vertical="center" wrapText="1"/>
    </xf>
    <xf numFmtId="49" fontId="149" fillId="0" borderId="1" xfId="0" applyNumberFormat="1" applyFont="1" applyBorder="1" applyAlignment="1">
      <alignment horizontal="center" vertical="center" wrapText="1"/>
    </xf>
    <xf numFmtId="0" fontId="149" fillId="0" borderId="1" xfId="0" applyFont="1" applyBorder="1" applyAlignment="1">
      <alignment horizontal="center" vertical="center" wrapText="1"/>
    </xf>
    <xf numFmtId="0" fontId="148" fillId="8" borderId="1" xfId="0" applyFont="1" applyFill="1" applyBorder="1" applyAlignment="1">
      <alignment horizontal="center" vertical="center" wrapText="1"/>
    </xf>
    <xf numFmtId="0" fontId="398" fillId="6" borderId="1" xfId="0" applyFont="1" applyFill="1" applyBorder="1" applyAlignment="1">
      <alignment horizontal="center" vertical="center" wrapText="1"/>
    </xf>
    <xf numFmtId="49" fontId="398" fillId="6" borderId="1" xfId="2" applyNumberFormat="1" applyFont="1" applyFill="1" applyBorder="1" applyAlignment="1">
      <alignment horizontal="center" vertical="center" wrapText="1"/>
    </xf>
    <xf numFmtId="0" fontId="398" fillId="6" borderId="1" xfId="2" applyFont="1" applyFill="1" applyBorder="1" applyAlignment="1">
      <alignment horizontal="center" vertical="center" wrapText="1"/>
    </xf>
    <xf numFmtId="0" fontId="148" fillId="24" borderId="5" xfId="2" applyFont="1" applyFill="1" applyBorder="1" applyAlignment="1">
      <alignment horizontal="center" vertical="center" wrapText="1"/>
    </xf>
    <xf numFmtId="0" fontId="148" fillId="8" borderId="5" xfId="2" applyFont="1" applyFill="1" applyBorder="1" applyAlignment="1">
      <alignment horizontal="center" vertical="center" wrapText="1"/>
    </xf>
    <xf numFmtId="0" fontId="148" fillId="24" borderId="1" xfId="0" applyFont="1" applyFill="1" applyBorder="1" applyAlignment="1">
      <alignment horizontal="center" vertical="center" wrapText="1"/>
    </xf>
    <xf numFmtId="0" fontId="148" fillId="24" borderId="4" xfId="0" applyFont="1" applyFill="1" applyBorder="1" applyAlignment="1">
      <alignment horizontal="center" vertical="center"/>
    </xf>
    <xf numFmtId="0" fontId="148" fillId="8" borderId="4" xfId="0" applyFont="1" applyFill="1" applyBorder="1" applyAlignment="1">
      <alignment horizontal="center" vertical="center" wrapText="1"/>
    </xf>
    <xf numFmtId="0" fontId="148" fillId="0" borderId="1" xfId="2" applyFont="1" applyBorder="1" applyAlignment="1">
      <alignment horizontal="center" vertical="center" wrapText="1"/>
    </xf>
    <xf numFmtId="49" fontId="159" fillId="8" borderId="1" xfId="2" applyNumberFormat="1" applyFont="1" applyFill="1" applyBorder="1" applyAlignment="1">
      <alignment horizontal="center" vertical="center" wrapText="1"/>
    </xf>
    <xf numFmtId="0" fontId="148" fillId="24" borderId="5" xfId="2" applyFont="1" applyFill="1" applyBorder="1" applyAlignment="1">
      <alignment horizontal="center" vertical="center"/>
    </xf>
    <xf numFmtId="0" fontId="148" fillId="8" borderId="1" xfId="2" applyFont="1" applyFill="1" applyBorder="1" applyAlignment="1">
      <alignment horizontal="center" vertical="center" wrapText="1"/>
    </xf>
    <xf numFmtId="0" fontId="147" fillId="0" borderId="1" xfId="2" applyFont="1" applyBorder="1" applyAlignment="1">
      <alignment horizontal="center" vertical="center"/>
    </xf>
    <xf numFmtId="0" fontId="147" fillId="8" borderId="1" xfId="0" applyFont="1" applyFill="1" applyBorder="1" applyAlignment="1">
      <alignment horizontal="center" vertical="center" wrapText="1"/>
    </xf>
    <xf numFmtId="0" fontId="680" fillId="8" borderId="1" xfId="2" applyFont="1" applyFill="1" applyBorder="1" applyAlignment="1">
      <alignment horizontal="center" vertical="center" wrapText="1"/>
    </xf>
    <xf numFmtId="0" fontId="146" fillId="8" borderId="1" xfId="0" applyFont="1" applyFill="1" applyBorder="1" applyAlignment="1">
      <alignment horizontal="center" vertical="center" wrapText="1"/>
    </xf>
    <xf numFmtId="0" fontId="145" fillId="8" borderId="1" xfId="0" applyFont="1" applyFill="1" applyBorder="1" applyAlignment="1">
      <alignment horizontal="center" vertical="center" wrapText="1"/>
    </xf>
    <xf numFmtId="0" fontId="144" fillId="8" borderId="1" xfId="2" applyFont="1" applyFill="1" applyBorder="1" applyAlignment="1">
      <alignment horizontal="center" vertical="center" wrapText="1"/>
    </xf>
    <xf numFmtId="49" fontId="153" fillId="8" borderId="1" xfId="0" applyNumberFormat="1" applyFont="1" applyFill="1" applyBorder="1" applyAlignment="1">
      <alignment horizontal="center" vertical="center" wrapText="1"/>
    </xf>
    <xf numFmtId="0" fontId="144" fillId="8" borderId="1" xfId="0" applyFont="1" applyFill="1" applyBorder="1" applyAlignment="1">
      <alignment horizontal="center" vertical="center" wrapText="1"/>
    </xf>
    <xf numFmtId="49" fontId="144" fillId="0" borderId="1" xfId="0" applyNumberFormat="1" applyFont="1" applyBorder="1" applyAlignment="1">
      <alignment horizontal="center" vertical="center" wrapText="1"/>
    </xf>
    <xf numFmtId="0" fontId="144" fillId="0" borderId="1" xfId="0" applyFont="1" applyBorder="1" applyAlignment="1">
      <alignment horizontal="center" vertical="center" wrapText="1"/>
    </xf>
    <xf numFmtId="0" fontId="144" fillId="9" borderId="1" xfId="0" applyFont="1" applyFill="1" applyBorder="1" applyAlignment="1">
      <alignment horizontal="center" vertical="center" wrapText="1"/>
    </xf>
    <xf numFmtId="0" fontId="150" fillId="24" borderId="5" xfId="2" applyFont="1" applyFill="1" applyBorder="1" applyAlignment="1">
      <alignment horizontal="center" vertical="center"/>
    </xf>
    <xf numFmtId="0" fontId="235" fillId="24" borderId="1" xfId="0" applyFont="1" applyFill="1" applyBorder="1" applyAlignment="1">
      <alignment horizontal="center" vertical="center" wrapText="1"/>
    </xf>
    <xf numFmtId="0" fontId="143" fillId="8" borderId="1" xfId="0" applyFont="1" applyFill="1" applyBorder="1" applyAlignment="1">
      <alignment horizontal="center" vertical="center" wrapText="1"/>
    </xf>
    <xf numFmtId="0" fontId="143" fillId="0" borderId="1" xfId="0" applyFont="1" applyBorder="1" applyAlignment="1">
      <alignment horizontal="center" vertical="center"/>
    </xf>
    <xf numFmtId="0" fontId="143" fillId="25" borderId="1" xfId="0" applyFont="1" applyFill="1" applyBorder="1" applyAlignment="1">
      <alignment horizontal="center" vertical="center" wrapText="1"/>
    </xf>
    <xf numFmtId="0" fontId="151" fillId="8" borderId="1" xfId="0" applyFont="1" applyFill="1" applyBorder="1" applyAlignment="1">
      <alignment horizontal="center" vertical="center" wrapText="1"/>
    </xf>
    <xf numFmtId="49" fontId="151" fillId="8" borderId="1" xfId="0" applyNumberFormat="1" applyFont="1" applyFill="1" applyBorder="1" applyAlignment="1">
      <alignment horizontal="center" vertical="center" wrapText="1"/>
    </xf>
    <xf numFmtId="0" fontId="143" fillId="13" borderId="1" xfId="0" applyFont="1" applyFill="1" applyBorder="1" applyAlignment="1">
      <alignment horizontal="center" vertical="center" wrapText="1"/>
    </xf>
    <xf numFmtId="49" fontId="184" fillId="8" borderId="4" xfId="2" applyNumberFormat="1" applyFont="1" applyFill="1" applyBorder="1" applyAlignment="1">
      <alignment horizontal="center" vertical="center" wrapText="1"/>
    </xf>
    <xf numFmtId="0" fontId="143" fillId="0" borderId="1" xfId="0" applyFont="1" applyBorder="1" applyAlignment="1">
      <alignment horizontal="center" vertical="center" wrapText="1"/>
    </xf>
    <xf numFmtId="0" fontId="177" fillId="6" borderId="1" xfId="0" applyFont="1" applyFill="1" applyBorder="1" applyAlignment="1">
      <alignment horizontal="center" vertical="center" wrapText="1"/>
    </xf>
    <xf numFmtId="49" fontId="177" fillId="6" borderId="1" xfId="2" applyNumberFormat="1" applyFont="1" applyFill="1" applyBorder="1" applyAlignment="1">
      <alignment horizontal="center" vertical="center" wrapText="1"/>
    </xf>
    <xf numFmtId="0" fontId="143" fillId="13" borderId="5" xfId="0" applyFont="1" applyFill="1" applyBorder="1" applyAlignment="1">
      <alignment horizontal="center" vertical="center" wrapText="1"/>
    </xf>
    <xf numFmtId="0" fontId="0" fillId="24" borderId="5" xfId="0" applyFill="1" applyBorder="1" applyAlignment="1">
      <alignment vertical="center" wrapText="1"/>
    </xf>
    <xf numFmtId="0" fontId="143" fillId="9" borderId="1" xfId="2" applyFont="1" applyFill="1" applyBorder="1" applyAlignment="1">
      <alignment horizontal="center" vertical="center" wrapText="1"/>
    </xf>
    <xf numFmtId="0" fontId="531" fillId="6" borderId="1" xfId="0" applyFont="1" applyFill="1" applyBorder="1" applyAlignment="1">
      <alignment horizontal="center" vertical="center" wrapText="1"/>
    </xf>
    <xf numFmtId="0" fontId="142" fillId="0" borderId="1" xfId="0" applyFont="1" applyBorder="1" applyAlignment="1">
      <alignment horizontal="center" vertical="center" wrapText="1"/>
    </xf>
    <xf numFmtId="0" fontId="142" fillId="8" borderId="1" xfId="0" applyFont="1" applyFill="1" applyBorder="1" applyAlignment="1">
      <alignment horizontal="center" vertical="center" wrapText="1"/>
    </xf>
    <xf numFmtId="49" fontId="853" fillId="8" borderId="5" xfId="2" applyNumberFormat="1" applyFont="1" applyFill="1" applyBorder="1" applyAlignment="1">
      <alignment horizontal="center" vertical="center"/>
    </xf>
    <xf numFmtId="0" fontId="853" fillId="8" borderId="5" xfId="2" applyFont="1" applyFill="1" applyBorder="1" applyAlignment="1">
      <alignment horizontal="center" vertical="top" wrapText="1"/>
    </xf>
    <xf numFmtId="0" fontId="142" fillId="0" borderId="1" xfId="2" applyFont="1" applyBorder="1" applyAlignment="1">
      <alignment horizontal="center" vertical="center"/>
    </xf>
    <xf numFmtId="0" fontId="147" fillId="25" borderId="1" xfId="0" applyFont="1" applyFill="1" applyBorder="1" applyAlignment="1">
      <alignment horizontal="center" vertical="center" wrapText="1"/>
    </xf>
    <xf numFmtId="49" fontId="155" fillId="8" borderId="1" xfId="0" applyNumberFormat="1" applyFont="1" applyFill="1" applyBorder="1" applyAlignment="1">
      <alignment horizontal="center" vertical="center" wrapText="1"/>
    </xf>
    <xf numFmtId="0" fontId="142" fillId="8" borderId="5" xfId="2" applyFont="1" applyFill="1" applyBorder="1" applyAlignment="1">
      <alignment horizontal="center" vertical="center"/>
    </xf>
    <xf numFmtId="0" fontId="142" fillId="13" borderId="1" xfId="0" applyFont="1" applyFill="1" applyBorder="1" applyAlignment="1">
      <alignment horizontal="center" vertical="center" wrapText="1"/>
    </xf>
    <xf numFmtId="0" fontId="221" fillId="8" borderId="1" xfId="0" applyFont="1" applyFill="1" applyBorder="1" applyAlignment="1">
      <alignment horizontal="center" vertical="center" wrapText="1"/>
    </xf>
    <xf numFmtId="0" fontId="142" fillId="8" borderId="1" xfId="2" applyFont="1" applyFill="1" applyBorder="1" applyAlignment="1">
      <alignment horizontal="center" vertical="center" wrapText="1"/>
    </xf>
    <xf numFmtId="0" fontId="142" fillId="8" borderId="5" xfId="2" applyFont="1" applyFill="1" applyBorder="1" applyAlignment="1">
      <alignment horizontal="center" vertical="center" wrapText="1"/>
    </xf>
    <xf numFmtId="0" fontId="658" fillId="8" borderId="1" xfId="2" applyFont="1" applyFill="1" applyBorder="1" applyAlignment="1">
      <alignment horizontal="center" vertical="center" wrapText="1"/>
    </xf>
    <xf numFmtId="0" fontId="658" fillId="8" borderId="1" xfId="2" applyFont="1" applyFill="1" applyBorder="1" applyAlignment="1">
      <alignment horizontal="center" vertical="center"/>
    </xf>
    <xf numFmtId="0" fontId="155" fillId="8" borderId="5" xfId="0" applyFont="1" applyFill="1" applyBorder="1" applyAlignment="1">
      <alignment horizontal="center" vertical="center" wrapText="1"/>
    </xf>
    <xf numFmtId="0" fontId="142" fillId="0" borderId="5" xfId="0" applyFont="1" applyBorder="1" applyAlignment="1">
      <alignment horizontal="center" vertical="center" wrapText="1"/>
    </xf>
    <xf numFmtId="0" fontId="454" fillId="9" borderId="1" xfId="2" applyFont="1" applyFill="1" applyBorder="1" applyAlignment="1">
      <alignment horizontal="center" vertical="center"/>
    </xf>
    <xf numFmtId="0" fontId="142" fillId="24" borderId="1" xfId="0" applyFont="1" applyFill="1" applyBorder="1" applyAlignment="1">
      <alignment horizontal="center" vertical="center" wrapText="1"/>
    </xf>
    <xf numFmtId="0" fontId="658" fillId="6" borderId="1" xfId="2" applyFont="1" applyFill="1" applyBorder="1" applyAlignment="1">
      <alignment horizontal="center" vertical="center" wrapText="1"/>
    </xf>
    <xf numFmtId="0" fontId="658" fillId="6" borderId="1" xfId="2" applyFont="1" applyFill="1" applyBorder="1" applyAlignment="1">
      <alignment horizontal="center" vertical="center"/>
    </xf>
    <xf numFmtId="0" fontId="623" fillId="6" borderId="1" xfId="2" applyFont="1" applyFill="1" applyBorder="1" applyAlignment="1">
      <alignment horizontal="center" vertical="center" wrapText="1"/>
    </xf>
    <xf numFmtId="0" fontId="623" fillId="6" borderId="1" xfId="2" applyFont="1" applyFill="1" applyBorder="1" applyAlignment="1">
      <alignment horizontal="center" vertical="center"/>
    </xf>
    <xf numFmtId="0" fontId="142" fillId="9" borderId="1" xfId="0" applyFont="1" applyFill="1" applyBorder="1" applyAlignment="1">
      <alignment horizontal="center" vertical="center" wrapText="1"/>
    </xf>
    <xf numFmtId="0" fontId="141" fillId="0" borderId="1" xfId="0" applyFont="1" applyBorder="1" applyAlignment="1">
      <alignment horizontal="center" vertical="center" wrapText="1"/>
    </xf>
    <xf numFmtId="0" fontId="141" fillId="8" borderId="1" xfId="0" applyFont="1" applyFill="1" applyBorder="1" applyAlignment="1">
      <alignment horizontal="center" vertical="center" wrapText="1"/>
    </xf>
    <xf numFmtId="0" fontId="141" fillId="8" borderId="1" xfId="2" applyFont="1" applyFill="1" applyBorder="1" applyAlignment="1">
      <alignment horizontal="center" vertical="center" wrapText="1"/>
    </xf>
    <xf numFmtId="0" fontId="199" fillId="8" borderId="1" xfId="0" applyFont="1" applyFill="1" applyBorder="1" applyAlignment="1">
      <alignment horizontal="center" vertical="center" wrapText="1"/>
    </xf>
    <xf numFmtId="49" fontId="141" fillId="0" borderId="1" xfId="0" applyNumberFormat="1" applyFont="1" applyBorder="1" applyAlignment="1">
      <alignment horizontal="center" vertical="center" wrapText="1"/>
    </xf>
    <xf numFmtId="0" fontId="575" fillId="8" borderId="4" xfId="0" applyFont="1" applyFill="1" applyBorder="1" applyAlignment="1">
      <alignment horizontal="center" vertical="center"/>
    </xf>
    <xf numFmtId="0" fontId="140" fillId="0" borderId="1" xfId="2" applyFont="1" applyBorder="1" applyAlignment="1">
      <alignment horizontal="center" vertical="center"/>
    </xf>
    <xf numFmtId="0" fontId="141" fillId="6" borderId="5" xfId="2" applyFont="1" applyFill="1" applyBorder="1" applyAlignment="1">
      <alignment horizontal="center" vertical="center"/>
    </xf>
    <xf numFmtId="0" fontId="418" fillId="6" borderId="1" xfId="2" applyFont="1" applyFill="1" applyBorder="1" applyAlignment="1">
      <alignment horizontal="center" vertical="center" wrapText="1"/>
    </xf>
    <xf numFmtId="0" fontId="139" fillId="6" borderId="1" xfId="2" applyFont="1" applyFill="1" applyBorder="1" applyAlignment="1">
      <alignment horizontal="center" vertical="center"/>
    </xf>
    <xf numFmtId="0" fontId="574" fillId="8" borderId="4" xfId="0" applyFont="1" applyFill="1" applyBorder="1" applyAlignment="1">
      <alignment horizontal="center" vertical="center"/>
    </xf>
    <xf numFmtId="14" fontId="574" fillId="8" borderId="4" xfId="0" applyNumberFormat="1" applyFont="1" applyFill="1" applyBorder="1" applyAlignment="1">
      <alignment horizontal="center" vertical="center"/>
    </xf>
    <xf numFmtId="0" fontId="589" fillId="8" borderId="4" xfId="0" applyFont="1" applyFill="1" applyBorder="1" applyAlignment="1">
      <alignment horizontal="center" vertical="center" wrapText="1"/>
    </xf>
    <xf numFmtId="0" fontId="138" fillId="8" borderId="1" xfId="0" applyFont="1" applyFill="1" applyBorder="1" applyAlignment="1">
      <alignment horizontal="center" vertical="center" wrapText="1"/>
    </xf>
    <xf numFmtId="0" fontId="1006" fillId="24" borderId="5" xfId="2" applyFont="1" applyFill="1" applyBorder="1" applyAlignment="1">
      <alignment horizontal="center" vertical="center" wrapText="1"/>
    </xf>
    <xf numFmtId="0" fontId="413" fillId="6" borderId="5" xfId="2" applyFont="1" applyFill="1" applyBorder="1" applyAlignment="1">
      <alignment horizontal="center" vertical="top" wrapText="1"/>
    </xf>
    <xf numFmtId="0" fontId="142" fillId="6" borderId="1" xfId="0" applyFont="1" applyFill="1" applyBorder="1" applyAlignment="1">
      <alignment horizontal="center" vertical="center" wrapText="1"/>
    </xf>
    <xf numFmtId="49" fontId="219" fillId="6" borderId="1" xfId="2" applyNumberFormat="1" applyFont="1" applyFill="1" applyBorder="1" applyAlignment="1">
      <alignment horizontal="center" vertical="center" wrapText="1"/>
    </xf>
    <xf numFmtId="49" fontId="177" fillId="8" borderId="1" xfId="2" applyNumberFormat="1" applyFont="1" applyFill="1" applyBorder="1" applyAlignment="1">
      <alignment horizontal="center" vertical="center" wrapText="1"/>
    </xf>
    <xf numFmtId="0" fontId="137" fillId="0" borderId="1" xfId="0" applyFont="1" applyBorder="1" applyAlignment="1">
      <alignment horizontal="center" vertical="center" wrapText="1"/>
    </xf>
    <xf numFmtId="0" fontId="452" fillId="24" borderId="5" xfId="2" applyFont="1" applyFill="1" applyBorder="1" applyAlignment="1">
      <alignment horizontal="center" vertical="center" wrapText="1"/>
    </xf>
    <xf numFmtId="0" fontId="450" fillId="24" borderId="5" xfId="2" applyFont="1" applyFill="1" applyBorder="1" applyAlignment="1">
      <alignment horizontal="center" vertical="center" wrapText="1"/>
    </xf>
    <xf numFmtId="0" fontId="142" fillId="24" borderId="5" xfId="2" applyFont="1" applyFill="1" applyBorder="1" applyAlignment="1">
      <alignment horizontal="center" vertical="center"/>
    </xf>
    <xf numFmtId="0" fontId="436" fillId="24" borderId="5" xfId="2" applyFont="1" applyFill="1" applyBorder="1" applyAlignment="1">
      <alignment horizontal="center" vertical="center" wrapText="1"/>
    </xf>
    <xf numFmtId="0" fontId="152" fillId="24" borderId="5" xfId="2" applyFont="1" applyFill="1" applyBorder="1" applyAlignment="1">
      <alignment horizontal="center" vertical="center" wrapText="1"/>
    </xf>
    <xf numFmtId="0" fontId="322" fillId="24" borderId="1" xfId="0" applyFont="1" applyFill="1" applyBorder="1" applyAlignment="1">
      <alignment horizontal="center" vertical="center" wrapText="1"/>
    </xf>
    <xf numFmtId="0" fontId="142" fillId="24" borderId="1" xfId="2" applyFont="1" applyFill="1" applyBorder="1" applyAlignment="1">
      <alignment horizontal="center" vertical="center" wrapText="1"/>
    </xf>
    <xf numFmtId="0" fontId="247" fillId="24" borderId="1" xfId="0" applyFont="1" applyFill="1" applyBorder="1" applyAlignment="1">
      <alignment horizontal="center" vertical="center" wrapText="1"/>
    </xf>
    <xf numFmtId="0" fontId="181" fillId="24" borderId="1" xfId="0" applyFont="1" applyFill="1" applyBorder="1" applyAlignment="1">
      <alignment horizontal="center" vertical="center" wrapText="1"/>
    </xf>
    <xf numFmtId="0" fontId="159" fillId="24" borderId="1" xfId="0" applyFont="1" applyFill="1" applyBorder="1" applyAlignment="1">
      <alignment horizontal="center" vertical="center" wrapText="1"/>
    </xf>
    <xf numFmtId="0" fontId="0" fillId="0" borderId="3" xfId="0" applyBorder="1" applyAlignment="1">
      <alignment horizontal="center" vertical="center" wrapText="1"/>
    </xf>
    <xf numFmtId="0" fontId="0" fillId="8" borderId="5" xfId="0" applyFill="1" applyBorder="1" applyAlignment="1">
      <alignment horizontal="center" vertical="center" wrapText="1"/>
    </xf>
    <xf numFmtId="0" fontId="0" fillId="8" borderId="3" xfId="0" applyFill="1" applyBorder="1" applyAlignment="1">
      <alignment horizontal="center" vertical="center" wrapText="1"/>
    </xf>
    <xf numFmtId="0" fontId="1346" fillId="8" borderId="4" xfId="1" applyFill="1" applyBorder="1" applyAlignment="1">
      <alignment horizontal="center" vertical="center" wrapText="1"/>
    </xf>
    <xf numFmtId="0" fontId="0" fillId="8" borderId="4" xfId="0" applyFill="1" applyBorder="1" applyAlignment="1">
      <alignment horizontal="center" vertical="center" wrapText="1"/>
    </xf>
    <xf numFmtId="0" fontId="1080" fillId="8" borderId="5" xfId="0" applyFont="1" applyFill="1" applyBorder="1" applyAlignment="1">
      <alignment horizontal="center" vertical="center" wrapText="1"/>
    </xf>
    <xf numFmtId="0" fontId="402" fillId="8" borderId="5" xfId="2" applyFont="1" applyFill="1" applyBorder="1" applyAlignment="1">
      <alignment horizontal="center" vertical="center" wrapText="1"/>
    </xf>
    <xf numFmtId="0" fontId="402" fillId="8" borderId="5" xfId="2" applyFont="1" applyFill="1" applyBorder="1" applyAlignment="1">
      <alignment horizontal="center" vertical="top" wrapText="1"/>
    </xf>
    <xf numFmtId="0" fontId="1137" fillId="8" borderId="4" xfId="2" applyFill="1" applyBorder="1" applyAlignment="1">
      <alignment horizontal="center"/>
    </xf>
    <xf numFmtId="0" fontId="562" fillId="24" borderId="5" xfId="2" applyFont="1" applyFill="1" applyBorder="1" applyAlignment="1">
      <alignment horizontal="center" vertical="center"/>
    </xf>
    <xf numFmtId="0" fontId="1137" fillId="0" borderId="4" xfId="2" applyBorder="1" applyAlignment="1">
      <alignment horizontal="center"/>
    </xf>
    <xf numFmtId="0" fontId="1137" fillId="8" borderId="1" xfId="2" applyFill="1" applyBorder="1" applyAlignment="1">
      <alignment horizontal="center"/>
    </xf>
    <xf numFmtId="14" fontId="1137" fillId="8" borderId="3" xfId="2" applyNumberFormat="1" applyFill="1" applyBorder="1" applyAlignment="1">
      <alignment horizontal="center" vertical="center" wrapText="1"/>
    </xf>
    <xf numFmtId="0" fontId="307" fillId="8" borderId="1" xfId="2" applyFont="1" applyFill="1" applyBorder="1" applyAlignment="1">
      <alignment horizontal="center" vertical="center" wrapText="1"/>
    </xf>
    <xf numFmtId="0" fontId="1051" fillId="8" borderId="1" xfId="2" applyFont="1" applyFill="1" applyBorder="1" applyAlignment="1">
      <alignment horizontal="center" vertical="center" wrapText="1"/>
    </xf>
    <xf numFmtId="0" fontId="562" fillId="8" borderId="5" xfId="2" applyFont="1" applyFill="1" applyBorder="1" applyAlignment="1">
      <alignment horizontal="center" vertical="center" wrapText="1"/>
    </xf>
    <xf numFmtId="0" fontId="675" fillId="8" borderId="5" xfId="2" applyFont="1" applyFill="1" applyBorder="1" applyAlignment="1">
      <alignment horizontal="center" vertical="center" wrapText="1"/>
    </xf>
    <xf numFmtId="0" fontId="675" fillId="8" borderId="5" xfId="2" applyFont="1" applyFill="1" applyBorder="1" applyAlignment="1">
      <alignment horizontal="center" vertical="top" wrapText="1"/>
    </xf>
    <xf numFmtId="0" fontId="528" fillId="8" borderId="5" xfId="2" applyFont="1" applyFill="1" applyBorder="1" applyAlignment="1">
      <alignment horizontal="center" vertical="center" wrapText="1"/>
    </xf>
    <xf numFmtId="0" fontId="528" fillId="24" borderId="5" xfId="2" applyFont="1" applyFill="1" applyBorder="1" applyAlignment="1">
      <alignment horizontal="center" vertical="center"/>
    </xf>
    <xf numFmtId="0" fontId="1373" fillId="0" borderId="4" xfId="0" applyFont="1" applyBorder="1" applyAlignment="1">
      <alignment horizontal="center" vertical="center" wrapText="1"/>
    </xf>
    <xf numFmtId="0" fontId="1373" fillId="0" borderId="3" xfId="0" applyFont="1" applyBorder="1" applyAlignment="1">
      <alignment horizontal="center" vertical="center" wrapText="1"/>
    </xf>
    <xf numFmtId="0" fontId="1373" fillId="0" borderId="5" xfId="0" applyFont="1" applyBorder="1" applyAlignment="1">
      <alignment horizontal="center" vertical="center" wrapText="1"/>
    </xf>
    <xf numFmtId="164" fontId="1378" fillId="0" borderId="4" xfId="0" applyNumberFormat="1" applyFont="1" applyBorder="1" applyAlignment="1">
      <alignment horizontal="center" vertical="center" wrapText="1"/>
    </xf>
    <xf numFmtId="164" fontId="1378" fillId="0" borderId="5" xfId="0" applyNumberFormat="1" applyFont="1" applyBorder="1" applyAlignment="1">
      <alignment horizontal="center" vertical="center" wrapText="1"/>
    </xf>
    <xf numFmtId="0" fontId="1372" fillId="0" borderId="1" xfId="0" applyFont="1" applyBorder="1" applyAlignment="1">
      <alignment horizontal="center" vertical="center"/>
    </xf>
    <xf numFmtId="0" fontId="158" fillId="8" borderId="4" xfId="0" applyFont="1" applyFill="1" applyBorder="1" applyAlignment="1">
      <alignment horizontal="center" vertical="center" wrapText="1"/>
    </xf>
    <xf numFmtId="0" fontId="203" fillId="8" borderId="4" xfId="0" applyFont="1" applyFill="1" applyBorder="1" applyAlignment="1">
      <alignment horizontal="center" vertical="center" wrapText="1"/>
    </xf>
    <xf numFmtId="0" fontId="450" fillId="6" borderId="5" xfId="2" applyFont="1" applyFill="1" applyBorder="1" applyAlignment="1">
      <alignment horizontal="center" vertical="top" wrapText="1"/>
    </xf>
    <xf numFmtId="0" fontId="452" fillId="6" borderId="5" xfId="2" applyFont="1" applyFill="1" applyBorder="1" applyAlignment="1">
      <alignment horizontal="center" vertical="center" wrapText="1"/>
    </xf>
    <xf numFmtId="0" fontId="452" fillId="8" borderId="5" xfId="2" applyFont="1" applyFill="1" applyBorder="1" applyAlignment="1">
      <alignment horizontal="center" vertical="top" wrapText="1"/>
    </xf>
    <xf numFmtId="0" fontId="450" fillId="6" borderId="5" xfId="2" applyFont="1" applyFill="1" applyBorder="1" applyAlignment="1">
      <alignment horizontal="center" vertical="center" wrapText="1"/>
    </xf>
    <xf numFmtId="164" fontId="1378" fillId="0" borderId="4" xfId="0" applyNumberFormat="1" applyFont="1" applyBorder="1" applyAlignment="1">
      <alignment horizontal="center" vertical="center"/>
    </xf>
    <xf numFmtId="0" fontId="1373" fillId="0" borderId="5" xfId="2" applyFont="1" applyBorder="1" applyAlignment="1">
      <alignment horizontal="center" vertical="center"/>
    </xf>
    <xf numFmtId="0" fontId="1366" fillId="0" borderId="4" xfId="2" applyFont="1" applyBorder="1" applyAlignment="1">
      <alignment horizontal="center" vertical="center"/>
    </xf>
    <xf numFmtId="0" fontId="450" fillId="8" borderId="5" xfId="2" applyFont="1" applyFill="1" applyBorder="1" applyAlignment="1">
      <alignment horizontal="center" vertical="top" wrapText="1"/>
    </xf>
    <xf numFmtId="0" fontId="450" fillId="8" borderId="5" xfId="2" applyFont="1" applyFill="1" applyBorder="1" applyAlignment="1">
      <alignment horizontal="center" vertical="center"/>
    </xf>
    <xf numFmtId="164" fontId="1378" fillId="6" borderId="4" xfId="0" applyNumberFormat="1" applyFont="1" applyFill="1" applyBorder="1" applyAlignment="1">
      <alignment horizontal="center" vertical="center"/>
    </xf>
    <xf numFmtId="0" fontId="454" fillId="8" borderId="5" xfId="2" applyFont="1" applyFill="1" applyBorder="1" applyAlignment="1">
      <alignment horizontal="center" vertical="center"/>
    </xf>
    <xf numFmtId="0" fontId="454" fillId="8" borderId="5" xfId="2" applyFont="1" applyFill="1" applyBorder="1" applyAlignment="1">
      <alignment horizontal="center" vertical="center" wrapText="1"/>
    </xf>
    <xf numFmtId="0" fontId="454" fillId="8" borderId="5" xfId="2" applyFont="1" applyFill="1" applyBorder="1" applyAlignment="1">
      <alignment horizontal="center" vertical="top" wrapText="1"/>
    </xf>
    <xf numFmtId="0" fontId="672" fillId="6" borderId="5" xfId="2" applyFont="1" applyFill="1" applyBorder="1" applyAlignment="1">
      <alignment horizontal="center" vertical="center" wrapText="1"/>
    </xf>
    <xf numFmtId="0" fontId="457" fillId="6" borderId="5" xfId="2" applyFont="1" applyFill="1" applyBorder="1" applyAlignment="1">
      <alignment horizontal="center" vertical="top" wrapText="1"/>
    </xf>
    <xf numFmtId="0" fontId="558" fillId="8" borderId="4" xfId="0" applyFont="1" applyFill="1" applyBorder="1" applyAlignment="1">
      <alignment horizontal="center" vertical="center" wrapText="1"/>
    </xf>
    <xf numFmtId="0" fontId="558" fillId="8" borderId="5" xfId="0" applyFont="1" applyFill="1" applyBorder="1" applyAlignment="1">
      <alignment horizontal="center" vertical="center" wrapText="1"/>
    </xf>
    <xf numFmtId="14" fontId="558" fillId="8" borderId="4" xfId="0" applyNumberFormat="1" applyFont="1" applyFill="1" applyBorder="1" applyAlignment="1">
      <alignment horizontal="center" vertical="center" wrapText="1"/>
    </xf>
    <xf numFmtId="14" fontId="558" fillId="8" borderId="5" xfId="0" applyNumberFormat="1" applyFont="1" applyFill="1" applyBorder="1" applyAlignment="1">
      <alignment horizontal="center" vertical="center" wrapText="1"/>
    </xf>
    <xf numFmtId="0" fontId="653" fillId="8" borderId="5" xfId="2" applyFont="1" applyFill="1" applyBorder="1" applyAlignment="1">
      <alignment horizontal="center" vertical="center" wrapText="1"/>
    </xf>
    <xf numFmtId="0" fontId="612" fillId="8" borderId="1" xfId="2" applyFont="1" applyFill="1" applyBorder="1" applyAlignment="1">
      <alignment horizontal="center" vertical="top" wrapText="1"/>
    </xf>
    <xf numFmtId="0" fontId="612" fillId="8" borderId="5" xfId="2" applyFont="1" applyFill="1" applyBorder="1" applyAlignment="1">
      <alignment horizontal="center" vertical="center" wrapText="1"/>
    </xf>
    <xf numFmtId="0" fontId="667" fillId="6" borderId="5" xfId="2" applyFont="1" applyFill="1" applyBorder="1" applyAlignment="1">
      <alignment horizontal="center" vertical="center" wrapText="1"/>
    </xf>
    <xf numFmtId="0" fontId="1120" fillId="0" borderId="5" xfId="2" applyFont="1" applyBorder="1" applyAlignment="1">
      <alignment horizontal="center" vertical="center" wrapText="1"/>
    </xf>
    <xf numFmtId="0" fontId="667" fillId="0" borderId="5" xfId="2" applyFont="1" applyBorder="1" applyAlignment="1">
      <alignment horizontal="center" vertical="center"/>
    </xf>
    <xf numFmtId="0" fontId="667" fillId="0" borderId="5" xfId="2" applyFont="1" applyBorder="1" applyAlignment="1">
      <alignment horizontal="center" vertical="top" wrapText="1"/>
    </xf>
    <xf numFmtId="0" fontId="949" fillId="0" borderId="5" xfId="2" applyFont="1" applyBorder="1" applyAlignment="1">
      <alignment horizontal="center" vertical="center"/>
    </xf>
    <xf numFmtId="0" fontId="1346" fillId="0" borderId="5" xfId="1" applyFill="1" applyBorder="1" applyAlignment="1">
      <alignment horizontal="center" vertical="center" wrapText="1"/>
    </xf>
    <xf numFmtId="0" fontId="667" fillId="6" borderId="5" xfId="2" applyFont="1" applyFill="1" applyBorder="1" applyAlignment="1">
      <alignment horizontal="center" vertical="center"/>
    </xf>
    <xf numFmtId="0" fontId="667" fillId="6" borderId="5" xfId="2" applyFont="1" applyFill="1" applyBorder="1" applyAlignment="1">
      <alignment horizontal="center" vertical="top" wrapText="1"/>
    </xf>
    <xf numFmtId="0" fontId="667" fillId="8" borderId="1" xfId="2" applyFont="1" applyFill="1" applyBorder="1" applyAlignment="1">
      <alignment horizontal="center" vertical="center"/>
    </xf>
    <xf numFmtId="0" fontId="572" fillId="8" borderId="4" xfId="0" applyFont="1" applyFill="1" applyBorder="1" applyAlignment="1">
      <alignment horizontal="center" vertical="center" wrapText="1"/>
    </xf>
    <xf numFmtId="0" fontId="653" fillId="8" borderId="5" xfId="2" applyFont="1" applyFill="1" applyBorder="1" applyAlignment="1">
      <alignment horizontal="center" vertical="top" wrapText="1"/>
    </xf>
    <xf numFmtId="0" fontId="653" fillId="24" borderId="5" xfId="2" applyFont="1" applyFill="1" applyBorder="1" applyAlignment="1">
      <alignment horizontal="center" vertical="center"/>
    </xf>
    <xf numFmtId="0" fontId="527" fillId="24" borderId="4" xfId="0" applyFont="1" applyFill="1" applyBorder="1" applyAlignment="1">
      <alignment horizontal="center" vertical="center"/>
    </xf>
    <xf numFmtId="0" fontId="533" fillId="24" borderId="4" xfId="0" applyFont="1" applyFill="1" applyBorder="1" applyAlignment="1">
      <alignment horizontal="center" vertical="center"/>
    </xf>
    <xf numFmtId="0" fontId="1373" fillId="0" borderId="1" xfId="0" applyFont="1" applyBorder="1" applyAlignment="1">
      <alignment horizontal="center" vertical="center" wrapText="1"/>
    </xf>
    <xf numFmtId="0" fontId="545" fillId="8" borderId="5" xfId="0" applyFont="1" applyFill="1" applyBorder="1" applyAlignment="1">
      <alignment horizontal="center" vertical="center" wrapText="1"/>
    </xf>
    <xf numFmtId="0" fontId="1380" fillId="8" borderId="4" xfId="3" applyFill="1" applyBorder="1" applyAlignment="1">
      <alignment horizontal="center" vertical="center" wrapText="1"/>
    </xf>
    <xf numFmtId="0" fontId="457" fillId="8" borderId="5" xfId="2" applyFont="1" applyFill="1" applyBorder="1" applyAlignment="1">
      <alignment horizontal="center" vertical="top" wrapText="1"/>
    </xf>
    <xf numFmtId="0" fontId="550" fillId="0" borderId="4" xfId="0" applyFont="1" applyBorder="1" applyAlignment="1">
      <alignment horizontal="center" vertical="center" wrapText="1"/>
    </xf>
    <xf numFmtId="0" fontId="550" fillId="0" borderId="5" xfId="0" applyFont="1" applyBorder="1" applyAlignment="1">
      <alignment horizontal="center" vertical="center" wrapText="1"/>
    </xf>
    <xf numFmtId="0" fontId="672" fillId="0" borderId="5" xfId="2" applyFont="1" applyBorder="1" applyAlignment="1">
      <alignment horizontal="center" vertical="center" wrapText="1"/>
    </xf>
    <xf numFmtId="0" fontId="450" fillId="6" borderId="5" xfId="2" applyFont="1" applyFill="1" applyBorder="1" applyAlignment="1">
      <alignment horizontal="center" vertical="center"/>
    </xf>
    <xf numFmtId="0" fontId="1080" fillId="30" borderId="1" xfId="0" applyFont="1" applyFill="1" applyBorder="1" applyAlignment="1">
      <alignment horizontal="center" vertical="center" wrapText="1"/>
    </xf>
    <xf numFmtId="0" fontId="1346" fillId="0" borderId="1" xfId="1" applyBorder="1" applyAlignment="1">
      <alignment horizontal="center" vertical="center" wrapText="1"/>
    </xf>
    <xf numFmtId="0" fontId="147" fillId="0" borderId="1" xfId="0" applyFont="1" applyBorder="1" applyAlignment="1">
      <alignment horizontal="center" vertical="center" wrapText="1"/>
    </xf>
    <xf numFmtId="0" fontId="136" fillId="8" borderId="1" xfId="0" applyFont="1" applyFill="1" applyBorder="1" applyAlignment="1">
      <alignment horizontal="center" vertical="center" wrapText="1"/>
    </xf>
    <xf numFmtId="0" fontId="277" fillId="8" borderId="1" xfId="0" applyFont="1" applyFill="1" applyBorder="1" applyAlignment="1">
      <alignment horizontal="center" vertical="center" wrapText="1"/>
    </xf>
    <xf numFmtId="0" fontId="135" fillId="8" borderId="1" xfId="0" applyFont="1" applyFill="1" applyBorder="1" applyAlignment="1">
      <alignment horizontal="center" vertical="center" wrapText="1"/>
    </xf>
    <xf numFmtId="0" fontId="135" fillId="8" borderId="5" xfId="2" applyFont="1" applyFill="1" applyBorder="1" applyAlignment="1">
      <alignment horizontal="center" vertical="center" wrapText="1"/>
    </xf>
    <xf numFmtId="0" fontId="135" fillId="8" borderId="1" xfId="2" applyFont="1" applyFill="1" applyBorder="1" applyAlignment="1">
      <alignment horizontal="center" vertical="center" wrapText="1"/>
    </xf>
    <xf numFmtId="0" fontId="558" fillId="0" borderId="0" xfId="0" applyFont="1" applyAlignment="1">
      <alignment horizontal="center"/>
    </xf>
    <xf numFmtId="0" fontId="0" fillId="30" borderId="0" xfId="0" applyFill="1" applyAlignment="1">
      <alignment horizontal="center"/>
    </xf>
    <xf numFmtId="0" fontId="1373" fillId="0" borderId="0" xfId="0" applyFont="1" applyAlignment="1">
      <alignment horizontal="center"/>
    </xf>
    <xf numFmtId="0" fontId="1378" fillId="0" borderId="0" xfId="0" applyFont="1" applyAlignment="1">
      <alignment horizontal="center"/>
    </xf>
    <xf numFmtId="0" fontId="1137" fillId="6" borderId="1" xfId="2" applyFill="1" applyBorder="1" applyAlignment="1">
      <alignment horizontal="center"/>
    </xf>
    <xf numFmtId="0" fontId="0" fillId="6" borderId="0" xfId="0" applyFill="1" applyAlignment="1">
      <alignment horizontal="center"/>
    </xf>
    <xf numFmtId="0" fontId="1137" fillId="25" borderId="1" xfId="2" applyFill="1" applyBorder="1" applyAlignment="1">
      <alignment horizontal="center"/>
    </xf>
    <xf numFmtId="0" fontId="1374" fillId="28" borderId="1" xfId="0" applyFont="1" applyFill="1" applyBorder="1" applyAlignment="1">
      <alignment horizontal="center" vertical="center" wrapText="1"/>
    </xf>
    <xf numFmtId="0" fontId="0" fillId="8" borderId="8" xfId="0" applyFill="1" applyBorder="1" applyAlignment="1">
      <alignment horizontal="center"/>
    </xf>
    <xf numFmtId="0" fontId="0" fillId="0" borderId="8" xfId="0" applyBorder="1" applyAlignment="1">
      <alignment horizontal="center"/>
    </xf>
    <xf numFmtId="0" fontId="572" fillId="0" borderId="1" xfId="0" applyFont="1" applyBorder="1" applyAlignment="1">
      <alignment horizontal="center"/>
    </xf>
    <xf numFmtId="14" fontId="545" fillId="8" borderId="5" xfId="0" applyNumberFormat="1" applyFont="1" applyFill="1" applyBorder="1" applyAlignment="1">
      <alignment horizontal="center" vertical="center" wrapText="1"/>
    </xf>
    <xf numFmtId="0" fontId="545" fillId="8" borderId="1" xfId="0" applyFont="1" applyFill="1" applyBorder="1" applyAlignment="1">
      <alignment horizontal="center" wrapText="1"/>
    </xf>
    <xf numFmtId="0" fontId="0" fillId="25" borderId="1" xfId="0" applyFill="1" applyBorder="1" applyAlignment="1">
      <alignment horizontal="center"/>
    </xf>
    <xf numFmtId="0" fontId="134" fillId="0" borderId="1" xfId="2" applyFont="1" applyBorder="1" applyAlignment="1">
      <alignment horizontal="center" vertical="center"/>
    </xf>
    <xf numFmtId="0" fontId="452" fillId="24" borderId="5" xfId="2" applyFont="1" applyFill="1" applyBorder="1" applyAlignment="1">
      <alignment horizontal="center" vertical="center"/>
    </xf>
    <xf numFmtId="0" fontId="170" fillId="24" borderId="1" xfId="0" applyFont="1" applyFill="1" applyBorder="1" applyAlignment="1">
      <alignment horizontal="center" vertical="center" wrapText="1"/>
    </xf>
    <xf numFmtId="0" fontId="133" fillId="0" borderId="1" xfId="0" applyFont="1" applyBorder="1" applyAlignment="1">
      <alignment horizontal="center" vertical="center" wrapText="1"/>
    </xf>
    <xf numFmtId="0" fontId="133" fillId="8" borderId="1" xfId="0" applyFont="1" applyFill="1" applyBorder="1" applyAlignment="1">
      <alignment horizontal="center" vertical="center" wrapText="1"/>
    </xf>
    <xf numFmtId="0" fontId="432" fillId="6" borderId="5" xfId="2" applyFont="1" applyFill="1" applyBorder="1" applyAlignment="1">
      <alignment horizontal="center" vertical="center" wrapText="1"/>
    </xf>
    <xf numFmtId="49" fontId="432" fillId="6" borderId="5" xfId="2" applyNumberFormat="1" applyFont="1" applyFill="1" applyBorder="1" applyAlignment="1">
      <alignment horizontal="center" vertical="center" wrapText="1"/>
    </xf>
    <xf numFmtId="0" fontId="432" fillId="6" borderId="1" xfId="2" applyFont="1" applyFill="1" applyBorder="1" applyAlignment="1">
      <alignment horizontal="center" vertical="center" wrapText="1"/>
    </xf>
    <xf numFmtId="49" fontId="461" fillId="8" borderId="5" xfId="2" applyNumberFormat="1" applyFont="1" applyFill="1" applyBorder="1" applyAlignment="1">
      <alignment horizontal="center" vertical="center" wrapText="1"/>
    </xf>
    <xf numFmtId="0" fontId="646" fillId="8" borderId="1" xfId="2" applyFont="1" applyFill="1" applyBorder="1" applyAlignment="1">
      <alignment horizontal="center" vertical="center"/>
    </xf>
    <xf numFmtId="0" fontId="152" fillId="8" borderId="5" xfId="2" applyFont="1" applyFill="1" applyBorder="1" applyAlignment="1">
      <alignment horizontal="center" vertical="center" wrapText="1"/>
    </xf>
    <xf numFmtId="0" fontId="131" fillId="0" borderId="1" xfId="2" applyFont="1" applyBorder="1" applyAlignment="1">
      <alignment horizontal="center" vertical="center"/>
    </xf>
    <xf numFmtId="0" fontId="131" fillId="8" borderId="1" xfId="0" applyFont="1" applyFill="1" applyBorder="1" applyAlignment="1">
      <alignment horizontal="center" vertical="center" wrapText="1"/>
    </xf>
    <xf numFmtId="49" fontId="144" fillId="8" borderId="1" xfId="0" applyNumberFormat="1" applyFont="1" applyFill="1" applyBorder="1" applyAlignment="1">
      <alignment horizontal="center" vertical="center" wrapText="1"/>
    </xf>
    <xf numFmtId="49" fontId="141" fillId="8" borderId="1" xfId="0" applyNumberFormat="1" applyFont="1" applyFill="1" applyBorder="1" applyAlignment="1">
      <alignment horizontal="center" vertical="center" wrapText="1"/>
    </xf>
    <xf numFmtId="0" fontId="137" fillId="8" borderId="1" xfId="0" applyFont="1" applyFill="1" applyBorder="1" applyAlignment="1">
      <alignment horizontal="center" vertical="center" wrapText="1"/>
    </xf>
    <xf numFmtId="0" fontId="142" fillId="8" borderId="5" xfId="2" applyFont="1" applyFill="1" applyBorder="1" applyAlignment="1">
      <alignment horizontal="center" vertical="top" wrapText="1"/>
    </xf>
    <xf numFmtId="0" fontId="130" fillId="8" borderId="1" xfId="0" applyFont="1" applyFill="1" applyBorder="1" applyAlignment="1">
      <alignment horizontal="center" vertical="center" wrapText="1"/>
    </xf>
    <xf numFmtId="0" fontId="129" fillId="0" borderId="1" xfId="0" applyFont="1" applyBorder="1" applyAlignment="1">
      <alignment horizontal="center" vertical="center" wrapText="1"/>
    </xf>
    <xf numFmtId="0" fontId="129" fillId="8" borderId="1" xfId="0" applyFont="1" applyFill="1" applyBorder="1" applyAlignment="1">
      <alignment horizontal="center" vertical="center" wrapText="1"/>
    </xf>
    <xf numFmtId="0" fontId="129" fillId="0" borderId="1" xfId="2" applyFont="1" applyBorder="1" applyAlignment="1">
      <alignment horizontal="center"/>
    </xf>
    <xf numFmtId="0" fontId="129" fillId="0" borderId="1" xfId="2" applyFont="1" applyBorder="1" applyAlignment="1">
      <alignment horizontal="center" vertical="center" wrapText="1"/>
    </xf>
    <xf numFmtId="0" fontId="228" fillId="8" borderId="1" xfId="0" applyFont="1" applyFill="1" applyBorder="1" applyAlignment="1">
      <alignment horizontal="center" vertical="center" wrapText="1"/>
    </xf>
    <xf numFmtId="0" fontId="393" fillId="8" borderId="1" xfId="0" applyFont="1" applyFill="1" applyBorder="1" applyAlignment="1">
      <alignment horizontal="center" vertical="center" wrapText="1"/>
    </xf>
    <xf numFmtId="49" fontId="129" fillId="0" borderId="1" xfId="0" applyNumberFormat="1" applyFont="1" applyBorder="1" applyAlignment="1">
      <alignment horizontal="center" vertical="center" wrapText="1"/>
    </xf>
    <xf numFmtId="0" fontId="648" fillId="8" borderId="1" xfId="0" applyFont="1" applyFill="1" applyBorder="1" applyAlignment="1">
      <alignment horizontal="center" vertical="center" wrapText="1"/>
    </xf>
    <xf numFmtId="0" fontId="128" fillId="0" borderId="1" xfId="2" applyFont="1" applyBorder="1" applyAlignment="1">
      <alignment horizontal="center" vertical="center"/>
    </xf>
    <xf numFmtId="0" fontId="667" fillId="25" borderId="1" xfId="2" applyFont="1" applyFill="1" applyBorder="1" applyAlignment="1">
      <alignment horizontal="center" vertical="center"/>
    </xf>
    <xf numFmtId="0" fontId="128" fillId="8" borderId="1" xfId="0" applyFont="1" applyFill="1" applyBorder="1" applyAlignment="1">
      <alignment horizontal="center" vertical="center" wrapText="1"/>
    </xf>
    <xf numFmtId="0" fontId="129" fillId="8" borderId="1" xfId="0" applyFont="1" applyFill="1" applyBorder="1" applyAlignment="1">
      <alignment horizontal="center" vertical="center"/>
    </xf>
    <xf numFmtId="49" fontId="129" fillId="8" borderId="1" xfId="0" applyNumberFormat="1" applyFont="1" applyFill="1" applyBorder="1" applyAlignment="1">
      <alignment horizontal="center" vertical="center" wrapText="1"/>
    </xf>
    <xf numFmtId="0" fontId="225" fillId="8" borderId="1" xfId="2" applyFont="1" applyFill="1" applyBorder="1" applyAlignment="1">
      <alignment horizontal="center" vertical="center" wrapText="1"/>
    </xf>
    <xf numFmtId="0" fontId="128" fillId="0" borderId="1" xfId="2" applyFont="1" applyBorder="1" applyAlignment="1">
      <alignment horizontal="center" vertical="center" wrapText="1"/>
    </xf>
    <xf numFmtId="49" fontId="210" fillId="8" borderId="1" xfId="2" applyNumberFormat="1" applyFont="1" applyFill="1" applyBorder="1" applyAlignment="1">
      <alignment horizontal="center" vertical="center" wrapText="1"/>
    </xf>
    <xf numFmtId="0" fontId="127" fillId="8" borderId="5" xfId="2" applyFont="1" applyFill="1" applyBorder="1" applyAlignment="1">
      <alignment horizontal="center" vertical="center"/>
    </xf>
    <xf numFmtId="0" fontId="127" fillId="8" borderId="1" xfId="0" applyFont="1" applyFill="1" applyBorder="1" applyAlignment="1">
      <alignment horizontal="center" vertical="center" wrapText="1"/>
    </xf>
    <xf numFmtId="0" fontId="127" fillId="8" borderId="5" xfId="2" applyFont="1" applyFill="1" applyBorder="1" applyAlignment="1">
      <alignment horizontal="center" vertical="center" wrapText="1"/>
    </xf>
    <xf numFmtId="0" fontId="584" fillId="24" borderId="1" xfId="0" applyFont="1" applyFill="1" applyBorder="1" applyAlignment="1">
      <alignment horizontal="center" vertical="center"/>
    </xf>
    <xf numFmtId="0" fontId="126" fillId="8" borderId="1" xfId="0" applyFont="1" applyFill="1" applyBorder="1" applyAlignment="1">
      <alignment horizontal="center" vertical="center" wrapText="1"/>
    </xf>
    <xf numFmtId="0" fontId="125" fillId="6" borderId="1" xfId="0" applyFont="1" applyFill="1" applyBorder="1" applyAlignment="1">
      <alignment horizontal="center" vertical="center" wrapText="1"/>
    </xf>
    <xf numFmtId="0" fontId="697" fillId="6" borderId="1" xfId="2" applyFont="1" applyFill="1" applyBorder="1" applyAlignment="1">
      <alignment horizontal="center" vertical="center" wrapText="1"/>
    </xf>
    <xf numFmtId="0" fontId="697" fillId="6" borderId="1" xfId="0" applyFont="1" applyFill="1" applyBorder="1" applyAlignment="1">
      <alignment horizontal="center" vertical="center" wrapText="1"/>
    </xf>
    <xf numFmtId="0" fontId="125" fillId="8" borderId="1" xfId="0" applyFont="1" applyFill="1" applyBorder="1" applyAlignment="1">
      <alignment horizontal="center" vertical="center" wrapText="1"/>
    </xf>
    <xf numFmtId="0" fontId="233" fillId="6" borderId="1" xfId="0" applyFont="1" applyFill="1" applyBorder="1" applyAlignment="1">
      <alignment horizontal="center" vertical="center" wrapText="1"/>
    </xf>
    <xf numFmtId="49" fontId="233" fillId="6" borderId="1" xfId="2" applyNumberFormat="1" applyFont="1" applyFill="1" applyBorder="1" applyAlignment="1">
      <alignment horizontal="center" vertical="center" wrapText="1"/>
    </xf>
    <xf numFmtId="0" fontId="125" fillId="8" borderId="1" xfId="2" applyFont="1" applyFill="1" applyBorder="1" applyAlignment="1">
      <alignment horizontal="center" vertical="center" wrapText="1"/>
    </xf>
    <xf numFmtId="49" fontId="135" fillId="8" borderId="1" xfId="0" applyNumberFormat="1" applyFont="1" applyFill="1" applyBorder="1" applyAlignment="1">
      <alignment horizontal="center" vertical="center" wrapText="1"/>
    </xf>
    <xf numFmtId="0" fontId="410" fillId="6" borderId="5" xfId="2" applyFont="1" applyFill="1" applyBorder="1" applyAlignment="1">
      <alignment horizontal="center" vertical="center"/>
    </xf>
    <xf numFmtId="0" fontId="410" fillId="6" borderId="1" xfId="2" applyFont="1" applyFill="1" applyBorder="1" applyAlignment="1">
      <alignment horizontal="center" vertical="center" wrapText="1"/>
    </xf>
    <xf numFmtId="0" fontId="124" fillId="0" borderId="1" xfId="0" applyFont="1" applyBorder="1" applyAlignment="1">
      <alignment horizontal="center" vertical="center" wrapText="1"/>
    </xf>
    <xf numFmtId="164" fontId="1378" fillId="6" borderId="4" xfId="0" applyNumberFormat="1" applyFont="1" applyFill="1" applyBorder="1" applyAlignment="1">
      <alignment horizontal="center" vertical="center" wrapText="1"/>
    </xf>
    <xf numFmtId="0" fontId="187" fillId="6" borderId="1" xfId="0" applyFont="1" applyFill="1" applyBorder="1" applyAlignment="1">
      <alignment horizontal="center" vertical="center" wrapText="1"/>
    </xf>
    <xf numFmtId="49" fontId="193" fillId="6" borderId="4" xfId="2" applyNumberFormat="1" applyFont="1" applyFill="1" applyBorder="1" applyAlignment="1">
      <alignment horizontal="center" vertical="center" wrapText="1"/>
    </xf>
    <xf numFmtId="4" fontId="1379" fillId="6" borderId="4" xfId="0" applyNumberFormat="1" applyFont="1" applyFill="1" applyBorder="1" applyAlignment="1">
      <alignment horizontal="center" vertical="center" wrapText="1"/>
    </xf>
    <xf numFmtId="0" fontId="123" fillId="8" borderId="1" xfId="0" applyFont="1" applyFill="1" applyBorder="1" applyAlignment="1">
      <alignment horizontal="center" vertical="center" wrapText="1"/>
    </xf>
    <xf numFmtId="0" fontId="123" fillId="8" borderId="5" xfId="2" applyFont="1" applyFill="1" applyBorder="1" applyAlignment="1">
      <alignment horizontal="center" vertical="center" wrapText="1"/>
    </xf>
    <xf numFmtId="0" fontId="122" fillId="0" borderId="1" xfId="2" applyFont="1" applyBorder="1" applyAlignment="1">
      <alignment horizontal="center" vertical="center" wrapText="1"/>
    </xf>
    <xf numFmtId="49" fontId="126" fillId="8" borderId="1" xfId="0" applyNumberFormat="1" applyFont="1" applyFill="1" applyBorder="1" applyAlignment="1">
      <alignment horizontal="center" vertical="center" wrapText="1"/>
    </xf>
    <xf numFmtId="0" fontId="122" fillId="0" borderId="1" xfId="0" applyFont="1" applyBorder="1" applyAlignment="1">
      <alignment horizontal="center" vertical="center" wrapText="1"/>
    </xf>
    <xf numFmtId="49" fontId="122" fillId="0" borderId="1" xfId="0" applyNumberFormat="1" applyFont="1" applyBorder="1" applyAlignment="1">
      <alignment horizontal="center" vertical="center" wrapText="1"/>
    </xf>
    <xf numFmtId="0" fontId="122" fillId="8" borderId="1" xfId="0" applyFont="1" applyFill="1" applyBorder="1" applyAlignment="1">
      <alignment horizontal="center" vertical="center" wrapText="1"/>
    </xf>
    <xf numFmtId="0" fontId="291" fillId="24" borderId="1" xfId="0" applyFont="1" applyFill="1" applyBorder="1" applyAlignment="1">
      <alignment horizontal="center" vertical="center" wrapText="1"/>
    </xf>
    <xf numFmtId="0" fontId="153" fillId="24" borderId="1" xfId="0" applyFont="1" applyFill="1" applyBorder="1" applyAlignment="1">
      <alignment horizontal="center" vertical="center" wrapText="1"/>
    </xf>
    <xf numFmtId="0" fontId="241" fillId="24" borderId="1" xfId="0" applyFont="1" applyFill="1" applyBorder="1" applyAlignment="1">
      <alignment horizontal="center" vertical="center" wrapText="1"/>
    </xf>
    <xf numFmtId="0" fontId="443" fillId="24" borderId="5" xfId="2" applyFont="1" applyFill="1" applyBorder="1" applyAlignment="1">
      <alignment horizontal="center" vertical="center" wrapText="1"/>
    </xf>
    <xf numFmtId="0" fontId="135" fillId="24" borderId="5" xfId="2" applyFont="1" applyFill="1" applyBorder="1" applyAlignment="1">
      <alignment horizontal="center" vertical="center"/>
    </xf>
    <xf numFmtId="49" fontId="322" fillId="8" borderId="5" xfId="2" applyNumberFormat="1" applyFont="1" applyFill="1" applyBorder="1" applyAlignment="1">
      <alignment horizontal="center" vertical="center"/>
    </xf>
    <xf numFmtId="0" fontId="322" fillId="8" borderId="5" xfId="2" applyFont="1" applyFill="1" applyBorder="1" applyAlignment="1">
      <alignment horizontal="center" vertical="center" wrapText="1"/>
    </xf>
    <xf numFmtId="0" fontId="322" fillId="8" borderId="5" xfId="2" applyFont="1" applyFill="1" applyBorder="1" applyAlignment="1">
      <alignment horizontal="center" vertical="top" wrapText="1"/>
    </xf>
    <xf numFmtId="0" fontId="322" fillId="8" borderId="1" xfId="2" applyFont="1" applyFill="1" applyBorder="1" applyAlignment="1">
      <alignment horizontal="center" vertical="center" wrapText="1"/>
    </xf>
    <xf numFmtId="0" fontId="120" fillId="0" borderId="1" xfId="2" applyFont="1" applyBorder="1" applyAlignment="1">
      <alignment horizontal="center" vertical="center"/>
    </xf>
    <xf numFmtId="0" fontId="225" fillId="24" borderId="5" xfId="2" applyFont="1" applyFill="1" applyBorder="1" applyAlignment="1">
      <alignment horizontal="center" vertical="center"/>
    </xf>
    <xf numFmtId="0" fontId="120" fillId="0" borderId="1" xfId="0" applyFont="1" applyBorder="1" applyAlignment="1">
      <alignment horizontal="center" vertical="center" wrapText="1"/>
    </xf>
    <xf numFmtId="49" fontId="120" fillId="0" borderId="1" xfId="0" applyNumberFormat="1" applyFont="1" applyBorder="1" applyAlignment="1">
      <alignment horizontal="center" vertical="center" wrapText="1"/>
    </xf>
    <xf numFmtId="0" fontId="0" fillId="34" borderId="1" xfId="0" applyFill="1" applyBorder="1" applyAlignment="1">
      <alignment horizontal="center" vertical="center" wrapText="1"/>
    </xf>
    <xf numFmtId="0" fontId="120" fillId="8" borderId="1" xfId="0" applyFont="1" applyFill="1" applyBorder="1" applyAlignment="1">
      <alignment horizontal="center" vertical="center" wrapText="1"/>
    </xf>
    <xf numFmtId="0" fontId="457" fillId="8" borderId="4" xfId="2" applyFont="1" applyFill="1" applyBorder="1" applyAlignment="1">
      <alignment horizontal="center" vertical="center" wrapText="1"/>
    </xf>
    <xf numFmtId="0" fontId="457" fillId="8" borderId="4" xfId="2" applyFont="1" applyFill="1" applyBorder="1" applyAlignment="1">
      <alignment horizontal="center" vertical="center"/>
    </xf>
    <xf numFmtId="0" fontId="119" fillId="8" borderId="1" xfId="0" applyFont="1" applyFill="1" applyBorder="1" applyAlignment="1">
      <alignment horizontal="center" vertical="center" wrapText="1"/>
    </xf>
    <xf numFmtId="0" fontId="603" fillId="8" borderId="1" xfId="0" applyFont="1" applyFill="1" applyBorder="1" applyAlignment="1">
      <alignment horizontal="center" vertical="center" wrapText="1"/>
    </xf>
    <xf numFmtId="0" fontId="0" fillId="8" borderId="9" xfId="0" applyFill="1" applyBorder="1" applyAlignment="1">
      <alignment horizontal="center"/>
    </xf>
    <xf numFmtId="0" fontId="391" fillId="8" borderId="5" xfId="2" applyFont="1" applyFill="1" applyBorder="1" applyAlignment="1">
      <alignment horizontal="center" vertical="center"/>
    </xf>
    <xf numFmtId="0" fontId="386" fillId="8" borderId="5" xfId="2" applyFont="1" applyFill="1" applyBorder="1" applyAlignment="1">
      <alignment horizontal="center" vertical="center"/>
    </xf>
    <xf numFmtId="0" fontId="386" fillId="8" borderId="5" xfId="2" applyFont="1" applyFill="1" applyBorder="1" applyAlignment="1">
      <alignment horizontal="center" vertical="center" wrapText="1"/>
    </xf>
    <xf numFmtId="0" fontId="386" fillId="8" borderId="5" xfId="2" applyFont="1" applyFill="1" applyBorder="1" applyAlignment="1">
      <alignment horizontal="center" vertical="top" wrapText="1"/>
    </xf>
    <xf numFmtId="0" fontId="386" fillId="8" borderId="1" xfId="2" applyFont="1" applyFill="1" applyBorder="1" applyAlignment="1">
      <alignment horizontal="center" vertical="center" wrapText="1"/>
    </xf>
    <xf numFmtId="0" fontId="333" fillId="8" borderId="1" xfId="0" applyFont="1" applyFill="1" applyBorder="1" applyAlignment="1">
      <alignment horizontal="center" vertical="center" wrapText="1"/>
    </xf>
    <xf numFmtId="0" fontId="0" fillId="25" borderId="0" xfId="0" applyFill="1" applyAlignment="1">
      <alignment horizontal="center"/>
    </xf>
    <xf numFmtId="0" fontId="117" fillId="8" borderId="1" xfId="2" applyFont="1" applyFill="1" applyBorder="1" applyAlignment="1">
      <alignment horizontal="center" vertical="center" wrapText="1"/>
    </xf>
    <xf numFmtId="164" fontId="1378" fillId="25" borderId="4" xfId="0" applyNumberFormat="1" applyFont="1" applyFill="1" applyBorder="1" applyAlignment="1">
      <alignment horizontal="center" vertical="center"/>
    </xf>
    <xf numFmtId="0" fontId="145" fillId="6" borderId="1" xfId="0" applyFont="1" applyFill="1" applyBorder="1" applyAlignment="1">
      <alignment horizontal="center" vertical="center" wrapText="1"/>
    </xf>
    <xf numFmtId="0" fontId="1006" fillId="6" borderId="5" xfId="2" applyFont="1" applyFill="1" applyBorder="1" applyAlignment="1">
      <alignment horizontal="center" vertical="center" wrapText="1"/>
    </xf>
    <xf numFmtId="49" fontId="492" fillId="6" borderId="5" xfId="2" applyNumberFormat="1" applyFont="1" applyFill="1" applyBorder="1" applyAlignment="1">
      <alignment horizontal="center" vertical="center" wrapText="1"/>
    </xf>
    <xf numFmtId="0" fontId="492" fillId="6" borderId="5" xfId="2" applyFont="1" applyFill="1" applyBorder="1" applyAlignment="1">
      <alignment horizontal="center" vertical="center" wrapText="1"/>
    </xf>
    <xf numFmtId="0" fontId="492" fillId="6" borderId="1" xfId="2" applyFont="1" applyFill="1" applyBorder="1" applyAlignment="1">
      <alignment horizontal="center" vertical="center" wrapText="1"/>
    </xf>
    <xf numFmtId="0" fontId="460" fillId="6" borderId="1" xfId="2" applyFont="1" applyFill="1" applyBorder="1" applyAlignment="1">
      <alignment horizontal="center" vertical="center"/>
    </xf>
    <xf numFmtId="0" fontId="1365" fillId="6" borderId="1" xfId="0" applyFont="1" applyFill="1" applyBorder="1" applyAlignment="1">
      <alignment horizontal="center" vertical="center" wrapText="1"/>
    </xf>
    <xf numFmtId="49" fontId="118" fillId="8" borderId="1" xfId="0" applyNumberFormat="1" applyFont="1" applyFill="1" applyBorder="1" applyAlignment="1">
      <alignment horizontal="center" vertical="center" wrapText="1"/>
    </xf>
    <xf numFmtId="0" fontId="1235" fillId="6" borderId="9" xfId="0" applyFont="1" applyFill="1" applyBorder="1" applyAlignment="1">
      <alignment horizontal="center" vertical="center"/>
    </xf>
    <xf numFmtId="49" fontId="133" fillId="8" borderId="1" xfId="0" applyNumberFormat="1" applyFont="1" applyFill="1" applyBorder="1" applyAlignment="1">
      <alignment horizontal="center" vertical="center" wrapText="1"/>
    </xf>
    <xf numFmtId="0" fontId="116" fillId="8" borderId="1" xfId="0" applyFont="1" applyFill="1" applyBorder="1" applyAlignment="1">
      <alignment horizontal="center" vertical="center" wrapText="1"/>
    </xf>
    <xf numFmtId="0" fontId="120" fillId="6" borderId="1" xfId="0" applyFont="1" applyFill="1" applyBorder="1" applyAlignment="1">
      <alignment horizontal="center" vertical="center" wrapText="1"/>
    </xf>
    <xf numFmtId="49" fontId="120" fillId="6" borderId="1" xfId="0" applyNumberFormat="1" applyFont="1" applyFill="1" applyBorder="1" applyAlignment="1">
      <alignment horizontal="center" vertical="center" wrapText="1"/>
    </xf>
    <xf numFmtId="0" fontId="116" fillId="9" borderId="1" xfId="0" applyFont="1" applyFill="1" applyBorder="1" applyAlignment="1">
      <alignment horizontal="center" vertical="center" wrapText="1"/>
    </xf>
    <xf numFmtId="0" fontId="557" fillId="8" borderId="1" xfId="2" applyFont="1" applyFill="1" applyBorder="1" applyAlignment="1">
      <alignment horizontal="center" vertical="center" wrapText="1"/>
    </xf>
    <xf numFmtId="0" fontId="646" fillId="25" borderId="1" xfId="2" applyFont="1" applyFill="1" applyBorder="1" applyAlignment="1">
      <alignment horizontal="center" vertical="center"/>
    </xf>
    <xf numFmtId="0" fontId="665" fillId="8" borderId="5" xfId="2" applyFont="1" applyFill="1" applyBorder="1" applyAlignment="1">
      <alignment horizontal="center" vertical="center" wrapText="1"/>
    </xf>
    <xf numFmtId="0" fontId="645" fillId="25" borderId="1" xfId="2" applyFont="1" applyFill="1" applyBorder="1" applyAlignment="1">
      <alignment horizontal="center" vertical="center"/>
    </xf>
    <xf numFmtId="0" fontId="657" fillId="25" borderId="1" xfId="2" applyFont="1" applyFill="1" applyBorder="1" applyAlignment="1">
      <alignment horizontal="center" vertical="center"/>
    </xf>
    <xf numFmtId="0" fontId="357" fillId="8" borderId="1" xfId="2" applyFont="1" applyFill="1" applyBorder="1" applyAlignment="1">
      <alignment horizontal="center" vertical="center" wrapText="1"/>
    </xf>
    <xf numFmtId="0" fontId="592" fillId="25" borderId="1" xfId="2" applyFont="1" applyFill="1" applyBorder="1" applyAlignment="1">
      <alignment horizontal="center" vertical="center"/>
    </xf>
    <xf numFmtId="0" fontId="1373" fillId="25" borderId="1" xfId="0" applyFont="1" applyFill="1" applyBorder="1" applyAlignment="1">
      <alignment horizontal="center" vertical="center"/>
    </xf>
    <xf numFmtId="0" fontId="1380" fillId="31" borderId="1" xfId="3" applyBorder="1" applyAlignment="1">
      <alignment horizontal="center" vertical="center" wrapText="1"/>
    </xf>
    <xf numFmtId="0" fontId="562" fillId="8" borderId="1" xfId="0" applyFont="1" applyFill="1" applyBorder="1" applyAlignment="1">
      <alignment horizontal="center" vertical="center" wrapText="1"/>
    </xf>
    <xf numFmtId="0" fontId="1372" fillId="25" borderId="1" xfId="0" applyFont="1" applyFill="1" applyBorder="1" applyAlignment="1">
      <alignment horizontal="center" vertical="center"/>
    </xf>
    <xf numFmtId="0" fontId="520" fillId="8" borderId="4" xfId="0" applyFont="1" applyFill="1" applyBorder="1" applyAlignment="1">
      <alignment horizontal="center" vertical="center" wrapText="1"/>
    </xf>
    <xf numFmtId="0" fontId="555" fillId="8" borderId="1" xfId="0" applyFont="1" applyFill="1" applyBorder="1" applyAlignment="1">
      <alignment horizontal="center" vertical="center"/>
    </xf>
    <xf numFmtId="0" fontId="569" fillId="25" borderId="1" xfId="0" applyFont="1" applyFill="1" applyBorder="1" applyAlignment="1">
      <alignment horizontal="center" vertical="center" wrapText="1"/>
    </xf>
    <xf numFmtId="49" fontId="601" fillId="8" borderId="5" xfId="2" applyNumberFormat="1" applyFont="1" applyFill="1" applyBorder="1" applyAlignment="1">
      <alignment horizontal="center" vertical="center"/>
    </xf>
    <xf numFmtId="0" fontId="601" fillId="8" borderId="5" xfId="2" applyFont="1" applyFill="1" applyBorder="1" applyAlignment="1">
      <alignment horizontal="center" vertical="top" wrapText="1"/>
    </xf>
    <xf numFmtId="0" fontId="116" fillId="25" borderId="1" xfId="2" applyFont="1" applyFill="1" applyBorder="1" applyAlignment="1">
      <alignment horizontal="center" vertical="center"/>
    </xf>
    <xf numFmtId="164" fontId="0" fillId="25" borderId="4" xfId="0" applyNumberFormat="1" applyFill="1" applyBorder="1" applyAlignment="1">
      <alignment horizontal="center" vertical="center"/>
    </xf>
    <xf numFmtId="49" fontId="402" fillId="8" borderId="5" xfId="2" applyNumberFormat="1" applyFont="1" applyFill="1" applyBorder="1" applyAlignment="1">
      <alignment horizontal="center" vertical="center"/>
    </xf>
    <xf numFmtId="0" fontId="115" fillId="13" borderId="1" xfId="0" applyFont="1" applyFill="1" applyBorder="1" applyAlignment="1">
      <alignment horizontal="center" vertical="center" wrapText="1"/>
    </xf>
    <xf numFmtId="0" fontId="115" fillId="13" borderId="5" xfId="2" applyFont="1" applyFill="1" applyBorder="1" applyAlignment="1">
      <alignment horizontal="center" vertical="center" wrapText="1"/>
    </xf>
    <xf numFmtId="0" fontId="115" fillId="8" borderId="1" xfId="0" applyFont="1" applyFill="1" applyBorder="1" applyAlignment="1">
      <alignment horizontal="center" vertical="center" wrapText="1"/>
    </xf>
    <xf numFmtId="0" fontId="0" fillId="6" borderId="0" xfId="0" applyFill="1"/>
    <xf numFmtId="0" fontId="115" fillId="6" borderId="1" xfId="0" applyFont="1" applyFill="1" applyBorder="1" applyAlignment="1">
      <alignment horizontal="center" vertical="center" wrapText="1"/>
    </xf>
    <xf numFmtId="0" fontId="1261" fillId="6" borderId="1" xfId="0" applyFont="1" applyFill="1" applyBorder="1" applyAlignment="1">
      <alignment horizontal="center" vertical="center" wrapText="1"/>
    </xf>
    <xf numFmtId="0" fontId="949" fillId="6" borderId="4" xfId="0" applyFont="1" applyFill="1" applyBorder="1" applyAlignment="1">
      <alignment horizontal="center" vertical="center"/>
    </xf>
    <xf numFmtId="0" fontId="115" fillId="0" borderId="1" xfId="0" applyFont="1" applyBorder="1" applyAlignment="1">
      <alignment horizontal="center" vertical="center" wrapText="1"/>
    </xf>
    <xf numFmtId="49" fontId="115" fillId="0" borderId="1" xfId="0" applyNumberFormat="1" applyFont="1" applyBorder="1" applyAlignment="1">
      <alignment horizontal="center" vertical="center" wrapText="1"/>
    </xf>
    <xf numFmtId="0" fontId="144" fillId="24" borderId="1" xfId="0" applyFont="1" applyFill="1" applyBorder="1" applyAlignment="1">
      <alignment horizontal="center" vertical="center" wrapText="1"/>
    </xf>
    <xf numFmtId="0" fontId="114" fillId="13" borderId="1" xfId="0" applyFont="1" applyFill="1" applyBorder="1" applyAlignment="1">
      <alignment horizontal="center" vertical="center" wrapText="1"/>
    </xf>
    <xf numFmtId="0" fontId="583" fillId="8" borderId="4" xfId="2" applyFont="1" applyFill="1" applyBorder="1" applyAlignment="1">
      <alignment horizontal="center" vertical="center" wrapText="1"/>
    </xf>
    <xf numFmtId="0" fontId="1039" fillId="8" borderId="1" xfId="2" applyFont="1" applyFill="1" applyBorder="1" applyAlignment="1">
      <alignment horizontal="center" vertical="center"/>
    </xf>
    <xf numFmtId="0" fontId="1100" fillId="8" borderId="1" xfId="2" applyFont="1" applyFill="1" applyBorder="1" applyAlignment="1">
      <alignment horizontal="center" vertical="center"/>
    </xf>
    <xf numFmtId="0" fontId="1061" fillId="8" borderId="1" xfId="2" applyFont="1" applyFill="1" applyBorder="1" applyAlignment="1">
      <alignment horizontal="center" vertical="center"/>
    </xf>
    <xf numFmtId="0" fontId="1137" fillId="25" borderId="4" xfId="2" applyFill="1" applyBorder="1"/>
    <xf numFmtId="0" fontId="1137" fillId="25" borderId="3" xfId="2" applyFill="1" applyBorder="1" applyAlignment="1">
      <alignment horizontal="center"/>
    </xf>
    <xf numFmtId="0" fontId="114" fillId="13" borderId="1" xfId="2" applyFont="1" applyFill="1" applyBorder="1" applyAlignment="1">
      <alignment horizontal="center" vertical="center"/>
    </xf>
    <xf numFmtId="0" fontId="707" fillId="6" borderId="1" xfId="0" applyFont="1" applyFill="1" applyBorder="1" applyAlignment="1">
      <alignment horizontal="center" vertical="center" wrapText="1"/>
    </xf>
    <xf numFmtId="49" fontId="707" fillId="6" borderId="5" xfId="2" applyNumberFormat="1" applyFont="1" applyFill="1" applyBorder="1" applyAlignment="1">
      <alignment horizontal="center" vertical="center"/>
    </xf>
    <xf numFmtId="0" fontId="707" fillId="6" borderId="5" xfId="2" applyFont="1" applyFill="1" applyBorder="1" applyAlignment="1">
      <alignment horizontal="center" vertical="center"/>
    </xf>
    <xf numFmtId="0" fontId="707" fillId="6" borderId="5" xfId="2" applyFont="1" applyFill="1" applyBorder="1" applyAlignment="1">
      <alignment horizontal="center" vertical="top" wrapText="1"/>
    </xf>
    <xf numFmtId="0" fontId="707" fillId="6" borderId="1" xfId="2" applyFont="1" applyFill="1" applyBorder="1" applyAlignment="1">
      <alignment horizontal="center" vertical="center" wrapText="1"/>
    </xf>
    <xf numFmtId="0" fontId="114" fillId="6" borderId="1" xfId="0" applyFont="1" applyFill="1" applyBorder="1" applyAlignment="1">
      <alignment horizontal="center" vertical="center" wrapText="1"/>
    </xf>
    <xf numFmtId="49" fontId="738" fillId="6" borderId="5" xfId="2" applyNumberFormat="1" applyFont="1" applyFill="1" applyBorder="1" applyAlignment="1">
      <alignment horizontal="center" vertical="center"/>
    </xf>
    <xf numFmtId="0" fontId="738" fillId="6" borderId="5" xfId="2" applyFont="1" applyFill="1" applyBorder="1" applyAlignment="1">
      <alignment horizontal="center" vertical="center" wrapText="1"/>
    </xf>
    <xf numFmtId="0" fontId="738" fillId="6" borderId="5" xfId="2" applyFont="1" applyFill="1" applyBorder="1" applyAlignment="1">
      <alignment horizontal="center" vertical="top" wrapText="1"/>
    </xf>
    <xf numFmtId="0" fontId="738" fillId="6" borderId="1" xfId="2" applyFont="1" applyFill="1" applyBorder="1" applyAlignment="1">
      <alignment horizontal="center" vertical="center" wrapText="1"/>
    </xf>
    <xf numFmtId="0" fontId="113" fillId="6" borderId="1" xfId="0" applyFont="1" applyFill="1" applyBorder="1" applyAlignment="1">
      <alignment horizontal="center" vertical="center"/>
    </xf>
    <xf numFmtId="49" fontId="571" fillId="6" borderId="1" xfId="2" applyNumberFormat="1" applyFont="1" applyFill="1" applyBorder="1" applyAlignment="1">
      <alignment horizontal="center" vertical="center"/>
    </xf>
    <xf numFmtId="0" fontId="571" fillId="6" borderId="1" xfId="0" applyFont="1" applyFill="1" applyBorder="1" applyAlignment="1">
      <alignment horizontal="center" vertical="center" wrapText="1"/>
    </xf>
    <xf numFmtId="49" fontId="122" fillId="8" borderId="1" xfId="0" applyNumberFormat="1" applyFont="1" applyFill="1" applyBorder="1" applyAlignment="1">
      <alignment horizontal="center" vertical="center" wrapText="1"/>
    </xf>
    <xf numFmtId="0" fontId="423" fillId="6" borderId="5" xfId="2" applyFont="1" applyFill="1" applyBorder="1" applyAlignment="1">
      <alignment horizontal="center" vertical="center" wrapText="1"/>
    </xf>
    <xf numFmtId="49" fontId="423" fillId="6" borderId="5" xfId="2" applyNumberFormat="1" applyFont="1" applyFill="1" applyBorder="1" applyAlignment="1">
      <alignment horizontal="center" vertical="center" wrapText="1"/>
    </xf>
    <xf numFmtId="0" fontId="423" fillId="6" borderId="1" xfId="2" applyFont="1" applyFill="1" applyBorder="1" applyAlignment="1">
      <alignment horizontal="center" vertical="center" wrapText="1"/>
    </xf>
    <xf numFmtId="0" fontId="113" fillId="8" borderId="1" xfId="0" applyFont="1" applyFill="1" applyBorder="1" applyAlignment="1">
      <alignment horizontal="center" vertical="center" wrapText="1"/>
    </xf>
    <xf numFmtId="0" fontId="428" fillId="24" borderId="1" xfId="0" applyFont="1" applyFill="1" applyBorder="1" applyAlignment="1">
      <alignment horizontal="center" vertical="center" wrapText="1"/>
    </xf>
    <xf numFmtId="0" fontId="838" fillId="6" borderId="1" xfId="0" applyFont="1" applyFill="1" applyBorder="1" applyAlignment="1">
      <alignment horizontal="center" vertical="center" wrapText="1"/>
    </xf>
    <xf numFmtId="49" fontId="838" fillId="6" borderId="5" xfId="2" applyNumberFormat="1" applyFont="1" applyFill="1" applyBorder="1" applyAlignment="1">
      <alignment horizontal="center" vertical="center"/>
    </xf>
    <xf numFmtId="0" fontId="838" fillId="6" borderId="5" xfId="2" applyFont="1" applyFill="1" applyBorder="1" applyAlignment="1">
      <alignment horizontal="center" vertical="top" wrapText="1"/>
    </xf>
    <xf numFmtId="0" fontId="838" fillId="6" borderId="1" xfId="2" applyFont="1" applyFill="1" applyBorder="1" applyAlignment="1">
      <alignment horizontal="center" vertical="center" wrapText="1"/>
    </xf>
    <xf numFmtId="14" fontId="504" fillId="8" borderId="5" xfId="2" applyNumberFormat="1" applyFont="1" applyFill="1" applyBorder="1" applyAlignment="1">
      <alignment horizontal="center" vertical="center" wrapText="1"/>
    </xf>
    <xf numFmtId="0" fontId="0" fillId="0" borderId="1" xfId="2" applyFont="1" applyBorder="1" applyAlignment="1">
      <alignment horizontal="center" vertical="center" wrapText="1"/>
    </xf>
    <xf numFmtId="49" fontId="513" fillId="8" borderId="5" xfId="2" applyNumberFormat="1" applyFont="1" applyFill="1" applyBorder="1" applyAlignment="1">
      <alignment horizontal="center" vertical="center"/>
    </xf>
    <xf numFmtId="0" fontId="513" fillId="8" borderId="5" xfId="2" applyFont="1" applyFill="1" applyBorder="1" applyAlignment="1">
      <alignment horizontal="center" vertical="top" wrapText="1"/>
    </xf>
    <xf numFmtId="0" fontId="642" fillId="8" borderId="1" xfId="2" applyFont="1" applyFill="1" applyBorder="1" applyAlignment="1">
      <alignment horizontal="center" vertical="center" wrapText="1"/>
    </xf>
    <xf numFmtId="49" fontId="120" fillId="8" borderId="1" xfId="0" applyNumberFormat="1" applyFont="1" applyFill="1" applyBorder="1" applyAlignment="1">
      <alignment horizontal="center" vertical="center" wrapText="1"/>
    </xf>
    <xf numFmtId="0" fontId="111" fillId="8" borderId="1" xfId="0" applyFont="1" applyFill="1" applyBorder="1" applyAlignment="1">
      <alignment horizontal="center" vertical="center" wrapText="1"/>
    </xf>
    <xf numFmtId="0" fontId="156" fillId="8" borderId="1" xfId="0" applyFont="1" applyFill="1" applyBorder="1" applyAlignment="1">
      <alignment horizontal="center" vertical="center" wrapText="1"/>
    </xf>
    <xf numFmtId="0" fontId="418" fillId="8" borderId="5" xfId="2" applyFont="1" applyFill="1" applyBorder="1" applyAlignment="1">
      <alignment horizontal="center" vertical="top" wrapText="1"/>
    </xf>
    <xf numFmtId="0" fontId="110" fillId="0" borderId="1" xfId="0" applyFont="1" applyBorder="1" applyAlignment="1">
      <alignment horizontal="center" vertical="center" wrapText="1"/>
    </xf>
    <xf numFmtId="49" fontId="110" fillId="0" borderId="1" xfId="0" applyNumberFormat="1" applyFont="1" applyBorder="1" applyAlignment="1">
      <alignment horizontal="center" vertical="center" wrapText="1"/>
    </xf>
    <xf numFmtId="0" fontId="110" fillId="8" borderId="1" xfId="0" applyFont="1" applyFill="1" applyBorder="1" applyAlignment="1">
      <alignment horizontal="center" vertical="center" wrapText="1"/>
    </xf>
    <xf numFmtId="0" fontId="124" fillId="8" borderId="1" xfId="0" applyFont="1" applyFill="1" applyBorder="1" applyAlignment="1">
      <alignment horizontal="center" vertical="center" wrapText="1"/>
    </xf>
    <xf numFmtId="49" fontId="124" fillId="8" borderId="1" xfId="0" applyNumberFormat="1" applyFont="1" applyFill="1" applyBorder="1" applyAlignment="1">
      <alignment horizontal="center" vertical="center" wrapText="1"/>
    </xf>
    <xf numFmtId="0" fontId="108" fillId="8" borderId="1" xfId="0" applyFont="1" applyFill="1" applyBorder="1" applyAlignment="1">
      <alignment horizontal="center" vertical="center" wrapText="1"/>
    </xf>
    <xf numFmtId="0" fontId="108" fillId="9" borderId="1" xfId="2" applyFont="1" applyFill="1" applyBorder="1" applyAlignment="1">
      <alignment horizontal="center" vertical="center" wrapText="1"/>
    </xf>
    <xf numFmtId="0" fontId="436" fillId="24" borderId="1" xfId="0" applyFont="1" applyFill="1" applyBorder="1" applyAlignment="1">
      <alignment horizontal="center" vertical="center" wrapText="1"/>
    </xf>
    <xf numFmtId="0" fontId="914" fillId="24" borderId="5" xfId="2" applyFont="1" applyFill="1" applyBorder="1" applyAlignment="1">
      <alignment horizontal="center" vertical="center"/>
    </xf>
    <xf numFmtId="0" fontId="108" fillId="0" borderId="1" xfId="0" applyFont="1" applyBorder="1" applyAlignment="1">
      <alignment horizontal="center" vertical="center" wrapText="1"/>
    </xf>
    <xf numFmtId="49" fontId="115" fillId="8" borderId="1" xfId="0" applyNumberFormat="1" applyFont="1" applyFill="1" applyBorder="1" applyAlignment="1">
      <alignment horizontal="center" vertical="center" wrapText="1"/>
    </xf>
    <xf numFmtId="0" fontId="108" fillId="13" borderId="1" xfId="0" applyFont="1" applyFill="1" applyBorder="1" applyAlignment="1">
      <alignment horizontal="center" vertical="center" wrapText="1"/>
    </xf>
    <xf numFmtId="0" fontId="108" fillId="13" borderId="5" xfId="2" applyFont="1" applyFill="1" applyBorder="1" applyAlignment="1">
      <alignment horizontal="center" vertical="center" wrapText="1"/>
    </xf>
    <xf numFmtId="0" fontId="0" fillId="0" borderId="1" xfId="2" applyFont="1" applyBorder="1"/>
    <xf numFmtId="0" fontId="375" fillId="8" borderId="5" xfId="2" applyFont="1" applyFill="1" applyBorder="1" applyAlignment="1">
      <alignment horizontal="center" vertical="center" wrapText="1"/>
    </xf>
    <xf numFmtId="49" fontId="110" fillId="8" borderId="1" xfId="0" applyNumberFormat="1" applyFont="1" applyFill="1" applyBorder="1" applyAlignment="1">
      <alignment horizontal="center" vertical="center" wrapText="1"/>
    </xf>
    <xf numFmtId="0" fontId="107" fillId="0" borderId="1" xfId="0" applyFont="1" applyBorder="1" applyAlignment="1">
      <alignment horizontal="center" vertical="center" wrapText="1"/>
    </xf>
    <xf numFmtId="0" fontId="107" fillId="8" borderId="1" xfId="0" applyFont="1" applyFill="1" applyBorder="1" applyAlignment="1">
      <alignment horizontal="center" vertical="center" wrapText="1"/>
    </xf>
    <xf numFmtId="0" fontId="108" fillId="24" borderId="5" xfId="2" applyFont="1" applyFill="1" applyBorder="1" applyAlignment="1">
      <alignment horizontal="center" vertical="center"/>
    </xf>
    <xf numFmtId="0" fontId="115" fillId="24" borderId="5" xfId="2" applyFont="1" applyFill="1" applyBorder="1" applyAlignment="1">
      <alignment horizontal="center" vertical="center"/>
    </xf>
    <xf numFmtId="0" fontId="107" fillId="0" borderId="1" xfId="0" applyFont="1" applyBorder="1" applyAlignment="1">
      <alignment horizontal="center" vertical="center"/>
    </xf>
    <xf numFmtId="0" fontId="107" fillId="0" borderId="1" xfId="2" applyFont="1" applyBorder="1" applyAlignment="1">
      <alignment horizontal="center" vertical="center"/>
    </xf>
    <xf numFmtId="0" fontId="106" fillId="8" borderId="1" xfId="0" applyFont="1" applyFill="1" applyBorder="1" applyAlignment="1">
      <alignment horizontal="center" vertical="center" wrapText="1"/>
    </xf>
    <xf numFmtId="0" fontId="106" fillId="8" borderId="5" xfId="2" applyFont="1" applyFill="1" applyBorder="1" applyAlignment="1">
      <alignment horizontal="center" vertical="center" wrapText="1"/>
    </xf>
    <xf numFmtId="0" fontId="105" fillId="8" borderId="1" xfId="0" applyFont="1" applyFill="1" applyBorder="1" applyAlignment="1">
      <alignment horizontal="center" vertical="center" wrapText="1"/>
    </xf>
    <xf numFmtId="0" fontId="119" fillId="24" borderId="1" xfId="0" applyFont="1" applyFill="1" applyBorder="1" applyAlignment="1">
      <alignment horizontal="center" vertical="center" wrapText="1"/>
    </xf>
    <xf numFmtId="0" fontId="107" fillId="24" borderId="1" xfId="0" applyFont="1" applyFill="1" applyBorder="1" applyAlignment="1">
      <alignment horizontal="center" vertical="center" wrapText="1"/>
    </xf>
    <xf numFmtId="0" fontId="127" fillId="24" borderId="5" xfId="2" applyFont="1" applyFill="1" applyBorder="1" applyAlignment="1">
      <alignment horizontal="center" vertical="center"/>
    </xf>
    <xf numFmtId="0" fontId="0" fillId="13" borderId="1" xfId="2" applyFont="1" applyFill="1" applyBorder="1" applyAlignment="1">
      <alignment horizontal="center" vertical="center"/>
    </xf>
    <xf numFmtId="0" fontId="104" fillId="0" borderId="1" xfId="2" applyFont="1" applyBorder="1" applyAlignment="1">
      <alignment horizontal="center" vertical="center"/>
    </xf>
    <xf numFmtId="0" fontId="104" fillId="13" borderId="1" xfId="0" applyFont="1" applyFill="1" applyBorder="1" applyAlignment="1">
      <alignment horizontal="center" vertical="center" wrapText="1"/>
    </xf>
    <xf numFmtId="0" fontId="104" fillId="13" borderId="5" xfId="2" applyFont="1" applyFill="1" applyBorder="1" applyAlignment="1">
      <alignment horizontal="center" vertical="center" wrapText="1"/>
    </xf>
    <xf numFmtId="49" fontId="107" fillId="8" borderId="1" xfId="0" applyNumberFormat="1" applyFont="1" applyFill="1" applyBorder="1" applyAlignment="1">
      <alignment horizontal="center" vertical="center" wrapText="1"/>
    </xf>
    <xf numFmtId="0" fontId="104" fillId="8" borderId="1" xfId="2" applyFont="1" applyFill="1" applyBorder="1" applyAlignment="1">
      <alignment horizontal="center" vertical="center" wrapText="1"/>
    </xf>
    <xf numFmtId="0" fontId="104" fillId="8" borderId="1" xfId="0" applyFont="1" applyFill="1" applyBorder="1" applyAlignment="1">
      <alignment horizontal="center" vertical="center" wrapText="1"/>
    </xf>
    <xf numFmtId="0" fontId="104" fillId="13" borderId="5" xfId="0" applyFont="1" applyFill="1" applyBorder="1" applyAlignment="1">
      <alignment horizontal="center" vertical="center" wrapText="1"/>
    </xf>
    <xf numFmtId="0" fontId="479" fillId="24" borderId="5" xfId="2" applyFont="1" applyFill="1" applyBorder="1" applyAlignment="1">
      <alignment horizontal="center" vertical="center" wrapText="1"/>
    </xf>
    <xf numFmtId="0" fontId="567" fillId="8" borderId="1" xfId="0" applyFont="1" applyFill="1" applyBorder="1" applyAlignment="1">
      <alignment horizontal="center" vertical="center"/>
    </xf>
    <xf numFmtId="49" fontId="104" fillId="0" borderId="1" xfId="0" applyNumberFormat="1" applyFont="1" applyBorder="1" applyAlignment="1">
      <alignment horizontal="center" vertical="center" wrapText="1"/>
    </xf>
    <xf numFmtId="0" fontId="103" fillId="8" borderId="1" xfId="0" applyFont="1" applyFill="1" applyBorder="1" applyAlignment="1">
      <alignment horizontal="center" vertical="center" wrapText="1"/>
    </xf>
    <xf numFmtId="0" fontId="103" fillId="8" borderId="5" xfId="2" applyFont="1" applyFill="1" applyBorder="1" applyAlignment="1">
      <alignment horizontal="center" vertical="center" wrapText="1"/>
    </xf>
    <xf numFmtId="0" fontId="103" fillId="0" borderId="1" xfId="2" applyFont="1" applyBorder="1" applyAlignment="1">
      <alignment horizontal="center" vertical="center"/>
    </xf>
    <xf numFmtId="0" fontId="155" fillId="8" borderId="1" xfId="0" applyFont="1" applyFill="1" applyBorder="1" applyAlignment="1">
      <alignment horizontal="center" vertical="center" wrapText="1"/>
    </xf>
    <xf numFmtId="49" fontId="558" fillId="6" borderId="1" xfId="2" applyNumberFormat="1" applyFont="1" applyFill="1" applyBorder="1" applyAlignment="1">
      <alignment horizontal="center" vertical="center" wrapText="1"/>
    </xf>
    <xf numFmtId="0" fontId="0" fillId="6" borderId="0" xfId="0" applyFill="1" applyAlignment="1">
      <alignment horizontal="center" vertical="center"/>
    </xf>
    <xf numFmtId="0" fontId="102" fillId="8" borderId="1" xfId="2" applyFont="1" applyFill="1" applyBorder="1" applyAlignment="1">
      <alignment horizontal="center" vertical="center" wrapText="1"/>
    </xf>
    <xf numFmtId="0" fontId="437" fillId="24" borderId="1" xfId="0" applyFont="1" applyFill="1" applyBorder="1" applyAlignment="1">
      <alignment horizontal="center" vertical="center" wrapText="1"/>
    </xf>
    <xf numFmtId="0" fontId="536" fillId="24" borderId="5" xfId="2" applyFont="1" applyFill="1" applyBorder="1" applyAlignment="1">
      <alignment horizontal="center" vertical="center" wrapText="1"/>
    </xf>
    <xf numFmtId="0" fontId="177" fillId="24" borderId="1" xfId="0" applyFont="1" applyFill="1" applyBorder="1" applyAlignment="1">
      <alignment horizontal="center" vertical="center" wrapText="1"/>
    </xf>
    <xf numFmtId="0" fontId="643" fillId="24" borderId="5" xfId="2" applyFont="1" applyFill="1" applyBorder="1" applyAlignment="1">
      <alignment horizontal="center" vertical="center"/>
    </xf>
    <xf numFmtId="49" fontId="105" fillId="8" borderId="1" xfId="0" applyNumberFormat="1" applyFont="1" applyFill="1" applyBorder="1" applyAlignment="1">
      <alignment horizontal="center" vertical="center" wrapText="1"/>
    </xf>
    <xf numFmtId="0" fontId="101" fillId="8" borderId="1" xfId="0" applyFont="1" applyFill="1" applyBorder="1" applyAlignment="1">
      <alignment horizontal="center" vertical="center" wrapText="1"/>
    </xf>
    <xf numFmtId="0" fontId="701" fillId="8" borderId="1" xfId="2" applyFont="1" applyFill="1" applyBorder="1" applyAlignment="1">
      <alignment horizontal="center" vertical="center" wrapText="1"/>
    </xf>
    <xf numFmtId="0" fontId="701" fillId="8" borderId="1" xfId="2" applyFont="1" applyFill="1" applyBorder="1" applyAlignment="1">
      <alignment horizontal="center" vertical="center"/>
    </xf>
    <xf numFmtId="0" fontId="681" fillId="8" borderId="1" xfId="0" applyFont="1" applyFill="1" applyBorder="1" applyAlignment="1">
      <alignment horizontal="center" vertical="center" wrapText="1"/>
    </xf>
    <xf numFmtId="0" fontId="681" fillId="8" borderId="1" xfId="2" applyFont="1" applyFill="1" applyBorder="1" applyAlignment="1">
      <alignment horizontal="center" vertical="center"/>
    </xf>
    <xf numFmtId="0" fontId="100" fillId="0" borderId="1" xfId="0" applyFont="1" applyBorder="1" applyAlignment="1">
      <alignment horizontal="center" vertical="center" wrapText="1"/>
    </xf>
    <xf numFmtId="49" fontId="100" fillId="0" borderId="1" xfId="0" applyNumberFormat="1" applyFont="1" applyBorder="1" applyAlignment="1">
      <alignment horizontal="center" vertical="center" wrapText="1"/>
    </xf>
    <xf numFmtId="0" fontId="100" fillId="8" borderId="1" xfId="0" applyFont="1" applyFill="1" applyBorder="1" applyAlignment="1">
      <alignment horizontal="center" vertical="center" wrapText="1"/>
    </xf>
    <xf numFmtId="0" fontId="104" fillId="24" borderId="5" xfId="2" applyFont="1" applyFill="1" applyBorder="1" applyAlignment="1">
      <alignment horizontal="center" vertical="center"/>
    </xf>
    <xf numFmtId="0" fontId="106" fillId="24" borderId="5" xfId="2" applyFont="1" applyFill="1" applyBorder="1" applyAlignment="1">
      <alignment horizontal="center" vertical="center"/>
    </xf>
    <xf numFmtId="14" fontId="1300" fillId="6" borderId="1" xfId="0" applyNumberFormat="1" applyFont="1" applyFill="1" applyBorder="1" applyAlignment="1">
      <alignment horizontal="center" vertical="center" wrapText="1"/>
    </xf>
    <xf numFmtId="0" fontId="1309" fillId="6" borderId="1" xfId="0" applyFont="1" applyFill="1" applyBorder="1" applyAlignment="1">
      <alignment horizontal="center" vertical="center"/>
    </xf>
    <xf numFmtId="0" fontId="910" fillId="6" borderId="2" xfId="0" applyFont="1" applyFill="1" applyBorder="1" applyAlignment="1">
      <alignment horizontal="center" vertical="center"/>
    </xf>
    <xf numFmtId="0" fontId="1371" fillId="8" borderId="5" xfId="1" applyFont="1" applyFill="1" applyBorder="1" applyAlignment="1">
      <alignment horizontal="center" vertical="center" wrapText="1"/>
    </xf>
    <xf numFmtId="0" fontId="99" fillId="9" borderId="1" xfId="2" applyFont="1" applyFill="1" applyBorder="1" applyAlignment="1">
      <alignment horizontal="center" vertical="center" wrapText="1"/>
    </xf>
    <xf numFmtId="0" fontId="98" fillId="0" borderId="1" xfId="0" applyFont="1" applyBorder="1" applyAlignment="1">
      <alignment horizontal="center" vertical="center" wrapText="1"/>
    </xf>
    <xf numFmtId="0" fontId="133" fillId="24" borderId="1" xfId="0" applyFont="1" applyFill="1" applyBorder="1" applyAlignment="1">
      <alignment horizontal="center" vertical="center" wrapText="1"/>
    </xf>
    <xf numFmtId="0" fontId="432" fillId="24" borderId="5" xfId="2" applyFont="1" applyFill="1" applyBorder="1" applyAlignment="1">
      <alignment horizontal="center" vertical="center" wrapText="1"/>
    </xf>
    <xf numFmtId="0" fontId="152" fillId="24" borderId="1" xfId="0" applyFont="1" applyFill="1" applyBorder="1" applyAlignment="1">
      <alignment horizontal="center" vertical="center" wrapText="1"/>
    </xf>
    <xf numFmtId="0" fontId="104" fillId="24" borderId="1" xfId="0" applyFont="1" applyFill="1" applyBorder="1" applyAlignment="1">
      <alignment horizontal="center" vertical="center"/>
    </xf>
    <xf numFmtId="49" fontId="98" fillId="0" borderId="1" xfId="0" applyNumberFormat="1" applyFont="1" applyBorder="1" applyAlignment="1">
      <alignment horizontal="center" vertical="center" wrapText="1"/>
    </xf>
    <xf numFmtId="0" fontId="98" fillId="6" borderId="1" xfId="0" applyFont="1" applyFill="1" applyBorder="1" applyAlignment="1">
      <alignment horizontal="center" vertical="center" wrapText="1"/>
    </xf>
    <xf numFmtId="0" fontId="98" fillId="8" borderId="1" xfId="2" applyFont="1" applyFill="1" applyBorder="1" applyAlignment="1">
      <alignment horizontal="center" vertical="center" wrapText="1"/>
    </xf>
    <xf numFmtId="0" fontId="98" fillId="8" borderId="1" xfId="0" applyFont="1" applyFill="1" applyBorder="1" applyAlignment="1">
      <alignment horizontal="center" vertical="center" wrapText="1"/>
    </xf>
    <xf numFmtId="0" fontId="98" fillId="13" borderId="1" xfId="0" applyFont="1" applyFill="1" applyBorder="1" applyAlignment="1">
      <alignment horizontal="center" vertical="center" wrapText="1"/>
    </xf>
    <xf numFmtId="0" fontId="97" fillId="0" borderId="1" xfId="0" applyFont="1" applyBorder="1" applyAlignment="1">
      <alignment horizontal="center" vertical="center" wrapText="1"/>
    </xf>
    <xf numFmtId="164" fontId="1378" fillId="10" borderId="1" xfId="0" applyNumberFormat="1" applyFont="1" applyFill="1" applyBorder="1" applyAlignment="1">
      <alignment horizontal="center" vertical="center" wrapText="1"/>
    </xf>
    <xf numFmtId="0" fontId="97" fillId="8" borderId="1" xfId="0" applyFont="1" applyFill="1" applyBorder="1" applyAlignment="1">
      <alignment horizontal="center" vertical="center" wrapText="1"/>
    </xf>
    <xf numFmtId="0" fontId="99" fillId="8" borderId="1" xfId="0" applyFont="1" applyFill="1" applyBorder="1" applyAlignment="1">
      <alignment horizontal="center" vertical="center" wrapText="1"/>
    </xf>
    <xf numFmtId="0" fontId="109" fillId="8" borderId="1" xfId="0" applyFont="1" applyFill="1" applyBorder="1" applyAlignment="1">
      <alignment horizontal="center" vertical="center" wrapText="1"/>
    </xf>
    <xf numFmtId="0" fontId="449" fillId="6" borderId="1" xfId="0" applyFont="1" applyFill="1" applyBorder="1" applyAlignment="1">
      <alignment horizontal="center" vertical="center" wrapText="1"/>
    </xf>
    <xf numFmtId="0" fontId="449" fillId="6" borderId="5" xfId="2" applyFont="1" applyFill="1" applyBorder="1" applyAlignment="1">
      <alignment horizontal="center" vertical="center" wrapText="1"/>
    </xf>
    <xf numFmtId="49" fontId="449" fillId="6" borderId="5" xfId="2" applyNumberFormat="1" applyFont="1" applyFill="1" applyBorder="1" applyAlignment="1">
      <alignment horizontal="center" vertical="center" wrapText="1"/>
    </xf>
    <xf numFmtId="0" fontId="449" fillId="6" borderId="1" xfId="2" applyFont="1" applyFill="1" applyBorder="1" applyAlignment="1">
      <alignment horizontal="center" vertical="center" wrapText="1"/>
    </xf>
    <xf numFmtId="0" fontId="443" fillId="6" borderId="5" xfId="2" applyFont="1" applyFill="1" applyBorder="1" applyAlignment="1">
      <alignment horizontal="center" vertical="center" wrapText="1"/>
    </xf>
    <xf numFmtId="49" fontId="443" fillId="6" borderId="5" xfId="2" applyNumberFormat="1" applyFont="1" applyFill="1" applyBorder="1" applyAlignment="1">
      <alignment horizontal="center" vertical="center" wrapText="1"/>
    </xf>
    <xf numFmtId="0" fontId="443" fillId="6" borderId="1" xfId="2" applyFont="1" applyFill="1" applyBorder="1" applyAlignment="1">
      <alignment horizontal="center" vertical="center" wrapText="1"/>
    </xf>
    <xf numFmtId="49" fontId="113" fillId="8" borderId="1" xfId="0" applyNumberFormat="1" applyFont="1" applyFill="1" applyBorder="1" applyAlignment="1">
      <alignment horizontal="center" vertical="center" wrapText="1"/>
    </xf>
    <xf numFmtId="0" fontId="457" fillId="6" borderId="5" xfId="2" applyFont="1" applyFill="1" applyBorder="1" applyAlignment="1">
      <alignment horizontal="center" vertical="center" wrapText="1"/>
    </xf>
    <xf numFmtId="0" fontId="96" fillId="8" borderId="1" xfId="0" applyFont="1" applyFill="1" applyBorder="1" applyAlignment="1">
      <alignment horizontal="center" vertical="center" wrapText="1"/>
    </xf>
    <xf numFmtId="0" fontId="96" fillId="8" borderId="5" xfId="2" applyFont="1" applyFill="1" applyBorder="1" applyAlignment="1">
      <alignment horizontal="center" vertical="center" wrapText="1"/>
    </xf>
    <xf numFmtId="0" fontId="96" fillId="13" borderId="1" xfId="0" applyFont="1" applyFill="1" applyBorder="1" applyAlignment="1">
      <alignment horizontal="center" vertical="center" wrapText="1"/>
    </xf>
    <xf numFmtId="0" fontId="96" fillId="0" borderId="1" xfId="0" applyFont="1" applyBorder="1" applyAlignment="1">
      <alignment horizontal="center" vertical="center" wrapText="1"/>
    </xf>
    <xf numFmtId="0" fontId="96" fillId="8" borderId="1" xfId="2" applyFont="1" applyFill="1" applyBorder="1" applyAlignment="1">
      <alignment horizontal="center" vertical="center" wrapText="1"/>
    </xf>
    <xf numFmtId="49" fontId="96" fillId="0" borderId="1" xfId="0" applyNumberFormat="1" applyFont="1" applyBorder="1" applyAlignment="1">
      <alignment horizontal="center" vertical="center" wrapText="1"/>
    </xf>
    <xf numFmtId="0" fontId="100" fillId="6" borderId="1" xfId="0" applyFont="1" applyFill="1" applyBorder="1" applyAlignment="1">
      <alignment horizontal="center" vertical="center" wrapText="1"/>
    </xf>
    <xf numFmtId="49" fontId="100" fillId="6" borderId="1" xfId="0" applyNumberFormat="1" applyFont="1" applyFill="1" applyBorder="1" applyAlignment="1">
      <alignment horizontal="center" vertical="center" wrapText="1"/>
    </xf>
    <xf numFmtId="0" fontId="95" fillId="8" borderId="1" xfId="0" applyFont="1" applyFill="1" applyBorder="1" applyAlignment="1">
      <alignment horizontal="center" vertical="center" wrapText="1"/>
    </xf>
    <xf numFmtId="0" fontId="95" fillId="8" borderId="5" xfId="2" applyFont="1" applyFill="1" applyBorder="1" applyAlignment="1">
      <alignment horizontal="center" vertical="center" wrapText="1"/>
    </xf>
    <xf numFmtId="0" fontId="0" fillId="8" borderId="1" xfId="2" applyFont="1" applyFill="1" applyBorder="1" applyAlignment="1">
      <alignment horizontal="center" vertical="center" wrapText="1"/>
    </xf>
    <xf numFmtId="0" fontId="95" fillId="13" borderId="1" xfId="0" applyFont="1" applyFill="1" applyBorder="1" applyAlignment="1">
      <alignment horizontal="center" vertical="center" wrapText="1"/>
    </xf>
    <xf numFmtId="0" fontId="95" fillId="13" borderId="5" xfId="2" applyFont="1" applyFill="1" applyBorder="1" applyAlignment="1">
      <alignment horizontal="center" vertical="center" wrapText="1"/>
    </xf>
    <xf numFmtId="0" fontId="94" fillId="13" borderId="5" xfId="2" applyFont="1" applyFill="1" applyBorder="1" applyAlignment="1">
      <alignment horizontal="center" vertical="center" wrapText="1"/>
    </xf>
    <xf numFmtId="0" fontId="94" fillId="13" borderId="1" xfId="0" applyFont="1" applyFill="1" applyBorder="1" applyAlignment="1">
      <alignment horizontal="center" vertical="center" wrapText="1"/>
    </xf>
    <xf numFmtId="0" fontId="94" fillId="8" borderId="1" xfId="0" applyFont="1" applyFill="1" applyBorder="1" applyAlignment="1">
      <alignment horizontal="center" vertical="center" wrapText="1"/>
    </xf>
    <xf numFmtId="49" fontId="104" fillId="8" borderId="1" xfId="0" applyNumberFormat="1" applyFont="1" applyFill="1" applyBorder="1" applyAlignment="1">
      <alignment horizontal="center" vertical="center" wrapText="1"/>
    </xf>
    <xf numFmtId="0" fontId="93" fillId="0" borderId="1" xfId="0" applyFont="1" applyBorder="1" applyAlignment="1">
      <alignment horizontal="center" vertical="center" wrapText="1"/>
    </xf>
    <xf numFmtId="49" fontId="93" fillId="0" borderId="1" xfId="0" applyNumberFormat="1" applyFont="1" applyBorder="1" applyAlignment="1">
      <alignment horizontal="center" vertical="center" wrapText="1"/>
    </xf>
    <xf numFmtId="49" fontId="92" fillId="0" borderId="1" xfId="0" applyNumberFormat="1" applyFont="1" applyBorder="1" applyAlignment="1">
      <alignment horizontal="center" vertical="center" wrapText="1"/>
    </xf>
    <xf numFmtId="0" fontId="92" fillId="0" borderId="1" xfId="0" applyFont="1" applyBorder="1" applyAlignment="1">
      <alignment horizontal="center" vertical="center" wrapText="1"/>
    </xf>
    <xf numFmtId="0" fontId="402" fillId="24" borderId="1" xfId="2" applyFont="1" applyFill="1" applyBorder="1" applyAlignment="1">
      <alignment horizontal="center" vertical="center" wrapText="1"/>
    </xf>
    <xf numFmtId="0" fontId="656" fillId="6" borderId="1" xfId="0" applyFont="1" applyFill="1" applyBorder="1" applyAlignment="1">
      <alignment horizontal="center" vertical="center" wrapText="1"/>
    </xf>
    <xf numFmtId="0" fontId="647" fillId="6" borderId="1" xfId="2" applyFont="1" applyFill="1" applyBorder="1" applyAlignment="1">
      <alignment horizontal="center" vertical="center"/>
    </xf>
    <xf numFmtId="0" fontId="739" fillId="6" borderId="1" xfId="0" applyFont="1" applyFill="1" applyBorder="1" applyAlignment="1">
      <alignment horizontal="center" vertical="center" wrapText="1"/>
    </xf>
    <xf numFmtId="49" fontId="739" fillId="6" borderId="5" xfId="2" applyNumberFormat="1" applyFont="1" applyFill="1" applyBorder="1" applyAlignment="1">
      <alignment horizontal="center" vertical="center"/>
    </xf>
    <xf numFmtId="0" fontId="739" fillId="6" borderId="5" xfId="2" applyFont="1" applyFill="1" applyBorder="1" applyAlignment="1">
      <alignment horizontal="center" vertical="top" wrapText="1"/>
    </xf>
    <xf numFmtId="0" fontId="739" fillId="6" borderId="1" xfId="2" applyFont="1" applyFill="1" applyBorder="1" applyAlignment="1">
      <alignment horizontal="center" vertical="center" wrapText="1"/>
    </xf>
    <xf numFmtId="0" fontId="739" fillId="6" borderId="5" xfId="2" applyFont="1" applyFill="1" applyBorder="1" applyAlignment="1">
      <alignment horizontal="center" vertical="center" wrapText="1"/>
    </xf>
    <xf numFmtId="49" fontId="743" fillId="6" borderId="5" xfId="2" applyNumberFormat="1" applyFont="1" applyFill="1" applyBorder="1" applyAlignment="1">
      <alignment horizontal="center" vertical="center"/>
    </xf>
    <xf numFmtId="0" fontId="743" fillId="6" borderId="5" xfId="2" applyFont="1" applyFill="1" applyBorder="1" applyAlignment="1">
      <alignment horizontal="center" vertical="center" wrapText="1"/>
    </xf>
    <xf numFmtId="0" fontId="768" fillId="6" borderId="1" xfId="0" applyFont="1" applyFill="1" applyBorder="1" applyAlignment="1">
      <alignment horizontal="center" vertical="center" wrapText="1"/>
    </xf>
    <xf numFmtId="49" fontId="768" fillId="6" borderId="5" xfId="2" applyNumberFormat="1" applyFont="1" applyFill="1" applyBorder="1" applyAlignment="1">
      <alignment horizontal="center" vertical="center"/>
    </xf>
    <xf numFmtId="0" fontId="775" fillId="6" borderId="1" xfId="2" applyFont="1" applyFill="1" applyBorder="1" applyAlignment="1">
      <alignment horizontal="center" vertical="center" wrapText="1"/>
    </xf>
    <xf numFmtId="0" fontId="775" fillId="6" borderId="1" xfId="0" applyFont="1" applyFill="1" applyBorder="1" applyAlignment="1">
      <alignment horizontal="center" vertical="center" wrapText="1"/>
    </xf>
    <xf numFmtId="0" fontId="791" fillId="6" borderId="1" xfId="0" applyFont="1" applyFill="1" applyBorder="1" applyAlignment="1">
      <alignment horizontal="center" vertical="center" wrapText="1"/>
    </xf>
    <xf numFmtId="0" fontId="791" fillId="6" borderId="5" xfId="2" applyFont="1" applyFill="1" applyBorder="1" applyAlignment="1">
      <alignment horizontal="center" vertical="center"/>
    </xf>
    <xf numFmtId="49" fontId="791" fillId="6" borderId="5" xfId="2" applyNumberFormat="1" applyFont="1" applyFill="1" applyBorder="1" applyAlignment="1">
      <alignment horizontal="center" vertical="center"/>
    </xf>
    <xf numFmtId="0" fontId="791" fillId="6" borderId="5" xfId="2" applyFont="1" applyFill="1" applyBorder="1" applyAlignment="1">
      <alignment horizontal="center" vertical="top" wrapText="1"/>
    </xf>
    <xf numFmtId="49" fontId="834" fillId="6" borderId="5" xfId="2" applyNumberFormat="1" applyFont="1" applyFill="1" applyBorder="1" applyAlignment="1">
      <alignment horizontal="center" vertical="center"/>
    </xf>
    <xf numFmtId="0" fontId="834" fillId="6" borderId="5" xfId="2" applyFont="1" applyFill="1" applyBorder="1" applyAlignment="1">
      <alignment horizontal="center" vertical="top" wrapText="1"/>
    </xf>
    <xf numFmtId="0" fontId="860" fillId="6" borderId="1" xfId="0" applyFont="1" applyFill="1" applyBorder="1" applyAlignment="1">
      <alignment horizontal="center" vertical="center" wrapText="1"/>
    </xf>
    <xf numFmtId="49" fontId="860" fillId="6" borderId="5" xfId="2" applyNumberFormat="1" applyFont="1" applyFill="1" applyBorder="1" applyAlignment="1">
      <alignment horizontal="center" vertical="center"/>
    </xf>
    <xf numFmtId="0" fontId="860" fillId="6" borderId="5" xfId="2" applyFont="1" applyFill="1" applyBorder="1" applyAlignment="1">
      <alignment horizontal="center" vertical="top" wrapText="1"/>
    </xf>
    <xf numFmtId="0" fontId="885" fillId="6" borderId="1" xfId="0" applyFont="1" applyFill="1" applyBorder="1" applyAlignment="1">
      <alignment horizontal="center" vertical="center" wrapText="1"/>
    </xf>
    <xf numFmtId="49" fontId="885" fillId="6" borderId="5" xfId="2" applyNumberFormat="1" applyFont="1" applyFill="1" applyBorder="1" applyAlignment="1">
      <alignment horizontal="center" vertical="center"/>
    </xf>
    <xf numFmtId="0" fontId="885" fillId="6" borderId="5" xfId="2" applyFont="1" applyFill="1" applyBorder="1" applyAlignment="1">
      <alignment horizontal="center" vertical="center" wrapText="1"/>
    </xf>
    <xf numFmtId="49" fontId="972" fillId="6" borderId="5" xfId="2" applyNumberFormat="1" applyFont="1" applyFill="1" applyBorder="1" applyAlignment="1">
      <alignment horizontal="center" vertical="center"/>
    </xf>
    <xf numFmtId="0" fontId="191" fillId="6" borderId="5" xfId="2" applyFont="1" applyFill="1" applyBorder="1" applyAlignment="1">
      <alignment horizontal="center" vertical="center"/>
    </xf>
    <xf numFmtId="49" fontId="100" fillId="8" borderId="1" xfId="0" applyNumberFormat="1" applyFont="1" applyFill="1" applyBorder="1" applyAlignment="1">
      <alignment horizontal="center" vertical="center" wrapText="1"/>
    </xf>
    <xf numFmtId="0" fontId="91" fillId="8" borderId="1" xfId="0" applyFont="1" applyFill="1" applyBorder="1" applyAlignment="1">
      <alignment horizontal="center" vertical="center" wrapText="1"/>
    </xf>
    <xf numFmtId="0" fontId="91" fillId="8" borderId="1" xfId="2" applyFont="1" applyFill="1" applyBorder="1" applyAlignment="1">
      <alignment horizontal="center" vertical="center" wrapText="1"/>
    </xf>
    <xf numFmtId="0" fontId="91" fillId="9" borderId="1" xfId="2" applyFont="1" applyFill="1" applyBorder="1" applyAlignment="1">
      <alignment horizontal="center" vertical="center" wrapText="1"/>
    </xf>
    <xf numFmtId="0" fontId="91" fillId="0" borderId="1" xfId="0" applyFont="1" applyBorder="1" applyAlignment="1">
      <alignment horizontal="center" vertical="center" wrapText="1"/>
    </xf>
    <xf numFmtId="49" fontId="91" fillId="0" borderId="1" xfId="0" applyNumberFormat="1" applyFont="1" applyBorder="1" applyAlignment="1">
      <alignment horizontal="center" vertical="center" wrapText="1"/>
    </xf>
    <xf numFmtId="0" fontId="91" fillId="6" borderId="1" xfId="0" applyFont="1" applyFill="1" applyBorder="1" applyAlignment="1">
      <alignment horizontal="center" vertical="center" wrapText="1"/>
    </xf>
    <xf numFmtId="0" fontId="91" fillId="6" borderId="1" xfId="2" applyFont="1" applyFill="1" applyBorder="1" applyAlignment="1">
      <alignment horizontal="center" vertical="center" wrapText="1"/>
    </xf>
    <xf numFmtId="49" fontId="98" fillId="6" borderId="1" xfId="0" applyNumberFormat="1" applyFont="1" applyFill="1" applyBorder="1" applyAlignment="1">
      <alignment horizontal="center" vertical="center" wrapText="1"/>
    </xf>
    <xf numFmtId="0" fontId="135" fillId="24" borderId="1" xfId="0" applyFont="1" applyFill="1" applyBorder="1" applyAlignment="1">
      <alignment horizontal="center" vertical="center" wrapText="1"/>
    </xf>
    <xf numFmtId="0" fontId="101" fillId="24" borderId="1" xfId="0" applyFont="1" applyFill="1" applyBorder="1" applyAlignment="1">
      <alignment horizontal="center" vertical="center"/>
    </xf>
    <xf numFmtId="0" fontId="103" fillId="24" borderId="5" xfId="2" applyFont="1" applyFill="1" applyBorder="1" applyAlignment="1">
      <alignment horizontal="center" vertical="center"/>
    </xf>
    <xf numFmtId="0" fontId="93" fillId="8" borderId="1" xfId="0" applyFont="1" applyFill="1" applyBorder="1" applyAlignment="1">
      <alignment horizontal="center" vertical="center" wrapText="1"/>
    </xf>
    <xf numFmtId="49" fontId="93" fillId="8" borderId="1" xfId="0" applyNumberFormat="1" applyFont="1" applyFill="1" applyBorder="1" applyAlignment="1">
      <alignment horizontal="center" vertical="center" wrapText="1"/>
    </xf>
    <xf numFmtId="0" fontId="135" fillId="6" borderId="1" xfId="0" applyFont="1" applyFill="1" applyBorder="1" applyAlignment="1">
      <alignment horizontal="center" vertical="center" wrapText="1"/>
    </xf>
    <xf numFmtId="49" fontId="135" fillId="6" borderId="1" xfId="0" applyNumberFormat="1" applyFont="1" applyFill="1" applyBorder="1" applyAlignment="1">
      <alignment horizontal="center" vertical="center" wrapText="1"/>
    </xf>
    <xf numFmtId="0" fontId="90" fillId="8" borderId="1" xfId="0" applyFont="1" applyFill="1" applyBorder="1" applyAlignment="1">
      <alignment horizontal="center" vertical="center" wrapText="1"/>
    </xf>
    <xf numFmtId="0" fontId="90" fillId="0" borderId="1" xfId="0" applyFont="1" applyBorder="1" applyAlignment="1">
      <alignment horizontal="center" vertical="center" wrapText="1"/>
    </xf>
    <xf numFmtId="49" fontId="90" fillId="0" borderId="1" xfId="0" applyNumberFormat="1" applyFont="1" applyBorder="1" applyAlignment="1">
      <alignment horizontal="center" vertical="center" wrapText="1"/>
    </xf>
    <xf numFmtId="0" fontId="90" fillId="8" borderId="1" xfId="2" applyFont="1" applyFill="1" applyBorder="1" applyAlignment="1">
      <alignment horizontal="center" vertical="center" wrapText="1"/>
    </xf>
    <xf numFmtId="0" fontId="95" fillId="24" borderId="5" xfId="2" applyFont="1" applyFill="1" applyBorder="1" applyAlignment="1">
      <alignment horizontal="center" vertical="center"/>
    </xf>
    <xf numFmtId="0" fontId="274" fillId="24" borderId="1" xfId="0" applyFont="1" applyFill="1" applyBorder="1" applyAlignment="1">
      <alignment horizontal="center" vertical="center" wrapText="1"/>
    </xf>
    <xf numFmtId="0" fontId="89" fillId="8" borderId="1" xfId="0" applyFont="1" applyFill="1" applyBorder="1" applyAlignment="1">
      <alignment horizontal="center" vertical="center" wrapText="1"/>
    </xf>
    <xf numFmtId="0" fontId="89" fillId="8" borderId="5" xfId="2" applyFont="1" applyFill="1" applyBorder="1" applyAlignment="1">
      <alignment horizontal="center" vertical="center" wrapText="1"/>
    </xf>
    <xf numFmtId="0" fontId="89" fillId="13" borderId="1" xfId="0" applyFont="1" applyFill="1" applyBorder="1" applyAlignment="1">
      <alignment horizontal="center" vertical="center" wrapText="1"/>
    </xf>
    <xf numFmtId="49" fontId="98" fillId="8" borderId="1" xfId="0" applyNumberFormat="1" applyFont="1" applyFill="1" applyBorder="1" applyAlignment="1">
      <alignment horizontal="center" vertical="center" wrapText="1"/>
    </xf>
    <xf numFmtId="0" fontId="88" fillId="0" borderId="1" xfId="0" applyFont="1" applyBorder="1" applyAlignment="1">
      <alignment horizontal="center" vertical="center" wrapText="1"/>
    </xf>
    <xf numFmtId="49" fontId="88" fillId="0" borderId="1" xfId="0" applyNumberFormat="1" applyFont="1" applyBorder="1" applyAlignment="1">
      <alignment horizontal="center" vertical="center" wrapText="1"/>
    </xf>
    <xf numFmtId="0" fontId="88" fillId="8" borderId="1" xfId="2" applyFont="1" applyFill="1" applyBorder="1" applyAlignment="1">
      <alignment horizontal="center" vertical="center" wrapText="1"/>
    </xf>
    <xf numFmtId="49" fontId="0" fillId="0" borderId="1" xfId="0" applyNumberFormat="1" applyBorder="1" applyAlignment="1">
      <alignment horizontal="center" vertical="center" wrapText="1"/>
    </xf>
    <xf numFmtId="14" fontId="88" fillId="0" borderId="1" xfId="0" applyNumberFormat="1" applyFont="1" applyBorder="1" applyAlignment="1">
      <alignment horizontal="center" vertical="center" wrapText="1"/>
    </xf>
    <xf numFmtId="0" fontId="88" fillId="8" borderId="1" xfId="0" applyFont="1" applyFill="1" applyBorder="1" applyAlignment="1">
      <alignment horizontal="center" vertical="center" wrapText="1"/>
    </xf>
    <xf numFmtId="0" fontId="88" fillId="33" borderId="1" xfId="0" applyFont="1" applyFill="1" applyBorder="1" applyAlignment="1">
      <alignment horizontal="center" vertical="center" wrapText="1"/>
    </xf>
    <xf numFmtId="0" fontId="0" fillId="30" borderId="1" xfId="0" applyFill="1" applyBorder="1" applyAlignment="1">
      <alignment horizontal="center" vertical="center" wrapText="1"/>
    </xf>
    <xf numFmtId="0" fontId="88" fillId="9" borderId="1" xfId="0" applyFont="1" applyFill="1" applyBorder="1" applyAlignment="1">
      <alignment horizontal="center" vertical="center" wrapText="1"/>
    </xf>
    <xf numFmtId="0" fontId="545" fillId="24" borderId="1" xfId="0" applyFont="1" applyFill="1" applyBorder="1" applyAlignment="1">
      <alignment horizontal="center" vertical="center" wrapText="1"/>
    </xf>
    <xf numFmtId="0" fontId="96" fillId="24" borderId="5" xfId="2" applyFont="1" applyFill="1" applyBorder="1" applyAlignment="1">
      <alignment horizontal="center" vertical="center"/>
    </xf>
    <xf numFmtId="49" fontId="0" fillId="8" borderId="1" xfId="0" applyNumberFormat="1" applyFill="1" applyBorder="1" applyAlignment="1">
      <alignment horizontal="center" vertical="center" wrapText="1"/>
    </xf>
    <xf numFmtId="49" fontId="672" fillId="8" borderId="3" xfId="2" applyNumberFormat="1" applyFont="1" applyFill="1" applyBorder="1" applyAlignment="1">
      <alignment horizontal="center" vertical="center"/>
    </xf>
    <xf numFmtId="49" fontId="643" fillId="8" borderId="5" xfId="2" applyNumberFormat="1" applyFont="1" applyFill="1" applyBorder="1" applyAlignment="1">
      <alignment horizontal="center" vertical="center"/>
    </xf>
    <xf numFmtId="49" fontId="449" fillId="8" borderId="5" xfId="2" applyNumberFormat="1" applyFont="1" applyFill="1" applyBorder="1" applyAlignment="1">
      <alignment horizontal="center" vertical="center"/>
    </xf>
    <xf numFmtId="49" fontId="450" fillId="8" borderId="5" xfId="2" applyNumberFormat="1" applyFont="1" applyFill="1" applyBorder="1" applyAlignment="1">
      <alignment horizontal="center" vertical="center"/>
    </xf>
    <xf numFmtId="49" fontId="452" fillId="8" borderId="5" xfId="2" applyNumberFormat="1" applyFont="1" applyFill="1" applyBorder="1" applyAlignment="1">
      <alignment horizontal="center" vertical="center"/>
    </xf>
    <xf numFmtId="49" fontId="450" fillId="6" borderId="5" xfId="2" applyNumberFormat="1" applyFont="1" applyFill="1" applyBorder="1" applyAlignment="1">
      <alignment horizontal="center" vertical="center"/>
    </xf>
    <xf numFmtId="49" fontId="457" fillId="8" borderId="5" xfId="2" applyNumberFormat="1" applyFont="1" applyFill="1" applyBorder="1" applyAlignment="1">
      <alignment horizontal="center" vertical="center"/>
    </xf>
    <xf numFmtId="49" fontId="454" fillId="8" borderId="5" xfId="2" applyNumberFormat="1" applyFont="1" applyFill="1" applyBorder="1" applyAlignment="1">
      <alignment horizontal="center" vertical="center"/>
    </xf>
    <xf numFmtId="49" fontId="653" fillId="8" borderId="5" xfId="2" applyNumberFormat="1" applyFont="1" applyFill="1" applyBorder="1" applyAlignment="1">
      <alignment horizontal="center" vertical="center"/>
    </xf>
    <xf numFmtId="49" fontId="661" fillId="8" borderId="5" xfId="2" applyNumberFormat="1" applyFont="1" applyFill="1" applyBorder="1" applyAlignment="1">
      <alignment horizontal="center" vertical="center"/>
    </xf>
    <xf numFmtId="49" fontId="672" fillId="6" borderId="5" xfId="2" applyNumberFormat="1" applyFont="1" applyFill="1" applyBorder="1" applyAlignment="1">
      <alignment horizontal="center" vertical="center"/>
    </xf>
    <xf numFmtId="49" fontId="659" fillId="8" borderId="5" xfId="2" applyNumberFormat="1" applyFont="1" applyFill="1" applyBorder="1" applyAlignment="1">
      <alignment horizontal="center" vertical="center"/>
    </xf>
    <xf numFmtId="49" fontId="572" fillId="8" borderId="4" xfId="2" applyNumberFormat="1" applyFont="1" applyFill="1" applyBorder="1" applyAlignment="1">
      <alignment horizontal="center" vertical="center"/>
    </xf>
    <xf numFmtId="49" fontId="612" fillId="8" borderId="1" xfId="2" applyNumberFormat="1" applyFont="1" applyFill="1" applyBorder="1" applyAlignment="1">
      <alignment horizontal="center" vertical="center"/>
    </xf>
    <xf numFmtId="49" fontId="457" fillId="6" borderId="5" xfId="2" applyNumberFormat="1" applyFont="1" applyFill="1" applyBorder="1" applyAlignment="1">
      <alignment horizontal="center" vertical="center"/>
    </xf>
    <xf numFmtId="49" fontId="181" fillId="0" borderId="4" xfId="2" applyNumberFormat="1" applyFont="1" applyBorder="1" applyAlignment="1">
      <alignment horizontal="center" vertical="center" wrapText="1"/>
    </xf>
    <xf numFmtId="0" fontId="512" fillId="6" borderId="1" xfId="0" applyFont="1" applyFill="1" applyBorder="1" applyAlignment="1">
      <alignment horizontal="center" vertical="center" wrapText="1"/>
    </xf>
    <xf numFmtId="14" fontId="512" fillId="6" borderId="1" xfId="0" applyNumberFormat="1" applyFont="1" applyFill="1" applyBorder="1" applyAlignment="1">
      <alignment horizontal="center" vertical="center" wrapText="1"/>
    </xf>
    <xf numFmtId="49" fontId="512" fillId="6" borderId="1" xfId="2" applyNumberFormat="1" applyFont="1" applyFill="1" applyBorder="1" applyAlignment="1">
      <alignment horizontal="center" vertical="center" wrapText="1"/>
    </xf>
    <xf numFmtId="0" fontId="87" fillId="13" borderId="1" xfId="0" applyFont="1" applyFill="1" applyBorder="1" applyAlignment="1">
      <alignment horizontal="center" vertical="center" wrapText="1"/>
    </xf>
    <xf numFmtId="0" fontId="87" fillId="13" borderId="5" xfId="2" applyFont="1" applyFill="1" applyBorder="1" applyAlignment="1">
      <alignment horizontal="center" vertical="center" wrapText="1"/>
    </xf>
    <xf numFmtId="0" fontId="87" fillId="8" borderId="1" xfId="0" applyFont="1" applyFill="1" applyBorder="1" applyAlignment="1">
      <alignment horizontal="center" vertical="center" wrapText="1"/>
    </xf>
    <xf numFmtId="0" fontId="87" fillId="8" borderId="5" xfId="2" applyFont="1" applyFill="1" applyBorder="1" applyAlignment="1">
      <alignment horizontal="center" vertical="center" wrapText="1"/>
    </xf>
    <xf numFmtId="0" fontId="87" fillId="13" borderId="1" xfId="2" applyFont="1" applyFill="1" applyBorder="1" applyAlignment="1">
      <alignment horizontal="center" vertical="center" wrapText="1"/>
    </xf>
    <xf numFmtId="0" fontId="0" fillId="9" borderId="1" xfId="2" applyFont="1" applyFill="1" applyBorder="1" applyAlignment="1">
      <alignment horizontal="center" vertical="center" wrapText="1"/>
    </xf>
    <xf numFmtId="0" fontId="87" fillId="0" borderId="1" xfId="0" applyFont="1" applyBorder="1" applyAlignment="1">
      <alignment horizontal="center" vertical="center" wrapText="1"/>
    </xf>
    <xf numFmtId="0" fontId="251" fillId="6" borderId="1" xfId="0" applyFont="1" applyFill="1" applyBorder="1" applyAlignment="1">
      <alignment horizontal="center" vertical="center" wrapText="1"/>
    </xf>
    <xf numFmtId="49" fontId="96" fillId="8" borderId="1" xfId="0" applyNumberFormat="1" applyFont="1" applyFill="1" applyBorder="1" applyAlignment="1">
      <alignment horizontal="center" vertical="center" wrapText="1"/>
    </xf>
    <xf numFmtId="0" fontId="86" fillId="0" borderId="1" xfId="0" applyFont="1" applyBorder="1" applyAlignment="1">
      <alignment horizontal="center" vertical="center" wrapText="1"/>
    </xf>
    <xf numFmtId="49" fontId="1137" fillId="0" borderId="1" xfId="2" applyNumberFormat="1" applyBorder="1" applyAlignment="1">
      <alignment horizontal="center" vertical="center" wrapText="1"/>
    </xf>
    <xf numFmtId="49" fontId="0" fillId="8" borderId="5" xfId="0" applyNumberFormat="1" applyFill="1" applyBorder="1" applyAlignment="1">
      <alignment horizontal="center" vertical="center" wrapText="1"/>
    </xf>
    <xf numFmtId="49" fontId="0" fillId="0" borderId="0" xfId="0" applyNumberFormat="1" applyAlignment="1">
      <alignment horizontal="center"/>
    </xf>
    <xf numFmtId="49" fontId="86" fillId="0" borderId="1" xfId="0" applyNumberFormat="1" applyFont="1" applyBorder="1" applyAlignment="1">
      <alignment horizontal="center" vertical="center" wrapText="1"/>
    </xf>
    <xf numFmtId="0" fontId="86" fillId="8" borderId="1" xfId="0" applyFont="1" applyFill="1" applyBorder="1" applyAlignment="1">
      <alignment horizontal="center" vertical="center" wrapText="1"/>
    </xf>
    <xf numFmtId="0" fontId="94" fillId="24" borderId="5" xfId="2" applyFont="1" applyFill="1" applyBorder="1" applyAlignment="1">
      <alignment horizontal="center" vertical="center"/>
    </xf>
    <xf numFmtId="49" fontId="91" fillId="8" borderId="1" xfId="0" applyNumberFormat="1" applyFont="1" applyFill="1" applyBorder="1" applyAlignment="1">
      <alignment horizontal="center" vertical="center" wrapText="1"/>
    </xf>
    <xf numFmtId="0" fontId="85" fillId="8" borderId="1" xfId="0" applyFont="1" applyFill="1" applyBorder="1" applyAlignment="1">
      <alignment horizontal="center" vertical="center" wrapText="1"/>
    </xf>
    <xf numFmtId="0" fontId="85" fillId="9" borderId="1" xfId="0" applyFont="1" applyFill="1" applyBorder="1" applyAlignment="1">
      <alignment horizontal="center" vertical="center" wrapText="1"/>
    </xf>
    <xf numFmtId="0" fontId="85" fillId="13" borderId="5" xfId="2" applyFont="1" applyFill="1" applyBorder="1" applyAlignment="1">
      <alignment horizontal="center" vertical="center"/>
    </xf>
    <xf numFmtId="0" fontId="85" fillId="13" borderId="1" xfId="0" applyFont="1" applyFill="1" applyBorder="1" applyAlignment="1">
      <alignment horizontal="center" vertical="center" wrapText="1"/>
    </xf>
    <xf numFmtId="0" fontId="85" fillId="13" borderId="5" xfId="2" applyFont="1" applyFill="1" applyBorder="1" applyAlignment="1">
      <alignment horizontal="center" vertical="center" wrapText="1"/>
    </xf>
    <xf numFmtId="0" fontId="85" fillId="8" borderId="5" xfId="2" applyFont="1" applyFill="1" applyBorder="1" applyAlignment="1">
      <alignment horizontal="center" vertical="center" wrapText="1"/>
    </xf>
    <xf numFmtId="0" fontId="84" fillId="0" borderId="1" xfId="0" applyFont="1" applyBorder="1" applyAlignment="1">
      <alignment horizontal="center" vertical="center" wrapText="1"/>
    </xf>
    <xf numFmtId="0" fontId="84" fillId="8" borderId="1" xfId="2" applyFont="1" applyFill="1" applyBorder="1" applyAlignment="1">
      <alignment horizontal="center" vertical="center" wrapText="1"/>
    </xf>
    <xf numFmtId="49" fontId="84" fillId="0" borderId="1" xfId="0" applyNumberFormat="1" applyFont="1" applyBorder="1" applyAlignment="1">
      <alignment horizontal="center" vertical="center" wrapText="1"/>
    </xf>
    <xf numFmtId="0" fontId="84" fillId="8" borderId="1" xfId="0" applyFont="1" applyFill="1" applyBorder="1" applyAlignment="1">
      <alignment horizontal="center" vertical="center" wrapText="1"/>
    </xf>
    <xf numFmtId="0" fontId="84" fillId="13" borderId="1" xfId="0" applyFont="1" applyFill="1" applyBorder="1" applyAlignment="1">
      <alignment horizontal="center" vertical="center" wrapText="1"/>
    </xf>
    <xf numFmtId="49" fontId="88" fillId="8" borderId="1" xfId="0" applyNumberFormat="1" applyFont="1" applyFill="1" applyBorder="1" applyAlignment="1">
      <alignment horizontal="center" vertical="center" wrapText="1"/>
    </xf>
    <xf numFmtId="14" fontId="96" fillId="8" borderId="1" xfId="0" applyNumberFormat="1" applyFont="1" applyFill="1" applyBorder="1" applyAlignment="1">
      <alignment horizontal="center" vertical="center" wrapText="1"/>
    </xf>
    <xf numFmtId="0" fontId="92" fillId="8" borderId="1" xfId="0" applyFont="1" applyFill="1" applyBorder="1" applyAlignment="1">
      <alignment horizontal="center" vertical="center" wrapText="1"/>
    </xf>
    <xf numFmtId="49" fontId="92" fillId="8" borderId="1" xfId="0" applyNumberFormat="1" applyFont="1" applyFill="1" applyBorder="1" applyAlignment="1">
      <alignment horizontal="center" vertical="center" wrapText="1"/>
    </xf>
    <xf numFmtId="0" fontId="89" fillId="24" borderId="5" xfId="2" applyFont="1" applyFill="1" applyBorder="1" applyAlignment="1">
      <alignment horizontal="center" vertical="center"/>
    </xf>
    <xf numFmtId="0" fontId="405" fillId="24" borderId="5" xfId="2" applyFont="1" applyFill="1" applyBorder="1" applyAlignment="1">
      <alignment horizontal="center" vertical="center"/>
    </xf>
    <xf numFmtId="49" fontId="90" fillId="8" borderId="1" xfId="0" applyNumberFormat="1" applyFont="1" applyFill="1" applyBorder="1" applyAlignment="1">
      <alignment horizontal="center" vertical="center" wrapText="1"/>
    </xf>
    <xf numFmtId="0" fontId="399" fillId="8" borderId="1" xfId="0" applyFont="1" applyFill="1" applyBorder="1" applyAlignment="1">
      <alignment horizontal="center" vertical="center" wrapText="1"/>
    </xf>
    <xf numFmtId="49" fontId="200" fillId="8" borderId="1" xfId="2" applyNumberFormat="1" applyFont="1" applyFill="1" applyBorder="1" applyAlignment="1">
      <alignment horizontal="center" vertical="center" wrapText="1"/>
    </xf>
    <xf numFmtId="0" fontId="86" fillId="29" borderId="1" xfId="0" applyFont="1" applyFill="1" applyBorder="1" applyAlignment="1">
      <alignment horizontal="center" vertical="center" wrapText="1"/>
    </xf>
    <xf numFmtId="0" fontId="122" fillId="6" borderId="1" xfId="0" applyFont="1" applyFill="1" applyBorder="1" applyAlignment="1">
      <alignment horizontal="center" vertical="center" wrapText="1"/>
    </xf>
    <xf numFmtId="49" fontId="122" fillId="6" borderId="1" xfId="0" applyNumberFormat="1" applyFont="1" applyFill="1" applyBorder="1" applyAlignment="1">
      <alignment horizontal="center" vertical="center" wrapText="1"/>
    </xf>
    <xf numFmtId="0" fontId="83" fillId="13" borderId="5" xfId="2" applyFont="1" applyFill="1" applyBorder="1" applyAlignment="1">
      <alignment horizontal="center" vertical="center" wrapText="1"/>
    </xf>
    <xf numFmtId="0" fontId="83" fillId="13" borderId="1" xfId="0" applyFont="1" applyFill="1" applyBorder="1" applyAlignment="1">
      <alignment horizontal="center" vertical="center" wrapText="1"/>
    </xf>
    <xf numFmtId="0" fontId="83" fillId="8" borderId="1" xfId="2" applyFont="1" applyFill="1" applyBorder="1" applyAlignment="1">
      <alignment horizontal="center" vertical="center" wrapText="1"/>
    </xf>
    <xf numFmtId="0" fontId="0" fillId="8" borderId="5" xfId="2" applyFont="1" applyFill="1" applyBorder="1" applyAlignment="1">
      <alignment horizontal="center" vertical="center" wrapText="1"/>
    </xf>
    <xf numFmtId="0" fontId="83" fillId="8" borderId="1" xfId="0" applyFont="1" applyFill="1" applyBorder="1" applyAlignment="1">
      <alignment horizontal="center" vertical="center" wrapText="1"/>
    </xf>
    <xf numFmtId="0" fontId="83" fillId="8" borderId="5" xfId="2" applyFont="1" applyFill="1" applyBorder="1" applyAlignment="1">
      <alignment horizontal="center" vertical="center" wrapText="1"/>
    </xf>
    <xf numFmtId="0" fontId="82" fillId="8" borderId="1" xfId="0" applyFont="1" applyFill="1" applyBorder="1" applyAlignment="1">
      <alignment horizontal="center" vertical="center" wrapText="1"/>
    </xf>
    <xf numFmtId="0" fontId="82" fillId="24" borderId="1" xfId="0" applyFont="1" applyFill="1" applyBorder="1" applyAlignment="1">
      <alignment horizontal="center" vertical="center" wrapText="1"/>
    </xf>
    <xf numFmtId="49" fontId="82" fillId="0" borderId="1" xfId="0" applyNumberFormat="1" applyFont="1" applyBorder="1" applyAlignment="1">
      <alignment horizontal="center" vertical="center" wrapText="1"/>
    </xf>
    <xf numFmtId="0" fontId="82" fillId="0" borderId="1" xfId="0" applyFont="1" applyBorder="1" applyAlignment="1">
      <alignment horizontal="center" vertical="center" wrapText="1"/>
    </xf>
    <xf numFmtId="0" fontId="82" fillId="8" borderId="1" xfId="2" applyFont="1" applyFill="1" applyBorder="1" applyAlignment="1">
      <alignment horizontal="center" vertical="center" wrapText="1"/>
    </xf>
    <xf numFmtId="0" fontId="226" fillId="24" borderId="5" xfId="2" applyFont="1" applyFill="1" applyBorder="1" applyAlignment="1">
      <alignment horizontal="center" vertical="center" wrapText="1"/>
    </xf>
    <xf numFmtId="0" fontId="416" fillId="24" borderId="5" xfId="2" applyFont="1" applyFill="1" applyBorder="1" applyAlignment="1">
      <alignment horizontal="center" vertical="center"/>
    </xf>
    <xf numFmtId="0" fontId="87" fillId="24" borderId="5" xfId="2" applyFont="1" applyFill="1" applyBorder="1" applyAlignment="1">
      <alignment horizontal="center" vertical="center"/>
    </xf>
    <xf numFmtId="0" fontId="81" fillId="0" borderId="1" xfId="0" applyFont="1" applyBorder="1" applyAlignment="1">
      <alignment horizontal="center" vertical="center" wrapText="1"/>
    </xf>
    <xf numFmtId="49" fontId="91" fillId="6" borderId="1" xfId="0" applyNumberFormat="1" applyFont="1" applyFill="1" applyBorder="1" applyAlignment="1">
      <alignment horizontal="center" vertical="center" wrapText="1"/>
    </xf>
    <xf numFmtId="0" fontId="81" fillId="0" borderId="1" xfId="2" applyFont="1" applyBorder="1" applyAlignment="1">
      <alignment horizontal="center" vertical="center"/>
    </xf>
    <xf numFmtId="0" fontId="147" fillId="8" borderId="3" xfId="0" applyFont="1" applyFill="1" applyBorder="1" applyAlignment="1">
      <alignment horizontal="center" vertical="center" wrapText="1"/>
    </xf>
    <xf numFmtId="49" fontId="84" fillId="8" borderId="1" xfId="0" applyNumberFormat="1" applyFont="1" applyFill="1" applyBorder="1" applyAlignment="1">
      <alignment horizontal="center" vertical="center" wrapText="1"/>
    </xf>
    <xf numFmtId="49"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8" borderId="1" xfId="0" applyFont="1" applyFill="1" applyBorder="1" applyAlignment="1">
      <alignment horizontal="center" vertical="center" wrapText="1"/>
    </xf>
    <xf numFmtId="0" fontId="80" fillId="8" borderId="1" xfId="2" applyFont="1" applyFill="1" applyBorder="1" applyAlignment="1">
      <alignment horizontal="center" vertical="center" wrapText="1"/>
    </xf>
    <xf numFmtId="0" fontId="83" fillId="24" borderId="5" xfId="2" applyFont="1" applyFill="1" applyBorder="1" applyAlignment="1">
      <alignment horizontal="center" vertical="center"/>
    </xf>
    <xf numFmtId="0" fontId="79" fillId="8" borderId="1" xfId="0" applyFont="1" applyFill="1" applyBorder="1" applyAlignment="1">
      <alignment horizontal="center" vertical="center" wrapText="1"/>
    </xf>
    <xf numFmtId="0" fontId="91" fillId="25" borderId="1" xfId="0" applyFont="1" applyFill="1" applyBorder="1" applyAlignment="1">
      <alignment horizontal="center" vertical="center" wrapText="1"/>
    </xf>
    <xf numFmtId="49" fontId="98" fillId="25" borderId="1" xfId="0" applyNumberFormat="1" applyFont="1" applyFill="1" applyBorder="1" applyAlignment="1">
      <alignment horizontal="center" vertical="center" wrapText="1"/>
    </xf>
    <xf numFmtId="0" fontId="98" fillId="25" borderId="1" xfId="0" applyFont="1" applyFill="1" applyBorder="1" applyAlignment="1">
      <alignment horizontal="center" vertical="center" wrapText="1"/>
    </xf>
    <xf numFmtId="0" fontId="1346" fillId="25" borderId="1" xfId="1" applyFill="1" applyBorder="1" applyAlignment="1">
      <alignment horizontal="center" vertical="center" wrapText="1"/>
    </xf>
    <xf numFmtId="0" fontId="79" fillId="25" borderId="1" xfId="0" applyFont="1" applyFill="1" applyBorder="1" applyAlignment="1">
      <alignment horizontal="center" vertical="center" wrapText="1"/>
    </xf>
    <xf numFmtId="0" fontId="90" fillId="6" borderId="1" xfId="0" applyFont="1" applyFill="1" applyBorder="1" applyAlignment="1">
      <alignment horizontal="center" vertical="center" wrapText="1"/>
    </xf>
    <xf numFmtId="49" fontId="90" fillId="6" borderId="1" xfId="0" applyNumberFormat="1" applyFont="1" applyFill="1" applyBorder="1" applyAlignment="1">
      <alignment horizontal="center" vertical="center" wrapText="1"/>
    </xf>
    <xf numFmtId="0" fontId="78" fillId="0" borderId="1" xfId="0" applyFont="1" applyBorder="1" applyAlignment="1">
      <alignment horizontal="center" vertical="center" wrapText="1"/>
    </xf>
    <xf numFmtId="0" fontId="78" fillId="8" borderId="1" xfId="0" applyFont="1" applyFill="1" applyBorder="1" applyAlignment="1">
      <alignment horizontal="center" vertical="center" wrapText="1"/>
    </xf>
    <xf numFmtId="0" fontId="78" fillId="25" borderId="1" xfId="0" applyFont="1" applyFill="1" applyBorder="1" applyAlignment="1">
      <alignment horizontal="center" vertical="center" wrapText="1"/>
    </xf>
    <xf numFmtId="0" fontId="78" fillId="6" borderId="1" xfId="0" applyFont="1" applyFill="1" applyBorder="1" applyAlignment="1">
      <alignment horizontal="center" vertical="center" wrapText="1"/>
    </xf>
    <xf numFmtId="0" fontId="78" fillId="8" borderId="1" xfId="2" applyFont="1" applyFill="1" applyBorder="1" applyAlignment="1">
      <alignment horizontal="center" vertical="center" wrapText="1"/>
    </xf>
    <xf numFmtId="49" fontId="78" fillId="0" borderId="1" xfId="0" applyNumberFormat="1" applyFont="1" applyBorder="1" applyAlignment="1">
      <alignment horizontal="center" vertical="center" wrapText="1"/>
    </xf>
    <xf numFmtId="0" fontId="78" fillId="13" borderId="1" xfId="0" applyFont="1" applyFill="1" applyBorder="1" applyAlignment="1">
      <alignment horizontal="center" vertical="center" wrapText="1"/>
    </xf>
    <xf numFmtId="0" fontId="77" fillId="8" borderId="1" xfId="0" applyFont="1" applyFill="1" applyBorder="1" applyAlignment="1">
      <alignment horizontal="center" vertical="center" wrapText="1"/>
    </xf>
    <xf numFmtId="0" fontId="1137" fillId="25" borderId="5" xfId="2" applyFill="1" applyBorder="1" applyAlignment="1">
      <alignment horizontal="center" vertical="center"/>
    </xf>
    <xf numFmtId="0" fontId="1137" fillId="25" borderId="4" xfId="2" applyFill="1" applyBorder="1" applyAlignment="1">
      <alignment horizontal="center" vertical="center"/>
    </xf>
    <xf numFmtId="0" fontId="1137" fillId="25" borderId="4" xfId="2" applyFill="1" applyBorder="1" applyAlignment="1">
      <alignment horizontal="center"/>
    </xf>
    <xf numFmtId="0" fontId="1137" fillId="25" borderId="3" xfId="2" applyFill="1" applyBorder="1" applyAlignment="1">
      <alignment horizontal="center" vertical="center"/>
    </xf>
    <xf numFmtId="0" fontId="0" fillId="30" borderId="4" xfId="0" applyFill="1" applyBorder="1" applyAlignment="1">
      <alignment horizontal="center" vertical="center" wrapText="1"/>
    </xf>
    <xf numFmtId="0" fontId="1080" fillId="30" borderId="5" xfId="0" applyFont="1" applyFill="1" applyBorder="1" applyAlignment="1">
      <alignment horizontal="center" vertical="center" wrapText="1"/>
    </xf>
    <xf numFmtId="164" fontId="1378" fillId="25" borderId="4" xfId="0" applyNumberFormat="1" applyFont="1" applyFill="1" applyBorder="1" applyAlignment="1">
      <alignment horizontal="center" vertical="center" wrapText="1"/>
    </xf>
    <xf numFmtId="164" fontId="1378" fillId="25" borderId="5" xfId="0" applyNumberFormat="1" applyFont="1" applyFill="1" applyBorder="1" applyAlignment="1">
      <alignment horizontal="center" vertical="center" wrapText="1"/>
    </xf>
    <xf numFmtId="0" fontId="0" fillId="25" borderId="4" xfId="0" applyFill="1" applyBorder="1" applyAlignment="1">
      <alignment horizontal="center" vertical="center" wrapText="1"/>
    </xf>
    <xf numFmtId="0" fontId="0" fillId="25" borderId="5" xfId="0" applyFill="1" applyBorder="1" applyAlignment="1">
      <alignment horizontal="center" vertical="center" wrapText="1"/>
    </xf>
    <xf numFmtId="0" fontId="0" fillId="25" borderId="3" xfId="0" applyFill="1" applyBorder="1" applyAlignment="1">
      <alignment horizontal="center" vertical="center" wrapText="1"/>
    </xf>
    <xf numFmtId="0" fontId="1373" fillId="25" borderId="4" xfId="0" applyFont="1" applyFill="1" applyBorder="1" applyAlignment="1">
      <alignment horizontal="center" vertical="center" wrapText="1"/>
    </xf>
    <xf numFmtId="0" fontId="1373" fillId="25" borderId="5" xfId="0" applyFont="1" applyFill="1" applyBorder="1" applyAlignment="1">
      <alignment horizontal="center" vertical="center" wrapText="1"/>
    </xf>
    <xf numFmtId="0" fontId="657" fillId="25" borderId="5" xfId="2" applyFont="1" applyFill="1" applyBorder="1" applyAlignment="1">
      <alignment horizontal="center" vertical="center"/>
    </xf>
    <xf numFmtId="0" fontId="1080" fillId="30" borderId="4" xfId="0" applyFont="1" applyFill="1" applyBorder="1" applyAlignment="1">
      <alignment horizontal="center" vertical="center"/>
    </xf>
    <xf numFmtId="0" fontId="1373" fillId="25" borderId="5" xfId="2" applyFont="1" applyFill="1" applyBorder="1" applyAlignment="1">
      <alignment horizontal="center" vertical="center"/>
    </xf>
    <xf numFmtId="0" fontId="1346" fillId="25" borderId="4" xfId="1" applyFill="1" applyBorder="1" applyAlignment="1">
      <alignment horizontal="center" vertical="center" wrapText="1"/>
    </xf>
    <xf numFmtId="14" fontId="0" fillId="25" borderId="4" xfId="0" applyNumberFormat="1" applyFill="1" applyBorder="1" applyAlignment="1">
      <alignment horizontal="center" vertical="center" wrapText="1"/>
    </xf>
    <xf numFmtId="14" fontId="0" fillId="25" borderId="5" xfId="0" applyNumberFormat="1" applyFill="1" applyBorder="1" applyAlignment="1">
      <alignment horizontal="center" vertical="center" wrapText="1"/>
    </xf>
    <xf numFmtId="0" fontId="590" fillId="6" borderId="1" xfId="0" applyFont="1" applyFill="1" applyBorder="1" applyAlignment="1">
      <alignment horizontal="center" vertical="center" wrapText="1"/>
    </xf>
    <xf numFmtId="0" fontId="590" fillId="6" borderId="5" xfId="2" applyFont="1" applyFill="1" applyBorder="1" applyAlignment="1">
      <alignment horizontal="center" vertical="center"/>
    </xf>
    <xf numFmtId="14" fontId="590" fillId="6" borderId="5" xfId="2" applyNumberFormat="1" applyFont="1" applyFill="1" applyBorder="1" applyAlignment="1">
      <alignment horizontal="center" vertical="center"/>
    </xf>
    <xf numFmtId="49" fontId="590" fillId="6" borderId="5" xfId="2" applyNumberFormat="1" applyFont="1" applyFill="1" applyBorder="1" applyAlignment="1">
      <alignment horizontal="center" vertical="center"/>
    </xf>
    <xf numFmtId="0" fontId="590" fillId="6" borderId="5" xfId="2" applyFont="1" applyFill="1" applyBorder="1" applyAlignment="1">
      <alignment horizontal="center" vertical="top" wrapText="1"/>
    </xf>
    <xf numFmtId="0" fontId="590" fillId="6" borderId="1" xfId="2" applyFont="1" applyFill="1" applyBorder="1" applyAlignment="1">
      <alignment horizontal="center" vertical="center" wrapText="1"/>
    </xf>
    <xf numFmtId="0" fontId="590" fillId="6" borderId="5" xfId="2" applyFont="1" applyFill="1" applyBorder="1" applyAlignment="1">
      <alignment horizontal="center" vertical="center" wrapText="1"/>
    </xf>
    <xf numFmtId="0" fontId="121" fillId="8" borderId="1" xfId="0" applyFont="1" applyFill="1" applyBorder="1" applyAlignment="1">
      <alignment horizontal="center" vertical="center" wrapText="1"/>
    </xf>
    <xf numFmtId="0" fontId="76" fillId="0" borderId="1" xfId="0" applyFont="1" applyBorder="1" applyAlignment="1">
      <alignment horizontal="center" vertical="center" wrapText="1"/>
    </xf>
    <xf numFmtId="0" fontId="76" fillId="8" borderId="1" xfId="2" applyFont="1" applyFill="1" applyBorder="1" applyAlignment="1">
      <alignment horizontal="center" vertical="center" wrapText="1"/>
    </xf>
    <xf numFmtId="0" fontId="76" fillId="8" borderId="1" xfId="0" applyFont="1" applyFill="1" applyBorder="1" applyAlignment="1">
      <alignment horizontal="center" vertical="center" wrapText="1"/>
    </xf>
    <xf numFmtId="0" fontId="75" fillId="8" borderId="1" xfId="0" applyFont="1" applyFill="1" applyBorder="1" applyAlignment="1">
      <alignment horizontal="center" vertical="center" wrapText="1"/>
    </xf>
    <xf numFmtId="0" fontId="75" fillId="13" borderId="1" xfId="0" applyFont="1" applyFill="1" applyBorder="1" applyAlignment="1">
      <alignment horizontal="center" vertical="center" wrapText="1"/>
    </xf>
    <xf numFmtId="0" fontId="75" fillId="13" borderId="5" xfId="2" applyFont="1" applyFill="1" applyBorder="1" applyAlignment="1">
      <alignment horizontal="center" vertical="center" wrapText="1"/>
    </xf>
    <xf numFmtId="0" fontId="75" fillId="0" borderId="1" xfId="0" applyFont="1" applyBorder="1" applyAlignment="1">
      <alignment horizontal="center" vertical="center" wrapText="1"/>
    </xf>
    <xf numFmtId="0" fontId="75" fillId="0" borderId="1" xfId="0" applyFont="1" applyBorder="1" applyAlignment="1">
      <alignment horizontal="center" vertical="center"/>
    </xf>
    <xf numFmtId="0" fontId="152" fillId="24" borderId="5" xfId="2" applyFont="1" applyFill="1" applyBorder="1" applyAlignment="1">
      <alignment horizontal="center" vertical="center"/>
    </xf>
    <xf numFmtId="49" fontId="75" fillId="0" borderId="1" xfId="0" applyNumberFormat="1" applyFont="1" applyBorder="1" applyAlignment="1">
      <alignment horizontal="center" vertical="center" wrapText="1"/>
    </xf>
    <xf numFmtId="14" fontId="1137" fillId="25" borderId="5" xfId="2" applyNumberFormat="1" applyFill="1" applyBorder="1" applyAlignment="1">
      <alignment horizontal="center" vertical="center"/>
    </xf>
    <xf numFmtId="14" fontId="1137" fillId="25" borderId="5" xfId="2" applyNumberFormat="1" applyFill="1" applyBorder="1" applyAlignment="1">
      <alignment horizontal="center" vertical="center" wrapText="1"/>
    </xf>
    <xf numFmtId="49" fontId="672" fillId="25" borderId="5" xfId="2" applyNumberFormat="1" applyFont="1" applyFill="1" applyBorder="1" applyAlignment="1">
      <alignment horizontal="center" vertical="center"/>
    </xf>
    <xf numFmtId="0" fontId="984" fillId="25" borderId="1" xfId="2" applyFont="1" applyFill="1" applyBorder="1" applyAlignment="1">
      <alignment horizontal="center" vertical="center" wrapText="1"/>
    </xf>
    <xf numFmtId="0" fontId="1346" fillId="25" borderId="5" xfId="1" applyFill="1" applyBorder="1" applyAlignment="1">
      <alignment horizontal="center" vertical="center" wrapText="1"/>
    </xf>
    <xf numFmtId="2" fontId="1137" fillId="25" borderId="1" xfId="2" applyNumberFormat="1" applyFill="1" applyBorder="1" applyAlignment="1">
      <alignment horizontal="center" vertical="center"/>
    </xf>
    <xf numFmtId="0" fontId="569" fillId="25" borderId="1" xfId="2" applyFont="1" applyFill="1" applyBorder="1" applyAlignment="1">
      <alignment horizontal="center" vertical="center"/>
    </xf>
    <xf numFmtId="0" fontId="672" fillId="25" borderId="5" xfId="2" applyFont="1" applyFill="1" applyBorder="1" applyAlignment="1">
      <alignment horizontal="center" vertical="top" wrapText="1"/>
    </xf>
    <xf numFmtId="0" fontId="672" fillId="25" borderId="5" xfId="2" applyFont="1" applyFill="1" applyBorder="1" applyAlignment="1">
      <alignment horizontal="center" vertical="center" wrapText="1"/>
    </xf>
    <xf numFmtId="0" fontId="1104" fillId="25" borderId="1" xfId="2" applyFont="1" applyFill="1" applyBorder="1" applyAlignment="1">
      <alignment horizontal="center" vertical="center"/>
    </xf>
    <xf numFmtId="0" fontId="667" fillId="25" borderId="5" xfId="2" applyFont="1" applyFill="1" applyBorder="1" applyAlignment="1">
      <alignment horizontal="center" vertical="center"/>
    </xf>
    <xf numFmtId="0" fontId="1137" fillId="25" borderId="1" xfId="2" applyFill="1" applyBorder="1" applyAlignment="1">
      <alignment horizontal="center" vertical="center" wrapText="1"/>
    </xf>
    <xf numFmtId="0" fontId="349" fillId="25" borderId="1" xfId="2" applyFont="1" applyFill="1" applyBorder="1" applyAlignment="1">
      <alignment horizontal="center" vertical="center" wrapText="1"/>
    </xf>
    <xf numFmtId="0" fontId="405" fillId="25" borderId="1" xfId="2" applyFont="1" applyFill="1" applyBorder="1" applyAlignment="1">
      <alignment horizontal="center" vertical="center" wrapText="1"/>
    </xf>
    <xf numFmtId="0" fontId="425" fillId="25" borderId="5" xfId="2" applyFont="1" applyFill="1" applyBorder="1" applyAlignment="1">
      <alignment horizontal="center" vertical="center" wrapText="1"/>
    </xf>
    <xf numFmtId="0" fontId="436" fillId="25" borderId="1" xfId="2" applyFont="1" applyFill="1" applyBorder="1" applyAlignment="1">
      <alignment horizontal="center" vertical="center"/>
    </xf>
    <xf numFmtId="0" fontId="490" fillId="25" borderId="1" xfId="2" applyFont="1" applyFill="1" applyBorder="1" applyAlignment="1">
      <alignment horizontal="center" vertical="center"/>
    </xf>
    <xf numFmtId="0" fontId="0" fillId="25" borderId="1" xfId="2" applyFont="1" applyFill="1" applyBorder="1" applyAlignment="1">
      <alignment horizontal="center" vertical="center"/>
    </xf>
    <xf numFmtId="0" fontId="573" fillId="25" borderId="1" xfId="2" applyFont="1" applyFill="1" applyBorder="1" applyAlignment="1">
      <alignment horizontal="center" vertical="center"/>
    </xf>
    <xf numFmtId="0" fontId="174" fillId="25" borderId="1" xfId="2" applyFont="1" applyFill="1" applyBorder="1" applyAlignment="1">
      <alignment horizontal="center" vertical="center" wrapText="1"/>
    </xf>
    <xf numFmtId="0" fontId="200" fillId="25" borderId="1" xfId="2" applyFont="1" applyFill="1" applyBorder="1" applyAlignment="1">
      <alignment horizontal="center" vertical="center" wrapText="1"/>
    </xf>
    <xf numFmtId="0" fontId="583" fillId="25" borderId="1" xfId="2" applyFont="1" applyFill="1" applyBorder="1" applyAlignment="1">
      <alignment horizontal="center" vertical="center"/>
    </xf>
    <xf numFmtId="0" fontId="406" fillId="25" borderId="1" xfId="2" applyFont="1" applyFill="1" applyBorder="1" applyAlignment="1">
      <alignment horizontal="center" vertical="center" wrapText="1"/>
    </xf>
    <xf numFmtId="0" fontId="158" fillId="25" borderId="1" xfId="2" applyFont="1" applyFill="1" applyBorder="1" applyAlignment="1">
      <alignment horizontal="center" vertical="center" wrapText="1"/>
    </xf>
    <xf numFmtId="0" fontId="568" fillId="25" borderId="1" xfId="2" applyFont="1" applyFill="1" applyBorder="1" applyAlignment="1">
      <alignment horizontal="center" vertical="center"/>
    </xf>
    <xf numFmtId="0" fontId="610" fillId="25" borderId="1" xfId="2" applyFont="1" applyFill="1" applyBorder="1" applyAlignment="1">
      <alignment horizontal="center" vertical="center"/>
    </xf>
    <xf numFmtId="0" fontId="665" fillId="25" borderId="5" xfId="2" applyFont="1" applyFill="1" applyBorder="1" applyAlignment="1">
      <alignment horizontal="center" vertical="center"/>
    </xf>
    <xf numFmtId="0" fontId="1374" fillId="25" borderId="1" xfId="0" applyFont="1" applyFill="1" applyBorder="1" applyAlignment="1">
      <alignment horizontal="center" vertical="center" wrapText="1"/>
    </xf>
    <xf numFmtId="0" fontId="659" fillId="25" borderId="1" xfId="2" applyFont="1" applyFill="1" applyBorder="1" applyAlignment="1">
      <alignment horizontal="center" vertical="center" wrapText="1"/>
    </xf>
    <xf numFmtId="0" fontId="644" fillId="25" borderId="1" xfId="2" applyFont="1" applyFill="1" applyBorder="1" applyAlignment="1">
      <alignment horizontal="center" vertical="center"/>
    </xf>
    <xf numFmtId="0" fontId="648" fillId="25" borderId="1" xfId="2" applyFont="1" applyFill="1" applyBorder="1" applyAlignment="1">
      <alignment horizontal="center" vertical="center"/>
    </xf>
    <xf numFmtId="0" fontId="454" fillId="25" borderId="1" xfId="2" applyFont="1" applyFill="1" applyBorder="1" applyAlignment="1">
      <alignment horizontal="center" vertical="center"/>
    </xf>
    <xf numFmtId="49" fontId="656" fillId="25" borderId="5" xfId="2" applyNumberFormat="1" applyFont="1" applyFill="1" applyBorder="1" applyAlignment="1">
      <alignment horizontal="center" vertical="center"/>
    </xf>
    <xf numFmtId="0" fontId="246" fillId="25" borderId="1" xfId="2" applyFont="1" applyFill="1" applyBorder="1" applyAlignment="1">
      <alignment horizontal="center" vertical="center" wrapText="1"/>
    </xf>
    <xf numFmtId="0" fontId="344" fillId="25" borderId="1" xfId="2" applyFont="1" applyFill="1" applyBorder="1" applyAlignment="1">
      <alignment horizontal="center" vertical="center"/>
    </xf>
    <xf numFmtId="49" fontId="653" fillId="25" borderId="5" xfId="2" applyNumberFormat="1" applyFont="1" applyFill="1" applyBorder="1" applyAlignment="1">
      <alignment horizontal="center" vertical="center"/>
    </xf>
    <xf numFmtId="0" fontId="615" fillId="25" borderId="1" xfId="2" applyFont="1" applyFill="1" applyBorder="1" applyAlignment="1">
      <alignment horizontal="center" vertical="center"/>
    </xf>
    <xf numFmtId="0" fontId="653" fillId="25" borderId="5" xfId="2" applyFont="1" applyFill="1" applyBorder="1" applyAlignment="1">
      <alignment horizontal="center" vertical="center"/>
    </xf>
    <xf numFmtId="0" fontId="516" fillId="25" borderId="1" xfId="2" applyFont="1" applyFill="1" applyBorder="1" applyAlignment="1">
      <alignment horizontal="center" vertical="center"/>
    </xf>
    <xf numFmtId="0" fontId="531" fillId="25" borderId="1" xfId="2" applyFont="1" applyFill="1" applyBorder="1" applyAlignment="1">
      <alignment horizontal="center" vertical="center"/>
    </xf>
    <xf numFmtId="0" fontId="561" fillId="25" borderId="1" xfId="2" applyFont="1" applyFill="1" applyBorder="1" applyAlignment="1">
      <alignment horizontal="center" vertical="center"/>
    </xf>
    <xf numFmtId="2" fontId="653" fillId="25" borderId="1" xfId="2" applyNumberFormat="1" applyFont="1" applyFill="1" applyBorder="1" applyAlignment="1">
      <alignment horizontal="center" vertical="center"/>
    </xf>
    <xf numFmtId="0" fontId="614" fillId="25" borderId="1" xfId="2" applyFont="1" applyFill="1" applyBorder="1" applyAlignment="1">
      <alignment horizontal="center" vertical="center"/>
    </xf>
    <xf numFmtId="0" fontId="635" fillId="25" borderId="5" xfId="2" applyFont="1" applyFill="1" applyBorder="1" applyAlignment="1">
      <alignment horizontal="center" vertical="center"/>
    </xf>
    <xf numFmtId="0" fontId="602" fillId="25" borderId="1" xfId="2" applyFont="1" applyFill="1" applyBorder="1" applyAlignment="1">
      <alignment horizontal="center" vertical="center"/>
    </xf>
    <xf numFmtId="0" fontId="651" fillId="25" borderId="5" xfId="2" applyFont="1" applyFill="1" applyBorder="1" applyAlignment="1">
      <alignment horizontal="center" vertical="center"/>
    </xf>
    <xf numFmtId="0" fontId="625" fillId="25" borderId="1" xfId="2" applyFont="1" applyFill="1" applyBorder="1" applyAlignment="1">
      <alignment horizontal="center" vertical="center"/>
    </xf>
    <xf numFmtId="49" fontId="650" fillId="25" borderId="5" xfId="2" applyNumberFormat="1" applyFont="1" applyFill="1" applyBorder="1" applyAlignment="1">
      <alignment horizontal="center" vertical="center"/>
    </xf>
    <xf numFmtId="0" fontId="595" fillId="25" borderId="1" xfId="2" applyFont="1" applyFill="1" applyBorder="1" applyAlignment="1">
      <alignment horizontal="center" vertical="center"/>
    </xf>
    <xf numFmtId="0" fontId="635" fillId="25" borderId="1" xfId="2" applyFont="1" applyFill="1" applyBorder="1" applyAlignment="1">
      <alignment horizontal="center" vertical="center"/>
    </xf>
    <xf numFmtId="0" fontId="650" fillId="25" borderId="5" xfId="2" applyFont="1" applyFill="1" applyBorder="1" applyAlignment="1">
      <alignment horizontal="center" vertical="center"/>
    </xf>
    <xf numFmtId="49" fontId="648" fillId="25" borderId="5" xfId="2" applyNumberFormat="1" applyFont="1" applyFill="1" applyBorder="1" applyAlignment="1">
      <alignment horizontal="center" vertical="center"/>
    </xf>
    <xf numFmtId="0" fontId="648" fillId="25" borderId="5" xfId="2" applyFont="1" applyFill="1" applyBorder="1" applyAlignment="1">
      <alignment horizontal="center" vertical="center"/>
    </xf>
    <xf numFmtId="0" fontId="648" fillId="25" borderId="5" xfId="2" applyFont="1" applyFill="1" applyBorder="1" applyAlignment="1">
      <alignment horizontal="center" vertical="center" wrapText="1"/>
    </xf>
    <xf numFmtId="0" fontId="648" fillId="25" borderId="5" xfId="2" applyFont="1" applyFill="1" applyBorder="1" applyAlignment="1">
      <alignment horizontal="center" vertical="top" wrapText="1"/>
    </xf>
    <xf numFmtId="0" fontId="639" fillId="25" borderId="1" xfId="2" applyFont="1" applyFill="1" applyBorder="1" applyAlignment="1">
      <alignment horizontal="center" vertical="center"/>
    </xf>
    <xf numFmtId="0" fontId="646" fillId="25" borderId="5" xfId="2" applyFont="1" applyFill="1" applyBorder="1" applyAlignment="1">
      <alignment horizontal="center" vertical="center"/>
    </xf>
    <xf numFmtId="49" fontId="646" fillId="25" borderId="5" xfId="2" applyNumberFormat="1" applyFont="1" applyFill="1" applyBorder="1" applyAlignment="1">
      <alignment horizontal="center" vertical="center"/>
    </xf>
    <xf numFmtId="0" fontId="594" fillId="25" borderId="1" xfId="2" applyFont="1" applyFill="1" applyBorder="1" applyAlignment="1">
      <alignment horizontal="center" vertical="center"/>
    </xf>
    <xf numFmtId="0" fontId="264" fillId="25" borderId="1" xfId="2" applyFont="1" applyFill="1" applyBorder="1" applyAlignment="1">
      <alignment horizontal="center" vertical="center" wrapText="1"/>
    </xf>
    <xf numFmtId="0" fontId="0" fillId="25" borderId="5" xfId="2" applyFont="1" applyFill="1" applyBorder="1" applyAlignment="1">
      <alignment horizontal="center" vertical="center" wrapText="1"/>
    </xf>
    <xf numFmtId="0" fontId="450" fillId="25" borderId="1" xfId="2" applyFont="1" applyFill="1" applyBorder="1" applyAlignment="1">
      <alignment horizontal="center" vertical="center" wrapText="1"/>
    </xf>
    <xf numFmtId="0" fontId="142" fillId="25" borderId="1" xfId="2" applyFont="1" applyFill="1" applyBorder="1" applyAlignment="1">
      <alignment horizontal="center" vertical="center" wrapText="1"/>
    </xf>
    <xf numFmtId="49" fontId="638" fillId="25" borderId="5" xfId="2" applyNumberFormat="1" applyFont="1" applyFill="1" applyBorder="1" applyAlignment="1">
      <alignment horizontal="center" vertical="center"/>
    </xf>
    <xf numFmtId="0" fontId="142" fillId="25" borderId="5" xfId="2" applyFont="1" applyFill="1" applyBorder="1" applyAlignment="1">
      <alignment horizontal="center" vertical="center" wrapText="1"/>
    </xf>
    <xf numFmtId="0" fontId="1375" fillId="25" borderId="1" xfId="0" applyFont="1" applyFill="1" applyBorder="1" applyAlignment="1">
      <alignment horizontal="center" vertical="center"/>
    </xf>
    <xf numFmtId="49" fontId="635" fillId="25" borderId="5" xfId="2" applyNumberFormat="1" applyFont="1" applyFill="1" applyBorder="1" applyAlignment="1">
      <alignment horizontal="center" vertical="center"/>
    </xf>
    <xf numFmtId="0" fontId="1372" fillId="25" borderId="1" xfId="0" applyFont="1" applyFill="1" applyBorder="1" applyAlignment="1">
      <alignment horizontal="center" vertical="center" wrapText="1"/>
    </xf>
    <xf numFmtId="49" fontId="630" fillId="25" borderId="5" xfId="2" applyNumberFormat="1" applyFont="1" applyFill="1" applyBorder="1" applyAlignment="1">
      <alignment horizontal="center" vertical="center"/>
    </xf>
    <xf numFmtId="0" fontId="620" fillId="25" borderId="5" xfId="2" applyFont="1" applyFill="1" applyBorder="1" applyAlignment="1">
      <alignment horizontal="center" vertical="center"/>
    </xf>
    <xf numFmtId="0" fontId="590" fillId="25" borderId="1" xfId="2" applyFont="1" applyFill="1" applyBorder="1" applyAlignment="1">
      <alignment horizontal="center" vertical="center"/>
    </xf>
    <xf numFmtId="49" fontId="612" fillId="25" borderId="5" xfId="2" applyNumberFormat="1" applyFont="1" applyFill="1" applyBorder="1" applyAlignment="1">
      <alignment horizontal="center" vertical="center"/>
    </xf>
    <xf numFmtId="0" fontId="612" fillId="25" borderId="5" xfId="2" applyFont="1" applyFill="1" applyBorder="1" applyAlignment="1">
      <alignment horizontal="center" vertical="center"/>
    </xf>
    <xf numFmtId="0" fontId="1375" fillId="25" borderId="0" xfId="0" applyFont="1" applyFill="1" applyAlignment="1">
      <alignment horizontal="center" vertical="center"/>
    </xf>
    <xf numFmtId="0" fontId="580" fillId="25" borderId="1" xfId="2" applyFont="1" applyFill="1" applyBorder="1" applyAlignment="1">
      <alignment horizontal="center" vertical="center"/>
    </xf>
    <xf numFmtId="0" fontId="1083" fillId="25" borderId="2" xfId="2" applyFont="1" applyFill="1" applyBorder="1" applyAlignment="1">
      <alignment horizontal="center" vertical="center"/>
    </xf>
    <xf numFmtId="0" fontId="1094" fillId="25" borderId="8" xfId="2" applyFont="1" applyFill="1" applyBorder="1" applyAlignment="1">
      <alignment horizontal="center" vertical="center"/>
    </xf>
    <xf numFmtId="14" fontId="1137" fillId="25" borderId="3" xfId="2" applyNumberFormat="1" applyFill="1" applyBorder="1" applyAlignment="1">
      <alignment horizontal="center" vertical="center"/>
    </xf>
    <xf numFmtId="14" fontId="1137" fillId="25" borderId="3" xfId="2" applyNumberFormat="1" applyFill="1" applyBorder="1" applyAlignment="1">
      <alignment horizontal="center" vertical="center" wrapText="1"/>
    </xf>
    <xf numFmtId="0" fontId="1346" fillId="25" borderId="3" xfId="1" applyFill="1" applyBorder="1" applyAlignment="1">
      <alignment horizontal="center" vertical="center" wrapText="1"/>
    </xf>
    <xf numFmtId="2" fontId="1137" fillId="25" borderId="4" xfId="2" applyNumberFormat="1" applyFill="1" applyBorder="1" applyAlignment="1">
      <alignment horizontal="center" vertical="center"/>
    </xf>
    <xf numFmtId="0" fontId="0" fillId="25" borderId="4" xfId="0" applyFill="1" applyBorder="1" applyAlignment="1">
      <alignment horizontal="center"/>
    </xf>
    <xf numFmtId="0" fontId="425" fillId="25" borderId="1" xfId="0" applyFont="1" applyFill="1" applyBorder="1" applyAlignment="1">
      <alignment horizontal="center" vertical="center" wrapText="1"/>
    </xf>
    <xf numFmtId="14" fontId="0" fillId="25" borderId="1" xfId="0" applyNumberFormat="1" applyFill="1" applyBorder="1" applyAlignment="1">
      <alignment horizontal="center" vertical="center"/>
    </xf>
    <xf numFmtId="49" fontId="612" fillId="25" borderId="1" xfId="2" applyNumberFormat="1" applyFont="1" applyFill="1" applyBorder="1" applyAlignment="1">
      <alignment horizontal="center" vertical="center"/>
    </xf>
    <xf numFmtId="0" fontId="425" fillId="25" borderId="1" xfId="2" applyFont="1" applyFill="1" applyBorder="1" applyAlignment="1">
      <alignment horizontal="center" vertical="center" wrapText="1"/>
    </xf>
    <xf numFmtId="0" fontId="612" fillId="25" borderId="1" xfId="0" applyFont="1" applyFill="1" applyBorder="1" applyAlignment="1">
      <alignment horizontal="center" vertical="center"/>
    </xf>
    <xf numFmtId="0" fontId="558" fillId="25" borderId="1" xfId="0" applyFont="1" applyFill="1" applyBorder="1" applyAlignment="1">
      <alignment horizontal="center" vertical="center" wrapText="1"/>
    </xf>
    <xf numFmtId="0" fontId="567" fillId="25" borderId="1" xfId="2" applyFont="1" applyFill="1" applyBorder="1" applyAlignment="1">
      <alignment horizontal="center" vertical="center" wrapText="1"/>
    </xf>
    <xf numFmtId="0" fontId="150" fillId="25" borderId="1" xfId="0" applyFont="1" applyFill="1" applyBorder="1" applyAlignment="1">
      <alignment horizontal="center" vertical="center" wrapText="1"/>
    </xf>
    <xf numFmtId="0" fontId="150" fillId="25" borderId="1" xfId="2" applyFont="1" applyFill="1" applyBorder="1" applyAlignment="1">
      <alignment horizontal="center" vertical="center" wrapText="1"/>
    </xf>
    <xf numFmtId="0" fontId="1333" fillId="25" borderId="1" xfId="0" applyFont="1" applyFill="1" applyBorder="1" applyAlignment="1">
      <alignment horizontal="center" vertical="center"/>
    </xf>
    <xf numFmtId="0" fontId="554" fillId="25" borderId="1" xfId="0" applyFont="1" applyFill="1" applyBorder="1" applyAlignment="1">
      <alignment horizontal="center" vertical="center"/>
    </xf>
    <xf numFmtId="0" fontId="521" fillId="25" borderId="1" xfId="0" applyFont="1" applyFill="1" applyBorder="1" applyAlignment="1">
      <alignment horizontal="center" vertical="center" wrapText="1"/>
    </xf>
    <xf numFmtId="0" fontId="170" fillId="25" borderId="1" xfId="0" applyFont="1" applyFill="1" applyBorder="1" applyAlignment="1">
      <alignment horizontal="center" vertical="center" wrapText="1"/>
    </xf>
    <xf numFmtId="0" fontId="517" fillId="25" borderId="1" xfId="0" applyFont="1" applyFill="1" applyBorder="1" applyAlignment="1">
      <alignment horizontal="center" vertical="center"/>
    </xf>
    <xf numFmtId="0" fontId="0" fillId="25" borderId="8" xfId="0" applyFill="1" applyBorder="1" applyAlignment="1">
      <alignment horizontal="center"/>
    </xf>
    <xf numFmtId="0" fontId="343" fillId="25" borderId="1" xfId="0" applyFont="1" applyFill="1" applyBorder="1" applyAlignment="1">
      <alignment horizontal="center" vertical="center" wrapText="1"/>
    </xf>
    <xf numFmtId="0" fontId="198" fillId="25" borderId="1" xfId="0" applyFont="1" applyFill="1" applyBorder="1" applyAlignment="1">
      <alignment horizontal="center" vertical="center" wrapText="1"/>
    </xf>
    <xf numFmtId="0" fontId="76" fillId="25" borderId="1" xfId="0" applyFont="1" applyFill="1" applyBorder="1" applyAlignment="1">
      <alignment horizontal="center" vertical="center" wrapText="1"/>
    </xf>
    <xf numFmtId="0" fontId="601" fillId="25" borderId="1" xfId="0" applyFont="1" applyFill="1" applyBorder="1" applyAlignment="1">
      <alignment horizontal="center" vertical="center"/>
    </xf>
    <xf numFmtId="0" fontId="119" fillId="25" borderId="1" xfId="0" applyFont="1" applyFill="1" applyBorder="1" applyAlignment="1">
      <alignment horizontal="center" vertical="center" wrapText="1"/>
    </xf>
    <xf numFmtId="49" fontId="601" fillId="25" borderId="1" xfId="2" applyNumberFormat="1" applyFont="1" applyFill="1" applyBorder="1" applyAlignment="1">
      <alignment horizontal="center" vertical="center"/>
    </xf>
    <xf numFmtId="0" fontId="173" fillId="25" borderId="1" xfId="0" applyFont="1" applyFill="1" applyBorder="1" applyAlignment="1">
      <alignment horizontal="center" vertical="center" wrapText="1"/>
    </xf>
    <xf numFmtId="0" fontId="184" fillId="25" borderId="1" xfId="0" applyFont="1" applyFill="1" applyBorder="1" applyAlignment="1">
      <alignment horizontal="center" vertical="center" wrapText="1"/>
    </xf>
    <xf numFmtId="0" fontId="589" fillId="25" borderId="1" xfId="0" applyFont="1" applyFill="1" applyBorder="1" applyAlignment="1">
      <alignment horizontal="center" vertical="center"/>
    </xf>
    <xf numFmtId="0" fontId="75" fillId="25" borderId="1" xfId="0" applyFont="1" applyFill="1" applyBorder="1" applyAlignment="1">
      <alignment horizontal="center" vertical="center" wrapText="1"/>
    </xf>
    <xf numFmtId="0" fontId="545" fillId="25" borderId="1" xfId="0" applyFont="1" applyFill="1" applyBorder="1" applyAlignment="1">
      <alignment horizontal="center" vertical="center"/>
    </xf>
    <xf numFmtId="0" fontId="498" fillId="25" borderId="1" xfId="0" applyFont="1" applyFill="1" applyBorder="1" applyAlignment="1">
      <alignment horizontal="center" vertical="center" wrapText="1"/>
    </xf>
    <xf numFmtId="0" fontId="523" fillId="25" borderId="1" xfId="0" applyFont="1" applyFill="1" applyBorder="1" applyAlignment="1">
      <alignment horizontal="center" vertical="center" wrapText="1"/>
    </xf>
    <xf numFmtId="0" fontId="535" fillId="25" borderId="1" xfId="0" applyFont="1" applyFill="1" applyBorder="1" applyAlignment="1">
      <alignment horizontal="center" vertical="center" wrapText="1"/>
    </xf>
    <xf numFmtId="14" fontId="1333" fillId="25" borderId="1" xfId="0" applyNumberFormat="1" applyFont="1" applyFill="1" applyBorder="1" applyAlignment="1">
      <alignment horizontal="center" vertical="center" wrapText="1"/>
    </xf>
    <xf numFmtId="49" fontId="584" fillId="25" borderId="1" xfId="2" applyNumberFormat="1" applyFont="1" applyFill="1" applyBorder="1" applyAlignment="1">
      <alignment horizontal="center" vertical="center"/>
    </xf>
    <xf numFmtId="0" fontId="584" fillId="25" borderId="1" xfId="2" applyFont="1" applyFill="1" applyBorder="1" applyAlignment="1">
      <alignment horizontal="center" vertical="center" wrapText="1"/>
    </xf>
    <xf numFmtId="0" fontId="584" fillId="25" borderId="1" xfId="0" applyFont="1" applyFill="1" applyBorder="1" applyAlignment="1">
      <alignment horizontal="center" vertical="center"/>
    </xf>
    <xf numFmtId="0" fontId="341" fillId="25" borderId="1" xfId="0" applyFont="1" applyFill="1" applyBorder="1" applyAlignment="1">
      <alignment horizontal="center" vertical="center" wrapText="1"/>
    </xf>
    <xf numFmtId="0" fontId="400" fillId="25" borderId="1" xfId="2" applyFont="1" applyFill="1" applyBorder="1" applyAlignment="1">
      <alignment horizontal="center" vertical="center" wrapText="1"/>
    </xf>
    <xf numFmtId="0" fontId="572" fillId="25" borderId="1" xfId="0" applyFont="1" applyFill="1" applyBorder="1" applyAlignment="1">
      <alignment horizontal="center" vertical="center"/>
    </xf>
    <xf numFmtId="0" fontId="163" fillId="25" borderId="1" xfId="0" applyFont="1" applyFill="1" applyBorder="1" applyAlignment="1">
      <alignment horizontal="center" vertical="center" wrapText="1"/>
    </xf>
    <xf numFmtId="0" fontId="582" fillId="25" borderId="1" xfId="0" applyFont="1" applyFill="1" applyBorder="1" applyAlignment="1">
      <alignment horizontal="center" vertical="center"/>
    </xf>
    <xf numFmtId="0" fontId="86" fillId="25" borderId="1" xfId="0" applyFont="1" applyFill="1" applyBorder="1" applyAlignment="1">
      <alignment horizontal="center" vertical="center" wrapText="1"/>
    </xf>
    <xf numFmtId="0" fontId="204" fillId="25" borderId="1" xfId="0" applyFont="1" applyFill="1" applyBorder="1" applyAlignment="1">
      <alignment horizontal="center" vertical="center" wrapText="1"/>
    </xf>
    <xf numFmtId="0" fontId="516" fillId="25" borderId="1" xfId="0" applyFont="1" applyFill="1" applyBorder="1" applyAlignment="1">
      <alignment horizontal="center" vertical="center" wrapText="1"/>
    </xf>
    <xf numFmtId="0" fontId="575" fillId="25" borderId="1" xfId="2" applyFont="1" applyFill="1" applyBorder="1" applyAlignment="1">
      <alignment horizontal="center" vertical="center" wrapText="1"/>
    </xf>
    <xf numFmtId="0" fontId="575" fillId="25" borderId="1" xfId="0" applyFont="1" applyFill="1" applyBorder="1" applyAlignment="1">
      <alignment horizontal="center" vertical="center"/>
    </xf>
    <xf numFmtId="0" fontId="537" fillId="25" borderId="1" xfId="0" applyFont="1" applyFill="1" applyBorder="1" applyAlignment="1">
      <alignment horizontal="center" vertical="center"/>
    </xf>
    <xf numFmtId="0" fontId="381" fillId="25" borderId="1" xfId="0" applyFont="1" applyFill="1" applyBorder="1" applyAlignment="1">
      <alignment horizontal="center" vertical="center" wrapText="1"/>
    </xf>
    <xf numFmtId="0" fontId="518" fillId="25" borderId="1" xfId="0" applyFont="1" applyFill="1" applyBorder="1" applyAlignment="1">
      <alignment horizontal="center" vertical="center"/>
    </xf>
    <xf numFmtId="0" fontId="557" fillId="25" borderId="1" xfId="0" applyFont="1" applyFill="1" applyBorder="1" applyAlignment="1">
      <alignment horizontal="center" vertical="center"/>
    </xf>
    <xf numFmtId="2" fontId="1343" fillId="25" borderId="1" xfId="2" applyNumberFormat="1" applyFont="1" applyFill="1" applyBorder="1" applyAlignment="1">
      <alignment horizontal="center" vertical="center"/>
    </xf>
    <xf numFmtId="0" fontId="590" fillId="25" borderId="4" xfId="0" applyFont="1" applyFill="1" applyBorder="1" applyAlignment="1">
      <alignment horizontal="center" vertical="center"/>
    </xf>
    <xf numFmtId="0" fontId="582" fillId="25" borderId="4" xfId="0" applyFont="1" applyFill="1" applyBorder="1" applyAlignment="1">
      <alignment horizontal="center" vertical="center"/>
    </xf>
    <xf numFmtId="0" fontId="0" fillId="25" borderId="0" xfId="0" applyFill="1" applyAlignment="1">
      <alignment horizontal="center" vertical="center"/>
    </xf>
    <xf numFmtId="0" fontId="506" fillId="25" borderId="1" xfId="0" applyFont="1" applyFill="1" applyBorder="1" applyAlignment="1">
      <alignment horizontal="center" vertical="center" wrapText="1"/>
    </xf>
    <xf numFmtId="0" fontId="187" fillId="25" borderId="1" xfId="0" applyFont="1" applyFill="1" applyBorder="1" applyAlignment="1">
      <alignment horizontal="center" vertical="center" wrapText="1"/>
    </xf>
    <xf numFmtId="0" fontId="524" fillId="25" borderId="1" xfId="0" applyFont="1" applyFill="1" applyBorder="1" applyAlignment="1">
      <alignment horizontal="center" vertical="center" wrapText="1"/>
    </xf>
    <xf numFmtId="0" fontId="505" fillId="25" borderId="1" xfId="0" applyFont="1" applyFill="1" applyBorder="1" applyAlignment="1">
      <alignment horizontal="center" vertical="center" wrapText="1"/>
    </xf>
    <xf numFmtId="0" fontId="367" fillId="25" borderId="1" xfId="0" applyFont="1" applyFill="1" applyBorder="1" applyAlignment="1">
      <alignment horizontal="center" vertical="center" wrapText="1"/>
    </xf>
    <xf numFmtId="0" fontId="517" fillId="25" borderId="1" xfId="0" applyFont="1" applyFill="1" applyBorder="1" applyAlignment="1">
      <alignment horizontal="center" vertical="center" wrapText="1"/>
    </xf>
    <xf numFmtId="0" fontId="555" fillId="25" borderId="1" xfId="0" applyFont="1" applyFill="1" applyBorder="1" applyAlignment="1">
      <alignment horizontal="center" vertical="center" wrapText="1"/>
    </xf>
    <xf numFmtId="0" fontId="159" fillId="25" borderId="1" xfId="0" applyFont="1" applyFill="1" applyBorder="1" applyAlignment="1">
      <alignment horizontal="center" vertical="center" wrapText="1"/>
    </xf>
    <xf numFmtId="0" fontId="80" fillId="25" borderId="1" xfId="0" applyFont="1" applyFill="1" applyBorder="1" applyAlignment="1">
      <alignment horizontal="center" vertical="center" wrapText="1"/>
    </xf>
    <xf numFmtId="0" fontId="414" fillId="25" borderId="1" xfId="0" applyFont="1" applyFill="1" applyBorder="1" applyAlignment="1">
      <alignment horizontal="center" vertical="center" wrapText="1"/>
    </xf>
    <xf numFmtId="0" fontId="423" fillId="25" borderId="1" xfId="0" applyFont="1" applyFill="1" applyBorder="1" applyAlignment="1">
      <alignment horizontal="center" vertical="center" wrapText="1"/>
    </xf>
    <xf numFmtId="0" fontId="312" fillId="25" borderId="1" xfId="0" applyFont="1" applyFill="1" applyBorder="1" applyAlignment="1">
      <alignment horizontal="center" vertical="center" wrapText="1"/>
    </xf>
    <xf numFmtId="0" fontId="197" fillId="25" borderId="1" xfId="0" applyFont="1" applyFill="1" applyBorder="1" applyAlignment="1">
      <alignment horizontal="center" vertical="center" wrapText="1"/>
    </xf>
    <xf numFmtId="0" fontId="537" fillId="25" borderId="1" xfId="0" applyFont="1" applyFill="1" applyBorder="1" applyAlignment="1">
      <alignment horizontal="center" vertical="center" wrapText="1"/>
    </xf>
    <xf numFmtId="0" fontId="434" fillId="25" borderId="1" xfId="0" applyFont="1" applyFill="1" applyBorder="1" applyAlignment="1">
      <alignment horizontal="center" vertical="center" wrapText="1"/>
    </xf>
    <xf numFmtId="0" fontId="512" fillId="25" borderId="1" xfId="0" applyFont="1" applyFill="1" applyBorder="1" applyAlignment="1">
      <alignment horizontal="center" vertical="center" wrapText="1"/>
    </xf>
    <xf numFmtId="0" fontId="125" fillId="25" borderId="1" xfId="0" applyFont="1" applyFill="1" applyBorder="1" applyAlignment="1">
      <alignment horizontal="center" vertical="center" wrapText="1"/>
    </xf>
    <xf numFmtId="0" fontId="280" fillId="25" borderId="1" xfId="0" applyFont="1" applyFill="1" applyBorder="1" applyAlignment="1">
      <alignment horizontal="center" vertical="center" wrapText="1"/>
    </xf>
    <xf numFmtId="0" fontId="483" fillId="25" borderId="1" xfId="0" applyFont="1" applyFill="1" applyBorder="1" applyAlignment="1">
      <alignment horizontal="center" vertical="center" wrapText="1"/>
    </xf>
    <xf numFmtId="0" fontId="522" fillId="25" borderId="1" xfId="0" applyFont="1" applyFill="1" applyBorder="1" applyAlignment="1">
      <alignment horizontal="center" vertical="center" wrapText="1"/>
    </xf>
    <xf numFmtId="49" fontId="558" fillId="25" borderId="1" xfId="2" applyNumberFormat="1" applyFont="1" applyFill="1" applyBorder="1" applyAlignment="1">
      <alignment horizontal="center" vertical="center" wrapText="1"/>
    </xf>
    <xf numFmtId="0" fontId="353" fillId="25" borderId="1" xfId="0" applyFont="1" applyFill="1" applyBorder="1" applyAlignment="1">
      <alignment horizontal="center" vertical="center" wrapText="1"/>
    </xf>
    <xf numFmtId="0" fontId="105" fillId="25" borderId="1" xfId="0" applyFont="1" applyFill="1" applyBorder="1" applyAlignment="1">
      <alignment horizontal="center" vertical="center" wrapText="1"/>
    </xf>
    <xf numFmtId="0" fontId="350" fillId="25" borderId="1" xfId="0" applyFont="1" applyFill="1" applyBorder="1" applyAlignment="1">
      <alignment horizontal="center" vertical="center" wrapText="1"/>
    </xf>
    <xf numFmtId="2" fontId="558" fillId="25" borderId="4" xfId="2" applyNumberFormat="1" applyFont="1" applyFill="1" applyBorder="1" applyAlignment="1">
      <alignment horizontal="center" vertical="center" wrapText="1"/>
    </xf>
    <xf numFmtId="0" fontId="526" fillId="25" borderId="1" xfId="0" applyFont="1" applyFill="1" applyBorder="1" applyAlignment="1">
      <alignment horizontal="center" vertical="center" wrapText="1"/>
    </xf>
    <xf numFmtId="0" fontId="107" fillId="25" borderId="1" xfId="0" applyFont="1" applyFill="1" applyBorder="1" applyAlignment="1">
      <alignment horizontal="center" vertical="center" wrapText="1"/>
    </xf>
    <xf numFmtId="0" fontId="115" fillId="25" borderId="1" xfId="0" applyFont="1" applyFill="1" applyBorder="1" applyAlignment="1">
      <alignment horizontal="center" vertical="center" wrapText="1"/>
    </xf>
    <xf numFmtId="0" fontId="510" fillId="25" borderId="1" xfId="0" applyFont="1" applyFill="1" applyBorder="1" applyAlignment="1">
      <alignment horizontal="center" vertical="center" wrapText="1"/>
    </xf>
    <xf numFmtId="0" fontId="551" fillId="25" borderId="1" xfId="0" applyFont="1" applyFill="1" applyBorder="1" applyAlignment="1">
      <alignment horizontal="center" vertical="center" wrapText="1"/>
    </xf>
    <xf numFmtId="0" fontId="557" fillId="25" borderId="1" xfId="0" applyFont="1" applyFill="1" applyBorder="1" applyAlignment="1">
      <alignment horizontal="center" vertical="center" wrapText="1"/>
    </xf>
    <xf numFmtId="0" fontId="298" fillId="25" borderId="1" xfId="0" applyFont="1" applyFill="1" applyBorder="1" applyAlignment="1">
      <alignment horizontal="center" vertical="center" wrapText="1"/>
    </xf>
    <xf numFmtId="0" fontId="509" fillId="25" borderId="1" xfId="0" applyFont="1" applyFill="1" applyBorder="1" applyAlignment="1">
      <alignment horizontal="center" vertical="center" wrapText="1"/>
    </xf>
    <xf numFmtId="0" fontId="501" fillId="25" borderId="1" xfId="0" applyFont="1" applyFill="1" applyBorder="1" applyAlignment="1">
      <alignment horizontal="center" vertical="center" wrapText="1"/>
    </xf>
    <xf numFmtId="0" fontId="433" fillId="25" borderId="1" xfId="0" applyFont="1" applyFill="1" applyBorder="1" applyAlignment="1">
      <alignment horizontal="center" vertical="center" wrapText="1"/>
    </xf>
    <xf numFmtId="0" fontId="148" fillId="25" borderId="1" xfId="0" applyFont="1" applyFill="1" applyBorder="1" applyAlignment="1">
      <alignment horizontal="center" vertical="center" wrapText="1"/>
    </xf>
    <xf numFmtId="0" fontId="497" fillId="25" borderId="1" xfId="0" applyFont="1" applyFill="1" applyBorder="1" applyAlignment="1">
      <alignment horizontal="center" vertical="center" wrapText="1"/>
    </xf>
    <xf numFmtId="0" fontId="513" fillId="25" borderId="1" xfId="0" applyFont="1" applyFill="1" applyBorder="1" applyAlignment="1">
      <alignment horizontal="center" vertical="center" wrapText="1"/>
    </xf>
    <xf numFmtId="0" fontId="149" fillId="25" borderId="1" xfId="0" applyFont="1" applyFill="1" applyBorder="1" applyAlignment="1">
      <alignment horizontal="center" vertical="center" wrapText="1"/>
    </xf>
    <xf numFmtId="49" fontId="557" fillId="25" borderId="1" xfId="2" applyNumberFormat="1" applyFont="1" applyFill="1" applyBorder="1" applyAlignment="1">
      <alignment horizontal="center" vertical="center" wrapText="1"/>
    </xf>
    <xf numFmtId="0" fontId="1372" fillId="25" borderId="0" xfId="0" applyFont="1" applyFill="1" applyAlignment="1">
      <alignment horizontal="center" vertical="center" wrapText="1"/>
    </xf>
    <xf numFmtId="0" fontId="322" fillId="25" borderId="1" xfId="0" applyFont="1" applyFill="1" applyBorder="1" applyAlignment="1">
      <alignment horizontal="center" vertical="center" wrapText="1"/>
    </xf>
    <xf numFmtId="0" fontId="1381" fillId="25" borderId="1" xfId="0" applyFont="1" applyFill="1" applyBorder="1" applyAlignment="1">
      <alignment horizontal="center" vertical="center"/>
    </xf>
    <xf numFmtId="0" fontId="391" fillId="25" borderId="1" xfId="0" applyFont="1" applyFill="1" applyBorder="1" applyAlignment="1">
      <alignment horizontal="center" vertical="center" wrapText="1"/>
    </xf>
    <xf numFmtId="0" fontId="520" fillId="25" borderId="1" xfId="0" applyFont="1" applyFill="1" applyBorder="1" applyAlignment="1">
      <alignment horizontal="center" vertical="center" wrapText="1"/>
    </xf>
    <xf numFmtId="0" fontId="462" fillId="25" borderId="1" xfId="0" applyFont="1" applyFill="1" applyBorder="1" applyAlignment="1">
      <alignment horizontal="center" vertical="center" wrapText="1"/>
    </xf>
    <xf numFmtId="0" fontId="100" fillId="25" borderId="1" xfId="0" applyFont="1" applyFill="1" applyBorder="1" applyAlignment="1">
      <alignment horizontal="center" vertical="center" wrapText="1"/>
    </xf>
    <xf numFmtId="0" fontId="344" fillId="25" borderId="1" xfId="0" applyFont="1" applyFill="1" applyBorder="1" applyAlignment="1">
      <alignment horizontal="center" vertical="center" wrapText="1"/>
    </xf>
    <xf numFmtId="0" fontId="380" fillId="25" borderId="1" xfId="0" applyFont="1" applyFill="1" applyBorder="1" applyAlignment="1">
      <alignment horizontal="center" vertical="center" wrapText="1"/>
    </xf>
    <xf numFmtId="0" fontId="1376" fillId="25" borderId="0" xfId="0" applyFont="1" applyFill="1" applyAlignment="1">
      <alignment horizontal="center" vertical="center"/>
    </xf>
    <xf numFmtId="0" fontId="432" fillId="25" borderId="1" xfId="0" applyFont="1" applyFill="1" applyBorder="1" applyAlignment="1">
      <alignment horizontal="center" vertical="center" wrapText="1"/>
    </xf>
    <xf numFmtId="0" fontId="141" fillId="25" borderId="1" xfId="0" applyFont="1" applyFill="1" applyBorder="1" applyAlignment="1">
      <alignment horizontal="center" vertical="center" wrapText="1"/>
    </xf>
    <xf numFmtId="0" fontId="345" fillId="25" borderId="1" xfId="0" applyFont="1" applyFill="1" applyBorder="1" applyAlignment="1">
      <alignment horizontal="center" vertical="center" wrapText="1"/>
    </xf>
    <xf numFmtId="0" fontId="549" fillId="25" borderId="1" xfId="0" applyFont="1" applyFill="1" applyBorder="1" applyAlignment="1">
      <alignment horizontal="center" vertical="center" wrapText="1"/>
    </xf>
    <xf numFmtId="0" fontId="282" fillId="25" borderId="1" xfId="0" applyFont="1" applyFill="1" applyBorder="1" applyAlignment="1">
      <alignment horizontal="center" vertical="center" wrapText="1"/>
    </xf>
    <xf numFmtId="0" fontId="553" fillId="25" borderId="1" xfId="0" applyFont="1" applyFill="1" applyBorder="1" applyAlignment="1">
      <alignment horizontal="center" vertical="center" wrapText="1"/>
    </xf>
    <xf numFmtId="0" fontId="452" fillId="25" borderId="1" xfId="0" applyFont="1" applyFill="1" applyBorder="1" applyAlignment="1">
      <alignment horizontal="center" vertical="center" wrapText="1"/>
    </xf>
    <xf numFmtId="0" fontId="508" fillId="25" borderId="1" xfId="0" applyFont="1" applyFill="1" applyBorder="1" applyAlignment="1">
      <alignment horizontal="center" vertical="center" wrapText="1"/>
    </xf>
    <xf numFmtId="49" fontId="553" fillId="25" borderId="1" xfId="2" applyNumberFormat="1" applyFont="1" applyFill="1" applyBorder="1" applyAlignment="1">
      <alignment horizontal="center" vertical="center" wrapText="1"/>
    </xf>
    <xf numFmtId="0" fontId="296" fillId="25" borderId="1" xfId="0" applyFont="1" applyFill="1" applyBorder="1" applyAlignment="1">
      <alignment horizontal="center" vertical="center" wrapText="1"/>
    </xf>
    <xf numFmtId="0" fontId="546" fillId="25" borderId="1" xfId="0" applyFont="1" applyFill="1" applyBorder="1" applyAlignment="1">
      <alignment horizontal="center" vertical="center" wrapText="1"/>
    </xf>
    <xf numFmtId="0" fontId="558" fillId="25" borderId="0" xfId="0" applyFont="1" applyFill="1" applyAlignment="1">
      <alignment horizontal="center" vertical="center" wrapText="1"/>
    </xf>
    <xf numFmtId="0" fontId="550" fillId="25" borderId="1" xfId="0" applyFont="1" applyFill="1" applyBorder="1" applyAlignment="1">
      <alignment horizontal="center" vertical="center" wrapText="1"/>
    </xf>
    <xf numFmtId="0" fontId="419" fillId="25" borderId="1" xfId="0" applyFont="1" applyFill="1" applyBorder="1" applyAlignment="1">
      <alignment horizontal="center" vertical="center" wrapText="1"/>
    </xf>
    <xf numFmtId="0" fontId="84" fillId="25" borderId="1" xfId="0" applyFont="1" applyFill="1" applyBorder="1" applyAlignment="1">
      <alignment horizontal="center" vertical="center" wrapText="1"/>
    </xf>
    <xf numFmtId="0" fontId="272" fillId="25" borderId="1" xfId="0" applyFont="1" applyFill="1" applyBorder="1" applyAlignment="1">
      <alignment horizontal="center" vertical="center" wrapText="1"/>
    </xf>
    <xf numFmtId="0" fontId="379" fillId="25" borderId="1" xfId="0" applyFont="1" applyFill="1" applyBorder="1" applyAlignment="1">
      <alignment horizontal="center" vertical="center" wrapText="1"/>
    </xf>
    <xf numFmtId="0" fontId="377" fillId="25" borderId="1" xfId="0" applyFont="1" applyFill="1" applyBorder="1" applyAlignment="1">
      <alignment horizontal="center" vertical="center" wrapText="1"/>
    </xf>
    <xf numFmtId="0" fontId="327" fillId="25" borderId="0" xfId="0" applyFont="1" applyFill="1" applyAlignment="1">
      <alignment horizontal="center" vertical="center"/>
    </xf>
    <xf numFmtId="0" fontId="437" fillId="25" borderId="1" xfId="0" applyFont="1" applyFill="1" applyBorder="1" applyAlignment="1">
      <alignment horizontal="center" vertical="center" wrapText="1"/>
    </xf>
    <xf numFmtId="0" fontId="519" fillId="25" borderId="4" xfId="0" applyFont="1" applyFill="1" applyBorder="1" applyAlignment="1">
      <alignment horizontal="center" vertical="center" wrapText="1"/>
    </xf>
    <xf numFmtId="0" fontId="1373" fillId="25" borderId="3" xfId="0" applyFont="1" applyFill="1" applyBorder="1" applyAlignment="1">
      <alignment horizontal="center" vertical="center" wrapText="1"/>
    </xf>
    <xf numFmtId="0" fontId="351" fillId="25" borderId="1" xfId="0" applyFont="1" applyFill="1" applyBorder="1" applyAlignment="1">
      <alignment horizontal="center" vertical="center" wrapText="1"/>
    </xf>
    <xf numFmtId="0" fontId="210" fillId="25" borderId="1" xfId="0" applyFont="1" applyFill="1" applyBorder="1" applyAlignment="1">
      <alignment horizontal="center" vertical="center" wrapText="1"/>
    </xf>
    <xf numFmtId="0" fontId="195" fillId="25" borderId="1" xfId="0" applyFont="1" applyFill="1" applyBorder="1" applyAlignment="1">
      <alignment horizontal="center" vertical="center" wrapText="1"/>
    </xf>
    <xf numFmtId="0" fontId="104" fillId="25" borderId="1" xfId="0" applyFont="1" applyFill="1" applyBorder="1" applyAlignment="1">
      <alignment horizontal="center" vertical="center" wrapText="1"/>
    </xf>
    <xf numFmtId="0" fontId="438" fillId="25" borderId="1" xfId="0" applyFont="1" applyFill="1" applyBorder="1" applyAlignment="1">
      <alignment horizontal="center" vertical="center" wrapText="1"/>
    </xf>
    <xf numFmtId="0" fontId="504" fillId="25" borderId="1" xfId="0" applyFont="1" applyFill="1" applyBorder="1" applyAlignment="1">
      <alignment horizontal="center" vertical="center" wrapText="1"/>
    </xf>
    <xf numFmtId="0" fontId="227" fillId="25" borderId="1" xfId="0" applyFont="1" applyFill="1" applyBorder="1" applyAlignment="1">
      <alignment horizontal="center" vertical="center" wrapText="1"/>
    </xf>
    <xf numFmtId="0" fontId="307" fillId="25" borderId="1" xfId="0" applyFont="1" applyFill="1" applyBorder="1" applyAlignment="1">
      <alignment horizontal="center" vertical="center" wrapText="1"/>
    </xf>
    <xf numFmtId="0" fontId="383" fillId="25" borderId="1" xfId="0" applyFont="1" applyFill="1" applyBorder="1" applyAlignment="1">
      <alignment horizontal="center" vertical="center" wrapText="1"/>
    </xf>
    <xf numFmtId="0" fontId="435" fillId="25" borderId="1" xfId="0" applyFont="1" applyFill="1" applyBorder="1" applyAlignment="1">
      <alignment horizontal="center" vertical="center" wrapText="1"/>
    </xf>
    <xf numFmtId="0" fontId="144" fillId="25" borderId="1" xfId="0" applyFont="1" applyFill="1" applyBorder="1" applyAlignment="1">
      <alignment horizontal="center" vertical="center" wrapText="1"/>
    </xf>
    <xf numFmtId="0" fontId="456" fillId="25" borderId="1" xfId="0" applyFont="1" applyFill="1" applyBorder="1" applyAlignment="1">
      <alignment horizontal="center" vertical="center" wrapText="1"/>
    </xf>
    <xf numFmtId="14" fontId="513" fillId="25" borderId="1" xfId="0" applyNumberFormat="1" applyFont="1" applyFill="1" applyBorder="1" applyAlignment="1">
      <alignment horizontal="center" vertical="center" wrapText="1"/>
    </xf>
    <xf numFmtId="0" fontId="320" fillId="25" borderId="1" xfId="0" applyFont="1" applyFill="1" applyBorder="1" applyAlignment="1">
      <alignment horizontal="center" vertical="center" wrapText="1"/>
    </xf>
    <xf numFmtId="0" fontId="316" fillId="25" borderId="1" xfId="0" applyFont="1" applyFill="1" applyBorder="1" applyAlignment="1">
      <alignment horizontal="center" vertical="center" wrapText="1"/>
    </xf>
    <xf numFmtId="49" fontId="537" fillId="25" borderId="1" xfId="2" applyNumberFormat="1" applyFont="1" applyFill="1" applyBorder="1" applyAlignment="1">
      <alignment horizontal="center" vertical="center" wrapText="1"/>
    </xf>
    <xf numFmtId="49" fontId="534" fillId="25" borderId="1" xfId="2" applyNumberFormat="1" applyFont="1" applyFill="1" applyBorder="1" applyAlignment="1">
      <alignment horizontal="center" vertical="center" wrapText="1"/>
    </xf>
    <xf numFmtId="0" fontId="300" fillId="25" borderId="1" xfId="0" applyFont="1" applyFill="1" applyBorder="1" applyAlignment="1">
      <alignment horizontal="center" vertical="center" wrapText="1"/>
    </xf>
    <xf numFmtId="0" fontId="1373" fillId="25" borderId="0" xfId="0" applyFont="1" applyFill="1" applyAlignment="1">
      <alignment horizontal="center" vertical="center"/>
    </xf>
    <xf numFmtId="49" fontId="531" fillId="25" borderId="1" xfId="2" applyNumberFormat="1" applyFont="1" applyFill="1" applyBorder="1" applyAlignment="1">
      <alignment horizontal="center" vertical="center" wrapText="1"/>
    </xf>
    <xf numFmtId="0" fontId="442" fillId="25" borderId="1" xfId="0" applyFont="1" applyFill="1" applyBorder="1" applyAlignment="1">
      <alignment horizontal="center" vertical="center" wrapText="1"/>
    </xf>
    <xf numFmtId="0" fontId="328" fillId="25" borderId="1" xfId="0" applyFont="1" applyFill="1" applyBorder="1" applyAlignment="1">
      <alignment horizontal="center" vertical="center" wrapText="1"/>
    </xf>
    <xf numFmtId="0" fontId="162" fillId="25" borderId="1" xfId="0" applyFont="1" applyFill="1" applyBorder="1" applyAlignment="1">
      <alignment horizontal="center" vertical="center" wrapText="1"/>
    </xf>
    <xf numFmtId="0" fontId="302" fillId="25" borderId="1" xfId="0" applyFont="1" applyFill="1" applyBorder="1" applyAlignment="1">
      <alignment horizontal="center" vertical="center" wrapText="1"/>
    </xf>
    <xf numFmtId="0" fontId="232" fillId="25" borderId="1" xfId="0" applyFont="1" applyFill="1" applyBorder="1" applyAlignment="1">
      <alignment horizontal="center" vertical="center" wrapText="1"/>
    </xf>
    <xf numFmtId="0" fontId="261" fillId="25" borderId="1" xfId="0" applyFont="1" applyFill="1" applyBorder="1" applyAlignment="1">
      <alignment horizontal="center" vertical="center" wrapText="1"/>
    </xf>
    <xf numFmtId="14" fontId="522" fillId="25" borderId="1" xfId="0" applyNumberFormat="1" applyFont="1" applyFill="1" applyBorder="1" applyAlignment="1">
      <alignment horizontal="center" vertical="center" wrapText="1"/>
    </xf>
    <xf numFmtId="0" fontId="430" fillId="25" borderId="1" xfId="0" applyFont="1" applyFill="1" applyBorder="1" applyAlignment="1">
      <alignment horizontal="center" vertical="center" wrapText="1"/>
    </xf>
    <xf numFmtId="0" fontId="251" fillId="25" borderId="1" xfId="0" applyFont="1" applyFill="1" applyBorder="1" applyAlignment="1">
      <alignment horizontal="center" vertical="center" wrapText="1"/>
    </xf>
    <xf numFmtId="49" fontId="517" fillId="25" borderId="1" xfId="2" applyNumberFormat="1" applyFont="1" applyFill="1" applyBorder="1" applyAlignment="1">
      <alignment horizontal="center" vertical="center" wrapText="1"/>
    </xf>
    <xf numFmtId="0" fontId="476" fillId="25" borderId="1" xfId="0" applyFont="1" applyFill="1" applyBorder="1" applyAlignment="1">
      <alignment horizontal="center" vertical="center" wrapText="1"/>
    </xf>
    <xf numFmtId="0" fontId="426" fillId="25" borderId="1" xfId="0" applyFont="1" applyFill="1" applyBorder="1" applyAlignment="1">
      <alignment horizontal="center" vertical="center" wrapText="1"/>
    </xf>
    <xf numFmtId="0" fontId="142" fillId="25" borderId="1" xfId="0" applyFont="1" applyFill="1" applyBorder="1" applyAlignment="1">
      <alignment horizontal="center" vertical="center" wrapText="1"/>
    </xf>
    <xf numFmtId="0" fontId="440" fillId="25" borderId="1" xfId="0" applyFont="1" applyFill="1" applyBorder="1" applyAlignment="1">
      <alignment horizontal="center" vertical="center" wrapText="1"/>
    </xf>
    <xf numFmtId="14" fontId="241" fillId="25" borderId="1" xfId="0" applyNumberFormat="1" applyFont="1" applyFill="1" applyBorder="1" applyAlignment="1">
      <alignment horizontal="center" vertical="center" wrapText="1"/>
    </xf>
    <xf numFmtId="49" fontId="513" fillId="25" borderId="1" xfId="2" applyNumberFormat="1" applyFont="1" applyFill="1" applyBorder="1" applyAlignment="1">
      <alignment horizontal="center" vertical="center" wrapText="1"/>
    </xf>
    <xf numFmtId="0" fontId="1376" fillId="25" borderId="1" xfId="0" applyFont="1" applyFill="1" applyBorder="1" applyAlignment="1">
      <alignment horizontal="center" vertical="center" wrapText="1"/>
    </xf>
    <xf numFmtId="0" fontId="181" fillId="25" borderId="1" xfId="0" applyFont="1" applyFill="1" applyBorder="1" applyAlignment="1">
      <alignment horizontal="center" vertical="center" wrapText="1"/>
    </xf>
    <xf numFmtId="0" fontId="181" fillId="25" borderId="0" xfId="0" applyFont="1" applyFill="1" applyAlignment="1">
      <alignment horizontal="center" vertical="center"/>
    </xf>
    <xf numFmtId="0" fontId="220" fillId="25" borderId="1" xfId="0" applyFont="1" applyFill="1" applyBorder="1" applyAlignment="1">
      <alignment horizontal="center" vertical="center" wrapText="1"/>
    </xf>
    <xf numFmtId="0" fontId="97" fillId="25" borderId="1" xfId="0" applyFont="1" applyFill="1" applyBorder="1" applyAlignment="1">
      <alignment horizontal="center" vertical="center" wrapText="1"/>
    </xf>
    <xf numFmtId="0" fontId="333" fillId="25" borderId="1" xfId="0" applyFont="1" applyFill="1" applyBorder="1" applyAlignment="1">
      <alignment horizontal="center" vertical="center" wrapText="1"/>
    </xf>
    <xf numFmtId="49" fontId="512" fillId="25" borderId="1" xfId="2" applyNumberFormat="1" applyFont="1" applyFill="1" applyBorder="1" applyAlignment="1">
      <alignment horizontal="center" vertical="center" wrapText="1"/>
    </xf>
    <xf numFmtId="14" fontId="512" fillId="25" borderId="1" xfId="0" applyNumberFormat="1" applyFont="1" applyFill="1" applyBorder="1" applyAlignment="1">
      <alignment horizontal="center" vertical="center" wrapText="1"/>
    </xf>
    <xf numFmtId="0" fontId="297" fillId="25" borderId="1" xfId="0" applyFont="1" applyFill="1" applyBorder="1" applyAlignment="1">
      <alignment horizontal="center" vertical="center" wrapText="1"/>
    </xf>
    <xf numFmtId="0" fontId="203" fillId="25" borderId="1" xfId="0" applyFont="1" applyFill="1" applyBorder="1" applyAlignment="1">
      <alignment horizontal="center" vertical="center" wrapText="1"/>
    </xf>
    <xf numFmtId="0" fontId="217" fillId="25" borderId="1" xfId="0" applyFont="1" applyFill="1" applyBorder="1" applyAlignment="1">
      <alignment horizontal="center" vertical="center" wrapText="1"/>
    </xf>
    <xf numFmtId="0" fontId="313" fillId="25" borderId="1" xfId="0" applyFont="1" applyFill="1" applyBorder="1" applyAlignment="1">
      <alignment horizontal="center" vertical="center" wrapText="1"/>
    </xf>
    <xf numFmtId="0" fontId="264" fillId="25" borderId="1" xfId="0" applyFont="1" applyFill="1" applyBorder="1" applyAlignment="1">
      <alignment horizontal="center" vertical="center" wrapText="1"/>
    </xf>
    <xf numFmtId="49" fontId="510" fillId="25" borderId="1" xfId="2" applyNumberFormat="1" applyFont="1" applyFill="1" applyBorder="1" applyAlignment="1">
      <alignment horizontal="center" vertical="center" wrapText="1"/>
    </xf>
    <xf numFmtId="0" fontId="436" fillId="25" borderId="1" xfId="0" applyFont="1" applyFill="1" applyBorder="1" applyAlignment="1">
      <alignment horizontal="center" vertical="center" wrapText="1"/>
    </xf>
    <xf numFmtId="0" fontId="347" fillId="25" borderId="1" xfId="0" applyFont="1" applyFill="1" applyBorder="1" applyAlignment="1">
      <alignment horizontal="center" vertical="center" wrapText="1"/>
    </xf>
    <xf numFmtId="49" fontId="506" fillId="25" borderId="1" xfId="2" applyNumberFormat="1" applyFont="1" applyFill="1" applyBorder="1" applyAlignment="1">
      <alignment horizontal="center" vertical="center" wrapText="1"/>
    </xf>
    <xf numFmtId="0" fontId="492" fillId="25" borderId="1" xfId="0" applyFont="1" applyFill="1" applyBorder="1" applyAlignment="1">
      <alignment horizontal="center" vertical="center" wrapText="1"/>
    </xf>
    <xf numFmtId="0" fontId="200" fillId="25" borderId="1" xfId="0" applyFont="1" applyFill="1" applyBorder="1" applyAlignment="1">
      <alignment horizontal="center" vertical="center" wrapText="1"/>
    </xf>
    <xf numFmtId="49" fontId="504" fillId="25" borderId="1" xfId="2" applyNumberFormat="1" applyFont="1" applyFill="1" applyBorder="1" applyAlignment="1">
      <alignment horizontal="center" vertical="center" wrapText="1"/>
    </xf>
    <xf numFmtId="0" fontId="485" fillId="25" borderId="1" xfId="0" applyFont="1" applyFill="1" applyBorder="1" applyAlignment="1">
      <alignment horizontal="center" vertical="center" wrapText="1"/>
    </xf>
    <xf numFmtId="49" fontId="501" fillId="25" borderId="1" xfId="2" applyNumberFormat="1" applyFont="1" applyFill="1" applyBorder="1" applyAlignment="1">
      <alignment horizontal="center" vertical="center" wrapText="1"/>
    </xf>
    <xf numFmtId="0" fontId="454" fillId="25" borderId="1" xfId="0" applyFont="1" applyFill="1" applyBorder="1" applyAlignment="1">
      <alignment horizontal="center" vertical="center" wrapText="1"/>
    </xf>
    <xf numFmtId="0" fontId="164" fillId="25" borderId="1" xfId="0" applyFont="1" applyFill="1" applyBorder="1" applyAlignment="1">
      <alignment horizontal="center" vertical="center" wrapText="1"/>
    </xf>
    <xf numFmtId="0" fontId="160" fillId="25" borderId="1" xfId="0" applyFont="1" applyFill="1" applyBorder="1" applyAlignment="1">
      <alignment horizontal="center" vertical="center" wrapText="1"/>
    </xf>
    <xf numFmtId="0" fontId="267" fillId="25" borderId="1" xfId="0" applyFont="1" applyFill="1" applyBorder="1" applyAlignment="1">
      <alignment horizontal="center" vertical="center" wrapText="1"/>
    </xf>
    <xf numFmtId="0" fontId="464" fillId="25" borderId="1" xfId="0" applyFont="1" applyFill="1" applyBorder="1" applyAlignment="1">
      <alignment horizontal="center" vertical="center" wrapText="1"/>
    </xf>
    <xf numFmtId="14" fontId="350" fillId="25" borderId="1" xfId="0" applyNumberFormat="1" applyFont="1" applyFill="1" applyBorder="1" applyAlignment="1">
      <alignment horizontal="center" vertical="center" wrapText="1"/>
    </xf>
    <xf numFmtId="0" fontId="427" fillId="25" borderId="1" xfId="0" applyFont="1" applyFill="1" applyBorder="1" applyAlignment="1">
      <alignment horizontal="center" vertical="center" wrapText="1"/>
    </xf>
    <xf numFmtId="0" fontId="326" fillId="25" borderId="1" xfId="0" applyFont="1" applyFill="1" applyBorder="1" applyAlignment="1">
      <alignment horizontal="center" vertical="center" wrapText="1"/>
    </xf>
    <xf numFmtId="0" fontId="459" fillId="25" borderId="1" xfId="0" applyFont="1" applyFill="1" applyBorder="1" applyAlignment="1">
      <alignment horizontal="center" vertical="center" wrapText="1"/>
    </xf>
    <xf numFmtId="0" fontId="490" fillId="25" borderId="1" xfId="0" applyFont="1" applyFill="1" applyBorder="1" applyAlignment="1">
      <alignment horizontal="center" vertical="center" wrapText="1"/>
    </xf>
    <xf numFmtId="49" fontId="490" fillId="25" borderId="1" xfId="2" applyNumberFormat="1" applyFont="1" applyFill="1" applyBorder="1" applyAlignment="1">
      <alignment horizontal="center" vertical="center" wrapText="1"/>
    </xf>
    <xf numFmtId="49" fontId="485" fillId="25" borderId="1" xfId="2" applyNumberFormat="1" applyFont="1" applyFill="1" applyBorder="1" applyAlignment="1">
      <alignment horizontal="center" vertical="center" wrapText="1"/>
    </xf>
    <xf numFmtId="0" fontId="348" fillId="25" borderId="1" xfId="0" applyFont="1" applyFill="1" applyBorder="1" applyAlignment="1">
      <alignment horizontal="center" vertical="center" wrapText="1"/>
    </xf>
    <xf numFmtId="0" fontId="406" fillId="25" borderId="1" xfId="0" applyFont="1" applyFill="1" applyBorder="1" applyAlignment="1">
      <alignment horizontal="center" vertical="center" wrapText="1"/>
    </xf>
    <xf numFmtId="0" fontId="479" fillId="25" borderId="1" xfId="0" applyFont="1" applyFill="1" applyBorder="1" applyAlignment="1">
      <alignment horizontal="center" vertical="center" wrapText="1"/>
    </xf>
    <xf numFmtId="49" fontId="479" fillId="25" borderId="1" xfId="2" applyNumberFormat="1" applyFont="1" applyFill="1" applyBorder="1" applyAlignment="1">
      <alignment horizontal="center" vertical="center" wrapText="1"/>
    </xf>
    <xf numFmtId="0" fontId="450" fillId="25" borderId="1" xfId="0" applyFont="1" applyFill="1" applyBorder="1" applyAlignment="1">
      <alignment horizontal="center" vertical="center" wrapText="1"/>
    </xf>
    <xf numFmtId="0" fontId="475" fillId="25" borderId="1" xfId="0" applyFont="1" applyFill="1" applyBorder="1" applyAlignment="1">
      <alignment horizontal="center" vertical="center" wrapText="1"/>
    </xf>
    <xf numFmtId="49" fontId="475" fillId="25" borderId="1" xfId="2" applyNumberFormat="1" applyFont="1" applyFill="1" applyBorder="1" applyAlignment="1">
      <alignment horizontal="center" vertical="center" wrapText="1"/>
    </xf>
    <xf numFmtId="0" fontId="318" fillId="25" borderId="1" xfId="0" applyFont="1" applyFill="1" applyBorder="1" applyAlignment="1">
      <alignment horizontal="center" vertical="center" wrapText="1"/>
    </xf>
    <xf numFmtId="49" fontId="353" fillId="25" borderId="1" xfId="2" applyNumberFormat="1" applyFont="1" applyFill="1" applyBorder="1" applyAlignment="1">
      <alignment horizontal="center" vertical="center" wrapText="1"/>
    </xf>
    <xf numFmtId="0" fontId="340" fillId="25" borderId="1" xfId="0" applyFont="1" applyFill="1" applyBorder="1" applyAlignment="1">
      <alignment horizontal="center" vertical="center" wrapText="1"/>
    </xf>
    <xf numFmtId="0" fontId="1343" fillId="25" borderId="1" xfId="0" applyFont="1" applyFill="1" applyBorder="1" applyAlignment="1">
      <alignment horizontal="center" vertical="center" wrapText="1"/>
    </xf>
    <xf numFmtId="49" fontId="471" fillId="25" borderId="1" xfId="2" applyNumberFormat="1" applyFont="1" applyFill="1" applyBorder="1" applyAlignment="1">
      <alignment horizontal="center" vertical="center" wrapText="1"/>
    </xf>
    <xf numFmtId="0" fontId="471" fillId="25" borderId="1" xfId="0" applyFont="1" applyFill="1" applyBorder="1" applyAlignment="1">
      <alignment horizontal="center" vertical="center" wrapText="1"/>
    </xf>
    <xf numFmtId="0" fontId="349" fillId="25" borderId="1" xfId="0" applyFont="1" applyFill="1" applyBorder="1" applyAlignment="1">
      <alignment horizontal="center" vertical="center" wrapText="1"/>
    </xf>
    <xf numFmtId="0" fontId="466" fillId="25" borderId="1" xfId="0" applyFont="1" applyFill="1" applyBorder="1" applyAlignment="1">
      <alignment horizontal="center" vertical="center" wrapText="1"/>
    </xf>
    <xf numFmtId="49" fontId="466" fillId="25" borderId="1" xfId="2" applyNumberFormat="1" applyFont="1" applyFill="1" applyBorder="1" applyAlignment="1">
      <alignment horizontal="center" vertical="center" wrapText="1"/>
    </xf>
    <xf numFmtId="49" fontId="464" fillId="25" borderId="1" xfId="2" applyNumberFormat="1" applyFont="1" applyFill="1" applyBorder="1" applyAlignment="1">
      <alignment horizontal="center" vertical="center" wrapText="1"/>
    </xf>
    <xf numFmtId="0" fontId="306" fillId="25" borderId="1" xfId="0" applyFont="1" applyFill="1" applyBorder="1" applyAlignment="1">
      <alignment horizontal="center" vertical="center" wrapText="1"/>
    </xf>
    <xf numFmtId="0" fontId="295" fillId="25" borderId="1" xfId="0" applyFont="1" applyFill="1" applyBorder="1" applyAlignment="1">
      <alignment horizontal="center" vertical="center" wrapText="1"/>
    </xf>
    <xf numFmtId="0" fontId="167" fillId="25" borderId="1" xfId="0" applyFont="1" applyFill="1" applyBorder="1" applyAlignment="1">
      <alignment horizontal="center" vertical="center" wrapText="1"/>
    </xf>
    <xf numFmtId="49" fontId="461" fillId="25" borderId="1" xfId="2" applyNumberFormat="1" applyFont="1" applyFill="1" applyBorder="1" applyAlignment="1">
      <alignment horizontal="center" vertical="center" wrapText="1"/>
    </xf>
    <xf numFmtId="0" fontId="461" fillId="25" borderId="1" xfId="0" applyFont="1" applyFill="1" applyBorder="1" applyAlignment="1">
      <alignment horizontal="center" vertical="center" wrapText="1"/>
    </xf>
    <xf numFmtId="0" fontId="428" fillId="25" borderId="1" xfId="0" applyFont="1" applyFill="1" applyBorder="1" applyAlignment="1">
      <alignment horizontal="center" vertical="center" wrapText="1"/>
    </xf>
    <xf numFmtId="49" fontId="0" fillId="25" borderId="1" xfId="0" applyNumberFormat="1" applyFill="1" applyBorder="1" applyAlignment="1">
      <alignment horizontal="center" vertical="center" wrapText="1"/>
    </xf>
    <xf numFmtId="0" fontId="457" fillId="25" borderId="1" xfId="0" applyFont="1" applyFill="1" applyBorder="1" applyAlignment="1">
      <alignment horizontal="center" vertical="center" wrapText="1"/>
    </xf>
    <xf numFmtId="0" fontId="169" fillId="25" borderId="1" xfId="0" applyFont="1" applyFill="1" applyBorder="1" applyAlignment="1">
      <alignment horizontal="center" vertical="center" wrapText="1"/>
    </xf>
    <xf numFmtId="0" fontId="169" fillId="25" borderId="1" xfId="2" applyFont="1" applyFill="1" applyBorder="1" applyAlignment="1">
      <alignment horizontal="center" vertical="center"/>
    </xf>
    <xf numFmtId="0" fontId="169" fillId="25" borderId="1" xfId="2" applyFont="1" applyFill="1" applyBorder="1" applyAlignment="1">
      <alignment horizontal="center" vertical="center" wrapText="1"/>
    </xf>
    <xf numFmtId="0" fontId="457" fillId="25" borderId="1" xfId="2" applyFont="1" applyFill="1" applyBorder="1" applyAlignment="1">
      <alignment horizontal="center" vertical="center"/>
    </xf>
    <xf numFmtId="0" fontId="457" fillId="25" borderId="1" xfId="2" applyFont="1" applyFill="1" applyBorder="1" applyAlignment="1">
      <alignment horizontal="center" vertical="center" wrapText="1"/>
    </xf>
    <xf numFmtId="0" fontId="457" fillId="25" borderId="4" xfId="2" applyFont="1" applyFill="1" applyBorder="1" applyAlignment="1">
      <alignment horizontal="center" vertical="center" wrapText="1"/>
    </xf>
    <xf numFmtId="0" fontId="457" fillId="25" borderId="4" xfId="2" applyFont="1" applyFill="1" applyBorder="1" applyAlignment="1">
      <alignment horizontal="center" vertical="center"/>
    </xf>
    <xf numFmtId="0" fontId="230" fillId="25" borderId="1" xfId="2" applyFont="1" applyFill="1" applyBorder="1" applyAlignment="1">
      <alignment horizontal="center" vertical="center" wrapText="1"/>
    </xf>
    <xf numFmtId="0" fontId="230" fillId="25" borderId="1" xfId="2" applyFont="1" applyFill="1" applyBorder="1" applyAlignment="1">
      <alignment horizontal="center" vertical="center"/>
    </xf>
    <xf numFmtId="49" fontId="457" fillId="25" borderId="5" xfId="2" applyNumberFormat="1" applyFont="1" applyFill="1" applyBorder="1" applyAlignment="1">
      <alignment horizontal="center" vertical="center"/>
    </xf>
    <xf numFmtId="0" fontId="457" fillId="25" borderId="5" xfId="2" applyFont="1" applyFill="1" applyBorder="1" applyAlignment="1">
      <alignment horizontal="center" vertical="top" wrapText="1"/>
    </xf>
    <xf numFmtId="0" fontId="457" fillId="25" borderId="5" xfId="2" applyFont="1" applyFill="1" applyBorder="1" applyAlignment="1">
      <alignment horizontal="center" vertical="center" wrapText="1"/>
    </xf>
    <xf numFmtId="0" fontId="207" fillId="25" borderId="1" xfId="2" applyFont="1" applyFill="1" applyBorder="1" applyAlignment="1">
      <alignment horizontal="center" vertical="center"/>
    </xf>
    <xf numFmtId="0" fontId="271" fillId="25" borderId="1" xfId="2" applyFont="1" applyFill="1" applyBorder="1" applyAlignment="1">
      <alignment horizontal="center" vertical="center" wrapText="1"/>
    </xf>
    <xf numFmtId="0" fontId="348" fillId="25" borderId="1" xfId="2" applyFont="1" applyFill="1" applyBorder="1" applyAlignment="1">
      <alignment horizontal="center" vertical="center" wrapText="1"/>
    </xf>
    <xf numFmtId="0" fontId="348" fillId="25" borderId="5" xfId="2" applyFont="1" applyFill="1" applyBorder="1" applyAlignment="1">
      <alignment horizontal="center" vertical="center" wrapText="1"/>
    </xf>
    <xf numFmtId="0" fontId="406" fillId="25" borderId="1" xfId="2" applyFont="1" applyFill="1" applyBorder="1" applyAlignment="1">
      <alignment horizontal="center" vertical="center"/>
    </xf>
    <xf numFmtId="0" fontId="379" fillId="25" borderId="1" xfId="2" applyFont="1" applyFill="1" applyBorder="1" applyAlignment="1">
      <alignment horizontal="center" vertical="center" wrapText="1"/>
    </xf>
    <xf numFmtId="0" fontId="379" fillId="25" borderId="5" xfId="2" applyFont="1" applyFill="1" applyBorder="1" applyAlignment="1">
      <alignment horizontal="center" vertical="center" wrapText="1"/>
    </xf>
    <xf numFmtId="0" fontId="422" fillId="25" borderId="1" xfId="2" applyFont="1" applyFill="1" applyBorder="1" applyAlignment="1">
      <alignment horizontal="center" vertical="center"/>
    </xf>
    <xf numFmtId="0" fontId="438" fillId="25" borderId="1" xfId="2" applyFont="1" applyFill="1" applyBorder="1" applyAlignment="1">
      <alignment horizontal="center" vertical="center"/>
    </xf>
    <xf numFmtId="0" fontId="363" fillId="25" borderId="1" xfId="2" applyFont="1" applyFill="1" applyBorder="1" applyAlignment="1">
      <alignment horizontal="center" vertical="center" wrapText="1"/>
    </xf>
    <xf numFmtId="0" fontId="284" fillId="25" borderId="1" xfId="2" applyFont="1" applyFill="1" applyBorder="1" applyAlignment="1">
      <alignment horizontal="center" vertical="center" wrapText="1"/>
    </xf>
    <xf numFmtId="0" fontId="326" fillId="25" borderId="1" xfId="2" applyFont="1" applyFill="1" applyBorder="1" applyAlignment="1">
      <alignment horizontal="center" vertical="center" wrapText="1"/>
    </xf>
    <xf numFmtId="0" fontId="326" fillId="25" borderId="5" xfId="2" applyFont="1" applyFill="1" applyBorder="1" applyAlignment="1">
      <alignment horizontal="center" vertical="center" wrapText="1"/>
    </xf>
    <xf numFmtId="0" fontId="355" fillId="25" borderId="1" xfId="2" applyFont="1" applyFill="1" applyBorder="1" applyAlignment="1">
      <alignment horizontal="center" vertical="center"/>
    </xf>
    <xf numFmtId="0" fontId="267" fillId="25" borderId="1" xfId="2" applyFont="1" applyFill="1" applyBorder="1" applyAlignment="1">
      <alignment horizontal="center" vertical="center" wrapText="1"/>
    </xf>
    <xf numFmtId="0" fontId="397" fillId="25" borderId="1" xfId="2" applyFont="1" applyFill="1" applyBorder="1" applyAlignment="1">
      <alignment horizontal="center" vertical="center" wrapText="1"/>
    </xf>
    <xf numFmtId="0" fontId="452" fillId="25" borderId="5" xfId="2" applyFont="1" applyFill="1" applyBorder="1" applyAlignment="1">
      <alignment horizontal="center" vertical="center" wrapText="1"/>
    </xf>
    <xf numFmtId="0" fontId="453" fillId="25" borderId="1" xfId="2" applyFont="1" applyFill="1" applyBorder="1" applyAlignment="1">
      <alignment horizontal="center" vertical="center"/>
    </xf>
    <xf numFmtId="0" fontId="187" fillId="25" borderId="1" xfId="2" applyFont="1" applyFill="1" applyBorder="1" applyAlignment="1">
      <alignment horizontal="center" vertical="center" wrapText="1"/>
    </xf>
    <xf numFmtId="0" fontId="187" fillId="25" borderId="5" xfId="2" applyFont="1" applyFill="1" applyBorder="1" applyAlignment="1">
      <alignment horizontal="center" vertical="center" wrapText="1"/>
    </xf>
    <xf numFmtId="0" fontId="233" fillId="25" borderId="1" xfId="2" applyFont="1" applyFill="1" applyBorder="1" applyAlignment="1">
      <alignment horizontal="center" vertical="center"/>
    </xf>
    <xf numFmtId="0" fontId="313" fillId="25" borderId="1" xfId="2" applyFont="1" applyFill="1" applyBorder="1" applyAlignment="1">
      <alignment horizontal="center" vertical="center"/>
    </xf>
    <xf numFmtId="0" fontId="344" fillId="25" borderId="1" xfId="2" applyFont="1" applyFill="1" applyBorder="1" applyAlignment="1">
      <alignment horizontal="center" vertical="center" wrapText="1"/>
    </xf>
    <xf numFmtId="0" fontId="344" fillId="25" borderId="5" xfId="2" applyFont="1" applyFill="1" applyBorder="1" applyAlignment="1">
      <alignment horizontal="center" vertical="center" wrapText="1"/>
    </xf>
    <xf numFmtId="0" fontId="391" fillId="25" borderId="1" xfId="2" applyFont="1" applyFill="1" applyBorder="1" applyAlignment="1">
      <alignment horizontal="center" vertical="center"/>
    </xf>
    <xf numFmtId="0" fontId="313" fillId="25" borderId="1" xfId="2" applyFont="1" applyFill="1" applyBorder="1" applyAlignment="1">
      <alignment horizontal="center" vertical="center" wrapText="1"/>
    </xf>
    <xf numFmtId="0" fontId="313" fillId="25" borderId="5" xfId="2" applyFont="1" applyFill="1" applyBorder="1" applyAlignment="1">
      <alignment horizontal="center" vertical="center" wrapText="1"/>
    </xf>
    <xf numFmtId="0" fontId="395" fillId="25" borderId="1" xfId="2" applyFont="1" applyFill="1" applyBorder="1" applyAlignment="1">
      <alignment horizontal="center" vertical="center"/>
    </xf>
    <xf numFmtId="0" fontId="276" fillId="25" borderId="1" xfId="0" applyFont="1" applyFill="1" applyBorder="1" applyAlignment="1">
      <alignment horizontal="center" vertical="center" wrapText="1"/>
    </xf>
    <xf numFmtId="0" fontId="276" fillId="25" borderId="5" xfId="2" applyFont="1" applyFill="1" applyBorder="1" applyAlignment="1">
      <alignment horizontal="center" vertical="center" wrapText="1"/>
    </xf>
    <xf numFmtId="0" fontId="1382" fillId="25" borderId="1" xfId="2" applyFont="1" applyFill="1" applyBorder="1" applyAlignment="1">
      <alignment horizontal="center" vertical="center"/>
    </xf>
    <xf numFmtId="0" fontId="340" fillId="25" borderId="1" xfId="2" applyFont="1" applyFill="1" applyBorder="1" applyAlignment="1">
      <alignment horizontal="center" vertical="center" wrapText="1"/>
    </xf>
    <xf numFmtId="14" fontId="370" fillId="25" borderId="5" xfId="2" applyNumberFormat="1" applyFont="1" applyFill="1" applyBorder="1" applyAlignment="1">
      <alignment horizontal="center" vertical="center" wrapText="1"/>
    </xf>
    <xf numFmtId="0" fontId="340" fillId="25" borderId="5" xfId="2" applyFont="1" applyFill="1" applyBorder="1" applyAlignment="1">
      <alignment horizontal="center" vertical="center" wrapText="1"/>
    </xf>
    <xf numFmtId="0" fontId="373" fillId="25" borderId="1" xfId="2" applyFont="1" applyFill="1" applyBorder="1" applyAlignment="1">
      <alignment horizontal="center" vertical="center"/>
    </xf>
    <xf numFmtId="0" fontId="383" fillId="25" borderId="1" xfId="2" applyFont="1" applyFill="1" applyBorder="1" applyAlignment="1">
      <alignment horizontal="center" vertical="center" wrapText="1"/>
    </xf>
    <xf numFmtId="0" fontId="383" fillId="25" borderId="5" xfId="2" applyFont="1" applyFill="1" applyBorder="1" applyAlignment="1">
      <alignment horizontal="center" vertical="center" wrapText="1"/>
    </xf>
    <xf numFmtId="0" fontId="429" fillId="25" borderId="1" xfId="2" applyFont="1" applyFill="1" applyBorder="1" applyAlignment="1">
      <alignment horizontal="center" vertical="center"/>
    </xf>
    <xf numFmtId="0" fontId="433" fillId="25" borderId="5" xfId="2" applyFont="1" applyFill="1" applyBorder="1" applyAlignment="1">
      <alignment horizontal="center" vertical="center" wrapText="1"/>
    </xf>
    <xf numFmtId="0" fontId="452" fillId="25" borderId="1" xfId="2" applyFont="1" applyFill="1" applyBorder="1" applyAlignment="1">
      <alignment horizontal="center" vertical="center"/>
    </xf>
    <xf numFmtId="0" fontId="171" fillId="25" borderId="1" xfId="2" applyFont="1" applyFill="1" applyBorder="1" applyAlignment="1">
      <alignment horizontal="center" vertical="center" wrapText="1"/>
    </xf>
    <xf numFmtId="0" fontId="171" fillId="25" borderId="5" xfId="2" applyFont="1" applyFill="1" applyBorder="1" applyAlignment="1">
      <alignment horizontal="center" vertical="center" wrapText="1"/>
    </xf>
    <xf numFmtId="0" fontId="1383" fillId="25" borderId="1" xfId="2" applyFont="1" applyFill="1" applyBorder="1" applyAlignment="1">
      <alignment horizontal="center" vertical="center"/>
    </xf>
    <xf numFmtId="0" fontId="229" fillId="25" borderId="1" xfId="2" applyFont="1" applyFill="1" applyBorder="1" applyAlignment="1">
      <alignment horizontal="center" vertical="center"/>
    </xf>
    <xf numFmtId="49" fontId="454" fillId="25" borderId="5" xfId="2" applyNumberFormat="1" applyFont="1" applyFill="1" applyBorder="1" applyAlignment="1">
      <alignment horizontal="center" vertical="center"/>
    </xf>
    <xf numFmtId="0" fontId="267" fillId="25" borderId="5" xfId="2" applyFont="1" applyFill="1" applyBorder="1" applyAlignment="1">
      <alignment horizontal="center" vertical="center" wrapText="1"/>
    </xf>
    <xf numFmtId="0" fontId="284" fillId="25" borderId="1" xfId="2" applyFont="1" applyFill="1" applyBorder="1" applyAlignment="1">
      <alignment horizontal="center" vertical="center"/>
    </xf>
    <xf numFmtId="0" fontId="183" fillId="25" borderId="1" xfId="2" applyFont="1" applyFill="1" applyBorder="1" applyAlignment="1">
      <alignment horizontal="center" vertical="center" wrapText="1"/>
    </xf>
    <xf numFmtId="0" fontId="454" fillId="25" borderId="1" xfId="2" applyFont="1" applyFill="1" applyBorder="1" applyAlignment="1">
      <alignment horizontal="center" vertical="center" wrapText="1"/>
    </xf>
    <xf numFmtId="0" fontId="454" fillId="25" borderId="5" xfId="2" applyFont="1" applyFill="1" applyBorder="1" applyAlignment="1">
      <alignment horizontal="center" vertical="center" wrapText="1"/>
    </xf>
    <xf numFmtId="0" fontId="330" fillId="25" borderId="1" xfId="2" applyFont="1" applyFill="1" applyBorder="1" applyAlignment="1">
      <alignment horizontal="center" vertical="center"/>
    </xf>
    <xf numFmtId="0" fontId="164" fillId="25" borderId="1" xfId="2" applyFont="1" applyFill="1" applyBorder="1" applyAlignment="1">
      <alignment horizontal="center" vertical="center" wrapText="1"/>
    </xf>
    <xf numFmtId="14" fontId="241" fillId="25" borderId="5" xfId="2" applyNumberFormat="1" applyFont="1" applyFill="1" applyBorder="1" applyAlignment="1">
      <alignment horizontal="center" vertical="center" wrapText="1"/>
    </xf>
    <xf numFmtId="0" fontId="164" fillId="25" borderId="5" xfId="2" applyFont="1" applyFill="1" applyBorder="1" applyAlignment="1">
      <alignment horizontal="center" vertical="center" wrapText="1"/>
    </xf>
    <xf numFmtId="0" fontId="207" fillId="25" borderId="1" xfId="2" applyFont="1" applyFill="1" applyBorder="1" applyAlignment="1">
      <alignment horizontal="center" vertical="center" wrapText="1"/>
    </xf>
    <xf numFmtId="0" fontId="380" fillId="25" borderId="1" xfId="2" applyFont="1" applyFill="1" applyBorder="1" applyAlignment="1">
      <alignment horizontal="center" vertical="center" wrapText="1"/>
    </xf>
    <xf numFmtId="0" fontId="306" fillId="25" borderId="1" xfId="2" applyFont="1" applyFill="1" applyBorder="1" applyAlignment="1">
      <alignment horizontal="center" vertical="center" wrapText="1"/>
    </xf>
    <xf numFmtId="0" fontId="322" fillId="25" borderId="1" xfId="2" applyFont="1" applyFill="1" applyBorder="1" applyAlignment="1">
      <alignment horizontal="center" vertical="center" wrapText="1"/>
    </xf>
    <xf numFmtId="0" fontId="312" fillId="25" borderId="1" xfId="2" applyFont="1" applyFill="1" applyBorder="1" applyAlignment="1">
      <alignment horizontal="center" vertical="center" wrapText="1"/>
    </xf>
    <xf numFmtId="0" fontId="174" fillId="25" borderId="1" xfId="0" applyFont="1" applyFill="1" applyBorder="1" applyAlignment="1">
      <alignment horizontal="center" vertical="center" wrapText="1"/>
    </xf>
    <xf numFmtId="0" fontId="162" fillId="25" borderId="1" xfId="2" applyFont="1" applyFill="1" applyBorder="1" applyAlignment="1">
      <alignment horizontal="center" vertical="center" wrapText="1"/>
    </xf>
    <xf numFmtId="0" fontId="176" fillId="25" borderId="1" xfId="2" applyFont="1" applyFill="1" applyBorder="1" applyAlignment="1">
      <alignment horizontal="center" vertical="center" wrapText="1"/>
    </xf>
    <xf numFmtId="0" fontId="208" fillId="25" borderId="1" xfId="2" applyFont="1" applyFill="1" applyBorder="1" applyAlignment="1">
      <alignment horizontal="center" vertical="center" wrapText="1"/>
    </xf>
    <xf numFmtId="0" fontId="208" fillId="25" borderId="1" xfId="0" applyFont="1" applyFill="1" applyBorder="1" applyAlignment="1">
      <alignment horizontal="center" vertical="center" wrapText="1"/>
    </xf>
    <xf numFmtId="0" fontId="99" fillId="25" borderId="1" xfId="2" applyFont="1" applyFill="1" applyBorder="1" applyAlignment="1">
      <alignment horizontal="center" vertical="center" wrapText="1"/>
    </xf>
    <xf numFmtId="0" fontId="282" fillId="25" borderId="1" xfId="2" applyFont="1" applyFill="1" applyBorder="1" applyAlignment="1">
      <alignment horizontal="center" vertical="center" wrapText="1"/>
    </xf>
    <xf numFmtId="0" fontId="270" fillId="25" borderId="1" xfId="0" applyFont="1" applyFill="1" applyBorder="1" applyAlignment="1">
      <alignment horizontal="center" vertical="center" wrapText="1"/>
    </xf>
    <xf numFmtId="0" fontId="270" fillId="25" borderId="1" xfId="2" applyFont="1" applyFill="1" applyBorder="1" applyAlignment="1">
      <alignment horizontal="center" vertical="center" wrapText="1"/>
    </xf>
    <xf numFmtId="0" fontId="213" fillId="25" borderId="1" xfId="2" applyFont="1" applyFill="1" applyBorder="1" applyAlignment="1">
      <alignment horizontal="center" vertical="center" wrapText="1"/>
    </xf>
    <xf numFmtId="0" fontId="102" fillId="25" borderId="1" xfId="2" applyFont="1" applyFill="1" applyBorder="1" applyAlignment="1">
      <alignment horizontal="center" vertical="center" wrapText="1"/>
    </xf>
    <xf numFmtId="0" fontId="350" fillId="25" borderId="5" xfId="2" applyFont="1" applyFill="1" applyBorder="1" applyAlignment="1">
      <alignment horizontal="center" vertical="center" wrapText="1"/>
    </xf>
    <xf numFmtId="0" fontId="454" fillId="25" borderId="5" xfId="2" applyFont="1" applyFill="1" applyBorder="1" applyAlignment="1">
      <alignment horizontal="center" vertical="top" wrapText="1"/>
    </xf>
    <xf numFmtId="0" fontId="380" fillId="25" borderId="1" xfId="2" applyFont="1" applyFill="1" applyBorder="1" applyAlignment="1">
      <alignment horizontal="center" vertical="center"/>
    </xf>
    <xf numFmtId="0" fontId="332" fillId="25" borderId="1" xfId="2" applyFont="1" applyFill="1" applyBorder="1" applyAlignment="1">
      <alignment horizontal="center" vertical="center" wrapText="1"/>
    </xf>
    <xf numFmtId="0" fontId="302" fillId="25" borderId="1" xfId="2" applyFont="1" applyFill="1" applyBorder="1" applyAlignment="1">
      <alignment horizontal="center" vertical="center" wrapText="1"/>
    </xf>
    <xf numFmtId="0" fontId="314" fillId="25" borderId="1" xfId="0" applyFont="1" applyFill="1" applyBorder="1" applyAlignment="1">
      <alignment horizontal="center" vertical="center" wrapText="1"/>
    </xf>
    <xf numFmtId="0" fontId="439" fillId="25" borderId="5" xfId="2" applyFont="1" applyFill="1" applyBorder="1" applyAlignment="1">
      <alignment horizontal="center" vertical="center" wrapText="1"/>
    </xf>
    <xf numFmtId="0" fontId="454" fillId="25" borderId="5" xfId="2" applyFont="1" applyFill="1" applyBorder="1" applyAlignment="1">
      <alignment horizontal="center" vertical="center"/>
    </xf>
    <xf numFmtId="0" fontId="416" fillId="25" borderId="1" xfId="2" applyFont="1" applyFill="1" applyBorder="1" applyAlignment="1">
      <alignment horizontal="center" vertical="center"/>
    </xf>
    <xf numFmtId="0" fontId="178" fillId="25" borderId="1" xfId="2" applyFont="1" applyFill="1" applyBorder="1" applyAlignment="1">
      <alignment horizontal="center" vertical="center" wrapText="1"/>
    </xf>
    <xf numFmtId="0" fontId="178" fillId="25" borderId="5" xfId="2" applyFont="1" applyFill="1" applyBorder="1" applyAlignment="1">
      <alignment horizontal="center" vertical="center" wrapText="1"/>
    </xf>
    <xf numFmtId="49" fontId="326" fillId="25" borderId="5" xfId="2" applyNumberFormat="1" applyFont="1" applyFill="1" applyBorder="1" applyAlignment="1">
      <alignment horizontal="center" vertical="center"/>
    </xf>
    <xf numFmtId="0" fontId="326" fillId="25" borderId="5" xfId="2" applyFont="1" applyFill="1" applyBorder="1" applyAlignment="1">
      <alignment horizontal="center" vertical="top" wrapText="1"/>
    </xf>
    <xf numFmtId="0" fontId="326" fillId="25" borderId="1" xfId="2" applyFont="1" applyFill="1" applyBorder="1" applyAlignment="1">
      <alignment horizontal="center" vertical="center"/>
    </xf>
    <xf numFmtId="0" fontId="1364" fillId="25" borderId="1" xfId="2" applyFont="1" applyFill="1" applyBorder="1" applyAlignment="1">
      <alignment horizontal="center" vertical="center"/>
    </xf>
    <xf numFmtId="0" fontId="452" fillId="25" borderId="1" xfId="2" applyFont="1" applyFill="1" applyBorder="1" applyAlignment="1">
      <alignment horizontal="center" vertical="center" wrapText="1"/>
    </xf>
    <xf numFmtId="0" fontId="234" fillId="25" borderId="1" xfId="0" applyFont="1" applyFill="1" applyBorder="1" applyAlignment="1">
      <alignment horizontal="center" vertical="center" wrapText="1"/>
    </xf>
    <xf numFmtId="0" fontId="240" fillId="25" borderId="1" xfId="0" applyFont="1" applyFill="1" applyBorder="1" applyAlignment="1">
      <alignment horizontal="center" vertical="center" wrapText="1"/>
    </xf>
    <xf numFmtId="0" fontId="240" fillId="25" borderId="1" xfId="2" applyFont="1" applyFill="1" applyBorder="1" applyAlignment="1">
      <alignment horizontal="center" vertical="center"/>
    </xf>
    <xf numFmtId="0" fontId="382" fillId="25" borderId="1" xfId="2" applyFont="1" applyFill="1" applyBorder="1" applyAlignment="1">
      <alignment horizontal="center" vertical="center" wrapText="1"/>
    </xf>
    <xf numFmtId="0" fontId="450" fillId="25" borderId="1" xfId="2" applyFont="1" applyFill="1" applyBorder="1" applyAlignment="1">
      <alignment horizontal="center" vertical="center"/>
    </xf>
    <xf numFmtId="0" fontId="310" fillId="25" borderId="1" xfId="2" applyFont="1" applyFill="1" applyBorder="1" applyAlignment="1">
      <alignment horizontal="center" vertical="center" wrapText="1"/>
    </xf>
    <xf numFmtId="0" fontId="359" fillId="25" borderId="1" xfId="0" applyFont="1" applyFill="1" applyBorder="1" applyAlignment="1">
      <alignment horizontal="center" vertical="center" wrapText="1"/>
    </xf>
    <xf numFmtId="0" fontId="238" fillId="25" borderId="1" xfId="2" applyFont="1" applyFill="1" applyBorder="1" applyAlignment="1">
      <alignment horizontal="center" vertical="center" wrapText="1"/>
    </xf>
    <xf numFmtId="49" fontId="452" fillId="25" borderId="5" xfId="2" applyNumberFormat="1" applyFont="1" applyFill="1" applyBorder="1" applyAlignment="1">
      <alignment horizontal="center" vertical="center"/>
    </xf>
    <xf numFmtId="0" fontId="452" fillId="25" borderId="5" xfId="2" applyFont="1" applyFill="1" applyBorder="1" applyAlignment="1">
      <alignment horizontal="center" vertical="top" wrapText="1"/>
    </xf>
    <xf numFmtId="0" fontId="376" fillId="25" borderId="1" xfId="2" applyFont="1" applyFill="1" applyBorder="1" applyAlignment="1">
      <alignment horizontal="center" vertical="center"/>
    </xf>
    <xf numFmtId="0" fontId="341" fillId="25" borderId="1" xfId="2" applyFont="1" applyFill="1" applyBorder="1" applyAlignment="1">
      <alignment horizontal="center" vertical="center" wrapText="1"/>
    </xf>
    <xf numFmtId="0" fontId="341" fillId="25" borderId="5" xfId="2" applyFont="1" applyFill="1" applyBorder="1" applyAlignment="1">
      <alignment horizontal="center" vertical="center" wrapText="1"/>
    </xf>
    <xf numFmtId="0" fontId="367" fillId="25" borderId="1" xfId="2" applyFont="1" applyFill="1" applyBorder="1" applyAlignment="1">
      <alignment horizontal="center" vertical="center" wrapText="1"/>
    </xf>
    <xf numFmtId="0" fontId="452" fillId="25" borderId="5" xfId="2" applyFont="1" applyFill="1" applyBorder="1" applyAlignment="1">
      <alignment horizontal="center" vertical="center"/>
    </xf>
    <xf numFmtId="0" fontId="367" fillId="25" borderId="5" xfId="2" applyFont="1" applyFill="1" applyBorder="1" applyAlignment="1">
      <alignment horizontal="center" vertical="center" wrapText="1"/>
    </xf>
    <xf numFmtId="0" fontId="381" fillId="25" borderId="1" xfId="2" applyFont="1" applyFill="1" applyBorder="1" applyAlignment="1">
      <alignment horizontal="center" vertical="center" wrapText="1"/>
    </xf>
    <xf numFmtId="0" fontId="381" fillId="25" borderId="5" xfId="2" applyFont="1" applyFill="1" applyBorder="1" applyAlignment="1">
      <alignment horizontal="center" vertical="center" wrapText="1"/>
    </xf>
    <xf numFmtId="0" fontId="431" fillId="25" borderId="1" xfId="2" applyFont="1" applyFill="1" applyBorder="1" applyAlignment="1">
      <alignment horizontal="center" vertical="center"/>
    </xf>
    <xf numFmtId="0" fontId="446" fillId="25" borderId="5" xfId="2" applyFont="1" applyFill="1" applyBorder="1" applyAlignment="1">
      <alignment horizontal="center" vertical="center" wrapText="1"/>
    </xf>
    <xf numFmtId="0" fontId="405" fillId="25" borderId="1" xfId="2" applyFont="1" applyFill="1" applyBorder="1" applyAlignment="1">
      <alignment horizontal="center" vertical="center"/>
    </xf>
    <xf numFmtId="0" fontId="226" fillId="25" borderId="1" xfId="2" applyFont="1" applyFill="1" applyBorder="1" applyAlignment="1">
      <alignment horizontal="center" vertical="center" wrapText="1"/>
    </xf>
    <xf numFmtId="0" fontId="226" fillId="25" borderId="5" xfId="2" applyFont="1" applyFill="1" applyBorder="1" applyAlignment="1">
      <alignment horizontal="center" vertical="center" wrapText="1"/>
    </xf>
    <xf numFmtId="0" fontId="432" fillId="25" borderId="1" xfId="2" applyFont="1" applyFill="1" applyBorder="1" applyAlignment="1">
      <alignment horizontal="center" vertical="center"/>
    </xf>
    <xf numFmtId="0" fontId="148" fillId="25" borderId="1" xfId="2" applyFont="1" applyFill="1" applyBorder="1" applyAlignment="1">
      <alignment horizontal="center" vertical="center" wrapText="1"/>
    </xf>
    <xf numFmtId="0" fontId="148" fillId="25" borderId="5" xfId="2" applyFont="1" applyFill="1" applyBorder="1" applyAlignment="1">
      <alignment horizontal="center" vertical="center" wrapText="1"/>
    </xf>
    <xf numFmtId="0" fontId="282" fillId="25" borderId="5" xfId="2" applyFont="1" applyFill="1" applyBorder="1" applyAlignment="1">
      <alignment horizontal="center" vertical="center" wrapText="1"/>
    </xf>
    <xf numFmtId="0" fontId="303" fillId="25" borderId="1" xfId="2" applyFont="1" applyFill="1" applyBorder="1" applyAlignment="1">
      <alignment horizontal="center" vertical="center"/>
    </xf>
    <xf numFmtId="0" fontId="308" fillId="25" borderId="1" xfId="2" applyFont="1" applyFill="1" applyBorder="1" applyAlignment="1">
      <alignment horizontal="center" vertical="center"/>
    </xf>
    <xf numFmtId="0" fontId="173" fillId="25" borderId="1" xfId="2" applyFont="1" applyFill="1" applyBorder="1" applyAlignment="1">
      <alignment horizontal="center" vertical="center" wrapText="1"/>
    </xf>
    <xf numFmtId="0" fontId="173" fillId="25" borderId="5" xfId="2" applyFont="1" applyFill="1" applyBorder="1" applyAlignment="1">
      <alignment horizontal="center" vertical="center" wrapText="1"/>
    </xf>
    <xf numFmtId="0" fontId="377" fillId="25" borderId="1" xfId="2" applyFont="1" applyFill="1" applyBorder="1" applyAlignment="1">
      <alignment horizontal="center" vertical="center" wrapText="1"/>
    </xf>
    <xf numFmtId="0" fontId="377" fillId="25" borderId="5" xfId="2" applyFont="1" applyFill="1" applyBorder="1" applyAlignment="1">
      <alignment horizontal="center" vertical="center" wrapText="1"/>
    </xf>
    <xf numFmtId="0" fontId="413" fillId="25" borderId="1" xfId="2" applyFont="1" applyFill="1" applyBorder="1" applyAlignment="1">
      <alignment horizontal="center" vertical="center"/>
    </xf>
    <xf numFmtId="0" fontId="295" fillId="25" borderId="1" xfId="2" applyFont="1" applyFill="1" applyBorder="1" applyAlignment="1">
      <alignment horizontal="center" vertical="center" wrapText="1"/>
    </xf>
    <xf numFmtId="0" fontId="295" fillId="25" borderId="5" xfId="2" applyFont="1" applyFill="1" applyBorder="1" applyAlignment="1">
      <alignment horizontal="center" vertical="center" wrapText="1"/>
    </xf>
    <xf numFmtId="0" fontId="450" fillId="25" borderId="5" xfId="2" applyFont="1" applyFill="1" applyBorder="1" applyAlignment="1">
      <alignment horizontal="center" vertical="center"/>
    </xf>
    <xf numFmtId="49" fontId="450" fillId="25" borderId="5" xfId="2" applyNumberFormat="1" applyFont="1" applyFill="1" applyBorder="1" applyAlignment="1">
      <alignment horizontal="center" vertical="center"/>
    </xf>
    <xf numFmtId="0" fontId="450" fillId="25" borderId="5" xfId="2" applyFont="1" applyFill="1" applyBorder="1" applyAlignment="1">
      <alignment horizontal="center" vertical="top" wrapText="1"/>
    </xf>
    <xf numFmtId="0" fontId="104" fillId="25" borderId="1" xfId="2" applyFont="1" applyFill="1" applyBorder="1" applyAlignment="1">
      <alignment horizontal="center" vertical="center"/>
    </xf>
    <xf numFmtId="0" fontId="406" fillId="25" borderId="5" xfId="2" applyFont="1" applyFill="1" applyBorder="1" applyAlignment="1">
      <alignment horizontal="center" vertical="center" wrapText="1"/>
    </xf>
    <xf numFmtId="0" fontId="450" fillId="25" borderId="5" xfId="2" applyFont="1" applyFill="1" applyBorder="1" applyAlignment="1">
      <alignment horizontal="center" vertical="center" wrapText="1"/>
    </xf>
    <xf numFmtId="0" fontId="426" fillId="25" borderId="1" xfId="2" applyFont="1" applyFill="1" applyBorder="1" applyAlignment="1">
      <alignment horizontal="center" vertical="center"/>
    </xf>
    <xf numFmtId="0" fontId="433" fillId="25" borderId="1" xfId="2" applyFont="1" applyFill="1" applyBorder="1" applyAlignment="1">
      <alignment horizontal="center" vertical="center" wrapText="1"/>
    </xf>
    <xf numFmtId="0" fontId="316" fillId="25" borderId="1" xfId="2" applyFont="1" applyFill="1" applyBorder="1" applyAlignment="1">
      <alignment horizontal="center" vertical="center" wrapText="1"/>
    </xf>
    <xf numFmtId="0" fontId="316" fillId="25" borderId="5" xfId="2" applyFont="1" applyFill="1" applyBorder="1" applyAlignment="1">
      <alignment horizontal="center" vertical="center" wrapText="1"/>
    </xf>
    <xf numFmtId="0" fontId="360" fillId="25" borderId="1" xfId="2" applyFont="1" applyFill="1" applyBorder="1" applyAlignment="1">
      <alignment horizontal="center" vertical="center"/>
    </xf>
    <xf numFmtId="0" fontId="261" fillId="25" borderId="1" xfId="2" applyFont="1" applyFill="1" applyBorder="1" applyAlignment="1">
      <alignment horizontal="center" vertical="center" wrapText="1"/>
    </xf>
    <xf numFmtId="0" fontId="298" fillId="25" borderId="1" xfId="2" applyFont="1" applyFill="1" applyBorder="1" applyAlignment="1">
      <alignment horizontal="center" vertical="center" wrapText="1"/>
    </xf>
    <xf numFmtId="0" fontId="104" fillId="25" borderId="1" xfId="2" applyFont="1" applyFill="1" applyBorder="1" applyAlignment="1">
      <alignment horizontal="center" vertical="center" wrapText="1"/>
    </xf>
    <xf numFmtId="0" fontId="213" fillId="25" borderId="1" xfId="0" applyFont="1" applyFill="1" applyBorder="1" applyAlignment="1">
      <alignment horizontal="center" vertical="center" wrapText="1"/>
    </xf>
    <xf numFmtId="0" fontId="447" fillId="25" borderId="1" xfId="2" applyFont="1" applyFill="1" applyBorder="1" applyAlignment="1">
      <alignment horizontal="center" vertical="center"/>
    </xf>
    <xf numFmtId="0" fontId="345" fillId="25" borderId="1" xfId="2" applyFont="1" applyFill="1" applyBorder="1" applyAlignment="1">
      <alignment horizontal="center" vertical="center" wrapText="1"/>
    </xf>
    <xf numFmtId="0" fontId="345" fillId="25" borderId="5" xfId="2" applyFont="1" applyFill="1" applyBorder="1" applyAlignment="1">
      <alignment horizontal="center" vertical="center" wrapText="1"/>
    </xf>
    <xf numFmtId="0" fontId="408" fillId="25" borderId="1" xfId="2" applyFont="1" applyFill="1" applyBorder="1" applyAlignment="1">
      <alignment horizontal="center" vertical="center"/>
    </xf>
    <xf numFmtId="0" fontId="435" fillId="25" borderId="1" xfId="2" applyFont="1" applyFill="1" applyBorder="1" applyAlignment="1">
      <alignment horizontal="center" vertical="center"/>
    </xf>
    <xf numFmtId="0" fontId="158" fillId="25" borderId="5" xfId="2" applyFont="1" applyFill="1" applyBorder="1" applyAlignment="1">
      <alignment horizontal="center" vertical="center" wrapText="1"/>
    </xf>
    <xf numFmtId="0" fontId="347" fillId="25" borderId="1" xfId="2" applyFont="1" applyFill="1" applyBorder="1" applyAlignment="1">
      <alignment horizontal="center" vertical="center"/>
    </xf>
    <xf numFmtId="0" fontId="353" fillId="25" borderId="1" xfId="2" applyFont="1" applyFill="1" applyBorder="1" applyAlignment="1">
      <alignment horizontal="center" vertical="center" wrapText="1"/>
    </xf>
    <xf numFmtId="49" fontId="451" fillId="25" borderId="5" xfId="2" applyNumberFormat="1" applyFont="1" applyFill="1" applyBorder="1" applyAlignment="1">
      <alignment horizontal="center" vertical="center"/>
    </xf>
    <xf numFmtId="0" fontId="353" fillId="25" borderId="5" xfId="2" applyFont="1" applyFill="1" applyBorder="1" applyAlignment="1">
      <alignment horizontal="center" vertical="center" wrapText="1"/>
    </xf>
    <xf numFmtId="0" fontId="451" fillId="25" borderId="5" xfId="2" applyFont="1" applyFill="1" applyBorder="1" applyAlignment="1">
      <alignment horizontal="center" vertical="top" wrapText="1"/>
    </xf>
    <xf numFmtId="0" fontId="451" fillId="25" borderId="1" xfId="0" applyFont="1" applyFill="1" applyBorder="1" applyAlignment="1">
      <alignment horizontal="center" vertical="center" wrapText="1"/>
    </xf>
    <xf numFmtId="0" fontId="451" fillId="25" borderId="5" xfId="2" applyFont="1" applyFill="1" applyBorder="1" applyAlignment="1">
      <alignment horizontal="center" vertical="center" wrapText="1"/>
    </xf>
    <xf numFmtId="0" fontId="386" fillId="25" borderId="1" xfId="2" applyFont="1" applyFill="1" applyBorder="1" applyAlignment="1">
      <alignment horizontal="center" vertical="center"/>
    </xf>
    <xf numFmtId="0" fontId="451" fillId="25" borderId="1" xfId="2" applyFont="1" applyFill="1" applyBorder="1" applyAlignment="1">
      <alignment horizontal="center" vertical="center" wrapText="1"/>
    </xf>
    <xf numFmtId="0" fontId="451" fillId="25" borderId="5" xfId="2" applyFont="1" applyFill="1" applyBorder="1" applyAlignment="1">
      <alignment horizontal="center" vertical="center"/>
    </xf>
    <xf numFmtId="0" fontId="400" fillId="25" borderId="1" xfId="2" applyFont="1" applyFill="1" applyBorder="1" applyAlignment="1">
      <alignment horizontal="center" vertical="center"/>
    </xf>
    <xf numFmtId="0" fontId="424" fillId="25" borderId="1" xfId="2" applyFont="1" applyFill="1" applyBorder="1" applyAlignment="1">
      <alignment horizontal="center" vertical="center"/>
    </xf>
    <xf numFmtId="0" fontId="271" fillId="25" borderId="5" xfId="2" applyFont="1" applyFill="1" applyBorder="1" applyAlignment="1">
      <alignment horizontal="center" vertical="center" wrapText="1"/>
    </xf>
    <xf numFmtId="0" fontId="328" fillId="25" borderId="1" xfId="2" applyFont="1" applyFill="1" applyBorder="1" applyAlignment="1">
      <alignment horizontal="center" vertical="center" wrapText="1"/>
    </xf>
    <xf numFmtId="49" fontId="449" fillId="25" borderId="5" xfId="2" applyNumberFormat="1" applyFont="1" applyFill="1" applyBorder="1" applyAlignment="1">
      <alignment horizontal="center" vertical="center"/>
    </xf>
    <xf numFmtId="0" fontId="328" fillId="25" borderId="5" xfId="2" applyFont="1" applyFill="1" applyBorder="1" applyAlignment="1">
      <alignment horizontal="center" vertical="center" wrapText="1"/>
    </xf>
    <xf numFmtId="0" fontId="449" fillId="25" borderId="5" xfId="2" applyFont="1" applyFill="1" applyBorder="1" applyAlignment="1">
      <alignment horizontal="center" vertical="top" wrapText="1"/>
    </xf>
    <xf numFmtId="0" fontId="449" fillId="25" borderId="1" xfId="0" applyFont="1" applyFill="1" applyBorder="1" applyAlignment="1">
      <alignment horizontal="center" vertical="center" wrapText="1"/>
    </xf>
    <xf numFmtId="0" fontId="449" fillId="25" borderId="5" xfId="2" applyFont="1" applyFill="1" applyBorder="1" applyAlignment="1">
      <alignment horizontal="center" vertical="center" wrapText="1"/>
    </xf>
    <xf numFmtId="0" fontId="394" fillId="25" borderId="1" xfId="2" applyFont="1" applyFill="1" applyBorder="1" applyAlignment="1">
      <alignment horizontal="center" vertical="center"/>
    </xf>
    <xf numFmtId="0" fontId="449" fillId="25" borderId="1" xfId="2" applyFont="1" applyFill="1" applyBorder="1" applyAlignment="1">
      <alignment horizontal="center" vertical="center" wrapText="1"/>
    </xf>
    <xf numFmtId="0" fontId="278" fillId="25" borderId="1" xfId="2" applyFont="1" applyFill="1" applyBorder="1" applyAlignment="1">
      <alignment horizontal="center" vertical="center"/>
    </xf>
    <xf numFmtId="2" fontId="1343" fillId="25" borderId="4" xfId="2" applyNumberFormat="1" applyFont="1" applyFill="1" applyBorder="1" applyAlignment="1">
      <alignment horizontal="center" vertical="center" wrapText="1"/>
    </xf>
    <xf numFmtId="0" fontId="275" fillId="25" borderId="1" xfId="0" applyFont="1" applyFill="1" applyBorder="1" applyAlignment="1">
      <alignment horizontal="center" vertical="center" wrapText="1"/>
    </xf>
    <xf numFmtId="0" fontId="447" fillId="25" borderId="1" xfId="0" applyFont="1" applyFill="1" applyBorder="1" applyAlignment="1">
      <alignment horizontal="center" vertical="center" wrapText="1"/>
    </xf>
    <xf numFmtId="0" fontId="446" fillId="25" borderId="1" xfId="0" applyFont="1" applyFill="1" applyBorder="1" applyAlignment="1">
      <alignment horizontal="center" vertical="center" wrapText="1"/>
    </xf>
    <xf numFmtId="49" fontId="446" fillId="25" borderId="5" xfId="2" applyNumberFormat="1" applyFont="1" applyFill="1" applyBorder="1" applyAlignment="1">
      <alignment horizontal="center" vertical="center"/>
    </xf>
    <xf numFmtId="0" fontId="281" fillId="25" borderId="1" xfId="0" applyFont="1" applyFill="1" applyBorder="1" applyAlignment="1">
      <alignment horizontal="center" vertical="center" wrapText="1"/>
    </xf>
    <xf numFmtId="0" fontId="196" fillId="25" borderId="1" xfId="0" applyFont="1" applyFill="1" applyBorder="1" applyAlignment="1">
      <alignment horizontal="center" vertical="center" wrapText="1"/>
    </xf>
    <xf numFmtId="0" fontId="1333" fillId="25" borderId="1" xfId="0" applyFont="1" applyFill="1" applyBorder="1" applyAlignment="1">
      <alignment horizontal="center" vertical="center" wrapText="1"/>
    </xf>
    <xf numFmtId="0" fontId="445" fillId="25" borderId="1" xfId="0" applyFont="1" applyFill="1" applyBorder="1" applyAlignment="1">
      <alignment horizontal="center" vertical="center" wrapText="1"/>
    </xf>
    <xf numFmtId="49" fontId="443" fillId="25" borderId="5" xfId="2" applyNumberFormat="1" applyFont="1" applyFill="1" applyBorder="1" applyAlignment="1">
      <alignment horizontal="center" vertical="center"/>
    </xf>
    <xf numFmtId="0" fontId="443" fillId="25" borderId="1" xfId="0" applyFont="1" applyFill="1" applyBorder="1" applyAlignment="1">
      <alignment horizontal="center" vertical="center" wrapText="1"/>
    </xf>
    <xf numFmtId="0" fontId="212" fillId="25" borderId="1" xfId="2" applyFont="1" applyFill="1" applyBorder="1" applyAlignment="1">
      <alignment horizontal="center" vertical="center" wrapText="1"/>
    </xf>
    <xf numFmtId="0" fontId="441" fillId="25" borderId="1" xfId="0" applyFont="1" applyFill="1" applyBorder="1" applyAlignment="1">
      <alignment horizontal="center" vertical="center" wrapText="1"/>
    </xf>
    <xf numFmtId="49" fontId="441" fillId="25" borderId="5" xfId="2" applyNumberFormat="1" applyFont="1" applyFill="1" applyBorder="1" applyAlignment="1">
      <alignment horizontal="center" vertical="center"/>
    </xf>
    <xf numFmtId="0" fontId="342" fillId="25" borderId="1" xfId="0" applyFont="1" applyFill="1" applyBorder="1" applyAlignment="1">
      <alignment horizontal="center" vertical="center" wrapText="1"/>
    </xf>
    <xf numFmtId="0" fontId="439" fillId="25" borderId="1" xfId="0" applyFont="1" applyFill="1" applyBorder="1" applyAlignment="1">
      <alignment horizontal="center" vertical="center" wrapText="1"/>
    </xf>
    <xf numFmtId="49" fontId="436" fillId="25" borderId="5" xfId="2" applyNumberFormat="1" applyFont="1" applyFill="1" applyBorder="1" applyAlignment="1">
      <alignment horizontal="center" vertical="center"/>
    </xf>
    <xf numFmtId="0" fontId="111" fillId="25" borderId="1" xfId="0" applyFont="1" applyFill="1" applyBorder="1" applyAlignment="1">
      <alignment horizontal="center" vertical="center" wrapText="1"/>
    </xf>
    <xf numFmtId="0" fontId="89" fillId="25" borderId="1" xfId="0" applyFont="1" applyFill="1" applyBorder="1" applyAlignment="1">
      <alignment horizontal="center" vertical="center" wrapText="1"/>
    </xf>
    <xf numFmtId="0" fontId="207" fillId="25" borderId="1" xfId="0" applyFont="1" applyFill="1" applyBorder="1" applyAlignment="1">
      <alignment horizontal="center" vertical="center" wrapText="1"/>
    </xf>
    <xf numFmtId="0" fontId="315" fillId="25" borderId="1" xfId="0" applyFont="1" applyFill="1" applyBorder="1" applyAlignment="1">
      <alignment horizontal="center" vertical="center" wrapText="1"/>
    </xf>
    <xf numFmtId="0" fontId="152" fillId="25" borderId="1" xfId="0" applyFont="1" applyFill="1" applyBorder="1" applyAlignment="1">
      <alignment horizontal="center" vertical="center" wrapText="1"/>
    </xf>
    <xf numFmtId="0" fontId="283" fillId="25" borderId="1" xfId="0" applyFont="1" applyFill="1" applyBorder="1" applyAlignment="1">
      <alignment horizontal="center" vertical="center" wrapText="1"/>
    </xf>
    <xf numFmtId="0" fontId="293" fillId="25" borderId="1" xfId="0" applyFont="1" applyFill="1" applyBorder="1" applyAlignment="1">
      <alignment horizontal="center" vertical="center" wrapText="1"/>
    </xf>
    <xf numFmtId="49" fontId="435" fillId="25" borderId="5" xfId="2" applyNumberFormat="1" applyFont="1" applyFill="1" applyBorder="1" applyAlignment="1">
      <alignment horizontal="center" vertical="center"/>
    </xf>
    <xf numFmtId="0" fontId="398" fillId="25" borderId="1" xfId="0" applyFont="1" applyFill="1" applyBorder="1" applyAlignment="1">
      <alignment horizontal="center" vertical="center" wrapText="1"/>
    </xf>
    <xf numFmtId="0" fontId="96" fillId="25" borderId="1" xfId="0" applyFont="1" applyFill="1" applyBorder="1" applyAlignment="1">
      <alignment horizontal="center" vertical="center" wrapText="1"/>
    </xf>
    <xf numFmtId="49" fontId="432" fillId="25" borderId="5" xfId="2" applyNumberFormat="1" applyFont="1" applyFill="1" applyBorder="1" applyAlignment="1">
      <alignment horizontal="center" vertical="center"/>
    </xf>
    <xf numFmtId="0" fontId="271" fillId="25" borderId="1" xfId="0" applyFont="1" applyFill="1" applyBorder="1" applyAlignment="1">
      <alignment horizontal="center" vertical="center" wrapText="1"/>
    </xf>
    <xf numFmtId="0" fontId="235" fillId="25" borderId="1" xfId="0" applyFont="1" applyFill="1" applyBorder="1" applyAlignment="1">
      <alignment horizontal="center" vertical="center" wrapText="1"/>
    </xf>
    <xf numFmtId="0" fontId="410" fillId="25" borderId="1" xfId="0" applyFont="1" applyFill="1" applyBorder="1" applyAlignment="1">
      <alignment horizontal="center" vertical="center" wrapText="1"/>
    </xf>
    <xf numFmtId="49" fontId="428" fillId="25" borderId="5" xfId="2" applyNumberFormat="1" applyFont="1" applyFill="1" applyBorder="1" applyAlignment="1">
      <alignment horizontal="center" vertical="center"/>
    </xf>
    <xf numFmtId="0" fontId="393" fillId="25" borderId="1" xfId="0" applyFont="1" applyFill="1" applyBorder="1" applyAlignment="1">
      <alignment horizontal="center" vertical="center" wrapText="1"/>
    </xf>
    <xf numFmtId="49" fontId="426" fillId="25" borderId="5" xfId="2" applyNumberFormat="1" applyFont="1" applyFill="1" applyBorder="1" applyAlignment="1">
      <alignment horizontal="center" vertical="center"/>
    </xf>
    <xf numFmtId="49" fontId="423" fillId="25" borderId="5" xfId="2" applyNumberFormat="1" applyFont="1" applyFill="1" applyBorder="1" applyAlignment="1">
      <alignment horizontal="center" vertical="center"/>
    </xf>
    <xf numFmtId="0" fontId="266" fillId="25" borderId="1" xfId="0" applyFont="1" applyFill="1" applyBorder="1" applyAlignment="1">
      <alignment horizontal="center" vertical="center" wrapText="1"/>
    </xf>
    <xf numFmtId="0" fontId="246" fillId="25" borderId="1" xfId="0" applyFont="1" applyFill="1" applyBorder="1" applyAlignment="1">
      <alignment horizontal="center" vertical="center" wrapText="1"/>
    </xf>
    <xf numFmtId="0" fontId="158" fillId="25" borderId="1" xfId="0" applyFont="1" applyFill="1" applyBorder="1" applyAlignment="1">
      <alignment horizontal="center" vertical="center" wrapText="1"/>
    </xf>
    <xf numFmtId="0" fontId="332" fillId="25" borderId="1" xfId="0" applyFont="1" applyFill="1" applyBorder="1" applyAlignment="1">
      <alignment horizontal="center" vertical="center" wrapText="1"/>
    </xf>
    <xf numFmtId="49" fontId="422" fillId="25" borderId="5" xfId="2" applyNumberFormat="1" applyFont="1" applyFill="1" applyBorder="1" applyAlignment="1">
      <alignment horizontal="center" vertical="center"/>
    </xf>
    <xf numFmtId="0" fontId="422" fillId="25" borderId="1" xfId="0" applyFont="1" applyFill="1" applyBorder="1" applyAlignment="1">
      <alignment horizontal="center" vertical="center" wrapText="1"/>
    </xf>
    <xf numFmtId="49" fontId="422" fillId="25" borderId="5" xfId="2" applyNumberFormat="1" applyFont="1" applyFill="1" applyBorder="1" applyAlignment="1">
      <alignment horizontal="center" vertical="center" wrapText="1"/>
    </xf>
    <xf numFmtId="0" fontId="178" fillId="25" borderId="1" xfId="0" applyFont="1" applyFill="1" applyBorder="1" applyAlignment="1">
      <alignment horizontal="center" vertical="center" wrapText="1"/>
    </xf>
    <xf numFmtId="0" fontId="418" fillId="25" borderId="1" xfId="0" applyFont="1" applyFill="1" applyBorder="1" applyAlignment="1">
      <alignment horizontal="center" vertical="center" wrapText="1"/>
    </xf>
    <xf numFmtId="49" fontId="418" fillId="25" borderId="5" xfId="2" applyNumberFormat="1" applyFont="1" applyFill="1" applyBorder="1" applyAlignment="1">
      <alignment horizontal="center" vertical="center" wrapText="1"/>
    </xf>
    <xf numFmtId="0" fontId="319" fillId="25" borderId="1" xfId="0" applyFont="1" applyFill="1" applyBorder="1" applyAlignment="1">
      <alignment horizontal="center" vertical="center" wrapText="1"/>
    </xf>
    <xf numFmtId="0" fontId="422" fillId="25" borderId="1" xfId="2" applyFont="1" applyFill="1" applyBorder="1" applyAlignment="1">
      <alignment horizontal="center" vertical="center" wrapText="1"/>
    </xf>
    <xf numFmtId="49" fontId="416" fillId="25" borderId="5" xfId="2" applyNumberFormat="1" applyFont="1" applyFill="1" applyBorder="1" applyAlignment="1">
      <alignment horizontal="center" vertical="center"/>
    </xf>
    <xf numFmtId="0" fontId="416" fillId="25" borderId="5" xfId="2" applyFont="1" applyFill="1" applyBorder="1" applyAlignment="1">
      <alignment horizontal="center" vertical="top" wrapText="1"/>
    </xf>
    <xf numFmtId="0" fontId="301" fillId="25" borderId="1" xfId="2" applyFont="1" applyFill="1" applyBorder="1" applyAlignment="1">
      <alignment horizontal="center" vertical="center"/>
    </xf>
    <xf numFmtId="0" fontId="320" fillId="25" borderId="1" xfId="2" applyFont="1" applyFill="1" applyBorder="1" applyAlignment="1">
      <alignment horizontal="center" vertical="center" wrapText="1"/>
    </xf>
    <xf numFmtId="0" fontId="320" fillId="25" borderId="5" xfId="2" applyFont="1" applyFill="1" applyBorder="1" applyAlignment="1">
      <alignment horizontal="center" vertical="center" wrapText="1"/>
    </xf>
    <xf numFmtId="0" fontId="338" fillId="25" borderId="1" xfId="2" applyFont="1" applyFill="1" applyBorder="1" applyAlignment="1">
      <alignment horizontal="center" vertical="center"/>
    </xf>
    <xf numFmtId="0" fontId="349" fillId="25" borderId="1" xfId="2" applyFont="1" applyFill="1" applyBorder="1" applyAlignment="1">
      <alignment horizontal="center" vertical="center"/>
    </xf>
    <xf numFmtId="0" fontId="396" fillId="25" borderId="1" xfId="2" applyFont="1" applyFill="1" applyBorder="1" applyAlignment="1">
      <alignment horizontal="center" vertical="center"/>
    </xf>
    <xf numFmtId="0" fontId="397" fillId="25" borderId="1" xfId="2" applyFont="1" applyFill="1" applyBorder="1" applyAlignment="1">
      <alignment horizontal="center" vertical="center"/>
    </xf>
    <xf numFmtId="0" fontId="298" fillId="25" borderId="5" xfId="2" applyFont="1" applyFill="1" applyBorder="1" applyAlignment="1">
      <alignment horizontal="center" vertical="center" wrapText="1"/>
    </xf>
    <xf numFmtId="0" fontId="1366" fillId="25" borderId="1" xfId="2" applyFont="1" applyFill="1" applyBorder="1" applyAlignment="1">
      <alignment horizontal="center" vertical="center"/>
    </xf>
    <xf numFmtId="0" fontId="185" fillId="25" borderId="1" xfId="2" applyFont="1" applyFill="1" applyBorder="1" applyAlignment="1">
      <alignment horizontal="center" vertical="center" wrapText="1"/>
    </xf>
    <xf numFmtId="0" fontId="416" fillId="25" borderId="5" xfId="2" applyFont="1" applyFill="1" applyBorder="1" applyAlignment="1">
      <alignment horizontal="center" vertical="center" wrapText="1"/>
    </xf>
    <xf numFmtId="0" fontId="416" fillId="25" borderId="1" xfId="2" applyFont="1" applyFill="1" applyBorder="1" applyAlignment="1">
      <alignment horizontal="center" vertical="center" wrapText="1"/>
    </xf>
    <xf numFmtId="0" fontId="416" fillId="25" borderId="5" xfId="2" applyFont="1" applyFill="1" applyBorder="1" applyAlignment="1">
      <alignment horizontal="center" vertical="center"/>
    </xf>
    <xf numFmtId="0" fontId="414" fillId="25" borderId="1" xfId="2" applyFont="1" applyFill="1" applyBorder="1" applyAlignment="1">
      <alignment horizontal="center" vertical="center"/>
    </xf>
    <xf numFmtId="0" fontId="411" fillId="25" borderId="1" xfId="2" applyFont="1" applyFill="1" applyBorder="1" applyAlignment="1">
      <alignment horizontal="center" vertical="center"/>
    </xf>
    <xf numFmtId="0" fontId="393" fillId="25" borderId="5" xfId="2" applyFont="1" applyFill="1" applyBorder="1" applyAlignment="1">
      <alignment horizontal="center" vertical="top" wrapText="1"/>
    </xf>
    <xf numFmtId="0" fontId="307" fillId="25" borderId="1" xfId="2" applyFont="1" applyFill="1" applyBorder="1" applyAlignment="1">
      <alignment horizontal="center" vertical="center" wrapText="1"/>
    </xf>
    <xf numFmtId="0" fontId="307" fillId="25" borderId="5" xfId="2" applyFont="1" applyFill="1" applyBorder="1" applyAlignment="1">
      <alignment horizontal="center" vertical="center" wrapText="1"/>
    </xf>
    <xf numFmtId="0" fontId="286" fillId="25" borderId="1" xfId="2" applyFont="1" applyFill="1" applyBorder="1" applyAlignment="1">
      <alignment horizontal="center" vertical="center"/>
    </xf>
    <xf numFmtId="14" fontId="330" fillId="25" borderId="5" xfId="2" applyNumberFormat="1" applyFont="1" applyFill="1" applyBorder="1" applyAlignment="1">
      <alignment horizontal="center" vertical="center" wrapText="1"/>
    </xf>
    <xf numFmtId="0" fontId="385" fillId="25" borderId="1" xfId="2" applyFont="1" applyFill="1" applyBorder="1" applyAlignment="1">
      <alignment horizontal="center" vertical="center"/>
    </xf>
    <xf numFmtId="0" fontId="392" fillId="25" borderId="1" xfId="2" applyFont="1" applyFill="1" applyBorder="1" applyAlignment="1">
      <alignment horizontal="center" vertical="center"/>
    </xf>
    <xf numFmtId="0" fontId="162" fillId="25" borderId="5" xfId="2" applyFont="1" applyFill="1" applyBorder="1" applyAlignment="1">
      <alignment horizontal="center" vertical="center" wrapText="1"/>
    </xf>
    <xf numFmtId="0" fontId="280" fillId="25" borderId="1" xfId="2" applyFont="1" applyFill="1" applyBorder="1" applyAlignment="1">
      <alignment horizontal="center" vertical="center" wrapText="1"/>
    </xf>
    <xf numFmtId="0" fontId="280" fillId="25" borderId="5" xfId="2" applyFont="1" applyFill="1" applyBorder="1" applyAlignment="1">
      <alignment horizontal="center" vertical="center" wrapText="1"/>
    </xf>
    <xf numFmtId="0" fontId="350" fillId="25" borderId="5" xfId="2" applyFont="1" applyFill="1" applyBorder="1" applyAlignment="1">
      <alignment horizontal="center" vertical="top" wrapText="1"/>
    </xf>
    <xf numFmtId="0" fontId="350" fillId="25" borderId="1" xfId="2" applyFont="1" applyFill="1" applyBorder="1" applyAlignment="1">
      <alignment horizontal="center" vertical="center" wrapText="1"/>
    </xf>
    <xf numFmtId="0" fontId="369" fillId="25" borderId="1" xfId="2" applyFont="1" applyFill="1" applyBorder="1" applyAlignment="1">
      <alignment horizontal="center" vertical="center"/>
    </xf>
    <xf numFmtId="0" fontId="198" fillId="25" borderId="5" xfId="2" applyFont="1" applyFill="1" applyBorder="1" applyAlignment="1">
      <alignment horizontal="center" vertical="center" wrapText="1"/>
    </xf>
    <xf numFmtId="0" fontId="372" fillId="25" borderId="1" xfId="2" applyFont="1" applyFill="1" applyBorder="1" applyAlignment="1">
      <alignment horizontal="center" vertical="center"/>
    </xf>
    <xf numFmtId="0" fontId="160" fillId="25" borderId="1" xfId="2" applyFont="1" applyFill="1" applyBorder="1" applyAlignment="1">
      <alignment horizontal="center" vertical="center" wrapText="1"/>
    </xf>
    <xf numFmtId="0" fontId="160" fillId="25" borderId="5" xfId="2" applyFont="1" applyFill="1" applyBorder="1" applyAlignment="1">
      <alignment horizontal="center" vertical="center" wrapText="1"/>
    </xf>
    <xf numFmtId="0" fontId="189" fillId="25" borderId="1" xfId="2" applyFont="1" applyFill="1" applyBorder="1" applyAlignment="1">
      <alignment horizontal="center" vertical="center"/>
    </xf>
    <xf numFmtId="0" fontId="315" fillId="25" borderId="1" xfId="2" applyFont="1" applyFill="1" applyBorder="1" applyAlignment="1">
      <alignment horizontal="center" vertical="center"/>
    </xf>
    <xf numFmtId="0" fontId="1366" fillId="25" borderId="0" xfId="0" applyFont="1" applyFill="1" applyAlignment="1">
      <alignment horizontal="center" vertical="center" wrapText="1"/>
    </xf>
    <xf numFmtId="0" fontId="309" fillId="25" borderId="1" xfId="2" applyFont="1" applyFill="1" applyBorder="1" applyAlignment="1">
      <alignment horizontal="center" vertical="center"/>
    </xf>
    <xf numFmtId="0" fontId="240" fillId="25" borderId="1" xfId="2" applyFont="1" applyFill="1" applyBorder="1" applyAlignment="1">
      <alignment horizontal="center" vertical="center" wrapText="1"/>
    </xf>
    <xf numFmtId="0" fontId="240" fillId="25" borderId="5" xfId="2" applyFont="1" applyFill="1" applyBorder="1" applyAlignment="1">
      <alignment horizontal="center" vertical="center" wrapText="1"/>
    </xf>
    <xf numFmtId="0" fontId="415" fillId="25" borderId="1" xfId="2" applyFont="1" applyFill="1" applyBorder="1" applyAlignment="1">
      <alignment horizontal="center" vertical="center"/>
    </xf>
    <xf numFmtId="0" fontId="415" fillId="25" borderId="1" xfId="2" applyFont="1" applyFill="1" applyBorder="1" applyAlignment="1">
      <alignment horizontal="center" vertical="center" wrapText="1"/>
    </xf>
    <xf numFmtId="49" fontId="415" fillId="25" borderId="5" xfId="2" applyNumberFormat="1" applyFont="1" applyFill="1" applyBorder="1" applyAlignment="1">
      <alignment horizontal="center" vertical="center"/>
    </xf>
    <xf numFmtId="0" fontId="415" fillId="25" borderId="5" xfId="2" applyFont="1" applyFill="1" applyBorder="1" applyAlignment="1">
      <alignment horizontal="center" vertical="center" wrapText="1"/>
    </xf>
    <xf numFmtId="0" fontId="261" fillId="25" borderId="5" xfId="2" applyFont="1" applyFill="1" applyBorder="1" applyAlignment="1">
      <alignment horizontal="center" vertical="center" wrapText="1"/>
    </xf>
    <xf numFmtId="0" fontId="363" fillId="25" borderId="1" xfId="2" applyFont="1" applyFill="1" applyBorder="1" applyAlignment="1">
      <alignment horizontal="center" vertical="center"/>
    </xf>
    <xf numFmtId="0" fontId="163" fillId="25" borderId="1" xfId="2" applyFont="1" applyFill="1" applyBorder="1" applyAlignment="1">
      <alignment horizontal="center" vertical="center"/>
    </xf>
    <xf numFmtId="0" fontId="246" fillId="25" borderId="5" xfId="2" applyFont="1" applyFill="1" applyBorder="1" applyAlignment="1">
      <alignment horizontal="center" vertical="center" wrapText="1"/>
    </xf>
    <xf numFmtId="0" fontId="1011" fillId="25" borderId="5" xfId="2" applyFont="1" applyFill="1" applyBorder="1" applyAlignment="1">
      <alignment horizontal="center" vertical="center"/>
    </xf>
    <xf numFmtId="0" fontId="164" fillId="25" borderId="1" xfId="2" applyFont="1" applyFill="1" applyBorder="1" applyAlignment="1">
      <alignment horizontal="center" vertical="center"/>
    </xf>
    <xf numFmtId="0" fontId="207" fillId="25" borderId="5" xfId="2" applyFont="1" applyFill="1" applyBorder="1" applyAlignment="1">
      <alignment horizontal="center" vertical="center" wrapText="1"/>
    </xf>
    <xf numFmtId="0" fontId="285" fillId="25" borderId="1" xfId="2" applyFont="1" applyFill="1" applyBorder="1" applyAlignment="1">
      <alignment horizontal="center" vertical="center"/>
    </xf>
    <xf numFmtId="0" fontId="318" fillId="25" borderId="1" xfId="2" applyFont="1" applyFill="1" applyBorder="1" applyAlignment="1">
      <alignment horizontal="center" vertical="center" wrapText="1"/>
    </xf>
    <xf numFmtId="0" fontId="318" fillId="25" borderId="5" xfId="2" applyFont="1" applyFill="1" applyBorder="1" applyAlignment="1">
      <alignment horizontal="center" vertical="center" wrapText="1"/>
    </xf>
    <xf numFmtId="0" fontId="415" fillId="25" borderId="5" xfId="2" applyFont="1" applyFill="1" applyBorder="1" applyAlignment="1">
      <alignment horizontal="center" vertical="top" wrapText="1"/>
    </xf>
    <xf numFmtId="0" fontId="384" fillId="25" borderId="1" xfId="2" applyFont="1" applyFill="1" applyBorder="1" applyAlignment="1">
      <alignment horizontal="center" vertical="center"/>
    </xf>
    <xf numFmtId="0" fontId="410" fillId="25" borderId="1" xfId="2" applyFont="1" applyFill="1" applyBorder="1" applyAlignment="1">
      <alignment horizontal="center" vertical="center"/>
    </xf>
    <xf numFmtId="4" fontId="1379" fillId="25" borderId="5" xfId="0" applyNumberFormat="1" applyFont="1" applyFill="1" applyBorder="1" applyAlignment="1">
      <alignment horizontal="center" vertical="center"/>
    </xf>
    <xf numFmtId="0" fontId="318" fillId="25" borderId="1" xfId="2" applyFont="1" applyFill="1" applyBorder="1" applyAlignment="1">
      <alignment horizontal="center" vertical="center"/>
    </xf>
    <xf numFmtId="0" fontId="306" fillId="25" borderId="1" xfId="2" applyFont="1" applyFill="1" applyBorder="1" applyAlignment="1">
      <alignment horizontal="center" vertical="center"/>
    </xf>
    <xf numFmtId="49" fontId="414" fillId="25" borderId="5" xfId="2" applyNumberFormat="1" applyFont="1" applyFill="1" applyBorder="1" applyAlignment="1">
      <alignment horizontal="center" vertical="center"/>
    </xf>
    <xf numFmtId="0" fontId="414" fillId="25" borderId="1" xfId="2" applyFont="1" applyFill="1" applyBorder="1" applyAlignment="1">
      <alignment horizontal="center" vertical="center" wrapText="1"/>
    </xf>
    <xf numFmtId="0" fontId="414" fillId="25" borderId="5" xfId="2" applyFont="1" applyFill="1" applyBorder="1" applyAlignment="1">
      <alignment horizontal="center" vertical="top" wrapText="1"/>
    </xf>
    <xf numFmtId="0" fontId="414" fillId="25" borderId="5" xfId="2" applyFont="1" applyFill="1" applyBorder="1" applyAlignment="1">
      <alignment horizontal="center" vertical="center" wrapText="1"/>
    </xf>
    <xf numFmtId="0" fontId="129" fillId="25" borderId="1" xfId="2" applyFont="1" applyFill="1" applyBorder="1" applyAlignment="1">
      <alignment horizontal="center"/>
    </xf>
    <xf numFmtId="0" fontId="378" fillId="25" borderId="1" xfId="2" applyFont="1" applyFill="1" applyBorder="1" applyAlignment="1">
      <alignment horizontal="center" vertical="center"/>
    </xf>
    <xf numFmtId="0" fontId="157" fillId="25" borderId="1" xfId="0" applyFont="1" applyFill="1" applyBorder="1" applyAlignment="1">
      <alignment horizontal="center" vertical="center" wrapText="1"/>
    </xf>
    <xf numFmtId="49" fontId="413" fillId="25" borderId="5" xfId="2" applyNumberFormat="1" applyFont="1" applyFill="1" applyBorder="1" applyAlignment="1">
      <alignment horizontal="center" vertical="center"/>
    </xf>
    <xf numFmtId="0" fontId="413" fillId="25" borderId="5" xfId="2" applyFont="1" applyFill="1" applyBorder="1" applyAlignment="1">
      <alignment horizontal="center" vertical="top" wrapText="1"/>
    </xf>
    <xf numFmtId="0" fontId="413" fillId="25" borderId="1" xfId="2" applyFont="1" applyFill="1" applyBorder="1" applyAlignment="1">
      <alignment horizontal="center" vertical="center" wrapText="1"/>
    </xf>
    <xf numFmtId="0" fontId="413" fillId="25" borderId="5" xfId="2" applyFont="1" applyFill="1" applyBorder="1" applyAlignment="1">
      <alignment horizontal="center" vertical="center" wrapText="1"/>
    </xf>
    <xf numFmtId="0" fontId="412" fillId="25" borderId="1" xfId="2" applyFont="1" applyFill="1" applyBorder="1" applyAlignment="1">
      <alignment horizontal="center" vertical="center"/>
    </xf>
    <xf numFmtId="0" fontId="413" fillId="25" borderId="1" xfId="0" applyFont="1" applyFill="1" applyBorder="1" applyAlignment="1">
      <alignment horizontal="center" vertical="center" wrapText="1"/>
    </xf>
    <xf numFmtId="0" fontId="413" fillId="25" borderId="5" xfId="2" applyFont="1" applyFill="1" applyBorder="1" applyAlignment="1">
      <alignment horizontal="center" vertical="center"/>
    </xf>
    <xf numFmtId="0" fontId="249" fillId="25" borderId="1" xfId="2" applyFont="1" applyFill="1" applyBorder="1" applyAlignment="1">
      <alignment horizontal="center" vertical="center"/>
    </xf>
    <xf numFmtId="0" fontId="339" fillId="25" borderId="5" xfId="2" applyFont="1" applyFill="1" applyBorder="1" applyAlignment="1">
      <alignment horizontal="center" vertical="top" wrapText="1"/>
    </xf>
    <xf numFmtId="0" fontId="81" fillId="25" borderId="1" xfId="2" applyFont="1" applyFill="1" applyBorder="1" applyAlignment="1">
      <alignment horizontal="center" vertical="center"/>
    </xf>
    <xf numFmtId="0" fontId="402" fillId="25" borderId="5" xfId="2" applyFont="1" applyFill="1" applyBorder="1" applyAlignment="1">
      <alignment horizontal="center" vertical="top" wrapText="1"/>
    </xf>
    <xf numFmtId="0" fontId="402" fillId="25" borderId="1" xfId="2" applyFont="1" applyFill="1" applyBorder="1" applyAlignment="1">
      <alignment horizontal="center" vertical="center" wrapText="1"/>
    </xf>
    <xf numFmtId="0" fontId="402" fillId="25" borderId="5" xfId="2" applyFont="1" applyFill="1" applyBorder="1" applyAlignment="1">
      <alignment horizontal="center" vertical="center" wrapText="1"/>
    </xf>
    <xf numFmtId="0" fontId="1377" fillId="25" borderId="0" xfId="0" applyFont="1" applyFill="1" applyAlignment="1">
      <alignment horizontal="center" vertical="center"/>
    </xf>
    <xf numFmtId="0" fontId="366" fillId="25" borderId="1" xfId="2" applyFont="1" applyFill="1" applyBorder="1" applyAlignment="1">
      <alignment horizontal="center" vertical="center"/>
    </xf>
    <xf numFmtId="0" fontId="321" fillId="25" borderId="1" xfId="2" applyFont="1" applyFill="1" applyBorder="1" applyAlignment="1">
      <alignment horizontal="center" vertical="center"/>
    </xf>
    <xf numFmtId="0" fontId="234" fillId="25" borderId="1" xfId="2" applyFont="1" applyFill="1" applyBorder="1" applyAlignment="1">
      <alignment horizontal="center" vertical="center" wrapText="1"/>
    </xf>
    <xf numFmtId="0" fontId="302" fillId="25" borderId="5" xfId="2" applyFont="1" applyFill="1" applyBorder="1" applyAlignment="1">
      <alignment horizontal="center" vertical="center" wrapText="1"/>
    </xf>
    <xf numFmtId="49" fontId="410" fillId="25" borderId="5" xfId="2" applyNumberFormat="1" applyFont="1" applyFill="1" applyBorder="1" applyAlignment="1">
      <alignment horizontal="center" vertical="center"/>
    </xf>
    <xf numFmtId="0" fontId="266" fillId="25" borderId="5" xfId="2" applyFont="1" applyFill="1" applyBorder="1" applyAlignment="1">
      <alignment horizontal="center" vertical="center" wrapText="1"/>
    </xf>
    <xf numFmtId="0" fontId="410" fillId="25" borderId="1" xfId="2" applyFont="1" applyFill="1" applyBorder="1" applyAlignment="1">
      <alignment horizontal="center" vertical="center" wrapText="1"/>
    </xf>
    <xf numFmtId="0" fontId="288" fillId="25" borderId="1" xfId="2" applyFont="1" applyFill="1" applyBorder="1" applyAlignment="1">
      <alignment horizontal="center" vertical="center"/>
    </xf>
    <xf numFmtId="0" fontId="379" fillId="25" borderId="1" xfId="2" applyFont="1" applyFill="1" applyBorder="1" applyAlignment="1">
      <alignment horizontal="center" vertical="center"/>
    </xf>
    <xf numFmtId="0" fontId="142" fillId="25" borderId="5" xfId="2" applyFont="1" applyFill="1" applyBorder="1" applyAlignment="1">
      <alignment horizontal="center" vertical="top" wrapText="1"/>
    </xf>
    <xf numFmtId="0" fontId="410" fillId="25" borderId="5" xfId="2" applyFont="1" applyFill="1" applyBorder="1" applyAlignment="1">
      <alignment horizontal="center" vertical="center" wrapText="1"/>
    </xf>
    <xf numFmtId="0" fontId="410" fillId="25" borderId="5" xfId="2" applyFont="1" applyFill="1" applyBorder="1" applyAlignment="1">
      <alignment horizontal="center" vertical="top" wrapText="1"/>
    </xf>
    <xf numFmtId="0" fontId="205" fillId="25" borderId="1" xfId="2" applyFont="1" applyFill="1" applyBorder="1" applyAlignment="1">
      <alignment horizontal="center" vertical="center"/>
    </xf>
    <xf numFmtId="0" fontId="345" fillId="25" borderId="1" xfId="2" applyFont="1" applyFill="1" applyBorder="1" applyAlignment="1">
      <alignment horizontal="center" vertical="center"/>
    </xf>
    <xf numFmtId="0" fontId="410" fillId="25" borderId="5" xfId="2" applyFont="1" applyFill="1" applyBorder="1" applyAlignment="1">
      <alignment horizontal="center" vertical="center"/>
    </xf>
    <xf numFmtId="0" fontId="347" fillId="25" borderId="5" xfId="2" applyFont="1" applyFill="1" applyBorder="1" applyAlignment="1">
      <alignment horizontal="center" vertical="center" wrapText="1"/>
    </xf>
    <xf numFmtId="0" fontId="409" fillId="25" borderId="1" xfId="2" applyFont="1" applyFill="1" applyBorder="1" applyAlignment="1">
      <alignment horizontal="center" vertical="center"/>
    </xf>
    <xf numFmtId="0" fontId="407" fillId="25" borderId="1" xfId="0" applyFont="1" applyFill="1" applyBorder="1" applyAlignment="1">
      <alignment horizontal="center" vertical="center" wrapText="1"/>
    </xf>
    <xf numFmtId="49" fontId="407" fillId="25" borderId="5" xfId="2" applyNumberFormat="1" applyFont="1" applyFill="1" applyBorder="1" applyAlignment="1">
      <alignment horizontal="center" vertical="center"/>
    </xf>
    <xf numFmtId="0" fontId="407" fillId="25" borderId="5" xfId="2" applyFont="1" applyFill="1" applyBorder="1" applyAlignment="1">
      <alignment horizontal="center" vertical="top" wrapText="1"/>
    </xf>
    <xf numFmtId="0" fontId="407" fillId="25" borderId="1" xfId="2" applyFont="1" applyFill="1" applyBorder="1" applyAlignment="1">
      <alignment horizontal="center" vertical="center" wrapText="1"/>
    </xf>
    <xf numFmtId="0" fontId="162" fillId="25" borderId="1" xfId="2" applyFont="1" applyFill="1" applyBorder="1" applyAlignment="1">
      <alignment horizontal="center" vertical="center"/>
    </xf>
    <xf numFmtId="0" fontId="215" fillId="25" borderId="1" xfId="0" applyFont="1" applyFill="1" applyBorder="1" applyAlignment="1">
      <alignment horizontal="center" vertical="center" wrapText="1"/>
    </xf>
    <xf numFmtId="0" fontId="215" fillId="25" borderId="5" xfId="2" applyFont="1" applyFill="1" applyBorder="1" applyAlignment="1">
      <alignment horizontal="center" vertical="center" wrapText="1"/>
    </xf>
    <xf numFmtId="0" fontId="407" fillId="25" borderId="5" xfId="2" applyFont="1" applyFill="1" applyBorder="1" applyAlignment="1">
      <alignment horizontal="center" vertical="center" wrapText="1"/>
    </xf>
    <xf numFmtId="0" fontId="312" fillId="25" borderId="5" xfId="2" applyFont="1" applyFill="1" applyBorder="1" applyAlignment="1">
      <alignment horizontal="center" vertical="center" wrapText="1"/>
    </xf>
    <xf numFmtId="49" fontId="405" fillId="25" borderId="5" xfId="2" applyNumberFormat="1" applyFont="1" applyFill="1" applyBorder="1" applyAlignment="1">
      <alignment horizontal="center" vertical="center"/>
    </xf>
    <xf numFmtId="0" fontId="405" fillId="25" borderId="5" xfId="2" applyFont="1" applyFill="1" applyBorder="1" applyAlignment="1">
      <alignment horizontal="center" vertical="center" wrapText="1"/>
    </xf>
    <xf numFmtId="0" fontId="405" fillId="25" borderId="5" xfId="2" applyFont="1" applyFill="1" applyBorder="1" applyAlignment="1">
      <alignment horizontal="center" vertical="center"/>
    </xf>
    <xf numFmtId="0" fontId="342" fillId="25" borderId="5" xfId="2" applyFont="1" applyFill="1" applyBorder="1" applyAlignment="1">
      <alignment horizontal="center" vertical="center" wrapText="1"/>
    </xf>
    <xf numFmtId="0" fontId="405" fillId="25" borderId="5" xfId="2" applyFont="1" applyFill="1" applyBorder="1" applyAlignment="1">
      <alignment horizontal="center" vertical="top" wrapText="1"/>
    </xf>
    <xf numFmtId="0" fontId="343" fillId="25" borderId="1" xfId="2" applyFont="1" applyFill="1" applyBorder="1" applyAlignment="1">
      <alignment horizontal="center" vertical="center"/>
    </xf>
    <xf numFmtId="0" fontId="335" fillId="25" borderId="1" xfId="2" applyFont="1" applyFill="1" applyBorder="1" applyAlignment="1">
      <alignment horizontal="center" vertical="center"/>
    </xf>
    <xf numFmtId="0" fontId="405" fillId="25" borderId="1" xfId="0" applyFont="1" applyFill="1" applyBorder="1" applyAlignment="1">
      <alignment horizontal="center" vertical="center" wrapText="1"/>
    </xf>
    <xf numFmtId="0" fontId="402" fillId="25" borderId="4" xfId="0" applyFont="1" applyFill="1" applyBorder="1" applyAlignment="1">
      <alignment horizontal="center" vertical="center" wrapText="1"/>
    </xf>
    <xf numFmtId="49" fontId="402" fillId="25" borderId="3" xfId="2" applyNumberFormat="1" applyFont="1" applyFill="1" applyBorder="1" applyAlignment="1">
      <alignment horizontal="center" vertical="center"/>
    </xf>
    <xf numFmtId="0" fontId="1011" fillId="25" borderId="3" xfId="2" applyFont="1" applyFill="1" applyBorder="1" applyAlignment="1">
      <alignment horizontal="center" vertical="center"/>
    </xf>
    <xf numFmtId="0" fontId="348" fillId="25" borderId="3" xfId="2" applyFont="1" applyFill="1" applyBorder="1" applyAlignment="1">
      <alignment horizontal="center" vertical="center" wrapText="1"/>
    </xf>
    <xf numFmtId="0" fontId="348" fillId="25" borderId="3" xfId="2" applyFont="1" applyFill="1" applyBorder="1" applyAlignment="1">
      <alignment horizontal="center" vertical="top" wrapText="1"/>
    </xf>
    <xf numFmtId="0" fontId="402" fillId="25" borderId="3" xfId="2" applyFont="1" applyFill="1" applyBorder="1" applyAlignment="1">
      <alignment horizontal="center" vertical="center" wrapText="1"/>
    </xf>
    <xf numFmtId="0" fontId="1366" fillId="25" borderId="4" xfId="2" applyFont="1" applyFill="1" applyBorder="1" applyAlignment="1">
      <alignment horizontal="center" vertical="center"/>
    </xf>
    <xf numFmtId="4" fontId="1379" fillId="25" borderId="3" xfId="0" applyNumberFormat="1" applyFont="1" applyFill="1" applyBorder="1" applyAlignment="1">
      <alignment horizontal="center" vertical="center"/>
    </xf>
    <xf numFmtId="14" fontId="1137" fillId="25" borderId="1" xfId="2" applyNumberFormat="1" applyFill="1" applyBorder="1" applyAlignment="1">
      <alignment horizontal="center" vertical="center" wrapText="1"/>
    </xf>
    <xf numFmtId="49" fontId="402" fillId="25" borderId="1" xfId="2" applyNumberFormat="1" applyFont="1" applyFill="1" applyBorder="1" applyAlignment="1">
      <alignment horizontal="center" vertical="center" wrapText="1"/>
    </xf>
    <xf numFmtId="0" fontId="1011" fillId="25" borderId="1" xfId="2" applyFont="1" applyFill="1" applyBorder="1" applyAlignment="1">
      <alignment horizontal="center" vertical="center" wrapText="1"/>
    </xf>
    <xf numFmtId="0" fontId="393" fillId="25" borderId="1" xfId="2" applyFont="1" applyFill="1" applyBorder="1" applyAlignment="1">
      <alignment horizontal="center" vertical="center" wrapText="1"/>
    </xf>
    <xf numFmtId="0" fontId="335" fillId="25" borderId="1" xfId="2" applyFont="1" applyFill="1" applyBorder="1" applyAlignment="1">
      <alignment horizontal="center" vertical="center" wrapText="1"/>
    </xf>
    <xf numFmtId="0" fontId="1366" fillId="25" borderId="1" xfId="2" applyFont="1" applyFill="1" applyBorder="1" applyAlignment="1">
      <alignment horizontal="center" vertical="center" wrapText="1"/>
    </xf>
    <xf numFmtId="0" fontId="402" fillId="25" borderId="1" xfId="0" applyFont="1" applyFill="1" applyBorder="1" applyAlignment="1">
      <alignment horizontal="center" vertical="center" wrapText="1"/>
    </xf>
    <xf numFmtId="0" fontId="167" fillId="25" borderId="1" xfId="2" applyFont="1" applyFill="1" applyBorder="1" applyAlignment="1">
      <alignment horizontal="center" vertical="center" wrapText="1"/>
    </xf>
    <xf numFmtId="0" fontId="366" fillId="25" borderId="1" xfId="2" applyFont="1" applyFill="1" applyBorder="1" applyAlignment="1">
      <alignment horizontal="center" vertical="center" wrapText="1"/>
    </xf>
    <xf numFmtId="0" fontId="327" fillId="25" borderId="1" xfId="2" applyFont="1" applyFill="1" applyBorder="1" applyAlignment="1">
      <alignment horizontal="center" vertical="center" wrapText="1"/>
    </xf>
    <xf numFmtId="49" fontId="410" fillId="25" borderId="1" xfId="2" applyNumberFormat="1" applyFont="1" applyFill="1" applyBorder="1" applyAlignment="1">
      <alignment horizontal="center" vertical="center" wrapText="1"/>
    </xf>
    <xf numFmtId="0" fontId="400" fillId="25" borderId="1" xfId="0" applyFont="1" applyFill="1" applyBorder="1" applyAlignment="1">
      <alignment horizontal="center" vertical="center" wrapText="1"/>
    </xf>
    <xf numFmtId="49" fontId="400" fillId="25" borderId="1" xfId="2" applyNumberFormat="1" applyFont="1" applyFill="1" applyBorder="1" applyAlignment="1">
      <alignment horizontal="center" vertical="center" wrapText="1"/>
    </xf>
    <xf numFmtId="14" fontId="400" fillId="25" borderId="1" xfId="2" applyNumberFormat="1" applyFont="1" applyFill="1" applyBorder="1" applyAlignment="1">
      <alignment horizontal="center" vertical="center" wrapText="1"/>
    </xf>
    <xf numFmtId="0" fontId="355" fillId="25" borderId="1" xfId="2" applyFont="1" applyFill="1" applyBorder="1" applyAlignment="1">
      <alignment horizontal="center" vertical="center" wrapText="1"/>
    </xf>
    <xf numFmtId="0" fontId="371" fillId="25" borderId="1" xfId="2" applyFont="1" applyFill="1" applyBorder="1" applyAlignment="1">
      <alignment horizontal="center" vertical="center" wrapText="1"/>
    </xf>
    <xf numFmtId="0" fontId="398" fillId="25" borderId="1" xfId="2" applyFont="1" applyFill="1" applyBorder="1" applyAlignment="1">
      <alignment horizontal="center" vertical="center" wrapText="1"/>
    </xf>
    <xf numFmtId="0" fontId="394" fillId="25" borderId="1" xfId="2" applyFont="1" applyFill="1" applyBorder="1" applyAlignment="1">
      <alignment horizontal="center" vertical="center" wrapText="1"/>
    </xf>
    <xf numFmtId="0" fontId="1006" fillId="25" borderId="1" xfId="2" applyFont="1" applyFill="1" applyBorder="1" applyAlignment="1">
      <alignment horizontal="center" vertical="center" wrapText="1"/>
    </xf>
    <xf numFmtId="0" fontId="1051" fillId="25" borderId="1" xfId="2" applyFont="1" applyFill="1" applyBorder="1" applyAlignment="1">
      <alignment horizontal="center" vertical="center" wrapText="1"/>
    </xf>
    <xf numFmtId="0" fontId="190" fillId="25" borderId="1" xfId="2" applyFont="1" applyFill="1" applyBorder="1" applyAlignment="1">
      <alignment horizontal="center" vertical="center" wrapText="1"/>
    </xf>
    <xf numFmtId="0" fontId="204" fillId="25" borderId="1" xfId="2" applyFont="1" applyFill="1" applyBorder="1" applyAlignment="1">
      <alignment horizontal="center" vertical="center" wrapText="1"/>
    </xf>
    <xf numFmtId="0" fontId="386" fillId="25" borderId="1" xfId="2" applyFont="1" applyFill="1" applyBorder="1" applyAlignment="1">
      <alignment horizontal="center" vertical="center" wrapText="1"/>
    </xf>
    <xf numFmtId="49" fontId="399" fillId="25" borderId="1" xfId="2" applyNumberFormat="1" applyFont="1" applyFill="1" applyBorder="1" applyAlignment="1">
      <alignment horizontal="center" vertical="center" wrapText="1"/>
    </xf>
    <xf numFmtId="0" fontId="399" fillId="25" borderId="1" xfId="2" applyFont="1" applyFill="1" applyBorder="1" applyAlignment="1">
      <alignment horizontal="center" vertical="center" wrapText="1"/>
    </xf>
    <xf numFmtId="0" fontId="399" fillId="25" borderId="1" xfId="0" applyFont="1" applyFill="1" applyBorder="1" applyAlignment="1">
      <alignment horizontal="center" vertical="center" wrapText="1"/>
    </xf>
    <xf numFmtId="49" fontId="200" fillId="25" borderId="1" xfId="2" applyNumberFormat="1" applyFont="1" applyFill="1" applyBorder="1" applyAlignment="1">
      <alignment horizontal="center" vertical="center" wrapText="1"/>
    </xf>
    <xf numFmtId="49" fontId="398" fillId="25" borderId="1" xfId="2" applyNumberFormat="1" applyFont="1" applyFill="1" applyBorder="1" applyAlignment="1">
      <alignment horizontal="center" vertical="center" wrapText="1"/>
    </xf>
    <xf numFmtId="0" fontId="138" fillId="25" borderId="1" xfId="0" applyFont="1" applyFill="1" applyBorder="1" applyAlignment="1">
      <alignment horizontal="center" vertical="center" wrapText="1"/>
    </xf>
    <xf numFmtId="0" fontId="392" fillId="25" borderId="1" xfId="0" applyFont="1" applyFill="1" applyBorder="1" applyAlignment="1">
      <alignment horizontal="center" vertical="center" wrapText="1"/>
    </xf>
    <xf numFmtId="49" fontId="392" fillId="25" borderId="1" xfId="2" applyNumberFormat="1" applyFont="1" applyFill="1" applyBorder="1" applyAlignment="1">
      <alignment horizontal="center" vertical="center" wrapText="1"/>
    </xf>
    <xf numFmtId="0" fontId="392" fillId="25" borderId="1" xfId="2" applyFont="1" applyFill="1" applyBorder="1" applyAlignment="1">
      <alignment horizontal="center" vertical="center" wrapText="1"/>
    </xf>
    <xf numFmtId="0" fontId="236" fillId="25" borderId="1" xfId="0" applyFont="1" applyFill="1" applyBorder="1" applyAlignment="1">
      <alignment horizontal="center" vertical="center" wrapText="1"/>
    </xf>
    <xf numFmtId="49" fontId="391" fillId="25" borderId="1" xfId="2" applyNumberFormat="1" applyFont="1" applyFill="1" applyBorder="1" applyAlignment="1">
      <alignment horizontal="center" vertical="center" wrapText="1"/>
    </xf>
    <xf numFmtId="0" fontId="388" fillId="25" borderId="1" xfId="0" applyFont="1" applyFill="1" applyBorder="1" applyAlignment="1">
      <alignment horizontal="center" vertical="center" wrapText="1"/>
    </xf>
    <xf numFmtId="49" fontId="388" fillId="25" borderId="1" xfId="2" applyNumberFormat="1" applyFont="1" applyFill="1" applyBorder="1" applyAlignment="1">
      <alignment horizontal="center" vertical="center" wrapText="1"/>
    </xf>
    <xf numFmtId="0" fontId="337" fillId="25" borderId="1" xfId="0" applyFont="1" applyFill="1" applyBorder="1" applyAlignment="1">
      <alignment horizontal="center" vertical="center" wrapText="1"/>
    </xf>
    <xf numFmtId="49" fontId="384" fillId="25" borderId="1" xfId="2" applyNumberFormat="1" applyFont="1" applyFill="1" applyBorder="1" applyAlignment="1">
      <alignment horizontal="center" vertical="center" wrapText="1"/>
    </xf>
    <xf numFmtId="0" fontId="384" fillId="25" borderId="1" xfId="0" applyFont="1" applyFill="1" applyBorder="1" applyAlignment="1">
      <alignment horizontal="center" vertical="center" wrapText="1"/>
    </xf>
    <xf numFmtId="0" fontId="252" fillId="25" borderId="1" xfId="0" applyFont="1" applyFill="1" applyBorder="1" applyAlignment="1">
      <alignment horizontal="center" vertical="center" wrapText="1"/>
    </xf>
    <xf numFmtId="0" fontId="292" fillId="25" borderId="1" xfId="0" applyFont="1" applyFill="1" applyBorder="1" applyAlignment="1">
      <alignment horizontal="center" vertical="center" wrapText="1"/>
    </xf>
    <xf numFmtId="49" fontId="383" fillId="25" borderId="1" xfId="2" applyNumberFormat="1" applyFont="1" applyFill="1" applyBorder="1" applyAlignment="1">
      <alignment horizontal="center" vertical="center" wrapText="1"/>
    </xf>
    <xf numFmtId="0" fontId="82" fillId="25" borderId="1" xfId="0" applyFont="1" applyFill="1" applyBorder="1" applyAlignment="1">
      <alignment horizontal="center" vertical="center" wrapText="1"/>
    </xf>
    <xf numFmtId="0" fontId="376" fillId="25" borderId="1" xfId="0" applyFont="1" applyFill="1" applyBorder="1" applyAlignment="1">
      <alignment horizontal="center" vertical="center" wrapText="1"/>
    </xf>
    <xf numFmtId="49" fontId="376" fillId="25" borderId="1" xfId="2" applyNumberFormat="1" applyFont="1" applyFill="1" applyBorder="1" applyAlignment="1">
      <alignment horizontal="center" vertical="center" wrapText="1"/>
    </xf>
    <xf numFmtId="0" fontId="248" fillId="25" borderId="1" xfId="0" applyFont="1" applyFill="1" applyBorder="1" applyAlignment="1">
      <alignment horizontal="center" vertical="center" wrapText="1"/>
    </xf>
    <xf numFmtId="49" fontId="371" fillId="25" borderId="1" xfId="2" applyNumberFormat="1" applyFont="1" applyFill="1" applyBorder="1" applyAlignment="1">
      <alignment horizontal="center" vertical="center" wrapText="1"/>
    </xf>
    <xf numFmtId="0" fontId="371" fillId="25" borderId="1" xfId="0" applyFont="1" applyFill="1" applyBorder="1" applyAlignment="1">
      <alignment horizontal="center" vertical="center" wrapText="1"/>
    </xf>
    <xf numFmtId="0" fontId="368" fillId="25" borderId="1" xfId="0" applyFont="1" applyFill="1" applyBorder="1" applyAlignment="1">
      <alignment horizontal="center" vertical="center" wrapText="1"/>
    </xf>
    <xf numFmtId="49" fontId="368" fillId="25" borderId="1" xfId="2" applyNumberFormat="1" applyFont="1" applyFill="1" applyBorder="1" applyAlignment="1">
      <alignment horizontal="center" vertical="center" wrapText="1"/>
    </xf>
    <xf numFmtId="0" fontId="365" fillId="25" borderId="1" xfId="0" applyFont="1" applyFill="1" applyBorder="1" applyAlignment="1">
      <alignment horizontal="center" vertical="center" wrapText="1"/>
    </xf>
    <xf numFmtId="49" fontId="365" fillId="25" borderId="1" xfId="2" applyNumberFormat="1" applyFont="1" applyFill="1" applyBorder="1" applyAlignment="1">
      <alignment horizontal="center" vertical="center" wrapText="1"/>
    </xf>
    <xf numFmtId="0" fontId="226" fillId="25" borderId="1" xfId="0" applyFont="1" applyFill="1" applyBorder="1" applyAlignment="1">
      <alignment horizontal="center" vertical="center" wrapText="1"/>
    </xf>
    <xf numFmtId="49" fontId="363" fillId="25" borderId="1" xfId="2" applyNumberFormat="1" applyFont="1" applyFill="1" applyBorder="1" applyAlignment="1">
      <alignment horizontal="center" vertical="center" wrapText="1"/>
    </xf>
    <xf numFmtId="0" fontId="212" fillId="25" borderId="1" xfId="0" applyFont="1" applyFill="1" applyBorder="1" applyAlignment="1">
      <alignment horizontal="center" vertical="center" wrapText="1"/>
    </xf>
    <xf numFmtId="0" fontId="244" fillId="25" borderId="1" xfId="0" applyFont="1" applyFill="1" applyBorder="1" applyAlignment="1">
      <alignment horizontal="center" vertical="center" wrapText="1"/>
    </xf>
    <xf numFmtId="49" fontId="361" fillId="25" borderId="1" xfId="2" applyNumberFormat="1" applyFont="1" applyFill="1" applyBorder="1" applyAlignment="1">
      <alignment horizontal="center" vertical="center" wrapText="1"/>
    </xf>
    <xf numFmtId="49" fontId="359" fillId="25" borderId="1" xfId="2" applyNumberFormat="1" applyFont="1" applyFill="1" applyBorder="1" applyAlignment="1">
      <alignment horizontal="center" vertical="center" wrapText="1"/>
    </xf>
    <xf numFmtId="49" fontId="357" fillId="25" borderId="1" xfId="2" applyNumberFormat="1" applyFont="1" applyFill="1" applyBorder="1" applyAlignment="1">
      <alignment horizontal="center" vertical="center" wrapText="1"/>
    </xf>
    <xf numFmtId="14" fontId="357" fillId="25" borderId="1" xfId="0" applyNumberFormat="1" applyFont="1" applyFill="1" applyBorder="1" applyAlignment="1">
      <alignment horizontal="center" vertical="center" wrapText="1"/>
    </xf>
    <xf numFmtId="49" fontId="354" fillId="25" borderId="1" xfId="2" applyNumberFormat="1" applyFont="1" applyFill="1" applyBorder="1" applyAlignment="1">
      <alignment horizontal="center" vertical="center" wrapText="1"/>
    </xf>
    <xf numFmtId="0" fontId="354" fillId="25" borderId="1" xfId="0" applyFont="1" applyFill="1" applyBorder="1" applyAlignment="1">
      <alignment horizontal="center" vertical="center" wrapText="1"/>
    </xf>
    <xf numFmtId="0" fontId="285" fillId="25" borderId="1" xfId="0" applyFont="1" applyFill="1" applyBorder="1" applyAlignment="1">
      <alignment horizontal="center" vertical="center" wrapText="1"/>
    </xf>
    <xf numFmtId="49" fontId="351" fillId="25" borderId="1" xfId="2" applyNumberFormat="1" applyFont="1" applyFill="1" applyBorder="1" applyAlignment="1">
      <alignment horizontal="center" vertical="center" wrapText="1"/>
    </xf>
    <xf numFmtId="14" fontId="349" fillId="25" borderId="1" xfId="0" applyNumberFormat="1" applyFont="1" applyFill="1" applyBorder="1" applyAlignment="1">
      <alignment horizontal="center" vertical="center" wrapText="1"/>
    </xf>
    <xf numFmtId="49" fontId="349" fillId="25" borderId="1" xfId="2" applyNumberFormat="1" applyFont="1" applyFill="1" applyBorder="1" applyAlignment="1">
      <alignment horizontal="center" vertical="center" wrapText="1"/>
    </xf>
    <xf numFmtId="49" fontId="346" fillId="25" borderId="1" xfId="2" applyNumberFormat="1" applyFont="1" applyFill="1" applyBorder="1" applyAlignment="1">
      <alignment horizontal="center" vertical="center" wrapText="1"/>
    </xf>
    <xf numFmtId="0" fontId="346" fillId="25" borderId="1" xfId="0" applyFont="1" applyFill="1" applyBorder="1" applyAlignment="1">
      <alignment horizontal="center" vertical="center" wrapText="1"/>
    </xf>
    <xf numFmtId="0" fontId="294" fillId="25" borderId="1" xfId="0" applyFont="1" applyFill="1" applyBorder="1" applyAlignment="1">
      <alignment horizontal="center" vertical="center" wrapText="1"/>
    </xf>
    <xf numFmtId="49" fontId="343" fillId="25" borderId="1" xfId="2" applyNumberFormat="1" applyFont="1" applyFill="1" applyBorder="1" applyAlignment="1">
      <alignment horizontal="center" vertical="center" wrapText="1"/>
    </xf>
    <xf numFmtId="49" fontId="342" fillId="25" borderId="1" xfId="2" applyNumberFormat="1" applyFont="1" applyFill="1" applyBorder="1" applyAlignment="1">
      <alignment horizontal="center" vertical="center" wrapText="1"/>
    </xf>
    <xf numFmtId="49" fontId="339" fillId="25" borderId="1" xfId="2" applyNumberFormat="1" applyFont="1" applyFill="1" applyBorder="1" applyAlignment="1">
      <alignment horizontal="center" vertical="center" wrapText="1"/>
    </xf>
    <xf numFmtId="0" fontId="339" fillId="25" borderId="1" xfId="0" applyFont="1" applyFill="1" applyBorder="1" applyAlignment="1">
      <alignment horizontal="center" vertical="center" wrapText="1"/>
    </xf>
    <xf numFmtId="0" fontId="171" fillId="25" borderId="1" xfId="0" applyFont="1" applyFill="1" applyBorder="1" applyAlignment="1">
      <alignment horizontal="center" vertical="center" wrapText="1"/>
    </xf>
    <xf numFmtId="0" fontId="336" fillId="25" borderId="1" xfId="0" applyFont="1" applyFill="1" applyBorder="1" applyAlignment="1">
      <alignment horizontal="center" vertical="center" wrapText="1"/>
    </xf>
    <xf numFmtId="49" fontId="336" fillId="25" borderId="1" xfId="2" applyNumberFormat="1" applyFont="1" applyFill="1" applyBorder="1" applyAlignment="1">
      <alignment horizontal="center" vertical="center" wrapText="1"/>
    </xf>
    <xf numFmtId="49" fontId="335" fillId="25" borderId="1" xfId="2" applyNumberFormat="1" applyFont="1" applyFill="1" applyBorder="1" applyAlignment="1">
      <alignment horizontal="center" vertical="center" wrapText="1"/>
    </xf>
    <xf numFmtId="49" fontId="333" fillId="25" borderId="1" xfId="2" applyNumberFormat="1" applyFont="1" applyFill="1" applyBorder="1" applyAlignment="1">
      <alignment horizontal="center" vertical="center" wrapText="1"/>
    </xf>
    <xf numFmtId="49" fontId="332" fillId="25" borderId="1" xfId="2" applyNumberFormat="1" applyFont="1" applyFill="1" applyBorder="1" applyAlignment="1">
      <alignment horizontal="center" vertical="center" wrapText="1"/>
    </xf>
    <xf numFmtId="0" fontId="277" fillId="25" borderId="1" xfId="0" applyFont="1" applyFill="1" applyBorder="1" applyAlignment="1">
      <alignment horizontal="center" vertical="center" wrapText="1"/>
    </xf>
    <xf numFmtId="0" fontId="183" fillId="25" borderId="1" xfId="0" applyFont="1" applyFill="1" applyBorder="1" applyAlignment="1">
      <alignment horizontal="center" vertical="center" wrapText="1"/>
    </xf>
    <xf numFmtId="49" fontId="329" fillId="25" borderId="1" xfId="2" applyNumberFormat="1" applyFont="1" applyFill="1" applyBorder="1" applyAlignment="1">
      <alignment horizontal="center" vertical="center" wrapText="1"/>
    </xf>
    <xf numFmtId="0" fontId="203" fillId="25" borderId="4" xfId="0" applyFont="1" applyFill="1" applyBorder="1" applyAlignment="1">
      <alignment horizontal="center" vertical="center" wrapText="1"/>
    </xf>
    <xf numFmtId="0" fontId="329" fillId="25" borderId="1" xfId="0" applyFont="1" applyFill="1" applyBorder="1" applyAlignment="1">
      <alignment horizontal="center" vertical="center" wrapText="1"/>
    </xf>
    <xf numFmtId="0" fontId="327" fillId="25" borderId="1" xfId="0" applyFont="1" applyFill="1" applyBorder="1" applyAlignment="1">
      <alignment horizontal="center" vertical="center" wrapText="1"/>
    </xf>
    <xf numFmtId="49" fontId="327" fillId="25" borderId="1" xfId="2" applyNumberFormat="1" applyFont="1" applyFill="1" applyBorder="1" applyAlignment="1">
      <alignment horizontal="center" vertical="center" wrapText="1"/>
    </xf>
    <xf numFmtId="0" fontId="166" fillId="25" borderId="1" xfId="0" applyFont="1" applyFill="1" applyBorder="1" applyAlignment="1">
      <alignment horizontal="center" vertical="center" wrapText="1"/>
    </xf>
    <xf numFmtId="0" fontId="273" fillId="25" borderId="1" xfId="0" applyFont="1" applyFill="1" applyBorder="1" applyAlignment="1">
      <alignment horizontal="center" vertical="center" wrapText="1"/>
    </xf>
    <xf numFmtId="49" fontId="325" fillId="25" borderId="1" xfId="2" applyNumberFormat="1" applyFont="1" applyFill="1" applyBorder="1" applyAlignment="1">
      <alignment horizontal="center" vertical="center" wrapText="1"/>
    </xf>
    <xf numFmtId="0" fontId="325" fillId="25" borderId="1" xfId="0" applyFont="1" applyFill="1" applyBorder="1" applyAlignment="1">
      <alignment horizontal="center" vertical="center" wrapText="1"/>
    </xf>
    <xf numFmtId="49" fontId="0" fillId="25" borderId="1" xfId="0" applyNumberFormat="1" applyFill="1" applyBorder="1" applyAlignment="1">
      <alignment horizontal="center" vertical="center"/>
    </xf>
    <xf numFmtId="0" fontId="188" fillId="25" borderId="1" xfId="0" applyFont="1" applyFill="1" applyBorder="1" applyAlignment="1">
      <alignment horizontal="center" vertical="center" wrapText="1"/>
    </xf>
    <xf numFmtId="49" fontId="322" fillId="25" borderId="1" xfId="2" applyNumberFormat="1" applyFont="1" applyFill="1" applyBorder="1" applyAlignment="1">
      <alignment horizontal="center" vertical="center" wrapText="1"/>
    </xf>
    <xf numFmtId="14" fontId="322" fillId="25" borderId="1" xfId="0" applyNumberFormat="1" applyFont="1" applyFill="1" applyBorder="1" applyAlignment="1">
      <alignment horizontal="center" vertical="center" wrapText="1"/>
    </xf>
    <xf numFmtId="0" fontId="321" fillId="25" borderId="1" xfId="0" applyFont="1" applyFill="1" applyBorder="1" applyAlignment="1">
      <alignment horizontal="center" vertical="center" wrapText="1"/>
    </xf>
    <xf numFmtId="49" fontId="321" fillId="25" borderId="1" xfId="2" applyNumberFormat="1" applyFont="1" applyFill="1" applyBorder="1" applyAlignment="1">
      <alignment horizontal="center" vertical="center" wrapText="1"/>
    </xf>
    <xf numFmtId="49" fontId="320" fillId="25" borderId="1" xfId="2" applyNumberFormat="1" applyFont="1" applyFill="1" applyBorder="1" applyAlignment="1">
      <alignment horizontal="center" vertical="center" wrapText="1"/>
    </xf>
    <xf numFmtId="0" fontId="286" fillId="25" borderId="1" xfId="0" applyFont="1" applyFill="1" applyBorder="1" applyAlignment="1">
      <alignment horizontal="center" vertical="center" wrapText="1"/>
    </xf>
    <xf numFmtId="0" fontId="320" fillId="25" borderId="1" xfId="0" applyFont="1" applyFill="1" applyBorder="1" applyAlignment="1">
      <alignment horizontal="center" vertical="center"/>
    </xf>
    <xf numFmtId="0" fontId="317" fillId="25" borderId="1" xfId="0" applyFont="1" applyFill="1" applyBorder="1" applyAlignment="1">
      <alignment horizontal="center" vertical="center" wrapText="1"/>
    </xf>
    <xf numFmtId="49" fontId="317" fillId="25" borderId="1" xfId="2" applyNumberFormat="1" applyFont="1" applyFill="1" applyBorder="1" applyAlignment="1">
      <alignment horizontal="center" vertical="center" wrapText="1"/>
    </xf>
    <xf numFmtId="0" fontId="296" fillId="25" borderId="1" xfId="1" applyFont="1" applyFill="1" applyBorder="1" applyAlignment="1">
      <alignment horizontal="center" vertical="center" wrapText="1"/>
    </xf>
    <xf numFmtId="49" fontId="315" fillId="25" borderId="1" xfId="2" applyNumberFormat="1" applyFont="1" applyFill="1" applyBorder="1" applyAlignment="1">
      <alignment horizontal="center" vertical="center" wrapText="1"/>
    </xf>
    <xf numFmtId="0" fontId="311" fillId="25" borderId="1" xfId="0" applyFont="1" applyFill="1" applyBorder="1" applyAlignment="1">
      <alignment horizontal="center" vertical="center" wrapText="1"/>
    </xf>
    <xf numFmtId="49" fontId="311" fillId="25" borderId="1" xfId="2" applyNumberFormat="1" applyFont="1" applyFill="1" applyBorder="1" applyAlignment="1">
      <alignment horizontal="center" vertical="center" wrapText="1"/>
    </xf>
    <xf numFmtId="0" fontId="308" fillId="25" borderId="1" xfId="0" applyFont="1" applyFill="1" applyBorder="1" applyAlignment="1">
      <alignment horizontal="center" vertical="center" wrapText="1"/>
    </xf>
    <xf numFmtId="49" fontId="308" fillId="25" borderId="1" xfId="2" applyNumberFormat="1" applyFont="1" applyFill="1" applyBorder="1" applyAlignment="1">
      <alignment horizontal="center" vertical="center" wrapText="1"/>
    </xf>
    <xf numFmtId="0" fontId="303" fillId="25" borderId="1" xfId="0" applyFont="1" applyFill="1" applyBorder="1" applyAlignment="1">
      <alignment horizontal="center" vertical="center" wrapText="1"/>
    </xf>
    <xf numFmtId="49" fontId="299" fillId="25" borderId="1" xfId="2" applyNumberFormat="1" applyFont="1" applyFill="1" applyBorder="1" applyAlignment="1">
      <alignment horizontal="center" vertical="center" wrapText="1"/>
    </xf>
    <xf numFmtId="49" fontId="300" fillId="25" borderId="1" xfId="2" applyNumberFormat="1" applyFont="1" applyFill="1" applyBorder="1" applyAlignment="1">
      <alignment horizontal="center" vertical="center" wrapText="1"/>
    </xf>
    <xf numFmtId="14" fontId="300" fillId="25" borderId="1" xfId="0" applyNumberFormat="1" applyFont="1" applyFill="1" applyBorder="1" applyAlignment="1">
      <alignment horizontal="center" vertical="center" wrapText="1"/>
    </xf>
    <xf numFmtId="49" fontId="297" fillId="25" borderId="1" xfId="2" applyNumberFormat="1" applyFont="1" applyFill="1" applyBorder="1" applyAlignment="1">
      <alignment horizontal="center" vertical="center" wrapText="1"/>
    </xf>
    <xf numFmtId="0" fontId="263" fillId="25" borderId="1" xfId="0" applyFont="1" applyFill="1" applyBorder="1" applyAlignment="1">
      <alignment horizontal="center" vertical="center" wrapText="1"/>
    </xf>
    <xf numFmtId="49" fontId="294" fillId="25" borderId="1" xfId="2" applyNumberFormat="1" applyFont="1" applyFill="1" applyBorder="1" applyAlignment="1">
      <alignment horizontal="center" vertical="center" wrapText="1"/>
    </xf>
    <xf numFmtId="49" fontId="290" fillId="25" borderId="1" xfId="2" applyNumberFormat="1" applyFont="1" applyFill="1" applyBorder="1" applyAlignment="1">
      <alignment horizontal="center" vertical="center" wrapText="1"/>
    </xf>
    <xf numFmtId="0" fontId="290" fillId="25" borderId="1" xfId="0" applyFont="1" applyFill="1" applyBorder="1" applyAlignment="1">
      <alignment horizontal="center" vertical="center" wrapText="1"/>
    </xf>
    <xf numFmtId="0" fontId="289" fillId="25" borderId="1" xfId="0" applyFont="1" applyFill="1" applyBorder="1" applyAlignment="1">
      <alignment horizontal="center" vertical="center" wrapText="1"/>
    </xf>
    <xf numFmtId="49" fontId="287" fillId="25" borderId="1" xfId="2" applyNumberFormat="1" applyFont="1" applyFill="1" applyBorder="1" applyAlignment="1">
      <alignment horizontal="center" vertical="center" wrapText="1"/>
    </xf>
    <xf numFmtId="0" fontId="287" fillId="25" borderId="1" xfId="0" applyFont="1" applyFill="1" applyBorder="1" applyAlignment="1">
      <alignment horizontal="center" vertical="center" wrapText="1"/>
    </xf>
    <xf numFmtId="0" fontId="1381" fillId="25" borderId="1" xfId="0" applyFont="1" applyFill="1" applyBorder="1" applyAlignment="1">
      <alignment horizontal="center" vertical="center" wrapText="1"/>
    </xf>
    <xf numFmtId="0" fontId="279" fillId="25" borderId="1" xfId="0" applyFont="1" applyFill="1" applyBorder="1" applyAlignment="1">
      <alignment horizontal="center" vertical="center" wrapText="1"/>
    </xf>
    <xf numFmtId="49" fontId="285" fillId="25" borderId="1" xfId="2" applyNumberFormat="1" applyFont="1" applyFill="1" applyBorder="1" applyAlignment="1">
      <alignment horizontal="center" vertical="center" wrapText="1"/>
    </xf>
    <xf numFmtId="49" fontId="283" fillId="25" borderId="1" xfId="2" applyNumberFormat="1" applyFont="1" applyFill="1" applyBorder="1" applyAlignment="1">
      <alignment horizontal="center" vertical="center" wrapText="1"/>
    </xf>
    <xf numFmtId="0" fontId="269" fillId="25" borderId="1" xfId="0" applyFont="1" applyFill="1" applyBorder="1" applyAlignment="1">
      <alignment horizontal="center" vertical="center" wrapText="1"/>
    </xf>
    <xf numFmtId="49" fontId="281" fillId="25" borderId="1" xfId="2" applyNumberFormat="1" applyFont="1" applyFill="1" applyBorder="1" applyAlignment="1">
      <alignment horizontal="center" vertical="center" wrapText="1"/>
    </xf>
    <xf numFmtId="49" fontId="279" fillId="25" borderId="1" xfId="2" applyNumberFormat="1" applyFont="1" applyFill="1" applyBorder="1" applyAlignment="1">
      <alignment horizontal="center" vertical="center" wrapText="1"/>
    </xf>
    <xf numFmtId="49" fontId="277" fillId="25" borderId="1" xfId="2" applyNumberFormat="1" applyFont="1" applyFill="1" applyBorder="1" applyAlignment="1">
      <alignment horizontal="center" vertical="center" wrapText="1"/>
    </xf>
    <xf numFmtId="49" fontId="274" fillId="25" borderId="1" xfId="2" applyNumberFormat="1" applyFont="1" applyFill="1" applyBorder="1" applyAlignment="1">
      <alignment horizontal="center" vertical="center" wrapText="1"/>
    </xf>
    <xf numFmtId="0" fontId="274" fillId="25" borderId="1" xfId="0" applyFont="1" applyFill="1" applyBorder="1" applyAlignment="1">
      <alignment horizontal="center" vertical="center" wrapText="1"/>
    </xf>
    <xf numFmtId="0" fontId="212" fillId="25" borderId="0" xfId="0" applyFont="1" applyFill="1" applyAlignment="1">
      <alignment horizontal="center" vertical="center" wrapText="1"/>
    </xf>
    <xf numFmtId="49" fontId="272" fillId="25" borderId="1" xfId="2" applyNumberFormat="1" applyFont="1" applyFill="1" applyBorder="1" applyAlignment="1">
      <alignment horizontal="center" vertical="center" wrapText="1"/>
    </xf>
    <xf numFmtId="14" fontId="272" fillId="25" borderId="1" xfId="0" applyNumberFormat="1" applyFont="1" applyFill="1" applyBorder="1" applyAlignment="1">
      <alignment horizontal="center" vertical="center" wrapText="1"/>
    </xf>
    <xf numFmtId="0" fontId="242" fillId="25" borderId="1" xfId="0" applyFont="1" applyFill="1" applyBorder="1" applyAlignment="1">
      <alignment horizontal="center" vertical="center" wrapText="1"/>
    </xf>
    <xf numFmtId="49" fontId="297" fillId="25" borderId="4" xfId="2" applyNumberFormat="1" applyFont="1" applyFill="1" applyBorder="1" applyAlignment="1">
      <alignment horizontal="center" vertical="center" wrapText="1"/>
    </xf>
    <xf numFmtId="0" fontId="255" fillId="25" borderId="1" xfId="0" applyFont="1" applyFill="1" applyBorder="1" applyAlignment="1">
      <alignment horizontal="center" vertical="center" wrapText="1"/>
    </xf>
    <xf numFmtId="0" fontId="172" fillId="25" borderId="1" xfId="0" applyFont="1" applyFill="1" applyBorder="1" applyAlignment="1">
      <alignment horizontal="center" vertical="center" wrapText="1"/>
    </xf>
    <xf numFmtId="0" fontId="180" fillId="25" borderId="1" xfId="0" applyFont="1" applyFill="1" applyBorder="1" applyAlignment="1">
      <alignment horizontal="center" vertical="center" wrapText="1"/>
    </xf>
    <xf numFmtId="0" fontId="268" fillId="25" borderId="1" xfId="0" applyFont="1" applyFill="1" applyBorder="1" applyAlignment="1">
      <alignment horizontal="center" vertical="center" wrapText="1"/>
    </xf>
    <xf numFmtId="49" fontId="268" fillId="25" borderId="1" xfId="2" applyNumberFormat="1" applyFont="1" applyFill="1" applyBorder="1" applyAlignment="1">
      <alignment horizontal="center" vertical="center" wrapText="1"/>
    </xf>
    <xf numFmtId="49" fontId="266" fillId="25" borderId="1" xfId="2" applyNumberFormat="1" applyFont="1" applyFill="1" applyBorder="1" applyAlignment="1">
      <alignment horizontal="center" vertical="center" wrapText="1"/>
    </xf>
    <xf numFmtId="0" fontId="262" fillId="25" borderId="1" xfId="0" applyFont="1" applyFill="1" applyBorder="1" applyAlignment="1">
      <alignment horizontal="center" vertical="center" wrapText="1"/>
    </xf>
    <xf numFmtId="49" fontId="262" fillId="25" borderId="1" xfId="2" applyNumberFormat="1" applyFont="1" applyFill="1" applyBorder="1" applyAlignment="1">
      <alignment horizontal="center" vertical="center" wrapText="1"/>
    </xf>
    <xf numFmtId="0" fontId="260" fillId="25" borderId="1" xfId="0" applyFont="1" applyFill="1" applyBorder="1" applyAlignment="1">
      <alignment horizontal="center" vertical="center" wrapText="1"/>
    </xf>
    <xf numFmtId="49" fontId="260" fillId="25" borderId="1" xfId="2" applyNumberFormat="1" applyFont="1" applyFill="1" applyBorder="1" applyAlignment="1">
      <alignment horizontal="center" vertical="center" wrapText="1"/>
    </xf>
    <xf numFmtId="0" fontId="256" fillId="25" borderId="1" xfId="0" applyFont="1" applyFill="1" applyBorder="1" applyAlignment="1">
      <alignment horizontal="center" vertical="center" wrapText="1"/>
    </xf>
    <xf numFmtId="0" fontId="258" fillId="25" borderId="1" xfId="0" applyFont="1" applyFill="1" applyBorder="1" applyAlignment="1">
      <alignment horizontal="center" vertical="center" wrapText="1"/>
    </xf>
    <xf numFmtId="49" fontId="258" fillId="25" borderId="1" xfId="2" applyNumberFormat="1" applyFont="1" applyFill="1" applyBorder="1" applyAlignment="1">
      <alignment horizontal="center" vertical="center" wrapText="1"/>
    </xf>
    <xf numFmtId="49" fontId="256" fillId="25" borderId="1" xfId="2" applyNumberFormat="1" applyFont="1" applyFill="1" applyBorder="1" applyAlignment="1">
      <alignment horizontal="center" vertical="center" wrapText="1"/>
    </xf>
    <xf numFmtId="0" fontId="253" fillId="25" borderId="1" xfId="0" applyFont="1" applyFill="1" applyBorder="1" applyAlignment="1">
      <alignment horizontal="center" vertical="center" wrapText="1"/>
    </xf>
    <xf numFmtId="49" fontId="253" fillId="25" borderId="1" xfId="2" applyNumberFormat="1" applyFont="1" applyFill="1" applyBorder="1" applyAlignment="1">
      <alignment horizontal="center" vertical="center" wrapText="1"/>
    </xf>
    <xf numFmtId="0" fontId="145" fillId="25" borderId="1" xfId="0" applyFont="1" applyFill="1" applyBorder="1" applyAlignment="1">
      <alignment horizontal="center" vertical="center" wrapText="1"/>
    </xf>
    <xf numFmtId="49" fontId="251" fillId="25" borderId="1" xfId="2" applyNumberFormat="1" applyFont="1" applyFill="1" applyBorder="1" applyAlignment="1">
      <alignment horizontal="center" vertical="center" wrapText="1"/>
    </xf>
    <xf numFmtId="0" fontId="250" fillId="25" borderId="1" xfId="0" applyFont="1" applyFill="1" applyBorder="1" applyAlignment="1">
      <alignment horizontal="center" vertical="center" wrapText="1"/>
    </xf>
    <xf numFmtId="49" fontId="250" fillId="25" borderId="1" xfId="2" applyNumberFormat="1" applyFont="1" applyFill="1" applyBorder="1" applyAlignment="1">
      <alignment horizontal="center" vertical="center" wrapText="1"/>
    </xf>
    <xf numFmtId="0" fontId="247" fillId="25" borderId="1" xfId="0" applyFont="1" applyFill="1" applyBorder="1" applyAlignment="1">
      <alignment horizontal="center" vertical="center" wrapText="1"/>
    </xf>
    <xf numFmtId="49" fontId="247" fillId="25" borderId="1" xfId="2" applyNumberFormat="1" applyFont="1" applyFill="1" applyBorder="1" applyAlignment="1">
      <alignment horizontal="center" vertical="center" wrapText="1"/>
    </xf>
    <xf numFmtId="14" fontId="247" fillId="25" borderId="1" xfId="0" applyNumberFormat="1" applyFont="1" applyFill="1" applyBorder="1" applyAlignment="1">
      <alignment horizontal="center" vertical="center" wrapText="1"/>
    </xf>
    <xf numFmtId="49" fontId="244" fillId="25" borderId="1" xfId="2" applyNumberFormat="1" applyFont="1" applyFill="1" applyBorder="1" applyAlignment="1">
      <alignment horizontal="center" vertical="center" wrapText="1"/>
    </xf>
    <xf numFmtId="0" fontId="241" fillId="25" borderId="1" xfId="0" applyFont="1" applyFill="1" applyBorder="1" applyAlignment="1">
      <alignment horizontal="center" vertical="center" wrapText="1"/>
    </xf>
    <xf numFmtId="49" fontId="241" fillId="25" borderId="1" xfId="2" applyNumberFormat="1" applyFont="1" applyFill="1" applyBorder="1" applyAlignment="1">
      <alignment horizontal="center" vertical="center" wrapText="1"/>
    </xf>
    <xf numFmtId="49" fontId="240" fillId="25" borderId="1" xfId="2" applyNumberFormat="1" applyFont="1" applyFill="1" applyBorder="1" applyAlignment="1">
      <alignment horizontal="center" vertical="center" wrapText="1"/>
    </xf>
    <xf numFmtId="0" fontId="211" fillId="25" borderId="1" xfId="0" applyFont="1" applyFill="1" applyBorder="1" applyAlignment="1">
      <alignment horizontal="center" vertical="center" wrapText="1"/>
    </xf>
    <xf numFmtId="0" fontId="238" fillId="25" borderId="1" xfId="0" applyFont="1" applyFill="1" applyBorder="1" applyAlignment="1">
      <alignment horizontal="center" vertical="center" wrapText="1"/>
    </xf>
    <xf numFmtId="49" fontId="238" fillId="25" borderId="1" xfId="2" applyNumberFormat="1" applyFont="1" applyFill="1" applyBorder="1" applyAlignment="1">
      <alignment horizontal="center" vertical="center" wrapText="1"/>
    </xf>
    <xf numFmtId="49" fontId="235" fillId="25" borderId="1" xfId="2" applyNumberFormat="1" applyFont="1" applyFill="1" applyBorder="1" applyAlignment="1">
      <alignment horizontal="center" vertical="center" wrapText="1"/>
    </xf>
    <xf numFmtId="0" fontId="233" fillId="25" borderId="1" xfId="0" applyFont="1" applyFill="1" applyBorder="1" applyAlignment="1">
      <alignment horizontal="center" vertical="center" wrapText="1"/>
    </xf>
    <xf numFmtId="49" fontId="233" fillId="25" borderId="1" xfId="2" applyNumberFormat="1" applyFont="1" applyFill="1" applyBorder="1" applyAlignment="1">
      <alignment horizontal="center" vertical="center" wrapText="1"/>
    </xf>
    <xf numFmtId="0" fontId="228" fillId="25" borderId="1" xfId="0" applyFont="1" applyFill="1" applyBorder="1" applyAlignment="1">
      <alignment horizontal="center" vertical="center" wrapText="1"/>
    </xf>
    <xf numFmtId="49" fontId="230" fillId="25" borderId="1" xfId="2" applyNumberFormat="1" applyFont="1" applyFill="1" applyBorder="1" applyAlignment="1">
      <alignment horizontal="center" vertical="center" wrapText="1"/>
    </xf>
    <xf numFmtId="49" fontId="227" fillId="25" borderId="1" xfId="2" applyNumberFormat="1" applyFont="1" applyFill="1" applyBorder="1" applyAlignment="1">
      <alignment horizontal="center" vertical="center" wrapText="1"/>
    </xf>
    <xf numFmtId="49" fontId="225" fillId="25" borderId="1" xfId="2" applyNumberFormat="1" applyFont="1" applyFill="1" applyBorder="1" applyAlignment="1">
      <alignment horizontal="center" vertical="center" wrapText="1"/>
    </xf>
    <xf numFmtId="0" fontId="156" fillId="25" borderId="1" xfId="0" applyFont="1" applyFill="1" applyBorder="1" applyAlignment="1">
      <alignment horizontal="center" vertical="center" wrapText="1"/>
    </xf>
    <xf numFmtId="0" fontId="225" fillId="25" borderId="1" xfId="0" applyFont="1" applyFill="1" applyBorder="1" applyAlignment="1">
      <alignment horizontal="center" vertical="center" wrapText="1"/>
    </xf>
    <xf numFmtId="49" fontId="222" fillId="25" borderId="1" xfId="2" applyNumberFormat="1" applyFont="1" applyFill="1" applyBorder="1" applyAlignment="1">
      <alignment horizontal="center" vertical="center" wrapText="1"/>
    </xf>
    <xf numFmtId="0" fontId="135" fillId="25" borderId="1" xfId="0" applyFont="1" applyFill="1" applyBorder="1" applyAlignment="1">
      <alignment horizontal="center" vertical="center" wrapText="1"/>
    </xf>
    <xf numFmtId="0" fontId="221" fillId="25" borderId="1" xfId="0" applyFont="1" applyFill="1" applyBorder="1" applyAlignment="1">
      <alignment horizontal="center" vertical="center" wrapText="1"/>
    </xf>
    <xf numFmtId="49" fontId="219" fillId="25" borderId="1" xfId="2" applyNumberFormat="1" applyFont="1" applyFill="1" applyBorder="1" applyAlignment="1">
      <alignment horizontal="center" vertical="center" wrapText="1"/>
    </xf>
    <xf numFmtId="0" fontId="219" fillId="25" borderId="1" xfId="0" applyFont="1" applyFill="1" applyBorder="1" applyAlignment="1">
      <alignment horizontal="center" vertical="center" wrapText="1"/>
    </xf>
    <xf numFmtId="0" fontId="216" fillId="25" borderId="1" xfId="0" applyFont="1" applyFill="1" applyBorder="1" applyAlignment="1">
      <alignment horizontal="center" vertical="center" wrapText="1"/>
    </xf>
    <xf numFmtId="4" fontId="0" fillId="25" borderId="1" xfId="0" applyNumberFormat="1" applyFill="1" applyBorder="1" applyAlignment="1">
      <alignment horizontal="center" vertical="center" wrapText="1"/>
    </xf>
    <xf numFmtId="49" fontId="216" fillId="25" borderId="1" xfId="2" applyNumberFormat="1" applyFont="1" applyFill="1" applyBorder="1" applyAlignment="1">
      <alignment horizontal="center" vertical="center" wrapText="1"/>
    </xf>
    <xf numFmtId="0" fontId="130" fillId="25" borderId="1" xfId="0" applyFont="1" applyFill="1" applyBorder="1" applyAlignment="1">
      <alignment horizontal="center" vertical="center" wrapText="1"/>
    </xf>
    <xf numFmtId="0" fontId="129" fillId="25" borderId="1" xfId="0" applyFont="1" applyFill="1" applyBorder="1" applyAlignment="1">
      <alignment horizontal="center" vertical="center" wrapText="1"/>
    </xf>
    <xf numFmtId="0" fontId="214" fillId="25" borderId="1" xfId="0" applyFont="1" applyFill="1" applyBorder="1" applyAlignment="1">
      <alignment horizontal="center" vertical="center" wrapText="1"/>
    </xf>
    <xf numFmtId="0" fontId="88" fillId="25" borderId="1" xfId="0" applyFont="1" applyFill="1" applyBorder="1" applyAlignment="1">
      <alignment horizontal="center" vertical="center" wrapText="1"/>
    </xf>
    <xf numFmtId="0" fontId="136" fillId="25" borderId="1" xfId="0" applyFont="1" applyFill="1" applyBorder="1" applyAlignment="1">
      <alignment horizontal="center" vertical="center" wrapText="1"/>
    </xf>
    <xf numFmtId="49" fontId="214" fillId="25" borderId="1" xfId="2" applyNumberFormat="1" applyFont="1" applyFill="1" applyBorder="1" applyAlignment="1">
      <alignment horizontal="center" vertical="center" wrapText="1"/>
    </xf>
    <xf numFmtId="49" fontId="212" fillId="25" borderId="1" xfId="2" applyNumberFormat="1" applyFont="1" applyFill="1" applyBorder="1" applyAlignment="1">
      <alignment horizontal="center" vertical="center" wrapText="1"/>
    </xf>
    <xf numFmtId="0" fontId="151" fillId="25" borderId="1" xfId="0" applyFont="1" applyFill="1" applyBorder="1" applyAlignment="1">
      <alignment horizontal="center" vertical="center" wrapText="1"/>
    </xf>
    <xf numFmtId="0" fontId="161" fillId="25" borderId="1" xfId="0" applyFont="1" applyFill="1" applyBorder="1" applyAlignment="1">
      <alignment horizontal="center" vertical="center" wrapText="1"/>
    </xf>
    <xf numFmtId="0" fontId="90" fillId="25" borderId="1" xfId="0" applyFont="1" applyFill="1" applyBorder="1" applyAlignment="1">
      <alignment horizontal="center" vertical="center" wrapText="1"/>
    </xf>
    <xf numFmtId="49" fontId="210" fillId="25" borderId="1" xfId="2" applyNumberFormat="1" applyFont="1" applyFill="1" applyBorder="1" applyAlignment="1">
      <alignment horizontal="center" vertical="center" wrapText="1"/>
    </xf>
    <xf numFmtId="49" fontId="208" fillId="25" borderId="1" xfId="2" applyNumberFormat="1" applyFont="1" applyFill="1" applyBorder="1" applyAlignment="1">
      <alignment horizontal="center" vertical="center" wrapText="1"/>
    </xf>
    <xf numFmtId="0" fontId="131" fillId="25" borderId="1" xfId="0" applyFont="1" applyFill="1" applyBorder="1" applyAlignment="1">
      <alignment horizontal="center" vertical="center" wrapText="1"/>
    </xf>
    <xf numFmtId="49" fontId="204" fillId="25" borderId="1" xfId="2" applyNumberFormat="1" applyFont="1" applyFill="1" applyBorder="1" applyAlignment="1">
      <alignment horizontal="center" vertical="center" wrapText="1"/>
    </xf>
    <xf numFmtId="0" fontId="201" fillId="25" borderId="1" xfId="0" applyFont="1" applyFill="1" applyBorder="1" applyAlignment="1">
      <alignment horizontal="center" vertical="center" wrapText="1"/>
    </xf>
    <xf numFmtId="49" fontId="201" fillId="25" borderId="1" xfId="2" applyNumberFormat="1" applyFont="1" applyFill="1" applyBorder="1" applyAlignment="1">
      <alignment horizontal="center" vertical="center" wrapText="1"/>
    </xf>
    <xf numFmtId="0" fontId="197" fillId="25" borderId="0" xfId="0" applyFont="1" applyFill="1" applyAlignment="1">
      <alignment horizontal="center" vertical="center"/>
    </xf>
    <xf numFmtId="0" fontId="175" fillId="25" borderId="1" xfId="0" applyFont="1" applyFill="1" applyBorder="1" applyAlignment="1">
      <alignment horizontal="center" vertical="center" wrapText="1"/>
    </xf>
    <xf numFmtId="0" fontId="199" fillId="25" borderId="1" xfId="0" applyFont="1" applyFill="1" applyBorder="1" applyAlignment="1">
      <alignment horizontal="center" vertical="center" wrapText="1"/>
    </xf>
    <xf numFmtId="0" fontId="113" fillId="25" borderId="1" xfId="0" applyFont="1" applyFill="1" applyBorder="1" applyAlignment="1">
      <alignment horizontal="center" vertical="center" wrapText="1"/>
    </xf>
    <xf numFmtId="49" fontId="197" fillId="25" borderId="1" xfId="2" applyNumberFormat="1" applyFont="1" applyFill="1" applyBorder="1" applyAlignment="1">
      <alignment horizontal="center" vertical="center" wrapText="1"/>
    </xf>
    <xf numFmtId="0" fontId="194" fillId="25" borderId="1" xfId="0" applyFont="1" applyFill="1" applyBorder="1" applyAlignment="1">
      <alignment horizontal="center" vertical="center" wrapText="1"/>
    </xf>
    <xf numFmtId="49" fontId="194" fillId="25" borderId="1" xfId="2" applyNumberFormat="1" applyFont="1" applyFill="1" applyBorder="1" applyAlignment="1">
      <alignment horizontal="center" vertical="center" wrapText="1"/>
    </xf>
    <xf numFmtId="0" fontId="192" fillId="25" borderId="1" xfId="0" applyFont="1" applyFill="1" applyBorder="1" applyAlignment="1">
      <alignment horizontal="center" vertical="center" wrapText="1"/>
    </xf>
    <xf numFmtId="49" fontId="192" fillId="25" borderId="1" xfId="2" applyNumberFormat="1" applyFont="1" applyFill="1" applyBorder="1" applyAlignment="1">
      <alignment horizontal="center" vertical="center" wrapText="1"/>
    </xf>
    <xf numFmtId="0" fontId="191" fillId="25" borderId="4" xfId="0" applyFont="1" applyFill="1" applyBorder="1" applyAlignment="1">
      <alignment horizontal="center" vertical="center" wrapText="1"/>
    </xf>
    <xf numFmtId="49" fontId="191" fillId="25" borderId="4" xfId="2" applyNumberFormat="1" applyFont="1" applyFill="1" applyBorder="1" applyAlignment="1">
      <alignment horizontal="center" vertical="center" wrapText="1"/>
    </xf>
    <xf numFmtId="4" fontId="1379" fillId="25" borderId="4" xfId="0" applyNumberFormat="1" applyFont="1" applyFill="1" applyBorder="1" applyAlignment="1">
      <alignment horizontal="center" vertical="center" wrapText="1"/>
    </xf>
    <xf numFmtId="49" fontId="187" fillId="25" borderId="4" xfId="2" applyNumberFormat="1" applyFont="1" applyFill="1" applyBorder="1" applyAlignment="1">
      <alignment horizontal="center" vertical="center" wrapText="1"/>
    </xf>
    <xf numFmtId="14" fontId="187" fillId="25" borderId="1" xfId="0" applyNumberFormat="1" applyFont="1" applyFill="1" applyBorder="1" applyAlignment="1">
      <alignment horizontal="center" vertical="center" wrapText="1"/>
    </xf>
    <xf numFmtId="49" fontId="193" fillId="25" borderId="4" xfId="2" applyNumberFormat="1" applyFont="1" applyFill="1" applyBorder="1" applyAlignment="1">
      <alignment horizontal="center" vertical="center" wrapText="1"/>
    </xf>
    <xf numFmtId="0" fontId="186" fillId="25" borderId="1" xfId="0" applyFont="1" applyFill="1" applyBorder="1" applyAlignment="1">
      <alignment horizontal="center" vertical="center" wrapText="1"/>
    </xf>
    <xf numFmtId="49" fontId="186" fillId="25" borderId="4" xfId="2" applyNumberFormat="1" applyFont="1" applyFill="1" applyBorder="1" applyAlignment="1">
      <alignment horizontal="center" vertical="center" wrapText="1"/>
    </xf>
    <xf numFmtId="49" fontId="184" fillId="25" borderId="4" xfId="2" applyNumberFormat="1" applyFont="1" applyFill="1" applyBorder="1" applyAlignment="1">
      <alignment horizontal="center" vertical="center" wrapText="1"/>
    </xf>
    <xf numFmtId="49" fontId="181" fillId="25" borderId="4" xfId="2" applyNumberFormat="1" applyFont="1" applyFill="1" applyBorder="1" applyAlignment="1">
      <alignment horizontal="center" vertical="center" wrapText="1"/>
    </xf>
    <xf numFmtId="0" fontId="179" fillId="25" borderId="1" xfId="0" applyFont="1" applyFill="1" applyBorder="1" applyAlignment="1">
      <alignment horizontal="center" vertical="center" wrapText="1"/>
    </xf>
    <xf numFmtId="49" fontId="179" fillId="25" borderId="1" xfId="2" applyNumberFormat="1" applyFont="1" applyFill="1" applyBorder="1" applyAlignment="1">
      <alignment horizontal="center" vertical="center" wrapText="1"/>
    </xf>
    <xf numFmtId="0" fontId="177" fillId="25" borderId="1" xfId="0" applyFont="1" applyFill="1" applyBorder="1" applyAlignment="1">
      <alignment horizontal="center" vertical="center" wrapText="1"/>
    </xf>
    <xf numFmtId="49" fontId="181" fillId="25" borderId="1" xfId="2" applyNumberFormat="1" applyFont="1" applyFill="1" applyBorder="1" applyAlignment="1">
      <alignment horizontal="center" vertical="center" wrapText="1"/>
    </xf>
    <xf numFmtId="49" fontId="177" fillId="25" borderId="1" xfId="2" applyNumberFormat="1" applyFont="1" applyFill="1" applyBorder="1" applyAlignment="1">
      <alignment horizontal="center" vertical="center" wrapText="1"/>
    </xf>
    <xf numFmtId="49" fontId="175" fillId="25" borderId="1" xfId="2" applyNumberFormat="1" applyFont="1" applyFill="1" applyBorder="1" applyAlignment="1">
      <alignment horizontal="center" vertical="center" wrapText="1"/>
    </xf>
    <xf numFmtId="0" fontId="128" fillId="25" borderId="1" xfId="0" applyFont="1" applyFill="1" applyBorder="1" applyAlignment="1">
      <alignment horizontal="center" vertical="center" wrapText="1"/>
    </xf>
    <xf numFmtId="49" fontId="172" fillId="25" borderId="1" xfId="2" applyNumberFormat="1" applyFont="1" applyFill="1" applyBorder="1" applyAlignment="1">
      <alignment horizontal="center" vertical="center" wrapText="1"/>
    </xf>
    <xf numFmtId="49" fontId="174" fillId="25" borderId="1" xfId="2" applyNumberFormat="1" applyFont="1" applyFill="1" applyBorder="1" applyAlignment="1">
      <alignment horizontal="center" vertical="center" wrapText="1"/>
    </xf>
    <xf numFmtId="49" fontId="170" fillId="25" borderId="1" xfId="2" applyNumberFormat="1" applyFont="1" applyFill="1" applyBorder="1" applyAlignment="1">
      <alignment horizontal="center" vertical="center" wrapText="1"/>
    </xf>
    <xf numFmtId="0" fontId="168" fillId="25" borderId="1" xfId="0" applyFont="1" applyFill="1" applyBorder="1" applyAlignment="1">
      <alignment horizontal="center" vertical="center" wrapText="1"/>
    </xf>
    <xf numFmtId="49" fontId="168" fillId="25" borderId="1" xfId="2" applyNumberFormat="1" applyFont="1" applyFill="1" applyBorder="1" applyAlignment="1">
      <alignment horizontal="center" vertical="center" wrapText="1"/>
    </xf>
    <xf numFmtId="49" fontId="166" fillId="25" borderId="1" xfId="2" applyNumberFormat="1" applyFont="1" applyFill="1" applyBorder="1" applyAlignment="1">
      <alignment horizontal="center" vertical="center" wrapText="1"/>
    </xf>
    <xf numFmtId="0" fontId="165" fillId="25" borderId="1" xfId="0" applyFont="1" applyFill="1" applyBorder="1" applyAlignment="1">
      <alignment horizontal="center" vertical="center" wrapText="1"/>
    </xf>
    <xf numFmtId="0" fontId="77" fillId="25" borderId="1" xfId="0" applyFont="1" applyFill="1" applyBorder="1" applyAlignment="1">
      <alignment horizontal="center" vertical="center" wrapText="1"/>
    </xf>
    <xf numFmtId="49" fontId="168" fillId="25" borderId="3" xfId="2" applyNumberFormat="1" applyFont="1" applyFill="1" applyBorder="1" applyAlignment="1">
      <alignment horizontal="center" vertical="center" wrapText="1"/>
    </xf>
    <xf numFmtId="0" fontId="85" fillId="25" borderId="1" xfId="0" applyFont="1" applyFill="1" applyBorder="1" applyAlignment="1">
      <alignment horizontal="center" vertical="center" wrapText="1"/>
    </xf>
    <xf numFmtId="0" fontId="153" fillId="25" borderId="1" xfId="0" applyFont="1" applyFill="1" applyBorder="1" applyAlignment="1">
      <alignment horizontal="center" vertical="center" wrapText="1"/>
    </xf>
    <xf numFmtId="49" fontId="164" fillId="25" borderId="1" xfId="2" applyNumberFormat="1" applyFont="1" applyFill="1" applyBorder="1" applyAlignment="1">
      <alignment horizontal="center" vertical="center" wrapText="1"/>
    </xf>
    <xf numFmtId="49" fontId="163" fillId="25" borderId="1" xfId="2" applyNumberFormat="1" applyFont="1" applyFill="1" applyBorder="1" applyAlignment="1">
      <alignment horizontal="center" vertical="center" wrapText="1"/>
    </xf>
    <xf numFmtId="49" fontId="161" fillId="25" borderId="1" xfId="2" applyNumberFormat="1" applyFont="1" applyFill="1" applyBorder="1" applyAlignment="1">
      <alignment horizontal="center" vertical="center" wrapText="1"/>
    </xf>
    <xf numFmtId="49" fontId="159" fillId="25" borderId="1" xfId="2" applyNumberFormat="1" applyFont="1" applyFill="1" applyBorder="1" applyAlignment="1">
      <alignment horizontal="center" vertical="center" wrapText="1"/>
    </xf>
    <xf numFmtId="0" fontId="155" fillId="25" borderId="5" xfId="0" applyFont="1" applyFill="1" applyBorder="1" applyAlignment="1">
      <alignment horizontal="center" vertical="center" wrapText="1"/>
    </xf>
    <xf numFmtId="49" fontId="0" fillId="25" borderId="5" xfId="0" applyNumberFormat="1" applyFill="1" applyBorder="1" applyAlignment="1">
      <alignment horizontal="center" vertical="center" wrapText="1"/>
    </xf>
    <xf numFmtId="2" fontId="1137" fillId="25" borderId="5" xfId="2" applyNumberFormat="1" applyFill="1" applyBorder="1" applyAlignment="1">
      <alignment horizontal="center" vertical="center" wrapText="1"/>
    </xf>
    <xf numFmtId="0" fontId="142" fillId="25" borderId="5" xfId="0" applyFont="1" applyFill="1" applyBorder="1" applyAlignment="1">
      <alignment horizontal="center" vertical="center" wrapText="1"/>
    </xf>
    <xf numFmtId="0" fontId="155" fillId="25" borderId="1" xfId="0" applyFont="1" applyFill="1" applyBorder="1" applyAlignment="1">
      <alignment horizontal="center" vertical="center" wrapText="1"/>
    </xf>
    <xf numFmtId="49" fontId="155" fillId="25" borderId="1" xfId="0" applyNumberFormat="1" applyFont="1" applyFill="1" applyBorder="1" applyAlignment="1">
      <alignment horizontal="center" vertical="center" wrapText="1"/>
    </xf>
    <xf numFmtId="0" fontId="153" fillId="25" borderId="5" xfId="0" applyFont="1" applyFill="1" applyBorder="1" applyAlignment="1">
      <alignment horizontal="center" vertical="center" wrapText="1"/>
    </xf>
    <xf numFmtId="0" fontId="99" fillId="25" borderId="1" xfId="0" applyFont="1" applyFill="1" applyBorder="1" applyAlignment="1">
      <alignment horizontal="center" vertical="center" wrapText="1"/>
    </xf>
    <xf numFmtId="0" fontId="110" fillId="25" borderId="1" xfId="0" applyFont="1" applyFill="1" applyBorder="1" applyAlignment="1">
      <alignment horizontal="center" vertical="center" wrapText="1"/>
    </xf>
    <xf numFmtId="49" fontId="153" fillId="25" borderId="1" xfId="0" applyNumberFormat="1" applyFont="1" applyFill="1" applyBorder="1" applyAlignment="1">
      <alignment horizontal="center" vertical="center" wrapText="1"/>
    </xf>
    <xf numFmtId="49" fontId="151" fillId="25" borderId="1" xfId="0" applyNumberFormat="1" applyFont="1" applyFill="1" applyBorder="1" applyAlignment="1">
      <alignment horizontal="center" vertical="center" wrapText="1"/>
    </xf>
    <xf numFmtId="49" fontId="149" fillId="25" borderId="1" xfId="0" applyNumberFormat="1" applyFont="1" applyFill="1" applyBorder="1" applyAlignment="1">
      <alignment horizontal="center" vertical="center" wrapText="1"/>
    </xf>
    <xf numFmtId="0" fontId="146" fillId="25" borderId="1" xfId="0" applyFont="1" applyFill="1" applyBorder="1" applyAlignment="1">
      <alignment horizontal="center" vertical="center" wrapText="1"/>
    </xf>
    <xf numFmtId="49" fontId="147" fillId="25" borderId="1" xfId="0" applyNumberFormat="1" applyFont="1" applyFill="1" applyBorder="1" applyAlignment="1">
      <alignment horizontal="center" vertical="center" wrapText="1"/>
    </xf>
    <xf numFmtId="0" fontId="147" fillId="25" borderId="5" xfId="0" applyFont="1" applyFill="1" applyBorder="1" applyAlignment="1">
      <alignment horizontal="center" vertical="center" wrapText="1"/>
    </xf>
    <xf numFmtId="0" fontId="147" fillId="25" borderId="3" xfId="0" applyFont="1" applyFill="1" applyBorder="1" applyAlignment="1">
      <alignment horizontal="center" vertical="center" wrapText="1"/>
    </xf>
    <xf numFmtId="49" fontId="144" fillId="25" borderId="1" xfId="0" applyNumberFormat="1" applyFont="1" applyFill="1" applyBorder="1" applyAlignment="1">
      <alignment horizontal="center" vertical="center" wrapText="1"/>
    </xf>
    <xf numFmtId="49" fontId="141" fillId="25" borderId="1" xfId="0" applyNumberFormat="1" applyFont="1" applyFill="1" applyBorder="1" applyAlignment="1">
      <alignment horizontal="center" vertical="center" wrapText="1"/>
    </xf>
    <xf numFmtId="0" fontId="87" fillId="25" borderId="1" xfId="0" applyFont="1" applyFill="1" applyBorder="1" applyAlignment="1">
      <alignment horizontal="center" vertical="center" wrapText="1"/>
    </xf>
    <xf numFmtId="0" fontId="116" fillId="25" borderId="1" xfId="0" applyFont="1" applyFill="1" applyBorder="1" applyAlignment="1">
      <alignment horizontal="center" vertical="center" wrapText="1"/>
    </xf>
    <xf numFmtId="0" fontId="137" fillId="25" borderId="1" xfId="0" applyFont="1" applyFill="1" applyBorder="1" applyAlignment="1">
      <alignment horizontal="center" vertical="center" wrapText="1"/>
    </xf>
    <xf numFmtId="49" fontId="135" fillId="25" borderId="1" xfId="0" applyNumberFormat="1" applyFont="1" applyFill="1" applyBorder="1" applyAlignment="1">
      <alignment horizontal="center" vertical="center" wrapText="1"/>
    </xf>
    <xf numFmtId="0" fontId="133" fillId="25" borderId="1" xfId="0" applyFont="1" applyFill="1" applyBorder="1" applyAlignment="1">
      <alignment horizontal="center" vertical="center" wrapText="1"/>
    </xf>
    <xf numFmtId="49" fontId="133" fillId="25" borderId="1" xfId="0" applyNumberFormat="1" applyFont="1" applyFill="1" applyBorder="1" applyAlignment="1">
      <alignment horizontal="center" vertical="center" wrapText="1"/>
    </xf>
    <xf numFmtId="0" fontId="122" fillId="25" borderId="1" xfId="0" applyFont="1" applyFill="1" applyBorder="1" applyAlignment="1">
      <alignment horizontal="center" vertical="center" wrapText="1"/>
    </xf>
    <xf numFmtId="0" fontId="124" fillId="25" borderId="1" xfId="0" applyFont="1" applyFill="1" applyBorder="1" applyAlignment="1">
      <alignment horizontal="center" vertical="center" wrapText="1"/>
    </xf>
    <xf numFmtId="49" fontId="129" fillId="25" borderId="1" xfId="0" applyNumberFormat="1" applyFont="1" applyFill="1" applyBorder="1" applyAlignment="1">
      <alignment horizontal="center" vertical="center" wrapText="1"/>
    </xf>
    <xf numFmtId="0" fontId="108" fillId="25" borderId="1" xfId="0" applyFont="1" applyFill="1" applyBorder="1" applyAlignment="1">
      <alignment horizontal="center" vertical="center" wrapText="1"/>
    </xf>
    <xf numFmtId="0" fontId="129" fillId="25" borderId="1" xfId="0" applyFont="1" applyFill="1" applyBorder="1" applyAlignment="1">
      <alignment horizontal="center" vertical="center"/>
    </xf>
    <xf numFmtId="49" fontId="126" fillId="25" borderId="1" xfId="0" applyNumberFormat="1" applyFont="1" applyFill="1" applyBorder="1" applyAlignment="1">
      <alignment horizontal="center" vertical="center" wrapText="1"/>
    </xf>
    <xf numFmtId="0" fontId="126" fillId="25" borderId="1" xfId="0" applyFont="1" applyFill="1" applyBorder="1" applyAlignment="1">
      <alignment horizontal="center" vertical="center" wrapText="1"/>
    </xf>
    <xf numFmtId="49" fontId="124" fillId="25" borderId="1" xfId="0" applyNumberFormat="1" applyFont="1" applyFill="1" applyBorder="1" applyAlignment="1">
      <alignment horizontal="center" vertical="center" wrapText="1"/>
    </xf>
    <xf numFmtId="0" fontId="120" fillId="25" borderId="1" xfId="0" applyFont="1" applyFill="1" applyBorder="1" applyAlignment="1">
      <alignment horizontal="center" vertical="center" wrapText="1"/>
    </xf>
    <xf numFmtId="0" fontId="121" fillId="25" borderId="1" xfId="0" applyFont="1" applyFill="1" applyBorder="1" applyAlignment="1">
      <alignment horizontal="center" vertical="center" wrapText="1"/>
    </xf>
    <xf numFmtId="49" fontId="122" fillId="25" borderId="1" xfId="0" applyNumberFormat="1" applyFont="1" applyFill="1" applyBorder="1" applyAlignment="1">
      <alignment horizontal="center" vertical="center" wrapText="1"/>
    </xf>
    <xf numFmtId="164" fontId="0" fillId="25" borderId="1" xfId="0" applyNumberFormat="1" applyFill="1" applyBorder="1" applyAlignment="1">
      <alignment horizontal="center" vertical="center" wrapText="1"/>
    </xf>
    <xf numFmtId="49" fontId="120" fillId="25" borderId="1" xfId="0" applyNumberFormat="1" applyFont="1" applyFill="1" applyBorder="1" applyAlignment="1">
      <alignment horizontal="center" vertical="center" wrapText="1"/>
    </xf>
    <xf numFmtId="0" fontId="118" fillId="25" borderId="1" xfId="0" applyFont="1" applyFill="1" applyBorder="1" applyAlignment="1">
      <alignment horizontal="center" vertical="center" wrapText="1"/>
    </xf>
    <xf numFmtId="49" fontId="118" fillId="25" borderId="1" xfId="0" applyNumberFormat="1" applyFont="1" applyFill="1" applyBorder="1" applyAlignment="1">
      <alignment horizontal="center" vertical="center" wrapText="1"/>
    </xf>
    <xf numFmtId="49" fontId="115" fillId="25" borderId="1" xfId="0" applyNumberFormat="1" applyFont="1" applyFill="1" applyBorder="1" applyAlignment="1">
      <alignment horizontal="center" vertical="center" wrapText="1"/>
    </xf>
    <xf numFmtId="0" fontId="114" fillId="25" borderId="1" xfId="0" applyFont="1" applyFill="1" applyBorder="1" applyAlignment="1">
      <alignment horizontal="center" vertical="center" wrapText="1"/>
    </xf>
    <xf numFmtId="0" fontId="109" fillId="25" borderId="1" xfId="0" applyFont="1" applyFill="1" applyBorder="1" applyAlignment="1">
      <alignment horizontal="center" vertical="center" wrapText="1"/>
    </xf>
    <xf numFmtId="49" fontId="113" fillId="25" borderId="1" xfId="0" applyNumberFormat="1" applyFont="1" applyFill="1" applyBorder="1" applyAlignment="1">
      <alignment horizontal="center" vertical="center" wrapText="1"/>
    </xf>
    <xf numFmtId="49" fontId="110" fillId="25" borderId="1" xfId="0" applyNumberFormat="1" applyFont="1" applyFill="1" applyBorder="1" applyAlignment="1">
      <alignment horizontal="center" vertical="center" wrapText="1"/>
    </xf>
    <xf numFmtId="49" fontId="107" fillId="25" borderId="1" xfId="0" applyNumberFormat="1" applyFont="1" applyFill="1" applyBorder="1" applyAlignment="1">
      <alignment horizontal="center" vertical="center" wrapText="1"/>
    </xf>
    <xf numFmtId="49" fontId="105" fillId="25" borderId="1" xfId="0" applyNumberFormat="1" applyFont="1" applyFill="1" applyBorder="1" applyAlignment="1">
      <alignment horizontal="center" vertical="center" wrapText="1"/>
    </xf>
    <xf numFmtId="49" fontId="104" fillId="25" borderId="1" xfId="0" applyNumberFormat="1" applyFont="1" applyFill="1" applyBorder="1" applyAlignment="1">
      <alignment horizontal="center" vertical="center" wrapText="1"/>
    </xf>
    <xf numFmtId="0" fontId="103" fillId="25" borderId="1" xfId="0" applyFont="1" applyFill="1" applyBorder="1" applyAlignment="1">
      <alignment horizontal="center" vertical="center" wrapText="1"/>
    </xf>
    <xf numFmtId="0" fontId="102" fillId="25" borderId="1" xfId="0" applyFont="1" applyFill="1" applyBorder="1" applyAlignment="1">
      <alignment horizontal="center" vertical="center" wrapText="1"/>
    </xf>
    <xf numFmtId="49" fontId="100" fillId="25" borderId="1" xfId="0" applyNumberFormat="1" applyFont="1" applyFill="1" applyBorder="1" applyAlignment="1">
      <alignment horizontal="center" vertical="center" wrapText="1"/>
    </xf>
    <xf numFmtId="0" fontId="81" fillId="25" borderId="1" xfId="0" applyFont="1" applyFill="1" applyBorder="1" applyAlignment="1">
      <alignment horizontal="center" vertical="center" wrapText="1"/>
    </xf>
    <xf numFmtId="14" fontId="96" fillId="25" borderId="1" xfId="0" applyNumberFormat="1" applyFont="1" applyFill="1" applyBorder="1" applyAlignment="1">
      <alignment horizontal="center" vertical="center" wrapText="1"/>
    </xf>
    <xf numFmtId="49" fontId="96" fillId="25" borderId="1" xfId="0" applyNumberFormat="1" applyFont="1" applyFill="1" applyBorder="1" applyAlignment="1">
      <alignment horizontal="center" vertical="center" wrapText="1"/>
    </xf>
    <xf numFmtId="0" fontId="93" fillId="25" borderId="1" xfId="0" applyFont="1" applyFill="1" applyBorder="1" applyAlignment="1">
      <alignment horizontal="center" vertical="center" wrapText="1"/>
    </xf>
    <xf numFmtId="49" fontId="93" fillId="25" borderId="1" xfId="0" applyNumberFormat="1" applyFont="1" applyFill="1" applyBorder="1" applyAlignment="1">
      <alignment horizontal="center" vertical="center" wrapText="1"/>
    </xf>
    <xf numFmtId="49" fontId="92" fillId="25" borderId="1" xfId="0" applyNumberFormat="1" applyFont="1" applyFill="1" applyBorder="1" applyAlignment="1">
      <alignment horizontal="center" vertical="center" wrapText="1"/>
    </xf>
    <xf numFmtId="0" fontId="92" fillId="25" borderId="1" xfId="0" applyFont="1" applyFill="1" applyBorder="1" applyAlignment="1">
      <alignment horizontal="center" vertical="center" wrapText="1"/>
    </xf>
    <xf numFmtId="49" fontId="91" fillId="25" borderId="1" xfId="0" applyNumberFormat="1" applyFont="1" applyFill="1" applyBorder="1" applyAlignment="1">
      <alignment horizontal="center" vertical="center" wrapText="1"/>
    </xf>
    <xf numFmtId="49" fontId="90" fillId="25" borderId="1" xfId="0" applyNumberFormat="1" applyFont="1" applyFill="1" applyBorder="1" applyAlignment="1">
      <alignment horizontal="center" vertical="center" wrapText="1"/>
    </xf>
    <xf numFmtId="49" fontId="88" fillId="25" borderId="1" xfId="0" applyNumberFormat="1" applyFont="1" applyFill="1" applyBorder="1" applyAlignment="1">
      <alignment horizontal="center" vertical="center" wrapText="1"/>
    </xf>
    <xf numFmtId="14" fontId="88" fillId="25" borderId="1" xfId="0" applyNumberFormat="1" applyFont="1" applyFill="1" applyBorder="1" applyAlignment="1">
      <alignment horizontal="center" vertical="center" wrapText="1"/>
    </xf>
    <xf numFmtId="49" fontId="86" fillId="25" borderId="1" xfId="0" applyNumberFormat="1" applyFont="1" applyFill="1" applyBorder="1" applyAlignment="1">
      <alignment horizontal="center" vertical="center" wrapText="1"/>
    </xf>
    <xf numFmtId="49" fontId="84" fillId="25" borderId="1" xfId="0" applyNumberFormat="1" applyFont="1" applyFill="1" applyBorder="1" applyAlignment="1">
      <alignment horizontal="center" vertical="center" wrapText="1"/>
    </xf>
    <xf numFmtId="14" fontId="84" fillId="25" borderId="1" xfId="0" applyNumberFormat="1" applyFont="1" applyFill="1" applyBorder="1" applyAlignment="1">
      <alignment horizontal="center" vertical="center" wrapText="1"/>
    </xf>
    <xf numFmtId="49" fontId="82" fillId="25" borderId="1" xfId="0" applyNumberFormat="1" applyFont="1" applyFill="1" applyBorder="1" applyAlignment="1">
      <alignment horizontal="center" vertical="center" wrapText="1"/>
    </xf>
    <xf numFmtId="49" fontId="81" fillId="25" borderId="1" xfId="0" applyNumberFormat="1" applyFont="1" applyFill="1" applyBorder="1" applyAlignment="1">
      <alignment horizontal="center" vertical="center" wrapText="1"/>
    </xf>
    <xf numFmtId="49" fontId="80" fillId="25" borderId="1" xfId="0" applyNumberFormat="1" applyFont="1" applyFill="1" applyBorder="1" applyAlignment="1">
      <alignment horizontal="center" vertical="center" wrapText="1"/>
    </xf>
    <xf numFmtId="49" fontId="78" fillId="25" borderId="1" xfId="0" applyNumberFormat="1" applyFont="1" applyFill="1" applyBorder="1" applyAlignment="1">
      <alignment horizontal="center" vertical="center" wrapText="1"/>
    </xf>
    <xf numFmtId="49" fontId="75" fillId="25" borderId="1" xfId="0" applyNumberFormat="1" applyFont="1" applyFill="1" applyBorder="1" applyAlignment="1">
      <alignment horizontal="center" vertical="center" wrapText="1"/>
    </xf>
    <xf numFmtId="0" fontId="75" fillId="25" borderId="1" xfId="2" applyFont="1" applyFill="1" applyBorder="1" applyAlignment="1">
      <alignment horizontal="center" vertical="center" wrapText="1"/>
    </xf>
    <xf numFmtId="0" fontId="75" fillId="25" borderId="5" xfId="2" applyFont="1" applyFill="1" applyBorder="1" applyAlignment="1">
      <alignment horizontal="center" vertical="center"/>
    </xf>
    <xf numFmtId="0" fontId="75" fillId="25" borderId="5" xfId="2" applyFont="1" applyFill="1" applyBorder="1" applyAlignment="1">
      <alignment horizontal="center" vertical="center" wrapText="1"/>
    </xf>
    <xf numFmtId="0" fontId="75" fillId="25" borderId="5" xfId="2" applyFont="1" applyFill="1" applyBorder="1" applyAlignment="1">
      <alignment horizontal="center" vertical="top" wrapText="1"/>
    </xf>
    <xf numFmtId="0" fontId="75" fillId="0" borderId="1" xfId="2" applyFont="1" applyBorder="1" applyAlignment="1">
      <alignment horizontal="center" vertical="center" wrapText="1"/>
    </xf>
    <xf numFmtId="14" fontId="75" fillId="0" borderId="1" xfId="0" applyNumberFormat="1" applyFont="1" applyBorder="1" applyAlignment="1">
      <alignment horizontal="center" vertical="center" wrapText="1"/>
    </xf>
    <xf numFmtId="0" fontId="1380" fillId="30" borderId="4" xfId="3" applyFill="1" applyBorder="1" applyAlignment="1">
      <alignment horizontal="center" vertical="center" wrapText="1"/>
    </xf>
    <xf numFmtId="0" fontId="1080" fillId="30" borderId="3" xfId="0" applyFont="1" applyFill="1" applyBorder="1" applyAlignment="1">
      <alignment horizontal="center" vertical="center"/>
    </xf>
    <xf numFmtId="0" fontId="326" fillId="30" borderId="1" xfId="0" applyFont="1" applyFill="1" applyBorder="1" applyAlignment="1">
      <alignment horizontal="center" vertical="center"/>
    </xf>
    <xf numFmtId="0" fontId="1380" fillId="30" borderId="1" xfId="3" applyFill="1" applyBorder="1" applyAlignment="1">
      <alignment horizontal="center" vertical="center" wrapText="1"/>
    </xf>
    <xf numFmtId="0" fontId="74" fillId="0" borderId="1" xfId="0" applyFont="1" applyBorder="1" applyAlignment="1">
      <alignment horizontal="center" vertical="center" wrapText="1"/>
    </xf>
    <xf numFmtId="0" fontId="853" fillId="8" borderId="5" xfId="2" applyFont="1" applyFill="1" applyBorder="1" applyAlignment="1">
      <alignment horizontal="center" vertical="center"/>
    </xf>
    <xf numFmtId="0" fontId="853" fillId="8" borderId="1" xfId="2" applyFont="1" applyFill="1" applyBorder="1" applyAlignment="1">
      <alignment horizontal="center" vertical="center" wrapText="1"/>
    </xf>
    <xf numFmtId="0" fontId="852" fillId="25" borderId="1" xfId="2" applyFont="1" applyFill="1" applyBorder="1" applyAlignment="1">
      <alignment horizontal="center" vertical="center"/>
    </xf>
    <xf numFmtId="0" fontId="840" fillId="25" borderId="1" xfId="2" applyFont="1" applyFill="1" applyBorder="1" applyAlignment="1">
      <alignment horizontal="center" vertical="center"/>
    </xf>
    <xf numFmtId="0" fontId="73" fillId="8" borderId="1" xfId="0" applyFont="1" applyFill="1" applyBorder="1" applyAlignment="1">
      <alignment horizontal="center" vertical="center" wrapText="1"/>
    </xf>
    <xf numFmtId="0" fontId="73" fillId="8" borderId="5" xfId="2" applyFont="1" applyFill="1" applyBorder="1" applyAlignment="1">
      <alignment horizontal="center" vertical="center" wrapText="1"/>
    </xf>
    <xf numFmtId="0" fontId="73" fillId="24" borderId="5" xfId="2" applyFont="1" applyFill="1" applyBorder="1" applyAlignment="1">
      <alignment horizontal="center" vertical="center"/>
    </xf>
    <xf numFmtId="0" fontId="73" fillId="13" borderId="5" xfId="2" applyFont="1" applyFill="1" applyBorder="1" applyAlignment="1">
      <alignment horizontal="center" vertical="center" wrapText="1"/>
    </xf>
    <xf numFmtId="0" fontId="1120" fillId="25" borderId="5" xfId="2" applyFont="1" applyFill="1" applyBorder="1" applyAlignment="1">
      <alignment horizontal="center" vertical="center" wrapText="1"/>
    </xf>
    <xf numFmtId="0" fontId="1051" fillId="25" borderId="5" xfId="2" applyFont="1" applyFill="1" applyBorder="1" applyAlignment="1">
      <alignment horizontal="center" vertical="center" wrapText="1"/>
    </xf>
    <xf numFmtId="0" fontId="72" fillId="8" borderId="1" xfId="0" applyFont="1" applyFill="1" applyBorder="1" applyAlignment="1">
      <alignment horizontal="center" vertical="center" wrapText="1"/>
    </xf>
    <xf numFmtId="0" fontId="75" fillId="24" borderId="1" xfId="0" applyFont="1" applyFill="1" applyBorder="1" applyAlignment="1">
      <alignment horizontal="center" vertical="center" wrapText="1"/>
    </xf>
    <xf numFmtId="0" fontId="945" fillId="8" borderId="1" xfId="2" applyFont="1" applyFill="1" applyBorder="1" applyAlignment="1">
      <alignment horizontal="center" vertical="center" wrapText="1"/>
    </xf>
    <xf numFmtId="49" fontId="86" fillId="8" borderId="1" xfId="0" applyNumberFormat="1" applyFont="1" applyFill="1" applyBorder="1" applyAlignment="1">
      <alignment horizontal="center" vertical="center" wrapText="1"/>
    </xf>
    <xf numFmtId="49" fontId="80" fillId="8" borderId="1" xfId="0" applyNumberFormat="1" applyFont="1" applyFill="1" applyBorder="1" applyAlignment="1">
      <alignment horizontal="center" vertical="center" wrapText="1"/>
    </xf>
    <xf numFmtId="0" fontId="72" fillId="24" borderId="1" xfId="0" applyFont="1" applyFill="1" applyBorder="1" applyAlignment="1">
      <alignment horizontal="center" vertical="center" wrapText="1"/>
    </xf>
    <xf numFmtId="0" fontId="72" fillId="0" borderId="1" xfId="0" applyFont="1" applyBorder="1" applyAlignment="1">
      <alignment horizontal="center" vertical="center" wrapText="1"/>
    </xf>
    <xf numFmtId="0" fontId="949" fillId="25" borderId="5" xfId="2" applyFont="1" applyFill="1" applyBorder="1" applyAlignment="1">
      <alignment horizontal="center" vertical="center" wrapText="1"/>
    </xf>
    <xf numFmtId="0" fontId="399" fillId="25" borderId="5" xfId="2" applyFont="1" applyFill="1" applyBorder="1" applyAlignment="1">
      <alignment horizontal="center" vertical="center" wrapText="1"/>
    </xf>
    <xf numFmtId="0" fontId="225" fillId="25" borderId="5" xfId="2" applyFont="1" applyFill="1" applyBorder="1" applyAlignment="1">
      <alignment horizontal="center" vertical="center" wrapText="1"/>
    </xf>
    <xf numFmtId="0" fontId="310" fillId="25" borderId="5" xfId="2" applyFont="1" applyFill="1" applyBorder="1" applyAlignment="1">
      <alignment horizontal="center" vertical="center" wrapText="1"/>
    </xf>
    <xf numFmtId="0" fontId="293" fillId="25" borderId="5" xfId="2" applyFont="1" applyFill="1" applyBorder="1" applyAlignment="1">
      <alignment horizontal="center" vertical="center" wrapText="1"/>
    </xf>
    <xf numFmtId="0" fontId="1006" fillId="25" borderId="5" xfId="2" applyFont="1" applyFill="1" applyBorder="1" applyAlignment="1">
      <alignment horizontal="center" vertical="center" wrapText="1"/>
    </xf>
    <xf numFmtId="0" fontId="72" fillId="8" borderId="5" xfId="2" applyFont="1" applyFill="1" applyBorder="1" applyAlignment="1">
      <alignment horizontal="center" vertical="center" wrapText="1"/>
    </xf>
    <xf numFmtId="0" fontId="147" fillId="8" borderId="5" xfId="0" applyFont="1" applyFill="1" applyBorder="1" applyAlignment="1">
      <alignment horizontal="center" vertical="center" wrapText="1"/>
    </xf>
    <xf numFmtId="0" fontId="71" fillId="13" borderId="1" xfId="0" applyFont="1" applyFill="1" applyBorder="1" applyAlignment="1">
      <alignment horizontal="center" vertical="center" wrapText="1"/>
    </xf>
    <xf numFmtId="49" fontId="82" fillId="8" borderId="1" xfId="0" applyNumberFormat="1" applyFont="1" applyFill="1" applyBorder="1" applyAlignment="1">
      <alignment horizontal="center" vertical="center" wrapText="1"/>
    </xf>
    <xf numFmtId="0" fontId="71" fillId="0" borderId="1" xfId="0" applyFont="1" applyBorder="1" applyAlignment="1">
      <alignment horizontal="center" vertical="center" wrapText="1"/>
    </xf>
    <xf numFmtId="0" fontId="71" fillId="13" borderId="4" xfId="0" applyFont="1" applyFill="1" applyBorder="1" applyAlignment="1">
      <alignment horizontal="center" vertical="center" wrapText="1"/>
    </xf>
    <xf numFmtId="0" fontId="71" fillId="13" borderId="4" xfId="0" applyFont="1" applyFill="1" applyBorder="1" applyAlignment="1">
      <alignment horizontal="center" vertical="center"/>
    </xf>
    <xf numFmtId="0" fontId="70" fillId="13" borderId="1" xfId="0" applyFont="1" applyFill="1" applyBorder="1" applyAlignment="1">
      <alignment horizontal="center" vertical="center" wrapText="1"/>
    </xf>
    <xf numFmtId="0" fontId="251" fillId="24" borderId="1" xfId="0" applyFont="1" applyFill="1" applyBorder="1" applyAlignment="1">
      <alignment horizontal="center" vertical="center" wrapText="1"/>
    </xf>
    <xf numFmtId="0" fontId="69" fillId="13" borderId="4" xfId="0" applyFont="1" applyFill="1" applyBorder="1" applyAlignment="1">
      <alignment horizontal="center" vertical="center" wrapText="1"/>
    </xf>
    <xf numFmtId="0" fontId="68" fillId="0" borderId="1" xfId="0" applyFont="1" applyBorder="1" applyAlignment="1">
      <alignment horizontal="center" vertical="center" wrapText="1"/>
    </xf>
    <xf numFmtId="0" fontId="68" fillId="8" borderId="1" xfId="0" applyFont="1" applyFill="1" applyBorder="1" applyAlignment="1">
      <alignment horizontal="center" vertical="center" wrapText="1"/>
    </xf>
    <xf numFmtId="0" fontId="68" fillId="25" borderId="1" xfId="2" applyFont="1" applyFill="1" applyBorder="1" applyAlignment="1">
      <alignment horizontal="center" vertical="center" wrapText="1"/>
    </xf>
    <xf numFmtId="0" fontId="68" fillId="25" borderId="5" xfId="2" applyFont="1" applyFill="1" applyBorder="1" applyAlignment="1">
      <alignment horizontal="center" vertical="center" wrapText="1"/>
    </xf>
    <xf numFmtId="49" fontId="68" fillId="25" borderId="5" xfId="2" applyNumberFormat="1" applyFont="1" applyFill="1" applyBorder="1" applyAlignment="1">
      <alignment horizontal="center" vertical="center"/>
    </xf>
    <xf numFmtId="0" fontId="68" fillId="25" borderId="5" xfId="2" applyFont="1" applyFill="1" applyBorder="1" applyAlignment="1">
      <alignment horizontal="center" vertical="top" wrapText="1"/>
    </xf>
    <xf numFmtId="0" fontId="96" fillId="24" borderId="1" xfId="0" applyFont="1" applyFill="1" applyBorder="1" applyAlignment="1">
      <alignment horizontal="center" vertical="center" wrapText="1"/>
    </xf>
    <xf numFmtId="0" fontId="114" fillId="24" borderId="1" xfId="0" applyFont="1" applyFill="1" applyBorder="1" applyAlignment="1">
      <alignment horizontal="center" vertical="center" wrapText="1"/>
    </xf>
    <xf numFmtId="0" fontId="100" fillId="24" borderId="1" xfId="0" applyFont="1" applyFill="1" applyBorder="1" applyAlignment="1">
      <alignment horizontal="center" vertical="center" wrapText="1"/>
    </xf>
    <xf numFmtId="0" fontId="85" fillId="24" borderId="5" xfId="2" applyFont="1" applyFill="1" applyBorder="1" applyAlignment="1">
      <alignment horizontal="center" vertical="center"/>
    </xf>
    <xf numFmtId="0" fontId="67" fillId="8" borderId="1" xfId="0" applyFont="1" applyFill="1" applyBorder="1" applyAlignment="1">
      <alignment horizontal="center" vertical="center" wrapText="1"/>
    </xf>
    <xf numFmtId="0" fontId="110" fillId="8" borderId="1" xfId="2" applyFont="1" applyFill="1" applyBorder="1" applyAlignment="1">
      <alignment horizontal="center" vertical="center" wrapText="1"/>
    </xf>
    <xf numFmtId="0" fontId="455" fillId="8" borderId="5" xfId="2" applyFont="1" applyFill="1" applyBorder="1" applyAlignment="1">
      <alignment horizontal="center" vertical="center" wrapText="1"/>
    </xf>
    <xf numFmtId="0" fontId="630" fillId="8" borderId="5" xfId="2" applyFont="1" applyFill="1" applyBorder="1" applyAlignment="1">
      <alignment horizontal="center" vertical="top" wrapText="1"/>
    </xf>
    <xf numFmtId="0" fontId="459" fillId="8" borderId="1" xfId="0" applyFont="1" applyFill="1" applyBorder="1" applyAlignment="1">
      <alignment horizontal="center" vertical="center" wrapText="1"/>
    </xf>
    <xf numFmtId="0" fontId="66" fillId="0" borderId="1" xfId="0" applyFont="1" applyBorder="1" applyAlignment="1">
      <alignment horizontal="center" vertical="center" wrapText="1"/>
    </xf>
    <xf numFmtId="0" fontId="66" fillId="8" borderId="1" xfId="0" applyFont="1" applyFill="1" applyBorder="1" applyAlignment="1">
      <alignment horizontal="center" vertical="center" wrapText="1"/>
    </xf>
    <xf numFmtId="0" fontId="66" fillId="25" borderId="1" xfId="2" applyFont="1" applyFill="1" applyBorder="1" applyAlignment="1">
      <alignment horizontal="center" vertical="center" wrapText="1"/>
    </xf>
    <xf numFmtId="0" fontId="66" fillId="25" borderId="5" xfId="2" applyFont="1" applyFill="1" applyBorder="1" applyAlignment="1">
      <alignment horizontal="center" vertical="center" wrapText="1"/>
    </xf>
    <xf numFmtId="49" fontId="66" fillId="25" borderId="5" xfId="2" applyNumberFormat="1" applyFont="1" applyFill="1" applyBorder="1" applyAlignment="1">
      <alignment horizontal="center" vertical="center"/>
    </xf>
    <xf numFmtId="0" fontId="66" fillId="25" borderId="5" xfId="2" applyFont="1" applyFill="1" applyBorder="1" applyAlignment="1">
      <alignment horizontal="center" vertical="top" wrapText="1"/>
    </xf>
    <xf numFmtId="49" fontId="66" fillId="0" borderId="1" xfId="0" applyNumberFormat="1" applyFont="1" applyBorder="1" applyAlignment="1">
      <alignment horizontal="center" vertical="center" wrapText="1"/>
    </xf>
    <xf numFmtId="14" fontId="66" fillId="25" borderId="5" xfId="2" applyNumberFormat="1" applyFont="1" applyFill="1" applyBorder="1" applyAlignment="1">
      <alignment horizontal="center" vertical="center"/>
    </xf>
    <xf numFmtId="0" fontId="113" fillId="24" borderId="1" xfId="0" applyFont="1" applyFill="1" applyBorder="1" applyAlignment="1">
      <alignment horizontal="center" vertical="center" wrapText="1"/>
    </xf>
    <xf numFmtId="0" fontId="75" fillId="24" borderId="5" xfId="2" applyFont="1" applyFill="1" applyBorder="1" applyAlignment="1">
      <alignment horizontal="center" vertical="center"/>
    </xf>
    <xf numFmtId="0" fontId="90" fillId="24" borderId="1" xfId="0" applyFont="1" applyFill="1" applyBorder="1" applyAlignment="1">
      <alignment horizontal="center" vertical="center" wrapText="1"/>
    </xf>
    <xf numFmtId="0" fontId="66" fillId="13" borderId="5" xfId="2" applyFont="1" applyFill="1" applyBorder="1" applyAlignment="1">
      <alignment horizontal="center" vertical="center" wrapText="1"/>
    </xf>
    <xf numFmtId="49" fontId="402" fillId="8" borderId="3" xfId="2" applyNumberFormat="1" applyFont="1" applyFill="1" applyBorder="1" applyAlignment="1">
      <alignment horizontal="center" vertical="center"/>
    </xf>
    <xf numFmtId="0" fontId="402" fillId="8" borderId="3" xfId="2" applyFont="1" applyFill="1" applyBorder="1" applyAlignment="1">
      <alignment horizontal="center" vertical="center" wrapText="1"/>
    </xf>
    <xf numFmtId="0" fontId="402" fillId="8" borderId="4" xfId="0" applyFont="1" applyFill="1" applyBorder="1" applyAlignment="1">
      <alignment horizontal="center" vertical="center" wrapText="1"/>
    </xf>
    <xf numFmtId="0" fontId="402" fillId="8" borderId="3" xfId="2" applyFont="1" applyFill="1" applyBorder="1" applyAlignment="1">
      <alignment horizontal="center" vertical="center"/>
    </xf>
    <xf numFmtId="0" fontId="348" fillId="8" borderId="3" xfId="2" applyFont="1" applyFill="1" applyBorder="1" applyAlignment="1">
      <alignment horizontal="center" vertical="center" wrapText="1"/>
    </xf>
    <xf numFmtId="0" fontId="348" fillId="8" borderId="3" xfId="2" applyFont="1" applyFill="1" applyBorder="1" applyAlignment="1">
      <alignment horizontal="center" vertical="top" wrapText="1"/>
    </xf>
    <xf numFmtId="0" fontId="0" fillId="0" borderId="4" xfId="2" applyFont="1" applyBorder="1" applyAlignment="1">
      <alignment horizontal="center"/>
    </xf>
    <xf numFmtId="0" fontId="65" fillId="0" borderId="1" xfId="0" applyFont="1" applyBorder="1" applyAlignment="1">
      <alignment horizontal="center" vertical="center" wrapText="1"/>
    </xf>
    <xf numFmtId="49" fontId="65" fillId="0" borderId="1" xfId="0" applyNumberFormat="1" applyFont="1" applyBorder="1" applyAlignment="1">
      <alignment horizontal="center" vertical="center" wrapText="1"/>
    </xf>
    <xf numFmtId="49" fontId="0" fillId="0" borderId="1" xfId="0" applyNumberFormat="1" applyBorder="1" applyAlignment="1">
      <alignment horizontal="center" vertical="center"/>
    </xf>
    <xf numFmtId="0" fontId="0" fillId="0" borderId="1" xfId="0" applyBorder="1" applyAlignment="1">
      <alignment horizontal="center" wrapText="1"/>
    </xf>
    <xf numFmtId="0" fontId="1373" fillId="0" borderId="1" xfId="0" applyFont="1" applyBorder="1" applyAlignment="1">
      <alignment horizontal="center"/>
    </xf>
    <xf numFmtId="0" fontId="65" fillId="0" borderId="1" xfId="2" applyFont="1" applyBorder="1" applyAlignment="1">
      <alignment horizontal="center" vertical="center" wrapText="1"/>
    </xf>
    <xf numFmtId="0" fontId="65" fillId="0" borderId="5" xfId="2" applyFont="1" applyBorder="1" applyAlignment="1">
      <alignment horizontal="center" vertical="center"/>
    </xf>
    <xf numFmtId="0" fontId="65" fillId="30" borderId="1" xfId="0" applyFont="1" applyFill="1" applyBorder="1" applyAlignment="1">
      <alignment horizontal="center" vertical="center"/>
    </xf>
    <xf numFmtId="49" fontId="65" fillId="0" borderId="5" xfId="2" applyNumberFormat="1" applyFont="1" applyBorder="1" applyAlignment="1">
      <alignment horizontal="center" vertical="center"/>
    </xf>
    <xf numFmtId="0" fontId="65" fillId="0" borderId="5" xfId="2" applyFont="1" applyBorder="1" applyAlignment="1">
      <alignment horizontal="center" vertical="center" wrapText="1"/>
    </xf>
    <xf numFmtId="0" fontId="65" fillId="0" borderId="5" xfId="2" applyFont="1" applyBorder="1" applyAlignment="1">
      <alignment horizontal="center" vertical="top" wrapText="1"/>
    </xf>
    <xf numFmtId="0" fontId="0" fillId="0" borderId="5" xfId="2" applyFont="1" applyBorder="1" applyAlignment="1">
      <alignment horizontal="center" vertical="center" wrapText="1"/>
    </xf>
    <xf numFmtId="0" fontId="65" fillId="25" borderId="1" xfId="2" applyFont="1" applyFill="1" applyBorder="1" applyAlignment="1">
      <alignment horizontal="center" vertical="center" wrapText="1"/>
    </xf>
    <xf numFmtId="0" fontId="65" fillId="25" borderId="5" xfId="2" applyFont="1" applyFill="1" applyBorder="1" applyAlignment="1">
      <alignment horizontal="center" vertical="center" wrapText="1"/>
    </xf>
    <xf numFmtId="49" fontId="65" fillId="25" borderId="5" xfId="2" applyNumberFormat="1" applyFont="1" applyFill="1" applyBorder="1" applyAlignment="1">
      <alignment horizontal="center" vertical="center"/>
    </xf>
    <xf numFmtId="0" fontId="65" fillId="25" borderId="5" xfId="2" applyFont="1" applyFill="1" applyBorder="1" applyAlignment="1">
      <alignment horizontal="center" vertical="center"/>
    </xf>
    <xf numFmtId="0" fontId="65" fillId="25" borderId="5" xfId="2" applyFont="1" applyFill="1" applyBorder="1" applyAlignment="1">
      <alignment horizontal="center" vertical="top" wrapText="1"/>
    </xf>
    <xf numFmtId="0" fontId="65" fillId="25" borderId="1" xfId="2" applyFont="1" applyFill="1" applyBorder="1" applyAlignment="1">
      <alignment horizontal="center" vertical="center"/>
    </xf>
    <xf numFmtId="0" fontId="118" fillId="8" borderId="1" xfId="0" applyFont="1" applyFill="1" applyBorder="1" applyAlignment="1">
      <alignment horizontal="center" vertical="center" wrapText="1"/>
    </xf>
    <xf numFmtId="0" fontId="65" fillId="30" borderId="4" xfId="0" applyFont="1" applyFill="1" applyBorder="1" applyAlignment="1">
      <alignment horizontal="center" vertical="center"/>
    </xf>
    <xf numFmtId="2" fontId="1137" fillId="0" borderId="4" xfId="2" applyNumberFormat="1" applyBorder="1" applyAlignment="1">
      <alignment horizontal="center" vertical="center"/>
    </xf>
    <xf numFmtId="0" fontId="1373" fillId="0" borderId="4" xfId="0" applyFont="1" applyBorder="1" applyAlignment="1">
      <alignment horizontal="center"/>
    </xf>
    <xf numFmtId="0" fontId="64" fillId="0" borderId="1" xfId="0" applyFont="1" applyBorder="1" applyAlignment="1">
      <alignment horizontal="center" vertical="center" wrapText="1"/>
    </xf>
    <xf numFmtId="0" fontId="64" fillId="8" borderId="1" xfId="0" applyFont="1" applyFill="1" applyBorder="1" applyAlignment="1">
      <alignment horizontal="center" vertical="center" wrapText="1"/>
    </xf>
    <xf numFmtId="0" fontId="64" fillId="25" borderId="1" xfId="2" applyFont="1" applyFill="1" applyBorder="1" applyAlignment="1">
      <alignment horizontal="center" vertical="center" wrapText="1"/>
    </xf>
    <xf numFmtId="0" fontId="64" fillId="25" borderId="5" xfId="2" applyFont="1" applyFill="1" applyBorder="1" applyAlignment="1">
      <alignment horizontal="center" vertical="center" wrapText="1"/>
    </xf>
    <xf numFmtId="49" fontId="64" fillId="25" borderId="5" xfId="2" applyNumberFormat="1" applyFont="1" applyFill="1" applyBorder="1" applyAlignment="1">
      <alignment horizontal="center" vertical="center"/>
    </xf>
    <xf numFmtId="0" fontId="64" fillId="25" borderId="5" xfId="2" applyFont="1" applyFill="1" applyBorder="1" applyAlignment="1">
      <alignment horizontal="center" vertical="top" wrapText="1"/>
    </xf>
    <xf numFmtId="0" fontId="0" fillId="7" borderId="1" xfId="0" applyFill="1" applyBorder="1" applyAlignment="1">
      <alignment wrapText="1"/>
    </xf>
    <xf numFmtId="0" fontId="1323" fillId="6" borderId="1" xfId="0" applyFont="1" applyFill="1" applyBorder="1" applyAlignment="1">
      <alignment horizontal="center" vertical="center" wrapText="1"/>
    </xf>
    <xf numFmtId="0" fontId="910" fillId="6" borderId="1" xfId="0" applyFont="1" applyFill="1" applyBorder="1" applyAlignment="1">
      <alignment horizontal="center" vertical="center" wrapText="1"/>
    </xf>
    <xf numFmtId="0" fontId="1198" fillId="6" borderId="1" xfId="0" applyFont="1" applyFill="1" applyBorder="1" applyAlignment="1">
      <alignment horizontal="center" vertical="center" wrapText="1"/>
    </xf>
    <xf numFmtId="0" fontId="1295" fillId="6" borderId="2" xfId="0" applyFont="1" applyFill="1" applyBorder="1" applyAlignment="1">
      <alignment horizontal="center" vertical="center" wrapText="1"/>
    </xf>
    <xf numFmtId="0" fontId="64" fillId="25" borderId="5" xfId="2" applyFont="1" applyFill="1" applyBorder="1" applyAlignment="1">
      <alignment horizontal="center" vertical="center"/>
    </xf>
    <xf numFmtId="0" fontId="84" fillId="24" borderId="1" xfId="0" applyFont="1" applyFill="1" applyBorder="1" applyAlignment="1">
      <alignment horizontal="center" vertical="center" wrapText="1"/>
    </xf>
    <xf numFmtId="0" fontId="93" fillId="24" borderId="1" xfId="0" applyFont="1" applyFill="1" applyBorder="1" applyAlignment="1">
      <alignment horizontal="center" vertical="center" wrapText="1"/>
    </xf>
    <xf numFmtId="0" fontId="64" fillId="13" borderId="5" xfId="2" applyFont="1" applyFill="1" applyBorder="1" applyAlignment="1">
      <alignment horizontal="center" vertical="center" wrapText="1"/>
    </xf>
    <xf numFmtId="0" fontId="72" fillId="8" borderId="1" xfId="2" applyFont="1" applyFill="1" applyBorder="1" applyAlignment="1">
      <alignment horizontal="center" vertical="center" wrapText="1"/>
    </xf>
    <xf numFmtId="49" fontId="72" fillId="8" borderId="5" xfId="2" applyNumberFormat="1" applyFont="1" applyFill="1" applyBorder="1" applyAlignment="1">
      <alignment horizontal="center" vertical="center"/>
    </xf>
    <xf numFmtId="0" fontId="72" fillId="8" borderId="5" xfId="2" applyFont="1" applyFill="1" applyBorder="1" applyAlignment="1">
      <alignment horizontal="center" vertical="top" wrapText="1"/>
    </xf>
    <xf numFmtId="0" fontId="63" fillId="25" borderId="1" xfId="2" applyFont="1" applyFill="1" applyBorder="1" applyAlignment="1">
      <alignment horizontal="center" vertical="center"/>
    </xf>
    <xf numFmtId="0" fontId="63" fillId="8" borderId="1" xfId="0" applyFont="1" applyFill="1" applyBorder="1" applyAlignment="1">
      <alignment horizontal="center" vertical="center" wrapText="1"/>
    </xf>
    <xf numFmtId="49" fontId="78" fillId="8" borderId="1" xfId="0" applyNumberFormat="1" applyFont="1" applyFill="1" applyBorder="1" applyAlignment="1">
      <alignment horizontal="center" vertical="center" wrapText="1"/>
    </xf>
    <xf numFmtId="0" fontId="97" fillId="6" borderId="1" xfId="0" applyFont="1" applyFill="1" applyBorder="1" applyAlignment="1">
      <alignment horizontal="center" vertical="center" wrapText="1"/>
    </xf>
    <xf numFmtId="49" fontId="601" fillId="6" borderId="1" xfId="2" applyNumberFormat="1" applyFont="1" applyFill="1" applyBorder="1" applyAlignment="1">
      <alignment horizontal="center" vertical="center"/>
    </xf>
    <xf numFmtId="0" fontId="258" fillId="6" borderId="1" xfId="2" applyFont="1" applyFill="1" applyBorder="1" applyAlignment="1">
      <alignment horizontal="center" vertical="top" wrapText="1"/>
    </xf>
    <xf numFmtId="0" fontId="601" fillId="6" borderId="1" xfId="2" applyFont="1" applyFill="1" applyBorder="1" applyAlignment="1">
      <alignment horizontal="center" vertical="center" wrapText="1"/>
    </xf>
    <xf numFmtId="0" fontId="1373" fillId="6" borderId="1" xfId="0" applyFont="1" applyFill="1" applyBorder="1" applyAlignment="1">
      <alignment horizontal="center" vertical="center"/>
    </xf>
    <xf numFmtId="0" fontId="107" fillId="6" borderId="1" xfId="0" applyFont="1" applyFill="1" applyBorder="1" applyAlignment="1">
      <alignment horizontal="center" vertical="center" wrapText="1"/>
    </xf>
    <xf numFmtId="49" fontId="107" fillId="6" borderId="1" xfId="0" applyNumberFormat="1" applyFont="1" applyFill="1" applyBorder="1" applyAlignment="1">
      <alignment horizontal="center" vertical="center" wrapText="1"/>
    </xf>
    <xf numFmtId="0" fontId="102" fillId="8" borderId="1" xfId="0" applyFont="1" applyFill="1" applyBorder="1" applyAlignment="1">
      <alignment horizontal="center" vertical="center" wrapText="1"/>
    </xf>
    <xf numFmtId="0" fontId="544" fillId="24" borderId="1" xfId="2" applyFont="1" applyFill="1" applyBorder="1" applyAlignment="1">
      <alignment horizontal="center" vertical="center" wrapText="1"/>
    </xf>
    <xf numFmtId="0" fontId="61" fillId="0" borderId="1" xfId="0" applyFont="1" applyBorder="1" applyAlignment="1">
      <alignment horizontal="center" vertical="center" wrapText="1"/>
    </xf>
    <xf numFmtId="0" fontId="61" fillId="8" borderId="1" xfId="0" applyFont="1" applyFill="1" applyBorder="1" applyAlignment="1">
      <alignment horizontal="center" vertical="center" wrapText="1"/>
    </xf>
    <xf numFmtId="0" fontId="61" fillId="25" borderId="1" xfId="2" applyFont="1" applyFill="1" applyBorder="1" applyAlignment="1">
      <alignment horizontal="center" vertical="center" wrapText="1"/>
    </xf>
    <xf numFmtId="0" fontId="61" fillId="25" borderId="5" xfId="2" applyFont="1" applyFill="1" applyBorder="1" applyAlignment="1">
      <alignment horizontal="center" vertical="center" wrapText="1"/>
    </xf>
    <xf numFmtId="49" fontId="61" fillId="25" borderId="5" xfId="2" applyNumberFormat="1" applyFont="1" applyFill="1" applyBorder="1" applyAlignment="1">
      <alignment horizontal="center" vertical="center"/>
    </xf>
    <xf numFmtId="0" fontId="61" fillId="25" borderId="5" xfId="2" applyFont="1" applyFill="1" applyBorder="1" applyAlignment="1">
      <alignment horizontal="center" vertical="top" wrapText="1"/>
    </xf>
    <xf numFmtId="49" fontId="61" fillId="0" borderId="1" xfId="0" applyNumberFormat="1" applyFont="1" applyBorder="1" applyAlignment="1">
      <alignment horizontal="center" vertical="center" wrapText="1"/>
    </xf>
    <xf numFmtId="0" fontId="61" fillId="25" borderId="5" xfId="2" applyFont="1" applyFill="1" applyBorder="1" applyAlignment="1">
      <alignment horizontal="center" vertical="center"/>
    </xf>
    <xf numFmtId="0" fontId="72" fillId="8" borderId="5" xfId="2" applyFont="1" applyFill="1" applyBorder="1" applyAlignment="1">
      <alignment horizontal="center" vertical="center"/>
    </xf>
    <xf numFmtId="0" fontId="61" fillId="25" borderId="1" xfId="2" applyFont="1" applyFill="1" applyBorder="1" applyAlignment="1">
      <alignment horizontal="center" vertical="center"/>
    </xf>
    <xf numFmtId="0" fontId="61" fillId="13" borderId="5" xfId="2" applyFont="1" applyFill="1" applyBorder="1" applyAlignment="1">
      <alignment horizontal="center" vertical="center" wrapText="1"/>
    </xf>
    <xf numFmtId="0" fontId="60" fillId="0" borderId="1" xfId="0" applyFont="1" applyBorder="1" applyAlignment="1">
      <alignment horizontal="center" vertical="center" wrapText="1"/>
    </xf>
    <xf numFmtId="0" fontId="60" fillId="8" borderId="1" xfId="0" applyFont="1" applyFill="1" applyBorder="1" applyAlignment="1">
      <alignment horizontal="center" vertical="center" wrapText="1"/>
    </xf>
    <xf numFmtId="0" fontId="59" fillId="0" borderId="1" xfId="0" applyFont="1" applyBorder="1" applyAlignment="1">
      <alignment horizontal="center" vertical="center" wrapText="1"/>
    </xf>
    <xf numFmtId="49" fontId="147" fillId="8" borderId="1" xfId="0" applyNumberFormat="1" applyFont="1" applyFill="1" applyBorder="1" applyAlignment="1">
      <alignment horizontal="center" vertical="center" wrapText="1"/>
    </xf>
    <xf numFmtId="0" fontId="71" fillId="8" borderId="1" xfId="0" applyFont="1" applyFill="1" applyBorder="1" applyAlignment="1">
      <alignment horizontal="center" vertical="center" wrapText="1"/>
    </xf>
    <xf numFmtId="0" fontId="58" fillId="13" borderId="1" xfId="0" applyFont="1" applyFill="1" applyBorder="1" applyAlignment="1">
      <alignment horizontal="center" vertical="center" wrapText="1"/>
    </xf>
    <xf numFmtId="0" fontId="58" fillId="0" borderId="1" xfId="0" applyFont="1" applyBorder="1" applyAlignment="1">
      <alignment horizontal="center" vertical="center" wrapText="1"/>
    </xf>
    <xf numFmtId="0" fontId="58" fillId="8" borderId="1" xfId="0" applyFont="1" applyFill="1" applyBorder="1" applyAlignment="1">
      <alignment horizontal="center" vertical="center" wrapText="1"/>
    </xf>
    <xf numFmtId="49" fontId="58" fillId="0" borderId="1" xfId="0" applyNumberFormat="1" applyFont="1" applyBorder="1" applyAlignment="1">
      <alignment horizontal="center" vertical="center" wrapText="1"/>
    </xf>
    <xf numFmtId="0" fontId="58" fillId="25" borderId="1" xfId="2" applyFont="1" applyFill="1" applyBorder="1" applyAlignment="1">
      <alignment horizontal="center" vertical="center" wrapText="1"/>
    </xf>
    <xf numFmtId="0" fontId="58" fillId="25" borderId="5" xfId="2" applyFont="1" applyFill="1" applyBorder="1" applyAlignment="1">
      <alignment horizontal="center" vertical="center" wrapText="1"/>
    </xf>
    <xf numFmtId="0" fontId="58" fillId="25" borderId="5" xfId="2" applyFont="1" applyFill="1" applyBorder="1" applyAlignment="1">
      <alignment horizontal="center" vertical="center"/>
    </xf>
    <xf numFmtId="0" fontId="58" fillId="25" borderId="5" xfId="2" applyFont="1" applyFill="1" applyBorder="1" applyAlignment="1">
      <alignment horizontal="center" vertical="top" wrapText="1"/>
    </xf>
    <xf numFmtId="0" fontId="58" fillId="25" borderId="1" xfId="2" applyFont="1" applyFill="1" applyBorder="1" applyAlignment="1">
      <alignment horizontal="center" vertical="center"/>
    </xf>
    <xf numFmtId="49" fontId="58" fillId="25" borderId="5" xfId="2" applyNumberFormat="1" applyFont="1" applyFill="1" applyBorder="1" applyAlignment="1">
      <alignment horizontal="center" vertical="center"/>
    </xf>
    <xf numFmtId="14" fontId="58" fillId="0" borderId="1" xfId="0" applyNumberFormat="1" applyFont="1" applyBorder="1" applyAlignment="1">
      <alignment horizontal="center" vertical="center" wrapText="1"/>
    </xf>
    <xf numFmtId="0" fontId="58" fillId="8" borderId="1" xfId="2" applyFont="1" applyFill="1" applyBorder="1" applyAlignment="1">
      <alignment horizontal="center" vertical="center" wrapText="1"/>
    </xf>
    <xf numFmtId="0" fontId="58" fillId="13" borderId="5" xfId="2" applyFont="1" applyFill="1" applyBorder="1" applyAlignment="1">
      <alignment horizontal="center" vertical="center" wrapText="1"/>
    </xf>
    <xf numFmtId="0" fontId="57" fillId="8" borderId="1" xfId="0" applyFont="1" applyFill="1" applyBorder="1" applyAlignment="1">
      <alignment horizontal="center" vertical="center" wrapText="1"/>
    </xf>
    <xf numFmtId="0" fontId="695" fillId="8" borderId="1" xfId="2" applyFont="1" applyFill="1" applyBorder="1" applyAlignment="1">
      <alignment horizontal="center" vertical="center"/>
    </xf>
    <xf numFmtId="0" fontId="56" fillId="25" borderId="1" xfId="2" applyFont="1" applyFill="1" applyBorder="1" applyAlignment="1">
      <alignment horizontal="center" vertical="center" wrapText="1"/>
    </xf>
    <xf numFmtId="0" fontId="56" fillId="0" borderId="1" xfId="0" applyFont="1" applyBorder="1" applyAlignment="1">
      <alignment horizontal="center" vertical="center" wrapText="1"/>
    </xf>
    <xf numFmtId="0" fontId="55" fillId="13" borderId="1" xfId="0" applyFont="1" applyFill="1" applyBorder="1" applyAlignment="1">
      <alignment horizontal="center" vertical="center" wrapText="1"/>
    </xf>
    <xf numFmtId="0" fontId="54" fillId="0" borderId="1" xfId="0" applyFont="1" applyBorder="1" applyAlignment="1">
      <alignment horizontal="center" vertical="center" wrapText="1"/>
    </xf>
    <xf numFmtId="0" fontId="54" fillId="8" borderId="1" xfId="0" applyFont="1" applyFill="1" applyBorder="1" applyAlignment="1">
      <alignment horizontal="center" vertical="center" wrapText="1"/>
    </xf>
    <xf numFmtId="49" fontId="54" fillId="0" borderId="1" xfId="0" applyNumberFormat="1" applyFont="1" applyBorder="1" applyAlignment="1">
      <alignment horizontal="center" vertical="center" wrapText="1"/>
    </xf>
    <xf numFmtId="0" fontId="54" fillId="25" borderId="1" xfId="2" applyFont="1" applyFill="1" applyBorder="1" applyAlignment="1">
      <alignment horizontal="center" vertical="center" wrapText="1"/>
    </xf>
    <xf numFmtId="0" fontId="54" fillId="25" borderId="5" xfId="2" applyFont="1" applyFill="1" applyBorder="1" applyAlignment="1">
      <alignment horizontal="center" vertical="center" wrapText="1"/>
    </xf>
    <xf numFmtId="49" fontId="54" fillId="25" borderId="5" xfId="2" applyNumberFormat="1" applyFont="1" applyFill="1" applyBorder="1" applyAlignment="1">
      <alignment horizontal="center" vertical="center"/>
    </xf>
    <xf numFmtId="0" fontId="54" fillId="25" borderId="5" xfId="2" applyFont="1" applyFill="1" applyBorder="1" applyAlignment="1">
      <alignment horizontal="center" vertical="top" wrapText="1"/>
    </xf>
    <xf numFmtId="0" fontId="65" fillId="8" borderId="4" xfId="0" applyFont="1" applyFill="1" applyBorder="1" applyAlignment="1">
      <alignment horizontal="center" vertical="center"/>
    </xf>
    <xf numFmtId="49" fontId="66" fillId="8" borderId="1" xfId="0" applyNumberFormat="1" applyFont="1" applyFill="1" applyBorder="1" applyAlignment="1">
      <alignment horizontal="center" vertical="center" wrapText="1"/>
    </xf>
    <xf numFmtId="0" fontId="590" fillId="8" borderId="5" xfId="2" applyFont="1" applyFill="1" applyBorder="1" applyAlignment="1">
      <alignment horizontal="center" vertical="center"/>
    </xf>
    <xf numFmtId="0" fontId="54" fillId="13" borderId="5" xfId="2" applyFont="1" applyFill="1" applyBorder="1" applyAlignment="1">
      <alignment horizontal="center" vertical="center" wrapText="1"/>
    </xf>
    <xf numFmtId="0" fontId="1380" fillId="8" borderId="1" xfId="3" applyFill="1" applyBorder="1" applyAlignment="1">
      <alignment horizontal="center" vertical="center" wrapText="1"/>
    </xf>
    <xf numFmtId="0" fontId="53" fillId="8" borderId="1" xfId="0" applyFont="1" applyFill="1" applyBorder="1" applyAlignment="1">
      <alignment horizontal="center" vertical="center" wrapText="1"/>
    </xf>
    <xf numFmtId="0" fontId="52" fillId="13" borderId="1" xfId="0" applyFont="1" applyFill="1" applyBorder="1" applyAlignment="1">
      <alignment horizontal="center" vertical="center" wrapText="1"/>
    </xf>
    <xf numFmtId="0" fontId="52" fillId="13" borderId="5" xfId="2" applyFont="1" applyFill="1" applyBorder="1" applyAlignment="1">
      <alignment horizontal="center" vertical="center" wrapText="1"/>
    </xf>
    <xf numFmtId="0" fontId="52" fillId="8" borderId="1" xfId="0" applyFont="1" applyFill="1" applyBorder="1" applyAlignment="1">
      <alignment horizontal="center" vertical="center" wrapText="1"/>
    </xf>
    <xf numFmtId="0" fontId="52" fillId="8" borderId="5" xfId="2" applyFont="1" applyFill="1" applyBorder="1" applyAlignment="1">
      <alignment horizontal="center" vertical="center" wrapText="1"/>
    </xf>
    <xf numFmtId="0" fontId="52" fillId="0" borderId="1" xfId="0" applyFont="1" applyBorder="1" applyAlignment="1">
      <alignment horizontal="center" vertical="center" wrapText="1"/>
    </xf>
    <xf numFmtId="49" fontId="52" fillId="0" borderId="1" xfId="0" applyNumberFormat="1" applyFont="1" applyBorder="1" applyAlignment="1">
      <alignment horizontal="center" vertical="center" wrapText="1"/>
    </xf>
    <xf numFmtId="14" fontId="52" fillId="0" borderId="1" xfId="0" applyNumberFormat="1" applyFont="1" applyBorder="1" applyAlignment="1">
      <alignment horizontal="center" vertical="center" wrapText="1"/>
    </xf>
    <xf numFmtId="0" fontId="52" fillId="25" borderId="1" xfId="2" applyFont="1" applyFill="1" applyBorder="1" applyAlignment="1">
      <alignment horizontal="center" vertical="center" wrapText="1"/>
    </xf>
    <xf numFmtId="0" fontId="52" fillId="25" borderId="5" xfId="2" applyFont="1" applyFill="1" applyBorder="1" applyAlignment="1">
      <alignment horizontal="center" vertical="center" wrapText="1"/>
    </xf>
    <xf numFmtId="49" fontId="52" fillId="25" borderId="5" xfId="2" applyNumberFormat="1" applyFont="1" applyFill="1" applyBorder="1" applyAlignment="1">
      <alignment horizontal="center" vertical="center"/>
    </xf>
    <xf numFmtId="0" fontId="52" fillId="25" borderId="5" xfId="2" applyFont="1" applyFill="1" applyBorder="1" applyAlignment="1">
      <alignment horizontal="center" vertical="top" wrapText="1"/>
    </xf>
    <xf numFmtId="0" fontId="52" fillId="25" borderId="1" xfId="0" applyFont="1" applyFill="1" applyBorder="1" applyAlignment="1">
      <alignment horizontal="center" vertical="center" wrapText="1"/>
    </xf>
    <xf numFmtId="49" fontId="61" fillId="8" borderId="1" xfId="0" applyNumberFormat="1" applyFont="1" applyFill="1" applyBorder="1" applyAlignment="1">
      <alignment horizontal="center" vertical="center" wrapText="1"/>
    </xf>
    <xf numFmtId="0" fontId="51" fillId="8" borderId="1" xfId="0" applyFont="1" applyFill="1" applyBorder="1" applyAlignment="1">
      <alignment horizontal="center" vertical="center" wrapText="1"/>
    </xf>
    <xf numFmtId="0" fontId="68" fillId="8" borderId="1" xfId="2" applyFont="1" applyFill="1" applyBorder="1" applyAlignment="1">
      <alignment horizontal="center" vertical="center" wrapText="1"/>
    </xf>
    <xf numFmtId="0" fontId="51" fillId="25" borderId="1" xfId="2" applyFont="1" applyFill="1" applyBorder="1" applyAlignment="1">
      <alignment horizontal="center" vertical="center"/>
    </xf>
    <xf numFmtId="0" fontId="575" fillId="24" borderId="4" xfId="0" applyFont="1" applyFill="1" applyBorder="1" applyAlignment="1">
      <alignment horizontal="center" vertical="center"/>
    </xf>
    <xf numFmtId="0" fontId="50" fillId="0" borderId="1" xfId="0" applyFont="1" applyBorder="1" applyAlignment="1">
      <alignment horizontal="center" vertical="center" wrapText="1"/>
    </xf>
    <xf numFmtId="0" fontId="50" fillId="8" borderId="1" xfId="0" applyFont="1" applyFill="1" applyBorder="1" applyAlignment="1">
      <alignment horizontal="center" vertical="center" wrapText="1"/>
    </xf>
    <xf numFmtId="49" fontId="50" fillId="0" borderId="1" xfId="0" applyNumberFormat="1" applyFont="1" applyBorder="1" applyAlignment="1">
      <alignment horizontal="center" vertical="center" wrapText="1"/>
    </xf>
    <xf numFmtId="0" fontId="50" fillId="25" borderId="1" xfId="2" applyFont="1" applyFill="1" applyBorder="1" applyAlignment="1">
      <alignment horizontal="center" vertical="center" wrapText="1"/>
    </xf>
    <xf numFmtId="0" fontId="50" fillId="25" borderId="5" xfId="2" applyFont="1" applyFill="1" applyBorder="1" applyAlignment="1">
      <alignment horizontal="center" vertical="center" wrapText="1"/>
    </xf>
    <xf numFmtId="0" fontId="50" fillId="25" borderId="5" xfId="2" applyFont="1" applyFill="1" applyBorder="1" applyAlignment="1">
      <alignment horizontal="center" vertical="center"/>
    </xf>
    <xf numFmtId="0" fontId="50" fillId="25" borderId="5" xfId="2" applyFont="1" applyFill="1" applyBorder="1" applyAlignment="1">
      <alignment horizontal="center" vertical="top" wrapText="1"/>
    </xf>
    <xf numFmtId="49" fontId="50" fillId="25" borderId="5" xfId="2" applyNumberFormat="1" applyFont="1" applyFill="1" applyBorder="1" applyAlignment="1">
      <alignment horizontal="center" vertical="center"/>
    </xf>
    <xf numFmtId="49" fontId="68" fillId="8" borderId="5" xfId="2" applyNumberFormat="1" applyFont="1" applyFill="1" applyBorder="1" applyAlignment="1">
      <alignment horizontal="center" vertical="center"/>
    </xf>
    <xf numFmtId="0" fontId="68" fillId="8" borderId="5" xfId="2" applyFont="1" applyFill="1" applyBorder="1" applyAlignment="1">
      <alignment horizontal="center" vertical="top" wrapText="1"/>
    </xf>
    <xf numFmtId="0" fontId="68" fillId="8" borderId="5" xfId="2" applyFont="1" applyFill="1" applyBorder="1" applyAlignment="1">
      <alignment horizontal="center" vertical="center" wrapText="1"/>
    </xf>
    <xf numFmtId="0" fontId="49" fillId="25" borderId="1" xfId="2" applyFont="1" applyFill="1" applyBorder="1" applyAlignment="1">
      <alignment horizontal="center" vertical="center"/>
    </xf>
    <xf numFmtId="0" fontId="66" fillId="8" borderId="1" xfId="2" applyFont="1" applyFill="1" applyBorder="1" applyAlignment="1">
      <alignment horizontal="center" vertical="center" wrapText="1"/>
    </xf>
    <xf numFmtId="0" fontId="66" fillId="8" borderId="5" xfId="2" applyFont="1" applyFill="1" applyBorder="1" applyAlignment="1">
      <alignment horizontal="center" vertical="center" wrapText="1"/>
    </xf>
    <xf numFmtId="49" fontId="66" fillId="8" borderId="5" xfId="2" applyNumberFormat="1" applyFont="1" applyFill="1" applyBorder="1" applyAlignment="1">
      <alignment horizontal="center" vertical="center"/>
    </xf>
    <xf numFmtId="0" fontId="66" fillId="8" borderId="5" xfId="2" applyFont="1" applyFill="1" applyBorder="1" applyAlignment="1">
      <alignment horizontal="center" vertical="top" wrapText="1"/>
    </xf>
    <xf numFmtId="0" fontId="50" fillId="13" borderId="5" xfId="2" applyFont="1" applyFill="1" applyBorder="1" applyAlignment="1">
      <alignment horizontal="center" vertical="center" wrapText="1"/>
    </xf>
    <xf numFmtId="0" fontId="50" fillId="13" borderId="1" xfId="0" applyFont="1" applyFill="1" applyBorder="1" applyAlignment="1">
      <alignment horizontal="center" vertical="center" wrapText="1"/>
    </xf>
    <xf numFmtId="0" fontId="65" fillId="8" borderId="1" xfId="2" applyFont="1" applyFill="1" applyBorder="1" applyAlignment="1">
      <alignment horizontal="center" vertical="center" wrapText="1"/>
    </xf>
    <xf numFmtId="0" fontId="65" fillId="8" borderId="5" xfId="2" applyFont="1" applyFill="1" applyBorder="1" applyAlignment="1">
      <alignment horizontal="center" vertical="center" wrapText="1"/>
    </xf>
    <xf numFmtId="0" fontId="65" fillId="8" borderId="1" xfId="0" applyFont="1" applyFill="1" applyBorder="1" applyAlignment="1">
      <alignment horizontal="center" vertical="center"/>
    </xf>
    <xf numFmtId="49" fontId="65" fillId="8" borderId="5" xfId="2" applyNumberFormat="1" applyFont="1" applyFill="1" applyBorder="1" applyAlignment="1">
      <alignment horizontal="center" vertical="center"/>
    </xf>
    <xf numFmtId="0" fontId="65" fillId="8" borderId="5" xfId="2" applyFont="1" applyFill="1" applyBorder="1" applyAlignment="1">
      <alignment horizontal="center" vertical="center"/>
    </xf>
    <xf numFmtId="0" fontId="65" fillId="8" borderId="5" xfId="2" applyFont="1" applyFill="1" applyBorder="1" applyAlignment="1">
      <alignment horizontal="center" vertical="top" wrapText="1"/>
    </xf>
    <xf numFmtId="0" fontId="48" fillId="25" borderId="1" xfId="2" applyFont="1" applyFill="1" applyBorder="1" applyAlignment="1">
      <alignment horizontal="center" vertical="center"/>
    </xf>
    <xf numFmtId="14" fontId="66" fillId="8" borderId="1" xfId="0" applyNumberFormat="1" applyFont="1" applyFill="1" applyBorder="1" applyAlignment="1">
      <alignment horizontal="center" vertical="center" wrapText="1"/>
    </xf>
    <xf numFmtId="0" fontId="61" fillId="8" borderId="5" xfId="2" applyFont="1" applyFill="1" applyBorder="1" applyAlignment="1">
      <alignment horizontal="center" vertical="center" wrapText="1"/>
    </xf>
    <xf numFmtId="49" fontId="61" fillId="8" borderId="5" xfId="2" applyNumberFormat="1" applyFont="1" applyFill="1" applyBorder="1" applyAlignment="1">
      <alignment horizontal="center" vertical="center"/>
    </xf>
    <xf numFmtId="0" fontId="61" fillId="8" borderId="5" xfId="2" applyFont="1" applyFill="1" applyBorder="1" applyAlignment="1">
      <alignment horizontal="center" vertical="top" wrapText="1"/>
    </xf>
    <xf numFmtId="0" fontId="61" fillId="8" borderId="1" xfId="2" applyFont="1" applyFill="1" applyBorder="1" applyAlignment="1">
      <alignment horizontal="center" vertical="center" wrapText="1"/>
    </xf>
    <xf numFmtId="0" fontId="47" fillId="25" borderId="1" xfId="2" applyFont="1" applyFill="1" applyBorder="1" applyAlignment="1">
      <alignment horizontal="center" vertical="center"/>
    </xf>
    <xf numFmtId="0" fontId="65" fillId="8" borderId="1" xfId="0" applyFont="1" applyFill="1" applyBorder="1" applyAlignment="1">
      <alignment horizontal="center" vertical="center" wrapText="1"/>
    </xf>
    <xf numFmtId="0" fontId="47" fillId="8" borderId="1" xfId="2" applyFont="1" applyFill="1" applyBorder="1" applyAlignment="1">
      <alignment horizontal="center" vertical="center" wrapText="1"/>
    </xf>
    <xf numFmtId="0" fontId="47" fillId="8" borderId="1" xfId="0" applyFont="1" applyFill="1" applyBorder="1" applyAlignment="1">
      <alignment horizontal="center" vertical="center" wrapText="1"/>
    </xf>
    <xf numFmtId="0" fontId="47" fillId="8" borderId="5" xfId="2" applyFont="1" applyFill="1" applyBorder="1" applyAlignment="1">
      <alignment horizontal="center" vertical="center" wrapText="1"/>
    </xf>
    <xf numFmtId="0" fontId="147" fillId="6" borderId="1" xfId="0" applyFont="1" applyFill="1" applyBorder="1" applyAlignment="1">
      <alignment horizontal="center" vertical="center" wrapText="1"/>
    </xf>
    <xf numFmtId="0" fontId="147" fillId="6" borderId="3" xfId="0" applyFont="1" applyFill="1" applyBorder="1" applyAlignment="1">
      <alignment horizontal="center" vertical="center" wrapText="1"/>
    </xf>
    <xf numFmtId="0" fontId="47" fillId="0" borderId="1" xfId="0" applyFont="1" applyBorder="1" applyAlignment="1">
      <alignment horizontal="center" vertical="center" wrapText="1"/>
    </xf>
    <xf numFmtId="0" fontId="47" fillId="25" borderId="1" xfId="2" applyFont="1" applyFill="1" applyBorder="1" applyAlignment="1">
      <alignment horizontal="center" vertical="center" wrapText="1"/>
    </xf>
    <xf numFmtId="0" fontId="47" fillId="25" borderId="5" xfId="2" applyFont="1" applyFill="1" applyBorder="1" applyAlignment="1">
      <alignment horizontal="center" vertical="center" wrapText="1"/>
    </xf>
    <xf numFmtId="49" fontId="47" fillId="25" borderId="5" xfId="2" applyNumberFormat="1" applyFont="1" applyFill="1" applyBorder="1" applyAlignment="1">
      <alignment horizontal="center" vertical="center"/>
    </xf>
    <xf numFmtId="0" fontId="47" fillId="25" borderId="5" xfId="2" applyFont="1" applyFill="1" applyBorder="1" applyAlignment="1">
      <alignment horizontal="center" vertical="top" wrapText="1"/>
    </xf>
    <xf numFmtId="0" fontId="47" fillId="25" borderId="5" xfId="2" applyFont="1" applyFill="1" applyBorder="1" applyAlignment="1">
      <alignment horizontal="center" vertical="center"/>
    </xf>
    <xf numFmtId="0" fontId="47" fillId="13" borderId="5" xfId="2" applyFont="1" applyFill="1" applyBorder="1" applyAlignment="1">
      <alignment horizontal="center" vertical="center" wrapText="1"/>
    </xf>
    <xf numFmtId="49" fontId="58" fillId="8" borderId="1" xfId="0" applyNumberFormat="1" applyFont="1" applyFill="1" applyBorder="1" applyAlignment="1">
      <alignment horizontal="center" vertical="center" wrapText="1"/>
    </xf>
    <xf numFmtId="0" fontId="65" fillId="8" borderId="4" xfId="2" applyFont="1" applyFill="1" applyBorder="1" applyAlignment="1">
      <alignment horizontal="center" vertical="center" wrapText="1"/>
    </xf>
    <xf numFmtId="0" fontId="65" fillId="8" borderId="3" xfId="2" applyFont="1" applyFill="1" applyBorder="1" applyAlignment="1">
      <alignment horizontal="center" vertical="center"/>
    </xf>
    <xf numFmtId="49" fontId="65" fillId="8" borderId="3" xfId="2" applyNumberFormat="1" applyFont="1" applyFill="1" applyBorder="1" applyAlignment="1">
      <alignment horizontal="center" vertical="center"/>
    </xf>
    <xf numFmtId="0" fontId="0" fillId="8" borderId="3" xfId="2" applyFont="1" applyFill="1" applyBorder="1" applyAlignment="1">
      <alignment horizontal="center" vertical="center" wrapText="1"/>
    </xf>
    <xf numFmtId="0" fontId="65" fillId="8" borderId="3" xfId="2" applyFont="1" applyFill="1" applyBorder="1" applyAlignment="1">
      <alignment horizontal="center" vertical="top" wrapText="1"/>
    </xf>
    <xf numFmtId="0" fontId="65" fillId="8" borderId="3" xfId="2" applyFont="1" applyFill="1" applyBorder="1" applyAlignment="1">
      <alignment horizontal="center" vertical="center" wrapText="1"/>
    </xf>
    <xf numFmtId="0" fontId="46" fillId="25" borderId="1" xfId="2" applyFont="1" applyFill="1" applyBorder="1" applyAlignment="1">
      <alignment horizontal="center" vertical="center"/>
    </xf>
    <xf numFmtId="0" fontId="45" fillId="0" borderId="1" xfId="0" applyFont="1" applyBorder="1" applyAlignment="1">
      <alignment horizontal="center" vertical="center" wrapText="1"/>
    </xf>
    <xf numFmtId="0" fontId="98" fillId="24" borderId="1" xfId="0" applyFont="1" applyFill="1" applyBorder="1" applyAlignment="1">
      <alignment horizontal="center" vertical="center" wrapText="1"/>
    </xf>
    <xf numFmtId="0" fontId="52" fillId="24" borderId="5" xfId="2" applyFont="1" applyFill="1" applyBorder="1" applyAlignment="1">
      <alignment horizontal="center" vertical="center"/>
    </xf>
    <xf numFmtId="0" fontId="88" fillId="24" borderId="1" xfId="0" applyFont="1" applyFill="1" applyBorder="1" applyAlignment="1">
      <alignment horizontal="center" vertical="center" wrapText="1"/>
    </xf>
    <xf numFmtId="49" fontId="52" fillId="8" borderId="1" xfId="0" applyNumberFormat="1" applyFont="1" applyFill="1" applyBorder="1" applyAlignment="1">
      <alignment horizontal="center" vertical="center" wrapText="1"/>
    </xf>
    <xf numFmtId="0" fontId="45" fillId="8" borderId="1" xfId="0" applyFont="1" applyFill="1" applyBorder="1" applyAlignment="1">
      <alignment horizontal="center" vertical="center" wrapText="1"/>
    </xf>
    <xf numFmtId="0" fontId="159" fillId="8" borderId="1" xfId="2" applyFont="1" applyFill="1" applyBorder="1" applyAlignment="1">
      <alignment horizontal="center" vertical="center" wrapText="1"/>
    </xf>
    <xf numFmtId="0" fontId="1380" fillId="31" borderId="5" xfId="3" applyBorder="1" applyAlignment="1">
      <alignment horizontal="center" vertical="center" wrapText="1"/>
    </xf>
    <xf numFmtId="0" fontId="45" fillId="13" borderId="1" xfId="2" applyFont="1" applyFill="1" applyBorder="1" applyAlignment="1">
      <alignment horizontal="center" vertical="center"/>
    </xf>
    <xf numFmtId="0" fontId="45" fillId="13" borderId="1" xfId="2" applyFont="1" applyFill="1" applyBorder="1" applyAlignment="1">
      <alignment horizontal="center" vertical="center" wrapText="1"/>
    </xf>
    <xf numFmtId="0" fontId="906" fillId="6" borderId="1" xfId="0" applyFont="1" applyFill="1" applyBorder="1" applyAlignment="1">
      <alignment horizontal="center" vertical="center" wrapText="1"/>
    </xf>
    <xf numFmtId="49" fontId="906" fillId="6" borderId="5" xfId="2" applyNumberFormat="1" applyFont="1" applyFill="1" applyBorder="1" applyAlignment="1">
      <alignment horizontal="center" vertical="center"/>
    </xf>
    <xf numFmtId="0" fontId="945" fillId="6" borderId="1" xfId="0" applyFont="1" applyFill="1" applyBorder="1" applyAlignment="1">
      <alignment horizontal="center" vertical="center" wrapText="1"/>
    </xf>
    <xf numFmtId="49" fontId="945" fillId="6" borderId="5" xfId="2" applyNumberFormat="1" applyFont="1" applyFill="1" applyBorder="1" applyAlignment="1">
      <alignment horizontal="center" vertical="center"/>
    </xf>
    <xf numFmtId="0" fontId="945" fillId="6" borderId="5" xfId="2" applyFont="1" applyFill="1" applyBorder="1" applyAlignment="1">
      <alignment horizontal="center" vertical="top" wrapText="1"/>
    </xf>
    <xf numFmtId="0" fontId="945" fillId="6" borderId="5" xfId="2" applyFont="1" applyFill="1" applyBorder="1" applyAlignment="1">
      <alignment horizontal="center" vertical="center" wrapText="1"/>
    </xf>
    <xf numFmtId="0" fontId="840" fillId="6" borderId="5" xfId="2" applyFont="1" applyFill="1" applyBorder="1" applyAlignment="1">
      <alignment horizontal="center" vertical="center" wrapText="1"/>
    </xf>
    <xf numFmtId="0" fontId="943" fillId="6" borderId="5" xfId="2" applyFont="1" applyFill="1" applyBorder="1" applyAlignment="1">
      <alignment horizontal="center" vertical="center" wrapText="1"/>
    </xf>
    <xf numFmtId="0" fontId="907" fillId="6" borderId="1" xfId="2" applyFont="1" applyFill="1" applyBorder="1" applyAlignment="1">
      <alignment horizontal="center" vertical="center"/>
    </xf>
    <xf numFmtId="49" fontId="58" fillId="8" borderId="5" xfId="2" applyNumberFormat="1" applyFont="1" applyFill="1" applyBorder="1" applyAlignment="1">
      <alignment horizontal="center" vertical="center"/>
    </xf>
    <xf numFmtId="0" fontId="58" fillId="8" borderId="5" xfId="2" applyFont="1" applyFill="1" applyBorder="1" applyAlignment="1">
      <alignment horizontal="center" vertical="center" wrapText="1"/>
    </xf>
    <xf numFmtId="0" fontId="58" fillId="8" borderId="5" xfId="2" applyFont="1" applyFill="1" applyBorder="1" applyAlignment="1">
      <alignment horizontal="center" vertical="top" wrapText="1"/>
    </xf>
    <xf numFmtId="0" fontId="45" fillId="25" borderId="1" xfId="2" applyFont="1" applyFill="1" applyBorder="1" applyAlignment="1">
      <alignment horizontal="center" vertical="center"/>
    </xf>
    <xf numFmtId="49" fontId="45" fillId="0" borderId="1" xfId="0" applyNumberFormat="1" applyFont="1" applyBorder="1" applyAlignment="1">
      <alignment horizontal="center" vertical="center" wrapText="1"/>
    </xf>
    <xf numFmtId="0" fontId="45" fillId="25" borderId="1" xfId="2" applyFont="1" applyFill="1" applyBorder="1" applyAlignment="1">
      <alignment horizontal="center" vertical="center" wrapText="1"/>
    </xf>
    <xf numFmtId="0" fontId="45" fillId="25" borderId="5" xfId="2" applyFont="1" applyFill="1" applyBorder="1" applyAlignment="1">
      <alignment horizontal="center" vertical="center" wrapText="1"/>
    </xf>
    <xf numFmtId="0" fontId="45" fillId="25" borderId="5" xfId="2" applyFont="1" applyFill="1" applyBorder="1" applyAlignment="1">
      <alignment horizontal="center" vertical="center"/>
    </xf>
    <xf numFmtId="0" fontId="45" fillId="25" borderId="5" xfId="2" applyFont="1" applyFill="1" applyBorder="1" applyAlignment="1">
      <alignment horizontal="center" vertical="top" wrapText="1"/>
    </xf>
    <xf numFmtId="49" fontId="45" fillId="25" borderId="5" xfId="2" applyNumberFormat="1" applyFont="1" applyFill="1" applyBorder="1" applyAlignment="1">
      <alignment horizontal="center" vertical="center"/>
    </xf>
    <xf numFmtId="0" fontId="45" fillId="13" borderId="1" xfId="0" applyFont="1" applyFill="1" applyBorder="1" applyAlignment="1">
      <alignment horizontal="center" vertical="center" wrapText="1"/>
    </xf>
    <xf numFmtId="0" fontId="44" fillId="8" borderId="1" xfId="0" applyFont="1" applyFill="1" applyBorder="1" applyAlignment="1">
      <alignment horizontal="center" vertical="center" wrapText="1"/>
    </xf>
    <xf numFmtId="0" fontId="44" fillId="25" borderId="1" xfId="2" applyFont="1" applyFill="1" applyBorder="1" applyAlignment="1">
      <alignment horizontal="center" vertical="center"/>
    </xf>
    <xf numFmtId="14" fontId="84" fillId="8" borderId="1" xfId="0" applyNumberFormat="1" applyFont="1" applyFill="1" applyBorder="1" applyAlignment="1">
      <alignment horizontal="center" vertical="center" wrapText="1"/>
    </xf>
    <xf numFmtId="0" fontId="43" fillId="8" borderId="1" xfId="0" applyFont="1" applyFill="1" applyBorder="1" applyAlignment="1">
      <alignment horizontal="center" vertical="center" wrapText="1"/>
    </xf>
    <xf numFmtId="0" fontId="43" fillId="8" borderId="1" xfId="2" applyFont="1" applyFill="1" applyBorder="1" applyAlignment="1">
      <alignment horizontal="center" vertical="center" wrapText="1"/>
    </xf>
    <xf numFmtId="0" fontId="61" fillId="8" borderId="4" xfId="0" applyFont="1" applyFill="1" applyBorder="1" applyAlignment="1">
      <alignment horizontal="center" vertical="center" wrapText="1"/>
    </xf>
    <xf numFmtId="0" fontId="43" fillId="25" borderId="1" xfId="2" applyFont="1" applyFill="1" applyBorder="1" applyAlignment="1">
      <alignment horizontal="center" vertical="center" wrapText="1"/>
    </xf>
    <xf numFmtId="0" fontId="43" fillId="25" borderId="5" xfId="2" applyFont="1" applyFill="1" applyBorder="1" applyAlignment="1">
      <alignment horizontal="center" vertical="center" wrapText="1"/>
    </xf>
    <xf numFmtId="0" fontId="43" fillId="25" borderId="5" xfId="2" applyFont="1" applyFill="1" applyBorder="1" applyAlignment="1">
      <alignment horizontal="center" vertical="center"/>
    </xf>
    <xf numFmtId="0" fontId="43" fillId="25" borderId="5" xfId="2" applyFont="1" applyFill="1" applyBorder="1" applyAlignment="1">
      <alignment horizontal="center" vertical="top" wrapText="1"/>
    </xf>
    <xf numFmtId="49" fontId="43" fillId="25" borderId="5" xfId="2" applyNumberFormat="1" applyFont="1" applyFill="1" applyBorder="1" applyAlignment="1">
      <alignment horizontal="center" vertical="center"/>
    </xf>
    <xf numFmtId="0" fontId="43" fillId="0" borderId="1" xfId="0" applyFont="1" applyBorder="1" applyAlignment="1">
      <alignment horizontal="center" vertical="center" wrapText="1"/>
    </xf>
    <xf numFmtId="0" fontId="43" fillId="13" borderId="5" xfId="2" applyFont="1" applyFill="1" applyBorder="1" applyAlignment="1">
      <alignment horizontal="center" vertical="center" wrapText="1"/>
    </xf>
    <xf numFmtId="0" fontId="297" fillId="24" borderId="1" xfId="0" applyFont="1" applyFill="1" applyBorder="1" applyAlignment="1">
      <alignment horizontal="center" vertical="center" wrapText="1"/>
    </xf>
    <xf numFmtId="0" fontId="455" fillId="24" borderId="5" xfId="2" applyFont="1" applyFill="1" applyBorder="1" applyAlignment="1">
      <alignment horizontal="center" vertical="center"/>
    </xf>
    <xf numFmtId="0" fontId="42" fillId="24" borderId="5" xfId="2" applyFont="1" applyFill="1" applyBorder="1" applyAlignment="1">
      <alignment horizontal="center" vertical="center"/>
    </xf>
    <xf numFmtId="0" fontId="42" fillId="8" borderId="1" xfId="0" applyFont="1" applyFill="1" applyBorder="1" applyAlignment="1">
      <alignment horizontal="center" vertical="center" wrapText="1"/>
    </xf>
    <xf numFmtId="0" fontId="81" fillId="8" borderId="1" xfId="0" applyFont="1" applyFill="1" applyBorder="1" applyAlignment="1">
      <alignment horizontal="center" vertical="center" wrapText="1"/>
    </xf>
    <xf numFmtId="49" fontId="81" fillId="8" borderId="1" xfId="0" applyNumberFormat="1" applyFont="1" applyFill="1" applyBorder="1" applyAlignment="1">
      <alignment horizontal="center" vertical="center" wrapText="1"/>
    </xf>
    <xf numFmtId="0" fontId="41" fillId="25" borderId="1" xfId="2" applyFont="1" applyFill="1" applyBorder="1" applyAlignment="1">
      <alignment horizontal="center" vertical="center"/>
    </xf>
    <xf numFmtId="0" fontId="50" fillId="8" borderId="1" xfId="2" applyFont="1" applyFill="1" applyBorder="1" applyAlignment="1">
      <alignment horizontal="center" vertical="center" wrapText="1"/>
    </xf>
    <xf numFmtId="0" fontId="50" fillId="8" borderId="5" xfId="2" applyFont="1" applyFill="1" applyBorder="1" applyAlignment="1">
      <alignment horizontal="center" vertical="center" wrapText="1"/>
    </xf>
    <xf numFmtId="0" fontId="50" fillId="8" borderId="5" xfId="2" applyFont="1" applyFill="1" applyBorder="1" applyAlignment="1">
      <alignment horizontal="center" vertical="center"/>
    </xf>
    <xf numFmtId="0" fontId="50" fillId="8" borderId="5" xfId="2" applyFont="1" applyFill="1" applyBorder="1" applyAlignment="1">
      <alignment horizontal="center" vertical="top" wrapText="1"/>
    </xf>
    <xf numFmtId="0" fontId="52" fillId="8" borderId="1" xfId="2" applyFont="1" applyFill="1" applyBorder="1" applyAlignment="1">
      <alignment horizontal="center" vertical="center" wrapText="1"/>
    </xf>
    <xf numFmtId="49" fontId="944" fillId="6" borderId="5" xfId="0" applyNumberFormat="1" applyFont="1" applyFill="1" applyBorder="1" applyAlignment="1">
      <alignment horizontal="center" vertical="center"/>
    </xf>
    <xf numFmtId="0" fontId="944" fillId="6" borderId="5" xfId="0" applyFont="1" applyFill="1" applyBorder="1" applyAlignment="1">
      <alignment horizontal="center" vertical="top" wrapText="1"/>
    </xf>
    <xf numFmtId="0" fontId="944" fillId="6" borderId="5" xfId="0" applyFont="1" applyFill="1" applyBorder="1" applyAlignment="1">
      <alignment horizontal="center" vertical="center" wrapText="1"/>
    </xf>
    <xf numFmtId="0" fontId="0" fillId="8" borderId="1" xfId="0" applyFill="1" applyBorder="1" applyAlignment="1">
      <alignment horizontal="center" wrapText="1"/>
    </xf>
    <xf numFmtId="0" fontId="0" fillId="13" borderId="1" xfId="2" applyFont="1" applyFill="1" applyBorder="1" applyAlignment="1">
      <alignment horizontal="center" vertical="center" wrapText="1"/>
    </xf>
    <xf numFmtId="0" fontId="0" fillId="23" borderId="1" xfId="2" applyFont="1" applyFill="1" applyBorder="1" applyAlignment="1">
      <alignment horizontal="center" vertical="center" wrapText="1"/>
    </xf>
    <xf numFmtId="0" fontId="41" fillId="25" borderId="5" xfId="2" applyFont="1" applyFill="1" applyBorder="1" applyAlignment="1">
      <alignment horizontal="center" vertical="top" wrapText="1"/>
    </xf>
    <xf numFmtId="0" fontId="41" fillId="0" borderId="1" xfId="0" applyFont="1" applyBorder="1" applyAlignment="1">
      <alignment horizontal="center" vertical="center" wrapText="1"/>
    </xf>
    <xf numFmtId="0" fontId="41" fillId="8" borderId="1" xfId="0" applyFont="1" applyFill="1" applyBorder="1" applyAlignment="1">
      <alignment horizontal="center" vertical="center" wrapText="1"/>
    </xf>
    <xf numFmtId="0" fontId="41" fillId="25" borderId="1" xfId="2" applyFont="1" applyFill="1" applyBorder="1" applyAlignment="1">
      <alignment horizontal="center" vertical="center" wrapText="1"/>
    </xf>
    <xf numFmtId="0" fontId="41" fillId="25" borderId="5" xfId="2" applyFont="1" applyFill="1" applyBorder="1" applyAlignment="1">
      <alignment horizontal="center" vertical="center" wrapText="1"/>
    </xf>
    <xf numFmtId="49" fontId="41" fillId="25" borderId="5" xfId="2" applyNumberFormat="1" applyFont="1" applyFill="1" applyBorder="1" applyAlignment="1">
      <alignment horizontal="center" vertical="center"/>
    </xf>
    <xf numFmtId="0" fontId="41" fillId="25" borderId="5" xfId="2" applyFont="1" applyFill="1" applyBorder="1" applyAlignment="1">
      <alignment horizontal="center" vertical="center"/>
    </xf>
    <xf numFmtId="0" fontId="41" fillId="13" borderId="5" xfId="2" applyFont="1" applyFill="1" applyBorder="1" applyAlignment="1">
      <alignment horizontal="center" vertical="center" wrapText="1"/>
    </xf>
    <xf numFmtId="49" fontId="50" fillId="8" borderId="1" xfId="0" applyNumberFormat="1" applyFont="1" applyFill="1" applyBorder="1" applyAlignment="1">
      <alignment horizontal="center" vertical="center" wrapText="1"/>
    </xf>
    <xf numFmtId="0" fontId="41" fillId="8" borderId="1" xfId="2" applyFont="1" applyFill="1" applyBorder="1" applyAlignment="1">
      <alignment horizontal="center" vertical="center" wrapText="1"/>
    </xf>
    <xf numFmtId="49" fontId="50" fillId="8" borderId="5" xfId="2" applyNumberFormat="1" applyFont="1" applyFill="1" applyBorder="1" applyAlignment="1">
      <alignment horizontal="center" vertical="center"/>
    </xf>
    <xf numFmtId="0" fontId="40" fillId="8" borderId="1" xfId="0" applyFont="1" applyFill="1" applyBorder="1" applyAlignment="1">
      <alignment horizontal="center" vertical="center" wrapText="1"/>
    </xf>
    <xf numFmtId="0" fontId="38" fillId="8" borderId="1" xfId="2" applyFont="1" applyFill="1" applyBorder="1" applyAlignment="1">
      <alignment horizontal="center" vertical="center" wrapText="1"/>
    </xf>
    <xf numFmtId="0" fontId="41" fillId="8" borderId="5" xfId="2" applyFont="1" applyFill="1" applyBorder="1" applyAlignment="1">
      <alignment horizontal="center" vertical="center" wrapText="1"/>
    </xf>
    <xf numFmtId="49" fontId="41" fillId="8" borderId="5" xfId="2" applyNumberFormat="1" applyFont="1" applyFill="1" applyBorder="1" applyAlignment="1">
      <alignment horizontal="center" vertical="center"/>
    </xf>
    <xf numFmtId="0" fontId="41" fillId="8" borderId="5" xfId="2" applyFont="1" applyFill="1" applyBorder="1" applyAlignment="1">
      <alignment horizontal="center" vertical="top" wrapText="1"/>
    </xf>
    <xf numFmtId="0" fontId="38" fillId="25" borderId="1" xfId="2" applyFont="1" applyFill="1" applyBorder="1" applyAlignment="1">
      <alignment horizontal="center" vertical="center"/>
    </xf>
    <xf numFmtId="0" fontId="197" fillId="8" borderId="0" xfId="0" applyFont="1" applyFill="1" applyAlignment="1">
      <alignment horizontal="center" vertical="center"/>
    </xf>
    <xf numFmtId="0" fontId="66" fillId="6" borderId="1" xfId="2" applyFont="1" applyFill="1" applyBorder="1" applyAlignment="1">
      <alignment horizontal="center" vertical="center" wrapText="1"/>
    </xf>
    <xf numFmtId="0" fontId="68" fillId="6" borderId="5" xfId="2" applyFont="1" applyFill="1" applyBorder="1" applyAlignment="1">
      <alignment horizontal="center" vertical="center" wrapText="1"/>
    </xf>
    <xf numFmtId="0" fontId="68" fillId="6" borderId="5" xfId="2" applyFont="1" applyFill="1" applyBorder="1" applyAlignment="1">
      <alignment horizontal="center" vertical="center"/>
    </xf>
    <xf numFmtId="0" fontId="68" fillId="6" borderId="5" xfId="2" applyFont="1" applyFill="1" applyBorder="1" applyAlignment="1">
      <alignment horizontal="center" vertical="top" wrapText="1"/>
    </xf>
    <xf numFmtId="0" fontId="68" fillId="6" borderId="1" xfId="2" applyFont="1" applyFill="1" applyBorder="1" applyAlignment="1">
      <alignment horizontal="center" vertical="center" wrapText="1"/>
    </xf>
    <xf numFmtId="0" fontId="41" fillId="6" borderId="1" xfId="2" applyFont="1" applyFill="1" applyBorder="1" applyAlignment="1">
      <alignment horizontal="center" vertical="center"/>
    </xf>
    <xf numFmtId="0" fontId="38" fillId="25" borderId="1" xfId="2" applyFont="1" applyFill="1" applyBorder="1" applyAlignment="1">
      <alignment horizontal="center" vertical="center" wrapText="1"/>
    </xf>
    <xf numFmtId="0" fontId="38" fillId="25" borderId="5" xfId="2" applyFont="1" applyFill="1" applyBorder="1" applyAlignment="1">
      <alignment horizontal="center" vertical="center" wrapText="1"/>
    </xf>
    <xf numFmtId="0" fontId="38" fillId="25" borderId="5" xfId="2" applyFont="1" applyFill="1" applyBorder="1" applyAlignment="1">
      <alignment horizontal="center" vertical="top" wrapText="1"/>
    </xf>
    <xf numFmtId="0" fontId="38" fillId="25" borderId="5" xfId="2" applyFont="1" applyFill="1" applyBorder="1" applyAlignment="1">
      <alignment horizontal="center" vertical="center"/>
    </xf>
    <xf numFmtId="0" fontId="38" fillId="13" borderId="5" xfId="2" applyFont="1" applyFill="1" applyBorder="1" applyAlignment="1">
      <alignment horizontal="center" vertical="center" wrapText="1"/>
    </xf>
    <xf numFmtId="0" fontId="37" fillId="8" borderId="1" xfId="0" applyFont="1" applyFill="1" applyBorder="1" applyAlignment="1">
      <alignment horizontal="center" vertical="center" wrapText="1"/>
    </xf>
    <xf numFmtId="0" fontId="37" fillId="8" borderId="5" xfId="2" applyFont="1" applyFill="1" applyBorder="1" applyAlignment="1">
      <alignment horizontal="center" vertical="center"/>
    </xf>
    <xf numFmtId="0" fontId="37" fillId="8" borderId="1" xfId="2" applyFont="1" applyFill="1" applyBorder="1" applyAlignment="1">
      <alignment horizontal="center" vertical="center" wrapText="1"/>
    </xf>
    <xf numFmtId="0" fontId="37" fillId="13" borderId="5" xfId="2" applyFont="1" applyFill="1" applyBorder="1" applyAlignment="1">
      <alignment horizontal="center" vertical="center"/>
    </xf>
    <xf numFmtId="0" fontId="37" fillId="13" borderId="1" xfId="0" applyFont="1" applyFill="1" applyBorder="1" applyAlignment="1">
      <alignment horizontal="center" vertical="center" wrapText="1"/>
    </xf>
    <xf numFmtId="0" fontId="37" fillId="13" borderId="5" xfId="2" applyFont="1" applyFill="1" applyBorder="1" applyAlignment="1">
      <alignment horizontal="center" vertical="center" wrapText="1"/>
    </xf>
    <xf numFmtId="0" fontId="36" fillId="25" borderId="1" xfId="2" applyFont="1" applyFill="1" applyBorder="1" applyAlignment="1">
      <alignment horizontal="center" vertical="center"/>
    </xf>
    <xf numFmtId="0" fontId="68" fillId="8" borderId="5" xfId="2" applyFont="1" applyFill="1" applyBorder="1" applyAlignment="1">
      <alignment horizontal="center" vertical="center"/>
    </xf>
    <xf numFmtId="0" fontId="35" fillId="25" borderId="1" xfId="2" applyFont="1" applyFill="1" applyBorder="1" applyAlignment="1">
      <alignment horizontal="center" vertical="center"/>
    </xf>
    <xf numFmtId="0" fontId="35" fillId="8" borderId="5" xfId="2" applyFont="1" applyFill="1" applyBorder="1" applyAlignment="1">
      <alignment horizontal="center" vertical="center"/>
    </xf>
    <xf numFmtId="0" fontId="35" fillId="0" borderId="1" xfId="0" applyFont="1" applyBorder="1" applyAlignment="1">
      <alignment horizontal="center" vertical="center"/>
    </xf>
    <xf numFmtId="0" fontId="35" fillId="25" borderId="1" xfId="2" applyFont="1" applyFill="1" applyBorder="1" applyAlignment="1">
      <alignment horizontal="center" vertical="center" wrapText="1"/>
    </xf>
    <xf numFmtId="0" fontId="35" fillId="25" borderId="5" xfId="2" applyFont="1" applyFill="1" applyBorder="1" applyAlignment="1">
      <alignment horizontal="center" vertical="center" wrapText="1"/>
    </xf>
    <xf numFmtId="49" fontId="35" fillId="25" borderId="5" xfId="2" applyNumberFormat="1" applyFont="1" applyFill="1" applyBorder="1" applyAlignment="1">
      <alignment horizontal="center" vertical="center"/>
    </xf>
    <xf numFmtId="0" fontId="35" fillId="25" borderId="5" xfId="2" applyFont="1" applyFill="1" applyBorder="1" applyAlignment="1">
      <alignment horizontal="center" vertical="center"/>
    </xf>
    <xf numFmtId="0" fontId="35" fillId="25" borderId="5" xfId="2" applyFont="1" applyFill="1" applyBorder="1" applyAlignment="1">
      <alignment horizontal="center" vertical="top" wrapText="1"/>
    </xf>
    <xf numFmtId="0" fontId="35" fillId="0" borderId="1" xfId="0" applyFont="1" applyBorder="1" applyAlignment="1">
      <alignment horizontal="center" vertical="center" wrapText="1"/>
    </xf>
    <xf numFmtId="49" fontId="35" fillId="0" borderId="1" xfId="0" applyNumberFormat="1" applyFont="1" applyBorder="1" applyAlignment="1">
      <alignment horizontal="center" vertical="center" wrapText="1"/>
    </xf>
    <xf numFmtId="0" fontId="34" fillId="0" borderId="1" xfId="0" applyFont="1" applyBorder="1" applyAlignment="1">
      <alignment horizontal="center" vertical="center" wrapText="1"/>
    </xf>
    <xf numFmtId="0" fontId="32" fillId="8" borderId="1" xfId="0" applyFont="1" applyFill="1" applyBorder="1" applyAlignment="1">
      <alignment horizontal="center" vertical="center" wrapText="1"/>
    </xf>
    <xf numFmtId="0" fontId="31" fillId="25" borderId="1" xfId="2" applyFont="1" applyFill="1" applyBorder="1" applyAlignment="1">
      <alignment horizontal="center" vertical="center"/>
    </xf>
    <xf numFmtId="0" fontId="471" fillId="24" borderId="5" xfId="2" applyFont="1" applyFill="1" applyBorder="1" applyAlignment="1">
      <alignment horizontal="center" vertical="center" wrapText="1"/>
    </xf>
    <xf numFmtId="0" fontId="86" fillId="24" borderId="1" xfId="0" applyFont="1" applyFill="1" applyBorder="1" applyAlignment="1">
      <alignment horizontal="center" vertical="center" wrapText="1"/>
    </xf>
    <xf numFmtId="0" fontId="30" fillId="25" borderId="1" xfId="2" applyFont="1" applyFill="1" applyBorder="1" applyAlignment="1">
      <alignment horizontal="center" vertical="center" wrapText="1"/>
    </xf>
    <xf numFmtId="0" fontId="30" fillId="25" borderId="5" xfId="2" applyFont="1" applyFill="1" applyBorder="1" applyAlignment="1">
      <alignment horizontal="center" vertical="center" wrapText="1"/>
    </xf>
    <xf numFmtId="49" fontId="30" fillId="25" borderId="5" xfId="2" applyNumberFormat="1" applyFont="1" applyFill="1" applyBorder="1" applyAlignment="1">
      <alignment horizontal="center" vertical="center"/>
    </xf>
    <xf numFmtId="0" fontId="30" fillId="25" borderId="5" xfId="2" applyFont="1" applyFill="1" applyBorder="1" applyAlignment="1">
      <alignment horizontal="center" vertical="top" wrapText="1"/>
    </xf>
    <xf numFmtId="0" fontId="30" fillId="0" borderId="1" xfId="0" applyFont="1" applyBorder="1" applyAlignment="1">
      <alignment horizontal="center" vertical="center" wrapText="1"/>
    </xf>
    <xf numFmtId="0" fontId="30" fillId="8" borderId="1" xfId="0" applyFont="1" applyFill="1" applyBorder="1" applyAlignment="1">
      <alignment horizontal="center" vertical="center" wrapText="1"/>
    </xf>
    <xf numFmtId="14" fontId="0" fillId="25" borderId="5" xfId="2" applyNumberFormat="1" applyFont="1" applyFill="1" applyBorder="1" applyAlignment="1">
      <alignment horizontal="center" vertical="center"/>
    </xf>
    <xf numFmtId="0" fontId="30" fillId="25" borderId="5" xfId="2" applyFont="1" applyFill="1" applyBorder="1" applyAlignment="1">
      <alignment horizontal="center" vertical="center"/>
    </xf>
    <xf numFmtId="49" fontId="30" fillId="25" borderId="1" xfId="2" applyNumberFormat="1" applyFont="1" applyFill="1" applyBorder="1" applyAlignment="1">
      <alignment horizontal="center" vertical="center"/>
    </xf>
    <xf numFmtId="0" fontId="30" fillId="25" borderId="1" xfId="2" applyFont="1" applyFill="1" applyBorder="1" applyAlignment="1">
      <alignment horizontal="center" vertical="top" wrapText="1"/>
    </xf>
    <xf numFmtId="0" fontId="30" fillId="25" borderId="1" xfId="0" applyFont="1" applyFill="1" applyBorder="1" applyAlignment="1">
      <alignment horizontal="center" vertical="center"/>
    </xf>
    <xf numFmtId="0" fontId="29" fillId="25" borderId="1" xfId="0" applyFont="1" applyFill="1" applyBorder="1" applyAlignment="1">
      <alignment horizontal="center" vertical="center" wrapText="1"/>
    </xf>
    <xf numFmtId="49" fontId="29" fillId="25" borderId="1" xfId="2" applyNumberFormat="1" applyFont="1" applyFill="1" applyBorder="1" applyAlignment="1">
      <alignment horizontal="center" vertical="center"/>
    </xf>
    <xf numFmtId="0" fontId="29" fillId="25" borderId="1" xfId="2" applyFont="1" applyFill="1" applyBorder="1" applyAlignment="1">
      <alignment horizontal="center" vertical="top" wrapText="1"/>
    </xf>
    <xf numFmtId="0" fontId="29" fillId="25" borderId="1" xfId="2" applyFont="1" applyFill="1" applyBorder="1" applyAlignment="1">
      <alignment horizontal="center" vertical="center" wrapText="1"/>
    </xf>
    <xf numFmtId="0" fontId="28" fillId="25" borderId="1" xfId="0" applyFont="1" applyFill="1" applyBorder="1" applyAlignment="1">
      <alignment horizontal="center" vertical="center" wrapText="1"/>
    </xf>
    <xf numFmtId="0" fontId="28" fillId="30" borderId="1" xfId="0" applyFont="1" applyFill="1" applyBorder="1" applyAlignment="1">
      <alignment horizontal="center" vertical="center"/>
    </xf>
    <xf numFmtId="49" fontId="28" fillId="25" borderId="1" xfId="2" applyNumberFormat="1" applyFont="1" applyFill="1" applyBorder="1" applyAlignment="1">
      <alignment horizontal="center" vertical="center"/>
    </xf>
    <xf numFmtId="0" fontId="28" fillId="25" borderId="1" xfId="0" applyFont="1" applyFill="1" applyBorder="1" applyAlignment="1">
      <alignment horizontal="center" vertical="center"/>
    </xf>
    <xf numFmtId="0" fontId="28" fillId="25" borderId="1" xfId="2" applyFont="1" applyFill="1" applyBorder="1" applyAlignment="1">
      <alignment horizontal="center" vertical="center" wrapText="1"/>
    </xf>
    <xf numFmtId="0" fontId="28" fillId="25" borderId="1" xfId="2" applyFont="1" applyFill="1" applyBorder="1" applyAlignment="1">
      <alignment horizontal="center" vertical="top" wrapText="1"/>
    </xf>
    <xf numFmtId="0" fontId="28" fillId="8" borderId="1" xfId="2" applyFont="1" applyFill="1" applyBorder="1" applyAlignment="1">
      <alignment horizontal="center" vertical="center" wrapText="1"/>
    </xf>
    <xf numFmtId="0" fontId="28" fillId="8" borderId="1" xfId="0" applyFont="1" applyFill="1" applyBorder="1" applyAlignment="1">
      <alignment horizontal="center" vertical="center" wrapText="1"/>
    </xf>
    <xf numFmtId="0" fontId="27" fillId="8" borderId="1" xfId="0" applyFont="1" applyFill="1" applyBorder="1" applyAlignment="1">
      <alignment horizontal="center" vertical="center" wrapText="1"/>
    </xf>
    <xf numFmtId="0" fontId="26" fillId="25" borderId="1" xfId="0" applyFont="1" applyFill="1" applyBorder="1" applyAlignment="1">
      <alignment horizontal="center" vertical="center" wrapText="1"/>
    </xf>
    <xf numFmtId="0" fontId="26" fillId="25" borderId="1" xfId="2" applyFont="1" applyFill="1" applyBorder="1" applyAlignment="1">
      <alignment horizontal="center" vertical="center" wrapText="1"/>
    </xf>
    <xf numFmtId="49" fontId="26" fillId="25" borderId="1" xfId="2" applyNumberFormat="1" applyFont="1" applyFill="1" applyBorder="1" applyAlignment="1">
      <alignment horizontal="center" vertical="center"/>
    </xf>
    <xf numFmtId="0" fontId="26" fillId="25" borderId="1" xfId="2" applyFont="1" applyFill="1" applyBorder="1" applyAlignment="1">
      <alignment horizontal="center" vertical="top" wrapText="1"/>
    </xf>
    <xf numFmtId="0" fontId="26" fillId="0" borderId="1" xfId="0" applyFont="1" applyBorder="1" applyAlignment="1">
      <alignment horizontal="center" vertical="center" wrapText="1"/>
    </xf>
    <xf numFmtId="0" fontId="26" fillId="6" borderId="1" xfId="0" applyFont="1" applyFill="1" applyBorder="1" applyAlignment="1">
      <alignment horizontal="center" vertical="center" wrapText="1"/>
    </xf>
    <xf numFmtId="0" fontId="26" fillId="25" borderId="1" xfId="0" applyFont="1" applyFill="1" applyBorder="1" applyAlignment="1">
      <alignment horizontal="center" vertical="center"/>
    </xf>
    <xf numFmtId="164" fontId="26" fillId="25" borderId="4" xfId="0" applyNumberFormat="1" applyFont="1" applyFill="1" applyBorder="1" applyAlignment="1">
      <alignment horizontal="center" vertical="center"/>
    </xf>
    <xf numFmtId="0" fontId="26" fillId="25" borderId="4" xfId="0" applyFont="1" applyFill="1" applyBorder="1" applyAlignment="1">
      <alignment horizontal="center" vertical="center" wrapText="1"/>
    </xf>
    <xf numFmtId="49" fontId="26" fillId="25" borderId="4" xfId="2" applyNumberFormat="1" applyFont="1" applyFill="1" applyBorder="1" applyAlignment="1">
      <alignment horizontal="center" vertical="center"/>
    </xf>
    <xf numFmtId="0" fontId="26" fillId="25" borderId="4" xfId="2" applyFont="1" applyFill="1" applyBorder="1" applyAlignment="1">
      <alignment horizontal="center" vertical="center" wrapText="1"/>
    </xf>
    <xf numFmtId="0" fontId="26" fillId="13" borderId="1" xfId="0" applyFont="1" applyFill="1" applyBorder="1" applyAlignment="1">
      <alignment horizontal="center" vertical="center" wrapText="1"/>
    </xf>
    <xf numFmtId="0" fontId="26" fillId="8" borderId="1" xfId="0" applyFont="1" applyFill="1" applyBorder="1" applyAlignment="1">
      <alignment horizontal="center" vertical="center" wrapText="1"/>
    </xf>
    <xf numFmtId="0" fontId="26" fillId="25" borderId="4" xfId="0" applyFont="1" applyFill="1" applyBorder="1" applyAlignment="1">
      <alignment horizontal="center" vertical="center"/>
    </xf>
    <xf numFmtId="0" fontId="26" fillId="0" borderId="1" xfId="0" applyFont="1" applyBorder="1" applyAlignment="1">
      <alignment horizontal="center" vertical="center"/>
    </xf>
    <xf numFmtId="0" fontId="25" fillId="6" borderId="1" xfId="0" applyFont="1" applyFill="1" applyBorder="1" applyAlignment="1">
      <alignment horizontal="center" vertical="center" wrapText="1"/>
    </xf>
    <xf numFmtId="0" fontId="0" fillId="8" borderId="4" xfId="0" applyFill="1" applyBorder="1" applyAlignment="1">
      <alignment horizontal="center" vertical="center" wrapText="1"/>
    </xf>
    <xf numFmtId="14" fontId="0" fillId="8" borderId="1" xfId="0" applyNumberFormat="1" applyFill="1" applyBorder="1" applyAlignment="1">
      <alignment horizontal="center" vertical="center" wrapText="1"/>
    </xf>
    <xf numFmtId="0" fontId="1346" fillId="8" borderId="5" xfId="1" applyFill="1" applyBorder="1" applyAlignment="1">
      <alignment horizontal="center" vertical="center" wrapText="1"/>
    </xf>
    <xf numFmtId="14" fontId="1137" fillId="8" borderId="5" xfId="2" applyNumberFormat="1" applyFill="1" applyBorder="1" applyAlignment="1">
      <alignment horizontal="center" vertical="center"/>
    </xf>
    <xf numFmtId="0" fontId="1137" fillId="8" borderId="5" xfId="2" applyFill="1" applyBorder="1" applyAlignment="1">
      <alignment horizontal="center" vertical="center"/>
    </xf>
    <xf numFmtId="14" fontId="1137" fillId="8" borderId="5" xfId="2" applyNumberFormat="1" applyFill="1" applyBorder="1" applyAlignment="1">
      <alignment horizontal="center" vertical="center" wrapText="1"/>
    </xf>
    <xf numFmtId="0" fontId="1051" fillId="8" borderId="5" xfId="2" applyFont="1" applyFill="1" applyBorder="1" applyAlignment="1">
      <alignment horizontal="center" vertical="center" wrapText="1"/>
    </xf>
    <xf numFmtId="0" fontId="0" fillId="8" borderId="1" xfId="0" applyFill="1" applyBorder="1" applyAlignment="1">
      <alignment horizontal="center" vertical="center" wrapText="1"/>
    </xf>
    <xf numFmtId="0" fontId="1137" fillId="8" borderId="1" xfId="2" applyFill="1" applyBorder="1" applyAlignment="1">
      <alignment horizontal="center" vertical="center"/>
    </xf>
    <xf numFmtId="0" fontId="1380" fillId="8" borderId="1" xfId="3" applyFill="1" applyBorder="1" applyAlignment="1">
      <alignment horizontal="center" vertical="center" wrapText="1"/>
    </xf>
    <xf numFmtId="0" fontId="667" fillId="8" borderId="5" xfId="2" applyFont="1" applyFill="1" applyBorder="1" applyAlignment="1">
      <alignment horizontal="center" vertical="center"/>
    </xf>
    <xf numFmtId="0" fontId="1080" fillId="8" borderId="1" xfId="0" applyFont="1" applyFill="1" applyBorder="1" applyAlignment="1">
      <alignment horizontal="center" vertical="center"/>
    </xf>
    <xf numFmtId="49" fontId="0" fillId="8" borderId="1" xfId="0" applyNumberFormat="1" applyFill="1" applyBorder="1" applyAlignment="1">
      <alignment horizontal="center" vertical="center" wrapText="1"/>
    </xf>
    <xf numFmtId="0" fontId="1346" fillId="8" borderId="1" xfId="1" applyFill="1" applyBorder="1" applyAlignment="1">
      <alignment horizontal="center" vertical="center" wrapText="1"/>
    </xf>
    <xf numFmtId="0" fontId="1080" fillId="8"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1011" fillId="8" borderId="5" xfId="2" applyFont="1" applyFill="1" applyBorder="1" applyAlignment="1">
      <alignment horizontal="center" vertical="center"/>
    </xf>
    <xf numFmtId="0" fontId="1137" fillId="8" borderId="1" xfId="2" applyFill="1" applyBorder="1" applyAlignment="1">
      <alignment horizontal="center"/>
    </xf>
    <xf numFmtId="0" fontId="24" fillId="0" borderId="1" xfId="2" applyFont="1" applyBorder="1" applyAlignment="1">
      <alignment horizontal="center" vertical="center" wrapText="1"/>
    </xf>
    <xf numFmtId="0" fontId="0" fillId="0" borderId="1" xfId="0" applyBorder="1" applyAlignment="1">
      <alignment horizontal="center" vertical="center" wrapText="1"/>
    </xf>
    <xf numFmtId="0" fontId="1346" fillId="25" borderId="4" xfId="1" applyFill="1" applyBorder="1" applyAlignment="1">
      <alignment horizontal="center" vertical="center" wrapText="1"/>
    </xf>
    <xf numFmtId="164" fontId="1378" fillId="25" borderId="4" xfId="0" applyNumberFormat="1" applyFont="1" applyFill="1" applyBorder="1" applyAlignment="1">
      <alignment horizontal="center" vertical="center"/>
    </xf>
    <xf numFmtId="0" fontId="0" fillId="25" borderId="4" xfId="0" applyFill="1" applyBorder="1" applyAlignment="1">
      <alignment horizontal="center" vertical="center"/>
    </xf>
    <xf numFmtId="0" fontId="1373" fillId="0" borderId="1" xfId="0" applyFont="1" applyBorder="1" applyAlignment="1">
      <alignment horizontal="center" vertical="center" wrapText="1"/>
    </xf>
    <xf numFmtId="14" fontId="0" fillId="0" borderId="1" xfId="0" applyNumberFormat="1" applyBorder="1" applyAlignment="1">
      <alignment horizontal="center" vertical="center" wrapText="1"/>
    </xf>
    <xf numFmtId="0" fontId="0" fillId="25" borderId="1" xfId="0" applyFill="1" applyBorder="1" applyAlignment="1">
      <alignment horizontal="center" vertical="center"/>
    </xf>
    <xf numFmtId="0" fontId="1372" fillId="25" borderId="1" xfId="0" applyFont="1" applyFill="1" applyBorder="1" applyAlignment="1">
      <alignment horizontal="center" vertical="center"/>
    </xf>
    <xf numFmtId="0" fontId="0" fillId="25" borderId="1" xfId="0" applyFill="1" applyBorder="1" applyAlignment="1">
      <alignment horizontal="center" vertical="center" wrapText="1"/>
    </xf>
    <xf numFmtId="0" fontId="1373" fillId="25" borderId="1" xfId="0" applyFont="1" applyFill="1" applyBorder="1" applyAlignment="1">
      <alignment horizontal="center" vertical="center" wrapText="1"/>
    </xf>
    <xf numFmtId="14" fontId="0" fillId="25" borderId="1" xfId="0" applyNumberFormat="1" applyFill="1" applyBorder="1" applyAlignment="1">
      <alignment horizontal="center" vertical="center" wrapText="1"/>
    </xf>
    <xf numFmtId="0" fontId="1346" fillId="25" borderId="1" xfId="1" applyFill="1" applyBorder="1" applyAlignment="1">
      <alignment horizontal="center" vertical="center" wrapText="1"/>
    </xf>
    <xf numFmtId="14" fontId="45" fillId="8" borderId="1" xfId="0" applyNumberFormat="1" applyFont="1" applyFill="1" applyBorder="1" applyAlignment="1">
      <alignment horizontal="center" vertical="center" wrapText="1"/>
    </xf>
    <xf numFmtId="0" fontId="71" fillId="8" borderId="1" xfId="2" applyFont="1" applyFill="1" applyBorder="1" applyAlignment="1">
      <alignment horizontal="center" vertical="center" wrapText="1"/>
    </xf>
    <xf numFmtId="0" fontId="71" fillId="8" borderId="5" xfId="2" applyFont="1" applyFill="1" applyBorder="1" applyAlignment="1">
      <alignment horizontal="center" vertical="center" wrapText="1"/>
    </xf>
    <xf numFmtId="49" fontId="71" fillId="8" borderId="5" xfId="2" applyNumberFormat="1" applyFont="1" applyFill="1" applyBorder="1" applyAlignment="1">
      <alignment horizontal="center" vertical="center"/>
    </xf>
    <xf numFmtId="0" fontId="71" fillId="8" borderId="5" xfId="2" applyFont="1" applyFill="1" applyBorder="1" applyAlignment="1">
      <alignment horizontal="center" vertical="top" wrapText="1"/>
    </xf>
    <xf numFmtId="0" fontId="23" fillId="25" borderId="1" xfId="2" applyFont="1" applyFill="1" applyBorder="1" applyAlignment="1">
      <alignment horizontal="center" vertical="center"/>
    </xf>
    <xf numFmtId="49" fontId="45" fillId="8" borderId="1" xfId="0" applyNumberFormat="1" applyFont="1" applyFill="1" applyBorder="1" applyAlignment="1">
      <alignment horizontal="center" vertical="center" wrapText="1"/>
    </xf>
    <xf numFmtId="49" fontId="54" fillId="8" borderId="1" xfId="0" applyNumberFormat="1" applyFont="1" applyFill="1" applyBorder="1" applyAlignment="1">
      <alignment horizontal="center" vertical="center" wrapText="1"/>
    </xf>
    <xf numFmtId="0" fontId="293" fillId="8" borderId="1" xfId="0" applyFont="1" applyFill="1" applyBorder="1" applyAlignment="1">
      <alignment horizontal="center" vertical="center" wrapText="1"/>
    </xf>
    <xf numFmtId="14" fontId="52" fillId="8" borderId="1" xfId="0" applyNumberFormat="1" applyFont="1" applyFill="1" applyBorder="1" applyAlignment="1">
      <alignment horizontal="center" vertical="center" wrapText="1"/>
    </xf>
    <xf numFmtId="0" fontId="1380" fillId="6" borderId="1" xfId="3" applyFill="1" applyBorder="1" applyAlignment="1">
      <alignment horizontal="center" vertical="center" wrapText="1"/>
    </xf>
    <xf numFmtId="0" fontId="226" fillId="8" borderId="5" xfId="2" applyFont="1" applyFill="1" applyBorder="1" applyAlignment="1">
      <alignment horizontal="center" vertical="center"/>
    </xf>
    <xf numFmtId="49" fontId="346" fillId="8" borderId="5" xfId="2" applyNumberFormat="1" applyFont="1" applyFill="1" applyBorder="1" applyAlignment="1">
      <alignment horizontal="center" vertical="center"/>
    </xf>
    <xf numFmtId="0" fontId="346" fillId="8" borderId="5" xfId="2" applyFont="1" applyFill="1" applyBorder="1" applyAlignment="1">
      <alignment horizontal="center" vertical="top" wrapText="1"/>
    </xf>
    <xf numFmtId="0" fontId="346" fillId="8" borderId="5" xfId="2" applyFont="1" applyFill="1" applyBorder="1" applyAlignment="1">
      <alignment horizontal="center" vertical="center" wrapText="1"/>
    </xf>
    <xf numFmtId="0" fontId="23" fillId="8" borderId="1" xfId="0" applyFont="1" applyFill="1" applyBorder="1" applyAlignment="1">
      <alignment horizontal="center" vertical="center" wrapText="1"/>
    </xf>
    <xf numFmtId="0" fontId="50" fillId="6" borderId="1" xfId="0" applyFont="1" applyFill="1" applyBorder="1" applyAlignment="1">
      <alignment horizontal="center" vertical="center" wrapText="1"/>
    </xf>
    <xf numFmtId="14" fontId="50" fillId="6" borderId="1" xfId="0" applyNumberFormat="1" applyFont="1" applyFill="1" applyBorder="1" applyAlignment="1">
      <alignment horizontal="center" vertical="center" wrapText="1"/>
    </xf>
    <xf numFmtId="0" fontId="0" fillId="13" borderId="1" xfId="0" applyFill="1" applyBorder="1" applyAlignment="1">
      <alignment horizontal="center" vertical="center" wrapText="1"/>
    </xf>
    <xf numFmtId="0" fontId="0" fillId="8" borderId="4" xfId="0" applyFill="1" applyBorder="1" applyAlignment="1">
      <alignment horizontal="center" vertical="center" wrapText="1"/>
    </xf>
    <xf numFmtId="0" fontId="1346" fillId="8" borderId="5" xfId="1" applyFill="1" applyBorder="1" applyAlignment="1">
      <alignment horizontal="center" vertical="center" wrapText="1"/>
    </xf>
    <xf numFmtId="0" fontId="0" fillId="8" borderId="1" xfId="0" applyFill="1" applyBorder="1" applyAlignment="1">
      <alignment horizontal="center" vertical="center" wrapText="1"/>
    </xf>
    <xf numFmtId="49" fontId="0" fillId="8" borderId="1" xfId="0" applyNumberFormat="1" applyFill="1" applyBorder="1" applyAlignment="1">
      <alignment horizontal="center" vertical="center" wrapText="1"/>
    </xf>
    <xf numFmtId="14" fontId="0" fillId="8" borderId="1" xfId="0" applyNumberFormat="1" applyFill="1" applyBorder="1" applyAlignment="1">
      <alignment horizontal="center" vertical="center" wrapText="1"/>
    </xf>
    <xf numFmtId="0" fontId="1137" fillId="8" borderId="5" xfId="2" applyFill="1" applyBorder="1" applyAlignment="1">
      <alignment horizontal="center" vertical="center"/>
    </xf>
    <xf numFmtId="14" fontId="1137" fillId="8" borderId="5" xfId="2" applyNumberFormat="1" applyFill="1" applyBorder="1" applyAlignment="1">
      <alignment horizontal="center" vertical="center"/>
    </xf>
    <xf numFmtId="14" fontId="1137" fillId="8" borderId="5" xfId="2" applyNumberFormat="1" applyFill="1" applyBorder="1" applyAlignment="1">
      <alignment horizontal="center" vertical="center" wrapText="1"/>
    </xf>
    <xf numFmtId="0" fontId="1080" fillId="8" borderId="1" xfId="0" applyFont="1" applyFill="1" applyBorder="1" applyAlignment="1">
      <alignment horizontal="center" vertical="center"/>
    </xf>
    <xf numFmtId="0" fontId="1346" fillId="8" borderId="1" xfId="1" applyFill="1" applyBorder="1" applyAlignment="1">
      <alignment horizontal="center" vertical="center" wrapText="1"/>
    </xf>
    <xf numFmtId="0" fontId="1137" fillId="8" borderId="1" xfId="2" applyFill="1" applyBorder="1" applyAlignment="1">
      <alignment horizontal="center"/>
    </xf>
    <xf numFmtId="0" fontId="1137" fillId="8" borderId="1" xfId="2" applyFill="1" applyBorder="1" applyAlignment="1">
      <alignment horizontal="center" vertical="center"/>
    </xf>
    <xf numFmtId="0" fontId="1380" fillId="8" borderId="1" xfId="3" applyFill="1" applyBorder="1" applyAlignment="1">
      <alignment horizontal="center" vertical="center" wrapText="1"/>
    </xf>
    <xf numFmtId="0" fontId="667" fillId="8" borderId="5" xfId="2" applyFont="1" applyFill="1" applyBorder="1" applyAlignment="1">
      <alignment horizontal="center" vertical="center"/>
    </xf>
    <xf numFmtId="0" fontId="1080" fillId="8" borderId="1" xfId="0" applyFont="1" applyFill="1" applyBorder="1" applyAlignment="1">
      <alignment horizontal="center" vertical="center" wrapText="1"/>
    </xf>
    <xf numFmtId="14" fontId="0" fillId="25" borderId="1" xfId="0" applyNumberFormat="1" applyFill="1" applyBorder="1" applyAlignment="1">
      <alignment horizontal="center" vertical="center" wrapText="1"/>
    </xf>
    <xf numFmtId="0" fontId="22" fillId="25" borderId="4" xfId="0" applyFont="1" applyFill="1" applyBorder="1" applyAlignment="1">
      <alignment horizontal="center" vertical="center" wrapText="1"/>
    </xf>
    <xf numFmtId="0" fontId="22" fillId="30" borderId="1" xfId="0" applyFont="1" applyFill="1" applyBorder="1" applyAlignment="1">
      <alignment horizontal="center" vertical="center"/>
    </xf>
    <xf numFmtId="49" fontId="22" fillId="25" borderId="4" xfId="2" applyNumberFormat="1" applyFont="1" applyFill="1" applyBorder="1" applyAlignment="1">
      <alignment horizontal="center" vertical="center"/>
    </xf>
    <xf numFmtId="0" fontId="22" fillId="25" borderId="4" xfId="0" applyFont="1" applyFill="1" applyBorder="1" applyAlignment="1">
      <alignment horizontal="center" vertical="center"/>
    </xf>
    <xf numFmtId="0" fontId="22" fillId="25" borderId="1" xfId="2" applyFont="1" applyFill="1" applyBorder="1" applyAlignment="1">
      <alignment horizontal="center" vertical="center" wrapText="1"/>
    </xf>
    <xf numFmtId="0" fontId="22" fillId="25" borderId="4" xfId="2" applyFont="1" applyFill="1" applyBorder="1" applyAlignment="1">
      <alignment horizontal="center" vertical="center" wrapText="1"/>
    </xf>
    <xf numFmtId="0" fontId="22" fillId="25" borderId="1" xfId="0" applyFont="1" applyFill="1" applyBorder="1" applyAlignment="1">
      <alignment horizontal="center" vertical="center"/>
    </xf>
    <xf numFmtId="0" fontId="22" fillId="25" borderId="1" xfId="0" applyFont="1" applyFill="1" applyBorder="1" applyAlignment="1">
      <alignment horizontal="center" vertical="center" wrapText="1"/>
    </xf>
    <xf numFmtId="49" fontId="22" fillId="25" borderId="1" xfId="2" applyNumberFormat="1" applyFont="1" applyFill="1" applyBorder="1" applyAlignment="1">
      <alignment horizontal="center" vertical="center"/>
    </xf>
    <xf numFmtId="0" fontId="22" fillId="25" borderId="1" xfId="0" applyFont="1" applyFill="1" applyBorder="1" applyAlignment="1">
      <alignment horizontal="center"/>
    </xf>
    <xf numFmtId="2" fontId="22" fillId="25" borderId="4" xfId="2" applyNumberFormat="1" applyFont="1" applyFill="1" applyBorder="1" applyAlignment="1">
      <alignment horizontal="center" vertical="center"/>
    </xf>
    <xf numFmtId="49" fontId="22" fillId="25" borderId="1" xfId="2" applyNumberFormat="1" applyFont="1" applyFill="1" applyBorder="1" applyAlignment="1">
      <alignment horizontal="center" vertical="center" wrapText="1"/>
    </xf>
    <xf numFmtId="0" fontId="22" fillId="25" borderId="0" xfId="0" applyFont="1" applyFill="1" applyAlignment="1">
      <alignment horizontal="center" vertical="center" wrapText="1"/>
    </xf>
    <xf numFmtId="2" fontId="22" fillId="25" borderId="4" xfId="2" applyNumberFormat="1" applyFont="1" applyFill="1" applyBorder="1" applyAlignment="1">
      <alignment horizontal="center" vertical="center" wrapText="1"/>
    </xf>
    <xf numFmtId="0" fontId="22" fillId="0" borderId="1" xfId="0" applyFont="1" applyBorder="1" applyAlignment="1">
      <alignment horizontal="center" vertical="center" wrapText="1"/>
    </xf>
    <xf numFmtId="49" fontId="22" fillId="0" borderId="1" xfId="0" applyNumberFormat="1" applyFont="1" applyBorder="1" applyAlignment="1">
      <alignment horizontal="center" vertical="center" wrapText="1"/>
    </xf>
    <xf numFmtId="0" fontId="0" fillId="6" borderId="1" xfId="0" applyFill="1" applyBorder="1" applyAlignment="1">
      <alignment horizontal="center" vertical="center" wrapText="1"/>
    </xf>
    <xf numFmtId="0" fontId="0" fillId="0" borderId="1" xfId="0"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49" fontId="0" fillId="8" borderId="1" xfId="0" applyNumberFormat="1" applyFill="1" applyBorder="1" applyAlignment="1">
      <alignment horizontal="center" vertical="center" wrapText="1"/>
    </xf>
    <xf numFmtId="0" fontId="1346" fillId="8" borderId="5" xfId="1" applyFill="1" applyBorder="1" applyAlignment="1">
      <alignment horizontal="center" vertical="center" wrapText="1"/>
    </xf>
    <xf numFmtId="0" fontId="1137" fillId="8" borderId="5" xfId="2" applyFill="1" applyBorder="1" applyAlignment="1">
      <alignment horizontal="center" vertical="center"/>
    </xf>
    <xf numFmtId="14" fontId="1137" fillId="8" borderId="5" xfId="2" applyNumberFormat="1" applyFill="1" applyBorder="1" applyAlignment="1">
      <alignment horizontal="center" vertical="center"/>
    </xf>
    <xf numFmtId="0" fontId="1137" fillId="8" borderId="1" xfId="2" applyFill="1" applyBorder="1" applyAlignment="1">
      <alignment horizontal="center" vertical="center"/>
    </xf>
    <xf numFmtId="0" fontId="1080" fillId="8" borderId="1" xfId="0" applyFont="1" applyFill="1" applyBorder="1" applyAlignment="1">
      <alignment horizontal="center" vertical="center"/>
    </xf>
    <xf numFmtId="14" fontId="1137" fillId="8" borderId="5" xfId="2" applyNumberFormat="1" applyFill="1" applyBorder="1" applyAlignment="1">
      <alignment horizontal="center" vertical="center" wrapText="1"/>
    </xf>
    <xf numFmtId="0" fontId="1346" fillId="8" borderId="1" xfId="1" applyFill="1" applyBorder="1" applyAlignment="1">
      <alignment horizontal="center" vertical="center" wrapText="1"/>
    </xf>
    <xf numFmtId="0" fontId="1137" fillId="8" borderId="1" xfId="2" applyFill="1" applyBorder="1" applyAlignment="1">
      <alignment horizontal="center"/>
    </xf>
    <xf numFmtId="0" fontId="1373" fillId="0" borderId="1" xfId="0" applyFont="1" applyBorder="1" applyAlignment="1">
      <alignment horizontal="center" vertical="center" wrapText="1"/>
    </xf>
    <xf numFmtId="0" fontId="1380" fillId="8" borderId="1" xfId="3" applyFill="1" applyBorder="1" applyAlignment="1">
      <alignment horizontal="center" vertical="center" wrapText="1"/>
    </xf>
    <xf numFmtId="14" fontId="0" fillId="0" borderId="1" xfId="0" applyNumberFormat="1" applyBorder="1" applyAlignment="1">
      <alignment horizontal="center" vertical="center" wrapText="1"/>
    </xf>
    <xf numFmtId="14" fontId="0" fillId="25" borderId="1" xfId="0" applyNumberFormat="1" applyFill="1" applyBorder="1" applyAlignment="1">
      <alignment horizontal="center" vertical="center" wrapText="1"/>
    </xf>
    <xf numFmtId="0" fontId="1346" fillId="25" borderId="1" xfId="1" applyFill="1" applyBorder="1" applyAlignment="1">
      <alignment horizontal="center" vertical="center" wrapText="1"/>
    </xf>
    <xf numFmtId="0" fontId="21" fillId="25" borderId="1" xfId="2" applyFont="1" applyFill="1" applyBorder="1" applyAlignment="1">
      <alignment horizontal="center" vertical="center"/>
    </xf>
    <xf numFmtId="0" fontId="21" fillId="25" borderId="1" xfId="0" applyFont="1" applyFill="1" applyBorder="1" applyAlignment="1">
      <alignment horizontal="center" vertical="center" wrapText="1"/>
    </xf>
    <xf numFmtId="0" fontId="21" fillId="13" borderId="1" xfId="0" applyFont="1" applyFill="1" applyBorder="1" applyAlignment="1">
      <alignment horizontal="center" vertical="center" wrapText="1"/>
    </xf>
    <xf numFmtId="0" fontId="20" fillId="8" borderId="1" xfId="0" applyFont="1" applyFill="1" applyBorder="1" applyAlignment="1">
      <alignment horizontal="center" vertical="center" wrapText="1"/>
    </xf>
    <xf numFmtId="0" fontId="20" fillId="8" borderId="1" xfId="2" applyFont="1" applyFill="1" applyBorder="1" applyAlignment="1">
      <alignment horizontal="center" vertical="center" wrapText="1"/>
    </xf>
    <xf numFmtId="0" fontId="1381" fillId="0" borderId="0" xfId="0" applyFont="1"/>
    <xf numFmtId="0" fontId="20" fillId="25" borderId="1" xfId="2" applyFont="1" applyFill="1" applyBorder="1" applyAlignment="1">
      <alignment horizontal="center" vertical="center"/>
    </xf>
    <xf numFmtId="0" fontId="20" fillId="0" borderId="1" xfId="0" applyFont="1" applyBorder="1" applyAlignment="1">
      <alignment horizontal="center" vertical="center" wrapText="1"/>
    </xf>
    <xf numFmtId="49" fontId="20" fillId="0" borderId="1" xfId="0" applyNumberFormat="1" applyFont="1" applyBorder="1" applyAlignment="1">
      <alignment horizontal="center" vertical="center" wrapText="1"/>
    </xf>
    <xf numFmtId="0" fontId="20" fillId="25" borderId="1" xfId="0" applyFont="1" applyFill="1" applyBorder="1" applyAlignment="1">
      <alignment horizontal="center" vertical="center" wrapText="1"/>
    </xf>
    <xf numFmtId="0" fontId="20" fillId="25" borderId="1" xfId="2" applyFont="1" applyFill="1" applyBorder="1" applyAlignment="1">
      <alignment horizontal="center" vertical="center" wrapText="1"/>
    </xf>
    <xf numFmtId="49" fontId="20" fillId="25" borderId="1" xfId="2" applyNumberFormat="1" applyFont="1" applyFill="1" applyBorder="1" applyAlignment="1">
      <alignment horizontal="center" vertical="center" wrapText="1"/>
    </xf>
    <xf numFmtId="0" fontId="68" fillId="6" borderId="1" xfId="0" applyFont="1" applyFill="1" applyBorder="1" applyAlignment="1">
      <alignment horizontal="center" vertical="center" wrapText="1"/>
    </xf>
    <xf numFmtId="0" fontId="22" fillId="8" borderId="1" xfId="0" applyFont="1" applyFill="1" applyBorder="1" applyAlignment="1">
      <alignment horizontal="center" vertical="center" wrapText="1"/>
    </xf>
    <xf numFmtId="0" fontId="22" fillId="8" borderId="1" xfId="0" applyFont="1" applyFill="1" applyBorder="1" applyAlignment="1">
      <alignment horizontal="center" vertical="center"/>
    </xf>
    <xf numFmtId="49" fontId="22" fillId="8" borderId="1" xfId="2" applyNumberFormat="1" applyFont="1" applyFill="1" applyBorder="1" applyAlignment="1">
      <alignment horizontal="center" vertical="center" wrapText="1"/>
    </xf>
    <xf numFmtId="2" fontId="22" fillId="8" borderId="4" xfId="2" applyNumberFormat="1" applyFont="1" applyFill="1" applyBorder="1" applyAlignment="1">
      <alignment horizontal="center" vertical="center" wrapText="1"/>
    </xf>
    <xf numFmtId="0" fontId="20" fillId="8" borderId="5" xfId="2" applyFont="1" applyFill="1" applyBorder="1" applyAlignment="1">
      <alignment horizontal="center" vertical="center"/>
    </xf>
    <xf numFmtId="0" fontId="20" fillId="8" borderId="5" xfId="2" applyFont="1" applyFill="1" applyBorder="1" applyAlignment="1">
      <alignment horizontal="center" vertical="center" wrapText="1"/>
    </xf>
    <xf numFmtId="14" fontId="0" fillId="6" borderId="1" xfId="0" applyNumberFormat="1" applyFill="1" applyBorder="1" applyAlignment="1">
      <alignment horizontal="center" vertical="center"/>
    </xf>
    <xf numFmtId="0" fontId="0" fillId="6" borderId="1" xfId="0" applyFill="1" applyBorder="1" applyAlignment="1">
      <alignment horizontal="center" vertical="center"/>
    </xf>
    <xf numFmtId="0" fontId="19" fillId="2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8" borderId="4" xfId="0" applyFill="1" applyBorder="1" applyAlignment="1">
      <alignment horizontal="center" vertical="center" wrapText="1"/>
    </xf>
    <xf numFmtId="0" fontId="0" fillId="8" borderId="1" xfId="0" applyFill="1" applyBorder="1" applyAlignment="1">
      <alignment horizontal="center" vertical="center" wrapText="1"/>
    </xf>
    <xf numFmtId="49" fontId="0" fillId="8" borderId="1" xfId="0" applyNumberFormat="1" applyFill="1" applyBorder="1" applyAlignment="1">
      <alignment horizontal="center" vertical="center" wrapText="1"/>
    </xf>
    <xf numFmtId="14" fontId="0" fillId="8" borderId="1" xfId="0" applyNumberFormat="1" applyFill="1" applyBorder="1" applyAlignment="1">
      <alignment horizontal="center" vertical="center" wrapText="1"/>
    </xf>
    <xf numFmtId="0" fontId="1006" fillId="24" borderId="5" xfId="2" applyFont="1" applyFill="1" applyBorder="1" applyAlignment="1">
      <alignment horizontal="center" vertical="center"/>
    </xf>
    <xf numFmtId="0" fontId="1346" fillId="8" borderId="1" xfId="1" applyFill="1" applyBorder="1" applyAlignment="1">
      <alignment horizontal="center" vertical="center" wrapText="1"/>
    </xf>
    <xf numFmtId="14" fontId="0" fillId="0" borderId="1" xfId="0" applyNumberFormat="1" applyBorder="1" applyAlignment="1">
      <alignment horizontal="center" vertical="center" wrapText="1"/>
    </xf>
    <xf numFmtId="0" fontId="0" fillId="24" borderId="1" xfId="0" applyFill="1" applyBorder="1" applyAlignment="1">
      <alignment horizontal="center" vertical="center" wrapText="1"/>
    </xf>
    <xf numFmtId="0" fontId="1373" fillId="0" borderId="1" xfId="0" applyFont="1" applyBorder="1" applyAlignment="1">
      <alignment horizontal="center" vertical="center" wrapText="1"/>
    </xf>
    <xf numFmtId="0" fontId="1380" fillId="8" borderId="1" xfId="3" applyFill="1" applyBorder="1" applyAlignment="1">
      <alignment horizontal="center" vertical="center" wrapText="1"/>
    </xf>
    <xf numFmtId="14" fontId="0" fillId="25" borderId="1" xfId="0" applyNumberFormat="1" applyFill="1" applyBorder="1" applyAlignment="1">
      <alignment horizontal="center" vertical="center" wrapText="1"/>
    </xf>
    <xf numFmtId="0" fontId="1346" fillId="25" borderId="1" xfId="1" applyFill="1" applyBorder="1" applyAlignment="1">
      <alignment horizontal="center" vertical="center" wrapText="1"/>
    </xf>
    <xf numFmtId="49" fontId="575" fillId="6" borderId="1" xfId="2" applyNumberFormat="1" applyFont="1" applyFill="1" applyBorder="1" applyAlignment="1">
      <alignment horizontal="center" vertical="center"/>
    </xf>
    <xf numFmtId="0" fontId="18" fillId="25" borderId="1" xfId="0" applyFont="1" applyFill="1" applyBorder="1" applyAlignment="1">
      <alignment horizontal="center" vertical="center" wrapText="1"/>
    </xf>
    <xf numFmtId="0" fontId="47" fillId="24" borderId="5" xfId="2" applyFont="1" applyFill="1" applyBorder="1" applyAlignment="1">
      <alignment horizontal="center" vertical="center"/>
    </xf>
    <xf numFmtId="0" fontId="66" fillId="24" borderId="5" xfId="2" applyFont="1" applyFill="1" applyBorder="1" applyAlignment="1">
      <alignment horizontal="center" vertical="center" wrapText="1"/>
    </xf>
    <xf numFmtId="0" fontId="72" fillId="24" borderId="5" xfId="2" applyFont="1" applyFill="1" applyBorder="1" applyAlignment="1">
      <alignment horizontal="center" vertical="center" wrapText="1"/>
    </xf>
    <xf numFmtId="0" fontId="78" fillId="24"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8" borderId="1" xfId="0" applyFont="1" applyFill="1" applyBorder="1" applyAlignment="1">
      <alignment horizontal="center" vertical="center" wrapText="1"/>
    </xf>
    <xf numFmtId="49" fontId="18" fillId="0" borderId="1" xfId="0" applyNumberFormat="1" applyFont="1" applyBorder="1" applyAlignment="1">
      <alignment horizontal="center" vertical="center" wrapText="1"/>
    </xf>
    <xf numFmtId="49" fontId="18" fillId="25" borderId="1" xfId="2" applyNumberFormat="1" applyFont="1" applyFill="1" applyBorder="1" applyAlignment="1">
      <alignment horizontal="center" vertical="center" wrapText="1"/>
    </xf>
    <xf numFmtId="0" fontId="18" fillId="8" borderId="1" xfId="2" applyFont="1" applyFill="1" applyBorder="1" applyAlignment="1">
      <alignment horizontal="center" vertical="center" wrapText="1"/>
    </xf>
    <xf numFmtId="0" fontId="18" fillId="13" borderId="1" xfId="0" applyFont="1" applyFill="1" applyBorder="1" applyAlignment="1">
      <alignment horizontal="center" vertical="center" wrapText="1"/>
    </xf>
    <xf numFmtId="0" fontId="1346" fillId="8" borderId="5" xfId="1" applyFill="1" applyBorder="1" applyAlignment="1">
      <alignment horizontal="center" vertical="center" wrapText="1"/>
    </xf>
    <xf numFmtId="0" fontId="0" fillId="8" borderId="1" xfId="0" applyFill="1" applyBorder="1" applyAlignment="1">
      <alignment horizontal="center" vertical="center" wrapText="1"/>
    </xf>
    <xf numFmtId="49" fontId="0" fillId="8" borderId="1" xfId="0" applyNumberFormat="1" applyFill="1" applyBorder="1" applyAlignment="1">
      <alignment horizontal="center" vertical="center" wrapText="1"/>
    </xf>
    <xf numFmtId="14" fontId="0" fillId="8" borderId="1" xfId="0" applyNumberFormat="1" applyFill="1" applyBorder="1" applyAlignment="1">
      <alignment horizontal="center" vertical="center" wrapText="1"/>
    </xf>
    <xf numFmtId="0" fontId="1137" fillId="8" borderId="5" xfId="2" applyFill="1" applyBorder="1" applyAlignment="1">
      <alignment horizontal="center" vertical="center"/>
    </xf>
    <xf numFmtId="14" fontId="1137" fillId="8" borderId="5" xfId="2" applyNumberFormat="1" applyFill="1" applyBorder="1" applyAlignment="1">
      <alignment horizontal="center" vertical="center"/>
    </xf>
    <xf numFmtId="0" fontId="1137" fillId="25" borderId="5" xfId="2" applyFill="1" applyBorder="1" applyAlignment="1">
      <alignment horizontal="center" vertical="center"/>
    </xf>
    <xf numFmtId="14" fontId="1137" fillId="8" borderId="5" xfId="2" applyNumberFormat="1" applyFill="1" applyBorder="1" applyAlignment="1">
      <alignment horizontal="center" vertical="center" wrapText="1"/>
    </xf>
    <xf numFmtId="0" fontId="1080" fillId="8" borderId="1" xfId="0" applyFont="1" applyFill="1" applyBorder="1" applyAlignment="1">
      <alignment horizontal="center" vertical="center"/>
    </xf>
    <xf numFmtId="0" fontId="1137" fillId="8" borderId="1" xfId="2" applyFill="1" applyBorder="1" applyAlignment="1">
      <alignment horizontal="center"/>
    </xf>
    <xf numFmtId="0" fontId="1346" fillId="8" borderId="1" xfId="1" applyFill="1" applyBorder="1" applyAlignment="1">
      <alignment horizontal="center" vertical="center" wrapText="1"/>
    </xf>
    <xf numFmtId="0" fontId="1137" fillId="8" borderId="1" xfId="2" applyFill="1" applyBorder="1" applyAlignment="1">
      <alignment horizontal="center" vertical="center"/>
    </xf>
    <xf numFmtId="49" fontId="653" fillId="8" borderId="5" xfId="2" applyNumberFormat="1" applyFont="1" applyFill="1" applyBorder="1" applyAlignment="1">
      <alignment horizontal="center" vertical="center"/>
    </xf>
    <xf numFmtId="0" fontId="1080" fillId="8" borderId="1" xfId="0" applyFont="1" applyFill="1" applyBorder="1" applyAlignment="1">
      <alignment horizontal="center" vertical="center" wrapText="1"/>
    </xf>
    <xf numFmtId="0" fontId="1346" fillId="25" borderId="5" xfId="1" applyFill="1" applyBorder="1" applyAlignment="1">
      <alignment horizontal="center" vertical="center" wrapText="1"/>
    </xf>
    <xf numFmtId="14" fontId="1137" fillId="25" borderId="5" xfId="2" applyNumberFormat="1" applyFill="1" applyBorder="1" applyAlignment="1">
      <alignment horizontal="center" vertical="center" wrapText="1"/>
    </xf>
    <xf numFmtId="14" fontId="1137" fillId="25" borderId="5" xfId="2" applyNumberFormat="1" applyFill="1" applyBorder="1" applyAlignment="1">
      <alignment horizontal="center" vertical="center"/>
    </xf>
    <xf numFmtId="0" fontId="1137" fillId="25" borderId="1" xfId="2" applyFill="1" applyBorder="1" applyAlignment="1">
      <alignment horizontal="center" vertical="center"/>
    </xf>
    <xf numFmtId="0" fontId="0" fillId="25" borderId="1" xfId="0" applyFill="1" applyBorder="1" applyAlignment="1">
      <alignment horizontal="center" vertical="center"/>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49" fontId="0" fillId="8" borderId="1" xfId="0" applyNumberFormat="1" applyFill="1" applyBorder="1" applyAlignment="1">
      <alignment horizontal="center" vertical="center" wrapText="1"/>
    </xf>
    <xf numFmtId="0" fontId="0" fillId="8" borderId="1" xfId="0" applyFill="1" applyBorder="1" applyAlignment="1">
      <alignment horizontal="center" vertical="center"/>
    </xf>
    <xf numFmtId="0" fontId="0" fillId="8" borderId="4" xfId="0" applyFill="1" applyBorder="1" applyAlignment="1">
      <alignment horizontal="center" vertical="center" wrapText="1"/>
    </xf>
    <xf numFmtId="0" fontId="1346" fillId="8" borderId="1" xfId="1" applyFill="1" applyBorder="1" applyAlignment="1">
      <alignment horizontal="center" vertical="center" wrapText="1"/>
    </xf>
    <xf numFmtId="0" fontId="1080" fillId="8" borderId="1" xfId="0" applyFont="1" applyFill="1" applyBorder="1" applyAlignment="1">
      <alignment horizontal="center" vertical="center" wrapText="1"/>
    </xf>
    <xf numFmtId="49" fontId="20" fillId="8" borderId="1" xfId="2" applyNumberFormat="1" applyFont="1" applyFill="1" applyBorder="1" applyAlignment="1">
      <alignment horizontal="center" vertical="center" wrapText="1"/>
    </xf>
    <xf numFmtId="0" fontId="17" fillId="25" borderId="1" xfId="0" applyFont="1" applyFill="1" applyBorder="1" applyAlignment="1">
      <alignment horizontal="center" vertical="center" wrapText="1"/>
    </xf>
    <xf numFmtId="0" fontId="29" fillId="8" borderId="1" xfId="0" applyFont="1" applyFill="1" applyBorder="1" applyAlignment="1">
      <alignment horizontal="center" vertical="center" wrapText="1"/>
    </xf>
    <xf numFmtId="0" fontId="48" fillId="8" borderId="1" xfId="2" applyFont="1" applyFill="1" applyBorder="1" applyAlignment="1">
      <alignment horizontal="center" vertical="center" wrapText="1"/>
    </xf>
    <xf numFmtId="0" fontId="54" fillId="8" borderId="5" xfId="2" applyFont="1" applyFill="1" applyBorder="1" applyAlignment="1">
      <alignment horizontal="center" vertical="center" wrapText="1"/>
    </xf>
    <xf numFmtId="0" fontId="54" fillId="8" borderId="5" xfId="2" applyFont="1" applyFill="1" applyBorder="1" applyAlignment="1">
      <alignment horizontal="center" vertical="center"/>
    </xf>
    <xf numFmtId="0" fontId="54" fillId="8" borderId="5" xfId="2" applyFont="1" applyFill="1" applyBorder="1" applyAlignment="1">
      <alignment horizontal="center" vertical="top" wrapText="1"/>
    </xf>
    <xf numFmtId="0" fontId="54" fillId="8" borderId="1" xfId="2" applyFont="1" applyFill="1" applyBorder="1" applyAlignment="1">
      <alignment horizontal="center" vertical="center" wrapText="1"/>
    </xf>
    <xf numFmtId="0" fontId="17" fillId="25" borderId="1" xfId="2" applyFont="1" applyFill="1" applyBorder="1" applyAlignment="1">
      <alignment horizontal="center" vertical="center"/>
    </xf>
    <xf numFmtId="49" fontId="22" fillId="8" borderId="1" xfId="0" applyNumberFormat="1" applyFont="1" applyFill="1" applyBorder="1" applyAlignment="1">
      <alignment horizontal="center" vertical="center" wrapText="1"/>
    </xf>
    <xf numFmtId="0" fontId="1080" fillId="25" borderId="1" xfId="0" applyFont="1" applyFill="1" applyBorder="1" applyAlignment="1">
      <alignment horizontal="center" vertical="center"/>
    </xf>
    <xf numFmtId="0" fontId="17" fillId="25" borderId="5" xfId="2" applyFont="1" applyFill="1" applyBorder="1" applyAlignment="1">
      <alignment horizontal="center" vertical="center"/>
    </xf>
    <xf numFmtId="0" fontId="17" fillId="25" borderId="5" xfId="2" applyFont="1" applyFill="1" applyBorder="1" applyAlignment="1">
      <alignment horizontal="center" vertical="top" wrapText="1"/>
    </xf>
    <xf numFmtId="0" fontId="17" fillId="25" borderId="1" xfId="2" applyFont="1" applyFill="1" applyBorder="1" applyAlignment="1">
      <alignment horizontal="center" vertical="center" wrapText="1"/>
    </xf>
    <xf numFmtId="0" fontId="17" fillId="25" borderId="5" xfId="2" applyFont="1" applyFill="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1373" fillId="0" borderId="1" xfId="0" applyFont="1" applyBorder="1" applyAlignment="1">
      <alignment horizontal="center" vertical="center" wrapText="1"/>
    </xf>
    <xf numFmtId="14" fontId="0" fillId="25" borderId="1" xfId="0" applyNumberFormat="1" applyFill="1" applyBorder="1" applyAlignment="1">
      <alignment horizontal="center" vertical="center" wrapText="1"/>
    </xf>
    <xf numFmtId="0" fontId="1346" fillId="25" borderId="1" xfId="1" applyFill="1" applyBorder="1" applyAlignment="1">
      <alignment horizontal="center" vertical="center" wrapText="1"/>
    </xf>
    <xf numFmtId="0" fontId="28" fillId="8" borderId="1" xfId="0" applyFont="1" applyFill="1" applyBorder="1" applyAlignment="1">
      <alignment horizontal="center" vertical="center"/>
    </xf>
    <xf numFmtId="49" fontId="26" fillId="8" borderId="1" xfId="2" applyNumberFormat="1" applyFont="1" applyFill="1" applyBorder="1" applyAlignment="1">
      <alignment horizontal="center" vertical="center"/>
    </xf>
    <xf numFmtId="0" fontId="26" fillId="8" borderId="1" xfId="2" applyFont="1" applyFill="1" applyBorder="1" applyAlignment="1">
      <alignment horizontal="center" vertical="top" wrapText="1"/>
    </xf>
    <xf numFmtId="0" fontId="26" fillId="8" borderId="1" xfId="2" applyFont="1" applyFill="1" applyBorder="1" applyAlignment="1">
      <alignment horizontal="center" vertical="center" wrapText="1"/>
    </xf>
    <xf numFmtId="0" fontId="16" fillId="25" borderId="1" xfId="0" applyFont="1" applyFill="1" applyBorder="1" applyAlignment="1">
      <alignment horizontal="center" vertical="center"/>
    </xf>
    <xf numFmtId="0" fontId="0" fillId="0" borderId="1" xfId="0" applyBorder="1" applyAlignment="1">
      <alignment horizontal="center" vertical="center" wrapText="1"/>
    </xf>
    <xf numFmtId="0" fontId="1006" fillId="24" borderId="5" xfId="2" applyFont="1" applyFill="1" applyBorder="1" applyAlignment="1">
      <alignment horizontal="center" vertical="center" wrapText="1"/>
    </xf>
    <xf numFmtId="0" fontId="0" fillId="24" borderId="1" xfId="0" applyFill="1" applyBorder="1" applyAlignment="1">
      <alignment horizontal="center" vertical="center" wrapText="1"/>
    </xf>
    <xf numFmtId="14" fontId="0" fillId="0" borderId="1" xfId="0" applyNumberFormat="1" applyBorder="1" applyAlignment="1">
      <alignment horizontal="center" vertical="center" wrapText="1"/>
    </xf>
    <xf numFmtId="14" fontId="0" fillId="25" borderId="1" xfId="0" applyNumberFormat="1" applyFill="1" applyBorder="1" applyAlignment="1">
      <alignment horizontal="center" vertical="center" wrapText="1"/>
    </xf>
    <xf numFmtId="0" fontId="1346" fillId="25" borderId="1" xfId="1" applyFill="1" applyBorder="1" applyAlignment="1">
      <alignment horizontal="center" vertical="center" wrapText="1"/>
    </xf>
    <xf numFmtId="0" fontId="15" fillId="25" borderId="1" xfId="0" applyFont="1" applyFill="1" applyBorder="1" applyAlignment="1">
      <alignment horizontal="center" vertical="center" wrapText="1"/>
    </xf>
    <xf numFmtId="49" fontId="15" fillId="25" borderId="1" xfId="2" applyNumberFormat="1" applyFont="1" applyFill="1" applyBorder="1" applyAlignment="1">
      <alignment horizontal="center" vertical="center" wrapText="1"/>
    </xf>
    <xf numFmtId="0" fontId="15" fillId="25" borderId="1" xfId="2" applyFont="1" applyFill="1" applyBorder="1" applyAlignment="1">
      <alignment horizontal="center" vertical="center" wrapText="1"/>
    </xf>
    <xf numFmtId="0" fontId="15" fillId="0" borderId="1" xfId="0" applyFont="1" applyBorder="1" applyAlignment="1">
      <alignment horizontal="center" vertical="center" wrapText="1"/>
    </xf>
    <xf numFmtId="0" fontId="15" fillId="8" borderId="1" xfId="0" applyFont="1" applyFill="1" applyBorder="1" applyAlignment="1">
      <alignment horizontal="center" vertical="center" wrapText="1"/>
    </xf>
    <xf numFmtId="49" fontId="15" fillId="0" borderId="1" xfId="0" applyNumberFormat="1" applyFont="1" applyBorder="1" applyAlignment="1">
      <alignment horizontal="center" vertical="center" wrapText="1"/>
    </xf>
    <xf numFmtId="14" fontId="0" fillId="25" borderId="1" xfId="0" applyNumberFormat="1" applyFill="1" applyBorder="1" applyAlignment="1">
      <alignment horizontal="center" vertical="center" wrapText="1"/>
    </xf>
    <xf numFmtId="0" fontId="14" fillId="0" borderId="1" xfId="0" applyFont="1" applyBorder="1" applyAlignment="1">
      <alignment horizontal="center" vertical="center" wrapText="1"/>
    </xf>
    <xf numFmtId="0" fontId="14" fillId="8" borderId="1" xfId="0" applyFont="1" applyFill="1" applyBorder="1" applyAlignment="1">
      <alignment horizontal="center" vertical="center" wrapText="1"/>
    </xf>
    <xf numFmtId="0" fontId="14" fillId="25" borderId="1" xfId="0" applyFont="1" applyFill="1" applyBorder="1" applyAlignment="1">
      <alignment horizontal="center" vertical="center" wrapText="1"/>
    </xf>
    <xf numFmtId="49" fontId="14" fillId="25" borderId="1" xfId="2" applyNumberFormat="1" applyFont="1" applyFill="1" applyBorder="1" applyAlignment="1">
      <alignment horizontal="center" vertical="center" wrapText="1"/>
    </xf>
    <xf numFmtId="0" fontId="15" fillId="13" borderId="1" xfId="0" applyFont="1" applyFill="1" applyBorder="1" applyAlignment="1">
      <alignment horizontal="center" vertical="center" wrapText="1"/>
    </xf>
    <xf numFmtId="0" fontId="65" fillId="24" borderId="5" xfId="2" applyFont="1" applyFill="1" applyBorder="1" applyAlignment="1">
      <alignment horizontal="center" vertical="center" wrapText="1"/>
    </xf>
    <xf numFmtId="0" fontId="61" fillId="24" borderId="5" xfId="2" applyFont="1" applyFill="1" applyBorder="1" applyAlignment="1">
      <alignment horizontal="center" vertical="center" wrapText="1"/>
    </xf>
    <xf numFmtId="0" fontId="66" fillId="24" borderId="1" xfId="0" applyFont="1" applyFill="1" applyBorder="1" applyAlignment="1">
      <alignment horizontal="center" vertical="center" wrapText="1"/>
    </xf>
    <xf numFmtId="0" fontId="0" fillId="6" borderId="1" xfId="0"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49" fontId="0" fillId="8" borderId="1" xfId="0" applyNumberFormat="1" applyFill="1" applyBorder="1" applyAlignment="1">
      <alignment horizontal="center" vertical="center" wrapText="1"/>
    </xf>
    <xf numFmtId="0" fontId="0" fillId="8" borderId="1" xfId="0" applyFill="1" applyBorder="1" applyAlignment="1">
      <alignment horizontal="center" vertical="center"/>
    </xf>
    <xf numFmtId="0" fontId="1346" fillId="8" borderId="5" xfId="1" applyFill="1" applyBorder="1" applyAlignment="1">
      <alignment horizontal="center" vertical="center" wrapText="1"/>
    </xf>
    <xf numFmtId="0" fontId="1137" fillId="8" borderId="5" xfId="2" applyFill="1" applyBorder="1" applyAlignment="1">
      <alignment horizontal="center" vertical="center"/>
    </xf>
    <xf numFmtId="14" fontId="1137" fillId="8" borderId="5" xfId="2" applyNumberFormat="1" applyFill="1" applyBorder="1" applyAlignment="1">
      <alignment horizontal="center" vertical="center"/>
    </xf>
    <xf numFmtId="14" fontId="1137" fillId="6" borderId="5" xfId="2" applyNumberFormat="1" applyFill="1" applyBorder="1" applyAlignment="1">
      <alignment horizontal="center" vertical="center" wrapText="1"/>
    </xf>
    <xf numFmtId="0" fontId="1137" fillId="8" borderId="1" xfId="2" applyFill="1" applyBorder="1" applyAlignment="1">
      <alignment horizontal="center" vertical="center"/>
    </xf>
    <xf numFmtId="0" fontId="1346" fillId="8" borderId="1" xfId="1" applyFill="1" applyBorder="1" applyAlignment="1">
      <alignment horizontal="center" vertical="center" wrapText="1"/>
    </xf>
    <xf numFmtId="0" fontId="1137" fillId="8" borderId="1" xfId="2" applyFill="1" applyBorder="1" applyAlignment="1">
      <alignment horizontal="center"/>
    </xf>
    <xf numFmtId="0" fontId="1380" fillId="8" borderId="1" xfId="3" applyFill="1" applyBorder="1" applyAlignment="1">
      <alignment horizontal="center" vertical="center" wrapText="1"/>
    </xf>
    <xf numFmtId="0" fontId="0" fillId="0" borderId="1" xfId="0" applyBorder="1" applyAlignment="1">
      <alignment horizontal="center" vertical="center"/>
    </xf>
    <xf numFmtId="0" fontId="1137" fillId="8" borderId="1" xfId="2" applyFill="1" applyBorder="1" applyAlignment="1">
      <alignment horizontal="center"/>
    </xf>
    <xf numFmtId="0" fontId="1137" fillId="8" borderId="1" xfId="2" applyFill="1" applyBorder="1" applyAlignment="1">
      <alignment horizontal="center" vertical="center"/>
    </xf>
    <xf numFmtId="49" fontId="672" fillId="8" borderId="5" xfId="2" applyNumberFormat="1" applyFont="1" applyFill="1" applyBorder="1" applyAlignment="1">
      <alignment horizontal="center" vertical="center"/>
    </xf>
    <xf numFmtId="0" fontId="322" fillId="6" borderId="1" xfId="0" applyFont="1" applyFill="1" applyBorder="1" applyAlignment="1">
      <alignment horizontal="center" vertical="center" wrapText="1"/>
    </xf>
    <xf numFmtId="49" fontId="322" fillId="6" borderId="1" xfId="2" applyNumberFormat="1" applyFont="1" applyFill="1" applyBorder="1" applyAlignment="1">
      <alignment horizontal="center" vertical="center" wrapText="1"/>
    </xf>
    <xf numFmtId="0" fontId="13" fillId="25" borderId="1" xfId="0" applyFont="1" applyFill="1" applyBorder="1" applyAlignment="1">
      <alignment horizontal="center" vertical="center"/>
    </xf>
    <xf numFmtId="0" fontId="82" fillId="6" borderId="1" xfId="0" applyFont="1" applyFill="1" applyBorder="1" applyAlignment="1">
      <alignment horizontal="center" vertical="center" wrapText="1"/>
    </xf>
    <xf numFmtId="49" fontId="82" fillId="6" borderId="1" xfId="0" applyNumberFormat="1" applyFont="1" applyFill="1" applyBorder="1" applyAlignment="1">
      <alignment horizontal="center" vertical="center" wrapText="1"/>
    </xf>
    <xf numFmtId="0" fontId="13" fillId="25"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0" fillId="0" borderId="1" xfId="0" applyBorder="1" applyAlignment="1">
      <alignment horizontal="center" vertical="center" wrapText="1"/>
    </xf>
    <xf numFmtId="0" fontId="1373" fillId="0" borderId="1" xfId="0" applyFont="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1373" fillId="0" borderId="1" xfId="0" applyFont="1" applyBorder="1" applyAlignment="1">
      <alignment horizontal="center" vertical="center" wrapText="1"/>
    </xf>
    <xf numFmtId="14" fontId="0" fillId="25" borderId="1" xfId="0" applyNumberFormat="1" applyFill="1" applyBorder="1" applyAlignment="1">
      <alignment horizontal="center" vertical="center" wrapText="1"/>
    </xf>
    <xf numFmtId="0" fontId="1346" fillId="25" borderId="1" xfId="1" applyFill="1" applyBorder="1" applyAlignment="1">
      <alignment horizontal="center" vertical="center" wrapText="1"/>
    </xf>
    <xf numFmtId="0" fontId="1372" fillId="25" borderId="1" xfId="0" applyFont="1" applyFill="1" applyBorder="1" applyAlignment="1">
      <alignment horizontal="center" vertical="center"/>
    </xf>
    <xf numFmtId="0" fontId="0" fillId="0" borderId="1" xfId="0"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49" fontId="0" fillId="8" borderId="1" xfId="0" applyNumberFormat="1" applyFill="1" applyBorder="1" applyAlignment="1">
      <alignment horizontal="center" vertical="center" wrapText="1"/>
    </xf>
    <xf numFmtId="0" fontId="1346" fillId="8" borderId="5" xfId="1" applyFill="1" applyBorder="1" applyAlignment="1">
      <alignment horizontal="center" vertical="center" wrapText="1"/>
    </xf>
    <xf numFmtId="0" fontId="1137" fillId="8" borderId="5" xfId="2" applyFill="1" applyBorder="1" applyAlignment="1">
      <alignment horizontal="center" vertical="center"/>
    </xf>
    <xf numFmtId="14" fontId="1137" fillId="8" borderId="5" xfId="2" applyNumberFormat="1" applyFill="1" applyBorder="1" applyAlignment="1">
      <alignment horizontal="center" vertical="center"/>
    </xf>
    <xf numFmtId="0" fontId="1137" fillId="8" borderId="1" xfId="2" applyFill="1" applyBorder="1" applyAlignment="1">
      <alignment horizontal="center" vertical="center"/>
    </xf>
    <xf numFmtId="0" fontId="1080" fillId="8" borderId="1" xfId="0" applyFont="1" applyFill="1" applyBorder="1" applyAlignment="1">
      <alignment horizontal="center" vertical="center"/>
    </xf>
    <xf numFmtId="14" fontId="1137" fillId="8" borderId="5" xfId="2" applyNumberFormat="1" applyFill="1" applyBorder="1" applyAlignment="1">
      <alignment horizontal="center" vertical="center" wrapText="1"/>
    </xf>
    <xf numFmtId="0" fontId="1346" fillId="8" borderId="1" xfId="1" applyFill="1" applyBorder="1" applyAlignment="1">
      <alignment horizontal="center" vertical="center" wrapText="1"/>
    </xf>
    <xf numFmtId="0" fontId="1137" fillId="8" borderId="1" xfId="2" applyFill="1" applyBorder="1" applyAlignment="1">
      <alignment horizontal="center"/>
    </xf>
    <xf numFmtId="0" fontId="1080" fillId="8" borderId="1" xfId="0" applyFont="1" applyFill="1" applyBorder="1" applyAlignment="1">
      <alignment horizontal="center" vertical="center" wrapText="1"/>
    </xf>
    <xf numFmtId="0" fontId="667" fillId="8" borderId="5" xfId="2" applyFont="1" applyFill="1" applyBorder="1" applyAlignment="1">
      <alignment horizontal="center" vertical="center"/>
    </xf>
    <xf numFmtId="0" fontId="1373" fillId="0" borderId="1" xfId="0" applyFont="1" applyBorder="1" applyAlignment="1">
      <alignment horizontal="center" vertical="center" wrapText="1"/>
    </xf>
    <xf numFmtId="0" fontId="1380" fillId="8" borderId="1" xfId="3" applyFill="1" applyBorder="1" applyAlignment="1">
      <alignment horizontal="center" vertical="center" wrapText="1"/>
    </xf>
    <xf numFmtId="0" fontId="0" fillId="24" borderId="1" xfId="0" applyFill="1" applyBorder="1" applyAlignment="1">
      <alignment horizontal="center" vertical="center" wrapText="1"/>
    </xf>
    <xf numFmtId="14" fontId="0" fillId="0" borderId="1" xfId="0" applyNumberFormat="1" applyBorder="1" applyAlignment="1">
      <alignment horizontal="center" vertical="center" wrapText="1"/>
    </xf>
    <xf numFmtId="14" fontId="0" fillId="25" borderId="1" xfId="0" applyNumberFormat="1" applyFill="1" applyBorder="1" applyAlignment="1">
      <alignment horizontal="center" vertical="center" wrapText="1"/>
    </xf>
    <xf numFmtId="0" fontId="1372" fillId="25" borderId="1" xfId="0" applyFont="1" applyFill="1" applyBorder="1" applyAlignment="1">
      <alignment horizontal="center" vertical="center"/>
    </xf>
    <xf numFmtId="0" fontId="1346" fillId="25" borderId="1" xfId="1" applyFill="1" applyBorder="1" applyAlignment="1">
      <alignment horizontal="center" vertical="center" wrapText="1"/>
    </xf>
    <xf numFmtId="0" fontId="11" fillId="0" borderId="1" xfId="0" applyFont="1" applyBorder="1" applyAlignment="1">
      <alignment horizontal="center" vertical="center" wrapText="1"/>
    </xf>
    <xf numFmtId="0" fontId="11" fillId="25" borderId="1" xfId="2" applyFont="1" applyFill="1" applyBorder="1" applyAlignment="1">
      <alignment horizontal="center" vertical="center" wrapText="1"/>
    </xf>
    <xf numFmtId="0" fontId="10" fillId="25" borderId="1" xfId="0" applyFont="1" applyFill="1" applyBorder="1" applyAlignment="1">
      <alignment horizontal="center" vertical="center" wrapText="1"/>
    </xf>
    <xf numFmtId="0" fontId="10" fillId="30" borderId="1" xfId="0" applyFont="1" applyFill="1" applyBorder="1" applyAlignment="1">
      <alignment horizontal="center" vertical="center"/>
    </xf>
    <xf numFmtId="49" fontId="10" fillId="25" borderId="1" xfId="2" applyNumberFormat="1" applyFont="1" applyFill="1" applyBorder="1" applyAlignment="1">
      <alignment horizontal="center" vertical="center" wrapText="1"/>
    </xf>
    <xf numFmtId="2" fontId="10" fillId="25" borderId="4" xfId="2" applyNumberFormat="1" applyFont="1" applyFill="1" applyBorder="1" applyAlignment="1">
      <alignment horizontal="center" vertical="center" wrapText="1"/>
    </xf>
    <xf numFmtId="0" fontId="10" fillId="25" borderId="0" xfId="0" applyFont="1" applyFill="1" applyAlignment="1">
      <alignment horizontal="center" vertical="center"/>
    </xf>
    <xf numFmtId="0" fontId="10" fillId="0" borderId="1" xfId="0" applyFont="1" applyBorder="1" applyAlignment="1">
      <alignment horizontal="center" vertical="center" wrapText="1"/>
    </xf>
    <xf numFmtId="49" fontId="10" fillId="0" borderId="1" xfId="0" applyNumberFormat="1" applyFont="1" applyBorder="1" applyAlignment="1">
      <alignment horizontal="center" vertical="center" wrapText="1"/>
    </xf>
    <xf numFmtId="0" fontId="10" fillId="25" borderId="1" xfId="2" applyFont="1" applyFill="1" applyBorder="1" applyAlignment="1">
      <alignment horizontal="center" vertical="center"/>
    </xf>
    <xf numFmtId="0" fontId="38" fillId="8" borderId="5" xfId="2" applyFont="1" applyFill="1" applyBorder="1" applyAlignment="1">
      <alignment horizontal="center" vertical="center" wrapText="1"/>
    </xf>
    <xf numFmtId="49" fontId="38" fillId="8" borderId="5" xfId="2" applyNumberFormat="1" applyFont="1" applyFill="1" applyBorder="1" applyAlignment="1">
      <alignment horizontal="center" vertical="center"/>
    </xf>
    <xf numFmtId="0" fontId="38" fillId="8" borderId="5" xfId="2" applyFont="1" applyFill="1" applyBorder="1" applyAlignment="1">
      <alignment horizontal="center" vertical="top" wrapText="1"/>
    </xf>
    <xf numFmtId="0" fontId="35" fillId="8" borderId="1" xfId="2" applyFont="1" applyFill="1" applyBorder="1" applyAlignment="1">
      <alignment horizontal="center" vertical="center" wrapText="1"/>
    </xf>
    <xf numFmtId="0" fontId="68" fillId="24" borderId="5" xfId="2" applyFont="1" applyFill="1" applyBorder="1" applyAlignment="1">
      <alignment horizontal="center" vertical="center" wrapText="1"/>
    </xf>
    <xf numFmtId="0" fontId="61" fillId="24" borderId="1" xfId="0" applyFont="1" applyFill="1" applyBorder="1" applyAlignment="1">
      <alignment horizontal="center" vertical="center" wrapText="1"/>
    </xf>
    <xf numFmtId="0" fontId="56" fillId="24" borderId="5" xfId="2" applyFont="1" applyFill="1" applyBorder="1" applyAlignment="1">
      <alignment horizontal="center" vertical="center" wrapText="1"/>
    </xf>
    <xf numFmtId="0" fontId="49" fillId="24" borderId="5" xfId="2" applyFont="1" applyFill="1" applyBorder="1" applyAlignment="1">
      <alignment horizontal="center" vertical="center" wrapText="1"/>
    </xf>
    <xf numFmtId="0" fontId="1346" fillId="6" borderId="5" xfId="1" applyFill="1" applyBorder="1" applyAlignment="1">
      <alignment horizontal="center" vertical="center" wrapText="1"/>
    </xf>
    <xf numFmtId="0" fontId="0" fillId="8" borderId="4" xfId="0" applyFill="1" applyBorder="1" applyAlignment="1">
      <alignment horizontal="center" vertical="center"/>
    </xf>
    <xf numFmtId="0" fontId="1346" fillId="8" borderId="4" xfId="1" applyFill="1" applyBorder="1" applyAlignment="1">
      <alignment horizontal="center" vertical="center" wrapText="1"/>
    </xf>
    <xf numFmtId="0" fontId="0" fillId="8" borderId="1" xfId="0" applyFill="1" applyBorder="1" applyAlignment="1">
      <alignment horizontal="center" vertical="center" wrapText="1"/>
    </xf>
    <xf numFmtId="0" fontId="0" fillId="6" borderId="1" xfId="0" applyFill="1" applyBorder="1" applyAlignment="1">
      <alignment horizontal="center" vertical="center"/>
    </xf>
    <xf numFmtId="14" fontId="0" fillId="8" borderId="1" xfId="0" applyNumberFormat="1" applyFill="1" applyBorder="1" applyAlignment="1">
      <alignment horizontal="center" vertical="center" wrapText="1"/>
    </xf>
    <xf numFmtId="14" fontId="1137" fillId="6" borderId="5" xfId="2" applyNumberFormat="1" applyFill="1" applyBorder="1" applyAlignment="1">
      <alignment horizontal="center" vertical="center" wrapText="1"/>
    </xf>
    <xf numFmtId="0" fontId="1137" fillId="6" borderId="5" xfId="2" applyFill="1" applyBorder="1" applyAlignment="1">
      <alignment horizontal="center" vertical="center"/>
    </xf>
    <xf numFmtId="14" fontId="1137" fillId="6" borderId="5" xfId="2" applyNumberFormat="1" applyFill="1" applyBorder="1" applyAlignment="1">
      <alignment horizontal="center" vertical="center"/>
    </xf>
    <xf numFmtId="0" fontId="1346" fillId="8" borderId="1" xfId="1" applyFill="1" applyBorder="1" applyAlignment="1">
      <alignment horizontal="center" vertical="center" wrapText="1"/>
    </xf>
    <xf numFmtId="0" fontId="590" fillId="8" borderId="4" xfId="0" applyFont="1" applyFill="1" applyBorder="1" applyAlignment="1">
      <alignment horizontal="center" vertical="center"/>
    </xf>
    <xf numFmtId="0" fontId="14" fillId="13"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0" fillId="0" borderId="1" xfId="0"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0" fontId="1346" fillId="8" borderId="1" xfId="1" applyFill="1" applyBorder="1" applyAlignment="1">
      <alignment horizontal="center" vertical="center" wrapText="1"/>
    </xf>
    <xf numFmtId="0" fontId="1373" fillId="0" borderId="1" xfId="0" applyFont="1" applyBorder="1" applyAlignment="1">
      <alignment horizontal="center" vertical="center" wrapText="1"/>
    </xf>
    <xf numFmtId="14" fontId="0" fillId="0" borderId="1" xfId="0" applyNumberFormat="1" applyBorder="1" applyAlignment="1">
      <alignment horizontal="center" vertical="center" wrapText="1"/>
    </xf>
    <xf numFmtId="14" fontId="0" fillId="25" borderId="1" xfId="0" applyNumberFormat="1" applyFill="1" applyBorder="1" applyAlignment="1">
      <alignment horizontal="center" vertical="center" wrapText="1"/>
    </xf>
    <xf numFmtId="0" fontId="0" fillId="25" borderId="1" xfId="0" applyFill="1" applyBorder="1" applyAlignment="1">
      <alignment horizontal="center" vertical="center" wrapText="1"/>
    </xf>
    <xf numFmtId="0" fontId="1346" fillId="25" borderId="1" xfId="1" applyFill="1" applyBorder="1" applyAlignment="1">
      <alignment horizontal="center" vertical="center" wrapText="1"/>
    </xf>
    <xf numFmtId="0" fontId="26" fillId="8" borderId="4" xfId="0" applyFont="1" applyFill="1" applyBorder="1" applyAlignment="1">
      <alignment horizontal="center" vertical="center" wrapText="1"/>
    </xf>
    <xf numFmtId="49" fontId="26" fillId="8" borderId="4" xfId="2" applyNumberFormat="1" applyFont="1" applyFill="1" applyBorder="1" applyAlignment="1">
      <alignment horizontal="center" vertical="center"/>
    </xf>
    <xf numFmtId="0" fontId="26" fillId="8" borderId="4" xfId="2" applyFont="1" applyFill="1" applyBorder="1" applyAlignment="1">
      <alignment horizontal="center" vertical="center" wrapText="1"/>
    </xf>
    <xf numFmtId="0" fontId="8" fillId="25" borderId="1" xfId="0" applyFont="1" applyFill="1" applyBorder="1" applyAlignment="1">
      <alignment horizontal="center" vertical="center"/>
    </xf>
    <xf numFmtId="0" fontId="65" fillId="6" borderId="1" xfId="2" applyFont="1" applyFill="1" applyBorder="1" applyAlignment="1">
      <alignment horizontal="center" vertical="center" wrapText="1"/>
    </xf>
    <xf numFmtId="0" fontId="65" fillId="6" borderId="5" xfId="2" applyFont="1" applyFill="1" applyBorder="1" applyAlignment="1">
      <alignment horizontal="center" vertical="center" wrapText="1"/>
    </xf>
    <xf numFmtId="0" fontId="65" fillId="6" borderId="1" xfId="0" applyFont="1" applyFill="1" applyBorder="1" applyAlignment="1">
      <alignment horizontal="center" vertical="center"/>
    </xf>
    <xf numFmtId="49" fontId="65" fillId="6" borderId="5" xfId="2" applyNumberFormat="1" applyFont="1" applyFill="1" applyBorder="1" applyAlignment="1">
      <alignment horizontal="center" vertical="center"/>
    </xf>
    <xf numFmtId="0" fontId="65" fillId="6" borderId="5" xfId="2" applyFont="1" applyFill="1" applyBorder="1" applyAlignment="1">
      <alignment horizontal="center" vertical="center"/>
    </xf>
    <xf numFmtId="0" fontId="0" fillId="6" borderId="5" xfId="2" applyFont="1" applyFill="1" applyBorder="1" applyAlignment="1">
      <alignment horizontal="center" vertical="center" wrapText="1"/>
    </xf>
    <xf numFmtId="0" fontId="65" fillId="6" borderId="5" xfId="2" applyFont="1" applyFill="1" applyBorder="1" applyAlignment="1">
      <alignment horizontal="center" vertical="top" wrapText="1"/>
    </xf>
    <xf numFmtId="0" fontId="65" fillId="6" borderId="1" xfId="2" applyFont="1" applyFill="1" applyBorder="1" applyAlignment="1">
      <alignment horizontal="center" vertical="center"/>
    </xf>
    <xf numFmtId="49" fontId="18" fillId="8" borderId="1" xfId="2" applyNumberFormat="1" applyFont="1" applyFill="1" applyBorder="1" applyAlignment="1">
      <alignment horizontal="center" vertical="center" wrapText="1"/>
    </xf>
    <xf numFmtId="0" fontId="8" fillId="25" borderId="1" xfId="0" applyFont="1" applyFill="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1373" fillId="0" borderId="1" xfId="0" applyFont="1" applyBorder="1" applyAlignment="1">
      <alignment horizontal="center" vertical="center" wrapText="1"/>
    </xf>
    <xf numFmtId="0" fontId="0" fillId="25" borderId="1" xfId="0" applyFill="1" applyBorder="1" applyAlignment="1">
      <alignment horizontal="center" vertical="center" wrapText="1"/>
    </xf>
    <xf numFmtId="14" fontId="0" fillId="25" borderId="1" xfId="0" applyNumberFormat="1" applyFill="1" applyBorder="1" applyAlignment="1">
      <alignment horizontal="center" vertical="center" wrapText="1"/>
    </xf>
    <xf numFmtId="0" fontId="1346" fillId="25" borderId="1" xfId="1" applyFill="1" applyBorder="1" applyAlignment="1">
      <alignment horizontal="center" vertical="center" wrapText="1"/>
    </xf>
    <xf numFmtId="0" fontId="7" fillId="25" borderId="1" xfId="0" applyFont="1" applyFill="1" applyBorder="1" applyAlignment="1">
      <alignment horizontal="center" vertical="center" wrapText="1"/>
    </xf>
    <xf numFmtId="0" fontId="7" fillId="25" borderId="1" xfId="2" applyFont="1" applyFill="1" applyBorder="1" applyAlignment="1">
      <alignment horizontal="center" vertical="center" wrapText="1"/>
    </xf>
    <xf numFmtId="49" fontId="7" fillId="25" borderId="1" xfId="2" applyNumberFormat="1" applyFont="1" applyFill="1" applyBorder="1" applyAlignment="1">
      <alignment horizontal="center" vertical="center" wrapText="1"/>
    </xf>
    <xf numFmtId="0" fontId="1384" fillId="35" borderId="1" xfId="4" applyBorder="1" applyAlignment="1">
      <alignment horizontal="center" vertical="center" wrapText="1"/>
    </xf>
    <xf numFmtId="0" fontId="7" fillId="0" borderId="1" xfId="0" applyFont="1" applyBorder="1" applyAlignment="1">
      <alignment horizontal="center" vertical="center" wrapText="1"/>
    </xf>
    <xf numFmtId="0" fontId="7" fillId="8" borderId="1" xfId="0" applyFont="1" applyFill="1" applyBorder="1" applyAlignment="1">
      <alignment horizontal="center" vertical="center" wrapText="1"/>
    </xf>
    <xf numFmtId="49" fontId="7" fillId="0" borderId="1" xfId="0" applyNumberFormat="1" applyFont="1" applyBorder="1" applyAlignment="1">
      <alignment horizontal="center" vertical="center" wrapText="1"/>
    </xf>
    <xf numFmtId="0" fontId="7" fillId="9" borderId="1" xfId="0" applyFont="1" applyFill="1" applyBorder="1" applyAlignment="1">
      <alignment horizontal="center" vertical="center" wrapText="1"/>
    </xf>
    <xf numFmtId="0" fontId="7" fillId="8" borderId="1" xfId="2" applyFont="1" applyFill="1" applyBorder="1" applyAlignment="1">
      <alignment horizontal="center" vertical="center" wrapText="1"/>
    </xf>
    <xf numFmtId="0" fontId="0" fillId="0" borderId="1" xfId="0"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49" fontId="0" fillId="8" borderId="1" xfId="0" applyNumberFormat="1" applyFill="1" applyBorder="1" applyAlignment="1">
      <alignment horizontal="center" vertical="center" wrapText="1"/>
    </xf>
    <xf numFmtId="0" fontId="1346" fillId="8" borderId="1" xfId="1" applyFill="1" applyBorder="1" applyAlignment="1">
      <alignment horizontal="center" vertical="center" wrapText="1"/>
    </xf>
    <xf numFmtId="0" fontId="1380" fillId="8" borderId="1" xfId="3" applyFill="1" applyBorder="1" applyAlignment="1">
      <alignment horizontal="center" vertical="center" wrapText="1"/>
    </xf>
    <xf numFmtId="0" fontId="0" fillId="24" borderId="1" xfId="0" applyFill="1" applyBorder="1" applyAlignment="1">
      <alignment horizontal="center" vertical="center" wrapText="1"/>
    </xf>
    <xf numFmtId="14" fontId="0" fillId="0" borderId="1" xfId="0" applyNumberFormat="1" applyBorder="1" applyAlignment="1">
      <alignment horizontal="center" vertical="center" wrapText="1"/>
    </xf>
    <xf numFmtId="14" fontId="0" fillId="25" borderId="1" xfId="0" applyNumberFormat="1" applyFill="1" applyBorder="1" applyAlignment="1">
      <alignment horizontal="center" vertical="center" wrapText="1"/>
    </xf>
    <xf numFmtId="0" fontId="0" fillId="25" borderId="1" xfId="0" applyFill="1" applyBorder="1" applyAlignment="1">
      <alignment horizontal="center" vertical="center" wrapText="1"/>
    </xf>
    <xf numFmtId="0" fontId="1346" fillId="25" borderId="1" xfId="1" applyFill="1" applyBorder="1" applyAlignment="1">
      <alignment horizontal="center" vertical="center" wrapText="1"/>
    </xf>
    <xf numFmtId="0" fontId="6" fillId="25" borderId="1" xfId="0" applyFont="1" applyFill="1" applyBorder="1" applyAlignment="1">
      <alignment horizontal="center" vertical="center" wrapText="1"/>
    </xf>
    <xf numFmtId="0" fontId="6" fillId="30" borderId="1" xfId="0" applyFont="1" applyFill="1" applyBorder="1" applyAlignment="1">
      <alignment horizontal="center" vertical="center"/>
    </xf>
    <xf numFmtId="49" fontId="6" fillId="25" borderId="1" xfId="2" applyNumberFormat="1" applyFont="1" applyFill="1" applyBorder="1" applyAlignment="1">
      <alignment horizontal="center" vertical="center" wrapText="1"/>
    </xf>
    <xf numFmtId="2" fontId="6" fillId="25" borderId="4" xfId="2" applyNumberFormat="1" applyFont="1" applyFill="1" applyBorder="1" applyAlignment="1">
      <alignment horizontal="center" vertical="center" wrapText="1"/>
    </xf>
    <xf numFmtId="0" fontId="6" fillId="0" borderId="1" xfId="0" applyFont="1" applyBorder="1" applyAlignment="1">
      <alignment horizontal="center" vertical="center" wrapText="1"/>
    </xf>
    <xf numFmtId="0" fontId="5" fillId="25" borderId="1" xfId="0" applyFont="1" applyFill="1" applyBorder="1" applyAlignment="1">
      <alignment horizontal="center" vertical="center" wrapText="1"/>
    </xf>
    <xf numFmtId="0" fontId="5" fillId="25" borderId="1" xfId="2" applyFont="1" applyFill="1" applyBorder="1" applyAlignment="1">
      <alignment horizontal="center" vertical="center" wrapText="1"/>
    </xf>
    <xf numFmtId="0" fontId="5" fillId="8" borderId="1" xfId="2" applyFont="1" applyFill="1" applyBorder="1" applyAlignment="1">
      <alignment horizontal="center" vertical="center" wrapText="1"/>
    </xf>
    <xf numFmtId="0" fontId="5" fillId="0" borderId="1" xfId="0" applyFont="1" applyBorder="1" applyAlignment="1">
      <alignment horizontal="center" vertical="center" wrapText="1"/>
    </xf>
    <xf numFmtId="0" fontId="5" fillId="8" borderId="1" xfId="0" applyFont="1" applyFill="1" applyBorder="1" applyAlignment="1">
      <alignment horizontal="center" vertical="center" wrapText="1"/>
    </xf>
    <xf numFmtId="49" fontId="5" fillId="25" borderId="1" xfId="2" applyNumberFormat="1" applyFont="1" applyFill="1" applyBorder="1" applyAlignment="1">
      <alignment horizontal="center" vertical="center" wrapText="1"/>
    </xf>
    <xf numFmtId="49" fontId="5" fillId="0" borderId="1" xfId="0" applyNumberFormat="1" applyFont="1" applyBorder="1" applyAlignment="1">
      <alignment horizontal="center" vertical="center" wrapText="1"/>
    </xf>
    <xf numFmtId="0" fontId="50" fillId="24" borderId="1" xfId="0" applyFont="1" applyFill="1" applyBorder="1" applyAlignment="1">
      <alignment horizontal="center" vertical="center" wrapText="1"/>
    </xf>
    <xf numFmtId="0" fontId="58" fillId="24" borderId="1" xfId="0" applyFont="1" applyFill="1" applyBorder="1" applyAlignment="1">
      <alignment horizontal="center" vertical="center" wrapText="1"/>
    </xf>
    <xf numFmtId="0" fontId="1384" fillId="8" borderId="1" xfId="4" applyFill="1" applyBorder="1" applyAlignment="1">
      <alignment horizontal="center" vertical="center" wrapText="1"/>
    </xf>
    <xf numFmtId="0" fontId="0" fillId="0" borderId="1" xfId="0"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49" fontId="0" fillId="8" borderId="1" xfId="0" applyNumberFormat="1" applyFill="1" applyBorder="1" applyAlignment="1">
      <alignment horizontal="center" vertical="center" wrapText="1"/>
    </xf>
    <xf numFmtId="0" fontId="1346" fillId="8" borderId="1" xfId="1" applyFill="1" applyBorder="1" applyAlignment="1">
      <alignment horizontal="center" vertical="center" wrapText="1"/>
    </xf>
    <xf numFmtId="0" fontId="1080" fillId="8" borderId="1" xfId="0" applyFont="1" applyFill="1" applyBorder="1" applyAlignment="1">
      <alignment horizontal="center" vertical="center" wrapText="1"/>
    </xf>
    <xf numFmtId="0" fontId="0" fillId="25" borderId="5" xfId="0" applyFill="1" applyBorder="1" applyAlignment="1">
      <alignment horizontal="center" vertical="center" wrapText="1"/>
    </xf>
    <xf numFmtId="0" fontId="1373" fillId="0" borderId="1" xfId="0" applyFont="1" applyBorder="1" applyAlignment="1">
      <alignment horizontal="center" vertical="center" wrapText="1"/>
    </xf>
    <xf numFmtId="14" fontId="0" fillId="0" borderId="1" xfId="0" applyNumberFormat="1" applyBorder="1" applyAlignment="1">
      <alignment horizontal="center" vertical="center" wrapText="1"/>
    </xf>
    <xf numFmtId="14" fontId="0" fillId="25" borderId="1" xfId="0" applyNumberFormat="1" applyFill="1" applyBorder="1" applyAlignment="1">
      <alignment horizontal="center" vertical="center" wrapText="1"/>
    </xf>
    <xf numFmtId="0" fontId="0" fillId="25" borderId="1" xfId="0" applyFill="1" applyBorder="1" applyAlignment="1">
      <alignment horizontal="center" vertical="center" wrapText="1"/>
    </xf>
    <xf numFmtId="0" fontId="1372" fillId="25" borderId="1" xfId="0" applyFont="1" applyFill="1" applyBorder="1" applyAlignment="1">
      <alignment horizontal="center" vertical="center"/>
    </xf>
    <xf numFmtId="49" fontId="0" fillId="25" borderId="1" xfId="0" applyNumberFormat="1" applyFill="1" applyBorder="1" applyAlignment="1">
      <alignment horizontal="center" vertical="center" wrapText="1"/>
    </xf>
    <xf numFmtId="0" fontId="1346" fillId="25" borderId="1" xfId="1" applyFill="1" applyBorder="1" applyAlignment="1">
      <alignment horizontal="center" vertical="center" wrapText="1"/>
    </xf>
    <xf numFmtId="0" fontId="4" fillId="25" borderId="5" xfId="2"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8" borderId="4" xfId="0" applyFill="1" applyBorder="1" applyAlignment="1">
      <alignment horizontal="center" vertical="center"/>
    </xf>
    <xf numFmtId="0" fontId="1346" fillId="8" borderId="4" xfId="1" applyFill="1" applyBorder="1" applyAlignment="1">
      <alignment horizontal="center" vertical="center" wrapText="1"/>
    </xf>
    <xf numFmtId="14" fontId="0" fillId="8" borderId="1" xfId="0" applyNumberFormat="1" applyFill="1" applyBorder="1" applyAlignment="1">
      <alignment horizontal="center" vertical="center" wrapText="1"/>
    </xf>
    <xf numFmtId="0" fontId="3" fillId="0" borderId="1" xfId="0" applyFont="1" applyBorder="1" applyAlignment="1">
      <alignment horizontal="center" vertical="center" wrapText="1"/>
    </xf>
    <xf numFmtId="0" fontId="3" fillId="25" borderId="1" xfId="0" applyFont="1" applyFill="1" applyBorder="1" applyAlignment="1">
      <alignment horizontal="center" vertical="center" wrapText="1"/>
    </xf>
    <xf numFmtId="0" fontId="3" fillId="30" borderId="1" xfId="0" applyFont="1" applyFill="1" applyBorder="1" applyAlignment="1">
      <alignment horizontal="center" vertical="center"/>
    </xf>
    <xf numFmtId="49" fontId="3" fillId="25" borderId="1" xfId="2" applyNumberFormat="1" applyFont="1" applyFill="1" applyBorder="1" applyAlignment="1">
      <alignment horizontal="center" vertical="center" wrapText="1"/>
    </xf>
    <xf numFmtId="2" fontId="3" fillId="25" borderId="4" xfId="2" applyNumberFormat="1" applyFont="1" applyFill="1" applyBorder="1" applyAlignment="1">
      <alignment horizontal="center" vertical="center" wrapText="1"/>
    </xf>
    <xf numFmtId="0" fontId="3" fillId="13" borderId="1" xfId="0" applyFont="1" applyFill="1" applyBorder="1" applyAlignment="1">
      <alignment horizontal="center" vertical="center" wrapText="1"/>
    </xf>
    <xf numFmtId="14" fontId="3" fillId="25" borderId="1" xfId="0" applyNumberFormat="1" applyFont="1" applyFill="1" applyBorder="1" applyAlignment="1">
      <alignment horizontal="center" vertical="center" wrapText="1"/>
    </xf>
    <xf numFmtId="0" fontId="3" fillId="25" borderId="1" xfId="0" applyFont="1" applyFill="1" applyBorder="1" applyAlignment="1">
      <alignment horizontal="center" vertical="center"/>
    </xf>
    <xf numFmtId="0" fontId="3" fillId="36" borderId="1" xfId="0" applyFont="1" applyFill="1" applyBorder="1" applyAlignment="1">
      <alignment horizontal="center" vertical="center" wrapText="1"/>
    </xf>
    <xf numFmtId="0" fontId="0" fillId="0" borderId="1" xfId="0" applyBorder="1" applyAlignment="1">
      <alignment horizontal="center" vertical="center" wrapText="1"/>
    </xf>
    <xf numFmtId="0" fontId="1373" fillId="0" borderId="1" xfId="0" applyFont="1" applyBorder="1" applyAlignment="1">
      <alignment horizontal="center" vertical="center" wrapText="1"/>
    </xf>
    <xf numFmtId="14" fontId="0" fillId="0" borderId="1" xfId="0" applyNumberFormat="1" applyBorder="1" applyAlignment="1">
      <alignment horizontal="center" vertical="center" wrapText="1"/>
    </xf>
    <xf numFmtId="14" fontId="0" fillId="25" borderId="1" xfId="0" applyNumberFormat="1" applyFill="1" applyBorder="1" applyAlignment="1">
      <alignment horizontal="center" vertical="center" wrapText="1"/>
    </xf>
    <xf numFmtId="0" fontId="0" fillId="25" borderId="1" xfId="0" applyFill="1" applyBorder="1" applyAlignment="1">
      <alignment horizontal="center" vertical="center" wrapText="1"/>
    </xf>
    <xf numFmtId="0" fontId="1346" fillId="25" borderId="1" xfId="1" applyFill="1" applyBorder="1" applyAlignment="1">
      <alignment horizontal="center" vertical="center" wrapText="1"/>
    </xf>
    <xf numFmtId="0" fontId="22" fillId="8" borderId="4" xfId="0" applyFont="1" applyFill="1" applyBorder="1" applyAlignment="1">
      <alignment horizontal="center" vertical="center" wrapText="1"/>
    </xf>
    <xf numFmtId="49" fontId="22" fillId="8" borderId="4" xfId="2" applyNumberFormat="1" applyFont="1" applyFill="1" applyBorder="1" applyAlignment="1">
      <alignment horizontal="center" vertical="center"/>
    </xf>
    <xf numFmtId="0" fontId="22" fillId="8" borderId="4" xfId="0" applyFont="1" applyFill="1" applyBorder="1" applyAlignment="1">
      <alignment horizontal="center" vertical="center"/>
    </xf>
    <xf numFmtId="0" fontId="22" fillId="8" borderId="1" xfId="2" applyFont="1" applyFill="1" applyBorder="1" applyAlignment="1">
      <alignment horizontal="center" vertical="center" wrapText="1"/>
    </xf>
    <xf numFmtId="0" fontId="22" fillId="8" borderId="4" xfId="2" applyFont="1" applyFill="1" applyBorder="1" applyAlignment="1">
      <alignment horizontal="center" vertical="center" wrapText="1"/>
    </xf>
    <xf numFmtId="0" fontId="2" fillId="25" borderId="1" xfId="0" applyFont="1" applyFill="1" applyBorder="1" applyAlignment="1">
      <alignment horizontal="center" vertical="center"/>
    </xf>
    <xf numFmtId="14" fontId="0" fillId="13" borderId="4" xfId="0" applyNumberFormat="1" applyFill="1" applyBorder="1" applyAlignment="1">
      <alignment horizontal="center" vertical="center"/>
    </xf>
    <xf numFmtId="14" fontId="0" fillId="13" borderId="3" xfId="0" applyNumberFormat="1" applyFill="1" applyBorder="1" applyAlignment="1">
      <alignment horizontal="center" vertical="center"/>
    </xf>
    <xf numFmtId="14" fontId="0" fillId="13" borderId="5" xfId="0" applyNumberFormat="1" applyFill="1" applyBorder="1" applyAlignment="1">
      <alignment horizontal="center" vertical="center"/>
    </xf>
    <xf numFmtId="0" fontId="0" fillId="13" borderId="1" xfId="0" applyFill="1" applyBorder="1" applyAlignment="1">
      <alignment horizontal="center" vertical="center"/>
    </xf>
    <xf numFmtId="0" fontId="1173" fillId="13" borderId="4" xfId="0" applyFont="1" applyFill="1" applyBorder="1" applyAlignment="1">
      <alignment horizontal="center" vertical="center" wrapText="1"/>
    </xf>
    <xf numFmtId="0" fontId="1288" fillId="13" borderId="5" xfId="0" applyFont="1" applyFill="1" applyBorder="1" applyAlignment="1">
      <alignment horizontal="center" vertical="center" wrapText="1"/>
    </xf>
    <xf numFmtId="0" fontId="0" fillId="13" borderId="4" xfId="0" applyFill="1" applyBorder="1" applyAlignment="1">
      <alignment horizontal="center" vertical="center"/>
    </xf>
    <xf numFmtId="0" fontId="0" fillId="13" borderId="5" xfId="0" applyFill="1" applyBorder="1" applyAlignment="1">
      <alignment horizontal="center" vertical="center"/>
    </xf>
    <xf numFmtId="0" fontId="1186" fillId="13" borderId="4" xfId="0" applyFont="1" applyFill="1" applyBorder="1" applyAlignment="1">
      <alignment horizontal="center" vertical="top" wrapText="1"/>
    </xf>
    <xf numFmtId="0" fontId="1186" fillId="13" borderId="5" xfId="0" applyFont="1" applyFill="1" applyBorder="1" applyAlignment="1">
      <alignment horizontal="center" vertical="top" wrapText="1"/>
    </xf>
    <xf numFmtId="0" fontId="1181" fillId="13" borderId="4" xfId="0" applyFont="1" applyFill="1" applyBorder="1" applyAlignment="1">
      <alignment horizontal="center" vertical="center" wrapText="1"/>
    </xf>
    <xf numFmtId="0" fontId="0" fillId="13" borderId="5" xfId="0" applyFill="1" applyBorder="1" applyAlignment="1">
      <alignment horizontal="center" vertical="center" wrapText="1"/>
    </xf>
    <xf numFmtId="0" fontId="1179" fillId="13" borderId="4" xfId="0" applyFont="1" applyFill="1" applyBorder="1" applyAlignment="1">
      <alignment horizontal="center" vertical="center" wrapText="1"/>
    </xf>
    <xf numFmtId="0" fontId="1179" fillId="13" borderId="5" xfId="0" applyFont="1" applyFill="1" applyBorder="1" applyAlignment="1">
      <alignment horizontal="center" vertical="center" wrapText="1"/>
    </xf>
    <xf numFmtId="0" fontId="1186" fillId="13" borderId="4" xfId="0" applyFont="1" applyFill="1" applyBorder="1" applyAlignment="1">
      <alignment horizontal="center" vertical="center" wrapText="1"/>
    </xf>
    <xf numFmtId="0" fontId="0" fillId="13" borderId="3" xfId="0" applyFill="1" applyBorder="1" applyAlignment="1">
      <alignment horizontal="center" vertical="center" wrapText="1"/>
    </xf>
    <xf numFmtId="0" fontId="0" fillId="13" borderId="4" xfId="0" applyFill="1" applyBorder="1" applyAlignment="1">
      <alignment horizontal="center"/>
    </xf>
    <xf numFmtId="0" fontId="0" fillId="13" borderId="5" xfId="0" applyFill="1" applyBorder="1" applyAlignment="1">
      <alignment horizontal="center"/>
    </xf>
    <xf numFmtId="0" fontId="1197" fillId="13" borderId="4" xfId="0" applyFont="1" applyFill="1" applyBorder="1" applyAlignment="1">
      <alignment horizontal="center" vertical="center"/>
    </xf>
    <xf numFmtId="0" fontId="1197" fillId="13" borderId="5" xfId="0" applyFont="1" applyFill="1" applyBorder="1" applyAlignment="1">
      <alignment horizontal="center" vertical="center"/>
    </xf>
    <xf numFmtId="0" fontId="0" fillId="13" borderId="3" xfId="0" applyFill="1" applyBorder="1" applyAlignment="1">
      <alignment horizontal="center" vertical="center"/>
    </xf>
    <xf numFmtId="14" fontId="0" fillId="13" borderId="4" xfId="0" applyNumberFormat="1" applyFill="1" applyBorder="1" applyAlignment="1">
      <alignment horizontal="center" vertical="center" wrapText="1"/>
    </xf>
    <xf numFmtId="14" fontId="0" fillId="13" borderId="3" xfId="0" applyNumberFormat="1" applyFill="1" applyBorder="1" applyAlignment="1">
      <alignment horizontal="center" vertical="center" wrapText="1"/>
    </xf>
    <xf numFmtId="14" fontId="0" fillId="13" borderId="5" xfId="0" applyNumberFormat="1" applyFill="1" applyBorder="1" applyAlignment="1">
      <alignment horizontal="center" vertical="center" wrapText="1"/>
    </xf>
    <xf numFmtId="0" fontId="982" fillId="13" borderId="4" xfId="0" applyFont="1" applyFill="1" applyBorder="1" applyAlignment="1">
      <alignment horizontal="center" vertical="center"/>
    </xf>
    <xf numFmtId="0" fontId="1346" fillId="13" borderId="4" xfId="1" applyFill="1" applyBorder="1" applyAlignment="1">
      <alignment horizontal="center" vertical="center" wrapText="1"/>
    </xf>
    <xf numFmtId="0" fontId="1346" fillId="13" borderId="5" xfId="1" applyFill="1" applyBorder="1" applyAlignment="1">
      <alignment horizontal="center" vertical="center" wrapText="1"/>
    </xf>
    <xf numFmtId="0" fontId="1346" fillId="13" borderId="3" xfId="1" applyFill="1" applyBorder="1" applyAlignment="1">
      <alignment horizontal="center" vertical="center" wrapText="1"/>
    </xf>
    <xf numFmtId="0" fontId="0" fillId="13" borderId="4" xfId="0" applyFill="1" applyBorder="1" applyAlignment="1">
      <alignment horizontal="center" vertical="center" wrapText="1"/>
    </xf>
    <xf numFmtId="0" fontId="1141" fillId="13" borderId="3" xfId="0" applyFont="1" applyFill="1" applyBorder="1" applyAlignment="1">
      <alignment horizontal="center" vertical="center" wrapText="1"/>
    </xf>
    <xf numFmtId="0" fontId="1141" fillId="13" borderId="5" xfId="0" applyFont="1" applyFill="1" applyBorder="1" applyAlignment="1">
      <alignment horizontal="center" vertical="center" wrapText="1"/>
    </xf>
    <xf numFmtId="0" fontId="1141" fillId="13" borderId="4" xfId="0" applyFont="1" applyFill="1" applyBorder="1" applyAlignment="1">
      <alignment horizontal="center" vertical="top" wrapText="1"/>
    </xf>
    <xf numFmtId="0" fontId="1141" fillId="13" borderId="3" xfId="0" applyFont="1" applyFill="1" applyBorder="1" applyAlignment="1">
      <alignment horizontal="center" vertical="top" wrapText="1"/>
    </xf>
    <xf numFmtId="0" fontId="1141" fillId="13" borderId="5" xfId="0" applyFont="1" applyFill="1" applyBorder="1" applyAlignment="1">
      <alignment horizontal="center" vertical="top" wrapText="1"/>
    </xf>
    <xf numFmtId="0" fontId="1329" fillId="13" borderId="4" xfId="0" applyFont="1" applyFill="1" applyBorder="1" applyAlignment="1">
      <alignment horizontal="center" vertical="center"/>
    </xf>
    <xf numFmtId="0" fontId="1329" fillId="13" borderId="5" xfId="0" applyFont="1" applyFill="1" applyBorder="1" applyAlignment="1">
      <alignment horizontal="center" vertical="center"/>
    </xf>
    <xf numFmtId="0" fontId="1213" fillId="13" borderId="4" xfId="0" applyFont="1" applyFill="1" applyBorder="1" applyAlignment="1">
      <alignment horizontal="center" vertical="center" wrapText="1"/>
    </xf>
    <xf numFmtId="0" fontId="1329" fillId="13" borderId="3" xfId="0" applyFont="1" applyFill="1" applyBorder="1" applyAlignment="1">
      <alignment horizontal="center" vertical="center"/>
    </xf>
    <xf numFmtId="0" fontId="1167" fillId="13" borderId="4" xfId="0" applyFont="1" applyFill="1" applyBorder="1" applyAlignment="1">
      <alignment horizontal="center" vertical="center" wrapText="1"/>
    </xf>
    <xf numFmtId="0" fontId="1167" fillId="13" borderId="5" xfId="0" applyFont="1" applyFill="1" applyBorder="1" applyAlignment="1">
      <alignment horizontal="center" vertical="center" wrapText="1"/>
    </xf>
    <xf numFmtId="0" fontId="1177" fillId="24" borderId="4" xfId="0" applyFont="1" applyFill="1" applyBorder="1" applyAlignment="1">
      <alignment horizontal="center" vertical="center"/>
    </xf>
    <xf numFmtId="0" fontId="1177" fillId="24" borderId="5" xfId="0" applyFont="1" applyFill="1" applyBorder="1" applyAlignment="1">
      <alignment horizontal="center" vertical="center"/>
    </xf>
    <xf numFmtId="0" fontId="1181" fillId="13" borderId="5" xfId="0" applyFont="1" applyFill="1" applyBorder="1" applyAlignment="1">
      <alignment horizontal="center" vertical="center" wrapText="1"/>
    </xf>
    <xf numFmtId="0" fontId="1173" fillId="13" borderId="5" xfId="0" applyFont="1" applyFill="1" applyBorder="1" applyAlignment="1">
      <alignment horizontal="center" vertical="center" wrapText="1"/>
    </xf>
    <xf numFmtId="0" fontId="1177" fillId="13" borderId="4" xfId="0" applyFont="1" applyFill="1" applyBorder="1" applyAlignment="1">
      <alignment horizontal="center" vertical="center" wrapText="1"/>
    </xf>
    <xf numFmtId="0" fontId="1177" fillId="13" borderId="5" xfId="0" applyFont="1" applyFill="1" applyBorder="1" applyAlignment="1">
      <alignment horizontal="center" vertical="center" wrapText="1"/>
    </xf>
    <xf numFmtId="0" fontId="1304" fillId="24" borderId="5" xfId="0" applyFont="1" applyFill="1" applyBorder="1" applyAlignment="1">
      <alignment horizontal="center" vertical="center"/>
    </xf>
    <xf numFmtId="0" fontId="1217" fillId="13" borderId="4" xfId="0" applyFont="1" applyFill="1" applyBorder="1" applyAlignment="1">
      <alignment horizontal="center" vertical="center"/>
    </xf>
    <xf numFmtId="0" fontId="1217" fillId="13" borderId="5" xfId="0" applyFont="1" applyFill="1" applyBorder="1" applyAlignment="1">
      <alignment horizontal="center" vertical="center"/>
    </xf>
    <xf numFmtId="0" fontId="1327" fillId="13" borderId="5" xfId="0" applyFont="1" applyFill="1" applyBorder="1" applyAlignment="1">
      <alignment horizontal="center" vertical="center" wrapText="1"/>
    </xf>
    <xf numFmtId="0" fontId="0" fillId="13" borderId="6" xfId="0" applyFill="1" applyBorder="1" applyAlignment="1">
      <alignment horizontal="center" vertical="center"/>
    </xf>
    <xf numFmtId="0" fontId="0" fillId="13" borderId="7" xfId="0" applyFill="1" applyBorder="1" applyAlignment="1">
      <alignment horizontal="center" vertical="center"/>
    </xf>
    <xf numFmtId="0" fontId="1065" fillId="13" borderId="6" xfId="0" applyFont="1" applyFill="1" applyBorder="1" applyAlignment="1">
      <alignment horizontal="center" vertical="center"/>
    </xf>
    <xf numFmtId="0" fontId="0" fillId="13" borderId="10" xfId="0" applyFill="1" applyBorder="1" applyAlignment="1">
      <alignment horizontal="center" vertical="center"/>
    </xf>
    <xf numFmtId="0" fontId="1177" fillId="6" borderId="4" xfId="0" applyFont="1" applyFill="1" applyBorder="1" applyAlignment="1">
      <alignment horizontal="center" vertical="center" wrapText="1"/>
    </xf>
    <xf numFmtId="0" fontId="1327" fillId="6" borderId="5" xfId="0" applyFont="1" applyFill="1" applyBorder="1" applyAlignment="1">
      <alignment horizontal="center" vertical="center" wrapText="1"/>
    </xf>
    <xf numFmtId="0" fontId="1141" fillId="13" borderId="4" xfId="0" applyFont="1" applyFill="1" applyBorder="1" applyAlignment="1">
      <alignment horizontal="center" vertical="center" wrapText="1"/>
    </xf>
    <xf numFmtId="0" fontId="0" fillId="6" borderId="6" xfId="0" applyFill="1" applyBorder="1" applyAlignment="1">
      <alignment horizontal="center"/>
    </xf>
    <xf numFmtId="0" fontId="0" fillId="6" borderId="7" xfId="0" applyFill="1" applyBorder="1" applyAlignment="1">
      <alignment horizontal="center"/>
    </xf>
    <xf numFmtId="0" fontId="0" fillId="13" borderId="3" xfId="0" applyFill="1" applyBorder="1" applyAlignment="1">
      <alignment horizontal="center"/>
    </xf>
    <xf numFmtId="0" fontId="1046" fillId="13" borderId="4" xfId="0" applyFont="1" applyFill="1" applyBorder="1" applyAlignment="1">
      <alignment horizontal="center" vertical="center"/>
    </xf>
    <xf numFmtId="0" fontId="1065" fillId="13" borderId="4" xfId="0" applyFont="1" applyFill="1" applyBorder="1" applyAlignment="1">
      <alignment horizontal="center" vertical="center"/>
    </xf>
    <xf numFmtId="0" fontId="0" fillId="6" borderId="4" xfId="0" applyFill="1" applyBorder="1" applyAlignment="1">
      <alignment horizontal="center" vertical="center"/>
    </xf>
    <xf numFmtId="0" fontId="0" fillId="6" borderId="5" xfId="0" applyFill="1" applyBorder="1" applyAlignment="1">
      <alignment horizontal="center" vertical="center"/>
    </xf>
    <xf numFmtId="0" fontId="0" fillId="13" borderId="9" xfId="0" applyFill="1" applyBorder="1" applyAlignment="1">
      <alignment horizontal="center" vertical="center"/>
    </xf>
    <xf numFmtId="0" fontId="0" fillId="13" borderId="12" xfId="0" applyFill="1" applyBorder="1" applyAlignment="1">
      <alignment horizontal="center" vertical="center"/>
    </xf>
    <xf numFmtId="0" fontId="1147" fillId="13" borderId="9" xfId="0" applyFont="1" applyFill="1" applyBorder="1" applyAlignment="1">
      <alignment horizontal="center" vertical="center"/>
    </xf>
    <xf numFmtId="0" fontId="0" fillId="13" borderId="11" xfId="0" applyFill="1" applyBorder="1" applyAlignment="1">
      <alignment horizontal="center" vertical="center"/>
    </xf>
    <xf numFmtId="0" fontId="1147" fillId="13" borderId="12" xfId="0" applyFont="1" applyFill="1" applyBorder="1" applyAlignment="1">
      <alignment horizontal="center" vertical="center"/>
    </xf>
    <xf numFmtId="164" fontId="0" fillId="13" borderId="4" xfId="0" applyNumberFormat="1" applyFill="1" applyBorder="1" applyAlignment="1">
      <alignment horizontal="center" vertical="center"/>
    </xf>
    <xf numFmtId="164" fontId="0" fillId="13" borderId="5" xfId="0" applyNumberFormat="1" applyFill="1" applyBorder="1" applyAlignment="1">
      <alignment horizontal="center" vertical="center"/>
    </xf>
    <xf numFmtId="0" fontId="1160" fillId="13" borderId="9" xfId="0" applyFont="1" applyFill="1" applyBorder="1" applyAlignment="1">
      <alignment horizontal="center" vertical="center"/>
    </xf>
    <xf numFmtId="0" fontId="912" fillId="13" borderId="6" xfId="0" applyFont="1" applyFill="1" applyBorder="1" applyAlignment="1">
      <alignment horizontal="center"/>
    </xf>
    <xf numFmtId="0" fontId="0" fillId="13" borderId="10" xfId="0" applyFill="1" applyBorder="1" applyAlignment="1">
      <alignment horizontal="center"/>
    </xf>
    <xf numFmtId="0" fontId="687" fillId="13" borderId="6" xfId="0" applyFont="1" applyFill="1" applyBorder="1" applyAlignment="1">
      <alignment horizontal="center" vertical="center"/>
    </xf>
    <xf numFmtId="0" fontId="912" fillId="13" borderId="6" xfId="0" applyFont="1" applyFill="1" applyBorder="1" applyAlignment="1">
      <alignment horizontal="center" vertical="center"/>
    </xf>
    <xf numFmtId="0" fontId="991" fillId="13" borderId="6" xfId="0" applyFont="1" applyFill="1" applyBorder="1" applyAlignment="1">
      <alignment horizontal="center" vertical="center"/>
    </xf>
    <xf numFmtId="164" fontId="0" fillId="13" borderId="3" xfId="0" applyNumberFormat="1" applyFill="1" applyBorder="1" applyAlignment="1">
      <alignment horizontal="center" vertical="center"/>
    </xf>
    <xf numFmtId="0" fontId="898" fillId="6" borderId="9" xfId="0" applyFont="1" applyFill="1" applyBorder="1" applyAlignment="1">
      <alignment horizontal="center" vertical="center"/>
    </xf>
    <xf numFmtId="0" fontId="0" fillId="6" borderId="11" xfId="0" applyFill="1" applyBorder="1" applyAlignment="1">
      <alignment horizontal="center" vertical="center"/>
    </xf>
    <xf numFmtId="0" fontId="0" fillId="6" borderId="12" xfId="0" applyFill="1" applyBorder="1" applyAlignment="1">
      <alignment horizontal="center" vertical="center"/>
    </xf>
    <xf numFmtId="0" fontId="0" fillId="13" borderId="1" xfId="0" applyFill="1" applyBorder="1" applyAlignment="1">
      <alignment horizontal="center" vertical="center" wrapText="1"/>
    </xf>
    <xf numFmtId="0" fontId="0" fillId="13" borderId="9" xfId="0" applyFill="1" applyBorder="1" applyAlignment="1">
      <alignment horizontal="center"/>
    </xf>
    <xf numFmtId="0" fontId="0" fillId="13" borderId="12" xfId="0" applyFill="1" applyBorder="1" applyAlignment="1">
      <alignment horizontal="center"/>
    </xf>
    <xf numFmtId="0" fontId="0" fillId="6" borderId="9" xfId="0" applyFill="1" applyBorder="1" applyAlignment="1">
      <alignment horizontal="center" vertical="center"/>
    </xf>
    <xf numFmtId="0" fontId="1065" fillId="6" borderId="9" xfId="0" applyFont="1" applyFill="1" applyBorder="1" applyAlignment="1">
      <alignment horizontal="center" vertical="center"/>
    </xf>
    <xf numFmtId="0" fontId="753" fillId="13" borderId="6" xfId="0" applyFont="1" applyFill="1" applyBorder="1" applyAlignment="1">
      <alignment horizontal="center" vertical="center"/>
    </xf>
    <xf numFmtId="0" fontId="0" fillId="13" borderId="11" xfId="0" applyFill="1" applyBorder="1" applyAlignment="1">
      <alignment horizontal="center"/>
    </xf>
    <xf numFmtId="0" fontId="709" fillId="13" borderId="6" xfId="0" applyFont="1" applyFill="1" applyBorder="1" applyAlignment="1">
      <alignment horizontal="center" vertical="center"/>
    </xf>
    <xf numFmtId="0" fontId="0" fillId="6" borderId="3" xfId="0" applyFill="1" applyBorder="1" applyAlignment="1">
      <alignment horizontal="center" vertical="center" wrapText="1"/>
    </xf>
    <xf numFmtId="0" fontId="0" fillId="6" borderId="5" xfId="0" applyFill="1" applyBorder="1" applyAlignment="1">
      <alignment horizontal="center" vertical="center" wrapText="1"/>
    </xf>
    <xf numFmtId="0" fontId="0" fillId="6" borderId="4" xfId="0" applyFill="1" applyBorder="1" applyAlignment="1">
      <alignment horizontal="center"/>
    </xf>
    <xf numFmtId="0" fontId="0" fillId="6" borderId="5" xfId="0" applyFill="1" applyBorder="1" applyAlignment="1">
      <alignment horizontal="center"/>
    </xf>
    <xf numFmtId="0" fontId="0" fillId="6" borderId="1" xfId="0" applyFill="1" applyBorder="1" applyAlignment="1">
      <alignment horizontal="center" vertical="center" wrapText="1"/>
    </xf>
    <xf numFmtId="0" fontId="0" fillId="6" borderId="3" xfId="0" applyFill="1" applyBorder="1" applyAlignment="1">
      <alignment horizontal="center"/>
    </xf>
    <xf numFmtId="0" fontId="1298" fillId="13" borderId="4" xfId="0" applyFont="1" applyFill="1" applyBorder="1" applyAlignment="1">
      <alignment horizontal="center" vertical="center" wrapText="1"/>
    </xf>
    <xf numFmtId="0" fontId="1298" fillId="13" borderId="3" xfId="0" applyFont="1" applyFill="1" applyBorder="1" applyAlignment="1">
      <alignment horizontal="center" vertical="center" wrapText="1"/>
    </xf>
    <xf numFmtId="0" fontId="1298" fillId="13" borderId="5" xfId="0" applyFont="1" applyFill="1" applyBorder="1" applyAlignment="1">
      <alignment horizontal="center" vertical="center" wrapText="1"/>
    </xf>
    <xf numFmtId="0" fontId="1238" fillId="13" borderId="4" xfId="0" applyFont="1" applyFill="1" applyBorder="1" applyAlignment="1">
      <alignment horizontal="center" vertical="center" wrapText="1"/>
    </xf>
    <xf numFmtId="0" fontId="0" fillId="6" borderId="3" xfId="0" applyFill="1" applyBorder="1" applyAlignment="1">
      <alignment horizontal="center" vertical="center"/>
    </xf>
    <xf numFmtId="0" fontId="1163" fillId="6" borderId="4" xfId="0" applyFont="1" applyFill="1" applyBorder="1" applyAlignment="1">
      <alignment horizontal="center" vertical="center" wrapText="1"/>
    </xf>
    <xf numFmtId="14" fontId="0" fillId="6" borderId="4" xfId="0" applyNumberFormat="1" applyFill="1" applyBorder="1" applyAlignment="1">
      <alignment horizontal="center" vertical="center"/>
    </xf>
    <xf numFmtId="14" fontId="0" fillId="6" borderId="3" xfId="0" applyNumberFormat="1" applyFill="1" applyBorder="1" applyAlignment="1">
      <alignment horizontal="center" vertical="center"/>
    </xf>
    <xf numFmtId="14" fontId="0" fillId="6" borderId="5" xfId="0" applyNumberFormat="1" applyFill="1" applyBorder="1" applyAlignment="1">
      <alignment horizontal="center" vertical="center"/>
    </xf>
    <xf numFmtId="14" fontId="0" fillId="6" borderId="4" xfId="0" applyNumberFormat="1" applyFill="1" applyBorder="1" applyAlignment="1">
      <alignment horizontal="center" vertical="center" wrapText="1"/>
    </xf>
    <xf numFmtId="14" fontId="0" fillId="6" borderId="3" xfId="0" applyNumberFormat="1" applyFill="1" applyBorder="1" applyAlignment="1">
      <alignment horizontal="center" vertical="center" wrapText="1"/>
    </xf>
    <xf numFmtId="14" fontId="0" fillId="6" borderId="5" xfId="0" applyNumberFormat="1" applyFill="1" applyBorder="1" applyAlignment="1">
      <alignment horizontal="center" vertical="center" wrapText="1"/>
    </xf>
    <xf numFmtId="0" fontId="1329" fillId="6" borderId="4" xfId="0" applyFont="1" applyFill="1" applyBorder="1" applyAlignment="1">
      <alignment horizontal="center" vertical="center"/>
    </xf>
    <xf numFmtId="0" fontId="1329" fillId="6" borderId="3" xfId="0" applyFont="1" applyFill="1" applyBorder="1" applyAlignment="1">
      <alignment horizontal="center" vertical="center"/>
    </xf>
    <xf numFmtId="0" fontId="1329" fillId="6" borderId="5" xfId="0" applyFont="1" applyFill="1" applyBorder="1" applyAlignment="1">
      <alignment horizontal="center" vertical="center"/>
    </xf>
    <xf numFmtId="0" fontId="1245" fillId="6" borderId="4" xfId="0" applyFont="1" applyFill="1" applyBorder="1" applyAlignment="1">
      <alignment horizontal="center" vertical="center"/>
    </xf>
    <xf numFmtId="0" fontId="1245" fillId="6" borderId="3" xfId="0" applyFont="1" applyFill="1" applyBorder="1" applyAlignment="1">
      <alignment horizontal="center" vertical="center"/>
    </xf>
    <xf numFmtId="0" fontId="1245" fillId="6" borderId="5" xfId="0" applyFont="1" applyFill="1" applyBorder="1" applyAlignment="1">
      <alignment horizontal="center" vertical="center"/>
    </xf>
    <xf numFmtId="0" fontId="1122" fillId="6" borderId="4" xfId="0" applyFont="1" applyFill="1" applyBorder="1" applyAlignment="1">
      <alignment horizontal="center" vertical="center" wrapText="1"/>
    </xf>
    <xf numFmtId="0" fontId="1122" fillId="6" borderId="3" xfId="0" applyFont="1" applyFill="1" applyBorder="1" applyAlignment="1">
      <alignment horizontal="center" vertical="center" wrapText="1"/>
    </xf>
    <xf numFmtId="0" fontId="1122" fillId="6" borderId="5" xfId="0" applyFont="1" applyFill="1" applyBorder="1" applyAlignment="1">
      <alignment horizontal="center" vertical="center" wrapText="1"/>
    </xf>
    <xf numFmtId="0" fontId="903" fillId="6" borderId="4" xfId="0" applyFont="1" applyFill="1" applyBorder="1" applyAlignment="1">
      <alignment horizontal="center" vertical="top" wrapText="1"/>
    </xf>
    <xf numFmtId="0" fontId="903" fillId="6" borderId="3" xfId="0" applyFont="1" applyFill="1" applyBorder="1" applyAlignment="1">
      <alignment horizontal="center" vertical="top" wrapText="1"/>
    </xf>
    <xf numFmtId="0" fontId="903" fillId="6" borderId="5" xfId="0" applyFont="1" applyFill="1" applyBorder="1" applyAlignment="1">
      <alignment horizontal="center" vertical="top" wrapText="1"/>
    </xf>
    <xf numFmtId="0" fontId="1346" fillId="6" borderId="4" xfId="1" applyFill="1" applyBorder="1" applyAlignment="1">
      <alignment horizontal="center" vertical="center" wrapText="1"/>
    </xf>
    <xf numFmtId="0" fontId="1346" fillId="6" borderId="3" xfId="1" applyFill="1" applyBorder="1" applyAlignment="1">
      <alignment horizontal="center" vertical="center" wrapText="1"/>
    </xf>
    <xf numFmtId="0" fontId="1346" fillId="6" borderId="5" xfId="1" applyFill="1" applyBorder="1" applyAlignment="1">
      <alignment horizontal="center" vertical="center" wrapText="1"/>
    </xf>
    <xf numFmtId="0" fontId="1217" fillId="6" borderId="4" xfId="0" applyFont="1" applyFill="1" applyBorder="1" applyAlignment="1">
      <alignment horizontal="center" vertical="center"/>
    </xf>
    <xf numFmtId="0" fontId="1217" fillId="6" borderId="3" xfId="0" applyFont="1" applyFill="1" applyBorder="1" applyAlignment="1">
      <alignment horizontal="center" vertical="center"/>
    </xf>
    <xf numFmtId="0" fontId="1217" fillId="6" borderId="5" xfId="0" applyFont="1" applyFill="1" applyBorder="1" applyAlignment="1">
      <alignment horizontal="center" vertical="center"/>
    </xf>
    <xf numFmtId="0" fontId="1171" fillId="13" borderId="4" xfId="0" applyFont="1" applyFill="1" applyBorder="1" applyAlignment="1">
      <alignment horizontal="center" vertical="top" wrapText="1"/>
    </xf>
    <xf numFmtId="0" fontId="1171" fillId="13" borderId="5" xfId="0" applyFont="1" applyFill="1" applyBorder="1" applyAlignment="1">
      <alignment horizontal="center" vertical="top" wrapText="1"/>
    </xf>
    <xf numFmtId="0" fontId="1173" fillId="6" borderId="4" xfId="0" applyFont="1" applyFill="1" applyBorder="1" applyAlignment="1">
      <alignment horizontal="center" vertical="center" wrapText="1"/>
    </xf>
    <xf numFmtId="0" fontId="1288" fillId="6" borderId="5" xfId="0" applyFont="1" applyFill="1" applyBorder="1" applyAlignment="1">
      <alignment horizontal="center" vertical="center" wrapText="1"/>
    </xf>
    <xf numFmtId="0" fontId="1163" fillId="13" borderId="4" xfId="0" applyFont="1" applyFill="1" applyBorder="1" applyAlignment="1">
      <alignment horizontal="center" vertical="center" wrapText="1"/>
    </xf>
    <xf numFmtId="0" fontId="903" fillId="6" borderId="4" xfId="0" applyFont="1" applyFill="1" applyBorder="1" applyAlignment="1">
      <alignment horizontal="center" vertical="center" wrapText="1"/>
    </xf>
    <xf numFmtId="0" fontId="903" fillId="6" borderId="3" xfId="0" applyFont="1" applyFill="1" applyBorder="1" applyAlignment="1">
      <alignment horizontal="center" vertical="center" wrapText="1"/>
    </xf>
    <xf numFmtId="0" fontId="903" fillId="6" borderId="5" xfId="0" applyFont="1" applyFill="1" applyBorder="1" applyAlignment="1">
      <alignment horizontal="center" vertical="center" wrapText="1"/>
    </xf>
    <xf numFmtId="0" fontId="1186" fillId="6" borderId="4" xfId="0" applyFont="1" applyFill="1" applyBorder="1" applyAlignment="1">
      <alignment horizontal="center" vertical="center" wrapText="1"/>
    </xf>
    <xf numFmtId="0" fontId="554" fillId="13" borderId="4" xfId="0" applyFont="1" applyFill="1" applyBorder="1" applyAlignment="1">
      <alignment horizontal="center" vertical="center" wrapText="1"/>
    </xf>
    <xf numFmtId="0" fontId="1181" fillId="6" borderId="4" xfId="0" applyFont="1" applyFill="1" applyBorder="1" applyAlignment="1">
      <alignment horizontal="center" vertical="center" wrapText="1"/>
    </xf>
    <xf numFmtId="49" fontId="1186" fillId="6" borderId="4" xfId="0" applyNumberFormat="1" applyFont="1" applyFill="1" applyBorder="1" applyAlignment="1">
      <alignment horizontal="center" vertical="center"/>
    </xf>
    <xf numFmtId="49" fontId="1300" fillId="6" borderId="3" xfId="0" applyNumberFormat="1" applyFont="1" applyFill="1" applyBorder="1" applyAlignment="1">
      <alignment horizontal="center" vertical="center"/>
    </xf>
    <xf numFmtId="49" fontId="1300" fillId="6" borderId="5" xfId="0" applyNumberFormat="1" applyFont="1" applyFill="1" applyBorder="1" applyAlignment="1">
      <alignment horizontal="center" vertical="center"/>
    </xf>
    <xf numFmtId="0" fontId="1161" fillId="13" borderId="4" xfId="0" applyFont="1" applyFill="1" applyBorder="1" applyAlignment="1">
      <alignment horizontal="center" vertical="center"/>
    </xf>
    <xf numFmtId="0" fontId="1161" fillId="13" borderId="5" xfId="0" applyFont="1" applyFill="1" applyBorder="1" applyAlignment="1">
      <alignment horizontal="center" vertical="center"/>
    </xf>
    <xf numFmtId="0" fontId="1174" fillId="13" borderId="4" xfId="0" applyFont="1" applyFill="1" applyBorder="1" applyAlignment="1">
      <alignment horizontal="center" vertical="center"/>
    </xf>
    <xf numFmtId="0" fontId="1174" fillId="13" borderId="5" xfId="0" applyFont="1" applyFill="1" applyBorder="1" applyAlignment="1">
      <alignment horizontal="center" vertical="center"/>
    </xf>
    <xf numFmtId="0" fontId="1149" fillId="13" borderId="4" xfId="0" applyFont="1" applyFill="1" applyBorder="1" applyAlignment="1">
      <alignment horizontal="center" vertical="center" wrapText="1"/>
    </xf>
    <xf numFmtId="0" fontId="1149" fillId="13" borderId="5" xfId="0" applyFont="1" applyFill="1" applyBorder="1" applyAlignment="1">
      <alignment horizontal="center" vertical="center" wrapText="1"/>
    </xf>
    <xf numFmtId="0" fontId="1245" fillId="13" borderId="4" xfId="0" applyFont="1" applyFill="1" applyBorder="1" applyAlignment="1">
      <alignment horizontal="center" vertical="center"/>
    </xf>
    <xf numFmtId="0" fontId="1245" fillId="13" borderId="5" xfId="0" applyFont="1" applyFill="1" applyBorder="1" applyAlignment="1">
      <alignment horizontal="center" vertical="center"/>
    </xf>
    <xf numFmtId="0" fontId="1253" fillId="13" borderId="4" xfId="0" applyFont="1" applyFill="1" applyBorder="1" applyAlignment="1">
      <alignment horizontal="center" vertical="center"/>
    </xf>
    <xf numFmtId="0" fontId="1253" fillId="13" borderId="5" xfId="0" applyFont="1" applyFill="1" applyBorder="1" applyAlignment="1">
      <alignment horizontal="center" vertical="center"/>
    </xf>
    <xf numFmtId="0" fontId="1122" fillId="13" borderId="4" xfId="0" applyFont="1" applyFill="1" applyBorder="1" applyAlignment="1">
      <alignment horizontal="center" vertical="center" wrapText="1"/>
    </xf>
    <xf numFmtId="0" fontId="1122" fillId="13" borderId="5" xfId="0" applyFont="1" applyFill="1" applyBorder="1" applyAlignment="1">
      <alignment horizontal="center" vertical="center" wrapText="1"/>
    </xf>
    <xf numFmtId="0" fontId="1217" fillId="13" borderId="4" xfId="0" applyFont="1" applyFill="1" applyBorder="1" applyAlignment="1">
      <alignment horizontal="center" vertical="center" wrapText="1"/>
    </xf>
    <xf numFmtId="0" fontId="1217" fillId="13" borderId="5" xfId="0" applyFont="1" applyFill="1" applyBorder="1" applyAlignment="1">
      <alignment horizontal="center" vertical="center" wrapText="1"/>
    </xf>
    <xf numFmtId="0" fontId="1245" fillId="13" borderId="3" xfId="0" applyFont="1" applyFill="1" applyBorder="1" applyAlignment="1">
      <alignment horizontal="center" vertical="center"/>
    </xf>
    <xf numFmtId="0" fontId="1346" fillId="13" borderId="1" xfId="1" applyFill="1" applyBorder="1" applyAlignment="1">
      <alignment horizontal="center" vertical="center" wrapText="1"/>
    </xf>
    <xf numFmtId="0" fontId="1055" fillId="13" borderId="1" xfId="0" applyFont="1" applyFill="1" applyBorder="1" applyAlignment="1">
      <alignment horizontal="center" vertical="center" wrapText="1"/>
    </xf>
    <xf numFmtId="0" fontId="1088" fillId="13" borderId="4" xfId="0" applyFont="1" applyFill="1" applyBorder="1" applyAlignment="1">
      <alignment horizontal="center" vertical="center" wrapText="1"/>
    </xf>
    <xf numFmtId="0" fontId="1149" fillId="13" borderId="4" xfId="0" applyFont="1" applyFill="1" applyBorder="1" applyAlignment="1">
      <alignment horizontal="center" vertical="top" wrapText="1"/>
    </xf>
    <xf numFmtId="0" fontId="1149" fillId="13" borderId="5" xfId="0" applyFont="1" applyFill="1" applyBorder="1" applyAlignment="1">
      <alignment horizontal="center" vertical="top" wrapText="1"/>
    </xf>
    <xf numFmtId="0" fontId="1135" fillId="13" borderId="4" xfId="0" applyFont="1" applyFill="1" applyBorder="1" applyAlignment="1">
      <alignment horizontal="center" vertical="center"/>
    </xf>
    <xf numFmtId="0" fontId="1135" fillId="13" borderId="3" xfId="0" applyFont="1" applyFill="1" applyBorder="1" applyAlignment="1">
      <alignment horizontal="center" vertical="center"/>
    </xf>
    <xf numFmtId="0" fontId="1135" fillId="13" borderId="5" xfId="0" applyFont="1" applyFill="1" applyBorder="1" applyAlignment="1">
      <alignment horizontal="center" vertical="center"/>
    </xf>
    <xf numFmtId="0" fontId="1156" fillId="13" borderId="6" xfId="0" applyFont="1" applyFill="1" applyBorder="1" applyAlignment="1">
      <alignment horizontal="center" vertical="center"/>
    </xf>
    <xf numFmtId="0" fontId="1156" fillId="13" borderId="7" xfId="0" applyFont="1" applyFill="1" applyBorder="1" applyAlignment="1">
      <alignment horizontal="center" vertical="center"/>
    </xf>
    <xf numFmtId="0" fontId="1217" fillId="13" borderId="4" xfId="0" applyFont="1" applyFill="1" applyBorder="1" applyAlignment="1">
      <alignment horizontal="center" vertical="top" wrapText="1"/>
    </xf>
    <xf numFmtId="0" fontId="1217" fillId="13" borderId="5" xfId="0" applyFont="1" applyFill="1" applyBorder="1" applyAlignment="1">
      <alignment horizontal="center" vertical="top" wrapText="1"/>
    </xf>
    <xf numFmtId="0" fontId="1197" fillId="13" borderId="3" xfId="0" applyFont="1" applyFill="1" applyBorder="1" applyAlignment="1">
      <alignment horizontal="center" vertical="center"/>
    </xf>
    <xf numFmtId="0" fontId="910" fillId="13" borderId="6" xfId="0" applyFont="1" applyFill="1" applyBorder="1" applyAlignment="1">
      <alignment horizontal="center" vertical="center"/>
    </xf>
    <xf numFmtId="0" fontId="815" fillId="13" borderId="4" xfId="0" applyFont="1" applyFill="1" applyBorder="1" applyAlignment="1">
      <alignment horizontal="center" vertical="center"/>
    </xf>
    <xf numFmtId="0" fontId="1177" fillId="13" borderId="3" xfId="0" applyFont="1" applyFill="1" applyBorder="1" applyAlignment="1">
      <alignment horizontal="center" vertical="center" wrapText="1"/>
    </xf>
    <xf numFmtId="0" fontId="1181" fillId="13" borderId="3" xfId="0" applyFont="1" applyFill="1" applyBorder="1" applyAlignment="1">
      <alignment horizontal="center" vertical="center" wrapText="1"/>
    </xf>
    <xf numFmtId="49" fontId="1186" fillId="13" borderId="4" xfId="0" applyNumberFormat="1" applyFont="1" applyFill="1" applyBorder="1" applyAlignment="1">
      <alignment horizontal="center" vertical="center"/>
    </xf>
    <xf numFmtId="49" fontId="1300" fillId="13" borderId="3" xfId="0" applyNumberFormat="1" applyFont="1" applyFill="1" applyBorder="1" applyAlignment="1">
      <alignment horizontal="center" vertical="center"/>
    </xf>
    <xf numFmtId="49" fontId="1300" fillId="13" borderId="5" xfId="0" applyNumberFormat="1" applyFont="1" applyFill="1" applyBorder="1" applyAlignment="1">
      <alignment horizontal="center" vertical="center"/>
    </xf>
    <xf numFmtId="49" fontId="1202" fillId="13" borderId="4" xfId="0" applyNumberFormat="1" applyFont="1" applyFill="1" applyBorder="1" applyAlignment="1">
      <alignment horizontal="center" vertical="center"/>
    </xf>
    <xf numFmtId="49" fontId="1202" fillId="13" borderId="5" xfId="0" applyNumberFormat="1" applyFont="1" applyFill="1" applyBorder="1" applyAlignment="1">
      <alignment horizontal="center" vertical="center"/>
    </xf>
    <xf numFmtId="0" fontId="1254" fillId="24" borderId="4" xfId="0" applyFont="1" applyFill="1" applyBorder="1" applyAlignment="1">
      <alignment horizontal="center" vertical="center"/>
    </xf>
    <xf numFmtId="0" fontId="1254" fillId="24" borderId="4" xfId="0" applyFont="1" applyFill="1" applyBorder="1" applyAlignment="1">
      <alignment horizontal="center" vertical="center" wrapText="1"/>
    </xf>
    <xf numFmtId="0" fontId="1304" fillId="24" borderId="5" xfId="0" applyFont="1" applyFill="1" applyBorder="1" applyAlignment="1">
      <alignment horizontal="center" vertical="center" wrapText="1"/>
    </xf>
    <xf numFmtId="0" fontId="1217" fillId="24" borderId="4" xfId="0" applyFont="1" applyFill="1" applyBorder="1" applyAlignment="1">
      <alignment horizontal="center" vertical="center"/>
    </xf>
    <xf numFmtId="0" fontId="1217" fillId="24" borderId="5" xfId="0" applyFont="1" applyFill="1" applyBorder="1" applyAlignment="1">
      <alignment horizontal="center" vertical="center"/>
    </xf>
    <xf numFmtId="0" fontId="1254" fillId="24" borderId="3" xfId="0" applyFont="1" applyFill="1" applyBorder="1" applyAlignment="1">
      <alignment horizontal="center" vertical="center"/>
    </xf>
    <xf numFmtId="0" fontId="1254" fillId="24" borderId="5" xfId="0" applyFont="1" applyFill="1" applyBorder="1" applyAlignment="1">
      <alignment horizontal="center" vertical="center"/>
    </xf>
    <xf numFmtId="0" fontId="1254" fillId="24" borderId="3" xfId="0" applyFont="1" applyFill="1" applyBorder="1" applyAlignment="1">
      <alignment horizontal="center" vertical="center" wrapText="1"/>
    </xf>
    <xf numFmtId="0" fontId="1254" fillId="24" borderId="5" xfId="0" applyFont="1" applyFill="1" applyBorder="1" applyAlignment="1">
      <alignment horizontal="center" vertical="center" wrapText="1"/>
    </xf>
    <xf numFmtId="0" fontId="1207" fillId="24" borderId="4" xfId="0" applyFont="1" applyFill="1" applyBorder="1" applyAlignment="1">
      <alignment horizontal="center" vertical="center"/>
    </xf>
    <xf numFmtId="0" fontId="0" fillId="24" borderId="3" xfId="0" applyFill="1" applyBorder="1" applyAlignment="1">
      <alignment horizontal="center" vertical="center"/>
    </xf>
    <xf numFmtId="0" fontId="0" fillId="24" borderId="5" xfId="0" applyFill="1" applyBorder="1" applyAlignment="1">
      <alignment horizontal="center" vertical="center"/>
    </xf>
    <xf numFmtId="0" fontId="1254" fillId="6" borderId="4" xfId="0" applyFont="1" applyFill="1" applyBorder="1" applyAlignment="1">
      <alignment horizontal="center" vertical="center" wrapText="1"/>
    </xf>
    <xf numFmtId="0" fontId="1304" fillId="6" borderId="5" xfId="0" applyFont="1" applyFill="1" applyBorder="1" applyAlignment="1">
      <alignment horizontal="center" vertical="center" wrapText="1"/>
    </xf>
    <xf numFmtId="0" fontId="1163" fillId="24" borderId="4" xfId="0" applyFont="1" applyFill="1" applyBorder="1" applyAlignment="1">
      <alignment horizontal="center" vertical="center" wrapText="1"/>
    </xf>
    <xf numFmtId="0" fontId="1179" fillId="24" borderId="4" xfId="0" applyFont="1" applyFill="1" applyBorder="1" applyAlignment="1">
      <alignment horizontal="center" vertical="center" wrapText="1"/>
    </xf>
    <xf numFmtId="0" fontId="1304" fillId="24" borderId="4" xfId="0" applyFont="1" applyFill="1" applyBorder="1" applyAlignment="1">
      <alignment horizontal="center" vertical="center"/>
    </xf>
    <xf numFmtId="14" fontId="1214" fillId="13" borderId="4" xfId="0" applyNumberFormat="1" applyFont="1" applyFill="1" applyBorder="1" applyAlignment="1">
      <alignment horizontal="center" vertical="center" wrapText="1"/>
    </xf>
    <xf numFmtId="0" fontId="371" fillId="24" borderId="4" xfId="0" applyFont="1" applyFill="1" applyBorder="1" applyAlignment="1">
      <alignment horizontal="center" vertical="center" wrapText="1"/>
    </xf>
    <xf numFmtId="14" fontId="1207" fillId="6" borderId="4" xfId="0" applyNumberFormat="1" applyFont="1" applyFill="1" applyBorder="1" applyAlignment="1">
      <alignment horizontal="center" vertical="center" wrapText="1"/>
    </xf>
    <xf numFmtId="14" fontId="1207" fillId="13" borderId="4" xfId="0" applyNumberFormat="1" applyFont="1" applyFill="1" applyBorder="1" applyAlignment="1">
      <alignment horizontal="center" vertical="center" wrapText="1"/>
    </xf>
    <xf numFmtId="14" fontId="1207" fillId="13" borderId="5" xfId="0" applyNumberFormat="1" applyFont="1" applyFill="1" applyBorder="1" applyAlignment="1">
      <alignment horizontal="center" vertical="center" wrapText="1"/>
    </xf>
    <xf numFmtId="49" fontId="1300" fillId="13" borderId="4" xfId="0" applyNumberFormat="1" applyFont="1" applyFill="1" applyBorder="1" applyAlignment="1">
      <alignment horizontal="center" vertical="center"/>
    </xf>
    <xf numFmtId="0" fontId="1262" fillId="24" borderId="4" xfId="0" applyFont="1" applyFill="1" applyBorder="1" applyAlignment="1">
      <alignment horizontal="center" vertical="center" wrapText="1"/>
    </xf>
    <xf numFmtId="0" fontId="1262" fillId="24" borderId="3" xfId="0" applyFont="1" applyFill="1" applyBorder="1" applyAlignment="1">
      <alignment horizontal="center" vertical="center" wrapText="1"/>
    </xf>
    <xf numFmtId="0" fontId="1262" fillId="24" borderId="5" xfId="0" applyFont="1" applyFill="1" applyBorder="1" applyAlignment="1">
      <alignment horizontal="center" vertical="center" wrapText="1"/>
    </xf>
    <xf numFmtId="0" fontId="1304" fillId="24" borderId="4" xfId="0" applyFont="1" applyFill="1" applyBorder="1" applyAlignment="1">
      <alignment horizontal="center" vertical="center" wrapText="1"/>
    </xf>
    <xf numFmtId="0" fontId="1228" fillId="13" borderId="6" xfId="0" applyFont="1" applyFill="1" applyBorder="1" applyAlignment="1">
      <alignment horizontal="center" vertical="center"/>
    </xf>
    <xf numFmtId="0" fontId="667" fillId="13" borderId="4" xfId="0" applyFont="1" applyFill="1" applyBorder="1" applyAlignment="1">
      <alignment horizontal="center" vertical="center"/>
    </xf>
    <xf numFmtId="0" fontId="1198" fillId="13" borderId="4" xfId="0" applyFont="1" applyFill="1" applyBorder="1" applyAlignment="1">
      <alignment horizontal="center" vertical="center"/>
    </xf>
    <xf numFmtId="0" fontId="1235" fillId="13" borderId="9" xfId="0" applyFont="1" applyFill="1" applyBorder="1" applyAlignment="1">
      <alignment horizontal="center" vertical="center"/>
    </xf>
    <xf numFmtId="0" fontId="1196" fillId="13" borderId="4" xfId="0" applyFont="1" applyFill="1" applyBorder="1" applyAlignment="1">
      <alignment horizontal="center" vertical="center"/>
    </xf>
    <xf numFmtId="0" fontId="1196" fillId="13" borderId="5" xfId="0" applyFont="1" applyFill="1" applyBorder="1" applyAlignment="1">
      <alignment horizontal="center" vertical="center"/>
    </xf>
    <xf numFmtId="0" fontId="1188" fillId="13" borderId="4" xfId="0" applyFont="1" applyFill="1" applyBorder="1" applyAlignment="1">
      <alignment horizontal="center" vertical="center"/>
    </xf>
    <xf numFmtId="0" fontId="1235" fillId="6" borderId="9" xfId="0" applyFont="1" applyFill="1" applyBorder="1" applyAlignment="1">
      <alignment horizontal="center" vertical="center"/>
    </xf>
    <xf numFmtId="0" fontId="0" fillId="6" borderId="10" xfId="0" applyFill="1" applyBorder="1" applyAlignment="1">
      <alignment horizontal="center"/>
    </xf>
    <xf numFmtId="0" fontId="1135" fillId="13" borderId="6" xfId="0" applyFont="1" applyFill="1" applyBorder="1" applyAlignment="1">
      <alignment horizontal="center" vertical="center"/>
    </xf>
    <xf numFmtId="0" fontId="1259" fillId="13" borderId="6" xfId="0" applyFont="1" applyFill="1" applyBorder="1" applyAlignment="1">
      <alignment horizontal="center" vertical="center"/>
    </xf>
    <xf numFmtId="0" fontId="1065" fillId="13" borderId="10" xfId="0" applyFont="1" applyFill="1" applyBorder="1" applyAlignment="1">
      <alignment horizontal="center" vertical="center"/>
    </xf>
    <xf numFmtId="0" fontId="1235" fillId="13" borderId="11" xfId="0" applyFont="1" applyFill="1" applyBorder="1" applyAlignment="1">
      <alignment horizontal="center" vertical="center"/>
    </xf>
    <xf numFmtId="0" fontId="1235" fillId="13" borderId="12" xfId="0" applyFont="1" applyFill="1" applyBorder="1" applyAlignment="1">
      <alignment horizontal="center" vertical="center"/>
    </xf>
    <xf numFmtId="0" fontId="1188" fillId="13" borderId="6" xfId="0" applyFont="1" applyFill="1" applyBorder="1" applyAlignment="1">
      <alignment horizontal="center" vertical="center"/>
    </xf>
    <xf numFmtId="0" fontId="1295" fillId="13" borderId="6" xfId="0" applyFont="1" applyFill="1" applyBorder="1" applyAlignment="1">
      <alignment horizontal="center" vertical="center"/>
    </xf>
    <xf numFmtId="0" fontId="1295" fillId="0" borderId="7" xfId="0" applyFont="1" applyBorder="1" applyAlignment="1">
      <alignment horizontal="center" vertical="center"/>
    </xf>
    <xf numFmtId="0" fontId="0" fillId="0" borderId="5" xfId="0" applyBorder="1" applyAlignment="1">
      <alignment horizontal="center"/>
    </xf>
    <xf numFmtId="0" fontId="0" fillId="0" borderId="3" xfId="0" applyBorder="1" applyAlignment="1">
      <alignment horizontal="center"/>
    </xf>
    <xf numFmtId="0" fontId="0" fillId="6" borderId="6" xfId="0" applyFill="1" applyBorder="1" applyAlignment="1">
      <alignment horizontal="center" vertical="center"/>
    </xf>
    <xf numFmtId="0" fontId="0" fillId="6" borderId="10" xfId="0" applyFill="1" applyBorder="1" applyAlignment="1">
      <alignment horizontal="center" vertical="center"/>
    </xf>
    <xf numFmtId="0" fontId="0" fillId="6" borderId="7" xfId="0" applyFill="1" applyBorder="1" applyAlignment="1">
      <alignment horizontal="center" vertical="center"/>
    </xf>
    <xf numFmtId="0" fontId="0" fillId="13" borderId="6" xfId="0" applyFill="1" applyBorder="1" applyAlignment="1">
      <alignment horizontal="center"/>
    </xf>
    <xf numFmtId="0" fontId="0" fillId="13" borderId="7" xfId="0" applyFill="1" applyBorder="1" applyAlignment="1">
      <alignment horizontal="center"/>
    </xf>
    <xf numFmtId="0" fontId="1128" fillId="13" borderId="4" xfId="0" applyFont="1" applyFill="1" applyBorder="1" applyAlignment="1">
      <alignment horizontal="center" vertical="center"/>
    </xf>
    <xf numFmtId="0" fontId="0" fillId="0" borderId="5" xfId="0" applyBorder="1" applyAlignment="1">
      <alignment horizontal="center" vertical="center"/>
    </xf>
    <xf numFmtId="0" fontId="1272" fillId="13" borderId="6" xfId="0" applyFont="1" applyFill="1" applyBorder="1" applyAlignment="1">
      <alignment horizontal="center" vertical="center"/>
    </xf>
    <xf numFmtId="0" fontId="1192" fillId="13" borderId="4" xfId="0" applyFont="1" applyFill="1" applyBorder="1" applyAlignment="1">
      <alignment horizontal="center" vertical="center"/>
    </xf>
    <xf numFmtId="0" fontId="0" fillId="0" borderId="1" xfId="0" applyBorder="1" applyAlignment="1">
      <alignment horizontal="center" vertical="center" wrapText="1"/>
    </xf>
    <xf numFmtId="0" fontId="0" fillId="0" borderId="7" xfId="0" applyBorder="1" applyAlignment="1">
      <alignment horizontal="center"/>
    </xf>
    <xf numFmtId="0" fontId="1235" fillId="0" borderId="9" xfId="0" applyFon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939" fillId="13" borderId="6" xfId="0" applyFont="1" applyFill="1" applyBorder="1" applyAlignment="1">
      <alignment horizontal="center" vertical="center"/>
    </xf>
    <xf numFmtId="0" fontId="0" fillId="0" borderId="10" xfId="0" applyBorder="1" applyAlignment="1">
      <alignment horizontal="center"/>
    </xf>
    <xf numFmtId="0" fontId="887" fillId="13" borderId="6" xfId="0" applyFont="1" applyFill="1" applyBorder="1" applyAlignment="1">
      <alignment horizontal="center" vertical="center"/>
    </xf>
    <xf numFmtId="0" fontId="1188" fillId="13" borderId="7" xfId="0" applyFont="1" applyFill="1" applyBorder="1" applyAlignment="1">
      <alignment horizontal="center" vertical="center"/>
    </xf>
    <xf numFmtId="0" fontId="1263" fillId="13" borderId="4" xfId="0" applyFont="1" applyFill="1" applyBorder="1" applyAlignment="1">
      <alignment horizontal="center" vertical="center" wrapText="1"/>
    </xf>
    <xf numFmtId="0" fontId="1077" fillId="13" borderId="6" xfId="0" applyFont="1" applyFill="1" applyBorder="1" applyAlignment="1">
      <alignment horizontal="center" vertical="center"/>
    </xf>
    <xf numFmtId="0" fontId="1257" fillId="13" borderId="4" xfId="0" applyFont="1" applyFill="1" applyBorder="1" applyAlignment="1">
      <alignment horizontal="center" vertical="center" wrapText="1"/>
    </xf>
    <xf numFmtId="0" fontId="912" fillId="13" borderId="4" xfId="0" applyFont="1" applyFill="1" applyBorder="1" applyAlignment="1">
      <alignment horizontal="center" vertical="center"/>
    </xf>
    <xf numFmtId="0" fontId="0" fillId="24" borderId="4" xfId="0" applyFill="1" applyBorder="1" applyAlignment="1">
      <alignment horizontal="center" vertical="center"/>
    </xf>
    <xf numFmtId="0" fontId="1245" fillId="13" borderId="4" xfId="0" applyFont="1" applyFill="1" applyBorder="1" applyAlignment="1">
      <alignment horizontal="center" vertical="center" wrapText="1"/>
    </xf>
    <xf numFmtId="0" fontId="0" fillId="24" borderId="4" xfId="0" applyFill="1" applyBorder="1" applyAlignment="1">
      <alignment horizontal="center" vertical="center" wrapText="1"/>
    </xf>
    <xf numFmtId="0" fontId="1255" fillId="13" borderId="4" xfId="0" applyFont="1" applyFill="1" applyBorder="1" applyAlignment="1">
      <alignment horizontal="center" vertical="center" wrapText="1"/>
    </xf>
    <xf numFmtId="0" fontId="1304" fillId="13" borderId="3" xfId="0" applyFont="1" applyFill="1" applyBorder="1" applyAlignment="1">
      <alignment horizontal="center" vertical="center" wrapText="1"/>
    </xf>
    <xf numFmtId="0" fontId="1304" fillId="13" borderId="5" xfId="0" applyFont="1" applyFill="1" applyBorder="1" applyAlignment="1">
      <alignment horizontal="center" vertical="center" wrapText="1"/>
    </xf>
    <xf numFmtId="14" fontId="1236" fillId="13" borderId="4" xfId="0" applyNumberFormat="1" applyFont="1" applyFill="1" applyBorder="1" applyAlignment="1">
      <alignment horizontal="center" vertical="center" wrapText="1"/>
    </xf>
    <xf numFmtId="14" fontId="1236" fillId="13" borderId="3" xfId="0" applyNumberFormat="1" applyFont="1" applyFill="1" applyBorder="1" applyAlignment="1">
      <alignment horizontal="center" vertical="center" wrapText="1"/>
    </xf>
    <xf numFmtId="14" fontId="1236" fillId="13" borderId="5" xfId="0" applyNumberFormat="1" applyFont="1" applyFill="1" applyBorder="1" applyAlignment="1">
      <alignment horizontal="center" vertical="center" wrapText="1"/>
    </xf>
    <xf numFmtId="0" fontId="1288" fillId="13" borderId="4" xfId="0" applyFont="1" applyFill="1" applyBorder="1" applyAlignment="1">
      <alignment horizontal="center" vertical="center" wrapText="1"/>
    </xf>
    <xf numFmtId="0" fontId="1288" fillId="13" borderId="3" xfId="0" applyFont="1" applyFill="1" applyBorder="1" applyAlignment="1">
      <alignment horizontal="center" vertical="center" wrapText="1"/>
    </xf>
    <xf numFmtId="0" fontId="1263" fillId="13" borderId="5" xfId="0" applyFont="1" applyFill="1" applyBorder="1" applyAlignment="1">
      <alignment horizontal="center" vertical="center" wrapText="1"/>
    </xf>
    <xf numFmtId="0" fontId="1251" fillId="13" borderId="4" xfId="0" applyFont="1" applyFill="1" applyBorder="1" applyAlignment="1">
      <alignment horizontal="center" vertical="center"/>
    </xf>
    <xf numFmtId="0" fontId="1280" fillId="13" borderId="6" xfId="0" applyFont="1" applyFill="1" applyBorder="1" applyAlignment="1">
      <alignment horizontal="center" vertical="center"/>
    </xf>
    <xf numFmtId="0" fontId="1235" fillId="13" borderId="8" xfId="0" applyFont="1" applyFill="1" applyBorder="1" applyAlignment="1">
      <alignment horizontal="center" vertical="center"/>
    </xf>
    <xf numFmtId="0" fontId="1235" fillId="13" borderId="9" xfId="0" applyFont="1" applyFill="1" applyBorder="1" applyAlignment="1">
      <alignment horizontal="center" vertical="center" wrapText="1"/>
    </xf>
    <xf numFmtId="0" fontId="1235" fillId="0" borderId="12" xfId="0" applyFont="1" applyBorder="1" applyAlignment="1">
      <alignment horizontal="center" vertical="center" wrapText="1"/>
    </xf>
    <xf numFmtId="0" fontId="1235" fillId="0" borderId="11" xfId="0" applyFont="1" applyBorder="1" applyAlignment="1">
      <alignment horizontal="center" vertical="center"/>
    </xf>
    <xf numFmtId="0" fontId="1235" fillId="0" borderId="12" xfId="0" applyFont="1" applyBorder="1" applyAlignment="1">
      <alignment horizontal="center" vertical="center"/>
    </xf>
    <xf numFmtId="0" fontId="1205" fillId="13" borderId="4" xfId="0" applyFont="1" applyFill="1" applyBorder="1" applyAlignment="1">
      <alignment horizontal="center" vertical="center"/>
    </xf>
    <xf numFmtId="0" fontId="910" fillId="6" borderId="4" xfId="0" applyFont="1" applyFill="1" applyBorder="1" applyAlignment="1">
      <alignment horizontal="center" vertical="center"/>
    </xf>
    <xf numFmtId="0" fontId="910" fillId="6" borderId="3" xfId="0" applyFont="1" applyFill="1" applyBorder="1" applyAlignment="1">
      <alignment horizontal="center" vertical="center"/>
    </xf>
    <xf numFmtId="0" fontId="910" fillId="6" borderId="5" xfId="0" applyFont="1" applyFill="1" applyBorder="1" applyAlignment="1">
      <alignment horizontal="center" vertical="center"/>
    </xf>
    <xf numFmtId="0" fontId="1216" fillId="13" borderId="4" xfId="0" applyFont="1" applyFill="1" applyBorder="1" applyAlignment="1">
      <alignment horizontal="center" vertical="center"/>
    </xf>
    <xf numFmtId="0" fontId="1241" fillId="13" borderId="4" xfId="0" applyFont="1" applyFill="1" applyBorder="1" applyAlignment="1">
      <alignment horizontal="center" vertical="center"/>
    </xf>
    <xf numFmtId="0" fontId="1228" fillId="13" borderId="10" xfId="0" applyFont="1" applyFill="1" applyBorder="1" applyAlignment="1">
      <alignment horizontal="center" vertical="center"/>
    </xf>
    <xf numFmtId="0" fontId="1228" fillId="13" borderId="7" xfId="0" applyFont="1" applyFill="1" applyBorder="1" applyAlignment="1">
      <alignment horizontal="center" vertical="center"/>
    </xf>
    <xf numFmtId="0" fontId="1232" fillId="13" borderId="4" xfId="0" applyFont="1" applyFill="1" applyBorder="1" applyAlignment="1">
      <alignment horizontal="center" vertical="center"/>
    </xf>
    <xf numFmtId="0" fontId="1259" fillId="13" borderId="10" xfId="0" applyFont="1" applyFill="1" applyBorder="1" applyAlignment="1">
      <alignment horizontal="center" vertical="center"/>
    </xf>
    <xf numFmtId="0" fontId="1259" fillId="13" borderId="7" xfId="0" applyFont="1" applyFill="1" applyBorder="1" applyAlignment="1">
      <alignment horizontal="center" vertical="center"/>
    </xf>
    <xf numFmtId="0" fontId="1154" fillId="13" borderId="4" xfId="0" applyFont="1" applyFill="1" applyBorder="1" applyAlignment="1">
      <alignment horizontal="center" vertical="center"/>
    </xf>
    <xf numFmtId="0" fontId="1280" fillId="13" borderId="4" xfId="0" applyFont="1" applyFill="1" applyBorder="1" applyAlignment="1">
      <alignment horizontal="center" vertical="center"/>
    </xf>
    <xf numFmtId="0" fontId="1264" fillId="13" borderId="4" xfId="0" applyFont="1" applyFill="1" applyBorder="1" applyAlignment="1">
      <alignment horizontal="center" vertical="center"/>
    </xf>
    <xf numFmtId="0" fontId="1181" fillId="13" borderId="4" xfId="0" applyFont="1" applyFill="1" applyBorder="1" applyAlignment="1">
      <alignment horizontal="center" vertical="center"/>
    </xf>
    <xf numFmtId="0" fontId="1179" fillId="13" borderId="4" xfId="0" applyFont="1" applyFill="1" applyBorder="1" applyAlignment="1">
      <alignment horizontal="center" vertical="center"/>
    </xf>
    <xf numFmtId="0" fontId="1153" fillId="13" borderId="4" xfId="0" applyFont="1" applyFill="1" applyBorder="1" applyAlignment="1">
      <alignment horizontal="center" vertical="center"/>
    </xf>
    <xf numFmtId="0" fontId="1228" fillId="13" borderId="4" xfId="0" applyFont="1" applyFill="1" applyBorder="1" applyAlignment="1">
      <alignment horizontal="center" vertical="center"/>
    </xf>
    <xf numFmtId="0" fontId="1198" fillId="13" borderId="3" xfId="0" applyFont="1" applyFill="1" applyBorder="1" applyAlignment="1">
      <alignment horizontal="center" vertical="center"/>
    </xf>
    <xf numFmtId="0" fontId="1198" fillId="13" borderId="5" xfId="0" applyFont="1" applyFill="1" applyBorder="1" applyAlignment="1">
      <alignment horizontal="center" vertical="center"/>
    </xf>
    <xf numFmtId="0" fontId="1236" fillId="13" borderId="4" xfId="0" applyFont="1" applyFill="1" applyBorder="1" applyAlignment="1">
      <alignment horizontal="center" vertical="center"/>
    </xf>
    <xf numFmtId="0" fontId="1177" fillId="13" borderId="4" xfId="0" applyFont="1" applyFill="1" applyBorder="1" applyAlignment="1">
      <alignment horizontal="center" vertical="center"/>
    </xf>
    <xf numFmtId="0" fontId="1211" fillId="13" borderId="4" xfId="0" applyFont="1" applyFill="1" applyBorder="1" applyAlignment="1">
      <alignment horizontal="center" vertical="center"/>
    </xf>
    <xf numFmtId="0" fontId="1211" fillId="13" borderId="3" xfId="0" applyFont="1" applyFill="1" applyBorder="1" applyAlignment="1">
      <alignment horizontal="center" vertical="center"/>
    </xf>
    <xf numFmtId="0" fontId="1299" fillId="13" borderId="4" xfId="0" applyFont="1" applyFill="1" applyBorder="1" applyAlignment="1">
      <alignment horizontal="center" vertical="center" wrapText="1"/>
    </xf>
    <xf numFmtId="0" fontId="1299" fillId="13" borderId="5" xfId="0" applyFont="1" applyFill="1" applyBorder="1" applyAlignment="1">
      <alignment horizontal="center" vertical="center" wrapText="1"/>
    </xf>
    <xf numFmtId="0" fontId="1274" fillId="13" borderId="4" xfId="0" applyFont="1" applyFill="1" applyBorder="1" applyAlignment="1">
      <alignment horizontal="center" vertical="center"/>
    </xf>
    <xf numFmtId="0" fontId="1207" fillId="13" borderId="4" xfId="0" applyFont="1" applyFill="1" applyBorder="1" applyAlignment="1">
      <alignment horizontal="center" vertical="center"/>
    </xf>
    <xf numFmtId="0" fontId="1298" fillId="6" borderId="4" xfId="0" applyFont="1" applyFill="1" applyBorder="1" applyAlignment="1">
      <alignment horizontal="center" vertical="center" wrapText="1"/>
    </xf>
    <xf numFmtId="0" fontId="1298" fillId="6" borderId="3" xfId="0" applyFont="1" applyFill="1" applyBorder="1" applyAlignment="1">
      <alignment horizontal="center" vertical="center" wrapText="1"/>
    </xf>
    <xf numFmtId="0" fontId="1298" fillId="6" borderId="5" xfId="0" applyFont="1" applyFill="1" applyBorder="1" applyAlignment="1">
      <alignment horizontal="center" vertical="center" wrapText="1"/>
    </xf>
    <xf numFmtId="0" fontId="1231" fillId="13" borderId="4" xfId="0" applyFont="1" applyFill="1" applyBorder="1" applyAlignment="1">
      <alignment horizontal="center" vertical="center"/>
    </xf>
    <xf numFmtId="0" fontId="1279" fillId="13" borderId="4" xfId="0" applyFont="1" applyFill="1" applyBorder="1" applyAlignment="1">
      <alignment horizontal="center" vertical="center" wrapText="1"/>
    </xf>
    <xf numFmtId="0" fontId="1333" fillId="6" borderId="4" xfId="0" applyFont="1" applyFill="1" applyBorder="1" applyAlignment="1">
      <alignment horizontal="center" vertical="center"/>
    </xf>
    <xf numFmtId="0" fontId="0" fillId="6" borderId="4" xfId="0" applyFill="1" applyBorder="1" applyAlignment="1">
      <alignment horizontal="center" vertical="center" wrapText="1"/>
    </xf>
    <xf numFmtId="14" fontId="1268" fillId="13" borderId="4" xfId="0" applyNumberFormat="1" applyFont="1" applyFill="1" applyBorder="1" applyAlignment="1">
      <alignment horizontal="center" vertical="center" wrapText="1"/>
    </xf>
    <xf numFmtId="14" fontId="1241" fillId="13" borderId="4" xfId="0" applyNumberFormat="1" applyFont="1" applyFill="1" applyBorder="1" applyAlignment="1">
      <alignment horizontal="center" vertical="center" wrapText="1"/>
    </xf>
    <xf numFmtId="0" fontId="1270" fillId="13" borderId="4" xfId="0" applyFont="1" applyFill="1" applyBorder="1" applyAlignment="1">
      <alignment horizontal="center" vertical="center"/>
    </xf>
    <xf numFmtId="14" fontId="1279" fillId="13" borderId="4" xfId="0" applyNumberFormat="1" applyFont="1" applyFill="1" applyBorder="1" applyAlignment="1">
      <alignment horizontal="center" vertical="center" wrapText="1"/>
    </xf>
    <xf numFmtId="49" fontId="1300" fillId="6" borderId="4" xfId="0" applyNumberFormat="1" applyFont="1" applyFill="1" applyBorder="1" applyAlignment="1">
      <alignment horizontal="center" vertical="center"/>
    </xf>
    <xf numFmtId="14" fontId="1231" fillId="13" borderId="4" xfId="0" applyNumberFormat="1" applyFont="1" applyFill="1" applyBorder="1" applyAlignment="1">
      <alignment horizontal="center" vertical="center" wrapText="1"/>
    </xf>
    <xf numFmtId="49" fontId="1301" fillId="13" borderId="4" xfId="0" applyNumberFormat="1" applyFont="1" applyFill="1" applyBorder="1" applyAlignment="1">
      <alignment horizontal="center" vertical="center"/>
    </xf>
    <xf numFmtId="49" fontId="1310" fillId="13" borderId="5" xfId="0" applyNumberFormat="1" applyFont="1" applyFill="1" applyBorder="1" applyAlignment="1">
      <alignment horizontal="center" vertical="center"/>
    </xf>
    <xf numFmtId="0" fontId="1153" fillId="13" borderId="3" xfId="0" applyFont="1" applyFill="1" applyBorder="1" applyAlignment="1">
      <alignment horizontal="center" vertical="center"/>
    </xf>
    <xf numFmtId="0" fontId="1153" fillId="13" borderId="5" xfId="0" applyFont="1" applyFill="1" applyBorder="1" applyAlignment="1">
      <alignment horizontal="center" vertical="center"/>
    </xf>
    <xf numFmtId="49" fontId="1301" fillId="13" borderId="3" xfId="0" applyNumberFormat="1" applyFont="1" applyFill="1" applyBorder="1" applyAlignment="1">
      <alignment horizontal="center" vertical="center"/>
    </xf>
    <xf numFmtId="49" fontId="1301" fillId="13" borderId="5" xfId="0" applyNumberFormat="1" applyFont="1" applyFill="1" applyBorder="1" applyAlignment="1">
      <alignment horizontal="center" vertical="center"/>
    </xf>
    <xf numFmtId="14" fontId="1275" fillId="13" borderId="4" xfId="0" applyNumberFormat="1" applyFont="1" applyFill="1" applyBorder="1" applyAlignment="1">
      <alignment horizontal="center" vertical="center" wrapText="1"/>
    </xf>
    <xf numFmtId="0" fontId="1216" fillId="13" borderId="5" xfId="0" applyFont="1" applyFill="1" applyBorder="1" applyAlignment="1">
      <alignment horizontal="center" vertical="center"/>
    </xf>
    <xf numFmtId="0" fontId="1301" fillId="13" borderId="4" xfId="0" applyFont="1" applyFill="1" applyBorder="1" applyAlignment="1">
      <alignment horizontal="center" vertical="center" wrapText="1"/>
    </xf>
    <xf numFmtId="0" fontId="1301" fillId="13" borderId="5" xfId="0" applyFont="1" applyFill="1" applyBorder="1" applyAlignment="1">
      <alignment horizontal="center" vertical="center" wrapText="1"/>
    </xf>
    <xf numFmtId="0" fontId="1033" fillId="13" borderId="4" xfId="0" applyFont="1" applyFill="1" applyBorder="1" applyAlignment="1">
      <alignment horizontal="center" vertical="center"/>
    </xf>
    <xf numFmtId="0" fontId="1310" fillId="13" borderId="5" xfId="0" applyFont="1" applyFill="1" applyBorder="1" applyAlignment="1">
      <alignment horizontal="center" vertical="center" wrapText="1"/>
    </xf>
    <xf numFmtId="0" fontId="1299" fillId="13" borderId="3" xfId="0" applyFont="1" applyFill="1" applyBorder="1" applyAlignment="1">
      <alignment horizontal="center" vertical="center" wrapText="1"/>
    </xf>
    <xf numFmtId="0" fontId="1301" fillId="6" borderId="4" xfId="0" applyFont="1" applyFill="1" applyBorder="1" applyAlignment="1">
      <alignment horizontal="center" vertical="center" wrapText="1"/>
    </xf>
    <xf numFmtId="0" fontId="1310" fillId="6" borderId="5" xfId="0" applyFont="1" applyFill="1" applyBorder="1" applyAlignment="1">
      <alignment horizontal="center" vertical="center" wrapText="1"/>
    </xf>
    <xf numFmtId="0" fontId="1301" fillId="13" borderId="3" xfId="0" applyFont="1" applyFill="1" applyBorder="1" applyAlignment="1">
      <alignment horizontal="center" vertical="center" wrapText="1"/>
    </xf>
    <xf numFmtId="0" fontId="1301" fillId="6" borderId="5" xfId="0" applyFont="1" applyFill="1" applyBorder="1" applyAlignment="1">
      <alignment horizontal="center" vertical="center" wrapText="1"/>
    </xf>
    <xf numFmtId="0" fontId="1299" fillId="6" borderId="4" xfId="0" applyFont="1" applyFill="1" applyBorder="1" applyAlignment="1">
      <alignment horizontal="center" vertical="center" wrapText="1"/>
    </xf>
    <xf numFmtId="0" fontId="1299" fillId="6" borderId="5" xfId="0" applyFont="1" applyFill="1" applyBorder="1" applyAlignment="1">
      <alignment horizontal="center" vertical="center" wrapText="1"/>
    </xf>
    <xf numFmtId="0" fontId="1300" fillId="13" borderId="4" xfId="0" applyFont="1" applyFill="1" applyBorder="1" applyAlignment="1">
      <alignment horizontal="center" vertical="center" wrapText="1"/>
    </xf>
    <xf numFmtId="0" fontId="1300" fillId="13" borderId="3" xfId="0" applyFont="1" applyFill="1" applyBorder="1" applyAlignment="1">
      <alignment horizontal="center" vertical="center" wrapText="1"/>
    </xf>
    <xf numFmtId="0" fontId="1300" fillId="13" borderId="5" xfId="0" applyFont="1" applyFill="1" applyBorder="1" applyAlignment="1">
      <alignment horizontal="center" vertical="center" wrapText="1"/>
    </xf>
    <xf numFmtId="0" fontId="1312" fillId="13" borderId="4" xfId="0" applyFont="1" applyFill="1" applyBorder="1" applyAlignment="1">
      <alignment horizontal="center" vertical="center" wrapText="1"/>
    </xf>
    <xf numFmtId="0" fontId="1312" fillId="13" borderId="3" xfId="0" applyFont="1" applyFill="1" applyBorder="1" applyAlignment="1">
      <alignment horizontal="center" vertical="center" wrapText="1"/>
    </xf>
    <xf numFmtId="0" fontId="1312" fillId="13" borderId="5" xfId="0" applyFont="1" applyFill="1" applyBorder="1" applyAlignment="1">
      <alignment horizontal="center" vertical="center" wrapText="1"/>
    </xf>
    <xf numFmtId="0" fontId="1312" fillId="6" borderId="4" xfId="0" applyFont="1" applyFill="1" applyBorder="1" applyAlignment="1">
      <alignment horizontal="center" vertical="center" wrapText="1"/>
    </xf>
    <xf numFmtId="0" fontId="1312" fillId="6" borderId="3" xfId="0" applyFont="1" applyFill="1" applyBorder="1" applyAlignment="1">
      <alignment horizontal="center" vertical="center" wrapText="1"/>
    </xf>
    <xf numFmtId="0" fontId="1312" fillId="6" borderId="5" xfId="0" applyFont="1" applyFill="1" applyBorder="1" applyAlignment="1">
      <alignment horizontal="center" vertical="center" wrapText="1"/>
    </xf>
    <xf numFmtId="0" fontId="1333" fillId="6" borderId="5" xfId="0" applyFont="1" applyFill="1" applyBorder="1" applyAlignment="1">
      <alignment horizontal="center" vertical="center"/>
    </xf>
    <xf numFmtId="0" fontId="1277" fillId="13" borderId="4" xfId="0" applyFont="1" applyFill="1" applyBorder="1" applyAlignment="1">
      <alignment horizontal="center" vertical="center"/>
    </xf>
    <xf numFmtId="0" fontId="1277" fillId="13" borderId="3" xfId="0" applyFont="1" applyFill="1" applyBorder="1" applyAlignment="1">
      <alignment horizontal="center" vertical="center"/>
    </xf>
    <xf numFmtId="0" fontId="1277" fillId="13" borderId="5" xfId="0" applyFont="1" applyFill="1" applyBorder="1" applyAlignment="1">
      <alignment horizontal="center" vertical="center"/>
    </xf>
    <xf numFmtId="0" fontId="576" fillId="24" borderId="4" xfId="0" applyFont="1" applyFill="1" applyBorder="1" applyAlignment="1">
      <alignment horizontal="center" vertical="center"/>
    </xf>
    <xf numFmtId="14" fontId="1276" fillId="13" borderId="4" xfId="0" applyNumberFormat="1" applyFont="1" applyFill="1" applyBorder="1" applyAlignment="1">
      <alignment horizontal="center" vertical="center" wrapText="1"/>
    </xf>
    <xf numFmtId="14" fontId="1276" fillId="6" borderId="4" xfId="0" applyNumberFormat="1" applyFont="1" applyFill="1" applyBorder="1" applyAlignment="1">
      <alignment horizontal="center" vertical="center" wrapText="1"/>
    </xf>
    <xf numFmtId="0" fontId="1312" fillId="24" borderId="4" xfId="0" applyFont="1" applyFill="1" applyBorder="1" applyAlignment="1">
      <alignment horizontal="center" vertical="center"/>
    </xf>
    <xf numFmtId="0" fontId="1312" fillId="24" borderId="3" xfId="0" applyFont="1" applyFill="1" applyBorder="1" applyAlignment="1">
      <alignment horizontal="center" vertical="center"/>
    </xf>
    <xf numFmtId="0" fontId="1312" fillId="24" borderId="5" xfId="0" applyFont="1" applyFill="1" applyBorder="1" applyAlignment="1">
      <alignment horizontal="center" vertical="center"/>
    </xf>
    <xf numFmtId="49" fontId="1308" fillId="13" borderId="4" xfId="0" applyNumberFormat="1" applyFont="1" applyFill="1" applyBorder="1" applyAlignment="1">
      <alignment horizontal="center" vertical="center"/>
    </xf>
    <xf numFmtId="49" fontId="0" fillId="13" borderId="3" xfId="0" applyNumberFormat="1" applyFill="1" applyBorder="1" applyAlignment="1">
      <alignment horizontal="center" vertical="center"/>
    </xf>
    <xf numFmtId="49" fontId="0" fillId="13" borderId="5" xfId="0" applyNumberFormat="1" applyFill="1" applyBorder="1" applyAlignment="1">
      <alignment horizontal="center" vertical="center"/>
    </xf>
    <xf numFmtId="14" fontId="1236" fillId="13" borderId="4" xfId="0" applyNumberFormat="1" applyFont="1" applyFill="1" applyBorder="1" applyAlignment="1">
      <alignment horizontal="center" vertical="center"/>
    </xf>
    <xf numFmtId="0" fontId="1312" fillId="6" borderId="4" xfId="0" applyFont="1" applyFill="1" applyBorder="1" applyAlignment="1">
      <alignment horizontal="center" vertical="center"/>
    </xf>
    <xf numFmtId="0" fontId="1312" fillId="6" borderId="3" xfId="0" applyFont="1" applyFill="1" applyBorder="1" applyAlignment="1">
      <alignment horizontal="center" vertical="center"/>
    </xf>
    <xf numFmtId="0" fontId="1312" fillId="6" borderId="5" xfId="0" applyFont="1" applyFill="1" applyBorder="1" applyAlignment="1">
      <alignment horizontal="center" vertical="center"/>
    </xf>
    <xf numFmtId="49" fontId="1301" fillId="6" borderId="4" xfId="0" applyNumberFormat="1" applyFont="1" applyFill="1" applyBorder="1" applyAlignment="1">
      <alignment horizontal="center" vertical="center"/>
    </xf>
    <xf numFmtId="49" fontId="1310" fillId="6" borderId="5" xfId="0" applyNumberFormat="1" applyFont="1" applyFill="1" applyBorder="1" applyAlignment="1">
      <alignment horizontal="center" vertical="center"/>
    </xf>
    <xf numFmtId="49" fontId="1308" fillId="6" borderId="4" xfId="0" applyNumberFormat="1" applyFont="1" applyFill="1" applyBorder="1" applyAlignment="1">
      <alignment horizontal="center" vertical="center"/>
    </xf>
    <xf numFmtId="49" fontId="0" fillId="6" borderId="3" xfId="0" applyNumberFormat="1" applyFill="1" applyBorder="1" applyAlignment="1">
      <alignment horizontal="center" vertical="center"/>
    </xf>
    <xf numFmtId="49" fontId="0" fillId="6" borderId="5" xfId="0" applyNumberFormat="1" applyFill="1" applyBorder="1" applyAlignment="1">
      <alignment horizontal="center" vertical="center"/>
    </xf>
    <xf numFmtId="0" fontId="1310" fillId="13" borderId="4" xfId="0" applyFont="1" applyFill="1" applyBorder="1" applyAlignment="1">
      <alignment horizontal="center" vertical="center" wrapText="1"/>
    </xf>
    <xf numFmtId="0" fontId="1310" fillId="13" borderId="3" xfId="0" applyFont="1" applyFill="1" applyBorder="1" applyAlignment="1">
      <alignment horizontal="center" vertical="center" wrapText="1"/>
    </xf>
    <xf numFmtId="49" fontId="1310" fillId="13" borderId="4" xfId="0" applyNumberFormat="1" applyFont="1" applyFill="1" applyBorder="1" applyAlignment="1">
      <alignment horizontal="center" vertical="center"/>
    </xf>
    <xf numFmtId="49" fontId="1310" fillId="6" borderId="4" xfId="0" applyNumberFormat="1" applyFont="1" applyFill="1" applyBorder="1" applyAlignment="1">
      <alignment horizontal="center" vertical="center"/>
    </xf>
    <xf numFmtId="0" fontId="1310" fillId="6" borderId="4" xfId="0" applyFont="1" applyFill="1" applyBorder="1" applyAlignment="1">
      <alignment horizontal="center" vertical="center" wrapText="1"/>
    </xf>
    <xf numFmtId="0" fontId="1233" fillId="13" borderId="4" xfId="0" applyFont="1" applyFill="1" applyBorder="1" applyAlignment="1">
      <alignment horizontal="center" vertical="center"/>
    </xf>
    <xf numFmtId="0" fontId="1233" fillId="13" borderId="3" xfId="0" applyFont="1" applyFill="1" applyBorder="1" applyAlignment="1">
      <alignment horizontal="center" vertical="center"/>
    </xf>
    <xf numFmtId="0" fontId="1233" fillId="13" borderId="5" xfId="0" applyFont="1" applyFill="1" applyBorder="1" applyAlignment="1">
      <alignment horizontal="center" vertical="center"/>
    </xf>
    <xf numFmtId="0" fontId="1202" fillId="13" borderId="4" xfId="0" applyFont="1" applyFill="1" applyBorder="1" applyAlignment="1">
      <alignment horizontal="center" vertical="center"/>
    </xf>
    <xf numFmtId="0" fontId="1168" fillId="13" borderId="4" xfId="0" applyFont="1" applyFill="1" applyBorder="1" applyAlignment="1">
      <alignment horizontal="center" vertical="center"/>
    </xf>
    <xf numFmtId="0" fontId="1310" fillId="8" borderId="5" xfId="0" applyFont="1" applyFill="1" applyBorder="1" applyAlignment="1">
      <alignment horizontal="center" vertical="center" wrapText="1"/>
    </xf>
    <xf numFmtId="0" fontId="0" fillId="8" borderId="3" xfId="0" applyFill="1" applyBorder="1" applyAlignment="1">
      <alignment horizontal="center" vertical="center" wrapText="1"/>
    </xf>
    <xf numFmtId="0" fontId="0" fillId="8" borderId="5" xfId="0" applyFill="1" applyBorder="1" applyAlignment="1">
      <alignment horizontal="center" vertical="center" wrapText="1"/>
    </xf>
    <xf numFmtId="0" fontId="1060" fillId="13" borderId="4" xfId="0" applyFont="1" applyFill="1" applyBorder="1" applyAlignment="1">
      <alignment horizontal="center" vertical="center"/>
    </xf>
    <xf numFmtId="0" fontId="1273" fillId="0" borderId="4" xfId="0" applyFont="1" applyBorder="1" applyAlignment="1">
      <alignment horizontal="center" vertical="center"/>
    </xf>
    <xf numFmtId="0" fontId="0" fillId="0" borderId="3" xfId="0" applyBorder="1" applyAlignment="1">
      <alignment horizontal="center" vertical="center"/>
    </xf>
    <xf numFmtId="0" fontId="1312" fillId="8" borderId="4" xfId="0" applyFont="1" applyFill="1" applyBorder="1" applyAlignment="1">
      <alignment horizontal="center" vertical="center" wrapText="1"/>
    </xf>
    <xf numFmtId="0" fontId="1178" fillId="13" borderId="4" xfId="0" applyFont="1" applyFill="1" applyBorder="1" applyAlignment="1">
      <alignment horizontal="center" vertical="center"/>
    </xf>
    <xf numFmtId="0" fontId="951" fillId="13" borderId="4" xfId="0" applyFont="1" applyFill="1" applyBorder="1" applyAlignment="1">
      <alignment horizontal="center" vertical="center"/>
    </xf>
    <xf numFmtId="0" fontId="1312" fillId="8" borderId="3" xfId="0" applyFont="1" applyFill="1" applyBorder="1" applyAlignment="1">
      <alignment horizontal="center" vertical="center" wrapText="1"/>
    </xf>
    <xf numFmtId="0" fontId="1312" fillId="8" borderId="5" xfId="0" applyFont="1" applyFill="1" applyBorder="1" applyAlignment="1">
      <alignment horizontal="center" vertical="center" wrapText="1"/>
    </xf>
    <xf numFmtId="0" fontId="0" fillId="8" borderId="4" xfId="0" applyFill="1" applyBorder="1" applyAlignment="1">
      <alignment horizontal="center" vertical="center"/>
    </xf>
    <xf numFmtId="0" fontId="0" fillId="8" borderId="3" xfId="0" applyFill="1" applyBorder="1" applyAlignment="1">
      <alignment horizontal="center" vertical="center"/>
    </xf>
    <xf numFmtId="0" fontId="0" fillId="8" borderId="5" xfId="0" applyFill="1" applyBorder="1" applyAlignment="1">
      <alignment horizontal="center" vertical="center"/>
    </xf>
    <xf numFmtId="0" fontId="1311" fillId="13" borderId="4" xfId="0" applyFont="1" applyFill="1" applyBorder="1" applyAlignment="1">
      <alignment horizontal="center" vertical="center" wrapText="1"/>
    </xf>
    <xf numFmtId="0" fontId="1311" fillId="13" borderId="5" xfId="0" applyFont="1" applyFill="1" applyBorder="1" applyAlignment="1">
      <alignment horizontal="center" vertical="center" wrapText="1"/>
    </xf>
    <xf numFmtId="0" fontId="1126" fillId="13" borderId="4" xfId="0" applyFont="1" applyFill="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xf>
    <xf numFmtId="0" fontId="0" fillId="0" borderId="4" xfId="0" applyBorder="1" applyAlignment="1">
      <alignment horizontal="center"/>
    </xf>
    <xf numFmtId="0" fontId="814" fillId="13" borderId="4" xfId="0" applyFont="1" applyFill="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1276" fillId="13" borderId="4" xfId="0" applyFont="1" applyFill="1" applyBorder="1" applyAlignment="1">
      <alignment horizontal="center" vertical="center"/>
    </xf>
    <xf numFmtId="0" fontId="1346" fillId="8" borderId="4" xfId="1" applyFill="1" applyBorder="1" applyAlignment="1">
      <alignment horizontal="center" vertical="center" wrapText="1"/>
    </xf>
    <xf numFmtId="0" fontId="1314" fillId="13" borderId="4" xfId="0" applyFont="1" applyFill="1" applyBorder="1" applyAlignment="1">
      <alignment horizontal="center" vertical="center" wrapText="1"/>
    </xf>
    <xf numFmtId="0" fontId="1314" fillId="8" borderId="5" xfId="0" applyFont="1" applyFill="1" applyBorder="1" applyAlignment="1">
      <alignment horizontal="center" vertical="center" wrapText="1"/>
    </xf>
    <xf numFmtId="0" fontId="1316" fillId="13" borderId="4" xfId="0" applyFont="1" applyFill="1" applyBorder="1" applyAlignment="1">
      <alignment horizontal="center" vertical="center" wrapText="1"/>
    </xf>
    <xf numFmtId="0" fontId="1316" fillId="13" borderId="3" xfId="0" applyFont="1" applyFill="1" applyBorder="1" applyAlignment="1">
      <alignment horizontal="center" vertical="center" wrapText="1"/>
    </xf>
    <xf numFmtId="0" fontId="1316" fillId="13" borderId="5" xfId="0" applyFont="1" applyFill="1" applyBorder="1" applyAlignment="1">
      <alignment horizontal="center" vertical="center" wrapText="1"/>
    </xf>
    <xf numFmtId="0" fontId="1309" fillId="13" borderId="4" xfId="0" applyFont="1" applyFill="1" applyBorder="1" applyAlignment="1">
      <alignment horizontal="center" vertical="center"/>
    </xf>
    <xf numFmtId="0" fontId="1284" fillId="13" borderId="4" xfId="0" applyFont="1" applyFill="1" applyBorder="1" applyAlignment="1">
      <alignment horizontal="center" vertical="center"/>
    </xf>
    <xf numFmtId="0" fontId="1273" fillId="13" borderId="4" xfId="0" applyFont="1" applyFill="1" applyBorder="1" applyAlignment="1">
      <alignment horizontal="center" vertical="center"/>
    </xf>
    <xf numFmtId="0" fontId="1193" fillId="13" borderId="4" xfId="0" applyFont="1" applyFill="1" applyBorder="1" applyAlignment="1">
      <alignment horizontal="center" vertical="center"/>
    </xf>
    <xf numFmtId="0" fontId="1193" fillId="13" borderId="3" xfId="0" applyFont="1" applyFill="1" applyBorder="1" applyAlignment="1">
      <alignment horizontal="center" vertical="center"/>
    </xf>
    <xf numFmtId="0" fontId="1193" fillId="13" borderId="5" xfId="0" applyFont="1" applyFill="1" applyBorder="1" applyAlignment="1">
      <alignment horizontal="center" vertical="center"/>
    </xf>
    <xf numFmtId="0" fontId="1295" fillId="13" borderId="4" xfId="0" applyFont="1" applyFill="1" applyBorder="1" applyAlignment="1">
      <alignment horizontal="center" vertical="center"/>
    </xf>
    <xf numFmtId="0" fontId="1095" fillId="13" borderId="4" xfId="0" applyFont="1" applyFill="1" applyBorder="1" applyAlignment="1">
      <alignment horizontal="center" vertical="center"/>
    </xf>
    <xf numFmtId="0" fontId="1179" fillId="13" borderId="3" xfId="0" applyFont="1" applyFill="1" applyBorder="1" applyAlignment="1">
      <alignment horizontal="center" vertical="center"/>
    </xf>
    <xf numFmtId="0" fontId="1179" fillId="13" borderId="5" xfId="0" applyFont="1" applyFill="1" applyBorder="1" applyAlignment="1">
      <alignment horizontal="center" vertical="center"/>
    </xf>
    <xf numFmtId="0" fontId="1330" fillId="13" borderId="5" xfId="0" applyFont="1" applyFill="1" applyBorder="1" applyAlignment="1">
      <alignment horizontal="center" vertical="center" wrapText="1"/>
    </xf>
    <xf numFmtId="0" fontId="1321" fillId="13" borderId="4" xfId="0" applyFont="1" applyFill="1" applyBorder="1" applyAlignment="1">
      <alignment horizontal="center" vertical="center" wrapText="1"/>
    </xf>
    <xf numFmtId="0" fontId="1321" fillId="13" borderId="5" xfId="0" applyFont="1" applyFill="1" applyBorder="1" applyAlignment="1">
      <alignment horizontal="center" vertical="center" wrapText="1"/>
    </xf>
    <xf numFmtId="0" fontId="1321" fillId="13" borderId="3" xfId="0" applyFont="1" applyFill="1" applyBorder="1" applyAlignment="1">
      <alignment horizontal="center" vertical="center" wrapText="1"/>
    </xf>
    <xf numFmtId="0" fontId="1322" fillId="13" borderId="4" xfId="0" applyFont="1" applyFill="1" applyBorder="1" applyAlignment="1">
      <alignment horizontal="center" vertical="center" wrapText="1"/>
    </xf>
    <xf numFmtId="0" fontId="1322" fillId="13" borderId="3" xfId="0" applyFont="1" applyFill="1" applyBorder="1" applyAlignment="1">
      <alignment horizontal="center" vertical="center" wrapText="1"/>
    </xf>
    <xf numFmtId="0" fontId="1322" fillId="13" borderId="5" xfId="0" applyFont="1" applyFill="1" applyBorder="1" applyAlignment="1">
      <alignment horizontal="center" vertical="center" wrapText="1"/>
    </xf>
    <xf numFmtId="0" fontId="529" fillId="13" borderId="4" xfId="0" applyFont="1" applyFill="1" applyBorder="1" applyAlignment="1">
      <alignment horizontal="center" wrapText="1"/>
    </xf>
    <xf numFmtId="0" fontId="1322" fillId="13" borderId="5" xfId="0" applyFont="1" applyFill="1" applyBorder="1" applyAlignment="1">
      <alignment horizontal="center" wrapText="1"/>
    </xf>
    <xf numFmtId="49" fontId="1326" fillId="13" borderId="4" xfId="0" applyNumberFormat="1" applyFont="1" applyFill="1" applyBorder="1" applyAlignment="1">
      <alignment horizontal="center" vertical="center"/>
    </xf>
    <xf numFmtId="49" fontId="1326" fillId="8" borderId="5" xfId="0" applyNumberFormat="1" applyFont="1" applyFill="1" applyBorder="1" applyAlignment="1">
      <alignment horizontal="center" vertical="center"/>
    </xf>
    <xf numFmtId="0" fontId="1327" fillId="13" borderId="4" xfId="0" applyFont="1" applyFill="1" applyBorder="1" applyAlignment="1">
      <alignment horizontal="center" vertical="center" wrapText="1"/>
    </xf>
    <xf numFmtId="0" fontId="1329" fillId="13" borderId="4" xfId="0" applyFont="1" applyFill="1" applyBorder="1" applyAlignment="1">
      <alignment horizontal="center" vertical="center" wrapText="1"/>
    </xf>
    <xf numFmtId="0" fontId="1329" fillId="13" borderId="5" xfId="0" applyFont="1" applyFill="1" applyBorder="1" applyAlignment="1">
      <alignment horizontal="center" vertical="center" wrapText="1"/>
    </xf>
    <xf numFmtId="0" fontId="1328" fillId="13" borderId="5" xfId="0" applyFont="1" applyFill="1" applyBorder="1" applyAlignment="1">
      <alignment horizontal="center" vertical="center" wrapText="1"/>
    </xf>
    <xf numFmtId="0" fontId="575" fillId="13" borderId="4" xfId="0" applyFont="1" applyFill="1" applyBorder="1" applyAlignment="1">
      <alignment horizontal="center" vertical="center" wrapText="1"/>
    </xf>
    <xf numFmtId="0" fontId="1207" fillId="13" borderId="5" xfId="0" applyFont="1" applyFill="1" applyBorder="1" applyAlignment="1">
      <alignment horizontal="center" vertical="center" wrapText="1"/>
    </xf>
    <xf numFmtId="0" fontId="1324" fillId="6" borderId="4" xfId="0" applyFont="1" applyFill="1" applyBorder="1" applyAlignment="1">
      <alignment horizontal="center" vertical="center" wrapText="1"/>
    </xf>
    <xf numFmtId="0" fontId="1324" fillId="6" borderId="3" xfId="0" applyFont="1" applyFill="1" applyBorder="1" applyAlignment="1">
      <alignment horizontal="center" vertical="center" wrapText="1"/>
    </xf>
    <xf numFmtId="0" fontId="1324" fillId="6" borderId="5" xfId="0" applyFont="1" applyFill="1" applyBorder="1" applyAlignment="1">
      <alignment horizontal="center" vertical="center" wrapText="1"/>
    </xf>
    <xf numFmtId="0" fontId="1322" fillId="8" borderId="3" xfId="0" applyFont="1" applyFill="1" applyBorder="1" applyAlignment="1">
      <alignment horizontal="center" vertical="center" wrapText="1"/>
    </xf>
    <xf numFmtId="0" fontId="1322" fillId="8" borderId="5" xfId="0" applyFont="1" applyFill="1" applyBorder="1" applyAlignment="1">
      <alignment horizontal="center" vertical="center" wrapText="1"/>
    </xf>
    <xf numFmtId="0" fontId="1326" fillId="13" borderId="4" xfId="0" applyFont="1" applyFill="1" applyBorder="1" applyAlignment="1">
      <alignment horizontal="center" vertical="center" wrapText="1"/>
    </xf>
    <xf numFmtId="0" fontId="1326" fillId="8" borderId="5" xfId="0" applyFont="1" applyFill="1" applyBorder="1" applyAlignment="1">
      <alignment horizontal="center" vertical="center" wrapText="1"/>
    </xf>
    <xf numFmtId="0" fontId="1327" fillId="13" borderId="3" xfId="0" applyFont="1" applyFill="1" applyBorder="1" applyAlignment="1">
      <alignment horizontal="center" vertical="center" wrapText="1"/>
    </xf>
    <xf numFmtId="49" fontId="1329" fillId="13" borderId="4" xfId="0" applyNumberFormat="1" applyFont="1" applyFill="1" applyBorder="1" applyAlignment="1">
      <alignment horizontal="center" vertical="center"/>
    </xf>
    <xf numFmtId="49" fontId="1329" fillId="13" borderId="5" xfId="0" applyNumberFormat="1" applyFont="1" applyFill="1" applyBorder="1" applyAlignment="1">
      <alignment horizontal="center" vertical="center"/>
    </xf>
    <xf numFmtId="0" fontId="1330" fillId="13" borderId="4" xfId="0" applyFont="1" applyFill="1" applyBorder="1" applyAlignment="1">
      <alignment horizontal="center" vertical="center" wrapText="1"/>
    </xf>
    <xf numFmtId="0" fontId="1326" fillId="13" borderId="5" xfId="0" applyFont="1" applyFill="1" applyBorder="1" applyAlignment="1">
      <alignment horizontal="center" vertical="center" wrapText="1"/>
    </xf>
    <xf numFmtId="49" fontId="1328" fillId="13" borderId="4" xfId="0" applyNumberFormat="1" applyFont="1" applyFill="1" applyBorder="1" applyAlignment="1">
      <alignment horizontal="center" vertical="center"/>
    </xf>
    <xf numFmtId="49" fontId="1328" fillId="13" borderId="5" xfId="0" applyNumberFormat="1" applyFont="1" applyFill="1" applyBorder="1" applyAlignment="1">
      <alignment horizontal="center" vertical="center"/>
    </xf>
    <xf numFmtId="0" fontId="0" fillId="8" borderId="4" xfId="0" applyFill="1" applyBorder="1" applyAlignment="1">
      <alignment horizontal="center" vertical="center" wrapText="1"/>
    </xf>
    <xf numFmtId="0" fontId="1329" fillId="8" borderId="5" xfId="0" applyFont="1" applyFill="1" applyBorder="1" applyAlignment="1">
      <alignment horizontal="center" vertical="center" wrapText="1"/>
    </xf>
    <xf numFmtId="0" fontId="1346" fillId="8" borderId="5" xfId="1" applyFill="1" applyBorder="1" applyAlignment="1">
      <alignment horizontal="center" vertical="center" wrapText="1"/>
    </xf>
    <xf numFmtId="0" fontId="1329" fillId="6" borderId="4" xfId="0" applyFont="1" applyFill="1" applyBorder="1" applyAlignment="1">
      <alignment horizontal="center" vertical="center" wrapText="1"/>
    </xf>
    <xf numFmtId="0" fontId="1329" fillId="6" borderId="5" xfId="0" applyFont="1" applyFill="1" applyBorder="1" applyAlignment="1">
      <alignment horizontal="center" vertical="center" wrapText="1"/>
    </xf>
    <xf numFmtId="0" fontId="972" fillId="13" borderId="4" xfId="0" applyFont="1" applyFill="1" applyBorder="1" applyAlignment="1">
      <alignment horizontal="center" vertical="center"/>
    </xf>
    <xf numFmtId="0" fontId="972" fillId="13" borderId="5" xfId="0" applyFont="1" applyFill="1" applyBorder="1" applyAlignment="1">
      <alignment horizontal="center" vertical="center"/>
    </xf>
    <xf numFmtId="49" fontId="1329" fillId="8" borderId="5" xfId="0" applyNumberFormat="1" applyFont="1" applyFill="1" applyBorder="1" applyAlignment="1">
      <alignment horizontal="center" vertical="center"/>
    </xf>
    <xf numFmtId="0" fontId="1329" fillId="13" borderId="1" xfId="0" applyFont="1" applyFill="1" applyBorder="1" applyAlignment="1">
      <alignment horizontal="center" vertical="top" wrapText="1"/>
    </xf>
    <xf numFmtId="0" fontId="1329" fillId="13" borderId="1" xfId="0" applyFont="1" applyFill="1" applyBorder="1" applyAlignment="1">
      <alignment horizontal="center" vertical="center"/>
    </xf>
    <xf numFmtId="0" fontId="1263" fillId="13" borderId="4" xfId="0" applyFont="1" applyFill="1" applyBorder="1" applyAlignment="1">
      <alignment horizontal="center" vertical="center"/>
    </xf>
    <xf numFmtId="0" fontId="1276" fillId="0" borderId="4" xfId="0" applyFont="1" applyBorder="1" applyAlignment="1">
      <alignment horizontal="center" vertical="center"/>
    </xf>
    <xf numFmtId="0" fontId="1276" fillId="0" borderId="3" xfId="0" applyFont="1" applyBorder="1" applyAlignment="1">
      <alignment horizontal="center" vertical="center"/>
    </xf>
    <xf numFmtId="0" fontId="1276" fillId="0" borderId="5" xfId="0" applyFont="1" applyBorder="1" applyAlignment="1">
      <alignment horizontal="center" vertical="center"/>
    </xf>
    <xf numFmtId="49" fontId="1329" fillId="13" borderId="3" xfId="0" applyNumberFormat="1" applyFont="1" applyFill="1" applyBorder="1" applyAlignment="1">
      <alignment horizontal="center" vertical="center"/>
    </xf>
    <xf numFmtId="0" fontId="1329" fillId="13" borderId="1" xfId="0" applyFont="1" applyFill="1" applyBorder="1" applyAlignment="1">
      <alignment horizontal="center" vertical="center" wrapText="1"/>
    </xf>
    <xf numFmtId="0" fontId="927" fillId="13" borderId="4" xfId="0" applyFont="1" applyFill="1" applyBorder="1" applyAlignment="1">
      <alignment horizontal="center" vertical="center"/>
    </xf>
    <xf numFmtId="0" fontId="1329" fillId="8" borderId="4" xfId="0" applyFont="1" applyFill="1" applyBorder="1" applyAlignment="1">
      <alignment horizontal="center" vertical="center" wrapText="1"/>
    </xf>
    <xf numFmtId="0" fontId="1329" fillId="8" borderId="3" xfId="0" applyFont="1" applyFill="1" applyBorder="1" applyAlignment="1">
      <alignment horizontal="center" vertical="center" wrapText="1"/>
    </xf>
    <xf numFmtId="0" fontId="887" fillId="6" borderId="4" xfId="0" applyFont="1" applyFill="1" applyBorder="1" applyAlignment="1">
      <alignment horizontal="center" vertical="center"/>
    </xf>
    <xf numFmtId="0" fontId="1330" fillId="13" borderId="1" xfId="0" applyFont="1" applyFill="1" applyBorder="1" applyAlignment="1">
      <alignment horizontal="center" vertical="center" wrapText="1"/>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vertical="center"/>
    </xf>
    <xf numFmtId="0" fontId="910" fillId="6" borderId="6" xfId="0" applyFont="1" applyFill="1" applyBorder="1" applyAlignment="1">
      <alignment horizontal="center" vertical="center"/>
    </xf>
    <xf numFmtId="0" fontId="1329" fillId="13" borderId="4" xfId="0" applyFont="1" applyFill="1" applyBorder="1" applyAlignment="1">
      <alignment vertical="center" wrapText="1"/>
    </xf>
    <xf numFmtId="0" fontId="1329" fillId="13" borderId="5" xfId="0" applyFont="1" applyFill="1" applyBorder="1" applyAlignment="1">
      <alignment vertical="center" wrapText="1"/>
    </xf>
    <xf numFmtId="0" fontId="1330" fillId="13" borderId="3" xfId="0" applyFont="1" applyFill="1" applyBorder="1" applyAlignment="1">
      <alignment horizontal="center" vertical="center" wrapText="1"/>
    </xf>
    <xf numFmtId="0" fontId="910" fillId="13" borderId="4" xfId="0" applyFont="1" applyFill="1" applyBorder="1" applyAlignment="1">
      <alignment horizontal="center" vertical="center"/>
    </xf>
    <xf numFmtId="0" fontId="1143" fillId="13" borderId="4" xfId="0" applyFont="1" applyFill="1" applyBorder="1" applyAlignment="1">
      <alignment horizontal="center" vertical="center"/>
    </xf>
    <xf numFmtId="0" fontId="1198" fillId="0" borderId="4" xfId="0" applyFont="1" applyBorder="1" applyAlignment="1">
      <alignment horizontal="center" vertical="center"/>
    </xf>
    <xf numFmtId="0" fontId="1346" fillId="8" borderId="3" xfId="1" applyFill="1" applyBorder="1" applyAlignment="1">
      <alignment horizontal="center" vertical="center" wrapText="1"/>
    </xf>
    <xf numFmtId="0" fontId="1259" fillId="13" borderId="4" xfId="0" applyFont="1" applyFill="1" applyBorder="1" applyAlignment="1">
      <alignment horizontal="center" vertical="center"/>
    </xf>
    <xf numFmtId="49" fontId="1329" fillId="6" borderId="4" xfId="0" applyNumberFormat="1" applyFont="1" applyFill="1" applyBorder="1" applyAlignment="1">
      <alignment horizontal="center" vertical="center"/>
    </xf>
    <xf numFmtId="49" fontId="1329" fillId="6" borderId="5" xfId="0" applyNumberFormat="1" applyFont="1" applyFill="1" applyBorder="1" applyAlignment="1">
      <alignment horizontal="center" vertical="center"/>
    </xf>
    <xf numFmtId="0" fontId="1198" fillId="13" borderId="4" xfId="0" applyFont="1" applyFill="1" applyBorder="1" applyAlignment="1">
      <alignment horizontal="center"/>
    </xf>
    <xf numFmtId="0" fontId="1346" fillId="6" borderId="4" xfId="1" applyFill="1" applyBorder="1" applyAlignment="1">
      <alignment horizontal="center" wrapText="1"/>
    </xf>
    <xf numFmtId="0" fontId="1329" fillId="6" borderId="5" xfId="0" applyFont="1" applyFill="1" applyBorder="1" applyAlignment="1">
      <alignment horizontal="center" wrapText="1"/>
    </xf>
    <xf numFmtId="0" fontId="1198" fillId="13" borderId="4" xfId="0" applyFont="1" applyFill="1" applyBorder="1" applyAlignment="1">
      <alignment horizontal="center" wrapText="1"/>
    </xf>
    <xf numFmtId="0" fontId="0" fillId="13" borderId="3" xfId="0" applyFill="1" applyBorder="1" applyAlignment="1">
      <alignment horizontal="center" wrapText="1"/>
    </xf>
    <xf numFmtId="0" fontId="0" fillId="13" borderId="5" xfId="0" applyFill="1" applyBorder="1" applyAlignment="1">
      <alignment horizontal="center" wrapText="1"/>
    </xf>
    <xf numFmtId="49" fontId="0" fillId="13" borderId="4" xfId="0" applyNumberFormat="1" applyFill="1" applyBorder="1" applyAlignment="1">
      <alignment horizontal="center" vertical="center"/>
    </xf>
    <xf numFmtId="0" fontId="1335" fillId="13" borderId="4" xfId="0" applyFont="1" applyFill="1" applyBorder="1" applyAlignment="1">
      <alignment horizontal="center" vertical="center" wrapText="1"/>
    </xf>
    <xf numFmtId="0" fontId="1335" fillId="13" borderId="5" xfId="0" applyFont="1" applyFill="1" applyBorder="1" applyAlignment="1">
      <alignment horizontal="center" vertical="center" wrapText="1"/>
    </xf>
    <xf numFmtId="0" fontId="1343" fillId="13" borderId="1" xfId="0" applyFont="1" applyFill="1" applyBorder="1" applyAlignment="1">
      <alignment horizontal="center" vertical="center" wrapText="1"/>
    </xf>
    <xf numFmtId="0" fontId="0" fillId="13" borderId="1" xfId="0" applyFill="1" applyBorder="1" applyAlignment="1">
      <alignment horizontal="center"/>
    </xf>
    <xf numFmtId="49" fontId="0" fillId="6" borderId="4" xfId="0" applyNumberFormat="1" applyFill="1" applyBorder="1" applyAlignment="1">
      <alignment horizontal="center" vertical="center"/>
    </xf>
    <xf numFmtId="0" fontId="667" fillId="13" borderId="1" xfId="0" applyFont="1" applyFill="1" applyBorder="1" applyAlignment="1">
      <alignment horizontal="center" vertical="center"/>
    </xf>
    <xf numFmtId="0" fontId="1343" fillId="13" borderId="4" xfId="0" applyFont="1" applyFill="1" applyBorder="1" applyAlignment="1">
      <alignment horizontal="center" vertical="center" wrapText="1"/>
    </xf>
    <xf numFmtId="0" fontId="1343" fillId="13" borderId="5" xfId="0" applyFont="1" applyFill="1" applyBorder="1" applyAlignment="1">
      <alignment horizontal="center" vertical="center" wrapText="1"/>
    </xf>
    <xf numFmtId="49" fontId="0" fillId="0" borderId="5" xfId="0" applyNumberFormat="1" applyBorder="1" applyAlignment="1">
      <alignment horizontal="center" vertical="center"/>
    </xf>
    <xf numFmtId="0" fontId="1323" fillId="13" borderId="4" xfId="0" applyFont="1" applyFill="1" applyBorder="1" applyAlignment="1">
      <alignment horizontal="center" vertical="center"/>
    </xf>
    <xf numFmtId="0" fontId="1343" fillId="13" borderId="3" xfId="0" applyFont="1" applyFill="1" applyBorder="1" applyAlignment="1">
      <alignment horizontal="center" vertical="center" wrapText="1"/>
    </xf>
    <xf numFmtId="0" fontId="1305" fillId="13" borderId="4" xfId="0" applyFont="1" applyFill="1" applyBorder="1" applyAlignment="1">
      <alignment horizontal="center" vertical="center"/>
    </xf>
    <xf numFmtId="0" fontId="1307" fillId="13" borderId="4" xfId="0" applyFont="1" applyFill="1" applyBorder="1" applyAlignment="1">
      <alignment horizontal="center" vertical="center"/>
    </xf>
    <xf numFmtId="0" fontId="1300" fillId="13" borderId="4" xfId="0" applyFont="1" applyFill="1" applyBorder="1" applyAlignment="1">
      <alignment horizontal="center" vertical="center"/>
    </xf>
    <xf numFmtId="0" fontId="1337" fillId="13" borderId="3" xfId="0" applyFont="1" applyFill="1" applyBorder="1" applyAlignment="1">
      <alignment horizontal="center" vertical="center" wrapText="1"/>
    </xf>
    <xf numFmtId="0" fontId="1337" fillId="13" borderId="5" xfId="0" applyFont="1" applyFill="1" applyBorder="1" applyAlignment="1">
      <alignment horizontal="center" vertical="center" wrapText="1"/>
    </xf>
    <xf numFmtId="0" fontId="1334" fillId="13" borderId="5" xfId="0" applyFont="1" applyFill="1" applyBorder="1" applyAlignment="1">
      <alignment horizontal="center" vertical="center" wrapText="1"/>
    </xf>
    <xf numFmtId="0" fontId="0" fillId="13" borderId="4" xfId="0" applyFill="1" applyBorder="1" applyAlignment="1">
      <alignment horizontal="center" wrapText="1"/>
    </xf>
    <xf numFmtId="0" fontId="1343" fillId="0" borderId="3" xfId="0" applyFont="1" applyBorder="1" applyAlignment="1">
      <alignment horizontal="center" vertical="center" wrapText="1"/>
    </xf>
    <xf numFmtId="0" fontId="1343" fillId="0" borderId="5" xfId="0" applyFont="1" applyBorder="1" applyAlignment="1">
      <alignment horizontal="center" vertical="center" wrapText="1"/>
    </xf>
    <xf numFmtId="0" fontId="1198" fillId="13" borderId="4"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ill="1" applyBorder="1" applyAlignment="1">
      <alignment horizontal="center" vertical="center"/>
    </xf>
    <xf numFmtId="0" fontId="0" fillId="13" borderId="9" xfId="0" applyFill="1" applyBorder="1" applyAlignment="1">
      <alignment horizontal="center" vertical="center" wrapText="1"/>
    </xf>
    <xf numFmtId="0" fontId="0" fillId="13" borderId="11" xfId="0" applyFill="1" applyBorder="1" applyAlignment="1">
      <alignment horizontal="center" vertical="center" wrapText="1"/>
    </xf>
    <xf numFmtId="0" fontId="0" fillId="13" borderId="12" xfId="0" applyFill="1" applyBorder="1" applyAlignment="1">
      <alignment horizontal="center" vertical="center" wrapText="1"/>
    </xf>
    <xf numFmtId="0" fontId="0" fillId="0" borderId="3" xfId="0" applyBorder="1" applyAlignment="1">
      <alignment horizontal="center" wrapText="1"/>
    </xf>
    <xf numFmtId="0" fontId="0" fillId="0" borderId="5" xfId="0" applyBorder="1" applyAlignment="1">
      <alignment horizont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1216" fillId="13" borderId="1" xfId="0" applyFont="1" applyFill="1" applyBorder="1" applyAlignment="1">
      <alignment horizontal="center" vertical="center" wrapText="1"/>
    </xf>
    <xf numFmtId="0" fontId="1216" fillId="8" borderId="1" xfId="0" applyFont="1" applyFill="1" applyBorder="1" applyAlignment="1">
      <alignment horizontal="center" vertical="center" wrapText="1"/>
    </xf>
    <xf numFmtId="0" fontId="0" fillId="13" borderId="2" xfId="0" applyFill="1" applyBorder="1" applyAlignment="1">
      <alignment horizontal="center" vertical="center" wrapText="1"/>
    </xf>
    <xf numFmtId="0" fontId="1235" fillId="13" borderId="12" xfId="0" applyFont="1" applyFill="1" applyBorder="1" applyAlignment="1">
      <alignment horizontal="center" vertical="center" wrapText="1"/>
    </xf>
    <xf numFmtId="0" fontId="1295" fillId="0" borderId="7" xfId="0" applyFont="1" applyBorder="1" applyAlignment="1">
      <alignment horizontal="center"/>
    </xf>
    <xf numFmtId="49" fontId="0" fillId="13" borderId="1" xfId="0" applyNumberFormat="1" applyFill="1" applyBorder="1" applyAlignment="1">
      <alignment horizontal="center" vertical="center" wrapText="1"/>
    </xf>
    <xf numFmtId="49" fontId="0" fillId="8" borderId="1" xfId="0" applyNumberFormat="1" applyFill="1" applyBorder="1" applyAlignment="1">
      <alignment horizontal="center" vertical="center" wrapText="1"/>
    </xf>
    <xf numFmtId="0" fontId="1333" fillId="13" borderId="4" xfId="0" applyFont="1" applyFill="1" applyBorder="1" applyAlignment="1">
      <alignment horizontal="center"/>
    </xf>
    <xf numFmtId="0" fontId="1333" fillId="0" borderId="5" xfId="0" applyFont="1" applyBorder="1" applyAlignment="1">
      <alignment horizontal="center"/>
    </xf>
    <xf numFmtId="0" fontId="0" fillId="13" borderId="6" xfId="0" applyFill="1" applyBorder="1" applyAlignment="1">
      <alignment horizontal="center" vertical="center" wrapText="1"/>
    </xf>
    <xf numFmtId="0" fontId="0" fillId="13" borderId="7" xfId="0" applyFill="1" applyBorder="1" applyAlignment="1">
      <alignment horizontal="center" vertical="center" wrapText="1"/>
    </xf>
    <xf numFmtId="0" fontId="1302" fillId="13" borderId="4" xfId="0" applyFont="1" applyFill="1" applyBorder="1" applyAlignment="1">
      <alignment horizontal="center" vertical="center"/>
    </xf>
    <xf numFmtId="0" fontId="1302" fillId="13" borderId="5" xfId="0" applyFont="1" applyFill="1" applyBorder="1" applyAlignment="1">
      <alignment horizontal="center" vertical="center"/>
    </xf>
    <xf numFmtId="0" fontId="0" fillId="0" borderId="3" xfId="0" applyBorder="1"/>
    <xf numFmtId="0" fontId="0" fillId="0" borderId="5" xfId="0" applyBorder="1"/>
    <xf numFmtId="0" fontId="1283" fillId="13" borderId="4" xfId="0" applyFont="1" applyFill="1" applyBorder="1" applyAlignment="1">
      <alignment horizontal="center" vertical="center" wrapText="1"/>
    </xf>
    <xf numFmtId="2" fontId="0" fillId="13" borderId="4" xfId="0" applyNumberFormat="1" applyFill="1" applyBorder="1" applyAlignment="1">
      <alignment horizontal="center" vertical="center" wrapText="1"/>
    </xf>
    <xf numFmtId="2" fontId="0" fillId="13" borderId="5" xfId="0" applyNumberFormat="1" applyFill="1" applyBorder="1" applyAlignment="1">
      <alignment horizontal="center" vertical="center" wrapText="1"/>
    </xf>
    <xf numFmtId="0" fontId="1302" fillId="0" borderId="3" xfId="0" applyFont="1" applyBorder="1" applyAlignment="1">
      <alignment horizontal="center"/>
    </xf>
    <xf numFmtId="0" fontId="1302" fillId="0" borderId="5" xfId="0" applyFont="1" applyBorder="1" applyAlignment="1">
      <alignment horizontal="center"/>
    </xf>
    <xf numFmtId="0" fontId="0" fillId="13" borderId="1" xfId="0" applyFill="1" applyBorder="1" applyAlignment="1">
      <alignment horizontal="center" wrapText="1"/>
    </xf>
    <xf numFmtId="0" fontId="0" fillId="13" borderId="10" xfId="0" applyFill="1" applyBorder="1" applyAlignment="1">
      <alignment horizontal="center" vertical="center" wrapText="1"/>
    </xf>
    <xf numFmtId="0" fontId="1295" fillId="13" borderId="4" xfId="0" applyFont="1" applyFill="1" applyBorder="1" applyAlignment="1">
      <alignment horizontal="center" vertical="center" wrapText="1"/>
    </xf>
    <xf numFmtId="0" fontId="0" fillId="14" borderId="4" xfId="0" applyFill="1" applyBorder="1" applyAlignment="1">
      <alignment horizontal="center" wrapText="1"/>
    </xf>
    <xf numFmtId="0" fontId="0" fillId="14" borderId="3" xfId="0" applyFill="1" applyBorder="1" applyAlignment="1">
      <alignment horizontal="center" wrapText="1"/>
    </xf>
    <xf numFmtId="0" fontId="0" fillId="14" borderId="5" xfId="0" applyFill="1" applyBorder="1" applyAlignment="1">
      <alignment horizontal="center" wrapText="1"/>
    </xf>
    <xf numFmtId="0" fontId="1138" fillId="13" borderId="4" xfId="0" applyFont="1" applyFill="1" applyBorder="1" applyAlignment="1">
      <alignment horizontal="center" vertical="center" wrapText="1"/>
    </xf>
    <xf numFmtId="0" fontId="1305" fillId="13" borderId="4" xfId="0" applyFont="1" applyFill="1" applyBorder="1" applyAlignment="1">
      <alignment horizontal="center" vertical="center" wrapText="1"/>
    </xf>
    <xf numFmtId="0" fontId="1216" fillId="13" borderId="4" xfId="0" applyFont="1" applyFill="1" applyBorder="1" applyAlignment="1">
      <alignment horizontal="center" vertical="center" wrapText="1"/>
    </xf>
    <xf numFmtId="0" fontId="1216" fillId="13" borderId="5" xfId="0" applyFont="1" applyFill="1" applyBorder="1" applyAlignment="1">
      <alignment horizontal="center" vertical="center" wrapText="1"/>
    </xf>
    <xf numFmtId="0" fontId="1258" fillId="13" borderId="4" xfId="0" applyFont="1" applyFill="1" applyBorder="1" applyAlignment="1">
      <alignment horizontal="center" vertical="center" wrapText="1"/>
    </xf>
    <xf numFmtId="0" fontId="753" fillId="13" borderId="6" xfId="0" applyFont="1" applyFill="1" applyBorder="1" applyAlignment="1">
      <alignment horizontal="center" vertical="center" wrapText="1"/>
    </xf>
    <xf numFmtId="14" fontId="1300" fillId="13" borderId="4" xfId="0" applyNumberFormat="1" applyFont="1" applyFill="1" applyBorder="1" applyAlignment="1">
      <alignment horizontal="center" vertical="center" wrapText="1"/>
    </xf>
    <xf numFmtId="0" fontId="0" fillId="13" borderId="6" xfId="0" applyFill="1" applyBorder="1" applyAlignment="1">
      <alignment horizontal="center" wrapText="1"/>
    </xf>
    <xf numFmtId="0" fontId="0" fillId="0" borderId="10" xfId="0" applyBorder="1" applyAlignment="1">
      <alignment horizontal="center" wrapText="1"/>
    </xf>
    <xf numFmtId="0" fontId="0" fillId="0" borderId="7" xfId="0" applyBorder="1" applyAlignment="1">
      <alignment horizontal="center" wrapText="1"/>
    </xf>
    <xf numFmtId="14" fontId="0" fillId="13" borderId="1" xfId="0" applyNumberFormat="1" applyFill="1" applyBorder="1" applyAlignment="1">
      <alignment horizontal="center" vertical="center" wrapText="1"/>
    </xf>
    <xf numFmtId="0" fontId="1323" fillId="13" borderId="4" xfId="0" applyFont="1" applyFill="1" applyBorder="1" applyAlignment="1">
      <alignment horizontal="center" vertical="center" wrapText="1"/>
    </xf>
    <xf numFmtId="0" fontId="667" fillId="13" borderId="4" xfId="0" applyFont="1" applyFill="1" applyBorder="1" applyAlignment="1">
      <alignment horizontal="center" vertical="center" wrapText="1"/>
    </xf>
    <xf numFmtId="0" fontId="1302" fillId="13" borderId="1" xfId="0" applyFont="1" applyFill="1" applyBorder="1" applyAlignment="1">
      <alignment horizontal="center" vertical="center" wrapText="1"/>
    </xf>
    <xf numFmtId="0" fontId="1135" fillId="13" borderId="6" xfId="0" applyFont="1" applyFill="1" applyBorder="1" applyAlignment="1">
      <alignment horizontal="center" vertical="center" wrapText="1"/>
    </xf>
    <xf numFmtId="0" fontId="1281" fillId="13" borderId="4" xfId="0" applyFont="1" applyFill="1" applyBorder="1" applyAlignment="1">
      <alignment horizontal="center" vertical="center" wrapText="1"/>
    </xf>
    <xf numFmtId="49" fontId="0" fillId="13" borderId="4" xfId="0" applyNumberFormat="1" applyFill="1" applyBorder="1" applyAlignment="1">
      <alignment horizontal="center" vertical="center" wrapText="1"/>
    </xf>
    <xf numFmtId="49" fontId="0" fillId="13" borderId="5" xfId="0" applyNumberFormat="1" applyFill="1" applyBorder="1" applyAlignment="1">
      <alignment horizontal="center" vertical="center" wrapText="1"/>
    </xf>
    <xf numFmtId="0" fontId="1342" fillId="13" borderId="4" xfId="0" applyFont="1" applyFill="1" applyBorder="1" applyAlignment="1">
      <alignment horizontal="center" vertical="center" wrapText="1"/>
    </xf>
    <xf numFmtId="0" fontId="1302" fillId="0" borderId="3" xfId="0" applyFont="1" applyBorder="1"/>
    <xf numFmtId="0" fontId="1302" fillId="0" borderId="5" xfId="0" applyFont="1" applyBorder="1"/>
    <xf numFmtId="0" fontId="1346" fillId="13" borderId="4" xfId="1" applyFill="1" applyBorder="1" applyAlignment="1">
      <alignment horizontal="center" wrapText="1"/>
    </xf>
    <xf numFmtId="0" fontId="0" fillId="8" borderId="5" xfId="0" applyFill="1" applyBorder="1" applyAlignment="1">
      <alignment horizontal="center" wrapText="1"/>
    </xf>
    <xf numFmtId="0" fontId="0" fillId="8" borderId="5" xfId="0" applyFill="1" applyBorder="1" applyAlignment="1">
      <alignment horizontal="center"/>
    </xf>
    <xf numFmtId="49" fontId="0" fillId="13" borderId="1" xfId="0" applyNumberFormat="1" applyFill="1" applyBorder="1" applyAlignment="1">
      <alignment horizontal="center" vertical="center"/>
    </xf>
    <xf numFmtId="0" fontId="1197" fillId="13" borderId="1" xfId="0" applyFont="1" applyFill="1" applyBorder="1" applyAlignment="1">
      <alignment horizontal="center" vertical="center"/>
    </xf>
    <xf numFmtId="14" fontId="0" fillId="6" borderId="1" xfId="0" applyNumberFormat="1" applyFill="1" applyBorder="1" applyAlignment="1">
      <alignment horizontal="center" vertical="center"/>
    </xf>
    <xf numFmtId="0" fontId="0" fillId="6" borderId="1" xfId="0" applyFill="1" applyBorder="1" applyAlignment="1">
      <alignment horizontal="center" vertical="center"/>
    </xf>
    <xf numFmtId="49" fontId="1329" fillId="6" borderId="3" xfId="0" applyNumberFormat="1" applyFont="1" applyFill="1" applyBorder="1" applyAlignment="1">
      <alignment horizontal="center" vertical="center"/>
    </xf>
    <xf numFmtId="0" fontId="1329" fillId="6" borderId="1" xfId="0" applyFont="1" applyFill="1" applyBorder="1" applyAlignment="1">
      <alignment horizontal="center" vertical="center" wrapText="1"/>
    </xf>
    <xf numFmtId="0" fontId="991" fillId="13" borderId="2" xfId="0" applyFont="1" applyFill="1" applyBorder="1" applyAlignment="1">
      <alignment horizontal="center" vertical="center"/>
    </xf>
    <xf numFmtId="0" fontId="1230" fillId="13" borderId="6" xfId="0" applyFont="1" applyFill="1" applyBorder="1" applyAlignment="1">
      <alignment horizontal="center" vertical="center"/>
    </xf>
    <xf numFmtId="14" fontId="1329" fillId="13" borderId="1" xfId="0" applyNumberFormat="1" applyFont="1" applyFill="1" applyBorder="1" applyAlignment="1">
      <alignment horizontal="center" vertical="center"/>
    </xf>
    <xf numFmtId="14" fontId="0" fillId="13" borderId="1" xfId="0" applyNumberFormat="1" applyFill="1" applyBorder="1" applyAlignment="1">
      <alignment horizontal="center" vertical="center"/>
    </xf>
    <xf numFmtId="14" fontId="0" fillId="8" borderId="5" xfId="0" applyNumberFormat="1" applyFill="1" applyBorder="1" applyAlignment="1">
      <alignment horizontal="center" vertical="center" wrapText="1"/>
    </xf>
    <xf numFmtId="14" fontId="1329" fillId="13" borderId="4" xfId="0" applyNumberFormat="1" applyFont="1" applyFill="1" applyBorder="1" applyAlignment="1">
      <alignment horizontal="center" vertical="center"/>
    </xf>
    <xf numFmtId="14" fontId="1329" fillId="8" borderId="5" xfId="0" applyNumberFormat="1" applyFont="1" applyFill="1" applyBorder="1" applyAlignment="1">
      <alignment horizontal="center" vertical="center"/>
    </xf>
    <xf numFmtId="0" fontId="1330" fillId="13" borderId="4" xfId="0" applyFont="1" applyFill="1" applyBorder="1" applyAlignment="1">
      <alignment horizontal="center" vertical="center"/>
    </xf>
    <xf numFmtId="0" fontId="1330" fillId="13" borderId="5" xfId="0" applyFont="1" applyFill="1" applyBorder="1" applyAlignment="1">
      <alignment horizontal="center" vertical="center"/>
    </xf>
    <xf numFmtId="49" fontId="0" fillId="8" borderId="4" xfId="0" applyNumberFormat="1" applyFill="1" applyBorder="1" applyAlignment="1">
      <alignment horizontal="center" vertical="center"/>
    </xf>
    <xf numFmtId="49" fontId="0" fillId="8" borderId="3" xfId="0" applyNumberFormat="1" applyFill="1" applyBorder="1" applyAlignment="1">
      <alignment horizontal="center" vertical="center"/>
    </xf>
    <xf numFmtId="49" fontId="0" fillId="8" borderId="5" xfId="0" applyNumberFormat="1" applyFill="1" applyBorder="1" applyAlignment="1">
      <alignment horizontal="center" vertical="center"/>
    </xf>
    <xf numFmtId="0" fontId="1329" fillId="13" borderId="3" xfId="0" applyFont="1" applyFill="1" applyBorder="1" applyAlignment="1">
      <alignment horizontal="center" vertical="center" wrapText="1"/>
    </xf>
    <xf numFmtId="0" fontId="1325" fillId="13" borderId="5" xfId="0" applyFont="1" applyFill="1" applyBorder="1" applyAlignment="1">
      <alignment horizontal="center" vertical="center" wrapText="1"/>
    </xf>
    <xf numFmtId="0" fontId="1294" fillId="13" borderId="4" xfId="0" applyFont="1" applyFill="1" applyBorder="1" applyAlignment="1">
      <alignment horizontal="center" vertical="center" wrapText="1"/>
    </xf>
    <xf numFmtId="0" fontId="1294" fillId="8" borderId="5" xfId="0" applyFont="1" applyFill="1" applyBorder="1" applyAlignment="1">
      <alignment horizontal="center" vertical="center" wrapText="1"/>
    </xf>
    <xf numFmtId="0" fontId="1346" fillId="13" borderId="9" xfId="1" applyFill="1" applyBorder="1" applyAlignment="1">
      <alignment horizontal="center" vertical="center" wrapText="1"/>
    </xf>
    <xf numFmtId="0" fontId="1327" fillId="13" borderId="11" xfId="0" applyFont="1" applyFill="1" applyBorder="1" applyAlignment="1">
      <alignment horizontal="center" vertical="center" wrapText="1"/>
    </xf>
    <xf numFmtId="0" fontId="1327" fillId="13" borderId="12" xfId="0" applyFont="1" applyFill="1" applyBorder="1" applyAlignment="1">
      <alignment horizontal="center" vertical="center" wrapText="1"/>
    </xf>
    <xf numFmtId="0" fontId="1327" fillId="13" borderId="4" xfId="0" applyFont="1" applyFill="1" applyBorder="1" applyAlignment="1">
      <alignment horizontal="center" wrapText="1"/>
    </xf>
    <xf numFmtId="0" fontId="1327" fillId="13" borderId="3" xfId="0" applyFont="1" applyFill="1" applyBorder="1" applyAlignment="1">
      <alignment horizontal="center" wrapText="1"/>
    </xf>
    <xf numFmtId="0" fontId="1327" fillId="13" borderId="5" xfId="0" applyFont="1" applyFill="1" applyBorder="1" applyAlignment="1">
      <alignment horizontal="center" wrapText="1"/>
    </xf>
    <xf numFmtId="0" fontId="1198" fillId="0" borderId="5" xfId="0" applyFont="1" applyBorder="1" applyAlignment="1">
      <alignment horizontal="center" vertical="center" wrapText="1"/>
    </xf>
    <xf numFmtId="0" fontId="1287" fillId="13" borderId="4" xfId="0" applyFont="1" applyFill="1" applyBorder="1" applyAlignment="1">
      <alignment horizontal="center" vertical="center"/>
    </xf>
    <xf numFmtId="0" fontId="1214" fillId="13" borderId="4" xfId="0" applyFont="1" applyFill="1" applyBorder="1" applyAlignment="1">
      <alignment horizontal="center" vertical="center"/>
    </xf>
    <xf numFmtId="0" fontId="1295" fillId="0" borderId="5" xfId="0" applyFont="1" applyBorder="1" applyAlignment="1">
      <alignment horizontal="center" vertical="center"/>
    </xf>
    <xf numFmtId="0" fontId="1329" fillId="6" borderId="3" xfId="0" applyFont="1" applyFill="1" applyBorder="1" applyAlignment="1">
      <alignment horizontal="center" vertical="center" wrapText="1"/>
    </xf>
    <xf numFmtId="0" fontId="1329" fillId="8" borderId="5" xfId="0" applyFont="1" applyFill="1" applyBorder="1" applyAlignment="1">
      <alignment horizontal="center" vertical="center"/>
    </xf>
    <xf numFmtId="0" fontId="1327" fillId="13" borderId="4" xfId="0" applyFont="1" applyFill="1" applyBorder="1" applyAlignment="1">
      <alignment horizontal="center" vertical="center"/>
    </xf>
    <xf numFmtId="0" fontId="1327" fillId="13" borderId="3" xfId="0" applyFont="1" applyFill="1" applyBorder="1" applyAlignment="1">
      <alignment horizontal="center" vertical="center"/>
    </xf>
    <xf numFmtId="0" fontId="1327" fillId="13" borderId="5" xfId="0" applyFont="1" applyFill="1" applyBorder="1" applyAlignment="1">
      <alignment horizontal="center" vertical="center"/>
    </xf>
    <xf numFmtId="49" fontId="1326" fillId="13" borderId="5" xfId="0" applyNumberFormat="1" applyFont="1" applyFill="1" applyBorder="1" applyAlignment="1">
      <alignment horizontal="center" vertical="center"/>
    </xf>
    <xf numFmtId="0" fontId="1244" fillId="13" borderId="4" xfId="0" applyFont="1" applyFill="1" applyBorder="1" applyAlignment="1">
      <alignment horizontal="center" vertical="center"/>
    </xf>
    <xf numFmtId="0" fontId="1324" fillId="6" borderId="4" xfId="0" applyFont="1" applyFill="1" applyBorder="1" applyAlignment="1">
      <alignment horizontal="center" vertical="center"/>
    </xf>
    <xf numFmtId="0" fontId="1324" fillId="6" borderId="3" xfId="0" applyFont="1" applyFill="1" applyBorder="1" applyAlignment="1">
      <alignment horizontal="center" vertical="center"/>
    </xf>
    <xf numFmtId="0" fontId="1324" fillId="6" borderId="5" xfId="0" applyFont="1" applyFill="1" applyBorder="1" applyAlignment="1">
      <alignment horizontal="center" vertical="center"/>
    </xf>
    <xf numFmtId="49" fontId="1322" fillId="13" borderId="4" xfId="0" applyNumberFormat="1" applyFont="1" applyFill="1" applyBorder="1" applyAlignment="1">
      <alignment horizontal="center" vertical="center"/>
    </xf>
    <xf numFmtId="49" fontId="1322" fillId="0" borderId="3" xfId="0" applyNumberFormat="1" applyFont="1" applyBorder="1" applyAlignment="1">
      <alignment horizontal="center" vertical="center"/>
    </xf>
    <xf numFmtId="49" fontId="1322" fillId="0" borderId="5" xfId="0" applyNumberFormat="1" applyFont="1" applyBorder="1" applyAlignment="1">
      <alignment horizontal="center" vertical="center"/>
    </xf>
    <xf numFmtId="49" fontId="1327" fillId="13" borderId="4" xfId="0" applyNumberFormat="1" applyFont="1" applyFill="1" applyBorder="1" applyAlignment="1">
      <alignment horizontal="center" vertical="center"/>
    </xf>
    <xf numFmtId="49" fontId="1327" fillId="13" borderId="5" xfId="0" applyNumberFormat="1" applyFont="1" applyFill="1" applyBorder="1" applyAlignment="1">
      <alignment horizontal="center" vertical="center"/>
    </xf>
    <xf numFmtId="0" fontId="1317" fillId="13" borderId="4" xfId="0" applyFont="1" applyFill="1" applyBorder="1" applyAlignment="1">
      <alignment horizontal="center" vertical="center" wrapText="1"/>
    </xf>
    <xf numFmtId="0" fontId="1317" fillId="13" borderId="3" xfId="0" applyFont="1" applyFill="1" applyBorder="1" applyAlignment="1">
      <alignment horizontal="center" vertical="center" wrapText="1"/>
    </xf>
    <xf numFmtId="0" fontId="1317" fillId="13" borderId="5" xfId="0" applyFont="1" applyFill="1" applyBorder="1" applyAlignment="1">
      <alignment horizontal="center" vertical="center" wrapText="1"/>
    </xf>
    <xf numFmtId="0" fontId="1320" fillId="13" borderId="4" xfId="0" applyFont="1" applyFill="1" applyBorder="1" applyAlignment="1">
      <alignment horizontal="center" vertical="center" wrapText="1"/>
    </xf>
    <xf numFmtId="0" fontId="1320" fillId="13" borderId="5" xfId="0" applyFont="1" applyFill="1" applyBorder="1" applyAlignment="1">
      <alignment horizontal="center" vertical="center" wrapText="1"/>
    </xf>
    <xf numFmtId="0" fontId="1320" fillId="13" borderId="3" xfId="0" applyFont="1" applyFill="1" applyBorder="1" applyAlignment="1">
      <alignment horizontal="center" vertical="center" wrapText="1"/>
    </xf>
    <xf numFmtId="0" fontId="427" fillId="13" borderId="4" xfId="0" applyFont="1" applyFill="1" applyBorder="1" applyAlignment="1">
      <alignment horizontal="center" vertical="center" wrapText="1"/>
    </xf>
    <xf numFmtId="49" fontId="1324" fillId="6" borderId="4" xfId="0" applyNumberFormat="1" applyFont="1" applyFill="1" applyBorder="1" applyAlignment="1">
      <alignment horizontal="center" vertical="center"/>
    </xf>
    <xf numFmtId="49" fontId="1324" fillId="6" borderId="3" xfId="0" applyNumberFormat="1" applyFont="1" applyFill="1" applyBorder="1" applyAlignment="1">
      <alignment horizontal="center" vertical="center"/>
    </xf>
    <xf numFmtId="49" fontId="1324" fillId="6" borderId="5" xfId="0" applyNumberFormat="1" applyFont="1" applyFill="1" applyBorder="1" applyAlignment="1">
      <alignment horizontal="center" vertical="center"/>
    </xf>
    <xf numFmtId="0" fontId="1312" fillId="13" borderId="4" xfId="0" applyFont="1" applyFill="1" applyBorder="1" applyAlignment="1">
      <alignment horizontal="center" vertical="center"/>
    </xf>
    <xf numFmtId="0" fontId="1312" fillId="13" borderId="3" xfId="0" applyFont="1" applyFill="1" applyBorder="1" applyAlignment="1">
      <alignment horizontal="center" vertical="center"/>
    </xf>
    <xf numFmtId="0" fontId="1312" fillId="13" borderId="5" xfId="0" applyFont="1" applyFill="1" applyBorder="1" applyAlignment="1">
      <alignment horizontal="center" vertical="center"/>
    </xf>
    <xf numFmtId="0" fontId="1319" fillId="13" borderId="4" xfId="0" applyFont="1" applyFill="1" applyBorder="1" applyAlignment="1">
      <alignment horizontal="center" vertical="center" wrapText="1"/>
    </xf>
    <xf numFmtId="0" fontId="1319" fillId="13" borderId="3" xfId="0" applyFont="1" applyFill="1" applyBorder="1" applyAlignment="1">
      <alignment horizontal="center" vertical="center" wrapText="1"/>
    </xf>
    <xf numFmtId="0" fontId="1319" fillId="13" borderId="5" xfId="0" applyFont="1" applyFill="1" applyBorder="1" applyAlignment="1">
      <alignment horizontal="center" vertical="center" wrapText="1"/>
    </xf>
    <xf numFmtId="49" fontId="1312" fillId="13" borderId="4" xfId="0" applyNumberFormat="1" applyFont="1" applyFill="1" applyBorder="1" applyAlignment="1">
      <alignment horizontal="center" vertical="center"/>
    </xf>
    <xf numFmtId="49" fontId="1312" fillId="13" borderId="3" xfId="0" applyNumberFormat="1" applyFont="1" applyFill="1" applyBorder="1" applyAlignment="1">
      <alignment horizontal="center" vertical="center"/>
    </xf>
    <xf numFmtId="49" fontId="1312" fillId="13" borderId="5" xfId="0" applyNumberFormat="1" applyFont="1" applyFill="1" applyBorder="1" applyAlignment="1">
      <alignment horizontal="center" vertical="center"/>
    </xf>
    <xf numFmtId="0" fontId="1324" fillId="13" borderId="4" xfId="0" applyFont="1" applyFill="1" applyBorder="1" applyAlignment="1">
      <alignment horizontal="center" vertical="center"/>
    </xf>
    <xf numFmtId="0" fontId="1324" fillId="13" borderId="3" xfId="0" applyFont="1" applyFill="1" applyBorder="1" applyAlignment="1">
      <alignment horizontal="center" vertical="center"/>
    </xf>
    <xf numFmtId="0" fontId="1324" fillId="13" borderId="5" xfId="0" applyFont="1" applyFill="1" applyBorder="1" applyAlignment="1">
      <alignment horizontal="center" vertical="center"/>
    </xf>
    <xf numFmtId="0" fontId="1326" fillId="13" borderId="4" xfId="0" applyFont="1" applyFill="1" applyBorder="1" applyAlignment="1">
      <alignment horizontal="center" vertical="center"/>
    </xf>
    <xf numFmtId="0" fontId="1326" fillId="13" borderId="5" xfId="0" applyFont="1" applyFill="1" applyBorder="1" applyAlignment="1">
      <alignment horizontal="center" vertical="center"/>
    </xf>
    <xf numFmtId="0" fontId="1326" fillId="6" borderId="4" xfId="0" applyFont="1" applyFill="1" applyBorder="1" applyAlignment="1">
      <alignment horizontal="center" vertical="center"/>
    </xf>
    <xf numFmtId="0" fontId="1326" fillId="6" borderId="5" xfId="0" applyFont="1" applyFill="1" applyBorder="1" applyAlignment="1">
      <alignment horizontal="center" vertical="center"/>
    </xf>
    <xf numFmtId="49" fontId="1316" fillId="13" borderId="4" xfId="0" applyNumberFormat="1" applyFont="1" applyFill="1" applyBorder="1" applyAlignment="1">
      <alignment horizontal="center" vertical="center"/>
    </xf>
    <xf numFmtId="49" fontId="1316" fillId="13" borderId="3" xfId="0" applyNumberFormat="1" applyFont="1" applyFill="1" applyBorder="1" applyAlignment="1">
      <alignment horizontal="center" vertical="center"/>
    </xf>
    <xf numFmtId="49" fontId="1316" fillId="13" borderId="5" xfId="0" applyNumberFormat="1" applyFont="1" applyFill="1" applyBorder="1" applyAlignment="1">
      <alignment horizontal="center" vertical="center"/>
    </xf>
    <xf numFmtId="49" fontId="1314" fillId="13" borderId="4" xfId="0" applyNumberFormat="1" applyFont="1" applyFill="1" applyBorder="1" applyAlignment="1">
      <alignment horizontal="center" vertical="center"/>
    </xf>
    <xf numFmtId="49" fontId="1314" fillId="0" borderId="5" xfId="0" applyNumberFormat="1" applyFont="1" applyBorder="1" applyAlignment="1">
      <alignment horizontal="center" vertical="center"/>
    </xf>
    <xf numFmtId="14" fontId="1227" fillId="13" borderId="4" xfId="0" applyNumberFormat="1" applyFont="1" applyFill="1" applyBorder="1" applyAlignment="1">
      <alignment horizontal="center" vertical="center" wrapText="1"/>
    </xf>
    <xf numFmtId="0" fontId="1329" fillId="8" borderId="4" xfId="0" applyFont="1" applyFill="1" applyBorder="1" applyAlignment="1">
      <alignment horizontal="center" vertical="center"/>
    </xf>
    <xf numFmtId="0" fontId="1329" fillId="8" borderId="3" xfId="0" applyFont="1" applyFill="1" applyBorder="1" applyAlignment="1">
      <alignment horizontal="center" vertical="center"/>
    </xf>
    <xf numFmtId="14" fontId="0" fillId="8" borderId="4" xfId="0" applyNumberFormat="1" applyFill="1" applyBorder="1" applyAlignment="1">
      <alignment horizontal="center" vertical="center"/>
    </xf>
    <xf numFmtId="14" fontId="0" fillId="8" borderId="3" xfId="0" applyNumberFormat="1" applyFill="1" applyBorder="1" applyAlignment="1">
      <alignment horizontal="center" vertical="center"/>
    </xf>
    <xf numFmtId="14" fontId="0" fillId="8" borderId="5" xfId="0" applyNumberFormat="1" applyFill="1" applyBorder="1" applyAlignment="1">
      <alignment horizontal="center" vertical="center"/>
    </xf>
    <xf numFmtId="0" fontId="729" fillId="13" borderId="4" xfId="0" applyFont="1" applyFill="1" applyBorder="1" applyAlignment="1">
      <alignment horizontal="center" vertical="center"/>
    </xf>
    <xf numFmtId="14" fontId="1326" fillId="13" borderId="4" xfId="0" applyNumberFormat="1" applyFont="1" applyFill="1" applyBorder="1" applyAlignment="1">
      <alignment horizontal="center" vertical="center"/>
    </xf>
    <xf numFmtId="0" fontId="324" fillId="24" borderId="4" xfId="0" applyFont="1" applyFill="1" applyBorder="1" applyAlignment="1">
      <alignment horizontal="center" vertical="center"/>
    </xf>
    <xf numFmtId="0" fontId="1320" fillId="24" borderId="4" xfId="0" applyFont="1" applyFill="1" applyBorder="1" applyAlignment="1">
      <alignment horizontal="center" vertical="center"/>
    </xf>
    <xf numFmtId="0" fontId="1326" fillId="0" borderId="5" xfId="0" applyFon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1326" fillId="13" borderId="3" xfId="0" applyFont="1" applyFill="1" applyBorder="1" applyAlignment="1">
      <alignment horizontal="center" vertical="center"/>
    </xf>
    <xf numFmtId="14" fontId="1327" fillId="13" borderId="4" xfId="0" applyNumberFormat="1" applyFont="1" applyFill="1" applyBorder="1" applyAlignment="1">
      <alignment horizontal="center" vertical="center"/>
    </xf>
    <xf numFmtId="0" fontId="1330" fillId="24" borderId="4" xfId="0" applyFont="1" applyFill="1" applyBorder="1" applyAlignment="1">
      <alignment horizontal="center" vertical="center"/>
    </xf>
    <xf numFmtId="0" fontId="1330" fillId="24" borderId="5" xfId="0" applyFont="1" applyFill="1" applyBorder="1" applyAlignment="1">
      <alignment horizontal="center" vertical="center"/>
    </xf>
    <xf numFmtId="14" fontId="1330" fillId="13" borderId="4" xfId="0" applyNumberFormat="1" applyFont="1" applyFill="1" applyBorder="1" applyAlignment="1">
      <alignment horizontal="center" vertical="center"/>
    </xf>
    <xf numFmtId="0" fontId="1330" fillId="13" borderId="3" xfId="0" applyFont="1" applyFill="1" applyBorder="1" applyAlignment="1">
      <alignment horizontal="center" vertical="center"/>
    </xf>
    <xf numFmtId="14" fontId="1330" fillId="13" borderId="1" xfId="0" applyNumberFormat="1" applyFont="1" applyFill="1" applyBorder="1" applyAlignment="1">
      <alignment horizontal="center" vertical="center"/>
    </xf>
    <xf numFmtId="0" fontId="1330" fillId="13" borderId="1" xfId="0" applyFont="1" applyFill="1" applyBorder="1" applyAlignment="1">
      <alignment horizontal="center" vertical="center"/>
    </xf>
    <xf numFmtId="14" fontId="1329" fillId="6" borderId="4" xfId="0" applyNumberFormat="1" applyFont="1" applyFill="1" applyBorder="1" applyAlignment="1">
      <alignment horizontal="center" vertical="center"/>
    </xf>
    <xf numFmtId="0" fontId="0" fillId="24" borderId="5" xfId="0" applyFill="1" applyBorder="1" applyAlignment="1">
      <alignment horizontal="center" vertical="center" wrapText="1"/>
    </xf>
    <xf numFmtId="0" fontId="1330" fillId="8" borderId="4" xfId="0" applyFont="1" applyFill="1" applyBorder="1" applyAlignment="1">
      <alignment horizontal="center" vertical="center"/>
    </xf>
    <xf numFmtId="0" fontId="1330" fillId="8" borderId="3" xfId="0" applyFont="1" applyFill="1" applyBorder="1" applyAlignment="1">
      <alignment horizontal="center" vertical="center"/>
    </xf>
    <xf numFmtId="0" fontId="1330" fillId="8" borderId="5" xfId="0" applyFont="1" applyFill="1" applyBorder="1" applyAlignment="1">
      <alignment horizontal="center" vertical="center"/>
    </xf>
    <xf numFmtId="14" fontId="1261" fillId="8" borderId="4" xfId="0" applyNumberFormat="1" applyFont="1" applyFill="1" applyBorder="1" applyAlignment="1">
      <alignment horizontal="center" vertical="center"/>
    </xf>
    <xf numFmtId="14" fontId="1261" fillId="8" borderId="3" xfId="0" applyNumberFormat="1" applyFont="1" applyFill="1" applyBorder="1" applyAlignment="1">
      <alignment horizontal="center" vertical="center"/>
    </xf>
    <xf numFmtId="14" fontId="1261" fillId="8" borderId="5" xfId="0" applyNumberFormat="1" applyFont="1" applyFill="1" applyBorder="1" applyAlignment="1">
      <alignment horizontal="center" vertical="center"/>
    </xf>
    <xf numFmtId="14" fontId="1329" fillId="6" borderId="1" xfId="0" applyNumberFormat="1" applyFont="1" applyFill="1" applyBorder="1" applyAlignment="1">
      <alignment horizontal="center" vertical="center"/>
    </xf>
    <xf numFmtId="0" fontId="1329" fillId="6" borderId="1" xfId="0" applyFont="1" applyFill="1" applyBorder="1" applyAlignment="1">
      <alignment horizontal="center" vertical="center"/>
    </xf>
    <xf numFmtId="14" fontId="1324" fillId="6" borderId="4" xfId="0" applyNumberFormat="1" applyFont="1" applyFill="1" applyBorder="1" applyAlignment="1">
      <alignment horizontal="center" vertical="center"/>
    </xf>
    <xf numFmtId="14" fontId="1322" fillId="13" borderId="4" xfId="0" applyNumberFormat="1" applyFont="1" applyFill="1" applyBorder="1" applyAlignment="1">
      <alignment horizontal="center" vertical="center"/>
    </xf>
    <xf numFmtId="14" fontId="1322" fillId="0" borderId="3" xfId="0" applyNumberFormat="1" applyFont="1" applyBorder="1" applyAlignment="1">
      <alignment horizontal="center" vertical="center"/>
    </xf>
    <xf numFmtId="14" fontId="1322" fillId="0" borderId="5" xfId="0" applyNumberFormat="1" applyFont="1" applyBorder="1" applyAlignment="1">
      <alignment horizontal="center" vertical="center"/>
    </xf>
    <xf numFmtId="14" fontId="1166" fillId="6" borderId="4" xfId="0" applyNumberFormat="1" applyFont="1" applyFill="1" applyBorder="1" applyAlignment="1">
      <alignment horizontal="center" vertical="center" wrapText="1"/>
    </xf>
    <xf numFmtId="0" fontId="1326" fillId="0" borderId="3" xfId="0" applyFont="1" applyBorder="1" applyAlignment="1">
      <alignment horizontal="center" vertical="center"/>
    </xf>
    <xf numFmtId="0" fontId="1321" fillId="24" borderId="4" xfId="0" applyFont="1" applyFill="1" applyBorder="1" applyAlignment="1">
      <alignment horizontal="center" vertical="center"/>
    </xf>
    <xf numFmtId="0" fontId="1321" fillId="24" borderId="5" xfId="0" applyFont="1" applyFill="1" applyBorder="1" applyAlignment="1">
      <alignment horizontal="center" vertical="center"/>
    </xf>
    <xf numFmtId="0" fontId="1329" fillId="24" borderId="4" xfId="0" applyFont="1" applyFill="1" applyBorder="1" applyAlignment="1">
      <alignment horizontal="center" vertical="center" wrapText="1"/>
    </xf>
    <xf numFmtId="0" fontId="1329" fillId="24" borderId="5" xfId="0" applyFont="1" applyFill="1" applyBorder="1" applyAlignment="1">
      <alignment horizontal="center" vertical="center" wrapText="1"/>
    </xf>
    <xf numFmtId="0" fontId="1326" fillId="8" borderId="5" xfId="0" applyFont="1" applyFill="1" applyBorder="1" applyAlignment="1">
      <alignment horizontal="center" vertical="center"/>
    </xf>
    <xf numFmtId="14" fontId="1253" fillId="13" borderId="4" xfId="0" applyNumberFormat="1" applyFont="1" applyFill="1" applyBorder="1" applyAlignment="1">
      <alignment horizontal="center" vertical="center" wrapText="1"/>
    </xf>
    <xf numFmtId="14" fontId="1253" fillId="13" borderId="5" xfId="0" applyNumberFormat="1" applyFont="1" applyFill="1" applyBorder="1" applyAlignment="1">
      <alignment horizontal="center" vertical="center" wrapText="1"/>
    </xf>
    <xf numFmtId="0" fontId="1329" fillId="24" borderId="4" xfId="0" applyFont="1" applyFill="1" applyBorder="1" applyAlignment="1">
      <alignment horizontal="center" vertical="center"/>
    </xf>
    <xf numFmtId="0" fontId="1329" fillId="24" borderId="5" xfId="0" applyFont="1" applyFill="1" applyBorder="1" applyAlignment="1">
      <alignment horizontal="center" vertical="center"/>
    </xf>
    <xf numFmtId="0" fontId="1329" fillId="24" borderId="3" xfId="0" applyFont="1" applyFill="1" applyBorder="1" applyAlignment="1">
      <alignment horizontal="center" vertical="center" wrapText="1"/>
    </xf>
    <xf numFmtId="0" fontId="1324" fillId="24" borderId="4" xfId="0" applyFont="1" applyFill="1" applyBorder="1" applyAlignment="1">
      <alignment horizontal="center" vertical="center"/>
    </xf>
    <xf numFmtId="0" fontId="1324" fillId="24" borderId="5" xfId="0" applyFont="1" applyFill="1" applyBorder="1" applyAlignment="1">
      <alignment horizontal="center" vertical="center"/>
    </xf>
    <xf numFmtId="0" fontId="1328" fillId="24" borderId="4" xfId="0" applyFont="1" applyFill="1" applyBorder="1" applyAlignment="1">
      <alignment horizontal="center" vertical="center"/>
    </xf>
    <xf numFmtId="0" fontId="1328" fillId="24" borderId="5" xfId="0" applyFont="1" applyFill="1" applyBorder="1" applyAlignment="1">
      <alignment horizontal="center" vertical="center"/>
    </xf>
    <xf numFmtId="0" fontId="0" fillId="24" borderId="3" xfId="0" applyFill="1" applyBorder="1" applyAlignment="1">
      <alignment horizontal="center" vertical="center" wrapText="1"/>
    </xf>
    <xf numFmtId="0" fontId="0" fillId="24" borderId="1" xfId="0" applyFill="1" applyBorder="1" applyAlignment="1">
      <alignment horizontal="center" vertical="center"/>
    </xf>
    <xf numFmtId="14" fontId="0" fillId="8" borderId="1" xfId="0" applyNumberFormat="1" applyFill="1" applyBorder="1" applyAlignment="1">
      <alignment horizontal="center" vertical="center" wrapText="1"/>
    </xf>
    <xf numFmtId="14" fontId="1329" fillId="13" borderId="5" xfId="0" applyNumberFormat="1" applyFont="1" applyFill="1" applyBorder="1" applyAlignment="1">
      <alignment horizontal="center" vertical="center"/>
    </xf>
    <xf numFmtId="0" fontId="1330" fillId="24" borderId="3" xfId="0" applyFont="1" applyFill="1" applyBorder="1" applyAlignment="1">
      <alignment horizontal="center" vertical="center"/>
    </xf>
    <xf numFmtId="0" fontId="1330" fillId="6" borderId="4" xfId="0" applyFont="1" applyFill="1" applyBorder="1" applyAlignment="1">
      <alignment horizontal="center" vertical="center"/>
    </xf>
    <xf numFmtId="0" fontId="1330" fillId="6" borderId="5" xfId="0" applyFont="1" applyFill="1" applyBorder="1" applyAlignment="1">
      <alignment horizontal="center" vertical="center"/>
    </xf>
    <xf numFmtId="14" fontId="1328" fillId="13" borderId="4" xfId="0" applyNumberFormat="1" applyFont="1" applyFill="1" applyBorder="1" applyAlignment="1">
      <alignment horizontal="center" vertical="center"/>
    </xf>
    <xf numFmtId="0" fontId="1328" fillId="13" borderId="5" xfId="0" applyFont="1" applyFill="1" applyBorder="1" applyAlignment="1">
      <alignment horizontal="center" vertical="center"/>
    </xf>
    <xf numFmtId="14" fontId="1329" fillId="13" borderId="3" xfId="0" applyNumberFormat="1" applyFont="1" applyFill="1" applyBorder="1" applyAlignment="1">
      <alignment horizontal="center" vertical="center"/>
    </xf>
    <xf numFmtId="0" fontId="575" fillId="13" borderId="4" xfId="0" applyFont="1" applyFill="1" applyBorder="1" applyAlignment="1">
      <alignment horizontal="center" vertical="center"/>
    </xf>
    <xf numFmtId="0" fontId="1207" fillId="13" borderId="5" xfId="0" applyFont="1" applyFill="1" applyBorder="1" applyAlignment="1">
      <alignment horizontal="center" vertical="center"/>
    </xf>
    <xf numFmtId="0" fontId="1327" fillId="24" borderId="4" xfId="0" applyFont="1" applyFill="1" applyBorder="1" applyAlignment="1">
      <alignment horizontal="center" vertical="center"/>
    </xf>
    <xf numFmtId="0" fontId="1327" fillId="24" borderId="3" xfId="0" applyFont="1" applyFill="1" applyBorder="1" applyAlignment="1">
      <alignment horizontal="center" vertical="center"/>
    </xf>
    <xf numFmtId="0" fontId="1327" fillId="24" borderId="5" xfId="0" applyFont="1" applyFill="1" applyBorder="1" applyAlignment="1">
      <alignment horizontal="center" vertical="center"/>
    </xf>
    <xf numFmtId="14" fontId="1220" fillId="13" borderId="4" xfId="0" applyNumberFormat="1" applyFont="1" applyFill="1" applyBorder="1" applyAlignment="1">
      <alignment horizontal="center" vertical="center" wrapText="1"/>
    </xf>
    <xf numFmtId="0" fontId="1279" fillId="13" borderId="4" xfId="0" applyFont="1" applyFill="1" applyBorder="1" applyAlignment="1">
      <alignment horizontal="center" vertical="center"/>
    </xf>
    <xf numFmtId="0" fontId="1279" fillId="13" borderId="5" xfId="0" applyFont="1" applyFill="1" applyBorder="1" applyAlignment="1">
      <alignment horizontal="center" vertical="center"/>
    </xf>
    <xf numFmtId="0" fontId="1327" fillId="13" borderId="4" xfId="0" applyFont="1" applyFill="1" applyBorder="1" applyAlignment="1">
      <alignment horizontal="center" vertical="top" wrapText="1"/>
    </xf>
    <xf numFmtId="0" fontId="1327" fillId="13" borderId="5" xfId="0" applyFont="1" applyFill="1" applyBorder="1" applyAlignment="1">
      <alignment horizontal="center" vertical="top" wrapText="1"/>
    </xf>
    <xf numFmtId="0" fontId="1286" fillId="13" borderId="4" xfId="0" applyFont="1" applyFill="1" applyBorder="1" applyAlignment="1">
      <alignment horizontal="center" vertical="center" wrapText="1"/>
    </xf>
    <xf numFmtId="0" fontId="1286" fillId="13" borderId="5" xfId="0" applyFont="1" applyFill="1" applyBorder="1" applyAlignment="1">
      <alignment horizontal="center" vertical="center" wrapText="1"/>
    </xf>
    <xf numFmtId="0" fontId="1279" fillId="13" borderId="3" xfId="0" applyFont="1" applyFill="1" applyBorder="1" applyAlignment="1">
      <alignment horizontal="center" vertical="center" wrapText="1"/>
    </xf>
    <xf numFmtId="0" fontId="1279" fillId="13" borderId="5" xfId="0" applyFont="1" applyFill="1" applyBorder="1" applyAlignment="1">
      <alignment horizontal="center" vertical="center" wrapText="1"/>
    </xf>
    <xf numFmtId="0" fontId="1286" fillId="13" borderId="4" xfId="0" applyFont="1" applyFill="1" applyBorder="1" applyAlignment="1">
      <alignment horizontal="center" vertical="top" wrapText="1"/>
    </xf>
    <xf numFmtId="0" fontId="1286" fillId="13" borderId="5" xfId="0" applyFont="1" applyFill="1" applyBorder="1" applyAlignment="1">
      <alignment horizontal="center" vertical="top" wrapText="1"/>
    </xf>
    <xf numFmtId="0" fontId="1200" fillId="13" borderId="4" xfId="0" applyFont="1" applyFill="1" applyBorder="1" applyAlignment="1">
      <alignment horizontal="center" vertical="center"/>
    </xf>
    <xf numFmtId="0" fontId="1200" fillId="13" borderId="3" xfId="0" applyFont="1" applyFill="1" applyBorder="1" applyAlignment="1">
      <alignment horizontal="center" vertical="center"/>
    </xf>
    <xf numFmtId="0" fontId="1200" fillId="13" borderId="5" xfId="0" applyFont="1" applyFill="1" applyBorder="1" applyAlignment="1">
      <alignment horizontal="center" vertical="center"/>
    </xf>
    <xf numFmtId="0" fontId="1257" fillId="13" borderId="3" xfId="0" applyFont="1" applyFill="1" applyBorder="1" applyAlignment="1">
      <alignment horizontal="center" vertical="center" wrapText="1"/>
    </xf>
    <xf numFmtId="0" fontId="1257" fillId="13" borderId="5" xfId="0" applyFont="1" applyFill="1" applyBorder="1" applyAlignment="1">
      <alignment horizontal="center" vertical="center" wrapText="1"/>
    </xf>
    <xf numFmtId="0" fontId="1286" fillId="13" borderId="3" xfId="0" applyFont="1" applyFill="1" applyBorder="1" applyAlignment="1">
      <alignment horizontal="center" vertical="top" wrapText="1"/>
    </xf>
    <xf numFmtId="0" fontId="1188" fillId="13" borderId="10" xfId="0" applyFont="1" applyFill="1" applyBorder="1" applyAlignment="1">
      <alignment horizontal="center" vertical="center"/>
    </xf>
    <xf numFmtId="0" fontId="1202" fillId="13" borderId="4" xfId="0" applyFont="1" applyFill="1" applyBorder="1" applyAlignment="1">
      <alignment horizontal="center" vertical="center" wrapText="1"/>
    </xf>
    <xf numFmtId="0" fontId="1210" fillId="13" borderId="4" xfId="0" applyFont="1" applyFill="1" applyBorder="1" applyAlignment="1">
      <alignment horizontal="center" vertical="center"/>
    </xf>
    <xf numFmtId="0" fontId="1252" fillId="13" borderId="4" xfId="0" applyFont="1" applyFill="1" applyBorder="1" applyAlignment="1">
      <alignment horizontal="center" vertical="center" wrapText="1"/>
    </xf>
    <xf numFmtId="0" fontId="834" fillId="13" borderId="4" xfId="0" applyFont="1" applyFill="1" applyBorder="1" applyAlignment="1">
      <alignment horizontal="center" vertical="center"/>
    </xf>
    <xf numFmtId="0" fontId="1253" fillId="13" borderId="4" xfId="0" applyFont="1" applyFill="1" applyBorder="1" applyAlignment="1">
      <alignment horizontal="center" vertical="center" wrapText="1"/>
    </xf>
    <xf numFmtId="0" fontId="1253" fillId="13" borderId="3" xfId="0" applyFont="1" applyFill="1" applyBorder="1" applyAlignment="1">
      <alignment horizontal="center" vertical="center" wrapText="1"/>
    </xf>
    <xf numFmtId="0" fontId="1253" fillId="13" borderId="5" xfId="0" applyFont="1" applyFill="1" applyBorder="1" applyAlignment="1">
      <alignment horizontal="center" vertical="center" wrapText="1"/>
    </xf>
    <xf numFmtId="0" fontId="1189" fillId="13" borderId="4" xfId="0" applyFont="1" applyFill="1" applyBorder="1" applyAlignment="1">
      <alignment horizontal="center" vertical="center" wrapText="1"/>
    </xf>
    <xf numFmtId="0" fontId="1166" fillId="13" borderId="4" xfId="0" applyFont="1" applyFill="1" applyBorder="1" applyAlignment="1">
      <alignment horizontal="center" vertical="center"/>
    </xf>
    <xf numFmtId="0" fontId="1184" fillId="13" borderId="4" xfId="0" applyFont="1" applyFill="1" applyBorder="1" applyAlignment="1">
      <alignment horizontal="center" vertical="center"/>
    </xf>
    <xf numFmtId="0" fontId="1190" fillId="13" borderId="4" xfId="0" applyFont="1" applyFill="1" applyBorder="1" applyAlignment="1">
      <alignment horizontal="center" vertical="center"/>
    </xf>
    <xf numFmtId="0" fontId="1199" fillId="13" borderId="4" xfId="0" applyFont="1" applyFill="1" applyBorder="1" applyAlignment="1">
      <alignment horizontal="center" vertical="center" wrapText="1"/>
    </xf>
    <xf numFmtId="0" fontId="1258" fillId="13" borderId="4" xfId="0" applyFont="1" applyFill="1" applyBorder="1" applyAlignment="1">
      <alignment horizontal="center" vertical="center"/>
    </xf>
    <xf numFmtId="0" fontId="1295" fillId="13" borderId="5" xfId="0" applyFont="1" applyFill="1" applyBorder="1" applyAlignment="1">
      <alignment horizontal="center" vertical="center"/>
    </xf>
    <xf numFmtId="0" fontId="1297" fillId="13" borderId="4" xfId="0" applyFont="1" applyFill="1" applyBorder="1" applyAlignment="1">
      <alignment horizontal="center" vertical="center" wrapText="1"/>
    </xf>
    <xf numFmtId="0" fontId="1237" fillId="13" borderId="4" xfId="0" applyFont="1" applyFill="1" applyBorder="1" applyAlignment="1">
      <alignment horizontal="center" vertical="center"/>
    </xf>
    <xf numFmtId="0" fontId="972" fillId="6" borderId="4" xfId="0" applyFont="1" applyFill="1" applyBorder="1" applyAlignment="1">
      <alignment horizontal="center" vertical="center"/>
    </xf>
    <xf numFmtId="0" fontId="576" fillId="13" borderId="4" xfId="0" applyFont="1" applyFill="1" applyBorder="1" applyAlignment="1">
      <alignment horizontal="center" vertical="center" wrapText="1"/>
    </xf>
    <xf numFmtId="0" fontId="1297" fillId="6" borderId="4" xfId="0" applyFont="1" applyFill="1" applyBorder="1" applyAlignment="1">
      <alignment horizontal="center" vertical="center" wrapText="1"/>
    </xf>
    <xf numFmtId="0" fontId="1252" fillId="13" borderId="3" xfId="0" applyFont="1" applyFill="1" applyBorder="1" applyAlignment="1">
      <alignment horizontal="center" vertical="center" wrapText="1"/>
    </xf>
    <xf numFmtId="0" fontId="1252" fillId="13" borderId="5" xfId="0" applyFont="1" applyFill="1" applyBorder="1" applyAlignment="1">
      <alignment horizontal="center" vertical="center" wrapText="1"/>
    </xf>
    <xf numFmtId="0" fontId="1210" fillId="13" borderId="5" xfId="0" applyFont="1" applyFill="1" applyBorder="1" applyAlignment="1">
      <alignment horizontal="center" vertical="center"/>
    </xf>
    <xf numFmtId="0" fontId="1224" fillId="13" borderId="4" xfId="0" applyFont="1" applyFill="1" applyBorder="1" applyAlignment="1">
      <alignment horizontal="center" vertical="center"/>
    </xf>
    <xf numFmtId="0" fontId="956" fillId="13" borderId="4" xfId="0" applyFont="1" applyFill="1" applyBorder="1" applyAlignment="1">
      <alignment horizontal="center" vertical="center"/>
    </xf>
    <xf numFmtId="0" fontId="1186" fillId="13" borderId="4" xfId="0" applyFont="1" applyFill="1" applyBorder="1" applyAlignment="1">
      <alignment horizontal="center" vertical="center"/>
    </xf>
    <xf numFmtId="0" fontId="1211" fillId="13" borderId="5" xfId="0" applyFont="1" applyFill="1" applyBorder="1" applyAlignment="1">
      <alignment horizontal="center" vertical="center"/>
    </xf>
    <xf numFmtId="0" fontId="1180" fillId="13" borderId="4" xfId="0" applyFont="1" applyFill="1" applyBorder="1" applyAlignment="1">
      <alignment horizontal="center" vertical="center"/>
    </xf>
    <xf numFmtId="0" fontId="1207" fillId="13" borderId="9" xfId="0" applyFont="1" applyFill="1" applyBorder="1" applyAlignment="1">
      <alignment horizontal="center" vertical="center"/>
    </xf>
    <xf numFmtId="0" fontId="1207" fillId="13" borderId="11" xfId="0" applyFont="1" applyFill="1" applyBorder="1" applyAlignment="1">
      <alignment horizontal="center" vertical="center"/>
    </xf>
    <xf numFmtId="0" fontId="873" fillId="13" borderId="6" xfId="0" applyFont="1" applyFill="1" applyBorder="1" applyAlignment="1">
      <alignment horizontal="center" vertical="center"/>
    </xf>
    <xf numFmtId="0" fontId="1188" fillId="13" borderId="5" xfId="0" applyFont="1" applyFill="1" applyBorder="1" applyAlignment="1">
      <alignment horizontal="center" vertical="center"/>
    </xf>
    <xf numFmtId="0" fontId="1183" fillId="13" borderId="4" xfId="0" applyFont="1" applyFill="1" applyBorder="1" applyAlignment="1">
      <alignment horizontal="center" vertical="center"/>
    </xf>
    <xf numFmtId="0" fontId="1254" fillId="13" borderId="4" xfId="0" applyFont="1" applyFill="1" applyBorder="1" applyAlignment="1">
      <alignment horizontal="center" vertical="center"/>
    </xf>
    <xf numFmtId="0" fontId="1044" fillId="13" borderId="4" xfId="0" applyFont="1" applyFill="1" applyBorder="1" applyAlignment="1">
      <alignment horizontal="center" vertical="center"/>
    </xf>
    <xf numFmtId="0" fontId="1044" fillId="13" borderId="3" xfId="0" applyFont="1" applyFill="1" applyBorder="1" applyAlignment="1">
      <alignment horizontal="center" vertical="center"/>
    </xf>
    <xf numFmtId="0" fontId="963" fillId="13" borderId="4" xfId="0" applyFont="1" applyFill="1" applyBorder="1" applyAlignment="1">
      <alignment horizontal="center" vertical="center"/>
    </xf>
    <xf numFmtId="0" fontId="1202" fillId="13" borderId="3" xfId="0" applyFont="1" applyFill="1" applyBorder="1" applyAlignment="1">
      <alignment horizontal="center" vertical="center"/>
    </xf>
    <xf numFmtId="0" fontId="1202" fillId="13" borderId="5" xfId="0" applyFont="1" applyFill="1" applyBorder="1" applyAlignment="1">
      <alignment horizontal="center" vertical="center"/>
    </xf>
    <xf numFmtId="0" fontId="912" fillId="13" borderId="6" xfId="0" applyFont="1" applyFill="1" applyBorder="1" applyAlignment="1">
      <alignment horizontal="center" vertical="center" wrapText="1"/>
    </xf>
    <xf numFmtId="0" fontId="1213" fillId="13" borderId="5" xfId="0" applyFont="1" applyFill="1" applyBorder="1" applyAlignment="1">
      <alignment horizontal="center" vertical="center" wrapText="1"/>
    </xf>
    <xf numFmtId="0" fontId="1243" fillId="13" borderId="4" xfId="0" applyFont="1" applyFill="1" applyBorder="1" applyAlignment="1">
      <alignment horizontal="center" vertical="center" wrapText="1"/>
    </xf>
    <xf numFmtId="0" fontId="1198" fillId="13" borderId="5" xfId="0" applyFont="1" applyFill="1" applyBorder="1" applyAlignment="1">
      <alignment horizontal="center" vertical="center" wrapText="1"/>
    </xf>
    <xf numFmtId="0" fontId="1213" fillId="13" borderId="3" xfId="0" applyFont="1" applyFill="1" applyBorder="1" applyAlignment="1">
      <alignment horizontal="center" vertical="center" wrapText="1"/>
    </xf>
    <xf numFmtId="0" fontId="1243" fillId="13" borderId="3" xfId="0" applyFont="1" applyFill="1" applyBorder="1" applyAlignment="1">
      <alignment horizontal="center" vertical="center" wrapText="1"/>
    </xf>
    <xf numFmtId="0" fontId="1243" fillId="13" borderId="5" xfId="0" applyFont="1" applyFill="1" applyBorder="1" applyAlignment="1">
      <alignment horizontal="center" vertical="center" wrapText="1"/>
    </xf>
    <xf numFmtId="0" fontId="1192" fillId="13" borderId="4" xfId="0" applyFont="1" applyFill="1" applyBorder="1" applyAlignment="1">
      <alignment horizontal="center" vertical="top" wrapText="1"/>
    </xf>
    <xf numFmtId="0" fontId="1192" fillId="13" borderId="5" xfId="0" applyFont="1" applyFill="1" applyBorder="1" applyAlignment="1">
      <alignment horizontal="center" vertical="top" wrapText="1"/>
    </xf>
    <xf numFmtId="0" fontId="1212" fillId="13" borderId="4" xfId="0" applyFont="1" applyFill="1" applyBorder="1" applyAlignment="1">
      <alignment horizontal="center" vertical="top" wrapText="1"/>
    </xf>
    <xf numFmtId="0" fontId="1212" fillId="13" borderId="5" xfId="0" applyFont="1" applyFill="1" applyBorder="1" applyAlignment="1">
      <alignment horizontal="center" vertical="top" wrapText="1"/>
    </xf>
    <xf numFmtId="0" fontId="371" fillId="13" borderId="4" xfId="0" applyFont="1" applyFill="1" applyBorder="1" applyAlignment="1">
      <alignment horizontal="center" vertical="center" wrapText="1"/>
    </xf>
    <xf numFmtId="0" fontId="1288" fillId="13" borderId="4" xfId="0" applyFont="1" applyFill="1" applyBorder="1" applyAlignment="1">
      <alignment horizontal="center" vertical="top" wrapText="1"/>
    </xf>
    <xf numFmtId="0" fontId="1288" fillId="13" borderId="5" xfId="0" applyFont="1" applyFill="1" applyBorder="1" applyAlignment="1">
      <alignment horizontal="center" vertical="top" wrapText="1"/>
    </xf>
    <xf numFmtId="0" fontId="1036" fillId="13" borderId="4" xfId="0" applyFont="1" applyFill="1" applyBorder="1" applyAlignment="1">
      <alignment horizontal="center" vertical="center" wrapText="1"/>
    </xf>
    <xf numFmtId="0" fontId="1213" fillId="6" borderId="4" xfId="0" applyFont="1" applyFill="1" applyBorder="1" applyAlignment="1">
      <alignment horizontal="center" vertical="center" wrapText="1"/>
    </xf>
    <xf numFmtId="0" fontId="1066" fillId="13" borderId="4" xfId="0" applyFont="1" applyFill="1" applyBorder="1" applyAlignment="1">
      <alignment horizontal="center" vertical="center" wrapText="1"/>
    </xf>
    <xf numFmtId="0" fontId="1236" fillId="13" borderId="4" xfId="0" applyFont="1" applyFill="1" applyBorder="1" applyAlignment="1">
      <alignment horizontal="center" vertical="center" wrapText="1"/>
    </xf>
    <xf numFmtId="0" fontId="1236" fillId="13" borderId="5" xfId="0" applyFont="1" applyFill="1" applyBorder="1" applyAlignment="1">
      <alignment horizontal="center" vertical="center" wrapText="1"/>
    </xf>
    <xf numFmtId="0" fontId="1243" fillId="6" borderId="4" xfId="0" applyFont="1" applyFill="1" applyBorder="1" applyAlignment="1">
      <alignment horizontal="center" vertical="center" wrapText="1"/>
    </xf>
    <xf numFmtId="0" fontId="1225" fillId="13" borderId="4" xfId="0" applyFont="1" applyFill="1" applyBorder="1" applyAlignment="1">
      <alignment horizontal="center" vertical="center" wrapText="1"/>
    </xf>
    <xf numFmtId="0" fontId="1241" fillId="13" borderId="5" xfId="0" applyFont="1" applyFill="1" applyBorder="1" applyAlignment="1">
      <alignment horizontal="center" vertical="center"/>
    </xf>
    <xf numFmtId="0" fontId="1279" fillId="6" borderId="4" xfId="0" applyFont="1" applyFill="1" applyBorder="1" applyAlignment="1">
      <alignment horizontal="center" vertical="center" wrapText="1"/>
    </xf>
    <xf numFmtId="0" fontId="1224" fillId="13" borderId="4" xfId="0" applyFont="1" applyFill="1" applyBorder="1" applyAlignment="1">
      <alignment horizontal="center" vertical="top" wrapText="1"/>
    </xf>
    <xf numFmtId="0" fontId="1224" fillId="13" borderId="5" xfId="0" applyFont="1" applyFill="1" applyBorder="1" applyAlignment="1">
      <alignment horizontal="center" vertical="top" wrapText="1"/>
    </xf>
    <xf numFmtId="0" fontId="1240" fillId="13" borderId="4" xfId="0" applyFont="1" applyFill="1" applyBorder="1" applyAlignment="1">
      <alignment horizontal="center" vertical="center" wrapText="1"/>
    </xf>
    <xf numFmtId="0" fontId="1240" fillId="13" borderId="3" xfId="0" applyFont="1" applyFill="1" applyBorder="1" applyAlignment="1">
      <alignment horizontal="center" vertical="center" wrapText="1"/>
    </xf>
    <xf numFmtId="14" fontId="1214" fillId="13" borderId="5" xfId="0" applyNumberFormat="1" applyFont="1" applyFill="1" applyBorder="1" applyAlignment="1">
      <alignment horizontal="center" vertical="center" wrapText="1"/>
    </xf>
    <xf numFmtId="0" fontId="1225" fillId="6" borderId="4" xfId="0" applyFont="1" applyFill="1" applyBorder="1" applyAlignment="1">
      <alignment horizontal="center" vertical="center" wrapText="1"/>
    </xf>
    <xf numFmtId="49" fontId="1224" fillId="13" borderId="4" xfId="0" applyNumberFormat="1" applyFont="1" applyFill="1" applyBorder="1" applyAlignment="1">
      <alignment horizontal="center" vertical="center"/>
    </xf>
    <xf numFmtId="49" fontId="1224" fillId="13" borderId="5" xfId="0" applyNumberFormat="1" applyFont="1" applyFill="1" applyBorder="1" applyAlignment="1">
      <alignment horizontal="center" vertical="center"/>
    </xf>
    <xf numFmtId="0" fontId="1073" fillId="13" borderId="4" xfId="0" applyFont="1" applyFill="1" applyBorder="1" applyAlignment="1">
      <alignment horizontal="center" vertical="center" wrapText="1"/>
    </xf>
    <xf numFmtId="0" fontId="1184" fillId="13" borderId="4" xfId="0" applyFont="1" applyFill="1" applyBorder="1" applyAlignment="1">
      <alignment horizontal="center" vertical="center" wrapText="1"/>
    </xf>
    <xf numFmtId="0" fontId="1184" fillId="13" borderId="3" xfId="0" applyFont="1" applyFill="1" applyBorder="1" applyAlignment="1">
      <alignment horizontal="center" vertical="center" wrapText="1"/>
    </xf>
    <xf numFmtId="0" fontId="1184" fillId="13" borderId="5" xfId="0" applyFont="1" applyFill="1" applyBorder="1" applyAlignment="1">
      <alignment horizontal="center" vertical="center" wrapText="1"/>
    </xf>
    <xf numFmtId="0" fontId="1199" fillId="13" borderId="5" xfId="0" applyFont="1" applyFill="1" applyBorder="1" applyAlignment="1">
      <alignment horizontal="center" vertical="center" wrapText="1"/>
    </xf>
    <xf numFmtId="0" fontId="1175" fillId="13" borderId="9" xfId="0" applyFont="1" applyFill="1" applyBorder="1" applyAlignment="1">
      <alignment horizontal="center" vertical="center"/>
    </xf>
    <xf numFmtId="0" fontId="1156" fillId="13" borderId="4" xfId="0" applyFont="1" applyFill="1" applyBorder="1" applyAlignment="1">
      <alignment horizontal="center" vertical="center"/>
    </xf>
    <xf numFmtId="0" fontId="1186" fillId="13" borderId="1" xfId="0" applyFont="1" applyFill="1" applyBorder="1" applyAlignment="1">
      <alignment horizontal="center" vertical="center" wrapText="1"/>
    </xf>
    <xf numFmtId="0" fontId="1177" fillId="6" borderId="4" xfId="0" applyFont="1" applyFill="1" applyBorder="1" applyAlignment="1">
      <alignment horizontal="center" vertical="center"/>
    </xf>
    <xf numFmtId="0" fontId="1304" fillId="6" borderId="5" xfId="0" applyFont="1" applyFill="1" applyBorder="1" applyAlignment="1">
      <alignment horizontal="center" vertical="center"/>
    </xf>
    <xf numFmtId="0" fontId="1254" fillId="6" borderId="4" xfId="0" applyFont="1" applyFill="1" applyBorder="1" applyAlignment="1">
      <alignment horizontal="center" vertical="center"/>
    </xf>
    <xf numFmtId="0" fontId="1141" fillId="24" borderId="3" xfId="0" applyFont="1" applyFill="1" applyBorder="1" applyAlignment="1">
      <alignment horizontal="center" vertical="center"/>
    </xf>
    <xf numFmtId="0" fontId="1141" fillId="24" borderId="5" xfId="0" applyFont="1" applyFill="1" applyBorder="1" applyAlignment="1">
      <alignment horizontal="center" vertical="center"/>
    </xf>
    <xf numFmtId="0" fontId="874" fillId="13" borderId="6" xfId="0" applyFont="1" applyFill="1" applyBorder="1" applyAlignment="1">
      <alignment horizontal="center" vertical="center"/>
    </xf>
    <xf numFmtId="0" fontId="1254" fillId="24" borderId="1" xfId="0" applyFont="1" applyFill="1" applyBorder="1" applyAlignment="1">
      <alignment horizontal="center" vertical="center"/>
    </xf>
    <xf numFmtId="0" fontId="554" fillId="24" borderId="4" xfId="0" applyFont="1" applyFill="1" applyBorder="1" applyAlignment="1">
      <alignment horizontal="center" vertical="center"/>
    </xf>
    <xf numFmtId="49" fontId="1186" fillId="13" borderId="1" xfId="0" applyNumberFormat="1" applyFont="1" applyFill="1" applyBorder="1" applyAlignment="1">
      <alignment horizontal="center" vertical="center"/>
    </xf>
    <xf numFmtId="164" fontId="0" fillId="17" borderId="4" xfId="0" applyNumberFormat="1" applyFill="1" applyBorder="1" applyAlignment="1">
      <alignment horizontal="center" vertical="center" wrapText="1"/>
    </xf>
    <xf numFmtId="164" fontId="0" fillId="17" borderId="3" xfId="0" applyNumberFormat="1" applyFill="1" applyBorder="1" applyAlignment="1">
      <alignment horizontal="center" vertical="center" wrapText="1"/>
    </xf>
    <xf numFmtId="164" fontId="0" fillId="17" borderId="5" xfId="0" applyNumberFormat="1" applyFill="1" applyBorder="1" applyAlignment="1">
      <alignment horizontal="center" vertical="center" wrapText="1"/>
    </xf>
    <xf numFmtId="0" fontId="836" fillId="13" borderId="4" xfId="0" applyFont="1" applyFill="1" applyBorder="1" applyAlignment="1">
      <alignment horizontal="center" vertical="center"/>
    </xf>
    <xf numFmtId="0" fontId="1215" fillId="13" borderId="4" xfId="0" applyFont="1" applyFill="1" applyBorder="1" applyAlignment="1">
      <alignment horizontal="center" vertical="center"/>
    </xf>
    <xf numFmtId="0" fontId="1215" fillId="13" borderId="5" xfId="0" applyFont="1" applyFill="1" applyBorder="1" applyAlignment="1">
      <alignment horizontal="center" vertical="center"/>
    </xf>
    <xf numFmtId="0" fontId="1136" fillId="0" borderId="4" xfId="0" applyFont="1" applyBorder="1" applyAlignment="1">
      <alignment horizontal="center" vertical="center"/>
    </xf>
    <xf numFmtId="0" fontId="1136" fillId="0" borderId="5" xfId="0" applyFont="1" applyBorder="1" applyAlignment="1">
      <alignment horizontal="center" vertical="center"/>
    </xf>
    <xf numFmtId="0" fontId="1136" fillId="0" borderId="3" xfId="0" applyFont="1" applyBorder="1" applyAlignment="1">
      <alignment horizontal="center" vertical="center"/>
    </xf>
    <xf numFmtId="164" fontId="0" fillId="6" borderId="4" xfId="0" applyNumberFormat="1" applyFill="1" applyBorder="1" applyAlignment="1">
      <alignment horizontal="center" vertical="center"/>
    </xf>
    <xf numFmtId="164" fontId="0" fillId="6" borderId="5" xfId="0" applyNumberFormat="1" applyFill="1" applyBorder="1" applyAlignment="1">
      <alignment horizontal="center" vertical="center"/>
    </xf>
    <xf numFmtId="164" fontId="0" fillId="6" borderId="3" xfId="0" applyNumberFormat="1" applyFill="1" applyBorder="1" applyAlignment="1">
      <alignment horizontal="center" vertical="center"/>
    </xf>
    <xf numFmtId="164" fontId="0" fillId="0" borderId="4" xfId="0" applyNumberFormat="1" applyBorder="1" applyAlignment="1">
      <alignment horizontal="center" vertical="center"/>
    </xf>
    <xf numFmtId="164" fontId="0" fillId="0" borderId="3" xfId="0" applyNumberFormat="1" applyBorder="1" applyAlignment="1">
      <alignment horizontal="center" vertical="center"/>
    </xf>
    <xf numFmtId="164" fontId="0" fillId="0" borderId="5" xfId="0" applyNumberFormat="1" applyBorder="1" applyAlignment="1">
      <alignment horizontal="center" vertical="center"/>
    </xf>
    <xf numFmtId="0" fontId="927" fillId="13" borderId="6" xfId="0" applyFont="1" applyFill="1" applyBorder="1" applyAlignment="1">
      <alignment horizontal="center" vertical="center"/>
    </xf>
    <xf numFmtId="164" fontId="0" fillId="12" borderId="4" xfId="0" applyNumberFormat="1" applyFill="1" applyBorder="1" applyAlignment="1">
      <alignment horizontal="center" vertical="center" wrapText="1"/>
    </xf>
    <xf numFmtId="164" fontId="0" fillId="12" borderId="3" xfId="0" applyNumberFormat="1" applyFill="1" applyBorder="1" applyAlignment="1">
      <alignment horizontal="center" vertical="center" wrapText="1"/>
    </xf>
    <xf numFmtId="164" fontId="0" fillId="12" borderId="5" xfId="0" applyNumberFormat="1" applyFill="1" applyBorder="1" applyAlignment="1">
      <alignment horizontal="center" vertical="center" wrapText="1"/>
    </xf>
    <xf numFmtId="0" fontId="1235" fillId="6" borderId="12" xfId="0" applyFont="1" applyFill="1" applyBorder="1" applyAlignment="1">
      <alignment horizontal="center" vertical="center"/>
    </xf>
    <xf numFmtId="0" fontId="1189" fillId="13" borderId="4" xfId="0" applyFont="1" applyFill="1" applyBorder="1" applyAlignment="1">
      <alignment horizontal="center" vertical="center"/>
    </xf>
    <xf numFmtId="49" fontId="1310" fillId="13" borderId="3" xfId="0" applyNumberFormat="1" applyFont="1" applyFill="1" applyBorder="1" applyAlignment="1">
      <alignment horizontal="center" vertical="center"/>
    </xf>
    <xf numFmtId="49" fontId="1310" fillId="8" borderId="5" xfId="0" applyNumberFormat="1" applyFont="1" applyFill="1" applyBorder="1" applyAlignment="1">
      <alignment horizontal="center" vertical="center"/>
    </xf>
    <xf numFmtId="0" fontId="1146" fillId="13" borderId="4" xfId="0" applyFont="1" applyFill="1" applyBorder="1" applyAlignment="1">
      <alignment horizontal="center" vertical="center"/>
    </xf>
    <xf numFmtId="0" fontId="1161" fillId="13" borderId="9" xfId="0" applyFont="1" applyFill="1" applyBorder="1" applyAlignment="1">
      <alignment horizontal="center" vertical="center"/>
    </xf>
    <xf numFmtId="0" fontId="1175" fillId="13" borderId="11" xfId="0" applyFont="1" applyFill="1" applyBorder="1" applyAlignment="1">
      <alignment horizontal="center" vertical="center"/>
    </xf>
    <xf numFmtId="0" fontId="1175" fillId="13" borderId="12" xfId="0" applyFont="1" applyFill="1" applyBorder="1" applyAlignment="1">
      <alignment horizontal="center" vertical="center"/>
    </xf>
    <xf numFmtId="0" fontId="1160" fillId="13" borderId="11" xfId="0" applyFont="1" applyFill="1" applyBorder="1" applyAlignment="1">
      <alignment horizontal="center" vertical="center"/>
    </xf>
    <xf numFmtId="0" fontId="1196" fillId="13" borderId="9" xfId="0" applyFont="1" applyFill="1" applyBorder="1" applyAlignment="1">
      <alignment horizontal="center" vertical="center"/>
    </xf>
    <xf numFmtId="0" fontId="805" fillId="13" borderId="6" xfId="0" applyFont="1" applyFill="1" applyBorder="1" applyAlignment="1">
      <alignment horizontal="center" vertical="center"/>
    </xf>
    <xf numFmtId="0" fontId="1196" fillId="13" borderId="12" xfId="0" applyFont="1" applyFill="1" applyBorder="1" applyAlignment="1">
      <alignment horizontal="center" vertical="center"/>
    </xf>
    <xf numFmtId="0" fontId="1207" fillId="13" borderId="12" xfId="0" applyFont="1" applyFill="1" applyBorder="1" applyAlignment="1">
      <alignment horizontal="center" vertical="center"/>
    </xf>
    <xf numFmtId="0" fontId="1220" fillId="13" borderId="9" xfId="0" applyFont="1" applyFill="1" applyBorder="1" applyAlignment="1">
      <alignment horizontal="center" vertical="center"/>
    </xf>
    <xf numFmtId="0" fontId="1220" fillId="13" borderId="12" xfId="0" applyFont="1" applyFill="1" applyBorder="1" applyAlignment="1">
      <alignment horizontal="center" vertical="center"/>
    </xf>
    <xf numFmtId="0" fontId="834" fillId="13" borderId="6" xfId="0" applyFont="1" applyFill="1" applyBorder="1" applyAlignment="1">
      <alignment horizontal="center" vertical="center"/>
    </xf>
    <xf numFmtId="0" fontId="888" fillId="13" borderId="4" xfId="0" applyFont="1" applyFill="1" applyBorder="1" applyAlignment="1">
      <alignment horizontal="center" vertical="center"/>
    </xf>
    <xf numFmtId="0" fontId="1202" fillId="13" borderId="9" xfId="0" applyFont="1" applyFill="1" applyBorder="1" applyAlignment="1">
      <alignment horizontal="center" vertical="center"/>
    </xf>
    <xf numFmtId="0" fontId="1152" fillId="13" borderId="4" xfId="0" applyFont="1" applyFill="1" applyBorder="1" applyAlignment="1">
      <alignment horizontal="center" vertical="center"/>
    </xf>
    <xf numFmtId="0" fontId="1147" fillId="13" borderId="11" xfId="0" applyFont="1" applyFill="1" applyBorder="1" applyAlignment="1">
      <alignment horizontal="center" vertical="center"/>
    </xf>
    <xf numFmtId="0" fontId="1196" fillId="6" borderId="9" xfId="0" applyFont="1" applyFill="1" applyBorder="1" applyAlignment="1">
      <alignment horizontal="center" vertical="center"/>
    </xf>
    <xf numFmtId="164" fontId="0" fillId="13" borderId="4" xfId="0" applyNumberFormat="1" applyFill="1" applyBorder="1" applyAlignment="1">
      <alignment horizontal="center" vertical="center" wrapText="1"/>
    </xf>
    <xf numFmtId="164" fontId="0" fillId="13" borderId="5" xfId="0" applyNumberFormat="1" applyFill="1" applyBorder="1" applyAlignment="1">
      <alignment horizontal="center" vertical="center" wrapText="1"/>
    </xf>
    <xf numFmtId="164" fontId="0" fillId="13" borderId="3" xfId="0" applyNumberFormat="1" applyFill="1" applyBorder="1" applyAlignment="1">
      <alignment horizontal="center" vertical="center" wrapText="1"/>
    </xf>
    <xf numFmtId="164" fontId="0" fillId="13" borderId="1" xfId="0" applyNumberFormat="1" applyFill="1" applyBorder="1" applyAlignment="1">
      <alignment horizontal="center" vertical="center"/>
    </xf>
    <xf numFmtId="49" fontId="1136" fillId="0" borderId="4" xfId="0" applyNumberFormat="1" applyFont="1" applyBorder="1" applyAlignment="1">
      <alignment horizontal="center" vertical="center"/>
    </xf>
    <xf numFmtId="49" fontId="1136" fillId="0" borderId="5" xfId="0" applyNumberFormat="1" applyFont="1" applyBorder="1" applyAlignment="1">
      <alignment horizontal="center" vertical="center"/>
    </xf>
    <xf numFmtId="0" fontId="0" fillId="0" borderId="4" xfId="0" applyBorder="1" applyAlignment="1">
      <alignment horizontal="center" vertical="center" wrapText="1"/>
    </xf>
    <xf numFmtId="164" fontId="0" fillId="22" borderId="4" xfId="0" applyNumberFormat="1" applyFill="1" applyBorder="1" applyAlignment="1">
      <alignment horizontal="center" vertical="center" wrapText="1"/>
    </xf>
    <xf numFmtId="164" fontId="0" fillId="22" borderId="3" xfId="0" applyNumberFormat="1" applyFill="1" applyBorder="1" applyAlignment="1">
      <alignment horizontal="center" vertical="center" wrapText="1"/>
    </xf>
    <xf numFmtId="164" fontId="0" fillId="22" borderId="5" xfId="0" applyNumberFormat="1" applyFill="1" applyBorder="1" applyAlignment="1">
      <alignment horizontal="center" vertical="center" wrapText="1"/>
    </xf>
    <xf numFmtId="0" fontId="142" fillId="24" borderId="4" xfId="2" applyFont="1" applyFill="1" applyBorder="1" applyAlignment="1">
      <alignment horizontal="center" vertical="center"/>
    </xf>
    <xf numFmtId="0" fontId="1006" fillId="24" borderId="3" xfId="2" applyFont="1" applyFill="1" applyBorder="1" applyAlignment="1">
      <alignment horizontal="center" vertical="center"/>
    </xf>
    <xf numFmtId="0" fontId="1006" fillId="24" borderId="5" xfId="2" applyFont="1" applyFill="1" applyBorder="1" applyAlignment="1">
      <alignment horizontal="center" vertical="center"/>
    </xf>
    <xf numFmtId="0" fontId="1011" fillId="8" borderId="4" xfId="2" applyFont="1" applyFill="1" applyBorder="1" applyAlignment="1">
      <alignment horizontal="center" vertical="center"/>
    </xf>
    <xf numFmtId="0" fontId="1011" fillId="8" borderId="3" xfId="2" applyFont="1" applyFill="1" applyBorder="1" applyAlignment="1">
      <alignment horizontal="center" vertical="center"/>
    </xf>
    <xf numFmtId="0" fontId="1011" fillId="8" borderId="5" xfId="2" applyFont="1" applyFill="1" applyBorder="1" applyAlignment="1">
      <alignment horizontal="center" vertical="center"/>
    </xf>
    <xf numFmtId="0" fontId="562" fillId="8" borderId="4" xfId="2" applyFont="1" applyFill="1" applyBorder="1" applyAlignment="1">
      <alignment horizontal="center" vertical="center" wrapText="1"/>
    </xf>
    <xf numFmtId="0" fontId="1051" fillId="8" borderId="5" xfId="2" applyFont="1" applyFill="1" applyBorder="1" applyAlignment="1">
      <alignment horizontal="center" vertical="center" wrapText="1"/>
    </xf>
    <xf numFmtId="0" fontId="678" fillId="8" borderId="4" xfId="2" applyFont="1" applyFill="1" applyBorder="1" applyAlignment="1">
      <alignment horizontal="center" vertical="top" wrapText="1"/>
    </xf>
    <xf numFmtId="0" fontId="691" fillId="8" borderId="5" xfId="2" applyFont="1" applyFill="1" applyBorder="1" applyAlignment="1">
      <alignment horizontal="center" vertical="top" wrapText="1"/>
    </xf>
    <xf numFmtId="0" fontId="1137" fillId="8" borderId="4" xfId="2" applyFill="1" applyBorder="1" applyAlignment="1">
      <alignment horizontal="center" vertical="center"/>
    </xf>
    <xf numFmtId="0" fontId="1137" fillId="8" borderId="3" xfId="2" applyFill="1" applyBorder="1" applyAlignment="1">
      <alignment horizontal="center" vertical="center"/>
    </xf>
    <xf numFmtId="0" fontId="1137" fillId="8" borderId="5" xfId="2" applyFill="1" applyBorder="1" applyAlignment="1">
      <alignment horizontal="center" vertical="center"/>
    </xf>
    <xf numFmtId="0" fontId="672" fillId="8" borderId="4" xfId="2" applyFont="1" applyFill="1" applyBorder="1" applyAlignment="1">
      <alignment horizontal="center" vertical="center" wrapText="1"/>
    </xf>
    <xf numFmtId="0" fontId="691" fillId="8" borderId="3" xfId="2" applyFont="1" applyFill="1" applyBorder="1" applyAlignment="1">
      <alignment horizontal="center" vertical="center" wrapText="1"/>
    </xf>
    <xf numFmtId="0" fontId="691" fillId="8" borderId="5" xfId="2" applyFont="1" applyFill="1" applyBorder="1" applyAlignment="1">
      <alignment horizontal="center" vertical="center" wrapText="1"/>
    </xf>
    <xf numFmtId="0" fontId="1080" fillId="8" borderId="4" xfId="0" applyFont="1" applyFill="1" applyBorder="1" applyAlignment="1">
      <alignment horizontal="center" vertical="center"/>
    </xf>
    <xf numFmtId="0" fontId="1080" fillId="8" borderId="5" xfId="0" applyFont="1" applyFill="1" applyBorder="1" applyAlignment="1">
      <alignment horizontal="center" vertical="center"/>
    </xf>
    <xf numFmtId="0" fontId="428" fillId="0" borderId="4" xfId="2" applyFont="1" applyBorder="1" applyAlignment="1">
      <alignment horizontal="center" vertical="center"/>
    </xf>
    <xf numFmtId="0" fontId="1137" fillId="0" borderId="3" xfId="2" applyBorder="1" applyAlignment="1">
      <alignment horizontal="center" vertical="center"/>
    </xf>
    <xf numFmtId="0" fontId="1137" fillId="0" borderId="5" xfId="2" applyBorder="1" applyAlignment="1">
      <alignment horizontal="center" vertical="center"/>
    </xf>
    <xf numFmtId="0" fontId="596" fillId="8" borderId="4" xfId="2" applyFont="1" applyFill="1" applyBorder="1" applyAlignment="1">
      <alignment horizontal="center" vertical="center" wrapText="1"/>
    </xf>
    <xf numFmtId="0" fontId="519" fillId="0" borderId="4" xfId="2" applyFont="1" applyBorder="1" applyAlignment="1">
      <alignment horizontal="center" vertical="center"/>
    </xf>
    <xf numFmtId="14" fontId="0" fillId="8" borderId="4" xfId="0" applyNumberFormat="1" applyFill="1" applyBorder="1" applyAlignment="1">
      <alignment horizontal="center" vertical="center" wrapText="1"/>
    </xf>
    <xf numFmtId="14" fontId="0" fillId="8" borderId="3" xfId="0" applyNumberFormat="1" applyFill="1" applyBorder="1" applyAlignment="1">
      <alignment horizontal="center" vertical="center" wrapText="1"/>
    </xf>
    <xf numFmtId="49" fontId="710" fillId="8" borderId="4" xfId="2" applyNumberFormat="1" applyFont="1" applyFill="1" applyBorder="1" applyAlignment="1">
      <alignment horizontal="center" vertical="center"/>
    </xf>
    <xf numFmtId="49" fontId="750" fillId="8" borderId="5" xfId="2" applyNumberFormat="1" applyFont="1" applyFill="1" applyBorder="1" applyAlignment="1">
      <alignment horizontal="center" vertical="center"/>
    </xf>
    <xf numFmtId="0" fontId="710" fillId="8" borderId="4" xfId="2" applyFont="1" applyFill="1" applyBorder="1" applyAlignment="1">
      <alignment horizontal="center" vertical="top" wrapText="1"/>
    </xf>
    <xf numFmtId="0" fontId="750" fillId="8" borderId="3" xfId="2" applyFont="1" applyFill="1" applyBorder="1" applyAlignment="1">
      <alignment horizontal="center" vertical="top" wrapText="1"/>
    </xf>
    <xf numFmtId="0" fontId="750" fillId="8" borderId="5" xfId="2" applyFont="1" applyFill="1" applyBorder="1" applyAlignment="1">
      <alignment horizontal="center" vertical="top" wrapText="1"/>
    </xf>
    <xf numFmtId="0" fontId="710" fillId="8" borderId="4" xfId="2" applyFont="1" applyFill="1" applyBorder="1" applyAlignment="1">
      <alignment horizontal="center" vertical="center" wrapText="1"/>
    </xf>
    <xf numFmtId="0" fontId="860" fillId="8" borderId="3" xfId="2" applyFont="1" applyFill="1" applyBorder="1" applyAlignment="1">
      <alignment horizontal="center" vertical="center" wrapText="1"/>
    </xf>
    <xf numFmtId="0" fontId="860" fillId="8" borderId="5" xfId="2" applyFont="1" applyFill="1" applyBorder="1" applyAlignment="1">
      <alignment horizontal="center" vertical="center" wrapText="1"/>
    </xf>
    <xf numFmtId="0" fontId="131" fillId="8" borderId="4" xfId="2" applyFont="1" applyFill="1" applyBorder="1" applyAlignment="1">
      <alignment horizontal="center" vertical="center" wrapText="1"/>
    </xf>
    <xf numFmtId="0" fontId="1051" fillId="8" borderId="3" xfId="2" applyFont="1" applyFill="1" applyBorder="1" applyAlignment="1">
      <alignment horizontal="center" vertical="center" wrapText="1"/>
    </xf>
    <xf numFmtId="0" fontId="406" fillId="0" borderId="4" xfId="2" applyFont="1" applyBorder="1" applyAlignment="1">
      <alignment horizontal="center" vertical="center"/>
    </xf>
    <xf numFmtId="0" fontId="709" fillId="8" borderId="4" xfId="2" applyFont="1" applyFill="1" applyBorder="1" applyAlignment="1">
      <alignment horizontal="center" vertical="top" wrapText="1"/>
    </xf>
    <xf numFmtId="0" fontId="709" fillId="8" borderId="3" xfId="2" applyFont="1" applyFill="1" applyBorder="1" applyAlignment="1">
      <alignment horizontal="center" vertical="top" wrapText="1"/>
    </xf>
    <xf numFmtId="0" fontId="709" fillId="8" borderId="5" xfId="2" applyFont="1" applyFill="1" applyBorder="1" applyAlignment="1">
      <alignment horizontal="center" vertical="top" wrapText="1"/>
    </xf>
    <xf numFmtId="0" fontId="521" fillId="0" borderId="4" xfId="2" applyFont="1" applyBorder="1" applyAlignment="1">
      <alignment horizontal="center" vertical="center"/>
    </xf>
    <xf numFmtId="0" fontId="521" fillId="0" borderId="3" xfId="2" applyFont="1" applyBorder="1" applyAlignment="1">
      <alignment horizontal="center" vertical="center"/>
    </xf>
    <xf numFmtId="0" fontId="521" fillId="0" borderId="5" xfId="2" applyFont="1" applyBorder="1" applyAlignment="1">
      <alignment horizontal="center" vertical="center"/>
    </xf>
    <xf numFmtId="0" fontId="1137" fillId="8" borderId="4" xfId="2" applyFill="1" applyBorder="1" applyAlignment="1">
      <alignment horizontal="center"/>
    </xf>
    <xf numFmtId="0" fontId="1137" fillId="8" borderId="5" xfId="2" applyFill="1" applyBorder="1" applyAlignment="1">
      <alignment horizontal="center"/>
    </xf>
    <xf numFmtId="0" fontId="551" fillId="24" borderId="4" xfId="2" applyFont="1" applyFill="1" applyBorder="1" applyAlignment="1">
      <alignment horizontal="center" vertical="center"/>
    </xf>
    <xf numFmtId="0" fontId="1006" fillId="24" borderId="4" xfId="2" applyFont="1" applyFill="1" applyBorder="1" applyAlignment="1">
      <alignment horizontal="center" vertical="center"/>
    </xf>
    <xf numFmtId="0" fontId="602" fillId="24" borderId="4" xfId="2" applyFont="1" applyFill="1" applyBorder="1" applyAlignment="1">
      <alignment horizontal="center" vertical="center"/>
    </xf>
    <xf numFmtId="0" fontId="568" fillId="8" borderId="4" xfId="2" applyFont="1" applyFill="1" applyBorder="1" applyAlignment="1">
      <alignment horizontal="center" vertical="center" wrapText="1"/>
    </xf>
    <xf numFmtId="0" fontId="750" fillId="8" borderId="4" xfId="2" applyFont="1" applyFill="1" applyBorder="1" applyAlignment="1">
      <alignment horizontal="center" vertical="center" wrapText="1"/>
    </xf>
    <xf numFmtId="0" fontId="750" fillId="8" borderId="3" xfId="2" applyFont="1" applyFill="1" applyBorder="1" applyAlignment="1">
      <alignment horizontal="center" vertical="center" wrapText="1"/>
    </xf>
    <xf numFmtId="0" fontId="750" fillId="8" borderId="5" xfId="2" applyFont="1" applyFill="1" applyBorder="1" applyAlignment="1">
      <alignment horizontal="center" vertical="center" wrapText="1"/>
    </xf>
    <xf numFmtId="49" fontId="704" fillId="8" borderId="4" xfId="2" applyNumberFormat="1" applyFont="1" applyFill="1" applyBorder="1" applyAlignment="1">
      <alignment horizontal="center" vertical="center"/>
    </xf>
    <xf numFmtId="49" fontId="704" fillId="8" borderId="5" xfId="2" applyNumberFormat="1" applyFont="1" applyFill="1" applyBorder="1" applyAlignment="1">
      <alignment horizontal="center" vertical="center"/>
    </xf>
    <xf numFmtId="0" fontId="707" fillId="8" borderId="4" xfId="2" applyFont="1" applyFill="1" applyBorder="1" applyAlignment="1">
      <alignment horizontal="center" vertical="center" wrapText="1"/>
    </xf>
    <xf numFmtId="14" fontId="1137" fillId="8" borderId="4" xfId="2" applyNumberFormat="1" applyFill="1" applyBorder="1" applyAlignment="1">
      <alignment horizontal="center" vertical="center"/>
    </xf>
    <xf numFmtId="14" fontId="1137" fillId="8" borderId="5" xfId="2" applyNumberFormat="1" applyFill="1" applyBorder="1" applyAlignment="1">
      <alignment horizontal="center" vertical="center"/>
    </xf>
    <xf numFmtId="0" fontId="707" fillId="8" borderId="4" xfId="2" applyFont="1" applyFill="1" applyBorder="1" applyAlignment="1">
      <alignment horizontal="center" vertical="top" wrapText="1"/>
    </xf>
    <xf numFmtId="0" fontId="385" fillId="8" borderId="4" xfId="2" applyFont="1" applyFill="1" applyBorder="1" applyAlignment="1">
      <alignment horizontal="center" vertical="center" wrapText="1"/>
    </xf>
    <xf numFmtId="0" fontId="385" fillId="8" borderId="3" xfId="2" applyFont="1" applyFill="1" applyBorder="1" applyAlignment="1">
      <alignment horizontal="center" vertical="center" wrapText="1"/>
    </xf>
    <xf numFmtId="0" fontId="707" fillId="8" borderId="3" xfId="2" applyFont="1" applyFill="1" applyBorder="1" applyAlignment="1">
      <alignment horizontal="center" vertical="center" wrapText="1"/>
    </xf>
    <xf numFmtId="0" fontId="707" fillId="8" borderId="5" xfId="2" applyFont="1" applyFill="1" applyBorder="1" applyAlignment="1">
      <alignment horizontal="center" vertical="center" wrapText="1"/>
    </xf>
    <xf numFmtId="0" fontId="718" fillId="13" borderId="4" xfId="2" applyFont="1" applyFill="1" applyBorder="1" applyAlignment="1">
      <alignment horizontal="center" vertical="center"/>
    </xf>
    <xf numFmtId="0" fontId="718" fillId="13" borderId="5" xfId="2" applyFont="1" applyFill="1" applyBorder="1" applyAlignment="1">
      <alignment horizontal="center" vertical="center"/>
    </xf>
    <xf numFmtId="0" fontId="718" fillId="13" borderId="4" xfId="2" applyFont="1" applyFill="1" applyBorder="1" applyAlignment="1">
      <alignment horizontal="center" vertical="center" wrapText="1"/>
    </xf>
    <xf numFmtId="0" fontId="718" fillId="13" borderId="5" xfId="2" applyFont="1" applyFill="1" applyBorder="1" applyAlignment="1">
      <alignment horizontal="center" vertical="center" wrapText="1"/>
    </xf>
    <xf numFmtId="0" fontId="718" fillId="13" borderId="4" xfId="2" applyFont="1" applyFill="1" applyBorder="1" applyAlignment="1">
      <alignment horizontal="center" vertical="top" wrapText="1"/>
    </xf>
    <xf numFmtId="0" fontId="718" fillId="13" borderId="5" xfId="2" applyFont="1" applyFill="1" applyBorder="1" applyAlignment="1">
      <alignment horizontal="center" vertical="top" wrapText="1"/>
    </xf>
    <xf numFmtId="14" fontId="1137" fillId="13" borderId="4" xfId="2" applyNumberFormat="1" applyFill="1" applyBorder="1" applyAlignment="1">
      <alignment horizontal="center" vertical="center"/>
    </xf>
    <xf numFmtId="14" fontId="1137" fillId="13" borderId="5" xfId="2" applyNumberFormat="1" applyFill="1" applyBorder="1" applyAlignment="1">
      <alignment horizontal="center" vertical="center"/>
    </xf>
    <xf numFmtId="14" fontId="1137" fillId="8" borderId="1" xfId="2" applyNumberFormat="1" applyFill="1" applyBorder="1" applyAlignment="1">
      <alignment horizontal="center" vertical="center"/>
    </xf>
    <xf numFmtId="0" fontId="602" fillId="8" borderId="4" xfId="2" applyFont="1" applyFill="1" applyBorder="1" applyAlignment="1">
      <alignment horizontal="center" vertical="center" wrapText="1"/>
    </xf>
    <xf numFmtId="0" fontId="704" fillId="8" borderId="5" xfId="2" applyFont="1" applyFill="1" applyBorder="1" applyAlignment="1">
      <alignment horizontal="center" vertical="center" wrapText="1"/>
    </xf>
    <xf numFmtId="0" fontId="486" fillId="24" borderId="4" xfId="2" applyFont="1" applyFill="1" applyBorder="1" applyAlignment="1">
      <alignment horizontal="center" vertical="center"/>
    </xf>
    <xf numFmtId="0" fontId="501" fillId="24" borderId="4" xfId="2" applyFont="1" applyFill="1" applyBorder="1" applyAlignment="1">
      <alignment horizontal="center" vertical="center"/>
    </xf>
    <xf numFmtId="0" fontId="528" fillId="24" borderId="3" xfId="2" applyFont="1" applyFill="1" applyBorder="1" applyAlignment="1">
      <alignment horizontal="center" vertical="center"/>
    </xf>
    <xf numFmtId="0" fontId="528" fillId="24" borderId="5" xfId="2" applyFont="1" applyFill="1" applyBorder="1" applyAlignment="1">
      <alignment horizontal="center" vertical="center"/>
    </xf>
    <xf numFmtId="0" fontId="444" fillId="24" borderId="4" xfId="2" applyFont="1" applyFill="1" applyBorder="1" applyAlignment="1">
      <alignment horizontal="center" vertical="center"/>
    </xf>
    <xf numFmtId="0" fontId="232" fillId="24" borderId="4" xfId="2" applyFont="1" applyFill="1" applyBorder="1" applyAlignment="1">
      <alignment horizontal="center" vertical="center"/>
    </xf>
    <xf numFmtId="0" fontId="681" fillId="8" borderId="4" xfId="2" applyFont="1" applyFill="1" applyBorder="1" applyAlignment="1">
      <alignment horizontal="center" vertical="top" wrapText="1"/>
    </xf>
    <xf numFmtId="0" fontId="681" fillId="8" borderId="5" xfId="2" applyFont="1" applyFill="1" applyBorder="1" applyAlignment="1">
      <alignment horizontal="center" vertical="top" wrapText="1"/>
    </xf>
    <xf numFmtId="0" fontId="681" fillId="8" borderId="4" xfId="2" applyFont="1" applyFill="1" applyBorder="1" applyAlignment="1">
      <alignment horizontal="center" vertical="center" wrapText="1"/>
    </xf>
    <xf numFmtId="49" fontId="695" fillId="8" borderId="4" xfId="2" applyNumberFormat="1" applyFont="1" applyFill="1" applyBorder="1" applyAlignment="1">
      <alignment horizontal="center" vertical="center"/>
    </xf>
    <xf numFmtId="49" fontId="695" fillId="8" borderId="3" xfId="2" applyNumberFormat="1" applyFont="1" applyFill="1" applyBorder="1" applyAlignment="1">
      <alignment horizontal="center" vertical="center"/>
    </xf>
    <xf numFmtId="49" fontId="695" fillId="8" borderId="5" xfId="2" applyNumberFormat="1" applyFont="1" applyFill="1" applyBorder="1" applyAlignment="1">
      <alignment horizontal="center" vertical="center"/>
    </xf>
    <xf numFmtId="0" fontId="1137" fillId="8" borderId="3" xfId="2" applyFill="1" applyBorder="1" applyAlignment="1">
      <alignment horizontal="center"/>
    </xf>
    <xf numFmtId="0" fontId="704" fillId="8" borderId="4" xfId="2" applyFont="1" applyFill="1" applyBorder="1" applyAlignment="1">
      <alignment horizontal="center" vertical="center" wrapText="1"/>
    </xf>
    <xf numFmtId="14" fontId="1137" fillId="8" borderId="3" xfId="2" applyNumberFormat="1" applyFill="1" applyBorder="1" applyAlignment="1">
      <alignment horizontal="center" vertical="center"/>
    </xf>
    <xf numFmtId="0" fontId="704" fillId="8" borderId="4" xfId="2" applyFont="1" applyFill="1" applyBorder="1" applyAlignment="1">
      <alignment horizontal="center" vertical="top" wrapText="1"/>
    </xf>
    <xf numFmtId="0" fontId="704" fillId="8" borderId="5" xfId="2" applyFont="1" applyFill="1" applyBorder="1" applyAlignment="1">
      <alignment horizontal="center" vertical="top" wrapText="1"/>
    </xf>
    <xf numFmtId="0" fontId="704" fillId="8" borderId="3" xfId="2" applyFont="1" applyFill="1" applyBorder="1" applyAlignment="1">
      <alignment horizontal="center" vertical="top" wrapText="1"/>
    </xf>
    <xf numFmtId="0" fontId="1137" fillId="13" borderId="4" xfId="2" applyFill="1" applyBorder="1" applyAlignment="1">
      <alignment horizontal="center"/>
    </xf>
    <xf numFmtId="0" fontId="1137" fillId="13" borderId="5" xfId="2" applyFill="1" applyBorder="1" applyAlignment="1">
      <alignment horizontal="center"/>
    </xf>
    <xf numFmtId="0" fontId="557" fillId="0" borderId="4" xfId="2" applyFont="1" applyBorder="1" applyAlignment="1">
      <alignment horizontal="center" vertical="center"/>
    </xf>
    <xf numFmtId="0" fontId="0" fillId="0" borderId="4" xfId="2" applyFont="1" applyBorder="1" applyAlignment="1">
      <alignment horizontal="center" vertical="center"/>
    </xf>
    <xf numFmtId="49" fontId="646" fillId="8" borderId="4" xfId="2" applyNumberFormat="1" applyFont="1" applyFill="1" applyBorder="1" applyAlignment="1">
      <alignment horizontal="center" vertical="center"/>
    </xf>
    <xf numFmtId="49" fontId="646" fillId="8" borderId="5" xfId="2" applyNumberFormat="1" applyFont="1" applyFill="1" applyBorder="1" applyAlignment="1">
      <alignment horizontal="center" vertical="center"/>
    </xf>
    <xf numFmtId="0" fontId="438" fillId="0" borderId="4" xfId="2" applyFont="1" applyBorder="1" applyAlignment="1">
      <alignment horizontal="center" vertical="center"/>
    </xf>
    <xf numFmtId="0" fontId="1080" fillId="8" borderId="3" xfId="0" applyFont="1" applyFill="1" applyBorder="1" applyAlignment="1">
      <alignment horizontal="center" vertical="center"/>
    </xf>
    <xf numFmtId="49" fontId="701" fillId="8" borderId="4" xfId="2" applyNumberFormat="1" applyFont="1" applyFill="1" applyBorder="1" applyAlignment="1">
      <alignment horizontal="center" vertical="center"/>
    </xf>
    <xf numFmtId="49" fontId="750" fillId="8" borderId="3" xfId="2" applyNumberFormat="1" applyFont="1" applyFill="1" applyBorder="1" applyAlignment="1">
      <alignment horizontal="center" vertical="center"/>
    </xf>
    <xf numFmtId="0" fontId="695" fillId="8" borderId="4" xfId="2" applyFont="1" applyFill="1" applyBorder="1" applyAlignment="1">
      <alignment horizontal="center" vertical="center" wrapText="1"/>
    </xf>
    <xf numFmtId="0" fontId="463" fillId="0" borderId="4" xfId="2" applyFont="1" applyBorder="1" applyAlignment="1">
      <alignment horizontal="center" vertical="center"/>
    </xf>
    <xf numFmtId="0" fontId="569" fillId="0" borderId="4" xfId="2" applyFont="1" applyBorder="1" applyAlignment="1">
      <alignment horizontal="center" vertical="center"/>
    </xf>
    <xf numFmtId="0" fontId="569" fillId="0" borderId="3" xfId="2" applyFont="1" applyBorder="1" applyAlignment="1">
      <alignment horizontal="center" vertical="center"/>
    </xf>
    <xf numFmtId="0" fontId="569" fillId="0" borderId="5" xfId="2" applyFont="1" applyBorder="1" applyAlignment="1">
      <alignment horizontal="center" vertical="center"/>
    </xf>
    <xf numFmtId="0" fontId="488" fillId="0" borderId="4" xfId="2" applyFont="1" applyBorder="1" applyAlignment="1">
      <alignment horizontal="center" vertical="center"/>
    </xf>
    <xf numFmtId="0" fontId="547" fillId="8" borderId="4" xfId="2" applyFont="1" applyFill="1" applyBorder="1" applyAlignment="1">
      <alignment horizontal="center" vertical="center" wrapText="1"/>
    </xf>
    <xf numFmtId="0" fontId="699" fillId="8" borderId="3" xfId="2" applyFont="1" applyFill="1" applyBorder="1" applyAlignment="1">
      <alignment horizontal="center" vertical="center" wrapText="1"/>
    </xf>
    <xf numFmtId="0" fontId="699" fillId="8" borderId="5" xfId="2" applyFont="1" applyFill="1" applyBorder="1" applyAlignment="1">
      <alignment horizontal="center" vertical="center" wrapText="1"/>
    </xf>
    <xf numFmtId="0" fontId="699" fillId="8" borderId="4" xfId="2" applyFont="1" applyFill="1" applyBorder="1" applyAlignment="1">
      <alignment horizontal="center" vertical="center" wrapText="1"/>
    </xf>
    <xf numFmtId="0" fontId="699" fillId="8" borderId="4" xfId="2" applyFont="1" applyFill="1" applyBorder="1" applyAlignment="1">
      <alignment horizontal="center" vertical="top" wrapText="1"/>
    </xf>
    <xf numFmtId="0" fontId="1080" fillId="13" borderId="4" xfId="0" applyFont="1" applyFill="1" applyBorder="1" applyAlignment="1">
      <alignment horizontal="center" vertical="center"/>
    </xf>
    <xf numFmtId="0" fontId="1080" fillId="13" borderId="5" xfId="0" applyFont="1" applyFill="1" applyBorder="1" applyAlignment="1">
      <alignment horizontal="center" vertical="center"/>
    </xf>
    <xf numFmtId="0" fontId="703" fillId="8" borderId="4" xfId="2" applyFont="1" applyFill="1" applyBorder="1" applyAlignment="1">
      <alignment horizontal="center" vertical="center" wrapText="1"/>
    </xf>
    <xf numFmtId="0" fontId="703" fillId="8" borderId="3" xfId="2" applyFont="1" applyFill="1" applyBorder="1" applyAlignment="1">
      <alignment horizontal="center" vertical="center" wrapText="1"/>
    </xf>
    <xf numFmtId="0" fontId="700" fillId="8" borderId="4" xfId="2" applyFont="1" applyFill="1" applyBorder="1" applyAlignment="1">
      <alignment horizontal="center" vertical="top" wrapText="1"/>
    </xf>
    <xf numFmtId="0" fontId="700" fillId="8" borderId="5" xfId="2" applyFont="1" applyFill="1" applyBorder="1" applyAlignment="1">
      <alignment horizontal="center" vertical="top" wrapText="1"/>
    </xf>
    <xf numFmtId="0" fontId="551" fillId="8" borderId="4" xfId="2" applyFont="1" applyFill="1" applyBorder="1" applyAlignment="1">
      <alignment horizontal="center" vertical="center" wrapText="1"/>
    </xf>
    <xf numFmtId="0" fontId="1137" fillId="0" borderId="4" xfId="2" applyBorder="1" applyAlignment="1">
      <alignment horizontal="center" vertical="center"/>
    </xf>
    <xf numFmtId="49" fontId="596" fillId="8" borderId="4" xfId="2" applyNumberFormat="1" applyFont="1" applyFill="1" applyBorder="1" applyAlignment="1">
      <alignment horizontal="center" vertical="center"/>
    </xf>
    <xf numFmtId="49" fontId="596" fillId="8" borderId="3" xfId="2" applyNumberFormat="1" applyFont="1" applyFill="1" applyBorder="1" applyAlignment="1">
      <alignment horizontal="center" vertical="center"/>
    </xf>
    <xf numFmtId="49" fontId="596" fillId="8" borderId="5" xfId="2" applyNumberFormat="1" applyFont="1" applyFill="1" applyBorder="1" applyAlignment="1">
      <alignment horizontal="center" vertical="center"/>
    </xf>
    <xf numFmtId="0" fontId="509" fillId="24" borderId="4" xfId="2" applyFont="1" applyFill="1" applyBorder="1" applyAlignment="1">
      <alignment horizontal="center" vertical="center"/>
    </xf>
    <xf numFmtId="0" fontId="596" fillId="24" borderId="3" xfId="2" applyFont="1" applyFill="1" applyBorder="1" applyAlignment="1">
      <alignment horizontal="center" vertical="center"/>
    </xf>
    <xf numFmtId="0" fontId="596" fillId="24" borderId="5" xfId="2" applyFont="1" applyFill="1" applyBorder="1" applyAlignment="1">
      <alignment horizontal="center" vertical="center"/>
    </xf>
    <xf numFmtId="0" fontId="257" fillId="0" borderId="4" xfId="2" applyFont="1" applyBorder="1" applyAlignment="1">
      <alignment horizontal="center" vertical="center"/>
    </xf>
    <xf numFmtId="0" fontId="367" fillId="8" borderId="4" xfId="2" applyFont="1" applyFill="1" applyBorder="1" applyAlignment="1">
      <alignment horizontal="center" vertical="center" wrapText="1"/>
    </xf>
    <xf numFmtId="0" fontId="501" fillId="8" borderId="4" xfId="2" applyFont="1" applyFill="1" applyBorder="1" applyAlignment="1">
      <alignment horizontal="center" vertical="center" wrapText="1"/>
    </xf>
    <xf numFmtId="0" fontId="528" fillId="8" borderId="3" xfId="2" applyFont="1" applyFill="1" applyBorder="1" applyAlignment="1">
      <alignment horizontal="center" vertical="center" wrapText="1"/>
    </xf>
    <xf numFmtId="0" fontId="528" fillId="8" borderId="5" xfId="2" applyFont="1" applyFill="1" applyBorder="1" applyAlignment="1">
      <alignment horizontal="center" vertical="center" wrapText="1"/>
    </xf>
    <xf numFmtId="0" fontId="545" fillId="0" borderId="4" xfId="2" applyFont="1" applyBorder="1" applyAlignment="1">
      <alignment horizontal="center" vertical="center"/>
    </xf>
    <xf numFmtId="0" fontId="545" fillId="0" borderId="3" xfId="2" applyFont="1" applyBorder="1" applyAlignment="1">
      <alignment horizontal="center" vertical="center"/>
    </xf>
    <xf numFmtId="0" fontId="545" fillId="0" borderId="5" xfId="2" applyFont="1" applyBorder="1" applyAlignment="1">
      <alignment horizontal="center" vertical="center"/>
    </xf>
    <xf numFmtId="0" fontId="700" fillId="8" borderId="4" xfId="2" applyFont="1" applyFill="1" applyBorder="1" applyAlignment="1">
      <alignment horizontal="center" vertical="center" wrapText="1"/>
    </xf>
    <xf numFmtId="0" fontId="703" fillId="8" borderId="4" xfId="2" applyFont="1" applyFill="1" applyBorder="1" applyAlignment="1">
      <alignment horizontal="center" vertical="top" wrapText="1"/>
    </xf>
    <xf numFmtId="0" fontId="659" fillId="13" borderId="4" xfId="2" applyFont="1" applyFill="1" applyBorder="1" applyAlignment="1">
      <alignment horizontal="center" vertical="center"/>
    </xf>
    <xf numFmtId="0" fontId="1137" fillId="13" borderId="5" xfId="2" applyFill="1" applyBorder="1" applyAlignment="1">
      <alignment horizontal="center" vertical="center"/>
    </xf>
    <xf numFmtId="49" fontId="691" fillId="13" borderId="4" xfId="2" applyNumberFormat="1" applyFont="1" applyFill="1" applyBorder="1" applyAlignment="1">
      <alignment horizontal="center" vertical="center"/>
    </xf>
    <xf numFmtId="49" fontId="691" fillId="13" borderId="5" xfId="2" applyNumberFormat="1" applyFont="1" applyFill="1" applyBorder="1" applyAlignment="1">
      <alignment horizontal="center" vertical="center"/>
    </xf>
    <xf numFmtId="0" fontId="691" fillId="8" borderId="4" xfId="2" applyFont="1" applyFill="1" applyBorder="1" applyAlignment="1">
      <alignment horizontal="center" vertical="center" wrapText="1"/>
    </xf>
    <xf numFmtId="0" fontId="116" fillId="25" borderId="4" xfId="2" applyFont="1" applyFill="1" applyBorder="1" applyAlignment="1">
      <alignment horizontal="center" vertical="center"/>
    </xf>
    <xf numFmtId="0" fontId="1137" fillId="25" borderId="5" xfId="2" applyFill="1" applyBorder="1" applyAlignment="1">
      <alignment horizontal="center" vertical="center"/>
    </xf>
    <xf numFmtId="0" fontId="1137" fillId="13" borderId="4" xfId="2" applyFill="1" applyBorder="1" applyAlignment="1">
      <alignment horizontal="center" vertical="center"/>
    </xf>
    <xf numFmtId="0" fontId="215" fillId="8" borderId="4" xfId="2" applyFont="1" applyFill="1" applyBorder="1" applyAlignment="1">
      <alignment horizontal="center" vertical="center" wrapText="1"/>
    </xf>
    <xf numFmtId="0" fontId="428" fillId="8" borderId="4" xfId="2" applyFont="1" applyFill="1" applyBorder="1" applyAlignment="1">
      <alignment horizontal="center" vertical="center" wrapText="1"/>
    </xf>
    <xf numFmtId="0" fontId="1051" fillId="13" borderId="4" xfId="2" applyFont="1" applyFill="1" applyBorder="1" applyAlignment="1">
      <alignment horizontal="center" vertical="center" wrapText="1"/>
    </xf>
    <xf numFmtId="0" fontId="1051" fillId="13" borderId="5" xfId="2" applyFont="1" applyFill="1" applyBorder="1" applyAlignment="1">
      <alignment horizontal="center" vertical="center" wrapText="1"/>
    </xf>
    <xf numFmtId="0" fontId="677" fillId="13" borderId="4" xfId="2" applyFont="1" applyFill="1" applyBorder="1" applyAlignment="1">
      <alignment horizontal="center" vertical="center" wrapText="1"/>
    </xf>
    <xf numFmtId="0" fontId="691" fillId="13" borderId="5" xfId="2" applyFont="1" applyFill="1" applyBorder="1" applyAlignment="1">
      <alignment horizontal="center" vertical="center" wrapText="1"/>
    </xf>
    <xf numFmtId="0" fontId="0" fillId="25" borderId="4" xfId="0" applyFill="1" applyBorder="1" applyAlignment="1">
      <alignment horizontal="center" vertical="center" wrapText="1"/>
    </xf>
    <xf numFmtId="0" fontId="1360" fillId="25" borderId="5" xfId="0" applyFont="1" applyFill="1" applyBorder="1" applyAlignment="1">
      <alignment horizontal="center" vertical="center" wrapText="1"/>
    </xf>
    <xf numFmtId="0" fontId="539" fillId="0" borderId="4" xfId="2" applyFont="1" applyBorder="1" applyAlignment="1">
      <alignment horizontal="center" vertical="center"/>
    </xf>
    <xf numFmtId="0" fontId="560" fillId="25" borderId="4" xfId="2" applyFont="1" applyFill="1" applyBorder="1" applyAlignment="1">
      <alignment horizontal="center" vertical="center"/>
    </xf>
    <xf numFmtId="0" fontId="605" fillId="8" borderId="4" xfId="2" applyFont="1" applyFill="1" applyBorder="1" applyAlignment="1">
      <alignment horizontal="center" vertical="top" wrapText="1"/>
    </xf>
    <xf numFmtId="0" fontId="605" fillId="8" borderId="5" xfId="2" applyFont="1" applyFill="1" applyBorder="1" applyAlignment="1">
      <alignment horizontal="center" vertical="top" wrapText="1"/>
    </xf>
    <xf numFmtId="0" fontId="1051" fillId="8" borderId="4" xfId="2" applyFont="1" applyFill="1" applyBorder="1" applyAlignment="1">
      <alignment horizontal="center" vertical="center" wrapText="1"/>
    </xf>
    <xf numFmtId="49" fontId="605" fillId="8" borderId="4" xfId="2" applyNumberFormat="1" applyFont="1" applyFill="1" applyBorder="1" applyAlignment="1">
      <alignment horizontal="center" vertical="center"/>
    </xf>
    <xf numFmtId="49" fontId="605" fillId="8" borderId="5" xfId="2" applyNumberFormat="1" applyFont="1" applyFill="1" applyBorder="1" applyAlignment="1">
      <alignment horizontal="center" vertical="center"/>
    </xf>
    <xf numFmtId="0" fontId="667" fillId="13" borderId="4" xfId="2" applyFont="1" applyFill="1" applyBorder="1" applyAlignment="1">
      <alignment horizontal="center" vertical="center"/>
    </xf>
    <xf numFmtId="0" fontId="1011" fillId="13" borderId="4" xfId="2" applyFont="1" applyFill="1" applyBorder="1" applyAlignment="1">
      <alignment horizontal="center" vertical="center"/>
    </xf>
    <xf numFmtId="0" fontId="1011" fillId="13" borderId="5" xfId="2" applyFont="1" applyFill="1" applyBorder="1" applyAlignment="1">
      <alignment horizontal="center" vertical="center"/>
    </xf>
    <xf numFmtId="0" fontId="1365" fillId="0" borderId="4" xfId="0" applyFont="1" applyBorder="1" applyAlignment="1">
      <alignment horizontal="center" vertical="center"/>
    </xf>
    <xf numFmtId="0" fontId="1365" fillId="0" borderId="3" xfId="0" applyFont="1" applyBorder="1" applyAlignment="1">
      <alignment horizontal="center" vertical="center"/>
    </xf>
    <xf numFmtId="0" fontId="1365" fillId="0" borderId="5" xfId="0" applyFont="1" applyBorder="1" applyAlignment="1">
      <alignment horizontal="center" vertical="center"/>
    </xf>
    <xf numFmtId="0" fontId="701" fillId="8" borderId="4" xfId="2" applyFont="1" applyFill="1" applyBorder="1" applyAlignment="1">
      <alignment horizontal="center" vertical="center" wrapText="1"/>
    </xf>
    <xf numFmtId="0" fontId="700" fillId="13" borderId="4" xfId="2" applyFont="1" applyFill="1" applyBorder="1" applyAlignment="1">
      <alignment horizontal="center" vertical="center" wrapText="1"/>
    </xf>
    <xf numFmtId="0" fontId="700" fillId="13" borderId="5" xfId="2" applyFont="1" applyFill="1" applyBorder="1" applyAlignment="1">
      <alignment horizontal="center" vertical="center" wrapText="1"/>
    </xf>
    <xf numFmtId="49" fontId="691" fillId="8" borderId="4" xfId="2" applyNumberFormat="1" applyFont="1" applyFill="1" applyBorder="1" applyAlignment="1">
      <alignment horizontal="center" vertical="center"/>
    </xf>
    <xf numFmtId="49" fontId="691" fillId="8" borderId="3" xfId="2" applyNumberFormat="1" applyFont="1" applyFill="1" applyBorder="1" applyAlignment="1">
      <alignment horizontal="center" vertical="center"/>
    </xf>
    <xf numFmtId="49" fontId="691" fillId="8" borderId="5" xfId="2" applyNumberFormat="1" applyFont="1" applyFill="1" applyBorder="1" applyAlignment="1">
      <alignment horizontal="center" vertical="center"/>
    </xf>
    <xf numFmtId="0" fontId="662" fillId="25" borderId="4" xfId="2" applyFont="1" applyFill="1" applyBorder="1" applyAlignment="1">
      <alignment horizontal="center" vertical="center"/>
    </xf>
    <xf numFmtId="0" fontId="662" fillId="25" borderId="5" xfId="2" applyFont="1" applyFill="1" applyBorder="1" applyAlignment="1">
      <alignment horizontal="center" vertical="center"/>
    </xf>
    <xf numFmtId="0" fontId="539" fillId="8" borderId="4" xfId="2" applyFont="1" applyFill="1" applyBorder="1" applyAlignment="1">
      <alignment horizontal="center" vertical="center" wrapText="1"/>
    </xf>
    <xf numFmtId="0" fontId="596" fillId="8" borderId="5" xfId="2" applyFont="1" applyFill="1" applyBorder="1" applyAlignment="1">
      <alignment horizontal="center" vertical="center" wrapText="1"/>
    </xf>
    <xf numFmtId="49" fontId="675" fillId="8" borderId="4" xfId="2" applyNumberFormat="1" applyFont="1" applyFill="1" applyBorder="1" applyAlignment="1">
      <alignment horizontal="center" vertical="center"/>
    </xf>
    <xf numFmtId="49" fontId="675" fillId="8" borderId="5" xfId="2" applyNumberFormat="1" applyFont="1" applyFill="1" applyBorder="1" applyAlignment="1">
      <alignment horizontal="center" vertical="center"/>
    </xf>
    <xf numFmtId="0" fontId="505" fillId="8" borderId="4" xfId="2" applyFont="1" applyFill="1" applyBorder="1" applyAlignment="1">
      <alignment horizontal="center" vertical="center" wrapText="1"/>
    </xf>
    <xf numFmtId="0" fontId="505" fillId="8" borderId="5" xfId="2" applyFont="1" applyFill="1" applyBorder="1" applyAlignment="1">
      <alignment horizontal="center" vertical="center" wrapText="1"/>
    </xf>
    <xf numFmtId="0" fontId="675" fillId="8" borderId="4" xfId="2" applyFont="1" applyFill="1" applyBorder="1" applyAlignment="1">
      <alignment horizontal="center" vertical="top" wrapText="1"/>
    </xf>
    <xf numFmtId="0" fontId="675" fillId="8" borderId="5" xfId="2" applyFont="1" applyFill="1" applyBorder="1" applyAlignment="1">
      <alignment horizontal="center" vertical="top" wrapText="1"/>
    </xf>
    <xf numFmtId="0" fontId="663" fillId="0" borderId="4" xfId="2" applyFont="1" applyBorder="1" applyAlignment="1">
      <alignment horizontal="center" vertical="center"/>
    </xf>
    <xf numFmtId="0" fontId="135" fillId="8" borderId="4" xfId="2" applyFont="1" applyFill="1" applyBorder="1" applyAlignment="1">
      <alignment horizontal="center" vertical="center" wrapText="1"/>
    </xf>
    <xf numFmtId="0" fontId="666" fillId="13" borderId="4" xfId="2" applyFont="1" applyFill="1" applyBorder="1" applyAlignment="1">
      <alignment horizontal="center" vertical="center"/>
    </xf>
    <xf numFmtId="49" fontId="688" fillId="8" borderId="4" xfId="2" applyNumberFormat="1" applyFont="1" applyFill="1" applyBorder="1" applyAlignment="1">
      <alignment horizontal="center" vertical="center"/>
    </xf>
    <xf numFmtId="49" fontId="688" fillId="8" borderId="5" xfId="2" applyNumberFormat="1" applyFont="1" applyFill="1" applyBorder="1" applyAlignment="1">
      <alignment horizontal="center" vertical="center"/>
    </xf>
    <xf numFmtId="0" fontId="604" fillId="8" borderId="5" xfId="2" applyFont="1" applyFill="1" applyBorder="1" applyAlignment="1">
      <alignment horizontal="center" vertical="center" wrapText="1"/>
    </xf>
    <xf numFmtId="0" fontId="659" fillId="25" borderId="4" xfId="2" applyFont="1" applyFill="1" applyBorder="1" applyAlignment="1">
      <alignment horizontal="center" vertical="center"/>
    </xf>
    <xf numFmtId="0" fontId="659" fillId="25" borderId="5" xfId="2" applyFont="1" applyFill="1" applyBorder="1" applyAlignment="1">
      <alignment horizontal="center" vertical="center"/>
    </xf>
    <xf numFmtId="0" fontId="547" fillId="0" borderId="4" xfId="2" applyFont="1" applyBorder="1" applyAlignment="1">
      <alignment horizontal="center" vertical="center"/>
    </xf>
    <xf numFmtId="0" fontId="691" fillId="13" borderId="4" xfId="2" applyFont="1" applyFill="1" applyBorder="1" applyAlignment="1">
      <alignment horizontal="center" vertical="top" wrapText="1"/>
    </xf>
    <xf numFmtId="0" fontId="691" fillId="13" borderId="5" xfId="2" applyFont="1" applyFill="1" applyBorder="1" applyAlignment="1">
      <alignment horizontal="center" vertical="top" wrapText="1"/>
    </xf>
    <xf numFmtId="0" fontId="678" fillId="8" borderId="4" xfId="2" applyFont="1" applyFill="1" applyBorder="1" applyAlignment="1">
      <alignment horizontal="center" vertical="center"/>
    </xf>
    <xf numFmtId="0" fontId="678" fillId="8" borderId="5" xfId="2" applyFont="1" applyFill="1" applyBorder="1" applyAlignment="1">
      <alignment horizontal="center" vertical="center"/>
    </xf>
    <xf numFmtId="14" fontId="1137" fillId="8" borderId="4" xfId="2" applyNumberFormat="1" applyFill="1" applyBorder="1" applyAlignment="1">
      <alignment horizontal="center" vertical="center" wrapText="1"/>
    </xf>
    <xf numFmtId="14" fontId="1137" fillId="8" borderId="5" xfId="2" applyNumberFormat="1" applyFill="1" applyBorder="1" applyAlignment="1">
      <alignment horizontal="center" vertical="center" wrapText="1"/>
    </xf>
    <xf numFmtId="164" fontId="0" fillId="6" borderId="4" xfId="0" applyNumberFormat="1" applyFill="1" applyBorder="1" applyAlignment="1">
      <alignment horizontal="center" vertical="center" wrapText="1"/>
    </xf>
    <xf numFmtId="164" fontId="0" fillId="6" borderId="5" xfId="0" applyNumberFormat="1" applyFill="1" applyBorder="1" applyAlignment="1">
      <alignment horizontal="center" vertical="center" wrapText="1"/>
    </xf>
    <xf numFmtId="0" fontId="1365" fillId="0" borderId="4" xfId="0" applyFont="1" applyBorder="1" applyAlignment="1">
      <alignment horizontal="center" vertical="center" wrapText="1"/>
    </xf>
    <xf numFmtId="0" fontId="1365" fillId="0" borderId="5" xfId="0" applyFont="1" applyBorder="1" applyAlignment="1">
      <alignment horizontal="center" vertical="center" wrapText="1"/>
    </xf>
    <xf numFmtId="164" fontId="0" fillId="25" borderId="4" xfId="0" applyNumberFormat="1" applyFill="1" applyBorder="1" applyAlignment="1">
      <alignment horizontal="center" vertical="center"/>
    </xf>
    <xf numFmtId="164" fontId="0" fillId="25" borderId="5" xfId="0" applyNumberFormat="1" applyFill="1" applyBorder="1" applyAlignment="1">
      <alignment horizontal="center" vertical="center"/>
    </xf>
    <xf numFmtId="0" fontId="525" fillId="8" borderId="4" xfId="2" applyFont="1" applyFill="1" applyBorder="1" applyAlignment="1">
      <alignment horizontal="center" vertical="center" wrapText="1"/>
    </xf>
    <xf numFmtId="49" fontId="643" fillId="8" borderId="4" xfId="2" applyNumberFormat="1" applyFont="1" applyFill="1" applyBorder="1" applyAlignment="1">
      <alignment horizontal="center" vertical="center"/>
    </xf>
    <xf numFmtId="49" fontId="643" fillId="8" borderId="5" xfId="2" applyNumberFormat="1" applyFont="1" applyFill="1" applyBorder="1" applyAlignment="1">
      <alignment horizontal="center" vertical="center"/>
    </xf>
    <xf numFmtId="164" fontId="0" fillId="0" borderId="4" xfId="0" applyNumberFormat="1" applyBorder="1" applyAlignment="1">
      <alignment horizontal="center" vertical="center" wrapText="1"/>
    </xf>
    <xf numFmtId="164" fontId="0" fillId="0" borderId="5" xfId="0" applyNumberFormat="1" applyBorder="1" applyAlignment="1">
      <alignment horizontal="center" vertical="center" wrapText="1"/>
    </xf>
    <xf numFmtId="0" fontId="475" fillId="6" borderId="4" xfId="2" applyFont="1" applyFill="1" applyBorder="1" applyAlignment="1">
      <alignment horizontal="center" vertical="center" wrapText="1"/>
    </xf>
    <xf numFmtId="0" fontId="475" fillId="6" borderId="5" xfId="2" applyFont="1" applyFill="1" applyBorder="1" applyAlignment="1">
      <alignment horizontal="center" vertical="center" wrapText="1"/>
    </xf>
    <xf numFmtId="0" fontId="691" fillId="6" borderId="5" xfId="2" applyFont="1" applyFill="1" applyBorder="1" applyAlignment="1">
      <alignment horizontal="center" vertical="center" wrapText="1"/>
    </xf>
    <xf numFmtId="0" fontId="437" fillId="24" borderId="4" xfId="2" applyFont="1" applyFill="1" applyBorder="1" applyAlignment="1">
      <alignment horizontal="center" vertical="center" wrapText="1"/>
    </xf>
    <xf numFmtId="0" fontId="1006" fillId="24" borderId="5" xfId="2" applyFont="1" applyFill="1" applyBorder="1" applyAlignment="1">
      <alignment horizontal="center" vertical="center" wrapText="1"/>
    </xf>
    <xf numFmtId="0" fontId="539" fillId="24" borderId="4" xfId="2" applyFont="1" applyFill="1" applyBorder="1" applyAlignment="1">
      <alignment horizontal="center" vertical="center"/>
    </xf>
    <xf numFmtId="0" fontId="146" fillId="8" borderId="4" xfId="2" applyFont="1" applyFill="1" applyBorder="1" applyAlignment="1">
      <alignment horizontal="center" vertical="center"/>
    </xf>
    <xf numFmtId="0" fontId="1006" fillId="8" borderId="3" xfId="2" applyFont="1" applyFill="1" applyBorder="1" applyAlignment="1">
      <alignment horizontal="center" vertical="center"/>
    </xf>
    <xf numFmtId="0" fontId="1006" fillId="8" borderId="5" xfId="2" applyFont="1" applyFill="1" applyBorder="1" applyAlignment="1">
      <alignment horizontal="center" vertical="center"/>
    </xf>
    <xf numFmtId="0" fontId="605" fillId="8" borderId="4" xfId="2" applyFont="1" applyFill="1" applyBorder="1" applyAlignment="1">
      <alignment horizontal="center" vertical="center"/>
    </xf>
    <xf numFmtId="0" fontId="605" fillId="8" borderId="5" xfId="2" applyFont="1" applyFill="1" applyBorder="1" applyAlignment="1">
      <alignment horizontal="center" vertical="center"/>
    </xf>
    <xf numFmtId="0" fontId="215" fillId="24" borderId="4" xfId="2" applyFont="1" applyFill="1" applyBorder="1" applyAlignment="1">
      <alignment horizontal="center" vertical="center"/>
    </xf>
    <xf numFmtId="0" fontId="480" fillId="24" borderId="4" xfId="2" applyFont="1" applyFill="1" applyBorder="1" applyAlignment="1">
      <alignment horizontal="center" vertical="center"/>
    </xf>
    <xf numFmtId="0" fontId="505" fillId="24" borderId="5" xfId="2" applyFont="1" applyFill="1" applyBorder="1" applyAlignment="1">
      <alignment horizontal="center" vertical="center"/>
    </xf>
    <xf numFmtId="0" fontId="525" fillId="24" borderId="4" xfId="2" applyFont="1" applyFill="1" applyBorder="1" applyAlignment="1">
      <alignment horizontal="center" vertical="center"/>
    </xf>
    <xf numFmtId="0" fontId="562" fillId="24" borderId="4" xfId="2" applyFont="1" applyFill="1" applyBorder="1" applyAlignment="1">
      <alignment horizontal="center" vertical="center"/>
    </xf>
    <xf numFmtId="14" fontId="1137" fillId="6" borderId="4" xfId="2" applyNumberFormat="1" applyFill="1" applyBorder="1" applyAlignment="1">
      <alignment horizontal="center" vertical="center" wrapText="1"/>
    </xf>
    <xf numFmtId="14" fontId="1137" fillId="6" borderId="5" xfId="2" applyNumberFormat="1" applyFill="1" applyBorder="1" applyAlignment="1">
      <alignment horizontal="center" vertical="center" wrapText="1"/>
    </xf>
    <xf numFmtId="0" fontId="695" fillId="13" borderId="4" xfId="2" applyFont="1" applyFill="1" applyBorder="1" applyAlignment="1">
      <alignment horizontal="center" vertical="top" wrapText="1"/>
    </xf>
    <xf numFmtId="0" fontId="695" fillId="13" borderId="5" xfId="2" applyFont="1" applyFill="1" applyBorder="1" applyAlignment="1">
      <alignment horizontal="center" vertical="top" wrapText="1"/>
    </xf>
    <xf numFmtId="0" fontId="678" fillId="8" borderId="5" xfId="2" applyFont="1" applyFill="1" applyBorder="1" applyAlignment="1">
      <alignment horizontal="center" vertical="top" wrapText="1"/>
    </xf>
    <xf numFmtId="0" fontId="162" fillId="0" borderId="4" xfId="2" applyFont="1" applyBorder="1" applyAlignment="1">
      <alignment horizontal="center" vertical="center"/>
    </xf>
    <xf numFmtId="0" fontId="1137" fillId="6" borderId="4" xfId="2" applyFill="1" applyBorder="1" applyAlignment="1">
      <alignment horizontal="center" vertical="center" wrapText="1"/>
    </xf>
    <xf numFmtId="0" fontId="1137" fillId="6" borderId="5" xfId="2" applyFill="1" applyBorder="1" applyAlignment="1">
      <alignment horizontal="center" vertical="center" wrapText="1"/>
    </xf>
    <xf numFmtId="0" fontId="135" fillId="24" borderId="4" xfId="2" applyFont="1" applyFill="1" applyBorder="1" applyAlignment="1">
      <alignment horizontal="center" vertical="center"/>
    </xf>
    <xf numFmtId="49" fontId="475" fillId="6" borderId="4" xfId="2" applyNumberFormat="1" applyFont="1" applyFill="1" applyBorder="1" applyAlignment="1">
      <alignment horizontal="center" vertical="center" wrapText="1"/>
    </xf>
    <xf numFmtId="49" fontId="475" fillId="6" borderId="5" xfId="2" applyNumberFormat="1" applyFont="1" applyFill="1" applyBorder="1" applyAlignment="1">
      <alignment horizontal="center" vertical="center" wrapText="1"/>
    </xf>
    <xf numFmtId="0" fontId="425" fillId="24" borderId="4" xfId="2" applyFont="1" applyFill="1" applyBorder="1" applyAlignment="1">
      <alignment horizontal="center" vertical="center"/>
    </xf>
    <xf numFmtId="49" fontId="541" fillId="8" borderId="4" xfId="2" applyNumberFormat="1" applyFont="1" applyFill="1" applyBorder="1" applyAlignment="1">
      <alignment horizontal="center" vertical="center" wrapText="1"/>
    </xf>
    <xf numFmtId="49" fontId="541" fillId="8" borderId="5" xfId="2" applyNumberFormat="1" applyFont="1" applyFill="1" applyBorder="1" applyAlignment="1">
      <alignment horizontal="center" vertical="center" wrapText="1"/>
    </xf>
    <xf numFmtId="0" fontId="1137" fillId="25" borderId="4" xfId="2" applyFill="1" applyBorder="1" applyAlignment="1">
      <alignment horizontal="center" vertical="center"/>
    </xf>
    <xf numFmtId="0" fontId="551" fillId="0" borderId="4" xfId="2" applyFont="1" applyBorder="1" applyAlignment="1">
      <alignment horizontal="center" vertical="center"/>
    </xf>
    <xf numFmtId="0" fontId="596" fillId="8" borderId="4" xfId="2" applyFont="1" applyFill="1" applyBorder="1" applyAlignment="1">
      <alignment horizontal="center" vertical="top" wrapText="1"/>
    </xf>
    <xf numFmtId="0" fontId="596" fillId="8" borderId="3" xfId="2" applyFont="1" applyFill="1" applyBorder="1" applyAlignment="1">
      <alignment horizontal="center" vertical="top" wrapText="1"/>
    </xf>
    <xf numFmtId="0" fontId="596" fillId="8" borderId="5" xfId="2" applyFont="1" applyFill="1" applyBorder="1" applyAlignment="1">
      <alignment horizontal="center" vertical="top" wrapText="1"/>
    </xf>
    <xf numFmtId="0" fontId="425" fillId="8" borderId="4" xfId="2" applyFont="1" applyFill="1" applyBorder="1" applyAlignment="1">
      <alignment horizontal="center" vertical="center" wrapText="1"/>
    </xf>
    <xf numFmtId="0" fontId="596" fillId="8" borderId="3" xfId="2" applyFont="1" applyFill="1" applyBorder="1" applyAlignment="1">
      <alignment horizontal="center" vertical="center" wrapText="1"/>
    </xf>
    <xf numFmtId="0" fontId="1011" fillId="8" borderId="4" xfId="2" applyFont="1" applyFill="1" applyBorder="1" applyAlignment="1">
      <alignment horizontal="center" vertical="center" wrapText="1"/>
    </xf>
    <xf numFmtId="0" fontId="1011" fillId="8" borderId="5" xfId="2" applyFont="1" applyFill="1" applyBorder="1" applyAlignment="1">
      <alignment horizontal="center" vertical="center" wrapText="1"/>
    </xf>
    <xf numFmtId="0" fontId="672" fillId="8" borderId="4" xfId="2" applyFont="1" applyFill="1" applyBorder="1" applyAlignment="1">
      <alignment horizontal="center" vertical="top" wrapText="1"/>
    </xf>
    <xf numFmtId="0" fontId="672" fillId="8" borderId="3" xfId="2" applyFont="1" applyFill="1" applyBorder="1" applyAlignment="1">
      <alignment horizontal="center" vertical="top" wrapText="1"/>
    </xf>
    <xf numFmtId="0" fontId="672" fillId="8" borderId="5" xfId="2" applyFont="1" applyFill="1" applyBorder="1" applyAlignment="1">
      <alignment horizontal="center" vertical="top" wrapText="1"/>
    </xf>
    <xf numFmtId="0" fontId="555" fillId="8" borderId="4" xfId="2" applyFont="1" applyFill="1" applyBorder="1" applyAlignment="1">
      <alignment horizontal="center" vertical="top" wrapText="1"/>
    </xf>
    <xf numFmtId="0" fontId="555" fillId="8" borderId="3" xfId="2" applyFont="1" applyFill="1" applyBorder="1" applyAlignment="1">
      <alignment horizontal="center" vertical="top" wrapText="1"/>
    </xf>
    <xf numFmtId="0" fontId="555" fillId="8" borderId="5" xfId="2" applyFont="1" applyFill="1" applyBorder="1" applyAlignment="1">
      <alignment horizontal="center" vertical="top" wrapText="1"/>
    </xf>
    <xf numFmtId="0" fontId="688" fillId="8" borderId="4" xfId="2" applyFont="1" applyFill="1" applyBorder="1" applyAlignment="1">
      <alignment horizontal="center" vertical="center" wrapText="1"/>
    </xf>
    <xf numFmtId="0" fontId="673" fillId="13" borderId="4" xfId="2" applyFont="1" applyFill="1" applyBorder="1" applyAlignment="1">
      <alignment horizontal="center" vertical="center"/>
    </xf>
    <xf numFmtId="49" fontId="697" fillId="8" borderId="4" xfId="2" applyNumberFormat="1" applyFont="1" applyFill="1" applyBorder="1" applyAlignment="1">
      <alignment horizontal="center" vertical="center"/>
    </xf>
    <xf numFmtId="0" fontId="679" fillId="13" borderId="4" xfId="2" applyFont="1" applyFill="1" applyBorder="1" applyAlignment="1">
      <alignment horizontal="center" vertical="center" wrapText="1"/>
    </xf>
    <xf numFmtId="0" fontId="679" fillId="13" borderId="5" xfId="2" applyFont="1" applyFill="1" applyBorder="1" applyAlignment="1">
      <alignment horizontal="center" vertical="center" wrapText="1"/>
    </xf>
    <xf numFmtId="0" fontId="1080" fillId="6" borderId="4" xfId="0" applyFont="1" applyFill="1" applyBorder="1" applyAlignment="1">
      <alignment horizontal="center" vertical="center" wrapText="1"/>
    </xf>
    <xf numFmtId="0" fontId="1080" fillId="6" borderId="5" xfId="0" applyFont="1" applyFill="1" applyBorder="1" applyAlignment="1">
      <alignment horizontal="center" vertical="center" wrapText="1"/>
    </xf>
    <xf numFmtId="49" fontId="679" fillId="13" borderId="4" xfId="2" applyNumberFormat="1" applyFont="1" applyFill="1" applyBorder="1" applyAlignment="1">
      <alignment horizontal="center" vertical="center"/>
    </xf>
    <xf numFmtId="49" fontId="679" fillId="13" borderId="5" xfId="2" applyNumberFormat="1" applyFont="1" applyFill="1" applyBorder="1" applyAlignment="1">
      <alignment horizontal="center" vertical="center"/>
    </xf>
    <xf numFmtId="0" fontId="202" fillId="0" borderId="4" xfId="2" applyFont="1" applyBorder="1" applyAlignment="1">
      <alignment horizontal="center" vertical="center"/>
    </xf>
    <xf numFmtId="0" fontId="697" fillId="8" borderId="4" xfId="2" applyFont="1" applyFill="1" applyBorder="1" applyAlignment="1">
      <alignment horizontal="center" vertical="top" wrapText="1"/>
    </xf>
    <xf numFmtId="0" fontId="650" fillId="13" borderId="4" xfId="2" applyFont="1" applyFill="1" applyBorder="1" applyAlignment="1">
      <alignment horizontal="center" vertical="center"/>
    </xf>
    <xf numFmtId="0" fontId="860" fillId="8" borderId="4" xfId="2" applyFont="1" applyFill="1" applyBorder="1" applyAlignment="1">
      <alignment horizontal="center" vertical="center" wrapText="1"/>
    </xf>
    <xf numFmtId="0" fontId="1137" fillId="6" borderId="4" xfId="2" applyFill="1" applyBorder="1" applyAlignment="1">
      <alignment horizontal="center" vertical="center"/>
    </xf>
    <xf numFmtId="0" fontId="1137" fillId="6" borderId="5" xfId="2" applyFill="1" applyBorder="1" applyAlignment="1">
      <alignment horizontal="center" vertical="center"/>
    </xf>
    <xf numFmtId="49" fontId="697" fillId="6" borderId="4" xfId="2" applyNumberFormat="1" applyFont="1" applyFill="1" applyBorder="1" applyAlignment="1">
      <alignment horizontal="center" vertical="center"/>
    </xf>
    <xf numFmtId="49" fontId="750" fillId="6" borderId="5" xfId="2" applyNumberFormat="1" applyFont="1" applyFill="1" applyBorder="1" applyAlignment="1">
      <alignment horizontal="center" vertical="center"/>
    </xf>
    <xf numFmtId="49" fontId="703" fillId="8" borderId="4" xfId="2" applyNumberFormat="1" applyFont="1" applyFill="1" applyBorder="1" applyAlignment="1">
      <alignment horizontal="center" vertical="center"/>
    </xf>
    <xf numFmtId="49" fontId="703" fillId="8" borderId="3" xfId="2" applyNumberFormat="1" applyFont="1" applyFill="1" applyBorder="1" applyAlignment="1">
      <alignment horizontal="center" vertical="center"/>
    </xf>
    <xf numFmtId="0" fontId="83" fillId="8" borderId="4" xfId="2" applyFont="1" applyFill="1" applyBorder="1" applyAlignment="1">
      <alignment horizontal="center" vertical="center" wrapText="1"/>
    </xf>
    <xf numFmtId="0" fontId="701" fillId="8" borderId="4" xfId="2" applyFont="1" applyFill="1" applyBorder="1" applyAlignment="1">
      <alignment horizontal="center" vertical="top" wrapText="1"/>
    </xf>
    <xf numFmtId="0" fontId="703" fillId="13" borderId="4" xfId="2" applyFont="1" applyFill="1" applyBorder="1" applyAlignment="1">
      <alignment horizontal="center" vertical="center" wrapText="1"/>
    </xf>
    <xf numFmtId="0" fontId="860" fillId="13" borderId="5" xfId="2" applyFont="1" applyFill="1" applyBorder="1" applyAlignment="1">
      <alignment horizontal="center" vertical="center" wrapText="1"/>
    </xf>
    <xf numFmtId="0" fontId="159" fillId="0" borderId="4" xfId="2" applyFont="1" applyBorder="1" applyAlignment="1">
      <alignment horizontal="center" vertical="center"/>
    </xf>
    <xf numFmtId="0" fontId="454" fillId="0" borderId="4" xfId="2" applyFont="1" applyBorder="1" applyAlignment="1">
      <alignment horizontal="center" vertical="center"/>
    </xf>
    <xf numFmtId="0" fontId="697" fillId="8" borderId="4" xfId="2" applyFont="1" applyFill="1" applyBorder="1" applyAlignment="1">
      <alignment horizontal="center" vertical="center" wrapText="1"/>
    </xf>
    <xf numFmtId="0" fontId="1011" fillId="6" borderId="4" xfId="2" applyFont="1" applyFill="1" applyBorder="1" applyAlignment="1">
      <alignment horizontal="center" vertical="center"/>
    </xf>
    <xf numFmtId="0" fontId="1011" fillId="6" borderId="5" xfId="2" applyFont="1" applyFill="1" applyBorder="1" applyAlignment="1">
      <alignment horizontal="center" vertical="center"/>
    </xf>
    <xf numFmtId="0" fontId="442" fillId="8" borderId="4" xfId="2" applyFont="1" applyFill="1" applyBorder="1" applyAlignment="1">
      <alignment horizontal="center" vertical="center" wrapText="1"/>
    </xf>
    <xf numFmtId="0" fontId="143" fillId="8" borderId="4" xfId="2" applyFont="1" applyFill="1" applyBorder="1" applyAlignment="1">
      <alignment horizontal="center" vertical="center" wrapText="1"/>
    </xf>
    <xf numFmtId="0" fontId="631" fillId="0" borderId="4" xfId="2" applyFont="1" applyBorder="1" applyAlignment="1">
      <alignment horizontal="center" vertical="center"/>
    </xf>
    <xf numFmtId="0" fontId="681" fillId="13" borderId="4" xfId="2" applyFont="1" applyFill="1" applyBorder="1" applyAlignment="1">
      <alignment horizontal="center" vertical="center" wrapText="1"/>
    </xf>
    <xf numFmtId="0" fontId="681" fillId="13" borderId="5" xfId="2" applyFont="1" applyFill="1" applyBorder="1" applyAlignment="1">
      <alignment horizontal="center" vertical="center" wrapText="1"/>
    </xf>
    <xf numFmtId="0" fontId="681" fillId="13" borderId="4" xfId="2" applyFont="1" applyFill="1" applyBorder="1" applyAlignment="1">
      <alignment horizontal="center" vertical="top" wrapText="1"/>
    </xf>
    <xf numFmtId="0" fontId="681" fillId="13" borderId="5" xfId="2" applyFont="1" applyFill="1" applyBorder="1" applyAlignment="1">
      <alignment horizontal="center" vertical="top" wrapText="1"/>
    </xf>
    <xf numFmtId="0" fontId="646" fillId="13" borderId="4" xfId="2" applyFont="1" applyFill="1" applyBorder="1" applyAlignment="1">
      <alignment horizontal="center" vertical="center"/>
    </xf>
    <xf numFmtId="0" fontId="667" fillId="13" borderId="5" xfId="2" applyFont="1" applyFill="1" applyBorder="1" applyAlignment="1">
      <alignment horizontal="center" vertical="center"/>
    </xf>
    <xf numFmtId="49" fontId="678" fillId="8" borderId="4" xfId="2" applyNumberFormat="1" applyFont="1" applyFill="1" applyBorder="1" applyAlignment="1">
      <alignment horizontal="center" vertical="center"/>
    </xf>
    <xf numFmtId="49" fontId="678" fillId="8" borderId="5" xfId="2" applyNumberFormat="1" applyFont="1" applyFill="1" applyBorder="1" applyAlignment="1">
      <alignment horizontal="center" vertical="center"/>
    </xf>
    <xf numFmtId="0" fontId="544" fillId="8" borderId="4" xfId="2" applyFont="1" applyFill="1" applyBorder="1" applyAlignment="1">
      <alignment horizontal="center" vertical="center" wrapText="1"/>
    </xf>
    <xf numFmtId="0" fontId="562" fillId="8" borderId="5" xfId="2" applyFont="1" applyFill="1" applyBorder="1" applyAlignment="1">
      <alignment horizontal="center" vertical="center" wrapText="1"/>
    </xf>
    <xf numFmtId="0" fontId="650" fillId="13" borderId="5" xfId="2" applyFont="1" applyFill="1" applyBorder="1" applyAlignment="1">
      <alignment horizontal="center" vertical="center"/>
    </xf>
    <xf numFmtId="0" fontId="691" fillId="8" borderId="4" xfId="2" applyFont="1" applyFill="1" applyBorder="1" applyAlignment="1">
      <alignment horizontal="center" vertical="top" wrapText="1"/>
    </xf>
    <xf numFmtId="0" fontId="158" fillId="8" borderId="4" xfId="2" applyFont="1" applyFill="1" applyBorder="1" applyAlignment="1">
      <alignment horizontal="center" vertical="center" wrapText="1"/>
    </xf>
    <xf numFmtId="0" fontId="675" fillId="8" borderId="4" xfId="2" applyFont="1" applyFill="1" applyBorder="1" applyAlignment="1">
      <alignment horizontal="center" vertical="center" wrapText="1"/>
    </xf>
    <xf numFmtId="0" fontId="675" fillId="8" borderId="5" xfId="2" applyFont="1" applyFill="1" applyBorder="1" applyAlignment="1">
      <alignment horizontal="center" vertical="center" wrapText="1"/>
    </xf>
    <xf numFmtId="49" fontId="695" fillId="13" borderId="4" xfId="2" applyNumberFormat="1" applyFont="1" applyFill="1" applyBorder="1" applyAlignment="1">
      <alignment horizontal="center" vertical="center"/>
    </xf>
    <xf numFmtId="49" fontId="695" fillId="13" borderId="5" xfId="2" applyNumberFormat="1" applyFont="1" applyFill="1" applyBorder="1" applyAlignment="1">
      <alignment horizontal="center" vertical="center"/>
    </xf>
    <xf numFmtId="0" fontId="651" fillId="13" borderId="4" xfId="2" applyFont="1" applyFill="1" applyBorder="1" applyAlignment="1">
      <alignment horizontal="center" vertical="center"/>
    </xf>
    <xf numFmtId="0" fontId="695" fillId="8" borderId="4" xfId="2" applyFont="1" applyFill="1" applyBorder="1" applyAlignment="1">
      <alignment horizontal="center" vertical="top" wrapText="1"/>
    </xf>
    <xf numFmtId="0" fontId="695" fillId="8" borderId="3" xfId="2" applyFont="1" applyFill="1" applyBorder="1" applyAlignment="1">
      <alignment horizontal="center" vertical="top" wrapText="1"/>
    </xf>
    <xf numFmtId="0" fontId="695" fillId="8" borderId="5" xfId="2" applyFont="1" applyFill="1" applyBorder="1" applyAlignment="1">
      <alignment horizontal="center" vertical="top" wrapText="1"/>
    </xf>
    <xf numFmtId="0" fontId="1365" fillId="6" borderId="4" xfId="0" applyFont="1" applyFill="1" applyBorder="1" applyAlignment="1">
      <alignment horizontal="center" vertical="center" wrapText="1"/>
    </xf>
    <xf numFmtId="0" fontId="1365" fillId="6" borderId="5" xfId="0" applyFont="1" applyFill="1" applyBorder="1" applyAlignment="1">
      <alignment horizontal="center" vertical="center" wrapText="1"/>
    </xf>
    <xf numFmtId="0" fontId="306" fillId="0" borderId="4" xfId="2" applyFont="1" applyBorder="1" applyAlignment="1">
      <alignment horizontal="center" vertical="center"/>
    </xf>
    <xf numFmtId="0" fontId="541" fillId="8" borderId="4" xfId="2" applyFont="1" applyFill="1" applyBorder="1" applyAlignment="1">
      <alignment horizontal="center" vertical="center" wrapText="1"/>
    </xf>
    <xf numFmtId="0" fontId="541" fillId="8" borderId="5" xfId="2" applyFont="1" applyFill="1" applyBorder="1" applyAlignment="1">
      <alignment horizontal="center" vertical="center" wrapText="1"/>
    </xf>
    <xf numFmtId="0" fontId="437" fillId="8" borderId="4" xfId="2" applyFont="1" applyFill="1" applyBorder="1" applyAlignment="1">
      <alignment horizontal="center" vertical="center" wrapText="1"/>
    </xf>
    <xf numFmtId="49" fontId="707" fillId="8" borderId="4" xfId="2" applyNumberFormat="1" applyFont="1" applyFill="1" applyBorder="1" applyAlignment="1">
      <alignment horizontal="center" vertical="center"/>
    </xf>
    <xf numFmtId="49" fontId="681" fillId="8" borderId="4" xfId="2" applyNumberFormat="1" applyFont="1" applyFill="1" applyBorder="1" applyAlignment="1">
      <alignment horizontal="center" vertical="center"/>
    </xf>
    <xf numFmtId="49" fontId="681" fillId="8" borderId="5" xfId="2" applyNumberFormat="1" applyFont="1" applyFill="1" applyBorder="1" applyAlignment="1">
      <alignment horizontal="center" vertical="center"/>
    </xf>
    <xf numFmtId="0" fontId="688" fillId="8" borderId="4" xfId="2" applyFont="1" applyFill="1" applyBorder="1" applyAlignment="1">
      <alignment horizontal="center" vertical="top" wrapText="1"/>
    </xf>
    <xf numFmtId="0" fontId="688" fillId="8" borderId="5" xfId="2" applyFont="1" applyFill="1" applyBorder="1" applyAlignment="1">
      <alignment horizontal="center" vertical="top" wrapText="1"/>
    </xf>
    <xf numFmtId="0" fontId="691" fillId="13" borderId="4" xfId="2" applyFont="1" applyFill="1" applyBorder="1" applyAlignment="1">
      <alignment horizontal="center" vertical="center" wrapText="1"/>
    </xf>
    <xf numFmtId="0" fontId="421" fillId="0" borderId="4" xfId="2" applyFont="1" applyBorder="1" applyAlignment="1">
      <alignment horizontal="center" vertical="center"/>
    </xf>
    <xf numFmtId="49" fontId="703" fillId="8" borderId="5" xfId="2" applyNumberFormat="1" applyFont="1" applyFill="1" applyBorder="1" applyAlignment="1">
      <alignment horizontal="center" vertical="center"/>
    </xf>
    <xf numFmtId="0" fontId="672" fillId="13" borderId="4" xfId="2" applyFont="1" applyFill="1" applyBorder="1" applyAlignment="1">
      <alignment horizontal="center" vertical="center"/>
    </xf>
    <xf numFmtId="0" fontId="631" fillId="8" borderId="4" xfId="2" applyFont="1" applyFill="1" applyBorder="1" applyAlignment="1">
      <alignment horizontal="center" vertical="center" wrapText="1"/>
    </xf>
    <xf numFmtId="49" fontId="704" fillId="8" borderId="3" xfId="2" applyNumberFormat="1" applyFont="1" applyFill="1" applyBorder="1" applyAlignment="1">
      <alignment horizontal="center" vertical="center"/>
    </xf>
    <xf numFmtId="0" fontId="487" fillId="0" borderId="4" xfId="2" applyFont="1" applyBorder="1" applyAlignment="1">
      <alignment horizontal="center" vertical="center"/>
    </xf>
    <xf numFmtId="0" fontId="703" fillId="13" borderId="5" xfId="2" applyFont="1" applyFill="1" applyBorder="1" applyAlignment="1">
      <alignment horizontal="center" vertical="center" wrapText="1"/>
    </xf>
    <xf numFmtId="0" fontId="703" fillId="13" borderId="4" xfId="2" applyFont="1" applyFill="1" applyBorder="1" applyAlignment="1">
      <alignment horizontal="center" vertical="top" wrapText="1"/>
    </xf>
    <xf numFmtId="0" fontId="703" fillId="13" borderId="5" xfId="2" applyFont="1" applyFill="1" applyBorder="1" applyAlignment="1">
      <alignment horizontal="center" vertical="top" wrapText="1"/>
    </xf>
    <xf numFmtId="0" fontId="860" fillId="13" borderId="4" xfId="2" applyFont="1" applyFill="1" applyBorder="1" applyAlignment="1">
      <alignment horizontal="center" vertical="center" wrapText="1"/>
    </xf>
    <xf numFmtId="49" fontId="750" fillId="13" borderId="4" xfId="2" applyNumberFormat="1" applyFont="1" applyFill="1" applyBorder="1" applyAlignment="1">
      <alignment horizontal="center" vertical="center"/>
    </xf>
    <xf numFmtId="49" fontId="750" fillId="13" borderId="5" xfId="2" applyNumberFormat="1" applyFont="1" applyFill="1" applyBorder="1" applyAlignment="1">
      <alignment horizontal="center" vertical="center"/>
    </xf>
    <xf numFmtId="0" fontId="91" fillId="8" borderId="4" xfId="2" applyFont="1" applyFill="1" applyBorder="1" applyAlignment="1">
      <alignment horizontal="center" vertical="center" wrapText="1"/>
    </xf>
    <xf numFmtId="0" fontId="703" fillId="8" borderId="5" xfId="2" applyFont="1" applyFill="1" applyBorder="1" applyAlignment="1">
      <alignment horizontal="center" vertical="top" wrapText="1"/>
    </xf>
    <xf numFmtId="14" fontId="1137" fillId="6" borderId="4" xfId="2" applyNumberFormat="1" applyFill="1" applyBorder="1" applyAlignment="1">
      <alignment horizontal="center" vertical="center"/>
    </xf>
    <xf numFmtId="14" fontId="1137" fillId="6" borderId="5" xfId="2" applyNumberFormat="1" applyFill="1" applyBorder="1" applyAlignment="1">
      <alignment horizontal="center" vertical="center"/>
    </xf>
    <xf numFmtId="0" fontId="710" fillId="6" borderId="4" xfId="2" applyFont="1" applyFill="1" applyBorder="1" applyAlignment="1">
      <alignment horizontal="center" vertical="center"/>
    </xf>
    <xf numFmtId="0" fontId="709" fillId="8" borderId="4" xfId="2" applyFont="1" applyFill="1" applyBorder="1" applyAlignment="1">
      <alignment horizontal="center" vertical="center" wrapText="1"/>
    </xf>
    <xf numFmtId="0" fontId="538" fillId="8" borderId="4" xfId="2" applyFont="1" applyFill="1" applyBorder="1" applyAlignment="1">
      <alignment horizontal="center" vertical="center" wrapText="1"/>
    </xf>
    <xf numFmtId="49" fontId="709" fillId="8" borderId="1" xfId="2" applyNumberFormat="1" applyFont="1" applyFill="1" applyBorder="1" applyAlignment="1">
      <alignment horizontal="center" vertical="center"/>
    </xf>
    <xf numFmtId="0" fontId="47" fillId="8" borderId="4" xfId="2" applyFont="1" applyFill="1" applyBorder="1" applyAlignment="1">
      <alignment horizontal="center" vertical="center" wrapText="1"/>
    </xf>
    <xf numFmtId="0" fontId="1080" fillId="8" borderId="1" xfId="0" applyFont="1" applyFill="1" applyBorder="1" applyAlignment="1">
      <alignment horizontal="center" vertical="center"/>
    </xf>
    <xf numFmtId="0" fontId="307" fillId="8" borderId="1" xfId="2" applyFont="1" applyFill="1" applyBorder="1" applyAlignment="1">
      <alignment horizontal="center" vertical="center" wrapText="1"/>
    </xf>
    <xf numFmtId="0" fontId="1051" fillId="8" borderId="1" xfId="2" applyFont="1" applyFill="1" applyBorder="1" applyAlignment="1">
      <alignment horizontal="center" vertical="center" wrapText="1"/>
    </xf>
    <xf numFmtId="0" fontId="709" fillId="8" borderId="1" xfId="2" applyFont="1" applyFill="1" applyBorder="1" applyAlignment="1">
      <alignment horizontal="center" vertical="top" wrapText="1"/>
    </xf>
    <xf numFmtId="0" fontId="750" fillId="8" borderId="1" xfId="2" applyFont="1" applyFill="1" applyBorder="1" applyAlignment="1">
      <alignment horizontal="center" vertical="top" wrapText="1"/>
    </xf>
    <xf numFmtId="49" fontId="710" fillId="8" borderId="3" xfId="2" applyNumberFormat="1" applyFont="1" applyFill="1" applyBorder="1" applyAlignment="1">
      <alignment horizontal="center" vertical="center"/>
    </xf>
    <xf numFmtId="49" fontId="710" fillId="8" borderId="5" xfId="2" applyNumberFormat="1" applyFont="1" applyFill="1" applyBorder="1" applyAlignment="1">
      <alignment horizontal="center" vertical="center"/>
    </xf>
    <xf numFmtId="0" fontId="1137" fillId="6" borderId="4" xfId="2" applyFill="1" applyBorder="1" applyAlignment="1">
      <alignment horizontal="center"/>
    </xf>
    <xf numFmtId="0" fontId="1137" fillId="6" borderId="5" xfId="2" applyFill="1" applyBorder="1" applyAlignment="1">
      <alignment horizontal="center"/>
    </xf>
    <xf numFmtId="49" fontId="707" fillId="8" borderId="3" xfId="2" applyNumberFormat="1" applyFont="1" applyFill="1" applyBorder="1" applyAlignment="1">
      <alignment horizontal="center" vertical="center"/>
    </xf>
    <xf numFmtId="49" fontId="707" fillId="8" borderId="5" xfId="2" applyNumberFormat="1" applyFont="1" applyFill="1" applyBorder="1" applyAlignment="1">
      <alignment horizontal="center" vertical="center"/>
    </xf>
    <xf numFmtId="0" fontId="401" fillId="8" borderId="4" xfId="2" applyFont="1" applyFill="1" applyBorder="1" applyAlignment="1">
      <alignment horizontal="center" vertical="center" wrapText="1"/>
    </xf>
    <xf numFmtId="0" fontId="677" fillId="13" borderId="4" xfId="2" applyFont="1" applyFill="1" applyBorder="1" applyAlignment="1">
      <alignment horizontal="center" vertical="center"/>
    </xf>
    <xf numFmtId="0" fontId="677" fillId="13" borderId="5" xfId="2" applyFont="1" applyFill="1" applyBorder="1" applyAlignment="1">
      <alignment horizontal="center" vertical="center"/>
    </xf>
    <xf numFmtId="0" fontId="131" fillId="0" borderId="4" xfId="2" applyFont="1" applyBorder="1" applyAlignment="1">
      <alignment horizontal="center" vertical="center"/>
    </xf>
    <xf numFmtId="0" fontId="646" fillId="0" borderId="4" xfId="2" applyFont="1" applyBorder="1" applyAlignment="1">
      <alignment horizontal="center" vertical="center"/>
    </xf>
    <xf numFmtId="0" fontId="704" fillId="8" borderId="3" xfId="2" applyFont="1" applyFill="1" applyBorder="1" applyAlignment="1">
      <alignment horizontal="center" vertical="center" wrapText="1"/>
    </xf>
    <xf numFmtId="0" fontId="493" fillId="0" borderId="4" xfId="2" applyFont="1" applyBorder="1" applyAlignment="1">
      <alignment horizontal="center" vertical="center"/>
    </xf>
    <xf numFmtId="0" fontId="1080" fillId="13" borderId="3" xfId="0" applyFont="1" applyFill="1" applyBorder="1" applyAlignment="1">
      <alignment horizontal="center" vertical="center"/>
    </xf>
    <xf numFmtId="0" fontId="1137" fillId="13" borderId="3" xfId="2" applyFill="1" applyBorder="1" applyAlignment="1">
      <alignment horizontal="center" vertical="center"/>
    </xf>
    <xf numFmtId="49" fontId="712" fillId="13" borderId="4" xfId="2" applyNumberFormat="1" applyFont="1" applyFill="1" applyBorder="1" applyAlignment="1">
      <alignment horizontal="center" vertical="center"/>
    </xf>
    <xf numFmtId="49" fontId="712" fillId="13" borderId="3" xfId="2" applyNumberFormat="1" applyFont="1" applyFill="1" applyBorder="1" applyAlignment="1">
      <alignment horizontal="center" vertical="center"/>
    </xf>
    <xf numFmtId="49" fontId="712" fillId="13" borderId="5" xfId="2" applyNumberFormat="1" applyFont="1" applyFill="1" applyBorder="1" applyAlignment="1">
      <alignment horizontal="center" vertical="center"/>
    </xf>
    <xf numFmtId="0" fontId="1011" fillId="13" borderId="3" xfId="2" applyFont="1" applyFill="1" applyBorder="1" applyAlignment="1">
      <alignment horizontal="center" vertical="center"/>
    </xf>
    <xf numFmtId="0" fontId="607" fillId="13" borderId="4" xfId="2" applyFont="1" applyFill="1" applyBorder="1" applyAlignment="1">
      <alignment horizontal="center" vertical="center" wrapText="1"/>
    </xf>
    <xf numFmtId="0" fontId="1051" fillId="13" borderId="3" xfId="2" applyFont="1" applyFill="1" applyBorder="1" applyAlignment="1">
      <alignment horizontal="center" vertical="center" wrapText="1"/>
    </xf>
    <xf numFmtId="0" fontId="712" fillId="13" borderId="4" xfId="2" applyFont="1" applyFill="1" applyBorder="1" applyAlignment="1">
      <alignment horizontal="center" vertical="top" wrapText="1"/>
    </xf>
    <xf numFmtId="0" fontId="712" fillId="13" borderId="3" xfId="2" applyFont="1" applyFill="1" applyBorder="1" applyAlignment="1">
      <alignment horizontal="center" vertical="top" wrapText="1"/>
    </xf>
    <xf numFmtId="0" fontId="712" fillId="13" borderId="5" xfId="2" applyFont="1" applyFill="1" applyBorder="1" applyAlignment="1">
      <alignment horizontal="center" vertical="top" wrapText="1"/>
    </xf>
    <xf numFmtId="0" fontId="712" fillId="13" borderId="4" xfId="2" applyFont="1" applyFill="1" applyBorder="1" applyAlignment="1">
      <alignment horizontal="center" vertical="center" wrapText="1"/>
    </xf>
    <xf numFmtId="0" fontId="860" fillId="13" borderId="3" xfId="2" applyFont="1" applyFill="1" applyBorder="1" applyAlignment="1">
      <alignment horizontal="center" vertical="center" wrapText="1"/>
    </xf>
    <xf numFmtId="0" fontId="1137" fillId="13" borderId="3" xfId="2" applyFill="1" applyBorder="1" applyAlignment="1">
      <alignment horizontal="center"/>
    </xf>
    <xf numFmtId="0" fontId="707" fillId="8" borderId="3" xfId="2" applyFont="1" applyFill="1" applyBorder="1" applyAlignment="1">
      <alignment horizontal="center" vertical="top" wrapText="1"/>
    </xf>
    <xf numFmtId="0" fontId="425" fillId="0" borderId="4" xfId="2" applyFont="1" applyBorder="1" applyAlignment="1">
      <alignment horizontal="center" vertical="center"/>
    </xf>
    <xf numFmtId="0" fontId="425" fillId="0" borderId="3" xfId="2" applyFont="1" applyBorder="1" applyAlignment="1">
      <alignment horizontal="center" vertical="center"/>
    </xf>
    <xf numFmtId="164" fontId="0" fillId="0" borderId="3" xfId="0" applyNumberFormat="1" applyBorder="1" applyAlignment="1">
      <alignment horizontal="center" vertical="center" wrapText="1"/>
    </xf>
    <xf numFmtId="0" fontId="554" fillId="0" borderId="4" xfId="2" applyFont="1" applyBorder="1" applyAlignment="1">
      <alignment horizontal="center" vertical="center"/>
    </xf>
    <xf numFmtId="0" fontId="322" fillId="0" borderId="4" xfId="2" applyFont="1" applyBorder="1" applyAlignment="1">
      <alignment horizontal="center" vertical="center"/>
    </xf>
    <xf numFmtId="49" fontId="750" fillId="8" borderId="4" xfId="2" applyNumberFormat="1" applyFont="1" applyFill="1" applyBorder="1" applyAlignment="1">
      <alignment horizontal="center" vertical="center"/>
    </xf>
    <xf numFmtId="0" fontId="710" fillId="8" borderId="4" xfId="2" applyFont="1" applyFill="1" applyBorder="1" applyAlignment="1">
      <alignment horizontal="center" vertical="center"/>
    </xf>
    <xf numFmtId="0" fontId="535" fillId="8" borderId="4" xfId="2" applyFont="1" applyFill="1" applyBorder="1" applyAlignment="1">
      <alignment horizontal="center" vertical="center" wrapText="1"/>
    </xf>
    <xf numFmtId="0" fontId="710" fillId="8" borderId="3" xfId="2" applyFont="1" applyFill="1" applyBorder="1" applyAlignment="1">
      <alignment horizontal="center" vertical="top" wrapText="1"/>
    </xf>
    <xf numFmtId="0" fontId="710" fillId="8" borderId="5" xfId="2" applyFont="1" applyFill="1" applyBorder="1" applyAlignment="1">
      <alignment horizontal="center" vertical="top" wrapText="1"/>
    </xf>
    <xf numFmtId="0" fontId="687" fillId="0" borderId="4" xfId="2" applyFont="1" applyBorder="1" applyAlignment="1">
      <alignment horizontal="center" vertical="center"/>
    </xf>
    <xf numFmtId="0" fontId="556" fillId="8" borderId="4" xfId="2" applyFont="1" applyFill="1" applyBorder="1" applyAlignment="1">
      <alignment horizontal="center" vertical="center" wrapText="1"/>
    </xf>
    <xf numFmtId="0" fontId="712" fillId="8" borderId="4" xfId="2" applyFont="1" applyFill="1" applyBorder="1" applyAlignment="1">
      <alignment horizontal="center" vertical="top" wrapText="1"/>
    </xf>
    <xf numFmtId="0" fontId="712" fillId="8" borderId="4" xfId="2" applyFont="1" applyFill="1" applyBorder="1" applyAlignment="1">
      <alignment horizontal="center" vertical="center"/>
    </xf>
    <xf numFmtId="0" fontId="712" fillId="8" borderId="4" xfId="2" applyFont="1" applyFill="1" applyBorder="1" applyAlignment="1">
      <alignment horizontal="center" vertical="center" wrapText="1"/>
    </xf>
    <xf numFmtId="0" fontId="146" fillId="0" borderId="4" xfId="2" applyFont="1" applyBorder="1" applyAlignment="1">
      <alignment horizontal="center" vertical="center"/>
    </xf>
    <xf numFmtId="0" fontId="750" fillId="13" borderId="5" xfId="2" applyFont="1" applyFill="1" applyBorder="1" applyAlignment="1">
      <alignment horizontal="center" vertical="center" wrapText="1"/>
    </xf>
    <xf numFmtId="0" fontId="701" fillId="13" borderId="4" xfId="2" applyFont="1" applyFill="1" applyBorder="1" applyAlignment="1">
      <alignment horizontal="center" vertical="center"/>
    </xf>
    <xf numFmtId="0" fontId="697" fillId="13" borderId="4" xfId="2" applyFont="1" applyFill="1" applyBorder="1" applyAlignment="1">
      <alignment horizontal="center" vertical="center"/>
    </xf>
    <xf numFmtId="0" fontId="712" fillId="13" borderId="5" xfId="2" applyFont="1" applyFill="1" applyBorder="1" applyAlignment="1">
      <alignment horizontal="center" vertical="center" wrapText="1"/>
    </xf>
    <xf numFmtId="0" fontId="319" fillId="8" borderId="4" xfId="2" applyFont="1" applyFill="1" applyBorder="1" applyAlignment="1">
      <alignment horizontal="center" vertical="center" wrapText="1"/>
    </xf>
    <xf numFmtId="0" fontId="319" fillId="0" borderId="4" xfId="2" applyFont="1" applyBorder="1" applyAlignment="1">
      <alignment horizontal="center" vertical="center"/>
    </xf>
    <xf numFmtId="14" fontId="1137" fillId="13" borderId="3" xfId="2" applyNumberFormat="1" applyFill="1" applyBorder="1" applyAlignment="1">
      <alignment horizontal="center" vertical="center"/>
    </xf>
    <xf numFmtId="49" fontId="720" fillId="8" borderId="4" xfId="2" applyNumberFormat="1" applyFont="1" applyFill="1" applyBorder="1" applyAlignment="1">
      <alignment horizontal="center" vertical="center"/>
    </xf>
    <xf numFmtId="49" fontId="720" fillId="8" borderId="3" xfId="2" applyNumberFormat="1" applyFont="1" applyFill="1" applyBorder="1" applyAlignment="1">
      <alignment horizontal="center" vertical="center"/>
    </xf>
    <xf numFmtId="49" fontId="720" fillId="8" borderId="5" xfId="2" applyNumberFormat="1" applyFont="1" applyFill="1" applyBorder="1" applyAlignment="1">
      <alignment horizontal="center" vertical="center"/>
    </xf>
    <xf numFmtId="0" fontId="720" fillId="8" borderId="3" xfId="2" applyFont="1" applyFill="1" applyBorder="1" applyAlignment="1">
      <alignment horizontal="center" vertical="center" wrapText="1"/>
    </xf>
    <xf numFmtId="0" fontId="720" fillId="8" borderId="5" xfId="2" applyFont="1" applyFill="1" applyBorder="1" applyAlignment="1">
      <alignment horizontal="center" vertical="center" wrapText="1"/>
    </xf>
    <xf numFmtId="0" fontId="1137" fillId="0" borderId="4" xfId="2" applyBorder="1" applyAlignment="1">
      <alignment horizontal="center"/>
    </xf>
    <xf numFmtId="0" fontId="1137" fillId="0" borderId="3" xfId="2" applyBorder="1" applyAlignment="1">
      <alignment horizontal="center"/>
    </xf>
    <xf numFmtId="0" fontId="1137" fillId="0" borderId="5" xfId="2" applyBorder="1" applyAlignment="1">
      <alignment horizontal="center"/>
    </xf>
    <xf numFmtId="49" fontId="712" fillId="8" borderId="4" xfId="2" applyNumberFormat="1" applyFont="1" applyFill="1" applyBorder="1" applyAlignment="1">
      <alignment horizontal="center" vertical="center"/>
    </xf>
    <xf numFmtId="0" fontId="209" fillId="8" borderId="4" xfId="2" applyFont="1" applyFill="1" applyBorder="1" applyAlignment="1">
      <alignment horizontal="center" vertical="center" wrapText="1"/>
    </xf>
    <xf numFmtId="0" fontId="380" fillId="0" borderId="4" xfId="2" applyFont="1" applyBorder="1" applyAlignment="1">
      <alignment horizontal="center" vertical="center"/>
    </xf>
    <xf numFmtId="0" fontId="464" fillId="0" borderId="4" xfId="2" applyFont="1" applyBorder="1" applyAlignment="1">
      <alignment horizontal="center" vertical="center"/>
    </xf>
    <xf numFmtId="0" fontId="537" fillId="0" borderId="4" xfId="2" applyFont="1" applyBorder="1" applyAlignment="1">
      <alignment horizontal="center" vertical="center"/>
    </xf>
    <xf numFmtId="0" fontId="710" fillId="6" borderId="4" xfId="2" applyFont="1" applyFill="1" applyBorder="1" applyAlignment="1">
      <alignment horizontal="center" vertical="center" wrapText="1"/>
    </xf>
    <xf numFmtId="0" fontId="1051" fillId="6" borderId="5" xfId="2" applyFont="1" applyFill="1" applyBorder="1" applyAlignment="1">
      <alignment horizontal="center" vertical="center" wrapText="1"/>
    </xf>
    <xf numFmtId="0" fontId="710" fillId="6" borderId="4" xfId="2" applyFont="1" applyFill="1" applyBorder="1" applyAlignment="1">
      <alignment horizontal="center" vertical="top" wrapText="1"/>
    </xf>
    <xf numFmtId="0" fontId="750" fillId="6" borderId="5" xfId="2" applyFont="1" applyFill="1" applyBorder="1" applyAlignment="1">
      <alignment horizontal="center" vertical="top" wrapText="1"/>
    </xf>
    <xf numFmtId="0" fontId="860" fillId="6" borderId="5" xfId="2" applyFont="1" applyFill="1" applyBorder="1" applyAlignment="1">
      <alignment horizontal="center" vertical="center" wrapText="1"/>
    </xf>
    <xf numFmtId="49" fontId="712" fillId="8" borderId="5" xfId="2" applyNumberFormat="1" applyFont="1" applyFill="1" applyBorder="1" applyAlignment="1">
      <alignment horizontal="center" vertical="center"/>
    </xf>
    <xf numFmtId="0" fontId="143" fillId="0" borderId="4" xfId="2" applyFont="1" applyBorder="1" applyAlignment="1">
      <alignment horizontal="center" vertical="center"/>
    </xf>
    <xf numFmtId="49" fontId="843" fillId="13" borderId="4" xfId="2" applyNumberFormat="1" applyFont="1" applyFill="1" applyBorder="1" applyAlignment="1">
      <alignment horizontal="center" vertical="center"/>
    </xf>
    <xf numFmtId="49" fontId="843" fillId="13" borderId="5" xfId="2" applyNumberFormat="1" applyFont="1" applyFill="1" applyBorder="1" applyAlignment="1">
      <alignment horizontal="center" vertical="center"/>
    </xf>
    <xf numFmtId="0" fontId="752" fillId="8" borderId="4" xfId="2" applyFont="1" applyFill="1" applyBorder="1" applyAlignment="1">
      <alignment horizontal="center" vertical="center"/>
    </xf>
    <xf numFmtId="0" fontId="752" fillId="8" borderId="5" xfId="2" applyFont="1" applyFill="1" applyBorder="1" applyAlignment="1">
      <alignment horizontal="center" vertical="center"/>
    </xf>
    <xf numFmtId="0" fontId="433" fillId="8" borderId="4" xfId="2" applyFont="1" applyFill="1" applyBorder="1" applyAlignment="1">
      <alignment horizontal="center" vertical="center" wrapText="1"/>
    </xf>
    <xf numFmtId="0" fontId="742" fillId="13" borderId="4" xfId="2" applyFont="1" applyFill="1" applyBorder="1" applyAlignment="1">
      <alignment horizontal="center" vertical="center" wrapText="1"/>
    </xf>
    <xf numFmtId="0" fontId="742" fillId="13" borderId="5" xfId="2" applyFont="1" applyFill="1" applyBorder="1" applyAlignment="1">
      <alignment horizontal="center" vertical="center" wrapText="1"/>
    </xf>
    <xf numFmtId="0" fontId="742" fillId="13" borderId="4" xfId="2" applyFont="1" applyFill="1" applyBorder="1" applyAlignment="1">
      <alignment horizontal="center" vertical="top" wrapText="1"/>
    </xf>
    <xf numFmtId="0" fontId="750" fillId="13" borderId="5" xfId="2" applyFont="1" applyFill="1" applyBorder="1" applyAlignment="1">
      <alignment horizontal="center" vertical="top" wrapText="1"/>
    </xf>
    <xf numFmtId="0" fontId="785" fillId="13" borderId="4" xfId="2" applyFont="1" applyFill="1" applyBorder="1" applyAlignment="1">
      <alignment horizontal="center" vertical="center"/>
    </xf>
    <xf numFmtId="0" fontId="768" fillId="13" borderId="4" xfId="2" applyFont="1" applyFill="1" applyBorder="1" applyAlignment="1">
      <alignment horizontal="center" vertical="center"/>
    </xf>
    <xf numFmtId="0" fontId="768" fillId="13" borderId="5" xfId="2" applyFont="1" applyFill="1" applyBorder="1" applyAlignment="1">
      <alignment horizontal="center" vertical="center"/>
    </xf>
    <xf numFmtId="0" fontId="391" fillId="0" borderId="4" xfId="2" applyFont="1" applyBorder="1" applyAlignment="1">
      <alignment horizontal="center" vertical="center"/>
    </xf>
    <xf numFmtId="49" fontId="723" fillId="8" borderId="4" xfId="2" applyNumberFormat="1" applyFont="1" applyFill="1" applyBorder="1" applyAlignment="1">
      <alignment horizontal="center" vertical="center"/>
    </xf>
    <xf numFmtId="49" fontId="723" fillId="8" borderId="3" xfId="2" applyNumberFormat="1" applyFont="1" applyFill="1" applyBorder="1" applyAlignment="1">
      <alignment horizontal="center" vertical="center"/>
    </xf>
    <xf numFmtId="49" fontId="723" fillId="8" borderId="5" xfId="2" applyNumberFormat="1" applyFont="1" applyFill="1" applyBorder="1" applyAlignment="1">
      <alignment horizontal="center" vertical="center"/>
    </xf>
    <xf numFmtId="0" fontId="720" fillId="8" borderId="4" xfId="2" applyFont="1" applyFill="1" applyBorder="1" applyAlignment="1">
      <alignment horizontal="center" vertical="top" wrapText="1"/>
    </xf>
    <xf numFmtId="0" fontId="720" fillId="8" borderId="3" xfId="2" applyFont="1" applyFill="1" applyBorder="1" applyAlignment="1">
      <alignment horizontal="center" vertical="top" wrapText="1"/>
    </xf>
    <xf numFmtId="0" fontId="720" fillId="8" borderId="5" xfId="2" applyFont="1" applyFill="1" applyBorder="1" applyAlignment="1">
      <alignment horizontal="center" vertical="top" wrapText="1"/>
    </xf>
    <xf numFmtId="0" fontId="720" fillId="8" borderId="4" xfId="2" applyFont="1" applyFill="1" applyBorder="1" applyAlignment="1">
      <alignment horizontal="center" vertical="center" wrapText="1"/>
    </xf>
    <xf numFmtId="0" fontId="864" fillId="13" borderId="4" xfId="2" applyFont="1" applyFill="1" applyBorder="1" applyAlignment="1">
      <alignment horizontal="center" vertical="top" wrapText="1"/>
    </xf>
    <xf numFmtId="0" fontId="864" fillId="13" borderId="5" xfId="2" applyFont="1" applyFill="1" applyBorder="1" applyAlignment="1">
      <alignment horizontal="center" vertical="top" wrapText="1"/>
    </xf>
    <xf numFmtId="0" fontId="517" fillId="0" borderId="4" xfId="2" applyFont="1" applyBorder="1" applyAlignment="1">
      <alignment horizontal="center" vertical="center"/>
    </xf>
    <xf numFmtId="0" fontId="864" fillId="13" borderId="4" xfId="2" applyFont="1" applyFill="1" applyBorder="1" applyAlignment="1">
      <alignment horizontal="center" vertical="center" wrapText="1"/>
    </xf>
    <xf numFmtId="0" fontId="1016" fillId="13" borderId="5" xfId="2" applyFont="1" applyFill="1" applyBorder="1" applyAlignment="1">
      <alignment horizontal="center" vertical="center" wrapText="1"/>
    </xf>
    <xf numFmtId="0" fontId="840" fillId="13" borderId="4" xfId="2" applyFont="1" applyFill="1" applyBorder="1" applyAlignment="1">
      <alignment horizontal="center" vertical="top" wrapText="1"/>
    </xf>
    <xf numFmtId="0" fontId="840" fillId="13" borderId="5" xfId="2" applyFont="1" applyFill="1" applyBorder="1" applyAlignment="1">
      <alignment horizontal="center" vertical="top" wrapText="1"/>
    </xf>
    <xf numFmtId="0" fontId="869" fillId="13" borderId="4" xfId="2" applyFont="1" applyFill="1" applyBorder="1" applyAlignment="1">
      <alignment horizontal="center" vertical="center" wrapText="1"/>
    </xf>
    <xf numFmtId="0" fontId="869" fillId="13" borderId="3" xfId="2" applyFont="1" applyFill="1" applyBorder="1" applyAlignment="1">
      <alignment horizontal="center" vertical="center" wrapText="1"/>
    </xf>
    <xf numFmtId="0" fontId="869" fillId="13" borderId="5" xfId="2" applyFont="1" applyFill="1" applyBorder="1" applyAlignment="1">
      <alignment horizontal="center" vertical="center" wrapText="1"/>
    </xf>
    <xf numFmtId="0" fontId="767" fillId="8" borderId="4" xfId="2" applyFont="1" applyFill="1" applyBorder="1" applyAlignment="1">
      <alignment horizontal="center" vertical="center" wrapText="1"/>
    </xf>
    <xf numFmtId="0" fontId="767" fillId="8" borderId="5" xfId="2" applyFont="1" applyFill="1" applyBorder="1" applyAlignment="1">
      <alignment horizontal="center" vertical="center" wrapText="1"/>
    </xf>
    <xf numFmtId="0" fontId="670" fillId="0" borderId="4" xfId="2" applyFont="1" applyBorder="1" applyAlignment="1">
      <alignment horizontal="center" vertical="center"/>
    </xf>
    <xf numFmtId="0" fontId="814" fillId="13" borderId="4" xfId="2" applyFont="1" applyFill="1" applyBorder="1" applyAlignment="1">
      <alignment horizontal="center" vertical="center" wrapText="1"/>
    </xf>
    <xf numFmtId="49" fontId="814" fillId="13" borderId="4" xfId="2" applyNumberFormat="1" applyFont="1" applyFill="1" applyBorder="1" applyAlignment="1">
      <alignment horizontal="center" vertical="center"/>
    </xf>
    <xf numFmtId="49" fontId="814" fillId="13" borderId="5" xfId="2" applyNumberFormat="1" applyFont="1" applyFill="1" applyBorder="1" applyAlignment="1">
      <alignment horizontal="center" vertical="center"/>
    </xf>
    <xf numFmtId="0" fontId="752" fillId="13" borderId="4" xfId="2" applyFont="1" applyFill="1" applyBorder="1" applyAlignment="1">
      <alignment horizontal="center" vertical="center"/>
    </xf>
    <xf numFmtId="49" fontId="840" fillId="13" borderId="4" xfId="2" applyNumberFormat="1" applyFont="1" applyFill="1" applyBorder="1" applyAlignment="1">
      <alignment horizontal="center" vertical="center"/>
    </xf>
    <xf numFmtId="49" fontId="840" fillId="13" borderId="5" xfId="2" applyNumberFormat="1" applyFont="1" applyFill="1" applyBorder="1" applyAlignment="1">
      <alignment horizontal="center" vertical="center"/>
    </xf>
    <xf numFmtId="0" fontId="727" fillId="0" borderId="4" xfId="2" applyFont="1" applyBorder="1" applyAlignment="1">
      <alignment horizontal="center" vertical="center"/>
    </xf>
    <xf numFmtId="0" fontId="865" fillId="13" borderId="4" xfId="2" applyFont="1" applyFill="1" applyBorder="1" applyAlignment="1">
      <alignment horizontal="center" vertical="top" wrapText="1"/>
    </xf>
    <xf numFmtId="0" fontId="865" fillId="13" borderId="3" xfId="2" applyFont="1" applyFill="1" applyBorder="1" applyAlignment="1">
      <alignment horizontal="center" vertical="top" wrapText="1"/>
    </xf>
    <xf numFmtId="0" fontId="865" fillId="13" borderId="5" xfId="2" applyFont="1" applyFill="1" applyBorder="1" applyAlignment="1">
      <alignment horizontal="center" vertical="top" wrapText="1"/>
    </xf>
    <xf numFmtId="0" fontId="1006" fillId="13" borderId="4" xfId="2" applyFont="1" applyFill="1" applyBorder="1" applyAlignment="1">
      <alignment horizontal="center" vertical="center"/>
    </xf>
    <xf numFmtId="0" fontId="1006" fillId="13" borderId="5" xfId="2" applyFont="1" applyFill="1" applyBorder="1" applyAlignment="1">
      <alignment horizontal="center" vertical="center"/>
    </xf>
    <xf numFmtId="0" fontId="843" fillId="13" borderId="4" xfId="2" applyFont="1" applyFill="1" applyBorder="1" applyAlignment="1">
      <alignment horizontal="center" vertical="center" wrapText="1"/>
    </xf>
    <xf numFmtId="0" fontId="843" fillId="13" borderId="3" xfId="2" applyFont="1" applyFill="1" applyBorder="1" applyAlignment="1">
      <alignment horizontal="center" vertical="center" wrapText="1"/>
    </xf>
    <xf numFmtId="0" fontId="843" fillId="13" borderId="5" xfId="2" applyFont="1" applyFill="1" applyBorder="1" applyAlignment="1">
      <alignment horizontal="center" vertical="center" wrapText="1"/>
    </xf>
    <xf numFmtId="0" fontId="793" fillId="13" borderId="4" xfId="2" applyFont="1" applyFill="1" applyBorder="1" applyAlignment="1">
      <alignment horizontal="center" vertical="center"/>
    </xf>
    <xf numFmtId="49" fontId="752" fillId="13" borderId="4" xfId="2" applyNumberFormat="1" applyFont="1" applyFill="1" applyBorder="1" applyAlignment="1">
      <alignment horizontal="center" vertical="center"/>
    </xf>
    <xf numFmtId="49" fontId="752" fillId="13" borderId="5" xfId="2" applyNumberFormat="1" applyFont="1" applyFill="1" applyBorder="1" applyAlignment="1">
      <alignment horizontal="center" vertical="center"/>
    </xf>
    <xf numFmtId="0" fontId="535" fillId="0" borderId="4" xfId="2" applyFont="1" applyBorder="1" applyAlignment="1">
      <alignment horizontal="center" vertical="center"/>
    </xf>
    <xf numFmtId="0" fontId="521" fillId="24" borderId="4" xfId="2" applyFont="1" applyFill="1" applyBorder="1" applyAlignment="1">
      <alignment horizontal="center" vertical="center"/>
    </xf>
    <xf numFmtId="0" fontId="741" fillId="8" borderId="4" xfId="2" applyFont="1" applyFill="1" applyBorder="1" applyAlignment="1">
      <alignment horizontal="center" vertical="center" wrapText="1"/>
    </xf>
    <xf numFmtId="0" fontId="1006" fillId="13" borderId="3" xfId="2" applyFont="1" applyFill="1" applyBorder="1" applyAlignment="1">
      <alignment horizontal="center" vertical="center"/>
    </xf>
    <xf numFmtId="0" fontId="692" fillId="0" borderId="4" xfId="2" applyFont="1" applyBorder="1" applyAlignment="1">
      <alignment horizontal="center" vertical="center"/>
    </xf>
    <xf numFmtId="0" fontId="433" fillId="24" borderId="4" xfId="2" applyFont="1" applyFill="1" applyBorder="1" applyAlignment="1">
      <alignment horizontal="center" vertical="center"/>
    </xf>
    <xf numFmtId="49" fontId="855" fillId="13" borderId="4" xfId="2" applyNumberFormat="1" applyFont="1" applyFill="1" applyBorder="1" applyAlignment="1">
      <alignment horizontal="center" vertical="center"/>
    </xf>
    <xf numFmtId="49" fontId="855" fillId="13" borderId="5" xfId="2" applyNumberFormat="1" applyFont="1" applyFill="1" applyBorder="1" applyAlignment="1">
      <alignment horizontal="center" vertical="center"/>
    </xf>
    <xf numFmtId="0" fontId="838" fillId="13" borderId="4" xfId="2" applyFont="1" applyFill="1" applyBorder="1" applyAlignment="1">
      <alignment horizontal="center" vertical="center"/>
    </xf>
    <xf numFmtId="0" fontId="838" fillId="13" borderId="5" xfId="2" applyFont="1" applyFill="1" applyBorder="1" applyAlignment="1">
      <alignment horizontal="center" vertical="center"/>
    </xf>
    <xf numFmtId="0" fontId="838" fillId="13" borderId="4" xfId="2" applyFont="1" applyFill="1" applyBorder="1" applyAlignment="1">
      <alignment horizontal="center" vertical="top" wrapText="1"/>
    </xf>
    <xf numFmtId="0" fontId="838" fillId="13" borderId="5" xfId="2" applyFont="1" applyFill="1" applyBorder="1" applyAlignment="1">
      <alignment horizontal="center" vertical="top" wrapText="1"/>
    </xf>
    <xf numFmtId="0" fontId="855" fillId="8" borderId="4" xfId="2" applyFont="1" applyFill="1" applyBorder="1" applyAlignment="1">
      <alignment horizontal="center" vertical="top" wrapText="1"/>
    </xf>
    <xf numFmtId="0" fontId="855" fillId="8" borderId="5" xfId="2" applyFont="1" applyFill="1" applyBorder="1" applyAlignment="1">
      <alignment horizontal="center" vertical="top" wrapText="1"/>
    </xf>
    <xf numFmtId="0" fontId="700" fillId="13" borderId="4" xfId="2" applyFont="1" applyFill="1" applyBorder="1" applyAlignment="1">
      <alignment horizontal="center" vertical="center"/>
    </xf>
    <xf numFmtId="0" fontId="842" fillId="24" borderId="4" xfId="2" applyFont="1" applyFill="1" applyBorder="1" applyAlignment="1">
      <alignment horizontal="center" vertical="center"/>
    </xf>
    <xf numFmtId="0" fontId="404" fillId="8" borderId="4" xfId="2" applyFont="1" applyFill="1" applyBorder="1" applyAlignment="1">
      <alignment horizontal="center" vertical="center" wrapText="1"/>
    </xf>
    <xf numFmtId="0" fontId="752" fillId="13" borderId="4" xfId="2" applyFont="1" applyFill="1" applyBorder="1" applyAlignment="1">
      <alignment horizontal="center" vertical="center" wrapText="1"/>
    </xf>
    <xf numFmtId="0" fontId="141" fillId="0" borderId="4" xfId="2" applyFont="1" applyBorder="1" applyAlignment="1">
      <alignment horizontal="center" vertical="center"/>
    </xf>
    <xf numFmtId="14" fontId="826" fillId="13" borderId="4" xfId="2" applyNumberFormat="1" applyFont="1" applyFill="1" applyBorder="1" applyAlignment="1">
      <alignment horizontal="center" vertical="center"/>
    </xf>
    <xf numFmtId="14" fontId="826" fillId="13" borderId="5" xfId="2" applyNumberFormat="1" applyFont="1" applyFill="1" applyBorder="1" applyAlignment="1">
      <alignment horizontal="center" vertical="center"/>
    </xf>
    <xf numFmtId="0" fontId="404" fillId="24" borderId="4" xfId="2" applyFont="1" applyFill="1" applyBorder="1" applyAlignment="1">
      <alignment horizontal="center" vertical="center"/>
    </xf>
    <xf numFmtId="0" fontId="742" fillId="24" borderId="3" xfId="2" applyFont="1" applyFill="1" applyBorder="1" applyAlignment="1">
      <alignment horizontal="center" vertical="center"/>
    </xf>
    <xf numFmtId="0" fontId="742" fillId="24" borderId="5" xfId="2" applyFont="1" applyFill="1" applyBorder="1" applyAlignment="1">
      <alignment horizontal="center" vertical="center"/>
    </xf>
    <xf numFmtId="49" fontId="742" fillId="13" borderId="4" xfId="2" applyNumberFormat="1" applyFont="1" applyFill="1" applyBorder="1" applyAlignment="1">
      <alignment horizontal="center" vertical="center"/>
    </xf>
    <xf numFmtId="49" fontId="742" fillId="13" borderId="5" xfId="2" applyNumberFormat="1" applyFont="1" applyFill="1" applyBorder="1" applyAlignment="1">
      <alignment horizontal="center" vertical="center"/>
    </xf>
    <xf numFmtId="0" fontId="855" fillId="13" borderId="4" xfId="2" applyFont="1" applyFill="1" applyBorder="1" applyAlignment="1">
      <alignment horizontal="center" vertical="top" wrapText="1"/>
    </xf>
    <xf numFmtId="0" fontId="855" fillId="13" borderId="5" xfId="2" applyFont="1" applyFill="1" applyBorder="1" applyAlignment="1">
      <alignment horizontal="center" vertical="top" wrapText="1"/>
    </xf>
    <xf numFmtId="0" fontId="741" fillId="8" borderId="3" xfId="2" applyFont="1" applyFill="1" applyBorder="1" applyAlignment="1">
      <alignment horizontal="center" vertical="center" wrapText="1"/>
    </xf>
    <xf numFmtId="0" fontId="741" fillId="8" borderId="5" xfId="2" applyFont="1" applyFill="1" applyBorder="1" applyAlignment="1">
      <alignment horizontal="center" vertical="center" wrapText="1"/>
    </xf>
    <xf numFmtId="0" fontId="403" fillId="24" borderId="4" xfId="2" applyFont="1" applyFill="1" applyBorder="1" applyAlignment="1">
      <alignment horizontal="center" vertical="center"/>
    </xf>
    <xf numFmtId="0" fontId="135" fillId="8" borderId="4" xfId="2" applyFont="1" applyFill="1" applyBorder="1" applyAlignment="1">
      <alignment horizontal="center" vertical="center"/>
    </xf>
    <xf numFmtId="0" fontId="742" fillId="8" borderId="4" xfId="2" applyFont="1" applyFill="1" applyBorder="1" applyAlignment="1">
      <alignment horizontal="center" vertical="top" wrapText="1"/>
    </xf>
    <xf numFmtId="0" fontId="742" fillId="8" borderId="3" xfId="2" applyFont="1" applyFill="1" applyBorder="1" applyAlignment="1">
      <alignment horizontal="center" vertical="top" wrapText="1"/>
    </xf>
    <xf numFmtId="0" fontId="742" fillId="8" borderId="5" xfId="2" applyFont="1" applyFill="1" applyBorder="1" applyAlignment="1">
      <alignment horizontal="center" vertical="top" wrapText="1"/>
    </xf>
    <xf numFmtId="0" fontId="185" fillId="24" borderId="4" xfId="2" applyFont="1" applyFill="1" applyBorder="1" applyAlignment="1">
      <alignment horizontal="center" vertical="center"/>
    </xf>
    <xf numFmtId="0" fontId="734" fillId="13" borderId="4" xfId="2" applyFont="1" applyFill="1" applyBorder="1" applyAlignment="1">
      <alignment horizontal="center" vertical="center"/>
    </xf>
    <xf numFmtId="49" fontId="843" fillId="13" borderId="3" xfId="2" applyNumberFormat="1" applyFont="1" applyFill="1" applyBorder="1" applyAlignment="1">
      <alignment horizontal="center" vertical="center"/>
    </xf>
    <xf numFmtId="0" fontId="799" fillId="13" borderId="4" xfId="2" applyFont="1" applyFill="1" applyBorder="1" applyAlignment="1">
      <alignment horizontal="center" vertical="center"/>
    </xf>
    <xf numFmtId="49" fontId="840" fillId="13" borderId="3" xfId="2" applyNumberFormat="1" applyFont="1" applyFill="1" applyBorder="1" applyAlignment="1">
      <alignment horizontal="center" vertical="center"/>
    </xf>
    <xf numFmtId="0" fontId="713" fillId="13" borderId="4" xfId="2" applyFont="1" applyFill="1" applyBorder="1" applyAlignment="1">
      <alignment horizontal="center" vertical="center"/>
    </xf>
    <xf numFmtId="0" fontId="741" fillId="8" borderId="4" xfId="2" applyFont="1" applyFill="1" applyBorder="1" applyAlignment="1">
      <alignment horizontal="center" vertical="top" wrapText="1"/>
    </xf>
    <xf numFmtId="0" fontId="741" fillId="8" borderId="5" xfId="2" applyFont="1" applyFill="1" applyBorder="1" applyAlignment="1">
      <alignment horizontal="center" vertical="top" wrapText="1"/>
    </xf>
    <xf numFmtId="49" fontId="742" fillId="8" borderId="4" xfId="2" applyNumberFormat="1" applyFont="1" applyFill="1" applyBorder="1" applyAlignment="1">
      <alignment horizontal="center" vertical="center"/>
    </xf>
    <xf numFmtId="49" fontId="742" fillId="8" borderId="3" xfId="2" applyNumberFormat="1" applyFont="1" applyFill="1" applyBorder="1" applyAlignment="1">
      <alignment horizontal="center" vertical="center"/>
    </xf>
    <xf numFmtId="49" fontId="742" fillId="8" borderId="5" xfId="2" applyNumberFormat="1" applyFont="1" applyFill="1" applyBorder="1" applyAlignment="1">
      <alignment horizontal="center" vertical="center"/>
    </xf>
    <xf numFmtId="0" fontId="444" fillId="8" borderId="4" xfId="2" applyFont="1" applyFill="1" applyBorder="1" applyAlignment="1">
      <alignment horizontal="center" vertical="center" wrapText="1"/>
    </xf>
    <xf numFmtId="4" fontId="1357" fillId="13" borderId="4" xfId="0" applyNumberFormat="1" applyFont="1" applyFill="1" applyBorder="1" applyAlignment="1">
      <alignment horizontal="center" vertical="center"/>
    </xf>
    <xf numFmtId="4" fontId="1357" fillId="13" borderId="5" xfId="0" applyNumberFormat="1" applyFont="1" applyFill="1" applyBorder="1" applyAlignment="1">
      <alignment horizontal="center" vertical="center"/>
    </xf>
    <xf numFmtId="49" fontId="855" fillId="8" borderId="4" xfId="2" applyNumberFormat="1" applyFont="1" applyFill="1" applyBorder="1" applyAlignment="1">
      <alignment horizontal="center" vertical="center"/>
    </xf>
    <xf numFmtId="49" fontId="855" fillId="8" borderId="5" xfId="2" applyNumberFormat="1" applyFont="1" applyFill="1" applyBorder="1" applyAlignment="1">
      <alignment horizontal="center" vertical="center"/>
    </xf>
    <xf numFmtId="0" fontId="866" fillId="13" borderId="4" xfId="2" applyFont="1" applyFill="1" applyBorder="1" applyAlignment="1">
      <alignment horizontal="center" vertical="center"/>
    </xf>
    <xf numFmtId="0" fontId="832" fillId="13" borderId="4" xfId="2" applyFont="1" applyFill="1" applyBorder="1" applyAlignment="1">
      <alignment horizontal="center" vertical="center"/>
    </xf>
    <xf numFmtId="0" fontId="834" fillId="13" borderId="4" xfId="2" applyFont="1" applyFill="1" applyBorder="1" applyAlignment="1">
      <alignment horizontal="center" vertical="center"/>
    </xf>
    <xf numFmtId="0" fontId="885" fillId="13" borderId="4" xfId="2" applyFont="1" applyFill="1" applyBorder="1" applyAlignment="1">
      <alignment horizontal="center" vertical="center"/>
    </xf>
    <xf numFmtId="0" fontId="885" fillId="13" borderId="3" xfId="2" applyFont="1" applyFill="1" applyBorder="1" applyAlignment="1">
      <alignment horizontal="center" vertical="center"/>
    </xf>
    <xf numFmtId="0" fontId="885" fillId="13" borderId="5" xfId="2" applyFont="1" applyFill="1" applyBorder="1" applyAlignment="1">
      <alignment horizontal="center" vertical="center"/>
    </xf>
    <xf numFmtId="49" fontId="865" fillId="13" borderId="4" xfId="2" applyNumberFormat="1" applyFont="1" applyFill="1" applyBorder="1" applyAlignment="1">
      <alignment horizontal="center" vertical="center"/>
    </xf>
    <xf numFmtId="49" fontId="865" fillId="13" borderId="3" xfId="2" applyNumberFormat="1" applyFont="1" applyFill="1" applyBorder="1" applyAlignment="1">
      <alignment horizontal="center" vertical="center"/>
    </xf>
    <xf numFmtId="49" fontId="865" fillId="13" borderId="5" xfId="2" applyNumberFormat="1" applyFont="1" applyFill="1" applyBorder="1" applyAlignment="1">
      <alignment horizontal="center" vertical="center"/>
    </xf>
    <xf numFmtId="0" fontId="763" fillId="13" borderId="4" xfId="2" applyFont="1" applyFill="1" applyBorder="1" applyAlignment="1">
      <alignment horizontal="center" vertical="center"/>
    </xf>
    <xf numFmtId="0" fontId="791" fillId="13" borderId="4" xfId="2" applyFont="1" applyFill="1" applyBorder="1" applyAlignment="1">
      <alignment horizontal="center" vertical="center"/>
    </xf>
    <xf numFmtId="0" fontId="791" fillId="13" borderId="5" xfId="2" applyFont="1" applyFill="1" applyBorder="1" applyAlignment="1">
      <alignment horizontal="center" vertical="center"/>
    </xf>
    <xf numFmtId="0" fontId="767" fillId="13" borderId="4" xfId="2" applyFont="1" applyFill="1" applyBorder="1" applyAlignment="1">
      <alignment horizontal="center" vertical="center"/>
    </xf>
    <xf numFmtId="0" fontId="767" fillId="13" borderId="5" xfId="2" applyFont="1" applyFill="1" applyBorder="1" applyAlignment="1">
      <alignment horizontal="center" vertical="center"/>
    </xf>
    <xf numFmtId="0" fontId="768" fillId="13" borderId="4" xfId="2" applyFont="1" applyFill="1" applyBorder="1" applyAlignment="1">
      <alignment horizontal="center" vertical="center" wrapText="1"/>
    </xf>
    <xf numFmtId="0" fontId="768" fillId="13" borderId="5" xfId="2" applyFont="1" applyFill="1" applyBorder="1" applyAlignment="1">
      <alignment horizontal="center" vertical="center" wrapText="1"/>
    </xf>
    <xf numFmtId="0" fontId="855" fillId="13" borderId="5" xfId="2" applyFont="1" applyFill="1" applyBorder="1" applyAlignment="1">
      <alignment horizontal="center" vertical="center" wrapText="1"/>
    </xf>
    <xf numFmtId="0" fontId="656" fillId="13" borderId="4" xfId="2" applyFont="1" applyFill="1" applyBorder="1" applyAlignment="1">
      <alignment horizontal="center" vertical="center"/>
    </xf>
    <xf numFmtId="0" fontId="840" fillId="13" borderId="4" xfId="2" applyFont="1" applyFill="1" applyBorder="1" applyAlignment="1">
      <alignment horizontal="center" vertical="center"/>
    </xf>
    <xf numFmtId="0" fontId="865" fillId="13" borderId="4" xfId="2" applyFont="1" applyFill="1" applyBorder="1" applyAlignment="1">
      <alignment horizontal="center" vertical="center" wrapText="1"/>
    </xf>
    <xf numFmtId="0" fontId="1016" fillId="13" borderId="3" xfId="2" applyFont="1" applyFill="1" applyBorder="1" applyAlignment="1">
      <alignment horizontal="center" vertical="center" wrapText="1"/>
    </xf>
    <xf numFmtId="0" fontId="855" fillId="13" borderId="4" xfId="2" applyFont="1" applyFill="1" applyBorder="1" applyAlignment="1">
      <alignment horizontal="center" vertical="center" wrapText="1"/>
    </xf>
    <xf numFmtId="0" fontId="855" fillId="13" borderId="3" xfId="2" applyFont="1" applyFill="1" applyBorder="1" applyAlignment="1">
      <alignment horizontal="center" vertical="center" wrapText="1"/>
    </xf>
    <xf numFmtId="0" fontId="840" fillId="13" borderId="4" xfId="2" applyFont="1" applyFill="1" applyBorder="1" applyAlignment="1">
      <alignment horizontal="center" vertical="center" wrapText="1"/>
    </xf>
    <xf numFmtId="49" fontId="881" fillId="13" borderId="4" xfId="2" applyNumberFormat="1" applyFont="1" applyFill="1" applyBorder="1" applyAlignment="1">
      <alignment horizontal="center" vertical="center"/>
    </xf>
    <xf numFmtId="49" fontId="881" fillId="13" borderId="5" xfId="2" applyNumberFormat="1" applyFont="1" applyFill="1" applyBorder="1" applyAlignment="1">
      <alignment horizontal="center" vertical="center"/>
    </xf>
    <xf numFmtId="0" fontId="903" fillId="13" borderId="4" xfId="2" applyFont="1" applyFill="1" applyBorder="1" applyAlignment="1">
      <alignment horizontal="center" vertical="center" wrapText="1"/>
    </xf>
    <xf numFmtId="0" fontId="903" fillId="13" borderId="3" xfId="2" applyFont="1" applyFill="1" applyBorder="1" applyAlignment="1">
      <alignment horizontal="center" vertical="center" wrapText="1"/>
    </xf>
    <xf numFmtId="0" fontId="903" fillId="13" borderId="5" xfId="2" applyFont="1" applyFill="1" applyBorder="1" applyAlignment="1">
      <alignment horizontal="center" vertical="center" wrapText="1"/>
    </xf>
    <xf numFmtId="0" fontId="767" fillId="8" borderId="4" xfId="2" applyFont="1" applyFill="1" applyBorder="1" applyAlignment="1">
      <alignment horizontal="center" vertical="center"/>
    </xf>
    <xf numFmtId="0" fontId="767" fillId="8" borderId="5" xfId="2" applyFont="1" applyFill="1" applyBorder="1" applyAlignment="1">
      <alignment horizontal="center" vertical="center"/>
    </xf>
    <xf numFmtId="0" fontId="745" fillId="13" borderId="4" xfId="2" applyFont="1" applyFill="1" applyBorder="1" applyAlignment="1">
      <alignment horizontal="center" vertical="center"/>
    </xf>
    <xf numFmtId="0" fontId="810" fillId="13" borderId="4" xfId="2" applyFont="1" applyFill="1" applyBorder="1" applyAlignment="1">
      <alignment horizontal="center" vertical="center"/>
    </xf>
    <xf numFmtId="0" fontId="775" fillId="13" borderId="4" xfId="2" applyFont="1" applyFill="1" applyBorder="1" applyAlignment="1">
      <alignment horizontal="center" vertical="top" wrapText="1"/>
    </xf>
    <xf numFmtId="0" fontId="775" fillId="13" borderId="5" xfId="2" applyFont="1" applyFill="1" applyBorder="1" applyAlignment="1">
      <alignment horizontal="center" vertical="top" wrapText="1"/>
    </xf>
    <xf numFmtId="0" fontId="775" fillId="13" borderId="4" xfId="2" applyFont="1" applyFill="1" applyBorder="1" applyAlignment="1">
      <alignment horizontal="center" vertical="center" wrapText="1"/>
    </xf>
    <xf numFmtId="0" fontId="814" fillId="13" borderId="4" xfId="2" applyFont="1" applyFill="1" applyBorder="1" applyAlignment="1">
      <alignment horizontal="center" vertical="top" wrapText="1"/>
    </xf>
    <xf numFmtId="0" fontId="814" fillId="13" borderId="5" xfId="2" applyFont="1" applyFill="1" applyBorder="1" applyAlignment="1">
      <alignment horizontal="center" vertical="top" wrapText="1"/>
    </xf>
    <xf numFmtId="0" fontId="755" fillId="13" borderId="4" xfId="2" applyFont="1" applyFill="1" applyBorder="1" applyAlignment="1">
      <alignment horizontal="center" vertical="center"/>
    </xf>
    <xf numFmtId="0" fontId="723" fillId="13" borderId="4" xfId="2" applyFont="1" applyFill="1" applyBorder="1" applyAlignment="1">
      <alignment horizontal="center" vertical="center"/>
    </xf>
    <xf numFmtId="49" fontId="936" fillId="13" borderId="4" xfId="2" applyNumberFormat="1" applyFont="1" applyFill="1" applyBorder="1" applyAlignment="1">
      <alignment horizontal="center" vertical="center"/>
    </xf>
    <xf numFmtId="49" fontId="936" fillId="13" borderId="5" xfId="2" applyNumberFormat="1" applyFont="1" applyFill="1" applyBorder="1" applyAlignment="1">
      <alignment horizontal="center" vertical="center"/>
    </xf>
    <xf numFmtId="0" fontId="869" fillId="13" borderId="4" xfId="2" applyFont="1" applyFill="1" applyBorder="1" applyAlignment="1">
      <alignment horizontal="center" vertical="top" wrapText="1"/>
    </xf>
    <xf numFmtId="0" fontId="869" fillId="13" borderId="3" xfId="2" applyFont="1" applyFill="1" applyBorder="1" applyAlignment="1">
      <alignment horizontal="center" vertical="top" wrapText="1"/>
    </xf>
    <xf numFmtId="0" fontId="869" fillId="13" borderId="5" xfId="2" applyFont="1" applyFill="1" applyBorder="1" applyAlignment="1">
      <alignment horizontal="center" vertical="top" wrapText="1"/>
    </xf>
    <xf numFmtId="0" fontId="843" fillId="13" borderId="4" xfId="2" applyFont="1" applyFill="1" applyBorder="1" applyAlignment="1">
      <alignment horizontal="center" vertical="top" wrapText="1"/>
    </xf>
    <xf numFmtId="0" fontId="843" fillId="13" borderId="5" xfId="2" applyFont="1" applyFill="1" applyBorder="1" applyAlignment="1">
      <alignment horizontal="center" vertical="top" wrapText="1"/>
    </xf>
    <xf numFmtId="0" fontId="1016" fillId="8" borderId="5" xfId="2" applyFont="1" applyFill="1" applyBorder="1" applyAlignment="1">
      <alignment horizontal="center" vertical="center" wrapText="1"/>
    </xf>
    <xf numFmtId="0" fontId="843" fillId="13" borderId="3" xfId="2" applyFont="1" applyFill="1" applyBorder="1" applyAlignment="1">
      <alignment horizontal="center" vertical="top" wrapText="1"/>
    </xf>
    <xf numFmtId="0" fontId="665" fillId="13" borderId="4" xfId="2" applyFont="1" applyFill="1" applyBorder="1" applyAlignment="1">
      <alignment horizontal="center" vertical="center"/>
    </xf>
    <xf numFmtId="0" fontId="803" fillId="13" borderId="4" xfId="2" applyFont="1" applyFill="1" applyBorder="1" applyAlignment="1">
      <alignment horizontal="center" vertical="center"/>
    </xf>
    <xf numFmtId="0" fontId="817" fillId="13" borderId="4" xfId="2" applyFont="1" applyFill="1" applyBorder="1" applyAlignment="1">
      <alignment horizontal="center" vertical="center"/>
    </xf>
    <xf numFmtId="0" fontId="859" fillId="13" borderId="4" xfId="2" applyFont="1" applyFill="1" applyBorder="1" applyAlignment="1">
      <alignment horizontal="center" vertical="center"/>
    </xf>
    <xf numFmtId="0" fontId="860" fillId="8" borderId="4" xfId="2" applyFont="1" applyFill="1" applyBorder="1" applyAlignment="1">
      <alignment horizontal="center" vertical="top" wrapText="1"/>
    </xf>
    <xf numFmtId="0" fontId="860" fillId="8" borderId="5" xfId="2" applyFont="1" applyFill="1" applyBorder="1" applyAlignment="1">
      <alignment horizontal="center" vertical="top" wrapText="1"/>
    </xf>
    <xf numFmtId="0" fontId="907" fillId="13" borderId="4" xfId="2" applyFont="1" applyFill="1" applyBorder="1" applyAlignment="1">
      <alignment horizontal="center" vertical="center" wrapText="1"/>
    </xf>
    <xf numFmtId="0" fontId="907" fillId="13" borderId="5" xfId="2" applyFont="1" applyFill="1" applyBorder="1" applyAlignment="1">
      <alignment horizontal="center" vertical="center" wrapText="1"/>
    </xf>
    <xf numFmtId="0" fontId="1014" fillId="13" borderId="4" xfId="2" applyFont="1" applyFill="1" applyBorder="1" applyAlignment="1">
      <alignment horizontal="center" vertical="center" wrapText="1"/>
    </xf>
    <xf numFmtId="0" fontId="1014" fillId="13" borderId="5" xfId="2" applyFont="1" applyFill="1" applyBorder="1" applyAlignment="1">
      <alignment horizontal="center" vertical="center" wrapText="1"/>
    </xf>
    <xf numFmtId="0" fontId="814" fillId="13" borderId="4" xfId="2" applyFont="1" applyFill="1" applyBorder="1" applyAlignment="1">
      <alignment horizontal="center" vertical="center"/>
    </xf>
    <xf numFmtId="0" fontId="814" fillId="13" borderId="3" xfId="2" applyFont="1" applyFill="1" applyBorder="1" applyAlignment="1">
      <alignment horizontal="center" vertical="center"/>
    </xf>
    <xf numFmtId="0" fontId="814" fillId="13" borderId="5" xfId="2" applyFont="1" applyFill="1" applyBorder="1" applyAlignment="1">
      <alignment horizontal="center" vertical="center"/>
    </xf>
    <xf numFmtId="0" fontId="805" fillId="13" borderId="4" xfId="2" applyFont="1" applyFill="1" applyBorder="1" applyAlignment="1">
      <alignment horizontal="center" vertical="center"/>
    </xf>
    <xf numFmtId="0" fontId="812" fillId="13" borderId="4" xfId="2" applyFont="1" applyFill="1" applyBorder="1" applyAlignment="1">
      <alignment horizontal="center" vertical="center"/>
    </xf>
    <xf numFmtId="49" fontId="936" fillId="8" borderId="5" xfId="2" applyNumberFormat="1" applyFont="1" applyFill="1" applyBorder="1" applyAlignment="1">
      <alignment horizontal="center" vertical="center"/>
    </xf>
    <xf numFmtId="0" fontId="905" fillId="13" borderId="4" xfId="2" applyFont="1" applyFill="1" applyBorder="1" applyAlignment="1">
      <alignment horizontal="center" vertical="center"/>
    </xf>
    <xf numFmtId="0" fontId="892" fillId="13" borderId="4" xfId="2" applyFont="1" applyFill="1" applyBorder="1" applyAlignment="1">
      <alignment horizontal="center" vertical="center"/>
    </xf>
    <xf numFmtId="0" fontId="903" fillId="13" borderId="4" xfId="2" applyFont="1" applyFill="1" applyBorder="1" applyAlignment="1">
      <alignment horizontal="center" vertical="center"/>
    </xf>
    <xf numFmtId="0" fontId="541" fillId="13" borderId="4" xfId="2" applyFont="1" applyFill="1" applyBorder="1" applyAlignment="1">
      <alignment horizontal="center" vertical="center" wrapText="1"/>
    </xf>
    <xf numFmtId="0" fontId="801" fillId="13" borderId="4" xfId="2" applyFont="1" applyFill="1" applyBorder="1" applyAlignment="1">
      <alignment horizontal="center" vertical="center"/>
    </xf>
    <xf numFmtId="0" fontId="773" fillId="13" borderId="4" xfId="2" applyFont="1" applyFill="1" applyBorder="1" applyAlignment="1">
      <alignment horizontal="center" vertical="center"/>
    </xf>
    <xf numFmtId="0" fontId="936" fillId="13" borderId="4" xfId="2" applyFont="1" applyFill="1" applyBorder="1" applyAlignment="1">
      <alignment horizontal="center" vertical="top" wrapText="1"/>
    </xf>
    <xf numFmtId="0" fontId="936" fillId="8" borderId="5" xfId="2" applyFont="1" applyFill="1" applyBorder="1" applyAlignment="1">
      <alignment horizontal="center" vertical="top" wrapText="1"/>
    </xf>
    <xf numFmtId="49" fontId="918" fillId="13" borderId="4" xfId="2" applyNumberFormat="1" applyFont="1" applyFill="1" applyBorder="1" applyAlignment="1">
      <alignment horizontal="center" vertical="center"/>
    </xf>
    <xf numFmtId="49" fontId="918" fillId="13" borderId="5" xfId="2" applyNumberFormat="1" applyFont="1" applyFill="1" applyBorder="1" applyAlignment="1">
      <alignment horizontal="center" vertical="center"/>
    </xf>
    <xf numFmtId="0" fontId="918" fillId="13" borderId="4" xfId="2" applyFont="1" applyFill="1" applyBorder="1" applyAlignment="1">
      <alignment horizontal="center" vertical="center" wrapText="1"/>
    </xf>
    <xf numFmtId="0" fontId="918" fillId="13" borderId="5" xfId="2" applyFont="1" applyFill="1" applyBorder="1" applyAlignment="1">
      <alignment horizontal="center" vertical="center" wrapText="1"/>
    </xf>
    <xf numFmtId="0" fontId="911" fillId="13" borderId="4" xfId="2" applyFont="1" applyFill="1" applyBorder="1" applyAlignment="1">
      <alignment horizontal="center" vertical="center" wrapText="1"/>
    </xf>
    <xf numFmtId="0" fontId="911" fillId="13" borderId="3" xfId="2" applyFont="1" applyFill="1" applyBorder="1" applyAlignment="1">
      <alignment horizontal="center" vertical="center" wrapText="1"/>
    </xf>
    <xf numFmtId="0" fontId="911" fillId="13" borderId="5" xfId="2" applyFont="1" applyFill="1" applyBorder="1" applyAlignment="1">
      <alignment horizontal="center" vertical="center" wrapText="1"/>
    </xf>
    <xf numFmtId="0" fontId="1016" fillId="13" borderId="4" xfId="2" applyFont="1" applyFill="1" applyBorder="1" applyAlignment="1">
      <alignment horizontal="center" vertical="center" wrapText="1"/>
    </xf>
    <xf numFmtId="0" fontId="957" fillId="8" borderId="4" xfId="2" applyFont="1" applyFill="1" applyBorder="1" applyAlignment="1">
      <alignment horizontal="center" vertical="center" wrapText="1"/>
    </xf>
    <xf numFmtId="0" fontId="957" fillId="8" borderId="5" xfId="2" applyFont="1" applyFill="1" applyBorder="1" applyAlignment="1">
      <alignment horizontal="center" vertical="center" wrapText="1"/>
    </xf>
    <xf numFmtId="0" fontId="918" fillId="13" borderId="3" xfId="2" applyFont="1" applyFill="1" applyBorder="1" applyAlignment="1">
      <alignment horizontal="center" vertical="center" wrapText="1"/>
    </xf>
    <xf numFmtId="0" fontId="864" fillId="13" borderId="4" xfId="2" applyFont="1" applyFill="1" applyBorder="1" applyAlignment="1">
      <alignment horizontal="center" vertical="center"/>
    </xf>
    <xf numFmtId="0" fontId="736" fillId="13" borderId="4" xfId="2" applyFont="1" applyFill="1" applyBorder="1" applyAlignment="1">
      <alignment horizontal="center" vertical="center"/>
    </xf>
    <xf numFmtId="0" fontId="745" fillId="13" borderId="4" xfId="2" applyFont="1" applyFill="1" applyBorder="1" applyAlignment="1">
      <alignment horizontal="center" vertical="top" wrapText="1"/>
    </xf>
    <xf numFmtId="0" fontId="814" fillId="13" borderId="3" xfId="2" applyFont="1" applyFill="1" applyBorder="1" applyAlignment="1">
      <alignment horizontal="center" vertical="top" wrapText="1"/>
    </xf>
    <xf numFmtId="0" fontId="882" fillId="13" borderId="4" xfId="2" applyFont="1" applyFill="1" applyBorder="1" applyAlignment="1">
      <alignment horizontal="center" vertical="center"/>
    </xf>
    <xf numFmtId="0" fontId="840" fillId="0" borderId="4" xfId="2" applyFont="1" applyBorder="1" applyAlignment="1">
      <alignment horizontal="center" vertical="center"/>
    </xf>
    <xf numFmtId="0" fontId="438" fillId="24" borderId="4" xfId="2" applyFont="1" applyFill="1" applyBorder="1" applyAlignment="1">
      <alignment horizontal="center" vertical="center"/>
    </xf>
    <xf numFmtId="49" fontId="907" fillId="13" borderId="4" xfId="2" applyNumberFormat="1" applyFont="1" applyFill="1" applyBorder="1" applyAlignment="1">
      <alignment horizontal="center" vertical="center"/>
    </xf>
    <xf numFmtId="49" fontId="907" fillId="13" borderId="5" xfId="2" applyNumberFormat="1" applyFont="1" applyFill="1" applyBorder="1" applyAlignment="1">
      <alignment horizontal="center" vertical="center"/>
    </xf>
    <xf numFmtId="0" fontId="877" fillId="13" borderId="4" xfId="2" applyFont="1" applyFill="1" applyBorder="1" applyAlignment="1">
      <alignment horizontal="center" vertical="center" wrapText="1"/>
    </xf>
    <xf numFmtId="0" fontId="877" fillId="13" borderId="3" xfId="2" applyFont="1" applyFill="1" applyBorder="1" applyAlignment="1">
      <alignment horizontal="center" vertical="center" wrapText="1"/>
    </xf>
    <xf numFmtId="0" fontId="877" fillId="13" borderId="5" xfId="2" applyFont="1" applyFill="1" applyBorder="1" applyAlignment="1">
      <alignment horizontal="center" vertical="center" wrapText="1"/>
    </xf>
    <xf numFmtId="49" fontId="864" fillId="13" borderId="4" xfId="2" applyNumberFormat="1" applyFont="1" applyFill="1" applyBorder="1" applyAlignment="1">
      <alignment horizontal="center" vertical="center"/>
    </xf>
    <xf numFmtId="49" fontId="864" fillId="13" borderId="5" xfId="2" applyNumberFormat="1" applyFont="1" applyFill="1" applyBorder="1" applyAlignment="1">
      <alignment horizontal="center" vertical="center"/>
    </xf>
    <xf numFmtId="0" fontId="864" fillId="13" borderId="5" xfId="2" applyFont="1" applyFill="1" applyBorder="1" applyAlignment="1">
      <alignment horizontal="center" vertical="center" wrapText="1"/>
    </xf>
    <xf numFmtId="49" fontId="903" fillId="13" borderId="4" xfId="2" applyNumberFormat="1" applyFont="1" applyFill="1" applyBorder="1" applyAlignment="1">
      <alignment horizontal="center" vertical="center"/>
    </xf>
    <xf numFmtId="49" fontId="903" fillId="13" borderId="3" xfId="2" applyNumberFormat="1" applyFont="1" applyFill="1" applyBorder="1" applyAlignment="1">
      <alignment horizontal="center" vertical="center"/>
    </xf>
    <xf numFmtId="49" fontId="903" fillId="13" borderId="5" xfId="2" applyNumberFormat="1" applyFont="1" applyFill="1" applyBorder="1" applyAlignment="1">
      <alignment horizontal="center" vertical="center"/>
    </xf>
    <xf numFmtId="0" fontId="438" fillId="13" borderId="4" xfId="2" applyFont="1" applyFill="1" applyBorder="1" applyAlignment="1">
      <alignment horizontal="center" vertical="center" wrapText="1"/>
    </xf>
    <xf numFmtId="0" fontId="906" fillId="13" borderId="4" xfId="2" applyFont="1" applyFill="1" applyBorder="1" applyAlignment="1">
      <alignment horizontal="center" vertical="top" wrapText="1"/>
    </xf>
    <xf numFmtId="0" fontId="906" fillId="13" borderId="5" xfId="2" applyFont="1" applyFill="1" applyBorder="1" applyAlignment="1">
      <alignment horizontal="center" vertical="top" wrapText="1"/>
    </xf>
    <xf numFmtId="0" fontId="906" fillId="13" borderId="4" xfId="2" applyFont="1" applyFill="1" applyBorder="1" applyAlignment="1">
      <alignment horizontal="center" vertical="center" wrapText="1"/>
    </xf>
    <xf numFmtId="0" fontId="779" fillId="13" borderId="4" xfId="2" applyFont="1" applyFill="1" applyBorder="1" applyAlignment="1">
      <alignment horizontal="center" vertical="center"/>
    </xf>
    <xf numFmtId="49" fontId="860" fillId="8" borderId="4" xfId="2" applyNumberFormat="1" applyFont="1" applyFill="1" applyBorder="1" applyAlignment="1">
      <alignment horizontal="center" vertical="center"/>
    </xf>
    <xf numFmtId="49" fontId="860" fillId="8" borderId="5" xfId="2" applyNumberFormat="1" applyFont="1" applyFill="1" applyBorder="1" applyAlignment="1">
      <alignment horizontal="center" vertical="center"/>
    </xf>
    <xf numFmtId="0" fontId="509" fillId="8" borderId="4" xfId="2" applyFont="1" applyFill="1" applyBorder="1" applyAlignment="1">
      <alignment horizontal="center" vertical="center" wrapText="1"/>
    </xf>
    <xf numFmtId="49" fontId="877" fillId="13" borderId="4" xfId="2" applyNumberFormat="1" applyFont="1" applyFill="1" applyBorder="1" applyAlignment="1">
      <alignment horizontal="center" vertical="center"/>
    </xf>
    <xf numFmtId="49" fontId="877" fillId="13" borderId="3" xfId="2" applyNumberFormat="1" applyFont="1" applyFill="1" applyBorder="1" applyAlignment="1">
      <alignment horizontal="center" vertical="center"/>
    </xf>
    <xf numFmtId="49" fontId="877" fillId="13" borderId="5" xfId="2" applyNumberFormat="1" applyFont="1" applyFill="1" applyBorder="1" applyAlignment="1">
      <alignment horizontal="center" vertical="center"/>
    </xf>
    <xf numFmtId="0" fontId="881" fillId="13" borderId="4" xfId="2" applyFont="1" applyFill="1" applyBorder="1" applyAlignment="1">
      <alignment horizontal="center" vertical="center"/>
    </xf>
    <xf numFmtId="0" fontId="881" fillId="13" borderId="3" xfId="2" applyFont="1" applyFill="1" applyBorder="1" applyAlignment="1">
      <alignment horizontal="center" vertical="center"/>
    </xf>
    <xf numFmtId="0" fontId="881" fillId="13" borderId="5" xfId="2" applyFont="1" applyFill="1" applyBorder="1" applyAlignment="1">
      <alignment horizontal="center" vertical="center"/>
    </xf>
    <xf numFmtId="0" fontId="863" fillId="13" borderId="4" xfId="2" applyFont="1" applyFill="1" applyBorder="1" applyAlignment="1">
      <alignment horizontal="center" vertical="center"/>
    </xf>
    <xf numFmtId="49" fontId="869" fillId="13" borderId="4" xfId="2" applyNumberFormat="1" applyFont="1" applyFill="1" applyBorder="1" applyAlignment="1">
      <alignment horizontal="center" vertical="center"/>
    </xf>
    <xf numFmtId="49" fontId="869" fillId="13" borderId="3" xfId="2" applyNumberFormat="1" applyFont="1" applyFill="1" applyBorder="1" applyAlignment="1">
      <alignment horizontal="center" vertical="center"/>
    </xf>
    <xf numFmtId="49" fontId="869" fillId="13" borderId="5" xfId="2" applyNumberFormat="1" applyFont="1" applyFill="1" applyBorder="1" applyAlignment="1">
      <alignment horizontal="center" vertical="center"/>
    </xf>
    <xf numFmtId="0" fontId="881" fillId="13" borderId="4" xfId="2" applyFont="1" applyFill="1" applyBorder="1" applyAlignment="1">
      <alignment horizontal="center" vertical="top" wrapText="1"/>
    </xf>
    <xf numFmtId="0" fontId="881" fillId="13" borderId="5" xfId="2" applyFont="1" applyFill="1" applyBorder="1" applyAlignment="1">
      <alignment horizontal="center" vertical="top" wrapText="1"/>
    </xf>
    <xf numFmtId="0" fontId="881" fillId="13" borderId="4" xfId="2" applyFont="1" applyFill="1" applyBorder="1" applyAlignment="1">
      <alignment horizontal="center" vertical="center" wrapText="1"/>
    </xf>
    <xf numFmtId="49" fontId="911" fillId="13" borderId="4" xfId="2" applyNumberFormat="1" applyFont="1" applyFill="1" applyBorder="1" applyAlignment="1">
      <alignment horizontal="center" vertical="center"/>
    </xf>
    <xf numFmtId="49" fontId="911" fillId="13" borderId="5" xfId="2" applyNumberFormat="1" applyFont="1" applyFill="1" applyBorder="1" applyAlignment="1">
      <alignment horizontal="center" vertical="center"/>
    </xf>
    <xf numFmtId="0" fontId="937" fillId="24" borderId="4" xfId="2" applyFont="1" applyFill="1" applyBorder="1" applyAlignment="1">
      <alignment horizontal="center" vertical="center"/>
    </xf>
    <xf numFmtId="0" fontId="937" fillId="24" borderId="5" xfId="2" applyFont="1" applyFill="1" applyBorder="1" applyAlignment="1">
      <alignment horizontal="center" vertical="center"/>
    </xf>
    <xf numFmtId="0" fontId="937" fillId="13" borderId="4" xfId="2" applyFont="1" applyFill="1" applyBorder="1" applyAlignment="1">
      <alignment horizontal="center" vertical="top" wrapText="1"/>
    </xf>
    <xf numFmtId="0" fontId="937" fillId="13" borderId="5" xfId="2" applyFont="1" applyFill="1" applyBorder="1" applyAlignment="1">
      <alignment horizontal="center" vertical="top" wrapText="1"/>
    </xf>
    <xf numFmtId="0" fontId="937" fillId="13" borderId="4" xfId="2" applyFont="1" applyFill="1" applyBorder="1" applyAlignment="1">
      <alignment horizontal="center" vertical="center" wrapText="1"/>
    </xf>
    <xf numFmtId="0" fontId="937" fillId="13" borderId="5" xfId="2" applyFont="1" applyFill="1" applyBorder="1" applyAlignment="1">
      <alignment horizontal="center" vertical="center" wrapText="1"/>
    </xf>
    <xf numFmtId="0" fontId="783" fillId="13" borderId="4" xfId="2" applyFont="1" applyFill="1" applyBorder="1" applyAlignment="1">
      <alignment horizontal="center" vertical="center"/>
    </xf>
    <xf numFmtId="0" fontId="1014" fillId="13" borderId="3" xfId="2" applyFont="1" applyFill="1" applyBorder="1" applyAlignment="1">
      <alignment horizontal="center" vertical="center" wrapText="1"/>
    </xf>
    <xf numFmtId="0" fontId="916" fillId="13" borderId="4" xfId="2" applyFont="1" applyFill="1" applyBorder="1" applyAlignment="1">
      <alignment horizontal="center" vertical="center"/>
    </xf>
    <xf numFmtId="0" fontId="916" fillId="0" borderId="5" xfId="2" applyFont="1" applyBorder="1" applyAlignment="1">
      <alignment horizontal="center" vertical="center"/>
    </xf>
    <xf numFmtId="0" fontId="903" fillId="13" borderId="4" xfId="2" applyFont="1" applyFill="1" applyBorder="1" applyAlignment="1">
      <alignment horizontal="center" vertical="top" wrapText="1"/>
    </xf>
    <xf numFmtId="0" fontId="903" fillId="13" borderId="3" xfId="2" applyFont="1" applyFill="1" applyBorder="1" applyAlignment="1">
      <alignment horizontal="center" vertical="top" wrapText="1"/>
    </xf>
    <xf numFmtId="0" fontId="903" fillId="13" borderId="5" xfId="2" applyFont="1" applyFill="1" applyBorder="1" applyAlignment="1">
      <alignment horizontal="center" vertical="top" wrapText="1"/>
    </xf>
    <xf numFmtId="49" fontId="911" fillId="13" borderId="3" xfId="2" applyNumberFormat="1" applyFont="1" applyFill="1" applyBorder="1" applyAlignment="1">
      <alignment horizontal="center" vertical="center"/>
    </xf>
    <xf numFmtId="49" fontId="906" fillId="13" borderId="4" xfId="2" applyNumberFormat="1" applyFont="1" applyFill="1" applyBorder="1" applyAlignment="1">
      <alignment horizontal="center" vertical="center"/>
    </xf>
    <xf numFmtId="49" fontId="906" fillId="13" borderId="5" xfId="2" applyNumberFormat="1" applyFont="1" applyFill="1" applyBorder="1" applyAlignment="1">
      <alignment horizontal="center" vertical="center"/>
    </xf>
    <xf numFmtId="0" fontId="911" fillId="13" borderId="5" xfId="2" applyFont="1" applyFill="1" applyBorder="1" applyAlignment="1">
      <alignment horizontal="center" vertical="top" wrapText="1"/>
    </xf>
    <xf numFmtId="49" fontId="918" fillId="13" borderId="3" xfId="2" applyNumberFormat="1" applyFont="1" applyFill="1" applyBorder="1" applyAlignment="1">
      <alignment horizontal="center" vertical="center"/>
    </xf>
    <xf numFmtId="0" fontId="861" fillId="13" borderId="4" xfId="2" applyFont="1" applyFill="1" applyBorder="1" applyAlignment="1">
      <alignment horizontal="center" vertical="center"/>
    </xf>
    <xf numFmtId="0" fontId="936" fillId="13" borderId="4" xfId="2" applyFont="1" applyFill="1" applyBorder="1" applyAlignment="1">
      <alignment horizontal="center" vertical="center" wrapText="1"/>
    </xf>
    <xf numFmtId="0" fontId="936" fillId="13" borderId="5" xfId="2" applyFont="1" applyFill="1" applyBorder="1" applyAlignment="1">
      <alignment horizontal="center" vertical="center" wrapText="1"/>
    </xf>
    <xf numFmtId="49" fontId="967" fillId="13" borderId="4" xfId="2" applyNumberFormat="1" applyFont="1" applyFill="1" applyBorder="1" applyAlignment="1">
      <alignment horizontal="center" vertical="center"/>
    </xf>
    <xf numFmtId="49" fontId="967" fillId="13" borderId="3" xfId="2" applyNumberFormat="1" applyFont="1" applyFill="1" applyBorder="1" applyAlignment="1">
      <alignment horizontal="center" vertical="center"/>
    </xf>
    <xf numFmtId="49" fontId="967" fillId="13" borderId="5" xfId="2" applyNumberFormat="1" applyFont="1" applyFill="1" applyBorder="1" applyAlignment="1">
      <alignment horizontal="center" vertical="center"/>
    </xf>
    <xf numFmtId="49" fontId="972" fillId="13" borderId="4" xfId="2" applyNumberFormat="1" applyFont="1" applyFill="1" applyBorder="1" applyAlignment="1">
      <alignment horizontal="center" vertical="center"/>
    </xf>
    <xf numFmtId="49" fontId="972" fillId="13" borderId="5" xfId="2" applyNumberFormat="1" applyFont="1" applyFill="1" applyBorder="1" applyAlignment="1">
      <alignment horizontal="center" vertical="center"/>
    </xf>
    <xf numFmtId="49" fontId="972" fillId="13" borderId="3" xfId="2" applyNumberFormat="1" applyFont="1" applyFill="1" applyBorder="1" applyAlignment="1">
      <alignment horizontal="center" vertical="center"/>
    </xf>
    <xf numFmtId="0" fontId="967" fillId="13" borderId="4" xfId="2" applyFont="1" applyFill="1" applyBorder="1" applyAlignment="1">
      <alignment horizontal="center" vertical="center" wrapText="1"/>
    </xf>
    <xf numFmtId="0" fontId="967" fillId="13" borderId="3" xfId="2" applyFont="1" applyFill="1" applyBorder="1" applyAlignment="1">
      <alignment horizontal="center" vertical="center" wrapText="1"/>
    </xf>
    <xf numFmtId="0" fontId="967" fillId="13" borderId="5" xfId="2" applyFont="1" applyFill="1" applyBorder="1" applyAlignment="1">
      <alignment horizontal="center" vertical="center" wrapText="1"/>
    </xf>
    <xf numFmtId="0" fontId="956" fillId="0" borderId="4" xfId="2" applyFont="1" applyBorder="1" applyAlignment="1">
      <alignment horizontal="center" vertical="center"/>
    </xf>
    <xf numFmtId="0" fontId="956" fillId="0" borderId="5" xfId="2" applyFont="1" applyBorder="1" applyAlignment="1">
      <alignment horizontal="center" vertical="center"/>
    </xf>
    <xf numFmtId="0" fontId="967" fillId="13" borderId="4" xfId="2" applyFont="1" applyFill="1" applyBorder="1" applyAlignment="1">
      <alignment horizontal="center" vertical="top" wrapText="1"/>
    </xf>
    <xf numFmtId="0" fontId="967" fillId="13" borderId="3" xfId="2" applyFont="1" applyFill="1" applyBorder="1" applyAlignment="1">
      <alignment horizontal="center" vertical="top" wrapText="1"/>
    </xf>
    <xf numFmtId="0" fontId="967" fillId="13" borderId="5" xfId="2" applyFont="1" applyFill="1" applyBorder="1" applyAlignment="1">
      <alignment horizontal="center" vertical="top" wrapText="1"/>
    </xf>
    <xf numFmtId="0" fontId="934" fillId="13" borderId="4" xfId="2" applyFont="1" applyFill="1" applyBorder="1" applyAlignment="1">
      <alignment horizontal="center" vertical="center"/>
    </xf>
    <xf numFmtId="0" fontId="934" fillId="13" borderId="3" xfId="2" applyFont="1" applyFill="1" applyBorder="1" applyAlignment="1">
      <alignment horizontal="center" vertical="center"/>
    </xf>
    <xf numFmtId="0" fontId="934" fillId="13" borderId="5" xfId="2" applyFont="1" applyFill="1" applyBorder="1" applyAlignment="1">
      <alignment horizontal="center" vertical="center"/>
    </xf>
    <xf numFmtId="49" fontId="937" fillId="13" borderId="4" xfId="2" applyNumberFormat="1" applyFont="1" applyFill="1" applyBorder="1" applyAlignment="1">
      <alignment horizontal="center" vertical="center"/>
    </xf>
    <xf numFmtId="49" fontId="937" fillId="13" borderId="5" xfId="2" applyNumberFormat="1" applyFont="1" applyFill="1" applyBorder="1" applyAlignment="1">
      <alignment horizontal="center" vertical="center"/>
    </xf>
    <xf numFmtId="0" fontId="934" fillId="13" borderId="4" xfId="2" applyFont="1" applyFill="1" applyBorder="1" applyAlignment="1">
      <alignment horizontal="center" vertical="center" wrapText="1"/>
    </xf>
    <xf numFmtId="0" fontId="934" fillId="13" borderId="3" xfId="2" applyFont="1" applyFill="1" applyBorder="1" applyAlignment="1">
      <alignment horizontal="center" vertical="center" wrapText="1"/>
    </xf>
    <xf numFmtId="0" fontId="934" fillId="13" borderId="5" xfId="2" applyFont="1" applyFill="1" applyBorder="1" applyAlignment="1">
      <alignment horizontal="center" vertical="center" wrapText="1"/>
    </xf>
    <xf numFmtId="0" fontId="769" fillId="13" borderId="4" xfId="2" applyFont="1" applyFill="1" applyBorder="1" applyAlignment="1">
      <alignment horizontal="center" vertical="center"/>
    </xf>
    <xf numFmtId="0" fontId="89" fillId="13" borderId="4" xfId="2" applyFont="1" applyFill="1" applyBorder="1" applyAlignment="1">
      <alignment horizontal="center" vertical="center" wrapText="1"/>
    </xf>
    <xf numFmtId="0" fontId="89" fillId="24" borderId="4" xfId="2" applyFont="1" applyFill="1" applyBorder="1" applyAlignment="1">
      <alignment horizontal="center" vertical="center"/>
    </xf>
    <xf numFmtId="0" fontId="936" fillId="13" borderId="5" xfId="2" applyFont="1" applyFill="1" applyBorder="1" applyAlignment="1">
      <alignment horizontal="center" vertical="top" wrapText="1"/>
    </xf>
    <xf numFmtId="49" fontId="957" fillId="8" borderId="4" xfId="2" applyNumberFormat="1" applyFont="1" applyFill="1" applyBorder="1" applyAlignment="1">
      <alignment horizontal="center" vertical="center"/>
    </xf>
    <xf numFmtId="49" fontId="957" fillId="8" borderId="5" xfId="2" applyNumberFormat="1" applyFont="1" applyFill="1" applyBorder="1" applyAlignment="1">
      <alignment horizontal="center" vertical="center"/>
    </xf>
    <xf numFmtId="0" fontId="326" fillId="24" borderId="4" xfId="2" applyFont="1" applyFill="1" applyBorder="1" applyAlignment="1">
      <alignment horizontal="center" vertical="center"/>
    </xf>
    <xf numFmtId="0" fontId="541" fillId="24" borderId="4" xfId="2" applyFont="1" applyFill="1" applyBorder="1" applyAlignment="1">
      <alignment horizontal="center" vertical="center"/>
    </xf>
    <xf numFmtId="0" fontId="918" fillId="13" borderId="4" xfId="2" applyFont="1" applyFill="1" applyBorder="1" applyAlignment="1">
      <alignment horizontal="center" vertical="top" wrapText="1"/>
    </xf>
    <xf numFmtId="0" fontId="918" fillId="13" borderId="5" xfId="2" applyFont="1" applyFill="1" applyBorder="1" applyAlignment="1">
      <alignment horizontal="center" vertical="top" wrapText="1"/>
    </xf>
    <xf numFmtId="0" fontId="560" fillId="13" borderId="4" xfId="2" applyFont="1" applyFill="1" applyBorder="1" applyAlignment="1">
      <alignment horizontal="center" vertical="center" wrapText="1"/>
    </xf>
    <xf numFmtId="49" fontId="960" fillId="13" borderId="4" xfId="2" applyNumberFormat="1" applyFont="1" applyFill="1" applyBorder="1" applyAlignment="1">
      <alignment horizontal="center" vertical="center"/>
    </xf>
    <xf numFmtId="49" fontId="960" fillId="13" borderId="5" xfId="2" applyNumberFormat="1" applyFont="1" applyFill="1" applyBorder="1" applyAlignment="1">
      <alignment horizontal="center" vertical="center"/>
    </xf>
    <xf numFmtId="49" fontId="1000" fillId="13" borderId="4" xfId="2" applyNumberFormat="1" applyFont="1" applyFill="1" applyBorder="1" applyAlignment="1">
      <alignment horizontal="center" vertical="center"/>
    </xf>
    <xf numFmtId="49" fontId="1000" fillId="13" borderId="3" xfId="2" applyNumberFormat="1" applyFont="1" applyFill="1" applyBorder="1" applyAlignment="1">
      <alignment horizontal="center" vertical="center"/>
    </xf>
    <xf numFmtId="49" fontId="1000" fillId="13" borderId="5" xfId="2" applyNumberFormat="1" applyFont="1" applyFill="1" applyBorder="1" applyAlignment="1">
      <alignment horizontal="center" vertical="center"/>
    </xf>
    <xf numFmtId="0" fontId="973" fillId="24" borderId="4" xfId="2" applyFont="1" applyFill="1" applyBorder="1" applyAlignment="1">
      <alignment horizontal="center" vertical="center"/>
    </xf>
    <xf numFmtId="0" fontId="973" fillId="24" borderId="5" xfId="2" applyFont="1" applyFill="1" applyBorder="1" applyAlignment="1">
      <alignment horizontal="center" vertical="center"/>
    </xf>
    <xf numFmtId="0" fontId="1007" fillId="13" borderId="4" xfId="2" applyFont="1" applyFill="1" applyBorder="1" applyAlignment="1">
      <alignment horizontal="center" vertical="top" wrapText="1"/>
    </xf>
    <xf numFmtId="0" fontId="1007" fillId="13" borderId="3" xfId="2" applyFont="1" applyFill="1" applyBorder="1" applyAlignment="1">
      <alignment horizontal="center" vertical="top" wrapText="1"/>
    </xf>
    <xf numFmtId="0" fontId="1007" fillId="13" borderId="5" xfId="2" applyFont="1" applyFill="1" applyBorder="1" applyAlignment="1">
      <alignment horizontal="center" vertical="top" wrapText="1"/>
    </xf>
    <xf numFmtId="0" fontId="1080" fillId="8" borderId="4" xfId="2" applyFont="1" applyFill="1" applyBorder="1" applyAlignment="1">
      <alignment horizontal="center" vertical="center" wrapText="1"/>
    </xf>
    <xf numFmtId="0" fontId="1080" fillId="8" borderId="5" xfId="2" applyFont="1" applyFill="1" applyBorder="1" applyAlignment="1">
      <alignment horizontal="center" vertical="center" wrapText="1"/>
    </xf>
    <xf numFmtId="0" fontId="1006" fillId="13" borderId="4" xfId="2" applyFont="1" applyFill="1" applyBorder="1" applyAlignment="1">
      <alignment horizontal="center" vertical="top" wrapText="1"/>
    </xf>
    <xf numFmtId="0" fontId="1006" fillId="13" borderId="5" xfId="2" applyFont="1" applyFill="1" applyBorder="1" applyAlignment="1">
      <alignment horizontal="center" vertical="top" wrapText="1"/>
    </xf>
    <xf numFmtId="49" fontId="1006" fillId="13" borderId="4" xfId="2" applyNumberFormat="1" applyFont="1" applyFill="1" applyBorder="1" applyAlignment="1">
      <alignment horizontal="center" vertical="center"/>
    </xf>
    <xf numFmtId="49" fontId="1006" fillId="13" borderId="5" xfId="2" applyNumberFormat="1" applyFont="1" applyFill="1" applyBorder="1" applyAlignment="1">
      <alignment horizontal="center" vertical="center"/>
    </xf>
    <xf numFmtId="0" fontId="560" fillId="24" borderId="4" xfId="2" applyFont="1" applyFill="1" applyBorder="1" applyAlignment="1">
      <alignment horizontal="center" vertical="center"/>
    </xf>
    <xf numFmtId="0" fontId="853" fillId="13" borderId="4" xfId="2" applyFont="1" applyFill="1" applyBorder="1" applyAlignment="1">
      <alignment horizontal="center" vertical="center"/>
    </xf>
    <xf numFmtId="0" fontId="853" fillId="13" borderId="3" xfId="2" applyFont="1" applyFill="1" applyBorder="1" applyAlignment="1">
      <alignment horizontal="center" vertical="center"/>
    </xf>
    <xf numFmtId="0" fontId="853" fillId="13" borderId="5" xfId="2" applyFont="1" applyFill="1" applyBorder="1" applyAlignment="1">
      <alignment horizontal="center" vertical="center"/>
    </xf>
    <xf numFmtId="0" fontId="960" fillId="13" borderId="4" xfId="2" applyFont="1" applyFill="1" applyBorder="1" applyAlignment="1">
      <alignment horizontal="center" vertical="top" wrapText="1"/>
    </xf>
    <xf numFmtId="0" fontId="960" fillId="13" borderId="5" xfId="2" applyFont="1" applyFill="1" applyBorder="1" applyAlignment="1">
      <alignment horizontal="center" vertical="top" wrapText="1"/>
    </xf>
    <xf numFmtId="0" fontId="972" fillId="13" borderId="4" xfId="2" applyFont="1" applyFill="1" applyBorder="1" applyAlignment="1">
      <alignment horizontal="center" vertical="top" wrapText="1"/>
    </xf>
    <xf numFmtId="0" fontId="972" fillId="13" borderId="3" xfId="2" applyFont="1" applyFill="1" applyBorder="1" applyAlignment="1">
      <alignment horizontal="center" vertical="top" wrapText="1"/>
    </xf>
    <xf numFmtId="0" fontId="972" fillId="13" borderId="5" xfId="2" applyFont="1" applyFill="1" applyBorder="1" applyAlignment="1">
      <alignment horizontal="center" vertical="top" wrapText="1"/>
    </xf>
    <xf numFmtId="0" fontId="560" fillId="8" borderId="4" xfId="2" applyFont="1" applyFill="1" applyBorder="1" applyAlignment="1">
      <alignment horizontal="center" vertical="center" wrapText="1"/>
    </xf>
    <xf numFmtId="0" fontId="949" fillId="24" borderId="4" xfId="2" applyFont="1" applyFill="1" applyBorder="1" applyAlignment="1">
      <alignment horizontal="center" vertical="center"/>
    </xf>
    <xf numFmtId="0" fontId="949" fillId="24" borderId="5" xfId="2" applyFont="1" applyFill="1" applyBorder="1" applyAlignment="1">
      <alignment horizontal="center" vertical="center"/>
    </xf>
    <xf numFmtId="0" fontId="967" fillId="24" borderId="3" xfId="2" applyFont="1" applyFill="1" applyBorder="1" applyAlignment="1">
      <alignment horizontal="center" vertical="center"/>
    </xf>
    <xf numFmtId="0" fontId="967" fillId="24" borderId="5" xfId="2" applyFont="1" applyFill="1" applyBorder="1" applyAlignment="1">
      <alignment horizontal="center" vertical="center"/>
    </xf>
    <xf numFmtId="0" fontId="967" fillId="13" borderId="4" xfId="2" applyFont="1" applyFill="1" applyBorder="1" applyAlignment="1">
      <alignment horizontal="center" vertical="center"/>
    </xf>
    <xf numFmtId="0" fontId="967" fillId="13" borderId="5" xfId="2" applyFont="1" applyFill="1" applyBorder="1" applyAlignment="1">
      <alignment horizontal="center" vertical="center"/>
    </xf>
    <xf numFmtId="0" fontId="972" fillId="13" borderId="4" xfId="2" applyFont="1" applyFill="1" applyBorder="1" applyAlignment="1">
      <alignment horizontal="center" vertical="center" wrapText="1"/>
    </xf>
    <xf numFmtId="0" fontId="972" fillId="13" borderId="3" xfId="2" applyFont="1" applyFill="1" applyBorder="1" applyAlignment="1">
      <alignment horizontal="center" vertical="center" wrapText="1"/>
    </xf>
    <xf numFmtId="0" fontId="972" fillId="13" borderId="5" xfId="2" applyFont="1" applyFill="1" applyBorder="1" applyAlignment="1">
      <alignment horizontal="center" vertical="center" wrapText="1"/>
    </xf>
    <xf numFmtId="0" fontId="957" fillId="8" borderId="4" xfId="2" applyFont="1" applyFill="1" applyBorder="1" applyAlignment="1">
      <alignment horizontal="center" vertical="top" wrapText="1"/>
    </xf>
    <xf numFmtId="0" fontId="957" fillId="8" borderId="5" xfId="2" applyFont="1" applyFill="1" applyBorder="1" applyAlignment="1">
      <alignment horizontal="center" vertical="top" wrapText="1"/>
    </xf>
    <xf numFmtId="0" fontId="800" fillId="13" borderId="4" xfId="2" applyFont="1" applyFill="1" applyBorder="1" applyAlignment="1">
      <alignment horizontal="center" vertical="center"/>
    </xf>
    <xf numFmtId="0" fontId="800" fillId="13" borderId="4" xfId="2" applyFont="1" applyFill="1" applyBorder="1" applyAlignment="1">
      <alignment horizontal="center"/>
    </xf>
    <xf numFmtId="0" fontId="967" fillId="13" borderId="3" xfId="2" applyFont="1" applyFill="1" applyBorder="1" applyAlignment="1">
      <alignment horizontal="center" vertical="center"/>
    </xf>
    <xf numFmtId="0" fontId="1048" fillId="13" borderId="4" xfId="2" applyFont="1" applyFill="1" applyBorder="1" applyAlignment="1">
      <alignment horizontal="center" vertical="center" wrapText="1"/>
    </xf>
    <xf numFmtId="0" fontId="1048" fillId="13" borderId="5" xfId="2" applyFont="1" applyFill="1" applyBorder="1" applyAlignment="1">
      <alignment horizontal="center" vertical="center" wrapText="1"/>
    </xf>
    <xf numFmtId="49" fontId="1007" fillId="13" borderId="4" xfId="2" applyNumberFormat="1" applyFont="1" applyFill="1" applyBorder="1" applyAlignment="1">
      <alignment horizontal="center" vertical="center"/>
    </xf>
    <xf numFmtId="49" fontId="1007" fillId="13" borderId="3" xfId="2" applyNumberFormat="1" applyFont="1" applyFill="1" applyBorder="1" applyAlignment="1">
      <alignment horizontal="center" vertical="center"/>
    </xf>
    <xf numFmtId="49" fontId="1007" fillId="13" borderId="5" xfId="2" applyNumberFormat="1" applyFont="1" applyFill="1" applyBorder="1" applyAlignment="1">
      <alignment horizontal="center" vertical="center"/>
    </xf>
    <xf numFmtId="0" fontId="973" fillId="13" borderId="4" xfId="2" applyFont="1" applyFill="1" applyBorder="1" applyAlignment="1">
      <alignment horizontal="center" vertical="top" wrapText="1"/>
    </xf>
    <xf numFmtId="0" fontId="973" fillId="13" borderId="5" xfId="2" applyFont="1" applyFill="1" applyBorder="1" applyAlignment="1">
      <alignment horizontal="center" vertical="top" wrapText="1"/>
    </xf>
    <xf numFmtId="49" fontId="1014" fillId="13" borderId="4" xfId="2" applyNumberFormat="1" applyFont="1" applyFill="1" applyBorder="1" applyAlignment="1">
      <alignment horizontal="center" vertical="center"/>
    </xf>
    <xf numFmtId="49" fontId="1014" fillId="13" borderId="5" xfId="2" applyNumberFormat="1" applyFont="1" applyFill="1" applyBorder="1" applyAlignment="1">
      <alignment horizontal="center" vertical="center"/>
    </xf>
    <xf numFmtId="0" fontId="1016" fillId="13" borderId="4" xfId="2" applyFont="1" applyFill="1" applyBorder="1" applyAlignment="1">
      <alignment horizontal="center" vertical="center"/>
    </xf>
    <xf numFmtId="0" fontId="1016" fillId="13" borderId="5" xfId="2" applyFont="1" applyFill="1" applyBorder="1" applyAlignment="1">
      <alignment horizontal="center" vertical="center"/>
    </xf>
    <xf numFmtId="0" fontId="929" fillId="13" borderId="4" xfId="2" applyFont="1" applyFill="1" applyBorder="1" applyAlignment="1">
      <alignment horizontal="center" vertical="center"/>
    </xf>
    <xf numFmtId="0" fontId="929" fillId="13" borderId="3" xfId="2" applyFont="1" applyFill="1" applyBorder="1" applyAlignment="1">
      <alignment horizontal="center" vertical="center"/>
    </xf>
    <xf numFmtId="0" fontId="929" fillId="13" borderId="5" xfId="2" applyFont="1" applyFill="1" applyBorder="1" applyAlignment="1">
      <alignment horizontal="center" vertical="center"/>
    </xf>
    <xf numFmtId="0" fontId="991" fillId="8" borderId="4" xfId="2" applyFont="1" applyFill="1" applyBorder="1" applyAlignment="1">
      <alignment horizontal="center" vertical="center" wrapText="1"/>
    </xf>
    <xf numFmtId="0" fontId="991" fillId="8" borderId="5" xfId="2" applyFont="1" applyFill="1" applyBorder="1" applyAlignment="1">
      <alignment horizontal="center" vertical="center" wrapText="1"/>
    </xf>
    <xf numFmtId="49" fontId="982" fillId="13" borderId="4" xfId="2" applyNumberFormat="1" applyFont="1" applyFill="1" applyBorder="1" applyAlignment="1">
      <alignment horizontal="center" vertical="center"/>
    </xf>
    <xf numFmtId="49" fontId="982" fillId="13" borderId="5" xfId="2" applyNumberFormat="1" applyFont="1" applyFill="1" applyBorder="1" applyAlignment="1">
      <alignment horizontal="center" vertical="center"/>
    </xf>
    <xf numFmtId="0" fontId="939" fillId="13" borderId="4" xfId="2" applyFont="1" applyFill="1" applyBorder="1" applyAlignment="1">
      <alignment horizontal="center" vertical="center"/>
    </xf>
    <xf numFmtId="0" fontId="939" fillId="13" borderId="5" xfId="2" applyFont="1" applyFill="1" applyBorder="1" applyAlignment="1">
      <alignment horizontal="center" vertical="center"/>
    </xf>
    <xf numFmtId="0" fontId="1006" fillId="13" borderId="4" xfId="2" applyFont="1" applyFill="1" applyBorder="1" applyAlignment="1">
      <alignment horizontal="center" vertical="center" wrapText="1"/>
    </xf>
    <xf numFmtId="0" fontId="1006" fillId="13" borderId="3" xfId="2" applyFont="1" applyFill="1" applyBorder="1" applyAlignment="1">
      <alignment horizontal="center" vertical="center" wrapText="1"/>
    </xf>
    <xf numFmtId="0" fontId="1006" fillId="13" borderId="5" xfId="2" applyFont="1" applyFill="1" applyBorder="1" applyAlignment="1">
      <alignment horizontal="center" vertical="center" wrapText="1"/>
    </xf>
    <xf numFmtId="0" fontId="965" fillId="0" borderId="4" xfId="2" applyFont="1" applyBorder="1" applyAlignment="1">
      <alignment horizontal="center" vertical="center"/>
    </xf>
    <xf numFmtId="0" fontId="965" fillId="0" borderId="5" xfId="2" applyFont="1" applyBorder="1" applyAlignment="1">
      <alignment horizontal="center" vertical="center"/>
    </xf>
    <xf numFmtId="0" fontId="914" fillId="13" borderId="4" xfId="2" applyFont="1" applyFill="1" applyBorder="1" applyAlignment="1">
      <alignment horizontal="center" vertical="center"/>
    </xf>
    <xf numFmtId="0" fontId="914" fillId="13" borderId="5" xfId="2" applyFont="1" applyFill="1" applyBorder="1" applyAlignment="1">
      <alignment horizontal="center" vertical="center"/>
    </xf>
    <xf numFmtId="0" fontId="851" fillId="13" borderId="4" xfId="2" applyFont="1" applyFill="1" applyBorder="1" applyAlignment="1">
      <alignment horizontal="center" vertical="center"/>
    </xf>
    <xf numFmtId="0" fontId="972" fillId="13" borderId="4" xfId="2" applyFont="1" applyFill="1" applyBorder="1" applyAlignment="1">
      <alignment horizontal="center" vertical="center"/>
    </xf>
    <xf numFmtId="0" fontId="972" fillId="13" borderId="5" xfId="2" applyFont="1" applyFill="1" applyBorder="1" applyAlignment="1">
      <alignment horizontal="center" vertical="center"/>
    </xf>
    <xf numFmtId="0" fontId="1016" fillId="13" borderId="4" xfId="2" applyFont="1" applyFill="1" applyBorder="1" applyAlignment="1">
      <alignment horizontal="center" vertical="top" wrapText="1"/>
    </xf>
    <xf numFmtId="0" fontId="1016" fillId="13" borderId="5" xfId="2" applyFont="1" applyFill="1" applyBorder="1" applyAlignment="1">
      <alignment horizontal="center" vertical="top" wrapText="1"/>
    </xf>
    <xf numFmtId="49" fontId="982" fillId="13" borderId="3" xfId="2" applyNumberFormat="1" applyFont="1" applyFill="1" applyBorder="1" applyAlignment="1">
      <alignment horizontal="center" vertical="center"/>
    </xf>
    <xf numFmtId="49" fontId="973" fillId="13" borderId="4" xfId="2" applyNumberFormat="1" applyFont="1" applyFill="1" applyBorder="1" applyAlignment="1">
      <alignment horizontal="center" vertical="center"/>
    </xf>
    <xf numFmtId="49" fontId="973" fillId="13" borderId="5" xfId="2" applyNumberFormat="1" applyFont="1" applyFill="1" applyBorder="1" applyAlignment="1">
      <alignment horizontal="center" vertical="center"/>
    </xf>
    <xf numFmtId="0" fontId="991" fillId="8" borderId="4" xfId="2" applyFont="1" applyFill="1" applyBorder="1" applyAlignment="1">
      <alignment horizontal="center" vertical="top" wrapText="1"/>
    </xf>
    <xf numFmtId="0" fontId="991" fillId="8" borderId="5" xfId="2" applyFont="1" applyFill="1" applyBorder="1" applyAlignment="1">
      <alignment horizontal="center" vertical="top" wrapText="1"/>
    </xf>
    <xf numFmtId="0" fontId="982" fillId="13" borderId="4" xfId="2" applyFont="1" applyFill="1" applyBorder="1" applyAlignment="1">
      <alignment horizontal="center" vertical="center" wrapText="1"/>
    </xf>
    <xf numFmtId="0" fontId="982" fillId="13" borderId="5" xfId="2" applyFont="1" applyFill="1" applyBorder="1" applyAlignment="1">
      <alignment horizontal="center" vertical="center" wrapText="1"/>
    </xf>
    <xf numFmtId="49" fontId="1016" fillId="13" borderId="4" xfId="2" applyNumberFormat="1" applyFont="1" applyFill="1" applyBorder="1" applyAlignment="1">
      <alignment horizontal="center" vertical="center"/>
    </xf>
    <xf numFmtId="49" fontId="1016" fillId="13" borderId="5" xfId="2" applyNumberFormat="1" applyFont="1" applyFill="1" applyBorder="1" applyAlignment="1">
      <alignment horizontal="center" vertical="center"/>
    </xf>
    <xf numFmtId="0" fontId="918" fillId="13" borderId="4" xfId="2" applyFont="1" applyFill="1" applyBorder="1" applyAlignment="1">
      <alignment horizontal="center" vertical="center"/>
    </xf>
    <xf numFmtId="0" fontId="918" fillId="13" borderId="5" xfId="2" applyFont="1" applyFill="1" applyBorder="1" applyAlignment="1">
      <alignment horizontal="center" vertical="center"/>
    </xf>
    <xf numFmtId="0" fontId="1014" fillId="13" borderId="4" xfId="2" applyFont="1" applyFill="1" applyBorder="1" applyAlignment="1">
      <alignment horizontal="center" vertical="top" wrapText="1"/>
    </xf>
    <xf numFmtId="0" fontId="1014" fillId="13" borderId="5" xfId="2" applyFont="1" applyFill="1" applyBorder="1" applyAlignment="1">
      <alignment horizontal="center" vertical="top" wrapText="1"/>
    </xf>
    <xf numFmtId="0" fontId="914" fillId="13" borderId="3" xfId="2" applyFont="1" applyFill="1" applyBorder="1" applyAlignment="1">
      <alignment horizontal="center" vertical="center"/>
    </xf>
    <xf numFmtId="0" fontId="679" fillId="13" borderId="4" xfId="2" applyFont="1" applyFill="1" applyBorder="1" applyAlignment="1">
      <alignment horizontal="center" vertical="center"/>
    </xf>
    <xf numFmtId="0" fontId="997" fillId="13" borderId="4" xfId="2" applyFont="1" applyFill="1" applyBorder="1" applyAlignment="1">
      <alignment horizontal="center" vertical="center"/>
    </xf>
    <xf numFmtId="0" fontId="997" fillId="13" borderId="5" xfId="2" applyFont="1" applyFill="1" applyBorder="1" applyAlignment="1">
      <alignment horizontal="center" vertical="center"/>
    </xf>
    <xf numFmtId="0" fontId="906" fillId="13" borderId="4" xfId="2" applyFont="1" applyFill="1" applyBorder="1" applyAlignment="1">
      <alignment horizontal="center" vertical="center"/>
    </xf>
    <xf numFmtId="14" fontId="1137" fillId="13" borderId="4" xfId="2" applyNumberFormat="1" applyFill="1" applyBorder="1" applyAlignment="1">
      <alignment horizontal="center" vertical="center" wrapText="1"/>
    </xf>
    <xf numFmtId="14" fontId="1137" fillId="13" borderId="5" xfId="2" applyNumberFormat="1" applyFill="1" applyBorder="1" applyAlignment="1">
      <alignment horizontal="center" vertical="center" wrapText="1"/>
    </xf>
    <xf numFmtId="0" fontId="1346" fillId="13" borderId="5" xfId="1" applyFill="1" applyBorder="1" applyAlignment="1">
      <alignment horizontal="center" wrapText="1"/>
    </xf>
    <xf numFmtId="49" fontId="1006" fillId="13" borderId="3" xfId="2" applyNumberFormat="1" applyFont="1" applyFill="1" applyBorder="1" applyAlignment="1">
      <alignment horizontal="center" vertical="center"/>
    </xf>
    <xf numFmtId="0" fontId="1007" fillId="13" borderId="4" xfId="2" applyFont="1" applyFill="1" applyBorder="1" applyAlignment="1">
      <alignment horizontal="center" vertical="center" wrapText="1"/>
    </xf>
    <xf numFmtId="0" fontId="1007" fillId="13" borderId="3" xfId="2" applyFont="1" applyFill="1" applyBorder="1" applyAlignment="1">
      <alignment horizontal="center" vertical="center" wrapText="1"/>
    </xf>
    <xf numFmtId="0" fontId="1007" fillId="13" borderId="5" xfId="2" applyFont="1" applyFill="1" applyBorder="1" applyAlignment="1">
      <alignment horizontal="center" vertical="center" wrapText="1"/>
    </xf>
    <xf numFmtId="0" fontId="944" fillId="13" borderId="4" xfId="2" applyFont="1" applyFill="1" applyBorder="1" applyAlignment="1">
      <alignment horizontal="center" vertical="center"/>
    </xf>
    <xf numFmtId="0" fontId="944" fillId="13" borderId="5" xfId="2" applyFont="1" applyFill="1" applyBorder="1" applyAlignment="1">
      <alignment horizontal="center" vertical="center"/>
    </xf>
    <xf numFmtId="49" fontId="991" fillId="8" borderId="4" xfId="2" applyNumberFormat="1" applyFont="1" applyFill="1" applyBorder="1" applyAlignment="1">
      <alignment horizontal="center" vertical="center"/>
    </xf>
    <xf numFmtId="49" fontId="991" fillId="8" borderId="5" xfId="2" applyNumberFormat="1" applyFont="1" applyFill="1" applyBorder="1" applyAlignment="1">
      <alignment horizontal="center" vertical="center"/>
    </xf>
    <xf numFmtId="0" fontId="969" fillId="13" borderId="4" xfId="2" applyFont="1" applyFill="1" applyBorder="1" applyAlignment="1">
      <alignment horizontal="center" vertical="center"/>
    </xf>
    <xf numFmtId="0" fontId="969" fillId="13" borderId="5" xfId="2" applyFont="1" applyFill="1" applyBorder="1" applyAlignment="1">
      <alignment horizontal="center" vertical="center"/>
    </xf>
    <xf numFmtId="0" fontId="944" fillId="13" borderId="3" xfId="2" applyFont="1" applyFill="1" applyBorder="1" applyAlignment="1">
      <alignment horizontal="center" vertical="center"/>
    </xf>
    <xf numFmtId="0" fontId="1137" fillId="13" borderId="4" xfId="2" applyFill="1" applyBorder="1" applyAlignment="1">
      <alignment horizontal="center" vertical="center" wrapText="1"/>
    </xf>
    <xf numFmtId="0" fontId="1137" fillId="13" borderId="5" xfId="2" applyFill="1" applyBorder="1" applyAlignment="1">
      <alignment horizontal="center" vertical="center" wrapText="1"/>
    </xf>
    <xf numFmtId="0" fontId="906" fillId="0" borderId="4" xfId="2" applyFont="1" applyBorder="1" applyAlignment="1">
      <alignment horizontal="center" vertical="center"/>
    </xf>
    <xf numFmtId="0" fontId="1016" fillId="6" borderId="4" xfId="2" applyFont="1" applyFill="1" applyBorder="1" applyAlignment="1">
      <alignment horizontal="center" vertical="center"/>
    </xf>
    <xf numFmtId="0" fontId="1016" fillId="6" borderId="5" xfId="2" applyFont="1" applyFill="1" applyBorder="1" applyAlignment="1">
      <alignment horizontal="center" vertical="center"/>
    </xf>
    <xf numFmtId="0" fontId="923" fillId="13" borderId="4" xfId="2" applyFont="1" applyFill="1" applyBorder="1" applyAlignment="1">
      <alignment horizontal="center" vertical="center"/>
    </xf>
    <xf numFmtId="0" fontId="923" fillId="13" borderId="5" xfId="2" applyFont="1" applyFill="1" applyBorder="1" applyAlignment="1">
      <alignment horizontal="center" vertical="center"/>
    </xf>
    <xf numFmtId="0" fontId="911" fillId="13" borderId="4" xfId="2" applyFont="1" applyFill="1" applyBorder="1" applyAlignment="1">
      <alignment horizontal="center" vertical="center"/>
    </xf>
    <xf numFmtId="0" fontId="969" fillId="0" borderId="4" xfId="2" applyFont="1" applyBorder="1" applyAlignment="1">
      <alignment horizontal="center" vertical="center"/>
    </xf>
    <xf numFmtId="0" fontId="969" fillId="0" borderId="5" xfId="2" applyFont="1" applyBorder="1" applyAlignment="1">
      <alignment horizontal="center" vertical="center"/>
    </xf>
    <xf numFmtId="0" fontId="969" fillId="13" borderId="3" xfId="2" applyFont="1" applyFill="1" applyBorder="1" applyAlignment="1">
      <alignment horizontal="center" vertical="center"/>
    </xf>
    <xf numFmtId="0" fontId="939" fillId="13" borderId="3" xfId="2" applyFont="1" applyFill="1" applyBorder="1" applyAlignment="1">
      <alignment horizontal="center" vertical="center"/>
    </xf>
    <xf numFmtId="0" fontId="958" fillId="13" borderId="4" xfId="2" applyFont="1" applyFill="1" applyBorder="1" applyAlignment="1">
      <alignment horizontal="center" vertical="center"/>
    </xf>
    <xf numFmtId="0" fontId="958" fillId="13" borderId="3" xfId="2" applyFont="1" applyFill="1" applyBorder="1" applyAlignment="1">
      <alignment horizontal="center" vertical="center"/>
    </xf>
    <xf numFmtId="0" fontId="958" fillId="13" borderId="5" xfId="2" applyFont="1" applyFill="1" applyBorder="1" applyAlignment="1">
      <alignment horizontal="center" vertical="center"/>
    </xf>
    <xf numFmtId="0" fontId="913" fillId="13" borderId="4" xfId="2" applyFont="1" applyFill="1" applyBorder="1" applyAlignment="1">
      <alignment horizontal="center" vertical="center"/>
    </xf>
    <xf numFmtId="0" fontId="971" fillId="13" borderId="4" xfId="2" applyFont="1" applyFill="1" applyBorder="1" applyAlignment="1">
      <alignment horizontal="center" vertical="center"/>
    </xf>
    <xf numFmtId="0" fontId="971" fillId="13" borderId="5" xfId="2" applyFont="1" applyFill="1" applyBorder="1" applyAlignment="1">
      <alignment horizontal="center" vertical="center"/>
    </xf>
    <xf numFmtId="0" fontId="691" fillId="13" borderId="4" xfId="2" applyFont="1" applyFill="1" applyBorder="1" applyAlignment="1">
      <alignment horizontal="center" vertical="center"/>
    </xf>
    <xf numFmtId="0" fontId="900" fillId="13" borderId="4" xfId="2" applyFont="1" applyFill="1" applyBorder="1" applyAlignment="1">
      <alignment horizontal="center" vertical="center"/>
    </xf>
    <xf numFmtId="0" fontId="927" fillId="13" borderId="4" xfId="2" applyFont="1" applyFill="1" applyBorder="1" applyAlignment="1">
      <alignment horizontal="center"/>
    </xf>
    <xf numFmtId="0" fontId="927" fillId="13" borderId="5" xfId="2" applyFont="1" applyFill="1" applyBorder="1" applyAlignment="1">
      <alignment horizontal="center"/>
    </xf>
    <xf numFmtId="0" fontId="999" fillId="13" borderId="4" xfId="2" applyFont="1" applyFill="1" applyBorder="1" applyAlignment="1">
      <alignment horizontal="center" vertical="center"/>
    </xf>
    <xf numFmtId="0" fontId="999" fillId="13" borderId="5" xfId="2" applyFont="1" applyFill="1" applyBorder="1" applyAlignment="1">
      <alignment horizontal="center" vertical="center"/>
    </xf>
    <xf numFmtId="164" fontId="0" fillId="0" borderId="4" xfId="0" applyNumberFormat="1" applyBorder="1" applyAlignment="1">
      <alignment horizontal="center"/>
    </xf>
    <xf numFmtId="164" fontId="0" fillId="0" borderId="5" xfId="0" applyNumberFormat="1" applyBorder="1" applyAlignment="1">
      <alignment horizontal="center"/>
    </xf>
    <xf numFmtId="0" fontId="1080" fillId="13" borderId="4" xfId="2" applyFont="1" applyFill="1" applyBorder="1" applyAlignment="1">
      <alignment horizontal="center" vertical="center" wrapText="1"/>
    </xf>
    <xf numFmtId="0" fontId="1080" fillId="13" borderId="5" xfId="2" applyFont="1" applyFill="1" applyBorder="1" applyAlignment="1">
      <alignment horizontal="center" vertical="center" wrapText="1"/>
    </xf>
    <xf numFmtId="164" fontId="0" fillId="13" borderId="4" xfId="0" applyNumberFormat="1" applyFill="1" applyBorder="1" applyAlignment="1">
      <alignment horizontal="center"/>
    </xf>
    <xf numFmtId="164" fontId="0" fillId="13" borderId="5" xfId="0" applyNumberFormat="1" applyFill="1" applyBorder="1" applyAlignment="1">
      <alignment horizontal="center"/>
    </xf>
    <xf numFmtId="0" fontId="937" fillId="13" borderId="4" xfId="2" applyFont="1" applyFill="1" applyBorder="1" applyAlignment="1">
      <alignment horizontal="center" vertical="center"/>
    </xf>
    <xf numFmtId="0" fontId="937" fillId="13" borderId="5" xfId="2" applyFont="1" applyFill="1" applyBorder="1" applyAlignment="1">
      <alignment horizontal="center" vertical="center"/>
    </xf>
    <xf numFmtId="0" fontId="965" fillId="13" borderId="4" xfId="2" applyFont="1" applyFill="1" applyBorder="1" applyAlignment="1">
      <alignment horizontal="center" vertical="center"/>
    </xf>
    <xf numFmtId="0" fontId="965" fillId="13" borderId="5" xfId="2" applyFont="1" applyFill="1" applyBorder="1" applyAlignment="1">
      <alignment horizontal="center" vertical="center"/>
    </xf>
    <xf numFmtId="0" fontId="1051" fillId="8" borderId="4" xfId="2" applyFont="1" applyFill="1" applyBorder="1" applyAlignment="1">
      <alignment horizontal="center" vertical="top" wrapText="1"/>
    </xf>
    <xf numFmtId="0" fontId="1051" fillId="8" borderId="5" xfId="2" applyFont="1" applyFill="1" applyBorder="1" applyAlignment="1">
      <alignment horizontal="center" vertical="top" wrapText="1"/>
    </xf>
    <xf numFmtId="0" fontId="1052" fillId="13" borderId="4" xfId="2" applyFont="1" applyFill="1" applyBorder="1" applyAlignment="1">
      <alignment horizontal="center" vertical="center"/>
    </xf>
    <xf numFmtId="0" fontId="1052" fillId="13" borderId="5" xfId="2" applyFont="1" applyFill="1" applyBorder="1" applyAlignment="1">
      <alignment horizontal="center" vertical="center"/>
    </xf>
    <xf numFmtId="0" fontId="999" fillId="6" borderId="4" xfId="2" applyFont="1" applyFill="1" applyBorder="1" applyAlignment="1">
      <alignment horizontal="center" vertical="center"/>
    </xf>
    <xf numFmtId="0" fontId="999" fillId="6" borderId="5" xfId="2" applyFont="1" applyFill="1" applyBorder="1" applyAlignment="1">
      <alignment horizontal="center" vertical="center"/>
    </xf>
    <xf numFmtId="0" fontId="927" fillId="13" borderId="4" xfId="2" applyFont="1" applyFill="1" applyBorder="1" applyAlignment="1">
      <alignment horizontal="center" vertical="center"/>
    </xf>
    <xf numFmtId="0" fontId="927" fillId="13" borderId="5" xfId="2" applyFont="1" applyFill="1" applyBorder="1" applyAlignment="1">
      <alignment horizontal="center" vertical="center"/>
    </xf>
    <xf numFmtId="0" fontId="1049" fillId="13" borderId="4" xfId="2" applyFont="1" applyFill="1" applyBorder="1" applyAlignment="1">
      <alignment horizontal="center" vertical="center" wrapText="1"/>
    </xf>
    <xf numFmtId="0" fontId="1049" fillId="13" borderId="5" xfId="2" applyFont="1" applyFill="1" applyBorder="1" applyAlignment="1">
      <alignment horizontal="center" vertical="center" wrapText="1"/>
    </xf>
    <xf numFmtId="0" fontId="976" fillId="13" borderId="4" xfId="2" applyFont="1" applyFill="1" applyBorder="1" applyAlignment="1">
      <alignment horizontal="center" vertical="center"/>
    </xf>
    <xf numFmtId="0" fontId="976" fillId="13" borderId="5" xfId="2" applyFont="1" applyFill="1" applyBorder="1" applyAlignment="1">
      <alignment horizontal="center" vertical="center"/>
    </xf>
    <xf numFmtId="0" fontId="951" fillId="13" borderId="4" xfId="2" applyFont="1" applyFill="1" applyBorder="1" applyAlignment="1">
      <alignment horizontal="center" vertical="center"/>
    </xf>
    <xf numFmtId="0" fontId="951" fillId="13" borderId="5" xfId="2" applyFont="1" applyFill="1" applyBorder="1" applyAlignment="1">
      <alignment horizontal="center" vertical="center"/>
    </xf>
    <xf numFmtId="0" fontId="912" fillId="13" borderId="4" xfId="2" applyFont="1" applyFill="1" applyBorder="1" applyAlignment="1">
      <alignment horizontal="center" vertical="center"/>
    </xf>
    <xf numFmtId="0" fontId="997" fillId="6" borderId="4" xfId="2" applyFont="1" applyFill="1" applyBorder="1" applyAlignment="1">
      <alignment horizontal="center" vertical="center"/>
    </xf>
    <xf numFmtId="0" fontId="997" fillId="6" borderId="5" xfId="2" applyFont="1" applyFill="1" applyBorder="1" applyAlignment="1">
      <alignment horizontal="center" vertical="center"/>
    </xf>
    <xf numFmtId="0" fontId="1018" fillId="13" borderId="4" xfId="2" applyFont="1" applyFill="1" applyBorder="1" applyAlignment="1">
      <alignment horizontal="center" vertical="center"/>
    </xf>
    <xf numFmtId="0" fontId="1018" fillId="13" borderId="5" xfId="2" applyFont="1" applyFill="1" applyBorder="1" applyAlignment="1">
      <alignment horizontal="center" vertical="center"/>
    </xf>
    <xf numFmtId="0" fontId="907" fillId="13" borderId="4" xfId="2" applyFont="1" applyFill="1" applyBorder="1" applyAlignment="1">
      <alignment horizontal="center" vertical="center"/>
    </xf>
    <xf numFmtId="0" fontId="831" fillId="0" borderId="4" xfId="2" applyFont="1" applyBorder="1" applyAlignment="1">
      <alignment horizontal="center" vertical="center"/>
    </xf>
    <xf numFmtId="0" fontId="829" fillId="0" borderId="4" xfId="2" applyFont="1" applyBorder="1" applyAlignment="1">
      <alignment horizontal="center" vertical="center"/>
    </xf>
    <xf numFmtId="0" fontId="774" fillId="13" borderId="4" xfId="2" applyFont="1" applyFill="1" applyBorder="1" applyAlignment="1">
      <alignment horizontal="center" vertical="center"/>
    </xf>
    <xf numFmtId="0" fontId="982" fillId="13" borderId="4" xfId="2" applyFont="1" applyFill="1" applyBorder="1" applyAlignment="1">
      <alignment horizontal="center" vertical="top" wrapText="1"/>
    </xf>
    <xf numFmtId="0" fontId="982" fillId="13" borderId="3" xfId="2" applyFont="1" applyFill="1" applyBorder="1" applyAlignment="1">
      <alignment horizontal="center" vertical="top" wrapText="1"/>
    </xf>
    <xf numFmtId="0" fontId="982" fillId="13" borderId="5" xfId="2" applyFont="1" applyFill="1" applyBorder="1" applyAlignment="1">
      <alignment horizontal="center" vertical="top" wrapText="1"/>
    </xf>
    <xf numFmtId="0" fontId="961" fillId="13" borderId="4" xfId="2" applyFont="1" applyFill="1" applyBorder="1" applyAlignment="1">
      <alignment horizontal="center" vertical="center"/>
    </xf>
    <xf numFmtId="0" fontId="961" fillId="13" borderId="5" xfId="2" applyFont="1" applyFill="1" applyBorder="1" applyAlignment="1">
      <alignment horizontal="center" vertical="center"/>
    </xf>
    <xf numFmtId="0" fontId="930" fillId="13" borderId="4" xfId="2" applyFont="1" applyFill="1" applyBorder="1" applyAlignment="1">
      <alignment horizontal="center" vertical="center"/>
    </xf>
    <xf numFmtId="0" fontId="930" fillId="13" borderId="5" xfId="2" applyFont="1" applyFill="1" applyBorder="1" applyAlignment="1">
      <alignment horizontal="center" vertical="center"/>
    </xf>
    <xf numFmtId="0" fontId="1037" fillId="8" borderId="4" xfId="2" applyFont="1" applyFill="1" applyBorder="1" applyAlignment="1">
      <alignment horizontal="center" vertical="center" wrapText="1"/>
    </xf>
    <xf numFmtId="0" fontId="1037" fillId="8" borderId="5" xfId="2" applyFont="1" applyFill="1" applyBorder="1" applyAlignment="1">
      <alignment horizontal="center" vertical="center" wrapText="1"/>
    </xf>
    <xf numFmtId="0" fontId="975" fillId="13" borderId="4" xfId="2" applyFont="1" applyFill="1" applyBorder="1" applyAlignment="1">
      <alignment horizontal="center" vertical="center"/>
    </xf>
    <xf numFmtId="0" fontId="975" fillId="13" borderId="5" xfId="2" applyFont="1" applyFill="1" applyBorder="1" applyAlignment="1">
      <alignment horizontal="center" vertical="center"/>
    </xf>
    <xf numFmtId="0" fontId="1051" fillId="13" borderId="4" xfId="2" applyFont="1" applyFill="1" applyBorder="1" applyAlignment="1">
      <alignment horizontal="center" vertical="top" wrapText="1"/>
    </xf>
    <xf numFmtId="0" fontId="1051" fillId="13" borderId="5" xfId="2" applyFont="1" applyFill="1" applyBorder="1" applyAlignment="1">
      <alignment horizontal="center" vertical="top" wrapText="1"/>
    </xf>
    <xf numFmtId="0" fontId="974" fillId="13" borderId="4" xfId="2" applyFont="1" applyFill="1" applyBorder="1" applyAlignment="1">
      <alignment horizontal="center" vertical="center"/>
    </xf>
    <xf numFmtId="0" fontId="974" fillId="13" borderId="5" xfId="2" applyFont="1" applyFill="1" applyBorder="1" applyAlignment="1">
      <alignment horizontal="center" vertical="center"/>
    </xf>
    <xf numFmtId="0" fontId="864" fillId="0" borderId="4" xfId="2" applyFont="1" applyBorder="1" applyAlignment="1">
      <alignment horizontal="center" vertical="center"/>
    </xf>
    <xf numFmtId="0" fontId="964" fillId="13" borderId="4" xfId="2" applyFont="1" applyFill="1" applyBorder="1" applyAlignment="1">
      <alignment horizontal="center" vertical="center"/>
    </xf>
    <xf numFmtId="0" fontId="964" fillId="13" borderId="5" xfId="2" applyFont="1" applyFill="1" applyBorder="1" applyAlignment="1">
      <alignment horizontal="center" vertical="center"/>
    </xf>
    <xf numFmtId="0" fontId="1080" fillId="6" borderId="4" xfId="2" applyFont="1" applyFill="1" applyBorder="1" applyAlignment="1">
      <alignment horizontal="center" vertical="center" wrapText="1"/>
    </xf>
    <xf numFmtId="0" fontId="1080" fillId="6" borderId="5" xfId="2" applyFont="1" applyFill="1" applyBorder="1" applyAlignment="1">
      <alignment horizontal="center" vertical="center" wrapText="1"/>
    </xf>
    <xf numFmtId="0" fontId="1051" fillId="6" borderId="4" xfId="2" applyFont="1" applyFill="1" applyBorder="1" applyAlignment="1">
      <alignment horizontal="center" vertical="top" wrapText="1"/>
    </xf>
    <xf numFmtId="0" fontId="1051" fillId="6" borderId="5" xfId="2" applyFont="1" applyFill="1" applyBorder="1" applyAlignment="1">
      <alignment horizontal="center" vertical="top" wrapText="1"/>
    </xf>
    <xf numFmtId="0" fontId="1137" fillId="13" borderId="4" xfId="2" applyFill="1" applyBorder="1" applyAlignment="1">
      <alignment horizontal="center" wrapText="1"/>
    </xf>
    <xf numFmtId="0" fontId="1137" fillId="13" borderId="5" xfId="2" applyFill="1" applyBorder="1" applyAlignment="1">
      <alignment horizontal="center" wrapText="1"/>
    </xf>
    <xf numFmtId="0" fontId="1032" fillId="13" borderId="4" xfId="2" applyFont="1" applyFill="1" applyBorder="1" applyAlignment="1">
      <alignment horizontal="center" vertical="center" wrapText="1"/>
    </xf>
    <xf numFmtId="0" fontId="1032" fillId="13" borderId="5" xfId="2" applyFont="1" applyFill="1" applyBorder="1" applyAlignment="1">
      <alignment horizontal="center" vertical="center" wrapText="1"/>
    </xf>
    <xf numFmtId="0" fontId="1037" fillId="13" borderId="4" xfId="2" applyFont="1" applyFill="1" applyBorder="1" applyAlignment="1">
      <alignment horizontal="center" vertical="center" wrapText="1"/>
    </xf>
    <xf numFmtId="0" fontId="1037" fillId="13" borderId="5" xfId="2" applyFont="1" applyFill="1" applyBorder="1" applyAlignment="1">
      <alignment horizontal="center" vertical="center" wrapText="1"/>
    </xf>
    <xf numFmtId="0" fontId="1048" fillId="13" borderId="4" xfId="2" applyFont="1" applyFill="1" applyBorder="1" applyAlignment="1">
      <alignment horizontal="center" vertical="center"/>
    </xf>
    <xf numFmtId="0" fontId="1048" fillId="13" borderId="5" xfId="2" applyFont="1" applyFill="1" applyBorder="1" applyAlignment="1">
      <alignment horizontal="center" vertical="center"/>
    </xf>
    <xf numFmtId="0" fontId="1039" fillId="13" borderId="4" xfId="2" applyFont="1" applyFill="1" applyBorder="1" applyAlignment="1">
      <alignment horizontal="center" vertical="center"/>
    </xf>
    <xf numFmtId="0" fontId="1039" fillId="13" borderId="5" xfId="2" applyFont="1" applyFill="1" applyBorder="1" applyAlignment="1">
      <alignment horizontal="center" vertical="center"/>
    </xf>
    <xf numFmtId="0" fontId="1119" fillId="13" borderId="4" xfId="2" applyFont="1" applyFill="1" applyBorder="1" applyAlignment="1">
      <alignment horizontal="center" vertical="center"/>
    </xf>
    <xf numFmtId="0" fontId="1119" fillId="13" borderId="5" xfId="2" applyFont="1" applyFill="1" applyBorder="1" applyAlignment="1">
      <alignment horizontal="center" vertical="center"/>
    </xf>
    <xf numFmtId="14" fontId="1137" fillId="13" borderId="1" xfId="2" applyNumberFormat="1" applyFill="1" applyBorder="1" applyAlignment="1">
      <alignment horizontal="center" vertical="center"/>
    </xf>
    <xf numFmtId="14" fontId="1137" fillId="13" borderId="3" xfId="2" applyNumberFormat="1" applyFill="1" applyBorder="1" applyAlignment="1">
      <alignment horizontal="center" vertical="center" wrapText="1"/>
    </xf>
    <xf numFmtId="0" fontId="1346" fillId="8" borderId="4" xfId="1" applyFill="1" applyBorder="1" applyAlignment="1">
      <alignment horizontal="center" wrapText="1"/>
    </xf>
    <xf numFmtId="0" fontId="1346" fillId="8" borderId="3" xfId="1" applyFill="1" applyBorder="1" applyAlignment="1">
      <alignment horizontal="center" wrapText="1"/>
    </xf>
    <xf numFmtId="0" fontId="1346" fillId="8" borderId="5" xfId="1" applyFill="1" applyBorder="1" applyAlignment="1">
      <alignment horizontal="center" wrapText="1"/>
    </xf>
    <xf numFmtId="0" fontId="1137" fillId="13" borderId="3" xfId="2" applyFill="1" applyBorder="1" applyAlignment="1">
      <alignment horizontal="center" vertical="center" wrapText="1"/>
    </xf>
    <xf numFmtId="0" fontId="972" fillId="13" borderId="3" xfId="2" applyFont="1" applyFill="1" applyBorder="1" applyAlignment="1">
      <alignment horizontal="center" vertical="center"/>
    </xf>
    <xf numFmtId="0" fontId="1117" fillId="13" borderId="4" xfId="2" applyFont="1" applyFill="1" applyBorder="1" applyAlignment="1">
      <alignment horizontal="center" vertical="center"/>
    </xf>
    <xf numFmtId="0" fontId="1117" fillId="13" borderId="5" xfId="2" applyFont="1" applyFill="1" applyBorder="1" applyAlignment="1">
      <alignment horizontal="center" vertical="center"/>
    </xf>
    <xf numFmtId="14" fontId="1137" fillId="8" borderId="3" xfId="2" applyNumberFormat="1" applyFill="1" applyBorder="1" applyAlignment="1">
      <alignment horizontal="center" vertical="center" wrapText="1"/>
    </xf>
    <xf numFmtId="0" fontId="1137" fillId="13" borderId="1" xfId="2" applyFill="1" applyBorder="1" applyAlignment="1">
      <alignment horizontal="center" vertical="center"/>
    </xf>
    <xf numFmtId="0" fontId="1137" fillId="8" borderId="4" xfId="2" applyFill="1" applyBorder="1" applyAlignment="1">
      <alignment horizontal="center" vertical="center" wrapText="1"/>
    </xf>
    <xf numFmtId="0" fontId="1137" fillId="8" borderId="3" xfId="2" applyFill="1" applyBorder="1" applyAlignment="1">
      <alignment horizontal="center" vertical="center" wrapText="1"/>
    </xf>
    <xf numFmtId="0" fontId="1137" fillId="8" borderId="5" xfId="2" applyFill="1" applyBorder="1" applyAlignment="1">
      <alignment horizontal="center" vertical="center" wrapText="1"/>
    </xf>
    <xf numFmtId="49" fontId="1137" fillId="13" borderId="4" xfId="2" applyNumberFormat="1" applyFill="1" applyBorder="1" applyAlignment="1">
      <alignment horizontal="center" vertical="center"/>
    </xf>
    <xf numFmtId="49" fontId="1137" fillId="13" borderId="3" xfId="2" applyNumberFormat="1" applyFill="1" applyBorder="1" applyAlignment="1">
      <alignment horizontal="center" vertical="center"/>
    </xf>
    <xf numFmtId="49" fontId="1137" fillId="13" borderId="5" xfId="2" applyNumberFormat="1" applyFill="1" applyBorder="1" applyAlignment="1">
      <alignment horizontal="center" vertical="center"/>
    </xf>
    <xf numFmtId="0" fontId="949" fillId="13" borderId="4" xfId="2" applyFont="1" applyFill="1" applyBorder="1" applyAlignment="1">
      <alignment horizontal="center" vertical="center"/>
    </xf>
    <xf numFmtId="0" fontId="949" fillId="13" borderId="5" xfId="2" applyFont="1" applyFill="1" applyBorder="1" applyAlignment="1">
      <alignment horizontal="center" vertical="center"/>
    </xf>
    <xf numFmtId="0" fontId="1137" fillId="24" borderId="4" xfId="2" applyFill="1" applyBorder="1" applyAlignment="1">
      <alignment horizontal="center" vertical="center"/>
    </xf>
    <xf numFmtId="0" fontId="1137" fillId="24" borderId="3" xfId="2" applyFill="1" applyBorder="1" applyAlignment="1">
      <alignment horizontal="center" vertical="center"/>
    </xf>
    <xf numFmtId="0" fontId="1137" fillId="24" borderId="5" xfId="2" applyFill="1" applyBorder="1" applyAlignment="1">
      <alignment horizontal="center" vertical="center"/>
    </xf>
    <xf numFmtId="0" fontId="1056" fillId="13" borderId="4" xfId="2" applyFont="1" applyFill="1" applyBorder="1" applyAlignment="1">
      <alignment horizontal="center" vertical="center"/>
    </xf>
    <xf numFmtId="0" fontId="1056" fillId="13" borderId="3" xfId="2" applyFont="1" applyFill="1" applyBorder="1" applyAlignment="1">
      <alignment horizontal="center" vertical="center"/>
    </xf>
    <xf numFmtId="0" fontId="1056" fillId="13" borderId="5" xfId="2" applyFont="1" applyFill="1" applyBorder="1" applyAlignment="1">
      <alignment horizontal="center" vertical="center"/>
    </xf>
    <xf numFmtId="0" fontId="1098" fillId="13" borderId="4" xfId="2" applyFont="1" applyFill="1" applyBorder="1" applyAlignment="1">
      <alignment horizontal="center" vertical="center"/>
    </xf>
    <xf numFmtId="0" fontId="1098" fillId="13" borderId="5" xfId="2" applyFont="1" applyFill="1" applyBorder="1" applyAlignment="1">
      <alignment horizontal="center" vertical="center"/>
    </xf>
    <xf numFmtId="0" fontId="1137" fillId="6" borderId="3" xfId="2" applyFill="1" applyBorder="1" applyAlignment="1">
      <alignment horizontal="center" vertical="center"/>
    </xf>
    <xf numFmtId="0" fontId="0" fillId="24" borderId="4" xfId="2" applyFont="1" applyFill="1" applyBorder="1" applyAlignment="1">
      <alignment horizontal="center" vertical="center"/>
    </xf>
    <xf numFmtId="49" fontId="1137" fillId="8" borderId="4" xfId="2" applyNumberFormat="1" applyFill="1" applyBorder="1" applyAlignment="1">
      <alignment horizontal="center" vertical="center"/>
    </xf>
    <xf numFmtId="49" fontId="1137" fillId="8" borderId="3" xfId="2" applyNumberFormat="1" applyFill="1" applyBorder="1" applyAlignment="1">
      <alignment horizontal="center" vertical="center"/>
    </xf>
    <xf numFmtId="49" fontId="1137" fillId="8" borderId="5" xfId="2" applyNumberFormat="1" applyFill="1" applyBorder="1" applyAlignment="1">
      <alignment horizontal="center" vertical="center"/>
    </xf>
    <xf numFmtId="0" fontId="1126" fillId="13" borderId="4" xfId="2" applyFont="1" applyFill="1" applyBorder="1" applyAlignment="1">
      <alignment horizontal="center" vertical="center"/>
    </xf>
    <xf numFmtId="0" fontId="1126" fillId="13" borderId="3" xfId="2" applyFont="1" applyFill="1" applyBorder="1" applyAlignment="1">
      <alignment horizontal="center" vertical="center"/>
    </xf>
    <xf numFmtId="0" fontId="1126" fillId="13" borderId="5" xfId="2" applyFont="1" applyFill="1" applyBorder="1" applyAlignment="1">
      <alignment horizontal="center" vertical="center"/>
    </xf>
    <xf numFmtId="0" fontId="1043" fillId="13" borderId="4" xfId="2" applyFont="1" applyFill="1" applyBorder="1" applyAlignment="1">
      <alignment horizontal="center" vertical="center"/>
    </xf>
    <xf numFmtId="0" fontId="1043" fillId="13" borderId="3" xfId="2" applyFont="1" applyFill="1" applyBorder="1" applyAlignment="1">
      <alignment horizontal="center" vertical="center"/>
    </xf>
    <xf numFmtId="0" fontId="1043" fillId="13" borderId="5" xfId="2" applyFont="1" applyFill="1" applyBorder="1" applyAlignment="1">
      <alignment horizontal="center" vertical="center"/>
    </xf>
    <xf numFmtId="0" fontId="1083" fillId="13" borderId="4" xfId="2" applyFont="1" applyFill="1" applyBorder="1" applyAlignment="1">
      <alignment horizontal="center" vertical="center"/>
    </xf>
    <xf numFmtId="0" fontId="1083" fillId="13" borderId="3" xfId="2" applyFont="1" applyFill="1" applyBorder="1" applyAlignment="1">
      <alignment horizontal="center" vertical="center"/>
    </xf>
    <xf numFmtId="0" fontId="1083" fillId="13" borderId="5" xfId="2" applyFont="1" applyFill="1" applyBorder="1" applyAlignment="1">
      <alignment horizontal="center" vertical="center"/>
    </xf>
    <xf numFmtId="0" fontId="1014" fillId="13" borderId="4" xfId="2" applyFont="1" applyFill="1" applyBorder="1" applyAlignment="1">
      <alignment horizontal="center" vertical="center"/>
    </xf>
    <xf numFmtId="0" fontId="1014" fillId="13" borderId="3" xfId="2" applyFont="1" applyFill="1" applyBorder="1" applyAlignment="1">
      <alignment horizontal="center" vertical="center"/>
    </xf>
    <xf numFmtId="0" fontId="1014" fillId="13" borderId="5" xfId="2" applyFont="1" applyFill="1" applyBorder="1" applyAlignment="1">
      <alignment horizontal="center" vertical="center"/>
    </xf>
    <xf numFmtId="0" fontId="988" fillId="13" borderId="4" xfId="2" applyFont="1" applyFill="1" applyBorder="1" applyAlignment="1">
      <alignment horizontal="center" vertical="center"/>
    </xf>
    <xf numFmtId="0" fontId="988" fillId="13" borderId="3" xfId="2" applyFont="1" applyFill="1" applyBorder="1" applyAlignment="1">
      <alignment horizontal="center" vertical="center"/>
    </xf>
    <xf numFmtId="0" fontId="988" fillId="13" borderId="5" xfId="2" applyFont="1" applyFill="1" applyBorder="1" applyAlignment="1">
      <alignment horizontal="center" vertical="center"/>
    </xf>
    <xf numFmtId="0" fontId="1137" fillId="13" borderId="3" xfId="2" applyFill="1" applyBorder="1" applyAlignment="1">
      <alignment horizontal="center" wrapText="1"/>
    </xf>
    <xf numFmtId="0" fontId="1346" fillId="13" borderId="3" xfId="1" applyFill="1" applyBorder="1" applyAlignment="1">
      <alignment horizontal="center" wrapText="1"/>
    </xf>
    <xf numFmtId="0" fontId="1114" fillId="13" borderId="4" xfId="2" applyFont="1" applyFill="1" applyBorder="1" applyAlignment="1">
      <alignment horizontal="center" vertical="center"/>
    </xf>
    <xf numFmtId="0" fontId="1114" fillId="13" borderId="3" xfId="2" applyFont="1" applyFill="1" applyBorder="1" applyAlignment="1">
      <alignment horizontal="center" vertical="center"/>
    </xf>
    <xf numFmtId="0" fontId="1114" fillId="13" borderId="5" xfId="2" applyFont="1" applyFill="1" applyBorder="1" applyAlignment="1">
      <alignment horizontal="center" vertical="center"/>
    </xf>
    <xf numFmtId="0" fontId="1137" fillId="6" borderId="3" xfId="2" applyFill="1" applyBorder="1" applyAlignment="1">
      <alignment horizontal="center"/>
    </xf>
    <xf numFmtId="0" fontId="1073" fillId="13" borderId="4" xfId="2" applyFont="1" applyFill="1" applyBorder="1" applyAlignment="1">
      <alignment horizontal="center" vertical="center"/>
    </xf>
    <xf numFmtId="0" fontId="1073" fillId="13" borderId="3" xfId="2" applyFont="1" applyFill="1" applyBorder="1" applyAlignment="1">
      <alignment horizontal="center" vertical="center"/>
    </xf>
    <xf numFmtId="0" fontId="1073" fillId="13" borderId="5" xfId="2" applyFont="1" applyFill="1" applyBorder="1" applyAlignment="1">
      <alignment horizontal="center" vertical="center"/>
    </xf>
    <xf numFmtId="0" fontId="1069" fillId="13" borderId="4" xfId="2" applyFont="1" applyFill="1" applyBorder="1" applyAlignment="1">
      <alignment horizontal="center" vertical="center"/>
    </xf>
    <xf numFmtId="0" fontId="1069" fillId="13" borderId="3" xfId="2" applyFont="1" applyFill="1" applyBorder="1" applyAlignment="1">
      <alignment horizontal="center" vertical="center"/>
    </xf>
    <xf numFmtId="0" fontId="1069" fillId="13" borderId="5" xfId="2" applyFont="1" applyFill="1" applyBorder="1" applyAlignment="1">
      <alignment horizontal="center" vertical="center"/>
    </xf>
    <xf numFmtId="0" fontId="890" fillId="13" borderId="4" xfId="2" applyFont="1" applyFill="1" applyBorder="1" applyAlignment="1">
      <alignment horizontal="center" vertical="center"/>
    </xf>
    <xf numFmtId="0" fontId="1091" fillId="13" borderId="4" xfId="2" applyFont="1" applyFill="1" applyBorder="1" applyAlignment="1">
      <alignment horizontal="center" vertical="center"/>
    </xf>
    <xf numFmtId="0" fontId="1091" fillId="13" borderId="5" xfId="2" applyFont="1" applyFill="1" applyBorder="1" applyAlignment="1">
      <alignment horizontal="center" vertical="center"/>
    </xf>
    <xf numFmtId="0" fontId="1001" fillId="13" borderId="4" xfId="2" applyFont="1" applyFill="1" applyBorder="1" applyAlignment="1">
      <alignment horizontal="center" vertical="center"/>
    </xf>
    <xf numFmtId="0" fontId="1001" fillId="13" borderId="3" xfId="2" applyFont="1" applyFill="1" applyBorder="1" applyAlignment="1">
      <alignment horizontal="center" vertical="center"/>
    </xf>
    <xf numFmtId="0" fontId="1001" fillId="13" borderId="5" xfId="2" applyFont="1" applyFill="1" applyBorder="1" applyAlignment="1">
      <alignment horizontal="center" vertical="center"/>
    </xf>
    <xf numFmtId="0" fontId="989" fillId="13" borderId="4" xfId="2" applyFont="1" applyFill="1" applyBorder="1" applyAlignment="1">
      <alignment horizontal="center" vertical="center"/>
    </xf>
    <xf numFmtId="0" fontId="989" fillId="13" borderId="3" xfId="2" applyFont="1" applyFill="1" applyBorder="1" applyAlignment="1">
      <alignment horizontal="center" vertical="center"/>
    </xf>
    <xf numFmtId="0" fontId="989" fillId="13" borderId="5" xfId="2" applyFont="1" applyFill="1" applyBorder="1" applyAlignment="1">
      <alignment horizontal="center" vertical="center"/>
    </xf>
    <xf numFmtId="0" fontId="1137" fillId="25" borderId="4" xfId="2" applyFill="1" applyBorder="1" applyAlignment="1">
      <alignment horizontal="center"/>
    </xf>
    <xf numFmtId="0" fontId="1137" fillId="25" borderId="5" xfId="2" applyFill="1" applyBorder="1" applyAlignment="1">
      <alignment horizontal="center"/>
    </xf>
    <xf numFmtId="0" fontId="1079" fillId="13" borderId="4" xfId="2" applyFont="1" applyFill="1" applyBorder="1" applyAlignment="1">
      <alignment horizontal="center" vertical="center"/>
    </xf>
    <xf numFmtId="0" fontId="1079" fillId="13" borderId="5" xfId="2" applyFont="1" applyFill="1" applyBorder="1" applyAlignment="1">
      <alignment horizontal="center" vertical="center"/>
    </xf>
    <xf numFmtId="0" fontId="897" fillId="13" borderId="4" xfId="2" applyFont="1" applyFill="1" applyBorder="1" applyAlignment="1">
      <alignment horizontal="center" vertical="center"/>
    </xf>
    <xf numFmtId="0" fontId="1009" fillId="13" borderId="3" xfId="2" applyFont="1" applyFill="1" applyBorder="1" applyAlignment="1">
      <alignment horizontal="center" vertical="center"/>
    </xf>
    <xf numFmtId="0" fontId="1009" fillId="13" borderId="5" xfId="2" applyFont="1" applyFill="1" applyBorder="1" applyAlignment="1">
      <alignment horizontal="center" vertical="center"/>
    </xf>
    <xf numFmtId="0" fontId="1130" fillId="13" borderId="4" xfId="2" applyFont="1" applyFill="1" applyBorder="1" applyAlignment="1">
      <alignment horizontal="center" vertical="center"/>
    </xf>
    <xf numFmtId="0" fontId="1130" fillId="13" borderId="5" xfId="2" applyFont="1" applyFill="1" applyBorder="1" applyAlignment="1">
      <alignment horizontal="center" vertical="center"/>
    </xf>
    <xf numFmtId="0" fontId="1065" fillId="13" borderId="4" xfId="2" applyFont="1" applyFill="1" applyBorder="1" applyAlignment="1">
      <alignment horizontal="center" vertical="center"/>
    </xf>
    <xf numFmtId="0" fontId="1065" fillId="13" borderId="3" xfId="2" applyFont="1" applyFill="1" applyBorder="1" applyAlignment="1">
      <alignment horizontal="center" vertical="center"/>
    </xf>
    <xf numFmtId="0" fontId="1065" fillId="13" borderId="5" xfId="2" applyFont="1" applyFill="1" applyBorder="1" applyAlignment="1">
      <alignment horizontal="center" vertical="center"/>
    </xf>
    <xf numFmtId="0" fontId="938" fillId="13" borderId="4" xfId="2" applyFont="1" applyFill="1" applyBorder="1" applyAlignment="1">
      <alignment horizontal="center" vertical="center"/>
    </xf>
    <xf numFmtId="0" fontId="938" fillId="13" borderId="3" xfId="2" applyFont="1" applyFill="1" applyBorder="1" applyAlignment="1">
      <alignment horizontal="center" vertical="center"/>
    </xf>
    <xf numFmtId="0" fontId="938" fillId="13" borderId="5" xfId="2" applyFont="1" applyFill="1" applyBorder="1" applyAlignment="1">
      <alignment horizontal="center" vertical="center"/>
    </xf>
    <xf numFmtId="0" fontId="1093" fillId="13" borderId="4" xfId="2" applyFont="1" applyFill="1" applyBorder="1" applyAlignment="1">
      <alignment horizontal="center" vertical="center"/>
    </xf>
    <xf numFmtId="0" fontId="1093" fillId="13" borderId="3" xfId="2" applyFont="1" applyFill="1" applyBorder="1" applyAlignment="1">
      <alignment horizontal="center" vertical="center"/>
    </xf>
    <xf numFmtId="0" fontId="1093" fillId="13" borderId="5" xfId="2" applyFont="1" applyFill="1" applyBorder="1" applyAlignment="1">
      <alignment horizontal="center" vertical="center"/>
    </xf>
    <xf numFmtId="0" fontId="1033" fillId="13" borderId="4" xfId="2" applyFont="1" applyFill="1" applyBorder="1" applyAlignment="1">
      <alignment horizontal="center" vertical="center"/>
    </xf>
    <xf numFmtId="0" fontId="1033" fillId="13" borderId="5" xfId="2" applyFont="1" applyFill="1" applyBorder="1" applyAlignment="1">
      <alignment horizontal="center" vertical="center"/>
    </xf>
    <xf numFmtId="0" fontId="1077" fillId="13" borderId="4" xfId="2" applyFont="1" applyFill="1" applyBorder="1" applyAlignment="1">
      <alignment horizontal="center" vertical="center"/>
    </xf>
    <xf numFmtId="0" fontId="1077" fillId="13" borderId="5" xfId="2" applyFont="1" applyFill="1" applyBorder="1" applyAlignment="1">
      <alignment horizontal="center" vertical="center"/>
    </xf>
    <xf numFmtId="0" fontId="1076" fillId="13" borderId="4" xfId="2" applyFont="1" applyFill="1" applyBorder="1" applyAlignment="1">
      <alignment horizontal="center" vertical="center"/>
    </xf>
    <xf numFmtId="0" fontId="1076" fillId="13" borderId="3" xfId="2" applyFont="1" applyFill="1" applyBorder="1" applyAlignment="1">
      <alignment horizontal="center" vertical="center"/>
    </xf>
    <xf numFmtId="0" fontId="1076" fillId="13" borderId="5" xfId="2" applyFont="1" applyFill="1" applyBorder="1" applyAlignment="1">
      <alignment horizontal="center" vertical="center"/>
    </xf>
    <xf numFmtId="0" fontId="930" fillId="13" borderId="3" xfId="2" applyFont="1" applyFill="1" applyBorder="1" applyAlignment="1">
      <alignment horizontal="center" vertical="center"/>
    </xf>
    <xf numFmtId="0" fontId="991" fillId="13" borderId="4" xfId="2" applyFont="1" applyFill="1" applyBorder="1" applyAlignment="1">
      <alignment horizontal="center" vertical="center"/>
    </xf>
    <xf numFmtId="0" fontId="991" fillId="13" borderId="3" xfId="2" applyFont="1" applyFill="1" applyBorder="1" applyAlignment="1">
      <alignment horizontal="center" vertical="center"/>
    </xf>
    <xf numFmtId="0" fontId="991" fillId="13" borderId="5" xfId="2" applyFont="1" applyFill="1" applyBorder="1" applyAlignment="1">
      <alignment horizontal="center" vertical="center"/>
    </xf>
    <xf numFmtId="0" fontId="1022" fillId="13" borderId="4" xfId="2" applyFont="1" applyFill="1" applyBorder="1" applyAlignment="1">
      <alignment horizontal="center" vertical="center"/>
    </xf>
    <xf numFmtId="0" fontId="1022" fillId="13" borderId="3" xfId="2" applyFont="1" applyFill="1" applyBorder="1" applyAlignment="1">
      <alignment horizontal="center" vertical="center"/>
    </xf>
    <xf numFmtId="0" fontId="1022" fillId="13" borderId="5" xfId="2" applyFont="1" applyFill="1" applyBorder="1" applyAlignment="1">
      <alignment horizontal="center" vertical="center"/>
    </xf>
    <xf numFmtId="0" fontId="1012" fillId="13" borderId="4" xfId="2" applyFont="1" applyFill="1" applyBorder="1" applyAlignment="1">
      <alignment horizontal="center" vertical="center"/>
    </xf>
    <xf numFmtId="0" fontId="1012" fillId="13" borderId="3" xfId="2" applyFont="1" applyFill="1" applyBorder="1" applyAlignment="1">
      <alignment horizontal="center" vertical="center"/>
    </xf>
    <xf numFmtId="0" fontId="1012" fillId="13" borderId="5" xfId="2" applyFont="1" applyFill="1" applyBorder="1" applyAlignment="1">
      <alignment horizontal="center" vertical="center"/>
    </xf>
    <xf numFmtId="0" fontId="1075" fillId="13" borderId="4" xfId="2" applyFont="1" applyFill="1" applyBorder="1" applyAlignment="1">
      <alignment horizontal="center" vertical="center"/>
    </xf>
    <xf numFmtId="0" fontId="1075" fillId="13" borderId="3" xfId="2" applyFont="1" applyFill="1" applyBorder="1" applyAlignment="1">
      <alignment horizontal="center" vertical="center"/>
    </xf>
    <xf numFmtId="0" fontId="1075" fillId="13" borderId="5" xfId="2" applyFont="1" applyFill="1" applyBorder="1" applyAlignment="1">
      <alignment horizontal="center" vertical="center"/>
    </xf>
    <xf numFmtId="0" fontId="1100" fillId="13" borderId="4" xfId="2" applyFont="1" applyFill="1" applyBorder="1" applyAlignment="1">
      <alignment horizontal="center" vertical="center"/>
    </xf>
    <xf numFmtId="0" fontId="1100" fillId="13" borderId="3" xfId="2" applyFont="1" applyFill="1" applyBorder="1" applyAlignment="1">
      <alignment horizontal="center" vertical="center"/>
    </xf>
    <xf numFmtId="0" fontId="1100" fillId="13" borderId="5" xfId="2" applyFont="1" applyFill="1" applyBorder="1" applyAlignment="1">
      <alignment horizontal="center" vertical="center"/>
    </xf>
    <xf numFmtId="0" fontId="1051" fillId="13" borderId="4" xfId="2" applyFont="1" applyFill="1" applyBorder="1" applyAlignment="1">
      <alignment horizontal="center" vertical="center"/>
    </xf>
    <xf numFmtId="0" fontId="1051" fillId="13" borderId="3" xfId="2" applyFont="1" applyFill="1" applyBorder="1" applyAlignment="1">
      <alignment horizontal="center" vertical="center"/>
    </xf>
    <xf numFmtId="0" fontId="1051" fillId="13" borderId="5" xfId="2" applyFont="1" applyFill="1" applyBorder="1" applyAlignment="1">
      <alignment horizontal="center" vertical="center"/>
    </xf>
    <xf numFmtId="0" fontId="901" fillId="6" borderId="4" xfId="2" applyFont="1" applyFill="1" applyBorder="1" applyAlignment="1">
      <alignment horizontal="center" vertical="center"/>
    </xf>
    <xf numFmtId="0" fontId="1137" fillId="0" borderId="0" xfId="2"/>
    <xf numFmtId="0" fontId="1029" fillId="13" borderId="4" xfId="2" applyFont="1" applyFill="1" applyBorder="1" applyAlignment="1">
      <alignment horizontal="center" vertical="center"/>
    </xf>
    <xf numFmtId="0" fontId="1029" fillId="13" borderId="3" xfId="2" applyFont="1" applyFill="1" applyBorder="1" applyAlignment="1">
      <alignment horizontal="center" vertical="center"/>
    </xf>
    <xf numFmtId="0" fontId="1029" fillId="13" borderId="5" xfId="2" applyFont="1" applyFill="1" applyBorder="1" applyAlignment="1">
      <alignment horizontal="center" vertical="center"/>
    </xf>
    <xf numFmtId="0" fontId="1137" fillId="24" borderId="4" xfId="2" applyFill="1" applyBorder="1" applyAlignment="1">
      <alignment horizontal="center" vertical="center" wrapText="1"/>
    </xf>
    <xf numFmtId="0" fontId="1137" fillId="24" borderId="3" xfId="2" applyFill="1" applyBorder="1" applyAlignment="1">
      <alignment horizontal="center" vertical="center" wrapText="1"/>
    </xf>
    <xf numFmtId="0" fontId="1137" fillId="24" borderId="5" xfId="2" applyFill="1" applyBorder="1" applyAlignment="1">
      <alignment horizontal="center" vertical="center" wrapText="1"/>
    </xf>
    <xf numFmtId="0" fontId="231" fillId="24" borderId="4" xfId="2" applyFont="1" applyFill="1" applyBorder="1" applyAlignment="1">
      <alignment horizontal="center" vertical="center"/>
    </xf>
    <xf numFmtId="0" fontId="1121" fillId="13" borderId="4" xfId="2" applyFont="1" applyFill="1" applyBorder="1" applyAlignment="1">
      <alignment horizontal="center" vertical="center"/>
    </xf>
    <xf numFmtId="0" fontId="1121" fillId="13" borderId="3" xfId="2" applyFont="1" applyFill="1" applyBorder="1" applyAlignment="1">
      <alignment horizontal="center" vertical="center"/>
    </xf>
    <xf numFmtId="0" fontId="1121" fillId="13" borderId="5" xfId="2" applyFont="1" applyFill="1" applyBorder="1" applyAlignment="1">
      <alignment horizontal="center" vertical="center"/>
    </xf>
    <xf numFmtId="164" fontId="0" fillId="25" borderId="3" xfId="0" applyNumberFormat="1" applyFill="1" applyBorder="1" applyAlignment="1">
      <alignment horizontal="center" vertical="center"/>
    </xf>
    <xf numFmtId="0" fontId="1053" fillId="13" borderId="4" xfId="2" applyFont="1" applyFill="1" applyBorder="1" applyAlignment="1">
      <alignment horizontal="center" vertical="center"/>
    </xf>
    <xf numFmtId="0" fontId="1053" fillId="13" borderId="3" xfId="2" applyFont="1" applyFill="1" applyBorder="1" applyAlignment="1">
      <alignment horizontal="center" vertical="center"/>
    </xf>
    <xf numFmtId="0" fontId="1053" fillId="13" borderId="5" xfId="2" applyFont="1" applyFill="1" applyBorder="1" applyAlignment="1">
      <alignment horizontal="center" vertical="center"/>
    </xf>
    <xf numFmtId="0" fontId="928" fillId="6" borderId="4" xfId="2" applyFont="1" applyFill="1" applyBorder="1" applyAlignment="1">
      <alignment horizontal="center" vertical="center"/>
    </xf>
    <xf numFmtId="0" fontId="928" fillId="6" borderId="3" xfId="2" applyFont="1" applyFill="1" applyBorder="1" applyAlignment="1">
      <alignment horizontal="center" vertical="center"/>
    </xf>
    <xf numFmtId="0" fontId="928" fillId="6" borderId="5" xfId="2" applyFont="1" applyFill="1" applyBorder="1" applyAlignment="1">
      <alignment horizontal="center" vertical="center"/>
    </xf>
    <xf numFmtId="0" fontId="1021" fillId="0" borderId="4" xfId="2" applyFont="1" applyBorder="1" applyAlignment="1">
      <alignment horizontal="center" vertical="center"/>
    </xf>
    <xf numFmtId="0" fontId="1021" fillId="0" borderId="3" xfId="2" applyFont="1" applyBorder="1" applyAlignment="1">
      <alignment horizontal="center" vertical="center"/>
    </xf>
    <xf numFmtId="0" fontId="1021" fillId="0" borderId="5" xfId="2" applyFont="1" applyBorder="1" applyAlignment="1">
      <alignment horizontal="center" vertical="center"/>
    </xf>
    <xf numFmtId="0" fontId="1077" fillId="13" borderId="3" xfId="2" applyFont="1" applyFill="1" applyBorder="1" applyAlignment="1">
      <alignment horizontal="center" vertical="center"/>
    </xf>
    <xf numFmtId="0" fontId="1094" fillId="13" borderId="4" xfId="2" applyFont="1" applyFill="1" applyBorder="1" applyAlignment="1">
      <alignment horizontal="center" vertical="center"/>
    </xf>
    <xf numFmtId="0" fontId="1094" fillId="13" borderId="5" xfId="2" applyFont="1" applyFill="1" applyBorder="1" applyAlignment="1">
      <alignment horizontal="center" vertical="center"/>
    </xf>
    <xf numFmtId="0" fontId="1137" fillId="13" borderId="1" xfId="2" applyFill="1" applyBorder="1" applyAlignment="1">
      <alignment horizontal="center" vertical="center" wrapText="1"/>
    </xf>
    <xf numFmtId="0" fontId="1137" fillId="13" borderId="1" xfId="2" applyFill="1" applyBorder="1" applyAlignment="1">
      <alignment horizontal="center"/>
    </xf>
    <xf numFmtId="0" fontId="1137" fillId="8" borderId="4" xfId="2" applyFill="1" applyBorder="1" applyAlignment="1">
      <alignment horizontal="center" wrapText="1"/>
    </xf>
    <xf numFmtId="0" fontId="1137" fillId="8" borderId="3" xfId="2" applyFill="1" applyBorder="1" applyAlignment="1">
      <alignment horizontal="center" wrapText="1"/>
    </xf>
    <xf numFmtId="0" fontId="1137" fillId="8" borderId="5" xfId="2" applyFill="1" applyBorder="1" applyAlignment="1">
      <alignment horizontal="center" wrapText="1"/>
    </xf>
    <xf numFmtId="0" fontId="965" fillId="13" borderId="3" xfId="2" applyFont="1" applyFill="1" applyBorder="1" applyAlignment="1">
      <alignment horizontal="center" vertical="center"/>
    </xf>
    <xf numFmtId="0" fontId="1021" fillId="13" borderId="4" xfId="2" applyFont="1" applyFill="1" applyBorder="1" applyAlignment="1">
      <alignment horizontal="center" vertical="center"/>
    </xf>
    <xf numFmtId="0" fontId="1021" fillId="13" borderId="3" xfId="2" applyFont="1" applyFill="1" applyBorder="1" applyAlignment="1">
      <alignment horizontal="center" vertical="center"/>
    </xf>
    <xf numFmtId="0" fontId="1021" fillId="13" borderId="5" xfId="2" applyFont="1" applyFill="1" applyBorder="1" applyAlignment="1">
      <alignment horizontal="center" vertical="center"/>
    </xf>
    <xf numFmtId="0" fontId="1112" fillId="13" borderId="4" xfId="2" applyFont="1" applyFill="1" applyBorder="1" applyAlignment="1">
      <alignment horizontal="center" vertical="center"/>
    </xf>
    <xf numFmtId="0" fontId="1112" fillId="13" borderId="3" xfId="2" applyFont="1" applyFill="1" applyBorder="1" applyAlignment="1">
      <alignment horizontal="center" vertical="center"/>
    </xf>
    <xf numFmtId="0" fontId="1112" fillId="13" borderId="5" xfId="2" applyFont="1" applyFill="1" applyBorder="1" applyAlignment="1">
      <alignment horizontal="center" vertical="center"/>
    </xf>
    <xf numFmtId="0" fontId="1081" fillId="13" borderId="4" xfId="2" applyFont="1" applyFill="1" applyBorder="1" applyAlignment="1">
      <alignment horizontal="center" vertical="center"/>
    </xf>
    <xf numFmtId="0" fontId="1081" fillId="13" borderId="3" xfId="2" applyFont="1" applyFill="1" applyBorder="1" applyAlignment="1">
      <alignment horizontal="center" vertical="center"/>
    </xf>
    <xf numFmtId="0" fontId="1081" fillId="13" borderId="5" xfId="2" applyFont="1" applyFill="1" applyBorder="1" applyAlignment="1">
      <alignment horizontal="center" vertical="center"/>
    </xf>
    <xf numFmtId="0" fontId="1025" fillId="13" borderId="4" xfId="2" applyFont="1" applyFill="1" applyBorder="1" applyAlignment="1">
      <alignment horizontal="center" vertical="center"/>
    </xf>
    <xf numFmtId="0" fontId="1025" fillId="13" borderId="5" xfId="2" applyFont="1" applyFill="1" applyBorder="1" applyAlignment="1">
      <alignment horizontal="center" vertical="center"/>
    </xf>
    <xf numFmtId="0" fontId="979" fillId="13" borderId="4" xfId="2" applyFont="1" applyFill="1" applyBorder="1" applyAlignment="1">
      <alignment horizontal="center" vertical="center"/>
    </xf>
    <xf numFmtId="0" fontId="979" fillId="13" borderId="5" xfId="2" applyFont="1" applyFill="1" applyBorder="1" applyAlignment="1">
      <alignment horizontal="center" vertical="center"/>
    </xf>
    <xf numFmtId="0" fontId="1089" fillId="13" borderId="4" xfId="2" applyFont="1" applyFill="1" applyBorder="1" applyAlignment="1">
      <alignment horizontal="center" vertical="center"/>
    </xf>
    <xf numFmtId="0" fontId="1089" fillId="13" borderId="5" xfId="2" applyFont="1" applyFill="1" applyBorder="1" applyAlignment="1">
      <alignment horizontal="center" vertical="center"/>
    </xf>
    <xf numFmtId="0" fontId="1032" fillId="13" borderId="4" xfId="2" applyFont="1" applyFill="1" applyBorder="1" applyAlignment="1">
      <alignment horizontal="center" vertical="center"/>
    </xf>
    <xf numFmtId="0" fontId="1032" fillId="13" borderId="3" xfId="2" applyFont="1" applyFill="1" applyBorder="1" applyAlignment="1">
      <alignment horizontal="center" vertical="center"/>
    </xf>
    <xf numFmtId="0" fontId="1032" fillId="13" borderId="5" xfId="2" applyFont="1" applyFill="1" applyBorder="1" applyAlignment="1">
      <alignment horizontal="center" vertical="center"/>
    </xf>
    <xf numFmtId="0" fontId="1034" fillId="13" borderId="4" xfId="2" applyFont="1" applyFill="1" applyBorder="1" applyAlignment="1">
      <alignment horizontal="center" vertical="center"/>
    </xf>
    <xf numFmtId="0" fontId="1034" fillId="13" borderId="5" xfId="2" applyFont="1" applyFill="1" applyBorder="1" applyAlignment="1">
      <alignment horizontal="center" vertical="center"/>
    </xf>
    <xf numFmtId="0" fontId="583" fillId="13" borderId="4" xfId="2" applyFont="1" applyFill="1" applyBorder="1" applyAlignment="1">
      <alignment horizontal="center" vertical="center" wrapText="1"/>
    </xf>
    <xf numFmtId="0" fontId="1120" fillId="13" borderId="4" xfId="2" applyFont="1" applyFill="1" applyBorder="1" applyAlignment="1">
      <alignment horizontal="center" vertical="center"/>
    </xf>
    <xf numFmtId="0" fontId="1120" fillId="13" borderId="5" xfId="2" applyFont="1" applyFill="1" applyBorder="1" applyAlignment="1">
      <alignment horizontal="center" vertical="center"/>
    </xf>
    <xf numFmtId="0" fontId="1099" fillId="13" borderId="4" xfId="2" applyFont="1" applyFill="1" applyBorder="1" applyAlignment="1">
      <alignment horizontal="center" vertical="center"/>
    </xf>
    <xf numFmtId="0" fontId="1099" fillId="13" borderId="3" xfId="2" applyFont="1" applyFill="1" applyBorder="1" applyAlignment="1">
      <alignment horizontal="center" vertical="center"/>
    </xf>
    <xf numFmtId="0" fontId="1099" fillId="13" borderId="5" xfId="2" applyFont="1" applyFill="1" applyBorder="1" applyAlignment="1">
      <alignment horizontal="center" vertical="center"/>
    </xf>
    <xf numFmtId="0" fontId="965" fillId="13" borderId="4" xfId="2" applyFont="1" applyFill="1" applyBorder="1" applyAlignment="1">
      <alignment horizontal="center" vertical="center" wrapText="1"/>
    </xf>
    <xf numFmtId="0" fontId="965" fillId="13" borderId="3" xfId="2" applyFont="1" applyFill="1" applyBorder="1" applyAlignment="1">
      <alignment horizontal="center" vertical="center" wrapText="1"/>
    </xf>
    <xf numFmtId="0" fontId="965" fillId="13" borderId="5" xfId="2" applyFont="1" applyFill="1" applyBorder="1" applyAlignment="1">
      <alignment horizontal="center" vertical="center" wrapText="1"/>
    </xf>
    <xf numFmtId="0" fontId="1109" fillId="13" borderId="4" xfId="2" applyFont="1" applyFill="1" applyBorder="1" applyAlignment="1">
      <alignment horizontal="center" vertical="center"/>
    </xf>
    <xf numFmtId="0" fontId="1109" fillId="13" borderId="5" xfId="2" applyFont="1" applyFill="1" applyBorder="1" applyAlignment="1">
      <alignment horizontal="center" vertical="center"/>
    </xf>
    <xf numFmtId="0" fontId="1091" fillId="13" borderId="3" xfId="2" applyFont="1" applyFill="1" applyBorder="1" applyAlignment="1">
      <alignment horizontal="center" vertical="center"/>
    </xf>
    <xf numFmtId="0" fontId="1120" fillId="13" borderId="3" xfId="2" applyFont="1" applyFill="1" applyBorder="1" applyAlignment="1">
      <alignment horizontal="center" vertical="center"/>
    </xf>
    <xf numFmtId="0" fontId="1119" fillId="13" borderId="3" xfId="2" applyFont="1" applyFill="1" applyBorder="1" applyAlignment="1">
      <alignment horizontal="center" vertical="center"/>
    </xf>
    <xf numFmtId="14" fontId="1078" fillId="13" borderId="4" xfId="2" applyNumberFormat="1" applyFont="1" applyFill="1" applyBorder="1" applyAlignment="1">
      <alignment horizontal="center" vertical="center" wrapText="1"/>
    </xf>
    <xf numFmtId="14" fontId="1078" fillId="13" borderId="3" xfId="2" applyNumberFormat="1" applyFont="1" applyFill="1" applyBorder="1" applyAlignment="1">
      <alignment horizontal="center" vertical="center" wrapText="1"/>
    </xf>
    <xf numFmtId="14" fontId="1078" fillId="13" borderId="5" xfId="2" applyNumberFormat="1" applyFont="1" applyFill="1" applyBorder="1" applyAlignment="1">
      <alignment horizontal="center" vertical="center" wrapText="1"/>
    </xf>
    <xf numFmtId="14" fontId="1078" fillId="8" borderId="4" xfId="2" applyNumberFormat="1" applyFont="1" applyFill="1" applyBorder="1" applyAlignment="1">
      <alignment horizontal="center" vertical="center" wrapText="1"/>
    </xf>
    <xf numFmtId="14" fontId="1078" fillId="8" borderId="3" xfId="2" applyNumberFormat="1" applyFont="1" applyFill="1" applyBorder="1" applyAlignment="1">
      <alignment horizontal="center" vertical="center" wrapText="1"/>
    </xf>
    <xf numFmtId="14" fontId="1078" fillId="8" borderId="5" xfId="2" applyNumberFormat="1" applyFont="1" applyFill="1" applyBorder="1" applyAlignment="1">
      <alignment horizontal="center" vertical="center" wrapText="1"/>
    </xf>
    <xf numFmtId="0" fontId="949" fillId="24" borderId="3" xfId="2" applyFont="1" applyFill="1" applyBorder="1" applyAlignment="1">
      <alignment horizontal="center" vertical="center"/>
    </xf>
    <xf numFmtId="0" fontId="949" fillId="24" borderId="4" xfId="2" applyFont="1" applyFill="1" applyBorder="1" applyAlignment="1">
      <alignment horizontal="center" vertical="center" wrapText="1"/>
    </xf>
    <xf numFmtId="0" fontId="949" fillId="24" borderId="3" xfId="2" applyFont="1" applyFill="1" applyBorder="1" applyAlignment="1">
      <alignment horizontal="center" vertical="center" wrapText="1"/>
    </xf>
    <xf numFmtId="0" fontId="949" fillId="24" borderId="5" xfId="2" applyFont="1" applyFill="1" applyBorder="1" applyAlignment="1">
      <alignment horizontal="center" vertical="center" wrapText="1"/>
    </xf>
    <xf numFmtId="0" fontId="583" fillId="8" borderId="4" xfId="2" applyFont="1" applyFill="1" applyBorder="1" applyAlignment="1">
      <alignment horizontal="center" vertical="center" wrapText="1"/>
    </xf>
    <xf numFmtId="0" fontId="583" fillId="24" borderId="4" xfId="2" applyFont="1" applyFill="1" applyBorder="1" applyAlignment="1">
      <alignment horizontal="center" vertical="center" wrapText="1"/>
    </xf>
    <xf numFmtId="0" fontId="1073" fillId="0" borderId="4" xfId="2" applyFont="1" applyBorder="1" applyAlignment="1">
      <alignment horizontal="center" vertical="center"/>
    </xf>
    <xf numFmtId="0" fontId="1073" fillId="0" borderId="3" xfId="2" applyFont="1" applyBorder="1" applyAlignment="1">
      <alignment horizontal="center" vertical="center"/>
    </xf>
    <xf numFmtId="0" fontId="1073" fillId="0" borderId="5" xfId="2" applyFont="1" applyBorder="1" applyAlignment="1">
      <alignment horizontal="center" vertical="center"/>
    </xf>
    <xf numFmtId="0" fontId="1111" fillId="13" borderId="4" xfId="2" applyFont="1" applyFill="1" applyBorder="1" applyAlignment="1">
      <alignment horizontal="center" vertical="center"/>
    </xf>
    <xf numFmtId="0" fontId="1111" fillId="13" borderId="5" xfId="2" applyFont="1" applyFill="1" applyBorder="1" applyAlignment="1">
      <alignment horizontal="center" vertical="center"/>
    </xf>
    <xf numFmtId="0" fontId="1054" fillId="25" borderId="4" xfId="2" applyFont="1" applyFill="1" applyBorder="1" applyAlignment="1">
      <alignment horizontal="center" vertical="center" wrapText="1"/>
    </xf>
    <xf numFmtId="0" fontId="1054" fillId="25" borderId="3" xfId="2" applyFont="1" applyFill="1" applyBorder="1" applyAlignment="1">
      <alignment horizontal="center" vertical="center" wrapText="1"/>
    </xf>
    <xf numFmtId="0" fontId="1054" fillId="25" borderId="5" xfId="2" applyFont="1" applyFill="1" applyBorder="1" applyAlignment="1">
      <alignment horizontal="center" vertical="center" wrapText="1"/>
    </xf>
    <xf numFmtId="0" fontId="1137" fillId="25" borderId="3" xfId="2" applyFill="1" applyBorder="1" applyAlignment="1">
      <alignment horizontal="center" vertical="center"/>
    </xf>
    <xf numFmtId="0" fontId="886" fillId="13" borderId="4" xfId="2" applyFont="1" applyFill="1" applyBorder="1" applyAlignment="1">
      <alignment horizontal="center" vertical="center"/>
    </xf>
    <xf numFmtId="0" fontId="1061" fillId="25" borderId="4" xfId="2" applyFont="1" applyFill="1" applyBorder="1" applyAlignment="1">
      <alignment horizontal="center" vertical="center"/>
    </xf>
    <xf numFmtId="0" fontId="1061" fillId="25" borderId="3" xfId="2" applyFont="1" applyFill="1" applyBorder="1" applyAlignment="1">
      <alignment horizontal="center" vertical="center"/>
    </xf>
    <xf numFmtId="0" fontId="1061" fillId="25" borderId="5" xfId="2" applyFont="1" applyFill="1" applyBorder="1" applyAlignment="1">
      <alignment horizontal="center" vertical="center"/>
    </xf>
    <xf numFmtId="0" fontId="1083" fillId="25" borderId="4" xfId="2" applyFont="1" applyFill="1" applyBorder="1" applyAlignment="1">
      <alignment horizontal="center" vertical="center"/>
    </xf>
    <xf numFmtId="0" fontId="1083" fillId="25" borderId="3" xfId="2" applyFont="1" applyFill="1" applyBorder="1" applyAlignment="1">
      <alignment horizontal="center" vertical="center"/>
    </xf>
    <xf numFmtId="0" fontId="1083" fillId="25" borderId="5" xfId="2" applyFont="1" applyFill="1" applyBorder="1" applyAlignment="1">
      <alignment horizontal="center" vertical="center"/>
    </xf>
    <xf numFmtId="0" fontId="939" fillId="25" borderId="4" xfId="2" applyFont="1" applyFill="1" applyBorder="1" applyAlignment="1">
      <alignment horizontal="center" vertical="center"/>
    </xf>
    <xf numFmtId="0" fontId="939" fillId="25" borderId="5" xfId="2" applyFont="1" applyFill="1" applyBorder="1" applyAlignment="1">
      <alignment horizontal="center" vertical="center"/>
    </xf>
    <xf numFmtId="0" fontId="1043" fillId="25" borderId="4" xfId="2" applyFont="1" applyFill="1" applyBorder="1" applyAlignment="1">
      <alignment horizontal="center" vertical="center"/>
    </xf>
    <xf numFmtId="0" fontId="1043" fillId="25" borderId="5" xfId="2" applyFont="1" applyFill="1" applyBorder="1" applyAlignment="1">
      <alignment horizontal="center" vertical="center"/>
    </xf>
    <xf numFmtId="0" fontId="1137" fillId="25" borderId="3" xfId="2" applyFill="1" applyBorder="1" applyAlignment="1">
      <alignment horizontal="center"/>
    </xf>
    <xf numFmtId="0" fontId="1100" fillId="25" borderId="4" xfId="2" applyFont="1" applyFill="1" applyBorder="1" applyAlignment="1">
      <alignment horizontal="center" vertical="center"/>
    </xf>
    <xf numFmtId="0" fontId="1100" fillId="25" borderId="3" xfId="2" applyFont="1" applyFill="1" applyBorder="1" applyAlignment="1">
      <alignment horizontal="center" vertical="center"/>
    </xf>
    <xf numFmtId="0" fontId="1100" fillId="25" borderId="5" xfId="2" applyFont="1" applyFill="1" applyBorder="1" applyAlignment="1">
      <alignment horizontal="center" vertical="center"/>
    </xf>
    <xf numFmtId="0" fontId="941" fillId="25" borderId="4" xfId="2" applyFont="1" applyFill="1" applyBorder="1" applyAlignment="1">
      <alignment horizontal="center" vertical="center"/>
    </xf>
    <xf numFmtId="0" fontId="941" fillId="25" borderId="5" xfId="2" applyFont="1" applyFill="1" applyBorder="1" applyAlignment="1">
      <alignment horizontal="center" vertical="center"/>
    </xf>
    <xf numFmtId="0" fontId="1090" fillId="13" borderId="4" xfId="2" applyFont="1" applyFill="1" applyBorder="1" applyAlignment="1">
      <alignment horizontal="center" vertical="center"/>
    </xf>
    <xf numFmtId="0" fontId="1090" fillId="13" borderId="5" xfId="2" applyFont="1" applyFill="1" applyBorder="1" applyAlignment="1">
      <alignment horizontal="center" vertical="center"/>
    </xf>
    <xf numFmtId="0" fontId="1096" fillId="25" borderId="4" xfId="2" applyFont="1" applyFill="1" applyBorder="1" applyAlignment="1">
      <alignment horizontal="center" vertical="center"/>
    </xf>
    <xf numFmtId="0" fontId="1096" fillId="25" borderId="3" xfId="2" applyFont="1" applyFill="1" applyBorder="1" applyAlignment="1">
      <alignment horizontal="center" vertical="center"/>
    </xf>
    <xf numFmtId="0" fontId="1096" fillId="25" borderId="5" xfId="2" applyFont="1" applyFill="1" applyBorder="1" applyAlignment="1">
      <alignment horizontal="center" vertical="center"/>
    </xf>
    <xf numFmtId="0" fontId="1016" fillId="13" borderId="3" xfId="2" applyFont="1" applyFill="1" applyBorder="1" applyAlignment="1">
      <alignment horizontal="center" vertical="center"/>
    </xf>
    <xf numFmtId="0" fontId="1135" fillId="25" borderId="4" xfId="2" applyFont="1" applyFill="1" applyBorder="1" applyAlignment="1">
      <alignment horizontal="center" vertical="center"/>
    </xf>
    <xf numFmtId="0" fontId="1135" fillId="25" borderId="5" xfId="2" applyFont="1" applyFill="1" applyBorder="1" applyAlignment="1">
      <alignment horizontal="center" vertical="center"/>
    </xf>
    <xf numFmtId="0" fontId="1135" fillId="13" borderId="4" xfId="2" applyFont="1" applyFill="1" applyBorder="1" applyAlignment="1">
      <alignment horizontal="center" vertical="center"/>
    </xf>
    <xf numFmtId="0" fontId="1135" fillId="13" borderId="5" xfId="2" applyFont="1" applyFill="1" applyBorder="1" applyAlignment="1">
      <alignment horizontal="center" vertical="center"/>
    </xf>
    <xf numFmtId="0" fontId="1039" fillId="25" borderId="4" xfId="2" applyFont="1" applyFill="1" applyBorder="1" applyAlignment="1">
      <alignment horizontal="center" vertical="center"/>
    </xf>
    <xf numFmtId="0" fontId="1039" fillId="25" borderId="3" xfId="2" applyFont="1" applyFill="1" applyBorder="1" applyAlignment="1">
      <alignment horizontal="center" vertical="center"/>
    </xf>
    <xf numFmtId="0" fontId="1039" fillId="25" borderId="5" xfId="2" applyFont="1" applyFill="1" applyBorder="1" applyAlignment="1">
      <alignment horizontal="center" vertical="center"/>
    </xf>
    <xf numFmtId="0" fontId="1129" fillId="25" borderId="4" xfId="2" applyFont="1" applyFill="1" applyBorder="1" applyAlignment="1">
      <alignment horizontal="center" vertical="center"/>
    </xf>
    <xf numFmtId="0" fontId="1129" fillId="25" borderId="3" xfId="2" applyFont="1" applyFill="1" applyBorder="1" applyAlignment="1">
      <alignment horizontal="center" vertical="center"/>
    </xf>
    <xf numFmtId="0" fontId="1129" fillId="25" borderId="5" xfId="2" applyFont="1" applyFill="1" applyBorder="1" applyAlignment="1">
      <alignment horizontal="center" vertical="center"/>
    </xf>
    <xf numFmtId="0" fontId="1003" fillId="25" borderId="4" xfId="2" applyFont="1" applyFill="1" applyBorder="1" applyAlignment="1">
      <alignment horizontal="center" vertical="center"/>
    </xf>
    <xf numFmtId="0" fontId="1003" fillId="25" borderId="3" xfId="2" applyFont="1" applyFill="1" applyBorder="1" applyAlignment="1">
      <alignment horizontal="center" vertical="center"/>
    </xf>
    <xf numFmtId="0" fontId="1003" fillId="25" borderId="5" xfId="2" applyFont="1" applyFill="1" applyBorder="1" applyAlignment="1">
      <alignment horizontal="center" vertical="center"/>
    </xf>
    <xf numFmtId="0" fontId="1071" fillId="25" borderId="4" xfId="2" applyFont="1" applyFill="1" applyBorder="1" applyAlignment="1">
      <alignment horizontal="center" vertical="center"/>
    </xf>
    <xf numFmtId="0" fontId="1071" fillId="25" borderId="3" xfId="2" applyFont="1" applyFill="1" applyBorder="1" applyAlignment="1">
      <alignment horizontal="center" vertical="center"/>
    </xf>
    <xf numFmtId="0" fontId="1071" fillId="25" borderId="5" xfId="2" applyFont="1" applyFill="1" applyBorder="1" applyAlignment="1">
      <alignment horizontal="center" vertical="center"/>
    </xf>
    <xf numFmtId="0" fontId="941" fillId="25" borderId="3" xfId="2" applyFont="1" applyFill="1" applyBorder="1" applyAlignment="1">
      <alignment horizontal="center" vertical="center"/>
    </xf>
    <xf numFmtId="0" fontId="982" fillId="13" borderId="4" xfId="2" applyFont="1" applyFill="1" applyBorder="1" applyAlignment="1">
      <alignment horizontal="center" vertical="center"/>
    </xf>
    <xf numFmtId="0" fontId="982" fillId="13" borderId="3" xfId="2" applyFont="1" applyFill="1" applyBorder="1" applyAlignment="1">
      <alignment horizontal="center" vertical="center"/>
    </xf>
    <xf numFmtId="0" fontId="982" fillId="13" borderId="5" xfId="2" applyFont="1" applyFill="1" applyBorder="1" applyAlignment="1">
      <alignment horizontal="center" vertical="center"/>
    </xf>
    <xf numFmtId="0" fontId="951" fillId="25" borderId="4" xfId="2" applyFont="1" applyFill="1" applyBorder="1" applyAlignment="1">
      <alignment horizontal="center" vertical="center"/>
    </xf>
    <xf numFmtId="0" fontId="951" fillId="25" borderId="3" xfId="2" applyFont="1" applyFill="1" applyBorder="1" applyAlignment="1">
      <alignment horizontal="center" vertical="center"/>
    </xf>
    <xf numFmtId="0" fontId="951" fillId="25" borderId="5" xfId="2" applyFont="1" applyFill="1" applyBorder="1" applyAlignment="1">
      <alignment horizontal="center" vertical="center"/>
    </xf>
    <xf numFmtId="0" fontId="1052" fillId="13" borderId="3" xfId="2" applyFont="1" applyFill="1" applyBorder="1" applyAlignment="1">
      <alignment horizontal="center" vertical="center"/>
    </xf>
    <xf numFmtId="0" fontId="1121" fillId="25" borderId="4" xfId="2" applyFont="1" applyFill="1" applyBorder="1" applyAlignment="1">
      <alignment horizontal="center" vertical="center"/>
    </xf>
    <xf numFmtId="0" fontId="1121" fillId="25" borderId="3" xfId="2" applyFont="1" applyFill="1" applyBorder="1" applyAlignment="1">
      <alignment horizontal="center" vertical="center"/>
    </xf>
    <xf numFmtId="0" fontId="1121" fillId="25" borderId="5" xfId="2" applyFont="1" applyFill="1" applyBorder="1" applyAlignment="1">
      <alignment horizontal="center" vertical="center"/>
    </xf>
    <xf numFmtId="0" fontId="991" fillId="25" borderId="4" xfId="2" applyFont="1" applyFill="1" applyBorder="1" applyAlignment="1">
      <alignment horizontal="center" vertical="center"/>
    </xf>
    <xf numFmtId="0" fontId="991" fillId="25" borderId="3" xfId="2" applyFont="1" applyFill="1" applyBorder="1" applyAlignment="1">
      <alignment horizontal="center" vertical="center"/>
    </xf>
    <xf numFmtId="0" fontId="991" fillId="25" borderId="5" xfId="2" applyFont="1" applyFill="1" applyBorder="1" applyAlignment="1">
      <alignment horizontal="center" vertical="center"/>
    </xf>
    <xf numFmtId="0" fontId="1051" fillId="25" borderId="4" xfId="2" applyFont="1" applyFill="1" applyBorder="1" applyAlignment="1">
      <alignment horizontal="center" vertical="center"/>
    </xf>
    <xf numFmtId="0" fontId="1051" fillId="25" borderId="5" xfId="2" applyFont="1" applyFill="1" applyBorder="1" applyAlignment="1">
      <alignment horizontal="center" vertical="center"/>
    </xf>
    <xf numFmtId="0" fontId="1028" fillId="25" borderId="4" xfId="2" applyFont="1" applyFill="1" applyBorder="1" applyAlignment="1">
      <alignment horizontal="center" vertical="center"/>
    </xf>
    <xf numFmtId="0" fontId="1028" fillId="25" borderId="3" xfId="2" applyFont="1" applyFill="1" applyBorder="1" applyAlignment="1">
      <alignment horizontal="center" vertical="center"/>
    </xf>
    <xf numFmtId="0" fontId="1028" fillId="25" borderId="5" xfId="2" applyFont="1" applyFill="1" applyBorder="1" applyAlignment="1">
      <alignment horizontal="center" vertical="center"/>
    </xf>
    <xf numFmtId="0" fontId="1055" fillId="13" borderId="4" xfId="2" applyFont="1" applyFill="1" applyBorder="1" applyAlignment="1">
      <alignment horizontal="center" vertical="center"/>
    </xf>
    <xf numFmtId="0" fontId="1055" fillId="13" borderId="5" xfId="2" applyFont="1" applyFill="1" applyBorder="1" applyAlignment="1">
      <alignment horizontal="center" vertical="center"/>
    </xf>
    <xf numFmtId="0" fontId="939" fillId="25" borderId="3" xfId="2" applyFont="1" applyFill="1" applyBorder="1" applyAlignment="1">
      <alignment horizontal="center" vertical="center"/>
    </xf>
    <xf numFmtId="0" fontId="1114" fillId="25" borderId="4" xfId="2" applyFont="1" applyFill="1" applyBorder="1" applyAlignment="1">
      <alignment horizontal="center" vertical="center"/>
    </xf>
    <xf numFmtId="0" fontId="1114" fillId="25" borderId="3" xfId="2" applyFont="1" applyFill="1" applyBorder="1" applyAlignment="1">
      <alignment horizontal="center" vertical="center"/>
    </xf>
    <xf numFmtId="0" fontId="1114" fillId="25" borderId="5" xfId="2" applyFont="1" applyFill="1" applyBorder="1" applyAlignment="1">
      <alignment horizontal="center" vertical="center"/>
    </xf>
    <xf numFmtId="0" fontId="1137" fillId="6" borderId="4" xfId="2" applyFill="1" applyBorder="1" applyAlignment="1">
      <alignment horizontal="center" wrapText="1"/>
    </xf>
    <xf numFmtId="0" fontId="1137" fillId="6" borderId="3" xfId="2" applyFill="1" applyBorder="1" applyAlignment="1">
      <alignment horizontal="center" wrapText="1"/>
    </xf>
    <xf numFmtId="0" fontId="1137" fillId="6" borderId="5" xfId="2" applyFill="1" applyBorder="1" applyAlignment="1">
      <alignment horizontal="center" wrapText="1"/>
    </xf>
    <xf numFmtId="0" fontId="1346" fillId="6" borderId="3" xfId="1" applyFill="1" applyBorder="1" applyAlignment="1">
      <alignment horizontal="center" wrapText="1"/>
    </xf>
    <xf numFmtId="0" fontId="1346" fillId="6" borderId="5" xfId="1" applyFill="1" applyBorder="1" applyAlignment="1">
      <alignment horizontal="center" wrapText="1"/>
    </xf>
    <xf numFmtId="0" fontId="1137" fillId="6" borderId="3" xfId="2" applyFill="1" applyBorder="1" applyAlignment="1">
      <alignment horizontal="center" vertical="center" wrapText="1"/>
    </xf>
    <xf numFmtId="49" fontId="1137" fillId="6" borderId="4" xfId="2" applyNumberFormat="1" applyFill="1" applyBorder="1" applyAlignment="1">
      <alignment horizontal="center" vertical="center"/>
    </xf>
    <xf numFmtId="49" fontId="1137" fillId="6" borderId="3" xfId="2" applyNumberFormat="1" applyFill="1" applyBorder="1" applyAlignment="1">
      <alignment horizontal="center" vertical="center"/>
    </xf>
    <xf numFmtId="49" fontId="1137" fillId="6" borderId="5" xfId="2" applyNumberFormat="1" applyFill="1" applyBorder="1" applyAlignment="1">
      <alignment horizontal="center" vertical="center"/>
    </xf>
    <xf numFmtId="0" fontId="1095" fillId="25" borderId="4" xfId="2" applyFont="1" applyFill="1" applyBorder="1" applyAlignment="1">
      <alignment horizontal="center" vertical="center"/>
    </xf>
    <xf numFmtId="0" fontId="1095" fillId="25" borderId="3" xfId="2" applyFont="1" applyFill="1" applyBorder="1" applyAlignment="1">
      <alignment horizontal="center" vertical="center"/>
    </xf>
    <xf numFmtId="0" fontId="1095" fillId="25" borderId="5" xfId="2" applyFont="1" applyFill="1" applyBorder="1" applyAlignment="1">
      <alignment horizontal="center" vertical="center"/>
    </xf>
    <xf numFmtId="0" fontId="1104" fillId="25" borderId="4" xfId="2" applyFont="1" applyFill="1" applyBorder="1" applyAlignment="1">
      <alignment horizontal="center" vertical="center"/>
    </xf>
    <xf numFmtId="0" fontId="1104" fillId="25" borderId="3" xfId="2" applyFont="1" applyFill="1" applyBorder="1" applyAlignment="1">
      <alignment horizontal="center" vertical="center"/>
    </xf>
    <xf numFmtId="0" fontId="1104" fillId="25" borderId="5" xfId="2" applyFont="1" applyFill="1" applyBorder="1" applyAlignment="1">
      <alignment horizontal="center" vertical="center"/>
    </xf>
    <xf numFmtId="14" fontId="1137" fillId="6" borderId="3" xfId="2" applyNumberFormat="1" applyFill="1" applyBorder="1" applyAlignment="1">
      <alignment horizontal="center" vertical="center"/>
    </xf>
    <xf numFmtId="14" fontId="1137" fillId="6" borderId="3" xfId="2" applyNumberFormat="1" applyFill="1" applyBorder="1" applyAlignment="1">
      <alignment horizontal="center" vertical="center" wrapText="1"/>
    </xf>
    <xf numFmtId="14" fontId="1101" fillId="13" borderId="4" xfId="2" applyNumberFormat="1" applyFont="1" applyFill="1" applyBorder="1" applyAlignment="1">
      <alignment horizontal="center" vertical="center" wrapText="1"/>
    </xf>
    <xf numFmtId="14" fontId="1101" fillId="13" borderId="3" xfId="2" applyNumberFormat="1" applyFont="1" applyFill="1" applyBorder="1" applyAlignment="1">
      <alignment horizontal="center" vertical="center" wrapText="1"/>
    </xf>
    <xf numFmtId="14" fontId="1101" fillId="13" borderId="5" xfId="2" applyNumberFormat="1" applyFont="1" applyFill="1" applyBorder="1" applyAlignment="1">
      <alignment horizontal="center" vertical="center" wrapText="1"/>
    </xf>
    <xf numFmtId="0" fontId="1137" fillId="24" borderId="1" xfId="2" applyFill="1" applyBorder="1" applyAlignment="1">
      <alignment horizontal="center" vertical="center"/>
    </xf>
    <xf numFmtId="0" fontId="583" fillId="24" borderId="4" xfId="2" applyFont="1" applyFill="1" applyBorder="1" applyAlignment="1">
      <alignment horizontal="center" vertical="center"/>
    </xf>
    <xf numFmtId="14" fontId="1137" fillId="13" borderId="1" xfId="2" applyNumberFormat="1" applyFill="1" applyBorder="1" applyAlignment="1">
      <alignment horizontal="center" vertical="center" wrapText="1"/>
    </xf>
    <xf numFmtId="0" fontId="1040" fillId="13" borderId="4" xfId="2" applyFont="1" applyFill="1" applyBorder="1" applyAlignment="1">
      <alignment horizontal="center" vertical="center"/>
    </xf>
    <xf numFmtId="0" fontId="1040" fillId="13" borderId="3" xfId="2" applyFont="1" applyFill="1" applyBorder="1" applyAlignment="1">
      <alignment horizontal="center" vertical="center"/>
    </xf>
    <xf numFmtId="0" fontId="1133" fillId="13" borderId="4" xfId="2" applyFont="1" applyFill="1" applyBorder="1" applyAlignment="1">
      <alignment horizontal="center" vertical="center"/>
    </xf>
    <xf numFmtId="0" fontId="1133" fillId="13" borderId="3" xfId="2" applyFont="1" applyFill="1" applyBorder="1" applyAlignment="1">
      <alignment horizontal="center" vertical="center"/>
    </xf>
    <xf numFmtId="0" fontId="1133" fillId="13" borderId="5" xfId="2" applyFont="1" applyFill="1" applyBorder="1" applyAlignment="1">
      <alignment horizontal="center" vertical="center"/>
    </xf>
    <xf numFmtId="0" fontId="1042" fillId="13" borderId="4" xfId="2" applyFont="1" applyFill="1" applyBorder="1" applyAlignment="1">
      <alignment horizontal="center" vertical="center"/>
    </xf>
    <xf numFmtId="0" fontId="1042" fillId="13" borderId="5" xfId="2" applyFont="1" applyFill="1" applyBorder="1" applyAlignment="1">
      <alignment horizontal="center" vertical="center"/>
    </xf>
    <xf numFmtId="0" fontId="1028" fillId="13" borderId="4" xfId="2" applyFont="1" applyFill="1" applyBorder="1" applyAlignment="1">
      <alignment horizontal="center" vertical="center"/>
    </xf>
    <xf numFmtId="0" fontId="1028" fillId="13" borderId="5" xfId="2" applyFont="1" applyFill="1" applyBorder="1" applyAlignment="1">
      <alignment horizontal="center" vertical="center"/>
    </xf>
    <xf numFmtId="0" fontId="1109" fillId="13" borderId="3" xfId="2" applyFont="1" applyFill="1" applyBorder="1" applyAlignment="1">
      <alignment horizontal="center" vertical="center"/>
    </xf>
    <xf numFmtId="0" fontId="1075" fillId="13" borderId="1" xfId="2" applyFont="1" applyFill="1" applyBorder="1" applyAlignment="1">
      <alignment horizontal="center" vertical="center"/>
    </xf>
    <xf numFmtId="0" fontId="1024" fillId="13" borderId="4" xfId="2" applyFont="1" applyFill="1" applyBorder="1" applyAlignment="1">
      <alignment horizontal="center" vertical="center"/>
    </xf>
    <xf numFmtId="0" fontId="1024" fillId="13" borderId="5" xfId="2" applyFont="1" applyFill="1" applyBorder="1" applyAlignment="1">
      <alignment horizontal="center" vertical="center"/>
    </xf>
    <xf numFmtId="0" fontId="1098" fillId="13" borderId="4" xfId="0" applyFont="1" applyFill="1" applyBorder="1" applyAlignment="1">
      <alignment horizontal="center" vertical="center"/>
    </xf>
    <xf numFmtId="0" fontId="1098" fillId="13" borderId="5" xfId="0" applyFont="1" applyFill="1" applyBorder="1" applyAlignment="1">
      <alignment horizontal="center" vertical="center"/>
    </xf>
    <xf numFmtId="0" fontId="1117" fillId="13" borderId="3" xfId="2" applyFont="1" applyFill="1" applyBorder="1" applyAlignment="1">
      <alignment horizontal="center" vertical="center"/>
    </xf>
    <xf numFmtId="0" fontId="963" fillId="13" borderId="4" xfId="2" applyFont="1" applyFill="1" applyBorder="1" applyAlignment="1">
      <alignment horizontal="center" vertical="center"/>
    </xf>
    <xf numFmtId="0" fontId="963" fillId="13" borderId="3" xfId="2" applyFont="1" applyFill="1" applyBorder="1" applyAlignment="1">
      <alignment horizontal="center" vertical="center"/>
    </xf>
    <xf numFmtId="0" fontId="963" fillId="13" borderId="5" xfId="2" applyFont="1" applyFill="1" applyBorder="1" applyAlignment="1">
      <alignment horizontal="center" vertical="center"/>
    </xf>
    <xf numFmtId="0" fontId="1116" fillId="13" borderId="4" xfId="2" applyFont="1" applyFill="1" applyBorder="1" applyAlignment="1">
      <alignment horizontal="center" vertical="center"/>
    </xf>
    <xf numFmtId="0" fontId="1116" fillId="13" borderId="5" xfId="2" applyFont="1" applyFill="1" applyBorder="1" applyAlignment="1">
      <alignment horizontal="center" vertical="center"/>
    </xf>
    <xf numFmtId="0" fontId="1135" fillId="13" borderId="3" xfId="2" applyFont="1" applyFill="1" applyBorder="1" applyAlignment="1">
      <alignment horizontal="center" vertical="center"/>
    </xf>
    <xf numFmtId="0" fontId="0" fillId="13" borderId="4" xfId="2" applyFont="1" applyFill="1" applyBorder="1" applyAlignment="1">
      <alignment horizontal="center" vertical="center" wrapText="1"/>
    </xf>
    <xf numFmtId="49" fontId="1137" fillId="13" borderId="1" xfId="2" applyNumberFormat="1" applyFill="1" applyBorder="1" applyAlignment="1">
      <alignment horizontal="center" vertical="center"/>
    </xf>
    <xf numFmtId="0" fontId="1028" fillId="13" borderId="3" xfId="2" applyFont="1" applyFill="1" applyBorder="1" applyAlignment="1">
      <alignment horizontal="center" vertical="center"/>
    </xf>
    <xf numFmtId="0" fontId="1088" fillId="13" borderId="4" xfId="2" applyFont="1" applyFill="1" applyBorder="1" applyAlignment="1">
      <alignment horizontal="center" vertical="center"/>
    </xf>
    <xf numFmtId="0" fontId="1088" fillId="13" borderId="5" xfId="2" applyFont="1" applyFill="1" applyBorder="1" applyAlignment="1">
      <alignment horizontal="center" vertical="center"/>
    </xf>
    <xf numFmtId="0" fontId="1065" fillId="13" borderId="1" xfId="2" applyFont="1" applyFill="1" applyBorder="1" applyAlignment="1">
      <alignment horizontal="center" vertical="center"/>
    </xf>
    <xf numFmtId="0" fontId="1120" fillId="8" borderId="4" xfId="2" applyFont="1" applyFill="1" applyBorder="1" applyAlignment="1">
      <alignment horizontal="center" vertical="center" wrapText="1"/>
    </xf>
    <xf numFmtId="0" fontId="1120" fillId="8" borderId="5" xfId="2" applyFont="1" applyFill="1" applyBorder="1" applyAlignment="1">
      <alignment horizontal="center" vertical="center" wrapText="1"/>
    </xf>
    <xf numFmtId="0" fontId="1120" fillId="8" borderId="4" xfId="2" applyFont="1" applyFill="1" applyBorder="1" applyAlignment="1">
      <alignment horizontal="center" vertical="top" wrapText="1"/>
    </xf>
    <xf numFmtId="0" fontId="1120" fillId="8" borderId="5" xfId="2" applyFont="1" applyFill="1" applyBorder="1" applyAlignment="1">
      <alignment horizontal="center" vertical="top" wrapText="1"/>
    </xf>
    <xf numFmtId="0" fontId="153" fillId="13" borderId="4" xfId="2" applyFont="1" applyFill="1" applyBorder="1" applyAlignment="1">
      <alignment horizontal="center" wrapText="1"/>
    </xf>
    <xf numFmtId="0" fontId="1033" fillId="13" borderId="3" xfId="2" applyFont="1" applyFill="1" applyBorder="1" applyAlignment="1">
      <alignment horizontal="center" vertical="center"/>
    </xf>
    <xf numFmtId="0" fontId="1062" fillId="13" borderId="1" xfId="2" applyFont="1" applyFill="1" applyBorder="1" applyAlignment="1">
      <alignment horizontal="center" vertical="center"/>
    </xf>
    <xf numFmtId="0" fontId="974" fillId="13" borderId="3" xfId="2" applyFont="1" applyFill="1" applyBorder="1" applyAlignment="1">
      <alignment horizontal="center" vertical="center"/>
    </xf>
    <xf numFmtId="0" fontId="1059" fillId="8" borderId="4" xfId="2" applyFont="1" applyFill="1" applyBorder="1" applyAlignment="1">
      <alignment horizontal="center" vertical="center" wrapText="1"/>
    </xf>
    <xf numFmtId="0" fontId="1059" fillId="8" borderId="5" xfId="2" applyFont="1" applyFill="1" applyBorder="1" applyAlignment="1">
      <alignment horizontal="center" vertical="center" wrapText="1"/>
    </xf>
    <xf numFmtId="0" fontId="551" fillId="13" borderId="4" xfId="2" applyFont="1" applyFill="1" applyBorder="1" applyAlignment="1">
      <alignment horizontal="center" wrapText="1"/>
    </xf>
    <xf numFmtId="0" fontId="1132" fillId="13" borderId="4" xfId="2" applyFont="1" applyFill="1" applyBorder="1" applyAlignment="1">
      <alignment horizontal="center" vertical="center"/>
    </xf>
    <xf numFmtId="0" fontId="1132" fillId="13" borderId="5" xfId="2" applyFont="1" applyFill="1" applyBorder="1" applyAlignment="1">
      <alignment horizontal="center" vertical="center"/>
    </xf>
    <xf numFmtId="0" fontId="831" fillId="13" borderId="4" xfId="2" applyFont="1" applyFill="1" applyBorder="1" applyAlignment="1">
      <alignment horizontal="center" vertical="center"/>
    </xf>
    <xf numFmtId="0" fontId="1061" fillId="0" borderId="4" xfId="2" applyFont="1" applyBorder="1" applyAlignment="1">
      <alignment horizontal="center" vertical="center"/>
    </xf>
    <xf numFmtId="0" fontId="1061" fillId="0" borderId="5" xfId="2" applyFont="1" applyBorder="1" applyAlignment="1">
      <alignment horizontal="center" vertical="center"/>
    </xf>
    <xf numFmtId="0" fontId="580" fillId="24" borderId="4" xfId="2" applyFont="1" applyFill="1" applyBorder="1" applyAlignment="1">
      <alignment horizontal="center" vertical="center"/>
    </xf>
    <xf numFmtId="0" fontId="1103" fillId="24" borderId="5" xfId="2" applyFont="1" applyFill="1" applyBorder="1" applyAlignment="1">
      <alignment horizontal="center" vertical="center"/>
    </xf>
    <xf numFmtId="0" fontId="949" fillId="24" borderId="1" xfId="2" applyFont="1" applyFill="1" applyBorder="1" applyAlignment="1">
      <alignment horizontal="center" vertical="center"/>
    </xf>
    <xf numFmtId="0" fontId="153" fillId="13" borderId="4" xfId="2" applyFont="1" applyFill="1" applyBorder="1" applyAlignment="1">
      <alignment horizontal="center" vertical="center"/>
    </xf>
    <xf numFmtId="14" fontId="1327" fillId="13" borderId="3" xfId="0" applyNumberFormat="1" applyFont="1" applyFill="1" applyBorder="1" applyAlignment="1">
      <alignment horizontal="center" vertical="center"/>
    </xf>
    <xf numFmtId="14" fontId="1327" fillId="13" borderId="5" xfId="0" applyNumberFormat="1" applyFont="1" applyFill="1" applyBorder="1" applyAlignment="1">
      <alignment horizontal="center" vertical="center"/>
    </xf>
    <xf numFmtId="0" fontId="1103" fillId="24" borderId="4" xfId="2" applyFont="1" applyFill="1" applyBorder="1" applyAlignment="1">
      <alignment horizontal="center" vertical="center"/>
    </xf>
    <xf numFmtId="0" fontId="1103" fillId="24" borderId="3" xfId="2" applyFont="1" applyFill="1" applyBorder="1" applyAlignment="1">
      <alignment horizontal="center" vertical="center"/>
    </xf>
    <xf numFmtId="0" fontId="1120" fillId="13" borderId="4" xfId="2" applyFont="1" applyFill="1" applyBorder="1" applyAlignment="1">
      <alignment horizontal="center" vertical="top" wrapText="1"/>
    </xf>
    <xf numFmtId="0" fontId="1120" fillId="13" borderId="5" xfId="2" applyFont="1" applyFill="1" applyBorder="1" applyAlignment="1">
      <alignment horizontal="center" vertical="top" wrapText="1"/>
    </xf>
    <xf numFmtId="0" fontId="1120" fillId="13" borderId="4" xfId="2" applyFont="1" applyFill="1" applyBorder="1" applyAlignment="1">
      <alignment horizontal="center" vertical="center" wrapText="1"/>
    </xf>
    <xf numFmtId="0" fontId="1120" fillId="13" borderId="5" xfId="2" applyFont="1" applyFill="1" applyBorder="1" applyAlignment="1">
      <alignment horizontal="center" vertical="center" wrapText="1"/>
    </xf>
    <xf numFmtId="0" fontId="1103" fillId="13" borderId="4" xfId="2" applyFont="1" applyFill="1" applyBorder="1" applyAlignment="1">
      <alignment horizontal="center" vertical="center" wrapText="1"/>
    </xf>
    <xf numFmtId="0" fontId="1103" fillId="13" borderId="3" xfId="2" applyFont="1" applyFill="1" applyBorder="1" applyAlignment="1">
      <alignment horizontal="center" vertical="center" wrapText="1"/>
    </xf>
    <xf numFmtId="0" fontId="1103" fillId="13" borderId="5" xfId="2" applyFont="1" applyFill="1" applyBorder="1" applyAlignment="1">
      <alignment horizontal="center" vertical="center" wrapText="1"/>
    </xf>
    <xf numFmtId="0" fontId="1103" fillId="13" borderId="4" xfId="2" applyFont="1" applyFill="1" applyBorder="1" applyAlignment="1">
      <alignment horizontal="center" vertical="center"/>
    </xf>
    <xf numFmtId="0" fontId="1103" fillId="13" borderId="3" xfId="2" applyFont="1" applyFill="1" applyBorder="1" applyAlignment="1">
      <alignment horizontal="center" vertical="center"/>
    </xf>
    <xf numFmtId="0" fontId="1103" fillId="13" borderId="5" xfId="2" applyFont="1" applyFill="1" applyBorder="1" applyAlignment="1">
      <alignment horizontal="center" vertical="center"/>
    </xf>
    <xf numFmtId="0" fontId="949" fillId="13" borderId="1" xfId="2" applyFont="1" applyFill="1" applyBorder="1" applyAlignment="1">
      <alignment horizontal="center" vertical="center"/>
    </xf>
    <xf numFmtId="0" fontId="1103" fillId="8" borderId="4" xfId="2" applyFont="1" applyFill="1" applyBorder="1" applyAlignment="1">
      <alignment horizontal="center" vertical="center" wrapText="1"/>
    </xf>
    <xf numFmtId="0" fontId="1103" fillId="8" borderId="3" xfId="2" applyFont="1" applyFill="1" applyBorder="1" applyAlignment="1">
      <alignment horizontal="center" vertical="center" wrapText="1"/>
    </xf>
    <xf numFmtId="0" fontId="1103" fillId="8" borderId="5" xfId="2" applyFont="1" applyFill="1" applyBorder="1" applyAlignment="1">
      <alignment horizontal="center" vertical="center" wrapText="1"/>
    </xf>
    <xf numFmtId="0" fontId="1016" fillId="13" borderId="1" xfId="2" applyFont="1" applyFill="1" applyBorder="1" applyAlignment="1">
      <alignment horizontal="center" vertical="center"/>
    </xf>
    <xf numFmtId="0" fontId="972" fillId="0" borderId="4" xfId="2" applyFont="1" applyBorder="1" applyAlignment="1">
      <alignment horizontal="center" vertical="center"/>
    </xf>
    <xf numFmtId="0" fontId="972" fillId="0" borderId="5" xfId="2" applyFont="1" applyBorder="1" applyAlignment="1">
      <alignment horizontal="center" vertical="center"/>
    </xf>
    <xf numFmtId="0" fontId="1034" fillId="13" borderId="3" xfId="2" applyFont="1" applyFill="1" applyBorder="1" applyAlignment="1">
      <alignment horizontal="center" vertical="center"/>
    </xf>
    <xf numFmtId="0" fontId="1032" fillId="13" borderId="1" xfId="2" applyFont="1" applyFill="1" applyBorder="1" applyAlignment="1">
      <alignment horizontal="center" vertical="center"/>
    </xf>
    <xf numFmtId="0" fontId="580" fillId="13" borderId="4" xfId="2" applyFont="1" applyFill="1" applyBorder="1" applyAlignment="1">
      <alignment horizontal="center" vertical="center" wrapText="1"/>
    </xf>
    <xf numFmtId="0" fontId="954" fillId="13" borderId="4" xfId="2" applyFont="1" applyFill="1" applyBorder="1" applyAlignment="1">
      <alignment horizontal="center" vertical="center"/>
    </xf>
    <xf numFmtId="0" fontId="954" fillId="13" borderId="5" xfId="2" applyFont="1" applyFill="1" applyBorder="1" applyAlignment="1">
      <alignment horizontal="center" vertical="center"/>
    </xf>
    <xf numFmtId="0" fontId="1048" fillId="13" borderId="3" xfId="2" applyFont="1" applyFill="1" applyBorder="1" applyAlignment="1">
      <alignment horizontal="center" vertical="center"/>
    </xf>
    <xf numFmtId="0" fontId="981" fillId="13" borderId="4" xfId="2" applyFont="1" applyFill="1" applyBorder="1" applyAlignment="1">
      <alignment horizontal="center" vertical="center" wrapText="1"/>
    </xf>
    <xf numFmtId="0" fontId="981" fillId="13" borderId="5" xfId="2" applyFont="1" applyFill="1" applyBorder="1" applyAlignment="1">
      <alignment horizontal="center" vertical="center" wrapText="1"/>
    </xf>
    <xf numFmtId="0" fontId="1051" fillId="0" borderId="5" xfId="2" applyFont="1" applyBorder="1" applyAlignment="1">
      <alignment horizontal="center" vertical="top" wrapText="1"/>
    </xf>
    <xf numFmtId="0" fontId="1037" fillId="0" borderId="5" xfId="2" applyFont="1" applyBorder="1" applyAlignment="1">
      <alignment horizontal="center" vertical="center" wrapText="1"/>
    </xf>
    <xf numFmtId="0" fontId="1049" fillId="8" borderId="4" xfId="2" applyFont="1" applyFill="1" applyBorder="1" applyAlignment="1">
      <alignment horizontal="center" vertical="center" wrapText="1"/>
    </xf>
    <xf numFmtId="0" fontId="1049" fillId="8" borderId="5" xfId="2" applyFont="1" applyFill="1" applyBorder="1" applyAlignment="1">
      <alignment horizontal="center" vertical="center" wrapText="1"/>
    </xf>
    <xf numFmtId="0" fontId="1037" fillId="6" borderId="4" xfId="2" applyFont="1" applyFill="1" applyBorder="1" applyAlignment="1">
      <alignment horizontal="center" vertical="center" wrapText="1"/>
    </xf>
    <xf numFmtId="0" fontId="1037" fillId="6" borderId="5" xfId="2" applyFont="1" applyFill="1" applyBorder="1" applyAlignment="1">
      <alignment horizontal="center" vertical="center" wrapText="1"/>
    </xf>
    <xf numFmtId="0" fontId="979" fillId="0" borderId="4" xfId="2" applyFont="1" applyBorder="1" applyAlignment="1">
      <alignment horizontal="center" vertical="center"/>
    </xf>
    <xf numFmtId="0" fontId="979" fillId="0" borderId="5" xfId="2" applyFont="1" applyBorder="1" applyAlignment="1">
      <alignment horizontal="center" vertical="center"/>
    </xf>
    <xf numFmtId="0" fontId="1103" fillId="6" borderId="4" xfId="2" applyFont="1" applyFill="1" applyBorder="1" applyAlignment="1">
      <alignment horizontal="center" vertical="center" wrapText="1"/>
    </xf>
    <xf numFmtId="0" fontId="1103" fillId="6" borderId="3" xfId="2" applyFont="1" applyFill="1" applyBorder="1" applyAlignment="1">
      <alignment horizontal="center" vertical="center" wrapText="1"/>
    </xf>
    <xf numFmtId="0" fontId="1103" fillId="6" borderId="5" xfId="2" applyFont="1" applyFill="1" applyBorder="1" applyAlignment="1">
      <alignment horizontal="center" vertical="center" wrapText="1"/>
    </xf>
    <xf numFmtId="0" fontId="1046" fillId="13" borderId="4" xfId="2" applyFont="1" applyFill="1" applyBorder="1" applyAlignment="1">
      <alignment horizontal="center" vertical="center"/>
    </xf>
    <xf numFmtId="0" fontId="1046" fillId="13" borderId="5" xfId="2" applyFont="1" applyFill="1" applyBorder="1" applyAlignment="1">
      <alignment horizontal="center" vertical="center"/>
    </xf>
    <xf numFmtId="0" fontId="971" fillId="13" borderId="3" xfId="2" applyFont="1" applyFill="1" applyBorder="1" applyAlignment="1">
      <alignment horizontal="center" vertical="center"/>
    </xf>
    <xf numFmtId="0" fontId="1019" fillId="6" borderId="4" xfId="2" applyFont="1" applyFill="1" applyBorder="1" applyAlignment="1">
      <alignment horizontal="center"/>
    </xf>
    <xf numFmtId="0" fontId="1019" fillId="6" borderId="5" xfId="2" applyFont="1" applyFill="1" applyBorder="1" applyAlignment="1">
      <alignment horizontal="center"/>
    </xf>
    <xf numFmtId="0" fontId="1137" fillId="8" borderId="1" xfId="2" applyFill="1" applyBorder="1" applyAlignment="1">
      <alignment horizontal="center"/>
    </xf>
    <xf numFmtId="0" fontId="1009" fillId="13" borderId="4" xfId="2" applyFont="1" applyFill="1" applyBorder="1" applyAlignment="1">
      <alignment horizontal="center" vertical="center"/>
    </xf>
    <xf numFmtId="0" fontId="962" fillId="13" borderId="4" xfId="2" applyFont="1" applyFill="1" applyBorder="1" applyAlignment="1">
      <alignment horizontal="center" vertical="center"/>
    </xf>
    <xf numFmtId="0" fontId="962" fillId="13" borderId="3" xfId="2" applyFont="1" applyFill="1" applyBorder="1" applyAlignment="1">
      <alignment horizontal="center" vertical="center"/>
    </xf>
    <xf numFmtId="0" fontId="962" fillId="13" borderId="5" xfId="2" applyFont="1" applyFill="1" applyBorder="1" applyAlignment="1">
      <alignment horizontal="center" vertical="center"/>
    </xf>
    <xf numFmtId="0" fontId="1010" fillId="13" borderId="4" xfId="2" applyFont="1" applyFill="1" applyBorder="1" applyAlignment="1">
      <alignment horizontal="center" vertical="center"/>
    </xf>
    <xf numFmtId="0" fontId="1010" fillId="13" borderId="5" xfId="2" applyFont="1" applyFill="1" applyBorder="1" applyAlignment="1">
      <alignment horizontal="center" vertical="center"/>
    </xf>
    <xf numFmtId="0" fontId="684" fillId="13" borderId="4" xfId="2" applyFont="1" applyFill="1" applyBorder="1" applyAlignment="1">
      <alignment horizontal="center" vertical="center"/>
    </xf>
    <xf numFmtId="0" fontId="1100" fillId="0" borderId="4" xfId="2" applyFont="1" applyBorder="1" applyAlignment="1">
      <alignment horizontal="center" vertical="center"/>
    </xf>
    <xf numFmtId="0" fontId="1100" fillId="0" borderId="5" xfId="2" applyFont="1" applyBorder="1" applyAlignment="1">
      <alignment horizontal="center" vertical="center"/>
    </xf>
    <xf numFmtId="0" fontId="1092" fillId="13" borderId="4" xfId="2" applyFont="1" applyFill="1" applyBorder="1" applyAlignment="1">
      <alignment horizontal="center" vertical="center"/>
    </xf>
    <xf numFmtId="0" fontId="1092" fillId="13" borderId="5" xfId="2" applyFont="1" applyFill="1" applyBorder="1" applyAlignment="1">
      <alignment horizontal="center" vertical="center"/>
    </xf>
    <xf numFmtId="0" fontId="887" fillId="6" borderId="4" xfId="2" applyFont="1" applyFill="1" applyBorder="1" applyAlignment="1">
      <alignment horizontal="center" vertical="center"/>
    </xf>
    <xf numFmtId="0" fontId="1346" fillId="8" borderId="1" xfId="1" applyFill="1" applyBorder="1" applyAlignment="1">
      <alignment horizontal="center" vertical="center" wrapText="1"/>
    </xf>
    <xf numFmtId="0" fontId="800" fillId="6" borderId="4" xfId="2" applyFont="1" applyFill="1" applyBorder="1" applyAlignment="1">
      <alignment horizontal="center" vertical="center"/>
    </xf>
    <xf numFmtId="0" fontId="1057" fillId="13" borderId="4" xfId="2" applyFont="1" applyFill="1" applyBorder="1" applyAlignment="1">
      <alignment horizontal="center" vertical="center"/>
    </xf>
    <xf numFmtId="0" fontId="1057" fillId="13" borderId="5" xfId="2" applyFont="1" applyFill="1" applyBorder="1" applyAlignment="1">
      <alignment horizontal="center" vertical="center"/>
    </xf>
    <xf numFmtId="0" fontId="997" fillId="0" borderId="1" xfId="2" applyFont="1" applyBorder="1" applyAlignment="1">
      <alignment horizontal="center" vertical="center"/>
    </xf>
    <xf numFmtId="0" fontId="1137" fillId="13" borderId="1" xfId="2" applyFill="1" applyBorder="1" applyAlignment="1">
      <alignment horizontal="center" wrapText="1"/>
    </xf>
    <xf numFmtId="0" fontId="1025" fillId="13" borderId="3" xfId="2" applyFont="1" applyFill="1" applyBorder="1" applyAlignment="1">
      <alignment horizontal="center" vertical="center"/>
    </xf>
    <xf numFmtId="0" fontId="1346" fillId="13" borderId="1" xfId="1" applyFill="1" applyBorder="1" applyAlignment="1">
      <alignment horizontal="center" wrapText="1"/>
    </xf>
    <xf numFmtId="0" fontId="1003" fillId="13" borderId="4" xfId="2" applyFont="1" applyFill="1" applyBorder="1" applyAlignment="1">
      <alignment horizontal="center" vertical="center"/>
    </xf>
    <xf numFmtId="0" fontId="1003" fillId="13" borderId="3" xfId="2" applyFont="1" applyFill="1" applyBorder="1" applyAlignment="1">
      <alignment horizontal="center" vertical="center"/>
    </xf>
    <xf numFmtId="0" fontId="1003" fillId="13" borderId="5" xfId="2" applyFont="1" applyFill="1" applyBorder="1" applyAlignment="1">
      <alignment horizontal="center" vertical="center"/>
    </xf>
    <xf numFmtId="0" fontId="778" fillId="13" borderId="4" xfId="2" applyFont="1" applyFill="1" applyBorder="1" applyAlignment="1">
      <alignment horizontal="center" vertical="center"/>
    </xf>
    <xf numFmtId="0" fontId="1116" fillId="13" borderId="3" xfId="2" applyFont="1" applyFill="1" applyBorder="1" applyAlignment="1">
      <alignment horizontal="center" vertical="center"/>
    </xf>
    <xf numFmtId="0" fontId="932" fillId="13" borderId="4" xfId="2" applyFont="1" applyFill="1" applyBorder="1" applyAlignment="1">
      <alignment horizontal="center" vertical="center"/>
    </xf>
    <xf numFmtId="0" fontId="932" fillId="13" borderId="3" xfId="2" applyFont="1" applyFill="1" applyBorder="1" applyAlignment="1">
      <alignment horizontal="center" vertical="center"/>
    </xf>
    <xf numFmtId="0" fontId="932" fillId="13" borderId="5" xfId="2" applyFont="1" applyFill="1" applyBorder="1" applyAlignment="1">
      <alignment horizontal="center" vertical="center"/>
    </xf>
    <xf numFmtId="0" fontId="908" fillId="6" borderId="4" xfId="2" applyFont="1" applyFill="1" applyBorder="1" applyAlignment="1">
      <alignment horizontal="center" vertical="center"/>
    </xf>
    <xf numFmtId="0" fontId="1068" fillId="13" borderId="4" xfId="2" applyFont="1" applyFill="1" applyBorder="1" applyAlignment="1">
      <alignment horizontal="center" vertical="center"/>
    </xf>
    <xf numFmtId="0" fontId="1068" fillId="13" borderId="5" xfId="2" applyFont="1" applyFill="1" applyBorder="1" applyAlignment="1">
      <alignment horizontal="center" vertical="center"/>
    </xf>
    <xf numFmtId="0" fontId="1116" fillId="13" borderId="1" xfId="2" applyFont="1" applyFill="1" applyBorder="1" applyAlignment="1">
      <alignment horizontal="center" vertical="center"/>
    </xf>
    <xf numFmtId="0" fontId="936" fillId="13" borderId="4" xfId="0" applyFont="1" applyFill="1" applyBorder="1" applyAlignment="1">
      <alignment horizontal="center" vertical="center" wrapText="1"/>
    </xf>
    <xf numFmtId="0" fontId="936" fillId="8" borderId="5" xfId="0" applyFont="1" applyFill="1" applyBorder="1" applyAlignment="1">
      <alignment horizontal="center" vertical="center" wrapText="1"/>
    </xf>
    <xf numFmtId="0" fontId="982" fillId="13" borderId="3" xfId="2" applyFont="1" applyFill="1" applyBorder="1" applyAlignment="1">
      <alignment horizontal="center" vertical="center" wrapText="1"/>
    </xf>
    <xf numFmtId="0" fontId="973" fillId="13" borderId="4" xfId="2" applyFont="1" applyFill="1" applyBorder="1" applyAlignment="1">
      <alignment horizontal="center" vertical="center" wrapText="1"/>
    </xf>
    <xf numFmtId="0" fontId="973" fillId="13" borderId="5" xfId="2" applyFont="1" applyFill="1" applyBorder="1" applyAlignment="1">
      <alignment horizontal="center" vertical="center" wrapText="1"/>
    </xf>
    <xf numFmtId="0" fontId="1080" fillId="13" borderId="4" xfId="2" applyFont="1" applyFill="1" applyBorder="1" applyAlignment="1">
      <alignment horizontal="center" vertical="center"/>
    </xf>
    <xf numFmtId="0" fontId="1080" fillId="13" borderId="5" xfId="2" applyFont="1" applyFill="1" applyBorder="1" applyAlignment="1">
      <alignment horizontal="center" vertical="center"/>
    </xf>
    <xf numFmtId="0" fontId="1080" fillId="13" borderId="4" xfId="2" applyFont="1" applyFill="1" applyBorder="1" applyAlignment="1">
      <alignment horizontal="center" vertical="top" wrapText="1"/>
    </xf>
    <xf numFmtId="0" fontId="1080" fillId="13" borderId="5" xfId="2" applyFont="1" applyFill="1" applyBorder="1" applyAlignment="1">
      <alignment horizontal="center" vertical="top" wrapText="1"/>
    </xf>
    <xf numFmtId="14" fontId="1025" fillId="13" borderId="4" xfId="2" applyNumberFormat="1" applyFont="1" applyFill="1" applyBorder="1" applyAlignment="1">
      <alignment horizontal="center" vertical="center"/>
    </xf>
    <xf numFmtId="14" fontId="1025" fillId="13" borderId="3" xfId="2" applyNumberFormat="1" applyFont="1" applyFill="1" applyBorder="1" applyAlignment="1">
      <alignment horizontal="center" vertical="center"/>
    </xf>
    <xf numFmtId="14" fontId="1025" fillId="13" borderId="5" xfId="2" applyNumberFormat="1" applyFont="1" applyFill="1" applyBorder="1" applyAlignment="1">
      <alignment horizontal="center" vertical="center"/>
    </xf>
    <xf numFmtId="0" fontId="1048" fillId="8" borderId="1" xfId="2" applyFont="1" applyFill="1" applyBorder="1" applyAlignment="1">
      <alignment horizontal="center" vertical="center" wrapText="1"/>
    </xf>
    <xf numFmtId="0" fontId="1051" fillId="24" borderId="4" xfId="2" applyFont="1" applyFill="1" applyBorder="1" applyAlignment="1">
      <alignment horizontal="center" vertical="center"/>
    </xf>
    <xf numFmtId="0" fontId="1051" fillId="24" borderId="5" xfId="2" applyFont="1" applyFill="1" applyBorder="1" applyAlignment="1">
      <alignment horizontal="center" vertical="center"/>
    </xf>
    <xf numFmtId="0" fontId="1137" fillId="8" borderId="1" xfId="2" applyFill="1" applyBorder="1" applyAlignment="1">
      <alignment horizontal="center" vertical="center"/>
    </xf>
    <xf numFmtId="0" fontId="1038" fillId="13" borderId="4" xfId="2" applyFont="1" applyFill="1" applyBorder="1" applyAlignment="1">
      <alignment horizontal="center" vertical="center"/>
    </xf>
    <xf numFmtId="0" fontId="1038" fillId="13" borderId="3" xfId="2" applyFont="1" applyFill="1" applyBorder="1" applyAlignment="1">
      <alignment horizontal="center" vertical="center"/>
    </xf>
    <xf numFmtId="0" fontId="1038" fillId="13" borderId="5" xfId="2" applyFont="1" applyFill="1" applyBorder="1" applyAlignment="1">
      <alignment horizontal="center" vertical="center"/>
    </xf>
    <xf numFmtId="0" fontId="1044" fillId="13" borderId="4" xfId="2" applyFont="1" applyFill="1" applyBorder="1" applyAlignment="1">
      <alignment horizontal="center" vertical="center"/>
    </xf>
    <xf numFmtId="0" fontId="1044" fillId="13" borderId="5" xfId="2" applyFont="1" applyFill="1" applyBorder="1" applyAlignment="1">
      <alignment horizontal="center" vertical="center"/>
    </xf>
    <xf numFmtId="0" fontId="1012" fillId="0" borderId="4" xfId="2" applyFont="1" applyBorder="1" applyAlignment="1">
      <alignment horizontal="center" vertical="center"/>
    </xf>
    <xf numFmtId="0" fontId="1012" fillId="0" borderId="3" xfId="2" applyFont="1" applyBorder="1" applyAlignment="1">
      <alignment horizontal="center" vertical="center"/>
    </xf>
    <xf numFmtId="0" fontId="1012" fillId="0" borderId="5" xfId="2" applyFont="1" applyBorder="1" applyAlignment="1">
      <alignment horizontal="center" vertical="center"/>
    </xf>
    <xf numFmtId="0" fontId="1103" fillId="13" borderId="1" xfId="2" applyFont="1" applyFill="1" applyBorder="1" applyAlignment="1">
      <alignment horizontal="center" vertical="center" wrapText="1"/>
    </xf>
    <xf numFmtId="0" fontId="434" fillId="8" borderId="4" xfId="2" applyFont="1" applyFill="1" applyBorder="1" applyAlignment="1">
      <alignment horizontal="center" wrapText="1"/>
    </xf>
    <xf numFmtId="0" fontId="949" fillId="6" borderId="4" xfId="2" applyFont="1" applyFill="1" applyBorder="1" applyAlignment="1">
      <alignment horizontal="center" vertical="center"/>
    </xf>
    <xf numFmtId="0" fontId="949" fillId="6" borderId="3" xfId="2" applyFont="1" applyFill="1" applyBorder="1" applyAlignment="1">
      <alignment horizontal="center" vertical="center"/>
    </xf>
    <xf numFmtId="0" fontId="949" fillId="6" borderId="5" xfId="2" applyFont="1" applyFill="1" applyBorder="1" applyAlignment="1">
      <alignment horizontal="center" vertical="center"/>
    </xf>
    <xf numFmtId="0" fontId="496" fillId="24" borderId="4" xfId="2" applyFont="1" applyFill="1" applyBorder="1" applyAlignment="1">
      <alignment horizontal="center" vertical="center"/>
    </xf>
    <xf numFmtId="0" fontId="434" fillId="24" borderId="4" xfId="2" applyFont="1" applyFill="1" applyBorder="1" applyAlignment="1">
      <alignment horizontal="center" vertical="center"/>
    </xf>
    <xf numFmtId="0" fontId="949" fillId="8" borderId="4" xfId="2" applyFont="1" applyFill="1" applyBorder="1" applyAlignment="1">
      <alignment horizontal="center" vertical="center"/>
    </xf>
    <xf numFmtId="0" fontId="949" fillId="8" borderId="3" xfId="2" applyFont="1" applyFill="1" applyBorder="1" applyAlignment="1">
      <alignment horizontal="center" vertical="center"/>
    </xf>
    <xf numFmtId="0" fontId="949" fillId="8" borderId="5" xfId="2" applyFont="1" applyFill="1" applyBorder="1" applyAlignment="1">
      <alignment horizontal="center" vertical="center"/>
    </xf>
    <xf numFmtId="0" fontId="496" fillId="13" borderId="4" xfId="2" applyFont="1" applyFill="1" applyBorder="1" applyAlignment="1">
      <alignment horizontal="center" vertical="center" wrapText="1"/>
    </xf>
    <xf numFmtId="0" fontId="1049" fillId="8" borderId="1" xfId="2" applyFont="1" applyFill="1" applyBorder="1" applyAlignment="1">
      <alignment horizontal="center" vertical="center" wrapText="1"/>
    </xf>
    <xf numFmtId="0" fontId="1048" fillId="8" borderId="4" xfId="2" applyFont="1" applyFill="1" applyBorder="1" applyAlignment="1">
      <alignment horizontal="center" vertical="center" wrapText="1"/>
    </xf>
    <xf numFmtId="0" fontId="1048" fillId="8" borderId="5" xfId="2" applyFont="1" applyFill="1" applyBorder="1" applyAlignment="1">
      <alignment horizontal="center" vertical="center" wrapText="1"/>
    </xf>
    <xf numFmtId="0" fontId="1103" fillId="6" borderId="4" xfId="2" applyFont="1" applyFill="1" applyBorder="1" applyAlignment="1">
      <alignment horizontal="center" vertical="center"/>
    </xf>
    <xf numFmtId="0" fontId="1103" fillId="6" borderId="3" xfId="2" applyFont="1" applyFill="1" applyBorder="1" applyAlignment="1">
      <alignment horizontal="center" vertical="center"/>
    </xf>
    <xf numFmtId="0" fontId="1103" fillId="6" borderId="5" xfId="2" applyFont="1" applyFill="1" applyBorder="1" applyAlignment="1">
      <alignment horizontal="center" vertical="center"/>
    </xf>
    <xf numFmtId="0" fontId="1036" fillId="13" borderId="4" xfId="2" applyFont="1" applyFill="1" applyBorder="1" applyAlignment="1">
      <alignment horizontal="center" vertical="center"/>
    </xf>
    <xf numFmtId="0" fontId="1036" fillId="8" borderId="5" xfId="2" applyFont="1" applyFill="1" applyBorder="1" applyAlignment="1">
      <alignment horizontal="center" vertical="center"/>
    </xf>
    <xf numFmtId="0" fontId="1051" fillId="8" borderId="4" xfId="2" applyFont="1" applyFill="1" applyBorder="1" applyAlignment="1">
      <alignment horizontal="center" vertical="center"/>
    </xf>
    <xf numFmtId="0" fontId="1051" fillId="8" borderId="5" xfId="2" applyFont="1" applyFill="1" applyBorder="1" applyAlignment="1">
      <alignment horizontal="center" vertical="center"/>
    </xf>
    <xf numFmtId="0" fontId="1036" fillId="0" borderId="5" xfId="2" applyFont="1" applyBorder="1" applyAlignment="1">
      <alignment horizontal="center" vertical="center"/>
    </xf>
    <xf numFmtId="14" fontId="1137" fillId="0" borderId="5" xfId="2" applyNumberFormat="1" applyBorder="1" applyAlignment="1">
      <alignment horizontal="center" vertical="center"/>
    </xf>
    <xf numFmtId="0" fontId="1051" fillId="24" borderId="1" xfId="2" applyFont="1" applyFill="1" applyBorder="1" applyAlignment="1">
      <alignment horizontal="center" vertical="center"/>
    </xf>
    <xf numFmtId="14" fontId="0" fillId="0" borderId="5" xfId="0" applyNumberFormat="1" applyBorder="1" applyAlignment="1">
      <alignment horizontal="center" vertical="center" wrapText="1"/>
    </xf>
    <xf numFmtId="0" fontId="1329" fillId="0" borderId="5" xfId="0" applyFont="1" applyBorder="1" applyAlignment="1">
      <alignment horizontal="center" vertical="center"/>
    </xf>
    <xf numFmtId="0" fontId="1329" fillId="8" borderId="1" xfId="0" applyFont="1" applyFill="1" applyBorder="1" applyAlignment="1">
      <alignment horizontal="center" vertical="center"/>
    </xf>
    <xf numFmtId="14" fontId="1137" fillId="8" borderId="1" xfId="2" applyNumberFormat="1" applyFill="1" applyBorder="1" applyAlignment="1">
      <alignment horizontal="center" vertical="center" wrapText="1"/>
    </xf>
    <xf numFmtId="0" fontId="1036" fillId="13" borderId="5" xfId="2" applyFont="1" applyFill="1" applyBorder="1" applyAlignment="1">
      <alignment horizontal="center" vertical="center"/>
    </xf>
    <xf numFmtId="0" fontId="1036" fillId="8" borderId="4" xfId="2" applyFont="1" applyFill="1" applyBorder="1" applyAlignment="1">
      <alignment horizontal="center" vertical="center" wrapText="1"/>
    </xf>
    <xf numFmtId="0" fontId="1036" fillId="8" borderId="5" xfId="2" applyFont="1" applyFill="1" applyBorder="1" applyAlignment="1">
      <alignment horizontal="center" vertical="center" wrapText="1"/>
    </xf>
    <xf numFmtId="0" fontId="1036" fillId="6" borderId="4" xfId="2" applyFont="1" applyFill="1" applyBorder="1" applyAlignment="1">
      <alignment horizontal="center" vertical="center" wrapText="1"/>
    </xf>
    <xf numFmtId="0" fontId="1036" fillId="6" borderId="5" xfId="2" applyFont="1" applyFill="1" applyBorder="1" applyAlignment="1">
      <alignment horizontal="center" vertical="center" wrapText="1"/>
    </xf>
    <xf numFmtId="0" fontId="1016" fillId="24" borderId="4" xfId="2" applyFont="1" applyFill="1" applyBorder="1" applyAlignment="1">
      <alignment horizontal="center" vertical="center"/>
    </xf>
    <xf numFmtId="0" fontId="1016" fillId="24" borderId="3" xfId="2" applyFont="1" applyFill="1" applyBorder="1" applyAlignment="1">
      <alignment horizontal="center" vertical="center"/>
    </xf>
    <xf numFmtId="0" fontId="1016" fillId="24" borderId="5" xfId="2" applyFont="1" applyFill="1" applyBorder="1" applyAlignment="1">
      <alignment horizontal="center" vertical="center"/>
    </xf>
    <xf numFmtId="0" fontId="1051" fillId="6" borderId="4" xfId="2" applyFont="1" applyFill="1" applyBorder="1" applyAlignment="1">
      <alignment horizontal="center" vertical="center"/>
    </xf>
    <xf numFmtId="0" fontId="1051" fillId="6" borderId="5" xfId="2" applyFont="1" applyFill="1" applyBorder="1" applyAlignment="1">
      <alignment horizontal="center" vertical="center"/>
    </xf>
    <xf numFmtId="0" fontId="96" fillId="24" borderId="4" xfId="2" applyFont="1" applyFill="1" applyBorder="1" applyAlignment="1">
      <alignment horizontal="center" vertical="center"/>
    </xf>
    <xf numFmtId="0" fontId="1006" fillId="13" borderId="3" xfId="2" applyFont="1" applyFill="1" applyBorder="1" applyAlignment="1">
      <alignment horizontal="center" vertical="top" wrapText="1"/>
    </xf>
    <xf numFmtId="0" fontId="96" fillId="13" borderId="4" xfId="2" applyFont="1" applyFill="1" applyBorder="1" applyAlignment="1">
      <alignment horizontal="center" vertical="center" wrapText="1"/>
    </xf>
    <xf numFmtId="0" fontId="1038" fillId="0" borderId="1" xfId="2" applyFont="1" applyBorder="1" applyAlignment="1">
      <alignment horizontal="center" vertical="center"/>
    </xf>
    <xf numFmtId="0" fontId="1085" fillId="6" borderId="4" xfId="2" applyFont="1" applyFill="1" applyBorder="1" applyAlignment="1">
      <alignment horizontal="center" vertical="center"/>
    </xf>
    <xf numFmtId="0" fontId="1085" fillId="6" borderId="3" xfId="2" applyFont="1" applyFill="1" applyBorder="1" applyAlignment="1">
      <alignment horizontal="center" vertical="center"/>
    </xf>
    <xf numFmtId="0" fontId="1085" fillId="6" borderId="5" xfId="2" applyFont="1" applyFill="1" applyBorder="1" applyAlignment="1">
      <alignment horizontal="center" vertical="center"/>
    </xf>
    <xf numFmtId="0" fontId="1085" fillId="13" borderId="4" xfId="2" applyFont="1" applyFill="1" applyBorder="1" applyAlignment="1">
      <alignment horizontal="center" vertical="center"/>
    </xf>
    <xf numFmtId="0" fontId="1085" fillId="13" borderId="5" xfId="2" applyFont="1" applyFill="1" applyBorder="1" applyAlignment="1">
      <alignment horizontal="center" vertical="center"/>
    </xf>
    <xf numFmtId="0" fontId="1085" fillId="13" borderId="3" xfId="2" applyFont="1" applyFill="1" applyBorder="1" applyAlignment="1">
      <alignment horizontal="center" vertical="center"/>
    </xf>
    <xf numFmtId="0" fontId="748" fillId="13" borderId="4" xfId="2" applyFont="1" applyFill="1" applyBorder="1" applyAlignment="1">
      <alignment horizontal="center" vertical="center"/>
    </xf>
    <xf numFmtId="0" fontId="1039" fillId="13" borderId="3" xfId="2" applyFont="1" applyFill="1" applyBorder="1" applyAlignment="1">
      <alignment horizontal="center" vertical="center"/>
    </xf>
    <xf numFmtId="0" fontId="1094" fillId="13" borderId="3" xfId="2" applyFont="1" applyFill="1" applyBorder="1" applyAlignment="1">
      <alignment horizontal="center" vertical="center"/>
    </xf>
    <xf numFmtId="0" fontId="1116" fillId="0" borderId="4" xfId="2" applyFont="1" applyBorder="1" applyAlignment="1">
      <alignment horizontal="center" vertical="center"/>
    </xf>
    <xf numFmtId="0" fontId="1116" fillId="0" borderId="5" xfId="2" applyFont="1" applyBorder="1" applyAlignment="1">
      <alignment horizontal="center" vertical="center"/>
    </xf>
    <xf numFmtId="0" fontId="994" fillId="13" borderId="4" xfId="2" applyFont="1" applyFill="1" applyBorder="1" applyAlignment="1">
      <alignment horizontal="center" vertical="center"/>
    </xf>
    <xf numFmtId="0" fontId="994" fillId="13" borderId="3" xfId="2" applyFont="1" applyFill="1" applyBorder="1" applyAlignment="1">
      <alignment horizontal="center" vertical="center"/>
    </xf>
    <xf numFmtId="0" fontId="994" fillId="13" borderId="5" xfId="2" applyFont="1" applyFill="1" applyBorder="1" applyAlignment="1">
      <alignment horizontal="center" vertical="center"/>
    </xf>
    <xf numFmtId="0" fontId="1094" fillId="0" borderId="4" xfId="2" applyFont="1" applyBorder="1" applyAlignment="1">
      <alignment horizontal="center" vertical="center"/>
    </xf>
    <xf numFmtId="0" fontId="1094" fillId="0" borderId="5" xfId="2" applyFont="1" applyBorder="1" applyAlignment="1">
      <alignment horizontal="center" vertical="center"/>
    </xf>
    <xf numFmtId="0" fontId="1085" fillId="0" borderId="4" xfId="2" applyFont="1" applyBorder="1" applyAlignment="1">
      <alignment horizontal="center" vertical="center"/>
    </xf>
    <xf numFmtId="0" fontId="1085" fillId="0" borderId="3" xfId="2" applyFont="1" applyBorder="1" applyAlignment="1">
      <alignment horizontal="center" vertical="center"/>
    </xf>
    <xf numFmtId="0" fontId="1085" fillId="0" borderId="5" xfId="2" applyFont="1" applyBorder="1" applyAlignment="1">
      <alignment horizontal="center" vertical="center"/>
    </xf>
    <xf numFmtId="0" fontId="1021" fillId="13" borderId="1" xfId="2" applyFont="1" applyFill="1" applyBorder="1" applyAlignment="1">
      <alignment horizontal="center" vertical="center"/>
    </xf>
    <xf numFmtId="0" fontId="681" fillId="13" borderId="4" xfId="2" applyFont="1" applyFill="1" applyBorder="1" applyAlignment="1">
      <alignment horizontal="center" vertical="center"/>
    </xf>
    <xf numFmtId="0" fontId="1137" fillId="0" borderId="4" xfId="2" applyBorder="1" applyAlignment="1">
      <alignment horizontal="center" vertical="center" wrapText="1"/>
    </xf>
    <xf numFmtId="0" fontId="1137" fillId="0" borderId="5" xfId="2" applyBorder="1" applyAlignment="1">
      <alignment horizontal="center" vertical="center" wrapText="1"/>
    </xf>
    <xf numFmtId="0" fontId="1137" fillId="0" borderId="1" xfId="2" applyBorder="1" applyAlignment="1">
      <alignment horizontal="center" vertical="center"/>
    </xf>
    <xf numFmtId="0" fontId="1014" fillId="13" borderId="1" xfId="2" applyFont="1" applyFill="1" applyBorder="1" applyAlignment="1">
      <alignment horizontal="center" vertical="center"/>
    </xf>
    <xf numFmtId="0" fontId="1030" fillId="13" borderId="4" xfId="2" applyFont="1" applyFill="1" applyBorder="1" applyAlignment="1">
      <alignment horizontal="center" vertical="center"/>
    </xf>
    <xf numFmtId="0" fontId="1030" fillId="13" borderId="5" xfId="2" applyFont="1" applyFill="1" applyBorder="1" applyAlignment="1">
      <alignment horizontal="center" vertical="center"/>
    </xf>
    <xf numFmtId="0" fontId="972" fillId="6" borderId="4" xfId="2" applyFont="1" applyFill="1" applyBorder="1" applyAlignment="1">
      <alignment horizontal="center" vertical="center"/>
    </xf>
    <xf numFmtId="0" fontId="972" fillId="6" borderId="5" xfId="2" applyFont="1" applyFill="1" applyBorder="1" applyAlignment="1">
      <alignment horizontal="center" vertical="center"/>
    </xf>
    <xf numFmtId="164" fontId="0" fillId="6" borderId="4" xfId="0" applyNumberFormat="1" applyFill="1" applyBorder="1" applyAlignment="1">
      <alignment horizontal="center"/>
    </xf>
    <xf numFmtId="164" fontId="0" fillId="6" borderId="5" xfId="0" applyNumberFormat="1" applyFill="1" applyBorder="1" applyAlignment="1">
      <alignment horizontal="center"/>
    </xf>
    <xf numFmtId="0" fontId="1137" fillId="8" borderId="1" xfId="2" applyFill="1" applyBorder="1" applyAlignment="1">
      <alignment horizontal="center" vertical="center" wrapText="1"/>
    </xf>
    <xf numFmtId="0" fontId="1053" fillId="6" borderId="4" xfId="2" applyFont="1" applyFill="1" applyBorder="1" applyAlignment="1">
      <alignment horizontal="center" vertical="center"/>
    </xf>
    <xf numFmtId="0" fontId="1053" fillId="6" borderId="5" xfId="2" applyFont="1" applyFill="1" applyBorder="1" applyAlignment="1">
      <alignment horizontal="center" vertical="center"/>
    </xf>
    <xf numFmtId="0" fontId="1065" fillId="6" borderId="4" xfId="2" applyFont="1" applyFill="1" applyBorder="1" applyAlignment="1">
      <alignment horizontal="center" vertical="center"/>
    </xf>
    <xf numFmtId="0" fontId="1065" fillId="6" borderId="5" xfId="2" applyFont="1" applyFill="1" applyBorder="1" applyAlignment="1">
      <alignment horizontal="center" vertical="center"/>
    </xf>
    <xf numFmtId="0" fontId="1054" fillId="13" borderId="1" xfId="2" applyFont="1" applyFill="1" applyBorder="1" applyAlignment="1">
      <alignment horizontal="center" vertical="center"/>
    </xf>
    <xf numFmtId="0" fontId="997" fillId="13" borderId="3" xfId="2" applyFont="1" applyFill="1" applyBorder="1" applyAlignment="1">
      <alignment horizontal="center" vertical="center"/>
    </xf>
    <xf numFmtId="0" fontId="914" fillId="0" borderId="5" xfId="2" applyFont="1" applyBorder="1" applyAlignment="1">
      <alignment horizontal="center" vertical="center"/>
    </xf>
    <xf numFmtId="0" fontId="898" fillId="13" borderId="4" xfId="2" applyFont="1" applyFill="1" applyBorder="1" applyAlignment="1">
      <alignment horizontal="center" vertical="center"/>
    </xf>
    <xf numFmtId="0" fontId="898" fillId="13" borderId="3" xfId="2" applyFont="1" applyFill="1" applyBorder="1" applyAlignment="1">
      <alignment horizontal="center" vertical="center"/>
    </xf>
    <xf numFmtId="0" fontId="898" fillId="13" borderId="5" xfId="2" applyFont="1" applyFill="1" applyBorder="1" applyAlignment="1">
      <alignment horizontal="center" vertical="center"/>
    </xf>
    <xf numFmtId="0" fontId="1085" fillId="13" borderId="1" xfId="2" applyFont="1" applyFill="1" applyBorder="1" applyAlignment="1">
      <alignment horizontal="center" vertical="center"/>
    </xf>
    <xf numFmtId="0" fontId="1038" fillId="0" borderId="4" xfId="2" applyFont="1" applyBorder="1" applyAlignment="1">
      <alignment horizontal="center" vertical="center"/>
    </xf>
    <xf numFmtId="0" fontId="1038" fillId="0" borderId="5" xfId="2" applyFont="1" applyBorder="1" applyAlignment="1">
      <alignment horizontal="center" vertical="center"/>
    </xf>
    <xf numFmtId="0" fontId="927" fillId="13" borderId="3" xfId="2" applyFont="1" applyFill="1" applyBorder="1" applyAlignment="1">
      <alignment horizontal="center" vertical="center"/>
    </xf>
    <xf numFmtId="0" fontId="746" fillId="24" borderId="1" xfId="2" applyFont="1" applyFill="1" applyBorder="1" applyAlignment="1">
      <alignment horizontal="center" vertical="center"/>
    </xf>
    <xf numFmtId="0" fontId="1080" fillId="13" borderId="1" xfId="0" applyFont="1" applyFill="1" applyBorder="1" applyAlignment="1">
      <alignment horizontal="center" vertical="center"/>
    </xf>
    <xf numFmtId="49" fontId="752" fillId="13" borderId="1" xfId="2" applyNumberFormat="1" applyFont="1" applyFill="1" applyBorder="1" applyAlignment="1">
      <alignment horizontal="center" vertical="center"/>
    </xf>
    <xf numFmtId="0" fontId="1011" fillId="13" borderId="1" xfId="2" applyFont="1" applyFill="1" applyBorder="1" applyAlignment="1">
      <alignment horizontal="center" vertical="center"/>
    </xf>
    <xf numFmtId="0" fontId="736" fillId="13" borderId="1" xfId="2" applyFont="1" applyFill="1" applyBorder="1" applyAlignment="1">
      <alignment horizontal="center" vertical="center" wrapText="1"/>
    </xf>
    <xf numFmtId="0" fontId="752" fillId="13" borderId="1" xfId="2" applyFont="1" applyFill="1" applyBorder="1" applyAlignment="1">
      <alignment horizontal="center" vertical="top" wrapText="1"/>
    </xf>
    <xf numFmtId="0" fontId="752" fillId="13" borderId="1" xfId="2" applyFont="1" applyFill="1" applyBorder="1" applyAlignment="1">
      <alignment horizontal="center" vertical="center" wrapText="1"/>
    </xf>
    <xf numFmtId="0" fontId="735" fillId="13" borderId="1" xfId="2" applyFont="1" applyFill="1" applyBorder="1" applyAlignment="1">
      <alignment horizontal="center" vertical="center"/>
    </xf>
    <xf numFmtId="0" fontId="734" fillId="13" borderId="1" xfId="2" applyFont="1" applyFill="1" applyBorder="1" applyAlignment="1">
      <alignment horizontal="center" vertical="center"/>
    </xf>
    <xf numFmtId="0" fontId="1036" fillId="13" borderId="4" xfId="2" applyFont="1" applyFill="1" applyBorder="1" applyAlignment="1">
      <alignment horizontal="center" vertical="center" wrapText="1"/>
    </xf>
    <xf numFmtId="0" fontId="1036" fillId="13" borderId="5" xfId="2" applyFont="1" applyFill="1" applyBorder="1" applyAlignment="1">
      <alignment horizontal="center" vertical="center" wrapText="1"/>
    </xf>
    <xf numFmtId="0" fontId="1048" fillId="6" borderId="4" xfId="2" applyFont="1" applyFill="1" applyBorder="1" applyAlignment="1">
      <alignment horizontal="center" vertical="center" wrapText="1"/>
    </xf>
    <xf numFmtId="0" fontId="1048" fillId="6" borderId="5" xfId="2" applyFont="1" applyFill="1" applyBorder="1" applyAlignment="1">
      <alignment horizontal="center" vertical="center" wrapText="1"/>
    </xf>
    <xf numFmtId="0" fontId="914" fillId="0" borderId="4" xfId="2" applyFont="1" applyBorder="1" applyAlignment="1">
      <alignment horizontal="center" vertical="center"/>
    </xf>
    <xf numFmtId="0" fontId="1049" fillId="6" borderId="4" xfId="2" applyFont="1" applyFill="1" applyBorder="1" applyAlignment="1">
      <alignment horizontal="center" vertical="center" wrapText="1"/>
    </xf>
    <xf numFmtId="0" fontId="1049" fillId="6" borderId="5" xfId="2" applyFont="1" applyFill="1" applyBorder="1" applyAlignment="1">
      <alignment horizontal="center" vertical="center" wrapText="1"/>
    </xf>
    <xf numFmtId="49" fontId="775" fillId="13" borderId="4" xfId="2" applyNumberFormat="1" applyFont="1" applyFill="1" applyBorder="1" applyAlignment="1">
      <alignment horizontal="center" vertical="center"/>
    </xf>
    <xf numFmtId="49" fontId="775" fillId="13" borderId="5" xfId="2" applyNumberFormat="1" applyFont="1" applyFill="1" applyBorder="1" applyAlignment="1">
      <alignment horizontal="center" vertical="center"/>
    </xf>
    <xf numFmtId="0" fontId="788" fillId="13" borderId="4" xfId="2" applyFont="1" applyFill="1" applyBorder="1" applyAlignment="1">
      <alignment horizontal="center" vertical="center"/>
    </xf>
    <xf numFmtId="0" fontId="788" fillId="13" borderId="5" xfId="2" applyFont="1" applyFill="1" applyBorder="1" applyAlignment="1">
      <alignment horizontal="center" vertical="center"/>
    </xf>
    <xf numFmtId="0" fontId="838" fillId="13" borderId="4" xfId="2" applyFont="1" applyFill="1" applyBorder="1" applyAlignment="1">
      <alignment horizontal="center" vertical="center" wrapText="1"/>
    </xf>
    <xf numFmtId="0" fontId="47" fillId="24" borderId="4" xfId="2" applyFont="1" applyFill="1" applyBorder="1" applyAlignment="1">
      <alignment horizontal="center" vertical="center"/>
    </xf>
    <xf numFmtId="0" fontId="207" fillId="24" borderId="4" xfId="2" applyFont="1" applyFill="1" applyBorder="1" applyAlignment="1">
      <alignment horizontal="center" vertical="center"/>
    </xf>
    <xf numFmtId="0" fontId="767" fillId="13" borderId="4" xfId="2" applyFont="1" applyFill="1" applyBorder="1" applyAlignment="1">
      <alignment horizontal="center" vertical="center" wrapText="1"/>
    </xf>
    <xf numFmtId="0" fontId="709" fillId="13" borderId="4" xfId="2" applyFont="1" applyFill="1" applyBorder="1" applyAlignment="1">
      <alignment horizontal="center" vertical="center"/>
    </xf>
    <xf numFmtId="0" fontId="579" fillId="13" borderId="4" xfId="2" applyFont="1" applyFill="1" applyBorder="1" applyAlignment="1">
      <alignment horizontal="center" vertical="center" wrapText="1"/>
    </xf>
    <xf numFmtId="0" fontId="788" fillId="13" borderId="4" xfId="2" applyFont="1" applyFill="1" applyBorder="1" applyAlignment="1">
      <alignment horizontal="center" vertical="top" wrapText="1"/>
    </xf>
    <xf numFmtId="0" fontId="788" fillId="13" borderId="5" xfId="2" applyFont="1" applyFill="1" applyBorder="1" applyAlignment="1">
      <alignment horizontal="center" vertical="top" wrapText="1"/>
    </xf>
    <xf numFmtId="0" fontId="579" fillId="24" borderId="4" xfId="2" applyFont="1" applyFill="1" applyBorder="1" applyAlignment="1">
      <alignment horizontal="center" vertical="center"/>
    </xf>
    <xf numFmtId="49" fontId="739" fillId="8" borderId="4" xfId="2" applyNumberFormat="1" applyFont="1" applyFill="1" applyBorder="1" applyAlignment="1">
      <alignment horizontal="center" vertical="center"/>
    </xf>
    <xf numFmtId="49" fontId="739" fillId="8" borderId="5" xfId="2" applyNumberFormat="1" applyFont="1" applyFill="1" applyBorder="1" applyAlignment="1">
      <alignment horizontal="center" vertical="center"/>
    </xf>
    <xf numFmtId="0" fontId="143" fillId="8" borderId="4" xfId="2" applyFont="1" applyFill="1" applyBorder="1" applyAlignment="1">
      <alignment horizontal="center" vertical="center"/>
    </xf>
    <xf numFmtId="49" fontId="741" fillId="8" borderId="4" xfId="2" applyNumberFormat="1" applyFont="1" applyFill="1" applyBorder="1" applyAlignment="1">
      <alignment horizontal="center" vertical="center"/>
    </xf>
    <xf numFmtId="0" fontId="319" fillId="24" borderId="4" xfId="2" applyFont="1" applyFill="1" applyBorder="1" applyAlignment="1">
      <alignment horizontal="center" vertical="center"/>
    </xf>
    <xf numFmtId="49" fontId="747" fillId="8" borderId="4" xfId="2" applyNumberFormat="1" applyFont="1" applyFill="1" applyBorder="1" applyAlignment="1">
      <alignment horizontal="center" vertical="center"/>
    </xf>
    <xf numFmtId="49" fontId="747" fillId="8" borderId="5" xfId="2" applyNumberFormat="1" applyFont="1" applyFill="1" applyBorder="1" applyAlignment="1">
      <alignment horizontal="center" vertical="center"/>
    </xf>
    <xf numFmtId="0" fontId="403" fillId="8" borderId="4" xfId="2" applyFont="1" applyFill="1" applyBorder="1" applyAlignment="1">
      <alignment horizontal="center" vertical="center" wrapText="1"/>
    </xf>
    <xf numFmtId="0" fontId="747" fillId="8" borderId="4" xfId="2" applyFont="1" applyFill="1" applyBorder="1" applyAlignment="1">
      <alignment horizontal="center" vertical="top" wrapText="1"/>
    </xf>
    <xf numFmtId="0" fontId="747" fillId="8" borderId="5" xfId="2" applyFont="1" applyFill="1" applyBorder="1" applyAlignment="1">
      <alignment horizontal="center" vertical="top" wrapText="1"/>
    </xf>
    <xf numFmtId="0" fontId="752" fillId="13" borderId="4" xfId="2" applyFont="1" applyFill="1" applyBorder="1" applyAlignment="1">
      <alignment horizontal="center" vertical="top" wrapText="1"/>
    </xf>
    <xf numFmtId="0" fontId="752" fillId="13" borderId="5" xfId="2" applyFont="1" applyFill="1" applyBorder="1" applyAlignment="1">
      <alignment horizontal="center" vertical="top" wrapText="1"/>
    </xf>
    <xf numFmtId="0" fontId="185" fillId="8" borderId="4" xfId="2" applyFont="1" applyFill="1" applyBorder="1" applyAlignment="1">
      <alignment horizontal="center" vertical="center" wrapText="1"/>
    </xf>
    <xf numFmtId="0" fontId="355" fillId="0" borderId="4" xfId="2" applyFont="1" applyBorder="1" applyAlignment="1">
      <alignment horizontal="center" vertical="center"/>
    </xf>
    <xf numFmtId="0" fontId="739" fillId="8" borderId="4" xfId="2" applyFont="1" applyFill="1" applyBorder="1" applyAlignment="1">
      <alignment horizontal="center" vertical="top" wrapText="1"/>
    </xf>
    <xf numFmtId="0" fontId="767" fillId="8" borderId="4" xfId="2" applyFont="1" applyFill="1" applyBorder="1" applyAlignment="1">
      <alignment horizontal="center" vertical="top" wrapText="1"/>
    </xf>
    <xf numFmtId="0" fontId="767" fillId="8" borderId="5" xfId="2" applyFont="1" applyFill="1" applyBorder="1" applyAlignment="1">
      <alignment horizontal="center" vertical="top" wrapText="1"/>
    </xf>
    <xf numFmtId="0" fontId="521" fillId="8" borderId="4" xfId="2" applyFont="1" applyFill="1" applyBorder="1" applyAlignment="1">
      <alignment horizontal="center" vertical="center" wrapText="1"/>
    </xf>
    <xf numFmtId="0" fontId="748" fillId="13" borderId="4" xfId="2" applyFont="1" applyFill="1" applyBorder="1" applyAlignment="1">
      <alignment horizontal="center"/>
    </xf>
    <xf numFmtId="0" fontId="752" fillId="13" borderId="5" xfId="2" applyFont="1" applyFill="1" applyBorder="1" applyAlignment="1">
      <alignment horizontal="center" vertical="center" wrapText="1"/>
    </xf>
    <xf numFmtId="49" fontId="738" fillId="13" borderId="4" xfId="2" applyNumberFormat="1" applyFont="1" applyFill="1" applyBorder="1" applyAlignment="1">
      <alignment horizontal="center" vertical="center"/>
    </xf>
    <xf numFmtId="49" fontId="738" fillId="13" borderId="3" xfId="2" applyNumberFormat="1" applyFont="1" applyFill="1" applyBorder="1" applyAlignment="1">
      <alignment horizontal="center" vertical="center"/>
    </xf>
    <xf numFmtId="49" fontId="738" fillId="13" borderId="5" xfId="2" applyNumberFormat="1" applyFont="1" applyFill="1" applyBorder="1" applyAlignment="1">
      <alignment horizontal="center" vertical="center"/>
    </xf>
    <xf numFmtId="0" fontId="711" fillId="13" borderId="4" xfId="2" applyFont="1" applyFill="1" applyBorder="1" applyAlignment="1">
      <alignment horizontal="center" vertical="center"/>
    </xf>
    <xf numFmtId="49" fontId="768" fillId="13" borderId="4" xfId="2" applyNumberFormat="1" applyFont="1" applyFill="1" applyBorder="1" applyAlignment="1">
      <alignment horizontal="center" vertical="center"/>
    </xf>
    <xf numFmtId="49" fontId="768" fillId="13" borderId="5" xfId="2" applyNumberFormat="1" applyFont="1" applyFill="1" applyBorder="1" applyAlignment="1">
      <alignment horizontal="center" vertical="center"/>
    </xf>
    <xf numFmtId="0" fontId="237" fillId="0" borderId="4" xfId="2" applyFont="1" applyBorder="1" applyAlignment="1">
      <alignment horizontal="center" vertical="center"/>
    </xf>
    <xf numFmtId="0" fontId="739" fillId="8" borderId="4" xfId="2" applyFont="1" applyFill="1" applyBorder="1" applyAlignment="1">
      <alignment horizontal="center" vertical="center" wrapText="1"/>
    </xf>
    <xf numFmtId="49" fontId="741" fillId="8" borderId="3" xfId="2" applyNumberFormat="1" applyFont="1" applyFill="1" applyBorder="1" applyAlignment="1">
      <alignment horizontal="center" vertical="center"/>
    </xf>
    <xf numFmtId="49" fontId="741" fillId="8" borderId="5" xfId="2" applyNumberFormat="1" applyFont="1" applyFill="1" applyBorder="1" applyAlignment="1">
      <alignment horizontal="center" vertical="center"/>
    </xf>
    <xf numFmtId="0" fontId="207" fillId="8" borderId="4" xfId="2" applyFont="1" applyFill="1" applyBorder="1" applyAlignment="1">
      <alignment horizontal="center" vertical="center" wrapText="1"/>
    </xf>
    <xf numFmtId="0" fontId="741" fillId="8" borderId="3" xfId="2" applyFont="1" applyFill="1" applyBorder="1" applyAlignment="1">
      <alignment horizontal="center" vertical="top" wrapText="1"/>
    </xf>
    <xf numFmtId="0" fontId="739" fillId="8" borderId="5" xfId="2" applyFont="1" applyFill="1" applyBorder="1" applyAlignment="1">
      <alignment horizontal="center" vertical="top" wrapText="1"/>
    </xf>
    <xf numFmtId="0" fontId="738" fillId="13" borderId="4" xfId="2" applyFont="1" applyFill="1" applyBorder="1" applyAlignment="1">
      <alignment horizontal="center" vertical="center" wrapText="1"/>
    </xf>
    <xf numFmtId="0" fontId="732" fillId="6" borderId="4" xfId="2" applyFont="1" applyFill="1" applyBorder="1" applyAlignment="1">
      <alignment horizontal="center" vertical="top" wrapText="1"/>
    </xf>
    <xf numFmtId="0" fontId="732" fillId="6" borderId="5" xfId="2" applyFont="1" applyFill="1" applyBorder="1" applyAlignment="1">
      <alignment horizontal="center" vertical="top" wrapText="1"/>
    </xf>
    <xf numFmtId="49" fontId="734" fillId="13" borderId="4" xfId="2" applyNumberFormat="1" applyFont="1" applyFill="1" applyBorder="1" applyAlignment="1">
      <alignment horizontal="center" vertical="center"/>
    </xf>
    <xf numFmtId="49" fontId="734" fillId="13" borderId="5" xfId="2" applyNumberFormat="1" applyFont="1" applyFill="1" applyBorder="1" applyAlignment="1">
      <alignment horizontal="center" vertical="center"/>
    </xf>
    <xf numFmtId="0" fontId="734" fillId="13" borderId="4" xfId="2" applyFont="1" applyFill="1" applyBorder="1" applyAlignment="1">
      <alignment horizontal="center" vertical="center" wrapText="1"/>
    </xf>
    <xf numFmtId="0" fontId="732" fillId="6" borderId="4" xfId="2" applyFont="1" applyFill="1" applyBorder="1" applyAlignment="1">
      <alignment horizontal="center" vertical="center" wrapText="1"/>
    </xf>
    <xf numFmtId="0" fontId="732" fillId="6" borderId="5" xfId="2" applyFont="1" applyFill="1" applyBorder="1" applyAlignment="1">
      <alignment horizontal="center" vertical="center" wrapText="1"/>
    </xf>
    <xf numFmtId="0" fontId="738" fillId="13" borderId="4" xfId="2" applyFont="1" applyFill="1" applyBorder="1" applyAlignment="1">
      <alignment horizontal="center" vertical="top" wrapText="1"/>
    </xf>
    <xf numFmtId="0" fontId="738" fillId="13" borderId="3" xfId="2" applyFont="1" applyFill="1" applyBorder="1" applyAlignment="1">
      <alignment horizontal="center" vertical="top" wrapText="1"/>
    </xf>
    <xf numFmtId="0" fontId="738" fillId="13" borderId="5" xfId="2" applyFont="1" applyFill="1" applyBorder="1" applyAlignment="1">
      <alignment horizontal="center" vertical="top" wrapText="1"/>
    </xf>
    <xf numFmtId="0" fontId="1080" fillId="6" borderId="4" xfId="0" applyFont="1" applyFill="1" applyBorder="1" applyAlignment="1">
      <alignment horizontal="center" vertical="center"/>
    </xf>
    <xf numFmtId="0" fontId="1080" fillId="6" borderId="5" xfId="0" applyFont="1" applyFill="1" applyBorder="1" applyAlignment="1">
      <alignment horizontal="center" vertical="center"/>
    </xf>
    <xf numFmtId="49" fontId="732" fillId="6" borderId="4" xfId="2" applyNumberFormat="1" applyFont="1" applyFill="1" applyBorder="1" applyAlignment="1">
      <alignment horizontal="center" vertical="center"/>
    </xf>
    <xf numFmtId="49" fontId="732" fillId="6" borderId="5" xfId="2" applyNumberFormat="1" applyFont="1" applyFill="1" applyBorder="1" applyAlignment="1">
      <alignment horizontal="center" vertical="center"/>
    </xf>
    <xf numFmtId="49" fontId="729" fillId="8" borderId="4" xfId="2" applyNumberFormat="1" applyFont="1" applyFill="1" applyBorder="1" applyAlignment="1">
      <alignment horizontal="center" vertical="center"/>
    </xf>
    <xf numFmtId="49" fontId="729" fillId="8" borderId="5" xfId="2" applyNumberFormat="1" applyFont="1" applyFill="1" applyBorder="1" applyAlignment="1">
      <alignment horizontal="center" vertical="center"/>
    </xf>
    <xf numFmtId="0" fontId="286" fillId="8" borderId="4" xfId="2" applyFont="1" applyFill="1" applyBorder="1" applyAlignment="1">
      <alignment horizontal="center" vertical="center" wrapText="1"/>
    </xf>
    <xf numFmtId="0" fontId="718" fillId="8" borderId="4" xfId="2" applyFont="1" applyFill="1" applyBorder="1" applyAlignment="1">
      <alignment horizontal="center" vertical="center"/>
    </xf>
    <xf numFmtId="0" fontId="718" fillId="8" borderId="5" xfId="2" applyFont="1" applyFill="1" applyBorder="1" applyAlignment="1">
      <alignment horizontal="center" vertical="center"/>
    </xf>
    <xf numFmtId="0" fontId="739" fillId="13" borderId="4" xfId="2" applyFont="1" applyFill="1" applyBorder="1" applyAlignment="1">
      <alignment horizontal="center" vertical="top" wrapText="1"/>
    </xf>
    <xf numFmtId="0" fontId="739" fillId="13" borderId="5" xfId="2" applyFont="1" applyFill="1" applyBorder="1" applyAlignment="1">
      <alignment horizontal="center" vertical="top" wrapText="1"/>
    </xf>
    <xf numFmtId="0" fontId="739" fillId="13" borderId="4" xfId="2" applyFont="1" applyFill="1" applyBorder="1" applyAlignment="1">
      <alignment horizontal="center" vertical="center" wrapText="1"/>
    </xf>
    <xf numFmtId="0" fontId="475" fillId="6" borderId="4" xfId="2" applyFont="1" applyFill="1" applyBorder="1" applyAlignment="1">
      <alignment horizontal="center" vertical="center"/>
    </xf>
    <xf numFmtId="49" fontId="729" fillId="8" borderId="3" xfId="2" applyNumberFormat="1" applyFont="1" applyFill="1" applyBorder="1" applyAlignment="1">
      <alignment horizontal="center" vertical="center"/>
    </xf>
    <xf numFmtId="0" fontId="734" fillId="13" borderId="4" xfId="2" applyFont="1" applyFill="1" applyBorder="1" applyAlignment="1">
      <alignment horizontal="center" vertical="top" wrapText="1"/>
    </xf>
    <xf numFmtId="0" fontId="734" fillId="13" borderId="5" xfId="2" applyFont="1" applyFill="1" applyBorder="1" applyAlignment="1">
      <alignment horizontal="center" vertical="top" wrapText="1"/>
    </xf>
    <xf numFmtId="0" fontId="739" fillId="13" borderId="4" xfId="2" applyFont="1" applyFill="1" applyBorder="1" applyAlignment="1">
      <alignment horizontal="center" vertical="center"/>
    </xf>
    <xf numFmtId="0" fontId="739" fillId="13" borderId="5" xfId="2" applyFont="1" applyFill="1" applyBorder="1" applyAlignment="1">
      <alignment horizontal="center" vertical="center"/>
    </xf>
    <xf numFmtId="49" fontId="718" fillId="8" borderId="4" xfId="2" applyNumberFormat="1" applyFont="1" applyFill="1" applyBorder="1" applyAlignment="1">
      <alignment horizontal="center" vertical="center"/>
    </xf>
    <xf numFmtId="0" fontId="738" fillId="13" borderId="3" xfId="2" applyFont="1" applyFill="1" applyBorder="1" applyAlignment="1">
      <alignment horizontal="center" vertical="center" wrapText="1"/>
    </xf>
    <xf numFmtId="0" fontId="738" fillId="13" borderId="5" xfId="2" applyFont="1" applyFill="1" applyBorder="1" applyAlignment="1">
      <alignment horizontal="center" vertical="center" wrapText="1"/>
    </xf>
    <xf numFmtId="0" fontId="738" fillId="24" borderId="4" xfId="2" applyFont="1" applyFill="1" applyBorder="1" applyAlignment="1">
      <alignment horizontal="center" vertical="center"/>
    </xf>
    <xf numFmtId="0" fontId="738" fillId="24" borderId="3" xfId="2" applyFont="1" applyFill="1" applyBorder="1" applyAlignment="1">
      <alignment horizontal="center" vertical="center"/>
    </xf>
    <xf numFmtId="0" fontId="738" fillId="24" borderId="5" xfId="2" applyFont="1" applyFill="1" applyBorder="1" applyAlignment="1">
      <alignment horizontal="center" vertical="center"/>
    </xf>
    <xf numFmtId="0" fontId="731" fillId="24" borderId="4" xfId="2" applyFont="1" applyFill="1" applyBorder="1" applyAlignment="1">
      <alignment horizontal="center" vertical="center"/>
    </xf>
    <xf numFmtId="0" fontId="731" fillId="24" borderId="5" xfId="2" applyFont="1" applyFill="1" applyBorder="1" applyAlignment="1">
      <alignment horizontal="center" vertical="center"/>
    </xf>
    <xf numFmtId="0" fontId="1006" fillId="6" borderId="4" xfId="2" applyFont="1" applyFill="1" applyBorder="1" applyAlignment="1">
      <alignment horizontal="center" vertical="center"/>
    </xf>
    <xf numFmtId="0" fontId="1006" fillId="6" borderId="5" xfId="2" applyFont="1" applyFill="1" applyBorder="1" applyAlignment="1">
      <alignment horizontal="center" vertical="center"/>
    </xf>
    <xf numFmtId="0" fontId="420" fillId="8" borderId="4" xfId="2" applyFont="1" applyFill="1" applyBorder="1" applyAlignment="1">
      <alignment horizontal="center" vertical="center" wrapText="1"/>
    </xf>
    <xf numFmtId="49" fontId="732" fillId="13" borderId="4" xfId="2" applyNumberFormat="1" applyFont="1" applyFill="1" applyBorder="1" applyAlignment="1">
      <alignment horizontal="center" vertical="center"/>
    </xf>
    <xf numFmtId="49" fontId="732" fillId="13" borderId="5" xfId="2" applyNumberFormat="1" applyFont="1" applyFill="1" applyBorder="1" applyAlignment="1">
      <alignment horizontal="center" vertical="center"/>
    </xf>
    <xf numFmtId="0" fontId="234" fillId="8" borderId="4" xfId="2" applyFont="1" applyFill="1" applyBorder="1" applyAlignment="1">
      <alignment horizontal="center" vertical="center" wrapText="1"/>
    </xf>
    <xf numFmtId="0" fontId="677" fillId="25" borderId="4" xfId="2" applyFont="1" applyFill="1" applyBorder="1" applyAlignment="1">
      <alignment horizontal="center" vertical="center"/>
    </xf>
    <xf numFmtId="0" fontId="677" fillId="25" borderId="5" xfId="2" applyFont="1" applyFill="1" applyBorder="1" applyAlignment="1">
      <alignment horizontal="center" vertical="center"/>
    </xf>
    <xf numFmtId="49" fontId="722" fillId="8" borderId="4" xfId="2" applyNumberFormat="1" applyFont="1" applyFill="1" applyBorder="1" applyAlignment="1">
      <alignment horizontal="center" vertical="center"/>
    </xf>
    <xf numFmtId="49" fontId="722" fillId="8" borderId="3" xfId="2" applyNumberFormat="1" applyFont="1" applyFill="1" applyBorder="1" applyAlignment="1">
      <alignment horizontal="center" vertical="center"/>
    </xf>
    <xf numFmtId="49" fontId="722" fillId="8" borderId="5" xfId="2" applyNumberFormat="1" applyFont="1" applyFill="1" applyBorder="1" applyAlignment="1">
      <alignment horizontal="center" vertical="center"/>
    </xf>
    <xf numFmtId="0" fontId="701" fillId="25" borderId="4" xfId="2" applyFont="1" applyFill="1" applyBorder="1" applyAlignment="1">
      <alignment horizontal="center" vertical="center"/>
    </xf>
    <xf numFmtId="0" fontId="701" fillId="25" borderId="5" xfId="2" applyFont="1" applyFill="1" applyBorder="1" applyAlignment="1">
      <alignment horizontal="center" vertical="center"/>
    </xf>
    <xf numFmtId="0" fontId="731" fillId="13" borderId="4" xfId="2" applyFont="1" applyFill="1" applyBorder="1" applyAlignment="1">
      <alignment horizontal="center" vertical="top" wrapText="1"/>
    </xf>
    <xf numFmtId="0" fontId="731" fillId="13" borderId="5" xfId="2" applyFont="1" applyFill="1" applyBorder="1" applyAlignment="1">
      <alignment horizontal="center" vertical="top" wrapText="1"/>
    </xf>
    <xf numFmtId="0" fontId="731" fillId="13" borderId="4" xfId="2" applyFont="1" applyFill="1" applyBorder="1" applyAlignment="1">
      <alignment horizontal="center" vertical="center" wrapText="1"/>
    </xf>
    <xf numFmtId="0" fontId="723" fillId="8" borderId="4" xfId="2" applyFont="1" applyFill="1" applyBorder="1" applyAlignment="1">
      <alignment horizontal="center" vertical="center" wrapText="1"/>
    </xf>
    <xf numFmtId="0" fontId="732" fillId="8" borderId="3" xfId="2" applyFont="1" applyFill="1" applyBorder="1" applyAlignment="1">
      <alignment horizontal="center" vertical="center" wrapText="1"/>
    </xf>
    <xf numFmtId="0" fontId="732" fillId="8" borderId="5" xfId="2" applyFont="1" applyFill="1" applyBorder="1" applyAlignment="1">
      <alignment horizontal="center" vertical="center" wrapText="1"/>
    </xf>
    <xf numFmtId="0" fontId="732" fillId="8" borderId="4" xfId="2" applyFont="1" applyFill="1" applyBorder="1" applyAlignment="1">
      <alignment horizontal="center" vertical="top" wrapText="1"/>
    </xf>
    <xf numFmtId="0" fontId="732" fillId="8" borderId="3" xfId="2" applyFont="1" applyFill="1" applyBorder="1" applyAlignment="1">
      <alignment horizontal="center" vertical="top" wrapText="1"/>
    </xf>
    <xf numFmtId="0" fontId="732" fillId="8" borderId="5" xfId="2" applyFont="1" applyFill="1" applyBorder="1" applyAlignment="1">
      <alignment horizontal="center" vertical="top" wrapText="1"/>
    </xf>
    <xf numFmtId="0" fontId="732" fillId="8" borderId="4" xfId="2" applyFont="1" applyFill="1" applyBorder="1" applyAlignment="1">
      <alignment horizontal="center" vertical="center" wrapText="1"/>
    </xf>
    <xf numFmtId="0" fontId="552" fillId="0" borderId="4" xfId="2" applyFont="1" applyBorder="1" applyAlignment="1">
      <alignment horizontal="center" vertical="center"/>
    </xf>
    <xf numFmtId="0" fontId="286" fillId="24" borderId="4" xfId="2" applyFont="1" applyFill="1" applyBorder="1" applyAlignment="1">
      <alignment horizontal="center" vertical="center"/>
    </xf>
    <xf numFmtId="0" fontId="486" fillId="0" borderId="4" xfId="2" applyFont="1" applyBorder="1" applyAlignment="1">
      <alignment horizontal="center" vertical="center"/>
    </xf>
    <xf numFmtId="0" fontId="691" fillId="0" borderId="4" xfId="2" applyFont="1" applyBorder="1" applyAlignment="1">
      <alignment horizontal="center" vertical="center"/>
    </xf>
    <xf numFmtId="0" fontId="718" fillId="8" borderId="4" xfId="2" applyFont="1" applyFill="1" applyBorder="1" applyAlignment="1">
      <alignment horizontal="center" vertical="top" wrapText="1"/>
    </xf>
    <xf numFmtId="0" fontId="718" fillId="8" borderId="4" xfId="2" applyFont="1" applyFill="1" applyBorder="1" applyAlignment="1">
      <alignment horizontal="center" vertical="center" wrapText="1"/>
    </xf>
    <xf numFmtId="49" fontId="718" fillId="6" borderId="4" xfId="2" applyNumberFormat="1" applyFont="1" applyFill="1" applyBorder="1" applyAlignment="1">
      <alignment horizontal="center" vertical="center"/>
    </xf>
    <xf numFmtId="49" fontId="750" fillId="6" borderId="3" xfId="2" applyNumberFormat="1" applyFont="1" applyFill="1" applyBorder="1" applyAlignment="1">
      <alignment horizontal="center" vertical="center"/>
    </xf>
    <xf numFmtId="0" fontId="1011" fillId="6" borderId="3" xfId="2" applyFont="1" applyFill="1" applyBorder="1" applyAlignment="1">
      <alignment horizontal="center" vertical="center"/>
    </xf>
    <xf numFmtId="0" fontId="718" fillId="6" borderId="4" xfId="2" applyFont="1" applyFill="1" applyBorder="1" applyAlignment="1">
      <alignment horizontal="center" vertical="center" wrapText="1"/>
    </xf>
    <xf numFmtId="0" fontId="1051" fillId="6" borderId="3" xfId="2" applyFont="1" applyFill="1" applyBorder="1" applyAlignment="1">
      <alignment horizontal="center" vertical="center" wrapText="1"/>
    </xf>
    <xf numFmtId="49" fontId="716" fillId="8" borderId="4" xfId="2" applyNumberFormat="1" applyFont="1" applyFill="1" applyBorder="1" applyAlignment="1">
      <alignment horizontal="center" vertical="center"/>
    </xf>
    <xf numFmtId="49" fontId="716" fillId="8" borderId="3" xfId="2" applyNumberFormat="1" applyFont="1" applyFill="1" applyBorder="1" applyAlignment="1">
      <alignment horizontal="center" vertical="center"/>
    </xf>
    <xf numFmtId="49" fontId="716" fillId="8" borderId="5" xfId="2" applyNumberFormat="1" applyFont="1" applyFill="1" applyBorder="1" applyAlignment="1">
      <alignment horizontal="center" vertical="center"/>
    </xf>
    <xf numFmtId="0" fontId="512" fillId="8" borderId="4" xfId="2" applyFont="1" applyFill="1" applyBorder="1" applyAlignment="1">
      <alignment horizontal="center" vertical="center" wrapText="1"/>
    </xf>
    <xf numFmtId="0" fontId="716" fillId="8" borderId="3" xfId="2" applyFont="1" applyFill="1" applyBorder="1" applyAlignment="1">
      <alignment horizontal="center" vertical="center" wrapText="1"/>
    </xf>
    <xf numFmtId="0" fontId="716" fillId="8" borderId="5" xfId="2" applyFont="1" applyFill="1" applyBorder="1" applyAlignment="1">
      <alignment horizontal="center" vertical="center" wrapText="1"/>
    </xf>
    <xf numFmtId="0" fontId="716" fillId="8" borderId="4" xfId="2" applyFont="1" applyFill="1" applyBorder="1" applyAlignment="1">
      <alignment horizontal="center" vertical="center" wrapText="1"/>
    </xf>
    <xf numFmtId="0" fontId="732" fillId="13" borderId="4" xfId="2" applyFont="1" applyFill="1" applyBorder="1" applyAlignment="1">
      <alignment horizontal="center" vertical="top" wrapText="1"/>
    </xf>
    <xf numFmtId="0" fontId="732" fillId="13" borderId="5" xfId="2" applyFont="1" applyFill="1" applyBorder="1" applyAlignment="1">
      <alignment horizontal="center" vertical="top" wrapText="1"/>
    </xf>
    <xf numFmtId="0" fontId="687" fillId="13" borderId="4" xfId="2" applyFont="1" applyFill="1" applyBorder="1" applyAlignment="1">
      <alignment horizontal="center" vertical="center"/>
    </xf>
    <xf numFmtId="0" fontId="426" fillId="0" borderId="4" xfId="2" applyFont="1" applyBorder="1" applyAlignment="1">
      <alignment horizontal="center" vertical="center"/>
    </xf>
    <xf numFmtId="49" fontId="731" fillId="13" borderId="4" xfId="2" applyNumberFormat="1" applyFont="1" applyFill="1" applyBorder="1" applyAlignment="1">
      <alignment horizontal="center" vertical="center"/>
    </xf>
    <xf numFmtId="49" fontId="731" fillId="13" borderId="5" xfId="2" applyNumberFormat="1" applyFont="1" applyFill="1" applyBorder="1" applyAlignment="1">
      <alignment horizontal="center" vertical="center"/>
    </xf>
    <xf numFmtId="0" fontId="421" fillId="24" borderId="4" xfId="2" applyFont="1" applyFill="1" applyBorder="1" applyAlignment="1">
      <alignment horizontal="center" vertical="center"/>
    </xf>
    <xf numFmtId="0" fontId="732" fillId="13" borderId="4" xfId="2" applyFont="1" applyFill="1" applyBorder="1" applyAlignment="1">
      <alignment horizontal="center" vertical="center" wrapText="1"/>
    </xf>
    <xf numFmtId="0" fontId="538" fillId="24" borderId="4" xfId="2" applyFont="1" applyFill="1" applyBorder="1" applyAlignment="1">
      <alignment horizontal="center" vertical="center"/>
    </xf>
    <xf numFmtId="0" fontId="729" fillId="24" borderId="3" xfId="2" applyFont="1" applyFill="1" applyBorder="1" applyAlignment="1">
      <alignment horizontal="center" vertical="center"/>
    </xf>
    <xf numFmtId="0" fontId="729" fillId="24" borderId="5" xfId="2" applyFont="1" applyFill="1" applyBorder="1" applyAlignment="1">
      <alignment horizontal="center" vertical="center"/>
    </xf>
    <xf numFmtId="49" fontId="732" fillId="8" borderId="4" xfId="2" applyNumberFormat="1" applyFont="1" applyFill="1" applyBorder="1" applyAlignment="1">
      <alignment horizontal="center" vertical="center"/>
    </xf>
    <xf numFmtId="49" fontId="732" fillId="8" borderId="3" xfId="2" applyNumberFormat="1" applyFont="1" applyFill="1" applyBorder="1" applyAlignment="1">
      <alignment horizontal="center" vertical="center"/>
    </xf>
    <xf numFmtId="49" fontId="732" fillId="8" borderId="5" xfId="2" applyNumberFormat="1" applyFont="1" applyFill="1" applyBorder="1" applyAlignment="1">
      <alignment horizontal="center" vertical="center"/>
    </xf>
    <xf numFmtId="0" fontId="729" fillId="8" borderId="4" xfId="2" applyFont="1" applyFill="1" applyBorder="1" applyAlignment="1">
      <alignment horizontal="center" vertical="center" wrapText="1"/>
    </xf>
    <xf numFmtId="0" fontId="716" fillId="8" borderId="4" xfId="2" applyFont="1" applyFill="1" applyBorder="1" applyAlignment="1">
      <alignment horizontal="center" vertical="top" wrapText="1"/>
    </xf>
    <xf numFmtId="0" fontId="716" fillId="8" borderId="5" xfId="2" applyFont="1" applyFill="1" applyBorder="1" applyAlignment="1">
      <alignment horizontal="center" vertical="top" wrapText="1"/>
    </xf>
    <xf numFmtId="0" fontId="512" fillId="24" borderId="4" xfId="2" applyFont="1" applyFill="1" applyBorder="1" applyAlignment="1">
      <alignment horizontal="center" vertical="center"/>
    </xf>
    <xf numFmtId="0" fontId="716" fillId="24" borderId="3" xfId="2" applyFont="1" applyFill="1" applyBorder="1" applyAlignment="1">
      <alignment horizontal="center" vertical="center"/>
    </xf>
    <xf numFmtId="0" fontId="716" fillId="24" borderId="5" xfId="2" applyFont="1" applyFill="1" applyBorder="1" applyAlignment="1">
      <alignment horizontal="center" vertical="center"/>
    </xf>
    <xf numFmtId="0" fontId="473" fillId="24" borderId="4" xfId="2" applyFont="1" applyFill="1" applyBorder="1" applyAlignment="1">
      <alignment horizontal="center" vertical="center"/>
    </xf>
    <xf numFmtId="0" fontId="473" fillId="8" borderId="4" xfId="2" applyFont="1" applyFill="1" applyBorder="1" applyAlignment="1">
      <alignment horizontal="center" vertical="center" wrapText="1"/>
    </xf>
    <xf numFmtId="0" fontId="722" fillId="8" borderId="4" xfId="2" applyFont="1" applyFill="1" applyBorder="1" applyAlignment="1">
      <alignment horizontal="center" vertical="top" wrapText="1"/>
    </xf>
    <xf numFmtId="0" fontId="722" fillId="8" borderId="3" xfId="2" applyFont="1" applyFill="1" applyBorder="1" applyAlignment="1">
      <alignment horizontal="center" vertical="top" wrapText="1"/>
    </xf>
    <xf numFmtId="0" fontId="722" fillId="8" borderId="5" xfId="2" applyFont="1" applyFill="1" applyBorder="1" applyAlignment="1">
      <alignment horizontal="center" vertical="top" wrapText="1"/>
    </xf>
    <xf numFmtId="0" fontId="723" fillId="24" borderId="3" xfId="2" applyFont="1" applyFill="1" applyBorder="1" applyAlignment="1">
      <alignment horizontal="center" vertical="center"/>
    </xf>
    <xf numFmtId="0" fontId="723" fillId="24" borderId="5" xfId="2" applyFont="1" applyFill="1" applyBorder="1" applyAlignment="1">
      <alignment horizontal="center" vertical="center"/>
    </xf>
    <xf numFmtId="0" fontId="420" fillId="8" borderId="4" xfId="2" applyFont="1" applyFill="1" applyBorder="1" applyAlignment="1">
      <alignment horizontal="center" vertical="center"/>
    </xf>
    <xf numFmtId="0" fontId="732" fillId="24" borderId="3" xfId="2" applyFont="1" applyFill="1" applyBorder="1" applyAlignment="1">
      <alignment horizontal="center" vertical="center"/>
    </xf>
    <xf numFmtId="0" fontId="732" fillId="24" borderId="5" xfId="2" applyFont="1" applyFill="1" applyBorder="1" applyAlignment="1">
      <alignment horizontal="center" vertical="center"/>
    </xf>
    <xf numFmtId="49" fontId="723" fillId="8" borderId="1" xfId="2" applyNumberFormat="1" applyFont="1" applyFill="1" applyBorder="1" applyAlignment="1">
      <alignment horizontal="center" vertical="center"/>
    </xf>
    <xf numFmtId="0" fontId="1011" fillId="8" borderId="1" xfId="2" applyFont="1" applyFill="1" applyBorder="1" applyAlignment="1">
      <alignment horizontal="center" vertical="center"/>
    </xf>
    <xf numFmtId="0" fontId="579" fillId="8" borderId="1" xfId="2" applyFont="1" applyFill="1" applyBorder="1" applyAlignment="1">
      <alignment horizontal="center" vertical="center" wrapText="1"/>
    </xf>
    <xf numFmtId="0" fontId="723" fillId="8" borderId="1" xfId="2" applyFont="1" applyFill="1" applyBorder="1" applyAlignment="1">
      <alignment horizontal="center" vertical="center" wrapText="1"/>
    </xf>
    <xf numFmtId="0" fontId="723" fillId="8" borderId="1" xfId="2" applyFont="1" applyFill="1" applyBorder="1" applyAlignment="1">
      <alignment horizontal="center" vertical="top" wrapText="1"/>
    </xf>
    <xf numFmtId="0" fontId="723" fillId="8" borderId="3" xfId="2" applyFont="1" applyFill="1" applyBorder="1" applyAlignment="1">
      <alignment horizontal="center" vertical="center" wrapText="1"/>
    </xf>
    <xf numFmtId="0" fontId="723" fillId="8" borderId="5" xfId="2" applyFont="1" applyFill="1" applyBorder="1" applyAlignment="1">
      <alignment horizontal="center" vertical="center" wrapText="1"/>
    </xf>
    <xf numFmtId="0" fontId="723" fillId="8" borderId="4" xfId="2" applyFont="1" applyFill="1" applyBorder="1" applyAlignment="1">
      <alignment horizontal="center" vertical="top" wrapText="1"/>
    </xf>
    <xf numFmtId="0" fontId="723" fillId="8" borderId="3" xfId="2" applyFont="1" applyFill="1" applyBorder="1" applyAlignment="1">
      <alignment horizontal="center" vertical="top" wrapText="1"/>
    </xf>
    <xf numFmtId="0" fontId="723" fillId="8" borderId="5" xfId="2" applyFont="1" applyFill="1" applyBorder="1" applyAlignment="1">
      <alignment horizontal="center" vertical="top" wrapText="1"/>
    </xf>
    <xf numFmtId="0" fontId="535" fillId="8" borderId="4" xfId="2" applyFont="1" applyFill="1" applyBorder="1" applyAlignment="1">
      <alignment horizontal="center" vertical="center"/>
    </xf>
    <xf numFmtId="0" fontId="209" fillId="24" borderId="4" xfId="2" applyFont="1" applyFill="1" applyBorder="1" applyAlignment="1">
      <alignment horizontal="center" vertical="center"/>
    </xf>
    <xf numFmtId="0" fontId="416" fillId="0" borderId="4" xfId="2" applyFont="1" applyBorder="1" applyAlignment="1">
      <alignment horizontal="center" vertical="center"/>
    </xf>
    <xf numFmtId="0" fontId="504" fillId="0" borderId="4" xfId="2" applyFont="1" applyBorder="1" applyAlignment="1">
      <alignment horizontal="center" vertical="center"/>
    </xf>
    <xf numFmtId="0" fontId="722" fillId="8" borderId="4" xfId="2" applyFont="1" applyFill="1" applyBorder="1" applyAlignment="1">
      <alignment horizontal="center" vertical="center" wrapText="1"/>
    </xf>
    <xf numFmtId="0" fontId="421" fillId="8" borderId="4" xfId="2" applyFont="1" applyFill="1" applyBorder="1" applyAlignment="1">
      <alignment horizontal="center" vertical="center" wrapText="1"/>
    </xf>
    <xf numFmtId="0" fontId="123" fillId="8" borderId="4" xfId="2" applyFont="1" applyFill="1" applyBorder="1" applyAlignment="1">
      <alignment horizontal="center" vertical="center" wrapText="1"/>
    </xf>
    <xf numFmtId="0" fontId="729" fillId="8" borderId="4" xfId="2" applyFont="1" applyFill="1" applyBorder="1" applyAlignment="1">
      <alignment horizontal="center" vertical="top" wrapText="1"/>
    </xf>
    <xf numFmtId="0" fontId="699" fillId="13" borderId="4" xfId="2" applyFont="1" applyFill="1" applyBorder="1" applyAlignment="1">
      <alignment horizontal="center" vertical="center"/>
    </xf>
    <xf numFmtId="49" fontId="718" fillId="13" borderId="4" xfId="2" applyNumberFormat="1" applyFont="1" applyFill="1" applyBorder="1" applyAlignment="1">
      <alignment horizontal="center" vertical="center"/>
    </xf>
    <xf numFmtId="49" fontId="718" fillId="13" borderId="5" xfId="2" applyNumberFormat="1" applyFont="1" applyFill="1" applyBorder="1" applyAlignment="1">
      <alignment horizontal="center" vertical="center"/>
    </xf>
    <xf numFmtId="0" fontId="712" fillId="8" borderId="3" xfId="2" applyFont="1" applyFill="1" applyBorder="1" applyAlignment="1">
      <alignment horizontal="center" vertical="top" wrapText="1"/>
    </xf>
    <xf numFmtId="0" fontId="712" fillId="8" borderId="5" xfId="2" applyFont="1" applyFill="1" applyBorder="1" applyAlignment="1">
      <alignment horizontal="center" vertical="top" wrapText="1"/>
    </xf>
    <xf numFmtId="0" fontId="470" fillId="0" borderId="4" xfId="2" applyFont="1" applyBorder="1" applyAlignment="1">
      <alignment horizontal="center" vertical="center"/>
    </xf>
    <xf numFmtId="0" fontId="729" fillId="8" borderId="3" xfId="2" applyFont="1" applyFill="1" applyBorder="1" applyAlignment="1">
      <alignment horizontal="center" vertical="top" wrapText="1"/>
    </xf>
    <xf numFmtId="0" fontId="729" fillId="8" borderId="5" xfId="2" applyFont="1" applyFill="1" applyBorder="1" applyAlignment="1">
      <alignment horizontal="center" vertical="top" wrapText="1"/>
    </xf>
    <xf numFmtId="0" fontId="386" fillId="8" borderId="4" xfId="2" applyFont="1" applyFill="1" applyBorder="1" applyAlignment="1">
      <alignment horizontal="center" vertical="center"/>
    </xf>
    <xf numFmtId="0" fontId="387" fillId="8" borderId="4" xfId="2" applyFont="1" applyFill="1" applyBorder="1" applyAlignment="1">
      <alignment horizontal="center" vertical="center"/>
    </xf>
    <xf numFmtId="0" fontId="482" fillId="8" borderId="4" xfId="2" applyFont="1" applyFill="1" applyBorder="1" applyAlignment="1">
      <alignment horizontal="center" vertical="center"/>
    </xf>
    <xf numFmtId="0" fontId="710" fillId="8" borderId="3" xfId="2" applyFont="1" applyFill="1" applyBorder="1" applyAlignment="1">
      <alignment horizontal="center" vertical="center"/>
    </xf>
    <xf numFmtId="0" fontId="710" fillId="8" borderId="5" xfId="2" applyFont="1" applyFill="1" applyBorder="1" applyAlignment="1">
      <alignment horizontal="center" vertical="center"/>
    </xf>
    <xf numFmtId="0" fontId="579" fillId="24" borderId="1" xfId="2" applyFont="1" applyFill="1" applyBorder="1" applyAlignment="1">
      <alignment horizontal="center" vertical="center"/>
    </xf>
    <xf numFmtId="0" fontId="1006" fillId="24" borderId="1" xfId="2" applyFont="1" applyFill="1" applyBorder="1" applyAlignment="1">
      <alignment horizontal="center" vertical="center"/>
    </xf>
    <xf numFmtId="0" fontId="484" fillId="8" borderId="4" xfId="2" applyFont="1" applyFill="1" applyBorder="1" applyAlignment="1">
      <alignment horizontal="center" vertical="center" wrapText="1"/>
    </xf>
    <xf numFmtId="0" fontId="710" fillId="8" borderId="3" xfId="2" applyFont="1" applyFill="1" applyBorder="1" applyAlignment="1">
      <alignment horizontal="center" vertical="center" wrapText="1"/>
    </xf>
    <xf numFmtId="0" fontId="710" fillId="8" borderId="5" xfId="2" applyFont="1" applyFill="1" applyBorder="1" applyAlignment="1">
      <alignment horizontal="center" vertical="center" wrapText="1"/>
    </xf>
    <xf numFmtId="49" fontId="712" fillId="8" borderId="3" xfId="2" applyNumberFormat="1" applyFont="1" applyFill="1" applyBorder="1" applyAlignment="1">
      <alignment horizontal="center" vertical="center"/>
    </xf>
    <xf numFmtId="0" fontId="131" fillId="24" borderId="4" xfId="2" applyFont="1" applyFill="1" applyBorder="1" applyAlignment="1">
      <alignment horizontal="center" vertical="center"/>
    </xf>
    <xf numFmtId="0" fontId="538" fillId="24" borderId="1" xfId="2" applyFont="1" applyFill="1" applyBorder="1" applyAlignment="1">
      <alignment horizontal="center" vertical="center"/>
    </xf>
    <xf numFmtId="0" fontId="123" fillId="24" borderId="4" xfId="2" applyFont="1" applyFill="1" applyBorder="1" applyAlignment="1">
      <alignment horizontal="center" vertical="center"/>
    </xf>
    <xf numFmtId="0" fontId="718" fillId="6" borderId="4" xfId="2" applyFont="1" applyFill="1" applyBorder="1" applyAlignment="1">
      <alignment horizontal="center" vertical="center"/>
    </xf>
    <xf numFmtId="0" fontId="1006" fillId="6" borderId="3" xfId="2" applyFont="1" applyFill="1" applyBorder="1" applyAlignment="1">
      <alignment horizontal="center" vertical="center"/>
    </xf>
    <xf numFmtId="0" fontId="556" fillId="24" borderId="4" xfId="2" applyFont="1" applyFill="1" applyBorder="1" applyAlignment="1">
      <alignment horizontal="center" vertical="center"/>
    </xf>
    <xf numFmtId="49" fontId="709" fillId="8" borderId="4" xfId="2" applyNumberFormat="1" applyFont="1" applyFill="1" applyBorder="1" applyAlignment="1">
      <alignment horizontal="center" vertical="center"/>
    </xf>
    <xf numFmtId="49" fontId="709" fillId="8" borderId="3" xfId="2" applyNumberFormat="1" applyFont="1" applyFill="1" applyBorder="1" applyAlignment="1">
      <alignment horizontal="center" vertical="center"/>
    </xf>
    <xf numFmtId="49" fontId="709" fillId="8" borderId="5" xfId="2" applyNumberFormat="1" applyFont="1" applyFill="1" applyBorder="1" applyAlignment="1">
      <alignment horizontal="center" vertical="center"/>
    </xf>
    <xf numFmtId="0" fontId="1343" fillId="24" borderId="4" xfId="2" applyFont="1" applyFill="1" applyBorder="1" applyAlignment="1">
      <alignment horizontal="center" vertical="center"/>
    </xf>
    <xf numFmtId="0" fontId="1343" fillId="24" borderId="5" xfId="2" applyFont="1" applyFill="1" applyBorder="1" applyAlignment="1">
      <alignment horizontal="center" vertical="center"/>
    </xf>
    <xf numFmtId="0" fontId="709" fillId="24" borderId="3" xfId="2" applyFont="1" applyFill="1" applyBorder="1" applyAlignment="1">
      <alignment horizontal="center" vertical="center"/>
    </xf>
    <xf numFmtId="0" fontId="709" fillId="24" borderId="5" xfId="2" applyFont="1" applyFill="1" applyBorder="1" applyAlignment="1">
      <alignment horizontal="center" vertical="center"/>
    </xf>
    <xf numFmtId="0" fontId="385" fillId="8" borderId="3" xfId="2" applyFont="1" applyFill="1" applyBorder="1" applyAlignment="1">
      <alignment horizontal="center" vertical="center"/>
    </xf>
    <xf numFmtId="0" fontId="507" fillId="8" borderId="3" xfId="2" applyFont="1" applyFill="1" applyBorder="1" applyAlignment="1">
      <alignment horizontal="center" vertical="center"/>
    </xf>
    <xf numFmtId="0" fontId="707" fillId="8" borderId="5" xfId="2" applyFont="1" applyFill="1" applyBorder="1" applyAlignment="1">
      <alignment horizontal="center" vertical="center"/>
    </xf>
    <xf numFmtId="0" fontId="307" fillId="24" borderId="1" xfId="2" applyFont="1" applyFill="1" applyBorder="1" applyAlignment="1">
      <alignment horizontal="center" vertical="center"/>
    </xf>
    <xf numFmtId="0" fontId="564" fillId="0" borderId="4" xfId="2" applyFont="1" applyBorder="1" applyAlignment="1">
      <alignment horizontal="center" vertical="center"/>
    </xf>
    <xf numFmtId="0" fontId="385" fillId="24" borderId="4" xfId="2" applyFont="1" applyFill="1" applyBorder="1" applyAlignment="1">
      <alignment horizontal="center" vertical="center"/>
    </xf>
    <xf numFmtId="0" fontId="234" fillId="24" borderId="4" xfId="2" applyFont="1" applyFill="1" applyBorder="1" applyAlignment="1">
      <alignment horizontal="center" vertical="center"/>
    </xf>
    <xf numFmtId="0" fontId="750" fillId="8" borderId="4" xfId="2" applyFont="1" applyFill="1" applyBorder="1" applyAlignment="1">
      <alignment horizontal="center" vertical="top" wrapText="1"/>
    </xf>
    <xf numFmtId="0" fontId="387" fillId="8" borderId="4" xfId="2" applyFont="1" applyFill="1" applyBorder="1" applyAlignment="1">
      <alignment horizontal="center" vertical="center" wrapText="1"/>
    </xf>
    <xf numFmtId="0" fontId="519" fillId="8" borderId="4" xfId="2" applyFont="1" applyFill="1" applyBorder="1" applyAlignment="1">
      <alignment horizontal="center" vertical="center" wrapText="1"/>
    </xf>
    <xf numFmtId="0" fontId="709" fillId="8" borderId="3" xfId="2" applyFont="1" applyFill="1" applyBorder="1" applyAlignment="1">
      <alignment horizontal="center" vertical="center" wrapText="1"/>
    </xf>
    <xf numFmtId="0" fontId="709" fillId="8" borderId="5" xfId="2" applyFont="1" applyFill="1" applyBorder="1" applyAlignment="1">
      <alignment horizontal="center" vertical="center" wrapText="1"/>
    </xf>
    <xf numFmtId="0" fontId="171" fillId="8" borderId="4" xfId="2" applyFont="1" applyFill="1" applyBorder="1" applyAlignment="1">
      <alignment horizontal="center" vertical="center" wrapText="1"/>
    </xf>
    <xf numFmtId="0" fontId="499" fillId="24" borderId="4" xfId="2" applyFont="1" applyFill="1" applyBorder="1" applyAlignment="1">
      <alignment horizontal="center" vertical="center"/>
    </xf>
    <xf numFmtId="0" fontId="707" fillId="24" borderId="3" xfId="2" applyFont="1" applyFill="1" applyBorder="1" applyAlignment="1">
      <alignment horizontal="center" vertical="center"/>
    </xf>
    <xf numFmtId="0" fontId="707" fillId="24" borderId="5" xfId="2" applyFont="1" applyFill="1" applyBorder="1" applyAlignment="1">
      <alignment horizontal="center" vertical="center"/>
    </xf>
    <xf numFmtId="0" fontId="401" fillId="24" borderId="4" xfId="2" applyFont="1" applyFill="1" applyBorder="1" applyAlignment="1">
      <alignment horizontal="center" vertical="center"/>
    </xf>
    <xf numFmtId="0" fontId="477" fillId="8" borderId="4" xfId="2" applyFont="1" applyFill="1" applyBorder="1" applyAlignment="1">
      <alignment horizontal="center" vertical="center" wrapText="1"/>
    </xf>
    <xf numFmtId="0" fontId="607" fillId="24" borderId="4" xfId="2" applyFont="1" applyFill="1" applyBorder="1" applyAlignment="1">
      <alignment horizontal="center" vertical="center"/>
    </xf>
    <xf numFmtId="0" fontId="223" fillId="0" borderId="4" xfId="2" applyFont="1" applyBorder="1" applyAlignment="1">
      <alignment horizontal="center" vertical="center"/>
    </xf>
    <xf numFmtId="0" fontId="47" fillId="8" borderId="4" xfId="2" applyFont="1" applyFill="1" applyBorder="1" applyAlignment="1">
      <alignment horizontal="center" vertical="center"/>
    </xf>
    <xf numFmtId="0" fontId="554" fillId="24" borderId="4" xfId="2" applyFont="1" applyFill="1" applyBorder="1" applyAlignment="1">
      <alignment horizontal="center" vertical="center"/>
    </xf>
    <xf numFmtId="0" fontId="707" fillId="8" borderId="5" xfId="2" applyFont="1" applyFill="1" applyBorder="1" applyAlignment="1">
      <alignment horizontal="center" vertical="top" wrapText="1"/>
    </xf>
    <xf numFmtId="0" fontId="499" fillId="8" borderId="4" xfId="2" applyFont="1" applyFill="1" applyBorder="1" applyAlignment="1">
      <alignment horizontal="center" vertical="center" wrapText="1"/>
    </xf>
    <xf numFmtId="0" fontId="519" fillId="24" borderId="4" xfId="2" applyFont="1" applyFill="1" applyBorder="1" applyAlignment="1">
      <alignment horizontal="center" vertical="center"/>
    </xf>
    <xf numFmtId="0" fontId="535" fillId="24" borderId="4" xfId="2" applyFont="1" applyFill="1" applyBorder="1" applyAlignment="1">
      <alignment horizontal="center" vertical="center"/>
    </xf>
    <xf numFmtId="49" fontId="710" fillId="6" borderId="4" xfId="2" applyNumberFormat="1" applyFont="1" applyFill="1" applyBorder="1" applyAlignment="1">
      <alignment horizontal="center" vertical="center"/>
    </xf>
    <xf numFmtId="0" fontId="709" fillId="8" borderId="4" xfId="2" applyFont="1" applyFill="1" applyBorder="1" applyAlignment="1">
      <alignment horizontal="center" vertical="center"/>
    </xf>
    <xf numFmtId="0" fontId="860" fillId="6" borderId="3" xfId="2" applyFont="1" applyFill="1" applyBorder="1" applyAlignment="1">
      <alignment horizontal="center" vertical="center" wrapText="1"/>
    </xf>
    <xf numFmtId="0" fontId="171" fillId="8" borderId="4" xfId="2" applyFont="1" applyFill="1" applyBorder="1" applyAlignment="1">
      <alignment horizontal="center" vertical="center"/>
    </xf>
    <xf numFmtId="0" fontId="707" fillId="8" borderId="3" xfId="2" applyFont="1" applyFill="1" applyBorder="1" applyAlignment="1">
      <alignment horizontal="center" vertical="center"/>
    </xf>
    <xf numFmtId="49" fontId="750" fillId="6" borderId="4" xfId="2" applyNumberFormat="1" applyFont="1" applyFill="1" applyBorder="1" applyAlignment="1">
      <alignment horizontal="center" vertical="center"/>
    </xf>
    <xf numFmtId="0" fontId="477" fillId="8" borderId="4" xfId="2" applyFont="1" applyFill="1" applyBorder="1" applyAlignment="1">
      <alignment horizontal="center" vertical="center"/>
    </xf>
    <xf numFmtId="0" fontId="554" fillId="8" borderId="4" xfId="2" applyFont="1" applyFill="1" applyBorder="1" applyAlignment="1">
      <alignment horizontal="center" vertical="center" wrapText="1"/>
    </xf>
    <xf numFmtId="0" fontId="568" fillId="24" borderId="4" xfId="2" applyFont="1" applyFill="1" applyBorder="1" applyAlignment="1">
      <alignment horizontal="center" vertical="center"/>
    </xf>
    <xf numFmtId="0" fontId="718" fillId="6" borderId="4" xfId="2" applyFont="1" applyFill="1" applyBorder="1" applyAlignment="1">
      <alignment horizontal="center" vertical="top" wrapText="1"/>
    </xf>
    <xf numFmtId="0" fontId="750" fillId="6" borderId="3" xfId="2" applyFont="1" applyFill="1" applyBorder="1" applyAlignment="1">
      <alignment horizontal="center" vertical="top" wrapText="1"/>
    </xf>
    <xf numFmtId="0" fontId="1080" fillId="6" borderId="3" xfId="0" applyFont="1" applyFill="1" applyBorder="1" applyAlignment="1">
      <alignment horizontal="center" vertical="center"/>
    </xf>
    <xf numFmtId="0" fontId="386" fillId="8" borderId="4" xfId="2" applyFont="1" applyFill="1" applyBorder="1" applyAlignment="1">
      <alignment horizontal="center" vertical="center" wrapText="1"/>
    </xf>
    <xf numFmtId="49" fontId="699" fillId="8" borderId="4" xfId="2" applyNumberFormat="1" applyFont="1" applyFill="1" applyBorder="1" applyAlignment="1">
      <alignment horizontal="center" vertical="center"/>
    </xf>
    <xf numFmtId="49" fontId="699" fillId="8" borderId="3" xfId="2" applyNumberFormat="1" applyFont="1" applyFill="1" applyBorder="1" applyAlignment="1">
      <alignment horizontal="center" vertical="center"/>
    </xf>
    <xf numFmtId="49" fontId="699" fillId="8" borderId="5" xfId="2" applyNumberFormat="1" applyFont="1" applyFill="1" applyBorder="1" applyAlignment="1">
      <alignment horizontal="center" vertical="center"/>
    </xf>
    <xf numFmtId="0" fontId="643" fillId="8" borderId="4" xfId="2" applyFont="1" applyFill="1" applyBorder="1" applyAlignment="1">
      <alignment horizontal="center" vertical="center"/>
    </xf>
    <xf numFmtId="0" fontId="643" fillId="8" borderId="5" xfId="2" applyFont="1" applyFill="1" applyBorder="1" applyAlignment="1">
      <alignment horizontal="center" vertical="center"/>
    </xf>
    <xf numFmtId="0" fontId="646" fillId="8" borderId="4" xfId="2" applyFont="1" applyFill="1" applyBorder="1" applyAlignment="1">
      <alignment horizontal="center" vertical="center" wrapText="1"/>
    </xf>
    <xf numFmtId="0" fontId="591" fillId="25" borderId="4" xfId="2" applyFont="1" applyFill="1" applyBorder="1" applyAlignment="1">
      <alignment horizontal="center" vertical="center"/>
    </xf>
    <xf numFmtId="0" fontId="158" fillId="24" borderId="4" xfId="2" applyFont="1" applyFill="1" applyBorder="1" applyAlignment="1">
      <alignment horizontal="center" vertical="center"/>
    </xf>
    <xf numFmtId="0" fontId="442" fillId="24" borderId="4" xfId="2" applyFont="1" applyFill="1" applyBorder="1" applyAlignment="1">
      <alignment horizontal="center" vertical="center"/>
    </xf>
    <xf numFmtId="49" fontId="700" fillId="8" borderId="4" xfId="2" applyNumberFormat="1" applyFont="1" applyFill="1" applyBorder="1" applyAlignment="1">
      <alignment horizontal="center" vertical="center"/>
    </xf>
    <xf numFmtId="49" fontId="700" fillId="8" borderId="5" xfId="2" applyNumberFormat="1" applyFont="1" applyFill="1" applyBorder="1" applyAlignment="1">
      <alignment horizontal="center" vertical="center"/>
    </xf>
    <xf numFmtId="0" fontId="703" fillId="8" borderId="4" xfId="2" applyFont="1" applyFill="1" applyBorder="1" applyAlignment="1">
      <alignment horizontal="center" vertical="center"/>
    </xf>
    <xf numFmtId="0" fontId="37" fillId="24" borderId="4" xfId="2" applyFont="1" applyFill="1" applyBorder="1" applyAlignment="1">
      <alignment horizontal="center" vertical="center"/>
    </xf>
    <xf numFmtId="0" fontId="544" fillId="24" borderId="4" xfId="2" applyFont="1" applyFill="1" applyBorder="1" applyAlignment="1">
      <alignment horizontal="center" vertical="center"/>
    </xf>
    <xf numFmtId="0" fontId="562" fillId="24" borderId="5" xfId="2" applyFont="1" applyFill="1" applyBorder="1" applyAlignment="1">
      <alignment horizontal="center" vertical="center"/>
    </xf>
    <xf numFmtId="49" fontId="700" fillId="13" borderId="4" xfId="2" applyNumberFormat="1" applyFont="1" applyFill="1" applyBorder="1" applyAlignment="1">
      <alignment horizontal="center" vertical="center"/>
    </xf>
    <xf numFmtId="49" fontId="700" fillId="13" borderId="5" xfId="2" applyNumberFormat="1" applyFont="1" applyFill="1" applyBorder="1" applyAlignment="1">
      <alignment horizontal="center" vertical="center"/>
    </xf>
    <xf numFmtId="0" fontId="700" fillId="13" borderId="5" xfId="2" applyFont="1" applyFill="1" applyBorder="1" applyAlignment="1">
      <alignment horizontal="center" vertical="center"/>
    </xf>
    <xf numFmtId="0" fontId="709" fillId="8" borderId="3" xfId="2" applyFont="1" applyFill="1" applyBorder="1" applyAlignment="1">
      <alignment horizontal="center" vertical="center"/>
    </xf>
    <xf numFmtId="0" fontId="709" fillId="8" borderId="5" xfId="2" applyFont="1" applyFill="1" applyBorder="1" applyAlignment="1">
      <alignment horizontal="center" vertical="center"/>
    </xf>
    <xf numFmtId="0" fontId="643" fillId="8" borderId="4" xfId="2" applyFont="1" applyFill="1" applyBorder="1" applyAlignment="1">
      <alignment horizontal="center" vertical="top" wrapText="1"/>
    </xf>
    <xf numFmtId="0" fontId="643" fillId="8" borderId="5" xfId="2" applyFont="1" applyFill="1" applyBorder="1" applyAlignment="1">
      <alignment horizontal="center" vertical="top" wrapText="1"/>
    </xf>
    <xf numFmtId="0" fontId="697" fillId="6" borderId="4" xfId="2" applyFont="1" applyFill="1" applyBorder="1" applyAlignment="1">
      <alignment horizontal="center" vertical="top" wrapText="1"/>
    </xf>
    <xf numFmtId="0" fontId="585" fillId="8" borderId="4" xfId="2" applyFont="1" applyFill="1" applyBorder="1" applyAlignment="1">
      <alignment horizontal="center" vertical="center" wrapText="1"/>
    </xf>
    <xf numFmtId="0" fontId="688" fillId="8" borderId="5" xfId="2" applyFont="1" applyFill="1" applyBorder="1" applyAlignment="1">
      <alignment horizontal="center" vertical="center" wrapText="1"/>
    </xf>
    <xf numFmtId="0" fontId="697" fillId="6" borderId="4" xfId="2" applyFont="1" applyFill="1" applyBorder="1" applyAlignment="1">
      <alignment horizontal="center" vertical="center" wrapText="1"/>
    </xf>
    <xf numFmtId="0" fontId="94" fillId="8" borderId="4" xfId="2" applyFont="1" applyFill="1" applyBorder="1" applyAlignment="1">
      <alignment horizontal="center" vertical="center" wrapText="1"/>
    </xf>
    <xf numFmtId="0" fontId="681" fillId="8" borderId="5" xfId="2" applyFont="1" applyFill="1" applyBorder="1" applyAlignment="1">
      <alignment horizontal="center" vertical="center" wrapText="1"/>
    </xf>
    <xf numFmtId="49" fontId="681" fillId="13" borderId="4" xfId="2" applyNumberFormat="1" applyFont="1" applyFill="1" applyBorder="1" applyAlignment="1">
      <alignment horizontal="center" vertical="center"/>
    </xf>
    <xf numFmtId="49" fontId="681" fillId="13" borderId="5" xfId="2" applyNumberFormat="1" applyFont="1" applyFill="1" applyBorder="1" applyAlignment="1">
      <alignment horizontal="center" vertical="center"/>
    </xf>
    <xf numFmtId="0" fontId="646" fillId="8" borderId="4" xfId="2" applyFont="1" applyFill="1" applyBorder="1" applyAlignment="1">
      <alignment horizontal="center" vertical="top" wrapText="1"/>
    </xf>
    <xf numFmtId="0" fontId="646" fillId="8" borderId="5" xfId="2" applyFont="1" applyFill="1" applyBorder="1" applyAlignment="1">
      <alignment horizontal="center" vertical="top" wrapText="1"/>
    </xf>
    <xf numFmtId="0" fontId="148" fillId="24" borderId="4" xfId="2" applyFont="1" applyFill="1" applyBorder="1" applyAlignment="1">
      <alignment horizontal="center" vertical="center"/>
    </xf>
    <xf numFmtId="0" fontId="410" fillId="24" borderId="3" xfId="2" applyFont="1" applyFill="1" applyBorder="1" applyAlignment="1">
      <alignment horizontal="center" vertical="center"/>
    </xf>
    <xf numFmtId="0" fontId="410" fillId="24" borderId="5" xfId="2" applyFont="1" applyFill="1" applyBorder="1" applyAlignment="1">
      <alignment horizontal="center" vertical="center"/>
    </xf>
    <xf numFmtId="14" fontId="402" fillId="8" borderId="4" xfId="2" applyNumberFormat="1" applyFont="1" applyFill="1" applyBorder="1" applyAlignment="1">
      <alignment horizontal="center" vertical="center"/>
    </xf>
    <xf numFmtId="14" fontId="402" fillId="8" borderId="3" xfId="2" applyNumberFormat="1" applyFont="1" applyFill="1" applyBorder="1" applyAlignment="1">
      <alignment horizontal="center" vertical="center"/>
    </xf>
    <xf numFmtId="14" fontId="402" fillId="8" borderId="5" xfId="2" applyNumberFormat="1" applyFont="1" applyFill="1" applyBorder="1" applyAlignment="1">
      <alignment horizontal="center" vertical="center"/>
    </xf>
    <xf numFmtId="0" fontId="1080" fillId="8" borderId="4" xfId="0" applyFont="1" applyFill="1" applyBorder="1" applyAlignment="1">
      <alignment horizontal="center" vertical="center" wrapText="1"/>
    </xf>
    <xf numFmtId="0" fontId="1080" fillId="8" borderId="3" xfId="0" applyFont="1" applyFill="1" applyBorder="1" applyAlignment="1">
      <alignment horizontal="center" vertical="center" wrapText="1"/>
    </xf>
    <xf numFmtId="0" fontId="1080" fillId="8" borderId="5" xfId="0" applyFont="1" applyFill="1" applyBorder="1" applyAlignment="1">
      <alignment horizontal="center" vertical="center" wrapText="1"/>
    </xf>
    <xf numFmtId="0" fontId="125" fillId="6" borderId="4" xfId="2" applyFont="1" applyFill="1" applyBorder="1" applyAlignment="1">
      <alignment horizontal="center" vertical="center"/>
    </xf>
    <xf numFmtId="0" fontId="367" fillId="24" borderId="4" xfId="2" applyFont="1" applyFill="1" applyBorder="1" applyAlignment="1">
      <alignment horizontal="center" vertical="center"/>
    </xf>
    <xf numFmtId="0" fontId="695" fillId="13" borderId="4" xfId="2" applyFont="1" applyFill="1" applyBorder="1" applyAlignment="1">
      <alignment horizontal="center" vertical="center" wrapText="1"/>
    </xf>
    <xf numFmtId="0" fontId="94" fillId="24" borderId="4" xfId="2" applyFont="1" applyFill="1" applyBorder="1" applyAlignment="1">
      <alignment horizontal="center" vertical="center"/>
    </xf>
    <xf numFmtId="0" fontId="91" fillId="8" borderId="4" xfId="2" applyFont="1" applyFill="1" applyBorder="1" applyAlignment="1">
      <alignment horizontal="center" vertical="center"/>
    </xf>
    <xf numFmtId="0" fontId="604" fillId="8" borderId="4" xfId="2" applyFont="1" applyFill="1" applyBorder="1" applyAlignment="1">
      <alignment horizontal="center" vertical="top" wrapText="1"/>
    </xf>
    <xf numFmtId="0" fontId="604" fillId="8" borderId="5" xfId="2" applyFont="1" applyFill="1" applyBorder="1" applyAlignment="1">
      <alignment horizontal="center" vertical="top" wrapText="1"/>
    </xf>
    <xf numFmtId="0" fontId="604" fillId="8" borderId="4" xfId="2" applyFont="1" applyFill="1" applyBorder="1" applyAlignment="1">
      <alignment horizontal="center" vertical="center" wrapText="1"/>
    </xf>
    <xf numFmtId="49" fontId="604" fillId="8" borderId="4" xfId="2" applyNumberFormat="1" applyFont="1" applyFill="1" applyBorder="1" applyAlignment="1">
      <alignment horizontal="center" vertical="center"/>
    </xf>
    <xf numFmtId="49" fontId="604" fillId="8" borderId="5" xfId="2" applyNumberFormat="1" applyFont="1" applyFill="1" applyBorder="1" applyAlignment="1">
      <alignment horizontal="center" vertical="center"/>
    </xf>
    <xf numFmtId="0" fontId="643" fillId="8" borderId="4" xfId="2" applyFont="1" applyFill="1" applyBorder="1" applyAlignment="1">
      <alignment horizontal="center" vertical="center" wrapText="1"/>
    </xf>
    <xf numFmtId="0" fontId="643" fillId="8" borderId="5" xfId="2" applyFont="1" applyFill="1" applyBorder="1" applyAlignment="1">
      <alignment horizontal="center" vertical="center" wrapText="1"/>
    </xf>
    <xf numFmtId="0" fontId="631" fillId="24" borderId="4" xfId="2" applyFont="1" applyFill="1" applyBorder="1" applyAlignment="1">
      <alignment horizontal="center" vertical="center"/>
    </xf>
    <xf numFmtId="49" fontId="703" fillId="13" borderId="4" xfId="2" applyNumberFormat="1" applyFont="1" applyFill="1" applyBorder="1" applyAlignment="1">
      <alignment horizontal="center" vertical="center"/>
    </xf>
    <xf numFmtId="49" fontId="703" fillId="13" borderId="5" xfId="2" applyNumberFormat="1" applyFont="1" applyFill="1" applyBorder="1" applyAlignment="1">
      <alignment horizontal="center" vertical="center"/>
    </xf>
    <xf numFmtId="0" fontId="547" fillId="24" borderId="4" xfId="2" applyFont="1" applyFill="1" applyBorder="1" applyAlignment="1">
      <alignment horizontal="center" vertical="center"/>
    </xf>
    <xf numFmtId="0" fontId="699" fillId="24" borderId="3" xfId="2" applyFont="1" applyFill="1" applyBorder="1" applyAlignment="1">
      <alignment horizontal="center" vertical="center"/>
    </xf>
    <xf numFmtId="0" fontId="699" fillId="24" borderId="5" xfId="2" applyFont="1" applyFill="1" applyBorder="1" applyAlignment="1">
      <alignment horizontal="center" vertical="center"/>
    </xf>
    <xf numFmtId="0" fontId="557" fillId="0" borderId="4" xfId="2" applyFont="1" applyBorder="1" applyAlignment="1">
      <alignment horizontal="center" vertical="center" wrapText="1"/>
    </xf>
    <xf numFmtId="0" fontId="680" fillId="13" borderId="4" xfId="2" applyFont="1" applyFill="1" applyBorder="1" applyAlignment="1">
      <alignment horizontal="center" vertical="center"/>
    </xf>
    <xf numFmtId="0" fontId="700" fillId="13" borderId="4" xfId="2" applyFont="1" applyFill="1" applyBorder="1" applyAlignment="1">
      <alignment horizontal="center" vertical="top" wrapText="1"/>
    </xf>
    <xf numFmtId="0" fontId="700" fillId="13" borderId="5" xfId="2" applyFont="1" applyFill="1" applyBorder="1" applyAlignment="1">
      <alignment horizontal="center" vertical="top" wrapText="1"/>
    </xf>
    <xf numFmtId="0" fontId="585" fillId="24" borderId="4" xfId="2" applyFont="1" applyFill="1" applyBorder="1" applyAlignment="1">
      <alignment horizontal="center" vertical="center"/>
    </xf>
    <xf numFmtId="0" fontId="452" fillId="0" borderId="4" xfId="0" applyFont="1" applyBorder="1" applyAlignment="1">
      <alignment horizontal="center" vertical="center" wrapText="1"/>
    </xf>
    <xf numFmtId="0" fontId="452" fillId="0" borderId="3" xfId="0" applyFont="1" applyBorder="1" applyAlignment="1">
      <alignment horizontal="center" vertical="center" wrapText="1"/>
    </xf>
    <xf numFmtId="0" fontId="452" fillId="0" borderId="5" xfId="0" applyFont="1" applyBorder="1" applyAlignment="1">
      <alignment horizontal="center" vertical="center" wrapText="1"/>
    </xf>
    <xf numFmtId="0" fontId="1363" fillId="0" borderId="4" xfId="0" applyFont="1" applyBorder="1" applyAlignment="1">
      <alignment horizontal="center" vertical="center"/>
    </xf>
    <xf numFmtId="0" fontId="1363" fillId="0" borderId="3" xfId="0" applyFont="1" applyBorder="1" applyAlignment="1">
      <alignment horizontal="center" vertical="center"/>
    </xf>
    <xf numFmtId="0" fontId="1363" fillId="0" borderId="5" xfId="0" applyFont="1" applyBorder="1" applyAlignment="1">
      <alignment horizontal="center" vertical="center"/>
    </xf>
    <xf numFmtId="0" fontId="37" fillId="8" borderId="4" xfId="2" applyFont="1" applyFill="1" applyBorder="1" applyAlignment="1">
      <alignment horizontal="center" vertical="center" wrapText="1"/>
    </xf>
    <xf numFmtId="0" fontId="703" fillId="8" borderId="5" xfId="2" applyFont="1" applyFill="1" applyBorder="1" applyAlignment="1">
      <alignment horizontal="center" vertical="center" wrapText="1"/>
    </xf>
    <xf numFmtId="0" fontId="376" fillId="8" borderId="4" xfId="2" applyFont="1" applyFill="1" applyBorder="1" applyAlignment="1">
      <alignment horizontal="center" vertical="center" wrapText="1"/>
    </xf>
    <xf numFmtId="0" fontId="232" fillId="8" borderId="4" xfId="2" applyFont="1" applyFill="1" applyBorder="1" applyAlignment="1">
      <alignment horizontal="center" vertical="center" wrapText="1"/>
    </xf>
    <xf numFmtId="0" fontId="349" fillId="24" borderId="4" xfId="2" applyFont="1" applyFill="1" applyBorder="1" applyAlignment="1">
      <alignment horizontal="center" vertical="center"/>
    </xf>
    <xf numFmtId="0" fontId="349" fillId="24" borderId="5" xfId="2" applyFont="1" applyFill="1" applyBorder="1" applyAlignment="1">
      <alignment horizontal="center" vertical="center"/>
    </xf>
    <xf numFmtId="49" fontId="349" fillId="8" borderId="4" xfId="2" applyNumberFormat="1" applyFont="1" applyFill="1" applyBorder="1" applyAlignment="1">
      <alignment horizontal="center" vertical="center"/>
    </xf>
    <xf numFmtId="49" fontId="349" fillId="8" borderId="5" xfId="2" applyNumberFormat="1" applyFont="1" applyFill="1" applyBorder="1" applyAlignment="1">
      <alignment horizontal="center" vertical="center"/>
    </xf>
    <xf numFmtId="0" fontId="349" fillId="8" borderId="4" xfId="2" applyFont="1" applyFill="1" applyBorder="1" applyAlignment="1">
      <alignment horizontal="center" vertical="center" wrapText="1"/>
    </xf>
    <xf numFmtId="0" fontId="349" fillId="8" borderId="5" xfId="2" applyFont="1" applyFill="1" applyBorder="1" applyAlignment="1">
      <alignment horizontal="center" vertical="center" wrapText="1"/>
    </xf>
    <xf numFmtId="0" fontId="349" fillId="8" borderId="4" xfId="2" applyFont="1" applyFill="1" applyBorder="1" applyAlignment="1">
      <alignment horizontal="center" vertical="top" wrapText="1"/>
    </xf>
    <xf numFmtId="0" fontId="349" fillId="8" borderId="5" xfId="2" applyFont="1" applyFill="1" applyBorder="1" applyAlignment="1">
      <alignment horizontal="center" vertical="top" wrapText="1"/>
    </xf>
    <xf numFmtId="0" fontId="108" fillId="8" borderId="4" xfId="2" applyFont="1" applyFill="1" applyBorder="1" applyAlignment="1">
      <alignment horizontal="center" vertical="center" wrapText="1"/>
    </xf>
    <xf numFmtId="0" fontId="80" fillId="0" borderId="4" xfId="2" applyFont="1" applyBorder="1" applyAlignment="1">
      <alignment horizontal="center" vertical="center"/>
    </xf>
    <xf numFmtId="0" fontId="225" fillId="0" borderId="5" xfId="2" applyFont="1" applyBorder="1" applyAlignment="1">
      <alignment horizontal="center" vertical="center"/>
    </xf>
    <xf numFmtId="0" fontId="0" fillId="27" borderId="4" xfId="0" applyFill="1" applyBorder="1" applyAlignment="1">
      <alignment horizontal="center" vertical="center"/>
    </xf>
    <xf numFmtId="0" fontId="0" fillId="27" borderId="5" xfId="0" applyFill="1" applyBorder="1" applyAlignment="1">
      <alignment horizontal="center" vertical="center"/>
    </xf>
    <xf numFmtId="49" fontId="402" fillId="8" borderId="4" xfId="2" applyNumberFormat="1" applyFont="1" applyFill="1" applyBorder="1" applyAlignment="1">
      <alignment horizontal="center" vertical="center"/>
    </xf>
    <xf numFmtId="49" fontId="402" fillId="8" borderId="3" xfId="2" applyNumberFormat="1" applyFont="1" applyFill="1" applyBorder="1" applyAlignment="1">
      <alignment horizontal="center" vertical="center"/>
    </xf>
    <xf numFmtId="49" fontId="402" fillId="8" borderId="5" xfId="2" applyNumberFormat="1" applyFont="1" applyFill="1" applyBorder="1" applyAlignment="1">
      <alignment horizontal="center" vertical="center"/>
    </xf>
    <xf numFmtId="0" fontId="148" fillId="8" borderId="4" xfId="2" applyFont="1" applyFill="1" applyBorder="1" applyAlignment="1">
      <alignment horizontal="center" vertical="center" wrapText="1"/>
    </xf>
    <xf numFmtId="0" fontId="402" fillId="8" borderId="3" xfId="2" applyFont="1" applyFill="1" applyBorder="1" applyAlignment="1">
      <alignment horizontal="center" vertical="center" wrapText="1"/>
    </xf>
    <xf numFmtId="0" fontId="402" fillId="8" borderId="5" xfId="2" applyFont="1" applyFill="1" applyBorder="1" applyAlignment="1">
      <alignment horizontal="center" vertical="center" wrapText="1"/>
    </xf>
    <xf numFmtId="0" fontId="402" fillId="8" borderId="4" xfId="2" applyFont="1" applyFill="1" applyBorder="1" applyAlignment="1">
      <alignment horizontal="center" vertical="top" wrapText="1"/>
    </xf>
    <xf numFmtId="0" fontId="402" fillId="8" borderId="3" xfId="2" applyFont="1" applyFill="1" applyBorder="1" applyAlignment="1">
      <alignment horizontal="center" vertical="top" wrapText="1"/>
    </xf>
    <xf numFmtId="0" fontId="402" fillId="8" borderId="5" xfId="2" applyFont="1" applyFill="1" applyBorder="1" applyAlignment="1">
      <alignment horizontal="center" vertical="top" wrapText="1"/>
    </xf>
    <xf numFmtId="0" fontId="402" fillId="8" borderId="4" xfId="2" applyFont="1" applyFill="1" applyBorder="1" applyAlignment="1">
      <alignment horizontal="center" vertical="center" wrapText="1"/>
    </xf>
    <xf numFmtId="0" fontId="225" fillId="0" borderId="4" xfId="2" applyFont="1" applyBorder="1" applyAlignment="1">
      <alignment horizontal="center" vertical="center"/>
    </xf>
    <xf numFmtId="0" fontId="83" fillId="24" borderId="4" xfId="2" applyFont="1" applyFill="1" applyBorder="1" applyAlignment="1">
      <alignment horizontal="center" vertical="center"/>
    </xf>
    <xf numFmtId="0" fontId="1006" fillId="8" borderId="4" xfId="2" applyFont="1" applyFill="1" applyBorder="1" applyAlignment="1">
      <alignment horizontal="center" vertical="center"/>
    </xf>
    <xf numFmtId="49" fontId="672" fillId="8" borderId="4" xfId="2" applyNumberFormat="1" applyFont="1" applyFill="1" applyBorder="1" applyAlignment="1">
      <alignment horizontal="center" vertical="center"/>
    </xf>
    <xf numFmtId="49" fontId="672" fillId="8" borderId="3" xfId="2" applyNumberFormat="1" applyFont="1" applyFill="1" applyBorder="1" applyAlignment="1">
      <alignment horizontal="center" vertical="center"/>
    </xf>
    <xf numFmtId="49" fontId="672" fillId="8" borderId="5" xfId="2" applyNumberFormat="1" applyFont="1" applyFill="1" applyBorder="1" applyAlignment="1">
      <alignment horizontal="center" vertical="center"/>
    </xf>
    <xf numFmtId="49" fontId="677" fillId="13" borderId="4" xfId="2" applyNumberFormat="1" applyFont="1" applyFill="1" applyBorder="1" applyAlignment="1">
      <alignment horizontal="center" vertical="center"/>
    </xf>
    <xf numFmtId="49" fontId="677" fillId="13" borderId="5" xfId="2" applyNumberFormat="1" applyFont="1" applyFill="1" applyBorder="1" applyAlignment="1">
      <alignment horizontal="center" vertical="center"/>
    </xf>
    <xf numFmtId="49" fontId="555" fillId="8" borderId="4" xfId="2" applyNumberFormat="1" applyFont="1" applyFill="1" applyBorder="1" applyAlignment="1">
      <alignment horizontal="center" vertical="center"/>
    </xf>
    <xf numFmtId="49" fontId="555" fillId="8" borderId="3" xfId="2" applyNumberFormat="1" applyFont="1" applyFill="1" applyBorder="1" applyAlignment="1">
      <alignment horizontal="center" vertical="center"/>
    </xf>
    <xf numFmtId="49" fontId="555" fillId="8" borderId="5" xfId="2" applyNumberFormat="1" applyFont="1" applyFill="1" applyBorder="1" applyAlignment="1">
      <alignment horizontal="center" vertical="center"/>
    </xf>
    <xf numFmtId="0" fontId="703" fillId="8" borderId="3" xfId="2" applyFont="1" applyFill="1" applyBorder="1" applyAlignment="1">
      <alignment horizontal="center" vertical="top" wrapText="1"/>
    </xf>
    <xf numFmtId="0" fontId="466" fillId="0" borderId="4" xfId="2" applyFont="1" applyBorder="1" applyAlignment="1">
      <alignment horizontal="center" vertical="center" wrapText="1"/>
    </xf>
    <xf numFmtId="0" fontId="555" fillId="8" borderId="4" xfId="2" applyFont="1" applyFill="1" applyBorder="1" applyAlignment="1">
      <alignment horizontal="center" vertical="center" wrapText="1"/>
    </xf>
    <xf numFmtId="0" fontId="555" fillId="8" borderId="3" xfId="2" applyFont="1" applyFill="1" applyBorder="1" applyAlignment="1">
      <alignment horizontal="center" vertical="center" wrapText="1"/>
    </xf>
    <xf numFmtId="0" fontId="555" fillId="8" borderId="5" xfId="2" applyFont="1" applyFill="1" applyBorder="1" applyAlignment="1">
      <alignment horizontal="center" vertical="center" wrapText="1"/>
    </xf>
    <xf numFmtId="0" fontId="142" fillId="8" borderId="4" xfId="2" applyFont="1" applyFill="1" applyBorder="1" applyAlignment="1">
      <alignment horizontal="center" vertical="center" wrapText="1"/>
    </xf>
    <xf numFmtId="49" fontId="0" fillId="0" borderId="4" xfId="0" applyNumberFormat="1" applyBorder="1" applyAlignment="1">
      <alignment horizontal="center" vertical="center" wrapText="1"/>
    </xf>
    <xf numFmtId="49" fontId="0" fillId="0" borderId="5" xfId="0" applyNumberFormat="1" applyBorder="1" applyAlignment="1">
      <alignment horizontal="center" vertical="center" wrapText="1"/>
    </xf>
    <xf numFmtId="0" fontId="65" fillId="30" borderId="4" xfId="0" applyFont="1" applyFill="1" applyBorder="1" applyAlignment="1">
      <alignment horizontal="center" vertical="center"/>
    </xf>
    <xf numFmtId="0" fontId="65" fillId="30" borderId="5" xfId="0" applyFont="1" applyFill="1" applyBorder="1" applyAlignment="1">
      <alignment horizontal="center" vertical="center"/>
    </xf>
    <xf numFmtId="14" fontId="0" fillId="25" borderId="4" xfId="0" applyNumberFormat="1" applyFill="1" applyBorder="1" applyAlignment="1">
      <alignment horizontal="center" vertical="center" wrapText="1"/>
    </xf>
    <xf numFmtId="14" fontId="0" fillId="25" borderId="5" xfId="0" applyNumberFormat="1" applyFill="1" applyBorder="1" applyAlignment="1">
      <alignment horizontal="center" vertical="center" wrapText="1"/>
    </xf>
    <xf numFmtId="14" fontId="0" fillId="0" borderId="4" xfId="0" applyNumberFormat="1" applyBorder="1" applyAlignment="1">
      <alignment horizontal="center" vertical="center" wrapText="1"/>
    </xf>
    <xf numFmtId="0" fontId="1346" fillId="0" borderId="4" xfId="1" applyBorder="1" applyAlignment="1">
      <alignment horizontal="center" vertical="center" wrapText="1"/>
    </xf>
    <xf numFmtId="0" fontId="1373" fillId="0" borderId="4" xfId="0" applyFont="1" applyBorder="1" applyAlignment="1">
      <alignment horizontal="center" vertical="center" wrapText="1"/>
    </xf>
    <xf numFmtId="0" fontId="1373" fillId="0" borderId="5" xfId="0" applyFont="1" applyBorder="1" applyAlignment="1">
      <alignment horizontal="center" vertical="center" wrapText="1"/>
    </xf>
    <xf numFmtId="164" fontId="1378" fillId="25" borderId="4" xfId="0" applyNumberFormat="1" applyFont="1" applyFill="1" applyBorder="1" applyAlignment="1">
      <alignment horizontal="center" vertical="center" wrapText="1"/>
    </xf>
    <xf numFmtId="164" fontId="1378" fillId="25" borderId="5" xfId="0" applyNumberFormat="1" applyFont="1" applyFill="1" applyBorder="1" applyAlignment="1">
      <alignment horizontal="center" vertical="center" wrapText="1"/>
    </xf>
    <xf numFmtId="164" fontId="1378" fillId="0" borderId="4" xfId="0" applyNumberFormat="1" applyFont="1" applyBorder="1" applyAlignment="1">
      <alignment horizontal="center" vertical="center" wrapText="1"/>
    </xf>
    <xf numFmtId="164" fontId="1378" fillId="0" borderId="5" xfId="0" applyNumberFormat="1" applyFont="1" applyBorder="1" applyAlignment="1">
      <alignment horizontal="center" vertical="center" wrapText="1"/>
    </xf>
    <xf numFmtId="0" fontId="124" fillId="13" borderId="4" xfId="0" applyFont="1" applyFill="1" applyBorder="1" applyAlignment="1">
      <alignment horizontal="center" vertical="center" wrapText="1"/>
    </xf>
    <xf numFmtId="0" fontId="133" fillId="13" borderId="4" xfId="0" applyFont="1" applyFill="1" applyBorder="1" applyAlignment="1">
      <alignment horizontal="center" vertical="center" wrapText="1"/>
    </xf>
    <xf numFmtId="0" fontId="133" fillId="13" borderId="5" xfId="0" applyFont="1" applyFill="1" applyBorder="1" applyAlignment="1">
      <alignment horizontal="center" vertical="center" wrapText="1"/>
    </xf>
    <xf numFmtId="14" fontId="0" fillId="0" borderId="3" xfId="0" applyNumberFormat="1" applyBorder="1" applyAlignment="1">
      <alignment horizontal="center" vertical="center" wrapText="1"/>
    </xf>
    <xf numFmtId="49" fontId="124" fillId="0" borderId="4" xfId="0" applyNumberFormat="1" applyFont="1" applyBorder="1" applyAlignment="1">
      <alignment horizontal="center" vertical="center" wrapText="1"/>
    </xf>
    <xf numFmtId="49" fontId="124" fillId="0" borderId="5" xfId="0" applyNumberFormat="1" applyFont="1" applyBorder="1" applyAlignment="1">
      <alignment horizontal="center" vertical="center" wrapText="1"/>
    </xf>
    <xf numFmtId="0" fontId="1384" fillId="35" borderId="4" xfId="4" applyBorder="1" applyAlignment="1">
      <alignment horizontal="center" vertical="center" wrapText="1"/>
    </xf>
    <xf numFmtId="0" fontId="1384" fillId="35" borderId="5" xfId="4" applyBorder="1" applyAlignment="1">
      <alignment horizontal="center" vertical="center" wrapText="1"/>
    </xf>
    <xf numFmtId="49" fontId="0" fillId="8" borderId="4" xfId="0" applyNumberFormat="1" applyFill="1" applyBorder="1" applyAlignment="1">
      <alignment horizontal="center" vertical="center" wrapText="1"/>
    </xf>
    <xf numFmtId="49" fontId="0" fillId="8" borderId="5" xfId="0" applyNumberFormat="1" applyFill="1" applyBorder="1" applyAlignment="1">
      <alignment horizontal="center" vertical="center" wrapText="1"/>
    </xf>
    <xf numFmtId="49" fontId="122" fillId="8" borderId="4" xfId="0" applyNumberFormat="1" applyFont="1" applyFill="1" applyBorder="1" applyAlignment="1">
      <alignment horizontal="center" vertical="center" wrapText="1"/>
    </xf>
    <xf numFmtId="49" fontId="122" fillId="8" borderId="3" xfId="0" applyNumberFormat="1" applyFont="1" applyFill="1" applyBorder="1" applyAlignment="1">
      <alignment horizontal="center" vertical="center" wrapText="1"/>
    </xf>
    <xf numFmtId="49" fontId="122" fillId="8" borderId="5" xfId="0" applyNumberFormat="1" applyFont="1" applyFill="1" applyBorder="1" applyAlignment="1">
      <alignment horizontal="center" vertical="center" wrapText="1"/>
    </xf>
    <xf numFmtId="164" fontId="1378" fillId="0" borderId="3" xfId="0" applyNumberFormat="1" applyFont="1" applyBorder="1" applyAlignment="1">
      <alignment horizontal="center" vertical="center" wrapText="1"/>
    </xf>
    <xf numFmtId="0" fontId="1346" fillId="0" borderId="3" xfId="1" applyBorder="1" applyAlignment="1">
      <alignment horizontal="center" vertical="center" wrapText="1"/>
    </xf>
    <xf numFmtId="0" fontId="1346" fillId="0" borderId="5" xfId="1" applyBorder="1" applyAlignment="1">
      <alignment horizontal="center" vertical="center" wrapText="1"/>
    </xf>
    <xf numFmtId="0" fontId="1080" fillId="30" borderId="4" xfId="0" applyFont="1" applyFill="1" applyBorder="1" applyAlignment="1">
      <alignment horizontal="center" vertical="center" wrapText="1"/>
    </xf>
    <xf numFmtId="0" fontId="1080" fillId="30" borderId="3" xfId="0" applyFont="1" applyFill="1" applyBorder="1" applyAlignment="1">
      <alignment horizontal="center" vertical="center" wrapText="1"/>
    </xf>
    <xf numFmtId="0" fontId="1080" fillId="30" borderId="5" xfId="0" applyFont="1" applyFill="1" applyBorder="1" applyAlignment="1">
      <alignment horizontal="center" vertical="center" wrapText="1"/>
    </xf>
    <xf numFmtId="0" fontId="100" fillId="8" borderId="4" xfId="0" applyFont="1" applyFill="1" applyBorder="1" applyAlignment="1">
      <alignment horizontal="center" vertical="center" wrapText="1"/>
    </xf>
    <xf numFmtId="0" fontId="100" fillId="8" borderId="5" xfId="0" applyFont="1" applyFill="1" applyBorder="1" applyAlignment="1">
      <alignment horizontal="center" vertical="center" wrapText="1"/>
    </xf>
    <xf numFmtId="49" fontId="141" fillId="0" borderId="4" xfId="0" applyNumberFormat="1" applyFont="1" applyBorder="1" applyAlignment="1">
      <alignment horizontal="center" vertical="center" wrapText="1"/>
    </xf>
    <xf numFmtId="49" fontId="141" fillId="0" borderId="5" xfId="0" applyNumberFormat="1" applyFont="1" applyBorder="1" applyAlignment="1">
      <alignment horizontal="center" vertical="center" wrapText="1"/>
    </xf>
    <xf numFmtId="49" fontId="135" fillId="8" borderId="4" xfId="0" applyNumberFormat="1" applyFont="1" applyFill="1" applyBorder="1" applyAlignment="1">
      <alignment horizontal="center" vertical="center" wrapText="1"/>
    </xf>
    <xf numFmtId="49" fontId="135" fillId="8" borderId="3" xfId="0" applyNumberFormat="1" applyFont="1" applyFill="1" applyBorder="1" applyAlignment="1">
      <alignment horizontal="center" vertical="center" wrapText="1"/>
    </xf>
    <xf numFmtId="49" fontId="135" fillId="8" borderId="5" xfId="0" applyNumberFormat="1" applyFont="1" applyFill="1" applyBorder="1" applyAlignment="1">
      <alignment horizontal="center" vertical="center" wrapText="1"/>
    </xf>
    <xf numFmtId="49" fontId="129" fillId="0" borderId="4" xfId="0" applyNumberFormat="1" applyFont="1" applyBorder="1" applyAlignment="1">
      <alignment horizontal="center" vertical="center" wrapText="1"/>
    </xf>
    <xf numFmtId="49" fontId="129" fillId="0" borderId="3" xfId="0" applyNumberFormat="1" applyFont="1" applyBorder="1" applyAlignment="1">
      <alignment horizontal="center" vertical="center" wrapText="1"/>
    </xf>
    <xf numFmtId="49" fontId="129" fillId="0" borderId="5" xfId="0" applyNumberFormat="1" applyFont="1" applyBorder="1" applyAlignment="1">
      <alignment horizontal="center" vertical="center" wrapText="1"/>
    </xf>
    <xf numFmtId="0" fontId="54" fillId="0" borderId="4" xfId="0" applyFont="1" applyBorder="1" applyAlignment="1">
      <alignment horizontal="center" vertical="center" wrapText="1"/>
    </xf>
    <xf numFmtId="49" fontId="133" fillId="0" borderId="4" xfId="0" applyNumberFormat="1" applyFont="1" applyBorder="1" applyAlignment="1">
      <alignment horizontal="center" vertical="center" wrapText="1"/>
    </xf>
    <xf numFmtId="49" fontId="133" fillId="0" borderId="5" xfId="0" applyNumberFormat="1" applyFont="1" applyBorder="1" applyAlignment="1">
      <alignment horizontal="center" vertical="center" wrapText="1"/>
    </xf>
    <xf numFmtId="49" fontId="100" fillId="8" borderId="4" xfId="0" applyNumberFormat="1" applyFont="1" applyFill="1" applyBorder="1" applyAlignment="1">
      <alignment horizontal="center" vertical="center" wrapText="1"/>
    </xf>
    <xf numFmtId="49" fontId="100" fillId="8" borderId="5" xfId="0" applyNumberFormat="1" applyFont="1" applyFill="1" applyBorder="1" applyAlignment="1">
      <alignment horizontal="center" vertical="center" wrapText="1"/>
    </xf>
    <xf numFmtId="49" fontId="141" fillId="8" borderId="4" xfId="0" applyNumberFormat="1" applyFont="1" applyFill="1" applyBorder="1" applyAlignment="1">
      <alignment horizontal="center" vertical="center" wrapText="1"/>
    </xf>
    <xf numFmtId="49" fontId="141" fillId="8" borderId="5" xfId="0" applyNumberFormat="1" applyFont="1" applyFill="1" applyBorder="1" applyAlignment="1">
      <alignment horizontal="center" vertical="center" wrapText="1"/>
    </xf>
    <xf numFmtId="0" fontId="1373" fillId="0" borderId="3" xfId="0" applyFont="1" applyBorder="1" applyAlignment="1">
      <alignment horizontal="center" vertical="center" wrapText="1"/>
    </xf>
    <xf numFmtId="0" fontId="114" fillId="24" borderId="4" xfId="0" applyFont="1" applyFill="1" applyBorder="1" applyAlignment="1">
      <alignment horizontal="center" vertical="center" wrapText="1"/>
    </xf>
    <xf numFmtId="0" fontId="114" fillId="24" borderId="3" xfId="0" applyFont="1" applyFill="1" applyBorder="1" applyAlignment="1">
      <alignment horizontal="center" vertical="center" wrapText="1"/>
    </xf>
    <xf numFmtId="0" fontId="114" fillId="24" borderId="5" xfId="0" applyFont="1" applyFill="1" applyBorder="1" applyAlignment="1">
      <alignment horizontal="center" vertical="center" wrapText="1"/>
    </xf>
    <xf numFmtId="49" fontId="115" fillId="8" borderId="4" xfId="0" applyNumberFormat="1" applyFont="1" applyFill="1" applyBorder="1" applyAlignment="1">
      <alignment horizontal="center" vertical="center" wrapText="1"/>
    </xf>
    <xf numFmtId="49" fontId="115" fillId="8" borderId="3" xfId="0" applyNumberFormat="1" applyFont="1" applyFill="1" applyBorder="1" applyAlignment="1">
      <alignment horizontal="center" vertical="center" wrapText="1"/>
    </xf>
    <xf numFmtId="49" fontId="115" fillId="8" borderId="5" xfId="0" applyNumberFormat="1" applyFont="1" applyFill="1" applyBorder="1" applyAlignment="1">
      <alignment horizontal="center" vertical="center" wrapText="1"/>
    </xf>
    <xf numFmtId="0" fontId="115" fillId="8" borderId="4" xfId="0" applyFont="1" applyFill="1" applyBorder="1" applyAlignment="1">
      <alignment horizontal="center" vertical="center" wrapText="1"/>
    </xf>
    <xf numFmtId="0" fontId="115" fillId="8" borderId="3" xfId="0" applyFont="1" applyFill="1" applyBorder="1" applyAlignment="1">
      <alignment horizontal="center" vertical="center" wrapText="1"/>
    </xf>
    <xf numFmtId="0" fontId="115" fillId="8" borderId="5" xfId="0" applyFont="1" applyFill="1" applyBorder="1" applyAlignment="1">
      <alignment horizontal="center" vertical="center" wrapText="1"/>
    </xf>
    <xf numFmtId="0" fontId="124" fillId="8" borderId="4" xfId="0" applyFont="1" applyFill="1" applyBorder="1" applyAlignment="1">
      <alignment horizontal="center" vertical="center" wrapText="1"/>
    </xf>
    <xf numFmtId="49" fontId="124" fillId="0" borderId="3" xfId="0" applyNumberFormat="1" applyFont="1" applyBorder="1" applyAlignment="1">
      <alignment horizontal="center" vertical="center" wrapText="1"/>
    </xf>
    <xf numFmtId="49" fontId="124" fillId="8" borderId="4" xfId="0" applyNumberFormat="1" applyFont="1" applyFill="1" applyBorder="1" applyAlignment="1">
      <alignment horizontal="center" vertical="center" wrapText="1"/>
    </xf>
    <xf numFmtId="49" fontId="124" fillId="8" borderId="5" xfId="0" applyNumberFormat="1" applyFont="1" applyFill="1" applyBorder="1" applyAlignment="1">
      <alignment horizontal="center" vertical="center" wrapText="1"/>
    </xf>
    <xf numFmtId="0" fontId="141" fillId="24" borderId="4" xfId="0" applyFont="1" applyFill="1" applyBorder="1" applyAlignment="1">
      <alignment horizontal="center" vertical="center" wrapText="1"/>
    </xf>
    <xf numFmtId="0" fontId="141" fillId="24" borderId="5" xfId="0" applyFont="1" applyFill="1" applyBorder="1" applyAlignment="1">
      <alignment horizontal="center" vertical="center" wrapText="1"/>
    </xf>
    <xf numFmtId="0" fontId="141" fillId="8" borderId="4" xfId="0" applyFont="1" applyFill="1" applyBorder="1" applyAlignment="1">
      <alignment horizontal="center" vertical="center" wrapText="1"/>
    </xf>
    <xf numFmtId="0" fontId="1384" fillId="35" borderId="3" xfId="4" applyBorder="1" applyAlignment="1">
      <alignment horizontal="center" vertical="center" wrapText="1"/>
    </xf>
    <xf numFmtId="49" fontId="137" fillId="0" borderId="4" xfId="0" applyNumberFormat="1" applyFont="1" applyBorder="1" applyAlignment="1">
      <alignment horizontal="center" vertical="center" wrapText="1"/>
    </xf>
    <xf numFmtId="49" fontId="137" fillId="0" borderId="3" xfId="0" applyNumberFormat="1" applyFont="1" applyBorder="1" applyAlignment="1">
      <alignment horizontal="center" vertical="center" wrapText="1"/>
    </xf>
    <xf numFmtId="49" fontId="137" fillId="0" borderId="5" xfId="0" applyNumberFormat="1" applyFont="1" applyBorder="1" applyAlignment="1">
      <alignment horizontal="center" vertical="center" wrapText="1"/>
    </xf>
    <xf numFmtId="0" fontId="141" fillId="8" borderId="5" xfId="0" applyFont="1" applyFill="1" applyBorder="1" applyAlignment="1">
      <alignment horizontal="center" vertical="center" wrapText="1"/>
    </xf>
    <xf numFmtId="0" fontId="141" fillId="8" borderId="3" xfId="0" applyFont="1" applyFill="1" applyBorder="1" applyAlignment="1">
      <alignment horizontal="center" vertical="center" wrapText="1"/>
    </xf>
    <xf numFmtId="0" fontId="17" fillId="8" borderId="4" xfId="0" applyFont="1" applyFill="1" applyBorder="1" applyAlignment="1">
      <alignment horizontal="center" vertical="center" wrapText="1"/>
    </xf>
    <xf numFmtId="49" fontId="141" fillId="8" borderId="3" xfId="0" applyNumberFormat="1" applyFont="1" applyFill="1" applyBorder="1" applyAlignment="1">
      <alignment horizontal="center" vertical="center" wrapText="1"/>
    </xf>
    <xf numFmtId="0" fontId="143" fillId="8" borderId="4" xfId="0" applyFont="1" applyFill="1" applyBorder="1" applyAlignment="1">
      <alignment horizontal="center" vertical="center" wrapText="1"/>
    </xf>
    <xf numFmtId="0" fontId="143" fillId="8" borderId="3" xfId="0" applyFont="1" applyFill="1" applyBorder="1" applyAlignment="1">
      <alignment horizontal="center" vertical="center" wrapText="1"/>
    </xf>
    <xf numFmtId="0" fontId="143" fillId="8" borderId="5" xfId="0" applyFont="1" applyFill="1" applyBorder="1" applyAlignment="1">
      <alignment horizontal="center" vertical="center" wrapText="1"/>
    </xf>
    <xf numFmtId="0" fontId="107" fillId="0" borderId="4" xfId="0" applyFont="1" applyBorder="1" applyAlignment="1">
      <alignment horizontal="center" vertical="center" wrapText="1"/>
    </xf>
    <xf numFmtId="0" fontId="144" fillId="8" borderId="4" xfId="0" applyFont="1" applyFill="1" applyBorder="1" applyAlignment="1">
      <alignment horizontal="center" vertical="center" wrapText="1"/>
    </xf>
    <xf numFmtId="0" fontId="144" fillId="8" borderId="5" xfId="0" applyFont="1" applyFill="1" applyBorder="1" applyAlignment="1">
      <alignment horizontal="center" vertical="center" wrapText="1"/>
    </xf>
    <xf numFmtId="49" fontId="144" fillId="8" borderId="4" xfId="0" applyNumberFormat="1" applyFont="1" applyFill="1" applyBorder="1" applyAlignment="1">
      <alignment horizontal="center" vertical="center" wrapText="1"/>
    </xf>
    <xf numFmtId="49" fontId="144" fillId="8" borderId="5" xfId="0" applyNumberFormat="1" applyFont="1" applyFill="1" applyBorder="1" applyAlignment="1">
      <alignment horizontal="center" vertical="center" wrapText="1"/>
    </xf>
    <xf numFmtId="0" fontId="147" fillId="8" borderId="4" xfId="0" applyFont="1" applyFill="1" applyBorder="1" applyAlignment="1">
      <alignment horizontal="center" vertical="center" wrapText="1"/>
    </xf>
    <xf numFmtId="0" fontId="147" fillId="8" borderId="3" xfId="0" applyFont="1" applyFill="1" applyBorder="1" applyAlignment="1">
      <alignment horizontal="center" vertical="center" wrapText="1"/>
    </xf>
    <xf numFmtId="0" fontId="147" fillId="8" borderId="5" xfId="0" applyFont="1" applyFill="1" applyBorder="1" applyAlignment="1">
      <alignment horizontal="center" vertical="center" wrapText="1"/>
    </xf>
    <xf numFmtId="0" fontId="147" fillId="0" borderId="4" xfId="0" applyFont="1" applyBorder="1" applyAlignment="1">
      <alignment horizontal="center" vertical="center" wrapText="1"/>
    </xf>
    <xf numFmtId="0" fontId="147" fillId="0" borderId="5" xfId="0" applyFont="1" applyBorder="1" applyAlignment="1">
      <alignment horizontal="center" vertical="center" wrapText="1"/>
    </xf>
    <xf numFmtId="49" fontId="147" fillId="0" borderId="4" xfId="0" applyNumberFormat="1" applyFont="1" applyBorder="1" applyAlignment="1">
      <alignment horizontal="center" vertical="center" wrapText="1"/>
    </xf>
    <xf numFmtId="49" fontId="147" fillId="0" borderId="5" xfId="0" applyNumberFormat="1" applyFont="1" applyBorder="1" applyAlignment="1">
      <alignment horizontal="center" vertical="center" wrapText="1"/>
    </xf>
    <xf numFmtId="49" fontId="147" fillId="8" borderId="4" xfId="0" applyNumberFormat="1" applyFont="1" applyFill="1" applyBorder="1" applyAlignment="1">
      <alignment horizontal="center" vertical="center" wrapText="1"/>
    </xf>
    <xf numFmtId="49" fontId="147" fillId="8" borderId="5" xfId="0" applyNumberFormat="1" applyFont="1" applyFill="1" applyBorder="1" applyAlignment="1">
      <alignment horizontal="center" vertical="center" wrapText="1"/>
    </xf>
    <xf numFmtId="49" fontId="147" fillId="8" borderId="3" xfId="0" applyNumberFormat="1" applyFont="1" applyFill="1" applyBorder="1" applyAlignment="1">
      <alignment horizontal="center" vertical="center" wrapText="1"/>
    </xf>
    <xf numFmtId="0" fontId="147" fillId="24" borderId="4" xfId="0" applyFont="1" applyFill="1" applyBorder="1" applyAlignment="1">
      <alignment horizontal="center" vertical="center" wrapText="1"/>
    </xf>
    <xf numFmtId="0" fontId="147" fillId="24" borderId="3" xfId="0" applyFont="1" applyFill="1" applyBorder="1" applyAlignment="1">
      <alignment horizontal="center" vertical="center" wrapText="1"/>
    </xf>
    <xf numFmtId="0" fontId="147" fillId="24" borderId="5" xfId="0" applyFont="1" applyFill="1" applyBorder="1" applyAlignment="1">
      <alignment horizontal="center" vertical="center" wrapText="1"/>
    </xf>
    <xf numFmtId="164" fontId="1378" fillId="25" borderId="3" xfId="0" applyNumberFormat="1" applyFont="1" applyFill="1" applyBorder="1" applyAlignment="1">
      <alignment horizontal="center" vertical="center" wrapText="1"/>
    </xf>
    <xf numFmtId="0" fontId="74" fillId="0" borderId="4" xfId="0" applyFont="1" applyBorder="1" applyAlignment="1">
      <alignment horizontal="center" vertical="center" wrapText="1"/>
    </xf>
    <xf numFmtId="0" fontId="81" fillId="0" borderId="4" xfId="0" applyFont="1" applyBorder="1" applyAlignment="1">
      <alignment horizontal="center" vertical="center" wrapText="1"/>
    </xf>
    <xf numFmtId="0" fontId="147" fillId="6" borderId="4" xfId="0" applyFont="1" applyFill="1" applyBorder="1" applyAlignment="1">
      <alignment horizontal="center" vertical="center" wrapText="1"/>
    </xf>
    <xf numFmtId="0" fontId="147" fillId="6" borderId="3" xfId="0" applyFont="1" applyFill="1" applyBorder="1" applyAlignment="1">
      <alignment horizontal="center" vertical="center" wrapText="1"/>
    </xf>
    <xf numFmtId="0" fontId="147" fillId="6" borderId="5" xfId="0" applyFont="1" applyFill="1" applyBorder="1" applyAlignment="1">
      <alignment horizontal="center" vertical="center" wrapText="1"/>
    </xf>
    <xf numFmtId="0" fontId="1373" fillId="6" borderId="4" xfId="0" applyFont="1" applyFill="1" applyBorder="1" applyAlignment="1">
      <alignment horizontal="center" vertical="center" wrapText="1"/>
    </xf>
    <xf numFmtId="0" fontId="1373" fillId="6" borderId="3" xfId="0" applyFont="1" applyFill="1" applyBorder="1" applyAlignment="1">
      <alignment horizontal="center" vertical="center" wrapText="1"/>
    </xf>
    <xf numFmtId="0" fontId="1373" fillId="6" borderId="5" xfId="0" applyFont="1" applyFill="1" applyBorder="1" applyAlignment="1">
      <alignment horizontal="center" vertical="center" wrapText="1"/>
    </xf>
    <xf numFmtId="164" fontId="1378" fillId="6" borderId="4" xfId="0" applyNumberFormat="1" applyFont="1" applyFill="1" applyBorder="1" applyAlignment="1">
      <alignment horizontal="center" vertical="center" wrapText="1"/>
    </xf>
    <xf numFmtId="164" fontId="1378" fillId="6" borderId="3" xfId="0" applyNumberFormat="1" applyFont="1" applyFill="1" applyBorder="1" applyAlignment="1">
      <alignment horizontal="center" vertical="center" wrapText="1"/>
    </xf>
    <xf numFmtId="164" fontId="1378" fillId="6" borderId="5" xfId="0" applyNumberFormat="1" applyFont="1" applyFill="1" applyBorder="1" applyAlignment="1">
      <alignment horizontal="center" vertical="center" wrapText="1"/>
    </xf>
    <xf numFmtId="0" fontId="1080" fillId="6" borderId="3" xfId="0" applyFont="1" applyFill="1" applyBorder="1" applyAlignment="1">
      <alignment horizontal="center" vertical="center" wrapText="1"/>
    </xf>
    <xf numFmtId="0" fontId="147" fillId="0" borderId="3" xfId="0" applyFont="1" applyBorder="1" applyAlignment="1">
      <alignment horizontal="center" vertical="center" wrapText="1"/>
    </xf>
    <xf numFmtId="49" fontId="147" fillId="6" borderId="4" xfId="0" applyNumberFormat="1" applyFont="1" applyFill="1" applyBorder="1" applyAlignment="1">
      <alignment horizontal="center" vertical="center" wrapText="1"/>
    </xf>
    <xf numFmtId="49" fontId="147" fillId="6" borderId="3" xfId="0" applyNumberFormat="1" applyFont="1" applyFill="1" applyBorder="1" applyAlignment="1">
      <alignment horizontal="center" vertical="center" wrapText="1"/>
    </xf>
    <xf numFmtId="49" fontId="147" fillId="6" borderId="5" xfId="0" applyNumberFormat="1" applyFont="1" applyFill="1" applyBorder="1" applyAlignment="1">
      <alignment horizontal="center" vertical="center" wrapText="1"/>
    </xf>
    <xf numFmtId="0" fontId="147" fillId="0" borderId="1" xfId="0" applyFont="1" applyBorder="1" applyAlignment="1">
      <alignment horizontal="center" vertical="center" wrapText="1"/>
    </xf>
    <xf numFmtId="14" fontId="0" fillId="0" borderId="1" xfId="0" applyNumberFormat="1" applyBorder="1" applyAlignment="1">
      <alignment horizontal="center" vertical="center" wrapText="1"/>
    </xf>
    <xf numFmtId="49" fontId="147" fillId="0" borderId="3" xfId="0" applyNumberFormat="1" applyFont="1" applyBorder="1" applyAlignment="1">
      <alignment horizontal="center" vertical="center" wrapText="1"/>
    </xf>
    <xf numFmtId="0" fontId="1080" fillId="30" borderId="1" xfId="0" applyFont="1" applyFill="1" applyBorder="1" applyAlignment="1">
      <alignment horizontal="center" vertical="center" wrapText="1"/>
    </xf>
    <xf numFmtId="49" fontId="147" fillId="0" borderId="1" xfId="0" applyNumberFormat="1" applyFont="1" applyBorder="1" applyAlignment="1">
      <alignment horizontal="center" vertical="center" wrapText="1"/>
    </xf>
    <xf numFmtId="49" fontId="149" fillId="0" borderId="3" xfId="0" applyNumberFormat="1" applyFont="1" applyBorder="1" applyAlignment="1">
      <alignment horizontal="center" vertical="center" wrapText="1"/>
    </xf>
    <xf numFmtId="49" fontId="149" fillId="0" borderId="5" xfId="0" applyNumberFormat="1" applyFont="1" applyBorder="1" applyAlignment="1">
      <alignment horizontal="center" vertical="center" wrapText="1"/>
    </xf>
    <xf numFmtId="49" fontId="149" fillId="8" borderId="4" xfId="0" applyNumberFormat="1" applyFont="1" applyFill="1" applyBorder="1" applyAlignment="1">
      <alignment horizontal="center" vertical="center" wrapText="1"/>
    </xf>
    <xf numFmtId="49" fontId="149" fillId="8" borderId="3" xfId="0" applyNumberFormat="1" applyFont="1" applyFill="1" applyBorder="1" applyAlignment="1">
      <alignment horizontal="center" vertical="center" wrapText="1"/>
    </xf>
    <xf numFmtId="49" fontId="149" fillId="8" borderId="5" xfId="0" applyNumberFormat="1" applyFont="1" applyFill="1" applyBorder="1" applyAlignment="1">
      <alignment horizontal="center" vertical="center" wrapText="1"/>
    </xf>
    <xf numFmtId="0" fontId="0" fillId="24" borderId="1" xfId="0" applyFill="1" applyBorder="1" applyAlignment="1">
      <alignment horizontal="center" vertical="center" wrapText="1"/>
    </xf>
    <xf numFmtId="49" fontId="159" fillId="8" borderId="4" xfId="2" applyNumberFormat="1" applyFont="1" applyFill="1" applyBorder="1" applyAlignment="1">
      <alignment horizontal="center" vertical="center" wrapText="1"/>
    </xf>
    <xf numFmtId="49" fontId="159" fillId="8" borderId="3" xfId="2" applyNumberFormat="1" applyFont="1" applyFill="1" applyBorder="1" applyAlignment="1">
      <alignment horizontal="center" vertical="center" wrapText="1"/>
    </xf>
    <xf numFmtId="49" fontId="159" fillId="8" borderId="5" xfId="2" applyNumberFormat="1" applyFont="1" applyFill="1" applyBorder="1" applyAlignment="1">
      <alignment horizontal="center" vertical="center" wrapText="1"/>
    </xf>
    <xf numFmtId="0" fontId="68" fillId="8" borderId="4" xfId="0" applyFont="1" applyFill="1" applyBorder="1" applyAlignment="1">
      <alignment horizontal="center" vertical="center" wrapText="1"/>
    </xf>
    <xf numFmtId="0" fontId="155" fillId="8" borderId="3" xfId="0" applyFont="1" applyFill="1" applyBorder="1" applyAlignment="1">
      <alignment horizontal="center" vertical="center" wrapText="1"/>
    </xf>
    <xf numFmtId="0" fontId="155" fillId="8" borderId="4" xfId="0" applyFont="1" applyFill="1" applyBorder="1" applyAlignment="1">
      <alignment horizontal="center" vertical="center" wrapText="1"/>
    </xf>
    <xf numFmtId="0" fontId="155" fillId="8" borderId="5" xfId="0" applyFont="1" applyFill="1" applyBorder="1" applyAlignment="1">
      <alignment horizontal="center" vertical="center" wrapText="1"/>
    </xf>
    <xf numFmtId="0" fontId="155" fillId="24" borderId="4" xfId="0" applyFont="1" applyFill="1" applyBorder="1" applyAlignment="1">
      <alignment horizontal="center" vertical="center" wrapText="1"/>
    </xf>
    <xf numFmtId="0" fontId="155" fillId="24" borderId="3" xfId="0" applyFont="1" applyFill="1" applyBorder="1" applyAlignment="1">
      <alignment horizontal="center" vertical="center" wrapText="1"/>
    </xf>
    <xf numFmtId="0" fontId="155" fillId="24" borderId="5" xfId="0" applyFont="1" applyFill="1" applyBorder="1" applyAlignment="1">
      <alignment horizontal="center" vertical="center" wrapText="1"/>
    </xf>
    <xf numFmtId="0" fontId="153" fillId="8" borderId="4" xfId="0" applyFont="1" applyFill="1" applyBorder="1" applyAlignment="1">
      <alignment horizontal="center" vertical="center" wrapText="1"/>
    </xf>
    <xf numFmtId="0" fontId="166" fillId="8" borderId="5" xfId="0" applyFont="1" applyFill="1" applyBorder="1" applyAlignment="1">
      <alignment horizontal="center" vertical="center" wrapText="1"/>
    </xf>
    <xf numFmtId="0" fontId="71" fillId="0" borderId="4" xfId="0" applyFont="1" applyBorder="1" applyAlignment="1">
      <alignment horizontal="center" vertical="center" wrapText="1"/>
    </xf>
    <xf numFmtId="49" fontId="163" fillId="0" borderId="4" xfId="2" applyNumberFormat="1" applyFont="1" applyBorder="1" applyAlignment="1">
      <alignment horizontal="center" vertical="center" wrapText="1"/>
    </xf>
    <xf numFmtId="49" fontId="163" fillId="0" borderId="5" xfId="2" applyNumberFormat="1" applyFont="1" applyBorder="1" applyAlignment="1">
      <alignment horizontal="center" vertical="center" wrapText="1"/>
    </xf>
    <xf numFmtId="0" fontId="166" fillId="8" borderId="4" xfId="0" applyFont="1" applyFill="1" applyBorder="1" applyAlignment="1">
      <alignment horizontal="center" vertical="center" wrapText="1"/>
    </xf>
    <xf numFmtId="0" fontId="166" fillId="8" borderId="3" xfId="0" applyFont="1" applyFill="1" applyBorder="1" applyAlignment="1">
      <alignment horizontal="center" vertical="center" wrapText="1"/>
    </xf>
    <xf numFmtId="49" fontId="166" fillId="8" borderId="4" xfId="2" applyNumberFormat="1" applyFont="1" applyFill="1" applyBorder="1" applyAlignment="1">
      <alignment horizontal="center" vertical="center" wrapText="1"/>
    </xf>
    <xf numFmtId="49" fontId="166" fillId="8" borderId="5" xfId="2" applyNumberFormat="1" applyFont="1" applyFill="1" applyBorder="1" applyAlignment="1">
      <alignment horizontal="center" vertical="center" wrapText="1"/>
    </xf>
    <xf numFmtId="0" fontId="129" fillId="0" borderId="4" xfId="0" applyFont="1" applyBorder="1" applyAlignment="1">
      <alignment horizontal="center" vertical="center" wrapText="1"/>
    </xf>
    <xf numFmtId="0" fontId="166" fillId="0" borderId="3" xfId="0" applyFont="1" applyBorder="1" applyAlignment="1">
      <alignment horizontal="center" vertical="center" wrapText="1"/>
    </xf>
    <xf numFmtId="49" fontId="168" fillId="8" borderId="4" xfId="2" applyNumberFormat="1" applyFont="1" applyFill="1" applyBorder="1" applyAlignment="1">
      <alignment horizontal="center" vertical="center" wrapText="1"/>
    </xf>
    <xf numFmtId="49" fontId="168" fillId="8" borderId="5" xfId="2" applyNumberFormat="1" applyFont="1" applyFill="1" applyBorder="1" applyAlignment="1">
      <alignment horizontal="center" vertical="center" wrapText="1"/>
    </xf>
    <xf numFmtId="49" fontId="166" fillId="8" borderId="3" xfId="2" applyNumberFormat="1" applyFont="1" applyFill="1" applyBorder="1" applyAlignment="1">
      <alignment horizontal="center" vertical="center" wrapText="1"/>
    </xf>
    <xf numFmtId="0" fontId="168" fillId="0" borderId="4" xfId="0" applyFont="1" applyBorder="1" applyAlignment="1">
      <alignment horizontal="center" vertical="center" wrapText="1"/>
    </xf>
    <xf numFmtId="0" fontId="168" fillId="0" borderId="5" xfId="0" applyFont="1" applyBorder="1" applyAlignment="1">
      <alignment horizontal="center" vertical="center" wrapText="1"/>
    </xf>
    <xf numFmtId="0" fontId="170" fillId="0" borderId="4" xfId="0" applyFont="1" applyBorder="1" applyAlignment="1">
      <alignment horizontal="center" vertical="center" wrapText="1"/>
    </xf>
    <xf numFmtId="0" fontId="170" fillId="0" borderId="5" xfId="0" applyFont="1" applyBorder="1" applyAlignment="1">
      <alignment horizontal="center" vertical="center" wrapText="1"/>
    </xf>
    <xf numFmtId="0" fontId="168" fillId="8" borderId="4" xfId="0" applyFont="1" applyFill="1" applyBorder="1" applyAlignment="1">
      <alignment horizontal="center" vertical="center" wrapText="1"/>
    </xf>
    <xf numFmtId="0" fontId="168" fillId="8" borderId="5" xfId="0" applyFont="1" applyFill="1" applyBorder="1" applyAlignment="1">
      <alignment horizontal="center" vertical="center" wrapText="1"/>
    </xf>
    <xf numFmtId="0" fontId="166" fillId="24" borderId="4" xfId="0" applyFont="1" applyFill="1" applyBorder="1" applyAlignment="1">
      <alignment horizontal="center" vertical="center" wrapText="1"/>
    </xf>
    <xf numFmtId="0" fontId="166" fillId="24" borderId="5" xfId="0" applyFont="1" applyFill="1" applyBorder="1" applyAlignment="1">
      <alignment horizontal="center" vertical="center" wrapText="1"/>
    </xf>
    <xf numFmtId="0" fontId="166" fillId="0" borderId="5" xfId="0" applyFont="1" applyBorder="1" applyAlignment="1">
      <alignment horizontal="center" vertical="center" wrapText="1"/>
    </xf>
    <xf numFmtId="0" fontId="119" fillId="24" borderId="4" xfId="0" applyFont="1" applyFill="1" applyBorder="1" applyAlignment="1">
      <alignment horizontal="center" vertical="center" wrapText="1"/>
    </xf>
    <xf numFmtId="0" fontId="166" fillId="24" borderId="3" xfId="0" applyFont="1" applyFill="1" applyBorder="1" applyAlignment="1">
      <alignment horizontal="center" vertical="center" wrapText="1"/>
    </xf>
    <xf numFmtId="49" fontId="166" fillId="0" borderId="4" xfId="2" applyNumberFormat="1" applyFont="1" applyBorder="1" applyAlignment="1">
      <alignment horizontal="center" vertical="center" wrapText="1"/>
    </xf>
    <xf numFmtId="49" fontId="166" fillId="0" borderId="3" xfId="2" applyNumberFormat="1" applyFont="1" applyBorder="1" applyAlignment="1">
      <alignment horizontal="center" vertical="center" wrapText="1"/>
    </xf>
    <xf numFmtId="49" fontId="166" fillId="0" borderId="5" xfId="2" applyNumberFormat="1" applyFont="1" applyBorder="1" applyAlignment="1">
      <alignment horizontal="center" vertical="center" wrapText="1"/>
    </xf>
    <xf numFmtId="0" fontId="172" fillId="6" borderId="4" xfId="0" applyFont="1" applyFill="1" applyBorder="1" applyAlignment="1">
      <alignment horizontal="center" vertical="center" wrapText="1"/>
    </xf>
    <xf numFmtId="0" fontId="172" fillId="6" borderId="3" xfId="0" applyFont="1" applyFill="1" applyBorder="1" applyAlignment="1">
      <alignment horizontal="center" vertical="center" wrapText="1"/>
    </xf>
    <xf numFmtId="0" fontId="172" fillId="6" borderId="5" xfId="0" applyFont="1" applyFill="1" applyBorder="1" applyAlignment="1">
      <alignment horizontal="center" vertical="center" wrapText="1"/>
    </xf>
    <xf numFmtId="0" fontId="0" fillId="25" borderId="5" xfId="0" applyFill="1" applyBorder="1" applyAlignment="1">
      <alignment horizontal="center" vertical="center" wrapText="1"/>
    </xf>
    <xf numFmtId="49" fontId="177" fillId="0" borderId="4" xfId="2" applyNumberFormat="1" applyFont="1" applyBorder="1" applyAlignment="1">
      <alignment horizontal="center" vertical="center" wrapText="1"/>
    </xf>
    <xf numFmtId="49" fontId="177" fillId="0" borderId="3" xfId="2" applyNumberFormat="1" applyFont="1" applyBorder="1" applyAlignment="1">
      <alignment horizontal="center" vertical="center" wrapText="1"/>
    </xf>
    <xf numFmtId="49" fontId="177" fillId="0" borderId="5" xfId="2" applyNumberFormat="1" applyFont="1" applyBorder="1" applyAlignment="1">
      <alignment horizontal="center" vertical="center" wrapText="1"/>
    </xf>
    <xf numFmtId="0" fontId="177" fillId="0" borderId="4" xfId="0" applyFont="1" applyBorder="1" applyAlignment="1">
      <alignment horizontal="center" vertical="center" wrapText="1"/>
    </xf>
    <xf numFmtId="164" fontId="1378" fillId="10" borderId="4" xfId="0" applyNumberFormat="1" applyFont="1" applyFill="1" applyBorder="1" applyAlignment="1">
      <alignment horizontal="center" vertical="center" wrapText="1"/>
    </xf>
    <xf numFmtId="164" fontId="1378" fillId="10" borderId="3" xfId="0" applyNumberFormat="1" applyFont="1" applyFill="1" applyBorder="1" applyAlignment="1">
      <alignment horizontal="center" vertical="center" wrapText="1"/>
    </xf>
    <xf numFmtId="164" fontId="1378" fillId="10" borderId="5" xfId="0" applyNumberFormat="1" applyFont="1" applyFill="1" applyBorder="1" applyAlignment="1">
      <alignment horizontal="center" vertical="center" wrapText="1"/>
    </xf>
    <xf numFmtId="0" fontId="150" fillId="8" borderId="4" xfId="0" applyFont="1" applyFill="1" applyBorder="1" applyAlignment="1">
      <alignment horizontal="center" vertical="center" wrapText="1"/>
    </xf>
    <xf numFmtId="0" fontId="197" fillId="8" borderId="3" xfId="0" applyFont="1" applyFill="1" applyBorder="1" applyAlignment="1">
      <alignment horizontal="center" vertical="center" wrapText="1"/>
    </xf>
    <xf numFmtId="0" fontId="197" fillId="8" borderId="5" xfId="0" applyFont="1" applyFill="1" applyBorder="1" applyAlignment="1">
      <alignment horizontal="center" vertical="center" wrapText="1"/>
    </xf>
    <xf numFmtId="0" fontId="142" fillId="24" borderId="4" xfId="0" applyFont="1" applyFill="1" applyBorder="1" applyAlignment="1">
      <alignment horizontal="center" vertical="center" wrapText="1"/>
    </xf>
    <xf numFmtId="49" fontId="201" fillId="8" borderId="4" xfId="2" applyNumberFormat="1" applyFont="1" applyFill="1" applyBorder="1" applyAlignment="1">
      <alignment horizontal="center" vertical="center" wrapText="1"/>
    </xf>
    <xf numFmtId="49" fontId="201" fillId="8" borderId="5" xfId="2" applyNumberFormat="1" applyFont="1" applyFill="1" applyBorder="1" applyAlignment="1">
      <alignment horizontal="center" vertical="center" wrapText="1"/>
    </xf>
    <xf numFmtId="49" fontId="199" fillId="8" borderId="4" xfId="2" applyNumberFormat="1" applyFont="1" applyFill="1" applyBorder="1" applyAlignment="1">
      <alignment horizontal="center" vertical="center" wrapText="1"/>
    </xf>
    <xf numFmtId="49" fontId="199" fillId="8" borderId="5" xfId="2" applyNumberFormat="1" applyFont="1" applyFill="1" applyBorder="1" applyAlignment="1">
      <alignment horizontal="center" vertical="center" wrapText="1"/>
    </xf>
    <xf numFmtId="49" fontId="194" fillId="0" borderId="4" xfId="2" applyNumberFormat="1" applyFont="1" applyBorder="1" applyAlignment="1">
      <alignment horizontal="center" vertical="center" wrapText="1"/>
    </xf>
    <xf numFmtId="49" fontId="194" fillId="0" borderId="3" xfId="2" applyNumberFormat="1" applyFont="1" applyBorder="1" applyAlignment="1">
      <alignment horizontal="center" vertical="center" wrapText="1"/>
    </xf>
    <xf numFmtId="49" fontId="194" fillId="0" borderId="5" xfId="2" applyNumberFormat="1" applyFont="1" applyBorder="1" applyAlignment="1">
      <alignment horizontal="center" vertical="center" wrapText="1"/>
    </xf>
    <xf numFmtId="0" fontId="142" fillId="8" borderId="4" xfId="0" applyFont="1" applyFill="1" applyBorder="1" applyAlignment="1">
      <alignment horizontal="center" vertical="center" wrapText="1"/>
    </xf>
    <xf numFmtId="49" fontId="199" fillId="8" borderId="3" xfId="2" applyNumberFormat="1" applyFont="1" applyFill="1" applyBorder="1" applyAlignment="1">
      <alignment horizontal="center" vertical="center" wrapText="1"/>
    </xf>
    <xf numFmtId="49" fontId="208" fillId="8" borderId="4" xfId="2" applyNumberFormat="1" applyFont="1" applyFill="1" applyBorder="1" applyAlignment="1">
      <alignment horizontal="center" vertical="center" wrapText="1"/>
    </xf>
    <xf numFmtId="49" fontId="208" fillId="8" borderId="3" xfId="2" applyNumberFormat="1" applyFont="1" applyFill="1" applyBorder="1" applyAlignment="1">
      <alignment horizontal="center" vertical="center" wrapText="1"/>
    </xf>
    <xf numFmtId="49" fontId="208" fillId="8" borderId="5" xfId="2" applyNumberFormat="1" applyFont="1" applyFill="1" applyBorder="1" applyAlignment="1">
      <alignment horizontal="center" vertical="center" wrapText="1"/>
    </xf>
    <xf numFmtId="0" fontId="38" fillId="0" borderId="4" xfId="0" applyFont="1" applyBorder="1" applyAlignment="1">
      <alignment horizontal="center" vertical="center" wrapText="1"/>
    </xf>
    <xf numFmtId="0" fontId="152" fillId="0" borderId="3" xfId="0" applyFont="1" applyBorder="1" applyAlignment="1">
      <alignment horizontal="center" vertical="center" wrapText="1"/>
    </xf>
    <xf numFmtId="0" fontId="152" fillId="0" borderId="5" xfId="0" applyFont="1" applyBorder="1" applyAlignment="1">
      <alignment horizontal="center" vertical="center" wrapText="1"/>
    </xf>
    <xf numFmtId="49" fontId="208" fillId="0" borderId="4" xfId="2" applyNumberFormat="1" applyFont="1" applyBorder="1" applyAlignment="1">
      <alignment horizontal="center" vertical="center" wrapText="1"/>
    </xf>
    <xf numFmtId="49" fontId="208" fillId="0" borderId="3" xfId="2" applyNumberFormat="1" applyFont="1" applyBorder="1" applyAlignment="1">
      <alignment horizontal="center" vertical="center" wrapText="1"/>
    </xf>
    <xf numFmtId="49" fontId="208" fillId="0" borderId="5" xfId="2" applyNumberFormat="1" applyFont="1" applyBorder="1" applyAlignment="1">
      <alignment horizontal="center" vertical="center" wrapText="1"/>
    </xf>
    <xf numFmtId="49" fontId="207" fillId="8" borderId="4" xfId="2" applyNumberFormat="1" applyFont="1" applyFill="1" applyBorder="1" applyAlignment="1">
      <alignment horizontal="center" vertical="center" wrapText="1"/>
    </xf>
    <xf numFmtId="49" fontId="207" fillId="8" borderId="3" xfId="2" applyNumberFormat="1" applyFont="1" applyFill="1" applyBorder="1" applyAlignment="1">
      <alignment horizontal="center" vertical="center" wrapText="1"/>
    </xf>
    <xf numFmtId="49" fontId="207" fillId="8" borderId="5" xfId="2" applyNumberFormat="1" applyFont="1" applyFill="1" applyBorder="1" applyAlignment="1">
      <alignment horizontal="center" vertical="center" wrapText="1"/>
    </xf>
    <xf numFmtId="49" fontId="201" fillId="8" borderId="3" xfId="2" applyNumberFormat="1" applyFont="1" applyFill="1" applyBorder="1" applyAlignment="1">
      <alignment horizontal="center" vertical="center" wrapText="1"/>
    </xf>
    <xf numFmtId="0" fontId="1373" fillId="0" borderId="4" xfId="2" applyFont="1" applyBorder="1" applyAlignment="1">
      <alignment horizontal="center" vertical="center"/>
    </xf>
    <xf numFmtId="0" fontId="1373" fillId="0" borderId="3" xfId="2" applyFont="1" applyBorder="1" applyAlignment="1">
      <alignment horizontal="center" vertical="center"/>
    </xf>
    <xf numFmtId="0" fontId="1373" fillId="0" borderId="5" xfId="2" applyFont="1" applyBorder="1" applyAlignment="1">
      <alignment horizontal="center" vertical="center"/>
    </xf>
    <xf numFmtId="49" fontId="214" fillId="0" borderId="4" xfId="2" applyNumberFormat="1" applyFont="1" applyBorder="1" applyAlignment="1">
      <alignment horizontal="center" vertical="center" wrapText="1"/>
    </xf>
    <xf numFmtId="49" fontId="214" fillId="0" borderId="3" xfId="2" applyNumberFormat="1" applyFont="1" applyBorder="1" applyAlignment="1">
      <alignment horizontal="center" vertical="center" wrapText="1"/>
    </xf>
    <xf numFmtId="49" fontId="214" fillId="0" borderId="5" xfId="2" applyNumberFormat="1" applyFont="1" applyBorder="1" applyAlignment="1">
      <alignment horizontal="center" vertical="center" wrapText="1"/>
    </xf>
    <xf numFmtId="0" fontId="0" fillId="25" borderId="3" xfId="0" applyFill="1" applyBorder="1" applyAlignment="1">
      <alignment horizontal="center" vertical="center" wrapText="1"/>
    </xf>
    <xf numFmtId="49" fontId="210" fillId="8" borderId="4" xfId="2" applyNumberFormat="1" applyFont="1" applyFill="1" applyBorder="1" applyAlignment="1">
      <alignment horizontal="center" vertical="center" wrapText="1"/>
    </xf>
    <xf numFmtId="49" fontId="210" fillId="8" borderId="5" xfId="2" applyNumberFormat="1" applyFont="1" applyFill="1" applyBorder="1" applyAlignment="1">
      <alignment horizontal="center" vertical="center" wrapText="1"/>
    </xf>
    <xf numFmtId="49" fontId="222" fillId="0" borderId="4" xfId="2" applyNumberFormat="1" applyFont="1" applyBorder="1" applyAlignment="1">
      <alignment horizontal="center" vertical="center" wrapText="1"/>
    </xf>
    <xf numFmtId="49" fontId="222" fillId="0" borderId="5" xfId="2" applyNumberFormat="1" applyFont="1" applyBorder="1" applyAlignment="1">
      <alignment horizontal="center" vertical="center" wrapText="1"/>
    </xf>
    <xf numFmtId="49" fontId="214" fillId="8" borderId="4" xfId="2" applyNumberFormat="1" applyFont="1" applyFill="1" applyBorder="1" applyAlignment="1">
      <alignment horizontal="center" vertical="center" wrapText="1"/>
    </xf>
    <xf numFmtId="49" fontId="214" fillId="8" borderId="5" xfId="2" applyNumberFormat="1" applyFont="1" applyFill="1" applyBorder="1" applyAlignment="1">
      <alignment horizontal="center" vertical="center" wrapText="1"/>
    </xf>
    <xf numFmtId="49" fontId="210" fillId="8" borderId="3" xfId="2" applyNumberFormat="1" applyFont="1" applyFill="1" applyBorder="1" applyAlignment="1">
      <alignment horizontal="center" vertical="center" wrapText="1"/>
    </xf>
    <xf numFmtId="0" fontId="261" fillId="24" borderId="4" xfId="2" applyFont="1" applyFill="1" applyBorder="1" applyAlignment="1">
      <alignment horizontal="center" vertical="center"/>
    </xf>
    <xf numFmtId="0" fontId="450" fillId="24" borderId="5" xfId="2" applyFont="1" applyFill="1" applyBorder="1" applyAlignment="1">
      <alignment horizontal="center" vertical="center"/>
    </xf>
    <xf numFmtId="0" fontId="450" fillId="6" borderId="4" xfId="2" applyFont="1" applyFill="1" applyBorder="1" applyAlignment="1">
      <alignment horizontal="center" vertical="center" wrapText="1"/>
    </xf>
    <xf numFmtId="0" fontId="450" fillId="6" borderId="5" xfId="2" applyFont="1" applyFill="1" applyBorder="1" applyAlignment="1">
      <alignment horizontal="center" vertical="center" wrapText="1"/>
    </xf>
    <xf numFmtId="0" fontId="144" fillId="24" borderId="4" xfId="0" applyFont="1" applyFill="1" applyBorder="1" applyAlignment="1">
      <alignment horizontal="center" vertical="center" wrapText="1"/>
    </xf>
    <xf numFmtId="49" fontId="380" fillId="8" borderId="4" xfId="2" applyNumberFormat="1" applyFont="1" applyFill="1" applyBorder="1" applyAlignment="1">
      <alignment horizontal="center" vertical="center" wrapText="1"/>
    </xf>
    <xf numFmtId="49" fontId="380" fillId="8" borderId="5" xfId="2" applyNumberFormat="1" applyFont="1" applyFill="1" applyBorder="1" applyAlignment="1">
      <alignment horizontal="center" vertical="center" wrapText="1"/>
    </xf>
    <xf numFmtId="0" fontId="1372" fillId="0" borderId="1" xfId="0" applyFont="1" applyBorder="1" applyAlignment="1">
      <alignment horizontal="center" vertical="center"/>
    </xf>
    <xf numFmtId="49" fontId="384" fillId="8" borderId="4" xfId="2" applyNumberFormat="1" applyFont="1" applyFill="1" applyBorder="1" applyAlignment="1">
      <alignment horizontal="center" vertical="center" wrapText="1"/>
    </xf>
    <xf numFmtId="49" fontId="384" fillId="8" borderId="5" xfId="2" applyNumberFormat="1" applyFont="1" applyFill="1" applyBorder="1" applyAlignment="1">
      <alignment horizontal="center" vertical="center" wrapText="1"/>
    </xf>
    <xf numFmtId="49" fontId="300" fillId="8" borderId="4" xfId="2" applyNumberFormat="1" applyFont="1" applyFill="1" applyBorder="1" applyAlignment="1">
      <alignment horizontal="center" vertical="center" wrapText="1"/>
    </xf>
    <xf numFmtId="49" fontId="300" fillId="8" borderId="5" xfId="2" applyNumberFormat="1" applyFont="1" applyFill="1" applyBorder="1" applyAlignment="1">
      <alignment horizontal="center" vertical="center" wrapText="1"/>
    </xf>
    <xf numFmtId="0" fontId="1373" fillId="25" borderId="4" xfId="0" applyFont="1" applyFill="1" applyBorder="1" applyAlignment="1">
      <alignment horizontal="center" vertical="center" wrapText="1"/>
    </xf>
    <xf numFmtId="0" fontId="1373" fillId="25" borderId="5" xfId="0" applyFont="1" applyFill="1" applyBorder="1" applyAlignment="1">
      <alignment horizontal="center" vertical="center" wrapText="1"/>
    </xf>
    <xf numFmtId="49" fontId="272" fillId="8" borderId="4" xfId="2" applyNumberFormat="1" applyFont="1" applyFill="1" applyBorder="1" applyAlignment="1">
      <alignment horizontal="center" vertical="center" wrapText="1"/>
    </xf>
    <xf numFmtId="49" fontId="272" fillId="8" borderId="3" xfId="2" applyNumberFormat="1" applyFont="1" applyFill="1" applyBorder="1" applyAlignment="1">
      <alignment horizontal="center" vertical="center" wrapText="1"/>
    </xf>
    <xf numFmtId="49" fontId="272" fillId="8" borderId="5" xfId="2" applyNumberFormat="1" applyFont="1" applyFill="1" applyBorder="1" applyAlignment="1">
      <alignment horizontal="center" vertical="center" wrapText="1"/>
    </xf>
    <xf numFmtId="0" fontId="272" fillId="8" borderId="4" xfId="0" applyFont="1" applyFill="1" applyBorder="1" applyAlignment="1">
      <alignment horizontal="center" vertical="center" wrapText="1"/>
    </xf>
    <xf numFmtId="0" fontId="272" fillId="8" borderId="3" xfId="0" applyFont="1" applyFill="1" applyBorder="1" applyAlignment="1">
      <alignment horizontal="center" vertical="center" wrapText="1"/>
    </xf>
    <xf numFmtId="0" fontId="272" fillId="8" borderId="5" xfId="0" applyFont="1" applyFill="1" applyBorder="1" applyAlignment="1">
      <alignment horizontal="center" vertical="center" wrapText="1"/>
    </xf>
    <xf numFmtId="49" fontId="277" fillId="8" borderId="4" xfId="2" applyNumberFormat="1" applyFont="1" applyFill="1" applyBorder="1" applyAlignment="1">
      <alignment horizontal="center" vertical="center" wrapText="1"/>
    </xf>
    <xf numFmtId="49" fontId="277" fillId="8" borderId="5" xfId="2" applyNumberFormat="1" applyFont="1" applyFill="1" applyBorder="1" applyAlignment="1">
      <alignment horizontal="center" vertical="center" wrapText="1"/>
    </xf>
    <xf numFmtId="49" fontId="225" fillId="8" borderId="4" xfId="2" applyNumberFormat="1" applyFont="1" applyFill="1" applyBorder="1" applyAlignment="1">
      <alignment horizontal="center" vertical="center" wrapText="1"/>
    </xf>
    <xf numFmtId="49" fontId="225" fillId="8" borderId="5" xfId="2" applyNumberFormat="1" applyFont="1" applyFill="1" applyBorder="1" applyAlignment="1">
      <alignment horizontal="center" vertical="center" wrapText="1"/>
    </xf>
    <xf numFmtId="164" fontId="1378" fillId="0" borderId="4" xfId="0" applyNumberFormat="1" applyFont="1" applyBorder="1" applyAlignment="1">
      <alignment horizontal="center" vertical="center"/>
    </xf>
    <xf numFmtId="164" fontId="1378" fillId="0" borderId="5" xfId="0" applyNumberFormat="1" applyFont="1" applyBorder="1" applyAlignment="1">
      <alignment horizontal="center" vertical="center"/>
    </xf>
    <xf numFmtId="0" fontId="401" fillId="0" borderId="4" xfId="2" applyFont="1" applyBorder="1" applyAlignment="1">
      <alignment horizontal="center" vertical="center"/>
    </xf>
    <xf numFmtId="0" fontId="1104" fillId="0" borderId="5" xfId="2" applyFont="1" applyBorder="1" applyAlignment="1">
      <alignment horizontal="center" vertical="center"/>
    </xf>
    <xf numFmtId="0" fontId="298" fillId="8" borderId="4" xfId="2" applyFont="1" applyFill="1" applyBorder="1" applyAlignment="1">
      <alignment horizontal="center" vertical="center" wrapText="1"/>
    </xf>
    <xf numFmtId="0" fontId="450" fillId="8" borderId="5" xfId="2" applyFont="1" applyFill="1" applyBorder="1" applyAlignment="1">
      <alignment horizontal="center" vertical="center" wrapText="1"/>
    </xf>
    <xf numFmtId="49" fontId="450" fillId="8" borderId="4" xfId="2" applyNumberFormat="1" applyFont="1" applyFill="1" applyBorder="1" applyAlignment="1">
      <alignment horizontal="center" vertical="center"/>
    </xf>
    <xf numFmtId="49" fontId="450" fillId="8" borderId="5" xfId="2" applyNumberFormat="1" applyFont="1" applyFill="1" applyBorder="1" applyAlignment="1">
      <alignment horizontal="center" vertical="center"/>
    </xf>
    <xf numFmtId="0" fontId="261" fillId="8" borderId="4" xfId="2" applyFont="1" applyFill="1" applyBorder="1" applyAlignment="1">
      <alignment horizontal="center" vertical="center" wrapText="1"/>
    </xf>
    <xf numFmtId="0" fontId="450" fillId="8" borderId="4" xfId="2" applyFont="1" applyFill="1" applyBorder="1" applyAlignment="1">
      <alignment horizontal="center" vertical="center"/>
    </xf>
    <xf numFmtId="0" fontId="450" fillId="8" borderId="3" xfId="2" applyFont="1" applyFill="1" applyBorder="1" applyAlignment="1">
      <alignment horizontal="center" vertical="center"/>
    </xf>
    <xf numFmtId="0" fontId="450" fillId="8" borderId="5" xfId="2" applyFont="1" applyFill="1" applyBorder="1" applyAlignment="1">
      <alignment horizontal="center" vertical="center"/>
    </xf>
    <xf numFmtId="0" fontId="450" fillId="6" borderId="4" xfId="2" applyFont="1" applyFill="1" applyBorder="1" applyAlignment="1">
      <alignment horizontal="center" vertical="center"/>
    </xf>
    <xf numFmtId="0" fontId="450" fillId="6" borderId="5" xfId="2" applyFont="1" applyFill="1" applyBorder="1" applyAlignment="1">
      <alignment horizontal="center" vertical="center"/>
    </xf>
    <xf numFmtId="0" fontId="104" fillId="8" borderId="4" xfId="2" applyFont="1" applyFill="1" applyBorder="1" applyAlignment="1">
      <alignment horizontal="center" vertical="center"/>
    </xf>
    <xf numFmtId="14" fontId="450" fillId="8" borderId="4" xfId="2" applyNumberFormat="1" applyFont="1" applyFill="1" applyBorder="1" applyAlignment="1">
      <alignment horizontal="center" vertical="center"/>
    </xf>
    <xf numFmtId="14" fontId="450" fillId="8" borderId="3" xfId="2" applyNumberFormat="1" applyFont="1" applyFill="1" applyBorder="1" applyAlignment="1">
      <alignment horizontal="center" vertical="center"/>
    </xf>
    <xf numFmtId="14" fontId="450" fillId="8" borderId="5" xfId="2" applyNumberFormat="1" applyFont="1" applyFill="1" applyBorder="1" applyAlignment="1">
      <alignment horizontal="center" vertical="center"/>
    </xf>
    <xf numFmtId="49" fontId="450" fillId="8" borderId="3" xfId="2" applyNumberFormat="1" applyFont="1" applyFill="1" applyBorder="1" applyAlignment="1">
      <alignment horizontal="center" vertical="center"/>
    </xf>
    <xf numFmtId="0" fontId="450" fillId="8" borderId="4" xfId="2" applyFont="1" applyFill="1" applyBorder="1" applyAlignment="1">
      <alignment horizontal="center" vertical="center" wrapText="1"/>
    </xf>
    <xf numFmtId="0" fontId="450" fillId="8" borderId="3" xfId="2" applyFont="1" applyFill="1" applyBorder="1" applyAlignment="1">
      <alignment horizontal="center" vertical="center" wrapText="1"/>
    </xf>
    <xf numFmtId="0" fontId="211" fillId="25" borderId="4" xfId="2" applyFont="1" applyFill="1" applyBorder="1" applyAlignment="1">
      <alignment horizontal="center" vertical="center"/>
    </xf>
    <xf numFmtId="0" fontId="352" fillId="0" borderId="4" xfId="2" applyFont="1" applyBorder="1" applyAlignment="1">
      <alignment horizontal="center" vertical="center"/>
    </xf>
    <xf numFmtId="0" fontId="349" fillId="8" borderId="4" xfId="0" applyFont="1" applyFill="1" applyBorder="1" applyAlignment="1">
      <alignment horizontal="center" vertical="center" wrapText="1"/>
    </xf>
    <xf numFmtId="0" fontId="349" fillId="8" borderId="5" xfId="0" applyFont="1" applyFill="1" applyBorder="1" applyAlignment="1">
      <alignment horizontal="center" vertical="center" wrapText="1"/>
    </xf>
    <xf numFmtId="14" fontId="450" fillId="6" borderId="4" xfId="2" applyNumberFormat="1" applyFont="1" applyFill="1" applyBorder="1" applyAlignment="1">
      <alignment horizontal="center" vertical="center" wrapText="1"/>
    </xf>
    <xf numFmtId="14" fontId="450" fillId="6" borderId="5" xfId="2" applyNumberFormat="1" applyFont="1" applyFill="1" applyBorder="1" applyAlignment="1">
      <alignment horizontal="center" vertical="center" wrapText="1"/>
    </xf>
    <xf numFmtId="0" fontId="1372" fillId="0" borderId="4" xfId="0" applyFont="1" applyBorder="1" applyAlignment="1">
      <alignment horizontal="center" vertical="center"/>
    </xf>
    <xf numFmtId="0" fontId="1372" fillId="0" borderId="5" xfId="0" applyFont="1" applyBorder="1" applyAlignment="1">
      <alignment horizontal="center" vertical="center"/>
    </xf>
    <xf numFmtId="0" fontId="297" fillId="8" borderId="4" xfId="0" applyFont="1" applyFill="1" applyBorder="1" applyAlignment="1">
      <alignment horizontal="center" vertical="center" wrapText="1"/>
    </xf>
    <xf numFmtId="0" fontId="297" fillId="8" borderId="5" xfId="0" applyFont="1" applyFill="1" applyBorder="1" applyAlignment="1">
      <alignment horizontal="center" vertical="center" wrapText="1"/>
    </xf>
    <xf numFmtId="49" fontId="452" fillId="8" borderId="4" xfId="2" applyNumberFormat="1" applyFont="1" applyFill="1" applyBorder="1" applyAlignment="1">
      <alignment horizontal="center" vertical="center"/>
    </xf>
    <xf numFmtId="49" fontId="452" fillId="8" borderId="5" xfId="2" applyNumberFormat="1" applyFont="1" applyFill="1" applyBorder="1" applyAlignment="1">
      <alignment horizontal="center" vertical="center"/>
    </xf>
    <xf numFmtId="0" fontId="452" fillId="8" borderId="4" xfId="2" applyFont="1" applyFill="1" applyBorder="1" applyAlignment="1">
      <alignment horizontal="center" vertical="top" wrapText="1"/>
    </xf>
    <xf numFmtId="0" fontId="452" fillId="8" borderId="5" xfId="2" applyFont="1" applyFill="1" applyBorder="1" applyAlignment="1">
      <alignment horizontal="center" vertical="top" wrapText="1"/>
    </xf>
    <xf numFmtId="0" fontId="162" fillId="24" borderId="4" xfId="2" applyFont="1" applyFill="1" applyBorder="1" applyAlignment="1">
      <alignment horizontal="center" vertical="center"/>
    </xf>
    <xf numFmtId="0" fontId="452" fillId="24" borderId="5" xfId="2" applyFont="1" applyFill="1" applyBorder="1" applyAlignment="1">
      <alignment horizontal="center" vertical="center"/>
    </xf>
    <xf numFmtId="0" fontId="452" fillId="6" borderId="4" xfId="2" applyFont="1" applyFill="1" applyBorder="1" applyAlignment="1">
      <alignment horizontal="center" vertical="center" wrapText="1"/>
    </xf>
    <xf numFmtId="0" fontId="452" fillId="6" borderId="5" xfId="2" applyFont="1" applyFill="1" applyBorder="1" applyAlignment="1">
      <alignment horizontal="center" vertical="center" wrapText="1"/>
    </xf>
    <xf numFmtId="0" fontId="234" fillId="8" borderId="4" xfId="2" applyFont="1" applyFill="1" applyBorder="1" applyAlignment="1">
      <alignment horizontal="center" vertical="center"/>
    </xf>
    <xf numFmtId="0" fontId="234" fillId="8" borderId="5" xfId="2" applyFont="1" applyFill="1" applyBorder="1" applyAlignment="1">
      <alignment horizontal="center" vertical="center"/>
    </xf>
    <xf numFmtId="49" fontId="413" fillId="8" borderId="4" xfId="2" applyNumberFormat="1" applyFont="1" applyFill="1" applyBorder="1" applyAlignment="1">
      <alignment horizontal="center" vertical="center"/>
    </xf>
    <xf numFmtId="49" fontId="413" fillId="8" borderId="5" xfId="2" applyNumberFormat="1" applyFont="1" applyFill="1" applyBorder="1" applyAlignment="1">
      <alignment horizontal="center" vertical="center"/>
    </xf>
    <xf numFmtId="0" fontId="238" fillId="24" borderId="4" xfId="2" applyFont="1" applyFill="1" applyBorder="1" applyAlignment="1">
      <alignment horizontal="center" vertical="center"/>
    </xf>
    <xf numFmtId="0" fontId="313" fillId="24" borderId="4" xfId="2" applyFont="1" applyFill="1" applyBorder="1" applyAlignment="1">
      <alignment horizontal="center" vertical="center"/>
    </xf>
    <xf numFmtId="0" fontId="344" fillId="24" borderId="4" xfId="2" applyFont="1" applyFill="1" applyBorder="1" applyAlignment="1">
      <alignment horizontal="center" vertical="center"/>
    </xf>
    <xf numFmtId="0" fontId="452" fillId="8" borderId="5" xfId="2" applyFont="1" applyFill="1" applyBorder="1" applyAlignment="1">
      <alignment horizontal="center" vertical="center" wrapText="1"/>
    </xf>
    <xf numFmtId="0" fontId="298" fillId="24" borderId="4" xfId="2" applyFont="1" applyFill="1" applyBorder="1" applyAlignment="1">
      <alignment horizontal="center" vertical="center"/>
    </xf>
    <xf numFmtId="0" fontId="672" fillId="6" borderId="4" xfId="2" applyFont="1" applyFill="1" applyBorder="1" applyAlignment="1">
      <alignment horizontal="center" vertical="center" wrapText="1"/>
    </xf>
    <xf numFmtId="0" fontId="672" fillId="6" borderId="5" xfId="2" applyFont="1" applyFill="1" applyBorder="1" applyAlignment="1">
      <alignment horizontal="center" vertical="center" wrapText="1"/>
    </xf>
    <xf numFmtId="0" fontId="454" fillId="6" borderId="4" xfId="2" applyFont="1" applyFill="1" applyBorder="1" applyAlignment="1">
      <alignment horizontal="center" vertical="center" wrapText="1"/>
    </xf>
    <xf numFmtId="0" fontId="457" fillId="6" borderId="5" xfId="2" applyFont="1" applyFill="1" applyBorder="1" applyAlignment="1">
      <alignment horizontal="center" vertical="center" wrapText="1"/>
    </xf>
    <xf numFmtId="164" fontId="1378" fillId="0" borderId="3" xfId="0" applyNumberFormat="1" applyFont="1" applyBorder="1" applyAlignment="1">
      <alignment horizontal="center" vertical="center"/>
    </xf>
    <xf numFmtId="0" fontId="454" fillId="8" borderId="4" xfId="2" applyFont="1" applyFill="1" applyBorder="1" applyAlignment="1">
      <alignment horizontal="center" vertical="center" wrapText="1"/>
    </xf>
    <xf numFmtId="0" fontId="454" fillId="8" borderId="3" xfId="2" applyFont="1" applyFill="1" applyBorder="1" applyAlignment="1">
      <alignment horizontal="center" vertical="center" wrapText="1"/>
    </xf>
    <xf numFmtId="0" fontId="454" fillId="8" borderId="5" xfId="2" applyFont="1" applyFill="1" applyBorder="1" applyAlignment="1">
      <alignment horizontal="center" vertical="center" wrapText="1"/>
    </xf>
    <xf numFmtId="164" fontId="1378" fillId="6" borderId="4" xfId="0" applyNumberFormat="1" applyFont="1" applyFill="1" applyBorder="1" applyAlignment="1">
      <alignment horizontal="center" vertical="center"/>
    </xf>
    <xf numFmtId="164" fontId="1378" fillId="6" borderId="5" xfId="0" applyNumberFormat="1" applyFont="1" applyFill="1" applyBorder="1" applyAlignment="1">
      <alignment horizontal="center" vertical="center"/>
    </xf>
    <xf numFmtId="0" fontId="302" fillId="0" borderId="4" xfId="2" applyFont="1" applyBorder="1" applyAlignment="1">
      <alignment horizontal="center" vertical="center"/>
    </xf>
    <xf numFmtId="0" fontId="343" fillId="0" borderId="4" xfId="2" applyFont="1" applyBorder="1" applyAlignment="1">
      <alignment horizontal="center" vertical="center"/>
    </xf>
    <xf numFmtId="0" fontId="452" fillId="8" borderId="4" xfId="2" applyFont="1" applyFill="1" applyBorder="1" applyAlignment="1">
      <alignment horizontal="center" vertical="center" wrapText="1"/>
    </xf>
    <xf numFmtId="0" fontId="457" fillId="8" borderId="3" xfId="2" applyFont="1" applyFill="1" applyBorder="1" applyAlignment="1">
      <alignment horizontal="center" vertical="center" wrapText="1"/>
    </xf>
    <xf numFmtId="0" fontId="457" fillId="8" borderId="5" xfId="2" applyFont="1" applyFill="1" applyBorder="1" applyAlignment="1">
      <alignment horizontal="center" vertical="center" wrapText="1"/>
    </xf>
    <xf numFmtId="0" fontId="457" fillId="8" borderId="4" xfId="2" applyFont="1" applyFill="1" applyBorder="1" applyAlignment="1">
      <alignment horizontal="center" vertical="top" wrapText="1"/>
    </xf>
    <xf numFmtId="0" fontId="457" fillId="8" borderId="4" xfId="2" applyFont="1" applyFill="1" applyBorder="1" applyAlignment="1">
      <alignment horizontal="center" vertical="center" wrapText="1"/>
    </xf>
    <xf numFmtId="0" fontId="672" fillId="8" borderId="5" xfId="2" applyFont="1" applyFill="1" applyBorder="1" applyAlignment="1">
      <alignment horizontal="center" vertical="center" wrapText="1"/>
    </xf>
    <xf numFmtId="0" fontId="295" fillId="0" borderId="4" xfId="2" applyFont="1" applyBorder="1" applyAlignment="1">
      <alignment horizontal="center" vertical="center"/>
    </xf>
    <xf numFmtId="0" fontId="1104" fillId="0" borderId="3" xfId="2" applyFont="1" applyBorder="1" applyAlignment="1">
      <alignment horizontal="center" vertical="center"/>
    </xf>
    <xf numFmtId="0" fontId="1373" fillId="6" borderId="4" xfId="2" applyFont="1" applyFill="1" applyBorder="1" applyAlignment="1">
      <alignment horizontal="center" vertical="center"/>
    </xf>
    <xf numFmtId="0" fontId="1373" fillId="6" borderId="5" xfId="2" applyFont="1" applyFill="1" applyBorder="1" applyAlignment="1">
      <alignment horizontal="center" vertical="center"/>
    </xf>
    <xf numFmtId="0" fontId="326" fillId="0" borderId="4" xfId="2" applyFont="1" applyBorder="1" applyAlignment="1">
      <alignment horizontal="center" vertical="center"/>
    </xf>
    <xf numFmtId="0" fontId="297" fillId="0" borderId="4" xfId="0" applyFont="1" applyBorder="1" applyAlignment="1">
      <alignment horizontal="center" vertical="center" wrapText="1"/>
    </xf>
    <xf numFmtId="0" fontId="457" fillId="8" borderId="1" xfId="2" applyFont="1" applyFill="1" applyBorder="1" applyAlignment="1">
      <alignment horizontal="center" vertical="top" wrapText="1"/>
    </xf>
    <xf numFmtId="0" fontId="672" fillId="8" borderId="1" xfId="2" applyFont="1" applyFill="1" applyBorder="1" applyAlignment="1">
      <alignment horizontal="center" vertical="top" wrapText="1"/>
    </xf>
    <xf numFmtId="0" fontId="672" fillId="8" borderId="3" xfId="2" applyFont="1" applyFill="1" applyBorder="1" applyAlignment="1">
      <alignment horizontal="center" vertical="center" wrapText="1"/>
    </xf>
    <xf numFmtId="0" fontId="245" fillId="0" borderId="4" xfId="2" applyFont="1" applyBorder="1" applyAlignment="1">
      <alignment horizontal="center" vertical="center"/>
    </xf>
    <xf numFmtId="0" fontId="433" fillId="0" borderId="4" xfId="2" applyFont="1" applyBorder="1" applyAlignment="1">
      <alignment horizontal="center" vertical="center"/>
    </xf>
    <xf numFmtId="0" fontId="457" fillId="6" borderId="4" xfId="2" applyFont="1" applyFill="1" applyBorder="1" applyAlignment="1">
      <alignment horizontal="center" vertical="center" wrapText="1"/>
    </xf>
    <xf numFmtId="0" fontId="457" fillId="6" borderId="4" xfId="2" applyFont="1" applyFill="1" applyBorder="1" applyAlignment="1">
      <alignment horizontal="center" vertical="top" wrapText="1"/>
    </xf>
    <xf numFmtId="0" fontId="457" fillId="6" borderId="5" xfId="2" applyFont="1" applyFill="1" applyBorder="1" applyAlignment="1">
      <alignment horizontal="center" vertical="top" wrapText="1"/>
    </xf>
    <xf numFmtId="0" fontId="118" fillId="0" borderId="4" xfId="2" applyFont="1" applyBorder="1" applyAlignment="1">
      <alignment horizontal="center" vertical="center"/>
    </xf>
    <xf numFmtId="0" fontId="545" fillId="8" borderId="4" xfId="0" applyFont="1" applyFill="1" applyBorder="1" applyAlignment="1">
      <alignment horizontal="center" vertical="center" wrapText="1"/>
    </xf>
    <xf numFmtId="0" fontId="545" fillId="8" borderId="5" xfId="0" applyFont="1" applyFill="1" applyBorder="1" applyAlignment="1">
      <alignment horizontal="center" vertical="center" wrapText="1"/>
    </xf>
    <xf numFmtId="0" fontId="425" fillId="8" borderId="4" xfId="0" applyFont="1" applyFill="1" applyBorder="1" applyAlignment="1">
      <alignment horizontal="center" vertical="center" wrapText="1"/>
    </xf>
    <xf numFmtId="0" fontId="454" fillId="8" borderId="4" xfId="2" applyFont="1" applyFill="1" applyBorder="1" applyAlignment="1">
      <alignment horizontal="center" vertical="top" wrapText="1"/>
    </xf>
    <xf numFmtId="0" fontId="457" fillId="8" borderId="5" xfId="2" applyFont="1" applyFill="1" applyBorder="1" applyAlignment="1">
      <alignment horizontal="center" vertical="top" wrapText="1"/>
    </xf>
    <xf numFmtId="0" fontId="557" fillId="0" borderId="4" xfId="0" applyFont="1" applyBorder="1" applyAlignment="1">
      <alignment horizontal="center" vertical="center" wrapText="1"/>
    </xf>
    <xf numFmtId="0" fontId="557" fillId="0" borderId="5" xfId="0" applyFont="1" applyBorder="1" applyAlignment="1">
      <alignment horizontal="center" vertical="center" wrapText="1"/>
    </xf>
    <xf numFmtId="0" fontId="550" fillId="0" borderId="4" xfId="0" applyFont="1" applyBorder="1" applyAlignment="1">
      <alignment horizontal="center" vertical="center" wrapText="1"/>
    </xf>
    <xf numFmtId="0" fontId="550" fillId="0" borderId="5" xfId="0" applyFont="1" applyBorder="1" applyAlignment="1">
      <alignment horizontal="center" vertical="center" wrapText="1"/>
    </xf>
    <xf numFmtId="0" fontId="0" fillId="0" borderId="1" xfId="0" applyBorder="1" applyAlignment="1">
      <alignment horizontal="center" vertical="center"/>
    </xf>
    <xf numFmtId="0" fontId="504" fillId="0" borderId="4" xfId="0" applyFont="1" applyBorder="1" applyAlignment="1">
      <alignment horizontal="center" vertical="center" wrapText="1"/>
    </xf>
    <xf numFmtId="0" fontId="504" fillId="0" borderId="5" xfId="0" applyFont="1" applyBorder="1" applyAlignment="1">
      <alignment horizontal="center" vertical="center" wrapText="1"/>
    </xf>
    <xf numFmtId="0" fontId="1373" fillId="0" borderId="1" xfId="0" applyFont="1" applyBorder="1" applyAlignment="1">
      <alignment horizontal="center" vertical="center" wrapText="1"/>
    </xf>
    <xf numFmtId="0" fontId="508" fillId="0" borderId="4" xfId="2" applyFont="1" applyBorder="1" applyAlignment="1">
      <alignment horizontal="center" vertical="center"/>
    </xf>
    <xf numFmtId="0" fontId="558" fillId="0" borderId="4" xfId="0" applyFont="1" applyBorder="1" applyAlignment="1">
      <alignment horizontal="center" vertical="center" wrapText="1"/>
    </xf>
    <xf numFmtId="0" fontId="558" fillId="0" borderId="5" xfId="0" applyFont="1" applyBorder="1" applyAlignment="1">
      <alignment horizontal="center" vertical="center" wrapText="1"/>
    </xf>
    <xf numFmtId="0" fontId="485" fillId="0" borderId="4" xfId="0" applyFont="1" applyBorder="1" applyAlignment="1">
      <alignment horizontal="center" vertical="center" wrapText="1"/>
    </xf>
    <xf numFmtId="0" fontId="523" fillId="24" borderId="4" xfId="0" applyFont="1" applyFill="1" applyBorder="1" applyAlignment="1">
      <alignment horizontal="center" vertical="center"/>
    </xf>
    <xf numFmtId="0" fontId="572" fillId="24" borderId="5" xfId="0" applyFont="1" applyFill="1" applyBorder="1" applyAlignment="1">
      <alignment horizontal="center" vertical="center"/>
    </xf>
    <xf numFmtId="0" fontId="0" fillId="8" borderId="4" xfId="0" applyFill="1" applyBorder="1" applyAlignment="1">
      <alignment horizontal="center"/>
    </xf>
    <xf numFmtId="0" fontId="298" fillId="24" borderId="4" xfId="0" applyFont="1" applyFill="1" applyBorder="1" applyAlignment="1">
      <alignment horizontal="center" vertical="center" wrapText="1"/>
    </xf>
    <xf numFmtId="0" fontId="558" fillId="24" borderId="5" xfId="0" applyFont="1" applyFill="1" applyBorder="1" applyAlignment="1">
      <alignment horizontal="center" vertical="center" wrapText="1"/>
    </xf>
    <xf numFmtId="0" fontId="558" fillId="8" borderId="4" xfId="0" applyFont="1" applyFill="1" applyBorder="1" applyAlignment="1">
      <alignment horizontal="center" vertical="center" wrapText="1"/>
    </xf>
    <xf numFmtId="0" fontId="558" fillId="8" borderId="5" xfId="0" applyFont="1" applyFill="1" applyBorder="1" applyAlignment="1">
      <alignment horizontal="center" vertical="center" wrapText="1"/>
    </xf>
    <xf numFmtId="14" fontId="558" fillId="8" borderId="4" xfId="0" applyNumberFormat="1" applyFont="1" applyFill="1" applyBorder="1" applyAlignment="1">
      <alignment horizontal="center" vertical="center" wrapText="1"/>
    </xf>
    <xf numFmtId="14" fontId="558" fillId="8" borderId="5" xfId="0" applyNumberFormat="1" applyFont="1" applyFill="1" applyBorder="1" applyAlignment="1">
      <alignment horizontal="center" vertical="center" wrapText="1"/>
    </xf>
    <xf numFmtId="0" fontId="213" fillId="24" borderId="4" xfId="2" applyFont="1" applyFill="1" applyBorder="1" applyAlignment="1">
      <alignment horizontal="center" vertical="center"/>
    </xf>
    <xf numFmtId="0" fontId="452" fillId="24" borderId="3" xfId="2" applyFont="1" applyFill="1" applyBorder="1" applyAlignment="1">
      <alignment horizontal="center" vertical="center"/>
    </xf>
    <xf numFmtId="49" fontId="454" fillId="8" borderId="4" xfId="2" applyNumberFormat="1" applyFont="1" applyFill="1" applyBorder="1" applyAlignment="1">
      <alignment horizontal="center" vertical="center"/>
    </xf>
    <xf numFmtId="49" fontId="454" fillId="8" borderId="3" xfId="2" applyNumberFormat="1" applyFont="1" applyFill="1" applyBorder="1" applyAlignment="1">
      <alignment horizontal="center" vertical="center"/>
    </xf>
    <xf numFmtId="49" fontId="454" fillId="8" borderId="5" xfId="2" applyNumberFormat="1" applyFont="1" applyFill="1" applyBorder="1" applyAlignment="1">
      <alignment horizontal="center" vertical="center"/>
    </xf>
    <xf numFmtId="0" fontId="457" fillId="8" borderId="4" xfId="2" applyFont="1" applyFill="1" applyBorder="1" applyAlignment="1">
      <alignment horizontal="center" vertical="center"/>
    </xf>
    <xf numFmtId="0" fontId="457" fillId="8" borderId="5" xfId="2" applyFont="1" applyFill="1" applyBorder="1" applyAlignment="1">
      <alignment horizontal="center" vertical="center"/>
    </xf>
    <xf numFmtId="0" fontId="200" fillId="24" borderId="4" xfId="2" applyFont="1" applyFill="1" applyBorder="1" applyAlignment="1">
      <alignment horizontal="center" vertical="center"/>
    </xf>
    <xf numFmtId="49" fontId="457" fillId="6" borderId="4" xfId="2" applyNumberFormat="1" applyFont="1" applyFill="1" applyBorder="1" applyAlignment="1">
      <alignment horizontal="center" vertical="center"/>
    </xf>
    <xf numFmtId="49" fontId="457" fillId="6" borderId="5" xfId="2" applyNumberFormat="1" applyFont="1" applyFill="1" applyBorder="1" applyAlignment="1">
      <alignment horizontal="center" vertical="center"/>
    </xf>
    <xf numFmtId="0" fontId="454" fillId="24" borderId="5" xfId="2" applyFont="1" applyFill="1" applyBorder="1" applyAlignment="1">
      <alignment horizontal="center" vertical="center"/>
    </xf>
    <xf numFmtId="0" fontId="306" fillId="24" borderId="4" xfId="2" applyFont="1" applyFill="1" applyBorder="1" applyAlignment="1">
      <alignment horizontal="center" vertical="center"/>
    </xf>
    <xf numFmtId="0" fontId="270" fillId="24" borderId="3" xfId="2" applyFont="1" applyFill="1" applyBorder="1" applyAlignment="1">
      <alignment horizontal="center" vertical="center"/>
    </xf>
    <xf numFmtId="0" fontId="270" fillId="24" borderId="5" xfId="2" applyFont="1" applyFill="1" applyBorder="1" applyAlignment="1">
      <alignment horizontal="center" vertical="center"/>
    </xf>
    <xf numFmtId="0" fontId="200" fillId="8" borderId="4" xfId="2" applyFont="1" applyFill="1" applyBorder="1" applyAlignment="1">
      <alignment horizontal="center" vertical="center" wrapText="1"/>
    </xf>
    <xf numFmtId="0" fontId="1120" fillId="8" borderId="3" xfId="2" applyFont="1" applyFill="1" applyBorder="1" applyAlignment="1">
      <alignment horizontal="center" vertical="center" wrapText="1"/>
    </xf>
    <xf numFmtId="164" fontId="1378" fillId="25" borderId="4" xfId="0" applyNumberFormat="1" applyFont="1" applyFill="1" applyBorder="1" applyAlignment="1">
      <alignment horizontal="center" vertical="center"/>
    </xf>
    <xf numFmtId="164" fontId="1378" fillId="25" borderId="3" xfId="0" applyNumberFormat="1" applyFont="1" applyFill="1" applyBorder="1" applyAlignment="1">
      <alignment horizontal="center" vertical="center"/>
    </xf>
    <xf numFmtId="164" fontId="1378" fillId="25" borderId="5" xfId="0" applyNumberFormat="1" applyFont="1" applyFill="1" applyBorder="1" applyAlignment="1">
      <alignment horizontal="center" vertical="center"/>
    </xf>
    <xf numFmtId="0" fontId="454" fillId="8" borderId="4" xfId="0" applyFont="1" applyFill="1" applyBorder="1" applyAlignment="1">
      <alignment horizontal="center" vertical="center" wrapText="1"/>
    </xf>
    <xf numFmtId="0" fontId="297" fillId="0" borderId="4" xfId="2" applyFont="1" applyBorder="1" applyAlignment="1">
      <alignment horizontal="center" vertical="center"/>
    </xf>
    <xf numFmtId="0" fontId="200" fillId="8" borderId="4" xfId="0" applyFont="1" applyFill="1" applyBorder="1" applyAlignment="1">
      <alignment horizontal="center" vertical="center" wrapText="1"/>
    </xf>
    <xf numFmtId="0" fontId="312" fillId="8" borderId="4" xfId="2" applyFont="1" applyFill="1" applyBorder="1" applyAlignment="1">
      <alignment horizontal="center" vertical="center" wrapText="1"/>
    </xf>
    <xf numFmtId="0" fontId="162" fillId="8" borderId="4" xfId="2" applyFont="1" applyFill="1" applyBorder="1" applyAlignment="1">
      <alignment horizontal="center" vertical="center" wrapText="1"/>
    </xf>
    <xf numFmtId="0" fontId="267" fillId="8" borderId="4" xfId="2" applyFont="1" applyFill="1" applyBorder="1" applyAlignment="1">
      <alignment horizontal="center" vertical="center" wrapText="1"/>
    </xf>
    <xf numFmtId="0" fontId="218" fillId="8" borderId="4" xfId="2" applyFont="1" applyFill="1" applyBorder="1" applyAlignment="1">
      <alignment horizontal="center" vertical="top" wrapText="1"/>
    </xf>
    <xf numFmtId="0" fontId="452" fillId="6" borderId="4" xfId="2" applyFont="1" applyFill="1" applyBorder="1" applyAlignment="1">
      <alignment horizontal="center" vertical="top" wrapText="1"/>
    </xf>
    <xf numFmtId="0" fontId="452" fillId="6" borderId="5" xfId="2" applyFont="1" applyFill="1" applyBorder="1" applyAlignment="1">
      <alignment horizontal="center" vertical="top" wrapText="1"/>
    </xf>
    <xf numFmtId="0" fontId="213" fillId="8" borderId="4" xfId="2" applyFont="1" applyFill="1" applyBorder="1" applyAlignment="1">
      <alignment horizontal="center" vertical="center" wrapText="1"/>
    </xf>
    <xf numFmtId="0" fontId="452" fillId="8" borderId="3" xfId="2" applyFont="1" applyFill="1" applyBorder="1" applyAlignment="1">
      <alignment horizontal="center" vertical="center" wrapText="1"/>
    </xf>
    <xf numFmtId="49" fontId="452" fillId="8" borderId="3" xfId="2" applyNumberFormat="1" applyFont="1" applyFill="1" applyBorder="1" applyAlignment="1">
      <alignment horizontal="center" vertical="center"/>
    </xf>
    <xf numFmtId="0" fontId="452" fillId="6" borderId="4" xfId="2" applyFont="1" applyFill="1" applyBorder="1" applyAlignment="1">
      <alignment horizontal="center" vertical="center"/>
    </xf>
    <xf numFmtId="0" fontId="452" fillId="6" borderId="5" xfId="2" applyFont="1" applyFill="1" applyBorder="1" applyAlignment="1">
      <alignment horizontal="center" vertical="center"/>
    </xf>
    <xf numFmtId="0" fontId="162" fillId="8" borderId="4" xfId="0" applyFont="1" applyFill="1" applyBorder="1" applyAlignment="1">
      <alignment horizontal="center" vertical="center" wrapText="1"/>
    </xf>
    <xf numFmtId="0" fontId="302" fillId="24" borderId="4" xfId="2" applyFont="1" applyFill="1" applyBorder="1" applyAlignment="1">
      <alignment horizontal="center" vertical="center"/>
    </xf>
    <xf numFmtId="0" fontId="213" fillId="8" borderId="4" xfId="0" applyFont="1" applyFill="1" applyBorder="1" applyAlignment="1">
      <alignment horizontal="center" vertical="center" wrapText="1"/>
    </xf>
    <xf numFmtId="0" fontId="454" fillId="8" borderId="3" xfId="0" applyFont="1" applyFill="1" applyBorder="1" applyAlignment="1">
      <alignment horizontal="center" vertical="center" wrapText="1"/>
    </xf>
    <xf numFmtId="0" fontId="454" fillId="8" borderId="5" xfId="0" applyFont="1" applyFill="1" applyBorder="1" applyAlignment="1">
      <alignment horizontal="center" vertical="center" wrapText="1"/>
    </xf>
    <xf numFmtId="0" fontId="454" fillId="8" borderId="3" xfId="2" applyFont="1" applyFill="1" applyBorder="1" applyAlignment="1">
      <alignment horizontal="center" vertical="top" wrapText="1"/>
    </xf>
    <xf numFmtId="0" fontId="454" fillId="8" borderId="5" xfId="2" applyFont="1" applyFill="1" applyBorder="1" applyAlignment="1">
      <alignment horizontal="center" vertical="top" wrapText="1"/>
    </xf>
    <xf numFmtId="0" fontId="1120" fillId="6" borderId="4" xfId="2" applyFont="1" applyFill="1" applyBorder="1" applyAlignment="1">
      <alignment horizontal="center" vertical="center" wrapText="1"/>
    </xf>
    <xf numFmtId="0" fontId="1120" fillId="6" borderId="5" xfId="2" applyFont="1" applyFill="1" applyBorder="1" applyAlignment="1">
      <alignment horizontal="center" vertical="center" wrapText="1"/>
    </xf>
    <xf numFmtId="49" fontId="457" fillId="8" borderId="4" xfId="2" applyNumberFormat="1" applyFont="1" applyFill="1" applyBorder="1" applyAlignment="1">
      <alignment horizontal="center" vertical="center"/>
    </xf>
    <xf numFmtId="0" fontId="312" fillId="24" borderId="4" xfId="2" applyFont="1" applyFill="1" applyBorder="1" applyAlignment="1">
      <alignment horizontal="center" vertical="center"/>
    </xf>
    <xf numFmtId="0" fontId="267" fillId="24" borderId="4" xfId="2" applyFont="1" applyFill="1" applyBorder="1" applyAlignment="1">
      <alignment horizontal="center" vertical="center"/>
    </xf>
    <xf numFmtId="0" fontId="513" fillId="8" borderId="4" xfId="0" applyFont="1" applyFill="1" applyBorder="1" applyAlignment="1">
      <alignment horizontal="center" vertical="center" wrapText="1"/>
    </xf>
    <xf numFmtId="0" fontId="513" fillId="8" borderId="5" xfId="0" applyFont="1" applyFill="1" applyBorder="1" applyAlignment="1">
      <alignment horizontal="center" vertical="center" wrapText="1"/>
    </xf>
    <xf numFmtId="0" fontId="457" fillId="8" borderId="1" xfId="2" applyFont="1" applyFill="1" applyBorder="1" applyAlignment="1">
      <alignment horizontal="center" vertical="center" wrapText="1"/>
    </xf>
    <xf numFmtId="0" fontId="1120" fillId="8" borderId="1" xfId="2" applyFont="1" applyFill="1" applyBorder="1" applyAlignment="1">
      <alignment horizontal="center" vertical="center" wrapText="1"/>
    </xf>
    <xf numFmtId="0" fontId="464" fillId="8" borderId="4" xfId="0" applyFont="1" applyFill="1" applyBorder="1" applyAlignment="1">
      <alignment horizontal="center" vertical="center" wrapText="1"/>
    </xf>
    <xf numFmtId="0" fontId="464" fillId="8" borderId="5" xfId="0" applyFont="1" applyFill="1" applyBorder="1" applyAlignment="1">
      <alignment horizontal="center" vertical="center" wrapText="1"/>
    </xf>
    <xf numFmtId="49" fontId="464" fillId="8" borderId="4" xfId="2" applyNumberFormat="1" applyFont="1" applyFill="1" applyBorder="1" applyAlignment="1">
      <alignment horizontal="center" vertical="center" wrapText="1"/>
    </xf>
    <xf numFmtId="49" fontId="464" fillId="8" borderId="5" xfId="2" applyNumberFormat="1" applyFont="1" applyFill="1" applyBorder="1" applyAlignment="1">
      <alignment horizontal="center" vertical="center" wrapText="1"/>
    </xf>
    <xf numFmtId="0" fontId="271" fillId="24" borderId="4" xfId="2" applyFont="1" applyFill="1" applyBorder="1" applyAlignment="1">
      <alignment horizontal="center" vertical="center"/>
    </xf>
    <xf numFmtId="49" fontId="457" fillId="8" borderId="1" xfId="2" applyNumberFormat="1" applyFont="1" applyFill="1" applyBorder="1" applyAlignment="1">
      <alignment horizontal="center" vertical="center" wrapText="1"/>
    </xf>
    <xf numFmtId="0" fontId="414" fillId="0" borderId="4" xfId="0" applyFont="1" applyBorder="1" applyAlignment="1">
      <alignment horizontal="center" vertical="center" wrapText="1"/>
    </xf>
    <xf numFmtId="0" fontId="414" fillId="0" borderId="5" xfId="0" applyFont="1" applyBorder="1" applyAlignment="1">
      <alignment horizontal="center" vertical="center" wrapText="1"/>
    </xf>
    <xf numFmtId="49" fontId="457" fillId="8" borderId="4" xfId="2" applyNumberFormat="1" applyFont="1" applyFill="1" applyBorder="1" applyAlignment="1">
      <alignment horizontal="center" vertical="center" wrapText="1"/>
    </xf>
    <xf numFmtId="49" fontId="457" fillId="8" borderId="3" xfId="2" applyNumberFormat="1" applyFont="1" applyFill="1" applyBorder="1" applyAlignment="1">
      <alignment horizontal="center" vertical="center" wrapText="1"/>
    </xf>
    <xf numFmtId="49" fontId="457" fillId="8" borderId="5" xfId="2" applyNumberFormat="1" applyFont="1" applyFill="1" applyBorder="1" applyAlignment="1">
      <alignment horizontal="center" vertical="center" wrapText="1"/>
    </xf>
    <xf numFmtId="49" fontId="457" fillId="8" borderId="5" xfId="2" applyNumberFormat="1" applyFont="1" applyFill="1" applyBorder="1" applyAlignment="1">
      <alignment horizontal="center" vertical="center"/>
    </xf>
    <xf numFmtId="0" fontId="949" fillId="8" borderId="1" xfId="2" applyFont="1" applyFill="1" applyBorder="1" applyAlignment="1">
      <alignment horizontal="center" vertical="center"/>
    </xf>
    <xf numFmtId="49" fontId="513" fillId="8" borderId="4" xfId="2" applyNumberFormat="1" applyFont="1" applyFill="1" applyBorder="1" applyAlignment="1">
      <alignment horizontal="center" vertical="center" wrapText="1"/>
    </xf>
    <xf numFmtId="49" fontId="513" fillId="8" borderId="5" xfId="2" applyNumberFormat="1" applyFont="1" applyFill="1" applyBorder="1" applyAlignment="1">
      <alignment horizontal="center" vertical="center" wrapText="1"/>
    </xf>
    <xf numFmtId="49" fontId="544" fillId="8" borderId="4" xfId="2" applyNumberFormat="1" applyFont="1" applyFill="1" applyBorder="1" applyAlignment="1">
      <alignment horizontal="center" vertical="center" wrapText="1"/>
    </xf>
    <xf numFmtId="49" fontId="544" fillId="8" borderId="5" xfId="2" applyNumberFormat="1" applyFont="1" applyFill="1" applyBorder="1" applyAlignment="1">
      <alignment horizontal="center" vertical="center" wrapText="1"/>
    </xf>
    <xf numFmtId="49" fontId="475" fillId="8" borderId="4" xfId="2" applyNumberFormat="1" applyFont="1" applyFill="1" applyBorder="1" applyAlignment="1">
      <alignment horizontal="center" vertical="center" wrapText="1"/>
    </xf>
    <xf numFmtId="49" fontId="475" fillId="8" borderId="3" xfId="2" applyNumberFormat="1" applyFont="1" applyFill="1" applyBorder="1" applyAlignment="1">
      <alignment horizontal="center" vertical="center" wrapText="1"/>
    </xf>
    <xf numFmtId="49" fontId="475" fillId="8" borderId="5" xfId="2" applyNumberFormat="1" applyFont="1" applyFill="1" applyBorder="1" applyAlignment="1">
      <alignment horizontal="center" vertical="center" wrapText="1"/>
    </xf>
    <xf numFmtId="49" fontId="461" fillId="8" borderId="4" xfId="2" applyNumberFormat="1" applyFont="1" applyFill="1" applyBorder="1" applyAlignment="1">
      <alignment horizontal="center" vertical="center" wrapText="1"/>
    </xf>
    <xf numFmtId="49" fontId="461" fillId="8" borderId="5" xfId="2" applyNumberFormat="1" applyFont="1" applyFill="1" applyBorder="1" applyAlignment="1">
      <alignment horizontal="center" vertical="center" wrapText="1"/>
    </xf>
    <xf numFmtId="49" fontId="531" fillId="8" borderId="4" xfId="2" applyNumberFormat="1" applyFont="1" applyFill="1" applyBorder="1" applyAlignment="1">
      <alignment horizontal="center" vertical="center" wrapText="1"/>
    </xf>
    <xf numFmtId="49" fontId="531" fillId="8" borderId="5" xfId="2" applyNumberFormat="1" applyFont="1" applyFill="1" applyBorder="1" applyAlignment="1">
      <alignment horizontal="center" vertical="center" wrapText="1"/>
    </xf>
    <xf numFmtId="14" fontId="558" fillId="8" borderId="3" xfId="0" applyNumberFormat="1" applyFont="1" applyFill="1" applyBorder="1" applyAlignment="1">
      <alignment horizontal="center" vertical="center" wrapText="1"/>
    </xf>
    <xf numFmtId="49" fontId="545" fillId="8" borderId="4" xfId="2" applyNumberFormat="1" applyFont="1" applyFill="1" applyBorder="1" applyAlignment="1">
      <alignment horizontal="center" vertical="center" wrapText="1"/>
    </xf>
    <xf numFmtId="49" fontId="545" fillId="8" borderId="3" xfId="2" applyNumberFormat="1" applyFont="1" applyFill="1" applyBorder="1" applyAlignment="1">
      <alignment horizontal="center" vertical="center" wrapText="1"/>
    </xf>
    <xf numFmtId="49" fontId="545" fillId="8" borderId="5" xfId="2" applyNumberFormat="1" applyFont="1" applyFill="1" applyBorder="1" applyAlignment="1">
      <alignment horizontal="center" vertical="center" wrapText="1"/>
    </xf>
    <xf numFmtId="0" fontId="1380" fillId="8" borderId="4" xfId="3" applyFill="1" applyBorder="1" applyAlignment="1">
      <alignment horizontal="center" vertical="center" wrapText="1"/>
    </xf>
    <xf numFmtId="0" fontId="1380" fillId="8" borderId="3" xfId="3" applyFill="1" applyBorder="1" applyAlignment="1">
      <alignment horizontal="center" vertical="center" wrapText="1"/>
    </xf>
    <xf numFmtId="0" fontId="1380" fillId="8" borderId="5" xfId="3" applyFill="1" applyBorder="1" applyAlignment="1">
      <alignment horizontal="center" vertical="center" wrapText="1"/>
    </xf>
    <xf numFmtId="0" fontId="1380" fillId="8" borderId="1" xfId="3" applyFill="1" applyBorder="1" applyAlignment="1">
      <alignment horizontal="center" vertical="center" wrapText="1"/>
    </xf>
    <xf numFmtId="0" fontId="546" fillId="8" borderId="4" xfId="0" applyFont="1" applyFill="1" applyBorder="1" applyAlignment="1">
      <alignment horizontal="center" vertical="center" wrapText="1"/>
    </xf>
    <xf numFmtId="0" fontId="546" fillId="8" borderId="5" xfId="0" applyFont="1" applyFill="1" applyBorder="1" applyAlignment="1">
      <alignment horizontal="center" vertical="center" wrapText="1"/>
    </xf>
    <xf numFmtId="0" fontId="550" fillId="8" borderId="4" xfId="0" applyFont="1" applyFill="1" applyBorder="1" applyAlignment="1">
      <alignment horizontal="center" vertical="center" wrapText="1"/>
    </xf>
    <xf numFmtId="0" fontId="550" fillId="8" borderId="5" xfId="0" applyFont="1" applyFill="1" applyBorder="1" applyAlignment="1">
      <alignment horizontal="center" vertical="center" wrapText="1"/>
    </xf>
    <xf numFmtId="49" fontId="550" fillId="8" borderId="4" xfId="2" applyNumberFormat="1" applyFont="1" applyFill="1" applyBorder="1" applyAlignment="1">
      <alignment horizontal="center" vertical="center" wrapText="1"/>
    </xf>
    <xf numFmtId="49" fontId="550" fillId="8" borderId="5" xfId="2" applyNumberFormat="1" applyFont="1" applyFill="1" applyBorder="1" applyAlignment="1">
      <alignment horizontal="center" vertical="center" wrapText="1"/>
    </xf>
    <xf numFmtId="0" fontId="558" fillId="8" borderId="3" xfId="0" applyFont="1" applyFill="1" applyBorder="1" applyAlignment="1">
      <alignment horizontal="center" vertical="center" wrapText="1"/>
    </xf>
    <xf numFmtId="49" fontId="546" fillId="8" borderId="4" xfId="2" applyNumberFormat="1" applyFont="1" applyFill="1" applyBorder="1" applyAlignment="1">
      <alignment horizontal="center" vertical="center" wrapText="1"/>
    </xf>
    <xf numFmtId="49" fontId="546" fillId="8" borderId="5" xfId="2" applyNumberFormat="1" applyFont="1" applyFill="1" applyBorder="1" applyAlignment="1">
      <alignment horizontal="center" vertical="center" wrapText="1"/>
    </xf>
    <xf numFmtId="0" fontId="280" fillId="24" borderId="4" xfId="0" applyFont="1" applyFill="1" applyBorder="1" applyAlignment="1">
      <alignment horizontal="center" vertical="center" wrapText="1"/>
    </xf>
    <xf numFmtId="0" fontId="195" fillId="24" borderId="4" xfId="0" applyFont="1" applyFill="1" applyBorder="1" applyAlignment="1">
      <alignment horizontal="center" vertical="center" wrapText="1"/>
    </xf>
    <xf numFmtId="0" fontId="558" fillId="24" borderId="3" xfId="0" applyFont="1" applyFill="1" applyBorder="1" applyAlignment="1">
      <alignment horizontal="center" vertical="center" wrapText="1"/>
    </xf>
    <xf numFmtId="0" fontId="491" fillId="0" borderId="4" xfId="0" applyFont="1" applyBorder="1" applyAlignment="1">
      <alignment horizontal="center" vertical="center" wrapText="1"/>
    </xf>
    <xf numFmtId="0" fontId="450" fillId="0" borderId="4" xfId="0" applyFont="1" applyBorder="1" applyAlignment="1">
      <alignment horizontal="center" vertical="center" wrapText="1"/>
    </xf>
    <xf numFmtId="0" fontId="545" fillId="8" borderId="3" xfId="0" applyFont="1" applyFill="1" applyBorder="1" applyAlignment="1">
      <alignment horizontal="center" vertical="center" wrapText="1"/>
    </xf>
    <xf numFmtId="0" fontId="195" fillId="8" borderId="4" xfId="0" applyFont="1" applyFill="1" applyBorder="1" applyAlignment="1">
      <alignment horizontal="center" vertical="center" wrapText="1"/>
    </xf>
    <xf numFmtId="0" fontId="473" fillId="8" borderId="4" xfId="0" applyFont="1" applyFill="1" applyBorder="1" applyAlignment="1">
      <alignment horizontal="center" vertical="center" wrapText="1"/>
    </xf>
    <xf numFmtId="0" fontId="558" fillId="0" borderId="3" xfId="0" applyFont="1" applyBorder="1" applyAlignment="1">
      <alignment horizontal="center" vertical="center" wrapText="1"/>
    </xf>
    <xf numFmtId="0" fontId="1372" fillId="25" borderId="4" xfId="0" applyFont="1" applyFill="1" applyBorder="1" applyAlignment="1">
      <alignment horizontal="center" vertical="center"/>
    </xf>
    <xf numFmtId="0" fontId="1372" fillId="25" borderId="5" xfId="0" applyFont="1" applyFill="1" applyBorder="1" applyAlignment="1">
      <alignment horizontal="center" vertical="center"/>
    </xf>
    <xf numFmtId="0" fontId="553" fillId="0" borderId="4" xfId="0" applyFont="1" applyBorder="1" applyAlignment="1">
      <alignment horizontal="center" vertical="center"/>
    </xf>
    <xf numFmtId="0" fontId="553" fillId="0" borderId="5" xfId="0" applyFont="1" applyBorder="1" applyAlignment="1">
      <alignment horizontal="center" vertical="center"/>
    </xf>
    <xf numFmtId="49" fontId="572" fillId="8" borderId="4" xfId="2" applyNumberFormat="1" applyFont="1" applyFill="1" applyBorder="1" applyAlignment="1">
      <alignment horizontal="center" vertical="center"/>
    </xf>
    <xf numFmtId="49" fontId="572" fillId="8" borderId="5" xfId="2" applyNumberFormat="1" applyFont="1" applyFill="1" applyBorder="1" applyAlignment="1">
      <alignment horizontal="center" vertical="center"/>
    </xf>
    <xf numFmtId="0" fontId="1372" fillId="25" borderId="3" xfId="0" applyFont="1" applyFill="1" applyBorder="1" applyAlignment="1">
      <alignment horizontal="center" vertical="center"/>
    </xf>
    <xf numFmtId="0" fontId="572" fillId="8" borderId="4" xfId="2" applyFont="1" applyFill="1" applyBorder="1" applyAlignment="1">
      <alignment horizontal="center" vertical="center" wrapText="1"/>
    </xf>
    <xf numFmtId="0" fontId="575" fillId="8" borderId="3" xfId="2" applyFont="1" applyFill="1" applyBorder="1" applyAlignment="1">
      <alignment horizontal="center" vertical="center" wrapText="1"/>
    </xf>
    <xf numFmtId="0" fontId="575" fillId="8" borderId="5" xfId="2" applyFont="1" applyFill="1" applyBorder="1" applyAlignment="1">
      <alignment horizontal="center" vertical="center" wrapText="1"/>
    </xf>
    <xf numFmtId="0" fontId="0" fillId="25" borderId="4" xfId="0" applyFill="1" applyBorder="1" applyAlignment="1">
      <alignment horizontal="center" vertical="center"/>
    </xf>
    <xf numFmtId="0" fontId="0" fillId="25" borderId="5" xfId="0" applyFill="1" applyBorder="1" applyAlignment="1">
      <alignment horizontal="center" vertical="center"/>
    </xf>
    <xf numFmtId="49" fontId="569" fillId="8" borderId="4" xfId="2" applyNumberFormat="1" applyFont="1" applyFill="1" applyBorder="1" applyAlignment="1">
      <alignment horizontal="center" vertical="center"/>
    </xf>
    <xf numFmtId="49" fontId="569" fillId="8" borderId="5" xfId="2" applyNumberFormat="1" applyFont="1" applyFill="1" applyBorder="1" applyAlignment="1">
      <alignment horizontal="center" vertical="center"/>
    </xf>
    <xf numFmtId="0" fontId="0" fillId="25" borderId="3" xfId="0" applyFill="1" applyBorder="1" applyAlignment="1">
      <alignment horizontal="center" vertical="center"/>
    </xf>
    <xf numFmtId="49" fontId="572" fillId="8" borderId="3" xfId="2" applyNumberFormat="1" applyFont="1" applyFill="1" applyBorder="1" applyAlignment="1">
      <alignment horizontal="center" vertical="center"/>
    </xf>
    <xf numFmtId="0" fontId="572" fillId="8" borderId="4" xfId="0" applyFont="1" applyFill="1" applyBorder="1" applyAlignment="1">
      <alignment horizontal="center" vertical="center" wrapText="1"/>
    </xf>
    <xf numFmtId="0" fontId="572" fillId="8" borderId="3" xfId="0" applyFont="1" applyFill="1" applyBorder="1" applyAlignment="1">
      <alignment horizontal="center" vertical="center" wrapText="1"/>
    </xf>
    <xf numFmtId="0" fontId="572" fillId="8" borderId="5" xfId="0" applyFont="1" applyFill="1" applyBorder="1" applyAlignment="1">
      <alignment horizontal="center" vertical="center" wrapText="1"/>
    </xf>
    <xf numFmtId="0" fontId="535" fillId="8" borderId="4" xfId="0" applyFont="1" applyFill="1" applyBorder="1" applyAlignment="1">
      <alignment horizontal="center" vertical="center" wrapText="1"/>
    </xf>
    <xf numFmtId="0" fontId="569" fillId="8" borderId="4" xfId="0" applyFont="1" applyFill="1" applyBorder="1" applyAlignment="1">
      <alignment horizontal="center" vertical="center" wrapText="1"/>
    </xf>
    <xf numFmtId="0" fontId="569" fillId="8" borderId="5" xfId="0" applyFont="1" applyFill="1" applyBorder="1" applyAlignment="1">
      <alignment horizontal="center" vertical="center" wrapText="1"/>
    </xf>
    <xf numFmtId="49" fontId="558" fillId="8" borderId="4" xfId="2" applyNumberFormat="1" applyFont="1" applyFill="1" applyBorder="1" applyAlignment="1">
      <alignment horizontal="center" vertical="center" wrapText="1"/>
    </xf>
    <xf numFmtId="49" fontId="558" fillId="8" borderId="5" xfId="2" applyNumberFormat="1" applyFont="1" applyFill="1" applyBorder="1" applyAlignment="1">
      <alignment horizontal="center" vertical="center" wrapText="1"/>
    </xf>
    <xf numFmtId="0" fontId="523" fillId="8" borderId="4" xfId="0" applyFont="1" applyFill="1" applyBorder="1" applyAlignment="1">
      <alignment horizontal="center" vertical="center" wrapText="1"/>
    </xf>
    <xf numFmtId="0" fontId="571" fillId="8" borderId="5" xfId="0" applyFont="1" applyFill="1" applyBorder="1" applyAlignment="1">
      <alignment horizontal="center" vertical="center" wrapText="1"/>
    </xf>
    <xf numFmtId="0" fontId="523" fillId="0" borderId="4" xfId="0" applyFont="1" applyBorder="1" applyAlignment="1">
      <alignment horizontal="center" vertical="center"/>
    </xf>
    <xf numFmtId="0" fontId="590" fillId="8" borderId="4" xfId="0" applyFont="1" applyFill="1" applyBorder="1" applyAlignment="1">
      <alignment horizontal="center" vertical="center"/>
    </xf>
    <xf numFmtId="0" fontId="590" fillId="8" borderId="3" xfId="0" applyFont="1" applyFill="1" applyBorder="1" applyAlignment="1">
      <alignment horizontal="center" vertical="center"/>
    </xf>
    <xf numFmtId="0" fontId="590" fillId="8" borderId="5" xfId="0" applyFont="1" applyFill="1" applyBorder="1" applyAlignment="1">
      <alignment horizontal="center" vertical="center"/>
    </xf>
    <xf numFmtId="0" fontId="525" fillId="8" borderId="4" xfId="0" applyFont="1" applyFill="1" applyBorder="1" applyAlignment="1">
      <alignment horizontal="center" vertical="center"/>
    </xf>
    <xf numFmtId="0" fontId="525" fillId="8" borderId="5" xfId="0" applyFont="1" applyFill="1" applyBorder="1" applyAlignment="1">
      <alignment horizontal="center" vertical="center"/>
    </xf>
    <xf numFmtId="0" fontId="298" fillId="8" borderId="4" xfId="0" applyFont="1" applyFill="1" applyBorder="1" applyAlignment="1">
      <alignment horizontal="center" vertical="center" wrapText="1"/>
    </xf>
    <xf numFmtId="0" fontId="569" fillId="25" borderId="4" xfId="0" applyFont="1" applyFill="1" applyBorder="1" applyAlignment="1">
      <alignment horizontal="center" vertical="center"/>
    </xf>
    <xf numFmtId="0" fontId="569" fillId="25" borderId="5" xfId="0" applyFont="1" applyFill="1" applyBorder="1" applyAlignment="1">
      <alignment horizontal="center" vertical="center"/>
    </xf>
    <xf numFmtId="0" fontId="555" fillId="8" borderId="4" xfId="0" applyFont="1" applyFill="1" applyBorder="1" applyAlignment="1">
      <alignment horizontal="center" vertical="center" wrapText="1"/>
    </xf>
    <xf numFmtId="0" fontId="1372" fillId="0" borderId="3" xfId="0" applyFont="1" applyBorder="1" applyAlignment="1">
      <alignment horizontal="center" vertical="center"/>
    </xf>
    <xf numFmtId="0" fontId="0" fillId="8" borderId="3" xfId="0" applyFill="1" applyBorder="1" applyAlignment="1">
      <alignment horizontal="center"/>
    </xf>
    <xf numFmtId="49" fontId="603" fillId="8" borderId="4" xfId="2" applyNumberFormat="1" applyFont="1" applyFill="1" applyBorder="1" applyAlignment="1">
      <alignment horizontal="center" vertical="center"/>
    </xf>
    <xf numFmtId="49" fontId="603" fillId="8" borderId="3" xfId="2" applyNumberFormat="1" applyFont="1" applyFill="1" applyBorder="1" applyAlignment="1">
      <alignment horizontal="center" vertical="center"/>
    </xf>
    <xf numFmtId="49" fontId="603" fillId="8" borderId="5" xfId="2" applyNumberFormat="1" applyFont="1" applyFill="1" applyBorder="1" applyAlignment="1">
      <alignment horizontal="center" vertical="center"/>
    </xf>
    <xf numFmtId="0" fontId="609" fillId="8" borderId="4" xfId="2" applyFont="1" applyFill="1" applyBorder="1" applyAlignment="1">
      <alignment horizontal="center" vertical="top" wrapText="1"/>
    </xf>
    <xf numFmtId="0" fontId="609" fillId="8" borderId="5" xfId="2" applyFont="1" applyFill="1" applyBorder="1" applyAlignment="1">
      <alignment horizontal="center" vertical="top" wrapText="1"/>
    </xf>
    <xf numFmtId="0" fontId="600" fillId="8" borderId="4" xfId="2" applyFont="1" applyFill="1" applyBorder="1" applyAlignment="1">
      <alignment horizontal="center" vertical="center" wrapText="1"/>
    </xf>
    <xf numFmtId="0" fontId="609" fillId="8" borderId="5" xfId="2" applyFont="1" applyFill="1" applyBorder="1" applyAlignment="1">
      <alignment horizontal="center" vertical="center" wrapText="1"/>
    </xf>
    <xf numFmtId="0" fontId="535" fillId="8" borderId="1" xfId="2" applyFont="1" applyFill="1" applyBorder="1" applyAlignment="1">
      <alignment horizontal="center" vertical="center"/>
    </xf>
    <xf numFmtId="49" fontId="646" fillId="8" borderId="3" xfId="2" applyNumberFormat="1" applyFont="1" applyFill="1" applyBorder="1" applyAlignment="1">
      <alignment horizontal="center" vertical="center"/>
    </xf>
    <xf numFmtId="0" fontId="667" fillId="8" borderId="4" xfId="2" applyFont="1" applyFill="1" applyBorder="1" applyAlignment="1">
      <alignment horizontal="center" vertical="center"/>
    </xf>
    <xf numFmtId="0" fontId="667" fillId="8" borderId="3" xfId="2" applyFont="1" applyFill="1" applyBorder="1" applyAlignment="1">
      <alignment horizontal="center" vertical="center"/>
    </xf>
    <xf numFmtId="0" fontId="667" fillId="8" borderId="5" xfId="2" applyFont="1" applyFill="1" applyBorder="1" applyAlignment="1">
      <alignment horizontal="center" vertical="center"/>
    </xf>
    <xf numFmtId="0" fontId="125" fillId="8" borderId="4" xfId="2" applyFont="1" applyFill="1" applyBorder="1" applyAlignment="1">
      <alignment horizontal="center" vertical="center" wrapText="1"/>
    </xf>
    <xf numFmtId="0" fontId="667" fillId="8" borderId="4" xfId="2" applyFont="1" applyFill="1" applyBorder="1" applyAlignment="1">
      <alignment horizontal="center" vertical="center" wrapText="1"/>
    </xf>
    <xf numFmtId="0" fontId="667" fillId="8" borderId="3" xfId="2" applyFont="1" applyFill="1" applyBorder="1" applyAlignment="1">
      <alignment horizontal="center" vertical="center" wrapText="1"/>
    </xf>
    <xf numFmtId="0" fontId="667" fillId="8" borderId="5" xfId="2" applyFont="1" applyFill="1" applyBorder="1" applyAlignment="1">
      <alignment horizontal="center" vertical="center" wrapText="1"/>
    </xf>
    <xf numFmtId="0" fontId="572" fillId="8" borderId="4" xfId="0" applyFont="1" applyFill="1" applyBorder="1" applyAlignment="1">
      <alignment horizontal="center" wrapText="1"/>
    </xf>
    <xf numFmtId="0" fontId="572" fillId="8" borderId="3" xfId="0" applyFont="1" applyFill="1" applyBorder="1" applyAlignment="1">
      <alignment horizontal="center" wrapText="1"/>
    </xf>
    <xf numFmtId="0" fontId="572" fillId="8" borderId="5" xfId="0" applyFont="1" applyFill="1" applyBorder="1" applyAlignment="1">
      <alignment horizontal="center" wrapText="1"/>
    </xf>
    <xf numFmtId="0" fontId="0" fillId="27" borderId="4" xfId="0" applyFill="1" applyBorder="1" applyAlignment="1">
      <alignment horizontal="center" vertical="center" wrapText="1"/>
    </xf>
    <xf numFmtId="0" fontId="0" fillId="27" borderId="3" xfId="0" applyFill="1" applyBorder="1" applyAlignment="1">
      <alignment horizontal="center" vertical="center" wrapText="1"/>
    </xf>
    <xf numFmtId="0" fontId="0" fillId="27" borderId="5" xfId="0" applyFill="1" applyBorder="1" applyAlignment="1">
      <alignment horizontal="center" vertical="center" wrapText="1"/>
    </xf>
    <xf numFmtId="0" fontId="572" fillId="25" borderId="4" xfId="0" applyFont="1" applyFill="1" applyBorder="1" applyAlignment="1">
      <alignment horizontal="center" vertical="center"/>
    </xf>
    <xf numFmtId="0" fontId="572" fillId="8" borderId="5" xfId="2" applyFont="1" applyFill="1" applyBorder="1" applyAlignment="1">
      <alignment horizontal="center" vertical="center" wrapText="1"/>
    </xf>
    <xf numFmtId="0" fontId="525" fillId="24" borderId="4" xfId="0" applyFont="1" applyFill="1" applyBorder="1" applyAlignment="1">
      <alignment horizontal="center" vertical="center"/>
    </xf>
    <xf numFmtId="0" fontId="525" fillId="24" borderId="5" xfId="0" applyFont="1" applyFill="1" applyBorder="1" applyAlignment="1">
      <alignment horizontal="center" vertical="center"/>
    </xf>
    <xf numFmtId="0" fontId="184" fillId="24" borderId="4" xfId="2" applyFont="1" applyFill="1" applyBorder="1" applyAlignment="1">
      <alignment horizontal="center" vertical="center"/>
    </xf>
    <xf numFmtId="0" fontId="653" fillId="24" borderId="5" xfId="2" applyFont="1" applyFill="1" applyBorder="1" applyAlignment="1">
      <alignment horizontal="center" vertical="center"/>
    </xf>
    <xf numFmtId="0" fontId="527" fillId="24" borderId="4" xfId="0" applyFont="1" applyFill="1" applyBorder="1" applyAlignment="1">
      <alignment horizontal="center" vertical="center"/>
    </xf>
    <xf numFmtId="0" fontId="575" fillId="24" borderId="3" xfId="0" applyFont="1" applyFill="1" applyBorder="1" applyAlignment="1">
      <alignment horizontal="center" vertical="center"/>
    </xf>
    <xf numFmtId="0" fontId="575" fillId="24" borderId="5" xfId="0" applyFont="1" applyFill="1" applyBorder="1" applyAlignment="1">
      <alignment horizontal="center" vertical="center"/>
    </xf>
    <xf numFmtId="0" fontId="533" fillId="24" borderId="4" xfId="0" applyFont="1" applyFill="1" applyBorder="1" applyAlignment="1">
      <alignment horizontal="center" vertical="center"/>
    </xf>
    <xf numFmtId="0" fontId="33" fillId="8" borderId="4" xfId="2" applyFont="1" applyFill="1" applyBorder="1" applyAlignment="1">
      <alignment horizontal="center" vertical="center"/>
    </xf>
    <xf numFmtId="0" fontId="646" fillId="8" borderId="3" xfId="2" applyFont="1" applyFill="1" applyBorder="1" applyAlignment="1">
      <alignment horizontal="center" vertical="center"/>
    </xf>
    <xf numFmtId="0" fontId="646" fillId="8" borderId="5" xfId="2" applyFont="1" applyFill="1" applyBorder="1" applyAlignment="1">
      <alignment horizontal="center" vertical="center"/>
    </xf>
    <xf numFmtId="0" fontId="557" fillId="24" borderId="4" xfId="0" applyFont="1" applyFill="1" applyBorder="1" applyAlignment="1">
      <alignment horizontal="center" vertical="center"/>
    </xf>
    <xf numFmtId="0" fontId="658" fillId="6" borderId="4" xfId="2" applyFont="1" applyFill="1" applyBorder="1" applyAlignment="1">
      <alignment horizontal="center" vertical="top" wrapText="1"/>
    </xf>
    <xf numFmtId="0" fontId="667" fillId="6" borderId="5" xfId="2" applyFont="1" applyFill="1" applyBorder="1" applyAlignment="1">
      <alignment horizontal="center" vertical="top" wrapText="1"/>
    </xf>
    <xf numFmtId="0" fontId="667" fillId="6" borderId="4" xfId="2" applyFont="1" applyFill="1" applyBorder="1" applyAlignment="1">
      <alignment horizontal="center" vertical="center"/>
    </xf>
    <xf numFmtId="0" fontId="667" fillId="6" borderId="5" xfId="2" applyFont="1" applyFill="1" applyBorder="1" applyAlignment="1">
      <alignment horizontal="center" vertical="center"/>
    </xf>
    <xf numFmtId="0" fontId="658" fillId="6" borderId="4" xfId="2" applyFont="1" applyFill="1" applyBorder="1" applyAlignment="1">
      <alignment horizontal="center" vertical="center" wrapText="1"/>
    </xf>
    <xf numFmtId="0" fontId="653" fillId="8" borderId="4" xfId="2" applyFont="1" applyFill="1" applyBorder="1" applyAlignment="1">
      <alignment horizontal="center" vertical="top" wrapText="1"/>
    </xf>
    <xf numFmtId="0" fontId="653" fillId="8" borderId="5" xfId="2" applyFont="1" applyFill="1" applyBorder="1" applyAlignment="1">
      <alignment horizontal="center" vertical="top" wrapText="1"/>
    </xf>
    <xf numFmtId="49" fontId="609" fillId="8" borderId="4" xfId="2" applyNumberFormat="1" applyFont="1" applyFill="1" applyBorder="1" applyAlignment="1">
      <alignment horizontal="center" vertical="center"/>
    </xf>
    <xf numFmtId="49" fontId="609" fillId="8" borderId="5" xfId="2" applyNumberFormat="1" applyFont="1" applyFill="1" applyBorder="1" applyAlignment="1">
      <alignment horizontal="center" vertical="center"/>
    </xf>
    <xf numFmtId="0" fontId="656" fillId="8" borderId="4" xfId="2" applyFont="1" applyFill="1" applyBorder="1" applyAlignment="1">
      <alignment horizontal="center" vertical="top" wrapText="1"/>
    </xf>
    <xf numFmtId="0" fontId="656" fillId="8" borderId="5" xfId="2" applyFont="1" applyFill="1" applyBorder="1" applyAlignment="1">
      <alignment horizontal="center" vertical="top" wrapText="1"/>
    </xf>
    <xf numFmtId="49" fontId="656" fillId="8" borderId="4" xfId="2" applyNumberFormat="1" applyFont="1" applyFill="1" applyBorder="1" applyAlignment="1">
      <alignment horizontal="center" vertical="center"/>
    </xf>
    <xf numFmtId="49" fontId="656" fillId="8" borderId="5" xfId="2" applyNumberFormat="1" applyFont="1" applyFill="1" applyBorder="1" applyAlignment="1">
      <alignment horizontal="center" vertical="center"/>
    </xf>
    <xf numFmtId="0" fontId="614" fillId="8" borderId="4" xfId="2" applyFont="1" applyFill="1" applyBorder="1" applyAlignment="1">
      <alignment horizontal="center" vertical="center" wrapText="1"/>
    </xf>
    <xf numFmtId="0" fontId="656" fillId="8" borderId="5" xfId="2" applyFont="1" applyFill="1" applyBorder="1" applyAlignment="1">
      <alignment horizontal="center" vertical="center" wrapText="1"/>
    </xf>
    <xf numFmtId="0" fontId="527" fillId="8" borderId="4" xfId="0" applyFont="1" applyFill="1" applyBorder="1" applyAlignment="1">
      <alignment horizontal="center" vertical="center" wrapText="1"/>
    </xf>
    <xf numFmtId="0" fontId="589" fillId="8" borderId="3" xfId="0" applyFont="1" applyFill="1" applyBorder="1" applyAlignment="1">
      <alignment horizontal="center" vertical="center" wrapText="1"/>
    </xf>
    <xf numFmtId="0" fontId="589" fillId="8" borderId="5" xfId="0" applyFont="1" applyFill="1" applyBorder="1" applyAlignment="1">
      <alignment horizontal="center" vertical="center" wrapText="1"/>
    </xf>
    <xf numFmtId="0" fontId="533" fillId="8" borderId="4" xfId="0" applyFont="1" applyFill="1" applyBorder="1" applyAlignment="1">
      <alignment horizontal="center" vertical="center" wrapText="1"/>
    </xf>
    <xf numFmtId="0" fontId="658" fillId="8" borderId="4" xfId="2" applyFont="1" applyFill="1" applyBorder="1" applyAlignment="1">
      <alignment horizontal="center" vertical="center" wrapText="1"/>
    </xf>
    <xf numFmtId="0" fontId="1104" fillId="0" borderId="4" xfId="2" applyFont="1" applyBorder="1" applyAlignment="1">
      <alignment horizontal="center" vertical="center"/>
    </xf>
    <xf numFmtId="49" fontId="658" fillId="8" borderId="4" xfId="2" applyNumberFormat="1" applyFont="1" applyFill="1" applyBorder="1" applyAlignment="1">
      <alignment horizontal="center" vertical="center"/>
    </xf>
    <xf numFmtId="0" fontId="234" fillId="0" borderId="4" xfId="2" applyFont="1" applyBorder="1" applyAlignment="1">
      <alignment horizontal="center" vertical="center"/>
    </xf>
    <xf numFmtId="0" fontId="658" fillId="8" borderId="4" xfId="2" applyFont="1" applyFill="1" applyBorder="1" applyAlignment="1">
      <alignment horizontal="center" vertical="top" wrapText="1"/>
    </xf>
    <xf numFmtId="0" fontId="667" fillId="8" borderId="5" xfId="2" applyFont="1" applyFill="1" applyBorder="1" applyAlignment="1">
      <alignment horizontal="center" vertical="top" wrapText="1"/>
    </xf>
    <xf numFmtId="0" fontId="623" fillId="6" borderId="4" xfId="2" applyFont="1" applyFill="1" applyBorder="1" applyAlignment="1">
      <alignment horizontal="center" vertical="center" wrapText="1"/>
    </xf>
    <xf numFmtId="0" fontId="667" fillId="6" borderId="5" xfId="2" applyFont="1" applyFill="1" applyBorder="1" applyAlignment="1">
      <alignment horizontal="center" vertical="center" wrapText="1"/>
    </xf>
    <xf numFmtId="49" fontId="658" fillId="6" borderId="4" xfId="2" applyNumberFormat="1" applyFont="1" applyFill="1" applyBorder="1" applyAlignment="1">
      <alignment horizontal="center" vertical="center"/>
    </xf>
    <xf numFmtId="49" fontId="672" fillId="6" borderId="5" xfId="2" applyNumberFormat="1" applyFont="1" applyFill="1" applyBorder="1" applyAlignment="1">
      <alignment horizontal="center" vertical="center"/>
    </xf>
    <xf numFmtId="0" fontId="1104" fillId="6" borderId="4" xfId="2" applyFont="1" applyFill="1" applyBorder="1" applyAlignment="1">
      <alignment horizontal="center" vertical="center"/>
    </xf>
    <xf numFmtId="0" fontId="1104" fillId="6" borderId="5" xfId="2" applyFont="1" applyFill="1" applyBorder="1" applyAlignment="1">
      <alignment horizontal="center" vertical="center"/>
    </xf>
    <xf numFmtId="49" fontId="612" fillId="8" borderId="1" xfId="2" applyNumberFormat="1" applyFont="1" applyFill="1" applyBorder="1" applyAlignment="1">
      <alignment horizontal="center" vertical="center"/>
    </xf>
    <xf numFmtId="0" fontId="667" fillId="8" borderId="1" xfId="2" applyFont="1" applyFill="1" applyBorder="1" applyAlignment="1">
      <alignment horizontal="center" vertical="center"/>
    </xf>
    <xf numFmtId="0" fontId="1346" fillId="8" borderId="4" xfId="1" applyFill="1" applyBorder="1" applyAlignment="1">
      <alignment horizontal="center" vertical="center"/>
    </xf>
    <xf numFmtId="0" fontId="593" fillId="8" borderId="4" xfId="2" applyFont="1" applyFill="1" applyBorder="1" applyAlignment="1">
      <alignment horizontal="center" vertical="center" wrapText="1"/>
    </xf>
    <xf numFmtId="0" fontId="603" fillId="8" borderId="3" xfId="2" applyFont="1" applyFill="1" applyBorder="1" applyAlignment="1">
      <alignment horizontal="center" vertical="center" wrapText="1"/>
    </xf>
    <xf numFmtId="0" fontId="603" fillId="8" borderId="5" xfId="2" applyFont="1" applyFill="1" applyBorder="1" applyAlignment="1">
      <alignment horizontal="center" vertical="center" wrapText="1"/>
    </xf>
    <xf numFmtId="0" fontId="505" fillId="24" borderId="4" xfId="2" applyFont="1" applyFill="1" applyBorder="1" applyAlignment="1">
      <alignment horizontal="center" vertical="center"/>
    </xf>
    <xf numFmtId="0" fontId="659" fillId="8" borderId="4" xfId="2" applyFont="1" applyFill="1" applyBorder="1" applyAlignment="1">
      <alignment horizontal="center" vertical="top" wrapText="1"/>
    </xf>
    <xf numFmtId="0" fontId="659" fillId="8" borderId="5" xfId="2" applyFont="1" applyFill="1" applyBorder="1" applyAlignment="1">
      <alignment horizontal="center" vertical="top" wrapText="1"/>
    </xf>
    <xf numFmtId="0" fontId="661" fillId="8" borderId="4" xfId="2" applyFont="1" applyFill="1" applyBorder="1" applyAlignment="1">
      <alignment horizontal="center" vertical="center" wrapText="1"/>
    </xf>
    <xf numFmtId="0" fontId="658" fillId="24" borderId="5" xfId="2" applyFont="1" applyFill="1" applyBorder="1" applyAlignment="1">
      <alignment horizontal="center" vertical="center"/>
    </xf>
    <xf numFmtId="0" fontId="657" fillId="6" borderId="4" xfId="2" applyFont="1" applyFill="1" applyBorder="1" applyAlignment="1">
      <alignment horizontal="center" vertical="center"/>
    </xf>
    <xf numFmtId="0" fontId="658" fillId="6" borderId="5" xfId="2" applyFont="1" applyFill="1" applyBorder="1" applyAlignment="1">
      <alignment horizontal="center" vertical="center"/>
    </xf>
    <xf numFmtId="0" fontId="657" fillId="8" borderId="4" xfId="2" applyFont="1" applyFill="1" applyBorder="1" applyAlignment="1">
      <alignment horizontal="center" vertical="center"/>
    </xf>
    <xf numFmtId="0" fontId="658" fillId="8" borderId="5" xfId="2" applyFont="1" applyFill="1" applyBorder="1" applyAlignment="1">
      <alignment horizontal="center" vertical="center"/>
    </xf>
    <xf numFmtId="0" fontId="614" fillId="24" borderId="4" xfId="2" applyFont="1" applyFill="1" applyBorder="1" applyAlignment="1">
      <alignment horizontal="center" vertical="center"/>
    </xf>
    <xf numFmtId="0" fontId="661" fillId="6" borderId="4" xfId="2" applyFont="1" applyFill="1" applyBorder="1" applyAlignment="1">
      <alignment horizontal="center" vertical="center"/>
    </xf>
    <xf numFmtId="0" fontId="661" fillId="8" borderId="4" xfId="2" applyFont="1" applyFill="1" applyBorder="1" applyAlignment="1">
      <alignment horizontal="center" vertical="top" wrapText="1"/>
    </xf>
    <xf numFmtId="0" fontId="661" fillId="8" borderId="5" xfId="2" applyFont="1" applyFill="1" applyBorder="1" applyAlignment="1">
      <alignment horizontal="center" vertical="top" wrapText="1"/>
    </xf>
    <xf numFmtId="0" fontId="667" fillId="8" borderId="3" xfId="2" applyFont="1" applyFill="1" applyBorder="1" applyAlignment="1">
      <alignment horizontal="center" vertical="top" wrapText="1"/>
    </xf>
    <xf numFmtId="0" fontId="661" fillId="6" borderId="4" xfId="2" applyFont="1" applyFill="1" applyBorder="1" applyAlignment="1">
      <alignment horizontal="center" vertical="center" wrapText="1"/>
    </xf>
    <xf numFmtId="0" fontId="657" fillId="25" borderId="4" xfId="2" applyFont="1" applyFill="1" applyBorder="1" applyAlignment="1">
      <alignment horizontal="center" vertical="center"/>
    </xf>
    <xf numFmtId="0" fontId="657" fillId="25" borderId="5" xfId="2" applyFont="1" applyFill="1" applyBorder="1" applyAlignment="1">
      <alignment horizontal="center" vertical="center"/>
    </xf>
    <xf numFmtId="49" fontId="659" fillId="8" borderId="4" xfId="2" applyNumberFormat="1" applyFont="1" applyFill="1" applyBorder="1" applyAlignment="1">
      <alignment horizontal="center" vertical="center"/>
    </xf>
    <xf numFmtId="49" fontId="659" fillId="8" borderId="5" xfId="2" applyNumberFormat="1" applyFont="1" applyFill="1" applyBorder="1" applyAlignment="1">
      <alignment horizontal="center" vertical="center"/>
    </xf>
    <xf numFmtId="49" fontId="661" fillId="8" borderId="4" xfId="2" applyNumberFormat="1" applyFont="1" applyFill="1" applyBorder="1" applyAlignment="1">
      <alignment horizontal="center" vertical="center"/>
    </xf>
    <xf numFmtId="49" fontId="661" fillId="8" borderId="5" xfId="2" applyNumberFormat="1" applyFont="1" applyFill="1" applyBorder="1" applyAlignment="1">
      <alignment horizontal="center" vertical="center"/>
    </xf>
    <xf numFmtId="0" fontId="661" fillId="8" borderId="5" xfId="2" applyFont="1" applyFill="1" applyBorder="1" applyAlignment="1">
      <alignment horizontal="center" vertical="center" wrapText="1"/>
    </xf>
    <xf numFmtId="49" fontId="661" fillId="6" borderId="4" xfId="2" applyNumberFormat="1" applyFont="1" applyFill="1" applyBorder="1" applyAlignment="1">
      <alignment horizontal="center" vertical="center"/>
    </xf>
    <xf numFmtId="0" fontId="184" fillId="8" borderId="4" xfId="2" applyFont="1" applyFill="1" applyBorder="1" applyAlignment="1">
      <alignment horizontal="center" vertical="center"/>
    </xf>
    <xf numFmtId="0" fontId="666" fillId="8" borderId="4" xfId="2" applyFont="1" applyFill="1" applyBorder="1" applyAlignment="1">
      <alignment horizontal="center" vertical="center" wrapText="1"/>
    </xf>
    <xf numFmtId="49" fontId="666" fillId="8" borderId="4" xfId="2" applyNumberFormat="1" applyFont="1" applyFill="1" applyBorder="1" applyAlignment="1">
      <alignment horizontal="center" vertical="center"/>
    </xf>
    <xf numFmtId="0" fontId="184" fillId="8" borderId="4" xfId="2" applyFont="1" applyFill="1" applyBorder="1" applyAlignment="1">
      <alignment horizontal="center" vertical="center" wrapText="1"/>
    </xf>
    <xf numFmtId="0" fontId="666" fillId="8" borderId="4" xfId="2" applyFont="1" applyFill="1" applyBorder="1" applyAlignment="1">
      <alignment horizontal="center" vertical="top" wrapText="1"/>
    </xf>
    <xf numFmtId="0" fontId="1346" fillId="0" borderId="4" xfId="1" applyFill="1" applyBorder="1" applyAlignment="1">
      <alignment horizontal="center" vertical="center" wrapText="1"/>
    </xf>
    <xf numFmtId="0" fontId="1346" fillId="0" borderId="5" xfId="1" applyFill="1" applyBorder="1" applyAlignment="1">
      <alignment horizontal="center" vertical="center" wrapText="1"/>
    </xf>
    <xf numFmtId="0" fontId="645" fillId="25" borderId="4" xfId="2" applyFont="1" applyFill="1" applyBorder="1" applyAlignment="1">
      <alignment horizontal="center" vertical="center"/>
    </xf>
    <xf numFmtId="0" fontId="606" fillId="0" borderId="4" xfId="2" applyFont="1" applyBorder="1" applyAlignment="1">
      <alignment horizontal="center" vertical="center"/>
    </xf>
    <xf numFmtId="0" fontId="606" fillId="0" borderId="5" xfId="2" applyFont="1" applyBorder="1" applyAlignment="1">
      <alignment horizontal="center" vertical="center"/>
    </xf>
    <xf numFmtId="0" fontId="561" fillId="0" borderId="4" xfId="2" applyFont="1" applyBorder="1" applyAlignment="1">
      <alignment horizontal="center" vertical="center"/>
    </xf>
    <xf numFmtId="0" fontId="666" fillId="0" borderId="4" xfId="2" applyFont="1" applyBorder="1" applyAlignment="1">
      <alignment horizontal="center" vertical="center" wrapText="1"/>
    </xf>
    <xf numFmtId="0" fontId="667" fillId="0" borderId="5" xfId="2" applyFont="1" applyBorder="1" applyAlignment="1">
      <alignment horizontal="center" vertical="center" wrapText="1"/>
    </xf>
    <xf numFmtId="0" fontId="551" fillId="0" borderId="5" xfId="2" applyFont="1" applyBorder="1" applyAlignment="1">
      <alignment horizontal="center" vertical="center"/>
    </xf>
    <xf numFmtId="0" fontId="617" fillId="0" borderId="4" xfId="2" applyFont="1" applyBorder="1" applyAlignment="1">
      <alignment horizontal="center" vertical="center"/>
    </xf>
    <xf numFmtId="0" fontId="617" fillId="0" borderId="3" xfId="2" applyFont="1" applyBorder="1" applyAlignment="1">
      <alignment horizontal="center" vertical="center"/>
    </xf>
    <xf numFmtId="0" fontId="617" fillId="0" borderId="5" xfId="2" applyFont="1" applyBorder="1" applyAlignment="1">
      <alignment horizontal="center" vertical="center"/>
    </xf>
    <xf numFmtId="0" fontId="617" fillId="8" borderId="4" xfId="2" applyFont="1" applyFill="1" applyBorder="1" applyAlignment="1">
      <alignment horizontal="center" vertical="center" wrapText="1"/>
    </xf>
    <xf numFmtId="0" fontId="184" fillId="0" borderId="4" xfId="2" applyFont="1" applyBorder="1" applyAlignment="1">
      <alignment horizontal="center" vertical="center"/>
    </xf>
    <xf numFmtId="0" fontId="169" fillId="0" borderId="4" xfId="2" applyFont="1" applyBorder="1" applyAlignment="1">
      <alignment horizontal="center" vertical="center"/>
    </xf>
    <xf numFmtId="0" fontId="592" fillId="24" borderId="4" xfId="2" applyFont="1" applyFill="1" applyBorder="1" applyAlignment="1">
      <alignment horizontal="center" vertical="center"/>
    </xf>
    <xf numFmtId="0" fontId="167" fillId="8" borderId="4" xfId="2" applyFont="1" applyFill="1" applyBorder="1" applyAlignment="1">
      <alignment horizontal="center" vertical="center"/>
    </xf>
    <xf numFmtId="0" fontId="167" fillId="8" borderId="4" xfId="2" applyFont="1" applyFill="1" applyBorder="1" applyAlignment="1">
      <alignment horizontal="center" vertical="center" wrapText="1"/>
    </xf>
    <xf numFmtId="49" fontId="667" fillId="8" borderId="4" xfId="2" applyNumberFormat="1" applyFont="1" applyFill="1" applyBorder="1" applyAlignment="1">
      <alignment horizontal="center" vertical="center"/>
    </xf>
    <xf numFmtId="49" fontId="667" fillId="8" borderId="5" xfId="2" applyNumberFormat="1" applyFont="1" applyFill="1" applyBorder="1" applyAlignment="1">
      <alignment horizontal="center" vertical="center"/>
    </xf>
    <xf numFmtId="0" fontId="592" fillId="8" borderId="4" xfId="2" applyFont="1" applyFill="1" applyBorder="1" applyAlignment="1">
      <alignment horizontal="center" vertical="center" wrapText="1"/>
    </xf>
    <xf numFmtId="0" fontId="667" fillId="8" borderId="4" xfId="2" applyFont="1" applyFill="1" applyBorder="1" applyAlignment="1">
      <alignment horizontal="center" vertical="top" wrapText="1"/>
    </xf>
    <xf numFmtId="0" fontId="573" fillId="8" borderId="4" xfId="2" applyFont="1" applyFill="1" applyBorder="1" applyAlignment="1">
      <alignment horizontal="center" vertical="center"/>
    </xf>
    <xf numFmtId="0" fontId="666" fillId="0" borderId="4" xfId="2" applyFont="1" applyBorder="1" applyAlignment="1">
      <alignment horizontal="center" vertical="top" wrapText="1"/>
    </xf>
    <xf numFmtId="0" fontId="667" fillId="0" borderId="5" xfId="2" applyFont="1" applyBorder="1" applyAlignment="1">
      <alignment horizontal="center" vertical="top" wrapText="1"/>
    </xf>
    <xf numFmtId="0" fontId="666" fillId="0" borderId="4" xfId="2" applyFont="1" applyBorder="1" applyAlignment="1">
      <alignment horizontal="center" vertical="center"/>
    </xf>
    <xf numFmtId="0" fontId="949" fillId="0" borderId="5" xfId="2" applyFont="1" applyBorder="1" applyAlignment="1">
      <alignment horizontal="center" vertical="center"/>
    </xf>
    <xf numFmtId="14" fontId="1137" fillId="0" borderId="4" xfId="2" applyNumberFormat="1" applyBorder="1" applyAlignment="1">
      <alignment horizontal="center" vertical="center"/>
    </xf>
    <xf numFmtId="14" fontId="1137" fillId="0" borderId="4" xfId="2" applyNumberFormat="1" applyBorder="1" applyAlignment="1">
      <alignment horizontal="center" vertical="center" wrapText="1"/>
    </xf>
    <xf numFmtId="14" fontId="1137" fillId="0" borderId="5" xfId="2" applyNumberFormat="1" applyBorder="1" applyAlignment="1">
      <alignment horizontal="center" vertical="center" wrapText="1"/>
    </xf>
    <xf numFmtId="0" fontId="1080" fillId="30" borderId="4" xfId="0" applyFont="1" applyFill="1" applyBorder="1" applyAlignment="1">
      <alignment horizontal="center" vertical="center"/>
    </xf>
    <xf numFmtId="0" fontId="1080" fillId="30" borderId="5" xfId="0" applyFont="1" applyFill="1" applyBorder="1" applyAlignment="1">
      <alignment horizontal="center" vertical="center"/>
    </xf>
    <xf numFmtId="0" fontId="438" fillId="8" borderId="4" xfId="2" applyFont="1" applyFill="1" applyBorder="1" applyAlignment="1">
      <alignment horizontal="center" vertical="center" wrapText="1"/>
    </xf>
    <xf numFmtId="0" fontId="508" fillId="24" borderId="4" xfId="2" applyFont="1" applyFill="1" applyBorder="1" applyAlignment="1">
      <alignment horizontal="center" vertical="center"/>
    </xf>
    <xf numFmtId="0" fontId="508" fillId="8" borderId="4" xfId="2" applyFont="1" applyFill="1" applyBorder="1" applyAlignment="1">
      <alignment horizontal="center" vertical="center" wrapText="1"/>
    </xf>
    <xf numFmtId="49" fontId="666" fillId="0" borderId="4" xfId="2" applyNumberFormat="1" applyFont="1" applyBorder="1" applyAlignment="1">
      <alignment horizontal="center" vertical="center"/>
    </xf>
    <xf numFmtId="49" fontId="672" fillId="0" borderId="5" xfId="2" applyNumberFormat="1" applyFont="1" applyBorder="1" applyAlignment="1">
      <alignment horizontal="center" vertical="center"/>
    </xf>
    <xf numFmtId="0" fontId="667" fillId="0" borderId="4" xfId="2" applyFont="1" applyBorder="1" applyAlignment="1">
      <alignment horizontal="center" vertical="center"/>
    </xf>
    <xf numFmtId="0" fontId="667" fillId="0" borderId="5" xfId="2" applyFont="1" applyBorder="1" applyAlignment="1">
      <alignment horizontal="center" vertical="center"/>
    </xf>
    <xf numFmtId="0" fontId="666" fillId="24" borderId="4" xfId="2" applyFont="1" applyFill="1" applyBorder="1" applyAlignment="1">
      <alignment horizontal="center" vertical="center"/>
    </xf>
    <xf numFmtId="0" fontId="1120" fillId="0" borderId="5" xfId="2" applyFont="1" applyBorder="1" applyAlignment="1">
      <alignment horizontal="center" vertical="center" wrapText="1"/>
    </xf>
    <xf numFmtId="0" fontId="507" fillId="24" borderId="4" xfId="2" applyFont="1" applyFill="1" applyBorder="1" applyAlignment="1">
      <alignment horizontal="center" vertical="center"/>
    </xf>
    <xf numFmtId="0" fontId="583" fillId="0" borderId="4" xfId="2" applyFont="1" applyBorder="1" applyAlignment="1">
      <alignment horizontal="center" vertical="center"/>
    </xf>
    <xf numFmtId="0" fontId="583" fillId="0" borderId="5" xfId="2" applyFont="1" applyBorder="1" applyAlignment="1">
      <alignment horizontal="center" vertical="center"/>
    </xf>
    <xf numFmtId="0" fontId="503" fillId="24" borderId="4" xfId="2" applyFont="1" applyFill="1" applyBorder="1" applyAlignment="1">
      <alignment horizontal="center" vertical="center"/>
    </xf>
    <xf numFmtId="0" fontId="163" fillId="24" borderId="4" xfId="2" applyFont="1" applyFill="1" applyBorder="1" applyAlignment="1">
      <alignment horizontal="center" vertical="center"/>
    </xf>
    <xf numFmtId="0" fontId="507" fillId="8" borderId="4" xfId="2" applyFont="1" applyFill="1" applyBorder="1" applyAlignment="1">
      <alignment horizontal="center" vertical="center" wrapText="1"/>
    </xf>
    <xf numFmtId="0" fontId="1373" fillId="25" borderId="4" xfId="2" applyFont="1" applyFill="1" applyBorder="1" applyAlignment="1">
      <alignment horizontal="center" vertical="center"/>
    </xf>
    <xf numFmtId="0" fontId="1373" fillId="25" borderId="3" xfId="2" applyFont="1" applyFill="1" applyBorder="1" applyAlignment="1">
      <alignment horizontal="center" vertical="center"/>
    </xf>
    <xf numFmtId="0" fontId="1373" fillId="25" borderId="5" xfId="2" applyFont="1" applyFill="1" applyBorder="1" applyAlignment="1">
      <alignment horizontal="center" vertical="center"/>
    </xf>
    <xf numFmtId="0" fontId="649" fillId="25" borderId="4" xfId="2" applyFont="1" applyFill="1" applyBorder="1" applyAlignment="1">
      <alignment horizontal="center" vertical="center"/>
    </xf>
    <xf numFmtId="0" fontId="644" fillId="0" borderId="4" xfId="2" applyFont="1" applyBorder="1" applyAlignment="1">
      <alignment horizontal="center" vertical="center"/>
    </xf>
    <xf numFmtId="0" fontId="505" fillId="0" borderId="4" xfId="2" applyFont="1" applyBorder="1" applyAlignment="1">
      <alignment horizontal="center" vertical="center"/>
    </xf>
    <xf numFmtId="0" fontId="406" fillId="24" borderId="4" xfId="2" applyFont="1" applyFill="1" applyBorder="1" applyAlignment="1">
      <alignment horizontal="center" vertical="center"/>
    </xf>
    <xf numFmtId="0" fontId="406" fillId="8" borderId="4" xfId="2" applyFont="1" applyFill="1" applyBorder="1" applyAlignment="1">
      <alignment horizontal="center" vertical="center" wrapText="1"/>
    </xf>
    <xf numFmtId="0" fontId="503" fillId="8" borderId="4" xfId="2" applyFont="1" applyFill="1" applyBorder="1" applyAlignment="1">
      <alignment horizontal="center" vertical="center" wrapText="1"/>
    </xf>
    <xf numFmtId="0" fontId="163" fillId="8" borderId="4" xfId="2" applyFont="1" applyFill="1" applyBorder="1" applyAlignment="1">
      <alignment horizontal="center" vertical="center" wrapText="1"/>
    </xf>
    <xf numFmtId="0" fontId="632" fillId="8" borderId="4" xfId="2" applyFont="1" applyFill="1" applyBorder="1" applyAlignment="1">
      <alignment horizontal="center" vertical="center" wrapText="1"/>
    </xf>
    <xf numFmtId="0" fontId="632" fillId="24" borderId="4" xfId="2" applyFont="1" applyFill="1" applyBorder="1" applyAlignment="1">
      <alignment horizontal="center" vertical="center"/>
    </xf>
    <xf numFmtId="0" fontId="158" fillId="8" borderId="4" xfId="2" applyFont="1" applyFill="1" applyBorder="1" applyAlignment="1">
      <alignment horizontal="center" vertical="center"/>
    </xf>
    <xf numFmtId="0" fontId="650" fillId="25" borderId="4" xfId="2" applyFont="1" applyFill="1" applyBorder="1" applyAlignment="1">
      <alignment horizontal="center" vertical="center"/>
    </xf>
    <xf numFmtId="0" fontId="522" fillId="0" borderId="4" xfId="2" applyFont="1" applyBorder="1" applyAlignment="1">
      <alignment horizontal="center" vertical="center"/>
    </xf>
    <xf numFmtId="0" fontId="548" fillId="8" borderId="4" xfId="2" applyFont="1" applyFill="1" applyBorder="1" applyAlignment="1">
      <alignment horizontal="center" vertical="center" wrapText="1"/>
    </xf>
    <xf numFmtId="0" fontId="656" fillId="25" borderId="4" xfId="2" applyFont="1" applyFill="1" applyBorder="1" applyAlignment="1">
      <alignment horizontal="center" vertical="center"/>
    </xf>
    <xf numFmtId="0" fontId="477" fillId="24" borderId="4" xfId="2" applyFont="1" applyFill="1" applyBorder="1" applyAlignment="1">
      <alignment horizontal="center" vertical="center"/>
    </xf>
    <xf numFmtId="0" fontId="548" fillId="24" borderId="4" xfId="2" applyFont="1" applyFill="1" applyBorder="1" applyAlignment="1">
      <alignment horizontal="center" vertical="center"/>
    </xf>
    <xf numFmtId="0" fontId="465" fillId="0" borderId="4" xfId="2" applyFont="1" applyBorder="1" applyAlignment="1">
      <alignment horizontal="center" vertical="center"/>
    </xf>
    <xf numFmtId="0" fontId="603" fillId="8" borderId="4" xfId="2" applyFont="1" applyFill="1" applyBorder="1" applyAlignment="1">
      <alignment horizontal="center" vertical="top" wrapText="1"/>
    </xf>
    <xf numFmtId="0" fontId="603" fillId="8" borderId="3" xfId="2" applyFont="1" applyFill="1" applyBorder="1" applyAlignment="1">
      <alignment horizontal="center" vertical="top" wrapText="1"/>
    </xf>
    <xf numFmtId="0" fontId="603" fillId="8" borderId="5" xfId="2" applyFont="1" applyFill="1" applyBorder="1" applyAlignment="1">
      <alignment horizontal="center" vertical="top" wrapText="1"/>
    </xf>
    <xf numFmtId="0" fontId="142" fillId="0" borderId="4" xfId="2" applyFont="1" applyBorder="1" applyAlignment="1">
      <alignment horizontal="center" vertical="center"/>
    </xf>
    <xf numFmtId="0" fontId="549" fillId="0" borderId="4" xfId="2" applyFont="1" applyBorder="1" applyAlignment="1">
      <alignment horizontal="center" vertical="center"/>
    </xf>
    <xf numFmtId="0" fontId="612" fillId="8" borderId="1" xfId="2" applyFont="1" applyFill="1" applyBorder="1" applyAlignment="1">
      <alignment horizontal="center" vertical="top" wrapText="1"/>
    </xf>
    <xf numFmtId="0" fontId="612" fillId="8" borderId="5" xfId="2" applyFont="1" applyFill="1" applyBorder="1" applyAlignment="1">
      <alignment horizontal="center" vertical="center" wrapText="1"/>
    </xf>
    <xf numFmtId="0" fontId="659" fillId="8" borderId="4" xfId="2" applyFont="1" applyFill="1" applyBorder="1" applyAlignment="1">
      <alignment horizontal="center" vertical="center" wrapText="1"/>
    </xf>
    <xf numFmtId="49" fontId="653" fillId="8" borderId="4" xfId="2" applyNumberFormat="1" applyFont="1" applyFill="1" applyBorder="1" applyAlignment="1">
      <alignment horizontal="center" vertical="center"/>
    </xf>
    <xf numFmtId="49" fontId="653" fillId="8" borderId="5" xfId="2" applyNumberFormat="1" applyFont="1" applyFill="1" applyBorder="1" applyAlignment="1">
      <alignment horizontal="center" vertical="center"/>
    </xf>
    <xf numFmtId="0" fontId="653" fillId="8" borderId="4" xfId="2" applyFont="1" applyFill="1" applyBorder="1" applyAlignment="1">
      <alignment horizontal="center" vertical="center" wrapText="1"/>
    </xf>
    <xf numFmtId="0" fontId="653" fillId="8" borderId="5" xfId="2" applyFont="1" applyFill="1" applyBorder="1" applyAlignment="1">
      <alignment horizontal="center" vertical="center" wrapText="1"/>
    </xf>
    <xf numFmtId="0" fontId="531" fillId="0" borderId="4" xfId="2" applyFont="1" applyBorder="1" applyAlignment="1">
      <alignment horizontal="center" vertical="center"/>
    </xf>
    <xf numFmtId="0" fontId="531" fillId="0" borderId="5" xfId="2" applyFont="1" applyBorder="1" applyAlignment="1">
      <alignment horizontal="center" vertical="center"/>
    </xf>
    <xf numFmtId="0" fontId="1380" fillId="8" borderId="4" xfId="3" applyFill="1" applyBorder="1" applyAlignment="1">
      <alignment horizontal="center" vertical="center"/>
    </xf>
    <xf numFmtId="0" fontId="1380" fillId="8" borderId="3" xfId="3" applyFill="1" applyBorder="1" applyAlignment="1">
      <alignment horizontal="center" vertical="center"/>
    </xf>
    <xf numFmtId="0" fontId="1380" fillId="8" borderId="5" xfId="3" applyFill="1" applyBorder="1" applyAlignment="1">
      <alignment horizontal="center" vertical="center"/>
    </xf>
    <xf numFmtId="0" fontId="544" fillId="8" borderId="4" xfId="0" applyFont="1" applyFill="1" applyBorder="1" applyAlignment="1">
      <alignment horizontal="center" vertical="center" wrapText="1"/>
    </xf>
    <xf numFmtId="0" fontId="544" fillId="8" borderId="5" xfId="0" applyFont="1" applyFill="1" applyBorder="1" applyAlignment="1">
      <alignment horizontal="center" vertical="center" wrapText="1"/>
    </xf>
    <xf numFmtId="49" fontId="492" fillId="8" borderId="4" xfId="2" applyNumberFormat="1" applyFont="1" applyFill="1" applyBorder="1" applyAlignment="1">
      <alignment horizontal="center" vertical="center" wrapText="1"/>
    </xf>
    <xf numFmtId="49" fontId="492" fillId="8" borderId="5" xfId="2" applyNumberFormat="1" applyFont="1" applyFill="1" applyBorder="1" applyAlignment="1">
      <alignment horizontal="center" vertical="center" wrapText="1"/>
    </xf>
    <xf numFmtId="0" fontId="332" fillId="0" borderId="4" xfId="2" applyFont="1" applyBorder="1" applyAlignment="1">
      <alignment horizontal="center" vertical="center"/>
    </xf>
    <xf numFmtId="0" fontId="306" fillId="8" borderId="4" xfId="2" applyFont="1" applyFill="1" applyBorder="1" applyAlignment="1">
      <alignment horizontal="center" vertical="center" wrapText="1"/>
    </xf>
    <xf numFmtId="0" fontId="271" fillId="8" borderId="4" xfId="2" applyFont="1" applyFill="1" applyBorder="1" applyAlignment="1">
      <alignment horizontal="center" vertical="center" wrapText="1"/>
    </xf>
    <xf numFmtId="0" fontId="240" fillId="0" borderId="4" xfId="2" applyFont="1" applyBorder="1" applyAlignment="1">
      <alignment horizontal="center" vertical="center"/>
    </xf>
    <xf numFmtId="49" fontId="454" fillId="6" borderId="4" xfId="2" applyNumberFormat="1" applyFont="1" applyFill="1" applyBorder="1" applyAlignment="1">
      <alignment horizontal="center" vertical="center"/>
    </xf>
    <xf numFmtId="49" fontId="454" fillId="6" borderId="5" xfId="2" applyNumberFormat="1" applyFont="1" applyFill="1" applyBorder="1" applyAlignment="1">
      <alignment horizontal="center" vertical="center"/>
    </xf>
    <xf numFmtId="0" fontId="454" fillId="6" borderId="4" xfId="2" applyFont="1" applyFill="1" applyBorder="1" applyAlignment="1">
      <alignment horizontal="center" vertical="center"/>
    </xf>
    <xf numFmtId="0" fontId="454" fillId="6" borderId="5" xfId="2" applyFont="1" applyFill="1" applyBorder="1" applyAlignment="1">
      <alignment horizontal="center" vertical="center"/>
    </xf>
    <xf numFmtId="0" fontId="326" fillId="0" borderId="3" xfId="2" applyFont="1" applyBorder="1" applyAlignment="1">
      <alignment horizontal="center" vertical="center"/>
    </xf>
    <xf numFmtId="0" fontId="326" fillId="0" borderId="5" xfId="2" applyFont="1" applyBorder="1" applyAlignment="1">
      <alignment horizontal="center" vertical="center"/>
    </xf>
    <xf numFmtId="0" fontId="302" fillId="8" borderId="4" xfId="2" applyFont="1" applyFill="1" applyBorder="1" applyAlignment="1">
      <alignment horizontal="center" vertical="center" wrapText="1"/>
    </xf>
    <xf numFmtId="0" fontId="353" fillId="0" borderId="4" xfId="2" applyFont="1" applyBorder="1" applyAlignment="1">
      <alignment horizontal="center" vertical="center"/>
    </xf>
    <xf numFmtId="0" fontId="450" fillId="0" borderId="4" xfId="0" applyFont="1" applyBorder="1" applyAlignment="1">
      <alignment horizontal="center" vertical="center"/>
    </xf>
    <xf numFmtId="0" fontId="454" fillId="8" borderId="4" xfId="2" applyFont="1" applyFill="1" applyBorder="1" applyAlignment="1">
      <alignment horizontal="center" vertical="center"/>
    </xf>
    <xf numFmtId="0" fontId="454" fillId="8" borderId="3" xfId="2" applyFont="1" applyFill="1" applyBorder="1" applyAlignment="1">
      <alignment horizontal="center" vertical="center"/>
    </xf>
    <xf numFmtId="0" fontId="454" fillId="8" borderId="5" xfId="2" applyFont="1" applyFill="1" applyBorder="1" applyAlignment="1">
      <alignment horizontal="center" vertical="center"/>
    </xf>
    <xf numFmtId="49" fontId="452" fillId="6" borderId="4" xfId="2" applyNumberFormat="1" applyFont="1" applyFill="1" applyBorder="1" applyAlignment="1">
      <alignment horizontal="center" vertical="center"/>
    </xf>
    <xf numFmtId="49" fontId="452" fillId="6" borderId="5" xfId="2" applyNumberFormat="1" applyFont="1" applyFill="1" applyBorder="1" applyAlignment="1">
      <alignment horizontal="center" vertical="center"/>
    </xf>
    <xf numFmtId="0" fontId="363" fillId="0" borderId="4" xfId="2" applyFont="1" applyBorder="1" applyAlignment="1">
      <alignment horizontal="center" vertical="center"/>
    </xf>
    <xf numFmtId="0" fontId="390" fillId="6" borderId="4" xfId="2" applyFont="1" applyFill="1" applyBorder="1" applyAlignment="1">
      <alignment horizontal="center" vertical="center"/>
    </xf>
    <xf numFmtId="0" fontId="246" fillId="0" borderId="4" xfId="2" applyFont="1" applyBorder="1" applyAlignment="1">
      <alignment horizontal="center" vertical="center"/>
    </xf>
    <xf numFmtId="0" fontId="213" fillId="8" borderId="3" xfId="2" applyFont="1" applyFill="1" applyBorder="1" applyAlignment="1">
      <alignment horizontal="center" vertical="center" wrapText="1"/>
    </xf>
    <xf numFmtId="0" fontId="213" fillId="8" borderId="5" xfId="2" applyFont="1" applyFill="1" applyBorder="1" applyAlignment="1">
      <alignment horizontal="center" vertical="center" wrapText="1"/>
    </xf>
    <xf numFmtId="0" fontId="450" fillId="8" borderId="4" xfId="2" applyFont="1" applyFill="1" applyBorder="1" applyAlignment="1">
      <alignment horizontal="center" vertical="top" wrapText="1"/>
    </xf>
    <xf numFmtId="0" fontId="450" fillId="8" borderId="5" xfId="2" applyFont="1" applyFill="1" applyBorder="1" applyAlignment="1">
      <alignment horizontal="center" vertical="top" wrapText="1"/>
    </xf>
    <xf numFmtId="0" fontId="450" fillId="8" borderId="3" xfId="2" applyFont="1" applyFill="1" applyBorder="1" applyAlignment="1">
      <alignment horizontal="center" vertical="top" wrapText="1"/>
    </xf>
    <xf numFmtId="0" fontId="313" fillId="8" borderId="4" xfId="2" applyFont="1" applyFill="1" applyBorder="1" applyAlignment="1">
      <alignment horizontal="center" vertical="center" wrapText="1"/>
    </xf>
    <xf numFmtId="0" fontId="344" fillId="8" borderId="4" xfId="2" applyFont="1" applyFill="1" applyBorder="1" applyAlignment="1">
      <alignment horizontal="center" vertical="center" wrapText="1"/>
    </xf>
    <xf numFmtId="0" fontId="367" fillId="0" borderId="4" xfId="2" applyFont="1" applyBorder="1" applyAlignment="1">
      <alignment horizontal="center" vertical="center"/>
    </xf>
    <xf numFmtId="0" fontId="1366" fillId="0" borderId="4" xfId="2" applyFont="1" applyBorder="1" applyAlignment="1">
      <alignment horizontal="center" vertical="center"/>
    </xf>
    <xf numFmtId="0" fontId="1366" fillId="0" borderId="5" xfId="2" applyFont="1" applyBorder="1" applyAlignment="1">
      <alignment horizontal="center" vertical="center"/>
    </xf>
    <xf numFmtId="0" fontId="648" fillId="8" borderId="4" xfId="2" applyFont="1" applyFill="1" applyBorder="1" applyAlignment="1">
      <alignment horizontal="center" vertical="top" wrapText="1"/>
    </xf>
    <xf numFmtId="0" fontId="648" fillId="8" borderId="5" xfId="2" applyFont="1" applyFill="1" applyBorder="1" applyAlignment="1">
      <alignment horizontal="center" vertical="top" wrapText="1"/>
    </xf>
    <xf numFmtId="0" fontId="648" fillId="8" borderId="4" xfId="2" applyFont="1" applyFill="1" applyBorder="1" applyAlignment="1">
      <alignment horizontal="center" vertical="center" wrapText="1"/>
    </xf>
    <xf numFmtId="0" fontId="648" fillId="8" borderId="5" xfId="2" applyFont="1" applyFill="1" applyBorder="1" applyAlignment="1">
      <alignment horizontal="center" vertical="center" wrapText="1"/>
    </xf>
    <xf numFmtId="49" fontId="450" fillId="6" borderId="4" xfId="2" applyNumberFormat="1" applyFont="1" applyFill="1" applyBorder="1" applyAlignment="1">
      <alignment horizontal="center" vertical="center"/>
    </xf>
    <xf numFmtId="49" fontId="450" fillId="6" borderId="5" xfId="2" applyNumberFormat="1" applyFont="1" applyFill="1" applyBorder="1" applyAlignment="1">
      <alignment horizontal="center" vertical="center"/>
    </xf>
    <xf numFmtId="0" fontId="259" fillId="8" borderId="4" xfId="0" applyFont="1" applyFill="1" applyBorder="1" applyAlignment="1">
      <alignment horizontal="center" vertical="center" wrapText="1"/>
    </xf>
    <xf numFmtId="49" fontId="349" fillId="8" borderId="4" xfId="2" applyNumberFormat="1" applyFont="1" applyFill="1" applyBorder="1" applyAlignment="1">
      <alignment horizontal="center" vertical="center" wrapText="1"/>
    </xf>
    <xf numFmtId="49" fontId="349" fillId="8" borderId="5" xfId="2" applyNumberFormat="1" applyFont="1" applyFill="1" applyBorder="1" applyAlignment="1">
      <alignment horizontal="center" vertical="center" wrapText="1"/>
    </xf>
    <xf numFmtId="49" fontId="447" fillId="8" borderId="4" xfId="2" applyNumberFormat="1" applyFont="1" applyFill="1" applyBorder="1" applyAlignment="1">
      <alignment horizontal="center" vertical="center"/>
    </xf>
    <xf numFmtId="49" fontId="447" fillId="8" borderId="5" xfId="2" applyNumberFormat="1" applyFont="1" applyFill="1" applyBorder="1" applyAlignment="1">
      <alignment horizontal="center" vertical="center"/>
    </xf>
    <xf numFmtId="0" fontId="380" fillId="8" borderId="4" xfId="0" applyFont="1" applyFill="1" applyBorder="1" applyAlignment="1">
      <alignment horizontal="center" vertical="center" wrapText="1"/>
    </xf>
    <xf numFmtId="0" fontId="380" fillId="8" borderId="5" xfId="0" applyFont="1" applyFill="1" applyBorder="1" applyAlignment="1">
      <alignment horizontal="center" vertical="center" wrapText="1"/>
    </xf>
    <xf numFmtId="0" fontId="380" fillId="0" borderId="4" xfId="0" applyFont="1" applyBorder="1" applyAlignment="1">
      <alignment horizontal="center" vertical="center" wrapText="1"/>
    </xf>
    <xf numFmtId="0" fontId="306" fillId="8" borderId="4" xfId="0" applyFont="1" applyFill="1" applyBorder="1" applyAlignment="1">
      <alignment horizontal="center" vertical="center" wrapText="1"/>
    </xf>
    <xf numFmtId="0" fontId="320" fillId="0" borderId="4" xfId="2" applyFont="1" applyBorder="1" applyAlignment="1">
      <alignment horizontal="center" vertical="center"/>
    </xf>
    <xf numFmtId="0" fontId="238" fillId="8" borderId="4" xfId="2" applyFont="1" applyFill="1" applyBorder="1" applyAlignment="1">
      <alignment horizontal="center" vertical="center" wrapText="1"/>
    </xf>
    <xf numFmtId="49" fontId="449" fillId="8" borderId="4" xfId="2" applyNumberFormat="1" applyFont="1" applyFill="1" applyBorder="1" applyAlignment="1">
      <alignment horizontal="center" vertical="center"/>
    </xf>
    <xf numFmtId="49" fontId="449" fillId="8" borderId="5" xfId="2" applyNumberFormat="1" applyFont="1" applyFill="1" applyBorder="1" applyAlignment="1">
      <alignment horizontal="center" vertical="center"/>
    </xf>
    <xf numFmtId="0" fontId="450" fillId="6" borderId="4" xfId="2" applyFont="1" applyFill="1" applyBorder="1" applyAlignment="1">
      <alignment horizontal="center" vertical="top" wrapText="1"/>
    </xf>
    <xf numFmtId="0" fontId="450" fillId="6" borderId="5" xfId="2" applyFont="1" applyFill="1" applyBorder="1" applyAlignment="1">
      <alignment horizontal="center" vertical="top" wrapText="1"/>
    </xf>
    <xf numFmtId="0" fontId="452" fillId="8" borderId="3" xfId="2" applyFont="1" applyFill="1" applyBorder="1" applyAlignment="1">
      <alignment horizontal="center" vertical="top" wrapText="1"/>
    </xf>
    <xf numFmtId="0" fontId="254" fillId="8" borderId="4" xfId="0" applyFont="1" applyFill="1" applyBorder="1" applyAlignment="1">
      <alignment horizontal="center" vertical="center" wrapText="1"/>
    </xf>
    <xf numFmtId="0" fontId="1346" fillId="25" borderId="4" xfId="1" applyFill="1" applyBorder="1" applyAlignment="1">
      <alignment horizontal="center" vertical="center" wrapText="1"/>
    </xf>
    <xf numFmtId="49" fontId="285" fillId="8" borderId="4" xfId="2" applyNumberFormat="1" applyFont="1" applyFill="1" applyBorder="1" applyAlignment="1">
      <alignment horizontal="center" vertical="center" wrapText="1"/>
    </xf>
    <xf numFmtId="49" fontId="285" fillId="8" borderId="5" xfId="2" applyNumberFormat="1" applyFont="1" applyFill="1" applyBorder="1" applyAlignment="1">
      <alignment horizontal="center" vertical="center" wrapText="1"/>
    </xf>
    <xf numFmtId="0" fontId="203" fillId="24" borderId="4" xfId="0" applyFont="1" applyFill="1" applyBorder="1" applyAlignment="1">
      <alignment horizontal="center" vertical="center" wrapText="1"/>
    </xf>
    <xf numFmtId="0" fontId="297" fillId="24" borderId="5" xfId="0" applyFont="1" applyFill="1" applyBorder="1" applyAlignment="1">
      <alignment horizontal="center" vertical="center" wrapText="1"/>
    </xf>
    <xf numFmtId="49" fontId="244" fillId="8" borderId="4" xfId="2" applyNumberFormat="1" applyFont="1" applyFill="1" applyBorder="1" applyAlignment="1">
      <alignment horizontal="center" vertical="center" wrapText="1"/>
    </xf>
    <xf numFmtId="49" fontId="244" fillId="8" borderId="5" xfId="2" applyNumberFormat="1" applyFont="1" applyFill="1" applyBorder="1" applyAlignment="1">
      <alignment horizontal="center" vertical="center" wrapText="1"/>
    </xf>
    <xf numFmtId="49" fontId="199" fillId="0" borderId="4" xfId="2" applyNumberFormat="1" applyFont="1" applyBorder="1" applyAlignment="1">
      <alignment horizontal="center" vertical="center" wrapText="1"/>
    </xf>
    <xf numFmtId="49" fontId="199" fillId="0" borderId="3" xfId="2" applyNumberFormat="1" applyFont="1" applyBorder="1" applyAlignment="1">
      <alignment horizontal="center" vertical="center" wrapText="1"/>
    </xf>
    <xf numFmtId="49" fontId="199" fillId="0" borderId="5" xfId="2" applyNumberFormat="1" applyFont="1" applyBorder="1" applyAlignment="1">
      <alignment horizontal="center" vertical="center" wrapText="1"/>
    </xf>
    <xf numFmtId="49" fontId="222" fillId="25" borderId="4" xfId="2" applyNumberFormat="1" applyFont="1" applyFill="1" applyBorder="1" applyAlignment="1">
      <alignment horizontal="center" vertical="center" wrapText="1"/>
    </xf>
    <xf numFmtId="49" fontId="222" fillId="25" borderId="5" xfId="2" applyNumberFormat="1" applyFont="1" applyFill="1" applyBorder="1" applyAlignment="1">
      <alignment horizontal="center" vertical="center" wrapText="1"/>
    </xf>
    <xf numFmtId="0" fontId="158" fillId="8" borderId="4" xfId="0" applyFont="1" applyFill="1" applyBorder="1" applyAlignment="1">
      <alignment horizontal="center" vertical="center" wrapText="1"/>
    </xf>
    <xf numFmtId="49" fontId="222" fillId="0" borderId="3" xfId="2" applyNumberFormat="1" applyFont="1" applyBorder="1" applyAlignment="1">
      <alignment horizontal="center" vertical="center" wrapText="1"/>
    </xf>
    <xf numFmtId="0" fontId="1080" fillId="25" borderId="4" xfId="0" applyFont="1" applyFill="1" applyBorder="1" applyAlignment="1">
      <alignment horizontal="center" vertical="center" wrapText="1"/>
    </xf>
    <xf numFmtId="0" fontId="1080" fillId="25" borderId="5" xfId="0" applyFont="1" applyFill="1" applyBorder="1" applyAlignment="1">
      <alignment horizontal="center" vertical="center" wrapText="1"/>
    </xf>
    <xf numFmtId="0" fontId="62" fillId="24" borderId="4" xfId="0" applyFont="1" applyFill="1" applyBorder="1" applyAlignment="1">
      <alignment horizontal="center" vertical="center" wrapText="1"/>
    </xf>
    <xf numFmtId="49" fontId="238" fillId="8" borderId="4" xfId="2" applyNumberFormat="1" applyFont="1" applyFill="1" applyBorder="1" applyAlignment="1">
      <alignment horizontal="center" vertical="center" wrapText="1"/>
    </xf>
    <xf numFmtId="49" fontId="238" fillId="8" borderId="5" xfId="2" applyNumberFormat="1" applyFont="1" applyFill="1" applyBorder="1" applyAlignment="1">
      <alignment horizontal="center" vertical="center" wrapText="1"/>
    </xf>
    <xf numFmtId="0" fontId="203" fillId="8" borderId="4" xfId="0" applyFont="1" applyFill="1" applyBorder="1" applyAlignment="1">
      <alignment horizontal="center" vertical="center" wrapText="1"/>
    </xf>
    <xf numFmtId="49" fontId="222" fillId="8" borderId="4" xfId="2" applyNumberFormat="1" applyFont="1" applyFill="1" applyBorder="1" applyAlignment="1">
      <alignment horizontal="center" vertical="center" wrapText="1"/>
    </xf>
    <xf numFmtId="49" fontId="222" fillId="8" borderId="3" xfId="2" applyNumberFormat="1" applyFont="1" applyFill="1" applyBorder="1" applyAlignment="1">
      <alignment horizontal="center" vertical="center" wrapText="1"/>
    </xf>
    <xf numFmtId="49" fontId="222" fillId="8" borderId="5" xfId="2" applyNumberFormat="1" applyFont="1" applyFill="1" applyBorder="1" applyAlignment="1">
      <alignment horizontal="center" vertical="center" wrapText="1"/>
    </xf>
    <xf numFmtId="0" fontId="162" fillId="0" borderId="4" xfId="0" applyFont="1" applyBorder="1" applyAlignment="1">
      <alignment horizontal="center" vertical="center" wrapText="1"/>
    </xf>
    <xf numFmtId="0" fontId="162" fillId="0" borderId="3" xfId="0" applyFont="1" applyBorder="1" applyAlignment="1">
      <alignment horizontal="center" vertical="center" wrapText="1"/>
    </xf>
    <xf numFmtId="0" fontId="162" fillId="0" borderId="5" xfId="0" applyFont="1" applyBorder="1" applyAlignment="1">
      <alignment horizontal="center" vertical="center" wrapText="1"/>
    </xf>
    <xf numFmtId="164" fontId="174" fillId="0" borderId="4" xfId="0" applyNumberFormat="1" applyFont="1" applyBorder="1" applyAlignment="1">
      <alignment horizontal="center" vertical="center" wrapText="1"/>
    </xf>
    <xf numFmtId="0" fontId="197" fillId="8" borderId="4" xfId="0" applyFont="1" applyFill="1" applyBorder="1" applyAlignment="1">
      <alignment horizontal="center" vertical="center" wrapText="1"/>
    </xf>
    <xf numFmtId="0" fontId="197" fillId="0" borderId="4" xfId="0" applyFont="1" applyBorder="1" applyAlignment="1">
      <alignment horizontal="center" vertical="center" wrapText="1"/>
    </xf>
    <xf numFmtId="0" fontId="194" fillId="0" borderId="4" xfId="0" applyFont="1" applyBorder="1" applyAlignment="1">
      <alignment horizontal="center" vertical="center" wrapText="1"/>
    </xf>
    <xf numFmtId="0" fontId="197" fillId="0" borderId="5" xfId="0" applyFont="1" applyBorder="1" applyAlignment="1">
      <alignment horizontal="center" vertical="center" wrapText="1"/>
    </xf>
    <xf numFmtId="49" fontId="197" fillId="0" borderId="4" xfId="2" applyNumberFormat="1" applyFont="1" applyBorder="1" applyAlignment="1">
      <alignment horizontal="center" vertical="center" wrapText="1"/>
    </xf>
    <xf numFmtId="49" fontId="197" fillId="0" borderId="5" xfId="2" applyNumberFormat="1" applyFont="1" applyBorder="1" applyAlignment="1">
      <alignment horizontal="center" vertical="center" wrapText="1"/>
    </xf>
    <xf numFmtId="49" fontId="181" fillId="0" borderId="4" xfId="2" applyNumberFormat="1" applyFont="1" applyBorder="1" applyAlignment="1">
      <alignment horizontal="center" vertical="center" wrapText="1"/>
    </xf>
    <xf numFmtId="49" fontId="181" fillId="0" borderId="5" xfId="2" applyNumberFormat="1" applyFont="1" applyBorder="1" applyAlignment="1">
      <alignment horizontal="center" vertical="center" wrapText="1"/>
    </xf>
    <xf numFmtId="49" fontId="197" fillId="8" borderId="4" xfId="2" applyNumberFormat="1" applyFont="1" applyFill="1" applyBorder="1" applyAlignment="1">
      <alignment horizontal="center" vertical="center" wrapText="1"/>
    </xf>
    <xf numFmtId="49" fontId="197" fillId="8" borderId="3" xfId="2" applyNumberFormat="1" applyFont="1" applyFill="1" applyBorder="1" applyAlignment="1">
      <alignment horizontal="center" vertical="center" wrapText="1"/>
    </xf>
    <xf numFmtId="49" fontId="197" fillId="8" borderId="5" xfId="2" applyNumberFormat="1" applyFont="1" applyFill="1" applyBorder="1" applyAlignment="1">
      <alignment horizontal="center" vertical="center" wrapText="1"/>
    </xf>
    <xf numFmtId="0" fontId="177" fillId="8" borderId="4" xfId="0" applyFont="1" applyFill="1" applyBorder="1" applyAlignment="1">
      <alignment horizontal="center" vertical="center" wrapText="1"/>
    </xf>
    <xf numFmtId="0" fontId="177" fillId="8" borderId="5" xfId="0" applyFont="1" applyFill="1" applyBorder="1" applyAlignment="1">
      <alignment horizontal="center" vertical="center" wrapText="1"/>
    </xf>
    <xf numFmtId="49" fontId="177" fillId="8" borderId="4" xfId="2" applyNumberFormat="1" applyFont="1" applyFill="1" applyBorder="1" applyAlignment="1">
      <alignment horizontal="center" vertical="center" wrapText="1"/>
    </xf>
    <xf numFmtId="49" fontId="177" fillId="8" borderId="5" xfId="2" applyNumberFormat="1" applyFont="1" applyFill="1" applyBorder="1" applyAlignment="1">
      <alignment horizontal="center" vertical="center" wrapText="1"/>
    </xf>
    <xf numFmtId="0" fontId="174" fillId="8" borderId="4" xfId="0" applyFont="1" applyFill="1" applyBorder="1" applyAlignment="1">
      <alignment horizontal="center" vertical="center" wrapText="1"/>
    </xf>
    <xf numFmtId="0" fontId="174" fillId="8" borderId="5" xfId="0" applyFont="1" applyFill="1" applyBorder="1" applyAlignment="1">
      <alignment horizontal="center" vertical="center" wrapText="1"/>
    </xf>
    <xf numFmtId="49" fontId="192" fillId="0" borderId="4" xfId="2" applyNumberFormat="1" applyFont="1" applyBorder="1" applyAlignment="1">
      <alignment horizontal="center" vertical="center" wrapText="1"/>
    </xf>
    <xf numFmtId="49" fontId="192" fillId="0" borderId="3" xfId="2" applyNumberFormat="1" applyFont="1" applyBorder="1" applyAlignment="1">
      <alignment horizontal="center" vertical="center" wrapText="1"/>
    </xf>
    <xf numFmtId="49" fontId="192" fillId="0" borderId="5" xfId="2" applyNumberFormat="1" applyFont="1" applyBorder="1" applyAlignment="1">
      <alignment horizontal="center" vertical="center" wrapText="1"/>
    </xf>
    <xf numFmtId="0" fontId="174" fillId="24" borderId="4" xfId="0" applyFont="1" applyFill="1" applyBorder="1" applyAlignment="1">
      <alignment horizontal="center" vertical="center" wrapText="1"/>
    </xf>
    <xf numFmtId="0" fontId="174" fillId="24" borderId="3" xfId="0" applyFont="1" applyFill="1" applyBorder="1" applyAlignment="1">
      <alignment horizontal="center" vertical="center" wrapText="1"/>
    </xf>
    <xf numFmtId="0" fontId="174" fillId="24" borderId="5" xfId="0" applyFont="1" applyFill="1" applyBorder="1" applyAlignment="1">
      <alignment horizontal="center" vertical="center" wrapText="1"/>
    </xf>
    <xf numFmtId="0" fontId="174" fillId="8" borderId="3" xfId="0" applyFont="1" applyFill="1" applyBorder="1" applyAlignment="1">
      <alignment horizontal="center" vertical="center" wrapText="1"/>
    </xf>
    <xf numFmtId="14" fontId="174" fillId="8" borderId="4" xfId="0" applyNumberFormat="1" applyFont="1" applyFill="1" applyBorder="1" applyAlignment="1">
      <alignment horizontal="center" vertical="center" wrapText="1"/>
    </xf>
    <xf numFmtId="14" fontId="174" fillId="8" borderId="5" xfId="0" applyNumberFormat="1" applyFont="1" applyFill="1" applyBorder="1" applyAlignment="1">
      <alignment horizontal="center" vertical="center" wrapText="1"/>
    </xf>
    <xf numFmtId="49" fontId="174" fillId="8" borderId="4" xfId="2" applyNumberFormat="1" applyFont="1" applyFill="1" applyBorder="1" applyAlignment="1">
      <alignment horizontal="center" vertical="center" wrapText="1"/>
    </xf>
    <xf numFmtId="49" fontId="174" fillId="8" borderId="5" xfId="2" applyNumberFormat="1" applyFont="1" applyFill="1" applyBorder="1" applyAlignment="1">
      <alignment horizontal="center" vertical="center" wrapText="1"/>
    </xf>
    <xf numFmtId="0" fontId="172" fillId="8" borderId="4" xfId="0" applyFont="1" applyFill="1" applyBorder="1" applyAlignment="1">
      <alignment horizontal="center" vertical="center" wrapText="1"/>
    </xf>
    <xf numFmtId="0" fontId="172" fillId="8" borderId="5" xfId="0" applyFont="1" applyFill="1" applyBorder="1" applyAlignment="1">
      <alignment horizontal="center" vertical="center" wrapText="1"/>
    </xf>
    <xf numFmtId="49" fontId="174" fillId="8" borderId="3" xfId="2" applyNumberFormat="1" applyFont="1" applyFill="1" applyBorder="1" applyAlignment="1">
      <alignment horizontal="center" vertical="center" wrapText="1"/>
    </xf>
    <xf numFmtId="0" fontId="168" fillId="24" borderId="4" xfId="0" applyFont="1" applyFill="1" applyBorder="1" applyAlignment="1">
      <alignment horizontal="center" vertical="center" wrapText="1"/>
    </xf>
    <xf numFmtId="0" fontId="168" fillId="24" borderId="5" xfId="0" applyFont="1" applyFill="1" applyBorder="1" applyAlignment="1">
      <alignment horizontal="center" vertical="center" wrapText="1"/>
    </xf>
    <xf numFmtId="0" fontId="172" fillId="0" borderId="4" xfId="0" applyFont="1" applyBorder="1" applyAlignment="1">
      <alignment horizontal="center" vertical="center" wrapText="1"/>
    </xf>
    <xf numFmtId="49" fontId="172" fillId="0" borderId="4" xfId="2" applyNumberFormat="1" applyFont="1" applyBorder="1" applyAlignment="1">
      <alignment horizontal="center" vertical="center" wrapText="1"/>
    </xf>
    <xf numFmtId="49" fontId="172" fillId="0" borderId="5" xfId="2" applyNumberFormat="1" applyFont="1" applyBorder="1" applyAlignment="1">
      <alignment horizontal="center" vertical="center" wrapText="1"/>
    </xf>
    <xf numFmtId="0" fontId="172" fillId="0" borderId="5" xfId="0" applyFont="1" applyBorder="1" applyAlignment="1">
      <alignment horizontal="center" vertical="center" wrapText="1"/>
    </xf>
    <xf numFmtId="49" fontId="172" fillId="8" borderId="4" xfId="2" applyNumberFormat="1" applyFont="1" applyFill="1" applyBorder="1" applyAlignment="1">
      <alignment horizontal="center" vertical="center" wrapText="1"/>
    </xf>
    <xf numFmtId="49" fontId="172" fillId="8" borderId="5" xfId="2" applyNumberFormat="1" applyFont="1" applyFill="1" applyBorder="1" applyAlignment="1">
      <alignment horizontal="center" vertical="center" wrapText="1"/>
    </xf>
    <xf numFmtId="0" fontId="20" fillId="0" borderId="4" xfId="0" applyFont="1" applyBorder="1" applyAlignment="1">
      <alignment horizontal="center" vertical="center" wrapText="1"/>
    </xf>
    <xf numFmtId="0" fontId="132" fillId="0" borderId="4" xfId="2" applyFont="1" applyBorder="1" applyAlignment="1">
      <alignment horizontal="center" vertical="center"/>
    </xf>
    <xf numFmtId="49" fontId="214" fillId="8" borderId="3" xfId="2" applyNumberFormat="1" applyFont="1" applyFill="1" applyBorder="1" applyAlignment="1">
      <alignment horizontal="center" vertical="center" wrapText="1"/>
    </xf>
    <xf numFmtId="164" fontId="168" fillId="0" borderId="4" xfId="0" applyNumberFormat="1" applyFont="1" applyBorder="1" applyAlignment="1">
      <alignment horizontal="center" vertical="center" wrapText="1"/>
    </xf>
    <xf numFmtId="49" fontId="168" fillId="0" borderId="4" xfId="2" applyNumberFormat="1" applyFont="1" applyBorder="1" applyAlignment="1">
      <alignment horizontal="center" vertical="center" wrapText="1"/>
    </xf>
    <xf numFmtId="49" fontId="168" fillId="0" borderId="5" xfId="2" applyNumberFormat="1" applyFont="1" applyBorder="1" applyAlignment="1">
      <alignment horizontal="center" vertical="center" wrapText="1"/>
    </xf>
    <xf numFmtId="0" fontId="166" fillId="0" borderId="4" xfId="0" applyFont="1" applyBorder="1" applyAlignment="1">
      <alignment horizontal="center" vertical="center" wrapText="1"/>
    </xf>
    <xf numFmtId="49" fontId="172" fillId="6" borderId="4" xfId="2" applyNumberFormat="1" applyFont="1" applyFill="1" applyBorder="1" applyAlignment="1">
      <alignment horizontal="center" vertical="center" wrapText="1"/>
    </xf>
    <xf numFmtId="49" fontId="172" fillId="6" borderId="3" xfId="2" applyNumberFormat="1" applyFont="1" applyFill="1" applyBorder="1" applyAlignment="1">
      <alignment horizontal="center" vertical="center" wrapText="1"/>
    </xf>
    <xf numFmtId="49" fontId="172" fillId="6" borderId="5" xfId="2" applyNumberFormat="1" applyFont="1" applyFill="1" applyBorder="1" applyAlignment="1">
      <alignment horizontal="center" vertical="center" wrapText="1"/>
    </xf>
    <xf numFmtId="49" fontId="170" fillId="0" borderId="4" xfId="2" applyNumberFormat="1" applyFont="1" applyBorder="1" applyAlignment="1">
      <alignment horizontal="center" vertical="center" wrapText="1"/>
    </xf>
    <xf numFmtId="49" fontId="170" fillId="0" borderId="5" xfId="2" applyNumberFormat="1" applyFont="1" applyBorder="1" applyAlignment="1">
      <alignment horizontal="center" vertical="center" wrapText="1"/>
    </xf>
    <xf numFmtId="49" fontId="144" fillId="0" borderId="4" xfId="0" applyNumberFormat="1" applyFont="1" applyBorder="1" applyAlignment="1">
      <alignment horizontal="center" vertical="center" wrapText="1"/>
    </xf>
    <xf numFmtId="49" fontId="144" fillId="0" borderId="5" xfId="0" applyNumberFormat="1" applyFont="1" applyBorder="1" applyAlignment="1">
      <alignment horizontal="center" vertical="center" wrapText="1"/>
    </xf>
    <xf numFmtId="49" fontId="124" fillId="8" borderId="3" xfId="0" applyNumberFormat="1" applyFont="1" applyFill="1" applyBorder="1" applyAlignment="1">
      <alignment horizontal="center" vertical="center" wrapText="1"/>
    </xf>
    <xf numFmtId="49" fontId="115" fillId="0" borderId="4" xfId="0" applyNumberFormat="1" applyFont="1" applyBorder="1" applyAlignment="1">
      <alignment horizontal="center" vertical="center" wrapText="1"/>
    </xf>
    <xf numFmtId="49" fontId="115" fillId="0" borderId="5" xfId="0" applyNumberFormat="1" applyFont="1" applyBorder="1" applyAlignment="1">
      <alignment horizontal="center" vertical="center" wrapText="1"/>
    </xf>
    <xf numFmtId="0" fontId="133" fillId="0" borderId="4" xfId="0" applyFont="1" applyBorder="1" applyAlignment="1">
      <alignment horizontal="center" vertical="center" wrapText="1"/>
    </xf>
    <xf numFmtId="0" fontId="133" fillId="0" borderId="5" xfId="0" applyFont="1" applyBorder="1" applyAlignment="1">
      <alignment horizontal="center" vertical="center" wrapText="1"/>
    </xf>
    <xf numFmtId="0" fontId="135" fillId="8" borderId="4" xfId="0" applyFont="1" applyFill="1" applyBorder="1" applyAlignment="1">
      <alignment horizontal="center" vertical="center" wrapText="1"/>
    </xf>
    <xf numFmtId="0" fontId="135" fillId="8" borderId="3" xfId="0" applyFont="1" applyFill="1" applyBorder="1" applyAlignment="1">
      <alignment horizontal="center" vertical="center" wrapText="1"/>
    </xf>
    <xf numFmtId="0" fontId="124" fillId="0" borderId="4" xfId="0" applyFont="1" applyBorder="1" applyAlignment="1">
      <alignment horizontal="center" vertical="center" wrapText="1"/>
    </xf>
    <xf numFmtId="49" fontId="120" fillId="8" borderId="4" xfId="0" applyNumberFormat="1" applyFont="1" applyFill="1" applyBorder="1" applyAlignment="1">
      <alignment horizontal="center" vertical="center" wrapText="1"/>
    </xf>
    <xf numFmtId="49" fontId="120" fillId="8" borderId="3" xfId="0" applyNumberFormat="1" applyFont="1" applyFill="1" applyBorder="1" applyAlignment="1">
      <alignment horizontal="center" vertical="center" wrapText="1"/>
    </xf>
    <xf numFmtId="49" fontId="120" fillId="8" borderId="5" xfId="0" applyNumberFormat="1" applyFont="1" applyFill="1" applyBorder="1" applyAlignment="1">
      <alignment horizontal="center" vertical="center" wrapText="1"/>
    </xf>
    <xf numFmtId="0" fontId="124" fillId="24" borderId="4" xfId="0" applyFont="1" applyFill="1" applyBorder="1" applyAlignment="1">
      <alignment horizontal="center" vertical="center" wrapText="1"/>
    </xf>
    <xf numFmtId="0" fontId="124" fillId="24" borderId="3" xfId="0" applyFont="1" applyFill="1" applyBorder="1" applyAlignment="1">
      <alignment horizontal="center" vertical="center" wrapText="1"/>
    </xf>
    <xf numFmtId="0" fontId="124" fillId="24" borderId="5" xfId="0" applyFont="1" applyFill="1" applyBorder="1" applyAlignment="1">
      <alignment horizontal="center" vertical="center" wrapText="1"/>
    </xf>
    <xf numFmtId="0" fontId="75" fillId="8" borderId="4" xfId="0" applyFont="1" applyFill="1" applyBorder="1" applyAlignment="1">
      <alignment horizontal="center" vertical="center" wrapText="1"/>
    </xf>
    <xf numFmtId="0" fontId="124" fillId="8" borderId="3" xfId="0" applyFont="1" applyFill="1" applyBorder="1" applyAlignment="1">
      <alignment horizontal="center" vertical="center" wrapText="1"/>
    </xf>
    <xf numFmtId="0" fontId="124" fillId="8" borderId="5" xfId="0" applyFont="1" applyFill="1" applyBorder="1" applyAlignment="1">
      <alignment horizontal="center" vertical="center" wrapText="1"/>
    </xf>
    <xf numFmtId="0" fontId="112" fillId="0" borderId="4" xfId="0" applyFont="1" applyBorder="1" applyAlignment="1">
      <alignment horizontal="center" vertical="center" wrapText="1"/>
    </xf>
    <xf numFmtId="49" fontId="143" fillId="8" borderId="4" xfId="0" applyNumberFormat="1" applyFont="1" applyFill="1" applyBorder="1" applyAlignment="1">
      <alignment horizontal="center" vertical="center" wrapText="1"/>
    </xf>
    <xf numFmtId="49" fontId="143" fillId="8" borderId="3" xfId="0" applyNumberFormat="1" applyFont="1" applyFill="1" applyBorder="1" applyAlignment="1">
      <alignment horizontal="center" vertical="center" wrapText="1"/>
    </xf>
    <xf numFmtId="49" fontId="143" fillId="8" borderId="5" xfId="0" applyNumberFormat="1" applyFont="1" applyFill="1" applyBorder="1" applyAlignment="1">
      <alignment horizontal="center" vertical="center" wrapText="1"/>
    </xf>
    <xf numFmtId="49" fontId="105" fillId="8" borderId="4" xfId="0" applyNumberFormat="1" applyFont="1" applyFill="1" applyBorder="1" applyAlignment="1">
      <alignment horizontal="center" vertical="center" wrapText="1"/>
    </xf>
    <xf numFmtId="49" fontId="105" fillId="8" borderId="3" xfId="0" applyNumberFormat="1" applyFont="1" applyFill="1" applyBorder="1" applyAlignment="1">
      <alignment horizontal="center" vertical="center" wrapText="1"/>
    </xf>
    <xf numFmtId="49" fontId="105" fillId="8" borderId="5" xfId="0" applyNumberFormat="1" applyFont="1" applyFill="1" applyBorder="1" applyAlignment="1">
      <alignment horizontal="center" vertical="center" wrapText="1"/>
    </xf>
    <xf numFmtId="0" fontId="0" fillId="30" borderId="4" xfId="0" applyFill="1" applyBorder="1" applyAlignment="1">
      <alignment horizontal="center" vertical="center" wrapText="1"/>
    </xf>
    <xf numFmtId="0" fontId="0" fillId="30" borderId="5" xfId="0" applyFill="1" applyBorder="1" applyAlignment="1">
      <alignment horizontal="center" vertical="center" wrapText="1"/>
    </xf>
    <xf numFmtId="49" fontId="110" fillId="8" borderId="4" xfId="0" applyNumberFormat="1" applyFont="1" applyFill="1" applyBorder="1" applyAlignment="1">
      <alignment horizontal="center" vertical="center" wrapText="1"/>
    </xf>
    <xf numFmtId="49" fontId="110" fillId="8" borderId="3" xfId="0" applyNumberFormat="1" applyFont="1" applyFill="1" applyBorder="1" applyAlignment="1">
      <alignment horizontal="center" vertical="center" wrapText="1"/>
    </xf>
    <xf numFmtId="49" fontId="110" fillId="8" borderId="5" xfId="0" applyNumberFormat="1" applyFont="1" applyFill="1" applyBorder="1" applyAlignment="1">
      <alignment horizontal="center" vertical="center" wrapText="1"/>
    </xf>
    <xf numFmtId="0" fontId="158" fillId="24" borderId="4" xfId="0" applyFont="1" applyFill="1" applyBorder="1" applyAlignment="1">
      <alignment horizontal="center" vertical="center" wrapText="1"/>
    </xf>
    <xf numFmtId="0" fontId="272" fillId="24" borderId="5" xfId="0" applyFont="1" applyFill="1" applyBorder="1" applyAlignment="1">
      <alignment horizontal="center" vertical="center" wrapText="1"/>
    </xf>
    <xf numFmtId="49" fontId="149" fillId="0" borderId="4" xfId="0" applyNumberFormat="1" applyFont="1" applyBorder="1" applyAlignment="1">
      <alignment horizontal="center" vertical="center" wrapText="1"/>
    </xf>
    <xf numFmtId="0" fontId="1080" fillId="8" borderId="1" xfId="0" applyFont="1" applyFill="1" applyBorder="1" applyAlignment="1">
      <alignment horizontal="center" vertical="center" wrapText="1"/>
    </xf>
    <xf numFmtId="0" fontId="12" fillId="25" borderId="4" xfId="2" applyFont="1" applyFill="1" applyBorder="1" applyAlignment="1">
      <alignment horizontal="center" vertical="center" wrapText="1"/>
    </xf>
    <xf numFmtId="0" fontId="644" fillId="25" borderId="5" xfId="2" applyFont="1" applyFill="1" applyBorder="1" applyAlignment="1">
      <alignment horizontal="center" vertical="center" wrapText="1"/>
    </xf>
    <xf numFmtId="0" fontId="12" fillId="25" borderId="4" xfId="2" applyFont="1" applyFill="1" applyBorder="1" applyAlignment="1">
      <alignment horizontal="center" vertical="center"/>
    </xf>
    <xf numFmtId="0" fontId="644" fillId="25" borderId="5" xfId="2" applyFont="1" applyFill="1" applyBorder="1" applyAlignment="1">
      <alignment horizontal="center" vertical="center"/>
    </xf>
    <xf numFmtId="0" fontId="41" fillId="8" borderId="4" xfId="2" applyFont="1" applyFill="1" applyBorder="1" applyAlignment="1">
      <alignment horizontal="center" vertical="center" wrapText="1"/>
    </xf>
    <xf numFmtId="0" fontId="41" fillId="8" borderId="4" xfId="2" applyFont="1" applyFill="1" applyBorder="1" applyAlignment="1">
      <alignment horizontal="center" vertical="top" wrapText="1"/>
    </xf>
    <xf numFmtId="0" fontId="41" fillId="8" borderId="5" xfId="2" applyFont="1" applyFill="1" applyBorder="1" applyAlignment="1">
      <alignment horizontal="center" vertical="top" wrapText="1"/>
    </xf>
    <xf numFmtId="0" fontId="41" fillId="8" borderId="5" xfId="2" applyFont="1" applyFill="1" applyBorder="1" applyAlignment="1">
      <alignment horizontal="center" vertical="center" wrapText="1"/>
    </xf>
    <xf numFmtId="0" fontId="41" fillId="8" borderId="4" xfId="2" applyFont="1" applyFill="1" applyBorder="1" applyAlignment="1">
      <alignment horizontal="center" vertical="center"/>
    </xf>
    <xf numFmtId="0" fontId="41" fillId="8" borderId="5" xfId="2" applyFont="1" applyFill="1" applyBorder="1" applyAlignment="1">
      <alignment horizontal="center" vertical="center"/>
    </xf>
    <xf numFmtId="0" fontId="39" fillId="8" borderId="4" xfId="2" applyFont="1" applyFill="1" applyBorder="1" applyAlignment="1">
      <alignment horizontal="center" vertical="center" wrapText="1"/>
    </xf>
    <xf numFmtId="49" fontId="0" fillId="25" borderId="4" xfId="0" applyNumberFormat="1" applyFill="1" applyBorder="1" applyAlignment="1">
      <alignment horizontal="center" vertical="center" wrapText="1"/>
    </xf>
    <xf numFmtId="49" fontId="0" fillId="25" borderId="5" xfId="0" applyNumberFormat="1" applyFill="1" applyBorder="1" applyAlignment="1">
      <alignment horizontal="center" vertical="center" wrapText="1"/>
    </xf>
    <xf numFmtId="0" fontId="100" fillId="25" borderId="4" xfId="0" applyFont="1" applyFill="1" applyBorder="1" applyAlignment="1">
      <alignment horizontal="center" vertical="center" wrapText="1"/>
    </xf>
    <xf numFmtId="0" fontId="100" fillId="25" borderId="5" xfId="0" applyFont="1" applyFill="1" applyBorder="1" applyAlignment="1">
      <alignment horizontal="center" vertical="center" wrapText="1"/>
    </xf>
    <xf numFmtId="0" fontId="1373" fillId="25" borderId="3" xfId="0" applyFont="1" applyFill="1" applyBorder="1" applyAlignment="1">
      <alignment horizontal="center" vertical="center" wrapText="1"/>
    </xf>
    <xf numFmtId="49" fontId="100" fillId="25" borderId="4" xfId="0" applyNumberFormat="1" applyFont="1" applyFill="1" applyBorder="1" applyAlignment="1">
      <alignment horizontal="center" vertical="center" wrapText="1"/>
    </xf>
    <xf numFmtId="49" fontId="100" fillId="25" borderId="5" xfId="0" applyNumberFormat="1" applyFont="1" applyFill="1" applyBorder="1" applyAlignment="1">
      <alignment horizontal="center" vertical="center" wrapText="1"/>
    </xf>
    <xf numFmtId="49" fontId="105" fillId="25" borderId="4" xfId="0" applyNumberFormat="1" applyFont="1" applyFill="1" applyBorder="1" applyAlignment="1">
      <alignment horizontal="center" vertical="center" wrapText="1"/>
    </xf>
    <xf numFmtId="49" fontId="105" fillId="25" borderId="3" xfId="0" applyNumberFormat="1" applyFont="1" applyFill="1" applyBorder="1" applyAlignment="1">
      <alignment horizontal="center" vertical="center" wrapText="1"/>
    </xf>
    <xf numFmtId="49" fontId="105" fillId="25" borderId="5" xfId="0" applyNumberFormat="1" applyFont="1" applyFill="1" applyBorder="1" applyAlignment="1">
      <alignment horizontal="center" vertical="center" wrapText="1"/>
    </xf>
    <xf numFmtId="14" fontId="0" fillId="25" borderId="3" xfId="0" applyNumberFormat="1" applyFill="1" applyBorder="1" applyAlignment="1">
      <alignment horizontal="center" vertical="center" wrapText="1"/>
    </xf>
    <xf numFmtId="49" fontId="110" fillId="25" borderId="4" xfId="0" applyNumberFormat="1" applyFont="1" applyFill="1" applyBorder="1" applyAlignment="1">
      <alignment horizontal="center" vertical="center" wrapText="1"/>
    </xf>
    <xf numFmtId="49" fontId="110" fillId="25" borderId="3" xfId="0" applyNumberFormat="1" applyFont="1" applyFill="1" applyBorder="1" applyAlignment="1">
      <alignment horizontal="center" vertical="center" wrapText="1"/>
    </xf>
    <xf numFmtId="49" fontId="110" fillId="25" borderId="5" xfId="0" applyNumberFormat="1" applyFont="1" applyFill="1" applyBorder="1" applyAlignment="1">
      <alignment horizontal="center" vertical="center" wrapText="1"/>
    </xf>
    <xf numFmtId="49" fontId="115" fillId="25" borderId="4" xfId="0" applyNumberFormat="1" applyFont="1" applyFill="1" applyBorder="1" applyAlignment="1">
      <alignment horizontal="center" vertical="center" wrapText="1"/>
    </xf>
    <xf numFmtId="49" fontId="115" fillId="25" borderId="3" xfId="0" applyNumberFormat="1" applyFont="1" applyFill="1" applyBorder="1" applyAlignment="1">
      <alignment horizontal="center" vertical="center" wrapText="1"/>
    </xf>
    <xf numFmtId="49" fontId="115" fillId="25" borderId="5" xfId="0" applyNumberFormat="1" applyFont="1" applyFill="1" applyBorder="1" applyAlignment="1">
      <alignment horizontal="center" vertical="center" wrapText="1"/>
    </xf>
    <xf numFmtId="0" fontId="115" fillId="25" borderId="4" xfId="0" applyFont="1" applyFill="1" applyBorder="1" applyAlignment="1">
      <alignment horizontal="center" vertical="center" wrapText="1"/>
    </xf>
    <xf numFmtId="0" fontId="115" fillId="25" borderId="3" xfId="0" applyFont="1" applyFill="1" applyBorder="1" applyAlignment="1">
      <alignment horizontal="center" vertical="center" wrapText="1"/>
    </xf>
    <xf numFmtId="0" fontId="115" fillId="25" borderId="5" xfId="0" applyFont="1" applyFill="1" applyBorder="1" applyAlignment="1">
      <alignment horizontal="center" vertical="center" wrapText="1"/>
    </xf>
    <xf numFmtId="0" fontId="1346" fillId="25" borderId="3" xfId="1" applyFill="1" applyBorder="1" applyAlignment="1">
      <alignment horizontal="center" vertical="center" wrapText="1"/>
    </xf>
    <xf numFmtId="0" fontId="1346" fillId="25" borderId="5" xfId="1" applyFill="1" applyBorder="1" applyAlignment="1">
      <alignment horizontal="center" vertical="center" wrapText="1"/>
    </xf>
    <xf numFmtId="0" fontId="114" fillId="25" borderId="4" xfId="0" applyFont="1" applyFill="1" applyBorder="1" applyAlignment="1">
      <alignment horizontal="center" vertical="center" wrapText="1"/>
    </xf>
    <xf numFmtId="0" fontId="114" fillId="25" borderId="3" xfId="0" applyFont="1" applyFill="1" applyBorder="1" applyAlignment="1">
      <alignment horizontal="center" vertical="center" wrapText="1"/>
    </xf>
    <xf numFmtId="0" fontId="114" fillId="25" borderId="5" xfId="0" applyFont="1" applyFill="1" applyBorder="1" applyAlignment="1">
      <alignment horizontal="center" vertical="center" wrapText="1"/>
    </xf>
    <xf numFmtId="0" fontId="112" fillId="25" borderId="4" xfId="0" applyFont="1" applyFill="1" applyBorder="1" applyAlignment="1">
      <alignment horizontal="center" vertical="center" wrapText="1"/>
    </xf>
    <xf numFmtId="49" fontId="120" fillId="25" borderId="4" xfId="0" applyNumberFormat="1" applyFont="1" applyFill="1" applyBorder="1" applyAlignment="1">
      <alignment horizontal="center" vertical="center" wrapText="1"/>
    </xf>
    <xf numFmtId="49" fontId="120" fillId="25" borderId="3" xfId="0" applyNumberFormat="1" applyFont="1" applyFill="1" applyBorder="1" applyAlignment="1">
      <alignment horizontal="center" vertical="center" wrapText="1"/>
    </xf>
    <xf numFmtId="49" fontId="120" fillId="25" borderId="5" xfId="0" applyNumberFormat="1" applyFont="1" applyFill="1" applyBorder="1" applyAlignment="1">
      <alignment horizontal="center" vertical="center" wrapText="1"/>
    </xf>
    <xf numFmtId="49" fontId="122" fillId="25" borderId="4" xfId="0" applyNumberFormat="1" applyFont="1" applyFill="1" applyBorder="1" applyAlignment="1">
      <alignment horizontal="center" vertical="center" wrapText="1"/>
    </xf>
    <xf numFmtId="49" fontId="122" fillId="25" borderId="3" xfId="0" applyNumberFormat="1" applyFont="1" applyFill="1" applyBorder="1" applyAlignment="1">
      <alignment horizontal="center" vertical="center" wrapText="1"/>
    </xf>
    <xf numFmtId="49" fontId="122" fillId="25" borderId="5" xfId="0" applyNumberFormat="1" applyFont="1" applyFill="1" applyBorder="1" applyAlignment="1">
      <alignment horizontal="center" vertical="center" wrapText="1"/>
    </xf>
    <xf numFmtId="49" fontId="124" fillId="25" borderId="4" xfId="0" applyNumberFormat="1" applyFont="1" applyFill="1" applyBorder="1" applyAlignment="1">
      <alignment horizontal="center" vertical="center" wrapText="1"/>
    </xf>
    <xf numFmtId="49" fontId="124" fillId="25" borderId="3" xfId="0" applyNumberFormat="1" applyFont="1" applyFill="1" applyBorder="1" applyAlignment="1">
      <alignment horizontal="center" vertical="center" wrapText="1"/>
    </xf>
    <xf numFmtId="49" fontId="124" fillId="25" borderId="5" xfId="0" applyNumberFormat="1" applyFont="1" applyFill="1" applyBorder="1" applyAlignment="1">
      <alignment horizontal="center" vertical="center" wrapText="1"/>
    </xf>
    <xf numFmtId="0" fontId="124" fillId="25" borderId="4" xfId="0" applyFont="1" applyFill="1" applyBorder="1" applyAlignment="1">
      <alignment horizontal="center" vertical="center" wrapText="1"/>
    </xf>
    <xf numFmtId="0" fontId="124" fillId="25" borderId="3" xfId="0" applyFont="1" applyFill="1" applyBorder="1" applyAlignment="1">
      <alignment horizontal="center" vertical="center" wrapText="1"/>
    </xf>
    <xf numFmtId="0" fontId="124" fillId="25" borderId="5" xfId="0" applyFont="1" applyFill="1" applyBorder="1" applyAlignment="1">
      <alignment horizontal="center" vertical="center" wrapText="1"/>
    </xf>
    <xf numFmtId="49" fontId="129" fillId="25" borderId="4" xfId="0" applyNumberFormat="1" applyFont="1" applyFill="1" applyBorder="1" applyAlignment="1">
      <alignment horizontal="center" vertical="center" wrapText="1"/>
    </xf>
    <xf numFmtId="49" fontId="129" fillId="25" borderId="3" xfId="0" applyNumberFormat="1" applyFont="1" applyFill="1" applyBorder="1" applyAlignment="1">
      <alignment horizontal="center" vertical="center" wrapText="1"/>
    </xf>
    <xf numFmtId="49" fontId="129" fillId="25" borderId="5" xfId="0" applyNumberFormat="1" applyFont="1" applyFill="1" applyBorder="1" applyAlignment="1">
      <alignment horizontal="center" vertical="center" wrapText="1"/>
    </xf>
    <xf numFmtId="49" fontId="133" fillId="25" borderId="4" xfId="0" applyNumberFormat="1" applyFont="1" applyFill="1" applyBorder="1" applyAlignment="1">
      <alignment horizontal="center" vertical="center" wrapText="1"/>
    </xf>
    <xf numFmtId="49" fontId="133" fillId="25" borderId="5" xfId="0" applyNumberFormat="1" applyFont="1" applyFill="1" applyBorder="1" applyAlignment="1">
      <alignment horizontal="center" vertical="center" wrapText="1"/>
    </xf>
    <xf numFmtId="0" fontId="133" fillId="25" borderId="4" xfId="0" applyFont="1" applyFill="1" applyBorder="1" applyAlignment="1">
      <alignment horizontal="center" vertical="center" wrapText="1"/>
    </xf>
    <xf numFmtId="0" fontId="133" fillId="25" borderId="5" xfId="0" applyFont="1" applyFill="1" applyBorder="1" applyAlignment="1">
      <alignment horizontal="center" vertical="center" wrapText="1"/>
    </xf>
    <xf numFmtId="0" fontId="135" fillId="25" borderId="4" xfId="0" applyFont="1" applyFill="1" applyBorder="1" applyAlignment="1">
      <alignment horizontal="center" vertical="center" wrapText="1"/>
    </xf>
    <xf numFmtId="49" fontId="135" fillId="25" borderId="4" xfId="0" applyNumberFormat="1" applyFont="1" applyFill="1" applyBorder="1" applyAlignment="1">
      <alignment horizontal="center" vertical="center" wrapText="1"/>
    </xf>
    <xf numFmtId="49" fontId="135" fillId="25" borderId="3" xfId="0" applyNumberFormat="1" applyFont="1" applyFill="1" applyBorder="1" applyAlignment="1">
      <alignment horizontal="center" vertical="center" wrapText="1"/>
    </xf>
    <xf numFmtId="49" fontId="135" fillId="25" borderId="5" xfId="0" applyNumberFormat="1" applyFont="1" applyFill="1" applyBorder="1" applyAlignment="1">
      <alignment horizontal="center" vertical="center" wrapText="1"/>
    </xf>
    <xf numFmtId="49" fontId="137" fillId="25" borderId="4" xfId="0" applyNumberFormat="1" applyFont="1" applyFill="1" applyBorder="1" applyAlignment="1">
      <alignment horizontal="center" vertical="center" wrapText="1"/>
    </xf>
    <xf numFmtId="49" fontId="137" fillId="25" borderId="3" xfId="0" applyNumberFormat="1" applyFont="1" applyFill="1" applyBorder="1" applyAlignment="1">
      <alignment horizontal="center" vertical="center" wrapText="1"/>
    </xf>
    <xf numFmtId="49" fontId="137" fillId="25" borderId="5" xfId="0" applyNumberFormat="1" applyFont="1" applyFill="1" applyBorder="1" applyAlignment="1">
      <alignment horizontal="center" vertical="center" wrapText="1"/>
    </xf>
    <xf numFmtId="49" fontId="141" fillId="25" borderId="4" xfId="0" applyNumberFormat="1" applyFont="1" applyFill="1" applyBorder="1" applyAlignment="1">
      <alignment horizontal="center" vertical="center" wrapText="1"/>
    </xf>
    <xf numFmtId="49" fontId="141" fillId="25" borderId="5" xfId="0" applyNumberFormat="1" applyFont="1" applyFill="1" applyBorder="1" applyAlignment="1">
      <alignment horizontal="center" vertical="center" wrapText="1"/>
    </xf>
    <xf numFmtId="0" fontId="141" fillId="25" borderId="4" xfId="0" applyFont="1" applyFill="1" applyBorder="1" applyAlignment="1">
      <alignment horizontal="center" vertical="center" wrapText="1"/>
    </xf>
    <xf numFmtId="0" fontId="141" fillId="25" borderId="5" xfId="0" applyFont="1" applyFill="1" applyBorder="1" applyAlignment="1">
      <alignment horizontal="center" vertical="center" wrapText="1"/>
    </xf>
    <xf numFmtId="49" fontId="141" fillId="25" borderId="3" xfId="0" applyNumberFormat="1" applyFont="1" applyFill="1" applyBorder="1" applyAlignment="1">
      <alignment horizontal="center" vertical="center" wrapText="1"/>
    </xf>
    <xf numFmtId="0" fontId="141" fillId="25" borderId="3" xfId="0" applyFont="1" applyFill="1" applyBorder="1" applyAlignment="1">
      <alignment horizontal="center" vertical="center" wrapText="1"/>
    </xf>
    <xf numFmtId="0" fontId="75" fillId="25" borderId="4" xfId="0" applyFont="1" applyFill="1" applyBorder="1" applyAlignment="1">
      <alignment horizontal="center" vertical="center" wrapText="1"/>
    </xf>
    <xf numFmtId="49" fontId="147" fillId="25" borderId="4" xfId="0" applyNumberFormat="1" applyFont="1" applyFill="1" applyBorder="1" applyAlignment="1">
      <alignment horizontal="center" vertical="center" wrapText="1"/>
    </xf>
    <xf numFmtId="49" fontId="147" fillId="25" borderId="5" xfId="0" applyNumberFormat="1" applyFont="1" applyFill="1" applyBorder="1" applyAlignment="1">
      <alignment horizontal="center" vertical="center" wrapText="1"/>
    </xf>
    <xf numFmtId="0" fontId="143" fillId="25" borderId="4" xfId="0" applyFont="1" applyFill="1" applyBorder="1" applyAlignment="1">
      <alignment horizontal="center" vertical="center" wrapText="1"/>
    </xf>
    <xf numFmtId="0" fontId="107" fillId="25" borderId="4" xfId="0" applyFont="1" applyFill="1" applyBorder="1" applyAlignment="1">
      <alignment horizontal="center" vertical="center" wrapText="1"/>
    </xf>
    <xf numFmtId="0" fontId="143" fillId="25" borderId="3" xfId="0" applyFont="1" applyFill="1" applyBorder="1" applyAlignment="1">
      <alignment horizontal="center" vertical="center" wrapText="1"/>
    </xf>
    <xf numFmtId="0" fontId="143" fillId="25" borderId="5" xfId="0" applyFont="1" applyFill="1" applyBorder="1" applyAlignment="1">
      <alignment horizontal="center" vertical="center" wrapText="1"/>
    </xf>
    <xf numFmtId="49" fontId="143" fillId="25" borderId="4" xfId="0" applyNumberFormat="1" applyFont="1" applyFill="1" applyBorder="1" applyAlignment="1">
      <alignment horizontal="center" vertical="center" wrapText="1"/>
    </xf>
    <xf numFmtId="49" fontId="143" fillId="25" borderId="3" xfId="0" applyNumberFormat="1" applyFont="1" applyFill="1" applyBorder="1" applyAlignment="1">
      <alignment horizontal="center" vertical="center" wrapText="1"/>
    </xf>
    <xf numFmtId="49" fontId="143" fillId="25" borderId="5" xfId="0" applyNumberFormat="1" applyFont="1" applyFill="1" applyBorder="1" applyAlignment="1">
      <alignment horizontal="center" vertical="center" wrapText="1"/>
    </xf>
    <xf numFmtId="0" fontId="144" fillId="25" borderId="4" xfId="0" applyFont="1" applyFill="1" applyBorder="1" applyAlignment="1">
      <alignment horizontal="center" vertical="center" wrapText="1"/>
    </xf>
    <xf numFmtId="0" fontId="144" fillId="25" borderId="5" xfId="0" applyFont="1" applyFill="1" applyBorder="1" applyAlignment="1">
      <alignment horizontal="center" vertical="center" wrapText="1"/>
    </xf>
    <xf numFmtId="49" fontId="144" fillId="25" borderId="4" xfId="0" applyNumberFormat="1" applyFont="1" applyFill="1" applyBorder="1" applyAlignment="1">
      <alignment horizontal="center" vertical="center" wrapText="1"/>
    </xf>
    <xf numFmtId="49" fontId="144" fillId="25" borderId="5" xfId="0" applyNumberFormat="1" applyFont="1" applyFill="1" applyBorder="1" applyAlignment="1">
      <alignment horizontal="center" vertical="center" wrapText="1"/>
    </xf>
    <xf numFmtId="0" fontId="147" fillId="25" borderId="4" xfId="0" applyFont="1" applyFill="1" applyBorder="1" applyAlignment="1">
      <alignment horizontal="center" vertical="center" wrapText="1"/>
    </xf>
    <xf numFmtId="0" fontId="147" fillId="25" borderId="3" xfId="0" applyFont="1" applyFill="1" applyBorder="1" applyAlignment="1">
      <alignment horizontal="center" vertical="center" wrapText="1"/>
    </xf>
    <xf numFmtId="0" fontId="147" fillId="25" borderId="5" xfId="0" applyFont="1" applyFill="1" applyBorder="1" applyAlignment="1">
      <alignment horizontal="center" vertical="center" wrapText="1"/>
    </xf>
    <xf numFmtId="49" fontId="147" fillId="25" borderId="3" xfId="0" applyNumberFormat="1" applyFont="1" applyFill="1" applyBorder="1" applyAlignment="1">
      <alignment horizontal="center" vertical="center" wrapText="1"/>
    </xf>
    <xf numFmtId="0" fontId="81" fillId="25" borderId="4" xfId="0" applyFont="1" applyFill="1" applyBorder="1" applyAlignment="1">
      <alignment horizontal="center" vertical="center" wrapText="1"/>
    </xf>
    <xf numFmtId="49" fontId="149" fillId="25" borderId="4" xfId="0" applyNumberFormat="1" applyFont="1" applyFill="1" applyBorder="1" applyAlignment="1">
      <alignment horizontal="center" vertical="center" wrapText="1"/>
    </xf>
    <xf numFmtId="49" fontId="149" fillId="25" borderId="3" xfId="0" applyNumberFormat="1" applyFont="1" applyFill="1" applyBorder="1" applyAlignment="1">
      <alignment horizontal="center" vertical="center" wrapText="1"/>
    </xf>
    <xf numFmtId="49" fontId="149" fillId="25" borderId="5" xfId="0" applyNumberFormat="1" applyFont="1" applyFill="1" applyBorder="1" applyAlignment="1">
      <alignment horizontal="center" vertical="center" wrapText="1"/>
    </xf>
    <xf numFmtId="0" fontId="0" fillId="25" borderId="1" xfId="0" applyFill="1" applyBorder="1" applyAlignment="1">
      <alignment horizontal="center" vertical="center" wrapText="1"/>
    </xf>
    <xf numFmtId="0" fontId="147" fillId="25" borderId="1" xfId="0" applyFont="1" applyFill="1" applyBorder="1" applyAlignment="1">
      <alignment horizontal="center" vertical="center" wrapText="1"/>
    </xf>
    <xf numFmtId="14" fontId="0" fillId="25" borderId="1" xfId="0" applyNumberFormat="1" applyFill="1" applyBorder="1" applyAlignment="1">
      <alignment horizontal="center" vertical="center" wrapText="1"/>
    </xf>
    <xf numFmtId="49" fontId="147" fillId="25" borderId="1" xfId="0" applyNumberFormat="1" applyFont="1" applyFill="1" applyBorder="1" applyAlignment="1">
      <alignment horizontal="center" vertical="center" wrapText="1"/>
    </xf>
    <xf numFmtId="0" fontId="155" fillId="25" borderId="4" xfId="0" applyFont="1" applyFill="1" applyBorder="1" applyAlignment="1">
      <alignment horizontal="center" vertical="center" wrapText="1"/>
    </xf>
    <xf numFmtId="0" fontId="155" fillId="25" borderId="3" xfId="0" applyFont="1" applyFill="1" applyBorder="1" applyAlignment="1">
      <alignment horizontal="center" vertical="center" wrapText="1"/>
    </xf>
    <xf numFmtId="0" fontId="155" fillId="25" borderId="5" xfId="0" applyFont="1" applyFill="1" applyBorder="1" applyAlignment="1">
      <alignment horizontal="center" vertical="center" wrapText="1"/>
    </xf>
    <xf numFmtId="49" fontId="0" fillId="25" borderId="1" xfId="0" applyNumberFormat="1" applyFill="1" applyBorder="1" applyAlignment="1">
      <alignment horizontal="center" vertical="center" wrapText="1"/>
    </xf>
    <xf numFmtId="0" fontId="1346" fillId="25" borderId="1" xfId="1" applyFill="1" applyBorder="1" applyAlignment="1">
      <alignment horizontal="center" vertical="center" wrapText="1"/>
    </xf>
    <xf numFmtId="49" fontId="159" fillId="25" borderId="4" xfId="2" applyNumberFormat="1" applyFont="1" applyFill="1" applyBorder="1" applyAlignment="1">
      <alignment horizontal="center" vertical="center" wrapText="1"/>
    </xf>
    <xf numFmtId="49" fontId="159" fillId="25" borderId="3" xfId="2" applyNumberFormat="1" applyFont="1" applyFill="1" applyBorder="1" applyAlignment="1">
      <alignment horizontal="center" vertical="center" wrapText="1"/>
    </xf>
    <xf numFmtId="49" fontId="159" fillId="25" borderId="5" xfId="2" applyNumberFormat="1" applyFont="1" applyFill="1" applyBorder="1" applyAlignment="1">
      <alignment horizontal="center" vertical="center" wrapText="1"/>
    </xf>
    <xf numFmtId="49" fontId="163" fillId="25" borderId="4" xfId="2" applyNumberFormat="1" applyFont="1" applyFill="1" applyBorder="1" applyAlignment="1">
      <alignment horizontal="center" vertical="center" wrapText="1"/>
    </xf>
    <xf numFmtId="49" fontId="163" fillId="25" borderId="5" xfId="2" applyNumberFormat="1" applyFont="1" applyFill="1" applyBorder="1" applyAlignment="1">
      <alignment horizontal="center" vertical="center" wrapText="1"/>
    </xf>
    <xf numFmtId="49" fontId="166" fillId="25" borderId="4" xfId="2" applyNumberFormat="1" applyFont="1" applyFill="1" applyBorder="1" applyAlignment="1">
      <alignment horizontal="center" vertical="center" wrapText="1"/>
    </xf>
    <xf numFmtId="49" fontId="166" fillId="25" borderId="3" xfId="2" applyNumberFormat="1" applyFont="1" applyFill="1" applyBorder="1" applyAlignment="1">
      <alignment horizontal="center" vertical="center" wrapText="1"/>
    </xf>
    <xf numFmtId="49" fontId="166" fillId="25" borderId="5" xfId="2" applyNumberFormat="1" applyFont="1" applyFill="1" applyBorder="1" applyAlignment="1">
      <alignment horizontal="center" vertical="center" wrapText="1"/>
    </xf>
    <xf numFmtId="0" fontId="166" fillId="25" borderId="4" xfId="0" applyFont="1" applyFill="1" applyBorder="1" applyAlignment="1">
      <alignment horizontal="center" vertical="center" wrapText="1"/>
    </xf>
    <xf numFmtId="0" fontId="166" fillId="25" borderId="3" xfId="0" applyFont="1" applyFill="1" applyBorder="1" applyAlignment="1">
      <alignment horizontal="center" vertical="center" wrapText="1"/>
    </xf>
    <xf numFmtId="0" fontId="166" fillId="25" borderId="5" xfId="0" applyFont="1" applyFill="1" applyBorder="1" applyAlignment="1">
      <alignment horizontal="center" vertical="center" wrapText="1"/>
    </xf>
    <xf numFmtId="0" fontId="153" fillId="25" borderId="4" xfId="0" applyFont="1" applyFill="1" applyBorder="1" applyAlignment="1">
      <alignment horizontal="center" vertical="center" wrapText="1"/>
    </xf>
    <xf numFmtId="0" fontId="119" fillId="25" borderId="4" xfId="0" applyFont="1" applyFill="1" applyBorder="1" applyAlignment="1">
      <alignment horizontal="center" vertical="center" wrapText="1"/>
    </xf>
    <xf numFmtId="49" fontId="168" fillId="25" borderId="4" xfId="2" applyNumberFormat="1" applyFont="1" applyFill="1" applyBorder="1" applyAlignment="1">
      <alignment horizontal="center" vertical="center" wrapText="1"/>
    </xf>
    <xf numFmtId="49" fontId="168" fillId="25" borderId="5" xfId="2" applyNumberFormat="1" applyFont="1" applyFill="1" applyBorder="1" applyAlignment="1">
      <alignment horizontal="center" vertical="center" wrapText="1"/>
    </xf>
    <xf numFmtId="0" fontId="129" fillId="25" borderId="4" xfId="0" applyFont="1" applyFill="1" applyBorder="1" applyAlignment="1">
      <alignment horizontal="center" vertical="center" wrapText="1"/>
    </xf>
    <xf numFmtId="0" fontId="168" fillId="25" borderId="4" xfId="0" applyFont="1" applyFill="1" applyBorder="1" applyAlignment="1">
      <alignment horizontal="center" vertical="center" wrapText="1"/>
    </xf>
    <xf numFmtId="0" fontId="168" fillId="25" borderId="5" xfId="0" applyFont="1" applyFill="1" applyBorder="1" applyAlignment="1">
      <alignment horizontal="center" vertical="center" wrapText="1"/>
    </xf>
    <xf numFmtId="164" fontId="168" fillId="25" borderId="4" xfId="0" applyNumberFormat="1" applyFont="1" applyFill="1" applyBorder="1" applyAlignment="1">
      <alignment horizontal="center" vertical="center" wrapText="1"/>
    </xf>
    <xf numFmtId="49" fontId="170" fillId="25" borderId="4" xfId="2" applyNumberFormat="1" applyFont="1" applyFill="1" applyBorder="1" applyAlignment="1">
      <alignment horizontal="center" vertical="center" wrapText="1"/>
    </xf>
    <xf numFmtId="49" fontId="170" fillId="25" borderId="5" xfId="2" applyNumberFormat="1" applyFont="1" applyFill="1" applyBorder="1" applyAlignment="1">
      <alignment horizontal="center" vertical="center" wrapText="1"/>
    </xf>
    <xf numFmtId="0" fontId="170" fillId="25" borderId="4" xfId="0" applyFont="1" applyFill="1" applyBorder="1" applyAlignment="1">
      <alignment horizontal="center" vertical="center" wrapText="1"/>
    </xf>
    <xf numFmtId="0" fontId="170" fillId="25" borderId="5" xfId="0" applyFont="1" applyFill="1" applyBorder="1" applyAlignment="1">
      <alignment horizontal="center" vertical="center" wrapText="1"/>
    </xf>
    <xf numFmtId="49" fontId="172" fillId="25" borderId="4" xfId="2" applyNumberFormat="1" applyFont="1" applyFill="1" applyBorder="1" applyAlignment="1">
      <alignment horizontal="center" vertical="center" wrapText="1"/>
    </xf>
    <xf numFmtId="49" fontId="172" fillId="25" borderId="3" xfId="2" applyNumberFormat="1" applyFont="1" applyFill="1" applyBorder="1" applyAlignment="1">
      <alignment horizontal="center" vertical="center" wrapText="1"/>
    </xf>
    <xf numFmtId="49" fontId="172" fillId="25" borderId="5" xfId="2" applyNumberFormat="1" applyFont="1" applyFill="1" applyBorder="1" applyAlignment="1">
      <alignment horizontal="center" vertical="center" wrapText="1"/>
    </xf>
    <xf numFmtId="0" fontId="172" fillId="25" borderId="4" xfId="0" applyFont="1" applyFill="1" applyBorder="1" applyAlignment="1">
      <alignment horizontal="center" vertical="center" wrapText="1"/>
    </xf>
    <xf numFmtId="0" fontId="172" fillId="25" borderId="3" xfId="0" applyFont="1" applyFill="1" applyBorder="1" applyAlignment="1">
      <alignment horizontal="center" vertical="center" wrapText="1"/>
    </xf>
    <xf numFmtId="0" fontId="172" fillId="25" borderId="5" xfId="0" applyFont="1" applyFill="1" applyBorder="1" applyAlignment="1">
      <alignment horizontal="center" vertical="center" wrapText="1"/>
    </xf>
    <xf numFmtId="164" fontId="174" fillId="25" borderId="4" xfId="0" applyNumberFormat="1" applyFont="1" applyFill="1" applyBorder="1" applyAlignment="1">
      <alignment horizontal="center" vertical="center" wrapText="1"/>
    </xf>
    <xf numFmtId="49" fontId="174" fillId="25" borderId="4" xfId="2" applyNumberFormat="1" applyFont="1" applyFill="1" applyBorder="1" applyAlignment="1">
      <alignment horizontal="center" vertical="center" wrapText="1"/>
    </xf>
    <xf numFmtId="49" fontId="174" fillId="25" borderId="3" xfId="2" applyNumberFormat="1" applyFont="1" applyFill="1" applyBorder="1" applyAlignment="1">
      <alignment horizontal="center" vertical="center" wrapText="1"/>
    </xf>
    <xf numFmtId="49" fontId="174" fillId="25" borderId="5" xfId="2" applyNumberFormat="1" applyFont="1" applyFill="1" applyBorder="1" applyAlignment="1">
      <alignment horizontal="center" vertical="center" wrapText="1"/>
    </xf>
    <xf numFmtId="0" fontId="174" fillId="25" borderId="4" xfId="0" applyFont="1" applyFill="1" applyBorder="1" applyAlignment="1">
      <alignment horizontal="center" vertical="center" wrapText="1"/>
    </xf>
    <xf numFmtId="0" fontId="174" fillId="25" borderId="5" xfId="0" applyFont="1" applyFill="1" applyBorder="1" applyAlignment="1">
      <alignment horizontal="center" vertical="center" wrapText="1"/>
    </xf>
    <xf numFmtId="14" fontId="174" fillId="25" borderId="4" xfId="0" applyNumberFormat="1" applyFont="1" applyFill="1" applyBorder="1" applyAlignment="1">
      <alignment horizontal="center" vertical="center" wrapText="1"/>
    </xf>
    <xf numFmtId="14" fontId="174" fillId="25" borderId="5" xfId="0" applyNumberFormat="1" applyFont="1" applyFill="1" applyBorder="1" applyAlignment="1">
      <alignment horizontal="center" vertical="center" wrapText="1"/>
    </xf>
    <xf numFmtId="0" fontId="174" fillId="25" borderId="3" xfId="0" applyFont="1" applyFill="1" applyBorder="1" applyAlignment="1">
      <alignment horizontal="center" vertical="center" wrapText="1"/>
    </xf>
    <xf numFmtId="0" fontId="177" fillId="25" borderId="4" xfId="0" applyFont="1" applyFill="1" applyBorder="1" applyAlignment="1">
      <alignment horizontal="center" vertical="center" wrapText="1"/>
    </xf>
    <xf numFmtId="0" fontId="177" fillId="25" borderId="5" xfId="0" applyFont="1" applyFill="1" applyBorder="1" applyAlignment="1">
      <alignment horizontal="center" vertical="center" wrapText="1"/>
    </xf>
    <xf numFmtId="49" fontId="177" fillId="25" borderId="4" xfId="2" applyNumberFormat="1" applyFont="1" applyFill="1" applyBorder="1" applyAlignment="1">
      <alignment horizontal="center" vertical="center" wrapText="1"/>
    </xf>
    <xf numFmtId="49" fontId="177" fillId="25" borderId="5" xfId="2" applyNumberFormat="1" applyFont="1" applyFill="1" applyBorder="1" applyAlignment="1">
      <alignment horizontal="center" vertical="center" wrapText="1"/>
    </xf>
    <xf numFmtId="49" fontId="177" fillId="25" borderId="3" xfId="2" applyNumberFormat="1" applyFont="1" applyFill="1" applyBorder="1" applyAlignment="1">
      <alignment horizontal="center" vertical="center" wrapText="1"/>
    </xf>
    <xf numFmtId="49" fontId="181" fillId="25" borderId="4" xfId="2" applyNumberFormat="1" applyFont="1" applyFill="1" applyBorder="1" applyAlignment="1">
      <alignment horizontal="center" vertical="center" wrapText="1"/>
    </xf>
    <xf numFmtId="49" fontId="181" fillId="25" borderId="5" xfId="2" applyNumberFormat="1" applyFont="1" applyFill="1" applyBorder="1" applyAlignment="1">
      <alignment horizontal="center" vertical="center" wrapText="1"/>
    </xf>
    <xf numFmtId="49" fontId="192" fillId="25" borderId="4" xfId="2" applyNumberFormat="1" applyFont="1" applyFill="1" applyBorder="1" applyAlignment="1">
      <alignment horizontal="center" vertical="center" wrapText="1"/>
    </xf>
    <xf numFmtId="49" fontId="192" fillId="25" borderId="3" xfId="2" applyNumberFormat="1" applyFont="1" applyFill="1" applyBorder="1" applyAlignment="1">
      <alignment horizontal="center" vertical="center" wrapText="1"/>
    </xf>
    <xf numFmtId="49" fontId="192" fillId="25" borderId="5" xfId="2" applyNumberFormat="1" applyFont="1" applyFill="1" applyBorder="1" applyAlignment="1">
      <alignment horizontal="center" vertical="center" wrapText="1"/>
    </xf>
    <xf numFmtId="49" fontId="194" fillId="25" borderId="4" xfId="2" applyNumberFormat="1" applyFont="1" applyFill="1" applyBorder="1" applyAlignment="1">
      <alignment horizontal="center" vertical="center" wrapText="1"/>
    </xf>
    <xf numFmtId="49" fontId="194" fillId="25" borderId="3" xfId="2" applyNumberFormat="1" applyFont="1" applyFill="1" applyBorder="1" applyAlignment="1">
      <alignment horizontal="center" vertical="center" wrapText="1"/>
    </xf>
    <xf numFmtId="49" fontId="194" fillId="25" borderId="5" xfId="2" applyNumberFormat="1" applyFont="1" applyFill="1" applyBorder="1" applyAlignment="1">
      <alignment horizontal="center" vertical="center" wrapText="1"/>
    </xf>
    <xf numFmtId="49" fontId="201" fillId="25" borderId="4" xfId="2" applyNumberFormat="1" applyFont="1" applyFill="1" applyBorder="1" applyAlignment="1">
      <alignment horizontal="center" vertical="center" wrapText="1"/>
    </xf>
    <xf numFmtId="49" fontId="201" fillId="25" borderId="5" xfId="2" applyNumberFormat="1" applyFont="1" applyFill="1" applyBorder="1" applyAlignment="1">
      <alignment horizontal="center" vertical="center" wrapText="1"/>
    </xf>
    <xf numFmtId="0" fontId="142" fillId="25" borderId="4" xfId="0" applyFont="1" applyFill="1" applyBorder="1" applyAlignment="1">
      <alignment horizontal="center" vertical="center" wrapText="1"/>
    </xf>
    <xf numFmtId="0" fontId="197" fillId="25" borderId="4" xfId="0" applyFont="1" applyFill="1" applyBorder="1" applyAlignment="1">
      <alignment horizontal="center" vertical="center" wrapText="1"/>
    </xf>
    <xf numFmtId="49" fontId="197" fillId="25" borderId="4" xfId="2" applyNumberFormat="1" applyFont="1" applyFill="1" applyBorder="1" applyAlignment="1">
      <alignment horizontal="center" vertical="center" wrapText="1"/>
    </xf>
    <xf numFmtId="49" fontId="197" fillId="25" borderId="5" xfId="2" applyNumberFormat="1" applyFont="1" applyFill="1" applyBorder="1" applyAlignment="1">
      <alignment horizontal="center" vertical="center" wrapText="1"/>
    </xf>
    <xf numFmtId="0" fontId="197" fillId="25" borderId="5" xfId="0" applyFont="1" applyFill="1" applyBorder="1" applyAlignment="1">
      <alignment horizontal="center" vertical="center" wrapText="1"/>
    </xf>
    <xf numFmtId="0" fontId="194" fillId="25" borderId="4" xfId="0" applyFont="1" applyFill="1" applyBorder="1" applyAlignment="1">
      <alignment horizontal="center" vertical="center" wrapText="1"/>
    </xf>
    <xf numFmtId="49" fontId="197" fillId="25" borderId="3" xfId="2" applyNumberFormat="1" applyFont="1" applyFill="1" applyBorder="1" applyAlignment="1">
      <alignment horizontal="center" vertical="center" wrapText="1"/>
    </xf>
    <xf numFmtId="0" fontId="197" fillId="25" borderId="3" xfId="0" applyFont="1" applyFill="1" applyBorder="1" applyAlignment="1">
      <alignment horizontal="center" vertical="center" wrapText="1"/>
    </xf>
    <xf numFmtId="0" fontId="150" fillId="25" borderId="4" xfId="0" applyFont="1" applyFill="1" applyBorder="1" applyAlignment="1">
      <alignment horizontal="center" vertical="center" wrapText="1"/>
    </xf>
    <xf numFmtId="49" fontId="199" fillId="25" borderId="4" xfId="2" applyNumberFormat="1" applyFont="1" applyFill="1" applyBorder="1" applyAlignment="1">
      <alignment horizontal="center" vertical="center" wrapText="1"/>
    </xf>
    <xf numFmtId="49" fontId="199" fillId="25" borderId="3" xfId="2" applyNumberFormat="1" applyFont="1" applyFill="1" applyBorder="1" applyAlignment="1">
      <alignment horizontal="center" vertical="center" wrapText="1"/>
    </xf>
    <xf numFmtId="49" fontId="199" fillId="25" borderId="5" xfId="2" applyNumberFormat="1" applyFont="1" applyFill="1" applyBorder="1" applyAlignment="1">
      <alignment horizontal="center" vertical="center" wrapText="1"/>
    </xf>
    <xf numFmtId="0" fontId="152" fillId="25" borderId="4" xfId="0" applyFont="1" applyFill="1" applyBorder="1" applyAlignment="1">
      <alignment horizontal="center" vertical="center" wrapText="1"/>
    </xf>
    <xf numFmtId="0" fontId="152" fillId="25" borderId="3" xfId="0" applyFont="1" applyFill="1" applyBorder="1" applyAlignment="1">
      <alignment horizontal="center" vertical="center" wrapText="1"/>
    </xf>
    <xf numFmtId="0" fontId="152" fillId="25" borderId="5" xfId="0" applyFont="1" applyFill="1" applyBorder="1" applyAlignment="1">
      <alignment horizontal="center" vertical="center" wrapText="1"/>
    </xf>
    <xf numFmtId="49" fontId="201" fillId="25" borderId="3" xfId="2" applyNumberFormat="1" applyFont="1" applyFill="1" applyBorder="1" applyAlignment="1">
      <alignment horizontal="center" vertical="center" wrapText="1"/>
    </xf>
    <xf numFmtId="49" fontId="207" fillId="25" borderId="4" xfId="2" applyNumberFormat="1" applyFont="1" applyFill="1" applyBorder="1" applyAlignment="1">
      <alignment horizontal="center" vertical="center" wrapText="1"/>
    </xf>
    <xf numFmtId="49" fontId="207" fillId="25" borderId="3" xfId="2" applyNumberFormat="1" applyFont="1" applyFill="1" applyBorder="1" applyAlignment="1">
      <alignment horizontal="center" vertical="center" wrapText="1"/>
    </xf>
    <xf numFmtId="49" fontId="207" fillId="25" borderId="5" xfId="2" applyNumberFormat="1" applyFont="1" applyFill="1" applyBorder="1" applyAlignment="1">
      <alignment horizontal="center" vertical="center" wrapText="1"/>
    </xf>
    <xf numFmtId="0" fontId="187" fillId="25" borderId="4" xfId="0" applyFont="1" applyFill="1" applyBorder="1" applyAlignment="1">
      <alignment horizontal="center" vertical="center" wrapText="1"/>
    </xf>
    <xf numFmtId="49" fontId="208" fillId="25" borderId="4" xfId="2" applyNumberFormat="1" applyFont="1" applyFill="1" applyBorder="1" applyAlignment="1">
      <alignment horizontal="center" vertical="center" wrapText="1"/>
    </xf>
    <xf numFmtId="49" fontId="208" fillId="25" borderId="3" xfId="2" applyNumberFormat="1" applyFont="1" applyFill="1" applyBorder="1" applyAlignment="1">
      <alignment horizontal="center" vertical="center" wrapText="1"/>
    </xf>
    <xf numFmtId="49" fontId="208" fillId="25" borderId="5" xfId="2" applyNumberFormat="1" applyFont="1" applyFill="1" applyBorder="1" applyAlignment="1">
      <alignment horizontal="center" vertical="center" wrapText="1"/>
    </xf>
    <xf numFmtId="49" fontId="210" fillId="25" borderId="4" xfId="2" applyNumberFormat="1" applyFont="1" applyFill="1" applyBorder="1" applyAlignment="1">
      <alignment horizontal="center" vertical="center" wrapText="1"/>
    </xf>
    <xf numFmtId="49" fontId="210" fillId="25" borderId="3" xfId="2" applyNumberFormat="1" applyFont="1" applyFill="1" applyBorder="1" applyAlignment="1">
      <alignment horizontal="center" vertical="center" wrapText="1"/>
    </xf>
    <xf numFmtId="49" fontId="210" fillId="25" borderId="5" xfId="2" applyNumberFormat="1" applyFont="1" applyFill="1" applyBorder="1" applyAlignment="1">
      <alignment horizontal="center" vertical="center" wrapText="1"/>
    </xf>
    <xf numFmtId="49" fontId="214" fillId="25" borderId="4" xfId="2" applyNumberFormat="1" applyFont="1" applyFill="1" applyBorder="1" applyAlignment="1">
      <alignment horizontal="center" vertical="center" wrapText="1"/>
    </xf>
    <xf numFmtId="49" fontId="214" fillId="25" borderId="3" xfId="2" applyNumberFormat="1" applyFont="1" applyFill="1" applyBorder="1" applyAlignment="1">
      <alignment horizontal="center" vertical="center" wrapText="1"/>
    </xf>
    <xf numFmtId="49" fontId="214" fillId="25" borderId="5" xfId="2" applyNumberFormat="1" applyFont="1" applyFill="1" applyBorder="1" applyAlignment="1">
      <alignment horizontal="center" vertical="center" wrapText="1"/>
    </xf>
    <xf numFmtId="0" fontId="162" fillId="25" borderId="4" xfId="0" applyFont="1" applyFill="1" applyBorder="1" applyAlignment="1">
      <alignment horizontal="center" vertical="center" wrapText="1"/>
    </xf>
    <xf numFmtId="0" fontId="162" fillId="25" borderId="3" xfId="0" applyFont="1" applyFill="1" applyBorder="1" applyAlignment="1">
      <alignment horizontal="center" vertical="center" wrapText="1"/>
    </xf>
    <xf numFmtId="0" fontId="162" fillId="25" borderId="5" xfId="0" applyFont="1" applyFill="1" applyBorder="1" applyAlignment="1">
      <alignment horizontal="center" vertical="center" wrapText="1"/>
    </xf>
    <xf numFmtId="49" fontId="222" fillId="25" borderId="3" xfId="2" applyNumberFormat="1" applyFont="1" applyFill="1" applyBorder="1" applyAlignment="1">
      <alignment horizontal="center" vertical="center" wrapText="1"/>
    </xf>
    <xf numFmtId="49" fontId="238" fillId="25" borderId="4" xfId="2" applyNumberFormat="1" applyFont="1" applyFill="1" applyBorder="1" applyAlignment="1">
      <alignment horizontal="center" vertical="center" wrapText="1"/>
    </xf>
    <xf numFmtId="49" fontId="238" fillId="25" borderId="5" xfId="2" applyNumberFormat="1" applyFont="1" applyFill="1" applyBorder="1" applyAlignment="1">
      <alignment horizontal="center" vertical="center" wrapText="1"/>
    </xf>
    <xf numFmtId="49" fontId="272" fillId="25" borderId="4" xfId="2" applyNumberFormat="1" applyFont="1" applyFill="1" applyBorder="1" applyAlignment="1">
      <alignment horizontal="center" vertical="center" wrapText="1"/>
    </xf>
    <xf numFmtId="49" fontId="272" fillId="25" borderId="3" xfId="2" applyNumberFormat="1" applyFont="1" applyFill="1" applyBorder="1" applyAlignment="1">
      <alignment horizontal="center" vertical="center" wrapText="1"/>
    </xf>
    <xf numFmtId="49" fontId="272" fillId="25" borderId="5" xfId="2" applyNumberFormat="1" applyFont="1" applyFill="1" applyBorder="1" applyAlignment="1">
      <alignment horizontal="center" vertical="center" wrapText="1"/>
    </xf>
    <xf numFmtId="0" fontId="272" fillId="25" borderId="4" xfId="0" applyFont="1" applyFill="1" applyBorder="1" applyAlignment="1">
      <alignment horizontal="center" vertical="center" wrapText="1"/>
    </xf>
    <xf numFmtId="0" fontId="272" fillId="25" borderId="3" xfId="0" applyFont="1" applyFill="1" applyBorder="1" applyAlignment="1">
      <alignment horizontal="center" vertical="center" wrapText="1"/>
    </xf>
    <xf numFmtId="0" fontId="272" fillId="25" borderId="5" xfId="0" applyFont="1" applyFill="1" applyBorder="1" applyAlignment="1">
      <alignment horizontal="center" vertical="center" wrapText="1"/>
    </xf>
    <xf numFmtId="0" fontId="254" fillId="25" borderId="4" xfId="0" applyFont="1" applyFill="1" applyBorder="1" applyAlignment="1">
      <alignment horizontal="center" vertical="center" wrapText="1"/>
    </xf>
    <xf numFmtId="49" fontId="225" fillId="25" borderId="4" xfId="2" applyNumberFormat="1" applyFont="1" applyFill="1" applyBorder="1" applyAlignment="1">
      <alignment horizontal="center" vertical="center" wrapText="1"/>
    </xf>
    <xf numFmtId="49" fontId="225" fillId="25" borderId="5" xfId="2" applyNumberFormat="1" applyFont="1" applyFill="1" applyBorder="1" applyAlignment="1">
      <alignment horizontal="center" vertical="center" wrapText="1"/>
    </xf>
    <xf numFmtId="0" fontId="158" fillId="25" borderId="4" xfId="0" applyFont="1" applyFill="1" applyBorder="1" applyAlignment="1">
      <alignment horizontal="center" vertical="center" wrapText="1"/>
    </xf>
    <xf numFmtId="49" fontId="244" fillId="25" borderId="4" xfId="2" applyNumberFormat="1" applyFont="1" applyFill="1" applyBorder="1" applyAlignment="1">
      <alignment horizontal="center" vertical="center" wrapText="1"/>
    </xf>
    <xf numFmtId="49" fontId="244" fillId="25" borderId="5" xfId="2" applyNumberFormat="1" applyFont="1" applyFill="1" applyBorder="1" applyAlignment="1">
      <alignment horizontal="center" vertical="center" wrapText="1"/>
    </xf>
    <xf numFmtId="49" fontId="277" fillId="25" borderId="4" xfId="2" applyNumberFormat="1" applyFont="1" applyFill="1" applyBorder="1" applyAlignment="1">
      <alignment horizontal="center" vertical="center" wrapText="1"/>
    </xf>
    <xf numFmtId="49" fontId="277" fillId="25" borderId="5" xfId="2" applyNumberFormat="1" applyFont="1" applyFill="1" applyBorder="1" applyAlignment="1">
      <alignment horizontal="center" vertical="center" wrapText="1"/>
    </xf>
    <xf numFmtId="49" fontId="285" fillId="25" borderId="4" xfId="2" applyNumberFormat="1" applyFont="1" applyFill="1" applyBorder="1" applyAlignment="1">
      <alignment horizontal="center" vertical="center" wrapText="1"/>
    </xf>
    <xf numFmtId="49" fontId="285" fillId="25" borderId="5" xfId="2" applyNumberFormat="1" applyFont="1" applyFill="1" applyBorder="1" applyAlignment="1">
      <alignment horizontal="center" vertical="center" wrapText="1"/>
    </xf>
    <xf numFmtId="0" fontId="203" fillId="25" borderId="4" xfId="0" applyFont="1" applyFill="1" applyBorder="1" applyAlignment="1">
      <alignment horizontal="center" vertical="center" wrapText="1"/>
    </xf>
    <xf numFmtId="0" fontId="297" fillId="25" borderId="5" xfId="0" applyFont="1" applyFill="1" applyBorder="1" applyAlignment="1">
      <alignment horizontal="center" vertical="center" wrapText="1"/>
    </xf>
    <xf numFmtId="0" fontId="297" fillId="25" borderId="4" xfId="0" applyFont="1" applyFill="1" applyBorder="1" applyAlignment="1">
      <alignment horizontal="center" vertical="center" wrapText="1"/>
    </xf>
    <xf numFmtId="49" fontId="300" fillId="25" borderId="4" xfId="2" applyNumberFormat="1" applyFont="1" applyFill="1" applyBorder="1" applyAlignment="1">
      <alignment horizontal="center" vertical="center" wrapText="1"/>
    </xf>
    <xf numFmtId="49" fontId="300" fillId="25" borderId="5" xfId="2" applyNumberFormat="1" applyFont="1" applyFill="1" applyBorder="1" applyAlignment="1">
      <alignment horizontal="center" vertical="center" wrapText="1"/>
    </xf>
    <xf numFmtId="49" fontId="349" fillId="25" borderId="4" xfId="2" applyNumberFormat="1" applyFont="1" applyFill="1" applyBorder="1" applyAlignment="1">
      <alignment horizontal="center" vertical="center" wrapText="1"/>
    </xf>
    <xf numFmtId="49" fontId="349" fillId="25" borderId="5" xfId="2" applyNumberFormat="1" applyFont="1" applyFill="1" applyBorder="1" applyAlignment="1">
      <alignment horizontal="center" vertical="center" wrapText="1"/>
    </xf>
    <xf numFmtId="0" fontId="349" fillId="25" borderId="4" xfId="0" applyFont="1" applyFill="1" applyBorder="1" applyAlignment="1">
      <alignment horizontal="center" vertical="center" wrapText="1"/>
    </xf>
    <xf numFmtId="0" fontId="349" fillId="25" borderId="5" xfId="0" applyFont="1" applyFill="1" applyBorder="1" applyAlignment="1">
      <alignment horizontal="center" vertical="center" wrapText="1"/>
    </xf>
    <xf numFmtId="0" fontId="259" fillId="25" borderId="4" xfId="0" applyFont="1" applyFill="1" applyBorder="1" applyAlignment="1">
      <alignment horizontal="center" vertical="center" wrapText="1"/>
    </xf>
    <xf numFmtId="0" fontId="380" fillId="25" borderId="4" xfId="0" applyFont="1" applyFill="1" applyBorder="1" applyAlignment="1">
      <alignment horizontal="center" vertical="center" wrapText="1"/>
    </xf>
    <xf numFmtId="49" fontId="380" fillId="25" borderId="4" xfId="2" applyNumberFormat="1" applyFont="1" applyFill="1" applyBorder="1" applyAlignment="1">
      <alignment horizontal="center" vertical="center" wrapText="1"/>
    </xf>
    <xf numFmtId="49" fontId="380" fillId="25" borderId="5" xfId="2" applyNumberFormat="1" applyFont="1" applyFill="1" applyBorder="1" applyAlignment="1">
      <alignment horizontal="center" vertical="center" wrapText="1"/>
    </xf>
    <xf numFmtId="0" fontId="306" fillId="25" borderId="4" xfId="0" applyFont="1" applyFill="1" applyBorder="1" applyAlignment="1">
      <alignment horizontal="center" vertical="center" wrapText="1"/>
    </xf>
    <xf numFmtId="0" fontId="380" fillId="25" borderId="5" xfId="0" applyFont="1" applyFill="1" applyBorder="1" applyAlignment="1">
      <alignment horizontal="center" vertical="center" wrapText="1"/>
    </xf>
    <xf numFmtId="0" fontId="1372" fillId="25" borderId="1" xfId="0" applyFont="1" applyFill="1" applyBorder="1" applyAlignment="1">
      <alignment horizontal="center" vertical="center"/>
    </xf>
    <xf numFmtId="49" fontId="384" fillId="25" borderId="4" xfId="2" applyNumberFormat="1" applyFont="1" applyFill="1" applyBorder="1" applyAlignment="1">
      <alignment horizontal="center" vertical="center" wrapText="1"/>
    </xf>
    <xf numFmtId="49" fontId="384" fillId="25" borderId="5" xfId="2" applyNumberFormat="1" applyFont="1" applyFill="1" applyBorder="1" applyAlignment="1">
      <alignment horizontal="center" vertical="center" wrapText="1"/>
    </xf>
    <xf numFmtId="0" fontId="648" fillId="25" borderId="4" xfId="2" applyFont="1" applyFill="1" applyBorder="1" applyAlignment="1">
      <alignment horizontal="center" vertical="center" wrapText="1"/>
    </xf>
    <xf numFmtId="0" fontId="648" fillId="25" borderId="5" xfId="2" applyFont="1" applyFill="1" applyBorder="1" applyAlignment="1">
      <alignment horizontal="center" vertical="center" wrapText="1"/>
    </xf>
    <xf numFmtId="0" fontId="234" fillId="25" borderId="4" xfId="2" applyFont="1" applyFill="1" applyBorder="1" applyAlignment="1">
      <alignment horizontal="center" vertical="center"/>
    </xf>
    <xf numFmtId="0" fontId="1366" fillId="25" borderId="4" xfId="2" applyFont="1" applyFill="1" applyBorder="1" applyAlignment="1">
      <alignment horizontal="center" vertical="center"/>
    </xf>
    <xf numFmtId="0" fontId="1366" fillId="25" borderId="5" xfId="2" applyFont="1" applyFill="1" applyBorder="1" applyAlignment="1">
      <alignment horizontal="center" vertical="center"/>
    </xf>
    <xf numFmtId="0" fontId="234" fillId="25" borderId="4" xfId="2" applyFont="1" applyFill="1" applyBorder="1" applyAlignment="1">
      <alignment horizontal="center" vertical="center" wrapText="1"/>
    </xf>
    <xf numFmtId="0" fontId="234" fillId="25" borderId="5" xfId="2" applyFont="1" applyFill="1" applyBorder="1" applyAlignment="1">
      <alignment horizontal="center" vertical="center" wrapText="1"/>
    </xf>
    <xf numFmtId="14" fontId="1137" fillId="25" borderId="4" xfId="2" applyNumberFormat="1" applyFill="1" applyBorder="1" applyAlignment="1">
      <alignment horizontal="center" vertical="center"/>
    </xf>
    <xf numFmtId="14" fontId="1137" fillId="25" borderId="5" xfId="2" applyNumberFormat="1" applyFill="1" applyBorder="1" applyAlignment="1">
      <alignment horizontal="center" vertical="center"/>
    </xf>
    <xf numFmtId="49" fontId="413" fillId="25" borderId="4" xfId="2" applyNumberFormat="1" applyFont="1" applyFill="1" applyBorder="1" applyAlignment="1">
      <alignment horizontal="center" vertical="center"/>
    </xf>
    <xf numFmtId="49" fontId="413" fillId="25" borderId="5" xfId="2" applyNumberFormat="1" applyFont="1" applyFill="1" applyBorder="1" applyAlignment="1">
      <alignment horizontal="center" vertical="center"/>
    </xf>
    <xf numFmtId="0" fontId="1051" fillId="25" borderId="4" xfId="2" applyFont="1" applyFill="1" applyBorder="1" applyAlignment="1">
      <alignment horizontal="center" vertical="center" wrapText="1"/>
    </xf>
    <xf numFmtId="0" fontId="1051" fillId="25" borderId="5" xfId="2" applyFont="1" applyFill="1" applyBorder="1" applyAlignment="1">
      <alignment horizontal="center" vertical="center" wrapText="1"/>
    </xf>
    <xf numFmtId="0" fontId="648" fillId="25" borderId="4" xfId="2" applyFont="1" applyFill="1" applyBorder="1" applyAlignment="1">
      <alignment horizontal="center" vertical="top" wrapText="1"/>
    </xf>
    <xf numFmtId="0" fontId="648" fillId="25" borderId="5" xfId="2" applyFont="1" applyFill="1" applyBorder="1" applyAlignment="1">
      <alignment horizontal="center" vertical="top" wrapText="1"/>
    </xf>
    <xf numFmtId="49" fontId="447" fillId="25" borderId="4" xfId="2" applyNumberFormat="1" applyFont="1" applyFill="1" applyBorder="1" applyAlignment="1">
      <alignment horizontal="center" vertical="center"/>
    </xf>
    <xf numFmtId="49" fontId="447" fillId="25" borderId="5" xfId="2" applyNumberFormat="1" applyFont="1" applyFill="1" applyBorder="1" applyAlignment="1">
      <alignment horizontal="center" vertical="center"/>
    </xf>
    <xf numFmtId="0" fontId="246" fillId="25" borderId="4" xfId="2" applyFont="1" applyFill="1" applyBorder="1" applyAlignment="1">
      <alignment horizontal="center" vertical="center"/>
    </xf>
    <xf numFmtId="0" fontId="450" fillId="25" borderId="4" xfId="0" applyFont="1" applyFill="1" applyBorder="1" applyAlignment="1">
      <alignment horizontal="center" vertical="center"/>
    </xf>
    <xf numFmtId="49" fontId="449" fillId="25" borderId="4" xfId="2" applyNumberFormat="1" applyFont="1" applyFill="1" applyBorder="1" applyAlignment="1">
      <alignment horizontal="center" vertical="center"/>
    </xf>
    <xf numFmtId="49" fontId="449" fillId="25" borderId="5" xfId="2" applyNumberFormat="1" applyFont="1" applyFill="1" applyBorder="1" applyAlignment="1">
      <alignment horizontal="center" vertical="center"/>
    </xf>
    <xf numFmtId="49" fontId="450" fillId="25" borderId="4" xfId="2" applyNumberFormat="1" applyFont="1" applyFill="1" applyBorder="1" applyAlignment="1">
      <alignment horizontal="center" vertical="center"/>
    </xf>
    <xf numFmtId="49" fontId="450" fillId="25" borderId="3" xfId="2" applyNumberFormat="1" applyFont="1" applyFill="1" applyBorder="1" applyAlignment="1">
      <alignment horizontal="center" vertical="center"/>
    </xf>
    <xf numFmtId="49" fontId="450" fillId="25" borderId="5" xfId="2" applyNumberFormat="1" applyFont="1" applyFill="1" applyBorder="1" applyAlignment="1">
      <alignment horizontal="center" vertical="center"/>
    </xf>
    <xf numFmtId="0" fontId="450" fillId="25" borderId="4" xfId="2" applyFont="1" applyFill="1" applyBorder="1" applyAlignment="1">
      <alignment horizontal="center" vertical="center" wrapText="1"/>
    </xf>
    <xf numFmtId="0" fontId="450" fillId="25" borderId="3" xfId="2" applyFont="1" applyFill="1" applyBorder="1" applyAlignment="1">
      <alignment horizontal="center" vertical="center" wrapText="1"/>
    </xf>
    <xf numFmtId="0" fontId="450" fillId="25" borderId="5" xfId="2" applyFont="1" applyFill="1" applyBorder="1" applyAlignment="1">
      <alignment horizontal="center" vertical="center" wrapText="1"/>
    </xf>
    <xf numFmtId="0" fontId="450" fillId="25" borderId="4" xfId="2" applyFont="1" applyFill="1" applyBorder="1" applyAlignment="1">
      <alignment horizontal="center" vertical="top" wrapText="1"/>
    </xf>
    <xf numFmtId="0" fontId="450" fillId="25" borderId="3" xfId="2" applyFont="1" applyFill="1" applyBorder="1" applyAlignment="1">
      <alignment horizontal="center" vertical="top" wrapText="1"/>
    </xf>
    <xf numFmtId="0" fontId="450" fillId="25" borderId="5" xfId="2" applyFont="1" applyFill="1" applyBorder="1" applyAlignment="1">
      <alignment horizontal="center" vertical="top" wrapText="1"/>
    </xf>
    <xf numFmtId="14" fontId="1137" fillId="25" borderId="3" xfId="2" applyNumberFormat="1" applyFill="1" applyBorder="1" applyAlignment="1">
      <alignment horizontal="center" vertical="center"/>
    </xf>
    <xf numFmtId="14" fontId="1137" fillId="25" borderId="4" xfId="2" applyNumberFormat="1" applyFill="1" applyBorder="1" applyAlignment="1">
      <alignment horizontal="center" vertical="center" wrapText="1"/>
    </xf>
    <xf numFmtId="14" fontId="1137" fillId="25" borderId="3" xfId="2" applyNumberFormat="1" applyFill="1" applyBorder="1" applyAlignment="1">
      <alignment horizontal="center" vertical="center" wrapText="1"/>
    </xf>
    <xf numFmtId="14" fontId="1137" fillId="25" borderId="5" xfId="2" applyNumberFormat="1" applyFill="1" applyBorder="1" applyAlignment="1">
      <alignment horizontal="center" vertical="center" wrapText="1"/>
    </xf>
    <xf numFmtId="0" fontId="1080" fillId="30" borderId="3" xfId="0" applyFont="1" applyFill="1" applyBorder="1" applyAlignment="1">
      <alignment horizontal="center" vertical="center"/>
    </xf>
    <xf numFmtId="0" fontId="353" fillId="25" borderId="4" xfId="2" applyFont="1" applyFill="1" applyBorder="1" applyAlignment="1">
      <alignment horizontal="center" vertical="center"/>
    </xf>
    <xf numFmtId="0" fontId="261" fillId="25" borderId="4" xfId="2" applyFont="1" applyFill="1" applyBorder="1" applyAlignment="1">
      <alignment horizontal="center" vertical="center" wrapText="1"/>
    </xf>
    <xf numFmtId="0" fontId="452" fillId="25" borderId="5" xfId="2" applyFont="1" applyFill="1" applyBorder="1" applyAlignment="1">
      <alignment horizontal="center" vertical="center" wrapText="1"/>
    </xf>
    <xf numFmtId="14" fontId="450" fillId="25" borderId="4" xfId="2" applyNumberFormat="1" applyFont="1" applyFill="1" applyBorder="1" applyAlignment="1">
      <alignment horizontal="center" vertical="center" wrapText="1"/>
    </xf>
    <xf numFmtId="14" fontId="450" fillId="25" borderId="5" xfId="2" applyNumberFormat="1" applyFont="1" applyFill="1" applyBorder="1" applyAlignment="1">
      <alignment horizontal="center" vertical="center" wrapText="1"/>
    </xf>
    <xf numFmtId="0" fontId="213" fillId="25" borderId="4" xfId="2" applyFont="1" applyFill="1" applyBorder="1" applyAlignment="1">
      <alignment horizontal="center" vertical="center" wrapText="1"/>
    </xf>
    <xf numFmtId="0" fontId="213" fillId="25" borderId="3" xfId="2" applyFont="1" applyFill="1" applyBorder="1" applyAlignment="1">
      <alignment horizontal="center" vertical="center" wrapText="1"/>
    </xf>
    <xf numFmtId="0" fontId="213" fillId="25" borderId="5" xfId="2" applyFont="1" applyFill="1" applyBorder="1" applyAlignment="1">
      <alignment horizontal="center" vertical="center" wrapText="1"/>
    </xf>
    <xf numFmtId="0" fontId="104" fillId="25" borderId="4" xfId="2" applyFont="1" applyFill="1" applyBorder="1" applyAlignment="1">
      <alignment horizontal="center" vertical="center" wrapText="1"/>
    </xf>
    <xf numFmtId="14" fontId="450" fillId="25" borderId="4" xfId="2" applyNumberFormat="1" applyFont="1" applyFill="1" applyBorder="1" applyAlignment="1">
      <alignment horizontal="center" vertical="center"/>
    </xf>
    <xf numFmtId="14" fontId="450" fillId="25" borderId="3" xfId="2" applyNumberFormat="1" applyFont="1" applyFill="1" applyBorder="1" applyAlignment="1">
      <alignment horizontal="center" vertical="center"/>
    </xf>
    <xf numFmtId="14" fontId="450" fillId="25" borderId="5" xfId="2" applyNumberFormat="1" applyFont="1" applyFill="1" applyBorder="1" applyAlignment="1">
      <alignment horizontal="center" vertical="center"/>
    </xf>
    <xf numFmtId="0" fontId="352" fillId="25" borderId="4" xfId="2" applyFont="1" applyFill="1" applyBorder="1" applyAlignment="1">
      <alignment horizontal="center" vertical="center"/>
    </xf>
    <xf numFmtId="0" fontId="313" fillId="25" borderId="4" xfId="2" applyFont="1" applyFill="1" applyBorder="1" applyAlignment="1">
      <alignment horizontal="center" vertical="center" wrapText="1"/>
    </xf>
    <xf numFmtId="0" fontId="401" fillId="25" borderId="4" xfId="2" applyFont="1" applyFill="1" applyBorder="1" applyAlignment="1">
      <alignment horizontal="center" vertical="center"/>
    </xf>
    <xf numFmtId="0" fontId="298" fillId="25" borderId="4" xfId="2" applyFont="1" applyFill="1" applyBorder="1" applyAlignment="1">
      <alignment horizontal="center" vertical="center" wrapText="1"/>
    </xf>
    <xf numFmtId="0" fontId="367" fillId="25" borderId="4" xfId="2" applyFont="1" applyFill="1" applyBorder="1" applyAlignment="1">
      <alignment horizontal="center" vertical="center"/>
    </xf>
    <xf numFmtId="0" fontId="344" fillId="25" borderId="4" xfId="2" applyFont="1" applyFill="1" applyBorder="1" applyAlignment="1">
      <alignment horizontal="center" vertical="center" wrapText="1"/>
    </xf>
    <xf numFmtId="0" fontId="238" fillId="25" borderId="4" xfId="2" applyFont="1" applyFill="1" applyBorder="1" applyAlignment="1">
      <alignment horizontal="center" vertical="center" wrapText="1"/>
    </xf>
    <xf numFmtId="0" fontId="452" fillId="25" borderId="4" xfId="2" applyFont="1" applyFill="1" applyBorder="1" applyAlignment="1">
      <alignment horizontal="center" vertical="top" wrapText="1"/>
    </xf>
    <xf numFmtId="0" fontId="452" fillId="25" borderId="5" xfId="2" applyFont="1" applyFill="1" applyBorder="1" applyAlignment="1">
      <alignment horizontal="center" vertical="top" wrapText="1"/>
    </xf>
    <xf numFmtId="0" fontId="452" fillId="25" borderId="4" xfId="2" applyFont="1" applyFill="1" applyBorder="1" applyAlignment="1">
      <alignment horizontal="center" vertical="center" wrapText="1"/>
    </xf>
    <xf numFmtId="0" fontId="320" fillId="25" borderId="4" xfId="2" applyFont="1" applyFill="1" applyBorder="1" applyAlignment="1">
      <alignment horizontal="center" vertical="center"/>
    </xf>
    <xf numFmtId="49" fontId="452" fillId="25" borderId="4" xfId="2" applyNumberFormat="1" applyFont="1" applyFill="1" applyBorder="1" applyAlignment="1">
      <alignment horizontal="center" vertical="center"/>
    </xf>
    <xf numFmtId="49" fontId="452" fillId="25" borderId="5" xfId="2" applyNumberFormat="1" applyFont="1" applyFill="1" applyBorder="1" applyAlignment="1">
      <alignment horizontal="center" vertical="center"/>
    </xf>
    <xf numFmtId="0" fontId="162" fillId="25" borderId="4" xfId="2" applyFont="1" applyFill="1" applyBorder="1" applyAlignment="1">
      <alignment horizontal="center" vertical="center" wrapText="1"/>
    </xf>
    <xf numFmtId="0" fontId="240" fillId="25" borderId="4" xfId="2" applyFont="1" applyFill="1" applyBorder="1" applyAlignment="1">
      <alignment horizontal="center" vertical="center"/>
    </xf>
    <xf numFmtId="0" fontId="452" fillId="25" borderId="3" xfId="2" applyFont="1" applyFill="1" applyBorder="1" applyAlignment="1">
      <alignment horizontal="center" vertical="top" wrapText="1"/>
    </xf>
    <xf numFmtId="0" fontId="457" fillId="25" borderId="3" xfId="2" applyFont="1" applyFill="1" applyBorder="1" applyAlignment="1">
      <alignment horizontal="center" vertical="center" wrapText="1"/>
    </xf>
    <xf numFmtId="0" fontId="457" fillId="25" borderId="5" xfId="2" applyFont="1" applyFill="1" applyBorder="1" applyAlignment="1">
      <alignment horizontal="center" vertical="center" wrapText="1"/>
    </xf>
    <xf numFmtId="0" fontId="363" fillId="25" borderId="4" xfId="2" applyFont="1" applyFill="1" applyBorder="1" applyAlignment="1">
      <alignment horizontal="center" vertical="center"/>
    </xf>
    <xf numFmtId="0" fontId="452" fillId="25" borderId="3" xfId="2" applyFont="1" applyFill="1" applyBorder="1" applyAlignment="1">
      <alignment horizontal="center" vertical="center" wrapText="1"/>
    </xf>
    <xf numFmtId="49" fontId="452" fillId="25" borderId="3" xfId="2" applyNumberFormat="1" applyFont="1" applyFill="1" applyBorder="1" applyAlignment="1">
      <alignment horizontal="center" vertical="center"/>
    </xf>
    <xf numFmtId="0" fontId="454" fillId="25" borderId="4" xfId="2" applyFont="1" applyFill="1" applyBorder="1" applyAlignment="1">
      <alignment horizontal="center" vertical="center"/>
    </xf>
    <xf numFmtId="0" fontId="454" fillId="25" borderId="5" xfId="2" applyFont="1" applyFill="1" applyBorder="1" applyAlignment="1">
      <alignment horizontal="center" vertical="center"/>
    </xf>
    <xf numFmtId="0" fontId="1120" fillId="25" borderId="4" xfId="2" applyFont="1" applyFill="1" applyBorder="1" applyAlignment="1">
      <alignment horizontal="center" vertical="center" wrapText="1"/>
    </xf>
    <xf numFmtId="0" fontId="1120" fillId="25" borderId="5" xfId="2" applyFont="1" applyFill="1" applyBorder="1" applyAlignment="1">
      <alignment horizontal="center" vertical="center" wrapText="1"/>
    </xf>
    <xf numFmtId="0" fontId="672" fillId="25" borderId="4" xfId="2" applyFont="1" applyFill="1" applyBorder="1" applyAlignment="1">
      <alignment horizontal="center" vertical="center" wrapText="1"/>
    </xf>
    <xf numFmtId="0" fontId="672" fillId="25" borderId="5" xfId="2" applyFont="1" applyFill="1" applyBorder="1" applyAlignment="1">
      <alignment horizontal="center" vertical="center" wrapText="1"/>
    </xf>
    <xf numFmtId="0" fontId="454" fillId="25" borderId="4" xfId="2" applyFont="1" applyFill="1" applyBorder="1" applyAlignment="1">
      <alignment horizontal="center" vertical="center" wrapText="1"/>
    </xf>
    <xf numFmtId="0" fontId="390" fillId="25" borderId="4" xfId="2" applyFont="1" applyFill="1" applyBorder="1" applyAlignment="1">
      <alignment horizontal="center" vertical="center" wrapText="1"/>
    </xf>
    <xf numFmtId="0" fontId="949" fillId="25" borderId="5" xfId="2" applyFont="1" applyFill="1" applyBorder="1" applyAlignment="1">
      <alignment horizontal="center" vertical="center" wrapText="1"/>
    </xf>
    <xf numFmtId="49" fontId="454" fillId="25" borderId="4" xfId="2" applyNumberFormat="1" applyFont="1" applyFill="1" applyBorder="1" applyAlignment="1">
      <alignment horizontal="center" vertical="center"/>
    </xf>
    <xf numFmtId="49" fontId="454" fillId="25" borderId="5" xfId="2" applyNumberFormat="1" applyFont="1" applyFill="1" applyBorder="1" applyAlignment="1">
      <alignment horizontal="center" vertical="center"/>
    </xf>
    <xf numFmtId="0" fontId="454" fillId="25" borderId="4" xfId="2" applyFont="1" applyFill="1" applyBorder="1" applyAlignment="1">
      <alignment horizontal="center" vertical="top" wrapText="1"/>
    </xf>
    <xf numFmtId="0" fontId="672" fillId="25" borderId="5" xfId="2" applyFont="1" applyFill="1" applyBorder="1" applyAlignment="1">
      <alignment horizontal="center" vertical="top" wrapText="1"/>
    </xf>
    <xf numFmtId="0" fontId="326" fillId="25" borderId="4" xfId="2" applyFont="1" applyFill="1" applyBorder="1" applyAlignment="1">
      <alignment horizontal="center" vertical="center"/>
    </xf>
    <xf numFmtId="49" fontId="457" fillId="25" borderId="5" xfId="2" applyNumberFormat="1" applyFont="1" applyFill="1" applyBorder="1" applyAlignment="1">
      <alignment horizontal="center" vertical="center"/>
    </xf>
    <xf numFmtId="0" fontId="326" fillId="25" borderId="3" xfId="2" applyFont="1" applyFill="1" applyBorder="1" applyAlignment="1">
      <alignment horizontal="center" vertical="center"/>
    </xf>
    <xf numFmtId="0" fontId="326" fillId="25" borderId="5" xfId="2" applyFont="1" applyFill="1" applyBorder="1" applyAlignment="1">
      <alignment horizontal="center" vertical="center"/>
    </xf>
    <xf numFmtId="49" fontId="454" fillId="25" borderId="3" xfId="2" applyNumberFormat="1" applyFont="1" applyFill="1" applyBorder="1" applyAlignment="1">
      <alignment horizontal="center" vertical="center"/>
    </xf>
    <xf numFmtId="0" fontId="454" fillId="25" borderId="3" xfId="2" applyFont="1" applyFill="1" applyBorder="1" applyAlignment="1">
      <alignment horizontal="center" vertical="center" wrapText="1"/>
    </xf>
    <xf numFmtId="0" fontId="454" fillId="25" borderId="5" xfId="2" applyFont="1" applyFill="1" applyBorder="1" applyAlignment="1">
      <alignment horizontal="center" vertical="center" wrapText="1"/>
    </xf>
    <xf numFmtId="0" fontId="454" fillId="25" borderId="3" xfId="2" applyFont="1" applyFill="1" applyBorder="1" applyAlignment="1">
      <alignment horizontal="center" vertical="top" wrapText="1"/>
    </xf>
    <xf numFmtId="0" fontId="454" fillId="25" borderId="5" xfId="2" applyFont="1" applyFill="1" applyBorder="1" applyAlignment="1">
      <alignment horizontal="center" vertical="top" wrapText="1"/>
    </xf>
    <xf numFmtId="0" fontId="302" fillId="25" borderId="4" xfId="2" applyFont="1" applyFill="1" applyBorder="1" applyAlignment="1">
      <alignment horizontal="center" vertical="center"/>
    </xf>
    <xf numFmtId="0" fontId="302" fillId="25" borderId="4" xfId="2" applyFont="1" applyFill="1" applyBorder="1" applyAlignment="1">
      <alignment horizontal="center" vertical="center" wrapText="1"/>
    </xf>
    <xf numFmtId="0" fontId="454" fillId="25" borderId="4" xfId="0" applyFont="1" applyFill="1" applyBorder="1" applyAlignment="1">
      <alignment horizontal="center" vertical="center" wrapText="1"/>
    </xf>
    <xf numFmtId="0" fontId="454" fillId="25" borderId="3" xfId="0" applyFont="1" applyFill="1" applyBorder="1" applyAlignment="1">
      <alignment horizontal="center" vertical="center" wrapText="1"/>
    </xf>
    <xf numFmtId="0" fontId="454" fillId="25" borderId="5" xfId="0" applyFont="1" applyFill="1" applyBorder="1" applyAlignment="1">
      <alignment horizontal="center" vertical="center" wrapText="1"/>
    </xf>
    <xf numFmtId="0" fontId="270" fillId="25" borderId="3" xfId="2" applyFont="1" applyFill="1" applyBorder="1" applyAlignment="1">
      <alignment horizontal="center" vertical="center" wrapText="1"/>
    </xf>
    <xf numFmtId="0" fontId="270" fillId="25" borderId="5" xfId="2" applyFont="1" applyFill="1" applyBorder="1" applyAlignment="1">
      <alignment horizontal="center" vertical="center" wrapText="1"/>
    </xf>
    <xf numFmtId="0" fontId="213" fillId="25" borderId="4" xfId="0" applyFont="1" applyFill="1" applyBorder="1" applyAlignment="1">
      <alignment horizontal="center" vertical="center" wrapText="1"/>
    </xf>
    <xf numFmtId="0" fontId="200" fillId="25" borderId="4" xfId="0" applyFont="1" applyFill="1" applyBorder="1" applyAlignment="1">
      <alignment horizontal="center" vertical="center" wrapText="1"/>
    </xf>
    <xf numFmtId="0" fontId="200" fillId="25" borderId="4" xfId="2" applyFont="1" applyFill="1" applyBorder="1" applyAlignment="1">
      <alignment horizontal="center" vertical="center" wrapText="1"/>
    </xf>
    <xf numFmtId="0" fontId="949" fillId="25" borderId="3" xfId="2" applyFont="1" applyFill="1" applyBorder="1" applyAlignment="1">
      <alignment horizontal="center" vertical="center" wrapText="1"/>
    </xf>
    <xf numFmtId="49" fontId="672" fillId="25" borderId="3" xfId="2" applyNumberFormat="1" applyFont="1" applyFill="1" applyBorder="1" applyAlignment="1">
      <alignment horizontal="center" vertical="center"/>
    </xf>
    <xf numFmtId="49" fontId="672" fillId="25" borderId="5" xfId="2" applyNumberFormat="1" applyFont="1" applyFill="1" applyBorder="1" applyAlignment="1">
      <alignment horizontal="center" vertical="center"/>
    </xf>
    <xf numFmtId="0" fontId="297" fillId="25" borderId="4" xfId="2" applyFont="1" applyFill="1" applyBorder="1" applyAlignment="1">
      <alignment horizontal="center" vertical="center"/>
    </xf>
    <xf numFmtId="0" fontId="1120" fillId="25" borderId="3" xfId="2" applyFont="1" applyFill="1" applyBorder="1" applyAlignment="1">
      <alignment horizontal="center" vertical="center" wrapText="1"/>
    </xf>
    <xf numFmtId="0" fontId="672" fillId="25" borderId="3" xfId="2" applyFont="1" applyFill="1" applyBorder="1" applyAlignment="1">
      <alignment horizontal="center" vertical="top" wrapText="1"/>
    </xf>
    <xf numFmtId="0" fontId="672" fillId="25" borderId="3" xfId="2" applyFont="1" applyFill="1" applyBorder="1" applyAlignment="1">
      <alignment horizontal="center" vertical="center" wrapText="1"/>
    </xf>
    <xf numFmtId="0" fontId="332" fillId="25" borderId="4" xfId="2" applyFont="1" applyFill="1" applyBorder="1" applyAlignment="1">
      <alignment horizontal="center" vertical="center"/>
    </xf>
    <xf numFmtId="0" fontId="312" fillId="25" borderId="4" xfId="2" applyFont="1" applyFill="1" applyBorder="1" applyAlignment="1">
      <alignment horizontal="center" vertical="center" wrapText="1"/>
    </xf>
    <xf numFmtId="0" fontId="218" fillId="25" borderId="4" xfId="2" applyFont="1" applyFill="1" applyBorder="1" applyAlignment="1">
      <alignment horizontal="center" vertical="top" wrapText="1"/>
    </xf>
    <xf numFmtId="0" fontId="306" fillId="25" borderId="4" xfId="2" applyFont="1" applyFill="1" applyBorder="1" applyAlignment="1">
      <alignment horizontal="center" vertical="center" wrapText="1"/>
    </xf>
    <xf numFmtId="0" fontId="343" fillId="25" borderId="4" xfId="2" applyFont="1" applyFill="1" applyBorder="1" applyAlignment="1">
      <alignment horizontal="center" vertical="center"/>
    </xf>
    <xf numFmtId="0" fontId="207" fillId="25" borderId="4" xfId="2" applyFont="1" applyFill="1" applyBorder="1" applyAlignment="1">
      <alignment horizontal="center" vertical="center" wrapText="1"/>
    </xf>
    <xf numFmtId="0" fontId="457" fillId="25" borderId="4" xfId="2" applyFont="1" applyFill="1" applyBorder="1" applyAlignment="1">
      <alignment horizontal="center" vertical="top" wrapText="1"/>
    </xf>
    <xf numFmtId="0" fontId="457" fillId="25" borderId="5" xfId="2" applyFont="1" applyFill="1" applyBorder="1" applyAlignment="1">
      <alignment horizontal="center" vertical="top" wrapText="1"/>
    </xf>
    <xf numFmtId="0" fontId="457" fillId="25" borderId="4" xfId="2" applyFont="1" applyFill="1" applyBorder="1" applyAlignment="1">
      <alignment horizontal="center" vertical="center" wrapText="1"/>
    </xf>
    <xf numFmtId="0" fontId="426" fillId="25" borderId="4" xfId="2" applyFont="1" applyFill="1" applyBorder="1" applyAlignment="1">
      <alignment horizontal="center" vertical="center"/>
    </xf>
    <xf numFmtId="0" fontId="267" fillId="25" borderId="4" xfId="2" applyFont="1" applyFill="1" applyBorder="1" applyAlignment="1">
      <alignment horizontal="center" vertical="center" wrapText="1"/>
    </xf>
    <xf numFmtId="49" fontId="672" fillId="25" borderId="4" xfId="2" applyNumberFormat="1" applyFont="1" applyFill="1" applyBorder="1" applyAlignment="1">
      <alignment horizontal="center" vertical="center"/>
    </xf>
    <xf numFmtId="0" fontId="457" fillId="25" borderId="4" xfId="2" applyFont="1" applyFill="1" applyBorder="1" applyAlignment="1">
      <alignment horizontal="center" vertical="center"/>
    </xf>
    <xf numFmtId="0" fontId="457" fillId="25" borderId="5" xfId="2" applyFont="1" applyFill="1" applyBorder="1" applyAlignment="1">
      <alignment horizontal="center" vertical="center"/>
    </xf>
    <xf numFmtId="0" fontId="295" fillId="25" borderId="4" xfId="2" applyFont="1" applyFill="1" applyBorder="1" applyAlignment="1">
      <alignment horizontal="center" vertical="center"/>
    </xf>
    <xf numFmtId="49" fontId="457" fillId="25" borderId="4" xfId="2" applyNumberFormat="1" applyFont="1" applyFill="1" applyBorder="1" applyAlignment="1">
      <alignment horizontal="center" vertical="center"/>
    </xf>
    <xf numFmtId="0" fontId="223" fillId="25" borderId="4" xfId="2" applyFont="1" applyFill="1" applyBorder="1" applyAlignment="1">
      <alignment horizontal="center" vertical="center"/>
    </xf>
    <xf numFmtId="0" fontId="245" fillId="25" borderId="4" xfId="2" applyFont="1" applyFill="1" applyBorder="1" applyAlignment="1">
      <alignment horizontal="center" vertical="center"/>
    </xf>
    <xf numFmtId="0" fontId="949" fillId="25" borderId="4" xfId="2" applyFont="1" applyFill="1" applyBorder="1" applyAlignment="1">
      <alignment horizontal="center" vertical="center" wrapText="1"/>
    </xf>
    <xf numFmtId="0" fontId="433" fillId="25" borderId="4" xfId="2" applyFont="1" applyFill="1" applyBorder="1" applyAlignment="1">
      <alignment horizontal="center" vertical="center"/>
    </xf>
    <xf numFmtId="0" fontId="271" fillId="25" borderId="4" xfId="2" applyFont="1" applyFill="1" applyBorder="1" applyAlignment="1">
      <alignment horizontal="center" vertical="center" wrapText="1"/>
    </xf>
    <xf numFmtId="0" fontId="118" fillId="25" borderId="4" xfId="2" applyFont="1" applyFill="1" applyBorder="1" applyAlignment="1">
      <alignment horizontal="center" vertical="center"/>
    </xf>
    <xf numFmtId="0" fontId="949" fillId="25" borderId="1" xfId="2" applyFont="1" applyFill="1" applyBorder="1" applyAlignment="1">
      <alignment horizontal="center" vertical="center" wrapText="1"/>
    </xf>
    <xf numFmtId="14" fontId="1137" fillId="25" borderId="1" xfId="2" applyNumberFormat="1" applyFill="1" applyBorder="1" applyAlignment="1">
      <alignment horizontal="center" vertical="center"/>
    </xf>
    <xf numFmtId="49" fontId="457" fillId="25" borderId="1" xfId="2" applyNumberFormat="1" applyFont="1" applyFill="1" applyBorder="1" applyAlignment="1">
      <alignment horizontal="center" vertical="center" wrapText="1"/>
    </xf>
    <xf numFmtId="0" fontId="1137" fillId="25" borderId="1" xfId="2" applyFill="1" applyBorder="1" applyAlignment="1">
      <alignment horizontal="center" vertical="center"/>
    </xf>
    <xf numFmtId="0" fontId="457" fillId="25" borderId="1" xfId="2" applyFont="1" applyFill="1" applyBorder="1" applyAlignment="1">
      <alignment horizontal="center" vertical="center" wrapText="1"/>
    </xf>
    <xf numFmtId="0" fontId="1120" fillId="25" borderId="1" xfId="2" applyFont="1" applyFill="1" applyBorder="1" applyAlignment="1">
      <alignment horizontal="center" vertical="center" wrapText="1"/>
    </xf>
    <xf numFmtId="0" fontId="457" fillId="25" borderId="1" xfId="2" applyFont="1" applyFill="1" applyBorder="1" applyAlignment="1">
      <alignment horizontal="center" vertical="top" wrapText="1"/>
    </xf>
    <xf numFmtId="0" fontId="672" fillId="25" borderId="1" xfId="2" applyFont="1" applyFill="1" applyBorder="1" applyAlignment="1">
      <alignment horizontal="center" vertical="top" wrapText="1"/>
    </xf>
    <xf numFmtId="0" fontId="1380" fillId="30" borderId="1" xfId="3" applyFill="1" applyBorder="1" applyAlignment="1">
      <alignment horizontal="center" vertical="center" wrapText="1"/>
    </xf>
    <xf numFmtId="0" fontId="1380" fillId="30" borderId="4" xfId="3" applyFill="1" applyBorder="1" applyAlignment="1">
      <alignment horizontal="center" vertical="center" wrapText="1"/>
    </xf>
    <xf numFmtId="0" fontId="1380" fillId="30" borderId="3" xfId="3" applyFill="1" applyBorder="1" applyAlignment="1">
      <alignment horizontal="center" vertical="center" wrapText="1"/>
    </xf>
    <xf numFmtId="0" fontId="1380" fillId="30" borderId="5" xfId="3" applyFill="1" applyBorder="1" applyAlignment="1">
      <alignment horizontal="center" vertical="center" wrapText="1"/>
    </xf>
    <xf numFmtId="49" fontId="457" fillId="25" borderId="4" xfId="2" applyNumberFormat="1" applyFont="1" applyFill="1" applyBorder="1" applyAlignment="1">
      <alignment horizontal="center" vertical="center" wrapText="1"/>
    </xf>
    <xf numFmtId="49" fontId="457" fillId="25" borderId="3" xfId="2" applyNumberFormat="1" applyFont="1" applyFill="1" applyBorder="1" applyAlignment="1">
      <alignment horizontal="center" vertical="center" wrapText="1"/>
    </xf>
    <xf numFmtId="49" fontId="457" fillId="25" borderId="5" xfId="2" applyNumberFormat="1" applyFont="1" applyFill="1" applyBorder="1" applyAlignment="1">
      <alignment horizontal="center" vertical="center" wrapText="1"/>
    </xf>
    <xf numFmtId="49" fontId="461" fillId="25" borderId="4" xfId="2" applyNumberFormat="1" applyFont="1" applyFill="1" applyBorder="1" applyAlignment="1">
      <alignment horizontal="center" vertical="center" wrapText="1"/>
    </xf>
    <xf numFmtId="49" fontId="461" fillId="25" borderId="5" xfId="2" applyNumberFormat="1" applyFont="1" applyFill="1" applyBorder="1" applyAlignment="1">
      <alignment horizontal="center" vertical="center" wrapText="1"/>
    </xf>
    <xf numFmtId="0" fontId="414" fillId="25" borderId="4" xfId="0" applyFont="1" applyFill="1" applyBorder="1" applyAlignment="1">
      <alignment horizontal="center" vertical="center" wrapText="1"/>
    </xf>
    <xf numFmtId="0" fontId="414" fillId="25" borderId="5" xfId="0" applyFont="1" applyFill="1" applyBorder="1" applyAlignment="1">
      <alignment horizontal="center" vertical="center" wrapText="1"/>
    </xf>
    <xf numFmtId="49" fontId="464" fillId="25" borderId="4" xfId="2" applyNumberFormat="1" applyFont="1" applyFill="1" applyBorder="1" applyAlignment="1">
      <alignment horizontal="center" vertical="center" wrapText="1"/>
    </xf>
    <xf numFmtId="49" fontId="464" fillId="25" borderId="5" xfId="2" applyNumberFormat="1" applyFont="1" applyFill="1" applyBorder="1" applyAlignment="1">
      <alignment horizontal="center" vertical="center" wrapText="1"/>
    </xf>
    <xf numFmtId="0" fontId="464" fillId="25" borderId="4" xfId="0" applyFont="1" applyFill="1" applyBorder="1" applyAlignment="1">
      <alignment horizontal="center" vertical="center" wrapText="1"/>
    </xf>
    <xf numFmtId="0" fontId="464" fillId="25" borderId="5" xfId="0" applyFont="1" applyFill="1" applyBorder="1" applyAlignment="1">
      <alignment horizontal="center" vertical="center" wrapText="1"/>
    </xf>
    <xf numFmtId="0" fontId="0" fillId="30" borderId="3" xfId="0" applyFill="1" applyBorder="1" applyAlignment="1">
      <alignment horizontal="center" vertical="center" wrapText="1"/>
    </xf>
    <xf numFmtId="49" fontId="475" fillId="25" borderId="4" xfId="2" applyNumberFormat="1" applyFont="1" applyFill="1" applyBorder="1" applyAlignment="1">
      <alignment horizontal="center" vertical="center" wrapText="1"/>
    </xf>
    <xf numFmtId="49" fontId="475" fillId="25" borderId="3" xfId="2" applyNumberFormat="1" applyFont="1" applyFill="1" applyBorder="1" applyAlignment="1">
      <alignment horizontal="center" vertical="center" wrapText="1"/>
    </xf>
    <xf numFmtId="49" fontId="475" fillId="25" borderId="5" xfId="2" applyNumberFormat="1" applyFont="1" applyFill="1" applyBorder="1" applyAlignment="1">
      <alignment horizontal="center" vertical="center" wrapText="1"/>
    </xf>
    <xf numFmtId="0" fontId="513" fillId="25" borderId="4" xfId="0" applyFont="1" applyFill="1" applyBorder="1" applyAlignment="1">
      <alignment horizontal="center" vertical="center" wrapText="1"/>
    </xf>
    <xf numFmtId="0" fontId="513" fillId="25" borderId="5" xfId="0" applyFont="1" applyFill="1" applyBorder="1" applyAlignment="1">
      <alignment horizontal="center" vertical="center" wrapText="1"/>
    </xf>
    <xf numFmtId="49" fontId="513" fillId="25" borderId="4" xfId="2" applyNumberFormat="1" applyFont="1" applyFill="1" applyBorder="1" applyAlignment="1">
      <alignment horizontal="center" vertical="center" wrapText="1"/>
    </xf>
    <xf numFmtId="49" fontId="513" fillId="25" borderId="5" xfId="2" applyNumberFormat="1" applyFont="1" applyFill="1" applyBorder="1" applyAlignment="1">
      <alignment horizontal="center" vertical="center" wrapText="1"/>
    </xf>
    <xf numFmtId="0" fontId="1" fillId="25" borderId="1" xfId="0" applyFont="1" applyFill="1" applyBorder="1" applyAlignment="1">
      <alignment horizontal="center" vertical="center" wrapText="1"/>
    </xf>
    <xf numFmtId="49" fontId="1" fillId="25" borderId="1" xfId="2" applyNumberFormat="1" applyFont="1" applyFill="1" applyBorder="1" applyAlignment="1">
      <alignment horizontal="center" vertical="center" wrapText="1"/>
    </xf>
    <xf numFmtId="0" fontId="0" fillId="25" borderId="1" xfId="0" applyFont="1" applyFill="1" applyBorder="1" applyAlignment="1">
      <alignment horizontal="center" vertical="center" wrapText="1"/>
    </xf>
  </cellXfs>
  <cellStyles count="5">
    <cellStyle name="Гиперссылка" xfId="1" builtinId="8"/>
    <cellStyle name="Нейтральный" xfId="4" builtinId="28"/>
    <cellStyle name="Обычный" xfId="0" builtinId="0"/>
    <cellStyle name="Обычный 2" xfId="2" xr:uid="{4EBF6A59-B1F7-4509-855E-78F4A359B006}"/>
    <cellStyle name="Плохой" xfId="3" builtinId="27"/>
  </cellStyles>
  <dxfs count="109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isk.yandex.ru/d/o0OtvAZWsQNgKg" TargetMode="External"/><Relationship Id="rId671" Type="http://schemas.openxmlformats.org/officeDocument/2006/relationships/hyperlink" Target="https://disk.yandex.ru/d/3WxoxY0dSXpIsA" TargetMode="External"/><Relationship Id="rId21" Type="http://schemas.openxmlformats.org/officeDocument/2006/relationships/hyperlink" Target="https://disk.yandex.ru/d/-PoHd2xOM3vPCQ" TargetMode="External"/><Relationship Id="rId324" Type="http://schemas.openxmlformats.org/officeDocument/2006/relationships/hyperlink" Target="https://disk.yandex.ru/d/FMhVA-3lOhHnqA" TargetMode="External"/><Relationship Id="rId531" Type="http://schemas.openxmlformats.org/officeDocument/2006/relationships/hyperlink" Target="https://disk.yandex.ru/d/lQlGK_IYZOLvtg" TargetMode="External"/><Relationship Id="rId629" Type="http://schemas.openxmlformats.org/officeDocument/2006/relationships/hyperlink" Target="https://disk.yandex.ru/d/srXjF97SY6adfg" TargetMode="External"/><Relationship Id="rId170" Type="http://schemas.openxmlformats.org/officeDocument/2006/relationships/hyperlink" Target="https://disk.yandex.ru/d/ALmL6NrDdFJWng" TargetMode="External"/><Relationship Id="rId268" Type="http://schemas.openxmlformats.org/officeDocument/2006/relationships/hyperlink" Target="https://disk.yandex.ru/d/9AHS0E0wzYjB6g" TargetMode="External"/><Relationship Id="rId475" Type="http://schemas.openxmlformats.org/officeDocument/2006/relationships/hyperlink" Target="https://disk.yandex.ru/d/uaGpovKp1nR-iA" TargetMode="External"/><Relationship Id="rId682" Type="http://schemas.openxmlformats.org/officeDocument/2006/relationships/hyperlink" Target="https://disk.yandex.ru/d/2o8NXfmU1doI4g" TargetMode="External"/><Relationship Id="rId32" Type="http://schemas.openxmlformats.org/officeDocument/2006/relationships/hyperlink" Target="https://disk.yandex.ru/d/Rv5RQwOaq73skg" TargetMode="External"/><Relationship Id="rId128" Type="http://schemas.openxmlformats.org/officeDocument/2006/relationships/hyperlink" Target="https://disk.yandex.ru/d/Iv9qLD1YTjTESw" TargetMode="External"/><Relationship Id="rId335" Type="http://schemas.openxmlformats.org/officeDocument/2006/relationships/hyperlink" Target="https://disk.yandex.ru/d/jNqpIsRUugArMQ" TargetMode="External"/><Relationship Id="rId542" Type="http://schemas.openxmlformats.org/officeDocument/2006/relationships/hyperlink" Target="https://disk.yandex.ru/d/0yjk7NbBpPsCEQ" TargetMode="External"/><Relationship Id="rId181" Type="http://schemas.openxmlformats.org/officeDocument/2006/relationships/hyperlink" Target="https://disk.yandex.ru/d/RrR6FIC1WoeBZA" TargetMode="External"/><Relationship Id="rId402" Type="http://schemas.openxmlformats.org/officeDocument/2006/relationships/hyperlink" Target="https://disk.yandex.ru/d/aUP6Bdnxwk1jBw" TargetMode="External"/><Relationship Id="rId279" Type="http://schemas.openxmlformats.org/officeDocument/2006/relationships/hyperlink" Target="https://disk.yandex.ru/d/CYni_hwmJ49zZQ" TargetMode="External"/><Relationship Id="rId486" Type="http://schemas.openxmlformats.org/officeDocument/2006/relationships/hyperlink" Target="https://disk.yandex.ru/d/_yZuYTr835bfGw" TargetMode="External"/><Relationship Id="rId693" Type="http://schemas.openxmlformats.org/officeDocument/2006/relationships/hyperlink" Target="https://disk.yandex.ru/d/C9T0R4jk5bAwzQ" TargetMode="External"/><Relationship Id="rId707" Type="http://schemas.openxmlformats.org/officeDocument/2006/relationships/hyperlink" Target="https://disk.yandex.ru/d/nQta2o4pNRcQzg" TargetMode="External"/><Relationship Id="rId43" Type="http://schemas.openxmlformats.org/officeDocument/2006/relationships/hyperlink" Target="https://disk.yandex.ru/d/yYnpsl9rgYhwlA" TargetMode="External"/><Relationship Id="rId139" Type="http://schemas.openxmlformats.org/officeDocument/2006/relationships/hyperlink" Target="https://disk.yandex.ru/d/kMVA_v7N1G90Wg" TargetMode="External"/><Relationship Id="rId346" Type="http://schemas.openxmlformats.org/officeDocument/2006/relationships/hyperlink" Target="https://disk.yandex.ru/d/Wru1c5pwdxaTtA" TargetMode="External"/><Relationship Id="rId553" Type="http://schemas.openxmlformats.org/officeDocument/2006/relationships/hyperlink" Target="https://disk.yandex.ru/d/ShIi27JeFVKd9Q" TargetMode="External"/><Relationship Id="rId192" Type="http://schemas.openxmlformats.org/officeDocument/2006/relationships/hyperlink" Target="https://disk.yandex.ru/d/PGeUu9CmNv0nnQ" TargetMode="External"/><Relationship Id="rId206" Type="http://schemas.openxmlformats.org/officeDocument/2006/relationships/hyperlink" Target="https://disk.yandex.ru/d/FvAljKkYtx5FXg" TargetMode="External"/><Relationship Id="rId413" Type="http://schemas.openxmlformats.org/officeDocument/2006/relationships/hyperlink" Target="https://disk.yandex.ru/d/WfYJ860doYUJHw" TargetMode="External"/><Relationship Id="rId497" Type="http://schemas.openxmlformats.org/officeDocument/2006/relationships/hyperlink" Target="https://disk.yandex.ru/d/p_9h7fHifJAxZg" TargetMode="External"/><Relationship Id="rId620" Type="http://schemas.openxmlformats.org/officeDocument/2006/relationships/hyperlink" Target="https://disk.yandex.ru/d/7rwopw8y86slrA" TargetMode="External"/><Relationship Id="rId718" Type="http://schemas.openxmlformats.org/officeDocument/2006/relationships/hyperlink" Target="https://disk.yandex.ru/d/QpIPCU1xL-SzHw" TargetMode="External"/><Relationship Id="rId357" Type="http://schemas.openxmlformats.org/officeDocument/2006/relationships/hyperlink" Target="https://disk.yandex.ru/d/ah6x4-rqwdJKzg" TargetMode="External"/><Relationship Id="rId54" Type="http://schemas.openxmlformats.org/officeDocument/2006/relationships/hyperlink" Target="https://disk.yandex.ru/d/_y5MAKWRNhxGuw" TargetMode="External"/><Relationship Id="rId217" Type="http://schemas.openxmlformats.org/officeDocument/2006/relationships/hyperlink" Target="https://disk.yandex.ru/d/PNXtAfFegGXZWQ" TargetMode="External"/><Relationship Id="rId564" Type="http://schemas.openxmlformats.org/officeDocument/2006/relationships/hyperlink" Target="https://disk.yandex.ru/d/BEAO4ZlsFaqZ3Q" TargetMode="External"/><Relationship Id="rId424" Type="http://schemas.openxmlformats.org/officeDocument/2006/relationships/hyperlink" Target="https://disk.yandex.ru/d/pne5XDgp9IvTWg" TargetMode="External"/><Relationship Id="rId631" Type="http://schemas.openxmlformats.org/officeDocument/2006/relationships/hyperlink" Target="https://disk.yandex.ru/d/gohQ4-isa7vYtA" TargetMode="External"/><Relationship Id="rId729" Type="http://schemas.openxmlformats.org/officeDocument/2006/relationships/hyperlink" Target="https://disk.yandex.ru/d/3gv_HF25cr4SDA" TargetMode="External"/><Relationship Id="rId270" Type="http://schemas.openxmlformats.org/officeDocument/2006/relationships/hyperlink" Target="https://disk.yandex.ru/d/BVupfBjjEP_RBw" TargetMode="External"/><Relationship Id="rId65" Type="http://schemas.openxmlformats.org/officeDocument/2006/relationships/hyperlink" Target="https://disk.yandex.ru/d/HduEpQHNNvJaKg" TargetMode="External"/><Relationship Id="rId130" Type="http://schemas.openxmlformats.org/officeDocument/2006/relationships/hyperlink" Target="https://disk.yandex.ru/d/pvsLZbCL7jwpcQ" TargetMode="External"/><Relationship Id="rId368" Type="http://schemas.openxmlformats.org/officeDocument/2006/relationships/hyperlink" Target="https://disk.yandex.ru/d/BiQgSc4dTyiwXQ" TargetMode="External"/><Relationship Id="rId575" Type="http://schemas.openxmlformats.org/officeDocument/2006/relationships/hyperlink" Target="https://disk.yandex.ru/d/VsrsyB2TbuJuRg" TargetMode="External"/><Relationship Id="rId228" Type="http://schemas.openxmlformats.org/officeDocument/2006/relationships/hyperlink" Target="https://disk.yandex.ru/d/9aOcWtahX58ATg" TargetMode="External"/><Relationship Id="rId435" Type="http://schemas.openxmlformats.org/officeDocument/2006/relationships/hyperlink" Target="https://disk.yandex.ru/d/zAHs7uy4_ypW4w" TargetMode="External"/><Relationship Id="rId642" Type="http://schemas.openxmlformats.org/officeDocument/2006/relationships/hyperlink" Target="https://disk.yandex.ru/d/9y4j4UzFBOoflw" TargetMode="External"/><Relationship Id="rId281" Type="http://schemas.openxmlformats.org/officeDocument/2006/relationships/hyperlink" Target="https://disk.yandex.ru/d/qb2wn-L_O9We1A" TargetMode="External"/><Relationship Id="rId502" Type="http://schemas.openxmlformats.org/officeDocument/2006/relationships/hyperlink" Target="https://disk.yandex.ru/d/6H5wWInz2I3coQ" TargetMode="External"/><Relationship Id="rId76" Type="http://schemas.openxmlformats.org/officeDocument/2006/relationships/hyperlink" Target="https://disk.yandex.ru/d/Q1ie7_IhwVSFpg" TargetMode="External"/><Relationship Id="rId141" Type="http://schemas.openxmlformats.org/officeDocument/2006/relationships/hyperlink" Target="https://disk.yandex.ru/d/Sosue0u9otjUYA" TargetMode="External"/><Relationship Id="rId379" Type="http://schemas.openxmlformats.org/officeDocument/2006/relationships/hyperlink" Target="https://disk.yandex.ru/d/i7o5CFhUgTJaJQ" TargetMode="External"/><Relationship Id="rId586" Type="http://schemas.openxmlformats.org/officeDocument/2006/relationships/hyperlink" Target="https://disk.yandex.ru/d/fteZgUYfNE4mNA" TargetMode="External"/><Relationship Id="rId7" Type="http://schemas.openxmlformats.org/officeDocument/2006/relationships/hyperlink" Target="https://disk.yandex.ru/d/-6Spw-QKONJHOg" TargetMode="External"/><Relationship Id="rId239" Type="http://schemas.openxmlformats.org/officeDocument/2006/relationships/hyperlink" Target="https://disk.yandex.ru/d/nA1ox1nMH3h6cA" TargetMode="External"/><Relationship Id="rId446" Type="http://schemas.openxmlformats.org/officeDocument/2006/relationships/hyperlink" Target="https://disk.yandex.ru/d/rMiF-JGgypspww" TargetMode="External"/><Relationship Id="rId653" Type="http://schemas.openxmlformats.org/officeDocument/2006/relationships/hyperlink" Target="https://disk.yandex.ru/d/denEFuVRxgMhYw" TargetMode="External"/><Relationship Id="rId292" Type="http://schemas.openxmlformats.org/officeDocument/2006/relationships/hyperlink" Target="https://disk.yandex.ru/d/F2SrNACkrvc-tA" TargetMode="External"/><Relationship Id="rId306" Type="http://schemas.openxmlformats.org/officeDocument/2006/relationships/hyperlink" Target="https://disk.yandex.ru/d/3JWEzNmWYm6Rcg" TargetMode="External"/><Relationship Id="rId87" Type="http://schemas.openxmlformats.org/officeDocument/2006/relationships/hyperlink" Target="https://disk.yandex.ru/d/-DijuQF9XpqQ_Q" TargetMode="External"/><Relationship Id="rId513" Type="http://schemas.openxmlformats.org/officeDocument/2006/relationships/hyperlink" Target="https://disk.yandex.ru/d/2lUypSxizutqNg" TargetMode="External"/><Relationship Id="rId597" Type="http://schemas.openxmlformats.org/officeDocument/2006/relationships/hyperlink" Target="https://disk.yandex.ru/d/66eVk1JTajyOgA" TargetMode="External"/><Relationship Id="rId720" Type="http://schemas.openxmlformats.org/officeDocument/2006/relationships/hyperlink" Target="https://disk.yandex.ru/d/ByPET6_yizl1gA" TargetMode="External"/><Relationship Id="rId152" Type="http://schemas.openxmlformats.org/officeDocument/2006/relationships/hyperlink" Target="https://disk.yandex.ru/d/c-ign5qR94B8mg" TargetMode="External"/><Relationship Id="rId457" Type="http://schemas.openxmlformats.org/officeDocument/2006/relationships/hyperlink" Target="https://disk.yandex.ru/d/jxAqBDfOcUK6SA" TargetMode="External"/><Relationship Id="rId664" Type="http://schemas.openxmlformats.org/officeDocument/2006/relationships/hyperlink" Target="https://disk.yandex.ru/d/bY7KwQ7vzd--mQ" TargetMode="External"/><Relationship Id="rId14" Type="http://schemas.openxmlformats.org/officeDocument/2006/relationships/hyperlink" Target="https://disk.yandex.ru/d/UZX8B3toUyhA2Q" TargetMode="External"/><Relationship Id="rId317" Type="http://schemas.openxmlformats.org/officeDocument/2006/relationships/hyperlink" Target="https://disk.yandex.ru/d/19GdWyroOIZO0A" TargetMode="External"/><Relationship Id="rId524" Type="http://schemas.openxmlformats.org/officeDocument/2006/relationships/hyperlink" Target="https://disk.yandex.ru/d/4899M2BneLa9Sw" TargetMode="External"/><Relationship Id="rId731" Type="http://schemas.openxmlformats.org/officeDocument/2006/relationships/vmlDrawing" Target="../drawings/vmlDrawing1.vml"/><Relationship Id="rId98" Type="http://schemas.openxmlformats.org/officeDocument/2006/relationships/hyperlink" Target="https://disk.yandex.ru/d/gnx4F09HIItwqw" TargetMode="External"/><Relationship Id="rId163" Type="http://schemas.openxmlformats.org/officeDocument/2006/relationships/hyperlink" Target="https://disk.yandex.ru/d/J0hkBpWyn9W5ug" TargetMode="External"/><Relationship Id="rId370" Type="http://schemas.openxmlformats.org/officeDocument/2006/relationships/hyperlink" Target="https://disk.yandex.ru/d/YLAzTf98X0OqVw" TargetMode="External"/><Relationship Id="rId230" Type="http://schemas.openxmlformats.org/officeDocument/2006/relationships/hyperlink" Target="https://disk.yandex.ru/d/x4VMFjUQ6VnyAg" TargetMode="External"/><Relationship Id="rId468" Type="http://schemas.openxmlformats.org/officeDocument/2006/relationships/hyperlink" Target="https://disk.yandex.ru/d/A47Q5tFQf9rfPQ" TargetMode="External"/><Relationship Id="rId675" Type="http://schemas.openxmlformats.org/officeDocument/2006/relationships/hyperlink" Target="https://disk.yandex.ru/d/JEMMan5VlRfGRQ" TargetMode="External"/><Relationship Id="rId25" Type="http://schemas.openxmlformats.org/officeDocument/2006/relationships/hyperlink" Target="https://disk.yandex.ru/d/yUkbdjAB12I5kw" TargetMode="External"/><Relationship Id="rId328" Type="http://schemas.openxmlformats.org/officeDocument/2006/relationships/hyperlink" Target="https://disk.yandex.ru/d/ACR2iqqooel9mQ" TargetMode="External"/><Relationship Id="rId535" Type="http://schemas.openxmlformats.org/officeDocument/2006/relationships/hyperlink" Target="https://disk.yandex.ru/d/x18ZLYeyhw1AGw" TargetMode="External"/><Relationship Id="rId174" Type="http://schemas.openxmlformats.org/officeDocument/2006/relationships/hyperlink" Target="https://disk.yandex.ru/d/SRzAQLXW8AHM9A" TargetMode="External"/><Relationship Id="rId381" Type="http://schemas.openxmlformats.org/officeDocument/2006/relationships/hyperlink" Target="https://disk.yandex.ru/d/Npcar_0zXTLu_w" TargetMode="External"/><Relationship Id="rId602" Type="http://schemas.openxmlformats.org/officeDocument/2006/relationships/hyperlink" Target="https://disk.yandex.ru/d/tyLvGlqta6m6tQ" TargetMode="External"/><Relationship Id="rId241" Type="http://schemas.openxmlformats.org/officeDocument/2006/relationships/hyperlink" Target="https://disk.yandex.ru/d/P9HZRyVXKSuj8g" TargetMode="External"/><Relationship Id="rId479" Type="http://schemas.openxmlformats.org/officeDocument/2006/relationships/hyperlink" Target="https://disk.yandex.ru/d/x_QtB1O02GH9kA" TargetMode="External"/><Relationship Id="rId686" Type="http://schemas.openxmlformats.org/officeDocument/2006/relationships/hyperlink" Target="https://disk.yandex.ru/d/uMtV_4u8hSIkrQ" TargetMode="External"/><Relationship Id="rId36" Type="http://schemas.openxmlformats.org/officeDocument/2006/relationships/hyperlink" Target="https://disk.yandex.ru/d/PVCppMYY9Oz3sw" TargetMode="External"/><Relationship Id="rId339" Type="http://schemas.openxmlformats.org/officeDocument/2006/relationships/hyperlink" Target="https://disk.yandex.ru/d/8cXLBXP3mz0tKA" TargetMode="External"/><Relationship Id="rId546" Type="http://schemas.openxmlformats.org/officeDocument/2006/relationships/hyperlink" Target="https://disk.yandex.ru/d/L9kKT7ajkOVB6g" TargetMode="External"/><Relationship Id="rId101" Type="http://schemas.openxmlformats.org/officeDocument/2006/relationships/hyperlink" Target="https://disk.yandex.ru/d/3Zs9DqXpdkIajg" TargetMode="External"/><Relationship Id="rId185" Type="http://schemas.openxmlformats.org/officeDocument/2006/relationships/hyperlink" Target="https://disk.yandex.ru/d/Q8H-LdzXD0gAWA" TargetMode="External"/><Relationship Id="rId406" Type="http://schemas.openxmlformats.org/officeDocument/2006/relationships/hyperlink" Target="https://disk.yandex.ru/d/98JvJHRMhNxAmw" TargetMode="External"/><Relationship Id="rId392" Type="http://schemas.openxmlformats.org/officeDocument/2006/relationships/hyperlink" Target="https://disk.yandex.ru/d/rUOBFuZunu507g" TargetMode="External"/><Relationship Id="rId613" Type="http://schemas.openxmlformats.org/officeDocument/2006/relationships/hyperlink" Target="https://disk.yandex.ru/d/DvcR6_GA-YKUow" TargetMode="External"/><Relationship Id="rId697" Type="http://schemas.openxmlformats.org/officeDocument/2006/relationships/hyperlink" Target="https://disk.yandex.ru/d/lLCBOUjP8HchEg" TargetMode="External"/><Relationship Id="rId252" Type="http://schemas.openxmlformats.org/officeDocument/2006/relationships/hyperlink" Target="https://disk.yandex.ru/d/F8a0e5lGhzCf6Q" TargetMode="External"/><Relationship Id="rId47" Type="http://schemas.openxmlformats.org/officeDocument/2006/relationships/hyperlink" Target="https://disk.yandex.ru/d/SpiQ4H8bxDyxtg" TargetMode="External"/><Relationship Id="rId112" Type="http://schemas.openxmlformats.org/officeDocument/2006/relationships/hyperlink" Target="https://disk.yandex.ru/d/94-EJaNhYgW-rw" TargetMode="External"/><Relationship Id="rId557" Type="http://schemas.openxmlformats.org/officeDocument/2006/relationships/hyperlink" Target="https://disk.yandex.ru/d/6wxb7v7MjlUNew" TargetMode="External"/><Relationship Id="rId196" Type="http://schemas.openxmlformats.org/officeDocument/2006/relationships/hyperlink" Target="https://disk.yandex.ru/d/aayrgg9TMruXPg" TargetMode="External"/><Relationship Id="rId417" Type="http://schemas.openxmlformats.org/officeDocument/2006/relationships/hyperlink" Target="https://disk.yandex.ru/d/OKOe_Mx84dSi1A" TargetMode="External"/><Relationship Id="rId624" Type="http://schemas.openxmlformats.org/officeDocument/2006/relationships/hyperlink" Target="https://disk.yandex.ru/d/oinZaPSOhh6i4g" TargetMode="External"/><Relationship Id="rId263" Type="http://schemas.openxmlformats.org/officeDocument/2006/relationships/hyperlink" Target="https://disk.yandex.ru/d/TtOsl50pn6QRnA" TargetMode="External"/><Relationship Id="rId470" Type="http://schemas.openxmlformats.org/officeDocument/2006/relationships/hyperlink" Target="https://disk.yandex.ru/d/3cRIjqNB0aDGOQ" TargetMode="External"/><Relationship Id="rId58" Type="http://schemas.openxmlformats.org/officeDocument/2006/relationships/hyperlink" Target="https://disk.yandex.ru/d/LgT1TD3O7mE7tg" TargetMode="External"/><Relationship Id="rId123" Type="http://schemas.openxmlformats.org/officeDocument/2006/relationships/hyperlink" Target="https://disk.yandex.ru/d/90s_1CHpXHAPSw" TargetMode="External"/><Relationship Id="rId330" Type="http://schemas.openxmlformats.org/officeDocument/2006/relationships/hyperlink" Target="https://disk.yandex.ru/d/KymX_QiMebPKtg" TargetMode="External"/><Relationship Id="rId568" Type="http://schemas.openxmlformats.org/officeDocument/2006/relationships/hyperlink" Target="https://disk.yandex.ru/d/E9OPAx9NjnPp_w" TargetMode="External"/><Relationship Id="rId428" Type="http://schemas.openxmlformats.org/officeDocument/2006/relationships/hyperlink" Target="https://disk.yandex.ru/d/MkSqj3lSU51Q1g" TargetMode="External"/><Relationship Id="rId635" Type="http://schemas.openxmlformats.org/officeDocument/2006/relationships/hyperlink" Target="https://disk.yandex.ru/d/qLkQtTwNWxhZcw" TargetMode="External"/><Relationship Id="rId274" Type="http://schemas.openxmlformats.org/officeDocument/2006/relationships/hyperlink" Target="https://disk.yandex.ru/d/J-vvOb_xNL2z5g" TargetMode="External"/><Relationship Id="rId481" Type="http://schemas.openxmlformats.org/officeDocument/2006/relationships/hyperlink" Target="https://disk.yandex.ru/d/QBbntC2yGEtHpg" TargetMode="External"/><Relationship Id="rId702" Type="http://schemas.openxmlformats.org/officeDocument/2006/relationships/hyperlink" Target="https://disk.yandex.ru/d/XnjSs6lSfkgpoQ" TargetMode="External"/><Relationship Id="rId69" Type="http://schemas.openxmlformats.org/officeDocument/2006/relationships/hyperlink" Target="https://disk.yandex.ru/d/fldZZsnYtY8PSg" TargetMode="External"/><Relationship Id="rId134" Type="http://schemas.openxmlformats.org/officeDocument/2006/relationships/hyperlink" Target="https://disk.yandex.ru/d/FnL1j2_2lceKDQ" TargetMode="External"/><Relationship Id="rId579" Type="http://schemas.openxmlformats.org/officeDocument/2006/relationships/hyperlink" Target="https://disk.yandex.ru/d/O5XI8D4dYbizGg" TargetMode="External"/><Relationship Id="rId341" Type="http://schemas.openxmlformats.org/officeDocument/2006/relationships/hyperlink" Target="https://disk.yandex.ru/d/6ohqfsGpOyacOQ" TargetMode="External"/><Relationship Id="rId439" Type="http://schemas.openxmlformats.org/officeDocument/2006/relationships/hyperlink" Target="https://disk.yandex.ru/d/dXsyMHPBES64WA" TargetMode="External"/><Relationship Id="rId646" Type="http://schemas.openxmlformats.org/officeDocument/2006/relationships/hyperlink" Target="https://disk.yandex.ru/d/TxnOgsrxlks65g" TargetMode="External"/><Relationship Id="rId201" Type="http://schemas.openxmlformats.org/officeDocument/2006/relationships/hyperlink" Target="https://disk.yandex.ru/d/SRRA1hk7i4ehmg" TargetMode="External"/><Relationship Id="rId285" Type="http://schemas.openxmlformats.org/officeDocument/2006/relationships/hyperlink" Target="https://disk.yandex.ru/d/s9mPLejpDse0Lw" TargetMode="External"/><Relationship Id="rId506" Type="http://schemas.openxmlformats.org/officeDocument/2006/relationships/hyperlink" Target="https://disk.yandex.ru/d/VJCxznvR7L5tbg" TargetMode="External"/><Relationship Id="rId492" Type="http://schemas.openxmlformats.org/officeDocument/2006/relationships/hyperlink" Target="https://disk.yandex.ru/d/53pez9T9bFtQiw" TargetMode="External"/><Relationship Id="rId713" Type="http://schemas.openxmlformats.org/officeDocument/2006/relationships/hyperlink" Target="https://disk.yandex.ru/d/Ok97ZHQPTIBHmA" TargetMode="External"/><Relationship Id="rId145" Type="http://schemas.openxmlformats.org/officeDocument/2006/relationships/hyperlink" Target="https://disk.yandex.ru/d/VJSnrZwA14PSQg" TargetMode="External"/><Relationship Id="rId352" Type="http://schemas.openxmlformats.org/officeDocument/2006/relationships/hyperlink" Target="https://disk.yandex.ru/d/eNi8dUbjhlLhZA" TargetMode="External"/><Relationship Id="rId212" Type="http://schemas.openxmlformats.org/officeDocument/2006/relationships/hyperlink" Target="https://disk.yandex.ru/d/HaQnvSQFaiB2jA" TargetMode="External"/><Relationship Id="rId657" Type="http://schemas.openxmlformats.org/officeDocument/2006/relationships/hyperlink" Target="https://disk.yandex.ru/d/VLnQJHdmnboIdQ" TargetMode="External"/><Relationship Id="rId296" Type="http://schemas.openxmlformats.org/officeDocument/2006/relationships/hyperlink" Target="https://disk.yandex.ru/d/qx2Xb1JkQn1fQw" TargetMode="External"/><Relationship Id="rId517" Type="http://schemas.openxmlformats.org/officeDocument/2006/relationships/hyperlink" Target="https://disk.yandex.ru/d/iqTj2s9_9xBu1w" TargetMode="External"/><Relationship Id="rId724" Type="http://schemas.openxmlformats.org/officeDocument/2006/relationships/hyperlink" Target="https://disk.yandex.ru/d/shzuQ3ZFf3ZAug" TargetMode="External"/><Relationship Id="rId60" Type="http://schemas.openxmlformats.org/officeDocument/2006/relationships/hyperlink" Target="https://disk.yandex.ru/d/scVS4JSAEtZC-A" TargetMode="External"/><Relationship Id="rId156" Type="http://schemas.openxmlformats.org/officeDocument/2006/relationships/hyperlink" Target="https://disk.yandex.ru/d/rgvJhM9FFXScvQ" TargetMode="External"/><Relationship Id="rId363" Type="http://schemas.openxmlformats.org/officeDocument/2006/relationships/hyperlink" Target="https://disk.yandex.ru/d/7gZUyYiEVudIPg" TargetMode="External"/><Relationship Id="rId570" Type="http://schemas.openxmlformats.org/officeDocument/2006/relationships/hyperlink" Target="https://disk.yandex.ru/d/-GiPXdHhxjpRQA" TargetMode="External"/><Relationship Id="rId223" Type="http://schemas.openxmlformats.org/officeDocument/2006/relationships/hyperlink" Target="https://disk.yandex.ru/d/asR6lf7xhMHoAw" TargetMode="External"/><Relationship Id="rId430" Type="http://schemas.openxmlformats.org/officeDocument/2006/relationships/hyperlink" Target="https://disk.yandex.ru/d/EtmUQdana8_zog" TargetMode="External"/><Relationship Id="rId668" Type="http://schemas.openxmlformats.org/officeDocument/2006/relationships/hyperlink" Target="https://disk.yandex.ru/d/uK_iLswfdTTD2w" TargetMode="External"/><Relationship Id="rId18" Type="http://schemas.openxmlformats.org/officeDocument/2006/relationships/hyperlink" Target="https://disk.yandex.ru/d/sUL0s5bis4rtOw" TargetMode="External"/><Relationship Id="rId528" Type="http://schemas.openxmlformats.org/officeDocument/2006/relationships/hyperlink" Target="https://disk.yandex.ru/d/Z11j6thKB_B6iw" TargetMode="External"/><Relationship Id="rId167" Type="http://schemas.openxmlformats.org/officeDocument/2006/relationships/hyperlink" Target="https://disk.yandex.ru/d/y3WkJTJNbCCghg" TargetMode="External"/><Relationship Id="rId374" Type="http://schemas.openxmlformats.org/officeDocument/2006/relationships/hyperlink" Target="https://disk.yandex.ru/d/9AbFF4Dq57PYhg" TargetMode="External"/><Relationship Id="rId581" Type="http://schemas.openxmlformats.org/officeDocument/2006/relationships/hyperlink" Target="https://disk.yandex.ru/d/XRUvWGSoBWkcVg" TargetMode="External"/><Relationship Id="rId71" Type="http://schemas.openxmlformats.org/officeDocument/2006/relationships/hyperlink" Target="https://disk.yandex.ru/d/umG6SzjSIw1aQg" TargetMode="External"/><Relationship Id="rId234" Type="http://schemas.openxmlformats.org/officeDocument/2006/relationships/hyperlink" Target="https://disk.yandex.ru/d/vF1yu5IPwy7YZg" TargetMode="External"/><Relationship Id="rId679" Type="http://schemas.openxmlformats.org/officeDocument/2006/relationships/hyperlink" Target="https://disk.yandex.ru/d/Kv_EDgE8_JqMkA" TargetMode="External"/><Relationship Id="rId2" Type="http://schemas.openxmlformats.org/officeDocument/2006/relationships/hyperlink" Target="https://disk.yandex.ru/d/POy9Z8JSO2VYmQ" TargetMode="External"/><Relationship Id="rId29" Type="http://schemas.openxmlformats.org/officeDocument/2006/relationships/hyperlink" Target="https://disk.yandex.ru/d/Zph6tzg4U_tt0w" TargetMode="External"/><Relationship Id="rId441" Type="http://schemas.openxmlformats.org/officeDocument/2006/relationships/hyperlink" Target="https://disk.yandex.ru/d/FF-91popTijvvg" TargetMode="External"/><Relationship Id="rId539" Type="http://schemas.openxmlformats.org/officeDocument/2006/relationships/hyperlink" Target="https://disk.yandex.ru/d/FKDVlCnh70A_cw" TargetMode="External"/><Relationship Id="rId178" Type="http://schemas.openxmlformats.org/officeDocument/2006/relationships/hyperlink" Target="https://disk.yandex.ru/d/BfB6zUMF-O_K7Q" TargetMode="External"/><Relationship Id="rId301" Type="http://schemas.openxmlformats.org/officeDocument/2006/relationships/hyperlink" Target="https://disk.yandex.ru/d/MIpB8XCKJfBN0A" TargetMode="External"/><Relationship Id="rId82" Type="http://schemas.openxmlformats.org/officeDocument/2006/relationships/hyperlink" Target="https://disk.yandex.ru/d/8nes7MnMoT_WNw" TargetMode="External"/><Relationship Id="rId385" Type="http://schemas.openxmlformats.org/officeDocument/2006/relationships/hyperlink" Target="https://disk.yandex.ru/d/Via8ylWm7QvtVA" TargetMode="External"/><Relationship Id="rId592" Type="http://schemas.openxmlformats.org/officeDocument/2006/relationships/hyperlink" Target="https://disk.yandex.ru/d/_9x4dcnwEnmYgg" TargetMode="External"/><Relationship Id="rId606" Type="http://schemas.openxmlformats.org/officeDocument/2006/relationships/hyperlink" Target="https://disk.yandex.ru/d/6KrbhI0jNUvYwg" TargetMode="External"/><Relationship Id="rId245" Type="http://schemas.openxmlformats.org/officeDocument/2006/relationships/hyperlink" Target="https://disk.yandex.ru/d/QkvDHcIuiAQBqg" TargetMode="External"/><Relationship Id="rId452" Type="http://schemas.openxmlformats.org/officeDocument/2006/relationships/hyperlink" Target="https://disk.yandex.ru/d/kdCl8IL6WuCZkw" TargetMode="External"/><Relationship Id="rId105" Type="http://schemas.openxmlformats.org/officeDocument/2006/relationships/hyperlink" Target="https://disk.yandex.ru/d/96SV_V4_TLRp9w" TargetMode="External"/><Relationship Id="rId147" Type="http://schemas.openxmlformats.org/officeDocument/2006/relationships/hyperlink" Target="https://disk.yandex.ru/d/bXg9NurlDdU7Aw" TargetMode="External"/><Relationship Id="rId312" Type="http://schemas.openxmlformats.org/officeDocument/2006/relationships/hyperlink" Target="https://disk.yandex.ru/d/VPUTbbar1qw_Xg" TargetMode="External"/><Relationship Id="rId354" Type="http://schemas.openxmlformats.org/officeDocument/2006/relationships/hyperlink" Target="https://disk.yandex.ru/d/VHJ_CEpNIcN1VA" TargetMode="External"/><Relationship Id="rId51" Type="http://schemas.openxmlformats.org/officeDocument/2006/relationships/hyperlink" Target="https://disk.yandex.ru/d/kr9OFviBhADCQA" TargetMode="External"/><Relationship Id="rId93" Type="http://schemas.openxmlformats.org/officeDocument/2006/relationships/hyperlink" Target="https://disk.yandex.ru/d/X_kc7IXvavojlg" TargetMode="External"/><Relationship Id="rId189" Type="http://schemas.openxmlformats.org/officeDocument/2006/relationships/hyperlink" Target="https://disk.yandex.ru/d/hii5rGFlhaykAg" TargetMode="External"/><Relationship Id="rId396" Type="http://schemas.openxmlformats.org/officeDocument/2006/relationships/hyperlink" Target="https://disk.yandex.ru/d/kZOGuQJmTemA9Q" TargetMode="External"/><Relationship Id="rId561" Type="http://schemas.openxmlformats.org/officeDocument/2006/relationships/hyperlink" Target="https://disk.yandex.ru/d/JwsE4Z33dbpTXg" TargetMode="External"/><Relationship Id="rId617" Type="http://schemas.openxmlformats.org/officeDocument/2006/relationships/hyperlink" Target="https://disk.yandex.ru/d/PtrNXaaLD8bouw" TargetMode="External"/><Relationship Id="rId659" Type="http://schemas.openxmlformats.org/officeDocument/2006/relationships/hyperlink" Target="https://disk.yandex.ru/d/BsO_PeKQbxcjKg" TargetMode="External"/><Relationship Id="rId214" Type="http://schemas.openxmlformats.org/officeDocument/2006/relationships/hyperlink" Target="https://disk.yandex.ru/d/gvDTqv6naxwYaA" TargetMode="External"/><Relationship Id="rId256" Type="http://schemas.openxmlformats.org/officeDocument/2006/relationships/hyperlink" Target="https://disk.yandex.ru/d/TUGcpvXhnuxFBw" TargetMode="External"/><Relationship Id="rId298" Type="http://schemas.openxmlformats.org/officeDocument/2006/relationships/hyperlink" Target="https://disk.yandex.ru/d/yAb6vSfUXp0l9A" TargetMode="External"/><Relationship Id="rId421" Type="http://schemas.openxmlformats.org/officeDocument/2006/relationships/hyperlink" Target="https://disk.yandex.ru/d/Blzi8TXvwcRYSw" TargetMode="External"/><Relationship Id="rId463" Type="http://schemas.openxmlformats.org/officeDocument/2006/relationships/hyperlink" Target="https://disk.yandex.ru/d/dd9dnrC9JnS2qg" TargetMode="External"/><Relationship Id="rId519" Type="http://schemas.openxmlformats.org/officeDocument/2006/relationships/hyperlink" Target="https://disk.yandex.ru/d/HXQVsv6rwaWtIw" TargetMode="External"/><Relationship Id="rId670" Type="http://schemas.openxmlformats.org/officeDocument/2006/relationships/hyperlink" Target="https://disk.yandex.ru/d/RZX8kAz237C2Rg" TargetMode="External"/><Relationship Id="rId116" Type="http://schemas.openxmlformats.org/officeDocument/2006/relationships/hyperlink" Target="https://disk.yandex.ru/d/jqLKrAV4P_VWvw" TargetMode="External"/><Relationship Id="rId158" Type="http://schemas.openxmlformats.org/officeDocument/2006/relationships/hyperlink" Target="https://disk.yandex.ru/d/w4Mk3vTVYQ2yFA" TargetMode="External"/><Relationship Id="rId323" Type="http://schemas.openxmlformats.org/officeDocument/2006/relationships/hyperlink" Target="https://disk.yandex.ru/d/XIawPbgSyZTp6w" TargetMode="External"/><Relationship Id="rId530" Type="http://schemas.openxmlformats.org/officeDocument/2006/relationships/hyperlink" Target="https://disk.yandex.ru/d/ru21l26zDt7xQQ" TargetMode="External"/><Relationship Id="rId726" Type="http://schemas.openxmlformats.org/officeDocument/2006/relationships/hyperlink" Target="https://disk.yandex.ru/d/5y8XXDzFN6vADg" TargetMode="External"/><Relationship Id="rId20" Type="http://schemas.openxmlformats.org/officeDocument/2006/relationships/hyperlink" Target="https://disk.yandex.ru/d/rPrwdSEBtMqC8Q" TargetMode="External"/><Relationship Id="rId62" Type="http://schemas.openxmlformats.org/officeDocument/2006/relationships/hyperlink" Target="https://disk.yandex.ru/d/XMGY3R2b_04RoA" TargetMode="External"/><Relationship Id="rId365" Type="http://schemas.openxmlformats.org/officeDocument/2006/relationships/hyperlink" Target="https://disk.yandex.ru/d/d1OOiz_ytX6a8g" TargetMode="External"/><Relationship Id="rId572" Type="http://schemas.openxmlformats.org/officeDocument/2006/relationships/hyperlink" Target="https://disk.yandex.ru/d/ftN4QWaQ5jfoQQ" TargetMode="External"/><Relationship Id="rId628" Type="http://schemas.openxmlformats.org/officeDocument/2006/relationships/hyperlink" Target="https://disk.yandex.ru/d/rolfSUQ9JKRg8w" TargetMode="External"/><Relationship Id="rId225" Type="http://schemas.openxmlformats.org/officeDocument/2006/relationships/hyperlink" Target="https://disk.yandex.ru/d/SXrHIpjj81MDKA" TargetMode="External"/><Relationship Id="rId267" Type="http://schemas.openxmlformats.org/officeDocument/2006/relationships/hyperlink" Target="https://disk.yandex.ru/d/wD7x3J3lZji5gg" TargetMode="External"/><Relationship Id="rId432" Type="http://schemas.openxmlformats.org/officeDocument/2006/relationships/hyperlink" Target="https://disk.yandex.ru/d/b5Pf9OQsZJComA" TargetMode="External"/><Relationship Id="rId474" Type="http://schemas.openxmlformats.org/officeDocument/2006/relationships/hyperlink" Target="https://disk.yandex.ru/d/XK8U2PKL_4nj0A" TargetMode="External"/><Relationship Id="rId127" Type="http://schemas.openxmlformats.org/officeDocument/2006/relationships/hyperlink" Target="https://disk.yandex.ru/d/w32OJ2x90t0rlg" TargetMode="External"/><Relationship Id="rId681" Type="http://schemas.openxmlformats.org/officeDocument/2006/relationships/hyperlink" Target="https://disk.yandex.ru/d/GRRSCPEPyN7awg" TargetMode="External"/><Relationship Id="rId31" Type="http://schemas.openxmlformats.org/officeDocument/2006/relationships/hyperlink" Target="https://disk.yandex.ru/d/OncGlwt6x-u_iA" TargetMode="External"/><Relationship Id="rId73" Type="http://schemas.openxmlformats.org/officeDocument/2006/relationships/hyperlink" Target="https://disk.yandex.ru/d/7J3LgObRKZznTA" TargetMode="External"/><Relationship Id="rId169" Type="http://schemas.openxmlformats.org/officeDocument/2006/relationships/hyperlink" Target="https://disk.yandex.ru/d/vBWgf4_uMlc6ew" TargetMode="External"/><Relationship Id="rId334" Type="http://schemas.openxmlformats.org/officeDocument/2006/relationships/hyperlink" Target="https://disk.yandex.ru/d/La9sCF4KgImh3Q" TargetMode="External"/><Relationship Id="rId376" Type="http://schemas.openxmlformats.org/officeDocument/2006/relationships/hyperlink" Target="https://disk.yandex.ru/d/oqfvi73U1liI_g" TargetMode="External"/><Relationship Id="rId541" Type="http://schemas.openxmlformats.org/officeDocument/2006/relationships/hyperlink" Target="https://disk.yandex.ru/d/8LmyInMrWstgyg" TargetMode="External"/><Relationship Id="rId583" Type="http://schemas.openxmlformats.org/officeDocument/2006/relationships/hyperlink" Target="https://disk.yandex.ru/d/70GrR_L9z5KArA" TargetMode="External"/><Relationship Id="rId639" Type="http://schemas.openxmlformats.org/officeDocument/2006/relationships/hyperlink" Target="https://disk.yandex.ru/d/RrAiUpOEnNx7zw" TargetMode="External"/><Relationship Id="rId4" Type="http://schemas.openxmlformats.org/officeDocument/2006/relationships/hyperlink" Target="https://disk.yandex.ru/d/XqavXpAjl1gfhg" TargetMode="External"/><Relationship Id="rId180" Type="http://schemas.openxmlformats.org/officeDocument/2006/relationships/hyperlink" Target="https://disk.yandex.ru/d/KmfVt0jpcyLmLg" TargetMode="External"/><Relationship Id="rId236" Type="http://schemas.openxmlformats.org/officeDocument/2006/relationships/hyperlink" Target="https://disk.yandex.ru/d/K7QRXMSHWSqwbg" TargetMode="External"/><Relationship Id="rId278" Type="http://schemas.openxmlformats.org/officeDocument/2006/relationships/hyperlink" Target="https://disk.yandex.ru/d/NL6BPz5aJLEaTA" TargetMode="External"/><Relationship Id="rId401" Type="http://schemas.openxmlformats.org/officeDocument/2006/relationships/hyperlink" Target="https://disk.yandex.ru/d/42OfiEjnF830Kg" TargetMode="External"/><Relationship Id="rId443" Type="http://schemas.openxmlformats.org/officeDocument/2006/relationships/hyperlink" Target="https://disk.yandex.ru/d/xqYSzs-FFg8cUg" TargetMode="External"/><Relationship Id="rId650" Type="http://schemas.openxmlformats.org/officeDocument/2006/relationships/hyperlink" Target="https://disk.yandex.ru/d/Tf_qpooIgRBOEQ" TargetMode="External"/><Relationship Id="rId303" Type="http://schemas.openxmlformats.org/officeDocument/2006/relationships/hyperlink" Target="https://disk.yandex.ru/d/xi4-FEajdnq8rQ" TargetMode="External"/><Relationship Id="rId485" Type="http://schemas.openxmlformats.org/officeDocument/2006/relationships/hyperlink" Target="https://disk.yandex.ru/d/aKMAcTDgCMcS7w" TargetMode="External"/><Relationship Id="rId692" Type="http://schemas.openxmlformats.org/officeDocument/2006/relationships/hyperlink" Target="https://disk.yandex.ru/d/JLQ8-ofMozIPZw" TargetMode="External"/><Relationship Id="rId706" Type="http://schemas.openxmlformats.org/officeDocument/2006/relationships/hyperlink" Target="https://disk.yandex.ru/d/VT7vbQOcZofudA" TargetMode="External"/><Relationship Id="rId42" Type="http://schemas.openxmlformats.org/officeDocument/2006/relationships/hyperlink" Target="https://disk.yandex.ru/d/h2ntOw7Re3ffDw" TargetMode="External"/><Relationship Id="rId84" Type="http://schemas.openxmlformats.org/officeDocument/2006/relationships/hyperlink" Target="https://disk.yandex.ru/d/JCMxg1nsz91zKg" TargetMode="External"/><Relationship Id="rId138" Type="http://schemas.openxmlformats.org/officeDocument/2006/relationships/hyperlink" Target="https://disk.yandex.ru/d/waS0zGPUz16KwQ" TargetMode="External"/><Relationship Id="rId345" Type="http://schemas.openxmlformats.org/officeDocument/2006/relationships/hyperlink" Target="https://disk.yandex.ru/d/D1N1K_YxuAM6ZA" TargetMode="External"/><Relationship Id="rId387" Type="http://schemas.openxmlformats.org/officeDocument/2006/relationships/hyperlink" Target="https://disk.yandex.ru/d/ALUq0I3bkhSQYQ" TargetMode="External"/><Relationship Id="rId510" Type="http://schemas.openxmlformats.org/officeDocument/2006/relationships/hyperlink" Target="https://disk.yandex.ru/d/RR1SQxkb857XlQ" TargetMode="External"/><Relationship Id="rId552" Type="http://schemas.openxmlformats.org/officeDocument/2006/relationships/hyperlink" Target="https://disk.yandex.ru/d/x5Z_EF2_2XAnMw" TargetMode="External"/><Relationship Id="rId594" Type="http://schemas.openxmlformats.org/officeDocument/2006/relationships/hyperlink" Target="https://disk.yandex.ru/d/fjhbSqkSoQmcRA" TargetMode="External"/><Relationship Id="rId608" Type="http://schemas.openxmlformats.org/officeDocument/2006/relationships/hyperlink" Target="https://disk.yandex.ru/d/oonlaiMV-0rbKA" TargetMode="External"/><Relationship Id="rId191" Type="http://schemas.openxmlformats.org/officeDocument/2006/relationships/hyperlink" Target="https://disk.yandex.ru/d/moDeBNNiRnhGew" TargetMode="External"/><Relationship Id="rId205" Type="http://schemas.openxmlformats.org/officeDocument/2006/relationships/hyperlink" Target="https://disk.yandex.ru/d/tANT9brOXKr-Uw" TargetMode="External"/><Relationship Id="rId247" Type="http://schemas.openxmlformats.org/officeDocument/2006/relationships/hyperlink" Target="https://disk.yandex.ru/d/n8ZYQ9wScf_8uw" TargetMode="External"/><Relationship Id="rId412" Type="http://schemas.openxmlformats.org/officeDocument/2006/relationships/hyperlink" Target="https://disk.yandex.ru/d/vCp_aTNC4lozBQ" TargetMode="External"/><Relationship Id="rId107" Type="http://schemas.openxmlformats.org/officeDocument/2006/relationships/hyperlink" Target="https://disk.yandex.ru/d/_Dn70g-qXpZ8YQ" TargetMode="External"/><Relationship Id="rId289" Type="http://schemas.openxmlformats.org/officeDocument/2006/relationships/hyperlink" Target="https://disk.yandex.ru/d/TT4vhrqF7h4n0A" TargetMode="External"/><Relationship Id="rId454" Type="http://schemas.openxmlformats.org/officeDocument/2006/relationships/hyperlink" Target="https://disk.yandex.ru/d/uJNqQC464Jqauw" TargetMode="External"/><Relationship Id="rId496" Type="http://schemas.openxmlformats.org/officeDocument/2006/relationships/hyperlink" Target="https://disk.yandex.ru/d/c7bOgs1-i3faeA" TargetMode="External"/><Relationship Id="rId661" Type="http://schemas.openxmlformats.org/officeDocument/2006/relationships/hyperlink" Target="https://disk.yandex.ru/d/ZjI8lHWAjG1-jg" TargetMode="External"/><Relationship Id="rId717" Type="http://schemas.openxmlformats.org/officeDocument/2006/relationships/hyperlink" Target="https://disk.yandex.ru/d/zdddv4aKAo_glA" TargetMode="External"/><Relationship Id="rId11" Type="http://schemas.openxmlformats.org/officeDocument/2006/relationships/hyperlink" Target="https://disk.yandex.ru/d/mbKfAbBXFV23Rw" TargetMode="External"/><Relationship Id="rId53" Type="http://schemas.openxmlformats.org/officeDocument/2006/relationships/hyperlink" Target="https://disk.yandex.ru/d/OtBI2qTA-Ak1RQ" TargetMode="External"/><Relationship Id="rId149" Type="http://schemas.openxmlformats.org/officeDocument/2006/relationships/hyperlink" Target="https://disk.yandex.ru/d/FBclVdeO27FWWw" TargetMode="External"/><Relationship Id="rId314" Type="http://schemas.openxmlformats.org/officeDocument/2006/relationships/hyperlink" Target="https://disk.yandex.ru/d/a2Rd3fme7nzHPw" TargetMode="External"/><Relationship Id="rId356" Type="http://schemas.openxmlformats.org/officeDocument/2006/relationships/hyperlink" Target="https://disk.yandex.ru/d/WY7ckqCsEZ4ucA" TargetMode="External"/><Relationship Id="rId398" Type="http://schemas.openxmlformats.org/officeDocument/2006/relationships/hyperlink" Target="https://disk.yandex.ru/d/235kVto5yxAbBA" TargetMode="External"/><Relationship Id="rId521" Type="http://schemas.openxmlformats.org/officeDocument/2006/relationships/hyperlink" Target="https://disk.yandex.ru/d/zWi8c9Hf0ddVYA" TargetMode="External"/><Relationship Id="rId563" Type="http://schemas.openxmlformats.org/officeDocument/2006/relationships/hyperlink" Target="https://disk.yandex.ru/d/Urgg5Xm1wldwpA" TargetMode="External"/><Relationship Id="rId619" Type="http://schemas.openxmlformats.org/officeDocument/2006/relationships/hyperlink" Target="https://disk.yandex.ru/d/mOmIo1UFWQyl7w" TargetMode="External"/><Relationship Id="rId95" Type="http://schemas.openxmlformats.org/officeDocument/2006/relationships/hyperlink" Target="https://disk.yandex.ru/d/86pIDH3Ap0hv6g" TargetMode="External"/><Relationship Id="rId160" Type="http://schemas.openxmlformats.org/officeDocument/2006/relationships/hyperlink" Target="https://disk.yandex.ru/d/AUzESbk1zKh7qg" TargetMode="External"/><Relationship Id="rId216" Type="http://schemas.openxmlformats.org/officeDocument/2006/relationships/hyperlink" Target="https://disk.yandex.ru/d/9SIZb0249oDcaQ" TargetMode="External"/><Relationship Id="rId423" Type="http://schemas.openxmlformats.org/officeDocument/2006/relationships/hyperlink" Target="https://disk.yandex.ru/d/ZcMlRA9-3-B8OA" TargetMode="External"/><Relationship Id="rId258" Type="http://schemas.openxmlformats.org/officeDocument/2006/relationships/hyperlink" Target="https://disk.yandex.ru/d/1SabXCtg-1mQRw" TargetMode="External"/><Relationship Id="rId465" Type="http://schemas.openxmlformats.org/officeDocument/2006/relationships/hyperlink" Target="https://disk.yandex.ru/d/Wtr4CB1LjHotng" TargetMode="External"/><Relationship Id="rId630" Type="http://schemas.openxmlformats.org/officeDocument/2006/relationships/hyperlink" Target="https://disk.yandex.ru/d/ifyrtZZ3vtUFPA" TargetMode="External"/><Relationship Id="rId672" Type="http://schemas.openxmlformats.org/officeDocument/2006/relationships/hyperlink" Target="https://disk.yandex.ru/d/PJWn5iJHf6C65A" TargetMode="External"/><Relationship Id="rId728" Type="http://schemas.openxmlformats.org/officeDocument/2006/relationships/hyperlink" Target="https://disk.yandex.ru/d/_FBn-nZjANrAKg" TargetMode="External"/><Relationship Id="rId22" Type="http://schemas.openxmlformats.org/officeDocument/2006/relationships/hyperlink" Target="https://disk.yandex.ru/d/VZzyPTMnYNaUUQ" TargetMode="External"/><Relationship Id="rId64" Type="http://schemas.openxmlformats.org/officeDocument/2006/relationships/hyperlink" Target="https://disk.yandex.ru/d/RueeMRqZPzC_Bw" TargetMode="External"/><Relationship Id="rId118" Type="http://schemas.openxmlformats.org/officeDocument/2006/relationships/hyperlink" Target="https://disk.yandex.ru/d/0Xnq6jGzbzjw4w" TargetMode="External"/><Relationship Id="rId325" Type="http://schemas.openxmlformats.org/officeDocument/2006/relationships/hyperlink" Target="https://disk.yandex.ru/d/Sf3ucolw1ZQD9A" TargetMode="External"/><Relationship Id="rId367" Type="http://schemas.openxmlformats.org/officeDocument/2006/relationships/hyperlink" Target="https://disk.yandex.ru/d/wRwDIOK314jmag" TargetMode="External"/><Relationship Id="rId532" Type="http://schemas.openxmlformats.org/officeDocument/2006/relationships/hyperlink" Target="https://disk.yandex.ru/d/fisng84Sbp_b0w" TargetMode="External"/><Relationship Id="rId574" Type="http://schemas.openxmlformats.org/officeDocument/2006/relationships/hyperlink" Target="https://disk.yandex.ru/d/S4v-ztWJpssU7w" TargetMode="External"/><Relationship Id="rId171" Type="http://schemas.openxmlformats.org/officeDocument/2006/relationships/hyperlink" Target="https://disk.yandex.ru/d/HWlk59ILndufwA" TargetMode="External"/><Relationship Id="rId227" Type="http://schemas.openxmlformats.org/officeDocument/2006/relationships/hyperlink" Target="https://disk.yandex.ru/d/EdNZ5Ue4jS7tIg" TargetMode="External"/><Relationship Id="rId269" Type="http://schemas.openxmlformats.org/officeDocument/2006/relationships/hyperlink" Target="https://disk.yandex.ru/d/lml-J-MAFYIzmQ" TargetMode="External"/><Relationship Id="rId434" Type="http://schemas.openxmlformats.org/officeDocument/2006/relationships/hyperlink" Target="https://disk.yandex.ru/d/2C0ljT3cHTTYZA" TargetMode="External"/><Relationship Id="rId476" Type="http://schemas.openxmlformats.org/officeDocument/2006/relationships/hyperlink" Target="https://disk.yandex.ru/d/2o4mUuAAkEQsxA" TargetMode="External"/><Relationship Id="rId641" Type="http://schemas.openxmlformats.org/officeDocument/2006/relationships/hyperlink" Target="https://disk.yandex.ru/d/2j5xGL8P__1G9w" TargetMode="External"/><Relationship Id="rId683" Type="http://schemas.openxmlformats.org/officeDocument/2006/relationships/hyperlink" Target="https://disk.yandex.ru/d/2odjiEnRmD0pRg" TargetMode="External"/><Relationship Id="rId33" Type="http://schemas.openxmlformats.org/officeDocument/2006/relationships/hyperlink" Target="https://disk.yandex.ru/d/ykzmwzF71CEpag" TargetMode="External"/><Relationship Id="rId129" Type="http://schemas.openxmlformats.org/officeDocument/2006/relationships/hyperlink" Target="https://disk.yandex.ru/d/t-kt_Q5xJsoO1w" TargetMode="External"/><Relationship Id="rId280" Type="http://schemas.openxmlformats.org/officeDocument/2006/relationships/hyperlink" Target="https://disk.yandex.ru/d/qLutJdHErWS09A" TargetMode="External"/><Relationship Id="rId336" Type="http://schemas.openxmlformats.org/officeDocument/2006/relationships/hyperlink" Target="https://disk.yandex.ru/d/UzzrHQdsxpQHag" TargetMode="External"/><Relationship Id="rId501" Type="http://schemas.openxmlformats.org/officeDocument/2006/relationships/hyperlink" Target="https://disk.yandex.ru/d/J3BSoOlSnEUlrg" TargetMode="External"/><Relationship Id="rId543" Type="http://schemas.openxmlformats.org/officeDocument/2006/relationships/hyperlink" Target="https://disk.yandex.ru/d/N9cFvVAN1oSU5w" TargetMode="External"/><Relationship Id="rId75" Type="http://schemas.openxmlformats.org/officeDocument/2006/relationships/hyperlink" Target="https://disk.yandex.ru/d/kv9mSzAVUS9LHQ" TargetMode="External"/><Relationship Id="rId140" Type="http://schemas.openxmlformats.org/officeDocument/2006/relationships/hyperlink" Target="https://disk.yandex.ru/d/Miv_f6UhJb8hNA" TargetMode="External"/><Relationship Id="rId182" Type="http://schemas.openxmlformats.org/officeDocument/2006/relationships/hyperlink" Target="https://disk.yandex.ru/d/3g8J7yawsNkZDQ" TargetMode="External"/><Relationship Id="rId378" Type="http://schemas.openxmlformats.org/officeDocument/2006/relationships/hyperlink" Target="https://disk.yandex.ru/d/3B3Htfve6_RMvA" TargetMode="External"/><Relationship Id="rId403" Type="http://schemas.openxmlformats.org/officeDocument/2006/relationships/hyperlink" Target="https://disk.yandex.ru/d/Bcodiapt1hdldQ" TargetMode="External"/><Relationship Id="rId585" Type="http://schemas.openxmlformats.org/officeDocument/2006/relationships/hyperlink" Target="https://disk.yandex.ru/d/B1jSAEXTqZGagw" TargetMode="External"/><Relationship Id="rId6" Type="http://schemas.openxmlformats.org/officeDocument/2006/relationships/hyperlink" Target="https://disk.yandex.ru/d/vdIUE1F2Il8WEg" TargetMode="External"/><Relationship Id="rId238" Type="http://schemas.openxmlformats.org/officeDocument/2006/relationships/hyperlink" Target="https://disk.yandex.ru/d/acAG_kq-3UFAhQ" TargetMode="External"/><Relationship Id="rId445" Type="http://schemas.openxmlformats.org/officeDocument/2006/relationships/hyperlink" Target="https://disk.yandex.ru/d/3y0inpC1Q99vGA" TargetMode="External"/><Relationship Id="rId487" Type="http://schemas.openxmlformats.org/officeDocument/2006/relationships/hyperlink" Target="https://disk.yandex.ru/d/-PWzNWAbSrQAxw" TargetMode="External"/><Relationship Id="rId610" Type="http://schemas.openxmlformats.org/officeDocument/2006/relationships/hyperlink" Target="https://disk.yandex.ru/d/EzJbzvr4S_62Rg" TargetMode="External"/><Relationship Id="rId652" Type="http://schemas.openxmlformats.org/officeDocument/2006/relationships/hyperlink" Target="https://disk.yandex.ru/d/bvf4H4ii0pW3Nw" TargetMode="External"/><Relationship Id="rId694" Type="http://schemas.openxmlformats.org/officeDocument/2006/relationships/hyperlink" Target="https://disk.yandex.ru/d/cUbyU4CBdp_MtQ" TargetMode="External"/><Relationship Id="rId708" Type="http://schemas.openxmlformats.org/officeDocument/2006/relationships/hyperlink" Target="https://disk.yandex.ru/d/D-FGwfrWfnR_UQ" TargetMode="External"/><Relationship Id="rId291" Type="http://schemas.openxmlformats.org/officeDocument/2006/relationships/hyperlink" Target="https://disk.yandex.ru/d/SMh26CbDUyhmpA" TargetMode="External"/><Relationship Id="rId305" Type="http://schemas.openxmlformats.org/officeDocument/2006/relationships/hyperlink" Target="https://disk.yandex.ru/d/CeDv_Q77MB8UJw" TargetMode="External"/><Relationship Id="rId347" Type="http://schemas.openxmlformats.org/officeDocument/2006/relationships/hyperlink" Target="https://disk.yandex.ru/d/M4Sf01I9-2Okrw" TargetMode="External"/><Relationship Id="rId512" Type="http://schemas.openxmlformats.org/officeDocument/2006/relationships/hyperlink" Target="https://disk.yandex.ru/d/mOZtjVL9Orw7Yg" TargetMode="External"/><Relationship Id="rId44" Type="http://schemas.openxmlformats.org/officeDocument/2006/relationships/hyperlink" Target="https://disk.yandex.ru/d/IM-2msJzdMFSZw" TargetMode="External"/><Relationship Id="rId86" Type="http://schemas.openxmlformats.org/officeDocument/2006/relationships/hyperlink" Target="https://disk.yandex.ru/d/uPOQO8sJn2A61Q" TargetMode="External"/><Relationship Id="rId151" Type="http://schemas.openxmlformats.org/officeDocument/2006/relationships/hyperlink" Target="https://disk.yandex.ru/d/ItmtxkpSymFLEw" TargetMode="External"/><Relationship Id="rId389" Type="http://schemas.openxmlformats.org/officeDocument/2006/relationships/hyperlink" Target="https://disk.yandex.ru/d/B8sXf17vye_eHw" TargetMode="External"/><Relationship Id="rId554" Type="http://schemas.openxmlformats.org/officeDocument/2006/relationships/hyperlink" Target="https://disk.yandex.ru/d/PkDONdjalvDKDw" TargetMode="External"/><Relationship Id="rId596" Type="http://schemas.openxmlformats.org/officeDocument/2006/relationships/hyperlink" Target="https://disk.yandex.ru/d/JeKF3g7cVjiWHQ" TargetMode="External"/><Relationship Id="rId193" Type="http://schemas.openxmlformats.org/officeDocument/2006/relationships/hyperlink" Target="https://disk.yandex.ru/d/2LULjtNuVeAbpA" TargetMode="External"/><Relationship Id="rId207" Type="http://schemas.openxmlformats.org/officeDocument/2006/relationships/hyperlink" Target="https://disk.yandex.ru/d/tYMj5M6FG59kVg" TargetMode="External"/><Relationship Id="rId249" Type="http://schemas.openxmlformats.org/officeDocument/2006/relationships/hyperlink" Target="https://disk.yandex.ru/d/cplNRemmsiCrkA" TargetMode="External"/><Relationship Id="rId414" Type="http://schemas.openxmlformats.org/officeDocument/2006/relationships/hyperlink" Target="https://disk.yandex.ru/d/UV_dXqmcbHsHsA" TargetMode="External"/><Relationship Id="rId456" Type="http://schemas.openxmlformats.org/officeDocument/2006/relationships/hyperlink" Target="https://disk.yandex.ru/d/6LsGwNdi_r82DQ" TargetMode="External"/><Relationship Id="rId498" Type="http://schemas.openxmlformats.org/officeDocument/2006/relationships/hyperlink" Target="https://disk.yandex.ru/d/RkLuJ5hdVNlwlg" TargetMode="External"/><Relationship Id="rId621" Type="http://schemas.openxmlformats.org/officeDocument/2006/relationships/hyperlink" Target="https://disk.yandex.ru/d/R-RJglFB8DjcaQ" TargetMode="External"/><Relationship Id="rId663" Type="http://schemas.openxmlformats.org/officeDocument/2006/relationships/hyperlink" Target="https://disk.yandex.ru/d/-BLo12_Wh3OMmw" TargetMode="External"/><Relationship Id="rId13" Type="http://schemas.openxmlformats.org/officeDocument/2006/relationships/hyperlink" Target="https://disk.yandex.ru/d/eZ_tVjhsloYxJw" TargetMode="External"/><Relationship Id="rId109" Type="http://schemas.openxmlformats.org/officeDocument/2006/relationships/hyperlink" Target="https://disk.yandex.ru/d/kFaxgqsx1ivItQ" TargetMode="External"/><Relationship Id="rId260" Type="http://schemas.openxmlformats.org/officeDocument/2006/relationships/hyperlink" Target="https://disk.yandex.ru/d/Soq5iaAjCIiZvg" TargetMode="External"/><Relationship Id="rId316" Type="http://schemas.openxmlformats.org/officeDocument/2006/relationships/hyperlink" Target="https://disk.yandex.ru/d/ATlXmBgUGZdV7w" TargetMode="External"/><Relationship Id="rId523" Type="http://schemas.openxmlformats.org/officeDocument/2006/relationships/hyperlink" Target="https://disk.yandex.ru/d/btxQrUo8sqXkUQ" TargetMode="External"/><Relationship Id="rId719" Type="http://schemas.openxmlformats.org/officeDocument/2006/relationships/hyperlink" Target="https://disk.yandex.ru/d/cVWUgKSTXuqeEg" TargetMode="External"/><Relationship Id="rId55" Type="http://schemas.openxmlformats.org/officeDocument/2006/relationships/hyperlink" Target="https://disk.yandex.ru/d/lz3QuF1dFYG67g" TargetMode="External"/><Relationship Id="rId97" Type="http://schemas.openxmlformats.org/officeDocument/2006/relationships/hyperlink" Target="https://disk.yandex.ru/d/uE0G_xNPS4KVcw" TargetMode="External"/><Relationship Id="rId120" Type="http://schemas.openxmlformats.org/officeDocument/2006/relationships/hyperlink" Target="https://disk.yandex.ru/d/znr3fvyDNJhFhw" TargetMode="External"/><Relationship Id="rId358" Type="http://schemas.openxmlformats.org/officeDocument/2006/relationships/hyperlink" Target="https://disk.yandex.ru/d/evJn5MzlWCPj2w" TargetMode="External"/><Relationship Id="rId565" Type="http://schemas.openxmlformats.org/officeDocument/2006/relationships/hyperlink" Target="https://disk.yandex.ru/d/PQstOCPT2i4GXQ" TargetMode="External"/><Relationship Id="rId730" Type="http://schemas.openxmlformats.org/officeDocument/2006/relationships/printerSettings" Target="../printerSettings/printerSettings1.bin"/><Relationship Id="rId162" Type="http://schemas.openxmlformats.org/officeDocument/2006/relationships/hyperlink" Target="https://disk.yandex.ru/d/gNvVS1z6UTMfqw" TargetMode="External"/><Relationship Id="rId218" Type="http://schemas.openxmlformats.org/officeDocument/2006/relationships/hyperlink" Target="https://disk.yandex.ru/d/pTUBn-XJJz-IOA" TargetMode="External"/><Relationship Id="rId425" Type="http://schemas.openxmlformats.org/officeDocument/2006/relationships/hyperlink" Target="https://disk.yandex.ru/d/RmEu2YtWKQLCug" TargetMode="External"/><Relationship Id="rId467" Type="http://schemas.openxmlformats.org/officeDocument/2006/relationships/hyperlink" Target="https://disk.yandex.ru/d/pB6D2lS7ov2ucQ" TargetMode="External"/><Relationship Id="rId632" Type="http://schemas.openxmlformats.org/officeDocument/2006/relationships/hyperlink" Target="https://disk.yandex.ru/d/TBHK-w558_erTg" TargetMode="External"/><Relationship Id="rId271" Type="http://schemas.openxmlformats.org/officeDocument/2006/relationships/hyperlink" Target="https://disk.yandex.ru/d/lHIMmHpJMzYQ5A" TargetMode="External"/><Relationship Id="rId674" Type="http://schemas.openxmlformats.org/officeDocument/2006/relationships/hyperlink" Target="https://disk.yandex.ru/d/ykVz6RYwPmQa0A" TargetMode="External"/><Relationship Id="rId24" Type="http://schemas.openxmlformats.org/officeDocument/2006/relationships/hyperlink" Target="https://disk.yandex.ru/d/noc7HmRUkjfPkg" TargetMode="External"/><Relationship Id="rId66" Type="http://schemas.openxmlformats.org/officeDocument/2006/relationships/hyperlink" Target="https://disk.yandex.ru/d/51eIaMeFXjkzfQ" TargetMode="External"/><Relationship Id="rId131" Type="http://schemas.openxmlformats.org/officeDocument/2006/relationships/hyperlink" Target="https://disk.yandex.ru/d/kyRGjucbnfFQIg" TargetMode="External"/><Relationship Id="rId327" Type="http://schemas.openxmlformats.org/officeDocument/2006/relationships/hyperlink" Target="https://disk.yandex.ru/d/a8Ok6LmlwjzXig" TargetMode="External"/><Relationship Id="rId369" Type="http://schemas.openxmlformats.org/officeDocument/2006/relationships/hyperlink" Target="https://disk.yandex.ru/d/acP9D8uz_krEKA" TargetMode="External"/><Relationship Id="rId534" Type="http://schemas.openxmlformats.org/officeDocument/2006/relationships/hyperlink" Target="https://disk.yandex.ru/d/cG_XNtYbsbnkJg" TargetMode="External"/><Relationship Id="rId576" Type="http://schemas.openxmlformats.org/officeDocument/2006/relationships/hyperlink" Target="https://disk.yandex.ru/d/Kba-tT_82us5PQ" TargetMode="External"/><Relationship Id="rId173" Type="http://schemas.openxmlformats.org/officeDocument/2006/relationships/hyperlink" Target="https://disk.yandex.ru/d/8Tt3MdaJH07I9A" TargetMode="External"/><Relationship Id="rId229" Type="http://schemas.openxmlformats.org/officeDocument/2006/relationships/hyperlink" Target="https://disk.yandex.ru/d/efLGHdJ2b-DTqg" TargetMode="External"/><Relationship Id="rId380" Type="http://schemas.openxmlformats.org/officeDocument/2006/relationships/hyperlink" Target="https://disk.yandex.ru/d/YJdvoqB-vAdW-A" TargetMode="External"/><Relationship Id="rId436" Type="http://schemas.openxmlformats.org/officeDocument/2006/relationships/hyperlink" Target="https://disk.yandex.ru/d/NEqwUn4TW1Ojdw" TargetMode="External"/><Relationship Id="rId601" Type="http://schemas.openxmlformats.org/officeDocument/2006/relationships/hyperlink" Target="https://disk.yandex.ru/d/wJyT6Mo956gdZw" TargetMode="External"/><Relationship Id="rId643" Type="http://schemas.openxmlformats.org/officeDocument/2006/relationships/hyperlink" Target="https://disk.yandex.ru/d/T1Uc1ZlZH0RI8Q" TargetMode="External"/><Relationship Id="rId240" Type="http://schemas.openxmlformats.org/officeDocument/2006/relationships/hyperlink" Target="https://disk.yandex.ru/d/F6NXgT87z2DYcw" TargetMode="External"/><Relationship Id="rId478" Type="http://schemas.openxmlformats.org/officeDocument/2006/relationships/hyperlink" Target="https://disk.yandex.ru/d/3g5MGz3ZU8WpQg" TargetMode="External"/><Relationship Id="rId685" Type="http://schemas.openxmlformats.org/officeDocument/2006/relationships/hyperlink" Target="https://disk.yandex.ru/d/CGLRiCapu0bBEQ" TargetMode="External"/><Relationship Id="rId35" Type="http://schemas.openxmlformats.org/officeDocument/2006/relationships/hyperlink" Target="https://disk.yandex.ru/d/qdNOUP77WnGZPA" TargetMode="External"/><Relationship Id="rId77" Type="http://schemas.openxmlformats.org/officeDocument/2006/relationships/hyperlink" Target="https://disk.yandex.ru/d/8l1Oj-stior93g" TargetMode="External"/><Relationship Id="rId100" Type="http://schemas.openxmlformats.org/officeDocument/2006/relationships/hyperlink" Target="https://disk.yandex.ru/d/PHciFwsGdhatCg" TargetMode="External"/><Relationship Id="rId282" Type="http://schemas.openxmlformats.org/officeDocument/2006/relationships/hyperlink" Target="https://disk.yandex.ru/d/sii3o4Rt3IXJqw" TargetMode="External"/><Relationship Id="rId338" Type="http://schemas.openxmlformats.org/officeDocument/2006/relationships/hyperlink" Target="https://disk.yandex.ru/d/EiM39t_ObtXaEw" TargetMode="External"/><Relationship Id="rId503" Type="http://schemas.openxmlformats.org/officeDocument/2006/relationships/hyperlink" Target="https://disk.yandex.ru/d/4iC4gUrJBTHbYQ" TargetMode="External"/><Relationship Id="rId545" Type="http://schemas.openxmlformats.org/officeDocument/2006/relationships/hyperlink" Target="https://disk.yandex.ru/d/UfbOk9bhRmlwXA" TargetMode="External"/><Relationship Id="rId587" Type="http://schemas.openxmlformats.org/officeDocument/2006/relationships/hyperlink" Target="https://disk.yandex.ru/d/A8bNh8jK8GfPzw" TargetMode="External"/><Relationship Id="rId710" Type="http://schemas.openxmlformats.org/officeDocument/2006/relationships/hyperlink" Target="https://disk.yandex.ru/d/GiTyhEoeLCg-UQ" TargetMode="External"/><Relationship Id="rId8" Type="http://schemas.openxmlformats.org/officeDocument/2006/relationships/hyperlink" Target="https://disk.yandex.ru/d/9mgu7CZ5BLFcEw" TargetMode="External"/><Relationship Id="rId142" Type="http://schemas.openxmlformats.org/officeDocument/2006/relationships/hyperlink" Target="https://disk.yandex.ru/d/IbxQCG4JgKaddg" TargetMode="External"/><Relationship Id="rId184" Type="http://schemas.openxmlformats.org/officeDocument/2006/relationships/hyperlink" Target="https://disk.yandex.ru/d/FQsk2COP5A6U8Q" TargetMode="External"/><Relationship Id="rId391" Type="http://schemas.openxmlformats.org/officeDocument/2006/relationships/hyperlink" Target="https://disk.yandex.ru/d/T5JX73e7SUI1pg" TargetMode="External"/><Relationship Id="rId405" Type="http://schemas.openxmlformats.org/officeDocument/2006/relationships/hyperlink" Target="https://disk.yandex.ru/d/aeFLyUxf13eIIA" TargetMode="External"/><Relationship Id="rId447" Type="http://schemas.openxmlformats.org/officeDocument/2006/relationships/hyperlink" Target="https://disk.yandex.ru/d/7WmjKkjsTenKNw" TargetMode="External"/><Relationship Id="rId612" Type="http://schemas.openxmlformats.org/officeDocument/2006/relationships/hyperlink" Target="https://disk.yandex.ru/d/dGhRql-fVZanqQ" TargetMode="External"/><Relationship Id="rId251" Type="http://schemas.openxmlformats.org/officeDocument/2006/relationships/hyperlink" Target="https://disk.yandex.ru/d/KaICWzWMhi_JeQ" TargetMode="External"/><Relationship Id="rId489" Type="http://schemas.openxmlformats.org/officeDocument/2006/relationships/hyperlink" Target="https://disk.yandex.ru/d/ScDo7gML-MlfaA" TargetMode="External"/><Relationship Id="rId654" Type="http://schemas.openxmlformats.org/officeDocument/2006/relationships/hyperlink" Target="https://disk.yandex.ru/d/buzMRwQzItJpXg" TargetMode="External"/><Relationship Id="rId696" Type="http://schemas.openxmlformats.org/officeDocument/2006/relationships/hyperlink" Target="https://disk.yandex.ru/d/Es3HXen_Ys3BjA" TargetMode="External"/><Relationship Id="rId46" Type="http://schemas.openxmlformats.org/officeDocument/2006/relationships/hyperlink" Target="https://disk.yandex.ru/d/Haa3CUuZFZJP6A" TargetMode="External"/><Relationship Id="rId293" Type="http://schemas.openxmlformats.org/officeDocument/2006/relationships/hyperlink" Target="https://disk.yandex.ru/d/E7ToMgLB7kxF4Q" TargetMode="External"/><Relationship Id="rId307" Type="http://schemas.openxmlformats.org/officeDocument/2006/relationships/hyperlink" Target="https://disk.yandex.ru/d/A18l9YiRYOXdEA" TargetMode="External"/><Relationship Id="rId349" Type="http://schemas.openxmlformats.org/officeDocument/2006/relationships/hyperlink" Target="https://disk.yandex.ru/d/ayhH0LRYPJtvNA" TargetMode="External"/><Relationship Id="rId514" Type="http://schemas.openxmlformats.org/officeDocument/2006/relationships/hyperlink" Target="https://disk.yandex.ru/d/7ePJsWCKWhD5eg" TargetMode="External"/><Relationship Id="rId556" Type="http://schemas.openxmlformats.org/officeDocument/2006/relationships/hyperlink" Target="https://disk.yandex.ru/d/BndycZuxtFRL-Q" TargetMode="External"/><Relationship Id="rId721" Type="http://schemas.openxmlformats.org/officeDocument/2006/relationships/hyperlink" Target="https://disk.yandex.ru/d/hBeIye7i9KoaPQ" TargetMode="External"/><Relationship Id="rId88" Type="http://schemas.openxmlformats.org/officeDocument/2006/relationships/hyperlink" Target="https://disk.yandex.ru/d/7lzX3Dw2O-gAog" TargetMode="External"/><Relationship Id="rId111" Type="http://schemas.openxmlformats.org/officeDocument/2006/relationships/hyperlink" Target="https://disk.yandex.ru/d/ZzvVvMWp88JrXQ" TargetMode="External"/><Relationship Id="rId153" Type="http://schemas.openxmlformats.org/officeDocument/2006/relationships/hyperlink" Target="https://disk.yandex.ru/d/3-fDXc2NjmBhfA" TargetMode="External"/><Relationship Id="rId195" Type="http://schemas.openxmlformats.org/officeDocument/2006/relationships/hyperlink" Target="https://disk.yandex.ru/d/kOD_5v6WWV-_Eg" TargetMode="External"/><Relationship Id="rId209" Type="http://schemas.openxmlformats.org/officeDocument/2006/relationships/hyperlink" Target="https://disk.yandex.ru/d/qO7YuAKtia1R8w" TargetMode="External"/><Relationship Id="rId360" Type="http://schemas.openxmlformats.org/officeDocument/2006/relationships/hyperlink" Target="https://disk.yandex.ru/d/n4wAX8ri5u32jQ" TargetMode="External"/><Relationship Id="rId416" Type="http://schemas.openxmlformats.org/officeDocument/2006/relationships/hyperlink" Target="https://disk.yandex.ru/d/YhUJ33ppsW_oSQ" TargetMode="External"/><Relationship Id="rId598" Type="http://schemas.openxmlformats.org/officeDocument/2006/relationships/hyperlink" Target="https://disk.yandex.ru/d/FkPUQCMpNcyHkA" TargetMode="External"/><Relationship Id="rId220" Type="http://schemas.openxmlformats.org/officeDocument/2006/relationships/hyperlink" Target="https://disk.yandex.ru/d/MJWgktInwT0VkQ" TargetMode="External"/><Relationship Id="rId458" Type="http://schemas.openxmlformats.org/officeDocument/2006/relationships/hyperlink" Target="https://disk.yandex.ru/d/EoWygqpQRzd4dA" TargetMode="External"/><Relationship Id="rId623" Type="http://schemas.openxmlformats.org/officeDocument/2006/relationships/hyperlink" Target="https://disk.yandex.ru/d/sdXw3Goj8AQS7w" TargetMode="External"/><Relationship Id="rId665" Type="http://schemas.openxmlformats.org/officeDocument/2006/relationships/hyperlink" Target="https://disk.yandex.ru/d/2SXd_WtZH7vffw" TargetMode="External"/><Relationship Id="rId15" Type="http://schemas.openxmlformats.org/officeDocument/2006/relationships/hyperlink" Target="https://disk.yandex.ru/d/5fxx-bwplENCFA" TargetMode="External"/><Relationship Id="rId57" Type="http://schemas.openxmlformats.org/officeDocument/2006/relationships/hyperlink" Target="https://disk.yandex.ru/d/O3rDQz-QGM874w" TargetMode="External"/><Relationship Id="rId262" Type="http://schemas.openxmlformats.org/officeDocument/2006/relationships/hyperlink" Target="https://disk.yandex.ru/d/uvQkvB4O05fBmg" TargetMode="External"/><Relationship Id="rId318" Type="http://schemas.openxmlformats.org/officeDocument/2006/relationships/hyperlink" Target="https://disk.yandex.ru/d/SwE_68r2LOKt3w" TargetMode="External"/><Relationship Id="rId525" Type="http://schemas.openxmlformats.org/officeDocument/2006/relationships/hyperlink" Target="https://disk.yandex.ru/d/XeuBhWiCIC1Ciw" TargetMode="External"/><Relationship Id="rId567" Type="http://schemas.openxmlformats.org/officeDocument/2006/relationships/hyperlink" Target="https://disk.yandex.ru/d/Edcv0yVD1BoSGw" TargetMode="External"/><Relationship Id="rId732" Type="http://schemas.openxmlformats.org/officeDocument/2006/relationships/comments" Target="../comments1.xml"/><Relationship Id="rId99" Type="http://schemas.openxmlformats.org/officeDocument/2006/relationships/hyperlink" Target="https://disk.yandex.ru/d/kDFL0zD7_67qHQ" TargetMode="External"/><Relationship Id="rId122" Type="http://schemas.openxmlformats.org/officeDocument/2006/relationships/hyperlink" Target="https://disk.yandex.ru/d/2BCi7IDcd93_FA" TargetMode="External"/><Relationship Id="rId164" Type="http://schemas.openxmlformats.org/officeDocument/2006/relationships/hyperlink" Target="https://disk.yandex.ru/d/UpoHUBKNmsfTnw" TargetMode="External"/><Relationship Id="rId371" Type="http://schemas.openxmlformats.org/officeDocument/2006/relationships/hyperlink" Target="https://disk.yandex.ru/d/I1c_t1Ypw4TEEg" TargetMode="External"/><Relationship Id="rId427" Type="http://schemas.openxmlformats.org/officeDocument/2006/relationships/hyperlink" Target="https://disk.yandex.ru/d/lWps1Zei7SxVGw" TargetMode="External"/><Relationship Id="rId469" Type="http://schemas.openxmlformats.org/officeDocument/2006/relationships/hyperlink" Target="https://disk.yandex.ru/d/j6H7PtyO5fwfPA" TargetMode="External"/><Relationship Id="rId634" Type="http://schemas.openxmlformats.org/officeDocument/2006/relationships/hyperlink" Target="https://disk.yandex.ru/d/cSqE1Xc6oGO2zw" TargetMode="External"/><Relationship Id="rId676" Type="http://schemas.openxmlformats.org/officeDocument/2006/relationships/hyperlink" Target="https://disk.yandex.ru/d/OFnl-Mqo8ngW0g" TargetMode="External"/><Relationship Id="rId26" Type="http://schemas.openxmlformats.org/officeDocument/2006/relationships/hyperlink" Target="https://disk.yandex.ru/d/ziKezTm5FmP6Ig" TargetMode="External"/><Relationship Id="rId231" Type="http://schemas.openxmlformats.org/officeDocument/2006/relationships/hyperlink" Target="https://disk.yandex.ru/d/zUdFzmLobVPS0g" TargetMode="External"/><Relationship Id="rId273" Type="http://schemas.openxmlformats.org/officeDocument/2006/relationships/hyperlink" Target="https://disk.yandex.ru/d/MvELLO_-gQbacw" TargetMode="External"/><Relationship Id="rId329" Type="http://schemas.openxmlformats.org/officeDocument/2006/relationships/hyperlink" Target="https://disk.yandex.ru/d/wkBJf6NhKpbCjQ" TargetMode="External"/><Relationship Id="rId480" Type="http://schemas.openxmlformats.org/officeDocument/2006/relationships/hyperlink" Target="https://disk.yandex.ru/d/Cz1ce86Ke7G5fw" TargetMode="External"/><Relationship Id="rId536" Type="http://schemas.openxmlformats.org/officeDocument/2006/relationships/hyperlink" Target="https://disk.yandex.ru/d/Regs_VJ10dgeyQ" TargetMode="External"/><Relationship Id="rId701" Type="http://schemas.openxmlformats.org/officeDocument/2006/relationships/hyperlink" Target="https://disk.yandex.ru/d/RNLnVmscYr-1yw" TargetMode="External"/><Relationship Id="rId68" Type="http://schemas.openxmlformats.org/officeDocument/2006/relationships/hyperlink" Target="https://disk.yandex.ru/d/JTpZjnY8WlREAw" TargetMode="External"/><Relationship Id="rId133" Type="http://schemas.openxmlformats.org/officeDocument/2006/relationships/hyperlink" Target="https://disk.yandex.ru/d/AvQw0RJhn28mQQ" TargetMode="External"/><Relationship Id="rId175" Type="http://schemas.openxmlformats.org/officeDocument/2006/relationships/hyperlink" Target="https://disk.yandex.ru/d/Bhxi1DfnfdUuQw" TargetMode="External"/><Relationship Id="rId340" Type="http://schemas.openxmlformats.org/officeDocument/2006/relationships/hyperlink" Target="https://disk.yandex.ru/d/noSspZiSwsrxwg" TargetMode="External"/><Relationship Id="rId578" Type="http://schemas.openxmlformats.org/officeDocument/2006/relationships/hyperlink" Target="https://disk.yandex.ru/d/yw4-MQZl6E1Esw" TargetMode="External"/><Relationship Id="rId200" Type="http://schemas.openxmlformats.org/officeDocument/2006/relationships/hyperlink" Target="https://disk.yandex.ru/d/7VVJdzxMNdVy4w" TargetMode="External"/><Relationship Id="rId382" Type="http://schemas.openxmlformats.org/officeDocument/2006/relationships/hyperlink" Target="https://disk.yandex.ru/d/JCfThHrFvGA1gA" TargetMode="External"/><Relationship Id="rId438" Type="http://schemas.openxmlformats.org/officeDocument/2006/relationships/hyperlink" Target="https://disk.yandex.ru/d/Wz7p6XrU-u89XQ" TargetMode="External"/><Relationship Id="rId603" Type="http://schemas.openxmlformats.org/officeDocument/2006/relationships/hyperlink" Target="https://disk.yandex.ru/d/YsfI9r3Fnm7oZQ" TargetMode="External"/><Relationship Id="rId645" Type="http://schemas.openxmlformats.org/officeDocument/2006/relationships/hyperlink" Target="https://disk.yandex.ru/d/tJ7wQXPMVyV9ag" TargetMode="External"/><Relationship Id="rId687" Type="http://schemas.openxmlformats.org/officeDocument/2006/relationships/hyperlink" Target="https://disk.yandex.ru/d/eLgrdzyFJ-dFCg" TargetMode="External"/><Relationship Id="rId242" Type="http://schemas.openxmlformats.org/officeDocument/2006/relationships/hyperlink" Target="https://disk.yandex.ru/d/avGWWSWyScfWUA" TargetMode="External"/><Relationship Id="rId284" Type="http://schemas.openxmlformats.org/officeDocument/2006/relationships/hyperlink" Target="https://disk.yandex.ru/d/ZMTaeWLeHdCm8g" TargetMode="External"/><Relationship Id="rId491" Type="http://schemas.openxmlformats.org/officeDocument/2006/relationships/hyperlink" Target="https://disk.yandex.ru/d/_U1trUqmNKjPBQ" TargetMode="External"/><Relationship Id="rId505" Type="http://schemas.openxmlformats.org/officeDocument/2006/relationships/hyperlink" Target="https://disk.yandex.ru/d/VgLfcIqbKZc7ew" TargetMode="External"/><Relationship Id="rId712" Type="http://schemas.openxmlformats.org/officeDocument/2006/relationships/hyperlink" Target="https://disk.yandex.ru/d/oc_VThNUGBFUSw" TargetMode="External"/><Relationship Id="rId37" Type="http://schemas.openxmlformats.org/officeDocument/2006/relationships/hyperlink" Target="https://disk.yandex.ru/d/MZI3UN4kOF2Bfg" TargetMode="External"/><Relationship Id="rId79" Type="http://schemas.openxmlformats.org/officeDocument/2006/relationships/hyperlink" Target="https://disk.yandex.ru/d/i3uiFmvjMJliWg" TargetMode="External"/><Relationship Id="rId102" Type="http://schemas.openxmlformats.org/officeDocument/2006/relationships/hyperlink" Target="https://disk.yandex.ru/d/HTKOrEdn9kYQvw" TargetMode="External"/><Relationship Id="rId144" Type="http://schemas.openxmlformats.org/officeDocument/2006/relationships/hyperlink" Target="https://disk.yandex.ru/d/HMIDjjlx8tqs9w" TargetMode="External"/><Relationship Id="rId547" Type="http://schemas.openxmlformats.org/officeDocument/2006/relationships/hyperlink" Target="https://disk.yandex.ru/d/wnf53tDIc_FLJQ" TargetMode="External"/><Relationship Id="rId589" Type="http://schemas.openxmlformats.org/officeDocument/2006/relationships/hyperlink" Target="https://disk.yandex.ru/d/QNyocC9hlVh4tg" TargetMode="External"/><Relationship Id="rId90" Type="http://schemas.openxmlformats.org/officeDocument/2006/relationships/hyperlink" Target="https://disk.yandex.ru/d/4OXxO5QB2nWh4g" TargetMode="External"/><Relationship Id="rId186" Type="http://schemas.openxmlformats.org/officeDocument/2006/relationships/hyperlink" Target="https://disk.yandex.ru/d/6X3iceZBu4wfMQ" TargetMode="External"/><Relationship Id="rId351" Type="http://schemas.openxmlformats.org/officeDocument/2006/relationships/hyperlink" Target="https://disk.yandex.ru/d/wS4sV5vypL5VSA" TargetMode="External"/><Relationship Id="rId393" Type="http://schemas.openxmlformats.org/officeDocument/2006/relationships/hyperlink" Target="https://disk.yandex.ru/d/WTLVn9YGAFb2JA" TargetMode="External"/><Relationship Id="rId407" Type="http://schemas.openxmlformats.org/officeDocument/2006/relationships/hyperlink" Target="https://disk.yandex.ru/d/3MTAp0H4OsLfyg" TargetMode="External"/><Relationship Id="rId449" Type="http://schemas.openxmlformats.org/officeDocument/2006/relationships/hyperlink" Target="https://disk.yandex.ru/d/iBLWcWPjHzV31A" TargetMode="External"/><Relationship Id="rId614" Type="http://schemas.openxmlformats.org/officeDocument/2006/relationships/hyperlink" Target="https://disk.yandex.ru/d/83Ab-nb7cAhPZQ" TargetMode="External"/><Relationship Id="rId656" Type="http://schemas.openxmlformats.org/officeDocument/2006/relationships/hyperlink" Target="https://disk.yandex.ru/d/u1GTJhKrZj1nZA" TargetMode="External"/><Relationship Id="rId211" Type="http://schemas.openxmlformats.org/officeDocument/2006/relationships/hyperlink" Target="https://disk.yandex.ru/d/GpccOt-_Ym2pjw" TargetMode="External"/><Relationship Id="rId253" Type="http://schemas.openxmlformats.org/officeDocument/2006/relationships/hyperlink" Target="https://disk.yandex.ru/d/lYQf1wZ5dgrxGw" TargetMode="External"/><Relationship Id="rId295" Type="http://schemas.openxmlformats.org/officeDocument/2006/relationships/hyperlink" Target="https://disk.yandex.ru/d/TYGtXE9oJaOyeQ" TargetMode="External"/><Relationship Id="rId309" Type="http://schemas.openxmlformats.org/officeDocument/2006/relationships/hyperlink" Target="https://disk.yandex.ru/d/i0m9RLDZ7_jZbQ" TargetMode="External"/><Relationship Id="rId460" Type="http://schemas.openxmlformats.org/officeDocument/2006/relationships/hyperlink" Target="https://disk.yandex.ru/d/fcVZoYjBOhdDeQ" TargetMode="External"/><Relationship Id="rId516" Type="http://schemas.openxmlformats.org/officeDocument/2006/relationships/hyperlink" Target="https://disk.yandex.ru/d/c9inFeAym9TcfQ" TargetMode="External"/><Relationship Id="rId698" Type="http://schemas.openxmlformats.org/officeDocument/2006/relationships/hyperlink" Target="https://disk.yandex.ru/d/okJqJmZBUWRhNg" TargetMode="External"/><Relationship Id="rId48" Type="http://schemas.openxmlformats.org/officeDocument/2006/relationships/hyperlink" Target="https://disk.yandex.ru/d/oHsdwtnQGgIqtg" TargetMode="External"/><Relationship Id="rId113" Type="http://schemas.openxmlformats.org/officeDocument/2006/relationships/hyperlink" Target="https://disk.yandex.ru/d/KoS5Z9Mun4q27A" TargetMode="External"/><Relationship Id="rId320" Type="http://schemas.openxmlformats.org/officeDocument/2006/relationships/hyperlink" Target="https://disk.yandex.ru/d/_o-XcaxgFbSEEg" TargetMode="External"/><Relationship Id="rId558" Type="http://schemas.openxmlformats.org/officeDocument/2006/relationships/hyperlink" Target="https://disk.yandex.ru/d/4-GZ39YPWnksDw" TargetMode="External"/><Relationship Id="rId723" Type="http://schemas.openxmlformats.org/officeDocument/2006/relationships/hyperlink" Target="https://disk.yandex.ru/d/9e_21xQk2PiUug" TargetMode="External"/><Relationship Id="rId155" Type="http://schemas.openxmlformats.org/officeDocument/2006/relationships/hyperlink" Target="https://disk.yandex.ru/d/v3RJzWvLHzce8Q" TargetMode="External"/><Relationship Id="rId197" Type="http://schemas.openxmlformats.org/officeDocument/2006/relationships/hyperlink" Target="https://disk.yandex.ru/d/ImtoYPONXf-yvw" TargetMode="External"/><Relationship Id="rId362" Type="http://schemas.openxmlformats.org/officeDocument/2006/relationships/hyperlink" Target="https://disk.yandex.ru/d/tTGzj8-6ySEO0A" TargetMode="External"/><Relationship Id="rId418" Type="http://schemas.openxmlformats.org/officeDocument/2006/relationships/hyperlink" Target="https://disk.yandex.ru/d/z7VGd8WIICKVog" TargetMode="External"/><Relationship Id="rId625" Type="http://schemas.openxmlformats.org/officeDocument/2006/relationships/hyperlink" Target="https://disk.yandex.ru/d/vqf-cu1-V0UH5A" TargetMode="External"/><Relationship Id="rId222" Type="http://schemas.openxmlformats.org/officeDocument/2006/relationships/hyperlink" Target="https://disk.yandex.ru/d/_o4xc9xVrswZqg" TargetMode="External"/><Relationship Id="rId264" Type="http://schemas.openxmlformats.org/officeDocument/2006/relationships/hyperlink" Target="https://disk.yandex.ru/d/uDv38kbE-_5rWw" TargetMode="External"/><Relationship Id="rId471" Type="http://schemas.openxmlformats.org/officeDocument/2006/relationships/hyperlink" Target="https://disk.yandex.ru/d/Yf-1YvpRUQ3yMA" TargetMode="External"/><Relationship Id="rId667" Type="http://schemas.openxmlformats.org/officeDocument/2006/relationships/hyperlink" Target="https://disk.yandex.ru/d/XVCKZyYOPam-nw" TargetMode="External"/><Relationship Id="rId17" Type="http://schemas.openxmlformats.org/officeDocument/2006/relationships/hyperlink" Target="https://disk.yandex.ru/d/m6w1m2eGQNOwlg" TargetMode="External"/><Relationship Id="rId59" Type="http://schemas.openxmlformats.org/officeDocument/2006/relationships/hyperlink" Target="https://disk.yandex.ru/d/rpFxLRReejauuA" TargetMode="External"/><Relationship Id="rId124" Type="http://schemas.openxmlformats.org/officeDocument/2006/relationships/hyperlink" Target="https://disk.yandex.ru/d/XAjmHPAD7wLVlg" TargetMode="External"/><Relationship Id="rId527" Type="http://schemas.openxmlformats.org/officeDocument/2006/relationships/hyperlink" Target="https://disk.yandex.ru/d/wXBRYmpmwn1rrA" TargetMode="External"/><Relationship Id="rId569" Type="http://schemas.openxmlformats.org/officeDocument/2006/relationships/hyperlink" Target="https://disk.yandex.ru/d/GS2QUUs2CRRABg" TargetMode="External"/><Relationship Id="rId70" Type="http://schemas.openxmlformats.org/officeDocument/2006/relationships/hyperlink" Target="https://disk.yandex.ru/d/xl3rat-EXdoOBg" TargetMode="External"/><Relationship Id="rId166" Type="http://schemas.openxmlformats.org/officeDocument/2006/relationships/hyperlink" Target="https://disk.yandex.ru/d/b1jhz4ossZ6Q8g" TargetMode="External"/><Relationship Id="rId331" Type="http://schemas.openxmlformats.org/officeDocument/2006/relationships/hyperlink" Target="https://disk.yandex.ru/d/7_geuWqEVF0aFA" TargetMode="External"/><Relationship Id="rId373" Type="http://schemas.openxmlformats.org/officeDocument/2006/relationships/hyperlink" Target="https://disk.yandex.ru/d/6nN7ehwCt-7PHw" TargetMode="External"/><Relationship Id="rId429" Type="http://schemas.openxmlformats.org/officeDocument/2006/relationships/hyperlink" Target="https://disk.yandex.ru/d/loCPPA3OUuZhrA" TargetMode="External"/><Relationship Id="rId580" Type="http://schemas.openxmlformats.org/officeDocument/2006/relationships/hyperlink" Target="https://disk.yandex.ru/d/wkDkmoicpScGzQ" TargetMode="External"/><Relationship Id="rId636" Type="http://schemas.openxmlformats.org/officeDocument/2006/relationships/hyperlink" Target="https://disk.yandex.ru/d/gVDJtwNIEurRKQ" TargetMode="External"/><Relationship Id="rId1" Type="http://schemas.openxmlformats.org/officeDocument/2006/relationships/hyperlink" Target="https://disk.yandex.ru/d/5Y-B1VxG2exLdg" TargetMode="External"/><Relationship Id="rId233" Type="http://schemas.openxmlformats.org/officeDocument/2006/relationships/hyperlink" Target="https://disk.yandex.ru/d/ZtzJ3Ws4cxcpjg" TargetMode="External"/><Relationship Id="rId440" Type="http://schemas.openxmlformats.org/officeDocument/2006/relationships/hyperlink" Target="https://disk.yandex.ru/d/cWWy4TyCgSosZw" TargetMode="External"/><Relationship Id="rId678" Type="http://schemas.openxmlformats.org/officeDocument/2006/relationships/hyperlink" Target="https://disk.yandex.ru/d/qIwC4egZErQo5A" TargetMode="External"/><Relationship Id="rId28" Type="http://schemas.openxmlformats.org/officeDocument/2006/relationships/hyperlink" Target="https://disk.yandex.ru/d/QuQPho1AFV-3pQ" TargetMode="External"/><Relationship Id="rId275" Type="http://schemas.openxmlformats.org/officeDocument/2006/relationships/hyperlink" Target="https://disk.yandex.ru/d/AsRAEKQj3iItXQ" TargetMode="External"/><Relationship Id="rId300" Type="http://schemas.openxmlformats.org/officeDocument/2006/relationships/hyperlink" Target="https://disk.yandex.ru/d/ZuCqVO2FmO5z3A" TargetMode="External"/><Relationship Id="rId482" Type="http://schemas.openxmlformats.org/officeDocument/2006/relationships/hyperlink" Target="https://disk.yandex.ru/d/-fPX90eyJ_jikw" TargetMode="External"/><Relationship Id="rId538" Type="http://schemas.openxmlformats.org/officeDocument/2006/relationships/hyperlink" Target="https://disk.yandex.ru/d/K5jvwA5NPO4noQ" TargetMode="External"/><Relationship Id="rId703" Type="http://schemas.openxmlformats.org/officeDocument/2006/relationships/hyperlink" Target="https://disk.yandex.ru/d/pzlri1j2nKgb0g" TargetMode="External"/><Relationship Id="rId81" Type="http://schemas.openxmlformats.org/officeDocument/2006/relationships/hyperlink" Target="https://disk.yandex.ru/d/58j1l_vIArKXDg" TargetMode="External"/><Relationship Id="rId135" Type="http://schemas.openxmlformats.org/officeDocument/2006/relationships/hyperlink" Target="https://disk.yandex.ru/d/SUqqsmZ2cp1KPg" TargetMode="External"/><Relationship Id="rId177" Type="http://schemas.openxmlformats.org/officeDocument/2006/relationships/hyperlink" Target="https://disk.yandex.ru/d/vHW0U9QETokA6g" TargetMode="External"/><Relationship Id="rId342" Type="http://schemas.openxmlformats.org/officeDocument/2006/relationships/hyperlink" Target="https://disk.yandex.ru/d/gNwWcR3GqYX35A" TargetMode="External"/><Relationship Id="rId384" Type="http://schemas.openxmlformats.org/officeDocument/2006/relationships/hyperlink" Target="https://disk.yandex.ru/d/QKcUpem8Uf3RRw" TargetMode="External"/><Relationship Id="rId591" Type="http://schemas.openxmlformats.org/officeDocument/2006/relationships/hyperlink" Target="https://disk.yandex.ru/d/PWJGLVLRUOTl_g" TargetMode="External"/><Relationship Id="rId605" Type="http://schemas.openxmlformats.org/officeDocument/2006/relationships/hyperlink" Target="https://disk.yandex.ru/d/Es2RNyUf1_bveg" TargetMode="External"/><Relationship Id="rId202" Type="http://schemas.openxmlformats.org/officeDocument/2006/relationships/hyperlink" Target="https://disk.yandex.ru/d/a8sc-hTChl2maQ" TargetMode="External"/><Relationship Id="rId244" Type="http://schemas.openxmlformats.org/officeDocument/2006/relationships/hyperlink" Target="https://disk.yandex.ru/d/ugGBvVYBPZmLCA" TargetMode="External"/><Relationship Id="rId647" Type="http://schemas.openxmlformats.org/officeDocument/2006/relationships/hyperlink" Target="https://disk.yandex.ru/d/NUvW0mv_Xb9RJA" TargetMode="External"/><Relationship Id="rId689" Type="http://schemas.openxmlformats.org/officeDocument/2006/relationships/hyperlink" Target="https://disk.yandex.ru/d/bYdJ6tS_q0kvcg" TargetMode="External"/><Relationship Id="rId39" Type="http://schemas.openxmlformats.org/officeDocument/2006/relationships/hyperlink" Target="https://disk.yandex.ru/d/NCMBV-YIKxUuEQ" TargetMode="External"/><Relationship Id="rId286" Type="http://schemas.openxmlformats.org/officeDocument/2006/relationships/hyperlink" Target="https://disk.yandex.ru/d/3icR4jbXE5_yfQ" TargetMode="External"/><Relationship Id="rId451" Type="http://schemas.openxmlformats.org/officeDocument/2006/relationships/hyperlink" Target="https://disk.yandex.ru/d/8lNxfkFyxmF76g" TargetMode="External"/><Relationship Id="rId493" Type="http://schemas.openxmlformats.org/officeDocument/2006/relationships/hyperlink" Target="https://disk.yandex.ru/d/JXl8RJgAnuYhsg" TargetMode="External"/><Relationship Id="rId507" Type="http://schemas.openxmlformats.org/officeDocument/2006/relationships/hyperlink" Target="https://disk.yandex.ru/d/Kh3nMg5VIgkVMQ" TargetMode="External"/><Relationship Id="rId549" Type="http://schemas.openxmlformats.org/officeDocument/2006/relationships/hyperlink" Target="https://disk.yandex.ru/d/UPqX47iGroQ_2g" TargetMode="External"/><Relationship Id="rId714" Type="http://schemas.openxmlformats.org/officeDocument/2006/relationships/hyperlink" Target="https://disk.yandex.ru/d/UUJ9Da_mPr0dzw" TargetMode="External"/><Relationship Id="rId50" Type="http://schemas.openxmlformats.org/officeDocument/2006/relationships/hyperlink" Target="https://disk.yandex.ru/d/RsSBXcHdBcsEhA" TargetMode="External"/><Relationship Id="rId104" Type="http://schemas.openxmlformats.org/officeDocument/2006/relationships/hyperlink" Target="https://disk.yandex.ru/d/4dOCAVTbGjcZZQ" TargetMode="External"/><Relationship Id="rId146" Type="http://schemas.openxmlformats.org/officeDocument/2006/relationships/hyperlink" Target="https://disk.yandex.ru/d/qqnd-RyOgYT3Sw" TargetMode="External"/><Relationship Id="rId188" Type="http://schemas.openxmlformats.org/officeDocument/2006/relationships/hyperlink" Target="https://disk.yandex.ru/d/fgYmS2OHHhn5Hw" TargetMode="External"/><Relationship Id="rId311" Type="http://schemas.openxmlformats.org/officeDocument/2006/relationships/hyperlink" Target="https://disk.yandex.ru/d/I7bblQV895NDzQ" TargetMode="External"/><Relationship Id="rId353" Type="http://schemas.openxmlformats.org/officeDocument/2006/relationships/hyperlink" Target="https://disk.yandex.ru/d/SLHqmGrvsOeTcg" TargetMode="External"/><Relationship Id="rId395" Type="http://schemas.openxmlformats.org/officeDocument/2006/relationships/hyperlink" Target="https://disk.yandex.ru/d/ONTZDzPOPhh-Zg" TargetMode="External"/><Relationship Id="rId409" Type="http://schemas.openxmlformats.org/officeDocument/2006/relationships/hyperlink" Target="https://disk.yandex.ru/d/bqz_269G3Cberg" TargetMode="External"/><Relationship Id="rId560" Type="http://schemas.openxmlformats.org/officeDocument/2006/relationships/hyperlink" Target="https://disk.yandex.ru/d/q4TBnUNJz73DTw" TargetMode="External"/><Relationship Id="rId92" Type="http://schemas.openxmlformats.org/officeDocument/2006/relationships/hyperlink" Target="https://disk.yandex.ru/d/_sdATNrSyQTsHg" TargetMode="External"/><Relationship Id="rId213" Type="http://schemas.openxmlformats.org/officeDocument/2006/relationships/hyperlink" Target="https://disk.yandex.ru/d/r4TgpJrZiESXRQ" TargetMode="External"/><Relationship Id="rId420" Type="http://schemas.openxmlformats.org/officeDocument/2006/relationships/hyperlink" Target="https://disk.yandex.ru/d/Q_khmJTv5liIKA" TargetMode="External"/><Relationship Id="rId616" Type="http://schemas.openxmlformats.org/officeDocument/2006/relationships/hyperlink" Target="https://disk.yandex.ru/d/KdXhLhKE163Xtw" TargetMode="External"/><Relationship Id="rId658" Type="http://schemas.openxmlformats.org/officeDocument/2006/relationships/hyperlink" Target="https://disk.yandex.ru/d/SqzyvOLWEfBKiA" TargetMode="External"/><Relationship Id="rId255" Type="http://schemas.openxmlformats.org/officeDocument/2006/relationships/hyperlink" Target="https://disk.yandex.ru/d/38MF4biEYh15Wg" TargetMode="External"/><Relationship Id="rId297" Type="http://schemas.openxmlformats.org/officeDocument/2006/relationships/hyperlink" Target="https://disk.yandex.ru/d/RUpxwyeAwXMe4Q" TargetMode="External"/><Relationship Id="rId462" Type="http://schemas.openxmlformats.org/officeDocument/2006/relationships/hyperlink" Target="https://disk.yandex.ru/d/G-rnVlS9OeME1g" TargetMode="External"/><Relationship Id="rId518" Type="http://schemas.openxmlformats.org/officeDocument/2006/relationships/hyperlink" Target="https://disk.yandex.ru/d/lBdXGBy9CNY7eg" TargetMode="External"/><Relationship Id="rId725" Type="http://schemas.openxmlformats.org/officeDocument/2006/relationships/hyperlink" Target="https://disk.yandex.ru/d/zBBYFgUtGGEsXw" TargetMode="External"/><Relationship Id="rId115" Type="http://schemas.openxmlformats.org/officeDocument/2006/relationships/hyperlink" Target="https://disk.yandex.ru/d/rH-Ugh2X5fEcvw" TargetMode="External"/><Relationship Id="rId157" Type="http://schemas.openxmlformats.org/officeDocument/2006/relationships/hyperlink" Target="https://disk.yandex.ru/d/bths6e3IhhjAig" TargetMode="External"/><Relationship Id="rId322" Type="http://schemas.openxmlformats.org/officeDocument/2006/relationships/hyperlink" Target="https://disk.yandex.ru/d/MKTWKiOTQdEQ3g" TargetMode="External"/><Relationship Id="rId364" Type="http://schemas.openxmlformats.org/officeDocument/2006/relationships/hyperlink" Target="https://disk.yandex.ru/d/FZ_4CJZWFv7gdg" TargetMode="External"/><Relationship Id="rId61" Type="http://schemas.openxmlformats.org/officeDocument/2006/relationships/hyperlink" Target="https://disk.yandex.ru/d/rn6rB2aB1FI39w" TargetMode="External"/><Relationship Id="rId199" Type="http://schemas.openxmlformats.org/officeDocument/2006/relationships/hyperlink" Target="https://disk.yandex.ru/d/6wVQdy2lVLLHLQ" TargetMode="External"/><Relationship Id="rId571" Type="http://schemas.openxmlformats.org/officeDocument/2006/relationships/hyperlink" Target="https://disk.yandex.ru/d/oveT2sP9jloXeg" TargetMode="External"/><Relationship Id="rId627" Type="http://schemas.openxmlformats.org/officeDocument/2006/relationships/hyperlink" Target="https://disk.yandex.ru/d/ciBsadg6G-CJLg" TargetMode="External"/><Relationship Id="rId669" Type="http://schemas.openxmlformats.org/officeDocument/2006/relationships/hyperlink" Target="https://disk.yandex.ru/d/usUq6IsUbAK0pA" TargetMode="External"/><Relationship Id="rId19" Type="http://schemas.openxmlformats.org/officeDocument/2006/relationships/hyperlink" Target="https://disk.yandex.ru/d/mW4sOFsSN0TCHQ" TargetMode="External"/><Relationship Id="rId224" Type="http://schemas.openxmlformats.org/officeDocument/2006/relationships/hyperlink" Target="https://disk.yandex.ru/d/A560boo0Kt9ycw" TargetMode="External"/><Relationship Id="rId266" Type="http://schemas.openxmlformats.org/officeDocument/2006/relationships/hyperlink" Target="https://disk.yandex.ru/d/KvtFosyvZ1xjkw" TargetMode="External"/><Relationship Id="rId431" Type="http://schemas.openxmlformats.org/officeDocument/2006/relationships/hyperlink" Target="https://disk.yandex.ru/d/BzqgCyZv5hydrw" TargetMode="External"/><Relationship Id="rId473" Type="http://schemas.openxmlformats.org/officeDocument/2006/relationships/hyperlink" Target="https://disk.yandex.ru/d/xRUP5zgMNS3ayA" TargetMode="External"/><Relationship Id="rId529" Type="http://schemas.openxmlformats.org/officeDocument/2006/relationships/hyperlink" Target="https://disk.yandex.ru/d/GPP6gUHmxtDi7w" TargetMode="External"/><Relationship Id="rId680" Type="http://schemas.openxmlformats.org/officeDocument/2006/relationships/hyperlink" Target="https://disk.yandex.ru/d/2fzmn0jWlYSusQ" TargetMode="External"/><Relationship Id="rId30" Type="http://schemas.openxmlformats.org/officeDocument/2006/relationships/hyperlink" Target="https://disk.yandex.ru/d/RGE19fBY6xQVxg" TargetMode="External"/><Relationship Id="rId126" Type="http://schemas.openxmlformats.org/officeDocument/2006/relationships/hyperlink" Target="https://disk.yandex.ru/d/a_7L6NTQullpLw" TargetMode="External"/><Relationship Id="rId168" Type="http://schemas.openxmlformats.org/officeDocument/2006/relationships/hyperlink" Target="https://disk.yandex.ru/d/9ZdeW_RTgeJCwA" TargetMode="External"/><Relationship Id="rId333" Type="http://schemas.openxmlformats.org/officeDocument/2006/relationships/hyperlink" Target="https://disk.yandex.ru/d/sDyNB_x8YRD-4g" TargetMode="External"/><Relationship Id="rId540" Type="http://schemas.openxmlformats.org/officeDocument/2006/relationships/hyperlink" Target="https://disk.yandex.ru/d/Pai4md0yr0Y-rw" TargetMode="External"/><Relationship Id="rId72" Type="http://schemas.openxmlformats.org/officeDocument/2006/relationships/hyperlink" Target="https://disk.yandex.ru/d/5Yys_KnNT4bvcg" TargetMode="External"/><Relationship Id="rId375" Type="http://schemas.openxmlformats.org/officeDocument/2006/relationships/hyperlink" Target="https://disk.yandex.ru/d/qygXYICDHywZjw" TargetMode="External"/><Relationship Id="rId582" Type="http://schemas.openxmlformats.org/officeDocument/2006/relationships/hyperlink" Target="https://disk.yandex.ru/d/i3m_8G1Npv8XoQ" TargetMode="External"/><Relationship Id="rId638" Type="http://schemas.openxmlformats.org/officeDocument/2006/relationships/hyperlink" Target="https://disk.yandex.ru/d/iI7s2cT2u-9WYQ" TargetMode="External"/><Relationship Id="rId3" Type="http://schemas.openxmlformats.org/officeDocument/2006/relationships/hyperlink" Target="https://disk.yandex.ru/d/aaYni4d7COWzMw" TargetMode="External"/><Relationship Id="rId235" Type="http://schemas.openxmlformats.org/officeDocument/2006/relationships/hyperlink" Target="https://disk.yandex.ru/d/Fc0V6l-UuJS1aQ" TargetMode="External"/><Relationship Id="rId277" Type="http://schemas.openxmlformats.org/officeDocument/2006/relationships/hyperlink" Target="https://disk.yandex.ru/d/yqYe9tDp-VacFQ" TargetMode="External"/><Relationship Id="rId400" Type="http://schemas.openxmlformats.org/officeDocument/2006/relationships/hyperlink" Target="https://disk.yandex.ru/d/uFX6uhp8gmbJzw" TargetMode="External"/><Relationship Id="rId442" Type="http://schemas.openxmlformats.org/officeDocument/2006/relationships/hyperlink" Target="https://disk.yandex.ru/d/l6tC18ELRUHm0w" TargetMode="External"/><Relationship Id="rId484" Type="http://schemas.openxmlformats.org/officeDocument/2006/relationships/hyperlink" Target="https://disk.yandex.ru/d/6zqpkDiucHs_iQ" TargetMode="External"/><Relationship Id="rId705" Type="http://schemas.openxmlformats.org/officeDocument/2006/relationships/hyperlink" Target="https://disk.yandex.ru/d/ZEP5F2DV20gfhg" TargetMode="External"/><Relationship Id="rId137" Type="http://schemas.openxmlformats.org/officeDocument/2006/relationships/hyperlink" Target="https://disk.yandex.ru/d/zaLAT2gkdqHb3w" TargetMode="External"/><Relationship Id="rId302" Type="http://schemas.openxmlformats.org/officeDocument/2006/relationships/hyperlink" Target="https://disk.yandex.ru/d/noIbdcF6pnOrEg" TargetMode="External"/><Relationship Id="rId344" Type="http://schemas.openxmlformats.org/officeDocument/2006/relationships/hyperlink" Target="https://disk.yandex.ru/d/N1JEfKMqpA8OMA" TargetMode="External"/><Relationship Id="rId691" Type="http://schemas.openxmlformats.org/officeDocument/2006/relationships/hyperlink" Target="https://disk.yandex.ru/d/Y20mT9615h-s9g" TargetMode="External"/><Relationship Id="rId41" Type="http://schemas.openxmlformats.org/officeDocument/2006/relationships/hyperlink" Target="https://disk.yandex.ru/d/0ZIMCHBS0P6OMg" TargetMode="External"/><Relationship Id="rId83" Type="http://schemas.openxmlformats.org/officeDocument/2006/relationships/hyperlink" Target="https://disk.yandex.ru/d/LiEB4mdtCgPN-w" TargetMode="External"/><Relationship Id="rId179" Type="http://schemas.openxmlformats.org/officeDocument/2006/relationships/hyperlink" Target="https://disk.yandex.ru/d/HuKaekC1DqnVmw" TargetMode="External"/><Relationship Id="rId386" Type="http://schemas.openxmlformats.org/officeDocument/2006/relationships/hyperlink" Target="https://disk.yandex.ru/d/KjMQafhzf671uA" TargetMode="External"/><Relationship Id="rId551" Type="http://schemas.openxmlformats.org/officeDocument/2006/relationships/hyperlink" Target="https://disk.yandex.ru/d/KL4eN06Vl8n1Iw" TargetMode="External"/><Relationship Id="rId593" Type="http://schemas.openxmlformats.org/officeDocument/2006/relationships/hyperlink" Target="https://disk.yandex.ru/d/Ab1Ps5M0lcN5xw" TargetMode="External"/><Relationship Id="rId607" Type="http://schemas.openxmlformats.org/officeDocument/2006/relationships/hyperlink" Target="https://disk.yandex.ru/d/vVnfj-fU47_TAQ" TargetMode="External"/><Relationship Id="rId649" Type="http://schemas.openxmlformats.org/officeDocument/2006/relationships/hyperlink" Target="https://disk.yandex.ru/d/YhOvEZpwEFnOdA" TargetMode="External"/><Relationship Id="rId190" Type="http://schemas.openxmlformats.org/officeDocument/2006/relationships/hyperlink" Target="https://disk.yandex.ru/d/FCYk-jYvYYfU5A" TargetMode="External"/><Relationship Id="rId204" Type="http://schemas.openxmlformats.org/officeDocument/2006/relationships/hyperlink" Target="https://disk.yandex.ru/d/23L2W0DCNWsUzQ" TargetMode="External"/><Relationship Id="rId246" Type="http://schemas.openxmlformats.org/officeDocument/2006/relationships/hyperlink" Target="https://disk.yandex.ru/d/BX2_3FYdZCfL4A" TargetMode="External"/><Relationship Id="rId288" Type="http://schemas.openxmlformats.org/officeDocument/2006/relationships/hyperlink" Target="https://disk.yandex.ru/d/HxqCUPIZIKvWlA" TargetMode="External"/><Relationship Id="rId411" Type="http://schemas.openxmlformats.org/officeDocument/2006/relationships/hyperlink" Target="https://disk.yandex.ru/d/SX_N5LgHCEam1g" TargetMode="External"/><Relationship Id="rId453" Type="http://schemas.openxmlformats.org/officeDocument/2006/relationships/hyperlink" Target="https://disk.yandex.ru/d/kSzqbKJMCpbWRg" TargetMode="External"/><Relationship Id="rId509" Type="http://schemas.openxmlformats.org/officeDocument/2006/relationships/hyperlink" Target="https://disk.yandex.ru/d/j0OANa5z4NCCFg" TargetMode="External"/><Relationship Id="rId660" Type="http://schemas.openxmlformats.org/officeDocument/2006/relationships/hyperlink" Target="https://disk.yandex.ru/d/1o8w1l6V_L9GIA" TargetMode="External"/><Relationship Id="rId106" Type="http://schemas.openxmlformats.org/officeDocument/2006/relationships/hyperlink" Target="https://disk.yandex.ru/d/Dh7s-oqx1SZnsA" TargetMode="External"/><Relationship Id="rId313" Type="http://schemas.openxmlformats.org/officeDocument/2006/relationships/hyperlink" Target="https://disk.yandex.ru/d/edlDHb5GOPdxuw" TargetMode="External"/><Relationship Id="rId495" Type="http://schemas.openxmlformats.org/officeDocument/2006/relationships/hyperlink" Target="https://disk.yandex.ru/d/FoxsFnXhqsCl4A" TargetMode="External"/><Relationship Id="rId716" Type="http://schemas.openxmlformats.org/officeDocument/2006/relationships/hyperlink" Target="https://disk.yandex.ru/d/IWnJTbChlc4Dng" TargetMode="External"/><Relationship Id="rId10" Type="http://schemas.openxmlformats.org/officeDocument/2006/relationships/hyperlink" Target="https://disk.yandex.ru/d/PkckxcmKIVpY3w" TargetMode="External"/><Relationship Id="rId52" Type="http://schemas.openxmlformats.org/officeDocument/2006/relationships/hyperlink" Target="https://disk.yandex.ru/d/sTiGCD2YibbUJg" TargetMode="External"/><Relationship Id="rId94" Type="http://schemas.openxmlformats.org/officeDocument/2006/relationships/hyperlink" Target="https://disk.yandex.ru/d/HGvD_cXrnn8GFw" TargetMode="External"/><Relationship Id="rId148" Type="http://schemas.openxmlformats.org/officeDocument/2006/relationships/hyperlink" Target="https://disk.yandex.ru/d/BW_TFvYoQRI1yg" TargetMode="External"/><Relationship Id="rId355" Type="http://schemas.openxmlformats.org/officeDocument/2006/relationships/hyperlink" Target="https://disk.yandex.ru/d/M88iiqoYGW9uuQ" TargetMode="External"/><Relationship Id="rId397" Type="http://schemas.openxmlformats.org/officeDocument/2006/relationships/hyperlink" Target="https://disk.yandex.ru/d/qJuf0Sxdh9EUzA" TargetMode="External"/><Relationship Id="rId520" Type="http://schemas.openxmlformats.org/officeDocument/2006/relationships/hyperlink" Target="https://disk.yandex.ru/d/JpbgX_ANZkLGbQ" TargetMode="External"/><Relationship Id="rId562" Type="http://schemas.openxmlformats.org/officeDocument/2006/relationships/hyperlink" Target="https://disk.yandex.ru/d/Fca_NXji4fU2Vw" TargetMode="External"/><Relationship Id="rId618" Type="http://schemas.openxmlformats.org/officeDocument/2006/relationships/hyperlink" Target="https://disk.yandex.ru/d/daWWrPuhOkOE4A" TargetMode="External"/><Relationship Id="rId215" Type="http://schemas.openxmlformats.org/officeDocument/2006/relationships/hyperlink" Target="https://disk.yandex.ru/d/yUc-SGTqOL52lA" TargetMode="External"/><Relationship Id="rId257" Type="http://schemas.openxmlformats.org/officeDocument/2006/relationships/hyperlink" Target="https://disk.yandex.ru/d/DoyhZPOEgMQBIg" TargetMode="External"/><Relationship Id="rId422" Type="http://schemas.openxmlformats.org/officeDocument/2006/relationships/hyperlink" Target="https://disk.yandex.ru/d/OazTow_Ksab6PQ" TargetMode="External"/><Relationship Id="rId464" Type="http://schemas.openxmlformats.org/officeDocument/2006/relationships/hyperlink" Target="https://disk.yandex.ru/d/T2VkDY_d3KT-5A" TargetMode="External"/><Relationship Id="rId299" Type="http://schemas.openxmlformats.org/officeDocument/2006/relationships/hyperlink" Target="https://disk.yandex.ru/d/oNikEJr0MgVXSg" TargetMode="External"/><Relationship Id="rId727" Type="http://schemas.openxmlformats.org/officeDocument/2006/relationships/hyperlink" Target="https://disk.yandex.ru/d/oBZEFkyBWhlQ5Q" TargetMode="External"/><Relationship Id="rId63" Type="http://schemas.openxmlformats.org/officeDocument/2006/relationships/hyperlink" Target="https://disk.yandex.ru/d/4o6zfGEV51zNxA" TargetMode="External"/><Relationship Id="rId159" Type="http://schemas.openxmlformats.org/officeDocument/2006/relationships/hyperlink" Target="https://disk.yandex.ru/d/x6RXuTyN7H_xSg" TargetMode="External"/><Relationship Id="rId366" Type="http://schemas.openxmlformats.org/officeDocument/2006/relationships/hyperlink" Target="https://disk.yandex.ru/d/w_9emjYVo9KQ9g" TargetMode="External"/><Relationship Id="rId573" Type="http://schemas.openxmlformats.org/officeDocument/2006/relationships/hyperlink" Target="https://disk.yandex.ru/d/-QoDtC0AFCoqAA" TargetMode="External"/><Relationship Id="rId226" Type="http://schemas.openxmlformats.org/officeDocument/2006/relationships/hyperlink" Target="https://disk.yandex.ru/d/xJ1Zk3Yg6GXdwQ" TargetMode="External"/><Relationship Id="rId433" Type="http://schemas.openxmlformats.org/officeDocument/2006/relationships/hyperlink" Target="https://disk.yandex.ru/d/f8V5XQdHFIcDVg" TargetMode="External"/><Relationship Id="rId640" Type="http://schemas.openxmlformats.org/officeDocument/2006/relationships/hyperlink" Target="https://disk.yandex.ru/d/BuZP4NaCeLh-tA" TargetMode="External"/><Relationship Id="rId74" Type="http://schemas.openxmlformats.org/officeDocument/2006/relationships/hyperlink" Target="https://disk.yandex.ru/d/fPCXQc7vVWDNJA" TargetMode="External"/><Relationship Id="rId377" Type="http://schemas.openxmlformats.org/officeDocument/2006/relationships/hyperlink" Target="https://disk.yandex.ru/d/amHYT2R3ChBwWQ" TargetMode="External"/><Relationship Id="rId500" Type="http://schemas.openxmlformats.org/officeDocument/2006/relationships/hyperlink" Target="https://disk.yandex.ru/d/LoqOTy34A4pmQw" TargetMode="External"/><Relationship Id="rId584" Type="http://schemas.openxmlformats.org/officeDocument/2006/relationships/hyperlink" Target="https://disk.yandex.ru/d/Dy3tCWAJz5k8wQ" TargetMode="External"/><Relationship Id="rId5" Type="http://schemas.openxmlformats.org/officeDocument/2006/relationships/hyperlink" Target="https://disk.yandex.ru/d/R_RMxOOOF2_UcA" TargetMode="External"/><Relationship Id="rId237" Type="http://schemas.openxmlformats.org/officeDocument/2006/relationships/hyperlink" Target="https://disk.yandex.ru/d/WFhFCOtrYjFOLg" TargetMode="External"/><Relationship Id="rId444" Type="http://schemas.openxmlformats.org/officeDocument/2006/relationships/hyperlink" Target="https://disk.yandex.ru/d/XpQVW_x-Vadzcw" TargetMode="External"/><Relationship Id="rId651" Type="http://schemas.openxmlformats.org/officeDocument/2006/relationships/hyperlink" Target="https://disk.yandex.ru/d/A-SrbpEcHVfOdg" TargetMode="External"/><Relationship Id="rId290" Type="http://schemas.openxmlformats.org/officeDocument/2006/relationships/hyperlink" Target="https://disk.yandex.ru/d/cSjqQwUNiRGcfw" TargetMode="External"/><Relationship Id="rId304" Type="http://schemas.openxmlformats.org/officeDocument/2006/relationships/hyperlink" Target="https://disk.yandex.ru/d/REJdOJpV0thLRA" TargetMode="External"/><Relationship Id="rId388" Type="http://schemas.openxmlformats.org/officeDocument/2006/relationships/hyperlink" Target="https://disk.yandex.ru/d/dhUK1DNvTDnuug" TargetMode="External"/><Relationship Id="rId511" Type="http://schemas.openxmlformats.org/officeDocument/2006/relationships/hyperlink" Target="https://disk.yandex.ru/d/4Y4P7KtyJKFi1A" TargetMode="External"/><Relationship Id="rId609" Type="http://schemas.openxmlformats.org/officeDocument/2006/relationships/hyperlink" Target="https://disk.yandex.ru/d/83Aoj5sBXgrJig" TargetMode="External"/><Relationship Id="rId85" Type="http://schemas.openxmlformats.org/officeDocument/2006/relationships/hyperlink" Target="https://disk.yandex.ru/d/SE2f3rYXIA6_FA" TargetMode="External"/><Relationship Id="rId150" Type="http://schemas.openxmlformats.org/officeDocument/2006/relationships/hyperlink" Target="https://disk.yandex.ru/d/RqTjZoHjZoLagQ" TargetMode="External"/><Relationship Id="rId595" Type="http://schemas.openxmlformats.org/officeDocument/2006/relationships/hyperlink" Target="https://disk.yandex.ru/d/vjHm8ZWUKLlRTg" TargetMode="External"/><Relationship Id="rId248" Type="http://schemas.openxmlformats.org/officeDocument/2006/relationships/hyperlink" Target="https://disk.yandex.ru/d/fG3k6wC4ejLUBg" TargetMode="External"/><Relationship Id="rId455" Type="http://schemas.openxmlformats.org/officeDocument/2006/relationships/hyperlink" Target="https://disk.yandex.ru/d/Zsbn2qAq4IEUcA" TargetMode="External"/><Relationship Id="rId662" Type="http://schemas.openxmlformats.org/officeDocument/2006/relationships/hyperlink" Target="https://disk.yandex.ru/d/CLDc_kMxk6Ch3Q" TargetMode="External"/><Relationship Id="rId12" Type="http://schemas.openxmlformats.org/officeDocument/2006/relationships/hyperlink" Target="https://disk.yandex.ru/d/Qms3ZwumVu-Gwg" TargetMode="External"/><Relationship Id="rId108" Type="http://schemas.openxmlformats.org/officeDocument/2006/relationships/hyperlink" Target="https://disk.yandex.ru/d/oeVMrydNZ6s14g" TargetMode="External"/><Relationship Id="rId315" Type="http://schemas.openxmlformats.org/officeDocument/2006/relationships/hyperlink" Target="https://disk.yandex.ru/d/Nuhu9Q4za_NCQg" TargetMode="External"/><Relationship Id="rId522" Type="http://schemas.openxmlformats.org/officeDocument/2006/relationships/hyperlink" Target="https://disk.yandex.ru/d/dAb_6RJlFHHu5g" TargetMode="External"/><Relationship Id="rId96" Type="http://schemas.openxmlformats.org/officeDocument/2006/relationships/hyperlink" Target="https://disk.yandex.ru/d/OMix1XAtOilvnw" TargetMode="External"/><Relationship Id="rId161" Type="http://schemas.openxmlformats.org/officeDocument/2006/relationships/hyperlink" Target="https://disk.yandex.ru/d/_R29qOy2VUlt7Q" TargetMode="External"/><Relationship Id="rId399" Type="http://schemas.openxmlformats.org/officeDocument/2006/relationships/hyperlink" Target="https://disk.yandex.ru/d/slpoLdxriXcPmQ" TargetMode="External"/><Relationship Id="rId259" Type="http://schemas.openxmlformats.org/officeDocument/2006/relationships/hyperlink" Target="https://disk.yandex.ru/d/Hx1oQ8wdb4O8hw" TargetMode="External"/><Relationship Id="rId466" Type="http://schemas.openxmlformats.org/officeDocument/2006/relationships/hyperlink" Target="https://disk.yandex.ru/d/iA1tkGkZkV-a0w" TargetMode="External"/><Relationship Id="rId673" Type="http://schemas.openxmlformats.org/officeDocument/2006/relationships/hyperlink" Target="https://disk.yandex.ru/d/Rdrn6RGHpNNO7A" TargetMode="External"/><Relationship Id="rId23" Type="http://schemas.openxmlformats.org/officeDocument/2006/relationships/hyperlink" Target="https://disk.yandex.ru/d/dTPeqhYCeLVxeA" TargetMode="External"/><Relationship Id="rId119" Type="http://schemas.openxmlformats.org/officeDocument/2006/relationships/hyperlink" Target="https://disk.yandex.ru/d/rBhrKxALSDFhcw" TargetMode="External"/><Relationship Id="rId326" Type="http://schemas.openxmlformats.org/officeDocument/2006/relationships/hyperlink" Target="https://disk.yandex.ru/d/ujL5uWqXSn7bsQ" TargetMode="External"/><Relationship Id="rId533" Type="http://schemas.openxmlformats.org/officeDocument/2006/relationships/hyperlink" Target="https://disk.yandex.ru/d/KqlDG4uHby4Pyw" TargetMode="External"/><Relationship Id="rId172" Type="http://schemas.openxmlformats.org/officeDocument/2006/relationships/hyperlink" Target="https://disk.yandex.ru/d/FnTO4G8_F_uPJQ" TargetMode="External"/><Relationship Id="rId477" Type="http://schemas.openxmlformats.org/officeDocument/2006/relationships/hyperlink" Target="https://disk.yandex.ru/d/xojK2uGleLVLhw" TargetMode="External"/><Relationship Id="rId600" Type="http://schemas.openxmlformats.org/officeDocument/2006/relationships/hyperlink" Target="https://disk.yandex.ru/d/_PFcLWGfBtKyTw" TargetMode="External"/><Relationship Id="rId684" Type="http://schemas.openxmlformats.org/officeDocument/2006/relationships/hyperlink" Target="https://disk.yandex.ru/d/J5Z6HDcpp8S8MQ" TargetMode="External"/><Relationship Id="rId337" Type="http://schemas.openxmlformats.org/officeDocument/2006/relationships/hyperlink" Target="https://disk.yandex.ru/d/p_Wnynz_vH96Xw" TargetMode="External"/><Relationship Id="rId34" Type="http://schemas.openxmlformats.org/officeDocument/2006/relationships/hyperlink" Target="https://disk.yandex.ru/d/On4Xa09HyPDUmA" TargetMode="External"/><Relationship Id="rId544" Type="http://schemas.openxmlformats.org/officeDocument/2006/relationships/hyperlink" Target="https://disk.yandex.ru/d/FvAEPIukIEDOhw" TargetMode="External"/><Relationship Id="rId183" Type="http://schemas.openxmlformats.org/officeDocument/2006/relationships/hyperlink" Target="https://disk.yandex.ru/d/NkPUvOtmv6euug" TargetMode="External"/><Relationship Id="rId390" Type="http://schemas.openxmlformats.org/officeDocument/2006/relationships/hyperlink" Target="https://disk.yandex.ru/d/b4GtKsqTj9AYjg" TargetMode="External"/><Relationship Id="rId404" Type="http://schemas.openxmlformats.org/officeDocument/2006/relationships/hyperlink" Target="https://disk.yandex.ru/d/1xHinl5guR5Sdg" TargetMode="External"/><Relationship Id="rId611" Type="http://schemas.openxmlformats.org/officeDocument/2006/relationships/hyperlink" Target="https://disk.yandex.ru/d/Y5i63PMDYozgnA" TargetMode="External"/><Relationship Id="rId250" Type="http://schemas.openxmlformats.org/officeDocument/2006/relationships/hyperlink" Target="https://disk.yandex.ru/d/ilkxp0kiv4aqQg" TargetMode="External"/><Relationship Id="rId488" Type="http://schemas.openxmlformats.org/officeDocument/2006/relationships/hyperlink" Target="https://disk.yandex.ru/d/xgE5TLMJHLDPrw" TargetMode="External"/><Relationship Id="rId695" Type="http://schemas.openxmlformats.org/officeDocument/2006/relationships/hyperlink" Target="https://disk.yandex.ru/d/XOx4q9ZI_pfjyw" TargetMode="External"/><Relationship Id="rId709" Type="http://schemas.openxmlformats.org/officeDocument/2006/relationships/hyperlink" Target="https://disk.yandex.ru/d/wzz_hlkooX-f2Q" TargetMode="External"/><Relationship Id="rId45" Type="http://schemas.openxmlformats.org/officeDocument/2006/relationships/hyperlink" Target="https://disk.yandex.ru/d/2Wv88mxoCfVH9g" TargetMode="External"/><Relationship Id="rId110" Type="http://schemas.openxmlformats.org/officeDocument/2006/relationships/hyperlink" Target="https://disk.yandex.ru/d/KsKCHceYP1r8kw" TargetMode="External"/><Relationship Id="rId348" Type="http://schemas.openxmlformats.org/officeDocument/2006/relationships/hyperlink" Target="https://disk.yandex.ru/d/2Ho6kiTqxYQFjw" TargetMode="External"/><Relationship Id="rId555" Type="http://schemas.openxmlformats.org/officeDocument/2006/relationships/hyperlink" Target="https://disk.yandex.ru/d/UYkQAz7l54yVSA" TargetMode="External"/><Relationship Id="rId194" Type="http://schemas.openxmlformats.org/officeDocument/2006/relationships/hyperlink" Target="https://disk.yandex.ru/d/uQ-l_hzLSDekRg" TargetMode="External"/><Relationship Id="rId208" Type="http://schemas.openxmlformats.org/officeDocument/2006/relationships/hyperlink" Target="https://disk.yandex.ru/d/7Bn8xblnloAx8g" TargetMode="External"/><Relationship Id="rId415" Type="http://schemas.openxmlformats.org/officeDocument/2006/relationships/hyperlink" Target="https://disk.yandex.ru/d/paIE7eJBciSIZg" TargetMode="External"/><Relationship Id="rId622" Type="http://schemas.openxmlformats.org/officeDocument/2006/relationships/hyperlink" Target="https://disk.yandex.ru/d/-7c9NvuEVk4f1w" TargetMode="External"/><Relationship Id="rId261" Type="http://schemas.openxmlformats.org/officeDocument/2006/relationships/hyperlink" Target="https://disk.yandex.ru/d/iA4Ghtr2IyUGvA" TargetMode="External"/><Relationship Id="rId499" Type="http://schemas.openxmlformats.org/officeDocument/2006/relationships/hyperlink" Target="https://disk.yandex.ru/d/lDHw2_n9noSqSQ" TargetMode="External"/><Relationship Id="rId56" Type="http://schemas.openxmlformats.org/officeDocument/2006/relationships/hyperlink" Target="https://disk.yandex.ru/d/epUa7hEJLNxpgA" TargetMode="External"/><Relationship Id="rId359" Type="http://schemas.openxmlformats.org/officeDocument/2006/relationships/hyperlink" Target="https://disk.yandex.ru/d/yA-8Mo1GaH6CXA" TargetMode="External"/><Relationship Id="rId566" Type="http://schemas.openxmlformats.org/officeDocument/2006/relationships/hyperlink" Target="https://disk.yandex.ru/d/5TZy4qcnSAE1MQ" TargetMode="External"/><Relationship Id="rId121" Type="http://schemas.openxmlformats.org/officeDocument/2006/relationships/hyperlink" Target="https://disk.yandex.ru/d/-eeuljaDnjvyTw" TargetMode="External"/><Relationship Id="rId219" Type="http://schemas.openxmlformats.org/officeDocument/2006/relationships/hyperlink" Target="https://disk.yandex.ru/d/f6EPwMaDbRrGjQ" TargetMode="External"/><Relationship Id="rId426" Type="http://schemas.openxmlformats.org/officeDocument/2006/relationships/hyperlink" Target="https://disk.yandex.ru/d/wuxastLpJ82Q4w" TargetMode="External"/><Relationship Id="rId633" Type="http://schemas.openxmlformats.org/officeDocument/2006/relationships/hyperlink" Target="https://disk.yandex.ru/d/A6u8SuwJXWhGJA" TargetMode="External"/><Relationship Id="rId67" Type="http://schemas.openxmlformats.org/officeDocument/2006/relationships/hyperlink" Target="https://disk.yandex.ru/d/0NAtxa5sG0dx1w" TargetMode="External"/><Relationship Id="rId272" Type="http://schemas.openxmlformats.org/officeDocument/2006/relationships/hyperlink" Target="https://disk.yandex.ru/d/MvSfKR73p-V2MA" TargetMode="External"/><Relationship Id="rId577" Type="http://schemas.openxmlformats.org/officeDocument/2006/relationships/hyperlink" Target="https://disk.yandex.ru/d/ZbWhMv475j0slg" TargetMode="External"/><Relationship Id="rId700" Type="http://schemas.openxmlformats.org/officeDocument/2006/relationships/hyperlink" Target="https://disk.yandex.ru/d/DqqwnmzCMnmuyQ" TargetMode="External"/><Relationship Id="rId132" Type="http://schemas.openxmlformats.org/officeDocument/2006/relationships/hyperlink" Target="https://disk.yandex.ru/d/6dqP5_m0VS3o8A" TargetMode="External"/><Relationship Id="rId437" Type="http://schemas.openxmlformats.org/officeDocument/2006/relationships/hyperlink" Target="https://disk.yandex.ru/d/zJEHHmOlkmBE9Q" TargetMode="External"/><Relationship Id="rId644" Type="http://schemas.openxmlformats.org/officeDocument/2006/relationships/hyperlink" Target="https://disk.yandex.ru/d/XM-4ZzZWoaIaVw" TargetMode="External"/><Relationship Id="rId283" Type="http://schemas.openxmlformats.org/officeDocument/2006/relationships/hyperlink" Target="https://disk.yandex.ru/d/U_loi2q3ZphzaQ" TargetMode="External"/><Relationship Id="rId490" Type="http://schemas.openxmlformats.org/officeDocument/2006/relationships/hyperlink" Target="https://disk.yandex.ru/d/ek9uu-pzrA9etg" TargetMode="External"/><Relationship Id="rId504" Type="http://schemas.openxmlformats.org/officeDocument/2006/relationships/hyperlink" Target="https://disk.yandex.ru/d/ECuIyWYwK1FEhA" TargetMode="External"/><Relationship Id="rId711" Type="http://schemas.openxmlformats.org/officeDocument/2006/relationships/hyperlink" Target="https://disk.yandex.ru/d/bP95W9Tf4dxeeg" TargetMode="External"/><Relationship Id="rId78" Type="http://schemas.openxmlformats.org/officeDocument/2006/relationships/hyperlink" Target="https://disk.yandex.ru/d/KBPkdbJvVF1ZNQ" TargetMode="External"/><Relationship Id="rId143" Type="http://schemas.openxmlformats.org/officeDocument/2006/relationships/hyperlink" Target="https://disk.yandex.ru/i/6rd3j0X0ryVdpg" TargetMode="External"/><Relationship Id="rId350" Type="http://schemas.openxmlformats.org/officeDocument/2006/relationships/hyperlink" Target="https://disk.yandex.ru/d/c7Dzas-d4IuE3A" TargetMode="External"/><Relationship Id="rId588" Type="http://schemas.openxmlformats.org/officeDocument/2006/relationships/hyperlink" Target="https://disk.yandex.ru/d/mhfYbOZi-K59AA" TargetMode="External"/><Relationship Id="rId9" Type="http://schemas.openxmlformats.org/officeDocument/2006/relationships/hyperlink" Target="https://disk.yandex.ru/d/oYc2aB9EsKQ0EA" TargetMode="External"/><Relationship Id="rId210" Type="http://schemas.openxmlformats.org/officeDocument/2006/relationships/hyperlink" Target="https://disk.yandex.ru/d/YZgjvWr_bXpsjw" TargetMode="External"/><Relationship Id="rId448" Type="http://schemas.openxmlformats.org/officeDocument/2006/relationships/hyperlink" Target="https://disk.yandex.ru/d/VeLxjPGMthC7MQ" TargetMode="External"/><Relationship Id="rId655" Type="http://schemas.openxmlformats.org/officeDocument/2006/relationships/hyperlink" Target="https://disk.yandex.ru/d/3_hEwKK-Wpqq5g" TargetMode="External"/><Relationship Id="rId294" Type="http://schemas.openxmlformats.org/officeDocument/2006/relationships/hyperlink" Target="https://disk.yandex.ru/d/Jq09CQIeNEhTJw" TargetMode="External"/><Relationship Id="rId308" Type="http://schemas.openxmlformats.org/officeDocument/2006/relationships/hyperlink" Target="https://disk.yandex.ru/d/ri82R1VB6-RgdA" TargetMode="External"/><Relationship Id="rId515" Type="http://schemas.openxmlformats.org/officeDocument/2006/relationships/hyperlink" Target="https://disk.yandex.ru/d/9LMOatQugMC5-w" TargetMode="External"/><Relationship Id="rId722" Type="http://schemas.openxmlformats.org/officeDocument/2006/relationships/hyperlink" Target="https://disk.yandex.ru/d/k2j9wyLxkVaxxA" TargetMode="External"/><Relationship Id="rId89" Type="http://schemas.openxmlformats.org/officeDocument/2006/relationships/hyperlink" Target="https://disk.yandex.ru/d/q-OsOdtJtBgutQ" TargetMode="External"/><Relationship Id="rId154" Type="http://schemas.openxmlformats.org/officeDocument/2006/relationships/hyperlink" Target="https://disk.yandex.ru/d/FMSImCyF6Dn88A" TargetMode="External"/><Relationship Id="rId361" Type="http://schemas.openxmlformats.org/officeDocument/2006/relationships/hyperlink" Target="https://disk.yandex.ru/d/udL3Q8yIDhIavw" TargetMode="External"/><Relationship Id="rId599" Type="http://schemas.openxmlformats.org/officeDocument/2006/relationships/hyperlink" Target="https://disk.yandex.ru/d/Hgx5HNsjdHYXWw" TargetMode="External"/><Relationship Id="rId459" Type="http://schemas.openxmlformats.org/officeDocument/2006/relationships/hyperlink" Target="https://disk.yandex.ru/d/qfnV7vzP7Rt97g" TargetMode="External"/><Relationship Id="rId666" Type="http://schemas.openxmlformats.org/officeDocument/2006/relationships/hyperlink" Target="https://disk.yandex.ru/d/-KQ6BOJ7Mwit9A" TargetMode="External"/><Relationship Id="rId16" Type="http://schemas.openxmlformats.org/officeDocument/2006/relationships/hyperlink" Target="https://disk.yandex.ru/d/_bphmmRE7K9bYw" TargetMode="External"/><Relationship Id="rId221" Type="http://schemas.openxmlformats.org/officeDocument/2006/relationships/hyperlink" Target="https://disk.yandex.ru/d/k04HOWBcjWsi9g" TargetMode="External"/><Relationship Id="rId319" Type="http://schemas.openxmlformats.org/officeDocument/2006/relationships/hyperlink" Target="https://disk.yandex.ru/d/1YoouNnTPvE2qw" TargetMode="External"/><Relationship Id="rId526" Type="http://schemas.openxmlformats.org/officeDocument/2006/relationships/hyperlink" Target="https://disk.yandex.ru/d/y8SWqRUN7sXEZQ" TargetMode="External"/><Relationship Id="rId165" Type="http://schemas.openxmlformats.org/officeDocument/2006/relationships/hyperlink" Target="https://disk.yandex.ru/d/nJS3PV3OumgJUA" TargetMode="External"/><Relationship Id="rId372" Type="http://schemas.openxmlformats.org/officeDocument/2006/relationships/hyperlink" Target="https://disk.yandex.ru/d/WtKFMZK0DiOiEw" TargetMode="External"/><Relationship Id="rId677" Type="http://schemas.openxmlformats.org/officeDocument/2006/relationships/hyperlink" Target="https://disk.yandex.ru/d/hVJoLUBqVJwmcg" TargetMode="External"/><Relationship Id="rId232" Type="http://schemas.openxmlformats.org/officeDocument/2006/relationships/hyperlink" Target="https://disk.yandex.ru/d/yMeHfWcSnb73lw" TargetMode="External"/><Relationship Id="rId27" Type="http://schemas.openxmlformats.org/officeDocument/2006/relationships/hyperlink" Target="https://disk.yandex.ru/d/2Rui2WCVJ5E_SA" TargetMode="External"/><Relationship Id="rId537" Type="http://schemas.openxmlformats.org/officeDocument/2006/relationships/hyperlink" Target="https://disk.yandex.ru/d/LNU2LsQ2-dml2Q" TargetMode="External"/><Relationship Id="rId80" Type="http://schemas.openxmlformats.org/officeDocument/2006/relationships/hyperlink" Target="https://disk.yandex.ru/d/NyLqvz6zI9NAwg" TargetMode="External"/><Relationship Id="rId176" Type="http://schemas.openxmlformats.org/officeDocument/2006/relationships/hyperlink" Target="https://disk.yandex.ru/d/e5WM0seKAL3jbQ" TargetMode="External"/><Relationship Id="rId383" Type="http://schemas.openxmlformats.org/officeDocument/2006/relationships/hyperlink" Target="https://disk.yandex.ru/d/ttOwNRhzYpYX5g" TargetMode="External"/><Relationship Id="rId590" Type="http://schemas.openxmlformats.org/officeDocument/2006/relationships/hyperlink" Target="https://disk.yandex.ru/d/tsBpXdWZwF_7xA" TargetMode="External"/><Relationship Id="rId604" Type="http://schemas.openxmlformats.org/officeDocument/2006/relationships/hyperlink" Target="https://disk.yandex.ru/d/Zp51w_bx7ViKKQ" TargetMode="External"/><Relationship Id="rId243" Type="http://schemas.openxmlformats.org/officeDocument/2006/relationships/hyperlink" Target="https://disk.yandex.ru/d/_yHzhFWKlOOs_A" TargetMode="External"/><Relationship Id="rId450" Type="http://schemas.openxmlformats.org/officeDocument/2006/relationships/hyperlink" Target="https://disk.yandex.ru/d/wXT7NkwUJlgeDw" TargetMode="External"/><Relationship Id="rId688" Type="http://schemas.openxmlformats.org/officeDocument/2006/relationships/hyperlink" Target="https://disk.yandex.ru/d/SsT74jcGaNx1Hg" TargetMode="External"/><Relationship Id="rId38" Type="http://schemas.openxmlformats.org/officeDocument/2006/relationships/hyperlink" Target="https://disk.yandex.ru/d/nXOe5p_jP6PmnA" TargetMode="External"/><Relationship Id="rId103" Type="http://schemas.openxmlformats.org/officeDocument/2006/relationships/hyperlink" Target="https://disk.yandex.ru/d/V87KRaMWu5kfSQ" TargetMode="External"/><Relationship Id="rId310" Type="http://schemas.openxmlformats.org/officeDocument/2006/relationships/hyperlink" Target="https://disk.yandex.ru/d/ntwWaZ9Owej6cw" TargetMode="External"/><Relationship Id="rId548" Type="http://schemas.openxmlformats.org/officeDocument/2006/relationships/hyperlink" Target="https://disk.yandex.ru/d/krtY23qlr4Kgpw" TargetMode="External"/><Relationship Id="rId91" Type="http://schemas.openxmlformats.org/officeDocument/2006/relationships/hyperlink" Target="https://disk.yandex.ru/d/Kmw_BN3DLRZ8iA" TargetMode="External"/><Relationship Id="rId187" Type="http://schemas.openxmlformats.org/officeDocument/2006/relationships/hyperlink" Target="https://disk.yandex.ru/d/ZZoHhgxRdTD1-Q" TargetMode="External"/><Relationship Id="rId394" Type="http://schemas.openxmlformats.org/officeDocument/2006/relationships/hyperlink" Target="https://disk.yandex.ru/d/8qMM71JeKac64A" TargetMode="External"/><Relationship Id="rId408" Type="http://schemas.openxmlformats.org/officeDocument/2006/relationships/hyperlink" Target="https://disk.yandex.ru/d/WRgT58rpAwHq3g" TargetMode="External"/><Relationship Id="rId615" Type="http://schemas.openxmlformats.org/officeDocument/2006/relationships/hyperlink" Target="https://disk.yandex.ru/d/wV5ELAWKiRuclw" TargetMode="External"/><Relationship Id="rId254" Type="http://schemas.openxmlformats.org/officeDocument/2006/relationships/hyperlink" Target="https://disk.yandex.ru/d/FegIiHZIkuiebA" TargetMode="External"/><Relationship Id="rId699" Type="http://schemas.openxmlformats.org/officeDocument/2006/relationships/hyperlink" Target="https://disk.yandex.ru/d/aKwq0rBLTKmW-Q" TargetMode="External"/><Relationship Id="rId49" Type="http://schemas.openxmlformats.org/officeDocument/2006/relationships/hyperlink" Target="https://disk.yandex.ru/d/kDKvFBXnjomSgg" TargetMode="External"/><Relationship Id="rId114" Type="http://schemas.openxmlformats.org/officeDocument/2006/relationships/hyperlink" Target="https://disk.yandex.ru/d/MohfTCpYagC9zA" TargetMode="External"/><Relationship Id="rId461" Type="http://schemas.openxmlformats.org/officeDocument/2006/relationships/hyperlink" Target="https://disk.yandex.ru/d/9R_TWF3xQ3U4iQ" TargetMode="External"/><Relationship Id="rId559" Type="http://schemas.openxmlformats.org/officeDocument/2006/relationships/hyperlink" Target="https://disk.yandex.ru/d/FCKa5mw22z40oA" TargetMode="External"/><Relationship Id="rId198" Type="http://schemas.openxmlformats.org/officeDocument/2006/relationships/hyperlink" Target="https://disk.yandex.ru/d/PL1Mn7z0pafloA" TargetMode="External"/><Relationship Id="rId321" Type="http://schemas.openxmlformats.org/officeDocument/2006/relationships/hyperlink" Target="https://disk.yandex.ru/d/CpkEL_1y9eZY7Q" TargetMode="External"/><Relationship Id="rId419" Type="http://schemas.openxmlformats.org/officeDocument/2006/relationships/hyperlink" Target="https://disk.yandex.ru/d/vEaTdD9qYxgp-w" TargetMode="External"/><Relationship Id="rId626" Type="http://schemas.openxmlformats.org/officeDocument/2006/relationships/hyperlink" Target="https://disk.yandex.ru/d/GQUQgirN4dUxcw" TargetMode="External"/><Relationship Id="rId265" Type="http://schemas.openxmlformats.org/officeDocument/2006/relationships/hyperlink" Target="https://disk.yandex.ru/d/mEBYwDCgf-Nbeg" TargetMode="External"/><Relationship Id="rId472" Type="http://schemas.openxmlformats.org/officeDocument/2006/relationships/hyperlink" Target="https://disk.yandex.ru/d/OYO2Yw3PMfuK6g" TargetMode="External"/><Relationship Id="rId125" Type="http://schemas.openxmlformats.org/officeDocument/2006/relationships/hyperlink" Target="https://disk.yandex.ru/d/7HsptEsWCfpEJA" TargetMode="External"/><Relationship Id="rId332" Type="http://schemas.openxmlformats.org/officeDocument/2006/relationships/hyperlink" Target="https://disk.yandex.ru/d/yN0TmYocgzP2cw" TargetMode="External"/><Relationship Id="rId637" Type="http://schemas.openxmlformats.org/officeDocument/2006/relationships/hyperlink" Target="https://disk.yandex.ru/d/GyQXLNxC-YRH8Q" TargetMode="External"/><Relationship Id="rId276" Type="http://schemas.openxmlformats.org/officeDocument/2006/relationships/hyperlink" Target="https://disk.yandex.ru/d/YlYRa17nIRdrzw" TargetMode="External"/><Relationship Id="rId483" Type="http://schemas.openxmlformats.org/officeDocument/2006/relationships/hyperlink" Target="https://disk.yandex.ru/d/qxNKnZWymXC38A" TargetMode="External"/><Relationship Id="rId690" Type="http://schemas.openxmlformats.org/officeDocument/2006/relationships/hyperlink" Target="https://disk.yandex.ru/d/QiL3zzyna2ag0g" TargetMode="External"/><Relationship Id="rId704" Type="http://schemas.openxmlformats.org/officeDocument/2006/relationships/hyperlink" Target="https://disk.yandex.ru/d/1p9cx3PB0xS3Lw" TargetMode="External"/><Relationship Id="rId40" Type="http://schemas.openxmlformats.org/officeDocument/2006/relationships/hyperlink" Target="https://disk.yandex.ru/d/7tChMCh089nzRg" TargetMode="External"/><Relationship Id="rId136" Type="http://schemas.openxmlformats.org/officeDocument/2006/relationships/hyperlink" Target="https://disk.yandex.ru/d/t-Iwn65GRVSOwQ" TargetMode="External"/><Relationship Id="rId343" Type="http://schemas.openxmlformats.org/officeDocument/2006/relationships/hyperlink" Target="https://disk.yandex.ru/d/uz8euj5A7uuHJQ" TargetMode="External"/><Relationship Id="rId550" Type="http://schemas.openxmlformats.org/officeDocument/2006/relationships/hyperlink" Target="https://disk.yandex.ru/d/7y6ZD_i0WjWX2g" TargetMode="External"/><Relationship Id="rId203" Type="http://schemas.openxmlformats.org/officeDocument/2006/relationships/hyperlink" Target="https://disk.yandex.ru/d/sMIb0UW20y3daA" TargetMode="External"/><Relationship Id="rId648" Type="http://schemas.openxmlformats.org/officeDocument/2006/relationships/hyperlink" Target="https://disk.yandex.ru/d/ODOjaAm3lVUQSA" TargetMode="External"/><Relationship Id="rId287" Type="http://schemas.openxmlformats.org/officeDocument/2006/relationships/hyperlink" Target="https://disk.yandex.ru/d/fqwBQLBglLfb6Q" TargetMode="External"/><Relationship Id="rId410" Type="http://schemas.openxmlformats.org/officeDocument/2006/relationships/hyperlink" Target="https://disk.yandex.ru/d/OID8WQIJEph3Ew" TargetMode="External"/><Relationship Id="rId494" Type="http://schemas.openxmlformats.org/officeDocument/2006/relationships/hyperlink" Target="https://disk.yandex.ru/d/YAJm0fHnZrNTEA" TargetMode="External"/><Relationship Id="rId508" Type="http://schemas.openxmlformats.org/officeDocument/2006/relationships/hyperlink" Target="https://disk.yandex.ru/d/VvqyRuVUwIBovQ" TargetMode="External"/><Relationship Id="rId715" Type="http://schemas.openxmlformats.org/officeDocument/2006/relationships/hyperlink" Target="https://disk.yandex.ru/d/hefMBIxEUyskqw"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isk.yandex.ru/d/X4-2Io4NxUe2cw" TargetMode="External"/><Relationship Id="rId299" Type="http://schemas.openxmlformats.org/officeDocument/2006/relationships/hyperlink" Target="https://disk.yandex.ru/d/GVhe2BsPlQvsLw" TargetMode="External"/><Relationship Id="rId21" Type="http://schemas.openxmlformats.org/officeDocument/2006/relationships/hyperlink" Target="https://disk.yandex.ru/d/xL7CiUN--jdf8A" TargetMode="External"/><Relationship Id="rId63" Type="http://schemas.openxmlformats.org/officeDocument/2006/relationships/hyperlink" Target="https://disk.yandex.ru/d/xEy3TObAa4xCGg" TargetMode="External"/><Relationship Id="rId159" Type="http://schemas.openxmlformats.org/officeDocument/2006/relationships/hyperlink" Target="https://disk.yandex.ru/d/-EKGZKwdI6xoQw" TargetMode="External"/><Relationship Id="rId324" Type="http://schemas.openxmlformats.org/officeDocument/2006/relationships/hyperlink" Target="https://disk.yandex.ru/d/c_9ypUQMswmJEA" TargetMode="External"/><Relationship Id="rId366" Type="http://schemas.openxmlformats.org/officeDocument/2006/relationships/hyperlink" Target="https://disk.yandex.ru/d/Cxcc3QHTNpdevw" TargetMode="External"/><Relationship Id="rId170" Type="http://schemas.openxmlformats.org/officeDocument/2006/relationships/hyperlink" Target="https://disk.yandex.ru/d/MD_pa2U-vu9mkA" TargetMode="External"/><Relationship Id="rId226" Type="http://schemas.openxmlformats.org/officeDocument/2006/relationships/hyperlink" Target="https://disk.yandex.ru/d/w6cMfLw7F2D48w" TargetMode="External"/><Relationship Id="rId268" Type="http://schemas.openxmlformats.org/officeDocument/2006/relationships/hyperlink" Target="https://disk.yandex.ru/d/SoFJ9FKEHCvkDw" TargetMode="External"/><Relationship Id="rId32" Type="http://schemas.openxmlformats.org/officeDocument/2006/relationships/hyperlink" Target="https://disk.yandex.ru/d/vO96sLCq-KDbKg" TargetMode="External"/><Relationship Id="rId74" Type="http://schemas.openxmlformats.org/officeDocument/2006/relationships/hyperlink" Target="https://disk.yandex.ru/d/vqUv1bp19kY47Q" TargetMode="External"/><Relationship Id="rId128" Type="http://schemas.openxmlformats.org/officeDocument/2006/relationships/hyperlink" Target="https://disk.yandex.ru/d/EWFktxcu19sSjw" TargetMode="External"/><Relationship Id="rId335" Type="http://schemas.openxmlformats.org/officeDocument/2006/relationships/hyperlink" Target="https://disk.yandex.ru/d/dis05OR7BwpO-w" TargetMode="External"/><Relationship Id="rId377" Type="http://schemas.openxmlformats.org/officeDocument/2006/relationships/hyperlink" Target="https://disk.yandex.ru/d/Gm4nOt-6KP3aEQ" TargetMode="External"/><Relationship Id="rId5" Type="http://schemas.openxmlformats.org/officeDocument/2006/relationships/hyperlink" Target="https://disk.yandex.ru/d/APtE9zB03hlTuA" TargetMode="External"/><Relationship Id="rId181" Type="http://schemas.openxmlformats.org/officeDocument/2006/relationships/hyperlink" Target="https://disk.yandex.ru/d/py_RbWdEsh8dkQ" TargetMode="External"/><Relationship Id="rId237" Type="http://schemas.openxmlformats.org/officeDocument/2006/relationships/hyperlink" Target="https://disk.yandex.ru/d/0C_52xMZdrF8Ew" TargetMode="External"/><Relationship Id="rId279" Type="http://schemas.openxmlformats.org/officeDocument/2006/relationships/hyperlink" Target="https://disk.yandex.ru/d/kSGj2KiKmbk3bQ" TargetMode="External"/><Relationship Id="rId43" Type="http://schemas.openxmlformats.org/officeDocument/2006/relationships/hyperlink" Target="https://disk.yandex.ru/d/uiPHNE8l1XVbLA" TargetMode="External"/><Relationship Id="rId139" Type="http://schemas.openxmlformats.org/officeDocument/2006/relationships/hyperlink" Target="https://disk.yandex.ru/d/2lHafzBtdE0F9g" TargetMode="External"/><Relationship Id="rId290" Type="http://schemas.openxmlformats.org/officeDocument/2006/relationships/hyperlink" Target="https://disk.yandex.ru/d/RPh_MksiEvP4sw" TargetMode="External"/><Relationship Id="rId304" Type="http://schemas.openxmlformats.org/officeDocument/2006/relationships/hyperlink" Target="https://disk.yandex.ru/d/AV_zwHZnc2FM0Q" TargetMode="External"/><Relationship Id="rId346" Type="http://schemas.openxmlformats.org/officeDocument/2006/relationships/hyperlink" Target="https://disk.yandex.ru/d/cldPz6ZyTtlr8w" TargetMode="External"/><Relationship Id="rId85" Type="http://schemas.openxmlformats.org/officeDocument/2006/relationships/hyperlink" Target="https://disk.yandex.ru/d/fwAmYQnCySTGvw" TargetMode="External"/><Relationship Id="rId150" Type="http://schemas.openxmlformats.org/officeDocument/2006/relationships/hyperlink" Target="https://disk.yandex.ru/d/SoSUq3T3EiO78g" TargetMode="External"/><Relationship Id="rId192" Type="http://schemas.openxmlformats.org/officeDocument/2006/relationships/hyperlink" Target="https://disk.yandex.ru/d/y24wd3TgSMz_vw" TargetMode="External"/><Relationship Id="rId206" Type="http://schemas.openxmlformats.org/officeDocument/2006/relationships/hyperlink" Target="https://disk.yandex.ru/d/Q6VrzPh6GBipaA" TargetMode="External"/><Relationship Id="rId248" Type="http://schemas.openxmlformats.org/officeDocument/2006/relationships/hyperlink" Target="https://disk.yandex.ru/d/fO4_RscnfI-eBw" TargetMode="External"/><Relationship Id="rId12" Type="http://schemas.openxmlformats.org/officeDocument/2006/relationships/hyperlink" Target="https://disk.yandex.ru/d/GXt3eFJ5WzcYaw" TargetMode="External"/><Relationship Id="rId108" Type="http://schemas.openxmlformats.org/officeDocument/2006/relationships/hyperlink" Target="https://disk.yandex.ru/d/QhiuGPvqhC9ghA" TargetMode="External"/><Relationship Id="rId315" Type="http://schemas.openxmlformats.org/officeDocument/2006/relationships/hyperlink" Target="https://disk.yandex.ru/d/gR-LhgKlPR1Mdw" TargetMode="External"/><Relationship Id="rId357" Type="http://schemas.openxmlformats.org/officeDocument/2006/relationships/hyperlink" Target="https://disk.yandex.ru/d/p5AdS3SKPXzbJA" TargetMode="External"/><Relationship Id="rId54" Type="http://schemas.openxmlformats.org/officeDocument/2006/relationships/hyperlink" Target="https://disk.yandex.ru/d/0iUtepVnsQnJMQ" TargetMode="External"/><Relationship Id="rId96" Type="http://schemas.openxmlformats.org/officeDocument/2006/relationships/hyperlink" Target="https://disk.yandex.ru/d/Hi2Ig16Pqw5AIg" TargetMode="External"/><Relationship Id="rId161" Type="http://schemas.openxmlformats.org/officeDocument/2006/relationships/hyperlink" Target="https://disk.yandex.ru/d/r9Rvgnu0ScgISQ" TargetMode="External"/><Relationship Id="rId217" Type="http://schemas.openxmlformats.org/officeDocument/2006/relationships/hyperlink" Target="https://disk.yandex.ru/d/6BVoLcP2P5pqtA" TargetMode="External"/><Relationship Id="rId259" Type="http://schemas.openxmlformats.org/officeDocument/2006/relationships/hyperlink" Target="https://disk.yandex.ru/d/WDG_m3vVWwmoQg" TargetMode="External"/><Relationship Id="rId23" Type="http://schemas.openxmlformats.org/officeDocument/2006/relationships/hyperlink" Target="https://disk.yandex.ru/d/ojkLxFAz9sWIWw" TargetMode="External"/><Relationship Id="rId119" Type="http://schemas.openxmlformats.org/officeDocument/2006/relationships/hyperlink" Target="https://disk.yandex.ru/d/ndLqF0xvb2yMFA" TargetMode="External"/><Relationship Id="rId270" Type="http://schemas.openxmlformats.org/officeDocument/2006/relationships/hyperlink" Target="https://disk.yandex.ru/d/Z3VxiRRv-esYIQ" TargetMode="External"/><Relationship Id="rId326" Type="http://schemas.openxmlformats.org/officeDocument/2006/relationships/hyperlink" Target="https://disk.yandex.ru/d/iKM25H9z71yClg" TargetMode="External"/><Relationship Id="rId65" Type="http://schemas.openxmlformats.org/officeDocument/2006/relationships/hyperlink" Target="https://disk.yandex.ru/d/6SM6P6R5GLXOTA" TargetMode="External"/><Relationship Id="rId130" Type="http://schemas.openxmlformats.org/officeDocument/2006/relationships/hyperlink" Target="https://disk.yandex.ru/d/1-o1-ScjYNPb5g" TargetMode="External"/><Relationship Id="rId368" Type="http://schemas.openxmlformats.org/officeDocument/2006/relationships/hyperlink" Target="https://disk.yandex.ru/d/O94BSucwAuuuBg" TargetMode="External"/><Relationship Id="rId172" Type="http://schemas.openxmlformats.org/officeDocument/2006/relationships/hyperlink" Target="https://disk.yandex.ru/d/bty2aHhyzlVy7A" TargetMode="External"/><Relationship Id="rId228" Type="http://schemas.openxmlformats.org/officeDocument/2006/relationships/hyperlink" Target="https://disk.yandex.ru/d/8xbkqCQ3ybEa-g" TargetMode="External"/><Relationship Id="rId281" Type="http://schemas.openxmlformats.org/officeDocument/2006/relationships/hyperlink" Target="https://disk.yandex.ru/d/k1tmBFF8x-FayQ" TargetMode="External"/><Relationship Id="rId337" Type="http://schemas.openxmlformats.org/officeDocument/2006/relationships/hyperlink" Target="https://disk.yandex.ru/d/a4jXPhwQZOxL1g" TargetMode="External"/><Relationship Id="rId34" Type="http://schemas.openxmlformats.org/officeDocument/2006/relationships/hyperlink" Target="https://disk.yandex.ru/d/CKlQN4FTK1t59g" TargetMode="External"/><Relationship Id="rId76" Type="http://schemas.openxmlformats.org/officeDocument/2006/relationships/hyperlink" Target="https://disk.yandex.ru/d/E2Ggumox1mYpPQ" TargetMode="External"/><Relationship Id="rId141" Type="http://schemas.openxmlformats.org/officeDocument/2006/relationships/hyperlink" Target="https://disk.yandex.ru/d/Bzr85BMdjU6Nfg" TargetMode="External"/><Relationship Id="rId379" Type="http://schemas.openxmlformats.org/officeDocument/2006/relationships/hyperlink" Target="https://disk.yandex.ru/d/yWnDRuOG6P8piw" TargetMode="External"/><Relationship Id="rId7" Type="http://schemas.openxmlformats.org/officeDocument/2006/relationships/hyperlink" Target="https://disk.yandex.ru/d/mn4V6-M-LL0gIQ" TargetMode="External"/><Relationship Id="rId183" Type="http://schemas.openxmlformats.org/officeDocument/2006/relationships/hyperlink" Target="https://disk.yandex.ru/d/v08Y7wtgqm3iAg" TargetMode="External"/><Relationship Id="rId239" Type="http://schemas.openxmlformats.org/officeDocument/2006/relationships/hyperlink" Target="https://disk.yandex.ru/d/GmXryPinxBFwZQ" TargetMode="External"/><Relationship Id="rId250" Type="http://schemas.openxmlformats.org/officeDocument/2006/relationships/hyperlink" Target="https://disk.yandex.ru/d/l_JmpG4XMKPoIA" TargetMode="External"/><Relationship Id="rId292" Type="http://schemas.openxmlformats.org/officeDocument/2006/relationships/hyperlink" Target="https://disk.yandex.ru/d/wrcrjm8rraYuFw" TargetMode="External"/><Relationship Id="rId306" Type="http://schemas.openxmlformats.org/officeDocument/2006/relationships/hyperlink" Target="https://disk.yandex.ru/d/ODN6b6Ax4QGX7g" TargetMode="External"/><Relationship Id="rId45" Type="http://schemas.openxmlformats.org/officeDocument/2006/relationships/hyperlink" Target="https://disk.yandex.ru/d/d7KgphVvtYgiig" TargetMode="External"/><Relationship Id="rId87" Type="http://schemas.openxmlformats.org/officeDocument/2006/relationships/hyperlink" Target="https://disk.yandex.ru/d/3mZti7Wonrg_Yg" TargetMode="External"/><Relationship Id="rId110" Type="http://schemas.openxmlformats.org/officeDocument/2006/relationships/hyperlink" Target="https://disk.yandex.ru/d/wDsM1J-qo9nB6A" TargetMode="External"/><Relationship Id="rId348" Type="http://schemas.openxmlformats.org/officeDocument/2006/relationships/hyperlink" Target="https://disk.yandex.ru/d/LThoxiqHCkvwrQ" TargetMode="External"/><Relationship Id="rId152" Type="http://schemas.openxmlformats.org/officeDocument/2006/relationships/hyperlink" Target="https://disk.yandex.ru/d/NDFPKJu1zIqA1A" TargetMode="External"/><Relationship Id="rId194" Type="http://schemas.openxmlformats.org/officeDocument/2006/relationships/hyperlink" Target="https://disk.yandex.ru/d/znE4i0x-X2bufg" TargetMode="External"/><Relationship Id="rId208" Type="http://schemas.openxmlformats.org/officeDocument/2006/relationships/hyperlink" Target="https://disk.yandex.ru/d/CuCZkb3VLTH_qg" TargetMode="External"/><Relationship Id="rId261" Type="http://schemas.openxmlformats.org/officeDocument/2006/relationships/hyperlink" Target="https://disk.yandex.ru/d/YMj82CV0d0zGnA" TargetMode="External"/><Relationship Id="rId14" Type="http://schemas.openxmlformats.org/officeDocument/2006/relationships/hyperlink" Target="https://disk.yandex.ru/d/PxlG_lohfSufgA" TargetMode="External"/><Relationship Id="rId56" Type="http://schemas.openxmlformats.org/officeDocument/2006/relationships/hyperlink" Target="https://disk.yandex.ru/d/sp2keWWAmaMuyQ" TargetMode="External"/><Relationship Id="rId317" Type="http://schemas.openxmlformats.org/officeDocument/2006/relationships/hyperlink" Target="https://disk.yandex.ru/d/ysOMKIr97yi5wQ" TargetMode="External"/><Relationship Id="rId359" Type="http://schemas.openxmlformats.org/officeDocument/2006/relationships/hyperlink" Target="https://disk.yandex.ru/d/0z03piOq78YnJA" TargetMode="External"/><Relationship Id="rId98" Type="http://schemas.openxmlformats.org/officeDocument/2006/relationships/hyperlink" Target="https://disk.yandex.ru/d/VqtNBw-IzW9BXA" TargetMode="External"/><Relationship Id="rId121" Type="http://schemas.openxmlformats.org/officeDocument/2006/relationships/hyperlink" Target="https://disk.yandex.ru/d/s0p7StQ2aJkifA" TargetMode="External"/><Relationship Id="rId163" Type="http://schemas.openxmlformats.org/officeDocument/2006/relationships/hyperlink" Target="https://disk.yandex.ru/d/ft-NTXH_8JxGwA" TargetMode="External"/><Relationship Id="rId219" Type="http://schemas.openxmlformats.org/officeDocument/2006/relationships/hyperlink" Target="https://disk.yandex.ru/d/w4jMAOzAFj4vvA" TargetMode="External"/><Relationship Id="rId370" Type="http://schemas.openxmlformats.org/officeDocument/2006/relationships/hyperlink" Target="https://disk.yandex.ru/d/FMt6jcMciEZBGw" TargetMode="External"/><Relationship Id="rId230" Type="http://schemas.openxmlformats.org/officeDocument/2006/relationships/hyperlink" Target="https://disk.yandex.ru/d/_Lz4612T07wbgA" TargetMode="External"/><Relationship Id="rId25" Type="http://schemas.openxmlformats.org/officeDocument/2006/relationships/hyperlink" Target="https://disk.yandex.ru/d/ibpr8M11IL8b_g" TargetMode="External"/><Relationship Id="rId67" Type="http://schemas.openxmlformats.org/officeDocument/2006/relationships/hyperlink" Target="https://disk.yandex.ru/d/iHVFIDonor9r3w" TargetMode="External"/><Relationship Id="rId272" Type="http://schemas.openxmlformats.org/officeDocument/2006/relationships/hyperlink" Target="https://disk.yandex.ru/d/hVaiR32aVBrk3A" TargetMode="External"/><Relationship Id="rId328" Type="http://schemas.openxmlformats.org/officeDocument/2006/relationships/hyperlink" Target="https://disk.yandex.ru/d/u8wrzXocrUDC8A" TargetMode="External"/><Relationship Id="rId132" Type="http://schemas.openxmlformats.org/officeDocument/2006/relationships/hyperlink" Target="https://disk.yandex.ru/d/wOtGR3G18RSSGQ" TargetMode="External"/><Relationship Id="rId174" Type="http://schemas.openxmlformats.org/officeDocument/2006/relationships/hyperlink" Target="https://disk.yandex.ru/d/1Ix5BizB0jv_Jw" TargetMode="External"/><Relationship Id="rId381" Type="http://schemas.openxmlformats.org/officeDocument/2006/relationships/hyperlink" Target="https://disk.yandex.ru/d/m0o8jQdWbNlZfQ" TargetMode="External"/><Relationship Id="rId241" Type="http://schemas.openxmlformats.org/officeDocument/2006/relationships/hyperlink" Target="https://disk.yandex.ru/d/IoA98EDhmJrt3g" TargetMode="External"/><Relationship Id="rId36" Type="http://schemas.openxmlformats.org/officeDocument/2006/relationships/hyperlink" Target="https://disk.yandex.ru/d/N-HN95dI0uqFQg" TargetMode="External"/><Relationship Id="rId283" Type="http://schemas.openxmlformats.org/officeDocument/2006/relationships/hyperlink" Target="https://disk.yandex.ru/d/Xvy_SRzO3dZlYg" TargetMode="External"/><Relationship Id="rId339" Type="http://schemas.openxmlformats.org/officeDocument/2006/relationships/hyperlink" Target="https://disk.yandex.ru/d/kpVNAO6j5cYzAA" TargetMode="External"/><Relationship Id="rId78" Type="http://schemas.openxmlformats.org/officeDocument/2006/relationships/hyperlink" Target="https://disk.yandex.ru/d/kyoJ40KImbdtDw" TargetMode="External"/><Relationship Id="rId101" Type="http://schemas.openxmlformats.org/officeDocument/2006/relationships/hyperlink" Target="https://disk.yandex.ru/d/Mj1s3AbQKOR4Ow" TargetMode="External"/><Relationship Id="rId143" Type="http://schemas.openxmlformats.org/officeDocument/2006/relationships/hyperlink" Target="https://disk.yandex.ru/d/2A38beRc_F-5gA" TargetMode="External"/><Relationship Id="rId185" Type="http://schemas.openxmlformats.org/officeDocument/2006/relationships/hyperlink" Target="https://disk.yandex.ru/d/OS0okj887Noabg" TargetMode="External"/><Relationship Id="rId350" Type="http://schemas.openxmlformats.org/officeDocument/2006/relationships/hyperlink" Target="https://disk.yandex.ru/d/-lDmBbNfWjPnSA" TargetMode="External"/><Relationship Id="rId9" Type="http://schemas.openxmlformats.org/officeDocument/2006/relationships/hyperlink" Target="https://disk.yandex.ru/d/DWPU8fDg3PGukg" TargetMode="External"/><Relationship Id="rId210" Type="http://schemas.openxmlformats.org/officeDocument/2006/relationships/hyperlink" Target="https://disk.yandex.ru/d/pxEv1UkgpIGFMA" TargetMode="External"/><Relationship Id="rId252" Type="http://schemas.openxmlformats.org/officeDocument/2006/relationships/hyperlink" Target="https://disk.yandex.ru/d/kno7wcTtC_dTzQ" TargetMode="External"/><Relationship Id="rId294" Type="http://schemas.openxmlformats.org/officeDocument/2006/relationships/hyperlink" Target="https://disk.yandex.ru/d/tIUTFipKCmqx3A" TargetMode="External"/><Relationship Id="rId308" Type="http://schemas.openxmlformats.org/officeDocument/2006/relationships/hyperlink" Target="https://disk.yandex.ru/d/KWjCcwWijTDIbQ" TargetMode="External"/><Relationship Id="rId47" Type="http://schemas.openxmlformats.org/officeDocument/2006/relationships/hyperlink" Target="https://disk.yandex.ru/d/05-3gQRHOQQfoA" TargetMode="External"/><Relationship Id="rId68" Type="http://schemas.openxmlformats.org/officeDocument/2006/relationships/hyperlink" Target="https://disk.yandex.ru/d/cQc7heOcJsZtgA" TargetMode="External"/><Relationship Id="rId89" Type="http://schemas.openxmlformats.org/officeDocument/2006/relationships/hyperlink" Target="https://disk.yandex.ru/d/wZWHXb_poodeFA" TargetMode="External"/><Relationship Id="rId112" Type="http://schemas.openxmlformats.org/officeDocument/2006/relationships/hyperlink" Target="https://disk.yandex.ru/d/tu72ZylNJBUyqw" TargetMode="External"/><Relationship Id="rId133" Type="http://schemas.openxmlformats.org/officeDocument/2006/relationships/hyperlink" Target="https://disk.yandex.ru/d/jyVGXuubIg8YNQ" TargetMode="External"/><Relationship Id="rId154" Type="http://schemas.openxmlformats.org/officeDocument/2006/relationships/hyperlink" Target="https://disk.yandex.ru/d/VBWlNCX2lI8mZA" TargetMode="External"/><Relationship Id="rId175" Type="http://schemas.openxmlformats.org/officeDocument/2006/relationships/hyperlink" Target="https://disk.yandex.ru/d/3SjOZZelDmYAAQ" TargetMode="External"/><Relationship Id="rId340" Type="http://schemas.openxmlformats.org/officeDocument/2006/relationships/hyperlink" Target="https://disk.yandex.ru/d/oiO5_SIV2zUT9w" TargetMode="External"/><Relationship Id="rId361" Type="http://schemas.openxmlformats.org/officeDocument/2006/relationships/hyperlink" Target="https://disk.yandex.ru/d/5p8FUI2nuKiB_Q" TargetMode="External"/><Relationship Id="rId196" Type="http://schemas.openxmlformats.org/officeDocument/2006/relationships/hyperlink" Target="https://disk.yandex.ru/d/PCG14fhkKCmLhw" TargetMode="External"/><Relationship Id="rId200" Type="http://schemas.openxmlformats.org/officeDocument/2006/relationships/hyperlink" Target="https://disk.yandex.ru/d/30kTWcLot6XT3g" TargetMode="External"/><Relationship Id="rId382" Type="http://schemas.openxmlformats.org/officeDocument/2006/relationships/hyperlink" Target="https://disk.yandex.ru/d/pok3YDB1YZk8Tw" TargetMode="External"/><Relationship Id="rId16" Type="http://schemas.openxmlformats.org/officeDocument/2006/relationships/hyperlink" Target="https://disk.yandex.ru/d/ADGIax_nb10b8A" TargetMode="External"/><Relationship Id="rId221" Type="http://schemas.openxmlformats.org/officeDocument/2006/relationships/hyperlink" Target="https://disk.yandex.ru/d/lelwbBE0-LadiQ" TargetMode="External"/><Relationship Id="rId242" Type="http://schemas.openxmlformats.org/officeDocument/2006/relationships/hyperlink" Target="https://disk.yandex.ru/d/D8kbDOb80dVjVg" TargetMode="External"/><Relationship Id="rId263" Type="http://schemas.openxmlformats.org/officeDocument/2006/relationships/hyperlink" Target="https://disk.yandex.ru/d/Edun9uMRU7ZcEw" TargetMode="External"/><Relationship Id="rId284" Type="http://schemas.openxmlformats.org/officeDocument/2006/relationships/hyperlink" Target="https://disk.yandex.ru/d/xAvAyYDOJzKngw" TargetMode="External"/><Relationship Id="rId319" Type="http://schemas.openxmlformats.org/officeDocument/2006/relationships/hyperlink" Target="https://disk.yandex.ru/d/KbidNY0d5hRqdw" TargetMode="External"/><Relationship Id="rId37" Type="http://schemas.openxmlformats.org/officeDocument/2006/relationships/hyperlink" Target="https://disk.yandex.ru/d/EMmA1SkEWZY2Eg" TargetMode="External"/><Relationship Id="rId58" Type="http://schemas.openxmlformats.org/officeDocument/2006/relationships/hyperlink" Target="https://disk.yandex.ru/d/wUjwypBI392Jpg" TargetMode="External"/><Relationship Id="rId79" Type="http://schemas.openxmlformats.org/officeDocument/2006/relationships/hyperlink" Target="https://disk.yandex.ru/d/gG4CGnoVzwsVrw" TargetMode="External"/><Relationship Id="rId102" Type="http://schemas.openxmlformats.org/officeDocument/2006/relationships/hyperlink" Target="https://disk.yandex.ru/d/yju5uDcb8wxsow" TargetMode="External"/><Relationship Id="rId123" Type="http://schemas.openxmlformats.org/officeDocument/2006/relationships/hyperlink" Target="https://disk.yandex.ru/d/_Kpm6nrDp3SayA" TargetMode="External"/><Relationship Id="rId144" Type="http://schemas.openxmlformats.org/officeDocument/2006/relationships/hyperlink" Target="https://disk.yandex.ru/d/V7LdT8GnE1kBkA" TargetMode="External"/><Relationship Id="rId330" Type="http://schemas.openxmlformats.org/officeDocument/2006/relationships/hyperlink" Target="https://disk.yandex.ru/d/_Tb47u6s4pimLQ" TargetMode="External"/><Relationship Id="rId90" Type="http://schemas.openxmlformats.org/officeDocument/2006/relationships/hyperlink" Target="https://disk.yandex.ru/d/9oz1vmuHNrw6Tg" TargetMode="External"/><Relationship Id="rId165" Type="http://schemas.openxmlformats.org/officeDocument/2006/relationships/hyperlink" Target="https://disk.yandex.ru/d/UNeBSQPz2xr9aw" TargetMode="External"/><Relationship Id="rId186" Type="http://schemas.openxmlformats.org/officeDocument/2006/relationships/hyperlink" Target="https://disk.yandex.ru/d/CUQOdMDLj3_7Kg" TargetMode="External"/><Relationship Id="rId351" Type="http://schemas.openxmlformats.org/officeDocument/2006/relationships/hyperlink" Target="https://disk.yandex.ru/d/qbclzxPtL6aGFw" TargetMode="External"/><Relationship Id="rId372" Type="http://schemas.openxmlformats.org/officeDocument/2006/relationships/hyperlink" Target="https://disk.yandex.ru/d/Tvb8IFrBxKwh8A" TargetMode="External"/><Relationship Id="rId211" Type="http://schemas.openxmlformats.org/officeDocument/2006/relationships/hyperlink" Target="https://disk.yandex.ru/d/AkCzz0Hj88eVkA" TargetMode="External"/><Relationship Id="rId232" Type="http://schemas.openxmlformats.org/officeDocument/2006/relationships/hyperlink" Target="https://disk.yandex.ru/d/hKP4bA_lc2jLIg" TargetMode="External"/><Relationship Id="rId253" Type="http://schemas.openxmlformats.org/officeDocument/2006/relationships/hyperlink" Target="https://disk.yandex.ru/d/HxbezkkMXLFEzA" TargetMode="External"/><Relationship Id="rId274" Type="http://schemas.openxmlformats.org/officeDocument/2006/relationships/hyperlink" Target="https://disk.yandex.ru/d/c2OpBM3gE-qKxA" TargetMode="External"/><Relationship Id="rId295" Type="http://schemas.openxmlformats.org/officeDocument/2006/relationships/hyperlink" Target="https://disk.yandex.ru/d/QA7893PqPBlJyA" TargetMode="External"/><Relationship Id="rId309" Type="http://schemas.openxmlformats.org/officeDocument/2006/relationships/hyperlink" Target="https://disk.yandex.ru/d/BEP9wb7Hhr4Sag" TargetMode="External"/><Relationship Id="rId27" Type="http://schemas.openxmlformats.org/officeDocument/2006/relationships/hyperlink" Target="https://disk.yandex.ru/d/iBIj-qU22GS2gA" TargetMode="External"/><Relationship Id="rId48" Type="http://schemas.openxmlformats.org/officeDocument/2006/relationships/hyperlink" Target="https://disk.yandex.ru/d/MBlZXBmzT8SYGw" TargetMode="External"/><Relationship Id="rId69" Type="http://schemas.openxmlformats.org/officeDocument/2006/relationships/hyperlink" Target="https://disk.yandex.ru/d/kh-ilp-eoaF5mA" TargetMode="External"/><Relationship Id="rId113" Type="http://schemas.openxmlformats.org/officeDocument/2006/relationships/hyperlink" Target="https://disk.yandex.ru/d/Bn6y0b6HB0ATQQ" TargetMode="External"/><Relationship Id="rId134" Type="http://schemas.openxmlformats.org/officeDocument/2006/relationships/hyperlink" Target="https://disk.yandex.ru/d/AJIzGw3W9hEspw" TargetMode="External"/><Relationship Id="rId320" Type="http://schemas.openxmlformats.org/officeDocument/2006/relationships/hyperlink" Target="https://disk.yandex.ru/d/sWLMAVI_ICTbNQ" TargetMode="External"/><Relationship Id="rId80" Type="http://schemas.openxmlformats.org/officeDocument/2006/relationships/hyperlink" Target="https://disk.yandex.ru/d/jpNjrHWhmQ-_bw" TargetMode="External"/><Relationship Id="rId155" Type="http://schemas.openxmlformats.org/officeDocument/2006/relationships/hyperlink" Target="https://disk.yandex.ru/d/R1IEAJd0lJHO3g" TargetMode="External"/><Relationship Id="rId176" Type="http://schemas.openxmlformats.org/officeDocument/2006/relationships/hyperlink" Target="https://disk.yandex.ru/d/Uxhq6XOQ1-2HRA" TargetMode="External"/><Relationship Id="rId197" Type="http://schemas.openxmlformats.org/officeDocument/2006/relationships/hyperlink" Target="https://disk.yandex.ru/d/G3ohWHoK116NFw" TargetMode="External"/><Relationship Id="rId341" Type="http://schemas.openxmlformats.org/officeDocument/2006/relationships/hyperlink" Target="https://disk.yandex.ru/d/_fln0_yY6nP21g" TargetMode="External"/><Relationship Id="rId362" Type="http://schemas.openxmlformats.org/officeDocument/2006/relationships/hyperlink" Target="https://disk.yandex.ru/d/1UrjS-QkHtqJyQ" TargetMode="External"/><Relationship Id="rId383" Type="http://schemas.openxmlformats.org/officeDocument/2006/relationships/hyperlink" Target="https://disk.yandex.ru/d/LZstZBETgbeUmw" TargetMode="External"/><Relationship Id="rId201" Type="http://schemas.openxmlformats.org/officeDocument/2006/relationships/hyperlink" Target="https://disk.yandex.ru/d/yn_bB6wHTVSTlA" TargetMode="External"/><Relationship Id="rId222" Type="http://schemas.openxmlformats.org/officeDocument/2006/relationships/hyperlink" Target="https://disk.yandex.ru/d/B8cTPv7X7wF6aw" TargetMode="External"/><Relationship Id="rId243" Type="http://schemas.openxmlformats.org/officeDocument/2006/relationships/hyperlink" Target="https://disk.yandex.ru/d/10hHog2axDBdqA" TargetMode="External"/><Relationship Id="rId264" Type="http://schemas.openxmlformats.org/officeDocument/2006/relationships/hyperlink" Target="https://disk.yandex.ru/d/81QAz3v3wwEcUw" TargetMode="External"/><Relationship Id="rId285" Type="http://schemas.openxmlformats.org/officeDocument/2006/relationships/hyperlink" Target="https://disk.yandex.ru/d/T2UolG_GnE4Uww" TargetMode="External"/><Relationship Id="rId17" Type="http://schemas.openxmlformats.org/officeDocument/2006/relationships/hyperlink" Target="https://disk.yandex.ru/d/drKBJ6y-OLfByA" TargetMode="External"/><Relationship Id="rId38" Type="http://schemas.openxmlformats.org/officeDocument/2006/relationships/hyperlink" Target="https://disk.yandex.ru/d/EMmA1SkEWZY2Eg" TargetMode="External"/><Relationship Id="rId59" Type="http://schemas.openxmlformats.org/officeDocument/2006/relationships/hyperlink" Target="https://disk.yandex.ru/d/s7woYbVViBou4Q" TargetMode="External"/><Relationship Id="rId103" Type="http://schemas.openxmlformats.org/officeDocument/2006/relationships/hyperlink" Target="https://disk.yandex.ru/d/ivRQnlZ9UMoWDQ" TargetMode="External"/><Relationship Id="rId124" Type="http://schemas.openxmlformats.org/officeDocument/2006/relationships/hyperlink" Target="https://disk.yandex.ru/d/sqDGxTnrNGi7TQ" TargetMode="External"/><Relationship Id="rId310" Type="http://schemas.openxmlformats.org/officeDocument/2006/relationships/hyperlink" Target="https://disk.yandex.ru/d/jHVDFvY5g1gpiQ" TargetMode="External"/><Relationship Id="rId70" Type="http://schemas.openxmlformats.org/officeDocument/2006/relationships/hyperlink" Target="https://disk.yandex.ru/d/zl_xcGTED9uZnw" TargetMode="External"/><Relationship Id="rId91" Type="http://schemas.openxmlformats.org/officeDocument/2006/relationships/hyperlink" Target="https://disk.yandex.ru/d/XWfq5u6Qix85og" TargetMode="External"/><Relationship Id="rId145" Type="http://schemas.openxmlformats.org/officeDocument/2006/relationships/hyperlink" Target="https://disk.yandex.ru/d/MSZMbarNUMqFCw" TargetMode="External"/><Relationship Id="rId166" Type="http://schemas.openxmlformats.org/officeDocument/2006/relationships/hyperlink" Target="https://disk.yandex.ru/d/gwXPBSqq4Nwjqg" TargetMode="External"/><Relationship Id="rId187" Type="http://schemas.openxmlformats.org/officeDocument/2006/relationships/hyperlink" Target="https://disk.yandex.ru/d/ZdJRswq0mcx_lw" TargetMode="External"/><Relationship Id="rId331" Type="http://schemas.openxmlformats.org/officeDocument/2006/relationships/hyperlink" Target="https://disk.yandex.ru/d/Qn8Jr79MvK9oTQ" TargetMode="External"/><Relationship Id="rId352" Type="http://schemas.openxmlformats.org/officeDocument/2006/relationships/hyperlink" Target="https://disk.yandex.ru/d/ipRGTV9nz-gIwQ" TargetMode="External"/><Relationship Id="rId373" Type="http://schemas.openxmlformats.org/officeDocument/2006/relationships/hyperlink" Target="https://disk.yandex.ru/d/ZRl0qfIb_Rh2kQ" TargetMode="External"/><Relationship Id="rId1" Type="http://schemas.openxmlformats.org/officeDocument/2006/relationships/hyperlink" Target="https://disk.yandex.ru/d/SSHiGc7Vq66xug" TargetMode="External"/><Relationship Id="rId212" Type="http://schemas.openxmlformats.org/officeDocument/2006/relationships/hyperlink" Target="https://disk.yandex.ru/d/B9hIttrBbfUYCQ" TargetMode="External"/><Relationship Id="rId233" Type="http://schemas.openxmlformats.org/officeDocument/2006/relationships/hyperlink" Target="https://disk.yandex.ru/d/Ql8yHIL510xSmA" TargetMode="External"/><Relationship Id="rId254" Type="http://schemas.openxmlformats.org/officeDocument/2006/relationships/hyperlink" Target="https://disk.yandex.ru/d/tx_g0SPJuhZfMQ" TargetMode="External"/><Relationship Id="rId28" Type="http://schemas.openxmlformats.org/officeDocument/2006/relationships/hyperlink" Target="https://disk.yandex.ru/d/NtOySaaaNnr8lw" TargetMode="External"/><Relationship Id="rId49" Type="http://schemas.openxmlformats.org/officeDocument/2006/relationships/hyperlink" Target="https://disk.yandex.ru/d/yHReJi_JMTp0Cg" TargetMode="External"/><Relationship Id="rId114" Type="http://schemas.openxmlformats.org/officeDocument/2006/relationships/hyperlink" Target="https://disk.yandex.ru/d/bkNEYZ8nH5PpDg" TargetMode="External"/><Relationship Id="rId275" Type="http://schemas.openxmlformats.org/officeDocument/2006/relationships/hyperlink" Target="https://disk.yandex.ru/d/B6dyXYOR4VlSlw" TargetMode="External"/><Relationship Id="rId296" Type="http://schemas.openxmlformats.org/officeDocument/2006/relationships/hyperlink" Target="https://disk.yandex.ru/d/G8tHoTB8Tt7SIQ" TargetMode="External"/><Relationship Id="rId300" Type="http://schemas.openxmlformats.org/officeDocument/2006/relationships/hyperlink" Target="https://disk.yandex.ru/d/HEFGP2s81FI16g" TargetMode="External"/><Relationship Id="rId60" Type="http://schemas.openxmlformats.org/officeDocument/2006/relationships/hyperlink" Target="https://disk.yandex.ru/d/0rVSGikwLzl-1Q" TargetMode="External"/><Relationship Id="rId81" Type="http://schemas.openxmlformats.org/officeDocument/2006/relationships/hyperlink" Target="https://disk.yandex.ru/d/RjkP9N_CjepQ7g" TargetMode="External"/><Relationship Id="rId135" Type="http://schemas.openxmlformats.org/officeDocument/2006/relationships/hyperlink" Target="https://disk.yandex.ru/d/U_2MoEoj0v6fDQ" TargetMode="External"/><Relationship Id="rId156" Type="http://schemas.openxmlformats.org/officeDocument/2006/relationships/hyperlink" Target="https://disk.yandex.ru/d/lfSe9mv5e2Jn-w" TargetMode="External"/><Relationship Id="rId177" Type="http://schemas.openxmlformats.org/officeDocument/2006/relationships/hyperlink" Target="https://disk.yandex.ru/d/2M_HHKVh7iJHKA" TargetMode="External"/><Relationship Id="rId198" Type="http://schemas.openxmlformats.org/officeDocument/2006/relationships/hyperlink" Target="https://disk.yandex.ru/d/3wYQMZNBmczSMA" TargetMode="External"/><Relationship Id="rId321" Type="http://schemas.openxmlformats.org/officeDocument/2006/relationships/hyperlink" Target="https://disk.yandex.ru/d/GKl53Bf5quAfnA" TargetMode="External"/><Relationship Id="rId342" Type="http://schemas.openxmlformats.org/officeDocument/2006/relationships/hyperlink" Target="https://disk.yandex.ru/d/u5SWtcLd05F6wQ" TargetMode="External"/><Relationship Id="rId363" Type="http://schemas.openxmlformats.org/officeDocument/2006/relationships/hyperlink" Target="https://disk.yandex.ru/d/VSzHgnJ1o6qboQ" TargetMode="External"/><Relationship Id="rId384" Type="http://schemas.openxmlformats.org/officeDocument/2006/relationships/hyperlink" Target="https://disk.yandex.ru/d/qTIjdLn_lvNZCw" TargetMode="External"/><Relationship Id="rId202" Type="http://schemas.openxmlformats.org/officeDocument/2006/relationships/hyperlink" Target="https://disk.yandex.ru/d/Edcv0yVD1BoSGw" TargetMode="External"/><Relationship Id="rId223" Type="http://schemas.openxmlformats.org/officeDocument/2006/relationships/hyperlink" Target="https://disk.yandex.ru/d/3LXYPU22IJ1SCw" TargetMode="External"/><Relationship Id="rId244" Type="http://schemas.openxmlformats.org/officeDocument/2006/relationships/hyperlink" Target="https://disk.yandex.ru/d/SbN49F_I5Hpv_g" TargetMode="External"/><Relationship Id="rId18" Type="http://schemas.openxmlformats.org/officeDocument/2006/relationships/hyperlink" Target="https://disk.yandex.ru/d/PdySPdOJNE13jw" TargetMode="External"/><Relationship Id="rId39" Type="http://schemas.openxmlformats.org/officeDocument/2006/relationships/hyperlink" Target="https://disk.yandex.ru/d/iEFz2EkyWQhnSg" TargetMode="External"/><Relationship Id="rId265" Type="http://schemas.openxmlformats.org/officeDocument/2006/relationships/hyperlink" Target="https://disk.yandex.ru/d/RXwleUugj9Yq8A" TargetMode="External"/><Relationship Id="rId286" Type="http://schemas.openxmlformats.org/officeDocument/2006/relationships/hyperlink" Target="https://disk.yandex.ru/d/Ok7jU292l-79ew" TargetMode="External"/><Relationship Id="rId50" Type="http://schemas.openxmlformats.org/officeDocument/2006/relationships/hyperlink" Target="https://disk.yandex.ru/d/c1CKSh3eHejb-A" TargetMode="External"/><Relationship Id="rId104" Type="http://schemas.openxmlformats.org/officeDocument/2006/relationships/hyperlink" Target="https://disk.yandex.ru/d/U92CI-cP8FqSOg" TargetMode="External"/><Relationship Id="rId125" Type="http://schemas.openxmlformats.org/officeDocument/2006/relationships/hyperlink" Target="https://disk.yandex.ru/d/HdiRrAeUb4aG_w" TargetMode="External"/><Relationship Id="rId146" Type="http://schemas.openxmlformats.org/officeDocument/2006/relationships/hyperlink" Target="https://disk.yandex.ru/d/vlV-iMV0Sykz8w" TargetMode="External"/><Relationship Id="rId167" Type="http://schemas.openxmlformats.org/officeDocument/2006/relationships/hyperlink" Target="https://disk.yandex.ru/d/uN528r6VU1sOog" TargetMode="External"/><Relationship Id="rId188" Type="http://schemas.openxmlformats.org/officeDocument/2006/relationships/hyperlink" Target="https://disk.yandex.ru/d/GAIrW-syYBGVRA" TargetMode="External"/><Relationship Id="rId311" Type="http://schemas.openxmlformats.org/officeDocument/2006/relationships/hyperlink" Target="https://disk.yandex.ru/d/1vXI4ic1GwQCzw" TargetMode="External"/><Relationship Id="rId332" Type="http://schemas.openxmlformats.org/officeDocument/2006/relationships/hyperlink" Target="https://disk.yandex.ru/d/qJbYYMlrRdRQlw" TargetMode="External"/><Relationship Id="rId353" Type="http://schemas.openxmlformats.org/officeDocument/2006/relationships/hyperlink" Target="https://disk.yandex.ru/d/6MUJ7BF9mvVipA" TargetMode="External"/><Relationship Id="rId374" Type="http://schemas.openxmlformats.org/officeDocument/2006/relationships/hyperlink" Target="https://disk.yandex.ru/d/QQVllWN3BQp-vQ" TargetMode="External"/><Relationship Id="rId71" Type="http://schemas.openxmlformats.org/officeDocument/2006/relationships/hyperlink" Target="https://disk.yandex.ru/d/uHCiKLLh1cKqLw" TargetMode="External"/><Relationship Id="rId92" Type="http://schemas.openxmlformats.org/officeDocument/2006/relationships/hyperlink" Target="https://disk.yandex.ru/d/My4B6OP3-_W5fw" TargetMode="External"/><Relationship Id="rId213" Type="http://schemas.openxmlformats.org/officeDocument/2006/relationships/hyperlink" Target="https://disk.yandex.ru/d/N2y2e-cmgeAxKQ" TargetMode="External"/><Relationship Id="rId234" Type="http://schemas.openxmlformats.org/officeDocument/2006/relationships/hyperlink" Target="https://disk.yandex.ru/d/Uw00zuxdqVBQYg" TargetMode="External"/><Relationship Id="rId2" Type="http://schemas.openxmlformats.org/officeDocument/2006/relationships/hyperlink" Target="https://disk.yandex.ru/d/JmSYig61wnsBCw" TargetMode="External"/><Relationship Id="rId29" Type="http://schemas.openxmlformats.org/officeDocument/2006/relationships/hyperlink" Target="https://disk.yandex.ru/d/Y08BZbluDnr9_w" TargetMode="External"/><Relationship Id="rId255" Type="http://schemas.openxmlformats.org/officeDocument/2006/relationships/hyperlink" Target="https://disk.yandex.ru/d/sq9RyZZ_5VcxNg" TargetMode="External"/><Relationship Id="rId276" Type="http://schemas.openxmlformats.org/officeDocument/2006/relationships/hyperlink" Target="https://disk.yandex.ru/d/6QWnDbT3RGNW2A" TargetMode="External"/><Relationship Id="rId297" Type="http://schemas.openxmlformats.org/officeDocument/2006/relationships/hyperlink" Target="https://disk.yandex.ru/d/Vc1tjHlmse-iCA" TargetMode="External"/><Relationship Id="rId40" Type="http://schemas.openxmlformats.org/officeDocument/2006/relationships/hyperlink" Target="https://disk.yandex.ru/d/CgCxgHnWHPEC0g" TargetMode="External"/><Relationship Id="rId115" Type="http://schemas.openxmlformats.org/officeDocument/2006/relationships/hyperlink" Target="https://disk.yandex.ru/d/lxS0r-YRzggAWQ" TargetMode="External"/><Relationship Id="rId136" Type="http://schemas.openxmlformats.org/officeDocument/2006/relationships/hyperlink" Target="https://disk.yandex.ru/d/QVTZkdnp_SUk8w" TargetMode="External"/><Relationship Id="rId157" Type="http://schemas.openxmlformats.org/officeDocument/2006/relationships/hyperlink" Target="https://disk.yandex.ru/d/Q4eYi9t7pl-jDA" TargetMode="External"/><Relationship Id="rId178" Type="http://schemas.openxmlformats.org/officeDocument/2006/relationships/hyperlink" Target="https://disk.yandex.ru/d/VQuQmdlvms8ang" TargetMode="External"/><Relationship Id="rId301" Type="http://schemas.openxmlformats.org/officeDocument/2006/relationships/hyperlink" Target="https://disk.yandex.ru/d/1QyJvrcicg5SWA" TargetMode="External"/><Relationship Id="rId322" Type="http://schemas.openxmlformats.org/officeDocument/2006/relationships/hyperlink" Target="https://disk.yandex.ru/d/SvyAFFO1o2JI_Q" TargetMode="External"/><Relationship Id="rId343" Type="http://schemas.openxmlformats.org/officeDocument/2006/relationships/hyperlink" Target="https://disk.yandex.ru/d/XhUfuPa1KjzxiA" TargetMode="External"/><Relationship Id="rId364" Type="http://schemas.openxmlformats.org/officeDocument/2006/relationships/hyperlink" Target="https://disk.yandex.ru/d/LdVOGlV2lfG3kw" TargetMode="External"/><Relationship Id="rId61" Type="http://schemas.openxmlformats.org/officeDocument/2006/relationships/hyperlink" Target="https://disk.yandex.ru/d/AW_HR72pHx1R2g" TargetMode="External"/><Relationship Id="rId82" Type="http://schemas.openxmlformats.org/officeDocument/2006/relationships/hyperlink" Target="https://disk.yandex.ru/d/DCL5H0e7mPtyqQ" TargetMode="External"/><Relationship Id="rId199" Type="http://schemas.openxmlformats.org/officeDocument/2006/relationships/hyperlink" Target="https://disk.yandex.ru/d/0dxHBloSZdWqTw" TargetMode="External"/><Relationship Id="rId203" Type="http://schemas.openxmlformats.org/officeDocument/2006/relationships/hyperlink" Target="https://disk.yandex.ru/d/n51RSQjQWdURIA" TargetMode="External"/><Relationship Id="rId385" Type="http://schemas.openxmlformats.org/officeDocument/2006/relationships/hyperlink" Target="https://disk.yandex.ru/d/Z9nfZuVPIcbUUA" TargetMode="External"/><Relationship Id="rId19" Type="http://schemas.openxmlformats.org/officeDocument/2006/relationships/hyperlink" Target="https://disk.yandex.ru/d/L3BEeBgFXnKXFw" TargetMode="External"/><Relationship Id="rId224" Type="http://schemas.openxmlformats.org/officeDocument/2006/relationships/hyperlink" Target="https://disk.yandex.ru/d/VP8xgAW6Q0QUwQ" TargetMode="External"/><Relationship Id="rId245" Type="http://schemas.openxmlformats.org/officeDocument/2006/relationships/hyperlink" Target="https://disk.yandex.ru/d/8rH8anNu2-lxGA" TargetMode="External"/><Relationship Id="rId266" Type="http://schemas.openxmlformats.org/officeDocument/2006/relationships/hyperlink" Target="https://disk.yandex.ru/d/HKKf7pFC6LDhLw" TargetMode="External"/><Relationship Id="rId287" Type="http://schemas.openxmlformats.org/officeDocument/2006/relationships/hyperlink" Target="https://disk.yandex.ru/d/fEeBXNGwVOOr7g" TargetMode="External"/><Relationship Id="rId30" Type="http://schemas.openxmlformats.org/officeDocument/2006/relationships/hyperlink" Target="https://disk.yandex.ru/d/oqQB1484vXiveA" TargetMode="External"/><Relationship Id="rId105" Type="http://schemas.openxmlformats.org/officeDocument/2006/relationships/hyperlink" Target="https://disk.yandex.ru/d/I8RzynHobMQb1w" TargetMode="External"/><Relationship Id="rId126" Type="http://schemas.openxmlformats.org/officeDocument/2006/relationships/hyperlink" Target="https://disk.yandex.ru/d/S2oeQnZA9kCKQQ" TargetMode="External"/><Relationship Id="rId147" Type="http://schemas.openxmlformats.org/officeDocument/2006/relationships/hyperlink" Target="https://disk.yandex.ru/d/ULYRlaSAqYbyfw" TargetMode="External"/><Relationship Id="rId168" Type="http://schemas.openxmlformats.org/officeDocument/2006/relationships/hyperlink" Target="https://disk.yandex.ru/d/DBSAc9PW7z_TyA" TargetMode="External"/><Relationship Id="rId312" Type="http://schemas.openxmlformats.org/officeDocument/2006/relationships/hyperlink" Target="https://disk.yandex.ru/d/1ApqV1v5eBlQpw" TargetMode="External"/><Relationship Id="rId333" Type="http://schemas.openxmlformats.org/officeDocument/2006/relationships/hyperlink" Target="https://disk.yandex.ru/d/V0m1wGhEeAPLmA" TargetMode="External"/><Relationship Id="rId354" Type="http://schemas.openxmlformats.org/officeDocument/2006/relationships/hyperlink" Target="https://disk.yandex.ru/d/M5YqRQ5NX7E8WA" TargetMode="External"/><Relationship Id="rId51" Type="http://schemas.openxmlformats.org/officeDocument/2006/relationships/hyperlink" Target="https://disk.yandex.ru/d/ifQdMpW1Bl_Bcw" TargetMode="External"/><Relationship Id="rId72" Type="http://schemas.openxmlformats.org/officeDocument/2006/relationships/hyperlink" Target="https://disk.yandex.ru/d/kkLsluqpZ5puTQ" TargetMode="External"/><Relationship Id="rId93" Type="http://schemas.openxmlformats.org/officeDocument/2006/relationships/hyperlink" Target="https://disk.yandex.ru/d/iOHhei9lHqR-lA" TargetMode="External"/><Relationship Id="rId189" Type="http://schemas.openxmlformats.org/officeDocument/2006/relationships/hyperlink" Target="https://disk.yandex.ru/d/kF_MCCpH58Xqag" TargetMode="External"/><Relationship Id="rId375" Type="http://schemas.openxmlformats.org/officeDocument/2006/relationships/hyperlink" Target="https://disk.yandex.ru/d/SsQO7lXDFixDXA" TargetMode="External"/><Relationship Id="rId3" Type="http://schemas.openxmlformats.org/officeDocument/2006/relationships/hyperlink" Target="https://disk.yandex.ru/d/kVjaMCttDVoUXg" TargetMode="External"/><Relationship Id="rId214" Type="http://schemas.openxmlformats.org/officeDocument/2006/relationships/hyperlink" Target="https://disk.yandex.ru/d/bIuXBwpgiR64fA" TargetMode="External"/><Relationship Id="rId235" Type="http://schemas.openxmlformats.org/officeDocument/2006/relationships/hyperlink" Target="https://disk.yandex.ru/d/Fw6CXoej0e0rPg" TargetMode="External"/><Relationship Id="rId256" Type="http://schemas.openxmlformats.org/officeDocument/2006/relationships/hyperlink" Target="https://disk.yandex.ru/d/HY_c9PyqkzerpA" TargetMode="External"/><Relationship Id="rId277" Type="http://schemas.openxmlformats.org/officeDocument/2006/relationships/hyperlink" Target="https://disk.yandex.ru/d/64p17qPHi9-B4g" TargetMode="External"/><Relationship Id="rId298" Type="http://schemas.openxmlformats.org/officeDocument/2006/relationships/hyperlink" Target="https://disk.yandex.ru/d/TOfsbg0E1xKPDw" TargetMode="External"/><Relationship Id="rId116" Type="http://schemas.openxmlformats.org/officeDocument/2006/relationships/hyperlink" Target="https://disk.yandex.ru/d/H5MaZR8WF6T0LA" TargetMode="External"/><Relationship Id="rId137" Type="http://schemas.openxmlformats.org/officeDocument/2006/relationships/hyperlink" Target="https://disk.yandex.ru/d/gllPcRdNejOcXw" TargetMode="External"/><Relationship Id="rId158" Type="http://schemas.openxmlformats.org/officeDocument/2006/relationships/hyperlink" Target="https://disk.yandex.ru/d/k7_2kauKvOEk0g" TargetMode="External"/><Relationship Id="rId302" Type="http://schemas.openxmlformats.org/officeDocument/2006/relationships/hyperlink" Target="https://disk.yandex.ru/d/Dwp36Hn28lcRLQ" TargetMode="External"/><Relationship Id="rId323" Type="http://schemas.openxmlformats.org/officeDocument/2006/relationships/hyperlink" Target="https://disk.yandex.ru/d/O8Ku4I2_VU6B6g" TargetMode="External"/><Relationship Id="rId344" Type="http://schemas.openxmlformats.org/officeDocument/2006/relationships/hyperlink" Target="https://disk.yandex.ru/d/rCovVqJCd1efXw" TargetMode="External"/><Relationship Id="rId20" Type="http://schemas.openxmlformats.org/officeDocument/2006/relationships/hyperlink" Target="https://disk.yandex.ru/d/frCiVprMYz9fMg" TargetMode="External"/><Relationship Id="rId41" Type="http://schemas.openxmlformats.org/officeDocument/2006/relationships/hyperlink" Target="https://disk.yandex.ru/d/_aAxNot9A9veoA" TargetMode="External"/><Relationship Id="rId62" Type="http://schemas.openxmlformats.org/officeDocument/2006/relationships/hyperlink" Target="https://disk.yandex.ru/d/QbSfS8pYb0VtKg" TargetMode="External"/><Relationship Id="rId83" Type="http://schemas.openxmlformats.org/officeDocument/2006/relationships/hyperlink" Target="https://disk.yandex.ru/d/oqKLJGZPsnVPeA" TargetMode="External"/><Relationship Id="rId179" Type="http://schemas.openxmlformats.org/officeDocument/2006/relationships/hyperlink" Target="https://disk.yandex.ru/d/SQogchwWJ971pQ" TargetMode="External"/><Relationship Id="rId365" Type="http://schemas.openxmlformats.org/officeDocument/2006/relationships/hyperlink" Target="https://disk.yandex.ru/d/00C4zi_rAsthbw" TargetMode="External"/><Relationship Id="rId386" Type="http://schemas.openxmlformats.org/officeDocument/2006/relationships/hyperlink" Target="https://disk.yandex.ru/d/1GP4y2chfl0IPA" TargetMode="External"/><Relationship Id="rId190" Type="http://schemas.openxmlformats.org/officeDocument/2006/relationships/hyperlink" Target="https://disk.yandex.ru/d/btqRRH5iyAPCdQ" TargetMode="External"/><Relationship Id="rId204" Type="http://schemas.openxmlformats.org/officeDocument/2006/relationships/hyperlink" Target="https://disk.yandex.ru/d/nV4hUd5QZD__Gw" TargetMode="External"/><Relationship Id="rId225" Type="http://schemas.openxmlformats.org/officeDocument/2006/relationships/hyperlink" Target="https://disk.yandex.ru/d/zUu0hNhFqV-Slw" TargetMode="External"/><Relationship Id="rId246" Type="http://schemas.openxmlformats.org/officeDocument/2006/relationships/hyperlink" Target="https://disk.yandex.ru/d/lzQzrNEp19s5Ww" TargetMode="External"/><Relationship Id="rId267" Type="http://schemas.openxmlformats.org/officeDocument/2006/relationships/hyperlink" Target="https://disk.yandex.ru/d/tdQrdSvb_4freQ" TargetMode="External"/><Relationship Id="rId288" Type="http://schemas.openxmlformats.org/officeDocument/2006/relationships/hyperlink" Target="https://disk.yandex.ru/d/n4ue_YUmvylVVg" TargetMode="External"/><Relationship Id="rId106" Type="http://schemas.openxmlformats.org/officeDocument/2006/relationships/hyperlink" Target="https://disk.yandex.ru/d/XtXEBsIG7UKuoQ" TargetMode="External"/><Relationship Id="rId127" Type="http://schemas.openxmlformats.org/officeDocument/2006/relationships/hyperlink" Target="https://disk.yandex.ru/d/NyWxFyRP014TEQ" TargetMode="External"/><Relationship Id="rId313" Type="http://schemas.openxmlformats.org/officeDocument/2006/relationships/hyperlink" Target="https://disk.yandex.ru/d/BXYHFaJVC7RkjQ" TargetMode="External"/><Relationship Id="rId10" Type="http://schemas.openxmlformats.org/officeDocument/2006/relationships/hyperlink" Target="https://disk.yandex.ru/d/orBjWQ42RqpzoQ" TargetMode="External"/><Relationship Id="rId31" Type="http://schemas.openxmlformats.org/officeDocument/2006/relationships/hyperlink" Target="https://disk.yandex.ru/d/J-Hg5Hm5MXYP5A" TargetMode="External"/><Relationship Id="rId52" Type="http://schemas.openxmlformats.org/officeDocument/2006/relationships/hyperlink" Target="https://disk.yandex.ru/d/sHMVmF6iW3Xi1Q" TargetMode="External"/><Relationship Id="rId73" Type="http://schemas.openxmlformats.org/officeDocument/2006/relationships/hyperlink" Target="https://disk.yandex.ru/d/lz54QqaTewhnwA" TargetMode="External"/><Relationship Id="rId94" Type="http://schemas.openxmlformats.org/officeDocument/2006/relationships/hyperlink" Target="https://disk.yandex.ru/d/pn948Zfcg2xQMQ" TargetMode="External"/><Relationship Id="rId148" Type="http://schemas.openxmlformats.org/officeDocument/2006/relationships/hyperlink" Target="https://disk.yandex.ru/d/jY9iv7aHdX92vQ" TargetMode="External"/><Relationship Id="rId169" Type="http://schemas.openxmlformats.org/officeDocument/2006/relationships/hyperlink" Target="https://disk.yandex.ru/d/46rYZVgJGJo-pw" TargetMode="External"/><Relationship Id="rId334" Type="http://schemas.openxmlformats.org/officeDocument/2006/relationships/hyperlink" Target="https://disk.yandex.ru/d/OkUNu_LC1KgA3w" TargetMode="External"/><Relationship Id="rId355" Type="http://schemas.openxmlformats.org/officeDocument/2006/relationships/hyperlink" Target="https://disk.yandex.ru/d/8PncT54wh1xA6A" TargetMode="External"/><Relationship Id="rId376" Type="http://schemas.openxmlformats.org/officeDocument/2006/relationships/hyperlink" Target="https://disk.yandex.ru/d/mCcBP9tasnJtDg" TargetMode="External"/><Relationship Id="rId4" Type="http://schemas.openxmlformats.org/officeDocument/2006/relationships/hyperlink" Target="https://disk.yandex.ru/d/N5eTGZYVww8UcQ" TargetMode="External"/><Relationship Id="rId180" Type="http://schemas.openxmlformats.org/officeDocument/2006/relationships/hyperlink" Target="https://disk.yandex.ru/d/_hfRZgPkufbuhQ" TargetMode="External"/><Relationship Id="rId215" Type="http://schemas.openxmlformats.org/officeDocument/2006/relationships/hyperlink" Target="https://disk.yandex.ru/d/jfa1pXIX0Al1Lw" TargetMode="External"/><Relationship Id="rId236" Type="http://schemas.openxmlformats.org/officeDocument/2006/relationships/hyperlink" Target="https://disk.yandex.ru/d/pn7iOVKwBKDdEQ" TargetMode="External"/><Relationship Id="rId257" Type="http://schemas.openxmlformats.org/officeDocument/2006/relationships/hyperlink" Target="https://disk.yandex.ru/d/tutmwFHla5AW9w" TargetMode="External"/><Relationship Id="rId278" Type="http://schemas.openxmlformats.org/officeDocument/2006/relationships/hyperlink" Target="https://disk.yandex.ru/d/uiZQjK1BnPe_uQ" TargetMode="External"/><Relationship Id="rId303" Type="http://schemas.openxmlformats.org/officeDocument/2006/relationships/hyperlink" Target="https://disk.yandex.ru/d/O-naehaVgx0SqQ" TargetMode="External"/><Relationship Id="rId42" Type="http://schemas.openxmlformats.org/officeDocument/2006/relationships/hyperlink" Target="https://disk.yandex.ru/d/RvcRrIwSjx59lA" TargetMode="External"/><Relationship Id="rId84" Type="http://schemas.openxmlformats.org/officeDocument/2006/relationships/hyperlink" Target="https://disk.yandex.ru/d/QV5a0wLCAI7p-w" TargetMode="External"/><Relationship Id="rId138" Type="http://schemas.openxmlformats.org/officeDocument/2006/relationships/hyperlink" Target="https://disk.yandex.ru/d/Lh9INO4nf4l3qQ" TargetMode="External"/><Relationship Id="rId345" Type="http://schemas.openxmlformats.org/officeDocument/2006/relationships/hyperlink" Target="https://disk.yandex.ru/d/AjrS6DvM7deufw" TargetMode="External"/><Relationship Id="rId387" Type="http://schemas.openxmlformats.org/officeDocument/2006/relationships/printerSettings" Target="../printerSettings/printerSettings2.bin"/><Relationship Id="rId191" Type="http://schemas.openxmlformats.org/officeDocument/2006/relationships/hyperlink" Target="https://disk.yandex.ru/d/9GpSI_Rx5WOS9A" TargetMode="External"/><Relationship Id="rId205" Type="http://schemas.openxmlformats.org/officeDocument/2006/relationships/hyperlink" Target="https://disk.yandex.ru/d/376f2qWYfqrb6w" TargetMode="External"/><Relationship Id="rId247" Type="http://schemas.openxmlformats.org/officeDocument/2006/relationships/hyperlink" Target="https://disk.yandex.ru/d/M9yoaGcybBvgrQ" TargetMode="External"/><Relationship Id="rId107" Type="http://schemas.openxmlformats.org/officeDocument/2006/relationships/hyperlink" Target="https://disk.yandex.ru/d/AH7N3opPMvb8Fg" TargetMode="External"/><Relationship Id="rId289" Type="http://schemas.openxmlformats.org/officeDocument/2006/relationships/hyperlink" Target="https://disk.yandex.ru/d/ocHgTZvpEvD0iw" TargetMode="External"/><Relationship Id="rId11" Type="http://schemas.openxmlformats.org/officeDocument/2006/relationships/hyperlink" Target="https://disk.yandex.ru/d/pisFWuWBj6afNQ" TargetMode="External"/><Relationship Id="rId53" Type="http://schemas.openxmlformats.org/officeDocument/2006/relationships/hyperlink" Target="https://disk.yandex.ru/d/DolWuxJNs34KcQ" TargetMode="External"/><Relationship Id="rId149" Type="http://schemas.openxmlformats.org/officeDocument/2006/relationships/hyperlink" Target="https://disk.yandex.ru/d/CUlrqUh99qu2fQ" TargetMode="External"/><Relationship Id="rId314" Type="http://schemas.openxmlformats.org/officeDocument/2006/relationships/hyperlink" Target="https://disk.yandex.ru/d/oMax68JRL0fIbw" TargetMode="External"/><Relationship Id="rId356" Type="http://schemas.openxmlformats.org/officeDocument/2006/relationships/hyperlink" Target="https://disk.yandex.ru/d/jCISE0J5NzJvdg" TargetMode="External"/><Relationship Id="rId95" Type="http://schemas.openxmlformats.org/officeDocument/2006/relationships/hyperlink" Target="https://disk.yandex.ru/d/Yc7ZoO-49wD-Lw" TargetMode="External"/><Relationship Id="rId160" Type="http://schemas.openxmlformats.org/officeDocument/2006/relationships/hyperlink" Target="https://disk.yandex.ru/d/5VITPpOG1xMsrA" TargetMode="External"/><Relationship Id="rId216" Type="http://schemas.openxmlformats.org/officeDocument/2006/relationships/hyperlink" Target="https://disk.yandex.ru/d/U8oGAEgDejNYBQ" TargetMode="External"/><Relationship Id="rId258" Type="http://schemas.openxmlformats.org/officeDocument/2006/relationships/hyperlink" Target="https://disk.yandex.ru/d/KjnvyEAIfMPJwQ" TargetMode="External"/><Relationship Id="rId22" Type="http://schemas.openxmlformats.org/officeDocument/2006/relationships/hyperlink" Target="https://disk.yandex.ru/d/lmmOoXIcmFbOKA" TargetMode="External"/><Relationship Id="rId64" Type="http://schemas.openxmlformats.org/officeDocument/2006/relationships/hyperlink" Target="https://disk.yandex.ru/d/O3tGYijqRrrpZA" TargetMode="External"/><Relationship Id="rId118" Type="http://schemas.openxmlformats.org/officeDocument/2006/relationships/hyperlink" Target="https://disk.yandex.ru/d/UVgkkg1Ijov2EA" TargetMode="External"/><Relationship Id="rId325" Type="http://schemas.openxmlformats.org/officeDocument/2006/relationships/hyperlink" Target="https://disk.yandex.ru/d/cS58OeElZoUdig" TargetMode="External"/><Relationship Id="rId367" Type="http://schemas.openxmlformats.org/officeDocument/2006/relationships/hyperlink" Target="https://disk.yandex.ru/d/y_N08YqhaNf9tg" TargetMode="External"/><Relationship Id="rId171" Type="http://schemas.openxmlformats.org/officeDocument/2006/relationships/hyperlink" Target="https://disk.yandex.ru/d/SEASYFoLdv9hDg" TargetMode="External"/><Relationship Id="rId227" Type="http://schemas.openxmlformats.org/officeDocument/2006/relationships/hyperlink" Target="https://disk.yandex.ru/d/aigWCLaQazTmAA" TargetMode="External"/><Relationship Id="rId269" Type="http://schemas.openxmlformats.org/officeDocument/2006/relationships/hyperlink" Target="https://disk.yandex.ru/d/_OsoYjfOee8cdQ" TargetMode="External"/><Relationship Id="rId33" Type="http://schemas.openxmlformats.org/officeDocument/2006/relationships/hyperlink" Target="https://disk.yandex.ru/d/oy8CSCVicv0N9A" TargetMode="External"/><Relationship Id="rId129" Type="http://schemas.openxmlformats.org/officeDocument/2006/relationships/hyperlink" Target="https://disk.yandex.ru/d/wpiGYY720XdkXg" TargetMode="External"/><Relationship Id="rId280" Type="http://schemas.openxmlformats.org/officeDocument/2006/relationships/hyperlink" Target="https://disk.yandex.ru/d/TXUUT0qjXY0smQ" TargetMode="External"/><Relationship Id="rId336" Type="http://schemas.openxmlformats.org/officeDocument/2006/relationships/hyperlink" Target="https://disk.yandex.ru/d/hoFgSxjCrs7_bw" TargetMode="External"/><Relationship Id="rId75" Type="http://schemas.openxmlformats.org/officeDocument/2006/relationships/hyperlink" Target="https://disk.yandex.ru/d/GQu1xrThV-4H_Q" TargetMode="External"/><Relationship Id="rId140" Type="http://schemas.openxmlformats.org/officeDocument/2006/relationships/hyperlink" Target="https://disk.yandex.ru/d/_dr08ZwZRnZ0IA" TargetMode="External"/><Relationship Id="rId182" Type="http://schemas.openxmlformats.org/officeDocument/2006/relationships/hyperlink" Target="https://disk.yandex.ru/d/6cpVFhl8C_4iTQ" TargetMode="External"/><Relationship Id="rId378" Type="http://schemas.openxmlformats.org/officeDocument/2006/relationships/hyperlink" Target="https://disk.yandex.ru/d/C31uzJaYrkKbHg" TargetMode="External"/><Relationship Id="rId6" Type="http://schemas.openxmlformats.org/officeDocument/2006/relationships/hyperlink" Target="https://disk.yandex.ru/d/rPg2kDCYL7va3A" TargetMode="External"/><Relationship Id="rId238" Type="http://schemas.openxmlformats.org/officeDocument/2006/relationships/hyperlink" Target="https://disk.yandex.ru/d/5pnCjg8MtNJCEA" TargetMode="External"/><Relationship Id="rId291" Type="http://schemas.openxmlformats.org/officeDocument/2006/relationships/hyperlink" Target="https://disk.yandex.ru/d/Q3-hsZxGtEmGYg" TargetMode="External"/><Relationship Id="rId305" Type="http://schemas.openxmlformats.org/officeDocument/2006/relationships/hyperlink" Target="https://disk.yandex.ru/d/v1KnR5TIc7M50g" TargetMode="External"/><Relationship Id="rId347" Type="http://schemas.openxmlformats.org/officeDocument/2006/relationships/hyperlink" Target="https://disk.yandex.ru/d/RmpmRne64oUWLg" TargetMode="External"/><Relationship Id="rId44" Type="http://schemas.openxmlformats.org/officeDocument/2006/relationships/hyperlink" Target="https://disk.yandex.ru/d/MmoiFAb6yJbMWQ" TargetMode="External"/><Relationship Id="rId86" Type="http://schemas.openxmlformats.org/officeDocument/2006/relationships/hyperlink" Target="https://disk.yandex.ru/d/87S1lhPnuAzeqQ" TargetMode="External"/><Relationship Id="rId151" Type="http://schemas.openxmlformats.org/officeDocument/2006/relationships/hyperlink" Target="https://disk.yandex.ru/d/UD_TrvhMKBttOQ" TargetMode="External"/><Relationship Id="rId193" Type="http://schemas.openxmlformats.org/officeDocument/2006/relationships/hyperlink" Target="https://disk.yandex.ru/d/Ywz6icO7iTSHkg" TargetMode="External"/><Relationship Id="rId207" Type="http://schemas.openxmlformats.org/officeDocument/2006/relationships/hyperlink" Target="https://disk.yandex.ru/d/7AIL27mzGXDs9w" TargetMode="External"/><Relationship Id="rId249" Type="http://schemas.openxmlformats.org/officeDocument/2006/relationships/hyperlink" Target="https://disk.yandex.ru/d/uNujISJ8jJFwdg" TargetMode="External"/><Relationship Id="rId13" Type="http://schemas.openxmlformats.org/officeDocument/2006/relationships/hyperlink" Target="https://disk.yandex.ru/d/BIhT-GEQ22XwrQ" TargetMode="External"/><Relationship Id="rId109" Type="http://schemas.openxmlformats.org/officeDocument/2006/relationships/hyperlink" Target="https://disk.yandex.ru/d/lRqWZNTS8TZNoA" TargetMode="External"/><Relationship Id="rId260" Type="http://schemas.openxmlformats.org/officeDocument/2006/relationships/hyperlink" Target="https://disk.yandex.ru/d/J3_Yv-7otYeRjQ" TargetMode="External"/><Relationship Id="rId316" Type="http://schemas.openxmlformats.org/officeDocument/2006/relationships/hyperlink" Target="https://disk.yandex.ru/d/4bjNkVqh9kudMA" TargetMode="External"/><Relationship Id="rId55" Type="http://schemas.openxmlformats.org/officeDocument/2006/relationships/hyperlink" Target="https://disk.yandex.ru/d/WdDs_i5ghEkhLQ" TargetMode="External"/><Relationship Id="rId97" Type="http://schemas.openxmlformats.org/officeDocument/2006/relationships/hyperlink" Target="https://disk.yandex.ru/d/u-9CY1JovsBbDg" TargetMode="External"/><Relationship Id="rId120" Type="http://schemas.openxmlformats.org/officeDocument/2006/relationships/hyperlink" Target="https://disk.yandex.ru/d/CCzQ6lQnf4nTjQ" TargetMode="External"/><Relationship Id="rId358" Type="http://schemas.openxmlformats.org/officeDocument/2006/relationships/hyperlink" Target="https://disk.yandex.ru/d/SeA-W_bFdAVgNg" TargetMode="External"/><Relationship Id="rId162" Type="http://schemas.openxmlformats.org/officeDocument/2006/relationships/hyperlink" Target="https://disk.yandex.ru/d/9n_-ueIEtlwR-g" TargetMode="External"/><Relationship Id="rId218" Type="http://schemas.openxmlformats.org/officeDocument/2006/relationships/hyperlink" Target="https://disk.yandex.ru/d/IRrsTAxSp-C-pA" TargetMode="External"/><Relationship Id="rId271" Type="http://schemas.openxmlformats.org/officeDocument/2006/relationships/hyperlink" Target="https://disk.yandex.ru/d/zytpeXOYLmnDQw" TargetMode="External"/><Relationship Id="rId24" Type="http://schemas.openxmlformats.org/officeDocument/2006/relationships/hyperlink" Target="https://disk.yandex.ru/d/_x9MwUZ2xro0Qw" TargetMode="External"/><Relationship Id="rId66" Type="http://schemas.openxmlformats.org/officeDocument/2006/relationships/hyperlink" Target="https://disk.yandex.ru/d/H1UdhgFrkhy_cw" TargetMode="External"/><Relationship Id="rId131" Type="http://schemas.openxmlformats.org/officeDocument/2006/relationships/hyperlink" Target="https://disk.yandex.ru/d/usY-EbJvFk5ycQ" TargetMode="External"/><Relationship Id="rId327" Type="http://schemas.openxmlformats.org/officeDocument/2006/relationships/hyperlink" Target="https://disk.yandex.ru/d/fwCHq7dC5sfmuw" TargetMode="External"/><Relationship Id="rId369" Type="http://schemas.openxmlformats.org/officeDocument/2006/relationships/hyperlink" Target="https://disk.yandex.ru/d/5U3VfnySNWWccg" TargetMode="External"/><Relationship Id="rId173" Type="http://schemas.openxmlformats.org/officeDocument/2006/relationships/hyperlink" Target="https://disk.yandex.ru/d/FNyogC-stnDbBA" TargetMode="External"/><Relationship Id="rId229" Type="http://schemas.openxmlformats.org/officeDocument/2006/relationships/hyperlink" Target="https://disk.yandex.ru/d/HW0e1rxWsBGq_g" TargetMode="External"/><Relationship Id="rId380" Type="http://schemas.openxmlformats.org/officeDocument/2006/relationships/hyperlink" Target="https://disk.yandex.ru/d/c3GqVsop3U9nsA" TargetMode="External"/><Relationship Id="rId240" Type="http://schemas.openxmlformats.org/officeDocument/2006/relationships/hyperlink" Target="https://disk.yandex.ru/d/2ceNMSaNbXbQPQ" TargetMode="External"/><Relationship Id="rId35" Type="http://schemas.openxmlformats.org/officeDocument/2006/relationships/hyperlink" Target="https://disk.yandex.ru/d/S12AEDhkiEMmyA" TargetMode="External"/><Relationship Id="rId77" Type="http://schemas.openxmlformats.org/officeDocument/2006/relationships/hyperlink" Target="https://disk.yandex.ru/d/8V-W59HfgI-Ugw" TargetMode="External"/><Relationship Id="rId100" Type="http://schemas.openxmlformats.org/officeDocument/2006/relationships/hyperlink" Target="https://disk.yandex.ru/d/6QLfa1s83sjT7A" TargetMode="External"/><Relationship Id="rId282" Type="http://schemas.openxmlformats.org/officeDocument/2006/relationships/hyperlink" Target="https://disk.yandex.ru/d/0hmqugXL3ESImg" TargetMode="External"/><Relationship Id="rId338" Type="http://schemas.openxmlformats.org/officeDocument/2006/relationships/hyperlink" Target="https://disk.yandex.ru/d/JiqpPhlqCFoeTA" TargetMode="External"/><Relationship Id="rId8" Type="http://schemas.openxmlformats.org/officeDocument/2006/relationships/hyperlink" Target="https://disk.yandex.ru/d/3jYqTxYEI6C-0g" TargetMode="External"/><Relationship Id="rId142" Type="http://schemas.openxmlformats.org/officeDocument/2006/relationships/hyperlink" Target="https://disk.yandex.ru/d/Oz8XvaHQ5aUC4w" TargetMode="External"/><Relationship Id="rId184" Type="http://schemas.openxmlformats.org/officeDocument/2006/relationships/hyperlink" Target="https://disk.yandex.ru/d/QCD7G0YriEejVw" TargetMode="External"/><Relationship Id="rId251" Type="http://schemas.openxmlformats.org/officeDocument/2006/relationships/hyperlink" Target="https://disk.yandex.ru/d/i1YUGiNSy6LyKg" TargetMode="External"/><Relationship Id="rId46" Type="http://schemas.openxmlformats.org/officeDocument/2006/relationships/hyperlink" Target="https://disk.yandex.ru/d/g7ipbIVfi7YGFA" TargetMode="External"/><Relationship Id="rId293" Type="http://schemas.openxmlformats.org/officeDocument/2006/relationships/hyperlink" Target="https://disk.yandex.ru/d/cMtDOGVN_AUZpw" TargetMode="External"/><Relationship Id="rId307" Type="http://schemas.openxmlformats.org/officeDocument/2006/relationships/hyperlink" Target="https://disk.yandex.ru/d/TDADchTFAVo6sQ" TargetMode="External"/><Relationship Id="rId349" Type="http://schemas.openxmlformats.org/officeDocument/2006/relationships/hyperlink" Target="https://disk.yandex.ru/d/xm87lulWa9VsBQ" TargetMode="External"/><Relationship Id="rId88" Type="http://schemas.openxmlformats.org/officeDocument/2006/relationships/hyperlink" Target="https://disk.yandex.ru/d/lw15EBstDvS-Mw" TargetMode="External"/><Relationship Id="rId111" Type="http://schemas.openxmlformats.org/officeDocument/2006/relationships/hyperlink" Target="https://disk.yandex.ru/d/u66VHIXtOCd24g" TargetMode="External"/><Relationship Id="rId153" Type="http://schemas.openxmlformats.org/officeDocument/2006/relationships/hyperlink" Target="https://disk.yandex.ru/d/6IobovMNrazJig" TargetMode="External"/><Relationship Id="rId195" Type="http://schemas.openxmlformats.org/officeDocument/2006/relationships/hyperlink" Target="https://disk.yandex.ru/d/ClEQyFaqIVV3KQ" TargetMode="External"/><Relationship Id="rId209" Type="http://schemas.openxmlformats.org/officeDocument/2006/relationships/hyperlink" Target="https://disk.yandex.ru/d/1A0z1aUC2oGaHA" TargetMode="External"/><Relationship Id="rId360" Type="http://schemas.openxmlformats.org/officeDocument/2006/relationships/hyperlink" Target="https://disk.yandex.ru/d/wLbcs1l3KNKXgQ" TargetMode="External"/><Relationship Id="rId220" Type="http://schemas.openxmlformats.org/officeDocument/2006/relationships/hyperlink" Target="https://disk.yandex.ru/d/HUa98wl9H5LKUA" TargetMode="External"/><Relationship Id="rId15" Type="http://schemas.openxmlformats.org/officeDocument/2006/relationships/hyperlink" Target="https://disk.yandex.ru/d/9xydZ2Ulp0NZjA" TargetMode="External"/><Relationship Id="rId57" Type="http://schemas.openxmlformats.org/officeDocument/2006/relationships/hyperlink" Target="https://disk.yandex.ru/d/Il-u6MI3iv0y2w" TargetMode="External"/><Relationship Id="rId262" Type="http://schemas.openxmlformats.org/officeDocument/2006/relationships/hyperlink" Target="https://disk.yandex.ru/d/Ck1ImWXAR2O-GQ" TargetMode="External"/><Relationship Id="rId318" Type="http://schemas.openxmlformats.org/officeDocument/2006/relationships/hyperlink" Target="https://disk.yandex.ru/d/WQoiR8xA5cWCHg" TargetMode="External"/><Relationship Id="rId99" Type="http://schemas.openxmlformats.org/officeDocument/2006/relationships/hyperlink" Target="https://disk.yandex.ru/d/y--1D9BMLfiWvA" TargetMode="External"/><Relationship Id="rId122" Type="http://schemas.openxmlformats.org/officeDocument/2006/relationships/hyperlink" Target="https://disk.yandex.ru/d/dEt4yjhH2Vh2QA" TargetMode="External"/><Relationship Id="rId164" Type="http://schemas.openxmlformats.org/officeDocument/2006/relationships/hyperlink" Target="https://disk.yandex.ru/d/fGxeEHisoTMbLA" TargetMode="External"/><Relationship Id="rId371" Type="http://schemas.openxmlformats.org/officeDocument/2006/relationships/hyperlink" Target="https://disk.yandex.ru/d/Hjb2M_ULpn1hsg" TargetMode="External"/><Relationship Id="rId26" Type="http://schemas.openxmlformats.org/officeDocument/2006/relationships/hyperlink" Target="https://disk.yandex.ru/d/00_KtJwfDjCpbw" TargetMode="External"/><Relationship Id="rId231" Type="http://schemas.openxmlformats.org/officeDocument/2006/relationships/hyperlink" Target="https://disk.yandex.ru/d/nZ-EhrfyrNKeAw" TargetMode="External"/><Relationship Id="rId273" Type="http://schemas.openxmlformats.org/officeDocument/2006/relationships/hyperlink" Target="https://disk.yandex.ru/d/cksr1e_W71X51w" TargetMode="External"/><Relationship Id="rId329" Type="http://schemas.openxmlformats.org/officeDocument/2006/relationships/hyperlink" Target="https://disk.yandex.ru/d/il6mKyr9YyBI9w" TargetMode="External"/></Relationships>
</file>

<file path=xl/worksheets/_rels/sheet3.xml.rels><?xml version="1.0" encoding="UTF-8" standalone="yes"?>
<Relationships xmlns="http://schemas.openxmlformats.org/package/2006/relationships"><Relationship Id="rId21" Type="http://schemas.openxmlformats.org/officeDocument/2006/relationships/hyperlink" Target="https://disk.yandex.ru/d/azAySYBjV0hTCg" TargetMode="External"/><Relationship Id="rId170" Type="http://schemas.openxmlformats.org/officeDocument/2006/relationships/hyperlink" Target="https://disk.yandex.ru/d/VB5etq1ln0LwTA" TargetMode="External"/><Relationship Id="rId268" Type="http://schemas.openxmlformats.org/officeDocument/2006/relationships/hyperlink" Target="https://disk.yandex.ru/d/9BZQ9iseAy3LiQ" TargetMode="External"/><Relationship Id="rId475" Type="http://schemas.openxmlformats.org/officeDocument/2006/relationships/hyperlink" Target="https://disk.yandex.ru/d/aPcg0omLse3BYg" TargetMode="External"/><Relationship Id="rId682" Type="http://schemas.openxmlformats.org/officeDocument/2006/relationships/hyperlink" Target="https://disk.yandex.ru/d/dbFzNQ3VPIoUJg" TargetMode="External"/><Relationship Id="rId128" Type="http://schemas.openxmlformats.org/officeDocument/2006/relationships/hyperlink" Target="https://disk.yandex.ru/d/Oflr0u36b900bg" TargetMode="External"/><Relationship Id="rId335" Type="http://schemas.openxmlformats.org/officeDocument/2006/relationships/hyperlink" Target="https://disk.yandex.ru/d/JyfGt5uLrI1YQQ" TargetMode="External"/><Relationship Id="rId542" Type="http://schemas.openxmlformats.org/officeDocument/2006/relationships/hyperlink" Target="https://disk.yandex.ru/d/pe5KO1SmzesrXg" TargetMode="External"/><Relationship Id="rId987" Type="http://schemas.openxmlformats.org/officeDocument/2006/relationships/hyperlink" Target="https://disk.yandex.ru/d/nd3sPOq2wHivIQ" TargetMode="External"/><Relationship Id="rId1172" Type="http://schemas.openxmlformats.org/officeDocument/2006/relationships/hyperlink" Target="https://disk.yandex.ru/d/AkESdwVnESFsMA" TargetMode="External"/><Relationship Id="rId402" Type="http://schemas.openxmlformats.org/officeDocument/2006/relationships/hyperlink" Target="https://disk.yandex.ru/d/DnJLOW0oZ4B7AQ" TargetMode="External"/><Relationship Id="rId847" Type="http://schemas.openxmlformats.org/officeDocument/2006/relationships/hyperlink" Target="https://disk.yandex.ru/d/h-3XBuXe1nxLmA" TargetMode="External"/><Relationship Id="rId1032" Type="http://schemas.openxmlformats.org/officeDocument/2006/relationships/hyperlink" Target="https://disk.yandex.ru/d/Xdq3zp124zPiyQ" TargetMode="External"/><Relationship Id="rId707" Type="http://schemas.openxmlformats.org/officeDocument/2006/relationships/hyperlink" Target="https://disk.yandex.ru/d/0Z1bQkQ18jkT2g" TargetMode="External"/><Relationship Id="rId914" Type="http://schemas.openxmlformats.org/officeDocument/2006/relationships/hyperlink" Target="https://disk.yandex.ru/d/EssIEOWeA5jTzg" TargetMode="External"/><Relationship Id="rId43" Type="http://schemas.openxmlformats.org/officeDocument/2006/relationships/hyperlink" Target="https://disk.yandex.ru/d/F53__s49P0dgvA" TargetMode="External"/><Relationship Id="rId192" Type="http://schemas.openxmlformats.org/officeDocument/2006/relationships/hyperlink" Target="https://disk.yandex.ru/d/ti6SGPW8tVvqKQ" TargetMode="External"/><Relationship Id="rId497" Type="http://schemas.openxmlformats.org/officeDocument/2006/relationships/hyperlink" Target="https://disk.yandex.ru/d/eIb-jiccNyt0Kw" TargetMode="External"/><Relationship Id="rId357" Type="http://schemas.openxmlformats.org/officeDocument/2006/relationships/hyperlink" Target="https://disk.yandex.ru/d/5OuJxsf-WEuy5Q" TargetMode="External"/><Relationship Id="rId1194" Type="http://schemas.openxmlformats.org/officeDocument/2006/relationships/hyperlink" Target="https://disk.yandex.ru/d/D5x3hmC9TsJh2Q" TargetMode="External"/><Relationship Id="rId217" Type="http://schemas.openxmlformats.org/officeDocument/2006/relationships/hyperlink" Target="https://disk.yandex.ru/d/Wo0uruzgl69fog" TargetMode="External"/><Relationship Id="rId564" Type="http://schemas.openxmlformats.org/officeDocument/2006/relationships/hyperlink" Target="https://disk.yandex.ru/d/HJKom64vnYdfgQ" TargetMode="External"/><Relationship Id="rId771" Type="http://schemas.openxmlformats.org/officeDocument/2006/relationships/hyperlink" Target="https://disk.yandex.ru/d/iCso1ac4vNdGmg" TargetMode="External"/><Relationship Id="rId869" Type="http://schemas.openxmlformats.org/officeDocument/2006/relationships/hyperlink" Target="https://disk.yandex.ru/d/4KeNmVoYeHxL1A" TargetMode="External"/><Relationship Id="rId424" Type="http://schemas.openxmlformats.org/officeDocument/2006/relationships/hyperlink" Target="https://disk.yandex.ru/d/JIXj1Wdh69Kdxg" TargetMode="External"/><Relationship Id="rId631" Type="http://schemas.openxmlformats.org/officeDocument/2006/relationships/hyperlink" Target="https://disk.yandex.ru/d/p3JSgwTrQg5T-g" TargetMode="External"/><Relationship Id="rId729" Type="http://schemas.openxmlformats.org/officeDocument/2006/relationships/hyperlink" Target="https://disk.yandex.ru/d/iL3BRbfawEOyLw" TargetMode="External"/><Relationship Id="rId1054" Type="http://schemas.openxmlformats.org/officeDocument/2006/relationships/hyperlink" Target="https://disk.yandex.ru/d/i3CiEgCtrAqQYw" TargetMode="External"/><Relationship Id="rId1261" Type="http://schemas.openxmlformats.org/officeDocument/2006/relationships/hyperlink" Target="https://disk.yandex.ru/d/0aCdeG9WvheNHA" TargetMode="External"/><Relationship Id="rId936" Type="http://schemas.openxmlformats.org/officeDocument/2006/relationships/hyperlink" Target="https://disk.yandex.ru/d/BLN6MXdbCn0oWA" TargetMode="External"/><Relationship Id="rId1121" Type="http://schemas.openxmlformats.org/officeDocument/2006/relationships/hyperlink" Target="https://disk.yandex.ru/d/iBB0EBR-p9QKeg" TargetMode="External"/><Relationship Id="rId1219" Type="http://schemas.openxmlformats.org/officeDocument/2006/relationships/hyperlink" Target="https://disk.yandex.ru/d/NB7DsXdO3GeTog" TargetMode="External"/><Relationship Id="rId65" Type="http://schemas.openxmlformats.org/officeDocument/2006/relationships/hyperlink" Target="https://disk.yandex.ru/d/WNJ4n6Ha8r90Dw" TargetMode="External"/><Relationship Id="rId281" Type="http://schemas.openxmlformats.org/officeDocument/2006/relationships/hyperlink" Target="https://disk.yandex.ru/d/8XflZbnQPOYMPg" TargetMode="External"/><Relationship Id="rId141" Type="http://schemas.openxmlformats.org/officeDocument/2006/relationships/hyperlink" Target="https://disk.yandex.ru/d/ZqVKRBL2jdOadg" TargetMode="External"/><Relationship Id="rId379" Type="http://schemas.openxmlformats.org/officeDocument/2006/relationships/hyperlink" Target="https://disk.yandex.ru/d/DlsH0_zd8TDk2Q" TargetMode="External"/><Relationship Id="rId586" Type="http://schemas.openxmlformats.org/officeDocument/2006/relationships/hyperlink" Target="https://disk.yandex.ru/d/756bGklTT3ncfw" TargetMode="External"/><Relationship Id="rId793" Type="http://schemas.openxmlformats.org/officeDocument/2006/relationships/hyperlink" Target="https://disk.yandex.ru/d/CjHTdqn3VUm5cQ" TargetMode="External"/><Relationship Id="rId7" Type="http://schemas.openxmlformats.org/officeDocument/2006/relationships/hyperlink" Target="https://disk.yandex.ru/d/Jqs0HjyuOKXONQ" TargetMode="External"/><Relationship Id="rId239" Type="http://schemas.openxmlformats.org/officeDocument/2006/relationships/hyperlink" Target="https://disk.yandex.ru/d/0JHB12vurg2WJg" TargetMode="External"/><Relationship Id="rId446" Type="http://schemas.openxmlformats.org/officeDocument/2006/relationships/hyperlink" Target="https://disk.yandex.ru/d/jtds_JXEzI64kw" TargetMode="External"/><Relationship Id="rId653" Type="http://schemas.openxmlformats.org/officeDocument/2006/relationships/hyperlink" Target="https://disk.yandex.ru/d/ahuTvO8BmRkwOQ" TargetMode="External"/><Relationship Id="rId1076" Type="http://schemas.openxmlformats.org/officeDocument/2006/relationships/hyperlink" Target="https://disk.yandex.ru/d/1mnTUiP5cPuxrw" TargetMode="External"/><Relationship Id="rId1283" Type="http://schemas.openxmlformats.org/officeDocument/2006/relationships/hyperlink" Target="https://disk.yandex.ru/d/luq18PVD6RQLUQ" TargetMode="External"/><Relationship Id="rId306" Type="http://schemas.openxmlformats.org/officeDocument/2006/relationships/hyperlink" Target="https://disk.yandex.ru/d/Wu23U2F2xoL9Aw" TargetMode="External"/><Relationship Id="rId860" Type="http://schemas.openxmlformats.org/officeDocument/2006/relationships/hyperlink" Target="https://disk.yandex.ru/d/ub1rITLSozJRdA" TargetMode="External"/><Relationship Id="rId958" Type="http://schemas.openxmlformats.org/officeDocument/2006/relationships/hyperlink" Target="https://disk.yandex.ru/d/DPkLiNm2PRfmaA" TargetMode="External"/><Relationship Id="rId1143" Type="http://schemas.openxmlformats.org/officeDocument/2006/relationships/hyperlink" Target="https://disk.yandex.ru/d/vM3rNjWlHzu9ng" TargetMode="External"/><Relationship Id="rId87" Type="http://schemas.openxmlformats.org/officeDocument/2006/relationships/hyperlink" Target="https://disk.yandex.ru/d/bDc-YwkxL_EpBA" TargetMode="External"/><Relationship Id="rId513" Type="http://schemas.openxmlformats.org/officeDocument/2006/relationships/hyperlink" Target="https://disk.yandex.ru/d/LUSvJWforN7dmQ" TargetMode="External"/><Relationship Id="rId720" Type="http://schemas.openxmlformats.org/officeDocument/2006/relationships/hyperlink" Target="https://disk.yandex.ru/d/ax_una3e3Ztg0A" TargetMode="External"/><Relationship Id="rId818" Type="http://schemas.openxmlformats.org/officeDocument/2006/relationships/hyperlink" Target="https://disk.yandex.ru/d/U_xr1IU7cWbu8w" TargetMode="External"/><Relationship Id="rId1003" Type="http://schemas.openxmlformats.org/officeDocument/2006/relationships/hyperlink" Target="https://disk.yandex.ru/d/sPnCpYbQkxpWrw" TargetMode="External"/><Relationship Id="rId1210" Type="http://schemas.openxmlformats.org/officeDocument/2006/relationships/hyperlink" Target="https://disk.yandex.ru/d/YRoyPxmgbrRgrw" TargetMode="External"/><Relationship Id="rId1308" Type="http://schemas.openxmlformats.org/officeDocument/2006/relationships/printerSettings" Target="../printerSettings/printerSettings3.bin"/><Relationship Id="rId14" Type="http://schemas.openxmlformats.org/officeDocument/2006/relationships/hyperlink" Target="https://disk.yandex.ru/d/i6OmUEax0MADww" TargetMode="External"/><Relationship Id="rId163" Type="http://schemas.openxmlformats.org/officeDocument/2006/relationships/hyperlink" Target="https://disk.yandex.ru/d/OrUFU2OhbZaw5A" TargetMode="External"/><Relationship Id="rId370" Type="http://schemas.openxmlformats.org/officeDocument/2006/relationships/hyperlink" Target="https://disk.yandex.ru/d/2Btmw4G3RlCmkg" TargetMode="External"/><Relationship Id="rId230" Type="http://schemas.openxmlformats.org/officeDocument/2006/relationships/hyperlink" Target="https://disk.yandex.ru/d/0rzhOcDlaKG6Bg" TargetMode="External"/><Relationship Id="rId468" Type="http://schemas.openxmlformats.org/officeDocument/2006/relationships/hyperlink" Target="https://disk.yandex.ru/d/e4djSc0fSfHqlQ" TargetMode="External"/><Relationship Id="rId675" Type="http://schemas.openxmlformats.org/officeDocument/2006/relationships/hyperlink" Target="https://disk.yandex.ru/d/hh3L9X_DzUotUw" TargetMode="External"/><Relationship Id="rId882" Type="http://schemas.openxmlformats.org/officeDocument/2006/relationships/hyperlink" Target="https://disk.yandex.ru/d/gD-S_wgAi_XpsQ" TargetMode="External"/><Relationship Id="rId1098" Type="http://schemas.openxmlformats.org/officeDocument/2006/relationships/hyperlink" Target="https://disk.yandex.ru/d/d3CCJQ2dDMRIig" TargetMode="External"/><Relationship Id="rId328" Type="http://schemas.openxmlformats.org/officeDocument/2006/relationships/hyperlink" Target="https://disk.yandex.ru/d/fdK3ta2f5xqd2A" TargetMode="External"/><Relationship Id="rId535" Type="http://schemas.openxmlformats.org/officeDocument/2006/relationships/hyperlink" Target="https://disk.yandex.ru/d/lluDNHCbZPPJqA" TargetMode="External"/><Relationship Id="rId742" Type="http://schemas.openxmlformats.org/officeDocument/2006/relationships/hyperlink" Target="https://disk.yandex.ru/d/_HeAwfGyTbFfAg" TargetMode="External"/><Relationship Id="rId1165" Type="http://schemas.openxmlformats.org/officeDocument/2006/relationships/hyperlink" Target="https://disk.yandex.ru/d/WjRxoh-odgnifw" TargetMode="External"/><Relationship Id="rId602" Type="http://schemas.openxmlformats.org/officeDocument/2006/relationships/hyperlink" Target="https://disk.yandex.ru/d/yV5mVS9gGJlx1A" TargetMode="External"/><Relationship Id="rId1025" Type="http://schemas.openxmlformats.org/officeDocument/2006/relationships/hyperlink" Target="https://disk.yandex.ru/d/XXXO-Vl5bVIh4A" TargetMode="External"/><Relationship Id="rId1232" Type="http://schemas.openxmlformats.org/officeDocument/2006/relationships/hyperlink" Target="https://disk.yandex.ru/d/DQjoUMYS8l9cIA" TargetMode="External"/><Relationship Id="rId907" Type="http://schemas.openxmlformats.org/officeDocument/2006/relationships/hyperlink" Target="https://disk.yandex.ru/d/IM668bsAXy_dxQ" TargetMode="External"/><Relationship Id="rId36" Type="http://schemas.openxmlformats.org/officeDocument/2006/relationships/hyperlink" Target="https://disk.yandex.ru/d/ZOuyjpd2g82J6w" TargetMode="External"/><Relationship Id="rId185" Type="http://schemas.openxmlformats.org/officeDocument/2006/relationships/hyperlink" Target="https://disk.yandex.ru/d/aUM0ugCHijyqjA" TargetMode="External"/><Relationship Id="rId392" Type="http://schemas.openxmlformats.org/officeDocument/2006/relationships/hyperlink" Target="https://disk.yandex.ru/d/w3uG4fwaoZmxJg" TargetMode="External"/><Relationship Id="rId697" Type="http://schemas.openxmlformats.org/officeDocument/2006/relationships/hyperlink" Target="https://disk.yandex.ru/d/o2J7ir89-rW8Ww" TargetMode="External"/><Relationship Id="rId252" Type="http://schemas.openxmlformats.org/officeDocument/2006/relationships/hyperlink" Target="https://disk.yandex.ru/d/mMPSyKA_Rbt2aA" TargetMode="External"/><Relationship Id="rId1187" Type="http://schemas.openxmlformats.org/officeDocument/2006/relationships/hyperlink" Target="https://disk.yandex.ru/d/O1vQGa238imPGA" TargetMode="External"/><Relationship Id="rId112" Type="http://schemas.openxmlformats.org/officeDocument/2006/relationships/hyperlink" Target="https://disk.yandex.ru/d/oWNpT63sQketxw" TargetMode="External"/><Relationship Id="rId557" Type="http://schemas.openxmlformats.org/officeDocument/2006/relationships/hyperlink" Target="https://disk.yandex.ru/d/9-OEl9-iAvx-Nw" TargetMode="External"/><Relationship Id="rId764" Type="http://schemas.openxmlformats.org/officeDocument/2006/relationships/hyperlink" Target="https://disk.yandex.ru/d/bL3KHi9guPZ4jg" TargetMode="External"/><Relationship Id="rId971" Type="http://schemas.openxmlformats.org/officeDocument/2006/relationships/hyperlink" Target="https://disk.yandex.ru/d/YXTU-Mi4ml58lQ" TargetMode="External"/><Relationship Id="rId417" Type="http://schemas.openxmlformats.org/officeDocument/2006/relationships/hyperlink" Target="https://disk.yandex.ru/d/E_I43daceIkN5Q" TargetMode="External"/><Relationship Id="rId624" Type="http://schemas.openxmlformats.org/officeDocument/2006/relationships/hyperlink" Target="https://disk.yandex.ru/d/Wd4-8Cswj9oRfQ" TargetMode="External"/><Relationship Id="rId831" Type="http://schemas.openxmlformats.org/officeDocument/2006/relationships/hyperlink" Target="https://disk.yandex.ru/d/fDD0c-ZNbILUQw" TargetMode="External"/><Relationship Id="rId1047" Type="http://schemas.openxmlformats.org/officeDocument/2006/relationships/hyperlink" Target="https://disk.yandex.ru/d/85PywXf747oC5A" TargetMode="External"/><Relationship Id="rId1254" Type="http://schemas.openxmlformats.org/officeDocument/2006/relationships/hyperlink" Target="https://disk.yandex.ru/d/0dBNkxAjhXaOnQ" TargetMode="External"/><Relationship Id="rId929" Type="http://schemas.openxmlformats.org/officeDocument/2006/relationships/hyperlink" Target="https://disk.yandex.ru/d/w_5bhzUyHSCe7Q" TargetMode="External"/><Relationship Id="rId1114" Type="http://schemas.openxmlformats.org/officeDocument/2006/relationships/hyperlink" Target="https://disk.yandex.ru/d/cqEpumBi-ihBcw" TargetMode="External"/><Relationship Id="rId58" Type="http://schemas.openxmlformats.org/officeDocument/2006/relationships/hyperlink" Target="https://disk.yandex.ru/d/dlubAaaCb62Duw" TargetMode="External"/><Relationship Id="rId274" Type="http://schemas.openxmlformats.org/officeDocument/2006/relationships/hyperlink" Target="https://disk.yandex.ru/d/uB9SWAfXdsAKOA" TargetMode="External"/><Relationship Id="rId481" Type="http://schemas.openxmlformats.org/officeDocument/2006/relationships/hyperlink" Target="https://disk.yandex.ru/d/His4fU_oONWeVA" TargetMode="External"/><Relationship Id="rId134" Type="http://schemas.openxmlformats.org/officeDocument/2006/relationships/hyperlink" Target="https://disk.yandex.ru/d/SsX09U32BeGYVg" TargetMode="External"/><Relationship Id="rId579" Type="http://schemas.openxmlformats.org/officeDocument/2006/relationships/hyperlink" Target="https://disk.yandex.ru/d/umPupFKmHyru7A" TargetMode="External"/><Relationship Id="rId786" Type="http://schemas.openxmlformats.org/officeDocument/2006/relationships/hyperlink" Target="https://disk.yandex.ru/d/_no2R1crrUkhJQ" TargetMode="External"/><Relationship Id="rId993" Type="http://schemas.openxmlformats.org/officeDocument/2006/relationships/hyperlink" Target="https://disk.yandex.ru/d/t4HQSUFHpWBqMw" TargetMode="External"/><Relationship Id="rId341" Type="http://schemas.openxmlformats.org/officeDocument/2006/relationships/hyperlink" Target="https://disk.yandex.ru/d/wPAK7cdkyWmghw" TargetMode="External"/><Relationship Id="rId439" Type="http://schemas.openxmlformats.org/officeDocument/2006/relationships/hyperlink" Target="https://disk.yandex.ru/d/94TDMIKJLpA03Q" TargetMode="External"/><Relationship Id="rId646" Type="http://schemas.openxmlformats.org/officeDocument/2006/relationships/hyperlink" Target="https://disk.yandex.ru/d/eBuTmvC-7-YwIQ" TargetMode="External"/><Relationship Id="rId1069" Type="http://schemas.openxmlformats.org/officeDocument/2006/relationships/hyperlink" Target="https://disk.yandex.ru/d/3QBODZ7ZmO2hkg" TargetMode="External"/><Relationship Id="rId1276" Type="http://schemas.openxmlformats.org/officeDocument/2006/relationships/hyperlink" Target="https://disk.yandex.ru/d/v5Ik8ogl7FMzbw" TargetMode="External"/><Relationship Id="rId201" Type="http://schemas.openxmlformats.org/officeDocument/2006/relationships/hyperlink" Target="https://disk.yandex.ru/d/s-7bElcSpBduYw" TargetMode="External"/><Relationship Id="rId506" Type="http://schemas.openxmlformats.org/officeDocument/2006/relationships/hyperlink" Target="https://disk.yandex.ru/d/cGCgMckG5-h23g" TargetMode="External"/><Relationship Id="rId853" Type="http://schemas.openxmlformats.org/officeDocument/2006/relationships/hyperlink" Target="https://disk.yandex.ru/d/11XYD-wvSzvZ0g" TargetMode="External"/><Relationship Id="rId1136" Type="http://schemas.openxmlformats.org/officeDocument/2006/relationships/hyperlink" Target="https://disk.yandex.ru/d/IoBCEzTv1BxDCg" TargetMode="External"/><Relationship Id="rId713" Type="http://schemas.openxmlformats.org/officeDocument/2006/relationships/hyperlink" Target="https://disk.yandex.ru/d/uKQf_MPsvb7MRA" TargetMode="External"/><Relationship Id="rId920" Type="http://schemas.openxmlformats.org/officeDocument/2006/relationships/hyperlink" Target="https://disk.yandex.ru/d/XlimxR1OaxeZGQ" TargetMode="External"/><Relationship Id="rId1203" Type="http://schemas.openxmlformats.org/officeDocument/2006/relationships/hyperlink" Target="https://disk.yandex.ru/d/QZ2A6zZTw6ULXw" TargetMode="External"/><Relationship Id="rId296" Type="http://schemas.openxmlformats.org/officeDocument/2006/relationships/hyperlink" Target="https://disk.yandex.ru/d/dv_yxw2woObdZQ" TargetMode="External"/><Relationship Id="rId156" Type="http://schemas.openxmlformats.org/officeDocument/2006/relationships/hyperlink" Target="https://disk.yandex.ru/d/rxODY54-EQxqkQ" TargetMode="External"/><Relationship Id="rId363" Type="http://schemas.openxmlformats.org/officeDocument/2006/relationships/hyperlink" Target="https://disk.yandex.ru/d/EasHGy-FGpjCYA" TargetMode="External"/><Relationship Id="rId570" Type="http://schemas.openxmlformats.org/officeDocument/2006/relationships/hyperlink" Target="https://disk.yandex.ru/d/ft7ANuDTrpmY5w" TargetMode="External"/><Relationship Id="rId223" Type="http://schemas.openxmlformats.org/officeDocument/2006/relationships/hyperlink" Target="https://disk.yandex.ru/d/hxajE2Aeq-jYFA" TargetMode="External"/><Relationship Id="rId430" Type="http://schemas.openxmlformats.org/officeDocument/2006/relationships/hyperlink" Target="https://disk.yandex.ru/d/ADslk-03qla6qQ" TargetMode="External"/><Relationship Id="rId668" Type="http://schemas.openxmlformats.org/officeDocument/2006/relationships/hyperlink" Target="https://disk.yandex.ru/d/iRACIM9P0EwZhQ" TargetMode="External"/><Relationship Id="rId875" Type="http://schemas.openxmlformats.org/officeDocument/2006/relationships/hyperlink" Target="https://disk.yandex.ru/d/ZP6Qn-96mRKnpg" TargetMode="External"/><Relationship Id="rId1060" Type="http://schemas.openxmlformats.org/officeDocument/2006/relationships/hyperlink" Target="https://disk.yandex.ru/d/1Czk7gZrUzLaVg" TargetMode="External"/><Relationship Id="rId1298" Type="http://schemas.openxmlformats.org/officeDocument/2006/relationships/hyperlink" Target="https://disk.yandex.ru/d/_gvSGpRTGU2T4A" TargetMode="External"/><Relationship Id="rId528" Type="http://schemas.openxmlformats.org/officeDocument/2006/relationships/hyperlink" Target="https://disk.yandex.ru/d/x2Hpvujtf9FOBw" TargetMode="External"/><Relationship Id="rId735" Type="http://schemas.openxmlformats.org/officeDocument/2006/relationships/hyperlink" Target="https://disk.yandex.ru/d/93n8KGxIlGfmUQ" TargetMode="External"/><Relationship Id="rId942" Type="http://schemas.openxmlformats.org/officeDocument/2006/relationships/hyperlink" Target="https://disk.yandex.ru/d/1gwKoLwHPy-rzQ" TargetMode="External"/><Relationship Id="rId1158" Type="http://schemas.openxmlformats.org/officeDocument/2006/relationships/hyperlink" Target="https://disk.yandex.ru/d/TrenMxktT6cJNA" TargetMode="External"/><Relationship Id="rId1018" Type="http://schemas.openxmlformats.org/officeDocument/2006/relationships/hyperlink" Target="https://disk.yandex.ru/d/imkuIf-4He5sqw" TargetMode="External"/><Relationship Id="rId1225" Type="http://schemas.openxmlformats.org/officeDocument/2006/relationships/hyperlink" Target="https://disk.yandex.ru/d/nqfNereHubtHkw" TargetMode="External"/><Relationship Id="rId71" Type="http://schemas.openxmlformats.org/officeDocument/2006/relationships/hyperlink" Target="https://disk.yandex.ru/d/7mcs319A_mZ3ww" TargetMode="External"/><Relationship Id="rId802" Type="http://schemas.openxmlformats.org/officeDocument/2006/relationships/hyperlink" Target="https://disk.yandex.ru/d/MftBT1MJPPeIcg" TargetMode="External"/><Relationship Id="rId29" Type="http://schemas.openxmlformats.org/officeDocument/2006/relationships/hyperlink" Target="https://disk.yandex.ru/d/jqS-DL2Mv-1xxg" TargetMode="External"/><Relationship Id="rId178" Type="http://schemas.openxmlformats.org/officeDocument/2006/relationships/hyperlink" Target="https://disk.yandex.ru/d/_ekovrgH9z5UNg" TargetMode="External"/><Relationship Id="rId385" Type="http://schemas.openxmlformats.org/officeDocument/2006/relationships/hyperlink" Target="https://disk.yandex.ru/d/vXswNqSvlExP8w" TargetMode="External"/><Relationship Id="rId592" Type="http://schemas.openxmlformats.org/officeDocument/2006/relationships/hyperlink" Target="https://disk.yandex.ru/d/cCH6u4zTGWBnYA" TargetMode="External"/><Relationship Id="rId245" Type="http://schemas.openxmlformats.org/officeDocument/2006/relationships/hyperlink" Target="https://disk.yandex.ru/d/Sn8w1wxphRGhBg" TargetMode="External"/><Relationship Id="rId452" Type="http://schemas.openxmlformats.org/officeDocument/2006/relationships/hyperlink" Target="https://disk.yandex.ru/d/WODX6jLTuNleXQ" TargetMode="External"/><Relationship Id="rId897" Type="http://schemas.openxmlformats.org/officeDocument/2006/relationships/hyperlink" Target="https://disk.yandex.ru/d/eSf2nkk1QALkvw" TargetMode="External"/><Relationship Id="rId1082" Type="http://schemas.openxmlformats.org/officeDocument/2006/relationships/hyperlink" Target="https://disk.yandex.ru/d/qlp1oc0KlJU7hw" TargetMode="External"/><Relationship Id="rId105" Type="http://schemas.openxmlformats.org/officeDocument/2006/relationships/hyperlink" Target="https://disk.yandex.ru/d/itCn-KCNvaxGVg" TargetMode="External"/><Relationship Id="rId312" Type="http://schemas.openxmlformats.org/officeDocument/2006/relationships/hyperlink" Target="https://disk.yandex.ru/d/SZ5lbnsjgImP4g" TargetMode="External"/><Relationship Id="rId757" Type="http://schemas.openxmlformats.org/officeDocument/2006/relationships/hyperlink" Target="https://disk.yandex.ru/d/On-jWpKxQ-PpJw" TargetMode="External"/><Relationship Id="rId964" Type="http://schemas.openxmlformats.org/officeDocument/2006/relationships/hyperlink" Target="https://disk.yandex.ru/d/sO5rgFuOYSOz1Q" TargetMode="External"/><Relationship Id="rId93" Type="http://schemas.openxmlformats.org/officeDocument/2006/relationships/hyperlink" Target="https://disk.yandex.ru/d/cSHstjVagRwbxQ" TargetMode="External"/><Relationship Id="rId617" Type="http://schemas.openxmlformats.org/officeDocument/2006/relationships/hyperlink" Target="https://disk.yandex.ru/d/CUDb639VAAy3lA" TargetMode="External"/><Relationship Id="rId824" Type="http://schemas.openxmlformats.org/officeDocument/2006/relationships/hyperlink" Target="https://disk.yandex.ru/d/f6IjJe3V6OygdQ" TargetMode="External"/><Relationship Id="rId1247" Type="http://schemas.openxmlformats.org/officeDocument/2006/relationships/hyperlink" Target="https://disk.yandex.ru/d/Wz80DgTle0k8Pw" TargetMode="External"/><Relationship Id="rId1107" Type="http://schemas.openxmlformats.org/officeDocument/2006/relationships/hyperlink" Target="https://disk.yandex.ru/d/bMlVbeUh_nz38w" TargetMode="External"/><Relationship Id="rId20" Type="http://schemas.openxmlformats.org/officeDocument/2006/relationships/hyperlink" Target="https://disk.yandex.ru/d/WQcZOCcGX_10rw" TargetMode="External"/><Relationship Id="rId267" Type="http://schemas.openxmlformats.org/officeDocument/2006/relationships/hyperlink" Target="https://disk.yandex.ru/d/T49xBsEvTJ5coA" TargetMode="External"/><Relationship Id="rId474" Type="http://schemas.openxmlformats.org/officeDocument/2006/relationships/hyperlink" Target="https://disk.yandex.ru/d/czIeN1Nryf0S6w" TargetMode="External"/><Relationship Id="rId127" Type="http://schemas.openxmlformats.org/officeDocument/2006/relationships/hyperlink" Target="https://disk.yandex.ru/d/p8tchxbVDcjLrg" TargetMode="External"/><Relationship Id="rId681" Type="http://schemas.openxmlformats.org/officeDocument/2006/relationships/hyperlink" Target="https://disk.yandex.ru/d/8wnmx6DaF81ScA" TargetMode="External"/><Relationship Id="rId779" Type="http://schemas.openxmlformats.org/officeDocument/2006/relationships/hyperlink" Target="https://disk.yandex.ru/d/unA8_YuTmLAhzg" TargetMode="External"/><Relationship Id="rId986" Type="http://schemas.openxmlformats.org/officeDocument/2006/relationships/hyperlink" Target="https://disk.yandex.ru/d/y8h6AYd2rbM4Sw" TargetMode="External"/><Relationship Id="rId334" Type="http://schemas.openxmlformats.org/officeDocument/2006/relationships/hyperlink" Target="https://disk.yandex.ru/d/5bjaela8iCFKcA" TargetMode="External"/><Relationship Id="rId541" Type="http://schemas.openxmlformats.org/officeDocument/2006/relationships/hyperlink" Target="https://disk.yandex.ru/d/n3bfHoi47wWjow" TargetMode="External"/><Relationship Id="rId639" Type="http://schemas.openxmlformats.org/officeDocument/2006/relationships/hyperlink" Target="https://disk.yandex.ru/d/We2OQodqEtpD5Q" TargetMode="External"/><Relationship Id="rId1171" Type="http://schemas.openxmlformats.org/officeDocument/2006/relationships/hyperlink" Target="https://disk.yandex.ru/d/UYcx28EB5nz2AA" TargetMode="External"/><Relationship Id="rId1269" Type="http://schemas.openxmlformats.org/officeDocument/2006/relationships/hyperlink" Target="https://disk.yandex.ru/d/VFLQGDq_Rc2Q2Q" TargetMode="External"/><Relationship Id="rId401" Type="http://schemas.openxmlformats.org/officeDocument/2006/relationships/hyperlink" Target="https://disk.yandex.ru/d/h3mU4q4NNnwN9w" TargetMode="External"/><Relationship Id="rId846" Type="http://schemas.openxmlformats.org/officeDocument/2006/relationships/hyperlink" Target="https://disk.yandex.ru/d/zP7oWYYxoaI3bQ" TargetMode="External"/><Relationship Id="rId1031" Type="http://schemas.openxmlformats.org/officeDocument/2006/relationships/hyperlink" Target="https://disk.yandex.ru/d/MONDksiK9m1nMg" TargetMode="External"/><Relationship Id="rId1129" Type="http://schemas.openxmlformats.org/officeDocument/2006/relationships/hyperlink" Target="https://disk.yandex.ru/d/n5Ri4rBcYeIzzw" TargetMode="External"/><Relationship Id="rId706" Type="http://schemas.openxmlformats.org/officeDocument/2006/relationships/hyperlink" Target="https://disk.yandex.ru/d/-1b9NJFDHILvpg" TargetMode="External"/><Relationship Id="rId913" Type="http://schemas.openxmlformats.org/officeDocument/2006/relationships/hyperlink" Target="https://disk.yandex.ru/d/Vfk0S3todXZ3eA" TargetMode="External"/><Relationship Id="rId42" Type="http://schemas.openxmlformats.org/officeDocument/2006/relationships/hyperlink" Target="https://disk.yandex.ru/d/C5oj3RPKTeBRmw" TargetMode="External"/><Relationship Id="rId191" Type="http://schemas.openxmlformats.org/officeDocument/2006/relationships/hyperlink" Target="https://disk.yandex.ru/d/rkxhxpg_xL9TSg" TargetMode="External"/><Relationship Id="rId289" Type="http://schemas.openxmlformats.org/officeDocument/2006/relationships/hyperlink" Target="https://disk.yandex.ru/d/8bMkShsHu5VxWw" TargetMode="External"/><Relationship Id="rId496" Type="http://schemas.openxmlformats.org/officeDocument/2006/relationships/hyperlink" Target="https://disk.yandex.ru/d/NznEWqdoJZsOSg" TargetMode="External"/><Relationship Id="rId149" Type="http://schemas.openxmlformats.org/officeDocument/2006/relationships/hyperlink" Target="https://disk.yandex.ru/d/8kUtixL3L4OtQQ" TargetMode="External"/><Relationship Id="rId356" Type="http://schemas.openxmlformats.org/officeDocument/2006/relationships/hyperlink" Target="https://disk.yandex.ru/d/71V4oob9XrSpaA" TargetMode="External"/><Relationship Id="rId563" Type="http://schemas.openxmlformats.org/officeDocument/2006/relationships/hyperlink" Target="https://disk.yandex.ru/d/JImlQ75Zb_qxgg" TargetMode="External"/><Relationship Id="rId770" Type="http://schemas.openxmlformats.org/officeDocument/2006/relationships/hyperlink" Target="https://disk.yandex.ru/d/pkLv7PT8nQQYOw" TargetMode="External"/><Relationship Id="rId1193" Type="http://schemas.openxmlformats.org/officeDocument/2006/relationships/hyperlink" Target="https://disk.yandex.ru/d/timTMp_P7OVv9w" TargetMode="External"/><Relationship Id="rId216" Type="http://schemas.openxmlformats.org/officeDocument/2006/relationships/hyperlink" Target="https://disk.yandex.ru/d/KZzMrI4fVxqkMQ" TargetMode="External"/><Relationship Id="rId423" Type="http://schemas.openxmlformats.org/officeDocument/2006/relationships/hyperlink" Target="https://disk.yandex.ru/d/kGCgLHsogE3uQw" TargetMode="External"/><Relationship Id="rId868" Type="http://schemas.openxmlformats.org/officeDocument/2006/relationships/hyperlink" Target="https://disk.yandex.ru/d/irbnvDUK6SFiCw" TargetMode="External"/><Relationship Id="rId1053" Type="http://schemas.openxmlformats.org/officeDocument/2006/relationships/hyperlink" Target="https://disk.yandex.ru/d/OcCsad3fg2-9Ow" TargetMode="External"/><Relationship Id="rId1260" Type="http://schemas.openxmlformats.org/officeDocument/2006/relationships/hyperlink" Target="https://disk.yandex.ru/d/2bn62nQoN1Ss-A" TargetMode="External"/><Relationship Id="rId630" Type="http://schemas.openxmlformats.org/officeDocument/2006/relationships/hyperlink" Target="https://disk.yandex.ru/d/nBppkp1nyzejDQ" TargetMode="External"/><Relationship Id="rId728" Type="http://schemas.openxmlformats.org/officeDocument/2006/relationships/hyperlink" Target="https://disk.yandex.ru/d/2Oa4unm1LFmimA" TargetMode="External"/><Relationship Id="rId935" Type="http://schemas.openxmlformats.org/officeDocument/2006/relationships/hyperlink" Target="https://disk.yandex.ru/d/tueqFg_Io8Fw2w" TargetMode="External"/><Relationship Id="rId64" Type="http://schemas.openxmlformats.org/officeDocument/2006/relationships/hyperlink" Target="https://disk.yandex.ru/d/SE-fZA0k0YY00Q" TargetMode="External"/><Relationship Id="rId367" Type="http://schemas.openxmlformats.org/officeDocument/2006/relationships/hyperlink" Target="https://disk.yandex.ru/d/Xw2cqVzUOeN69g" TargetMode="External"/><Relationship Id="rId574" Type="http://schemas.openxmlformats.org/officeDocument/2006/relationships/hyperlink" Target="https://disk.yandex.ru/d/HXZykm8y_LRl7g" TargetMode="External"/><Relationship Id="rId1120" Type="http://schemas.openxmlformats.org/officeDocument/2006/relationships/hyperlink" Target="https://disk.yandex.ru/d/6vXSK7imCJY8AA" TargetMode="External"/><Relationship Id="rId1218" Type="http://schemas.openxmlformats.org/officeDocument/2006/relationships/hyperlink" Target="https://disk.yandex.ru/d/XLWKYFGq9BHwng" TargetMode="External"/><Relationship Id="rId227" Type="http://schemas.openxmlformats.org/officeDocument/2006/relationships/hyperlink" Target="https://disk.yandex.ru/d/ctKdJNjaTt7b5A" TargetMode="External"/><Relationship Id="rId781" Type="http://schemas.openxmlformats.org/officeDocument/2006/relationships/hyperlink" Target="https://disk.yandex.ru/d/E_66NzLqktKqLg" TargetMode="External"/><Relationship Id="rId879" Type="http://schemas.openxmlformats.org/officeDocument/2006/relationships/hyperlink" Target="https://disk.yandex.ru/d/Bnbswfi4uM_QZA" TargetMode="External"/><Relationship Id="rId434" Type="http://schemas.openxmlformats.org/officeDocument/2006/relationships/hyperlink" Target="https://disk.yandex.ru/d/idgdZkfJehAI1Q" TargetMode="External"/><Relationship Id="rId641" Type="http://schemas.openxmlformats.org/officeDocument/2006/relationships/hyperlink" Target="https://disk.yandex.ru/d/tROw4OhZFZbfAg" TargetMode="External"/><Relationship Id="rId739" Type="http://schemas.openxmlformats.org/officeDocument/2006/relationships/hyperlink" Target="https://disk.yandex.ru/d/wzwWKWsxoPDfqg" TargetMode="External"/><Relationship Id="rId1064" Type="http://schemas.openxmlformats.org/officeDocument/2006/relationships/hyperlink" Target="https://disk.yandex.ru/d/lUQig4Tk37TXjw" TargetMode="External"/><Relationship Id="rId1271" Type="http://schemas.openxmlformats.org/officeDocument/2006/relationships/hyperlink" Target="https://disk.yandex.ru/d/pkigr-8VPQ13lg" TargetMode="External"/><Relationship Id="rId280" Type="http://schemas.openxmlformats.org/officeDocument/2006/relationships/hyperlink" Target="https://disk.yandex.ru/d/4uOqQ3SVATJCQg" TargetMode="External"/><Relationship Id="rId501" Type="http://schemas.openxmlformats.org/officeDocument/2006/relationships/hyperlink" Target="https://disk.yandex.ru/d/dCd2Qq_6y9ZBuw" TargetMode="External"/><Relationship Id="rId946" Type="http://schemas.openxmlformats.org/officeDocument/2006/relationships/hyperlink" Target="https://disk.yandex.ru/d/Hfu_HkXxMaLUMA" TargetMode="External"/><Relationship Id="rId1131" Type="http://schemas.openxmlformats.org/officeDocument/2006/relationships/hyperlink" Target="https://disk.yandex.ru/d/HWT7S6soS-c37g" TargetMode="External"/><Relationship Id="rId1229" Type="http://schemas.openxmlformats.org/officeDocument/2006/relationships/hyperlink" Target="https://disk.yandex.ru/d/0GJqOaCPjO7bXg" TargetMode="External"/><Relationship Id="rId75" Type="http://schemas.openxmlformats.org/officeDocument/2006/relationships/hyperlink" Target="https://disk.yandex.ru/d/46wErhUaZ5PlkA" TargetMode="External"/><Relationship Id="rId140" Type="http://schemas.openxmlformats.org/officeDocument/2006/relationships/hyperlink" Target="https://disk.yandex.ru/d/ed-Ef3PfjlLMcQ" TargetMode="External"/><Relationship Id="rId378" Type="http://schemas.openxmlformats.org/officeDocument/2006/relationships/hyperlink" Target="https://disk.yandex.ru/d/hVoK8kgvTcJqfg" TargetMode="External"/><Relationship Id="rId585" Type="http://schemas.openxmlformats.org/officeDocument/2006/relationships/hyperlink" Target="https://disk.yandex.ru/d/kMLez9k-rfM-kA" TargetMode="External"/><Relationship Id="rId792" Type="http://schemas.openxmlformats.org/officeDocument/2006/relationships/hyperlink" Target="https://disk.yandex.ru/d/dCCtO49JuRe8Pw" TargetMode="External"/><Relationship Id="rId806" Type="http://schemas.openxmlformats.org/officeDocument/2006/relationships/hyperlink" Target="https://disk.yandex.ru/d/vYp_PfHTjmVvaw" TargetMode="External"/><Relationship Id="rId6" Type="http://schemas.openxmlformats.org/officeDocument/2006/relationships/hyperlink" Target="https://disk.yandex.ru/d/moVMFrZX-K3s_A" TargetMode="External"/><Relationship Id="rId238" Type="http://schemas.openxmlformats.org/officeDocument/2006/relationships/hyperlink" Target="https://disk.yandex.ru/d/MyXiaOfJNO6-DA" TargetMode="External"/><Relationship Id="rId445" Type="http://schemas.openxmlformats.org/officeDocument/2006/relationships/hyperlink" Target="https://disk.yandex.ru/d/Tg2MDlBgynn8Iw" TargetMode="External"/><Relationship Id="rId652" Type="http://schemas.openxmlformats.org/officeDocument/2006/relationships/hyperlink" Target="https://disk.yandex.ru/d/kcca33bgCzfoHw" TargetMode="External"/><Relationship Id="rId1075" Type="http://schemas.openxmlformats.org/officeDocument/2006/relationships/hyperlink" Target="https://disk.yandex.ru/d/_sHu4eM54mpnuQ" TargetMode="External"/><Relationship Id="rId1282" Type="http://schemas.openxmlformats.org/officeDocument/2006/relationships/hyperlink" Target="https://disk.yandex.ru/d/KcbokxdPdb8oAg" TargetMode="External"/><Relationship Id="rId291" Type="http://schemas.openxmlformats.org/officeDocument/2006/relationships/hyperlink" Target="https://disk.yandex.ru/d/RCsbZ1DJjH9VRA" TargetMode="External"/><Relationship Id="rId305" Type="http://schemas.openxmlformats.org/officeDocument/2006/relationships/hyperlink" Target="https://disk.yandex.ru/d/_IhrB3AxgDxcsA" TargetMode="External"/><Relationship Id="rId512" Type="http://schemas.openxmlformats.org/officeDocument/2006/relationships/hyperlink" Target="https://disk.yandex.ru/d/z0XX1yR03TYFpg" TargetMode="External"/><Relationship Id="rId957" Type="http://schemas.openxmlformats.org/officeDocument/2006/relationships/hyperlink" Target="https://disk.yandex.ru/d/RKMjdvIxUxzX1w" TargetMode="External"/><Relationship Id="rId1142" Type="http://schemas.openxmlformats.org/officeDocument/2006/relationships/hyperlink" Target="https://disk.yandex.ru/d/wsJ1VceBbhLIgg" TargetMode="External"/><Relationship Id="rId86" Type="http://schemas.openxmlformats.org/officeDocument/2006/relationships/hyperlink" Target="https://disk.yandex.ru/d/WdQ9hBdCS2lFuQ" TargetMode="External"/><Relationship Id="rId151" Type="http://schemas.openxmlformats.org/officeDocument/2006/relationships/hyperlink" Target="https://disk.yandex.ru/d/SQGaEJt4BbK7Gw" TargetMode="External"/><Relationship Id="rId389" Type="http://schemas.openxmlformats.org/officeDocument/2006/relationships/hyperlink" Target="https://disk.yandex.ru/d/JUUpGX__m1sJRw" TargetMode="External"/><Relationship Id="rId596" Type="http://schemas.openxmlformats.org/officeDocument/2006/relationships/hyperlink" Target="https://disk.yandex.ru/d/-I8b-eeQ4KpwyA" TargetMode="External"/><Relationship Id="rId817" Type="http://schemas.openxmlformats.org/officeDocument/2006/relationships/hyperlink" Target="https://disk.yandex.ru/d/WzcrnAW89KbWyA" TargetMode="External"/><Relationship Id="rId1002" Type="http://schemas.openxmlformats.org/officeDocument/2006/relationships/hyperlink" Target="https://disk.yandex.ru/d/sxDmUOuD1tCnEQ" TargetMode="External"/><Relationship Id="rId249" Type="http://schemas.openxmlformats.org/officeDocument/2006/relationships/hyperlink" Target="https://disk.yandex.ru/d/qsxVLbQLaJGlZQ" TargetMode="External"/><Relationship Id="rId456" Type="http://schemas.openxmlformats.org/officeDocument/2006/relationships/hyperlink" Target="https://disk.yandex.ru/d/l1cyB2hKOUnRlA" TargetMode="External"/><Relationship Id="rId663" Type="http://schemas.openxmlformats.org/officeDocument/2006/relationships/hyperlink" Target="https://disk.yandex.ru/d/CFuovskmN4HCfw" TargetMode="External"/><Relationship Id="rId870" Type="http://schemas.openxmlformats.org/officeDocument/2006/relationships/hyperlink" Target="https://disk.yandex.ru/d/WO1f1ffBcrh1OQ" TargetMode="External"/><Relationship Id="rId1086" Type="http://schemas.openxmlformats.org/officeDocument/2006/relationships/hyperlink" Target="https://disk.yandex.ru/d/BMzG02LHJsUo0w" TargetMode="External"/><Relationship Id="rId1293" Type="http://schemas.openxmlformats.org/officeDocument/2006/relationships/hyperlink" Target="https://disk.yandex.ru/d/ctpJoOu3el3WDw" TargetMode="External"/><Relationship Id="rId1307" Type="http://schemas.openxmlformats.org/officeDocument/2006/relationships/hyperlink" Target="https://disk.yandex.ru/d/ij5SiqEMSNpQTA" TargetMode="External"/><Relationship Id="rId13" Type="http://schemas.openxmlformats.org/officeDocument/2006/relationships/hyperlink" Target="https://disk.yandex.ru/d/6EcRvtX2Vst8fQ" TargetMode="External"/><Relationship Id="rId109" Type="http://schemas.openxmlformats.org/officeDocument/2006/relationships/hyperlink" Target="https://disk.yandex.ru/d/RyGQVU5V4u80wQ" TargetMode="External"/><Relationship Id="rId316" Type="http://schemas.openxmlformats.org/officeDocument/2006/relationships/hyperlink" Target="https://disk.yandex.ru/d/GNh_v1ws4cgXlg" TargetMode="External"/><Relationship Id="rId523" Type="http://schemas.openxmlformats.org/officeDocument/2006/relationships/hyperlink" Target="https://disk.yandex.ru/d/5bdlmjIVh1pLcw" TargetMode="External"/><Relationship Id="rId968" Type="http://schemas.openxmlformats.org/officeDocument/2006/relationships/hyperlink" Target="https://disk.yandex.ru/d/j3yw5bijRZOfXQ" TargetMode="External"/><Relationship Id="rId1153" Type="http://schemas.openxmlformats.org/officeDocument/2006/relationships/hyperlink" Target="https://disk.yandex.ru/d/3-egFPgt3qKvVQ" TargetMode="External"/><Relationship Id="rId97" Type="http://schemas.openxmlformats.org/officeDocument/2006/relationships/hyperlink" Target="https://disk.yandex.ru/d/rg4HmtAmUdvzjw" TargetMode="External"/><Relationship Id="rId730" Type="http://schemas.openxmlformats.org/officeDocument/2006/relationships/hyperlink" Target="https://disk.yandex.ru/d/J1wWB2offb2fxA" TargetMode="External"/><Relationship Id="rId828" Type="http://schemas.openxmlformats.org/officeDocument/2006/relationships/hyperlink" Target="https://disk.yandex.ru/d/rDcajKHVCU3WQg" TargetMode="External"/><Relationship Id="rId1013" Type="http://schemas.openxmlformats.org/officeDocument/2006/relationships/hyperlink" Target="https://disk.yandex.ru/d/9Zp19uU746-xBw" TargetMode="External"/><Relationship Id="rId162" Type="http://schemas.openxmlformats.org/officeDocument/2006/relationships/hyperlink" Target="https://disk.yandex.ru/d/hJSeO_KnfUEktQ" TargetMode="External"/><Relationship Id="rId467" Type="http://schemas.openxmlformats.org/officeDocument/2006/relationships/hyperlink" Target="https://disk.yandex.ru/d/YOHjNnPuKDh-Cw" TargetMode="External"/><Relationship Id="rId1097" Type="http://schemas.openxmlformats.org/officeDocument/2006/relationships/hyperlink" Target="https://disk.yandex.ru/d/dIeT9BeMrTyWGg" TargetMode="External"/><Relationship Id="rId1220" Type="http://schemas.openxmlformats.org/officeDocument/2006/relationships/hyperlink" Target="https://disk.yandex.ru/d/bUTFiqraiw0WgA" TargetMode="External"/><Relationship Id="rId674" Type="http://schemas.openxmlformats.org/officeDocument/2006/relationships/hyperlink" Target="https://disk.yandex.ru/d/6xfqxlCiKYvXjg" TargetMode="External"/><Relationship Id="rId881" Type="http://schemas.openxmlformats.org/officeDocument/2006/relationships/hyperlink" Target="https://disk.yandex.ru/d/ZrzimwVYG0aqxw" TargetMode="External"/><Relationship Id="rId979" Type="http://schemas.openxmlformats.org/officeDocument/2006/relationships/hyperlink" Target="https://disk.yandex.ru/d/L8MbSMVH6McbYw" TargetMode="External"/><Relationship Id="rId24" Type="http://schemas.openxmlformats.org/officeDocument/2006/relationships/hyperlink" Target="https://disk.yandex.ru/d/pP_1y4cZixCvBg" TargetMode="External"/><Relationship Id="rId327" Type="http://schemas.openxmlformats.org/officeDocument/2006/relationships/hyperlink" Target="https://disk.yandex.ru/d/Ytp5Lq8dM4P2KA" TargetMode="External"/><Relationship Id="rId534" Type="http://schemas.openxmlformats.org/officeDocument/2006/relationships/hyperlink" Target="https://disk.yandex.ru/d/39vs4Fd0FRtG2A" TargetMode="External"/><Relationship Id="rId741" Type="http://schemas.openxmlformats.org/officeDocument/2006/relationships/hyperlink" Target="https://disk.yandex.ru/d/fv8ZZZ_xRPyrNg" TargetMode="External"/><Relationship Id="rId839" Type="http://schemas.openxmlformats.org/officeDocument/2006/relationships/hyperlink" Target="https://disk.yandex.ru/d/U6_wotT5ME8MQg" TargetMode="External"/><Relationship Id="rId1164" Type="http://schemas.openxmlformats.org/officeDocument/2006/relationships/hyperlink" Target="https://disk.yandex.ru/d/_8Dn1y4VWcwiDQ" TargetMode="External"/><Relationship Id="rId173" Type="http://schemas.openxmlformats.org/officeDocument/2006/relationships/hyperlink" Target="https://disk.yandex.ru/d/r5yEOe1im16z_w" TargetMode="External"/><Relationship Id="rId380" Type="http://schemas.openxmlformats.org/officeDocument/2006/relationships/hyperlink" Target="https://disk.yandex.ru/d/r8-P4V5IY8NjAA" TargetMode="External"/><Relationship Id="rId601" Type="http://schemas.openxmlformats.org/officeDocument/2006/relationships/hyperlink" Target="https://disk.yandex.ru/d/m1g08opYj64hkQ" TargetMode="External"/><Relationship Id="rId1024" Type="http://schemas.openxmlformats.org/officeDocument/2006/relationships/hyperlink" Target="https://disk.yandex.ru/d/NmlBRN2G6i3cYw" TargetMode="External"/><Relationship Id="rId1231" Type="http://schemas.openxmlformats.org/officeDocument/2006/relationships/hyperlink" Target="https://disk.yandex.ru/d/hpS01KEajm5TlA" TargetMode="External"/><Relationship Id="rId240" Type="http://schemas.openxmlformats.org/officeDocument/2006/relationships/hyperlink" Target="https://disk.yandex.ru/d/QI4mdODeNsp6QQ" TargetMode="External"/><Relationship Id="rId478" Type="http://schemas.openxmlformats.org/officeDocument/2006/relationships/hyperlink" Target="https://disk.yandex.ru/d/uO75d2-WtC3F9A" TargetMode="External"/><Relationship Id="rId685" Type="http://schemas.openxmlformats.org/officeDocument/2006/relationships/hyperlink" Target="https://disk.yandex.ru/d/EWXuYCHSQYVKYA" TargetMode="External"/><Relationship Id="rId892" Type="http://schemas.openxmlformats.org/officeDocument/2006/relationships/hyperlink" Target="https://disk.yandex.ru/d/WFvCuKJ2Z32dTQ" TargetMode="External"/><Relationship Id="rId906" Type="http://schemas.openxmlformats.org/officeDocument/2006/relationships/hyperlink" Target="https://disk.yandex.ru/d/sevWjngGkSU3Og" TargetMode="External"/><Relationship Id="rId35" Type="http://schemas.openxmlformats.org/officeDocument/2006/relationships/hyperlink" Target="https://disk.yandex.ru/d/g8T98nNFnigs9g" TargetMode="External"/><Relationship Id="rId100" Type="http://schemas.openxmlformats.org/officeDocument/2006/relationships/hyperlink" Target="https://disk.yandex.ru/d/YwxeLih-m3kl8g" TargetMode="External"/><Relationship Id="rId338" Type="http://schemas.openxmlformats.org/officeDocument/2006/relationships/hyperlink" Target="https://disk.yandex.ru/d/wbegN8UmshoSZA" TargetMode="External"/><Relationship Id="rId545" Type="http://schemas.openxmlformats.org/officeDocument/2006/relationships/hyperlink" Target="https://disk.yandex.ru/d/cntXgjgJ67BqXg" TargetMode="External"/><Relationship Id="rId752" Type="http://schemas.openxmlformats.org/officeDocument/2006/relationships/hyperlink" Target="https://disk.yandex.ru/d/P0pfcZstVD2g6g" TargetMode="External"/><Relationship Id="rId1175" Type="http://schemas.openxmlformats.org/officeDocument/2006/relationships/hyperlink" Target="https://disk.yandex.ru/d/MIVBVFuZ6KBqWg" TargetMode="External"/><Relationship Id="rId184" Type="http://schemas.openxmlformats.org/officeDocument/2006/relationships/hyperlink" Target="https://disk.yandex.ru/d/Gkjx9hSxBNP3zA" TargetMode="External"/><Relationship Id="rId391" Type="http://schemas.openxmlformats.org/officeDocument/2006/relationships/hyperlink" Target="https://disk.yandex.ru/d/_pgP-vz78kXDfw" TargetMode="External"/><Relationship Id="rId405" Type="http://schemas.openxmlformats.org/officeDocument/2006/relationships/hyperlink" Target="https://disk.yandex.ru/d/1537Oxt-rfSYSA" TargetMode="External"/><Relationship Id="rId612" Type="http://schemas.openxmlformats.org/officeDocument/2006/relationships/hyperlink" Target="https://disk.yandex.ru/d/0kiPd0UTpYGeoQ" TargetMode="External"/><Relationship Id="rId1035" Type="http://schemas.openxmlformats.org/officeDocument/2006/relationships/hyperlink" Target="https://disk.yandex.ru/d/0Xu9YUNh9eL4Aw" TargetMode="External"/><Relationship Id="rId1242" Type="http://schemas.openxmlformats.org/officeDocument/2006/relationships/hyperlink" Target="https://disk.yandex.ru/d/jOoFlfeDqFIWIg" TargetMode="External"/><Relationship Id="rId251" Type="http://schemas.openxmlformats.org/officeDocument/2006/relationships/hyperlink" Target="https://disk.yandex.ru/d/GVLi-NazEA161w" TargetMode="External"/><Relationship Id="rId489" Type="http://schemas.openxmlformats.org/officeDocument/2006/relationships/hyperlink" Target="https://disk.yandex.ru/d/UsKvSYy3HN-qhA" TargetMode="External"/><Relationship Id="rId696" Type="http://schemas.openxmlformats.org/officeDocument/2006/relationships/hyperlink" Target="https://disk.yandex.ru/d/5wIsaO4toVpW2g" TargetMode="External"/><Relationship Id="rId917" Type="http://schemas.openxmlformats.org/officeDocument/2006/relationships/hyperlink" Target="https://disk.yandex.ru/d/_-xeXP1f5Z9w7g" TargetMode="External"/><Relationship Id="rId1102" Type="http://schemas.openxmlformats.org/officeDocument/2006/relationships/hyperlink" Target="https://disk.yandex.ru/d/robD_AxgFG_JCA" TargetMode="External"/><Relationship Id="rId46" Type="http://schemas.openxmlformats.org/officeDocument/2006/relationships/hyperlink" Target="https://disk.yandex.ru/d/QYC3W2pc5he8Kw" TargetMode="External"/><Relationship Id="rId349" Type="http://schemas.openxmlformats.org/officeDocument/2006/relationships/hyperlink" Target="https://disk.yandex.ru/d/xSRZuEL6-1Ll-Q" TargetMode="External"/><Relationship Id="rId556" Type="http://schemas.openxmlformats.org/officeDocument/2006/relationships/hyperlink" Target="https://disk.yandex.ru/d/CsDZnRfCrvZovQ" TargetMode="External"/><Relationship Id="rId763" Type="http://schemas.openxmlformats.org/officeDocument/2006/relationships/hyperlink" Target="https://disk.yandex.ru/d/dqV2mTOEfOdu8w" TargetMode="External"/><Relationship Id="rId1186" Type="http://schemas.openxmlformats.org/officeDocument/2006/relationships/hyperlink" Target="https://disk.yandex.ru/d/32hclnJY-fZoOQ" TargetMode="External"/><Relationship Id="rId111" Type="http://schemas.openxmlformats.org/officeDocument/2006/relationships/hyperlink" Target="https://disk.yandex.ru/d/F3_SaqVNNyIENQ" TargetMode="External"/><Relationship Id="rId195" Type="http://schemas.openxmlformats.org/officeDocument/2006/relationships/hyperlink" Target="https://disk.yandex.ru/d/eObOcpUxrL69eg" TargetMode="External"/><Relationship Id="rId209" Type="http://schemas.openxmlformats.org/officeDocument/2006/relationships/hyperlink" Target="https://disk.yandex.ru/d/MDFrkXlaQP2zSA" TargetMode="External"/><Relationship Id="rId416" Type="http://schemas.openxmlformats.org/officeDocument/2006/relationships/hyperlink" Target="https://disk.yandex.ru/d/TSTgsOxj4qQ03Q" TargetMode="External"/><Relationship Id="rId970" Type="http://schemas.openxmlformats.org/officeDocument/2006/relationships/hyperlink" Target="https://disk.yandex.ru/d/Sede7p0xfpXVSg" TargetMode="External"/><Relationship Id="rId1046" Type="http://schemas.openxmlformats.org/officeDocument/2006/relationships/hyperlink" Target="https://disk.yandex.ru/d/3Jz-22X4N2Aodw" TargetMode="External"/><Relationship Id="rId1253" Type="http://schemas.openxmlformats.org/officeDocument/2006/relationships/hyperlink" Target="https://disk.yandex.ru/d/_4aO-folG_KjKg" TargetMode="External"/><Relationship Id="rId623" Type="http://schemas.openxmlformats.org/officeDocument/2006/relationships/hyperlink" Target="https://disk.yandex.ru/d/PdQMQZEnLteueQ" TargetMode="External"/><Relationship Id="rId830" Type="http://schemas.openxmlformats.org/officeDocument/2006/relationships/hyperlink" Target="https://disk.yandex.ru/d/59r6KBQSs92UHw" TargetMode="External"/><Relationship Id="rId928" Type="http://schemas.openxmlformats.org/officeDocument/2006/relationships/hyperlink" Target="https://disk.yandex.ru/d/xtCjDKVeZ5eyVQ" TargetMode="External"/><Relationship Id="rId57" Type="http://schemas.openxmlformats.org/officeDocument/2006/relationships/hyperlink" Target="https://disk.yandex.ru/d/BFO55dV5MC5t9A" TargetMode="External"/><Relationship Id="rId262" Type="http://schemas.openxmlformats.org/officeDocument/2006/relationships/hyperlink" Target="https://disk.yandex.ru/d/R80hWHxI6F0_vw" TargetMode="External"/><Relationship Id="rId567" Type="http://schemas.openxmlformats.org/officeDocument/2006/relationships/hyperlink" Target="https://disk.yandex.ru/d/CxnVYIPGbBtYcQ" TargetMode="External"/><Relationship Id="rId1113" Type="http://schemas.openxmlformats.org/officeDocument/2006/relationships/hyperlink" Target="https://disk.yandex.ru/d/NzrutHwIsBOfmQ" TargetMode="External"/><Relationship Id="rId1197" Type="http://schemas.openxmlformats.org/officeDocument/2006/relationships/hyperlink" Target="https://disk.yandex.ru/d/_sm5uo5NrCb_xg" TargetMode="External"/><Relationship Id="rId122" Type="http://schemas.openxmlformats.org/officeDocument/2006/relationships/hyperlink" Target="https://disk.yandex.ru/d/jVtCWdVmvNHIrg" TargetMode="External"/><Relationship Id="rId774" Type="http://schemas.openxmlformats.org/officeDocument/2006/relationships/hyperlink" Target="https://disk.yandex.ru/d/_cQLn1HkigU_Wg" TargetMode="External"/><Relationship Id="rId981" Type="http://schemas.openxmlformats.org/officeDocument/2006/relationships/hyperlink" Target="https://disk.yandex.ru/d/4qxFWrIVkXrdIw" TargetMode="External"/><Relationship Id="rId1057" Type="http://schemas.openxmlformats.org/officeDocument/2006/relationships/hyperlink" Target="https://disk.yandex.ru/d/bRFrS8TfzaO1oQ" TargetMode="External"/><Relationship Id="rId427" Type="http://schemas.openxmlformats.org/officeDocument/2006/relationships/hyperlink" Target="https://disk.yandex.ru/d/rSsvf8efjqGzIg" TargetMode="External"/><Relationship Id="rId634" Type="http://schemas.openxmlformats.org/officeDocument/2006/relationships/hyperlink" Target="https://disk.yandex.ru/d/VsAfoZv1Kha44g" TargetMode="External"/><Relationship Id="rId841" Type="http://schemas.openxmlformats.org/officeDocument/2006/relationships/hyperlink" Target="https://disk.yandex.ru/d/3Os4meaN4IoQAw" TargetMode="External"/><Relationship Id="rId1264" Type="http://schemas.openxmlformats.org/officeDocument/2006/relationships/hyperlink" Target="https://disk.yandex.ru/d/b_QO7jVYGmVuNA" TargetMode="External"/><Relationship Id="rId273" Type="http://schemas.openxmlformats.org/officeDocument/2006/relationships/hyperlink" Target="https://disk.yandex.ru/d/K7_14EUBkFaRHQ" TargetMode="External"/><Relationship Id="rId480" Type="http://schemas.openxmlformats.org/officeDocument/2006/relationships/hyperlink" Target="https://disk.yandex.ru/d/OBs1oUIjhsngGg" TargetMode="External"/><Relationship Id="rId701" Type="http://schemas.openxmlformats.org/officeDocument/2006/relationships/hyperlink" Target="https://disk.yandex.ru/d/NWAFLyQ88I6Q3g" TargetMode="External"/><Relationship Id="rId939" Type="http://schemas.openxmlformats.org/officeDocument/2006/relationships/hyperlink" Target="https://disk.yandex.ru/d/XHnVnWqluuMGMA" TargetMode="External"/><Relationship Id="rId1124" Type="http://schemas.openxmlformats.org/officeDocument/2006/relationships/hyperlink" Target="https://disk.yandex.ru/d/-Tx4EgSzL5YR6g" TargetMode="External"/><Relationship Id="rId68" Type="http://schemas.openxmlformats.org/officeDocument/2006/relationships/hyperlink" Target="https://disk.yandex.ru/d/eempazouo8qX9A" TargetMode="External"/><Relationship Id="rId133" Type="http://schemas.openxmlformats.org/officeDocument/2006/relationships/hyperlink" Target="https://disk.yandex.ru/d/shun15cT6itozg" TargetMode="External"/><Relationship Id="rId340" Type="http://schemas.openxmlformats.org/officeDocument/2006/relationships/hyperlink" Target="https://disk.yandex.ru/d/iIwnIQx0gmmyWQ" TargetMode="External"/><Relationship Id="rId578" Type="http://schemas.openxmlformats.org/officeDocument/2006/relationships/hyperlink" Target="https://disk.yandex.ru/d/kI1dOlAWw-Fulw" TargetMode="External"/><Relationship Id="rId785" Type="http://schemas.openxmlformats.org/officeDocument/2006/relationships/hyperlink" Target="https://disk.yandex.ru/d/lNBhSCVNmryCGA" TargetMode="External"/><Relationship Id="rId992" Type="http://schemas.openxmlformats.org/officeDocument/2006/relationships/hyperlink" Target="https://disk.yandex.ru/d/qFI9d-Q_8Okf_Q" TargetMode="External"/><Relationship Id="rId200" Type="http://schemas.openxmlformats.org/officeDocument/2006/relationships/hyperlink" Target="https://disk.yandex.ru/d/QNUhlN1lCN-7kA" TargetMode="External"/><Relationship Id="rId438" Type="http://schemas.openxmlformats.org/officeDocument/2006/relationships/hyperlink" Target="https://disk.yandex.ru/d/S9aTaN2zEa86Zg" TargetMode="External"/><Relationship Id="rId645" Type="http://schemas.openxmlformats.org/officeDocument/2006/relationships/hyperlink" Target="https://disk.yandex.ru/d/Is0WSiMVYi79kg" TargetMode="External"/><Relationship Id="rId852" Type="http://schemas.openxmlformats.org/officeDocument/2006/relationships/hyperlink" Target="https://disk.yandex.ru/d/ZXaf6AfvcI-iiQ" TargetMode="External"/><Relationship Id="rId1068" Type="http://schemas.openxmlformats.org/officeDocument/2006/relationships/hyperlink" Target="https://disk.yandex.ru/d/smjKm4LHKQvOlA" TargetMode="External"/><Relationship Id="rId1275" Type="http://schemas.openxmlformats.org/officeDocument/2006/relationships/hyperlink" Target="https://disk.yandex.ru/d/HrnUStMJvM05Mg" TargetMode="External"/><Relationship Id="rId284" Type="http://schemas.openxmlformats.org/officeDocument/2006/relationships/hyperlink" Target="https://disk.yandex.ru/d/0TWkyR_8Esy6PQ" TargetMode="External"/><Relationship Id="rId491" Type="http://schemas.openxmlformats.org/officeDocument/2006/relationships/hyperlink" Target="https://disk.yandex.ru/d/VSQd_7iI-7YLvw" TargetMode="External"/><Relationship Id="rId505" Type="http://schemas.openxmlformats.org/officeDocument/2006/relationships/hyperlink" Target="https://disk.yandex.ru/d/SyZUHytL8B8GvQ" TargetMode="External"/><Relationship Id="rId712" Type="http://schemas.openxmlformats.org/officeDocument/2006/relationships/hyperlink" Target="https://disk.yandex.ru/d/CUgfdpxIQnhwLw" TargetMode="External"/><Relationship Id="rId1135" Type="http://schemas.openxmlformats.org/officeDocument/2006/relationships/hyperlink" Target="https://disk.yandex.ru/d/beM284rLqhp6ag" TargetMode="External"/><Relationship Id="rId79" Type="http://schemas.openxmlformats.org/officeDocument/2006/relationships/hyperlink" Target="https://disk.yandex.ru/d/Z5cKrRGuu97N5g" TargetMode="External"/><Relationship Id="rId144" Type="http://schemas.openxmlformats.org/officeDocument/2006/relationships/hyperlink" Target="https://disk.yandex.ru/d/HyViGmAQkpk3LQ" TargetMode="External"/><Relationship Id="rId589" Type="http://schemas.openxmlformats.org/officeDocument/2006/relationships/hyperlink" Target="https://disk.yandex.ru/d/1KGrUnwmcukCNQ" TargetMode="External"/><Relationship Id="rId796" Type="http://schemas.openxmlformats.org/officeDocument/2006/relationships/hyperlink" Target="https://disk.yandex.ru/d/1OPdKHrW3Zrvhw" TargetMode="External"/><Relationship Id="rId1202" Type="http://schemas.openxmlformats.org/officeDocument/2006/relationships/hyperlink" Target="https://disk.yandex.ru/d/eEtH7yg_hzMwYg" TargetMode="External"/><Relationship Id="rId351" Type="http://schemas.openxmlformats.org/officeDocument/2006/relationships/hyperlink" Target="https://disk.yandex.ru/d/tTo3A-R_otzvrg" TargetMode="External"/><Relationship Id="rId449" Type="http://schemas.openxmlformats.org/officeDocument/2006/relationships/hyperlink" Target="https://disk.yandex.ru/d/9GRajetlJnALWw" TargetMode="External"/><Relationship Id="rId656" Type="http://schemas.openxmlformats.org/officeDocument/2006/relationships/hyperlink" Target="https://disk.yandex.ru/d/I1jCNHnNUaPWIg" TargetMode="External"/><Relationship Id="rId863" Type="http://schemas.openxmlformats.org/officeDocument/2006/relationships/hyperlink" Target="https://disk.yandex.ru/d/_H0ZiQOb7Ob_5A" TargetMode="External"/><Relationship Id="rId1079" Type="http://schemas.openxmlformats.org/officeDocument/2006/relationships/hyperlink" Target="https://disk.yandex.ru/d/qMKLp0UvxhL2aQ" TargetMode="External"/><Relationship Id="rId1286" Type="http://schemas.openxmlformats.org/officeDocument/2006/relationships/hyperlink" Target="https://disk.yandex.ru/d/azinST6vUWpF2A" TargetMode="External"/><Relationship Id="rId211" Type="http://schemas.openxmlformats.org/officeDocument/2006/relationships/hyperlink" Target="https://disk.yandex.ru/d/6L222k6A-RXUng" TargetMode="External"/><Relationship Id="rId295" Type="http://schemas.openxmlformats.org/officeDocument/2006/relationships/hyperlink" Target="https://disk.yandex.ru/d/k7MkiVpmg_oqwA" TargetMode="External"/><Relationship Id="rId309" Type="http://schemas.openxmlformats.org/officeDocument/2006/relationships/hyperlink" Target="https://disk.yandex.ru/d/r8OeJALaljt1SA" TargetMode="External"/><Relationship Id="rId516" Type="http://schemas.openxmlformats.org/officeDocument/2006/relationships/hyperlink" Target="https://disk.yandex.ru/d/1wOFsWk_PUiAyw" TargetMode="External"/><Relationship Id="rId1146" Type="http://schemas.openxmlformats.org/officeDocument/2006/relationships/hyperlink" Target="https://disk.yandex.ru/d/9p2cyB7JyqFOMw" TargetMode="External"/><Relationship Id="rId723" Type="http://schemas.openxmlformats.org/officeDocument/2006/relationships/hyperlink" Target="https://disk.yandex.ru/d/YJU_mY6noK5tLg" TargetMode="External"/><Relationship Id="rId930" Type="http://schemas.openxmlformats.org/officeDocument/2006/relationships/hyperlink" Target="https://disk.yandex.ru/d/ATpDsv9V89Mq_g" TargetMode="External"/><Relationship Id="rId1006" Type="http://schemas.openxmlformats.org/officeDocument/2006/relationships/hyperlink" Target="https://disk.yandex.ru/d/4VHwAJ2ZP4oGzA" TargetMode="External"/><Relationship Id="rId155" Type="http://schemas.openxmlformats.org/officeDocument/2006/relationships/hyperlink" Target="https://disk.yandex.ru/d/sPWRK7jrdh5yvw" TargetMode="External"/><Relationship Id="rId362" Type="http://schemas.openxmlformats.org/officeDocument/2006/relationships/hyperlink" Target="https://disk.yandex.ru/d/Vkv7DcAX3gJANA" TargetMode="External"/><Relationship Id="rId1213" Type="http://schemas.openxmlformats.org/officeDocument/2006/relationships/hyperlink" Target="https://disk.yandex.ru/d/R8x81VoXz2MyYg" TargetMode="External"/><Relationship Id="rId1297" Type="http://schemas.openxmlformats.org/officeDocument/2006/relationships/hyperlink" Target="https://disk.yandex.ru/d/15bW6qf-Cuu8qQ" TargetMode="External"/><Relationship Id="rId222" Type="http://schemas.openxmlformats.org/officeDocument/2006/relationships/hyperlink" Target="https://disk.yandex.ru/d/uwr4cjGKSxXt9w" TargetMode="External"/><Relationship Id="rId667" Type="http://schemas.openxmlformats.org/officeDocument/2006/relationships/hyperlink" Target="https://disk.yandex.ru/d/3SCLXzWpmuOJCg" TargetMode="External"/><Relationship Id="rId874" Type="http://schemas.openxmlformats.org/officeDocument/2006/relationships/hyperlink" Target="https://disk.yandex.ru/d/Mq6E4jcfKDnJvA" TargetMode="External"/><Relationship Id="rId17" Type="http://schemas.openxmlformats.org/officeDocument/2006/relationships/hyperlink" Target="https://disk.yandex.ru/d/xI52w9AJ_iOrrg" TargetMode="External"/><Relationship Id="rId527" Type="http://schemas.openxmlformats.org/officeDocument/2006/relationships/hyperlink" Target="https://disk.yandex.ru/d/3tBQF-q9MXHrRw" TargetMode="External"/><Relationship Id="rId734" Type="http://schemas.openxmlformats.org/officeDocument/2006/relationships/hyperlink" Target="https://disk.yandex.ru/d/a4X80GNGr1A6tw" TargetMode="External"/><Relationship Id="rId941" Type="http://schemas.openxmlformats.org/officeDocument/2006/relationships/hyperlink" Target="https://disk.yandex.ru/d/1Ke13_Yp8ploHQ" TargetMode="External"/><Relationship Id="rId1157" Type="http://schemas.openxmlformats.org/officeDocument/2006/relationships/hyperlink" Target="https://disk.yandex.ru/d/uDXNn-WoNxSBJQ" TargetMode="External"/><Relationship Id="rId70" Type="http://schemas.openxmlformats.org/officeDocument/2006/relationships/hyperlink" Target="https://disk.yandex.ru/d/71zh_SKIY0a_LA" TargetMode="External"/><Relationship Id="rId166" Type="http://schemas.openxmlformats.org/officeDocument/2006/relationships/hyperlink" Target="https://disk.yandex.ru/d/vrLQwe2uY4Gr2g" TargetMode="External"/><Relationship Id="rId373" Type="http://schemas.openxmlformats.org/officeDocument/2006/relationships/hyperlink" Target="https://disk.yandex.ru/d/m4U1UxHXU1CDEA" TargetMode="External"/><Relationship Id="rId580" Type="http://schemas.openxmlformats.org/officeDocument/2006/relationships/hyperlink" Target="https://disk.yandex.ru/d/XmftflFttpA7Fg" TargetMode="External"/><Relationship Id="rId801" Type="http://schemas.openxmlformats.org/officeDocument/2006/relationships/hyperlink" Target="https://disk.yandex.ru/d/OZnqKIwo3MgDng" TargetMode="External"/><Relationship Id="rId1017" Type="http://schemas.openxmlformats.org/officeDocument/2006/relationships/hyperlink" Target="https://disk.yandex.ru/d/MoZQ5hCv5u_Lqw" TargetMode="External"/><Relationship Id="rId1224" Type="http://schemas.openxmlformats.org/officeDocument/2006/relationships/hyperlink" Target="https://disk.yandex.ru/d/hxk3dctgxZOjtA" TargetMode="External"/><Relationship Id="rId1" Type="http://schemas.openxmlformats.org/officeDocument/2006/relationships/hyperlink" Target="https://disk.yandex.ru/d/UzIeVYswZfxgtQ" TargetMode="External"/><Relationship Id="rId233" Type="http://schemas.openxmlformats.org/officeDocument/2006/relationships/hyperlink" Target="https://disk.yandex.ru/d/GOmNhi4Y27YG4g" TargetMode="External"/><Relationship Id="rId440" Type="http://schemas.openxmlformats.org/officeDocument/2006/relationships/hyperlink" Target="https://disk.yandex.ru/d/Kf2WWr9ouDSQkg" TargetMode="External"/><Relationship Id="rId678" Type="http://schemas.openxmlformats.org/officeDocument/2006/relationships/hyperlink" Target="https://disk.yandex.ru/d/GP4eYHKSspkitA" TargetMode="External"/><Relationship Id="rId885" Type="http://schemas.openxmlformats.org/officeDocument/2006/relationships/hyperlink" Target="https://disk.yandex.ru/d/vnzetITn5oLOng" TargetMode="External"/><Relationship Id="rId1070" Type="http://schemas.openxmlformats.org/officeDocument/2006/relationships/hyperlink" Target="https://disk.yandex.ru/d/lEKkLvmttBBQig" TargetMode="External"/><Relationship Id="rId28" Type="http://schemas.openxmlformats.org/officeDocument/2006/relationships/hyperlink" Target="https://disk.yandex.ru/d/zyl5DbsVpvcfPA" TargetMode="External"/><Relationship Id="rId300" Type="http://schemas.openxmlformats.org/officeDocument/2006/relationships/hyperlink" Target="https://disk.yandex.ru/d/H57532zRj4IsSA" TargetMode="External"/><Relationship Id="rId538" Type="http://schemas.openxmlformats.org/officeDocument/2006/relationships/hyperlink" Target="https://disk.yandex.ru/d/oL_hQ656xvx_Pw" TargetMode="External"/><Relationship Id="rId745" Type="http://schemas.openxmlformats.org/officeDocument/2006/relationships/hyperlink" Target="https://disk.yandex.ru/d/NfQXfJ577pKiOg" TargetMode="External"/><Relationship Id="rId952" Type="http://schemas.openxmlformats.org/officeDocument/2006/relationships/hyperlink" Target="https://disk.yandex.ru/d/k3Jq91boq8TwhQ" TargetMode="External"/><Relationship Id="rId1168" Type="http://schemas.openxmlformats.org/officeDocument/2006/relationships/hyperlink" Target="https://disk.yandex.ru/d/pogIyPa4KVTKHw" TargetMode="External"/><Relationship Id="rId81" Type="http://schemas.openxmlformats.org/officeDocument/2006/relationships/hyperlink" Target="https://disk.yandex.ru/d/MYXlER86AVqHwA" TargetMode="External"/><Relationship Id="rId177" Type="http://schemas.openxmlformats.org/officeDocument/2006/relationships/hyperlink" Target="https://disk.yandex.ru/d/xSZKWxzfRpnEOQ" TargetMode="External"/><Relationship Id="rId384" Type="http://schemas.openxmlformats.org/officeDocument/2006/relationships/hyperlink" Target="https://disk.yandex.ru/d/ALZrdSEjnxyfIQ" TargetMode="External"/><Relationship Id="rId591" Type="http://schemas.openxmlformats.org/officeDocument/2006/relationships/hyperlink" Target="https://disk.yandex.ru/d/kbh-U3DAm4IchA" TargetMode="External"/><Relationship Id="rId605" Type="http://schemas.openxmlformats.org/officeDocument/2006/relationships/hyperlink" Target="https://disk.yandex.ru/d/VKVDdy_9X-WFHA" TargetMode="External"/><Relationship Id="rId812" Type="http://schemas.openxmlformats.org/officeDocument/2006/relationships/hyperlink" Target="https://disk.yandex.ru/d/HNY53ssJS5nWfQ" TargetMode="External"/><Relationship Id="rId1028" Type="http://schemas.openxmlformats.org/officeDocument/2006/relationships/hyperlink" Target="https://disk.yandex.ru/d/VpDQKL14SzIWwQ" TargetMode="External"/><Relationship Id="rId1235" Type="http://schemas.openxmlformats.org/officeDocument/2006/relationships/hyperlink" Target="https://disk.yandex.ru/d/4dlbyjzOorY2Jg" TargetMode="External"/><Relationship Id="rId244" Type="http://schemas.openxmlformats.org/officeDocument/2006/relationships/hyperlink" Target="https://disk.yandex.ru/d/vuIlAf7pbRL3jw" TargetMode="External"/><Relationship Id="rId689" Type="http://schemas.openxmlformats.org/officeDocument/2006/relationships/hyperlink" Target="https://disk.yandex.ru/d/3O1259q_VZcqng" TargetMode="External"/><Relationship Id="rId896" Type="http://schemas.openxmlformats.org/officeDocument/2006/relationships/hyperlink" Target="https://disk.yandex.ru/d/4BbfRNFBOc-Eag" TargetMode="External"/><Relationship Id="rId1081" Type="http://schemas.openxmlformats.org/officeDocument/2006/relationships/hyperlink" Target="https://disk.yandex.ru/d/dCWXJnWEwbvo7A" TargetMode="External"/><Relationship Id="rId1302" Type="http://schemas.openxmlformats.org/officeDocument/2006/relationships/hyperlink" Target="https://disk.yandex.ru/d/_T0v4yaGLb3hDg" TargetMode="External"/><Relationship Id="rId39" Type="http://schemas.openxmlformats.org/officeDocument/2006/relationships/hyperlink" Target="https://disk.yandex.ru/d/aql7tlAizei9lA" TargetMode="External"/><Relationship Id="rId451" Type="http://schemas.openxmlformats.org/officeDocument/2006/relationships/hyperlink" Target="https://disk.yandex.ru/d/IGJxacYxVF8vwg" TargetMode="External"/><Relationship Id="rId549" Type="http://schemas.openxmlformats.org/officeDocument/2006/relationships/hyperlink" Target="https://disk.yandex.ru/d/yiNl5EfgZZx8Xw" TargetMode="External"/><Relationship Id="rId756" Type="http://schemas.openxmlformats.org/officeDocument/2006/relationships/hyperlink" Target="https://disk.yandex.ru/d/-WJ-dgFBqnqZMA" TargetMode="External"/><Relationship Id="rId1179" Type="http://schemas.openxmlformats.org/officeDocument/2006/relationships/hyperlink" Target="https://disk.yandex.ru/d/S0hAoG80g9Jtcw" TargetMode="External"/><Relationship Id="rId104" Type="http://schemas.openxmlformats.org/officeDocument/2006/relationships/hyperlink" Target="https://disk.yandex.ru/d/SmABqb4XgsvxJQ" TargetMode="External"/><Relationship Id="rId188" Type="http://schemas.openxmlformats.org/officeDocument/2006/relationships/hyperlink" Target="https://disk.yandex.ru/d/bzT6-zNvaGljCg" TargetMode="External"/><Relationship Id="rId311" Type="http://schemas.openxmlformats.org/officeDocument/2006/relationships/hyperlink" Target="https://disk.yandex.ru/d/v7O5vEuDTADkAA" TargetMode="External"/><Relationship Id="rId395" Type="http://schemas.openxmlformats.org/officeDocument/2006/relationships/hyperlink" Target="https://disk.yandex.ru/d/DvvxMWPaHTWJpg" TargetMode="External"/><Relationship Id="rId409" Type="http://schemas.openxmlformats.org/officeDocument/2006/relationships/hyperlink" Target="https://disk.yandex.ru/d/CT-tSXZDFqfPFA" TargetMode="External"/><Relationship Id="rId963" Type="http://schemas.openxmlformats.org/officeDocument/2006/relationships/hyperlink" Target="https://disk.yandex.ru/d/tAa5AhXBuWwR3Q" TargetMode="External"/><Relationship Id="rId1039" Type="http://schemas.openxmlformats.org/officeDocument/2006/relationships/hyperlink" Target="https://disk.yandex.ru/d/s5m-ujUOXBiWxA" TargetMode="External"/><Relationship Id="rId1246" Type="http://schemas.openxmlformats.org/officeDocument/2006/relationships/hyperlink" Target="https://disk.yandex.ru/d/TU8MKNylZakFdQ" TargetMode="External"/><Relationship Id="rId92" Type="http://schemas.openxmlformats.org/officeDocument/2006/relationships/hyperlink" Target="https://disk.yandex.ru/d/mCdj-z6EWkIuHA" TargetMode="External"/><Relationship Id="rId616" Type="http://schemas.openxmlformats.org/officeDocument/2006/relationships/hyperlink" Target="https://disk.yandex.ru/d/GZw09bO-rvss1w" TargetMode="External"/><Relationship Id="rId823" Type="http://schemas.openxmlformats.org/officeDocument/2006/relationships/hyperlink" Target="https://disk.yandex.ru/d/_zxxkiGn-I50Vg" TargetMode="External"/><Relationship Id="rId255" Type="http://schemas.openxmlformats.org/officeDocument/2006/relationships/hyperlink" Target="https://disk.yandex.ru/d/5h3ZedSHP3hitA" TargetMode="External"/><Relationship Id="rId462" Type="http://schemas.openxmlformats.org/officeDocument/2006/relationships/hyperlink" Target="https://disk.yandex.ru/d/RJysz4NPOa9P8A" TargetMode="External"/><Relationship Id="rId1092" Type="http://schemas.openxmlformats.org/officeDocument/2006/relationships/hyperlink" Target="https://disk.yandex.ru/d/aSx_dNdk7t8FCA" TargetMode="External"/><Relationship Id="rId1106" Type="http://schemas.openxmlformats.org/officeDocument/2006/relationships/hyperlink" Target="https://disk.yandex.ru/d/j3xdQbITIeijzA" TargetMode="External"/><Relationship Id="rId115" Type="http://schemas.openxmlformats.org/officeDocument/2006/relationships/hyperlink" Target="https://disk.yandex.ru/d/fUwq7_C3bPI0Rw" TargetMode="External"/><Relationship Id="rId322" Type="http://schemas.openxmlformats.org/officeDocument/2006/relationships/hyperlink" Target="https://disk.yandex.ru/d/25ZRLDzCLAa21Q" TargetMode="External"/><Relationship Id="rId767" Type="http://schemas.openxmlformats.org/officeDocument/2006/relationships/hyperlink" Target="https://disk.yandex.ru/d/5C57X-OaBgN5Ew" TargetMode="External"/><Relationship Id="rId974" Type="http://schemas.openxmlformats.org/officeDocument/2006/relationships/hyperlink" Target="https://disk.yandex.ru/d/tHw0-x2WF0Iiyg" TargetMode="External"/><Relationship Id="rId199" Type="http://schemas.openxmlformats.org/officeDocument/2006/relationships/hyperlink" Target="https://disk.yandex.ru/d/pYZuvBZuQM0Vkw" TargetMode="External"/><Relationship Id="rId627" Type="http://schemas.openxmlformats.org/officeDocument/2006/relationships/hyperlink" Target="https://disk.yandex.ru/d/QrWr7hDkOLb-5w" TargetMode="External"/><Relationship Id="rId834" Type="http://schemas.openxmlformats.org/officeDocument/2006/relationships/hyperlink" Target="https://disk.yandex.ru/d/7h85gZB7pBQpqA" TargetMode="External"/><Relationship Id="rId1257" Type="http://schemas.openxmlformats.org/officeDocument/2006/relationships/hyperlink" Target="https://disk.yandex.ru/d/0Cu5ju4fkCKhRw" TargetMode="External"/><Relationship Id="rId266" Type="http://schemas.openxmlformats.org/officeDocument/2006/relationships/hyperlink" Target="https://disk.yandex.ru/d/KIerK1K7cQOUBw" TargetMode="External"/><Relationship Id="rId473" Type="http://schemas.openxmlformats.org/officeDocument/2006/relationships/hyperlink" Target="https://disk.yandex.ru/d/fVVE1ozmZB1EuA" TargetMode="External"/><Relationship Id="rId680" Type="http://schemas.openxmlformats.org/officeDocument/2006/relationships/hyperlink" Target="https://disk.yandex.ru/d/nj2xUV2N7Jly9g" TargetMode="External"/><Relationship Id="rId901" Type="http://schemas.openxmlformats.org/officeDocument/2006/relationships/hyperlink" Target="https://disk.yandex.ru/d/2Es7pTQsSnTgyg" TargetMode="External"/><Relationship Id="rId1117" Type="http://schemas.openxmlformats.org/officeDocument/2006/relationships/hyperlink" Target="https://disk.yandex.ru/d/qmmPNpcEjgcWmw" TargetMode="External"/><Relationship Id="rId30" Type="http://schemas.openxmlformats.org/officeDocument/2006/relationships/hyperlink" Target="https://disk.yandex.ru/d/ZY3YkWJeMDKTQQ" TargetMode="External"/><Relationship Id="rId126" Type="http://schemas.openxmlformats.org/officeDocument/2006/relationships/hyperlink" Target="https://disk.yandex.ru/d/bkU7KuQOBV1WTQ" TargetMode="External"/><Relationship Id="rId333" Type="http://schemas.openxmlformats.org/officeDocument/2006/relationships/hyperlink" Target="https://disk.yandex.ru/d/ik0z0gphyZC6iQ" TargetMode="External"/><Relationship Id="rId540" Type="http://schemas.openxmlformats.org/officeDocument/2006/relationships/hyperlink" Target="https://disk.yandex.ru/d/b9uWty5zoRws-A" TargetMode="External"/><Relationship Id="rId778" Type="http://schemas.openxmlformats.org/officeDocument/2006/relationships/hyperlink" Target="https://disk.yandex.ru/d/RA3crI_h1AJF5A" TargetMode="External"/><Relationship Id="rId985" Type="http://schemas.openxmlformats.org/officeDocument/2006/relationships/hyperlink" Target="https://disk.yandex.ru/d/1Eb0J8TL0zNpmg" TargetMode="External"/><Relationship Id="rId1170" Type="http://schemas.openxmlformats.org/officeDocument/2006/relationships/hyperlink" Target="https://disk.yandex.ru/d/K8a1GWPN4n-mug" TargetMode="External"/><Relationship Id="rId638" Type="http://schemas.openxmlformats.org/officeDocument/2006/relationships/hyperlink" Target="https://disk.yandex.ru/d/lr51JiTn_KPzgQ" TargetMode="External"/><Relationship Id="rId845" Type="http://schemas.openxmlformats.org/officeDocument/2006/relationships/hyperlink" Target="https://disk.yandex.ru/d/f3zDIz2N1GhQ6A" TargetMode="External"/><Relationship Id="rId1030" Type="http://schemas.openxmlformats.org/officeDocument/2006/relationships/hyperlink" Target="https://disk.yandex.ru/d/7L8JMEAeVjXUeA" TargetMode="External"/><Relationship Id="rId1268" Type="http://schemas.openxmlformats.org/officeDocument/2006/relationships/hyperlink" Target="https://disk.yandex.ru/d/CR7QiFMri3kSgw" TargetMode="External"/><Relationship Id="rId277" Type="http://schemas.openxmlformats.org/officeDocument/2006/relationships/hyperlink" Target="https://disk.yandex.ru/d/lMW8Tf9VMghaFQ" TargetMode="External"/><Relationship Id="rId400" Type="http://schemas.openxmlformats.org/officeDocument/2006/relationships/hyperlink" Target="https://disk.yandex.ru/d/i_xJKIxEDkSL4Q" TargetMode="External"/><Relationship Id="rId484" Type="http://schemas.openxmlformats.org/officeDocument/2006/relationships/hyperlink" Target="https://disk.yandex.ru/d/r_EvpImxrqzwGw" TargetMode="External"/><Relationship Id="rId705" Type="http://schemas.openxmlformats.org/officeDocument/2006/relationships/hyperlink" Target="https://disk.yandex.ru/d/A5gDSiI3nQ3YZw" TargetMode="External"/><Relationship Id="rId1128" Type="http://schemas.openxmlformats.org/officeDocument/2006/relationships/hyperlink" Target="https://disk.yandex.ru/d/Wq_fWzhYpb_z-g" TargetMode="External"/><Relationship Id="rId137" Type="http://schemas.openxmlformats.org/officeDocument/2006/relationships/hyperlink" Target="https://disk.yandex.ru/d/aSX1_FyvOnEe_A" TargetMode="External"/><Relationship Id="rId344" Type="http://schemas.openxmlformats.org/officeDocument/2006/relationships/hyperlink" Target="https://disk.yandex.ru/d/fMh3Fcvc5LQYxQ" TargetMode="External"/><Relationship Id="rId691" Type="http://schemas.openxmlformats.org/officeDocument/2006/relationships/hyperlink" Target="https://disk.yandex.ru/d/irCa73f8r7HDgQ" TargetMode="External"/><Relationship Id="rId789" Type="http://schemas.openxmlformats.org/officeDocument/2006/relationships/hyperlink" Target="https://disk.yandex.ru/d/3nSp7d7vknN1RQ" TargetMode="External"/><Relationship Id="rId912" Type="http://schemas.openxmlformats.org/officeDocument/2006/relationships/hyperlink" Target="https://disk.yandex.ru/d/CgWdGuQ_hguM3Q" TargetMode="External"/><Relationship Id="rId996" Type="http://schemas.openxmlformats.org/officeDocument/2006/relationships/hyperlink" Target="https://disk.yandex.ru/d/4Cvnlm0btQQQYw" TargetMode="External"/><Relationship Id="rId41" Type="http://schemas.openxmlformats.org/officeDocument/2006/relationships/hyperlink" Target="https://disk.yandex.ru/d/raI7mr-93F-yXA" TargetMode="External"/><Relationship Id="rId551" Type="http://schemas.openxmlformats.org/officeDocument/2006/relationships/hyperlink" Target="https://disk.yandex.ru/d/WP1vokj331UmZA" TargetMode="External"/><Relationship Id="rId649" Type="http://schemas.openxmlformats.org/officeDocument/2006/relationships/hyperlink" Target="https://disk.yandex.ru/d/5fj-aztbidFVUg" TargetMode="External"/><Relationship Id="rId856" Type="http://schemas.openxmlformats.org/officeDocument/2006/relationships/hyperlink" Target="https://disk.yandex.ru/d/IBd-fLl3IzjmHQ" TargetMode="External"/><Relationship Id="rId1181" Type="http://schemas.openxmlformats.org/officeDocument/2006/relationships/hyperlink" Target="https://disk.yandex.ru/d/jg0IYT7NcC_j8Q" TargetMode="External"/><Relationship Id="rId1279" Type="http://schemas.openxmlformats.org/officeDocument/2006/relationships/hyperlink" Target="https://disk.yandex.ru/d/tzYwJgCm7lUdWQ" TargetMode="External"/><Relationship Id="rId190" Type="http://schemas.openxmlformats.org/officeDocument/2006/relationships/hyperlink" Target="https://disk.yandex.ru/d/M1cTPDR3V4dMug" TargetMode="External"/><Relationship Id="rId204" Type="http://schemas.openxmlformats.org/officeDocument/2006/relationships/hyperlink" Target="https://disk.yandex.ru/d/9i95_UCKvYhhZQ" TargetMode="External"/><Relationship Id="rId288" Type="http://schemas.openxmlformats.org/officeDocument/2006/relationships/hyperlink" Target="https://disk.yandex.ru/d/p-t17MfqL7Sy7w" TargetMode="External"/><Relationship Id="rId411" Type="http://schemas.openxmlformats.org/officeDocument/2006/relationships/hyperlink" Target="https://disk.yandex.ru/d/MmB31p29U4UGTA" TargetMode="External"/><Relationship Id="rId509" Type="http://schemas.openxmlformats.org/officeDocument/2006/relationships/hyperlink" Target="https://disk.yandex.ru/d/tnEdJdDM7Hhyig" TargetMode="External"/><Relationship Id="rId1041" Type="http://schemas.openxmlformats.org/officeDocument/2006/relationships/hyperlink" Target="https://disk.yandex.ru/d/XilZvjxgddeKRQ" TargetMode="External"/><Relationship Id="rId1139" Type="http://schemas.openxmlformats.org/officeDocument/2006/relationships/hyperlink" Target="https://disk.yandex.ru/d/Zu30tc5lGdmLCA" TargetMode="External"/><Relationship Id="rId495" Type="http://schemas.openxmlformats.org/officeDocument/2006/relationships/hyperlink" Target="https://disk.yandex.ru/d/l-JcI4TI95FkDQ" TargetMode="External"/><Relationship Id="rId716" Type="http://schemas.openxmlformats.org/officeDocument/2006/relationships/hyperlink" Target="https://disk.yandex.ru/d/vKP3ZE8WoyPHGw" TargetMode="External"/><Relationship Id="rId923" Type="http://schemas.openxmlformats.org/officeDocument/2006/relationships/hyperlink" Target="https://disk.yandex.ru/d/ZNHuwC-HMEU_Dw" TargetMode="External"/><Relationship Id="rId52" Type="http://schemas.openxmlformats.org/officeDocument/2006/relationships/hyperlink" Target="https://disk.yandex.ru/d/bBcjgzgsYa3Xkg" TargetMode="External"/><Relationship Id="rId148" Type="http://schemas.openxmlformats.org/officeDocument/2006/relationships/hyperlink" Target="https://disk.yandex.ru/d/y_JWFlZt4kiYcQ" TargetMode="External"/><Relationship Id="rId355" Type="http://schemas.openxmlformats.org/officeDocument/2006/relationships/hyperlink" Target="https://disk.yandex.ru/d/oWARM5TFBt5IHQ" TargetMode="External"/><Relationship Id="rId562" Type="http://schemas.openxmlformats.org/officeDocument/2006/relationships/hyperlink" Target="https://disk.yandex.ru/d/tLi2LjmWq_hH4A" TargetMode="External"/><Relationship Id="rId1192" Type="http://schemas.openxmlformats.org/officeDocument/2006/relationships/hyperlink" Target="https://disk.yandex.ru/d/Sd734EbxfWqHKg" TargetMode="External"/><Relationship Id="rId1206" Type="http://schemas.openxmlformats.org/officeDocument/2006/relationships/hyperlink" Target="https://disk.yandex.ru/d/0dZMkcOjPmwC0g" TargetMode="External"/><Relationship Id="rId215" Type="http://schemas.openxmlformats.org/officeDocument/2006/relationships/hyperlink" Target="https://disk.yandex.ru/d/U4CJRSCCmhBPww" TargetMode="External"/><Relationship Id="rId422" Type="http://schemas.openxmlformats.org/officeDocument/2006/relationships/hyperlink" Target="https://disk.yandex.ru/d/su52_OoLcFLvBg" TargetMode="External"/><Relationship Id="rId867" Type="http://schemas.openxmlformats.org/officeDocument/2006/relationships/hyperlink" Target="https://disk.yandex.ru/d/BKThxDPLPqV91g" TargetMode="External"/><Relationship Id="rId1052" Type="http://schemas.openxmlformats.org/officeDocument/2006/relationships/hyperlink" Target="https://disk.yandex.ru/d/lu2I_AIgZ2535A" TargetMode="External"/><Relationship Id="rId299" Type="http://schemas.openxmlformats.org/officeDocument/2006/relationships/hyperlink" Target="https://disk.yandex.ru/d/VXePw6AFT3TGEg" TargetMode="External"/><Relationship Id="rId727" Type="http://schemas.openxmlformats.org/officeDocument/2006/relationships/hyperlink" Target="https://disk.yandex.ru/d/1JABkrhmxxrCTw" TargetMode="External"/><Relationship Id="rId934" Type="http://schemas.openxmlformats.org/officeDocument/2006/relationships/hyperlink" Target="https://disk.yandex.ru/d/Lef9aAvUOi4N_w" TargetMode="External"/><Relationship Id="rId63" Type="http://schemas.openxmlformats.org/officeDocument/2006/relationships/hyperlink" Target="https://disk.yandex.ru/d/y0rvFeBiLFYRwA" TargetMode="External"/><Relationship Id="rId159" Type="http://schemas.openxmlformats.org/officeDocument/2006/relationships/hyperlink" Target="https://disk.yandex.ru/d/oZszR7KgT3dK7A" TargetMode="External"/><Relationship Id="rId366" Type="http://schemas.openxmlformats.org/officeDocument/2006/relationships/hyperlink" Target="https://disk.yandex.ru/d/4YXjLG9fenLqhA" TargetMode="External"/><Relationship Id="rId573" Type="http://schemas.openxmlformats.org/officeDocument/2006/relationships/hyperlink" Target="https://disk.yandex.ru/d/oAw80tBF2gaoMA" TargetMode="External"/><Relationship Id="rId780" Type="http://schemas.openxmlformats.org/officeDocument/2006/relationships/hyperlink" Target="https://disk.yandex.ru/d/psS61on3A5Jzrg" TargetMode="External"/><Relationship Id="rId1217" Type="http://schemas.openxmlformats.org/officeDocument/2006/relationships/hyperlink" Target="https://disk.yandex.ru/d/rzr0clrABXqmSg" TargetMode="External"/><Relationship Id="rId226" Type="http://schemas.openxmlformats.org/officeDocument/2006/relationships/hyperlink" Target="https://disk.yandex.ru/d/VFMCz3rZFDXorg" TargetMode="External"/><Relationship Id="rId433" Type="http://schemas.openxmlformats.org/officeDocument/2006/relationships/hyperlink" Target="https://disk.yandex.ru/d/CFxdGEU9SxrWiQ" TargetMode="External"/><Relationship Id="rId878" Type="http://schemas.openxmlformats.org/officeDocument/2006/relationships/hyperlink" Target="https://disk.yandex.ru/d/3uJlj1xUP6G4uQ" TargetMode="External"/><Relationship Id="rId1063" Type="http://schemas.openxmlformats.org/officeDocument/2006/relationships/hyperlink" Target="https://disk.yandex.ru/d/yQk2SnjeIwzv9g" TargetMode="External"/><Relationship Id="rId1270" Type="http://schemas.openxmlformats.org/officeDocument/2006/relationships/hyperlink" Target="https://disk.yandex.ru/d/gR6D-SOHKfm7Cw" TargetMode="External"/><Relationship Id="rId640" Type="http://schemas.openxmlformats.org/officeDocument/2006/relationships/hyperlink" Target="https://disk.yandex.ru/d/Xauu1tDSXgFG3A" TargetMode="External"/><Relationship Id="rId738" Type="http://schemas.openxmlformats.org/officeDocument/2006/relationships/hyperlink" Target="https://disk.yandex.ru/d/dOj5Y_PGv7idSA" TargetMode="External"/><Relationship Id="rId945" Type="http://schemas.openxmlformats.org/officeDocument/2006/relationships/hyperlink" Target="https://disk.yandex.ru/d/R9JqUk1Gi-xSrA" TargetMode="External"/><Relationship Id="rId74" Type="http://schemas.openxmlformats.org/officeDocument/2006/relationships/hyperlink" Target="https://disk.yandex.ru/d/_N9oM-JifPzOlQ" TargetMode="External"/><Relationship Id="rId377" Type="http://schemas.openxmlformats.org/officeDocument/2006/relationships/hyperlink" Target="https://disk.yandex.ru/d/OlVRFT4o1TbyvQ" TargetMode="External"/><Relationship Id="rId500" Type="http://schemas.openxmlformats.org/officeDocument/2006/relationships/hyperlink" Target="https://disk.yandex.ru/d/jtklmVdQUmNviA" TargetMode="External"/><Relationship Id="rId584" Type="http://schemas.openxmlformats.org/officeDocument/2006/relationships/hyperlink" Target="https://disk.yandex.ru/d/9Ivfv5RBItk7tw" TargetMode="External"/><Relationship Id="rId805" Type="http://schemas.openxmlformats.org/officeDocument/2006/relationships/hyperlink" Target="https://disk.yandex.ru/d/tnTTPurequScdg" TargetMode="External"/><Relationship Id="rId1130" Type="http://schemas.openxmlformats.org/officeDocument/2006/relationships/hyperlink" Target="https://disk.yandex.ru/d/SoiNpwFrBmWT7w" TargetMode="External"/><Relationship Id="rId1228" Type="http://schemas.openxmlformats.org/officeDocument/2006/relationships/hyperlink" Target="https://disk.yandex.ru/d/X0khpo1kenv2ZQ" TargetMode="External"/><Relationship Id="rId5" Type="http://schemas.openxmlformats.org/officeDocument/2006/relationships/hyperlink" Target="https://disk.yandex.ru/d/3gZqZx8JwL5hYQ" TargetMode="External"/><Relationship Id="rId237" Type="http://schemas.openxmlformats.org/officeDocument/2006/relationships/hyperlink" Target="https://disk.yandex.ru/d/3zwUsZmotwEcmA" TargetMode="External"/><Relationship Id="rId791" Type="http://schemas.openxmlformats.org/officeDocument/2006/relationships/hyperlink" Target="https://disk.yandex.ru/d/0a1K4ofePGPrNA" TargetMode="External"/><Relationship Id="rId889" Type="http://schemas.openxmlformats.org/officeDocument/2006/relationships/hyperlink" Target="https://disk.yandex.ru/d/1_WFSm3si7hFtQ" TargetMode="External"/><Relationship Id="rId1074" Type="http://schemas.openxmlformats.org/officeDocument/2006/relationships/hyperlink" Target="https://disk.yandex.ru/d/1rzyqFiPzU-wiQ" TargetMode="External"/><Relationship Id="rId444" Type="http://schemas.openxmlformats.org/officeDocument/2006/relationships/hyperlink" Target="https://disk.yandex.ru/d/_FUOFXvu_QCFvg" TargetMode="External"/><Relationship Id="rId651" Type="http://schemas.openxmlformats.org/officeDocument/2006/relationships/hyperlink" Target="https://disk.yandex.ru/d/SwyvGI60ttB8ZQ" TargetMode="External"/><Relationship Id="rId749" Type="http://schemas.openxmlformats.org/officeDocument/2006/relationships/hyperlink" Target="https://disk.yandex.ru/d/wEPc1d0LHvQ0MQ" TargetMode="External"/><Relationship Id="rId1281" Type="http://schemas.openxmlformats.org/officeDocument/2006/relationships/hyperlink" Target="https://disk.yandex.ru/d/9yJfStJeK95CNQ" TargetMode="External"/><Relationship Id="rId290" Type="http://schemas.openxmlformats.org/officeDocument/2006/relationships/hyperlink" Target="https://disk.yandex.ru/d/bP_ONYg7aji66g" TargetMode="External"/><Relationship Id="rId304" Type="http://schemas.openxmlformats.org/officeDocument/2006/relationships/hyperlink" Target="https://disk.yandex.ru/d/ENKlXquAl65X_Q" TargetMode="External"/><Relationship Id="rId388" Type="http://schemas.openxmlformats.org/officeDocument/2006/relationships/hyperlink" Target="https://disk.yandex.ru/d/mlI1l8ZzNeZPWg" TargetMode="External"/><Relationship Id="rId511" Type="http://schemas.openxmlformats.org/officeDocument/2006/relationships/hyperlink" Target="https://disk.yandex.ru/d/3tfOngDHcJjDWw" TargetMode="External"/><Relationship Id="rId609" Type="http://schemas.openxmlformats.org/officeDocument/2006/relationships/hyperlink" Target="https://disk.yandex.ru/d/nIf7xqgnJQXJ8g" TargetMode="External"/><Relationship Id="rId956" Type="http://schemas.openxmlformats.org/officeDocument/2006/relationships/hyperlink" Target="https://disk.yandex.ru/d/o_UBVAOaHJ6eTQ" TargetMode="External"/><Relationship Id="rId1141" Type="http://schemas.openxmlformats.org/officeDocument/2006/relationships/hyperlink" Target="https://disk.yandex.ru/d/yYrGxszPbWPFIA" TargetMode="External"/><Relationship Id="rId1239" Type="http://schemas.openxmlformats.org/officeDocument/2006/relationships/hyperlink" Target="https://disk.yandex.ru/d/ElYglJgLdC5f1w" TargetMode="External"/><Relationship Id="rId85" Type="http://schemas.openxmlformats.org/officeDocument/2006/relationships/hyperlink" Target="https://disk.yandex.ru/d/FpMRLAa3UpOKVg" TargetMode="External"/><Relationship Id="rId150" Type="http://schemas.openxmlformats.org/officeDocument/2006/relationships/hyperlink" Target="https://disk.yandex.ru/d/31A-g9lIln9S4g" TargetMode="External"/><Relationship Id="rId595" Type="http://schemas.openxmlformats.org/officeDocument/2006/relationships/hyperlink" Target="https://disk.yandex.ru/d/czQy4EhziVhYng" TargetMode="External"/><Relationship Id="rId816" Type="http://schemas.openxmlformats.org/officeDocument/2006/relationships/hyperlink" Target="https://disk.yandex.ru/d/BDZVYw5RYIK8wQ" TargetMode="External"/><Relationship Id="rId1001" Type="http://schemas.openxmlformats.org/officeDocument/2006/relationships/hyperlink" Target="https://disk.yandex.ru/d/4mFAc_iAKQiCXw" TargetMode="External"/><Relationship Id="rId248" Type="http://schemas.openxmlformats.org/officeDocument/2006/relationships/hyperlink" Target="https://disk.yandex.ru/d/NCfbUHdFc3jY_w" TargetMode="External"/><Relationship Id="rId455" Type="http://schemas.openxmlformats.org/officeDocument/2006/relationships/hyperlink" Target="https://disk.yandex.ru/d/Age14f4LHe-VFQ" TargetMode="External"/><Relationship Id="rId662" Type="http://schemas.openxmlformats.org/officeDocument/2006/relationships/hyperlink" Target="https://disk.yandex.ru/d/RP5d9LRsnaSxxA" TargetMode="External"/><Relationship Id="rId1085" Type="http://schemas.openxmlformats.org/officeDocument/2006/relationships/hyperlink" Target="https://disk.yandex.ru/d/eLlcQVQjfG_gvQ" TargetMode="External"/><Relationship Id="rId1292" Type="http://schemas.openxmlformats.org/officeDocument/2006/relationships/hyperlink" Target="https://disk.yandex.ru/d/W7ftOe1jUBXZeA" TargetMode="External"/><Relationship Id="rId1306" Type="http://schemas.openxmlformats.org/officeDocument/2006/relationships/hyperlink" Target="https://disk.yandex.ru/d/Nm-hoZty9Zg2QQ" TargetMode="External"/><Relationship Id="rId12" Type="http://schemas.openxmlformats.org/officeDocument/2006/relationships/hyperlink" Target="https://disk.yandex.ru/d/ytu42iPdXryy3A" TargetMode="External"/><Relationship Id="rId108" Type="http://schemas.openxmlformats.org/officeDocument/2006/relationships/hyperlink" Target="https://disk.yandex.ru/d/X64Z_7-ICX-Vug" TargetMode="External"/><Relationship Id="rId315" Type="http://schemas.openxmlformats.org/officeDocument/2006/relationships/hyperlink" Target="https://disk.yandex.ru/d/vinP2vz-30q_pA" TargetMode="External"/><Relationship Id="rId522" Type="http://schemas.openxmlformats.org/officeDocument/2006/relationships/hyperlink" Target="https://disk.yandex.ru/d/pVlqtoGU7XXCIQ" TargetMode="External"/><Relationship Id="rId967" Type="http://schemas.openxmlformats.org/officeDocument/2006/relationships/hyperlink" Target="https://disk.yandex.ru/d/bf_fcwTwymsYmg" TargetMode="External"/><Relationship Id="rId1152" Type="http://schemas.openxmlformats.org/officeDocument/2006/relationships/hyperlink" Target="https://disk.yandex.ru/d/4GK1omYrcf9M5A" TargetMode="External"/><Relationship Id="rId96" Type="http://schemas.openxmlformats.org/officeDocument/2006/relationships/hyperlink" Target="https://disk.yandex.ru/d/mkMRPNoD9iPyjQ" TargetMode="External"/><Relationship Id="rId161" Type="http://schemas.openxmlformats.org/officeDocument/2006/relationships/hyperlink" Target="https://disk.yandex.ru/d/kNeXpmeLz0Wcdw" TargetMode="External"/><Relationship Id="rId399" Type="http://schemas.openxmlformats.org/officeDocument/2006/relationships/hyperlink" Target="https://disk.yandex.ru/d/yzhUjgtcVs_TKw" TargetMode="External"/><Relationship Id="rId827" Type="http://schemas.openxmlformats.org/officeDocument/2006/relationships/hyperlink" Target="https://disk.yandex.ru/d/8BIbO5_xt9_vSA" TargetMode="External"/><Relationship Id="rId1012" Type="http://schemas.openxmlformats.org/officeDocument/2006/relationships/hyperlink" Target="https://disk.yandex.ru/d/IWlzV8vTiG0bUg" TargetMode="External"/><Relationship Id="rId259" Type="http://schemas.openxmlformats.org/officeDocument/2006/relationships/hyperlink" Target="https://disk.yandex.ru/d/3b8MynA20OUnZg" TargetMode="External"/><Relationship Id="rId466" Type="http://schemas.openxmlformats.org/officeDocument/2006/relationships/hyperlink" Target="https://disk.yandex.ru/d/qhTGhPGFkUqMOg" TargetMode="External"/><Relationship Id="rId673" Type="http://schemas.openxmlformats.org/officeDocument/2006/relationships/hyperlink" Target="https://disk.yandex.ru/d/G15hcUZEudO77w" TargetMode="External"/><Relationship Id="rId880" Type="http://schemas.openxmlformats.org/officeDocument/2006/relationships/hyperlink" Target="https://disk.yandex.ru/d/tgTKVJ_pnuy2KQ" TargetMode="External"/><Relationship Id="rId1096" Type="http://schemas.openxmlformats.org/officeDocument/2006/relationships/hyperlink" Target="https://disk.yandex.ru/d/9BmI-6qEVPgjYg" TargetMode="External"/><Relationship Id="rId23" Type="http://schemas.openxmlformats.org/officeDocument/2006/relationships/hyperlink" Target="https://disk.yandex.ru/d/o2bsCZJM9syhFw" TargetMode="External"/><Relationship Id="rId119" Type="http://schemas.openxmlformats.org/officeDocument/2006/relationships/hyperlink" Target="https://disk.yandex.ru/d/JNOhQYhYxKpeYA" TargetMode="External"/><Relationship Id="rId326" Type="http://schemas.openxmlformats.org/officeDocument/2006/relationships/hyperlink" Target="https://disk.yandex.ru/d/r5KH2lgWLjA29g" TargetMode="External"/><Relationship Id="rId533" Type="http://schemas.openxmlformats.org/officeDocument/2006/relationships/hyperlink" Target="https://disk.yandex.ru/d/gFpMVlu_JgczGw" TargetMode="External"/><Relationship Id="rId978" Type="http://schemas.openxmlformats.org/officeDocument/2006/relationships/hyperlink" Target="https://disk.yandex.ru/d/XJPzFiTvMoVQ0w" TargetMode="External"/><Relationship Id="rId1163" Type="http://schemas.openxmlformats.org/officeDocument/2006/relationships/hyperlink" Target="https://disk.yandex.ru/d/8grq2ArFppe17w" TargetMode="External"/><Relationship Id="rId740" Type="http://schemas.openxmlformats.org/officeDocument/2006/relationships/hyperlink" Target="https://disk.yandex.ru/d/2JFjiHdy_zcqKg" TargetMode="External"/><Relationship Id="rId838" Type="http://schemas.openxmlformats.org/officeDocument/2006/relationships/hyperlink" Target="https://disk.yandex.ru/d/3-Wq5RxHnCVdbg" TargetMode="External"/><Relationship Id="rId1023" Type="http://schemas.openxmlformats.org/officeDocument/2006/relationships/hyperlink" Target="https://disk.yandex.ru/d/HtRoRA7hmC5mVA" TargetMode="External"/><Relationship Id="rId172" Type="http://schemas.openxmlformats.org/officeDocument/2006/relationships/hyperlink" Target="https://disk.yandex.ru/d/9PTVUFMAc4UT_A" TargetMode="External"/><Relationship Id="rId477" Type="http://schemas.openxmlformats.org/officeDocument/2006/relationships/hyperlink" Target="https://disk.yandex.ru/d/yc0NgglF7KtbCA" TargetMode="External"/><Relationship Id="rId600" Type="http://schemas.openxmlformats.org/officeDocument/2006/relationships/hyperlink" Target="https://disk.yandex.ru/d/Y3bhRzwlsj8XKg" TargetMode="External"/><Relationship Id="rId684" Type="http://schemas.openxmlformats.org/officeDocument/2006/relationships/hyperlink" Target="https://disk.yandex.ru/d/PeOInL_h2sQHog" TargetMode="External"/><Relationship Id="rId1230" Type="http://schemas.openxmlformats.org/officeDocument/2006/relationships/hyperlink" Target="https://disk.yandex.ru/d/JiAWDYuM9BKFNA" TargetMode="External"/><Relationship Id="rId337" Type="http://schemas.openxmlformats.org/officeDocument/2006/relationships/hyperlink" Target="https://disk.yandex.ru/d/NeFB2lKDH7hdvQ" TargetMode="External"/><Relationship Id="rId891" Type="http://schemas.openxmlformats.org/officeDocument/2006/relationships/hyperlink" Target="https://disk.yandex.ru/d/AyH6rNxaovy02A" TargetMode="External"/><Relationship Id="rId905" Type="http://schemas.openxmlformats.org/officeDocument/2006/relationships/hyperlink" Target="https://disk.yandex.ru/d/Hli0WqyXtZAjNw" TargetMode="External"/><Relationship Id="rId989" Type="http://schemas.openxmlformats.org/officeDocument/2006/relationships/hyperlink" Target="https://disk.yandex.ru/d/lXQ12IKExPeiHw" TargetMode="External"/><Relationship Id="rId34" Type="http://schemas.openxmlformats.org/officeDocument/2006/relationships/hyperlink" Target="https://disk.yandex.ru/d/HrehLjazNCY97g" TargetMode="External"/><Relationship Id="rId544" Type="http://schemas.openxmlformats.org/officeDocument/2006/relationships/hyperlink" Target="https://disk.yandex.ru/d/tXr3dIusX8wT7Q" TargetMode="External"/><Relationship Id="rId751" Type="http://schemas.openxmlformats.org/officeDocument/2006/relationships/hyperlink" Target="https://disk.yandex.ru/d/EfoGoqTsf0aLAg" TargetMode="External"/><Relationship Id="rId849" Type="http://schemas.openxmlformats.org/officeDocument/2006/relationships/hyperlink" Target="https://disk.yandex.ru/d/N4nL2TGCuYmPXw" TargetMode="External"/><Relationship Id="rId1174" Type="http://schemas.openxmlformats.org/officeDocument/2006/relationships/hyperlink" Target="https://disk.yandex.ru/d/Z3gt5IAP___GQg" TargetMode="External"/><Relationship Id="rId183" Type="http://schemas.openxmlformats.org/officeDocument/2006/relationships/hyperlink" Target="https://disk.yandex.ru/d/wx-ntYLi1bnIwA" TargetMode="External"/><Relationship Id="rId390" Type="http://schemas.openxmlformats.org/officeDocument/2006/relationships/hyperlink" Target="https://disk.yandex.ru/d/224HzSA42oyRxw" TargetMode="External"/><Relationship Id="rId404" Type="http://schemas.openxmlformats.org/officeDocument/2006/relationships/hyperlink" Target="https://disk.yandex.ru/d/wy1R2cq-6f4XRQ" TargetMode="External"/><Relationship Id="rId611" Type="http://schemas.openxmlformats.org/officeDocument/2006/relationships/hyperlink" Target="https://disk.yandex.ru/d/luWstIzJrICHHQ" TargetMode="External"/><Relationship Id="rId1034" Type="http://schemas.openxmlformats.org/officeDocument/2006/relationships/hyperlink" Target="https://disk.yandex.ru/d/C05YM1jvbNovxQ" TargetMode="External"/><Relationship Id="rId1241" Type="http://schemas.openxmlformats.org/officeDocument/2006/relationships/hyperlink" Target="https://disk.yandex.ru/d/ldCQ5T6fq85GNQ" TargetMode="External"/><Relationship Id="rId250" Type="http://schemas.openxmlformats.org/officeDocument/2006/relationships/hyperlink" Target="https://disk.yandex.ru/d/tXAGa4dUIo6p4w" TargetMode="External"/><Relationship Id="rId488" Type="http://schemas.openxmlformats.org/officeDocument/2006/relationships/hyperlink" Target="https://disk.yandex.ru/d/7nlBDKZEbMD1hw" TargetMode="External"/><Relationship Id="rId695" Type="http://schemas.openxmlformats.org/officeDocument/2006/relationships/hyperlink" Target="https://disk.yandex.ru/d/8zK9MXT0ftDjaQ" TargetMode="External"/><Relationship Id="rId709" Type="http://schemas.openxmlformats.org/officeDocument/2006/relationships/hyperlink" Target="https://disk.yandex.ru/d/ToCoXvx08q69Fg" TargetMode="External"/><Relationship Id="rId916" Type="http://schemas.openxmlformats.org/officeDocument/2006/relationships/hyperlink" Target="https://disk.yandex.ru/d/9Jir88qF_8S0-A" TargetMode="External"/><Relationship Id="rId1101" Type="http://schemas.openxmlformats.org/officeDocument/2006/relationships/hyperlink" Target="https://disk.yandex.ru/d/Yg06SvrwAfuDzg" TargetMode="External"/><Relationship Id="rId45" Type="http://schemas.openxmlformats.org/officeDocument/2006/relationships/hyperlink" Target="https://disk.yandex.ru/d/vBpYkVp3N_0kRg" TargetMode="External"/><Relationship Id="rId110" Type="http://schemas.openxmlformats.org/officeDocument/2006/relationships/hyperlink" Target="https://disk.yandex.ru/d/7xm8BpwX-FY_VQ" TargetMode="External"/><Relationship Id="rId348" Type="http://schemas.openxmlformats.org/officeDocument/2006/relationships/hyperlink" Target="https://disk.yandex.ru/d/YrXA4azc2_AcBg" TargetMode="External"/><Relationship Id="rId555" Type="http://schemas.openxmlformats.org/officeDocument/2006/relationships/hyperlink" Target="https://disk.yandex.ru/d/AvUqkavuPU40JQ" TargetMode="External"/><Relationship Id="rId762" Type="http://schemas.openxmlformats.org/officeDocument/2006/relationships/hyperlink" Target="https://disk.yandex.ru/d/9eEQqMfigDEU7w" TargetMode="External"/><Relationship Id="rId1185" Type="http://schemas.openxmlformats.org/officeDocument/2006/relationships/hyperlink" Target="https://disk.yandex.ru/d/hAEtLNzGdggAvA" TargetMode="External"/><Relationship Id="rId194" Type="http://schemas.openxmlformats.org/officeDocument/2006/relationships/hyperlink" Target="https://disk.yandex.ru/d/2gmF2MjVkG8bDg" TargetMode="External"/><Relationship Id="rId208" Type="http://schemas.openxmlformats.org/officeDocument/2006/relationships/hyperlink" Target="https://disk.yandex.ru/d/pN23qW0lmsJrBg" TargetMode="External"/><Relationship Id="rId415" Type="http://schemas.openxmlformats.org/officeDocument/2006/relationships/hyperlink" Target="https://disk.yandex.ru/d/71pB4A8gpL1isA" TargetMode="External"/><Relationship Id="rId622" Type="http://schemas.openxmlformats.org/officeDocument/2006/relationships/hyperlink" Target="https://disk.yandex.ru/d/QQ5N4199SIllKA" TargetMode="External"/><Relationship Id="rId1045" Type="http://schemas.openxmlformats.org/officeDocument/2006/relationships/hyperlink" Target="https://disk.yandex.ru/d/3eJb0VSGktXw-A" TargetMode="External"/><Relationship Id="rId1252" Type="http://schemas.openxmlformats.org/officeDocument/2006/relationships/hyperlink" Target="https://disk.yandex.ru/d/5aeoB7OUtmXqfA" TargetMode="External"/><Relationship Id="rId261" Type="http://schemas.openxmlformats.org/officeDocument/2006/relationships/hyperlink" Target="https://disk.yandex.ru/d/uKRV9tR2q2GwiQ" TargetMode="External"/><Relationship Id="rId499" Type="http://schemas.openxmlformats.org/officeDocument/2006/relationships/hyperlink" Target="https://disk.yandex.ru/d/lamFshfEIezVjQ" TargetMode="External"/><Relationship Id="rId927" Type="http://schemas.openxmlformats.org/officeDocument/2006/relationships/hyperlink" Target="https://disk.yandex.ru/d/jgyu39yGRZO1dA" TargetMode="External"/><Relationship Id="rId1112" Type="http://schemas.openxmlformats.org/officeDocument/2006/relationships/hyperlink" Target="https://disk.yandex.ru/d/Lo06D6JnRe8xzw" TargetMode="External"/><Relationship Id="rId56" Type="http://schemas.openxmlformats.org/officeDocument/2006/relationships/hyperlink" Target="https://disk.yandex.ru/d/3D7MBR1teIzRLQ" TargetMode="External"/><Relationship Id="rId359" Type="http://schemas.openxmlformats.org/officeDocument/2006/relationships/hyperlink" Target="https://disk.yandex.ru/d/CKt-QORJhuCQUw" TargetMode="External"/><Relationship Id="rId566" Type="http://schemas.openxmlformats.org/officeDocument/2006/relationships/hyperlink" Target="https://disk.yandex.ru/d/7MSI65ob5Wz4TQ" TargetMode="External"/><Relationship Id="rId773" Type="http://schemas.openxmlformats.org/officeDocument/2006/relationships/hyperlink" Target="https://disk.yandex.ru/d/oKlG6o9YdU91aQ" TargetMode="External"/><Relationship Id="rId1196" Type="http://schemas.openxmlformats.org/officeDocument/2006/relationships/hyperlink" Target="https://disk.yandex.ru/d/XxHqJNji2dsoTw" TargetMode="External"/><Relationship Id="rId121" Type="http://schemas.openxmlformats.org/officeDocument/2006/relationships/hyperlink" Target="https://disk.yandex.ru/d/vDEjGGRrggxcAw" TargetMode="External"/><Relationship Id="rId219" Type="http://schemas.openxmlformats.org/officeDocument/2006/relationships/hyperlink" Target="https://disk.yandex.ru/d/ZWlXsfPUDuP5MQ" TargetMode="External"/><Relationship Id="rId426" Type="http://schemas.openxmlformats.org/officeDocument/2006/relationships/hyperlink" Target="https://disk.yandex.ru/d/Fi0wQn5JC2fxkA" TargetMode="External"/><Relationship Id="rId633" Type="http://schemas.openxmlformats.org/officeDocument/2006/relationships/hyperlink" Target="https://disk.yandex.ru/d/kV7lGk_Bp-Ybdw" TargetMode="External"/><Relationship Id="rId980" Type="http://schemas.openxmlformats.org/officeDocument/2006/relationships/hyperlink" Target="https://disk.yandex.ru/d/30vuyTgIh8SSuw" TargetMode="External"/><Relationship Id="rId1056" Type="http://schemas.openxmlformats.org/officeDocument/2006/relationships/hyperlink" Target="https://disk.yandex.ru/d/sqMmC-WNAqCYuA" TargetMode="External"/><Relationship Id="rId1263" Type="http://schemas.openxmlformats.org/officeDocument/2006/relationships/hyperlink" Target="https://disk.yandex.ru/d/C7hmjOoeOaAe_w" TargetMode="External"/><Relationship Id="rId840" Type="http://schemas.openxmlformats.org/officeDocument/2006/relationships/hyperlink" Target="https://disk.yandex.ru/d/HjStj7d_ywTGkA" TargetMode="External"/><Relationship Id="rId938" Type="http://schemas.openxmlformats.org/officeDocument/2006/relationships/hyperlink" Target="https://disk.yandex.ru/d/FlVcRhtyvmt7kA" TargetMode="External"/><Relationship Id="rId67" Type="http://schemas.openxmlformats.org/officeDocument/2006/relationships/hyperlink" Target="https://disk.yandex.ru/d/BMkqsiI2YzV-mA" TargetMode="External"/><Relationship Id="rId272" Type="http://schemas.openxmlformats.org/officeDocument/2006/relationships/hyperlink" Target="https://disk.yandex.ru/d/qop8HJRPkOSAxA" TargetMode="External"/><Relationship Id="rId577" Type="http://schemas.openxmlformats.org/officeDocument/2006/relationships/hyperlink" Target="https://disk.yandex.ru/d/xzWFrq_PAxnCwQ" TargetMode="External"/><Relationship Id="rId700" Type="http://schemas.openxmlformats.org/officeDocument/2006/relationships/hyperlink" Target="https://disk.yandex.ru/d/zr-WaKlfamTLHw" TargetMode="External"/><Relationship Id="rId1123" Type="http://schemas.openxmlformats.org/officeDocument/2006/relationships/hyperlink" Target="https://disk.yandex.ru/d/lDsEqi0Jt1bQHw" TargetMode="External"/><Relationship Id="rId132" Type="http://schemas.openxmlformats.org/officeDocument/2006/relationships/hyperlink" Target="https://disk.yandex.ru/d/AwbHAUFBKssUqQ" TargetMode="External"/><Relationship Id="rId784" Type="http://schemas.openxmlformats.org/officeDocument/2006/relationships/hyperlink" Target="https://disk.yandex.ru/d/Ajx92Dx-OzP5tA" TargetMode="External"/><Relationship Id="rId991" Type="http://schemas.openxmlformats.org/officeDocument/2006/relationships/hyperlink" Target="https://disk.yandex.ru/d/TB-amQdFcM7Q3A" TargetMode="External"/><Relationship Id="rId1067" Type="http://schemas.openxmlformats.org/officeDocument/2006/relationships/hyperlink" Target="https://disk.yandex.ru/d/HIL8qsCG76OVyQ" TargetMode="External"/><Relationship Id="rId437" Type="http://schemas.openxmlformats.org/officeDocument/2006/relationships/hyperlink" Target="https://disk.yandex.ru/d/X9BbZHhWN0zc_Q" TargetMode="External"/><Relationship Id="rId644" Type="http://schemas.openxmlformats.org/officeDocument/2006/relationships/hyperlink" Target="https://disk.yandex.ru/d/xAqERQ-4BjhjFg" TargetMode="External"/><Relationship Id="rId851" Type="http://schemas.openxmlformats.org/officeDocument/2006/relationships/hyperlink" Target="https://disk.yandex.ru/d/P4C5RowIZLuDMg" TargetMode="External"/><Relationship Id="rId1274" Type="http://schemas.openxmlformats.org/officeDocument/2006/relationships/hyperlink" Target="https://disk.yandex.ru/d/livy3-tbVKzx_Q" TargetMode="External"/><Relationship Id="rId283" Type="http://schemas.openxmlformats.org/officeDocument/2006/relationships/hyperlink" Target="https://disk.yandex.ru/d/s0sE1XvTCg8uWg" TargetMode="External"/><Relationship Id="rId490" Type="http://schemas.openxmlformats.org/officeDocument/2006/relationships/hyperlink" Target="https://disk.yandex.ru/d/aIwIJBF6atGJ7g" TargetMode="External"/><Relationship Id="rId504" Type="http://schemas.openxmlformats.org/officeDocument/2006/relationships/hyperlink" Target="https://disk.yandex.ru/d/Y111_2CPyCF18w" TargetMode="External"/><Relationship Id="rId711" Type="http://schemas.openxmlformats.org/officeDocument/2006/relationships/hyperlink" Target="https://disk.yandex.ru/d/66A382yVGXQxjQ" TargetMode="External"/><Relationship Id="rId949" Type="http://schemas.openxmlformats.org/officeDocument/2006/relationships/hyperlink" Target="https://disk.yandex.ru/d/fU5QqoclgXWVfw" TargetMode="External"/><Relationship Id="rId1134" Type="http://schemas.openxmlformats.org/officeDocument/2006/relationships/hyperlink" Target="https://disk.yandex.ru/d/1-Tgp32hT6rytA" TargetMode="External"/><Relationship Id="rId78" Type="http://schemas.openxmlformats.org/officeDocument/2006/relationships/hyperlink" Target="https://disk.yandex.ru/d/thzInOJ_AnL43Q" TargetMode="External"/><Relationship Id="rId143" Type="http://schemas.openxmlformats.org/officeDocument/2006/relationships/hyperlink" Target="https://disk.yandex.ru/d/TI0VYAHP7c-Jgg" TargetMode="External"/><Relationship Id="rId350" Type="http://schemas.openxmlformats.org/officeDocument/2006/relationships/hyperlink" Target="https://disk.yandex.ru/d/xdXl8UfKiGBlYg" TargetMode="External"/><Relationship Id="rId588" Type="http://schemas.openxmlformats.org/officeDocument/2006/relationships/hyperlink" Target="https://disk.yandex.ru/d/0ILvlXi62lJZ7w" TargetMode="External"/><Relationship Id="rId795" Type="http://schemas.openxmlformats.org/officeDocument/2006/relationships/hyperlink" Target="https://disk.yandex.ru/d/Q_y4wLWnZIY9DQ" TargetMode="External"/><Relationship Id="rId809" Type="http://schemas.openxmlformats.org/officeDocument/2006/relationships/hyperlink" Target="https://disk.yandex.ru/d/RvWJ2ebn3C1Yrg" TargetMode="External"/><Relationship Id="rId1201" Type="http://schemas.openxmlformats.org/officeDocument/2006/relationships/hyperlink" Target="https://disk.yandex.ru/d/g73uHc-1qS71og" TargetMode="External"/><Relationship Id="rId9" Type="http://schemas.openxmlformats.org/officeDocument/2006/relationships/hyperlink" Target="https://disk.yandex.ru/d/rcL5xBXaBxAhsA" TargetMode="External"/><Relationship Id="rId210" Type="http://schemas.openxmlformats.org/officeDocument/2006/relationships/hyperlink" Target="https://disk.yandex.ru/d/lCUqJnGuapunjA" TargetMode="External"/><Relationship Id="rId448" Type="http://schemas.openxmlformats.org/officeDocument/2006/relationships/hyperlink" Target="https://disk.yandex.ru/d/UQlxwDmcJVtyeg" TargetMode="External"/><Relationship Id="rId655" Type="http://schemas.openxmlformats.org/officeDocument/2006/relationships/hyperlink" Target="https://disk.yandex.ru/d/X6Z290x1LUZXvw" TargetMode="External"/><Relationship Id="rId862" Type="http://schemas.openxmlformats.org/officeDocument/2006/relationships/hyperlink" Target="https://disk.yandex.ru/d/1gIBz1YyJ_f9gg" TargetMode="External"/><Relationship Id="rId1078" Type="http://schemas.openxmlformats.org/officeDocument/2006/relationships/hyperlink" Target="https://disk.yandex.ru/d/j0LxJOL7mExdcw" TargetMode="External"/><Relationship Id="rId1285" Type="http://schemas.openxmlformats.org/officeDocument/2006/relationships/hyperlink" Target="https://disk.yandex.ru/d/KOV9A5mSrC1_3Q" TargetMode="External"/><Relationship Id="rId294" Type="http://schemas.openxmlformats.org/officeDocument/2006/relationships/hyperlink" Target="https://disk.yandex.ru/d/Tu9XHNSJ_EATvw" TargetMode="External"/><Relationship Id="rId308" Type="http://schemas.openxmlformats.org/officeDocument/2006/relationships/hyperlink" Target="https://disk.yandex.ru/d/KB4DODPvwCuCOA" TargetMode="External"/><Relationship Id="rId515" Type="http://schemas.openxmlformats.org/officeDocument/2006/relationships/hyperlink" Target="https://disk.yandex.ru/d/J4OLojOmJcRQjQ" TargetMode="External"/><Relationship Id="rId722" Type="http://schemas.openxmlformats.org/officeDocument/2006/relationships/hyperlink" Target="https://disk.yandex.ru/d/VZSK6SYTD3-V2A" TargetMode="External"/><Relationship Id="rId1145" Type="http://schemas.openxmlformats.org/officeDocument/2006/relationships/hyperlink" Target="https://disk.yandex.ru/d/ZhxnhYjOod3SOQ" TargetMode="External"/><Relationship Id="rId89" Type="http://schemas.openxmlformats.org/officeDocument/2006/relationships/hyperlink" Target="https://disk.yandex.ru/d/udSUs4RxbkW5iw" TargetMode="External"/><Relationship Id="rId154" Type="http://schemas.openxmlformats.org/officeDocument/2006/relationships/hyperlink" Target="https://disk.yandex.ru/d/heRy6Tt_AVoQDg" TargetMode="External"/><Relationship Id="rId361" Type="http://schemas.openxmlformats.org/officeDocument/2006/relationships/hyperlink" Target="https://disk.yandex.ru/d/iLc6ZWIwStlVYg" TargetMode="External"/><Relationship Id="rId599" Type="http://schemas.openxmlformats.org/officeDocument/2006/relationships/hyperlink" Target="https://disk.yandex.ru/d/vU8WepZylNdRqw" TargetMode="External"/><Relationship Id="rId1005" Type="http://schemas.openxmlformats.org/officeDocument/2006/relationships/hyperlink" Target="https://disk.yandex.ru/d/_131JIfTGmywJg" TargetMode="External"/><Relationship Id="rId1212" Type="http://schemas.openxmlformats.org/officeDocument/2006/relationships/hyperlink" Target="https://disk.yandex.ru/d/9EXXDuby9oD0aA" TargetMode="External"/><Relationship Id="rId459" Type="http://schemas.openxmlformats.org/officeDocument/2006/relationships/hyperlink" Target="https://disk.yandex.ru/d/pm4WL08NajfVAQ" TargetMode="External"/><Relationship Id="rId666" Type="http://schemas.openxmlformats.org/officeDocument/2006/relationships/hyperlink" Target="https://disk.yandex.ru/d/eZqUhWGxTigAaQ" TargetMode="External"/><Relationship Id="rId873" Type="http://schemas.openxmlformats.org/officeDocument/2006/relationships/hyperlink" Target="https://disk.yandex.ru/d/TykRz7YNVUV_JQ" TargetMode="External"/><Relationship Id="rId1089" Type="http://schemas.openxmlformats.org/officeDocument/2006/relationships/hyperlink" Target="https://disk.yandex.ru/d/xiaAh87zBrUErA" TargetMode="External"/><Relationship Id="rId1296" Type="http://schemas.openxmlformats.org/officeDocument/2006/relationships/hyperlink" Target="https://disk.yandex.ru/d/rxgxF6rkcEHeGw" TargetMode="External"/><Relationship Id="rId16" Type="http://schemas.openxmlformats.org/officeDocument/2006/relationships/hyperlink" Target="https://disk.yandex.ru/d/B8PuJeUWwF5sEA" TargetMode="External"/><Relationship Id="rId221" Type="http://schemas.openxmlformats.org/officeDocument/2006/relationships/hyperlink" Target="https://disk.yandex.ru/d/ZUMue3KZ75CPZA" TargetMode="External"/><Relationship Id="rId319" Type="http://schemas.openxmlformats.org/officeDocument/2006/relationships/hyperlink" Target="https://disk.yandex.ru/d/u5FhqiY9jlDJMQ" TargetMode="External"/><Relationship Id="rId526" Type="http://schemas.openxmlformats.org/officeDocument/2006/relationships/hyperlink" Target="https://disk.yandex.ru/d/tI6c7PHla6B_9g" TargetMode="External"/><Relationship Id="rId1156" Type="http://schemas.openxmlformats.org/officeDocument/2006/relationships/hyperlink" Target="https://disk.yandex.ru/d/Mpa558hVNj7kWg" TargetMode="External"/><Relationship Id="rId733" Type="http://schemas.openxmlformats.org/officeDocument/2006/relationships/hyperlink" Target="https://disk.yandex.ru/d/0S5Id2YKmD6jeg" TargetMode="External"/><Relationship Id="rId940" Type="http://schemas.openxmlformats.org/officeDocument/2006/relationships/hyperlink" Target="https://disk.yandex.ru/d/WJKg5no1NN1Jhg" TargetMode="External"/><Relationship Id="rId1016" Type="http://schemas.openxmlformats.org/officeDocument/2006/relationships/hyperlink" Target="https://disk.yandex.ru/d/f9N0M_npnokByQ" TargetMode="External"/><Relationship Id="rId165" Type="http://schemas.openxmlformats.org/officeDocument/2006/relationships/hyperlink" Target="https://disk.yandex.ru/d/7notrWQ407ep-g" TargetMode="External"/><Relationship Id="rId372" Type="http://schemas.openxmlformats.org/officeDocument/2006/relationships/hyperlink" Target="https://disk.yandex.ru/d/iRd9Qa7Qvz-pcQ" TargetMode="External"/><Relationship Id="rId677" Type="http://schemas.openxmlformats.org/officeDocument/2006/relationships/hyperlink" Target="https://disk.yandex.ru/d/6UWGomYGu8uLew" TargetMode="External"/><Relationship Id="rId800" Type="http://schemas.openxmlformats.org/officeDocument/2006/relationships/hyperlink" Target="https://disk.yandex.ru/d/GKI3j62glc3T-A" TargetMode="External"/><Relationship Id="rId1223" Type="http://schemas.openxmlformats.org/officeDocument/2006/relationships/hyperlink" Target="https://disk.yandex.ru/d/4lOxKjDMR3REdA" TargetMode="External"/><Relationship Id="rId232" Type="http://schemas.openxmlformats.org/officeDocument/2006/relationships/hyperlink" Target="https://disk.yandex.ru/d/wbHQq9MFb8KiDQ" TargetMode="External"/><Relationship Id="rId884" Type="http://schemas.openxmlformats.org/officeDocument/2006/relationships/hyperlink" Target="https://disk.yandex.ru/d/gj5VeviwC7cbng" TargetMode="External"/><Relationship Id="rId27" Type="http://schemas.openxmlformats.org/officeDocument/2006/relationships/hyperlink" Target="https://disk.yandex.ru/d/VsDHlqXh-k4pcg" TargetMode="External"/><Relationship Id="rId537" Type="http://schemas.openxmlformats.org/officeDocument/2006/relationships/hyperlink" Target="https://disk.yandex.ru/d/8Xqv0L_f9FM7iQ" TargetMode="External"/><Relationship Id="rId744" Type="http://schemas.openxmlformats.org/officeDocument/2006/relationships/hyperlink" Target="https://disk.yandex.ru/d/flWxYPGuHyWxcw" TargetMode="External"/><Relationship Id="rId951" Type="http://schemas.openxmlformats.org/officeDocument/2006/relationships/hyperlink" Target="https://disk.yandex.ru/d/pSY2rSHXe5w9Nw" TargetMode="External"/><Relationship Id="rId1167" Type="http://schemas.openxmlformats.org/officeDocument/2006/relationships/hyperlink" Target="https://disk.yandex.ru/d/lY9dp8cDikN-qQ" TargetMode="External"/><Relationship Id="rId80" Type="http://schemas.openxmlformats.org/officeDocument/2006/relationships/hyperlink" Target="https://disk.yandex.ru/d/dpF2PXN-0dX-mA" TargetMode="External"/><Relationship Id="rId176" Type="http://schemas.openxmlformats.org/officeDocument/2006/relationships/hyperlink" Target="https://disk.yandex.ru/d/nz8w0Be5zrFyMg" TargetMode="External"/><Relationship Id="rId383" Type="http://schemas.openxmlformats.org/officeDocument/2006/relationships/hyperlink" Target="https://disk.yandex.ru/d/gGxSJdgw1A4XiQ" TargetMode="External"/><Relationship Id="rId590" Type="http://schemas.openxmlformats.org/officeDocument/2006/relationships/hyperlink" Target="https://disk.yandex.ru/d/Mn1DBxEfzhrTvA" TargetMode="External"/><Relationship Id="rId604" Type="http://schemas.openxmlformats.org/officeDocument/2006/relationships/hyperlink" Target="https://disk.yandex.ru/d/TKt-DjWsrV0iOw" TargetMode="External"/><Relationship Id="rId811" Type="http://schemas.openxmlformats.org/officeDocument/2006/relationships/hyperlink" Target="https://disk.yandex.ru/d/a_NYDnLzhl2MVw" TargetMode="External"/><Relationship Id="rId1027" Type="http://schemas.openxmlformats.org/officeDocument/2006/relationships/hyperlink" Target="https://disk.yandex.ru/d/L6pqr_Lh5-KNoQ" TargetMode="External"/><Relationship Id="rId1234" Type="http://schemas.openxmlformats.org/officeDocument/2006/relationships/hyperlink" Target="https://disk.yandex.ru/d/ghb5LOsEYrwLrA" TargetMode="External"/><Relationship Id="rId243" Type="http://schemas.openxmlformats.org/officeDocument/2006/relationships/hyperlink" Target="https://disk.yandex.ru/d/wwlb0r8i6RRDJg" TargetMode="External"/><Relationship Id="rId450" Type="http://schemas.openxmlformats.org/officeDocument/2006/relationships/hyperlink" Target="https://disk.yandex.ru/d/KB7ihmZNsUaS6A" TargetMode="External"/><Relationship Id="rId688" Type="http://schemas.openxmlformats.org/officeDocument/2006/relationships/hyperlink" Target="https://disk.yandex.ru/d/dSAaQbp34-2R3g" TargetMode="External"/><Relationship Id="rId895" Type="http://schemas.openxmlformats.org/officeDocument/2006/relationships/hyperlink" Target="https://disk.yandex.ru/d/cLWrpWDGyca82g" TargetMode="External"/><Relationship Id="rId909" Type="http://schemas.openxmlformats.org/officeDocument/2006/relationships/hyperlink" Target="https://disk.yandex.ru/d/8Yuqk8hLh1WDVQ" TargetMode="External"/><Relationship Id="rId1080" Type="http://schemas.openxmlformats.org/officeDocument/2006/relationships/hyperlink" Target="https://disk.yandex.ru/d/pPf73d4rKRRPAw" TargetMode="External"/><Relationship Id="rId1301" Type="http://schemas.openxmlformats.org/officeDocument/2006/relationships/hyperlink" Target="https://disk.yandex.ru/d/7aQFFsN_nOJVLA" TargetMode="External"/><Relationship Id="rId38" Type="http://schemas.openxmlformats.org/officeDocument/2006/relationships/hyperlink" Target="https://disk.yandex.ru/d/nrIrp71-0cafVA" TargetMode="External"/><Relationship Id="rId103" Type="http://schemas.openxmlformats.org/officeDocument/2006/relationships/hyperlink" Target="https://disk.yandex.ru/d/K-O7noztYL98CA" TargetMode="External"/><Relationship Id="rId310" Type="http://schemas.openxmlformats.org/officeDocument/2006/relationships/hyperlink" Target="https://disk.yandex.ru/d/X5IGFAdhTo8mYA" TargetMode="External"/><Relationship Id="rId548" Type="http://schemas.openxmlformats.org/officeDocument/2006/relationships/hyperlink" Target="https://disk.yandex.ru/d/rFwDv5qDsyS2tA" TargetMode="External"/><Relationship Id="rId755" Type="http://schemas.openxmlformats.org/officeDocument/2006/relationships/hyperlink" Target="https://disk.yandex.ru/d/_PDn11o-2PXc2w" TargetMode="External"/><Relationship Id="rId962" Type="http://schemas.openxmlformats.org/officeDocument/2006/relationships/hyperlink" Target="https://disk.yandex.ru/d/y2dS41w6CCgkUQ" TargetMode="External"/><Relationship Id="rId1178" Type="http://schemas.openxmlformats.org/officeDocument/2006/relationships/hyperlink" Target="https://disk.yandex.ru/d/SJldGYvPpSlKXg" TargetMode="External"/><Relationship Id="rId91" Type="http://schemas.openxmlformats.org/officeDocument/2006/relationships/hyperlink" Target="https://disk.yandex.ru/d/Kj4L85Z-skvXDg" TargetMode="External"/><Relationship Id="rId187" Type="http://schemas.openxmlformats.org/officeDocument/2006/relationships/hyperlink" Target="https://disk.yandex.ru/d/R1rjdJ_GpIDmmw" TargetMode="External"/><Relationship Id="rId394" Type="http://schemas.openxmlformats.org/officeDocument/2006/relationships/hyperlink" Target="https://disk.yandex.ru/d/uGtVHOY8FgoRRQ" TargetMode="External"/><Relationship Id="rId408" Type="http://schemas.openxmlformats.org/officeDocument/2006/relationships/hyperlink" Target="https://disk.yandex.ru/d/MBNgOtSQq14m5A" TargetMode="External"/><Relationship Id="rId615" Type="http://schemas.openxmlformats.org/officeDocument/2006/relationships/hyperlink" Target="https://disk.yandex.ru/d/6gA6Ngq-NPQ6dg" TargetMode="External"/><Relationship Id="rId822" Type="http://schemas.openxmlformats.org/officeDocument/2006/relationships/hyperlink" Target="https://disk.yandex.ru/d/5HB67MUNnacRsw" TargetMode="External"/><Relationship Id="rId1038" Type="http://schemas.openxmlformats.org/officeDocument/2006/relationships/hyperlink" Target="https://disk.yandex.ru/d/UJfHNpzSs5K4_Q" TargetMode="External"/><Relationship Id="rId1245" Type="http://schemas.openxmlformats.org/officeDocument/2006/relationships/hyperlink" Target="https://disk.yandex.ru/d/8J_MPyb1M7GTYg" TargetMode="External"/><Relationship Id="rId254" Type="http://schemas.openxmlformats.org/officeDocument/2006/relationships/hyperlink" Target="https://disk.yandex.ru/d/rZbZlnF9M1mTVg" TargetMode="External"/><Relationship Id="rId699" Type="http://schemas.openxmlformats.org/officeDocument/2006/relationships/hyperlink" Target="https://disk.yandex.ru/d/e7J7NEnPDtMH3g" TargetMode="External"/><Relationship Id="rId1091" Type="http://schemas.openxmlformats.org/officeDocument/2006/relationships/hyperlink" Target="https://disk.yandex.ru/d/yMOD3mIPRag8hw" TargetMode="External"/><Relationship Id="rId1105" Type="http://schemas.openxmlformats.org/officeDocument/2006/relationships/hyperlink" Target="https://disk.yandex.ru/d/0g6X_KdhhpUGQw" TargetMode="External"/><Relationship Id="rId49" Type="http://schemas.openxmlformats.org/officeDocument/2006/relationships/hyperlink" Target="https://disk.yandex.ru/d/yojIMx38BXl3jQ" TargetMode="External"/><Relationship Id="rId114" Type="http://schemas.openxmlformats.org/officeDocument/2006/relationships/hyperlink" Target="https://disk.yandex.ru/d/lqlxqnL4-_tUWg" TargetMode="External"/><Relationship Id="rId461" Type="http://schemas.openxmlformats.org/officeDocument/2006/relationships/hyperlink" Target="https://disk.yandex.ru/d/XQzdbmFF49jKig" TargetMode="External"/><Relationship Id="rId559" Type="http://schemas.openxmlformats.org/officeDocument/2006/relationships/hyperlink" Target="https://disk.yandex.ru/d/cC0aldb3_yOuhg" TargetMode="External"/><Relationship Id="rId766" Type="http://schemas.openxmlformats.org/officeDocument/2006/relationships/hyperlink" Target="https://disk.yandex.ru/d/cl8xSyNFgfJwNg" TargetMode="External"/><Relationship Id="rId1189" Type="http://schemas.openxmlformats.org/officeDocument/2006/relationships/hyperlink" Target="https://disk.yandex.ru/d/zz9QqNZDeStWKw" TargetMode="External"/><Relationship Id="rId198" Type="http://schemas.openxmlformats.org/officeDocument/2006/relationships/hyperlink" Target="https://disk.yandex.ru/d/ipEdPzU-KDHXpg" TargetMode="External"/><Relationship Id="rId321" Type="http://schemas.openxmlformats.org/officeDocument/2006/relationships/hyperlink" Target="https://disk.yandex.ru/d/mXsYAkqHfg5-cQ" TargetMode="External"/><Relationship Id="rId419" Type="http://schemas.openxmlformats.org/officeDocument/2006/relationships/hyperlink" Target="https://disk.yandex.ru/d/L4z6KmW1DGAr2Q" TargetMode="External"/><Relationship Id="rId626" Type="http://schemas.openxmlformats.org/officeDocument/2006/relationships/hyperlink" Target="https://disk.yandex.ru/d/v4sVfG836eo7tQ" TargetMode="External"/><Relationship Id="rId973" Type="http://schemas.openxmlformats.org/officeDocument/2006/relationships/hyperlink" Target="https://disk.yandex.ru/d/qJRAGft8SJRq0Q" TargetMode="External"/><Relationship Id="rId1049" Type="http://schemas.openxmlformats.org/officeDocument/2006/relationships/hyperlink" Target="https://disk.yandex.ru/d/3atCQVaijyQtjg" TargetMode="External"/><Relationship Id="rId1256" Type="http://schemas.openxmlformats.org/officeDocument/2006/relationships/hyperlink" Target="https://disk.yandex.ru/d/A9_wCNaLLCL_lA" TargetMode="External"/><Relationship Id="rId833" Type="http://schemas.openxmlformats.org/officeDocument/2006/relationships/hyperlink" Target="https://disk.yandex.ru/d/2ep6igOasoBc2Q" TargetMode="External"/><Relationship Id="rId1116" Type="http://schemas.openxmlformats.org/officeDocument/2006/relationships/hyperlink" Target="https://disk.yandex.ru/d/T3aifQo1PlW_Fw" TargetMode="External"/><Relationship Id="rId265" Type="http://schemas.openxmlformats.org/officeDocument/2006/relationships/hyperlink" Target="https://disk.yandex.ru/d/GkrmL6Sz2XYWFQ" TargetMode="External"/><Relationship Id="rId472" Type="http://schemas.openxmlformats.org/officeDocument/2006/relationships/hyperlink" Target="https://disk.yandex.ru/d/VIuz_8egm0r32Q" TargetMode="External"/><Relationship Id="rId900" Type="http://schemas.openxmlformats.org/officeDocument/2006/relationships/hyperlink" Target="https://disk.yandex.ru/d/XAMIYZqDTkiQuw" TargetMode="External"/><Relationship Id="rId125" Type="http://schemas.openxmlformats.org/officeDocument/2006/relationships/hyperlink" Target="https://disk.yandex.ru/d/um3naca1_DHCwg" TargetMode="External"/><Relationship Id="rId332" Type="http://schemas.openxmlformats.org/officeDocument/2006/relationships/hyperlink" Target="https://disk.yandex.ru/d/gSDaDJgpwiTGrg" TargetMode="External"/><Relationship Id="rId777" Type="http://schemas.openxmlformats.org/officeDocument/2006/relationships/hyperlink" Target="https://disk.yandex.ru/d/PkzYEuP_G_22TA" TargetMode="External"/><Relationship Id="rId984" Type="http://schemas.openxmlformats.org/officeDocument/2006/relationships/hyperlink" Target="https://disk.yandex.ru/d/Q-YD5_9jaywibw" TargetMode="External"/><Relationship Id="rId637" Type="http://schemas.openxmlformats.org/officeDocument/2006/relationships/hyperlink" Target="https://disk.yandex.ru/d/zJetz4V__kW4bA" TargetMode="External"/><Relationship Id="rId844" Type="http://schemas.openxmlformats.org/officeDocument/2006/relationships/hyperlink" Target="https://disk.yandex.ru/d/_DM4wc9PJVN6Yw" TargetMode="External"/><Relationship Id="rId1267" Type="http://schemas.openxmlformats.org/officeDocument/2006/relationships/hyperlink" Target="https://disk.yandex.ru/d/Z23z2BF9yAyOXA" TargetMode="External"/><Relationship Id="rId276" Type="http://schemas.openxmlformats.org/officeDocument/2006/relationships/hyperlink" Target="https://disk.yandex.ru/d/6IE_YqPkiTs8Jw" TargetMode="External"/><Relationship Id="rId483" Type="http://schemas.openxmlformats.org/officeDocument/2006/relationships/hyperlink" Target="https://disk.yandex.ru/d/bdeU4Zk_i6B8Vw" TargetMode="External"/><Relationship Id="rId690" Type="http://schemas.openxmlformats.org/officeDocument/2006/relationships/hyperlink" Target="https://disk.yandex.ru/d/2wcHNN4urqbk4A" TargetMode="External"/><Relationship Id="rId704" Type="http://schemas.openxmlformats.org/officeDocument/2006/relationships/hyperlink" Target="https://disk.yandex.ru/d/iqZcMZeWUQ60uQ" TargetMode="External"/><Relationship Id="rId911" Type="http://schemas.openxmlformats.org/officeDocument/2006/relationships/hyperlink" Target="https://disk.yandex.ru/d/8n9vR5Zsbxv2XQ" TargetMode="External"/><Relationship Id="rId1127" Type="http://schemas.openxmlformats.org/officeDocument/2006/relationships/hyperlink" Target="https://disk.yandex.ru/d/5D0mBIy66dsxxA" TargetMode="External"/><Relationship Id="rId40" Type="http://schemas.openxmlformats.org/officeDocument/2006/relationships/hyperlink" Target="https://disk.yandex.ru/d/0Y9pIAiecf0VrQ" TargetMode="External"/><Relationship Id="rId136" Type="http://schemas.openxmlformats.org/officeDocument/2006/relationships/hyperlink" Target="https://disk.yandex.ru/d/175OixCs7m-6Nw" TargetMode="External"/><Relationship Id="rId343" Type="http://schemas.openxmlformats.org/officeDocument/2006/relationships/hyperlink" Target="https://disk.yandex.ru/d/_LeLh0tysKse8g" TargetMode="External"/><Relationship Id="rId550" Type="http://schemas.openxmlformats.org/officeDocument/2006/relationships/hyperlink" Target="https://disk.yandex.ru/d/J6KmZmq_JgcqkQ" TargetMode="External"/><Relationship Id="rId788" Type="http://schemas.openxmlformats.org/officeDocument/2006/relationships/hyperlink" Target="https://disk.yandex.ru/d/N27RuJnAbt87JQ" TargetMode="External"/><Relationship Id="rId995" Type="http://schemas.openxmlformats.org/officeDocument/2006/relationships/hyperlink" Target="https://disk.yandex.ru/d/2sksuXHpyss-Ag" TargetMode="External"/><Relationship Id="rId1180" Type="http://schemas.openxmlformats.org/officeDocument/2006/relationships/hyperlink" Target="https://disk.yandex.ru/d/nEX5HBNGNEQ0aA" TargetMode="External"/><Relationship Id="rId203" Type="http://schemas.openxmlformats.org/officeDocument/2006/relationships/hyperlink" Target="https://disk.yandex.ru/d/JgGVbhRteYxj7Q" TargetMode="External"/><Relationship Id="rId648" Type="http://schemas.openxmlformats.org/officeDocument/2006/relationships/hyperlink" Target="https://disk.yandex.ru/d/awpYKav0tIJKaQ" TargetMode="External"/><Relationship Id="rId855" Type="http://schemas.openxmlformats.org/officeDocument/2006/relationships/hyperlink" Target="https://disk.yandex.ru/d/QlEtHxhF67KgkA" TargetMode="External"/><Relationship Id="rId1040" Type="http://schemas.openxmlformats.org/officeDocument/2006/relationships/hyperlink" Target="https://disk.yandex.ru/d/fT8ZNqrh81PAfQ" TargetMode="External"/><Relationship Id="rId1278" Type="http://schemas.openxmlformats.org/officeDocument/2006/relationships/hyperlink" Target="https://disk.yandex.ru/d/so2P4r1kkKlzpA" TargetMode="External"/><Relationship Id="rId287" Type="http://schemas.openxmlformats.org/officeDocument/2006/relationships/hyperlink" Target="https://disk.yandex.ru/d/ug6FRoA8OXKfAA" TargetMode="External"/><Relationship Id="rId410" Type="http://schemas.openxmlformats.org/officeDocument/2006/relationships/hyperlink" Target="https://disk.yandex.ru/d/pUXQwfemuodomw" TargetMode="External"/><Relationship Id="rId494" Type="http://schemas.openxmlformats.org/officeDocument/2006/relationships/hyperlink" Target="https://disk.yandex.ru/d/XaL91xz_gRspNw" TargetMode="External"/><Relationship Id="rId508" Type="http://schemas.openxmlformats.org/officeDocument/2006/relationships/hyperlink" Target="https://disk.yandex.ru/d/1wBQgHiZa6jN7Q" TargetMode="External"/><Relationship Id="rId715" Type="http://schemas.openxmlformats.org/officeDocument/2006/relationships/hyperlink" Target="https://disk.yandex.ru/d/MEjEQVUYluPWYw" TargetMode="External"/><Relationship Id="rId922" Type="http://schemas.openxmlformats.org/officeDocument/2006/relationships/hyperlink" Target="https://disk.yandex.ru/d/SbRabC-dnu9dSQ" TargetMode="External"/><Relationship Id="rId1138" Type="http://schemas.openxmlformats.org/officeDocument/2006/relationships/hyperlink" Target="https://disk.yandex.ru/d/pbL3YPPc5qL8lw" TargetMode="External"/><Relationship Id="rId147" Type="http://schemas.openxmlformats.org/officeDocument/2006/relationships/hyperlink" Target="https://disk.yandex.ru/d/9fz57KJxjx-Irw" TargetMode="External"/><Relationship Id="rId354" Type="http://schemas.openxmlformats.org/officeDocument/2006/relationships/hyperlink" Target="https://disk.yandex.ru/d/oLV3i_352ZDKNg" TargetMode="External"/><Relationship Id="rId799" Type="http://schemas.openxmlformats.org/officeDocument/2006/relationships/hyperlink" Target="https://disk.yandex.ru/d/Y1_oziT6HuG03Q" TargetMode="External"/><Relationship Id="rId1191" Type="http://schemas.openxmlformats.org/officeDocument/2006/relationships/hyperlink" Target="https://disk.yandex.ru/d/3Svc02RRzE9QaQ" TargetMode="External"/><Relationship Id="rId1205" Type="http://schemas.openxmlformats.org/officeDocument/2006/relationships/hyperlink" Target="https://disk.yandex.ru/d/BU2tmNdQFMtMaQ" TargetMode="External"/><Relationship Id="rId51" Type="http://schemas.openxmlformats.org/officeDocument/2006/relationships/hyperlink" Target="https://disk.yandex.ru/d/FJAIIRk1IcD5tQ" TargetMode="External"/><Relationship Id="rId561" Type="http://schemas.openxmlformats.org/officeDocument/2006/relationships/hyperlink" Target="https://disk.yandex.ru/d/9MDOlNxeozVIug" TargetMode="External"/><Relationship Id="rId659" Type="http://schemas.openxmlformats.org/officeDocument/2006/relationships/hyperlink" Target="https://disk.yandex.ru/d/T7fPdKWjF9KYNA" TargetMode="External"/><Relationship Id="rId866" Type="http://schemas.openxmlformats.org/officeDocument/2006/relationships/hyperlink" Target="https://disk.yandex.ru/d/tkdvXUSPrqPFzQ" TargetMode="External"/><Relationship Id="rId1289" Type="http://schemas.openxmlformats.org/officeDocument/2006/relationships/hyperlink" Target="https://disk.yandex.ru/d/HF-ziPyPgqT6yQ" TargetMode="External"/><Relationship Id="rId214" Type="http://schemas.openxmlformats.org/officeDocument/2006/relationships/hyperlink" Target="https://disk.yandex.ru/d/lTa26zPBmVWrEg" TargetMode="External"/><Relationship Id="rId298" Type="http://schemas.openxmlformats.org/officeDocument/2006/relationships/hyperlink" Target="https://disk.yandex.ru/d/Tv23tMl1Kqoz7g" TargetMode="External"/><Relationship Id="rId421" Type="http://schemas.openxmlformats.org/officeDocument/2006/relationships/hyperlink" Target="https://disk.yandex.ru/d/7UhNXkzjL3uVcA" TargetMode="External"/><Relationship Id="rId519" Type="http://schemas.openxmlformats.org/officeDocument/2006/relationships/hyperlink" Target="https://disk.yandex.ru/d/sSDtNLbWd-At_w" TargetMode="External"/><Relationship Id="rId1051" Type="http://schemas.openxmlformats.org/officeDocument/2006/relationships/hyperlink" Target="https://disk.yandex.ru/d/xjBh73BNSx0nlQ" TargetMode="External"/><Relationship Id="rId1149" Type="http://schemas.openxmlformats.org/officeDocument/2006/relationships/hyperlink" Target="https://disk.yandex.ru/d/HRolp4qZrQCDAA" TargetMode="External"/><Relationship Id="rId158" Type="http://schemas.openxmlformats.org/officeDocument/2006/relationships/hyperlink" Target="https://disk.yandex.ru/d/ytlnQNYQs0Qi1A" TargetMode="External"/><Relationship Id="rId726" Type="http://schemas.openxmlformats.org/officeDocument/2006/relationships/hyperlink" Target="https://disk.yandex.ru/d/kLUh88sYrlHxSg" TargetMode="External"/><Relationship Id="rId933" Type="http://schemas.openxmlformats.org/officeDocument/2006/relationships/hyperlink" Target="https://disk.yandex.ru/d/1-Gw7ro1FP6VDw" TargetMode="External"/><Relationship Id="rId1009" Type="http://schemas.openxmlformats.org/officeDocument/2006/relationships/hyperlink" Target="https://disk.yandex.ru/d/SblJ5BQrmI4_iA" TargetMode="External"/><Relationship Id="rId62" Type="http://schemas.openxmlformats.org/officeDocument/2006/relationships/hyperlink" Target="https://disk.yandex.ru/d/-pJqN2kkc_Xihg" TargetMode="External"/><Relationship Id="rId365" Type="http://schemas.openxmlformats.org/officeDocument/2006/relationships/hyperlink" Target="https://disk.yandex.ru/d/KUwGzJuOGCH6Sg" TargetMode="External"/><Relationship Id="rId572" Type="http://schemas.openxmlformats.org/officeDocument/2006/relationships/hyperlink" Target="https://disk.yandex.ru/d/ShX4pEfs2fiONQ" TargetMode="External"/><Relationship Id="rId1216" Type="http://schemas.openxmlformats.org/officeDocument/2006/relationships/hyperlink" Target="https://disk.yandex.ru/d/yzAUh_uM9R45vA" TargetMode="External"/><Relationship Id="rId225" Type="http://schemas.openxmlformats.org/officeDocument/2006/relationships/hyperlink" Target="https://disk.yandex.ru/d/ji7Paft1JT1YSg" TargetMode="External"/><Relationship Id="rId432" Type="http://schemas.openxmlformats.org/officeDocument/2006/relationships/hyperlink" Target="https://disk.yandex.ru/d/p6R6S6fDeTxBnA" TargetMode="External"/><Relationship Id="rId877" Type="http://schemas.openxmlformats.org/officeDocument/2006/relationships/hyperlink" Target="https://disk.yandex.ru/d/IkvlmYPkEO-Ujg" TargetMode="External"/><Relationship Id="rId1062" Type="http://schemas.openxmlformats.org/officeDocument/2006/relationships/hyperlink" Target="https://disk.yandex.ru/d/7fBMkbN6nlujGQ" TargetMode="External"/><Relationship Id="rId737" Type="http://schemas.openxmlformats.org/officeDocument/2006/relationships/hyperlink" Target="https://disk.yandex.ru/d/wbd4ytKhsWootw" TargetMode="External"/><Relationship Id="rId944" Type="http://schemas.openxmlformats.org/officeDocument/2006/relationships/hyperlink" Target="https://disk.yandex.ru/d/gT593C61pG6Mhg" TargetMode="External"/><Relationship Id="rId73" Type="http://schemas.openxmlformats.org/officeDocument/2006/relationships/hyperlink" Target="https://disk.yandex.ru/d/sQawhJBt1KhTlA" TargetMode="External"/><Relationship Id="rId169" Type="http://schemas.openxmlformats.org/officeDocument/2006/relationships/hyperlink" Target="https://disk.yandex.ru/d/ZRMmrP0rg5rFWA" TargetMode="External"/><Relationship Id="rId376" Type="http://schemas.openxmlformats.org/officeDocument/2006/relationships/hyperlink" Target="https://disk.yandex.ru/d/3z52Kz2cEw-Xuw" TargetMode="External"/><Relationship Id="rId583" Type="http://schemas.openxmlformats.org/officeDocument/2006/relationships/hyperlink" Target="https://disk.yandex.ru/d/BsuTU5k_C5uVgA" TargetMode="External"/><Relationship Id="rId790" Type="http://schemas.openxmlformats.org/officeDocument/2006/relationships/hyperlink" Target="https://disk.yandex.ru/d/VAfBBLf8llWhRQ" TargetMode="External"/><Relationship Id="rId804" Type="http://schemas.openxmlformats.org/officeDocument/2006/relationships/hyperlink" Target="https://disk.yandex.ru/d/xWKvS5PpM7VbZQ" TargetMode="External"/><Relationship Id="rId1227" Type="http://schemas.openxmlformats.org/officeDocument/2006/relationships/hyperlink" Target="https://disk.yandex.ru/d/lAjp0FAsQJSkXw" TargetMode="External"/><Relationship Id="rId4" Type="http://schemas.openxmlformats.org/officeDocument/2006/relationships/hyperlink" Target="https://disk.yandex.ru/d/WMliPjjRGl1aoA" TargetMode="External"/><Relationship Id="rId236" Type="http://schemas.openxmlformats.org/officeDocument/2006/relationships/hyperlink" Target="https://disk.yandex.ru/d/htDwWWUCJ7i6MA" TargetMode="External"/><Relationship Id="rId443" Type="http://schemas.openxmlformats.org/officeDocument/2006/relationships/hyperlink" Target="https://disk.yandex.ru/d/fmnfj6QrwsoOTw" TargetMode="External"/><Relationship Id="rId650" Type="http://schemas.openxmlformats.org/officeDocument/2006/relationships/hyperlink" Target="https://disk.yandex.ru/d/gfKqSERxuRr6iA" TargetMode="External"/><Relationship Id="rId888" Type="http://schemas.openxmlformats.org/officeDocument/2006/relationships/hyperlink" Target="https://disk.yandex.ru/d/42JZ4bXp3HsJdA" TargetMode="External"/><Relationship Id="rId1073" Type="http://schemas.openxmlformats.org/officeDocument/2006/relationships/hyperlink" Target="https://disk.yandex.ru/d/m_bfQ29KsUbqmg" TargetMode="External"/><Relationship Id="rId1280" Type="http://schemas.openxmlformats.org/officeDocument/2006/relationships/hyperlink" Target="https://disk.yandex.ru/d/fnu_lqeQOMEIEw" TargetMode="External"/><Relationship Id="rId303" Type="http://schemas.openxmlformats.org/officeDocument/2006/relationships/hyperlink" Target="https://disk.yandex.ru/d/T4tSu2Tz2A2Qpw" TargetMode="External"/><Relationship Id="rId748" Type="http://schemas.openxmlformats.org/officeDocument/2006/relationships/hyperlink" Target="https://disk.yandex.ru/d/ed94qWPZgI6yXA" TargetMode="External"/><Relationship Id="rId955" Type="http://schemas.openxmlformats.org/officeDocument/2006/relationships/hyperlink" Target="https://disk.yandex.ru/d/T0SNBss2zvED-w" TargetMode="External"/><Relationship Id="rId1140" Type="http://schemas.openxmlformats.org/officeDocument/2006/relationships/hyperlink" Target="https://disk.yandex.ru/d/_qdveGQchVv2hg" TargetMode="External"/><Relationship Id="rId84" Type="http://schemas.openxmlformats.org/officeDocument/2006/relationships/hyperlink" Target="https://disk.yandex.ru/d/eqduYDLydkpa_Q" TargetMode="External"/><Relationship Id="rId387" Type="http://schemas.openxmlformats.org/officeDocument/2006/relationships/hyperlink" Target="https://disk.yandex.ru/d/LJGJWrfmQJw5vg" TargetMode="External"/><Relationship Id="rId510" Type="http://schemas.openxmlformats.org/officeDocument/2006/relationships/hyperlink" Target="https://disk.yandex.ru/d/DaBFBJ0yBPXvNg" TargetMode="External"/><Relationship Id="rId594" Type="http://schemas.openxmlformats.org/officeDocument/2006/relationships/hyperlink" Target="https://disk.yandex.ru/d/jgdIFrRxvUM2tw" TargetMode="External"/><Relationship Id="rId608" Type="http://schemas.openxmlformats.org/officeDocument/2006/relationships/hyperlink" Target="https://disk.yandex.ru/d/c0PVtCTCQGU-3w" TargetMode="External"/><Relationship Id="rId815" Type="http://schemas.openxmlformats.org/officeDocument/2006/relationships/hyperlink" Target="https://disk.yandex.ru/d/5A44zXD1lliZVA" TargetMode="External"/><Relationship Id="rId1238" Type="http://schemas.openxmlformats.org/officeDocument/2006/relationships/hyperlink" Target="https://disk.yandex.ru/d/kqjiOTx_e_igdA" TargetMode="External"/><Relationship Id="rId247" Type="http://schemas.openxmlformats.org/officeDocument/2006/relationships/hyperlink" Target="https://disk.yandex.ru/d/MaU3IyEDSkky3w" TargetMode="External"/><Relationship Id="rId899" Type="http://schemas.openxmlformats.org/officeDocument/2006/relationships/hyperlink" Target="https://disk.yandex.ru/d/cTMyJCZ7UA08Uw" TargetMode="External"/><Relationship Id="rId1000" Type="http://schemas.openxmlformats.org/officeDocument/2006/relationships/hyperlink" Target="https://disk.yandex.ru/d/Y7FRgzQg2VSsHQ" TargetMode="External"/><Relationship Id="rId1084" Type="http://schemas.openxmlformats.org/officeDocument/2006/relationships/hyperlink" Target="https://disk.yandex.ru/d/W5V_HBNl-0nyog" TargetMode="External"/><Relationship Id="rId1305" Type="http://schemas.openxmlformats.org/officeDocument/2006/relationships/hyperlink" Target="https://disk.yandex.ru/d/PhMkaeknwIDHyg" TargetMode="External"/><Relationship Id="rId107" Type="http://schemas.openxmlformats.org/officeDocument/2006/relationships/hyperlink" Target="https://disk.yandex.ru/d/TFwAcqkSzhvKEA" TargetMode="External"/><Relationship Id="rId454" Type="http://schemas.openxmlformats.org/officeDocument/2006/relationships/hyperlink" Target="https://disk.yandex.ru/d/4SM_I2J6ZGNn-Q" TargetMode="External"/><Relationship Id="rId661" Type="http://schemas.openxmlformats.org/officeDocument/2006/relationships/hyperlink" Target="https://disk.yandex.ru/d/B9KzA0Zm3kQVKg" TargetMode="External"/><Relationship Id="rId759" Type="http://schemas.openxmlformats.org/officeDocument/2006/relationships/hyperlink" Target="https://disk.yandex.ru/d/PcgRJv2BcALmRA" TargetMode="External"/><Relationship Id="rId966" Type="http://schemas.openxmlformats.org/officeDocument/2006/relationships/hyperlink" Target="https://disk.yandex.ru/d/3Mmnb5WOkgM6FQ" TargetMode="External"/><Relationship Id="rId1291" Type="http://schemas.openxmlformats.org/officeDocument/2006/relationships/hyperlink" Target="https://disk.yandex.ru/d/hwSiSBl0jO4l2A" TargetMode="External"/><Relationship Id="rId11" Type="http://schemas.openxmlformats.org/officeDocument/2006/relationships/hyperlink" Target="https://disk.yandex.ru/d/EMR0TI2kVp0Iww" TargetMode="External"/><Relationship Id="rId314" Type="http://schemas.openxmlformats.org/officeDocument/2006/relationships/hyperlink" Target="https://disk.yandex.ru/d/uLMIXiF3b3drCg" TargetMode="External"/><Relationship Id="rId398" Type="http://schemas.openxmlformats.org/officeDocument/2006/relationships/hyperlink" Target="https://disk.yandex.ru/d/Si5otLWS1eDziw" TargetMode="External"/><Relationship Id="rId521" Type="http://schemas.openxmlformats.org/officeDocument/2006/relationships/hyperlink" Target="https://disk.yandex.ru/d/xBk1eOh_gg4zzw" TargetMode="External"/><Relationship Id="rId619" Type="http://schemas.openxmlformats.org/officeDocument/2006/relationships/hyperlink" Target="https://disk.yandex.ru/d/fFUayNwTJXKYEw" TargetMode="External"/><Relationship Id="rId1151" Type="http://schemas.openxmlformats.org/officeDocument/2006/relationships/hyperlink" Target="https://disk.yandex.ru/d/sJEJIrckKziQLg" TargetMode="External"/><Relationship Id="rId1249" Type="http://schemas.openxmlformats.org/officeDocument/2006/relationships/hyperlink" Target="https://disk.yandex.ru/d/Ix14LAWvoi5lQQ" TargetMode="External"/><Relationship Id="rId95" Type="http://schemas.openxmlformats.org/officeDocument/2006/relationships/hyperlink" Target="https://disk.yandex.ru/d/l_2eHPGgcLxycg" TargetMode="External"/><Relationship Id="rId160" Type="http://schemas.openxmlformats.org/officeDocument/2006/relationships/hyperlink" Target="https://disk.yandex.ru/d/nBsl5D0VFs31Jw" TargetMode="External"/><Relationship Id="rId826" Type="http://schemas.openxmlformats.org/officeDocument/2006/relationships/hyperlink" Target="https://disk.yandex.ru/d/1EFNqI7cVckWVw" TargetMode="External"/><Relationship Id="rId1011" Type="http://schemas.openxmlformats.org/officeDocument/2006/relationships/hyperlink" Target="https://disk.yandex.ru/d/BFdniO7PYQjeOw" TargetMode="External"/><Relationship Id="rId1109" Type="http://schemas.openxmlformats.org/officeDocument/2006/relationships/hyperlink" Target="https://disk.yandex.ru/d/cOPNDpCKHFoNdA" TargetMode="External"/><Relationship Id="rId258" Type="http://schemas.openxmlformats.org/officeDocument/2006/relationships/hyperlink" Target="https://disk.yandex.ru/d/nj0nnvfhcrO2pw" TargetMode="External"/><Relationship Id="rId465" Type="http://schemas.openxmlformats.org/officeDocument/2006/relationships/hyperlink" Target="https://disk.yandex.ru/d/cLePWWIOddgfEQ" TargetMode="External"/><Relationship Id="rId672" Type="http://schemas.openxmlformats.org/officeDocument/2006/relationships/hyperlink" Target="https://disk.yandex.ru/d/HL6VAvYaOQAtVw" TargetMode="External"/><Relationship Id="rId1095" Type="http://schemas.openxmlformats.org/officeDocument/2006/relationships/hyperlink" Target="https://disk.yandex.ru/d/29IKJnDEMNg0qw" TargetMode="External"/><Relationship Id="rId22" Type="http://schemas.openxmlformats.org/officeDocument/2006/relationships/hyperlink" Target="https://disk.yandex.ru/d/iMUNkRnefs1MKw" TargetMode="External"/><Relationship Id="rId118" Type="http://schemas.openxmlformats.org/officeDocument/2006/relationships/hyperlink" Target="https://disk.yandex.ru/d/odxjExNQZj_65w" TargetMode="External"/><Relationship Id="rId325" Type="http://schemas.openxmlformats.org/officeDocument/2006/relationships/hyperlink" Target="https://disk.yandex.ru/d/QIJpT3dHxH-wgg" TargetMode="External"/><Relationship Id="rId532" Type="http://schemas.openxmlformats.org/officeDocument/2006/relationships/hyperlink" Target="https://disk.yandex.ru/d/eTcgR5bTVWavIw" TargetMode="External"/><Relationship Id="rId977" Type="http://schemas.openxmlformats.org/officeDocument/2006/relationships/hyperlink" Target="https://disk.yandex.ru/d/h96OCLq7-UqH2g" TargetMode="External"/><Relationship Id="rId1162" Type="http://schemas.openxmlformats.org/officeDocument/2006/relationships/hyperlink" Target="https://disk.yandex.ru/d/FjNtfZ-kfV4JfA" TargetMode="External"/><Relationship Id="rId171" Type="http://schemas.openxmlformats.org/officeDocument/2006/relationships/hyperlink" Target="https://disk.yandex.ru/d/9G7hWR819my9Gw" TargetMode="External"/><Relationship Id="rId837" Type="http://schemas.openxmlformats.org/officeDocument/2006/relationships/hyperlink" Target="https://disk.yandex.ru/d/EMC9MNq39GMQWQ" TargetMode="External"/><Relationship Id="rId1022" Type="http://schemas.openxmlformats.org/officeDocument/2006/relationships/hyperlink" Target="https://disk.yandex.ru/d/sZuWbr5qkpLkNQ" TargetMode="External"/><Relationship Id="rId269" Type="http://schemas.openxmlformats.org/officeDocument/2006/relationships/hyperlink" Target="https://disk.yandex.ru/d/k_6xFdJrU_yAZg" TargetMode="External"/><Relationship Id="rId476" Type="http://schemas.openxmlformats.org/officeDocument/2006/relationships/hyperlink" Target="https://disk.yandex.ru/d/3d_rp4dFo_TdOA" TargetMode="External"/><Relationship Id="rId683" Type="http://schemas.openxmlformats.org/officeDocument/2006/relationships/hyperlink" Target="https://disk.yandex.ru/d/v4qGvaG2i6sh-g" TargetMode="External"/><Relationship Id="rId890" Type="http://schemas.openxmlformats.org/officeDocument/2006/relationships/hyperlink" Target="https://disk.yandex.ru/d/4dXt4JAb6hCXzg" TargetMode="External"/><Relationship Id="rId904" Type="http://schemas.openxmlformats.org/officeDocument/2006/relationships/hyperlink" Target="https://disk.yandex.ru/d/5mzbQPGRukVVCw" TargetMode="External"/><Relationship Id="rId33" Type="http://schemas.openxmlformats.org/officeDocument/2006/relationships/hyperlink" Target="https://disk.yandex.ru/d/Mj7K_EdawHPaxw" TargetMode="External"/><Relationship Id="rId129" Type="http://schemas.openxmlformats.org/officeDocument/2006/relationships/hyperlink" Target="https://disk.yandex.ru/d/xRwJG5hfzNw6iA" TargetMode="External"/><Relationship Id="rId336" Type="http://schemas.openxmlformats.org/officeDocument/2006/relationships/hyperlink" Target="https://disk.yandex.ru/d/t6jko_6s0iaolA" TargetMode="External"/><Relationship Id="rId543" Type="http://schemas.openxmlformats.org/officeDocument/2006/relationships/hyperlink" Target="https://disk.yandex.ru/d/sQASfqCmtGiGKQ" TargetMode="External"/><Relationship Id="rId988" Type="http://schemas.openxmlformats.org/officeDocument/2006/relationships/hyperlink" Target="https://disk.yandex.ru/d/ppUBY1UCYO5sAQ" TargetMode="External"/><Relationship Id="rId1173" Type="http://schemas.openxmlformats.org/officeDocument/2006/relationships/hyperlink" Target="https://disk.yandex.ru/d/Se6LdMmyPjnM_Q" TargetMode="External"/><Relationship Id="rId182" Type="http://schemas.openxmlformats.org/officeDocument/2006/relationships/hyperlink" Target="https://disk.yandex.ru/d/wGSojFNbS8h-0A" TargetMode="External"/><Relationship Id="rId403" Type="http://schemas.openxmlformats.org/officeDocument/2006/relationships/hyperlink" Target="https://disk.yandex.ru/d/py50VhudccVhlw" TargetMode="External"/><Relationship Id="rId750" Type="http://schemas.openxmlformats.org/officeDocument/2006/relationships/hyperlink" Target="https://disk.yandex.ru/d/H6UKWniDHaE9lw" TargetMode="External"/><Relationship Id="rId848" Type="http://schemas.openxmlformats.org/officeDocument/2006/relationships/hyperlink" Target="https://disk.yandex.ru/d/3kG_rP9NRowXlQ" TargetMode="External"/><Relationship Id="rId1033" Type="http://schemas.openxmlformats.org/officeDocument/2006/relationships/hyperlink" Target="https://disk.yandex.ru/d/Kv86-9_KrAf_gg" TargetMode="External"/><Relationship Id="rId487" Type="http://schemas.openxmlformats.org/officeDocument/2006/relationships/hyperlink" Target="https://disk.yandex.ru/d/mGh-t5_9SZLZ8g" TargetMode="External"/><Relationship Id="rId610" Type="http://schemas.openxmlformats.org/officeDocument/2006/relationships/hyperlink" Target="https://disk.yandex.ru/d/8zO7-y9_H8N3Ww" TargetMode="External"/><Relationship Id="rId694" Type="http://schemas.openxmlformats.org/officeDocument/2006/relationships/hyperlink" Target="https://disk.yandex.ru/d/FNTy2u-F3sSwxA" TargetMode="External"/><Relationship Id="rId708" Type="http://schemas.openxmlformats.org/officeDocument/2006/relationships/hyperlink" Target="https://disk.yandex.ru/d/4nKNZS4k9e6sbw" TargetMode="External"/><Relationship Id="rId915" Type="http://schemas.openxmlformats.org/officeDocument/2006/relationships/hyperlink" Target="https://disk.yandex.ru/d/C0miusrWk4vSgw" TargetMode="External"/><Relationship Id="rId1240" Type="http://schemas.openxmlformats.org/officeDocument/2006/relationships/hyperlink" Target="https://disk.yandex.ru/d/hoS3L3c8zOfOhg" TargetMode="External"/><Relationship Id="rId347" Type="http://schemas.openxmlformats.org/officeDocument/2006/relationships/hyperlink" Target="https://disk.yandex.ru/d/kHNPlIZ4fUv3mw" TargetMode="External"/><Relationship Id="rId999" Type="http://schemas.openxmlformats.org/officeDocument/2006/relationships/hyperlink" Target="https://disk.yandex.ru/d/GnLVcnUi5_cBEg" TargetMode="External"/><Relationship Id="rId1100" Type="http://schemas.openxmlformats.org/officeDocument/2006/relationships/hyperlink" Target="https://disk.yandex.ru/d/rxgxF6rkcEHeGw" TargetMode="External"/><Relationship Id="rId1184" Type="http://schemas.openxmlformats.org/officeDocument/2006/relationships/hyperlink" Target="https://disk.yandex.ru/d/1qG6-4uK4SCW4g" TargetMode="External"/><Relationship Id="rId44" Type="http://schemas.openxmlformats.org/officeDocument/2006/relationships/hyperlink" Target="https://disk.yandex.ru/d/dGQPyr0WqNiGOg" TargetMode="External"/><Relationship Id="rId554" Type="http://schemas.openxmlformats.org/officeDocument/2006/relationships/hyperlink" Target="https://disk.yandex.ru/d/8jt-YZhxAQMMRA" TargetMode="External"/><Relationship Id="rId761" Type="http://schemas.openxmlformats.org/officeDocument/2006/relationships/hyperlink" Target="https://disk.yandex.ru/d/QIdKxyNrL_bvRA" TargetMode="External"/><Relationship Id="rId859" Type="http://schemas.openxmlformats.org/officeDocument/2006/relationships/hyperlink" Target="https://disk.yandex.ru/d/eh2Vj278OWFZxw" TargetMode="External"/><Relationship Id="rId193" Type="http://schemas.openxmlformats.org/officeDocument/2006/relationships/hyperlink" Target="https://disk.yandex.ru/d/unCObG9MUQgdlA" TargetMode="External"/><Relationship Id="rId207" Type="http://schemas.openxmlformats.org/officeDocument/2006/relationships/hyperlink" Target="https://disk.yandex.ru/d/NFl8nFl3C2vEdg" TargetMode="External"/><Relationship Id="rId414" Type="http://schemas.openxmlformats.org/officeDocument/2006/relationships/hyperlink" Target="https://disk.yandex.ru/d/qjgF20CKNnqLiw" TargetMode="External"/><Relationship Id="rId498" Type="http://schemas.openxmlformats.org/officeDocument/2006/relationships/hyperlink" Target="https://disk.yandex.ru/d/jEMDsyldhRBk8A" TargetMode="External"/><Relationship Id="rId621" Type="http://schemas.openxmlformats.org/officeDocument/2006/relationships/hyperlink" Target="https://disk.yandex.ru/d/QG5bxzMhhIYxUg" TargetMode="External"/><Relationship Id="rId1044" Type="http://schemas.openxmlformats.org/officeDocument/2006/relationships/hyperlink" Target="https://disk.yandex.ru/d/H6IPOysDKDlcfA" TargetMode="External"/><Relationship Id="rId1251" Type="http://schemas.openxmlformats.org/officeDocument/2006/relationships/hyperlink" Target="https://disk.yandex.ru/d/kPrgeWzbJocNsA" TargetMode="External"/><Relationship Id="rId260" Type="http://schemas.openxmlformats.org/officeDocument/2006/relationships/hyperlink" Target="https://disk.yandex.ru/d/QIla5670l7il1A" TargetMode="External"/><Relationship Id="rId719" Type="http://schemas.openxmlformats.org/officeDocument/2006/relationships/hyperlink" Target="https://disk.yandex.ru/d/31-ptRIFtlIi-g" TargetMode="External"/><Relationship Id="rId926" Type="http://schemas.openxmlformats.org/officeDocument/2006/relationships/hyperlink" Target="https://disk.yandex.ru/d/KXalvo58IfpXAQ" TargetMode="External"/><Relationship Id="rId1111" Type="http://schemas.openxmlformats.org/officeDocument/2006/relationships/hyperlink" Target="https://disk.yandex.ru/d/LjY0asSgdPWO3g" TargetMode="External"/><Relationship Id="rId55" Type="http://schemas.openxmlformats.org/officeDocument/2006/relationships/hyperlink" Target="https://disk.yandex.ru/d/jld8N-qSNUCxXQ" TargetMode="External"/><Relationship Id="rId120" Type="http://schemas.openxmlformats.org/officeDocument/2006/relationships/hyperlink" Target="https://disk.yandex.ru/d/X8m9TVzgwTfzCg" TargetMode="External"/><Relationship Id="rId358" Type="http://schemas.openxmlformats.org/officeDocument/2006/relationships/hyperlink" Target="https://disk.yandex.ru/d/U2dFqKDTuYom4Q" TargetMode="External"/><Relationship Id="rId565" Type="http://schemas.openxmlformats.org/officeDocument/2006/relationships/hyperlink" Target="https://disk.yandex.ru/d/2iPn4owntmdMkQ" TargetMode="External"/><Relationship Id="rId772" Type="http://schemas.openxmlformats.org/officeDocument/2006/relationships/hyperlink" Target="https://disk.yandex.ru/d/-o84SY5q4RfozQ" TargetMode="External"/><Relationship Id="rId1195" Type="http://schemas.openxmlformats.org/officeDocument/2006/relationships/hyperlink" Target="https://disk.yandex.ru/d/US-1L5hIddFZMw" TargetMode="External"/><Relationship Id="rId1209" Type="http://schemas.openxmlformats.org/officeDocument/2006/relationships/hyperlink" Target="https://disk.yandex.ru/d/-zF98qhReMlYnQ" TargetMode="External"/><Relationship Id="rId218" Type="http://schemas.openxmlformats.org/officeDocument/2006/relationships/hyperlink" Target="https://disk.yandex.ru/d/QbE5RRfcYRhJiQ" TargetMode="External"/><Relationship Id="rId425" Type="http://schemas.openxmlformats.org/officeDocument/2006/relationships/hyperlink" Target="https://disk.yandex.ru/d/Mys4knHLt-soxw" TargetMode="External"/><Relationship Id="rId632" Type="http://schemas.openxmlformats.org/officeDocument/2006/relationships/hyperlink" Target="https://disk.yandex.ru/d/ax5cETEfzv675g" TargetMode="External"/><Relationship Id="rId1055" Type="http://schemas.openxmlformats.org/officeDocument/2006/relationships/hyperlink" Target="https://disk.yandex.ru/d/1wK6mbKftNDOzA" TargetMode="External"/><Relationship Id="rId1262" Type="http://schemas.openxmlformats.org/officeDocument/2006/relationships/hyperlink" Target="https://disk.yandex.ru/d/5cjqam-Qmu0VZw" TargetMode="External"/><Relationship Id="rId271" Type="http://schemas.openxmlformats.org/officeDocument/2006/relationships/hyperlink" Target="https://disk.yandex.ru/d/ycKHaFRtsK2QRQ" TargetMode="External"/><Relationship Id="rId937" Type="http://schemas.openxmlformats.org/officeDocument/2006/relationships/hyperlink" Target="https://disk.yandex.ru/d/mRuc29YuCvb5Kg" TargetMode="External"/><Relationship Id="rId1122" Type="http://schemas.openxmlformats.org/officeDocument/2006/relationships/hyperlink" Target="https://disk.yandex.ru/d/F2SVlft6o47h7Q" TargetMode="External"/><Relationship Id="rId66" Type="http://schemas.openxmlformats.org/officeDocument/2006/relationships/hyperlink" Target="https://disk.yandex.ru/d/RhwD42ZrNuq35w" TargetMode="External"/><Relationship Id="rId131" Type="http://schemas.openxmlformats.org/officeDocument/2006/relationships/hyperlink" Target="https://disk.yandex.ru/d/TRYs5D8W4J3OMA" TargetMode="External"/><Relationship Id="rId369" Type="http://schemas.openxmlformats.org/officeDocument/2006/relationships/hyperlink" Target="https://disk.yandex.ru/d/LiVjAkBMNA1xAw" TargetMode="External"/><Relationship Id="rId576" Type="http://schemas.openxmlformats.org/officeDocument/2006/relationships/hyperlink" Target="https://disk.yandex.ru/d/E7ONQ8ihveStTA" TargetMode="External"/><Relationship Id="rId783" Type="http://schemas.openxmlformats.org/officeDocument/2006/relationships/hyperlink" Target="https://disk.yandex.ru/d/e9qxBpidq11tng" TargetMode="External"/><Relationship Id="rId990" Type="http://schemas.openxmlformats.org/officeDocument/2006/relationships/hyperlink" Target="https://disk.yandex.ru/d/6JIKtPwVt2xuBg" TargetMode="External"/><Relationship Id="rId229" Type="http://schemas.openxmlformats.org/officeDocument/2006/relationships/hyperlink" Target="https://disk.yandex.ru/d/504eALIUWnytNQ" TargetMode="External"/><Relationship Id="rId436" Type="http://schemas.openxmlformats.org/officeDocument/2006/relationships/hyperlink" Target="https://disk.yandex.ru/d/E0xkvXoU9D_fkQ" TargetMode="External"/><Relationship Id="rId643" Type="http://schemas.openxmlformats.org/officeDocument/2006/relationships/hyperlink" Target="https://disk.yandex.ru/d/AkWR_HvR3dM34w" TargetMode="External"/><Relationship Id="rId1066" Type="http://schemas.openxmlformats.org/officeDocument/2006/relationships/hyperlink" Target="https://disk.yandex.ru/d/9ksLFaEp9AypRw" TargetMode="External"/><Relationship Id="rId1273" Type="http://schemas.openxmlformats.org/officeDocument/2006/relationships/hyperlink" Target="https://disk.yandex.ru/d/SF-l4BYX1_klWw" TargetMode="External"/><Relationship Id="rId850" Type="http://schemas.openxmlformats.org/officeDocument/2006/relationships/hyperlink" Target="https://disk.yandex.ru/d/qN4I-fVlHbFjGQ" TargetMode="External"/><Relationship Id="rId948" Type="http://schemas.openxmlformats.org/officeDocument/2006/relationships/hyperlink" Target="https://disk.yandex.ru/d/dZ4s_ulsybBaUg" TargetMode="External"/><Relationship Id="rId1133" Type="http://schemas.openxmlformats.org/officeDocument/2006/relationships/hyperlink" Target="https://disk.yandex.ru/d/lVaZtiytaG5wRg" TargetMode="External"/><Relationship Id="rId77" Type="http://schemas.openxmlformats.org/officeDocument/2006/relationships/hyperlink" Target="https://disk.yandex.ru/d/7iWubb88cjgcKA" TargetMode="External"/><Relationship Id="rId282" Type="http://schemas.openxmlformats.org/officeDocument/2006/relationships/hyperlink" Target="https://disk.yandex.ru/d/3SqEozG7SFRpxA" TargetMode="External"/><Relationship Id="rId503" Type="http://schemas.openxmlformats.org/officeDocument/2006/relationships/hyperlink" Target="https://disk.yandex.ru/d/LOQIC2oFR46skg" TargetMode="External"/><Relationship Id="rId587" Type="http://schemas.openxmlformats.org/officeDocument/2006/relationships/hyperlink" Target="https://disk.yandex.ru/d/6_aB4vAD-c_-Cw" TargetMode="External"/><Relationship Id="rId710" Type="http://schemas.openxmlformats.org/officeDocument/2006/relationships/hyperlink" Target="https://disk.yandex.ru/d/rP3aiVVTsFvrWQ" TargetMode="External"/><Relationship Id="rId808" Type="http://schemas.openxmlformats.org/officeDocument/2006/relationships/hyperlink" Target="https://disk.yandex.ru/d/9ywZ61H9znPBFg" TargetMode="External"/><Relationship Id="rId8" Type="http://schemas.openxmlformats.org/officeDocument/2006/relationships/hyperlink" Target="https://disk.yandex.ru/d/lE12A5bfET-6bw" TargetMode="External"/><Relationship Id="rId142" Type="http://schemas.openxmlformats.org/officeDocument/2006/relationships/hyperlink" Target="https://disk.yandex.ru/d/g3QZW41aWEU67A" TargetMode="External"/><Relationship Id="rId447" Type="http://schemas.openxmlformats.org/officeDocument/2006/relationships/hyperlink" Target="https://disk.yandex.ru/d/7DTpJUMnO1wKGQ" TargetMode="External"/><Relationship Id="rId794" Type="http://schemas.openxmlformats.org/officeDocument/2006/relationships/hyperlink" Target="https://disk.yandex.ru/d/wix0K7Nv6Pxcdg" TargetMode="External"/><Relationship Id="rId1077" Type="http://schemas.openxmlformats.org/officeDocument/2006/relationships/hyperlink" Target="https://disk.yandex.ru/d/1mnTUiP5cPuxrw" TargetMode="External"/><Relationship Id="rId1200" Type="http://schemas.openxmlformats.org/officeDocument/2006/relationships/hyperlink" Target="https://disk.yandex.ru/d/jdznJI08upCB5A" TargetMode="External"/><Relationship Id="rId654" Type="http://schemas.openxmlformats.org/officeDocument/2006/relationships/hyperlink" Target="https://disk.yandex.ru/d/vBno3iu3xAwbgQ" TargetMode="External"/><Relationship Id="rId861" Type="http://schemas.openxmlformats.org/officeDocument/2006/relationships/hyperlink" Target="https://disk.yandex.ru/d/NWugwLV870X29A" TargetMode="External"/><Relationship Id="rId959" Type="http://schemas.openxmlformats.org/officeDocument/2006/relationships/hyperlink" Target="https://disk.yandex.ru/d/NjW4SFI8AjHgCA" TargetMode="External"/><Relationship Id="rId1284" Type="http://schemas.openxmlformats.org/officeDocument/2006/relationships/hyperlink" Target="https://disk.yandex.ru/d/lzWgSOaI85PBRA" TargetMode="External"/><Relationship Id="rId293" Type="http://schemas.openxmlformats.org/officeDocument/2006/relationships/hyperlink" Target="https://disk.yandex.ru/d/wv5J9PnXl7jwJw" TargetMode="External"/><Relationship Id="rId307" Type="http://schemas.openxmlformats.org/officeDocument/2006/relationships/hyperlink" Target="https://disk.yandex.ru/d/1gDKaskiofJdeA" TargetMode="External"/><Relationship Id="rId514" Type="http://schemas.openxmlformats.org/officeDocument/2006/relationships/hyperlink" Target="https://disk.yandex.ru/d/0IddT_xnSqBKgA" TargetMode="External"/><Relationship Id="rId721" Type="http://schemas.openxmlformats.org/officeDocument/2006/relationships/hyperlink" Target="https://disk.yandex.ru/d/w7oJ_1w5QlXfUw" TargetMode="External"/><Relationship Id="rId1144" Type="http://schemas.openxmlformats.org/officeDocument/2006/relationships/hyperlink" Target="https://disk.yandex.ru/d/qpamPz4pgo9lRw" TargetMode="External"/><Relationship Id="rId88" Type="http://schemas.openxmlformats.org/officeDocument/2006/relationships/hyperlink" Target="https://disk.yandex.ru/d/C277YQqiVuhpmQ" TargetMode="External"/><Relationship Id="rId153" Type="http://schemas.openxmlformats.org/officeDocument/2006/relationships/hyperlink" Target="https://disk.yandex.ru/d/b2AYxAAlmPLukw" TargetMode="External"/><Relationship Id="rId360" Type="http://schemas.openxmlformats.org/officeDocument/2006/relationships/hyperlink" Target="https://disk.yandex.ru/d/kWYtCYwNV7goQQ" TargetMode="External"/><Relationship Id="rId598" Type="http://schemas.openxmlformats.org/officeDocument/2006/relationships/hyperlink" Target="https://disk.yandex.ru/d/NvVKUjr920WDBQ" TargetMode="External"/><Relationship Id="rId819" Type="http://schemas.openxmlformats.org/officeDocument/2006/relationships/hyperlink" Target="https://disk.yandex.ru/d/Gq-0NgHisnfEpQ" TargetMode="External"/><Relationship Id="rId1004" Type="http://schemas.openxmlformats.org/officeDocument/2006/relationships/hyperlink" Target="https://disk.yandex.ru/d/q-WDbmgKDoZn0w" TargetMode="External"/><Relationship Id="rId1211" Type="http://schemas.openxmlformats.org/officeDocument/2006/relationships/hyperlink" Target="https://disk.yandex.ru/d/WJqSTkRFpLRwPw" TargetMode="External"/><Relationship Id="rId220" Type="http://schemas.openxmlformats.org/officeDocument/2006/relationships/hyperlink" Target="https://disk.yandex.ru/d/1EVm-HOU9jWKcw" TargetMode="External"/><Relationship Id="rId458" Type="http://schemas.openxmlformats.org/officeDocument/2006/relationships/hyperlink" Target="https://disk.yandex.ru/d/c3VP595yul54iQ" TargetMode="External"/><Relationship Id="rId665" Type="http://schemas.openxmlformats.org/officeDocument/2006/relationships/hyperlink" Target="https://disk.yandex.ru/d/vlJxW1Zam9zzLw" TargetMode="External"/><Relationship Id="rId872" Type="http://schemas.openxmlformats.org/officeDocument/2006/relationships/hyperlink" Target="https://disk.yandex.ru/d/VIigjybO1xJV1w" TargetMode="External"/><Relationship Id="rId1088" Type="http://schemas.openxmlformats.org/officeDocument/2006/relationships/hyperlink" Target="https://disk.yandex.ru/d/sx9Bh3JwaKtNiA" TargetMode="External"/><Relationship Id="rId1295" Type="http://schemas.openxmlformats.org/officeDocument/2006/relationships/hyperlink" Target="https://disk.yandex.ru/d/2YUFi-FO4zmPvQ" TargetMode="External"/><Relationship Id="rId15" Type="http://schemas.openxmlformats.org/officeDocument/2006/relationships/hyperlink" Target="https://disk.yandex.ru/d/IfV-yBQq-0p1UQ" TargetMode="External"/><Relationship Id="rId318" Type="http://schemas.openxmlformats.org/officeDocument/2006/relationships/hyperlink" Target="https://disk.yandex.ru/d/_pOcs5bWVjUXTQ" TargetMode="External"/><Relationship Id="rId525" Type="http://schemas.openxmlformats.org/officeDocument/2006/relationships/hyperlink" Target="https://disk.yandex.ru/d/rAoxVLyXJlIX0Q" TargetMode="External"/><Relationship Id="rId732" Type="http://schemas.openxmlformats.org/officeDocument/2006/relationships/hyperlink" Target="https://disk.yandex.ru/d/qgslX1u4ovivxw" TargetMode="External"/><Relationship Id="rId1155" Type="http://schemas.openxmlformats.org/officeDocument/2006/relationships/hyperlink" Target="https://disk.yandex.ru/d/PbJN4nW-mLbNgg" TargetMode="External"/><Relationship Id="rId99" Type="http://schemas.openxmlformats.org/officeDocument/2006/relationships/hyperlink" Target="https://disk.yandex.ru/d/qFE-zU-Rtr6qQQ" TargetMode="External"/><Relationship Id="rId164" Type="http://schemas.openxmlformats.org/officeDocument/2006/relationships/hyperlink" Target="https://disk.yandex.ru/d/yUsKEKaiQ8h2lA" TargetMode="External"/><Relationship Id="rId371" Type="http://schemas.openxmlformats.org/officeDocument/2006/relationships/hyperlink" Target="https://disk.yandex.ru/d/NWGVYnTUUUOcuw" TargetMode="External"/><Relationship Id="rId1015" Type="http://schemas.openxmlformats.org/officeDocument/2006/relationships/hyperlink" Target="https://disk.yandex.ru/d/16sG5dQdMWppSQ" TargetMode="External"/><Relationship Id="rId1222" Type="http://schemas.openxmlformats.org/officeDocument/2006/relationships/hyperlink" Target="https://disk.yandex.ru/d/l1kLz5xRqFfQnA" TargetMode="External"/><Relationship Id="rId469" Type="http://schemas.openxmlformats.org/officeDocument/2006/relationships/hyperlink" Target="https://disk.yandex.ru/d/ugMe68ygi2H6Gg" TargetMode="External"/><Relationship Id="rId676" Type="http://schemas.openxmlformats.org/officeDocument/2006/relationships/hyperlink" Target="https://disk.yandex.ru/d/avYZ7uVc172vIw" TargetMode="External"/><Relationship Id="rId883" Type="http://schemas.openxmlformats.org/officeDocument/2006/relationships/hyperlink" Target="https://disk.yandex.ru/d/IFjENznxMwfoPQ" TargetMode="External"/><Relationship Id="rId1099" Type="http://schemas.openxmlformats.org/officeDocument/2006/relationships/hyperlink" Target="https://disk.yandex.ru/d/kbNX1P4wLbZ_5g" TargetMode="External"/><Relationship Id="rId26" Type="http://schemas.openxmlformats.org/officeDocument/2006/relationships/hyperlink" Target="https://disk.yandex.ru/d/nK460pS5jRg3xA" TargetMode="External"/><Relationship Id="rId231" Type="http://schemas.openxmlformats.org/officeDocument/2006/relationships/hyperlink" Target="https://disk.yandex.ru/d/2R7bQzDye8fyGA" TargetMode="External"/><Relationship Id="rId329" Type="http://schemas.openxmlformats.org/officeDocument/2006/relationships/hyperlink" Target="https://disk.yandex.ru/d/V9-nEAPn2joZhw" TargetMode="External"/><Relationship Id="rId536" Type="http://schemas.openxmlformats.org/officeDocument/2006/relationships/hyperlink" Target="https://disk.yandex.ru/d/mmDqbXGQd8qiaA" TargetMode="External"/><Relationship Id="rId1166" Type="http://schemas.openxmlformats.org/officeDocument/2006/relationships/hyperlink" Target="https://disk.yandex.ru/d/yhGQOOIfQRaDBg" TargetMode="External"/><Relationship Id="rId175" Type="http://schemas.openxmlformats.org/officeDocument/2006/relationships/hyperlink" Target="https://disk.yandex.ru/d/hWxeNRkS5kLgiw" TargetMode="External"/><Relationship Id="rId743" Type="http://schemas.openxmlformats.org/officeDocument/2006/relationships/hyperlink" Target="https://disk.yandex.ru/d/i4eCE0qH4_eZpg" TargetMode="External"/><Relationship Id="rId950" Type="http://schemas.openxmlformats.org/officeDocument/2006/relationships/hyperlink" Target="https://disk.yandex.ru/d/TW4pXWc4x7x6TA" TargetMode="External"/><Relationship Id="rId1026" Type="http://schemas.openxmlformats.org/officeDocument/2006/relationships/hyperlink" Target="https://disk.yandex.ru/d/-wJbkpDqDtks2w" TargetMode="External"/><Relationship Id="rId382" Type="http://schemas.openxmlformats.org/officeDocument/2006/relationships/hyperlink" Target="https://disk.yandex.ru/d/0zNeKkH0iIet_g" TargetMode="External"/><Relationship Id="rId603" Type="http://schemas.openxmlformats.org/officeDocument/2006/relationships/hyperlink" Target="https://disk.yandex.ru/d/qrhqPoZsRdKZqQ" TargetMode="External"/><Relationship Id="rId687" Type="http://schemas.openxmlformats.org/officeDocument/2006/relationships/hyperlink" Target="https://disk.yandex.ru/d/46654p_w1xLiwQ" TargetMode="External"/><Relationship Id="rId810" Type="http://schemas.openxmlformats.org/officeDocument/2006/relationships/hyperlink" Target="https://disk.yandex.ru/d/W3kj34TQDP_73g" TargetMode="External"/><Relationship Id="rId908" Type="http://schemas.openxmlformats.org/officeDocument/2006/relationships/hyperlink" Target="https://disk.yandex.ru/d/3AC6BJ4qZvAoyg" TargetMode="External"/><Relationship Id="rId1233" Type="http://schemas.openxmlformats.org/officeDocument/2006/relationships/hyperlink" Target="https://disk.yandex.ru/d/EpxF00LqmgdLEg" TargetMode="External"/><Relationship Id="rId242" Type="http://schemas.openxmlformats.org/officeDocument/2006/relationships/hyperlink" Target="https://disk.yandex.ru/d/hdrlKIuLCSO2vQ" TargetMode="External"/><Relationship Id="rId894" Type="http://schemas.openxmlformats.org/officeDocument/2006/relationships/hyperlink" Target="https://disk.yandex.ru/d/ZneEZAF4E--rNQ" TargetMode="External"/><Relationship Id="rId1177" Type="http://schemas.openxmlformats.org/officeDocument/2006/relationships/hyperlink" Target="https://disk.yandex.ru/d/DI6dqbziGqKxOg" TargetMode="External"/><Relationship Id="rId1300" Type="http://schemas.openxmlformats.org/officeDocument/2006/relationships/hyperlink" Target="https://disk.yandex.ru/d/y7t4IY2ayiRe7A" TargetMode="External"/><Relationship Id="rId37" Type="http://schemas.openxmlformats.org/officeDocument/2006/relationships/hyperlink" Target="https://disk.yandex.ru/d/wv3QYkKGpHdQbA" TargetMode="External"/><Relationship Id="rId102" Type="http://schemas.openxmlformats.org/officeDocument/2006/relationships/hyperlink" Target="https://disk.yandex.ru/d/am8Uyk0vqVorSg" TargetMode="External"/><Relationship Id="rId547" Type="http://schemas.openxmlformats.org/officeDocument/2006/relationships/hyperlink" Target="https://disk.yandex.ru/d/v_GiAmMa4fh_uQ" TargetMode="External"/><Relationship Id="rId754" Type="http://schemas.openxmlformats.org/officeDocument/2006/relationships/hyperlink" Target="https://disk.yandex.ru/d/Tz2dkRWRkTiQ9w" TargetMode="External"/><Relationship Id="rId961" Type="http://schemas.openxmlformats.org/officeDocument/2006/relationships/hyperlink" Target="https://disk.yandex.ru/d/ouWcUthf6WT1nQ" TargetMode="External"/><Relationship Id="rId90" Type="http://schemas.openxmlformats.org/officeDocument/2006/relationships/hyperlink" Target="https://disk.yandex.ru/d/Vfr9K7AmBo21cg" TargetMode="External"/><Relationship Id="rId186" Type="http://schemas.openxmlformats.org/officeDocument/2006/relationships/hyperlink" Target="https://disk.yandex.ru/d/ZLFTb3vW1IT7xQ" TargetMode="External"/><Relationship Id="rId393" Type="http://schemas.openxmlformats.org/officeDocument/2006/relationships/hyperlink" Target="https://disk.yandex.ru/d/wXzBNsNhHsmKXA" TargetMode="External"/><Relationship Id="rId407" Type="http://schemas.openxmlformats.org/officeDocument/2006/relationships/hyperlink" Target="https://disk.yandex.ru/d/pfhWEkMxNgaf6w" TargetMode="External"/><Relationship Id="rId614" Type="http://schemas.openxmlformats.org/officeDocument/2006/relationships/hyperlink" Target="https://disk.yandex.ru/d/TjQYvohbO_6PrQ" TargetMode="External"/><Relationship Id="rId821" Type="http://schemas.openxmlformats.org/officeDocument/2006/relationships/hyperlink" Target="https://disk.yandex.ru/d/ICEem-flIa49RA" TargetMode="External"/><Relationship Id="rId1037" Type="http://schemas.openxmlformats.org/officeDocument/2006/relationships/hyperlink" Target="https://disk.yandex.ru/d/e4ifqKj4l7JJfw" TargetMode="External"/><Relationship Id="rId1244" Type="http://schemas.openxmlformats.org/officeDocument/2006/relationships/hyperlink" Target="https://disk.yandex.ru/d/5xfrGH3kiZXvHA" TargetMode="External"/><Relationship Id="rId253" Type="http://schemas.openxmlformats.org/officeDocument/2006/relationships/hyperlink" Target="https://disk.yandex.ru/d/aqq-0Ytm_CdvNQ" TargetMode="External"/><Relationship Id="rId460" Type="http://schemas.openxmlformats.org/officeDocument/2006/relationships/hyperlink" Target="https://disk.yandex.ru/d/cOb2Qz_fMlwBXA" TargetMode="External"/><Relationship Id="rId698" Type="http://schemas.openxmlformats.org/officeDocument/2006/relationships/hyperlink" Target="https://disk.yandex.ru/d/zCaCAk2cHt4EKA" TargetMode="External"/><Relationship Id="rId919" Type="http://schemas.openxmlformats.org/officeDocument/2006/relationships/hyperlink" Target="https://disk.yandex.ru/d/ilNgOWSFes_TuA" TargetMode="External"/><Relationship Id="rId1090" Type="http://schemas.openxmlformats.org/officeDocument/2006/relationships/hyperlink" Target="https://disk.yandex.ru/d/Byp0REHUegYpyA" TargetMode="External"/><Relationship Id="rId1104" Type="http://schemas.openxmlformats.org/officeDocument/2006/relationships/hyperlink" Target="https://disk.yandex.ru/d/VMY2SdR1I0ktzA" TargetMode="External"/><Relationship Id="rId48" Type="http://schemas.openxmlformats.org/officeDocument/2006/relationships/hyperlink" Target="https://disk.yandex.ru/d/RVdrQK_j1f-rKA" TargetMode="External"/><Relationship Id="rId113" Type="http://schemas.openxmlformats.org/officeDocument/2006/relationships/hyperlink" Target="https://disk.yandex.ru/d/Qxvo-9LZLmXvBw" TargetMode="External"/><Relationship Id="rId320" Type="http://schemas.openxmlformats.org/officeDocument/2006/relationships/hyperlink" Target="https://disk.yandex.ru/d/t1S7lvrJ8rlbTA" TargetMode="External"/><Relationship Id="rId558" Type="http://schemas.openxmlformats.org/officeDocument/2006/relationships/hyperlink" Target="https://disk.yandex.ru/d/-_QBxd3yVMHtkA" TargetMode="External"/><Relationship Id="rId765" Type="http://schemas.openxmlformats.org/officeDocument/2006/relationships/hyperlink" Target="https://disk.yandex.ru/d/IisRwDyZ1ga3cA" TargetMode="External"/><Relationship Id="rId972" Type="http://schemas.openxmlformats.org/officeDocument/2006/relationships/hyperlink" Target="https://disk.yandex.ru/d/Cc6pejzreGukdQ" TargetMode="External"/><Relationship Id="rId1188" Type="http://schemas.openxmlformats.org/officeDocument/2006/relationships/hyperlink" Target="https://disk.yandex.ru/d/gfl9JBejSqOhJA" TargetMode="External"/><Relationship Id="rId197" Type="http://schemas.openxmlformats.org/officeDocument/2006/relationships/hyperlink" Target="https://disk.yandex.ru/d/UkBAlLhHyn57gA" TargetMode="External"/><Relationship Id="rId418" Type="http://schemas.openxmlformats.org/officeDocument/2006/relationships/hyperlink" Target="https://disk.yandex.ru/d/RGUXM2tp0YFqcQ" TargetMode="External"/><Relationship Id="rId625" Type="http://schemas.openxmlformats.org/officeDocument/2006/relationships/hyperlink" Target="https://disk.yandex.ru/d/ytkLBHam_8KpzQ" TargetMode="External"/><Relationship Id="rId832" Type="http://schemas.openxmlformats.org/officeDocument/2006/relationships/hyperlink" Target="https://disk.yandex.ru/d/Bdb4MEJu27UmYw" TargetMode="External"/><Relationship Id="rId1048" Type="http://schemas.openxmlformats.org/officeDocument/2006/relationships/hyperlink" Target="https://disk.yandex.ru/d/9C01nG5WId46Dg" TargetMode="External"/><Relationship Id="rId1255" Type="http://schemas.openxmlformats.org/officeDocument/2006/relationships/hyperlink" Target="https://disk.yandex.ru/d/UXgzV9C9ikrsrg" TargetMode="External"/><Relationship Id="rId264" Type="http://schemas.openxmlformats.org/officeDocument/2006/relationships/hyperlink" Target="https://disk.yandex.ru/d/drIUdxlQWdB7kg" TargetMode="External"/><Relationship Id="rId471" Type="http://schemas.openxmlformats.org/officeDocument/2006/relationships/hyperlink" Target="https://disk.yandex.ru/d/K1gvOUcz4UZmIQ" TargetMode="External"/><Relationship Id="rId1115" Type="http://schemas.openxmlformats.org/officeDocument/2006/relationships/hyperlink" Target="https://disk.yandex.ru/d/_qXYWh0oKjW0BQ" TargetMode="External"/><Relationship Id="rId59" Type="http://schemas.openxmlformats.org/officeDocument/2006/relationships/hyperlink" Target="https://disk.yandex.ru/d/arZYCBNIPhPa4g" TargetMode="External"/><Relationship Id="rId124" Type="http://schemas.openxmlformats.org/officeDocument/2006/relationships/hyperlink" Target="https://disk.yandex.ru/d/5-UngUcIqZZw5Q" TargetMode="External"/><Relationship Id="rId569" Type="http://schemas.openxmlformats.org/officeDocument/2006/relationships/hyperlink" Target="https://disk.yandex.ru/d/G8iYyG0uwddsgw" TargetMode="External"/><Relationship Id="rId776" Type="http://schemas.openxmlformats.org/officeDocument/2006/relationships/hyperlink" Target="https://disk.yandex.ru/d/b9yfmGpqZZFwWw" TargetMode="External"/><Relationship Id="rId983" Type="http://schemas.openxmlformats.org/officeDocument/2006/relationships/hyperlink" Target="https://disk.yandex.ru/d/_tdThRLj8HsJfA" TargetMode="External"/><Relationship Id="rId1199" Type="http://schemas.openxmlformats.org/officeDocument/2006/relationships/hyperlink" Target="https://disk.yandex.ru/d/oBjHtkiiP64kRA" TargetMode="External"/><Relationship Id="rId331" Type="http://schemas.openxmlformats.org/officeDocument/2006/relationships/hyperlink" Target="https://disk.yandex.ru/d/1YGIsw2IT1SnCg" TargetMode="External"/><Relationship Id="rId429" Type="http://schemas.openxmlformats.org/officeDocument/2006/relationships/hyperlink" Target="https://disk.yandex.ru/d/E8ybO9oyzks88g" TargetMode="External"/><Relationship Id="rId636" Type="http://schemas.openxmlformats.org/officeDocument/2006/relationships/hyperlink" Target="https://disk.yandex.ru/d/w6J4P4CDlDwJag" TargetMode="External"/><Relationship Id="rId1059" Type="http://schemas.openxmlformats.org/officeDocument/2006/relationships/hyperlink" Target="https://disk.yandex.ru/d/mbmn56UlzQ3e1g" TargetMode="External"/><Relationship Id="rId1266" Type="http://schemas.openxmlformats.org/officeDocument/2006/relationships/hyperlink" Target="https://disk.yandex.ru/d/GRmpB14bB1oLeA" TargetMode="External"/><Relationship Id="rId843" Type="http://schemas.openxmlformats.org/officeDocument/2006/relationships/hyperlink" Target="https://disk.yandex.ru/d/0dRN36gstzrUPw" TargetMode="External"/><Relationship Id="rId1126" Type="http://schemas.openxmlformats.org/officeDocument/2006/relationships/hyperlink" Target="https://disk.yandex.ru/d/gFEmHOfp6E_1GQ" TargetMode="External"/><Relationship Id="rId275" Type="http://schemas.openxmlformats.org/officeDocument/2006/relationships/hyperlink" Target="https://disk.yandex.ru/d/xIF8BJhMQWBtbQ" TargetMode="External"/><Relationship Id="rId482" Type="http://schemas.openxmlformats.org/officeDocument/2006/relationships/hyperlink" Target="https://disk.yandex.ru/d/DJJ7GuCXa8ywUQ" TargetMode="External"/><Relationship Id="rId703" Type="http://schemas.openxmlformats.org/officeDocument/2006/relationships/hyperlink" Target="https://disk.yandex.ru/d/LFD4VjSu2jvulg" TargetMode="External"/><Relationship Id="rId910" Type="http://schemas.openxmlformats.org/officeDocument/2006/relationships/hyperlink" Target="https://disk.yandex.ru/d/TSovxO7oyjAq0g" TargetMode="External"/><Relationship Id="rId135" Type="http://schemas.openxmlformats.org/officeDocument/2006/relationships/hyperlink" Target="https://disk.yandex.ru/d/ylKVqULs1x2EAw" TargetMode="External"/><Relationship Id="rId342" Type="http://schemas.openxmlformats.org/officeDocument/2006/relationships/hyperlink" Target="https://disk.yandex.ru/d/ojzkULnvMXvjeA" TargetMode="External"/><Relationship Id="rId787" Type="http://schemas.openxmlformats.org/officeDocument/2006/relationships/hyperlink" Target="https://disk.yandex.ru/d/YXGtzSPeZd4hlw" TargetMode="External"/><Relationship Id="rId994" Type="http://schemas.openxmlformats.org/officeDocument/2006/relationships/hyperlink" Target="https://disk.yandex.ru/d/bt3r0j47XwuyuQ" TargetMode="External"/><Relationship Id="rId202" Type="http://schemas.openxmlformats.org/officeDocument/2006/relationships/hyperlink" Target="https://disk.yandex.ru/d/-4Mz7heXrDfYOA" TargetMode="External"/><Relationship Id="rId647" Type="http://schemas.openxmlformats.org/officeDocument/2006/relationships/hyperlink" Target="https://disk.yandex.ru/d/eP88-whcOGLtJA" TargetMode="External"/><Relationship Id="rId854" Type="http://schemas.openxmlformats.org/officeDocument/2006/relationships/hyperlink" Target="https://disk.yandex.ru/d/_1-JabMe57oNow" TargetMode="External"/><Relationship Id="rId1277" Type="http://schemas.openxmlformats.org/officeDocument/2006/relationships/hyperlink" Target="https://disk.yandex.ru/d/K5jzqq6sdRUibg" TargetMode="External"/><Relationship Id="rId286" Type="http://schemas.openxmlformats.org/officeDocument/2006/relationships/hyperlink" Target="https://disk.yandex.ru/d/TtQuF5yAnuHS1Q" TargetMode="External"/><Relationship Id="rId493" Type="http://schemas.openxmlformats.org/officeDocument/2006/relationships/hyperlink" Target="https://disk.yandex.ru/d/yTtq6W_PAZ_6WQ" TargetMode="External"/><Relationship Id="rId507" Type="http://schemas.openxmlformats.org/officeDocument/2006/relationships/hyperlink" Target="https://disk.yandex.ru/d/okOtKdiKztuHMA" TargetMode="External"/><Relationship Id="rId714" Type="http://schemas.openxmlformats.org/officeDocument/2006/relationships/hyperlink" Target="https://disk.yandex.ru/d/UGgtjZ4W8e65Jw" TargetMode="External"/><Relationship Id="rId921" Type="http://schemas.openxmlformats.org/officeDocument/2006/relationships/hyperlink" Target="https://disk.yandex.ru/d/mrGrE6ctJWVIsQ" TargetMode="External"/><Relationship Id="rId1137" Type="http://schemas.openxmlformats.org/officeDocument/2006/relationships/hyperlink" Target="https://disk.yandex.ru/d/jH3-_-6PD96EWw" TargetMode="External"/><Relationship Id="rId50" Type="http://schemas.openxmlformats.org/officeDocument/2006/relationships/hyperlink" Target="https://disk.yandex.ru/d/iTqf0Dk3nNFCTg" TargetMode="External"/><Relationship Id="rId146" Type="http://schemas.openxmlformats.org/officeDocument/2006/relationships/hyperlink" Target="https://disk.yandex.ru/d/pCX1DicJMZ8ELQ" TargetMode="External"/><Relationship Id="rId353" Type="http://schemas.openxmlformats.org/officeDocument/2006/relationships/hyperlink" Target="https://disk.yandex.ru/d/NEf4-RKq7hYmiA" TargetMode="External"/><Relationship Id="rId560" Type="http://schemas.openxmlformats.org/officeDocument/2006/relationships/hyperlink" Target="https://disk.yandex.ru/d/OUuhEWMJrEuIHw" TargetMode="External"/><Relationship Id="rId798" Type="http://schemas.openxmlformats.org/officeDocument/2006/relationships/hyperlink" Target="https://disk.yandex.ru/d/YLKaf_AJV0y4Yw" TargetMode="External"/><Relationship Id="rId1190" Type="http://schemas.openxmlformats.org/officeDocument/2006/relationships/hyperlink" Target="https://disk.yandex.ru/d/NwNU2nNM4746Jw" TargetMode="External"/><Relationship Id="rId1204" Type="http://schemas.openxmlformats.org/officeDocument/2006/relationships/hyperlink" Target="https://disk.yandex.ru/d/Six66a75m0oulg" TargetMode="External"/><Relationship Id="rId213" Type="http://schemas.openxmlformats.org/officeDocument/2006/relationships/hyperlink" Target="https://disk.yandex.ru/d/FewmpF9wAmW--A" TargetMode="External"/><Relationship Id="rId420" Type="http://schemas.openxmlformats.org/officeDocument/2006/relationships/hyperlink" Target="https://disk.yandex.ru/d/8WW7hqER0rBITQ" TargetMode="External"/><Relationship Id="rId658" Type="http://schemas.openxmlformats.org/officeDocument/2006/relationships/hyperlink" Target="https://disk.yandex.ru/d/DzWvR07rZUtH_g" TargetMode="External"/><Relationship Id="rId865" Type="http://schemas.openxmlformats.org/officeDocument/2006/relationships/hyperlink" Target="https://disk.yandex.ru/d/XGbLt5Y9LHDQ0w" TargetMode="External"/><Relationship Id="rId1050" Type="http://schemas.openxmlformats.org/officeDocument/2006/relationships/hyperlink" Target="https://disk.yandex.ru/d/LjMKxSZpxc1I5A" TargetMode="External"/><Relationship Id="rId1288" Type="http://schemas.openxmlformats.org/officeDocument/2006/relationships/hyperlink" Target="https://disk.yandex.ru/d/181NAtYoCM-2UQ" TargetMode="External"/><Relationship Id="rId297" Type="http://schemas.openxmlformats.org/officeDocument/2006/relationships/hyperlink" Target="https://disk.yandex.ru/d/GFEqQdvDuTxKWQ" TargetMode="External"/><Relationship Id="rId518" Type="http://schemas.openxmlformats.org/officeDocument/2006/relationships/hyperlink" Target="https://disk.yandex.ru/d/_XcwtFQjtalYLA" TargetMode="External"/><Relationship Id="rId725" Type="http://schemas.openxmlformats.org/officeDocument/2006/relationships/hyperlink" Target="https://disk.yandex.ru/d/7YJmo4cBQ7AJyg" TargetMode="External"/><Relationship Id="rId932" Type="http://schemas.openxmlformats.org/officeDocument/2006/relationships/hyperlink" Target="https://disk.yandex.ru/d/oQMT3uzlrFkIFg" TargetMode="External"/><Relationship Id="rId1148" Type="http://schemas.openxmlformats.org/officeDocument/2006/relationships/hyperlink" Target="https://disk.yandex.ru/d/0n0EK_Jn1SEcpg" TargetMode="External"/><Relationship Id="rId157" Type="http://schemas.openxmlformats.org/officeDocument/2006/relationships/hyperlink" Target="https://disk.yandex.ru/d/VhSrezd-WITfIg" TargetMode="External"/><Relationship Id="rId364" Type="http://schemas.openxmlformats.org/officeDocument/2006/relationships/hyperlink" Target="https://disk.yandex.ru/d/LpFm9dMk5PlBhg" TargetMode="External"/><Relationship Id="rId1008" Type="http://schemas.openxmlformats.org/officeDocument/2006/relationships/hyperlink" Target="https://disk.yandex.ru/d/IqvCY5JmptA19Q" TargetMode="External"/><Relationship Id="rId1215" Type="http://schemas.openxmlformats.org/officeDocument/2006/relationships/hyperlink" Target="https://disk.yandex.ru/d/6zFMub3LSGKiGQ" TargetMode="External"/><Relationship Id="rId61" Type="http://schemas.openxmlformats.org/officeDocument/2006/relationships/hyperlink" Target="https://disk.yandex.ru/d/vpP0dtj4K81fuA" TargetMode="External"/><Relationship Id="rId571" Type="http://schemas.openxmlformats.org/officeDocument/2006/relationships/hyperlink" Target="https://disk.yandex.ru/d/g_USqQ_JgIL8aA" TargetMode="External"/><Relationship Id="rId669" Type="http://schemas.openxmlformats.org/officeDocument/2006/relationships/hyperlink" Target="https://disk.yandex.ru/d/mmPmrp1gKlqGZA" TargetMode="External"/><Relationship Id="rId876" Type="http://schemas.openxmlformats.org/officeDocument/2006/relationships/hyperlink" Target="https://disk.yandex.ru/d/MldXo6Lrfd_Odw" TargetMode="External"/><Relationship Id="rId1299" Type="http://schemas.openxmlformats.org/officeDocument/2006/relationships/hyperlink" Target="https://disk.yandex.ru/d/On4pERS1LKJSvw" TargetMode="External"/><Relationship Id="rId19" Type="http://schemas.openxmlformats.org/officeDocument/2006/relationships/hyperlink" Target="https://disk.yandex.ru/d/kDJ1_FVYLsmedQ" TargetMode="External"/><Relationship Id="rId224" Type="http://schemas.openxmlformats.org/officeDocument/2006/relationships/hyperlink" Target="https://disk.yandex.ru/d/acSFYlpQLoamoQ" TargetMode="External"/><Relationship Id="rId431" Type="http://schemas.openxmlformats.org/officeDocument/2006/relationships/hyperlink" Target="https://disk.yandex.ru/d/sSrQAGwCRH6JRw" TargetMode="External"/><Relationship Id="rId529" Type="http://schemas.openxmlformats.org/officeDocument/2006/relationships/hyperlink" Target="https://disk.yandex.ru/d/JZyLRq5MgZonOQ" TargetMode="External"/><Relationship Id="rId736" Type="http://schemas.openxmlformats.org/officeDocument/2006/relationships/hyperlink" Target="https://disk.yandex.ru/d/Pznc4VSxgyPMPQ" TargetMode="External"/><Relationship Id="rId1061" Type="http://schemas.openxmlformats.org/officeDocument/2006/relationships/hyperlink" Target="https://disk.yandex.ru/d/YNB0A5pV9IXw0A" TargetMode="External"/><Relationship Id="rId1159" Type="http://schemas.openxmlformats.org/officeDocument/2006/relationships/hyperlink" Target="https://disk.yandex.ru/d/m9JcWx7F_W8dFg" TargetMode="External"/><Relationship Id="rId168" Type="http://schemas.openxmlformats.org/officeDocument/2006/relationships/hyperlink" Target="https://disk.yandex.ru/d/8qcfUCoxTSSvqg" TargetMode="External"/><Relationship Id="rId943" Type="http://schemas.openxmlformats.org/officeDocument/2006/relationships/hyperlink" Target="https://disk.yandex.ru/d/hb5EXDuuKKxP9A" TargetMode="External"/><Relationship Id="rId1019" Type="http://schemas.openxmlformats.org/officeDocument/2006/relationships/hyperlink" Target="https://disk.yandex.ru/d/Mm5XBA8pjqLfLA" TargetMode="External"/><Relationship Id="rId72" Type="http://schemas.openxmlformats.org/officeDocument/2006/relationships/hyperlink" Target="https://disk.yandex.ru/d/ICjtEiwVs5v9cw" TargetMode="External"/><Relationship Id="rId375" Type="http://schemas.openxmlformats.org/officeDocument/2006/relationships/hyperlink" Target="https://disk.yandex.ru/d/nWRq9MyH8vrTGQ" TargetMode="External"/><Relationship Id="rId582" Type="http://schemas.openxmlformats.org/officeDocument/2006/relationships/hyperlink" Target="https://disk.yandex.ru/d/ujOndppBu4feFg" TargetMode="External"/><Relationship Id="rId803" Type="http://schemas.openxmlformats.org/officeDocument/2006/relationships/hyperlink" Target="https://disk.yandex.ru/d/3eGxH8k3AS0k5w" TargetMode="External"/><Relationship Id="rId1226" Type="http://schemas.openxmlformats.org/officeDocument/2006/relationships/hyperlink" Target="https://disk.yandex.ru/d/q9N6kiVA48Q__Q" TargetMode="External"/><Relationship Id="rId3" Type="http://schemas.openxmlformats.org/officeDocument/2006/relationships/hyperlink" Target="https://disk.yandex.ru/d/VC3oDKorsi8UtQ" TargetMode="External"/><Relationship Id="rId235" Type="http://schemas.openxmlformats.org/officeDocument/2006/relationships/hyperlink" Target="https://disk.yandex.ru/d/QPZ8WZlKvdosBg" TargetMode="External"/><Relationship Id="rId442" Type="http://schemas.openxmlformats.org/officeDocument/2006/relationships/hyperlink" Target="https://disk.yandex.ru/d/Z6NgbEKk41CbWg" TargetMode="External"/><Relationship Id="rId887" Type="http://schemas.openxmlformats.org/officeDocument/2006/relationships/hyperlink" Target="https://disk.yandex.ru/d/-DF4qWGN016qXQ" TargetMode="External"/><Relationship Id="rId1072" Type="http://schemas.openxmlformats.org/officeDocument/2006/relationships/hyperlink" Target="https://disk.yandex.ru/d/ICIDK_DbugFPCA" TargetMode="External"/><Relationship Id="rId302" Type="http://schemas.openxmlformats.org/officeDocument/2006/relationships/hyperlink" Target="https://disk.yandex.ru/d/Z8-bem39ral1Sw" TargetMode="External"/><Relationship Id="rId747" Type="http://schemas.openxmlformats.org/officeDocument/2006/relationships/hyperlink" Target="https://disk.yandex.ru/d/L8Mb2EEpiym13w" TargetMode="External"/><Relationship Id="rId954" Type="http://schemas.openxmlformats.org/officeDocument/2006/relationships/hyperlink" Target="https://disk.yandex.ru/d/l3pz80kj8LCiFg" TargetMode="External"/><Relationship Id="rId83" Type="http://schemas.openxmlformats.org/officeDocument/2006/relationships/hyperlink" Target="https://disk.yandex.ru/d/9KnJGZ2PVbP5tg" TargetMode="External"/><Relationship Id="rId179" Type="http://schemas.openxmlformats.org/officeDocument/2006/relationships/hyperlink" Target="https://disk.yandex.ru/d/AbVJhCK9BCkTGg" TargetMode="External"/><Relationship Id="rId386" Type="http://schemas.openxmlformats.org/officeDocument/2006/relationships/hyperlink" Target="https://disk.yandex.ru/d/G56cPaD15s6iTw" TargetMode="External"/><Relationship Id="rId593" Type="http://schemas.openxmlformats.org/officeDocument/2006/relationships/hyperlink" Target="https://disk.yandex.ru/d/ABsQno9d8NQBeA" TargetMode="External"/><Relationship Id="rId607" Type="http://schemas.openxmlformats.org/officeDocument/2006/relationships/hyperlink" Target="https://disk.yandex.ru/d/8_PUR59YNe0UDw" TargetMode="External"/><Relationship Id="rId814" Type="http://schemas.openxmlformats.org/officeDocument/2006/relationships/hyperlink" Target="https://disk.yandex.ru/d/17rtzLvJSYU3Bw" TargetMode="External"/><Relationship Id="rId1237" Type="http://schemas.openxmlformats.org/officeDocument/2006/relationships/hyperlink" Target="https://disk.yandex.ru/d/PaIDrEFJ5lkNLg" TargetMode="External"/><Relationship Id="rId246" Type="http://schemas.openxmlformats.org/officeDocument/2006/relationships/hyperlink" Target="https://disk.yandex.ru/d/4jdHMKQ7RtLHFQ" TargetMode="External"/><Relationship Id="rId453" Type="http://schemas.openxmlformats.org/officeDocument/2006/relationships/hyperlink" Target="https://disk.yandex.ru/d/erD4jZizv7F-vQ" TargetMode="External"/><Relationship Id="rId660" Type="http://schemas.openxmlformats.org/officeDocument/2006/relationships/hyperlink" Target="https://disk.yandex.ru/d/Bf5x62_XQLhk_g" TargetMode="External"/><Relationship Id="rId898" Type="http://schemas.openxmlformats.org/officeDocument/2006/relationships/hyperlink" Target="https://disk.yandex.ru/d/8tJxpdzDOeYxSw" TargetMode="External"/><Relationship Id="rId1083" Type="http://schemas.openxmlformats.org/officeDocument/2006/relationships/hyperlink" Target="https://disk.yandex.ru/d/_9yUvezVovJv3Q" TargetMode="External"/><Relationship Id="rId1290" Type="http://schemas.openxmlformats.org/officeDocument/2006/relationships/hyperlink" Target="https://disk.yandex.ru/d/PLHwnysILhyYFw" TargetMode="External"/><Relationship Id="rId1304" Type="http://schemas.openxmlformats.org/officeDocument/2006/relationships/hyperlink" Target="https://disk.yandex.ru/d/BuCWYGyj83iJUw" TargetMode="External"/><Relationship Id="rId106" Type="http://schemas.openxmlformats.org/officeDocument/2006/relationships/hyperlink" Target="https://disk.yandex.ru/d/qqGI1b99c3SNVQ" TargetMode="External"/><Relationship Id="rId313" Type="http://schemas.openxmlformats.org/officeDocument/2006/relationships/hyperlink" Target="https://disk.yandex.ru/d/j-APMB2LHpvYDw" TargetMode="External"/><Relationship Id="rId758" Type="http://schemas.openxmlformats.org/officeDocument/2006/relationships/hyperlink" Target="https://disk.yandex.ru/d/8N2nOLeFSKgy_Q" TargetMode="External"/><Relationship Id="rId965" Type="http://schemas.openxmlformats.org/officeDocument/2006/relationships/hyperlink" Target="https://disk.yandex.ru/d/ueUL4SviUQMTnw" TargetMode="External"/><Relationship Id="rId1150" Type="http://schemas.openxmlformats.org/officeDocument/2006/relationships/hyperlink" Target="https://disk.yandex.ru/d/35uQkJLniHQL0Q" TargetMode="External"/><Relationship Id="rId10" Type="http://schemas.openxmlformats.org/officeDocument/2006/relationships/hyperlink" Target="https://disk.yandex.ru/d/uQy0oTP1j256CQ" TargetMode="External"/><Relationship Id="rId94" Type="http://schemas.openxmlformats.org/officeDocument/2006/relationships/hyperlink" Target="https://disk.yandex.ru/d/F2lOMh7GxT5wuw" TargetMode="External"/><Relationship Id="rId397" Type="http://schemas.openxmlformats.org/officeDocument/2006/relationships/hyperlink" Target="https://disk.yandex.ru/d/cOLBTmaWPEWa8Q" TargetMode="External"/><Relationship Id="rId520" Type="http://schemas.openxmlformats.org/officeDocument/2006/relationships/hyperlink" Target="https://disk.yandex.ru/d/Q5xwWWrzwNx74Q" TargetMode="External"/><Relationship Id="rId618" Type="http://schemas.openxmlformats.org/officeDocument/2006/relationships/hyperlink" Target="https://disk.yandex.ru/d/6f5WODhyLVSLCA" TargetMode="External"/><Relationship Id="rId825" Type="http://schemas.openxmlformats.org/officeDocument/2006/relationships/hyperlink" Target="https://disk.yandex.ru/d/CVGuo7E0d6ayAQ" TargetMode="External"/><Relationship Id="rId1248" Type="http://schemas.openxmlformats.org/officeDocument/2006/relationships/hyperlink" Target="https://disk.yandex.ru/d/pMebirrwJ4ctaQ" TargetMode="External"/><Relationship Id="rId257" Type="http://schemas.openxmlformats.org/officeDocument/2006/relationships/hyperlink" Target="https://disk.yandex.ru/d/NSxQdjHWUpgu6Q" TargetMode="External"/><Relationship Id="rId464" Type="http://schemas.openxmlformats.org/officeDocument/2006/relationships/hyperlink" Target="https://disk.yandex.ru/d/Tu-Yu3KeStpFfQ" TargetMode="External"/><Relationship Id="rId1010" Type="http://schemas.openxmlformats.org/officeDocument/2006/relationships/hyperlink" Target="https://disk.yandex.ru/d/By0sX8XiS-ATVw" TargetMode="External"/><Relationship Id="rId1094" Type="http://schemas.openxmlformats.org/officeDocument/2006/relationships/hyperlink" Target="https://disk.yandex.ru/d/c4Dpa8CeY7DW_A" TargetMode="External"/><Relationship Id="rId1108" Type="http://schemas.openxmlformats.org/officeDocument/2006/relationships/hyperlink" Target="https://disk.yandex.ru/d/arrZJgFjTK1TEA" TargetMode="External"/><Relationship Id="rId117" Type="http://schemas.openxmlformats.org/officeDocument/2006/relationships/hyperlink" Target="https://disk.yandex.ru/d/TSS0Xj5HAJvuWg" TargetMode="External"/><Relationship Id="rId671" Type="http://schemas.openxmlformats.org/officeDocument/2006/relationships/hyperlink" Target="https://disk.yandex.ru/d/q-SGkMFU8eX5LQ" TargetMode="External"/><Relationship Id="rId769" Type="http://schemas.openxmlformats.org/officeDocument/2006/relationships/hyperlink" Target="https://disk.yandex.ru/d/snLvNF9we9XCrw" TargetMode="External"/><Relationship Id="rId976" Type="http://schemas.openxmlformats.org/officeDocument/2006/relationships/hyperlink" Target="https://disk.yandex.ru/d/NiJLxm3iqWWsVw" TargetMode="External"/><Relationship Id="rId324" Type="http://schemas.openxmlformats.org/officeDocument/2006/relationships/hyperlink" Target="https://disk.yandex.ru/d/M-uxZNjeSjSaBA" TargetMode="External"/><Relationship Id="rId531" Type="http://schemas.openxmlformats.org/officeDocument/2006/relationships/hyperlink" Target="https://disk.yandex.ru/d/LaguRBqvyxIFCA" TargetMode="External"/><Relationship Id="rId629" Type="http://schemas.openxmlformats.org/officeDocument/2006/relationships/hyperlink" Target="https://disk.yandex.ru/d/6MmLIVv6oe3AeA" TargetMode="External"/><Relationship Id="rId1161" Type="http://schemas.openxmlformats.org/officeDocument/2006/relationships/hyperlink" Target="https://disk.yandex.ru/d/Alu6948iwwyzpw" TargetMode="External"/><Relationship Id="rId1259" Type="http://schemas.openxmlformats.org/officeDocument/2006/relationships/hyperlink" Target="https://disk.yandex.ru/d/YHvEUSbTuvYsbA" TargetMode="External"/><Relationship Id="rId836" Type="http://schemas.openxmlformats.org/officeDocument/2006/relationships/hyperlink" Target="https://disk.yandex.ru/d/IixncH-im4TG5Q" TargetMode="External"/><Relationship Id="rId1021" Type="http://schemas.openxmlformats.org/officeDocument/2006/relationships/hyperlink" Target="https://disk.yandex.ru/d/WIrGbWZUqyOHvQ" TargetMode="External"/><Relationship Id="rId1119" Type="http://schemas.openxmlformats.org/officeDocument/2006/relationships/hyperlink" Target="https://disk.yandex.ru/d/lNctMadxg2OaTg" TargetMode="External"/><Relationship Id="rId903" Type="http://schemas.openxmlformats.org/officeDocument/2006/relationships/hyperlink" Target="https://disk.yandex.ru/d/HkidRsUKgeRcHw" TargetMode="External"/><Relationship Id="rId32" Type="http://schemas.openxmlformats.org/officeDocument/2006/relationships/hyperlink" Target="https://disk.yandex.ru/d/gMT96WwRziTUWQ" TargetMode="External"/><Relationship Id="rId181" Type="http://schemas.openxmlformats.org/officeDocument/2006/relationships/hyperlink" Target="https://disk.yandex.ru/d/WcO8tfLEryL-1w" TargetMode="External"/><Relationship Id="rId279" Type="http://schemas.openxmlformats.org/officeDocument/2006/relationships/hyperlink" Target="https://disk.yandex.ru/d/qShVqcvhvbn0OA" TargetMode="External"/><Relationship Id="rId486" Type="http://schemas.openxmlformats.org/officeDocument/2006/relationships/hyperlink" Target="https://disk.yandex.ru/d/IpDEChxDcbgxnQ" TargetMode="External"/><Relationship Id="rId693" Type="http://schemas.openxmlformats.org/officeDocument/2006/relationships/hyperlink" Target="https://disk.yandex.ru/d/qB_er-JYF9I4gQ" TargetMode="External"/><Relationship Id="rId139" Type="http://schemas.openxmlformats.org/officeDocument/2006/relationships/hyperlink" Target="https://disk.yandex.ru/d/kxOs-7hjhQe5zA" TargetMode="External"/><Relationship Id="rId346" Type="http://schemas.openxmlformats.org/officeDocument/2006/relationships/hyperlink" Target="https://disk.yandex.ru/d/Lx_RuVe_B-h2ow" TargetMode="External"/><Relationship Id="rId553" Type="http://schemas.openxmlformats.org/officeDocument/2006/relationships/hyperlink" Target="https://disk.yandex.ru/d/29QxBVYz7sMcqA" TargetMode="External"/><Relationship Id="rId760" Type="http://schemas.openxmlformats.org/officeDocument/2006/relationships/hyperlink" Target="https://disk.yandex.ru/d/QXQraHy3bTyGEQ" TargetMode="External"/><Relationship Id="rId998" Type="http://schemas.openxmlformats.org/officeDocument/2006/relationships/hyperlink" Target="https://disk.yandex.ru/d/YMwy5My3SiILLg" TargetMode="External"/><Relationship Id="rId1183" Type="http://schemas.openxmlformats.org/officeDocument/2006/relationships/hyperlink" Target="https://disk.yandex.ru/d/svopjMnW98XYog" TargetMode="External"/><Relationship Id="rId206" Type="http://schemas.openxmlformats.org/officeDocument/2006/relationships/hyperlink" Target="https://disk.yandex.ru/d/aB4nhrY9mIUt6A" TargetMode="External"/><Relationship Id="rId413" Type="http://schemas.openxmlformats.org/officeDocument/2006/relationships/hyperlink" Target="https://disk.yandex.ru/d/xal666yOhi1HTA" TargetMode="External"/><Relationship Id="rId858" Type="http://schemas.openxmlformats.org/officeDocument/2006/relationships/hyperlink" Target="https://disk.yandex.ru/d/XLEz_xdMlflgAw" TargetMode="External"/><Relationship Id="rId1043" Type="http://schemas.openxmlformats.org/officeDocument/2006/relationships/hyperlink" Target="https://disk.yandex.ru/d/cer5d74CT4r6pQ" TargetMode="External"/><Relationship Id="rId620" Type="http://schemas.openxmlformats.org/officeDocument/2006/relationships/hyperlink" Target="https://disk.yandex.ru/d/kOH-hwXavTo_FA" TargetMode="External"/><Relationship Id="rId718" Type="http://schemas.openxmlformats.org/officeDocument/2006/relationships/hyperlink" Target="https://disk.yandex.ru/d/wgWK25RvHR6wbg" TargetMode="External"/><Relationship Id="rId925" Type="http://schemas.openxmlformats.org/officeDocument/2006/relationships/hyperlink" Target="https://disk.yandex.ru/d/02xVDHK85KOFvw" TargetMode="External"/><Relationship Id="rId1250" Type="http://schemas.openxmlformats.org/officeDocument/2006/relationships/hyperlink" Target="https://disk.yandex.ru/d/2xSZLpTMMmtBWQ" TargetMode="External"/><Relationship Id="rId1110" Type="http://schemas.openxmlformats.org/officeDocument/2006/relationships/hyperlink" Target="https://disk.yandex.ru/d/yXt7p2mLbwguRg" TargetMode="External"/><Relationship Id="rId1208" Type="http://schemas.openxmlformats.org/officeDocument/2006/relationships/hyperlink" Target="https://disk.yandex.ru/d/ejV8PBkhDJ5YJQ" TargetMode="External"/><Relationship Id="rId54" Type="http://schemas.openxmlformats.org/officeDocument/2006/relationships/hyperlink" Target="https://disk.yandex.ru/d/VdkatRFDSFwlmw" TargetMode="External"/><Relationship Id="rId270" Type="http://schemas.openxmlformats.org/officeDocument/2006/relationships/hyperlink" Target="https://disk.yandex.ru/d/odLjadceXhHoGw" TargetMode="External"/><Relationship Id="rId130" Type="http://schemas.openxmlformats.org/officeDocument/2006/relationships/hyperlink" Target="https://disk.yandex.ru/d/GkWE7ktrHjpT8Q" TargetMode="External"/><Relationship Id="rId368" Type="http://schemas.openxmlformats.org/officeDocument/2006/relationships/hyperlink" Target="https://disk.yandex.ru/d/H6SNYWA6BdbyuA" TargetMode="External"/><Relationship Id="rId575" Type="http://schemas.openxmlformats.org/officeDocument/2006/relationships/hyperlink" Target="https://disk.yandex.ru/d/1PX4VwqLyamQUQ" TargetMode="External"/><Relationship Id="rId782" Type="http://schemas.openxmlformats.org/officeDocument/2006/relationships/hyperlink" Target="https://disk.yandex.ru/d/WUWppqyo7IsiBA" TargetMode="External"/><Relationship Id="rId228" Type="http://schemas.openxmlformats.org/officeDocument/2006/relationships/hyperlink" Target="https://disk.yandex.ru/d/oHFXmEW-MWMrNw" TargetMode="External"/><Relationship Id="rId435" Type="http://schemas.openxmlformats.org/officeDocument/2006/relationships/hyperlink" Target="https://disk.yandex.ru/d/6WIkhCPj6wryEQ" TargetMode="External"/><Relationship Id="rId642" Type="http://schemas.openxmlformats.org/officeDocument/2006/relationships/hyperlink" Target="https://disk.yandex.ru/d/Rh-iR6UMGkgIoQ" TargetMode="External"/><Relationship Id="rId1065" Type="http://schemas.openxmlformats.org/officeDocument/2006/relationships/hyperlink" Target="https://disk.yandex.ru/d/d_npJ0Dp7dzxbw" TargetMode="External"/><Relationship Id="rId1272" Type="http://schemas.openxmlformats.org/officeDocument/2006/relationships/hyperlink" Target="https://disk.yandex.ru/d/q3gVbriDA6p7lg" TargetMode="External"/><Relationship Id="rId502" Type="http://schemas.openxmlformats.org/officeDocument/2006/relationships/hyperlink" Target="https://disk.yandex.ru/d/kyf54JMFgF8EPg" TargetMode="External"/><Relationship Id="rId947" Type="http://schemas.openxmlformats.org/officeDocument/2006/relationships/hyperlink" Target="https://disk.yandex.ru/d/lY-AE5iiMmgVtg" TargetMode="External"/><Relationship Id="rId1132" Type="http://schemas.openxmlformats.org/officeDocument/2006/relationships/hyperlink" Target="https://disk.yandex.ru/d/L03PsN8jcg8lkw" TargetMode="External"/><Relationship Id="rId76" Type="http://schemas.openxmlformats.org/officeDocument/2006/relationships/hyperlink" Target="https://disk.yandex.ru/d/KH_94s2Hm9njzQ" TargetMode="External"/><Relationship Id="rId807" Type="http://schemas.openxmlformats.org/officeDocument/2006/relationships/hyperlink" Target="https://disk.yandex.ru/d/HAjj1t2767p0mA" TargetMode="External"/><Relationship Id="rId292" Type="http://schemas.openxmlformats.org/officeDocument/2006/relationships/hyperlink" Target="https://disk.yandex.ru/d/Z_tukg8W0F9OjA" TargetMode="External"/><Relationship Id="rId597" Type="http://schemas.openxmlformats.org/officeDocument/2006/relationships/hyperlink" Target="https://disk.yandex.ru/d/KdJcjcbwINncKQ" TargetMode="External"/><Relationship Id="rId152" Type="http://schemas.openxmlformats.org/officeDocument/2006/relationships/hyperlink" Target="https://disk.yandex.ru/d/vJM30OWQRBZYkg" TargetMode="External"/><Relationship Id="rId457" Type="http://schemas.openxmlformats.org/officeDocument/2006/relationships/hyperlink" Target="https://disk.yandex.ru/d/eFTexTn037AWQg" TargetMode="External"/><Relationship Id="rId1087" Type="http://schemas.openxmlformats.org/officeDocument/2006/relationships/hyperlink" Target="https://disk.yandex.ru/d/EdXOgTIFqZ-Slw" TargetMode="External"/><Relationship Id="rId1294" Type="http://schemas.openxmlformats.org/officeDocument/2006/relationships/hyperlink" Target="https://disk.yandex.ru/d/0UQkMFrCUvbsow" TargetMode="External"/><Relationship Id="rId664" Type="http://schemas.openxmlformats.org/officeDocument/2006/relationships/hyperlink" Target="https://disk.yandex.ru/d/KlJ9KLynK6XERg" TargetMode="External"/><Relationship Id="rId871" Type="http://schemas.openxmlformats.org/officeDocument/2006/relationships/hyperlink" Target="https://disk.yandex.ru/d/ICDXh6cEe_zljw" TargetMode="External"/><Relationship Id="rId969" Type="http://schemas.openxmlformats.org/officeDocument/2006/relationships/hyperlink" Target="https://disk.yandex.ru/d/uNjTcdqvLISfhw" TargetMode="External"/><Relationship Id="rId317" Type="http://schemas.openxmlformats.org/officeDocument/2006/relationships/hyperlink" Target="https://disk.yandex.ru/d/R28-WBFGXnaoKg" TargetMode="External"/><Relationship Id="rId524" Type="http://schemas.openxmlformats.org/officeDocument/2006/relationships/hyperlink" Target="https://disk.yandex.ru/d/Dk9C1pTVhSBugg" TargetMode="External"/><Relationship Id="rId731" Type="http://schemas.openxmlformats.org/officeDocument/2006/relationships/hyperlink" Target="https://disk.yandex.ru/d/Lfj76UXQ7CTYrQ" TargetMode="External"/><Relationship Id="rId1154" Type="http://schemas.openxmlformats.org/officeDocument/2006/relationships/hyperlink" Target="https://disk.yandex.ru/d/K1sioyptlMm27A" TargetMode="External"/><Relationship Id="rId98" Type="http://schemas.openxmlformats.org/officeDocument/2006/relationships/hyperlink" Target="https://disk.yandex.ru/d/B0LkRDae3eNJ-w" TargetMode="External"/><Relationship Id="rId829" Type="http://schemas.openxmlformats.org/officeDocument/2006/relationships/hyperlink" Target="https://disk.yandex.ru/d/qBYTwszTF6ZsuQ" TargetMode="External"/><Relationship Id="rId1014" Type="http://schemas.openxmlformats.org/officeDocument/2006/relationships/hyperlink" Target="https://disk.yandex.ru/d/CwruTbc98IfJig" TargetMode="External"/><Relationship Id="rId1221" Type="http://schemas.openxmlformats.org/officeDocument/2006/relationships/hyperlink" Target="https://disk.yandex.ru/d/ZSQzknNWUJjoLg" TargetMode="External"/><Relationship Id="rId25" Type="http://schemas.openxmlformats.org/officeDocument/2006/relationships/hyperlink" Target="https://disk.yandex.ru/d/C_mAM1xDT0yeHQ" TargetMode="External"/><Relationship Id="rId174" Type="http://schemas.openxmlformats.org/officeDocument/2006/relationships/hyperlink" Target="https://disk.yandex.ru/d/JhgT1byzsaq0JQ" TargetMode="External"/><Relationship Id="rId381" Type="http://schemas.openxmlformats.org/officeDocument/2006/relationships/hyperlink" Target="https://disk.yandex.ru/d/hV6GSm4L8E70SA" TargetMode="External"/><Relationship Id="rId241" Type="http://schemas.openxmlformats.org/officeDocument/2006/relationships/hyperlink" Target="https://disk.yandex.ru/d/S31Y644EcmMM7w" TargetMode="External"/><Relationship Id="rId479" Type="http://schemas.openxmlformats.org/officeDocument/2006/relationships/hyperlink" Target="https://disk.yandex.ru/d/7gXW118Q4CheVQ" TargetMode="External"/><Relationship Id="rId686" Type="http://schemas.openxmlformats.org/officeDocument/2006/relationships/hyperlink" Target="https://disk.yandex.ru/d/R2zw1l_Tqf8MdA" TargetMode="External"/><Relationship Id="rId893" Type="http://schemas.openxmlformats.org/officeDocument/2006/relationships/hyperlink" Target="https://disk.yandex.ru/d/kBCCvsG5vwdEhw" TargetMode="External"/><Relationship Id="rId339" Type="http://schemas.openxmlformats.org/officeDocument/2006/relationships/hyperlink" Target="https://disk.yandex.ru/d/AEbhhrs_4j-kcQ" TargetMode="External"/><Relationship Id="rId546" Type="http://schemas.openxmlformats.org/officeDocument/2006/relationships/hyperlink" Target="https://disk.yandex.ru/d/jZ3o-JUxCZl7cg" TargetMode="External"/><Relationship Id="rId753" Type="http://schemas.openxmlformats.org/officeDocument/2006/relationships/hyperlink" Target="https://disk.yandex.ru/d/ueo40V-uzQZDYQ" TargetMode="External"/><Relationship Id="rId1176" Type="http://schemas.openxmlformats.org/officeDocument/2006/relationships/hyperlink" Target="https://disk.yandex.ru/d/m8X0d-_JBpRCrQ" TargetMode="External"/><Relationship Id="rId101" Type="http://schemas.openxmlformats.org/officeDocument/2006/relationships/hyperlink" Target="https://disk.yandex.ru/d/VmDfgfsv2cf9-g" TargetMode="External"/><Relationship Id="rId406" Type="http://schemas.openxmlformats.org/officeDocument/2006/relationships/hyperlink" Target="https://disk.yandex.ru/d/ePApooQ-IuIBiQ" TargetMode="External"/><Relationship Id="rId960" Type="http://schemas.openxmlformats.org/officeDocument/2006/relationships/hyperlink" Target="https://disk.yandex.ru/d/uU9qDUgxO_Fi4g" TargetMode="External"/><Relationship Id="rId1036" Type="http://schemas.openxmlformats.org/officeDocument/2006/relationships/hyperlink" Target="https://disk.yandex.ru/d/3jffHZhPVeI3RA" TargetMode="External"/><Relationship Id="rId1243" Type="http://schemas.openxmlformats.org/officeDocument/2006/relationships/hyperlink" Target="https://disk.yandex.ru/d/F3eIMikItCALcg" TargetMode="External"/><Relationship Id="rId613" Type="http://schemas.openxmlformats.org/officeDocument/2006/relationships/hyperlink" Target="https://disk.yandex.ru/d/z_aUDvQ2_-tLzg" TargetMode="External"/><Relationship Id="rId820" Type="http://schemas.openxmlformats.org/officeDocument/2006/relationships/hyperlink" Target="https://disk.yandex.ru/d/rKnBtuZqbdCcHg" TargetMode="External"/><Relationship Id="rId918" Type="http://schemas.openxmlformats.org/officeDocument/2006/relationships/hyperlink" Target="https://disk.yandex.ru/d/oXjvXb63FNxLPw" TargetMode="External"/><Relationship Id="rId1103" Type="http://schemas.openxmlformats.org/officeDocument/2006/relationships/hyperlink" Target="https://disk.yandex.ru/d/FaB9hicr1q6YJw" TargetMode="External"/><Relationship Id="rId47" Type="http://schemas.openxmlformats.org/officeDocument/2006/relationships/hyperlink" Target="https://disk.yandex.ru/d/wH1EenFIGJu50005273545%20&#1086;&#1090;%2020.03.2025%20&#1075;.vWA" TargetMode="External"/><Relationship Id="rId196" Type="http://schemas.openxmlformats.org/officeDocument/2006/relationships/hyperlink" Target="https://disk.yandex.ru/d/3OLXYak8CMzLgw" TargetMode="External"/><Relationship Id="rId263" Type="http://schemas.openxmlformats.org/officeDocument/2006/relationships/hyperlink" Target="https://disk.yandex.ru/d/PWtjRiVqGsrAiA" TargetMode="External"/><Relationship Id="rId470" Type="http://schemas.openxmlformats.org/officeDocument/2006/relationships/hyperlink" Target="https://disk.yandex.ru/d/a5F8fzhswVTq3w" TargetMode="External"/><Relationship Id="rId123" Type="http://schemas.openxmlformats.org/officeDocument/2006/relationships/hyperlink" Target="https://disk.yandex.ru/d/DuP7nsod5FR6PQ" TargetMode="External"/><Relationship Id="rId330" Type="http://schemas.openxmlformats.org/officeDocument/2006/relationships/hyperlink" Target="https://disk.yandex.ru/d/3q0hRhFV7xF4_Q" TargetMode="External"/><Relationship Id="rId568" Type="http://schemas.openxmlformats.org/officeDocument/2006/relationships/hyperlink" Target="https://disk.yandex.ru/d/9oBv4BUBQlyS-A" TargetMode="External"/><Relationship Id="rId775" Type="http://schemas.openxmlformats.org/officeDocument/2006/relationships/hyperlink" Target="https://disk.yandex.ru/d/jrkJh1pmEx5Ogw" TargetMode="External"/><Relationship Id="rId982" Type="http://schemas.openxmlformats.org/officeDocument/2006/relationships/hyperlink" Target="https://disk.yandex.ru/d/nF9olv2c6BEEYA" TargetMode="External"/><Relationship Id="rId1198" Type="http://schemas.openxmlformats.org/officeDocument/2006/relationships/hyperlink" Target="https://disk.yandex.ru/d/MoaZJfWveitDKA" TargetMode="External"/><Relationship Id="rId428" Type="http://schemas.openxmlformats.org/officeDocument/2006/relationships/hyperlink" Target="https://disk.yandex.ru/d/-S6HBwSwAlRmqQ" TargetMode="External"/><Relationship Id="rId635" Type="http://schemas.openxmlformats.org/officeDocument/2006/relationships/hyperlink" Target="https://disk.yandex.ru/d/EEbEXJdcusXx3g" TargetMode="External"/><Relationship Id="rId842" Type="http://schemas.openxmlformats.org/officeDocument/2006/relationships/hyperlink" Target="https://disk.yandex.ru/d/Ng-7neYycoM6bw" TargetMode="External"/><Relationship Id="rId1058" Type="http://schemas.openxmlformats.org/officeDocument/2006/relationships/hyperlink" Target="https://disk.yandex.ru/d/icmz2MWw3aroRw" TargetMode="External"/><Relationship Id="rId1265" Type="http://schemas.openxmlformats.org/officeDocument/2006/relationships/hyperlink" Target="https://disk.yandex.ru/d/3f61qn-BrMYa-A" TargetMode="External"/><Relationship Id="rId702" Type="http://schemas.openxmlformats.org/officeDocument/2006/relationships/hyperlink" Target="https://disk.yandex.ru/d/bsvFsE0_qV8iMA" TargetMode="External"/><Relationship Id="rId1125" Type="http://schemas.openxmlformats.org/officeDocument/2006/relationships/hyperlink" Target="https://disk.yandex.ru/d/JII-OZBKIYnhrQ" TargetMode="External"/><Relationship Id="rId69" Type="http://schemas.openxmlformats.org/officeDocument/2006/relationships/hyperlink" Target="https://disk.yandex.ru/d/MqeyG7bbkX7fzg" TargetMode="External"/><Relationship Id="rId285" Type="http://schemas.openxmlformats.org/officeDocument/2006/relationships/hyperlink" Target="https://disk.yandex.ru/d/86vYU9NaCQ93mg" TargetMode="External"/><Relationship Id="rId492" Type="http://schemas.openxmlformats.org/officeDocument/2006/relationships/hyperlink" Target="https://disk.yandex.ru/d/3-ZBUYlAMpl1Ug" TargetMode="External"/><Relationship Id="rId797" Type="http://schemas.openxmlformats.org/officeDocument/2006/relationships/hyperlink" Target="https://disk.yandex.ru/d/J0Y7v3Qhs22o0w" TargetMode="External"/><Relationship Id="rId145" Type="http://schemas.openxmlformats.org/officeDocument/2006/relationships/hyperlink" Target="https://disk.yandex.ru/d/CN5hCsmMLSi8IA" TargetMode="External"/><Relationship Id="rId352" Type="http://schemas.openxmlformats.org/officeDocument/2006/relationships/hyperlink" Target="https://disk.yandex.ru/d/_Z8p_mMX9n-9OA" TargetMode="External"/><Relationship Id="rId1287" Type="http://schemas.openxmlformats.org/officeDocument/2006/relationships/hyperlink" Target="https://disk.yandex.ru/d/uJ5ubuhnhPy76A" TargetMode="External"/><Relationship Id="rId212" Type="http://schemas.openxmlformats.org/officeDocument/2006/relationships/hyperlink" Target="https://disk.yandex.ru/d/GR23Taol1-cVYQ" TargetMode="External"/><Relationship Id="rId657" Type="http://schemas.openxmlformats.org/officeDocument/2006/relationships/hyperlink" Target="https://disk.yandex.ru/d/LjZ92y579-UW5A" TargetMode="External"/><Relationship Id="rId864" Type="http://schemas.openxmlformats.org/officeDocument/2006/relationships/hyperlink" Target="https://disk.yandex.ru/d/gLikDOKIiqSmuw" TargetMode="External"/><Relationship Id="rId517" Type="http://schemas.openxmlformats.org/officeDocument/2006/relationships/hyperlink" Target="https://disk.yandex.ru/d/2oG9NKmlfeESmw" TargetMode="External"/><Relationship Id="rId724" Type="http://schemas.openxmlformats.org/officeDocument/2006/relationships/hyperlink" Target="https://disk.yandex.ru/d/82_g-wYFmZ3hIA" TargetMode="External"/><Relationship Id="rId931" Type="http://schemas.openxmlformats.org/officeDocument/2006/relationships/hyperlink" Target="https://disk.yandex.ru/d/EMt6nDiyGvYUcg" TargetMode="External"/><Relationship Id="rId1147" Type="http://schemas.openxmlformats.org/officeDocument/2006/relationships/hyperlink" Target="https://disk.yandex.ru/d/LBb-4zw1J8LzNQ" TargetMode="External"/><Relationship Id="rId60" Type="http://schemas.openxmlformats.org/officeDocument/2006/relationships/hyperlink" Target="https://disk.yandex.ru/d/dMmOGpcDWD27-Q" TargetMode="External"/><Relationship Id="rId1007" Type="http://schemas.openxmlformats.org/officeDocument/2006/relationships/hyperlink" Target="https://disk.yandex.ru/d/X3KtZVgworYOaQ" TargetMode="External"/><Relationship Id="rId1214" Type="http://schemas.openxmlformats.org/officeDocument/2006/relationships/hyperlink" Target="https://disk.yandex.ru/d/dKUKL_yzTbWcBg" TargetMode="External"/><Relationship Id="rId18" Type="http://schemas.openxmlformats.org/officeDocument/2006/relationships/hyperlink" Target="https://disk.yandex.ru/d/ITIZAELxfZ_CRA" TargetMode="External"/><Relationship Id="rId167" Type="http://schemas.openxmlformats.org/officeDocument/2006/relationships/hyperlink" Target="https://disk.yandex.ru/d/QEpmbPOYWgHuWQ" TargetMode="External"/><Relationship Id="rId374" Type="http://schemas.openxmlformats.org/officeDocument/2006/relationships/hyperlink" Target="https://disk.yandex.ru/d/M63miV5a24yKtw" TargetMode="External"/><Relationship Id="rId581" Type="http://schemas.openxmlformats.org/officeDocument/2006/relationships/hyperlink" Target="https://disk.yandex.ru/d/J8QMzRqUNde1LQ" TargetMode="External"/><Relationship Id="rId234" Type="http://schemas.openxmlformats.org/officeDocument/2006/relationships/hyperlink" Target="https://disk.yandex.ru/d/bbgd9FIFw44tyA" TargetMode="External"/><Relationship Id="rId679" Type="http://schemas.openxmlformats.org/officeDocument/2006/relationships/hyperlink" Target="https://disk.yandex.ru/d/A7L4WQj7h47qoQ" TargetMode="External"/><Relationship Id="rId886" Type="http://schemas.openxmlformats.org/officeDocument/2006/relationships/hyperlink" Target="https://disk.yandex.ru/d/sin8Pr7n2P8HeQ" TargetMode="External"/><Relationship Id="rId2" Type="http://schemas.openxmlformats.org/officeDocument/2006/relationships/hyperlink" Target="https://disk.yandex.ru/d/WYOdd5n6ZTiNFA" TargetMode="External"/><Relationship Id="rId441" Type="http://schemas.openxmlformats.org/officeDocument/2006/relationships/hyperlink" Target="https://disk.yandex.ru/d/wlgz3vY5jOHlyA" TargetMode="External"/><Relationship Id="rId539" Type="http://schemas.openxmlformats.org/officeDocument/2006/relationships/hyperlink" Target="https://disk.yandex.ru/d/Ogr9_dQkJG-eMg" TargetMode="External"/><Relationship Id="rId746" Type="http://schemas.openxmlformats.org/officeDocument/2006/relationships/hyperlink" Target="https://disk.yandex.ru/d/Wy8c4mOQ3rCv3Q" TargetMode="External"/><Relationship Id="rId1071" Type="http://schemas.openxmlformats.org/officeDocument/2006/relationships/hyperlink" Target="https://disk.yandex.ru/d/C8kjJX2lx4ExlQ" TargetMode="External"/><Relationship Id="rId1169" Type="http://schemas.openxmlformats.org/officeDocument/2006/relationships/hyperlink" Target="https://disk.yandex.ru/d/rR-lvoAl79RtNg" TargetMode="External"/><Relationship Id="rId301" Type="http://schemas.openxmlformats.org/officeDocument/2006/relationships/hyperlink" Target="https://disk.yandex.ru/d/j1TwznxtzNlGzg" TargetMode="External"/><Relationship Id="rId953" Type="http://schemas.openxmlformats.org/officeDocument/2006/relationships/hyperlink" Target="https://disk.yandex.ru/d/Hv6zNpnR2rD0Cw" TargetMode="External"/><Relationship Id="rId1029" Type="http://schemas.openxmlformats.org/officeDocument/2006/relationships/hyperlink" Target="https://disk.yandex.ru/d/Q_u6Jn_7oADF3A" TargetMode="External"/><Relationship Id="rId1236" Type="http://schemas.openxmlformats.org/officeDocument/2006/relationships/hyperlink" Target="https://disk.yandex.ru/d/8QV0d8CwASGCyg" TargetMode="External"/><Relationship Id="rId82" Type="http://schemas.openxmlformats.org/officeDocument/2006/relationships/hyperlink" Target="https://disk.yandex.ru/d/zhPix_Mw1nYtFQ" TargetMode="External"/><Relationship Id="rId606" Type="http://schemas.openxmlformats.org/officeDocument/2006/relationships/hyperlink" Target="https://disk.yandex.ru/d/PTcl8k6BgS6Ojg" TargetMode="External"/><Relationship Id="rId813" Type="http://schemas.openxmlformats.org/officeDocument/2006/relationships/hyperlink" Target="https://disk.yandex.ru/d/EQ97CxmIvMXGBQ" TargetMode="External"/><Relationship Id="rId1303" Type="http://schemas.openxmlformats.org/officeDocument/2006/relationships/hyperlink" Target="https://disk.yandex.ru/d/MW_JC4sd1pOuig" TargetMode="External"/><Relationship Id="rId189" Type="http://schemas.openxmlformats.org/officeDocument/2006/relationships/hyperlink" Target="https://disk.yandex.ru/d/h-bJTC7tn60NOQ" TargetMode="External"/><Relationship Id="rId396" Type="http://schemas.openxmlformats.org/officeDocument/2006/relationships/hyperlink" Target="https://disk.yandex.ru/d/bdZQStDPYp-JqA" TargetMode="External"/><Relationship Id="rId256" Type="http://schemas.openxmlformats.org/officeDocument/2006/relationships/hyperlink" Target="https://disk.yandex.ru/d/Fr0TCqaOzaU88w" TargetMode="External"/><Relationship Id="rId463" Type="http://schemas.openxmlformats.org/officeDocument/2006/relationships/hyperlink" Target="https://disk.yandex.ru/d/GHFu5X7716ccfg" TargetMode="External"/><Relationship Id="rId670" Type="http://schemas.openxmlformats.org/officeDocument/2006/relationships/hyperlink" Target="https://disk.yandex.ru/d/Ius_oOsbpywLjw" TargetMode="External"/><Relationship Id="rId1093" Type="http://schemas.openxmlformats.org/officeDocument/2006/relationships/hyperlink" Target="https://disk.yandex.ru/d/EATJjYYdA5rbPw" TargetMode="External"/><Relationship Id="rId116" Type="http://schemas.openxmlformats.org/officeDocument/2006/relationships/hyperlink" Target="https://disk.yandex.ru/d/JIht6WG090mgWg" TargetMode="External"/><Relationship Id="rId323" Type="http://schemas.openxmlformats.org/officeDocument/2006/relationships/hyperlink" Target="https://disk.yandex.ru/d/qvNNFtQsHnGUzA" TargetMode="External"/><Relationship Id="rId530" Type="http://schemas.openxmlformats.org/officeDocument/2006/relationships/hyperlink" Target="https://disk.yandex.ru/d/gkmcYUln0Yg7lg" TargetMode="External"/><Relationship Id="rId768" Type="http://schemas.openxmlformats.org/officeDocument/2006/relationships/hyperlink" Target="https://disk.yandex.ru/d/9LWD_aO6mzHyVA" TargetMode="External"/><Relationship Id="rId975" Type="http://schemas.openxmlformats.org/officeDocument/2006/relationships/hyperlink" Target="https://disk.yandex.ru/d/-yfMzNKOat07YQ" TargetMode="External"/><Relationship Id="rId1160" Type="http://schemas.openxmlformats.org/officeDocument/2006/relationships/hyperlink" Target="https://disk.yandex.ru/d/sN4Nss3N0Z3yDg" TargetMode="External"/><Relationship Id="rId628" Type="http://schemas.openxmlformats.org/officeDocument/2006/relationships/hyperlink" Target="https://disk.yandex.ru/d/KbEVGY53Is_yPA" TargetMode="External"/><Relationship Id="rId835" Type="http://schemas.openxmlformats.org/officeDocument/2006/relationships/hyperlink" Target="https://disk.yandex.ru/d/X4Q0NjEgwtM1QQ" TargetMode="External"/><Relationship Id="rId1258" Type="http://schemas.openxmlformats.org/officeDocument/2006/relationships/hyperlink" Target="https://disk.yandex.ru/d/wGjgWij7sjxfRg" TargetMode="External"/><Relationship Id="rId1020" Type="http://schemas.openxmlformats.org/officeDocument/2006/relationships/hyperlink" Target="https://disk.yandex.ru/d/rF8fl7JmekRmRg" TargetMode="External"/><Relationship Id="rId1118" Type="http://schemas.openxmlformats.org/officeDocument/2006/relationships/hyperlink" Target="https://disk.yandex.ru/d/YSo-jx7rHo1wSg" TargetMode="External"/><Relationship Id="rId902" Type="http://schemas.openxmlformats.org/officeDocument/2006/relationships/hyperlink" Target="https://disk.yandex.ru/d/UbGBMBLFTZQwAg" TargetMode="External"/><Relationship Id="rId31" Type="http://schemas.openxmlformats.org/officeDocument/2006/relationships/hyperlink" Target="https://disk.yandex.ru/d/kcZO9cyv_d2ULw" TargetMode="External"/><Relationship Id="rId180" Type="http://schemas.openxmlformats.org/officeDocument/2006/relationships/hyperlink" Target="https://disk.yandex.ru/d/3AK0WoGhKcR2Qg" TargetMode="External"/><Relationship Id="rId278" Type="http://schemas.openxmlformats.org/officeDocument/2006/relationships/hyperlink" Target="https://disk.yandex.ru/d/WUqrOhOqoTZoPw" TargetMode="External"/><Relationship Id="rId485" Type="http://schemas.openxmlformats.org/officeDocument/2006/relationships/hyperlink" Target="https://disk.yandex.ru/d/YzuZcdOHnLTaLw" TargetMode="External"/><Relationship Id="rId692" Type="http://schemas.openxmlformats.org/officeDocument/2006/relationships/hyperlink" Target="https://disk.yandex.ru/d/_PYNn6h8yS0Dew" TargetMode="External"/><Relationship Id="rId138" Type="http://schemas.openxmlformats.org/officeDocument/2006/relationships/hyperlink" Target="https://disk.yandex.ru/d/Ys_-isPQnHL-sQ" TargetMode="External"/><Relationship Id="rId345" Type="http://schemas.openxmlformats.org/officeDocument/2006/relationships/hyperlink" Target="https://disk.yandex.ru/d/mc0kLw70ZDW__w" TargetMode="External"/><Relationship Id="rId552" Type="http://schemas.openxmlformats.org/officeDocument/2006/relationships/hyperlink" Target="https://disk.yandex.ru/d/X0sPTQG-DOkwqQ" TargetMode="External"/><Relationship Id="rId997" Type="http://schemas.openxmlformats.org/officeDocument/2006/relationships/hyperlink" Target="https://disk.yandex.ru/d/f0n6Vz8-GedDcQ" TargetMode="External"/><Relationship Id="rId1182" Type="http://schemas.openxmlformats.org/officeDocument/2006/relationships/hyperlink" Target="https://disk.yandex.ru/d/I7_WZS0X4rRMRQ" TargetMode="External"/><Relationship Id="rId205" Type="http://schemas.openxmlformats.org/officeDocument/2006/relationships/hyperlink" Target="https://disk.yandex.ru/d/QtPzHBmqyTvc4Q" TargetMode="External"/><Relationship Id="rId412" Type="http://schemas.openxmlformats.org/officeDocument/2006/relationships/hyperlink" Target="https://disk.yandex.ru/d/r2F4wFD5zyD14Q" TargetMode="External"/><Relationship Id="rId857" Type="http://schemas.openxmlformats.org/officeDocument/2006/relationships/hyperlink" Target="https://disk.yandex.ru/d/grReHlyf5ZahPQ" TargetMode="External"/><Relationship Id="rId1042" Type="http://schemas.openxmlformats.org/officeDocument/2006/relationships/hyperlink" Target="https://disk.yandex.ru/d/6qkcpHRvfPZEvg" TargetMode="External"/><Relationship Id="rId717" Type="http://schemas.openxmlformats.org/officeDocument/2006/relationships/hyperlink" Target="https://disk.yandex.ru/d/mH-eqNoCnUex_g" TargetMode="External"/><Relationship Id="rId924" Type="http://schemas.openxmlformats.org/officeDocument/2006/relationships/hyperlink" Target="https://disk.yandex.ru/d/inSi5Buh9ISZ2A" TargetMode="External"/><Relationship Id="rId53" Type="http://schemas.openxmlformats.org/officeDocument/2006/relationships/hyperlink" Target="https://disk.yandex.ru/d/3rnvYMP0xjk2mg" TargetMode="External"/><Relationship Id="rId1207" Type="http://schemas.openxmlformats.org/officeDocument/2006/relationships/hyperlink" Target="https://disk.yandex.ru/d/I02NcQQVp2bdBg"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disk.yandex.ru/d/EK1ua6lB6nj9kA" TargetMode="External"/><Relationship Id="rId299" Type="http://schemas.openxmlformats.org/officeDocument/2006/relationships/hyperlink" Target="https://disk.yandex.ru/d/Q6OANfg39p8TQQ" TargetMode="External"/><Relationship Id="rId21" Type="http://schemas.openxmlformats.org/officeDocument/2006/relationships/hyperlink" Target="https://disk.yandex.ru/d/BjlQ5rhdS8kXQg" TargetMode="External"/><Relationship Id="rId63" Type="http://schemas.openxmlformats.org/officeDocument/2006/relationships/hyperlink" Target="https://disk.yandex.ru/d/O_n-smEYH-YJng" TargetMode="External"/><Relationship Id="rId159" Type="http://schemas.openxmlformats.org/officeDocument/2006/relationships/hyperlink" Target="https://disk.yandex.ru/d/QHK4hOcbOXkBTA" TargetMode="External"/><Relationship Id="rId170" Type="http://schemas.openxmlformats.org/officeDocument/2006/relationships/hyperlink" Target="https://disk.yandex.ru/d/fCjkf2AsOl7q0w" TargetMode="External"/><Relationship Id="rId226" Type="http://schemas.openxmlformats.org/officeDocument/2006/relationships/hyperlink" Target="https://disk.yandex.ru/d/crULR-HYDxUpzA" TargetMode="External"/><Relationship Id="rId268" Type="http://schemas.openxmlformats.org/officeDocument/2006/relationships/hyperlink" Target="https://disk.yandex.ru/d/9y91X8xduxIu4g" TargetMode="External"/><Relationship Id="rId32" Type="http://schemas.openxmlformats.org/officeDocument/2006/relationships/hyperlink" Target="https://disk.yandex.ru/d/v2KmcUYXWiHcyw" TargetMode="External"/><Relationship Id="rId74" Type="http://schemas.openxmlformats.org/officeDocument/2006/relationships/hyperlink" Target="https://disk.yandex.ru/d/mAwTrdcyR5bAag" TargetMode="External"/><Relationship Id="rId128" Type="http://schemas.openxmlformats.org/officeDocument/2006/relationships/hyperlink" Target="https://disk.yandex.ru/d/KzGIe-NavrQNOA" TargetMode="External"/><Relationship Id="rId5" Type="http://schemas.openxmlformats.org/officeDocument/2006/relationships/hyperlink" Target="https://disk.yandex.ru/d/kFbIDeAKbfK_sA" TargetMode="External"/><Relationship Id="rId181" Type="http://schemas.openxmlformats.org/officeDocument/2006/relationships/hyperlink" Target="https://disk.yandex.ru/d/WXZdXt57svKfxA" TargetMode="External"/><Relationship Id="rId237" Type="http://schemas.openxmlformats.org/officeDocument/2006/relationships/hyperlink" Target="https://disk.yandex.ru/d/TMaeWdr7LLSlOw" TargetMode="External"/><Relationship Id="rId279" Type="http://schemas.openxmlformats.org/officeDocument/2006/relationships/hyperlink" Target="https://disk.yandex.ru/d/vhotjjUCN7GaXA" TargetMode="External"/><Relationship Id="rId43" Type="http://schemas.openxmlformats.org/officeDocument/2006/relationships/hyperlink" Target="https://disk.yandex.ru/d/rmcnhq41vUcfUw" TargetMode="External"/><Relationship Id="rId139" Type="http://schemas.openxmlformats.org/officeDocument/2006/relationships/hyperlink" Target="https://disk.yandex.ru/d/6domDURrp9tTSg" TargetMode="External"/><Relationship Id="rId290" Type="http://schemas.openxmlformats.org/officeDocument/2006/relationships/hyperlink" Target="https://disk.yandex.ru/d/YTbWdnd_wSwa8A" TargetMode="External"/><Relationship Id="rId304" Type="http://schemas.openxmlformats.org/officeDocument/2006/relationships/hyperlink" Target="https://disk.yandex.ru/d/-gYhVLMOaQxY1A" TargetMode="External"/><Relationship Id="rId85" Type="http://schemas.openxmlformats.org/officeDocument/2006/relationships/hyperlink" Target="https://disk.yandex.ru/d/Yw4pPYh7XV1NIQ" TargetMode="External"/><Relationship Id="rId150" Type="http://schemas.openxmlformats.org/officeDocument/2006/relationships/hyperlink" Target="https://disk.yandex.ru/d/tweRf8ec8Ph8qw" TargetMode="External"/><Relationship Id="rId192" Type="http://schemas.openxmlformats.org/officeDocument/2006/relationships/hyperlink" Target="https://disk.yandex.ru/d/2nrslfQLokkuQA" TargetMode="External"/><Relationship Id="rId206" Type="http://schemas.openxmlformats.org/officeDocument/2006/relationships/hyperlink" Target="https://disk.yandex.ru/d/PC4ad05ubHUTCg" TargetMode="External"/><Relationship Id="rId248" Type="http://schemas.openxmlformats.org/officeDocument/2006/relationships/hyperlink" Target="https://disk.yandex.ru/d/5A6QoC5v2vAo4w" TargetMode="External"/><Relationship Id="rId12" Type="http://schemas.openxmlformats.org/officeDocument/2006/relationships/hyperlink" Target="https://disk.yandex.ru/d/_SrL_mOl05ujCg" TargetMode="External"/><Relationship Id="rId108" Type="http://schemas.openxmlformats.org/officeDocument/2006/relationships/hyperlink" Target="https://disk.yandex.ru/d/6iDz_6TJ4_g4vA" TargetMode="External"/><Relationship Id="rId54" Type="http://schemas.openxmlformats.org/officeDocument/2006/relationships/hyperlink" Target="https://disk.yandex.ru/d/yOOlwwriJ_CUdA" TargetMode="External"/><Relationship Id="rId96" Type="http://schemas.openxmlformats.org/officeDocument/2006/relationships/hyperlink" Target="https://disk.yandex.ru/d/Y6kzZ8zjlkFFiA" TargetMode="External"/><Relationship Id="rId161" Type="http://schemas.openxmlformats.org/officeDocument/2006/relationships/hyperlink" Target="https://disk.yandex.ru/d/nVYsHfxfTCpxpg" TargetMode="External"/><Relationship Id="rId217" Type="http://schemas.openxmlformats.org/officeDocument/2006/relationships/hyperlink" Target="https://disk.yandex.ru/d/gd2qef3VjRnojw" TargetMode="External"/><Relationship Id="rId259" Type="http://schemas.openxmlformats.org/officeDocument/2006/relationships/hyperlink" Target="https://disk.yandex.ru/d/x8tkWRQ_uGxPLQ" TargetMode="External"/><Relationship Id="rId23" Type="http://schemas.openxmlformats.org/officeDocument/2006/relationships/hyperlink" Target="https://disk.yandex.ru/d/P7HwiFtWsiRUEg" TargetMode="External"/><Relationship Id="rId119" Type="http://schemas.openxmlformats.org/officeDocument/2006/relationships/hyperlink" Target="https://disk.yandex.ru/d/kHS4YlovodJq_A" TargetMode="External"/><Relationship Id="rId270" Type="http://schemas.openxmlformats.org/officeDocument/2006/relationships/hyperlink" Target="https://disk.yandex.ru/d/6Kap6oW0sPiJPA" TargetMode="External"/><Relationship Id="rId291" Type="http://schemas.openxmlformats.org/officeDocument/2006/relationships/hyperlink" Target="https://disk.yandex.ru/d/TtNs16IcGUTiNQ" TargetMode="External"/><Relationship Id="rId305" Type="http://schemas.openxmlformats.org/officeDocument/2006/relationships/hyperlink" Target="https://disk.yandex.ru/d/nL6lX2jkyNkdbA" TargetMode="External"/><Relationship Id="rId44" Type="http://schemas.openxmlformats.org/officeDocument/2006/relationships/hyperlink" Target="https://disk.yandex.ru/d/P7o-tMzdIq30pA" TargetMode="External"/><Relationship Id="rId65" Type="http://schemas.openxmlformats.org/officeDocument/2006/relationships/hyperlink" Target="https://disk.yandex.ru/d/mT7h5co0jwgiPQ" TargetMode="External"/><Relationship Id="rId86" Type="http://schemas.openxmlformats.org/officeDocument/2006/relationships/hyperlink" Target="https://disk.yandex.ru/d/oq7OyQDH-DVWrw" TargetMode="External"/><Relationship Id="rId130" Type="http://schemas.openxmlformats.org/officeDocument/2006/relationships/hyperlink" Target="https://disk.yandex.ru/d/NN2jnGE_GblhLQ" TargetMode="External"/><Relationship Id="rId151" Type="http://schemas.openxmlformats.org/officeDocument/2006/relationships/hyperlink" Target="https://disk.yandex.ru/d/wFcqZG_A-DUM1w" TargetMode="External"/><Relationship Id="rId172" Type="http://schemas.openxmlformats.org/officeDocument/2006/relationships/hyperlink" Target="https://disk.yandex.ru/d/dzSoXA02b5Jh-g" TargetMode="External"/><Relationship Id="rId193" Type="http://schemas.openxmlformats.org/officeDocument/2006/relationships/hyperlink" Target="https://disk.yandex.ru/d/f9m7isuCfAV7-Q" TargetMode="External"/><Relationship Id="rId207" Type="http://schemas.openxmlformats.org/officeDocument/2006/relationships/hyperlink" Target="https://disk.yandex.ru/d/ND6oOhs0WDED3w" TargetMode="External"/><Relationship Id="rId228" Type="http://schemas.openxmlformats.org/officeDocument/2006/relationships/hyperlink" Target="https://disk.yandex.ru/d/beugLCuS8hr7OQ" TargetMode="External"/><Relationship Id="rId249" Type="http://schemas.openxmlformats.org/officeDocument/2006/relationships/hyperlink" Target="https://disk.yandex.ru/d/_Sx2OaAXYEg2Xw" TargetMode="External"/><Relationship Id="rId13" Type="http://schemas.openxmlformats.org/officeDocument/2006/relationships/hyperlink" Target="https://disk.yandex.ru/d/izxpepk2_m5yOw" TargetMode="External"/><Relationship Id="rId109" Type="http://schemas.openxmlformats.org/officeDocument/2006/relationships/hyperlink" Target="https://disk.yandex.ru/d/0dKM27Ww2cbn9w" TargetMode="External"/><Relationship Id="rId260" Type="http://schemas.openxmlformats.org/officeDocument/2006/relationships/hyperlink" Target="https://disk.yandex.ru/d/kYx8Ep8zKwTneA" TargetMode="External"/><Relationship Id="rId281" Type="http://schemas.openxmlformats.org/officeDocument/2006/relationships/hyperlink" Target="https://disk.yandex.ru/d/1tOpMaoDfto9SA" TargetMode="External"/><Relationship Id="rId34" Type="http://schemas.openxmlformats.org/officeDocument/2006/relationships/hyperlink" Target="https://disk.yandex.ru/d/emKdO8Fg65UCSA" TargetMode="External"/><Relationship Id="rId55" Type="http://schemas.openxmlformats.org/officeDocument/2006/relationships/hyperlink" Target="https://disk.yandex.ru/d/LALKKvN5kXs2kQ" TargetMode="External"/><Relationship Id="rId76" Type="http://schemas.openxmlformats.org/officeDocument/2006/relationships/hyperlink" Target="https://disk.yandex.ru/d/rGVZ72niSTHp8w" TargetMode="External"/><Relationship Id="rId97" Type="http://schemas.openxmlformats.org/officeDocument/2006/relationships/hyperlink" Target="https://disk.yandex.ru/d/XDOIIQ9dP2FjEQ" TargetMode="External"/><Relationship Id="rId120" Type="http://schemas.openxmlformats.org/officeDocument/2006/relationships/hyperlink" Target="https://disk.yandex.ru/d/DactZQpsxAQb6g" TargetMode="External"/><Relationship Id="rId141" Type="http://schemas.openxmlformats.org/officeDocument/2006/relationships/hyperlink" Target="https://disk.yandex.ru/d/_iaBOwIwSO9b1A" TargetMode="External"/><Relationship Id="rId7" Type="http://schemas.openxmlformats.org/officeDocument/2006/relationships/hyperlink" Target="https://disk.yandex.ru/d/lA7k-ofqR2hCwA" TargetMode="External"/><Relationship Id="rId162" Type="http://schemas.openxmlformats.org/officeDocument/2006/relationships/hyperlink" Target="https://disk.yandex.ru/d/4PsEC31RZHXxTw" TargetMode="External"/><Relationship Id="rId183" Type="http://schemas.openxmlformats.org/officeDocument/2006/relationships/hyperlink" Target="https://disk.yandex.ru/d/-BU2WMlOEyTY1w" TargetMode="External"/><Relationship Id="rId218" Type="http://schemas.openxmlformats.org/officeDocument/2006/relationships/hyperlink" Target="https://disk.yandex.ru/d/YY9TYN0agjXa7w" TargetMode="External"/><Relationship Id="rId239" Type="http://schemas.openxmlformats.org/officeDocument/2006/relationships/hyperlink" Target="https://disk.yandex.ru/d/Ere-FYV6BvTOZw" TargetMode="External"/><Relationship Id="rId250" Type="http://schemas.openxmlformats.org/officeDocument/2006/relationships/hyperlink" Target="https://disk.yandex.ru/d/5FQEbl-Yxqlz-A" TargetMode="External"/><Relationship Id="rId271" Type="http://schemas.openxmlformats.org/officeDocument/2006/relationships/hyperlink" Target="https://disk.yandex.ru/d/rj4BjJarUuRb8w" TargetMode="External"/><Relationship Id="rId292" Type="http://schemas.openxmlformats.org/officeDocument/2006/relationships/hyperlink" Target="https://disk.yandex.ru/d/HlAQ_R6UI0mwjQ" TargetMode="External"/><Relationship Id="rId306" Type="http://schemas.openxmlformats.org/officeDocument/2006/relationships/printerSettings" Target="../printerSettings/printerSettings4.bin"/><Relationship Id="rId24" Type="http://schemas.openxmlformats.org/officeDocument/2006/relationships/hyperlink" Target="https://disk.yandex.ru/d/8E5kkaAz-El8ow" TargetMode="External"/><Relationship Id="rId45" Type="http://schemas.openxmlformats.org/officeDocument/2006/relationships/hyperlink" Target="https://disk.yandex.ru/d/pC-5kRDUBNK_WA" TargetMode="External"/><Relationship Id="rId66" Type="http://schemas.openxmlformats.org/officeDocument/2006/relationships/hyperlink" Target="https://disk.yandex.ru/d/TOBbqnibHsll1A" TargetMode="External"/><Relationship Id="rId87" Type="http://schemas.openxmlformats.org/officeDocument/2006/relationships/hyperlink" Target="https://disk.yandex.ru/d/6WE0jkbCOig_Dg" TargetMode="External"/><Relationship Id="rId110" Type="http://schemas.openxmlformats.org/officeDocument/2006/relationships/hyperlink" Target="https://disk.yandex.ru/d/KQjFNC3wAmATgQ" TargetMode="External"/><Relationship Id="rId131" Type="http://schemas.openxmlformats.org/officeDocument/2006/relationships/hyperlink" Target="https://disk.yandex.ru/d/D_dg2pfKuhNViQ" TargetMode="External"/><Relationship Id="rId152" Type="http://schemas.openxmlformats.org/officeDocument/2006/relationships/hyperlink" Target="https://disk.yandex.ru/d/ww5ZC0WIVxrhwA" TargetMode="External"/><Relationship Id="rId173" Type="http://schemas.openxmlformats.org/officeDocument/2006/relationships/hyperlink" Target="https://disk.yandex.ru/d/7XmPxxDpUceS9Q" TargetMode="External"/><Relationship Id="rId194" Type="http://schemas.openxmlformats.org/officeDocument/2006/relationships/hyperlink" Target="https://disk.yandex.ru/d/nT-HPMnYCuZIWg" TargetMode="External"/><Relationship Id="rId208" Type="http://schemas.openxmlformats.org/officeDocument/2006/relationships/hyperlink" Target="https://disk.yandex.ru/d/u4asVmyskjL6lw" TargetMode="External"/><Relationship Id="rId229" Type="http://schemas.openxmlformats.org/officeDocument/2006/relationships/hyperlink" Target="https://disk.yandex.ru/d/T6bQbfgJC-UWBg" TargetMode="External"/><Relationship Id="rId240" Type="http://schemas.openxmlformats.org/officeDocument/2006/relationships/hyperlink" Target="https://disk.yandex.ru/d/FYhOE0dA4PEOng" TargetMode="External"/><Relationship Id="rId261" Type="http://schemas.openxmlformats.org/officeDocument/2006/relationships/hyperlink" Target="https://disk.yandex.ru/d/2fCJI22XlvZHQQ" TargetMode="External"/><Relationship Id="rId14" Type="http://schemas.openxmlformats.org/officeDocument/2006/relationships/hyperlink" Target="https://disk.yandex.ru/d/3HOyO81c6GQkMw" TargetMode="External"/><Relationship Id="rId35" Type="http://schemas.openxmlformats.org/officeDocument/2006/relationships/hyperlink" Target="https://disk.yandex.ru/d/8gsCkhPJmwmeQw" TargetMode="External"/><Relationship Id="rId56" Type="http://schemas.openxmlformats.org/officeDocument/2006/relationships/hyperlink" Target="https://disk.yandex.ru/d/MrCvAIMDUEsIeA" TargetMode="External"/><Relationship Id="rId77" Type="http://schemas.openxmlformats.org/officeDocument/2006/relationships/hyperlink" Target="https://disk.yandex.ru/d/ohKLTIkbTZkGmQ" TargetMode="External"/><Relationship Id="rId100" Type="http://schemas.openxmlformats.org/officeDocument/2006/relationships/hyperlink" Target="https://disk.yandex.ru/d/HkciJxJyH9xv3g" TargetMode="External"/><Relationship Id="rId282" Type="http://schemas.openxmlformats.org/officeDocument/2006/relationships/hyperlink" Target="https://disk.yandex.ru/d/aHBDln9-Y-d6Zw" TargetMode="External"/><Relationship Id="rId8" Type="http://schemas.openxmlformats.org/officeDocument/2006/relationships/hyperlink" Target="https://disk.yandex.ru/d/5BUKAR92kx2t2g" TargetMode="External"/><Relationship Id="rId98" Type="http://schemas.openxmlformats.org/officeDocument/2006/relationships/hyperlink" Target="https://disk.yandex.ru/d/rfxuBUM9OaFEAw" TargetMode="External"/><Relationship Id="rId121" Type="http://schemas.openxmlformats.org/officeDocument/2006/relationships/hyperlink" Target="https://disk.yandex.ru/d/F_uwfkjFcuD1-Q" TargetMode="External"/><Relationship Id="rId142" Type="http://schemas.openxmlformats.org/officeDocument/2006/relationships/hyperlink" Target="https://disk.yandex.ru/d/6meNiyC9wOh4tQ" TargetMode="External"/><Relationship Id="rId163" Type="http://schemas.openxmlformats.org/officeDocument/2006/relationships/hyperlink" Target="https://disk.yandex.ru/d/glejnyJkZPqhXA" TargetMode="External"/><Relationship Id="rId184" Type="http://schemas.openxmlformats.org/officeDocument/2006/relationships/hyperlink" Target="https://disk.yandex.ru/d/ZZAyxlNWANiBaw" TargetMode="External"/><Relationship Id="rId219" Type="http://schemas.openxmlformats.org/officeDocument/2006/relationships/hyperlink" Target="https://disk.yandex.ru/d/2XCkNMYgn54U0Q" TargetMode="External"/><Relationship Id="rId230" Type="http://schemas.openxmlformats.org/officeDocument/2006/relationships/hyperlink" Target="https://disk.yandex.ru/d/ILy7rUN_QFZX_Q" TargetMode="External"/><Relationship Id="rId251" Type="http://schemas.openxmlformats.org/officeDocument/2006/relationships/hyperlink" Target="https://disk.yandex.ru/d/6wgJggUWsUrGxg" TargetMode="External"/><Relationship Id="rId25" Type="http://schemas.openxmlformats.org/officeDocument/2006/relationships/hyperlink" Target="https://disk.yandex.ru/d/IqpmDrj_OpQoqg" TargetMode="External"/><Relationship Id="rId46" Type="http://schemas.openxmlformats.org/officeDocument/2006/relationships/hyperlink" Target="https://disk.yandex.ru/d/QIfwHNH2Ug46DQ" TargetMode="External"/><Relationship Id="rId67" Type="http://schemas.openxmlformats.org/officeDocument/2006/relationships/hyperlink" Target="https://disk.yandex.ru/d/oUFDHhODboW-4w" TargetMode="External"/><Relationship Id="rId272" Type="http://schemas.openxmlformats.org/officeDocument/2006/relationships/hyperlink" Target="https://disk.yandex.ru/d/uG-Yn4Mfj3P5Fw" TargetMode="External"/><Relationship Id="rId293" Type="http://schemas.openxmlformats.org/officeDocument/2006/relationships/hyperlink" Target="https://disk.yandex.ru/d/Ambr5Jphwaay3w" TargetMode="External"/><Relationship Id="rId88" Type="http://schemas.openxmlformats.org/officeDocument/2006/relationships/hyperlink" Target="https://disk.yandex.ru/d/2_FN3Z1xGrXGTQ" TargetMode="External"/><Relationship Id="rId111" Type="http://schemas.openxmlformats.org/officeDocument/2006/relationships/hyperlink" Target="https://disk.yandex.ru/d/94Ad1On3ibpdbQ" TargetMode="External"/><Relationship Id="rId132" Type="http://schemas.openxmlformats.org/officeDocument/2006/relationships/hyperlink" Target="https://disk.yandex.ru/d/3P3iQdf8Mcq9zA" TargetMode="External"/><Relationship Id="rId153" Type="http://schemas.openxmlformats.org/officeDocument/2006/relationships/hyperlink" Target="https://disk.yandex.ru/d/lEnSw64GP98rkA" TargetMode="External"/><Relationship Id="rId174" Type="http://schemas.openxmlformats.org/officeDocument/2006/relationships/hyperlink" Target="https://disk.yandex.ru/d/fSs45LV4-rFzZA" TargetMode="External"/><Relationship Id="rId195" Type="http://schemas.openxmlformats.org/officeDocument/2006/relationships/hyperlink" Target="https://disk.yandex.ru/d/d94agLhFZ66fzA" TargetMode="External"/><Relationship Id="rId209" Type="http://schemas.openxmlformats.org/officeDocument/2006/relationships/hyperlink" Target="https://disk.yandex.ru/d/iQNo_DV8VeOFBQ" TargetMode="External"/><Relationship Id="rId220" Type="http://schemas.openxmlformats.org/officeDocument/2006/relationships/hyperlink" Target="https://disk.yandex.ru/d/obL0YK7DTNhqbA" TargetMode="External"/><Relationship Id="rId241" Type="http://schemas.openxmlformats.org/officeDocument/2006/relationships/hyperlink" Target="https://disk.yandex.ru/d/e4pcdZ9aNFkJgg" TargetMode="External"/><Relationship Id="rId15" Type="http://schemas.openxmlformats.org/officeDocument/2006/relationships/hyperlink" Target="https://disk.yandex.ru/d/TH0UpeibC4XZvA" TargetMode="External"/><Relationship Id="rId36" Type="http://schemas.openxmlformats.org/officeDocument/2006/relationships/hyperlink" Target="https://disk.yandex.ru/d/nJeqne2P2ThiTQ" TargetMode="External"/><Relationship Id="rId57" Type="http://schemas.openxmlformats.org/officeDocument/2006/relationships/hyperlink" Target="https://disk.yandex.ru/d/7ypqobc97GzY_g" TargetMode="External"/><Relationship Id="rId262" Type="http://schemas.openxmlformats.org/officeDocument/2006/relationships/hyperlink" Target="https://disk.yandex.ru/d/XnKkWVTV88PuEw" TargetMode="External"/><Relationship Id="rId283" Type="http://schemas.openxmlformats.org/officeDocument/2006/relationships/hyperlink" Target="https://disk.yandex.ru/d/SUQYzWl2AF2c4g" TargetMode="External"/><Relationship Id="rId78" Type="http://schemas.openxmlformats.org/officeDocument/2006/relationships/hyperlink" Target="https://disk.yandex.ru/d/Tb8aMEgq4VVv1g" TargetMode="External"/><Relationship Id="rId99" Type="http://schemas.openxmlformats.org/officeDocument/2006/relationships/hyperlink" Target="https://disk.yandex.ru/d/yeTvNy_9arjszQ" TargetMode="External"/><Relationship Id="rId101" Type="http://schemas.openxmlformats.org/officeDocument/2006/relationships/hyperlink" Target="https://disk.yandex.ru/d/q38fuLOo-AJNOQ" TargetMode="External"/><Relationship Id="rId122" Type="http://schemas.openxmlformats.org/officeDocument/2006/relationships/hyperlink" Target="https://disk.yandex.ru/d/AhzhltmjSOfsAg" TargetMode="External"/><Relationship Id="rId143" Type="http://schemas.openxmlformats.org/officeDocument/2006/relationships/hyperlink" Target="https://disk.yandex.ru/d/dt5C93lrkhyQCQ" TargetMode="External"/><Relationship Id="rId164" Type="http://schemas.openxmlformats.org/officeDocument/2006/relationships/hyperlink" Target="https://disk.yandex.ru/d/QoVD5L-NynqpKQ" TargetMode="External"/><Relationship Id="rId185" Type="http://schemas.openxmlformats.org/officeDocument/2006/relationships/hyperlink" Target="https://disk.yandex.ru/d/aA77MPFmzYN1mA" TargetMode="External"/><Relationship Id="rId9" Type="http://schemas.openxmlformats.org/officeDocument/2006/relationships/hyperlink" Target="https://disk.yandex.ru/d/eaVYRDT2V-xm2w" TargetMode="External"/><Relationship Id="rId210" Type="http://schemas.openxmlformats.org/officeDocument/2006/relationships/hyperlink" Target="https://disk.yandex.ru/d/MCzrwNGgx-eyBQ" TargetMode="External"/><Relationship Id="rId26" Type="http://schemas.openxmlformats.org/officeDocument/2006/relationships/hyperlink" Target="https://disk.yandex.ru/d/gTWu0tYXKJuH8Q" TargetMode="External"/><Relationship Id="rId231" Type="http://schemas.openxmlformats.org/officeDocument/2006/relationships/hyperlink" Target="https://disk.yandex.ru/d/KE3ICk6nz0U3Vg" TargetMode="External"/><Relationship Id="rId252" Type="http://schemas.openxmlformats.org/officeDocument/2006/relationships/hyperlink" Target="https://disk.yandex.ru/d/18zVDos5tK8vaQ" TargetMode="External"/><Relationship Id="rId273" Type="http://schemas.openxmlformats.org/officeDocument/2006/relationships/hyperlink" Target="https://disk.yandex.ru/d/GELWe-IFklDh7A" TargetMode="External"/><Relationship Id="rId294" Type="http://schemas.openxmlformats.org/officeDocument/2006/relationships/hyperlink" Target="https://disk.yandex.ru/d/axwV7Bex291JnQ" TargetMode="External"/><Relationship Id="rId47" Type="http://schemas.openxmlformats.org/officeDocument/2006/relationships/hyperlink" Target="https://disk.yandex.ru/d/sJpNxZghBsE-jw" TargetMode="External"/><Relationship Id="rId68" Type="http://schemas.openxmlformats.org/officeDocument/2006/relationships/hyperlink" Target="https://disk.yandex.ru/d/asZCG1zpl2p3gg" TargetMode="External"/><Relationship Id="rId89" Type="http://schemas.openxmlformats.org/officeDocument/2006/relationships/hyperlink" Target="https://disk.yandex.ru/d/0vHmbw49iwjOvw" TargetMode="External"/><Relationship Id="rId112" Type="http://schemas.openxmlformats.org/officeDocument/2006/relationships/hyperlink" Target="https://disk.yandex.ru/d/ENNEgLlm9tzGZg" TargetMode="External"/><Relationship Id="rId133" Type="http://schemas.openxmlformats.org/officeDocument/2006/relationships/hyperlink" Target="https://disk.yandex.ru/d/fKfihJDJcQYleQ" TargetMode="External"/><Relationship Id="rId154" Type="http://schemas.openxmlformats.org/officeDocument/2006/relationships/hyperlink" Target="https://disk.yandex.ru/d/f9pmzh8lmvTBiA" TargetMode="External"/><Relationship Id="rId175" Type="http://schemas.openxmlformats.org/officeDocument/2006/relationships/hyperlink" Target="https://disk.yandex.ru/d/Fn-R-S11CWRDsg" TargetMode="External"/><Relationship Id="rId196" Type="http://schemas.openxmlformats.org/officeDocument/2006/relationships/hyperlink" Target="https://disk.yandex.ru/d/s1tVsWhILJlicA" TargetMode="External"/><Relationship Id="rId200" Type="http://schemas.openxmlformats.org/officeDocument/2006/relationships/hyperlink" Target="https://disk.yandex.ru/d/FT9YQPmuBPBFVg" TargetMode="External"/><Relationship Id="rId16" Type="http://schemas.openxmlformats.org/officeDocument/2006/relationships/hyperlink" Target="https://disk.yandex.ru/d/O5tjUIXWxn5oYA" TargetMode="External"/><Relationship Id="rId221" Type="http://schemas.openxmlformats.org/officeDocument/2006/relationships/hyperlink" Target="https://disk.yandex.ru/d/5GIHNGCwPbMKvw" TargetMode="External"/><Relationship Id="rId242" Type="http://schemas.openxmlformats.org/officeDocument/2006/relationships/hyperlink" Target="https://disk.yandex.ru/d/_6ThOkKIIJa2qA" TargetMode="External"/><Relationship Id="rId263" Type="http://schemas.openxmlformats.org/officeDocument/2006/relationships/hyperlink" Target="https://disk.yandex.ru/d/tgvPekpViDtU_g" TargetMode="External"/><Relationship Id="rId284" Type="http://schemas.openxmlformats.org/officeDocument/2006/relationships/hyperlink" Target="https://disk.yandex.ru/d/ZzajJyZagGsyxQ" TargetMode="External"/><Relationship Id="rId37" Type="http://schemas.openxmlformats.org/officeDocument/2006/relationships/hyperlink" Target="https://disk.yandex.ru/d/gREJkRobh9Df0w" TargetMode="External"/><Relationship Id="rId58" Type="http://schemas.openxmlformats.org/officeDocument/2006/relationships/hyperlink" Target="https://disk.yandex.ru/d/770HpeyKZzhrmg" TargetMode="External"/><Relationship Id="rId79" Type="http://schemas.openxmlformats.org/officeDocument/2006/relationships/hyperlink" Target="https://disk.yandex.ru/d/xztWPhQm_KSn6w" TargetMode="External"/><Relationship Id="rId102" Type="http://schemas.openxmlformats.org/officeDocument/2006/relationships/hyperlink" Target="https://disk.yandex.ru/d/2exVyFrr24SI-w" TargetMode="External"/><Relationship Id="rId123" Type="http://schemas.openxmlformats.org/officeDocument/2006/relationships/hyperlink" Target="https://disk.yandex.ru/d/GmwRxA14IY32-w" TargetMode="External"/><Relationship Id="rId144" Type="http://schemas.openxmlformats.org/officeDocument/2006/relationships/hyperlink" Target="https://disk.yandex.ru/d/R4zMGbNWTtsYbg" TargetMode="External"/><Relationship Id="rId90" Type="http://schemas.openxmlformats.org/officeDocument/2006/relationships/hyperlink" Target="https://disk.yandex.ru/d/_njoy75uKDioOA" TargetMode="External"/><Relationship Id="rId165" Type="http://schemas.openxmlformats.org/officeDocument/2006/relationships/hyperlink" Target="https://disk.yandex.ru/d/XcH5Wv47BDxbjw" TargetMode="External"/><Relationship Id="rId186" Type="http://schemas.openxmlformats.org/officeDocument/2006/relationships/hyperlink" Target="https://disk.yandex.ru/d/Ezb5qRgudl84rw" TargetMode="External"/><Relationship Id="rId211" Type="http://schemas.openxmlformats.org/officeDocument/2006/relationships/hyperlink" Target="https://disk.yandex.ru/d/xzjVTL3X-dg0uw" TargetMode="External"/><Relationship Id="rId232" Type="http://schemas.openxmlformats.org/officeDocument/2006/relationships/hyperlink" Target="https://disk.yandex.ru/d/2UrjWvPJZ2Rrqg" TargetMode="External"/><Relationship Id="rId253" Type="http://schemas.openxmlformats.org/officeDocument/2006/relationships/hyperlink" Target="https://disk.yandex.ru/d/c9S5wzs_vAR7Qg" TargetMode="External"/><Relationship Id="rId274" Type="http://schemas.openxmlformats.org/officeDocument/2006/relationships/hyperlink" Target="https://disk.yandex.ru/d/3Ri9Fq4WkubIQQ" TargetMode="External"/><Relationship Id="rId295" Type="http://schemas.openxmlformats.org/officeDocument/2006/relationships/hyperlink" Target="https://disk.yandex.ru/d/DRpYmJyRSJPTOw" TargetMode="External"/><Relationship Id="rId27" Type="http://schemas.openxmlformats.org/officeDocument/2006/relationships/hyperlink" Target="https://disk.yandex.ru/d/L6tU-mrwkVMPTA" TargetMode="External"/><Relationship Id="rId48" Type="http://schemas.openxmlformats.org/officeDocument/2006/relationships/hyperlink" Target="https://disk.yandex.ru/d/397O_gfyPt1sxg" TargetMode="External"/><Relationship Id="rId69" Type="http://schemas.openxmlformats.org/officeDocument/2006/relationships/hyperlink" Target="https://disk.yandex.ru/d/_yodgAJot0ZaUw" TargetMode="External"/><Relationship Id="rId113" Type="http://schemas.openxmlformats.org/officeDocument/2006/relationships/hyperlink" Target="https://disk.yandex.ru/d/BDBU3qTnOqpopA" TargetMode="External"/><Relationship Id="rId134" Type="http://schemas.openxmlformats.org/officeDocument/2006/relationships/hyperlink" Target="https://disk.yandex.ru/d/ZP0v92ge80nfjA" TargetMode="External"/><Relationship Id="rId80" Type="http://schemas.openxmlformats.org/officeDocument/2006/relationships/hyperlink" Target="https://disk.yandex.ru/d/SCa8egnsw-jS_g" TargetMode="External"/><Relationship Id="rId155" Type="http://schemas.openxmlformats.org/officeDocument/2006/relationships/hyperlink" Target="https://disk.yandex.ru/d/TXHLtWZauHBvig" TargetMode="External"/><Relationship Id="rId176" Type="http://schemas.openxmlformats.org/officeDocument/2006/relationships/hyperlink" Target="https://disk.yandex.ru/d/DUdVK3aLm8iG8A" TargetMode="External"/><Relationship Id="rId197" Type="http://schemas.openxmlformats.org/officeDocument/2006/relationships/hyperlink" Target="https://disk.yandex.ru/d/xmp6hSX4PrJbag" TargetMode="External"/><Relationship Id="rId201" Type="http://schemas.openxmlformats.org/officeDocument/2006/relationships/hyperlink" Target="https://disk.yandex.ru/d/TWEdvG2X_dlHYQ" TargetMode="External"/><Relationship Id="rId222" Type="http://schemas.openxmlformats.org/officeDocument/2006/relationships/hyperlink" Target="https://disk.yandex.ru/d/2WTiLrKxwEterg" TargetMode="External"/><Relationship Id="rId243" Type="http://schemas.openxmlformats.org/officeDocument/2006/relationships/hyperlink" Target="https://disk.yandex.ru/d/Uk2nlqbVu0M6MA" TargetMode="External"/><Relationship Id="rId264" Type="http://schemas.openxmlformats.org/officeDocument/2006/relationships/hyperlink" Target="https://disk.yandex.ru/d/u1yVy4BtXudqKg" TargetMode="External"/><Relationship Id="rId285" Type="http://schemas.openxmlformats.org/officeDocument/2006/relationships/hyperlink" Target="https://disk.yandex.ru/d/Xf8RzhjuUi4pIg" TargetMode="External"/><Relationship Id="rId17" Type="http://schemas.openxmlformats.org/officeDocument/2006/relationships/hyperlink" Target="https://disk.yandex.ru/d/7yzM86oQ7oxCdg" TargetMode="External"/><Relationship Id="rId38" Type="http://schemas.openxmlformats.org/officeDocument/2006/relationships/hyperlink" Target="https://disk.yandex.ru/d/PywaOPePcxrhHA" TargetMode="External"/><Relationship Id="rId59" Type="http://schemas.openxmlformats.org/officeDocument/2006/relationships/hyperlink" Target="https://disk.yandex.ru/d/270jP-vEajR0CQ" TargetMode="External"/><Relationship Id="rId103" Type="http://schemas.openxmlformats.org/officeDocument/2006/relationships/hyperlink" Target="https://disk.yandex.ru/d/Vg7bfDa7vtdVzQ" TargetMode="External"/><Relationship Id="rId124" Type="http://schemas.openxmlformats.org/officeDocument/2006/relationships/hyperlink" Target="https://disk.yandex.ru/d/AYY7aM2o36a6qw" TargetMode="External"/><Relationship Id="rId70" Type="http://schemas.openxmlformats.org/officeDocument/2006/relationships/hyperlink" Target="https://disk.yandex.ru/d/_WcEaS02CQnRpQ" TargetMode="External"/><Relationship Id="rId91" Type="http://schemas.openxmlformats.org/officeDocument/2006/relationships/hyperlink" Target="https://disk.yandex.ru/d/d17gZdbUiO5Jaw" TargetMode="External"/><Relationship Id="rId145" Type="http://schemas.openxmlformats.org/officeDocument/2006/relationships/hyperlink" Target="https://disk.yandex.ru/d/LVDsWCaUtOxM2A" TargetMode="External"/><Relationship Id="rId166" Type="http://schemas.openxmlformats.org/officeDocument/2006/relationships/hyperlink" Target="https://disk.yandex.ru/d/Hng9ozJi2wUyEA" TargetMode="External"/><Relationship Id="rId187" Type="http://schemas.openxmlformats.org/officeDocument/2006/relationships/hyperlink" Target="https://disk.yandex.ru/d/3GV7uJ5vV9kF7A" TargetMode="External"/><Relationship Id="rId1" Type="http://schemas.openxmlformats.org/officeDocument/2006/relationships/hyperlink" Target="https://disk.yandex.ru/d/FfvLOkWS7E97Mg" TargetMode="External"/><Relationship Id="rId212" Type="http://schemas.openxmlformats.org/officeDocument/2006/relationships/hyperlink" Target="https://disk.yandex.ru/d/rGCZ8UxYhQvHnA" TargetMode="External"/><Relationship Id="rId233" Type="http://schemas.openxmlformats.org/officeDocument/2006/relationships/hyperlink" Target="https://disk.yandex.ru/d/FCPKquKO5tGwkw" TargetMode="External"/><Relationship Id="rId254" Type="http://schemas.openxmlformats.org/officeDocument/2006/relationships/hyperlink" Target="https://disk.yandex.ru/d/OSm7J_LKlg5IHg" TargetMode="External"/><Relationship Id="rId28" Type="http://schemas.openxmlformats.org/officeDocument/2006/relationships/hyperlink" Target="https://disk.yandex.ru/d/HsKfo7sObNqksg" TargetMode="External"/><Relationship Id="rId49" Type="http://schemas.openxmlformats.org/officeDocument/2006/relationships/hyperlink" Target="https://disk.yandex.ru/d/c22wA6kuJdqHSg" TargetMode="External"/><Relationship Id="rId114" Type="http://schemas.openxmlformats.org/officeDocument/2006/relationships/hyperlink" Target="https://disk.yandex.ru/d/kfb-O6sm7AcnzA" TargetMode="External"/><Relationship Id="rId275" Type="http://schemas.openxmlformats.org/officeDocument/2006/relationships/hyperlink" Target="https://disk.yandex.ru/d/enlqPoU_Q_HsAA" TargetMode="External"/><Relationship Id="rId296" Type="http://schemas.openxmlformats.org/officeDocument/2006/relationships/hyperlink" Target="https://disk.yandex.ru/d/pHLw_51MMbyCVw" TargetMode="External"/><Relationship Id="rId300" Type="http://schemas.openxmlformats.org/officeDocument/2006/relationships/hyperlink" Target="https://disk.yandex.ru/d/dytIIzotLvUtgQ" TargetMode="External"/><Relationship Id="rId60" Type="http://schemas.openxmlformats.org/officeDocument/2006/relationships/hyperlink" Target="https://disk.yandex.ru/d/yqnv2-9b8GkcKw" TargetMode="External"/><Relationship Id="rId81" Type="http://schemas.openxmlformats.org/officeDocument/2006/relationships/hyperlink" Target="https://disk.yandex.ru/d/7CjIoCCRU_1I3g" TargetMode="External"/><Relationship Id="rId135" Type="http://schemas.openxmlformats.org/officeDocument/2006/relationships/hyperlink" Target="https://disk.yandex.ru/d/GRo4EQj1dg4J1Q" TargetMode="External"/><Relationship Id="rId156" Type="http://schemas.openxmlformats.org/officeDocument/2006/relationships/hyperlink" Target="https://disk.yandex.ru/d/ds9jakWtOTEbww" TargetMode="External"/><Relationship Id="rId177" Type="http://schemas.openxmlformats.org/officeDocument/2006/relationships/hyperlink" Target="https://disk.yandex.ru/d/24lma_bZuCsc1w" TargetMode="External"/><Relationship Id="rId198" Type="http://schemas.openxmlformats.org/officeDocument/2006/relationships/hyperlink" Target="https://disk.yandex.ru/d/1zyCxXG9RWxe-Q" TargetMode="External"/><Relationship Id="rId202" Type="http://schemas.openxmlformats.org/officeDocument/2006/relationships/hyperlink" Target="https://disk.yandex.ru/d/XshZdFjT8dGj7g" TargetMode="External"/><Relationship Id="rId223" Type="http://schemas.openxmlformats.org/officeDocument/2006/relationships/hyperlink" Target="https://disk.yandex.ru/d/ctT4VnBoSDEs0w" TargetMode="External"/><Relationship Id="rId244" Type="http://schemas.openxmlformats.org/officeDocument/2006/relationships/hyperlink" Target="https://disk.yandex.ru/d/JynFnPrsHwioIg" TargetMode="External"/><Relationship Id="rId18" Type="http://schemas.openxmlformats.org/officeDocument/2006/relationships/hyperlink" Target="https://disk.yandex.ru/d/HIv1u_XyQOxXEw" TargetMode="External"/><Relationship Id="rId39" Type="http://schemas.openxmlformats.org/officeDocument/2006/relationships/hyperlink" Target="https://disk.yandex.ru/d/CgdWbpNTKZvV-g" TargetMode="External"/><Relationship Id="rId265" Type="http://schemas.openxmlformats.org/officeDocument/2006/relationships/hyperlink" Target="https://disk.yandex.ru/d/WPG2VW4hCXQurQ" TargetMode="External"/><Relationship Id="rId286" Type="http://schemas.openxmlformats.org/officeDocument/2006/relationships/hyperlink" Target="https://disk.yandex.ru/d/_YgrODdjlJ6fkA" TargetMode="External"/><Relationship Id="rId50" Type="http://schemas.openxmlformats.org/officeDocument/2006/relationships/hyperlink" Target="https://disk.yandex.ru/d/lR1veoIB3qlb2g" TargetMode="External"/><Relationship Id="rId104" Type="http://schemas.openxmlformats.org/officeDocument/2006/relationships/hyperlink" Target="https://disk.yandex.ru/d/AdjNTkR8SzuOhQ" TargetMode="External"/><Relationship Id="rId125" Type="http://schemas.openxmlformats.org/officeDocument/2006/relationships/hyperlink" Target="https://disk.yandex.ru/d/PVJSbASccd_WjA" TargetMode="External"/><Relationship Id="rId146" Type="http://schemas.openxmlformats.org/officeDocument/2006/relationships/hyperlink" Target="https://disk.yandex.ru/d/5agmW0TmLM0GCw" TargetMode="External"/><Relationship Id="rId167" Type="http://schemas.openxmlformats.org/officeDocument/2006/relationships/hyperlink" Target="https://disk.yandex.ru/d/95s7KIW-QIhICw" TargetMode="External"/><Relationship Id="rId188" Type="http://schemas.openxmlformats.org/officeDocument/2006/relationships/hyperlink" Target="https://disk.yandex.ru/d/t-K6LF4V02MTXQ" TargetMode="External"/><Relationship Id="rId71" Type="http://schemas.openxmlformats.org/officeDocument/2006/relationships/hyperlink" Target="https://disk.yandex.ru/d/i49bf9zoSMIZkg" TargetMode="External"/><Relationship Id="rId92" Type="http://schemas.openxmlformats.org/officeDocument/2006/relationships/hyperlink" Target="https://disk.yandex.ru/d/yiqZ5fnz1wWd2w" TargetMode="External"/><Relationship Id="rId213" Type="http://schemas.openxmlformats.org/officeDocument/2006/relationships/hyperlink" Target="https://disk.yandex.ru/d/3iVNkr2emmGnGQ" TargetMode="External"/><Relationship Id="rId234" Type="http://schemas.openxmlformats.org/officeDocument/2006/relationships/hyperlink" Target="https://disk.yandex.ru/d/qGUDJD0vjYF78g" TargetMode="External"/><Relationship Id="rId2" Type="http://schemas.openxmlformats.org/officeDocument/2006/relationships/hyperlink" Target="https://disk.yandex.ru/d/S9FhC-2PTRvqgQ" TargetMode="External"/><Relationship Id="rId29" Type="http://schemas.openxmlformats.org/officeDocument/2006/relationships/hyperlink" Target="https://disk.yandex.ru/d/ZJwgoz_MEPC1Iw" TargetMode="External"/><Relationship Id="rId255" Type="http://schemas.openxmlformats.org/officeDocument/2006/relationships/hyperlink" Target="https://disk.yandex.ru/d/w1Nw6GY94LFsUg" TargetMode="External"/><Relationship Id="rId276" Type="http://schemas.openxmlformats.org/officeDocument/2006/relationships/hyperlink" Target="https://disk.yandex.ru/d/jfvaS2VvXpJMpg" TargetMode="External"/><Relationship Id="rId297" Type="http://schemas.openxmlformats.org/officeDocument/2006/relationships/hyperlink" Target="https://disk.yandex.ru/d/xCQVrvG7z7vlrg" TargetMode="External"/><Relationship Id="rId40" Type="http://schemas.openxmlformats.org/officeDocument/2006/relationships/hyperlink" Target="https://disk.yandex.ru/d/Ej9HqLFn5ykikA" TargetMode="External"/><Relationship Id="rId115" Type="http://schemas.openxmlformats.org/officeDocument/2006/relationships/hyperlink" Target="https://disk.yandex.ru/d/jKDfhLcNguDnqg" TargetMode="External"/><Relationship Id="rId136" Type="http://schemas.openxmlformats.org/officeDocument/2006/relationships/hyperlink" Target="https://disk.yandex.ru/d/XXDl6CPkXZQfLA" TargetMode="External"/><Relationship Id="rId157" Type="http://schemas.openxmlformats.org/officeDocument/2006/relationships/hyperlink" Target="https://disk.yandex.ru/d/yfCfo0PDRKL4gw" TargetMode="External"/><Relationship Id="rId178" Type="http://schemas.openxmlformats.org/officeDocument/2006/relationships/hyperlink" Target="https://disk.yandex.ru/d/0l9qhlD-FoHlag" TargetMode="External"/><Relationship Id="rId301" Type="http://schemas.openxmlformats.org/officeDocument/2006/relationships/hyperlink" Target="https://disk.yandex.ru/d/XF65OB6QOqi_JA" TargetMode="External"/><Relationship Id="rId61" Type="http://schemas.openxmlformats.org/officeDocument/2006/relationships/hyperlink" Target="https://disk.yandex.ru/d/pTqib_-r4-CiBA" TargetMode="External"/><Relationship Id="rId82" Type="http://schemas.openxmlformats.org/officeDocument/2006/relationships/hyperlink" Target="https://disk.yandex.ru/d/0ujLDZElzJbPDA" TargetMode="External"/><Relationship Id="rId199" Type="http://schemas.openxmlformats.org/officeDocument/2006/relationships/hyperlink" Target="https://disk.yandex.ru/d/A_P22xnj0qxnow" TargetMode="External"/><Relationship Id="rId203" Type="http://schemas.openxmlformats.org/officeDocument/2006/relationships/hyperlink" Target="https://disk.yandex.ru/d/Wa8DFepVX7-ShQ" TargetMode="External"/><Relationship Id="rId19" Type="http://schemas.openxmlformats.org/officeDocument/2006/relationships/hyperlink" Target="https://disk.yandex.ru/d/Z-XbM0OcZWZWwA" TargetMode="External"/><Relationship Id="rId224" Type="http://schemas.openxmlformats.org/officeDocument/2006/relationships/hyperlink" Target="https://disk.yandex.ru/d/Iyf5PNQc3H0GxA" TargetMode="External"/><Relationship Id="rId245" Type="http://schemas.openxmlformats.org/officeDocument/2006/relationships/hyperlink" Target="https://disk.yandex.ru/d/btTY_EnIAy20zA" TargetMode="External"/><Relationship Id="rId266" Type="http://schemas.openxmlformats.org/officeDocument/2006/relationships/hyperlink" Target="https://disk.yandex.ru/d/GCgG4Hypm5crDg" TargetMode="External"/><Relationship Id="rId287" Type="http://schemas.openxmlformats.org/officeDocument/2006/relationships/hyperlink" Target="https://disk.yandex.ru/d/_iDFf4NSJd7nhA" TargetMode="External"/><Relationship Id="rId30" Type="http://schemas.openxmlformats.org/officeDocument/2006/relationships/hyperlink" Target="https://disk.yandex.ru/d/hj7XYLuMSntO8g" TargetMode="External"/><Relationship Id="rId105" Type="http://schemas.openxmlformats.org/officeDocument/2006/relationships/hyperlink" Target="https://disk.yandex.ru/d/oNzbbeL12_l7Kg" TargetMode="External"/><Relationship Id="rId126" Type="http://schemas.openxmlformats.org/officeDocument/2006/relationships/hyperlink" Target="https://disk.yandex.ru/d/yH5gMDWJbdDRhw" TargetMode="External"/><Relationship Id="rId147" Type="http://schemas.openxmlformats.org/officeDocument/2006/relationships/hyperlink" Target="https://disk.yandex.ru/d/q_sYPtKaQ0IRFA" TargetMode="External"/><Relationship Id="rId168" Type="http://schemas.openxmlformats.org/officeDocument/2006/relationships/hyperlink" Target="https://disk.yandex.ru/d/xHhSXahB-H0TvA" TargetMode="External"/><Relationship Id="rId51" Type="http://schemas.openxmlformats.org/officeDocument/2006/relationships/hyperlink" Target="https://disk.yandex.ru/d/u6k_4Kj_Jrbneg" TargetMode="External"/><Relationship Id="rId72" Type="http://schemas.openxmlformats.org/officeDocument/2006/relationships/hyperlink" Target="https://disk.yandex.ru/d/KE3jNW4KKZUUcA" TargetMode="External"/><Relationship Id="rId93" Type="http://schemas.openxmlformats.org/officeDocument/2006/relationships/hyperlink" Target="https://disk.yandex.ru/d/pZrDlAKNWXMgzg" TargetMode="External"/><Relationship Id="rId189" Type="http://schemas.openxmlformats.org/officeDocument/2006/relationships/hyperlink" Target="https://disk.yandex.ru/d/Ht0Jjht3mWSg9A" TargetMode="External"/><Relationship Id="rId3" Type="http://schemas.openxmlformats.org/officeDocument/2006/relationships/hyperlink" Target="https://disk.yandex.ru/d/YsxRWeWn_erW8g" TargetMode="External"/><Relationship Id="rId214" Type="http://schemas.openxmlformats.org/officeDocument/2006/relationships/hyperlink" Target="https://disk.yandex.ru/d/i57A7Cy5PaQJMw" TargetMode="External"/><Relationship Id="rId235" Type="http://schemas.openxmlformats.org/officeDocument/2006/relationships/hyperlink" Target="https://disk.yandex.ru/d/mgNEnebnMKk5FQ" TargetMode="External"/><Relationship Id="rId256" Type="http://schemas.openxmlformats.org/officeDocument/2006/relationships/hyperlink" Target="https://disk.yandex.ru/d/mpqyX-y9SGdB6g" TargetMode="External"/><Relationship Id="rId277" Type="http://schemas.openxmlformats.org/officeDocument/2006/relationships/hyperlink" Target="https://disk.yandex.ru/d/CDwjG55bBg8EKw" TargetMode="External"/><Relationship Id="rId298" Type="http://schemas.openxmlformats.org/officeDocument/2006/relationships/hyperlink" Target="https://disk.yandex.ru/d/URq5omvH1t3Z1w" TargetMode="External"/><Relationship Id="rId116" Type="http://schemas.openxmlformats.org/officeDocument/2006/relationships/hyperlink" Target="https://disk.yandex.ru/d/msFMrH5MaJgAQA" TargetMode="External"/><Relationship Id="rId137" Type="http://schemas.openxmlformats.org/officeDocument/2006/relationships/hyperlink" Target="https://disk.yandex.ru/d/nwzSGoOPlQ2MDw" TargetMode="External"/><Relationship Id="rId158" Type="http://schemas.openxmlformats.org/officeDocument/2006/relationships/hyperlink" Target="https://disk.yandex.ru/d/QOriuwC8pT1Dvg" TargetMode="External"/><Relationship Id="rId302" Type="http://schemas.openxmlformats.org/officeDocument/2006/relationships/hyperlink" Target="https://disk.yandex.ru/d/vbr0IHQ2i8sICA" TargetMode="External"/><Relationship Id="rId20" Type="http://schemas.openxmlformats.org/officeDocument/2006/relationships/hyperlink" Target="https://disk.yandex.ru/d/YEEIG8p_AHd3fg" TargetMode="External"/><Relationship Id="rId41" Type="http://schemas.openxmlformats.org/officeDocument/2006/relationships/hyperlink" Target="https://disk.yandex.ru/d/0isWXRXhLLmc1g" TargetMode="External"/><Relationship Id="rId62" Type="http://schemas.openxmlformats.org/officeDocument/2006/relationships/hyperlink" Target="https://disk.yandex.ru/d/qSu-80DWCL0DOg" TargetMode="External"/><Relationship Id="rId83" Type="http://schemas.openxmlformats.org/officeDocument/2006/relationships/hyperlink" Target="https://disk.yandex.ru/d/eml4HF8k8hBC7Q" TargetMode="External"/><Relationship Id="rId179" Type="http://schemas.openxmlformats.org/officeDocument/2006/relationships/hyperlink" Target="https://disk.yandex.ru/d/RMWyhjNaU7r71w" TargetMode="External"/><Relationship Id="rId190" Type="http://schemas.openxmlformats.org/officeDocument/2006/relationships/hyperlink" Target="https://disk.yandex.ru/d/sPzkW_5gZyuOWg" TargetMode="External"/><Relationship Id="rId204" Type="http://schemas.openxmlformats.org/officeDocument/2006/relationships/hyperlink" Target="https://disk.yandex.ru/d/yp0CzjhSQO0gDw" TargetMode="External"/><Relationship Id="rId225" Type="http://schemas.openxmlformats.org/officeDocument/2006/relationships/hyperlink" Target="https://disk.yandex.ru/d/Jy2COyH2QZ60mA" TargetMode="External"/><Relationship Id="rId246" Type="http://schemas.openxmlformats.org/officeDocument/2006/relationships/hyperlink" Target="https://disk.yandex.ru/d/dWEIj6F5CoM9_w" TargetMode="External"/><Relationship Id="rId267" Type="http://schemas.openxmlformats.org/officeDocument/2006/relationships/hyperlink" Target="https://disk.yandex.ru/d/jizck_SsnXP-Hw" TargetMode="External"/><Relationship Id="rId288" Type="http://schemas.openxmlformats.org/officeDocument/2006/relationships/hyperlink" Target="https://disk.yandex.ru/d/3Zpac3vZzyPRTw" TargetMode="External"/><Relationship Id="rId106" Type="http://schemas.openxmlformats.org/officeDocument/2006/relationships/hyperlink" Target="https://disk.yandex.ru/d/pFDi8-bmK4CngA" TargetMode="External"/><Relationship Id="rId127" Type="http://schemas.openxmlformats.org/officeDocument/2006/relationships/hyperlink" Target="https://disk.yandex.ru/d/_jilvusFPgXYyw" TargetMode="External"/><Relationship Id="rId10" Type="http://schemas.openxmlformats.org/officeDocument/2006/relationships/hyperlink" Target="https://disk.yandex.ru/d/nTpVVtWTr3ISXg" TargetMode="External"/><Relationship Id="rId31" Type="http://schemas.openxmlformats.org/officeDocument/2006/relationships/hyperlink" Target="https://disk.yandex.ru/d/zX2YaOsI_7LcoQ" TargetMode="External"/><Relationship Id="rId52" Type="http://schemas.openxmlformats.org/officeDocument/2006/relationships/hyperlink" Target="https://disk.yandex.ru/d/BGPYDsboawk0Pg" TargetMode="External"/><Relationship Id="rId73" Type="http://schemas.openxmlformats.org/officeDocument/2006/relationships/hyperlink" Target="https://disk.yandex.ru/d/L0vVFF7swR8okA" TargetMode="External"/><Relationship Id="rId94" Type="http://schemas.openxmlformats.org/officeDocument/2006/relationships/hyperlink" Target="https://disk.yandex.ru/d/7ut08cU1YXSaAQ" TargetMode="External"/><Relationship Id="rId148" Type="http://schemas.openxmlformats.org/officeDocument/2006/relationships/hyperlink" Target="https://disk.yandex.ru/d/_VOTEQYIRIx3yg" TargetMode="External"/><Relationship Id="rId169" Type="http://schemas.openxmlformats.org/officeDocument/2006/relationships/hyperlink" Target="https://disk.yandex.ru/d/4YmdIRrX4rGPDA" TargetMode="External"/><Relationship Id="rId4" Type="http://schemas.openxmlformats.org/officeDocument/2006/relationships/hyperlink" Target="https://disk.yandex.ru/d/IH_CObHjsU0e2Q" TargetMode="External"/><Relationship Id="rId180" Type="http://schemas.openxmlformats.org/officeDocument/2006/relationships/hyperlink" Target="https://disk.yandex.ru/d/8-Nn0ZSgXod5nA" TargetMode="External"/><Relationship Id="rId215" Type="http://schemas.openxmlformats.org/officeDocument/2006/relationships/hyperlink" Target="https://disk.yandex.ru/d/HNHxsuXdxX9OAg" TargetMode="External"/><Relationship Id="rId236" Type="http://schemas.openxmlformats.org/officeDocument/2006/relationships/hyperlink" Target="https://disk.yandex.ru/d/HrLpg6yyY5_x7g" TargetMode="External"/><Relationship Id="rId257" Type="http://schemas.openxmlformats.org/officeDocument/2006/relationships/hyperlink" Target="https://disk.yandex.ru/d/K-L7Cfwhzc9YBA" TargetMode="External"/><Relationship Id="rId278" Type="http://schemas.openxmlformats.org/officeDocument/2006/relationships/hyperlink" Target="https://disk.yandex.ru/d/HlSSmTzaHtylFg" TargetMode="External"/><Relationship Id="rId303" Type="http://schemas.openxmlformats.org/officeDocument/2006/relationships/hyperlink" Target="https://disk.yandex.ru/d/-QPJbfO2ZywMBA" TargetMode="External"/><Relationship Id="rId42" Type="http://schemas.openxmlformats.org/officeDocument/2006/relationships/hyperlink" Target="https://disk.yandex.ru/d/OqQTwFr0-uMAWA" TargetMode="External"/><Relationship Id="rId84" Type="http://schemas.openxmlformats.org/officeDocument/2006/relationships/hyperlink" Target="https://disk.yandex.ru/d/StA4QnmdrkrhSw" TargetMode="External"/><Relationship Id="rId138" Type="http://schemas.openxmlformats.org/officeDocument/2006/relationships/hyperlink" Target="https://disk.yandex.ru/d/967IMksw3GkzkQ" TargetMode="External"/><Relationship Id="rId191" Type="http://schemas.openxmlformats.org/officeDocument/2006/relationships/hyperlink" Target="https://disk.yandex.ru/d/DWAqLjWlc_FzcQ" TargetMode="External"/><Relationship Id="rId205" Type="http://schemas.openxmlformats.org/officeDocument/2006/relationships/hyperlink" Target="https://disk.yandex.ru/d/ZiNdi-kBxWQNmA" TargetMode="External"/><Relationship Id="rId247" Type="http://schemas.openxmlformats.org/officeDocument/2006/relationships/hyperlink" Target="https://disk.yandex.ru/d/GO6OxLNwjKAglg" TargetMode="External"/><Relationship Id="rId107" Type="http://schemas.openxmlformats.org/officeDocument/2006/relationships/hyperlink" Target="https://disk.yandex.ru/d/bdrP3LY-PFjeLA" TargetMode="External"/><Relationship Id="rId289" Type="http://schemas.openxmlformats.org/officeDocument/2006/relationships/hyperlink" Target="https://disk.yandex.ru/d/VehAqbqKKV_jRA" TargetMode="External"/><Relationship Id="rId11" Type="http://schemas.openxmlformats.org/officeDocument/2006/relationships/hyperlink" Target="https://disk.yandex.ru/d/huvM1BvkcuYqqg" TargetMode="External"/><Relationship Id="rId53" Type="http://schemas.openxmlformats.org/officeDocument/2006/relationships/hyperlink" Target="https://disk.yandex.ru/d/bQ3KOYLBrgYbSA" TargetMode="External"/><Relationship Id="rId149" Type="http://schemas.openxmlformats.org/officeDocument/2006/relationships/hyperlink" Target="https://disk.yandex.ru/d/99kQgWYBxczf4Q" TargetMode="External"/><Relationship Id="rId95" Type="http://schemas.openxmlformats.org/officeDocument/2006/relationships/hyperlink" Target="https://disk.yandex.ru/d/h5bDuopyaWcKSA" TargetMode="External"/><Relationship Id="rId160" Type="http://schemas.openxmlformats.org/officeDocument/2006/relationships/hyperlink" Target="https://disk.yandex.ru/d/mnR5jaalhH30RA" TargetMode="External"/><Relationship Id="rId216" Type="http://schemas.openxmlformats.org/officeDocument/2006/relationships/hyperlink" Target="https://disk.yandex.ru/d/k8pur19nauUK3A" TargetMode="External"/><Relationship Id="rId258" Type="http://schemas.openxmlformats.org/officeDocument/2006/relationships/hyperlink" Target="https://disk.yandex.ru/d/j6so89Sd4YkQ5Q" TargetMode="External"/><Relationship Id="rId22" Type="http://schemas.openxmlformats.org/officeDocument/2006/relationships/hyperlink" Target="https://disk.yandex.ru/d/5eqE9oR_kenpnw" TargetMode="External"/><Relationship Id="rId64" Type="http://schemas.openxmlformats.org/officeDocument/2006/relationships/hyperlink" Target="https://disk.yandex.ru/d/K2G32EaXAHlp3Q" TargetMode="External"/><Relationship Id="rId118" Type="http://schemas.openxmlformats.org/officeDocument/2006/relationships/hyperlink" Target="https://disk.yandex.ru/d/ArevNZaNFDHIUQ" TargetMode="External"/><Relationship Id="rId171" Type="http://schemas.openxmlformats.org/officeDocument/2006/relationships/hyperlink" Target="https://disk.yandex.ru/d/s0oKwgJMR87mrw" TargetMode="External"/><Relationship Id="rId227" Type="http://schemas.openxmlformats.org/officeDocument/2006/relationships/hyperlink" Target="https://disk.yandex.ru/d/Oh-6faFJDcB9Fw" TargetMode="External"/><Relationship Id="rId269" Type="http://schemas.openxmlformats.org/officeDocument/2006/relationships/hyperlink" Target="https://disk.yandex.ru/d/ctIzOMoaZhcdOw" TargetMode="External"/><Relationship Id="rId33" Type="http://schemas.openxmlformats.org/officeDocument/2006/relationships/hyperlink" Target="https://disk.yandex.ru/d/7amuzff40PhWZA" TargetMode="External"/><Relationship Id="rId129" Type="http://schemas.openxmlformats.org/officeDocument/2006/relationships/hyperlink" Target="https://disk.yandex.ru/d/XrSEOqvcIxMzsg" TargetMode="External"/><Relationship Id="rId280" Type="http://schemas.openxmlformats.org/officeDocument/2006/relationships/hyperlink" Target="https://disk.yandex.ru/d/Gp9OzRuy6A3t0Q" TargetMode="External"/><Relationship Id="rId75" Type="http://schemas.openxmlformats.org/officeDocument/2006/relationships/hyperlink" Target="https://disk.yandex.ru/d/jP8Q8Vv982mI8A" TargetMode="External"/><Relationship Id="rId140" Type="http://schemas.openxmlformats.org/officeDocument/2006/relationships/hyperlink" Target="https://disk.yandex.ru/d/MXZY78sQKnmlJA" TargetMode="External"/><Relationship Id="rId182" Type="http://schemas.openxmlformats.org/officeDocument/2006/relationships/hyperlink" Target="https://disk.yandex.ru/d/WH1KerE8trbCYw" TargetMode="External"/><Relationship Id="rId6" Type="http://schemas.openxmlformats.org/officeDocument/2006/relationships/hyperlink" Target="https://disk.yandex.ru/d/uAq8H0OYSxZ6Kg" TargetMode="External"/><Relationship Id="rId238" Type="http://schemas.openxmlformats.org/officeDocument/2006/relationships/hyperlink" Target="https://disk.yandex.ru/d/L3eM3mUG6XFg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UA2188"/>
  <sheetViews>
    <sheetView zoomScale="80" zoomScaleNormal="80" workbookViewId="0">
      <pane ySplit="1" topLeftCell="A959" activePane="bottomLeft" state="frozen"/>
      <selection pane="bottomLeft" activeCell="B967" sqref="B967:B969"/>
    </sheetView>
  </sheetViews>
  <sheetFormatPr defaultRowHeight="30" customHeight="1"/>
  <cols>
    <col min="1" max="1" width="31.7109375" customWidth="1"/>
    <col min="2" max="2" width="13.42578125" style="1" customWidth="1"/>
    <col min="3" max="3" width="18.28515625" customWidth="1"/>
    <col min="4" max="4" width="12.85546875" customWidth="1"/>
    <col min="5" max="6" width="12.7109375" customWidth="1"/>
    <col min="7" max="7" width="14.5703125" style="2" customWidth="1"/>
    <col min="8" max="8" width="13" customWidth="1"/>
    <col min="9" max="9" width="11.42578125" customWidth="1"/>
    <col min="10" max="10" width="28.42578125" style="3" customWidth="1"/>
    <col min="11" max="11" width="29.42578125" style="4" customWidth="1"/>
    <col min="12" max="13" width="33.28515625" style="2" customWidth="1"/>
    <col min="14" max="14" width="14" customWidth="1"/>
    <col min="15" max="15" width="10.42578125" style="5" customWidth="1"/>
    <col min="16" max="16" width="7.7109375" style="5" customWidth="1"/>
    <col min="17" max="17" width="28.140625" style="4" customWidth="1"/>
    <col min="18" max="18" width="12.28515625" customWidth="1"/>
    <col min="19" max="19" width="2.7109375" customWidth="1"/>
    <col min="20" max="20" width="17.85546875" customWidth="1"/>
    <col min="21" max="21" width="10.7109375" customWidth="1"/>
    <col min="22" max="22" width="11" customWidth="1"/>
    <col min="23" max="23" width="15.140625" customWidth="1"/>
    <col min="24" max="24" width="19.42578125" customWidth="1"/>
    <col min="25" max="25" width="16.28515625" customWidth="1"/>
    <col min="26" max="26" width="16.140625" customWidth="1"/>
    <col min="27" max="27" width="15.28515625" style="6" customWidth="1"/>
    <col min="28" max="28" width="20.7109375" customWidth="1"/>
    <col min="29" max="29" width="19.5703125" style="267" customWidth="1"/>
    <col min="30" max="30" width="13.42578125" style="295" customWidth="1"/>
    <col min="31" max="31" width="15.28515625" style="295" customWidth="1"/>
    <col min="32" max="32" width="10.28515625" customWidth="1"/>
    <col min="16239" max="16259" width="9.140625" customWidth="1"/>
    <col min="16260" max="16260" width="6.140625" customWidth="1"/>
  </cols>
  <sheetData>
    <row r="1" spans="1:33" ht="30" customHeight="1">
      <c r="A1" s="169" t="s">
        <v>0</v>
      </c>
      <c r="B1" s="6" t="s">
        <v>1</v>
      </c>
      <c r="C1" s="6" t="s">
        <v>2</v>
      </c>
      <c r="D1" s="34" t="s">
        <v>2074</v>
      </c>
      <c r="E1" s="34" t="s">
        <v>2071</v>
      </c>
      <c r="F1" s="34" t="s">
        <v>2072</v>
      </c>
      <c r="G1" s="6" t="s">
        <v>3</v>
      </c>
      <c r="H1" s="6" t="s">
        <v>4</v>
      </c>
      <c r="I1" s="6" t="s">
        <v>5</v>
      </c>
      <c r="J1" s="6" t="s">
        <v>6</v>
      </c>
      <c r="K1" s="6" t="s">
        <v>7</v>
      </c>
      <c r="L1" s="6" t="s">
        <v>8</v>
      </c>
      <c r="M1" s="6" t="s">
        <v>2167</v>
      </c>
      <c r="N1" s="6"/>
      <c r="O1" s="7" t="s">
        <v>9</v>
      </c>
      <c r="P1" s="7" t="s">
        <v>10</v>
      </c>
      <c r="Q1" s="6" t="s">
        <v>11</v>
      </c>
      <c r="R1" s="8" t="s">
        <v>12</v>
      </c>
      <c r="S1" s="9"/>
      <c r="T1" s="6" t="s">
        <v>13</v>
      </c>
      <c r="U1" s="6" t="s">
        <v>14</v>
      </c>
      <c r="V1" s="6" t="s">
        <v>15</v>
      </c>
      <c r="W1" s="6" t="s">
        <v>16</v>
      </c>
      <c r="X1" s="181" t="s">
        <v>6783</v>
      </c>
      <c r="Y1" s="6" t="s">
        <v>17</v>
      </c>
      <c r="Z1" s="8" t="s">
        <v>18</v>
      </c>
      <c r="AA1" s="6" t="s">
        <v>486</v>
      </c>
      <c r="AB1" s="3842" t="s">
        <v>5534</v>
      </c>
      <c r="AC1" s="265" t="s">
        <v>8436</v>
      </c>
      <c r="AD1" s="265" t="s">
        <v>8437</v>
      </c>
      <c r="AE1" s="265" t="s">
        <v>8438</v>
      </c>
      <c r="AF1" s="6" t="s">
        <v>8439</v>
      </c>
      <c r="AG1" s="6" t="s">
        <v>8440</v>
      </c>
    </row>
    <row r="2" spans="1:33" s="4" customFormat="1" ht="30" customHeight="1">
      <c r="A2" s="591" t="s">
        <v>6896</v>
      </c>
      <c r="B2" s="4672" t="s">
        <v>19</v>
      </c>
      <c r="C2" s="593">
        <v>45027</v>
      </c>
      <c r="D2" s="593">
        <v>45036</v>
      </c>
      <c r="E2" s="593"/>
      <c r="F2" s="592"/>
      <c r="G2" s="592">
        <v>8644</v>
      </c>
      <c r="H2" s="592">
        <v>296</v>
      </c>
      <c r="I2" s="592" t="s">
        <v>20</v>
      </c>
      <c r="J2" s="592" t="s">
        <v>21</v>
      </c>
      <c r="K2" s="592" t="s">
        <v>22</v>
      </c>
      <c r="L2" s="592" t="s">
        <v>76</v>
      </c>
      <c r="M2" s="592"/>
      <c r="N2" s="592"/>
      <c r="O2" s="594">
        <v>4</v>
      </c>
      <c r="P2" s="594">
        <v>4</v>
      </c>
      <c r="Q2" s="592" t="s">
        <v>23</v>
      </c>
      <c r="R2" s="595"/>
      <c r="S2" s="596"/>
      <c r="T2" s="595"/>
      <c r="U2" s="595"/>
      <c r="V2" s="597" t="s">
        <v>2073</v>
      </c>
      <c r="W2" s="598"/>
      <c r="X2" s="599" t="s">
        <v>37</v>
      </c>
      <c r="Y2" s="595"/>
      <c r="Z2" s="3772" t="s">
        <v>45</v>
      </c>
      <c r="AA2" s="592"/>
      <c r="AB2" s="3843" t="s">
        <v>5541</v>
      </c>
      <c r="AC2" s="601">
        <v>4860</v>
      </c>
      <c r="AD2" s="601">
        <v>7096.32</v>
      </c>
      <c r="AE2" s="601">
        <f t="shared" ref="AE2:AE29" si="0">SUM(AD2*P2+AC2)</f>
        <v>33245.279999999999</v>
      </c>
      <c r="AF2" s="6"/>
      <c r="AG2" s="6"/>
    </row>
    <row r="3" spans="1:33" s="4" customFormat="1" ht="30" customHeight="1">
      <c r="A3" s="591" t="s">
        <v>6896</v>
      </c>
      <c r="B3" s="4672" t="s">
        <v>24</v>
      </c>
      <c r="C3" s="593">
        <v>45027</v>
      </c>
      <c r="D3" s="602">
        <v>45034</v>
      </c>
      <c r="E3" s="593"/>
      <c r="F3" s="603"/>
      <c r="G3" s="603">
        <v>8644</v>
      </c>
      <c r="H3" s="603">
        <v>197</v>
      </c>
      <c r="I3" s="603" t="s">
        <v>25</v>
      </c>
      <c r="J3" s="603" t="s">
        <v>26</v>
      </c>
      <c r="K3" s="603" t="s">
        <v>27</v>
      </c>
      <c r="L3" s="603" t="s">
        <v>28</v>
      </c>
      <c r="M3" s="603"/>
      <c r="N3" s="603"/>
      <c r="O3" s="604">
        <v>2</v>
      </c>
      <c r="P3" s="604">
        <v>2</v>
      </c>
      <c r="Q3" s="603" t="s">
        <v>29</v>
      </c>
      <c r="R3" s="605"/>
      <c r="S3" s="596"/>
      <c r="T3" s="606"/>
      <c r="U3" s="606"/>
      <c r="V3" s="607" t="s">
        <v>2073</v>
      </c>
      <c r="W3" s="608"/>
      <c r="X3" s="609" t="s">
        <v>37</v>
      </c>
      <c r="Y3" s="606"/>
      <c r="Z3" s="3773" t="s">
        <v>45</v>
      </c>
      <c r="AA3" s="592"/>
      <c r="AB3" s="3843" t="s">
        <v>5541</v>
      </c>
      <c r="AC3" s="610">
        <v>0</v>
      </c>
      <c r="AD3" s="601">
        <v>7096.32</v>
      </c>
      <c r="AE3" s="601">
        <f t="shared" si="0"/>
        <v>14192.64</v>
      </c>
      <c r="AF3" s="6"/>
      <c r="AG3" s="6"/>
    </row>
    <row r="4" spans="1:33" s="4" customFormat="1" ht="30" customHeight="1">
      <c r="A4" s="591" t="s">
        <v>6896</v>
      </c>
      <c r="B4" s="4672" t="s">
        <v>30</v>
      </c>
      <c r="C4" s="593">
        <v>45028</v>
      </c>
      <c r="D4" s="602">
        <v>45041</v>
      </c>
      <c r="E4" s="593"/>
      <c r="F4" s="603"/>
      <c r="G4" s="603">
        <v>8644</v>
      </c>
      <c r="H4" s="603">
        <v>492</v>
      </c>
      <c r="I4" s="603"/>
      <c r="J4" s="603" t="s">
        <v>31</v>
      </c>
      <c r="K4" s="603" t="s">
        <v>32</v>
      </c>
      <c r="L4" s="603" t="s">
        <v>33</v>
      </c>
      <c r="M4" s="603"/>
      <c r="N4" s="603" t="s">
        <v>34</v>
      </c>
      <c r="O4" s="604">
        <v>21</v>
      </c>
      <c r="P4" s="604">
        <v>21</v>
      </c>
      <c r="Q4" s="603" t="s">
        <v>35</v>
      </c>
      <c r="R4" s="605" t="s">
        <v>36</v>
      </c>
      <c r="S4" s="596"/>
      <c r="T4" s="603" t="s">
        <v>37</v>
      </c>
      <c r="U4" s="611">
        <v>45037</v>
      </c>
      <c r="V4" s="607" t="s">
        <v>2073</v>
      </c>
      <c r="W4" s="608" t="s">
        <v>38</v>
      </c>
      <c r="X4" s="612" t="s">
        <v>37</v>
      </c>
      <c r="Y4" s="606"/>
      <c r="Z4" s="3774" t="s">
        <v>45</v>
      </c>
      <c r="AA4" s="592" t="s">
        <v>39</v>
      </c>
      <c r="AB4" s="3843" t="s">
        <v>5541</v>
      </c>
      <c r="AC4" s="610">
        <v>7290</v>
      </c>
      <c r="AD4" s="610">
        <v>7096.32</v>
      </c>
      <c r="AE4" s="601">
        <f t="shared" si="0"/>
        <v>156312.72</v>
      </c>
      <c r="AF4" s="6"/>
      <c r="AG4" s="6"/>
    </row>
    <row r="5" spans="1:33" s="4" customFormat="1" ht="30" customHeight="1">
      <c r="A5" s="591" t="s">
        <v>6896</v>
      </c>
      <c r="B5" s="4672" t="s">
        <v>40</v>
      </c>
      <c r="C5" s="593">
        <v>45029</v>
      </c>
      <c r="D5" s="602">
        <v>45041</v>
      </c>
      <c r="E5" s="593"/>
      <c r="F5" s="603"/>
      <c r="G5" s="603">
        <v>8644</v>
      </c>
      <c r="H5" s="613" t="s">
        <v>41</v>
      </c>
      <c r="I5" s="603"/>
      <c r="J5" s="603" t="s">
        <v>42</v>
      </c>
      <c r="K5" s="603" t="s">
        <v>43</v>
      </c>
      <c r="L5" s="603" t="s">
        <v>28</v>
      </c>
      <c r="M5" s="603"/>
      <c r="N5" s="603"/>
      <c r="O5" s="604">
        <v>2</v>
      </c>
      <c r="P5" s="604">
        <v>2</v>
      </c>
      <c r="Q5" s="603" t="s">
        <v>44</v>
      </c>
      <c r="R5" s="605" t="s">
        <v>36</v>
      </c>
      <c r="S5" s="596"/>
      <c r="T5" s="603"/>
      <c r="U5" s="606"/>
      <c r="V5" s="607" t="s">
        <v>2073</v>
      </c>
      <c r="W5" s="608"/>
      <c r="X5" s="612" t="s">
        <v>37</v>
      </c>
      <c r="Y5" s="606"/>
      <c r="Z5" s="3775" t="s">
        <v>45</v>
      </c>
      <c r="AA5" s="592"/>
      <c r="AB5" s="3843" t="s">
        <v>5541</v>
      </c>
      <c r="AC5" s="610">
        <v>4860</v>
      </c>
      <c r="AD5" s="610">
        <v>7096.32</v>
      </c>
      <c r="AE5" s="601">
        <f t="shared" si="0"/>
        <v>19052.64</v>
      </c>
      <c r="AF5" s="6"/>
      <c r="AG5" s="6"/>
    </row>
    <row r="6" spans="1:33" s="4" customFormat="1" ht="30" customHeight="1">
      <c r="A6" s="591" t="s">
        <v>6896</v>
      </c>
      <c r="B6" s="4672" t="s">
        <v>46</v>
      </c>
      <c r="C6" s="593">
        <v>45033</v>
      </c>
      <c r="D6" s="602">
        <v>45040</v>
      </c>
      <c r="E6" s="593"/>
      <c r="F6" s="603"/>
      <c r="G6" s="603">
        <v>8644</v>
      </c>
      <c r="H6" s="603">
        <v>197</v>
      </c>
      <c r="I6" s="603" t="s">
        <v>25</v>
      </c>
      <c r="J6" s="603" t="s">
        <v>47</v>
      </c>
      <c r="K6" s="603" t="s">
        <v>48</v>
      </c>
      <c r="L6" s="603" t="s">
        <v>28</v>
      </c>
      <c r="M6" s="603"/>
      <c r="N6" s="603"/>
      <c r="O6" s="604">
        <v>2</v>
      </c>
      <c r="P6" s="604">
        <v>2</v>
      </c>
      <c r="Q6" s="603" t="s">
        <v>49</v>
      </c>
      <c r="R6" s="605"/>
      <c r="S6" s="596"/>
      <c r="T6" s="603"/>
      <c r="U6" s="606"/>
      <c r="V6" s="607" t="s">
        <v>2073</v>
      </c>
      <c r="W6" s="608"/>
      <c r="X6" s="612" t="s">
        <v>37</v>
      </c>
      <c r="Y6" s="606"/>
      <c r="Z6" s="3775" t="s">
        <v>45</v>
      </c>
      <c r="AA6" s="592"/>
      <c r="AB6" s="3843" t="s">
        <v>5541</v>
      </c>
      <c r="AC6" s="610">
        <v>0</v>
      </c>
      <c r="AD6" s="610">
        <v>7096.32</v>
      </c>
      <c r="AE6" s="601">
        <f t="shared" si="0"/>
        <v>14192.64</v>
      </c>
      <c r="AF6" s="6"/>
      <c r="AG6" s="6"/>
    </row>
    <row r="7" spans="1:33" s="4" customFormat="1" ht="30" customHeight="1">
      <c r="A7" s="614" t="s">
        <v>6952</v>
      </c>
      <c r="B7" s="4672" t="s">
        <v>50</v>
      </c>
      <c r="C7" s="593">
        <v>45027</v>
      </c>
      <c r="D7" s="593">
        <v>45153</v>
      </c>
      <c r="E7" s="593"/>
      <c r="F7" s="603"/>
      <c r="G7" s="592">
        <v>8646</v>
      </c>
      <c r="H7" s="592">
        <v>711</v>
      </c>
      <c r="I7" s="592"/>
      <c r="J7" s="592" t="s">
        <v>51</v>
      </c>
      <c r="K7" s="592" t="s">
        <v>52</v>
      </c>
      <c r="L7" s="592" t="s">
        <v>28</v>
      </c>
      <c r="M7" s="615" t="s">
        <v>2191</v>
      </c>
      <c r="N7" s="592"/>
      <c r="O7" s="594">
        <v>2</v>
      </c>
      <c r="P7" s="594">
        <v>2</v>
      </c>
      <c r="Q7" s="616" t="s">
        <v>53</v>
      </c>
      <c r="R7" s="617" t="s">
        <v>3959</v>
      </c>
      <c r="S7" s="618"/>
      <c r="T7" s="606"/>
      <c r="U7" s="606"/>
      <c r="V7" s="603" t="s">
        <v>2073</v>
      </c>
      <c r="W7" s="608"/>
      <c r="X7" s="612" t="s">
        <v>37</v>
      </c>
      <c r="Y7" s="606"/>
      <c r="Z7" s="726" t="s">
        <v>45</v>
      </c>
      <c r="AA7" s="592"/>
      <c r="AB7" s="3844" t="s">
        <v>5541</v>
      </c>
      <c r="AC7" s="620">
        <v>24300</v>
      </c>
      <c r="AD7" s="610">
        <v>7938</v>
      </c>
      <c r="AE7" s="601">
        <f t="shared" si="0"/>
        <v>40176</v>
      </c>
      <c r="AF7" s="32"/>
      <c r="AG7" s="6"/>
    </row>
    <row r="8" spans="1:33" s="4" customFormat="1" ht="30" customHeight="1">
      <c r="A8" s="614" t="s">
        <v>6970</v>
      </c>
      <c r="B8" s="4672" t="s">
        <v>54</v>
      </c>
      <c r="C8" s="593">
        <v>45027</v>
      </c>
      <c r="D8" s="602">
        <v>45036</v>
      </c>
      <c r="E8" s="593"/>
      <c r="F8" s="603"/>
      <c r="G8" s="603">
        <v>8644</v>
      </c>
      <c r="H8" s="603">
        <v>182</v>
      </c>
      <c r="I8" s="603"/>
      <c r="J8" s="603" t="s">
        <v>55</v>
      </c>
      <c r="K8" s="603" t="s">
        <v>56</v>
      </c>
      <c r="L8" s="603" t="s">
        <v>57</v>
      </c>
      <c r="M8" s="603"/>
      <c r="N8" s="603"/>
      <c r="O8" s="604">
        <v>5</v>
      </c>
      <c r="P8" s="604">
        <v>5</v>
      </c>
      <c r="Q8" s="603" t="s">
        <v>58</v>
      </c>
      <c r="R8" s="605"/>
      <c r="S8" s="618"/>
      <c r="T8" s="595"/>
      <c r="U8" s="595"/>
      <c r="V8" s="597" t="s">
        <v>2073</v>
      </c>
      <c r="W8" s="598"/>
      <c r="X8" s="599" t="s">
        <v>37</v>
      </c>
      <c r="Y8" s="595"/>
      <c r="Z8" s="3772" t="s">
        <v>45</v>
      </c>
      <c r="AA8" s="592"/>
      <c r="AB8" s="3843" t="s">
        <v>5537</v>
      </c>
      <c r="AC8" s="601">
        <v>2250</v>
      </c>
      <c r="AD8" s="601">
        <v>7350</v>
      </c>
      <c r="AE8" s="601">
        <f t="shared" si="0"/>
        <v>39000</v>
      </c>
      <c r="AF8" s="6">
        <v>223</v>
      </c>
      <c r="AG8" s="266" t="s">
        <v>362</v>
      </c>
    </row>
    <row r="9" spans="1:33" s="4" customFormat="1" ht="30" customHeight="1">
      <c r="A9" s="614" t="s">
        <v>6970</v>
      </c>
      <c r="B9" s="4672" t="s">
        <v>59</v>
      </c>
      <c r="C9" s="593">
        <v>45027</v>
      </c>
      <c r="D9" s="602">
        <v>45035</v>
      </c>
      <c r="E9" s="593"/>
      <c r="F9" s="603"/>
      <c r="G9" s="592">
        <v>8646</v>
      </c>
      <c r="H9" s="603">
        <v>165</v>
      </c>
      <c r="I9" s="603"/>
      <c r="J9" s="603" t="s">
        <v>60</v>
      </c>
      <c r="K9" s="603" t="s">
        <v>61</v>
      </c>
      <c r="L9" s="603" t="s">
        <v>62</v>
      </c>
      <c r="M9" s="621" t="s">
        <v>2192</v>
      </c>
      <c r="N9" s="603"/>
      <c r="O9" s="604">
        <v>5</v>
      </c>
      <c r="P9" s="604">
        <v>5</v>
      </c>
      <c r="Q9" s="603" t="s">
        <v>58</v>
      </c>
      <c r="R9" s="622" t="s">
        <v>36</v>
      </c>
      <c r="S9" s="618"/>
      <c r="T9" s="595"/>
      <c r="U9" s="595"/>
      <c r="V9" s="623" t="s">
        <v>2073</v>
      </c>
      <c r="W9" s="598"/>
      <c r="X9" s="599" t="s">
        <v>37</v>
      </c>
      <c r="Y9" s="595"/>
      <c r="Z9" s="3776" t="s">
        <v>45</v>
      </c>
      <c r="AA9" s="592"/>
      <c r="AB9" s="3843" t="s">
        <v>5537</v>
      </c>
      <c r="AC9" s="601">
        <v>0</v>
      </c>
      <c r="AD9" s="601">
        <v>7350</v>
      </c>
      <c r="AE9" s="601">
        <f t="shared" si="0"/>
        <v>36750</v>
      </c>
      <c r="AF9" s="6"/>
      <c r="AG9" s="6"/>
    </row>
    <row r="10" spans="1:33" s="4" customFormat="1" ht="30" customHeight="1">
      <c r="A10" s="614" t="s">
        <v>6970</v>
      </c>
      <c r="B10" s="4672" t="s">
        <v>64</v>
      </c>
      <c r="C10" s="593">
        <v>45027</v>
      </c>
      <c r="D10" s="593">
        <v>45036</v>
      </c>
      <c r="E10" s="593"/>
      <c r="F10" s="603"/>
      <c r="G10" s="592">
        <v>8604</v>
      </c>
      <c r="H10" s="592">
        <v>246</v>
      </c>
      <c r="I10" s="592"/>
      <c r="J10" s="592" t="s">
        <v>65</v>
      </c>
      <c r="K10" s="592" t="s">
        <v>66</v>
      </c>
      <c r="L10" s="592" t="s">
        <v>67</v>
      </c>
      <c r="M10" s="615" t="s">
        <v>2193</v>
      </c>
      <c r="N10" s="592"/>
      <c r="O10" s="594">
        <v>7</v>
      </c>
      <c r="P10" s="594">
        <v>7</v>
      </c>
      <c r="Q10" s="592" t="s">
        <v>58</v>
      </c>
      <c r="R10" s="622" t="s">
        <v>36</v>
      </c>
      <c r="S10" s="618"/>
      <c r="T10" s="595"/>
      <c r="U10" s="595"/>
      <c r="V10" s="600" t="s">
        <v>2073</v>
      </c>
      <c r="W10" s="598"/>
      <c r="X10" s="599" t="s">
        <v>37</v>
      </c>
      <c r="Y10" s="595"/>
      <c r="Z10" s="3772" t="s">
        <v>45</v>
      </c>
      <c r="AA10" s="592"/>
      <c r="AB10" s="3843" t="s">
        <v>5537</v>
      </c>
      <c r="AC10" s="601">
        <v>2250</v>
      </c>
      <c r="AD10" s="601">
        <v>7350</v>
      </c>
      <c r="AE10" s="601">
        <f t="shared" si="0"/>
        <v>53700</v>
      </c>
      <c r="AF10" s="6">
        <v>224</v>
      </c>
      <c r="AG10" s="266" t="s">
        <v>362</v>
      </c>
    </row>
    <row r="11" spans="1:33" s="4" customFormat="1" ht="30" customHeight="1">
      <c r="A11" s="614" t="s">
        <v>6970</v>
      </c>
      <c r="B11" s="4672" t="s">
        <v>68</v>
      </c>
      <c r="C11" s="593">
        <v>45027</v>
      </c>
      <c r="D11" s="593">
        <v>45036</v>
      </c>
      <c r="E11" s="593"/>
      <c r="F11" s="603"/>
      <c r="G11" s="592">
        <v>8604</v>
      </c>
      <c r="H11" s="592">
        <v>268</v>
      </c>
      <c r="I11" s="592"/>
      <c r="J11" s="592" t="s">
        <v>69</v>
      </c>
      <c r="K11" s="592" t="s">
        <v>70</v>
      </c>
      <c r="L11" s="592" t="s">
        <v>71</v>
      </c>
      <c r="M11" s="615" t="s">
        <v>2194</v>
      </c>
      <c r="N11" s="592"/>
      <c r="O11" s="594">
        <v>7</v>
      </c>
      <c r="P11" s="594">
        <v>7</v>
      </c>
      <c r="Q11" s="592" t="s">
        <v>72</v>
      </c>
      <c r="R11" s="622" t="s">
        <v>36</v>
      </c>
      <c r="S11" s="596"/>
      <c r="T11" s="595"/>
      <c r="U11" s="595"/>
      <c r="V11" s="625" t="s">
        <v>2073</v>
      </c>
      <c r="W11" s="598"/>
      <c r="X11" s="599" t="s">
        <v>37</v>
      </c>
      <c r="Y11" s="595"/>
      <c r="Z11" s="3772" t="s">
        <v>45</v>
      </c>
      <c r="AA11" s="592"/>
      <c r="AB11" s="3843" t="s">
        <v>5537</v>
      </c>
      <c r="AC11" s="601">
        <v>2250</v>
      </c>
      <c r="AD11" s="601">
        <v>7350</v>
      </c>
      <c r="AE11" s="601">
        <f t="shared" si="0"/>
        <v>53700</v>
      </c>
      <c r="AF11" s="6"/>
      <c r="AG11" s="6"/>
    </row>
    <row r="12" spans="1:33" s="4" customFormat="1" ht="30" customHeight="1">
      <c r="A12" s="614" t="s">
        <v>6970</v>
      </c>
      <c r="B12" s="4672" t="s">
        <v>73</v>
      </c>
      <c r="C12" s="593">
        <v>45027</v>
      </c>
      <c r="D12" s="593">
        <v>45037</v>
      </c>
      <c r="E12" s="593"/>
      <c r="F12" s="603"/>
      <c r="G12" s="592">
        <v>8604</v>
      </c>
      <c r="H12" s="592">
        <v>275</v>
      </c>
      <c r="I12" s="592"/>
      <c r="J12" s="592" t="s">
        <v>74</v>
      </c>
      <c r="K12" s="592" t="s">
        <v>75</v>
      </c>
      <c r="L12" s="592" t="s">
        <v>76</v>
      </c>
      <c r="M12" s="615" t="s">
        <v>2195</v>
      </c>
      <c r="N12" s="592"/>
      <c r="O12" s="594">
        <v>4</v>
      </c>
      <c r="P12" s="594">
        <v>4</v>
      </c>
      <c r="Q12" s="592" t="s">
        <v>77</v>
      </c>
      <c r="R12" s="622" t="s">
        <v>36</v>
      </c>
      <c r="S12" s="618"/>
      <c r="T12" s="595"/>
      <c r="U12" s="595"/>
      <c r="V12" s="626" t="s">
        <v>2073</v>
      </c>
      <c r="W12" s="598"/>
      <c r="X12" s="599" t="s">
        <v>37</v>
      </c>
      <c r="Y12" s="595"/>
      <c r="Z12" s="3772" t="s">
        <v>45</v>
      </c>
      <c r="AA12" s="592"/>
      <c r="AB12" s="3843" t="s">
        <v>5537</v>
      </c>
      <c r="AC12" s="601">
        <v>4500</v>
      </c>
      <c r="AD12" s="601">
        <v>7350</v>
      </c>
      <c r="AE12" s="601">
        <f t="shared" si="0"/>
        <v>33900</v>
      </c>
      <c r="AF12" s="6"/>
      <c r="AG12" s="6"/>
    </row>
    <row r="13" spans="1:33" s="4" customFormat="1" ht="30" customHeight="1">
      <c r="A13" s="614" t="s">
        <v>6970</v>
      </c>
      <c r="B13" s="4672" t="s">
        <v>78</v>
      </c>
      <c r="C13" s="593">
        <v>45027</v>
      </c>
      <c r="D13" s="593">
        <v>45035</v>
      </c>
      <c r="E13" s="593"/>
      <c r="F13" s="603"/>
      <c r="G13" s="592">
        <v>8604</v>
      </c>
      <c r="H13" s="592">
        <v>86</v>
      </c>
      <c r="I13" s="592"/>
      <c r="J13" s="592" t="s">
        <v>79</v>
      </c>
      <c r="K13" s="592" t="s">
        <v>80</v>
      </c>
      <c r="L13" s="592" t="s">
        <v>62</v>
      </c>
      <c r="M13" s="615" t="s">
        <v>2196</v>
      </c>
      <c r="N13" s="592"/>
      <c r="O13" s="594">
        <v>5</v>
      </c>
      <c r="P13" s="594">
        <v>5</v>
      </c>
      <c r="Q13" s="592" t="s">
        <v>58</v>
      </c>
      <c r="R13" s="622" t="s">
        <v>36</v>
      </c>
      <c r="S13" s="618"/>
      <c r="T13" s="595"/>
      <c r="U13" s="595"/>
      <c r="V13" s="600" t="s">
        <v>2073</v>
      </c>
      <c r="W13" s="598"/>
      <c r="X13" s="599" t="s">
        <v>37</v>
      </c>
      <c r="Y13" s="595"/>
      <c r="Z13" s="3772" t="s">
        <v>45</v>
      </c>
      <c r="AA13" s="592"/>
      <c r="AB13" s="3843" t="s">
        <v>5537</v>
      </c>
      <c r="AC13" s="601">
        <v>0</v>
      </c>
      <c r="AD13" s="601">
        <v>7350</v>
      </c>
      <c r="AE13" s="601">
        <f t="shared" si="0"/>
        <v>36750</v>
      </c>
      <c r="AF13" s="6">
        <v>270</v>
      </c>
      <c r="AG13" s="266" t="s">
        <v>362</v>
      </c>
    </row>
    <row r="14" spans="1:33" s="4" customFormat="1" ht="30" customHeight="1">
      <c r="A14" s="614" t="s">
        <v>6970</v>
      </c>
      <c r="B14" s="4672" t="s">
        <v>81</v>
      </c>
      <c r="C14" s="593">
        <v>45028</v>
      </c>
      <c r="D14" s="593">
        <v>45034</v>
      </c>
      <c r="E14" s="593"/>
      <c r="F14" s="603"/>
      <c r="G14" s="592">
        <v>8604</v>
      </c>
      <c r="H14" s="592">
        <v>95</v>
      </c>
      <c r="I14" s="592"/>
      <c r="J14" s="592" t="s">
        <v>82</v>
      </c>
      <c r="K14" s="592" t="s">
        <v>83</v>
      </c>
      <c r="L14" s="592" t="s">
        <v>84</v>
      </c>
      <c r="M14" s="615" t="s">
        <v>2197</v>
      </c>
      <c r="N14" s="592"/>
      <c r="O14" s="594">
        <v>3</v>
      </c>
      <c r="P14" s="594">
        <v>3</v>
      </c>
      <c r="Q14" s="592" t="s">
        <v>77</v>
      </c>
      <c r="R14" s="622" t="s">
        <v>36</v>
      </c>
      <c r="S14" s="618"/>
      <c r="T14" s="595"/>
      <c r="U14" s="595"/>
      <c r="V14" s="600" t="s">
        <v>2073</v>
      </c>
      <c r="W14" s="598"/>
      <c r="X14" s="599" t="s">
        <v>37</v>
      </c>
      <c r="Y14" s="595"/>
      <c r="Z14" s="3772" t="s">
        <v>45</v>
      </c>
      <c r="AA14" s="592"/>
      <c r="AB14" s="3843" t="s">
        <v>5537</v>
      </c>
      <c r="AC14" s="601">
        <v>0</v>
      </c>
      <c r="AD14" s="601">
        <v>7350</v>
      </c>
      <c r="AE14" s="601">
        <f t="shared" si="0"/>
        <v>22050</v>
      </c>
      <c r="AF14" s="6">
        <v>225</v>
      </c>
      <c r="AG14" s="266" t="s">
        <v>362</v>
      </c>
    </row>
    <row r="15" spans="1:33" s="4" customFormat="1" ht="30" customHeight="1">
      <c r="A15" s="614" t="s">
        <v>6970</v>
      </c>
      <c r="B15" s="4672" t="s">
        <v>85</v>
      </c>
      <c r="C15" s="593">
        <v>45027</v>
      </c>
      <c r="D15" s="593">
        <v>45036</v>
      </c>
      <c r="E15" s="593"/>
      <c r="F15" s="603"/>
      <c r="G15" s="592">
        <v>8604</v>
      </c>
      <c r="H15" s="592">
        <v>186</v>
      </c>
      <c r="I15" s="592"/>
      <c r="J15" s="592" t="s">
        <v>86</v>
      </c>
      <c r="K15" s="592" t="s">
        <v>87</v>
      </c>
      <c r="L15" s="592" t="s">
        <v>62</v>
      </c>
      <c r="M15" s="592"/>
      <c r="N15" s="592"/>
      <c r="O15" s="594">
        <v>5</v>
      </c>
      <c r="P15" s="594">
        <v>5</v>
      </c>
      <c r="Q15" s="592" t="s">
        <v>77</v>
      </c>
      <c r="R15" s="619" t="s">
        <v>36</v>
      </c>
      <c r="S15" s="595"/>
      <c r="T15" s="595"/>
      <c r="U15" s="595"/>
      <c r="V15" s="627" t="s">
        <v>2073</v>
      </c>
      <c r="W15" s="598"/>
      <c r="X15" s="599" t="s">
        <v>37</v>
      </c>
      <c r="Y15" s="595"/>
      <c r="Z15" s="641" t="s">
        <v>45</v>
      </c>
      <c r="AA15" s="592"/>
      <c r="AB15" s="3843" t="s">
        <v>5537</v>
      </c>
      <c r="AC15" s="601">
        <v>2250</v>
      </c>
      <c r="AD15" s="601">
        <v>7350</v>
      </c>
      <c r="AE15" s="601">
        <f t="shared" si="0"/>
        <v>39000</v>
      </c>
      <c r="AF15" s="6"/>
      <c r="AG15" s="6"/>
    </row>
    <row r="16" spans="1:33" s="4" customFormat="1" ht="30" customHeight="1">
      <c r="A16" s="614" t="s">
        <v>6970</v>
      </c>
      <c r="B16" s="4672" t="s">
        <v>88</v>
      </c>
      <c r="C16" s="593">
        <v>45027</v>
      </c>
      <c r="D16" s="593">
        <v>45036</v>
      </c>
      <c r="E16" s="593"/>
      <c r="F16" s="603"/>
      <c r="G16" s="592">
        <v>8604</v>
      </c>
      <c r="H16" s="592">
        <v>233</v>
      </c>
      <c r="I16" s="592"/>
      <c r="J16" s="592" t="s">
        <v>89</v>
      </c>
      <c r="K16" s="592" t="s">
        <v>90</v>
      </c>
      <c r="L16" s="592" t="s">
        <v>76</v>
      </c>
      <c r="M16" s="615" t="s">
        <v>2198</v>
      </c>
      <c r="N16" s="592"/>
      <c r="O16" s="594">
        <v>4</v>
      </c>
      <c r="P16" s="594">
        <v>4</v>
      </c>
      <c r="Q16" s="592" t="s">
        <v>91</v>
      </c>
      <c r="R16" s="622" t="s">
        <v>36</v>
      </c>
      <c r="S16" s="1672"/>
      <c r="T16" s="592"/>
      <c r="U16" s="592"/>
      <c r="V16" s="600" t="s">
        <v>2073</v>
      </c>
      <c r="W16" s="598"/>
      <c r="X16" s="1673" t="s">
        <v>37</v>
      </c>
      <c r="Y16" s="592"/>
      <c r="Z16" s="3777" t="s">
        <v>45</v>
      </c>
      <c r="AA16" s="592"/>
      <c r="AB16" s="3843" t="s">
        <v>5537</v>
      </c>
      <c r="AC16" s="601">
        <v>2250</v>
      </c>
      <c r="AD16" s="601">
        <v>7350</v>
      </c>
      <c r="AE16" s="601">
        <f t="shared" si="0"/>
        <v>31650</v>
      </c>
      <c r="AF16" s="6"/>
      <c r="AG16" s="6"/>
    </row>
    <row r="17" spans="1:33" s="4" customFormat="1" ht="30" customHeight="1">
      <c r="A17" s="614" t="s">
        <v>6970</v>
      </c>
      <c r="B17" s="5807" t="s">
        <v>2966</v>
      </c>
      <c r="C17" s="593">
        <v>45028</v>
      </c>
      <c r="D17" s="593">
        <v>45035</v>
      </c>
      <c r="E17" s="593"/>
      <c r="F17" s="592"/>
      <c r="G17" s="592">
        <v>8604</v>
      </c>
      <c r="H17" s="592"/>
      <c r="I17" s="592" t="s">
        <v>92</v>
      </c>
      <c r="J17" s="592" t="s">
        <v>93</v>
      </c>
      <c r="K17" s="592" t="s">
        <v>94</v>
      </c>
      <c r="L17" s="2059" t="s">
        <v>14750</v>
      </c>
      <c r="M17" s="592"/>
      <c r="N17" s="628" t="s">
        <v>5039</v>
      </c>
      <c r="O17" s="594">
        <v>12</v>
      </c>
      <c r="P17" s="594">
        <v>12</v>
      </c>
      <c r="Q17" s="592" t="s">
        <v>95</v>
      </c>
      <c r="R17" s="617" t="s">
        <v>3960</v>
      </c>
      <c r="S17" s="618"/>
      <c r="T17" s="595"/>
      <c r="U17" s="595"/>
      <c r="V17" s="597" t="s">
        <v>2073</v>
      </c>
      <c r="W17" s="598"/>
      <c r="X17" s="599" t="s">
        <v>37</v>
      </c>
      <c r="Y17" s="595"/>
      <c r="Z17" s="3772" t="s">
        <v>45</v>
      </c>
      <c r="AA17" s="592"/>
      <c r="AB17" s="3843" t="s">
        <v>5537</v>
      </c>
      <c r="AC17" s="601">
        <v>0</v>
      </c>
      <c r="AD17" s="601">
        <v>15876</v>
      </c>
      <c r="AE17" s="601">
        <f t="shared" si="0"/>
        <v>190512</v>
      </c>
      <c r="AF17" s="6"/>
      <c r="AG17" s="6"/>
    </row>
    <row r="18" spans="1:33" s="4" customFormat="1" ht="30" customHeight="1">
      <c r="A18" s="614" t="s">
        <v>6970</v>
      </c>
      <c r="B18" s="4672" t="s">
        <v>96</v>
      </c>
      <c r="C18" s="593">
        <v>45028</v>
      </c>
      <c r="D18" s="593">
        <v>45035</v>
      </c>
      <c r="E18" s="593"/>
      <c r="F18" s="592"/>
      <c r="G18" s="592">
        <v>8604</v>
      </c>
      <c r="H18" s="630"/>
      <c r="I18" s="592" t="s">
        <v>92</v>
      </c>
      <c r="J18" s="592" t="s">
        <v>97</v>
      </c>
      <c r="K18" s="592" t="s">
        <v>94</v>
      </c>
      <c r="L18" s="775" t="s">
        <v>8641</v>
      </c>
      <c r="M18" s="592"/>
      <c r="N18" s="2056" t="s">
        <v>5039</v>
      </c>
      <c r="O18" s="594">
        <v>12</v>
      </c>
      <c r="P18" s="594">
        <v>12</v>
      </c>
      <c r="Q18" s="592" t="s">
        <v>98</v>
      </c>
      <c r="R18" s="622" t="s">
        <v>99</v>
      </c>
      <c r="S18" s="618"/>
      <c r="T18" s="595"/>
      <c r="U18" s="595"/>
      <c r="V18" s="597" t="s">
        <v>2073</v>
      </c>
      <c r="W18" s="598"/>
      <c r="X18" s="599" t="s">
        <v>37</v>
      </c>
      <c r="Y18" s="595"/>
      <c r="Z18" s="3772" t="s">
        <v>45</v>
      </c>
      <c r="AA18" s="592"/>
      <c r="AB18" s="3843" t="s">
        <v>5537</v>
      </c>
      <c r="AC18" s="601">
        <v>0</v>
      </c>
      <c r="AD18" s="722">
        <v>15876</v>
      </c>
      <c r="AE18" s="601">
        <f t="shared" si="0"/>
        <v>190512</v>
      </c>
      <c r="AF18" s="6"/>
      <c r="AG18" s="6"/>
    </row>
    <row r="19" spans="1:33" s="4" customFormat="1" ht="30" customHeight="1">
      <c r="A19" s="614" t="s">
        <v>6970</v>
      </c>
      <c r="B19" s="4672" t="s">
        <v>100</v>
      </c>
      <c r="C19" s="593">
        <v>45029</v>
      </c>
      <c r="D19" s="593">
        <v>45040</v>
      </c>
      <c r="E19" s="593"/>
      <c r="F19" s="592"/>
      <c r="G19" s="592">
        <v>8604</v>
      </c>
      <c r="H19" s="630" t="s">
        <v>101</v>
      </c>
      <c r="I19" s="592"/>
      <c r="J19" s="592" t="s">
        <v>102</v>
      </c>
      <c r="K19" s="592" t="s">
        <v>103</v>
      </c>
      <c r="L19" s="775" t="s">
        <v>8641</v>
      </c>
      <c r="M19" s="592"/>
      <c r="N19" s="2056" t="s">
        <v>5039</v>
      </c>
      <c r="O19" s="594">
        <v>12</v>
      </c>
      <c r="P19" s="594">
        <v>12</v>
      </c>
      <c r="Q19" s="592" t="s">
        <v>104</v>
      </c>
      <c r="R19" s="767" t="s">
        <v>36</v>
      </c>
      <c r="S19" s="618"/>
      <c r="T19" s="595"/>
      <c r="U19" s="595"/>
      <c r="V19" s="597" t="s">
        <v>2073</v>
      </c>
      <c r="W19" s="598"/>
      <c r="X19" s="599" t="s">
        <v>37</v>
      </c>
      <c r="Y19" s="595"/>
      <c r="Z19" s="3772" t="s">
        <v>45</v>
      </c>
      <c r="AA19" s="592"/>
      <c r="AB19" s="3843" t="s">
        <v>5537</v>
      </c>
      <c r="AC19" s="601">
        <v>2250</v>
      </c>
      <c r="AD19" s="722">
        <v>15876</v>
      </c>
      <c r="AE19" s="601">
        <f t="shared" si="0"/>
        <v>192762</v>
      </c>
      <c r="AF19" s="6"/>
      <c r="AG19" s="6"/>
    </row>
    <row r="20" spans="1:33" s="4" customFormat="1" ht="30" customHeight="1">
      <c r="A20" s="614" t="s">
        <v>6970</v>
      </c>
      <c r="B20" s="4672" t="s">
        <v>105</v>
      </c>
      <c r="C20" s="593">
        <v>45029</v>
      </c>
      <c r="D20" s="593">
        <v>45040</v>
      </c>
      <c r="E20" s="593"/>
      <c r="F20" s="592"/>
      <c r="G20" s="592">
        <v>8604</v>
      </c>
      <c r="H20" s="630" t="s">
        <v>106</v>
      </c>
      <c r="I20" s="592"/>
      <c r="J20" s="592" t="s">
        <v>107</v>
      </c>
      <c r="K20" s="592" t="s">
        <v>103</v>
      </c>
      <c r="L20" s="775" t="s">
        <v>8641</v>
      </c>
      <c r="M20" s="592"/>
      <c r="N20" s="2056" t="s">
        <v>5039</v>
      </c>
      <c r="O20" s="594">
        <v>12</v>
      </c>
      <c r="P20" s="594">
        <v>12</v>
      </c>
      <c r="Q20" s="592" t="s">
        <v>108</v>
      </c>
      <c r="R20" s="767" t="s">
        <v>36</v>
      </c>
      <c r="S20" s="618"/>
      <c r="T20" s="595"/>
      <c r="U20" s="595"/>
      <c r="V20" s="597" t="s">
        <v>2073</v>
      </c>
      <c r="W20" s="598"/>
      <c r="X20" s="599" t="s">
        <v>37</v>
      </c>
      <c r="Y20" s="595"/>
      <c r="Z20" s="3772" t="s">
        <v>45</v>
      </c>
      <c r="AA20" s="592"/>
      <c r="AB20" s="3843" t="s">
        <v>5537</v>
      </c>
      <c r="AC20" s="601">
        <v>2250</v>
      </c>
      <c r="AD20" s="722">
        <v>15876</v>
      </c>
      <c r="AE20" s="601">
        <f t="shared" si="0"/>
        <v>192762</v>
      </c>
      <c r="AF20" s="6"/>
      <c r="AG20" s="6"/>
    </row>
    <row r="21" spans="1:33" s="4" customFormat="1" ht="30" customHeight="1">
      <c r="A21" s="614" t="s">
        <v>6970</v>
      </c>
      <c r="B21" s="4672" t="s">
        <v>109</v>
      </c>
      <c r="C21" s="593">
        <v>45029</v>
      </c>
      <c r="D21" s="593">
        <v>45036</v>
      </c>
      <c r="E21" s="593"/>
      <c r="F21" s="603"/>
      <c r="G21" s="592">
        <v>8604</v>
      </c>
      <c r="H21" s="592"/>
      <c r="I21" s="592" t="s">
        <v>92</v>
      </c>
      <c r="J21" s="592" t="s">
        <v>110</v>
      </c>
      <c r="K21" s="592" t="s">
        <v>111</v>
      </c>
      <c r="L21" s="635" t="s">
        <v>880</v>
      </c>
      <c r="M21" s="615" t="s">
        <v>2199</v>
      </c>
      <c r="N21" s="592"/>
      <c r="O21" s="594">
        <v>1</v>
      </c>
      <c r="P21" s="594">
        <v>1</v>
      </c>
      <c r="Q21" s="592" t="s">
        <v>112</v>
      </c>
      <c r="R21" s="767" t="s">
        <v>36</v>
      </c>
      <c r="S21" s="618"/>
      <c r="T21" s="595"/>
      <c r="U21" s="595"/>
      <c r="V21" s="637" t="s">
        <v>2073</v>
      </c>
      <c r="W21" s="598"/>
      <c r="X21" s="599" t="s">
        <v>37</v>
      </c>
      <c r="Y21" s="595"/>
      <c r="Z21" s="3777" t="s">
        <v>45</v>
      </c>
      <c r="AA21" s="592"/>
      <c r="AB21" s="3843" t="s">
        <v>5537</v>
      </c>
      <c r="AC21" s="601">
        <v>0</v>
      </c>
      <c r="AD21" s="601">
        <v>7350</v>
      </c>
      <c r="AE21" s="601">
        <f t="shared" si="0"/>
        <v>7350</v>
      </c>
      <c r="AF21" s="6"/>
      <c r="AG21" s="6"/>
    </row>
    <row r="22" spans="1:33" s="4" customFormat="1" ht="30" customHeight="1">
      <c r="A22" s="614" t="s">
        <v>6973</v>
      </c>
      <c r="B22" s="4672" t="s">
        <v>113</v>
      </c>
      <c r="C22" s="593">
        <v>45022</v>
      </c>
      <c r="D22" s="593">
        <v>45034</v>
      </c>
      <c r="E22" s="593"/>
      <c r="F22" s="592"/>
      <c r="G22" s="592">
        <v>8598</v>
      </c>
      <c r="H22" s="630" t="s">
        <v>114</v>
      </c>
      <c r="I22" s="630"/>
      <c r="J22" s="592" t="s">
        <v>115</v>
      </c>
      <c r="K22" s="592" t="s">
        <v>116</v>
      </c>
      <c r="L22" s="592" t="s">
        <v>67</v>
      </c>
      <c r="M22" s="592"/>
      <c r="N22" s="592"/>
      <c r="O22" s="594">
        <v>7</v>
      </c>
      <c r="P22" s="152">
        <v>11</v>
      </c>
      <c r="Q22" s="592" t="s">
        <v>117</v>
      </c>
      <c r="R22" s="592" t="s">
        <v>36</v>
      </c>
      <c r="S22" s="618"/>
      <c r="T22" s="595"/>
      <c r="U22" s="595"/>
      <c r="V22" s="597" t="s">
        <v>2073</v>
      </c>
      <c r="W22" s="598" t="s">
        <v>118</v>
      </c>
      <c r="X22" s="599" t="s">
        <v>37</v>
      </c>
      <c r="Y22" s="595"/>
      <c r="Z22" s="3778" t="s">
        <v>45</v>
      </c>
      <c r="AA22" s="592" t="s">
        <v>119</v>
      </c>
      <c r="AB22" s="3845" t="s">
        <v>5535</v>
      </c>
      <c r="AC22" s="601">
        <v>4500</v>
      </c>
      <c r="AD22" s="632">
        <v>6272.02</v>
      </c>
      <c r="AE22" s="601">
        <f t="shared" si="0"/>
        <v>73492.22</v>
      </c>
      <c r="AF22" s="6"/>
      <c r="AG22" s="6"/>
    </row>
    <row r="23" spans="1:33" s="4" customFormat="1" ht="30" customHeight="1">
      <c r="A23" s="614" t="s">
        <v>6973</v>
      </c>
      <c r="B23" s="4672" t="s">
        <v>120</v>
      </c>
      <c r="C23" s="593">
        <v>45022</v>
      </c>
      <c r="D23" s="593">
        <v>45036</v>
      </c>
      <c r="E23" s="593"/>
      <c r="F23" s="592"/>
      <c r="G23" s="592">
        <v>8598</v>
      </c>
      <c r="H23" s="592">
        <v>724</v>
      </c>
      <c r="I23" s="592"/>
      <c r="J23" s="592" t="s">
        <v>121</v>
      </c>
      <c r="K23" s="592" t="s">
        <v>122</v>
      </c>
      <c r="L23" s="592" t="s">
        <v>28</v>
      </c>
      <c r="M23" s="592"/>
      <c r="N23" s="592"/>
      <c r="O23" s="594">
        <v>2</v>
      </c>
      <c r="P23" s="594">
        <v>2</v>
      </c>
      <c r="Q23" s="592" t="s">
        <v>123</v>
      </c>
      <c r="R23" s="592" t="s">
        <v>36</v>
      </c>
      <c r="S23" s="618"/>
      <c r="T23" s="595"/>
      <c r="U23" s="595"/>
      <c r="V23" s="597" t="s">
        <v>2073</v>
      </c>
      <c r="W23" s="598" t="s">
        <v>124</v>
      </c>
      <c r="X23" s="599" t="s">
        <v>37</v>
      </c>
      <c r="Y23" s="595"/>
      <c r="Z23" s="3772" t="s">
        <v>45</v>
      </c>
      <c r="AA23" s="592" t="s">
        <v>119</v>
      </c>
      <c r="AB23" s="3845" t="s">
        <v>5535</v>
      </c>
      <c r="AC23" s="601">
        <v>13500</v>
      </c>
      <c r="AD23" s="601">
        <v>6272.02</v>
      </c>
      <c r="AE23" s="601">
        <f t="shared" si="0"/>
        <v>26044.04</v>
      </c>
      <c r="AF23" s="6">
        <v>311</v>
      </c>
      <c r="AG23" s="266" t="s">
        <v>362</v>
      </c>
    </row>
    <row r="24" spans="1:33" s="4" customFormat="1" ht="30" customHeight="1">
      <c r="A24" s="3510" t="s">
        <v>6973</v>
      </c>
      <c r="B24" s="4672" t="s">
        <v>125</v>
      </c>
      <c r="C24" s="593">
        <v>45022</v>
      </c>
      <c r="D24" s="593">
        <v>45036</v>
      </c>
      <c r="E24" s="593"/>
      <c r="F24" s="592"/>
      <c r="G24" s="592">
        <v>8598</v>
      </c>
      <c r="H24" s="592">
        <v>728</v>
      </c>
      <c r="I24" s="592"/>
      <c r="J24" s="592" t="s">
        <v>126</v>
      </c>
      <c r="K24" s="592" t="s">
        <v>127</v>
      </c>
      <c r="L24" s="592" t="s">
        <v>128</v>
      </c>
      <c r="M24" s="592"/>
      <c r="N24" s="592"/>
      <c r="O24" s="594">
        <v>3</v>
      </c>
      <c r="P24" s="594">
        <v>3</v>
      </c>
      <c r="Q24" s="592" t="s">
        <v>123</v>
      </c>
      <c r="R24" s="592" t="s">
        <v>129</v>
      </c>
      <c r="S24" s="618"/>
      <c r="T24" s="595"/>
      <c r="U24" s="595"/>
      <c r="V24" s="597" t="s">
        <v>2073</v>
      </c>
      <c r="W24" s="598" t="s">
        <v>124</v>
      </c>
      <c r="X24" s="599" t="s">
        <v>37</v>
      </c>
      <c r="Y24" s="595"/>
      <c r="Z24" s="3772" t="s">
        <v>45</v>
      </c>
      <c r="AA24" s="592" t="s">
        <v>119</v>
      </c>
      <c r="AB24" s="3845" t="s">
        <v>5535</v>
      </c>
      <c r="AC24" s="601">
        <v>13500</v>
      </c>
      <c r="AD24" s="601">
        <v>6272.02</v>
      </c>
      <c r="AE24" s="601">
        <f t="shared" si="0"/>
        <v>32316.06</v>
      </c>
      <c r="AF24" s="6"/>
      <c r="AG24" s="6"/>
    </row>
    <row r="25" spans="1:33" s="4" customFormat="1">
      <c r="A25" s="614" t="s">
        <v>6973</v>
      </c>
      <c r="B25" s="4672" t="s">
        <v>130</v>
      </c>
      <c r="C25" s="593">
        <v>45022</v>
      </c>
      <c r="D25" s="593">
        <v>45029</v>
      </c>
      <c r="E25" s="593"/>
      <c r="F25" s="592"/>
      <c r="G25" s="592">
        <v>8598</v>
      </c>
      <c r="H25" s="592"/>
      <c r="I25" s="592" t="s">
        <v>92</v>
      </c>
      <c r="J25" s="629" t="s">
        <v>131</v>
      </c>
      <c r="K25" s="592" t="s">
        <v>132</v>
      </c>
      <c r="L25" s="592" t="s">
        <v>76</v>
      </c>
      <c r="M25" s="592"/>
      <c r="N25" s="592" t="s">
        <v>34</v>
      </c>
      <c r="O25" s="594">
        <v>4</v>
      </c>
      <c r="P25" s="594">
        <v>4</v>
      </c>
      <c r="Q25" s="592" t="s">
        <v>133</v>
      </c>
      <c r="R25" s="592" t="s">
        <v>129</v>
      </c>
      <c r="S25" s="618"/>
      <c r="T25" s="595"/>
      <c r="U25" s="595"/>
      <c r="V25" s="597" t="s">
        <v>2073</v>
      </c>
      <c r="W25" s="598"/>
      <c r="X25" s="599" t="s">
        <v>37</v>
      </c>
      <c r="Y25" s="595"/>
      <c r="Z25" s="3772" t="s">
        <v>45</v>
      </c>
      <c r="AA25" s="592"/>
      <c r="AB25" s="3845" t="s">
        <v>5535</v>
      </c>
      <c r="AC25" s="601">
        <v>0</v>
      </c>
      <c r="AD25" s="601">
        <v>6272.02</v>
      </c>
      <c r="AE25" s="601">
        <f t="shared" si="0"/>
        <v>25088.080000000002</v>
      </c>
      <c r="AF25" s="6">
        <v>285</v>
      </c>
      <c r="AG25" s="266" t="s">
        <v>362</v>
      </c>
    </row>
    <row r="26" spans="1:33" s="4" customFormat="1" ht="30" customHeight="1">
      <c r="A26" s="614" t="s">
        <v>6973</v>
      </c>
      <c r="B26" s="4672" t="s">
        <v>134</v>
      </c>
      <c r="C26" s="593">
        <v>45022</v>
      </c>
      <c r="D26" s="593">
        <v>45029</v>
      </c>
      <c r="E26" s="593"/>
      <c r="F26" s="592"/>
      <c r="G26" s="592">
        <v>8598</v>
      </c>
      <c r="H26" s="630" t="s">
        <v>135</v>
      </c>
      <c r="I26" s="592" t="s">
        <v>25</v>
      </c>
      <c r="J26" s="629" t="s">
        <v>136</v>
      </c>
      <c r="K26" s="592" t="s">
        <v>137</v>
      </c>
      <c r="L26" s="592" t="s">
        <v>28</v>
      </c>
      <c r="M26" s="592"/>
      <c r="N26" s="592" t="s">
        <v>34</v>
      </c>
      <c r="O26" s="594">
        <v>2</v>
      </c>
      <c r="P26" s="594">
        <v>2</v>
      </c>
      <c r="Q26" s="592" t="s">
        <v>138</v>
      </c>
      <c r="R26" s="592" t="s">
        <v>129</v>
      </c>
      <c r="S26" s="596"/>
      <c r="T26" s="595"/>
      <c r="U26" s="595"/>
      <c r="V26" s="597" t="s">
        <v>2073</v>
      </c>
      <c r="W26" s="598"/>
      <c r="X26" s="599" t="s">
        <v>37</v>
      </c>
      <c r="Y26" s="595"/>
      <c r="Z26" s="641" t="s">
        <v>45</v>
      </c>
      <c r="AA26" s="592"/>
      <c r="AB26" s="3845" t="s">
        <v>5535</v>
      </c>
      <c r="AC26" s="601">
        <v>0</v>
      </c>
      <c r="AD26" s="601">
        <v>6272.02</v>
      </c>
      <c r="AE26" s="601">
        <f t="shared" si="0"/>
        <v>12544.04</v>
      </c>
      <c r="AF26" s="6">
        <v>286</v>
      </c>
      <c r="AG26" s="266" t="s">
        <v>362</v>
      </c>
    </row>
    <row r="27" spans="1:33" s="4" customFormat="1" ht="30" customHeight="1">
      <c r="A27" s="614" t="s">
        <v>6973</v>
      </c>
      <c r="B27" s="4672" t="s">
        <v>139</v>
      </c>
      <c r="C27" s="593">
        <v>45022</v>
      </c>
      <c r="D27" s="593">
        <v>45035</v>
      </c>
      <c r="E27" s="593"/>
      <c r="F27" s="592"/>
      <c r="G27" s="592">
        <v>8598</v>
      </c>
      <c r="H27" s="630" t="s">
        <v>140</v>
      </c>
      <c r="I27" s="592" t="s">
        <v>25</v>
      </c>
      <c r="J27" s="592" t="s">
        <v>141</v>
      </c>
      <c r="K27" s="592" t="s">
        <v>142</v>
      </c>
      <c r="L27" s="592" t="s">
        <v>76</v>
      </c>
      <c r="M27" s="592"/>
      <c r="N27" s="592" t="s">
        <v>143</v>
      </c>
      <c r="O27" s="594">
        <v>4</v>
      </c>
      <c r="P27" s="594">
        <v>4</v>
      </c>
      <c r="Q27" s="592" t="s">
        <v>144</v>
      </c>
      <c r="R27" s="592" t="s">
        <v>36</v>
      </c>
      <c r="S27" s="596"/>
      <c r="T27" s="595"/>
      <c r="U27" s="595"/>
      <c r="V27" s="597" t="s">
        <v>2073</v>
      </c>
      <c r="W27" s="598" t="s">
        <v>145</v>
      </c>
      <c r="X27" s="599" t="s">
        <v>37</v>
      </c>
      <c r="Y27" s="595"/>
      <c r="Z27" s="3775" t="s">
        <v>45</v>
      </c>
      <c r="AA27" s="592" t="s">
        <v>119</v>
      </c>
      <c r="AB27" s="3845" t="s">
        <v>5535</v>
      </c>
      <c r="AC27" s="601">
        <v>6750</v>
      </c>
      <c r="AD27" s="601">
        <v>6272.02</v>
      </c>
      <c r="AE27" s="601">
        <f t="shared" si="0"/>
        <v>31838.080000000002</v>
      </c>
      <c r="AF27" s="6">
        <v>287</v>
      </c>
      <c r="AG27" s="266" t="s">
        <v>362</v>
      </c>
    </row>
    <row r="28" spans="1:33" s="4" customFormat="1" ht="30" customHeight="1">
      <c r="A28" s="614" t="s">
        <v>6973</v>
      </c>
      <c r="B28" s="4672" t="s">
        <v>146</v>
      </c>
      <c r="C28" s="593">
        <v>45022</v>
      </c>
      <c r="D28" s="593">
        <v>45034</v>
      </c>
      <c r="E28" s="593"/>
      <c r="F28" s="592"/>
      <c r="G28" s="592">
        <v>8598</v>
      </c>
      <c r="H28" s="630" t="s">
        <v>147</v>
      </c>
      <c r="I28" s="592"/>
      <c r="J28" s="592" t="s">
        <v>148</v>
      </c>
      <c r="K28" s="592" t="s">
        <v>149</v>
      </c>
      <c r="L28" s="592" t="s">
        <v>28</v>
      </c>
      <c r="M28" s="592"/>
      <c r="N28" s="631" t="s">
        <v>150</v>
      </c>
      <c r="O28" s="594">
        <v>2</v>
      </c>
      <c r="P28" s="594">
        <v>2</v>
      </c>
      <c r="Q28" s="592" t="s">
        <v>151</v>
      </c>
      <c r="R28" s="592"/>
      <c r="S28" s="596"/>
      <c r="T28" s="595"/>
      <c r="U28" s="595"/>
      <c r="V28" s="597" t="s">
        <v>2073</v>
      </c>
      <c r="W28" s="598" t="s">
        <v>118</v>
      </c>
      <c r="X28" s="599" t="s">
        <v>37</v>
      </c>
      <c r="Y28" s="595"/>
      <c r="Z28" s="3775" t="s">
        <v>45</v>
      </c>
      <c r="AA28" s="592" t="s">
        <v>119</v>
      </c>
      <c r="AB28" s="3845" t="s">
        <v>5535</v>
      </c>
      <c r="AC28" s="601">
        <v>4500</v>
      </c>
      <c r="AD28" s="601">
        <v>6272.02</v>
      </c>
      <c r="AE28" s="601">
        <f t="shared" si="0"/>
        <v>17044.04</v>
      </c>
      <c r="AF28" s="6">
        <v>288</v>
      </c>
      <c r="AG28" s="266" t="s">
        <v>362</v>
      </c>
    </row>
    <row r="29" spans="1:33" s="4" customFormat="1" ht="30" customHeight="1">
      <c r="A29" s="614" t="s">
        <v>6973</v>
      </c>
      <c r="B29" s="4672" t="s">
        <v>152</v>
      </c>
      <c r="C29" s="593">
        <v>45022</v>
      </c>
      <c r="D29" s="593">
        <v>45033</v>
      </c>
      <c r="E29" s="593"/>
      <c r="F29" s="592"/>
      <c r="G29" s="592">
        <v>8598</v>
      </c>
      <c r="H29" s="592">
        <v>560</v>
      </c>
      <c r="I29" s="592" t="s">
        <v>25</v>
      </c>
      <c r="J29" s="592" t="s">
        <v>153</v>
      </c>
      <c r="K29" s="592" t="s">
        <v>154</v>
      </c>
      <c r="L29" s="592" t="s">
        <v>67</v>
      </c>
      <c r="M29" s="592"/>
      <c r="N29" s="592"/>
      <c r="O29" s="594">
        <v>7</v>
      </c>
      <c r="P29" s="594">
        <v>7</v>
      </c>
      <c r="Q29" s="592" t="s">
        <v>155</v>
      </c>
      <c r="R29" s="592"/>
      <c r="S29" s="596"/>
      <c r="T29" s="595"/>
      <c r="U29" s="595"/>
      <c r="V29" s="597" t="s">
        <v>2073</v>
      </c>
      <c r="W29" s="598" t="s">
        <v>118</v>
      </c>
      <c r="X29" s="599" t="s">
        <v>37</v>
      </c>
      <c r="Y29" s="595"/>
      <c r="Z29" s="3772" t="s">
        <v>45</v>
      </c>
      <c r="AA29" s="592" t="s">
        <v>119</v>
      </c>
      <c r="AB29" s="3845" t="s">
        <v>5535</v>
      </c>
      <c r="AC29" s="610">
        <v>2250</v>
      </c>
      <c r="AD29" s="632">
        <v>6272.02</v>
      </c>
      <c r="AE29" s="610">
        <f t="shared" si="0"/>
        <v>46154.14</v>
      </c>
      <c r="AF29" s="6">
        <v>289</v>
      </c>
      <c r="AG29" s="266" t="s">
        <v>362</v>
      </c>
    </row>
    <row r="30" spans="1:33" s="4" customFormat="1" ht="30" customHeight="1">
      <c r="A30" s="614" t="s">
        <v>6973</v>
      </c>
      <c r="B30" s="9089" t="s">
        <v>156</v>
      </c>
      <c r="C30" s="8864">
        <v>45023</v>
      </c>
      <c r="D30" s="8864">
        <v>45079</v>
      </c>
      <c r="E30" s="8864"/>
      <c r="F30" s="8871"/>
      <c r="G30" s="8871">
        <v>8598</v>
      </c>
      <c r="H30" s="8871">
        <v>749</v>
      </c>
      <c r="I30" s="8871"/>
      <c r="J30" s="8871" t="s">
        <v>157</v>
      </c>
      <c r="K30" s="8871" t="s">
        <v>158</v>
      </c>
      <c r="L30" s="592" t="s">
        <v>159</v>
      </c>
      <c r="M30" s="8868" t="s">
        <v>2200</v>
      </c>
      <c r="N30" s="897" t="s">
        <v>6606</v>
      </c>
      <c r="O30" s="594">
        <v>50</v>
      </c>
      <c r="P30" s="152">
        <v>52</v>
      </c>
      <c r="Q30" s="8871" t="s">
        <v>161</v>
      </c>
      <c r="R30" s="8871" t="s">
        <v>36</v>
      </c>
      <c r="S30" s="596"/>
      <c r="T30" s="9337"/>
      <c r="U30" s="9337"/>
      <c r="V30" s="9372" t="s">
        <v>2073</v>
      </c>
      <c r="W30" s="9337" t="s">
        <v>124</v>
      </c>
      <c r="X30" s="8871" t="s">
        <v>37</v>
      </c>
      <c r="Y30" s="9337"/>
      <c r="Z30" s="9381" t="s">
        <v>45</v>
      </c>
      <c r="AA30" s="8924" t="s">
        <v>119</v>
      </c>
      <c r="AB30" s="9343" t="s">
        <v>5535</v>
      </c>
      <c r="AC30" s="9688">
        <v>13500</v>
      </c>
      <c r="AD30" s="601">
        <v>6272.02</v>
      </c>
      <c r="AE30" s="9648">
        <f>SUM(P30*AD30+P31*AD31+P32*AD32+AC30)</f>
        <v>470929.68000000005</v>
      </c>
      <c r="AF30" s="9694"/>
      <c r="AG30" s="9694"/>
    </row>
    <row r="31" spans="1:33" s="4" customFormat="1" ht="30" customHeight="1">
      <c r="A31" s="614" t="s">
        <v>6973</v>
      </c>
      <c r="B31" s="9529"/>
      <c r="C31" s="8865"/>
      <c r="D31" s="8858"/>
      <c r="E31" s="8865"/>
      <c r="F31" s="8858"/>
      <c r="G31" s="8858"/>
      <c r="H31" s="8858"/>
      <c r="I31" s="8858"/>
      <c r="J31" s="8858"/>
      <c r="K31" s="8858"/>
      <c r="L31" s="635" t="s">
        <v>1093</v>
      </c>
      <c r="M31" s="8858"/>
      <c r="N31" s="897" t="s">
        <v>6904</v>
      </c>
      <c r="O31" s="594">
        <v>1</v>
      </c>
      <c r="P31" s="594">
        <v>1</v>
      </c>
      <c r="Q31" s="8858"/>
      <c r="R31" s="8858"/>
      <c r="S31" s="596"/>
      <c r="T31" s="9317"/>
      <c r="U31" s="9317"/>
      <c r="V31" s="8858"/>
      <c r="W31" s="9317"/>
      <c r="X31" s="8858"/>
      <c r="Y31" s="9317"/>
      <c r="Z31" s="9371"/>
      <c r="AA31" s="8924"/>
      <c r="AB31" s="9344"/>
      <c r="AC31" s="9690"/>
      <c r="AD31" s="823">
        <v>91983.15</v>
      </c>
      <c r="AE31" s="9649"/>
      <c r="AF31" s="9228"/>
      <c r="AG31" s="9228"/>
    </row>
    <row r="32" spans="1:33" s="4" customFormat="1" ht="30" customHeight="1">
      <c r="A32" s="614" t="s">
        <v>6973</v>
      </c>
      <c r="B32" s="9500"/>
      <c r="C32" s="8866"/>
      <c r="D32" s="8854"/>
      <c r="E32" s="8866"/>
      <c r="F32" s="8854"/>
      <c r="G32" s="8854"/>
      <c r="H32" s="8854"/>
      <c r="I32" s="8854"/>
      <c r="J32" s="8854"/>
      <c r="K32" s="8854"/>
      <c r="L32" s="592" t="s">
        <v>163</v>
      </c>
      <c r="M32" s="8854"/>
      <c r="N32" s="897" t="s">
        <v>6605</v>
      </c>
      <c r="O32" s="594">
        <v>1</v>
      </c>
      <c r="P32" s="594">
        <v>1</v>
      </c>
      <c r="Q32" s="8854"/>
      <c r="R32" s="8854"/>
      <c r="S32" s="596"/>
      <c r="T32" s="9318"/>
      <c r="U32" s="9318"/>
      <c r="V32" s="8854"/>
      <c r="W32" s="9318"/>
      <c r="X32" s="8854"/>
      <c r="Y32" s="9318"/>
      <c r="Z32" s="9360"/>
      <c r="AA32" s="8924"/>
      <c r="AB32" s="9345"/>
      <c r="AC32" s="9689"/>
      <c r="AD32" s="823">
        <v>39301.49</v>
      </c>
      <c r="AE32" s="9650"/>
      <c r="AF32" s="9229"/>
      <c r="AG32" s="9229"/>
    </row>
    <row r="33" spans="1:33" s="4" customFormat="1" ht="30" customHeight="1">
      <c r="A33" s="614" t="s">
        <v>6973</v>
      </c>
      <c r="B33" s="4672" t="s">
        <v>164</v>
      </c>
      <c r="C33" s="593">
        <v>45022</v>
      </c>
      <c r="D33" s="593">
        <v>45029</v>
      </c>
      <c r="E33" s="633"/>
      <c r="F33" s="592"/>
      <c r="G33" s="592">
        <v>8598</v>
      </c>
      <c r="H33" s="592"/>
      <c r="I33" s="592" t="s">
        <v>92</v>
      </c>
      <c r="J33" s="629" t="s">
        <v>165</v>
      </c>
      <c r="K33" s="592" t="s">
        <v>166</v>
      </c>
      <c r="L33" s="592" t="s">
        <v>167</v>
      </c>
      <c r="M33" s="592"/>
      <c r="N33" s="592"/>
      <c r="O33" s="594">
        <v>10</v>
      </c>
      <c r="P33" s="594">
        <v>10</v>
      </c>
      <c r="Q33" s="592" t="s">
        <v>168</v>
      </c>
      <c r="R33" s="592"/>
      <c r="S33" s="596"/>
      <c r="T33" s="595"/>
      <c r="U33" s="595"/>
      <c r="V33" s="597" t="s">
        <v>2073</v>
      </c>
      <c r="W33" s="598"/>
      <c r="X33" s="599" t="s">
        <v>37</v>
      </c>
      <c r="Y33" s="595"/>
      <c r="Z33" s="3772" t="s">
        <v>45</v>
      </c>
      <c r="AA33" s="592"/>
      <c r="AB33" s="3845" t="s">
        <v>5535</v>
      </c>
      <c r="AC33" s="601">
        <v>0</v>
      </c>
      <c r="AD33" s="601">
        <v>6272.02</v>
      </c>
      <c r="AE33" s="601">
        <f t="shared" ref="AE33:AE58" si="1">SUM(AD33*P33+AC33)</f>
        <v>62720.200000000004</v>
      </c>
      <c r="AF33" s="6">
        <v>290</v>
      </c>
      <c r="AG33" s="266" t="s">
        <v>362</v>
      </c>
    </row>
    <row r="34" spans="1:33" s="60" customFormat="1" ht="30" customHeight="1">
      <c r="A34" s="195" t="s">
        <v>6973</v>
      </c>
      <c r="B34" s="36" t="s">
        <v>169</v>
      </c>
      <c r="C34" s="37">
        <v>45022</v>
      </c>
      <c r="D34" s="37">
        <v>45029</v>
      </c>
      <c r="E34" s="6828"/>
      <c r="F34" s="36"/>
      <c r="G34" s="36">
        <v>8598</v>
      </c>
      <c r="H34" s="86" t="s">
        <v>170</v>
      </c>
      <c r="I34" s="36"/>
      <c r="J34" s="36" t="s">
        <v>171</v>
      </c>
      <c r="K34" s="36" t="s">
        <v>172</v>
      </c>
      <c r="L34" s="36" t="s">
        <v>173</v>
      </c>
      <c r="M34" s="36"/>
      <c r="N34" s="36" t="s">
        <v>174</v>
      </c>
      <c r="O34" s="39">
        <v>1</v>
      </c>
      <c r="P34" s="39">
        <v>1</v>
      </c>
      <c r="Q34" s="36" t="s">
        <v>175</v>
      </c>
      <c r="R34" s="36"/>
      <c r="S34" s="85"/>
      <c r="T34" s="40"/>
      <c r="U34" s="40"/>
      <c r="V34" s="8141" t="s">
        <v>2073</v>
      </c>
      <c r="W34" s="146"/>
      <c r="X34" s="8143" t="s">
        <v>37</v>
      </c>
      <c r="Y34" s="40"/>
      <c r="Z34" s="8144" t="s">
        <v>45</v>
      </c>
      <c r="AA34" s="36"/>
      <c r="AB34" s="3846" t="s">
        <v>5535</v>
      </c>
      <c r="AC34" s="272">
        <v>0</v>
      </c>
      <c r="AD34" s="272">
        <v>0</v>
      </c>
      <c r="AE34" s="272">
        <f t="shared" si="1"/>
        <v>0</v>
      </c>
      <c r="AF34" s="36">
        <v>576</v>
      </c>
      <c r="AG34" s="36" t="s">
        <v>362</v>
      </c>
    </row>
    <row r="35" spans="1:33" s="4" customFormat="1" ht="30" customHeight="1">
      <c r="A35" s="614" t="s">
        <v>6973</v>
      </c>
      <c r="B35" s="4672" t="s">
        <v>176</v>
      </c>
      <c r="C35" s="593">
        <v>45022</v>
      </c>
      <c r="D35" s="593">
        <v>45078</v>
      </c>
      <c r="E35" s="633"/>
      <c r="F35" s="592"/>
      <c r="G35" s="592">
        <v>8598</v>
      </c>
      <c r="H35" s="630" t="s">
        <v>177</v>
      </c>
      <c r="I35" s="630"/>
      <c r="J35" s="592" t="s">
        <v>178</v>
      </c>
      <c r="K35" s="592" t="s">
        <v>116</v>
      </c>
      <c r="L35" s="592" t="s">
        <v>179</v>
      </c>
      <c r="M35" s="592"/>
      <c r="N35" s="592"/>
      <c r="O35" s="594">
        <v>8</v>
      </c>
      <c r="P35" s="594">
        <v>8</v>
      </c>
      <c r="Q35" s="592" t="s">
        <v>117</v>
      </c>
      <c r="R35" s="592" t="s">
        <v>36</v>
      </c>
      <c r="S35" s="596"/>
      <c r="T35" s="595"/>
      <c r="U35" s="595"/>
      <c r="V35" s="597" t="s">
        <v>2073</v>
      </c>
      <c r="W35" s="598" t="s">
        <v>145</v>
      </c>
      <c r="X35" s="599" t="s">
        <v>37</v>
      </c>
      <c r="Y35" s="595"/>
      <c r="Z35" s="3775" t="s">
        <v>45</v>
      </c>
      <c r="AA35" s="592" t="s">
        <v>119</v>
      </c>
      <c r="AB35" s="3845" t="s">
        <v>5535</v>
      </c>
      <c r="AC35" s="601">
        <v>6750</v>
      </c>
      <c r="AD35" s="601">
        <v>6272.02</v>
      </c>
      <c r="AE35" s="601">
        <f t="shared" si="1"/>
        <v>56926.16</v>
      </c>
      <c r="AF35" s="6">
        <v>291</v>
      </c>
      <c r="AG35" s="266" t="s">
        <v>362</v>
      </c>
    </row>
    <row r="36" spans="1:33" s="4" customFormat="1" ht="30" customHeight="1">
      <c r="A36" s="614" t="s">
        <v>6973</v>
      </c>
      <c r="B36" s="4672" t="s">
        <v>180</v>
      </c>
      <c r="C36" s="593">
        <v>45022</v>
      </c>
      <c r="D36" s="593">
        <v>45035</v>
      </c>
      <c r="E36" s="633"/>
      <c r="F36" s="592"/>
      <c r="G36" s="592">
        <v>8598</v>
      </c>
      <c r="H36" s="630" t="s">
        <v>181</v>
      </c>
      <c r="I36" s="592"/>
      <c r="J36" s="592" t="s">
        <v>182</v>
      </c>
      <c r="K36" s="592" t="s">
        <v>116</v>
      </c>
      <c r="L36" s="592" t="s">
        <v>128</v>
      </c>
      <c r="M36" s="592"/>
      <c r="N36" s="592" t="s">
        <v>143</v>
      </c>
      <c r="O36" s="594">
        <v>3</v>
      </c>
      <c r="P36" s="594">
        <v>3</v>
      </c>
      <c r="Q36" s="592" t="s">
        <v>183</v>
      </c>
      <c r="R36" s="592" t="s">
        <v>36</v>
      </c>
      <c r="S36" s="596"/>
      <c r="T36" s="595"/>
      <c r="U36" s="595"/>
      <c r="V36" s="597" t="s">
        <v>2073</v>
      </c>
      <c r="W36" s="598" t="s">
        <v>124</v>
      </c>
      <c r="X36" s="599" t="s">
        <v>37</v>
      </c>
      <c r="Y36" s="595"/>
      <c r="Z36" s="3772" t="s">
        <v>45</v>
      </c>
      <c r="AA36" s="592" t="s">
        <v>119</v>
      </c>
      <c r="AB36" s="3845" t="s">
        <v>5535</v>
      </c>
      <c r="AC36" s="601">
        <v>6750</v>
      </c>
      <c r="AD36" s="601">
        <v>6272.02</v>
      </c>
      <c r="AE36" s="601">
        <f t="shared" si="1"/>
        <v>25566.06</v>
      </c>
      <c r="AF36" s="6">
        <v>293</v>
      </c>
      <c r="AG36" s="266" t="s">
        <v>362</v>
      </c>
    </row>
    <row r="37" spans="1:33" s="4" customFormat="1" ht="30" customHeight="1">
      <c r="A37" s="614" t="s">
        <v>6973</v>
      </c>
      <c r="B37" s="4672" t="s">
        <v>184</v>
      </c>
      <c r="C37" s="593">
        <v>45022</v>
      </c>
      <c r="D37" s="593">
        <v>45029</v>
      </c>
      <c r="E37" s="633"/>
      <c r="F37" s="592"/>
      <c r="G37" s="592">
        <v>8598</v>
      </c>
      <c r="H37" s="630" t="s">
        <v>135</v>
      </c>
      <c r="I37" s="592"/>
      <c r="J37" s="629" t="s">
        <v>185</v>
      </c>
      <c r="K37" s="592" t="s">
        <v>166</v>
      </c>
      <c r="L37" s="592" t="s">
        <v>76</v>
      </c>
      <c r="M37" s="592"/>
      <c r="N37" s="592"/>
      <c r="O37" s="594">
        <v>4</v>
      </c>
      <c r="P37" s="594">
        <v>4</v>
      </c>
      <c r="Q37" s="592" t="s">
        <v>186</v>
      </c>
      <c r="R37" s="592"/>
      <c r="S37" s="596"/>
      <c r="T37" s="595"/>
      <c r="U37" s="595"/>
      <c r="V37" s="597" t="s">
        <v>2073</v>
      </c>
      <c r="W37" s="598"/>
      <c r="X37" s="599" t="s">
        <v>37</v>
      </c>
      <c r="Y37" s="595"/>
      <c r="Z37" s="3772" t="s">
        <v>45</v>
      </c>
      <c r="AA37" s="592"/>
      <c r="AB37" s="3845" t="s">
        <v>5535</v>
      </c>
      <c r="AC37" s="601">
        <v>0</v>
      </c>
      <c r="AD37" s="601">
        <v>6272.02</v>
      </c>
      <c r="AE37" s="601">
        <f t="shared" si="1"/>
        <v>25088.080000000002</v>
      </c>
      <c r="AF37" s="6">
        <v>294</v>
      </c>
      <c r="AG37" s="266" t="s">
        <v>362</v>
      </c>
    </row>
    <row r="38" spans="1:33" s="4" customFormat="1" ht="30" customHeight="1">
      <c r="A38" s="614" t="s">
        <v>6973</v>
      </c>
      <c r="B38" s="4672" t="s">
        <v>187</v>
      </c>
      <c r="C38" s="593">
        <v>45023</v>
      </c>
      <c r="D38" s="593">
        <v>45030</v>
      </c>
      <c r="E38" s="633"/>
      <c r="F38" s="592"/>
      <c r="G38" s="592">
        <v>8598</v>
      </c>
      <c r="H38" s="592">
        <v>163</v>
      </c>
      <c r="I38" s="592"/>
      <c r="J38" s="592" t="s">
        <v>188</v>
      </c>
      <c r="K38" s="592" t="s">
        <v>189</v>
      </c>
      <c r="L38" s="592" t="s">
        <v>62</v>
      </c>
      <c r="M38" s="592"/>
      <c r="N38" s="592" t="s">
        <v>150</v>
      </c>
      <c r="O38" s="594">
        <v>5</v>
      </c>
      <c r="P38" s="152">
        <v>6</v>
      </c>
      <c r="Q38" s="592" t="s">
        <v>151</v>
      </c>
      <c r="R38" s="592"/>
      <c r="S38" s="596"/>
      <c r="T38" s="595"/>
      <c r="U38" s="595"/>
      <c r="V38" s="597" t="s">
        <v>2073</v>
      </c>
      <c r="W38" s="598" t="s">
        <v>145</v>
      </c>
      <c r="X38" s="599" t="s">
        <v>37</v>
      </c>
      <c r="Y38" s="595"/>
      <c r="Z38" s="3772" t="s">
        <v>45</v>
      </c>
      <c r="AA38" s="592" t="s">
        <v>119</v>
      </c>
      <c r="AB38" s="3845" t="s">
        <v>5535</v>
      </c>
      <c r="AC38" s="601">
        <v>0</v>
      </c>
      <c r="AD38" s="632">
        <v>6272.02</v>
      </c>
      <c r="AE38" s="601">
        <f t="shared" si="1"/>
        <v>37632.120000000003</v>
      </c>
      <c r="AF38" s="6">
        <v>295</v>
      </c>
      <c r="AG38" s="266" t="s">
        <v>362</v>
      </c>
    </row>
    <row r="39" spans="1:33" s="4" customFormat="1" ht="30" customHeight="1">
      <c r="A39" s="614" t="s">
        <v>6973</v>
      </c>
      <c r="B39" s="4672" t="s">
        <v>190</v>
      </c>
      <c r="C39" s="593">
        <v>45023</v>
      </c>
      <c r="D39" s="593">
        <v>45030</v>
      </c>
      <c r="E39" s="633"/>
      <c r="F39" s="592"/>
      <c r="G39" s="592">
        <v>8598</v>
      </c>
      <c r="H39" s="592">
        <v>183</v>
      </c>
      <c r="I39" s="592"/>
      <c r="J39" s="592" t="s">
        <v>191</v>
      </c>
      <c r="K39" s="592" t="s">
        <v>192</v>
      </c>
      <c r="L39" s="592" t="s">
        <v>193</v>
      </c>
      <c r="M39" s="592"/>
      <c r="N39" s="592" t="s">
        <v>150</v>
      </c>
      <c r="O39" s="594">
        <v>6</v>
      </c>
      <c r="P39" s="594">
        <v>6</v>
      </c>
      <c r="Q39" s="592" t="s">
        <v>194</v>
      </c>
      <c r="R39" s="592"/>
      <c r="S39" s="10"/>
      <c r="T39" s="595"/>
      <c r="U39" s="595"/>
      <c r="V39" s="597" t="s">
        <v>2073</v>
      </c>
      <c r="W39" s="598" t="s">
        <v>145</v>
      </c>
      <c r="X39" s="599" t="s">
        <v>37</v>
      </c>
      <c r="Y39" s="595"/>
      <c r="Z39" s="3772" t="s">
        <v>45</v>
      </c>
      <c r="AA39" s="592" t="s">
        <v>119</v>
      </c>
      <c r="AB39" s="3845" t="s">
        <v>5535</v>
      </c>
      <c r="AC39" s="601">
        <v>0</v>
      </c>
      <c r="AD39" s="601">
        <v>6272.02</v>
      </c>
      <c r="AE39" s="601">
        <f t="shared" si="1"/>
        <v>37632.120000000003</v>
      </c>
      <c r="AF39" s="6">
        <v>300</v>
      </c>
      <c r="AG39" s="266" t="s">
        <v>362</v>
      </c>
    </row>
    <row r="40" spans="1:33" s="4" customFormat="1" ht="30" customHeight="1">
      <c r="A40" s="614" t="s">
        <v>6973</v>
      </c>
      <c r="B40" s="4672" t="s">
        <v>195</v>
      </c>
      <c r="C40" s="593">
        <v>45023</v>
      </c>
      <c r="D40" s="593">
        <v>45030</v>
      </c>
      <c r="E40" s="633"/>
      <c r="F40" s="592"/>
      <c r="G40" s="592">
        <v>8598</v>
      </c>
      <c r="H40" s="592">
        <v>190</v>
      </c>
      <c r="I40" s="592"/>
      <c r="J40" s="592" t="s">
        <v>196</v>
      </c>
      <c r="K40" s="592" t="s">
        <v>197</v>
      </c>
      <c r="L40" s="592" t="s">
        <v>167</v>
      </c>
      <c r="M40" s="592"/>
      <c r="N40" s="592" t="s">
        <v>150</v>
      </c>
      <c r="O40" s="594">
        <v>10</v>
      </c>
      <c r="P40" s="594">
        <v>10</v>
      </c>
      <c r="Q40" s="592" t="s">
        <v>194</v>
      </c>
      <c r="R40" s="592"/>
      <c r="S40" s="10"/>
      <c r="T40" s="595"/>
      <c r="U40" s="595"/>
      <c r="V40" s="597" t="s">
        <v>2073</v>
      </c>
      <c r="W40" s="598" t="s">
        <v>145</v>
      </c>
      <c r="X40" s="599" t="s">
        <v>37</v>
      </c>
      <c r="Y40" s="595"/>
      <c r="Z40" s="3772" t="s">
        <v>45</v>
      </c>
      <c r="AA40" s="592" t="s">
        <v>119</v>
      </c>
      <c r="AB40" s="3845" t="s">
        <v>5535</v>
      </c>
      <c r="AC40" s="601">
        <v>0</v>
      </c>
      <c r="AD40" s="601">
        <v>6272.02</v>
      </c>
      <c r="AE40" s="601">
        <f t="shared" si="1"/>
        <v>62720.200000000004</v>
      </c>
      <c r="AF40" s="6">
        <v>299</v>
      </c>
      <c r="AG40" s="266" t="s">
        <v>362</v>
      </c>
    </row>
    <row r="41" spans="1:33" s="4" customFormat="1" ht="30" customHeight="1">
      <c r="A41" s="614" t="s">
        <v>6973</v>
      </c>
      <c r="B41" s="4672" t="s">
        <v>198</v>
      </c>
      <c r="C41" s="593">
        <v>45023</v>
      </c>
      <c r="D41" s="593">
        <v>45030</v>
      </c>
      <c r="E41" s="633"/>
      <c r="F41" s="592"/>
      <c r="G41" s="592">
        <v>8598</v>
      </c>
      <c r="H41" s="592">
        <v>193</v>
      </c>
      <c r="I41" s="592"/>
      <c r="J41" s="592" t="s">
        <v>199</v>
      </c>
      <c r="K41" s="592" t="s">
        <v>200</v>
      </c>
      <c r="L41" s="592" t="s">
        <v>201</v>
      </c>
      <c r="M41" s="592"/>
      <c r="N41" s="592" t="s">
        <v>150</v>
      </c>
      <c r="O41" s="594">
        <v>13</v>
      </c>
      <c r="P41" s="594">
        <v>13</v>
      </c>
      <c r="Q41" s="592" t="s">
        <v>194</v>
      </c>
      <c r="R41" s="592"/>
      <c r="S41" s="10"/>
      <c r="T41" s="595"/>
      <c r="U41" s="595"/>
      <c r="V41" s="597" t="s">
        <v>2073</v>
      </c>
      <c r="W41" s="598" t="s">
        <v>145</v>
      </c>
      <c r="X41" s="599" t="s">
        <v>37</v>
      </c>
      <c r="Y41" s="595"/>
      <c r="Z41" s="3772" t="s">
        <v>45</v>
      </c>
      <c r="AA41" s="592" t="s">
        <v>119</v>
      </c>
      <c r="AB41" s="3845" t="s">
        <v>5535</v>
      </c>
      <c r="AC41" s="601">
        <v>0</v>
      </c>
      <c r="AD41" s="601">
        <v>6272.02</v>
      </c>
      <c r="AE41" s="601">
        <f t="shared" si="1"/>
        <v>81536.260000000009</v>
      </c>
      <c r="AF41" s="6">
        <v>301</v>
      </c>
      <c r="AG41" s="266" t="s">
        <v>362</v>
      </c>
    </row>
    <row r="42" spans="1:33" s="4" customFormat="1" ht="30" customHeight="1">
      <c r="A42" s="614" t="s">
        <v>6973</v>
      </c>
      <c r="B42" s="4672" t="s">
        <v>202</v>
      </c>
      <c r="C42" s="593">
        <v>45023</v>
      </c>
      <c r="D42" s="593">
        <v>45030</v>
      </c>
      <c r="E42" s="633"/>
      <c r="F42" s="592"/>
      <c r="G42" s="592">
        <v>8598</v>
      </c>
      <c r="H42" s="592">
        <v>194</v>
      </c>
      <c r="I42" s="592"/>
      <c r="J42" s="592" t="s">
        <v>203</v>
      </c>
      <c r="K42" s="592" t="s">
        <v>204</v>
      </c>
      <c r="L42" s="592" t="s">
        <v>193</v>
      </c>
      <c r="M42" s="592"/>
      <c r="N42" s="592" t="s">
        <v>150</v>
      </c>
      <c r="O42" s="594">
        <v>6</v>
      </c>
      <c r="P42" s="594">
        <v>6</v>
      </c>
      <c r="Q42" s="592" t="s">
        <v>194</v>
      </c>
      <c r="R42" s="592"/>
      <c r="S42" s="10"/>
      <c r="T42" s="595"/>
      <c r="U42" s="595"/>
      <c r="V42" s="597" t="s">
        <v>2073</v>
      </c>
      <c r="W42" s="598"/>
      <c r="X42" s="599" t="s">
        <v>37</v>
      </c>
      <c r="Y42" s="595"/>
      <c r="Z42" s="641" t="s">
        <v>45</v>
      </c>
      <c r="AA42" s="592"/>
      <c r="AB42" s="3845" t="s">
        <v>5535</v>
      </c>
      <c r="AC42" s="601">
        <v>0</v>
      </c>
      <c r="AD42" s="601">
        <v>6272.02</v>
      </c>
      <c r="AE42" s="601">
        <f t="shared" si="1"/>
        <v>37632.120000000003</v>
      </c>
      <c r="AF42" s="6">
        <v>302</v>
      </c>
      <c r="AG42" s="266" t="s">
        <v>362</v>
      </c>
    </row>
    <row r="43" spans="1:33" s="4" customFormat="1" ht="30" customHeight="1">
      <c r="A43" s="614" t="s">
        <v>6973</v>
      </c>
      <c r="B43" s="4672" t="s">
        <v>205</v>
      </c>
      <c r="C43" s="593">
        <v>45023</v>
      </c>
      <c r="D43" s="593">
        <v>45030</v>
      </c>
      <c r="E43" s="633"/>
      <c r="F43" s="592"/>
      <c r="G43" s="592">
        <v>8598</v>
      </c>
      <c r="H43" s="592">
        <v>215</v>
      </c>
      <c r="I43" s="592"/>
      <c r="J43" s="592" t="s">
        <v>206</v>
      </c>
      <c r="K43" s="592" t="s">
        <v>207</v>
      </c>
      <c r="L43" s="592" t="s">
        <v>62</v>
      </c>
      <c r="M43" s="592"/>
      <c r="N43" s="592" t="s">
        <v>150</v>
      </c>
      <c r="O43" s="594">
        <v>5</v>
      </c>
      <c r="P43" s="594">
        <v>5</v>
      </c>
      <c r="Q43" s="592" t="s">
        <v>194</v>
      </c>
      <c r="R43" s="592"/>
      <c r="S43" s="10"/>
      <c r="T43" s="595"/>
      <c r="U43" s="595"/>
      <c r="V43" s="597" t="s">
        <v>2073</v>
      </c>
      <c r="W43" s="598"/>
      <c r="X43" s="599" t="s">
        <v>37</v>
      </c>
      <c r="Y43" s="595"/>
      <c r="Z43" s="641" t="s">
        <v>45</v>
      </c>
      <c r="AA43" s="592"/>
      <c r="AB43" s="3845" t="s">
        <v>5535</v>
      </c>
      <c r="AC43" s="601">
        <v>0</v>
      </c>
      <c r="AD43" s="601">
        <v>6272.02</v>
      </c>
      <c r="AE43" s="601">
        <f t="shared" si="1"/>
        <v>31360.100000000002</v>
      </c>
      <c r="AF43" s="6">
        <v>303</v>
      </c>
      <c r="AG43" s="266" t="s">
        <v>362</v>
      </c>
    </row>
    <row r="44" spans="1:33" s="4" customFormat="1" ht="30" customHeight="1">
      <c r="A44" s="614" t="s">
        <v>6973</v>
      </c>
      <c r="B44" s="4672" t="s">
        <v>208</v>
      </c>
      <c r="C44" s="593">
        <v>45023</v>
      </c>
      <c r="D44" s="593">
        <v>45030</v>
      </c>
      <c r="E44" s="633"/>
      <c r="F44" s="592"/>
      <c r="G44" s="592">
        <v>8598</v>
      </c>
      <c r="H44" s="592">
        <v>216</v>
      </c>
      <c r="I44" s="592"/>
      <c r="J44" s="592" t="s">
        <v>209</v>
      </c>
      <c r="K44" s="592" t="s">
        <v>210</v>
      </c>
      <c r="L44" s="592" t="s">
        <v>193</v>
      </c>
      <c r="M44" s="592"/>
      <c r="N44" s="592" t="s">
        <v>150</v>
      </c>
      <c r="O44" s="594">
        <v>6</v>
      </c>
      <c r="P44" s="594">
        <v>6</v>
      </c>
      <c r="Q44" s="592" t="s">
        <v>194</v>
      </c>
      <c r="R44" s="592"/>
      <c r="S44" s="10"/>
      <c r="T44" s="595"/>
      <c r="U44" s="595"/>
      <c r="V44" s="597" t="s">
        <v>2073</v>
      </c>
      <c r="W44" s="598"/>
      <c r="X44" s="599" t="s">
        <v>37</v>
      </c>
      <c r="Y44" s="595"/>
      <c r="Z44" s="641" t="s">
        <v>45</v>
      </c>
      <c r="AA44" s="592"/>
      <c r="AB44" s="3845" t="s">
        <v>5535</v>
      </c>
      <c r="AC44" s="601">
        <v>0</v>
      </c>
      <c r="AD44" s="601">
        <v>6272.02</v>
      </c>
      <c r="AE44" s="601">
        <f t="shared" si="1"/>
        <v>37632.120000000003</v>
      </c>
      <c r="AF44" s="6">
        <v>304</v>
      </c>
      <c r="AG44" s="266" t="s">
        <v>362</v>
      </c>
    </row>
    <row r="45" spans="1:33" s="4" customFormat="1" ht="30" customHeight="1">
      <c r="A45" s="592" t="s">
        <v>6973</v>
      </c>
      <c r="B45" s="4672" t="s">
        <v>211</v>
      </c>
      <c r="C45" s="593">
        <v>45023</v>
      </c>
      <c r="D45" s="593">
        <v>45030</v>
      </c>
      <c r="E45" s="633"/>
      <c r="F45" s="592"/>
      <c r="G45" s="592">
        <v>8598</v>
      </c>
      <c r="H45" s="592">
        <v>228</v>
      </c>
      <c r="I45" s="592"/>
      <c r="J45" s="592" t="s">
        <v>212</v>
      </c>
      <c r="K45" s="592" t="s">
        <v>213</v>
      </c>
      <c r="L45" s="592" t="s">
        <v>179</v>
      </c>
      <c r="M45" s="592"/>
      <c r="N45" s="592" t="s">
        <v>150</v>
      </c>
      <c r="O45" s="594">
        <v>8</v>
      </c>
      <c r="P45" s="594">
        <v>8</v>
      </c>
      <c r="Q45" s="592" t="s">
        <v>194</v>
      </c>
      <c r="R45" s="592"/>
      <c r="S45" s="10"/>
      <c r="T45" s="595"/>
      <c r="U45" s="595"/>
      <c r="V45" s="597" t="s">
        <v>2073</v>
      </c>
      <c r="W45" s="598"/>
      <c r="X45" s="599" t="s">
        <v>37</v>
      </c>
      <c r="Y45" s="595"/>
      <c r="Z45" s="3779" t="s">
        <v>45</v>
      </c>
      <c r="AA45" s="592">
        <v>4503903936</v>
      </c>
      <c r="AB45" s="3845" t="s">
        <v>5535</v>
      </c>
      <c r="AC45" s="601">
        <v>0</v>
      </c>
      <c r="AD45" s="632">
        <v>6272.02</v>
      </c>
      <c r="AE45" s="601">
        <f t="shared" si="1"/>
        <v>50176.160000000003</v>
      </c>
      <c r="AF45" s="6"/>
      <c r="AG45" s="6"/>
    </row>
    <row r="46" spans="1:33" s="4" customFormat="1" ht="30" customHeight="1">
      <c r="A46" s="4000" t="s">
        <v>6973</v>
      </c>
      <c r="B46" s="5658" t="s">
        <v>214</v>
      </c>
      <c r="C46" s="593">
        <v>45023</v>
      </c>
      <c r="D46" s="593">
        <v>45030</v>
      </c>
      <c r="E46" s="633"/>
      <c r="F46" s="592"/>
      <c r="G46" s="592">
        <v>8598</v>
      </c>
      <c r="H46" s="592">
        <v>46</v>
      </c>
      <c r="I46" s="592"/>
      <c r="J46" s="4000" t="s">
        <v>215</v>
      </c>
      <c r="K46" s="592" t="s">
        <v>216</v>
      </c>
      <c r="L46" s="592" t="s">
        <v>193</v>
      </c>
      <c r="M46" s="592"/>
      <c r="N46" s="592" t="s">
        <v>150</v>
      </c>
      <c r="O46" s="594">
        <v>6</v>
      </c>
      <c r="P46" s="594">
        <v>6</v>
      </c>
      <c r="Q46" s="592" t="s">
        <v>194</v>
      </c>
      <c r="R46" s="592"/>
      <c r="S46" s="10"/>
      <c r="T46" s="595"/>
      <c r="U46" s="595"/>
      <c r="V46" s="597" t="s">
        <v>2073</v>
      </c>
      <c r="W46" s="598"/>
      <c r="X46" s="599" t="s">
        <v>37</v>
      </c>
      <c r="Y46" s="595"/>
      <c r="Z46" s="641" t="s">
        <v>45</v>
      </c>
      <c r="AA46" s="3877">
        <v>4503903938</v>
      </c>
      <c r="AB46" s="3845" t="s">
        <v>5535</v>
      </c>
      <c r="AC46" s="601">
        <v>0</v>
      </c>
      <c r="AD46" s="601">
        <v>6272.02</v>
      </c>
      <c r="AE46" s="601">
        <f t="shared" si="1"/>
        <v>37632.120000000003</v>
      </c>
      <c r="AF46" s="6"/>
      <c r="AG46" s="6"/>
    </row>
    <row r="47" spans="1:33" s="4" customFormat="1" ht="30" customHeight="1">
      <c r="A47" s="614" t="s">
        <v>6973</v>
      </c>
      <c r="B47" s="4672" t="s">
        <v>217</v>
      </c>
      <c r="C47" s="593">
        <v>45023</v>
      </c>
      <c r="D47" s="593">
        <v>45030</v>
      </c>
      <c r="E47" s="633"/>
      <c r="F47" s="592"/>
      <c r="G47" s="592">
        <v>8598</v>
      </c>
      <c r="H47" s="592">
        <v>507</v>
      </c>
      <c r="I47" s="592"/>
      <c r="J47" s="592" t="s">
        <v>218</v>
      </c>
      <c r="K47" s="592" t="s">
        <v>219</v>
      </c>
      <c r="L47" s="592" t="s">
        <v>62</v>
      </c>
      <c r="M47" s="592"/>
      <c r="N47" s="592" t="s">
        <v>150</v>
      </c>
      <c r="O47" s="594">
        <v>5</v>
      </c>
      <c r="P47" s="594">
        <v>5</v>
      </c>
      <c r="Q47" s="592" t="s">
        <v>194</v>
      </c>
      <c r="R47" s="592"/>
      <c r="S47" s="10"/>
      <c r="T47" s="595"/>
      <c r="U47" s="595"/>
      <c r="V47" s="597" t="s">
        <v>2073</v>
      </c>
      <c r="W47" s="598" t="s">
        <v>118</v>
      </c>
      <c r="X47" s="599" t="s">
        <v>37</v>
      </c>
      <c r="Y47" s="595"/>
      <c r="Z47" s="3775" t="s">
        <v>45</v>
      </c>
      <c r="AA47" s="592" t="s">
        <v>119</v>
      </c>
      <c r="AB47" s="3845" t="s">
        <v>5535</v>
      </c>
      <c r="AC47" s="601">
        <v>4500</v>
      </c>
      <c r="AD47" s="601">
        <v>6272.02</v>
      </c>
      <c r="AE47" s="601">
        <f t="shared" si="1"/>
        <v>35860.100000000006</v>
      </c>
      <c r="AF47" s="6">
        <v>305</v>
      </c>
      <c r="AG47" s="266" t="s">
        <v>362</v>
      </c>
    </row>
    <row r="48" spans="1:33" s="4" customFormat="1" ht="30" customHeight="1">
      <c r="A48" s="614" t="s">
        <v>6973</v>
      </c>
      <c r="B48" s="4672" t="s">
        <v>220</v>
      </c>
      <c r="C48" s="593">
        <v>45023</v>
      </c>
      <c r="D48" s="593">
        <v>45034</v>
      </c>
      <c r="E48" s="633"/>
      <c r="F48" s="592"/>
      <c r="G48" s="592">
        <v>8598</v>
      </c>
      <c r="H48" s="592">
        <v>571</v>
      </c>
      <c r="I48" s="592"/>
      <c r="J48" s="592" t="s">
        <v>221</v>
      </c>
      <c r="K48" s="592" t="s">
        <v>222</v>
      </c>
      <c r="L48" s="592" t="s">
        <v>193</v>
      </c>
      <c r="M48" s="592"/>
      <c r="N48" s="592" t="s">
        <v>150</v>
      </c>
      <c r="O48" s="594">
        <v>6</v>
      </c>
      <c r="P48" s="594">
        <v>6</v>
      </c>
      <c r="Q48" s="592" t="s">
        <v>194</v>
      </c>
      <c r="R48" s="592"/>
      <c r="S48" s="10"/>
      <c r="T48" s="595"/>
      <c r="U48" s="595"/>
      <c r="V48" s="597" t="s">
        <v>2073</v>
      </c>
      <c r="W48" s="598" t="s">
        <v>145</v>
      </c>
      <c r="X48" s="599" t="s">
        <v>37</v>
      </c>
      <c r="Y48" s="595"/>
      <c r="Z48" s="641" t="s">
        <v>45</v>
      </c>
      <c r="AA48" s="592" t="s">
        <v>119</v>
      </c>
      <c r="AB48" s="3845" t="s">
        <v>5535</v>
      </c>
      <c r="AC48" s="601">
        <v>2250</v>
      </c>
      <c r="AD48" s="601">
        <v>6272.02</v>
      </c>
      <c r="AE48" s="601">
        <f t="shared" si="1"/>
        <v>39882.120000000003</v>
      </c>
      <c r="AF48" s="6">
        <v>306</v>
      </c>
      <c r="AG48" s="266" t="s">
        <v>362</v>
      </c>
    </row>
    <row r="49" spans="1:33" s="4" customFormat="1" ht="30" customHeight="1">
      <c r="A49" s="614" t="s">
        <v>6973</v>
      </c>
      <c r="B49" s="4672" t="s">
        <v>223</v>
      </c>
      <c r="C49" s="593">
        <v>45023</v>
      </c>
      <c r="D49" s="593">
        <v>45036</v>
      </c>
      <c r="E49" s="633"/>
      <c r="F49" s="592"/>
      <c r="G49" s="592">
        <v>8598</v>
      </c>
      <c r="H49" s="592">
        <v>599</v>
      </c>
      <c r="I49" s="592"/>
      <c r="J49" s="592" t="s">
        <v>224</v>
      </c>
      <c r="K49" s="592" t="s">
        <v>225</v>
      </c>
      <c r="L49" s="592" t="s">
        <v>193</v>
      </c>
      <c r="M49" s="592"/>
      <c r="N49" s="592" t="s">
        <v>150</v>
      </c>
      <c r="O49" s="594">
        <v>6</v>
      </c>
      <c r="P49" s="594">
        <v>6</v>
      </c>
      <c r="Q49" s="592" t="s">
        <v>194</v>
      </c>
      <c r="R49" s="592"/>
      <c r="S49" s="10"/>
      <c r="T49" s="595"/>
      <c r="U49" s="595"/>
      <c r="V49" s="597" t="s">
        <v>2073</v>
      </c>
      <c r="W49" s="598" t="s">
        <v>118</v>
      </c>
      <c r="X49" s="599" t="s">
        <v>37</v>
      </c>
      <c r="Y49" s="595"/>
      <c r="Z49" s="3775" t="s">
        <v>45</v>
      </c>
      <c r="AA49" s="592" t="s">
        <v>119</v>
      </c>
      <c r="AB49" s="3845" t="s">
        <v>5535</v>
      </c>
      <c r="AC49" s="601">
        <v>6750</v>
      </c>
      <c r="AD49" s="601">
        <v>6272.02</v>
      </c>
      <c r="AE49" s="601">
        <f t="shared" si="1"/>
        <v>44382.12</v>
      </c>
      <c r="AF49" s="6">
        <v>307</v>
      </c>
      <c r="AG49" s="266" t="s">
        <v>362</v>
      </c>
    </row>
    <row r="50" spans="1:33" s="4" customFormat="1" ht="30" customHeight="1">
      <c r="A50" s="614" t="s">
        <v>6973</v>
      </c>
      <c r="B50" s="4672" t="s">
        <v>226</v>
      </c>
      <c r="C50" s="593">
        <v>45023</v>
      </c>
      <c r="D50" s="593">
        <v>45036</v>
      </c>
      <c r="E50" s="633"/>
      <c r="F50" s="592"/>
      <c r="G50" s="592">
        <v>8598</v>
      </c>
      <c r="H50" s="592">
        <v>781</v>
      </c>
      <c r="I50" s="592"/>
      <c r="J50" s="592" t="s">
        <v>227</v>
      </c>
      <c r="K50" s="592" t="s">
        <v>228</v>
      </c>
      <c r="L50" s="592" t="s">
        <v>62</v>
      </c>
      <c r="M50" s="592"/>
      <c r="N50" s="592" t="s">
        <v>150</v>
      </c>
      <c r="O50" s="594">
        <v>5</v>
      </c>
      <c r="P50" s="594">
        <v>5</v>
      </c>
      <c r="Q50" s="592" t="s">
        <v>194</v>
      </c>
      <c r="R50" s="592"/>
      <c r="S50" s="10"/>
      <c r="T50" s="595"/>
      <c r="U50" s="595"/>
      <c r="V50" s="597" t="s">
        <v>2073</v>
      </c>
      <c r="W50" s="598" t="s">
        <v>118</v>
      </c>
      <c r="X50" s="599" t="s">
        <v>37</v>
      </c>
      <c r="Y50" s="595"/>
      <c r="Z50" s="3775" t="s">
        <v>45</v>
      </c>
      <c r="AA50" s="592" t="s">
        <v>119</v>
      </c>
      <c r="AB50" s="3845" t="s">
        <v>5535</v>
      </c>
      <c r="AC50" s="601">
        <v>6750</v>
      </c>
      <c r="AD50" s="601">
        <v>6272.02</v>
      </c>
      <c r="AE50" s="601">
        <f t="shared" si="1"/>
        <v>38110.100000000006</v>
      </c>
      <c r="AF50" s="6">
        <v>308</v>
      </c>
      <c r="AG50" s="266" t="s">
        <v>362</v>
      </c>
    </row>
    <row r="51" spans="1:33" s="4" customFormat="1" ht="30" customHeight="1">
      <c r="A51" s="614" t="s">
        <v>6973</v>
      </c>
      <c r="B51" s="4672" t="s">
        <v>229</v>
      </c>
      <c r="C51" s="593">
        <v>45023</v>
      </c>
      <c r="D51" s="593">
        <v>45035</v>
      </c>
      <c r="E51" s="633"/>
      <c r="F51" s="592"/>
      <c r="G51" s="592">
        <v>8598</v>
      </c>
      <c r="H51" s="592">
        <v>588</v>
      </c>
      <c r="I51" s="592"/>
      <c r="J51" s="592" t="s">
        <v>230</v>
      </c>
      <c r="K51" s="592" t="s">
        <v>231</v>
      </c>
      <c r="L51" s="592" t="s">
        <v>76</v>
      </c>
      <c r="M51" s="592"/>
      <c r="N51" s="592" t="s">
        <v>150</v>
      </c>
      <c r="O51" s="594">
        <v>4</v>
      </c>
      <c r="P51" s="594">
        <v>4</v>
      </c>
      <c r="Q51" s="592" t="s">
        <v>194</v>
      </c>
      <c r="R51" s="592"/>
      <c r="S51" s="10"/>
      <c r="T51" s="595"/>
      <c r="U51" s="595"/>
      <c r="V51" s="597" t="s">
        <v>2073</v>
      </c>
      <c r="W51" s="598" t="s">
        <v>145</v>
      </c>
      <c r="X51" s="599" t="s">
        <v>37</v>
      </c>
      <c r="Y51" s="595"/>
      <c r="Z51" s="641" t="s">
        <v>45</v>
      </c>
      <c r="AA51" s="592" t="s">
        <v>119</v>
      </c>
      <c r="AB51" s="3845" t="s">
        <v>5535</v>
      </c>
      <c r="AC51" s="601">
        <v>4500</v>
      </c>
      <c r="AD51" s="601">
        <v>6272.02</v>
      </c>
      <c r="AE51" s="601">
        <f t="shared" si="1"/>
        <v>29588.080000000002</v>
      </c>
      <c r="AF51" s="6">
        <v>309</v>
      </c>
      <c r="AG51" s="266" t="s">
        <v>362</v>
      </c>
    </row>
    <row r="52" spans="1:33" s="4" customFormat="1" ht="30" customHeight="1">
      <c r="A52" s="614" t="s">
        <v>6973</v>
      </c>
      <c r="B52" s="4672" t="s">
        <v>232</v>
      </c>
      <c r="C52" s="593">
        <v>45023</v>
      </c>
      <c r="D52" s="593">
        <v>45036</v>
      </c>
      <c r="E52" s="633"/>
      <c r="F52" s="592"/>
      <c r="G52" s="592">
        <v>8598</v>
      </c>
      <c r="H52" s="592">
        <v>603</v>
      </c>
      <c r="I52" s="592"/>
      <c r="J52" s="592" t="s">
        <v>233</v>
      </c>
      <c r="K52" s="592" t="s">
        <v>234</v>
      </c>
      <c r="L52" s="592" t="s">
        <v>76</v>
      </c>
      <c r="M52" s="592"/>
      <c r="N52" s="592" t="s">
        <v>150</v>
      </c>
      <c r="O52" s="594">
        <v>4</v>
      </c>
      <c r="P52" s="594">
        <v>4</v>
      </c>
      <c r="Q52" s="592" t="s">
        <v>194</v>
      </c>
      <c r="R52" s="592"/>
      <c r="S52" s="10"/>
      <c r="T52" s="595"/>
      <c r="U52" s="595"/>
      <c r="V52" s="597" t="s">
        <v>2073</v>
      </c>
      <c r="W52" s="598" t="s">
        <v>118</v>
      </c>
      <c r="X52" s="599" t="s">
        <v>37</v>
      </c>
      <c r="Y52" s="595"/>
      <c r="Z52" s="3775" t="s">
        <v>45</v>
      </c>
      <c r="AA52" s="592" t="s">
        <v>119</v>
      </c>
      <c r="AB52" s="3845" t="s">
        <v>5535</v>
      </c>
      <c r="AC52" s="601">
        <v>6750</v>
      </c>
      <c r="AD52" s="632">
        <v>6272.02</v>
      </c>
      <c r="AE52" s="601">
        <f t="shared" si="1"/>
        <v>31838.080000000002</v>
      </c>
      <c r="AF52" s="6">
        <v>310</v>
      </c>
      <c r="AG52" s="266" t="s">
        <v>362</v>
      </c>
    </row>
    <row r="53" spans="1:33" s="4" customFormat="1" ht="30" customHeight="1">
      <c r="A53" s="614" t="s">
        <v>6973</v>
      </c>
      <c r="B53" s="4672" t="s">
        <v>235</v>
      </c>
      <c r="C53" s="593">
        <v>45023</v>
      </c>
      <c r="D53" s="593">
        <v>45035</v>
      </c>
      <c r="E53" s="633"/>
      <c r="F53" s="592"/>
      <c r="G53" s="592">
        <v>8598</v>
      </c>
      <c r="H53" s="592">
        <v>654</v>
      </c>
      <c r="I53" s="592"/>
      <c r="J53" s="4000" t="s">
        <v>236</v>
      </c>
      <c r="K53" s="592" t="s">
        <v>237</v>
      </c>
      <c r="L53" s="592" t="s">
        <v>76</v>
      </c>
      <c r="M53" s="592"/>
      <c r="N53" s="592" t="s">
        <v>150</v>
      </c>
      <c r="O53" s="594">
        <v>4</v>
      </c>
      <c r="P53" s="594">
        <v>4</v>
      </c>
      <c r="Q53" s="592" t="s">
        <v>194</v>
      </c>
      <c r="R53" s="592"/>
      <c r="S53" s="10"/>
      <c r="T53" s="595"/>
      <c r="U53" s="595"/>
      <c r="V53" s="597" t="s">
        <v>2073</v>
      </c>
      <c r="W53" s="598" t="s">
        <v>118</v>
      </c>
      <c r="X53" s="599" t="s">
        <v>37</v>
      </c>
      <c r="Y53" s="3771">
        <v>4503903976</v>
      </c>
      <c r="Z53" s="4001" t="s">
        <v>45</v>
      </c>
      <c r="AA53" s="592" t="s">
        <v>119</v>
      </c>
      <c r="AB53" s="3845" t="s">
        <v>5535</v>
      </c>
      <c r="AC53" s="601">
        <v>4500</v>
      </c>
      <c r="AD53" s="601">
        <v>6272.02</v>
      </c>
      <c r="AE53" s="601">
        <f t="shared" si="1"/>
        <v>29588.080000000002</v>
      </c>
      <c r="AF53" s="6"/>
      <c r="AG53" s="6"/>
    </row>
    <row r="54" spans="1:33" s="4" customFormat="1" ht="30" customHeight="1">
      <c r="A54" s="614" t="s">
        <v>6973</v>
      </c>
      <c r="B54" s="4672" t="s">
        <v>238</v>
      </c>
      <c r="C54" s="593">
        <v>45023</v>
      </c>
      <c r="D54" s="593">
        <v>45035</v>
      </c>
      <c r="E54" s="633"/>
      <c r="F54" s="592"/>
      <c r="G54" s="592">
        <v>8598</v>
      </c>
      <c r="H54" s="592">
        <v>718</v>
      </c>
      <c r="I54" s="592"/>
      <c r="J54" s="592" t="s">
        <v>239</v>
      </c>
      <c r="K54" s="592" t="s">
        <v>240</v>
      </c>
      <c r="L54" s="592" t="s">
        <v>76</v>
      </c>
      <c r="M54" s="592"/>
      <c r="N54" s="592" t="s">
        <v>150</v>
      </c>
      <c r="O54" s="594">
        <v>4</v>
      </c>
      <c r="P54" s="594">
        <v>4</v>
      </c>
      <c r="Q54" s="592" t="s">
        <v>194</v>
      </c>
      <c r="R54" s="592"/>
      <c r="S54" s="10"/>
      <c r="T54" s="595"/>
      <c r="U54" s="595"/>
      <c r="V54" s="597" t="s">
        <v>2073</v>
      </c>
      <c r="W54" s="598" t="s">
        <v>124</v>
      </c>
      <c r="X54" s="599" t="s">
        <v>37</v>
      </c>
      <c r="Y54" s="595"/>
      <c r="Z54" s="3775" t="s">
        <v>45</v>
      </c>
      <c r="AA54" s="592" t="s">
        <v>119</v>
      </c>
      <c r="AB54" s="3845" t="s">
        <v>5535</v>
      </c>
      <c r="AC54" s="601">
        <v>4500</v>
      </c>
      <c r="AD54" s="601">
        <v>6272.02</v>
      </c>
      <c r="AE54" s="601">
        <f t="shared" si="1"/>
        <v>29588.080000000002</v>
      </c>
      <c r="AF54" s="6">
        <v>312</v>
      </c>
      <c r="AG54" s="266" t="s">
        <v>362</v>
      </c>
    </row>
    <row r="55" spans="1:33" s="4" customFormat="1" ht="30" customHeight="1">
      <c r="A55" s="614" t="s">
        <v>6973</v>
      </c>
      <c r="B55" s="5658" t="s">
        <v>241</v>
      </c>
      <c r="C55" s="593">
        <v>45023</v>
      </c>
      <c r="D55" s="593">
        <v>45037</v>
      </c>
      <c r="E55" s="633"/>
      <c r="F55" s="592"/>
      <c r="G55" s="592">
        <v>8598</v>
      </c>
      <c r="H55" s="592">
        <v>318</v>
      </c>
      <c r="I55" s="592"/>
      <c r="J55" s="4000" t="s">
        <v>242</v>
      </c>
      <c r="K55" s="592" t="s">
        <v>243</v>
      </c>
      <c r="L55" s="592" t="s">
        <v>128</v>
      </c>
      <c r="M55" s="592"/>
      <c r="N55" s="592" t="s">
        <v>150</v>
      </c>
      <c r="O55" s="594">
        <v>3</v>
      </c>
      <c r="P55" s="594">
        <v>3</v>
      </c>
      <c r="Q55" s="592" t="s">
        <v>194</v>
      </c>
      <c r="R55" s="592"/>
      <c r="S55" s="10"/>
      <c r="T55" s="595"/>
      <c r="U55" s="595"/>
      <c r="V55" s="597" t="s">
        <v>2073</v>
      </c>
      <c r="W55" s="598" t="s">
        <v>124</v>
      </c>
      <c r="X55" s="599" t="s">
        <v>37</v>
      </c>
      <c r="Y55" s="3880">
        <v>4503903978</v>
      </c>
      <c r="Z55" s="3780" t="s">
        <v>45</v>
      </c>
      <c r="AA55" s="592" t="s">
        <v>119</v>
      </c>
      <c r="AB55" s="3845" t="s">
        <v>5535</v>
      </c>
      <c r="AC55" s="601">
        <v>13500</v>
      </c>
      <c r="AD55" s="601">
        <v>6272.02</v>
      </c>
      <c r="AE55" s="601">
        <f t="shared" si="1"/>
        <v>32316.06</v>
      </c>
      <c r="AF55" s="6"/>
      <c r="AG55" s="6"/>
    </row>
    <row r="56" spans="1:33" s="4" customFormat="1" ht="30" customHeight="1">
      <c r="A56" s="614" t="s">
        <v>6973</v>
      </c>
      <c r="B56" s="5658" t="s">
        <v>244</v>
      </c>
      <c r="C56" s="593">
        <v>45023</v>
      </c>
      <c r="D56" s="593">
        <v>45036</v>
      </c>
      <c r="E56" s="633"/>
      <c r="F56" s="592"/>
      <c r="G56" s="592">
        <v>8598</v>
      </c>
      <c r="H56" s="592">
        <v>332</v>
      </c>
      <c r="I56" s="592"/>
      <c r="J56" s="4000" t="s">
        <v>245</v>
      </c>
      <c r="K56" s="592" t="s">
        <v>246</v>
      </c>
      <c r="L56" s="592" t="s">
        <v>62</v>
      </c>
      <c r="M56" s="592"/>
      <c r="N56" s="592" t="s">
        <v>150</v>
      </c>
      <c r="O56" s="594">
        <v>5</v>
      </c>
      <c r="P56" s="594">
        <v>5</v>
      </c>
      <c r="Q56" s="592" t="s">
        <v>194</v>
      </c>
      <c r="R56" s="592"/>
      <c r="S56" s="10"/>
      <c r="T56" s="595"/>
      <c r="U56" s="595"/>
      <c r="V56" s="597" t="s">
        <v>2073</v>
      </c>
      <c r="W56" s="598" t="s">
        <v>124</v>
      </c>
      <c r="X56" s="599" t="s">
        <v>37</v>
      </c>
      <c r="Y56" s="3771">
        <v>4503903979</v>
      </c>
      <c r="Z56" s="641" t="s">
        <v>45</v>
      </c>
      <c r="AA56" s="592" t="s">
        <v>119</v>
      </c>
      <c r="AB56" s="3845" t="s">
        <v>5535</v>
      </c>
      <c r="AC56" s="601">
        <v>6750</v>
      </c>
      <c r="AD56" s="601">
        <v>6272.02</v>
      </c>
      <c r="AE56" s="601">
        <f t="shared" si="1"/>
        <v>38110.100000000006</v>
      </c>
      <c r="AF56" s="6"/>
      <c r="AG56" s="6"/>
    </row>
    <row r="57" spans="1:33" s="4" customFormat="1" ht="30" customHeight="1">
      <c r="A57" s="614" t="s">
        <v>6973</v>
      </c>
      <c r="B57" s="4672" t="s">
        <v>247</v>
      </c>
      <c r="C57" s="593">
        <v>45023</v>
      </c>
      <c r="D57" s="593">
        <v>45035</v>
      </c>
      <c r="E57" s="633"/>
      <c r="F57" s="592"/>
      <c r="G57" s="592">
        <v>8598</v>
      </c>
      <c r="H57" s="592">
        <v>365</v>
      </c>
      <c r="I57" s="592"/>
      <c r="J57" s="592" t="s">
        <v>248</v>
      </c>
      <c r="K57" s="592" t="s">
        <v>249</v>
      </c>
      <c r="L57" s="592" t="s">
        <v>67</v>
      </c>
      <c r="M57" s="592"/>
      <c r="N57" s="592" t="s">
        <v>150</v>
      </c>
      <c r="O57" s="594">
        <v>7</v>
      </c>
      <c r="P57" s="594">
        <v>7</v>
      </c>
      <c r="Q57" s="592" t="s">
        <v>194</v>
      </c>
      <c r="R57" s="592"/>
      <c r="S57" s="10"/>
      <c r="T57" s="595"/>
      <c r="U57" s="595"/>
      <c r="V57" s="597" t="s">
        <v>2073</v>
      </c>
      <c r="W57" s="598" t="s">
        <v>124</v>
      </c>
      <c r="X57" s="599" t="s">
        <v>37</v>
      </c>
      <c r="Y57" s="595"/>
      <c r="Z57" s="3775" t="s">
        <v>45</v>
      </c>
      <c r="AA57" s="592" t="s">
        <v>119</v>
      </c>
      <c r="AB57" s="3845" t="s">
        <v>5535</v>
      </c>
      <c r="AC57" s="601">
        <v>4500</v>
      </c>
      <c r="AD57" s="601">
        <v>6272.02</v>
      </c>
      <c r="AE57" s="601">
        <f t="shared" si="1"/>
        <v>48404.14</v>
      </c>
      <c r="AF57" s="6">
        <v>313</v>
      </c>
      <c r="AG57" s="266" t="s">
        <v>362</v>
      </c>
    </row>
    <row r="58" spans="1:33" s="4" customFormat="1" ht="30" customHeight="1">
      <c r="A58" s="614" t="s">
        <v>6973</v>
      </c>
      <c r="B58" s="4672" t="s">
        <v>250</v>
      </c>
      <c r="C58" s="593">
        <v>45023</v>
      </c>
      <c r="D58" s="593">
        <v>45035</v>
      </c>
      <c r="E58" s="633"/>
      <c r="F58" s="592"/>
      <c r="G58" s="592">
        <v>8598</v>
      </c>
      <c r="H58" s="592">
        <v>374</v>
      </c>
      <c r="I58" s="592"/>
      <c r="J58" s="592" t="s">
        <v>251</v>
      </c>
      <c r="K58" s="592" t="s">
        <v>252</v>
      </c>
      <c r="L58" s="592" t="s">
        <v>193</v>
      </c>
      <c r="M58" s="592"/>
      <c r="N58" s="592" t="s">
        <v>150</v>
      </c>
      <c r="O58" s="594">
        <v>6</v>
      </c>
      <c r="P58" s="594">
        <v>6</v>
      </c>
      <c r="Q58" s="592" t="s">
        <v>194</v>
      </c>
      <c r="R58" s="592"/>
      <c r="S58" s="10"/>
      <c r="T58" s="595"/>
      <c r="U58" s="595"/>
      <c r="V58" s="597" t="s">
        <v>2073</v>
      </c>
      <c r="W58" s="598" t="s">
        <v>124</v>
      </c>
      <c r="X58" s="599" t="s">
        <v>37</v>
      </c>
      <c r="Y58" s="595"/>
      <c r="Z58" s="3775" t="s">
        <v>45</v>
      </c>
      <c r="AA58" s="592" t="s">
        <v>119</v>
      </c>
      <c r="AB58" s="3845" t="s">
        <v>5535</v>
      </c>
      <c r="AC58" s="601">
        <v>4500</v>
      </c>
      <c r="AD58" s="601">
        <v>6272.02</v>
      </c>
      <c r="AE58" s="601">
        <f t="shared" si="1"/>
        <v>42132.12</v>
      </c>
      <c r="AF58" s="6">
        <v>314</v>
      </c>
      <c r="AG58" s="266" t="s">
        <v>362</v>
      </c>
    </row>
    <row r="59" spans="1:33" s="4" customFormat="1" ht="30" customHeight="1">
      <c r="A59" s="197" t="s">
        <v>6973</v>
      </c>
      <c r="B59" s="11" t="s">
        <v>253</v>
      </c>
      <c r="C59" s="12">
        <v>45023</v>
      </c>
      <c r="D59" s="12">
        <v>45035</v>
      </c>
      <c r="E59" s="37"/>
      <c r="F59" s="11"/>
      <c r="G59" s="13">
        <v>8598</v>
      </c>
      <c r="H59" s="11">
        <v>385</v>
      </c>
      <c r="I59" s="11"/>
      <c r="J59" s="11" t="s">
        <v>254</v>
      </c>
      <c r="K59" s="11" t="s">
        <v>255</v>
      </c>
      <c r="L59" s="11" t="s">
        <v>173</v>
      </c>
      <c r="M59" s="11"/>
      <c r="N59" s="13" t="s">
        <v>150</v>
      </c>
      <c r="O59" s="14">
        <v>1</v>
      </c>
      <c r="P59" s="14">
        <v>1</v>
      </c>
      <c r="Q59" s="11" t="s">
        <v>194</v>
      </c>
      <c r="R59" s="11"/>
      <c r="S59" s="15"/>
      <c r="T59" s="16"/>
      <c r="U59" s="16"/>
      <c r="V59" s="17" t="s">
        <v>256</v>
      </c>
      <c r="W59" s="183" t="s">
        <v>124</v>
      </c>
      <c r="X59" s="11"/>
      <c r="Y59" s="16"/>
      <c r="Z59" s="3781"/>
      <c r="AA59" s="11"/>
      <c r="AB59" s="3846" t="s">
        <v>5535</v>
      </c>
      <c r="AC59" s="268"/>
      <c r="AD59" s="269"/>
      <c r="AE59" s="268"/>
      <c r="AF59" s="6"/>
      <c r="AG59" s="6"/>
    </row>
    <row r="60" spans="1:33" s="4" customFormat="1" ht="30" customHeight="1">
      <c r="A60" s="614" t="s">
        <v>6973</v>
      </c>
      <c r="B60" s="4672" t="s">
        <v>257</v>
      </c>
      <c r="C60" s="593">
        <v>45023</v>
      </c>
      <c r="D60" s="593">
        <v>45035</v>
      </c>
      <c r="E60" s="633"/>
      <c r="F60" s="592"/>
      <c r="G60" s="592">
        <v>8598</v>
      </c>
      <c r="H60" s="592">
        <v>396</v>
      </c>
      <c r="I60" s="592"/>
      <c r="J60" s="592" t="s">
        <v>258</v>
      </c>
      <c r="K60" s="592" t="s">
        <v>259</v>
      </c>
      <c r="L60" s="592" t="s">
        <v>193</v>
      </c>
      <c r="M60" s="592"/>
      <c r="N60" s="592" t="s">
        <v>150</v>
      </c>
      <c r="O60" s="594">
        <v>6</v>
      </c>
      <c r="P60" s="594">
        <v>6</v>
      </c>
      <c r="Q60" s="592" t="s">
        <v>194</v>
      </c>
      <c r="R60" s="592"/>
      <c r="S60" s="10"/>
      <c r="T60" s="595"/>
      <c r="U60" s="595"/>
      <c r="V60" s="597" t="s">
        <v>2073</v>
      </c>
      <c r="W60" s="598" t="s">
        <v>118</v>
      </c>
      <c r="X60" s="599" t="s">
        <v>37</v>
      </c>
      <c r="Y60" s="595"/>
      <c r="Z60" s="641" t="s">
        <v>45</v>
      </c>
      <c r="AA60" s="592" t="s">
        <v>119</v>
      </c>
      <c r="AB60" s="3845" t="s">
        <v>5535</v>
      </c>
      <c r="AC60" s="601">
        <v>4500</v>
      </c>
      <c r="AD60" s="601">
        <v>6272.02</v>
      </c>
      <c r="AE60" s="601">
        <f>SUM(AD60*P60+AC60)</f>
        <v>42132.12</v>
      </c>
      <c r="AF60" s="6">
        <v>315</v>
      </c>
      <c r="AG60" s="266" t="s">
        <v>362</v>
      </c>
    </row>
    <row r="61" spans="1:33" s="4" customFormat="1" ht="30" customHeight="1">
      <c r="A61" s="614" t="s">
        <v>6973</v>
      </c>
      <c r="B61" s="4672" t="s">
        <v>260</v>
      </c>
      <c r="C61" s="593">
        <v>45023</v>
      </c>
      <c r="D61" s="593">
        <v>45036</v>
      </c>
      <c r="E61" s="633"/>
      <c r="F61" s="592"/>
      <c r="G61" s="592">
        <v>8598</v>
      </c>
      <c r="H61" s="592">
        <v>481</v>
      </c>
      <c r="I61" s="592"/>
      <c r="J61" s="592" t="s">
        <v>261</v>
      </c>
      <c r="K61" s="592" t="s">
        <v>262</v>
      </c>
      <c r="L61" s="592" t="s">
        <v>193</v>
      </c>
      <c r="M61" s="592"/>
      <c r="N61" s="592" t="s">
        <v>150</v>
      </c>
      <c r="O61" s="594">
        <v>6</v>
      </c>
      <c r="P61" s="594">
        <v>6</v>
      </c>
      <c r="Q61" s="592" t="s">
        <v>194</v>
      </c>
      <c r="R61" s="592"/>
      <c r="S61" s="10"/>
      <c r="T61" s="595"/>
      <c r="U61" s="595"/>
      <c r="V61" s="597" t="s">
        <v>2073</v>
      </c>
      <c r="W61" s="598" t="s">
        <v>118</v>
      </c>
      <c r="X61" s="599" t="s">
        <v>37</v>
      </c>
      <c r="Y61" s="595"/>
      <c r="Z61" s="3775" t="s">
        <v>45</v>
      </c>
      <c r="AA61" s="592" t="s">
        <v>119</v>
      </c>
      <c r="AB61" s="3845" t="s">
        <v>5535</v>
      </c>
      <c r="AC61" s="601">
        <v>6750</v>
      </c>
      <c r="AD61" s="601">
        <v>6272.02</v>
      </c>
      <c r="AE61" s="601">
        <f>SUM(AD61*P61+AC61)</f>
        <v>44382.12</v>
      </c>
      <c r="AF61" s="6">
        <v>316</v>
      </c>
      <c r="AG61" s="266" t="s">
        <v>362</v>
      </c>
    </row>
    <row r="62" spans="1:33" s="4" customFormat="1" ht="30" customHeight="1">
      <c r="A62" s="614" t="s">
        <v>6973</v>
      </c>
      <c r="B62" s="4672" t="s">
        <v>263</v>
      </c>
      <c r="C62" s="593">
        <v>45023</v>
      </c>
      <c r="D62" s="593">
        <v>45036</v>
      </c>
      <c r="E62" s="633"/>
      <c r="F62" s="592"/>
      <c r="G62" s="592">
        <v>8598</v>
      </c>
      <c r="H62" s="592">
        <v>601</v>
      </c>
      <c r="I62" s="592"/>
      <c r="J62" s="592" t="s">
        <v>264</v>
      </c>
      <c r="K62" s="592" t="s">
        <v>265</v>
      </c>
      <c r="L62" s="592" t="s">
        <v>28</v>
      </c>
      <c r="M62" s="592"/>
      <c r="N62" s="592" t="s">
        <v>150</v>
      </c>
      <c r="O62" s="594">
        <v>2</v>
      </c>
      <c r="P62" s="594">
        <v>2</v>
      </c>
      <c r="Q62" s="592" t="s">
        <v>194</v>
      </c>
      <c r="R62" s="592"/>
      <c r="S62" s="10"/>
      <c r="T62" s="595"/>
      <c r="U62" s="595"/>
      <c r="V62" s="597" t="s">
        <v>2073</v>
      </c>
      <c r="W62" s="598" t="s">
        <v>266</v>
      </c>
      <c r="X62" s="599" t="s">
        <v>37</v>
      </c>
      <c r="Y62" s="595"/>
      <c r="Z62" s="3775" t="s">
        <v>45</v>
      </c>
      <c r="AA62" s="592" t="s">
        <v>119</v>
      </c>
      <c r="AB62" s="3845" t="s">
        <v>5535</v>
      </c>
      <c r="AC62" s="601">
        <v>6750</v>
      </c>
      <c r="AD62" s="601">
        <v>6272.02</v>
      </c>
      <c r="AE62" s="601">
        <f>SUM(AD62*P62+AC62)</f>
        <v>19294.04</v>
      </c>
      <c r="AF62" s="6">
        <v>319</v>
      </c>
      <c r="AG62" s="266" t="s">
        <v>362</v>
      </c>
    </row>
    <row r="63" spans="1:33" s="4" customFormat="1" ht="30" customHeight="1">
      <c r="A63" s="614" t="s">
        <v>6973</v>
      </c>
      <c r="B63" s="4672" t="s">
        <v>267</v>
      </c>
      <c r="C63" s="593">
        <v>45023</v>
      </c>
      <c r="D63" s="593">
        <v>45035</v>
      </c>
      <c r="E63" s="633"/>
      <c r="F63" s="592"/>
      <c r="G63" s="592">
        <v>8598</v>
      </c>
      <c r="H63" s="592">
        <v>309</v>
      </c>
      <c r="I63" s="592"/>
      <c r="J63" s="592" t="s">
        <v>268</v>
      </c>
      <c r="K63" s="592" t="s">
        <v>269</v>
      </c>
      <c r="L63" s="592" t="s">
        <v>76</v>
      </c>
      <c r="M63" s="592"/>
      <c r="N63" s="592" t="s">
        <v>150</v>
      </c>
      <c r="O63" s="594">
        <v>4</v>
      </c>
      <c r="P63" s="594">
        <v>4</v>
      </c>
      <c r="Q63" s="592" t="s">
        <v>194</v>
      </c>
      <c r="R63" s="603"/>
      <c r="S63" s="10"/>
      <c r="T63" s="606"/>
      <c r="U63" s="606"/>
      <c r="V63" s="597" t="s">
        <v>2073</v>
      </c>
      <c r="W63" s="598" t="s">
        <v>145</v>
      </c>
      <c r="X63" s="599" t="s">
        <v>37</v>
      </c>
      <c r="Y63" s="595"/>
      <c r="Z63" s="641" t="s">
        <v>45</v>
      </c>
      <c r="AA63" s="592" t="s">
        <v>119</v>
      </c>
      <c r="AB63" s="3845" t="s">
        <v>5535</v>
      </c>
      <c r="AC63" s="601">
        <v>4500</v>
      </c>
      <c r="AD63" s="601">
        <v>6272.02</v>
      </c>
      <c r="AE63" s="601">
        <f>SUM(AD63*P63+AC63)</f>
        <v>29588.080000000002</v>
      </c>
      <c r="AF63" s="6">
        <v>317</v>
      </c>
      <c r="AG63" s="266" t="s">
        <v>362</v>
      </c>
    </row>
    <row r="64" spans="1:33" s="60" customFormat="1" ht="30" customHeight="1">
      <c r="A64" s="36" t="s">
        <v>6973</v>
      </c>
      <c r="B64" s="36" t="s">
        <v>270</v>
      </c>
      <c r="C64" s="37">
        <v>45027</v>
      </c>
      <c r="D64" s="37">
        <v>45034</v>
      </c>
      <c r="E64" s="6828"/>
      <c r="F64" s="36"/>
      <c r="G64" s="36">
        <v>8598</v>
      </c>
      <c r="H64" s="36">
        <v>190</v>
      </c>
      <c r="I64" s="36"/>
      <c r="J64" s="36" t="s">
        <v>171</v>
      </c>
      <c r="K64" s="36" t="s">
        <v>172</v>
      </c>
      <c r="L64" s="36" t="s">
        <v>173</v>
      </c>
      <c r="M64" s="36"/>
      <c r="N64" s="36"/>
      <c r="O64" s="39">
        <v>1</v>
      </c>
      <c r="P64" s="39">
        <v>1</v>
      </c>
      <c r="Q64" s="36" t="s">
        <v>175</v>
      </c>
      <c r="R64" s="38"/>
      <c r="S64" s="8140"/>
      <c r="T64" s="40"/>
      <c r="U64" s="40"/>
      <c r="V64" s="8141" t="s">
        <v>2073</v>
      </c>
      <c r="W64" s="146"/>
      <c r="X64" s="8142" t="s">
        <v>37</v>
      </c>
      <c r="Y64" s="40"/>
      <c r="Z64" s="84" t="s">
        <v>45</v>
      </c>
      <c r="AA64" s="36"/>
      <c r="AB64" s="3846" t="s">
        <v>5535</v>
      </c>
      <c r="AC64" s="272">
        <v>0</v>
      </c>
      <c r="AD64" s="272">
        <v>0</v>
      </c>
      <c r="AE64" s="272">
        <v>0</v>
      </c>
      <c r="AF64" s="36"/>
      <c r="AG64" s="36"/>
    </row>
    <row r="65" spans="1:33" s="4" customFormat="1" ht="30" customHeight="1">
      <c r="A65" s="198" t="s">
        <v>6973</v>
      </c>
      <c r="B65" s="13" t="s">
        <v>271</v>
      </c>
      <c r="C65" s="19">
        <v>45027</v>
      </c>
      <c r="D65" s="19">
        <v>45040</v>
      </c>
      <c r="E65" s="37"/>
      <c r="F65" s="13"/>
      <c r="G65" s="13">
        <v>8598</v>
      </c>
      <c r="H65" s="20" t="s">
        <v>177</v>
      </c>
      <c r="I65" s="13"/>
      <c r="J65" s="13" t="s">
        <v>272</v>
      </c>
      <c r="K65" s="13" t="s">
        <v>116</v>
      </c>
      <c r="L65" s="13" t="s">
        <v>179</v>
      </c>
      <c r="M65" s="13"/>
      <c r="N65" s="13"/>
      <c r="O65" s="21">
        <v>8</v>
      </c>
      <c r="P65" s="21">
        <v>8</v>
      </c>
      <c r="Q65" s="13" t="s">
        <v>117</v>
      </c>
      <c r="R65" s="22" t="s">
        <v>36</v>
      </c>
      <c r="S65" s="23"/>
      <c r="T65" s="24"/>
      <c r="U65" s="24"/>
      <c r="V65" s="17" t="s">
        <v>256</v>
      </c>
      <c r="W65" s="183"/>
      <c r="X65" s="13"/>
      <c r="Y65" s="18"/>
      <c r="Z65" s="3782"/>
      <c r="AA65" s="13"/>
      <c r="AB65" s="3846" t="s">
        <v>5535</v>
      </c>
      <c r="AC65" s="270"/>
      <c r="AD65" s="270"/>
      <c r="AE65" s="270"/>
      <c r="AF65" s="6"/>
      <c r="AG65" s="6"/>
    </row>
    <row r="66" spans="1:33" s="4" customFormat="1" ht="30" customHeight="1">
      <c r="A66" s="198" t="s">
        <v>6973</v>
      </c>
      <c r="B66" s="13" t="s">
        <v>273</v>
      </c>
      <c r="C66" s="19">
        <v>45027</v>
      </c>
      <c r="D66" s="19">
        <v>45040</v>
      </c>
      <c r="E66" s="37"/>
      <c r="F66" s="13"/>
      <c r="G66" s="13">
        <v>8598</v>
      </c>
      <c r="H66" s="25" t="s">
        <v>181</v>
      </c>
      <c r="I66" s="13"/>
      <c r="J66" s="13" t="s">
        <v>274</v>
      </c>
      <c r="K66" s="13" t="s">
        <v>275</v>
      </c>
      <c r="L66" s="13" t="s">
        <v>128</v>
      </c>
      <c r="M66" s="13"/>
      <c r="N66" s="13"/>
      <c r="O66" s="21">
        <v>3</v>
      </c>
      <c r="P66" s="21">
        <v>3</v>
      </c>
      <c r="Q66" s="13" t="s">
        <v>183</v>
      </c>
      <c r="R66" s="22" t="s">
        <v>36</v>
      </c>
      <c r="S66" s="23"/>
      <c r="T66" s="18"/>
      <c r="U66" s="18"/>
      <c r="V66" s="17" t="s">
        <v>256</v>
      </c>
      <c r="W66" s="183"/>
      <c r="X66" s="13"/>
      <c r="Y66" s="18"/>
      <c r="Z66" s="3782"/>
      <c r="AA66" s="13"/>
      <c r="AB66" s="3846" t="s">
        <v>5535</v>
      </c>
      <c r="AC66" s="270"/>
      <c r="AD66" s="271"/>
      <c r="AE66" s="270"/>
      <c r="AF66" s="6"/>
      <c r="AG66" s="6"/>
    </row>
    <row r="67" spans="1:33" s="4" customFormat="1" ht="30" customHeight="1">
      <c r="A67" s="614" t="s">
        <v>6973</v>
      </c>
      <c r="B67" s="4672" t="s">
        <v>276</v>
      </c>
      <c r="C67" s="593">
        <v>45027</v>
      </c>
      <c r="D67" s="593">
        <v>45040</v>
      </c>
      <c r="E67" s="634"/>
      <c r="F67" s="592"/>
      <c r="G67" s="592">
        <v>8598</v>
      </c>
      <c r="H67" s="592">
        <v>299</v>
      </c>
      <c r="I67" s="592"/>
      <c r="J67" s="592" t="s">
        <v>277</v>
      </c>
      <c r="K67" s="592" t="s">
        <v>278</v>
      </c>
      <c r="L67" s="592" t="s">
        <v>173</v>
      </c>
      <c r="M67" s="592"/>
      <c r="N67" s="592"/>
      <c r="O67" s="594">
        <v>1</v>
      </c>
      <c r="P67" s="594">
        <v>1</v>
      </c>
      <c r="Q67" s="592" t="s">
        <v>279</v>
      </c>
      <c r="R67" s="603"/>
      <c r="S67" s="10"/>
      <c r="T67" s="595"/>
      <c r="U67" s="595"/>
      <c r="V67" s="597" t="s">
        <v>2073</v>
      </c>
      <c r="W67" s="598" t="s">
        <v>124</v>
      </c>
      <c r="X67" s="599" t="s">
        <v>37</v>
      </c>
      <c r="Y67" s="595"/>
      <c r="Z67" s="641" t="s">
        <v>45</v>
      </c>
      <c r="AA67" s="592" t="s">
        <v>119</v>
      </c>
      <c r="AB67" s="3845" t="s">
        <v>5535</v>
      </c>
      <c r="AC67" s="601">
        <v>6750</v>
      </c>
      <c r="AD67" s="601">
        <v>6272.02</v>
      </c>
      <c r="AE67" s="601">
        <f t="shared" ref="AE67:AE91" si="2">SUM(AD67*P67+AC67)</f>
        <v>13022.02</v>
      </c>
      <c r="AF67" s="6"/>
      <c r="AG67" s="6"/>
    </row>
    <row r="68" spans="1:33" s="4" customFormat="1" ht="30" customHeight="1">
      <c r="A68" s="195" t="s">
        <v>6973</v>
      </c>
      <c r="B68" s="36" t="s">
        <v>280</v>
      </c>
      <c r="C68" s="37">
        <v>45028</v>
      </c>
      <c r="D68" s="37">
        <v>45034</v>
      </c>
      <c r="E68" s="37"/>
      <c r="F68" s="36"/>
      <c r="G68" s="36">
        <v>8598</v>
      </c>
      <c r="H68" s="86" t="s">
        <v>281</v>
      </c>
      <c r="I68" s="36"/>
      <c r="J68" s="36" t="s">
        <v>282</v>
      </c>
      <c r="K68" s="36" t="s">
        <v>283</v>
      </c>
      <c r="L68" s="36" t="s">
        <v>28</v>
      </c>
      <c r="M68" s="69" t="s">
        <v>2201</v>
      </c>
      <c r="N68" s="36"/>
      <c r="O68" s="39">
        <v>2</v>
      </c>
      <c r="P68" s="39">
        <v>2</v>
      </c>
      <c r="Q68" s="36" t="s">
        <v>284</v>
      </c>
      <c r="R68" s="38" t="s">
        <v>36</v>
      </c>
      <c r="S68" s="85"/>
      <c r="T68" s="40"/>
      <c r="U68" s="40"/>
      <c r="V68" s="17" t="s">
        <v>256</v>
      </c>
      <c r="W68" s="146"/>
      <c r="X68" s="36"/>
      <c r="Y68" s="40"/>
      <c r="Z68" s="3783"/>
      <c r="AA68" s="36"/>
      <c r="AB68" s="3846" t="s">
        <v>5535</v>
      </c>
      <c r="AC68" s="272"/>
      <c r="AD68" s="272"/>
      <c r="AE68" s="272"/>
      <c r="AF68" s="6"/>
      <c r="AG68" s="6"/>
    </row>
    <row r="69" spans="1:33" s="4" customFormat="1" ht="30" customHeight="1">
      <c r="A69" s="614" t="s">
        <v>6973</v>
      </c>
      <c r="B69" s="4672" t="s">
        <v>285</v>
      </c>
      <c r="C69" s="593">
        <v>45028</v>
      </c>
      <c r="D69" s="593">
        <v>45034</v>
      </c>
      <c r="E69" s="633"/>
      <c r="F69" s="592"/>
      <c r="G69" s="592">
        <v>8598</v>
      </c>
      <c r="H69" s="630" t="s">
        <v>286</v>
      </c>
      <c r="I69" s="592">
        <v>0</v>
      </c>
      <c r="J69" s="592" t="s">
        <v>287</v>
      </c>
      <c r="K69" s="592" t="s">
        <v>288</v>
      </c>
      <c r="L69" s="592" t="s">
        <v>28</v>
      </c>
      <c r="M69" s="592"/>
      <c r="N69" s="592"/>
      <c r="O69" s="594">
        <v>2</v>
      </c>
      <c r="P69" s="594">
        <v>2</v>
      </c>
      <c r="Q69" s="592" t="s">
        <v>284</v>
      </c>
      <c r="R69" s="603" t="s">
        <v>36</v>
      </c>
      <c r="S69" s="10"/>
      <c r="T69" s="595"/>
      <c r="U69" s="595"/>
      <c r="V69" s="597" t="s">
        <v>2073</v>
      </c>
      <c r="W69" s="598"/>
      <c r="X69" s="3166" t="s">
        <v>37</v>
      </c>
      <c r="Y69" s="595"/>
      <c r="Z69" s="3779" t="s">
        <v>45</v>
      </c>
      <c r="AA69" s="3877">
        <v>4503909094</v>
      </c>
      <c r="AB69" s="3845" t="s">
        <v>5535</v>
      </c>
      <c r="AC69" s="601">
        <v>0</v>
      </c>
      <c r="AD69" s="601">
        <v>6272.02</v>
      </c>
      <c r="AE69" s="601">
        <f t="shared" si="2"/>
        <v>12544.04</v>
      </c>
      <c r="AF69" s="6"/>
      <c r="AG69" s="6"/>
    </row>
    <row r="70" spans="1:33" s="4" customFormat="1" ht="30" customHeight="1">
      <c r="A70" s="614" t="s">
        <v>6973</v>
      </c>
      <c r="B70" s="4672" t="s">
        <v>289</v>
      </c>
      <c r="C70" s="593">
        <v>45027</v>
      </c>
      <c r="D70" s="593">
        <v>45034</v>
      </c>
      <c r="E70" s="633"/>
      <c r="F70" s="592"/>
      <c r="G70" s="592">
        <v>8598</v>
      </c>
      <c r="H70" s="592">
        <v>188</v>
      </c>
      <c r="I70" s="592"/>
      <c r="J70" s="592" t="s">
        <v>290</v>
      </c>
      <c r="K70" s="592" t="s">
        <v>291</v>
      </c>
      <c r="L70" s="635" t="s">
        <v>28</v>
      </c>
      <c r="M70" s="592"/>
      <c r="N70" s="592"/>
      <c r="O70" s="594">
        <v>2</v>
      </c>
      <c r="P70" s="594">
        <v>2</v>
      </c>
      <c r="Q70" s="592" t="s">
        <v>284</v>
      </c>
      <c r="R70" s="603" t="s">
        <v>36</v>
      </c>
      <c r="S70" s="10"/>
      <c r="T70" s="595"/>
      <c r="U70" s="595"/>
      <c r="V70" s="597" t="s">
        <v>2073</v>
      </c>
      <c r="W70" s="598"/>
      <c r="X70" s="3166" t="s">
        <v>37</v>
      </c>
      <c r="Y70" s="595"/>
      <c r="Z70" s="3779" t="s">
        <v>45</v>
      </c>
      <c r="AA70" s="3877">
        <v>4503909095</v>
      </c>
      <c r="AB70" s="3845" t="s">
        <v>5535</v>
      </c>
      <c r="AC70" s="601">
        <v>0</v>
      </c>
      <c r="AD70" s="601">
        <v>6272.02</v>
      </c>
      <c r="AE70" s="601">
        <f t="shared" si="2"/>
        <v>12544.04</v>
      </c>
      <c r="AF70" s="6"/>
      <c r="AG70" s="6"/>
    </row>
    <row r="71" spans="1:33" s="4" customFormat="1" ht="30" customHeight="1">
      <c r="A71" s="614" t="s">
        <v>6973</v>
      </c>
      <c r="B71" s="4672" t="s">
        <v>292</v>
      </c>
      <c r="C71" s="593">
        <v>45027</v>
      </c>
      <c r="D71" s="593">
        <v>45034</v>
      </c>
      <c r="E71" s="633"/>
      <c r="F71" s="592"/>
      <c r="G71" s="592">
        <v>8598</v>
      </c>
      <c r="H71" s="630" t="s">
        <v>293</v>
      </c>
      <c r="I71" s="592"/>
      <c r="J71" s="592" t="s">
        <v>294</v>
      </c>
      <c r="K71" s="592" t="s">
        <v>204</v>
      </c>
      <c r="L71" s="592" t="s">
        <v>28</v>
      </c>
      <c r="M71" s="592"/>
      <c r="N71" s="592" t="s">
        <v>143</v>
      </c>
      <c r="O71" s="594">
        <v>2</v>
      </c>
      <c r="P71" s="594">
        <v>2</v>
      </c>
      <c r="Q71" s="592" t="s">
        <v>284</v>
      </c>
      <c r="R71" s="603" t="s">
        <v>129</v>
      </c>
      <c r="S71" s="10"/>
      <c r="T71" s="595"/>
      <c r="U71" s="595"/>
      <c r="V71" s="597" t="s">
        <v>2073</v>
      </c>
      <c r="W71" s="598"/>
      <c r="X71" s="599" t="s">
        <v>37</v>
      </c>
      <c r="Y71" s="595"/>
      <c r="Z71" s="641" t="s">
        <v>45</v>
      </c>
      <c r="AA71" s="592"/>
      <c r="AB71" s="3845" t="s">
        <v>5535</v>
      </c>
      <c r="AC71" s="601">
        <v>0</v>
      </c>
      <c r="AD71" s="601">
        <v>6272.02</v>
      </c>
      <c r="AE71" s="601">
        <f t="shared" si="2"/>
        <v>12544.04</v>
      </c>
      <c r="AF71" s="6">
        <v>318</v>
      </c>
      <c r="AG71" s="266" t="s">
        <v>362</v>
      </c>
    </row>
    <row r="72" spans="1:33" s="4" customFormat="1" ht="30" customHeight="1">
      <c r="A72" s="614" t="s">
        <v>6973</v>
      </c>
      <c r="B72" s="4672" t="s">
        <v>295</v>
      </c>
      <c r="C72" s="593">
        <v>45027</v>
      </c>
      <c r="D72" s="593">
        <v>45036</v>
      </c>
      <c r="E72" s="633"/>
      <c r="F72" s="592"/>
      <c r="G72" s="592">
        <v>8598</v>
      </c>
      <c r="H72" s="630" t="s">
        <v>296</v>
      </c>
      <c r="I72" s="592"/>
      <c r="J72" s="592" t="s">
        <v>297</v>
      </c>
      <c r="K72" s="592" t="s">
        <v>298</v>
      </c>
      <c r="L72" s="592" t="s">
        <v>28</v>
      </c>
      <c r="M72" s="592"/>
      <c r="N72" s="592" t="s">
        <v>143</v>
      </c>
      <c r="O72" s="594">
        <v>2</v>
      </c>
      <c r="P72" s="594">
        <v>2</v>
      </c>
      <c r="Q72" s="592" t="s">
        <v>284</v>
      </c>
      <c r="R72" s="603" t="s">
        <v>129</v>
      </c>
      <c r="S72" s="10"/>
      <c r="T72" s="595"/>
      <c r="U72" s="595"/>
      <c r="V72" s="597" t="s">
        <v>2073</v>
      </c>
      <c r="W72" s="598" t="s">
        <v>118</v>
      </c>
      <c r="X72" s="599" t="s">
        <v>37</v>
      </c>
      <c r="Y72" s="595"/>
      <c r="Z72" s="3775" t="s">
        <v>45</v>
      </c>
      <c r="AA72" s="592" t="s">
        <v>119</v>
      </c>
      <c r="AB72" s="3845" t="s">
        <v>5535</v>
      </c>
      <c r="AC72" s="601">
        <v>2250</v>
      </c>
      <c r="AD72" s="601">
        <v>6272.02</v>
      </c>
      <c r="AE72" s="601">
        <f t="shared" si="2"/>
        <v>14794.04</v>
      </c>
      <c r="AF72" s="6">
        <v>320</v>
      </c>
      <c r="AG72" s="266" t="s">
        <v>362</v>
      </c>
    </row>
    <row r="73" spans="1:33" s="4" customFormat="1" ht="30" customHeight="1">
      <c r="A73" s="614" t="s">
        <v>6973</v>
      </c>
      <c r="B73" s="4672" t="s">
        <v>299</v>
      </c>
      <c r="C73" s="593">
        <v>45027</v>
      </c>
      <c r="D73" s="593">
        <v>45040</v>
      </c>
      <c r="E73" s="633"/>
      <c r="F73" s="592"/>
      <c r="G73" s="592">
        <v>8598</v>
      </c>
      <c r="H73" s="630" t="s">
        <v>300</v>
      </c>
      <c r="I73" s="592"/>
      <c r="J73" s="592" t="s">
        <v>301</v>
      </c>
      <c r="K73" s="592" t="s">
        <v>302</v>
      </c>
      <c r="L73" s="592" t="s">
        <v>28</v>
      </c>
      <c r="M73" s="592"/>
      <c r="N73" s="592" t="s">
        <v>143</v>
      </c>
      <c r="O73" s="594">
        <v>2</v>
      </c>
      <c r="P73" s="594">
        <v>2</v>
      </c>
      <c r="Q73" s="592" t="s">
        <v>284</v>
      </c>
      <c r="R73" s="603" t="s">
        <v>129</v>
      </c>
      <c r="S73" s="10"/>
      <c r="T73" s="595"/>
      <c r="U73" s="595"/>
      <c r="V73" s="597" t="s">
        <v>2073</v>
      </c>
      <c r="W73" s="598" t="s">
        <v>145</v>
      </c>
      <c r="X73" s="599" t="s">
        <v>37</v>
      </c>
      <c r="Y73" s="595"/>
      <c r="Z73" s="3775" t="s">
        <v>45</v>
      </c>
      <c r="AA73" s="592" t="s">
        <v>119</v>
      </c>
      <c r="AB73" s="3845" t="s">
        <v>5535</v>
      </c>
      <c r="AC73" s="601">
        <v>6750</v>
      </c>
      <c r="AD73" s="601">
        <v>6272.02</v>
      </c>
      <c r="AE73" s="601">
        <f t="shared" si="2"/>
        <v>19294.04</v>
      </c>
      <c r="AF73" s="6">
        <v>462</v>
      </c>
      <c r="AG73" s="266" t="s">
        <v>362</v>
      </c>
    </row>
    <row r="74" spans="1:33" s="4" customFormat="1" ht="30" customHeight="1">
      <c r="A74" s="614" t="s">
        <v>6973</v>
      </c>
      <c r="B74" s="4672" t="s">
        <v>303</v>
      </c>
      <c r="C74" s="593">
        <v>45033</v>
      </c>
      <c r="D74" s="593">
        <v>45044</v>
      </c>
      <c r="E74" s="633"/>
      <c r="F74" s="592"/>
      <c r="G74" s="592">
        <v>8598</v>
      </c>
      <c r="H74" s="592">
        <v>687</v>
      </c>
      <c r="I74" s="592"/>
      <c r="J74" s="592" t="s">
        <v>304</v>
      </c>
      <c r="K74" s="592" t="s">
        <v>305</v>
      </c>
      <c r="L74" s="592" t="s">
        <v>28</v>
      </c>
      <c r="M74" s="592"/>
      <c r="N74" s="592"/>
      <c r="O74" s="594">
        <v>2</v>
      </c>
      <c r="P74" s="594">
        <v>2</v>
      </c>
      <c r="Q74" s="592" t="s">
        <v>306</v>
      </c>
      <c r="R74" s="603"/>
      <c r="S74" s="10"/>
      <c r="T74" s="595"/>
      <c r="U74" s="595"/>
      <c r="V74" s="597" t="s">
        <v>2073</v>
      </c>
      <c r="W74" s="598" t="s">
        <v>124</v>
      </c>
      <c r="X74" s="599" t="s">
        <v>37</v>
      </c>
      <c r="Y74" s="595"/>
      <c r="Z74" s="641" t="s">
        <v>45</v>
      </c>
      <c r="AA74" s="592" t="s">
        <v>119</v>
      </c>
      <c r="AB74" s="3845" t="s">
        <v>5535</v>
      </c>
      <c r="AC74" s="601">
        <v>6750</v>
      </c>
      <c r="AD74" s="601">
        <v>6272.02</v>
      </c>
      <c r="AE74" s="601">
        <f t="shared" si="2"/>
        <v>19294.04</v>
      </c>
      <c r="AF74" s="6"/>
      <c r="AG74" s="266"/>
    </row>
    <row r="75" spans="1:33" s="4" customFormat="1" ht="30" customHeight="1">
      <c r="A75" s="614" t="s">
        <v>6973</v>
      </c>
      <c r="B75" s="4672" t="s">
        <v>307</v>
      </c>
      <c r="C75" s="593">
        <v>45033</v>
      </c>
      <c r="D75" s="593">
        <v>45044</v>
      </c>
      <c r="E75" s="633"/>
      <c r="F75" s="592"/>
      <c r="G75" s="592">
        <v>8598</v>
      </c>
      <c r="H75" s="592">
        <v>331</v>
      </c>
      <c r="I75" s="592" t="s">
        <v>25</v>
      </c>
      <c r="J75" s="592" t="s">
        <v>308</v>
      </c>
      <c r="K75" s="592" t="s">
        <v>309</v>
      </c>
      <c r="L75" s="592" t="s">
        <v>193</v>
      </c>
      <c r="M75" s="592"/>
      <c r="N75" s="592"/>
      <c r="O75" s="594">
        <v>6</v>
      </c>
      <c r="P75" s="594">
        <v>6</v>
      </c>
      <c r="Q75" s="592" t="s">
        <v>310</v>
      </c>
      <c r="R75" s="603"/>
      <c r="S75" s="10"/>
      <c r="T75" s="595"/>
      <c r="U75" s="595"/>
      <c r="V75" s="597" t="s">
        <v>2073</v>
      </c>
      <c r="W75" s="598" t="s">
        <v>124</v>
      </c>
      <c r="X75" s="599" t="s">
        <v>37</v>
      </c>
      <c r="Y75" s="595"/>
      <c r="Z75" s="641" t="s">
        <v>45</v>
      </c>
      <c r="AA75" s="592" t="s">
        <v>119</v>
      </c>
      <c r="AB75" s="3845" t="s">
        <v>5535</v>
      </c>
      <c r="AC75" s="601">
        <v>6750</v>
      </c>
      <c r="AD75" s="601">
        <v>6272.02</v>
      </c>
      <c r="AE75" s="601">
        <f t="shared" si="2"/>
        <v>44382.12</v>
      </c>
      <c r="AF75" s="6"/>
      <c r="AG75" s="6"/>
    </row>
    <row r="76" spans="1:33" s="4" customFormat="1" ht="30" customHeight="1">
      <c r="A76" s="591" t="s">
        <v>6900</v>
      </c>
      <c r="B76" s="592" t="s">
        <v>311</v>
      </c>
      <c r="C76" s="593">
        <v>45020</v>
      </c>
      <c r="D76" s="593">
        <v>45028</v>
      </c>
      <c r="E76" s="633"/>
      <c r="F76" s="592"/>
      <c r="G76" s="592">
        <v>8625</v>
      </c>
      <c r="H76" s="592">
        <v>232</v>
      </c>
      <c r="I76" s="592"/>
      <c r="J76" s="592" t="s">
        <v>312</v>
      </c>
      <c r="K76" s="592" t="s">
        <v>313</v>
      </c>
      <c r="L76" s="635" t="s">
        <v>28</v>
      </c>
      <c r="M76" s="615" t="s">
        <v>2202</v>
      </c>
      <c r="N76" s="592"/>
      <c r="O76" s="594">
        <v>2</v>
      </c>
      <c r="P76" s="594">
        <v>2</v>
      </c>
      <c r="Q76" s="592" t="s">
        <v>314</v>
      </c>
      <c r="R76" s="603" t="s">
        <v>36</v>
      </c>
      <c r="S76" s="10"/>
      <c r="T76" s="595"/>
      <c r="U76" s="595"/>
      <c r="V76" s="638" t="s">
        <v>2073</v>
      </c>
      <c r="W76" s="598"/>
      <c r="X76" s="599" t="s">
        <v>37</v>
      </c>
      <c r="Y76" s="595"/>
      <c r="Z76" s="3784" t="s">
        <v>45</v>
      </c>
      <c r="AA76" s="592"/>
      <c r="AB76" s="3843" t="s">
        <v>5537</v>
      </c>
      <c r="AC76" s="601">
        <v>544.5</v>
      </c>
      <c r="AD76" s="601">
        <v>5940</v>
      </c>
      <c r="AE76" s="601">
        <f t="shared" si="2"/>
        <v>12424.5</v>
      </c>
      <c r="AF76" s="6"/>
      <c r="AG76" s="6"/>
    </row>
    <row r="77" spans="1:33" s="4" customFormat="1" ht="30" customHeight="1">
      <c r="A77" s="188" t="s">
        <v>6900</v>
      </c>
      <c r="B77" s="36" t="s">
        <v>315</v>
      </c>
      <c r="C77" s="37">
        <v>45020</v>
      </c>
      <c r="D77" s="37">
        <v>45034</v>
      </c>
      <c r="E77" s="37"/>
      <c r="F77" s="36"/>
      <c r="G77" s="36">
        <v>8625</v>
      </c>
      <c r="H77" s="36">
        <v>271</v>
      </c>
      <c r="I77" s="36"/>
      <c r="J77" s="36" t="s">
        <v>316</v>
      </c>
      <c r="K77" s="36" t="s">
        <v>317</v>
      </c>
      <c r="L77" s="36" t="s">
        <v>173</v>
      </c>
      <c r="M77" s="69" t="s">
        <v>2203</v>
      </c>
      <c r="N77" s="36"/>
      <c r="O77" s="39">
        <v>1</v>
      </c>
      <c r="P77" s="39">
        <v>1</v>
      </c>
      <c r="Q77" s="36" t="s">
        <v>318</v>
      </c>
      <c r="R77" s="38" t="s">
        <v>36</v>
      </c>
      <c r="S77" s="85"/>
      <c r="T77" s="40"/>
      <c r="U77" s="40"/>
      <c r="V77" s="36" t="s">
        <v>256</v>
      </c>
      <c r="W77" s="146"/>
      <c r="X77" s="36"/>
      <c r="Y77" s="40"/>
      <c r="Z77" s="3783"/>
      <c r="AA77" s="36"/>
      <c r="AB77" s="3847" t="s">
        <v>5538</v>
      </c>
      <c r="AC77" s="1514"/>
      <c r="AD77" s="272"/>
      <c r="AE77" s="272"/>
      <c r="AF77" s="6"/>
      <c r="AG77" s="6"/>
    </row>
    <row r="78" spans="1:33" s="4" customFormat="1" ht="30" customHeight="1">
      <c r="A78" s="591" t="s">
        <v>6902</v>
      </c>
      <c r="B78" s="4672" t="s">
        <v>21461</v>
      </c>
      <c r="C78" s="593">
        <v>45029</v>
      </c>
      <c r="D78" s="593">
        <v>45041</v>
      </c>
      <c r="E78" s="633"/>
      <c r="F78" s="592"/>
      <c r="G78" s="592" t="s">
        <v>319</v>
      </c>
      <c r="H78" s="592"/>
      <c r="I78" s="592"/>
      <c r="J78" s="592" t="s">
        <v>320</v>
      </c>
      <c r="K78" s="592" t="s">
        <v>321</v>
      </c>
      <c r="L78" s="592" t="s">
        <v>173</v>
      </c>
      <c r="M78" s="615" t="s">
        <v>2204</v>
      </c>
      <c r="N78" s="592"/>
      <c r="O78" s="594">
        <v>1</v>
      </c>
      <c r="P78" s="594">
        <v>1</v>
      </c>
      <c r="Q78" s="592" t="s">
        <v>322</v>
      </c>
      <c r="R78" s="603" t="s">
        <v>36</v>
      </c>
      <c r="S78" s="10"/>
      <c r="T78" s="595"/>
      <c r="U78" s="595"/>
      <c r="V78" s="600" t="s">
        <v>2073</v>
      </c>
      <c r="W78" s="598"/>
      <c r="X78" s="3166" t="s">
        <v>37</v>
      </c>
      <c r="Y78" s="595"/>
      <c r="Z78" s="3785" t="s">
        <v>45</v>
      </c>
      <c r="AA78" s="592"/>
      <c r="AB78" s="3843" t="s">
        <v>5537</v>
      </c>
      <c r="AC78" s="601">
        <v>4500</v>
      </c>
      <c r="AD78" s="601">
        <v>6401.34</v>
      </c>
      <c r="AE78" s="601">
        <f t="shared" si="2"/>
        <v>10901.34</v>
      </c>
      <c r="AF78" s="6"/>
      <c r="AG78" s="6"/>
    </row>
    <row r="79" spans="1:33" s="4" customFormat="1" ht="30" customHeight="1">
      <c r="A79" s="614" t="s">
        <v>6949</v>
      </c>
      <c r="B79" s="4672" t="s">
        <v>21462</v>
      </c>
      <c r="C79" s="593">
        <v>45026</v>
      </c>
      <c r="D79" s="593">
        <v>45036</v>
      </c>
      <c r="E79" s="633"/>
      <c r="F79" s="592"/>
      <c r="G79" s="592">
        <v>8615</v>
      </c>
      <c r="H79" s="592">
        <v>396</v>
      </c>
      <c r="I79" s="592"/>
      <c r="J79" s="592" t="s">
        <v>323</v>
      </c>
      <c r="K79" s="592" t="s">
        <v>324</v>
      </c>
      <c r="L79" s="592" t="s">
        <v>67</v>
      </c>
      <c r="M79" s="592"/>
      <c r="N79" s="592" t="s">
        <v>325</v>
      </c>
      <c r="O79" s="594">
        <v>7</v>
      </c>
      <c r="P79" s="594">
        <v>7</v>
      </c>
      <c r="Q79" s="592" t="s">
        <v>326</v>
      </c>
      <c r="R79" s="603"/>
      <c r="S79" s="10"/>
      <c r="T79" s="595"/>
      <c r="U79" s="595"/>
      <c r="V79" s="597" t="s">
        <v>2073</v>
      </c>
      <c r="W79" s="598"/>
      <c r="X79" s="599" t="s">
        <v>37</v>
      </c>
      <c r="Y79" s="595"/>
      <c r="Z79" s="3772" t="s">
        <v>45</v>
      </c>
      <c r="AA79" s="592"/>
      <c r="AB79" s="3843" t="s">
        <v>5541</v>
      </c>
      <c r="AC79" s="601">
        <v>4500</v>
      </c>
      <c r="AD79" s="601">
        <v>5973.51</v>
      </c>
      <c r="AE79" s="601">
        <v>46314</v>
      </c>
      <c r="AF79" s="6"/>
      <c r="AG79" s="6"/>
    </row>
    <row r="80" spans="1:33" s="4" customFormat="1" ht="30" customHeight="1">
      <c r="A80" s="614" t="s">
        <v>6949</v>
      </c>
      <c r="B80" s="4672" t="s">
        <v>21463</v>
      </c>
      <c r="C80" s="593">
        <v>45026</v>
      </c>
      <c r="D80" s="593">
        <v>45036</v>
      </c>
      <c r="E80" s="633"/>
      <c r="F80" s="592"/>
      <c r="G80" s="592">
        <v>8615</v>
      </c>
      <c r="H80" s="592">
        <v>310</v>
      </c>
      <c r="I80" s="592"/>
      <c r="J80" s="592" t="s">
        <v>327</v>
      </c>
      <c r="K80" s="592" t="s">
        <v>328</v>
      </c>
      <c r="L80" s="592" t="s">
        <v>62</v>
      </c>
      <c r="M80" s="592"/>
      <c r="N80" s="592" t="s">
        <v>325</v>
      </c>
      <c r="O80" s="594">
        <v>5</v>
      </c>
      <c r="P80" s="594">
        <v>5</v>
      </c>
      <c r="Q80" s="592" t="s">
        <v>329</v>
      </c>
      <c r="R80" s="603"/>
      <c r="S80" s="10"/>
      <c r="T80" s="595"/>
      <c r="U80" s="595"/>
      <c r="V80" s="597" t="s">
        <v>2073</v>
      </c>
      <c r="W80" s="598"/>
      <c r="X80" s="599" t="s">
        <v>37</v>
      </c>
      <c r="Y80" s="595"/>
      <c r="Z80" s="3786" t="s">
        <v>45</v>
      </c>
      <c r="AA80" s="592"/>
      <c r="AB80" s="3843" t="s">
        <v>5541</v>
      </c>
      <c r="AC80" s="601">
        <v>4500</v>
      </c>
      <c r="AD80" s="601">
        <v>5973.51</v>
      </c>
      <c r="AE80" s="601">
        <f t="shared" si="2"/>
        <v>34367.550000000003</v>
      </c>
      <c r="AF80" s="6"/>
      <c r="AG80" s="6"/>
    </row>
    <row r="81" spans="1:16095" s="4" customFormat="1" ht="30" customHeight="1">
      <c r="A81" s="8075" t="s">
        <v>6949</v>
      </c>
      <c r="B81" s="592" t="s">
        <v>21464</v>
      </c>
      <c r="C81" s="593">
        <v>45026</v>
      </c>
      <c r="D81" s="593">
        <v>45035</v>
      </c>
      <c r="E81" s="633"/>
      <c r="F81" s="592"/>
      <c r="G81" s="592">
        <v>8615</v>
      </c>
      <c r="H81" s="592">
        <v>261</v>
      </c>
      <c r="I81" s="592"/>
      <c r="J81" s="592" t="s">
        <v>330</v>
      </c>
      <c r="K81" s="592" t="s">
        <v>331</v>
      </c>
      <c r="L81" s="592" t="s">
        <v>332</v>
      </c>
      <c r="M81" s="592"/>
      <c r="N81" s="592" t="s">
        <v>325</v>
      </c>
      <c r="O81" s="594">
        <v>17</v>
      </c>
      <c r="P81" s="152">
        <v>16</v>
      </c>
      <c r="Q81" s="592" t="s">
        <v>333</v>
      </c>
      <c r="R81" s="603"/>
      <c r="S81" s="10"/>
      <c r="T81" s="595"/>
      <c r="U81" s="595"/>
      <c r="V81" s="592" t="s">
        <v>2073</v>
      </c>
      <c r="W81" s="598"/>
      <c r="X81" s="599" t="s">
        <v>37</v>
      </c>
      <c r="Y81" s="595"/>
      <c r="Z81" s="3772" t="s">
        <v>45</v>
      </c>
      <c r="AA81" s="592"/>
      <c r="AB81" s="3843" t="s">
        <v>5541</v>
      </c>
      <c r="AC81" s="601">
        <v>2250</v>
      </c>
      <c r="AD81" s="601">
        <v>5973.51</v>
      </c>
      <c r="AE81" s="601">
        <f t="shared" si="2"/>
        <v>97826.16</v>
      </c>
      <c r="AF81" s="6"/>
      <c r="AG81" s="6"/>
    </row>
    <row r="82" spans="1:16095" s="4" customFormat="1" ht="30" customHeight="1">
      <c r="A82" s="614" t="s">
        <v>6971</v>
      </c>
      <c r="B82" s="4672" t="s">
        <v>21465</v>
      </c>
      <c r="C82" s="593">
        <v>45022</v>
      </c>
      <c r="D82" s="593">
        <v>45034</v>
      </c>
      <c r="E82" s="633"/>
      <c r="F82" s="592"/>
      <c r="G82" s="592" t="s">
        <v>334</v>
      </c>
      <c r="H82" s="630" t="s">
        <v>335</v>
      </c>
      <c r="I82" s="592"/>
      <c r="J82" s="592" t="s">
        <v>336</v>
      </c>
      <c r="K82" s="592" t="s">
        <v>337</v>
      </c>
      <c r="L82" s="592" t="s">
        <v>28</v>
      </c>
      <c r="M82" s="592"/>
      <c r="N82" s="592"/>
      <c r="O82" s="594">
        <v>2</v>
      </c>
      <c r="P82" s="594">
        <v>2</v>
      </c>
      <c r="Q82" s="592" t="s">
        <v>338</v>
      </c>
      <c r="R82" s="603" t="s">
        <v>129</v>
      </c>
      <c r="S82" s="10"/>
      <c r="T82" s="595"/>
      <c r="U82" s="595"/>
      <c r="V82" s="597" t="s">
        <v>2073</v>
      </c>
      <c r="W82" s="598"/>
      <c r="X82" s="599" t="s">
        <v>37</v>
      </c>
      <c r="Y82" s="595"/>
      <c r="Z82" s="3787" t="s">
        <v>45</v>
      </c>
      <c r="AA82" s="592"/>
      <c r="AB82" s="3843" t="s">
        <v>5541</v>
      </c>
      <c r="AC82" s="644">
        <v>4500</v>
      </c>
      <c r="AD82" s="601">
        <v>7425</v>
      </c>
      <c r="AE82" s="601">
        <f t="shared" si="2"/>
        <v>19350</v>
      </c>
      <c r="AF82" s="31"/>
      <c r="AG82" s="31"/>
    </row>
    <row r="83" spans="1:16095" s="4" customFormat="1" ht="30" customHeight="1">
      <c r="A83" s="614" t="s">
        <v>6972</v>
      </c>
      <c r="B83" s="4672" t="s">
        <v>21466</v>
      </c>
      <c r="C83" s="593">
        <v>45020</v>
      </c>
      <c r="D83" s="593">
        <v>45029</v>
      </c>
      <c r="E83" s="633"/>
      <c r="F83" s="592"/>
      <c r="G83" s="592">
        <v>8588</v>
      </c>
      <c r="H83" s="592">
        <v>215</v>
      </c>
      <c r="I83" s="592"/>
      <c r="J83" s="592" t="s">
        <v>339</v>
      </c>
      <c r="K83" s="592" t="s">
        <v>340</v>
      </c>
      <c r="L83" s="592" t="s">
        <v>341</v>
      </c>
      <c r="M83" s="592"/>
      <c r="N83" s="592"/>
      <c r="O83" s="594">
        <v>12</v>
      </c>
      <c r="P83" s="594">
        <v>12</v>
      </c>
      <c r="Q83" s="592" t="s">
        <v>342</v>
      </c>
      <c r="R83" s="603" t="s">
        <v>36</v>
      </c>
      <c r="S83" s="596"/>
      <c r="T83" s="595"/>
      <c r="U83" s="595"/>
      <c r="V83" s="597" t="s">
        <v>2073</v>
      </c>
      <c r="W83" s="598"/>
      <c r="X83" s="1673" t="s">
        <v>37</v>
      </c>
      <c r="Y83" s="595"/>
      <c r="Z83" s="726" t="s">
        <v>45</v>
      </c>
      <c r="AA83" s="592"/>
      <c r="AB83" s="3843" t="s">
        <v>5538</v>
      </c>
      <c r="AC83" s="644">
        <v>1500</v>
      </c>
      <c r="AD83" s="601">
        <v>6700</v>
      </c>
      <c r="AE83" s="601">
        <f t="shared" si="2"/>
        <v>81900</v>
      </c>
      <c r="AF83" s="31"/>
      <c r="AG83" s="31"/>
    </row>
    <row r="84" spans="1:16095" s="4" customFormat="1" ht="30" customHeight="1">
      <c r="A84" s="614" t="s">
        <v>6972</v>
      </c>
      <c r="B84" s="4672" t="s">
        <v>21467</v>
      </c>
      <c r="C84" s="593">
        <v>45026</v>
      </c>
      <c r="D84" s="593">
        <v>45033</v>
      </c>
      <c r="E84" s="633"/>
      <c r="F84" s="592"/>
      <c r="G84" s="592">
        <v>8588</v>
      </c>
      <c r="H84" s="630" t="s">
        <v>343</v>
      </c>
      <c r="I84" s="592"/>
      <c r="J84" s="592" t="s">
        <v>344</v>
      </c>
      <c r="K84" s="592" t="s">
        <v>345</v>
      </c>
      <c r="L84" s="592" t="s">
        <v>346</v>
      </c>
      <c r="M84" s="592"/>
      <c r="N84" s="592"/>
      <c r="O84" s="594">
        <v>1</v>
      </c>
      <c r="P84" s="594">
        <v>1</v>
      </c>
      <c r="Q84" s="592" t="s">
        <v>347</v>
      </c>
      <c r="R84" s="603" t="s">
        <v>36</v>
      </c>
      <c r="S84" s="596"/>
      <c r="T84" s="595"/>
      <c r="U84" s="595"/>
      <c r="V84" s="597" t="s">
        <v>2073</v>
      </c>
      <c r="W84" s="598"/>
      <c r="X84" s="1673" t="s">
        <v>37</v>
      </c>
      <c r="Y84" s="595"/>
      <c r="Z84" s="3777" t="s">
        <v>45</v>
      </c>
      <c r="AA84" s="592"/>
      <c r="AB84" s="3843" t="s">
        <v>5538</v>
      </c>
      <c r="AC84" s="646">
        <v>0</v>
      </c>
      <c r="AD84" s="601">
        <v>4900</v>
      </c>
      <c r="AE84" s="601">
        <f t="shared" si="2"/>
        <v>4900</v>
      </c>
      <c r="AF84" s="31"/>
      <c r="AG84" s="31"/>
    </row>
    <row r="85" spans="1:16095" s="4" customFormat="1" ht="30" customHeight="1">
      <c r="A85" s="4210" t="s">
        <v>6974</v>
      </c>
      <c r="B85" s="4672" t="s">
        <v>21453</v>
      </c>
      <c r="C85" s="593">
        <v>45022</v>
      </c>
      <c r="D85" s="593">
        <v>45035</v>
      </c>
      <c r="E85" s="633"/>
      <c r="F85" s="592"/>
      <c r="G85" s="592" t="s">
        <v>348</v>
      </c>
      <c r="H85" s="630" t="s">
        <v>349</v>
      </c>
      <c r="I85" s="592"/>
      <c r="J85" s="592" t="s">
        <v>350</v>
      </c>
      <c r="K85" s="592" t="s">
        <v>351</v>
      </c>
      <c r="L85" s="592" t="s">
        <v>173</v>
      </c>
      <c r="M85" s="615" t="s">
        <v>2205</v>
      </c>
      <c r="N85" s="592"/>
      <c r="O85" s="594">
        <v>1</v>
      </c>
      <c r="P85" s="594">
        <v>1</v>
      </c>
      <c r="Q85" s="592" t="s">
        <v>352</v>
      </c>
      <c r="R85" s="603"/>
      <c r="S85" s="596"/>
      <c r="T85" s="595"/>
      <c r="U85" s="595"/>
      <c r="V85" s="645" t="s">
        <v>2073</v>
      </c>
      <c r="W85" s="598"/>
      <c r="X85" s="599" t="s">
        <v>37</v>
      </c>
      <c r="Y85" s="595"/>
      <c r="Z85" s="641" t="s">
        <v>45</v>
      </c>
      <c r="AA85" s="592"/>
      <c r="AB85" s="3843" t="s">
        <v>5585</v>
      </c>
      <c r="AC85" s="644">
        <v>6750</v>
      </c>
      <c r="AD85" s="601">
        <v>7425</v>
      </c>
      <c r="AE85" s="601">
        <f t="shared" si="2"/>
        <v>14175</v>
      </c>
      <c r="AF85" s="31"/>
      <c r="AG85" s="31"/>
    </row>
    <row r="86" spans="1:16095" s="4" customFormat="1" ht="30" customHeight="1">
      <c r="A86" s="614" t="s">
        <v>6974</v>
      </c>
      <c r="B86" s="4672" t="s">
        <v>21454</v>
      </c>
      <c r="C86" s="593">
        <v>45022</v>
      </c>
      <c r="D86" s="593">
        <v>45149</v>
      </c>
      <c r="E86" s="593"/>
      <c r="F86" s="592"/>
      <c r="G86" s="592" t="s">
        <v>353</v>
      </c>
      <c r="H86" s="630" t="s">
        <v>354</v>
      </c>
      <c r="I86" s="592"/>
      <c r="J86" s="637" t="s">
        <v>355</v>
      </c>
      <c r="K86" s="592" t="s">
        <v>356</v>
      </c>
      <c r="L86" s="592" t="s">
        <v>173</v>
      </c>
      <c r="M86" s="615" t="s">
        <v>2206</v>
      </c>
      <c r="N86" s="592"/>
      <c r="O86" s="594">
        <v>1</v>
      </c>
      <c r="P86" s="594">
        <v>1</v>
      </c>
      <c r="Q86" s="592" t="s">
        <v>357</v>
      </c>
      <c r="R86" s="603" t="s">
        <v>129</v>
      </c>
      <c r="S86" s="596"/>
      <c r="T86" s="595"/>
      <c r="U86" s="595"/>
      <c r="V86" s="592" t="s">
        <v>2073</v>
      </c>
      <c r="W86" s="598"/>
      <c r="X86" s="1673" t="s">
        <v>37</v>
      </c>
      <c r="Y86" s="595"/>
      <c r="Z86" s="3777" t="s">
        <v>45</v>
      </c>
      <c r="AA86" s="592"/>
      <c r="AB86" s="3843" t="s">
        <v>5585</v>
      </c>
      <c r="AC86" s="644">
        <v>22500</v>
      </c>
      <c r="AD86" s="601">
        <v>7425</v>
      </c>
      <c r="AE86" s="601">
        <f t="shared" si="2"/>
        <v>29925</v>
      </c>
      <c r="AF86" s="31"/>
      <c r="AG86" s="31"/>
    </row>
    <row r="87" spans="1:16095" s="4" customFormat="1" ht="30" customHeight="1">
      <c r="A87" s="4327" t="s">
        <v>6974</v>
      </c>
      <c r="B87" s="5663" t="s">
        <v>21455</v>
      </c>
      <c r="C87" s="593">
        <v>45034</v>
      </c>
      <c r="D87" s="593">
        <v>45041</v>
      </c>
      <c r="E87" s="633"/>
      <c r="F87" s="592"/>
      <c r="G87" s="592">
        <v>8600</v>
      </c>
      <c r="H87" s="592"/>
      <c r="I87" s="592" t="s">
        <v>358</v>
      </c>
      <c r="J87" s="592" t="s">
        <v>359</v>
      </c>
      <c r="K87" s="592" t="s">
        <v>360</v>
      </c>
      <c r="L87" s="592" t="s">
        <v>128</v>
      </c>
      <c r="M87" s="592"/>
      <c r="N87" s="592"/>
      <c r="O87" s="594">
        <v>3</v>
      </c>
      <c r="P87" s="604">
        <v>3</v>
      </c>
      <c r="Q87" s="592" t="s">
        <v>361</v>
      </c>
      <c r="R87" s="603" t="s">
        <v>129</v>
      </c>
      <c r="S87" s="596"/>
      <c r="T87" s="595"/>
      <c r="U87" s="595"/>
      <c r="V87" s="597" t="s">
        <v>2073</v>
      </c>
      <c r="W87" s="598"/>
      <c r="X87" s="3166" t="s">
        <v>37</v>
      </c>
      <c r="Y87" s="595" t="s">
        <v>363</v>
      </c>
      <c r="Z87" s="641" t="s">
        <v>45</v>
      </c>
      <c r="AA87" s="592" t="s">
        <v>364</v>
      </c>
      <c r="AB87" s="3843" t="s">
        <v>5541</v>
      </c>
      <c r="AC87" s="644">
        <v>0</v>
      </c>
      <c r="AD87" s="601">
        <v>7425</v>
      </c>
      <c r="AE87" s="601">
        <f t="shared" si="2"/>
        <v>22275</v>
      </c>
      <c r="AF87" s="31"/>
      <c r="AG87" s="31"/>
    </row>
    <row r="88" spans="1:16095" s="4" customFormat="1" ht="30" customHeight="1">
      <c r="A88" s="614" t="s">
        <v>6966</v>
      </c>
      <c r="B88" s="4672" t="s">
        <v>21456</v>
      </c>
      <c r="C88" s="593">
        <v>45029</v>
      </c>
      <c r="D88" s="593">
        <v>45044</v>
      </c>
      <c r="E88" s="633"/>
      <c r="F88" s="592"/>
      <c r="G88" s="592">
        <v>5940</v>
      </c>
      <c r="H88" s="592">
        <v>172</v>
      </c>
      <c r="I88" s="592"/>
      <c r="J88" s="592" t="s">
        <v>365</v>
      </c>
      <c r="K88" s="592" t="s">
        <v>366</v>
      </c>
      <c r="L88" s="592" t="s">
        <v>173</v>
      </c>
      <c r="M88" s="592"/>
      <c r="N88" s="592" t="s">
        <v>367</v>
      </c>
      <c r="O88" s="594">
        <v>1</v>
      </c>
      <c r="P88" s="594">
        <v>1</v>
      </c>
      <c r="Q88" s="592" t="s">
        <v>368</v>
      </c>
      <c r="R88" s="641"/>
      <c r="S88" s="596"/>
      <c r="T88" s="595"/>
      <c r="U88" s="595"/>
      <c r="V88" s="597" t="s">
        <v>2073</v>
      </c>
      <c r="W88" s="598"/>
      <c r="X88" s="599" t="s">
        <v>37</v>
      </c>
      <c r="Y88" s="595"/>
      <c r="Z88" s="3788" t="s">
        <v>45</v>
      </c>
      <c r="AA88" s="592"/>
      <c r="AB88" s="3843" t="s">
        <v>5535</v>
      </c>
      <c r="AC88" s="601">
        <v>34500</v>
      </c>
      <c r="AD88" s="601">
        <v>11385</v>
      </c>
      <c r="AE88" s="601">
        <f t="shared" si="2"/>
        <v>45885</v>
      </c>
      <c r="AF88" s="31">
        <v>448</v>
      </c>
      <c r="AG88" s="273" t="s">
        <v>362</v>
      </c>
    </row>
    <row r="89" spans="1:16095" s="4" customFormat="1" ht="30" customHeight="1">
      <c r="A89" s="614" t="s">
        <v>6966</v>
      </c>
      <c r="B89" s="4672" t="s">
        <v>21457</v>
      </c>
      <c r="C89" s="593">
        <v>45029</v>
      </c>
      <c r="D89" s="593">
        <v>45036</v>
      </c>
      <c r="E89" s="633"/>
      <c r="F89" s="592"/>
      <c r="G89" s="592">
        <v>5940</v>
      </c>
      <c r="H89" s="592">
        <v>53</v>
      </c>
      <c r="I89" s="592"/>
      <c r="J89" s="592" t="s">
        <v>369</v>
      </c>
      <c r="K89" s="592" t="s">
        <v>370</v>
      </c>
      <c r="L89" s="592" t="s">
        <v>62</v>
      </c>
      <c r="M89" s="592"/>
      <c r="N89" s="592" t="s">
        <v>367</v>
      </c>
      <c r="O89" s="594">
        <v>5</v>
      </c>
      <c r="P89" s="594">
        <v>5</v>
      </c>
      <c r="Q89" s="592" t="s">
        <v>151</v>
      </c>
      <c r="R89" s="642"/>
      <c r="S89" s="596"/>
      <c r="T89" s="595"/>
      <c r="U89" s="595"/>
      <c r="V89" s="597" t="s">
        <v>2073</v>
      </c>
      <c r="W89" s="598"/>
      <c r="X89" s="599" t="s">
        <v>37</v>
      </c>
      <c r="Y89" s="595"/>
      <c r="Z89" s="3772" t="s">
        <v>45</v>
      </c>
      <c r="AA89" s="592"/>
      <c r="AB89" s="3843" t="s">
        <v>5535</v>
      </c>
      <c r="AC89" s="646">
        <v>0</v>
      </c>
      <c r="AD89" s="601">
        <v>11385</v>
      </c>
      <c r="AE89" s="601">
        <f t="shared" si="2"/>
        <v>56925</v>
      </c>
      <c r="AF89" s="31">
        <v>449</v>
      </c>
      <c r="AG89" s="273" t="s">
        <v>362</v>
      </c>
    </row>
    <row r="90" spans="1:16095" s="4" customFormat="1" ht="30" customHeight="1">
      <c r="A90" s="614" t="s">
        <v>6966</v>
      </c>
      <c r="B90" s="5632" t="s">
        <v>21458</v>
      </c>
      <c r="C90" s="602">
        <v>45029</v>
      </c>
      <c r="D90" s="602">
        <v>45044</v>
      </c>
      <c r="E90" s="633"/>
      <c r="F90" s="592"/>
      <c r="G90" s="603">
        <v>5940</v>
      </c>
      <c r="H90" s="613" t="s">
        <v>371</v>
      </c>
      <c r="I90" s="603"/>
      <c r="J90" s="603" t="s">
        <v>372</v>
      </c>
      <c r="K90" s="603" t="s">
        <v>373</v>
      </c>
      <c r="L90" s="155" t="s">
        <v>1888</v>
      </c>
      <c r="M90" s="621" t="s">
        <v>2207</v>
      </c>
      <c r="N90" s="603" t="s">
        <v>34</v>
      </c>
      <c r="O90" s="604">
        <v>4</v>
      </c>
      <c r="P90" s="594">
        <v>4</v>
      </c>
      <c r="Q90" s="603" t="s">
        <v>374</v>
      </c>
      <c r="R90" s="647"/>
      <c r="S90" s="596"/>
      <c r="T90" s="606"/>
      <c r="U90" s="606"/>
      <c r="V90" s="648" t="s">
        <v>2073</v>
      </c>
      <c r="W90" s="608"/>
      <c r="X90" s="599" t="s">
        <v>37</v>
      </c>
      <c r="Y90" s="606"/>
      <c r="Z90" s="3789" t="s">
        <v>45</v>
      </c>
      <c r="AA90" s="592"/>
      <c r="AB90" s="3843" t="s">
        <v>5535</v>
      </c>
      <c r="AC90" s="601">
        <v>34500</v>
      </c>
      <c r="AD90" s="610">
        <v>5643</v>
      </c>
      <c r="AE90" s="601">
        <f t="shared" si="2"/>
        <v>57072</v>
      </c>
      <c r="AF90" s="247">
        <v>527</v>
      </c>
      <c r="AG90" s="274" t="s">
        <v>362</v>
      </c>
    </row>
    <row r="91" spans="1:16095" s="4" customFormat="1" ht="30" customHeight="1">
      <c r="A91" s="614" t="s">
        <v>6958</v>
      </c>
      <c r="B91" s="4672" t="s">
        <v>21459</v>
      </c>
      <c r="C91" s="593">
        <v>45026</v>
      </c>
      <c r="D91" s="593">
        <v>45041</v>
      </c>
      <c r="E91" s="633"/>
      <c r="F91" s="592"/>
      <c r="G91" s="592">
        <v>8369</v>
      </c>
      <c r="H91" s="630" t="s">
        <v>375</v>
      </c>
      <c r="I91" s="649" t="s">
        <v>25</v>
      </c>
      <c r="J91" s="650" t="s">
        <v>2574</v>
      </c>
      <c r="K91" s="650" t="s">
        <v>376</v>
      </c>
      <c r="L91" s="651" t="s">
        <v>62</v>
      </c>
      <c r="M91" s="651"/>
      <c r="N91" s="616"/>
      <c r="O91" s="652">
        <v>5</v>
      </c>
      <c r="P91" s="594">
        <v>5</v>
      </c>
      <c r="Q91" s="592" t="s">
        <v>168</v>
      </c>
      <c r="R91" s="595"/>
      <c r="S91" s="618"/>
      <c r="T91" s="595"/>
      <c r="U91" s="595"/>
      <c r="V91" s="597" t="s">
        <v>2073</v>
      </c>
      <c r="W91" s="598"/>
      <c r="X91" s="599" t="s">
        <v>37</v>
      </c>
      <c r="Y91" s="595"/>
      <c r="Z91" s="641" t="s">
        <v>45</v>
      </c>
      <c r="AA91" s="592"/>
      <c r="AB91" s="3843" t="s">
        <v>5535</v>
      </c>
      <c r="AC91" s="601">
        <v>34500</v>
      </c>
      <c r="AD91" s="681">
        <v>11385</v>
      </c>
      <c r="AE91" s="601">
        <f t="shared" si="2"/>
        <v>91425</v>
      </c>
      <c r="AF91" s="31">
        <v>539</v>
      </c>
      <c r="AG91" s="273" t="s">
        <v>362</v>
      </c>
    </row>
    <row r="92" spans="1:16095" s="4" customFormat="1" ht="30" customHeight="1">
      <c r="A92" s="614" t="s">
        <v>6958</v>
      </c>
      <c r="B92" s="9089" t="s">
        <v>21460</v>
      </c>
      <c r="C92" s="9386">
        <v>45033</v>
      </c>
      <c r="D92" s="9386">
        <v>45089</v>
      </c>
      <c r="E92" s="9382"/>
      <c r="F92" s="8871"/>
      <c r="G92" s="8924">
        <v>8369</v>
      </c>
      <c r="H92" s="9355" t="s">
        <v>377</v>
      </c>
      <c r="I92" s="8924"/>
      <c r="J92" s="9389" t="s">
        <v>378</v>
      </c>
      <c r="K92" s="9389" t="s">
        <v>379</v>
      </c>
      <c r="L92" s="739" t="s">
        <v>179</v>
      </c>
      <c r="M92" s="8868" t="s">
        <v>2208</v>
      </c>
      <c r="N92" s="616" t="s">
        <v>3952</v>
      </c>
      <c r="O92" s="652">
        <v>8</v>
      </c>
      <c r="P92" s="594">
        <v>8</v>
      </c>
      <c r="Q92" s="8924" t="s">
        <v>380</v>
      </c>
      <c r="R92" s="9337"/>
      <c r="S92" s="9373"/>
      <c r="T92" s="9337"/>
      <c r="U92" s="9337"/>
      <c r="V92" s="8871" t="s">
        <v>2073</v>
      </c>
      <c r="W92" s="9337"/>
      <c r="X92" s="9340" t="s">
        <v>37</v>
      </c>
      <c r="Y92" s="9337"/>
      <c r="Z92" s="9359" t="s">
        <v>45</v>
      </c>
      <c r="AA92" s="8924"/>
      <c r="AB92" s="9102" t="s">
        <v>5535</v>
      </c>
      <c r="AC92" s="9688">
        <v>34500</v>
      </c>
      <c r="AD92" s="681">
        <v>11385</v>
      </c>
      <c r="AE92" s="9688">
        <f>SUM(P92*AD92+P93*AD93+P94*AD94+AC92)</f>
        <v>232500</v>
      </c>
      <c r="AF92" s="9224"/>
      <c r="AG92" s="9224"/>
    </row>
    <row r="93" spans="1:16095" s="4" customFormat="1" ht="30" customHeight="1">
      <c r="A93" s="614" t="s">
        <v>6958</v>
      </c>
      <c r="B93" s="9529"/>
      <c r="C93" s="9386"/>
      <c r="D93" s="8924"/>
      <c r="E93" s="8865"/>
      <c r="F93" s="8858"/>
      <c r="G93" s="8924"/>
      <c r="H93" s="9355"/>
      <c r="I93" s="8924"/>
      <c r="J93" s="9389"/>
      <c r="K93" s="9389"/>
      <c r="L93" s="668" t="s">
        <v>381</v>
      </c>
      <c r="M93" s="9334"/>
      <c r="N93" s="616" t="s">
        <v>3954</v>
      </c>
      <c r="O93" s="652">
        <v>1</v>
      </c>
      <c r="P93" s="594">
        <v>1</v>
      </c>
      <c r="Q93" s="8924"/>
      <c r="R93" s="9317"/>
      <c r="S93" s="9374"/>
      <c r="T93" s="9317"/>
      <c r="U93" s="9317"/>
      <c r="V93" s="8858"/>
      <c r="W93" s="9317"/>
      <c r="X93" s="8858"/>
      <c r="Y93" s="9317"/>
      <c r="Z93" s="9371"/>
      <c r="AA93" s="8924"/>
      <c r="AB93" s="9344"/>
      <c r="AC93" s="9690"/>
      <c r="AD93" s="601">
        <v>50490</v>
      </c>
      <c r="AE93" s="9690"/>
      <c r="AF93" s="9212"/>
      <c r="AG93" s="9212"/>
    </row>
    <row r="94" spans="1:16095" s="4" customFormat="1" ht="30" customHeight="1">
      <c r="A94" s="614" t="s">
        <v>6958</v>
      </c>
      <c r="B94" s="9500"/>
      <c r="C94" s="9386"/>
      <c r="D94" s="8924"/>
      <c r="E94" s="8866"/>
      <c r="F94" s="8854"/>
      <c r="G94" s="8924"/>
      <c r="H94" s="9355"/>
      <c r="I94" s="8924"/>
      <c r="J94" s="9389"/>
      <c r="K94" s="9389"/>
      <c r="L94" s="749" t="s">
        <v>382</v>
      </c>
      <c r="M94" s="9335"/>
      <c r="N94" s="616" t="s">
        <v>3951</v>
      </c>
      <c r="O94" s="652">
        <v>1</v>
      </c>
      <c r="P94" s="594">
        <v>1</v>
      </c>
      <c r="Q94" s="8924"/>
      <c r="R94" s="9318"/>
      <c r="S94" s="9375"/>
      <c r="T94" s="9318"/>
      <c r="U94" s="9318"/>
      <c r="V94" s="8854"/>
      <c r="W94" s="9318"/>
      <c r="X94" s="8854"/>
      <c r="Y94" s="9318"/>
      <c r="Z94" s="9360"/>
      <c r="AA94" s="8924"/>
      <c r="AB94" s="9345"/>
      <c r="AC94" s="9689"/>
      <c r="AD94" s="601">
        <v>56430</v>
      </c>
      <c r="AE94" s="9689"/>
      <c r="AF94" s="9071"/>
      <c r="AG94" s="9071"/>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32"/>
      <c r="FT94" s="32"/>
      <c r="FU94" s="32"/>
      <c r="FV94" s="32"/>
      <c r="FW94" s="32"/>
      <c r="FX94" s="32"/>
      <c r="FY94" s="32"/>
      <c r="FZ94" s="32"/>
      <c r="GA94" s="32"/>
      <c r="GB94" s="32"/>
      <c r="GC94" s="32"/>
      <c r="GD94" s="32"/>
      <c r="GE94" s="32"/>
      <c r="GF94" s="32"/>
      <c r="GG94" s="32"/>
      <c r="GH94" s="32"/>
      <c r="GI94" s="32"/>
      <c r="GJ94" s="32"/>
      <c r="GK94" s="32"/>
      <c r="GL94" s="32"/>
      <c r="GM94" s="32"/>
      <c r="GN94" s="32"/>
      <c r="GO94" s="32"/>
      <c r="GP94" s="32"/>
      <c r="GQ94" s="32"/>
      <c r="GR94" s="32"/>
      <c r="GS94" s="32"/>
      <c r="GT94" s="32"/>
      <c r="GU94" s="32"/>
      <c r="GV94" s="32"/>
      <c r="GW94" s="32"/>
      <c r="GX94" s="32"/>
      <c r="GY94" s="32"/>
      <c r="GZ94" s="32"/>
      <c r="HA94" s="32"/>
      <c r="HB94" s="32"/>
      <c r="HC94" s="32"/>
      <c r="HD94" s="32"/>
      <c r="HE94" s="32"/>
      <c r="HF94" s="32"/>
      <c r="HG94" s="32"/>
      <c r="HH94" s="32"/>
      <c r="HI94" s="32"/>
      <c r="HJ94" s="32"/>
      <c r="HK94" s="32"/>
      <c r="HL94" s="32"/>
      <c r="HM94" s="32"/>
      <c r="HN94" s="32"/>
      <c r="HO94" s="32"/>
      <c r="HP94" s="32"/>
      <c r="HQ94" s="32"/>
      <c r="HR94" s="32"/>
      <c r="HS94" s="32"/>
      <c r="HT94" s="32"/>
      <c r="HU94" s="32"/>
      <c r="HV94" s="32"/>
      <c r="HW94" s="32"/>
      <c r="HX94" s="32"/>
      <c r="HY94" s="32"/>
      <c r="HZ94" s="32"/>
      <c r="IA94" s="32"/>
      <c r="IB94" s="32"/>
      <c r="IC94" s="32"/>
      <c r="ID94" s="32"/>
      <c r="IE94" s="32"/>
      <c r="IF94" s="32"/>
      <c r="IG94" s="32"/>
      <c r="IH94" s="32"/>
      <c r="II94" s="32"/>
      <c r="IJ94" s="32"/>
      <c r="IK94" s="32"/>
      <c r="IL94" s="32"/>
      <c r="IM94" s="32"/>
      <c r="IN94" s="32"/>
      <c r="IO94" s="32"/>
      <c r="IP94" s="32"/>
      <c r="IQ94" s="32"/>
      <c r="IR94" s="32"/>
      <c r="IS94" s="32"/>
      <c r="IT94" s="32"/>
      <c r="IU94" s="32"/>
      <c r="IV94" s="32"/>
      <c r="IW94" s="32"/>
      <c r="IX94" s="32"/>
      <c r="IY94" s="32"/>
      <c r="IZ94" s="32"/>
      <c r="JA94" s="32"/>
      <c r="JB94" s="32"/>
      <c r="JC94" s="32"/>
      <c r="JD94" s="32"/>
      <c r="JE94" s="32"/>
      <c r="JF94" s="32"/>
      <c r="JG94" s="32"/>
      <c r="JH94" s="32"/>
      <c r="JI94" s="32"/>
      <c r="JJ94" s="32"/>
      <c r="JK94" s="32"/>
      <c r="JL94" s="32"/>
      <c r="JM94" s="32"/>
      <c r="JN94" s="32"/>
      <c r="JO94" s="32"/>
      <c r="JP94" s="32"/>
      <c r="JQ94" s="32"/>
      <c r="JR94" s="32"/>
      <c r="JS94" s="32"/>
      <c r="JT94" s="32"/>
      <c r="JU94" s="32"/>
      <c r="JV94" s="32"/>
      <c r="JW94" s="32"/>
      <c r="JX94" s="32"/>
      <c r="JY94" s="32"/>
      <c r="JZ94" s="32"/>
      <c r="KA94" s="32"/>
      <c r="KB94" s="32"/>
      <c r="KC94" s="32"/>
      <c r="KD94" s="32"/>
      <c r="KE94" s="32"/>
      <c r="KF94" s="32"/>
      <c r="KG94" s="32"/>
      <c r="KH94" s="32"/>
      <c r="KI94" s="32"/>
      <c r="KJ94" s="32"/>
      <c r="KK94" s="32"/>
      <c r="KL94" s="32"/>
      <c r="KM94" s="32"/>
      <c r="KN94" s="32"/>
      <c r="KO94" s="32"/>
      <c r="KP94" s="32"/>
      <c r="KQ94" s="32"/>
      <c r="KR94" s="32"/>
      <c r="KS94" s="32"/>
      <c r="KT94" s="32"/>
      <c r="KU94" s="32"/>
      <c r="KV94" s="32"/>
      <c r="KW94" s="32"/>
      <c r="KX94" s="32"/>
      <c r="KY94" s="32"/>
      <c r="KZ94" s="32"/>
      <c r="LA94" s="32"/>
      <c r="LB94" s="32"/>
      <c r="LC94" s="32"/>
      <c r="LD94" s="32"/>
      <c r="LE94" s="32"/>
      <c r="LF94" s="32"/>
      <c r="LG94" s="32"/>
      <c r="LH94" s="32"/>
      <c r="LI94" s="32"/>
      <c r="LJ94" s="32"/>
      <c r="LK94" s="32"/>
      <c r="LL94" s="32"/>
      <c r="LM94" s="32"/>
      <c r="LN94" s="32"/>
      <c r="LO94" s="32"/>
      <c r="LP94" s="32"/>
      <c r="LQ94" s="32"/>
      <c r="LR94" s="32"/>
      <c r="LS94" s="32"/>
      <c r="LT94" s="32"/>
      <c r="LU94" s="32"/>
      <c r="LV94" s="32"/>
      <c r="LW94" s="32"/>
      <c r="LX94" s="32"/>
      <c r="LY94" s="32"/>
      <c r="LZ94" s="32"/>
      <c r="MA94" s="32"/>
      <c r="MB94" s="32"/>
      <c r="MC94" s="32"/>
      <c r="MD94" s="32"/>
      <c r="ME94" s="32"/>
      <c r="MF94" s="32"/>
      <c r="MG94" s="32"/>
      <c r="MH94" s="32"/>
      <c r="MI94" s="32"/>
      <c r="MJ94" s="32"/>
      <c r="MK94" s="32"/>
      <c r="ML94" s="32"/>
      <c r="MM94" s="32"/>
      <c r="MN94" s="32"/>
      <c r="MO94" s="32"/>
      <c r="MP94" s="32"/>
      <c r="MQ94" s="32"/>
      <c r="MR94" s="32"/>
      <c r="MS94" s="32"/>
      <c r="MT94" s="32"/>
      <c r="MU94" s="32"/>
      <c r="MV94" s="32"/>
      <c r="MW94" s="32"/>
      <c r="MX94" s="32"/>
      <c r="MY94" s="32"/>
      <c r="MZ94" s="32"/>
      <c r="NA94" s="32"/>
      <c r="NB94" s="32"/>
      <c r="NC94" s="32"/>
      <c r="ND94" s="32"/>
      <c r="NE94" s="32"/>
      <c r="NF94" s="32"/>
      <c r="NG94" s="32"/>
      <c r="NH94" s="32"/>
      <c r="NI94" s="32"/>
      <c r="NJ94" s="32"/>
      <c r="NK94" s="32"/>
      <c r="NL94" s="32"/>
      <c r="NM94" s="32"/>
      <c r="NN94" s="32"/>
      <c r="NO94" s="32"/>
      <c r="NP94" s="32"/>
      <c r="NQ94" s="32"/>
      <c r="NR94" s="32"/>
      <c r="NS94" s="32"/>
      <c r="NT94" s="32"/>
      <c r="NU94" s="32"/>
      <c r="NV94" s="32"/>
      <c r="NW94" s="32"/>
      <c r="NX94" s="32"/>
      <c r="NY94" s="32"/>
      <c r="NZ94" s="32"/>
      <c r="OA94" s="32"/>
      <c r="OB94" s="32"/>
      <c r="OC94" s="32"/>
      <c r="OD94" s="32"/>
      <c r="OE94" s="32"/>
      <c r="OF94" s="32"/>
      <c r="OG94" s="32"/>
      <c r="OH94" s="32"/>
      <c r="OI94" s="32"/>
      <c r="OJ94" s="32"/>
      <c r="OK94" s="32"/>
      <c r="OL94" s="32"/>
      <c r="OM94" s="32"/>
      <c r="ON94" s="32"/>
      <c r="OO94" s="32"/>
      <c r="OP94" s="32"/>
      <c r="OQ94" s="32"/>
      <c r="OR94" s="32"/>
      <c r="OS94" s="32"/>
      <c r="OT94" s="32"/>
      <c r="OU94" s="32"/>
      <c r="OV94" s="32"/>
      <c r="OW94" s="32"/>
      <c r="OX94" s="32"/>
      <c r="OY94" s="32"/>
      <c r="OZ94" s="32"/>
      <c r="PA94" s="32"/>
      <c r="PB94" s="32"/>
      <c r="PC94" s="32"/>
      <c r="PD94" s="32"/>
      <c r="PE94" s="32"/>
      <c r="PF94" s="32"/>
      <c r="PG94" s="32"/>
      <c r="PH94" s="32"/>
      <c r="PI94" s="32"/>
      <c r="PJ94" s="32"/>
      <c r="PK94" s="32"/>
      <c r="PL94" s="32"/>
      <c r="PM94" s="32"/>
      <c r="PN94" s="32"/>
      <c r="PO94" s="32"/>
      <c r="PP94" s="32"/>
      <c r="PQ94" s="32"/>
      <c r="PR94" s="32"/>
      <c r="PS94" s="32"/>
      <c r="PT94" s="32"/>
      <c r="PU94" s="32"/>
      <c r="PV94" s="32"/>
      <c r="PW94" s="32"/>
      <c r="PX94" s="32"/>
      <c r="PY94" s="32"/>
      <c r="PZ94" s="32"/>
      <c r="QA94" s="32"/>
      <c r="QB94" s="32"/>
      <c r="QC94" s="32"/>
      <c r="QD94" s="32"/>
      <c r="QE94" s="32"/>
      <c r="QF94" s="32"/>
      <c r="QG94" s="32"/>
      <c r="QH94" s="32"/>
      <c r="QI94" s="32"/>
      <c r="QJ94" s="32"/>
      <c r="QK94" s="32"/>
      <c r="QL94" s="32"/>
      <c r="QM94" s="32"/>
      <c r="QN94" s="32"/>
      <c r="QO94" s="32"/>
      <c r="QP94" s="32"/>
      <c r="QQ94" s="32"/>
      <c r="QR94" s="32"/>
      <c r="QS94" s="32"/>
      <c r="QT94" s="32"/>
      <c r="QU94" s="32"/>
      <c r="QV94" s="32"/>
      <c r="QW94" s="32"/>
      <c r="QX94" s="32"/>
      <c r="QY94" s="32"/>
      <c r="QZ94" s="32"/>
      <c r="RA94" s="32"/>
      <c r="RB94" s="32"/>
      <c r="RC94" s="32"/>
      <c r="RD94" s="32"/>
      <c r="RE94" s="32"/>
      <c r="RF94" s="32"/>
      <c r="RG94" s="32"/>
      <c r="RH94" s="32"/>
      <c r="RI94" s="32"/>
      <c r="RJ94" s="32"/>
      <c r="RK94" s="32"/>
      <c r="RL94" s="32"/>
      <c r="RM94" s="32"/>
      <c r="RN94" s="32"/>
      <c r="RO94" s="32"/>
      <c r="RP94" s="32"/>
      <c r="RQ94" s="32"/>
      <c r="RR94" s="32"/>
      <c r="RS94" s="32"/>
      <c r="RT94" s="32"/>
      <c r="RU94" s="32"/>
      <c r="RV94" s="32"/>
      <c r="RW94" s="32"/>
      <c r="RX94" s="32"/>
      <c r="RY94" s="32"/>
      <c r="RZ94" s="32"/>
      <c r="SA94" s="32"/>
      <c r="SB94" s="32"/>
      <c r="SC94" s="32"/>
      <c r="SD94" s="32"/>
      <c r="SE94" s="32"/>
      <c r="SF94" s="32"/>
      <c r="SG94" s="32"/>
      <c r="SH94" s="32"/>
      <c r="SI94" s="32"/>
      <c r="SJ94" s="32"/>
      <c r="SK94" s="32"/>
      <c r="SL94" s="32"/>
      <c r="SM94" s="32"/>
      <c r="SN94" s="32"/>
      <c r="SO94" s="32"/>
      <c r="SP94" s="32"/>
      <c r="SQ94" s="32"/>
      <c r="SR94" s="32"/>
      <c r="SS94" s="32"/>
      <c r="ST94" s="32"/>
      <c r="SU94" s="32"/>
      <c r="SV94" s="32"/>
      <c r="SW94" s="32"/>
      <c r="SX94" s="32"/>
      <c r="SY94" s="32"/>
      <c r="SZ94" s="32"/>
      <c r="TA94" s="32"/>
      <c r="TB94" s="32"/>
      <c r="TC94" s="32"/>
      <c r="TD94" s="32"/>
      <c r="TE94" s="32"/>
      <c r="TF94" s="32"/>
      <c r="TG94" s="32"/>
      <c r="TH94" s="32"/>
      <c r="TI94" s="32"/>
      <c r="TJ94" s="32"/>
      <c r="TK94" s="32"/>
      <c r="TL94" s="32"/>
      <c r="TM94" s="32"/>
      <c r="TN94" s="32"/>
      <c r="TO94" s="32"/>
      <c r="TP94" s="32"/>
      <c r="TQ94" s="32"/>
      <c r="TR94" s="32"/>
      <c r="TS94" s="32"/>
      <c r="TT94" s="32"/>
      <c r="TU94" s="32"/>
      <c r="TV94" s="32"/>
      <c r="TW94" s="32"/>
      <c r="TX94" s="32"/>
      <c r="TY94" s="32"/>
      <c r="TZ94" s="32"/>
      <c r="UA94" s="32"/>
      <c r="UB94" s="32"/>
      <c r="UC94" s="32"/>
      <c r="UD94" s="32"/>
      <c r="UE94" s="32"/>
      <c r="UF94" s="32"/>
      <c r="UG94" s="32"/>
      <c r="UH94" s="32"/>
      <c r="UI94" s="32"/>
      <c r="UJ94" s="32"/>
      <c r="UK94" s="32"/>
      <c r="UL94" s="32"/>
      <c r="UM94" s="32"/>
      <c r="UN94" s="32"/>
      <c r="UO94" s="32"/>
      <c r="UP94" s="32"/>
      <c r="UQ94" s="32"/>
      <c r="UR94" s="32"/>
      <c r="US94" s="32"/>
      <c r="UT94" s="32"/>
      <c r="UU94" s="32"/>
      <c r="UV94" s="32"/>
      <c r="UW94" s="32"/>
      <c r="UX94" s="32"/>
      <c r="UY94" s="32"/>
      <c r="UZ94" s="32"/>
      <c r="VA94" s="32"/>
      <c r="VB94" s="32"/>
      <c r="VC94" s="32"/>
      <c r="VD94" s="32"/>
      <c r="VE94" s="32"/>
      <c r="VF94" s="32"/>
      <c r="VG94" s="32"/>
      <c r="VH94" s="32"/>
      <c r="VI94" s="32"/>
      <c r="VJ94" s="32"/>
      <c r="VK94" s="32"/>
      <c r="VL94" s="32"/>
      <c r="VM94" s="32"/>
      <c r="VN94" s="32"/>
      <c r="VO94" s="32"/>
      <c r="VP94" s="32"/>
      <c r="VQ94" s="32"/>
      <c r="VR94" s="32"/>
      <c r="VS94" s="32"/>
      <c r="VT94" s="32"/>
      <c r="VU94" s="32"/>
      <c r="VV94" s="32"/>
      <c r="VW94" s="32"/>
      <c r="VX94" s="32"/>
      <c r="VY94" s="32"/>
      <c r="VZ94" s="32"/>
      <c r="WA94" s="32"/>
      <c r="WB94" s="32"/>
      <c r="WC94" s="32"/>
      <c r="WD94" s="32"/>
      <c r="WE94" s="32"/>
      <c r="WF94" s="32"/>
      <c r="WG94" s="32"/>
      <c r="WH94" s="32"/>
      <c r="WI94" s="32"/>
      <c r="WJ94" s="32"/>
      <c r="WK94" s="32"/>
      <c r="WL94" s="32"/>
      <c r="WM94" s="32"/>
      <c r="WN94" s="32"/>
      <c r="WO94" s="32"/>
      <c r="WP94" s="32"/>
      <c r="WQ94" s="32"/>
      <c r="WR94" s="32"/>
      <c r="WS94" s="32"/>
      <c r="WT94" s="32"/>
      <c r="WU94" s="32"/>
      <c r="WV94" s="32"/>
      <c r="WW94" s="32"/>
      <c r="WX94" s="32"/>
      <c r="WY94" s="32"/>
      <c r="WZ94" s="32"/>
      <c r="XA94" s="32"/>
      <c r="XB94" s="32"/>
      <c r="XC94" s="32"/>
      <c r="XD94" s="32"/>
      <c r="XE94" s="32"/>
      <c r="XF94" s="32"/>
      <c r="XG94" s="32"/>
      <c r="XH94" s="32"/>
      <c r="XI94" s="32"/>
      <c r="XJ94" s="32"/>
      <c r="XK94" s="32"/>
      <c r="XL94" s="32"/>
      <c r="XM94" s="32"/>
      <c r="XN94" s="32"/>
      <c r="XO94" s="32"/>
      <c r="XP94" s="32"/>
      <c r="XQ94" s="32"/>
      <c r="XR94" s="32"/>
      <c r="XS94" s="32"/>
      <c r="XT94" s="32"/>
      <c r="XU94" s="32"/>
      <c r="XV94" s="32"/>
      <c r="XW94" s="32"/>
      <c r="XX94" s="32"/>
      <c r="XY94" s="32"/>
      <c r="XZ94" s="32"/>
      <c r="YA94" s="32"/>
      <c r="YB94" s="32"/>
      <c r="YC94" s="32"/>
      <c r="YD94" s="32"/>
      <c r="YE94" s="32"/>
      <c r="YF94" s="32"/>
      <c r="YG94" s="32"/>
      <c r="YH94" s="32"/>
      <c r="YI94" s="32"/>
      <c r="YJ94" s="32"/>
      <c r="YK94" s="32"/>
      <c r="YL94" s="32"/>
      <c r="YM94" s="32"/>
      <c r="YN94" s="32"/>
      <c r="YO94" s="32"/>
      <c r="YP94" s="32"/>
      <c r="YQ94" s="32"/>
      <c r="YR94" s="32"/>
      <c r="YS94" s="32"/>
      <c r="YT94" s="32"/>
      <c r="YU94" s="32"/>
      <c r="YV94" s="32"/>
      <c r="YW94" s="32"/>
      <c r="YX94" s="32"/>
      <c r="YY94" s="32"/>
      <c r="YZ94" s="32"/>
      <c r="ZA94" s="32"/>
      <c r="ZB94" s="32"/>
      <c r="ZC94" s="32"/>
      <c r="ZD94" s="32"/>
      <c r="ZE94" s="32"/>
      <c r="ZF94" s="32"/>
      <c r="ZG94" s="32"/>
      <c r="ZH94" s="32"/>
      <c r="ZI94" s="32"/>
      <c r="ZJ94" s="32"/>
      <c r="ZK94" s="32"/>
      <c r="ZL94" s="32"/>
      <c r="ZM94" s="32"/>
      <c r="ZN94" s="32"/>
      <c r="ZO94" s="32"/>
      <c r="ZP94" s="32"/>
      <c r="ZQ94" s="32"/>
      <c r="ZR94" s="32"/>
      <c r="ZS94" s="32"/>
      <c r="ZT94" s="32"/>
      <c r="ZU94" s="32"/>
      <c r="ZV94" s="32"/>
      <c r="ZW94" s="32"/>
      <c r="ZX94" s="32"/>
      <c r="ZY94" s="32"/>
      <c r="ZZ94" s="32"/>
      <c r="AAA94" s="32"/>
      <c r="AAB94" s="32"/>
      <c r="AAC94" s="32"/>
      <c r="AAD94" s="32"/>
      <c r="AAE94" s="32"/>
      <c r="AAF94" s="32"/>
      <c r="AAG94" s="32"/>
      <c r="AAH94" s="32"/>
      <c r="AAI94" s="32"/>
      <c r="AAJ94" s="32"/>
      <c r="AAK94" s="32"/>
      <c r="AAL94" s="32"/>
      <c r="AAM94" s="32"/>
      <c r="AAN94" s="32"/>
      <c r="AAO94" s="32"/>
      <c r="AAP94" s="32"/>
      <c r="AAQ94" s="32"/>
      <c r="AAR94" s="32"/>
      <c r="AAS94" s="32"/>
      <c r="AAT94" s="32"/>
      <c r="AAU94" s="32"/>
      <c r="AAV94" s="32"/>
      <c r="AAW94" s="32"/>
      <c r="AAX94" s="32"/>
      <c r="AAY94" s="32"/>
      <c r="AAZ94" s="32"/>
      <c r="ABA94" s="32"/>
      <c r="ABB94" s="32"/>
      <c r="ABC94" s="32"/>
      <c r="ABD94" s="32"/>
      <c r="ABE94" s="32"/>
      <c r="ABF94" s="32"/>
      <c r="ABG94" s="32"/>
      <c r="ABH94" s="32"/>
      <c r="ABI94" s="32"/>
      <c r="ABJ94" s="32"/>
      <c r="ABK94" s="32"/>
      <c r="ABL94" s="32"/>
      <c r="ABM94" s="32"/>
      <c r="ABN94" s="32"/>
      <c r="ABO94" s="32"/>
      <c r="ABP94" s="32"/>
      <c r="ABQ94" s="32"/>
      <c r="ABR94" s="32"/>
      <c r="ABS94" s="32"/>
      <c r="ABT94" s="32"/>
      <c r="ABU94" s="32"/>
      <c r="ABV94" s="32"/>
      <c r="ABW94" s="32"/>
      <c r="ABX94" s="32"/>
      <c r="ABY94" s="32"/>
      <c r="ABZ94" s="32"/>
      <c r="ACA94" s="32"/>
      <c r="ACB94" s="32"/>
      <c r="ACC94" s="32"/>
      <c r="ACD94" s="32"/>
      <c r="ACE94" s="32"/>
      <c r="ACF94" s="32"/>
      <c r="ACG94" s="32"/>
      <c r="ACH94" s="32"/>
      <c r="ACI94" s="32"/>
      <c r="ACJ94" s="32"/>
      <c r="ACK94" s="32"/>
      <c r="ACL94" s="32"/>
      <c r="ACM94" s="32"/>
      <c r="ACN94" s="32"/>
      <c r="ACO94" s="32"/>
      <c r="ACP94" s="32"/>
      <c r="ACQ94" s="32"/>
      <c r="ACR94" s="32"/>
      <c r="ACS94" s="32"/>
      <c r="ACT94" s="32"/>
      <c r="ACU94" s="32"/>
      <c r="ACV94" s="32"/>
      <c r="ACW94" s="32"/>
      <c r="ACX94" s="32"/>
      <c r="ACY94" s="32"/>
      <c r="ACZ94" s="32"/>
      <c r="ADA94" s="32"/>
      <c r="ADB94" s="32"/>
      <c r="ADC94" s="32"/>
      <c r="ADD94" s="32"/>
      <c r="ADE94" s="32"/>
      <c r="ADF94" s="32"/>
      <c r="ADG94" s="32"/>
      <c r="ADH94" s="32"/>
      <c r="ADI94" s="32"/>
      <c r="ADJ94" s="32"/>
      <c r="ADK94" s="32"/>
      <c r="ADL94" s="32"/>
      <c r="ADM94" s="32"/>
      <c r="ADN94" s="32"/>
      <c r="ADO94" s="32"/>
      <c r="ADP94" s="32"/>
      <c r="ADQ94" s="32"/>
      <c r="ADR94" s="32"/>
      <c r="ADS94" s="32"/>
      <c r="ADT94" s="32"/>
      <c r="ADU94" s="32"/>
      <c r="ADV94" s="32"/>
      <c r="ADW94" s="32"/>
      <c r="ADX94" s="32"/>
      <c r="ADY94" s="32"/>
      <c r="ADZ94" s="32"/>
      <c r="AEA94" s="32"/>
      <c r="AEB94" s="32"/>
      <c r="AEC94" s="32"/>
      <c r="AED94" s="32"/>
      <c r="AEE94" s="32"/>
      <c r="AEF94" s="32"/>
      <c r="AEG94" s="32"/>
      <c r="AEH94" s="32"/>
      <c r="AEI94" s="32"/>
      <c r="AEJ94" s="32"/>
      <c r="AEK94" s="32"/>
      <c r="AEL94" s="32"/>
      <c r="AEM94" s="32"/>
      <c r="AEN94" s="32"/>
      <c r="AEO94" s="32"/>
      <c r="AEP94" s="32"/>
      <c r="AEQ94" s="32"/>
      <c r="AER94" s="32"/>
      <c r="AES94" s="32"/>
      <c r="AET94" s="32"/>
      <c r="AEU94" s="32"/>
      <c r="AEV94" s="32"/>
      <c r="AEW94" s="32"/>
      <c r="AEX94" s="32"/>
      <c r="AEY94" s="32"/>
      <c r="AEZ94" s="32"/>
      <c r="AFA94" s="32"/>
      <c r="AFB94" s="32"/>
      <c r="AFC94" s="32"/>
      <c r="AFD94" s="32"/>
      <c r="AFE94" s="32"/>
      <c r="AFF94" s="32"/>
      <c r="AFG94" s="32"/>
      <c r="AFH94" s="32"/>
      <c r="AFI94" s="32"/>
      <c r="AFJ94" s="32"/>
      <c r="AFK94" s="32"/>
      <c r="AFL94" s="32"/>
      <c r="AFM94" s="32"/>
      <c r="AFN94" s="32"/>
      <c r="AFO94" s="32"/>
      <c r="AFP94" s="32"/>
      <c r="AFQ94" s="32"/>
      <c r="AFR94" s="32"/>
      <c r="AFS94" s="32"/>
      <c r="AFT94" s="32"/>
      <c r="AFU94" s="32"/>
      <c r="AFV94" s="32"/>
      <c r="AFW94" s="32"/>
      <c r="AFX94" s="32"/>
      <c r="AFY94" s="32"/>
      <c r="AFZ94" s="32"/>
      <c r="AGA94" s="32"/>
      <c r="AGB94" s="32"/>
      <c r="AGC94" s="32"/>
      <c r="AGD94" s="32"/>
      <c r="AGE94" s="32"/>
      <c r="AGF94" s="32"/>
      <c r="AGG94" s="32"/>
      <c r="AGH94" s="32"/>
      <c r="AGI94" s="32"/>
      <c r="AGJ94" s="32"/>
      <c r="AGK94" s="32"/>
      <c r="AGL94" s="32"/>
      <c r="AGM94" s="32"/>
      <c r="AGN94" s="32"/>
      <c r="AGO94" s="32"/>
      <c r="AGP94" s="32"/>
      <c r="AGQ94" s="32"/>
      <c r="AGR94" s="32"/>
      <c r="AGS94" s="32"/>
      <c r="AGT94" s="32"/>
      <c r="AGU94" s="32"/>
      <c r="AGV94" s="32"/>
      <c r="AGW94" s="32"/>
      <c r="AGX94" s="32"/>
      <c r="AGY94" s="32"/>
      <c r="AGZ94" s="32"/>
      <c r="AHA94" s="32"/>
      <c r="AHB94" s="32"/>
      <c r="AHC94" s="32"/>
      <c r="AHD94" s="32"/>
      <c r="AHE94" s="32"/>
      <c r="AHF94" s="32"/>
      <c r="AHG94" s="32"/>
      <c r="AHH94" s="32"/>
      <c r="AHI94" s="32"/>
      <c r="AHJ94" s="32"/>
      <c r="AHK94" s="32"/>
      <c r="AHL94" s="32"/>
      <c r="AHM94" s="32"/>
      <c r="AHN94" s="32"/>
      <c r="AHO94" s="32"/>
      <c r="AHP94" s="32"/>
      <c r="AHQ94" s="32"/>
      <c r="AHR94" s="32"/>
      <c r="AHS94" s="32"/>
      <c r="AHT94" s="32"/>
      <c r="AHU94" s="32"/>
      <c r="AHV94" s="32"/>
      <c r="AHW94" s="32"/>
      <c r="AHX94" s="32"/>
      <c r="AHY94" s="32"/>
      <c r="AHZ94" s="32"/>
      <c r="AIA94" s="32"/>
      <c r="AIB94" s="32"/>
      <c r="AIC94" s="32"/>
      <c r="AID94" s="32"/>
      <c r="AIE94" s="32"/>
      <c r="AIF94" s="32"/>
      <c r="AIG94" s="32"/>
      <c r="AIH94" s="32"/>
      <c r="AII94" s="32"/>
      <c r="AIJ94" s="32"/>
      <c r="AIK94" s="32"/>
      <c r="AIL94" s="32"/>
      <c r="AIM94" s="32"/>
      <c r="AIN94" s="32"/>
      <c r="AIO94" s="32"/>
      <c r="AIP94" s="32"/>
      <c r="AIQ94" s="32"/>
      <c r="AIR94" s="32"/>
      <c r="AIS94" s="32"/>
      <c r="AIT94" s="32"/>
      <c r="AIU94" s="32"/>
      <c r="AIV94" s="32"/>
      <c r="AIW94" s="32"/>
      <c r="AIX94" s="32"/>
      <c r="AIY94" s="32"/>
      <c r="AIZ94" s="32"/>
      <c r="AJA94" s="32"/>
      <c r="AJB94" s="32"/>
      <c r="AJC94" s="32"/>
      <c r="AJD94" s="32"/>
      <c r="AJE94" s="32"/>
      <c r="AJF94" s="32"/>
      <c r="AJG94" s="32"/>
      <c r="AJH94" s="32"/>
      <c r="AJI94" s="32"/>
      <c r="AJJ94" s="32"/>
      <c r="AJK94" s="32"/>
      <c r="AJL94" s="32"/>
      <c r="AJM94" s="32"/>
      <c r="AJN94" s="32"/>
      <c r="AJO94" s="32"/>
      <c r="AJP94" s="32"/>
      <c r="AJQ94" s="32"/>
      <c r="AJR94" s="32"/>
      <c r="AJS94" s="32"/>
      <c r="AJT94" s="32"/>
      <c r="AJU94" s="32"/>
      <c r="AJV94" s="32"/>
      <c r="AJW94" s="32"/>
      <c r="AJX94" s="32"/>
      <c r="AJY94" s="32"/>
      <c r="AJZ94" s="32"/>
      <c r="AKA94" s="32"/>
      <c r="AKB94" s="32"/>
      <c r="AKC94" s="32"/>
      <c r="AKD94" s="32"/>
      <c r="AKE94" s="32"/>
      <c r="AKF94" s="32"/>
      <c r="AKG94" s="32"/>
      <c r="AKH94" s="32"/>
      <c r="AKI94" s="32"/>
      <c r="AKJ94" s="32"/>
      <c r="AKK94" s="32"/>
      <c r="AKL94" s="32"/>
      <c r="AKM94" s="32"/>
      <c r="AKN94" s="32"/>
      <c r="AKO94" s="32"/>
      <c r="AKP94" s="32"/>
      <c r="AKQ94" s="32"/>
      <c r="AKR94" s="32"/>
      <c r="AKS94" s="32"/>
      <c r="AKT94" s="32"/>
      <c r="AKU94" s="32"/>
      <c r="AKV94" s="32"/>
      <c r="AKW94" s="32"/>
      <c r="AKX94" s="32"/>
      <c r="AKY94" s="32"/>
      <c r="AKZ94" s="32"/>
      <c r="ALA94" s="32"/>
      <c r="ALB94" s="32"/>
      <c r="ALC94" s="32"/>
      <c r="ALD94" s="32"/>
      <c r="ALE94" s="32"/>
      <c r="ALF94" s="32"/>
      <c r="ALG94" s="32"/>
      <c r="ALH94" s="32"/>
      <c r="ALI94" s="32"/>
      <c r="ALJ94" s="32"/>
      <c r="ALK94" s="32"/>
      <c r="ALL94" s="32"/>
      <c r="ALM94" s="32"/>
      <c r="ALN94" s="32"/>
      <c r="ALO94" s="32"/>
      <c r="ALP94" s="32"/>
      <c r="ALQ94" s="32"/>
      <c r="ALR94" s="32"/>
      <c r="ALS94" s="32"/>
      <c r="ALT94" s="32"/>
      <c r="ALU94" s="32"/>
      <c r="ALV94" s="32"/>
      <c r="ALW94" s="32"/>
      <c r="ALX94" s="32"/>
      <c r="ALY94" s="32"/>
      <c r="ALZ94" s="32"/>
      <c r="AMA94" s="32"/>
      <c r="AMB94" s="32"/>
      <c r="AMC94" s="32"/>
      <c r="AMD94" s="32"/>
      <c r="AME94" s="32"/>
      <c r="AMF94" s="32"/>
      <c r="AMG94" s="32"/>
      <c r="AMH94" s="32"/>
      <c r="AMI94" s="32"/>
      <c r="AMJ94" s="32"/>
      <c r="AMK94" s="32"/>
      <c r="AML94" s="32"/>
      <c r="AMM94" s="32"/>
      <c r="AMN94" s="32"/>
      <c r="AMO94" s="32"/>
      <c r="AMP94" s="32"/>
      <c r="AMQ94" s="32"/>
      <c r="AMR94" s="32"/>
      <c r="AMS94" s="32"/>
      <c r="AMT94" s="32"/>
      <c r="AMU94" s="32"/>
      <c r="AMV94" s="32"/>
      <c r="AMW94" s="32"/>
      <c r="AMX94" s="32"/>
      <c r="AMY94" s="32"/>
      <c r="AMZ94" s="32"/>
      <c r="ANA94" s="32"/>
      <c r="ANB94" s="32"/>
      <c r="ANC94" s="32"/>
      <c r="AND94" s="32"/>
      <c r="ANE94" s="32"/>
      <c r="ANF94" s="32"/>
      <c r="ANG94" s="32"/>
      <c r="ANH94" s="32"/>
      <c r="ANI94" s="32"/>
      <c r="ANJ94" s="32"/>
      <c r="ANK94" s="32"/>
      <c r="ANL94" s="32"/>
      <c r="ANM94" s="32"/>
      <c r="ANN94" s="32"/>
      <c r="ANO94" s="32"/>
      <c r="ANP94" s="32"/>
      <c r="ANQ94" s="32"/>
      <c r="ANR94" s="32"/>
      <c r="ANS94" s="32"/>
      <c r="ANT94" s="32"/>
      <c r="ANU94" s="32"/>
      <c r="ANV94" s="32"/>
      <c r="ANW94" s="32"/>
      <c r="ANX94" s="32"/>
      <c r="ANY94" s="32"/>
      <c r="ANZ94" s="32"/>
      <c r="AOA94" s="32"/>
      <c r="AOB94" s="32"/>
      <c r="AOC94" s="32"/>
      <c r="AOD94" s="32"/>
      <c r="AOE94" s="32"/>
      <c r="AOF94" s="32"/>
      <c r="AOG94" s="32"/>
      <c r="AOH94" s="32"/>
      <c r="AOI94" s="32"/>
      <c r="AOJ94" s="32"/>
      <c r="AOK94" s="32"/>
      <c r="AOL94" s="32"/>
      <c r="AOM94" s="32"/>
      <c r="AON94" s="32"/>
      <c r="AOO94" s="32"/>
      <c r="AOP94" s="32"/>
      <c r="AOQ94" s="32"/>
      <c r="AOR94" s="32"/>
      <c r="AOS94" s="32"/>
      <c r="AOT94" s="32"/>
      <c r="AOU94" s="32"/>
      <c r="AOV94" s="32"/>
      <c r="AOW94" s="32"/>
      <c r="AOX94" s="32"/>
      <c r="AOY94" s="32"/>
      <c r="AOZ94" s="32"/>
      <c r="APA94" s="32"/>
      <c r="APB94" s="32"/>
      <c r="APC94" s="32"/>
      <c r="APD94" s="32"/>
      <c r="APE94" s="32"/>
      <c r="APF94" s="32"/>
      <c r="APG94" s="32"/>
      <c r="APH94" s="32"/>
      <c r="API94" s="32"/>
      <c r="APJ94" s="32"/>
      <c r="APK94" s="32"/>
      <c r="APL94" s="32"/>
      <c r="APM94" s="32"/>
      <c r="APN94" s="32"/>
      <c r="APO94" s="32"/>
      <c r="APP94" s="32"/>
      <c r="APQ94" s="32"/>
      <c r="APR94" s="32"/>
      <c r="APS94" s="32"/>
      <c r="APT94" s="32"/>
      <c r="APU94" s="32"/>
      <c r="APV94" s="32"/>
      <c r="APW94" s="32"/>
      <c r="APX94" s="32"/>
      <c r="APY94" s="32"/>
      <c r="APZ94" s="32"/>
      <c r="AQA94" s="32"/>
      <c r="AQB94" s="32"/>
      <c r="AQC94" s="32"/>
      <c r="AQD94" s="32"/>
      <c r="AQE94" s="32"/>
      <c r="AQF94" s="32"/>
      <c r="AQG94" s="32"/>
      <c r="AQH94" s="32"/>
      <c r="AQI94" s="32"/>
      <c r="AQJ94" s="32"/>
      <c r="AQK94" s="32"/>
      <c r="AQL94" s="32"/>
      <c r="AQM94" s="32"/>
      <c r="AQN94" s="32"/>
      <c r="AQO94" s="32"/>
      <c r="AQP94" s="32"/>
      <c r="AQQ94" s="32"/>
      <c r="AQR94" s="32"/>
      <c r="AQS94" s="32"/>
      <c r="AQT94" s="32"/>
      <c r="AQU94" s="32"/>
      <c r="AQV94" s="32"/>
      <c r="AQW94" s="32"/>
      <c r="AQX94" s="32"/>
      <c r="AQY94" s="32"/>
      <c r="AQZ94" s="32"/>
      <c r="ARA94" s="32"/>
      <c r="ARB94" s="32"/>
      <c r="ARC94" s="32"/>
      <c r="ARD94" s="32"/>
      <c r="ARE94" s="32"/>
      <c r="ARF94" s="32"/>
      <c r="ARG94" s="32"/>
      <c r="ARH94" s="32"/>
      <c r="ARI94" s="32"/>
      <c r="ARJ94" s="32"/>
      <c r="ARK94" s="32"/>
      <c r="ARL94" s="32"/>
      <c r="ARM94" s="32"/>
      <c r="ARN94" s="32"/>
      <c r="ARO94" s="32"/>
      <c r="ARP94" s="32"/>
      <c r="ARQ94" s="32"/>
      <c r="ARR94" s="32"/>
      <c r="ARS94" s="32"/>
      <c r="ART94" s="32"/>
      <c r="ARU94" s="32"/>
      <c r="ARV94" s="32"/>
      <c r="ARW94" s="32"/>
      <c r="ARX94" s="32"/>
      <c r="ARY94" s="32"/>
      <c r="ARZ94" s="32"/>
      <c r="ASA94" s="32"/>
      <c r="ASB94" s="32"/>
      <c r="ASC94" s="32"/>
      <c r="ASD94" s="32"/>
      <c r="ASE94" s="32"/>
      <c r="ASF94" s="32"/>
      <c r="ASG94" s="32"/>
      <c r="ASH94" s="32"/>
      <c r="ASI94" s="32"/>
      <c r="ASJ94" s="32"/>
      <c r="ASK94" s="32"/>
      <c r="ASL94" s="32"/>
      <c r="ASM94" s="32"/>
      <c r="ASN94" s="32"/>
      <c r="ASO94" s="32"/>
      <c r="ASP94" s="32"/>
      <c r="ASQ94" s="32"/>
      <c r="ASR94" s="32"/>
      <c r="ASS94" s="32"/>
      <c r="AST94" s="32"/>
      <c r="ASU94" s="32"/>
      <c r="ASV94" s="32"/>
      <c r="ASW94" s="32"/>
      <c r="ASX94" s="32"/>
      <c r="ASY94" s="32"/>
      <c r="ASZ94" s="32"/>
      <c r="ATA94" s="32"/>
      <c r="ATB94" s="32"/>
      <c r="ATC94" s="32"/>
      <c r="ATD94" s="32"/>
      <c r="ATE94" s="32"/>
      <c r="ATF94" s="32"/>
      <c r="ATG94" s="32"/>
      <c r="ATH94" s="32"/>
      <c r="ATI94" s="32"/>
      <c r="ATJ94" s="32"/>
      <c r="ATK94" s="32"/>
      <c r="ATL94" s="32"/>
      <c r="ATM94" s="32"/>
      <c r="ATN94" s="32"/>
      <c r="ATO94" s="32"/>
      <c r="ATP94" s="32"/>
      <c r="ATQ94" s="32"/>
      <c r="ATR94" s="32"/>
      <c r="ATS94" s="32"/>
      <c r="ATT94" s="32"/>
      <c r="ATU94" s="32"/>
      <c r="ATV94" s="32"/>
      <c r="ATW94" s="32"/>
      <c r="ATX94" s="32"/>
      <c r="ATY94" s="32"/>
      <c r="ATZ94" s="32"/>
      <c r="AUA94" s="32"/>
      <c r="AUB94" s="32"/>
      <c r="AUC94" s="32"/>
      <c r="AUD94" s="32"/>
      <c r="AUE94" s="32"/>
      <c r="AUF94" s="32"/>
      <c r="AUG94" s="32"/>
      <c r="AUH94" s="32"/>
      <c r="AUI94" s="32"/>
      <c r="AUJ94" s="32"/>
      <c r="AUK94" s="32"/>
      <c r="AUL94" s="32"/>
      <c r="AUM94" s="32"/>
      <c r="AUN94" s="32"/>
      <c r="AUO94" s="32"/>
      <c r="AUP94" s="32"/>
      <c r="AUQ94" s="32"/>
      <c r="AUR94" s="32"/>
      <c r="AUS94" s="32"/>
      <c r="AUT94" s="32"/>
      <c r="AUU94" s="32"/>
      <c r="AUV94" s="32"/>
      <c r="AUW94" s="32"/>
      <c r="AUX94" s="32"/>
      <c r="AUY94" s="32"/>
      <c r="AUZ94" s="32"/>
      <c r="AVA94" s="32"/>
      <c r="AVB94" s="32"/>
      <c r="AVC94" s="32"/>
      <c r="AVD94" s="32"/>
      <c r="AVE94" s="32"/>
      <c r="AVF94" s="32"/>
      <c r="AVG94" s="32"/>
      <c r="AVH94" s="32"/>
      <c r="AVI94" s="32"/>
      <c r="AVJ94" s="32"/>
      <c r="AVK94" s="32"/>
      <c r="AVL94" s="32"/>
      <c r="AVM94" s="32"/>
      <c r="AVN94" s="32"/>
      <c r="AVO94" s="32"/>
      <c r="AVP94" s="32"/>
      <c r="AVQ94" s="32"/>
      <c r="AVR94" s="32"/>
      <c r="AVS94" s="32"/>
      <c r="AVT94" s="32"/>
      <c r="AVU94" s="32"/>
      <c r="AVV94" s="32"/>
      <c r="AVW94" s="32"/>
      <c r="AVX94" s="32"/>
      <c r="AVY94" s="32"/>
      <c r="AVZ94" s="32"/>
      <c r="AWA94" s="32"/>
      <c r="AWB94" s="32"/>
      <c r="AWC94" s="32"/>
      <c r="AWD94" s="32"/>
      <c r="AWE94" s="32"/>
      <c r="AWF94" s="32"/>
      <c r="AWG94" s="32"/>
      <c r="AWH94" s="32"/>
      <c r="AWI94" s="32"/>
      <c r="AWJ94" s="32"/>
      <c r="AWK94" s="32"/>
      <c r="AWL94" s="32"/>
      <c r="AWM94" s="32"/>
      <c r="AWN94" s="32"/>
      <c r="AWO94" s="32"/>
      <c r="AWP94" s="32"/>
      <c r="AWQ94" s="32"/>
      <c r="AWR94" s="32"/>
      <c r="AWS94" s="32"/>
      <c r="AWT94" s="32"/>
      <c r="AWU94" s="32"/>
      <c r="AWV94" s="32"/>
      <c r="AWW94" s="32"/>
      <c r="AWX94" s="32"/>
      <c r="AWY94" s="32"/>
      <c r="AWZ94" s="32"/>
      <c r="AXA94" s="32"/>
      <c r="AXB94" s="32"/>
      <c r="AXC94" s="32"/>
      <c r="AXD94" s="32"/>
      <c r="AXE94" s="32"/>
      <c r="AXF94" s="32"/>
      <c r="AXG94" s="32"/>
      <c r="AXH94" s="32"/>
      <c r="AXI94" s="32"/>
      <c r="AXJ94" s="32"/>
      <c r="AXK94" s="32"/>
      <c r="AXL94" s="32"/>
      <c r="AXM94" s="32"/>
      <c r="AXN94" s="32"/>
      <c r="AXO94" s="32"/>
      <c r="AXP94" s="32"/>
      <c r="AXQ94" s="32"/>
      <c r="AXR94" s="32"/>
      <c r="AXS94" s="32"/>
      <c r="AXT94" s="32"/>
      <c r="AXU94" s="32"/>
      <c r="AXV94" s="32"/>
      <c r="AXW94" s="32"/>
      <c r="AXX94" s="32"/>
      <c r="AXY94" s="32"/>
      <c r="AXZ94" s="32"/>
      <c r="AYA94" s="32"/>
      <c r="AYB94" s="32"/>
      <c r="AYC94" s="32"/>
      <c r="AYD94" s="32"/>
      <c r="AYE94" s="32"/>
      <c r="AYF94" s="32"/>
      <c r="AYG94" s="32"/>
      <c r="AYH94" s="32"/>
      <c r="AYI94" s="32"/>
      <c r="AYJ94" s="32"/>
      <c r="AYK94" s="32"/>
      <c r="AYL94" s="32"/>
      <c r="AYM94" s="32"/>
      <c r="AYN94" s="32"/>
      <c r="AYO94" s="32"/>
      <c r="AYP94" s="32"/>
      <c r="AYQ94" s="32"/>
      <c r="AYR94" s="32"/>
      <c r="AYS94" s="32"/>
      <c r="AYT94" s="32"/>
      <c r="AYU94" s="32"/>
      <c r="AYV94" s="32"/>
      <c r="AYW94" s="32"/>
      <c r="AYX94" s="32"/>
      <c r="AYY94" s="32"/>
      <c r="AYZ94" s="32"/>
      <c r="AZA94" s="32"/>
      <c r="AZB94" s="32"/>
      <c r="AZC94" s="32"/>
      <c r="AZD94" s="32"/>
      <c r="AZE94" s="32"/>
      <c r="AZF94" s="32"/>
      <c r="AZG94" s="32"/>
      <c r="AZH94" s="32"/>
      <c r="AZI94" s="32"/>
      <c r="AZJ94" s="32"/>
      <c r="AZK94" s="32"/>
      <c r="AZL94" s="32"/>
      <c r="AZM94" s="32"/>
      <c r="AZN94" s="32"/>
      <c r="AZO94" s="32"/>
      <c r="AZP94" s="32"/>
      <c r="AZQ94" s="32"/>
      <c r="AZR94" s="32"/>
      <c r="AZS94" s="32"/>
      <c r="AZT94" s="32"/>
      <c r="AZU94" s="32"/>
      <c r="AZV94" s="32"/>
      <c r="AZW94" s="32"/>
      <c r="AZX94" s="32"/>
      <c r="AZY94" s="32"/>
      <c r="AZZ94" s="32"/>
      <c r="BAA94" s="32"/>
      <c r="BAB94" s="32"/>
      <c r="BAC94" s="32"/>
      <c r="BAD94" s="32"/>
      <c r="BAE94" s="32"/>
      <c r="BAF94" s="32"/>
      <c r="BAG94" s="32"/>
      <c r="BAH94" s="32"/>
      <c r="BAI94" s="32"/>
      <c r="BAJ94" s="32"/>
      <c r="BAK94" s="32"/>
      <c r="BAL94" s="32"/>
      <c r="BAM94" s="32"/>
      <c r="BAN94" s="32"/>
      <c r="BAO94" s="32"/>
      <c r="BAP94" s="32"/>
      <c r="BAQ94" s="32"/>
      <c r="BAR94" s="32"/>
      <c r="BAS94" s="32"/>
      <c r="BAT94" s="32"/>
      <c r="BAU94" s="32"/>
      <c r="BAV94" s="32"/>
      <c r="BAW94" s="32"/>
      <c r="BAX94" s="32"/>
      <c r="BAY94" s="32"/>
      <c r="BAZ94" s="32"/>
      <c r="BBA94" s="32"/>
      <c r="BBB94" s="32"/>
      <c r="BBC94" s="32"/>
      <c r="BBD94" s="32"/>
      <c r="BBE94" s="32"/>
      <c r="BBF94" s="32"/>
      <c r="BBG94" s="32"/>
      <c r="BBH94" s="32"/>
      <c r="BBI94" s="32"/>
      <c r="BBJ94" s="32"/>
      <c r="BBK94" s="32"/>
      <c r="BBL94" s="32"/>
      <c r="BBM94" s="32"/>
      <c r="BBN94" s="32"/>
      <c r="BBO94" s="32"/>
      <c r="BBP94" s="32"/>
      <c r="BBQ94" s="32"/>
      <c r="BBR94" s="32"/>
      <c r="BBS94" s="32"/>
      <c r="BBT94" s="32"/>
      <c r="BBU94" s="32"/>
      <c r="BBV94" s="32"/>
      <c r="BBW94" s="32"/>
      <c r="BBX94" s="32"/>
      <c r="BBY94" s="32"/>
      <c r="BBZ94" s="32"/>
      <c r="BCA94" s="32"/>
      <c r="BCB94" s="32"/>
      <c r="BCC94" s="32"/>
      <c r="BCD94" s="32"/>
      <c r="BCE94" s="32"/>
      <c r="BCF94" s="32"/>
      <c r="BCG94" s="32"/>
      <c r="BCH94" s="32"/>
      <c r="BCI94" s="32"/>
      <c r="BCJ94" s="32"/>
      <c r="BCK94" s="32"/>
      <c r="BCL94" s="32"/>
      <c r="BCM94" s="32"/>
      <c r="BCN94" s="32"/>
      <c r="BCO94" s="32"/>
      <c r="BCP94" s="32"/>
      <c r="BCQ94" s="32"/>
      <c r="BCR94" s="32"/>
      <c r="BCS94" s="32"/>
      <c r="BCT94" s="32"/>
      <c r="BCU94" s="32"/>
      <c r="BCV94" s="32"/>
      <c r="BCW94" s="32"/>
      <c r="BCX94" s="32"/>
      <c r="BCY94" s="32"/>
      <c r="BCZ94" s="32"/>
      <c r="BDA94" s="32"/>
      <c r="BDB94" s="32"/>
      <c r="BDC94" s="32"/>
      <c r="BDD94" s="32"/>
      <c r="BDE94" s="32"/>
      <c r="BDF94" s="32"/>
      <c r="BDG94" s="32"/>
      <c r="BDH94" s="32"/>
      <c r="BDI94" s="32"/>
      <c r="BDJ94" s="32"/>
      <c r="BDK94" s="32"/>
      <c r="BDL94" s="32"/>
      <c r="BDM94" s="32"/>
      <c r="BDN94" s="32"/>
      <c r="BDO94" s="32"/>
      <c r="BDP94" s="32"/>
      <c r="BDQ94" s="32"/>
      <c r="BDR94" s="32"/>
      <c r="BDS94" s="32"/>
      <c r="BDT94" s="32"/>
      <c r="BDU94" s="32"/>
      <c r="BDV94" s="32"/>
      <c r="BDW94" s="32"/>
      <c r="BDX94" s="32"/>
      <c r="BDY94" s="32"/>
      <c r="BDZ94" s="32"/>
      <c r="BEA94" s="32"/>
      <c r="BEB94" s="32"/>
      <c r="BEC94" s="32"/>
      <c r="BED94" s="32"/>
      <c r="BEE94" s="32"/>
      <c r="BEF94" s="32"/>
      <c r="BEG94" s="32"/>
      <c r="BEH94" s="32"/>
      <c r="BEI94" s="32"/>
      <c r="BEJ94" s="32"/>
      <c r="BEK94" s="32"/>
      <c r="BEL94" s="32"/>
      <c r="BEM94" s="32"/>
      <c r="BEN94" s="32"/>
      <c r="BEO94" s="32"/>
      <c r="BEP94" s="32"/>
      <c r="BEQ94" s="32"/>
      <c r="BER94" s="32"/>
      <c r="BES94" s="32"/>
      <c r="BET94" s="32"/>
      <c r="BEU94" s="32"/>
      <c r="BEV94" s="32"/>
      <c r="BEW94" s="32"/>
      <c r="BEX94" s="32"/>
      <c r="BEY94" s="32"/>
      <c r="BEZ94" s="32"/>
      <c r="BFA94" s="32"/>
      <c r="BFB94" s="32"/>
      <c r="BFC94" s="32"/>
      <c r="BFD94" s="32"/>
      <c r="BFE94" s="32"/>
      <c r="BFF94" s="32"/>
      <c r="BFG94" s="32"/>
      <c r="BFH94" s="32"/>
      <c r="BFI94" s="32"/>
      <c r="BFJ94" s="32"/>
      <c r="BFK94" s="32"/>
      <c r="BFL94" s="32"/>
      <c r="BFM94" s="32"/>
      <c r="BFN94" s="32"/>
      <c r="BFO94" s="32"/>
      <c r="BFP94" s="32"/>
      <c r="BFQ94" s="32"/>
      <c r="BFR94" s="32"/>
      <c r="BFS94" s="32"/>
      <c r="BFT94" s="32"/>
      <c r="BFU94" s="32"/>
      <c r="BFV94" s="32"/>
      <c r="BFW94" s="32"/>
      <c r="BFX94" s="32"/>
      <c r="BFY94" s="32"/>
      <c r="BFZ94" s="32"/>
      <c r="BGA94" s="32"/>
      <c r="BGB94" s="32"/>
      <c r="BGC94" s="32"/>
      <c r="BGD94" s="32"/>
      <c r="BGE94" s="32"/>
      <c r="BGF94" s="32"/>
      <c r="BGG94" s="32"/>
      <c r="BGH94" s="32"/>
      <c r="BGI94" s="32"/>
      <c r="BGJ94" s="32"/>
      <c r="BGK94" s="32"/>
      <c r="BGL94" s="32"/>
      <c r="BGM94" s="32"/>
      <c r="BGN94" s="32"/>
      <c r="BGO94" s="32"/>
      <c r="BGP94" s="32"/>
      <c r="BGQ94" s="32"/>
      <c r="BGR94" s="32"/>
      <c r="BGS94" s="32"/>
      <c r="BGT94" s="32"/>
      <c r="BGU94" s="32"/>
      <c r="BGV94" s="32"/>
      <c r="BGW94" s="32"/>
      <c r="BGX94" s="32"/>
      <c r="BGY94" s="32"/>
      <c r="BGZ94" s="32"/>
      <c r="BHA94" s="32"/>
      <c r="BHB94" s="32"/>
      <c r="BHC94" s="32"/>
      <c r="BHD94" s="32"/>
      <c r="BHE94" s="32"/>
      <c r="BHF94" s="32"/>
      <c r="BHG94" s="32"/>
      <c r="BHH94" s="32"/>
      <c r="BHI94" s="32"/>
      <c r="BHJ94" s="32"/>
      <c r="BHK94" s="32"/>
      <c r="BHL94" s="32"/>
      <c r="BHM94" s="32"/>
      <c r="BHN94" s="32"/>
      <c r="BHO94" s="32"/>
      <c r="BHP94" s="32"/>
      <c r="BHQ94" s="32"/>
      <c r="BHR94" s="32"/>
      <c r="BHS94" s="32"/>
      <c r="BHT94" s="32"/>
      <c r="BHU94" s="32"/>
      <c r="BHV94" s="32"/>
      <c r="BHW94" s="32"/>
      <c r="BHX94" s="32"/>
      <c r="BHY94" s="32"/>
      <c r="BHZ94" s="32"/>
      <c r="BIA94" s="32"/>
      <c r="BIB94" s="32"/>
      <c r="BIC94" s="32"/>
      <c r="BID94" s="32"/>
      <c r="BIE94" s="32"/>
      <c r="BIF94" s="32"/>
      <c r="BIG94" s="32"/>
      <c r="BIH94" s="32"/>
      <c r="BII94" s="32"/>
      <c r="BIJ94" s="32"/>
      <c r="BIK94" s="32"/>
      <c r="BIL94" s="32"/>
      <c r="BIM94" s="32"/>
      <c r="BIN94" s="32"/>
      <c r="BIO94" s="32"/>
      <c r="BIP94" s="32"/>
      <c r="BIQ94" s="32"/>
      <c r="BIR94" s="32"/>
      <c r="BIS94" s="32"/>
      <c r="BIT94" s="32"/>
      <c r="BIU94" s="32"/>
      <c r="BIV94" s="32"/>
      <c r="BIW94" s="32"/>
      <c r="BIX94" s="32"/>
      <c r="BIY94" s="32"/>
      <c r="BIZ94" s="32"/>
      <c r="BJA94" s="32"/>
      <c r="BJB94" s="32"/>
      <c r="BJC94" s="32"/>
      <c r="BJD94" s="32"/>
      <c r="BJE94" s="32"/>
      <c r="BJF94" s="32"/>
      <c r="BJG94" s="32"/>
      <c r="BJH94" s="32"/>
      <c r="BJI94" s="32"/>
      <c r="BJJ94" s="32"/>
      <c r="BJK94" s="32"/>
      <c r="BJL94" s="32"/>
      <c r="BJM94" s="32"/>
      <c r="BJN94" s="32"/>
      <c r="BJO94" s="32"/>
      <c r="BJP94" s="32"/>
      <c r="BJQ94" s="32"/>
      <c r="BJR94" s="32"/>
      <c r="BJS94" s="32"/>
      <c r="BJT94" s="32"/>
      <c r="BJU94" s="32"/>
      <c r="BJV94" s="32"/>
      <c r="BJW94" s="32"/>
      <c r="BJX94" s="32"/>
      <c r="BJY94" s="32"/>
      <c r="BJZ94" s="32"/>
      <c r="BKA94" s="32"/>
      <c r="BKB94" s="32"/>
      <c r="BKC94" s="32"/>
      <c r="BKD94" s="32"/>
      <c r="BKE94" s="32"/>
      <c r="BKF94" s="32"/>
      <c r="BKG94" s="32"/>
      <c r="BKH94" s="32"/>
      <c r="BKI94" s="32"/>
      <c r="BKJ94" s="32"/>
      <c r="BKK94" s="32"/>
      <c r="BKL94" s="32"/>
      <c r="BKM94" s="32"/>
      <c r="BKN94" s="32"/>
      <c r="BKO94" s="32"/>
      <c r="BKP94" s="32"/>
      <c r="BKQ94" s="32"/>
      <c r="BKR94" s="32"/>
      <c r="BKS94" s="32"/>
      <c r="BKT94" s="32"/>
      <c r="BKU94" s="32"/>
      <c r="BKV94" s="32"/>
      <c r="BKW94" s="32"/>
      <c r="BKX94" s="32"/>
      <c r="BKY94" s="32"/>
      <c r="BKZ94" s="32"/>
      <c r="BLA94" s="32"/>
      <c r="BLB94" s="32"/>
      <c r="BLC94" s="32"/>
      <c r="BLD94" s="32"/>
      <c r="BLE94" s="32"/>
      <c r="BLF94" s="32"/>
      <c r="BLG94" s="32"/>
      <c r="BLH94" s="32"/>
      <c r="BLI94" s="32"/>
      <c r="BLJ94" s="32"/>
      <c r="BLK94" s="32"/>
      <c r="BLL94" s="32"/>
      <c r="BLM94" s="32"/>
      <c r="BLN94" s="32"/>
      <c r="BLO94" s="32"/>
      <c r="BLP94" s="32"/>
      <c r="BLQ94" s="32"/>
      <c r="BLR94" s="32"/>
      <c r="BLS94" s="32"/>
      <c r="BLT94" s="32"/>
      <c r="BLU94" s="32"/>
      <c r="BLV94" s="32"/>
      <c r="BLW94" s="32"/>
      <c r="BLX94" s="32"/>
      <c r="BLY94" s="32"/>
      <c r="BLZ94" s="32"/>
      <c r="BMA94" s="32"/>
      <c r="BMB94" s="32"/>
      <c r="BMC94" s="32"/>
      <c r="BMD94" s="32"/>
      <c r="BME94" s="32"/>
      <c r="BMF94" s="32"/>
      <c r="BMG94" s="32"/>
      <c r="BMH94" s="32"/>
      <c r="BMI94" s="32"/>
      <c r="BMJ94" s="32"/>
      <c r="BMK94" s="32"/>
      <c r="BML94" s="32"/>
      <c r="BMM94" s="32"/>
      <c r="BMN94" s="32"/>
      <c r="BMO94" s="32"/>
      <c r="BMP94" s="32"/>
      <c r="BMQ94" s="32"/>
      <c r="BMR94" s="32"/>
      <c r="BMS94" s="32"/>
      <c r="BMT94" s="32"/>
      <c r="BMU94" s="32"/>
      <c r="BMV94" s="32"/>
      <c r="BMW94" s="32"/>
      <c r="BMX94" s="32"/>
      <c r="BMY94" s="32"/>
      <c r="BMZ94" s="32"/>
      <c r="BNA94" s="32"/>
      <c r="BNB94" s="32"/>
      <c r="BNC94" s="32"/>
      <c r="BND94" s="32"/>
      <c r="BNE94" s="32"/>
      <c r="BNF94" s="32"/>
      <c r="BNG94" s="32"/>
      <c r="BNH94" s="32"/>
      <c r="BNI94" s="32"/>
      <c r="BNJ94" s="32"/>
      <c r="BNK94" s="32"/>
      <c r="BNL94" s="32"/>
      <c r="BNM94" s="32"/>
      <c r="BNN94" s="32"/>
      <c r="BNO94" s="32"/>
      <c r="BNP94" s="32"/>
      <c r="BNQ94" s="32"/>
      <c r="BNR94" s="32"/>
      <c r="BNS94" s="32"/>
      <c r="BNT94" s="32"/>
      <c r="BNU94" s="32"/>
      <c r="BNV94" s="32"/>
      <c r="BNW94" s="32"/>
      <c r="BNX94" s="32"/>
      <c r="BNY94" s="32"/>
      <c r="BNZ94" s="32"/>
      <c r="BOA94" s="32"/>
      <c r="BOB94" s="32"/>
      <c r="BOC94" s="32"/>
      <c r="BOD94" s="32"/>
      <c r="BOE94" s="32"/>
      <c r="BOF94" s="32"/>
      <c r="BOG94" s="32"/>
      <c r="BOH94" s="32"/>
      <c r="BOI94" s="32"/>
      <c r="BOJ94" s="32"/>
      <c r="BOK94" s="32"/>
      <c r="BOL94" s="32"/>
      <c r="BOM94" s="32"/>
      <c r="BON94" s="32"/>
      <c r="BOO94" s="32"/>
      <c r="BOP94" s="32"/>
      <c r="BOQ94" s="32"/>
      <c r="BOR94" s="32"/>
      <c r="BOS94" s="32"/>
      <c r="BOT94" s="32"/>
      <c r="BOU94" s="32"/>
      <c r="BOV94" s="32"/>
      <c r="BOW94" s="32"/>
      <c r="BOX94" s="32"/>
      <c r="BOY94" s="32"/>
      <c r="BOZ94" s="32"/>
      <c r="BPA94" s="32"/>
      <c r="BPB94" s="32"/>
      <c r="BPC94" s="32"/>
      <c r="BPD94" s="32"/>
      <c r="BPE94" s="32"/>
      <c r="BPF94" s="32"/>
      <c r="BPG94" s="32"/>
      <c r="BPH94" s="32"/>
      <c r="BPI94" s="32"/>
      <c r="BPJ94" s="32"/>
      <c r="BPK94" s="32"/>
      <c r="BPL94" s="32"/>
      <c r="BPM94" s="32"/>
      <c r="BPN94" s="32"/>
      <c r="BPO94" s="32"/>
      <c r="BPP94" s="32"/>
      <c r="BPQ94" s="32"/>
      <c r="BPR94" s="32"/>
      <c r="BPS94" s="32"/>
      <c r="BPT94" s="32"/>
      <c r="BPU94" s="32"/>
      <c r="BPV94" s="32"/>
      <c r="BPW94" s="32"/>
      <c r="BPX94" s="32"/>
      <c r="BPY94" s="32"/>
      <c r="BPZ94" s="32"/>
      <c r="BQA94" s="32"/>
      <c r="BQB94" s="32"/>
      <c r="BQC94" s="32"/>
      <c r="BQD94" s="32"/>
      <c r="BQE94" s="32"/>
      <c r="BQF94" s="32"/>
      <c r="BQG94" s="32"/>
      <c r="BQH94" s="32"/>
      <c r="BQI94" s="32"/>
      <c r="BQJ94" s="32"/>
      <c r="BQK94" s="32"/>
      <c r="BQL94" s="32"/>
      <c r="BQM94" s="32"/>
      <c r="BQN94" s="32"/>
      <c r="BQO94" s="32"/>
      <c r="BQP94" s="32"/>
      <c r="BQQ94" s="32"/>
      <c r="BQR94" s="32"/>
      <c r="BQS94" s="32"/>
      <c r="BQT94" s="32"/>
      <c r="BQU94" s="32"/>
      <c r="BQV94" s="32"/>
      <c r="BQW94" s="32"/>
      <c r="BQX94" s="32"/>
      <c r="BQY94" s="32"/>
      <c r="BQZ94" s="32"/>
      <c r="BRA94" s="32"/>
      <c r="BRB94" s="32"/>
      <c r="BRC94" s="32"/>
      <c r="BRD94" s="32"/>
      <c r="BRE94" s="32"/>
      <c r="BRF94" s="32"/>
      <c r="BRG94" s="32"/>
      <c r="BRH94" s="32"/>
      <c r="BRI94" s="32"/>
      <c r="BRJ94" s="32"/>
      <c r="BRK94" s="32"/>
      <c r="BRL94" s="32"/>
      <c r="BRM94" s="32"/>
      <c r="BRN94" s="32"/>
      <c r="BRO94" s="32"/>
      <c r="BRP94" s="32"/>
      <c r="BRQ94" s="32"/>
      <c r="BRR94" s="32"/>
      <c r="BRS94" s="32"/>
      <c r="BRT94" s="32"/>
      <c r="BRU94" s="32"/>
      <c r="BRV94" s="32"/>
      <c r="BRW94" s="32"/>
      <c r="BRX94" s="32"/>
      <c r="BRY94" s="32"/>
      <c r="BRZ94" s="32"/>
      <c r="BSA94" s="32"/>
      <c r="BSB94" s="32"/>
      <c r="BSC94" s="32"/>
      <c r="BSD94" s="32"/>
      <c r="BSE94" s="32"/>
      <c r="BSF94" s="32"/>
      <c r="BSG94" s="32"/>
      <c r="BSH94" s="32"/>
      <c r="BSI94" s="32"/>
      <c r="BSJ94" s="32"/>
      <c r="BSK94" s="32"/>
      <c r="BSL94" s="32"/>
      <c r="BSM94" s="32"/>
      <c r="BSN94" s="32"/>
      <c r="BSO94" s="32"/>
      <c r="BSP94" s="32"/>
      <c r="BSQ94" s="32"/>
      <c r="BSR94" s="32"/>
      <c r="BSS94" s="32"/>
      <c r="BST94" s="32"/>
      <c r="BSU94" s="32"/>
      <c r="BSV94" s="32"/>
      <c r="BSW94" s="32"/>
      <c r="BSX94" s="32"/>
      <c r="BSY94" s="32"/>
      <c r="BSZ94" s="32"/>
      <c r="BTA94" s="32"/>
      <c r="BTB94" s="32"/>
      <c r="BTC94" s="32"/>
      <c r="BTD94" s="32"/>
      <c r="BTE94" s="32"/>
      <c r="BTF94" s="32"/>
      <c r="BTG94" s="32"/>
      <c r="BTH94" s="32"/>
      <c r="BTI94" s="32"/>
      <c r="BTJ94" s="32"/>
      <c r="BTK94" s="32"/>
      <c r="BTL94" s="32"/>
      <c r="BTM94" s="32"/>
      <c r="BTN94" s="32"/>
      <c r="BTO94" s="32"/>
      <c r="BTP94" s="32"/>
      <c r="BTQ94" s="32"/>
      <c r="BTR94" s="32"/>
      <c r="BTS94" s="32"/>
      <c r="BTT94" s="32"/>
      <c r="BTU94" s="32"/>
      <c r="BTV94" s="32"/>
      <c r="BTW94" s="32"/>
      <c r="BTX94" s="32"/>
      <c r="BTY94" s="32"/>
      <c r="BTZ94" s="32"/>
      <c r="BUA94" s="32"/>
      <c r="BUB94" s="32"/>
      <c r="BUC94" s="32"/>
      <c r="BUD94" s="32"/>
      <c r="BUE94" s="32"/>
      <c r="BUF94" s="32"/>
      <c r="BUG94" s="32"/>
      <c r="BUH94" s="32"/>
      <c r="BUI94" s="32"/>
      <c r="BUJ94" s="32"/>
      <c r="BUK94" s="32"/>
      <c r="BUL94" s="32"/>
      <c r="BUM94" s="32"/>
      <c r="BUN94" s="32"/>
      <c r="BUO94" s="32"/>
      <c r="BUP94" s="32"/>
      <c r="BUQ94" s="32"/>
      <c r="BUR94" s="32"/>
      <c r="BUS94" s="32"/>
      <c r="BUT94" s="32"/>
      <c r="BUU94" s="32"/>
      <c r="BUV94" s="32"/>
      <c r="BUW94" s="32"/>
      <c r="BUX94" s="32"/>
      <c r="BUY94" s="32"/>
      <c r="BUZ94" s="32"/>
      <c r="BVA94" s="32"/>
      <c r="BVB94" s="32"/>
      <c r="BVC94" s="32"/>
      <c r="BVD94" s="32"/>
      <c r="BVE94" s="32"/>
      <c r="BVF94" s="32"/>
      <c r="BVG94" s="32"/>
      <c r="BVH94" s="32"/>
      <c r="BVI94" s="32"/>
      <c r="BVJ94" s="32"/>
      <c r="BVK94" s="32"/>
      <c r="BVL94" s="32"/>
      <c r="BVM94" s="32"/>
      <c r="BVN94" s="32"/>
      <c r="BVO94" s="32"/>
      <c r="BVP94" s="32"/>
      <c r="BVQ94" s="32"/>
      <c r="BVR94" s="32"/>
      <c r="BVS94" s="32"/>
      <c r="BVT94" s="32"/>
      <c r="BVU94" s="32"/>
      <c r="BVV94" s="32"/>
      <c r="BVW94" s="32"/>
      <c r="BVX94" s="32"/>
      <c r="BVY94" s="32"/>
      <c r="BVZ94" s="32"/>
      <c r="BWA94" s="32"/>
      <c r="BWB94" s="32"/>
      <c r="BWC94" s="32"/>
      <c r="BWD94" s="32"/>
      <c r="BWE94" s="32"/>
      <c r="BWF94" s="32"/>
      <c r="BWG94" s="32"/>
      <c r="BWH94" s="32"/>
      <c r="BWI94" s="32"/>
      <c r="BWJ94" s="32"/>
      <c r="BWK94" s="32"/>
      <c r="BWL94" s="32"/>
      <c r="BWM94" s="32"/>
      <c r="BWN94" s="32"/>
      <c r="BWO94" s="32"/>
      <c r="BWP94" s="32"/>
      <c r="BWQ94" s="32"/>
      <c r="BWR94" s="32"/>
      <c r="BWS94" s="32"/>
      <c r="BWT94" s="32"/>
      <c r="BWU94" s="32"/>
      <c r="BWV94" s="32"/>
      <c r="BWW94" s="32"/>
      <c r="BWX94" s="32"/>
      <c r="BWY94" s="32"/>
      <c r="BWZ94" s="32"/>
      <c r="BXA94" s="32"/>
      <c r="BXB94" s="32"/>
      <c r="BXC94" s="32"/>
      <c r="BXD94" s="32"/>
      <c r="BXE94" s="32"/>
      <c r="BXF94" s="32"/>
      <c r="BXG94" s="32"/>
      <c r="BXH94" s="32"/>
      <c r="BXI94" s="32"/>
      <c r="BXJ94" s="32"/>
      <c r="BXK94" s="32"/>
      <c r="BXL94" s="32"/>
      <c r="BXM94" s="32"/>
      <c r="BXN94" s="32"/>
      <c r="BXO94" s="32"/>
      <c r="BXP94" s="32"/>
      <c r="BXQ94" s="32"/>
      <c r="BXR94" s="32"/>
      <c r="BXS94" s="32"/>
      <c r="BXT94" s="32"/>
      <c r="BXU94" s="32"/>
      <c r="BXV94" s="32"/>
      <c r="BXW94" s="32"/>
      <c r="BXX94" s="32"/>
      <c r="BXY94" s="32"/>
      <c r="BXZ94" s="32"/>
      <c r="BYA94" s="32"/>
      <c r="BYB94" s="32"/>
      <c r="BYC94" s="32"/>
      <c r="BYD94" s="32"/>
      <c r="BYE94" s="32"/>
      <c r="BYF94" s="32"/>
      <c r="BYG94" s="32"/>
      <c r="BYH94" s="32"/>
      <c r="BYI94" s="32"/>
      <c r="BYJ94" s="32"/>
      <c r="BYK94" s="32"/>
      <c r="BYL94" s="32"/>
      <c r="BYM94" s="32"/>
      <c r="BYN94" s="32"/>
      <c r="BYO94" s="32"/>
      <c r="BYP94" s="32"/>
      <c r="BYQ94" s="32"/>
      <c r="BYR94" s="32"/>
      <c r="BYS94" s="32"/>
      <c r="BYT94" s="32"/>
      <c r="BYU94" s="32"/>
      <c r="BYV94" s="32"/>
      <c r="BYW94" s="32"/>
      <c r="BYX94" s="32"/>
      <c r="BYY94" s="32"/>
      <c r="BYZ94" s="32"/>
      <c r="BZA94" s="32"/>
      <c r="BZB94" s="32"/>
      <c r="BZC94" s="32"/>
      <c r="BZD94" s="32"/>
      <c r="BZE94" s="32"/>
      <c r="BZF94" s="32"/>
      <c r="BZG94" s="32"/>
      <c r="BZH94" s="32"/>
      <c r="BZI94" s="32"/>
      <c r="BZJ94" s="32"/>
      <c r="BZK94" s="32"/>
      <c r="BZL94" s="32"/>
      <c r="BZM94" s="32"/>
      <c r="BZN94" s="32"/>
      <c r="BZO94" s="32"/>
      <c r="BZP94" s="32"/>
      <c r="BZQ94" s="32"/>
      <c r="BZR94" s="32"/>
      <c r="BZS94" s="32"/>
      <c r="BZT94" s="32"/>
      <c r="BZU94" s="32"/>
      <c r="BZV94" s="32"/>
      <c r="BZW94" s="32"/>
      <c r="BZX94" s="32"/>
      <c r="BZY94" s="32"/>
      <c r="BZZ94" s="32"/>
      <c r="CAA94" s="32"/>
      <c r="CAB94" s="32"/>
      <c r="CAC94" s="32"/>
      <c r="CAD94" s="32"/>
      <c r="CAE94" s="32"/>
      <c r="CAF94" s="32"/>
      <c r="CAG94" s="32"/>
      <c r="CAH94" s="32"/>
      <c r="CAI94" s="32"/>
      <c r="CAJ94" s="32"/>
      <c r="CAK94" s="32"/>
      <c r="CAL94" s="32"/>
      <c r="CAM94" s="32"/>
      <c r="CAN94" s="32"/>
      <c r="CAO94" s="32"/>
      <c r="CAP94" s="32"/>
      <c r="CAQ94" s="32"/>
      <c r="CAR94" s="32"/>
      <c r="CAS94" s="32"/>
      <c r="CAT94" s="32"/>
      <c r="CAU94" s="32"/>
      <c r="CAV94" s="32"/>
      <c r="CAW94" s="32"/>
      <c r="CAX94" s="32"/>
      <c r="CAY94" s="32"/>
      <c r="CAZ94" s="32"/>
      <c r="CBA94" s="32"/>
      <c r="CBB94" s="32"/>
      <c r="CBC94" s="32"/>
      <c r="CBD94" s="32"/>
      <c r="CBE94" s="32"/>
      <c r="CBF94" s="32"/>
      <c r="CBG94" s="32"/>
      <c r="CBH94" s="32"/>
      <c r="CBI94" s="32"/>
      <c r="CBJ94" s="32"/>
      <c r="CBK94" s="32"/>
      <c r="CBL94" s="32"/>
      <c r="CBM94" s="32"/>
      <c r="CBN94" s="32"/>
      <c r="CBO94" s="32"/>
      <c r="CBP94" s="32"/>
      <c r="CBQ94" s="32"/>
      <c r="CBR94" s="32"/>
      <c r="CBS94" s="32"/>
      <c r="CBT94" s="32"/>
      <c r="CBU94" s="32"/>
      <c r="CBV94" s="32"/>
      <c r="CBW94" s="32"/>
      <c r="CBX94" s="32"/>
      <c r="CBY94" s="32"/>
      <c r="CBZ94" s="32"/>
      <c r="CCA94" s="32"/>
      <c r="CCB94" s="32"/>
      <c r="CCC94" s="32"/>
      <c r="CCD94" s="32"/>
      <c r="CCE94" s="32"/>
      <c r="CCF94" s="32"/>
      <c r="CCG94" s="32"/>
      <c r="CCH94" s="32"/>
      <c r="CCI94" s="32"/>
      <c r="CCJ94" s="32"/>
      <c r="CCK94" s="32"/>
      <c r="CCL94" s="32"/>
      <c r="CCM94" s="32"/>
      <c r="CCN94" s="32"/>
      <c r="CCO94" s="32"/>
      <c r="CCP94" s="32"/>
      <c r="CCQ94" s="32"/>
      <c r="CCR94" s="32"/>
      <c r="CCS94" s="32"/>
      <c r="CCT94" s="32"/>
      <c r="CCU94" s="32"/>
      <c r="CCV94" s="32"/>
      <c r="CCW94" s="32"/>
      <c r="CCX94" s="32"/>
      <c r="CCY94" s="32"/>
      <c r="CCZ94" s="32"/>
      <c r="CDA94" s="32"/>
      <c r="CDB94" s="32"/>
      <c r="CDC94" s="32"/>
      <c r="CDD94" s="32"/>
      <c r="CDE94" s="32"/>
      <c r="CDF94" s="32"/>
      <c r="CDG94" s="32"/>
      <c r="CDH94" s="32"/>
      <c r="CDI94" s="32"/>
      <c r="CDJ94" s="32"/>
      <c r="CDK94" s="32"/>
      <c r="CDL94" s="32"/>
      <c r="CDM94" s="32"/>
      <c r="CDN94" s="32"/>
      <c r="CDO94" s="32"/>
      <c r="CDP94" s="32"/>
      <c r="CDQ94" s="32"/>
      <c r="CDR94" s="32"/>
      <c r="CDS94" s="32"/>
      <c r="CDT94" s="32"/>
      <c r="CDU94" s="32"/>
      <c r="CDV94" s="32"/>
      <c r="CDW94" s="32"/>
      <c r="CDX94" s="32"/>
      <c r="CDY94" s="32"/>
      <c r="CDZ94" s="32"/>
      <c r="CEA94" s="32"/>
      <c r="CEB94" s="32"/>
      <c r="CEC94" s="32"/>
      <c r="CED94" s="32"/>
      <c r="CEE94" s="32"/>
      <c r="CEF94" s="32"/>
      <c r="CEG94" s="32"/>
      <c r="CEH94" s="32"/>
      <c r="CEI94" s="32"/>
      <c r="CEJ94" s="32"/>
      <c r="CEK94" s="32"/>
      <c r="CEL94" s="32"/>
      <c r="CEM94" s="32"/>
      <c r="CEN94" s="32"/>
      <c r="CEO94" s="32"/>
      <c r="CEP94" s="32"/>
      <c r="CEQ94" s="32"/>
      <c r="CER94" s="32"/>
      <c r="CES94" s="32"/>
      <c r="CET94" s="32"/>
      <c r="CEU94" s="32"/>
      <c r="CEV94" s="32"/>
      <c r="CEW94" s="32"/>
      <c r="CEX94" s="32"/>
      <c r="CEY94" s="32"/>
      <c r="CEZ94" s="32"/>
      <c r="CFA94" s="32"/>
      <c r="CFB94" s="32"/>
      <c r="CFC94" s="32"/>
      <c r="CFD94" s="32"/>
      <c r="CFE94" s="32"/>
      <c r="CFF94" s="32"/>
      <c r="CFG94" s="32"/>
      <c r="CFH94" s="32"/>
      <c r="CFI94" s="32"/>
      <c r="CFJ94" s="32"/>
      <c r="CFK94" s="32"/>
      <c r="CFL94" s="32"/>
      <c r="CFM94" s="32"/>
      <c r="CFN94" s="32"/>
      <c r="CFO94" s="32"/>
      <c r="CFP94" s="32"/>
      <c r="CFQ94" s="32"/>
      <c r="CFR94" s="32"/>
      <c r="CFS94" s="32"/>
      <c r="CFT94" s="32"/>
      <c r="CFU94" s="32"/>
      <c r="CFV94" s="32"/>
      <c r="CFW94" s="32"/>
      <c r="CFX94" s="32"/>
      <c r="CFY94" s="32"/>
      <c r="CFZ94" s="32"/>
      <c r="CGA94" s="32"/>
      <c r="CGB94" s="32"/>
      <c r="CGC94" s="32"/>
      <c r="CGD94" s="32"/>
      <c r="CGE94" s="32"/>
      <c r="CGF94" s="32"/>
      <c r="CGG94" s="32"/>
      <c r="CGH94" s="32"/>
      <c r="CGI94" s="32"/>
      <c r="CGJ94" s="32"/>
      <c r="CGK94" s="32"/>
      <c r="CGL94" s="32"/>
      <c r="CGM94" s="32"/>
      <c r="CGN94" s="32"/>
      <c r="CGO94" s="32"/>
      <c r="CGP94" s="32"/>
      <c r="CGQ94" s="32"/>
      <c r="CGR94" s="32"/>
      <c r="CGS94" s="32"/>
      <c r="CGT94" s="32"/>
      <c r="CGU94" s="32"/>
      <c r="CGV94" s="32"/>
      <c r="CGW94" s="32"/>
      <c r="CGX94" s="32"/>
      <c r="CGY94" s="32"/>
      <c r="CGZ94" s="32"/>
      <c r="CHA94" s="32"/>
      <c r="CHB94" s="32"/>
      <c r="CHC94" s="32"/>
      <c r="CHD94" s="32"/>
      <c r="CHE94" s="32"/>
      <c r="CHF94" s="32"/>
      <c r="CHG94" s="32"/>
      <c r="CHH94" s="32"/>
      <c r="CHI94" s="32"/>
      <c r="CHJ94" s="32"/>
      <c r="CHK94" s="32"/>
      <c r="CHL94" s="32"/>
      <c r="CHM94" s="32"/>
      <c r="CHN94" s="32"/>
      <c r="CHO94" s="32"/>
      <c r="CHP94" s="32"/>
      <c r="CHQ94" s="32"/>
      <c r="CHR94" s="32"/>
      <c r="CHS94" s="32"/>
      <c r="CHT94" s="32"/>
      <c r="CHU94" s="32"/>
      <c r="CHV94" s="32"/>
      <c r="CHW94" s="32"/>
      <c r="CHX94" s="32"/>
      <c r="CHY94" s="32"/>
      <c r="CHZ94" s="32"/>
      <c r="CIA94" s="32"/>
      <c r="CIB94" s="32"/>
      <c r="CIC94" s="32"/>
      <c r="CID94" s="32"/>
      <c r="CIE94" s="32"/>
      <c r="CIF94" s="32"/>
      <c r="CIG94" s="32"/>
      <c r="CIH94" s="32"/>
      <c r="CII94" s="32"/>
      <c r="CIJ94" s="32"/>
      <c r="CIK94" s="32"/>
      <c r="CIL94" s="32"/>
      <c r="CIM94" s="32"/>
      <c r="CIN94" s="32"/>
      <c r="CIO94" s="32"/>
      <c r="CIP94" s="32"/>
      <c r="CIQ94" s="32"/>
      <c r="CIR94" s="32"/>
      <c r="CIS94" s="32"/>
      <c r="CIT94" s="32"/>
      <c r="CIU94" s="32"/>
      <c r="CIV94" s="32"/>
      <c r="CIW94" s="32"/>
      <c r="CIX94" s="32"/>
      <c r="CIY94" s="32"/>
      <c r="CIZ94" s="32"/>
      <c r="CJA94" s="32"/>
      <c r="CJB94" s="32"/>
      <c r="CJC94" s="32"/>
      <c r="CJD94" s="32"/>
      <c r="CJE94" s="32"/>
      <c r="CJF94" s="32"/>
      <c r="CJG94" s="32"/>
      <c r="CJH94" s="32"/>
      <c r="CJI94" s="32"/>
      <c r="CJJ94" s="32"/>
      <c r="CJK94" s="32"/>
      <c r="CJL94" s="32"/>
      <c r="CJM94" s="32"/>
      <c r="CJN94" s="32"/>
      <c r="CJO94" s="32"/>
      <c r="CJP94" s="32"/>
      <c r="CJQ94" s="32"/>
      <c r="CJR94" s="32"/>
      <c r="CJS94" s="32"/>
      <c r="CJT94" s="32"/>
      <c r="CJU94" s="32"/>
      <c r="CJV94" s="32"/>
      <c r="CJW94" s="32"/>
      <c r="CJX94" s="32"/>
      <c r="CJY94" s="32"/>
      <c r="CJZ94" s="32"/>
      <c r="CKA94" s="32"/>
      <c r="CKB94" s="32"/>
      <c r="CKC94" s="32"/>
      <c r="CKD94" s="32"/>
      <c r="CKE94" s="32"/>
      <c r="CKF94" s="32"/>
      <c r="CKG94" s="32"/>
      <c r="CKH94" s="32"/>
      <c r="CKI94" s="32"/>
      <c r="CKJ94" s="32"/>
      <c r="CKK94" s="32"/>
      <c r="CKL94" s="32"/>
      <c r="CKM94" s="32"/>
      <c r="CKN94" s="32"/>
      <c r="CKO94" s="32"/>
      <c r="CKP94" s="32"/>
      <c r="CKQ94" s="32"/>
      <c r="CKR94" s="32"/>
      <c r="CKS94" s="32"/>
      <c r="CKT94" s="32"/>
      <c r="CKU94" s="32"/>
      <c r="CKV94" s="32"/>
      <c r="CKW94" s="32"/>
      <c r="CKX94" s="32"/>
      <c r="CKY94" s="32"/>
      <c r="CKZ94" s="32"/>
      <c r="CLA94" s="32"/>
      <c r="CLB94" s="32"/>
      <c r="CLC94" s="32"/>
      <c r="CLD94" s="32"/>
      <c r="CLE94" s="32"/>
      <c r="CLF94" s="32"/>
      <c r="CLG94" s="32"/>
      <c r="CLH94" s="32"/>
      <c r="CLI94" s="32"/>
      <c r="CLJ94" s="32"/>
      <c r="CLK94" s="32"/>
      <c r="CLL94" s="32"/>
      <c r="CLM94" s="32"/>
      <c r="CLN94" s="32"/>
      <c r="CLO94" s="32"/>
      <c r="CLP94" s="32"/>
      <c r="CLQ94" s="32"/>
      <c r="CLR94" s="32"/>
      <c r="CLS94" s="32"/>
      <c r="CLT94" s="32"/>
      <c r="CLU94" s="32"/>
      <c r="CLV94" s="32"/>
      <c r="CLW94" s="32"/>
      <c r="CLX94" s="32"/>
      <c r="CLY94" s="32"/>
      <c r="CLZ94" s="32"/>
      <c r="CMA94" s="32"/>
      <c r="CMB94" s="32"/>
      <c r="CMC94" s="32"/>
      <c r="CMD94" s="32"/>
      <c r="CME94" s="32"/>
      <c r="CMF94" s="32"/>
      <c r="CMG94" s="32"/>
      <c r="CMH94" s="32"/>
      <c r="CMI94" s="32"/>
      <c r="CMJ94" s="32"/>
      <c r="CMK94" s="32"/>
      <c r="CML94" s="32"/>
      <c r="CMM94" s="32"/>
      <c r="CMN94" s="32"/>
      <c r="CMO94" s="32"/>
      <c r="CMP94" s="32"/>
      <c r="CMQ94" s="32"/>
      <c r="CMR94" s="32"/>
      <c r="CMS94" s="32"/>
      <c r="CMT94" s="32"/>
      <c r="CMU94" s="32"/>
      <c r="CMV94" s="32"/>
      <c r="CMW94" s="32"/>
      <c r="CMX94" s="32"/>
      <c r="CMY94" s="32"/>
      <c r="CMZ94" s="32"/>
      <c r="CNA94" s="32"/>
      <c r="CNB94" s="32"/>
      <c r="CNC94" s="32"/>
      <c r="CND94" s="32"/>
      <c r="CNE94" s="32"/>
      <c r="CNF94" s="32"/>
      <c r="CNG94" s="32"/>
      <c r="CNH94" s="32"/>
      <c r="CNI94" s="32"/>
      <c r="CNJ94" s="32"/>
      <c r="CNK94" s="32"/>
      <c r="CNL94" s="32"/>
      <c r="CNM94" s="32"/>
      <c r="CNN94" s="32"/>
      <c r="CNO94" s="32"/>
      <c r="CNP94" s="32"/>
      <c r="CNQ94" s="32"/>
      <c r="CNR94" s="32"/>
      <c r="CNS94" s="32"/>
      <c r="CNT94" s="32"/>
      <c r="CNU94" s="32"/>
      <c r="CNV94" s="32"/>
      <c r="CNW94" s="32"/>
      <c r="CNX94" s="32"/>
      <c r="CNY94" s="32"/>
      <c r="CNZ94" s="32"/>
      <c r="COA94" s="32"/>
      <c r="COB94" s="32"/>
      <c r="COC94" s="32"/>
      <c r="COD94" s="32"/>
      <c r="COE94" s="32"/>
      <c r="COF94" s="32"/>
      <c r="COG94" s="32"/>
      <c r="COH94" s="32"/>
      <c r="COI94" s="32"/>
      <c r="COJ94" s="32"/>
      <c r="COK94" s="32"/>
      <c r="COL94" s="32"/>
      <c r="COM94" s="32"/>
      <c r="CON94" s="32"/>
      <c r="COO94" s="32"/>
      <c r="COP94" s="32"/>
      <c r="COQ94" s="32"/>
      <c r="COR94" s="32"/>
      <c r="COS94" s="32"/>
      <c r="COT94" s="32"/>
      <c r="COU94" s="32"/>
      <c r="COV94" s="32"/>
      <c r="COW94" s="32"/>
      <c r="COX94" s="32"/>
      <c r="COY94" s="32"/>
      <c r="COZ94" s="32"/>
      <c r="CPA94" s="32"/>
      <c r="CPB94" s="32"/>
      <c r="CPC94" s="32"/>
      <c r="CPD94" s="32"/>
      <c r="CPE94" s="32"/>
      <c r="CPF94" s="32"/>
      <c r="CPG94" s="32"/>
      <c r="CPH94" s="32"/>
      <c r="CPI94" s="32"/>
      <c r="CPJ94" s="32"/>
      <c r="CPK94" s="32"/>
      <c r="CPL94" s="32"/>
      <c r="CPM94" s="32"/>
      <c r="CPN94" s="32"/>
      <c r="CPO94" s="32"/>
      <c r="CPP94" s="32"/>
      <c r="CPQ94" s="32"/>
      <c r="CPR94" s="32"/>
      <c r="CPS94" s="32"/>
      <c r="CPT94" s="32"/>
      <c r="CPU94" s="32"/>
      <c r="CPV94" s="32"/>
      <c r="CPW94" s="32"/>
      <c r="CPX94" s="32"/>
      <c r="CPY94" s="32"/>
      <c r="CPZ94" s="32"/>
      <c r="CQA94" s="32"/>
      <c r="CQB94" s="32"/>
      <c r="CQC94" s="32"/>
      <c r="CQD94" s="32"/>
      <c r="CQE94" s="32"/>
      <c r="CQF94" s="32"/>
      <c r="CQG94" s="32"/>
      <c r="CQH94" s="32"/>
      <c r="CQI94" s="32"/>
      <c r="CQJ94" s="32"/>
      <c r="CQK94" s="32"/>
      <c r="CQL94" s="32"/>
      <c r="CQM94" s="32"/>
      <c r="CQN94" s="32"/>
      <c r="CQO94" s="32"/>
      <c r="CQP94" s="32"/>
      <c r="CQQ94" s="32"/>
      <c r="CQR94" s="32"/>
      <c r="CQS94" s="32"/>
      <c r="CQT94" s="32"/>
      <c r="CQU94" s="32"/>
      <c r="CQV94" s="32"/>
      <c r="CQW94" s="32"/>
      <c r="CQX94" s="32"/>
      <c r="CQY94" s="32"/>
      <c r="CQZ94" s="32"/>
      <c r="CRA94" s="32"/>
      <c r="CRB94" s="32"/>
      <c r="CRC94" s="32"/>
      <c r="CRD94" s="32"/>
      <c r="CRE94" s="32"/>
      <c r="CRF94" s="32"/>
      <c r="CRG94" s="32"/>
      <c r="CRH94" s="32"/>
      <c r="CRI94" s="32"/>
      <c r="CRJ94" s="32"/>
      <c r="CRK94" s="32"/>
      <c r="CRL94" s="32"/>
      <c r="CRM94" s="32"/>
      <c r="CRN94" s="32"/>
      <c r="CRO94" s="32"/>
      <c r="CRP94" s="32"/>
      <c r="CRQ94" s="32"/>
      <c r="CRR94" s="32"/>
      <c r="CRS94" s="32"/>
      <c r="CRT94" s="32"/>
      <c r="CRU94" s="32"/>
      <c r="CRV94" s="32"/>
      <c r="CRW94" s="32"/>
      <c r="CRX94" s="32"/>
      <c r="CRY94" s="32"/>
      <c r="CRZ94" s="32"/>
      <c r="CSA94" s="32"/>
      <c r="CSB94" s="32"/>
      <c r="CSC94" s="32"/>
      <c r="CSD94" s="32"/>
      <c r="CSE94" s="32"/>
      <c r="CSF94" s="32"/>
      <c r="CSG94" s="32"/>
      <c r="CSH94" s="32"/>
      <c r="CSI94" s="32"/>
      <c r="CSJ94" s="32"/>
      <c r="CSK94" s="32"/>
      <c r="CSL94" s="32"/>
      <c r="CSM94" s="32"/>
      <c r="CSN94" s="32"/>
      <c r="CSO94" s="32"/>
      <c r="CSP94" s="32"/>
      <c r="CSQ94" s="32"/>
      <c r="CSR94" s="32"/>
      <c r="CSS94" s="32"/>
      <c r="CST94" s="32"/>
      <c r="CSU94" s="32"/>
      <c r="CSV94" s="32"/>
      <c r="CSW94" s="32"/>
      <c r="CSX94" s="32"/>
      <c r="CSY94" s="32"/>
      <c r="CSZ94" s="32"/>
      <c r="CTA94" s="32"/>
      <c r="CTB94" s="32"/>
      <c r="CTC94" s="32"/>
      <c r="CTD94" s="32"/>
      <c r="CTE94" s="32"/>
      <c r="CTF94" s="32"/>
      <c r="CTG94" s="32"/>
      <c r="CTH94" s="32"/>
      <c r="CTI94" s="32"/>
      <c r="CTJ94" s="32"/>
      <c r="CTK94" s="32"/>
      <c r="CTL94" s="32"/>
      <c r="CTM94" s="32"/>
      <c r="CTN94" s="32"/>
      <c r="CTO94" s="32"/>
      <c r="CTP94" s="32"/>
      <c r="CTQ94" s="32"/>
      <c r="CTR94" s="32"/>
      <c r="CTS94" s="32"/>
      <c r="CTT94" s="32"/>
      <c r="CTU94" s="32"/>
      <c r="CTV94" s="32"/>
      <c r="CTW94" s="32"/>
      <c r="CTX94" s="32"/>
      <c r="CTY94" s="32"/>
      <c r="CTZ94" s="32"/>
      <c r="CUA94" s="32"/>
      <c r="CUB94" s="32"/>
      <c r="CUC94" s="32"/>
      <c r="CUD94" s="32"/>
      <c r="CUE94" s="32"/>
      <c r="CUF94" s="32"/>
      <c r="CUG94" s="32"/>
      <c r="CUH94" s="32"/>
      <c r="CUI94" s="32"/>
      <c r="CUJ94" s="32"/>
      <c r="CUK94" s="32"/>
      <c r="CUL94" s="32"/>
      <c r="CUM94" s="32"/>
      <c r="CUN94" s="32"/>
      <c r="CUO94" s="32"/>
      <c r="CUP94" s="32"/>
      <c r="CUQ94" s="32"/>
      <c r="CUR94" s="32"/>
      <c r="CUS94" s="32"/>
      <c r="CUT94" s="32"/>
      <c r="CUU94" s="32"/>
      <c r="CUV94" s="32"/>
      <c r="CUW94" s="32"/>
      <c r="CUX94" s="32"/>
      <c r="CUY94" s="32"/>
      <c r="CUZ94" s="32"/>
      <c r="CVA94" s="32"/>
      <c r="CVB94" s="32"/>
      <c r="CVC94" s="32"/>
      <c r="CVD94" s="32"/>
      <c r="CVE94" s="32"/>
      <c r="CVF94" s="32"/>
      <c r="CVG94" s="32"/>
      <c r="CVH94" s="32"/>
      <c r="CVI94" s="32"/>
      <c r="CVJ94" s="32"/>
      <c r="CVK94" s="32"/>
      <c r="CVL94" s="32"/>
      <c r="CVM94" s="32"/>
      <c r="CVN94" s="32"/>
      <c r="CVO94" s="32"/>
      <c r="CVP94" s="32"/>
      <c r="CVQ94" s="32"/>
      <c r="CVR94" s="32"/>
      <c r="CVS94" s="32"/>
      <c r="CVT94" s="32"/>
      <c r="CVU94" s="32"/>
      <c r="CVV94" s="32"/>
      <c r="CVW94" s="32"/>
      <c r="CVX94" s="32"/>
      <c r="CVY94" s="32"/>
      <c r="CVZ94" s="32"/>
      <c r="CWA94" s="32"/>
      <c r="CWB94" s="32"/>
      <c r="CWC94" s="32"/>
      <c r="CWD94" s="32"/>
      <c r="CWE94" s="32"/>
      <c r="CWF94" s="32"/>
      <c r="CWG94" s="32"/>
      <c r="CWH94" s="32"/>
      <c r="CWI94" s="32"/>
      <c r="CWJ94" s="32"/>
      <c r="CWK94" s="32"/>
      <c r="CWL94" s="32"/>
      <c r="CWM94" s="32"/>
      <c r="CWN94" s="32"/>
      <c r="CWO94" s="32"/>
      <c r="CWP94" s="32"/>
      <c r="CWQ94" s="32"/>
      <c r="CWR94" s="32"/>
      <c r="CWS94" s="32"/>
      <c r="CWT94" s="32"/>
      <c r="CWU94" s="32"/>
      <c r="CWV94" s="32"/>
      <c r="CWW94" s="32"/>
      <c r="CWX94" s="32"/>
      <c r="CWY94" s="32"/>
      <c r="CWZ94" s="32"/>
      <c r="CXA94" s="32"/>
      <c r="CXB94" s="32"/>
      <c r="CXC94" s="32"/>
      <c r="CXD94" s="32"/>
      <c r="CXE94" s="32"/>
      <c r="CXF94" s="32"/>
      <c r="CXG94" s="32"/>
      <c r="CXH94" s="32"/>
      <c r="CXI94" s="32"/>
      <c r="CXJ94" s="32"/>
      <c r="CXK94" s="32"/>
      <c r="CXL94" s="32"/>
      <c r="CXM94" s="32"/>
      <c r="CXN94" s="32"/>
      <c r="CXO94" s="32"/>
      <c r="CXP94" s="32"/>
      <c r="CXQ94" s="32"/>
      <c r="CXR94" s="32"/>
      <c r="CXS94" s="32"/>
      <c r="CXT94" s="32"/>
      <c r="CXU94" s="32"/>
      <c r="CXV94" s="32"/>
      <c r="CXW94" s="32"/>
      <c r="CXX94" s="32"/>
      <c r="CXY94" s="32"/>
      <c r="CXZ94" s="32"/>
      <c r="CYA94" s="32"/>
      <c r="CYB94" s="32"/>
      <c r="CYC94" s="32"/>
      <c r="CYD94" s="32"/>
      <c r="CYE94" s="32"/>
      <c r="CYF94" s="32"/>
      <c r="CYG94" s="32"/>
      <c r="CYH94" s="32"/>
      <c r="CYI94" s="32"/>
      <c r="CYJ94" s="32"/>
      <c r="CYK94" s="32"/>
      <c r="CYL94" s="32"/>
      <c r="CYM94" s="32"/>
      <c r="CYN94" s="32"/>
      <c r="CYO94" s="32"/>
      <c r="CYP94" s="32"/>
      <c r="CYQ94" s="32"/>
      <c r="CYR94" s="32"/>
      <c r="CYS94" s="32"/>
      <c r="CYT94" s="32"/>
      <c r="CYU94" s="32"/>
      <c r="CYV94" s="32"/>
      <c r="CYW94" s="32"/>
      <c r="CYX94" s="32"/>
      <c r="CYY94" s="32"/>
      <c r="CYZ94" s="32"/>
      <c r="CZA94" s="32"/>
      <c r="CZB94" s="32"/>
      <c r="CZC94" s="32"/>
      <c r="CZD94" s="32"/>
      <c r="CZE94" s="32"/>
      <c r="CZF94" s="32"/>
      <c r="CZG94" s="32"/>
      <c r="CZH94" s="32"/>
      <c r="CZI94" s="32"/>
      <c r="CZJ94" s="32"/>
      <c r="CZK94" s="32"/>
      <c r="CZL94" s="32"/>
      <c r="CZM94" s="32"/>
      <c r="CZN94" s="32"/>
      <c r="CZO94" s="32"/>
      <c r="CZP94" s="32"/>
      <c r="CZQ94" s="32"/>
      <c r="CZR94" s="32"/>
      <c r="CZS94" s="32"/>
      <c r="CZT94" s="32"/>
      <c r="CZU94" s="32"/>
      <c r="CZV94" s="32"/>
      <c r="CZW94" s="32"/>
      <c r="CZX94" s="32"/>
      <c r="CZY94" s="32"/>
      <c r="CZZ94" s="32"/>
      <c r="DAA94" s="32"/>
      <c r="DAB94" s="32"/>
      <c r="DAC94" s="32"/>
      <c r="DAD94" s="32"/>
      <c r="DAE94" s="32"/>
      <c r="DAF94" s="32"/>
      <c r="DAG94" s="32"/>
      <c r="DAH94" s="32"/>
      <c r="DAI94" s="32"/>
      <c r="DAJ94" s="32"/>
      <c r="DAK94" s="32"/>
      <c r="DAL94" s="32"/>
      <c r="DAM94" s="32"/>
      <c r="DAN94" s="32"/>
      <c r="DAO94" s="32"/>
      <c r="DAP94" s="32"/>
      <c r="DAQ94" s="32"/>
      <c r="DAR94" s="32"/>
      <c r="DAS94" s="32"/>
      <c r="DAT94" s="32"/>
      <c r="DAU94" s="32"/>
      <c r="DAV94" s="32"/>
      <c r="DAW94" s="32"/>
      <c r="DAX94" s="32"/>
      <c r="DAY94" s="32"/>
      <c r="DAZ94" s="32"/>
      <c r="DBA94" s="32"/>
      <c r="DBB94" s="32"/>
      <c r="DBC94" s="32"/>
      <c r="DBD94" s="32"/>
      <c r="DBE94" s="32"/>
      <c r="DBF94" s="32"/>
      <c r="DBG94" s="32"/>
      <c r="DBH94" s="32"/>
      <c r="DBI94" s="32"/>
      <c r="DBJ94" s="32"/>
      <c r="DBK94" s="32"/>
      <c r="DBL94" s="32"/>
      <c r="DBM94" s="32"/>
      <c r="DBN94" s="32"/>
      <c r="DBO94" s="32"/>
      <c r="DBP94" s="32"/>
      <c r="DBQ94" s="32"/>
      <c r="DBR94" s="32"/>
      <c r="DBS94" s="32"/>
      <c r="DBT94" s="32"/>
      <c r="DBU94" s="32"/>
      <c r="DBV94" s="32"/>
      <c r="DBW94" s="32"/>
      <c r="DBX94" s="32"/>
      <c r="DBY94" s="32"/>
      <c r="DBZ94" s="32"/>
      <c r="DCA94" s="32"/>
      <c r="DCB94" s="32"/>
      <c r="DCC94" s="32"/>
      <c r="DCD94" s="32"/>
      <c r="DCE94" s="32"/>
      <c r="DCF94" s="32"/>
      <c r="DCG94" s="32"/>
      <c r="DCH94" s="32"/>
      <c r="DCI94" s="32"/>
      <c r="DCJ94" s="32"/>
      <c r="DCK94" s="32"/>
      <c r="DCL94" s="32"/>
      <c r="DCM94" s="32"/>
      <c r="DCN94" s="32"/>
      <c r="DCO94" s="32"/>
      <c r="DCP94" s="32"/>
      <c r="DCQ94" s="32"/>
      <c r="DCR94" s="32"/>
      <c r="DCS94" s="32"/>
      <c r="DCT94" s="32"/>
      <c r="DCU94" s="32"/>
      <c r="DCV94" s="32"/>
      <c r="DCW94" s="32"/>
      <c r="DCX94" s="32"/>
      <c r="DCY94" s="32"/>
      <c r="DCZ94" s="32"/>
      <c r="DDA94" s="32"/>
      <c r="DDB94" s="32"/>
      <c r="DDC94" s="32"/>
      <c r="DDD94" s="32"/>
      <c r="DDE94" s="32"/>
      <c r="DDF94" s="32"/>
      <c r="DDG94" s="32"/>
      <c r="DDH94" s="32"/>
      <c r="DDI94" s="32"/>
      <c r="DDJ94" s="32"/>
      <c r="DDK94" s="32"/>
      <c r="DDL94" s="32"/>
      <c r="DDM94" s="32"/>
      <c r="DDN94" s="32"/>
      <c r="DDO94" s="32"/>
      <c r="DDP94" s="32"/>
      <c r="DDQ94" s="32"/>
      <c r="DDR94" s="32"/>
      <c r="DDS94" s="32"/>
      <c r="DDT94" s="32"/>
      <c r="DDU94" s="32"/>
      <c r="DDV94" s="32"/>
      <c r="DDW94" s="32"/>
      <c r="DDX94" s="32"/>
      <c r="DDY94" s="32"/>
      <c r="DDZ94" s="32"/>
      <c r="DEA94" s="32"/>
      <c r="DEB94" s="32"/>
      <c r="DEC94" s="32"/>
      <c r="DED94" s="32"/>
      <c r="DEE94" s="32"/>
      <c r="DEF94" s="32"/>
      <c r="DEG94" s="32"/>
      <c r="DEH94" s="32"/>
      <c r="DEI94" s="32"/>
      <c r="DEJ94" s="32"/>
      <c r="DEK94" s="32"/>
      <c r="DEL94" s="32"/>
      <c r="DEM94" s="32"/>
      <c r="DEN94" s="32"/>
      <c r="DEO94" s="32"/>
      <c r="DEP94" s="32"/>
      <c r="DEQ94" s="32"/>
      <c r="DER94" s="32"/>
      <c r="DES94" s="32"/>
      <c r="DET94" s="32"/>
      <c r="DEU94" s="32"/>
      <c r="DEV94" s="32"/>
      <c r="DEW94" s="32"/>
      <c r="DEX94" s="32"/>
      <c r="DEY94" s="32"/>
      <c r="DEZ94" s="32"/>
      <c r="DFA94" s="32"/>
      <c r="DFB94" s="32"/>
      <c r="DFC94" s="32"/>
      <c r="DFD94" s="32"/>
      <c r="DFE94" s="32"/>
      <c r="DFF94" s="32"/>
      <c r="DFG94" s="32"/>
      <c r="DFH94" s="32"/>
      <c r="DFI94" s="32"/>
      <c r="DFJ94" s="32"/>
      <c r="DFK94" s="32"/>
      <c r="DFL94" s="32"/>
      <c r="DFM94" s="32"/>
      <c r="DFN94" s="32"/>
      <c r="DFO94" s="32"/>
      <c r="DFP94" s="32"/>
      <c r="DFQ94" s="32"/>
      <c r="DFR94" s="32"/>
      <c r="DFS94" s="32"/>
      <c r="DFT94" s="32"/>
      <c r="DFU94" s="32"/>
      <c r="DFV94" s="32"/>
      <c r="DFW94" s="32"/>
      <c r="DFX94" s="32"/>
      <c r="DFY94" s="32"/>
      <c r="DFZ94" s="32"/>
      <c r="DGA94" s="32"/>
      <c r="DGB94" s="32"/>
      <c r="DGC94" s="32"/>
      <c r="DGD94" s="32"/>
      <c r="DGE94" s="32"/>
      <c r="DGF94" s="32"/>
      <c r="DGG94" s="32"/>
      <c r="DGH94" s="32"/>
      <c r="DGI94" s="32"/>
      <c r="DGJ94" s="32"/>
      <c r="DGK94" s="32"/>
      <c r="DGL94" s="32"/>
      <c r="DGM94" s="32"/>
      <c r="DGN94" s="32"/>
      <c r="DGO94" s="32"/>
      <c r="DGP94" s="32"/>
      <c r="DGQ94" s="32"/>
      <c r="DGR94" s="32"/>
      <c r="DGS94" s="32"/>
      <c r="DGT94" s="32"/>
      <c r="DGU94" s="32"/>
      <c r="DGV94" s="32"/>
      <c r="DGW94" s="32"/>
      <c r="DGX94" s="32"/>
      <c r="DGY94" s="32"/>
      <c r="DGZ94" s="32"/>
      <c r="DHA94" s="32"/>
      <c r="DHB94" s="32"/>
      <c r="DHC94" s="32"/>
      <c r="DHD94" s="32"/>
      <c r="DHE94" s="32"/>
      <c r="DHF94" s="32"/>
      <c r="DHG94" s="32"/>
      <c r="DHH94" s="32"/>
      <c r="DHI94" s="32"/>
      <c r="DHJ94" s="32"/>
      <c r="DHK94" s="32"/>
      <c r="DHL94" s="32"/>
      <c r="DHM94" s="32"/>
      <c r="DHN94" s="32"/>
      <c r="DHO94" s="32"/>
      <c r="DHP94" s="32"/>
      <c r="DHQ94" s="32"/>
      <c r="DHR94" s="32"/>
      <c r="DHS94" s="32"/>
      <c r="DHT94" s="32"/>
      <c r="DHU94" s="32"/>
      <c r="DHV94" s="32"/>
      <c r="DHW94" s="32"/>
      <c r="DHX94" s="32"/>
      <c r="DHY94" s="32"/>
      <c r="DHZ94" s="32"/>
      <c r="DIA94" s="32"/>
      <c r="DIB94" s="32"/>
      <c r="DIC94" s="32"/>
      <c r="DID94" s="32"/>
      <c r="DIE94" s="32"/>
      <c r="DIF94" s="32"/>
      <c r="DIG94" s="32"/>
      <c r="DIH94" s="32"/>
      <c r="DII94" s="32"/>
      <c r="DIJ94" s="32"/>
      <c r="DIK94" s="32"/>
      <c r="DIL94" s="32"/>
      <c r="DIM94" s="32"/>
      <c r="DIN94" s="32"/>
      <c r="DIO94" s="32"/>
      <c r="DIP94" s="32"/>
      <c r="DIQ94" s="32"/>
      <c r="DIR94" s="32"/>
      <c r="DIS94" s="32"/>
      <c r="DIT94" s="32"/>
      <c r="DIU94" s="32"/>
      <c r="DIV94" s="32"/>
      <c r="DIW94" s="32"/>
      <c r="DIX94" s="32"/>
      <c r="DIY94" s="32"/>
      <c r="DIZ94" s="32"/>
      <c r="DJA94" s="32"/>
      <c r="DJB94" s="32"/>
      <c r="DJC94" s="32"/>
      <c r="DJD94" s="32"/>
      <c r="DJE94" s="32"/>
      <c r="DJF94" s="32"/>
      <c r="DJG94" s="32"/>
      <c r="DJH94" s="32"/>
      <c r="DJI94" s="32"/>
      <c r="DJJ94" s="32"/>
      <c r="DJK94" s="32"/>
      <c r="DJL94" s="32"/>
      <c r="DJM94" s="32"/>
      <c r="DJN94" s="32"/>
      <c r="DJO94" s="32"/>
      <c r="DJP94" s="32"/>
      <c r="DJQ94" s="32"/>
      <c r="DJR94" s="32"/>
      <c r="DJS94" s="32"/>
      <c r="DJT94" s="32"/>
      <c r="DJU94" s="32"/>
      <c r="DJV94" s="32"/>
      <c r="DJW94" s="32"/>
      <c r="DJX94" s="32"/>
      <c r="DJY94" s="32"/>
      <c r="DJZ94" s="32"/>
      <c r="DKA94" s="32"/>
      <c r="DKB94" s="32"/>
      <c r="DKC94" s="32"/>
      <c r="DKD94" s="32"/>
      <c r="DKE94" s="32"/>
      <c r="DKF94" s="32"/>
      <c r="DKG94" s="32"/>
      <c r="DKH94" s="32"/>
      <c r="DKI94" s="32"/>
      <c r="DKJ94" s="32"/>
      <c r="DKK94" s="32"/>
      <c r="DKL94" s="32"/>
      <c r="DKM94" s="32"/>
      <c r="DKN94" s="32"/>
      <c r="DKO94" s="32"/>
      <c r="DKP94" s="32"/>
      <c r="DKQ94" s="32"/>
      <c r="DKR94" s="32"/>
      <c r="DKS94" s="32"/>
      <c r="DKT94" s="32"/>
      <c r="DKU94" s="32"/>
      <c r="DKV94" s="32"/>
      <c r="DKW94" s="32"/>
      <c r="DKX94" s="32"/>
      <c r="DKY94" s="32"/>
      <c r="DKZ94" s="32"/>
      <c r="DLA94" s="32"/>
      <c r="DLB94" s="32"/>
      <c r="DLC94" s="32"/>
      <c r="DLD94" s="32"/>
      <c r="DLE94" s="32"/>
      <c r="DLF94" s="32"/>
      <c r="DLG94" s="32"/>
      <c r="DLH94" s="32"/>
      <c r="DLI94" s="32"/>
      <c r="DLJ94" s="32"/>
      <c r="DLK94" s="32"/>
      <c r="DLL94" s="32"/>
      <c r="DLM94" s="32"/>
      <c r="DLN94" s="32"/>
      <c r="DLO94" s="32"/>
      <c r="DLP94" s="32"/>
      <c r="DLQ94" s="32"/>
      <c r="DLR94" s="32"/>
      <c r="DLS94" s="32"/>
      <c r="DLT94" s="32"/>
      <c r="DLU94" s="32"/>
      <c r="DLV94" s="32"/>
      <c r="DLW94" s="32"/>
      <c r="DLX94" s="32"/>
      <c r="DLY94" s="32"/>
      <c r="DLZ94" s="32"/>
      <c r="DMA94" s="32"/>
      <c r="DMB94" s="32"/>
      <c r="DMC94" s="32"/>
      <c r="DMD94" s="32"/>
      <c r="DME94" s="32"/>
      <c r="DMF94" s="32"/>
      <c r="DMG94" s="32"/>
      <c r="DMH94" s="32"/>
      <c r="DMI94" s="32"/>
      <c r="DMJ94" s="32"/>
      <c r="DMK94" s="32"/>
      <c r="DML94" s="32"/>
      <c r="DMM94" s="32"/>
      <c r="DMN94" s="32"/>
      <c r="DMO94" s="32"/>
      <c r="DMP94" s="32"/>
      <c r="DMQ94" s="32"/>
      <c r="DMR94" s="32"/>
      <c r="DMS94" s="32"/>
      <c r="DMT94" s="32"/>
      <c r="DMU94" s="32"/>
      <c r="DMV94" s="32"/>
      <c r="DMW94" s="32"/>
      <c r="DMX94" s="32"/>
      <c r="DMY94" s="32"/>
      <c r="DMZ94" s="32"/>
      <c r="DNA94" s="32"/>
      <c r="DNB94" s="32"/>
      <c r="DNC94" s="32"/>
      <c r="DND94" s="32"/>
      <c r="DNE94" s="32"/>
      <c r="DNF94" s="32"/>
      <c r="DNG94" s="32"/>
      <c r="DNH94" s="32"/>
      <c r="DNI94" s="32"/>
      <c r="DNJ94" s="32"/>
      <c r="DNK94" s="32"/>
      <c r="DNL94" s="32"/>
      <c r="DNM94" s="32"/>
      <c r="DNN94" s="32"/>
      <c r="DNO94" s="32"/>
      <c r="DNP94" s="32"/>
      <c r="DNQ94" s="32"/>
      <c r="DNR94" s="32"/>
      <c r="DNS94" s="32"/>
      <c r="DNT94" s="32"/>
      <c r="DNU94" s="32"/>
      <c r="DNV94" s="32"/>
      <c r="DNW94" s="32"/>
      <c r="DNX94" s="32"/>
      <c r="DNY94" s="32"/>
      <c r="DNZ94" s="32"/>
      <c r="DOA94" s="32"/>
      <c r="DOB94" s="32"/>
      <c r="DOC94" s="32"/>
      <c r="DOD94" s="32"/>
      <c r="DOE94" s="32"/>
      <c r="DOF94" s="32"/>
      <c r="DOG94" s="32"/>
      <c r="DOH94" s="32"/>
      <c r="DOI94" s="32"/>
      <c r="DOJ94" s="32"/>
      <c r="DOK94" s="32"/>
      <c r="DOL94" s="32"/>
      <c r="DOM94" s="32"/>
      <c r="DON94" s="32"/>
      <c r="DOO94" s="32"/>
      <c r="DOP94" s="32"/>
      <c r="DOQ94" s="32"/>
      <c r="DOR94" s="32"/>
      <c r="DOS94" s="32"/>
      <c r="DOT94" s="32"/>
      <c r="DOU94" s="32"/>
      <c r="DOV94" s="32"/>
      <c r="DOW94" s="32"/>
      <c r="DOX94" s="32"/>
      <c r="DOY94" s="32"/>
      <c r="DOZ94" s="32"/>
      <c r="DPA94" s="32"/>
      <c r="DPB94" s="32"/>
      <c r="DPC94" s="32"/>
      <c r="DPD94" s="32"/>
      <c r="DPE94" s="32"/>
      <c r="DPF94" s="32"/>
      <c r="DPG94" s="32"/>
      <c r="DPH94" s="32"/>
      <c r="DPI94" s="32"/>
      <c r="DPJ94" s="32"/>
      <c r="DPK94" s="32"/>
      <c r="DPL94" s="32"/>
      <c r="DPM94" s="32"/>
      <c r="DPN94" s="32"/>
      <c r="DPO94" s="32"/>
      <c r="DPP94" s="32"/>
      <c r="DPQ94" s="32"/>
      <c r="DPR94" s="32"/>
      <c r="DPS94" s="32"/>
      <c r="DPT94" s="32"/>
      <c r="DPU94" s="32"/>
      <c r="DPV94" s="32"/>
      <c r="DPW94" s="32"/>
      <c r="DPX94" s="32"/>
      <c r="DPY94" s="32"/>
      <c r="DPZ94" s="32"/>
      <c r="DQA94" s="32"/>
      <c r="DQB94" s="32"/>
      <c r="DQC94" s="32"/>
      <c r="DQD94" s="32"/>
      <c r="DQE94" s="32"/>
      <c r="DQF94" s="32"/>
      <c r="DQG94" s="32"/>
      <c r="DQH94" s="32"/>
      <c r="DQI94" s="32"/>
      <c r="DQJ94" s="32"/>
      <c r="DQK94" s="32"/>
      <c r="DQL94" s="32"/>
      <c r="DQM94" s="32"/>
      <c r="DQN94" s="32"/>
      <c r="DQO94" s="32"/>
      <c r="DQP94" s="32"/>
      <c r="DQQ94" s="32"/>
      <c r="DQR94" s="32"/>
      <c r="DQS94" s="32"/>
      <c r="DQT94" s="32"/>
      <c r="DQU94" s="32"/>
      <c r="DQV94" s="32"/>
      <c r="DQW94" s="32"/>
      <c r="DQX94" s="32"/>
      <c r="DQY94" s="32"/>
      <c r="DQZ94" s="32"/>
      <c r="DRA94" s="32"/>
      <c r="DRB94" s="32"/>
      <c r="DRC94" s="32"/>
      <c r="DRD94" s="32"/>
      <c r="DRE94" s="32"/>
      <c r="DRF94" s="32"/>
      <c r="DRG94" s="32"/>
      <c r="DRH94" s="32"/>
      <c r="DRI94" s="32"/>
      <c r="DRJ94" s="32"/>
      <c r="DRK94" s="32"/>
      <c r="DRL94" s="32"/>
      <c r="DRM94" s="32"/>
      <c r="DRN94" s="32"/>
      <c r="DRO94" s="32"/>
      <c r="DRP94" s="32"/>
      <c r="DRQ94" s="32"/>
      <c r="DRR94" s="32"/>
      <c r="DRS94" s="32"/>
      <c r="DRT94" s="32"/>
      <c r="DRU94" s="32"/>
      <c r="DRV94" s="32"/>
      <c r="DRW94" s="32"/>
      <c r="DRX94" s="32"/>
      <c r="DRY94" s="32"/>
      <c r="DRZ94" s="32"/>
      <c r="DSA94" s="32"/>
      <c r="DSB94" s="32"/>
      <c r="DSC94" s="32"/>
      <c r="DSD94" s="32"/>
      <c r="DSE94" s="32"/>
      <c r="DSF94" s="32"/>
      <c r="DSG94" s="32"/>
      <c r="DSH94" s="32"/>
      <c r="DSI94" s="32"/>
      <c r="DSJ94" s="32"/>
      <c r="DSK94" s="32"/>
      <c r="DSL94" s="32"/>
      <c r="DSM94" s="32"/>
      <c r="DSN94" s="32"/>
      <c r="DSO94" s="32"/>
      <c r="DSP94" s="32"/>
      <c r="DSQ94" s="32"/>
      <c r="DSR94" s="32"/>
      <c r="DSS94" s="32"/>
      <c r="DST94" s="32"/>
      <c r="DSU94" s="32"/>
      <c r="DSV94" s="32"/>
      <c r="DSW94" s="32"/>
      <c r="DSX94" s="32"/>
      <c r="DSY94" s="32"/>
      <c r="DSZ94" s="32"/>
      <c r="DTA94" s="32"/>
      <c r="DTB94" s="32"/>
      <c r="DTC94" s="32"/>
      <c r="DTD94" s="32"/>
      <c r="DTE94" s="32"/>
      <c r="DTF94" s="32"/>
      <c r="DTG94" s="32"/>
      <c r="DTH94" s="32"/>
      <c r="DTI94" s="32"/>
      <c r="DTJ94" s="32"/>
      <c r="DTK94" s="32"/>
      <c r="DTL94" s="32"/>
      <c r="DTM94" s="32"/>
      <c r="DTN94" s="32"/>
      <c r="DTO94" s="32"/>
      <c r="DTP94" s="32"/>
      <c r="DTQ94" s="32"/>
      <c r="DTR94" s="32"/>
      <c r="DTS94" s="32"/>
      <c r="DTT94" s="32"/>
      <c r="DTU94" s="32"/>
      <c r="DTV94" s="32"/>
      <c r="DTW94" s="32"/>
      <c r="DTX94" s="32"/>
      <c r="DTY94" s="32"/>
      <c r="DTZ94" s="32"/>
      <c r="DUA94" s="32"/>
      <c r="DUB94" s="32"/>
      <c r="DUC94" s="32"/>
      <c r="DUD94" s="32"/>
      <c r="DUE94" s="32"/>
      <c r="DUF94" s="32"/>
      <c r="DUG94" s="32"/>
      <c r="DUH94" s="32"/>
      <c r="DUI94" s="32"/>
      <c r="DUJ94" s="32"/>
      <c r="DUK94" s="32"/>
      <c r="DUL94" s="32"/>
      <c r="DUM94" s="32"/>
      <c r="DUN94" s="32"/>
      <c r="DUO94" s="32"/>
      <c r="DUP94" s="32"/>
      <c r="DUQ94" s="32"/>
      <c r="DUR94" s="32"/>
      <c r="DUS94" s="32"/>
      <c r="DUT94" s="32"/>
      <c r="DUU94" s="32"/>
      <c r="DUV94" s="32"/>
      <c r="DUW94" s="32"/>
      <c r="DUX94" s="32"/>
      <c r="DUY94" s="32"/>
      <c r="DUZ94" s="32"/>
      <c r="DVA94" s="32"/>
      <c r="DVB94" s="32"/>
      <c r="DVC94" s="32"/>
      <c r="DVD94" s="32"/>
      <c r="DVE94" s="32"/>
      <c r="DVF94" s="32"/>
      <c r="DVG94" s="32"/>
      <c r="DVH94" s="32"/>
      <c r="DVI94" s="32"/>
      <c r="DVJ94" s="32"/>
      <c r="DVK94" s="32"/>
      <c r="DVL94" s="32"/>
      <c r="DVM94" s="32"/>
      <c r="DVN94" s="32"/>
      <c r="DVO94" s="32"/>
      <c r="DVP94" s="32"/>
      <c r="DVQ94" s="32"/>
      <c r="DVR94" s="32"/>
      <c r="DVS94" s="32"/>
      <c r="DVT94" s="32"/>
      <c r="DVU94" s="32"/>
      <c r="DVV94" s="32"/>
      <c r="DVW94" s="32"/>
      <c r="DVX94" s="32"/>
      <c r="DVY94" s="32"/>
      <c r="DVZ94" s="32"/>
      <c r="DWA94" s="32"/>
      <c r="DWB94" s="32"/>
      <c r="DWC94" s="32"/>
      <c r="DWD94" s="32"/>
      <c r="DWE94" s="32"/>
      <c r="DWF94" s="32"/>
      <c r="DWG94" s="32"/>
      <c r="DWH94" s="32"/>
      <c r="DWI94" s="32"/>
      <c r="DWJ94" s="32"/>
      <c r="DWK94" s="32"/>
      <c r="DWL94" s="32"/>
      <c r="DWM94" s="32"/>
      <c r="DWN94" s="32"/>
      <c r="DWO94" s="32"/>
      <c r="DWP94" s="32"/>
      <c r="DWQ94" s="32"/>
      <c r="DWR94" s="32"/>
      <c r="DWS94" s="32"/>
      <c r="DWT94" s="32"/>
      <c r="DWU94" s="32"/>
      <c r="DWV94" s="32"/>
      <c r="DWW94" s="32"/>
      <c r="DWX94" s="32"/>
      <c r="DWY94" s="32"/>
      <c r="DWZ94" s="32"/>
      <c r="DXA94" s="32"/>
      <c r="DXB94" s="32"/>
      <c r="DXC94" s="32"/>
      <c r="DXD94" s="32"/>
      <c r="DXE94" s="32"/>
      <c r="DXF94" s="32"/>
      <c r="DXG94" s="32"/>
      <c r="DXH94" s="32"/>
      <c r="DXI94" s="32"/>
      <c r="DXJ94" s="32"/>
      <c r="DXK94" s="32"/>
      <c r="DXL94" s="32"/>
      <c r="DXM94" s="32"/>
      <c r="DXN94" s="32"/>
      <c r="DXO94" s="32"/>
      <c r="DXP94" s="32"/>
      <c r="DXQ94" s="32"/>
      <c r="DXR94" s="32"/>
      <c r="DXS94" s="32"/>
      <c r="DXT94" s="32"/>
      <c r="DXU94" s="32"/>
      <c r="DXV94" s="32"/>
      <c r="DXW94" s="32"/>
      <c r="DXX94" s="32"/>
      <c r="DXY94" s="32"/>
      <c r="DXZ94" s="32"/>
      <c r="DYA94" s="32"/>
      <c r="DYB94" s="32"/>
      <c r="DYC94" s="32"/>
      <c r="DYD94" s="32"/>
      <c r="DYE94" s="32"/>
      <c r="DYF94" s="32"/>
      <c r="DYG94" s="32"/>
      <c r="DYH94" s="32"/>
      <c r="DYI94" s="32"/>
      <c r="DYJ94" s="32"/>
      <c r="DYK94" s="32"/>
      <c r="DYL94" s="32"/>
      <c r="DYM94" s="32"/>
      <c r="DYN94" s="32"/>
      <c r="DYO94" s="32"/>
      <c r="DYP94" s="32"/>
      <c r="DYQ94" s="32"/>
      <c r="DYR94" s="32"/>
      <c r="DYS94" s="32"/>
      <c r="DYT94" s="32"/>
      <c r="DYU94" s="32"/>
      <c r="DYV94" s="32"/>
      <c r="DYW94" s="32"/>
      <c r="DYX94" s="32"/>
      <c r="DYY94" s="32"/>
      <c r="DYZ94" s="32"/>
      <c r="DZA94" s="32"/>
      <c r="DZB94" s="32"/>
      <c r="DZC94" s="32"/>
      <c r="DZD94" s="32"/>
      <c r="DZE94" s="32"/>
      <c r="DZF94" s="32"/>
      <c r="DZG94" s="32"/>
      <c r="DZH94" s="32"/>
      <c r="DZI94" s="32"/>
      <c r="DZJ94" s="32"/>
      <c r="DZK94" s="32"/>
      <c r="DZL94" s="32"/>
      <c r="DZM94" s="32"/>
      <c r="DZN94" s="32"/>
      <c r="DZO94" s="32"/>
      <c r="DZP94" s="32"/>
      <c r="DZQ94" s="32"/>
      <c r="DZR94" s="32"/>
      <c r="DZS94" s="32"/>
      <c r="DZT94" s="32"/>
      <c r="DZU94" s="32"/>
      <c r="DZV94" s="32"/>
      <c r="DZW94" s="32"/>
      <c r="DZX94" s="32"/>
      <c r="DZY94" s="32"/>
      <c r="DZZ94" s="32"/>
      <c r="EAA94" s="32"/>
      <c r="EAB94" s="32"/>
      <c r="EAC94" s="32"/>
      <c r="EAD94" s="32"/>
      <c r="EAE94" s="32"/>
      <c r="EAF94" s="32"/>
      <c r="EAG94" s="32"/>
      <c r="EAH94" s="32"/>
      <c r="EAI94" s="32"/>
      <c r="EAJ94" s="32"/>
      <c r="EAK94" s="32"/>
      <c r="EAL94" s="32"/>
      <c r="EAM94" s="32"/>
      <c r="EAN94" s="32"/>
      <c r="EAO94" s="32"/>
      <c r="EAP94" s="32"/>
      <c r="EAQ94" s="32"/>
      <c r="EAR94" s="32"/>
      <c r="EAS94" s="32"/>
      <c r="EAT94" s="32"/>
      <c r="EAU94" s="32"/>
      <c r="EAV94" s="32"/>
      <c r="EAW94" s="32"/>
      <c r="EAX94" s="32"/>
      <c r="EAY94" s="32"/>
      <c r="EAZ94" s="32"/>
      <c r="EBA94" s="32"/>
      <c r="EBB94" s="32"/>
      <c r="EBC94" s="32"/>
      <c r="EBD94" s="32"/>
      <c r="EBE94" s="32"/>
      <c r="EBF94" s="32"/>
      <c r="EBG94" s="32"/>
      <c r="EBH94" s="32"/>
      <c r="EBI94" s="32"/>
      <c r="EBJ94" s="32"/>
      <c r="EBK94" s="32"/>
      <c r="EBL94" s="32"/>
      <c r="EBM94" s="32"/>
      <c r="EBN94" s="32"/>
      <c r="EBO94" s="32"/>
      <c r="EBP94" s="32"/>
      <c r="EBQ94" s="32"/>
      <c r="EBR94" s="32"/>
      <c r="EBS94" s="32"/>
      <c r="EBT94" s="32"/>
      <c r="EBU94" s="32"/>
      <c r="EBV94" s="32"/>
      <c r="EBW94" s="32"/>
      <c r="EBX94" s="32"/>
      <c r="EBY94" s="32"/>
      <c r="EBZ94" s="32"/>
      <c r="ECA94" s="32"/>
      <c r="ECB94" s="32"/>
      <c r="ECC94" s="32"/>
      <c r="ECD94" s="32"/>
      <c r="ECE94" s="32"/>
      <c r="ECF94" s="32"/>
      <c r="ECG94" s="32"/>
      <c r="ECH94" s="32"/>
      <c r="ECI94" s="32"/>
      <c r="ECJ94" s="32"/>
      <c r="ECK94" s="32"/>
      <c r="ECL94" s="32"/>
      <c r="ECM94" s="32"/>
      <c r="ECN94" s="32"/>
      <c r="ECO94" s="32"/>
      <c r="ECP94" s="32"/>
      <c r="ECQ94" s="32"/>
      <c r="ECR94" s="32"/>
      <c r="ECS94" s="32"/>
      <c r="ECT94" s="32"/>
      <c r="ECU94" s="32"/>
      <c r="ECV94" s="32"/>
      <c r="ECW94" s="32"/>
      <c r="ECX94" s="32"/>
      <c r="ECY94" s="32"/>
      <c r="ECZ94" s="32"/>
      <c r="EDA94" s="32"/>
      <c r="EDB94" s="32"/>
      <c r="EDC94" s="32"/>
      <c r="EDD94" s="32"/>
      <c r="EDE94" s="32"/>
      <c r="EDF94" s="32"/>
      <c r="EDG94" s="32"/>
      <c r="EDH94" s="32"/>
      <c r="EDI94" s="32"/>
      <c r="EDJ94" s="32"/>
      <c r="EDK94" s="32"/>
      <c r="EDL94" s="32"/>
      <c r="EDM94" s="32"/>
      <c r="EDN94" s="32"/>
      <c r="EDO94" s="32"/>
      <c r="EDP94" s="32"/>
      <c r="EDQ94" s="32"/>
      <c r="EDR94" s="32"/>
      <c r="EDS94" s="32"/>
      <c r="EDT94" s="32"/>
      <c r="EDU94" s="32"/>
      <c r="EDV94" s="32"/>
      <c r="EDW94" s="32"/>
      <c r="EDX94" s="32"/>
      <c r="EDY94" s="32"/>
      <c r="EDZ94" s="32"/>
      <c r="EEA94" s="32"/>
      <c r="EEB94" s="32"/>
      <c r="EEC94" s="32"/>
      <c r="EED94" s="32"/>
      <c r="EEE94" s="32"/>
      <c r="EEF94" s="32"/>
      <c r="EEG94" s="32"/>
      <c r="EEH94" s="32"/>
      <c r="EEI94" s="32"/>
      <c r="EEJ94" s="32"/>
      <c r="EEK94" s="32"/>
      <c r="EEL94" s="32"/>
      <c r="EEM94" s="32"/>
      <c r="EEN94" s="32"/>
      <c r="EEO94" s="32"/>
      <c r="EEP94" s="32"/>
      <c r="EEQ94" s="32"/>
      <c r="EER94" s="32"/>
      <c r="EES94" s="32"/>
      <c r="EET94" s="32"/>
      <c r="EEU94" s="32"/>
      <c r="EEV94" s="32"/>
      <c r="EEW94" s="32"/>
      <c r="EEX94" s="32"/>
      <c r="EEY94" s="32"/>
      <c r="EEZ94" s="32"/>
      <c r="EFA94" s="32"/>
      <c r="EFB94" s="32"/>
      <c r="EFC94" s="32"/>
      <c r="EFD94" s="32"/>
      <c r="EFE94" s="32"/>
      <c r="EFF94" s="32"/>
      <c r="EFG94" s="32"/>
      <c r="EFH94" s="32"/>
      <c r="EFI94" s="32"/>
      <c r="EFJ94" s="32"/>
      <c r="EFK94" s="32"/>
      <c r="EFL94" s="32"/>
      <c r="EFM94" s="32"/>
      <c r="EFN94" s="32"/>
      <c r="EFO94" s="32"/>
      <c r="EFP94" s="32"/>
      <c r="EFQ94" s="32"/>
      <c r="EFR94" s="32"/>
      <c r="EFS94" s="32"/>
      <c r="EFT94" s="32"/>
      <c r="EFU94" s="32"/>
      <c r="EFV94" s="32"/>
      <c r="EFW94" s="32"/>
      <c r="EFX94" s="32"/>
      <c r="EFY94" s="32"/>
      <c r="EFZ94" s="32"/>
      <c r="EGA94" s="32"/>
      <c r="EGB94" s="32"/>
      <c r="EGC94" s="32"/>
      <c r="EGD94" s="32"/>
      <c r="EGE94" s="32"/>
      <c r="EGF94" s="32"/>
      <c r="EGG94" s="32"/>
      <c r="EGH94" s="32"/>
      <c r="EGI94" s="32"/>
      <c r="EGJ94" s="32"/>
      <c r="EGK94" s="32"/>
      <c r="EGL94" s="32"/>
      <c r="EGM94" s="32"/>
      <c r="EGN94" s="32"/>
      <c r="EGO94" s="32"/>
      <c r="EGP94" s="32"/>
      <c r="EGQ94" s="32"/>
      <c r="EGR94" s="32"/>
      <c r="EGS94" s="32"/>
      <c r="EGT94" s="32"/>
      <c r="EGU94" s="32"/>
      <c r="EGV94" s="32"/>
      <c r="EGW94" s="32"/>
      <c r="EGX94" s="32"/>
      <c r="EGY94" s="32"/>
      <c r="EGZ94" s="32"/>
      <c r="EHA94" s="32"/>
      <c r="EHB94" s="32"/>
      <c r="EHC94" s="32"/>
      <c r="EHD94" s="32"/>
      <c r="EHE94" s="32"/>
      <c r="EHF94" s="32"/>
      <c r="EHG94" s="32"/>
      <c r="EHH94" s="32"/>
      <c r="EHI94" s="32"/>
      <c r="EHJ94" s="32"/>
      <c r="EHK94" s="32"/>
      <c r="EHL94" s="32"/>
      <c r="EHM94" s="32"/>
      <c r="EHN94" s="32"/>
      <c r="EHO94" s="32"/>
      <c r="EHP94" s="32"/>
      <c r="EHQ94" s="32"/>
      <c r="EHR94" s="32"/>
      <c r="EHS94" s="32"/>
      <c r="EHT94" s="32"/>
      <c r="EHU94" s="32"/>
      <c r="EHV94" s="32"/>
      <c r="EHW94" s="32"/>
      <c r="EHX94" s="32"/>
      <c r="EHY94" s="32"/>
      <c r="EHZ94" s="32"/>
      <c r="EIA94" s="32"/>
      <c r="EIB94" s="32"/>
      <c r="EIC94" s="32"/>
      <c r="EID94" s="32"/>
      <c r="EIE94" s="32"/>
      <c r="EIF94" s="32"/>
      <c r="EIG94" s="32"/>
      <c r="EIH94" s="32"/>
      <c r="EII94" s="32"/>
      <c r="EIJ94" s="32"/>
      <c r="EIK94" s="32"/>
      <c r="EIL94" s="32"/>
      <c r="EIM94" s="32"/>
      <c r="EIN94" s="32"/>
      <c r="EIO94" s="32"/>
      <c r="EIP94" s="32"/>
      <c r="EIQ94" s="32"/>
      <c r="EIR94" s="32"/>
      <c r="EIS94" s="32"/>
      <c r="EIT94" s="32"/>
      <c r="EIU94" s="32"/>
      <c r="EIV94" s="32"/>
      <c r="EIW94" s="32"/>
      <c r="EIX94" s="32"/>
      <c r="EIY94" s="32"/>
      <c r="EIZ94" s="32"/>
      <c r="EJA94" s="32"/>
      <c r="EJB94" s="32"/>
      <c r="EJC94" s="32"/>
      <c r="EJD94" s="32"/>
      <c r="EJE94" s="32"/>
      <c r="EJF94" s="32"/>
      <c r="EJG94" s="32"/>
      <c r="EJH94" s="32"/>
      <c r="EJI94" s="32"/>
      <c r="EJJ94" s="32"/>
      <c r="EJK94" s="32"/>
      <c r="EJL94" s="32"/>
      <c r="EJM94" s="32"/>
      <c r="EJN94" s="32"/>
      <c r="EJO94" s="32"/>
      <c r="EJP94" s="32"/>
      <c r="EJQ94" s="32"/>
      <c r="EJR94" s="32"/>
      <c r="EJS94" s="32"/>
      <c r="EJT94" s="32"/>
      <c r="EJU94" s="32"/>
      <c r="EJV94" s="32"/>
      <c r="EJW94" s="32"/>
      <c r="EJX94" s="32"/>
      <c r="EJY94" s="32"/>
      <c r="EJZ94" s="32"/>
      <c r="EKA94" s="32"/>
      <c r="EKB94" s="32"/>
      <c r="EKC94" s="32"/>
      <c r="EKD94" s="32"/>
      <c r="EKE94" s="32"/>
      <c r="EKF94" s="32"/>
      <c r="EKG94" s="32"/>
      <c r="EKH94" s="32"/>
      <c r="EKI94" s="32"/>
      <c r="EKJ94" s="32"/>
      <c r="EKK94" s="32"/>
      <c r="EKL94" s="32"/>
      <c r="EKM94" s="32"/>
      <c r="EKN94" s="32"/>
      <c r="EKO94" s="32"/>
      <c r="EKP94" s="32"/>
      <c r="EKQ94" s="32"/>
      <c r="EKR94" s="32"/>
      <c r="EKS94" s="32"/>
      <c r="EKT94" s="32"/>
      <c r="EKU94" s="32"/>
      <c r="EKV94" s="32"/>
      <c r="EKW94" s="32"/>
      <c r="EKX94" s="32"/>
      <c r="EKY94" s="32"/>
      <c r="EKZ94" s="32"/>
      <c r="ELA94" s="32"/>
      <c r="ELB94" s="32"/>
      <c r="ELC94" s="32"/>
      <c r="ELD94" s="32"/>
      <c r="ELE94" s="32"/>
      <c r="ELF94" s="32"/>
      <c r="ELG94" s="32"/>
      <c r="ELH94" s="32"/>
      <c r="ELI94" s="32"/>
      <c r="ELJ94" s="32"/>
      <c r="ELK94" s="32"/>
      <c r="ELL94" s="32"/>
      <c r="ELM94" s="32"/>
      <c r="ELN94" s="32"/>
      <c r="ELO94" s="32"/>
      <c r="ELP94" s="32"/>
      <c r="ELQ94" s="32"/>
      <c r="ELR94" s="32"/>
      <c r="ELS94" s="32"/>
      <c r="ELT94" s="32"/>
      <c r="ELU94" s="32"/>
      <c r="ELV94" s="32"/>
      <c r="ELW94" s="32"/>
      <c r="ELX94" s="32"/>
      <c r="ELY94" s="32"/>
      <c r="ELZ94" s="32"/>
      <c r="EMA94" s="32"/>
      <c r="EMB94" s="32"/>
      <c r="EMC94" s="32"/>
      <c r="EMD94" s="32"/>
      <c r="EME94" s="32"/>
      <c r="EMF94" s="32"/>
      <c r="EMG94" s="32"/>
      <c r="EMH94" s="32"/>
      <c r="EMI94" s="32"/>
      <c r="EMJ94" s="32"/>
      <c r="EMK94" s="32"/>
      <c r="EML94" s="32"/>
      <c r="EMM94" s="32"/>
      <c r="EMN94" s="32"/>
      <c r="EMO94" s="32"/>
      <c r="EMP94" s="32"/>
      <c r="EMQ94" s="32"/>
      <c r="EMR94" s="32"/>
      <c r="EMS94" s="32"/>
      <c r="EMT94" s="32"/>
      <c r="EMU94" s="32"/>
      <c r="EMV94" s="32"/>
      <c r="EMW94" s="32"/>
      <c r="EMX94" s="32"/>
      <c r="EMY94" s="32"/>
      <c r="EMZ94" s="32"/>
      <c r="ENA94" s="32"/>
      <c r="ENB94" s="32"/>
      <c r="ENC94" s="32"/>
      <c r="END94" s="32"/>
      <c r="ENE94" s="32"/>
      <c r="ENF94" s="32"/>
      <c r="ENG94" s="32"/>
      <c r="ENH94" s="32"/>
      <c r="ENI94" s="32"/>
      <c r="ENJ94" s="32"/>
      <c r="ENK94" s="32"/>
      <c r="ENL94" s="32"/>
      <c r="ENM94" s="32"/>
      <c r="ENN94" s="32"/>
      <c r="ENO94" s="32"/>
      <c r="ENP94" s="32"/>
      <c r="ENQ94" s="32"/>
      <c r="ENR94" s="32"/>
      <c r="ENS94" s="32"/>
      <c r="ENT94" s="32"/>
      <c r="ENU94" s="32"/>
      <c r="ENV94" s="32"/>
      <c r="ENW94" s="32"/>
      <c r="ENX94" s="32"/>
      <c r="ENY94" s="32"/>
      <c r="ENZ94" s="32"/>
      <c r="EOA94" s="32"/>
      <c r="EOB94" s="32"/>
      <c r="EOC94" s="32"/>
      <c r="EOD94" s="32"/>
      <c r="EOE94" s="32"/>
      <c r="EOF94" s="32"/>
      <c r="EOG94" s="32"/>
      <c r="EOH94" s="32"/>
      <c r="EOI94" s="32"/>
      <c r="EOJ94" s="32"/>
      <c r="EOK94" s="32"/>
      <c r="EOL94" s="32"/>
      <c r="EOM94" s="32"/>
      <c r="EON94" s="32"/>
      <c r="EOO94" s="32"/>
      <c r="EOP94" s="32"/>
      <c r="EOQ94" s="32"/>
      <c r="EOR94" s="32"/>
      <c r="EOS94" s="32"/>
      <c r="EOT94" s="32"/>
      <c r="EOU94" s="32"/>
      <c r="EOV94" s="32"/>
      <c r="EOW94" s="32"/>
      <c r="EOX94" s="32"/>
      <c r="EOY94" s="32"/>
      <c r="EOZ94" s="32"/>
      <c r="EPA94" s="32"/>
      <c r="EPB94" s="32"/>
      <c r="EPC94" s="32"/>
      <c r="EPD94" s="32"/>
      <c r="EPE94" s="32"/>
      <c r="EPF94" s="32"/>
      <c r="EPG94" s="32"/>
      <c r="EPH94" s="32"/>
      <c r="EPI94" s="32"/>
      <c r="EPJ94" s="32"/>
      <c r="EPK94" s="32"/>
      <c r="EPL94" s="32"/>
      <c r="EPM94" s="32"/>
      <c r="EPN94" s="32"/>
      <c r="EPO94" s="32"/>
      <c r="EPP94" s="32"/>
      <c r="EPQ94" s="32"/>
      <c r="EPR94" s="32"/>
      <c r="EPS94" s="32"/>
      <c r="EPT94" s="32"/>
      <c r="EPU94" s="32"/>
      <c r="EPV94" s="32"/>
      <c r="EPW94" s="32"/>
      <c r="EPX94" s="32"/>
      <c r="EPY94" s="32"/>
      <c r="EPZ94" s="32"/>
      <c r="EQA94" s="32"/>
      <c r="EQB94" s="32"/>
      <c r="EQC94" s="32"/>
      <c r="EQD94" s="32"/>
      <c r="EQE94" s="32"/>
      <c r="EQF94" s="32"/>
      <c r="EQG94" s="32"/>
      <c r="EQH94" s="32"/>
      <c r="EQI94" s="32"/>
      <c r="EQJ94" s="32"/>
      <c r="EQK94" s="32"/>
      <c r="EQL94" s="32"/>
      <c r="EQM94" s="32"/>
      <c r="EQN94" s="32"/>
      <c r="EQO94" s="32"/>
      <c r="EQP94" s="32"/>
      <c r="EQQ94" s="32"/>
      <c r="EQR94" s="32"/>
      <c r="EQS94" s="32"/>
      <c r="EQT94" s="32"/>
      <c r="EQU94" s="32"/>
      <c r="EQV94" s="32"/>
      <c r="EQW94" s="32"/>
      <c r="EQX94" s="32"/>
      <c r="EQY94" s="32"/>
      <c r="EQZ94" s="32"/>
      <c r="ERA94" s="32"/>
      <c r="ERB94" s="32"/>
      <c r="ERC94" s="32"/>
      <c r="ERD94" s="32"/>
      <c r="ERE94" s="32"/>
      <c r="ERF94" s="32"/>
      <c r="ERG94" s="32"/>
      <c r="ERH94" s="32"/>
      <c r="ERI94" s="32"/>
      <c r="ERJ94" s="32"/>
      <c r="ERK94" s="32"/>
      <c r="ERL94" s="32"/>
      <c r="ERM94" s="32"/>
      <c r="ERN94" s="32"/>
      <c r="ERO94" s="32"/>
      <c r="ERP94" s="32"/>
      <c r="ERQ94" s="32"/>
      <c r="ERR94" s="32"/>
      <c r="ERS94" s="32"/>
      <c r="ERT94" s="32"/>
      <c r="ERU94" s="32"/>
      <c r="ERV94" s="32"/>
      <c r="ERW94" s="32"/>
      <c r="ERX94" s="32"/>
      <c r="ERY94" s="32"/>
      <c r="ERZ94" s="32"/>
      <c r="ESA94" s="32"/>
      <c r="ESB94" s="32"/>
      <c r="ESC94" s="32"/>
      <c r="ESD94" s="32"/>
      <c r="ESE94" s="32"/>
      <c r="ESF94" s="32"/>
      <c r="ESG94" s="32"/>
      <c r="ESH94" s="32"/>
      <c r="ESI94" s="32"/>
      <c r="ESJ94" s="32"/>
      <c r="ESK94" s="32"/>
      <c r="ESL94" s="32"/>
      <c r="ESM94" s="32"/>
      <c r="ESN94" s="32"/>
      <c r="ESO94" s="32"/>
      <c r="ESP94" s="32"/>
      <c r="ESQ94" s="32"/>
      <c r="ESR94" s="32"/>
      <c r="ESS94" s="32"/>
      <c r="EST94" s="32"/>
      <c r="ESU94" s="32"/>
      <c r="ESV94" s="32"/>
      <c r="ESW94" s="32"/>
      <c r="ESX94" s="32"/>
      <c r="ESY94" s="32"/>
      <c r="ESZ94" s="32"/>
      <c r="ETA94" s="32"/>
      <c r="ETB94" s="32"/>
      <c r="ETC94" s="32"/>
      <c r="ETD94" s="32"/>
      <c r="ETE94" s="32"/>
      <c r="ETF94" s="32"/>
      <c r="ETG94" s="32"/>
      <c r="ETH94" s="32"/>
      <c r="ETI94" s="32"/>
      <c r="ETJ94" s="32"/>
      <c r="ETK94" s="32"/>
      <c r="ETL94" s="32"/>
      <c r="ETM94" s="32"/>
      <c r="ETN94" s="32"/>
      <c r="ETO94" s="32"/>
      <c r="ETP94" s="32"/>
      <c r="ETQ94" s="32"/>
      <c r="ETR94" s="32"/>
      <c r="ETS94" s="32"/>
      <c r="ETT94" s="32"/>
      <c r="ETU94" s="32"/>
      <c r="ETV94" s="32"/>
      <c r="ETW94" s="32"/>
      <c r="ETX94" s="32"/>
      <c r="ETY94" s="32"/>
      <c r="ETZ94" s="32"/>
      <c r="EUA94" s="32"/>
      <c r="EUB94" s="32"/>
      <c r="EUC94" s="32"/>
      <c r="EUD94" s="32"/>
      <c r="EUE94" s="32"/>
      <c r="EUF94" s="32"/>
      <c r="EUG94" s="32"/>
      <c r="EUH94" s="32"/>
      <c r="EUI94" s="32"/>
      <c r="EUJ94" s="32"/>
      <c r="EUK94" s="32"/>
      <c r="EUL94" s="32"/>
      <c r="EUM94" s="32"/>
      <c r="EUN94" s="32"/>
      <c r="EUO94" s="32"/>
      <c r="EUP94" s="32"/>
      <c r="EUQ94" s="32"/>
      <c r="EUR94" s="32"/>
      <c r="EUS94" s="32"/>
      <c r="EUT94" s="32"/>
      <c r="EUU94" s="32"/>
      <c r="EUV94" s="32"/>
      <c r="EUW94" s="32"/>
      <c r="EUX94" s="32"/>
      <c r="EUY94" s="32"/>
      <c r="EUZ94" s="32"/>
      <c r="EVA94" s="32"/>
      <c r="EVB94" s="32"/>
      <c r="EVC94" s="32"/>
      <c r="EVD94" s="32"/>
      <c r="EVE94" s="32"/>
      <c r="EVF94" s="32"/>
      <c r="EVG94" s="32"/>
      <c r="EVH94" s="32"/>
      <c r="EVI94" s="32"/>
      <c r="EVJ94" s="32"/>
      <c r="EVK94" s="32"/>
      <c r="EVL94" s="32"/>
      <c r="EVM94" s="32"/>
      <c r="EVN94" s="32"/>
      <c r="EVO94" s="32"/>
      <c r="EVP94" s="32"/>
      <c r="EVQ94" s="32"/>
      <c r="EVR94" s="32"/>
      <c r="EVS94" s="32"/>
      <c r="EVT94" s="32"/>
      <c r="EVU94" s="32"/>
      <c r="EVV94" s="32"/>
      <c r="EVW94" s="32"/>
      <c r="EVX94" s="32"/>
      <c r="EVY94" s="32"/>
      <c r="EVZ94" s="32"/>
      <c r="EWA94" s="32"/>
      <c r="EWB94" s="32"/>
      <c r="EWC94" s="32"/>
      <c r="EWD94" s="32"/>
      <c r="EWE94" s="32"/>
      <c r="EWF94" s="32"/>
      <c r="EWG94" s="32"/>
      <c r="EWH94" s="32"/>
      <c r="EWI94" s="32"/>
      <c r="EWJ94" s="32"/>
      <c r="EWK94" s="32"/>
      <c r="EWL94" s="32"/>
      <c r="EWM94" s="32"/>
      <c r="EWN94" s="32"/>
      <c r="EWO94" s="32"/>
      <c r="EWP94" s="32"/>
      <c r="EWQ94" s="32"/>
      <c r="EWR94" s="32"/>
      <c r="EWS94" s="32"/>
      <c r="EWT94" s="32"/>
      <c r="EWU94" s="32"/>
      <c r="EWV94" s="32"/>
      <c r="EWW94" s="32"/>
      <c r="EWX94" s="32"/>
      <c r="EWY94" s="32"/>
      <c r="EWZ94" s="32"/>
      <c r="EXA94" s="32"/>
      <c r="EXB94" s="32"/>
      <c r="EXC94" s="32"/>
      <c r="EXD94" s="32"/>
      <c r="EXE94" s="32"/>
      <c r="EXF94" s="32"/>
      <c r="EXG94" s="32"/>
      <c r="EXH94" s="32"/>
      <c r="EXI94" s="32"/>
      <c r="EXJ94" s="32"/>
      <c r="EXK94" s="32"/>
      <c r="EXL94" s="32"/>
      <c r="EXM94" s="32"/>
      <c r="EXN94" s="32"/>
      <c r="EXO94" s="32"/>
      <c r="EXP94" s="32"/>
      <c r="EXQ94" s="32"/>
      <c r="EXR94" s="32"/>
      <c r="EXS94" s="32"/>
      <c r="EXT94" s="32"/>
      <c r="EXU94" s="32"/>
      <c r="EXV94" s="32"/>
      <c r="EXW94" s="32"/>
      <c r="EXX94" s="32"/>
      <c r="EXY94" s="32"/>
      <c r="EXZ94" s="32"/>
      <c r="EYA94" s="32"/>
      <c r="EYB94" s="32"/>
      <c r="EYC94" s="32"/>
      <c r="EYD94" s="32"/>
      <c r="EYE94" s="32"/>
      <c r="EYF94" s="32"/>
      <c r="EYG94" s="32"/>
      <c r="EYH94" s="32"/>
      <c r="EYI94" s="32"/>
      <c r="EYJ94" s="32"/>
      <c r="EYK94" s="32"/>
      <c r="EYL94" s="32"/>
      <c r="EYM94" s="32"/>
      <c r="EYN94" s="32"/>
      <c r="EYO94" s="32"/>
      <c r="EYP94" s="32"/>
      <c r="EYQ94" s="32"/>
      <c r="EYR94" s="32"/>
      <c r="EYS94" s="32"/>
      <c r="EYT94" s="32"/>
      <c r="EYU94" s="32"/>
      <c r="EYV94" s="32"/>
      <c r="EYW94" s="32"/>
      <c r="EYX94" s="32"/>
      <c r="EYY94" s="32"/>
      <c r="EYZ94" s="32"/>
      <c r="EZA94" s="32"/>
      <c r="EZB94" s="32"/>
      <c r="EZC94" s="32"/>
      <c r="EZD94" s="32"/>
      <c r="EZE94" s="32"/>
      <c r="EZF94" s="32"/>
      <c r="EZG94" s="32"/>
      <c r="EZH94" s="32"/>
      <c r="EZI94" s="32"/>
      <c r="EZJ94" s="32"/>
      <c r="EZK94" s="32"/>
      <c r="EZL94" s="32"/>
      <c r="EZM94" s="32"/>
      <c r="EZN94" s="32"/>
      <c r="EZO94" s="32"/>
      <c r="EZP94" s="32"/>
      <c r="EZQ94" s="32"/>
      <c r="EZR94" s="32"/>
      <c r="EZS94" s="32"/>
      <c r="EZT94" s="32"/>
      <c r="EZU94" s="32"/>
      <c r="EZV94" s="32"/>
      <c r="EZW94" s="32"/>
      <c r="EZX94" s="32"/>
      <c r="EZY94" s="32"/>
      <c r="EZZ94" s="32"/>
      <c r="FAA94" s="32"/>
      <c r="FAB94" s="32"/>
      <c r="FAC94" s="32"/>
      <c r="FAD94" s="32"/>
      <c r="FAE94" s="32"/>
      <c r="FAF94" s="32"/>
      <c r="FAG94" s="32"/>
      <c r="FAH94" s="32"/>
      <c r="FAI94" s="32"/>
      <c r="FAJ94" s="32"/>
      <c r="FAK94" s="32"/>
      <c r="FAL94" s="32"/>
      <c r="FAM94" s="32"/>
      <c r="FAN94" s="32"/>
      <c r="FAO94" s="32"/>
      <c r="FAP94" s="32"/>
      <c r="FAQ94" s="32"/>
      <c r="FAR94" s="32"/>
      <c r="FAS94" s="32"/>
      <c r="FAT94" s="32"/>
      <c r="FAU94" s="32"/>
      <c r="FAV94" s="32"/>
      <c r="FAW94" s="32"/>
      <c r="FAX94" s="32"/>
      <c r="FAY94" s="32"/>
      <c r="FAZ94" s="32"/>
      <c r="FBA94" s="32"/>
      <c r="FBB94" s="32"/>
      <c r="FBC94" s="32"/>
      <c r="FBD94" s="32"/>
      <c r="FBE94" s="32"/>
      <c r="FBF94" s="32"/>
      <c r="FBG94" s="32"/>
      <c r="FBH94" s="32"/>
      <c r="FBI94" s="32"/>
      <c r="FBJ94" s="32"/>
      <c r="FBK94" s="32"/>
      <c r="FBL94" s="32"/>
      <c r="FBM94" s="32"/>
      <c r="FBN94" s="32"/>
      <c r="FBO94" s="32"/>
      <c r="FBP94" s="32"/>
      <c r="FBQ94" s="32"/>
      <c r="FBR94" s="32"/>
      <c r="FBS94" s="32"/>
      <c r="FBT94" s="32"/>
      <c r="FBU94" s="32"/>
      <c r="FBV94" s="32"/>
      <c r="FBW94" s="32"/>
      <c r="FBX94" s="32"/>
      <c r="FBY94" s="32"/>
      <c r="FBZ94" s="32"/>
      <c r="FCA94" s="32"/>
      <c r="FCB94" s="32"/>
      <c r="FCC94" s="32"/>
      <c r="FCD94" s="32"/>
      <c r="FCE94" s="32"/>
      <c r="FCF94" s="32"/>
      <c r="FCG94" s="32"/>
      <c r="FCH94" s="32"/>
      <c r="FCI94" s="32"/>
      <c r="FCJ94" s="32"/>
      <c r="FCK94" s="32"/>
      <c r="FCL94" s="32"/>
      <c r="FCM94" s="32"/>
      <c r="FCN94" s="32"/>
      <c r="FCO94" s="32"/>
      <c r="FCP94" s="32"/>
      <c r="FCQ94" s="32"/>
      <c r="FCR94" s="32"/>
      <c r="FCS94" s="32"/>
      <c r="FCT94" s="32"/>
      <c r="FCU94" s="32"/>
      <c r="FCV94" s="32"/>
      <c r="FCW94" s="32"/>
      <c r="FCX94" s="32"/>
      <c r="FCY94" s="32"/>
      <c r="FCZ94" s="32"/>
      <c r="FDA94" s="32"/>
      <c r="FDB94" s="32"/>
      <c r="FDC94" s="32"/>
      <c r="FDD94" s="32"/>
      <c r="FDE94" s="32"/>
      <c r="FDF94" s="32"/>
      <c r="FDG94" s="32"/>
      <c r="FDH94" s="32"/>
      <c r="FDI94" s="32"/>
      <c r="FDJ94" s="32"/>
      <c r="FDK94" s="32"/>
      <c r="FDL94" s="32"/>
      <c r="FDM94" s="32"/>
      <c r="FDN94" s="32"/>
      <c r="FDO94" s="32"/>
      <c r="FDP94" s="32"/>
      <c r="FDQ94" s="32"/>
      <c r="FDR94" s="32"/>
      <c r="FDS94" s="32"/>
      <c r="FDT94" s="32"/>
      <c r="FDU94" s="32"/>
      <c r="FDV94" s="32"/>
      <c r="FDW94" s="32"/>
      <c r="FDX94" s="32"/>
      <c r="FDY94" s="32"/>
      <c r="FDZ94" s="32"/>
      <c r="FEA94" s="32"/>
      <c r="FEB94" s="32"/>
      <c r="FEC94" s="32"/>
      <c r="FED94" s="32"/>
      <c r="FEE94" s="32"/>
      <c r="FEF94" s="32"/>
      <c r="FEG94" s="32"/>
      <c r="FEH94" s="32"/>
      <c r="FEI94" s="32"/>
      <c r="FEJ94" s="32"/>
      <c r="FEK94" s="32"/>
      <c r="FEL94" s="32"/>
      <c r="FEM94" s="32"/>
      <c r="FEN94" s="32"/>
      <c r="FEO94" s="32"/>
      <c r="FEP94" s="32"/>
      <c r="FEQ94" s="32"/>
      <c r="FER94" s="32"/>
      <c r="FES94" s="32"/>
      <c r="FET94" s="32"/>
      <c r="FEU94" s="32"/>
      <c r="FEV94" s="32"/>
      <c r="FEW94" s="32"/>
      <c r="FEX94" s="32"/>
      <c r="FEY94" s="32"/>
      <c r="FEZ94" s="32"/>
      <c r="FFA94" s="32"/>
      <c r="FFB94" s="32"/>
      <c r="FFC94" s="32"/>
      <c r="FFD94" s="32"/>
      <c r="FFE94" s="32"/>
      <c r="FFF94" s="32"/>
      <c r="FFG94" s="32"/>
      <c r="FFH94" s="32"/>
      <c r="FFI94" s="32"/>
      <c r="FFJ94" s="32"/>
      <c r="FFK94" s="32"/>
      <c r="FFL94" s="32"/>
      <c r="FFM94" s="32"/>
      <c r="FFN94" s="32"/>
      <c r="FFO94" s="32"/>
      <c r="FFP94" s="32"/>
      <c r="FFQ94" s="32"/>
      <c r="FFR94" s="32"/>
      <c r="FFS94" s="32"/>
      <c r="FFT94" s="32"/>
      <c r="FFU94" s="32"/>
      <c r="FFV94" s="32"/>
      <c r="FFW94" s="32"/>
      <c r="FFX94" s="32"/>
      <c r="FFY94" s="32"/>
      <c r="FFZ94" s="32"/>
      <c r="FGA94" s="32"/>
      <c r="FGB94" s="32"/>
      <c r="FGC94" s="32"/>
      <c r="FGD94" s="32"/>
      <c r="FGE94" s="32"/>
      <c r="FGF94" s="32"/>
      <c r="FGG94" s="32"/>
      <c r="FGH94" s="32"/>
      <c r="FGI94" s="32"/>
      <c r="FGJ94" s="32"/>
      <c r="FGK94" s="32"/>
      <c r="FGL94" s="32"/>
      <c r="FGM94" s="32"/>
      <c r="FGN94" s="32"/>
      <c r="FGO94" s="32"/>
      <c r="FGP94" s="32"/>
      <c r="FGQ94" s="32"/>
      <c r="FGR94" s="32"/>
      <c r="FGS94" s="32"/>
      <c r="FGT94" s="32"/>
      <c r="FGU94" s="32"/>
      <c r="FGV94" s="32"/>
      <c r="FGW94" s="32"/>
      <c r="FGX94" s="32"/>
      <c r="FGY94" s="32"/>
      <c r="FGZ94" s="32"/>
      <c r="FHA94" s="32"/>
      <c r="FHB94" s="32"/>
      <c r="FHC94" s="32"/>
      <c r="FHD94" s="32"/>
      <c r="FHE94" s="32"/>
      <c r="FHF94" s="32"/>
      <c r="FHG94" s="32"/>
      <c r="FHH94" s="32"/>
      <c r="FHI94" s="32"/>
      <c r="FHJ94" s="32"/>
      <c r="FHK94" s="32"/>
      <c r="FHL94" s="32"/>
      <c r="FHM94" s="32"/>
      <c r="FHN94" s="32"/>
      <c r="FHO94" s="32"/>
      <c r="FHP94" s="32"/>
      <c r="FHQ94" s="32"/>
      <c r="FHR94" s="32"/>
      <c r="FHS94" s="32"/>
      <c r="FHT94" s="32"/>
      <c r="FHU94" s="32"/>
      <c r="FHV94" s="32"/>
      <c r="FHW94" s="32"/>
      <c r="FHX94" s="32"/>
      <c r="FHY94" s="32"/>
      <c r="FHZ94" s="32"/>
      <c r="FIA94" s="32"/>
      <c r="FIB94" s="32"/>
      <c r="FIC94" s="32"/>
      <c r="FID94" s="32"/>
      <c r="FIE94" s="32"/>
      <c r="FIF94" s="32"/>
      <c r="FIG94" s="32"/>
      <c r="FIH94" s="32"/>
      <c r="FII94" s="32"/>
      <c r="FIJ94" s="32"/>
      <c r="FIK94" s="32"/>
      <c r="FIL94" s="32"/>
      <c r="FIM94" s="32"/>
      <c r="FIN94" s="32"/>
      <c r="FIO94" s="32"/>
      <c r="FIP94" s="32"/>
      <c r="FIQ94" s="32"/>
      <c r="FIR94" s="32"/>
      <c r="FIS94" s="32"/>
      <c r="FIT94" s="32"/>
      <c r="FIU94" s="32"/>
      <c r="FIV94" s="32"/>
      <c r="FIW94" s="32"/>
      <c r="FIX94" s="32"/>
      <c r="FIY94" s="32"/>
      <c r="FIZ94" s="32"/>
      <c r="FJA94" s="32"/>
      <c r="FJB94" s="32"/>
      <c r="FJC94" s="32"/>
      <c r="FJD94" s="32"/>
      <c r="FJE94" s="32"/>
      <c r="FJF94" s="32"/>
      <c r="FJG94" s="32"/>
      <c r="FJH94" s="32"/>
      <c r="FJI94" s="32"/>
      <c r="FJJ94" s="32"/>
      <c r="FJK94" s="32"/>
      <c r="FJL94" s="32"/>
      <c r="FJM94" s="32"/>
      <c r="FJN94" s="32"/>
      <c r="FJO94" s="32"/>
      <c r="FJP94" s="32"/>
      <c r="FJQ94" s="32"/>
      <c r="FJR94" s="32"/>
      <c r="FJS94" s="32"/>
      <c r="FJT94" s="32"/>
      <c r="FJU94" s="32"/>
      <c r="FJV94" s="32"/>
      <c r="FJW94" s="32"/>
      <c r="FJX94" s="32"/>
      <c r="FJY94" s="32"/>
      <c r="FJZ94" s="32"/>
      <c r="FKA94" s="32"/>
      <c r="FKB94" s="32"/>
      <c r="FKC94" s="32"/>
      <c r="FKD94" s="32"/>
      <c r="FKE94" s="32"/>
      <c r="FKF94" s="32"/>
      <c r="FKG94" s="32"/>
      <c r="FKH94" s="32"/>
      <c r="FKI94" s="32"/>
      <c r="FKJ94" s="32"/>
      <c r="FKK94" s="32"/>
      <c r="FKL94" s="32"/>
      <c r="FKM94" s="32"/>
      <c r="FKN94" s="32"/>
      <c r="FKO94" s="32"/>
      <c r="FKP94" s="32"/>
      <c r="FKQ94" s="32"/>
      <c r="FKR94" s="32"/>
      <c r="FKS94" s="32"/>
      <c r="FKT94" s="32"/>
      <c r="FKU94" s="32"/>
      <c r="FKV94" s="32"/>
      <c r="FKW94" s="32"/>
      <c r="FKX94" s="32"/>
      <c r="FKY94" s="32"/>
      <c r="FKZ94" s="32"/>
      <c r="FLA94" s="32"/>
      <c r="FLB94" s="32"/>
      <c r="FLC94" s="32"/>
      <c r="FLD94" s="32"/>
      <c r="FLE94" s="32"/>
      <c r="FLF94" s="32"/>
      <c r="FLG94" s="32"/>
      <c r="FLH94" s="32"/>
      <c r="FLI94" s="32"/>
      <c r="FLJ94" s="32"/>
      <c r="FLK94" s="32"/>
      <c r="FLL94" s="32"/>
      <c r="FLM94" s="32"/>
      <c r="FLN94" s="32"/>
      <c r="FLO94" s="32"/>
      <c r="FLP94" s="32"/>
      <c r="FLQ94" s="32"/>
      <c r="FLR94" s="32"/>
      <c r="FLS94" s="32"/>
      <c r="FLT94" s="32"/>
      <c r="FLU94" s="32"/>
      <c r="FLV94" s="32"/>
      <c r="FLW94" s="32"/>
      <c r="FLX94" s="32"/>
      <c r="FLY94" s="32"/>
      <c r="FLZ94" s="32"/>
      <c r="FMA94" s="32"/>
      <c r="FMB94" s="32"/>
      <c r="FMC94" s="32"/>
      <c r="FMD94" s="32"/>
      <c r="FME94" s="32"/>
      <c r="FMF94" s="32"/>
      <c r="FMG94" s="32"/>
      <c r="FMH94" s="32"/>
      <c r="FMI94" s="32"/>
      <c r="FMJ94" s="32"/>
      <c r="FMK94" s="32"/>
      <c r="FML94" s="32"/>
      <c r="FMM94" s="32"/>
      <c r="FMN94" s="32"/>
      <c r="FMO94" s="32"/>
      <c r="FMP94" s="32"/>
      <c r="FMQ94" s="32"/>
      <c r="FMR94" s="32"/>
      <c r="FMS94" s="32"/>
      <c r="FMT94" s="32"/>
      <c r="FMU94" s="32"/>
      <c r="FMV94" s="32"/>
      <c r="FMW94" s="32"/>
      <c r="FMX94" s="32"/>
      <c r="FMY94" s="32"/>
      <c r="FMZ94" s="32"/>
      <c r="FNA94" s="32"/>
      <c r="FNB94" s="32"/>
      <c r="FNC94" s="32"/>
      <c r="FND94" s="32"/>
      <c r="FNE94" s="32"/>
      <c r="FNF94" s="32"/>
      <c r="FNG94" s="32"/>
      <c r="FNH94" s="32"/>
      <c r="FNI94" s="32"/>
      <c r="FNJ94" s="32"/>
      <c r="FNK94" s="32"/>
      <c r="FNL94" s="32"/>
      <c r="FNM94" s="32"/>
      <c r="FNN94" s="32"/>
      <c r="FNO94" s="32"/>
      <c r="FNP94" s="32"/>
      <c r="FNQ94" s="32"/>
      <c r="FNR94" s="32"/>
      <c r="FNS94" s="32"/>
      <c r="FNT94" s="32"/>
      <c r="FNU94" s="32"/>
      <c r="FNV94" s="32"/>
      <c r="FNW94" s="32"/>
      <c r="FNX94" s="32"/>
      <c r="FNY94" s="32"/>
      <c r="FNZ94" s="32"/>
      <c r="FOA94" s="32"/>
      <c r="FOB94" s="32"/>
      <c r="FOC94" s="32"/>
      <c r="FOD94" s="32"/>
      <c r="FOE94" s="32"/>
      <c r="FOF94" s="32"/>
      <c r="FOG94" s="32"/>
      <c r="FOH94" s="32"/>
      <c r="FOI94" s="32"/>
      <c r="FOJ94" s="32"/>
      <c r="FOK94" s="32"/>
      <c r="FOL94" s="32"/>
      <c r="FOM94" s="32"/>
      <c r="FON94" s="32"/>
      <c r="FOO94" s="32"/>
      <c r="FOP94" s="32"/>
      <c r="FOQ94" s="32"/>
      <c r="FOR94" s="32"/>
      <c r="FOS94" s="32"/>
      <c r="FOT94" s="32"/>
      <c r="FOU94" s="32"/>
      <c r="FOV94" s="32"/>
      <c r="FOW94" s="32"/>
      <c r="FOX94" s="32"/>
      <c r="FOY94" s="32"/>
      <c r="FOZ94" s="32"/>
      <c r="FPA94" s="32"/>
      <c r="FPB94" s="32"/>
      <c r="FPC94" s="32"/>
      <c r="FPD94" s="32"/>
      <c r="FPE94" s="32"/>
      <c r="FPF94" s="32"/>
      <c r="FPG94" s="32"/>
      <c r="FPH94" s="32"/>
      <c r="FPI94" s="32"/>
      <c r="FPJ94" s="32"/>
      <c r="FPK94" s="32"/>
      <c r="FPL94" s="32"/>
      <c r="FPM94" s="32"/>
      <c r="FPN94" s="32"/>
      <c r="FPO94" s="32"/>
      <c r="FPP94" s="32"/>
      <c r="FPQ94" s="32"/>
      <c r="FPR94" s="32"/>
      <c r="FPS94" s="32"/>
      <c r="FPT94" s="32"/>
      <c r="FPU94" s="32"/>
      <c r="FPV94" s="32"/>
      <c r="FPW94" s="32"/>
      <c r="FPX94" s="32"/>
      <c r="FPY94" s="32"/>
      <c r="FPZ94" s="32"/>
      <c r="FQA94" s="32"/>
      <c r="FQB94" s="32"/>
      <c r="FQC94" s="32"/>
      <c r="FQD94" s="32"/>
      <c r="FQE94" s="32"/>
      <c r="FQF94" s="32"/>
      <c r="FQG94" s="32"/>
      <c r="FQH94" s="32"/>
      <c r="FQI94" s="32"/>
      <c r="FQJ94" s="32"/>
      <c r="FQK94" s="32"/>
      <c r="FQL94" s="32"/>
      <c r="FQM94" s="32"/>
      <c r="FQN94" s="32"/>
      <c r="FQO94" s="32"/>
      <c r="FQP94" s="32"/>
      <c r="FQQ94" s="32"/>
      <c r="FQR94" s="32"/>
      <c r="FQS94" s="32"/>
      <c r="FQT94" s="32"/>
      <c r="FQU94" s="32"/>
      <c r="FQV94" s="32"/>
      <c r="FQW94" s="32"/>
      <c r="FQX94" s="32"/>
      <c r="FQY94" s="32"/>
      <c r="FQZ94" s="32"/>
      <c r="FRA94" s="32"/>
      <c r="FRB94" s="32"/>
      <c r="FRC94" s="32"/>
      <c r="FRD94" s="32"/>
      <c r="FRE94" s="32"/>
      <c r="FRF94" s="32"/>
      <c r="FRG94" s="32"/>
      <c r="FRH94" s="32"/>
      <c r="FRI94" s="32"/>
      <c r="FRJ94" s="32"/>
      <c r="FRK94" s="32"/>
      <c r="FRL94" s="32"/>
      <c r="FRM94" s="32"/>
      <c r="FRN94" s="32"/>
      <c r="FRO94" s="32"/>
      <c r="FRP94" s="32"/>
      <c r="FRQ94" s="32"/>
      <c r="FRR94" s="32"/>
      <c r="FRS94" s="32"/>
      <c r="FRT94" s="32"/>
      <c r="FRU94" s="32"/>
      <c r="FRV94" s="32"/>
      <c r="FRW94" s="32"/>
      <c r="FRX94" s="32"/>
      <c r="FRY94" s="32"/>
      <c r="FRZ94" s="32"/>
      <c r="FSA94" s="32"/>
      <c r="FSB94" s="32"/>
      <c r="FSC94" s="32"/>
      <c r="FSD94" s="32"/>
      <c r="FSE94" s="32"/>
      <c r="FSF94" s="32"/>
      <c r="FSG94" s="32"/>
      <c r="FSH94" s="32"/>
      <c r="FSI94" s="32"/>
      <c r="FSJ94" s="32"/>
      <c r="FSK94" s="32"/>
      <c r="FSL94" s="32"/>
      <c r="FSM94" s="32"/>
      <c r="FSN94" s="32"/>
      <c r="FSO94" s="32"/>
      <c r="FSP94" s="32"/>
      <c r="FSQ94" s="32"/>
      <c r="FSR94" s="32"/>
      <c r="FSS94" s="32"/>
      <c r="FST94" s="32"/>
      <c r="FSU94" s="32"/>
      <c r="FSV94" s="32"/>
      <c r="FSW94" s="32"/>
      <c r="FSX94" s="32"/>
      <c r="FSY94" s="32"/>
      <c r="FSZ94" s="32"/>
      <c r="FTA94" s="32"/>
      <c r="FTB94" s="32"/>
      <c r="FTC94" s="32"/>
      <c r="FTD94" s="32"/>
      <c r="FTE94" s="32"/>
      <c r="FTF94" s="32"/>
      <c r="FTG94" s="32"/>
      <c r="FTH94" s="32"/>
      <c r="FTI94" s="32"/>
      <c r="FTJ94" s="32"/>
      <c r="FTK94" s="32"/>
      <c r="FTL94" s="32"/>
      <c r="FTM94" s="32"/>
      <c r="FTN94" s="32"/>
      <c r="FTO94" s="32"/>
      <c r="FTP94" s="32"/>
      <c r="FTQ94" s="32"/>
      <c r="FTR94" s="32"/>
      <c r="FTS94" s="32"/>
      <c r="FTT94" s="32"/>
      <c r="FTU94" s="32"/>
      <c r="FTV94" s="32"/>
      <c r="FTW94" s="32"/>
      <c r="FTX94" s="32"/>
      <c r="FTY94" s="32"/>
      <c r="FTZ94" s="32"/>
      <c r="FUA94" s="32"/>
      <c r="FUB94" s="32"/>
      <c r="FUC94" s="32"/>
      <c r="FUD94" s="32"/>
      <c r="FUE94" s="32"/>
      <c r="FUF94" s="32"/>
      <c r="FUG94" s="32"/>
      <c r="FUH94" s="32"/>
      <c r="FUI94" s="32"/>
      <c r="FUJ94" s="32"/>
      <c r="FUK94" s="32"/>
      <c r="FUL94" s="32"/>
      <c r="FUM94" s="32"/>
      <c r="FUN94" s="32"/>
      <c r="FUO94" s="32"/>
      <c r="FUP94" s="32"/>
      <c r="FUQ94" s="32"/>
      <c r="FUR94" s="32"/>
      <c r="FUS94" s="32"/>
      <c r="FUT94" s="32"/>
      <c r="FUU94" s="32"/>
      <c r="FUV94" s="32"/>
      <c r="FUW94" s="32"/>
      <c r="FUX94" s="32"/>
      <c r="FUY94" s="32"/>
      <c r="FUZ94" s="32"/>
      <c r="FVA94" s="32"/>
      <c r="FVB94" s="32"/>
      <c r="FVC94" s="32"/>
      <c r="FVD94" s="32"/>
      <c r="FVE94" s="32"/>
      <c r="FVF94" s="32"/>
      <c r="FVG94" s="32"/>
      <c r="FVH94" s="32"/>
      <c r="FVI94" s="32"/>
      <c r="FVJ94" s="32"/>
      <c r="FVK94" s="32"/>
      <c r="FVL94" s="32"/>
      <c r="FVM94" s="32"/>
      <c r="FVN94" s="32"/>
      <c r="FVO94" s="32"/>
      <c r="FVP94" s="32"/>
      <c r="FVQ94" s="32"/>
      <c r="FVR94" s="32"/>
      <c r="FVS94" s="32"/>
      <c r="FVT94" s="32"/>
      <c r="FVU94" s="32"/>
      <c r="FVV94" s="32"/>
      <c r="FVW94" s="32"/>
      <c r="FVX94" s="32"/>
      <c r="FVY94" s="32"/>
      <c r="FVZ94" s="32"/>
      <c r="FWA94" s="32"/>
      <c r="FWB94" s="32"/>
      <c r="FWC94" s="32"/>
      <c r="FWD94" s="32"/>
      <c r="FWE94" s="32"/>
      <c r="FWF94" s="32"/>
      <c r="FWG94" s="32"/>
      <c r="FWH94" s="32"/>
      <c r="FWI94" s="32"/>
      <c r="FWJ94" s="32"/>
      <c r="FWK94" s="32"/>
      <c r="FWL94" s="32"/>
      <c r="FWM94" s="32"/>
      <c r="FWN94" s="32"/>
      <c r="FWO94" s="32"/>
      <c r="FWP94" s="32"/>
      <c r="FWQ94" s="32"/>
      <c r="FWR94" s="32"/>
      <c r="FWS94" s="32"/>
      <c r="FWT94" s="32"/>
      <c r="FWU94" s="32"/>
      <c r="FWV94" s="32"/>
      <c r="FWW94" s="32"/>
      <c r="FWX94" s="32"/>
      <c r="FWY94" s="32"/>
      <c r="FWZ94" s="32"/>
      <c r="FXA94" s="32"/>
      <c r="FXB94" s="32"/>
      <c r="FXC94" s="32"/>
      <c r="FXD94" s="32"/>
      <c r="FXE94" s="32"/>
      <c r="FXF94" s="32"/>
      <c r="FXG94" s="32"/>
      <c r="FXH94" s="32"/>
      <c r="FXI94" s="32"/>
      <c r="FXJ94" s="32"/>
      <c r="FXK94" s="32"/>
      <c r="FXL94" s="32"/>
      <c r="FXM94" s="32"/>
      <c r="FXN94" s="32"/>
      <c r="FXO94" s="32"/>
      <c r="FXP94" s="32"/>
      <c r="FXQ94" s="32"/>
      <c r="FXR94" s="32"/>
      <c r="FXS94" s="32"/>
      <c r="FXT94" s="32"/>
      <c r="FXU94" s="32"/>
      <c r="FXV94" s="32"/>
      <c r="FXW94" s="32"/>
      <c r="FXX94" s="32"/>
      <c r="FXY94" s="32"/>
      <c r="FXZ94" s="32"/>
      <c r="FYA94" s="32"/>
      <c r="FYB94" s="32"/>
      <c r="FYC94" s="32"/>
      <c r="FYD94" s="32"/>
      <c r="FYE94" s="32"/>
      <c r="FYF94" s="32"/>
      <c r="FYG94" s="32"/>
      <c r="FYH94" s="32"/>
      <c r="FYI94" s="32"/>
      <c r="FYJ94" s="32"/>
      <c r="FYK94" s="32"/>
      <c r="FYL94" s="32"/>
      <c r="FYM94" s="32"/>
      <c r="FYN94" s="32"/>
      <c r="FYO94" s="32"/>
      <c r="FYP94" s="32"/>
      <c r="FYQ94" s="32"/>
      <c r="FYR94" s="32"/>
      <c r="FYS94" s="32"/>
      <c r="FYT94" s="32"/>
      <c r="FYU94" s="32"/>
      <c r="FYV94" s="32"/>
      <c r="FYW94" s="32"/>
      <c r="FYX94" s="32"/>
      <c r="FYY94" s="32"/>
      <c r="FYZ94" s="32"/>
      <c r="FZA94" s="32"/>
      <c r="FZB94" s="32"/>
      <c r="FZC94" s="32"/>
      <c r="FZD94" s="32"/>
      <c r="FZE94" s="32"/>
      <c r="FZF94" s="32"/>
      <c r="FZG94" s="32"/>
      <c r="FZH94" s="32"/>
      <c r="FZI94" s="32"/>
      <c r="FZJ94" s="32"/>
      <c r="FZK94" s="32"/>
      <c r="FZL94" s="32"/>
      <c r="FZM94" s="32"/>
      <c r="FZN94" s="32"/>
      <c r="FZO94" s="32"/>
      <c r="FZP94" s="32"/>
      <c r="FZQ94" s="32"/>
      <c r="FZR94" s="32"/>
      <c r="FZS94" s="32"/>
      <c r="FZT94" s="32"/>
      <c r="FZU94" s="32"/>
      <c r="FZV94" s="32"/>
      <c r="FZW94" s="32"/>
      <c r="FZX94" s="32"/>
      <c r="FZY94" s="32"/>
      <c r="FZZ94" s="32"/>
      <c r="GAA94" s="32"/>
      <c r="GAB94" s="32"/>
      <c r="GAC94" s="32"/>
      <c r="GAD94" s="32"/>
      <c r="GAE94" s="32"/>
      <c r="GAF94" s="32"/>
      <c r="GAG94" s="32"/>
      <c r="GAH94" s="32"/>
      <c r="GAI94" s="32"/>
      <c r="GAJ94" s="32"/>
      <c r="GAK94" s="32"/>
      <c r="GAL94" s="32"/>
      <c r="GAM94" s="32"/>
      <c r="GAN94" s="32"/>
      <c r="GAO94" s="32"/>
      <c r="GAP94" s="32"/>
      <c r="GAQ94" s="32"/>
      <c r="GAR94" s="32"/>
      <c r="GAS94" s="32"/>
      <c r="GAT94" s="32"/>
      <c r="GAU94" s="32"/>
      <c r="GAV94" s="32"/>
      <c r="GAW94" s="32"/>
      <c r="GAX94" s="32"/>
      <c r="GAY94" s="32"/>
      <c r="GAZ94" s="32"/>
      <c r="GBA94" s="32"/>
      <c r="GBB94" s="32"/>
      <c r="GBC94" s="32"/>
      <c r="GBD94" s="32"/>
      <c r="GBE94" s="32"/>
      <c r="GBF94" s="32"/>
      <c r="GBG94" s="32"/>
      <c r="GBH94" s="32"/>
      <c r="GBI94" s="32"/>
      <c r="GBJ94" s="32"/>
      <c r="GBK94" s="32"/>
      <c r="GBL94" s="32"/>
      <c r="GBM94" s="32"/>
      <c r="GBN94" s="32"/>
      <c r="GBO94" s="32"/>
      <c r="GBP94" s="32"/>
      <c r="GBQ94" s="32"/>
      <c r="GBR94" s="32"/>
      <c r="GBS94" s="32"/>
      <c r="GBT94" s="32"/>
      <c r="GBU94" s="32"/>
      <c r="GBV94" s="32"/>
      <c r="GBW94" s="32"/>
      <c r="GBX94" s="32"/>
      <c r="GBY94" s="32"/>
      <c r="GBZ94" s="32"/>
      <c r="GCA94" s="32"/>
      <c r="GCB94" s="32"/>
      <c r="GCC94" s="32"/>
      <c r="GCD94" s="32"/>
      <c r="GCE94" s="32"/>
      <c r="GCF94" s="32"/>
      <c r="GCG94" s="32"/>
      <c r="GCH94" s="32"/>
      <c r="GCI94" s="32"/>
      <c r="GCJ94" s="32"/>
      <c r="GCK94" s="32"/>
      <c r="GCL94" s="32"/>
      <c r="GCM94" s="32"/>
      <c r="GCN94" s="32"/>
      <c r="GCO94" s="32"/>
      <c r="GCP94" s="32"/>
      <c r="GCQ94" s="32"/>
      <c r="GCR94" s="32"/>
      <c r="GCS94" s="32"/>
      <c r="GCT94" s="32"/>
      <c r="GCU94" s="32"/>
      <c r="GCV94" s="32"/>
      <c r="GCW94" s="32"/>
      <c r="GCX94" s="32"/>
      <c r="GCY94" s="32"/>
      <c r="GCZ94" s="32"/>
      <c r="GDA94" s="32"/>
      <c r="GDB94" s="32"/>
      <c r="GDC94" s="32"/>
      <c r="GDD94" s="32"/>
      <c r="GDE94" s="32"/>
      <c r="GDF94" s="32"/>
      <c r="GDG94" s="32"/>
      <c r="GDH94" s="32"/>
      <c r="GDI94" s="32"/>
      <c r="GDJ94" s="32"/>
      <c r="GDK94" s="32"/>
      <c r="GDL94" s="32"/>
      <c r="GDM94" s="32"/>
      <c r="GDN94" s="32"/>
      <c r="GDO94" s="32"/>
      <c r="GDP94" s="32"/>
      <c r="GDQ94" s="32"/>
      <c r="GDR94" s="32"/>
      <c r="GDS94" s="32"/>
      <c r="GDT94" s="32"/>
      <c r="GDU94" s="32"/>
      <c r="GDV94" s="32"/>
      <c r="GDW94" s="32"/>
      <c r="GDX94" s="32"/>
      <c r="GDY94" s="32"/>
      <c r="GDZ94" s="32"/>
      <c r="GEA94" s="32"/>
      <c r="GEB94" s="32"/>
      <c r="GEC94" s="32"/>
      <c r="GED94" s="32"/>
      <c r="GEE94" s="32"/>
      <c r="GEF94" s="32"/>
      <c r="GEG94" s="32"/>
      <c r="GEH94" s="32"/>
      <c r="GEI94" s="32"/>
      <c r="GEJ94" s="32"/>
      <c r="GEK94" s="32"/>
      <c r="GEL94" s="32"/>
      <c r="GEM94" s="32"/>
      <c r="GEN94" s="32"/>
      <c r="GEO94" s="32"/>
      <c r="GEP94" s="32"/>
      <c r="GEQ94" s="32"/>
      <c r="GER94" s="32"/>
      <c r="GES94" s="32"/>
      <c r="GET94" s="32"/>
      <c r="GEU94" s="32"/>
      <c r="GEV94" s="32"/>
      <c r="GEW94" s="32"/>
      <c r="GEX94" s="32"/>
      <c r="GEY94" s="32"/>
      <c r="GEZ94" s="32"/>
      <c r="GFA94" s="32"/>
      <c r="GFB94" s="32"/>
      <c r="GFC94" s="32"/>
      <c r="GFD94" s="32"/>
      <c r="GFE94" s="32"/>
      <c r="GFF94" s="32"/>
      <c r="GFG94" s="32"/>
      <c r="GFH94" s="32"/>
      <c r="GFI94" s="32"/>
      <c r="GFJ94" s="32"/>
      <c r="GFK94" s="32"/>
      <c r="GFL94" s="32"/>
      <c r="GFM94" s="32"/>
      <c r="GFN94" s="32"/>
      <c r="GFO94" s="32"/>
      <c r="GFP94" s="32"/>
      <c r="GFQ94" s="32"/>
      <c r="GFR94" s="32"/>
      <c r="GFS94" s="32"/>
      <c r="GFT94" s="32"/>
      <c r="GFU94" s="32"/>
      <c r="GFV94" s="32"/>
      <c r="GFW94" s="32"/>
      <c r="GFX94" s="32"/>
      <c r="GFY94" s="32"/>
      <c r="GFZ94" s="32"/>
      <c r="GGA94" s="32"/>
      <c r="GGB94" s="32"/>
      <c r="GGC94" s="32"/>
      <c r="GGD94" s="32"/>
      <c r="GGE94" s="32"/>
      <c r="GGF94" s="32"/>
      <c r="GGG94" s="32"/>
      <c r="GGH94" s="32"/>
      <c r="GGI94" s="32"/>
      <c r="GGJ94" s="32"/>
      <c r="GGK94" s="32"/>
      <c r="GGL94" s="32"/>
      <c r="GGM94" s="32"/>
      <c r="GGN94" s="32"/>
      <c r="GGO94" s="32"/>
      <c r="GGP94" s="32"/>
      <c r="GGQ94" s="32"/>
      <c r="GGR94" s="32"/>
      <c r="GGS94" s="32"/>
      <c r="GGT94" s="32"/>
      <c r="GGU94" s="32"/>
      <c r="GGV94" s="32"/>
      <c r="GGW94" s="32"/>
      <c r="GGX94" s="32"/>
      <c r="GGY94" s="32"/>
      <c r="GGZ94" s="32"/>
      <c r="GHA94" s="32"/>
      <c r="GHB94" s="32"/>
      <c r="GHC94" s="32"/>
      <c r="GHD94" s="32"/>
      <c r="GHE94" s="32"/>
      <c r="GHF94" s="32"/>
      <c r="GHG94" s="32"/>
      <c r="GHH94" s="32"/>
      <c r="GHI94" s="32"/>
      <c r="GHJ94" s="32"/>
      <c r="GHK94" s="32"/>
      <c r="GHL94" s="32"/>
      <c r="GHM94" s="32"/>
      <c r="GHN94" s="32"/>
      <c r="GHO94" s="32"/>
      <c r="GHP94" s="32"/>
      <c r="GHQ94" s="32"/>
      <c r="GHR94" s="32"/>
      <c r="GHS94" s="32"/>
      <c r="GHT94" s="32"/>
      <c r="GHU94" s="32"/>
      <c r="GHV94" s="32"/>
      <c r="GHW94" s="32"/>
      <c r="GHX94" s="32"/>
      <c r="GHY94" s="32"/>
      <c r="GHZ94" s="32"/>
      <c r="GIA94" s="32"/>
      <c r="GIB94" s="32"/>
      <c r="GIC94" s="32"/>
      <c r="GID94" s="32"/>
      <c r="GIE94" s="32"/>
      <c r="GIF94" s="32"/>
      <c r="GIG94" s="32"/>
      <c r="GIH94" s="32"/>
      <c r="GII94" s="32"/>
      <c r="GIJ94" s="32"/>
      <c r="GIK94" s="32"/>
      <c r="GIL94" s="32"/>
      <c r="GIM94" s="32"/>
      <c r="GIN94" s="32"/>
      <c r="GIO94" s="32"/>
      <c r="GIP94" s="32"/>
      <c r="GIQ94" s="32"/>
      <c r="GIR94" s="32"/>
      <c r="GIS94" s="32"/>
      <c r="GIT94" s="32"/>
      <c r="GIU94" s="32"/>
      <c r="GIV94" s="32"/>
      <c r="GIW94" s="32"/>
      <c r="GIX94" s="32"/>
      <c r="GIY94" s="32"/>
      <c r="GIZ94" s="32"/>
      <c r="GJA94" s="32"/>
      <c r="GJB94" s="32"/>
      <c r="GJC94" s="32"/>
      <c r="GJD94" s="32"/>
      <c r="GJE94" s="32"/>
      <c r="GJF94" s="32"/>
      <c r="GJG94" s="32"/>
      <c r="GJH94" s="32"/>
      <c r="GJI94" s="32"/>
      <c r="GJJ94" s="32"/>
      <c r="GJK94" s="32"/>
      <c r="GJL94" s="32"/>
      <c r="GJM94" s="32"/>
      <c r="GJN94" s="32"/>
      <c r="GJO94" s="32"/>
      <c r="GJP94" s="32"/>
      <c r="GJQ94" s="32"/>
      <c r="GJR94" s="32"/>
      <c r="GJS94" s="32"/>
      <c r="GJT94" s="32"/>
      <c r="GJU94" s="32"/>
      <c r="GJV94" s="32"/>
      <c r="GJW94" s="32"/>
      <c r="GJX94" s="32"/>
      <c r="GJY94" s="32"/>
      <c r="GJZ94" s="32"/>
      <c r="GKA94" s="32"/>
      <c r="GKB94" s="32"/>
      <c r="GKC94" s="32"/>
      <c r="GKD94" s="32"/>
      <c r="GKE94" s="32"/>
      <c r="GKF94" s="32"/>
      <c r="GKG94" s="32"/>
      <c r="GKH94" s="32"/>
      <c r="GKI94" s="32"/>
      <c r="GKJ94" s="32"/>
      <c r="GKK94" s="32"/>
      <c r="GKL94" s="32"/>
      <c r="GKM94" s="32"/>
      <c r="GKN94" s="32"/>
      <c r="GKO94" s="32"/>
      <c r="GKP94" s="32"/>
      <c r="GKQ94" s="32"/>
      <c r="GKR94" s="32"/>
      <c r="GKS94" s="32"/>
      <c r="GKT94" s="32"/>
      <c r="GKU94" s="32"/>
      <c r="GKV94" s="32"/>
      <c r="GKW94" s="32"/>
      <c r="GKX94" s="32"/>
      <c r="GKY94" s="32"/>
      <c r="GKZ94" s="32"/>
      <c r="GLA94" s="32"/>
      <c r="GLB94" s="32"/>
      <c r="GLC94" s="32"/>
      <c r="GLD94" s="32"/>
      <c r="GLE94" s="32"/>
      <c r="GLF94" s="32"/>
      <c r="GLG94" s="32"/>
      <c r="GLH94" s="32"/>
      <c r="GLI94" s="32"/>
      <c r="GLJ94" s="32"/>
      <c r="GLK94" s="32"/>
      <c r="GLL94" s="32"/>
      <c r="GLM94" s="32"/>
      <c r="GLN94" s="32"/>
      <c r="GLO94" s="32"/>
      <c r="GLP94" s="32"/>
      <c r="GLQ94" s="32"/>
      <c r="GLR94" s="32"/>
      <c r="GLS94" s="32"/>
      <c r="GLT94" s="32"/>
      <c r="GLU94" s="32"/>
      <c r="GLV94" s="32"/>
      <c r="GLW94" s="32"/>
      <c r="GLX94" s="32"/>
      <c r="GLY94" s="32"/>
      <c r="GLZ94" s="32"/>
      <c r="GMA94" s="32"/>
      <c r="GMB94" s="32"/>
      <c r="GMC94" s="32"/>
      <c r="GMD94" s="32"/>
      <c r="GME94" s="32"/>
      <c r="GMF94" s="32"/>
      <c r="GMG94" s="32"/>
      <c r="GMH94" s="32"/>
      <c r="GMI94" s="32"/>
      <c r="GMJ94" s="32"/>
      <c r="GMK94" s="32"/>
      <c r="GML94" s="32"/>
      <c r="GMM94" s="32"/>
      <c r="GMN94" s="32"/>
      <c r="GMO94" s="32"/>
      <c r="GMP94" s="32"/>
      <c r="GMQ94" s="32"/>
      <c r="GMR94" s="32"/>
      <c r="GMS94" s="32"/>
      <c r="GMT94" s="32"/>
      <c r="GMU94" s="32"/>
      <c r="GMV94" s="32"/>
      <c r="GMW94" s="32"/>
      <c r="GMX94" s="32"/>
      <c r="GMY94" s="32"/>
      <c r="GMZ94" s="32"/>
      <c r="GNA94" s="32"/>
      <c r="GNB94" s="32"/>
      <c r="GNC94" s="32"/>
      <c r="GND94" s="32"/>
      <c r="GNE94" s="32"/>
      <c r="GNF94" s="32"/>
      <c r="GNG94" s="32"/>
      <c r="GNH94" s="32"/>
      <c r="GNI94" s="32"/>
      <c r="GNJ94" s="32"/>
      <c r="GNK94" s="32"/>
      <c r="GNL94" s="32"/>
      <c r="GNM94" s="32"/>
      <c r="GNN94" s="32"/>
      <c r="GNO94" s="32"/>
      <c r="GNP94" s="32"/>
      <c r="GNQ94" s="32"/>
      <c r="GNR94" s="32"/>
      <c r="GNS94" s="32"/>
      <c r="GNT94" s="32"/>
      <c r="GNU94" s="32"/>
      <c r="GNV94" s="32"/>
      <c r="GNW94" s="32"/>
      <c r="GNX94" s="32"/>
      <c r="GNY94" s="32"/>
      <c r="GNZ94" s="32"/>
      <c r="GOA94" s="32"/>
      <c r="GOB94" s="32"/>
      <c r="GOC94" s="32"/>
      <c r="GOD94" s="32"/>
      <c r="GOE94" s="32"/>
      <c r="GOF94" s="32"/>
      <c r="GOG94" s="32"/>
      <c r="GOH94" s="32"/>
      <c r="GOI94" s="32"/>
      <c r="GOJ94" s="32"/>
      <c r="GOK94" s="32"/>
      <c r="GOL94" s="32"/>
      <c r="GOM94" s="32"/>
      <c r="GON94" s="32"/>
      <c r="GOO94" s="32"/>
      <c r="GOP94" s="32"/>
      <c r="GOQ94" s="32"/>
      <c r="GOR94" s="32"/>
      <c r="GOS94" s="32"/>
      <c r="GOT94" s="32"/>
      <c r="GOU94" s="32"/>
      <c r="GOV94" s="32"/>
      <c r="GOW94" s="32"/>
      <c r="GOX94" s="32"/>
      <c r="GOY94" s="32"/>
      <c r="GOZ94" s="32"/>
      <c r="GPA94" s="32"/>
      <c r="GPB94" s="32"/>
      <c r="GPC94" s="32"/>
      <c r="GPD94" s="32"/>
      <c r="GPE94" s="32"/>
      <c r="GPF94" s="32"/>
      <c r="GPG94" s="32"/>
      <c r="GPH94" s="32"/>
      <c r="GPI94" s="32"/>
      <c r="GPJ94" s="32"/>
      <c r="GPK94" s="32"/>
      <c r="GPL94" s="32"/>
      <c r="GPM94" s="32"/>
      <c r="GPN94" s="32"/>
      <c r="GPO94" s="32"/>
      <c r="GPP94" s="32"/>
      <c r="GPQ94" s="32"/>
      <c r="GPR94" s="32"/>
      <c r="GPS94" s="32"/>
      <c r="GPT94" s="32"/>
      <c r="GPU94" s="32"/>
      <c r="GPV94" s="32"/>
      <c r="GPW94" s="32"/>
      <c r="GPX94" s="32"/>
      <c r="GPY94" s="32"/>
      <c r="GPZ94" s="32"/>
      <c r="GQA94" s="32"/>
      <c r="GQB94" s="32"/>
      <c r="GQC94" s="32"/>
      <c r="GQD94" s="32"/>
      <c r="GQE94" s="32"/>
      <c r="GQF94" s="32"/>
      <c r="GQG94" s="32"/>
      <c r="GQH94" s="32"/>
      <c r="GQI94" s="32"/>
      <c r="GQJ94" s="32"/>
      <c r="GQK94" s="32"/>
      <c r="GQL94" s="32"/>
      <c r="GQM94" s="32"/>
      <c r="GQN94" s="32"/>
      <c r="GQO94" s="32"/>
      <c r="GQP94" s="32"/>
      <c r="GQQ94" s="32"/>
      <c r="GQR94" s="32"/>
      <c r="GQS94" s="32"/>
      <c r="GQT94" s="32"/>
      <c r="GQU94" s="32"/>
      <c r="GQV94" s="32"/>
      <c r="GQW94" s="32"/>
      <c r="GQX94" s="32"/>
      <c r="GQY94" s="32"/>
      <c r="GQZ94" s="32"/>
      <c r="GRA94" s="32"/>
      <c r="GRB94" s="32"/>
      <c r="GRC94" s="32"/>
      <c r="GRD94" s="32"/>
      <c r="GRE94" s="32"/>
      <c r="GRF94" s="32"/>
      <c r="GRG94" s="32"/>
      <c r="GRH94" s="32"/>
      <c r="GRI94" s="32"/>
      <c r="GRJ94" s="32"/>
      <c r="GRK94" s="32"/>
      <c r="GRL94" s="32"/>
      <c r="GRM94" s="32"/>
      <c r="GRN94" s="32"/>
      <c r="GRO94" s="32"/>
      <c r="GRP94" s="32"/>
      <c r="GRQ94" s="32"/>
      <c r="GRR94" s="32"/>
      <c r="GRS94" s="32"/>
      <c r="GRT94" s="32"/>
      <c r="GRU94" s="32"/>
      <c r="GRV94" s="32"/>
      <c r="GRW94" s="32"/>
      <c r="GRX94" s="32"/>
      <c r="GRY94" s="32"/>
      <c r="GRZ94" s="32"/>
      <c r="GSA94" s="32"/>
      <c r="GSB94" s="32"/>
      <c r="GSC94" s="32"/>
      <c r="GSD94" s="32"/>
      <c r="GSE94" s="32"/>
      <c r="GSF94" s="32"/>
      <c r="GSG94" s="32"/>
      <c r="GSH94" s="32"/>
      <c r="GSI94" s="32"/>
      <c r="GSJ94" s="32"/>
      <c r="GSK94" s="32"/>
      <c r="GSL94" s="32"/>
      <c r="GSM94" s="32"/>
      <c r="GSN94" s="32"/>
      <c r="GSO94" s="32"/>
      <c r="GSP94" s="32"/>
      <c r="GSQ94" s="32"/>
      <c r="GSR94" s="32"/>
      <c r="GSS94" s="32"/>
      <c r="GST94" s="32"/>
      <c r="GSU94" s="32"/>
      <c r="GSV94" s="32"/>
      <c r="GSW94" s="32"/>
      <c r="GSX94" s="32"/>
      <c r="GSY94" s="32"/>
      <c r="GSZ94" s="32"/>
      <c r="GTA94" s="32"/>
      <c r="GTB94" s="32"/>
      <c r="GTC94" s="32"/>
      <c r="GTD94" s="32"/>
      <c r="GTE94" s="32"/>
      <c r="GTF94" s="32"/>
      <c r="GTG94" s="32"/>
      <c r="GTH94" s="32"/>
      <c r="GTI94" s="32"/>
      <c r="GTJ94" s="32"/>
      <c r="GTK94" s="32"/>
      <c r="GTL94" s="32"/>
      <c r="GTM94" s="32"/>
      <c r="GTN94" s="32"/>
      <c r="GTO94" s="32"/>
      <c r="GTP94" s="32"/>
      <c r="GTQ94" s="32"/>
      <c r="GTR94" s="32"/>
      <c r="GTS94" s="32"/>
      <c r="GTT94" s="32"/>
      <c r="GTU94" s="32"/>
      <c r="GTV94" s="32"/>
      <c r="GTW94" s="32"/>
      <c r="GTX94" s="32"/>
      <c r="GTY94" s="32"/>
      <c r="GTZ94" s="32"/>
      <c r="GUA94" s="32"/>
      <c r="GUB94" s="32"/>
      <c r="GUC94" s="32"/>
      <c r="GUD94" s="32"/>
      <c r="GUE94" s="32"/>
      <c r="GUF94" s="32"/>
      <c r="GUG94" s="32"/>
      <c r="GUH94" s="32"/>
      <c r="GUI94" s="32"/>
      <c r="GUJ94" s="32"/>
      <c r="GUK94" s="32"/>
      <c r="GUL94" s="32"/>
      <c r="GUM94" s="32"/>
      <c r="GUN94" s="32"/>
      <c r="GUO94" s="32"/>
      <c r="GUP94" s="32"/>
      <c r="GUQ94" s="32"/>
      <c r="GUR94" s="32"/>
      <c r="GUS94" s="32"/>
      <c r="GUT94" s="32"/>
      <c r="GUU94" s="32"/>
      <c r="GUV94" s="32"/>
      <c r="GUW94" s="32"/>
      <c r="GUX94" s="32"/>
      <c r="GUY94" s="32"/>
      <c r="GUZ94" s="32"/>
      <c r="GVA94" s="32"/>
      <c r="GVB94" s="32"/>
      <c r="GVC94" s="32"/>
      <c r="GVD94" s="32"/>
      <c r="GVE94" s="32"/>
      <c r="GVF94" s="32"/>
      <c r="GVG94" s="32"/>
      <c r="GVH94" s="32"/>
      <c r="GVI94" s="32"/>
      <c r="GVJ94" s="32"/>
      <c r="GVK94" s="32"/>
      <c r="GVL94" s="32"/>
      <c r="GVM94" s="32"/>
      <c r="GVN94" s="32"/>
      <c r="GVO94" s="32"/>
      <c r="GVP94" s="32"/>
      <c r="GVQ94" s="32"/>
      <c r="GVR94" s="32"/>
      <c r="GVS94" s="32"/>
      <c r="GVT94" s="32"/>
      <c r="GVU94" s="32"/>
      <c r="GVV94" s="32"/>
      <c r="GVW94" s="32"/>
      <c r="GVX94" s="32"/>
      <c r="GVY94" s="32"/>
      <c r="GVZ94" s="32"/>
      <c r="GWA94" s="32"/>
      <c r="GWB94" s="32"/>
      <c r="GWC94" s="32"/>
      <c r="GWD94" s="32"/>
      <c r="GWE94" s="32"/>
      <c r="GWF94" s="32"/>
      <c r="GWG94" s="32"/>
      <c r="GWH94" s="32"/>
      <c r="GWI94" s="32"/>
      <c r="GWJ94" s="32"/>
      <c r="GWK94" s="32"/>
      <c r="GWL94" s="32"/>
      <c r="GWM94" s="32"/>
      <c r="GWN94" s="32"/>
      <c r="GWO94" s="32"/>
      <c r="GWP94" s="32"/>
      <c r="GWQ94" s="32"/>
      <c r="GWR94" s="32"/>
      <c r="GWS94" s="32"/>
      <c r="GWT94" s="32"/>
      <c r="GWU94" s="32"/>
      <c r="GWV94" s="32"/>
      <c r="GWW94" s="32"/>
      <c r="GWX94" s="32"/>
      <c r="GWY94" s="32"/>
      <c r="GWZ94" s="32"/>
      <c r="GXA94" s="32"/>
      <c r="GXB94" s="32"/>
      <c r="GXC94" s="32"/>
      <c r="GXD94" s="32"/>
      <c r="GXE94" s="32"/>
      <c r="GXF94" s="32"/>
      <c r="GXG94" s="32"/>
      <c r="GXH94" s="32"/>
      <c r="GXI94" s="32"/>
      <c r="GXJ94" s="32"/>
      <c r="GXK94" s="32"/>
      <c r="GXL94" s="32"/>
      <c r="GXM94" s="32"/>
      <c r="GXN94" s="32"/>
      <c r="GXO94" s="32"/>
      <c r="GXP94" s="32"/>
      <c r="GXQ94" s="32"/>
      <c r="GXR94" s="32"/>
      <c r="GXS94" s="32"/>
      <c r="GXT94" s="32"/>
      <c r="GXU94" s="32"/>
      <c r="GXV94" s="32"/>
      <c r="GXW94" s="32"/>
      <c r="GXX94" s="32"/>
      <c r="GXY94" s="32"/>
      <c r="GXZ94" s="32"/>
      <c r="GYA94" s="32"/>
      <c r="GYB94" s="32"/>
      <c r="GYC94" s="32"/>
      <c r="GYD94" s="32"/>
      <c r="GYE94" s="32"/>
      <c r="GYF94" s="32"/>
      <c r="GYG94" s="32"/>
      <c r="GYH94" s="32"/>
      <c r="GYI94" s="32"/>
      <c r="GYJ94" s="32"/>
      <c r="GYK94" s="32"/>
      <c r="GYL94" s="32"/>
      <c r="GYM94" s="32"/>
      <c r="GYN94" s="32"/>
      <c r="GYO94" s="32"/>
      <c r="GYP94" s="32"/>
      <c r="GYQ94" s="32"/>
      <c r="GYR94" s="32"/>
      <c r="GYS94" s="32"/>
      <c r="GYT94" s="32"/>
      <c r="GYU94" s="32"/>
      <c r="GYV94" s="32"/>
      <c r="GYW94" s="32"/>
      <c r="GYX94" s="32"/>
      <c r="GYY94" s="32"/>
      <c r="GYZ94" s="32"/>
      <c r="GZA94" s="32"/>
      <c r="GZB94" s="32"/>
      <c r="GZC94" s="32"/>
      <c r="GZD94" s="32"/>
      <c r="GZE94" s="32"/>
      <c r="GZF94" s="32"/>
      <c r="GZG94" s="32"/>
      <c r="GZH94" s="32"/>
      <c r="GZI94" s="32"/>
      <c r="GZJ94" s="32"/>
      <c r="GZK94" s="32"/>
      <c r="GZL94" s="32"/>
      <c r="GZM94" s="32"/>
      <c r="GZN94" s="32"/>
      <c r="GZO94" s="32"/>
      <c r="GZP94" s="32"/>
      <c r="GZQ94" s="32"/>
      <c r="GZR94" s="32"/>
      <c r="GZS94" s="32"/>
      <c r="GZT94" s="32"/>
      <c r="GZU94" s="32"/>
      <c r="GZV94" s="32"/>
      <c r="GZW94" s="32"/>
      <c r="GZX94" s="32"/>
      <c r="GZY94" s="32"/>
      <c r="GZZ94" s="32"/>
      <c r="HAA94" s="32"/>
      <c r="HAB94" s="32"/>
      <c r="HAC94" s="32"/>
      <c r="HAD94" s="32"/>
      <c r="HAE94" s="32"/>
      <c r="HAF94" s="32"/>
      <c r="HAG94" s="32"/>
      <c r="HAH94" s="32"/>
      <c r="HAI94" s="32"/>
      <c r="HAJ94" s="32"/>
      <c r="HAK94" s="32"/>
      <c r="HAL94" s="32"/>
      <c r="HAM94" s="32"/>
      <c r="HAN94" s="32"/>
      <c r="HAO94" s="32"/>
      <c r="HAP94" s="32"/>
      <c r="HAQ94" s="32"/>
      <c r="HAR94" s="32"/>
      <c r="HAS94" s="32"/>
      <c r="HAT94" s="32"/>
      <c r="HAU94" s="32"/>
      <c r="HAV94" s="32"/>
      <c r="HAW94" s="32"/>
      <c r="HAX94" s="32"/>
      <c r="HAY94" s="32"/>
      <c r="HAZ94" s="32"/>
      <c r="HBA94" s="32"/>
      <c r="HBB94" s="32"/>
      <c r="HBC94" s="32"/>
      <c r="HBD94" s="32"/>
      <c r="HBE94" s="32"/>
      <c r="HBF94" s="32"/>
      <c r="HBG94" s="32"/>
      <c r="HBH94" s="32"/>
      <c r="HBI94" s="32"/>
      <c r="HBJ94" s="32"/>
      <c r="HBK94" s="32"/>
      <c r="HBL94" s="32"/>
      <c r="HBM94" s="32"/>
      <c r="HBN94" s="32"/>
      <c r="HBO94" s="32"/>
      <c r="HBP94" s="32"/>
      <c r="HBQ94" s="32"/>
      <c r="HBR94" s="32"/>
      <c r="HBS94" s="32"/>
      <c r="HBT94" s="32"/>
      <c r="HBU94" s="32"/>
      <c r="HBV94" s="32"/>
      <c r="HBW94" s="32"/>
      <c r="HBX94" s="32"/>
      <c r="HBY94" s="32"/>
      <c r="HBZ94" s="32"/>
      <c r="HCA94" s="32"/>
      <c r="HCB94" s="32"/>
      <c r="HCC94" s="32"/>
      <c r="HCD94" s="32"/>
      <c r="HCE94" s="32"/>
      <c r="HCF94" s="32"/>
      <c r="HCG94" s="32"/>
      <c r="HCH94" s="32"/>
      <c r="HCI94" s="32"/>
      <c r="HCJ94" s="32"/>
      <c r="HCK94" s="32"/>
      <c r="HCL94" s="32"/>
      <c r="HCM94" s="32"/>
      <c r="HCN94" s="32"/>
      <c r="HCO94" s="32"/>
      <c r="HCP94" s="32"/>
      <c r="HCQ94" s="32"/>
      <c r="HCR94" s="32"/>
      <c r="HCS94" s="32"/>
      <c r="HCT94" s="32"/>
      <c r="HCU94" s="32"/>
      <c r="HCV94" s="32"/>
      <c r="HCW94" s="32"/>
      <c r="HCX94" s="32"/>
      <c r="HCY94" s="32"/>
      <c r="HCZ94" s="32"/>
      <c r="HDA94" s="32"/>
      <c r="HDB94" s="32"/>
      <c r="HDC94" s="32"/>
      <c r="HDD94" s="32"/>
      <c r="HDE94" s="32"/>
      <c r="HDF94" s="32"/>
      <c r="HDG94" s="32"/>
      <c r="HDH94" s="32"/>
      <c r="HDI94" s="32"/>
      <c r="HDJ94" s="32"/>
      <c r="HDK94" s="32"/>
      <c r="HDL94" s="32"/>
      <c r="HDM94" s="32"/>
      <c r="HDN94" s="32"/>
      <c r="HDO94" s="32"/>
      <c r="HDP94" s="32"/>
      <c r="HDQ94" s="32"/>
      <c r="HDR94" s="32"/>
      <c r="HDS94" s="32"/>
      <c r="HDT94" s="32"/>
      <c r="HDU94" s="32"/>
      <c r="HDV94" s="32"/>
      <c r="HDW94" s="32"/>
      <c r="HDX94" s="32"/>
      <c r="HDY94" s="32"/>
      <c r="HDZ94" s="32"/>
      <c r="HEA94" s="32"/>
      <c r="HEB94" s="32"/>
      <c r="HEC94" s="32"/>
      <c r="HED94" s="32"/>
      <c r="HEE94" s="32"/>
      <c r="HEF94" s="32"/>
      <c r="HEG94" s="32"/>
      <c r="HEH94" s="32"/>
      <c r="HEI94" s="32"/>
      <c r="HEJ94" s="32"/>
      <c r="HEK94" s="32"/>
      <c r="HEL94" s="32"/>
      <c r="HEM94" s="32"/>
      <c r="HEN94" s="32"/>
      <c r="HEO94" s="32"/>
      <c r="HEP94" s="32"/>
      <c r="HEQ94" s="32"/>
      <c r="HER94" s="32"/>
      <c r="HES94" s="32"/>
      <c r="HET94" s="32"/>
      <c r="HEU94" s="32"/>
      <c r="HEV94" s="32"/>
      <c r="HEW94" s="32"/>
      <c r="HEX94" s="32"/>
      <c r="HEY94" s="32"/>
      <c r="HEZ94" s="32"/>
      <c r="HFA94" s="32"/>
      <c r="HFB94" s="32"/>
      <c r="HFC94" s="32"/>
      <c r="HFD94" s="32"/>
      <c r="HFE94" s="32"/>
      <c r="HFF94" s="32"/>
      <c r="HFG94" s="32"/>
      <c r="HFH94" s="32"/>
      <c r="HFI94" s="32"/>
      <c r="HFJ94" s="32"/>
      <c r="HFK94" s="32"/>
      <c r="HFL94" s="32"/>
      <c r="HFM94" s="32"/>
      <c r="HFN94" s="32"/>
      <c r="HFO94" s="32"/>
      <c r="HFP94" s="32"/>
      <c r="HFQ94" s="32"/>
      <c r="HFR94" s="32"/>
      <c r="HFS94" s="32"/>
      <c r="HFT94" s="32"/>
      <c r="HFU94" s="32"/>
      <c r="HFV94" s="32"/>
      <c r="HFW94" s="32"/>
      <c r="HFX94" s="32"/>
      <c r="HFY94" s="32"/>
      <c r="HFZ94" s="32"/>
      <c r="HGA94" s="32"/>
      <c r="HGB94" s="32"/>
      <c r="HGC94" s="32"/>
      <c r="HGD94" s="32"/>
      <c r="HGE94" s="32"/>
      <c r="HGF94" s="32"/>
      <c r="HGG94" s="32"/>
      <c r="HGH94" s="32"/>
      <c r="HGI94" s="32"/>
      <c r="HGJ94" s="32"/>
      <c r="HGK94" s="32"/>
      <c r="HGL94" s="32"/>
      <c r="HGM94" s="32"/>
      <c r="HGN94" s="32"/>
      <c r="HGO94" s="32"/>
      <c r="HGP94" s="32"/>
      <c r="HGQ94" s="32"/>
      <c r="HGR94" s="32"/>
      <c r="HGS94" s="32"/>
      <c r="HGT94" s="32"/>
      <c r="HGU94" s="32"/>
      <c r="HGV94" s="32"/>
      <c r="HGW94" s="32"/>
      <c r="HGX94" s="32"/>
      <c r="HGY94" s="32"/>
      <c r="HGZ94" s="32"/>
      <c r="HHA94" s="32"/>
      <c r="HHB94" s="32"/>
      <c r="HHC94" s="32"/>
      <c r="HHD94" s="32"/>
      <c r="HHE94" s="32"/>
      <c r="HHF94" s="32"/>
      <c r="HHG94" s="32"/>
      <c r="HHH94" s="32"/>
      <c r="HHI94" s="32"/>
      <c r="HHJ94" s="32"/>
      <c r="HHK94" s="32"/>
      <c r="HHL94" s="32"/>
      <c r="HHM94" s="32"/>
      <c r="HHN94" s="32"/>
      <c r="HHO94" s="32"/>
      <c r="HHP94" s="32"/>
      <c r="HHQ94" s="32"/>
      <c r="HHR94" s="32"/>
      <c r="HHS94" s="32"/>
      <c r="HHT94" s="32"/>
      <c r="HHU94" s="32"/>
      <c r="HHV94" s="32"/>
      <c r="HHW94" s="32"/>
      <c r="HHX94" s="32"/>
      <c r="HHY94" s="32"/>
      <c r="HHZ94" s="32"/>
      <c r="HIA94" s="32"/>
      <c r="HIB94" s="32"/>
      <c r="HIC94" s="32"/>
      <c r="HID94" s="32"/>
      <c r="HIE94" s="32"/>
      <c r="HIF94" s="32"/>
      <c r="HIG94" s="32"/>
      <c r="HIH94" s="32"/>
      <c r="HII94" s="32"/>
      <c r="HIJ94" s="32"/>
      <c r="HIK94" s="32"/>
      <c r="HIL94" s="32"/>
      <c r="HIM94" s="32"/>
      <c r="HIN94" s="32"/>
      <c r="HIO94" s="32"/>
      <c r="HIP94" s="32"/>
      <c r="HIQ94" s="32"/>
      <c r="HIR94" s="32"/>
      <c r="HIS94" s="32"/>
      <c r="HIT94" s="32"/>
      <c r="HIU94" s="32"/>
      <c r="HIV94" s="32"/>
      <c r="HIW94" s="32"/>
      <c r="HIX94" s="32"/>
      <c r="HIY94" s="32"/>
      <c r="HIZ94" s="32"/>
      <c r="HJA94" s="32"/>
      <c r="HJB94" s="32"/>
      <c r="HJC94" s="32"/>
      <c r="HJD94" s="32"/>
      <c r="HJE94" s="32"/>
      <c r="HJF94" s="32"/>
      <c r="HJG94" s="32"/>
      <c r="HJH94" s="32"/>
      <c r="HJI94" s="32"/>
      <c r="HJJ94" s="32"/>
      <c r="HJK94" s="32"/>
      <c r="HJL94" s="32"/>
      <c r="HJM94" s="32"/>
      <c r="HJN94" s="32"/>
      <c r="HJO94" s="32"/>
      <c r="HJP94" s="32"/>
      <c r="HJQ94" s="32"/>
      <c r="HJR94" s="32"/>
      <c r="HJS94" s="32"/>
      <c r="HJT94" s="32"/>
      <c r="HJU94" s="32"/>
      <c r="HJV94" s="32"/>
      <c r="HJW94" s="32"/>
      <c r="HJX94" s="32"/>
      <c r="HJY94" s="32"/>
      <c r="HJZ94" s="32"/>
      <c r="HKA94" s="32"/>
      <c r="HKB94" s="32"/>
      <c r="HKC94" s="32"/>
      <c r="HKD94" s="32"/>
      <c r="HKE94" s="32"/>
      <c r="HKF94" s="32"/>
      <c r="HKG94" s="32"/>
      <c r="HKH94" s="32"/>
      <c r="HKI94" s="32"/>
      <c r="HKJ94" s="32"/>
      <c r="HKK94" s="32"/>
      <c r="HKL94" s="32"/>
      <c r="HKM94" s="32"/>
      <c r="HKN94" s="32"/>
      <c r="HKO94" s="32"/>
      <c r="HKP94" s="32"/>
      <c r="HKQ94" s="32"/>
      <c r="HKR94" s="32"/>
      <c r="HKS94" s="32"/>
      <c r="HKT94" s="32"/>
      <c r="HKU94" s="32"/>
      <c r="HKV94" s="32"/>
      <c r="HKW94" s="32"/>
      <c r="HKX94" s="32"/>
      <c r="HKY94" s="32"/>
      <c r="HKZ94" s="32"/>
      <c r="HLA94" s="32"/>
      <c r="HLB94" s="32"/>
      <c r="HLC94" s="32"/>
      <c r="HLD94" s="32"/>
      <c r="HLE94" s="32"/>
      <c r="HLF94" s="32"/>
      <c r="HLG94" s="32"/>
      <c r="HLH94" s="32"/>
      <c r="HLI94" s="32"/>
      <c r="HLJ94" s="32"/>
      <c r="HLK94" s="32"/>
      <c r="HLL94" s="32"/>
      <c r="HLM94" s="32"/>
      <c r="HLN94" s="32"/>
      <c r="HLO94" s="32"/>
      <c r="HLP94" s="32"/>
      <c r="HLQ94" s="32"/>
      <c r="HLR94" s="32"/>
      <c r="HLS94" s="32"/>
      <c r="HLT94" s="32"/>
      <c r="HLU94" s="32"/>
      <c r="HLV94" s="32"/>
      <c r="HLW94" s="32"/>
      <c r="HLX94" s="32"/>
      <c r="HLY94" s="32"/>
      <c r="HLZ94" s="32"/>
      <c r="HMA94" s="32"/>
      <c r="HMB94" s="32"/>
      <c r="HMC94" s="32"/>
      <c r="HMD94" s="32"/>
      <c r="HME94" s="32"/>
      <c r="HMF94" s="32"/>
      <c r="HMG94" s="32"/>
      <c r="HMH94" s="32"/>
      <c r="HMI94" s="32"/>
      <c r="HMJ94" s="32"/>
      <c r="HMK94" s="32"/>
      <c r="HML94" s="32"/>
      <c r="HMM94" s="32"/>
      <c r="HMN94" s="32"/>
      <c r="HMO94" s="32"/>
      <c r="HMP94" s="32"/>
      <c r="HMQ94" s="32"/>
      <c r="HMR94" s="32"/>
      <c r="HMS94" s="32"/>
      <c r="HMT94" s="32"/>
      <c r="HMU94" s="32"/>
      <c r="HMV94" s="32"/>
      <c r="HMW94" s="32"/>
      <c r="HMX94" s="32"/>
      <c r="HMY94" s="32"/>
      <c r="HMZ94" s="32"/>
      <c r="HNA94" s="32"/>
      <c r="HNB94" s="32"/>
      <c r="HNC94" s="32"/>
      <c r="HND94" s="32"/>
      <c r="HNE94" s="32"/>
      <c r="HNF94" s="32"/>
      <c r="HNG94" s="32"/>
      <c r="HNH94" s="32"/>
      <c r="HNI94" s="32"/>
      <c r="HNJ94" s="32"/>
      <c r="HNK94" s="32"/>
      <c r="HNL94" s="32"/>
      <c r="HNM94" s="32"/>
      <c r="HNN94" s="32"/>
      <c r="HNO94" s="32"/>
      <c r="HNP94" s="32"/>
      <c r="HNQ94" s="32"/>
      <c r="HNR94" s="32"/>
      <c r="HNS94" s="32"/>
      <c r="HNT94" s="32"/>
      <c r="HNU94" s="32"/>
      <c r="HNV94" s="32"/>
      <c r="HNW94" s="32"/>
      <c r="HNX94" s="32"/>
      <c r="HNY94" s="32"/>
      <c r="HNZ94" s="32"/>
      <c r="HOA94" s="32"/>
      <c r="HOB94" s="32"/>
      <c r="HOC94" s="32"/>
      <c r="HOD94" s="32"/>
      <c r="HOE94" s="32"/>
      <c r="HOF94" s="32"/>
      <c r="HOG94" s="32"/>
      <c r="HOH94" s="32"/>
      <c r="HOI94" s="32"/>
      <c r="HOJ94" s="32"/>
      <c r="HOK94" s="32"/>
      <c r="HOL94" s="32"/>
      <c r="HOM94" s="32"/>
      <c r="HON94" s="32"/>
      <c r="HOO94" s="32"/>
      <c r="HOP94" s="32"/>
      <c r="HOQ94" s="32"/>
      <c r="HOR94" s="32"/>
      <c r="HOS94" s="32"/>
      <c r="HOT94" s="32"/>
      <c r="HOU94" s="32"/>
      <c r="HOV94" s="32"/>
      <c r="HOW94" s="32"/>
      <c r="HOX94" s="32"/>
      <c r="HOY94" s="32"/>
      <c r="HOZ94" s="32"/>
      <c r="HPA94" s="32"/>
      <c r="HPB94" s="32"/>
      <c r="HPC94" s="32"/>
      <c r="HPD94" s="32"/>
      <c r="HPE94" s="32"/>
      <c r="HPF94" s="32"/>
      <c r="HPG94" s="32"/>
      <c r="HPH94" s="32"/>
      <c r="HPI94" s="32"/>
      <c r="HPJ94" s="32"/>
      <c r="HPK94" s="32"/>
      <c r="HPL94" s="32"/>
      <c r="HPM94" s="32"/>
      <c r="HPN94" s="32"/>
      <c r="HPO94" s="32"/>
      <c r="HPP94" s="32"/>
      <c r="HPQ94" s="32"/>
      <c r="HPR94" s="32"/>
      <c r="HPS94" s="32"/>
      <c r="HPT94" s="32"/>
      <c r="HPU94" s="32"/>
      <c r="HPV94" s="32"/>
      <c r="HPW94" s="32"/>
      <c r="HPX94" s="32"/>
      <c r="HPY94" s="32"/>
      <c r="HPZ94" s="32"/>
      <c r="HQA94" s="32"/>
      <c r="HQB94" s="32"/>
      <c r="HQC94" s="32"/>
      <c r="HQD94" s="32"/>
      <c r="HQE94" s="32"/>
      <c r="HQF94" s="32"/>
      <c r="HQG94" s="32"/>
      <c r="HQH94" s="32"/>
      <c r="HQI94" s="32"/>
      <c r="HQJ94" s="32"/>
      <c r="HQK94" s="32"/>
      <c r="HQL94" s="32"/>
      <c r="HQM94" s="32"/>
      <c r="HQN94" s="32"/>
      <c r="HQO94" s="32"/>
      <c r="HQP94" s="32"/>
      <c r="HQQ94" s="32"/>
      <c r="HQR94" s="32"/>
      <c r="HQS94" s="32"/>
      <c r="HQT94" s="32"/>
      <c r="HQU94" s="32"/>
      <c r="HQV94" s="32"/>
      <c r="HQW94" s="32"/>
      <c r="HQX94" s="32"/>
      <c r="HQY94" s="32"/>
      <c r="HQZ94" s="32"/>
      <c r="HRA94" s="32"/>
      <c r="HRB94" s="32"/>
      <c r="HRC94" s="32"/>
      <c r="HRD94" s="32"/>
      <c r="HRE94" s="32"/>
      <c r="HRF94" s="32"/>
      <c r="HRG94" s="32"/>
      <c r="HRH94" s="32"/>
      <c r="HRI94" s="32"/>
      <c r="HRJ94" s="32"/>
      <c r="HRK94" s="32"/>
      <c r="HRL94" s="32"/>
      <c r="HRM94" s="32"/>
      <c r="HRN94" s="32"/>
      <c r="HRO94" s="32"/>
      <c r="HRP94" s="32"/>
      <c r="HRQ94" s="32"/>
      <c r="HRR94" s="32"/>
      <c r="HRS94" s="32"/>
      <c r="HRT94" s="32"/>
      <c r="HRU94" s="32"/>
      <c r="HRV94" s="32"/>
      <c r="HRW94" s="32"/>
      <c r="HRX94" s="32"/>
      <c r="HRY94" s="32"/>
      <c r="HRZ94" s="32"/>
      <c r="HSA94" s="32"/>
      <c r="HSB94" s="32"/>
      <c r="HSC94" s="32"/>
      <c r="HSD94" s="32"/>
      <c r="HSE94" s="32"/>
      <c r="HSF94" s="32"/>
      <c r="HSG94" s="32"/>
      <c r="HSH94" s="32"/>
      <c r="HSI94" s="32"/>
      <c r="HSJ94" s="32"/>
      <c r="HSK94" s="32"/>
      <c r="HSL94" s="32"/>
      <c r="HSM94" s="32"/>
      <c r="HSN94" s="32"/>
      <c r="HSO94" s="32"/>
      <c r="HSP94" s="32"/>
      <c r="HSQ94" s="32"/>
      <c r="HSR94" s="32"/>
      <c r="HSS94" s="32"/>
      <c r="HST94" s="32"/>
      <c r="HSU94" s="32"/>
      <c r="HSV94" s="32"/>
      <c r="HSW94" s="32"/>
      <c r="HSX94" s="32"/>
      <c r="HSY94" s="32"/>
      <c r="HSZ94" s="32"/>
      <c r="HTA94" s="32"/>
      <c r="HTB94" s="32"/>
      <c r="HTC94" s="32"/>
      <c r="HTD94" s="32"/>
      <c r="HTE94" s="32"/>
      <c r="HTF94" s="32"/>
      <c r="HTG94" s="32"/>
      <c r="HTH94" s="32"/>
      <c r="HTI94" s="32"/>
      <c r="HTJ94" s="32"/>
      <c r="HTK94" s="32"/>
      <c r="HTL94" s="32"/>
      <c r="HTM94" s="32"/>
      <c r="HTN94" s="32"/>
      <c r="HTO94" s="32"/>
      <c r="HTP94" s="32"/>
      <c r="HTQ94" s="32"/>
      <c r="HTR94" s="32"/>
      <c r="HTS94" s="32"/>
      <c r="HTT94" s="32"/>
      <c r="HTU94" s="32"/>
      <c r="HTV94" s="32"/>
      <c r="HTW94" s="32"/>
      <c r="HTX94" s="32"/>
      <c r="HTY94" s="32"/>
      <c r="HTZ94" s="32"/>
      <c r="HUA94" s="32"/>
      <c r="HUB94" s="32"/>
      <c r="HUC94" s="32"/>
      <c r="HUD94" s="32"/>
      <c r="HUE94" s="32"/>
      <c r="HUF94" s="32"/>
      <c r="HUG94" s="32"/>
      <c r="HUH94" s="32"/>
      <c r="HUI94" s="32"/>
      <c r="HUJ94" s="32"/>
      <c r="HUK94" s="32"/>
      <c r="HUL94" s="32"/>
      <c r="HUM94" s="32"/>
      <c r="HUN94" s="32"/>
      <c r="HUO94" s="32"/>
      <c r="HUP94" s="32"/>
      <c r="HUQ94" s="32"/>
      <c r="HUR94" s="32"/>
      <c r="HUS94" s="32"/>
      <c r="HUT94" s="32"/>
      <c r="HUU94" s="32"/>
      <c r="HUV94" s="32"/>
      <c r="HUW94" s="32"/>
      <c r="HUX94" s="32"/>
      <c r="HUY94" s="32"/>
      <c r="HUZ94" s="32"/>
      <c r="HVA94" s="32"/>
      <c r="HVB94" s="32"/>
      <c r="HVC94" s="32"/>
      <c r="HVD94" s="32"/>
      <c r="HVE94" s="32"/>
      <c r="HVF94" s="32"/>
      <c r="HVG94" s="32"/>
      <c r="HVH94" s="32"/>
      <c r="HVI94" s="32"/>
      <c r="HVJ94" s="32"/>
      <c r="HVK94" s="32"/>
      <c r="HVL94" s="32"/>
      <c r="HVM94" s="32"/>
      <c r="HVN94" s="32"/>
      <c r="HVO94" s="32"/>
      <c r="HVP94" s="32"/>
      <c r="HVQ94" s="32"/>
      <c r="HVR94" s="32"/>
      <c r="HVS94" s="32"/>
      <c r="HVT94" s="32"/>
      <c r="HVU94" s="32"/>
      <c r="HVV94" s="32"/>
      <c r="HVW94" s="32"/>
      <c r="HVX94" s="32"/>
      <c r="HVY94" s="32"/>
      <c r="HVZ94" s="32"/>
      <c r="HWA94" s="32"/>
      <c r="HWB94" s="32"/>
      <c r="HWC94" s="32"/>
      <c r="HWD94" s="32"/>
      <c r="HWE94" s="32"/>
      <c r="HWF94" s="32"/>
      <c r="HWG94" s="32"/>
      <c r="HWH94" s="32"/>
      <c r="HWI94" s="32"/>
      <c r="HWJ94" s="32"/>
      <c r="HWK94" s="32"/>
      <c r="HWL94" s="32"/>
      <c r="HWM94" s="32"/>
      <c r="HWN94" s="32"/>
      <c r="HWO94" s="32"/>
      <c r="HWP94" s="32"/>
      <c r="HWQ94" s="32"/>
      <c r="HWR94" s="32"/>
      <c r="HWS94" s="32"/>
      <c r="HWT94" s="32"/>
      <c r="HWU94" s="32"/>
      <c r="HWV94" s="32"/>
      <c r="HWW94" s="32"/>
      <c r="HWX94" s="32"/>
      <c r="HWY94" s="32"/>
      <c r="HWZ94" s="32"/>
      <c r="HXA94" s="32"/>
      <c r="HXB94" s="32"/>
      <c r="HXC94" s="32"/>
      <c r="HXD94" s="32"/>
      <c r="HXE94" s="32"/>
      <c r="HXF94" s="32"/>
      <c r="HXG94" s="32"/>
      <c r="HXH94" s="32"/>
      <c r="HXI94" s="32"/>
      <c r="HXJ94" s="32"/>
      <c r="HXK94" s="32"/>
      <c r="HXL94" s="32"/>
      <c r="HXM94" s="32"/>
      <c r="HXN94" s="32"/>
      <c r="HXO94" s="32"/>
      <c r="HXP94" s="32"/>
      <c r="HXQ94" s="32"/>
      <c r="HXR94" s="32"/>
      <c r="HXS94" s="32"/>
      <c r="HXT94" s="32"/>
      <c r="HXU94" s="32"/>
      <c r="HXV94" s="32"/>
      <c r="HXW94" s="32"/>
      <c r="HXX94" s="32"/>
      <c r="HXY94" s="32"/>
      <c r="HXZ94" s="32"/>
      <c r="HYA94" s="32"/>
      <c r="HYB94" s="32"/>
      <c r="HYC94" s="32"/>
      <c r="HYD94" s="32"/>
      <c r="HYE94" s="32"/>
      <c r="HYF94" s="32"/>
      <c r="HYG94" s="32"/>
      <c r="HYH94" s="32"/>
      <c r="HYI94" s="32"/>
      <c r="HYJ94" s="32"/>
      <c r="HYK94" s="32"/>
      <c r="HYL94" s="32"/>
      <c r="HYM94" s="32"/>
      <c r="HYN94" s="32"/>
      <c r="HYO94" s="32"/>
      <c r="HYP94" s="32"/>
      <c r="HYQ94" s="32"/>
      <c r="HYR94" s="32"/>
      <c r="HYS94" s="32"/>
      <c r="HYT94" s="32"/>
      <c r="HYU94" s="32"/>
      <c r="HYV94" s="32"/>
      <c r="HYW94" s="32"/>
      <c r="HYX94" s="32"/>
      <c r="HYY94" s="32"/>
      <c r="HYZ94" s="32"/>
      <c r="HZA94" s="32"/>
      <c r="HZB94" s="32"/>
      <c r="HZC94" s="32"/>
      <c r="HZD94" s="32"/>
      <c r="HZE94" s="32"/>
      <c r="HZF94" s="32"/>
      <c r="HZG94" s="32"/>
      <c r="HZH94" s="32"/>
      <c r="HZI94" s="32"/>
      <c r="HZJ94" s="32"/>
      <c r="HZK94" s="32"/>
      <c r="HZL94" s="32"/>
      <c r="HZM94" s="32"/>
      <c r="HZN94" s="32"/>
      <c r="HZO94" s="32"/>
      <c r="HZP94" s="32"/>
      <c r="HZQ94" s="32"/>
      <c r="HZR94" s="32"/>
      <c r="HZS94" s="32"/>
      <c r="HZT94" s="32"/>
      <c r="HZU94" s="32"/>
      <c r="HZV94" s="32"/>
      <c r="HZW94" s="32"/>
      <c r="HZX94" s="32"/>
      <c r="HZY94" s="32"/>
      <c r="HZZ94" s="32"/>
      <c r="IAA94" s="32"/>
      <c r="IAB94" s="32"/>
      <c r="IAC94" s="32"/>
      <c r="IAD94" s="32"/>
      <c r="IAE94" s="32"/>
      <c r="IAF94" s="32"/>
      <c r="IAG94" s="32"/>
      <c r="IAH94" s="32"/>
      <c r="IAI94" s="32"/>
      <c r="IAJ94" s="32"/>
      <c r="IAK94" s="32"/>
      <c r="IAL94" s="32"/>
      <c r="IAM94" s="32"/>
      <c r="IAN94" s="32"/>
      <c r="IAO94" s="32"/>
      <c r="IAP94" s="32"/>
      <c r="IAQ94" s="32"/>
      <c r="IAR94" s="32"/>
      <c r="IAS94" s="32"/>
      <c r="IAT94" s="32"/>
      <c r="IAU94" s="32"/>
      <c r="IAV94" s="32"/>
      <c r="IAW94" s="32"/>
      <c r="IAX94" s="32"/>
      <c r="IAY94" s="32"/>
      <c r="IAZ94" s="32"/>
      <c r="IBA94" s="32"/>
      <c r="IBB94" s="32"/>
      <c r="IBC94" s="32"/>
      <c r="IBD94" s="32"/>
      <c r="IBE94" s="32"/>
      <c r="IBF94" s="32"/>
      <c r="IBG94" s="32"/>
      <c r="IBH94" s="32"/>
      <c r="IBI94" s="32"/>
      <c r="IBJ94" s="32"/>
      <c r="IBK94" s="32"/>
      <c r="IBL94" s="32"/>
      <c r="IBM94" s="32"/>
      <c r="IBN94" s="32"/>
      <c r="IBO94" s="32"/>
      <c r="IBP94" s="32"/>
      <c r="IBQ94" s="32"/>
      <c r="IBR94" s="32"/>
      <c r="IBS94" s="32"/>
      <c r="IBT94" s="32"/>
      <c r="IBU94" s="32"/>
      <c r="IBV94" s="32"/>
      <c r="IBW94" s="32"/>
      <c r="IBX94" s="32"/>
      <c r="IBY94" s="32"/>
      <c r="IBZ94" s="32"/>
      <c r="ICA94" s="32"/>
      <c r="ICB94" s="32"/>
      <c r="ICC94" s="32"/>
      <c r="ICD94" s="32"/>
      <c r="ICE94" s="32"/>
      <c r="ICF94" s="32"/>
      <c r="ICG94" s="32"/>
      <c r="ICH94" s="32"/>
      <c r="ICI94" s="32"/>
      <c r="ICJ94" s="32"/>
      <c r="ICK94" s="32"/>
      <c r="ICL94" s="32"/>
      <c r="ICM94" s="32"/>
      <c r="ICN94" s="32"/>
      <c r="ICO94" s="32"/>
      <c r="ICP94" s="32"/>
      <c r="ICQ94" s="32"/>
      <c r="ICR94" s="32"/>
      <c r="ICS94" s="32"/>
      <c r="ICT94" s="32"/>
      <c r="ICU94" s="32"/>
      <c r="ICV94" s="32"/>
      <c r="ICW94" s="32"/>
      <c r="ICX94" s="32"/>
      <c r="ICY94" s="32"/>
      <c r="ICZ94" s="32"/>
      <c r="IDA94" s="32"/>
      <c r="IDB94" s="32"/>
      <c r="IDC94" s="32"/>
      <c r="IDD94" s="32"/>
      <c r="IDE94" s="32"/>
      <c r="IDF94" s="32"/>
      <c r="IDG94" s="32"/>
      <c r="IDH94" s="32"/>
      <c r="IDI94" s="32"/>
      <c r="IDJ94" s="32"/>
      <c r="IDK94" s="32"/>
      <c r="IDL94" s="32"/>
      <c r="IDM94" s="32"/>
      <c r="IDN94" s="32"/>
      <c r="IDO94" s="32"/>
      <c r="IDP94" s="32"/>
      <c r="IDQ94" s="32"/>
      <c r="IDR94" s="32"/>
      <c r="IDS94" s="32"/>
      <c r="IDT94" s="32"/>
      <c r="IDU94" s="32"/>
      <c r="IDV94" s="32"/>
      <c r="IDW94" s="32"/>
      <c r="IDX94" s="32"/>
      <c r="IDY94" s="32"/>
      <c r="IDZ94" s="32"/>
      <c r="IEA94" s="32"/>
      <c r="IEB94" s="32"/>
      <c r="IEC94" s="32"/>
      <c r="IED94" s="32"/>
      <c r="IEE94" s="32"/>
      <c r="IEF94" s="32"/>
      <c r="IEG94" s="32"/>
      <c r="IEH94" s="32"/>
      <c r="IEI94" s="32"/>
      <c r="IEJ94" s="32"/>
      <c r="IEK94" s="32"/>
      <c r="IEL94" s="32"/>
      <c r="IEM94" s="32"/>
      <c r="IEN94" s="32"/>
      <c r="IEO94" s="32"/>
      <c r="IEP94" s="32"/>
      <c r="IEQ94" s="32"/>
      <c r="IER94" s="32"/>
      <c r="IES94" s="32"/>
      <c r="IET94" s="32"/>
      <c r="IEU94" s="32"/>
      <c r="IEV94" s="32"/>
      <c r="IEW94" s="32"/>
      <c r="IEX94" s="32"/>
      <c r="IEY94" s="32"/>
      <c r="IEZ94" s="32"/>
      <c r="IFA94" s="32"/>
      <c r="IFB94" s="32"/>
      <c r="IFC94" s="32"/>
      <c r="IFD94" s="32"/>
      <c r="IFE94" s="32"/>
      <c r="IFF94" s="32"/>
      <c r="IFG94" s="32"/>
      <c r="IFH94" s="32"/>
      <c r="IFI94" s="32"/>
      <c r="IFJ94" s="32"/>
      <c r="IFK94" s="32"/>
      <c r="IFL94" s="32"/>
      <c r="IFM94" s="32"/>
      <c r="IFN94" s="32"/>
      <c r="IFO94" s="32"/>
      <c r="IFP94" s="32"/>
      <c r="IFQ94" s="32"/>
      <c r="IFR94" s="32"/>
      <c r="IFS94" s="32"/>
      <c r="IFT94" s="32"/>
      <c r="IFU94" s="32"/>
      <c r="IFV94" s="32"/>
      <c r="IFW94" s="32"/>
      <c r="IFX94" s="32"/>
      <c r="IFY94" s="32"/>
      <c r="IFZ94" s="32"/>
      <c r="IGA94" s="32"/>
      <c r="IGB94" s="32"/>
      <c r="IGC94" s="32"/>
      <c r="IGD94" s="32"/>
      <c r="IGE94" s="32"/>
      <c r="IGF94" s="32"/>
      <c r="IGG94" s="32"/>
      <c r="IGH94" s="32"/>
      <c r="IGI94" s="32"/>
      <c r="IGJ94" s="32"/>
      <c r="IGK94" s="32"/>
      <c r="IGL94" s="32"/>
      <c r="IGM94" s="32"/>
      <c r="IGN94" s="32"/>
      <c r="IGO94" s="32"/>
      <c r="IGP94" s="32"/>
      <c r="IGQ94" s="32"/>
      <c r="IGR94" s="32"/>
      <c r="IGS94" s="32"/>
      <c r="IGT94" s="32"/>
      <c r="IGU94" s="32"/>
      <c r="IGV94" s="32"/>
      <c r="IGW94" s="32"/>
      <c r="IGX94" s="32"/>
      <c r="IGY94" s="32"/>
      <c r="IGZ94" s="32"/>
      <c r="IHA94" s="32"/>
      <c r="IHB94" s="32"/>
      <c r="IHC94" s="32"/>
      <c r="IHD94" s="32"/>
      <c r="IHE94" s="32"/>
      <c r="IHF94" s="32"/>
      <c r="IHG94" s="32"/>
      <c r="IHH94" s="32"/>
      <c r="IHI94" s="32"/>
      <c r="IHJ94" s="32"/>
      <c r="IHK94" s="32"/>
      <c r="IHL94" s="32"/>
      <c r="IHM94" s="32"/>
      <c r="IHN94" s="32"/>
      <c r="IHO94" s="32"/>
      <c r="IHP94" s="32"/>
      <c r="IHQ94" s="32"/>
      <c r="IHR94" s="32"/>
      <c r="IHS94" s="32"/>
      <c r="IHT94" s="32"/>
      <c r="IHU94" s="32"/>
      <c r="IHV94" s="32"/>
      <c r="IHW94" s="32"/>
      <c r="IHX94" s="32"/>
      <c r="IHY94" s="32"/>
      <c r="IHZ94" s="32"/>
      <c r="IIA94" s="32"/>
      <c r="IIB94" s="32"/>
      <c r="IIC94" s="32"/>
      <c r="IID94" s="32"/>
      <c r="IIE94" s="32"/>
      <c r="IIF94" s="32"/>
      <c r="IIG94" s="32"/>
      <c r="IIH94" s="32"/>
      <c r="III94" s="32"/>
      <c r="IIJ94" s="32"/>
      <c r="IIK94" s="32"/>
      <c r="IIL94" s="32"/>
      <c r="IIM94" s="32"/>
      <c r="IIN94" s="32"/>
      <c r="IIO94" s="32"/>
      <c r="IIP94" s="32"/>
      <c r="IIQ94" s="32"/>
      <c r="IIR94" s="32"/>
      <c r="IIS94" s="32"/>
      <c r="IIT94" s="32"/>
      <c r="IIU94" s="32"/>
      <c r="IIV94" s="32"/>
      <c r="IIW94" s="32"/>
      <c r="IIX94" s="32"/>
      <c r="IIY94" s="32"/>
      <c r="IIZ94" s="32"/>
      <c r="IJA94" s="32"/>
      <c r="IJB94" s="32"/>
      <c r="IJC94" s="32"/>
      <c r="IJD94" s="32"/>
      <c r="IJE94" s="32"/>
      <c r="IJF94" s="32"/>
      <c r="IJG94" s="32"/>
      <c r="IJH94" s="32"/>
      <c r="IJI94" s="32"/>
      <c r="IJJ94" s="32"/>
      <c r="IJK94" s="32"/>
      <c r="IJL94" s="32"/>
      <c r="IJM94" s="32"/>
      <c r="IJN94" s="32"/>
      <c r="IJO94" s="32"/>
      <c r="IJP94" s="32"/>
      <c r="IJQ94" s="32"/>
      <c r="IJR94" s="32"/>
      <c r="IJS94" s="32"/>
      <c r="IJT94" s="32"/>
      <c r="IJU94" s="32"/>
      <c r="IJV94" s="32"/>
      <c r="IJW94" s="32"/>
      <c r="IJX94" s="32"/>
      <c r="IJY94" s="32"/>
      <c r="IJZ94" s="32"/>
      <c r="IKA94" s="32"/>
      <c r="IKB94" s="32"/>
      <c r="IKC94" s="32"/>
      <c r="IKD94" s="32"/>
      <c r="IKE94" s="32"/>
      <c r="IKF94" s="32"/>
      <c r="IKG94" s="32"/>
      <c r="IKH94" s="32"/>
      <c r="IKI94" s="32"/>
      <c r="IKJ94" s="32"/>
      <c r="IKK94" s="32"/>
      <c r="IKL94" s="32"/>
      <c r="IKM94" s="32"/>
      <c r="IKN94" s="32"/>
      <c r="IKO94" s="32"/>
      <c r="IKP94" s="32"/>
      <c r="IKQ94" s="32"/>
      <c r="IKR94" s="32"/>
      <c r="IKS94" s="32"/>
      <c r="IKT94" s="32"/>
      <c r="IKU94" s="32"/>
      <c r="IKV94" s="32"/>
      <c r="IKW94" s="32"/>
      <c r="IKX94" s="32"/>
      <c r="IKY94" s="32"/>
      <c r="IKZ94" s="32"/>
      <c r="ILA94" s="32"/>
      <c r="ILB94" s="32"/>
      <c r="ILC94" s="32"/>
      <c r="ILD94" s="32"/>
      <c r="ILE94" s="32"/>
      <c r="ILF94" s="32"/>
      <c r="ILG94" s="32"/>
      <c r="ILH94" s="32"/>
      <c r="ILI94" s="32"/>
      <c r="ILJ94" s="32"/>
      <c r="ILK94" s="32"/>
      <c r="ILL94" s="32"/>
      <c r="ILM94" s="32"/>
      <c r="ILN94" s="32"/>
      <c r="ILO94" s="32"/>
      <c r="ILP94" s="32"/>
      <c r="ILQ94" s="32"/>
      <c r="ILR94" s="32"/>
      <c r="ILS94" s="32"/>
      <c r="ILT94" s="32"/>
      <c r="ILU94" s="32"/>
      <c r="ILV94" s="32"/>
      <c r="ILW94" s="32"/>
      <c r="ILX94" s="32"/>
      <c r="ILY94" s="32"/>
      <c r="ILZ94" s="32"/>
      <c r="IMA94" s="32"/>
      <c r="IMB94" s="32"/>
      <c r="IMC94" s="32"/>
      <c r="IMD94" s="32"/>
      <c r="IME94" s="32"/>
      <c r="IMF94" s="32"/>
      <c r="IMG94" s="32"/>
      <c r="IMH94" s="32"/>
      <c r="IMI94" s="32"/>
      <c r="IMJ94" s="32"/>
      <c r="IMK94" s="32"/>
      <c r="IML94" s="32"/>
      <c r="IMM94" s="32"/>
      <c r="IMN94" s="32"/>
      <c r="IMO94" s="32"/>
      <c r="IMP94" s="32"/>
      <c r="IMQ94" s="32"/>
      <c r="IMR94" s="32"/>
      <c r="IMS94" s="32"/>
      <c r="IMT94" s="32"/>
      <c r="IMU94" s="32"/>
      <c r="IMV94" s="32"/>
      <c r="IMW94" s="32"/>
      <c r="IMX94" s="32"/>
      <c r="IMY94" s="32"/>
      <c r="IMZ94" s="32"/>
      <c r="INA94" s="32"/>
      <c r="INB94" s="32"/>
      <c r="INC94" s="32"/>
      <c r="IND94" s="32"/>
      <c r="INE94" s="32"/>
      <c r="INF94" s="32"/>
      <c r="ING94" s="32"/>
      <c r="INH94" s="32"/>
      <c r="INI94" s="32"/>
      <c r="INJ94" s="32"/>
      <c r="INK94" s="32"/>
      <c r="INL94" s="32"/>
      <c r="INM94" s="32"/>
      <c r="INN94" s="32"/>
      <c r="INO94" s="32"/>
      <c r="INP94" s="32"/>
      <c r="INQ94" s="32"/>
      <c r="INR94" s="32"/>
      <c r="INS94" s="32"/>
      <c r="INT94" s="32"/>
      <c r="INU94" s="32"/>
      <c r="INV94" s="32"/>
      <c r="INW94" s="32"/>
      <c r="INX94" s="32"/>
      <c r="INY94" s="32"/>
      <c r="INZ94" s="32"/>
      <c r="IOA94" s="32"/>
      <c r="IOB94" s="32"/>
      <c r="IOC94" s="32"/>
      <c r="IOD94" s="32"/>
      <c r="IOE94" s="32"/>
      <c r="IOF94" s="32"/>
      <c r="IOG94" s="32"/>
      <c r="IOH94" s="32"/>
      <c r="IOI94" s="32"/>
      <c r="IOJ94" s="32"/>
      <c r="IOK94" s="32"/>
      <c r="IOL94" s="32"/>
      <c r="IOM94" s="32"/>
      <c r="ION94" s="32"/>
      <c r="IOO94" s="32"/>
      <c r="IOP94" s="32"/>
      <c r="IOQ94" s="32"/>
      <c r="IOR94" s="32"/>
      <c r="IOS94" s="32"/>
      <c r="IOT94" s="32"/>
      <c r="IOU94" s="32"/>
      <c r="IOV94" s="32"/>
      <c r="IOW94" s="32"/>
      <c r="IOX94" s="32"/>
      <c r="IOY94" s="32"/>
      <c r="IOZ94" s="32"/>
      <c r="IPA94" s="32"/>
      <c r="IPB94" s="32"/>
      <c r="IPC94" s="32"/>
      <c r="IPD94" s="32"/>
      <c r="IPE94" s="32"/>
      <c r="IPF94" s="32"/>
      <c r="IPG94" s="32"/>
      <c r="IPH94" s="32"/>
      <c r="IPI94" s="32"/>
      <c r="IPJ94" s="32"/>
      <c r="IPK94" s="32"/>
      <c r="IPL94" s="32"/>
      <c r="IPM94" s="32"/>
      <c r="IPN94" s="32"/>
      <c r="IPO94" s="32"/>
      <c r="IPP94" s="32"/>
      <c r="IPQ94" s="32"/>
      <c r="IPR94" s="32"/>
      <c r="IPS94" s="32"/>
      <c r="IPT94" s="32"/>
      <c r="IPU94" s="32"/>
      <c r="IPV94" s="32"/>
      <c r="IPW94" s="32"/>
      <c r="IPX94" s="32"/>
      <c r="IPY94" s="32"/>
      <c r="IPZ94" s="32"/>
      <c r="IQA94" s="32"/>
      <c r="IQB94" s="32"/>
      <c r="IQC94" s="32"/>
      <c r="IQD94" s="32"/>
      <c r="IQE94" s="32"/>
      <c r="IQF94" s="32"/>
      <c r="IQG94" s="32"/>
      <c r="IQH94" s="32"/>
      <c r="IQI94" s="32"/>
      <c r="IQJ94" s="32"/>
      <c r="IQK94" s="32"/>
      <c r="IQL94" s="32"/>
      <c r="IQM94" s="32"/>
      <c r="IQN94" s="32"/>
      <c r="IQO94" s="32"/>
      <c r="IQP94" s="32"/>
      <c r="IQQ94" s="32"/>
      <c r="IQR94" s="32"/>
      <c r="IQS94" s="32"/>
      <c r="IQT94" s="32"/>
      <c r="IQU94" s="32"/>
      <c r="IQV94" s="32"/>
      <c r="IQW94" s="32"/>
      <c r="IQX94" s="32"/>
      <c r="IQY94" s="32"/>
      <c r="IQZ94" s="32"/>
      <c r="IRA94" s="32"/>
      <c r="IRB94" s="32"/>
      <c r="IRC94" s="32"/>
      <c r="IRD94" s="32"/>
      <c r="IRE94" s="32"/>
      <c r="IRF94" s="32"/>
      <c r="IRG94" s="32"/>
      <c r="IRH94" s="32"/>
      <c r="IRI94" s="32"/>
      <c r="IRJ94" s="32"/>
      <c r="IRK94" s="32"/>
      <c r="IRL94" s="32"/>
      <c r="IRM94" s="32"/>
      <c r="IRN94" s="32"/>
      <c r="IRO94" s="32"/>
      <c r="IRP94" s="32"/>
      <c r="IRQ94" s="32"/>
      <c r="IRR94" s="32"/>
      <c r="IRS94" s="32"/>
      <c r="IRT94" s="32"/>
      <c r="IRU94" s="32"/>
      <c r="IRV94" s="32"/>
      <c r="IRW94" s="32"/>
      <c r="IRX94" s="32"/>
      <c r="IRY94" s="32"/>
      <c r="IRZ94" s="32"/>
      <c r="ISA94" s="32"/>
      <c r="ISB94" s="32"/>
      <c r="ISC94" s="32"/>
      <c r="ISD94" s="32"/>
      <c r="ISE94" s="32"/>
      <c r="ISF94" s="32"/>
      <c r="ISG94" s="32"/>
      <c r="ISH94" s="32"/>
      <c r="ISI94" s="32"/>
      <c r="ISJ94" s="32"/>
      <c r="ISK94" s="32"/>
      <c r="ISL94" s="32"/>
      <c r="ISM94" s="32"/>
      <c r="ISN94" s="32"/>
      <c r="ISO94" s="32"/>
      <c r="ISP94" s="32"/>
      <c r="ISQ94" s="32"/>
      <c r="ISR94" s="32"/>
      <c r="ISS94" s="32"/>
      <c r="IST94" s="32"/>
      <c r="ISU94" s="32"/>
      <c r="ISV94" s="32"/>
      <c r="ISW94" s="32"/>
      <c r="ISX94" s="32"/>
      <c r="ISY94" s="32"/>
      <c r="ISZ94" s="32"/>
      <c r="ITA94" s="32"/>
      <c r="ITB94" s="32"/>
      <c r="ITC94" s="32"/>
      <c r="ITD94" s="32"/>
      <c r="ITE94" s="32"/>
      <c r="ITF94" s="32"/>
      <c r="ITG94" s="32"/>
      <c r="ITH94" s="32"/>
      <c r="ITI94" s="32"/>
      <c r="ITJ94" s="32"/>
      <c r="ITK94" s="32"/>
      <c r="ITL94" s="32"/>
      <c r="ITM94" s="32"/>
      <c r="ITN94" s="32"/>
      <c r="ITO94" s="32"/>
      <c r="ITP94" s="32"/>
      <c r="ITQ94" s="32"/>
      <c r="ITR94" s="32"/>
      <c r="ITS94" s="32"/>
      <c r="ITT94" s="32"/>
      <c r="ITU94" s="32"/>
      <c r="ITV94" s="32"/>
      <c r="ITW94" s="32"/>
      <c r="ITX94" s="32"/>
      <c r="ITY94" s="32"/>
      <c r="ITZ94" s="32"/>
      <c r="IUA94" s="32"/>
      <c r="IUB94" s="32"/>
      <c r="IUC94" s="32"/>
      <c r="IUD94" s="32"/>
      <c r="IUE94" s="32"/>
      <c r="IUF94" s="32"/>
      <c r="IUG94" s="32"/>
      <c r="IUH94" s="32"/>
      <c r="IUI94" s="32"/>
      <c r="IUJ94" s="32"/>
      <c r="IUK94" s="32"/>
      <c r="IUL94" s="32"/>
      <c r="IUM94" s="32"/>
      <c r="IUN94" s="32"/>
      <c r="IUO94" s="32"/>
      <c r="IUP94" s="32"/>
      <c r="IUQ94" s="32"/>
      <c r="IUR94" s="32"/>
      <c r="IUS94" s="32"/>
      <c r="IUT94" s="32"/>
      <c r="IUU94" s="32"/>
      <c r="IUV94" s="32"/>
      <c r="IUW94" s="32"/>
      <c r="IUX94" s="32"/>
      <c r="IUY94" s="32"/>
      <c r="IUZ94" s="32"/>
      <c r="IVA94" s="32"/>
      <c r="IVB94" s="32"/>
      <c r="IVC94" s="32"/>
      <c r="IVD94" s="32"/>
      <c r="IVE94" s="32"/>
      <c r="IVF94" s="32"/>
      <c r="IVG94" s="32"/>
      <c r="IVH94" s="32"/>
      <c r="IVI94" s="32"/>
      <c r="IVJ94" s="32"/>
      <c r="IVK94" s="32"/>
      <c r="IVL94" s="32"/>
      <c r="IVM94" s="32"/>
      <c r="IVN94" s="32"/>
      <c r="IVO94" s="32"/>
      <c r="IVP94" s="32"/>
      <c r="IVQ94" s="32"/>
      <c r="IVR94" s="32"/>
      <c r="IVS94" s="32"/>
      <c r="IVT94" s="32"/>
      <c r="IVU94" s="32"/>
      <c r="IVV94" s="32"/>
      <c r="IVW94" s="32"/>
      <c r="IVX94" s="32"/>
      <c r="IVY94" s="32"/>
      <c r="IVZ94" s="32"/>
      <c r="IWA94" s="32"/>
      <c r="IWB94" s="32"/>
      <c r="IWC94" s="32"/>
      <c r="IWD94" s="32"/>
      <c r="IWE94" s="32"/>
      <c r="IWF94" s="32"/>
      <c r="IWG94" s="32"/>
      <c r="IWH94" s="32"/>
      <c r="IWI94" s="32"/>
      <c r="IWJ94" s="32"/>
      <c r="IWK94" s="32"/>
      <c r="IWL94" s="32"/>
      <c r="IWM94" s="32"/>
      <c r="IWN94" s="32"/>
      <c r="IWO94" s="32"/>
      <c r="IWP94" s="32"/>
      <c r="IWQ94" s="32"/>
      <c r="IWR94" s="32"/>
      <c r="IWS94" s="32"/>
      <c r="IWT94" s="32"/>
      <c r="IWU94" s="32"/>
      <c r="IWV94" s="32"/>
      <c r="IWW94" s="32"/>
      <c r="IWX94" s="32"/>
      <c r="IWY94" s="32"/>
      <c r="IWZ94" s="32"/>
      <c r="IXA94" s="32"/>
      <c r="IXB94" s="32"/>
      <c r="IXC94" s="32"/>
      <c r="IXD94" s="32"/>
      <c r="IXE94" s="32"/>
      <c r="IXF94" s="32"/>
      <c r="IXG94" s="32"/>
      <c r="IXH94" s="32"/>
      <c r="IXI94" s="32"/>
      <c r="IXJ94" s="32"/>
      <c r="IXK94" s="32"/>
      <c r="IXL94" s="32"/>
      <c r="IXM94" s="32"/>
      <c r="IXN94" s="32"/>
      <c r="IXO94" s="32"/>
      <c r="IXP94" s="32"/>
      <c r="IXQ94" s="32"/>
      <c r="IXR94" s="32"/>
      <c r="IXS94" s="32"/>
      <c r="IXT94" s="32"/>
      <c r="IXU94" s="32"/>
      <c r="IXV94" s="32"/>
      <c r="IXW94" s="32"/>
      <c r="IXX94" s="32"/>
      <c r="IXY94" s="32"/>
      <c r="IXZ94" s="32"/>
      <c r="IYA94" s="32"/>
      <c r="IYB94" s="32"/>
      <c r="IYC94" s="32"/>
      <c r="IYD94" s="32"/>
      <c r="IYE94" s="32"/>
      <c r="IYF94" s="32"/>
      <c r="IYG94" s="32"/>
      <c r="IYH94" s="32"/>
      <c r="IYI94" s="32"/>
      <c r="IYJ94" s="32"/>
      <c r="IYK94" s="32"/>
      <c r="IYL94" s="32"/>
      <c r="IYM94" s="32"/>
      <c r="IYN94" s="32"/>
      <c r="IYO94" s="32"/>
      <c r="IYP94" s="32"/>
      <c r="IYQ94" s="32"/>
      <c r="IYR94" s="32"/>
      <c r="IYS94" s="32"/>
      <c r="IYT94" s="32"/>
      <c r="IYU94" s="32"/>
      <c r="IYV94" s="32"/>
      <c r="IYW94" s="32"/>
      <c r="IYX94" s="32"/>
      <c r="IYY94" s="32"/>
      <c r="IYZ94" s="32"/>
      <c r="IZA94" s="32"/>
      <c r="IZB94" s="32"/>
      <c r="IZC94" s="32"/>
      <c r="IZD94" s="32"/>
      <c r="IZE94" s="32"/>
      <c r="IZF94" s="32"/>
      <c r="IZG94" s="32"/>
      <c r="IZH94" s="32"/>
      <c r="IZI94" s="32"/>
      <c r="IZJ94" s="32"/>
      <c r="IZK94" s="32"/>
      <c r="IZL94" s="32"/>
      <c r="IZM94" s="32"/>
      <c r="IZN94" s="32"/>
      <c r="IZO94" s="32"/>
      <c r="IZP94" s="32"/>
      <c r="IZQ94" s="32"/>
      <c r="IZR94" s="32"/>
      <c r="IZS94" s="32"/>
      <c r="IZT94" s="32"/>
      <c r="IZU94" s="32"/>
      <c r="IZV94" s="32"/>
      <c r="IZW94" s="32"/>
      <c r="IZX94" s="32"/>
      <c r="IZY94" s="32"/>
      <c r="IZZ94" s="32"/>
      <c r="JAA94" s="32"/>
      <c r="JAB94" s="32"/>
      <c r="JAC94" s="32"/>
      <c r="JAD94" s="32"/>
      <c r="JAE94" s="32"/>
      <c r="JAF94" s="32"/>
      <c r="JAG94" s="32"/>
      <c r="JAH94" s="32"/>
      <c r="JAI94" s="32"/>
      <c r="JAJ94" s="32"/>
      <c r="JAK94" s="32"/>
      <c r="JAL94" s="32"/>
      <c r="JAM94" s="32"/>
      <c r="JAN94" s="32"/>
      <c r="JAO94" s="32"/>
      <c r="JAP94" s="32"/>
      <c r="JAQ94" s="32"/>
      <c r="JAR94" s="32"/>
      <c r="JAS94" s="32"/>
      <c r="JAT94" s="32"/>
      <c r="JAU94" s="32"/>
      <c r="JAV94" s="32"/>
      <c r="JAW94" s="32"/>
      <c r="JAX94" s="32"/>
      <c r="JAY94" s="32"/>
      <c r="JAZ94" s="32"/>
      <c r="JBA94" s="32"/>
      <c r="JBB94" s="32"/>
      <c r="JBC94" s="32"/>
      <c r="JBD94" s="32"/>
      <c r="JBE94" s="32"/>
      <c r="JBF94" s="32"/>
      <c r="JBG94" s="32"/>
      <c r="JBH94" s="32"/>
      <c r="JBI94" s="32"/>
      <c r="JBJ94" s="32"/>
      <c r="JBK94" s="32"/>
      <c r="JBL94" s="32"/>
      <c r="JBM94" s="32"/>
      <c r="JBN94" s="32"/>
      <c r="JBO94" s="32"/>
      <c r="JBP94" s="32"/>
      <c r="JBQ94" s="32"/>
      <c r="JBR94" s="32"/>
      <c r="JBS94" s="32"/>
      <c r="JBT94" s="32"/>
      <c r="JBU94" s="32"/>
      <c r="JBV94" s="32"/>
      <c r="JBW94" s="32"/>
      <c r="JBX94" s="32"/>
      <c r="JBY94" s="32"/>
      <c r="JBZ94" s="32"/>
      <c r="JCA94" s="32"/>
      <c r="JCB94" s="32"/>
      <c r="JCC94" s="32"/>
      <c r="JCD94" s="32"/>
      <c r="JCE94" s="32"/>
      <c r="JCF94" s="32"/>
      <c r="JCG94" s="32"/>
      <c r="JCH94" s="32"/>
      <c r="JCI94" s="32"/>
      <c r="JCJ94" s="32"/>
      <c r="JCK94" s="32"/>
      <c r="JCL94" s="32"/>
      <c r="JCM94" s="32"/>
      <c r="JCN94" s="32"/>
      <c r="JCO94" s="32"/>
      <c r="JCP94" s="32"/>
      <c r="JCQ94" s="32"/>
      <c r="JCR94" s="32"/>
      <c r="JCS94" s="32"/>
      <c r="JCT94" s="32"/>
      <c r="JCU94" s="32"/>
      <c r="JCV94" s="32"/>
      <c r="JCW94" s="32"/>
      <c r="JCX94" s="32"/>
      <c r="JCY94" s="32"/>
      <c r="JCZ94" s="32"/>
      <c r="JDA94" s="32"/>
      <c r="JDB94" s="32"/>
      <c r="JDC94" s="32"/>
      <c r="JDD94" s="32"/>
      <c r="JDE94" s="32"/>
      <c r="JDF94" s="32"/>
      <c r="JDG94" s="32"/>
      <c r="JDH94" s="32"/>
      <c r="JDI94" s="32"/>
      <c r="JDJ94" s="32"/>
      <c r="JDK94" s="32"/>
      <c r="JDL94" s="32"/>
      <c r="JDM94" s="32"/>
      <c r="JDN94" s="32"/>
      <c r="JDO94" s="32"/>
      <c r="JDP94" s="32"/>
      <c r="JDQ94" s="32"/>
      <c r="JDR94" s="32"/>
      <c r="JDS94" s="32"/>
      <c r="JDT94" s="32"/>
      <c r="JDU94" s="32"/>
      <c r="JDV94" s="32"/>
      <c r="JDW94" s="32"/>
      <c r="JDX94" s="32"/>
      <c r="JDY94" s="32"/>
      <c r="JDZ94" s="32"/>
      <c r="JEA94" s="32"/>
      <c r="JEB94" s="32"/>
      <c r="JEC94" s="32"/>
      <c r="JED94" s="32"/>
      <c r="JEE94" s="32"/>
      <c r="JEF94" s="32"/>
      <c r="JEG94" s="32"/>
      <c r="JEH94" s="32"/>
      <c r="JEI94" s="32"/>
      <c r="JEJ94" s="32"/>
      <c r="JEK94" s="32"/>
      <c r="JEL94" s="32"/>
      <c r="JEM94" s="32"/>
      <c r="JEN94" s="32"/>
      <c r="JEO94" s="32"/>
      <c r="JEP94" s="32"/>
      <c r="JEQ94" s="32"/>
      <c r="JER94" s="32"/>
      <c r="JES94" s="32"/>
      <c r="JET94" s="32"/>
      <c r="JEU94" s="32"/>
      <c r="JEV94" s="32"/>
      <c r="JEW94" s="32"/>
      <c r="JEX94" s="32"/>
      <c r="JEY94" s="32"/>
      <c r="JEZ94" s="32"/>
      <c r="JFA94" s="32"/>
      <c r="JFB94" s="32"/>
      <c r="JFC94" s="32"/>
      <c r="JFD94" s="32"/>
      <c r="JFE94" s="32"/>
      <c r="JFF94" s="32"/>
      <c r="JFG94" s="32"/>
      <c r="JFH94" s="32"/>
      <c r="JFI94" s="32"/>
      <c r="JFJ94" s="32"/>
      <c r="JFK94" s="32"/>
      <c r="JFL94" s="32"/>
      <c r="JFM94" s="32"/>
      <c r="JFN94" s="32"/>
      <c r="JFO94" s="32"/>
      <c r="JFP94" s="32"/>
      <c r="JFQ94" s="32"/>
      <c r="JFR94" s="32"/>
      <c r="JFS94" s="32"/>
      <c r="JFT94" s="32"/>
      <c r="JFU94" s="32"/>
      <c r="JFV94" s="32"/>
      <c r="JFW94" s="32"/>
      <c r="JFX94" s="32"/>
      <c r="JFY94" s="32"/>
      <c r="JFZ94" s="32"/>
      <c r="JGA94" s="32"/>
      <c r="JGB94" s="32"/>
      <c r="JGC94" s="32"/>
      <c r="JGD94" s="32"/>
      <c r="JGE94" s="32"/>
      <c r="JGF94" s="32"/>
      <c r="JGG94" s="32"/>
      <c r="JGH94" s="32"/>
      <c r="JGI94" s="32"/>
      <c r="JGJ94" s="32"/>
      <c r="JGK94" s="32"/>
      <c r="JGL94" s="32"/>
      <c r="JGM94" s="32"/>
      <c r="JGN94" s="32"/>
      <c r="JGO94" s="32"/>
      <c r="JGP94" s="32"/>
      <c r="JGQ94" s="32"/>
      <c r="JGR94" s="32"/>
      <c r="JGS94" s="32"/>
      <c r="JGT94" s="32"/>
      <c r="JGU94" s="32"/>
      <c r="JGV94" s="32"/>
      <c r="JGW94" s="32"/>
      <c r="JGX94" s="32"/>
      <c r="JGY94" s="32"/>
      <c r="JGZ94" s="32"/>
      <c r="JHA94" s="32"/>
      <c r="JHB94" s="32"/>
      <c r="JHC94" s="32"/>
      <c r="JHD94" s="32"/>
      <c r="JHE94" s="32"/>
      <c r="JHF94" s="32"/>
      <c r="JHG94" s="32"/>
      <c r="JHH94" s="32"/>
      <c r="JHI94" s="32"/>
      <c r="JHJ94" s="32"/>
      <c r="JHK94" s="32"/>
      <c r="JHL94" s="32"/>
      <c r="JHM94" s="32"/>
      <c r="JHN94" s="32"/>
      <c r="JHO94" s="32"/>
      <c r="JHP94" s="32"/>
      <c r="JHQ94" s="32"/>
      <c r="JHR94" s="32"/>
      <c r="JHS94" s="32"/>
      <c r="JHT94" s="32"/>
      <c r="JHU94" s="32"/>
      <c r="JHV94" s="32"/>
      <c r="JHW94" s="32"/>
      <c r="JHX94" s="32"/>
      <c r="JHY94" s="32"/>
      <c r="JHZ94" s="32"/>
      <c r="JIA94" s="32"/>
      <c r="JIB94" s="32"/>
      <c r="JIC94" s="32"/>
      <c r="JID94" s="32"/>
      <c r="JIE94" s="32"/>
      <c r="JIF94" s="32"/>
      <c r="JIG94" s="32"/>
      <c r="JIH94" s="32"/>
      <c r="JII94" s="32"/>
      <c r="JIJ94" s="32"/>
      <c r="JIK94" s="32"/>
      <c r="JIL94" s="32"/>
      <c r="JIM94" s="32"/>
      <c r="JIN94" s="32"/>
      <c r="JIO94" s="32"/>
      <c r="JIP94" s="32"/>
      <c r="JIQ94" s="32"/>
      <c r="JIR94" s="32"/>
      <c r="JIS94" s="32"/>
      <c r="JIT94" s="32"/>
      <c r="JIU94" s="32"/>
      <c r="JIV94" s="32"/>
      <c r="JIW94" s="32"/>
      <c r="JIX94" s="32"/>
      <c r="JIY94" s="32"/>
      <c r="JIZ94" s="32"/>
      <c r="JJA94" s="32"/>
      <c r="JJB94" s="32"/>
      <c r="JJC94" s="32"/>
      <c r="JJD94" s="32"/>
      <c r="JJE94" s="32"/>
      <c r="JJF94" s="32"/>
      <c r="JJG94" s="32"/>
      <c r="JJH94" s="32"/>
      <c r="JJI94" s="32"/>
      <c r="JJJ94" s="32"/>
      <c r="JJK94" s="32"/>
      <c r="JJL94" s="32"/>
      <c r="JJM94" s="32"/>
      <c r="JJN94" s="32"/>
      <c r="JJO94" s="32"/>
      <c r="JJP94" s="32"/>
      <c r="JJQ94" s="32"/>
      <c r="JJR94" s="32"/>
      <c r="JJS94" s="32"/>
      <c r="JJT94" s="32"/>
      <c r="JJU94" s="32"/>
      <c r="JJV94" s="32"/>
      <c r="JJW94" s="32"/>
      <c r="JJX94" s="32"/>
      <c r="JJY94" s="32"/>
      <c r="JJZ94" s="32"/>
      <c r="JKA94" s="32"/>
      <c r="JKB94" s="32"/>
      <c r="JKC94" s="32"/>
      <c r="JKD94" s="32"/>
      <c r="JKE94" s="32"/>
      <c r="JKF94" s="32"/>
      <c r="JKG94" s="32"/>
      <c r="JKH94" s="32"/>
      <c r="JKI94" s="32"/>
      <c r="JKJ94" s="32"/>
      <c r="JKK94" s="32"/>
      <c r="JKL94" s="32"/>
      <c r="JKM94" s="32"/>
      <c r="JKN94" s="32"/>
      <c r="JKO94" s="32"/>
      <c r="JKP94" s="32"/>
      <c r="JKQ94" s="32"/>
      <c r="JKR94" s="32"/>
      <c r="JKS94" s="32"/>
      <c r="JKT94" s="32"/>
      <c r="JKU94" s="32"/>
      <c r="JKV94" s="32"/>
      <c r="JKW94" s="32"/>
      <c r="JKX94" s="32"/>
      <c r="JKY94" s="32"/>
      <c r="JKZ94" s="32"/>
      <c r="JLA94" s="32"/>
      <c r="JLB94" s="32"/>
      <c r="JLC94" s="32"/>
      <c r="JLD94" s="32"/>
      <c r="JLE94" s="32"/>
      <c r="JLF94" s="32"/>
      <c r="JLG94" s="32"/>
      <c r="JLH94" s="32"/>
      <c r="JLI94" s="32"/>
      <c r="JLJ94" s="32"/>
      <c r="JLK94" s="32"/>
      <c r="JLL94" s="32"/>
      <c r="JLM94" s="32"/>
      <c r="JLN94" s="32"/>
      <c r="JLO94" s="32"/>
      <c r="JLP94" s="32"/>
      <c r="JLQ94" s="32"/>
      <c r="JLR94" s="32"/>
      <c r="JLS94" s="32"/>
      <c r="JLT94" s="32"/>
      <c r="JLU94" s="32"/>
      <c r="JLV94" s="32"/>
      <c r="JLW94" s="32"/>
      <c r="JLX94" s="32"/>
      <c r="JLY94" s="32"/>
      <c r="JLZ94" s="32"/>
      <c r="JMA94" s="32"/>
      <c r="JMB94" s="32"/>
      <c r="JMC94" s="32"/>
      <c r="JMD94" s="32"/>
      <c r="JME94" s="32"/>
      <c r="JMF94" s="32"/>
      <c r="JMG94" s="32"/>
      <c r="JMH94" s="32"/>
      <c r="JMI94" s="32"/>
      <c r="JMJ94" s="32"/>
      <c r="JMK94" s="32"/>
      <c r="JML94" s="32"/>
      <c r="JMM94" s="32"/>
      <c r="JMN94" s="32"/>
      <c r="JMO94" s="32"/>
      <c r="JMP94" s="32"/>
      <c r="JMQ94" s="32"/>
      <c r="JMR94" s="32"/>
      <c r="JMS94" s="32"/>
      <c r="JMT94" s="32"/>
      <c r="JMU94" s="32"/>
      <c r="JMV94" s="32"/>
      <c r="JMW94" s="32"/>
      <c r="JMX94" s="32"/>
      <c r="JMY94" s="32"/>
      <c r="JMZ94" s="32"/>
      <c r="JNA94" s="32"/>
      <c r="JNB94" s="32"/>
      <c r="JNC94" s="32"/>
      <c r="JND94" s="32"/>
      <c r="JNE94" s="32"/>
      <c r="JNF94" s="32"/>
      <c r="JNG94" s="32"/>
      <c r="JNH94" s="32"/>
      <c r="JNI94" s="32"/>
      <c r="JNJ94" s="32"/>
      <c r="JNK94" s="32"/>
      <c r="JNL94" s="32"/>
      <c r="JNM94" s="32"/>
      <c r="JNN94" s="32"/>
      <c r="JNO94" s="32"/>
      <c r="JNP94" s="32"/>
      <c r="JNQ94" s="32"/>
      <c r="JNR94" s="32"/>
      <c r="JNS94" s="32"/>
      <c r="JNT94" s="32"/>
      <c r="JNU94" s="32"/>
      <c r="JNV94" s="32"/>
      <c r="JNW94" s="32"/>
      <c r="JNX94" s="32"/>
      <c r="JNY94" s="32"/>
      <c r="JNZ94" s="32"/>
      <c r="JOA94" s="32"/>
      <c r="JOB94" s="32"/>
      <c r="JOC94" s="32"/>
      <c r="JOD94" s="32"/>
      <c r="JOE94" s="32"/>
      <c r="JOF94" s="32"/>
      <c r="JOG94" s="32"/>
      <c r="JOH94" s="32"/>
      <c r="JOI94" s="32"/>
      <c r="JOJ94" s="32"/>
      <c r="JOK94" s="32"/>
      <c r="JOL94" s="32"/>
      <c r="JOM94" s="32"/>
      <c r="JON94" s="32"/>
      <c r="JOO94" s="32"/>
      <c r="JOP94" s="32"/>
      <c r="JOQ94" s="32"/>
      <c r="JOR94" s="32"/>
      <c r="JOS94" s="32"/>
      <c r="JOT94" s="32"/>
      <c r="JOU94" s="32"/>
      <c r="JOV94" s="32"/>
      <c r="JOW94" s="32"/>
      <c r="JOX94" s="32"/>
      <c r="JOY94" s="32"/>
      <c r="JOZ94" s="32"/>
      <c r="JPA94" s="32"/>
      <c r="JPB94" s="32"/>
      <c r="JPC94" s="32"/>
      <c r="JPD94" s="32"/>
      <c r="JPE94" s="32"/>
      <c r="JPF94" s="32"/>
      <c r="JPG94" s="32"/>
      <c r="JPH94" s="32"/>
      <c r="JPI94" s="32"/>
      <c r="JPJ94" s="32"/>
      <c r="JPK94" s="32"/>
      <c r="JPL94" s="32"/>
      <c r="JPM94" s="32"/>
      <c r="JPN94" s="32"/>
      <c r="JPO94" s="32"/>
      <c r="JPP94" s="32"/>
      <c r="JPQ94" s="32"/>
      <c r="JPR94" s="32"/>
      <c r="JPS94" s="32"/>
      <c r="JPT94" s="32"/>
      <c r="JPU94" s="32"/>
      <c r="JPV94" s="32"/>
      <c r="JPW94" s="32"/>
      <c r="JPX94" s="32"/>
      <c r="JPY94" s="32"/>
      <c r="JPZ94" s="32"/>
      <c r="JQA94" s="32"/>
      <c r="JQB94" s="32"/>
      <c r="JQC94" s="32"/>
      <c r="JQD94" s="32"/>
      <c r="JQE94" s="32"/>
      <c r="JQF94" s="32"/>
      <c r="JQG94" s="32"/>
      <c r="JQH94" s="32"/>
      <c r="JQI94" s="32"/>
      <c r="JQJ94" s="32"/>
      <c r="JQK94" s="32"/>
      <c r="JQL94" s="32"/>
      <c r="JQM94" s="32"/>
      <c r="JQN94" s="32"/>
      <c r="JQO94" s="32"/>
      <c r="JQP94" s="32"/>
      <c r="JQQ94" s="32"/>
      <c r="JQR94" s="32"/>
      <c r="JQS94" s="32"/>
      <c r="JQT94" s="32"/>
      <c r="JQU94" s="32"/>
      <c r="JQV94" s="32"/>
      <c r="JQW94" s="32"/>
      <c r="JQX94" s="32"/>
      <c r="JQY94" s="32"/>
      <c r="JQZ94" s="32"/>
      <c r="JRA94" s="32"/>
      <c r="JRB94" s="32"/>
      <c r="JRC94" s="32"/>
      <c r="JRD94" s="32"/>
      <c r="JRE94" s="32"/>
      <c r="JRF94" s="32"/>
      <c r="JRG94" s="32"/>
      <c r="JRH94" s="32"/>
      <c r="JRI94" s="32"/>
      <c r="JRJ94" s="32"/>
      <c r="JRK94" s="32"/>
      <c r="JRL94" s="32"/>
      <c r="JRM94" s="32"/>
      <c r="JRN94" s="32"/>
      <c r="JRO94" s="32"/>
      <c r="JRP94" s="32"/>
      <c r="JRQ94" s="32"/>
      <c r="JRR94" s="32"/>
      <c r="JRS94" s="32"/>
      <c r="JRT94" s="32"/>
      <c r="JRU94" s="32"/>
      <c r="JRV94" s="32"/>
      <c r="JRW94" s="32"/>
      <c r="JRX94" s="32"/>
      <c r="JRY94" s="32"/>
      <c r="JRZ94" s="32"/>
      <c r="JSA94" s="32"/>
      <c r="JSB94" s="32"/>
      <c r="JSC94" s="32"/>
      <c r="JSD94" s="32"/>
      <c r="JSE94" s="32"/>
      <c r="JSF94" s="32"/>
      <c r="JSG94" s="32"/>
      <c r="JSH94" s="32"/>
      <c r="JSI94" s="32"/>
      <c r="JSJ94" s="32"/>
      <c r="JSK94" s="32"/>
      <c r="JSL94" s="32"/>
      <c r="JSM94" s="32"/>
      <c r="JSN94" s="32"/>
      <c r="JSO94" s="32"/>
      <c r="JSP94" s="32"/>
      <c r="JSQ94" s="32"/>
      <c r="JSR94" s="32"/>
      <c r="JSS94" s="32"/>
      <c r="JST94" s="32"/>
      <c r="JSU94" s="32"/>
      <c r="JSV94" s="32"/>
      <c r="JSW94" s="32"/>
      <c r="JSX94" s="32"/>
      <c r="JSY94" s="32"/>
      <c r="JSZ94" s="32"/>
      <c r="JTA94" s="32"/>
      <c r="JTB94" s="32"/>
      <c r="JTC94" s="32"/>
      <c r="JTD94" s="32"/>
      <c r="JTE94" s="32"/>
      <c r="JTF94" s="32"/>
      <c r="JTG94" s="32"/>
      <c r="JTH94" s="32"/>
      <c r="JTI94" s="32"/>
      <c r="JTJ94" s="32"/>
      <c r="JTK94" s="32"/>
      <c r="JTL94" s="32"/>
      <c r="JTM94" s="32"/>
      <c r="JTN94" s="32"/>
      <c r="JTO94" s="32"/>
      <c r="JTP94" s="32"/>
      <c r="JTQ94" s="32"/>
      <c r="JTR94" s="32"/>
      <c r="JTS94" s="32"/>
      <c r="JTT94" s="32"/>
      <c r="JTU94" s="32"/>
      <c r="JTV94" s="32"/>
      <c r="JTW94" s="32"/>
      <c r="JTX94" s="32"/>
      <c r="JTY94" s="32"/>
      <c r="JTZ94" s="32"/>
      <c r="JUA94" s="32"/>
      <c r="JUB94" s="32"/>
      <c r="JUC94" s="32"/>
      <c r="JUD94" s="32"/>
      <c r="JUE94" s="32"/>
      <c r="JUF94" s="32"/>
      <c r="JUG94" s="32"/>
      <c r="JUH94" s="32"/>
      <c r="JUI94" s="32"/>
      <c r="JUJ94" s="32"/>
      <c r="JUK94" s="32"/>
      <c r="JUL94" s="32"/>
      <c r="JUM94" s="32"/>
      <c r="JUN94" s="32"/>
      <c r="JUO94" s="32"/>
      <c r="JUP94" s="32"/>
      <c r="JUQ94" s="32"/>
      <c r="JUR94" s="32"/>
      <c r="JUS94" s="32"/>
      <c r="JUT94" s="32"/>
      <c r="JUU94" s="32"/>
      <c r="JUV94" s="32"/>
      <c r="JUW94" s="32"/>
      <c r="JUX94" s="32"/>
      <c r="JUY94" s="32"/>
      <c r="JUZ94" s="32"/>
      <c r="JVA94" s="32"/>
      <c r="JVB94" s="32"/>
      <c r="JVC94" s="32"/>
      <c r="JVD94" s="32"/>
      <c r="JVE94" s="32"/>
      <c r="JVF94" s="32"/>
      <c r="JVG94" s="32"/>
      <c r="JVH94" s="32"/>
      <c r="JVI94" s="32"/>
      <c r="JVJ94" s="32"/>
      <c r="JVK94" s="32"/>
      <c r="JVL94" s="32"/>
      <c r="JVM94" s="32"/>
      <c r="JVN94" s="32"/>
      <c r="JVO94" s="32"/>
      <c r="JVP94" s="32"/>
      <c r="JVQ94" s="32"/>
      <c r="JVR94" s="32"/>
      <c r="JVS94" s="32"/>
      <c r="JVT94" s="32"/>
      <c r="JVU94" s="32"/>
      <c r="JVV94" s="32"/>
      <c r="JVW94" s="32"/>
      <c r="JVX94" s="32"/>
      <c r="JVY94" s="32"/>
      <c r="JVZ94" s="32"/>
      <c r="JWA94" s="32"/>
      <c r="JWB94" s="32"/>
      <c r="JWC94" s="32"/>
      <c r="JWD94" s="32"/>
      <c r="JWE94" s="32"/>
      <c r="JWF94" s="32"/>
      <c r="JWG94" s="32"/>
      <c r="JWH94" s="32"/>
      <c r="JWI94" s="32"/>
      <c r="JWJ94" s="32"/>
      <c r="JWK94" s="32"/>
      <c r="JWL94" s="32"/>
      <c r="JWM94" s="32"/>
      <c r="JWN94" s="32"/>
      <c r="JWO94" s="32"/>
      <c r="JWP94" s="32"/>
      <c r="JWQ94" s="32"/>
      <c r="JWR94" s="32"/>
      <c r="JWS94" s="32"/>
      <c r="JWT94" s="32"/>
      <c r="JWU94" s="32"/>
      <c r="JWV94" s="32"/>
      <c r="JWW94" s="32"/>
      <c r="JWX94" s="32"/>
      <c r="JWY94" s="32"/>
      <c r="JWZ94" s="32"/>
      <c r="JXA94" s="32"/>
      <c r="JXB94" s="32"/>
      <c r="JXC94" s="32"/>
      <c r="JXD94" s="32"/>
      <c r="JXE94" s="32"/>
      <c r="JXF94" s="32"/>
      <c r="JXG94" s="32"/>
      <c r="JXH94" s="32"/>
      <c r="JXI94" s="32"/>
      <c r="JXJ94" s="32"/>
      <c r="JXK94" s="32"/>
      <c r="JXL94" s="32"/>
      <c r="JXM94" s="32"/>
      <c r="JXN94" s="32"/>
      <c r="JXO94" s="32"/>
      <c r="JXP94" s="32"/>
      <c r="JXQ94" s="32"/>
      <c r="JXR94" s="32"/>
      <c r="JXS94" s="32"/>
      <c r="JXT94" s="32"/>
      <c r="JXU94" s="32"/>
      <c r="JXV94" s="32"/>
      <c r="JXW94" s="32"/>
      <c r="JXX94" s="32"/>
      <c r="JXY94" s="32"/>
      <c r="JXZ94" s="32"/>
      <c r="JYA94" s="32"/>
      <c r="JYB94" s="32"/>
      <c r="JYC94" s="32"/>
      <c r="JYD94" s="32"/>
      <c r="JYE94" s="32"/>
      <c r="JYF94" s="32"/>
      <c r="JYG94" s="32"/>
      <c r="JYH94" s="32"/>
      <c r="JYI94" s="32"/>
      <c r="JYJ94" s="32"/>
      <c r="JYK94" s="32"/>
      <c r="JYL94" s="32"/>
      <c r="JYM94" s="32"/>
      <c r="JYN94" s="32"/>
      <c r="JYO94" s="32"/>
      <c r="JYP94" s="32"/>
      <c r="JYQ94" s="32"/>
      <c r="JYR94" s="32"/>
      <c r="JYS94" s="32"/>
      <c r="JYT94" s="32"/>
      <c r="JYU94" s="32"/>
      <c r="JYV94" s="32"/>
      <c r="JYW94" s="32"/>
      <c r="JYX94" s="32"/>
      <c r="JYY94" s="32"/>
      <c r="JYZ94" s="32"/>
      <c r="JZA94" s="32"/>
      <c r="JZB94" s="32"/>
      <c r="JZC94" s="32"/>
      <c r="JZD94" s="32"/>
      <c r="JZE94" s="32"/>
      <c r="JZF94" s="32"/>
      <c r="JZG94" s="32"/>
      <c r="JZH94" s="32"/>
      <c r="JZI94" s="32"/>
      <c r="JZJ94" s="32"/>
      <c r="JZK94" s="32"/>
      <c r="JZL94" s="32"/>
      <c r="JZM94" s="32"/>
      <c r="JZN94" s="32"/>
      <c r="JZO94" s="32"/>
      <c r="JZP94" s="32"/>
      <c r="JZQ94" s="32"/>
      <c r="JZR94" s="32"/>
      <c r="JZS94" s="32"/>
      <c r="JZT94" s="32"/>
      <c r="JZU94" s="32"/>
      <c r="JZV94" s="32"/>
      <c r="JZW94" s="32"/>
      <c r="JZX94" s="32"/>
      <c r="JZY94" s="32"/>
      <c r="JZZ94" s="32"/>
      <c r="KAA94" s="32"/>
      <c r="KAB94" s="32"/>
      <c r="KAC94" s="32"/>
      <c r="KAD94" s="32"/>
      <c r="KAE94" s="32"/>
      <c r="KAF94" s="32"/>
      <c r="KAG94" s="32"/>
      <c r="KAH94" s="32"/>
      <c r="KAI94" s="32"/>
      <c r="KAJ94" s="32"/>
      <c r="KAK94" s="32"/>
      <c r="KAL94" s="32"/>
      <c r="KAM94" s="32"/>
      <c r="KAN94" s="32"/>
      <c r="KAO94" s="32"/>
      <c r="KAP94" s="32"/>
      <c r="KAQ94" s="32"/>
      <c r="KAR94" s="32"/>
      <c r="KAS94" s="32"/>
      <c r="KAT94" s="32"/>
      <c r="KAU94" s="32"/>
      <c r="KAV94" s="32"/>
      <c r="KAW94" s="32"/>
      <c r="KAX94" s="32"/>
      <c r="KAY94" s="32"/>
      <c r="KAZ94" s="32"/>
      <c r="KBA94" s="32"/>
      <c r="KBB94" s="32"/>
      <c r="KBC94" s="32"/>
      <c r="KBD94" s="32"/>
      <c r="KBE94" s="32"/>
      <c r="KBF94" s="32"/>
      <c r="KBG94" s="32"/>
      <c r="KBH94" s="32"/>
      <c r="KBI94" s="32"/>
      <c r="KBJ94" s="32"/>
      <c r="KBK94" s="32"/>
      <c r="KBL94" s="32"/>
      <c r="KBM94" s="32"/>
      <c r="KBN94" s="32"/>
      <c r="KBO94" s="32"/>
      <c r="KBP94" s="32"/>
      <c r="KBQ94" s="32"/>
      <c r="KBR94" s="32"/>
      <c r="KBS94" s="32"/>
      <c r="KBT94" s="32"/>
      <c r="KBU94" s="32"/>
      <c r="KBV94" s="32"/>
      <c r="KBW94" s="32"/>
      <c r="KBX94" s="32"/>
      <c r="KBY94" s="32"/>
      <c r="KBZ94" s="32"/>
      <c r="KCA94" s="32"/>
      <c r="KCB94" s="32"/>
      <c r="KCC94" s="32"/>
      <c r="KCD94" s="32"/>
      <c r="KCE94" s="32"/>
      <c r="KCF94" s="32"/>
      <c r="KCG94" s="32"/>
      <c r="KCH94" s="32"/>
      <c r="KCI94" s="32"/>
      <c r="KCJ94" s="32"/>
      <c r="KCK94" s="32"/>
      <c r="KCL94" s="32"/>
      <c r="KCM94" s="32"/>
      <c r="KCN94" s="32"/>
      <c r="KCO94" s="32"/>
      <c r="KCP94" s="32"/>
      <c r="KCQ94" s="32"/>
      <c r="KCR94" s="32"/>
      <c r="KCS94" s="32"/>
      <c r="KCT94" s="32"/>
      <c r="KCU94" s="32"/>
      <c r="KCV94" s="32"/>
      <c r="KCW94" s="32"/>
      <c r="KCX94" s="32"/>
      <c r="KCY94" s="32"/>
      <c r="KCZ94" s="32"/>
      <c r="KDA94" s="32"/>
      <c r="KDB94" s="32"/>
      <c r="KDC94" s="32"/>
      <c r="KDD94" s="32"/>
      <c r="KDE94" s="32"/>
      <c r="KDF94" s="32"/>
      <c r="KDG94" s="32"/>
      <c r="KDH94" s="32"/>
      <c r="KDI94" s="32"/>
      <c r="KDJ94" s="32"/>
      <c r="KDK94" s="32"/>
      <c r="KDL94" s="32"/>
      <c r="KDM94" s="32"/>
      <c r="KDN94" s="32"/>
      <c r="KDO94" s="32"/>
      <c r="KDP94" s="32"/>
      <c r="KDQ94" s="32"/>
      <c r="KDR94" s="32"/>
      <c r="KDS94" s="32"/>
      <c r="KDT94" s="32"/>
      <c r="KDU94" s="32"/>
      <c r="KDV94" s="32"/>
      <c r="KDW94" s="32"/>
      <c r="KDX94" s="32"/>
      <c r="KDY94" s="32"/>
      <c r="KDZ94" s="32"/>
      <c r="KEA94" s="32"/>
      <c r="KEB94" s="32"/>
      <c r="KEC94" s="32"/>
      <c r="KED94" s="32"/>
      <c r="KEE94" s="32"/>
      <c r="KEF94" s="32"/>
      <c r="KEG94" s="32"/>
      <c r="KEH94" s="32"/>
      <c r="KEI94" s="32"/>
      <c r="KEJ94" s="32"/>
      <c r="KEK94" s="32"/>
      <c r="KEL94" s="32"/>
      <c r="KEM94" s="32"/>
      <c r="KEN94" s="32"/>
      <c r="KEO94" s="32"/>
      <c r="KEP94" s="32"/>
      <c r="KEQ94" s="32"/>
      <c r="KER94" s="32"/>
      <c r="KES94" s="32"/>
      <c r="KET94" s="32"/>
      <c r="KEU94" s="32"/>
      <c r="KEV94" s="32"/>
      <c r="KEW94" s="32"/>
      <c r="KEX94" s="32"/>
      <c r="KEY94" s="32"/>
      <c r="KEZ94" s="32"/>
      <c r="KFA94" s="32"/>
      <c r="KFB94" s="32"/>
      <c r="KFC94" s="32"/>
      <c r="KFD94" s="32"/>
      <c r="KFE94" s="32"/>
      <c r="KFF94" s="32"/>
      <c r="KFG94" s="32"/>
      <c r="KFH94" s="32"/>
      <c r="KFI94" s="32"/>
      <c r="KFJ94" s="32"/>
      <c r="KFK94" s="32"/>
      <c r="KFL94" s="32"/>
      <c r="KFM94" s="32"/>
      <c r="KFN94" s="32"/>
      <c r="KFO94" s="32"/>
      <c r="KFP94" s="32"/>
      <c r="KFQ94" s="32"/>
      <c r="KFR94" s="32"/>
      <c r="KFS94" s="32"/>
      <c r="KFT94" s="32"/>
      <c r="KFU94" s="32"/>
      <c r="KFV94" s="32"/>
      <c r="KFW94" s="32"/>
      <c r="KFX94" s="32"/>
      <c r="KFY94" s="32"/>
      <c r="KFZ94" s="32"/>
      <c r="KGA94" s="32"/>
      <c r="KGB94" s="32"/>
      <c r="KGC94" s="32"/>
      <c r="KGD94" s="32"/>
      <c r="KGE94" s="32"/>
      <c r="KGF94" s="32"/>
      <c r="KGG94" s="32"/>
      <c r="KGH94" s="32"/>
      <c r="KGI94" s="32"/>
      <c r="KGJ94" s="32"/>
      <c r="KGK94" s="32"/>
      <c r="KGL94" s="32"/>
      <c r="KGM94" s="32"/>
      <c r="KGN94" s="32"/>
      <c r="KGO94" s="32"/>
      <c r="KGP94" s="32"/>
      <c r="KGQ94" s="32"/>
      <c r="KGR94" s="32"/>
      <c r="KGS94" s="32"/>
      <c r="KGT94" s="32"/>
      <c r="KGU94" s="32"/>
      <c r="KGV94" s="32"/>
      <c r="KGW94" s="32"/>
      <c r="KGX94" s="32"/>
      <c r="KGY94" s="32"/>
      <c r="KGZ94" s="32"/>
      <c r="KHA94" s="32"/>
      <c r="KHB94" s="32"/>
      <c r="KHC94" s="32"/>
      <c r="KHD94" s="32"/>
      <c r="KHE94" s="32"/>
      <c r="KHF94" s="32"/>
      <c r="KHG94" s="32"/>
      <c r="KHH94" s="32"/>
      <c r="KHI94" s="32"/>
      <c r="KHJ94" s="32"/>
      <c r="KHK94" s="32"/>
      <c r="KHL94" s="32"/>
      <c r="KHM94" s="32"/>
      <c r="KHN94" s="32"/>
      <c r="KHO94" s="32"/>
      <c r="KHP94" s="32"/>
      <c r="KHQ94" s="32"/>
      <c r="KHR94" s="32"/>
      <c r="KHS94" s="32"/>
      <c r="KHT94" s="32"/>
      <c r="KHU94" s="32"/>
      <c r="KHV94" s="32"/>
      <c r="KHW94" s="32"/>
      <c r="KHX94" s="32"/>
      <c r="KHY94" s="32"/>
      <c r="KHZ94" s="32"/>
      <c r="KIA94" s="32"/>
      <c r="KIB94" s="32"/>
      <c r="KIC94" s="32"/>
      <c r="KID94" s="32"/>
      <c r="KIE94" s="32"/>
      <c r="KIF94" s="32"/>
      <c r="KIG94" s="32"/>
      <c r="KIH94" s="32"/>
      <c r="KII94" s="32"/>
      <c r="KIJ94" s="32"/>
      <c r="KIK94" s="32"/>
      <c r="KIL94" s="32"/>
      <c r="KIM94" s="32"/>
      <c r="KIN94" s="32"/>
      <c r="KIO94" s="32"/>
      <c r="KIP94" s="32"/>
      <c r="KIQ94" s="32"/>
      <c r="KIR94" s="32"/>
      <c r="KIS94" s="32"/>
      <c r="KIT94" s="32"/>
      <c r="KIU94" s="32"/>
      <c r="KIV94" s="32"/>
      <c r="KIW94" s="32"/>
      <c r="KIX94" s="32"/>
      <c r="KIY94" s="32"/>
      <c r="KIZ94" s="32"/>
      <c r="KJA94" s="32"/>
      <c r="KJB94" s="32"/>
      <c r="KJC94" s="32"/>
      <c r="KJD94" s="32"/>
      <c r="KJE94" s="32"/>
      <c r="KJF94" s="32"/>
      <c r="KJG94" s="32"/>
      <c r="KJH94" s="32"/>
      <c r="KJI94" s="32"/>
      <c r="KJJ94" s="32"/>
      <c r="KJK94" s="32"/>
      <c r="KJL94" s="32"/>
      <c r="KJM94" s="32"/>
      <c r="KJN94" s="32"/>
      <c r="KJO94" s="32"/>
      <c r="KJP94" s="32"/>
      <c r="KJQ94" s="32"/>
      <c r="KJR94" s="32"/>
      <c r="KJS94" s="32"/>
      <c r="KJT94" s="32"/>
      <c r="KJU94" s="32"/>
      <c r="KJV94" s="32"/>
      <c r="KJW94" s="32"/>
      <c r="KJX94" s="32"/>
      <c r="KJY94" s="32"/>
      <c r="KJZ94" s="32"/>
      <c r="KKA94" s="32"/>
      <c r="KKB94" s="32"/>
      <c r="KKC94" s="32"/>
      <c r="KKD94" s="32"/>
      <c r="KKE94" s="32"/>
      <c r="KKF94" s="32"/>
      <c r="KKG94" s="32"/>
      <c r="KKH94" s="32"/>
      <c r="KKI94" s="32"/>
      <c r="KKJ94" s="32"/>
      <c r="KKK94" s="32"/>
      <c r="KKL94" s="32"/>
      <c r="KKM94" s="32"/>
      <c r="KKN94" s="32"/>
      <c r="KKO94" s="32"/>
      <c r="KKP94" s="32"/>
      <c r="KKQ94" s="32"/>
      <c r="KKR94" s="32"/>
      <c r="KKS94" s="32"/>
      <c r="KKT94" s="32"/>
      <c r="KKU94" s="32"/>
      <c r="KKV94" s="32"/>
      <c r="KKW94" s="32"/>
      <c r="KKX94" s="32"/>
      <c r="KKY94" s="32"/>
      <c r="KKZ94" s="32"/>
      <c r="KLA94" s="32"/>
      <c r="KLB94" s="32"/>
      <c r="KLC94" s="32"/>
      <c r="KLD94" s="32"/>
      <c r="KLE94" s="32"/>
      <c r="KLF94" s="32"/>
      <c r="KLG94" s="32"/>
      <c r="KLH94" s="32"/>
      <c r="KLI94" s="32"/>
      <c r="KLJ94" s="32"/>
      <c r="KLK94" s="32"/>
      <c r="KLL94" s="32"/>
      <c r="KLM94" s="32"/>
      <c r="KLN94" s="32"/>
      <c r="KLO94" s="32"/>
      <c r="KLP94" s="32"/>
      <c r="KLQ94" s="32"/>
      <c r="KLR94" s="32"/>
      <c r="KLS94" s="32"/>
      <c r="KLT94" s="32"/>
      <c r="KLU94" s="32"/>
      <c r="KLV94" s="32"/>
      <c r="KLW94" s="32"/>
      <c r="KLX94" s="32"/>
      <c r="KLY94" s="32"/>
      <c r="KLZ94" s="32"/>
      <c r="KMA94" s="32"/>
      <c r="KMB94" s="32"/>
      <c r="KMC94" s="32"/>
      <c r="KMD94" s="32"/>
      <c r="KME94" s="32"/>
      <c r="KMF94" s="32"/>
      <c r="KMG94" s="32"/>
      <c r="KMH94" s="32"/>
      <c r="KMI94" s="32"/>
      <c r="KMJ94" s="32"/>
      <c r="KMK94" s="32"/>
      <c r="KML94" s="32"/>
      <c r="KMM94" s="32"/>
      <c r="KMN94" s="32"/>
      <c r="KMO94" s="32"/>
      <c r="KMP94" s="32"/>
      <c r="KMQ94" s="32"/>
      <c r="KMR94" s="32"/>
      <c r="KMS94" s="32"/>
      <c r="KMT94" s="32"/>
      <c r="KMU94" s="32"/>
      <c r="KMV94" s="32"/>
      <c r="KMW94" s="32"/>
      <c r="KMX94" s="32"/>
      <c r="KMY94" s="32"/>
      <c r="KMZ94" s="32"/>
      <c r="KNA94" s="32"/>
      <c r="KNB94" s="32"/>
      <c r="KNC94" s="32"/>
      <c r="KND94" s="32"/>
      <c r="KNE94" s="32"/>
      <c r="KNF94" s="32"/>
      <c r="KNG94" s="32"/>
      <c r="KNH94" s="32"/>
      <c r="KNI94" s="32"/>
      <c r="KNJ94" s="32"/>
      <c r="KNK94" s="32"/>
      <c r="KNL94" s="32"/>
      <c r="KNM94" s="32"/>
      <c r="KNN94" s="32"/>
      <c r="KNO94" s="32"/>
      <c r="KNP94" s="32"/>
      <c r="KNQ94" s="32"/>
      <c r="KNR94" s="32"/>
      <c r="KNS94" s="32"/>
      <c r="KNT94" s="32"/>
      <c r="KNU94" s="32"/>
      <c r="KNV94" s="32"/>
      <c r="KNW94" s="32"/>
      <c r="KNX94" s="32"/>
      <c r="KNY94" s="32"/>
      <c r="KNZ94" s="32"/>
      <c r="KOA94" s="32"/>
      <c r="KOB94" s="32"/>
      <c r="KOC94" s="32"/>
      <c r="KOD94" s="32"/>
      <c r="KOE94" s="32"/>
      <c r="KOF94" s="32"/>
      <c r="KOG94" s="32"/>
      <c r="KOH94" s="32"/>
      <c r="KOI94" s="32"/>
      <c r="KOJ94" s="32"/>
      <c r="KOK94" s="32"/>
      <c r="KOL94" s="32"/>
      <c r="KOM94" s="32"/>
      <c r="KON94" s="32"/>
      <c r="KOO94" s="32"/>
      <c r="KOP94" s="32"/>
      <c r="KOQ94" s="32"/>
      <c r="KOR94" s="32"/>
      <c r="KOS94" s="32"/>
      <c r="KOT94" s="32"/>
      <c r="KOU94" s="32"/>
      <c r="KOV94" s="32"/>
      <c r="KOW94" s="32"/>
      <c r="KOX94" s="32"/>
      <c r="KOY94" s="32"/>
      <c r="KOZ94" s="32"/>
      <c r="KPA94" s="32"/>
      <c r="KPB94" s="32"/>
      <c r="KPC94" s="32"/>
      <c r="KPD94" s="32"/>
      <c r="KPE94" s="32"/>
      <c r="KPF94" s="32"/>
      <c r="KPG94" s="32"/>
      <c r="KPH94" s="32"/>
      <c r="KPI94" s="32"/>
      <c r="KPJ94" s="32"/>
      <c r="KPK94" s="32"/>
      <c r="KPL94" s="32"/>
      <c r="KPM94" s="32"/>
      <c r="KPN94" s="32"/>
      <c r="KPO94" s="32"/>
      <c r="KPP94" s="32"/>
      <c r="KPQ94" s="32"/>
      <c r="KPR94" s="32"/>
      <c r="KPS94" s="32"/>
      <c r="KPT94" s="32"/>
      <c r="KPU94" s="32"/>
      <c r="KPV94" s="32"/>
      <c r="KPW94" s="32"/>
      <c r="KPX94" s="32"/>
      <c r="KPY94" s="32"/>
      <c r="KPZ94" s="32"/>
      <c r="KQA94" s="32"/>
      <c r="KQB94" s="32"/>
      <c r="KQC94" s="32"/>
      <c r="KQD94" s="32"/>
      <c r="KQE94" s="32"/>
      <c r="KQF94" s="32"/>
      <c r="KQG94" s="32"/>
      <c r="KQH94" s="32"/>
      <c r="KQI94" s="32"/>
      <c r="KQJ94" s="32"/>
      <c r="KQK94" s="32"/>
      <c r="KQL94" s="32"/>
      <c r="KQM94" s="32"/>
      <c r="KQN94" s="32"/>
      <c r="KQO94" s="32"/>
      <c r="KQP94" s="32"/>
      <c r="KQQ94" s="32"/>
      <c r="KQR94" s="32"/>
      <c r="KQS94" s="32"/>
      <c r="KQT94" s="32"/>
      <c r="KQU94" s="32"/>
      <c r="KQV94" s="32"/>
      <c r="KQW94" s="32"/>
      <c r="KQX94" s="32"/>
      <c r="KQY94" s="32"/>
      <c r="KQZ94" s="32"/>
      <c r="KRA94" s="32"/>
      <c r="KRB94" s="32"/>
      <c r="KRC94" s="32"/>
      <c r="KRD94" s="32"/>
      <c r="KRE94" s="32"/>
      <c r="KRF94" s="32"/>
      <c r="KRG94" s="32"/>
      <c r="KRH94" s="32"/>
      <c r="KRI94" s="32"/>
      <c r="KRJ94" s="32"/>
      <c r="KRK94" s="32"/>
      <c r="KRL94" s="32"/>
      <c r="KRM94" s="32"/>
      <c r="KRN94" s="32"/>
      <c r="KRO94" s="32"/>
      <c r="KRP94" s="32"/>
      <c r="KRQ94" s="32"/>
      <c r="KRR94" s="32"/>
      <c r="KRS94" s="32"/>
      <c r="KRT94" s="32"/>
      <c r="KRU94" s="32"/>
      <c r="KRV94" s="32"/>
      <c r="KRW94" s="32"/>
      <c r="KRX94" s="32"/>
      <c r="KRY94" s="32"/>
      <c r="KRZ94" s="32"/>
      <c r="KSA94" s="32"/>
      <c r="KSB94" s="32"/>
      <c r="KSC94" s="32"/>
      <c r="KSD94" s="32"/>
      <c r="KSE94" s="32"/>
      <c r="KSF94" s="32"/>
      <c r="KSG94" s="32"/>
      <c r="KSH94" s="32"/>
      <c r="KSI94" s="32"/>
      <c r="KSJ94" s="32"/>
      <c r="KSK94" s="32"/>
      <c r="KSL94" s="32"/>
      <c r="KSM94" s="32"/>
      <c r="KSN94" s="32"/>
      <c r="KSO94" s="32"/>
      <c r="KSP94" s="32"/>
      <c r="KSQ94" s="32"/>
      <c r="KSR94" s="32"/>
      <c r="KSS94" s="32"/>
      <c r="KST94" s="32"/>
      <c r="KSU94" s="32"/>
      <c r="KSV94" s="32"/>
      <c r="KSW94" s="32"/>
      <c r="KSX94" s="32"/>
      <c r="KSY94" s="32"/>
      <c r="KSZ94" s="32"/>
      <c r="KTA94" s="32"/>
      <c r="KTB94" s="32"/>
      <c r="KTC94" s="32"/>
      <c r="KTD94" s="32"/>
      <c r="KTE94" s="32"/>
      <c r="KTF94" s="32"/>
      <c r="KTG94" s="32"/>
      <c r="KTH94" s="32"/>
      <c r="KTI94" s="32"/>
      <c r="KTJ94" s="32"/>
      <c r="KTK94" s="32"/>
      <c r="KTL94" s="32"/>
      <c r="KTM94" s="32"/>
      <c r="KTN94" s="32"/>
      <c r="KTO94" s="32"/>
      <c r="KTP94" s="32"/>
      <c r="KTQ94" s="32"/>
      <c r="KTR94" s="32"/>
      <c r="KTS94" s="32"/>
      <c r="KTT94" s="32"/>
      <c r="KTU94" s="32"/>
      <c r="KTV94" s="32"/>
      <c r="KTW94" s="32"/>
      <c r="KTX94" s="32"/>
      <c r="KTY94" s="32"/>
      <c r="KTZ94" s="32"/>
      <c r="KUA94" s="32"/>
      <c r="KUB94" s="32"/>
      <c r="KUC94" s="32"/>
      <c r="KUD94" s="32"/>
      <c r="KUE94" s="32"/>
      <c r="KUF94" s="32"/>
      <c r="KUG94" s="32"/>
      <c r="KUH94" s="32"/>
      <c r="KUI94" s="32"/>
      <c r="KUJ94" s="32"/>
      <c r="KUK94" s="32"/>
      <c r="KUL94" s="32"/>
      <c r="KUM94" s="32"/>
      <c r="KUN94" s="32"/>
      <c r="KUO94" s="32"/>
      <c r="KUP94" s="32"/>
      <c r="KUQ94" s="32"/>
      <c r="KUR94" s="32"/>
      <c r="KUS94" s="32"/>
      <c r="KUT94" s="32"/>
      <c r="KUU94" s="32"/>
      <c r="KUV94" s="32"/>
      <c r="KUW94" s="32"/>
      <c r="KUX94" s="32"/>
      <c r="KUY94" s="32"/>
      <c r="KUZ94" s="32"/>
      <c r="KVA94" s="32"/>
      <c r="KVB94" s="32"/>
      <c r="KVC94" s="32"/>
      <c r="KVD94" s="32"/>
      <c r="KVE94" s="32"/>
      <c r="KVF94" s="32"/>
      <c r="KVG94" s="32"/>
      <c r="KVH94" s="32"/>
      <c r="KVI94" s="32"/>
      <c r="KVJ94" s="32"/>
      <c r="KVK94" s="32"/>
      <c r="KVL94" s="32"/>
      <c r="KVM94" s="32"/>
      <c r="KVN94" s="32"/>
      <c r="KVO94" s="32"/>
      <c r="KVP94" s="32"/>
      <c r="KVQ94" s="32"/>
      <c r="KVR94" s="32"/>
      <c r="KVS94" s="32"/>
      <c r="KVT94" s="32"/>
      <c r="KVU94" s="32"/>
      <c r="KVV94" s="32"/>
      <c r="KVW94" s="32"/>
      <c r="KVX94" s="32"/>
      <c r="KVY94" s="32"/>
      <c r="KVZ94" s="32"/>
      <c r="KWA94" s="32"/>
      <c r="KWB94" s="32"/>
      <c r="KWC94" s="32"/>
      <c r="KWD94" s="32"/>
      <c r="KWE94" s="32"/>
      <c r="KWF94" s="32"/>
      <c r="KWG94" s="32"/>
      <c r="KWH94" s="32"/>
      <c r="KWI94" s="32"/>
      <c r="KWJ94" s="32"/>
      <c r="KWK94" s="32"/>
      <c r="KWL94" s="32"/>
      <c r="KWM94" s="32"/>
      <c r="KWN94" s="32"/>
      <c r="KWO94" s="32"/>
      <c r="KWP94" s="32"/>
      <c r="KWQ94" s="32"/>
      <c r="KWR94" s="32"/>
      <c r="KWS94" s="32"/>
      <c r="KWT94" s="32"/>
      <c r="KWU94" s="32"/>
      <c r="KWV94" s="32"/>
      <c r="KWW94" s="32"/>
      <c r="KWX94" s="32"/>
      <c r="KWY94" s="32"/>
      <c r="KWZ94" s="32"/>
      <c r="KXA94" s="32"/>
      <c r="KXB94" s="32"/>
      <c r="KXC94" s="32"/>
      <c r="KXD94" s="32"/>
      <c r="KXE94" s="32"/>
      <c r="KXF94" s="32"/>
      <c r="KXG94" s="32"/>
      <c r="KXH94" s="32"/>
      <c r="KXI94" s="32"/>
      <c r="KXJ94" s="32"/>
      <c r="KXK94" s="32"/>
      <c r="KXL94" s="32"/>
      <c r="KXM94" s="32"/>
      <c r="KXN94" s="32"/>
      <c r="KXO94" s="32"/>
      <c r="KXP94" s="32"/>
      <c r="KXQ94" s="32"/>
      <c r="KXR94" s="32"/>
      <c r="KXS94" s="32"/>
      <c r="KXT94" s="32"/>
      <c r="KXU94" s="32"/>
      <c r="KXV94" s="32"/>
      <c r="KXW94" s="32"/>
      <c r="KXX94" s="32"/>
      <c r="KXY94" s="32"/>
      <c r="KXZ94" s="32"/>
      <c r="KYA94" s="32"/>
      <c r="KYB94" s="32"/>
      <c r="KYC94" s="32"/>
      <c r="KYD94" s="32"/>
      <c r="KYE94" s="32"/>
      <c r="KYF94" s="32"/>
      <c r="KYG94" s="32"/>
      <c r="KYH94" s="32"/>
      <c r="KYI94" s="32"/>
      <c r="KYJ94" s="32"/>
      <c r="KYK94" s="32"/>
      <c r="KYL94" s="32"/>
      <c r="KYM94" s="32"/>
      <c r="KYN94" s="32"/>
      <c r="KYO94" s="32"/>
      <c r="KYP94" s="32"/>
      <c r="KYQ94" s="32"/>
      <c r="KYR94" s="32"/>
      <c r="KYS94" s="32"/>
      <c r="KYT94" s="32"/>
      <c r="KYU94" s="32"/>
      <c r="KYV94" s="32"/>
      <c r="KYW94" s="32"/>
      <c r="KYX94" s="32"/>
      <c r="KYY94" s="32"/>
      <c r="KYZ94" s="32"/>
      <c r="KZA94" s="32"/>
      <c r="KZB94" s="32"/>
      <c r="KZC94" s="32"/>
      <c r="KZD94" s="32"/>
      <c r="KZE94" s="32"/>
      <c r="KZF94" s="32"/>
      <c r="KZG94" s="32"/>
      <c r="KZH94" s="32"/>
      <c r="KZI94" s="32"/>
      <c r="KZJ94" s="32"/>
      <c r="KZK94" s="32"/>
      <c r="KZL94" s="32"/>
      <c r="KZM94" s="32"/>
      <c r="KZN94" s="32"/>
      <c r="KZO94" s="32"/>
      <c r="KZP94" s="32"/>
      <c r="KZQ94" s="32"/>
      <c r="KZR94" s="32"/>
      <c r="KZS94" s="32"/>
      <c r="KZT94" s="32"/>
      <c r="KZU94" s="32"/>
      <c r="KZV94" s="32"/>
      <c r="KZW94" s="32"/>
      <c r="KZX94" s="32"/>
      <c r="KZY94" s="32"/>
      <c r="KZZ94" s="32"/>
      <c r="LAA94" s="32"/>
      <c r="LAB94" s="32"/>
      <c r="LAC94" s="32"/>
      <c r="LAD94" s="32"/>
      <c r="LAE94" s="32"/>
      <c r="LAF94" s="32"/>
      <c r="LAG94" s="32"/>
      <c r="LAH94" s="32"/>
      <c r="LAI94" s="32"/>
      <c r="LAJ94" s="32"/>
      <c r="LAK94" s="32"/>
      <c r="LAL94" s="32"/>
      <c r="LAM94" s="32"/>
      <c r="LAN94" s="32"/>
      <c r="LAO94" s="32"/>
      <c r="LAP94" s="32"/>
      <c r="LAQ94" s="32"/>
      <c r="LAR94" s="32"/>
      <c r="LAS94" s="32"/>
      <c r="LAT94" s="32"/>
      <c r="LAU94" s="32"/>
      <c r="LAV94" s="32"/>
      <c r="LAW94" s="32"/>
      <c r="LAX94" s="32"/>
      <c r="LAY94" s="32"/>
      <c r="LAZ94" s="32"/>
      <c r="LBA94" s="32"/>
      <c r="LBB94" s="32"/>
      <c r="LBC94" s="32"/>
      <c r="LBD94" s="32"/>
      <c r="LBE94" s="32"/>
      <c r="LBF94" s="32"/>
      <c r="LBG94" s="32"/>
      <c r="LBH94" s="32"/>
      <c r="LBI94" s="32"/>
      <c r="LBJ94" s="32"/>
      <c r="LBK94" s="32"/>
      <c r="LBL94" s="32"/>
      <c r="LBM94" s="32"/>
      <c r="LBN94" s="32"/>
      <c r="LBO94" s="32"/>
      <c r="LBP94" s="32"/>
      <c r="LBQ94" s="32"/>
      <c r="LBR94" s="32"/>
      <c r="LBS94" s="32"/>
      <c r="LBT94" s="32"/>
      <c r="LBU94" s="32"/>
      <c r="LBV94" s="32"/>
      <c r="LBW94" s="32"/>
      <c r="LBX94" s="32"/>
      <c r="LBY94" s="32"/>
      <c r="LBZ94" s="32"/>
      <c r="LCA94" s="32"/>
      <c r="LCB94" s="32"/>
      <c r="LCC94" s="32"/>
      <c r="LCD94" s="32"/>
      <c r="LCE94" s="32"/>
      <c r="LCF94" s="32"/>
      <c r="LCG94" s="32"/>
      <c r="LCH94" s="32"/>
      <c r="LCI94" s="32"/>
      <c r="LCJ94" s="32"/>
      <c r="LCK94" s="32"/>
      <c r="LCL94" s="32"/>
      <c r="LCM94" s="32"/>
      <c r="LCN94" s="32"/>
      <c r="LCO94" s="32"/>
      <c r="LCP94" s="32"/>
      <c r="LCQ94" s="32"/>
      <c r="LCR94" s="32"/>
      <c r="LCS94" s="32"/>
      <c r="LCT94" s="32"/>
      <c r="LCU94" s="32"/>
      <c r="LCV94" s="32"/>
      <c r="LCW94" s="32"/>
      <c r="LCX94" s="32"/>
      <c r="LCY94" s="32"/>
      <c r="LCZ94" s="32"/>
      <c r="LDA94" s="32"/>
      <c r="LDB94" s="32"/>
      <c r="LDC94" s="32"/>
      <c r="LDD94" s="32"/>
      <c r="LDE94" s="32"/>
      <c r="LDF94" s="32"/>
      <c r="LDG94" s="32"/>
      <c r="LDH94" s="32"/>
      <c r="LDI94" s="32"/>
      <c r="LDJ94" s="32"/>
      <c r="LDK94" s="32"/>
      <c r="LDL94" s="32"/>
      <c r="LDM94" s="32"/>
      <c r="LDN94" s="32"/>
      <c r="LDO94" s="32"/>
      <c r="LDP94" s="32"/>
      <c r="LDQ94" s="32"/>
      <c r="LDR94" s="32"/>
      <c r="LDS94" s="32"/>
      <c r="LDT94" s="32"/>
      <c r="LDU94" s="32"/>
      <c r="LDV94" s="32"/>
      <c r="LDW94" s="32"/>
      <c r="LDX94" s="32"/>
      <c r="LDY94" s="32"/>
      <c r="LDZ94" s="32"/>
      <c r="LEA94" s="32"/>
      <c r="LEB94" s="32"/>
      <c r="LEC94" s="32"/>
      <c r="LED94" s="32"/>
      <c r="LEE94" s="32"/>
      <c r="LEF94" s="32"/>
      <c r="LEG94" s="32"/>
      <c r="LEH94" s="32"/>
      <c r="LEI94" s="32"/>
      <c r="LEJ94" s="32"/>
      <c r="LEK94" s="32"/>
      <c r="LEL94" s="32"/>
      <c r="LEM94" s="32"/>
      <c r="LEN94" s="32"/>
      <c r="LEO94" s="32"/>
      <c r="LEP94" s="32"/>
      <c r="LEQ94" s="32"/>
      <c r="LER94" s="32"/>
      <c r="LES94" s="32"/>
      <c r="LET94" s="32"/>
      <c r="LEU94" s="32"/>
      <c r="LEV94" s="32"/>
      <c r="LEW94" s="32"/>
      <c r="LEX94" s="32"/>
      <c r="LEY94" s="32"/>
      <c r="LEZ94" s="32"/>
      <c r="LFA94" s="32"/>
      <c r="LFB94" s="32"/>
      <c r="LFC94" s="32"/>
      <c r="LFD94" s="32"/>
      <c r="LFE94" s="32"/>
      <c r="LFF94" s="32"/>
      <c r="LFG94" s="32"/>
      <c r="LFH94" s="32"/>
      <c r="LFI94" s="32"/>
      <c r="LFJ94" s="32"/>
      <c r="LFK94" s="32"/>
      <c r="LFL94" s="32"/>
      <c r="LFM94" s="32"/>
      <c r="LFN94" s="32"/>
      <c r="LFO94" s="32"/>
      <c r="LFP94" s="32"/>
      <c r="LFQ94" s="32"/>
      <c r="LFR94" s="32"/>
      <c r="LFS94" s="32"/>
      <c r="LFT94" s="32"/>
      <c r="LFU94" s="32"/>
      <c r="LFV94" s="32"/>
      <c r="LFW94" s="32"/>
      <c r="LFX94" s="32"/>
      <c r="LFY94" s="32"/>
      <c r="LFZ94" s="32"/>
      <c r="LGA94" s="32"/>
      <c r="LGB94" s="32"/>
      <c r="LGC94" s="32"/>
      <c r="LGD94" s="32"/>
      <c r="LGE94" s="32"/>
      <c r="LGF94" s="32"/>
      <c r="LGG94" s="32"/>
      <c r="LGH94" s="32"/>
      <c r="LGI94" s="32"/>
      <c r="LGJ94" s="32"/>
      <c r="LGK94" s="32"/>
      <c r="LGL94" s="32"/>
      <c r="LGM94" s="32"/>
      <c r="LGN94" s="32"/>
      <c r="LGO94" s="32"/>
      <c r="LGP94" s="32"/>
      <c r="LGQ94" s="32"/>
      <c r="LGR94" s="32"/>
      <c r="LGS94" s="32"/>
      <c r="LGT94" s="32"/>
      <c r="LGU94" s="32"/>
      <c r="LGV94" s="32"/>
      <c r="LGW94" s="32"/>
      <c r="LGX94" s="32"/>
      <c r="LGY94" s="32"/>
      <c r="LGZ94" s="32"/>
      <c r="LHA94" s="32"/>
      <c r="LHB94" s="32"/>
      <c r="LHC94" s="32"/>
      <c r="LHD94" s="32"/>
      <c r="LHE94" s="32"/>
      <c r="LHF94" s="32"/>
      <c r="LHG94" s="32"/>
      <c r="LHH94" s="32"/>
      <c r="LHI94" s="32"/>
      <c r="LHJ94" s="32"/>
      <c r="LHK94" s="32"/>
      <c r="LHL94" s="32"/>
      <c r="LHM94" s="32"/>
      <c r="LHN94" s="32"/>
      <c r="LHO94" s="32"/>
      <c r="LHP94" s="32"/>
      <c r="LHQ94" s="32"/>
      <c r="LHR94" s="32"/>
      <c r="LHS94" s="32"/>
      <c r="LHT94" s="32"/>
      <c r="LHU94" s="32"/>
      <c r="LHV94" s="32"/>
      <c r="LHW94" s="32"/>
      <c r="LHX94" s="32"/>
      <c r="LHY94" s="32"/>
      <c r="LHZ94" s="32"/>
      <c r="LIA94" s="32"/>
      <c r="LIB94" s="32"/>
      <c r="LIC94" s="32"/>
      <c r="LID94" s="32"/>
      <c r="LIE94" s="32"/>
      <c r="LIF94" s="32"/>
      <c r="LIG94" s="32"/>
      <c r="LIH94" s="32"/>
      <c r="LII94" s="32"/>
      <c r="LIJ94" s="32"/>
      <c r="LIK94" s="32"/>
      <c r="LIL94" s="32"/>
      <c r="LIM94" s="32"/>
      <c r="LIN94" s="32"/>
      <c r="LIO94" s="32"/>
      <c r="LIP94" s="32"/>
      <c r="LIQ94" s="32"/>
      <c r="LIR94" s="32"/>
      <c r="LIS94" s="32"/>
      <c r="LIT94" s="32"/>
      <c r="LIU94" s="32"/>
      <c r="LIV94" s="32"/>
      <c r="LIW94" s="32"/>
      <c r="LIX94" s="32"/>
      <c r="LIY94" s="32"/>
      <c r="LIZ94" s="32"/>
      <c r="LJA94" s="32"/>
      <c r="LJB94" s="32"/>
      <c r="LJC94" s="32"/>
      <c r="LJD94" s="32"/>
      <c r="LJE94" s="32"/>
      <c r="LJF94" s="32"/>
      <c r="LJG94" s="32"/>
      <c r="LJH94" s="32"/>
      <c r="LJI94" s="32"/>
      <c r="LJJ94" s="32"/>
      <c r="LJK94" s="32"/>
      <c r="LJL94" s="32"/>
      <c r="LJM94" s="32"/>
      <c r="LJN94" s="32"/>
      <c r="LJO94" s="32"/>
      <c r="LJP94" s="32"/>
      <c r="LJQ94" s="32"/>
      <c r="LJR94" s="32"/>
      <c r="LJS94" s="32"/>
      <c r="LJT94" s="32"/>
      <c r="LJU94" s="32"/>
      <c r="LJV94" s="32"/>
      <c r="LJW94" s="32"/>
      <c r="LJX94" s="32"/>
      <c r="LJY94" s="32"/>
      <c r="LJZ94" s="32"/>
      <c r="LKA94" s="32"/>
      <c r="LKB94" s="32"/>
      <c r="LKC94" s="32"/>
      <c r="LKD94" s="32"/>
      <c r="LKE94" s="32"/>
      <c r="LKF94" s="32"/>
      <c r="LKG94" s="32"/>
      <c r="LKH94" s="32"/>
      <c r="LKI94" s="32"/>
      <c r="LKJ94" s="32"/>
      <c r="LKK94" s="32"/>
      <c r="LKL94" s="32"/>
      <c r="LKM94" s="32"/>
      <c r="LKN94" s="32"/>
      <c r="LKO94" s="32"/>
      <c r="LKP94" s="32"/>
      <c r="LKQ94" s="32"/>
      <c r="LKR94" s="32"/>
      <c r="LKS94" s="32"/>
      <c r="LKT94" s="32"/>
      <c r="LKU94" s="32"/>
      <c r="LKV94" s="32"/>
      <c r="LKW94" s="32"/>
      <c r="LKX94" s="32"/>
      <c r="LKY94" s="32"/>
      <c r="LKZ94" s="32"/>
      <c r="LLA94" s="32"/>
      <c r="LLB94" s="32"/>
      <c r="LLC94" s="32"/>
      <c r="LLD94" s="32"/>
      <c r="LLE94" s="32"/>
      <c r="LLF94" s="32"/>
      <c r="LLG94" s="32"/>
      <c r="LLH94" s="32"/>
      <c r="LLI94" s="32"/>
      <c r="LLJ94" s="32"/>
      <c r="LLK94" s="32"/>
      <c r="LLL94" s="32"/>
      <c r="LLM94" s="32"/>
      <c r="LLN94" s="32"/>
      <c r="LLO94" s="32"/>
      <c r="LLP94" s="32"/>
      <c r="LLQ94" s="32"/>
      <c r="LLR94" s="32"/>
      <c r="LLS94" s="32"/>
      <c r="LLT94" s="32"/>
      <c r="LLU94" s="32"/>
      <c r="LLV94" s="32"/>
      <c r="LLW94" s="32"/>
      <c r="LLX94" s="32"/>
      <c r="LLY94" s="32"/>
      <c r="LLZ94" s="32"/>
      <c r="LMA94" s="32"/>
      <c r="LMB94" s="32"/>
      <c r="LMC94" s="32"/>
      <c r="LMD94" s="32"/>
      <c r="LME94" s="32"/>
      <c r="LMF94" s="32"/>
      <c r="LMG94" s="32"/>
      <c r="LMH94" s="32"/>
      <c r="LMI94" s="32"/>
      <c r="LMJ94" s="32"/>
      <c r="LMK94" s="32"/>
      <c r="LML94" s="32"/>
      <c r="LMM94" s="32"/>
      <c r="LMN94" s="32"/>
      <c r="LMO94" s="32"/>
      <c r="LMP94" s="32"/>
      <c r="LMQ94" s="32"/>
      <c r="LMR94" s="32"/>
      <c r="LMS94" s="32"/>
      <c r="LMT94" s="32"/>
      <c r="LMU94" s="32"/>
      <c r="LMV94" s="32"/>
      <c r="LMW94" s="32"/>
      <c r="LMX94" s="32"/>
      <c r="LMY94" s="32"/>
      <c r="LMZ94" s="32"/>
      <c r="LNA94" s="32"/>
      <c r="LNB94" s="32"/>
      <c r="LNC94" s="32"/>
      <c r="LND94" s="32"/>
      <c r="LNE94" s="32"/>
      <c r="LNF94" s="32"/>
      <c r="LNG94" s="32"/>
      <c r="LNH94" s="32"/>
      <c r="LNI94" s="32"/>
      <c r="LNJ94" s="32"/>
      <c r="LNK94" s="32"/>
      <c r="LNL94" s="32"/>
      <c r="LNM94" s="32"/>
      <c r="LNN94" s="32"/>
      <c r="LNO94" s="32"/>
      <c r="LNP94" s="32"/>
      <c r="LNQ94" s="32"/>
      <c r="LNR94" s="32"/>
      <c r="LNS94" s="32"/>
      <c r="LNT94" s="32"/>
      <c r="LNU94" s="32"/>
      <c r="LNV94" s="32"/>
      <c r="LNW94" s="32"/>
      <c r="LNX94" s="32"/>
      <c r="LNY94" s="32"/>
      <c r="LNZ94" s="32"/>
      <c r="LOA94" s="32"/>
      <c r="LOB94" s="32"/>
      <c r="LOC94" s="32"/>
      <c r="LOD94" s="32"/>
      <c r="LOE94" s="32"/>
      <c r="LOF94" s="32"/>
      <c r="LOG94" s="32"/>
      <c r="LOH94" s="32"/>
      <c r="LOI94" s="32"/>
      <c r="LOJ94" s="32"/>
      <c r="LOK94" s="32"/>
      <c r="LOL94" s="32"/>
      <c r="LOM94" s="32"/>
      <c r="LON94" s="32"/>
      <c r="LOO94" s="32"/>
      <c r="LOP94" s="32"/>
      <c r="LOQ94" s="32"/>
      <c r="LOR94" s="32"/>
      <c r="LOS94" s="32"/>
      <c r="LOT94" s="32"/>
      <c r="LOU94" s="32"/>
      <c r="LOV94" s="32"/>
      <c r="LOW94" s="32"/>
      <c r="LOX94" s="32"/>
      <c r="LOY94" s="32"/>
      <c r="LOZ94" s="32"/>
      <c r="LPA94" s="32"/>
      <c r="LPB94" s="32"/>
      <c r="LPC94" s="32"/>
      <c r="LPD94" s="32"/>
      <c r="LPE94" s="32"/>
      <c r="LPF94" s="32"/>
      <c r="LPG94" s="32"/>
      <c r="LPH94" s="32"/>
      <c r="LPI94" s="32"/>
      <c r="LPJ94" s="32"/>
      <c r="LPK94" s="32"/>
      <c r="LPL94" s="32"/>
      <c r="LPM94" s="32"/>
      <c r="LPN94" s="32"/>
      <c r="LPO94" s="32"/>
      <c r="LPP94" s="32"/>
      <c r="LPQ94" s="32"/>
      <c r="LPR94" s="32"/>
      <c r="LPS94" s="32"/>
      <c r="LPT94" s="32"/>
      <c r="LPU94" s="32"/>
      <c r="LPV94" s="32"/>
      <c r="LPW94" s="32"/>
      <c r="LPX94" s="32"/>
      <c r="LPY94" s="32"/>
      <c r="LPZ94" s="32"/>
      <c r="LQA94" s="32"/>
      <c r="LQB94" s="32"/>
      <c r="LQC94" s="32"/>
      <c r="LQD94" s="32"/>
      <c r="LQE94" s="32"/>
      <c r="LQF94" s="32"/>
      <c r="LQG94" s="32"/>
      <c r="LQH94" s="32"/>
      <c r="LQI94" s="32"/>
      <c r="LQJ94" s="32"/>
      <c r="LQK94" s="32"/>
      <c r="LQL94" s="32"/>
      <c r="LQM94" s="32"/>
      <c r="LQN94" s="32"/>
      <c r="LQO94" s="32"/>
      <c r="LQP94" s="32"/>
      <c r="LQQ94" s="32"/>
      <c r="LQR94" s="32"/>
      <c r="LQS94" s="32"/>
      <c r="LQT94" s="32"/>
      <c r="LQU94" s="32"/>
      <c r="LQV94" s="32"/>
      <c r="LQW94" s="32"/>
      <c r="LQX94" s="32"/>
      <c r="LQY94" s="32"/>
      <c r="LQZ94" s="32"/>
      <c r="LRA94" s="32"/>
      <c r="LRB94" s="32"/>
      <c r="LRC94" s="32"/>
      <c r="LRD94" s="32"/>
      <c r="LRE94" s="32"/>
      <c r="LRF94" s="32"/>
      <c r="LRG94" s="32"/>
      <c r="LRH94" s="32"/>
      <c r="LRI94" s="32"/>
      <c r="LRJ94" s="32"/>
      <c r="LRK94" s="32"/>
      <c r="LRL94" s="32"/>
      <c r="LRM94" s="32"/>
      <c r="LRN94" s="32"/>
      <c r="LRO94" s="32"/>
      <c r="LRP94" s="32"/>
      <c r="LRQ94" s="32"/>
      <c r="LRR94" s="32"/>
      <c r="LRS94" s="32"/>
      <c r="LRT94" s="32"/>
      <c r="LRU94" s="32"/>
      <c r="LRV94" s="32"/>
      <c r="LRW94" s="32"/>
      <c r="LRX94" s="32"/>
      <c r="LRY94" s="32"/>
      <c r="LRZ94" s="32"/>
      <c r="LSA94" s="32"/>
      <c r="LSB94" s="32"/>
      <c r="LSC94" s="32"/>
      <c r="LSD94" s="32"/>
      <c r="LSE94" s="32"/>
      <c r="LSF94" s="32"/>
      <c r="LSG94" s="32"/>
      <c r="LSH94" s="32"/>
      <c r="LSI94" s="32"/>
      <c r="LSJ94" s="32"/>
      <c r="LSK94" s="32"/>
      <c r="LSL94" s="32"/>
      <c r="LSM94" s="32"/>
      <c r="LSN94" s="32"/>
      <c r="LSO94" s="32"/>
      <c r="LSP94" s="32"/>
      <c r="LSQ94" s="32"/>
      <c r="LSR94" s="32"/>
      <c r="LSS94" s="32"/>
      <c r="LST94" s="32"/>
      <c r="LSU94" s="32"/>
      <c r="LSV94" s="32"/>
      <c r="LSW94" s="32"/>
      <c r="LSX94" s="32"/>
      <c r="LSY94" s="32"/>
      <c r="LSZ94" s="32"/>
      <c r="LTA94" s="32"/>
      <c r="LTB94" s="32"/>
      <c r="LTC94" s="32"/>
      <c r="LTD94" s="32"/>
      <c r="LTE94" s="32"/>
      <c r="LTF94" s="32"/>
      <c r="LTG94" s="32"/>
      <c r="LTH94" s="32"/>
      <c r="LTI94" s="32"/>
      <c r="LTJ94" s="32"/>
      <c r="LTK94" s="32"/>
      <c r="LTL94" s="32"/>
      <c r="LTM94" s="32"/>
      <c r="LTN94" s="32"/>
      <c r="LTO94" s="32"/>
      <c r="LTP94" s="32"/>
      <c r="LTQ94" s="32"/>
      <c r="LTR94" s="32"/>
      <c r="LTS94" s="32"/>
      <c r="LTT94" s="32"/>
      <c r="LTU94" s="32"/>
      <c r="LTV94" s="32"/>
      <c r="LTW94" s="32"/>
      <c r="LTX94" s="32"/>
      <c r="LTY94" s="32"/>
      <c r="LTZ94" s="32"/>
      <c r="LUA94" s="32"/>
      <c r="LUB94" s="32"/>
      <c r="LUC94" s="32"/>
      <c r="LUD94" s="32"/>
      <c r="LUE94" s="32"/>
      <c r="LUF94" s="32"/>
      <c r="LUG94" s="32"/>
      <c r="LUH94" s="32"/>
      <c r="LUI94" s="32"/>
      <c r="LUJ94" s="32"/>
      <c r="LUK94" s="32"/>
      <c r="LUL94" s="32"/>
      <c r="LUM94" s="32"/>
      <c r="LUN94" s="32"/>
      <c r="LUO94" s="32"/>
      <c r="LUP94" s="32"/>
      <c r="LUQ94" s="32"/>
      <c r="LUR94" s="32"/>
      <c r="LUS94" s="32"/>
      <c r="LUT94" s="32"/>
      <c r="LUU94" s="32"/>
      <c r="LUV94" s="32"/>
      <c r="LUW94" s="32"/>
      <c r="LUX94" s="32"/>
      <c r="LUY94" s="32"/>
      <c r="LUZ94" s="32"/>
      <c r="LVA94" s="32"/>
      <c r="LVB94" s="32"/>
      <c r="LVC94" s="32"/>
      <c r="LVD94" s="32"/>
      <c r="LVE94" s="32"/>
      <c r="LVF94" s="32"/>
      <c r="LVG94" s="32"/>
      <c r="LVH94" s="32"/>
      <c r="LVI94" s="32"/>
      <c r="LVJ94" s="32"/>
      <c r="LVK94" s="32"/>
      <c r="LVL94" s="32"/>
      <c r="LVM94" s="32"/>
      <c r="LVN94" s="32"/>
      <c r="LVO94" s="32"/>
      <c r="LVP94" s="32"/>
      <c r="LVQ94" s="32"/>
      <c r="LVR94" s="32"/>
      <c r="LVS94" s="32"/>
      <c r="LVT94" s="32"/>
      <c r="LVU94" s="32"/>
      <c r="LVV94" s="32"/>
      <c r="LVW94" s="32"/>
      <c r="LVX94" s="32"/>
      <c r="LVY94" s="32"/>
      <c r="LVZ94" s="32"/>
      <c r="LWA94" s="32"/>
      <c r="LWB94" s="32"/>
      <c r="LWC94" s="32"/>
      <c r="LWD94" s="32"/>
      <c r="LWE94" s="32"/>
      <c r="LWF94" s="32"/>
      <c r="LWG94" s="32"/>
      <c r="LWH94" s="32"/>
      <c r="LWI94" s="32"/>
      <c r="LWJ94" s="32"/>
      <c r="LWK94" s="32"/>
      <c r="LWL94" s="32"/>
      <c r="LWM94" s="32"/>
      <c r="LWN94" s="32"/>
      <c r="LWO94" s="32"/>
      <c r="LWP94" s="32"/>
      <c r="LWQ94" s="32"/>
      <c r="LWR94" s="32"/>
      <c r="LWS94" s="32"/>
      <c r="LWT94" s="32"/>
      <c r="LWU94" s="32"/>
      <c r="LWV94" s="32"/>
      <c r="LWW94" s="32"/>
      <c r="LWX94" s="32"/>
      <c r="LWY94" s="32"/>
      <c r="LWZ94" s="32"/>
      <c r="LXA94" s="32"/>
      <c r="LXB94" s="32"/>
      <c r="LXC94" s="32"/>
      <c r="LXD94" s="32"/>
      <c r="LXE94" s="32"/>
      <c r="LXF94" s="32"/>
      <c r="LXG94" s="32"/>
      <c r="LXH94" s="32"/>
      <c r="LXI94" s="32"/>
      <c r="LXJ94" s="32"/>
      <c r="LXK94" s="32"/>
      <c r="LXL94" s="32"/>
      <c r="LXM94" s="32"/>
      <c r="LXN94" s="32"/>
      <c r="LXO94" s="32"/>
      <c r="LXP94" s="32"/>
      <c r="LXQ94" s="32"/>
      <c r="LXR94" s="32"/>
      <c r="LXS94" s="32"/>
      <c r="LXT94" s="32"/>
      <c r="LXU94" s="32"/>
      <c r="LXV94" s="32"/>
      <c r="LXW94" s="32"/>
      <c r="LXX94" s="32"/>
      <c r="LXY94" s="32"/>
      <c r="LXZ94" s="32"/>
      <c r="LYA94" s="32"/>
      <c r="LYB94" s="32"/>
      <c r="LYC94" s="32"/>
      <c r="LYD94" s="32"/>
      <c r="LYE94" s="32"/>
      <c r="LYF94" s="32"/>
      <c r="LYG94" s="32"/>
      <c r="LYH94" s="32"/>
      <c r="LYI94" s="32"/>
      <c r="LYJ94" s="32"/>
      <c r="LYK94" s="32"/>
      <c r="LYL94" s="32"/>
      <c r="LYM94" s="32"/>
      <c r="LYN94" s="32"/>
      <c r="LYO94" s="32"/>
      <c r="LYP94" s="32"/>
      <c r="LYQ94" s="32"/>
      <c r="LYR94" s="32"/>
      <c r="LYS94" s="32"/>
      <c r="LYT94" s="32"/>
      <c r="LYU94" s="32"/>
      <c r="LYV94" s="32"/>
      <c r="LYW94" s="32"/>
      <c r="LYX94" s="32"/>
      <c r="LYY94" s="32"/>
      <c r="LYZ94" s="32"/>
      <c r="LZA94" s="32"/>
      <c r="LZB94" s="32"/>
      <c r="LZC94" s="32"/>
      <c r="LZD94" s="32"/>
      <c r="LZE94" s="32"/>
      <c r="LZF94" s="32"/>
      <c r="LZG94" s="32"/>
      <c r="LZH94" s="32"/>
      <c r="LZI94" s="32"/>
      <c r="LZJ94" s="32"/>
      <c r="LZK94" s="32"/>
      <c r="LZL94" s="32"/>
      <c r="LZM94" s="32"/>
      <c r="LZN94" s="32"/>
      <c r="LZO94" s="32"/>
      <c r="LZP94" s="32"/>
      <c r="LZQ94" s="32"/>
      <c r="LZR94" s="32"/>
      <c r="LZS94" s="32"/>
      <c r="LZT94" s="32"/>
      <c r="LZU94" s="32"/>
      <c r="LZV94" s="32"/>
      <c r="LZW94" s="32"/>
      <c r="LZX94" s="32"/>
      <c r="LZY94" s="32"/>
      <c r="LZZ94" s="32"/>
      <c r="MAA94" s="32"/>
      <c r="MAB94" s="32"/>
      <c r="MAC94" s="32"/>
      <c r="MAD94" s="32"/>
      <c r="MAE94" s="32"/>
      <c r="MAF94" s="32"/>
      <c r="MAG94" s="32"/>
      <c r="MAH94" s="32"/>
      <c r="MAI94" s="32"/>
      <c r="MAJ94" s="32"/>
      <c r="MAK94" s="32"/>
      <c r="MAL94" s="32"/>
      <c r="MAM94" s="32"/>
      <c r="MAN94" s="32"/>
      <c r="MAO94" s="32"/>
      <c r="MAP94" s="32"/>
      <c r="MAQ94" s="32"/>
      <c r="MAR94" s="32"/>
      <c r="MAS94" s="32"/>
      <c r="MAT94" s="32"/>
      <c r="MAU94" s="32"/>
      <c r="MAV94" s="32"/>
      <c r="MAW94" s="32"/>
      <c r="MAX94" s="32"/>
      <c r="MAY94" s="32"/>
      <c r="MAZ94" s="32"/>
      <c r="MBA94" s="32"/>
      <c r="MBB94" s="32"/>
      <c r="MBC94" s="32"/>
      <c r="MBD94" s="32"/>
      <c r="MBE94" s="32"/>
      <c r="MBF94" s="32"/>
      <c r="MBG94" s="32"/>
      <c r="MBH94" s="32"/>
      <c r="MBI94" s="32"/>
      <c r="MBJ94" s="32"/>
      <c r="MBK94" s="32"/>
      <c r="MBL94" s="32"/>
      <c r="MBM94" s="32"/>
      <c r="MBN94" s="32"/>
      <c r="MBO94" s="32"/>
      <c r="MBP94" s="32"/>
      <c r="MBQ94" s="32"/>
      <c r="MBR94" s="32"/>
      <c r="MBS94" s="32"/>
      <c r="MBT94" s="32"/>
      <c r="MBU94" s="32"/>
      <c r="MBV94" s="32"/>
      <c r="MBW94" s="32"/>
      <c r="MBX94" s="32"/>
      <c r="MBY94" s="32"/>
      <c r="MBZ94" s="32"/>
      <c r="MCA94" s="32"/>
      <c r="MCB94" s="32"/>
      <c r="MCC94" s="32"/>
      <c r="MCD94" s="32"/>
      <c r="MCE94" s="32"/>
      <c r="MCF94" s="32"/>
      <c r="MCG94" s="32"/>
      <c r="MCH94" s="32"/>
      <c r="MCI94" s="32"/>
      <c r="MCJ94" s="32"/>
      <c r="MCK94" s="32"/>
      <c r="MCL94" s="32"/>
      <c r="MCM94" s="32"/>
      <c r="MCN94" s="32"/>
      <c r="MCO94" s="32"/>
      <c r="MCP94" s="32"/>
      <c r="MCQ94" s="32"/>
      <c r="MCR94" s="32"/>
      <c r="MCS94" s="32"/>
      <c r="MCT94" s="32"/>
      <c r="MCU94" s="32"/>
      <c r="MCV94" s="32"/>
      <c r="MCW94" s="32"/>
      <c r="MCX94" s="32"/>
      <c r="MCY94" s="32"/>
      <c r="MCZ94" s="32"/>
      <c r="MDA94" s="32"/>
      <c r="MDB94" s="32"/>
      <c r="MDC94" s="32"/>
      <c r="MDD94" s="32"/>
      <c r="MDE94" s="32"/>
      <c r="MDF94" s="32"/>
      <c r="MDG94" s="32"/>
      <c r="MDH94" s="32"/>
      <c r="MDI94" s="32"/>
      <c r="MDJ94" s="32"/>
      <c r="MDK94" s="32"/>
      <c r="MDL94" s="32"/>
      <c r="MDM94" s="32"/>
      <c r="MDN94" s="32"/>
      <c r="MDO94" s="32"/>
      <c r="MDP94" s="32"/>
      <c r="MDQ94" s="32"/>
      <c r="MDR94" s="32"/>
      <c r="MDS94" s="32"/>
      <c r="MDT94" s="32"/>
      <c r="MDU94" s="32"/>
      <c r="MDV94" s="32"/>
      <c r="MDW94" s="32"/>
      <c r="MDX94" s="32"/>
      <c r="MDY94" s="32"/>
      <c r="MDZ94" s="32"/>
      <c r="MEA94" s="32"/>
      <c r="MEB94" s="32"/>
      <c r="MEC94" s="32"/>
      <c r="MED94" s="32"/>
      <c r="MEE94" s="32"/>
      <c r="MEF94" s="32"/>
      <c r="MEG94" s="32"/>
      <c r="MEH94" s="32"/>
      <c r="MEI94" s="32"/>
      <c r="MEJ94" s="32"/>
      <c r="MEK94" s="32"/>
      <c r="MEL94" s="32"/>
      <c r="MEM94" s="32"/>
      <c r="MEN94" s="32"/>
      <c r="MEO94" s="32"/>
      <c r="MEP94" s="32"/>
      <c r="MEQ94" s="32"/>
      <c r="MER94" s="32"/>
      <c r="MES94" s="32"/>
      <c r="MET94" s="32"/>
      <c r="MEU94" s="32"/>
      <c r="MEV94" s="32"/>
      <c r="MEW94" s="32"/>
      <c r="MEX94" s="32"/>
      <c r="MEY94" s="32"/>
      <c r="MEZ94" s="32"/>
      <c r="MFA94" s="32"/>
      <c r="MFB94" s="32"/>
      <c r="MFC94" s="32"/>
      <c r="MFD94" s="32"/>
      <c r="MFE94" s="32"/>
      <c r="MFF94" s="32"/>
      <c r="MFG94" s="32"/>
      <c r="MFH94" s="32"/>
      <c r="MFI94" s="32"/>
      <c r="MFJ94" s="32"/>
      <c r="MFK94" s="32"/>
      <c r="MFL94" s="32"/>
      <c r="MFM94" s="32"/>
      <c r="MFN94" s="32"/>
      <c r="MFO94" s="32"/>
      <c r="MFP94" s="32"/>
      <c r="MFQ94" s="32"/>
      <c r="MFR94" s="32"/>
      <c r="MFS94" s="32"/>
      <c r="MFT94" s="32"/>
      <c r="MFU94" s="32"/>
      <c r="MFV94" s="32"/>
      <c r="MFW94" s="32"/>
      <c r="MFX94" s="32"/>
      <c r="MFY94" s="32"/>
      <c r="MFZ94" s="32"/>
      <c r="MGA94" s="32"/>
      <c r="MGB94" s="32"/>
      <c r="MGC94" s="32"/>
      <c r="MGD94" s="32"/>
      <c r="MGE94" s="32"/>
      <c r="MGF94" s="32"/>
      <c r="MGG94" s="32"/>
      <c r="MGH94" s="32"/>
      <c r="MGI94" s="32"/>
      <c r="MGJ94" s="32"/>
      <c r="MGK94" s="32"/>
      <c r="MGL94" s="32"/>
      <c r="MGM94" s="32"/>
      <c r="MGN94" s="32"/>
      <c r="MGO94" s="32"/>
      <c r="MGP94" s="32"/>
      <c r="MGQ94" s="32"/>
      <c r="MGR94" s="32"/>
      <c r="MGS94" s="32"/>
      <c r="MGT94" s="32"/>
      <c r="MGU94" s="32"/>
      <c r="MGV94" s="32"/>
      <c r="MGW94" s="32"/>
      <c r="MGX94" s="32"/>
      <c r="MGY94" s="32"/>
      <c r="MGZ94" s="32"/>
      <c r="MHA94" s="32"/>
      <c r="MHB94" s="32"/>
      <c r="MHC94" s="32"/>
      <c r="MHD94" s="32"/>
      <c r="MHE94" s="32"/>
      <c r="MHF94" s="32"/>
      <c r="MHG94" s="32"/>
      <c r="MHH94" s="32"/>
      <c r="MHI94" s="32"/>
      <c r="MHJ94" s="32"/>
      <c r="MHK94" s="32"/>
      <c r="MHL94" s="32"/>
      <c r="MHM94" s="32"/>
      <c r="MHN94" s="32"/>
      <c r="MHO94" s="32"/>
      <c r="MHP94" s="32"/>
      <c r="MHQ94" s="32"/>
      <c r="MHR94" s="32"/>
      <c r="MHS94" s="32"/>
      <c r="MHT94" s="32"/>
      <c r="MHU94" s="32"/>
      <c r="MHV94" s="32"/>
      <c r="MHW94" s="32"/>
      <c r="MHX94" s="32"/>
      <c r="MHY94" s="32"/>
      <c r="MHZ94" s="32"/>
      <c r="MIA94" s="32"/>
      <c r="MIB94" s="32"/>
      <c r="MIC94" s="32"/>
      <c r="MID94" s="32"/>
      <c r="MIE94" s="32"/>
      <c r="MIF94" s="32"/>
      <c r="MIG94" s="32"/>
      <c r="MIH94" s="32"/>
      <c r="MII94" s="32"/>
      <c r="MIJ94" s="32"/>
      <c r="MIK94" s="32"/>
      <c r="MIL94" s="32"/>
      <c r="MIM94" s="32"/>
      <c r="MIN94" s="32"/>
      <c r="MIO94" s="32"/>
      <c r="MIP94" s="32"/>
      <c r="MIQ94" s="32"/>
      <c r="MIR94" s="32"/>
      <c r="MIS94" s="32"/>
      <c r="MIT94" s="32"/>
      <c r="MIU94" s="32"/>
      <c r="MIV94" s="32"/>
      <c r="MIW94" s="32"/>
      <c r="MIX94" s="32"/>
      <c r="MIY94" s="32"/>
      <c r="MIZ94" s="32"/>
      <c r="MJA94" s="32"/>
      <c r="MJB94" s="32"/>
      <c r="MJC94" s="32"/>
      <c r="MJD94" s="32"/>
      <c r="MJE94" s="32"/>
      <c r="MJF94" s="32"/>
      <c r="MJG94" s="32"/>
      <c r="MJH94" s="32"/>
      <c r="MJI94" s="32"/>
      <c r="MJJ94" s="32"/>
      <c r="MJK94" s="32"/>
      <c r="MJL94" s="32"/>
      <c r="MJM94" s="32"/>
      <c r="MJN94" s="32"/>
      <c r="MJO94" s="32"/>
      <c r="MJP94" s="32"/>
      <c r="MJQ94" s="32"/>
      <c r="MJR94" s="32"/>
      <c r="MJS94" s="32"/>
      <c r="MJT94" s="32"/>
      <c r="MJU94" s="32"/>
      <c r="MJV94" s="32"/>
      <c r="MJW94" s="32"/>
      <c r="MJX94" s="32"/>
      <c r="MJY94" s="32"/>
      <c r="MJZ94" s="32"/>
      <c r="MKA94" s="32"/>
      <c r="MKB94" s="32"/>
      <c r="MKC94" s="32"/>
      <c r="MKD94" s="32"/>
      <c r="MKE94" s="32"/>
      <c r="MKF94" s="32"/>
      <c r="MKG94" s="32"/>
      <c r="MKH94" s="32"/>
      <c r="MKI94" s="32"/>
      <c r="MKJ94" s="32"/>
      <c r="MKK94" s="32"/>
      <c r="MKL94" s="32"/>
      <c r="MKM94" s="32"/>
      <c r="MKN94" s="32"/>
      <c r="MKO94" s="32"/>
      <c r="MKP94" s="32"/>
      <c r="MKQ94" s="32"/>
      <c r="MKR94" s="32"/>
      <c r="MKS94" s="32"/>
      <c r="MKT94" s="32"/>
      <c r="MKU94" s="32"/>
      <c r="MKV94" s="32"/>
      <c r="MKW94" s="32"/>
      <c r="MKX94" s="32"/>
      <c r="MKY94" s="32"/>
      <c r="MKZ94" s="32"/>
      <c r="MLA94" s="32"/>
      <c r="MLB94" s="32"/>
      <c r="MLC94" s="32"/>
      <c r="MLD94" s="32"/>
      <c r="MLE94" s="32"/>
      <c r="MLF94" s="32"/>
      <c r="MLG94" s="32"/>
      <c r="MLH94" s="32"/>
      <c r="MLI94" s="32"/>
      <c r="MLJ94" s="32"/>
      <c r="MLK94" s="32"/>
      <c r="MLL94" s="32"/>
      <c r="MLM94" s="32"/>
      <c r="MLN94" s="32"/>
      <c r="MLO94" s="32"/>
      <c r="MLP94" s="32"/>
      <c r="MLQ94" s="32"/>
      <c r="MLR94" s="32"/>
      <c r="MLS94" s="32"/>
      <c r="MLT94" s="32"/>
      <c r="MLU94" s="32"/>
      <c r="MLV94" s="32"/>
      <c r="MLW94" s="32"/>
      <c r="MLX94" s="32"/>
      <c r="MLY94" s="32"/>
      <c r="MLZ94" s="32"/>
      <c r="MMA94" s="32"/>
      <c r="MMB94" s="32"/>
      <c r="MMC94" s="32"/>
      <c r="MMD94" s="32"/>
      <c r="MME94" s="32"/>
      <c r="MMF94" s="32"/>
      <c r="MMG94" s="32"/>
      <c r="MMH94" s="32"/>
      <c r="MMI94" s="32"/>
      <c r="MMJ94" s="32"/>
      <c r="MMK94" s="32"/>
      <c r="MML94" s="32"/>
      <c r="MMM94" s="32"/>
      <c r="MMN94" s="32"/>
      <c r="MMO94" s="32"/>
      <c r="MMP94" s="32"/>
      <c r="MMQ94" s="32"/>
      <c r="MMR94" s="32"/>
      <c r="MMS94" s="32"/>
      <c r="MMT94" s="32"/>
      <c r="MMU94" s="32"/>
      <c r="MMV94" s="32"/>
      <c r="MMW94" s="32"/>
      <c r="MMX94" s="32"/>
      <c r="MMY94" s="32"/>
      <c r="MMZ94" s="32"/>
      <c r="MNA94" s="32"/>
      <c r="MNB94" s="32"/>
      <c r="MNC94" s="32"/>
      <c r="MND94" s="32"/>
      <c r="MNE94" s="32"/>
      <c r="MNF94" s="32"/>
      <c r="MNG94" s="32"/>
      <c r="MNH94" s="32"/>
      <c r="MNI94" s="32"/>
      <c r="MNJ94" s="32"/>
      <c r="MNK94" s="32"/>
      <c r="MNL94" s="32"/>
      <c r="MNM94" s="32"/>
      <c r="MNN94" s="32"/>
      <c r="MNO94" s="32"/>
      <c r="MNP94" s="32"/>
      <c r="MNQ94" s="32"/>
      <c r="MNR94" s="32"/>
      <c r="MNS94" s="32"/>
      <c r="MNT94" s="32"/>
      <c r="MNU94" s="32"/>
      <c r="MNV94" s="32"/>
      <c r="MNW94" s="32"/>
      <c r="MNX94" s="32"/>
      <c r="MNY94" s="32"/>
      <c r="MNZ94" s="32"/>
      <c r="MOA94" s="32"/>
      <c r="MOB94" s="32"/>
      <c r="MOC94" s="32"/>
      <c r="MOD94" s="32"/>
      <c r="MOE94" s="32"/>
      <c r="MOF94" s="32"/>
      <c r="MOG94" s="32"/>
      <c r="MOH94" s="32"/>
      <c r="MOI94" s="32"/>
      <c r="MOJ94" s="32"/>
      <c r="MOK94" s="32"/>
      <c r="MOL94" s="32"/>
      <c r="MOM94" s="32"/>
      <c r="MON94" s="32"/>
      <c r="MOO94" s="32"/>
      <c r="MOP94" s="32"/>
      <c r="MOQ94" s="32"/>
      <c r="MOR94" s="32"/>
      <c r="MOS94" s="32"/>
      <c r="MOT94" s="32"/>
      <c r="MOU94" s="32"/>
      <c r="MOV94" s="32"/>
      <c r="MOW94" s="32"/>
      <c r="MOX94" s="32"/>
      <c r="MOY94" s="32"/>
      <c r="MOZ94" s="32"/>
      <c r="MPA94" s="32"/>
      <c r="MPB94" s="32"/>
      <c r="MPC94" s="32"/>
      <c r="MPD94" s="32"/>
      <c r="MPE94" s="32"/>
      <c r="MPF94" s="32"/>
      <c r="MPG94" s="32"/>
      <c r="MPH94" s="32"/>
      <c r="MPI94" s="32"/>
      <c r="MPJ94" s="32"/>
      <c r="MPK94" s="32"/>
      <c r="MPL94" s="32"/>
      <c r="MPM94" s="32"/>
      <c r="MPN94" s="32"/>
      <c r="MPO94" s="32"/>
      <c r="MPP94" s="32"/>
      <c r="MPQ94" s="32"/>
      <c r="MPR94" s="32"/>
      <c r="MPS94" s="32"/>
      <c r="MPT94" s="32"/>
      <c r="MPU94" s="32"/>
      <c r="MPV94" s="32"/>
      <c r="MPW94" s="32"/>
      <c r="MPX94" s="32"/>
      <c r="MPY94" s="32"/>
      <c r="MPZ94" s="32"/>
      <c r="MQA94" s="32"/>
      <c r="MQB94" s="32"/>
      <c r="MQC94" s="32"/>
      <c r="MQD94" s="32"/>
      <c r="MQE94" s="32"/>
      <c r="MQF94" s="32"/>
      <c r="MQG94" s="32"/>
      <c r="MQH94" s="32"/>
      <c r="MQI94" s="32"/>
      <c r="MQJ94" s="32"/>
      <c r="MQK94" s="32"/>
      <c r="MQL94" s="32"/>
      <c r="MQM94" s="32"/>
      <c r="MQN94" s="32"/>
      <c r="MQO94" s="32"/>
      <c r="MQP94" s="32"/>
      <c r="MQQ94" s="32"/>
      <c r="MQR94" s="32"/>
      <c r="MQS94" s="32"/>
      <c r="MQT94" s="32"/>
      <c r="MQU94" s="32"/>
      <c r="MQV94" s="32"/>
      <c r="MQW94" s="32"/>
      <c r="MQX94" s="32"/>
      <c r="MQY94" s="32"/>
      <c r="MQZ94" s="32"/>
      <c r="MRA94" s="32"/>
      <c r="MRB94" s="32"/>
      <c r="MRC94" s="32"/>
      <c r="MRD94" s="32"/>
      <c r="MRE94" s="32"/>
      <c r="MRF94" s="32"/>
      <c r="MRG94" s="32"/>
      <c r="MRH94" s="32"/>
      <c r="MRI94" s="32"/>
      <c r="MRJ94" s="32"/>
      <c r="MRK94" s="32"/>
      <c r="MRL94" s="32"/>
      <c r="MRM94" s="32"/>
      <c r="MRN94" s="32"/>
      <c r="MRO94" s="32"/>
      <c r="MRP94" s="32"/>
      <c r="MRQ94" s="32"/>
      <c r="MRR94" s="32"/>
      <c r="MRS94" s="32"/>
      <c r="MRT94" s="32"/>
      <c r="MRU94" s="32"/>
      <c r="MRV94" s="32"/>
      <c r="MRW94" s="32"/>
      <c r="MRX94" s="32"/>
      <c r="MRY94" s="32"/>
      <c r="MRZ94" s="32"/>
      <c r="MSA94" s="32"/>
      <c r="MSB94" s="32"/>
      <c r="MSC94" s="32"/>
      <c r="MSD94" s="32"/>
      <c r="MSE94" s="32"/>
      <c r="MSF94" s="32"/>
      <c r="MSG94" s="32"/>
      <c r="MSH94" s="32"/>
      <c r="MSI94" s="32"/>
      <c r="MSJ94" s="32"/>
      <c r="MSK94" s="32"/>
      <c r="MSL94" s="32"/>
      <c r="MSM94" s="32"/>
      <c r="MSN94" s="32"/>
      <c r="MSO94" s="32"/>
      <c r="MSP94" s="32"/>
      <c r="MSQ94" s="32"/>
      <c r="MSR94" s="32"/>
      <c r="MSS94" s="32"/>
      <c r="MST94" s="32"/>
      <c r="MSU94" s="32"/>
      <c r="MSV94" s="32"/>
      <c r="MSW94" s="32"/>
      <c r="MSX94" s="32"/>
      <c r="MSY94" s="32"/>
      <c r="MSZ94" s="32"/>
      <c r="MTA94" s="32"/>
      <c r="MTB94" s="32"/>
      <c r="MTC94" s="32"/>
      <c r="MTD94" s="32"/>
      <c r="MTE94" s="32"/>
      <c r="MTF94" s="32"/>
      <c r="MTG94" s="32"/>
      <c r="MTH94" s="32"/>
      <c r="MTI94" s="32"/>
      <c r="MTJ94" s="32"/>
      <c r="MTK94" s="32"/>
      <c r="MTL94" s="32"/>
      <c r="MTM94" s="32"/>
      <c r="MTN94" s="32"/>
      <c r="MTO94" s="32"/>
      <c r="MTP94" s="32"/>
      <c r="MTQ94" s="32"/>
      <c r="MTR94" s="32"/>
      <c r="MTS94" s="32"/>
      <c r="MTT94" s="32"/>
      <c r="MTU94" s="32"/>
      <c r="MTV94" s="32"/>
      <c r="MTW94" s="32"/>
      <c r="MTX94" s="32"/>
      <c r="MTY94" s="32"/>
      <c r="MTZ94" s="32"/>
      <c r="MUA94" s="32"/>
      <c r="MUB94" s="32"/>
      <c r="MUC94" s="32"/>
      <c r="MUD94" s="32"/>
      <c r="MUE94" s="32"/>
      <c r="MUF94" s="32"/>
      <c r="MUG94" s="32"/>
      <c r="MUH94" s="32"/>
      <c r="MUI94" s="32"/>
      <c r="MUJ94" s="32"/>
      <c r="MUK94" s="32"/>
      <c r="MUL94" s="32"/>
      <c r="MUM94" s="32"/>
      <c r="MUN94" s="32"/>
      <c r="MUO94" s="32"/>
      <c r="MUP94" s="32"/>
      <c r="MUQ94" s="32"/>
      <c r="MUR94" s="32"/>
      <c r="MUS94" s="32"/>
      <c r="MUT94" s="32"/>
      <c r="MUU94" s="32"/>
      <c r="MUV94" s="32"/>
      <c r="MUW94" s="32"/>
      <c r="MUX94" s="32"/>
      <c r="MUY94" s="32"/>
      <c r="MUZ94" s="32"/>
      <c r="MVA94" s="32"/>
      <c r="MVB94" s="32"/>
      <c r="MVC94" s="32"/>
      <c r="MVD94" s="32"/>
      <c r="MVE94" s="32"/>
      <c r="MVF94" s="32"/>
      <c r="MVG94" s="32"/>
      <c r="MVH94" s="32"/>
      <c r="MVI94" s="32"/>
      <c r="MVJ94" s="32"/>
      <c r="MVK94" s="32"/>
      <c r="MVL94" s="32"/>
      <c r="MVM94" s="32"/>
      <c r="MVN94" s="32"/>
      <c r="MVO94" s="32"/>
      <c r="MVP94" s="32"/>
      <c r="MVQ94" s="32"/>
      <c r="MVR94" s="32"/>
      <c r="MVS94" s="32"/>
      <c r="MVT94" s="32"/>
      <c r="MVU94" s="32"/>
      <c r="MVV94" s="32"/>
      <c r="MVW94" s="32"/>
      <c r="MVX94" s="32"/>
      <c r="MVY94" s="32"/>
      <c r="MVZ94" s="32"/>
      <c r="MWA94" s="32"/>
      <c r="MWB94" s="32"/>
      <c r="MWC94" s="32"/>
      <c r="MWD94" s="32"/>
      <c r="MWE94" s="32"/>
      <c r="MWF94" s="32"/>
      <c r="MWG94" s="32"/>
      <c r="MWH94" s="32"/>
      <c r="MWI94" s="32"/>
      <c r="MWJ94" s="32"/>
      <c r="MWK94" s="32"/>
      <c r="MWL94" s="32"/>
      <c r="MWM94" s="32"/>
      <c r="MWN94" s="32"/>
      <c r="MWO94" s="32"/>
      <c r="MWP94" s="32"/>
      <c r="MWQ94" s="32"/>
      <c r="MWR94" s="32"/>
      <c r="MWS94" s="32"/>
      <c r="MWT94" s="32"/>
      <c r="MWU94" s="32"/>
      <c r="MWV94" s="32"/>
      <c r="MWW94" s="32"/>
      <c r="MWX94" s="32"/>
      <c r="MWY94" s="32"/>
      <c r="MWZ94" s="32"/>
      <c r="MXA94" s="32"/>
      <c r="MXB94" s="32"/>
      <c r="MXC94" s="32"/>
      <c r="MXD94" s="32"/>
      <c r="MXE94" s="32"/>
      <c r="MXF94" s="32"/>
      <c r="MXG94" s="32"/>
      <c r="MXH94" s="32"/>
      <c r="MXI94" s="32"/>
      <c r="MXJ94" s="32"/>
      <c r="MXK94" s="32"/>
      <c r="MXL94" s="32"/>
      <c r="MXM94" s="32"/>
      <c r="MXN94" s="32"/>
      <c r="MXO94" s="32"/>
      <c r="MXP94" s="32"/>
      <c r="MXQ94" s="32"/>
      <c r="MXR94" s="32"/>
      <c r="MXS94" s="32"/>
      <c r="MXT94" s="32"/>
      <c r="MXU94" s="32"/>
      <c r="MXV94" s="32"/>
      <c r="MXW94" s="32"/>
      <c r="MXX94" s="32"/>
      <c r="MXY94" s="32"/>
      <c r="MXZ94" s="32"/>
      <c r="MYA94" s="32"/>
      <c r="MYB94" s="32"/>
      <c r="MYC94" s="32"/>
      <c r="MYD94" s="32"/>
      <c r="MYE94" s="32"/>
      <c r="MYF94" s="32"/>
      <c r="MYG94" s="32"/>
      <c r="MYH94" s="32"/>
      <c r="MYI94" s="32"/>
      <c r="MYJ94" s="32"/>
      <c r="MYK94" s="32"/>
      <c r="MYL94" s="32"/>
      <c r="MYM94" s="32"/>
      <c r="MYN94" s="32"/>
      <c r="MYO94" s="32"/>
      <c r="MYP94" s="32"/>
      <c r="MYQ94" s="32"/>
      <c r="MYR94" s="32"/>
      <c r="MYS94" s="32"/>
      <c r="MYT94" s="32"/>
      <c r="MYU94" s="32"/>
      <c r="MYV94" s="32"/>
      <c r="MYW94" s="32"/>
      <c r="MYX94" s="32"/>
      <c r="MYY94" s="32"/>
      <c r="MYZ94" s="32"/>
      <c r="MZA94" s="32"/>
      <c r="MZB94" s="32"/>
      <c r="MZC94" s="32"/>
      <c r="MZD94" s="32"/>
      <c r="MZE94" s="32"/>
      <c r="MZF94" s="32"/>
      <c r="MZG94" s="32"/>
      <c r="MZH94" s="32"/>
      <c r="MZI94" s="32"/>
      <c r="MZJ94" s="32"/>
      <c r="MZK94" s="32"/>
      <c r="MZL94" s="32"/>
      <c r="MZM94" s="32"/>
      <c r="MZN94" s="32"/>
      <c r="MZO94" s="32"/>
      <c r="MZP94" s="32"/>
      <c r="MZQ94" s="32"/>
      <c r="MZR94" s="32"/>
      <c r="MZS94" s="32"/>
      <c r="MZT94" s="32"/>
      <c r="MZU94" s="32"/>
      <c r="MZV94" s="32"/>
      <c r="MZW94" s="32"/>
      <c r="MZX94" s="32"/>
      <c r="MZY94" s="32"/>
      <c r="MZZ94" s="32"/>
      <c r="NAA94" s="32"/>
      <c r="NAB94" s="32"/>
      <c r="NAC94" s="32"/>
      <c r="NAD94" s="32"/>
      <c r="NAE94" s="32"/>
      <c r="NAF94" s="32"/>
      <c r="NAG94" s="32"/>
      <c r="NAH94" s="32"/>
      <c r="NAI94" s="32"/>
      <c r="NAJ94" s="32"/>
      <c r="NAK94" s="32"/>
      <c r="NAL94" s="32"/>
      <c r="NAM94" s="32"/>
      <c r="NAN94" s="32"/>
      <c r="NAO94" s="32"/>
      <c r="NAP94" s="32"/>
      <c r="NAQ94" s="32"/>
      <c r="NAR94" s="32"/>
      <c r="NAS94" s="32"/>
      <c r="NAT94" s="32"/>
      <c r="NAU94" s="32"/>
      <c r="NAV94" s="32"/>
      <c r="NAW94" s="32"/>
      <c r="NAX94" s="32"/>
      <c r="NAY94" s="32"/>
      <c r="NAZ94" s="32"/>
      <c r="NBA94" s="32"/>
      <c r="NBB94" s="32"/>
      <c r="NBC94" s="32"/>
      <c r="NBD94" s="32"/>
      <c r="NBE94" s="32"/>
      <c r="NBF94" s="32"/>
      <c r="NBG94" s="32"/>
      <c r="NBH94" s="32"/>
      <c r="NBI94" s="32"/>
      <c r="NBJ94" s="32"/>
      <c r="NBK94" s="32"/>
      <c r="NBL94" s="32"/>
      <c r="NBM94" s="32"/>
      <c r="NBN94" s="32"/>
      <c r="NBO94" s="32"/>
      <c r="NBP94" s="32"/>
      <c r="NBQ94" s="32"/>
      <c r="NBR94" s="32"/>
      <c r="NBS94" s="32"/>
      <c r="NBT94" s="32"/>
      <c r="NBU94" s="32"/>
      <c r="NBV94" s="32"/>
      <c r="NBW94" s="32"/>
      <c r="NBX94" s="32"/>
      <c r="NBY94" s="32"/>
      <c r="NBZ94" s="32"/>
      <c r="NCA94" s="32"/>
      <c r="NCB94" s="32"/>
      <c r="NCC94" s="32"/>
      <c r="NCD94" s="32"/>
      <c r="NCE94" s="32"/>
      <c r="NCF94" s="32"/>
      <c r="NCG94" s="32"/>
      <c r="NCH94" s="32"/>
      <c r="NCI94" s="32"/>
      <c r="NCJ94" s="32"/>
      <c r="NCK94" s="32"/>
      <c r="NCL94" s="32"/>
      <c r="NCM94" s="32"/>
      <c r="NCN94" s="32"/>
      <c r="NCO94" s="32"/>
      <c r="NCP94" s="32"/>
      <c r="NCQ94" s="32"/>
      <c r="NCR94" s="32"/>
      <c r="NCS94" s="32"/>
      <c r="NCT94" s="32"/>
      <c r="NCU94" s="32"/>
      <c r="NCV94" s="32"/>
      <c r="NCW94" s="32"/>
      <c r="NCX94" s="32"/>
      <c r="NCY94" s="32"/>
      <c r="NCZ94" s="32"/>
      <c r="NDA94" s="32"/>
      <c r="NDB94" s="32"/>
      <c r="NDC94" s="32"/>
      <c r="NDD94" s="32"/>
      <c r="NDE94" s="32"/>
      <c r="NDF94" s="32"/>
      <c r="NDG94" s="32"/>
      <c r="NDH94" s="32"/>
      <c r="NDI94" s="32"/>
      <c r="NDJ94" s="32"/>
      <c r="NDK94" s="32"/>
      <c r="NDL94" s="32"/>
      <c r="NDM94" s="32"/>
      <c r="NDN94" s="32"/>
      <c r="NDO94" s="32"/>
      <c r="NDP94" s="32"/>
      <c r="NDQ94" s="32"/>
      <c r="NDR94" s="32"/>
      <c r="NDS94" s="32"/>
      <c r="NDT94" s="32"/>
      <c r="NDU94" s="32"/>
      <c r="NDV94" s="32"/>
      <c r="NDW94" s="32"/>
      <c r="NDX94" s="32"/>
      <c r="NDY94" s="32"/>
      <c r="NDZ94" s="32"/>
      <c r="NEA94" s="32"/>
      <c r="NEB94" s="32"/>
      <c r="NEC94" s="32"/>
      <c r="NED94" s="32"/>
      <c r="NEE94" s="32"/>
      <c r="NEF94" s="32"/>
      <c r="NEG94" s="32"/>
      <c r="NEH94" s="32"/>
      <c r="NEI94" s="32"/>
      <c r="NEJ94" s="32"/>
      <c r="NEK94" s="32"/>
      <c r="NEL94" s="32"/>
      <c r="NEM94" s="32"/>
      <c r="NEN94" s="32"/>
      <c r="NEO94" s="32"/>
      <c r="NEP94" s="32"/>
      <c r="NEQ94" s="32"/>
      <c r="NER94" s="32"/>
      <c r="NES94" s="32"/>
      <c r="NET94" s="32"/>
      <c r="NEU94" s="32"/>
      <c r="NEV94" s="32"/>
      <c r="NEW94" s="32"/>
      <c r="NEX94" s="32"/>
      <c r="NEY94" s="32"/>
      <c r="NEZ94" s="32"/>
      <c r="NFA94" s="32"/>
      <c r="NFB94" s="32"/>
      <c r="NFC94" s="32"/>
      <c r="NFD94" s="32"/>
      <c r="NFE94" s="32"/>
      <c r="NFF94" s="32"/>
      <c r="NFG94" s="32"/>
      <c r="NFH94" s="32"/>
      <c r="NFI94" s="32"/>
      <c r="NFJ94" s="32"/>
      <c r="NFK94" s="32"/>
      <c r="NFL94" s="32"/>
      <c r="NFM94" s="32"/>
      <c r="NFN94" s="32"/>
      <c r="NFO94" s="32"/>
      <c r="NFP94" s="32"/>
      <c r="NFQ94" s="32"/>
      <c r="NFR94" s="32"/>
      <c r="NFS94" s="32"/>
      <c r="NFT94" s="32"/>
      <c r="NFU94" s="32"/>
      <c r="NFV94" s="32"/>
      <c r="NFW94" s="32"/>
      <c r="NFX94" s="32"/>
      <c r="NFY94" s="32"/>
      <c r="NFZ94" s="32"/>
      <c r="NGA94" s="32"/>
      <c r="NGB94" s="32"/>
      <c r="NGC94" s="32"/>
      <c r="NGD94" s="32"/>
      <c r="NGE94" s="32"/>
      <c r="NGF94" s="32"/>
      <c r="NGG94" s="32"/>
      <c r="NGH94" s="32"/>
      <c r="NGI94" s="32"/>
      <c r="NGJ94" s="32"/>
      <c r="NGK94" s="32"/>
      <c r="NGL94" s="32"/>
      <c r="NGM94" s="32"/>
      <c r="NGN94" s="32"/>
      <c r="NGO94" s="32"/>
      <c r="NGP94" s="32"/>
      <c r="NGQ94" s="32"/>
      <c r="NGR94" s="32"/>
      <c r="NGS94" s="32"/>
      <c r="NGT94" s="32"/>
      <c r="NGU94" s="32"/>
      <c r="NGV94" s="32"/>
      <c r="NGW94" s="32"/>
      <c r="NGX94" s="32"/>
      <c r="NGY94" s="32"/>
      <c r="NGZ94" s="32"/>
      <c r="NHA94" s="32"/>
      <c r="NHB94" s="32"/>
      <c r="NHC94" s="32"/>
      <c r="NHD94" s="32"/>
      <c r="NHE94" s="32"/>
      <c r="NHF94" s="32"/>
      <c r="NHG94" s="32"/>
      <c r="NHH94" s="32"/>
      <c r="NHI94" s="32"/>
      <c r="NHJ94" s="32"/>
      <c r="NHK94" s="32"/>
      <c r="NHL94" s="32"/>
      <c r="NHM94" s="32"/>
      <c r="NHN94" s="32"/>
      <c r="NHO94" s="32"/>
      <c r="NHP94" s="32"/>
      <c r="NHQ94" s="32"/>
      <c r="NHR94" s="32"/>
      <c r="NHS94" s="32"/>
      <c r="NHT94" s="32"/>
      <c r="NHU94" s="32"/>
      <c r="NHV94" s="32"/>
      <c r="NHW94" s="32"/>
      <c r="NHX94" s="32"/>
      <c r="NHY94" s="32"/>
      <c r="NHZ94" s="32"/>
      <c r="NIA94" s="32"/>
      <c r="NIB94" s="32"/>
      <c r="NIC94" s="32"/>
      <c r="NID94" s="32"/>
      <c r="NIE94" s="32"/>
      <c r="NIF94" s="32"/>
      <c r="NIG94" s="32"/>
      <c r="NIH94" s="32"/>
      <c r="NII94" s="32"/>
      <c r="NIJ94" s="32"/>
      <c r="NIK94" s="32"/>
      <c r="NIL94" s="32"/>
      <c r="NIM94" s="32"/>
      <c r="NIN94" s="32"/>
      <c r="NIO94" s="32"/>
      <c r="NIP94" s="32"/>
      <c r="NIQ94" s="32"/>
      <c r="NIR94" s="32"/>
      <c r="NIS94" s="32"/>
      <c r="NIT94" s="32"/>
      <c r="NIU94" s="32"/>
      <c r="NIV94" s="32"/>
      <c r="NIW94" s="32"/>
      <c r="NIX94" s="32"/>
      <c r="NIY94" s="32"/>
      <c r="NIZ94" s="32"/>
      <c r="NJA94" s="32"/>
      <c r="NJB94" s="32"/>
      <c r="NJC94" s="32"/>
      <c r="NJD94" s="32"/>
      <c r="NJE94" s="32"/>
      <c r="NJF94" s="32"/>
      <c r="NJG94" s="32"/>
      <c r="NJH94" s="32"/>
      <c r="NJI94" s="32"/>
      <c r="NJJ94" s="32"/>
      <c r="NJK94" s="32"/>
      <c r="NJL94" s="32"/>
      <c r="NJM94" s="32"/>
      <c r="NJN94" s="32"/>
      <c r="NJO94" s="32"/>
      <c r="NJP94" s="32"/>
      <c r="NJQ94" s="32"/>
      <c r="NJR94" s="32"/>
      <c r="NJS94" s="32"/>
      <c r="NJT94" s="32"/>
      <c r="NJU94" s="32"/>
      <c r="NJV94" s="32"/>
      <c r="NJW94" s="32"/>
      <c r="NJX94" s="32"/>
      <c r="NJY94" s="32"/>
      <c r="NJZ94" s="32"/>
      <c r="NKA94" s="32"/>
      <c r="NKB94" s="32"/>
      <c r="NKC94" s="32"/>
      <c r="NKD94" s="32"/>
      <c r="NKE94" s="32"/>
      <c r="NKF94" s="32"/>
      <c r="NKG94" s="32"/>
      <c r="NKH94" s="32"/>
      <c r="NKI94" s="32"/>
      <c r="NKJ94" s="32"/>
      <c r="NKK94" s="32"/>
      <c r="NKL94" s="32"/>
      <c r="NKM94" s="32"/>
      <c r="NKN94" s="32"/>
      <c r="NKO94" s="32"/>
      <c r="NKP94" s="32"/>
      <c r="NKQ94" s="32"/>
      <c r="NKR94" s="32"/>
      <c r="NKS94" s="32"/>
      <c r="NKT94" s="32"/>
      <c r="NKU94" s="32"/>
      <c r="NKV94" s="32"/>
      <c r="NKW94" s="32"/>
      <c r="NKX94" s="32"/>
      <c r="NKY94" s="32"/>
      <c r="NKZ94" s="32"/>
      <c r="NLA94" s="32"/>
      <c r="NLB94" s="32"/>
      <c r="NLC94" s="32"/>
      <c r="NLD94" s="32"/>
      <c r="NLE94" s="32"/>
      <c r="NLF94" s="32"/>
      <c r="NLG94" s="32"/>
      <c r="NLH94" s="32"/>
      <c r="NLI94" s="32"/>
      <c r="NLJ94" s="32"/>
      <c r="NLK94" s="32"/>
      <c r="NLL94" s="32"/>
      <c r="NLM94" s="32"/>
      <c r="NLN94" s="32"/>
      <c r="NLO94" s="32"/>
      <c r="NLP94" s="32"/>
      <c r="NLQ94" s="32"/>
      <c r="NLR94" s="32"/>
      <c r="NLS94" s="32"/>
      <c r="NLT94" s="32"/>
      <c r="NLU94" s="32"/>
      <c r="NLV94" s="32"/>
      <c r="NLW94" s="32"/>
      <c r="NLX94" s="32"/>
      <c r="NLY94" s="32"/>
      <c r="NLZ94" s="32"/>
      <c r="NMA94" s="32"/>
      <c r="NMB94" s="32"/>
      <c r="NMC94" s="32"/>
      <c r="NMD94" s="32"/>
      <c r="NME94" s="32"/>
      <c r="NMF94" s="32"/>
      <c r="NMG94" s="32"/>
      <c r="NMH94" s="32"/>
      <c r="NMI94" s="32"/>
      <c r="NMJ94" s="32"/>
      <c r="NMK94" s="32"/>
      <c r="NML94" s="32"/>
      <c r="NMM94" s="32"/>
      <c r="NMN94" s="32"/>
      <c r="NMO94" s="32"/>
      <c r="NMP94" s="32"/>
      <c r="NMQ94" s="32"/>
      <c r="NMR94" s="32"/>
      <c r="NMS94" s="32"/>
      <c r="NMT94" s="32"/>
      <c r="NMU94" s="32"/>
      <c r="NMV94" s="32"/>
      <c r="NMW94" s="32"/>
      <c r="NMX94" s="32"/>
      <c r="NMY94" s="32"/>
      <c r="NMZ94" s="32"/>
      <c r="NNA94" s="32"/>
      <c r="NNB94" s="32"/>
      <c r="NNC94" s="32"/>
      <c r="NND94" s="32"/>
      <c r="NNE94" s="32"/>
      <c r="NNF94" s="32"/>
      <c r="NNG94" s="32"/>
      <c r="NNH94" s="32"/>
      <c r="NNI94" s="32"/>
      <c r="NNJ94" s="32"/>
      <c r="NNK94" s="32"/>
      <c r="NNL94" s="32"/>
      <c r="NNM94" s="32"/>
      <c r="NNN94" s="32"/>
      <c r="NNO94" s="32"/>
      <c r="NNP94" s="32"/>
      <c r="NNQ94" s="32"/>
      <c r="NNR94" s="32"/>
      <c r="NNS94" s="32"/>
      <c r="NNT94" s="32"/>
      <c r="NNU94" s="32"/>
      <c r="NNV94" s="32"/>
      <c r="NNW94" s="32"/>
      <c r="NNX94" s="32"/>
      <c r="NNY94" s="32"/>
      <c r="NNZ94" s="32"/>
      <c r="NOA94" s="32"/>
      <c r="NOB94" s="32"/>
      <c r="NOC94" s="32"/>
      <c r="NOD94" s="32"/>
      <c r="NOE94" s="32"/>
      <c r="NOF94" s="32"/>
      <c r="NOG94" s="32"/>
      <c r="NOH94" s="32"/>
      <c r="NOI94" s="32"/>
      <c r="NOJ94" s="32"/>
      <c r="NOK94" s="32"/>
      <c r="NOL94" s="32"/>
      <c r="NOM94" s="32"/>
      <c r="NON94" s="32"/>
      <c r="NOO94" s="32"/>
      <c r="NOP94" s="32"/>
      <c r="NOQ94" s="32"/>
      <c r="NOR94" s="32"/>
      <c r="NOS94" s="32"/>
      <c r="NOT94" s="32"/>
      <c r="NOU94" s="32"/>
      <c r="NOV94" s="32"/>
      <c r="NOW94" s="32"/>
      <c r="NOX94" s="32"/>
      <c r="NOY94" s="32"/>
      <c r="NOZ94" s="32"/>
      <c r="NPA94" s="32"/>
      <c r="NPB94" s="32"/>
      <c r="NPC94" s="32"/>
      <c r="NPD94" s="32"/>
      <c r="NPE94" s="32"/>
      <c r="NPF94" s="32"/>
      <c r="NPG94" s="32"/>
      <c r="NPH94" s="32"/>
      <c r="NPI94" s="32"/>
      <c r="NPJ94" s="32"/>
      <c r="NPK94" s="32"/>
      <c r="NPL94" s="32"/>
      <c r="NPM94" s="32"/>
      <c r="NPN94" s="32"/>
      <c r="NPO94" s="32"/>
      <c r="NPP94" s="32"/>
      <c r="NPQ94" s="32"/>
      <c r="NPR94" s="32"/>
      <c r="NPS94" s="32"/>
      <c r="NPT94" s="32"/>
      <c r="NPU94" s="32"/>
      <c r="NPV94" s="32"/>
      <c r="NPW94" s="32"/>
      <c r="NPX94" s="32"/>
      <c r="NPY94" s="32"/>
      <c r="NPZ94" s="32"/>
      <c r="NQA94" s="32"/>
      <c r="NQB94" s="32"/>
      <c r="NQC94" s="32"/>
      <c r="NQD94" s="32"/>
      <c r="NQE94" s="32"/>
      <c r="NQF94" s="32"/>
      <c r="NQG94" s="32"/>
      <c r="NQH94" s="32"/>
      <c r="NQI94" s="32"/>
      <c r="NQJ94" s="32"/>
      <c r="NQK94" s="32"/>
      <c r="NQL94" s="32"/>
      <c r="NQM94" s="32"/>
      <c r="NQN94" s="32"/>
      <c r="NQO94" s="32"/>
      <c r="NQP94" s="32"/>
      <c r="NQQ94" s="32"/>
      <c r="NQR94" s="32"/>
      <c r="NQS94" s="32"/>
      <c r="NQT94" s="32"/>
      <c r="NQU94" s="32"/>
      <c r="NQV94" s="32"/>
      <c r="NQW94" s="32"/>
      <c r="NQX94" s="32"/>
      <c r="NQY94" s="32"/>
      <c r="NQZ94" s="32"/>
      <c r="NRA94" s="32"/>
      <c r="NRB94" s="32"/>
      <c r="NRC94" s="32"/>
      <c r="NRD94" s="32"/>
      <c r="NRE94" s="32"/>
      <c r="NRF94" s="32"/>
      <c r="NRG94" s="32"/>
      <c r="NRH94" s="32"/>
      <c r="NRI94" s="32"/>
      <c r="NRJ94" s="32"/>
      <c r="NRK94" s="32"/>
      <c r="NRL94" s="32"/>
      <c r="NRM94" s="32"/>
      <c r="NRN94" s="32"/>
      <c r="NRO94" s="32"/>
      <c r="NRP94" s="32"/>
      <c r="NRQ94" s="32"/>
      <c r="NRR94" s="32"/>
      <c r="NRS94" s="32"/>
      <c r="NRT94" s="32"/>
      <c r="NRU94" s="32"/>
      <c r="NRV94" s="32"/>
      <c r="NRW94" s="32"/>
      <c r="NRX94" s="32"/>
      <c r="NRY94" s="32"/>
      <c r="NRZ94" s="32"/>
      <c r="NSA94" s="32"/>
      <c r="NSB94" s="32"/>
      <c r="NSC94" s="32"/>
      <c r="NSD94" s="32"/>
      <c r="NSE94" s="32"/>
      <c r="NSF94" s="32"/>
      <c r="NSG94" s="32"/>
      <c r="NSH94" s="32"/>
      <c r="NSI94" s="32"/>
      <c r="NSJ94" s="32"/>
      <c r="NSK94" s="32"/>
      <c r="NSL94" s="32"/>
      <c r="NSM94" s="32"/>
      <c r="NSN94" s="32"/>
      <c r="NSO94" s="32"/>
      <c r="NSP94" s="32"/>
      <c r="NSQ94" s="32"/>
      <c r="NSR94" s="32"/>
      <c r="NSS94" s="32"/>
      <c r="NST94" s="32"/>
      <c r="NSU94" s="32"/>
      <c r="NSV94" s="32"/>
      <c r="NSW94" s="32"/>
      <c r="NSX94" s="32"/>
      <c r="NSY94" s="32"/>
      <c r="NSZ94" s="32"/>
      <c r="NTA94" s="32"/>
      <c r="NTB94" s="32"/>
      <c r="NTC94" s="32"/>
      <c r="NTD94" s="32"/>
      <c r="NTE94" s="32"/>
      <c r="NTF94" s="32"/>
      <c r="NTG94" s="32"/>
      <c r="NTH94" s="32"/>
      <c r="NTI94" s="32"/>
      <c r="NTJ94" s="32"/>
      <c r="NTK94" s="32"/>
      <c r="NTL94" s="32"/>
      <c r="NTM94" s="32"/>
      <c r="NTN94" s="32"/>
      <c r="NTO94" s="32"/>
      <c r="NTP94" s="32"/>
      <c r="NTQ94" s="32"/>
      <c r="NTR94" s="32"/>
      <c r="NTS94" s="32"/>
      <c r="NTT94" s="32"/>
      <c r="NTU94" s="32"/>
      <c r="NTV94" s="32"/>
      <c r="NTW94" s="32"/>
      <c r="NTX94" s="32"/>
      <c r="NTY94" s="32"/>
      <c r="NTZ94" s="32"/>
      <c r="NUA94" s="32"/>
      <c r="NUB94" s="32"/>
      <c r="NUC94" s="32"/>
      <c r="NUD94" s="32"/>
      <c r="NUE94" s="32"/>
      <c r="NUF94" s="32"/>
      <c r="NUG94" s="32"/>
      <c r="NUH94" s="32"/>
      <c r="NUI94" s="32"/>
      <c r="NUJ94" s="32"/>
      <c r="NUK94" s="32"/>
      <c r="NUL94" s="32"/>
      <c r="NUM94" s="32"/>
      <c r="NUN94" s="32"/>
      <c r="NUO94" s="32"/>
      <c r="NUP94" s="32"/>
      <c r="NUQ94" s="32"/>
      <c r="NUR94" s="32"/>
      <c r="NUS94" s="32"/>
      <c r="NUT94" s="32"/>
      <c r="NUU94" s="32"/>
      <c r="NUV94" s="32"/>
      <c r="NUW94" s="32"/>
      <c r="NUX94" s="32"/>
      <c r="NUY94" s="32"/>
      <c r="NUZ94" s="32"/>
      <c r="NVA94" s="32"/>
      <c r="NVB94" s="32"/>
      <c r="NVC94" s="32"/>
      <c r="NVD94" s="32"/>
      <c r="NVE94" s="32"/>
      <c r="NVF94" s="32"/>
      <c r="NVG94" s="32"/>
      <c r="NVH94" s="32"/>
      <c r="NVI94" s="32"/>
      <c r="NVJ94" s="32"/>
      <c r="NVK94" s="32"/>
      <c r="NVL94" s="32"/>
      <c r="NVM94" s="32"/>
      <c r="NVN94" s="32"/>
      <c r="NVO94" s="32"/>
      <c r="NVP94" s="32"/>
      <c r="NVQ94" s="32"/>
      <c r="NVR94" s="32"/>
      <c r="NVS94" s="32"/>
      <c r="NVT94" s="32"/>
      <c r="NVU94" s="32"/>
      <c r="NVV94" s="32"/>
      <c r="NVW94" s="32"/>
      <c r="NVX94" s="32"/>
      <c r="NVY94" s="32"/>
      <c r="NVZ94" s="32"/>
      <c r="NWA94" s="32"/>
      <c r="NWB94" s="32"/>
      <c r="NWC94" s="32"/>
      <c r="NWD94" s="32"/>
      <c r="NWE94" s="32"/>
      <c r="NWF94" s="32"/>
      <c r="NWG94" s="32"/>
      <c r="NWH94" s="32"/>
      <c r="NWI94" s="32"/>
      <c r="NWJ94" s="32"/>
      <c r="NWK94" s="32"/>
      <c r="NWL94" s="32"/>
      <c r="NWM94" s="32"/>
      <c r="NWN94" s="32"/>
      <c r="NWO94" s="32"/>
      <c r="NWP94" s="32"/>
      <c r="NWQ94" s="32"/>
      <c r="NWR94" s="32"/>
      <c r="NWS94" s="32"/>
      <c r="NWT94" s="32"/>
      <c r="NWU94" s="32"/>
      <c r="NWV94" s="32"/>
      <c r="NWW94" s="32"/>
      <c r="NWX94" s="32"/>
      <c r="NWY94" s="32"/>
      <c r="NWZ94" s="32"/>
      <c r="NXA94" s="32"/>
      <c r="NXB94" s="32"/>
      <c r="NXC94" s="32"/>
      <c r="NXD94" s="32"/>
      <c r="NXE94" s="32"/>
      <c r="NXF94" s="32"/>
      <c r="NXG94" s="32"/>
      <c r="NXH94" s="32"/>
      <c r="NXI94" s="32"/>
      <c r="NXJ94" s="32"/>
      <c r="NXK94" s="32"/>
      <c r="NXL94" s="32"/>
      <c r="NXM94" s="32"/>
      <c r="NXN94" s="32"/>
      <c r="NXO94" s="32"/>
      <c r="NXP94" s="32"/>
      <c r="NXQ94" s="32"/>
      <c r="NXR94" s="32"/>
      <c r="NXS94" s="32"/>
      <c r="NXT94" s="32"/>
      <c r="NXU94" s="32"/>
      <c r="NXV94" s="32"/>
      <c r="NXW94" s="32"/>
      <c r="NXX94" s="32"/>
      <c r="NXY94" s="32"/>
      <c r="NXZ94" s="32"/>
      <c r="NYA94" s="32"/>
      <c r="NYB94" s="32"/>
      <c r="NYC94" s="32"/>
      <c r="NYD94" s="32"/>
      <c r="NYE94" s="32"/>
      <c r="NYF94" s="32"/>
      <c r="NYG94" s="32"/>
      <c r="NYH94" s="32"/>
      <c r="NYI94" s="32"/>
      <c r="NYJ94" s="32"/>
      <c r="NYK94" s="32"/>
      <c r="NYL94" s="32"/>
      <c r="NYM94" s="32"/>
      <c r="NYN94" s="32"/>
      <c r="NYO94" s="32"/>
      <c r="NYP94" s="32"/>
      <c r="NYQ94" s="32"/>
      <c r="NYR94" s="32"/>
      <c r="NYS94" s="32"/>
      <c r="NYT94" s="32"/>
      <c r="NYU94" s="32"/>
      <c r="NYV94" s="32"/>
      <c r="NYW94" s="32"/>
      <c r="NYX94" s="32"/>
      <c r="NYY94" s="32"/>
      <c r="NYZ94" s="32"/>
      <c r="NZA94" s="32"/>
      <c r="NZB94" s="32"/>
      <c r="NZC94" s="32"/>
      <c r="NZD94" s="32"/>
      <c r="NZE94" s="32"/>
      <c r="NZF94" s="32"/>
      <c r="NZG94" s="32"/>
      <c r="NZH94" s="32"/>
      <c r="NZI94" s="32"/>
      <c r="NZJ94" s="32"/>
      <c r="NZK94" s="32"/>
      <c r="NZL94" s="32"/>
      <c r="NZM94" s="32"/>
      <c r="NZN94" s="32"/>
      <c r="NZO94" s="32"/>
      <c r="NZP94" s="32"/>
      <c r="NZQ94" s="32"/>
      <c r="NZR94" s="32"/>
      <c r="NZS94" s="32"/>
      <c r="NZT94" s="32"/>
      <c r="NZU94" s="32"/>
      <c r="NZV94" s="32"/>
      <c r="NZW94" s="32"/>
      <c r="NZX94" s="32"/>
      <c r="NZY94" s="32"/>
      <c r="NZZ94" s="32"/>
      <c r="OAA94" s="32"/>
      <c r="OAB94" s="32"/>
      <c r="OAC94" s="32"/>
      <c r="OAD94" s="32"/>
      <c r="OAE94" s="32"/>
      <c r="OAF94" s="32"/>
      <c r="OAG94" s="32"/>
      <c r="OAH94" s="32"/>
      <c r="OAI94" s="32"/>
      <c r="OAJ94" s="32"/>
      <c r="OAK94" s="32"/>
      <c r="OAL94" s="32"/>
      <c r="OAM94" s="32"/>
      <c r="OAN94" s="32"/>
      <c r="OAO94" s="32"/>
      <c r="OAP94" s="32"/>
      <c r="OAQ94" s="32"/>
      <c r="OAR94" s="32"/>
      <c r="OAS94" s="32"/>
      <c r="OAT94" s="32"/>
      <c r="OAU94" s="32"/>
      <c r="OAV94" s="32"/>
      <c r="OAW94" s="32"/>
      <c r="OAX94" s="32"/>
      <c r="OAY94" s="32"/>
      <c r="OAZ94" s="32"/>
      <c r="OBA94" s="32"/>
      <c r="OBB94" s="32"/>
      <c r="OBC94" s="32"/>
      <c r="OBD94" s="32"/>
      <c r="OBE94" s="32"/>
      <c r="OBF94" s="32"/>
      <c r="OBG94" s="32"/>
      <c r="OBH94" s="32"/>
      <c r="OBI94" s="32"/>
      <c r="OBJ94" s="32"/>
      <c r="OBK94" s="32"/>
      <c r="OBL94" s="32"/>
      <c r="OBM94" s="32"/>
      <c r="OBN94" s="32"/>
      <c r="OBO94" s="32"/>
      <c r="OBP94" s="32"/>
      <c r="OBQ94" s="32"/>
      <c r="OBR94" s="32"/>
      <c r="OBS94" s="32"/>
      <c r="OBT94" s="32"/>
      <c r="OBU94" s="32"/>
      <c r="OBV94" s="32"/>
      <c r="OBW94" s="32"/>
      <c r="OBX94" s="32"/>
      <c r="OBY94" s="32"/>
      <c r="OBZ94" s="32"/>
      <c r="OCA94" s="32"/>
      <c r="OCB94" s="32"/>
      <c r="OCC94" s="32"/>
      <c r="OCD94" s="32"/>
      <c r="OCE94" s="32"/>
      <c r="OCF94" s="32"/>
      <c r="OCG94" s="32"/>
      <c r="OCH94" s="32"/>
      <c r="OCI94" s="32"/>
      <c r="OCJ94" s="32"/>
      <c r="OCK94" s="32"/>
      <c r="OCL94" s="32"/>
      <c r="OCM94" s="32"/>
      <c r="OCN94" s="32"/>
      <c r="OCO94" s="32"/>
      <c r="OCP94" s="32"/>
      <c r="OCQ94" s="32"/>
      <c r="OCR94" s="32"/>
      <c r="OCS94" s="32"/>
      <c r="OCT94" s="32"/>
      <c r="OCU94" s="32"/>
      <c r="OCV94" s="32"/>
      <c r="OCW94" s="32"/>
      <c r="OCX94" s="32"/>
      <c r="OCY94" s="32"/>
      <c r="OCZ94" s="32"/>
      <c r="ODA94" s="32"/>
      <c r="ODB94" s="32"/>
      <c r="ODC94" s="32"/>
      <c r="ODD94" s="32"/>
      <c r="ODE94" s="32"/>
      <c r="ODF94" s="32"/>
      <c r="ODG94" s="32"/>
      <c r="ODH94" s="32"/>
      <c r="ODI94" s="32"/>
      <c r="ODJ94" s="32"/>
      <c r="ODK94" s="32"/>
      <c r="ODL94" s="32"/>
      <c r="ODM94" s="32"/>
      <c r="ODN94" s="32"/>
      <c r="ODO94" s="32"/>
      <c r="ODP94" s="32"/>
      <c r="ODQ94" s="32"/>
      <c r="ODR94" s="32"/>
      <c r="ODS94" s="32"/>
      <c r="ODT94" s="32"/>
      <c r="ODU94" s="32"/>
      <c r="ODV94" s="32"/>
      <c r="ODW94" s="32"/>
      <c r="ODX94" s="32"/>
      <c r="ODY94" s="32"/>
      <c r="ODZ94" s="32"/>
      <c r="OEA94" s="32"/>
      <c r="OEB94" s="32"/>
      <c r="OEC94" s="32"/>
      <c r="OED94" s="32"/>
      <c r="OEE94" s="32"/>
      <c r="OEF94" s="32"/>
      <c r="OEG94" s="32"/>
      <c r="OEH94" s="32"/>
      <c r="OEI94" s="32"/>
      <c r="OEJ94" s="32"/>
      <c r="OEK94" s="32"/>
      <c r="OEL94" s="32"/>
      <c r="OEM94" s="32"/>
      <c r="OEN94" s="32"/>
      <c r="OEO94" s="32"/>
      <c r="OEP94" s="32"/>
      <c r="OEQ94" s="32"/>
      <c r="OER94" s="32"/>
      <c r="OES94" s="32"/>
      <c r="OET94" s="32"/>
      <c r="OEU94" s="32"/>
      <c r="OEV94" s="32"/>
      <c r="OEW94" s="32"/>
      <c r="OEX94" s="32"/>
      <c r="OEY94" s="32"/>
      <c r="OEZ94" s="32"/>
      <c r="OFA94" s="32"/>
      <c r="OFB94" s="32"/>
      <c r="OFC94" s="32"/>
      <c r="OFD94" s="32"/>
      <c r="OFE94" s="32"/>
      <c r="OFF94" s="32"/>
      <c r="OFG94" s="32"/>
      <c r="OFH94" s="32"/>
      <c r="OFI94" s="32"/>
      <c r="OFJ94" s="32"/>
      <c r="OFK94" s="32"/>
      <c r="OFL94" s="32"/>
      <c r="OFM94" s="32"/>
      <c r="OFN94" s="32"/>
      <c r="OFO94" s="32"/>
      <c r="OFP94" s="32"/>
      <c r="OFQ94" s="32"/>
      <c r="OFR94" s="32"/>
      <c r="OFS94" s="32"/>
      <c r="OFT94" s="32"/>
      <c r="OFU94" s="32"/>
      <c r="OFV94" s="32"/>
      <c r="OFW94" s="32"/>
      <c r="OFX94" s="32"/>
      <c r="OFY94" s="32"/>
      <c r="OFZ94" s="32"/>
      <c r="OGA94" s="32"/>
      <c r="OGB94" s="32"/>
      <c r="OGC94" s="32"/>
      <c r="OGD94" s="32"/>
      <c r="OGE94" s="32"/>
      <c r="OGF94" s="32"/>
      <c r="OGG94" s="32"/>
      <c r="OGH94" s="32"/>
      <c r="OGI94" s="32"/>
      <c r="OGJ94" s="32"/>
      <c r="OGK94" s="32"/>
      <c r="OGL94" s="32"/>
      <c r="OGM94" s="32"/>
      <c r="OGN94" s="32"/>
      <c r="OGO94" s="32"/>
      <c r="OGP94" s="32"/>
      <c r="OGQ94" s="32"/>
      <c r="OGR94" s="32"/>
      <c r="OGS94" s="32"/>
      <c r="OGT94" s="32"/>
      <c r="OGU94" s="32"/>
      <c r="OGV94" s="32"/>
      <c r="OGW94" s="32"/>
      <c r="OGX94" s="32"/>
      <c r="OGY94" s="32"/>
      <c r="OGZ94" s="32"/>
      <c r="OHA94" s="32"/>
      <c r="OHB94" s="32"/>
      <c r="OHC94" s="32"/>
      <c r="OHD94" s="32"/>
      <c r="OHE94" s="32"/>
      <c r="OHF94" s="32"/>
      <c r="OHG94" s="32"/>
      <c r="OHH94" s="32"/>
      <c r="OHI94" s="32"/>
      <c r="OHJ94" s="32"/>
      <c r="OHK94" s="32"/>
      <c r="OHL94" s="32"/>
      <c r="OHM94" s="32"/>
      <c r="OHN94" s="32"/>
      <c r="OHO94" s="32"/>
      <c r="OHP94" s="32"/>
      <c r="OHQ94" s="32"/>
      <c r="OHR94" s="32"/>
      <c r="OHS94" s="32"/>
      <c r="OHT94" s="32"/>
      <c r="OHU94" s="32"/>
      <c r="OHV94" s="32"/>
      <c r="OHW94" s="32"/>
      <c r="OHX94" s="32"/>
      <c r="OHY94" s="32"/>
      <c r="OHZ94" s="32"/>
      <c r="OIA94" s="32"/>
      <c r="OIB94" s="32"/>
      <c r="OIC94" s="32"/>
      <c r="OID94" s="32"/>
      <c r="OIE94" s="32"/>
      <c r="OIF94" s="32"/>
      <c r="OIG94" s="32"/>
      <c r="OIH94" s="32"/>
      <c r="OII94" s="32"/>
      <c r="OIJ94" s="32"/>
      <c r="OIK94" s="32"/>
      <c r="OIL94" s="32"/>
      <c r="OIM94" s="32"/>
      <c r="OIN94" s="32"/>
      <c r="OIO94" s="32"/>
      <c r="OIP94" s="32"/>
      <c r="OIQ94" s="32"/>
      <c r="OIR94" s="32"/>
      <c r="OIS94" s="32"/>
      <c r="OIT94" s="32"/>
      <c r="OIU94" s="32"/>
      <c r="OIV94" s="32"/>
      <c r="OIW94" s="32"/>
      <c r="OIX94" s="32"/>
      <c r="OIY94" s="32"/>
      <c r="OIZ94" s="32"/>
      <c r="OJA94" s="32"/>
      <c r="OJB94" s="32"/>
      <c r="OJC94" s="32"/>
      <c r="OJD94" s="32"/>
      <c r="OJE94" s="32"/>
      <c r="OJF94" s="32"/>
      <c r="OJG94" s="32"/>
      <c r="OJH94" s="32"/>
      <c r="OJI94" s="32"/>
      <c r="OJJ94" s="32"/>
      <c r="OJK94" s="32"/>
      <c r="OJL94" s="32"/>
      <c r="OJM94" s="32"/>
      <c r="OJN94" s="32"/>
      <c r="OJO94" s="32"/>
      <c r="OJP94" s="32"/>
      <c r="OJQ94" s="32"/>
      <c r="OJR94" s="32"/>
      <c r="OJS94" s="32"/>
      <c r="OJT94" s="32"/>
      <c r="OJU94" s="32"/>
      <c r="OJV94" s="32"/>
      <c r="OJW94" s="32"/>
      <c r="OJX94" s="32"/>
      <c r="OJY94" s="32"/>
      <c r="OJZ94" s="32"/>
      <c r="OKA94" s="32"/>
      <c r="OKB94" s="32"/>
      <c r="OKC94" s="32"/>
      <c r="OKD94" s="32"/>
      <c r="OKE94" s="32"/>
      <c r="OKF94" s="32"/>
      <c r="OKG94" s="32"/>
      <c r="OKH94" s="32"/>
      <c r="OKI94" s="32"/>
      <c r="OKJ94" s="32"/>
      <c r="OKK94" s="32"/>
      <c r="OKL94" s="32"/>
      <c r="OKM94" s="32"/>
      <c r="OKN94" s="32"/>
      <c r="OKO94" s="32"/>
      <c r="OKP94" s="32"/>
      <c r="OKQ94" s="32"/>
      <c r="OKR94" s="32"/>
      <c r="OKS94" s="32"/>
      <c r="OKT94" s="32"/>
      <c r="OKU94" s="32"/>
      <c r="OKV94" s="32"/>
      <c r="OKW94" s="32"/>
      <c r="OKX94" s="32"/>
      <c r="OKY94" s="32"/>
      <c r="OKZ94" s="32"/>
      <c r="OLA94" s="32"/>
      <c r="OLB94" s="32"/>
      <c r="OLC94" s="32"/>
      <c r="OLD94" s="32"/>
      <c r="OLE94" s="32"/>
      <c r="OLF94" s="32"/>
      <c r="OLG94" s="32"/>
      <c r="OLH94" s="32"/>
      <c r="OLI94" s="32"/>
      <c r="OLJ94" s="32"/>
      <c r="OLK94" s="32"/>
      <c r="OLL94" s="32"/>
      <c r="OLM94" s="32"/>
      <c r="OLN94" s="32"/>
      <c r="OLO94" s="32"/>
      <c r="OLP94" s="32"/>
      <c r="OLQ94" s="32"/>
      <c r="OLR94" s="32"/>
      <c r="OLS94" s="32"/>
      <c r="OLT94" s="32"/>
      <c r="OLU94" s="32"/>
      <c r="OLV94" s="32"/>
      <c r="OLW94" s="32"/>
      <c r="OLX94" s="32"/>
      <c r="OLY94" s="32"/>
      <c r="OLZ94" s="32"/>
      <c r="OMA94" s="32"/>
      <c r="OMB94" s="32"/>
      <c r="OMC94" s="32"/>
      <c r="OMD94" s="32"/>
      <c r="OME94" s="32"/>
      <c r="OMF94" s="32"/>
      <c r="OMG94" s="32"/>
      <c r="OMH94" s="32"/>
      <c r="OMI94" s="32"/>
      <c r="OMJ94" s="32"/>
      <c r="OMK94" s="32"/>
      <c r="OML94" s="32"/>
      <c r="OMM94" s="32"/>
      <c r="OMN94" s="32"/>
      <c r="OMO94" s="32"/>
      <c r="OMP94" s="32"/>
      <c r="OMQ94" s="32"/>
      <c r="OMR94" s="32"/>
      <c r="OMS94" s="32"/>
      <c r="OMT94" s="32"/>
      <c r="OMU94" s="32"/>
      <c r="OMV94" s="32"/>
      <c r="OMW94" s="32"/>
      <c r="OMX94" s="32"/>
      <c r="OMY94" s="32"/>
      <c r="OMZ94" s="32"/>
      <c r="ONA94" s="32"/>
      <c r="ONB94" s="32"/>
      <c r="ONC94" s="32"/>
      <c r="OND94" s="32"/>
      <c r="ONE94" s="32"/>
      <c r="ONF94" s="32"/>
      <c r="ONG94" s="32"/>
      <c r="ONH94" s="32"/>
      <c r="ONI94" s="32"/>
      <c r="ONJ94" s="32"/>
      <c r="ONK94" s="32"/>
      <c r="ONL94" s="32"/>
      <c r="ONM94" s="32"/>
      <c r="ONN94" s="32"/>
      <c r="ONO94" s="32"/>
      <c r="ONP94" s="32"/>
      <c r="ONQ94" s="32"/>
      <c r="ONR94" s="32"/>
      <c r="ONS94" s="32"/>
      <c r="ONT94" s="32"/>
      <c r="ONU94" s="32"/>
      <c r="ONV94" s="32"/>
      <c r="ONW94" s="32"/>
      <c r="ONX94" s="32"/>
      <c r="ONY94" s="32"/>
      <c r="ONZ94" s="32"/>
      <c r="OOA94" s="32"/>
      <c r="OOB94" s="32"/>
      <c r="OOC94" s="32"/>
      <c r="OOD94" s="32"/>
      <c r="OOE94" s="32"/>
      <c r="OOF94" s="32"/>
      <c r="OOG94" s="32"/>
      <c r="OOH94" s="32"/>
      <c r="OOI94" s="32"/>
      <c r="OOJ94" s="32"/>
      <c r="OOK94" s="32"/>
      <c r="OOL94" s="32"/>
      <c r="OOM94" s="32"/>
      <c r="OON94" s="32"/>
      <c r="OOO94" s="32"/>
      <c r="OOP94" s="32"/>
      <c r="OOQ94" s="32"/>
      <c r="OOR94" s="32"/>
      <c r="OOS94" s="32"/>
      <c r="OOT94" s="32"/>
      <c r="OOU94" s="32"/>
      <c r="OOV94" s="32"/>
      <c r="OOW94" s="32"/>
      <c r="OOX94" s="32"/>
      <c r="OOY94" s="32"/>
      <c r="OOZ94" s="32"/>
      <c r="OPA94" s="32"/>
      <c r="OPB94" s="32"/>
      <c r="OPC94" s="32"/>
      <c r="OPD94" s="32"/>
      <c r="OPE94" s="32"/>
      <c r="OPF94" s="32"/>
      <c r="OPG94" s="32"/>
      <c r="OPH94" s="32"/>
      <c r="OPI94" s="32"/>
      <c r="OPJ94" s="32"/>
      <c r="OPK94" s="32"/>
      <c r="OPL94" s="32"/>
      <c r="OPM94" s="32"/>
      <c r="OPN94" s="32"/>
      <c r="OPO94" s="32"/>
      <c r="OPP94" s="32"/>
      <c r="OPQ94" s="32"/>
      <c r="OPR94" s="32"/>
      <c r="OPS94" s="32"/>
      <c r="OPT94" s="32"/>
      <c r="OPU94" s="32"/>
      <c r="OPV94" s="32"/>
      <c r="OPW94" s="32"/>
      <c r="OPX94" s="32"/>
      <c r="OPY94" s="32"/>
      <c r="OPZ94" s="32"/>
      <c r="OQA94" s="32"/>
      <c r="OQB94" s="32"/>
      <c r="OQC94" s="32"/>
      <c r="OQD94" s="32"/>
      <c r="OQE94" s="32"/>
      <c r="OQF94" s="32"/>
      <c r="OQG94" s="32"/>
      <c r="OQH94" s="32"/>
      <c r="OQI94" s="32"/>
      <c r="OQJ94" s="32"/>
      <c r="OQK94" s="32"/>
      <c r="OQL94" s="32"/>
      <c r="OQM94" s="32"/>
      <c r="OQN94" s="32"/>
      <c r="OQO94" s="32"/>
      <c r="OQP94" s="32"/>
      <c r="OQQ94" s="32"/>
      <c r="OQR94" s="32"/>
      <c r="OQS94" s="32"/>
      <c r="OQT94" s="32"/>
      <c r="OQU94" s="32"/>
      <c r="OQV94" s="32"/>
      <c r="OQW94" s="32"/>
      <c r="OQX94" s="32"/>
      <c r="OQY94" s="32"/>
      <c r="OQZ94" s="32"/>
      <c r="ORA94" s="32"/>
      <c r="ORB94" s="32"/>
      <c r="ORC94" s="32"/>
      <c r="ORD94" s="32"/>
      <c r="ORE94" s="32"/>
      <c r="ORF94" s="32"/>
      <c r="ORG94" s="32"/>
      <c r="ORH94" s="32"/>
      <c r="ORI94" s="32"/>
      <c r="ORJ94" s="32"/>
      <c r="ORK94" s="32"/>
      <c r="ORL94" s="32"/>
      <c r="ORM94" s="32"/>
      <c r="ORN94" s="32"/>
      <c r="ORO94" s="32"/>
      <c r="ORP94" s="32"/>
      <c r="ORQ94" s="32"/>
      <c r="ORR94" s="32"/>
      <c r="ORS94" s="32"/>
      <c r="ORT94" s="32"/>
      <c r="ORU94" s="32"/>
      <c r="ORV94" s="32"/>
      <c r="ORW94" s="32"/>
      <c r="ORX94" s="32"/>
      <c r="ORY94" s="32"/>
      <c r="ORZ94" s="32"/>
      <c r="OSA94" s="32"/>
      <c r="OSB94" s="32"/>
      <c r="OSC94" s="32"/>
      <c r="OSD94" s="32"/>
      <c r="OSE94" s="32"/>
      <c r="OSF94" s="32"/>
      <c r="OSG94" s="32"/>
      <c r="OSH94" s="32"/>
      <c r="OSI94" s="32"/>
      <c r="OSJ94" s="32"/>
      <c r="OSK94" s="32"/>
      <c r="OSL94" s="32"/>
      <c r="OSM94" s="32"/>
      <c r="OSN94" s="32"/>
      <c r="OSO94" s="32"/>
      <c r="OSP94" s="32"/>
      <c r="OSQ94" s="32"/>
      <c r="OSR94" s="32"/>
      <c r="OSS94" s="32"/>
      <c r="OST94" s="32"/>
      <c r="OSU94" s="32"/>
      <c r="OSV94" s="32"/>
      <c r="OSW94" s="32"/>
      <c r="OSX94" s="32"/>
      <c r="OSY94" s="32"/>
      <c r="OSZ94" s="32"/>
      <c r="OTA94" s="32"/>
      <c r="OTB94" s="32"/>
      <c r="OTC94" s="32"/>
      <c r="OTD94" s="32"/>
      <c r="OTE94" s="32"/>
      <c r="OTF94" s="32"/>
      <c r="OTG94" s="32"/>
      <c r="OTH94" s="32"/>
      <c r="OTI94" s="32"/>
      <c r="OTJ94" s="32"/>
      <c r="OTK94" s="32"/>
      <c r="OTL94" s="32"/>
      <c r="OTM94" s="32"/>
      <c r="OTN94" s="32"/>
      <c r="OTO94" s="32"/>
      <c r="OTP94" s="32"/>
      <c r="OTQ94" s="32"/>
      <c r="OTR94" s="32"/>
      <c r="OTS94" s="32"/>
      <c r="OTT94" s="32"/>
      <c r="OTU94" s="32"/>
      <c r="OTV94" s="32"/>
      <c r="OTW94" s="32"/>
      <c r="OTX94" s="32"/>
      <c r="OTY94" s="32"/>
      <c r="OTZ94" s="32"/>
      <c r="OUA94" s="32"/>
      <c r="OUB94" s="32"/>
      <c r="OUC94" s="32"/>
      <c r="OUD94" s="32"/>
      <c r="OUE94" s="32"/>
      <c r="OUF94" s="32"/>
      <c r="OUG94" s="32"/>
      <c r="OUH94" s="32"/>
      <c r="OUI94" s="32"/>
      <c r="OUJ94" s="32"/>
      <c r="OUK94" s="32"/>
      <c r="OUL94" s="32"/>
      <c r="OUM94" s="32"/>
      <c r="OUN94" s="32"/>
      <c r="OUO94" s="32"/>
      <c r="OUP94" s="32"/>
      <c r="OUQ94" s="32"/>
      <c r="OUR94" s="32"/>
      <c r="OUS94" s="32"/>
      <c r="OUT94" s="32"/>
      <c r="OUU94" s="32"/>
      <c r="OUV94" s="32"/>
      <c r="OUW94" s="32"/>
      <c r="OUX94" s="32"/>
      <c r="OUY94" s="32"/>
      <c r="OUZ94" s="32"/>
      <c r="OVA94" s="32"/>
      <c r="OVB94" s="32"/>
      <c r="OVC94" s="32"/>
      <c r="OVD94" s="32"/>
      <c r="OVE94" s="32"/>
      <c r="OVF94" s="32"/>
      <c r="OVG94" s="32"/>
      <c r="OVH94" s="32"/>
      <c r="OVI94" s="32"/>
      <c r="OVJ94" s="32"/>
      <c r="OVK94" s="32"/>
      <c r="OVL94" s="32"/>
      <c r="OVM94" s="32"/>
      <c r="OVN94" s="32"/>
      <c r="OVO94" s="32"/>
      <c r="OVP94" s="32"/>
      <c r="OVQ94" s="32"/>
      <c r="OVR94" s="32"/>
      <c r="OVS94" s="32"/>
      <c r="OVT94" s="32"/>
      <c r="OVU94" s="32"/>
      <c r="OVV94" s="32"/>
      <c r="OVW94" s="32"/>
      <c r="OVX94" s="32"/>
      <c r="OVY94" s="32"/>
      <c r="OVZ94" s="32"/>
      <c r="OWA94" s="32"/>
      <c r="OWB94" s="32"/>
      <c r="OWC94" s="32"/>
      <c r="OWD94" s="32"/>
      <c r="OWE94" s="32"/>
      <c r="OWF94" s="32"/>
      <c r="OWG94" s="32"/>
      <c r="OWH94" s="32"/>
      <c r="OWI94" s="32"/>
      <c r="OWJ94" s="32"/>
      <c r="OWK94" s="32"/>
      <c r="OWL94" s="32"/>
      <c r="OWM94" s="32"/>
      <c r="OWN94" s="32"/>
      <c r="OWO94" s="32"/>
      <c r="OWP94" s="32"/>
      <c r="OWQ94" s="32"/>
      <c r="OWR94" s="32"/>
      <c r="OWS94" s="32"/>
      <c r="OWT94" s="32"/>
      <c r="OWU94" s="32"/>
      <c r="OWV94" s="32"/>
      <c r="OWW94" s="32"/>
      <c r="OWX94" s="32"/>
      <c r="OWY94" s="32"/>
      <c r="OWZ94" s="32"/>
      <c r="OXA94" s="32"/>
      <c r="OXB94" s="32"/>
      <c r="OXC94" s="32"/>
      <c r="OXD94" s="32"/>
      <c r="OXE94" s="32"/>
      <c r="OXF94" s="32"/>
      <c r="OXG94" s="32"/>
      <c r="OXH94" s="32"/>
      <c r="OXI94" s="32"/>
      <c r="OXJ94" s="32"/>
      <c r="OXK94" s="32"/>
      <c r="OXL94" s="32"/>
      <c r="OXM94" s="32"/>
      <c r="OXN94" s="32"/>
      <c r="OXO94" s="32"/>
      <c r="OXP94" s="32"/>
      <c r="OXQ94" s="32"/>
      <c r="OXR94" s="32"/>
      <c r="OXS94" s="32"/>
      <c r="OXT94" s="32"/>
      <c r="OXU94" s="32"/>
      <c r="OXV94" s="32"/>
      <c r="OXW94" s="32"/>
      <c r="OXX94" s="32"/>
      <c r="OXY94" s="32"/>
      <c r="OXZ94" s="32"/>
      <c r="OYA94" s="32"/>
      <c r="OYB94" s="32"/>
      <c r="OYC94" s="32"/>
      <c r="OYD94" s="32"/>
      <c r="OYE94" s="32"/>
      <c r="OYF94" s="32"/>
      <c r="OYG94" s="32"/>
      <c r="OYH94" s="32"/>
      <c r="OYI94" s="32"/>
      <c r="OYJ94" s="32"/>
      <c r="OYK94" s="32"/>
      <c r="OYL94" s="32"/>
      <c r="OYM94" s="32"/>
      <c r="OYN94" s="32"/>
      <c r="OYO94" s="32"/>
      <c r="OYP94" s="32"/>
      <c r="OYQ94" s="32"/>
      <c r="OYR94" s="32"/>
      <c r="OYS94" s="32"/>
      <c r="OYT94" s="32"/>
      <c r="OYU94" s="32"/>
      <c r="OYV94" s="32"/>
      <c r="OYW94" s="32"/>
      <c r="OYX94" s="32"/>
      <c r="OYY94" s="32"/>
      <c r="OYZ94" s="32"/>
      <c r="OZA94" s="32"/>
      <c r="OZB94" s="32"/>
      <c r="OZC94" s="32"/>
      <c r="OZD94" s="32"/>
      <c r="OZE94" s="32"/>
      <c r="OZF94" s="32"/>
      <c r="OZG94" s="32"/>
      <c r="OZH94" s="32"/>
      <c r="OZI94" s="32"/>
      <c r="OZJ94" s="32"/>
      <c r="OZK94" s="32"/>
      <c r="OZL94" s="32"/>
      <c r="OZM94" s="32"/>
      <c r="OZN94" s="32"/>
      <c r="OZO94" s="32"/>
      <c r="OZP94" s="32"/>
      <c r="OZQ94" s="32"/>
      <c r="OZR94" s="32"/>
      <c r="OZS94" s="32"/>
      <c r="OZT94" s="32"/>
      <c r="OZU94" s="32"/>
      <c r="OZV94" s="32"/>
      <c r="OZW94" s="32"/>
      <c r="OZX94" s="32"/>
      <c r="OZY94" s="32"/>
      <c r="OZZ94" s="32"/>
      <c r="PAA94" s="32"/>
      <c r="PAB94" s="32"/>
      <c r="PAC94" s="32"/>
      <c r="PAD94" s="32"/>
      <c r="PAE94" s="32"/>
      <c r="PAF94" s="32"/>
      <c r="PAG94" s="32"/>
      <c r="PAH94" s="32"/>
      <c r="PAI94" s="32"/>
      <c r="PAJ94" s="32"/>
      <c r="PAK94" s="32"/>
      <c r="PAL94" s="32"/>
      <c r="PAM94" s="32"/>
      <c r="PAN94" s="32"/>
      <c r="PAO94" s="32"/>
      <c r="PAP94" s="32"/>
      <c r="PAQ94" s="32"/>
      <c r="PAR94" s="32"/>
      <c r="PAS94" s="32"/>
      <c r="PAT94" s="32"/>
      <c r="PAU94" s="32"/>
      <c r="PAV94" s="32"/>
      <c r="PAW94" s="32"/>
      <c r="PAX94" s="32"/>
      <c r="PAY94" s="32"/>
      <c r="PAZ94" s="32"/>
      <c r="PBA94" s="32"/>
      <c r="PBB94" s="32"/>
      <c r="PBC94" s="32"/>
      <c r="PBD94" s="32"/>
      <c r="PBE94" s="32"/>
      <c r="PBF94" s="32"/>
      <c r="PBG94" s="32"/>
      <c r="PBH94" s="32"/>
      <c r="PBI94" s="32"/>
      <c r="PBJ94" s="32"/>
      <c r="PBK94" s="32"/>
      <c r="PBL94" s="32"/>
      <c r="PBM94" s="32"/>
      <c r="PBN94" s="32"/>
      <c r="PBO94" s="32"/>
      <c r="PBP94" s="32"/>
      <c r="PBQ94" s="32"/>
      <c r="PBR94" s="32"/>
      <c r="PBS94" s="32"/>
      <c r="PBT94" s="32"/>
      <c r="PBU94" s="32"/>
      <c r="PBV94" s="32"/>
      <c r="PBW94" s="32"/>
      <c r="PBX94" s="32"/>
      <c r="PBY94" s="32"/>
      <c r="PBZ94" s="32"/>
      <c r="PCA94" s="32"/>
      <c r="PCB94" s="32"/>
      <c r="PCC94" s="32"/>
      <c r="PCD94" s="32"/>
      <c r="PCE94" s="32"/>
      <c r="PCF94" s="32"/>
      <c r="PCG94" s="32"/>
      <c r="PCH94" s="32"/>
      <c r="PCI94" s="32"/>
      <c r="PCJ94" s="32"/>
      <c r="PCK94" s="32"/>
      <c r="PCL94" s="32"/>
      <c r="PCM94" s="32"/>
      <c r="PCN94" s="32"/>
      <c r="PCO94" s="32"/>
      <c r="PCP94" s="32"/>
      <c r="PCQ94" s="32"/>
      <c r="PCR94" s="32"/>
      <c r="PCS94" s="32"/>
      <c r="PCT94" s="32"/>
      <c r="PCU94" s="32"/>
      <c r="PCV94" s="32"/>
      <c r="PCW94" s="32"/>
      <c r="PCX94" s="32"/>
      <c r="PCY94" s="32"/>
      <c r="PCZ94" s="32"/>
      <c r="PDA94" s="32"/>
      <c r="PDB94" s="32"/>
      <c r="PDC94" s="32"/>
      <c r="PDD94" s="32"/>
      <c r="PDE94" s="32"/>
      <c r="PDF94" s="32"/>
      <c r="PDG94" s="32"/>
      <c r="PDH94" s="32"/>
      <c r="PDI94" s="32"/>
      <c r="PDJ94" s="32"/>
      <c r="PDK94" s="32"/>
      <c r="PDL94" s="32"/>
      <c r="PDM94" s="32"/>
      <c r="PDN94" s="32"/>
      <c r="PDO94" s="32"/>
      <c r="PDP94" s="32"/>
      <c r="PDQ94" s="32"/>
      <c r="PDR94" s="32"/>
      <c r="PDS94" s="32"/>
      <c r="PDT94" s="32"/>
      <c r="PDU94" s="32"/>
      <c r="PDV94" s="32"/>
      <c r="PDW94" s="32"/>
      <c r="PDX94" s="32"/>
      <c r="PDY94" s="32"/>
      <c r="PDZ94" s="32"/>
      <c r="PEA94" s="32"/>
      <c r="PEB94" s="32"/>
      <c r="PEC94" s="32"/>
      <c r="PED94" s="32"/>
      <c r="PEE94" s="32"/>
      <c r="PEF94" s="32"/>
      <c r="PEG94" s="32"/>
      <c r="PEH94" s="32"/>
      <c r="PEI94" s="32"/>
      <c r="PEJ94" s="32"/>
      <c r="PEK94" s="32"/>
      <c r="PEL94" s="32"/>
      <c r="PEM94" s="32"/>
      <c r="PEN94" s="32"/>
      <c r="PEO94" s="32"/>
      <c r="PEP94" s="32"/>
      <c r="PEQ94" s="32"/>
      <c r="PER94" s="32"/>
      <c r="PES94" s="32"/>
      <c r="PET94" s="32"/>
      <c r="PEU94" s="32"/>
      <c r="PEV94" s="32"/>
      <c r="PEW94" s="32"/>
      <c r="PEX94" s="32"/>
      <c r="PEY94" s="32"/>
      <c r="PEZ94" s="32"/>
      <c r="PFA94" s="32"/>
      <c r="PFB94" s="32"/>
      <c r="PFC94" s="32"/>
      <c r="PFD94" s="32"/>
      <c r="PFE94" s="32"/>
      <c r="PFF94" s="32"/>
      <c r="PFG94" s="32"/>
      <c r="PFH94" s="32"/>
      <c r="PFI94" s="32"/>
      <c r="PFJ94" s="32"/>
      <c r="PFK94" s="32"/>
      <c r="PFL94" s="32"/>
      <c r="PFM94" s="32"/>
      <c r="PFN94" s="32"/>
      <c r="PFO94" s="32"/>
      <c r="PFP94" s="32"/>
      <c r="PFQ94" s="32"/>
      <c r="PFR94" s="32"/>
      <c r="PFS94" s="32"/>
      <c r="PFT94" s="32"/>
      <c r="PFU94" s="32"/>
      <c r="PFV94" s="32"/>
      <c r="PFW94" s="32"/>
      <c r="PFX94" s="32"/>
      <c r="PFY94" s="32"/>
      <c r="PFZ94" s="32"/>
      <c r="PGA94" s="32"/>
      <c r="PGB94" s="32"/>
      <c r="PGC94" s="32"/>
      <c r="PGD94" s="32"/>
      <c r="PGE94" s="32"/>
      <c r="PGF94" s="32"/>
      <c r="PGG94" s="32"/>
      <c r="PGH94" s="32"/>
      <c r="PGI94" s="32"/>
      <c r="PGJ94" s="32"/>
      <c r="PGK94" s="32"/>
      <c r="PGL94" s="32"/>
      <c r="PGM94" s="32"/>
      <c r="PGN94" s="32"/>
      <c r="PGO94" s="32"/>
      <c r="PGP94" s="32"/>
      <c r="PGQ94" s="32"/>
      <c r="PGR94" s="32"/>
      <c r="PGS94" s="32"/>
      <c r="PGT94" s="32"/>
      <c r="PGU94" s="32"/>
      <c r="PGV94" s="32"/>
      <c r="PGW94" s="32"/>
      <c r="PGX94" s="32"/>
      <c r="PGY94" s="32"/>
      <c r="PGZ94" s="32"/>
      <c r="PHA94" s="32"/>
      <c r="PHB94" s="32"/>
      <c r="PHC94" s="32"/>
      <c r="PHD94" s="32"/>
      <c r="PHE94" s="32"/>
      <c r="PHF94" s="32"/>
      <c r="PHG94" s="32"/>
      <c r="PHH94" s="32"/>
      <c r="PHI94" s="32"/>
      <c r="PHJ94" s="32"/>
      <c r="PHK94" s="32"/>
      <c r="PHL94" s="32"/>
      <c r="PHM94" s="32"/>
      <c r="PHN94" s="32"/>
      <c r="PHO94" s="32"/>
      <c r="PHP94" s="32"/>
      <c r="PHQ94" s="32"/>
      <c r="PHR94" s="32"/>
      <c r="PHS94" s="32"/>
      <c r="PHT94" s="32"/>
      <c r="PHU94" s="32"/>
      <c r="PHV94" s="32"/>
      <c r="PHW94" s="32"/>
      <c r="PHX94" s="32"/>
      <c r="PHY94" s="32"/>
      <c r="PHZ94" s="32"/>
      <c r="PIA94" s="32"/>
      <c r="PIB94" s="32"/>
      <c r="PIC94" s="32"/>
      <c r="PID94" s="32"/>
      <c r="PIE94" s="32"/>
      <c r="PIF94" s="32"/>
      <c r="PIG94" s="32"/>
      <c r="PIH94" s="32"/>
      <c r="PII94" s="32"/>
      <c r="PIJ94" s="32"/>
      <c r="PIK94" s="32"/>
      <c r="PIL94" s="32"/>
      <c r="PIM94" s="32"/>
      <c r="PIN94" s="32"/>
      <c r="PIO94" s="32"/>
      <c r="PIP94" s="32"/>
      <c r="PIQ94" s="32"/>
      <c r="PIR94" s="32"/>
      <c r="PIS94" s="32"/>
      <c r="PIT94" s="32"/>
      <c r="PIU94" s="32"/>
      <c r="PIV94" s="32"/>
      <c r="PIW94" s="32"/>
      <c r="PIX94" s="32"/>
      <c r="PIY94" s="32"/>
      <c r="PIZ94" s="32"/>
      <c r="PJA94" s="32"/>
      <c r="PJB94" s="32"/>
      <c r="PJC94" s="32"/>
      <c r="PJD94" s="32"/>
      <c r="PJE94" s="32"/>
      <c r="PJF94" s="32"/>
      <c r="PJG94" s="32"/>
      <c r="PJH94" s="32"/>
      <c r="PJI94" s="32"/>
      <c r="PJJ94" s="32"/>
      <c r="PJK94" s="32"/>
      <c r="PJL94" s="32"/>
      <c r="PJM94" s="32"/>
      <c r="PJN94" s="32"/>
      <c r="PJO94" s="32"/>
      <c r="PJP94" s="32"/>
      <c r="PJQ94" s="32"/>
      <c r="PJR94" s="32"/>
      <c r="PJS94" s="32"/>
      <c r="PJT94" s="32"/>
      <c r="PJU94" s="32"/>
      <c r="PJV94" s="32"/>
      <c r="PJW94" s="32"/>
      <c r="PJX94" s="32"/>
      <c r="PJY94" s="32"/>
      <c r="PJZ94" s="32"/>
      <c r="PKA94" s="32"/>
      <c r="PKB94" s="32"/>
      <c r="PKC94" s="32"/>
      <c r="PKD94" s="32"/>
      <c r="PKE94" s="32"/>
      <c r="PKF94" s="32"/>
      <c r="PKG94" s="32"/>
      <c r="PKH94" s="32"/>
      <c r="PKI94" s="32"/>
      <c r="PKJ94" s="32"/>
      <c r="PKK94" s="32"/>
      <c r="PKL94" s="32"/>
      <c r="PKM94" s="32"/>
      <c r="PKN94" s="32"/>
      <c r="PKO94" s="32"/>
      <c r="PKP94" s="32"/>
      <c r="PKQ94" s="32"/>
      <c r="PKR94" s="32"/>
      <c r="PKS94" s="32"/>
      <c r="PKT94" s="32"/>
      <c r="PKU94" s="32"/>
      <c r="PKV94" s="32"/>
      <c r="PKW94" s="32"/>
      <c r="PKX94" s="32"/>
      <c r="PKY94" s="32"/>
      <c r="PKZ94" s="32"/>
      <c r="PLA94" s="32"/>
      <c r="PLB94" s="32"/>
      <c r="PLC94" s="32"/>
      <c r="PLD94" s="32"/>
      <c r="PLE94" s="32"/>
      <c r="PLF94" s="32"/>
      <c r="PLG94" s="32"/>
      <c r="PLH94" s="32"/>
      <c r="PLI94" s="32"/>
      <c r="PLJ94" s="32"/>
      <c r="PLK94" s="32"/>
      <c r="PLL94" s="32"/>
      <c r="PLM94" s="32"/>
      <c r="PLN94" s="32"/>
      <c r="PLO94" s="32"/>
      <c r="PLP94" s="32"/>
      <c r="PLQ94" s="32"/>
      <c r="PLR94" s="32"/>
      <c r="PLS94" s="32"/>
      <c r="PLT94" s="32"/>
      <c r="PLU94" s="32"/>
      <c r="PLV94" s="32"/>
      <c r="PLW94" s="32"/>
      <c r="PLX94" s="32"/>
      <c r="PLY94" s="32"/>
      <c r="PLZ94" s="32"/>
      <c r="PMA94" s="32"/>
      <c r="PMB94" s="32"/>
      <c r="PMC94" s="32"/>
      <c r="PMD94" s="32"/>
      <c r="PME94" s="32"/>
      <c r="PMF94" s="32"/>
      <c r="PMG94" s="32"/>
      <c r="PMH94" s="32"/>
      <c r="PMI94" s="32"/>
      <c r="PMJ94" s="32"/>
      <c r="PMK94" s="32"/>
      <c r="PML94" s="32"/>
      <c r="PMM94" s="32"/>
      <c r="PMN94" s="32"/>
      <c r="PMO94" s="32"/>
      <c r="PMP94" s="32"/>
      <c r="PMQ94" s="32"/>
      <c r="PMR94" s="32"/>
      <c r="PMS94" s="32"/>
      <c r="PMT94" s="32"/>
      <c r="PMU94" s="32"/>
      <c r="PMV94" s="32"/>
      <c r="PMW94" s="32"/>
      <c r="PMX94" s="32"/>
      <c r="PMY94" s="32"/>
      <c r="PMZ94" s="32"/>
      <c r="PNA94" s="32"/>
      <c r="PNB94" s="32"/>
      <c r="PNC94" s="32"/>
      <c r="PND94" s="32"/>
      <c r="PNE94" s="32"/>
      <c r="PNF94" s="32"/>
      <c r="PNG94" s="32"/>
      <c r="PNH94" s="32"/>
      <c r="PNI94" s="32"/>
      <c r="PNJ94" s="32"/>
      <c r="PNK94" s="32"/>
      <c r="PNL94" s="32"/>
      <c r="PNM94" s="32"/>
      <c r="PNN94" s="32"/>
      <c r="PNO94" s="32"/>
      <c r="PNP94" s="32"/>
      <c r="PNQ94" s="32"/>
      <c r="PNR94" s="32"/>
      <c r="PNS94" s="32"/>
      <c r="PNT94" s="32"/>
      <c r="PNU94" s="32"/>
      <c r="PNV94" s="32"/>
      <c r="PNW94" s="32"/>
      <c r="PNX94" s="32"/>
      <c r="PNY94" s="32"/>
      <c r="PNZ94" s="32"/>
      <c r="POA94" s="32"/>
      <c r="POB94" s="32"/>
      <c r="POC94" s="32"/>
      <c r="POD94" s="32"/>
      <c r="POE94" s="32"/>
      <c r="POF94" s="32"/>
      <c r="POG94" s="32"/>
      <c r="POH94" s="32"/>
      <c r="POI94" s="32"/>
      <c r="POJ94" s="32"/>
      <c r="POK94" s="32"/>
      <c r="POL94" s="32"/>
      <c r="POM94" s="32"/>
      <c r="PON94" s="32"/>
      <c r="POO94" s="32"/>
      <c r="POP94" s="32"/>
      <c r="POQ94" s="32"/>
      <c r="POR94" s="32"/>
      <c r="POS94" s="32"/>
      <c r="POT94" s="32"/>
      <c r="POU94" s="32"/>
      <c r="POV94" s="32"/>
      <c r="POW94" s="32"/>
      <c r="POX94" s="32"/>
      <c r="POY94" s="32"/>
      <c r="POZ94" s="32"/>
      <c r="PPA94" s="32"/>
      <c r="PPB94" s="32"/>
      <c r="PPC94" s="32"/>
      <c r="PPD94" s="32"/>
      <c r="PPE94" s="32"/>
      <c r="PPF94" s="32"/>
      <c r="PPG94" s="32"/>
      <c r="PPH94" s="32"/>
      <c r="PPI94" s="32"/>
      <c r="PPJ94" s="32"/>
      <c r="PPK94" s="32"/>
      <c r="PPL94" s="32"/>
      <c r="PPM94" s="32"/>
      <c r="PPN94" s="32"/>
      <c r="PPO94" s="32"/>
      <c r="PPP94" s="32"/>
      <c r="PPQ94" s="32"/>
      <c r="PPR94" s="32"/>
      <c r="PPS94" s="32"/>
      <c r="PPT94" s="32"/>
      <c r="PPU94" s="32"/>
      <c r="PPV94" s="32"/>
      <c r="PPW94" s="32"/>
      <c r="PPX94" s="32"/>
      <c r="PPY94" s="32"/>
      <c r="PPZ94" s="32"/>
      <c r="PQA94" s="32"/>
      <c r="PQB94" s="32"/>
      <c r="PQC94" s="32"/>
      <c r="PQD94" s="32"/>
      <c r="PQE94" s="32"/>
      <c r="PQF94" s="32"/>
      <c r="PQG94" s="32"/>
      <c r="PQH94" s="32"/>
      <c r="PQI94" s="32"/>
      <c r="PQJ94" s="32"/>
      <c r="PQK94" s="32"/>
      <c r="PQL94" s="32"/>
      <c r="PQM94" s="32"/>
      <c r="PQN94" s="32"/>
      <c r="PQO94" s="32"/>
      <c r="PQP94" s="32"/>
      <c r="PQQ94" s="32"/>
      <c r="PQR94" s="32"/>
      <c r="PQS94" s="32"/>
      <c r="PQT94" s="32"/>
      <c r="PQU94" s="32"/>
      <c r="PQV94" s="32"/>
      <c r="PQW94" s="32"/>
      <c r="PQX94" s="32"/>
      <c r="PQY94" s="32"/>
      <c r="PQZ94" s="32"/>
      <c r="PRA94" s="32"/>
      <c r="PRB94" s="32"/>
      <c r="PRC94" s="32"/>
      <c r="PRD94" s="32"/>
      <c r="PRE94" s="32"/>
      <c r="PRF94" s="32"/>
      <c r="PRG94" s="32"/>
      <c r="PRH94" s="32"/>
      <c r="PRI94" s="32"/>
      <c r="PRJ94" s="32"/>
      <c r="PRK94" s="32"/>
      <c r="PRL94" s="32"/>
      <c r="PRM94" s="32"/>
      <c r="PRN94" s="32"/>
      <c r="PRO94" s="32"/>
      <c r="PRP94" s="32"/>
      <c r="PRQ94" s="32"/>
      <c r="PRR94" s="32"/>
      <c r="PRS94" s="32"/>
      <c r="PRT94" s="32"/>
      <c r="PRU94" s="32"/>
      <c r="PRV94" s="32"/>
      <c r="PRW94" s="32"/>
      <c r="PRX94" s="32"/>
      <c r="PRY94" s="32"/>
      <c r="PRZ94" s="32"/>
      <c r="PSA94" s="32"/>
      <c r="PSB94" s="32"/>
      <c r="PSC94" s="32"/>
      <c r="PSD94" s="32"/>
      <c r="PSE94" s="32"/>
      <c r="PSF94" s="32"/>
      <c r="PSG94" s="32"/>
      <c r="PSH94" s="32"/>
      <c r="PSI94" s="32"/>
      <c r="PSJ94" s="32"/>
      <c r="PSK94" s="32"/>
      <c r="PSL94" s="32"/>
      <c r="PSM94" s="32"/>
      <c r="PSN94" s="32"/>
      <c r="PSO94" s="32"/>
      <c r="PSP94" s="32"/>
      <c r="PSQ94" s="32"/>
      <c r="PSR94" s="32"/>
      <c r="PSS94" s="32"/>
      <c r="PST94" s="32"/>
      <c r="PSU94" s="32"/>
      <c r="PSV94" s="32"/>
      <c r="PSW94" s="32"/>
      <c r="PSX94" s="32"/>
      <c r="PSY94" s="32"/>
      <c r="PSZ94" s="32"/>
      <c r="PTA94" s="32"/>
      <c r="PTB94" s="32"/>
      <c r="PTC94" s="32"/>
      <c r="PTD94" s="32"/>
      <c r="PTE94" s="32"/>
      <c r="PTF94" s="32"/>
      <c r="PTG94" s="32"/>
      <c r="PTH94" s="32"/>
      <c r="PTI94" s="32"/>
      <c r="PTJ94" s="32"/>
      <c r="PTK94" s="32"/>
      <c r="PTL94" s="32"/>
      <c r="PTM94" s="32"/>
      <c r="PTN94" s="32"/>
      <c r="PTO94" s="32"/>
      <c r="PTP94" s="32"/>
      <c r="PTQ94" s="32"/>
      <c r="PTR94" s="32"/>
      <c r="PTS94" s="32"/>
      <c r="PTT94" s="32"/>
      <c r="PTU94" s="32"/>
      <c r="PTV94" s="32"/>
      <c r="PTW94" s="32"/>
      <c r="PTX94" s="32"/>
      <c r="PTY94" s="32"/>
      <c r="PTZ94" s="32"/>
      <c r="PUA94" s="32"/>
      <c r="PUB94" s="32"/>
      <c r="PUC94" s="32"/>
      <c r="PUD94" s="32"/>
      <c r="PUE94" s="32"/>
      <c r="PUF94" s="32"/>
      <c r="PUG94" s="32"/>
      <c r="PUH94" s="32"/>
      <c r="PUI94" s="32"/>
      <c r="PUJ94" s="32"/>
      <c r="PUK94" s="32"/>
      <c r="PUL94" s="32"/>
      <c r="PUM94" s="32"/>
      <c r="PUN94" s="32"/>
      <c r="PUO94" s="32"/>
      <c r="PUP94" s="32"/>
      <c r="PUQ94" s="32"/>
      <c r="PUR94" s="32"/>
      <c r="PUS94" s="32"/>
      <c r="PUT94" s="32"/>
      <c r="PUU94" s="32"/>
      <c r="PUV94" s="32"/>
      <c r="PUW94" s="32"/>
      <c r="PUX94" s="32"/>
      <c r="PUY94" s="32"/>
      <c r="PUZ94" s="32"/>
      <c r="PVA94" s="32"/>
      <c r="PVB94" s="32"/>
      <c r="PVC94" s="32"/>
      <c r="PVD94" s="32"/>
      <c r="PVE94" s="32"/>
      <c r="PVF94" s="32"/>
      <c r="PVG94" s="32"/>
      <c r="PVH94" s="32"/>
      <c r="PVI94" s="32"/>
      <c r="PVJ94" s="32"/>
      <c r="PVK94" s="32"/>
      <c r="PVL94" s="32"/>
      <c r="PVM94" s="32"/>
      <c r="PVN94" s="32"/>
      <c r="PVO94" s="32"/>
      <c r="PVP94" s="32"/>
      <c r="PVQ94" s="32"/>
      <c r="PVR94" s="32"/>
      <c r="PVS94" s="32"/>
      <c r="PVT94" s="32"/>
      <c r="PVU94" s="32"/>
      <c r="PVV94" s="32"/>
      <c r="PVW94" s="32"/>
      <c r="PVX94" s="32"/>
      <c r="PVY94" s="32"/>
      <c r="PVZ94" s="32"/>
      <c r="PWA94" s="32"/>
      <c r="PWB94" s="32"/>
      <c r="PWC94" s="32"/>
      <c r="PWD94" s="32"/>
      <c r="PWE94" s="32"/>
      <c r="PWF94" s="32"/>
      <c r="PWG94" s="32"/>
      <c r="PWH94" s="32"/>
      <c r="PWI94" s="32"/>
      <c r="PWJ94" s="32"/>
      <c r="PWK94" s="32"/>
      <c r="PWL94" s="32"/>
      <c r="PWM94" s="32"/>
      <c r="PWN94" s="32"/>
      <c r="PWO94" s="32"/>
      <c r="PWP94" s="32"/>
      <c r="PWQ94" s="32"/>
      <c r="PWR94" s="32"/>
      <c r="PWS94" s="32"/>
      <c r="PWT94" s="32"/>
      <c r="PWU94" s="32"/>
      <c r="PWV94" s="32"/>
      <c r="PWW94" s="32"/>
      <c r="PWX94" s="32"/>
      <c r="PWY94" s="32"/>
      <c r="PWZ94" s="32"/>
      <c r="PXA94" s="32"/>
      <c r="PXB94" s="32"/>
      <c r="PXC94" s="32"/>
      <c r="PXD94" s="32"/>
      <c r="PXE94" s="32"/>
      <c r="PXF94" s="32"/>
      <c r="PXG94" s="32"/>
      <c r="PXH94" s="32"/>
      <c r="PXI94" s="32"/>
      <c r="PXJ94" s="32"/>
      <c r="PXK94" s="32"/>
      <c r="PXL94" s="32"/>
      <c r="PXM94" s="32"/>
      <c r="PXN94" s="32"/>
      <c r="PXO94" s="32"/>
      <c r="PXP94" s="32"/>
      <c r="PXQ94" s="32"/>
      <c r="PXR94" s="32"/>
      <c r="PXS94" s="32"/>
      <c r="PXT94" s="32"/>
      <c r="PXU94" s="32"/>
      <c r="PXV94" s="32"/>
      <c r="PXW94" s="32"/>
      <c r="PXX94" s="32"/>
      <c r="PXY94" s="32"/>
      <c r="PXZ94" s="32"/>
      <c r="PYA94" s="32"/>
      <c r="PYB94" s="32"/>
      <c r="PYC94" s="32"/>
      <c r="PYD94" s="32"/>
      <c r="PYE94" s="32"/>
      <c r="PYF94" s="32"/>
      <c r="PYG94" s="32"/>
      <c r="PYH94" s="32"/>
      <c r="PYI94" s="32"/>
      <c r="PYJ94" s="32"/>
      <c r="PYK94" s="32"/>
      <c r="PYL94" s="32"/>
      <c r="PYM94" s="32"/>
      <c r="PYN94" s="32"/>
      <c r="PYO94" s="32"/>
      <c r="PYP94" s="32"/>
      <c r="PYQ94" s="32"/>
      <c r="PYR94" s="32"/>
      <c r="PYS94" s="32"/>
      <c r="PYT94" s="32"/>
      <c r="PYU94" s="32"/>
      <c r="PYV94" s="32"/>
      <c r="PYW94" s="32"/>
      <c r="PYX94" s="32"/>
      <c r="PYY94" s="32"/>
      <c r="PYZ94" s="32"/>
      <c r="PZA94" s="32"/>
      <c r="PZB94" s="32"/>
      <c r="PZC94" s="32"/>
      <c r="PZD94" s="32"/>
      <c r="PZE94" s="32"/>
      <c r="PZF94" s="32"/>
      <c r="PZG94" s="32"/>
      <c r="PZH94" s="32"/>
      <c r="PZI94" s="32"/>
      <c r="PZJ94" s="32"/>
      <c r="PZK94" s="32"/>
      <c r="PZL94" s="32"/>
      <c r="PZM94" s="32"/>
      <c r="PZN94" s="32"/>
      <c r="PZO94" s="32"/>
      <c r="PZP94" s="32"/>
      <c r="PZQ94" s="32"/>
      <c r="PZR94" s="32"/>
      <c r="PZS94" s="32"/>
      <c r="PZT94" s="32"/>
      <c r="PZU94" s="32"/>
      <c r="PZV94" s="32"/>
      <c r="PZW94" s="32"/>
      <c r="PZX94" s="32"/>
      <c r="PZY94" s="32"/>
      <c r="PZZ94" s="32"/>
      <c r="QAA94" s="32"/>
      <c r="QAB94" s="32"/>
      <c r="QAC94" s="32"/>
      <c r="QAD94" s="32"/>
      <c r="QAE94" s="32"/>
      <c r="QAF94" s="32"/>
      <c r="QAG94" s="32"/>
      <c r="QAH94" s="32"/>
      <c r="QAI94" s="32"/>
      <c r="QAJ94" s="32"/>
      <c r="QAK94" s="32"/>
      <c r="QAL94" s="32"/>
      <c r="QAM94" s="32"/>
      <c r="QAN94" s="32"/>
      <c r="QAO94" s="32"/>
      <c r="QAP94" s="32"/>
      <c r="QAQ94" s="32"/>
      <c r="QAR94" s="32"/>
      <c r="QAS94" s="32"/>
      <c r="QAT94" s="32"/>
      <c r="QAU94" s="32"/>
      <c r="QAV94" s="32"/>
      <c r="QAW94" s="32"/>
      <c r="QAX94" s="32"/>
      <c r="QAY94" s="32"/>
      <c r="QAZ94" s="32"/>
      <c r="QBA94" s="32"/>
      <c r="QBB94" s="32"/>
      <c r="QBC94" s="32"/>
      <c r="QBD94" s="32"/>
      <c r="QBE94" s="32"/>
      <c r="QBF94" s="32"/>
      <c r="QBG94" s="32"/>
      <c r="QBH94" s="32"/>
      <c r="QBI94" s="32"/>
      <c r="QBJ94" s="32"/>
      <c r="QBK94" s="32"/>
      <c r="QBL94" s="32"/>
      <c r="QBM94" s="32"/>
      <c r="QBN94" s="32"/>
      <c r="QBO94" s="32"/>
      <c r="QBP94" s="32"/>
      <c r="QBQ94" s="32"/>
      <c r="QBR94" s="32"/>
      <c r="QBS94" s="32"/>
      <c r="QBT94" s="32"/>
      <c r="QBU94" s="32"/>
      <c r="QBV94" s="32"/>
      <c r="QBW94" s="32"/>
      <c r="QBX94" s="32"/>
      <c r="QBY94" s="32"/>
      <c r="QBZ94" s="32"/>
      <c r="QCA94" s="32"/>
      <c r="QCB94" s="32"/>
      <c r="QCC94" s="32"/>
      <c r="QCD94" s="32"/>
      <c r="QCE94" s="32"/>
      <c r="QCF94" s="32"/>
      <c r="QCG94" s="32"/>
      <c r="QCH94" s="32"/>
      <c r="QCI94" s="32"/>
      <c r="QCJ94" s="32"/>
      <c r="QCK94" s="32"/>
      <c r="QCL94" s="32"/>
      <c r="QCM94" s="32"/>
      <c r="QCN94" s="32"/>
      <c r="QCO94" s="32"/>
      <c r="QCP94" s="32"/>
      <c r="QCQ94" s="32"/>
      <c r="QCR94" s="32"/>
      <c r="QCS94" s="32"/>
      <c r="QCT94" s="32"/>
      <c r="QCU94" s="32"/>
      <c r="QCV94" s="32"/>
      <c r="QCW94" s="32"/>
      <c r="QCX94" s="32"/>
      <c r="QCY94" s="32"/>
      <c r="QCZ94" s="32"/>
      <c r="QDA94" s="32"/>
      <c r="QDB94" s="32"/>
      <c r="QDC94" s="32"/>
      <c r="QDD94" s="32"/>
      <c r="QDE94" s="32"/>
      <c r="QDF94" s="32"/>
      <c r="QDG94" s="32"/>
      <c r="QDH94" s="32"/>
      <c r="QDI94" s="32"/>
      <c r="QDJ94" s="32"/>
      <c r="QDK94" s="32"/>
      <c r="QDL94" s="32"/>
      <c r="QDM94" s="32"/>
      <c r="QDN94" s="32"/>
      <c r="QDO94" s="32"/>
      <c r="QDP94" s="32"/>
      <c r="QDQ94" s="32"/>
      <c r="QDR94" s="32"/>
      <c r="QDS94" s="32"/>
      <c r="QDT94" s="32"/>
      <c r="QDU94" s="32"/>
      <c r="QDV94" s="32"/>
      <c r="QDW94" s="32"/>
      <c r="QDX94" s="32"/>
      <c r="QDY94" s="32"/>
      <c r="QDZ94" s="32"/>
      <c r="QEA94" s="32"/>
      <c r="QEB94" s="32"/>
      <c r="QEC94" s="32"/>
      <c r="QED94" s="32"/>
      <c r="QEE94" s="32"/>
      <c r="QEF94" s="32"/>
      <c r="QEG94" s="32"/>
      <c r="QEH94" s="32"/>
      <c r="QEI94" s="32"/>
      <c r="QEJ94" s="32"/>
      <c r="QEK94" s="32"/>
      <c r="QEL94" s="32"/>
      <c r="QEM94" s="32"/>
      <c r="QEN94" s="32"/>
      <c r="QEO94" s="32"/>
      <c r="QEP94" s="32"/>
      <c r="QEQ94" s="32"/>
      <c r="QER94" s="32"/>
      <c r="QES94" s="32"/>
      <c r="QET94" s="32"/>
      <c r="QEU94" s="32"/>
      <c r="QEV94" s="32"/>
      <c r="QEW94" s="32"/>
      <c r="QEX94" s="32"/>
      <c r="QEY94" s="32"/>
      <c r="QEZ94" s="32"/>
      <c r="QFA94" s="32"/>
      <c r="QFB94" s="32"/>
      <c r="QFC94" s="32"/>
      <c r="QFD94" s="32"/>
      <c r="QFE94" s="32"/>
      <c r="QFF94" s="32"/>
      <c r="QFG94" s="32"/>
      <c r="QFH94" s="32"/>
      <c r="QFI94" s="32"/>
      <c r="QFJ94" s="32"/>
      <c r="QFK94" s="32"/>
      <c r="QFL94" s="32"/>
      <c r="QFM94" s="32"/>
      <c r="QFN94" s="32"/>
      <c r="QFO94" s="32"/>
      <c r="QFP94" s="32"/>
      <c r="QFQ94" s="32"/>
      <c r="QFR94" s="32"/>
      <c r="QFS94" s="32"/>
      <c r="QFT94" s="32"/>
      <c r="QFU94" s="32"/>
      <c r="QFV94" s="32"/>
      <c r="QFW94" s="32"/>
      <c r="QFX94" s="32"/>
      <c r="QFY94" s="32"/>
      <c r="QFZ94" s="32"/>
      <c r="QGA94" s="32"/>
      <c r="QGB94" s="32"/>
      <c r="QGC94" s="32"/>
      <c r="QGD94" s="32"/>
      <c r="QGE94" s="32"/>
      <c r="QGF94" s="32"/>
      <c r="QGG94" s="32"/>
      <c r="QGH94" s="32"/>
      <c r="QGI94" s="32"/>
      <c r="QGJ94" s="32"/>
      <c r="QGK94" s="32"/>
      <c r="QGL94" s="32"/>
      <c r="QGM94" s="32"/>
      <c r="QGN94" s="32"/>
      <c r="QGO94" s="32"/>
      <c r="QGP94" s="32"/>
      <c r="QGQ94" s="32"/>
      <c r="QGR94" s="32"/>
      <c r="QGS94" s="32"/>
      <c r="QGT94" s="32"/>
      <c r="QGU94" s="32"/>
      <c r="QGV94" s="32"/>
      <c r="QGW94" s="32"/>
      <c r="QGX94" s="32"/>
      <c r="QGY94" s="32"/>
      <c r="QGZ94" s="32"/>
      <c r="QHA94" s="32"/>
      <c r="QHB94" s="32"/>
      <c r="QHC94" s="32"/>
      <c r="QHD94" s="32"/>
      <c r="QHE94" s="32"/>
      <c r="QHF94" s="32"/>
      <c r="QHG94" s="32"/>
      <c r="QHH94" s="32"/>
      <c r="QHI94" s="32"/>
      <c r="QHJ94" s="32"/>
      <c r="QHK94" s="32"/>
      <c r="QHL94" s="32"/>
      <c r="QHM94" s="32"/>
      <c r="QHN94" s="32"/>
      <c r="QHO94" s="32"/>
      <c r="QHP94" s="32"/>
      <c r="QHQ94" s="32"/>
      <c r="QHR94" s="32"/>
      <c r="QHS94" s="32"/>
      <c r="QHT94" s="32"/>
      <c r="QHU94" s="32"/>
      <c r="QHV94" s="32"/>
      <c r="QHW94" s="32"/>
      <c r="QHX94" s="32"/>
      <c r="QHY94" s="32"/>
      <c r="QHZ94" s="32"/>
      <c r="QIA94" s="32"/>
      <c r="QIB94" s="32"/>
      <c r="QIC94" s="32"/>
      <c r="QID94" s="32"/>
      <c r="QIE94" s="32"/>
      <c r="QIF94" s="32"/>
      <c r="QIG94" s="32"/>
      <c r="QIH94" s="32"/>
      <c r="QII94" s="32"/>
      <c r="QIJ94" s="32"/>
      <c r="QIK94" s="32"/>
      <c r="QIL94" s="32"/>
      <c r="QIM94" s="32"/>
      <c r="QIN94" s="32"/>
      <c r="QIO94" s="32"/>
      <c r="QIP94" s="32"/>
      <c r="QIQ94" s="32"/>
      <c r="QIR94" s="32"/>
      <c r="QIS94" s="32"/>
      <c r="QIT94" s="32"/>
      <c r="QIU94" s="32"/>
      <c r="QIV94" s="32"/>
      <c r="QIW94" s="32"/>
      <c r="QIX94" s="32"/>
      <c r="QIY94" s="32"/>
      <c r="QIZ94" s="32"/>
      <c r="QJA94" s="32"/>
      <c r="QJB94" s="32"/>
      <c r="QJC94" s="32"/>
      <c r="QJD94" s="32"/>
      <c r="QJE94" s="32"/>
      <c r="QJF94" s="32"/>
      <c r="QJG94" s="32"/>
      <c r="QJH94" s="32"/>
      <c r="QJI94" s="32"/>
      <c r="QJJ94" s="32"/>
      <c r="QJK94" s="32"/>
      <c r="QJL94" s="32"/>
      <c r="QJM94" s="32"/>
      <c r="QJN94" s="32"/>
      <c r="QJO94" s="32"/>
      <c r="QJP94" s="32"/>
      <c r="QJQ94" s="32"/>
      <c r="QJR94" s="32"/>
      <c r="QJS94" s="32"/>
      <c r="QJT94" s="32"/>
      <c r="QJU94" s="32"/>
      <c r="QJV94" s="32"/>
      <c r="QJW94" s="32"/>
      <c r="QJX94" s="32"/>
      <c r="QJY94" s="32"/>
      <c r="QJZ94" s="32"/>
      <c r="QKA94" s="32"/>
      <c r="QKB94" s="32"/>
      <c r="QKC94" s="32"/>
      <c r="QKD94" s="32"/>
      <c r="QKE94" s="32"/>
      <c r="QKF94" s="32"/>
      <c r="QKG94" s="32"/>
      <c r="QKH94" s="32"/>
      <c r="QKI94" s="32"/>
      <c r="QKJ94" s="32"/>
      <c r="QKK94" s="32"/>
      <c r="QKL94" s="32"/>
      <c r="QKM94" s="32"/>
      <c r="QKN94" s="32"/>
      <c r="QKO94" s="32"/>
      <c r="QKP94" s="32"/>
      <c r="QKQ94" s="32"/>
      <c r="QKR94" s="32"/>
      <c r="QKS94" s="32"/>
      <c r="QKT94" s="32"/>
      <c r="QKU94" s="32"/>
      <c r="QKV94" s="32"/>
      <c r="QKW94" s="32"/>
      <c r="QKX94" s="32"/>
      <c r="QKY94" s="32"/>
      <c r="QKZ94" s="32"/>
      <c r="QLA94" s="32"/>
      <c r="QLB94" s="32"/>
      <c r="QLC94" s="32"/>
      <c r="QLD94" s="32"/>
      <c r="QLE94" s="32"/>
      <c r="QLF94" s="32"/>
      <c r="QLG94" s="32"/>
      <c r="QLH94" s="32"/>
      <c r="QLI94" s="32"/>
      <c r="QLJ94" s="32"/>
      <c r="QLK94" s="32"/>
      <c r="QLL94" s="32"/>
      <c r="QLM94" s="32"/>
      <c r="QLN94" s="32"/>
      <c r="QLO94" s="32"/>
      <c r="QLP94" s="32"/>
      <c r="QLQ94" s="32"/>
      <c r="QLR94" s="32"/>
      <c r="QLS94" s="32"/>
      <c r="QLT94" s="32"/>
      <c r="QLU94" s="32"/>
      <c r="QLV94" s="32"/>
      <c r="QLW94" s="32"/>
      <c r="QLX94" s="32"/>
      <c r="QLY94" s="32"/>
      <c r="QLZ94" s="32"/>
      <c r="QMA94" s="32"/>
      <c r="QMB94" s="32"/>
      <c r="QMC94" s="32"/>
      <c r="QMD94" s="32"/>
      <c r="QME94" s="32"/>
      <c r="QMF94" s="32"/>
      <c r="QMG94" s="32"/>
      <c r="QMH94" s="32"/>
      <c r="QMI94" s="32"/>
      <c r="QMJ94" s="32"/>
      <c r="QMK94" s="32"/>
      <c r="QML94" s="32"/>
      <c r="QMM94" s="32"/>
      <c r="QMN94" s="32"/>
      <c r="QMO94" s="32"/>
      <c r="QMP94" s="32"/>
      <c r="QMQ94" s="32"/>
      <c r="QMR94" s="32"/>
      <c r="QMS94" s="32"/>
      <c r="QMT94" s="32"/>
      <c r="QMU94" s="32"/>
      <c r="QMV94" s="32"/>
      <c r="QMW94" s="32"/>
      <c r="QMX94" s="32"/>
      <c r="QMY94" s="32"/>
      <c r="QMZ94" s="32"/>
      <c r="QNA94" s="32"/>
      <c r="QNB94" s="32"/>
      <c r="QNC94" s="32"/>
      <c r="QND94" s="32"/>
      <c r="QNE94" s="32"/>
      <c r="QNF94" s="32"/>
      <c r="QNG94" s="32"/>
      <c r="QNH94" s="32"/>
      <c r="QNI94" s="32"/>
      <c r="QNJ94" s="32"/>
      <c r="QNK94" s="32"/>
      <c r="QNL94" s="32"/>
      <c r="QNM94" s="32"/>
      <c r="QNN94" s="32"/>
      <c r="QNO94" s="32"/>
      <c r="QNP94" s="32"/>
      <c r="QNQ94" s="32"/>
      <c r="QNR94" s="32"/>
      <c r="QNS94" s="32"/>
      <c r="QNT94" s="32"/>
      <c r="QNU94" s="32"/>
      <c r="QNV94" s="32"/>
      <c r="QNW94" s="32"/>
      <c r="QNX94" s="32"/>
      <c r="QNY94" s="32"/>
      <c r="QNZ94" s="32"/>
      <c r="QOA94" s="32"/>
      <c r="QOB94" s="32"/>
      <c r="QOC94" s="32"/>
      <c r="QOD94" s="32"/>
      <c r="QOE94" s="32"/>
      <c r="QOF94" s="32"/>
      <c r="QOG94" s="32"/>
      <c r="QOH94" s="32"/>
      <c r="QOI94" s="32"/>
      <c r="QOJ94" s="32"/>
      <c r="QOK94" s="32"/>
      <c r="QOL94" s="32"/>
      <c r="QOM94" s="32"/>
      <c r="QON94" s="32"/>
      <c r="QOO94" s="32"/>
      <c r="QOP94" s="32"/>
      <c r="QOQ94" s="32"/>
      <c r="QOR94" s="32"/>
      <c r="QOS94" s="32"/>
      <c r="QOT94" s="32"/>
      <c r="QOU94" s="32"/>
      <c r="QOV94" s="32"/>
      <c r="QOW94" s="32"/>
      <c r="QOX94" s="32"/>
      <c r="QOY94" s="32"/>
      <c r="QOZ94" s="32"/>
      <c r="QPA94" s="32"/>
      <c r="QPB94" s="32"/>
      <c r="QPC94" s="32"/>
      <c r="QPD94" s="32"/>
      <c r="QPE94" s="32"/>
      <c r="QPF94" s="32"/>
      <c r="QPG94" s="32"/>
      <c r="QPH94" s="32"/>
      <c r="QPI94" s="32"/>
      <c r="QPJ94" s="32"/>
      <c r="QPK94" s="32"/>
      <c r="QPL94" s="32"/>
      <c r="QPM94" s="32"/>
      <c r="QPN94" s="32"/>
      <c r="QPO94" s="32"/>
      <c r="QPP94" s="32"/>
      <c r="QPQ94" s="32"/>
      <c r="QPR94" s="32"/>
      <c r="QPS94" s="32"/>
      <c r="QPT94" s="32"/>
      <c r="QPU94" s="32"/>
      <c r="QPV94" s="32"/>
      <c r="QPW94" s="32"/>
      <c r="QPX94" s="32"/>
      <c r="QPY94" s="32"/>
      <c r="QPZ94" s="32"/>
      <c r="QQA94" s="32"/>
      <c r="QQB94" s="32"/>
      <c r="QQC94" s="32"/>
      <c r="QQD94" s="32"/>
      <c r="QQE94" s="32"/>
      <c r="QQF94" s="32"/>
      <c r="QQG94" s="32"/>
      <c r="QQH94" s="32"/>
      <c r="QQI94" s="32"/>
      <c r="QQJ94" s="32"/>
      <c r="QQK94" s="32"/>
      <c r="QQL94" s="32"/>
      <c r="QQM94" s="32"/>
      <c r="QQN94" s="32"/>
      <c r="QQO94" s="32"/>
      <c r="QQP94" s="32"/>
      <c r="QQQ94" s="32"/>
      <c r="QQR94" s="32"/>
      <c r="QQS94" s="32"/>
      <c r="QQT94" s="32"/>
      <c r="QQU94" s="32"/>
      <c r="QQV94" s="32"/>
      <c r="QQW94" s="32"/>
      <c r="QQX94" s="32"/>
      <c r="QQY94" s="32"/>
      <c r="QQZ94" s="32"/>
      <c r="QRA94" s="32"/>
      <c r="QRB94" s="32"/>
      <c r="QRC94" s="32"/>
      <c r="QRD94" s="32"/>
      <c r="QRE94" s="32"/>
      <c r="QRF94" s="32"/>
      <c r="QRG94" s="32"/>
      <c r="QRH94" s="32"/>
      <c r="QRI94" s="32"/>
      <c r="QRJ94" s="32"/>
      <c r="QRK94" s="32"/>
      <c r="QRL94" s="32"/>
      <c r="QRM94" s="32"/>
      <c r="QRN94" s="32"/>
      <c r="QRO94" s="32"/>
      <c r="QRP94" s="32"/>
      <c r="QRQ94" s="32"/>
      <c r="QRR94" s="32"/>
      <c r="QRS94" s="32"/>
      <c r="QRT94" s="32"/>
      <c r="QRU94" s="32"/>
      <c r="QRV94" s="32"/>
      <c r="QRW94" s="32"/>
      <c r="QRX94" s="32"/>
      <c r="QRY94" s="32"/>
      <c r="QRZ94" s="32"/>
      <c r="QSA94" s="32"/>
      <c r="QSB94" s="32"/>
      <c r="QSC94" s="32"/>
      <c r="QSD94" s="32"/>
      <c r="QSE94" s="32"/>
      <c r="QSF94" s="32"/>
      <c r="QSG94" s="32"/>
      <c r="QSH94" s="32"/>
      <c r="QSI94" s="32"/>
      <c r="QSJ94" s="32"/>
      <c r="QSK94" s="32"/>
      <c r="QSL94" s="32"/>
      <c r="QSM94" s="32"/>
      <c r="QSN94" s="32"/>
      <c r="QSO94" s="32"/>
      <c r="QSP94" s="32"/>
      <c r="QSQ94" s="32"/>
      <c r="QSR94" s="32"/>
      <c r="QSS94" s="32"/>
      <c r="QST94" s="32"/>
      <c r="QSU94" s="32"/>
      <c r="QSV94" s="32"/>
      <c r="QSW94" s="32"/>
      <c r="QSX94" s="32"/>
      <c r="QSY94" s="32"/>
      <c r="QSZ94" s="32"/>
      <c r="QTA94" s="32"/>
      <c r="QTB94" s="32"/>
      <c r="QTC94" s="32"/>
      <c r="QTD94" s="32"/>
      <c r="QTE94" s="32"/>
      <c r="QTF94" s="32"/>
      <c r="QTG94" s="32"/>
      <c r="QTH94" s="32"/>
      <c r="QTI94" s="32"/>
      <c r="QTJ94" s="32"/>
      <c r="QTK94" s="32"/>
      <c r="QTL94" s="32"/>
      <c r="QTM94" s="32"/>
      <c r="QTN94" s="32"/>
      <c r="QTO94" s="32"/>
      <c r="QTP94" s="32"/>
      <c r="QTQ94" s="32"/>
      <c r="QTR94" s="32"/>
      <c r="QTS94" s="32"/>
      <c r="QTT94" s="32"/>
      <c r="QTU94" s="32"/>
      <c r="QTV94" s="32"/>
      <c r="QTW94" s="32"/>
      <c r="QTX94" s="32"/>
      <c r="QTY94" s="32"/>
      <c r="QTZ94" s="32"/>
      <c r="QUA94" s="32"/>
      <c r="QUB94" s="32"/>
      <c r="QUC94" s="32"/>
      <c r="QUD94" s="32"/>
      <c r="QUE94" s="32"/>
      <c r="QUF94" s="32"/>
      <c r="QUG94" s="32"/>
      <c r="QUH94" s="32"/>
      <c r="QUI94" s="32"/>
      <c r="QUJ94" s="32"/>
      <c r="QUK94" s="32"/>
      <c r="QUL94" s="32"/>
      <c r="QUM94" s="32"/>
      <c r="QUN94" s="32"/>
      <c r="QUO94" s="32"/>
      <c r="QUP94" s="32"/>
      <c r="QUQ94" s="32"/>
      <c r="QUR94" s="32"/>
      <c r="QUS94" s="32"/>
      <c r="QUT94" s="32"/>
      <c r="QUU94" s="32"/>
      <c r="QUV94" s="32"/>
      <c r="QUW94" s="32"/>
      <c r="QUX94" s="32"/>
      <c r="QUY94" s="32"/>
      <c r="QUZ94" s="32"/>
      <c r="QVA94" s="32"/>
      <c r="QVB94" s="32"/>
      <c r="QVC94" s="32"/>
      <c r="QVD94" s="32"/>
      <c r="QVE94" s="32"/>
      <c r="QVF94" s="32"/>
      <c r="QVG94" s="32"/>
      <c r="QVH94" s="32"/>
      <c r="QVI94" s="32"/>
      <c r="QVJ94" s="32"/>
      <c r="QVK94" s="32"/>
      <c r="QVL94" s="32"/>
      <c r="QVM94" s="32"/>
      <c r="QVN94" s="32"/>
      <c r="QVO94" s="32"/>
      <c r="QVP94" s="32"/>
      <c r="QVQ94" s="32"/>
      <c r="QVR94" s="32"/>
      <c r="QVS94" s="32"/>
      <c r="QVT94" s="32"/>
      <c r="QVU94" s="32"/>
      <c r="QVV94" s="32"/>
      <c r="QVW94" s="32"/>
      <c r="QVX94" s="32"/>
      <c r="QVY94" s="32"/>
      <c r="QVZ94" s="32"/>
      <c r="QWA94" s="32"/>
      <c r="QWB94" s="32"/>
      <c r="QWC94" s="32"/>
      <c r="QWD94" s="32"/>
      <c r="QWE94" s="32"/>
      <c r="QWF94" s="32"/>
      <c r="QWG94" s="32"/>
      <c r="QWH94" s="32"/>
      <c r="QWI94" s="32"/>
      <c r="QWJ94" s="32"/>
      <c r="QWK94" s="32"/>
      <c r="QWL94" s="32"/>
      <c r="QWM94" s="32"/>
      <c r="QWN94" s="32"/>
      <c r="QWO94" s="32"/>
      <c r="QWP94" s="32"/>
      <c r="QWQ94" s="32"/>
      <c r="QWR94" s="32"/>
      <c r="QWS94" s="32"/>
      <c r="QWT94" s="32"/>
      <c r="QWU94" s="32"/>
      <c r="QWV94" s="32"/>
      <c r="QWW94" s="32"/>
      <c r="QWX94" s="32"/>
      <c r="QWY94" s="32"/>
      <c r="QWZ94" s="32"/>
      <c r="QXA94" s="32"/>
      <c r="QXB94" s="32"/>
      <c r="QXC94" s="32"/>
      <c r="QXD94" s="32"/>
      <c r="QXE94" s="32"/>
      <c r="QXF94" s="32"/>
      <c r="QXG94" s="32"/>
      <c r="QXH94" s="32"/>
      <c r="QXI94" s="32"/>
      <c r="QXJ94" s="32"/>
      <c r="QXK94" s="32"/>
      <c r="QXL94" s="32"/>
      <c r="QXM94" s="32"/>
      <c r="QXN94" s="32"/>
      <c r="QXO94" s="32"/>
      <c r="QXP94" s="32"/>
      <c r="QXQ94" s="32"/>
      <c r="QXR94" s="32"/>
      <c r="QXS94" s="32"/>
      <c r="QXT94" s="32"/>
      <c r="QXU94" s="32"/>
      <c r="QXV94" s="32"/>
      <c r="QXW94" s="32"/>
      <c r="QXX94" s="32"/>
      <c r="QXY94" s="32"/>
      <c r="QXZ94" s="32"/>
      <c r="QYA94" s="32"/>
      <c r="QYB94" s="32"/>
      <c r="QYC94" s="32"/>
      <c r="QYD94" s="32"/>
      <c r="QYE94" s="32"/>
      <c r="QYF94" s="32"/>
      <c r="QYG94" s="32"/>
      <c r="QYH94" s="32"/>
      <c r="QYI94" s="32"/>
      <c r="QYJ94" s="32"/>
      <c r="QYK94" s="32"/>
      <c r="QYL94" s="32"/>
      <c r="QYM94" s="32"/>
      <c r="QYN94" s="32"/>
      <c r="QYO94" s="32"/>
      <c r="QYP94" s="32"/>
      <c r="QYQ94" s="32"/>
      <c r="QYR94" s="32"/>
      <c r="QYS94" s="32"/>
      <c r="QYT94" s="32"/>
      <c r="QYU94" s="32"/>
      <c r="QYV94" s="32"/>
      <c r="QYW94" s="32"/>
      <c r="QYX94" s="32"/>
      <c r="QYY94" s="32"/>
      <c r="QYZ94" s="32"/>
      <c r="QZA94" s="32"/>
      <c r="QZB94" s="32"/>
      <c r="QZC94" s="32"/>
      <c r="QZD94" s="32"/>
      <c r="QZE94" s="32"/>
      <c r="QZF94" s="32"/>
      <c r="QZG94" s="32"/>
      <c r="QZH94" s="32"/>
      <c r="QZI94" s="32"/>
      <c r="QZJ94" s="32"/>
      <c r="QZK94" s="32"/>
      <c r="QZL94" s="32"/>
      <c r="QZM94" s="32"/>
      <c r="QZN94" s="32"/>
      <c r="QZO94" s="32"/>
      <c r="QZP94" s="32"/>
      <c r="QZQ94" s="32"/>
      <c r="QZR94" s="32"/>
      <c r="QZS94" s="32"/>
      <c r="QZT94" s="32"/>
      <c r="QZU94" s="32"/>
      <c r="QZV94" s="32"/>
      <c r="QZW94" s="32"/>
      <c r="QZX94" s="32"/>
      <c r="QZY94" s="32"/>
      <c r="QZZ94" s="32"/>
      <c r="RAA94" s="32"/>
      <c r="RAB94" s="32"/>
      <c r="RAC94" s="32"/>
      <c r="RAD94" s="32"/>
      <c r="RAE94" s="32"/>
      <c r="RAF94" s="32"/>
      <c r="RAG94" s="32"/>
      <c r="RAH94" s="32"/>
      <c r="RAI94" s="32"/>
      <c r="RAJ94" s="32"/>
      <c r="RAK94" s="32"/>
      <c r="RAL94" s="32"/>
      <c r="RAM94" s="32"/>
      <c r="RAN94" s="32"/>
      <c r="RAO94" s="32"/>
      <c r="RAP94" s="32"/>
      <c r="RAQ94" s="32"/>
      <c r="RAR94" s="32"/>
      <c r="RAS94" s="32"/>
      <c r="RAT94" s="32"/>
      <c r="RAU94" s="32"/>
      <c r="RAV94" s="32"/>
      <c r="RAW94" s="32"/>
      <c r="RAX94" s="32"/>
      <c r="RAY94" s="32"/>
      <c r="RAZ94" s="32"/>
      <c r="RBA94" s="32"/>
      <c r="RBB94" s="32"/>
      <c r="RBC94" s="32"/>
      <c r="RBD94" s="32"/>
      <c r="RBE94" s="32"/>
      <c r="RBF94" s="32"/>
      <c r="RBG94" s="32"/>
      <c r="RBH94" s="32"/>
      <c r="RBI94" s="32"/>
      <c r="RBJ94" s="32"/>
      <c r="RBK94" s="32"/>
      <c r="RBL94" s="32"/>
      <c r="RBM94" s="32"/>
      <c r="RBN94" s="32"/>
      <c r="RBO94" s="32"/>
      <c r="RBP94" s="32"/>
      <c r="RBQ94" s="32"/>
      <c r="RBR94" s="32"/>
      <c r="RBS94" s="32"/>
      <c r="RBT94" s="32"/>
      <c r="RBU94" s="32"/>
      <c r="RBV94" s="32"/>
      <c r="RBW94" s="32"/>
      <c r="RBX94" s="32"/>
      <c r="RBY94" s="32"/>
      <c r="RBZ94" s="32"/>
      <c r="RCA94" s="32"/>
      <c r="RCB94" s="32"/>
      <c r="RCC94" s="32"/>
      <c r="RCD94" s="32"/>
      <c r="RCE94" s="32"/>
      <c r="RCF94" s="32"/>
      <c r="RCG94" s="32"/>
      <c r="RCH94" s="32"/>
      <c r="RCI94" s="32"/>
      <c r="RCJ94" s="32"/>
      <c r="RCK94" s="32"/>
      <c r="RCL94" s="32"/>
      <c r="RCM94" s="32"/>
      <c r="RCN94" s="32"/>
      <c r="RCO94" s="32"/>
      <c r="RCP94" s="32"/>
      <c r="RCQ94" s="32"/>
      <c r="RCR94" s="32"/>
      <c r="RCS94" s="32"/>
      <c r="RCT94" s="32"/>
      <c r="RCU94" s="32"/>
      <c r="RCV94" s="32"/>
      <c r="RCW94" s="32"/>
      <c r="RCX94" s="32"/>
      <c r="RCY94" s="32"/>
      <c r="RCZ94" s="32"/>
      <c r="RDA94" s="32"/>
      <c r="RDB94" s="32"/>
      <c r="RDC94" s="32"/>
      <c r="RDD94" s="32"/>
      <c r="RDE94" s="32"/>
      <c r="RDF94" s="32"/>
      <c r="RDG94" s="32"/>
      <c r="RDH94" s="32"/>
      <c r="RDI94" s="32"/>
      <c r="RDJ94" s="32"/>
      <c r="RDK94" s="32"/>
      <c r="RDL94" s="32"/>
      <c r="RDM94" s="32"/>
      <c r="RDN94" s="32"/>
      <c r="RDO94" s="32"/>
      <c r="RDP94" s="32"/>
      <c r="RDQ94" s="32"/>
      <c r="RDR94" s="32"/>
      <c r="RDS94" s="32"/>
      <c r="RDT94" s="32"/>
      <c r="RDU94" s="32"/>
      <c r="RDV94" s="32"/>
      <c r="RDW94" s="32"/>
      <c r="RDX94" s="32"/>
      <c r="RDY94" s="32"/>
      <c r="RDZ94" s="32"/>
      <c r="REA94" s="32"/>
      <c r="REB94" s="32"/>
      <c r="REC94" s="32"/>
      <c r="RED94" s="32"/>
      <c r="REE94" s="32"/>
      <c r="REF94" s="32"/>
      <c r="REG94" s="32"/>
      <c r="REH94" s="32"/>
      <c r="REI94" s="32"/>
      <c r="REJ94" s="32"/>
      <c r="REK94" s="32"/>
      <c r="REL94" s="32"/>
      <c r="REM94" s="32"/>
      <c r="REN94" s="32"/>
      <c r="REO94" s="32"/>
      <c r="REP94" s="32"/>
      <c r="REQ94" s="32"/>
      <c r="RER94" s="32"/>
      <c r="RES94" s="32"/>
      <c r="RET94" s="32"/>
      <c r="REU94" s="32"/>
      <c r="REV94" s="32"/>
      <c r="REW94" s="32"/>
      <c r="REX94" s="32"/>
      <c r="REY94" s="32"/>
      <c r="REZ94" s="32"/>
      <c r="RFA94" s="32"/>
      <c r="RFB94" s="32"/>
      <c r="RFC94" s="32"/>
      <c r="RFD94" s="32"/>
      <c r="RFE94" s="32"/>
      <c r="RFF94" s="32"/>
      <c r="RFG94" s="32"/>
      <c r="RFH94" s="32"/>
      <c r="RFI94" s="32"/>
      <c r="RFJ94" s="32"/>
      <c r="RFK94" s="32"/>
      <c r="RFL94" s="32"/>
      <c r="RFM94" s="32"/>
      <c r="RFN94" s="32"/>
      <c r="RFO94" s="32"/>
      <c r="RFP94" s="32"/>
      <c r="RFQ94" s="32"/>
      <c r="RFR94" s="32"/>
      <c r="RFS94" s="32"/>
      <c r="RFT94" s="32"/>
      <c r="RFU94" s="32"/>
      <c r="RFV94" s="32"/>
      <c r="RFW94" s="32"/>
      <c r="RFX94" s="32"/>
      <c r="RFY94" s="32"/>
      <c r="RFZ94" s="32"/>
      <c r="RGA94" s="32"/>
      <c r="RGB94" s="32"/>
      <c r="RGC94" s="32"/>
      <c r="RGD94" s="32"/>
      <c r="RGE94" s="32"/>
      <c r="RGF94" s="32"/>
      <c r="RGG94" s="32"/>
      <c r="RGH94" s="32"/>
      <c r="RGI94" s="32"/>
      <c r="RGJ94" s="32"/>
      <c r="RGK94" s="32"/>
      <c r="RGL94" s="32"/>
      <c r="RGM94" s="32"/>
      <c r="RGN94" s="32"/>
      <c r="RGO94" s="32"/>
      <c r="RGP94" s="32"/>
      <c r="RGQ94" s="32"/>
      <c r="RGR94" s="32"/>
      <c r="RGS94" s="32"/>
      <c r="RGT94" s="32"/>
      <c r="RGU94" s="32"/>
      <c r="RGV94" s="32"/>
      <c r="RGW94" s="32"/>
      <c r="RGX94" s="32"/>
      <c r="RGY94" s="32"/>
      <c r="RGZ94" s="32"/>
      <c r="RHA94" s="32"/>
      <c r="RHB94" s="32"/>
      <c r="RHC94" s="32"/>
      <c r="RHD94" s="32"/>
      <c r="RHE94" s="32"/>
      <c r="RHF94" s="32"/>
      <c r="RHG94" s="32"/>
      <c r="RHH94" s="32"/>
      <c r="RHI94" s="32"/>
      <c r="RHJ94" s="32"/>
      <c r="RHK94" s="32"/>
      <c r="RHL94" s="32"/>
      <c r="RHM94" s="32"/>
      <c r="RHN94" s="32"/>
      <c r="RHO94" s="32"/>
      <c r="RHP94" s="32"/>
      <c r="RHQ94" s="32"/>
      <c r="RHR94" s="32"/>
      <c r="RHS94" s="32"/>
      <c r="RHT94" s="32"/>
      <c r="RHU94" s="32"/>
      <c r="RHV94" s="32"/>
      <c r="RHW94" s="32"/>
      <c r="RHX94" s="32"/>
      <c r="RHY94" s="32"/>
      <c r="RHZ94" s="32"/>
      <c r="RIA94" s="32"/>
      <c r="RIB94" s="32"/>
      <c r="RIC94" s="32"/>
      <c r="RID94" s="32"/>
      <c r="RIE94" s="32"/>
      <c r="RIF94" s="32"/>
      <c r="RIG94" s="32"/>
      <c r="RIH94" s="32"/>
      <c r="RII94" s="32"/>
      <c r="RIJ94" s="32"/>
      <c r="RIK94" s="32"/>
      <c r="RIL94" s="32"/>
      <c r="RIM94" s="32"/>
      <c r="RIN94" s="32"/>
      <c r="RIO94" s="32"/>
      <c r="RIP94" s="32"/>
      <c r="RIQ94" s="32"/>
      <c r="RIR94" s="32"/>
      <c r="RIS94" s="32"/>
      <c r="RIT94" s="32"/>
      <c r="RIU94" s="32"/>
      <c r="RIV94" s="32"/>
      <c r="RIW94" s="32"/>
      <c r="RIX94" s="32"/>
      <c r="RIY94" s="32"/>
      <c r="RIZ94" s="32"/>
      <c r="RJA94" s="32"/>
      <c r="RJB94" s="32"/>
      <c r="RJC94" s="32"/>
      <c r="RJD94" s="32"/>
      <c r="RJE94" s="32"/>
      <c r="RJF94" s="32"/>
      <c r="RJG94" s="32"/>
      <c r="RJH94" s="32"/>
      <c r="RJI94" s="32"/>
      <c r="RJJ94" s="32"/>
      <c r="RJK94" s="32"/>
      <c r="RJL94" s="32"/>
      <c r="RJM94" s="32"/>
      <c r="RJN94" s="32"/>
      <c r="RJO94" s="32"/>
      <c r="RJP94" s="32"/>
      <c r="RJQ94" s="32"/>
      <c r="RJR94" s="32"/>
      <c r="RJS94" s="32"/>
      <c r="RJT94" s="32"/>
      <c r="RJU94" s="32"/>
      <c r="RJV94" s="32"/>
      <c r="RJW94" s="32"/>
      <c r="RJX94" s="32"/>
      <c r="RJY94" s="32"/>
      <c r="RJZ94" s="32"/>
      <c r="RKA94" s="32"/>
      <c r="RKB94" s="32"/>
      <c r="RKC94" s="32"/>
      <c r="RKD94" s="32"/>
      <c r="RKE94" s="32"/>
      <c r="RKF94" s="32"/>
      <c r="RKG94" s="32"/>
      <c r="RKH94" s="32"/>
      <c r="RKI94" s="32"/>
      <c r="RKJ94" s="32"/>
      <c r="RKK94" s="32"/>
      <c r="RKL94" s="32"/>
      <c r="RKM94" s="32"/>
      <c r="RKN94" s="32"/>
      <c r="RKO94" s="32"/>
      <c r="RKP94" s="32"/>
      <c r="RKQ94" s="32"/>
      <c r="RKR94" s="32"/>
      <c r="RKS94" s="32"/>
      <c r="RKT94" s="32"/>
      <c r="RKU94" s="32"/>
      <c r="RKV94" s="32"/>
      <c r="RKW94" s="32"/>
      <c r="RKX94" s="32"/>
      <c r="RKY94" s="32"/>
      <c r="RKZ94" s="32"/>
      <c r="RLA94" s="32"/>
      <c r="RLB94" s="32"/>
      <c r="RLC94" s="32"/>
      <c r="RLD94" s="32"/>
      <c r="RLE94" s="32"/>
      <c r="RLF94" s="32"/>
      <c r="RLG94" s="32"/>
      <c r="RLH94" s="32"/>
      <c r="RLI94" s="32"/>
      <c r="RLJ94" s="32"/>
      <c r="RLK94" s="32"/>
      <c r="RLL94" s="32"/>
      <c r="RLM94" s="32"/>
      <c r="RLN94" s="32"/>
      <c r="RLO94" s="32"/>
      <c r="RLP94" s="32"/>
      <c r="RLQ94" s="32"/>
      <c r="RLR94" s="32"/>
      <c r="RLS94" s="32"/>
      <c r="RLT94" s="32"/>
      <c r="RLU94" s="32"/>
      <c r="RLV94" s="32"/>
      <c r="RLW94" s="32"/>
      <c r="RLX94" s="32"/>
      <c r="RLY94" s="32"/>
      <c r="RLZ94" s="32"/>
      <c r="RMA94" s="32"/>
      <c r="RMB94" s="32"/>
      <c r="RMC94" s="32"/>
      <c r="RMD94" s="32"/>
      <c r="RME94" s="32"/>
      <c r="RMF94" s="32"/>
      <c r="RMG94" s="32"/>
      <c r="RMH94" s="32"/>
      <c r="RMI94" s="32"/>
      <c r="RMJ94" s="32"/>
      <c r="RMK94" s="32"/>
      <c r="RML94" s="32"/>
      <c r="RMM94" s="32"/>
      <c r="RMN94" s="32"/>
      <c r="RMO94" s="32"/>
      <c r="RMP94" s="32"/>
      <c r="RMQ94" s="32"/>
      <c r="RMR94" s="32"/>
      <c r="RMS94" s="32"/>
      <c r="RMT94" s="32"/>
      <c r="RMU94" s="32"/>
      <c r="RMV94" s="32"/>
      <c r="RMW94" s="32"/>
      <c r="RMX94" s="32"/>
      <c r="RMY94" s="32"/>
      <c r="RMZ94" s="32"/>
      <c r="RNA94" s="32"/>
      <c r="RNB94" s="32"/>
      <c r="RNC94" s="32"/>
      <c r="RND94" s="32"/>
      <c r="RNE94" s="32"/>
      <c r="RNF94" s="32"/>
      <c r="RNG94" s="32"/>
      <c r="RNH94" s="32"/>
      <c r="RNI94" s="32"/>
      <c r="RNJ94" s="32"/>
      <c r="RNK94" s="32"/>
      <c r="RNL94" s="32"/>
      <c r="RNM94" s="32"/>
      <c r="RNN94" s="32"/>
      <c r="RNO94" s="32"/>
      <c r="RNP94" s="32"/>
      <c r="RNQ94" s="32"/>
      <c r="RNR94" s="32"/>
      <c r="RNS94" s="32"/>
      <c r="RNT94" s="32"/>
      <c r="RNU94" s="32"/>
      <c r="RNV94" s="32"/>
      <c r="RNW94" s="32"/>
      <c r="RNX94" s="32"/>
      <c r="RNY94" s="32"/>
      <c r="RNZ94" s="32"/>
      <c r="ROA94" s="32"/>
      <c r="ROB94" s="32"/>
      <c r="ROC94" s="32"/>
      <c r="ROD94" s="32"/>
      <c r="ROE94" s="32"/>
      <c r="ROF94" s="32"/>
      <c r="ROG94" s="32"/>
      <c r="ROH94" s="32"/>
      <c r="ROI94" s="32"/>
      <c r="ROJ94" s="32"/>
      <c r="ROK94" s="32"/>
      <c r="ROL94" s="32"/>
      <c r="ROM94" s="32"/>
      <c r="RON94" s="32"/>
      <c r="ROO94" s="32"/>
      <c r="ROP94" s="32"/>
      <c r="ROQ94" s="32"/>
      <c r="ROR94" s="32"/>
      <c r="ROS94" s="32"/>
      <c r="ROT94" s="32"/>
      <c r="ROU94" s="32"/>
      <c r="ROV94" s="32"/>
      <c r="ROW94" s="32"/>
      <c r="ROX94" s="32"/>
      <c r="ROY94" s="32"/>
      <c r="ROZ94" s="32"/>
      <c r="RPA94" s="32"/>
      <c r="RPB94" s="32"/>
      <c r="RPC94" s="32"/>
      <c r="RPD94" s="32"/>
      <c r="RPE94" s="32"/>
      <c r="RPF94" s="32"/>
      <c r="RPG94" s="32"/>
      <c r="RPH94" s="32"/>
      <c r="RPI94" s="32"/>
      <c r="RPJ94" s="32"/>
      <c r="RPK94" s="32"/>
      <c r="RPL94" s="32"/>
      <c r="RPM94" s="32"/>
      <c r="RPN94" s="32"/>
      <c r="RPO94" s="32"/>
      <c r="RPP94" s="32"/>
      <c r="RPQ94" s="32"/>
      <c r="RPR94" s="32"/>
      <c r="RPS94" s="32"/>
      <c r="RPT94" s="32"/>
      <c r="RPU94" s="32"/>
      <c r="RPV94" s="32"/>
      <c r="RPW94" s="32"/>
      <c r="RPX94" s="32"/>
      <c r="RPY94" s="32"/>
      <c r="RPZ94" s="32"/>
      <c r="RQA94" s="32"/>
      <c r="RQB94" s="32"/>
      <c r="RQC94" s="32"/>
      <c r="RQD94" s="32"/>
      <c r="RQE94" s="32"/>
      <c r="RQF94" s="32"/>
      <c r="RQG94" s="32"/>
      <c r="RQH94" s="32"/>
      <c r="RQI94" s="32"/>
      <c r="RQJ94" s="32"/>
      <c r="RQK94" s="32"/>
      <c r="RQL94" s="32"/>
      <c r="RQM94" s="32"/>
      <c r="RQN94" s="32"/>
      <c r="RQO94" s="32"/>
      <c r="RQP94" s="32"/>
      <c r="RQQ94" s="32"/>
      <c r="RQR94" s="32"/>
      <c r="RQS94" s="32"/>
      <c r="RQT94" s="32"/>
      <c r="RQU94" s="32"/>
      <c r="RQV94" s="32"/>
      <c r="RQW94" s="32"/>
      <c r="RQX94" s="32"/>
      <c r="RQY94" s="32"/>
      <c r="RQZ94" s="32"/>
      <c r="RRA94" s="32"/>
      <c r="RRB94" s="32"/>
      <c r="RRC94" s="32"/>
      <c r="RRD94" s="32"/>
      <c r="RRE94" s="32"/>
      <c r="RRF94" s="32"/>
      <c r="RRG94" s="32"/>
      <c r="RRH94" s="32"/>
      <c r="RRI94" s="32"/>
      <c r="RRJ94" s="32"/>
      <c r="RRK94" s="32"/>
      <c r="RRL94" s="32"/>
      <c r="RRM94" s="32"/>
      <c r="RRN94" s="32"/>
      <c r="RRO94" s="32"/>
      <c r="RRP94" s="32"/>
      <c r="RRQ94" s="32"/>
      <c r="RRR94" s="32"/>
      <c r="RRS94" s="32"/>
      <c r="RRT94" s="32"/>
      <c r="RRU94" s="32"/>
      <c r="RRV94" s="32"/>
      <c r="RRW94" s="32"/>
      <c r="RRX94" s="32"/>
      <c r="RRY94" s="32"/>
      <c r="RRZ94" s="32"/>
      <c r="RSA94" s="32"/>
      <c r="RSB94" s="32"/>
      <c r="RSC94" s="32"/>
      <c r="RSD94" s="32"/>
      <c r="RSE94" s="32"/>
      <c r="RSF94" s="32"/>
      <c r="RSG94" s="32"/>
      <c r="RSH94" s="32"/>
      <c r="RSI94" s="32"/>
      <c r="RSJ94" s="32"/>
      <c r="RSK94" s="32"/>
      <c r="RSL94" s="32"/>
      <c r="RSM94" s="32"/>
      <c r="RSN94" s="32"/>
      <c r="RSO94" s="32"/>
      <c r="RSP94" s="32"/>
      <c r="RSQ94" s="32"/>
      <c r="RSR94" s="32"/>
      <c r="RSS94" s="32"/>
      <c r="RST94" s="32"/>
      <c r="RSU94" s="32"/>
      <c r="RSV94" s="32"/>
      <c r="RSW94" s="32"/>
      <c r="RSX94" s="32"/>
      <c r="RSY94" s="32"/>
      <c r="RSZ94" s="32"/>
      <c r="RTA94" s="32"/>
      <c r="RTB94" s="32"/>
      <c r="RTC94" s="32"/>
      <c r="RTD94" s="32"/>
      <c r="RTE94" s="32"/>
      <c r="RTF94" s="32"/>
      <c r="RTG94" s="32"/>
      <c r="RTH94" s="32"/>
      <c r="RTI94" s="32"/>
      <c r="RTJ94" s="32"/>
      <c r="RTK94" s="32"/>
      <c r="RTL94" s="32"/>
      <c r="RTM94" s="32"/>
      <c r="RTN94" s="32"/>
      <c r="RTO94" s="32"/>
      <c r="RTP94" s="32"/>
      <c r="RTQ94" s="32"/>
      <c r="RTR94" s="32"/>
      <c r="RTS94" s="32"/>
      <c r="RTT94" s="32"/>
      <c r="RTU94" s="32"/>
      <c r="RTV94" s="32"/>
      <c r="RTW94" s="32"/>
      <c r="RTX94" s="32"/>
      <c r="RTY94" s="32"/>
      <c r="RTZ94" s="32"/>
      <c r="RUA94" s="32"/>
      <c r="RUB94" s="32"/>
      <c r="RUC94" s="32"/>
      <c r="RUD94" s="32"/>
      <c r="RUE94" s="32"/>
      <c r="RUF94" s="32"/>
      <c r="RUG94" s="32"/>
      <c r="RUH94" s="32"/>
      <c r="RUI94" s="32"/>
      <c r="RUJ94" s="32"/>
      <c r="RUK94" s="32"/>
      <c r="RUL94" s="32"/>
      <c r="RUM94" s="32"/>
      <c r="RUN94" s="32"/>
      <c r="RUO94" s="32"/>
      <c r="RUP94" s="32"/>
      <c r="RUQ94" s="32"/>
      <c r="RUR94" s="32"/>
      <c r="RUS94" s="32"/>
      <c r="RUT94" s="32"/>
      <c r="RUU94" s="32"/>
      <c r="RUV94" s="32"/>
      <c r="RUW94" s="32"/>
      <c r="RUX94" s="32"/>
      <c r="RUY94" s="32"/>
      <c r="RUZ94" s="32"/>
      <c r="RVA94" s="32"/>
      <c r="RVB94" s="32"/>
      <c r="RVC94" s="32"/>
      <c r="RVD94" s="32"/>
      <c r="RVE94" s="32"/>
      <c r="RVF94" s="32"/>
      <c r="RVG94" s="32"/>
      <c r="RVH94" s="32"/>
      <c r="RVI94" s="32"/>
      <c r="RVJ94" s="32"/>
      <c r="RVK94" s="32"/>
      <c r="RVL94" s="32"/>
      <c r="RVM94" s="32"/>
      <c r="RVN94" s="32"/>
      <c r="RVO94" s="32"/>
      <c r="RVP94" s="32"/>
      <c r="RVQ94" s="32"/>
      <c r="RVR94" s="32"/>
      <c r="RVS94" s="32"/>
      <c r="RVT94" s="32"/>
      <c r="RVU94" s="32"/>
      <c r="RVV94" s="32"/>
      <c r="RVW94" s="32"/>
      <c r="RVX94" s="32"/>
      <c r="RVY94" s="32"/>
      <c r="RVZ94" s="32"/>
      <c r="RWA94" s="32"/>
      <c r="RWB94" s="32"/>
      <c r="RWC94" s="32"/>
      <c r="RWD94" s="32"/>
      <c r="RWE94" s="32"/>
      <c r="RWF94" s="32"/>
      <c r="RWG94" s="32"/>
      <c r="RWH94" s="32"/>
      <c r="RWI94" s="32"/>
      <c r="RWJ94" s="32"/>
      <c r="RWK94" s="32"/>
      <c r="RWL94" s="32"/>
      <c r="RWM94" s="32"/>
      <c r="RWN94" s="32"/>
      <c r="RWO94" s="32"/>
      <c r="RWP94" s="32"/>
      <c r="RWQ94" s="32"/>
      <c r="RWR94" s="32"/>
      <c r="RWS94" s="32"/>
      <c r="RWT94" s="32"/>
      <c r="RWU94" s="32"/>
      <c r="RWV94" s="32"/>
      <c r="RWW94" s="32"/>
      <c r="RWX94" s="32"/>
      <c r="RWY94" s="32"/>
      <c r="RWZ94" s="32"/>
      <c r="RXA94" s="32"/>
      <c r="RXB94" s="32"/>
      <c r="RXC94" s="32"/>
      <c r="RXD94" s="32"/>
      <c r="RXE94" s="32"/>
      <c r="RXF94" s="32"/>
      <c r="RXG94" s="32"/>
      <c r="RXH94" s="32"/>
      <c r="RXI94" s="32"/>
      <c r="RXJ94" s="32"/>
      <c r="RXK94" s="32"/>
      <c r="RXL94" s="32"/>
      <c r="RXM94" s="32"/>
      <c r="RXN94" s="32"/>
      <c r="RXO94" s="32"/>
      <c r="RXP94" s="32"/>
      <c r="RXQ94" s="32"/>
      <c r="RXR94" s="32"/>
      <c r="RXS94" s="32"/>
      <c r="RXT94" s="32"/>
      <c r="RXU94" s="32"/>
      <c r="RXV94" s="32"/>
      <c r="RXW94" s="32"/>
      <c r="RXX94" s="32"/>
      <c r="RXY94" s="32"/>
      <c r="RXZ94" s="32"/>
      <c r="RYA94" s="32"/>
      <c r="RYB94" s="32"/>
      <c r="RYC94" s="32"/>
      <c r="RYD94" s="32"/>
      <c r="RYE94" s="32"/>
      <c r="RYF94" s="32"/>
      <c r="RYG94" s="32"/>
      <c r="RYH94" s="32"/>
      <c r="RYI94" s="32"/>
      <c r="RYJ94" s="32"/>
      <c r="RYK94" s="32"/>
      <c r="RYL94" s="32"/>
      <c r="RYM94" s="32"/>
      <c r="RYN94" s="32"/>
      <c r="RYO94" s="32"/>
      <c r="RYP94" s="32"/>
      <c r="RYQ94" s="32"/>
      <c r="RYR94" s="32"/>
      <c r="RYS94" s="32"/>
      <c r="RYT94" s="32"/>
      <c r="RYU94" s="32"/>
      <c r="RYV94" s="32"/>
      <c r="RYW94" s="32"/>
      <c r="RYX94" s="32"/>
      <c r="RYY94" s="32"/>
      <c r="RYZ94" s="32"/>
      <c r="RZA94" s="32"/>
      <c r="RZB94" s="32"/>
      <c r="RZC94" s="32"/>
      <c r="RZD94" s="32"/>
      <c r="RZE94" s="32"/>
      <c r="RZF94" s="32"/>
      <c r="RZG94" s="32"/>
      <c r="RZH94" s="32"/>
      <c r="RZI94" s="32"/>
      <c r="RZJ94" s="32"/>
      <c r="RZK94" s="32"/>
      <c r="RZL94" s="32"/>
      <c r="RZM94" s="32"/>
      <c r="RZN94" s="32"/>
      <c r="RZO94" s="32"/>
      <c r="RZP94" s="32"/>
      <c r="RZQ94" s="32"/>
      <c r="RZR94" s="32"/>
      <c r="RZS94" s="32"/>
      <c r="RZT94" s="32"/>
      <c r="RZU94" s="32"/>
      <c r="RZV94" s="32"/>
      <c r="RZW94" s="32"/>
      <c r="RZX94" s="32"/>
      <c r="RZY94" s="32"/>
      <c r="RZZ94" s="32"/>
      <c r="SAA94" s="32"/>
      <c r="SAB94" s="32"/>
      <c r="SAC94" s="32"/>
      <c r="SAD94" s="32"/>
      <c r="SAE94" s="32"/>
      <c r="SAF94" s="32"/>
      <c r="SAG94" s="32"/>
      <c r="SAH94" s="32"/>
      <c r="SAI94" s="32"/>
      <c r="SAJ94" s="32"/>
      <c r="SAK94" s="32"/>
      <c r="SAL94" s="32"/>
      <c r="SAM94" s="32"/>
      <c r="SAN94" s="32"/>
      <c r="SAO94" s="32"/>
      <c r="SAP94" s="32"/>
      <c r="SAQ94" s="32"/>
      <c r="SAR94" s="32"/>
      <c r="SAS94" s="32"/>
      <c r="SAT94" s="32"/>
      <c r="SAU94" s="32"/>
      <c r="SAV94" s="32"/>
      <c r="SAW94" s="32"/>
      <c r="SAX94" s="32"/>
      <c r="SAY94" s="32"/>
      <c r="SAZ94" s="32"/>
      <c r="SBA94" s="32"/>
      <c r="SBB94" s="32"/>
      <c r="SBC94" s="32"/>
      <c r="SBD94" s="32"/>
      <c r="SBE94" s="32"/>
      <c r="SBF94" s="32"/>
      <c r="SBG94" s="32"/>
      <c r="SBH94" s="32"/>
      <c r="SBI94" s="32"/>
      <c r="SBJ94" s="32"/>
      <c r="SBK94" s="32"/>
      <c r="SBL94" s="32"/>
      <c r="SBM94" s="32"/>
      <c r="SBN94" s="32"/>
      <c r="SBO94" s="32"/>
      <c r="SBP94" s="32"/>
      <c r="SBQ94" s="32"/>
      <c r="SBR94" s="32"/>
      <c r="SBS94" s="32"/>
      <c r="SBT94" s="32"/>
      <c r="SBU94" s="32"/>
      <c r="SBV94" s="32"/>
      <c r="SBW94" s="32"/>
      <c r="SBX94" s="32"/>
      <c r="SBY94" s="32"/>
      <c r="SBZ94" s="32"/>
      <c r="SCA94" s="32"/>
      <c r="SCB94" s="32"/>
      <c r="SCC94" s="32"/>
      <c r="SCD94" s="32"/>
      <c r="SCE94" s="32"/>
      <c r="SCF94" s="32"/>
      <c r="SCG94" s="32"/>
      <c r="SCH94" s="32"/>
      <c r="SCI94" s="32"/>
      <c r="SCJ94" s="32"/>
      <c r="SCK94" s="32"/>
      <c r="SCL94" s="32"/>
      <c r="SCM94" s="32"/>
      <c r="SCN94" s="32"/>
      <c r="SCO94" s="32"/>
      <c r="SCP94" s="32"/>
      <c r="SCQ94" s="32"/>
      <c r="SCR94" s="32"/>
      <c r="SCS94" s="32"/>
      <c r="SCT94" s="32"/>
      <c r="SCU94" s="32"/>
      <c r="SCV94" s="32"/>
      <c r="SCW94" s="32"/>
      <c r="SCX94" s="32"/>
      <c r="SCY94" s="32"/>
      <c r="SCZ94" s="32"/>
      <c r="SDA94" s="32"/>
      <c r="SDB94" s="32"/>
      <c r="SDC94" s="32"/>
      <c r="SDD94" s="32"/>
      <c r="SDE94" s="32"/>
      <c r="SDF94" s="32"/>
      <c r="SDG94" s="32"/>
      <c r="SDH94" s="32"/>
      <c r="SDI94" s="32"/>
      <c r="SDJ94" s="32"/>
      <c r="SDK94" s="32"/>
      <c r="SDL94" s="32"/>
      <c r="SDM94" s="32"/>
      <c r="SDN94" s="32"/>
      <c r="SDO94" s="32"/>
      <c r="SDP94" s="32"/>
      <c r="SDQ94" s="32"/>
      <c r="SDR94" s="32"/>
      <c r="SDS94" s="32"/>
      <c r="SDT94" s="32"/>
      <c r="SDU94" s="32"/>
      <c r="SDV94" s="32"/>
      <c r="SDW94" s="32"/>
      <c r="SDX94" s="32"/>
      <c r="SDY94" s="32"/>
      <c r="SDZ94" s="32"/>
      <c r="SEA94" s="32"/>
      <c r="SEB94" s="32"/>
      <c r="SEC94" s="32"/>
      <c r="SED94" s="32"/>
      <c r="SEE94" s="32"/>
      <c r="SEF94" s="32"/>
      <c r="SEG94" s="32"/>
      <c r="SEH94" s="32"/>
      <c r="SEI94" s="32"/>
      <c r="SEJ94" s="32"/>
      <c r="SEK94" s="32"/>
      <c r="SEL94" s="32"/>
      <c r="SEM94" s="32"/>
      <c r="SEN94" s="32"/>
      <c r="SEO94" s="32"/>
      <c r="SEP94" s="32"/>
      <c r="SEQ94" s="32"/>
      <c r="SER94" s="32"/>
      <c r="SES94" s="32"/>
      <c r="SET94" s="32"/>
      <c r="SEU94" s="32"/>
      <c r="SEV94" s="32"/>
      <c r="SEW94" s="32"/>
      <c r="SEX94" s="32"/>
      <c r="SEY94" s="32"/>
      <c r="SEZ94" s="32"/>
      <c r="SFA94" s="32"/>
      <c r="SFB94" s="32"/>
      <c r="SFC94" s="32"/>
      <c r="SFD94" s="32"/>
      <c r="SFE94" s="32"/>
      <c r="SFF94" s="32"/>
      <c r="SFG94" s="32"/>
      <c r="SFH94" s="32"/>
      <c r="SFI94" s="32"/>
      <c r="SFJ94" s="32"/>
      <c r="SFK94" s="32"/>
      <c r="SFL94" s="32"/>
      <c r="SFM94" s="32"/>
      <c r="SFN94" s="32"/>
      <c r="SFO94" s="32"/>
      <c r="SFP94" s="32"/>
      <c r="SFQ94" s="32"/>
      <c r="SFR94" s="32"/>
      <c r="SFS94" s="32"/>
      <c r="SFT94" s="32"/>
      <c r="SFU94" s="32"/>
      <c r="SFV94" s="32"/>
      <c r="SFW94" s="32"/>
      <c r="SFX94" s="32"/>
      <c r="SFY94" s="32"/>
      <c r="SFZ94" s="32"/>
      <c r="SGA94" s="32"/>
      <c r="SGB94" s="32"/>
      <c r="SGC94" s="32"/>
      <c r="SGD94" s="32"/>
      <c r="SGE94" s="32"/>
      <c r="SGF94" s="32"/>
      <c r="SGG94" s="32"/>
      <c r="SGH94" s="32"/>
      <c r="SGI94" s="32"/>
      <c r="SGJ94" s="32"/>
      <c r="SGK94" s="32"/>
      <c r="SGL94" s="32"/>
      <c r="SGM94" s="32"/>
      <c r="SGN94" s="32"/>
      <c r="SGO94" s="32"/>
      <c r="SGP94" s="32"/>
      <c r="SGQ94" s="32"/>
      <c r="SGR94" s="32"/>
      <c r="SGS94" s="32"/>
      <c r="SGT94" s="32"/>
      <c r="SGU94" s="32"/>
      <c r="SGV94" s="32"/>
      <c r="SGW94" s="32"/>
      <c r="SGX94" s="32"/>
      <c r="SGY94" s="32"/>
      <c r="SGZ94" s="32"/>
      <c r="SHA94" s="32"/>
      <c r="SHB94" s="32"/>
      <c r="SHC94" s="32"/>
      <c r="SHD94" s="32"/>
      <c r="SHE94" s="32"/>
      <c r="SHF94" s="32"/>
      <c r="SHG94" s="32"/>
      <c r="SHH94" s="32"/>
      <c r="SHI94" s="32"/>
      <c r="SHJ94" s="32"/>
      <c r="SHK94" s="32"/>
      <c r="SHL94" s="32"/>
      <c r="SHM94" s="32"/>
      <c r="SHN94" s="32"/>
      <c r="SHO94" s="32"/>
      <c r="SHP94" s="32"/>
      <c r="SHQ94" s="32"/>
      <c r="SHR94" s="32"/>
      <c r="SHS94" s="32"/>
      <c r="SHT94" s="32"/>
      <c r="SHU94" s="32"/>
      <c r="SHV94" s="32"/>
      <c r="SHW94" s="32"/>
      <c r="SHX94" s="32"/>
      <c r="SHY94" s="32"/>
      <c r="SHZ94" s="32"/>
      <c r="SIA94" s="32"/>
      <c r="SIB94" s="32"/>
      <c r="SIC94" s="32"/>
      <c r="SID94" s="32"/>
      <c r="SIE94" s="32"/>
      <c r="SIF94" s="32"/>
      <c r="SIG94" s="32"/>
      <c r="SIH94" s="32"/>
      <c r="SII94" s="32"/>
      <c r="SIJ94" s="32"/>
      <c r="SIK94" s="32"/>
      <c r="SIL94" s="32"/>
      <c r="SIM94" s="32"/>
      <c r="SIN94" s="32"/>
      <c r="SIO94" s="32"/>
      <c r="SIP94" s="32"/>
      <c r="SIQ94" s="32"/>
      <c r="SIR94" s="32"/>
      <c r="SIS94" s="32"/>
      <c r="SIT94" s="32"/>
      <c r="SIU94" s="32"/>
      <c r="SIV94" s="32"/>
      <c r="SIW94" s="32"/>
      <c r="SIX94" s="32"/>
      <c r="SIY94" s="32"/>
      <c r="SIZ94" s="32"/>
      <c r="SJA94" s="32"/>
      <c r="SJB94" s="32"/>
      <c r="SJC94" s="32"/>
      <c r="SJD94" s="32"/>
      <c r="SJE94" s="32"/>
      <c r="SJF94" s="32"/>
      <c r="SJG94" s="32"/>
      <c r="SJH94" s="32"/>
      <c r="SJI94" s="32"/>
      <c r="SJJ94" s="32"/>
      <c r="SJK94" s="32"/>
      <c r="SJL94" s="32"/>
      <c r="SJM94" s="32"/>
      <c r="SJN94" s="32"/>
      <c r="SJO94" s="32"/>
      <c r="SJP94" s="32"/>
      <c r="SJQ94" s="32"/>
      <c r="SJR94" s="32"/>
      <c r="SJS94" s="32"/>
      <c r="SJT94" s="32"/>
      <c r="SJU94" s="32"/>
      <c r="SJV94" s="32"/>
      <c r="SJW94" s="32"/>
      <c r="SJX94" s="32"/>
      <c r="SJY94" s="32"/>
      <c r="SJZ94" s="32"/>
      <c r="SKA94" s="32"/>
      <c r="SKB94" s="32"/>
      <c r="SKC94" s="32"/>
      <c r="SKD94" s="32"/>
      <c r="SKE94" s="32"/>
      <c r="SKF94" s="32"/>
      <c r="SKG94" s="32"/>
      <c r="SKH94" s="32"/>
      <c r="SKI94" s="32"/>
      <c r="SKJ94" s="32"/>
      <c r="SKK94" s="32"/>
      <c r="SKL94" s="32"/>
      <c r="SKM94" s="32"/>
      <c r="SKN94" s="32"/>
      <c r="SKO94" s="32"/>
      <c r="SKP94" s="32"/>
      <c r="SKQ94" s="32"/>
      <c r="SKR94" s="32"/>
      <c r="SKS94" s="32"/>
      <c r="SKT94" s="32"/>
      <c r="SKU94" s="32"/>
      <c r="SKV94" s="32"/>
      <c r="SKW94" s="32"/>
      <c r="SKX94" s="32"/>
      <c r="SKY94" s="32"/>
      <c r="SKZ94" s="32"/>
      <c r="SLA94" s="32"/>
      <c r="SLB94" s="32"/>
      <c r="SLC94" s="32"/>
      <c r="SLD94" s="32"/>
      <c r="SLE94" s="32"/>
      <c r="SLF94" s="32"/>
      <c r="SLG94" s="32"/>
      <c r="SLH94" s="32"/>
      <c r="SLI94" s="32"/>
      <c r="SLJ94" s="32"/>
      <c r="SLK94" s="32"/>
      <c r="SLL94" s="32"/>
      <c r="SLM94" s="32"/>
      <c r="SLN94" s="32"/>
      <c r="SLO94" s="32"/>
      <c r="SLP94" s="32"/>
      <c r="SLQ94" s="32"/>
      <c r="SLR94" s="32"/>
      <c r="SLS94" s="32"/>
      <c r="SLT94" s="32"/>
      <c r="SLU94" s="32"/>
      <c r="SLV94" s="32"/>
      <c r="SLW94" s="32"/>
      <c r="SLX94" s="32"/>
      <c r="SLY94" s="32"/>
      <c r="SLZ94" s="32"/>
      <c r="SMA94" s="32"/>
      <c r="SMB94" s="32"/>
      <c r="SMC94" s="32"/>
      <c r="SMD94" s="32"/>
      <c r="SME94" s="32"/>
      <c r="SMF94" s="32"/>
      <c r="SMG94" s="32"/>
      <c r="SMH94" s="32"/>
      <c r="SMI94" s="32"/>
      <c r="SMJ94" s="32"/>
      <c r="SMK94" s="32"/>
      <c r="SML94" s="32"/>
      <c r="SMM94" s="32"/>
      <c r="SMN94" s="32"/>
      <c r="SMO94" s="32"/>
      <c r="SMP94" s="32"/>
      <c r="SMQ94" s="32"/>
      <c r="SMR94" s="32"/>
      <c r="SMS94" s="32"/>
      <c r="SMT94" s="32"/>
      <c r="SMU94" s="32"/>
      <c r="SMV94" s="32"/>
      <c r="SMW94" s="32"/>
      <c r="SMX94" s="32"/>
      <c r="SMY94" s="32"/>
      <c r="SMZ94" s="32"/>
      <c r="SNA94" s="32"/>
      <c r="SNB94" s="32"/>
      <c r="SNC94" s="32"/>
      <c r="SND94" s="32"/>
      <c r="SNE94" s="32"/>
      <c r="SNF94" s="32"/>
      <c r="SNG94" s="32"/>
      <c r="SNH94" s="32"/>
      <c r="SNI94" s="32"/>
      <c r="SNJ94" s="32"/>
      <c r="SNK94" s="32"/>
      <c r="SNL94" s="32"/>
      <c r="SNM94" s="32"/>
      <c r="SNN94" s="32"/>
      <c r="SNO94" s="32"/>
      <c r="SNP94" s="32"/>
      <c r="SNQ94" s="32"/>
      <c r="SNR94" s="32"/>
      <c r="SNS94" s="32"/>
      <c r="SNT94" s="32"/>
      <c r="SNU94" s="32"/>
      <c r="SNV94" s="32"/>
      <c r="SNW94" s="32"/>
      <c r="SNX94" s="32"/>
      <c r="SNY94" s="32"/>
      <c r="SNZ94" s="32"/>
      <c r="SOA94" s="32"/>
      <c r="SOB94" s="32"/>
      <c r="SOC94" s="32"/>
      <c r="SOD94" s="32"/>
      <c r="SOE94" s="32"/>
      <c r="SOF94" s="32"/>
      <c r="SOG94" s="32"/>
      <c r="SOH94" s="32"/>
      <c r="SOI94" s="32"/>
      <c r="SOJ94" s="32"/>
      <c r="SOK94" s="32"/>
      <c r="SOL94" s="32"/>
      <c r="SOM94" s="32"/>
      <c r="SON94" s="32"/>
      <c r="SOO94" s="32"/>
      <c r="SOP94" s="32"/>
      <c r="SOQ94" s="32"/>
      <c r="SOR94" s="32"/>
      <c r="SOS94" s="32"/>
      <c r="SOT94" s="32"/>
      <c r="SOU94" s="32"/>
      <c r="SOV94" s="32"/>
      <c r="SOW94" s="32"/>
      <c r="SOX94" s="32"/>
      <c r="SOY94" s="32"/>
      <c r="SOZ94" s="32"/>
      <c r="SPA94" s="32"/>
      <c r="SPB94" s="32"/>
      <c r="SPC94" s="32"/>
      <c r="SPD94" s="32"/>
      <c r="SPE94" s="32"/>
      <c r="SPF94" s="32"/>
      <c r="SPG94" s="32"/>
      <c r="SPH94" s="32"/>
      <c r="SPI94" s="32"/>
      <c r="SPJ94" s="32"/>
      <c r="SPK94" s="32"/>
      <c r="SPL94" s="32"/>
      <c r="SPM94" s="32"/>
      <c r="SPN94" s="32"/>
      <c r="SPO94" s="32"/>
      <c r="SPP94" s="32"/>
      <c r="SPQ94" s="32"/>
      <c r="SPR94" s="32"/>
      <c r="SPS94" s="32"/>
      <c r="SPT94" s="32"/>
      <c r="SPU94" s="32"/>
      <c r="SPV94" s="32"/>
      <c r="SPW94" s="32"/>
      <c r="SPX94" s="32"/>
      <c r="SPY94" s="32"/>
      <c r="SPZ94" s="32"/>
      <c r="SQA94" s="32"/>
      <c r="SQB94" s="32"/>
      <c r="SQC94" s="32"/>
      <c r="SQD94" s="32"/>
      <c r="SQE94" s="32"/>
      <c r="SQF94" s="32"/>
      <c r="SQG94" s="32"/>
      <c r="SQH94" s="32"/>
      <c r="SQI94" s="32"/>
      <c r="SQJ94" s="32"/>
      <c r="SQK94" s="32"/>
      <c r="SQL94" s="32"/>
      <c r="SQM94" s="32"/>
      <c r="SQN94" s="32"/>
      <c r="SQO94" s="32"/>
      <c r="SQP94" s="32"/>
      <c r="SQQ94" s="32"/>
      <c r="SQR94" s="32"/>
      <c r="SQS94" s="32"/>
      <c r="SQT94" s="32"/>
      <c r="SQU94" s="32"/>
      <c r="SQV94" s="32"/>
      <c r="SQW94" s="32"/>
      <c r="SQX94" s="32"/>
      <c r="SQY94" s="32"/>
      <c r="SQZ94" s="32"/>
      <c r="SRA94" s="32"/>
      <c r="SRB94" s="32"/>
      <c r="SRC94" s="32"/>
      <c r="SRD94" s="32"/>
      <c r="SRE94" s="32"/>
      <c r="SRF94" s="32"/>
      <c r="SRG94" s="32"/>
      <c r="SRH94" s="32"/>
      <c r="SRI94" s="32"/>
      <c r="SRJ94" s="32"/>
      <c r="SRK94" s="32"/>
      <c r="SRL94" s="32"/>
      <c r="SRM94" s="32"/>
      <c r="SRN94" s="32"/>
      <c r="SRO94" s="32"/>
      <c r="SRP94" s="32"/>
      <c r="SRQ94" s="32"/>
      <c r="SRR94" s="32"/>
      <c r="SRS94" s="32"/>
      <c r="SRT94" s="32"/>
      <c r="SRU94" s="32"/>
      <c r="SRV94" s="32"/>
      <c r="SRW94" s="32"/>
      <c r="SRX94" s="32"/>
      <c r="SRY94" s="32"/>
      <c r="SRZ94" s="32"/>
      <c r="SSA94" s="32"/>
      <c r="SSB94" s="32"/>
      <c r="SSC94" s="32"/>
      <c r="SSD94" s="32"/>
      <c r="SSE94" s="32"/>
      <c r="SSF94" s="32"/>
      <c r="SSG94" s="32"/>
      <c r="SSH94" s="32"/>
      <c r="SSI94" s="32"/>
      <c r="SSJ94" s="32"/>
      <c r="SSK94" s="32"/>
      <c r="SSL94" s="32"/>
      <c r="SSM94" s="32"/>
      <c r="SSN94" s="32"/>
      <c r="SSO94" s="32"/>
      <c r="SSP94" s="32"/>
      <c r="SSQ94" s="32"/>
      <c r="SSR94" s="32"/>
      <c r="SSS94" s="32"/>
      <c r="SST94" s="32"/>
      <c r="SSU94" s="32"/>
      <c r="SSV94" s="32"/>
      <c r="SSW94" s="32"/>
      <c r="SSX94" s="32"/>
      <c r="SSY94" s="32"/>
      <c r="SSZ94" s="32"/>
      <c r="STA94" s="32"/>
      <c r="STB94" s="32"/>
      <c r="STC94" s="32"/>
      <c r="STD94" s="32"/>
      <c r="STE94" s="32"/>
      <c r="STF94" s="32"/>
      <c r="STG94" s="32"/>
      <c r="STH94" s="32"/>
      <c r="STI94" s="32"/>
      <c r="STJ94" s="32"/>
      <c r="STK94" s="32"/>
      <c r="STL94" s="32"/>
      <c r="STM94" s="32"/>
      <c r="STN94" s="32"/>
      <c r="STO94" s="32"/>
      <c r="STP94" s="32"/>
      <c r="STQ94" s="32"/>
      <c r="STR94" s="32"/>
      <c r="STS94" s="32"/>
      <c r="STT94" s="32"/>
      <c r="STU94" s="32"/>
      <c r="STV94" s="32"/>
      <c r="STW94" s="32"/>
      <c r="STX94" s="32"/>
      <c r="STY94" s="32"/>
      <c r="STZ94" s="32"/>
      <c r="SUA94" s="32"/>
      <c r="SUB94" s="32"/>
      <c r="SUC94" s="32"/>
      <c r="SUD94" s="32"/>
      <c r="SUE94" s="32"/>
      <c r="SUF94" s="32"/>
      <c r="SUG94" s="32"/>
      <c r="SUH94" s="32"/>
      <c r="SUI94" s="32"/>
      <c r="SUJ94" s="32"/>
      <c r="SUK94" s="32"/>
      <c r="SUL94" s="32"/>
      <c r="SUM94" s="32"/>
      <c r="SUN94" s="32"/>
      <c r="SUO94" s="32"/>
      <c r="SUP94" s="32"/>
      <c r="SUQ94" s="32"/>
      <c r="SUR94" s="32"/>
      <c r="SUS94" s="32"/>
      <c r="SUT94" s="32"/>
      <c r="SUU94" s="32"/>
      <c r="SUV94" s="32"/>
      <c r="SUW94" s="32"/>
      <c r="SUX94" s="32"/>
      <c r="SUY94" s="32"/>
      <c r="SUZ94" s="32"/>
      <c r="SVA94" s="32"/>
      <c r="SVB94" s="32"/>
      <c r="SVC94" s="32"/>
      <c r="SVD94" s="32"/>
      <c r="SVE94" s="32"/>
      <c r="SVF94" s="32"/>
      <c r="SVG94" s="32"/>
      <c r="SVH94" s="32"/>
      <c r="SVI94" s="32"/>
      <c r="SVJ94" s="32"/>
      <c r="SVK94" s="32"/>
      <c r="SVL94" s="32"/>
      <c r="SVM94" s="32"/>
      <c r="SVN94" s="32"/>
      <c r="SVO94" s="32"/>
      <c r="SVP94" s="32"/>
      <c r="SVQ94" s="32"/>
      <c r="SVR94" s="32"/>
      <c r="SVS94" s="32"/>
      <c r="SVT94" s="32"/>
      <c r="SVU94" s="32"/>
      <c r="SVV94" s="32"/>
      <c r="SVW94" s="32"/>
      <c r="SVX94" s="32"/>
      <c r="SVY94" s="32"/>
      <c r="SVZ94" s="32"/>
      <c r="SWA94" s="32"/>
      <c r="SWB94" s="32"/>
      <c r="SWC94" s="32"/>
      <c r="SWD94" s="32"/>
      <c r="SWE94" s="32"/>
      <c r="SWF94" s="32"/>
      <c r="SWG94" s="32"/>
      <c r="SWH94" s="32"/>
      <c r="SWI94" s="32"/>
      <c r="SWJ94" s="32"/>
      <c r="SWK94" s="32"/>
      <c r="SWL94" s="32"/>
      <c r="SWM94" s="32"/>
      <c r="SWN94" s="32"/>
      <c r="SWO94" s="32"/>
      <c r="SWP94" s="32"/>
      <c r="SWQ94" s="32"/>
      <c r="SWR94" s="32"/>
      <c r="SWS94" s="32"/>
      <c r="SWT94" s="32"/>
      <c r="SWU94" s="32"/>
      <c r="SWV94" s="32"/>
      <c r="SWW94" s="32"/>
      <c r="SWX94" s="32"/>
      <c r="SWY94" s="32"/>
      <c r="SWZ94" s="32"/>
      <c r="SXA94" s="32"/>
      <c r="SXB94" s="32"/>
      <c r="SXC94" s="32"/>
      <c r="SXD94" s="32"/>
      <c r="SXE94" s="32"/>
      <c r="SXF94" s="32"/>
      <c r="SXG94" s="32"/>
      <c r="SXH94" s="32"/>
      <c r="SXI94" s="32"/>
      <c r="SXJ94" s="32"/>
      <c r="SXK94" s="32"/>
      <c r="SXL94" s="32"/>
      <c r="SXM94" s="32"/>
      <c r="SXN94" s="32"/>
      <c r="SXO94" s="32"/>
      <c r="SXP94" s="32"/>
      <c r="SXQ94" s="32"/>
      <c r="SXR94" s="32"/>
      <c r="SXS94" s="32"/>
      <c r="SXT94" s="32"/>
      <c r="SXU94" s="32"/>
      <c r="SXV94" s="32"/>
      <c r="SXW94" s="32"/>
      <c r="SXX94" s="32"/>
      <c r="SXY94" s="32"/>
      <c r="SXZ94" s="32"/>
      <c r="SYA94" s="32"/>
      <c r="SYB94" s="32"/>
      <c r="SYC94" s="32"/>
      <c r="SYD94" s="32"/>
      <c r="SYE94" s="32"/>
      <c r="SYF94" s="32"/>
      <c r="SYG94" s="32"/>
      <c r="SYH94" s="32"/>
      <c r="SYI94" s="32"/>
      <c r="SYJ94" s="32"/>
      <c r="SYK94" s="32"/>
      <c r="SYL94" s="32"/>
      <c r="SYM94" s="32"/>
      <c r="SYN94" s="32"/>
      <c r="SYO94" s="32"/>
      <c r="SYP94" s="32"/>
      <c r="SYQ94" s="32"/>
      <c r="SYR94" s="32"/>
      <c r="SYS94" s="32"/>
      <c r="SYT94" s="32"/>
      <c r="SYU94" s="32"/>
      <c r="SYV94" s="32"/>
      <c r="SYW94" s="32"/>
      <c r="SYX94" s="32"/>
      <c r="SYY94" s="32"/>
      <c r="SYZ94" s="32"/>
      <c r="SZA94" s="32"/>
      <c r="SZB94" s="32"/>
      <c r="SZC94" s="32"/>
      <c r="SZD94" s="32"/>
      <c r="SZE94" s="32"/>
      <c r="SZF94" s="32"/>
      <c r="SZG94" s="32"/>
      <c r="SZH94" s="32"/>
      <c r="SZI94" s="32"/>
      <c r="SZJ94" s="32"/>
      <c r="SZK94" s="32"/>
      <c r="SZL94" s="32"/>
      <c r="SZM94" s="32"/>
      <c r="SZN94" s="32"/>
      <c r="SZO94" s="32"/>
      <c r="SZP94" s="32"/>
      <c r="SZQ94" s="32"/>
      <c r="SZR94" s="32"/>
      <c r="SZS94" s="32"/>
      <c r="SZT94" s="32"/>
      <c r="SZU94" s="32"/>
      <c r="SZV94" s="32"/>
      <c r="SZW94" s="32"/>
      <c r="SZX94" s="32"/>
      <c r="SZY94" s="32"/>
      <c r="SZZ94" s="32"/>
      <c r="TAA94" s="32"/>
      <c r="TAB94" s="32"/>
      <c r="TAC94" s="32"/>
      <c r="TAD94" s="32"/>
      <c r="TAE94" s="32"/>
      <c r="TAF94" s="32"/>
      <c r="TAG94" s="32"/>
      <c r="TAH94" s="32"/>
      <c r="TAI94" s="32"/>
      <c r="TAJ94" s="32"/>
      <c r="TAK94" s="32"/>
      <c r="TAL94" s="32"/>
      <c r="TAM94" s="32"/>
      <c r="TAN94" s="32"/>
      <c r="TAO94" s="32"/>
      <c r="TAP94" s="32"/>
      <c r="TAQ94" s="32"/>
      <c r="TAR94" s="32"/>
      <c r="TAS94" s="32"/>
      <c r="TAT94" s="32"/>
      <c r="TAU94" s="32"/>
      <c r="TAV94" s="32"/>
      <c r="TAW94" s="32"/>
      <c r="TAX94" s="32"/>
      <c r="TAY94" s="32"/>
      <c r="TAZ94" s="32"/>
      <c r="TBA94" s="32"/>
      <c r="TBB94" s="32"/>
      <c r="TBC94" s="32"/>
      <c r="TBD94" s="32"/>
      <c r="TBE94" s="32"/>
      <c r="TBF94" s="32"/>
      <c r="TBG94" s="32"/>
      <c r="TBH94" s="32"/>
      <c r="TBI94" s="32"/>
      <c r="TBJ94" s="32"/>
      <c r="TBK94" s="32"/>
      <c r="TBL94" s="32"/>
      <c r="TBM94" s="32"/>
      <c r="TBN94" s="32"/>
      <c r="TBO94" s="32"/>
      <c r="TBP94" s="32"/>
      <c r="TBQ94" s="32"/>
      <c r="TBR94" s="32"/>
      <c r="TBS94" s="32"/>
      <c r="TBT94" s="32"/>
      <c r="TBU94" s="32"/>
      <c r="TBV94" s="32"/>
      <c r="TBW94" s="32"/>
      <c r="TBX94" s="32"/>
      <c r="TBY94" s="32"/>
      <c r="TBZ94" s="32"/>
      <c r="TCA94" s="32"/>
      <c r="TCB94" s="32"/>
      <c r="TCC94" s="32"/>
      <c r="TCD94" s="32"/>
      <c r="TCE94" s="32"/>
      <c r="TCF94" s="32"/>
      <c r="TCG94" s="32"/>
      <c r="TCH94" s="32"/>
      <c r="TCI94" s="32"/>
      <c r="TCJ94" s="32"/>
      <c r="TCK94" s="32"/>
      <c r="TCL94" s="32"/>
      <c r="TCM94" s="32"/>
      <c r="TCN94" s="32"/>
      <c r="TCO94" s="32"/>
      <c r="TCP94" s="32"/>
      <c r="TCQ94" s="32"/>
      <c r="TCR94" s="32"/>
      <c r="TCS94" s="32"/>
      <c r="TCT94" s="32"/>
      <c r="TCU94" s="32"/>
      <c r="TCV94" s="32"/>
      <c r="TCW94" s="32"/>
      <c r="TCX94" s="32"/>
      <c r="TCY94" s="32"/>
      <c r="TCZ94" s="32"/>
      <c r="TDA94" s="32"/>
      <c r="TDB94" s="32"/>
      <c r="TDC94" s="32"/>
      <c r="TDD94" s="32"/>
      <c r="TDE94" s="32"/>
      <c r="TDF94" s="32"/>
      <c r="TDG94" s="32"/>
      <c r="TDH94" s="32"/>
      <c r="TDI94" s="32"/>
      <c r="TDJ94" s="32"/>
      <c r="TDK94" s="32"/>
      <c r="TDL94" s="32"/>
      <c r="TDM94" s="32"/>
      <c r="TDN94" s="32"/>
      <c r="TDO94" s="32"/>
      <c r="TDP94" s="32"/>
      <c r="TDQ94" s="32"/>
      <c r="TDR94" s="32"/>
      <c r="TDS94" s="32"/>
      <c r="TDT94" s="32"/>
      <c r="TDU94" s="32"/>
      <c r="TDV94" s="32"/>
      <c r="TDW94" s="32"/>
      <c r="TDX94" s="32"/>
      <c r="TDY94" s="32"/>
      <c r="TDZ94" s="32"/>
      <c r="TEA94" s="32"/>
      <c r="TEB94" s="32"/>
      <c r="TEC94" s="32"/>
      <c r="TED94" s="32"/>
      <c r="TEE94" s="32"/>
      <c r="TEF94" s="32"/>
      <c r="TEG94" s="32"/>
      <c r="TEH94" s="32"/>
      <c r="TEI94" s="32"/>
      <c r="TEJ94" s="32"/>
      <c r="TEK94" s="32"/>
      <c r="TEL94" s="32"/>
      <c r="TEM94" s="32"/>
      <c r="TEN94" s="32"/>
      <c r="TEO94" s="32"/>
      <c r="TEP94" s="32"/>
      <c r="TEQ94" s="32"/>
      <c r="TER94" s="32"/>
      <c r="TES94" s="32"/>
      <c r="TET94" s="32"/>
      <c r="TEU94" s="32"/>
      <c r="TEV94" s="32"/>
      <c r="TEW94" s="32"/>
      <c r="TEX94" s="32"/>
      <c r="TEY94" s="32"/>
      <c r="TEZ94" s="32"/>
      <c r="TFA94" s="32"/>
      <c r="TFB94" s="32"/>
      <c r="TFC94" s="32"/>
      <c r="TFD94" s="32"/>
      <c r="TFE94" s="32"/>
      <c r="TFF94" s="32"/>
      <c r="TFG94" s="32"/>
      <c r="TFH94" s="32"/>
      <c r="TFI94" s="32"/>
      <c r="TFJ94" s="32"/>
      <c r="TFK94" s="32"/>
      <c r="TFL94" s="32"/>
      <c r="TFM94" s="32"/>
      <c r="TFN94" s="32"/>
      <c r="TFO94" s="32"/>
      <c r="TFP94" s="32"/>
      <c r="TFQ94" s="32"/>
      <c r="TFR94" s="32"/>
      <c r="TFS94" s="32"/>
      <c r="TFT94" s="32"/>
      <c r="TFU94" s="32"/>
      <c r="TFV94" s="32"/>
      <c r="TFW94" s="32"/>
      <c r="TFX94" s="32"/>
      <c r="TFY94" s="32"/>
      <c r="TFZ94" s="32"/>
      <c r="TGA94" s="32"/>
      <c r="TGB94" s="32"/>
      <c r="TGC94" s="32"/>
      <c r="TGD94" s="32"/>
      <c r="TGE94" s="32"/>
      <c r="TGF94" s="32"/>
      <c r="TGG94" s="32"/>
      <c r="TGH94" s="32"/>
      <c r="TGI94" s="32"/>
      <c r="TGJ94" s="32"/>
      <c r="TGK94" s="32"/>
      <c r="TGL94" s="32"/>
      <c r="TGM94" s="32"/>
      <c r="TGN94" s="32"/>
      <c r="TGO94" s="32"/>
      <c r="TGP94" s="32"/>
      <c r="TGQ94" s="32"/>
      <c r="TGR94" s="32"/>
      <c r="TGS94" s="32"/>
      <c r="TGT94" s="32"/>
      <c r="TGU94" s="32"/>
      <c r="TGV94" s="32"/>
      <c r="TGW94" s="32"/>
      <c r="TGX94" s="32"/>
      <c r="TGY94" s="32"/>
      <c r="TGZ94" s="32"/>
      <c r="THA94" s="32"/>
      <c r="THB94" s="32"/>
      <c r="THC94" s="32"/>
      <c r="THD94" s="32"/>
      <c r="THE94" s="32"/>
      <c r="THF94" s="32"/>
      <c r="THG94" s="32"/>
      <c r="THH94" s="32"/>
      <c r="THI94" s="32"/>
      <c r="THJ94" s="32"/>
      <c r="THK94" s="32"/>
      <c r="THL94" s="32"/>
      <c r="THM94" s="32"/>
      <c r="THN94" s="32"/>
      <c r="THO94" s="32"/>
      <c r="THP94" s="32"/>
      <c r="THQ94" s="32"/>
      <c r="THR94" s="32"/>
      <c r="THS94" s="32"/>
      <c r="THT94" s="32"/>
      <c r="THU94" s="32"/>
      <c r="THV94" s="32"/>
      <c r="THW94" s="32"/>
      <c r="THX94" s="32"/>
      <c r="THY94" s="32"/>
      <c r="THZ94" s="32"/>
      <c r="TIA94" s="32"/>
      <c r="TIB94" s="32"/>
      <c r="TIC94" s="32"/>
      <c r="TID94" s="32"/>
      <c r="TIE94" s="32"/>
      <c r="TIF94" s="32"/>
      <c r="TIG94" s="32"/>
      <c r="TIH94" s="32"/>
      <c r="TII94" s="32"/>
      <c r="TIJ94" s="32"/>
      <c r="TIK94" s="32"/>
      <c r="TIL94" s="32"/>
      <c r="TIM94" s="32"/>
      <c r="TIN94" s="32"/>
      <c r="TIO94" s="32"/>
      <c r="TIP94" s="32"/>
      <c r="TIQ94" s="32"/>
      <c r="TIR94" s="32"/>
      <c r="TIS94" s="32"/>
      <c r="TIT94" s="32"/>
      <c r="TIU94" s="32"/>
      <c r="TIV94" s="32"/>
      <c r="TIW94" s="32"/>
      <c r="TIX94" s="32"/>
      <c r="TIY94" s="32"/>
      <c r="TIZ94" s="32"/>
      <c r="TJA94" s="32"/>
      <c r="TJB94" s="32"/>
      <c r="TJC94" s="32"/>
      <c r="TJD94" s="32"/>
      <c r="TJE94" s="32"/>
      <c r="TJF94" s="32"/>
      <c r="TJG94" s="32"/>
      <c r="TJH94" s="32"/>
      <c r="TJI94" s="32"/>
      <c r="TJJ94" s="32"/>
      <c r="TJK94" s="32"/>
      <c r="TJL94" s="32"/>
      <c r="TJM94" s="32"/>
      <c r="TJN94" s="32"/>
      <c r="TJO94" s="32"/>
      <c r="TJP94" s="32"/>
      <c r="TJQ94" s="32"/>
      <c r="TJR94" s="32"/>
      <c r="TJS94" s="32"/>
      <c r="TJT94" s="32"/>
      <c r="TJU94" s="32"/>
      <c r="TJV94" s="32"/>
      <c r="TJW94" s="32"/>
      <c r="TJX94" s="32"/>
      <c r="TJY94" s="32"/>
      <c r="TJZ94" s="32"/>
      <c r="TKA94" s="32"/>
      <c r="TKB94" s="32"/>
      <c r="TKC94" s="32"/>
      <c r="TKD94" s="32"/>
      <c r="TKE94" s="32"/>
      <c r="TKF94" s="32"/>
      <c r="TKG94" s="32"/>
      <c r="TKH94" s="32"/>
      <c r="TKI94" s="32"/>
      <c r="TKJ94" s="32"/>
      <c r="TKK94" s="32"/>
      <c r="TKL94" s="32"/>
      <c r="TKM94" s="32"/>
      <c r="TKN94" s="32"/>
      <c r="TKO94" s="32"/>
      <c r="TKP94" s="32"/>
      <c r="TKQ94" s="32"/>
      <c r="TKR94" s="32"/>
      <c r="TKS94" s="32"/>
      <c r="TKT94" s="32"/>
      <c r="TKU94" s="32"/>
      <c r="TKV94" s="32"/>
      <c r="TKW94" s="32"/>
      <c r="TKX94" s="32"/>
      <c r="TKY94" s="32"/>
      <c r="TKZ94" s="32"/>
      <c r="TLA94" s="32"/>
      <c r="TLB94" s="32"/>
      <c r="TLC94" s="32"/>
      <c r="TLD94" s="32"/>
      <c r="TLE94" s="32"/>
      <c r="TLF94" s="32"/>
      <c r="TLG94" s="32"/>
      <c r="TLH94" s="32"/>
      <c r="TLI94" s="32"/>
      <c r="TLJ94" s="32"/>
      <c r="TLK94" s="32"/>
      <c r="TLL94" s="32"/>
      <c r="TLM94" s="32"/>
      <c r="TLN94" s="32"/>
      <c r="TLO94" s="32"/>
      <c r="TLP94" s="32"/>
      <c r="TLQ94" s="32"/>
      <c r="TLR94" s="32"/>
      <c r="TLS94" s="32"/>
      <c r="TLT94" s="32"/>
      <c r="TLU94" s="32"/>
      <c r="TLV94" s="32"/>
      <c r="TLW94" s="32"/>
      <c r="TLX94" s="32"/>
      <c r="TLY94" s="32"/>
      <c r="TLZ94" s="32"/>
      <c r="TMA94" s="32"/>
      <c r="TMB94" s="32"/>
      <c r="TMC94" s="32"/>
      <c r="TMD94" s="32"/>
      <c r="TME94" s="32"/>
      <c r="TMF94" s="32"/>
      <c r="TMG94" s="32"/>
      <c r="TMH94" s="32"/>
      <c r="TMI94" s="32"/>
      <c r="TMJ94" s="32"/>
      <c r="TMK94" s="32"/>
      <c r="TML94" s="32"/>
      <c r="TMM94" s="32"/>
      <c r="TMN94" s="32"/>
      <c r="TMO94" s="32"/>
      <c r="TMP94" s="32"/>
      <c r="TMQ94" s="32"/>
      <c r="TMR94" s="32"/>
      <c r="TMS94" s="32"/>
      <c r="TMT94" s="32"/>
      <c r="TMU94" s="32"/>
      <c r="TMV94" s="32"/>
      <c r="TMW94" s="32"/>
      <c r="TMX94" s="32"/>
      <c r="TMY94" s="32"/>
      <c r="TMZ94" s="32"/>
      <c r="TNA94" s="32"/>
      <c r="TNB94" s="32"/>
      <c r="TNC94" s="32"/>
      <c r="TND94" s="32"/>
      <c r="TNE94" s="32"/>
      <c r="TNF94" s="32"/>
      <c r="TNG94" s="32"/>
      <c r="TNH94" s="32"/>
      <c r="TNI94" s="32"/>
      <c r="TNJ94" s="32"/>
      <c r="TNK94" s="32"/>
      <c r="TNL94" s="32"/>
      <c r="TNM94" s="32"/>
      <c r="TNN94" s="32"/>
      <c r="TNO94" s="32"/>
      <c r="TNP94" s="32"/>
      <c r="TNQ94" s="32"/>
      <c r="TNR94" s="32"/>
      <c r="TNS94" s="32"/>
      <c r="TNT94" s="32"/>
      <c r="TNU94" s="32"/>
      <c r="TNV94" s="32"/>
      <c r="TNW94" s="32"/>
      <c r="TNX94" s="32"/>
      <c r="TNY94" s="32"/>
      <c r="TNZ94" s="32"/>
      <c r="TOA94" s="32"/>
      <c r="TOB94" s="32"/>
      <c r="TOC94" s="32"/>
      <c r="TOD94" s="32"/>
      <c r="TOE94" s="32"/>
      <c r="TOF94" s="32"/>
      <c r="TOG94" s="32"/>
      <c r="TOH94" s="32"/>
      <c r="TOI94" s="32"/>
      <c r="TOJ94" s="32"/>
      <c r="TOK94" s="32"/>
      <c r="TOL94" s="32"/>
      <c r="TOM94" s="32"/>
      <c r="TON94" s="32"/>
      <c r="TOO94" s="32"/>
      <c r="TOP94" s="32"/>
      <c r="TOQ94" s="32"/>
      <c r="TOR94" s="32"/>
      <c r="TOS94" s="32"/>
      <c r="TOT94" s="32"/>
      <c r="TOU94" s="32"/>
      <c r="TOV94" s="32"/>
      <c r="TOW94" s="32"/>
      <c r="TOX94" s="32"/>
      <c r="TOY94" s="32"/>
      <c r="TOZ94" s="32"/>
      <c r="TPA94" s="32"/>
      <c r="TPB94" s="32"/>
      <c r="TPC94" s="32"/>
      <c r="TPD94" s="32"/>
      <c r="TPE94" s="32"/>
      <c r="TPF94" s="32"/>
      <c r="TPG94" s="32"/>
      <c r="TPH94" s="32"/>
      <c r="TPI94" s="32"/>
      <c r="TPJ94" s="32"/>
      <c r="TPK94" s="32"/>
      <c r="TPL94" s="32"/>
      <c r="TPM94" s="32"/>
      <c r="TPN94" s="32"/>
      <c r="TPO94" s="32"/>
      <c r="TPP94" s="32"/>
      <c r="TPQ94" s="32"/>
      <c r="TPR94" s="32"/>
      <c r="TPS94" s="32"/>
      <c r="TPT94" s="32"/>
      <c r="TPU94" s="32"/>
      <c r="TPV94" s="32"/>
      <c r="TPW94" s="32"/>
      <c r="TPX94" s="32"/>
      <c r="TPY94" s="32"/>
      <c r="TPZ94" s="32"/>
      <c r="TQA94" s="32"/>
      <c r="TQB94" s="32"/>
      <c r="TQC94" s="32"/>
      <c r="TQD94" s="32"/>
      <c r="TQE94" s="32"/>
      <c r="TQF94" s="32"/>
      <c r="TQG94" s="32"/>
      <c r="TQH94" s="32"/>
      <c r="TQI94" s="32"/>
      <c r="TQJ94" s="32"/>
      <c r="TQK94" s="32"/>
      <c r="TQL94" s="32"/>
      <c r="TQM94" s="32"/>
      <c r="TQN94" s="32"/>
      <c r="TQO94" s="32"/>
      <c r="TQP94" s="32"/>
      <c r="TQQ94" s="32"/>
      <c r="TQR94" s="32"/>
      <c r="TQS94" s="32"/>
      <c r="TQT94" s="32"/>
      <c r="TQU94" s="32"/>
      <c r="TQV94" s="32"/>
      <c r="TQW94" s="32"/>
      <c r="TQX94" s="32"/>
      <c r="TQY94" s="32"/>
      <c r="TQZ94" s="32"/>
      <c r="TRA94" s="32"/>
      <c r="TRB94" s="32"/>
      <c r="TRC94" s="32"/>
      <c r="TRD94" s="32"/>
      <c r="TRE94" s="32"/>
      <c r="TRF94" s="32"/>
      <c r="TRG94" s="32"/>
      <c r="TRH94" s="32"/>
      <c r="TRI94" s="32"/>
      <c r="TRJ94" s="32"/>
      <c r="TRK94" s="32"/>
      <c r="TRL94" s="32"/>
      <c r="TRM94" s="32"/>
      <c r="TRN94" s="32"/>
      <c r="TRO94" s="32"/>
      <c r="TRP94" s="32"/>
      <c r="TRQ94" s="32"/>
      <c r="TRR94" s="32"/>
      <c r="TRS94" s="32"/>
      <c r="TRT94" s="32"/>
      <c r="TRU94" s="32"/>
      <c r="TRV94" s="32"/>
      <c r="TRW94" s="32"/>
      <c r="TRX94" s="32"/>
      <c r="TRY94" s="32"/>
      <c r="TRZ94" s="32"/>
      <c r="TSA94" s="32"/>
      <c r="TSB94" s="32"/>
      <c r="TSC94" s="32"/>
      <c r="TSD94" s="32"/>
      <c r="TSE94" s="32"/>
      <c r="TSF94" s="32"/>
      <c r="TSG94" s="32"/>
      <c r="TSH94" s="32"/>
      <c r="TSI94" s="32"/>
      <c r="TSJ94" s="32"/>
      <c r="TSK94" s="32"/>
      <c r="TSL94" s="32"/>
      <c r="TSM94" s="32"/>
      <c r="TSN94" s="32"/>
      <c r="TSO94" s="32"/>
      <c r="TSP94" s="32"/>
      <c r="TSQ94" s="32"/>
      <c r="TSR94" s="32"/>
      <c r="TSS94" s="32"/>
      <c r="TST94" s="32"/>
      <c r="TSU94" s="32"/>
      <c r="TSV94" s="32"/>
      <c r="TSW94" s="32"/>
      <c r="TSX94" s="32"/>
      <c r="TSY94" s="32"/>
      <c r="TSZ94" s="32"/>
      <c r="TTA94" s="32"/>
      <c r="TTB94" s="32"/>
      <c r="TTC94" s="32"/>
      <c r="TTD94" s="32"/>
      <c r="TTE94" s="32"/>
      <c r="TTF94" s="32"/>
      <c r="TTG94" s="32"/>
      <c r="TTH94" s="32"/>
      <c r="TTI94" s="32"/>
      <c r="TTJ94" s="32"/>
      <c r="TTK94" s="32"/>
      <c r="TTL94" s="32"/>
      <c r="TTM94" s="32"/>
      <c r="TTN94" s="32"/>
      <c r="TTO94" s="32"/>
      <c r="TTP94" s="32"/>
      <c r="TTQ94" s="32"/>
      <c r="TTR94" s="32"/>
      <c r="TTS94" s="32"/>
      <c r="TTT94" s="32"/>
      <c r="TTU94" s="32"/>
      <c r="TTV94" s="32"/>
      <c r="TTW94" s="32"/>
      <c r="TTX94" s="32"/>
      <c r="TTY94" s="32"/>
      <c r="TTZ94" s="32"/>
      <c r="TUA94" s="32"/>
      <c r="TUB94" s="32"/>
      <c r="TUC94" s="32"/>
      <c r="TUD94" s="32"/>
      <c r="TUE94" s="32"/>
      <c r="TUF94" s="32"/>
      <c r="TUG94" s="32"/>
      <c r="TUH94" s="32"/>
      <c r="TUI94" s="32"/>
      <c r="TUJ94" s="32"/>
      <c r="TUK94" s="32"/>
      <c r="TUL94" s="32"/>
      <c r="TUM94" s="32"/>
      <c r="TUN94" s="32"/>
      <c r="TUO94" s="32"/>
      <c r="TUP94" s="32"/>
      <c r="TUQ94" s="32"/>
      <c r="TUR94" s="32"/>
      <c r="TUS94" s="32"/>
      <c r="TUT94" s="32"/>
      <c r="TUU94" s="32"/>
      <c r="TUV94" s="32"/>
      <c r="TUW94" s="32"/>
      <c r="TUX94" s="32"/>
      <c r="TUY94" s="32"/>
      <c r="TUZ94" s="32"/>
      <c r="TVA94" s="32"/>
      <c r="TVB94" s="32"/>
      <c r="TVC94" s="32"/>
      <c r="TVD94" s="32"/>
      <c r="TVE94" s="32"/>
      <c r="TVF94" s="32"/>
      <c r="TVG94" s="32"/>
      <c r="TVH94" s="32"/>
      <c r="TVI94" s="32"/>
      <c r="TVJ94" s="32"/>
      <c r="TVK94" s="32"/>
      <c r="TVL94" s="32"/>
      <c r="TVM94" s="32"/>
      <c r="TVN94" s="32"/>
      <c r="TVO94" s="32"/>
      <c r="TVP94" s="32"/>
      <c r="TVQ94" s="32"/>
      <c r="TVR94" s="32"/>
      <c r="TVS94" s="32"/>
      <c r="TVT94" s="32"/>
      <c r="TVU94" s="32"/>
      <c r="TVV94" s="32"/>
      <c r="TVW94" s="32"/>
      <c r="TVX94" s="32"/>
      <c r="TVY94" s="32"/>
      <c r="TVZ94" s="32"/>
      <c r="TWA94" s="32"/>
      <c r="TWB94" s="32"/>
      <c r="TWC94" s="32"/>
      <c r="TWD94" s="32"/>
      <c r="TWE94" s="32"/>
      <c r="TWF94" s="32"/>
      <c r="TWG94" s="32"/>
      <c r="TWH94" s="32"/>
      <c r="TWI94" s="32"/>
      <c r="TWJ94" s="32"/>
      <c r="TWK94" s="32"/>
      <c r="TWL94" s="32"/>
      <c r="TWM94" s="32"/>
      <c r="TWN94" s="32"/>
      <c r="TWO94" s="32"/>
      <c r="TWP94" s="32"/>
      <c r="TWQ94" s="32"/>
      <c r="TWR94" s="32"/>
      <c r="TWS94" s="32"/>
      <c r="TWT94" s="32"/>
      <c r="TWU94" s="32"/>
      <c r="TWV94" s="32"/>
      <c r="TWW94" s="32"/>
      <c r="TWX94" s="32"/>
      <c r="TWY94" s="32"/>
      <c r="TWZ94" s="32"/>
      <c r="TXA94" s="32"/>
      <c r="TXB94" s="32"/>
      <c r="TXC94" s="32"/>
      <c r="TXD94" s="32"/>
      <c r="TXE94" s="32"/>
      <c r="TXF94" s="32"/>
      <c r="TXG94" s="32"/>
      <c r="TXH94" s="32"/>
      <c r="TXI94" s="32"/>
      <c r="TXJ94" s="32"/>
      <c r="TXK94" s="32"/>
      <c r="TXL94" s="32"/>
      <c r="TXM94" s="32"/>
      <c r="TXN94" s="32"/>
      <c r="TXO94" s="32"/>
      <c r="TXP94" s="32"/>
      <c r="TXQ94" s="32"/>
      <c r="TXR94" s="32"/>
      <c r="TXS94" s="32"/>
      <c r="TXT94" s="32"/>
      <c r="TXU94" s="32"/>
      <c r="TXV94" s="32"/>
      <c r="TXW94" s="32"/>
      <c r="TXX94" s="32"/>
      <c r="TXY94" s="32"/>
      <c r="TXZ94" s="32"/>
      <c r="TYA94" s="32"/>
      <c r="TYB94" s="32"/>
      <c r="TYC94" s="32"/>
      <c r="TYD94" s="32"/>
      <c r="TYE94" s="32"/>
      <c r="TYF94" s="32"/>
      <c r="TYG94" s="32"/>
      <c r="TYH94" s="32"/>
      <c r="TYI94" s="32"/>
      <c r="TYJ94" s="32"/>
      <c r="TYK94" s="32"/>
      <c r="TYL94" s="32"/>
      <c r="TYM94" s="32"/>
      <c r="TYN94" s="32"/>
      <c r="TYO94" s="32"/>
      <c r="TYP94" s="32"/>
      <c r="TYQ94" s="32"/>
      <c r="TYR94" s="32"/>
      <c r="TYS94" s="32"/>
      <c r="TYT94" s="32"/>
      <c r="TYU94" s="32"/>
      <c r="TYV94" s="32"/>
      <c r="TYW94" s="32"/>
      <c r="TYX94" s="32"/>
      <c r="TYY94" s="32"/>
      <c r="TYZ94" s="32"/>
      <c r="TZA94" s="32"/>
      <c r="TZB94" s="32"/>
      <c r="TZC94" s="32"/>
      <c r="TZD94" s="32"/>
      <c r="TZE94" s="32"/>
      <c r="TZF94" s="32"/>
      <c r="TZG94" s="32"/>
      <c r="TZH94" s="32"/>
      <c r="TZI94" s="32"/>
      <c r="TZJ94" s="32"/>
      <c r="TZK94" s="32"/>
      <c r="TZL94" s="32"/>
      <c r="TZM94" s="32"/>
      <c r="TZN94" s="32"/>
      <c r="TZO94" s="32"/>
      <c r="TZP94" s="32"/>
      <c r="TZQ94" s="32"/>
      <c r="TZR94" s="32"/>
      <c r="TZS94" s="32"/>
      <c r="TZT94" s="32"/>
      <c r="TZU94" s="32"/>
      <c r="TZV94" s="32"/>
      <c r="TZW94" s="32"/>
      <c r="TZX94" s="32"/>
      <c r="TZY94" s="32"/>
      <c r="TZZ94" s="32"/>
      <c r="UAA94" s="32"/>
      <c r="UAB94" s="32"/>
      <c r="UAC94" s="32"/>
      <c r="UAD94" s="32"/>
      <c r="UAE94" s="32"/>
      <c r="UAF94" s="32"/>
      <c r="UAG94" s="32"/>
      <c r="UAH94" s="32"/>
      <c r="UAI94" s="32"/>
      <c r="UAJ94" s="32"/>
      <c r="UAK94" s="32"/>
      <c r="UAL94" s="32"/>
      <c r="UAM94" s="32"/>
      <c r="UAN94" s="32"/>
      <c r="UAO94" s="32"/>
      <c r="UAP94" s="32"/>
      <c r="UAQ94" s="32"/>
      <c r="UAR94" s="32"/>
      <c r="UAS94" s="32"/>
      <c r="UAT94" s="32"/>
      <c r="UAU94" s="32"/>
      <c r="UAV94" s="32"/>
      <c r="UAW94" s="32"/>
      <c r="UAX94" s="32"/>
      <c r="UAY94" s="32"/>
      <c r="UAZ94" s="32"/>
      <c r="UBA94" s="32"/>
      <c r="UBB94" s="32"/>
      <c r="UBC94" s="32"/>
      <c r="UBD94" s="32"/>
      <c r="UBE94" s="32"/>
      <c r="UBF94" s="32"/>
      <c r="UBG94" s="32"/>
      <c r="UBH94" s="32"/>
      <c r="UBI94" s="32"/>
      <c r="UBJ94" s="32"/>
      <c r="UBK94" s="32"/>
      <c r="UBL94" s="32"/>
      <c r="UBM94" s="32"/>
      <c r="UBN94" s="32"/>
      <c r="UBO94" s="32"/>
      <c r="UBP94" s="32"/>
      <c r="UBQ94" s="32"/>
      <c r="UBR94" s="32"/>
      <c r="UBS94" s="32"/>
      <c r="UBT94" s="32"/>
      <c r="UBU94" s="32"/>
      <c r="UBV94" s="32"/>
      <c r="UBW94" s="32"/>
      <c r="UBX94" s="32"/>
      <c r="UBY94" s="32"/>
      <c r="UBZ94" s="32"/>
      <c r="UCA94" s="32"/>
      <c r="UCB94" s="32"/>
      <c r="UCC94" s="32"/>
      <c r="UCD94" s="32"/>
      <c r="UCE94" s="32"/>
      <c r="UCF94" s="32"/>
      <c r="UCG94" s="32"/>
      <c r="UCH94" s="32"/>
      <c r="UCI94" s="32"/>
      <c r="UCJ94" s="32"/>
      <c r="UCK94" s="32"/>
      <c r="UCL94" s="32"/>
      <c r="UCM94" s="32"/>
      <c r="UCN94" s="32"/>
      <c r="UCO94" s="32"/>
      <c r="UCP94" s="32"/>
      <c r="UCQ94" s="32"/>
      <c r="UCR94" s="32"/>
      <c r="UCS94" s="32"/>
      <c r="UCT94" s="32"/>
      <c r="UCU94" s="32"/>
      <c r="UCV94" s="32"/>
      <c r="UCW94" s="32"/>
      <c r="UCX94" s="32"/>
      <c r="UCY94" s="32"/>
      <c r="UCZ94" s="32"/>
      <c r="UDA94" s="32"/>
      <c r="UDB94" s="32"/>
      <c r="UDC94" s="32"/>
      <c r="UDD94" s="32"/>
      <c r="UDE94" s="32"/>
      <c r="UDF94" s="32"/>
      <c r="UDG94" s="32"/>
      <c r="UDH94" s="32"/>
      <c r="UDI94" s="32"/>
      <c r="UDJ94" s="32"/>
      <c r="UDK94" s="32"/>
      <c r="UDL94" s="32"/>
      <c r="UDM94" s="32"/>
      <c r="UDN94" s="32"/>
      <c r="UDO94" s="32"/>
      <c r="UDP94" s="32"/>
      <c r="UDQ94" s="32"/>
      <c r="UDR94" s="32"/>
      <c r="UDS94" s="32"/>
      <c r="UDT94" s="32"/>
      <c r="UDU94" s="32"/>
      <c r="UDV94" s="32"/>
      <c r="UDW94" s="32"/>
      <c r="UDX94" s="32"/>
      <c r="UDY94" s="32"/>
      <c r="UDZ94" s="32"/>
      <c r="UEA94" s="32"/>
      <c r="UEB94" s="32"/>
      <c r="UEC94" s="32"/>
      <c r="UED94" s="32"/>
      <c r="UEE94" s="32"/>
      <c r="UEF94" s="32"/>
      <c r="UEG94" s="32"/>
      <c r="UEH94" s="32"/>
      <c r="UEI94" s="32"/>
      <c r="UEJ94" s="32"/>
      <c r="UEK94" s="32"/>
      <c r="UEL94" s="32"/>
      <c r="UEM94" s="32"/>
      <c r="UEN94" s="32"/>
      <c r="UEO94" s="32"/>
      <c r="UEP94" s="32"/>
      <c r="UEQ94" s="32"/>
      <c r="UER94" s="32"/>
      <c r="UES94" s="32"/>
      <c r="UET94" s="32"/>
      <c r="UEU94" s="32"/>
      <c r="UEV94" s="32"/>
      <c r="UEW94" s="32"/>
      <c r="UEX94" s="32"/>
      <c r="UEY94" s="32"/>
      <c r="UEZ94" s="32"/>
      <c r="UFA94" s="32"/>
      <c r="UFB94" s="32"/>
      <c r="UFC94" s="32"/>
      <c r="UFD94" s="32"/>
      <c r="UFE94" s="32"/>
      <c r="UFF94" s="32"/>
      <c r="UFG94" s="32"/>
      <c r="UFH94" s="32"/>
      <c r="UFI94" s="32"/>
      <c r="UFJ94" s="32"/>
      <c r="UFK94" s="32"/>
      <c r="UFL94" s="32"/>
      <c r="UFM94" s="32"/>
      <c r="UFN94" s="32"/>
      <c r="UFO94" s="32"/>
      <c r="UFP94" s="32"/>
      <c r="UFQ94" s="32"/>
      <c r="UFR94" s="32"/>
      <c r="UFS94" s="32"/>
      <c r="UFT94" s="32"/>
      <c r="UFU94" s="32"/>
      <c r="UFV94" s="32"/>
      <c r="UFW94" s="32"/>
      <c r="UFX94" s="32"/>
      <c r="UFY94" s="32"/>
      <c r="UFZ94" s="32"/>
      <c r="UGA94" s="32"/>
      <c r="UGB94" s="32"/>
      <c r="UGC94" s="32"/>
      <c r="UGD94" s="32"/>
      <c r="UGE94" s="32"/>
      <c r="UGF94" s="32"/>
      <c r="UGG94" s="32"/>
      <c r="UGH94" s="32"/>
      <c r="UGI94" s="32"/>
      <c r="UGJ94" s="32"/>
      <c r="UGK94" s="32"/>
      <c r="UGL94" s="32"/>
      <c r="UGM94" s="32"/>
      <c r="UGN94" s="32"/>
      <c r="UGO94" s="32"/>
      <c r="UGP94" s="32"/>
      <c r="UGQ94" s="32"/>
      <c r="UGR94" s="32"/>
      <c r="UGS94" s="32"/>
      <c r="UGT94" s="32"/>
      <c r="UGU94" s="32"/>
      <c r="UGV94" s="32"/>
      <c r="UGW94" s="32"/>
      <c r="UGX94" s="32"/>
      <c r="UGY94" s="32"/>
      <c r="UGZ94" s="32"/>
      <c r="UHA94" s="32"/>
      <c r="UHB94" s="32"/>
      <c r="UHC94" s="32"/>
      <c r="UHD94" s="32"/>
      <c r="UHE94" s="32"/>
      <c r="UHF94" s="32"/>
      <c r="UHG94" s="32"/>
      <c r="UHH94" s="32"/>
      <c r="UHI94" s="32"/>
      <c r="UHJ94" s="32"/>
      <c r="UHK94" s="32"/>
      <c r="UHL94" s="32"/>
      <c r="UHM94" s="32"/>
      <c r="UHN94" s="32"/>
      <c r="UHO94" s="32"/>
      <c r="UHP94" s="32"/>
      <c r="UHQ94" s="32"/>
      <c r="UHR94" s="32"/>
      <c r="UHS94" s="32"/>
      <c r="UHT94" s="32"/>
      <c r="UHU94" s="32"/>
      <c r="UHV94" s="32"/>
      <c r="UHW94" s="32"/>
      <c r="UHX94" s="32"/>
      <c r="UHY94" s="32"/>
      <c r="UHZ94" s="32"/>
      <c r="UIA94" s="32"/>
      <c r="UIB94" s="32"/>
      <c r="UIC94" s="32"/>
      <c r="UID94" s="32"/>
      <c r="UIE94" s="32"/>
      <c r="UIF94" s="32"/>
      <c r="UIG94" s="32"/>
      <c r="UIH94" s="32"/>
      <c r="UII94" s="32"/>
      <c r="UIJ94" s="32"/>
      <c r="UIK94" s="32"/>
      <c r="UIL94" s="32"/>
      <c r="UIM94" s="32"/>
      <c r="UIN94" s="32"/>
      <c r="UIO94" s="32"/>
      <c r="UIP94" s="32"/>
      <c r="UIQ94" s="32"/>
      <c r="UIR94" s="32"/>
      <c r="UIS94" s="32"/>
      <c r="UIT94" s="32"/>
      <c r="UIU94" s="32"/>
      <c r="UIV94" s="32"/>
      <c r="UIW94" s="32"/>
      <c r="UIX94" s="32"/>
      <c r="UIY94" s="32"/>
      <c r="UIZ94" s="32"/>
      <c r="UJA94" s="32"/>
      <c r="UJB94" s="32"/>
      <c r="UJC94" s="32"/>
      <c r="UJD94" s="32"/>
      <c r="UJE94" s="32"/>
      <c r="UJF94" s="32"/>
      <c r="UJG94" s="32"/>
      <c r="UJH94" s="32"/>
      <c r="UJI94" s="32"/>
      <c r="UJJ94" s="32"/>
      <c r="UJK94" s="32"/>
      <c r="UJL94" s="32"/>
      <c r="UJM94" s="32"/>
      <c r="UJN94" s="32"/>
      <c r="UJO94" s="32"/>
      <c r="UJP94" s="32"/>
      <c r="UJQ94" s="32"/>
      <c r="UJR94" s="32"/>
      <c r="UJS94" s="32"/>
      <c r="UJT94" s="32"/>
      <c r="UJU94" s="32"/>
      <c r="UJV94" s="32"/>
      <c r="UJW94" s="32"/>
      <c r="UJX94" s="32"/>
      <c r="UJY94" s="32"/>
      <c r="UJZ94" s="32"/>
      <c r="UKA94" s="32"/>
      <c r="UKB94" s="32"/>
      <c r="UKC94" s="32"/>
      <c r="UKD94" s="32"/>
      <c r="UKE94" s="32"/>
      <c r="UKF94" s="32"/>
      <c r="UKG94" s="32"/>
      <c r="UKH94" s="32"/>
      <c r="UKI94" s="32"/>
      <c r="UKJ94" s="32"/>
      <c r="UKK94" s="32"/>
      <c r="UKL94" s="32"/>
      <c r="UKM94" s="32"/>
      <c r="UKN94" s="32"/>
      <c r="UKO94" s="32"/>
      <c r="UKP94" s="32"/>
      <c r="UKQ94" s="32"/>
      <c r="UKR94" s="32"/>
      <c r="UKS94" s="32"/>
      <c r="UKT94" s="32"/>
      <c r="UKU94" s="32"/>
      <c r="UKV94" s="32"/>
      <c r="UKW94" s="32"/>
      <c r="UKX94" s="32"/>
      <c r="UKY94" s="32"/>
      <c r="UKZ94" s="32"/>
      <c r="ULA94" s="32"/>
      <c r="ULB94" s="32"/>
      <c r="ULC94" s="32"/>
      <c r="ULD94" s="32"/>
      <c r="ULE94" s="32"/>
      <c r="ULF94" s="32"/>
      <c r="ULG94" s="32"/>
      <c r="ULH94" s="32"/>
      <c r="ULI94" s="32"/>
      <c r="ULJ94" s="32"/>
      <c r="ULK94" s="32"/>
      <c r="ULL94" s="32"/>
      <c r="ULM94" s="32"/>
      <c r="ULN94" s="32"/>
      <c r="ULO94" s="32"/>
      <c r="ULP94" s="32"/>
      <c r="ULQ94" s="32"/>
      <c r="ULR94" s="32"/>
      <c r="ULS94" s="32"/>
      <c r="ULT94" s="32"/>
      <c r="ULU94" s="32"/>
      <c r="ULV94" s="32"/>
      <c r="ULW94" s="32"/>
      <c r="ULX94" s="32"/>
      <c r="ULY94" s="32"/>
      <c r="ULZ94" s="32"/>
      <c r="UMA94" s="32"/>
      <c r="UMB94" s="32"/>
      <c r="UMC94" s="32"/>
      <c r="UMD94" s="32"/>
      <c r="UME94" s="32"/>
      <c r="UMF94" s="32"/>
      <c r="UMG94" s="32"/>
      <c r="UMH94" s="32"/>
      <c r="UMI94" s="32"/>
      <c r="UMJ94" s="32"/>
      <c r="UMK94" s="32"/>
      <c r="UML94" s="32"/>
      <c r="UMM94" s="32"/>
      <c r="UMN94" s="32"/>
      <c r="UMO94" s="32"/>
      <c r="UMP94" s="32"/>
      <c r="UMQ94" s="32"/>
      <c r="UMR94" s="32"/>
      <c r="UMS94" s="32"/>
      <c r="UMT94" s="32"/>
      <c r="UMU94" s="32"/>
      <c r="UMV94" s="32"/>
      <c r="UMW94" s="32"/>
      <c r="UMX94" s="32"/>
      <c r="UMY94" s="32"/>
      <c r="UMZ94" s="32"/>
      <c r="UNA94" s="32"/>
      <c r="UNB94" s="32"/>
      <c r="UNC94" s="32"/>
      <c r="UND94" s="32"/>
      <c r="UNE94" s="32"/>
      <c r="UNF94" s="32"/>
      <c r="UNG94" s="32"/>
      <c r="UNH94" s="32"/>
      <c r="UNI94" s="32"/>
      <c r="UNJ94" s="32"/>
      <c r="UNK94" s="32"/>
      <c r="UNL94" s="32"/>
      <c r="UNM94" s="32"/>
      <c r="UNN94" s="32"/>
      <c r="UNO94" s="32"/>
      <c r="UNP94" s="32"/>
      <c r="UNQ94" s="32"/>
      <c r="UNR94" s="32"/>
      <c r="UNS94" s="32"/>
      <c r="UNT94" s="32"/>
      <c r="UNU94" s="32"/>
      <c r="UNV94" s="32"/>
      <c r="UNW94" s="32"/>
      <c r="UNX94" s="32"/>
      <c r="UNY94" s="32"/>
      <c r="UNZ94" s="32"/>
      <c r="UOA94" s="32"/>
      <c r="UOB94" s="32"/>
      <c r="UOC94" s="32"/>
      <c r="UOD94" s="32"/>
      <c r="UOE94" s="32"/>
      <c r="UOF94" s="32"/>
      <c r="UOG94" s="32"/>
      <c r="UOH94" s="32"/>
      <c r="UOI94" s="32"/>
      <c r="UOJ94" s="32"/>
      <c r="UOK94" s="32"/>
      <c r="UOL94" s="32"/>
      <c r="UOM94" s="32"/>
      <c r="UON94" s="32"/>
      <c r="UOO94" s="32"/>
      <c r="UOP94" s="32"/>
      <c r="UOQ94" s="32"/>
      <c r="UOR94" s="32"/>
      <c r="UOS94" s="32"/>
      <c r="UOT94" s="32"/>
      <c r="UOU94" s="32"/>
      <c r="UOV94" s="32"/>
      <c r="UOW94" s="32"/>
      <c r="UOX94" s="32"/>
      <c r="UOY94" s="32"/>
      <c r="UOZ94" s="32"/>
      <c r="UPA94" s="32"/>
      <c r="UPB94" s="32"/>
      <c r="UPC94" s="32"/>
      <c r="UPD94" s="32"/>
      <c r="UPE94" s="32"/>
      <c r="UPF94" s="32"/>
      <c r="UPG94" s="32"/>
      <c r="UPH94" s="32"/>
      <c r="UPI94" s="32"/>
      <c r="UPJ94" s="32"/>
      <c r="UPK94" s="32"/>
      <c r="UPL94" s="32"/>
      <c r="UPM94" s="32"/>
      <c r="UPN94" s="32"/>
      <c r="UPO94" s="32"/>
      <c r="UPP94" s="32"/>
      <c r="UPQ94" s="32"/>
      <c r="UPR94" s="32"/>
      <c r="UPS94" s="32"/>
      <c r="UPT94" s="32"/>
      <c r="UPU94" s="32"/>
      <c r="UPV94" s="32"/>
      <c r="UPW94" s="32"/>
      <c r="UPX94" s="32"/>
      <c r="UPY94" s="32"/>
      <c r="UPZ94" s="32"/>
      <c r="UQA94" s="32"/>
      <c r="UQB94" s="32"/>
      <c r="UQC94" s="32"/>
      <c r="UQD94" s="32"/>
      <c r="UQE94" s="32"/>
      <c r="UQF94" s="32"/>
      <c r="UQG94" s="32"/>
      <c r="UQH94" s="32"/>
      <c r="UQI94" s="32"/>
      <c r="UQJ94" s="32"/>
      <c r="UQK94" s="32"/>
      <c r="UQL94" s="32"/>
      <c r="UQM94" s="32"/>
      <c r="UQN94" s="32"/>
      <c r="UQO94" s="32"/>
      <c r="UQP94" s="32"/>
      <c r="UQQ94" s="32"/>
      <c r="UQR94" s="32"/>
      <c r="UQS94" s="32"/>
      <c r="UQT94" s="32"/>
      <c r="UQU94" s="32"/>
      <c r="UQV94" s="32"/>
      <c r="UQW94" s="32"/>
      <c r="UQX94" s="32"/>
      <c r="UQY94" s="32"/>
      <c r="UQZ94" s="32"/>
      <c r="URA94" s="32"/>
      <c r="URB94" s="32"/>
      <c r="URC94" s="32"/>
      <c r="URD94" s="32"/>
      <c r="URE94" s="32"/>
      <c r="URF94" s="32"/>
      <c r="URG94" s="32"/>
      <c r="URH94" s="32"/>
      <c r="URI94" s="32"/>
      <c r="URJ94" s="32"/>
      <c r="URK94" s="32"/>
      <c r="URL94" s="32"/>
      <c r="URM94" s="32"/>
      <c r="URN94" s="32"/>
      <c r="URO94" s="32"/>
      <c r="URP94" s="32"/>
      <c r="URQ94" s="32"/>
      <c r="URR94" s="32"/>
      <c r="URS94" s="32"/>
      <c r="URT94" s="32"/>
      <c r="URU94" s="32"/>
      <c r="URV94" s="32"/>
      <c r="URW94" s="32"/>
      <c r="URX94" s="32"/>
      <c r="URY94" s="32"/>
      <c r="URZ94" s="32"/>
      <c r="USA94" s="32"/>
      <c r="USB94" s="32"/>
      <c r="USC94" s="32"/>
      <c r="USD94" s="32"/>
      <c r="USE94" s="32"/>
      <c r="USF94" s="32"/>
      <c r="USG94" s="32"/>
      <c r="USH94" s="32"/>
      <c r="USI94" s="32"/>
      <c r="USJ94" s="32"/>
      <c r="USK94" s="32"/>
      <c r="USL94" s="32"/>
      <c r="USM94" s="32"/>
      <c r="USN94" s="32"/>
      <c r="USO94" s="32"/>
      <c r="USP94" s="32"/>
      <c r="USQ94" s="32"/>
      <c r="USR94" s="32"/>
      <c r="USS94" s="32"/>
      <c r="UST94" s="32"/>
      <c r="USU94" s="32"/>
      <c r="USV94" s="32"/>
      <c r="USW94" s="32"/>
      <c r="USX94" s="32"/>
      <c r="USY94" s="32"/>
      <c r="USZ94" s="32"/>
      <c r="UTA94" s="32"/>
      <c r="UTB94" s="32"/>
      <c r="UTC94" s="32"/>
      <c r="UTD94" s="32"/>
      <c r="UTE94" s="32"/>
      <c r="UTF94" s="32"/>
      <c r="UTG94" s="32"/>
      <c r="UTH94" s="32"/>
      <c r="UTI94" s="32"/>
      <c r="UTJ94" s="32"/>
      <c r="UTK94" s="32"/>
      <c r="UTL94" s="32"/>
      <c r="UTM94" s="32"/>
      <c r="UTN94" s="32"/>
      <c r="UTO94" s="32"/>
      <c r="UTP94" s="32"/>
      <c r="UTQ94" s="32"/>
      <c r="UTR94" s="32"/>
      <c r="UTS94" s="32"/>
      <c r="UTT94" s="32"/>
      <c r="UTU94" s="32"/>
      <c r="UTV94" s="32"/>
      <c r="UTW94" s="32"/>
      <c r="UTX94" s="32"/>
      <c r="UTY94" s="32"/>
      <c r="UTZ94" s="32"/>
      <c r="UUA94" s="32"/>
      <c r="UUB94" s="32"/>
      <c r="UUC94" s="32"/>
      <c r="UUD94" s="32"/>
      <c r="UUE94" s="32"/>
      <c r="UUF94" s="32"/>
      <c r="UUG94" s="32"/>
      <c r="UUH94" s="32"/>
      <c r="UUI94" s="32"/>
      <c r="UUJ94" s="32"/>
      <c r="UUK94" s="32"/>
      <c r="UUL94" s="32"/>
      <c r="UUM94" s="32"/>
      <c r="UUN94" s="32"/>
      <c r="UUO94" s="32"/>
      <c r="UUP94" s="32"/>
      <c r="UUQ94" s="32"/>
      <c r="UUR94" s="32"/>
      <c r="UUS94" s="32"/>
      <c r="UUT94" s="32"/>
      <c r="UUU94" s="32"/>
      <c r="UUV94" s="32"/>
      <c r="UUW94" s="32"/>
      <c r="UUX94" s="32"/>
      <c r="UUY94" s="32"/>
      <c r="UUZ94" s="32"/>
      <c r="UVA94" s="32"/>
      <c r="UVB94" s="32"/>
      <c r="UVC94" s="32"/>
      <c r="UVD94" s="32"/>
      <c r="UVE94" s="32"/>
      <c r="UVF94" s="32"/>
      <c r="UVG94" s="32"/>
      <c r="UVH94" s="32"/>
      <c r="UVI94" s="32"/>
      <c r="UVJ94" s="32"/>
      <c r="UVK94" s="32"/>
      <c r="UVL94" s="32"/>
      <c r="UVM94" s="32"/>
      <c r="UVN94" s="32"/>
      <c r="UVO94" s="32"/>
      <c r="UVP94" s="32"/>
      <c r="UVQ94" s="32"/>
      <c r="UVR94" s="32"/>
      <c r="UVS94" s="32"/>
      <c r="UVT94" s="32"/>
      <c r="UVU94" s="32"/>
      <c r="UVV94" s="32"/>
      <c r="UVW94" s="32"/>
      <c r="UVX94" s="32"/>
      <c r="UVY94" s="32"/>
      <c r="UVZ94" s="32"/>
      <c r="UWA94" s="32"/>
      <c r="UWB94" s="32"/>
      <c r="UWC94" s="32"/>
      <c r="UWD94" s="32"/>
      <c r="UWE94" s="32"/>
      <c r="UWF94" s="32"/>
      <c r="UWG94" s="32"/>
      <c r="UWH94" s="32"/>
      <c r="UWI94" s="32"/>
      <c r="UWJ94" s="32"/>
      <c r="UWK94" s="32"/>
      <c r="UWL94" s="32"/>
      <c r="UWM94" s="32"/>
      <c r="UWN94" s="32"/>
      <c r="UWO94" s="32"/>
      <c r="UWP94" s="32"/>
      <c r="UWQ94" s="32"/>
      <c r="UWR94" s="32"/>
      <c r="UWS94" s="32"/>
      <c r="UWT94" s="32"/>
      <c r="UWU94" s="32"/>
      <c r="UWV94" s="32"/>
      <c r="UWW94" s="32"/>
      <c r="UWX94" s="32"/>
      <c r="UWY94" s="32"/>
      <c r="UWZ94" s="32"/>
      <c r="UXA94" s="32"/>
      <c r="UXB94" s="32"/>
      <c r="UXC94" s="32"/>
      <c r="UXD94" s="32"/>
      <c r="UXE94" s="32"/>
      <c r="UXF94" s="32"/>
      <c r="UXG94" s="32"/>
      <c r="UXH94" s="32"/>
      <c r="UXI94" s="32"/>
      <c r="UXJ94" s="32"/>
      <c r="UXK94" s="32"/>
      <c r="UXL94" s="32"/>
      <c r="UXM94" s="32"/>
      <c r="UXN94" s="32"/>
      <c r="UXO94" s="32"/>
      <c r="UXP94" s="32"/>
      <c r="UXQ94" s="32"/>
      <c r="UXR94" s="32"/>
      <c r="UXS94" s="32"/>
      <c r="UXT94" s="32"/>
      <c r="UXU94" s="32"/>
      <c r="UXV94" s="32"/>
      <c r="UXW94" s="32"/>
      <c r="UXX94" s="32"/>
      <c r="UXY94" s="32"/>
      <c r="UXZ94" s="32"/>
      <c r="UYA94" s="32"/>
      <c r="UYB94" s="32"/>
      <c r="UYC94" s="32"/>
      <c r="UYD94" s="32"/>
      <c r="UYE94" s="32"/>
      <c r="UYF94" s="32"/>
      <c r="UYG94" s="32"/>
      <c r="UYH94" s="32"/>
      <c r="UYI94" s="32"/>
      <c r="UYJ94" s="32"/>
      <c r="UYK94" s="32"/>
      <c r="UYL94" s="32"/>
      <c r="UYM94" s="32"/>
      <c r="UYN94" s="32"/>
      <c r="UYO94" s="32"/>
      <c r="UYP94" s="32"/>
      <c r="UYQ94" s="32"/>
      <c r="UYR94" s="32"/>
      <c r="UYS94" s="32"/>
      <c r="UYT94" s="32"/>
      <c r="UYU94" s="32"/>
      <c r="UYV94" s="32"/>
      <c r="UYW94" s="32"/>
      <c r="UYX94" s="32"/>
      <c r="UYY94" s="32"/>
      <c r="UYZ94" s="32"/>
      <c r="UZA94" s="32"/>
      <c r="UZB94" s="32"/>
      <c r="UZC94" s="32"/>
      <c r="UZD94" s="32"/>
      <c r="UZE94" s="32"/>
      <c r="UZF94" s="32"/>
      <c r="UZG94" s="32"/>
      <c r="UZH94" s="32"/>
      <c r="UZI94" s="32"/>
      <c r="UZJ94" s="32"/>
      <c r="UZK94" s="32"/>
      <c r="UZL94" s="32"/>
      <c r="UZM94" s="32"/>
      <c r="UZN94" s="32"/>
      <c r="UZO94" s="32"/>
      <c r="UZP94" s="32"/>
      <c r="UZQ94" s="32"/>
      <c r="UZR94" s="32"/>
      <c r="UZS94" s="32"/>
      <c r="UZT94" s="32"/>
      <c r="UZU94" s="32"/>
      <c r="UZV94" s="32"/>
      <c r="UZW94" s="32"/>
      <c r="UZX94" s="32"/>
      <c r="UZY94" s="32"/>
      <c r="UZZ94" s="32"/>
      <c r="VAA94" s="32"/>
      <c r="VAB94" s="32"/>
      <c r="VAC94" s="32"/>
      <c r="VAD94" s="32"/>
      <c r="VAE94" s="32"/>
      <c r="VAF94" s="32"/>
      <c r="VAG94" s="32"/>
      <c r="VAH94" s="32"/>
      <c r="VAI94" s="32"/>
      <c r="VAJ94" s="32"/>
      <c r="VAK94" s="32"/>
      <c r="VAL94" s="32"/>
      <c r="VAM94" s="32"/>
      <c r="VAN94" s="32"/>
      <c r="VAO94" s="32"/>
      <c r="VAP94" s="32"/>
      <c r="VAQ94" s="32"/>
      <c r="VAR94" s="32"/>
      <c r="VAS94" s="32"/>
      <c r="VAT94" s="32"/>
      <c r="VAU94" s="32"/>
      <c r="VAV94" s="32"/>
      <c r="VAW94" s="32"/>
      <c r="VAX94" s="32"/>
      <c r="VAY94" s="32"/>
      <c r="VAZ94" s="32"/>
      <c r="VBA94" s="32"/>
      <c r="VBB94" s="32"/>
      <c r="VBC94" s="32"/>
      <c r="VBD94" s="32"/>
      <c r="VBE94" s="32"/>
      <c r="VBF94" s="32"/>
      <c r="VBG94" s="32"/>
      <c r="VBH94" s="32"/>
      <c r="VBI94" s="32"/>
      <c r="VBJ94" s="32"/>
      <c r="VBK94" s="32"/>
      <c r="VBL94" s="32"/>
      <c r="VBM94" s="32"/>
      <c r="VBN94" s="32"/>
      <c r="VBO94" s="32"/>
      <c r="VBP94" s="32"/>
      <c r="VBQ94" s="32"/>
      <c r="VBR94" s="32"/>
      <c r="VBS94" s="32"/>
      <c r="VBT94" s="32"/>
      <c r="VBU94" s="32"/>
      <c r="VBV94" s="32"/>
      <c r="VBW94" s="32"/>
      <c r="VBX94" s="32"/>
      <c r="VBY94" s="32"/>
      <c r="VBZ94" s="32"/>
      <c r="VCA94" s="32"/>
      <c r="VCB94" s="32"/>
      <c r="VCC94" s="32"/>
      <c r="VCD94" s="32"/>
      <c r="VCE94" s="32"/>
      <c r="VCF94" s="32"/>
      <c r="VCG94" s="32"/>
      <c r="VCH94" s="32"/>
      <c r="VCI94" s="32"/>
      <c r="VCJ94" s="32"/>
      <c r="VCK94" s="32"/>
      <c r="VCL94" s="32"/>
      <c r="VCM94" s="32"/>
      <c r="VCN94" s="32"/>
      <c r="VCO94" s="32"/>
      <c r="VCP94" s="32"/>
      <c r="VCQ94" s="32"/>
      <c r="VCR94" s="32"/>
      <c r="VCS94" s="32"/>
      <c r="VCT94" s="32"/>
      <c r="VCU94" s="32"/>
      <c r="VCV94" s="32"/>
      <c r="VCW94" s="32"/>
      <c r="VCX94" s="32"/>
      <c r="VCY94" s="32"/>
      <c r="VCZ94" s="32"/>
      <c r="VDA94" s="32"/>
      <c r="VDB94" s="32"/>
      <c r="VDC94" s="32"/>
      <c r="VDD94" s="32"/>
      <c r="VDE94" s="32"/>
      <c r="VDF94" s="32"/>
      <c r="VDG94" s="32"/>
      <c r="VDH94" s="32"/>
      <c r="VDI94" s="32"/>
      <c r="VDJ94" s="32"/>
      <c r="VDK94" s="32"/>
      <c r="VDL94" s="32"/>
      <c r="VDM94" s="32"/>
      <c r="VDN94" s="32"/>
      <c r="VDO94" s="32"/>
      <c r="VDP94" s="32"/>
      <c r="VDQ94" s="32"/>
      <c r="VDR94" s="32"/>
      <c r="VDS94" s="32"/>
      <c r="VDT94" s="32"/>
      <c r="VDU94" s="32"/>
      <c r="VDV94" s="32"/>
      <c r="VDW94" s="32"/>
      <c r="VDX94" s="32"/>
      <c r="VDY94" s="32"/>
      <c r="VDZ94" s="32"/>
      <c r="VEA94" s="32"/>
      <c r="VEB94" s="32"/>
      <c r="VEC94" s="32"/>
      <c r="VED94" s="32"/>
      <c r="VEE94" s="32"/>
      <c r="VEF94" s="32"/>
      <c r="VEG94" s="32"/>
      <c r="VEH94" s="32"/>
      <c r="VEI94" s="32"/>
      <c r="VEJ94" s="32"/>
      <c r="VEK94" s="32"/>
      <c r="VEL94" s="32"/>
      <c r="VEM94" s="32"/>
      <c r="VEN94" s="32"/>
      <c r="VEO94" s="32"/>
      <c r="VEP94" s="32"/>
      <c r="VEQ94" s="32"/>
      <c r="VER94" s="32"/>
      <c r="VES94" s="32"/>
      <c r="VET94" s="32"/>
      <c r="VEU94" s="32"/>
      <c r="VEV94" s="32"/>
      <c r="VEW94" s="32"/>
      <c r="VEX94" s="32"/>
      <c r="VEY94" s="32"/>
      <c r="VEZ94" s="32"/>
      <c r="VFA94" s="32"/>
      <c r="VFB94" s="32"/>
      <c r="VFC94" s="32"/>
      <c r="VFD94" s="32"/>
      <c r="VFE94" s="32"/>
      <c r="VFF94" s="32"/>
      <c r="VFG94" s="32"/>
      <c r="VFH94" s="32"/>
      <c r="VFI94" s="32"/>
      <c r="VFJ94" s="32"/>
      <c r="VFK94" s="32"/>
      <c r="VFL94" s="32"/>
      <c r="VFM94" s="32"/>
      <c r="VFN94" s="32"/>
      <c r="VFO94" s="32"/>
      <c r="VFP94" s="32"/>
      <c r="VFQ94" s="32"/>
      <c r="VFR94" s="32"/>
      <c r="VFS94" s="32"/>
      <c r="VFT94" s="32"/>
      <c r="VFU94" s="32"/>
      <c r="VFV94" s="32"/>
      <c r="VFW94" s="32"/>
      <c r="VFX94" s="32"/>
      <c r="VFY94" s="32"/>
      <c r="VFZ94" s="32"/>
      <c r="VGA94" s="32"/>
      <c r="VGB94" s="32"/>
      <c r="VGC94" s="32"/>
      <c r="VGD94" s="32"/>
      <c r="VGE94" s="32"/>
      <c r="VGF94" s="32"/>
      <c r="VGG94" s="32"/>
      <c r="VGH94" s="32"/>
      <c r="VGI94" s="32"/>
      <c r="VGJ94" s="32"/>
      <c r="VGK94" s="32"/>
      <c r="VGL94" s="32"/>
      <c r="VGM94" s="32"/>
      <c r="VGN94" s="32"/>
      <c r="VGO94" s="32"/>
      <c r="VGP94" s="32"/>
      <c r="VGQ94" s="32"/>
      <c r="VGR94" s="32"/>
      <c r="VGS94" s="32"/>
      <c r="VGT94" s="32"/>
      <c r="VGU94" s="32"/>
      <c r="VGV94" s="32"/>
      <c r="VGW94" s="32"/>
      <c r="VGX94" s="32"/>
      <c r="VGY94" s="32"/>
      <c r="VGZ94" s="32"/>
      <c r="VHA94" s="32"/>
      <c r="VHB94" s="32"/>
      <c r="VHC94" s="32"/>
      <c r="VHD94" s="32"/>
      <c r="VHE94" s="32"/>
      <c r="VHF94" s="32"/>
      <c r="VHG94" s="32"/>
      <c r="VHH94" s="32"/>
      <c r="VHI94" s="32"/>
      <c r="VHJ94" s="32"/>
      <c r="VHK94" s="32"/>
      <c r="VHL94" s="32"/>
      <c r="VHM94" s="32"/>
      <c r="VHN94" s="32"/>
      <c r="VHO94" s="32"/>
      <c r="VHP94" s="32"/>
      <c r="VHQ94" s="32"/>
      <c r="VHR94" s="32"/>
      <c r="VHS94" s="32"/>
      <c r="VHT94" s="32"/>
      <c r="VHU94" s="32"/>
      <c r="VHV94" s="32"/>
      <c r="VHW94" s="32"/>
      <c r="VHX94" s="32"/>
      <c r="VHY94" s="32"/>
      <c r="VHZ94" s="32"/>
      <c r="VIA94" s="32"/>
      <c r="VIB94" s="32"/>
      <c r="VIC94" s="32"/>
      <c r="VID94" s="32"/>
      <c r="VIE94" s="32"/>
      <c r="VIF94" s="32"/>
      <c r="VIG94" s="32"/>
      <c r="VIH94" s="32"/>
      <c r="VII94" s="32"/>
      <c r="VIJ94" s="32"/>
      <c r="VIK94" s="32"/>
      <c r="VIL94" s="32"/>
      <c r="VIM94" s="32"/>
      <c r="VIN94" s="32"/>
      <c r="VIO94" s="32"/>
      <c r="VIP94" s="32"/>
      <c r="VIQ94" s="32"/>
      <c r="VIR94" s="32"/>
      <c r="VIS94" s="32"/>
      <c r="VIT94" s="32"/>
      <c r="VIU94" s="32"/>
      <c r="VIV94" s="32"/>
      <c r="VIW94" s="32"/>
      <c r="VIX94" s="32"/>
      <c r="VIY94" s="32"/>
      <c r="VIZ94" s="32"/>
      <c r="VJA94" s="32"/>
      <c r="VJB94" s="32"/>
      <c r="VJC94" s="32"/>
      <c r="VJD94" s="32"/>
      <c r="VJE94" s="32"/>
      <c r="VJF94" s="32"/>
      <c r="VJG94" s="32"/>
      <c r="VJH94" s="32"/>
      <c r="VJI94" s="32"/>
      <c r="VJJ94" s="32"/>
      <c r="VJK94" s="32"/>
      <c r="VJL94" s="32"/>
      <c r="VJM94" s="32"/>
      <c r="VJN94" s="32"/>
      <c r="VJO94" s="32"/>
      <c r="VJP94" s="32"/>
      <c r="VJQ94" s="32"/>
      <c r="VJR94" s="32"/>
      <c r="VJS94" s="32"/>
      <c r="VJT94" s="32"/>
      <c r="VJU94" s="32"/>
      <c r="VJV94" s="32"/>
      <c r="VJW94" s="32"/>
      <c r="VJX94" s="32"/>
      <c r="VJY94" s="32"/>
      <c r="VJZ94" s="32"/>
      <c r="VKA94" s="32"/>
      <c r="VKB94" s="32"/>
      <c r="VKC94" s="32"/>
      <c r="VKD94" s="32"/>
      <c r="VKE94" s="32"/>
      <c r="VKF94" s="32"/>
      <c r="VKG94" s="32"/>
      <c r="VKH94" s="32"/>
      <c r="VKI94" s="32"/>
      <c r="VKJ94" s="32"/>
      <c r="VKK94" s="32"/>
      <c r="VKL94" s="32"/>
      <c r="VKM94" s="32"/>
      <c r="VKN94" s="32"/>
      <c r="VKO94" s="32"/>
      <c r="VKP94" s="32"/>
      <c r="VKQ94" s="32"/>
      <c r="VKR94" s="32"/>
      <c r="VKS94" s="32"/>
      <c r="VKT94" s="32"/>
      <c r="VKU94" s="32"/>
      <c r="VKV94" s="32"/>
      <c r="VKW94" s="32"/>
      <c r="VKX94" s="32"/>
      <c r="VKY94" s="32"/>
      <c r="VKZ94" s="32"/>
      <c r="VLA94" s="32"/>
      <c r="VLB94" s="32"/>
      <c r="VLC94" s="32"/>
      <c r="VLD94" s="32"/>
      <c r="VLE94" s="32"/>
      <c r="VLF94" s="32"/>
      <c r="VLG94" s="32"/>
      <c r="VLH94" s="32"/>
      <c r="VLI94" s="32"/>
      <c r="VLJ94" s="32"/>
      <c r="VLK94" s="32"/>
      <c r="VLL94" s="32"/>
      <c r="VLM94" s="32"/>
      <c r="VLN94" s="32"/>
      <c r="VLO94" s="32"/>
      <c r="VLP94" s="32"/>
      <c r="VLQ94" s="32"/>
      <c r="VLR94" s="32"/>
      <c r="VLS94" s="32"/>
      <c r="VLT94" s="32"/>
      <c r="VLU94" s="32"/>
      <c r="VLV94" s="32"/>
      <c r="VLW94" s="32"/>
      <c r="VLX94" s="32"/>
      <c r="VLY94" s="32"/>
      <c r="VLZ94" s="32"/>
      <c r="VMA94" s="32"/>
      <c r="VMB94" s="32"/>
      <c r="VMC94" s="32"/>
      <c r="VMD94" s="32"/>
      <c r="VME94" s="32"/>
      <c r="VMF94" s="32"/>
      <c r="VMG94" s="32"/>
      <c r="VMH94" s="32"/>
      <c r="VMI94" s="32"/>
      <c r="VMJ94" s="32"/>
      <c r="VMK94" s="32"/>
      <c r="VML94" s="32"/>
      <c r="VMM94" s="32"/>
      <c r="VMN94" s="32"/>
      <c r="VMO94" s="32"/>
      <c r="VMP94" s="32"/>
      <c r="VMQ94" s="32"/>
      <c r="VMR94" s="32"/>
      <c r="VMS94" s="32"/>
      <c r="VMT94" s="32"/>
      <c r="VMU94" s="32"/>
      <c r="VMV94" s="32"/>
      <c r="VMW94" s="32"/>
      <c r="VMX94" s="32"/>
      <c r="VMY94" s="32"/>
      <c r="VMZ94" s="32"/>
      <c r="VNA94" s="32"/>
      <c r="VNB94" s="32"/>
      <c r="VNC94" s="32"/>
      <c r="VND94" s="32"/>
      <c r="VNE94" s="32"/>
      <c r="VNF94" s="32"/>
      <c r="VNG94" s="32"/>
      <c r="VNH94" s="32"/>
      <c r="VNI94" s="32"/>
      <c r="VNJ94" s="32"/>
      <c r="VNK94" s="32"/>
      <c r="VNL94" s="32"/>
      <c r="VNM94" s="32"/>
      <c r="VNN94" s="32"/>
      <c r="VNO94" s="32"/>
      <c r="VNP94" s="32"/>
      <c r="VNQ94" s="32"/>
      <c r="VNR94" s="32"/>
      <c r="VNS94" s="32"/>
      <c r="VNT94" s="32"/>
      <c r="VNU94" s="32"/>
      <c r="VNV94" s="32"/>
      <c r="VNW94" s="32"/>
      <c r="VNX94" s="32"/>
      <c r="VNY94" s="32"/>
      <c r="VNZ94" s="32"/>
      <c r="VOA94" s="32"/>
      <c r="VOB94" s="32"/>
      <c r="VOC94" s="32"/>
      <c r="VOD94" s="32"/>
      <c r="VOE94" s="32"/>
      <c r="VOF94" s="32"/>
      <c r="VOG94" s="32"/>
      <c r="VOH94" s="32"/>
      <c r="VOI94" s="32"/>
      <c r="VOJ94" s="32"/>
      <c r="VOK94" s="32"/>
      <c r="VOL94" s="32"/>
      <c r="VOM94" s="32"/>
      <c r="VON94" s="32"/>
      <c r="VOO94" s="32"/>
      <c r="VOP94" s="32"/>
      <c r="VOQ94" s="32"/>
      <c r="VOR94" s="32"/>
      <c r="VOS94" s="32"/>
      <c r="VOT94" s="32"/>
      <c r="VOU94" s="32"/>
      <c r="VOV94" s="32"/>
      <c r="VOW94" s="32"/>
      <c r="VOX94" s="32"/>
      <c r="VOY94" s="32"/>
      <c r="VOZ94" s="32"/>
      <c r="VPA94" s="32"/>
      <c r="VPB94" s="32"/>
      <c r="VPC94" s="32"/>
      <c r="VPD94" s="32"/>
      <c r="VPE94" s="32"/>
      <c r="VPF94" s="32"/>
      <c r="VPG94" s="32"/>
      <c r="VPH94" s="32"/>
      <c r="VPI94" s="32"/>
      <c r="VPJ94" s="32"/>
      <c r="VPK94" s="32"/>
      <c r="VPL94" s="32"/>
      <c r="VPM94" s="32"/>
      <c r="VPN94" s="32"/>
      <c r="VPO94" s="32"/>
      <c r="VPP94" s="32"/>
      <c r="VPQ94" s="32"/>
      <c r="VPR94" s="32"/>
      <c r="VPS94" s="32"/>
      <c r="VPT94" s="32"/>
      <c r="VPU94" s="32"/>
      <c r="VPV94" s="32"/>
      <c r="VPW94" s="32"/>
      <c r="VPX94" s="32"/>
      <c r="VPY94" s="32"/>
      <c r="VPZ94" s="32"/>
      <c r="VQA94" s="32"/>
      <c r="VQB94" s="32"/>
      <c r="VQC94" s="32"/>
      <c r="VQD94" s="32"/>
      <c r="VQE94" s="32"/>
      <c r="VQF94" s="32"/>
      <c r="VQG94" s="32"/>
      <c r="VQH94" s="32"/>
      <c r="VQI94" s="32"/>
      <c r="VQJ94" s="32"/>
      <c r="VQK94" s="32"/>
      <c r="VQL94" s="32"/>
      <c r="VQM94" s="32"/>
      <c r="VQN94" s="32"/>
      <c r="VQO94" s="32"/>
      <c r="VQP94" s="32"/>
      <c r="VQQ94" s="32"/>
      <c r="VQR94" s="32"/>
      <c r="VQS94" s="32"/>
      <c r="VQT94" s="32"/>
      <c r="VQU94" s="32"/>
      <c r="VQV94" s="32"/>
      <c r="VQW94" s="32"/>
      <c r="VQX94" s="32"/>
      <c r="VQY94" s="32"/>
      <c r="VQZ94" s="32"/>
      <c r="VRA94" s="32"/>
      <c r="VRB94" s="32"/>
      <c r="VRC94" s="32"/>
      <c r="VRD94" s="32"/>
      <c r="VRE94" s="32"/>
      <c r="VRF94" s="32"/>
      <c r="VRG94" s="32"/>
      <c r="VRH94" s="32"/>
      <c r="VRI94" s="32"/>
      <c r="VRJ94" s="32"/>
      <c r="VRK94" s="32"/>
      <c r="VRL94" s="32"/>
      <c r="VRM94" s="32"/>
      <c r="VRN94" s="32"/>
      <c r="VRO94" s="32"/>
      <c r="VRP94" s="32"/>
      <c r="VRQ94" s="32"/>
      <c r="VRR94" s="32"/>
      <c r="VRS94" s="32"/>
      <c r="VRT94" s="32"/>
      <c r="VRU94" s="32"/>
      <c r="VRV94" s="32"/>
      <c r="VRW94" s="32"/>
      <c r="VRX94" s="32"/>
      <c r="VRY94" s="32"/>
      <c r="VRZ94" s="32"/>
      <c r="VSA94" s="32"/>
      <c r="VSB94" s="32"/>
      <c r="VSC94" s="32"/>
      <c r="VSD94" s="32"/>
      <c r="VSE94" s="32"/>
      <c r="VSF94" s="32"/>
      <c r="VSG94" s="32"/>
      <c r="VSH94" s="32"/>
      <c r="VSI94" s="32"/>
      <c r="VSJ94" s="32"/>
      <c r="VSK94" s="32"/>
      <c r="VSL94" s="32"/>
      <c r="VSM94" s="32"/>
      <c r="VSN94" s="32"/>
      <c r="VSO94" s="32"/>
      <c r="VSP94" s="32"/>
      <c r="VSQ94" s="32"/>
      <c r="VSR94" s="32"/>
      <c r="VSS94" s="32"/>
      <c r="VST94" s="32"/>
      <c r="VSU94" s="32"/>
      <c r="VSV94" s="32"/>
      <c r="VSW94" s="32"/>
      <c r="VSX94" s="32"/>
      <c r="VSY94" s="32"/>
      <c r="VSZ94" s="32"/>
      <c r="VTA94" s="32"/>
      <c r="VTB94" s="32"/>
      <c r="VTC94" s="32"/>
      <c r="VTD94" s="32"/>
      <c r="VTE94" s="32"/>
      <c r="VTF94" s="32"/>
      <c r="VTG94" s="32"/>
      <c r="VTH94" s="32"/>
      <c r="VTI94" s="32"/>
      <c r="VTJ94" s="32"/>
      <c r="VTK94" s="32"/>
      <c r="VTL94" s="32"/>
      <c r="VTM94" s="32"/>
      <c r="VTN94" s="32"/>
      <c r="VTO94" s="32"/>
      <c r="VTP94" s="32"/>
      <c r="VTQ94" s="32"/>
      <c r="VTR94" s="32"/>
      <c r="VTS94" s="32"/>
      <c r="VTT94" s="32"/>
      <c r="VTU94" s="32"/>
      <c r="VTV94" s="32"/>
      <c r="VTW94" s="32"/>
      <c r="VTX94" s="32"/>
      <c r="VTY94" s="32"/>
      <c r="VTZ94" s="32"/>
      <c r="VUA94" s="32"/>
      <c r="VUB94" s="32"/>
      <c r="VUC94" s="32"/>
      <c r="VUD94" s="32"/>
      <c r="VUE94" s="32"/>
      <c r="VUF94" s="32"/>
      <c r="VUG94" s="32"/>
      <c r="VUH94" s="32"/>
      <c r="VUI94" s="32"/>
      <c r="VUJ94" s="32"/>
      <c r="VUK94" s="32"/>
      <c r="VUL94" s="32"/>
      <c r="VUM94" s="32"/>
      <c r="VUN94" s="32"/>
      <c r="VUO94" s="32"/>
      <c r="VUP94" s="32"/>
      <c r="VUQ94" s="32"/>
      <c r="VUR94" s="32"/>
      <c r="VUS94" s="32"/>
      <c r="VUT94" s="32"/>
      <c r="VUU94" s="32"/>
      <c r="VUV94" s="32"/>
      <c r="VUW94" s="32"/>
      <c r="VUX94" s="32"/>
      <c r="VUY94" s="32"/>
      <c r="VUZ94" s="32"/>
      <c r="VVA94" s="32"/>
      <c r="VVB94" s="32"/>
      <c r="VVC94" s="32"/>
      <c r="VVD94" s="32"/>
      <c r="VVE94" s="32"/>
      <c r="VVF94" s="32"/>
      <c r="VVG94" s="32"/>
      <c r="VVH94" s="32"/>
      <c r="VVI94" s="32"/>
      <c r="VVJ94" s="32"/>
      <c r="VVK94" s="32"/>
      <c r="VVL94" s="32"/>
      <c r="VVM94" s="32"/>
      <c r="VVN94" s="32"/>
      <c r="VVO94" s="32"/>
      <c r="VVP94" s="32"/>
      <c r="VVQ94" s="32"/>
      <c r="VVR94" s="32"/>
      <c r="VVS94" s="32"/>
      <c r="VVT94" s="32"/>
      <c r="VVU94" s="32"/>
      <c r="VVV94" s="32"/>
      <c r="VVW94" s="32"/>
      <c r="VVX94" s="32"/>
      <c r="VVY94" s="32"/>
      <c r="VVZ94" s="32"/>
      <c r="VWA94" s="32"/>
      <c r="VWB94" s="32"/>
      <c r="VWC94" s="32"/>
      <c r="VWD94" s="32"/>
      <c r="VWE94" s="32"/>
      <c r="VWF94" s="32"/>
      <c r="VWG94" s="32"/>
      <c r="VWH94" s="32"/>
      <c r="VWI94" s="32"/>
      <c r="VWJ94" s="32"/>
      <c r="VWK94" s="32"/>
      <c r="VWL94" s="32"/>
      <c r="VWM94" s="32"/>
      <c r="VWN94" s="32"/>
      <c r="VWO94" s="32"/>
      <c r="VWP94" s="32"/>
      <c r="VWQ94" s="32"/>
      <c r="VWR94" s="32"/>
      <c r="VWS94" s="32"/>
      <c r="VWT94" s="32"/>
      <c r="VWU94" s="32"/>
      <c r="VWV94" s="32"/>
      <c r="VWW94" s="32"/>
      <c r="VWX94" s="32"/>
      <c r="VWY94" s="32"/>
      <c r="VWZ94" s="32"/>
      <c r="VXA94" s="32"/>
      <c r="VXB94" s="32"/>
      <c r="VXC94" s="32"/>
      <c r="VXD94" s="32"/>
      <c r="VXE94" s="32"/>
      <c r="VXF94" s="32"/>
      <c r="VXG94" s="32"/>
      <c r="VXH94" s="32"/>
      <c r="VXI94" s="32"/>
      <c r="VXJ94" s="32"/>
      <c r="VXK94" s="32"/>
      <c r="VXL94" s="32"/>
      <c r="VXM94" s="32"/>
      <c r="VXN94" s="32"/>
      <c r="VXO94" s="32"/>
      <c r="VXP94" s="32"/>
      <c r="VXQ94" s="32"/>
      <c r="VXR94" s="32"/>
      <c r="VXS94" s="32"/>
      <c r="VXT94" s="32"/>
      <c r="VXU94" s="32"/>
      <c r="VXV94" s="32"/>
      <c r="VXW94" s="32"/>
      <c r="VXX94" s="32"/>
      <c r="VXY94" s="32"/>
      <c r="VXZ94" s="32"/>
      <c r="VYA94" s="32"/>
      <c r="VYB94" s="32"/>
      <c r="VYC94" s="32"/>
      <c r="VYD94" s="32"/>
      <c r="VYE94" s="32"/>
      <c r="VYF94" s="32"/>
      <c r="VYG94" s="32"/>
      <c r="VYH94" s="32"/>
      <c r="VYI94" s="32"/>
      <c r="VYJ94" s="32"/>
      <c r="VYK94" s="32"/>
      <c r="VYL94" s="32"/>
      <c r="VYM94" s="32"/>
      <c r="VYN94" s="32"/>
      <c r="VYO94" s="32"/>
      <c r="VYP94" s="32"/>
      <c r="VYQ94" s="32"/>
      <c r="VYR94" s="32"/>
      <c r="VYS94" s="32"/>
      <c r="VYT94" s="32"/>
      <c r="VYU94" s="32"/>
      <c r="VYV94" s="32"/>
      <c r="VYW94" s="32"/>
      <c r="VYX94" s="32"/>
      <c r="VYY94" s="32"/>
      <c r="VYZ94" s="32"/>
      <c r="VZA94" s="32"/>
      <c r="VZB94" s="32"/>
      <c r="VZC94" s="32"/>
      <c r="VZD94" s="32"/>
      <c r="VZE94" s="32"/>
      <c r="VZF94" s="32"/>
      <c r="VZG94" s="32"/>
      <c r="VZH94" s="32"/>
      <c r="VZI94" s="32"/>
      <c r="VZJ94" s="32"/>
      <c r="VZK94" s="32"/>
      <c r="VZL94" s="32"/>
      <c r="VZM94" s="32"/>
      <c r="VZN94" s="32"/>
      <c r="VZO94" s="32"/>
      <c r="VZP94" s="32"/>
      <c r="VZQ94" s="32"/>
      <c r="VZR94" s="32"/>
      <c r="VZS94" s="32"/>
      <c r="VZT94" s="32"/>
      <c r="VZU94" s="32"/>
      <c r="VZV94" s="32"/>
      <c r="VZW94" s="32"/>
      <c r="VZX94" s="32"/>
      <c r="VZY94" s="32"/>
      <c r="VZZ94" s="32"/>
      <c r="WAA94" s="32"/>
      <c r="WAB94" s="32"/>
      <c r="WAC94" s="32"/>
      <c r="WAD94" s="32"/>
      <c r="WAE94" s="32"/>
      <c r="WAF94" s="32"/>
      <c r="WAG94" s="32"/>
      <c r="WAH94" s="32"/>
      <c r="WAI94" s="32"/>
      <c r="WAJ94" s="32"/>
      <c r="WAK94" s="32"/>
      <c r="WAL94" s="32"/>
      <c r="WAM94" s="32"/>
      <c r="WAN94" s="32"/>
      <c r="WAO94" s="32"/>
      <c r="WAP94" s="32"/>
      <c r="WAQ94" s="32"/>
      <c r="WAR94" s="32"/>
      <c r="WAS94" s="32"/>
      <c r="WAT94" s="32"/>
      <c r="WAU94" s="32"/>
      <c r="WAV94" s="32"/>
      <c r="WAW94" s="32"/>
      <c r="WAX94" s="32"/>
      <c r="WAY94" s="32"/>
      <c r="WAZ94" s="32"/>
      <c r="WBA94" s="32"/>
      <c r="WBB94" s="32"/>
      <c r="WBC94" s="32"/>
      <c r="WBD94" s="32"/>
      <c r="WBE94" s="32"/>
      <c r="WBF94" s="32"/>
      <c r="WBG94" s="32"/>
      <c r="WBH94" s="32"/>
      <c r="WBI94" s="32"/>
      <c r="WBJ94" s="32"/>
      <c r="WBK94" s="32"/>
      <c r="WBL94" s="32"/>
      <c r="WBM94" s="32"/>
      <c r="WBN94" s="32"/>
      <c r="WBO94" s="32"/>
      <c r="WBP94" s="32"/>
      <c r="WBQ94" s="32"/>
      <c r="WBR94" s="32"/>
      <c r="WBS94" s="32"/>
      <c r="WBT94" s="32"/>
      <c r="WBU94" s="32"/>
      <c r="WBV94" s="32"/>
      <c r="WBW94" s="32"/>
      <c r="WBX94" s="32"/>
      <c r="WBY94" s="32"/>
      <c r="WBZ94" s="32"/>
      <c r="WCA94" s="32"/>
      <c r="WCB94" s="32"/>
      <c r="WCC94" s="32"/>
      <c r="WCD94" s="32"/>
      <c r="WCE94" s="32"/>
      <c r="WCF94" s="32"/>
      <c r="WCG94" s="32"/>
      <c r="WCH94" s="32"/>
      <c r="WCI94" s="32"/>
      <c r="WCJ94" s="32"/>
      <c r="WCK94" s="32"/>
      <c r="WCL94" s="32"/>
      <c r="WCM94" s="32"/>
      <c r="WCN94" s="32"/>
      <c r="WCO94" s="32"/>
      <c r="WCP94" s="32"/>
      <c r="WCQ94" s="32"/>
      <c r="WCR94" s="32"/>
      <c r="WCS94" s="32"/>
      <c r="WCT94" s="32"/>
      <c r="WCU94" s="32"/>
      <c r="WCV94" s="32"/>
      <c r="WCW94" s="32"/>
      <c r="WCX94" s="32"/>
      <c r="WCY94" s="32"/>
      <c r="WCZ94" s="32"/>
      <c r="WDA94" s="32"/>
      <c r="WDB94" s="32"/>
      <c r="WDC94" s="32"/>
      <c r="WDD94" s="32"/>
      <c r="WDE94" s="32"/>
      <c r="WDF94" s="32"/>
      <c r="WDG94" s="32"/>
      <c r="WDH94" s="32"/>
      <c r="WDI94" s="32"/>
      <c r="WDJ94" s="32"/>
      <c r="WDK94" s="32"/>
      <c r="WDL94" s="32"/>
      <c r="WDM94" s="32"/>
      <c r="WDN94" s="32"/>
      <c r="WDO94" s="32"/>
      <c r="WDP94" s="32"/>
      <c r="WDQ94" s="32"/>
      <c r="WDR94" s="32"/>
      <c r="WDS94" s="32"/>
      <c r="WDT94" s="32"/>
      <c r="WDU94" s="32"/>
      <c r="WDV94" s="32"/>
      <c r="WDW94" s="32"/>
      <c r="WDX94" s="32"/>
      <c r="WDY94" s="32"/>
      <c r="WDZ94" s="32"/>
      <c r="WEA94" s="32"/>
      <c r="WEB94" s="32"/>
      <c r="WEC94" s="32"/>
      <c r="WED94" s="32"/>
      <c r="WEE94" s="32"/>
      <c r="WEF94" s="32"/>
      <c r="WEG94" s="32"/>
      <c r="WEH94" s="32"/>
      <c r="WEI94" s="32"/>
      <c r="WEJ94" s="32"/>
      <c r="WEK94" s="32"/>
      <c r="WEL94" s="32"/>
      <c r="WEM94" s="32"/>
      <c r="WEN94" s="32"/>
      <c r="WEO94" s="32"/>
      <c r="WEP94" s="32"/>
      <c r="WEQ94" s="32"/>
      <c r="WER94" s="32"/>
      <c r="WES94" s="32"/>
      <c r="WET94" s="32"/>
      <c r="WEU94" s="32"/>
      <c r="WEV94" s="32"/>
      <c r="WEW94" s="32"/>
      <c r="WEX94" s="32"/>
      <c r="WEY94" s="32"/>
      <c r="WEZ94" s="32"/>
      <c r="WFA94" s="32"/>
      <c r="WFB94" s="32"/>
      <c r="WFC94" s="32"/>
      <c r="WFD94" s="32"/>
      <c r="WFE94" s="32"/>
      <c r="WFF94" s="32"/>
      <c r="WFG94" s="32"/>
      <c r="WFH94" s="32"/>
      <c r="WFI94" s="32"/>
      <c r="WFJ94" s="32"/>
      <c r="WFK94" s="32"/>
      <c r="WFL94" s="32"/>
      <c r="WFM94" s="32"/>
      <c r="WFN94" s="32"/>
      <c r="WFO94" s="32"/>
      <c r="WFP94" s="32"/>
      <c r="WFQ94" s="32"/>
      <c r="WFR94" s="32"/>
      <c r="WFS94" s="32"/>
      <c r="WFT94" s="32"/>
      <c r="WFU94" s="32"/>
      <c r="WFV94" s="32"/>
      <c r="WFW94" s="32"/>
      <c r="WFX94" s="32"/>
      <c r="WFY94" s="32"/>
      <c r="WFZ94" s="32"/>
      <c r="WGA94" s="32"/>
      <c r="WGB94" s="32"/>
      <c r="WGC94" s="32"/>
      <c r="WGD94" s="32"/>
      <c r="WGE94" s="32"/>
      <c r="WGF94" s="32"/>
      <c r="WGG94" s="32"/>
      <c r="WGH94" s="32"/>
      <c r="WGI94" s="32"/>
      <c r="WGJ94" s="32"/>
      <c r="WGK94" s="32"/>
      <c r="WGL94" s="32"/>
      <c r="WGM94" s="32"/>
      <c r="WGN94" s="32"/>
      <c r="WGO94" s="32"/>
      <c r="WGP94" s="32"/>
      <c r="WGQ94" s="32"/>
      <c r="WGR94" s="32"/>
      <c r="WGS94" s="32"/>
      <c r="WGT94" s="32"/>
      <c r="WGU94" s="32"/>
      <c r="WGV94" s="32"/>
      <c r="WGW94" s="32"/>
      <c r="WGX94" s="32"/>
      <c r="WGY94" s="32"/>
      <c r="WGZ94" s="32"/>
      <c r="WHA94" s="32"/>
      <c r="WHB94" s="32"/>
      <c r="WHC94" s="32"/>
      <c r="WHD94" s="32"/>
      <c r="WHE94" s="32"/>
      <c r="WHF94" s="32"/>
      <c r="WHG94" s="32"/>
      <c r="WHH94" s="32"/>
      <c r="WHI94" s="32"/>
      <c r="WHJ94" s="32"/>
      <c r="WHK94" s="32"/>
      <c r="WHL94" s="32"/>
      <c r="WHM94" s="32"/>
      <c r="WHN94" s="32"/>
      <c r="WHO94" s="32"/>
      <c r="WHP94" s="32"/>
      <c r="WHQ94" s="32"/>
      <c r="WHR94" s="32"/>
      <c r="WHS94" s="32"/>
      <c r="WHT94" s="32"/>
      <c r="WHU94" s="32"/>
      <c r="WHV94" s="32"/>
      <c r="WHW94" s="32"/>
      <c r="WHX94" s="32"/>
      <c r="WHY94" s="32"/>
      <c r="WHZ94" s="32"/>
      <c r="WIA94" s="32"/>
      <c r="WIB94" s="32"/>
      <c r="WIC94" s="32"/>
      <c r="WID94" s="32"/>
      <c r="WIE94" s="32"/>
      <c r="WIF94" s="32"/>
      <c r="WIG94" s="32"/>
      <c r="WIH94" s="32"/>
      <c r="WII94" s="32"/>
      <c r="WIJ94" s="32"/>
      <c r="WIK94" s="32"/>
      <c r="WIL94" s="32"/>
      <c r="WIM94" s="32"/>
      <c r="WIN94" s="32"/>
      <c r="WIO94" s="32"/>
      <c r="WIP94" s="32"/>
      <c r="WIQ94" s="32"/>
      <c r="WIR94" s="32"/>
      <c r="WIS94" s="32"/>
      <c r="WIT94" s="32"/>
      <c r="WIU94" s="32"/>
      <c r="WIV94" s="32"/>
      <c r="WIW94" s="32"/>
      <c r="WIX94" s="32"/>
      <c r="WIY94" s="32"/>
      <c r="WIZ94" s="32"/>
      <c r="WJA94" s="32"/>
      <c r="WJB94" s="32"/>
      <c r="WJC94" s="32"/>
      <c r="WJD94" s="32"/>
      <c r="WJE94" s="32"/>
      <c r="WJF94" s="32"/>
      <c r="WJG94" s="32"/>
      <c r="WJH94" s="32"/>
      <c r="WJI94" s="32"/>
      <c r="WJJ94" s="32"/>
      <c r="WJK94" s="32"/>
      <c r="WJL94" s="32"/>
      <c r="WJM94" s="32"/>
      <c r="WJN94" s="32"/>
      <c r="WJO94" s="32"/>
      <c r="WJP94" s="32"/>
      <c r="WJQ94" s="32"/>
      <c r="WJR94" s="32"/>
      <c r="WJS94" s="32"/>
      <c r="WJT94" s="32"/>
      <c r="WJU94" s="32"/>
      <c r="WJV94" s="32"/>
      <c r="WJW94" s="32"/>
      <c r="WJX94" s="32"/>
      <c r="WJY94" s="32"/>
      <c r="WJZ94" s="32"/>
      <c r="WKA94" s="32"/>
      <c r="WKB94" s="32"/>
      <c r="WKC94" s="32"/>
      <c r="WKD94" s="32"/>
      <c r="WKE94" s="32"/>
      <c r="WKF94" s="32"/>
      <c r="WKG94" s="32"/>
      <c r="WKH94" s="32"/>
      <c r="WKI94" s="32"/>
      <c r="WKJ94" s="32"/>
      <c r="WKK94" s="32"/>
      <c r="WKL94" s="32"/>
      <c r="WKM94" s="32"/>
      <c r="WKN94" s="32"/>
      <c r="WKO94" s="32"/>
      <c r="WKP94" s="32"/>
      <c r="WKQ94" s="32"/>
      <c r="WKR94" s="32"/>
      <c r="WKS94" s="32"/>
      <c r="WKT94" s="32"/>
      <c r="WKU94" s="32"/>
      <c r="WKV94" s="32"/>
      <c r="WKW94" s="32"/>
      <c r="WKX94" s="32"/>
      <c r="WKY94" s="32"/>
      <c r="WKZ94" s="32"/>
      <c r="WLA94" s="32"/>
      <c r="WLB94" s="32"/>
      <c r="WLC94" s="32"/>
      <c r="WLD94" s="32"/>
      <c r="WLE94" s="32"/>
      <c r="WLF94" s="32"/>
      <c r="WLG94" s="32"/>
      <c r="WLH94" s="32"/>
      <c r="WLI94" s="32"/>
      <c r="WLJ94" s="32"/>
      <c r="WLK94" s="32"/>
      <c r="WLL94" s="32"/>
      <c r="WLM94" s="32"/>
      <c r="WLN94" s="32"/>
      <c r="WLO94" s="32"/>
      <c r="WLP94" s="32"/>
      <c r="WLQ94" s="32"/>
      <c r="WLR94" s="32"/>
      <c r="WLS94" s="32"/>
      <c r="WLT94" s="32"/>
      <c r="WLU94" s="32"/>
      <c r="WLV94" s="32"/>
      <c r="WLW94" s="32"/>
      <c r="WLX94" s="32"/>
      <c r="WLY94" s="32"/>
      <c r="WLZ94" s="32"/>
      <c r="WMA94" s="32"/>
      <c r="WMB94" s="32"/>
      <c r="WMC94" s="32"/>
      <c r="WMD94" s="32"/>
      <c r="WME94" s="32"/>
      <c r="WMF94" s="32"/>
      <c r="WMG94" s="32"/>
      <c r="WMH94" s="32"/>
      <c r="WMI94" s="32"/>
      <c r="WMJ94" s="32"/>
      <c r="WMK94" s="32"/>
      <c r="WML94" s="32"/>
      <c r="WMM94" s="32"/>
      <c r="WMN94" s="32"/>
      <c r="WMO94" s="32"/>
      <c r="WMP94" s="32"/>
      <c r="WMQ94" s="32"/>
      <c r="WMR94" s="32"/>
      <c r="WMS94" s="32"/>
      <c r="WMT94" s="32"/>
      <c r="WMU94" s="32"/>
      <c r="WMV94" s="32"/>
      <c r="WMW94" s="32"/>
      <c r="WMX94" s="32"/>
      <c r="WMY94" s="32"/>
      <c r="WMZ94" s="32"/>
      <c r="WNA94" s="32"/>
      <c r="WNB94" s="32"/>
      <c r="WNC94" s="32"/>
      <c r="WND94" s="32"/>
      <c r="WNE94" s="32"/>
      <c r="WNF94" s="32"/>
      <c r="WNG94" s="32"/>
      <c r="WNH94" s="32"/>
      <c r="WNI94" s="32"/>
      <c r="WNJ94" s="32"/>
      <c r="WNK94" s="32"/>
      <c r="WNL94" s="32"/>
      <c r="WNM94" s="32"/>
      <c r="WNN94" s="32"/>
      <c r="WNO94" s="32"/>
      <c r="WNP94" s="32"/>
      <c r="WNQ94" s="32"/>
      <c r="WNR94" s="32"/>
      <c r="WNS94" s="32"/>
      <c r="WNT94" s="32"/>
      <c r="WNU94" s="32"/>
      <c r="WNV94" s="32"/>
      <c r="WNW94" s="32"/>
      <c r="WNX94" s="32"/>
      <c r="WNY94" s="32"/>
      <c r="WNZ94" s="32"/>
      <c r="WOA94" s="32"/>
      <c r="WOB94" s="32"/>
      <c r="WOC94" s="32"/>
      <c r="WOD94" s="32"/>
      <c r="WOE94" s="32"/>
      <c r="WOF94" s="32"/>
      <c r="WOG94" s="32"/>
      <c r="WOH94" s="32"/>
      <c r="WOI94" s="32"/>
      <c r="WOJ94" s="32"/>
      <c r="WOK94" s="32"/>
      <c r="WOL94" s="32"/>
      <c r="WOM94" s="32"/>
      <c r="WON94" s="32"/>
      <c r="WOO94" s="32"/>
      <c r="WOP94" s="32"/>
      <c r="WOQ94" s="32"/>
      <c r="WOR94" s="32"/>
      <c r="WOS94" s="32"/>
      <c r="WOT94" s="32"/>
      <c r="WOU94" s="32"/>
      <c r="WOV94" s="32"/>
      <c r="WOW94" s="32"/>
      <c r="WOX94" s="32"/>
      <c r="WOY94" s="32"/>
      <c r="WOZ94" s="32"/>
      <c r="WPA94" s="32"/>
      <c r="WPB94" s="32"/>
      <c r="WPC94" s="32"/>
      <c r="WPD94" s="32"/>
      <c r="WPE94" s="32"/>
      <c r="WPF94" s="32"/>
      <c r="WPG94" s="32"/>
      <c r="WPH94" s="32"/>
      <c r="WPI94" s="32"/>
      <c r="WPJ94" s="32"/>
      <c r="WPK94" s="32"/>
      <c r="WPL94" s="32"/>
      <c r="WPM94" s="32"/>
      <c r="WPN94" s="32"/>
      <c r="WPO94" s="32"/>
      <c r="WPP94" s="32"/>
      <c r="WPQ94" s="32"/>
      <c r="WPR94" s="32"/>
      <c r="WPS94" s="32"/>
      <c r="WPT94" s="32"/>
      <c r="WPU94" s="32"/>
      <c r="WPV94" s="32"/>
      <c r="WPW94" s="32"/>
      <c r="WPX94" s="32"/>
      <c r="WPY94" s="32"/>
      <c r="WPZ94" s="32"/>
      <c r="WQA94" s="32"/>
      <c r="WQB94" s="32"/>
      <c r="WQC94" s="32"/>
      <c r="WQD94" s="32"/>
      <c r="WQE94" s="32"/>
      <c r="WQF94" s="32"/>
      <c r="WQG94" s="32"/>
      <c r="WQH94" s="32"/>
      <c r="WQI94" s="32"/>
      <c r="WQJ94" s="32"/>
      <c r="WQK94" s="32"/>
      <c r="WQL94" s="32"/>
      <c r="WQM94" s="32"/>
      <c r="WQN94" s="32"/>
      <c r="WQO94" s="32"/>
      <c r="WQP94" s="32"/>
      <c r="WQQ94" s="32"/>
      <c r="WQR94" s="32"/>
      <c r="WQS94" s="32"/>
      <c r="WQT94" s="32"/>
      <c r="WQU94" s="32"/>
      <c r="WQV94" s="32"/>
      <c r="WQW94" s="32"/>
      <c r="WQX94" s="32"/>
      <c r="WQY94" s="32"/>
      <c r="WQZ94" s="32"/>
      <c r="WRA94" s="32"/>
      <c r="WRB94" s="32"/>
      <c r="WRC94" s="32"/>
      <c r="WRD94" s="32"/>
      <c r="WRE94" s="32"/>
      <c r="WRF94" s="32"/>
      <c r="WRG94" s="32"/>
      <c r="WRH94" s="32"/>
      <c r="WRI94" s="32"/>
      <c r="WRJ94" s="32"/>
      <c r="WRK94" s="32"/>
      <c r="WRL94" s="32"/>
      <c r="WRM94" s="32"/>
      <c r="WRN94" s="32"/>
      <c r="WRO94" s="32"/>
      <c r="WRP94" s="32"/>
      <c r="WRQ94" s="32"/>
      <c r="WRR94" s="32"/>
      <c r="WRS94" s="32"/>
      <c r="WRT94" s="32"/>
      <c r="WRU94" s="32"/>
      <c r="WRV94" s="32"/>
      <c r="WRW94" s="32"/>
      <c r="WRX94" s="32"/>
      <c r="WRY94" s="32"/>
      <c r="WRZ94" s="32"/>
      <c r="WSA94" s="32"/>
      <c r="WSB94" s="32"/>
      <c r="WSC94" s="32"/>
      <c r="WSD94" s="32"/>
      <c r="WSE94" s="32"/>
      <c r="WSF94" s="32"/>
      <c r="WSG94" s="32"/>
      <c r="WSH94" s="32"/>
      <c r="WSI94" s="32"/>
      <c r="WSJ94" s="32"/>
      <c r="WSK94" s="32"/>
      <c r="WSL94" s="32"/>
      <c r="WSM94" s="32"/>
      <c r="WSN94" s="32"/>
      <c r="WSO94" s="32"/>
      <c r="WSP94" s="32"/>
      <c r="WSQ94" s="32"/>
      <c r="WSR94" s="32"/>
      <c r="WSS94" s="32"/>
      <c r="WST94" s="32"/>
      <c r="WSU94" s="32"/>
      <c r="WSV94" s="32"/>
      <c r="WSW94" s="32"/>
      <c r="WSX94" s="32"/>
      <c r="WSY94" s="32"/>
      <c r="WSZ94" s="32"/>
      <c r="WTA94" s="32"/>
      <c r="WTB94" s="32"/>
      <c r="WTC94" s="32"/>
      <c r="WTD94" s="32"/>
      <c r="WTE94" s="32"/>
      <c r="WTF94" s="32"/>
      <c r="WTG94" s="32"/>
      <c r="WTH94" s="32"/>
      <c r="WTI94" s="32"/>
      <c r="WTJ94" s="32"/>
      <c r="WTK94" s="32"/>
      <c r="WTL94" s="32"/>
      <c r="WTM94" s="32"/>
      <c r="WTN94" s="32"/>
      <c r="WTO94" s="32"/>
      <c r="WTP94" s="32"/>
      <c r="WTQ94" s="32"/>
      <c r="WTR94" s="32"/>
      <c r="WTS94" s="32"/>
      <c r="WTT94" s="32"/>
      <c r="WTU94" s="32"/>
      <c r="WTV94" s="32"/>
      <c r="WTW94" s="32"/>
      <c r="WTX94" s="32"/>
      <c r="WTY94" s="32"/>
      <c r="WTZ94" s="32"/>
      <c r="WUA94" s="32"/>
    </row>
    <row r="95" spans="1:16095" s="4" customFormat="1" ht="30" customHeight="1">
      <c r="A95" s="614" t="s">
        <v>6958</v>
      </c>
      <c r="B95" s="4672" t="s">
        <v>21468</v>
      </c>
      <c r="C95" s="593">
        <v>45033</v>
      </c>
      <c r="D95" s="593">
        <v>45040</v>
      </c>
      <c r="E95" s="633"/>
      <c r="F95" s="592"/>
      <c r="G95" s="592">
        <v>8369</v>
      </c>
      <c r="H95" s="630" t="s">
        <v>383</v>
      </c>
      <c r="I95" s="592"/>
      <c r="J95" s="616" t="s">
        <v>384</v>
      </c>
      <c r="K95" s="616" t="s">
        <v>385</v>
      </c>
      <c r="L95" s="653" t="s">
        <v>386</v>
      </c>
      <c r="M95" s="653"/>
      <c r="N95" s="616" t="s">
        <v>160</v>
      </c>
      <c r="O95" s="652">
        <v>7</v>
      </c>
      <c r="P95" s="594">
        <v>7</v>
      </c>
      <c r="Q95" s="592" t="s">
        <v>386</v>
      </c>
      <c r="R95" s="595"/>
      <c r="S95" s="618"/>
      <c r="T95" s="595"/>
      <c r="U95" s="595"/>
      <c r="V95" s="597" t="s">
        <v>2073</v>
      </c>
      <c r="W95" s="598"/>
      <c r="X95" s="3166" t="s">
        <v>37</v>
      </c>
      <c r="Y95" s="595"/>
      <c r="Z95" s="726" t="s">
        <v>45</v>
      </c>
      <c r="AA95" s="592"/>
      <c r="AB95" s="3843" t="s">
        <v>5535</v>
      </c>
      <c r="AC95" s="601">
        <v>0</v>
      </c>
      <c r="AD95" s="601">
        <v>11385</v>
      </c>
      <c r="AE95" s="601">
        <f t="shared" ref="AE95:AE111" si="3">SUM(AD95*P95+AC95)</f>
        <v>79695</v>
      </c>
      <c r="AF95" s="31"/>
      <c r="AG95" s="31"/>
    </row>
    <row r="96" spans="1:16095" s="4" customFormat="1" ht="30" customHeight="1">
      <c r="A96" s="6443" t="s">
        <v>6947</v>
      </c>
      <c r="B96" s="6444" t="s">
        <v>21469</v>
      </c>
      <c r="C96" s="655">
        <v>45033</v>
      </c>
      <c r="D96" s="655">
        <v>45042</v>
      </c>
      <c r="E96" s="633"/>
      <c r="F96" s="656"/>
      <c r="G96" s="656">
        <v>8579</v>
      </c>
      <c r="H96" s="656">
        <v>12</v>
      </c>
      <c r="I96" s="656"/>
      <c r="J96" s="656" t="s">
        <v>387</v>
      </c>
      <c r="K96" s="592" t="s">
        <v>388</v>
      </c>
      <c r="L96" s="656" t="s">
        <v>128</v>
      </c>
      <c r="M96" s="656"/>
      <c r="N96" s="656"/>
      <c r="O96" s="657">
        <v>3</v>
      </c>
      <c r="P96" s="657">
        <v>3</v>
      </c>
      <c r="Q96" s="656" t="s">
        <v>389</v>
      </c>
      <c r="R96" s="658"/>
      <c r="S96" s="596"/>
      <c r="T96" s="682"/>
      <c r="U96" s="682"/>
      <c r="V96" s="683" t="s">
        <v>2073</v>
      </c>
      <c r="W96" s="684"/>
      <c r="X96" s="685" t="s">
        <v>37</v>
      </c>
      <c r="Y96" s="682"/>
      <c r="Z96" s="3790" t="s">
        <v>45</v>
      </c>
      <c r="AA96" s="592"/>
      <c r="AB96" s="3848" t="s">
        <v>5539</v>
      </c>
      <c r="AC96" s="686">
        <v>1100</v>
      </c>
      <c r="AD96" s="686">
        <v>5516.28</v>
      </c>
      <c r="AE96" s="601">
        <f t="shared" si="3"/>
        <v>17648.84</v>
      </c>
      <c r="AF96" s="30"/>
      <c r="AG96" s="30"/>
    </row>
    <row r="97" spans="1:33" s="4" customFormat="1" ht="30" customHeight="1">
      <c r="A97" s="614" t="s">
        <v>6954</v>
      </c>
      <c r="B97" s="4672" t="s">
        <v>21470</v>
      </c>
      <c r="C97" s="593">
        <v>45034</v>
      </c>
      <c r="D97" s="593">
        <v>45044</v>
      </c>
      <c r="E97" s="633"/>
      <c r="F97" s="592"/>
      <c r="G97" s="592">
        <v>8596</v>
      </c>
      <c r="H97" s="592">
        <v>323</v>
      </c>
      <c r="I97" s="592"/>
      <c r="J97" s="592" t="s">
        <v>390</v>
      </c>
      <c r="K97" s="592" t="s">
        <v>391</v>
      </c>
      <c r="L97" s="592" t="s">
        <v>28</v>
      </c>
      <c r="M97" s="592"/>
      <c r="N97" s="592"/>
      <c r="O97" s="594">
        <v>2</v>
      </c>
      <c r="P97" s="594">
        <v>2</v>
      </c>
      <c r="Q97" s="592" t="s">
        <v>392</v>
      </c>
      <c r="R97" s="641"/>
      <c r="S97" s="596"/>
      <c r="T97" s="595"/>
      <c r="U97" s="595"/>
      <c r="V97" s="597" t="s">
        <v>2073</v>
      </c>
      <c r="W97" s="598"/>
      <c r="X97" s="599" t="s">
        <v>37</v>
      </c>
      <c r="Y97" s="595"/>
      <c r="Z97" s="641" t="s">
        <v>45</v>
      </c>
      <c r="AA97" s="592"/>
      <c r="AB97" s="3843" t="s">
        <v>5585</v>
      </c>
      <c r="AC97" s="601">
        <v>0</v>
      </c>
      <c r="AD97" s="687">
        <v>6368.81</v>
      </c>
      <c r="AE97" s="601">
        <f t="shared" si="3"/>
        <v>12737.62</v>
      </c>
      <c r="AF97" s="276">
        <v>266</v>
      </c>
      <c r="AG97" s="273" t="s">
        <v>362</v>
      </c>
    </row>
    <row r="98" spans="1:33" s="4" customFormat="1" ht="30" customHeight="1">
      <c r="A98" s="659" t="s">
        <v>6959</v>
      </c>
      <c r="B98" s="5892" t="s">
        <v>21471</v>
      </c>
      <c r="C98" s="661">
        <v>45034</v>
      </c>
      <c r="D98" s="661">
        <v>45043</v>
      </c>
      <c r="E98" s="633"/>
      <c r="F98" s="660"/>
      <c r="G98" s="660">
        <v>8634</v>
      </c>
      <c r="H98" s="660">
        <v>387</v>
      </c>
      <c r="I98" s="660"/>
      <c r="J98" s="660" t="s">
        <v>393</v>
      </c>
      <c r="K98" s="660" t="s">
        <v>394</v>
      </c>
      <c r="L98" s="660" t="s">
        <v>193</v>
      </c>
      <c r="M98" s="660"/>
      <c r="N98" s="660"/>
      <c r="O98" s="662">
        <v>6</v>
      </c>
      <c r="P98" s="662">
        <v>6</v>
      </c>
      <c r="Q98" s="660" t="s">
        <v>395</v>
      </c>
      <c r="R98" s="663"/>
      <c r="S98" s="596"/>
      <c r="T98" s="688"/>
      <c r="U98" s="688"/>
      <c r="V98" s="689" t="s">
        <v>2073</v>
      </c>
      <c r="W98" s="690"/>
      <c r="X98" s="599" t="s">
        <v>37</v>
      </c>
      <c r="Y98" s="688"/>
      <c r="Z98" s="3791" t="s">
        <v>45</v>
      </c>
      <c r="AA98" s="660"/>
      <c r="AB98" s="3849" t="s">
        <v>5541</v>
      </c>
      <c r="AC98" s="692">
        <v>2250</v>
      </c>
      <c r="AD98" s="693">
        <v>7425</v>
      </c>
      <c r="AE98" s="601">
        <f t="shared" si="3"/>
        <v>46800</v>
      </c>
      <c r="AF98" s="277"/>
      <c r="AG98" s="278"/>
    </row>
    <row r="99" spans="1:33" s="4" customFormat="1" ht="30" customHeight="1">
      <c r="A99" s="614" t="s">
        <v>6948</v>
      </c>
      <c r="B99" s="4672" t="s">
        <v>21472</v>
      </c>
      <c r="C99" s="593">
        <v>45034</v>
      </c>
      <c r="D99" s="593">
        <v>45043</v>
      </c>
      <c r="E99" s="633"/>
      <c r="F99" s="592"/>
      <c r="G99" s="592">
        <v>8608</v>
      </c>
      <c r="H99" s="592">
        <v>219</v>
      </c>
      <c r="I99" s="592"/>
      <c r="J99" s="592" t="s">
        <v>396</v>
      </c>
      <c r="K99" s="592" t="s">
        <v>397</v>
      </c>
      <c r="L99" s="592" t="s">
        <v>76</v>
      </c>
      <c r="M99" s="592"/>
      <c r="N99" s="592"/>
      <c r="O99" s="594">
        <v>4</v>
      </c>
      <c r="P99" s="594">
        <v>4</v>
      </c>
      <c r="Q99" s="592" t="s">
        <v>398</v>
      </c>
      <c r="R99" s="641" t="s">
        <v>36</v>
      </c>
      <c r="S99" s="596"/>
      <c r="T99" s="595"/>
      <c r="U99" s="595"/>
      <c r="V99" s="597" t="s">
        <v>2073</v>
      </c>
      <c r="W99" s="598"/>
      <c r="X99" s="599" t="s">
        <v>37</v>
      </c>
      <c r="Y99" s="595"/>
      <c r="Z99" s="3772" t="s">
        <v>45</v>
      </c>
      <c r="AA99" s="592"/>
      <c r="AB99" s="3843" t="s">
        <v>5537</v>
      </c>
      <c r="AC99" s="601">
        <v>2250</v>
      </c>
      <c r="AD99" s="687">
        <v>7425</v>
      </c>
      <c r="AE99" s="601">
        <f t="shared" si="3"/>
        <v>31950</v>
      </c>
      <c r="AF99" s="276">
        <v>203</v>
      </c>
      <c r="AG99" s="273" t="s">
        <v>362</v>
      </c>
    </row>
    <row r="100" spans="1:33" s="4" customFormat="1" ht="30" customHeight="1">
      <c r="A100" s="614" t="s">
        <v>6975</v>
      </c>
      <c r="B100" s="4672" t="s">
        <v>21473</v>
      </c>
      <c r="C100" s="593">
        <v>45033</v>
      </c>
      <c r="D100" s="593">
        <v>45089</v>
      </c>
      <c r="E100" s="633"/>
      <c r="F100" s="592"/>
      <c r="G100" s="592" t="s">
        <v>399</v>
      </c>
      <c r="H100" s="592"/>
      <c r="I100" s="592"/>
      <c r="J100" s="592" t="s">
        <v>400</v>
      </c>
      <c r="K100" s="592" t="s">
        <v>401</v>
      </c>
      <c r="L100" s="592" t="s">
        <v>179</v>
      </c>
      <c r="M100" s="592"/>
      <c r="N100" s="592"/>
      <c r="O100" s="594">
        <v>8</v>
      </c>
      <c r="P100" s="594">
        <v>8</v>
      </c>
      <c r="Q100" s="592" t="s">
        <v>402</v>
      </c>
      <c r="R100" s="664"/>
      <c r="S100" s="596"/>
      <c r="T100" s="595"/>
      <c r="U100" s="595"/>
      <c r="V100" s="597" t="s">
        <v>2073</v>
      </c>
      <c r="W100" s="598"/>
      <c r="X100" s="599" t="s">
        <v>37</v>
      </c>
      <c r="Y100" s="595"/>
      <c r="Z100" s="3775" t="s">
        <v>45</v>
      </c>
      <c r="AA100" s="592"/>
      <c r="AB100" s="3843" t="s">
        <v>5537</v>
      </c>
      <c r="AC100" s="601">
        <v>0</v>
      </c>
      <c r="AD100" s="687">
        <v>6643.53</v>
      </c>
      <c r="AE100" s="601">
        <f t="shared" si="3"/>
        <v>53148.24</v>
      </c>
      <c r="AF100" s="276">
        <v>262</v>
      </c>
      <c r="AG100" s="273" t="s">
        <v>362</v>
      </c>
    </row>
    <row r="101" spans="1:33" s="4" customFormat="1" ht="30" customHeight="1">
      <c r="A101" s="614" t="s">
        <v>6975</v>
      </c>
      <c r="B101" s="4672" t="s">
        <v>21474</v>
      </c>
      <c r="C101" s="593">
        <v>45033</v>
      </c>
      <c r="D101" s="593">
        <v>45043</v>
      </c>
      <c r="E101" s="633"/>
      <c r="F101" s="592"/>
      <c r="G101" s="592" t="s">
        <v>403</v>
      </c>
      <c r="H101" s="592"/>
      <c r="I101" s="592"/>
      <c r="J101" s="592" t="s">
        <v>404</v>
      </c>
      <c r="K101" s="592" t="s">
        <v>405</v>
      </c>
      <c r="L101" s="592" t="s">
        <v>406</v>
      </c>
      <c r="M101" s="615" t="s">
        <v>2209</v>
      </c>
      <c r="N101" s="592"/>
      <c r="O101" s="594">
        <v>9</v>
      </c>
      <c r="P101" s="594">
        <v>9</v>
      </c>
      <c r="Q101" s="592" t="s">
        <v>407</v>
      </c>
      <c r="R101" s="664"/>
      <c r="S101" s="596"/>
      <c r="T101" s="595"/>
      <c r="U101" s="595"/>
      <c r="V101" s="694" t="s">
        <v>2073</v>
      </c>
      <c r="W101" s="598"/>
      <c r="X101" s="599" t="s">
        <v>37</v>
      </c>
      <c r="Y101" s="595"/>
      <c r="Z101" s="726" t="s">
        <v>45</v>
      </c>
      <c r="AA101" s="592"/>
      <c r="AB101" s="3843" t="s">
        <v>5537</v>
      </c>
      <c r="AC101" s="601">
        <v>4500</v>
      </c>
      <c r="AD101" s="687">
        <v>6643.53</v>
      </c>
      <c r="AE101" s="601">
        <f t="shared" si="3"/>
        <v>64291.77</v>
      </c>
      <c r="AF101" s="276"/>
      <c r="AG101" s="31"/>
    </row>
    <row r="102" spans="1:33" s="4" customFormat="1" ht="30" customHeight="1">
      <c r="A102" s="614" t="s">
        <v>6951</v>
      </c>
      <c r="B102" s="4672" t="s">
        <v>21475</v>
      </c>
      <c r="C102" s="593">
        <v>45034</v>
      </c>
      <c r="D102" s="593">
        <v>45048</v>
      </c>
      <c r="E102" s="633"/>
      <c r="F102" s="592"/>
      <c r="G102" s="592">
        <v>8640</v>
      </c>
      <c r="H102" s="592">
        <v>113</v>
      </c>
      <c r="I102" s="592"/>
      <c r="J102" s="592" t="s">
        <v>408</v>
      </c>
      <c r="K102" s="592" t="s">
        <v>409</v>
      </c>
      <c r="L102" s="592" t="s">
        <v>193</v>
      </c>
      <c r="M102" s="615" t="s">
        <v>2210</v>
      </c>
      <c r="N102" s="592"/>
      <c r="O102" s="594">
        <v>6</v>
      </c>
      <c r="P102" s="594">
        <v>6</v>
      </c>
      <c r="Q102" s="592" t="s">
        <v>410</v>
      </c>
      <c r="R102" s="641" t="s">
        <v>36</v>
      </c>
      <c r="S102" s="596"/>
      <c r="T102" s="595"/>
      <c r="U102" s="595"/>
      <c r="V102" s="695" t="s">
        <v>2073</v>
      </c>
      <c r="W102" s="598"/>
      <c r="X102" s="599" t="s">
        <v>37</v>
      </c>
      <c r="Y102" s="595"/>
      <c r="Z102" s="3780" t="s">
        <v>45</v>
      </c>
      <c r="AA102" s="592"/>
      <c r="AB102" s="3843" t="s">
        <v>5537</v>
      </c>
      <c r="AC102" s="601">
        <v>13500</v>
      </c>
      <c r="AD102" s="687">
        <v>6735.68</v>
      </c>
      <c r="AE102" s="601">
        <f t="shared" si="3"/>
        <v>53914.080000000002</v>
      </c>
      <c r="AF102" s="276"/>
      <c r="AG102" s="31"/>
    </row>
    <row r="103" spans="1:33" s="4" customFormat="1" ht="30" customHeight="1">
      <c r="A103" s="614" t="s">
        <v>6951</v>
      </c>
      <c r="B103" s="4672" t="s">
        <v>21476</v>
      </c>
      <c r="C103" s="593">
        <v>45034</v>
      </c>
      <c r="D103" s="593">
        <v>45044</v>
      </c>
      <c r="E103" s="633"/>
      <c r="F103" s="592"/>
      <c r="G103" s="592">
        <v>8640</v>
      </c>
      <c r="H103" s="592">
        <v>10</v>
      </c>
      <c r="I103" s="592"/>
      <c r="J103" s="592" t="s">
        <v>411</v>
      </c>
      <c r="K103" s="592" t="s">
        <v>409</v>
      </c>
      <c r="L103" s="592" t="s">
        <v>167</v>
      </c>
      <c r="M103" s="615" t="s">
        <v>2211</v>
      </c>
      <c r="N103" s="592"/>
      <c r="O103" s="594">
        <v>10</v>
      </c>
      <c r="P103" s="594">
        <v>10</v>
      </c>
      <c r="Q103" s="592" t="s">
        <v>412</v>
      </c>
      <c r="R103" s="641" t="s">
        <v>36</v>
      </c>
      <c r="S103" s="596"/>
      <c r="T103" s="595"/>
      <c r="U103" s="595"/>
      <c r="V103" s="696" t="s">
        <v>2073</v>
      </c>
      <c r="W103" s="598"/>
      <c r="X103" s="599" t="s">
        <v>37</v>
      </c>
      <c r="Y103" s="595"/>
      <c r="Z103" s="641" t="s">
        <v>45</v>
      </c>
      <c r="AA103" s="592"/>
      <c r="AB103" s="3843" t="s">
        <v>5537</v>
      </c>
      <c r="AC103" s="601">
        <v>4500</v>
      </c>
      <c r="AD103" s="687">
        <v>6735.68</v>
      </c>
      <c r="AE103" s="601">
        <f t="shared" si="3"/>
        <v>71856.800000000003</v>
      </c>
      <c r="AF103" s="54">
        <v>705</v>
      </c>
      <c r="AG103" s="273" t="s">
        <v>362</v>
      </c>
    </row>
    <row r="104" spans="1:33" s="4" customFormat="1" ht="30" customHeight="1">
      <c r="A104" s="614" t="s">
        <v>6944</v>
      </c>
      <c r="B104" s="4672" t="s">
        <v>21477</v>
      </c>
      <c r="C104" s="593">
        <v>45034</v>
      </c>
      <c r="D104" s="593">
        <v>45042</v>
      </c>
      <c r="E104" s="633"/>
      <c r="F104" s="592"/>
      <c r="G104" s="592">
        <v>8639</v>
      </c>
      <c r="H104" s="592">
        <v>73</v>
      </c>
      <c r="I104" s="595"/>
      <c r="J104" s="665" t="s">
        <v>413</v>
      </c>
      <c r="K104" s="592" t="s">
        <v>409</v>
      </c>
      <c r="L104" s="592" t="s">
        <v>62</v>
      </c>
      <c r="M104" s="592"/>
      <c r="N104" s="592"/>
      <c r="O104" s="594">
        <v>5</v>
      </c>
      <c r="P104" s="594">
        <v>5</v>
      </c>
      <c r="Q104" s="666" t="s">
        <v>414</v>
      </c>
      <c r="R104" s="641" t="s">
        <v>36</v>
      </c>
      <c r="S104" s="596"/>
      <c r="T104" s="595"/>
      <c r="U104" s="595"/>
      <c r="V104" s="597" t="s">
        <v>2073</v>
      </c>
      <c r="W104" s="598"/>
      <c r="X104" s="599" t="s">
        <v>37</v>
      </c>
      <c r="Y104" s="595"/>
      <c r="Z104" s="3772" t="s">
        <v>45</v>
      </c>
      <c r="AA104" s="592"/>
      <c r="AB104" s="3843" t="s">
        <v>5537</v>
      </c>
      <c r="AC104" s="601">
        <v>0</v>
      </c>
      <c r="AD104" s="697">
        <v>5639.58</v>
      </c>
      <c r="AE104" s="601">
        <f t="shared" si="3"/>
        <v>28197.9</v>
      </c>
      <c r="AF104" s="276">
        <v>206</v>
      </c>
      <c r="AG104" s="273" t="s">
        <v>362</v>
      </c>
    </row>
    <row r="105" spans="1:33" s="4" customFormat="1" ht="30" customHeight="1">
      <c r="A105" s="614" t="s">
        <v>6953</v>
      </c>
      <c r="B105" s="4672" t="s">
        <v>21478</v>
      </c>
      <c r="C105" s="593">
        <v>45034</v>
      </c>
      <c r="D105" s="593">
        <v>45044</v>
      </c>
      <c r="E105" s="633"/>
      <c r="F105" s="592"/>
      <c r="G105" s="592">
        <v>8599</v>
      </c>
      <c r="H105" s="592">
        <v>227</v>
      </c>
      <c r="I105" s="592"/>
      <c r="J105" s="592" t="s">
        <v>415</v>
      </c>
      <c r="K105" s="592" t="s">
        <v>416</v>
      </c>
      <c r="L105" s="592" t="s">
        <v>28</v>
      </c>
      <c r="M105" s="592"/>
      <c r="N105" s="592" t="s">
        <v>143</v>
      </c>
      <c r="O105" s="594">
        <v>2</v>
      </c>
      <c r="P105" s="594">
        <v>2</v>
      </c>
      <c r="Q105" s="667" t="s">
        <v>144</v>
      </c>
      <c r="R105" s="641"/>
      <c r="S105" s="596"/>
      <c r="T105" s="595"/>
      <c r="U105" s="595"/>
      <c r="V105" s="592" t="s">
        <v>2073</v>
      </c>
      <c r="W105" s="598"/>
      <c r="X105" s="599" t="s">
        <v>37</v>
      </c>
      <c r="Y105" s="595"/>
      <c r="Z105" s="3792" t="s">
        <v>45</v>
      </c>
      <c r="AA105" s="592"/>
      <c r="AB105" s="3850" t="s">
        <v>5535</v>
      </c>
      <c r="AC105" s="687">
        <v>4500</v>
      </c>
      <c r="AD105" s="698">
        <v>6296.75</v>
      </c>
      <c r="AE105" s="699">
        <f t="shared" si="3"/>
        <v>17093.5</v>
      </c>
      <c r="AF105" s="276"/>
      <c r="AG105" s="31"/>
    </row>
    <row r="106" spans="1:33" s="4" customFormat="1" ht="30" customHeight="1">
      <c r="A106" s="614" t="s">
        <v>6952</v>
      </c>
      <c r="B106" s="4672" t="s">
        <v>21479</v>
      </c>
      <c r="C106" s="593">
        <v>45034</v>
      </c>
      <c r="D106" s="593">
        <v>45049</v>
      </c>
      <c r="E106" s="633"/>
      <c r="F106" s="592"/>
      <c r="G106" s="592">
        <v>8646</v>
      </c>
      <c r="H106" s="592">
        <v>332</v>
      </c>
      <c r="I106" s="592"/>
      <c r="J106" s="668" t="s">
        <v>417</v>
      </c>
      <c r="K106" s="592" t="s">
        <v>418</v>
      </c>
      <c r="L106" s="668" t="s">
        <v>419</v>
      </c>
      <c r="M106" s="669"/>
      <c r="N106" s="592" t="s">
        <v>367</v>
      </c>
      <c r="O106" s="594">
        <v>7</v>
      </c>
      <c r="P106" s="594">
        <v>7</v>
      </c>
      <c r="Q106" s="668" t="s">
        <v>420</v>
      </c>
      <c r="R106" s="664"/>
      <c r="S106" s="596"/>
      <c r="T106" s="595"/>
      <c r="U106" s="595"/>
      <c r="V106" s="597" t="s">
        <v>2073</v>
      </c>
      <c r="W106" s="598"/>
      <c r="X106" s="599" t="s">
        <v>37</v>
      </c>
      <c r="Y106" s="595"/>
      <c r="Z106" s="3793" t="s">
        <v>45</v>
      </c>
      <c r="AA106" s="592"/>
      <c r="AB106" s="3844" t="s">
        <v>5541</v>
      </c>
      <c r="AC106" s="700">
        <v>24300</v>
      </c>
      <c r="AD106" s="701">
        <v>7938</v>
      </c>
      <c r="AE106" s="601">
        <f t="shared" si="3"/>
        <v>79866</v>
      </c>
      <c r="AF106" s="54">
        <v>740</v>
      </c>
      <c r="AG106" s="273" t="s">
        <v>362</v>
      </c>
    </row>
    <row r="107" spans="1:33" s="4" customFormat="1" ht="30" customHeight="1">
      <c r="A107" s="614" t="s">
        <v>6952</v>
      </c>
      <c r="B107" s="4672" t="s">
        <v>21480</v>
      </c>
      <c r="C107" s="593">
        <v>45034</v>
      </c>
      <c r="D107" s="593">
        <v>45041</v>
      </c>
      <c r="E107" s="633"/>
      <c r="F107" s="592"/>
      <c r="G107" s="592">
        <v>8646</v>
      </c>
      <c r="H107" s="592">
        <v>39</v>
      </c>
      <c r="I107" s="595"/>
      <c r="J107" s="592" t="s">
        <v>421</v>
      </c>
      <c r="K107" s="668" t="s">
        <v>422</v>
      </c>
      <c r="L107" s="668" t="s">
        <v>423</v>
      </c>
      <c r="M107" s="615" t="s">
        <v>2212</v>
      </c>
      <c r="N107" s="592" t="s">
        <v>367</v>
      </c>
      <c r="O107" s="594">
        <v>7</v>
      </c>
      <c r="P107" s="594">
        <v>7</v>
      </c>
      <c r="Q107" s="668" t="s">
        <v>424</v>
      </c>
      <c r="R107" s="664"/>
      <c r="S107" s="596"/>
      <c r="T107" s="595"/>
      <c r="U107" s="595"/>
      <c r="V107" s="702" t="s">
        <v>2073</v>
      </c>
      <c r="W107" s="598"/>
      <c r="X107" s="599" t="s">
        <v>37</v>
      </c>
      <c r="Y107" s="595"/>
      <c r="Z107" s="641" t="s">
        <v>45</v>
      </c>
      <c r="AA107" s="592"/>
      <c r="AB107" s="3844" t="s">
        <v>5541</v>
      </c>
      <c r="AC107" s="601">
        <v>0</v>
      </c>
      <c r="AD107" s="687">
        <v>7938</v>
      </c>
      <c r="AE107" s="601">
        <f t="shared" si="3"/>
        <v>55566</v>
      </c>
      <c r="AF107" s="276"/>
      <c r="AG107" s="31"/>
    </row>
    <row r="108" spans="1:33" s="4" customFormat="1" ht="30" customHeight="1">
      <c r="A108" s="614" t="s">
        <v>6952</v>
      </c>
      <c r="B108" s="4672" t="s">
        <v>21481</v>
      </c>
      <c r="C108" s="593">
        <v>45034</v>
      </c>
      <c r="D108" s="593">
        <v>45048</v>
      </c>
      <c r="E108" s="633"/>
      <c r="F108" s="592"/>
      <c r="G108" s="592">
        <v>8646</v>
      </c>
      <c r="H108" s="592">
        <v>308</v>
      </c>
      <c r="I108" s="592"/>
      <c r="J108" s="668" t="s">
        <v>425</v>
      </c>
      <c r="K108" s="668" t="s">
        <v>426</v>
      </c>
      <c r="L108" s="668" t="s">
        <v>128</v>
      </c>
      <c r="M108" s="669"/>
      <c r="N108" s="592" t="s">
        <v>34</v>
      </c>
      <c r="O108" s="594">
        <v>3</v>
      </c>
      <c r="P108" s="594">
        <v>3</v>
      </c>
      <c r="Q108" s="592" t="s">
        <v>427</v>
      </c>
      <c r="R108" s="664"/>
      <c r="S108" s="596"/>
      <c r="T108" s="595"/>
      <c r="U108" s="595"/>
      <c r="V108" s="597" t="s">
        <v>2073</v>
      </c>
      <c r="W108" s="598"/>
      <c r="X108" s="599" t="s">
        <v>37</v>
      </c>
      <c r="Y108" s="595"/>
      <c r="Z108" s="641" t="s">
        <v>45</v>
      </c>
      <c r="AA108" s="592"/>
      <c r="AB108" s="3844" t="s">
        <v>5541</v>
      </c>
      <c r="AC108" s="703">
        <v>14580</v>
      </c>
      <c r="AD108" s="687">
        <v>7938</v>
      </c>
      <c r="AE108" s="601">
        <f t="shared" si="3"/>
        <v>38394</v>
      </c>
      <c r="AF108" s="276"/>
      <c r="AG108" s="31"/>
    </row>
    <row r="109" spans="1:33" s="4" customFormat="1" ht="30" customHeight="1">
      <c r="A109" s="614" t="s">
        <v>6952</v>
      </c>
      <c r="B109" s="4672" t="s">
        <v>21482</v>
      </c>
      <c r="C109" s="593">
        <v>45034</v>
      </c>
      <c r="D109" s="593">
        <v>45041</v>
      </c>
      <c r="E109" s="633"/>
      <c r="F109" s="592"/>
      <c r="G109" s="592">
        <v>8646</v>
      </c>
      <c r="H109" s="592">
        <v>47</v>
      </c>
      <c r="I109" s="592"/>
      <c r="J109" s="668" t="s">
        <v>428</v>
      </c>
      <c r="K109" s="668" t="s">
        <v>429</v>
      </c>
      <c r="L109" s="668" t="s">
        <v>193</v>
      </c>
      <c r="M109" s="615" t="s">
        <v>2213</v>
      </c>
      <c r="N109" s="592" t="s">
        <v>367</v>
      </c>
      <c r="O109" s="594">
        <v>6</v>
      </c>
      <c r="P109" s="594">
        <v>6</v>
      </c>
      <c r="Q109" s="668" t="s">
        <v>430</v>
      </c>
      <c r="R109" s="641"/>
      <c r="S109" s="2514"/>
      <c r="T109" s="592"/>
      <c r="U109" s="592"/>
      <c r="V109" s="704" t="s">
        <v>2073</v>
      </c>
      <c r="W109" s="598"/>
      <c r="X109" s="599" t="s">
        <v>37</v>
      </c>
      <c r="Y109" s="592"/>
      <c r="Z109" s="3780" t="s">
        <v>45</v>
      </c>
      <c r="AA109" s="592"/>
      <c r="AB109" s="3844" t="s">
        <v>5541</v>
      </c>
      <c r="AC109" s="601">
        <v>0</v>
      </c>
      <c r="AD109" s="687">
        <v>7938</v>
      </c>
      <c r="AE109" s="601">
        <f t="shared" si="3"/>
        <v>47628</v>
      </c>
      <c r="AF109" s="276">
        <v>506</v>
      </c>
      <c r="AG109" s="273" t="s">
        <v>362</v>
      </c>
    </row>
    <row r="110" spans="1:33" s="4" customFormat="1" ht="30" customHeight="1">
      <c r="A110" s="195" t="s">
        <v>6951</v>
      </c>
      <c r="B110" s="36" t="s">
        <v>21483</v>
      </c>
      <c r="C110" s="37">
        <v>45034</v>
      </c>
      <c r="D110" s="37">
        <v>45044</v>
      </c>
      <c r="E110" s="37"/>
      <c r="F110" s="36"/>
      <c r="G110" s="36">
        <v>8640</v>
      </c>
      <c r="H110" s="36">
        <v>126</v>
      </c>
      <c r="I110" s="36"/>
      <c r="J110" s="145" t="s">
        <v>431</v>
      </c>
      <c r="K110" s="36" t="s">
        <v>409</v>
      </c>
      <c r="L110" s="36" t="s">
        <v>193</v>
      </c>
      <c r="M110" s="69" t="s">
        <v>2214</v>
      </c>
      <c r="N110" s="36"/>
      <c r="O110" s="39">
        <v>6</v>
      </c>
      <c r="P110" s="39">
        <v>6</v>
      </c>
      <c r="Q110" s="36" t="s">
        <v>412</v>
      </c>
      <c r="R110" s="84" t="s">
        <v>36</v>
      </c>
      <c r="S110" s="85"/>
      <c r="T110" s="40"/>
      <c r="U110" s="40"/>
      <c r="V110" s="17" t="s">
        <v>256</v>
      </c>
      <c r="W110" s="146"/>
      <c r="X110" s="36"/>
      <c r="Y110" s="40"/>
      <c r="Z110" s="3783"/>
      <c r="AA110" s="36"/>
      <c r="AB110" s="3847" t="s">
        <v>5537</v>
      </c>
      <c r="AC110" s="272"/>
      <c r="AD110" s="279"/>
      <c r="AE110" s="272"/>
      <c r="AF110" s="276"/>
      <c r="AG110" s="31"/>
    </row>
    <row r="111" spans="1:33" s="4" customFormat="1" ht="30" customHeight="1">
      <c r="A111" s="614" t="s">
        <v>6953</v>
      </c>
      <c r="B111" s="4672" t="s">
        <v>21484</v>
      </c>
      <c r="C111" s="593">
        <v>44976</v>
      </c>
      <c r="D111" s="593">
        <v>45048</v>
      </c>
      <c r="E111" s="633"/>
      <c r="F111" s="592"/>
      <c r="G111" s="592">
        <v>8599</v>
      </c>
      <c r="H111" s="630" t="s">
        <v>432</v>
      </c>
      <c r="I111" s="598"/>
      <c r="J111" s="670" t="s">
        <v>433</v>
      </c>
      <c r="K111" s="670" t="s">
        <v>434</v>
      </c>
      <c r="L111" s="592" t="s">
        <v>173</v>
      </c>
      <c r="M111" s="592"/>
      <c r="N111" s="592" t="s">
        <v>174</v>
      </c>
      <c r="O111" s="594">
        <v>1</v>
      </c>
      <c r="P111" s="594">
        <v>1</v>
      </c>
      <c r="Q111" s="668" t="s">
        <v>435</v>
      </c>
      <c r="R111" s="664"/>
      <c r="S111" s="596"/>
      <c r="T111" s="595"/>
      <c r="U111" s="595"/>
      <c r="V111" s="597" t="s">
        <v>2073</v>
      </c>
      <c r="W111" s="598"/>
      <c r="X111" s="599" t="s">
        <v>37</v>
      </c>
      <c r="Y111" s="595"/>
      <c r="Z111" s="3775" t="s">
        <v>45</v>
      </c>
      <c r="AA111" s="592"/>
      <c r="AB111" s="3850" t="s">
        <v>5535</v>
      </c>
      <c r="AC111" s="601">
        <v>6750</v>
      </c>
      <c r="AD111" s="698">
        <v>6296.75</v>
      </c>
      <c r="AE111" s="601">
        <f t="shared" si="3"/>
        <v>13046.75</v>
      </c>
      <c r="AF111" s="276"/>
      <c r="AG111" s="31"/>
    </row>
    <row r="112" spans="1:33" s="4" customFormat="1" ht="30" customHeight="1">
      <c r="A112" s="614" t="s">
        <v>6972</v>
      </c>
      <c r="B112" s="9089" t="s">
        <v>21485</v>
      </c>
      <c r="C112" s="8864">
        <v>45028</v>
      </c>
      <c r="D112" s="8864">
        <v>45084</v>
      </c>
      <c r="E112" s="8864"/>
      <c r="F112" s="8871"/>
      <c r="G112" s="8871">
        <v>8588</v>
      </c>
      <c r="H112" s="8871">
        <v>324</v>
      </c>
      <c r="I112" s="8871"/>
      <c r="J112" s="9326" t="s">
        <v>436</v>
      </c>
      <c r="K112" s="9394" t="s">
        <v>437</v>
      </c>
      <c r="L112" s="635" t="s">
        <v>193</v>
      </c>
      <c r="M112" s="616"/>
      <c r="N112" s="723" t="s">
        <v>3952</v>
      </c>
      <c r="O112" s="594">
        <v>6</v>
      </c>
      <c r="P112" s="594">
        <v>6</v>
      </c>
      <c r="Q112" s="9326" t="s">
        <v>438</v>
      </c>
      <c r="R112" s="9337"/>
      <c r="S112" s="596"/>
      <c r="T112" s="9337"/>
      <c r="U112" s="9337"/>
      <c r="V112" s="9387" t="s">
        <v>2073</v>
      </c>
      <c r="W112" s="9337"/>
      <c r="X112" s="9388" t="s">
        <v>37</v>
      </c>
      <c r="Y112" s="9337"/>
      <c r="Z112" s="9383" t="s">
        <v>45</v>
      </c>
      <c r="AA112" s="8924"/>
      <c r="AB112" s="9102" t="s">
        <v>5584</v>
      </c>
      <c r="AC112" s="9688">
        <v>1000</v>
      </c>
      <c r="AD112" s="687">
        <v>6700</v>
      </c>
      <c r="AE112" s="9688">
        <f>SUM(P112*AD112+P113*AD113+AC112)</f>
        <v>86200</v>
      </c>
      <c r="AF112" s="9224"/>
      <c r="AG112" s="9224"/>
    </row>
    <row r="113" spans="1:33" s="4" customFormat="1" ht="30" customHeight="1">
      <c r="A113" s="614" t="s">
        <v>6972</v>
      </c>
      <c r="B113" s="9529"/>
      <c r="C113" s="9363"/>
      <c r="D113" s="9363"/>
      <c r="E113" s="9228"/>
      <c r="F113" s="9228"/>
      <c r="G113" s="9363"/>
      <c r="H113" s="9363"/>
      <c r="I113" s="9228"/>
      <c r="J113" s="9368"/>
      <c r="K113" s="9395"/>
      <c r="L113" s="9377" t="s">
        <v>3110</v>
      </c>
      <c r="M113" s="8868" t="s">
        <v>2215</v>
      </c>
      <c r="N113" s="9365" t="s">
        <v>3954</v>
      </c>
      <c r="O113" s="9366">
        <v>1</v>
      </c>
      <c r="P113" s="9366">
        <v>1</v>
      </c>
      <c r="Q113" s="9338"/>
      <c r="R113" s="9346"/>
      <c r="S113" s="596"/>
      <c r="T113" s="9346"/>
      <c r="U113" s="9346"/>
      <c r="V113" s="9228"/>
      <c r="W113" s="9346"/>
      <c r="X113" s="9228"/>
      <c r="Y113" s="9346"/>
      <c r="Z113" s="9384"/>
      <c r="AA113" s="9074"/>
      <c r="AB113" s="9348"/>
      <c r="AC113" s="9690"/>
      <c r="AD113" s="9688">
        <v>45000</v>
      </c>
      <c r="AE113" s="9690"/>
      <c r="AF113" s="9212"/>
      <c r="AG113" s="9212"/>
    </row>
    <row r="114" spans="1:33" s="4" customFormat="1" ht="30" customHeight="1">
      <c r="A114" s="614" t="s">
        <v>6972</v>
      </c>
      <c r="B114" s="9500"/>
      <c r="C114" s="9364"/>
      <c r="D114" s="9364"/>
      <c r="E114" s="9229"/>
      <c r="F114" s="9229"/>
      <c r="G114" s="9364"/>
      <c r="H114" s="9364"/>
      <c r="I114" s="9229"/>
      <c r="J114" s="9369"/>
      <c r="K114" s="9396"/>
      <c r="L114" s="9336"/>
      <c r="M114" s="9336"/>
      <c r="N114" s="8854"/>
      <c r="O114" s="9367"/>
      <c r="P114" s="9367"/>
      <c r="Q114" s="9339"/>
      <c r="R114" s="9347"/>
      <c r="S114" s="596"/>
      <c r="T114" s="9347"/>
      <c r="U114" s="9347"/>
      <c r="V114" s="9229"/>
      <c r="W114" s="9347"/>
      <c r="X114" s="9229"/>
      <c r="Y114" s="9347"/>
      <c r="Z114" s="9385"/>
      <c r="AA114" s="9074"/>
      <c r="AB114" s="9349"/>
      <c r="AC114" s="9689"/>
      <c r="AD114" s="9689"/>
      <c r="AE114" s="9689"/>
      <c r="AF114" s="9071"/>
      <c r="AG114" s="9071"/>
    </row>
    <row r="115" spans="1:33" s="4" customFormat="1" ht="30" customHeight="1">
      <c r="A115" s="591" t="s">
        <v>6900</v>
      </c>
      <c r="B115" s="4672" t="s">
        <v>21486</v>
      </c>
      <c r="C115" s="593">
        <v>45035</v>
      </c>
      <c r="D115" s="593">
        <v>45047</v>
      </c>
      <c r="E115" s="633"/>
      <c r="F115" s="592"/>
      <c r="G115" s="592">
        <v>8625</v>
      </c>
      <c r="H115" s="592">
        <v>215</v>
      </c>
      <c r="I115" s="592"/>
      <c r="J115" s="668" t="s">
        <v>439</v>
      </c>
      <c r="K115" s="592" t="s">
        <v>440</v>
      </c>
      <c r="L115" s="592" t="s">
        <v>28</v>
      </c>
      <c r="M115" s="592"/>
      <c r="N115" s="592" t="s">
        <v>143</v>
      </c>
      <c r="O115" s="594">
        <v>2</v>
      </c>
      <c r="P115" s="594">
        <v>2</v>
      </c>
      <c r="Q115" s="592" t="s">
        <v>441</v>
      </c>
      <c r="R115" s="603" t="s">
        <v>36</v>
      </c>
      <c r="S115" s="2514"/>
      <c r="T115" s="592"/>
      <c r="U115" s="592"/>
      <c r="V115" s="597" t="s">
        <v>2073</v>
      </c>
      <c r="W115" s="598"/>
      <c r="X115" s="599" t="s">
        <v>37</v>
      </c>
      <c r="Y115" s="592"/>
      <c r="Z115" s="3794" t="s">
        <v>45</v>
      </c>
      <c r="AA115" s="592"/>
      <c r="AB115" s="3843" t="s">
        <v>5538</v>
      </c>
      <c r="AC115" s="601">
        <v>1980</v>
      </c>
      <c r="AD115" s="601">
        <v>5940</v>
      </c>
      <c r="AE115" s="601">
        <f>SUM(AD115*P115+AC115)</f>
        <v>13860</v>
      </c>
      <c r="AF115" s="31"/>
      <c r="AG115" s="31"/>
    </row>
    <row r="116" spans="1:33" s="4" customFormat="1" ht="30" customHeight="1">
      <c r="A116" s="591" t="s">
        <v>6900</v>
      </c>
      <c r="B116" s="4672" t="s">
        <v>21487</v>
      </c>
      <c r="C116" s="593">
        <v>45035</v>
      </c>
      <c r="D116" s="593">
        <v>45044</v>
      </c>
      <c r="E116" s="633"/>
      <c r="F116" s="592"/>
      <c r="G116" s="592">
        <v>8625</v>
      </c>
      <c r="H116" s="630" t="s">
        <v>442</v>
      </c>
      <c r="I116" s="592"/>
      <c r="J116" s="668" t="s">
        <v>443</v>
      </c>
      <c r="K116" s="592" t="s">
        <v>440</v>
      </c>
      <c r="L116" s="592" t="s">
        <v>28</v>
      </c>
      <c r="M116" s="592"/>
      <c r="N116" s="592" t="s">
        <v>143</v>
      </c>
      <c r="O116" s="594">
        <v>2</v>
      </c>
      <c r="P116" s="594">
        <v>2</v>
      </c>
      <c r="Q116" s="592" t="s">
        <v>444</v>
      </c>
      <c r="R116" s="641"/>
      <c r="S116" s="596"/>
      <c r="T116" s="595"/>
      <c r="U116" s="595"/>
      <c r="V116" s="597" t="s">
        <v>2073</v>
      </c>
      <c r="W116" s="598"/>
      <c r="X116" s="599" t="s">
        <v>37</v>
      </c>
      <c r="Y116" s="595"/>
      <c r="Z116" s="3780" t="s">
        <v>45</v>
      </c>
      <c r="AA116" s="592"/>
      <c r="AB116" s="3843" t="s">
        <v>5538</v>
      </c>
      <c r="AC116" s="601">
        <v>1089</v>
      </c>
      <c r="AD116" s="601">
        <v>5940</v>
      </c>
      <c r="AE116" s="601">
        <f>SUM(AD116*P116+AC116)</f>
        <v>12969</v>
      </c>
      <c r="AF116" s="31"/>
      <c r="AG116" s="31"/>
    </row>
    <row r="117" spans="1:33" s="4" customFormat="1" ht="30" customHeight="1">
      <c r="A117" s="591" t="s">
        <v>6900</v>
      </c>
      <c r="B117" s="4672" t="s">
        <v>21488</v>
      </c>
      <c r="C117" s="593">
        <v>45035</v>
      </c>
      <c r="D117" s="593">
        <v>45043</v>
      </c>
      <c r="E117" s="671"/>
      <c r="F117" s="592"/>
      <c r="G117" s="592">
        <v>8625</v>
      </c>
      <c r="H117" s="592">
        <v>191</v>
      </c>
      <c r="I117" s="592"/>
      <c r="J117" s="668" t="s">
        <v>445</v>
      </c>
      <c r="K117" s="592" t="s">
        <v>317</v>
      </c>
      <c r="L117" s="592" t="s">
        <v>173</v>
      </c>
      <c r="M117" s="592"/>
      <c r="N117" s="592" t="s">
        <v>143</v>
      </c>
      <c r="O117" s="594">
        <v>1</v>
      </c>
      <c r="P117" s="594">
        <v>1</v>
      </c>
      <c r="Q117" s="592" t="s">
        <v>446</v>
      </c>
      <c r="R117" s="641" t="s">
        <v>36</v>
      </c>
      <c r="S117" s="596"/>
      <c r="T117" s="595"/>
      <c r="U117" s="595"/>
      <c r="V117" s="597" t="s">
        <v>2073</v>
      </c>
      <c r="W117" s="598"/>
      <c r="X117" s="599" t="s">
        <v>37</v>
      </c>
      <c r="Y117" s="595"/>
      <c r="Z117" s="3780" t="s">
        <v>45</v>
      </c>
      <c r="AA117" s="592"/>
      <c r="AB117" s="3843" t="s">
        <v>5538</v>
      </c>
      <c r="AC117" s="601">
        <v>544.5</v>
      </c>
      <c r="AD117" s="601">
        <v>5940</v>
      </c>
      <c r="AE117" s="601">
        <f>SUM(AD117*P117+AC117)</f>
        <v>6484.5</v>
      </c>
      <c r="AF117" s="31"/>
      <c r="AG117" s="31"/>
    </row>
    <row r="118" spans="1:33" s="4" customFormat="1" ht="30" customHeight="1">
      <c r="A118" s="591" t="s">
        <v>6900</v>
      </c>
      <c r="B118" s="4672" t="s">
        <v>21489</v>
      </c>
      <c r="C118" s="593">
        <v>45035</v>
      </c>
      <c r="D118" s="593">
        <v>45042</v>
      </c>
      <c r="E118" s="671"/>
      <c r="F118" s="592"/>
      <c r="G118" s="592">
        <v>8625</v>
      </c>
      <c r="H118" s="630" t="s">
        <v>447</v>
      </c>
      <c r="I118" s="592"/>
      <c r="J118" s="668" t="s">
        <v>448</v>
      </c>
      <c r="K118" s="592" t="s">
        <v>317</v>
      </c>
      <c r="L118" s="592" t="s">
        <v>28</v>
      </c>
      <c r="M118" s="615" t="s">
        <v>2216</v>
      </c>
      <c r="N118" s="592" t="s">
        <v>143</v>
      </c>
      <c r="O118" s="594">
        <v>2</v>
      </c>
      <c r="P118" s="594">
        <v>2</v>
      </c>
      <c r="Q118" s="592" t="s">
        <v>441</v>
      </c>
      <c r="R118" s="664"/>
      <c r="S118" s="596"/>
      <c r="T118" s="595"/>
      <c r="U118" s="595"/>
      <c r="V118" s="705" t="s">
        <v>2073</v>
      </c>
      <c r="W118" s="598"/>
      <c r="X118" s="599" t="s">
        <v>37</v>
      </c>
      <c r="Y118" s="595"/>
      <c r="Z118" s="3780" t="s">
        <v>45</v>
      </c>
      <c r="AA118" s="592"/>
      <c r="AB118" s="3843" t="s">
        <v>5538</v>
      </c>
      <c r="AC118" s="601">
        <v>0</v>
      </c>
      <c r="AD118" s="601">
        <v>5940</v>
      </c>
      <c r="AE118" s="601">
        <f>SUM(AD118*P118+AC118)</f>
        <v>11880</v>
      </c>
      <c r="AF118" s="31"/>
      <c r="AG118" s="31"/>
    </row>
    <row r="119" spans="1:33" s="4" customFormat="1" ht="30" customHeight="1">
      <c r="A119" s="591" t="s">
        <v>6900</v>
      </c>
      <c r="B119" s="4672" t="s">
        <v>21490</v>
      </c>
      <c r="C119" s="593">
        <v>45035</v>
      </c>
      <c r="D119" s="593">
        <v>45049</v>
      </c>
      <c r="E119" s="671"/>
      <c r="F119" s="592"/>
      <c r="G119" s="592">
        <v>8625</v>
      </c>
      <c r="H119" s="630" t="s">
        <v>449</v>
      </c>
      <c r="I119" s="592"/>
      <c r="J119" s="592" t="s">
        <v>450</v>
      </c>
      <c r="K119" s="592" t="s">
        <v>440</v>
      </c>
      <c r="L119" s="592" t="s">
        <v>28</v>
      </c>
      <c r="M119" s="615" t="s">
        <v>2217</v>
      </c>
      <c r="N119" s="592" t="s">
        <v>143</v>
      </c>
      <c r="O119" s="594">
        <v>2</v>
      </c>
      <c r="P119" s="594">
        <v>2</v>
      </c>
      <c r="Q119" s="592" t="s">
        <v>451</v>
      </c>
      <c r="R119" s="647"/>
      <c r="S119" s="596"/>
      <c r="T119" s="606"/>
      <c r="U119" s="606"/>
      <c r="V119" s="706" t="s">
        <v>2073</v>
      </c>
      <c r="W119" s="608"/>
      <c r="X119" s="599" t="s">
        <v>37</v>
      </c>
      <c r="Y119" s="606"/>
      <c r="Z119" s="3789" t="s">
        <v>45</v>
      </c>
      <c r="AA119" s="592"/>
      <c r="AB119" s="3843" t="s">
        <v>5538</v>
      </c>
      <c r="AC119" s="601">
        <v>4455</v>
      </c>
      <c r="AD119" s="601">
        <v>5940</v>
      </c>
      <c r="AE119" s="601">
        <f>SUM(AD119*P119+AC119)</f>
        <v>16335</v>
      </c>
      <c r="AF119" s="31"/>
      <c r="AG119" s="31"/>
    </row>
    <row r="120" spans="1:33" s="4" customFormat="1" ht="30" customHeight="1">
      <c r="A120" s="614" t="s">
        <v>6958</v>
      </c>
      <c r="B120" s="9089" t="s">
        <v>21491</v>
      </c>
      <c r="C120" s="8864">
        <v>45036</v>
      </c>
      <c r="D120" s="8864">
        <v>45062</v>
      </c>
      <c r="E120" s="8864"/>
      <c r="F120" s="8871"/>
      <c r="G120" s="8871">
        <v>8369</v>
      </c>
      <c r="H120" s="8871">
        <v>17</v>
      </c>
      <c r="I120" s="8871"/>
      <c r="J120" s="9361" t="s">
        <v>452</v>
      </c>
      <c r="K120" s="8871" t="s">
        <v>453</v>
      </c>
      <c r="L120" s="2515" t="s">
        <v>2010</v>
      </c>
      <c r="M120" s="8997" t="s">
        <v>2218</v>
      </c>
      <c r="N120" s="616" t="s">
        <v>3955</v>
      </c>
      <c r="O120" s="594">
        <v>1</v>
      </c>
      <c r="P120" s="594">
        <v>1</v>
      </c>
      <c r="Q120" s="8871" t="s">
        <v>454</v>
      </c>
      <c r="R120" s="9337" t="s">
        <v>36</v>
      </c>
      <c r="S120" s="9374"/>
      <c r="T120" s="9337"/>
      <c r="U120" s="9337"/>
      <c r="V120" s="8871" t="s">
        <v>2073</v>
      </c>
      <c r="W120" s="9370"/>
      <c r="X120" s="8924" t="s">
        <v>37</v>
      </c>
      <c r="Y120" s="9370"/>
      <c r="Z120" s="9352" t="s">
        <v>45</v>
      </c>
      <c r="AA120" s="8924"/>
      <c r="AB120" s="9102" t="s">
        <v>5535</v>
      </c>
      <c r="AC120" s="9688">
        <v>34500</v>
      </c>
      <c r="AD120" s="601">
        <v>94050</v>
      </c>
      <c r="AE120" s="9688">
        <f>SUM(P120*AD120+P121*AD121+AC120)</f>
        <v>184980</v>
      </c>
      <c r="AF120" s="9224"/>
      <c r="AG120" s="9224"/>
    </row>
    <row r="121" spans="1:33" s="4" customFormat="1" ht="30" customHeight="1">
      <c r="A121" s="893" t="s">
        <v>6958</v>
      </c>
      <c r="B121" s="9500"/>
      <c r="C121" s="8866"/>
      <c r="D121" s="8854"/>
      <c r="E121" s="8866"/>
      <c r="F121" s="8854"/>
      <c r="G121" s="8854"/>
      <c r="H121" s="8854"/>
      <c r="I121" s="8854"/>
      <c r="J121" s="9362"/>
      <c r="K121" s="8854"/>
      <c r="L121" s="2516" t="s">
        <v>455</v>
      </c>
      <c r="M121" s="8924"/>
      <c r="N121" s="616" t="s">
        <v>3951</v>
      </c>
      <c r="O121" s="672">
        <v>1</v>
      </c>
      <c r="P121" s="672">
        <v>1</v>
      </c>
      <c r="Q121" s="8854"/>
      <c r="R121" s="9318"/>
      <c r="S121" s="9375"/>
      <c r="T121" s="9318"/>
      <c r="U121" s="9318"/>
      <c r="V121" s="8854"/>
      <c r="W121" s="9370"/>
      <c r="X121" s="8924"/>
      <c r="Y121" s="9370"/>
      <c r="Z121" s="9352"/>
      <c r="AA121" s="8924"/>
      <c r="AB121" s="9353"/>
      <c r="AC121" s="9689"/>
      <c r="AD121" s="681">
        <v>56430</v>
      </c>
      <c r="AE121" s="9689"/>
      <c r="AF121" s="9071"/>
      <c r="AG121" s="9071"/>
    </row>
    <row r="122" spans="1:33" s="4" customFormat="1" ht="30" customHeight="1">
      <c r="A122" s="614" t="s">
        <v>6958</v>
      </c>
      <c r="B122" s="9089" t="s">
        <v>21492</v>
      </c>
      <c r="C122" s="8864">
        <v>45036</v>
      </c>
      <c r="D122" s="8864">
        <v>45093</v>
      </c>
      <c r="E122" s="9180"/>
      <c r="F122" s="8871"/>
      <c r="G122" s="8871">
        <v>8369</v>
      </c>
      <c r="H122" s="8871">
        <v>67</v>
      </c>
      <c r="I122" s="8871"/>
      <c r="J122" s="8871" t="s">
        <v>456</v>
      </c>
      <c r="K122" s="8871" t="s">
        <v>379</v>
      </c>
      <c r="L122" s="592" t="s">
        <v>179</v>
      </c>
      <c r="M122" s="8868" t="s">
        <v>2219</v>
      </c>
      <c r="N122" s="616" t="s">
        <v>3952</v>
      </c>
      <c r="O122" s="672">
        <v>8</v>
      </c>
      <c r="P122" s="672">
        <v>8</v>
      </c>
      <c r="Q122" s="8871" t="s">
        <v>380</v>
      </c>
      <c r="R122" s="9337" t="s">
        <v>36</v>
      </c>
      <c r="S122" s="618"/>
      <c r="T122" s="684"/>
      <c r="U122" s="684"/>
      <c r="V122" s="9391" t="s">
        <v>2073</v>
      </c>
      <c r="W122" s="9337"/>
      <c r="X122" s="9340" t="s">
        <v>37</v>
      </c>
      <c r="Y122" s="9337"/>
      <c r="Z122" s="9390" t="s">
        <v>45</v>
      </c>
      <c r="AA122" s="592"/>
      <c r="AB122" s="9102" t="s">
        <v>5535</v>
      </c>
      <c r="AC122" s="9688">
        <v>34500</v>
      </c>
      <c r="AD122" s="681">
        <v>11385</v>
      </c>
      <c r="AE122" s="9688">
        <f>SUM(P122*AD122+P123*AD123+AC122)</f>
        <v>219630</v>
      </c>
      <c r="AF122" s="9224"/>
      <c r="AG122" s="9224"/>
    </row>
    <row r="123" spans="1:33" s="4" customFormat="1" ht="30" customHeight="1">
      <c r="A123" s="614" t="s">
        <v>6958</v>
      </c>
      <c r="B123" s="9500"/>
      <c r="C123" s="8866"/>
      <c r="D123" s="8854"/>
      <c r="E123" s="8866"/>
      <c r="F123" s="8854"/>
      <c r="G123" s="8854"/>
      <c r="H123" s="8854"/>
      <c r="I123" s="8854"/>
      <c r="J123" s="8854"/>
      <c r="K123" s="8854"/>
      <c r="L123" s="635" t="s">
        <v>2010</v>
      </c>
      <c r="M123" s="8854"/>
      <c r="N123" s="616" t="s">
        <v>3955</v>
      </c>
      <c r="O123" s="672">
        <v>1</v>
      </c>
      <c r="P123" s="672">
        <v>1</v>
      </c>
      <c r="Q123" s="8854"/>
      <c r="R123" s="9318"/>
      <c r="S123" s="618"/>
      <c r="T123" s="595"/>
      <c r="U123" s="595"/>
      <c r="V123" s="8854"/>
      <c r="W123" s="9318"/>
      <c r="X123" s="8854"/>
      <c r="Y123" s="9318"/>
      <c r="Z123" s="9360"/>
      <c r="AA123" s="592"/>
      <c r="AB123" s="9345"/>
      <c r="AC123" s="9689"/>
      <c r="AD123" s="681">
        <v>94050</v>
      </c>
      <c r="AE123" s="9689"/>
      <c r="AF123" s="9071"/>
      <c r="AG123" s="9071"/>
    </row>
    <row r="124" spans="1:33" s="4" customFormat="1" ht="30" customHeight="1">
      <c r="A124" s="614" t="s">
        <v>6958</v>
      </c>
      <c r="B124" s="9089" t="s">
        <v>21493</v>
      </c>
      <c r="C124" s="8864">
        <v>45036</v>
      </c>
      <c r="D124" s="8864">
        <v>45093</v>
      </c>
      <c r="E124" s="9180"/>
      <c r="F124" s="8871"/>
      <c r="G124" s="8871">
        <v>8369</v>
      </c>
      <c r="H124" s="8871">
        <v>13</v>
      </c>
      <c r="I124" s="8871"/>
      <c r="J124" s="8871" t="s">
        <v>457</v>
      </c>
      <c r="K124" s="8871" t="s">
        <v>379</v>
      </c>
      <c r="L124" s="592" t="s">
        <v>28</v>
      </c>
      <c r="M124" s="8868" t="s">
        <v>2220</v>
      </c>
      <c r="N124" s="616" t="s">
        <v>3952</v>
      </c>
      <c r="O124" s="672">
        <v>2</v>
      </c>
      <c r="P124" s="672">
        <v>2</v>
      </c>
      <c r="Q124" s="8871" t="s">
        <v>380</v>
      </c>
      <c r="R124" s="9337"/>
      <c r="S124" s="618"/>
      <c r="T124" s="595"/>
      <c r="U124" s="595"/>
      <c r="V124" s="9380" t="s">
        <v>2073</v>
      </c>
      <c r="W124" s="9337"/>
      <c r="X124" s="9340" t="s">
        <v>37</v>
      </c>
      <c r="Y124" s="9337"/>
      <c r="Z124" s="9359" t="s">
        <v>45</v>
      </c>
      <c r="AA124" s="8924"/>
      <c r="AB124" s="9102" t="s">
        <v>5535</v>
      </c>
      <c r="AC124" s="9688">
        <v>10350</v>
      </c>
      <c r="AD124" s="681">
        <v>11385</v>
      </c>
      <c r="AE124" s="9688">
        <f>SUM(P124*AD124+P125*AD125+AC124)</f>
        <v>83610</v>
      </c>
      <c r="AF124" s="9218">
        <v>571</v>
      </c>
      <c r="AG124" s="9654" t="s">
        <v>362</v>
      </c>
    </row>
    <row r="125" spans="1:33" s="4" customFormat="1" ht="30" customHeight="1">
      <c r="A125" s="614" t="s">
        <v>6958</v>
      </c>
      <c r="B125" s="9500"/>
      <c r="C125" s="8866"/>
      <c r="D125" s="8854"/>
      <c r="E125" s="8866"/>
      <c r="F125" s="8854"/>
      <c r="G125" s="8854"/>
      <c r="H125" s="8854"/>
      <c r="I125" s="8854"/>
      <c r="J125" s="8854"/>
      <c r="K125" s="8854"/>
      <c r="L125" s="673" t="s">
        <v>381</v>
      </c>
      <c r="M125" s="8854"/>
      <c r="N125" s="616" t="s">
        <v>3954</v>
      </c>
      <c r="O125" s="672">
        <v>1</v>
      </c>
      <c r="P125" s="672">
        <v>1</v>
      </c>
      <c r="Q125" s="8854"/>
      <c r="R125" s="9318"/>
      <c r="S125" s="618"/>
      <c r="T125" s="595"/>
      <c r="U125" s="595"/>
      <c r="V125" s="8854"/>
      <c r="W125" s="9318"/>
      <c r="X125" s="8854"/>
      <c r="Y125" s="9318"/>
      <c r="Z125" s="9360"/>
      <c r="AA125" s="8924"/>
      <c r="AB125" s="9345"/>
      <c r="AC125" s="9689"/>
      <c r="AD125" s="681">
        <v>50490</v>
      </c>
      <c r="AE125" s="9689"/>
      <c r="AF125" s="9220"/>
      <c r="AG125" s="9655"/>
    </row>
    <row r="126" spans="1:33" s="4" customFormat="1" ht="30" customHeight="1">
      <c r="A126" s="614" t="s">
        <v>6958</v>
      </c>
      <c r="B126" s="4672" t="s">
        <v>21494</v>
      </c>
      <c r="C126" s="593">
        <v>45036</v>
      </c>
      <c r="D126" s="674">
        <v>45067</v>
      </c>
      <c r="E126" s="633"/>
      <c r="F126" s="605"/>
      <c r="G126" s="603">
        <v>8369</v>
      </c>
      <c r="H126" s="603"/>
      <c r="I126" s="603" t="s">
        <v>92</v>
      </c>
      <c r="J126" s="603" t="s">
        <v>458</v>
      </c>
      <c r="K126" s="603" t="s">
        <v>459</v>
      </c>
      <c r="L126" s="603" t="s">
        <v>406</v>
      </c>
      <c r="M126" s="603"/>
      <c r="N126" s="619" t="s">
        <v>325</v>
      </c>
      <c r="O126" s="604">
        <v>9</v>
      </c>
      <c r="P126" s="604">
        <v>9</v>
      </c>
      <c r="Q126" s="603" t="s">
        <v>460</v>
      </c>
      <c r="R126" s="595"/>
      <c r="S126" s="618"/>
      <c r="T126" s="595"/>
      <c r="U126" s="595"/>
      <c r="V126" s="597" t="s">
        <v>2073</v>
      </c>
      <c r="W126" s="598"/>
      <c r="X126" s="599" t="s">
        <v>37</v>
      </c>
      <c r="Y126" s="595"/>
      <c r="Z126" s="3775" t="s">
        <v>45</v>
      </c>
      <c r="AA126" s="592"/>
      <c r="AB126" s="3843" t="s">
        <v>5535</v>
      </c>
      <c r="AC126" s="601">
        <v>34500</v>
      </c>
      <c r="AD126" s="601">
        <v>11385</v>
      </c>
      <c r="AE126" s="601">
        <f>SUM(AD126*P126+AC126)</f>
        <v>136965</v>
      </c>
      <c r="AF126" s="31"/>
      <c r="AG126" s="31"/>
    </row>
    <row r="127" spans="1:33" s="4" customFormat="1" ht="30" customHeight="1">
      <c r="A127" s="195" t="s">
        <v>6958</v>
      </c>
      <c r="B127" s="36" t="s">
        <v>21495</v>
      </c>
      <c r="C127" s="37">
        <v>45036</v>
      </c>
      <c r="D127" s="66">
        <v>45051</v>
      </c>
      <c r="E127" s="59"/>
      <c r="F127" s="38"/>
      <c r="G127" s="36">
        <v>8369</v>
      </c>
      <c r="H127" s="67" t="s">
        <v>461</v>
      </c>
      <c r="I127" s="68"/>
      <c r="J127" s="68" t="s">
        <v>462</v>
      </c>
      <c r="K127" s="36" t="s">
        <v>463</v>
      </c>
      <c r="L127" s="68" t="s">
        <v>464</v>
      </c>
      <c r="M127" s="69" t="s">
        <v>2221</v>
      </c>
      <c r="N127" s="68" t="s">
        <v>34</v>
      </c>
      <c r="O127" s="70">
        <v>32</v>
      </c>
      <c r="P127" s="70">
        <v>32</v>
      </c>
      <c r="Q127" s="36" t="s">
        <v>465</v>
      </c>
      <c r="R127" s="71"/>
      <c r="S127" s="72"/>
      <c r="T127" s="71"/>
      <c r="U127" s="71"/>
      <c r="V127" s="17" t="s">
        <v>256</v>
      </c>
      <c r="W127" s="182"/>
      <c r="X127" s="68"/>
      <c r="Y127" s="71"/>
      <c r="Z127" s="75"/>
      <c r="AA127" s="36"/>
      <c r="AB127" s="3851" t="s">
        <v>5535</v>
      </c>
      <c r="AC127" s="280"/>
      <c r="AD127" s="281"/>
      <c r="AE127" s="272"/>
      <c r="AF127" s="31"/>
      <c r="AG127" s="31"/>
    </row>
    <row r="128" spans="1:33" s="4" customFormat="1" ht="30" customHeight="1">
      <c r="A128" s="614" t="s">
        <v>6952</v>
      </c>
      <c r="B128" s="4672" t="s">
        <v>21496</v>
      </c>
      <c r="C128" s="593">
        <v>45037</v>
      </c>
      <c r="D128" s="674">
        <v>45049</v>
      </c>
      <c r="E128" s="633"/>
      <c r="F128" s="603"/>
      <c r="G128" s="619">
        <v>8646</v>
      </c>
      <c r="H128" s="619">
        <v>820</v>
      </c>
      <c r="I128" s="619"/>
      <c r="J128" s="592" t="s">
        <v>466</v>
      </c>
      <c r="K128" s="592" t="s">
        <v>467</v>
      </c>
      <c r="L128" s="619" t="s">
        <v>193</v>
      </c>
      <c r="M128" s="615" t="s">
        <v>2222</v>
      </c>
      <c r="N128" s="592" t="s">
        <v>367</v>
      </c>
      <c r="O128" s="675">
        <v>6</v>
      </c>
      <c r="P128" s="675">
        <v>6</v>
      </c>
      <c r="Q128" s="592" t="s">
        <v>468</v>
      </c>
      <c r="R128" s="676"/>
      <c r="S128" s="1618"/>
      <c r="T128" s="707"/>
      <c r="U128" s="707"/>
      <c r="V128" s="708" t="s">
        <v>2073</v>
      </c>
      <c r="W128" s="709"/>
      <c r="X128" s="3170" t="s">
        <v>37</v>
      </c>
      <c r="Y128" s="707"/>
      <c r="Z128" s="726" t="s">
        <v>45</v>
      </c>
      <c r="AA128" s="592"/>
      <c r="AB128" s="3844" t="s">
        <v>5541</v>
      </c>
      <c r="AC128" s="711">
        <v>4860</v>
      </c>
      <c r="AD128" s="687">
        <v>7938</v>
      </c>
      <c r="AE128" s="601">
        <f>SUM(AD128*P128+AC128)</f>
        <v>52488</v>
      </c>
      <c r="AF128" s="282"/>
      <c r="AG128" s="283"/>
    </row>
    <row r="129" spans="1:33" s="4" customFormat="1" ht="30" customHeight="1">
      <c r="A129" s="614" t="s">
        <v>6952</v>
      </c>
      <c r="B129" s="5632" t="s">
        <v>21497</v>
      </c>
      <c r="C129" s="602">
        <v>45037</v>
      </c>
      <c r="D129" s="677">
        <v>45047</v>
      </c>
      <c r="E129" s="633"/>
      <c r="F129" s="603"/>
      <c r="G129" s="605">
        <v>8646</v>
      </c>
      <c r="H129" s="605">
        <v>18</v>
      </c>
      <c r="I129" s="605"/>
      <c r="J129" s="603" t="s">
        <v>469</v>
      </c>
      <c r="K129" s="603" t="s">
        <v>470</v>
      </c>
      <c r="L129" s="678" t="s">
        <v>76</v>
      </c>
      <c r="M129" s="615" t="s">
        <v>2223</v>
      </c>
      <c r="N129" s="605" t="s">
        <v>34</v>
      </c>
      <c r="O129" s="679">
        <v>4</v>
      </c>
      <c r="P129" s="679">
        <v>4</v>
      </c>
      <c r="Q129" s="592" t="s">
        <v>471</v>
      </c>
      <c r="R129" s="680"/>
      <c r="S129" s="1618"/>
      <c r="T129" s="712"/>
      <c r="U129" s="712"/>
      <c r="V129" s="713" t="s">
        <v>2073</v>
      </c>
      <c r="W129" s="714"/>
      <c r="X129" s="3165" t="s">
        <v>37</v>
      </c>
      <c r="Y129" s="712"/>
      <c r="Z129" s="726" t="s">
        <v>45</v>
      </c>
      <c r="AA129" s="592"/>
      <c r="AB129" s="3844" t="s">
        <v>5541</v>
      </c>
      <c r="AC129" s="715">
        <v>0</v>
      </c>
      <c r="AD129" s="687">
        <v>7938</v>
      </c>
      <c r="AE129" s="601">
        <f>SUM(AD129*P129+AC129)</f>
        <v>31752</v>
      </c>
      <c r="AF129" s="284"/>
      <c r="AG129" s="276"/>
    </row>
    <row r="130" spans="1:33" s="4" customFormat="1" ht="30" customHeight="1">
      <c r="A130" s="195" t="s">
        <v>6958</v>
      </c>
      <c r="B130" s="36" t="s">
        <v>472</v>
      </c>
      <c r="C130" s="37">
        <v>45036</v>
      </c>
      <c r="D130" s="66">
        <v>45067</v>
      </c>
      <c r="E130" s="59"/>
      <c r="F130" s="38"/>
      <c r="G130" s="68">
        <v>8369</v>
      </c>
      <c r="H130" s="67" t="s">
        <v>473</v>
      </c>
      <c r="I130" s="68" t="s">
        <v>25</v>
      </c>
      <c r="J130" s="68" t="s">
        <v>474</v>
      </c>
      <c r="K130" s="36" t="s">
        <v>475</v>
      </c>
      <c r="L130" s="68" t="s">
        <v>128</v>
      </c>
      <c r="M130" s="69" t="s">
        <v>2224</v>
      </c>
      <c r="N130" s="68" t="s">
        <v>325</v>
      </c>
      <c r="O130" s="74">
        <v>3</v>
      </c>
      <c r="P130" s="74">
        <v>3</v>
      </c>
      <c r="Q130" s="36" t="s">
        <v>476</v>
      </c>
      <c r="R130" s="75"/>
      <c r="S130" s="76"/>
      <c r="T130" s="71"/>
      <c r="U130" s="71"/>
      <c r="V130" s="17" t="s">
        <v>256</v>
      </c>
      <c r="W130" s="182"/>
      <c r="X130" s="68"/>
      <c r="Y130" s="71"/>
      <c r="Z130" s="75"/>
      <c r="AA130" s="36"/>
      <c r="AB130" s="3851" t="s">
        <v>5535</v>
      </c>
      <c r="AC130" s="280"/>
      <c r="AD130" s="285"/>
      <c r="AE130" s="272"/>
      <c r="AF130" s="284"/>
      <c r="AG130" s="276"/>
    </row>
    <row r="131" spans="1:33" s="4" customFormat="1" ht="30" customHeight="1">
      <c r="A131" s="8070" t="s">
        <v>6958</v>
      </c>
      <c r="B131" s="4672" t="s">
        <v>477</v>
      </c>
      <c r="C131" s="593">
        <v>45036</v>
      </c>
      <c r="D131" s="674">
        <v>45043</v>
      </c>
      <c r="E131" s="677"/>
      <c r="F131" s="603"/>
      <c r="G131" s="619">
        <v>8369</v>
      </c>
      <c r="H131" s="716" t="s">
        <v>478</v>
      </c>
      <c r="I131" s="619"/>
      <c r="J131" s="592" t="s">
        <v>479</v>
      </c>
      <c r="K131" s="592" t="s">
        <v>480</v>
      </c>
      <c r="L131" s="717" t="s">
        <v>167</v>
      </c>
      <c r="M131" s="615" t="s">
        <v>2225</v>
      </c>
      <c r="N131" s="619" t="s">
        <v>325</v>
      </c>
      <c r="O131" s="675">
        <v>10</v>
      </c>
      <c r="P131" s="119">
        <v>3</v>
      </c>
      <c r="Q131" s="592" t="s">
        <v>481</v>
      </c>
      <c r="R131" s="680"/>
      <c r="S131" s="1618"/>
      <c r="T131" s="712"/>
      <c r="U131" s="712"/>
      <c r="V131" s="718" t="s">
        <v>2073</v>
      </c>
      <c r="W131" s="714"/>
      <c r="X131" s="3165" t="s">
        <v>37</v>
      </c>
      <c r="Y131" s="712"/>
      <c r="Z131" s="726" t="s">
        <v>45</v>
      </c>
      <c r="AA131" s="592"/>
      <c r="AB131" s="3852" t="s">
        <v>5535</v>
      </c>
      <c r="AC131" s="719">
        <v>0</v>
      </c>
      <c r="AD131" s="720">
        <v>11385</v>
      </c>
      <c r="AE131" s="601">
        <f>SUM(AD131*P131+AC131)</f>
        <v>34155</v>
      </c>
      <c r="AF131" s="286"/>
      <c r="AG131" s="276"/>
    </row>
    <row r="132" spans="1:33" s="4" customFormat="1" ht="30" customHeight="1">
      <c r="A132" s="195" t="s">
        <v>6958</v>
      </c>
      <c r="B132" s="36" t="s">
        <v>482</v>
      </c>
      <c r="C132" s="37">
        <v>45036</v>
      </c>
      <c r="D132" s="66">
        <v>45051</v>
      </c>
      <c r="E132" s="59"/>
      <c r="F132" s="38"/>
      <c r="G132" s="36">
        <v>8369</v>
      </c>
      <c r="H132" s="68">
        <v>30</v>
      </c>
      <c r="I132" s="68"/>
      <c r="J132" s="36" t="s">
        <v>483</v>
      </c>
      <c r="K132" s="36" t="s">
        <v>484</v>
      </c>
      <c r="L132" s="36" t="s">
        <v>67</v>
      </c>
      <c r="M132" s="69" t="s">
        <v>2226</v>
      </c>
      <c r="N132" s="68" t="s">
        <v>325</v>
      </c>
      <c r="O132" s="74">
        <v>7</v>
      </c>
      <c r="P132" s="74">
        <v>7</v>
      </c>
      <c r="Q132" s="146" t="s">
        <v>485</v>
      </c>
      <c r="R132" s="75"/>
      <c r="S132" s="76"/>
      <c r="T132" s="71" t="s">
        <v>486</v>
      </c>
      <c r="U132" s="71"/>
      <c r="V132" s="17" t="s">
        <v>256</v>
      </c>
      <c r="W132" s="182"/>
      <c r="X132" s="68"/>
      <c r="Y132" s="71"/>
      <c r="Z132" s="75"/>
      <c r="AA132" s="36"/>
      <c r="AB132" s="3851" t="s">
        <v>5535</v>
      </c>
      <c r="AC132" s="280"/>
      <c r="AD132" s="280"/>
      <c r="AE132" s="272"/>
      <c r="AF132" s="31"/>
      <c r="AG132" s="31"/>
    </row>
    <row r="133" spans="1:33" s="4" customFormat="1" ht="30" customHeight="1">
      <c r="A133" s="614" t="s">
        <v>6958</v>
      </c>
      <c r="B133" s="4672" t="s">
        <v>487</v>
      </c>
      <c r="C133" s="593">
        <v>45036</v>
      </c>
      <c r="D133" s="674">
        <v>45050</v>
      </c>
      <c r="E133" s="677"/>
      <c r="F133" s="603"/>
      <c r="G133" s="592">
        <v>8369</v>
      </c>
      <c r="H133" s="716" t="s">
        <v>488</v>
      </c>
      <c r="I133" s="619"/>
      <c r="J133" s="592" t="s">
        <v>489</v>
      </c>
      <c r="K133" s="592" t="s">
        <v>490</v>
      </c>
      <c r="L133" s="619" t="s">
        <v>173</v>
      </c>
      <c r="M133" s="615" t="s">
        <v>2227</v>
      </c>
      <c r="N133" s="619" t="s">
        <v>143</v>
      </c>
      <c r="O133" s="675">
        <v>1</v>
      </c>
      <c r="P133" s="675">
        <v>1</v>
      </c>
      <c r="Q133" s="592" t="s">
        <v>491</v>
      </c>
      <c r="R133" s="680"/>
      <c r="S133" s="1618"/>
      <c r="T133" s="712"/>
      <c r="U133" s="712"/>
      <c r="V133" s="619" t="s">
        <v>2073</v>
      </c>
      <c r="W133" s="714"/>
      <c r="X133" s="721" t="s">
        <v>37</v>
      </c>
      <c r="Y133" s="712"/>
      <c r="Z133" s="726" t="s">
        <v>45</v>
      </c>
      <c r="AA133" s="592"/>
      <c r="AB133" s="3853" t="s">
        <v>5535</v>
      </c>
      <c r="AC133" s="722">
        <v>20700</v>
      </c>
      <c r="AD133" s="722">
        <v>11385</v>
      </c>
      <c r="AE133" s="601">
        <f>SUM(AD133*P133+AC133)</f>
        <v>32085</v>
      </c>
      <c r="AF133" s="31"/>
      <c r="AG133" s="31"/>
    </row>
    <row r="134" spans="1:33" ht="30" customHeight="1">
      <c r="A134" s="195" t="s">
        <v>6958</v>
      </c>
      <c r="B134" s="36" t="s">
        <v>492</v>
      </c>
      <c r="C134" s="37">
        <v>45036</v>
      </c>
      <c r="D134" s="66">
        <v>45049</v>
      </c>
      <c r="E134" s="59"/>
      <c r="F134" s="38"/>
      <c r="G134" s="68">
        <v>8369</v>
      </c>
      <c r="H134" s="67" t="s">
        <v>493</v>
      </c>
      <c r="I134" s="68"/>
      <c r="J134" s="36" t="s">
        <v>494</v>
      </c>
      <c r="K134" s="36" t="s">
        <v>495</v>
      </c>
      <c r="L134" s="68" t="s">
        <v>76</v>
      </c>
      <c r="M134" s="77" t="s">
        <v>2228</v>
      </c>
      <c r="N134" s="68" t="s">
        <v>34</v>
      </c>
      <c r="O134" s="74">
        <v>4</v>
      </c>
      <c r="P134" s="74">
        <v>4</v>
      </c>
      <c r="Q134" s="36" t="s">
        <v>496</v>
      </c>
      <c r="R134" s="75"/>
      <c r="S134" s="76"/>
      <c r="T134" s="71"/>
      <c r="U134" s="71"/>
      <c r="V134" s="17" t="s">
        <v>256</v>
      </c>
      <c r="W134" s="182"/>
      <c r="X134" s="68"/>
      <c r="Y134" s="71"/>
      <c r="Z134" s="75"/>
      <c r="AA134" s="36"/>
      <c r="AB134" s="3851" t="s">
        <v>5535</v>
      </c>
      <c r="AC134" s="280"/>
      <c r="AD134" s="280"/>
      <c r="AE134" s="272"/>
      <c r="AF134" s="31"/>
      <c r="AG134" s="31"/>
    </row>
    <row r="135" spans="1:33" ht="30" customHeight="1">
      <c r="A135" s="614" t="s">
        <v>6958</v>
      </c>
      <c r="B135" s="9089" t="s">
        <v>497</v>
      </c>
      <c r="C135" s="8864">
        <v>45036</v>
      </c>
      <c r="D135" s="8843">
        <v>45093</v>
      </c>
      <c r="E135" s="8864"/>
      <c r="F135" s="8871"/>
      <c r="G135" s="8849">
        <v>8369</v>
      </c>
      <c r="H135" s="8849">
        <v>43</v>
      </c>
      <c r="I135" s="8849"/>
      <c r="J135" s="9376" t="s">
        <v>498</v>
      </c>
      <c r="K135" s="8871" t="s">
        <v>379</v>
      </c>
      <c r="L135" s="619" t="s">
        <v>179</v>
      </c>
      <c r="M135" s="8868" t="s">
        <v>2229</v>
      </c>
      <c r="N135" s="723" t="s">
        <v>3952</v>
      </c>
      <c r="O135" s="724">
        <v>8</v>
      </c>
      <c r="P135" s="724">
        <v>8</v>
      </c>
      <c r="Q135" s="8871" t="s">
        <v>454</v>
      </c>
      <c r="R135" s="8859"/>
      <c r="S135" s="1618"/>
      <c r="T135" s="712"/>
      <c r="U135" s="712"/>
      <c r="V135" s="8849" t="s">
        <v>2073</v>
      </c>
      <c r="W135" s="8859"/>
      <c r="X135" s="8849" t="s">
        <v>37</v>
      </c>
      <c r="Y135" s="8859"/>
      <c r="Z135" s="9055" t="s">
        <v>45</v>
      </c>
      <c r="AA135" s="8924"/>
      <c r="AB135" s="9049" t="s">
        <v>5535</v>
      </c>
      <c r="AC135" s="8912">
        <v>34500</v>
      </c>
      <c r="AD135" s="722">
        <v>11385</v>
      </c>
      <c r="AE135" s="9648">
        <f>SUM(P135*AD135+P136*AD136+P137*AD137+AC135)</f>
        <v>232500</v>
      </c>
      <c r="AF135" s="247"/>
      <c r="AG135" s="247"/>
    </row>
    <row r="136" spans="1:33" ht="30" customHeight="1">
      <c r="A136" s="614" t="s">
        <v>6958</v>
      </c>
      <c r="B136" s="9529"/>
      <c r="C136" s="8865"/>
      <c r="D136" s="8844"/>
      <c r="E136" s="8865"/>
      <c r="F136" s="8858"/>
      <c r="G136" s="8863"/>
      <c r="H136" s="8863"/>
      <c r="I136" s="8863"/>
      <c r="J136" s="8858"/>
      <c r="K136" s="8858"/>
      <c r="L136" s="635" t="s">
        <v>381</v>
      </c>
      <c r="M136" s="8870"/>
      <c r="N136" s="723" t="s">
        <v>3954</v>
      </c>
      <c r="O136" s="675">
        <v>1</v>
      </c>
      <c r="P136" s="675">
        <v>1</v>
      </c>
      <c r="Q136" s="8858"/>
      <c r="R136" s="8902"/>
      <c r="S136" s="1618"/>
      <c r="T136" s="712"/>
      <c r="U136" s="712"/>
      <c r="V136" s="8863"/>
      <c r="W136" s="8902"/>
      <c r="X136" s="8863"/>
      <c r="Y136" s="8902"/>
      <c r="Z136" s="8896"/>
      <c r="AA136" s="8924"/>
      <c r="AB136" s="9058"/>
      <c r="AC136" s="8920"/>
      <c r="AD136" s="722">
        <v>50490</v>
      </c>
      <c r="AE136" s="9649"/>
      <c r="AF136" s="248"/>
      <c r="AG136" s="248"/>
    </row>
    <row r="137" spans="1:33" ht="30" customHeight="1">
      <c r="A137" s="614" t="s">
        <v>6958</v>
      </c>
      <c r="B137" s="9500"/>
      <c r="C137" s="8866"/>
      <c r="D137" s="8845"/>
      <c r="E137" s="8866"/>
      <c r="F137" s="8854"/>
      <c r="G137" s="8850"/>
      <c r="H137" s="8850"/>
      <c r="I137" s="8850"/>
      <c r="J137" s="8854"/>
      <c r="K137" s="8854"/>
      <c r="L137" s="244" t="s">
        <v>455</v>
      </c>
      <c r="M137" s="8869"/>
      <c r="N137" s="725" t="s">
        <v>3951</v>
      </c>
      <c r="O137" s="675">
        <v>1</v>
      </c>
      <c r="P137" s="675">
        <v>1</v>
      </c>
      <c r="Q137" s="8858"/>
      <c r="R137" s="8860"/>
      <c r="S137" s="1618"/>
      <c r="T137" s="712"/>
      <c r="U137" s="712"/>
      <c r="V137" s="8850"/>
      <c r="W137" s="8860"/>
      <c r="X137" s="8850"/>
      <c r="Y137" s="8860"/>
      <c r="Z137" s="8894"/>
      <c r="AA137" s="8924"/>
      <c r="AB137" s="9059"/>
      <c r="AC137" s="8913"/>
      <c r="AD137" s="681">
        <v>56430</v>
      </c>
      <c r="AE137" s="9650"/>
      <c r="AF137" s="30"/>
      <c r="AG137" s="30"/>
    </row>
    <row r="138" spans="1:33" ht="30" customHeight="1">
      <c r="A138" s="8070" t="s">
        <v>6975</v>
      </c>
      <c r="B138" s="592" t="s">
        <v>499</v>
      </c>
      <c r="C138" s="593">
        <v>45036</v>
      </c>
      <c r="D138" s="674">
        <v>45047</v>
      </c>
      <c r="E138" s="633"/>
      <c r="F138" s="619"/>
      <c r="G138" s="619">
        <v>17</v>
      </c>
      <c r="H138" s="619">
        <v>251</v>
      </c>
      <c r="I138" s="619"/>
      <c r="J138" s="592" t="s">
        <v>500</v>
      </c>
      <c r="K138" s="592" t="s">
        <v>405</v>
      </c>
      <c r="L138" s="592" t="s">
        <v>173</v>
      </c>
      <c r="M138" s="615" t="s">
        <v>2230</v>
      </c>
      <c r="N138" s="619"/>
      <c r="O138" s="675">
        <v>1</v>
      </c>
      <c r="P138" s="675">
        <v>1</v>
      </c>
      <c r="Q138" s="592" t="s">
        <v>501</v>
      </c>
      <c r="R138" s="680"/>
      <c r="S138" s="1618"/>
      <c r="T138" s="712"/>
      <c r="U138" s="712"/>
      <c r="V138" s="691" t="s">
        <v>2073</v>
      </c>
      <c r="W138" s="714"/>
      <c r="X138" s="599" t="s">
        <v>37</v>
      </c>
      <c r="Y138" s="712"/>
      <c r="Z138" s="726" t="s">
        <v>45</v>
      </c>
      <c r="AA138" s="592"/>
      <c r="AB138" s="3843" t="s">
        <v>5537</v>
      </c>
      <c r="AC138" s="727">
        <v>2250</v>
      </c>
      <c r="AD138" s="727">
        <v>6643.53</v>
      </c>
      <c r="AE138" s="601">
        <f t="shared" ref="AE138:AE154" si="4">SUM(AD138*P138+AC138)</f>
        <v>8893.5299999999988</v>
      </c>
      <c r="AF138" s="30"/>
      <c r="AG138" s="31"/>
    </row>
    <row r="139" spans="1:33" ht="30" customHeight="1">
      <c r="A139" s="614" t="s">
        <v>6952</v>
      </c>
      <c r="B139" s="5632" t="s">
        <v>502</v>
      </c>
      <c r="C139" s="602">
        <v>45037</v>
      </c>
      <c r="D139" s="674">
        <v>45044</v>
      </c>
      <c r="E139" s="633"/>
      <c r="F139" s="619"/>
      <c r="G139" s="605">
        <v>8646</v>
      </c>
      <c r="H139" s="619">
        <v>85</v>
      </c>
      <c r="I139" s="619"/>
      <c r="J139" s="592" t="s">
        <v>503</v>
      </c>
      <c r="K139" s="592" t="s">
        <v>504</v>
      </c>
      <c r="L139" s="619" t="s">
        <v>76</v>
      </c>
      <c r="M139" s="615" t="s">
        <v>2231</v>
      </c>
      <c r="N139" s="619"/>
      <c r="O139" s="675">
        <v>4</v>
      </c>
      <c r="P139" s="675">
        <v>4</v>
      </c>
      <c r="Q139" s="592" t="s">
        <v>505</v>
      </c>
      <c r="R139" s="726" t="s">
        <v>506</v>
      </c>
      <c r="S139" s="1618"/>
      <c r="T139" s="712"/>
      <c r="U139" s="712"/>
      <c r="V139" s="619" t="s">
        <v>2073</v>
      </c>
      <c r="W139" s="714"/>
      <c r="X139" s="721" t="s">
        <v>37</v>
      </c>
      <c r="Y139" s="712"/>
      <c r="Z139" s="3795" t="s">
        <v>45</v>
      </c>
      <c r="AA139" s="592"/>
      <c r="AB139" s="3844" t="s">
        <v>5541</v>
      </c>
      <c r="AC139" s="722">
        <v>0</v>
      </c>
      <c r="AD139" s="687">
        <v>7938</v>
      </c>
      <c r="AE139" s="601">
        <f t="shared" si="4"/>
        <v>31752</v>
      </c>
      <c r="AF139" s="42">
        <v>641</v>
      </c>
      <c r="AG139" s="273" t="s">
        <v>362</v>
      </c>
    </row>
    <row r="140" spans="1:33" ht="30" customHeight="1">
      <c r="A140" s="190" t="s">
        <v>6952</v>
      </c>
      <c r="B140" s="5632" t="s">
        <v>507</v>
      </c>
      <c r="C140" s="45">
        <v>45037</v>
      </c>
      <c r="D140" s="46">
        <v>45048</v>
      </c>
      <c r="E140" s="82"/>
      <c r="F140" s="47"/>
      <c r="G140" s="43">
        <v>8646</v>
      </c>
      <c r="H140" s="49" t="s">
        <v>508</v>
      </c>
      <c r="I140" s="42"/>
      <c r="J140" s="41" t="s">
        <v>509</v>
      </c>
      <c r="K140" s="41" t="s">
        <v>510</v>
      </c>
      <c r="L140" s="42" t="s">
        <v>341</v>
      </c>
      <c r="M140" s="42"/>
      <c r="N140" s="42" t="s">
        <v>34</v>
      </c>
      <c r="O140" s="50">
        <v>12</v>
      </c>
      <c r="P140" s="50">
        <v>12</v>
      </c>
      <c r="Q140" s="41" t="s">
        <v>511</v>
      </c>
      <c r="R140" s="48"/>
      <c r="S140" s="29"/>
      <c r="T140" s="26"/>
      <c r="U140" s="26"/>
      <c r="V140" s="35" t="s">
        <v>2073</v>
      </c>
      <c r="W140" s="142"/>
      <c r="X140" s="31"/>
      <c r="Y140" s="26"/>
      <c r="Z140" s="3796"/>
      <c r="AB140" s="3854" t="s">
        <v>5541</v>
      </c>
      <c r="AC140" s="33">
        <v>2430</v>
      </c>
      <c r="AD140" s="275">
        <v>7938</v>
      </c>
      <c r="AE140" s="265">
        <f t="shared" si="4"/>
        <v>97686</v>
      </c>
      <c r="AF140" s="31"/>
      <c r="AG140" s="31"/>
    </row>
    <row r="141" spans="1:33" ht="30" customHeight="1">
      <c r="A141" s="614" t="s">
        <v>6952</v>
      </c>
      <c r="B141" s="5632" t="s">
        <v>512</v>
      </c>
      <c r="C141" s="602">
        <v>45037</v>
      </c>
      <c r="D141" s="674">
        <v>45049</v>
      </c>
      <c r="E141" s="633"/>
      <c r="F141" s="605"/>
      <c r="G141" s="605">
        <v>8646</v>
      </c>
      <c r="H141" s="619">
        <v>230</v>
      </c>
      <c r="I141" s="619"/>
      <c r="J141" s="592" t="s">
        <v>513</v>
      </c>
      <c r="K141" s="592" t="s">
        <v>514</v>
      </c>
      <c r="L141" s="619" t="s">
        <v>76</v>
      </c>
      <c r="M141" s="619"/>
      <c r="N141" s="619" t="s">
        <v>34</v>
      </c>
      <c r="O141" s="675">
        <v>4</v>
      </c>
      <c r="P141" s="119">
        <v>8</v>
      </c>
      <c r="Q141" s="729" t="s">
        <v>515</v>
      </c>
      <c r="R141" s="680"/>
      <c r="S141" s="1618"/>
      <c r="T141" s="712"/>
      <c r="U141" s="712"/>
      <c r="V141" s="730" t="s">
        <v>2073</v>
      </c>
      <c r="W141" s="714"/>
      <c r="X141" s="3165" t="s">
        <v>37</v>
      </c>
      <c r="Y141" s="712"/>
      <c r="Z141" s="726" t="s">
        <v>45</v>
      </c>
      <c r="AA141" s="592"/>
      <c r="AB141" s="3844" t="s">
        <v>5541</v>
      </c>
      <c r="AC141" s="722">
        <v>4860</v>
      </c>
      <c r="AD141" s="687">
        <v>5292</v>
      </c>
      <c r="AE141" s="601">
        <f t="shared" si="4"/>
        <v>47196</v>
      </c>
      <c r="AF141" s="31"/>
      <c r="AG141" s="31"/>
    </row>
    <row r="142" spans="1:33" ht="30" customHeight="1">
      <c r="A142" s="614" t="s">
        <v>6952</v>
      </c>
      <c r="B142" s="5632" t="s">
        <v>516</v>
      </c>
      <c r="C142" s="602">
        <v>45037</v>
      </c>
      <c r="D142" s="674">
        <v>45051</v>
      </c>
      <c r="E142" s="633"/>
      <c r="F142" s="605"/>
      <c r="G142" s="605">
        <v>8646</v>
      </c>
      <c r="H142" s="619">
        <v>419</v>
      </c>
      <c r="I142" s="619"/>
      <c r="J142" s="592" t="s">
        <v>517</v>
      </c>
      <c r="K142" s="592" t="s">
        <v>518</v>
      </c>
      <c r="L142" s="619" t="s">
        <v>519</v>
      </c>
      <c r="M142" s="619"/>
      <c r="N142" s="592" t="s">
        <v>367</v>
      </c>
      <c r="O142" s="675">
        <v>6</v>
      </c>
      <c r="P142" s="675">
        <v>6</v>
      </c>
      <c r="Q142" s="592" t="s">
        <v>520</v>
      </c>
      <c r="R142" s="680"/>
      <c r="S142" s="1618"/>
      <c r="T142" s="712"/>
      <c r="U142" s="712"/>
      <c r="V142" s="730" t="s">
        <v>2073</v>
      </c>
      <c r="W142" s="714"/>
      <c r="X142" s="721" t="s">
        <v>37</v>
      </c>
      <c r="Y142" s="712"/>
      <c r="Z142" s="3792" t="s">
        <v>45</v>
      </c>
      <c r="AA142" s="592"/>
      <c r="AB142" s="3844" t="s">
        <v>5541</v>
      </c>
      <c r="AC142" s="722">
        <v>14580</v>
      </c>
      <c r="AD142" s="687">
        <v>7938</v>
      </c>
      <c r="AE142" s="601">
        <f t="shared" si="4"/>
        <v>62208</v>
      </c>
      <c r="AF142" s="31"/>
      <c r="AG142" s="31"/>
    </row>
    <row r="143" spans="1:33" ht="30" customHeight="1">
      <c r="A143" s="614" t="s">
        <v>6974</v>
      </c>
      <c r="B143" s="4672" t="s">
        <v>521</v>
      </c>
      <c r="C143" s="593">
        <v>45037</v>
      </c>
      <c r="D143" s="674">
        <v>45051</v>
      </c>
      <c r="E143" s="633"/>
      <c r="F143" s="619"/>
      <c r="G143" s="619">
        <v>8600</v>
      </c>
      <c r="H143" s="619">
        <v>161</v>
      </c>
      <c r="I143" s="619"/>
      <c r="J143" s="592" t="s">
        <v>522</v>
      </c>
      <c r="K143" s="592" t="s">
        <v>523</v>
      </c>
      <c r="L143" s="619" t="s">
        <v>519</v>
      </c>
      <c r="M143" s="619"/>
      <c r="N143" s="619"/>
      <c r="O143" s="675">
        <v>6</v>
      </c>
      <c r="P143" s="675">
        <v>6</v>
      </c>
      <c r="Q143" s="592" t="s">
        <v>524</v>
      </c>
      <c r="R143" s="680"/>
      <c r="S143" s="1618"/>
      <c r="T143" s="712"/>
      <c r="U143" s="712"/>
      <c r="V143" s="730" t="s">
        <v>2073</v>
      </c>
      <c r="W143" s="714"/>
      <c r="X143" s="721" t="s">
        <v>37</v>
      </c>
      <c r="Y143" s="712"/>
      <c r="Z143" s="641" t="s">
        <v>45</v>
      </c>
      <c r="AA143" s="592"/>
      <c r="AB143" s="3853" t="s">
        <v>5585</v>
      </c>
      <c r="AC143" s="722">
        <v>13500</v>
      </c>
      <c r="AD143" s="601">
        <v>7425</v>
      </c>
      <c r="AE143" s="601">
        <f t="shared" si="4"/>
        <v>58050</v>
      </c>
      <c r="AF143" s="31"/>
      <c r="AG143" s="31"/>
    </row>
    <row r="144" spans="1:33" ht="30" customHeight="1">
      <c r="A144" s="614" t="s">
        <v>6949</v>
      </c>
      <c r="B144" s="4672" t="s">
        <v>525</v>
      </c>
      <c r="C144" s="593">
        <v>45040</v>
      </c>
      <c r="D144" s="674">
        <v>45051</v>
      </c>
      <c r="E144" s="633"/>
      <c r="F144" s="619"/>
      <c r="G144" s="592">
        <v>8615</v>
      </c>
      <c r="H144" s="619">
        <v>317</v>
      </c>
      <c r="I144" s="619"/>
      <c r="J144" s="592" t="s">
        <v>526</v>
      </c>
      <c r="K144" s="592" t="s">
        <v>527</v>
      </c>
      <c r="L144" s="619" t="s">
        <v>519</v>
      </c>
      <c r="M144" s="619"/>
      <c r="N144" s="619" t="s">
        <v>34</v>
      </c>
      <c r="O144" s="675">
        <v>6</v>
      </c>
      <c r="P144" s="675">
        <v>6</v>
      </c>
      <c r="Q144" s="592" t="s">
        <v>528</v>
      </c>
      <c r="R144" s="680"/>
      <c r="S144" s="1618"/>
      <c r="T144" s="712"/>
      <c r="U144" s="712"/>
      <c r="V144" s="730" t="s">
        <v>2073</v>
      </c>
      <c r="W144" s="714"/>
      <c r="X144" s="721" t="s">
        <v>37</v>
      </c>
      <c r="Y144" s="712"/>
      <c r="Z144" s="3786" t="s">
        <v>45</v>
      </c>
      <c r="AA144" s="592"/>
      <c r="AB144" s="3843" t="s">
        <v>5541</v>
      </c>
      <c r="AC144" s="722">
        <v>4500</v>
      </c>
      <c r="AD144" s="601">
        <v>5973.51</v>
      </c>
      <c r="AE144" s="601">
        <f t="shared" si="4"/>
        <v>40341.06</v>
      </c>
      <c r="AF144" s="31"/>
      <c r="AG144" s="31"/>
    </row>
    <row r="145" spans="1:33" ht="30" customHeight="1">
      <c r="A145" s="8070" t="s">
        <v>6949</v>
      </c>
      <c r="B145" s="592" t="s">
        <v>529</v>
      </c>
      <c r="C145" s="593">
        <v>45040</v>
      </c>
      <c r="D145" s="674">
        <v>45051</v>
      </c>
      <c r="E145" s="633"/>
      <c r="F145" s="619"/>
      <c r="G145" s="592">
        <v>8615</v>
      </c>
      <c r="H145" s="619">
        <v>317</v>
      </c>
      <c r="I145" s="619"/>
      <c r="J145" s="729" t="s">
        <v>530</v>
      </c>
      <c r="K145" s="592" t="s">
        <v>531</v>
      </c>
      <c r="L145" s="619" t="s">
        <v>193</v>
      </c>
      <c r="M145" s="619"/>
      <c r="N145" s="619" t="s">
        <v>325</v>
      </c>
      <c r="O145" s="675">
        <v>7</v>
      </c>
      <c r="P145" s="675">
        <v>7</v>
      </c>
      <c r="Q145" s="592" t="s">
        <v>532</v>
      </c>
      <c r="R145" s="680"/>
      <c r="S145" s="1618"/>
      <c r="T145" s="712"/>
      <c r="U145" s="712"/>
      <c r="V145" s="730" t="s">
        <v>2073</v>
      </c>
      <c r="W145" s="714"/>
      <c r="X145" s="721" t="s">
        <v>37</v>
      </c>
      <c r="Y145" s="712"/>
      <c r="Z145" s="3786" t="s">
        <v>45</v>
      </c>
      <c r="AA145" s="592"/>
      <c r="AB145" s="3843" t="s">
        <v>5541</v>
      </c>
      <c r="AC145" s="722">
        <v>4500</v>
      </c>
      <c r="AD145" s="601">
        <v>5973.51</v>
      </c>
      <c r="AE145" s="601">
        <f t="shared" si="4"/>
        <v>46314.57</v>
      </c>
      <c r="AF145" s="31"/>
      <c r="AG145" s="31"/>
    </row>
    <row r="146" spans="1:33" ht="30" customHeight="1">
      <c r="A146" s="614" t="s">
        <v>6949</v>
      </c>
      <c r="B146" s="4672" t="s">
        <v>533</v>
      </c>
      <c r="C146" s="593">
        <v>45040</v>
      </c>
      <c r="D146" s="674">
        <v>45057</v>
      </c>
      <c r="E146" s="633"/>
      <c r="F146" s="619"/>
      <c r="G146" s="592">
        <v>8615</v>
      </c>
      <c r="H146" s="619">
        <v>220</v>
      </c>
      <c r="I146" s="619"/>
      <c r="J146" s="592" t="s">
        <v>534</v>
      </c>
      <c r="K146" s="592" t="s">
        <v>535</v>
      </c>
      <c r="L146" s="717" t="s">
        <v>3102</v>
      </c>
      <c r="M146" s="619"/>
      <c r="N146" s="619" t="s">
        <v>325</v>
      </c>
      <c r="O146" s="675">
        <v>10</v>
      </c>
      <c r="P146" s="119">
        <v>9</v>
      </c>
      <c r="Q146" s="595" t="s">
        <v>536</v>
      </c>
      <c r="R146" s="680"/>
      <c r="S146" s="1618"/>
      <c r="T146" s="712"/>
      <c r="U146" s="712"/>
      <c r="V146" s="730" t="s">
        <v>2073</v>
      </c>
      <c r="W146" s="714"/>
      <c r="X146" s="721" t="s">
        <v>37</v>
      </c>
      <c r="Y146" s="712"/>
      <c r="Z146" s="3786" t="s">
        <v>45</v>
      </c>
      <c r="AA146" s="592"/>
      <c r="AB146" s="3843" t="s">
        <v>5541</v>
      </c>
      <c r="AC146" s="722">
        <v>13500</v>
      </c>
      <c r="AD146" s="601">
        <v>5973.51</v>
      </c>
      <c r="AE146" s="601">
        <f t="shared" si="4"/>
        <v>67261.59</v>
      </c>
      <c r="AF146" s="31"/>
      <c r="AG146" s="31"/>
    </row>
    <row r="147" spans="1:33" ht="30" customHeight="1">
      <c r="A147" s="614" t="s">
        <v>6949</v>
      </c>
      <c r="B147" s="4672" t="s">
        <v>537</v>
      </c>
      <c r="C147" s="593">
        <v>45040</v>
      </c>
      <c r="D147" s="674">
        <v>45056</v>
      </c>
      <c r="E147" s="633"/>
      <c r="F147" s="619"/>
      <c r="G147" s="592">
        <v>8615</v>
      </c>
      <c r="H147" s="619">
        <v>225</v>
      </c>
      <c r="I147" s="619"/>
      <c r="J147" s="592" t="s">
        <v>538</v>
      </c>
      <c r="K147" s="592" t="s">
        <v>539</v>
      </c>
      <c r="L147" s="619" t="s">
        <v>28</v>
      </c>
      <c r="M147" s="619"/>
      <c r="N147" s="619" t="s">
        <v>325</v>
      </c>
      <c r="O147" s="675">
        <v>2</v>
      </c>
      <c r="P147" s="675">
        <v>2</v>
      </c>
      <c r="Q147" s="592" t="s">
        <v>540</v>
      </c>
      <c r="R147" s="680"/>
      <c r="S147" s="1618"/>
      <c r="T147" s="712"/>
      <c r="U147" s="712"/>
      <c r="V147" s="730" t="s">
        <v>2073</v>
      </c>
      <c r="W147" s="714"/>
      <c r="X147" s="721" t="s">
        <v>37</v>
      </c>
      <c r="Y147" s="712"/>
      <c r="Z147" s="3786" t="s">
        <v>45</v>
      </c>
      <c r="AA147" s="592"/>
      <c r="AB147" s="3843" t="s">
        <v>5541</v>
      </c>
      <c r="AC147" s="722">
        <v>6750</v>
      </c>
      <c r="AD147" s="601">
        <v>5973.51</v>
      </c>
      <c r="AE147" s="601">
        <f t="shared" si="4"/>
        <v>18697.02</v>
      </c>
      <c r="AF147" s="31"/>
      <c r="AG147" s="31"/>
    </row>
    <row r="148" spans="1:33" ht="30" customHeight="1">
      <c r="A148" s="4876" t="s">
        <v>6949</v>
      </c>
      <c r="B148" s="592" t="s">
        <v>25518</v>
      </c>
      <c r="C148" s="593">
        <v>45040</v>
      </c>
      <c r="D148" s="674">
        <v>45051</v>
      </c>
      <c r="E148" s="633"/>
      <c r="F148" s="619"/>
      <c r="G148" s="592">
        <v>8615</v>
      </c>
      <c r="H148" s="619">
        <v>229</v>
      </c>
      <c r="I148" s="619"/>
      <c r="J148" s="619" t="s">
        <v>541</v>
      </c>
      <c r="K148" s="592" t="s">
        <v>542</v>
      </c>
      <c r="L148" s="717" t="s">
        <v>193</v>
      </c>
      <c r="M148" s="615" t="s">
        <v>2232</v>
      </c>
      <c r="N148" s="619" t="s">
        <v>325</v>
      </c>
      <c r="O148" s="675">
        <v>6</v>
      </c>
      <c r="P148" s="675">
        <v>6</v>
      </c>
      <c r="Q148" s="592" t="s">
        <v>543</v>
      </c>
      <c r="R148" s="680"/>
      <c r="S148" s="1618"/>
      <c r="T148" s="712"/>
      <c r="U148" s="712"/>
      <c r="V148" s="734" t="s">
        <v>2073</v>
      </c>
      <c r="W148" s="714"/>
      <c r="X148" s="721" t="s">
        <v>37</v>
      </c>
      <c r="Y148" s="712"/>
      <c r="Z148" s="726" t="s">
        <v>45</v>
      </c>
      <c r="AA148" s="592">
        <v>4503916661</v>
      </c>
      <c r="AB148" s="3843" t="s">
        <v>5541</v>
      </c>
      <c r="AC148" s="722">
        <v>4500</v>
      </c>
      <c r="AD148" s="601">
        <v>5973.51</v>
      </c>
      <c r="AE148" s="601">
        <f t="shared" si="4"/>
        <v>40341.06</v>
      </c>
      <c r="AF148" s="31"/>
      <c r="AG148" s="31"/>
    </row>
    <row r="149" spans="1:33" ht="30" customHeight="1">
      <c r="A149" s="614" t="s">
        <v>6949</v>
      </c>
      <c r="B149" s="5632" t="s">
        <v>544</v>
      </c>
      <c r="C149" s="602">
        <v>45040</v>
      </c>
      <c r="D149" s="677">
        <v>45051</v>
      </c>
      <c r="E149" s="633"/>
      <c r="F149" s="605"/>
      <c r="G149" s="603">
        <v>8615</v>
      </c>
      <c r="H149" s="605">
        <v>380</v>
      </c>
      <c r="I149" s="605"/>
      <c r="J149" s="605" t="s">
        <v>545</v>
      </c>
      <c r="K149" s="603" t="s">
        <v>546</v>
      </c>
      <c r="L149" s="605" t="s">
        <v>193</v>
      </c>
      <c r="M149" s="605"/>
      <c r="N149" s="605" t="s">
        <v>325</v>
      </c>
      <c r="O149" s="679">
        <v>6</v>
      </c>
      <c r="P149" s="679">
        <v>6</v>
      </c>
      <c r="Q149" s="729" t="s">
        <v>547</v>
      </c>
      <c r="R149" s="680"/>
      <c r="S149" s="1618"/>
      <c r="T149" s="712"/>
      <c r="U149" s="712"/>
      <c r="V149" s="730" t="s">
        <v>2073</v>
      </c>
      <c r="W149" s="714"/>
      <c r="X149" s="721" t="s">
        <v>37</v>
      </c>
      <c r="Y149" s="712"/>
      <c r="Z149" s="3791" t="s">
        <v>45</v>
      </c>
      <c r="AA149" s="592"/>
      <c r="AB149" s="3843" t="s">
        <v>5541</v>
      </c>
      <c r="AC149" s="722">
        <v>4500</v>
      </c>
      <c r="AD149" s="601">
        <v>5973.51</v>
      </c>
      <c r="AE149" s="601">
        <f t="shared" si="4"/>
        <v>40341.06</v>
      </c>
      <c r="AF149" s="31"/>
      <c r="AG149" s="31"/>
    </row>
    <row r="150" spans="1:33" ht="30" customHeight="1">
      <c r="A150" s="614" t="s">
        <v>6973</v>
      </c>
      <c r="B150" s="4672" t="s">
        <v>548</v>
      </c>
      <c r="C150" s="593">
        <v>45041</v>
      </c>
      <c r="D150" s="674">
        <v>45049</v>
      </c>
      <c r="E150" s="633"/>
      <c r="F150" s="619"/>
      <c r="G150" s="592">
        <v>8598</v>
      </c>
      <c r="H150" s="619"/>
      <c r="I150" s="619" t="s">
        <v>92</v>
      </c>
      <c r="J150" s="619" t="s">
        <v>549</v>
      </c>
      <c r="K150" s="592" t="s">
        <v>166</v>
      </c>
      <c r="L150" s="619" t="s">
        <v>28</v>
      </c>
      <c r="M150" s="619"/>
      <c r="N150" s="619"/>
      <c r="O150" s="675">
        <v>2</v>
      </c>
      <c r="P150" s="675">
        <v>2</v>
      </c>
      <c r="Q150" s="592" t="s">
        <v>310</v>
      </c>
      <c r="R150" s="680"/>
      <c r="S150" s="1618"/>
      <c r="T150" s="712"/>
      <c r="U150" s="712"/>
      <c r="V150" s="730" t="s">
        <v>2073</v>
      </c>
      <c r="W150" s="714"/>
      <c r="X150" s="599" t="s">
        <v>37</v>
      </c>
      <c r="Y150" s="712"/>
      <c r="Z150" s="726" t="s">
        <v>45</v>
      </c>
      <c r="AA150" s="592"/>
      <c r="AB150" s="3845" t="s">
        <v>5535</v>
      </c>
      <c r="AC150" s="722">
        <v>0</v>
      </c>
      <c r="AD150" s="601">
        <v>6272.02</v>
      </c>
      <c r="AE150" s="601">
        <f t="shared" si="4"/>
        <v>12544.04</v>
      </c>
      <c r="AF150" s="31">
        <v>327</v>
      </c>
      <c r="AG150" s="273" t="s">
        <v>362</v>
      </c>
    </row>
    <row r="151" spans="1:33" ht="30" customHeight="1">
      <c r="A151" s="614" t="s">
        <v>6973</v>
      </c>
      <c r="B151" s="4672" t="s">
        <v>550</v>
      </c>
      <c r="C151" s="593">
        <v>45041</v>
      </c>
      <c r="D151" s="674">
        <v>45056</v>
      </c>
      <c r="E151" s="633"/>
      <c r="F151" s="619"/>
      <c r="G151" s="592">
        <v>8598</v>
      </c>
      <c r="H151" s="716" t="s">
        <v>551</v>
      </c>
      <c r="I151" s="619"/>
      <c r="J151" s="592" t="s">
        <v>552</v>
      </c>
      <c r="K151" s="592" t="s">
        <v>553</v>
      </c>
      <c r="L151" s="619" t="s">
        <v>28</v>
      </c>
      <c r="M151" s="619"/>
      <c r="N151" s="619" t="s">
        <v>150</v>
      </c>
      <c r="O151" s="675">
        <v>2</v>
      </c>
      <c r="P151" s="675">
        <v>2</v>
      </c>
      <c r="Q151" s="619" t="s">
        <v>151</v>
      </c>
      <c r="R151" s="680"/>
      <c r="S151" s="1618"/>
      <c r="T151" s="712"/>
      <c r="U151" s="712"/>
      <c r="V151" s="730" t="s">
        <v>2073</v>
      </c>
      <c r="W151" s="714"/>
      <c r="X151" s="599" t="s">
        <v>37</v>
      </c>
      <c r="Y151" s="712"/>
      <c r="Z151" s="726" t="s">
        <v>45</v>
      </c>
      <c r="AA151" s="592"/>
      <c r="AB151" s="3845" t="s">
        <v>5535</v>
      </c>
      <c r="AC151" s="722">
        <v>4500</v>
      </c>
      <c r="AD151" s="601">
        <v>6272.02</v>
      </c>
      <c r="AE151" s="601">
        <f t="shared" si="4"/>
        <v>17044.04</v>
      </c>
      <c r="AF151" s="31">
        <v>463</v>
      </c>
      <c r="AG151" s="273" t="s">
        <v>362</v>
      </c>
    </row>
    <row r="152" spans="1:33" ht="30" customHeight="1">
      <c r="A152" s="614" t="s">
        <v>6973</v>
      </c>
      <c r="B152" s="4672" t="s">
        <v>554</v>
      </c>
      <c r="C152" s="593">
        <v>45041</v>
      </c>
      <c r="D152" s="674">
        <v>45056</v>
      </c>
      <c r="E152" s="633"/>
      <c r="F152" s="619"/>
      <c r="G152" s="592">
        <v>8598</v>
      </c>
      <c r="H152" s="716" t="s">
        <v>555</v>
      </c>
      <c r="I152" s="619"/>
      <c r="J152" s="729" t="s">
        <v>556</v>
      </c>
      <c r="K152" s="603" t="s">
        <v>557</v>
      </c>
      <c r="L152" s="619" t="s">
        <v>28</v>
      </c>
      <c r="M152" s="678"/>
      <c r="N152" s="619" t="s">
        <v>150</v>
      </c>
      <c r="O152" s="675">
        <v>2</v>
      </c>
      <c r="P152" s="675">
        <v>2</v>
      </c>
      <c r="Q152" s="619" t="s">
        <v>151</v>
      </c>
      <c r="R152" s="726"/>
      <c r="S152" s="1618"/>
      <c r="T152" s="712"/>
      <c r="U152" s="712"/>
      <c r="V152" s="730" t="s">
        <v>2073</v>
      </c>
      <c r="W152" s="714"/>
      <c r="X152" s="599" t="s">
        <v>37</v>
      </c>
      <c r="Y152" s="712"/>
      <c r="Z152" s="3775" t="s">
        <v>45</v>
      </c>
      <c r="AA152" s="592"/>
      <c r="AB152" s="3845" t="s">
        <v>5535</v>
      </c>
      <c r="AC152" s="722">
        <v>4500</v>
      </c>
      <c r="AD152" s="601">
        <v>6272.02</v>
      </c>
      <c r="AE152" s="601">
        <f t="shared" si="4"/>
        <v>17044.04</v>
      </c>
      <c r="AF152" s="31">
        <v>328</v>
      </c>
      <c r="AG152" s="273" t="s">
        <v>362</v>
      </c>
    </row>
    <row r="153" spans="1:33" ht="30" customHeight="1">
      <c r="A153" s="614" t="s">
        <v>6953</v>
      </c>
      <c r="B153" s="4672" t="s">
        <v>558</v>
      </c>
      <c r="C153" s="593">
        <v>45041</v>
      </c>
      <c r="D153" s="674">
        <v>45049</v>
      </c>
      <c r="E153" s="633"/>
      <c r="F153" s="619"/>
      <c r="G153" s="592">
        <v>8599</v>
      </c>
      <c r="H153" s="716" t="s">
        <v>559</v>
      </c>
      <c r="I153" s="619"/>
      <c r="J153" s="619" t="s">
        <v>560</v>
      </c>
      <c r="K153" s="603" t="s">
        <v>561</v>
      </c>
      <c r="L153" s="605" t="s">
        <v>76</v>
      </c>
      <c r="M153" s="605"/>
      <c r="N153" s="605" t="s">
        <v>34</v>
      </c>
      <c r="O153" s="679">
        <v>4</v>
      </c>
      <c r="P153" s="679">
        <v>4</v>
      </c>
      <c r="Q153" s="678" t="s">
        <v>138</v>
      </c>
      <c r="R153" s="680"/>
      <c r="S153" s="1618"/>
      <c r="T153" s="712"/>
      <c r="U153" s="712"/>
      <c r="V153" s="730" t="s">
        <v>2073</v>
      </c>
      <c r="W153" s="714"/>
      <c r="X153" s="599" t="s">
        <v>37</v>
      </c>
      <c r="Y153" s="712"/>
      <c r="Z153" s="3791" t="s">
        <v>45</v>
      </c>
      <c r="AA153" s="592"/>
      <c r="AB153" s="3850" t="s">
        <v>5535</v>
      </c>
      <c r="AC153" s="722">
        <v>0</v>
      </c>
      <c r="AD153" s="698">
        <v>6296.75</v>
      </c>
      <c r="AE153" s="601">
        <f t="shared" si="4"/>
        <v>25187</v>
      </c>
      <c r="AF153" s="31"/>
      <c r="AG153" s="31"/>
    </row>
    <row r="154" spans="1:33" ht="30" customHeight="1">
      <c r="A154" s="614" t="s">
        <v>6953</v>
      </c>
      <c r="B154" s="4672" t="s">
        <v>562</v>
      </c>
      <c r="C154" s="593">
        <v>45041</v>
      </c>
      <c r="D154" s="674">
        <v>45057</v>
      </c>
      <c r="E154" s="633"/>
      <c r="F154" s="619"/>
      <c r="G154" s="592">
        <v>8599</v>
      </c>
      <c r="H154" s="731" t="s">
        <v>563</v>
      </c>
      <c r="I154" s="605"/>
      <c r="J154" s="678" t="s">
        <v>564</v>
      </c>
      <c r="K154" s="603" t="s">
        <v>565</v>
      </c>
      <c r="L154" s="717" t="s">
        <v>193</v>
      </c>
      <c r="M154" s="619"/>
      <c r="N154" s="619" t="s">
        <v>34</v>
      </c>
      <c r="O154" s="675">
        <v>6</v>
      </c>
      <c r="P154" s="675">
        <v>6</v>
      </c>
      <c r="Q154" s="592" t="s">
        <v>566</v>
      </c>
      <c r="R154" s="680"/>
      <c r="S154" s="1618"/>
      <c r="T154" s="712"/>
      <c r="U154" s="712"/>
      <c r="V154" s="730" t="s">
        <v>2073</v>
      </c>
      <c r="W154" s="714"/>
      <c r="X154" s="599" t="s">
        <v>37</v>
      </c>
      <c r="Y154" s="712"/>
      <c r="Z154" s="3797" t="s">
        <v>45</v>
      </c>
      <c r="AA154" s="592"/>
      <c r="AB154" s="3850" t="s">
        <v>5535</v>
      </c>
      <c r="AC154" s="722">
        <v>4500</v>
      </c>
      <c r="AD154" s="698">
        <v>6296.75</v>
      </c>
      <c r="AE154" s="601">
        <f t="shared" si="4"/>
        <v>42280.5</v>
      </c>
      <c r="AF154" s="31"/>
      <c r="AG154" s="31"/>
    </row>
    <row r="155" spans="1:33" ht="30" customHeight="1">
      <c r="A155" s="614" t="s">
        <v>6972</v>
      </c>
      <c r="B155" s="5632" t="s">
        <v>567</v>
      </c>
      <c r="C155" s="593">
        <v>45041</v>
      </c>
      <c r="D155" s="674">
        <v>45055</v>
      </c>
      <c r="E155" s="633"/>
      <c r="F155" s="605"/>
      <c r="G155" s="603">
        <v>8588</v>
      </c>
      <c r="H155" s="731" t="s">
        <v>568</v>
      </c>
      <c r="I155" s="605"/>
      <c r="J155" s="603" t="s">
        <v>569</v>
      </c>
      <c r="K155" s="592" t="s">
        <v>570</v>
      </c>
      <c r="L155" s="619" t="s">
        <v>167</v>
      </c>
      <c r="M155" s="678"/>
      <c r="N155" s="619"/>
      <c r="O155" s="675">
        <v>10</v>
      </c>
      <c r="P155" s="675">
        <v>10</v>
      </c>
      <c r="Q155" s="729" t="s">
        <v>571</v>
      </c>
      <c r="R155" s="680"/>
      <c r="S155" s="1618"/>
      <c r="T155" s="712"/>
      <c r="U155" s="712"/>
      <c r="V155" s="730" t="s">
        <v>2073</v>
      </c>
      <c r="W155" s="714"/>
      <c r="X155" s="599" t="s">
        <v>37</v>
      </c>
      <c r="Y155" s="712"/>
      <c r="Z155" s="726" t="s">
        <v>45</v>
      </c>
      <c r="AA155" s="592"/>
      <c r="AB155" s="3853" t="s">
        <v>5538</v>
      </c>
      <c r="AC155" s="722">
        <v>2000</v>
      </c>
      <c r="AD155" s="601">
        <v>6700</v>
      </c>
      <c r="AE155" s="722">
        <v>69000</v>
      </c>
      <c r="AF155" s="31"/>
      <c r="AG155" s="31"/>
    </row>
    <row r="156" spans="1:33" ht="30" customHeight="1">
      <c r="A156" s="614" t="s">
        <v>6954</v>
      </c>
      <c r="B156" s="4672" t="s">
        <v>572</v>
      </c>
      <c r="C156" s="593">
        <v>45042</v>
      </c>
      <c r="D156" s="674">
        <v>45050</v>
      </c>
      <c r="E156" s="633"/>
      <c r="F156" s="619"/>
      <c r="G156" s="592">
        <v>8596</v>
      </c>
      <c r="H156" s="619">
        <v>153</v>
      </c>
      <c r="I156" s="619"/>
      <c r="J156" s="732" t="s">
        <v>1618</v>
      </c>
      <c r="K156" s="592" t="s">
        <v>573</v>
      </c>
      <c r="L156" s="717" t="s">
        <v>1019</v>
      </c>
      <c r="M156" s="619"/>
      <c r="N156" s="619" t="s">
        <v>143</v>
      </c>
      <c r="O156" s="675">
        <v>4</v>
      </c>
      <c r="P156" s="675">
        <v>4</v>
      </c>
      <c r="Q156" s="592" t="s">
        <v>574</v>
      </c>
      <c r="R156" s="680"/>
      <c r="S156" s="1618"/>
      <c r="T156" s="712"/>
      <c r="U156" s="712"/>
      <c r="V156" s="730" t="s">
        <v>2073</v>
      </c>
      <c r="W156" s="714"/>
      <c r="X156" s="599" t="s">
        <v>37</v>
      </c>
      <c r="Y156" s="712"/>
      <c r="Z156" s="726" t="s">
        <v>45</v>
      </c>
      <c r="AA156" s="592"/>
      <c r="AB156" s="3843" t="s">
        <v>5585</v>
      </c>
      <c r="AC156" s="722">
        <v>0</v>
      </c>
      <c r="AD156" s="687">
        <v>6368.81</v>
      </c>
      <c r="AE156" s="601">
        <f>SUM(AD156*P156+AC156)</f>
        <v>25475.24</v>
      </c>
      <c r="AF156" s="276">
        <v>267</v>
      </c>
      <c r="AG156" s="273" t="s">
        <v>362</v>
      </c>
    </row>
    <row r="157" spans="1:33" ht="30" customHeight="1">
      <c r="A157" s="614" t="s">
        <v>6972</v>
      </c>
      <c r="B157" s="4672" t="s">
        <v>575</v>
      </c>
      <c r="C157" s="593">
        <v>45072</v>
      </c>
      <c r="D157" s="674">
        <v>45050</v>
      </c>
      <c r="E157" s="633"/>
      <c r="F157" s="605"/>
      <c r="G157" s="603">
        <v>8588</v>
      </c>
      <c r="H157" s="716" t="s">
        <v>576</v>
      </c>
      <c r="I157" s="619"/>
      <c r="J157" s="592" t="s">
        <v>577</v>
      </c>
      <c r="K157" s="592" t="s">
        <v>578</v>
      </c>
      <c r="L157" s="619" t="s">
        <v>28</v>
      </c>
      <c r="M157" s="619"/>
      <c r="N157" s="619" t="s">
        <v>143</v>
      </c>
      <c r="O157" s="675">
        <v>2</v>
      </c>
      <c r="P157" s="675">
        <v>2</v>
      </c>
      <c r="Q157" s="616" t="s">
        <v>579</v>
      </c>
      <c r="R157" s="680"/>
      <c r="S157" s="1618"/>
      <c r="T157" s="712"/>
      <c r="U157" s="712"/>
      <c r="V157" s="730" t="s">
        <v>2073</v>
      </c>
      <c r="W157" s="714"/>
      <c r="X157" s="599" t="s">
        <v>37</v>
      </c>
      <c r="Y157" s="712"/>
      <c r="Z157" s="726" t="s">
        <v>45</v>
      </c>
      <c r="AA157" s="592"/>
      <c r="AB157" s="3853" t="s">
        <v>5538</v>
      </c>
      <c r="AC157" s="722">
        <v>0</v>
      </c>
      <c r="AD157" s="601">
        <v>6700</v>
      </c>
      <c r="AE157" s="722">
        <v>13400</v>
      </c>
      <c r="AF157" s="31"/>
      <c r="AG157" s="31"/>
    </row>
    <row r="158" spans="1:33" ht="30" customHeight="1">
      <c r="A158" s="614" t="s">
        <v>6958</v>
      </c>
      <c r="B158" s="9089" t="s">
        <v>580</v>
      </c>
      <c r="C158" s="8864">
        <v>45042</v>
      </c>
      <c r="D158" s="8843">
        <v>45104</v>
      </c>
      <c r="E158" s="8864"/>
      <c r="F158" s="8849"/>
      <c r="G158" s="8849">
        <v>8369</v>
      </c>
      <c r="H158" s="9319" t="s">
        <v>581</v>
      </c>
      <c r="I158" s="8849"/>
      <c r="J158" s="8871" t="s">
        <v>582</v>
      </c>
      <c r="K158" s="8871" t="s">
        <v>453</v>
      </c>
      <c r="L158" s="726" t="s">
        <v>76</v>
      </c>
      <c r="M158" s="8868" t="s">
        <v>2233</v>
      </c>
      <c r="N158" s="723" t="s">
        <v>3952</v>
      </c>
      <c r="O158" s="675">
        <v>4</v>
      </c>
      <c r="P158" s="675">
        <v>4</v>
      </c>
      <c r="Q158" s="8871" t="s">
        <v>454</v>
      </c>
      <c r="R158" s="8859"/>
      <c r="S158" s="1618"/>
      <c r="T158" s="712"/>
      <c r="U158" s="712"/>
      <c r="V158" s="9214" t="s">
        <v>2073</v>
      </c>
      <c r="W158" s="8859"/>
      <c r="X158" s="9127" t="s">
        <v>37</v>
      </c>
      <c r="Y158" s="8859"/>
      <c r="Z158" s="8893" t="s">
        <v>45</v>
      </c>
      <c r="AA158" s="8924"/>
      <c r="AB158" s="9049" t="s">
        <v>5535</v>
      </c>
      <c r="AC158" s="8912">
        <v>34500</v>
      </c>
      <c r="AD158" s="722">
        <v>11385</v>
      </c>
      <c r="AE158" s="8912">
        <f>SUM(P158*AD158+P159*AD159+AC158)</f>
        <v>130530</v>
      </c>
      <c r="AF158" s="247"/>
      <c r="AG158" s="247"/>
    </row>
    <row r="159" spans="1:33" ht="30" customHeight="1">
      <c r="A159" s="614" t="s">
        <v>6958</v>
      </c>
      <c r="B159" s="9500"/>
      <c r="C159" s="8866"/>
      <c r="D159" s="8850"/>
      <c r="E159" s="8866"/>
      <c r="F159" s="8850"/>
      <c r="G159" s="8850"/>
      <c r="H159" s="9187"/>
      <c r="I159" s="8850"/>
      <c r="J159" s="8854"/>
      <c r="K159" s="8854"/>
      <c r="L159" s="2516" t="s">
        <v>381</v>
      </c>
      <c r="M159" s="8854"/>
      <c r="N159" s="723" t="s">
        <v>3954</v>
      </c>
      <c r="O159" s="675">
        <v>1</v>
      </c>
      <c r="P159" s="675">
        <v>1</v>
      </c>
      <c r="Q159" s="8854"/>
      <c r="R159" s="8860"/>
      <c r="S159" s="1618"/>
      <c r="T159" s="712"/>
      <c r="U159" s="712"/>
      <c r="V159" s="8850"/>
      <c r="W159" s="8860"/>
      <c r="X159" s="8850"/>
      <c r="Y159" s="8860"/>
      <c r="Z159" s="8894"/>
      <c r="AA159" s="8924"/>
      <c r="AB159" s="8908"/>
      <c r="AC159" s="8913"/>
      <c r="AD159" s="722">
        <v>50490</v>
      </c>
      <c r="AE159" s="8913"/>
      <c r="AF159" s="30"/>
      <c r="AG159" s="30"/>
    </row>
    <row r="160" spans="1:33" ht="30" customHeight="1">
      <c r="A160" s="733" t="s">
        <v>6961</v>
      </c>
      <c r="B160" s="4672" t="s">
        <v>583</v>
      </c>
      <c r="C160" s="593">
        <v>45043</v>
      </c>
      <c r="D160" s="593">
        <v>45058</v>
      </c>
      <c r="E160" s="633"/>
      <c r="F160" s="592"/>
      <c r="G160" s="592">
        <v>8623</v>
      </c>
      <c r="H160" s="630" t="s">
        <v>584</v>
      </c>
      <c r="I160" s="710"/>
      <c r="J160" s="592" t="s">
        <v>585</v>
      </c>
      <c r="K160" s="592" t="s">
        <v>586</v>
      </c>
      <c r="L160" s="592" t="s">
        <v>28</v>
      </c>
      <c r="M160" s="592"/>
      <c r="N160" s="592" t="s">
        <v>143</v>
      </c>
      <c r="O160" s="594">
        <v>2</v>
      </c>
      <c r="P160" s="594">
        <v>2</v>
      </c>
      <c r="Q160" s="616" t="s">
        <v>587</v>
      </c>
      <c r="R160" s="680"/>
      <c r="S160" s="1618"/>
      <c r="T160" s="712"/>
      <c r="U160" s="712"/>
      <c r="V160" s="730" t="s">
        <v>2073</v>
      </c>
      <c r="W160" s="714" t="s">
        <v>7426</v>
      </c>
      <c r="X160" s="721" t="s">
        <v>37</v>
      </c>
      <c r="Y160" s="712"/>
      <c r="Z160" s="3791" t="s">
        <v>45</v>
      </c>
      <c r="AA160" s="592"/>
      <c r="AB160" s="3853" t="s">
        <v>5538</v>
      </c>
      <c r="AC160" s="601">
        <v>3000</v>
      </c>
      <c r="AD160" s="601">
        <v>6850</v>
      </c>
      <c r="AE160" s="601">
        <f t="shared" ref="AE160:AE165" si="5">SUM(AD160*P160+AC160)</f>
        <v>16700</v>
      </c>
      <c r="AF160" s="31">
        <v>272</v>
      </c>
      <c r="AG160" s="273" t="s">
        <v>362</v>
      </c>
    </row>
    <row r="161" spans="1:33" ht="30" customHeight="1">
      <c r="A161" s="733" t="s">
        <v>6961</v>
      </c>
      <c r="B161" s="4672" t="s">
        <v>588</v>
      </c>
      <c r="C161" s="593">
        <v>45043</v>
      </c>
      <c r="D161" s="593">
        <v>45058</v>
      </c>
      <c r="E161" s="633"/>
      <c r="F161" s="605"/>
      <c r="G161" s="592">
        <v>8623</v>
      </c>
      <c r="H161" s="716" t="s">
        <v>589</v>
      </c>
      <c r="I161" s="619"/>
      <c r="J161" s="592" t="s">
        <v>590</v>
      </c>
      <c r="K161" s="592" t="s">
        <v>586</v>
      </c>
      <c r="L161" s="592" t="s">
        <v>28</v>
      </c>
      <c r="M161" s="615" t="s">
        <v>2234</v>
      </c>
      <c r="N161" s="619" t="s">
        <v>143</v>
      </c>
      <c r="O161" s="675">
        <v>2</v>
      </c>
      <c r="P161" s="675">
        <v>2</v>
      </c>
      <c r="Q161" s="616" t="s">
        <v>591</v>
      </c>
      <c r="R161" s="680"/>
      <c r="S161" s="1618"/>
      <c r="T161" s="712"/>
      <c r="U161" s="712"/>
      <c r="V161" s="735" t="s">
        <v>2073</v>
      </c>
      <c r="W161" s="714"/>
      <c r="X161" s="721" t="s">
        <v>37</v>
      </c>
      <c r="Y161" s="712"/>
      <c r="Z161" s="726" t="s">
        <v>45</v>
      </c>
      <c r="AA161" s="592"/>
      <c r="AB161" s="3853" t="s">
        <v>5538</v>
      </c>
      <c r="AC161" s="722">
        <v>3000</v>
      </c>
      <c r="AD161" s="601">
        <v>6850</v>
      </c>
      <c r="AE161" s="601">
        <f t="shared" si="5"/>
        <v>16700</v>
      </c>
      <c r="AF161" s="31">
        <v>274</v>
      </c>
      <c r="AG161" s="273" t="s">
        <v>362</v>
      </c>
    </row>
    <row r="162" spans="1:33" ht="30" customHeight="1">
      <c r="A162" s="733" t="s">
        <v>6961</v>
      </c>
      <c r="B162" s="4672" t="s">
        <v>592</v>
      </c>
      <c r="C162" s="593">
        <v>45044</v>
      </c>
      <c r="D162" s="674">
        <v>45055</v>
      </c>
      <c r="E162" s="633"/>
      <c r="F162" s="619"/>
      <c r="G162" s="592">
        <v>8623</v>
      </c>
      <c r="H162" s="619"/>
      <c r="I162" s="619" t="s">
        <v>92</v>
      </c>
      <c r="J162" s="592" t="s">
        <v>593</v>
      </c>
      <c r="K162" s="616" t="s">
        <v>594</v>
      </c>
      <c r="L162" s="717" t="s">
        <v>173</v>
      </c>
      <c r="M162" s="619"/>
      <c r="N162" s="619" t="s">
        <v>34</v>
      </c>
      <c r="O162" s="675">
        <v>1</v>
      </c>
      <c r="P162" s="119">
        <v>2</v>
      </c>
      <c r="Q162" s="592" t="s">
        <v>595</v>
      </c>
      <c r="R162" s="726" t="s">
        <v>36</v>
      </c>
      <c r="S162" s="1618"/>
      <c r="T162" s="712"/>
      <c r="U162" s="712"/>
      <c r="V162" s="730" t="s">
        <v>2073</v>
      </c>
      <c r="W162" s="714" t="s">
        <v>7426</v>
      </c>
      <c r="X162" s="721" t="s">
        <v>37</v>
      </c>
      <c r="Y162" s="712"/>
      <c r="Z162" s="726" t="s">
        <v>45</v>
      </c>
      <c r="AA162" s="592"/>
      <c r="AB162" s="3853" t="s">
        <v>5538</v>
      </c>
      <c r="AC162" s="722">
        <v>0</v>
      </c>
      <c r="AD162" s="601">
        <v>6850</v>
      </c>
      <c r="AE162" s="601">
        <f t="shared" si="5"/>
        <v>13700</v>
      </c>
      <c r="AF162" s="31"/>
      <c r="AG162" s="31"/>
    </row>
    <row r="163" spans="1:33" ht="30" customHeight="1">
      <c r="A163" s="733" t="s">
        <v>6961</v>
      </c>
      <c r="B163" s="4672" t="s">
        <v>596</v>
      </c>
      <c r="C163" s="593">
        <v>45048</v>
      </c>
      <c r="D163" s="674">
        <v>45061</v>
      </c>
      <c r="E163" s="633"/>
      <c r="F163" s="619"/>
      <c r="G163" s="592">
        <v>8623</v>
      </c>
      <c r="H163" s="716" t="s">
        <v>597</v>
      </c>
      <c r="I163" s="619"/>
      <c r="J163" s="592" t="s">
        <v>598</v>
      </c>
      <c r="K163" s="592" t="s">
        <v>599</v>
      </c>
      <c r="L163" s="717" t="s">
        <v>1019</v>
      </c>
      <c r="M163" s="619"/>
      <c r="N163" s="619" t="s">
        <v>34</v>
      </c>
      <c r="O163" s="675">
        <v>4</v>
      </c>
      <c r="P163" s="675">
        <v>4</v>
      </c>
      <c r="Q163" s="592" t="s">
        <v>600</v>
      </c>
      <c r="R163" s="680"/>
      <c r="S163" s="1618"/>
      <c r="T163" s="712"/>
      <c r="U163" s="712"/>
      <c r="V163" s="730" t="s">
        <v>2073</v>
      </c>
      <c r="W163" s="714" t="s">
        <v>7426</v>
      </c>
      <c r="X163" s="721" t="s">
        <v>37</v>
      </c>
      <c r="Y163" s="712"/>
      <c r="Z163" s="3791" t="s">
        <v>45</v>
      </c>
      <c r="AA163" s="592"/>
      <c r="AB163" s="3853" t="s">
        <v>5538</v>
      </c>
      <c r="AC163" s="722">
        <v>2000</v>
      </c>
      <c r="AD163" s="601">
        <v>6850</v>
      </c>
      <c r="AE163" s="601">
        <f t="shared" si="5"/>
        <v>29400</v>
      </c>
      <c r="AF163" s="31">
        <v>273</v>
      </c>
      <c r="AG163" s="273" t="s">
        <v>362</v>
      </c>
    </row>
    <row r="164" spans="1:33" ht="30" customHeight="1">
      <c r="A164" s="614" t="s">
        <v>6972</v>
      </c>
      <c r="B164" s="4672" t="s">
        <v>601</v>
      </c>
      <c r="C164" s="593">
        <v>45043</v>
      </c>
      <c r="D164" s="674">
        <v>45055</v>
      </c>
      <c r="E164" s="633"/>
      <c r="F164" s="619"/>
      <c r="G164" s="630">
        <v>8588</v>
      </c>
      <c r="H164" s="716" t="s">
        <v>602</v>
      </c>
      <c r="I164" s="619"/>
      <c r="J164" s="592" t="s">
        <v>603</v>
      </c>
      <c r="K164" s="592" t="s">
        <v>604</v>
      </c>
      <c r="L164" s="635" t="s">
        <v>3111</v>
      </c>
      <c r="M164" s="592"/>
      <c r="N164" s="619" t="s">
        <v>3951</v>
      </c>
      <c r="O164" s="675">
        <v>1</v>
      </c>
      <c r="P164" s="675">
        <v>1</v>
      </c>
      <c r="Q164" s="736" t="s">
        <v>606</v>
      </c>
      <c r="R164" s="680"/>
      <c r="S164" s="1618"/>
      <c r="T164" s="712"/>
      <c r="U164" s="712"/>
      <c r="V164" s="730" t="s">
        <v>2073</v>
      </c>
      <c r="W164" s="714"/>
      <c r="X164" s="721" t="s">
        <v>37</v>
      </c>
      <c r="Y164" s="712"/>
      <c r="Z164" s="3791" t="s">
        <v>45</v>
      </c>
      <c r="AA164" s="592"/>
      <c r="AB164" s="3853" t="s">
        <v>5538</v>
      </c>
      <c r="AC164" s="722">
        <v>1000</v>
      </c>
      <c r="AD164" s="722">
        <v>17000</v>
      </c>
      <c r="AE164" s="601">
        <f t="shared" si="5"/>
        <v>18000</v>
      </c>
      <c r="AF164" s="31"/>
      <c r="AG164" s="31"/>
    </row>
    <row r="165" spans="1:33" ht="30" customHeight="1">
      <c r="A165" s="659" t="s">
        <v>6959</v>
      </c>
      <c r="B165" s="5650" t="s">
        <v>607</v>
      </c>
      <c r="C165" s="593">
        <v>45048</v>
      </c>
      <c r="D165" s="593">
        <v>45061</v>
      </c>
      <c r="E165" s="633"/>
      <c r="F165" s="592"/>
      <c r="G165" s="592">
        <v>8634</v>
      </c>
      <c r="H165" s="630" t="s">
        <v>608</v>
      </c>
      <c r="I165" s="619"/>
      <c r="J165" s="592" t="s">
        <v>609</v>
      </c>
      <c r="K165" s="616" t="s">
        <v>610</v>
      </c>
      <c r="L165" s="592" t="s">
        <v>76</v>
      </c>
      <c r="M165" s="592"/>
      <c r="N165" s="592" t="s">
        <v>143</v>
      </c>
      <c r="O165" s="594">
        <v>4</v>
      </c>
      <c r="P165" s="594">
        <v>4</v>
      </c>
      <c r="Q165" s="592" t="s">
        <v>611</v>
      </c>
      <c r="R165" s="641" t="s">
        <v>129</v>
      </c>
      <c r="S165" s="1618"/>
      <c r="T165" s="712"/>
      <c r="U165" s="712"/>
      <c r="V165" s="730" t="s">
        <v>2073</v>
      </c>
      <c r="W165" s="714"/>
      <c r="X165" s="740" t="s">
        <v>37</v>
      </c>
      <c r="Y165" s="741"/>
      <c r="Z165" s="3791" t="s">
        <v>45</v>
      </c>
      <c r="AA165" s="592"/>
      <c r="AB165" s="3853" t="s">
        <v>5541</v>
      </c>
      <c r="AC165" s="644">
        <v>2250</v>
      </c>
      <c r="AD165" s="742">
        <v>7425</v>
      </c>
      <c r="AE165" s="601">
        <f t="shared" si="5"/>
        <v>31950</v>
      </c>
      <c r="AF165" s="31"/>
      <c r="AG165" s="31"/>
    </row>
    <row r="166" spans="1:33" ht="30" customHeight="1">
      <c r="A166" s="614" t="s">
        <v>6960</v>
      </c>
      <c r="B166" s="9089" t="s">
        <v>612</v>
      </c>
      <c r="C166" s="8864">
        <v>45048</v>
      </c>
      <c r="D166" s="8864">
        <v>45107</v>
      </c>
      <c r="E166" s="8864"/>
      <c r="F166" s="8849"/>
      <c r="G166" s="8871">
        <v>8595</v>
      </c>
      <c r="H166" s="9392" t="s">
        <v>613</v>
      </c>
      <c r="I166" s="8849"/>
      <c r="J166" s="8871" t="s">
        <v>614</v>
      </c>
      <c r="K166" s="8871" t="s">
        <v>615</v>
      </c>
      <c r="L166" s="603" t="s">
        <v>76</v>
      </c>
      <c r="M166" s="8868" t="s">
        <v>2235</v>
      </c>
      <c r="N166" s="723" t="s">
        <v>3952</v>
      </c>
      <c r="O166" s="594">
        <v>4</v>
      </c>
      <c r="P166" s="594">
        <v>4</v>
      </c>
      <c r="Q166" s="9378" t="s">
        <v>616</v>
      </c>
      <c r="R166" s="8871" t="s">
        <v>36</v>
      </c>
      <c r="S166" s="1618"/>
      <c r="T166" s="712"/>
      <c r="U166" s="712"/>
      <c r="V166" s="9239" t="s">
        <v>2073</v>
      </c>
      <c r="W166" s="8859"/>
      <c r="X166" s="9306" t="s">
        <v>37</v>
      </c>
      <c r="Y166" s="8859"/>
      <c r="Z166" s="9010" t="s">
        <v>45</v>
      </c>
      <c r="AA166" s="592"/>
      <c r="AB166" s="9049" t="s">
        <v>5585</v>
      </c>
      <c r="AC166" s="9688">
        <v>0</v>
      </c>
      <c r="AD166" s="644">
        <v>7000</v>
      </c>
      <c r="AE166" s="9688">
        <f>SUM(P166*AD166+P167*AD167+AC166)</f>
        <v>73000</v>
      </c>
      <c r="AF166" s="247"/>
      <c r="AG166" s="247"/>
    </row>
    <row r="167" spans="1:33" ht="30" customHeight="1">
      <c r="A167" s="614" t="s">
        <v>6960</v>
      </c>
      <c r="B167" s="9500"/>
      <c r="C167" s="8866"/>
      <c r="D167" s="8854"/>
      <c r="E167" s="8866"/>
      <c r="F167" s="8850"/>
      <c r="G167" s="8854"/>
      <c r="H167" s="9393"/>
      <c r="I167" s="8850"/>
      <c r="J167" s="8854"/>
      <c r="K167" s="8854"/>
      <c r="L167" s="1635" t="s">
        <v>617</v>
      </c>
      <c r="M167" s="8854"/>
      <c r="N167" s="723" t="s">
        <v>3954</v>
      </c>
      <c r="O167" s="594">
        <v>1</v>
      </c>
      <c r="P167" s="594">
        <v>1</v>
      </c>
      <c r="Q167" s="9379"/>
      <c r="R167" s="8854"/>
      <c r="S167" s="1618"/>
      <c r="T167" s="712"/>
      <c r="U167" s="712"/>
      <c r="V167" s="8850"/>
      <c r="W167" s="8860"/>
      <c r="X167" s="8850"/>
      <c r="Y167" s="8860"/>
      <c r="Z167" s="8894"/>
      <c r="AA167" s="592"/>
      <c r="AB167" s="8908"/>
      <c r="AC167" s="9689"/>
      <c r="AD167" s="601">
        <v>45000</v>
      </c>
      <c r="AE167" s="9689"/>
      <c r="AF167" s="30"/>
      <c r="AG167" s="30"/>
    </row>
    <row r="168" spans="1:33" ht="30" customHeight="1">
      <c r="A168" s="614" t="s">
        <v>6960</v>
      </c>
      <c r="B168" s="9089" t="s">
        <v>618</v>
      </c>
      <c r="C168" s="9386">
        <v>45048</v>
      </c>
      <c r="D168" s="9386">
        <v>45107</v>
      </c>
      <c r="E168" s="8864"/>
      <c r="F168" s="8849"/>
      <c r="G168" s="8924">
        <v>8595</v>
      </c>
      <c r="H168" s="9355" t="s">
        <v>619</v>
      </c>
      <c r="I168" s="8846"/>
      <c r="J168" s="8924" t="s">
        <v>620</v>
      </c>
      <c r="K168" s="8924" t="s">
        <v>615</v>
      </c>
      <c r="L168" s="592" t="s">
        <v>76</v>
      </c>
      <c r="M168" s="8868" t="s">
        <v>2236</v>
      </c>
      <c r="N168" s="723" t="s">
        <v>3952</v>
      </c>
      <c r="O168" s="594">
        <v>4</v>
      </c>
      <c r="P168" s="594">
        <v>4</v>
      </c>
      <c r="Q168" s="9350" t="s">
        <v>616</v>
      </c>
      <c r="R168" s="8924" t="s">
        <v>36</v>
      </c>
      <c r="S168" s="1618"/>
      <c r="T168" s="712"/>
      <c r="U168" s="712"/>
      <c r="V168" s="8849" t="s">
        <v>2073</v>
      </c>
      <c r="W168" s="8859"/>
      <c r="X168" s="9047" t="s">
        <v>37</v>
      </c>
      <c r="Y168" s="9357"/>
      <c r="Z168" s="9061" t="s">
        <v>45</v>
      </c>
      <c r="AA168" s="3770"/>
      <c r="AB168" s="9049" t="s">
        <v>5585</v>
      </c>
      <c r="AC168" s="9688">
        <v>0</v>
      </c>
      <c r="AD168" s="601">
        <v>7000</v>
      </c>
      <c r="AE168" s="9688">
        <f>SUM(P168*AD168+P169*AD169+AC168)</f>
        <v>73000</v>
      </c>
      <c r="AF168" s="247"/>
      <c r="AG168" s="247"/>
    </row>
    <row r="169" spans="1:33" ht="30" customHeight="1">
      <c r="A169" s="1784" t="s">
        <v>6960</v>
      </c>
      <c r="B169" s="9500"/>
      <c r="C169" s="9531"/>
      <c r="D169" s="9341"/>
      <c r="E169" s="9410"/>
      <c r="F169" s="9220"/>
      <c r="G169" s="9341"/>
      <c r="H169" s="9356"/>
      <c r="I169" s="9342"/>
      <c r="J169" s="9341"/>
      <c r="K169" s="9341"/>
      <c r="L169" s="723" t="s">
        <v>617</v>
      </c>
      <c r="M169" s="9209"/>
      <c r="N169" s="723" t="s">
        <v>3954</v>
      </c>
      <c r="O169" s="594">
        <v>1</v>
      </c>
      <c r="P169" s="594">
        <v>1</v>
      </c>
      <c r="Q169" s="9351"/>
      <c r="R169" s="9341"/>
      <c r="S169" s="1618"/>
      <c r="T169" s="712"/>
      <c r="U169" s="712"/>
      <c r="V169" s="9071"/>
      <c r="W169" s="9063"/>
      <c r="X169" s="9071"/>
      <c r="Y169" s="9358"/>
      <c r="Z169" s="9354"/>
      <c r="AA169" s="592"/>
      <c r="AB169" s="9105"/>
      <c r="AC169" s="9689"/>
      <c r="AD169" s="601">
        <v>45000</v>
      </c>
      <c r="AE169" s="9689"/>
      <c r="AF169" s="30"/>
      <c r="AG169" s="30"/>
    </row>
    <row r="170" spans="1:33" ht="30" customHeight="1">
      <c r="A170" s="614" t="s">
        <v>6960</v>
      </c>
      <c r="B170" s="9089" t="s">
        <v>621</v>
      </c>
      <c r="C170" s="9386">
        <v>45048</v>
      </c>
      <c r="D170" s="9386">
        <v>45107</v>
      </c>
      <c r="E170" s="8864"/>
      <c r="F170" s="8849"/>
      <c r="G170" s="8924">
        <v>8595</v>
      </c>
      <c r="H170" s="9355" t="s">
        <v>622</v>
      </c>
      <c r="I170" s="8846"/>
      <c r="J170" s="8924" t="s">
        <v>623</v>
      </c>
      <c r="K170" s="8924" t="s">
        <v>615</v>
      </c>
      <c r="L170" s="592" t="s">
        <v>76</v>
      </c>
      <c r="M170" s="8868" t="s">
        <v>2237</v>
      </c>
      <c r="N170" s="723" t="s">
        <v>3952</v>
      </c>
      <c r="O170" s="594">
        <v>4</v>
      </c>
      <c r="P170" s="594">
        <v>4</v>
      </c>
      <c r="Q170" s="9350" t="s">
        <v>616</v>
      </c>
      <c r="R170" s="8924" t="s">
        <v>36</v>
      </c>
      <c r="S170" s="1618"/>
      <c r="T170" s="712"/>
      <c r="U170" s="712"/>
      <c r="V170" s="8849" t="s">
        <v>2073</v>
      </c>
      <c r="W170" s="8859"/>
      <c r="X170" s="9047" t="s">
        <v>37</v>
      </c>
      <c r="Y170" s="8859"/>
      <c r="Z170" s="9061" t="s">
        <v>45</v>
      </c>
      <c r="AA170" s="592"/>
      <c r="AB170" s="9049" t="s">
        <v>5585</v>
      </c>
      <c r="AC170" s="9688">
        <v>0</v>
      </c>
      <c r="AD170" s="601">
        <v>7000</v>
      </c>
      <c r="AE170" s="9688">
        <f>SUM(P170*AD170+P171*AD171+AC170)</f>
        <v>73000</v>
      </c>
      <c r="AF170" s="247"/>
      <c r="AG170" s="247"/>
    </row>
    <row r="171" spans="1:33" ht="30" customHeight="1">
      <c r="A171" s="614" t="s">
        <v>6960</v>
      </c>
      <c r="B171" s="9500"/>
      <c r="C171" s="9531"/>
      <c r="D171" s="9341"/>
      <c r="E171" s="9410"/>
      <c r="F171" s="9220"/>
      <c r="G171" s="9341"/>
      <c r="H171" s="9356"/>
      <c r="I171" s="9342"/>
      <c r="J171" s="9341"/>
      <c r="K171" s="9341"/>
      <c r="L171" s="723" t="s">
        <v>617</v>
      </c>
      <c r="M171" s="9209"/>
      <c r="N171" s="723" t="s">
        <v>3954</v>
      </c>
      <c r="O171" s="594">
        <v>1</v>
      </c>
      <c r="P171" s="594">
        <v>1</v>
      </c>
      <c r="Q171" s="9351"/>
      <c r="R171" s="9341"/>
      <c r="S171" s="1618"/>
      <c r="T171" s="712"/>
      <c r="U171" s="712"/>
      <c r="V171" s="9071"/>
      <c r="W171" s="9063"/>
      <c r="X171" s="9071"/>
      <c r="Y171" s="9063"/>
      <c r="Z171" s="9354"/>
      <c r="AA171" s="592"/>
      <c r="AB171" s="9078"/>
      <c r="AC171" s="9689"/>
      <c r="AD171" s="601">
        <v>45000</v>
      </c>
      <c r="AE171" s="9689"/>
      <c r="AF171" s="30"/>
      <c r="AG171" s="30"/>
    </row>
    <row r="172" spans="1:33" ht="30" customHeight="1">
      <c r="A172" s="1584" t="s">
        <v>6966</v>
      </c>
      <c r="B172" s="4672" t="s">
        <v>624</v>
      </c>
      <c r="C172" s="593">
        <v>45043</v>
      </c>
      <c r="D172" s="593">
        <v>45063</v>
      </c>
      <c r="E172" s="633"/>
      <c r="F172" s="592"/>
      <c r="G172" s="592">
        <v>5940</v>
      </c>
      <c r="H172" s="630" t="s">
        <v>625</v>
      </c>
      <c r="I172" s="712"/>
      <c r="J172" s="592" t="s">
        <v>626</v>
      </c>
      <c r="K172" s="592" t="s">
        <v>627</v>
      </c>
      <c r="L172" s="592" t="s">
        <v>173</v>
      </c>
      <c r="M172" s="615" t="s">
        <v>2238</v>
      </c>
      <c r="N172" s="619"/>
      <c r="O172" s="594">
        <v>1</v>
      </c>
      <c r="P172" s="594">
        <v>1</v>
      </c>
      <c r="Q172" s="592" t="s">
        <v>628</v>
      </c>
      <c r="R172" s="595"/>
      <c r="S172" s="1618"/>
      <c r="T172" s="712"/>
      <c r="U172" s="712"/>
      <c r="V172" s="735" t="s">
        <v>2073</v>
      </c>
      <c r="W172" s="714"/>
      <c r="X172" s="721" t="s">
        <v>37</v>
      </c>
      <c r="Y172" s="712"/>
      <c r="Z172" s="3779" t="s">
        <v>45</v>
      </c>
      <c r="AA172" s="592"/>
      <c r="AB172" s="3843" t="s">
        <v>5535</v>
      </c>
      <c r="AC172" s="601">
        <v>34500</v>
      </c>
      <c r="AD172" s="610">
        <v>11385</v>
      </c>
      <c r="AE172" s="601">
        <f t="shared" ref="AE172:AE194" si="6">SUM(P172*AD172+AC172)</f>
        <v>45885</v>
      </c>
      <c r="AF172" s="31"/>
      <c r="AG172" s="31"/>
    </row>
    <row r="173" spans="1:33" ht="30" customHeight="1">
      <c r="A173" s="193" t="s">
        <v>6966</v>
      </c>
      <c r="B173" s="38" t="s">
        <v>629</v>
      </c>
      <c r="C173" s="2274">
        <v>45043</v>
      </c>
      <c r="D173" s="2274">
        <v>45063</v>
      </c>
      <c r="E173" s="37"/>
      <c r="F173" s="36"/>
      <c r="G173" s="38">
        <v>5940</v>
      </c>
      <c r="H173" s="2294" t="s">
        <v>630</v>
      </c>
      <c r="I173" s="71"/>
      <c r="J173" s="38" t="s">
        <v>631</v>
      </c>
      <c r="K173" s="38" t="s">
        <v>632</v>
      </c>
      <c r="L173" s="38" t="s">
        <v>332</v>
      </c>
      <c r="M173" s="61" t="s">
        <v>2239</v>
      </c>
      <c r="N173" s="68"/>
      <c r="O173" s="2295">
        <v>17</v>
      </c>
      <c r="P173" s="39">
        <v>17</v>
      </c>
      <c r="Q173" s="38" t="s">
        <v>633</v>
      </c>
      <c r="R173" s="84" t="s">
        <v>36</v>
      </c>
      <c r="S173" s="76"/>
      <c r="T173" s="71"/>
      <c r="U173" s="71"/>
      <c r="V173" s="68"/>
      <c r="W173" s="182"/>
      <c r="X173" s="68"/>
      <c r="Y173" s="71"/>
      <c r="Z173" s="75"/>
      <c r="AA173" s="36"/>
      <c r="AB173" s="3847" t="s">
        <v>5535</v>
      </c>
      <c r="AC173" s="272"/>
      <c r="AD173" s="287"/>
      <c r="AE173" s="272"/>
      <c r="AF173" s="31"/>
      <c r="AG173" s="31"/>
    </row>
    <row r="174" spans="1:33" ht="30" customHeight="1">
      <c r="A174" s="614" t="s">
        <v>6966</v>
      </c>
      <c r="B174" s="4672" t="s">
        <v>634</v>
      </c>
      <c r="C174" s="593">
        <v>45043</v>
      </c>
      <c r="D174" s="593">
        <v>45056</v>
      </c>
      <c r="E174" s="633"/>
      <c r="F174" s="592"/>
      <c r="G174" s="592" t="s">
        <v>635</v>
      </c>
      <c r="H174" s="592" t="s">
        <v>636</v>
      </c>
      <c r="I174" s="712"/>
      <c r="J174" s="592" t="s">
        <v>637</v>
      </c>
      <c r="K174" s="592" t="s">
        <v>638</v>
      </c>
      <c r="L174" s="592" t="s">
        <v>67</v>
      </c>
      <c r="M174" s="592"/>
      <c r="N174" s="592" t="s">
        <v>367</v>
      </c>
      <c r="O174" s="594">
        <v>7</v>
      </c>
      <c r="P174" s="594">
        <v>7</v>
      </c>
      <c r="Q174" s="592" t="s">
        <v>151</v>
      </c>
      <c r="R174" s="641" t="s">
        <v>129</v>
      </c>
      <c r="S174" s="1618"/>
      <c r="T174" s="712"/>
      <c r="U174" s="712"/>
      <c r="V174" s="730" t="s">
        <v>2073</v>
      </c>
      <c r="W174" s="714"/>
      <c r="X174" s="721" t="s">
        <v>37</v>
      </c>
      <c r="Y174" s="712"/>
      <c r="Z174" s="3775" t="s">
        <v>45</v>
      </c>
      <c r="AA174" s="592"/>
      <c r="AB174" s="3843" t="s">
        <v>5535</v>
      </c>
      <c r="AC174" s="601">
        <v>0</v>
      </c>
      <c r="AD174" s="610">
        <v>11385</v>
      </c>
      <c r="AE174" s="601">
        <f t="shared" si="6"/>
        <v>79695</v>
      </c>
      <c r="AF174" s="31">
        <v>341</v>
      </c>
      <c r="AG174" s="273" t="s">
        <v>362</v>
      </c>
    </row>
    <row r="175" spans="1:33" ht="30" customHeight="1">
      <c r="A175" s="614" t="s">
        <v>6966</v>
      </c>
      <c r="B175" s="4672" t="s">
        <v>639</v>
      </c>
      <c r="C175" s="593">
        <v>45043</v>
      </c>
      <c r="D175" s="593">
        <v>45062</v>
      </c>
      <c r="E175" s="633"/>
      <c r="F175" s="592"/>
      <c r="G175" s="592" t="s">
        <v>635</v>
      </c>
      <c r="H175" s="592" t="s">
        <v>640</v>
      </c>
      <c r="I175" s="712"/>
      <c r="J175" s="592" t="s">
        <v>641</v>
      </c>
      <c r="K175" s="592" t="s">
        <v>642</v>
      </c>
      <c r="L175" s="635" t="s">
        <v>193</v>
      </c>
      <c r="M175" s="592"/>
      <c r="N175" s="592" t="s">
        <v>367</v>
      </c>
      <c r="O175" s="594">
        <v>6</v>
      </c>
      <c r="P175" s="594">
        <v>6</v>
      </c>
      <c r="Q175" s="592" t="s">
        <v>151</v>
      </c>
      <c r="R175" s="641" t="s">
        <v>36</v>
      </c>
      <c r="S175" s="1618"/>
      <c r="T175" s="712"/>
      <c r="U175" s="712"/>
      <c r="V175" s="730" t="s">
        <v>2073</v>
      </c>
      <c r="W175" s="714"/>
      <c r="X175" s="721" t="s">
        <v>37</v>
      </c>
      <c r="Y175" s="712"/>
      <c r="Z175" s="3791" t="s">
        <v>45</v>
      </c>
      <c r="AA175" s="592"/>
      <c r="AB175" s="3843" t="s">
        <v>5535</v>
      </c>
      <c r="AC175" s="601">
        <v>20700</v>
      </c>
      <c r="AD175" s="610">
        <v>11385</v>
      </c>
      <c r="AE175" s="601">
        <f t="shared" si="6"/>
        <v>89010</v>
      </c>
      <c r="AF175" s="31">
        <v>458</v>
      </c>
      <c r="AG175" s="273" t="s">
        <v>362</v>
      </c>
    </row>
    <row r="176" spans="1:33" ht="30" customHeight="1">
      <c r="A176" s="614" t="s">
        <v>6966</v>
      </c>
      <c r="B176" s="4672" t="s">
        <v>643</v>
      </c>
      <c r="C176" s="593">
        <v>45043</v>
      </c>
      <c r="D176" s="593">
        <v>45063</v>
      </c>
      <c r="E176" s="633"/>
      <c r="F176" s="592"/>
      <c r="G176" s="592" t="s">
        <v>635</v>
      </c>
      <c r="H176" s="592" t="s">
        <v>644</v>
      </c>
      <c r="I176" s="712"/>
      <c r="J176" s="592" t="s">
        <v>645</v>
      </c>
      <c r="K176" s="592" t="s">
        <v>646</v>
      </c>
      <c r="L176" s="592" t="s">
        <v>67</v>
      </c>
      <c r="M176" s="615" t="s">
        <v>2240</v>
      </c>
      <c r="N176" s="592" t="s">
        <v>367</v>
      </c>
      <c r="O176" s="594">
        <v>7</v>
      </c>
      <c r="P176" s="594">
        <v>7</v>
      </c>
      <c r="Q176" s="592" t="s">
        <v>151</v>
      </c>
      <c r="R176" s="641" t="s">
        <v>36</v>
      </c>
      <c r="S176" s="1618"/>
      <c r="T176" s="712"/>
      <c r="U176" s="712"/>
      <c r="V176" s="735" t="s">
        <v>2073</v>
      </c>
      <c r="W176" s="714"/>
      <c r="X176" s="721" t="s">
        <v>37</v>
      </c>
      <c r="Y176" s="712"/>
      <c r="Z176" s="3791" t="s">
        <v>45</v>
      </c>
      <c r="AA176" s="592"/>
      <c r="AB176" s="3843" t="s">
        <v>5535</v>
      </c>
      <c r="AC176" s="601">
        <v>34500</v>
      </c>
      <c r="AD176" s="610">
        <v>11385</v>
      </c>
      <c r="AE176" s="601">
        <f t="shared" si="6"/>
        <v>114195</v>
      </c>
      <c r="AF176" s="31">
        <v>459</v>
      </c>
      <c r="AG176" s="273" t="s">
        <v>362</v>
      </c>
    </row>
    <row r="177" spans="1:33" ht="30" customHeight="1">
      <c r="A177" s="614" t="s">
        <v>6966</v>
      </c>
      <c r="B177" s="4672" t="s">
        <v>647</v>
      </c>
      <c r="C177" s="593">
        <v>45043</v>
      </c>
      <c r="D177" s="593">
        <v>45056</v>
      </c>
      <c r="E177" s="633"/>
      <c r="F177" s="592"/>
      <c r="G177" s="592" t="s">
        <v>635</v>
      </c>
      <c r="H177" s="592" t="s">
        <v>648</v>
      </c>
      <c r="I177" s="712"/>
      <c r="J177" s="592" t="s">
        <v>649</v>
      </c>
      <c r="K177" s="592" t="s">
        <v>650</v>
      </c>
      <c r="L177" s="592" t="s">
        <v>76</v>
      </c>
      <c r="M177" s="592"/>
      <c r="N177" s="592" t="s">
        <v>367</v>
      </c>
      <c r="O177" s="594">
        <v>4</v>
      </c>
      <c r="P177" s="594">
        <v>4</v>
      </c>
      <c r="Q177" s="592" t="s">
        <v>151</v>
      </c>
      <c r="R177" s="641" t="s">
        <v>129</v>
      </c>
      <c r="S177" s="1618"/>
      <c r="T177" s="712"/>
      <c r="U177" s="712"/>
      <c r="V177" s="730" t="s">
        <v>2073</v>
      </c>
      <c r="W177" s="714"/>
      <c r="X177" s="721" t="s">
        <v>37</v>
      </c>
      <c r="Y177" s="712"/>
      <c r="Z177" s="3775" t="s">
        <v>45</v>
      </c>
      <c r="AA177" s="592"/>
      <c r="AB177" s="3843" t="s">
        <v>5535</v>
      </c>
      <c r="AC177" s="601">
        <v>0</v>
      </c>
      <c r="AD177" s="610">
        <v>11385</v>
      </c>
      <c r="AE177" s="601">
        <f t="shared" si="6"/>
        <v>45540</v>
      </c>
      <c r="AF177" s="31"/>
      <c r="AG177" s="31"/>
    </row>
    <row r="178" spans="1:33" ht="30" customHeight="1">
      <c r="A178" s="614" t="s">
        <v>6966</v>
      </c>
      <c r="B178" s="4672" t="s">
        <v>651</v>
      </c>
      <c r="C178" s="593">
        <v>45043</v>
      </c>
      <c r="D178" s="593">
        <v>45051</v>
      </c>
      <c r="E178" s="633"/>
      <c r="F178" s="592"/>
      <c r="G178" s="592" t="s">
        <v>635</v>
      </c>
      <c r="H178" s="592" t="s">
        <v>652</v>
      </c>
      <c r="I178" s="712"/>
      <c r="J178" s="592" t="s">
        <v>653</v>
      </c>
      <c r="K178" s="592" t="s">
        <v>654</v>
      </c>
      <c r="L178" s="592" t="s">
        <v>193</v>
      </c>
      <c r="M178" s="592"/>
      <c r="N178" s="592" t="s">
        <v>367</v>
      </c>
      <c r="O178" s="594">
        <v>6</v>
      </c>
      <c r="P178" s="594">
        <v>6</v>
      </c>
      <c r="Q178" s="592" t="s">
        <v>151</v>
      </c>
      <c r="R178" s="641"/>
      <c r="S178" s="1618"/>
      <c r="T178" s="712"/>
      <c r="U178" s="712"/>
      <c r="V178" s="730" t="s">
        <v>2073</v>
      </c>
      <c r="W178" s="714"/>
      <c r="X178" s="721" t="s">
        <v>37</v>
      </c>
      <c r="Y178" s="712"/>
      <c r="Z178" s="3791" t="s">
        <v>45</v>
      </c>
      <c r="AA178" s="592"/>
      <c r="AB178" s="3843" t="s">
        <v>5535</v>
      </c>
      <c r="AC178" s="601">
        <v>0</v>
      </c>
      <c r="AD178" s="610">
        <v>11385</v>
      </c>
      <c r="AE178" s="601">
        <f t="shared" si="6"/>
        <v>68310</v>
      </c>
      <c r="AF178" s="31"/>
      <c r="AG178" s="31"/>
    </row>
    <row r="179" spans="1:33" ht="30" customHeight="1">
      <c r="A179" s="614" t="s">
        <v>6966</v>
      </c>
      <c r="B179" s="4672" t="s">
        <v>655</v>
      </c>
      <c r="C179" s="593">
        <v>45043</v>
      </c>
      <c r="D179" s="593">
        <v>45062</v>
      </c>
      <c r="E179" s="633"/>
      <c r="F179" s="592"/>
      <c r="G179" s="592" t="s">
        <v>635</v>
      </c>
      <c r="H179" s="592" t="s">
        <v>656</v>
      </c>
      <c r="I179" s="712"/>
      <c r="J179" s="592" t="s">
        <v>657</v>
      </c>
      <c r="K179" s="592" t="s">
        <v>658</v>
      </c>
      <c r="L179" s="592" t="s">
        <v>193</v>
      </c>
      <c r="M179" s="592"/>
      <c r="N179" s="592" t="s">
        <v>367</v>
      </c>
      <c r="O179" s="594">
        <v>6</v>
      </c>
      <c r="P179" s="594">
        <v>6</v>
      </c>
      <c r="Q179" s="592" t="s">
        <v>151</v>
      </c>
      <c r="R179" s="641" t="s">
        <v>36</v>
      </c>
      <c r="S179" s="1618"/>
      <c r="T179" s="712"/>
      <c r="U179" s="712"/>
      <c r="V179" s="730" t="s">
        <v>2073</v>
      </c>
      <c r="W179" s="714"/>
      <c r="X179" s="721" t="s">
        <v>37</v>
      </c>
      <c r="Y179" s="712"/>
      <c r="Z179" s="3791" t="s">
        <v>45</v>
      </c>
      <c r="AA179" s="592"/>
      <c r="AB179" s="3843" t="s">
        <v>5535</v>
      </c>
      <c r="AC179" s="601">
        <v>20700</v>
      </c>
      <c r="AD179" s="610">
        <v>11385</v>
      </c>
      <c r="AE179" s="601">
        <f t="shared" si="6"/>
        <v>89010</v>
      </c>
      <c r="AF179" s="31"/>
      <c r="AG179" s="31"/>
    </row>
    <row r="180" spans="1:33" ht="30" customHeight="1">
      <c r="A180" s="614" t="s">
        <v>6966</v>
      </c>
      <c r="B180" s="4672" t="s">
        <v>659</v>
      </c>
      <c r="C180" s="593">
        <v>45043</v>
      </c>
      <c r="D180" s="593">
        <v>45058</v>
      </c>
      <c r="E180" s="633"/>
      <c r="F180" s="592"/>
      <c r="G180" s="592" t="s">
        <v>635</v>
      </c>
      <c r="H180" s="592" t="s">
        <v>660</v>
      </c>
      <c r="I180" s="712"/>
      <c r="J180" s="592" t="s">
        <v>661</v>
      </c>
      <c r="K180" s="592" t="s">
        <v>662</v>
      </c>
      <c r="L180" s="592" t="s">
        <v>76</v>
      </c>
      <c r="M180" s="592"/>
      <c r="N180" s="592" t="s">
        <v>367</v>
      </c>
      <c r="O180" s="594">
        <v>4</v>
      </c>
      <c r="P180" s="594">
        <v>4</v>
      </c>
      <c r="Q180" s="592" t="s">
        <v>151</v>
      </c>
      <c r="R180" s="641" t="s">
        <v>36</v>
      </c>
      <c r="S180" s="1618"/>
      <c r="T180" s="712"/>
      <c r="U180" s="712"/>
      <c r="V180" s="730" t="s">
        <v>2073</v>
      </c>
      <c r="W180" s="714"/>
      <c r="X180" s="721" t="s">
        <v>37</v>
      </c>
      <c r="Y180" s="712"/>
      <c r="Z180" s="3775" t="s">
        <v>45</v>
      </c>
      <c r="AA180" s="592"/>
      <c r="AB180" s="3843" t="s">
        <v>5535</v>
      </c>
      <c r="AC180" s="601">
        <v>6900</v>
      </c>
      <c r="AD180" s="610">
        <v>11385</v>
      </c>
      <c r="AE180" s="601">
        <f t="shared" si="6"/>
        <v>52440</v>
      </c>
      <c r="AF180" s="31"/>
      <c r="AG180" s="31"/>
    </row>
    <row r="181" spans="1:33" ht="30" customHeight="1">
      <c r="A181" s="614" t="s">
        <v>6966</v>
      </c>
      <c r="B181" s="4672" t="s">
        <v>663</v>
      </c>
      <c r="C181" s="593">
        <v>45043</v>
      </c>
      <c r="D181" s="593">
        <v>45051</v>
      </c>
      <c r="E181" s="633"/>
      <c r="F181" s="592"/>
      <c r="G181" s="592" t="s">
        <v>635</v>
      </c>
      <c r="H181" s="592" t="s">
        <v>664</v>
      </c>
      <c r="I181" s="712"/>
      <c r="J181" s="592" t="s">
        <v>665</v>
      </c>
      <c r="K181" s="592" t="s">
        <v>666</v>
      </c>
      <c r="L181" s="592" t="s">
        <v>193</v>
      </c>
      <c r="M181" s="592"/>
      <c r="N181" s="592" t="s">
        <v>367</v>
      </c>
      <c r="O181" s="594">
        <v>6</v>
      </c>
      <c r="P181" s="594">
        <v>6</v>
      </c>
      <c r="Q181" s="592" t="s">
        <v>151</v>
      </c>
      <c r="R181" s="641"/>
      <c r="S181" s="1618"/>
      <c r="T181" s="712"/>
      <c r="U181" s="712"/>
      <c r="V181" s="730" t="s">
        <v>2073</v>
      </c>
      <c r="W181" s="714"/>
      <c r="X181" s="721" t="s">
        <v>37</v>
      </c>
      <c r="Y181" s="712"/>
      <c r="Z181" s="3775" t="s">
        <v>45</v>
      </c>
      <c r="AA181" s="592"/>
      <c r="AB181" s="3843" t="s">
        <v>5535</v>
      </c>
      <c r="AC181" s="601">
        <v>0</v>
      </c>
      <c r="AD181" s="610">
        <v>11385</v>
      </c>
      <c r="AE181" s="601">
        <f t="shared" si="6"/>
        <v>68310</v>
      </c>
      <c r="AF181" s="31"/>
      <c r="AG181" s="31"/>
    </row>
    <row r="182" spans="1:33" ht="30" customHeight="1">
      <c r="A182" s="195" t="s">
        <v>6966</v>
      </c>
      <c r="B182" s="36" t="s">
        <v>667</v>
      </c>
      <c r="C182" s="37">
        <v>45043</v>
      </c>
      <c r="D182" s="37">
        <v>45057</v>
      </c>
      <c r="E182" s="37"/>
      <c r="F182" s="36"/>
      <c r="G182" s="36" t="s">
        <v>635</v>
      </c>
      <c r="H182" s="36" t="s">
        <v>668</v>
      </c>
      <c r="I182" s="71"/>
      <c r="J182" s="36" t="s">
        <v>669</v>
      </c>
      <c r="K182" s="36" t="s">
        <v>670</v>
      </c>
      <c r="L182" s="36" t="s">
        <v>76</v>
      </c>
      <c r="M182" s="69" t="s">
        <v>2241</v>
      </c>
      <c r="N182" s="36" t="s">
        <v>34</v>
      </c>
      <c r="O182" s="39">
        <v>4</v>
      </c>
      <c r="P182" s="39">
        <v>4</v>
      </c>
      <c r="Q182" s="36" t="s">
        <v>138</v>
      </c>
      <c r="R182" s="84" t="s">
        <v>129</v>
      </c>
      <c r="S182" s="76"/>
      <c r="T182" s="71"/>
      <c r="U182" s="71"/>
      <c r="V182" s="17" t="s">
        <v>256</v>
      </c>
      <c r="W182" s="182"/>
      <c r="X182" s="68"/>
      <c r="Y182" s="71"/>
      <c r="Z182" s="3798"/>
      <c r="AA182" s="36"/>
      <c r="AB182" s="3847" t="s">
        <v>5535</v>
      </c>
      <c r="AC182" s="272"/>
      <c r="AD182" s="287"/>
      <c r="AE182" s="272"/>
      <c r="AF182" s="1"/>
      <c r="AG182" s="31"/>
    </row>
    <row r="183" spans="1:33" ht="30" customHeight="1">
      <c r="A183" s="737" t="s">
        <v>6955</v>
      </c>
      <c r="B183" s="5650" t="s">
        <v>671</v>
      </c>
      <c r="C183" s="593">
        <v>45044</v>
      </c>
      <c r="D183" s="593">
        <v>45056</v>
      </c>
      <c r="E183" s="633"/>
      <c r="F183" s="592"/>
      <c r="G183" s="592">
        <v>8591</v>
      </c>
      <c r="H183" s="630" t="s">
        <v>672</v>
      </c>
      <c r="I183" s="712"/>
      <c r="J183" s="592" t="s">
        <v>673</v>
      </c>
      <c r="K183" s="616" t="s">
        <v>674</v>
      </c>
      <c r="L183" s="592" t="s">
        <v>128</v>
      </c>
      <c r="M183" s="592"/>
      <c r="N183" s="619"/>
      <c r="O183" s="594">
        <v>3</v>
      </c>
      <c r="P183" s="594">
        <v>3</v>
      </c>
      <c r="Q183" s="592" t="s">
        <v>675</v>
      </c>
      <c r="R183" s="641" t="s">
        <v>129</v>
      </c>
      <c r="S183" s="1618"/>
      <c r="T183" s="712"/>
      <c r="U183" s="712"/>
      <c r="V183" s="619" t="s">
        <v>2073</v>
      </c>
      <c r="W183" s="714"/>
      <c r="X183" s="743" t="s">
        <v>37</v>
      </c>
      <c r="Y183" s="712"/>
      <c r="Z183" s="726" t="s">
        <v>45</v>
      </c>
      <c r="AA183" s="592"/>
      <c r="AB183" s="3853" t="s">
        <v>5541</v>
      </c>
      <c r="AC183" s="601">
        <v>0</v>
      </c>
      <c r="AD183" s="687">
        <v>8019</v>
      </c>
      <c r="AE183" s="601">
        <f t="shared" si="6"/>
        <v>24057</v>
      </c>
      <c r="AF183" s="31"/>
      <c r="AG183" s="31"/>
    </row>
    <row r="184" spans="1:33" ht="30" customHeight="1">
      <c r="A184" s="614" t="s">
        <v>6973</v>
      </c>
      <c r="B184" s="4672" t="s">
        <v>676</v>
      </c>
      <c r="C184" s="593">
        <v>45048</v>
      </c>
      <c r="D184" s="674">
        <v>45063</v>
      </c>
      <c r="E184" s="633"/>
      <c r="F184" s="619"/>
      <c r="G184" s="592">
        <v>8598</v>
      </c>
      <c r="H184" s="716" t="s">
        <v>677</v>
      </c>
      <c r="I184" s="619" t="s">
        <v>25</v>
      </c>
      <c r="J184" s="592" t="s">
        <v>678</v>
      </c>
      <c r="K184" s="592" t="s">
        <v>679</v>
      </c>
      <c r="L184" s="738" t="s">
        <v>76</v>
      </c>
      <c r="M184" s="738"/>
      <c r="N184" s="619" t="s">
        <v>34</v>
      </c>
      <c r="O184" s="675">
        <v>4</v>
      </c>
      <c r="P184" s="675">
        <v>4</v>
      </c>
      <c r="Q184" s="739" t="s">
        <v>680</v>
      </c>
      <c r="R184" s="592" t="s">
        <v>129</v>
      </c>
      <c r="S184" s="1618"/>
      <c r="T184" s="712"/>
      <c r="U184" s="712"/>
      <c r="V184" s="730" t="s">
        <v>2073</v>
      </c>
      <c r="W184" s="714"/>
      <c r="X184" s="599" t="s">
        <v>37</v>
      </c>
      <c r="Y184" s="712"/>
      <c r="Z184" s="726" t="s">
        <v>45</v>
      </c>
      <c r="AA184" s="592"/>
      <c r="AB184" s="3845" t="s">
        <v>5535</v>
      </c>
      <c r="AC184" s="722">
        <v>6750</v>
      </c>
      <c r="AD184" s="601">
        <v>6272.02</v>
      </c>
      <c r="AE184" s="601">
        <f t="shared" si="6"/>
        <v>31838.080000000002</v>
      </c>
      <c r="AF184" s="31"/>
      <c r="AG184" s="31"/>
    </row>
    <row r="185" spans="1:33" ht="30" customHeight="1">
      <c r="A185" s="195" t="s">
        <v>6973</v>
      </c>
      <c r="B185" s="36" t="s">
        <v>681</v>
      </c>
      <c r="C185" s="37">
        <v>45048</v>
      </c>
      <c r="D185" s="66">
        <v>45057</v>
      </c>
      <c r="E185" s="37"/>
      <c r="F185" s="36"/>
      <c r="G185" s="36">
        <v>8598</v>
      </c>
      <c r="H185" s="68"/>
      <c r="I185" s="68" t="s">
        <v>92</v>
      </c>
      <c r="J185" s="87" t="s">
        <v>682</v>
      </c>
      <c r="K185" s="139" t="s">
        <v>683</v>
      </c>
      <c r="L185" s="87" t="s">
        <v>28</v>
      </c>
      <c r="M185" s="87"/>
      <c r="N185" s="68" t="s">
        <v>34</v>
      </c>
      <c r="O185" s="74">
        <v>2</v>
      </c>
      <c r="P185" s="74">
        <v>2</v>
      </c>
      <c r="Q185" s="140" t="s">
        <v>684</v>
      </c>
      <c r="R185" s="36" t="s">
        <v>129</v>
      </c>
      <c r="S185" s="76"/>
      <c r="T185" s="71"/>
      <c r="U185" s="71"/>
      <c r="V185" s="68" t="s">
        <v>256</v>
      </c>
      <c r="W185" s="182"/>
      <c r="X185" s="68"/>
      <c r="Y185" s="71"/>
      <c r="Z185" s="1417"/>
      <c r="AA185" s="36"/>
      <c r="AB185" s="3846" t="s">
        <v>5535</v>
      </c>
      <c r="AC185" s="280"/>
      <c r="AD185" s="272"/>
      <c r="AE185" s="272"/>
      <c r="AF185" s="31"/>
      <c r="AG185" s="31"/>
    </row>
    <row r="186" spans="1:33" ht="30" customHeight="1">
      <c r="A186" s="614" t="s">
        <v>6973</v>
      </c>
      <c r="B186" s="4672" t="s">
        <v>685</v>
      </c>
      <c r="C186" s="593">
        <v>45048</v>
      </c>
      <c r="D186" s="674">
        <v>45057</v>
      </c>
      <c r="E186" s="633"/>
      <c r="F186" s="619"/>
      <c r="G186" s="592">
        <v>8598</v>
      </c>
      <c r="H186" s="716" t="s">
        <v>686</v>
      </c>
      <c r="I186" s="619"/>
      <c r="J186" s="738" t="s">
        <v>687</v>
      </c>
      <c r="K186" s="744" t="s">
        <v>688</v>
      </c>
      <c r="L186" s="619" t="s">
        <v>173</v>
      </c>
      <c r="M186" s="619"/>
      <c r="N186" s="619" t="s">
        <v>143</v>
      </c>
      <c r="O186" s="675">
        <v>1</v>
      </c>
      <c r="P186" s="156">
        <v>4</v>
      </c>
      <c r="Q186" s="616" t="s">
        <v>689</v>
      </c>
      <c r="R186" s="592" t="s">
        <v>129</v>
      </c>
      <c r="S186" s="1618"/>
      <c r="T186" s="712"/>
      <c r="U186" s="712"/>
      <c r="V186" s="730" t="s">
        <v>2073</v>
      </c>
      <c r="W186" s="714"/>
      <c r="X186" s="721" t="s">
        <v>37</v>
      </c>
      <c r="Y186" s="712"/>
      <c r="Z186" s="726" t="s">
        <v>45</v>
      </c>
      <c r="AA186" s="592"/>
      <c r="AB186" s="3845" t="s">
        <v>5535</v>
      </c>
      <c r="AC186" s="722">
        <v>0</v>
      </c>
      <c r="AD186" s="601">
        <v>6272.02</v>
      </c>
      <c r="AE186" s="601">
        <f t="shared" si="6"/>
        <v>25088.080000000002</v>
      </c>
      <c r="AF186" s="31">
        <v>296</v>
      </c>
      <c r="AG186" s="273" t="s">
        <v>362</v>
      </c>
    </row>
    <row r="187" spans="1:33" ht="30" customHeight="1">
      <c r="A187" s="614" t="s">
        <v>6973</v>
      </c>
      <c r="B187" s="4672" t="s">
        <v>690</v>
      </c>
      <c r="C187" s="593">
        <v>45048</v>
      </c>
      <c r="D187" s="674">
        <v>45062</v>
      </c>
      <c r="E187" s="633"/>
      <c r="F187" s="619"/>
      <c r="G187" s="592">
        <v>8598</v>
      </c>
      <c r="H187" s="619">
        <v>630</v>
      </c>
      <c r="I187" s="619"/>
      <c r="J187" s="745" t="s">
        <v>691</v>
      </c>
      <c r="K187" s="744" t="s">
        <v>692</v>
      </c>
      <c r="L187" s="619" t="s">
        <v>179</v>
      </c>
      <c r="M187" s="619"/>
      <c r="N187" s="619" t="s">
        <v>150</v>
      </c>
      <c r="O187" s="675">
        <v>8</v>
      </c>
      <c r="P187" s="119">
        <v>7</v>
      </c>
      <c r="Q187" s="746" t="s">
        <v>151</v>
      </c>
      <c r="R187" s="680"/>
      <c r="S187" s="1618"/>
      <c r="T187" s="712"/>
      <c r="U187" s="712"/>
      <c r="V187" s="730" t="s">
        <v>2073</v>
      </c>
      <c r="W187" s="714"/>
      <c r="X187" s="721" t="s">
        <v>37</v>
      </c>
      <c r="Y187" s="712"/>
      <c r="Z187" s="726" t="s">
        <v>45</v>
      </c>
      <c r="AA187" s="592"/>
      <c r="AB187" s="3845" t="s">
        <v>5535</v>
      </c>
      <c r="AC187" s="722">
        <v>4500</v>
      </c>
      <c r="AD187" s="601">
        <v>6272.02</v>
      </c>
      <c r="AE187" s="601">
        <f t="shared" si="6"/>
        <v>48404.14</v>
      </c>
      <c r="AF187" s="31">
        <v>525</v>
      </c>
      <c r="AG187" s="273" t="s">
        <v>362</v>
      </c>
    </row>
    <row r="188" spans="1:33" ht="30" customHeight="1">
      <c r="A188" s="614" t="s">
        <v>6973</v>
      </c>
      <c r="B188" s="4672" t="s">
        <v>693</v>
      </c>
      <c r="C188" s="593">
        <v>45048</v>
      </c>
      <c r="D188" s="674">
        <v>45062</v>
      </c>
      <c r="E188" s="633"/>
      <c r="F188" s="619"/>
      <c r="G188" s="592">
        <v>8598</v>
      </c>
      <c r="H188" s="605">
        <v>665</v>
      </c>
      <c r="I188" s="605"/>
      <c r="J188" s="747" t="s">
        <v>694</v>
      </c>
      <c r="K188" s="603" t="s">
        <v>695</v>
      </c>
      <c r="L188" s="738" t="s">
        <v>179</v>
      </c>
      <c r="M188" s="631"/>
      <c r="N188" s="605" t="s">
        <v>150</v>
      </c>
      <c r="O188" s="679">
        <v>8</v>
      </c>
      <c r="P188" s="679">
        <v>8</v>
      </c>
      <c r="Q188" s="603" t="s">
        <v>151</v>
      </c>
      <c r="R188" s="726"/>
      <c r="S188" s="1618"/>
      <c r="T188" s="712"/>
      <c r="U188" s="712"/>
      <c r="V188" s="730" t="s">
        <v>2073</v>
      </c>
      <c r="W188" s="714"/>
      <c r="X188" s="721" t="s">
        <v>37</v>
      </c>
      <c r="Y188" s="712"/>
      <c r="Z188" s="726" t="s">
        <v>45</v>
      </c>
      <c r="AA188" s="592"/>
      <c r="AB188" s="3845" t="s">
        <v>5535</v>
      </c>
      <c r="AC188" s="722">
        <v>4500</v>
      </c>
      <c r="AD188" s="601">
        <v>6272.02</v>
      </c>
      <c r="AE188" s="601">
        <f t="shared" si="6"/>
        <v>54676.160000000003</v>
      </c>
      <c r="AF188" s="31">
        <v>329</v>
      </c>
      <c r="AG188" s="273" t="s">
        <v>362</v>
      </c>
    </row>
    <row r="189" spans="1:33" ht="30" customHeight="1">
      <c r="A189" s="592" t="s">
        <v>6973</v>
      </c>
      <c r="B189" s="4672" t="s">
        <v>696</v>
      </c>
      <c r="C189" s="593">
        <v>45048</v>
      </c>
      <c r="D189" s="674">
        <v>45063</v>
      </c>
      <c r="E189" s="633"/>
      <c r="F189" s="619"/>
      <c r="G189" s="592">
        <v>8598</v>
      </c>
      <c r="H189" s="619">
        <v>695</v>
      </c>
      <c r="I189" s="619"/>
      <c r="J189" s="592" t="s">
        <v>697</v>
      </c>
      <c r="K189" s="744" t="s">
        <v>698</v>
      </c>
      <c r="L189" s="738" t="s">
        <v>62</v>
      </c>
      <c r="M189" s="738"/>
      <c r="N189" s="619" t="s">
        <v>150</v>
      </c>
      <c r="O189" s="675">
        <v>5</v>
      </c>
      <c r="P189" s="675">
        <v>5</v>
      </c>
      <c r="Q189" s="739" t="s">
        <v>151</v>
      </c>
      <c r="R189" s="680"/>
      <c r="S189" s="1618"/>
      <c r="T189" s="712"/>
      <c r="U189" s="712"/>
      <c r="V189" s="730" t="s">
        <v>2073</v>
      </c>
      <c r="W189" s="714"/>
      <c r="X189" s="721" t="s">
        <v>37</v>
      </c>
      <c r="Y189" s="712"/>
      <c r="Z189" s="726" t="s">
        <v>45</v>
      </c>
      <c r="AA189" s="592">
        <v>4503923256</v>
      </c>
      <c r="AB189" s="3845" t="s">
        <v>5535</v>
      </c>
      <c r="AC189" s="722">
        <v>6750</v>
      </c>
      <c r="AD189" s="601">
        <v>6272.02</v>
      </c>
      <c r="AE189" s="601">
        <f t="shared" si="6"/>
        <v>38110.100000000006</v>
      </c>
      <c r="AF189" s="31"/>
      <c r="AG189" s="31"/>
    </row>
    <row r="190" spans="1:33" ht="30" customHeight="1">
      <c r="A190" s="614" t="s">
        <v>6973</v>
      </c>
      <c r="B190" s="4672" t="s">
        <v>700</v>
      </c>
      <c r="C190" s="593">
        <v>45048</v>
      </c>
      <c r="D190" s="674">
        <v>45064</v>
      </c>
      <c r="E190" s="633"/>
      <c r="F190" s="619"/>
      <c r="G190" s="592">
        <v>8598</v>
      </c>
      <c r="H190" s="619">
        <v>724</v>
      </c>
      <c r="I190" s="619"/>
      <c r="J190" s="745" t="s">
        <v>701</v>
      </c>
      <c r="K190" s="744" t="s">
        <v>122</v>
      </c>
      <c r="L190" s="738" t="s">
        <v>179</v>
      </c>
      <c r="M190" s="738"/>
      <c r="N190" s="619" t="s">
        <v>150</v>
      </c>
      <c r="O190" s="675">
        <v>8</v>
      </c>
      <c r="P190" s="675">
        <v>8</v>
      </c>
      <c r="Q190" s="739" t="s">
        <v>151</v>
      </c>
      <c r="R190" s="680"/>
      <c r="S190" s="1618"/>
      <c r="T190" s="712"/>
      <c r="U190" s="712"/>
      <c r="V190" s="730" t="s">
        <v>2073</v>
      </c>
      <c r="W190" s="714"/>
      <c r="X190" s="721" t="s">
        <v>37</v>
      </c>
      <c r="Y190" s="712"/>
      <c r="Z190" s="726" t="s">
        <v>45</v>
      </c>
      <c r="AA190" s="592"/>
      <c r="AB190" s="3845" t="s">
        <v>5535</v>
      </c>
      <c r="AC190" s="722">
        <v>13500</v>
      </c>
      <c r="AD190" s="601">
        <v>6272.02</v>
      </c>
      <c r="AE190" s="601">
        <f t="shared" si="6"/>
        <v>63676.160000000003</v>
      </c>
      <c r="AF190" s="31">
        <v>526</v>
      </c>
      <c r="AG190" s="273" t="s">
        <v>362</v>
      </c>
    </row>
    <row r="191" spans="1:33" ht="30" customHeight="1">
      <c r="A191" s="614" t="s">
        <v>6973</v>
      </c>
      <c r="B191" s="4672" t="s">
        <v>702</v>
      </c>
      <c r="C191" s="593">
        <v>45048</v>
      </c>
      <c r="D191" s="674">
        <v>45064</v>
      </c>
      <c r="E191" s="633"/>
      <c r="F191" s="619"/>
      <c r="G191" s="592">
        <v>8598</v>
      </c>
      <c r="H191" s="619">
        <v>736</v>
      </c>
      <c r="I191" s="619"/>
      <c r="J191" s="592" t="s">
        <v>703</v>
      </c>
      <c r="K191" s="592" t="s">
        <v>704</v>
      </c>
      <c r="L191" s="738" t="s">
        <v>3109</v>
      </c>
      <c r="M191" s="738"/>
      <c r="N191" s="619" t="s">
        <v>150</v>
      </c>
      <c r="O191" s="675">
        <v>11</v>
      </c>
      <c r="P191" s="119">
        <v>8</v>
      </c>
      <c r="Q191" s="748" t="s">
        <v>151</v>
      </c>
      <c r="R191" s="680"/>
      <c r="S191" s="1618"/>
      <c r="T191" s="712"/>
      <c r="U191" s="712"/>
      <c r="V191" s="730" t="s">
        <v>2073</v>
      </c>
      <c r="W191" s="714"/>
      <c r="X191" s="721" t="s">
        <v>37</v>
      </c>
      <c r="Y191" s="712"/>
      <c r="Z191" s="726" t="s">
        <v>45</v>
      </c>
      <c r="AA191" s="592"/>
      <c r="AB191" s="3845" t="s">
        <v>5535</v>
      </c>
      <c r="AC191" s="722">
        <v>13500</v>
      </c>
      <c r="AD191" s="601">
        <v>6272.02</v>
      </c>
      <c r="AE191" s="601">
        <f t="shared" si="6"/>
        <v>63676.160000000003</v>
      </c>
      <c r="AF191" s="31">
        <v>464</v>
      </c>
      <c r="AG191" s="273" t="s">
        <v>362</v>
      </c>
    </row>
    <row r="192" spans="1:33" ht="30" customHeight="1">
      <c r="A192" s="5379" t="s">
        <v>6901</v>
      </c>
      <c r="B192" s="4102" t="s">
        <v>705</v>
      </c>
      <c r="C192" s="593">
        <v>45048</v>
      </c>
      <c r="D192" s="674">
        <v>45057</v>
      </c>
      <c r="E192" s="633"/>
      <c r="F192" s="592"/>
      <c r="G192" s="619">
        <v>8636</v>
      </c>
      <c r="H192" s="619">
        <v>17</v>
      </c>
      <c r="I192" s="619"/>
      <c r="J192" s="745" t="s">
        <v>706</v>
      </c>
      <c r="K192" s="592" t="s">
        <v>707</v>
      </c>
      <c r="L192" s="738" t="s">
        <v>760</v>
      </c>
      <c r="M192" s="615" t="s">
        <v>2242</v>
      </c>
      <c r="N192" s="619"/>
      <c r="O192" s="675">
        <v>30</v>
      </c>
      <c r="P192" s="675">
        <v>30</v>
      </c>
      <c r="Q192" s="668" t="s">
        <v>708</v>
      </c>
      <c r="R192" s="680"/>
      <c r="S192" s="1618"/>
      <c r="T192" s="712"/>
      <c r="U192" s="712"/>
      <c r="V192" s="691" t="s">
        <v>2073</v>
      </c>
      <c r="W192" s="714"/>
      <c r="X192" s="721" t="s">
        <v>37</v>
      </c>
      <c r="Y192" s="712"/>
      <c r="Z192" s="3779" t="s">
        <v>45</v>
      </c>
      <c r="AA192" s="592"/>
      <c r="AB192" s="3853" t="s">
        <v>5542</v>
      </c>
      <c r="AC192" s="722">
        <v>0</v>
      </c>
      <c r="AD192" s="722">
        <v>8019</v>
      </c>
      <c r="AE192" s="601">
        <f t="shared" si="6"/>
        <v>240570</v>
      </c>
      <c r="AF192" s="31"/>
      <c r="AG192" s="31"/>
    </row>
    <row r="193" spans="1:33" ht="30" customHeight="1">
      <c r="A193" s="591" t="s">
        <v>6901</v>
      </c>
      <c r="B193" s="5810" t="s">
        <v>709</v>
      </c>
      <c r="C193" s="593">
        <v>45048</v>
      </c>
      <c r="D193" s="674">
        <v>45057</v>
      </c>
      <c r="E193" s="633"/>
      <c r="F193" s="592"/>
      <c r="G193" s="619">
        <v>8636</v>
      </c>
      <c r="H193" s="716"/>
      <c r="I193" s="619" t="s">
        <v>92</v>
      </c>
      <c r="J193" s="745" t="s">
        <v>710</v>
      </c>
      <c r="K193" s="592" t="s">
        <v>711</v>
      </c>
      <c r="L193" s="738" t="s">
        <v>193</v>
      </c>
      <c r="M193" s="615" t="s">
        <v>2243</v>
      </c>
      <c r="N193" s="619" t="s">
        <v>34</v>
      </c>
      <c r="O193" s="675">
        <v>6</v>
      </c>
      <c r="P193" s="119">
        <v>8</v>
      </c>
      <c r="Q193" s="739" t="s">
        <v>138</v>
      </c>
      <c r="R193" s="726"/>
      <c r="S193" s="1618"/>
      <c r="T193" s="712"/>
      <c r="U193" s="712"/>
      <c r="V193" s="735" t="s">
        <v>2073</v>
      </c>
      <c r="W193" s="714"/>
      <c r="X193" s="3165" t="s">
        <v>37</v>
      </c>
      <c r="Y193" s="712"/>
      <c r="Z193" s="3785" t="s">
        <v>45</v>
      </c>
      <c r="AA193" s="592"/>
      <c r="AB193" s="3853" t="s">
        <v>5542</v>
      </c>
      <c r="AC193" s="722">
        <v>0</v>
      </c>
      <c r="AD193" s="722">
        <v>8019</v>
      </c>
      <c r="AE193" s="601">
        <f t="shared" si="6"/>
        <v>64152</v>
      </c>
      <c r="AF193" s="31"/>
      <c r="AG193" s="31"/>
    </row>
    <row r="194" spans="1:33" ht="30" customHeight="1">
      <c r="A194" s="5422" t="s">
        <v>6901</v>
      </c>
      <c r="B194" s="5531" t="s">
        <v>712</v>
      </c>
      <c r="C194" s="593">
        <v>45048</v>
      </c>
      <c r="D194" s="674">
        <v>45057</v>
      </c>
      <c r="E194" s="633"/>
      <c r="F194" s="619"/>
      <c r="G194" s="619">
        <v>8636</v>
      </c>
      <c r="H194" s="716" t="s">
        <v>713</v>
      </c>
      <c r="I194" s="619"/>
      <c r="J194" s="5422" t="s">
        <v>714</v>
      </c>
      <c r="K194" s="668" t="s">
        <v>715</v>
      </c>
      <c r="L194" s="738" t="s">
        <v>699</v>
      </c>
      <c r="M194" s="738"/>
      <c r="N194" s="619"/>
      <c r="O194" s="675">
        <v>5</v>
      </c>
      <c r="P194" s="675">
        <v>5</v>
      </c>
      <c r="Q194" s="749" t="s">
        <v>716</v>
      </c>
      <c r="R194" s="680"/>
      <c r="S194" s="1618"/>
      <c r="T194" s="712"/>
      <c r="U194" s="712"/>
      <c r="V194" s="730" t="s">
        <v>2073</v>
      </c>
      <c r="W194" s="714"/>
      <c r="X194" s="721" t="s">
        <v>37</v>
      </c>
      <c r="Y194" s="712"/>
      <c r="Z194" s="726" t="s">
        <v>45</v>
      </c>
      <c r="AA194" s="4550">
        <v>4503923319</v>
      </c>
      <c r="AB194" s="3853" t="s">
        <v>5542</v>
      </c>
      <c r="AC194" s="722">
        <v>24300</v>
      </c>
      <c r="AD194" s="722">
        <v>8019</v>
      </c>
      <c r="AE194" s="601">
        <f t="shared" si="6"/>
        <v>64395</v>
      </c>
      <c r="AF194" s="31"/>
      <c r="AG194" s="31"/>
    </row>
    <row r="195" spans="1:33" ht="30" customHeight="1">
      <c r="A195" s="614" t="s">
        <v>6975</v>
      </c>
      <c r="B195" s="4672" t="s">
        <v>717</v>
      </c>
      <c r="C195" s="593">
        <v>45049</v>
      </c>
      <c r="D195" s="674">
        <v>45058</v>
      </c>
      <c r="E195" s="633"/>
      <c r="F195" s="619"/>
      <c r="G195" s="619"/>
      <c r="H195" s="619"/>
      <c r="I195" s="619" t="s">
        <v>92</v>
      </c>
      <c r="J195" s="592" t="s">
        <v>718</v>
      </c>
      <c r="K195" s="592" t="s">
        <v>719</v>
      </c>
      <c r="L195" s="619" t="s">
        <v>179</v>
      </c>
      <c r="M195" s="619"/>
      <c r="N195" s="619"/>
      <c r="O195" s="675">
        <v>8</v>
      </c>
      <c r="P195" s="675">
        <v>8</v>
      </c>
      <c r="Q195" s="592" t="s">
        <v>720</v>
      </c>
      <c r="R195" s="680"/>
      <c r="S195" s="1618"/>
      <c r="T195" s="712"/>
      <c r="U195" s="712"/>
      <c r="V195" s="730" t="s">
        <v>2073</v>
      </c>
      <c r="W195" s="714"/>
      <c r="X195" s="721" t="s">
        <v>37</v>
      </c>
      <c r="Y195" s="712"/>
      <c r="Z195" s="726" t="s">
        <v>45</v>
      </c>
      <c r="AA195" s="592"/>
      <c r="AB195" s="3843" t="s">
        <v>5537</v>
      </c>
      <c r="AC195" s="722">
        <v>0</v>
      </c>
      <c r="AD195" s="727">
        <v>6643.53</v>
      </c>
      <c r="AE195" s="601">
        <f>SUM(AD195*P195+AC195)</f>
        <v>53148.24</v>
      </c>
      <c r="AF195" s="31">
        <v>265</v>
      </c>
      <c r="AG195" s="273" t="s">
        <v>362</v>
      </c>
    </row>
    <row r="196" spans="1:33" s="6720" customFormat="1" ht="30" customHeight="1">
      <c r="A196" s="195" t="s">
        <v>6975</v>
      </c>
      <c r="B196" s="6408" t="s">
        <v>25395</v>
      </c>
      <c r="C196" s="37">
        <v>45050</v>
      </c>
      <c r="D196" s="66">
        <v>45063</v>
      </c>
      <c r="E196" s="6828"/>
      <c r="F196" s="36"/>
      <c r="G196" s="68"/>
      <c r="H196" s="68"/>
      <c r="I196" s="68" t="s">
        <v>92</v>
      </c>
      <c r="J196" s="36" t="s">
        <v>721</v>
      </c>
      <c r="K196" s="36" t="s">
        <v>405</v>
      </c>
      <c r="L196" s="68" t="s">
        <v>406</v>
      </c>
      <c r="M196" s="69" t="s">
        <v>2244</v>
      </c>
      <c r="N196" s="68"/>
      <c r="O196" s="74">
        <v>9</v>
      </c>
      <c r="P196" s="74">
        <v>9</v>
      </c>
      <c r="Q196" s="36" t="s">
        <v>722</v>
      </c>
      <c r="R196" s="75"/>
      <c r="S196" s="76"/>
      <c r="T196" s="71"/>
      <c r="U196" s="71"/>
      <c r="V196" s="6829" t="s">
        <v>2073</v>
      </c>
      <c r="W196" s="182"/>
      <c r="X196" s="1418" t="s">
        <v>37</v>
      </c>
      <c r="Y196" s="71"/>
      <c r="Z196" s="6830" t="s">
        <v>45</v>
      </c>
      <c r="AA196" s="36"/>
      <c r="AB196" s="3847" t="s">
        <v>5537</v>
      </c>
      <c r="AC196" s="280"/>
      <c r="AD196" s="291"/>
      <c r="AE196" s="272"/>
      <c r="AF196" s="68"/>
      <c r="AG196" s="68"/>
    </row>
    <row r="197" spans="1:33" ht="30" customHeight="1">
      <c r="A197" s="614" t="s">
        <v>6949</v>
      </c>
      <c r="B197" s="4672" t="s">
        <v>723</v>
      </c>
      <c r="C197" s="593">
        <v>45050</v>
      </c>
      <c r="D197" s="674">
        <v>45065</v>
      </c>
      <c r="E197" s="633"/>
      <c r="F197" s="619"/>
      <c r="G197" s="592">
        <v>8615</v>
      </c>
      <c r="H197" s="619" t="s">
        <v>724</v>
      </c>
      <c r="I197" s="619"/>
      <c r="J197" s="592" t="s">
        <v>725</v>
      </c>
      <c r="K197" s="592" t="s">
        <v>726</v>
      </c>
      <c r="L197" s="619" t="s">
        <v>173</v>
      </c>
      <c r="M197" s="619"/>
      <c r="N197" s="619"/>
      <c r="O197" s="675">
        <v>1</v>
      </c>
      <c r="P197" s="675">
        <v>1</v>
      </c>
      <c r="Q197" s="592" t="s">
        <v>727</v>
      </c>
      <c r="R197" s="680"/>
      <c r="S197" s="1618"/>
      <c r="T197" s="712"/>
      <c r="U197" s="712"/>
      <c r="V197" s="730" t="s">
        <v>2073</v>
      </c>
      <c r="W197" s="714"/>
      <c r="X197" s="721" t="s">
        <v>37</v>
      </c>
      <c r="Y197" s="712"/>
      <c r="Z197" s="3791" t="s">
        <v>45</v>
      </c>
      <c r="AA197" s="592"/>
      <c r="AB197" s="3843" t="s">
        <v>5541</v>
      </c>
      <c r="AC197" s="722">
        <v>6750</v>
      </c>
      <c r="AD197" s="601">
        <v>5973.51</v>
      </c>
      <c r="AE197" s="601">
        <f>SUM(AD197*P197+AC197)</f>
        <v>12723.51</v>
      </c>
      <c r="AF197" s="31"/>
      <c r="AG197" s="31"/>
    </row>
    <row r="198" spans="1:33" ht="30" customHeight="1">
      <c r="A198" s="614" t="s">
        <v>6944</v>
      </c>
      <c r="B198" s="4672" t="s">
        <v>728</v>
      </c>
      <c r="C198" s="593">
        <v>45049</v>
      </c>
      <c r="D198" s="593">
        <v>45058</v>
      </c>
      <c r="E198" s="633"/>
      <c r="F198" s="592"/>
      <c r="G198" s="592">
        <v>8639</v>
      </c>
      <c r="H198" s="592"/>
      <c r="I198" s="592" t="s">
        <v>92</v>
      </c>
      <c r="J198" s="665" t="s">
        <v>729</v>
      </c>
      <c r="K198" s="592" t="s">
        <v>730</v>
      </c>
      <c r="L198" s="592" t="s">
        <v>193</v>
      </c>
      <c r="M198" s="592"/>
      <c r="N198" s="592"/>
      <c r="O198" s="594">
        <v>6</v>
      </c>
      <c r="P198" s="594">
        <v>6</v>
      </c>
      <c r="Q198" s="666" t="s">
        <v>731</v>
      </c>
      <c r="R198" s="641"/>
      <c r="S198" s="1618"/>
      <c r="T198" s="712"/>
      <c r="U198" s="712"/>
      <c r="V198" s="730" t="s">
        <v>2073</v>
      </c>
      <c r="W198" s="714"/>
      <c r="X198" s="599" t="s">
        <v>37</v>
      </c>
      <c r="Y198" s="712"/>
      <c r="Z198" s="3791" t="s">
        <v>45</v>
      </c>
      <c r="AA198" s="592"/>
      <c r="AB198" s="3843" t="s">
        <v>5537</v>
      </c>
      <c r="AC198" s="722">
        <v>0</v>
      </c>
      <c r="AD198" s="697">
        <v>5639.58</v>
      </c>
      <c r="AE198" s="601">
        <f>SUM(AD198*P198+AC198)</f>
        <v>33837.479999999996</v>
      </c>
      <c r="AF198" s="31">
        <v>207</v>
      </c>
      <c r="AG198" s="273" t="s">
        <v>362</v>
      </c>
    </row>
    <row r="199" spans="1:33" ht="30" customHeight="1">
      <c r="A199" s="614" t="s">
        <v>6958</v>
      </c>
      <c r="B199" s="4672" t="s">
        <v>732</v>
      </c>
      <c r="C199" s="593">
        <v>45050</v>
      </c>
      <c r="D199" s="674">
        <v>45069</v>
      </c>
      <c r="E199" s="633"/>
      <c r="F199" s="592"/>
      <c r="G199" s="619">
        <v>8369</v>
      </c>
      <c r="H199" s="716" t="s">
        <v>473</v>
      </c>
      <c r="I199" s="619"/>
      <c r="J199" s="592" t="s">
        <v>733</v>
      </c>
      <c r="K199" s="592" t="s">
        <v>734</v>
      </c>
      <c r="L199" s="619" t="s">
        <v>67</v>
      </c>
      <c r="M199" s="615" t="s">
        <v>2245</v>
      </c>
      <c r="N199" s="619"/>
      <c r="O199" s="675">
        <v>7</v>
      </c>
      <c r="P199" s="675">
        <v>7</v>
      </c>
      <c r="Q199" s="592" t="s">
        <v>735</v>
      </c>
      <c r="R199" s="680"/>
      <c r="S199" s="1618"/>
      <c r="T199" s="712"/>
      <c r="U199" s="712"/>
      <c r="V199" s="619" t="s">
        <v>2073</v>
      </c>
      <c r="W199" s="714"/>
      <c r="X199" s="721" t="s">
        <v>37</v>
      </c>
      <c r="Y199" s="712"/>
      <c r="Z199" s="3795" t="s">
        <v>45</v>
      </c>
      <c r="AA199" s="592"/>
      <c r="AB199" s="3855" t="s">
        <v>5535</v>
      </c>
      <c r="AC199" s="752">
        <v>34500</v>
      </c>
      <c r="AD199" s="722">
        <v>11385</v>
      </c>
      <c r="AE199" s="752">
        <f t="shared" ref="AE199:AE205" si="7">SUM(P199*AD199+AC199)</f>
        <v>114195</v>
      </c>
      <c r="AF199" s="42">
        <v>602</v>
      </c>
      <c r="AG199" s="31" t="s">
        <v>362</v>
      </c>
    </row>
    <row r="200" spans="1:33" ht="30" customHeight="1">
      <c r="A200" s="614" t="s">
        <v>6958</v>
      </c>
      <c r="B200" s="4672" t="s">
        <v>736</v>
      </c>
      <c r="C200" s="593">
        <v>45050</v>
      </c>
      <c r="D200" s="674">
        <v>45065</v>
      </c>
      <c r="E200" s="633"/>
      <c r="F200" s="592"/>
      <c r="G200" s="619">
        <v>8369</v>
      </c>
      <c r="H200" s="716" t="s">
        <v>737</v>
      </c>
      <c r="I200" s="619"/>
      <c r="J200" s="592" t="s">
        <v>738</v>
      </c>
      <c r="K200" s="592" t="s">
        <v>739</v>
      </c>
      <c r="L200" s="619" t="s">
        <v>67</v>
      </c>
      <c r="M200" s="615" t="s">
        <v>2246</v>
      </c>
      <c r="N200" s="619"/>
      <c r="O200" s="675">
        <v>7</v>
      </c>
      <c r="P200" s="675">
        <v>7</v>
      </c>
      <c r="Q200" s="592" t="s">
        <v>735</v>
      </c>
      <c r="R200" s="680"/>
      <c r="S200" s="1618"/>
      <c r="T200" s="712"/>
      <c r="U200" s="712"/>
      <c r="V200" s="753" t="s">
        <v>2073</v>
      </c>
      <c r="W200" s="714"/>
      <c r="X200" s="721" t="s">
        <v>37</v>
      </c>
      <c r="Y200" s="712"/>
      <c r="Z200" s="3795" t="s">
        <v>45</v>
      </c>
      <c r="AA200" s="592"/>
      <c r="AB200" s="3855" t="s">
        <v>5535</v>
      </c>
      <c r="AC200" s="722">
        <v>10350</v>
      </c>
      <c r="AD200" s="722">
        <v>11385</v>
      </c>
      <c r="AE200" s="752">
        <f t="shared" si="7"/>
        <v>90045</v>
      </c>
      <c r="AF200" s="31"/>
      <c r="AG200" s="31"/>
    </row>
    <row r="201" spans="1:33" ht="30" customHeight="1">
      <c r="A201" s="614" t="s">
        <v>6973</v>
      </c>
      <c r="B201" s="4672" t="s">
        <v>740</v>
      </c>
      <c r="C201" s="593">
        <v>45050</v>
      </c>
      <c r="D201" s="674">
        <v>45064</v>
      </c>
      <c r="E201" s="633"/>
      <c r="F201" s="619"/>
      <c r="G201" s="592">
        <v>8598</v>
      </c>
      <c r="H201" s="619" t="s">
        <v>741</v>
      </c>
      <c r="I201" s="619"/>
      <c r="J201" s="592" t="s">
        <v>742</v>
      </c>
      <c r="K201" s="592" t="s">
        <v>743</v>
      </c>
      <c r="L201" s="748" t="s">
        <v>173</v>
      </c>
      <c r="M201" s="738"/>
      <c r="N201" s="619"/>
      <c r="O201" s="675">
        <v>1</v>
      </c>
      <c r="P201" s="675">
        <v>1</v>
      </c>
      <c r="Q201" s="668" t="s">
        <v>744</v>
      </c>
      <c r="R201" s="664"/>
      <c r="S201" s="1618"/>
      <c r="T201" s="712"/>
      <c r="U201" s="712"/>
      <c r="V201" s="730" t="s">
        <v>2073</v>
      </c>
      <c r="W201" s="714"/>
      <c r="X201" s="721" t="s">
        <v>37</v>
      </c>
      <c r="Y201" s="712"/>
      <c r="Z201" s="3775" t="s">
        <v>45</v>
      </c>
      <c r="AA201" s="592"/>
      <c r="AB201" s="3845" t="s">
        <v>5535</v>
      </c>
      <c r="AC201" s="722">
        <v>4500</v>
      </c>
      <c r="AD201" s="601">
        <v>6272.02</v>
      </c>
      <c r="AE201" s="601">
        <f t="shared" si="7"/>
        <v>10772.02</v>
      </c>
      <c r="AF201" s="31">
        <v>330</v>
      </c>
      <c r="AG201" s="273" t="s">
        <v>362</v>
      </c>
    </row>
    <row r="202" spans="1:33" ht="30" customHeight="1">
      <c r="A202" s="614" t="s">
        <v>6973</v>
      </c>
      <c r="B202" s="4672" t="s">
        <v>745</v>
      </c>
      <c r="C202" s="593">
        <v>45050</v>
      </c>
      <c r="D202" s="674">
        <v>45068</v>
      </c>
      <c r="E202" s="633"/>
      <c r="F202" s="619"/>
      <c r="G202" s="592">
        <v>8598</v>
      </c>
      <c r="H202" s="619">
        <v>724</v>
      </c>
      <c r="I202" s="619"/>
      <c r="J202" s="592" t="s">
        <v>746</v>
      </c>
      <c r="K202" s="592" t="s">
        <v>747</v>
      </c>
      <c r="L202" s="738" t="s">
        <v>128</v>
      </c>
      <c r="M202" s="738"/>
      <c r="N202" s="619" t="s">
        <v>150</v>
      </c>
      <c r="O202" s="675">
        <v>3</v>
      </c>
      <c r="P202" s="675">
        <v>3</v>
      </c>
      <c r="Q202" s="668" t="s">
        <v>151</v>
      </c>
      <c r="R202" s="664"/>
      <c r="S202" s="1618"/>
      <c r="T202" s="712"/>
      <c r="U202" s="712"/>
      <c r="V202" s="730" t="s">
        <v>2073</v>
      </c>
      <c r="W202" s="714"/>
      <c r="X202" s="721" t="s">
        <v>37</v>
      </c>
      <c r="Y202" s="712"/>
      <c r="Z202" s="726" t="s">
        <v>45</v>
      </c>
      <c r="AA202" s="592"/>
      <c r="AB202" s="3845" t="s">
        <v>5535</v>
      </c>
      <c r="AC202" s="722">
        <v>13500</v>
      </c>
      <c r="AD202" s="601">
        <v>6272.02</v>
      </c>
      <c r="AE202" s="601">
        <f t="shared" si="7"/>
        <v>32316.06</v>
      </c>
      <c r="AF202" s="31">
        <v>528</v>
      </c>
      <c r="AG202" s="273" t="s">
        <v>362</v>
      </c>
    </row>
    <row r="203" spans="1:33" ht="30" customHeight="1">
      <c r="A203" s="614" t="s">
        <v>6973</v>
      </c>
      <c r="B203" s="4672" t="s">
        <v>748</v>
      </c>
      <c r="C203" s="593">
        <v>45050</v>
      </c>
      <c r="D203" s="674">
        <v>45064</v>
      </c>
      <c r="E203" s="633"/>
      <c r="F203" s="619"/>
      <c r="G203" s="592">
        <v>8598</v>
      </c>
      <c r="H203" s="716" t="s">
        <v>749</v>
      </c>
      <c r="I203" s="605"/>
      <c r="J203" s="603" t="s">
        <v>750</v>
      </c>
      <c r="K203" s="603" t="s">
        <v>751</v>
      </c>
      <c r="L203" s="619" t="s">
        <v>28</v>
      </c>
      <c r="M203" s="678"/>
      <c r="N203" s="605" t="s">
        <v>143</v>
      </c>
      <c r="O203" s="679">
        <v>2</v>
      </c>
      <c r="P203" s="679">
        <v>2</v>
      </c>
      <c r="Q203" s="603" t="s">
        <v>752</v>
      </c>
      <c r="R203" s="680"/>
      <c r="S203" s="1618"/>
      <c r="T203" s="712"/>
      <c r="U203" s="712"/>
      <c r="V203" s="730" t="s">
        <v>2073</v>
      </c>
      <c r="W203" s="714"/>
      <c r="X203" s="721" t="s">
        <v>37</v>
      </c>
      <c r="Y203" s="712"/>
      <c r="Z203" s="3800" t="s">
        <v>45</v>
      </c>
      <c r="AA203" s="592"/>
      <c r="AB203" s="3845" t="s">
        <v>5535</v>
      </c>
      <c r="AC203" s="722">
        <v>4500</v>
      </c>
      <c r="AD203" s="601">
        <v>6272.02</v>
      </c>
      <c r="AE203" s="601">
        <f t="shared" si="7"/>
        <v>17044.04</v>
      </c>
      <c r="AF203" s="31"/>
      <c r="AG203" s="31"/>
    </row>
    <row r="204" spans="1:33" ht="30" customHeight="1">
      <c r="A204" s="614" t="s">
        <v>6944</v>
      </c>
      <c r="B204" s="4672" t="s">
        <v>753</v>
      </c>
      <c r="C204" s="593">
        <v>45051</v>
      </c>
      <c r="D204" s="674">
        <v>45064</v>
      </c>
      <c r="E204" s="633"/>
      <c r="F204" s="619"/>
      <c r="G204" s="592">
        <v>8639</v>
      </c>
      <c r="H204" s="712"/>
      <c r="I204" s="592" t="s">
        <v>92</v>
      </c>
      <c r="J204" s="592" t="s">
        <v>754</v>
      </c>
      <c r="K204" s="592" t="s">
        <v>755</v>
      </c>
      <c r="L204" s="619" t="s">
        <v>406</v>
      </c>
      <c r="M204" s="619"/>
      <c r="N204" s="619" t="s">
        <v>34</v>
      </c>
      <c r="O204" s="675">
        <v>9</v>
      </c>
      <c r="P204" s="675">
        <v>9</v>
      </c>
      <c r="Q204" s="592" t="s">
        <v>756</v>
      </c>
      <c r="R204" s="680"/>
      <c r="S204" s="1618"/>
      <c r="T204" s="712"/>
      <c r="U204" s="712"/>
      <c r="V204" s="730" t="s">
        <v>2073</v>
      </c>
      <c r="W204" s="714"/>
      <c r="X204" s="599" t="s">
        <v>37</v>
      </c>
      <c r="Y204" s="712"/>
      <c r="Z204" s="3791" t="s">
        <v>45</v>
      </c>
      <c r="AA204" s="592"/>
      <c r="AB204" s="3843" t="s">
        <v>5537</v>
      </c>
      <c r="AC204" s="722">
        <v>0</v>
      </c>
      <c r="AD204" s="697">
        <v>5639.58</v>
      </c>
      <c r="AE204" s="722">
        <f t="shared" si="7"/>
        <v>50756.22</v>
      </c>
      <c r="AF204" s="31">
        <v>208</v>
      </c>
      <c r="AG204" s="273" t="s">
        <v>362</v>
      </c>
    </row>
    <row r="205" spans="1:33" ht="30" customHeight="1">
      <c r="A205" s="614" t="s">
        <v>6951</v>
      </c>
      <c r="B205" s="4672" t="s">
        <v>757</v>
      </c>
      <c r="C205" s="593">
        <v>45051</v>
      </c>
      <c r="D205" s="674">
        <v>45064</v>
      </c>
      <c r="E205" s="633"/>
      <c r="F205" s="619"/>
      <c r="G205" s="592">
        <v>8640</v>
      </c>
      <c r="H205" s="750"/>
      <c r="I205" s="592" t="s">
        <v>92</v>
      </c>
      <c r="J205" s="592" t="s">
        <v>758</v>
      </c>
      <c r="K205" s="592" t="s">
        <v>759</v>
      </c>
      <c r="L205" s="619" t="s">
        <v>760</v>
      </c>
      <c r="M205" s="619"/>
      <c r="N205" s="619"/>
      <c r="O205" s="675">
        <v>30</v>
      </c>
      <c r="P205" s="675">
        <v>30</v>
      </c>
      <c r="Q205" s="751" t="s">
        <v>761</v>
      </c>
      <c r="R205" s="680"/>
      <c r="S205" s="1618"/>
      <c r="T205" s="712"/>
      <c r="U205" s="712"/>
      <c r="V205" s="730" t="s">
        <v>2073</v>
      </c>
      <c r="W205" s="714"/>
      <c r="X205" s="721" t="s">
        <v>37</v>
      </c>
      <c r="Y205" s="712"/>
      <c r="Z205" s="3800" t="s">
        <v>45</v>
      </c>
      <c r="AA205" s="592"/>
      <c r="AB205" s="3853" t="s">
        <v>5537</v>
      </c>
      <c r="AC205" s="722">
        <v>13500</v>
      </c>
      <c r="AD205" s="687">
        <v>6735.68</v>
      </c>
      <c r="AE205" s="722">
        <f t="shared" si="7"/>
        <v>215570.40000000002</v>
      </c>
      <c r="AF205" s="31">
        <v>205</v>
      </c>
      <c r="AG205" s="273" t="s">
        <v>362</v>
      </c>
    </row>
    <row r="206" spans="1:33" ht="30" customHeight="1">
      <c r="A206" s="591" t="s">
        <v>6902</v>
      </c>
      <c r="B206" s="619" t="s">
        <v>762</v>
      </c>
      <c r="C206" s="593">
        <v>45057</v>
      </c>
      <c r="D206" s="674">
        <v>45065</v>
      </c>
      <c r="E206" s="633"/>
      <c r="F206" s="592"/>
      <c r="G206" s="619">
        <v>8605</v>
      </c>
      <c r="H206" s="716" t="s">
        <v>763</v>
      </c>
      <c r="I206" s="619"/>
      <c r="J206" s="592" t="s">
        <v>764</v>
      </c>
      <c r="K206" s="592" t="s">
        <v>765</v>
      </c>
      <c r="L206" s="619" t="s">
        <v>28</v>
      </c>
      <c r="M206" s="615" t="s">
        <v>2247</v>
      </c>
      <c r="N206" s="619"/>
      <c r="O206" s="675">
        <v>2</v>
      </c>
      <c r="P206" s="675">
        <v>2</v>
      </c>
      <c r="Q206" s="592" t="s">
        <v>766</v>
      </c>
      <c r="R206" s="603" t="s">
        <v>36</v>
      </c>
      <c r="S206" s="1618"/>
      <c r="T206" s="712"/>
      <c r="U206" s="712"/>
      <c r="V206" s="755" t="s">
        <v>2073</v>
      </c>
      <c r="W206" s="714"/>
      <c r="X206" s="721" t="s">
        <v>37</v>
      </c>
      <c r="Y206" s="712"/>
      <c r="Z206" s="3776" t="s">
        <v>45</v>
      </c>
      <c r="AA206" s="592"/>
      <c r="AB206" s="3843" t="s">
        <v>5537</v>
      </c>
      <c r="AC206" s="722">
        <v>2250</v>
      </c>
      <c r="AD206" s="601">
        <v>6401.34</v>
      </c>
      <c r="AE206" s="601">
        <f t="shared" ref="AE206:AE217" si="8">SUM(AD206*P206+AC206)</f>
        <v>15052.68</v>
      </c>
      <c r="AF206" s="31"/>
      <c r="AG206" s="31"/>
    </row>
    <row r="207" spans="1:33" ht="30" customHeight="1">
      <c r="A207" s="614" t="s">
        <v>6973</v>
      </c>
      <c r="B207" s="4672" t="s">
        <v>767</v>
      </c>
      <c r="C207" s="593">
        <v>45057</v>
      </c>
      <c r="D207" s="674">
        <v>45063</v>
      </c>
      <c r="E207" s="633"/>
      <c r="F207" s="619"/>
      <c r="G207" s="592">
        <v>8598</v>
      </c>
      <c r="H207" s="716" t="s">
        <v>768</v>
      </c>
      <c r="I207" s="619"/>
      <c r="J207" s="619" t="s">
        <v>769</v>
      </c>
      <c r="K207" s="592" t="s">
        <v>770</v>
      </c>
      <c r="L207" s="619" t="s">
        <v>76</v>
      </c>
      <c r="M207" s="619"/>
      <c r="N207" s="619"/>
      <c r="O207" s="675">
        <v>4</v>
      </c>
      <c r="P207" s="119">
        <v>6</v>
      </c>
      <c r="Q207" s="619" t="s">
        <v>771</v>
      </c>
      <c r="R207" s="592" t="s">
        <v>129</v>
      </c>
      <c r="S207" s="1618"/>
      <c r="T207" s="712"/>
      <c r="U207" s="712"/>
      <c r="V207" s="730" t="s">
        <v>2073</v>
      </c>
      <c r="W207" s="714"/>
      <c r="X207" s="721" t="s">
        <v>37</v>
      </c>
      <c r="Y207" s="712"/>
      <c r="Z207" s="726" t="s">
        <v>45</v>
      </c>
      <c r="AA207" s="592"/>
      <c r="AB207" s="3845" t="s">
        <v>5535</v>
      </c>
      <c r="AC207" s="722">
        <v>0</v>
      </c>
      <c r="AD207" s="601">
        <v>6272.02</v>
      </c>
      <c r="AE207" s="601">
        <f t="shared" si="8"/>
        <v>37632.120000000003</v>
      </c>
      <c r="AF207" s="31">
        <v>297</v>
      </c>
      <c r="AG207" s="273" t="s">
        <v>362</v>
      </c>
    </row>
    <row r="208" spans="1:33" ht="30" customHeight="1">
      <c r="A208" s="614" t="s">
        <v>6973</v>
      </c>
      <c r="B208" s="4672" t="s">
        <v>772</v>
      </c>
      <c r="C208" s="593">
        <v>45056</v>
      </c>
      <c r="D208" s="674">
        <v>45063</v>
      </c>
      <c r="E208" s="633"/>
      <c r="F208" s="619"/>
      <c r="G208" s="592">
        <v>8598</v>
      </c>
      <c r="H208" s="619">
        <v>233</v>
      </c>
      <c r="I208" s="619"/>
      <c r="J208" s="619" t="s">
        <v>773</v>
      </c>
      <c r="K208" s="592" t="s">
        <v>774</v>
      </c>
      <c r="L208" s="619" t="s">
        <v>341</v>
      </c>
      <c r="M208" s="619"/>
      <c r="N208" s="619" t="s">
        <v>34</v>
      </c>
      <c r="O208" s="675">
        <v>12</v>
      </c>
      <c r="P208" s="675">
        <v>12</v>
      </c>
      <c r="Q208" s="619" t="s">
        <v>138</v>
      </c>
      <c r="R208" s="603" t="s">
        <v>36</v>
      </c>
      <c r="S208" s="1618"/>
      <c r="T208" s="712"/>
      <c r="U208" s="712"/>
      <c r="V208" s="730" t="s">
        <v>2073</v>
      </c>
      <c r="W208" s="714"/>
      <c r="X208" s="721" t="s">
        <v>37</v>
      </c>
      <c r="Y208" s="712"/>
      <c r="Z208" s="726" t="s">
        <v>45</v>
      </c>
      <c r="AA208" s="592"/>
      <c r="AB208" s="3845" t="s">
        <v>5535</v>
      </c>
      <c r="AC208" s="722">
        <v>0</v>
      </c>
      <c r="AD208" s="601">
        <v>6272.02</v>
      </c>
      <c r="AE208" s="601">
        <f t="shared" si="8"/>
        <v>75264.240000000005</v>
      </c>
      <c r="AF208" s="31">
        <v>321</v>
      </c>
      <c r="AG208" s="273" t="s">
        <v>362</v>
      </c>
    </row>
    <row r="209" spans="1:33" ht="30" customHeight="1">
      <c r="A209" s="591" t="s">
        <v>6900</v>
      </c>
      <c r="B209" s="4672" t="s">
        <v>775</v>
      </c>
      <c r="C209" s="602">
        <v>45058</v>
      </c>
      <c r="D209" s="602">
        <v>45065</v>
      </c>
      <c r="E209" s="633"/>
      <c r="F209" s="592"/>
      <c r="G209" s="605"/>
      <c r="H209" s="605" t="s">
        <v>92</v>
      </c>
      <c r="I209" s="605"/>
      <c r="J209" s="745" t="s">
        <v>776</v>
      </c>
      <c r="K209" s="592" t="s">
        <v>440</v>
      </c>
      <c r="L209" s="738" t="s">
        <v>28</v>
      </c>
      <c r="M209" s="615" t="s">
        <v>2248</v>
      </c>
      <c r="N209" s="592" t="s">
        <v>143</v>
      </c>
      <c r="O209" s="675">
        <v>2</v>
      </c>
      <c r="P209" s="675">
        <v>2</v>
      </c>
      <c r="Q209" s="756" t="s">
        <v>777</v>
      </c>
      <c r="R209" s="603" t="s">
        <v>129</v>
      </c>
      <c r="S209" s="1618"/>
      <c r="T209" s="712"/>
      <c r="U209" s="712"/>
      <c r="V209" s="759" t="s">
        <v>2073</v>
      </c>
      <c r="W209" s="714"/>
      <c r="X209" s="599" t="s">
        <v>37</v>
      </c>
      <c r="Y209" s="712"/>
      <c r="Z209" s="3776" t="s">
        <v>45</v>
      </c>
      <c r="AA209" s="592"/>
      <c r="AB209" s="3843" t="s">
        <v>5538</v>
      </c>
      <c r="AC209" s="722">
        <v>0</v>
      </c>
      <c r="AD209" s="601">
        <v>5940</v>
      </c>
      <c r="AE209" s="601">
        <f t="shared" si="8"/>
        <v>11880</v>
      </c>
      <c r="AF209" s="31"/>
      <c r="AG209" s="31"/>
    </row>
    <row r="210" spans="1:33" ht="30" customHeight="1">
      <c r="A210" s="8074" t="s">
        <v>6969</v>
      </c>
      <c r="B210" s="605" t="s">
        <v>778</v>
      </c>
      <c r="C210" s="602">
        <v>45057</v>
      </c>
      <c r="D210" s="602">
        <v>45064</v>
      </c>
      <c r="E210" s="633"/>
      <c r="F210" s="603"/>
      <c r="G210" s="605">
        <v>8616</v>
      </c>
      <c r="H210" s="731" t="s">
        <v>779</v>
      </c>
      <c r="I210" s="605"/>
      <c r="J210" s="666" t="s">
        <v>780</v>
      </c>
      <c r="K210" s="603" t="s">
        <v>781</v>
      </c>
      <c r="L210" s="758" t="s">
        <v>28</v>
      </c>
      <c r="M210" s="758"/>
      <c r="N210" s="603" t="s">
        <v>143</v>
      </c>
      <c r="O210" s="679">
        <v>2</v>
      </c>
      <c r="P210" s="679">
        <v>2</v>
      </c>
      <c r="Q210" s="603" t="s">
        <v>782</v>
      </c>
      <c r="R210" s="603" t="s">
        <v>36</v>
      </c>
      <c r="S210" s="2517"/>
      <c r="T210" s="760"/>
      <c r="U210" s="760"/>
      <c r="V210" s="761" t="s">
        <v>2073</v>
      </c>
      <c r="W210" s="762"/>
      <c r="X210" s="3171" t="s">
        <v>37</v>
      </c>
      <c r="Y210" s="760"/>
      <c r="Z210" s="3779" t="s">
        <v>45</v>
      </c>
      <c r="AA210" s="592"/>
      <c r="AB210" s="3855" t="s">
        <v>5541</v>
      </c>
      <c r="AC210" s="752">
        <v>0</v>
      </c>
      <c r="AD210" s="752">
        <v>7425</v>
      </c>
      <c r="AE210" s="610">
        <f t="shared" si="8"/>
        <v>14850</v>
      </c>
      <c r="AF210" s="31"/>
      <c r="AG210" s="31"/>
    </row>
    <row r="211" spans="1:33" ht="30" customHeight="1">
      <c r="A211" s="591" t="s">
        <v>6896</v>
      </c>
      <c r="B211" s="4672" t="s">
        <v>783</v>
      </c>
      <c r="C211" s="602">
        <v>45048</v>
      </c>
      <c r="D211" s="602">
        <v>45062</v>
      </c>
      <c r="E211" s="633"/>
      <c r="F211" s="603"/>
      <c r="G211" s="603">
        <v>8644</v>
      </c>
      <c r="H211" s="731" t="s">
        <v>784</v>
      </c>
      <c r="I211" s="605"/>
      <c r="J211" s="666" t="s">
        <v>785</v>
      </c>
      <c r="K211" s="603" t="s">
        <v>786</v>
      </c>
      <c r="L211" s="758" t="s">
        <v>76</v>
      </c>
      <c r="M211" s="758"/>
      <c r="N211" s="592" t="s">
        <v>325</v>
      </c>
      <c r="O211" s="679">
        <v>4</v>
      </c>
      <c r="P211" s="138">
        <v>5</v>
      </c>
      <c r="Q211" s="603" t="s">
        <v>787</v>
      </c>
      <c r="R211" s="603"/>
      <c r="S211" s="1618"/>
      <c r="T211" s="760"/>
      <c r="U211" s="760"/>
      <c r="V211" s="761" t="s">
        <v>2073</v>
      </c>
      <c r="W211" s="762"/>
      <c r="X211" s="763" t="s">
        <v>37</v>
      </c>
      <c r="Y211" s="760"/>
      <c r="Z211" s="3801" t="s">
        <v>45</v>
      </c>
      <c r="AA211" s="592"/>
      <c r="AB211" s="3843" t="s">
        <v>5541</v>
      </c>
      <c r="AC211" s="752">
        <v>4860</v>
      </c>
      <c r="AD211" s="601">
        <v>7096.32</v>
      </c>
      <c r="AE211" s="601">
        <f t="shared" si="8"/>
        <v>40341.599999999999</v>
      </c>
      <c r="AF211" s="31"/>
      <c r="AG211" s="31"/>
    </row>
    <row r="212" spans="1:33" ht="30" customHeight="1">
      <c r="A212" s="591" t="s">
        <v>6896</v>
      </c>
      <c r="B212" s="4672" t="s">
        <v>788</v>
      </c>
      <c r="C212" s="593">
        <v>45057</v>
      </c>
      <c r="D212" s="674">
        <v>45114</v>
      </c>
      <c r="E212" s="633"/>
      <c r="F212" s="619"/>
      <c r="G212" s="592">
        <v>8644</v>
      </c>
      <c r="H212" s="619">
        <v>238</v>
      </c>
      <c r="I212" s="619"/>
      <c r="J212" s="592" t="s">
        <v>789</v>
      </c>
      <c r="K212" s="592" t="s">
        <v>790</v>
      </c>
      <c r="L212" s="619" t="s">
        <v>193</v>
      </c>
      <c r="M212" s="619"/>
      <c r="N212" s="592" t="s">
        <v>325</v>
      </c>
      <c r="O212" s="675">
        <v>6</v>
      </c>
      <c r="P212" s="675">
        <v>6</v>
      </c>
      <c r="Q212" s="592" t="s">
        <v>791</v>
      </c>
      <c r="R212" s="592" t="s">
        <v>36</v>
      </c>
      <c r="S212" s="1667"/>
      <c r="T212" s="619"/>
      <c r="U212" s="619"/>
      <c r="V212" s="761" t="s">
        <v>2073</v>
      </c>
      <c r="W212" s="714"/>
      <c r="X212" s="763" t="s">
        <v>37</v>
      </c>
      <c r="Y212" s="619"/>
      <c r="Z212" s="3791" t="s">
        <v>45</v>
      </c>
      <c r="AA212" s="592"/>
      <c r="AB212" s="3843" t="s">
        <v>5541</v>
      </c>
      <c r="AC212" s="722">
        <v>7290</v>
      </c>
      <c r="AD212" s="601">
        <v>7096.32</v>
      </c>
      <c r="AE212" s="601">
        <f t="shared" si="8"/>
        <v>49867.92</v>
      </c>
      <c r="AF212" s="31"/>
      <c r="AG212" s="31"/>
    </row>
    <row r="213" spans="1:33" ht="30" customHeight="1">
      <c r="A213" s="591" t="s">
        <v>6896</v>
      </c>
      <c r="B213" s="5770" t="s">
        <v>792</v>
      </c>
      <c r="C213" s="593">
        <v>45057</v>
      </c>
      <c r="D213" s="764">
        <v>45071</v>
      </c>
      <c r="E213" s="633"/>
      <c r="F213" s="619"/>
      <c r="G213" s="765">
        <v>8644</v>
      </c>
      <c r="H213" s="710">
        <v>198</v>
      </c>
      <c r="I213" s="710"/>
      <c r="J213" s="656" t="s">
        <v>793</v>
      </c>
      <c r="K213" s="656" t="s">
        <v>794</v>
      </c>
      <c r="L213" s="619" t="s">
        <v>193</v>
      </c>
      <c r="M213" s="619"/>
      <c r="N213" s="592" t="s">
        <v>325</v>
      </c>
      <c r="O213" s="675">
        <v>6</v>
      </c>
      <c r="P213" s="675">
        <v>6</v>
      </c>
      <c r="Q213" s="682" t="s">
        <v>795</v>
      </c>
      <c r="R213" s="676"/>
      <c r="S213" s="1618"/>
      <c r="T213" s="707"/>
      <c r="U213" s="707"/>
      <c r="V213" s="761" t="s">
        <v>2073</v>
      </c>
      <c r="W213" s="709"/>
      <c r="X213" s="763" t="s">
        <v>37</v>
      </c>
      <c r="Y213" s="707"/>
      <c r="Z213" s="3802" t="s">
        <v>45</v>
      </c>
      <c r="AA213" s="592"/>
      <c r="AB213" s="3843" t="s">
        <v>5541</v>
      </c>
      <c r="AC213" s="727">
        <v>14580</v>
      </c>
      <c r="AD213" s="601">
        <v>7096.32</v>
      </c>
      <c r="AE213" s="601">
        <f t="shared" si="8"/>
        <v>57157.919999999998</v>
      </c>
      <c r="AF213" s="31"/>
      <c r="AG213" s="31"/>
    </row>
    <row r="214" spans="1:33" ht="30" customHeight="1">
      <c r="A214" s="591" t="s">
        <v>6896</v>
      </c>
      <c r="B214" s="4672" t="s">
        <v>796</v>
      </c>
      <c r="C214" s="593">
        <v>45057</v>
      </c>
      <c r="D214" s="764">
        <v>45069</v>
      </c>
      <c r="E214" s="633"/>
      <c r="F214" s="619"/>
      <c r="G214" s="603">
        <v>8644</v>
      </c>
      <c r="H214" s="619">
        <v>311</v>
      </c>
      <c r="I214" s="619"/>
      <c r="J214" s="766" t="s">
        <v>797</v>
      </c>
      <c r="K214" s="592" t="s">
        <v>798</v>
      </c>
      <c r="L214" s="619" t="s">
        <v>193</v>
      </c>
      <c r="M214" s="619"/>
      <c r="N214" s="592" t="s">
        <v>325</v>
      </c>
      <c r="O214" s="675">
        <v>6</v>
      </c>
      <c r="P214" s="675">
        <v>6</v>
      </c>
      <c r="Q214" s="592" t="s">
        <v>799</v>
      </c>
      <c r="R214" s="726"/>
      <c r="S214" s="1618"/>
      <c r="T214" s="712"/>
      <c r="U214" s="712"/>
      <c r="V214" s="761" t="s">
        <v>2073</v>
      </c>
      <c r="W214" s="714"/>
      <c r="X214" s="763" t="s">
        <v>37</v>
      </c>
      <c r="Y214" s="712"/>
      <c r="Z214" s="3792" t="s">
        <v>45</v>
      </c>
      <c r="AA214" s="592"/>
      <c r="AB214" s="3843" t="s">
        <v>5541</v>
      </c>
      <c r="AC214" s="722">
        <v>4860</v>
      </c>
      <c r="AD214" s="601">
        <v>7096.32</v>
      </c>
      <c r="AE214" s="601">
        <f t="shared" si="8"/>
        <v>47437.919999999998</v>
      </c>
      <c r="AF214" s="31"/>
      <c r="AG214" s="31"/>
    </row>
    <row r="215" spans="1:33" ht="30" customHeight="1">
      <c r="A215" s="614" t="s">
        <v>6970</v>
      </c>
      <c r="B215" s="4672" t="s">
        <v>800</v>
      </c>
      <c r="C215" s="593">
        <v>45057</v>
      </c>
      <c r="D215" s="674">
        <v>45064</v>
      </c>
      <c r="E215" s="633"/>
      <c r="F215" s="592"/>
      <c r="G215" s="619"/>
      <c r="H215" s="619"/>
      <c r="I215" s="592" t="s">
        <v>92</v>
      </c>
      <c r="J215" s="592" t="s">
        <v>801</v>
      </c>
      <c r="K215" s="592" t="s">
        <v>802</v>
      </c>
      <c r="L215" s="619" t="s">
        <v>76</v>
      </c>
      <c r="M215" s="615" t="s">
        <v>2249</v>
      </c>
      <c r="N215" s="619" t="s">
        <v>34</v>
      </c>
      <c r="O215" s="675">
        <v>4</v>
      </c>
      <c r="P215" s="675">
        <v>4</v>
      </c>
      <c r="Q215" s="592" t="s">
        <v>803</v>
      </c>
      <c r="R215" s="767" t="s">
        <v>36</v>
      </c>
      <c r="S215" s="1618"/>
      <c r="T215" s="712"/>
      <c r="U215" s="712"/>
      <c r="V215" s="734" t="s">
        <v>2073</v>
      </c>
      <c r="W215" s="714"/>
      <c r="X215" s="721" t="s">
        <v>37</v>
      </c>
      <c r="Y215" s="712"/>
      <c r="Z215" s="3800" t="s">
        <v>45</v>
      </c>
      <c r="AA215" s="592"/>
      <c r="AB215" s="3843" t="s">
        <v>5537</v>
      </c>
      <c r="AC215" s="752">
        <v>0</v>
      </c>
      <c r="AD215" s="601">
        <v>7350</v>
      </c>
      <c r="AE215" s="601">
        <f t="shared" si="8"/>
        <v>29400</v>
      </c>
      <c r="AF215" s="31">
        <v>213</v>
      </c>
      <c r="AG215" s="273" t="s">
        <v>362</v>
      </c>
    </row>
    <row r="216" spans="1:33" ht="30" customHeight="1">
      <c r="A216" s="614" t="s">
        <v>6970</v>
      </c>
      <c r="B216" s="4672" t="s">
        <v>804</v>
      </c>
      <c r="C216" s="593">
        <v>45057</v>
      </c>
      <c r="D216" s="674">
        <v>45068</v>
      </c>
      <c r="E216" s="633"/>
      <c r="F216" s="619"/>
      <c r="G216" s="592">
        <v>8604</v>
      </c>
      <c r="H216" s="716" t="s">
        <v>101</v>
      </c>
      <c r="I216" s="619"/>
      <c r="J216" s="668" t="s">
        <v>805</v>
      </c>
      <c r="K216" s="592" t="s">
        <v>806</v>
      </c>
      <c r="L216" s="619" t="s">
        <v>193</v>
      </c>
      <c r="M216" s="619"/>
      <c r="N216" s="619"/>
      <c r="O216" s="675">
        <v>6</v>
      </c>
      <c r="P216" s="675">
        <v>6</v>
      </c>
      <c r="Q216" s="592" t="s">
        <v>807</v>
      </c>
      <c r="R216" s="767" t="s">
        <v>36</v>
      </c>
      <c r="S216" s="1618"/>
      <c r="T216" s="712"/>
      <c r="U216" s="712"/>
      <c r="V216" s="730" t="s">
        <v>2073</v>
      </c>
      <c r="W216" s="714"/>
      <c r="X216" s="721" t="s">
        <v>37</v>
      </c>
      <c r="Y216" s="712"/>
      <c r="Z216" s="3791" t="s">
        <v>45</v>
      </c>
      <c r="AA216" s="592"/>
      <c r="AB216" s="3843" t="s">
        <v>5537</v>
      </c>
      <c r="AC216" s="722">
        <v>2250</v>
      </c>
      <c r="AD216" s="601">
        <v>7350</v>
      </c>
      <c r="AE216" s="601">
        <f t="shared" si="8"/>
        <v>46350</v>
      </c>
      <c r="AF216" s="31">
        <v>216</v>
      </c>
      <c r="AG216" s="273" t="s">
        <v>362</v>
      </c>
    </row>
    <row r="217" spans="1:33" ht="30" customHeight="1">
      <c r="A217" s="614" t="s">
        <v>6953</v>
      </c>
      <c r="B217" s="4102" t="s">
        <v>808</v>
      </c>
      <c r="C217" s="593">
        <v>45061</v>
      </c>
      <c r="D217" s="674">
        <v>45068</v>
      </c>
      <c r="E217" s="633"/>
      <c r="F217" s="592"/>
      <c r="G217" s="592">
        <v>8599</v>
      </c>
      <c r="H217" s="716" t="s">
        <v>809</v>
      </c>
      <c r="I217" s="714"/>
      <c r="J217" s="592" t="s">
        <v>810</v>
      </c>
      <c r="K217" s="598" t="s">
        <v>811</v>
      </c>
      <c r="L217" s="619" t="s">
        <v>28</v>
      </c>
      <c r="M217" s="615" t="s">
        <v>2251</v>
      </c>
      <c r="N217" s="619"/>
      <c r="O217" s="675">
        <v>2</v>
      </c>
      <c r="P217" s="675">
        <v>2</v>
      </c>
      <c r="Q217" s="768" t="s">
        <v>812</v>
      </c>
      <c r="R217" s="726" t="s">
        <v>36</v>
      </c>
      <c r="S217" s="1618"/>
      <c r="T217" s="712"/>
      <c r="U217" s="712"/>
      <c r="V217" s="754" t="s">
        <v>2073</v>
      </c>
      <c r="W217" s="714"/>
      <c r="X217" s="599" t="s">
        <v>37</v>
      </c>
      <c r="Y217" s="712"/>
      <c r="Z217" s="3800" t="s">
        <v>45</v>
      </c>
      <c r="AA217" s="592"/>
      <c r="AB217" s="3850" t="s">
        <v>5535</v>
      </c>
      <c r="AC217" s="722">
        <v>0</v>
      </c>
      <c r="AD217" s="698">
        <v>6296.75</v>
      </c>
      <c r="AE217" s="601">
        <f t="shared" si="8"/>
        <v>12593.5</v>
      </c>
      <c r="AF217" s="31"/>
      <c r="AG217" s="31"/>
    </row>
    <row r="218" spans="1:33" ht="30" customHeight="1">
      <c r="A218" s="614" t="s">
        <v>6951</v>
      </c>
      <c r="B218" s="5779" t="s">
        <v>1878</v>
      </c>
      <c r="C218" s="655">
        <v>45061</v>
      </c>
      <c r="D218" s="764">
        <v>45068</v>
      </c>
      <c r="E218" s="633"/>
      <c r="F218" s="592"/>
      <c r="G218" s="656">
        <v>8640</v>
      </c>
      <c r="H218" s="770" t="s">
        <v>813</v>
      </c>
      <c r="I218" s="710"/>
      <c r="J218" s="619" t="s">
        <v>814</v>
      </c>
      <c r="K218" s="729" t="s">
        <v>815</v>
      </c>
      <c r="L218" s="656" t="s">
        <v>28</v>
      </c>
      <c r="M218" s="771" t="s">
        <v>2252</v>
      </c>
      <c r="N218" s="710"/>
      <c r="O218" s="772">
        <v>2</v>
      </c>
      <c r="P218" s="772">
        <v>2</v>
      </c>
      <c r="Q218" s="656" t="s">
        <v>816</v>
      </c>
      <c r="R218" s="641" t="s">
        <v>36</v>
      </c>
      <c r="S218" s="1618"/>
      <c r="T218" s="750"/>
      <c r="U218" s="750"/>
      <c r="V218" s="773" t="s">
        <v>2073</v>
      </c>
      <c r="W218" s="714"/>
      <c r="X218" s="721" t="s">
        <v>37</v>
      </c>
      <c r="Y218" s="750"/>
      <c r="Z218" s="3776" t="s">
        <v>45</v>
      </c>
      <c r="AA218" s="592"/>
      <c r="AB218" s="3853" t="s">
        <v>5537</v>
      </c>
      <c r="AC218" s="722">
        <v>0</v>
      </c>
      <c r="AD218" s="687">
        <v>6735.68</v>
      </c>
      <c r="AE218" s="722">
        <f>SUM(P218*AD218+AC218)</f>
        <v>13471.36</v>
      </c>
      <c r="AF218" s="31">
        <v>486</v>
      </c>
      <c r="AG218" s="273" t="s">
        <v>362</v>
      </c>
    </row>
    <row r="219" spans="1:33" ht="30" customHeight="1">
      <c r="A219" s="614" t="s">
        <v>6970</v>
      </c>
      <c r="B219" s="5632" t="s">
        <v>817</v>
      </c>
      <c r="C219" s="602">
        <v>45061</v>
      </c>
      <c r="D219" s="677">
        <v>45068</v>
      </c>
      <c r="E219" s="633"/>
      <c r="F219" s="592"/>
      <c r="G219" s="603">
        <v>8604</v>
      </c>
      <c r="H219" s="731" t="s">
        <v>818</v>
      </c>
      <c r="I219" s="605"/>
      <c r="J219" s="729" t="s">
        <v>819</v>
      </c>
      <c r="K219" s="603" t="s">
        <v>820</v>
      </c>
      <c r="L219" s="603" t="s">
        <v>406</v>
      </c>
      <c r="M219" s="621" t="s">
        <v>2250</v>
      </c>
      <c r="N219" s="605"/>
      <c r="O219" s="679">
        <v>9</v>
      </c>
      <c r="P219" s="138">
        <v>12</v>
      </c>
      <c r="Q219" s="603" t="s">
        <v>821</v>
      </c>
      <c r="R219" s="641" t="s">
        <v>36</v>
      </c>
      <c r="S219" s="1618"/>
      <c r="T219" s="750"/>
      <c r="U219" s="750"/>
      <c r="V219" s="624" t="s">
        <v>2073</v>
      </c>
      <c r="W219" s="714"/>
      <c r="X219" s="721" t="s">
        <v>37</v>
      </c>
      <c r="Y219" s="750"/>
      <c r="Z219" s="3791" t="s">
        <v>45</v>
      </c>
      <c r="AA219" s="592"/>
      <c r="AB219" s="3843" t="s">
        <v>5537</v>
      </c>
      <c r="AC219" s="752">
        <v>0</v>
      </c>
      <c r="AD219" s="610">
        <v>7350</v>
      </c>
      <c r="AE219" s="752">
        <f>SUM(P219*AD219+AC219)</f>
        <v>88200</v>
      </c>
      <c r="AF219" s="31"/>
      <c r="AG219" s="31"/>
    </row>
    <row r="220" spans="1:33" ht="30" customHeight="1">
      <c r="A220" s="591" t="s">
        <v>6902</v>
      </c>
      <c r="B220" s="4102" t="s">
        <v>822</v>
      </c>
      <c r="C220" s="593">
        <v>45061</v>
      </c>
      <c r="D220" s="674">
        <v>45068</v>
      </c>
      <c r="E220" s="633"/>
      <c r="F220" s="592"/>
      <c r="G220" s="619">
        <v>8605</v>
      </c>
      <c r="H220" s="619"/>
      <c r="I220" s="592" t="s">
        <v>92</v>
      </c>
      <c r="J220" s="592" t="s">
        <v>823</v>
      </c>
      <c r="K220" s="592" t="s">
        <v>824</v>
      </c>
      <c r="L220" s="775" t="s">
        <v>8646</v>
      </c>
      <c r="M220" s="615" t="s">
        <v>2253</v>
      </c>
      <c r="N220" s="776" t="s">
        <v>5039</v>
      </c>
      <c r="O220" s="675">
        <v>16</v>
      </c>
      <c r="P220" s="675">
        <v>16</v>
      </c>
      <c r="Q220" s="592" t="s">
        <v>825</v>
      </c>
      <c r="R220" s="726"/>
      <c r="S220" s="1618"/>
      <c r="T220" s="750"/>
      <c r="U220" s="750"/>
      <c r="V220" s="852" t="s">
        <v>2073</v>
      </c>
      <c r="W220" s="714"/>
      <c r="X220" s="3165" t="s">
        <v>37</v>
      </c>
      <c r="Y220" s="750"/>
      <c r="Z220" s="3803" t="s">
        <v>45</v>
      </c>
      <c r="AA220" s="592"/>
      <c r="AB220" s="3843" t="s">
        <v>5537</v>
      </c>
      <c r="AC220" s="722">
        <v>0</v>
      </c>
      <c r="AD220" s="722">
        <v>13826.34</v>
      </c>
      <c r="AE220" s="722">
        <f>SUM(P220*AD220+AC220)</f>
        <v>221221.44</v>
      </c>
      <c r="AF220" s="31"/>
      <c r="AG220" s="31"/>
    </row>
    <row r="221" spans="1:33" ht="30" customHeight="1">
      <c r="A221" s="591" t="s">
        <v>6896</v>
      </c>
      <c r="B221" s="4102" t="s">
        <v>826</v>
      </c>
      <c r="C221" s="593">
        <v>45062</v>
      </c>
      <c r="D221" s="674">
        <v>45071</v>
      </c>
      <c r="E221" s="633"/>
      <c r="F221" s="619"/>
      <c r="G221" s="592">
        <v>8644</v>
      </c>
      <c r="H221" s="619">
        <v>668</v>
      </c>
      <c r="I221" s="619"/>
      <c r="J221" s="592" t="s">
        <v>827</v>
      </c>
      <c r="K221" s="592" t="s">
        <v>828</v>
      </c>
      <c r="L221" s="592" t="s">
        <v>829</v>
      </c>
      <c r="M221" s="592"/>
      <c r="N221" s="592" t="s">
        <v>325</v>
      </c>
      <c r="O221" s="675">
        <v>1</v>
      </c>
      <c r="P221" s="675">
        <v>1</v>
      </c>
      <c r="Q221" s="592" t="s">
        <v>830</v>
      </c>
      <c r="R221" s="680"/>
      <c r="S221" s="1668"/>
      <c r="T221" s="712"/>
      <c r="U221" s="712"/>
      <c r="V221" s="730" t="s">
        <v>2073</v>
      </c>
      <c r="W221" s="714"/>
      <c r="X221" s="763" t="s">
        <v>37</v>
      </c>
      <c r="Y221" s="712"/>
      <c r="Z221" s="3791" t="s">
        <v>45</v>
      </c>
      <c r="AA221" s="592"/>
      <c r="AB221" s="3843" t="s">
        <v>5541</v>
      </c>
      <c r="AC221" s="722">
        <v>2430</v>
      </c>
      <c r="AD221" s="722">
        <v>4731.21</v>
      </c>
      <c r="AE221" s="601">
        <f>SUM(AD221*P221+AC221)</f>
        <v>7161.21</v>
      </c>
      <c r="AF221" s="31"/>
      <c r="AG221" s="31"/>
    </row>
    <row r="222" spans="1:33" ht="30" customHeight="1">
      <c r="A222" s="614" t="s">
        <v>6949</v>
      </c>
      <c r="B222" s="619" t="s">
        <v>831</v>
      </c>
      <c r="C222" s="593">
        <v>45062</v>
      </c>
      <c r="D222" s="674">
        <v>45069</v>
      </c>
      <c r="E222" s="633"/>
      <c r="F222" s="619"/>
      <c r="G222" s="619">
        <v>8615</v>
      </c>
      <c r="H222" s="619"/>
      <c r="I222" s="592" t="s">
        <v>92</v>
      </c>
      <c r="J222" s="592" t="s">
        <v>832</v>
      </c>
      <c r="K222" s="592" t="s">
        <v>833</v>
      </c>
      <c r="L222" s="619" t="s">
        <v>128</v>
      </c>
      <c r="M222" s="619"/>
      <c r="N222" s="619" t="s">
        <v>34</v>
      </c>
      <c r="O222" s="675">
        <v>3</v>
      </c>
      <c r="P222" s="675">
        <v>3</v>
      </c>
      <c r="Q222" s="729" t="s">
        <v>834</v>
      </c>
      <c r="R222" s="603" t="s">
        <v>36</v>
      </c>
      <c r="S222" s="712"/>
      <c r="T222" s="712"/>
      <c r="U222" s="712"/>
      <c r="V222" s="730" t="s">
        <v>2073</v>
      </c>
      <c r="W222" s="714"/>
      <c r="X222" s="721" t="s">
        <v>37</v>
      </c>
      <c r="Y222" s="712"/>
      <c r="Z222" s="3791" t="s">
        <v>45</v>
      </c>
      <c r="AA222" s="592"/>
      <c r="AB222" s="3843" t="s">
        <v>5541</v>
      </c>
      <c r="AC222" s="722">
        <v>0</v>
      </c>
      <c r="AD222" s="601">
        <v>5973.51</v>
      </c>
      <c r="AE222" s="601">
        <f>SUM(AD222*P222+AC222)</f>
        <v>17920.53</v>
      </c>
      <c r="AF222" s="31"/>
      <c r="AG222" s="31"/>
    </row>
    <row r="223" spans="1:33" ht="30" customHeight="1">
      <c r="A223" s="614" t="s">
        <v>6975</v>
      </c>
      <c r="B223" s="5650" t="s">
        <v>835</v>
      </c>
      <c r="C223" s="593">
        <v>45062</v>
      </c>
      <c r="D223" s="674">
        <v>45072</v>
      </c>
      <c r="E223" s="593"/>
      <c r="F223" s="592"/>
      <c r="G223" s="619">
        <v>17</v>
      </c>
      <c r="H223" s="619">
        <v>232</v>
      </c>
      <c r="I223" s="619"/>
      <c r="J223" s="592" t="s">
        <v>836</v>
      </c>
      <c r="K223" s="592" t="s">
        <v>405</v>
      </c>
      <c r="L223" s="619" t="s">
        <v>76</v>
      </c>
      <c r="M223" s="615" t="s">
        <v>2254</v>
      </c>
      <c r="N223" s="619" t="s">
        <v>34</v>
      </c>
      <c r="O223" s="724">
        <v>4</v>
      </c>
      <c r="P223" s="724">
        <v>4</v>
      </c>
      <c r="Q223" s="592" t="s">
        <v>837</v>
      </c>
      <c r="R223" s="712"/>
      <c r="S223" s="712"/>
      <c r="T223" s="712"/>
      <c r="U223" s="712"/>
      <c r="V223" s="787" t="s">
        <v>2073</v>
      </c>
      <c r="W223" s="714"/>
      <c r="X223" s="787" t="s">
        <v>37</v>
      </c>
      <c r="Y223" s="712"/>
      <c r="Z223" s="726" t="s">
        <v>45</v>
      </c>
      <c r="AA223" s="592"/>
      <c r="AB223" s="3843" t="s">
        <v>5537</v>
      </c>
      <c r="AC223" s="722">
        <v>4500</v>
      </c>
      <c r="AD223" s="727">
        <v>6643.53</v>
      </c>
      <c r="AE223" s="601">
        <f>SUM(AD223*P223+AC223)</f>
        <v>31074.12</v>
      </c>
      <c r="AF223" s="31"/>
      <c r="AG223" s="31"/>
    </row>
    <row r="224" spans="1:33" ht="30" customHeight="1">
      <c r="A224" s="614" t="s">
        <v>6965</v>
      </c>
      <c r="B224" s="4102" t="s">
        <v>838</v>
      </c>
      <c r="C224" s="674">
        <v>45062</v>
      </c>
      <c r="D224" s="674">
        <v>45072</v>
      </c>
      <c r="E224" s="633"/>
      <c r="F224" s="592"/>
      <c r="G224" s="619">
        <v>8609</v>
      </c>
      <c r="H224" s="619">
        <v>69</v>
      </c>
      <c r="I224" s="619"/>
      <c r="J224" s="592" t="s">
        <v>839</v>
      </c>
      <c r="K224" s="592" t="s">
        <v>405</v>
      </c>
      <c r="L224" s="619" t="s">
        <v>840</v>
      </c>
      <c r="M224" s="615" t="s">
        <v>2255</v>
      </c>
      <c r="N224" s="619"/>
      <c r="O224" s="724">
        <v>2</v>
      </c>
      <c r="P224" s="724">
        <v>2</v>
      </c>
      <c r="Q224" s="595" t="s">
        <v>841</v>
      </c>
      <c r="R224" s="712"/>
      <c r="S224" s="712"/>
      <c r="T224" s="712"/>
      <c r="U224" s="712"/>
      <c r="V224" s="788" t="s">
        <v>2073</v>
      </c>
      <c r="W224" s="714"/>
      <c r="X224" s="721" t="s">
        <v>37</v>
      </c>
      <c r="Y224" s="712"/>
      <c r="Z224" s="3776" t="s">
        <v>45</v>
      </c>
      <c r="AA224" s="592"/>
      <c r="AB224" s="3853" t="s">
        <v>5537</v>
      </c>
      <c r="AC224" s="722">
        <v>4500</v>
      </c>
      <c r="AD224" s="722">
        <v>6400</v>
      </c>
      <c r="AE224" s="601">
        <f>SUM(AD224*P224+AC224)</f>
        <v>17300</v>
      </c>
      <c r="AF224" s="31"/>
      <c r="AG224" s="31"/>
    </row>
    <row r="225" spans="1:33" ht="30" customHeight="1">
      <c r="A225" s="614" t="s">
        <v>6949</v>
      </c>
      <c r="B225" s="678" t="s">
        <v>842</v>
      </c>
      <c r="C225" s="674">
        <v>45064</v>
      </c>
      <c r="D225" s="674">
        <v>45071</v>
      </c>
      <c r="E225" s="633"/>
      <c r="F225" s="619"/>
      <c r="G225" s="619">
        <v>8615</v>
      </c>
      <c r="H225" s="619"/>
      <c r="I225" s="592" t="s">
        <v>92</v>
      </c>
      <c r="J225" s="603" t="s">
        <v>843</v>
      </c>
      <c r="K225" s="603" t="s">
        <v>844</v>
      </c>
      <c r="L225" s="717" t="s">
        <v>845</v>
      </c>
      <c r="M225" s="603"/>
      <c r="N225" s="605"/>
      <c r="O225" s="679">
        <v>1</v>
      </c>
      <c r="P225" s="679">
        <v>1</v>
      </c>
      <c r="Q225" s="765" t="s">
        <v>846</v>
      </c>
      <c r="R225" s="765" t="s">
        <v>36</v>
      </c>
      <c r="S225" s="707"/>
      <c r="T225" s="707"/>
      <c r="U225" s="707"/>
      <c r="V225" s="789" t="s">
        <v>2073</v>
      </c>
      <c r="W225" s="709"/>
      <c r="X225" s="721" t="s">
        <v>37</v>
      </c>
      <c r="Y225" s="707"/>
      <c r="Z225" s="3804" t="s">
        <v>45</v>
      </c>
      <c r="AA225" s="592"/>
      <c r="AB225" s="3843" t="s">
        <v>5541</v>
      </c>
      <c r="AC225" s="790">
        <v>0</v>
      </c>
      <c r="AD225" s="791">
        <v>5973.51</v>
      </c>
      <c r="AE225" s="791">
        <f>SUM(AD225*P225+AC225)</f>
        <v>5973.51</v>
      </c>
      <c r="AF225" s="30"/>
      <c r="AG225" s="30"/>
    </row>
    <row r="226" spans="1:33" ht="30" customHeight="1">
      <c r="A226" s="591" t="s">
        <v>6902</v>
      </c>
      <c r="B226" s="9087" t="s">
        <v>847</v>
      </c>
      <c r="C226" s="8843">
        <v>45064</v>
      </c>
      <c r="D226" s="8843">
        <v>45071</v>
      </c>
      <c r="E226" s="8864"/>
      <c r="F226" s="8871"/>
      <c r="G226" s="8849">
        <v>8605</v>
      </c>
      <c r="H226" s="8849"/>
      <c r="I226" s="8871" t="s">
        <v>92</v>
      </c>
      <c r="J226" s="8924" t="s">
        <v>848</v>
      </c>
      <c r="K226" s="8924" t="s">
        <v>824</v>
      </c>
      <c r="L226" s="592" t="s">
        <v>1102</v>
      </c>
      <c r="M226" s="8868" t="s">
        <v>2256</v>
      </c>
      <c r="N226" s="774" t="s">
        <v>6478</v>
      </c>
      <c r="O226" s="675">
        <v>24</v>
      </c>
      <c r="P226" s="675">
        <v>24</v>
      </c>
      <c r="Q226" s="8924" t="s">
        <v>849</v>
      </c>
      <c r="R226" s="8871" t="s">
        <v>36</v>
      </c>
      <c r="S226" s="712"/>
      <c r="T226" s="712"/>
      <c r="U226" s="712"/>
      <c r="V226" s="9114" t="s">
        <v>2073</v>
      </c>
      <c r="W226" s="8859"/>
      <c r="X226" s="9052" t="s">
        <v>7042</v>
      </c>
      <c r="Y226" s="8859"/>
      <c r="Z226" s="9060" t="s">
        <v>45</v>
      </c>
      <c r="AA226" s="8924"/>
      <c r="AB226" s="9049" t="s">
        <v>5537</v>
      </c>
      <c r="AC226" s="8912">
        <v>0</v>
      </c>
      <c r="AD226" s="722">
        <v>6401.34</v>
      </c>
      <c r="AE226" s="9688">
        <f>SUM(AD226*P226+AD227*P227+AC226)</f>
        <v>374853.6</v>
      </c>
      <c r="AF226" s="247"/>
      <c r="AG226" s="247"/>
    </row>
    <row r="227" spans="1:33" ht="30" customHeight="1">
      <c r="A227" s="591" t="s">
        <v>6902</v>
      </c>
      <c r="B227" s="9030"/>
      <c r="C227" s="9409"/>
      <c r="D227" s="8846"/>
      <c r="E227" s="8866"/>
      <c r="F227" s="8854"/>
      <c r="G227" s="8846"/>
      <c r="H227" s="8846"/>
      <c r="I227" s="8924"/>
      <c r="J227" s="8924"/>
      <c r="K227" s="8924"/>
      <c r="L227" s="775" t="s">
        <v>8646</v>
      </c>
      <c r="M227" s="8854"/>
      <c r="N227" s="776" t="s">
        <v>5039</v>
      </c>
      <c r="O227" s="675">
        <v>16</v>
      </c>
      <c r="P227" s="675">
        <v>16</v>
      </c>
      <c r="Q227" s="8924"/>
      <c r="R227" s="8854"/>
      <c r="S227" s="712"/>
      <c r="T227" s="712"/>
      <c r="U227" s="712"/>
      <c r="V227" s="8850"/>
      <c r="W227" s="8860"/>
      <c r="X227" s="8850"/>
      <c r="Y227" s="8860"/>
      <c r="Z227" s="8894"/>
      <c r="AA227" s="8924"/>
      <c r="AB227" s="8908"/>
      <c r="AC227" s="8913"/>
      <c r="AD227" s="722">
        <v>13826.34</v>
      </c>
      <c r="AE227" s="9689"/>
      <c r="AF227" s="30"/>
      <c r="AG227" s="30"/>
    </row>
    <row r="228" spans="1:33" ht="30" customHeight="1">
      <c r="A228" s="777" t="s">
        <v>6975</v>
      </c>
      <c r="B228" s="4102" t="s">
        <v>850</v>
      </c>
      <c r="C228" s="674">
        <v>45063</v>
      </c>
      <c r="D228" s="674">
        <v>45103</v>
      </c>
      <c r="E228" s="633"/>
      <c r="F228" s="619"/>
      <c r="G228" s="619">
        <v>17</v>
      </c>
      <c r="H228" s="619">
        <v>263</v>
      </c>
      <c r="I228" s="619"/>
      <c r="J228" s="678" t="s">
        <v>851</v>
      </c>
      <c r="K228" s="592" t="s">
        <v>852</v>
      </c>
      <c r="L228" s="678" t="s">
        <v>76</v>
      </c>
      <c r="M228" s="615" t="s">
        <v>2257</v>
      </c>
      <c r="N228" s="619"/>
      <c r="O228" s="675">
        <v>4</v>
      </c>
      <c r="P228" s="675">
        <v>4</v>
      </c>
      <c r="Q228" s="592" t="s">
        <v>853</v>
      </c>
      <c r="R228" s="712"/>
      <c r="S228" s="712"/>
      <c r="T228" s="712"/>
      <c r="U228" s="712"/>
      <c r="V228" s="792" t="s">
        <v>2073</v>
      </c>
      <c r="W228" s="714"/>
      <c r="X228" s="721" t="s">
        <v>37</v>
      </c>
      <c r="Y228" s="712"/>
      <c r="Z228" s="726" t="s">
        <v>45</v>
      </c>
      <c r="AA228" s="592"/>
      <c r="AB228" s="3843" t="s">
        <v>5537</v>
      </c>
      <c r="AC228" s="722">
        <v>2250</v>
      </c>
      <c r="AD228" s="722">
        <v>6643.53</v>
      </c>
      <c r="AE228" s="722">
        <f>SUM(AD228*P228+AC228)</f>
        <v>28824.12</v>
      </c>
      <c r="AF228" s="31">
        <v>456</v>
      </c>
      <c r="AG228" s="273" t="s">
        <v>362</v>
      </c>
    </row>
    <row r="229" spans="1:33" ht="30" customHeight="1">
      <c r="A229" s="195" t="s">
        <v>6973</v>
      </c>
      <c r="B229" s="68" t="s">
        <v>854</v>
      </c>
      <c r="C229" s="66">
        <v>45064</v>
      </c>
      <c r="D229" s="66">
        <v>45071</v>
      </c>
      <c r="E229" s="37"/>
      <c r="F229" s="68"/>
      <c r="G229" s="68">
        <v>8598</v>
      </c>
      <c r="H229" s="67" t="s">
        <v>855</v>
      </c>
      <c r="I229" s="68"/>
      <c r="J229" s="36" t="s">
        <v>856</v>
      </c>
      <c r="K229" s="36" t="s">
        <v>857</v>
      </c>
      <c r="L229" s="68" t="s">
        <v>858</v>
      </c>
      <c r="M229" s="68"/>
      <c r="N229" s="68"/>
      <c r="O229" s="74">
        <v>16</v>
      </c>
      <c r="P229" s="74">
        <v>16</v>
      </c>
      <c r="Q229" s="36" t="s">
        <v>859</v>
      </c>
      <c r="R229" s="36" t="s">
        <v>36</v>
      </c>
      <c r="S229" s="71"/>
      <c r="T229" s="71"/>
      <c r="U229" s="71"/>
      <c r="V229" s="68" t="s">
        <v>256</v>
      </c>
      <c r="W229" s="182"/>
      <c r="X229" s="68"/>
      <c r="Y229" s="71"/>
      <c r="Z229" s="75"/>
      <c r="AA229" s="36"/>
      <c r="AB229" s="3846" t="s">
        <v>5535</v>
      </c>
      <c r="AC229" s="280"/>
      <c r="AD229" s="272"/>
      <c r="AE229" s="280"/>
      <c r="AF229" s="31"/>
      <c r="AG229" s="31"/>
    </row>
    <row r="230" spans="1:33" ht="30" customHeight="1">
      <c r="A230" s="737" t="s">
        <v>6973</v>
      </c>
      <c r="B230" s="4102" t="s">
        <v>860</v>
      </c>
      <c r="C230" s="674">
        <v>45065</v>
      </c>
      <c r="D230" s="674">
        <v>45072</v>
      </c>
      <c r="E230" s="633"/>
      <c r="F230" s="619"/>
      <c r="G230" s="714">
        <v>8598</v>
      </c>
      <c r="H230" s="778" t="s">
        <v>686</v>
      </c>
      <c r="I230" s="712"/>
      <c r="J230" s="598" t="s">
        <v>861</v>
      </c>
      <c r="K230" s="595" t="s">
        <v>862</v>
      </c>
      <c r="L230" s="619" t="s">
        <v>28</v>
      </c>
      <c r="M230" s="619"/>
      <c r="N230" s="619"/>
      <c r="O230" s="724">
        <v>2</v>
      </c>
      <c r="P230" s="724">
        <v>2</v>
      </c>
      <c r="Q230" s="592" t="s">
        <v>863</v>
      </c>
      <c r="R230" s="779"/>
      <c r="S230" s="712"/>
      <c r="T230" s="712"/>
      <c r="U230" s="712"/>
      <c r="V230" s="730" t="s">
        <v>2073</v>
      </c>
      <c r="W230" s="714"/>
      <c r="X230" s="3165" t="s">
        <v>37</v>
      </c>
      <c r="Y230" s="712"/>
      <c r="Z230" s="3779" t="s">
        <v>45</v>
      </c>
      <c r="AA230" s="592"/>
      <c r="AB230" s="3845" t="s">
        <v>5535</v>
      </c>
      <c r="AC230" s="722">
        <v>0</v>
      </c>
      <c r="AD230" s="601">
        <v>6272.02</v>
      </c>
      <c r="AE230" s="722">
        <f t="shared" ref="AE230:AE235" si="9">SUM(AD230*P230+AC230)</f>
        <v>12544.04</v>
      </c>
      <c r="AF230" s="31"/>
      <c r="AG230" s="31"/>
    </row>
    <row r="231" spans="1:33" ht="30" customHeight="1">
      <c r="A231" s="614" t="s">
        <v>6953</v>
      </c>
      <c r="B231" s="4102" t="s">
        <v>864</v>
      </c>
      <c r="C231" s="674">
        <v>45064</v>
      </c>
      <c r="D231" s="674">
        <v>45076</v>
      </c>
      <c r="E231" s="633"/>
      <c r="F231" s="619"/>
      <c r="G231" s="619">
        <v>8599</v>
      </c>
      <c r="H231" s="716" t="s">
        <v>865</v>
      </c>
      <c r="I231" s="619"/>
      <c r="J231" s="598" t="s">
        <v>866</v>
      </c>
      <c r="K231" s="598" t="s">
        <v>867</v>
      </c>
      <c r="L231" s="619" t="s">
        <v>28</v>
      </c>
      <c r="M231" s="619"/>
      <c r="N231" s="619"/>
      <c r="O231" s="675">
        <v>2</v>
      </c>
      <c r="P231" s="675">
        <v>2</v>
      </c>
      <c r="Q231" s="592" t="s">
        <v>868</v>
      </c>
      <c r="R231" s="605" t="s">
        <v>36</v>
      </c>
      <c r="S231" s="712"/>
      <c r="T231" s="712"/>
      <c r="U231" s="712"/>
      <c r="V231" s="730" t="s">
        <v>2073</v>
      </c>
      <c r="W231" s="714"/>
      <c r="X231" s="599" t="s">
        <v>37</v>
      </c>
      <c r="Y231" s="712"/>
      <c r="Z231" s="3792" t="s">
        <v>45</v>
      </c>
      <c r="AA231" s="592"/>
      <c r="AB231" s="3850" t="s">
        <v>5535</v>
      </c>
      <c r="AC231" s="722">
        <v>4500</v>
      </c>
      <c r="AD231" s="698">
        <v>6296.75</v>
      </c>
      <c r="AE231" s="601">
        <f t="shared" si="9"/>
        <v>17093.5</v>
      </c>
      <c r="AF231" s="31"/>
      <c r="AG231" s="31"/>
    </row>
    <row r="232" spans="1:33" ht="30" customHeight="1">
      <c r="A232" s="614" t="s">
        <v>6953</v>
      </c>
      <c r="B232" s="4102" t="s">
        <v>869</v>
      </c>
      <c r="C232" s="764">
        <v>45065</v>
      </c>
      <c r="D232" s="764">
        <v>45077</v>
      </c>
      <c r="E232" s="633"/>
      <c r="F232" s="710"/>
      <c r="G232" s="710">
        <v>8599</v>
      </c>
      <c r="H232" s="710">
        <v>252</v>
      </c>
      <c r="I232" s="710"/>
      <c r="J232" s="656" t="s">
        <v>870</v>
      </c>
      <c r="K232" s="729" t="s">
        <v>871</v>
      </c>
      <c r="L232" s="780" t="s">
        <v>346</v>
      </c>
      <c r="M232" s="656"/>
      <c r="N232" s="710"/>
      <c r="O232" s="772">
        <v>1</v>
      </c>
      <c r="P232" s="772">
        <v>1</v>
      </c>
      <c r="Q232" s="781" t="s">
        <v>872</v>
      </c>
      <c r="R232" s="605" t="s">
        <v>36</v>
      </c>
      <c r="S232" s="712"/>
      <c r="T232" s="712"/>
      <c r="U232" s="712"/>
      <c r="V232" s="730" t="s">
        <v>2073</v>
      </c>
      <c r="W232" s="714"/>
      <c r="X232" s="599" t="s">
        <v>37</v>
      </c>
      <c r="Y232" s="712"/>
      <c r="Z232" s="3792" t="s">
        <v>45</v>
      </c>
      <c r="AA232" s="592"/>
      <c r="AB232" s="3850" t="s">
        <v>5535</v>
      </c>
      <c r="AC232" s="722">
        <v>4500</v>
      </c>
      <c r="AD232" s="722">
        <v>4114.47</v>
      </c>
      <c r="AE232" s="601">
        <f t="shared" si="9"/>
        <v>8614.4700000000012</v>
      </c>
      <c r="AF232" s="31"/>
      <c r="AG232" s="31"/>
    </row>
    <row r="233" spans="1:33" ht="30" customHeight="1">
      <c r="A233" s="614" t="s">
        <v>6958</v>
      </c>
      <c r="B233" s="4102" t="s">
        <v>873</v>
      </c>
      <c r="C233" s="674">
        <v>45064</v>
      </c>
      <c r="D233" s="674">
        <v>45071</v>
      </c>
      <c r="E233" s="633"/>
      <c r="F233" s="619"/>
      <c r="G233" s="619">
        <v>8369</v>
      </c>
      <c r="H233" s="716" t="s">
        <v>383</v>
      </c>
      <c r="I233" s="619"/>
      <c r="J233" s="592" t="s">
        <v>874</v>
      </c>
      <c r="K233" s="592" t="s">
        <v>875</v>
      </c>
      <c r="L233" s="619" t="s">
        <v>28</v>
      </c>
      <c r="M233" s="615" t="s">
        <v>2258</v>
      </c>
      <c r="N233" s="619" t="s">
        <v>34</v>
      </c>
      <c r="O233" s="675">
        <v>2</v>
      </c>
      <c r="P233" s="675">
        <v>2</v>
      </c>
      <c r="Q233" s="592" t="s">
        <v>876</v>
      </c>
      <c r="R233" s="712"/>
      <c r="S233" s="712"/>
      <c r="T233" s="712"/>
      <c r="U233" s="712"/>
      <c r="V233" s="691" t="s">
        <v>2073</v>
      </c>
      <c r="W233" s="714"/>
      <c r="X233" s="721" t="s">
        <v>37</v>
      </c>
      <c r="Y233" s="712"/>
      <c r="Z233" s="3795" t="s">
        <v>45</v>
      </c>
      <c r="AA233" s="592"/>
      <c r="AB233" s="3855" t="s">
        <v>5535</v>
      </c>
      <c r="AC233" s="722">
        <v>0</v>
      </c>
      <c r="AD233" s="722">
        <v>11385</v>
      </c>
      <c r="AE233" s="722">
        <f t="shared" si="9"/>
        <v>22770</v>
      </c>
      <c r="AF233" s="31"/>
      <c r="AG233" s="31"/>
    </row>
    <row r="234" spans="1:33" ht="30" customHeight="1">
      <c r="A234" s="777" t="s">
        <v>6975</v>
      </c>
      <c r="B234" s="4102" t="s">
        <v>877</v>
      </c>
      <c r="C234" s="674">
        <v>45064</v>
      </c>
      <c r="D234" s="674">
        <v>45071</v>
      </c>
      <c r="E234" s="633"/>
      <c r="F234" s="619"/>
      <c r="G234" s="619">
        <v>17</v>
      </c>
      <c r="H234" s="716" t="s">
        <v>672</v>
      </c>
      <c r="I234" s="619"/>
      <c r="J234" s="592" t="s">
        <v>878</v>
      </c>
      <c r="K234" s="592" t="s">
        <v>879</v>
      </c>
      <c r="L234" s="619" t="s">
        <v>880</v>
      </c>
      <c r="M234" s="619"/>
      <c r="N234" s="619"/>
      <c r="O234" s="675">
        <v>1</v>
      </c>
      <c r="P234" s="675">
        <v>1</v>
      </c>
      <c r="Q234" s="592" t="s">
        <v>881</v>
      </c>
      <c r="R234" s="712"/>
      <c r="S234" s="712"/>
      <c r="T234" s="712"/>
      <c r="U234" s="712"/>
      <c r="V234" s="730" t="s">
        <v>2073</v>
      </c>
      <c r="W234" s="714"/>
      <c r="X234" s="721" t="s">
        <v>37</v>
      </c>
      <c r="Y234" s="712"/>
      <c r="Z234" s="3775" t="s">
        <v>45</v>
      </c>
      <c r="AA234" s="592"/>
      <c r="AB234" s="3843" t="s">
        <v>5537</v>
      </c>
      <c r="AC234" s="722">
        <v>0</v>
      </c>
      <c r="AD234" s="722">
        <v>6643.53</v>
      </c>
      <c r="AE234" s="722">
        <f t="shared" si="9"/>
        <v>6643.53</v>
      </c>
      <c r="AF234" s="31">
        <v>263</v>
      </c>
      <c r="AG234" s="273" t="s">
        <v>362</v>
      </c>
    </row>
    <row r="235" spans="1:33" ht="30" customHeight="1">
      <c r="A235" s="591" t="s">
        <v>6896</v>
      </c>
      <c r="B235" s="4102" t="s">
        <v>882</v>
      </c>
      <c r="C235" s="674">
        <v>45064</v>
      </c>
      <c r="D235" s="674">
        <v>45077</v>
      </c>
      <c r="E235" s="633"/>
      <c r="F235" s="619"/>
      <c r="G235" s="619">
        <v>8644</v>
      </c>
      <c r="H235" s="619">
        <v>302</v>
      </c>
      <c r="I235" s="712"/>
      <c r="J235" s="598" t="s">
        <v>883</v>
      </c>
      <c r="K235" s="595" t="s">
        <v>884</v>
      </c>
      <c r="L235" s="619" t="s">
        <v>76</v>
      </c>
      <c r="M235" s="678"/>
      <c r="N235" s="619" t="s">
        <v>34</v>
      </c>
      <c r="O235" s="675">
        <v>4</v>
      </c>
      <c r="P235" s="675">
        <v>4</v>
      </c>
      <c r="Q235" s="592" t="s">
        <v>885</v>
      </c>
      <c r="R235" s="712"/>
      <c r="S235" s="712"/>
      <c r="T235" s="712"/>
      <c r="U235" s="712"/>
      <c r="V235" s="730" t="s">
        <v>2073</v>
      </c>
      <c r="W235" s="714"/>
      <c r="X235" s="763" t="s">
        <v>37</v>
      </c>
      <c r="Y235" s="712"/>
      <c r="Z235" s="3791" t="s">
        <v>45</v>
      </c>
      <c r="AA235" s="592"/>
      <c r="AB235" s="3843" t="s">
        <v>5541</v>
      </c>
      <c r="AC235" s="722">
        <v>7290</v>
      </c>
      <c r="AD235" s="722">
        <v>7096.32</v>
      </c>
      <c r="AE235" s="601">
        <f t="shared" si="9"/>
        <v>35675.279999999999</v>
      </c>
      <c r="AF235" s="31"/>
      <c r="AG235" s="31"/>
    </row>
    <row r="236" spans="1:33" ht="30" customHeight="1">
      <c r="A236" s="614" t="s">
        <v>6974</v>
      </c>
      <c r="B236" s="9087" t="s">
        <v>886</v>
      </c>
      <c r="C236" s="8843">
        <v>45064</v>
      </c>
      <c r="D236" s="8843">
        <v>45091</v>
      </c>
      <c r="E236" s="8864"/>
      <c r="F236" s="8849"/>
      <c r="G236" s="8849">
        <v>8600</v>
      </c>
      <c r="H236" s="9319" t="s">
        <v>887</v>
      </c>
      <c r="I236" s="8849"/>
      <c r="J236" s="8871" t="s">
        <v>888</v>
      </c>
      <c r="K236" s="8871" t="s">
        <v>889</v>
      </c>
      <c r="L236" s="635" t="s">
        <v>1093</v>
      </c>
      <c r="M236" s="8868" t="s">
        <v>2259</v>
      </c>
      <c r="N236" s="723" t="s">
        <v>3953</v>
      </c>
      <c r="O236" s="675">
        <v>1</v>
      </c>
      <c r="P236" s="675">
        <v>1</v>
      </c>
      <c r="Q236" s="8871" t="s">
        <v>890</v>
      </c>
      <c r="R236" s="8859"/>
      <c r="S236" s="712"/>
      <c r="T236" s="712"/>
      <c r="U236" s="712"/>
      <c r="V236" s="9429" t="s">
        <v>2073</v>
      </c>
      <c r="W236" s="8859"/>
      <c r="X236" s="9048" t="s">
        <v>37</v>
      </c>
      <c r="Y236" s="8859"/>
      <c r="Z236" s="9072" t="s">
        <v>45</v>
      </c>
      <c r="AA236" s="592"/>
      <c r="AB236" s="9049" t="s">
        <v>5536</v>
      </c>
      <c r="AC236" s="8912">
        <v>13500</v>
      </c>
      <c r="AD236" s="722">
        <v>108900</v>
      </c>
      <c r="AE236" s="8912">
        <f>SUM(AD236*P236+AD342*P237+AC236)</f>
        <v>168930</v>
      </c>
      <c r="AF236" s="247"/>
      <c r="AG236" s="247"/>
    </row>
    <row r="237" spans="1:33" ht="30" customHeight="1">
      <c r="A237" s="614" t="s">
        <v>6974</v>
      </c>
      <c r="B237" s="9030"/>
      <c r="C237" s="8845"/>
      <c r="D237" s="8850"/>
      <c r="E237" s="8866"/>
      <c r="F237" s="8850"/>
      <c r="G237" s="8850"/>
      <c r="H237" s="9187"/>
      <c r="I237" s="8850"/>
      <c r="J237" s="8854"/>
      <c r="K237" s="8854"/>
      <c r="L237" s="635" t="s">
        <v>891</v>
      </c>
      <c r="M237" s="8854"/>
      <c r="N237" s="782" t="s">
        <v>3951</v>
      </c>
      <c r="O237" s="675">
        <v>1</v>
      </c>
      <c r="P237" s="675">
        <v>1</v>
      </c>
      <c r="Q237" s="8854"/>
      <c r="R237" s="8860"/>
      <c r="S237" s="712"/>
      <c r="T237" s="712"/>
      <c r="U237" s="712"/>
      <c r="V237" s="8850"/>
      <c r="W237" s="8860"/>
      <c r="X237" s="8850"/>
      <c r="Y237" s="8860"/>
      <c r="Z237" s="8894"/>
      <c r="AA237" s="592"/>
      <c r="AB237" s="8908"/>
      <c r="AC237" s="8913"/>
      <c r="AD237" s="722">
        <v>46530</v>
      </c>
      <c r="AE237" s="8913"/>
      <c r="AF237" s="30"/>
      <c r="AG237" s="30"/>
    </row>
    <row r="238" spans="1:33" ht="30" customHeight="1">
      <c r="A238" s="777" t="s">
        <v>6975</v>
      </c>
      <c r="B238" s="4102" t="s">
        <v>892</v>
      </c>
      <c r="C238" s="674">
        <v>45065</v>
      </c>
      <c r="D238" s="674">
        <v>45077</v>
      </c>
      <c r="E238" s="593"/>
      <c r="F238" s="619"/>
      <c r="G238" s="619">
        <v>17</v>
      </c>
      <c r="H238" s="619">
        <v>226</v>
      </c>
      <c r="I238" s="619"/>
      <c r="J238" s="592" t="s">
        <v>893</v>
      </c>
      <c r="K238" s="592" t="s">
        <v>894</v>
      </c>
      <c r="L238" s="619" t="s">
        <v>76</v>
      </c>
      <c r="M238" s="615" t="s">
        <v>2260</v>
      </c>
      <c r="N238" s="619"/>
      <c r="O238" s="675">
        <v>4</v>
      </c>
      <c r="P238" s="675">
        <v>4</v>
      </c>
      <c r="Q238" s="592" t="s">
        <v>895</v>
      </c>
      <c r="R238" s="712"/>
      <c r="S238" s="712"/>
      <c r="T238" s="712"/>
      <c r="U238" s="712"/>
      <c r="V238" s="759" t="s">
        <v>2073</v>
      </c>
      <c r="W238" s="714"/>
      <c r="X238" s="721" t="s">
        <v>37</v>
      </c>
      <c r="Y238" s="712"/>
      <c r="Z238" s="3776" t="s">
        <v>45</v>
      </c>
      <c r="AA238" s="592"/>
      <c r="AB238" s="3843" t="s">
        <v>5537</v>
      </c>
      <c r="AC238" s="722">
        <v>4500</v>
      </c>
      <c r="AD238" s="722">
        <v>6643.53</v>
      </c>
      <c r="AE238" s="722">
        <f>SUM(AD238*P238+AC238)</f>
        <v>31074.12</v>
      </c>
      <c r="AF238" s="31"/>
      <c r="AG238" s="31"/>
    </row>
    <row r="239" spans="1:33" ht="30" customHeight="1">
      <c r="A239" s="659" t="s">
        <v>6959</v>
      </c>
      <c r="B239" s="9087" t="s">
        <v>896</v>
      </c>
      <c r="C239" s="8843">
        <v>45068</v>
      </c>
      <c r="D239" s="8843">
        <v>45095</v>
      </c>
      <c r="E239" s="8843"/>
      <c r="F239" s="8849"/>
      <c r="G239" s="8849">
        <v>8634</v>
      </c>
      <c r="H239" s="8849">
        <v>389</v>
      </c>
      <c r="I239" s="8849"/>
      <c r="J239" s="8871" t="s">
        <v>897</v>
      </c>
      <c r="K239" s="8871" t="s">
        <v>898</v>
      </c>
      <c r="L239" s="717" t="s">
        <v>28</v>
      </c>
      <c r="M239" s="712"/>
      <c r="N239" s="723" t="s">
        <v>3952</v>
      </c>
      <c r="O239" s="724">
        <v>2</v>
      </c>
      <c r="P239" s="724">
        <v>2</v>
      </c>
      <c r="Q239" s="8871" t="s">
        <v>899</v>
      </c>
      <c r="R239" s="8859"/>
      <c r="S239" s="712"/>
      <c r="T239" s="712"/>
      <c r="U239" s="712"/>
      <c r="V239" s="9329" t="s">
        <v>2073</v>
      </c>
      <c r="W239" s="8849" t="s">
        <v>7560</v>
      </c>
      <c r="X239" s="9306" t="s">
        <v>37</v>
      </c>
      <c r="Y239" s="8859"/>
      <c r="Z239" s="9010" t="s">
        <v>45</v>
      </c>
      <c r="AA239" s="8924"/>
      <c r="AB239" s="9049" t="s">
        <v>5584</v>
      </c>
      <c r="AC239" s="8912">
        <v>2250</v>
      </c>
      <c r="AD239" s="722">
        <v>7425</v>
      </c>
      <c r="AE239" s="8912">
        <f>SUM(AD239*P239+AD240*P240+AC239)</f>
        <v>61650</v>
      </c>
      <c r="AF239" s="247"/>
      <c r="AG239" s="247"/>
    </row>
    <row r="240" spans="1:33" ht="30" customHeight="1">
      <c r="A240" s="659" t="s">
        <v>6959</v>
      </c>
      <c r="B240" s="9030"/>
      <c r="C240" s="8845"/>
      <c r="D240" s="8850"/>
      <c r="E240" s="8850"/>
      <c r="F240" s="8850"/>
      <c r="G240" s="8850"/>
      <c r="H240" s="8850"/>
      <c r="I240" s="8850"/>
      <c r="J240" s="8854"/>
      <c r="K240" s="8854"/>
      <c r="L240" s="673" t="s">
        <v>381</v>
      </c>
      <c r="M240" s="615" t="s">
        <v>2261</v>
      </c>
      <c r="N240" s="723" t="s">
        <v>3954</v>
      </c>
      <c r="O240" s="724">
        <v>1</v>
      </c>
      <c r="P240" s="724">
        <v>1</v>
      </c>
      <c r="Q240" s="8854"/>
      <c r="R240" s="8860"/>
      <c r="S240" s="712"/>
      <c r="T240" s="712"/>
      <c r="U240" s="712"/>
      <c r="V240" s="8850"/>
      <c r="W240" s="8850"/>
      <c r="X240" s="8850"/>
      <c r="Y240" s="8860"/>
      <c r="Z240" s="8894"/>
      <c r="AA240" s="8924"/>
      <c r="AB240" s="8908"/>
      <c r="AC240" s="8913"/>
      <c r="AD240" s="722">
        <v>44550</v>
      </c>
      <c r="AE240" s="8913"/>
      <c r="AF240" s="30"/>
      <c r="AG240" s="30"/>
    </row>
    <row r="241" spans="1:33" ht="30" customHeight="1">
      <c r="A241" s="737" t="s">
        <v>6967</v>
      </c>
      <c r="B241" s="4102" t="s">
        <v>900</v>
      </c>
      <c r="C241" s="674">
        <v>45068</v>
      </c>
      <c r="D241" s="674">
        <v>45078</v>
      </c>
      <c r="E241" s="593"/>
      <c r="F241" s="619"/>
      <c r="G241" s="619">
        <v>8607</v>
      </c>
      <c r="H241" s="716" t="s">
        <v>901</v>
      </c>
      <c r="I241" s="619"/>
      <c r="J241" s="592" t="s">
        <v>902</v>
      </c>
      <c r="K241" s="592" t="s">
        <v>903</v>
      </c>
      <c r="L241" s="619" t="s">
        <v>193</v>
      </c>
      <c r="M241" s="619"/>
      <c r="N241" s="619"/>
      <c r="O241" s="675">
        <v>6</v>
      </c>
      <c r="P241" s="675">
        <v>6</v>
      </c>
      <c r="Q241" s="592" t="s">
        <v>904</v>
      </c>
      <c r="R241" s="712"/>
      <c r="S241" s="712"/>
      <c r="T241" s="712"/>
      <c r="U241" s="712"/>
      <c r="V241" s="730" t="s">
        <v>2073</v>
      </c>
      <c r="W241" s="714"/>
      <c r="X241" s="721" t="s">
        <v>37</v>
      </c>
      <c r="Y241" s="712"/>
      <c r="Z241" s="3791" t="s">
        <v>45</v>
      </c>
      <c r="AA241" s="592"/>
      <c r="AB241" s="3853" t="s">
        <v>5537</v>
      </c>
      <c r="AC241" s="722">
        <v>4500</v>
      </c>
      <c r="AD241" s="722">
        <v>6900</v>
      </c>
      <c r="AE241" s="722">
        <f>SUM(AD241*P241+AC241)</f>
        <v>45900</v>
      </c>
      <c r="AF241" s="31">
        <v>212</v>
      </c>
      <c r="AG241" s="273" t="s">
        <v>362</v>
      </c>
    </row>
    <row r="242" spans="1:33" ht="30" customHeight="1">
      <c r="A242" s="5110" t="s">
        <v>6971</v>
      </c>
      <c r="B242" s="4102" t="s">
        <v>905</v>
      </c>
      <c r="C242" s="674">
        <v>45070</v>
      </c>
      <c r="D242" s="674">
        <v>45198</v>
      </c>
      <c r="E242" s="593"/>
      <c r="F242" s="619"/>
      <c r="G242" s="619">
        <v>8601</v>
      </c>
      <c r="H242" s="716" t="s">
        <v>589</v>
      </c>
      <c r="I242" s="619"/>
      <c r="J242" s="592" t="s">
        <v>906</v>
      </c>
      <c r="K242" s="592" t="s">
        <v>907</v>
      </c>
      <c r="L242" s="717" t="s">
        <v>173</v>
      </c>
      <c r="M242" s="619"/>
      <c r="N242" s="619"/>
      <c r="O242" s="675">
        <v>1</v>
      </c>
      <c r="P242" s="675">
        <v>1</v>
      </c>
      <c r="Q242" s="592" t="s">
        <v>908</v>
      </c>
      <c r="R242" s="712"/>
      <c r="S242" s="712"/>
      <c r="T242" s="712"/>
      <c r="U242" s="712"/>
      <c r="V242" s="619" t="s">
        <v>2073</v>
      </c>
      <c r="W242" s="714"/>
      <c r="X242" s="1625" t="s">
        <v>37</v>
      </c>
      <c r="Y242" s="712"/>
      <c r="Z242" s="3805" t="s">
        <v>45</v>
      </c>
      <c r="AA242" s="5111">
        <v>4503941804</v>
      </c>
      <c r="AB242" s="3853" t="s">
        <v>5585</v>
      </c>
      <c r="AC242" s="722">
        <v>13500</v>
      </c>
      <c r="AD242" s="722">
        <v>7425</v>
      </c>
      <c r="AE242" s="601">
        <f>SUM(AD242*P242+AC242)</f>
        <v>20925</v>
      </c>
      <c r="AF242" s="31"/>
      <c r="AG242" s="31"/>
    </row>
    <row r="243" spans="1:33" ht="30" customHeight="1">
      <c r="A243" s="591" t="s">
        <v>6896</v>
      </c>
      <c r="B243" s="4102" t="s">
        <v>909</v>
      </c>
      <c r="C243" s="674">
        <v>45069</v>
      </c>
      <c r="D243" s="674">
        <v>45079</v>
      </c>
      <c r="E243" s="593"/>
      <c r="F243" s="619"/>
      <c r="G243" s="619">
        <v>8644</v>
      </c>
      <c r="H243" s="619">
        <v>350</v>
      </c>
      <c r="I243" s="619"/>
      <c r="J243" s="592" t="s">
        <v>910</v>
      </c>
      <c r="K243" s="592" t="s">
        <v>911</v>
      </c>
      <c r="L243" s="619" t="s">
        <v>62</v>
      </c>
      <c r="M243" s="619"/>
      <c r="N243" s="592" t="s">
        <v>325</v>
      </c>
      <c r="O243" s="675">
        <v>5</v>
      </c>
      <c r="P243" s="675">
        <v>5</v>
      </c>
      <c r="Q243" s="729" t="s">
        <v>912</v>
      </c>
      <c r="R243" s="712"/>
      <c r="S243" s="712"/>
      <c r="T243" s="712"/>
      <c r="U243" s="712"/>
      <c r="V243" s="730" t="s">
        <v>2073</v>
      </c>
      <c r="W243" s="714"/>
      <c r="X243" s="763" t="s">
        <v>37</v>
      </c>
      <c r="Y243" s="712"/>
      <c r="Z243" s="3791" t="s">
        <v>45</v>
      </c>
      <c r="AA243" s="592"/>
      <c r="AB243" s="3843" t="s">
        <v>5541</v>
      </c>
      <c r="AC243" s="722">
        <v>4860</v>
      </c>
      <c r="AD243" s="601">
        <v>7096.32</v>
      </c>
      <c r="AE243" s="601">
        <f>SUM(AD243*P243+AC243)</f>
        <v>40341.599999999999</v>
      </c>
      <c r="AF243" s="1"/>
      <c r="AG243" s="31"/>
    </row>
    <row r="244" spans="1:33" ht="30" customHeight="1">
      <c r="A244" s="591" t="s">
        <v>6896</v>
      </c>
      <c r="B244" s="4102" t="s">
        <v>913</v>
      </c>
      <c r="C244" s="674">
        <v>45069</v>
      </c>
      <c r="D244" s="674">
        <v>45079</v>
      </c>
      <c r="E244" s="593"/>
      <c r="F244" s="619"/>
      <c r="G244" s="619">
        <v>8644</v>
      </c>
      <c r="H244" s="619">
        <v>338</v>
      </c>
      <c r="I244" s="619"/>
      <c r="J244" s="592" t="s">
        <v>914</v>
      </c>
      <c r="K244" s="592" t="s">
        <v>915</v>
      </c>
      <c r="L244" s="619" t="s">
        <v>76</v>
      </c>
      <c r="M244" s="615" t="s">
        <v>2262</v>
      </c>
      <c r="N244" s="592" t="s">
        <v>325</v>
      </c>
      <c r="O244" s="675">
        <v>4</v>
      </c>
      <c r="P244" s="675">
        <v>4</v>
      </c>
      <c r="Q244" s="592" t="s">
        <v>916</v>
      </c>
      <c r="R244" s="619"/>
      <c r="S244" s="712"/>
      <c r="T244" s="712"/>
      <c r="U244" s="712"/>
      <c r="V244" s="735" t="s">
        <v>2073</v>
      </c>
      <c r="W244" s="714"/>
      <c r="X244" s="763" t="s">
        <v>37</v>
      </c>
      <c r="Y244" s="712"/>
      <c r="Z244" s="3791" t="s">
        <v>45</v>
      </c>
      <c r="AA244" s="592"/>
      <c r="AB244" s="3843" t="s">
        <v>5541</v>
      </c>
      <c r="AC244" s="722">
        <v>4860</v>
      </c>
      <c r="AD244" s="601">
        <v>7096.32</v>
      </c>
      <c r="AE244" s="601">
        <f>SUM(AD244*P244+AC244)</f>
        <v>33245.279999999999</v>
      </c>
      <c r="AF244" s="31"/>
      <c r="AG244" s="31"/>
    </row>
    <row r="245" spans="1:33" ht="30" customHeight="1">
      <c r="A245" s="614" t="s">
        <v>6948</v>
      </c>
      <c r="B245" s="4102" t="s">
        <v>917</v>
      </c>
      <c r="C245" s="674">
        <v>45069</v>
      </c>
      <c r="D245" s="674">
        <v>45079</v>
      </c>
      <c r="E245" s="593"/>
      <c r="F245" s="619"/>
      <c r="G245" s="619">
        <v>8608</v>
      </c>
      <c r="H245" s="619">
        <v>229</v>
      </c>
      <c r="I245" s="619"/>
      <c r="J245" s="592" t="s">
        <v>918</v>
      </c>
      <c r="K245" s="592" t="s">
        <v>919</v>
      </c>
      <c r="L245" s="619" t="s">
        <v>62</v>
      </c>
      <c r="M245" s="619"/>
      <c r="N245" s="592" t="s">
        <v>325</v>
      </c>
      <c r="O245" s="675">
        <v>5</v>
      </c>
      <c r="P245" s="675">
        <v>5</v>
      </c>
      <c r="Q245" s="592" t="s">
        <v>91</v>
      </c>
      <c r="R245" s="641" t="s">
        <v>36</v>
      </c>
      <c r="S245" s="712"/>
      <c r="T245" s="712"/>
      <c r="U245" s="712"/>
      <c r="V245" s="730" t="s">
        <v>2073</v>
      </c>
      <c r="W245" s="714"/>
      <c r="X245" s="599" t="s">
        <v>37</v>
      </c>
      <c r="Y245" s="712"/>
      <c r="Z245" s="3791" t="s">
        <v>45</v>
      </c>
      <c r="AA245" s="592"/>
      <c r="AB245" s="3843" t="s">
        <v>5537</v>
      </c>
      <c r="AC245" s="722">
        <v>4500</v>
      </c>
      <c r="AD245" s="687">
        <v>7425</v>
      </c>
      <c r="AE245" s="601">
        <f>SUM(AD245*P245+AC245)</f>
        <v>41625</v>
      </c>
      <c r="AF245" s="31">
        <v>268</v>
      </c>
      <c r="AG245" s="273" t="s">
        <v>362</v>
      </c>
    </row>
    <row r="246" spans="1:33" ht="30" customHeight="1">
      <c r="A246" s="614" t="s">
        <v>6951</v>
      </c>
      <c r="B246" s="4102" t="s">
        <v>920</v>
      </c>
      <c r="C246" s="674">
        <v>45069</v>
      </c>
      <c r="D246" s="674">
        <v>45083</v>
      </c>
      <c r="E246" s="593"/>
      <c r="F246" s="710"/>
      <c r="G246" s="656">
        <v>8640</v>
      </c>
      <c r="H246" s="619">
        <v>122</v>
      </c>
      <c r="I246" s="619"/>
      <c r="J246" s="592" t="s">
        <v>921</v>
      </c>
      <c r="K246" s="592" t="s">
        <v>922</v>
      </c>
      <c r="L246" s="656" t="s">
        <v>76</v>
      </c>
      <c r="M246" s="656"/>
      <c r="N246" s="592" t="s">
        <v>325</v>
      </c>
      <c r="O246" s="675">
        <v>4</v>
      </c>
      <c r="P246" s="675">
        <v>4</v>
      </c>
      <c r="Q246" s="592" t="s">
        <v>77</v>
      </c>
      <c r="R246" s="641" t="s">
        <v>36</v>
      </c>
      <c r="S246" s="712"/>
      <c r="T246" s="712"/>
      <c r="U246" s="712"/>
      <c r="V246" s="730" t="s">
        <v>2073</v>
      </c>
      <c r="W246" s="714"/>
      <c r="X246" s="721" t="s">
        <v>37</v>
      </c>
      <c r="Y246" s="712"/>
      <c r="Z246" s="3800" t="s">
        <v>45</v>
      </c>
      <c r="AA246" s="592"/>
      <c r="AB246" s="3853" t="s">
        <v>5537</v>
      </c>
      <c r="AC246" s="722">
        <v>13500</v>
      </c>
      <c r="AD246" s="687">
        <v>6735.68</v>
      </c>
      <c r="AE246" s="722">
        <f>SUM(P246*AD246+AC246)</f>
        <v>40442.720000000001</v>
      </c>
      <c r="AF246" s="31">
        <v>204</v>
      </c>
      <c r="AG246" s="273" t="s">
        <v>362</v>
      </c>
    </row>
    <row r="247" spans="1:33" ht="30" customHeight="1">
      <c r="A247" s="614" t="s">
        <v>6951</v>
      </c>
      <c r="B247" s="4102" t="s">
        <v>923</v>
      </c>
      <c r="C247" s="674">
        <v>45069</v>
      </c>
      <c r="D247" s="674">
        <v>45079</v>
      </c>
      <c r="E247" s="593"/>
      <c r="F247" s="619"/>
      <c r="G247" s="656">
        <v>8640</v>
      </c>
      <c r="H247" s="619">
        <v>127</v>
      </c>
      <c r="I247" s="619"/>
      <c r="J247" s="592" t="s">
        <v>924</v>
      </c>
      <c r="K247" s="729" t="s">
        <v>925</v>
      </c>
      <c r="L247" s="619" t="s">
        <v>128</v>
      </c>
      <c r="M247" s="615" t="s">
        <v>2263</v>
      </c>
      <c r="N247" s="592" t="s">
        <v>325</v>
      </c>
      <c r="O247" s="675">
        <v>3</v>
      </c>
      <c r="P247" s="675">
        <v>3</v>
      </c>
      <c r="Q247" s="592" t="s">
        <v>731</v>
      </c>
      <c r="R247" s="641" t="s">
        <v>36</v>
      </c>
      <c r="S247" s="712"/>
      <c r="T247" s="712"/>
      <c r="U247" s="712"/>
      <c r="V247" s="793" t="s">
        <v>2073</v>
      </c>
      <c r="W247" s="714"/>
      <c r="X247" s="721" t="s">
        <v>37</v>
      </c>
      <c r="Y247" s="712"/>
      <c r="Z247" s="3776" t="s">
        <v>45</v>
      </c>
      <c r="AA247" s="592"/>
      <c r="AB247" s="3853" t="s">
        <v>5537</v>
      </c>
      <c r="AC247" s="601">
        <v>4500</v>
      </c>
      <c r="AD247" s="687">
        <v>6735.68</v>
      </c>
      <c r="AE247" s="722">
        <f>SUM(P247*AD247+AC247)</f>
        <v>24707.040000000001</v>
      </c>
      <c r="AF247" s="31">
        <v>487</v>
      </c>
      <c r="AG247" s="273" t="s">
        <v>362</v>
      </c>
    </row>
    <row r="248" spans="1:33" ht="30" customHeight="1">
      <c r="A248" s="3443" t="s">
        <v>6951</v>
      </c>
      <c r="B248" s="5790" t="s">
        <v>926</v>
      </c>
      <c r="C248" s="674">
        <v>45069</v>
      </c>
      <c r="D248" s="674">
        <v>45079</v>
      </c>
      <c r="E248" s="593"/>
      <c r="F248" s="619"/>
      <c r="G248" s="619">
        <v>8640</v>
      </c>
      <c r="H248" s="619">
        <v>100</v>
      </c>
      <c r="I248" s="619"/>
      <c r="J248" s="3443" t="s">
        <v>927</v>
      </c>
      <c r="K248" s="592" t="s">
        <v>928</v>
      </c>
      <c r="L248" s="619" t="s">
        <v>128</v>
      </c>
      <c r="M248" s="615" t="s">
        <v>2264</v>
      </c>
      <c r="N248" s="592" t="s">
        <v>325</v>
      </c>
      <c r="O248" s="675">
        <v>3</v>
      </c>
      <c r="P248" s="675">
        <v>3</v>
      </c>
      <c r="Q248" s="592" t="s">
        <v>77</v>
      </c>
      <c r="R248" s="641" t="s">
        <v>36</v>
      </c>
      <c r="S248" s="712"/>
      <c r="T248" s="712"/>
      <c r="U248" s="712"/>
      <c r="V248" s="794" t="s">
        <v>2073</v>
      </c>
      <c r="W248" s="714"/>
      <c r="X248" s="721" t="s">
        <v>37</v>
      </c>
      <c r="Y248" s="712"/>
      <c r="Z248" s="3795" t="s">
        <v>45</v>
      </c>
      <c r="AA248" s="3876">
        <v>4503940928</v>
      </c>
      <c r="AB248" s="3853" t="s">
        <v>5537</v>
      </c>
      <c r="AC248" s="722">
        <v>6750</v>
      </c>
      <c r="AD248" s="687">
        <v>6735.68</v>
      </c>
      <c r="AE248" s="722">
        <f>SUM(P248*AD248+AC248)</f>
        <v>26957.040000000001</v>
      </c>
      <c r="AF248" s="31"/>
      <c r="AG248" s="31"/>
    </row>
    <row r="249" spans="1:33" ht="30" customHeight="1">
      <c r="A249" s="737" t="s">
        <v>6973</v>
      </c>
      <c r="B249" s="4102" t="s">
        <v>929</v>
      </c>
      <c r="C249" s="674">
        <v>45069</v>
      </c>
      <c r="D249" s="674">
        <v>45096</v>
      </c>
      <c r="E249" s="593"/>
      <c r="F249" s="619"/>
      <c r="G249" s="619">
        <v>8598</v>
      </c>
      <c r="H249" s="716" t="s">
        <v>930</v>
      </c>
      <c r="I249" s="619"/>
      <c r="J249" s="592" t="s">
        <v>931</v>
      </c>
      <c r="K249" s="592" t="s">
        <v>932</v>
      </c>
      <c r="L249" s="619" t="s">
        <v>28</v>
      </c>
      <c r="M249" s="619"/>
      <c r="N249" s="619" t="s">
        <v>143</v>
      </c>
      <c r="O249" s="675">
        <v>2</v>
      </c>
      <c r="P249" s="675">
        <v>2</v>
      </c>
      <c r="Q249" s="592" t="s">
        <v>144</v>
      </c>
      <c r="R249" s="641" t="s">
        <v>36</v>
      </c>
      <c r="S249" s="712"/>
      <c r="T249" s="712"/>
      <c r="U249" s="712"/>
      <c r="V249" s="730" t="s">
        <v>2073</v>
      </c>
      <c r="W249" s="714"/>
      <c r="X249" s="721" t="s">
        <v>37</v>
      </c>
      <c r="Y249" s="712"/>
      <c r="Z249" s="726" t="s">
        <v>45</v>
      </c>
      <c r="AA249" s="592"/>
      <c r="AB249" s="3845" t="s">
        <v>5535</v>
      </c>
      <c r="AC249" s="722">
        <v>4500</v>
      </c>
      <c r="AD249" s="601">
        <v>6272.02</v>
      </c>
      <c r="AE249" s="722">
        <f>SUM(AD249*P249+AC249)</f>
        <v>17044.04</v>
      </c>
      <c r="AF249" s="31">
        <v>322</v>
      </c>
      <c r="AG249" s="273" t="s">
        <v>362</v>
      </c>
    </row>
    <row r="250" spans="1:33" ht="30" customHeight="1">
      <c r="A250" s="737" t="s">
        <v>6973</v>
      </c>
      <c r="B250" s="4102" t="s">
        <v>933</v>
      </c>
      <c r="C250" s="674">
        <v>45069</v>
      </c>
      <c r="D250" s="674">
        <v>45076</v>
      </c>
      <c r="E250" s="593"/>
      <c r="F250" s="619"/>
      <c r="G250" s="619">
        <v>8598</v>
      </c>
      <c r="H250" s="619"/>
      <c r="I250" s="619" t="s">
        <v>92</v>
      </c>
      <c r="J250" s="592" t="s">
        <v>934</v>
      </c>
      <c r="K250" s="729" t="s">
        <v>935</v>
      </c>
      <c r="L250" s="619" t="s">
        <v>193</v>
      </c>
      <c r="M250" s="619"/>
      <c r="N250" s="619" t="s">
        <v>34</v>
      </c>
      <c r="O250" s="675">
        <v>6</v>
      </c>
      <c r="P250" s="675">
        <v>6</v>
      </c>
      <c r="Q250" s="592" t="s">
        <v>936</v>
      </c>
      <c r="R250" s="619"/>
      <c r="S250" s="712"/>
      <c r="T250" s="712"/>
      <c r="U250" s="712"/>
      <c r="V250" s="730" t="s">
        <v>2073</v>
      </c>
      <c r="W250" s="714"/>
      <c r="X250" s="721" t="s">
        <v>37</v>
      </c>
      <c r="Y250" s="712"/>
      <c r="Z250" s="726" t="s">
        <v>45</v>
      </c>
      <c r="AA250" s="592"/>
      <c r="AB250" s="3845" t="s">
        <v>5535</v>
      </c>
      <c r="AC250" s="722">
        <v>0</v>
      </c>
      <c r="AD250" s="601">
        <v>6272.02</v>
      </c>
      <c r="AE250" s="722">
        <f>SUM(AD250*P250+AC250)</f>
        <v>37632.120000000003</v>
      </c>
      <c r="AF250" s="31">
        <v>323</v>
      </c>
      <c r="AG250" s="273" t="s">
        <v>362</v>
      </c>
    </row>
    <row r="251" spans="1:33" ht="30" customHeight="1">
      <c r="A251" s="591" t="s">
        <v>6900</v>
      </c>
      <c r="B251" s="4102" t="s">
        <v>937</v>
      </c>
      <c r="C251" s="674">
        <v>45070</v>
      </c>
      <c r="D251" s="783">
        <v>45077</v>
      </c>
      <c r="E251" s="593"/>
      <c r="F251" s="674"/>
      <c r="G251" s="592">
        <v>8625</v>
      </c>
      <c r="H251" s="619"/>
      <c r="I251" s="619" t="s">
        <v>25</v>
      </c>
      <c r="J251" s="592" t="s">
        <v>938</v>
      </c>
      <c r="K251" s="592" t="s">
        <v>939</v>
      </c>
      <c r="L251" s="619" t="s">
        <v>28</v>
      </c>
      <c r="M251" s="619"/>
      <c r="N251" s="619" t="s">
        <v>143</v>
      </c>
      <c r="O251" s="675">
        <v>2</v>
      </c>
      <c r="P251" s="675">
        <v>2</v>
      </c>
      <c r="Q251" s="592" t="s">
        <v>940</v>
      </c>
      <c r="R251" s="619"/>
      <c r="S251" s="619"/>
      <c r="T251" s="619"/>
      <c r="U251" s="619"/>
      <c r="V251" s="730" t="s">
        <v>2073</v>
      </c>
      <c r="W251" s="714"/>
      <c r="X251" s="599" t="s">
        <v>37</v>
      </c>
      <c r="Y251" s="619"/>
      <c r="Z251" s="3776" t="s">
        <v>45</v>
      </c>
      <c r="AA251" s="592"/>
      <c r="AB251" s="3843" t="s">
        <v>5538</v>
      </c>
      <c r="AC251" s="722">
        <v>0</v>
      </c>
      <c r="AD251" s="601">
        <v>5940</v>
      </c>
      <c r="AE251" s="601">
        <f>SUM(AD251*P251+AC251)</f>
        <v>11880</v>
      </c>
      <c r="AF251" s="31"/>
      <c r="AG251" s="31"/>
    </row>
    <row r="252" spans="1:33" ht="30" customHeight="1">
      <c r="A252" s="195" t="s">
        <v>6949</v>
      </c>
      <c r="B252" s="68" t="s">
        <v>941</v>
      </c>
      <c r="C252" s="66">
        <v>45070</v>
      </c>
      <c r="D252" s="101">
        <v>45077</v>
      </c>
      <c r="E252" s="66"/>
      <c r="F252" s="68"/>
      <c r="G252" s="68">
        <v>8615</v>
      </c>
      <c r="H252" s="68"/>
      <c r="I252" s="68"/>
      <c r="J252" s="36" t="s">
        <v>942</v>
      </c>
      <c r="K252" s="36" t="s">
        <v>943</v>
      </c>
      <c r="L252" s="68" t="s">
        <v>173</v>
      </c>
      <c r="M252" s="69" t="s">
        <v>2265</v>
      </c>
      <c r="N252" s="68"/>
      <c r="O252" s="74">
        <v>1</v>
      </c>
      <c r="P252" s="74">
        <v>1</v>
      </c>
      <c r="Q252" s="36" t="s">
        <v>944</v>
      </c>
      <c r="R252" s="102"/>
      <c r="S252" s="68"/>
      <c r="T252" s="68"/>
      <c r="U252" s="68"/>
      <c r="V252" s="17" t="s">
        <v>256</v>
      </c>
      <c r="W252" s="182"/>
      <c r="X252" s="68"/>
      <c r="Y252" s="68"/>
      <c r="Z252" s="1417"/>
      <c r="AA252" s="36"/>
      <c r="AB252" s="3851" t="s">
        <v>5541</v>
      </c>
      <c r="AC252" s="280"/>
      <c r="AD252" s="280"/>
      <c r="AE252" s="287"/>
      <c r="AF252" s="31"/>
      <c r="AG252" s="31"/>
    </row>
    <row r="253" spans="1:33" ht="30" customHeight="1">
      <c r="A253" s="737" t="s">
        <v>6966</v>
      </c>
      <c r="B253" s="4672" t="s">
        <v>945</v>
      </c>
      <c r="C253" s="674">
        <v>45070</v>
      </c>
      <c r="D253" s="784">
        <v>45077</v>
      </c>
      <c r="E253" s="593"/>
      <c r="F253" s="619"/>
      <c r="G253" s="619">
        <v>5940</v>
      </c>
      <c r="H253" s="619"/>
      <c r="I253" s="619" t="s">
        <v>92</v>
      </c>
      <c r="J253" s="592" t="s">
        <v>946</v>
      </c>
      <c r="K253" s="592" t="s">
        <v>947</v>
      </c>
      <c r="L253" s="717" t="s">
        <v>173</v>
      </c>
      <c r="M253" s="615" t="s">
        <v>2266</v>
      </c>
      <c r="N253" s="592" t="s">
        <v>34</v>
      </c>
      <c r="O253" s="675">
        <v>1</v>
      </c>
      <c r="P253" s="675">
        <v>1</v>
      </c>
      <c r="Q253" s="592" t="s">
        <v>948</v>
      </c>
      <c r="R253" s="785"/>
      <c r="S253" s="712"/>
      <c r="T253" s="712"/>
      <c r="U253" s="712"/>
      <c r="V253" s="795" t="s">
        <v>2073</v>
      </c>
      <c r="W253" s="714"/>
      <c r="X253" s="721" t="s">
        <v>37</v>
      </c>
      <c r="Y253" s="712"/>
      <c r="Z253" s="3800" t="s">
        <v>45</v>
      </c>
      <c r="AA253" s="592"/>
      <c r="AB253" s="3843" t="s">
        <v>5535</v>
      </c>
      <c r="AC253" s="722">
        <v>0</v>
      </c>
      <c r="AD253" s="610">
        <v>11385</v>
      </c>
      <c r="AE253" s="601">
        <f>SUM(P253*AD253+AC253)</f>
        <v>11385</v>
      </c>
      <c r="AF253" s="31"/>
      <c r="AG253" s="31"/>
    </row>
    <row r="254" spans="1:33" ht="30" customHeight="1">
      <c r="A254" s="737" t="s">
        <v>6966</v>
      </c>
      <c r="B254" s="4672" t="s">
        <v>949</v>
      </c>
      <c r="C254" s="674">
        <v>45070</v>
      </c>
      <c r="D254" s="674">
        <v>45079</v>
      </c>
      <c r="E254" s="593"/>
      <c r="F254" s="619"/>
      <c r="G254" s="619">
        <v>5940</v>
      </c>
      <c r="H254" s="619">
        <v>105</v>
      </c>
      <c r="I254" s="619"/>
      <c r="J254" s="592" t="s">
        <v>950</v>
      </c>
      <c r="K254" s="786" t="s">
        <v>951</v>
      </c>
      <c r="L254" s="619" t="s">
        <v>699</v>
      </c>
      <c r="M254" s="615" t="s">
        <v>2267</v>
      </c>
      <c r="N254" s="592" t="s">
        <v>367</v>
      </c>
      <c r="O254" s="675">
        <v>5</v>
      </c>
      <c r="P254" s="675">
        <v>5</v>
      </c>
      <c r="Q254" s="592" t="s">
        <v>151</v>
      </c>
      <c r="R254" s="712"/>
      <c r="S254" s="712"/>
      <c r="T254" s="712"/>
      <c r="U254" s="712"/>
      <c r="V254" s="735" t="s">
        <v>2073</v>
      </c>
      <c r="W254" s="714"/>
      <c r="X254" s="721" t="s">
        <v>37</v>
      </c>
      <c r="Y254" s="712"/>
      <c r="Z254" s="3791" t="s">
        <v>45</v>
      </c>
      <c r="AA254" s="592"/>
      <c r="AB254" s="3843" t="s">
        <v>5535</v>
      </c>
      <c r="AC254" s="722">
        <v>3450</v>
      </c>
      <c r="AD254" s="601">
        <v>11385</v>
      </c>
      <c r="AE254" s="601">
        <f>SUM(P254*AD254+AC254)</f>
        <v>60375</v>
      </c>
      <c r="AF254" s="31"/>
      <c r="AG254" s="31"/>
    </row>
    <row r="255" spans="1:33" ht="30" customHeight="1">
      <c r="A255" s="614" t="s">
        <v>6945</v>
      </c>
      <c r="B255" s="4102" t="s">
        <v>952</v>
      </c>
      <c r="C255" s="674">
        <v>45071</v>
      </c>
      <c r="D255" s="674">
        <v>45077</v>
      </c>
      <c r="E255" s="593"/>
      <c r="F255" s="619"/>
      <c r="G255" s="619">
        <v>8626</v>
      </c>
      <c r="H255" s="619">
        <v>1727</v>
      </c>
      <c r="I255" s="619"/>
      <c r="J255" s="729" t="s">
        <v>953</v>
      </c>
      <c r="K255" s="592" t="s">
        <v>954</v>
      </c>
      <c r="L255" s="717" t="s">
        <v>845</v>
      </c>
      <c r="M255" s="592"/>
      <c r="N255" s="619"/>
      <c r="O255" s="675">
        <v>1</v>
      </c>
      <c r="P255" s="675">
        <v>1</v>
      </c>
      <c r="Q255" s="592" t="s">
        <v>955</v>
      </c>
      <c r="R255" s="712"/>
      <c r="S255" s="712"/>
      <c r="T255" s="712"/>
      <c r="U255" s="712"/>
      <c r="V255" s="730" t="s">
        <v>2073</v>
      </c>
      <c r="W255" s="714"/>
      <c r="X255" s="721" t="s">
        <v>37</v>
      </c>
      <c r="Y255" s="712"/>
      <c r="Z255" s="3791" t="s">
        <v>45</v>
      </c>
      <c r="AA255" s="592"/>
      <c r="AB255" s="3853" t="s">
        <v>5540</v>
      </c>
      <c r="AC255" s="722">
        <v>0</v>
      </c>
      <c r="AD255" s="722">
        <v>7392</v>
      </c>
      <c r="AE255" s="601">
        <f>SUM(P255*AD255+AC255)</f>
        <v>7392</v>
      </c>
      <c r="AF255" s="42">
        <v>583</v>
      </c>
      <c r="AG255" s="273" t="s">
        <v>362</v>
      </c>
    </row>
    <row r="256" spans="1:33" ht="30" customHeight="1">
      <c r="A256" s="614" t="s">
        <v>6945</v>
      </c>
      <c r="B256" s="4102" t="s">
        <v>956</v>
      </c>
      <c r="C256" s="674">
        <v>45071</v>
      </c>
      <c r="D256" s="674">
        <v>45077</v>
      </c>
      <c r="E256" s="593"/>
      <c r="F256" s="619"/>
      <c r="G256" s="619">
        <v>8626</v>
      </c>
      <c r="H256" s="619">
        <v>1232</v>
      </c>
      <c r="I256" s="619"/>
      <c r="J256" s="592" t="s">
        <v>957</v>
      </c>
      <c r="K256" s="592" t="s">
        <v>958</v>
      </c>
      <c r="L256" s="619" t="s">
        <v>840</v>
      </c>
      <c r="M256" s="592"/>
      <c r="N256" s="619"/>
      <c r="O256" s="675">
        <v>2</v>
      </c>
      <c r="P256" s="675">
        <v>2</v>
      </c>
      <c r="Q256" s="592" t="s">
        <v>959</v>
      </c>
      <c r="R256" s="712"/>
      <c r="S256" s="712"/>
      <c r="T256" s="712"/>
      <c r="U256" s="712"/>
      <c r="V256" s="730" t="s">
        <v>2073</v>
      </c>
      <c r="W256" s="714"/>
      <c r="X256" s="721" t="s">
        <v>37</v>
      </c>
      <c r="Y256" s="712"/>
      <c r="Z256" s="3791" t="s">
        <v>45</v>
      </c>
      <c r="AA256" s="592"/>
      <c r="AB256" s="3853" t="s">
        <v>5540</v>
      </c>
      <c r="AC256" s="722">
        <v>0</v>
      </c>
      <c r="AD256" s="722">
        <v>7392</v>
      </c>
      <c r="AE256" s="601">
        <f>SUM(P256*AD256+AC256)</f>
        <v>14784</v>
      </c>
      <c r="AF256" s="42">
        <v>584</v>
      </c>
      <c r="AG256" s="273" t="s">
        <v>362</v>
      </c>
    </row>
    <row r="257" spans="1:33" ht="30" customHeight="1">
      <c r="A257" s="737" t="s">
        <v>6973</v>
      </c>
      <c r="B257" s="4672" t="s">
        <v>960</v>
      </c>
      <c r="C257" s="674">
        <v>45071</v>
      </c>
      <c r="D257" s="674">
        <v>45078</v>
      </c>
      <c r="E257" s="593"/>
      <c r="F257" s="619"/>
      <c r="G257" s="619"/>
      <c r="H257" s="619"/>
      <c r="I257" s="619" t="s">
        <v>92</v>
      </c>
      <c r="J257" s="592" t="s">
        <v>961</v>
      </c>
      <c r="K257" s="592" t="s">
        <v>166</v>
      </c>
      <c r="L257" s="619" t="s">
        <v>3095</v>
      </c>
      <c r="M257" s="615" t="s">
        <v>2268</v>
      </c>
      <c r="N257" s="619"/>
      <c r="O257" s="675">
        <v>45</v>
      </c>
      <c r="P257" s="119">
        <v>40</v>
      </c>
      <c r="Q257" s="592" t="s">
        <v>962</v>
      </c>
      <c r="R257" s="712"/>
      <c r="S257" s="712"/>
      <c r="T257" s="712"/>
      <c r="U257" s="712"/>
      <c r="V257" s="796" t="s">
        <v>2073</v>
      </c>
      <c r="W257" s="714"/>
      <c r="X257" s="721" t="s">
        <v>37</v>
      </c>
      <c r="Y257" s="712"/>
      <c r="Z257" s="726" t="s">
        <v>45</v>
      </c>
      <c r="AA257" s="592"/>
      <c r="AB257" s="3845" t="s">
        <v>5544</v>
      </c>
      <c r="AC257" s="722">
        <v>0</v>
      </c>
      <c r="AD257" s="601">
        <v>6272.02</v>
      </c>
      <c r="AE257" s="722">
        <f>SUM(AD257*P257+AC257)</f>
        <v>250880.80000000002</v>
      </c>
      <c r="AF257" s="31">
        <v>339</v>
      </c>
      <c r="AG257" s="273" t="s">
        <v>362</v>
      </c>
    </row>
    <row r="258" spans="1:33" ht="30" customHeight="1">
      <c r="A258" s="737" t="s">
        <v>6973</v>
      </c>
      <c r="B258" s="4672" t="s">
        <v>963</v>
      </c>
      <c r="C258" s="674">
        <v>45071</v>
      </c>
      <c r="D258" s="674">
        <v>45078</v>
      </c>
      <c r="E258" s="593"/>
      <c r="F258" s="619"/>
      <c r="G258" s="714"/>
      <c r="H258" s="712"/>
      <c r="I258" s="619" t="s">
        <v>92</v>
      </c>
      <c r="J258" s="598" t="s">
        <v>964</v>
      </c>
      <c r="K258" s="592" t="s">
        <v>166</v>
      </c>
      <c r="L258" s="619" t="s">
        <v>3096</v>
      </c>
      <c r="M258" s="615" t="s">
        <v>2269</v>
      </c>
      <c r="N258" s="619"/>
      <c r="O258" s="675">
        <v>46</v>
      </c>
      <c r="P258" s="119">
        <v>43</v>
      </c>
      <c r="Q258" s="595" t="s">
        <v>965</v>
      </c>
      <c r="R258" s="712"/>
      <c r="S258" s="712"/>
      <c r="T258" s="712"/>
      <c r="U258" s="712"/>
      <c r="V258" s="796" t="s">
        <v>2073</v>
      </c>
      <c r="W258" s="714"/>
      <c r="X258" s="721" t="s">
        <v>37</v>
      </c>
      <c r="Y258" s="712"/>
      <c r="Z258" s="726" t="s">
        <v>45</v>
      </c>
      <c r="AA258" s="592"/>
      <c r="AB258" s="3845" t="s">
        <v>5544</v>
      </c>
      <c r="AC258" s="722">
        <v>0</v>
      </c>
      <c r="AD258" s="601">
        <v>6272.02</v>
      </c>
      <c r="AE258" s="722">
        <f>SUM(AD258*P258+AC258)</f>
        <v>269696.86000000004</v>
      </c>
      <c r="AF258" s="31">
        <v>340</v>
      </c>
      <c r="AG258" s="273" t="s">
        <v>362</v>
      </c>
    </row>
    <row r="259" spans="1:33" ht="30" customHeight="1">
      <c r="A259" s="737" t="s">
        <v>6973</v>
      </c>
      <c r="B259" s="4672" t="s">
        <v>966</v>
      </c>
      <c r="C259" s="674">
        <v>45071</v>
      </c>
      <c r="D259" s="674">
        <v>45078</v>
      </c>
      <c r="E259" s="593"/>
      <c r="F259" s="619"/>
      <c r="G259" s="714"/>
      <c r="H259" s="712"/>
      <c r="I259" s="619" t="s">
        <v>92</v>
      </c>
      <c r="J259" s="598" t="s">
        <v>967</v>
      </c>
      <c r="K259" s="592" t="s">
        <v>166</v>
      </c>
      <c r="L259" s="619" t="s">
        <v>1753</v>
      </c>
      <c r="M259" s="615" t="s">
        <v>2270</v>
      </c>
      <c r="N259" s="619"/>
      <c r="O259" s="675">
        <v>20</v>
      </c>
      <c r="P259" s="675">
        <v>20</v>
      </c>
      <c r="Q259" s="595" t="s">
        <v>968</v>
      </c>
      <c r="R259" s="712"/>
      <c r="S259" s="712"/>
      <c r="T259" s="712"/>
      <c r="U259" s="712"/>
      <c r="V259" s="796" t="s">
        <v>2073</v>
      </c>
      <c r="W259" s="714"/>
      <c r="X259" s="721" t="s">
        <v>37</v>
      </c>
      <c r="Y259" s="712"/>
      <c r="Z259" s="726" t="s">
        <v>45</v>
      </c>
      <c r="AA259" s="592"/>
      <c r="AB259" s="3845" t="s">
        <v>5544</v>
      </c>
      <c r="AC259" s="722">
        <v>0</v>
      </c>
      <c r="AD259" s="601">
        <v>6272.02</v>
      </c>
      <c r="AE259" s="722">
        <f>SUM(AD259*P259+AC259)</f>
        <v>125440.40000000001</v>
      </c>
      <c r="AF259" s="31">
        <v>292</v>
      </c>
      <c r="AG259" s="273" t="s">
        <v>362</v>
      </c>
    </row>
    <row r="260" spans="1:33" ht="30" customHeight="1">
      <c r="A260" s="614" t="s">
        <v>6971</v>
      </c>
      <c r="B260" s="4102" t="s">
        <v>969</v>
      </c>
      <c r="C260" s="674">
        <v>45072</v>
      </c>
      <c r="D260" s="674">
        <v>45084</v>
      </c>
      <c r="E260" s="593"/>
      <c r="F260" s="619"/>
      <c r="G260" s="619">
        <v>8601</v>
      </c>
      <c r="H260" s="619">
        <v>153</v>
      </c>
      <c r="I260" s="619"/>
      <c r="J260" s="592" t="s">
        <v>970</v>
      </c>
      <c r="K260" s="592" t="s">
        <v>971</v>
      </c>
      <c r="L260" s="619" t="s">
        <v>173</v>
      </c>
      <c r="M260" s="619"/>
      <c r="N260" s="619"/>
      <c r="O260" s="675">
        <v>1</v>
      </c>
      <c r="P260" s="675">
        <v>1</v>
      </c>
      <c r="Q260" s="592" t="s">
        <v>908</v>
      </c>
      <c r="R260" s="712"/>
      <c r="S260" s="712"/>
      <c r="T260" s="712"/>
      <c r="U260" s="712"/>
      <c r="V260" s="730" t="s">
        <v>2073</v>
      </c>
      <c r="W260" s="714"/>
      <c r="X260" s="1625" t="s">
        <v>37</v>
      </c>
      <c r="Y260" s="712"/>
      <c r="Z260" s="3805" t="s">
        <v>45</v>
      </c>
      <c r="AA260" s="592"/>
      <c r="AB260" s="3853" t="s">
        <v>5541</v>
      </c>
      <c r="AC260" s="722">
        <v>4500</v>
      </c>
      <c r="AD260" s="722">
        <v>7425</v>
      </c>
      <c r="AE260" s="601">
        <f>SUM(AD260*P260+AC260)</f>
        <v>11925</v>
      </c>
      <c r="AF260" s="31"/>
      <c r="AG260" s="31"/>
    </row>
    <row r="261" spans="1:33" ht="30" customHeight="1">
      <c r="A261" s="1416" t="s">
        <v>6961</v>
      </c>
      <c r="B261" s="36" t="s">
        <v>972</v>
      </c>
      <c r="C261" s="66">
        <v>45075</v>
      </c>
      <c r="D261" s="66">
        <v>45085</v>
      </c>
      <c r="E261" s="37"/>
      <c r="F261" s="68"/>
      <c r="G261" s="68"/>
      <c r="H261" s="68"/>
      <c r="I261" s="68" t="s">
        <v>25</v>
      </c>
      <c r="J261" s="36" t="s">
        <v>973</v>
      </c>
      <c r="K261" s="36" t="s">
        <v>974</v>
      </c>
      <c r="L261" s="68" t="s">
        <v>28</v>
      </c>
      <c r="M261" s="68"/>
      <c r="N261" s="68"/>
      <c r="O261" s="74">
        <v>2</v>
      </c>
      <c r="P261" s="74">
        <v>2</v>
      </c>
      <c r="Q261" s="36" t="s">
        <v>975</v>
      </c>
      <c r="R261" s="1417" t="s">
        <v>36</v>
      </c>
      <c r="S261" s="71"/>
      <c r="T261" s="71"/>
      <c r="U261" s="71"/>
      <c r="V261" s="1419" t="s">
        <v>256</v>
      </c>
      <c r="W261" s="182" t="s">
        <v>7426</v>
      </c>
      <c r="X261" s="1418" t="s">
        <v>37</v>
      </c>
      <c r="Y261" s="71"/>
      <c r="Z261" s="3806" t="s">
        <v>45</v>
      </c>
      <c r="AA261" s="36"/>
      <c r="AB261" s="3851" t="s">
        <v>5538</v>
      </c>
      <c r="AC261" s="280"/>
      <c r="AD261" s="272"/>
      <c r="AE261" s="272"/>
      <c r="AF261" s="31"/>
      <c r="AG261" s="31"/>
    </row>
    <row r="262" spans="1:33" ht="30" customHeight="1">
      <c r="A262" s="737" t="s">
        <v>6966</v>
      </c>
      <c r="B262" s="4672" t="s">
        <v>976</v>
      </c>
      <c r="C262" s="674">
        <v>45072</v>
      </c>
      <c r="D262" s="674">
        <v>45101</v>
      </c>
      <c r="E262" s="593"/>
      <c r="F262" s="619"/>
      <c r="G262" s="619">
        <v>5940</v>
      </c>
      <c r="H262" s="716" t="s">
        <v>977</v>
      </c>
      <c r="I262" s="619"/>
      <c r="J262" s="592" t="s">
        <v>978</v>
      </c>
      <c r="K262" s="592" t="s">
        <v>979</v>
      </c>
      <c r="L262" s="619" t="s">
        <v>980</v>
      </c>
      <c r="M262" s="615" t="s">
        <v>2271</v>
      </c>
      <c r="N262" s="619" t="s">
        <v>143</v>
      </c>
      <c r="O262" s="675">
        <v>1</v>
      </c>
      <c r="P262" s="675">
        <v>1</v>
      </c>
      <c r="Q262" s="592" t="s">
        <v>981</v>
      </c>
      <c r="R262" s="641"/>
      <c r="S262" s="712"/>
      <c r="T262" s="712"/>
      <c r="U262" s="712"/>
      <c r="V262" s="795" t="s">
        <v>2073</v>
      </c>
      <c r="W262" s="714"/>
      <c r="X262" s="721" t="s">
        <v>37</v>
      </c>
      <c r="Y262" s="712"/>
      <c r="Z262" s="3791" t="s">
        <v>45</v>
      </c>
      <c r="AA262" s="592"/>
      <c r="AB262" s="3843" t="s">
        <v>5535</v>
      </c>
      <c r="AC262" s="722">
        <v>0</v>
      </c>
      <c r="AD262" s="601">
        <v>11385</v>
      </c>
      <c r="AE262" s="601">
        <f t="shared" ref="AE262:AE271" si="10">SUM(P262*AD262+AC262)</f>
        <v>11385</v>
      </c>
      <c r="AF262" s="31"/>
      <c r="AG262" s="31"/>
    </row>
    <row r="263" spans="1:33" ht="30" customHeight="1">
      <c r="A263" s="614" t="s">
        <v>6945</v>
      </c>
      <c r="B263" s="4102" t="s">
        <v>982</v>
      </c>
      <c r="C263" s="674">
        <v>45075</v>
      </c>
      <c r="D263" s="674">
        <v>45079</v>
      </c>
      <c r="E263" s="593"/>
      <c r="F263" s="619"/>
      <c r="G263" s="619">
        <v>8626</v>
      </c>
      <c r="H263" s="619">
        <v>1232</v>
      </c>
      <c r="I263" s="619"/>
      <c r="J263" s="592" t="s">
        <v>957</v>
      </c>
      <c r="K263" s="592" t="s">
        <v>983</v>
      </c>
      <c r="L263" s="619" t="s">
        <v>28</v>
      </c>
      <c r="M263" s="619"/>
      <c r="N263" s="619"/>
      <c r="O263" s="675">
        <v>2</v>
      </c>
      <c r="P263" s="675">
        <v>2</v>
      </c>
      <c r="Q263" s="729" t="s">
        <v>984</v>
      </c>
      <c r="R263" s="750"/>
      <c r="S263" s="750"/>
      <c r="T263" s="750"/>
      <c r="U263" s="750"/>
      <c r="V263" s="730" t="s">
        <v>2073</v>
      </c>
      <c r="W263" s="714"/>
      <c r="X263" s="721" t="s">
        <v>37</v>
      </c>
      <c r="Y263" s="750"/>
      <c r="Z263" s="3791" t="s">
        <v>45</v>
      </c>
      <c r="AA263" s="592"/>
      <c r="AB263" s="3853" t="s">
        <v>5540</v>
      </c>
      <c r="AC263" s="722">
        <v>0</v>
      </c>
      <c r="AD263" s="722">
        <v>7392</v>
      </c>
      <c r="AE263" s="722">
        <f t="shared" si="10"/>
        <v>14784</v>
      </c>
      <c r="AF263" s="42">
        <v>585</v>
      </c>
      <c r="AG263" s="273" t="s">
        <v>362</v>
      </c>
    </row>
    <row r="264" spans="1:33" ht="30" customHeight="1">
      <c r="A264" s="614" t="s">
        <v>6942</v>
      </c>
      <c r="B264" s="4102" t="s">
        <v>985</v>
      </c>
      <c r="C264" s="674">
        <v>45075</v>
      </c>
      <c r="D264" s="674">
        <v>45079</v>
      </c>
      <c r="E264" s="593"/>
      <c r="F264" s="619"/>
      <c r="G264" s="619"/>
      <c r="H264" s="619"/>
      <c r="I264" s="619" t="s">
        <v>92</v>
      </c>
      <c r="J264" s="592" t="s">
        <v>986</v>
      </c>
      <c r="K264" s="592" t="s">
        <v>987</v>
      </c>
      <c r="L264" s="775" t="s">
        <v>8647</v>
      </c>
      <c r="M264" s="615" t="s">
        <v>2272</v>
      </c>
      <c r="N264" s="835" t="s">
        <v>6609</v>
      </c>
      <c r="O264" s="675">
        <v>68</v>
      </c>
      <c r="P264" s="675">
        <v>74</v>
      </c>
      <c r="Q264" s="729" t="s">
        <v>988</v>
      </c>
      <c r="R264" s="619"/>
      <c r="S264" s="712"/>
      <c r="T264" s="712"/>
      <c r="U264" s="712"/>
      <c r="V264" s="759" t="s">
        <v>2073</v>
      </c>
      <c r="W264" s="714"/>
      <c r="X264" s="3165" t="s">
        <v>37</v>
      </c>
      <c r="Y264" s="712"/>
      <c r="Z264" s="3803" t="s">
        <v>45</v>
      </c>
      <c r="AA264" s="592"/>
      <c r="AB264" s="3853" t="s">
        <v>5543</v>
      </c>
      <c r="AC264" s="722">
        <v>0</v>
      </c>
      <c r="AD264" s="722">
        <v>11397</v>
      </c>
      <c r="AE264" s="722">
        <f t="shared" si="10"/>
        <v>843378</v>
      </c>
      <c r="AF264" s="31"/>
      <c r="AG264" s="31"/>
    </row>
    <row r="265" spans="1:33" ht="30" customHeight="1">
      <c r="A265" s="614" t="s">
        <v>6942</v>
      </c>
      <c r="B265" s="619" t="s">
        <v>989</v>
      </c>
      <c r="C265" s="674">
        <v>45082</v>
      </c>
      <c r="D265" s="674">
        <v>45093</v>
      </c>
      <c r="E265" s="593"/>
      <c r="F265" s="619"/>
      <c r="G265" s="619">
        <v>8638</v>
      </c>
      <c r="H265" s="619">
        <v>132</v>
      </c>
      <c r="I265" s="619"/>
      <c r="J265" s="729" t="s">
        <v>990</v>
      </c>
      <c r="K265" s="592" t="s">
        <v>991</v>
      </c>
      <c r="L265" s="619" t="s">
        <v>28</v>
      </c>
      <c r="M265" s="615" t="s">
        <v>2273</v>
      </c>
      <c r="N265" s="619" t="s">
        <v>34</v>
      </c>
      <c r="O265" s="675">
        <v>2</v>
      </c>
      <c r="P265" s="119">
        <v>6</v>
      </c>
      <c r="Q265" s="592" t="s">
        <v>992</v>
      </c>
      <c r="R265" s="619"/>
      <c r="S265" s="712"/>
      <c r="T265" s="712"/>
      <c r="U265" s="712"/>
      <c r="V265" s="797" t="s">
        <v>2073</v>
      </c>
      <c r="W265" s="714"/>
      <c r="X265" s="721" t="s">
        <v>37</v>
      </c>
      <c r="Y265" s="712"/>
      <c r="Z265" s="3791" t="s">
        <v>45</v>
      </c>
      <c r="AA265" s="592"/>
      <c r="AB265" s="3853" t="s">
        <v>5540</v>
      </c>
      <c r="AC265" s="722">
        <v>0</v>
      </c>
      <c r="AD265" s="722">
        <v>7613</v>
      </c>
      <c r="AE265" s="722">
        <f t="shared" si="10"/>
        <v>45678</v>
      </c>
      <c r="AF265" s="31"/>
      <c r="AG265" s="31"/>
    </row>
    <row r="266" spans="1:33" ht="30" customHeight="1">
      <c r="A266" s="8070" t="s">
        <v>6942</v>
      </c>
      <c r="B266" s="619" t="s">
        <v>993</v>
      </c>
      <c r="C266" s="674">
        <v>45075</v>
      </c>
      <c r="D266" s="674">
        <v>45082</v>
      </c>
      <c r="E266" s="593"/>
      <c r="F266" s="619"/>
      <c r="G266" s="619">
        <v>8638</v>
      </c>
      <c r="H266" s="619">
        <v>75</v>
      </c>
      <c r="I266" s="619"/>
      <c r="J266" s="592" t="s">
        <v>994</v>
      </c>
      <c r="K266" s="592" t="s">
        <v>995</v>
      </c>
      <c r="L266" s="619" t="s">
        <v>173</v>
      </c>
      <c r="M266" s="615" t="s">
        <v>2274</v>
      </c>
      <c r="N266" s="619"/>
      <c r="O266" s="675">
        <v>1</v>
      </c>
      <c r="P266" s="675">
        <v>1</v>
      </c>
      <c r="Q266" s="592" t="s">
        <v>955</v>
      </c>
      <c r="R266" s="619"/>
      <c r="S266" s="619"/>
      <c r="T266" s="619"/>
      <c r="U266" s="619"/>
      <c r="V266" s="797" t="s">
        <v>2073</v>
      </c>
      <c r="W266" s="714"/>
      <c r="X266" s="721" t="s">
        <v>37</v>
      </c>
      <c r="Y266" s="619"/>
      <c r="Z266" s="3800" t="s">
        <v>45</v>
      </c>
      <c r="AA266" s="592"/>
      <c r="AB266" s="3853" t="s">
        <v>5540</v>
      </c>
      <c r="AC266" s="722">
        <v>0</v>
      </c>
      <c r="AD266" s="722">
        <v>7613</v>
      </c>
      <c r="AE266" s="722">
        <f t="shared" si="10"/>
        <v>7613</v>
      </c>
      <c r="AF266" s="31"/>
      <c r="AG266" s="31"/>
    </row>
    <row r="267" spans="1:33" ht="30" customHeight="1">
      <c r="A267" s="8070" t="s">
        <v>6942</v>
      </c>
      <c r="B267" s="619" t="s">
        <v>996</v>
      </c>
      <c r="C267" s="674">
        <v>45075</v>
      </c>
      <c r="D267" s="674">
        <v>45085</v>
      </c>
      <c r="E267" s="593"/>
      <c r="F267" s="619"/>
      <c r="G267" s="619">
        <v>8638</v>
      </c>
      <c r="H267" s="619">
        <v>184</v>
      </c>
      <c r="I267" s="619"/>
      <c r="J267" s="592" t="s">
        <v>997</v>
      </c>
      <c r="K267" s="592" t="s">
        <v>998</v>
      </c>
      <c r="L267" s="619" t="s">
        <v>62</v>
      </c>
      <c r="M267" s="615" t="s">
        <v>2275</v>
      </c>
      <c r="N267" s="619"/>
      <c r="O267" s="675">
        <v>5</v>
      </c>
      <c r="P267" s="675">
        <v>5</v>
      </c>
      <c r="Q267" s="592" t="s">
        <v>999</v>
      </c>
      <c r="R267" s="712"/>
      <c r="S267" s="712"/>
      <c r="T267" s="712"/>
      <c r="U267" s="712"/>
      <c r="V267" s="619" t="s">
        <v>2073</v>
      </c>
      <c r="W267" s="714"/>
      <c r="X267" s="721" t="s">
        <v>37</v>
      </c>
      <c r="Y267" s="712"/>
      <c r="Z267" s="3776" t="s">
        <v>45</v>
      </c>
      <c r="AA267" s="592"/>
      <c r="AB267" s="3853" t="s">
        <v>5540</v>
      </c>
      <c r="AC267" s="722">
        <v>0</v>
      </c>
      <c r="AD267" s="722">
        <v>7613</v>
      </c>
      <c r="AE267" s="722">
        <f t="shared" si="10"/>
        <v>38065</v>
      </c>
      <c r="AF267" s="1"/>
      <c r="AG267" s="247"/>
    </row>
    <row r="268" spans="1:33" ht="30" customHeight="1">
      <c r="A268" s="8070" t="s">
        <v>6942</v>
      </c>
      <c r="B268" s="619" t="s">
        <v>1000</v>
      </c>
      <c r="C268" s="674">
        <v>45075</v>
      </c>
      <c r="D268" s="674">
        <v>45084</v>
      </c>
      <c r="E268" s="593"/>
      <c r="F268" s="619"/>
      <c r="G268" s="619">
        <v>8638</v>
      </c>
      <c r="H268" s="619">
        <v>170</v>
      </c>
      <c r="I268" s="619"/>
      <c r="J268" s="592" t="s">
        <v>1001</v>
      </c>
      <c r="K268" s="592" t="s">
        <v>1002</v>
      </c>
      <c r="L268" s="619" t="s">
        <v>76</v>
      </c>
      <c r="M268" s="619"/>
      <c r="N268" s="619"/>
      <c r="O268" s="675">
        <v>4</v>
      </c>
      <c r="P268" s="675">
        <v>4</v>
      </c>
      <c r="Q268" s="592" t="s">
        <v>1003</v>
      </c>
      <c r="R268" s="712"/>
      <c r="S268" s="712"/>
      <c r="T268" s="712"/>
      <c r="U268" s="712"/>
      <c r="V268" s="730" t="s">
        <v>2073</v>
      </c>
      <c r="W268" s="714"/>
      <c r="X268" s="721" t="s">
        <v>37</v>
      </c>
      <c r="Y268" s="712"/>
      <c r="Z268" s="3791" t="s">
        <v>45</v>
      </c>
      <c r="AA268" s="592"/>
      <c r="AB268" s="3853" t="s">
        <v>5540</v>
      </c>
      <c r="AC268" s="722">
        <v>0</v>
      </c>
      <c r="AD268" s="722">
        <v>7613</v>
      </c>
      <c r="AE268" s="722">
        <f t="shared" si="10"/>
        <v>30452</v>
      </c>
      <c r="AF268" s="31"/>
      <c r="AG268" s="31"/>
    </row>
    <row r="269" spans="1:33" ht="30" customHeight="1">
      <c r="A269" s="733" t="s">
        <v>6961</v>
      </c>
      <c r="B269" s="4102" t="s">
        <v>1004</v>
      </c>
      <c r="C269" s="674">
        <v>45091</v>
      </c>
      <c r="D269" s="674">
        <v>45082</v>
      </c>
      <c r="E269" s="593"/>
      <c r="F269" s="619"/>
      <c r="G269" s="619"/>
      <c r="H269" s="619"/>
      <c r="I269" s="619" t="s">
        <v>25</v>
      </c>
      <c r="J269" s="592" t="s">
        <v>1005</v>
      </c>
      <c r="K269" s="592" t="s">
        <v>1006</v>
      </c>
      <c r="L269" s="619" t="s">
        <v>1007</v>
      </c>
      <c r="M269" s="619"/>
      <c r="N269" s="619"/>
      <c r="O269" s="675">
        <v>4</v>
      </c>
      <c r="P269" s="675">
        <v>4</v>
      </c>
      <c r="Q269" s="592" t="s">
        <v>1008</v>
      </c>
      <c r="R269" s="712"/>
      <c r="S269" s="712"/>
      <c r="T269" s="712"/>
      <c r="U269" s="712"/>
      <c r="V269" s="730" t="s">
        <v>2073</v>
      </c>
      <c r="W269" s="714" t="s">
        <v>7426</v>
      </c>
      <c r="X269" s="721" t="s">
        <v>37</v>
      </c>
      <c r="Y269" s="712"/>
      <c r="Z269" s="3791" t="s">
        <v>45</v>
      </c>
      <c r="AA269" s="592"/>
      <c r="AB269" s="3853" t="s">
        <v>5538</v>
      </c>
      <c r="AC269" s="722">
        <v>0</v>
      </c>
      <c r="AD269" s="722">
        <v>6850</v>
      </c>
      <c r="AE269" s="722">
        <f t="shared" si="10"/>
        <v>27400</v>
      </c>
      <c r="AF269" s="30"/>
      <c r="AG269" s="30"/>
    </row>
    <row r="270" spans="1:33" ht="30" customHeight="1">
      <c r="A270" s="733" t="s">
        <v>6961</v>
      </c>
      <c r="B270" s="4102" t="s">
        <v>1009</v>
      </c>
      <c r="C270" s="674">
        <v>45075</v>
      </c>
      <c r="D270" s="674">
        <v>45082</v>
      </c>
      <c r="E270" s="593"/>
      <c r="F270" s="619"/>
      <c r="G270" s="716"/>
      <c r="H270" s="750"/>
      <c r="I270" s="619" t="s">
        <v>25</v>
      </c>
      <c r="J270" s="592" t="s">
        <v>1010</v>
      </c>
      <c r="K270" s="592" t="s">
        <v>1006</v>
      </c>
      <c r="L270" s="619" t="s">
        <v>173</v>
      </c>
      <c r="M270" s="615" t="s">
        <v>2276</v>
      </c>
      <c r="N270" s="619"/>
      <c r="O270" s="675">
        <v>1</v>
      </c>
      <c r="P270" s="675">
        <v>1</v>
      </c>
      <c r="Q270" s="592" t="s">
        <v>1011</v>
      </c>
      <c r="R270" s="712"/>
      <c r="S270" s="712"/>
      <c r="T270" s="712"/>
      <c r="U270" s="712"/>
      <c r="V270" s="718" t="s">
        <v>2073</v>
      </c>
      <c r="W270" s="714"/>
      <c r="X270" s="619"/>
      <c r="Y270" s="712"/>
      <c r="Z270" s="3791" t="s">
        <v>45</v>
      </c>
      <c r="AA270" s="592"/>
      <c r="AB270" s="3853" t="s">
        <v>5538</v>
      </c>
      <c r="AC270" s="722">
        <v>0</v>
      </c>
      <c r="AD270" s="722">
        <v>6850</v>
      </c>
      <c r="AE270" s="722">
        <f t="shared" si="10"/>
        <v>6850</v>
      </c>
      <c r="AF270" s="31"/>
      <c r="AG270" s="31"/>
    </row>
    <row r="271" spans="1:33" ht="30" customHeight="1">
      <c r="A271" s="733" t="s">
        <v>6961</v>
      </c>
      <c r="B271" s="4102" t="s">
        <v>1012</v>
      </c>
      <c r="C271" s="674">
        <v>45075</v>
      </c>
      <c r="D271" s="674">
        <v>45089</v>
      </c>
      <c r="E271" s="593"/>
      <c r="F271" s="619"/>
      <c r="G271" s="714"/>
      <c r="H271" s="712"/>
      <c r="I271" s="619" t="s">
        <v>25</v>
      </c>
      <c r="J271" s="598" t="s">
        <v>1013</v>
      </c>
      <c r="K271" s="595" t="s">
        <v>1014</v>
      </c>
      <c r="L271" s="619" t="s">
        <v>173</v>
      </c>
      <c r="M271" s="619"/>
      <c r="N271" s="619"/>
      <c r="O271" s="724">
        <v>1</v>
      </c>
      <c r="P271" s="724">
        <v>1</v>
      </c>
      <c r="Q271" s="595" t="s">
        <v>1015</v>
      </c>
      <c r="R271" s="712"/>
      <c r="S271" s="712"/>
      <c r="T271" s="712"/>
      <c r="U271" s="712"/>
      <c r="V271" s="730" t="s">
        <v>2073</v>
      </c>
      <c r="W271" s="714" t="s">
        <v>7426</v>
      </c>
      <c r="X271" s="619" t="s">
        <v>37</v>
      </c>
      <c r="Y271" s="712"/>
      <c r="Z271" s="726" t="s">
        <v>45</v>
      </c>
      <c r="AA271" s="592"/>
      <c r="AB271" s="3853" t="s">
        <v>5538</v>
      </c>
      <c r="AC271" s="722">
        <v>4500</v>
      </c>
      <c r="AD271" s="722">
        <v>6850</v>
      </c>
      <c r="AE271" s="722">
        <f t="shared" si="10"/>
        <v>11350</v>
      </c>
      <c r="AF271" s="31"/>
      <c r="AG271" s="31"/>
    </row>
    <row r="272" spans="1:33" ht="30" customHeight="1">
      <c r="A272" s="591" t="s">
        <v>6896</v>
      </c>
      <c r="B272" s="4102" t="s">
        <v>1016</v>
      </c>
      <c r="C272" s="674">
        <v>45075</v>
      </c>
      <c r="D272" s="674">
        <v>45090</v>
      </c>
      <c r="E272" s="593"/>
      <c r="F272" s="619"/>
      <c r="G272" s="619">
        <v>8644</v>
      </c>
      <c r="H272" s="619">
        <v>251</v>
      </c>
      <c r="I272" s="619"/>
      <c r="J272" s="592" t="s">
        <v>1017</v>
      </c>
      <c r="K272" s="592" t="s">
        <v>1018</v>
      </c>
      <c r="L272" s="619" t="s">
        <v>1019</v>
      </c>
      <c r="M272" s="619"/>
      <c r="N272" s="592" t="s">
        <v>325</v>
      </c>
      <c r="O272" s="675">
        <v>4</v>
      </c>
      <c r="P272" s="675">
        <v>4</v>
      </c>
      <c r="Q272" s="592" t="s">
        <v>1020</v>
      </c>
      <c r="R272" s="712"/>
      <c r="S272" s="712"/>
      <c r="T272" s="712"/>
      <c r="U272" s="712"/>
      <c r="V272" s="730" t="s">
        <v>2073</v>
      </c>
      <c r="W272" s="714"/>
      <c r="X272" s="763" t="s">
        <v>37</v>
      </c>
      <c r="Y272" s="712"/>
      <c r="Z272" s="3791" t="s">
        <v>45</v>
      </c>
      <c r="AA272" s="592"/>
      <c r="AB272" s="3843" t="s">
        <v>5541</v>
      </c>
      <c r="AC272" s="722">
        <v>14580</v>
      </c>
      <c r="AD272" s="601">
        <v>7096.32</v>
      </c>
      <c r="AE272" s="601">
        <f t="shared" ref="AE272:AE289" si="11">SUM(AD272*P272+AC272)</f>
        <v>42965.279999999999</v>
      </c>
      <c r="AF272" s="42">
        <v>634</v>
      </c>
      <c r="AG272" s="273" t="s">
        <v>362</v>
      </c>
    </row>
    <row r="273" spans="1:33" ht="30" customHeight="1">
      <c r="A273" s="591" t="s">
        <v>6896</v>
      </c>
      <c r="B273" s="4102" t="s">
        <v>1021</v>
      </c>
      <c r="C273" s="674">
        <v>45075</v>
      </c>
      <c r="D273" s="674">
        <v>45082</v>
      </c>
      <c r="E273" s="593"/>
      <c r="F273" s="619"/>
      <c r="G273" s="619">
        <v>8644</v>
      </c>
      <c r="H273" s="619">
        <v>33</v>
      </c>
      <c r="I273" s="619"/>
      <c r="J273" s="592" t="s">
        <v>1022</v>
      </c>
      <c r="K273" s="592" t="s">
        <v>1023</v>
      </c>
      <c r="L273" s="619" t="s">
        <v>193</v>
      </c>
      <c r="M273" s="619"/>
      <c r="N273" s="592" t="s">
        <v>325</v>
      </c>
      <c r="O273" s="675">
        <v>6</v>
      </c>
      <c r="P273" s="675">
        <v>6</v>
      </c>
      <c r="Q273" s="592" t="s">
        <v>1024</v>
      </c>
      <c r="R273" s="712"/>
      <c r="S273" s="712"/>
      <c r="T273" s="712"/>
      <c r="U273" s="712"/>
      <c r="V273" s="730" t="s">
        <v>2073</v>
      </c>
      <c r="W273" s="714"/>
      <c r="X273" s="763" t="s">
        <v>37</v>
      </c>
      <c r="Y273" s="712"/>
      <c r="Z273" s="3791" t="s">
        <v>45</v>
      </c>
      <c r="AA273" s="592"/>
      <c r="AB273" s="3843" t="s">
        <v>5541</v>
      </c>
      <c r="AC273" s="722">
        <v>0</v>
      </c>
      <c r="AD273" s="601">
        <v>7096.32</v>
      </c>
      <c r="AE273" s="601">
        <f t="shared" si="11"/>
        <v>42577.919999999998</v>
      </c>
      <c r="AF273" s="31"/>
      <c r="AG273" s="31"/>
    </row>
    <row r="274" spans="1:33" ht="30" customHeight="1">
      <c r="A274" s="591" t="s">
        <v>6896</v>
      </c>
      <c r="B274" s="4102" t="s">
        <v>1025</v>
      </c>
      <c r="C274" s="674">
        <v>45075</v>
      </c>
      <c r="D274" s="674">
        <v>45084</v>
      </c>
      <c r="E274" s="593"/>
      <c r="F274" s="619"/>
      <c r="G274" s="619">
        <v>8644</v>
      </c>
      <c r="H274" s="619">
        <v>762</v>
      </c>
      <c r="I274" s="619"/>
      <c r="J274" s="592" t="s">
        <v>1026</v>
      </c>
      <c r="K274" s="592"/>
      <c r="L274" s="619" t="s">
        <v>1027</v>
      </c>
      <c r="M274" s="615" t="s">
        <v>2277</v>
      </c>
      <c r="N274" s="592" t="s">
        <v>325</v>
      </c>
      <c r="O274" s="675">
        <v>2</v>
      </c>
      <c r="P274" s="675">
        <v>2</v>
      </c>
      <c r="Q274" s="592" t="s">
        <v>1028</v>
      </c>
      <c r="R274" s="712"/>
      <c r="S274" s="712"/>
      <c r="T274" s="712"/>
      <c r="U274" s="712"/>
      <c r="V274" s="734" t="s">
        <v>2073</v>
      </c>
      <c r="W274" s="714"/>
      <c r="X274" s="763" t="s">
        <v>37</v>
      </c>
      <c r="Y274" s="712"/>
      <c r="Z274" s="3791" t="s">
        <v>45</v>
      </c>
      <c r="AA274" s="592"/>
      <c r="AB274" s="3843" t="s">
        <v>5541</v>
      </c>
      <c r="AC274" s="722">
        <v>2430</v>
      </c>
      <c r="AD274" s="601">
        <v>7096.32</v>
      </c>
      <c r="AE274" s="601">
        <f t="shared" si="11"/>
        <v>16622.64</v>
      </c>
      <c r="AF274" s="31"/>
      <c r="AG274" s="31"/>
    </row>
    <row r="275" spans="1:33" ht="30" customHeight="1">
      <c r="A275" s="591" t="s">
        <v>6896</v>
      </c>
      <c r="B275" s="4102" t="s">
        <v>1029</v>
      </c>
      <c r="C275" s="674">
        <v>45075</v>
      </c>
      <c r="D275" s="674">
        <v>45085</v>
      </c>
      <c r="E275" s="593"/>
      <c r="F275" s="619"/>
      <c r="G275" s="619">
        <v>8644</v>
      </c>
      <c r="H275" s="619">
        <v>654</v>
      </c>
      <c r="I275" s="619"/>
      <c r="J275" s="592" t="s">
        <v>1030</v>
      </c>
      <c r="K275" s="592" t="s">
        <v>409</v>
      </c>
      <c r="L275" s="717" t="s">
        <v>76</v>
      </c>
      <c r="M275" s="619"/>
      <c r="N275" s="619" t="s">
        <v>34</v>
      </c>
      <c r="O275" s="675">
        <v>4</v>
      </c>
      <c r="P275" s="675">
        <v>4</v>
      </c>
      <c r="Q275" s="592" t="s">
        <v>1031</v>
      </c>
      <c r="R275" s="712"/>
      <c r="S275" s="712"/>
      <c r="T275" s="712"/>
      <c r="U275" s="712"/>
      <c r="V275" s="730" t="s">
        <v>2073</v>
      </c>
      <c r="W275" s="714"/>
      <c r="X275" s="763" t="s">
        <v>37</v>
      </c>
      <c r="Y275" s="712"/>
      <c r="Z275" s="3791" t="s">
        <v>45</v>
      </c>
      <c r="AA275" s="592"/>
      <c r="AB275" s="3843" t="s">
        <v>5541</v>
      </c>
      <c r="AC275" s="722">
        <v>4860</v>
      </c>
      <c r="AD275" s="601">
        <v>7096.32</v>
      </c>
      <c r="AE275" s="601">
        <f t="shared" si="11"/>
        <v>33245.279999999999</v>
      </c>
      <c r="AF275" s="31"/>
      <c r="AG275" s="31"/>
    </row>
    <row r="276" spans="1:33" ht="30" customHeight="1">
      <c r="A276" s="8180" t="s">
        <v>6953</v>
      </c>
      <c r="B276" s="4102" t="s">
        <v>1032</v>
      </c>
      <c r="C276" s="674">
        <v>45075</v>
      </c>
      <c r="D276" s="674">
        <v>45082</v>
      </c>
      <c r="E276" s="593"/>
      <c r="F276" s="619"/>
      <c r="G276" s="619">
        <v>8599</v>
      </c>
      <c r="H276" s="716" t="s">
        <v>1033</v>
      </c>
      <c r="I276" s="619"/>
      <c r="J276" s="592" t="s">
        <v>1034</v>
      </c>
      <c r="K276" s="592" t="s">
        <v>1035</v>
      </c>
      <c r="L276" s="619" t="s">
        <v>76</v>
      </c>
      <c r="M276" s="615" t="s">
        <v>2278</v>
      </c>
      <c r="N276" s="619"/>
      <c r="O276" s="675">
        <v>4</v>
      </c>
      <c r="P276" s="675">
        <v>4</v>
      </c>
      <c r="Q276" s="592" t="s">
        <v>1036</v>
      </c>
      <c r="R276" s="619" t="s">
        <v>36</v>
      </c>
      <c r="S276" s="712"/>
      <c r="T276" s="712"/>
      <c r="U276" s="712"/>
      <c r="V276" s="799" t="s">
        <v>2073</v>
      </c>
      <c r="W276" s="714"/>
      <c r="X276" s="599" t="s">
        <v>37</v>
      </c>
      <c r="Y276" s="712"/>
      <c r="Z276" s="3791" t="s">
        <v>45</v>
      </c>
      <c r="AA276" s="592"/>
      <c r="AB276" s="3850" t="s">
        <v>5535</v>
      </c>
      <c r="AC276" s="722">
        <v>0</v>
      </c>
      <c r="AD276" s="697">
        <v>6296.75</v>
      </c>
      <c r="AE276" s="601">
        <f t="shared" si="11"/>
        <v>25187</v>
      </c>
      <c r="AF276" s="31"/>
      <c r="AG276" s="31"/>
    </row>
    <row r="277" spans="1:33" ht="30" customHeight="1">
      <c r="A277" s="614" t="s">
        <v>6958</v>
      </c>
      <c r="B277" s="4102" t="s">
        <v>1037</v>
      </c>
      <c r="C277" s="764">
        <v>45075</v>
      </c>
      <c r="D277" s="764">
        <v>45083</v>
      </c>
      <c r="E277" s="593"/>
      <c r="F277" s="619"/>
      <c r="G277" s="710">
        <v>8369</v>
      </c>
      <c r="H277" s="770" t="s">
        <v>383</v>
      </c>
      <c r="I277" s="710" t="s">
        <v>25</v>
      </c>
      <c r="J277" s="656" t="s">
        <v>1038</v>
      </c>
      <c r="K277" s="656" t="s">
        <v>1039</v>
      </c>
      <c r="L277" s="1451" t="s">
        <v>173</v>
      </c>
      <c r="M277" s="771" t="s">
        <v>2279</v>
      </c>
      <c r="N277" s="656" t="s">
        <v>325</v>
      </c>
      <c r="O277" s="772">
        <v>1</v>
      </c>
      <c r="P277" s="772">
        <v>1</v>
      </c>
      <c r="Q277" s="656" t="s">
        <v>1040</v>
      </c>
      <c r="R277" s="707"/>
      <c r="S277" s="707"/>
      <c r="T277" s="707"/>
      <c r="U277" s="707"/>
      <c r="V277" s="1453" t="s">
        <v>2073</v>
      </c>
      <c r="W277" s="709"/>
      <c r="X277" s="599" t="s">
        <v>37</v>
      </c>
      <c r="Y277" s="707"/>
      <c r="Z277" s="3807" t="s">
        <v>45</v>
      </c>
      <c r="AA277" s="592"/>
      <c r="AB277" s="3855" t="s">
        <v>5535</v>
      </c>
      <c r="AC277" s="727">
        <v>0</v>
      </c>
      <c r="AD277" s="727">
        <v>11385</v>
      </c>
      <c r="AE277" s="686">
        <f t="shared" si="11"/>
        <v>11385</v>
      </c>
      <c r="AF277" s="30"/>
      <c r="AG277" s="30"/>
    </row>
    <row r="278" spans="1:33" ht="30" customHeight="1">
      <c r="A278" s="1416" t="s">
        <v>6961</v>
      </c>
      <c r="B278" s="1753" t="s">
        <v>1411</v>
      </c>
      <c r="C278" s="66">
        <v>45077</v>
      </c>
      <c r="D278" s="66">
        <v>45084</v>
      </c>
      <c r="E278" s="37"/>
      <c r="F278" s="68"/>
      <c r="G278" s="68"/>
      <c r="H278" s="67" t="s">
        <v>1041</v>
      </c>
      <c r="I278" s="68" t="s">
        <v>25</v>
      </c>
      <c r="J278" s="36" t="s">
        <v>1042</v>
      </c>
      <c r="K278" s="36" t="s">
        <v>1043</v>
      </c>
      <c r="L278" s="68" t="s">
        <v>28</v>
      </c>
      <c r="M278" s="69" t="s">
        <v>2280</v>
      </c>
      <c r="N278" s="68" t="s">
        <v>34</v>
      </c>
      <c r="O278" s="74">
        <v>2</v>
      </c>
      <c r="P278" s="74">
        <v>2</v>
      </c>
      <c r="Q278" s="36" t="s">
        <v>1044</v>
      </c>
      <c r="R278" s="58" t="s">
        <v>36</v>
      </c>
      <c r="S278" s="71"/>
      <c r="T278" s="71"/>
      <c r="U278" s="71"/>
      <c r="V278" s="1754" t="s">
        <v>256</v>
      </c>
      <c r="W278" s="182" t="s">
        <v>7426</v>
      </c>
      <c r="X278" s="1418"/>
      <c r="Y278" s="71"/>
      <c r="Z278" s="3806"/>
      <c r="AA278" s="36"/>
      <c r="AB278" s="3851" t="s">
        <v>5538</v>
      </c>
      <c r="AC278" s="280"/>
      <c r="AD278" s="280"/>
      <c r="AE278" s="272"/>
      <c r="AF278" s="31"/>
      <c r="AG278" s="31"/>
    </row>
    <row r="279" spans="1:33" ht="30" customHeight="1">
      <c r="A279" s="4876" t="s">
        <v>6949</v>
      </c>
      <c r="B279" s="678" t="s">
        <v>1045</v>
      </c>
      <c r="C279" s="674">
        <v>45076</v>
      </c>
      <c r="D279" s="674">
        <v>45086</v>
      </c>
      <c r="E279" s="593"/>
      <c r="F279" s="619"/>
      <c r="G279" s="619">
        <v>8615</v>
      </c>
      <c r="H279" s="619">
        <v>311</v>
      </c>
      <c r="I279" s="619"/>
      <c r="J279" s="598" t="s">
        <v>1046</v>
      </c>
      <c r="K279" s="595" t="s">
        <v>409</v>
      </c>
      <c r="L279" s="619" t="s">
        <v>1027</v>
      </c>
      <c r="M279" s="619"/>
      <c r="N279" s="619" t="s">
        <v>34</v>
      </c>
      <c r="O279" s="724">
        <v>2</v>
      </c>
      <c r="P279" s="724">
        <v>2</v>
      </c>
      <c r="Q279" s="595" t="s">
        <v>1047</v>
      </c>
      <c r="R279" s="712"/>
      <c r="S279" s="712"/>
      <c r="T279" s="712"/>
      <c r="U279" s="712"/>
      <c r="V279" s="730" t="s">
        <v>2073</v>
      </c>
      <c r="W279" s="714"/>
      <c r="X279" s="721" t="s">
        <v>37</v>
      </c>
      <c r="Y279" s="712"/>
      <c r="Z279" s="3791" t="s">
        <v>45</v>
      </c>
      <c r="AA279" s="592">
        <v>4503946742</v>
      </c>
      <c r="AB279" s="3853" t="s">
        <v>5541</v>
      </c>
      <c r="AC279" s="722">
        <v>4500</v>
      </c>
      <c r="AD279" s="722">
        <v>5973.51</v>
      </c>
      <c r="AE279" s="601">
        <f t="shared" si="11"/>
        <v>16447.02</v>
      </c>
      <c r="AF279" s="31"/>
      <c r="AG279" s="31"/>
    </row>
    <row r="280" spans="1:33" ht="30" customHeight="1">
      <c r="A280" s="8070" t="s">
        <v>6952</v>
      </c>
      <c r="B280" s="619" t="s">
        <v>1048</v>
      </c>
      <c r="C280" s="674">
        <v>45075</v>
      </c>
      <c r="D280" s="674">
        <v>45203</v>
      </c>
      <c r="E280" s="593"/>
      <c r="F280" s="619"/>
      <c r="G280" s="619">
        <v>8646</v>
      </c>
      <c r="H280" s="716" t="s">
        <v>1049</v>
      </c>
      <c r="I280" s="619"/>
      <c r="J280" s="592" t="s">
        <v>1050</v>
      </c>
      <c r="K280" s="592" t="s">
        <v>1051</v>
      </c>
      <c r="L280" s="717" t="s">
        <v>173</v>
      </c>
      <c r="M280" s="615" t="s">
        <v>2281</v>
      </c>
      <c r="N280" s="619"/>
      <c r="O280" s="675">
        <v>1</v>
      </c>
      <c r="P280" s="675">
        <v>1</v>
      </c>
      <c r="Q280" s="592" t="s">
        <v>1052</v>
      </c>
      <c r="R280" s="712"/>
      <c r="S280" s="712"/>
      <c r="T280" s="712"/>
      <c r="U280" s="712"/>
      <c r="V280" s="619" t="s">
        <v>2073</v>
      </c>
      <c r="W280" s="714"/>
      <c r="X280" s="721" t="s">
        <v>37</v>
      </c>
      <c r="Y280" s="712"/>
      <c r="Z280" s="3805" t="s">
        <v>45</v>
      </c>
      <c r="AA280" s="592"/>
      <c r="AB280" s="3844" t="s">
        <v>5541</v>
      </c>
      <c r="AC280" s="722">
        <v>24300</v>
      </c>
      <c r="AD280" s="687">
        <v>7938</v>
      </c>
      <c r="AE280" s="601">
        <f t="shared" si="11"/>
        <v>32238</v>
      </c>
      <c r="AF280" s="31"/>
      <c r="AG280" s="31"/>
    </row>
    <row r="281" spans="1:33" ht="30" customHeight="1">
      <c r="A281" s="591" t="s">
        <v>6896</v>
      </c>
      <c r="B281" s="4102" t="s">
        <v>1053</v>
      </c>
      <c r="C281" s="674">
        <v>45077</v>
      </c>
      <c r="D281" s="674">
        <v>45090</v>
      </c>
      <c r="E281" s="593"/>
      <c r="F281" s="619"/>
      <c r="G281" s="619">
        <v>8644</v>
      </c>
      <c r="H281" s="619">
        <v>418</v>
      </c>
      <c r="I281" s="619"/>
      <c r="J281" s="592" t="s">
        <v>1054</v>
      </c>
      <c r="K281" s="729" t="s">
        <v>1055</v>
      </c>
      <c r="L281" s="619" t="s">
        <v>193</v>
      </c>
      <c r="M281" s="619"/>
      <c r="N281" s="592" t="s">
        <v>325</v>
      </c>
      <c r="O281" s="675">
        <v>6</v>
      </c>
      <c r="P281" s="675">
        <v>6</v>
      </c>
      <c r="Q281" s="592" t="s">
        <v>1056</v>
      </c>
      <c r="R281" s="712"/>
      <c r="S281" s="712"/>
      <c r="T281" s="712"/>
      <c r="U281" s="712"/>
      <c r="V281" s="730" t="s">
        <v>2073</v>
      </c>
      <c r="W281" s="714"/>
      <c r="X281" s="721" t="s">
        <v>37</v>
      </c>
      <c r="Y281" s="712"/>
      <c r="Z281" s="3791" t="s">
        <v>45</v>
      </c>
      <c r="AA281" s="592"/>
      <c r="AB281" s="3843" t="s">
        <v>5541</v>
      </c>
      <c r="AC281" s="722">
        <v>4860</v>
      </c>
      <c r="AD281" s="601">
        <v>7096.32</v>
      </c>
      <c r="AE281" s="601">
        <f t="shared" si="11"/>
        <v>47437.919999999998</v>
      </c>
      <c r="AF281" s="31"/>
      <c r="AG281" s="31"/>
    </row>
    <row r="282" spans="1:33" ht="30" customHeight="1">
      <c r="A282" s="591" t="s">
        <v>6896</v>
      </c>
      <c r="B282" s="4102" t="s">
        <v>1057</v>
      </c>
      <c r="C282" s="674">
        <v>45077</v>
      </c>
      <c r="D282" s="674">
        <v>45091</v>
      </c>
      <c r="E282" s="593"/>
      <c r="F282" s="619"/>
      <c r="G282" s="619">
        <v>8644</v>
      </c>
      <c r="H282" s="619">
        <v>411</v>
      </c>
      <c r="I282" s="619"/>
      <c r="J282" s="592" t="s">
        <v>1058</v>
      </c>
      <c r="K282" s="592" t="s">
        <v>1059</v>
      </c>
      <c r="L282" s="619" t="s">
        <v>62</v>
      </c>
      <c r="M282" s="615" t="s">
        <v>2282</v>
      </c>
      <c r="N282" s="592" t="s">
        <v>325</v>
      </c>
      <c r="O282" s="675">
        <v>5</v>
      </c>
      <c r="P282" s="675">
        <v>5</v>
      </c>
      <c r="Q282" s="592" t="s">
        <v>1060</v>
      </c>
      <c r="R282" s="712"/>
      <c r="S282" s="712"/>
      <c r="T282" s="712"/>
      <c r="U282" s="712"/>
      <c r="V282" s="795" t="s">
        <v>2073</v>
      </c>
      <c r="W282" s="714"/>
      <c r="X282" s="721" t="s">
        <v>37</v>
      </c>
      <c r="Y282" s="712"/>
      <c r="Z282" s="3791" t="s">
        <v>45</v>
      </c>
      <c r="AA282" s="592"/>
      <c r="AB282" s="3843" t="s">
        <v>5541</v>
      </c>
      <c r="AC282" s="722">
        <v>7290</v>
      </c>
      <c r="AD282" s="601">
        <v>7096.32</v>
      </c>
      <c r="AE282" s="601">
        <f t="shared" si="11"/>
        <v>42771.6</v>
      </c>
      <c r="AF282" s="31"/>
      <c r="AG282" s="31"/>
    </row>
    <row r="283" spans="1:33" ht="30" customHeight="1">
      <c r="A283" s="614" t="s">
        <v>6952</v>
      </c>
      <c r="B283" s="4102" t="s">
        <v>1061</v>
      </c>
      <c r="C283" s="674">
        <v>45077</v>
      </c>
      <c r="D283" s="674">
        <v>45205</v>
      </c>
      <c r="E283" s="593"/>
      <c r="F283" s="619"/>
      <c r="G283" s="619">
        <v>8646</v>
      </c>
      <c r="H283" s="716" t="s">
        <v>1049</v>
      </c>
      <c r="I283" s="619"/>
      <c r="J283" s="592" t="s">
        <v>1062</v>
      </c>
      <c r="K283" s="768" t="s">
        <v>1063</v>
      </c>
      <c r="L283" s="619" t="s">
        <v>76</v>
      </c>
      <c r="M283" s="615" t="s">
        <v>2283</v>
      </c>
      <c r="N283" s="619" t="s">
        <v>143</v>
      </c>
      <c r="O283" s="675">
        <v>4</v>
      </c>
      <c r="P283" s="675">
        <v>4</v>
      </c>
      <c r="Q283" s="592" t="s">
        <v>1064</v>
      </c>
      <c r="R283" s="712"/>
      <c r="S283" s="712"/>
      <c r="T283" s="712"/>
      <c r="U283" s="712"/>
      <c r="V283" s="619" t="s">
        <v>2073</v>
      </c>
      <c r="W283" s="714"/>
      <c r="X283" s="721" t="s">
        <v>37</v>
      </c>
      <c r="Y283" s="712"/>
      <c r="Z283" s="726" t="s">
        <v>45</v>
      </c>
      <c r="AA283" s="592"/>
      <c r="AB283" s="3844" t="s">
        <v>5541</v>
      </c>
      <c r="AC283" s="722">
        <v>24300</v>
      </c>
      <c r="AD283" s="687">
        <v>7938</v>
      </c>
      <c r="AE283" s="601">
        <f t="shared" si="11"/>
        <v>56052</v>
      </c>
      <c r="AF283" s="31"/>
      <c r="AG283" s="31"/>
    </row>
    <row r="284" spans="1:33" ht="30" customHeight="1">
      <c r="A284" s="737" t="s">
        <v>6973</v>
      </c>
      <c r="B284" s="4102" t="s">
        <v>1065</v>
      </c>
      <c r="C284" s="674">
        <v>45076</v>
      </c>
      <c r="D284" s="674">
        <v>45083</v>
      </c>
      <c r="E284" s="593"/>
      <c r="F284" s="619"/>
      <c r="G284" s="619">
        <v>8598</v>
      </c>
      <c r="H284" s="619">
        <v>172</v>
      </c>
      <c r="I284" s="619"/>
      <c r="J284" s="592" t="s">
        <v>1066</v>
      </c>
      <c r="K284" s="592" t="s">
        <v>409</v>
      </c>
      <c r="L284" s="619" t="s">
        <v>28</v>
      </c>
      <c r="M284" s="619"/>
      <c r="N284" s="619" t="s">
        <v>34</v>
      </c>
      <c r="O284" s="675">
        <v>2</v>
      </c>
      <c r="P284" s="675">
        <v>2</v>
      </c>
      <c r="Q284" s="592" t="s">
        <v>1067</v>
      </c>
      <c r="R284" s="605" t="s">
        <v>36</v>
      </c>
      <c r="S284" s="712"/>
      <c r="T284" s="619"/>
      <c r="U284" s="619"/>
      <c r="V284" s="730" t="s">
        <v>2073</v>
      </c>
      <c r="W284" s="714"/>
      <c r="X284" s="721" t="s">
        <v>37</v>
      </c>
      <c r="Y284" s="619"/>
      <c r="Z284" s="726" t="s">
        <v>45</v>
      </c>
      <c r="AA284" s="592"/>
      <c r="AB284" s="3845" t="s">
        <v>5535</v>
      </c>
      <c r="AC284" s="722">
        <v>0</v>
      </c>
      <c r="AD284" s="722">
        <v>6272.02</v>
      </c>
      <c r="AE284" s="722">
        <f t="shared" si="11"/>
        <v>12544.04</v>
      </c>
      <c r="AF284" s="31">
        <v>324</v>
      </c>
      <c r="AG284" s="273" t="s">
        <v>362</v>
      </c>
    </row>
    <row r="285" spans="1:33" ht="30" customHeight="1">
      <c r="A285" s="737" t="s">
        <v>6973</v>
      </c>
      <c r="B285" s="4102" t="s">
        <v>1068</v>
      </c>
      <c r="C285" s="674">
        <v>45076</v>
      </c>
      <c r="D285" s="674">
        <v>45085</v>
      </c>
      <c r="E285" s="593"/>
      <c r="F285" s="619"/>
      <c r="G285" s="619">
        <v>8598</v>
      </c>
      <c r="H285" s="716" t="s">
        <v>1069</v>
      </c>
      <c r="I285" s="619"/>
      <c r="J285" s="592" t="s">
        <v>1070</v>
      </c>
      <c r="K285" s="592" t="s">
        <v>1071</v>
      </c>
      <c r="L285" s="592" t="s">
        <v>1072</v>
      </c>
      <c r="M285" s="592"/>
      <c r="N285" s="619" t="s">
        <v>34</v>
      </c>
      <c r="O285" s="675">
        <v>4</v>
      </c>
      <c r="P285" s="675">
        <v>4</v>
      </c>
      <c r="Q285" s="678" t="s">
        <v>138</v>
      </c>
      <c r="R285" s="712"/>
      <c r="S285" s="712"/>
      <c r="T285" s="619"/>
      <c r="U285" s="619"/>
      <c r="V285" s="730" t="s">
        <v>2073</v>
      </c>
      <c r="W285" s="714"/>
      <c r="X285" s="721" t="s">
        <v>37</v>
      </c>
      <c r="Y285" s="619"/>
      <c r="Z285" s="726" t="s">
        <v>45</v>
      </c>
      <c r="AA285" s="592"/>
      <c r="AB285" s="3845" t="s">
        <v>5535</v>
      </c>
      <c r="AC285" s="722">
        <v>2250</v>
      </c>
      <c r="AD285" s="722">
        <v>6272.02</v>
      </c>
      <c r="AE285" s="722">
        <f t="shared" si="11"/>
        <v>27338.080000000002</v>
      </c>
      <c r="AF285" s="31">
        <v>325</v>
      </c>
      <c r="AG285" s="273" t="s">
        <v>362</v>
      </c>
    </row>
    <row r="286" spans="1:33" ht="30" customHeight="1">
      <c r="A286" s="737" t="s">
        <v>6973</v>
      </c>
      <c r="B286" s="4102" t="s">
        <v>1073</v>
      </c>
      <c r="C286" s="674">
        <v>45076</v>
      </c>
      <c r="D286" s="674">
        <v>45086</v>
      </c>
      <c r="E286" s="593"/>
      <c r="F286" s="619"/>
      <c r="G286" s="619">
        <v>8598</v>
      </c>
      <c r="H286" s="716" t="s">
        <v>1074</v>
      </c>
      <c r="I286" s="619"/>
      <c r="J286" s="592" t="s">
        <v>1075</v>
      </c>
      <c r="K286" s="592" t="s">
        <v>1076</v>
      </c>
      <c r="L286" s="619" t="s">
        <v>173</v>
      </c>
      <c r="M286" s="619"/>
      <c r="N286" s="619" t="s">
        <v>143</v>
      </c>
      <c r="O286" s="675">
        <v>1</v>
      </c>
      <c r="P286" s="675">
        <v>1</v>
      </c>
      <c r="Q286" s="592" t="s">
        <v>1077</v>
      </c>
      <c r="R286" s="712"/>
      <c r="S286" s="712"/>
      <c r="T286" s="619"/>
      <c r="U286" s="619"/>
      <c r="V286" s="730" t="s">
        <v>2073</v>
      </c>
      <c r="W286" s="714"/>
      <c r="X286" s="721" t="s">
        <v>37</v>
      </c>
      <c r="Y286" s="619"/>
      <c r="Z286" s="726" t="s">
        <v>45</v>
      </c>
      <c r="AA286" s="592"/>
      <c r="AB286" s="3845" t="s">
        <v>5535</v>
      </c>
      <c r="AC286" s="722">
        <v>4500</v>
      </c>
      <c r="AD286" s="722">
        <v>6272.02</v>
      </c>
      <c r="AE286" s="722">
        <f t="shared" si="11"/>
        <v>10772.02</v>
      </c>
      <c r="AF286" s="31"/>
      <c r="AG286" s="31"/>
    </row>
    <row r="287" spans="1:33" ht="30" customHeight="1">
      <c r="A287" s="737" t="s">
        <v>6973</v>
      </c>
      <c r="B287" s="4102" t="s">
        <v>1078</v>
      </c>
      <c r="C287" s="674">
        <v>45076</v>
      </c>
      <c r="D287" s="674">
        <v>45085</v>
      </c>
      <c r="E287" s="593"/>
      <c r="F287" s="619"/>
      <c r="G287" s="619">
        <v>8598</v>
      </c>
      <c r="H287" s="619">
        <v>415</v>
      </c>
      <c r="I287" s="619"/>
      <c r="J287" s="592" t="s">
        <v>1079</v>
      </c>
      <c r="K287" s="768" t="s">
        <v>1080</v>
      </c>
      <c r="L287" s="619" t="s">
        <v>76</v>
      </c>
      <c r="M287" s="619"/>
      <c r="N287" s="619"/>
      <c r="O287" s="675">
        <v>4</v>
      </c>
      <c r="P287" s="675">
        <v>4</v>
      </c>
      <c r="Q287" s="592" t="s">
        <v>1081</v>
      </c>
      <c r="R287" s="605" t="s">
        <v>36</v>
      </c>
      <c r="S287" s="712"/>
      <c r="T287" s="619"/>
      <c r="U287" s="619"/>
      <c r="V287" s="730" t="s">
        <v>2073</v>
      </c>
      <c r="W287" s="714"/>
      <c r="X287" s="721" t="s">
        <v>37</v>
      </c>
      <c r="Y287" s="619"/>
      <c r="Z287" s="3779" t="s">
        <v>45</v>
      </c>
      <c r="AA287" s="592"/>
      <c r="AB287" s="3845" t="s">
        <v>5535</v>
      </c>
      <c r="AC287" s="722">
        <v>2250</v>
      </c>
      <c r="AD287" s="722">
        <v>6272.02</v>
      </c>
      <c r="AE287" s="722">
        <f t="shared" si="11"/>
        <v>27338.080000000002</v>
      </c>
      <c r="AF287" s="31"/>
      <c r="AG287" s="31"/>
    </row>
    <row r="288" spans="1:33" ht="30" customHeight="1">
      <c r="A288" s="737" t="s">
        <v>6973</v>
      </c>
      <c r="B288" s="4102" t="s">
        <v>1082</v>
      </c>
      <c r="C288" s="674">
        <v>45078</v>
      </c>
      <c r="D288" s="674">
        <v>45086</v>
      </c>
      <c r="E288" s="593"/>
      <c r="F288" s="619"/>
      <c r="G288" s="619">
        <v>8598</v>
      </c>
      <c r="H288" s="716" t="s">
        <v>1083</v>
      </c>
      <c r="I288" s="619"/>
      <c r="J288" s="592" t="s">
        <v>1084</v>
      </c>
      <c r="K288" s="592" t="s">
        <v>1085</v>
      </c>
      <c r="L288" s="619" t="s">
        <v>62</v>
      </c>
      <c r="M288" s="619"/>
      <c r="N288" s="619" t="s">
        <v>34</v>
      </c>
      <c r="O288" s="675">
        <v>5</v>
      </c>
      <c r="P288" s="675">
        <v>5</v>
      </c>
      <c r="Q288" s="592" t="s">
        <v>1086</v>
      </c>
      <c r="R288" s="712"/>
      <c r="S288" s="712"/>
      <c r="T288" s="712"/>
      <c r="U288" s="712"/>
      <c r="V288" s="730" t="s">
        <v>2073</v>
      </c>
      <c r="W288" s="714"/>
      <c r="X288" s="721" t="s">
        <v>37</v>
      </c>
      <c r="Y288" s="712"/>
      <c r="Z288" s="726" t="s">
        <v>45</v>
      </c>
      <c r="AA288" s="592"/>
      <c r="AB288" s="3845" t="s">
        <v>5535</v>
      </c>
      <c r="AC288" s="722">
        <v>0</v>
      </c>
      <c r="AD288" s="722">
        <v>6272.02</v>
      </c>
      <c r="AE288" s="800">
        <f t="shared" si="11"/>
        <v>31360.100000000002</v>
      </c>
      <c r="AF288" s="31">
        <v>326</v>
      </c>
      <c r="AG288" s="273" t="s">
        <v>362</v>
      </c>
    </row>
    <row r="289" spans="1:33" ht="30" customHeight="1">
      <c r="A289" s="737" t="s">
        <v>6973</v>
      </c>
      <c r="B289" s="4102" t="s">
        <v>1087</v>
      </c>
      <c r="C289" s="674">
        <v>45078</v>
      </c>
      <c r="D289" s="674">
        <v>45091</v>
      </c>
      <c r="E289" s="593"/>
      <c r="F289" s="619"/>
      <c r="G289" s="619">
        <v>8598</v>
      </c>
      <c r="H289" s="716" t="s">
        <v>741</v>
      </c>
      <c r="I289" s="712"/>
      <c r="J289" s="598" t="s">
        <v>742</v>
      </c>
      <c r="K289" s="595" t="s">
        <v>743</v>
      </c>
      <c r="L289" s="619" t="s">
        <v>173</v>
      </c>
      <c r="M289" s="712"/>
      <c r="N289" s="592" t="s">
        <v>325</v>
      </c>
      <c r="O289" s="724">
        <v>1</v>
      </c>
      <c r="P289" s="724">
        <v>1</v>
      </c>
      <c r="Q289" s="595" t="s">
        <v>1088</v>
      </c>
      <c r="R289" s="712"/>
      <c r="S289" s="712"/>
      <c r="T289" s="712"/>
      <c r="U289" s="712"/>
      <c r="V289" s="730" t="s">
        <v>2073</v>
      </c>
      <c r="W289" s="714"/>
      <c r="X289" s="721" t="s">
        <v>37</v>
      </c>
      <c r="Y289" s="712"/>
      <c r="Z289" s="726" t="s">
        <v>45</v>
      </c>
      <c r="AA289" s="592"/>
      <c r="AB289" s="3845" t="s">
        <v>5535</v>
      </c>
      <c r="AC289" s="722">
        <v>4500</v>
      </c>
      <c r="AD289" s="722">
        <v>6272.02</v>
      </c>
      <c r="AE289" s="800">
        <f t="shared" si="11"/>
        <v>10772.02</v>
      </c>
      <c r="AF289" s="31">
        <v>331</v>
      </c>
      <c r="AG289" s="273" t="s">
        <v>362</v>
      </c>
    </row>
    <row r="290" spans="1:33" ht="30" customHeight="1">
      <c r="A290" s="614" t="s">
        <v>6953</v>
      </c>
      <c r="B290" s="9087" t="s">
        <v>1089</v>
      </c>
      <c r="C290" s="8843">
        <v>45079</v>
      </c>
      <c r="D290" s="8843">
        <v>45138</v>
      </c>
      <c r="E290" s="8864"/>
      <c r="F290" s="8849"/>
      <c r="G290" s="8849">
        <v>8599</v>
      </c>
      <c r="H290" s="9319" t="s">
        <v>1090</v>
      </c>
      <c r="I290" s="8859"/>
      <c r="J290" s="8871" t="s">
        <v>1091</v>
      </c>
      <c r="K290" s="8871" t="s">
        <v>1092</v>
      </c>
      <c r="L290" s="673" t="s">
        <v>1093</v>
      </c>
      <c r="M290" s="9397" t="s">
        <v>2284</v>
      </c>
      <c r="N290" s="723" t="s">
        <v>3953</v>
      </c>
      <c r="O290" s="724">
        <v>1</v>
      </c>
      <c r="P290" s="724">
        <v>1</v>
      </c>
      <c r="Q290" s="8871" t="s">
        <v>1094</v>
      </c>
      <c r="R290" s="8849" t="s">
        <v>36</v>
      </c>
      <c r="S290" s="712"/>
      <c r="T290" s="712"/>
      <c r="U290" s="712"/>
      <c r="V290" s="9243" t="s">
        <v>2073</v>
      </c>
      <c r="W290" s="8859"/>
      <c r="X290" s="9340" t="s">
        <v>37</v>
      </c>
      <c r="Y290" s="8859"/>
      <c r="Z290" s="8893" t="s">
        <v>45</v>
      </c>
      <c r="AA290" s="592"/>
      <c r="AB290" s="9102" t="s">
        <v>5535</v>
      </c>
      <c r="AC290" s="8912">
        <v>0</v>
      </c>
      <c r="AD290" s="722">
        <v>92358.85</v>
      </c>
      <c r="AE290" s="8912">
        <f>SUM(AD290*P290+AD291*P291+AC290)</f>
        <v>131821.44</v>
      </c>
      <c r="AF290" s="9224"/>
      <c r="AG290" s="9224"/>
    </row>
    <row r="291" spans="1:33" ht="30" customHeight="1">
      <c r="A291" s="614" t="s">
        <v>6953</v>
      </c>
      <c r="B291" s="9030"/>
      <c r="C291" s="9483"/>
      <c r="D291" s="9220"/>
      <c r="E291" s="9410"/>
      <c r="F291" s="9220"/>
      <c r="G291" s="9220"/>
      <c r="H291" s="9417"/>
      <c r="I291" s="9399"/>
      <c r="J291" s="9209"/>
      <c r="K291" s="9209"/>
      <c r="L291" s="673" t="s">
        <v>1095</v>
      </c>
      <c r="M291" s="9398"/>
      <c r="N291" s="723" t="s">
        <v>3951</v>
      </c>
      <c r="O291" s="724">
        <v>1</v>
      </c>
      <c r="P291" s="724">
        <v>1</v>
      </c>
      <c r="Q291" s="9209"/>
      <c r="R291" s="9220"/>
      <c r="S291" s="712"/>
      <c r="T291" s="712"/>
      <c r="U291" s="712"/>
      <c r="V291" s="9071"/>
      <c r="W291" s="9063"/>
      <c r="X291" s="9428"/>
      <c r="Y291" s="9063"/>
      <c r="Z291" s="9075"/>
      <c r="AA291" s="592"/>
      <c r="AB291" s="9103"/>
      <c r="AC291" s="8913"/>
      <c r="AD291" s="829">
        <v>39462.589999999997</v>
      </c>
      <c r="AE291" s="8913"/>
      <c r="AF291" s="9071"/>
      <c r="AG291" s="9071"/>
    </row>
    <row r="292" spans="1:33" ht="30" customHeight="1">
      <c r="A292" s="614" t="s">
        <v>6952</v>
      </c>
      <c r="B292" s="5299" t="s">
        <v>1096</v>
      </c>
      <c r="C292" s="677">
        <v>45079</v>
      </c>
      <c r="D292" s="677">
        <v>45209</v>
      </c>
      <c r="E292" s="593"/>
      <c r="F292" s="605"/>
      <c r="G292" s="605">
        <v>8646</v>
      </c>
      <c r="H292" s="605">
        <v>704</v>
      </c>
      <c r="I292" s="605"/>
      <c r="J292" s="619" t="s">
        <v>1097</v>
      </c>
      <c r="K292" s="603" t="s">
        <v>1098</v>
      </c>
      <c r="L292" s="605" t="s">
        <v>76</v>
      </c>
      <c r="M292" s="621" t="s">
        <v>2285</v>
      </c>
      <c r="N292" s="605" t="s">
        <v>34</v>
      </c>
      <c r="O292" s="679">
        <v>4</v>
      </c>
      <c r="P292" s="679">
        <v>4</v>
      </c>
      <c r="Q292" s="606" t="s">
        <v>1098</v>
      </c>
      <c r="R292" s="760"/>
      <c r="S292" s="760"/>
      <c r="T292" s="760"/>
      <c r="U292" s="760"/>
      <c r="V292" s="801" t="s">
        <v>2073</v>
      </c>
      <c r="W292" s="762"/>
      <c r="X292" s="763" t="s">
        <v>37</v>
      </c>
      <c r="Y292" s="760"/>
      <c r="Z292" s="726" t="s">
        <v>45</v>
      </c>
      <c r="AA292" s="592"/>
      <c r="AB292" s="3844" t="s">
        <v>5541</v>
      </c>
      <c r="AC292" s="752">
        <v>24300</v>
      </c>
      <c r="AD292" s="802">
        <v>7938</v>
      </c>
      <c r="AE292" s="610">
        <f>SUM(AD292*P292+AC292)</f>
        <v>56052</v>
      </c>
      <c r="AF292" s="247"/>
      <c r="AG292" s="247"/>
    </row>
    <row r="293" spans="1:33" ht="30" customHeight="1">
      <c r="A293" s="614" t="s">
        <v>6968</v>
      </c>
      <c r="B293" s="4102" t="s">
        <v>1099</v>
      </c>
      <c r="C293" s="674">
        <v>45079</v>
      </c>
      <c r="D293" s="674">
        <v>45093</v>
      </c>
      <c r="E293" s="593"/>
      <c r="F293" s="605"/>
      <c r="G293" s="619"/>
      <c r="H293" s="619"/>
      <c r="I293" s="619"/>
      <c r="J293" s="592" t="s">
        <v>1100</v>
      </c>
      <c r="K293" s="592" t="s">
        <v>1101</v>
      </c>
      <c r="L293" s="619" t="s">
        <v>1102</v>
      </c>
      <c r="M293" s="619"/>
      <c r="N293" s="619"/>
      <c r="O293" s="675">
        <v>24</v>
      </c>
      <c r="P293" s="675">
        <v>24</v>
      </c>
      <c r="Q293" s="592" t="s">
        <v>1103</v>
      </c>
      <c r="R293" s="619"/>
      <c r="S293" s="712"/>
      <c r="T293" s="712"/>
      <c r="U293" s="712"/>
      <c r="V293" s="619" t="s">
        <v>2073</v>
      </c>
      <c r="W293" s="714"/>
      <c r="X293" s="721" t="s">
        <v>37</v>
      </c>
      <c r="Y293" s="712"/>
      <c r="Z293" s="3791" t="s">
        <v>45</v>
      </c>
      <c r="AA293" s="592"/>
      <c r="AB293" s="3853" t="s">
        <v>5587</v>
      </c>
      <c r="AC293" s="722">
        <v>0</v>
      </c>
      <c r="AD293" s="722">
        <v>2345</v>
      </c>
      <c r="AE293" s="601">
        <f>SUM(AD293*P293+AC293)</f>
        <v>56280</v>
      </c>
      <c r="AF293" s="31"/>
      <c r="AG293" s="31"/>
    </row>
    <row r="294" spans="1:33" ht="30" customHeight="1">
      <c r="A294" s="777" t="s">
        <v>6975</v>
      </c>
      <c r="B294" s="4102" t="s">
        <v>1104</v>
      </c>
      <c r="C294" s="674">
        <v>45082</v>
      </c>
      <c r="D294" s="674">
        <v>45059</v>
      </c>
      <c r="E294" s="593"/>
      <c r="F294" s="605"/>
      <c r="G294" s="619">
        <v>17</v>
      </c>
      <c r="H294" s="619">
        <v>313</v>
      </c>
      <c r="I294" s="619"/>
      <c r="J294" s="678" t="s">
        <v>1105</v>
      </c>
      <c r="K294" s="592" t="s">
        <v>1106</v>
      </c>
      <c r="L294" s="619" t="s">
        <v>173</v>
      </c>
      <c r="M294" s="615" t="s">
        <v>2286</v>
      </c>
      <c r="N294" s="619"/>
      <c r="O294" s="675">
        <v>1</v>
      </c>
      <c r="P294" s="675">
        <v>1</v>
      </c>
      <c r="Q294" s="729" t="s">
        <v>1107</v>
      </c>
      <c r="R294" s="619"/>
      <c r="S294" s="712"/>
      <c r="T294" s="712"/>
      <c r="U294" s="712"/>
      <c r="V294" s="691" t="s">
        <v>2073</v>
      </c>
      <c r="W294" s="714"/>
      <c r="X294" s="721" t="s">
        <v>37</v>
      </c>
      <c r="Y294" s="712"/>
      <c r="Z294" s="3776" t="s">
        <v>45</v>
      </c>
      <c r="AA294" s="592"/>
      <c r="AB294" s="3843" t="s">
        <v>5537</v>
      </c>
      <c r="AC294" s="722">
        <v>0</v>
      </c>
      <c r="AD294" s="722">
        <v>6643.53</v>
      </c>
      <c r="AE294" s="722">
        <f>SUM(AD294*P294+AC294)</f>
        <v>6643.53</v>
      </c>
      <c r="AF294" s="31"/>
      <c r="AG294" s="31"/>
    </row>
    <row r="295" spans="1:33" ht="30" customHeight="1">
      <c r="A295" s="614" t="s">
        <v>6945</v>
      </c>
      <c r="B295" s="4102" t="s">
        <v>1108</v>
      </c>
      <c r="C295" s="674">
        <v>45082</v>
      </c>
      <c r="D295" s="674">
        <v>45086</v>
      </c>
      <c r="E295" s="593"/>
      <c r="F295" s="619"/>
      <c r="G295" s="619"/>
      <c r="H295" s="619"/>
      <c r="I295" s="619" t="s">
        <v>92</v>
      </c>
      <c r="J295" s="592" t="s">
        <v>1109</v>
      </c>
      <c r="K295" s="592" t="s">
        <v>1110</v>
      </c>
      <c r="L295" s="717" t="s">
        <v>173</v>
      </c>
      <c r="M295" s="619"/>
      <c r="N295" s="619"/>
      <c r="O295" s="675">
        <v>1</v>
      </c>
      <c r="P295" s="675">
        <v>1</v>
      </c>
      <c r="Q295" s="592" t="s">
        <v>1111</v>
      </c>
      <c r="R295" s="619"/>
      <c r="S295" s="712"/>
      <c r="T295" s="712"/>
      <c r="U295" s="712"/>
      <c r="V295" s="730" t="s">
        <v>2073</v>
      </c>
      <c r="W295" s="714"/>
      <c r="X295" s="721" t="s">
        <v>37</v>
      </c>
      <c r="Y295" s="712"/>
      <c r="Z295" s="3791" t="s">
        <v>45</v>
      </c>
      <c r="AA295" s="592"/>
      <c r="AB295" s="3853" t="s">
        <v>5540</v>
      </c>
      <c r="AC295" s="722">
        <v>0</v>
      </c>
      <c r="AD295" s="722">
        <v>7392</v>
      </c>
      <c r="AE295" s="722">
        <f>SUM(P295*AD295+AC295)</f>
        <v>7392</v>
      </c>
      <c r="AF295" s="42">
        <v>586</v>
      </c>
      <c r="AG295" s="273" t="s">
        <v>362</v>
      </c>
    </row>
    <row r="296" spans="1:33" ht="30" customHeight="1">
      <c r="A296" s="591" t="s">
        <v>6896</v>
      </c>
      <c r="B296" s="4102" t="s">
        <v>1112</v>
      </c>
      <c r="C296" s="674">
        <v>45082</v>
      </c>
      <c r="D296" s="674">
        <v>45096</v>
      </c>
      <c r="E296" s="593"/>
      <c r="F296" s="619"/>
      <c r="G296" s="619">
        <v>8644</v>
      </c>
      <c r="H296" s="619">
        <v>577</v>
      </c>
      <c r="I296" s="619"/>
      <c r="J296" s="592" t="s">
        <v>1113</v>
      </c>
      <c r="K296" s="592" t="s">
        <v>409</v>
      </c>
      <c r="L296" s="619" t="s">
        <v>76</v>
      </c>
      <c r="M296" s="619"/>
      <c r="N296" s="619" t="s">
        <v>34</v>
      </c>
      <c r="O296" s="675">
        <v>4</v>
      </c>
      <c r="P296" s="675">
        <v>4</v>
      </c>
      <c r="Q296" s="592" t="s">
        <v>1114</v>
      </c>
      <c r="R296" s="619"/>
      <c r="S296" s="712"/>
      <c r="T296" s="712"/>
      <c r="U296" s="712"/>
      <c r="V296" s="730" t="s">
        <v>2073</v>
      </c>
      <c r="W296" s="714"/>
      <c r="X296" s="721" t="s">
        <v>37</v>
      </c>
      <c r="Y296" s="712"/>
      <c r="Z296" s="3791" t="s">
        <v>45</v>
      </c>
      <c r="AA296" s="592"/>
      <c r="AB296" s="3843" t="s">
        <v>5541</v>
      </c>
      <c r="AC296" s="722">
        <v>7290</v>
      </c>
      <c r="AD296" s="601">
        <v>7096.32</v>
      </c>
      <c r="AE296" s="601">
        <f>SUM(AD296*P296+AC296)</f>
        <v>35675.279999999999</v>
      </c>
      <c r="AF296" s="42">
        <v>394</v>
      </c>
      <c r="AG296" s="273" t="s">
        <v>362</v>
      </c>
    </row>
    <row r="297" spans="1:33" ht="30" customHeight="1">
      <c r="A297" s="777" t="s">
        <v>6975</v>
      </c>
      <c r="B297" s="4102" t="s">
        <v>1115</v>
      </c>
      <c r="C297" s="674">
        <v>45082</v>
      </c>
      <c r="D297" s="674">
        <v>45059</v>
      </c>
      <c r="E297" s="593"/>
      <c r="F297" s="605"/>
      <c r="G297" s="619">
        <v>17</v>
      </c>
      <c r="H297" s="619">
        <v>235</v>
      </c>
      <c r="I297" s="619"/>
      <c r="J297" s="592" t="s">
        <v>1116</v>
      </c>
      <c r="K297" s="592" t="s">
        <v>1117</v>
      </c>
      <c r="L297" s="619" t="s">
        <v>840</v>
      </c>
      <c r="M297" s="615" t="s">
        <v>2287</v>
      </c>
      <c r="N297" s="619"/>
      <c r="O297" s="675">
        <v>2</v>
      </c>
      <c r="P297" s="675">
        <v>2</v>
      </c>
      <c r="Q297" s="592" t="s">
        <v>1118</v>
      </c>
      <c r="R297" s="619"/>
      <c r="S297" s="712"/>
      <c r="T297" s="712"/>
      <c r="U297" s="712"/>
      <c r="V297" s="713" t="s">
        <v>2073</v>
      </c>
      <c r="W297" s="714"/>
      <c r="X297" s="721" t="s">
        <v>37</v>
      </c>
      <c r="Y297" s="712"/>
      <c r="Z297" s="726" t="s">
        <v>45</v>
      </c>
      <c r="AA297" s="592"/>
      <c r="AB297" s="3843" t="s">
        <v>5537</v>
      </c>
      <c r="AC297" s="722">
        <v>0</v>
      </c>
      <c r="AD297" s="722">
        <v>6643.53</v>
      </c>
      <c r="AE297" s="601">
        <f>SUM(AD297*P297+AC297)</f>
        <v>13287.06</v>
      </c>
      <c r="AF297" s="31"/>
      <c r="AG297" s="273"/>
    </row>
    <row r="298" spans="1:33" ht="30" customHeight="1">
      <c r="A298" s="614" t="s">
        <v>6944</v>
      </c>
      <c r="B298" s="4102" t="s">
        <v>1119</v>
      </c>
      <c r="C298" s="674">
        <v>45082</v>
      </c>
      <c r="D298" s="674">
        <v>45059</v>
      </c>
      <c r="E298" s="593"/>
      <c r="F298" s="619"/>
      <c r="G298" s="619">
        <v>8639</v>
      </c>
      <c r="H298" s="619">
        <v>17</v>
      </c>
      <c r="I298" s="619"/>
      <c r="J298" s="592" t="s">
        <v>1120</v>
      </c>
      <c r="K298" s="592" t="s">
        <v>1121</v>
      </c>
      <c r="L298" s="619" t="s">
        <v>28</v>
      </c>
      <c r="M298" s="619"/>
      <c r="N298" s="592" t="s">
        <v>325</v>
      </c>
      <c r="O298" s="675">
        <v>2</v>
      </c>
      <c r="P298" s="119">
        <v>3</v>
      </c>
      <c r="Q298" s="592" t="s">
        <v>1122</v>
      </c>
      <c r="R298" s="619"/>
      <c r="S298" s="712"/>
      <c r="T298" s="712"/>
      <c r="U298" s="712"/>
      <c r="V298" s="619" t="s">
        <v>2073</v>
      </c>
      <c r="W298" s="714"/>
      <c r="X298" s="3165" t="s">
        <v>37</v>
      </c>
      <c r="Y298" s="712"/>
      <c r="Z298" s="3808" t="s">
        <v>45</v>
      </c>
      <c r="AA298" s="592"/>
      <c r="AB298" s="3843" t="s">
        <v>5537</v>
      </c>
      <c r="AC298" s="722">
        <v>0</v>
      </c>
      <c r="AD298" s="697">
        <v>5639.58</v>
      </c>
      <c r="AE298" s="722">
        <f>SUM(P298*AD298+AC298)</f>
        <v>16918.739999999998</v>
      </c>
      <c r="AF298" s="31"/>
      <c r="AG298" s="31"/>
    </row>
    <row r="299" spans="1:33" ht="30" customHeight="1">
      <c r="A299" s="591" t="s">
        <v>6900</v>
      </c>
      <c r="B299" s="9087" t="s">
        <v>1123</v>
      </c>
      <c r="C299" s="8844">
        <v>45083</v>
      </c>
      <c r="D299" s="8844">
        <v>45139</v>
      </c>
      <c r="E299" s="8864"/>
      <c r="F299" s="8849"/>
      <c r="G299" s="8863">
        <v>8625</v>
      </c>
      <c r="H299" s="9186" t="s">
        <v>1124</v>
      </c>
      <c r="I299" s="8863"/>
      <c r="J299" s="8924" t="s">
        <v>1125</v>
      </c>
      <c r="K299" s="8924" t="s">
        <v>1126</v>
      </c>
      <c r="L299" s="592" t="s">
        <v>162</v>
      </c>
      <c r="M299" s="8868" t="s">
        <v>2288</v>
      </c>
      <c r="N299" s="723" t="s">
        <v>3953</v>
      </c>
      <c r="O299" s="675">
        <v>1</v>
      </c>
      <c r="P299" s="675">
        <v>1</v>
      </c>
      <c r="Q299" s="8924" t="s">
        <v>1127</v>
      </c>
      <c r="R299" s="8849"/>
      <c r="S299" s="707"/>
      <c r="T299" s="707"/>
      <c r="U299" s="707"/>
      <c r="V299" s="9239" t="s">
        <v>2073</v>
      </c>
      <c r="W299" s="8859"/>
      <c r="X299" s="9048" t="s">
        <v>37</v>
      </c>
      <c r="Y299" s="8859"/>
      <c r="Z299" s="9010" t="s">
        <v>45</v>
      </c>
      <c r="AA299" s="8924"/>
      <c r="AB299" s="9049" t="s">
        <v>5583</v>
      </c>
      <c r="AC299" s="8912">
        <v>0</v>
      </c>
      <c r="AD299" s="722">
        <v>85140</v>
      </c>
      <c r="AE299" s="8912">
        <f>SUM(AD299*P299+AD300*P300+AC299)</f>
        <v>88110</v>
      </c>
      <c r="AF299" s="9224"/>
      <c r="AG299" s="9224"/>
    </row>
    <row r="300" spans="1:33" ht="30" customHeight="1">
      <c r="A300" s="591" t="s">
        <v>6900</v>
      </c>
      <c r="B300" s="9030"/>
      <c r="C300" s="8845"/>
      <c r="D300" s="8850"/>
      <c r="E300" s="8866"/>
      <c r="F300" s="8850"/>
      <c r="G300" s="8850"/>
      <c r="H300" s="9187"/>
      <c r="I300" s="8850"/>
      <c r="J300" s="8924"/>
      <c r="K300" s="8924"/>
      <c r="L300" s="635" t="s">
        <v>1128</v>
      </c>
      <c r="M300" s="8854"/>
      <c r="N300" s="782" t="s">
        <v>3951</v>
      </c>
      <c r="O300" s="675">
        <v>1</v>
      </c>
      <c r="P300" s="675">
        <v>1</v>
      </c>
      <c r="Q300" s="8924"/>
      <c r="R300" s="8850"/>
      <c r="S300" s="712"/>
      <c r="T300" s="712"/>
      <c r="U300" s="712"/>
      <c r="V300" s="8850"/>
      <c r="W300" s="8860"/>
      <c r="X300" s="8850"/>
      <c r="Y300" s="8860"/>
      <c r="Z300" s="8894"/>
      <c r="AA300" s="8924"/>
      <c r="AB300" s="8908"/>
      <c r="AC300" s="8913"/>
      <c r="AD300" s="722">
        <v>2970</v>
      </c>
      <c r="AE300" s="8913"/>
      <c r="AF300" s="9071"/>
      <c r="AG300" s="9071"/>
    </row>
    <row r="301" spans="1:33" ht="30" customHeight="1">
      <c r="A301" s="591" t="s">
        <v>6900</v>
      </c>
      <c r="B301" s="9087" t="s">
        <v>1129</v>
      </c>
      <c r="C301" s="8843">
        <v>45083</v>
      </c>
      <c r="D301" s="8843">
        <v>45139</v>
      </c>
      <c r="E301" s="8864"/>
      <c r="F301" s="8849"/>
      <c r="G301" s="8849">
        <v>8625</v>
      </c>
      <c r="H301" s="9319" t="s">
        <v>442</v>
      </c>
      <c r="I301" s="8849"/>
      <c r="J301" s="8924" t="s">
        <v>1130</v>
      </c>
      <c r="K301" s="8924" t="s">
        <v>1126</v>
      </c>
      <c r="L301" s="635" t="s">
        <v>1093</v>
      </c>
      <c r="M301" s="8868" t="s">
        <v>2289</v>
      </c>
      <c r="N301" s="723" t="s">
        <v>3953</v>
      </c>
      <c r="O301" s="675">
        <v>1</v>
      </c>
      <c r="P301" s="675">
        <v>1</v>
      </c>
      <c r="Q301" s="8924" t="s">
        <v>1127</v>
      </c>
      <c r="R301" s="8849"/>
      <c r="S301" s="712"/>
      <c r="T301" s="712"/>
      <c r="U301" s="712"/>
      <c r="V301" s="9205" t="s">
        <v>2073</v>
      </c>
      <c r="W301" s="8859"/>
      <c r="X301" s="9048" t="s">
        <v>37</v>
      </c>
      <c r="Y301" s="8859"/>
      <c r="Z301" s="9060" t="s">
        <v>45</v>
      </c>
      <c r="AA301" s="8924"/>
      <c r="AB301" s="9049" t="s">
        <v>5584</v>
      </c>
      <c r="AC301" s="752">
        <v>1089</v>
      </c>
      <c r="AD301" s="722">
        <v>85140</v>
      </c>
      <c r="AE301" s="8912">
        <f>SUM(AD301*P301+AD302*P302+AC301)</f>
        <v>89199</v>
      </c>
      <c r="AF301" s="9224"/>
      <c r="AG301" s="9224"/>
    </row>
    <row r="302" spans="1:33" ht="30" customHeight="1">
      <c r="A302" s="591" t="s">
        <v>6900</v>
      </c>
      <c r="B302" s="9030"/>
      <c r="C302" s="8845"/>
      <c r="D302" s="8850"/>
      <c r="E302" s="8866"/>
      <c r="F302" s="8850"/>
      <c r="G302" s="8850"/>
      <c r="H302" s="9187"/>
      <c r="I302" s="8850"/>
      <c r="J302" s="8924"/>
      <c r="K302" s="8924"/>
      <c r="L302" s="635" t="s">
        <v>2548</v>
      </c>
      <c r="M302" s="8854"/>
      <c r="N302" s="782" t="s">
        <v>3951</v>
      </c>
      <c r="O302" s="675">
        <v>1</v>
      </c>
      <c r="P302" s="675">
        <v>1</v>
      </c>
      <c r="Q302" s="8924"/>
      <c r="R302" s="8850"/>
      <c r="S302" s="712"/>
      <c r="T302" s="712"/>
      <c r="U302" s="712"/>
      <c r="V302" s="8850"/>
      <c r="W302" s="8860"/>
      <c r="X302" s="8850"/>
      <c r="Y302" s="8860"/>
      <c r="Z302" s="8894"/>
      <c r="AA302" s="8924"/>
      <c r="AB302" s="8908"/>
      <c r="AC302" s="727"/>
      <c r="AD302" s="722">
        <v>2970</v>
      </c>
      <c r="AE302" s="8913"/>
      <c r="AF302" s="9071"/>
      <c r="AG302" s="9071"/>
    </row>
    <row r="303" spans="1:33" ht="30" customHeight="1">
      <c r="A303" s="591" t="s">
        <v>6900</v>
      </c>
      <c r="B303" s="9530" t="s">
        <v>1131</v>
      </c>
      <c r="C303" s="9409">
        <v>45083</v>
      </c>
      <c r="D303" s="9409">
        <v>45139</v>
      </c>
      <c r="E303" s="9386"/>
      <c r="F303" s="8846"/>
      <c r="G303" s="8846">
        <v>8625</v>
      </c>
      <c r="H303" s="9400" t="s">
        <v>1132</v>
      </c>
      <c r="I303" s="8846"/>
      <c r="J303" s="8924" t="s">
        <v>1133</v>
      </c>
      <c r="K303" s="8924" t="s">
        <v>1134</v>
      </c>
      <c r="L303" s="635" t="s">
        <v>1093</v>
      </c>
      <c r="M303" s="8997" t="s">
        <v>2290</v>
      </c>
      <c r="N303" s="723" t="s">
        <v>3953</v>
      </c>
      <c r="O303" s="675">
        <v>1</v>
      </c>
      <c r="P303" s="675">
        <v>1</v>
      </c>
      <c r="Q303" s="8924" t="s">
        <v>1135</v>
      </c>
      <c r="R303" s="8846"/>
      <c r="S303" s="712"/>
      <c r="T303" s="712"/>
      <c r="U303" s="712"/>
      <c r="V303" s="9401" t="s">
        <v>2073</v>
      </c>
      <c r="W303" s="9323"/>
      <c r="X303" s="9325" t="s">
        <v>37</v>
      </c>
      <c r="Y303" s="9323"/>
      <c r="Z303" s="9406" t="s">
        <v>45</v>
      </c>
      <c r="AA303" s="8924"/>
      <c r="AB303" s="9101" t="s">
        <v>5584</v>
      </c>
      <c r="AC303" s="9691">
        <v>544.5</v>
      </c>
      <c r="AD303" s="722">
        <v>85140</v>
      </c>
      <c r="AE303" s="8912">
        <f>SUM(AD303*P303+AD304*P304+AC303)</f>
        <v>93604.5</v>
      </c>
      <c r="AF303" s="9224"/>
      <c r="AG303" s="9224"/>
    </row>
    <row r="304" spans="1:33" ht="30" customHeight="1">
      <c r="A304" s="591" t="s">
        <v>6900</v>
      </c>
      <c r="B304" s="9530"/>
      <c r="C304" s="9409"/>
      <c r="D304" s="9409"/>
      <c r="E304" s="9386"/>
      <c r="F304" s="8846"/>
      <c r="G304" s="8846"/>
      <c r="H304" s="9400"/>
      <c r="I304" s="8846"/>
      <c r="J304" s="8924"/>
      <c r="K304" s="8924"/>
      <c r="L304" s="200" t="s">
        <v>1095</v>
      </c>
      <c r="M304" s="8997"/>
      <c r="N304" s="782" t="s">
        <v>3951</v>
      </c>
      <c r="O304" s="675">
        <v>1</v>
      </c>
      <c r="P304" s="675">
        <v>1</v>
      </c>
      <c r="Q304" s="8924"/>
      <c r="R304" s="8846"/>
      <c r="S304" s="712"/>
      <c r="T304" s="712"/>
      <c r="U304" s="712"/>
      <c r="V304" s="9401"/>
      <c r="W304" s="9323"/>
      <c r="X304" s="8846"/>
      <c r="Y304" s="9323"/>
      <c r="Z304" s="9406"/>
      <c r="AA304" s="8924"/>
      <c r="AB304" s="9101"/>
      <c r="AC304" s="9691"/>
      <c r="AD304" s="722">
        <v>7920</v>
      </c>
      <c r="AE304" s="8913"/>
      <c r="AF304" s="9071"/>
      <c r="AG304" s="9071"/>
    </row>
    <row r="305" spans="1:33" ht="30" customHeight="1">
      <c r="A305" s="614" t="s">
        <v>6970</v>
      </c>
      <c r="B305" s="4102" t="s">
        <v>1136</v>
      </c>
      <c r="C305" s="674">
        <v>45083</v>
      </c>
      <c r="D305" s="674">
        <v>45091</v>
      </c>
      <c r="E305" s="593"/>
      <c r="F305" s="619"/>
      <c r="G305" s="592">
        <v>8604</v>
      </c>
      <c r="H305" s="619">
        <v>172</v>
      </c>
      <c r="I305" s="619"/>
      <c r="J305" s="592" t="s">
        <v>1137</v>
      </c>
      <c r="K305" s="592" t="s">
        <v>1121</v>
      </c>
      <c r="L305" s="619" t="s">
        <v>173</v>
      </c>
      <c r="M305" s="615" t="s">
        <v>2291</v>
      </c>
      <c r="N305" s="619" t="s">
        <v>150</v>
      </c>
      <c r="O305" s="675">
        <v>1</v>
      </c>
      <c r="P305" s="675">
        <v>1</v>
      </c>
      <c r="Q305" s="592" t="s">
        <v>1107</v>
      </c>
      <c r="R305" s="641" t="s">
        <v>36</v>
      </c>
      <c r="S305" s="712"/>
      <c r="T305" s="712"/>
      <c r="U305" s="712"/>
      <c r="V305" s="691" t="s">
        <v>2073</v>
      </c>
      <c r="W305" s="714"/>
      <c r="X305" s="3165" t="s">
        <v>37</v>
      </c>
      <c r="Y305" s="712"/>
      <c r="Z305" s="3776" t="s">
        <v>45</v>
      </c>
      <c r="AA305" s="592"/>
      <c r="AB305" s="3843" t="s">
        <v>5537</v>
      </c>
      <c r="AC305" s="722">
        <v>0</v>
      </c>
      <c r="AD305" s="722">
        <v>7350</v>
      </c>
      <c r="AE305" s="722">
        <f>SUM(P305*AD305+AC305)</f>
        <v>7350</v>
      </c>
      <c r="AF305" s="31"/>
      <c r="AG305" s="31"/>
    </row>
    <row r="306" spans="1:33" ht="30" customHeight="1">
      <c r="A306" s="614" t="s">
        <v>6951</v>
      </c>
      <c r="B306" s="5299" t="s">
        <v>1138</v>
      </c>
      <c r="C306" s="677">
        <v>45083</v>
      </c>
      <c r="D306" s="677">
        <v>45098</v>
      </c>
      <c r="E306" s="593"/>
      <c r="F306" s="619"/>
      <c r="G306" s="605">
        <v>8640</v>
      </c>
      <c r="H306" s="605">
        <v>117</v>
      </c>
      <c r="I306" s="605"/>
      <c r="J306" s="603" t="s">
        <v>1139</v>
      </c>
      <c r="K306" s="729" t="s">
        <v>1140</v>
      </c>
      <c r="L306" s="605" t="s">
        <v>128</v>
      </c>
      <c r="M306" s="621" t="s">
        <v>2292</v>
      </c>
      <c r="N306" s="605" t="s">
        <v>34</v>
      </c>
      <c r="O306" s="679">
        <v>3</v>
      </c>
      <c r="P306" s="679">
        <v>3</v>
      </c>
      <c r="Q306" s="729" t="s">
        <v>1141</v>
      </c>
      <c r="R306" s="804" t="s">
        <v>36</v>
      </c>
      <c r="S306" s="760"/>
      <c r="T306" s="760"/>
      <c r="U306" s="760"/>
      <c r="V306" s="805" t="s">
        <v>2073</v>
      </c>
      <c r="W306" s="762"/>
      <c r="X306" s="721" t="s">
        <v>37</v>
      </c>
      <c r="Y306" s="760"/>
      <c r="Z306" s="3809" t="s">
        <v>45</v>
      </c>
      <c r="AA306" s="592"/>
      <c r="AB306" s="3853" t="s">
        <v>5537</v>
      </c>
      <c r="AC306" s="752">
        <v>13500</v>
      </c>
      <c r="AD306" s="802">
        <v>6735.68</v>
      </c>
      <c r="AE306" s="752">
        <f>SUM(P306*AD306+AC306)</f>
        <v>33707.040000000001</v>
      </c>
      <c r="AF306" s="247">
        <v>488</v>
      </c>
      <c r="AG306" s="274" t="s">
        <v>362</v>
      </c>
    </row>
    <row r="307" spans="1:33" ht="30" customHeight="1">
      <c r="A307" s="194" t="s">
        <v>6973</v>
      </c>
      <c r="B307" s="8905" t="s">
        <v>1142</v>
      </c>
      <c r="C307" s="8944">
        <v>45083</v>
      </c>
      <c r="D307" s="8944">
        <v>45097</v>
      </c>
      <c r="E307" s="8947"/>
      <c r="F307" s="8905"/>
      <c r="G307" s="8905">
        <v>8598</v>
      </c>
      <c r="H307" s="9324" t="s">
        <v>1143</v>
      </c>
      <c r="I307" s="8905"/>
      <c r="J307" s="9140" t="s">
        <v>1144</v>
      </c>
      <c r="K307" s="9140" t="s">
        <v>1145</v>
      </c>
      <c r="L307" s="68" t="s">
        <v>128</v>
      </c>
      <c r="M307" s="8962" t="s">
        <v>6256</v>
      </c>
      <c r="N307" s="205" t="s">
        <v>3952</v>
      </c>
      <c r="O307" s="74">
        <v>3</v>
      </c>
      <c r="P307" s="74">
        <v>3</v>
      </c>
      <c r="Q307" s="8905" t="s">
        <v>1146</v>
      </c>
      <c r="R307" s="9140"/>
      <c r="S307" s="71"/>
      <c r="T307" s="71"/>
      <c r="U307" s="71"/>
      <c r="V307" s="9139" t="s">
        <v>256</v>
      </c>
      <c r="W307" s="8934"/>
      <c r="X307" s="8905"/>
      <c r="Y307" s="8934"/>
      <c r="Z307" s="8900"/>
      <c r="AA307" s="8936"/>
      <c r="AB307" s="8927" t="s">
        <v>5535</v>
      </c>
      <c r="AC307" s="293"/>
      <c r="AD307" s="272"/>
      <c r="AE307" s="293"/>
      <c r="AF307" s="247"/>
      <c r="AG307" s="247"/>
    </row>
    <row r="308" spans="1:33" ht="30" customHeight="1">
      <c r="A308" s="194" t="s">
        <v>6973</v>
      </c>
      <c r="B308" s="8906"/>
      <c r="C308" s="8946"/>
      <c r="D308" s="8906"/>
      <c r="E308" s="8949"/>
      <c r="F308" s="8906"/>
      <c r="G308" s="8906"/>
      <c r="H308" s="9196"/>
      <c r="I308" s="8906"/>
      <c r="J308" s="8933"/>
      <c r="K308" s="8933"/>
      <c r="L308" s="207" t="s">
        <v>1147</v>
      </c>
      <c r="M308" s="8933"/>
      <c r="N308" s="205" t="s">
        <v>3956</v>
      </c>
      <c r="O308" s="74">
        <v>1</v>
      </c>
      <c r="P308" s="74">
        <v>1</v>
      </c>
      <c r="Q308" s="8906"/>
      <c r="R308" s="8933"/>
      <c r="S308" s="71"/>
      <c r="T308" s="71"/>
      <c r="U308" s="71"/>
      <c r="V308" s="9175"/>
      <c r="W308" s="8935"/>
      <c r="X308" s="8906"/>
      <c r="Y308" s="8935"/>
      <c r="Z308" s="8901"/>
      <c r="AA308" s="8936"/>
      <c r="AB308" s="8923"/>
      <c r="AC308" s="291"/>
      <c r="AD308" s="272"/>
      <c r="AE308" s="291"/>
      <c r="AF308" s="30"/>
      <c r="AG308" s="30"/>
    </row>
    <row r="309" spans="1:33" ht="30" customHeight="1">
      <c r="A309" s="194" t="s">
        <v>6973</v>
      </c>
      <c r="B309" s="8905" t="s">
        <v>1148</v>
      </c>
      <c r="C309" s="8944">
        <v>45083</v>
      </c>
      <c r="D309" s="8944">
        <v>45097</v>
      </c>
      <c r="E309" s="8947"/>
      <c r="F309" s="8905"/>
      <c r="G309" s="8905">
        <v>8598</v>
      </c>
      <c r="H309" s="9324" t="s">
        <v>1149</v>
      </c>
      <c r="I309" s="8905"/>
      <c r="J309" s="9140" t="s">
        <v>1150</v>
      </c>
      <c r="K309" s="9140" t="s">
        <v>1145</v>
      </c>
      <c r="L309" s="68" t="s">
        <v>128</v>
      </c>
      <c r="M309" s="8962" t="s">
        <v>6257</v>
      </c>
      <c r="N309" s="205" t="s">
        <v>3952</v>
      </c>
      <c r="O309" s="74">
        <v>3</v>
      </c>
      <c r="P309" s="74">
        <v>3</v>
      </c>
      <c r="Q309" s="8905" t="s">
        <v>1146</v>
      </c>
      <c r="R309" s="9140" t="s">
        <v>1151</v>
      </c>
      <c r="S309" s="71"/>
      <c r="T309" s="206"/>
      <c r="U309" s="71"/>
      <c r="V309" s="9139" t="s">
        <v>256</v>
      </c>
      <c r="W309" s="8934"/>
      <c r="X309" s="8905"/>
      <c r="Y309" s="8934"/>
      <c r="Z309" s="8900"/>
      <c r="AA309" s="8936"/>
      <c r="AB309" s="8927" t="s">
        <v>5535</v>
      </c>
      <c r="AC309" s="293"/>
      <c r="AD309" s="272"/>
      <c r="AE309" s="293"/>
      <c r="AF309" s="247"/>
      <c r="AG309" s="247"/>
    </row>
    <row r="310" spans="1:33" ht="30" customHeight="1">
      <c r="A310" s="194" t="s">
        <v>6973</v>
      </c>
      <c r="B310" s="8906"/>
      <c r="C310" s="8946"/>
      <c r="D310" s="8906"/>
      <c r="E310" s="8949"/>
      <c r="F310" s="8906"/>
      <c r="G310" s="8906"/>
      <c r="H310" s="9196"/>
      <c r="I310" s="8906"/>
      <c r="J310" s="8933"/>
      <c r="K310" s="8933"/>
      <c r="L310" s="36" t="s">
        <v>1147</v>
      </c>
      <c r="M310" s="8933"/>
      <c r="N310" s="205" t="s">
        <v>3956</v>
      </c>
      <c r="O310" s="74">
        <v>1</v>
      </c>
      <c r="P310" s="74">
        <v>1</v>
      </c>
      <c r="Q310" s="8906"/>
      <c r="R310" s="8933"/>
      <c r="S310" s="71"/>
      <c r="T310" s="71"/>
      <c r="U310" s="71"/>
      <c r="V310" s="9175"/>
      <c r="W310" s="8935"/>
      <c r="X310" s="8906"/>
      <c r="Y310" s="8935"/>
      <c r="Z310" s="8901"/>
      <c r="AA310" s="8936"/>
      <c r="AB310" s="8923"/>
      <c r="AC310" s="291"/>
      <c r="AD310" s="272"/>
      <c r="AE310" s="291"/>
      <c r="AF310" s="30"/>
      <c r="AG310" s="30"/>
    </row>
    <row r="311" spans="1:33" ht="30" customHeight="1">
      <c r="A311" s="194" t="s">
        <v>6973</v>
      </c>
      <c r="B311" s="8905" t="s">
        <v>1152</v>
      </c>
      <c r="C311" s="8944">
        <v>45083</v>
      </c>
      <c r="D311" s="8944">
        <v>45098</v>
      </c>
      <c r="E311" s="8947"/>
      <c r="F311" s="8905"/>
      <c r="G311" s="8905">
        <v>8598</v>
      </c>
      <c r="H311" s="9324" t="s">
        <v>1153</v>
      </c>
      <c r="I311" s="8905"/>
      <c r="J311" s="8936" t="s">
        <v>1154</v>
      </c>
      <c r="K311" s="9140" t="s">
        <v>1145</v>
      </c>
      <c r="L311" s="68" t="s">
        <v>128</v>
      </c>
      <c r="M311" s="8962" t="s">
        <v>6258</v>
      </c>
      <c r="N311" s="205" t="s">
        <v>3952</v>
      </c>
      <c r="O311" s="74">
        <v>3</v>
      </c>
      <c r="P311" s="74">
        <v>3</v>
      </c>
      <c r="Q311" s="9140" t="s">
        <v>1146</v>
      </c>
      <c r="R311" s="8905"/>
      <c r="S311" s="71"/>
      <c r="T311" s="71"/>
      <c r="U311" s="71"/>
      <c r="V311" s="8905"/>
      <c r="W311" s="8934"/>
      <c r="X311" s="8905"/>
      <c r="Y311" s="8934"/>
      <c r="Z311" s="8900"/>
      <c r="AA311" s="8936"/>
      <c r="AB311" s="8927" t="s">
        <v>5535</v>
      </c>
      <c r="AC311" s="293"/>
      <c r="AD311" s="272"/>
      <c r="AE311" s="293"/>
      <c r="AF311" s="247"/>
      <c r="AG311" s="247"/>
    </row>
    <row r="312" spans="1:33" ht="30" customHeight="1">
      <c r="A312" s="194" t="s">
        <v>6973</v>
      </c>
      <c r="B312" s="8906"/>
      <c r="C312" s="8946"/>
      <c r="D312" s="8906"/>
      <c r="E312" s="8949"/>
      <c r="F312" s="8906"/>
      <c r="G312" s="8906"/>
      <c r="H312" s="9196"/>
      <c r="I312" s="8906"/>
      <c r="J312" s="8936"/>
      <c r="K312" s="8933"/>
      <c r="L312" s="36" t="s">
        <v>1147</v>
      </c>
      <c r="M312" s="8933"/>
      <c r="N312" s="205" t="s">
        <v>3956</v>
      </c>
      <c r="O312" s="74">
        <v>1</v>
      </c>
      <c r="P312" s="74">
        <v>1</v>
      </c>
      <c r="Q312" s="8933"/>
      <c r="R312" s="8906"/>
      <c r="S312" s="71"/>
      <c r="T312" s="71"/>
      <c r="U312" s="71"/>
      <c r="V312" s="8906"/>
      <c r="W312" s="8935"/>
      <c r="X312" s="8906"/>
      <c r="Y312" s="8935"/>
      <c r="Z312" s="8901"/>
      <c r="AA312" s="8936"/>
      <c r="AB312" s="8923"/>
      <c r="AC312" s="291"/>
      <c r="AD312" s="272"/>
      <c r="AE312" s="291"/>
      <c r="AF312" s="30"/>
      <c r="AG312" s="30"/>
    </row>
    <row r="313" spans="1:33" ht="30" customHeight="1">
      <c r="A313" s="737" t="s">
        <v>6973</v>
      </c>
      <c r="B313" s="4102" t="s">
        <v>1155</v>
      </c>
      <c r="C313" s="674">
        <v>45083</v>
      </c>
      <c r="D313" s="674">
        <v>45093</v>
      </c>
      <c r="E313" s="593"/>
      <c r="F313" s="619"/>
      <c r="G313" s="619">
        <v>8598</v>
      </c>
      <c r="H313" s="716" t="s">
        <v>1156</v>
      </c>
      <c r="I313" s="619"/>
      <c r="J313" s="592" t="s">
        <v>1157</v>
      </c>
      <c r="K313" s="592" t="s">
        <v>1158</v>
      </c>
      <c r="L313" s="619" t="s">
        <v>173</v>
      </c>
      <c r="M313" s="619"/>
      <c r="N313" s="619"/>
      <c r="O313" s="675">
        <v>1</v>
      </c>
      <c r="P313" s="675">
        <v>1</v>
      </c>
      <c r="Q313" s="592" t="s">
        <v>1159</v>
      </c>
      <c r="R313" s="619"/>
      <c r="S313" s="712"/>
      <c r="T313" s="712"/>
      <c r="U313" s="712"/>
      <c r="V313" s="730" t="s">
        <v>2073</v>
      </c>
      <c r="W313" s="714"/>
      <c r="X313" s="721" t="s">
        <v>37</v>
      </c>
      <c r="Y313" s="712"/>
      <c r="Z313" s="726" t="s">
        <v>45</v>
      </c>
      <c r="AA313" s="592"/>
      <c r="AB313" s="847" t="s">
        <v>5535</v>
      </c>
      <c r="AC313" s="722">
        <v>2250</v>
      </c>
      <c r="AD313" s="722">
        <v>6272.02</v>
      </c>
      <c r="AE313" s="722">
        <f t="shared" ref="AE313:AE325" si="12">SUM(AD313*P313+AC313)</f>
        <v>8522.02</v>
      </c>
      <c r="AF313" s="31">
        <v>332</v>
      </c>
      <c r="AG313" s="273" t="s">
        <v>362</v>
      </c>
    </row>
    <row r="314" spans="1:33" ht="30" customHeight="1">
      <c r="A314" s="591" t="s">
        <v>6902</v>
      </c>
      <c r="B314" s="4102" t="s">
        <v>1161</v>
      </c>
      <c r="C314" s="674">
        <v>45083</v>
      </c>
      <c r="D314" s="674">
        <v>45098</v>
      </c>
      <c r="E314" s="593"/>
      <c r="F314" s="619"/>
      <c r="G314" s="619"/>
      <c r="H314" s="619"/>
      <c r="I314" s="619"/>
      <c r="J314" s="592" t="s">
        <v>1162</v>
      </c>
      <c r="K314" s="592" t="s">
        <v>1163</v>
      </c>
      <c r="L314" s="592" t="s">
        <v>1164</v>
      </c>
      <c r="M314" s="592"/>
      <c r="N314" s="619"/>
      <c r="O314" s="675">
        <v>12</v>
      </c>
      <c r="P314" s="119">
        <v>16</v>
      </c>
      <c r="Q314" s="592" t="s">
        <v>1165</v>
      </c>
      <c r="R314" s="619"/>
      <c r="S314" s="712"/>
      <c r="T314" s="712"/>
      <c r="U314" s="712"/>
      <c r="V314" s="730" t="s">
        <v>2073</v>
      </c>
      <c r="W314" s="714"/>
      <c r="X314" s="3165" t="s">
        <v>37</v>
      </c>
      <c r="Y314" s="712"/>
      <c r="Z314" s="726" t="s">
        <v>45</v>
      </c>
      <c r="AA314" s="592"/>
      <c r="AB314" s="6145" t="s">
        <v>28246</v>
      </c>
      <c r="AC314" s="722">
        <v>0</v>
      </c>
      <c r="AD314" s="722">
        <v>3325</v>
      </c>
      <c r="AE314" s="722">
        <f t="shared" si="12"/>
        <v>53200</v>
      </c>
      <c r="AF314" s="31"/>
      <c r="AG314" s="31"/>
    </row>
    <row r="315" spans="1:33" ht="30" customHeight="1">
      <c r="A315" s="614" t="s">
        <v>6953</v>
      </c>
      <c r="B315" s="4102" t="s">
        <v>1166</v>
      </c>
      <c r="C315" s="674">
        <v>45042</v>
      </c>
      <c r="D315" s="674">
        <v>45057</v>
      </c>
      <c r="E315" s="593"/>
      <c r="F315" s="605"/>
      <c r="G315" s="619">
        <v>8599</v>
      </c>
      <c r="H315" s="619">
        <v>269</v>
      </c>
      <c r="I315" s="619"/>
      <c r="J315" s="592" t="s">
        <v>1167</v>
      </c>
      <c r="K315" s="592" t="s">
        <v>1168</v>
      </c>
      <c r="L315" s="592" t="s">
        <v>193</v>
      </c>
      <c r="M315" s="615" t="s">
        <v>2293</v>
      </c>
      <c r="N315" s="619" t="s">
        <v>325</v>
      </c>
      <c r="O315" s="675">
        <v>6</v>
      </c>
      <c r="P315" s="675">
        <v>6</v>
      </c>
      <c r="Q315" s="592" t="s">
        <v>151</v>
      </c>
      <c r="R315" s="619"/>
      <c r="S315" s="712"/>
      <c r="T315" s="712"/>
      <c r="U315" s="712"/>
      <c r="V315" s="713" t="s">
        <v>2073</v>
      </c>
      <c r="W315" s="714"/>
      <c r="X315" s="599" t="s">
        <v>37</v>
      </c>
      <c r="Y315" s="712"/>
      <c r="Z315" s="3791" t="s">
        <v>45</v>
      </c>
      <c r="AA315" s="592"/>
      <c r="AB315" s="3850" t="s">
        <v>5535</v>
      </c>
      <c r="AC315" s="722">
        <v>4500</v>
      </c>
      <c r="AD315" s="722">
        <v>6296.75</v>
      </c>
      <c r="AE315" s="722">
        <f t="shared" si="12"/>
        <v>42280.5</v>
      </c>
      <c r="AF315" s="31"/>
      <c r="AG315" s="31"/>
    </row>
    <row r="316" spans="1:33" ht="30" customHeight="1">
      <c r="A316" s="614" t="s">
        <v>6949</v>
      </c>
      <c r="B316" s="4102" t="s">
        <v>1169</v>
      </c>
      <c r="C316" s="674">
        <v>45084</v>
      </c>
      <c r="D316" s="674">
        <v>45097</v>
      </c>
      <c r="E316" s="593"/>
      <c r="F316" s="619"/>
      <c r="G316" s="619">
        <v>8615</v>
      </c>
      <c r="H316" s="619">
        <v>310</v>
      </c>
      <c r="I316" s="619"/>
      <c r="J316" s="592" t="s">
        <v>1170</v>
      </c>
      <c r="K316" s="592" t="s">
        <v>409</v>
      </c>
      <c r="L316" s="592" t="s">
        <v>28</v>
      </c>
      <c r="M316" s="592"/>
      <c r="N316" s="619"/>
      <c r="O316" s="675">
        <v>2</v>
      </c>
      <c r="P316" s="675">
        <v>2</v>
      </c>
      <c r="Q316" s="592" t="s">
        <v>1171</v>
      </c>
      <c r="R316" s="619"/>
      <c r="S316" s="712"/>
      <c r="T316" s="712"/>
      <c r="U316" s="712"/>
      <c r="V316" s="730" t="s">
        <v>2073</v>
      </c>
      <c r="W316" s="714"/>
      <c r="X316" s="599" t="s">
        <v>37</v>
      </c>
      <c r="Y316" s="712"/>
      <c r="Z316" s="3786" t="s">
        <v>45</v>
      </c>
      <c r="AA316" s="592"/>
      <c r="AB316" s="3853" t="s">
        <v>5541</v>
      </c>
      <c r="AC316" s="722">
        <v>4500</v>
      </c>
      <c r="AD316" s="722">
        <v>5973.51</v>
      </c>
      <c r="AE316" s="601">
        <f t="shared" si="12"/>
        <v>16447.02</v>
      </c>
      <c r="AF316" s="31"/>
      <c r="AG316" s="31"/>
    </row>
    <row r="317" spans="1:33" ht="30" customHeight="1">
      <c r="A317" s="614" t="s">
        <v>6949</v>
      </c>
      <c r="B317" s="4102" t="s">
        <v>1172</v>
      </c>
      <c r="C317" s="674">
        <v>45084</v>
      </c>
      <c r="D317" s="674">
        <v>45097</v>
      </c>
      <c r="E317" s="593"/>
      <c r="F317" s="605"/>
      <c r="G317" s="619">
        <v>8615</v>
      </c>
      <c r="H317" s="619">
        <v>309</v>
      </c>
      <c r="I317" s="619"/>
      <c r="J317" s="592" t="s">
        <v>1173</v>
      </c>
      <c r="K317" s="592" t="s">
        <v>409</v>
      </c>
      <c r="L317" s="592" t="s">
        <v>173</v>
      </c>
      <c r="M317" s="615" t="s">
        <v>2294</v>
      </c>
      <c r="N317" s="619"/>
      <c r="O317" s="675">
        <v>1</v>
      </c>
      <c r="P317" s="675">
        <v>1</v>
      </c>
      <c r="Q317" s="592" t="s">
        <v>1174</v>
      </c>
      <c r="R317" s="619"/>
      <c r="S317" s="712"/>
      <c r="T317" s="712"/>
      <c r="U317" s="712"/>
      <c r="V317" s="799" t="s">
        <v>2073</v>
      </c>
      <c r="W317" s="714"/>
      <c r="X317" s="721" t="s">
        <v>37</v>
      </c>
      <c r="Y317" s="712"/>
      <c r="Z317" s="3791" t="s">
        <v>45</v>
      </c>
      <c r="AA317" s="592"/>
      <c r="AB317" s="3853" t="s">
        <v>5541</v>
      </c>
      <c r="AC317" s="722">
        <v>4500</v>
      </c>
      <c r="AD317" s="722">
        <v>5973.51</v>
      </c>
      <c r="AE317" s="601">
        <f t="shared" si="12"/>
        <v>10473.51</v>
      </c>
      <c r="AF317" s="31">
        <v>481</v>
      </c>
      <c r="AG317" s="273" t="s">
        <v>362</v>
      </c>
    </row>
    <row r="318" spans="1:33" ht="30" customHeight="1">
      <c r="A318" s="591" t="s">
        <v>6896</v>
      </c>
      <c r="B318" s="4102" t="s">
        <v>1175</v>
      </c>
      <c r="C318" s="674">
        <v>45084</v>
      </c>
      <c r="D318" s="674">
        <v>45097</v>
      </c>
      <c r="E318" s="593"/>
      <c r="F318" s="619"/>
      <c r="G318" s="619">
        <v>8644</v>
      </c>
      <c r="H318" s="619">
        <v>545</v>
      </c>
      <c r="I318" s="619"/>
      <c r="J318" s="592" t="s">
        <v>1176</v>
      </c>
      <c r="K318" s="592" t="s">
        <v>1177</v>
      </c>
      <c r="L318" s="592" t="s">
        <v>193</v>
      </c>
      <c r="M318" s="592"/>
      <c r="N318" s="619"/>
      <c r="O318" s="675">
        <v>6</v>
      </c>
      <c r="P318" s="675">
        <v>6</v>
      </c>
      <c r="Q318" s="592" t="s">
        <v>1178</v>
      </c>
      <c r="R318" s="619"/>
      <c r="S318" s="712"/>
      <c r="T318" s="712"/>
      <c r="U318" s="712"/>
      <c r="V318" s="730" t="s">
        <v>2073</v>
      </c>
      <c r="W318" s="714"/>
      <c r="X318" s="721" t="s">
        <v>37</v>
      </c>
      <c r="Y318" s="712"/>
      <c r="Z318" s="3791" t="s">
        <v>45</v>
      </c>
      <c r="AA318" s="592"/>
      <c r="AB318" s="3843" t="s">
        <v>5541</v>
      </c>
      <c r="AC318" s="722">
        <v>4860</v>
      </c>
      <c r="AD318" s="601">
        <v>7096.32</v>
      </c>
      <c r="AE318" s="601">
        <f t="shared" si="12"/>
        <v>47437.919999999998</v>
      </c>
      <c r="AF318" s="31"/>
      <c r="AG318" s="31"/>
    </row>
    <row r="319" spans="1:33" ht="30" customHeight="1">
      <c r="A319" s="614" t="s">
        <v>6948</v>
      </c>
      <c r="B319" s="4102" t="s">
        <v>1179</v>
      </c>
      <c r="C319" s="674">
        <v>45084</v>
      </c>
      <c r="D319" s="674">
        <v>45092</v>
      </c>
      <c r="E319" s="593"/>
      <c r="F319" s="619"/>
      <c r="G319" s="619">
        <v>8608</v>
      </c>
      <c r="H319" s="619">
        <v>86</v>
      </c>
      <c r="I319" s="619"/>
      <c r="J319" s="592" t="s">
        <v>1180</v>
      </c>
      <c r="K319" s="592" t="s">
        <v>1181</v>
      </c>
      <c r="L319" s="592" t="s">
        <v>28</v>
      </c>
      <c r="M319" s="592"/>
      <c r="N319" s="619"/>
      <c r="O319" s="675">
        <v>2</v>
      </c>
      <c r="P319" s="675">
        <v>2</v>
      </c>
      <c r="Q319" s="592" t="s">
        <v>1182</v>
      </c>
      <c r="R319" s="619"/>
      <c r="S319" s="712"/>
      <c r="T319" s="712"/>
      <c r="U319" s="712"/>
      <c r="V319" s="730" t="s">
        <v>2073</v>
      </c>
      <c r="W319" s="714"/>
      <c r="X319" s="599" t="s">
        <v>37</v>
      </c>
      <c r="Y319" s="712"/>
      <c r="Z319" s="3791" t="s">
        <v>45</v>
      </c>
      <c r="AA319" s="592"/>
      <c r="AB319" s="3843" t="s">
        <v>5537</v>
      </c>
      <c r="AC319" s="722">
        <v>0</v>
      </c>
      <c r="AD319" s="687">
        <v>7425</v>
      </c>
      <c r="AE319" s="601">
        <f t="shared" si="12"/>
        <v>14850</v>
      </c>
      <c r="AF319" s="31">
        <v>269</v>
      </c>
      <c r="AG319" s="273" t="s">
        <v>362</v>
      </c>
    </row>
    <row r="320" spans="1:33" ht="30" customHeight="1">
      <c r="A320" s="777" t="s">
        <v>6975</v>
      </c>
      <c r="B320" s="5299" t="s">
        <v>1183</v>
      </c>
      <c r="C320" s="677">
        <v>45084</v>
      </c>
      <c r="D320" s="677">
        <v>45092</v>
      </c>
      <c r="E320" s="593"/>
      <c r="F320" s="605"/>
      <c r="G320" s="605">
        <v>17</v>
      </c>
      <c r="H320" s="731" t="s">
        <v>447</v>
      </c>
      <c r="I320" s="605"/>
      <c r="J320" s="603" t="s">
        <v>1184</v>
      </c>
      <c r="K320" s="603" t="s">
        <v>1185</v>
      </c>
      <c r="L320" s="603" t="s">
        <v>173</v>
      </c>
      <c r="M320" s="603"/>
      <c r="N320" s="605"/>
      <c r="O320" s="679">
        <v>1</v>
      </c>
      <c r="P320" s="679">
        <v>1</v>
      </c>
      <c r="Q320" s="603" t="s">
        <v>1186</v>
      </c>
      <c r="R320" s="605"/>
      <c r="S320" s="760"/>
      <c r="T320" s="760"/>
      <c r="U320" s="760"/>
      <c r="V320" s="605" t="s">
        <v>2073</v>
      </c>
      <c r="W320" s="762"/>
      <c r="X320" s="721" t="s">
        <v>37</v>
      </c>
      <c r="Y320" s="760"/>
      <c r="Z320" s="3810" t="s">
        <v>45</v>
      </c>
      <c r="AA320" s="592"/>
      <c r="AB320" s="3843" t="s">
        <v>5537</v>
      </c>
      <c r="AC320" s="752">
        <v>0</v>
      </c>
      <c r="AD320" s="752">
        <v>6643.53</v>
      </c>
      <c r="AE320" s="610">
        <f t="shared" si="12"/>
        <v>6643.53</v>
      </c>
      <c r="AF320" s="247"/>
      <c r="AG320" s="247"/>
    </row>
    <row r="321" spans="1:33" ht="30" customHeight="1">
      <c r="A321" s="737" t="s">
        <v>6973</v>
      </c>
      <c r="B321" s="5299" t="s">
        <v>1187</v>
      </c>
      <c r="C321" s="677">
        <v>45084</v>
      </c>
      <c r="D321" s="674">
        <v>45092</v>
      </c>
      <c r="E321" s="593"/>
      <c r="F321" s="605"/>
      <c r="G321" s="605">
        <v>8598</v>
      </c>
      <c r="H321" s="731" t="s">
        <v>1188</v>
      </c>
      <c r="I321" s="605"/>
      <c r="J321" s="603" t="s">
        <v>1189</v>
      </c>
      <c r="K321" s="603" t="s">
        <v>1190</v>
      </c>
      <c r="L321" s="605" t="s">
        <v>840</v>
      </c>
      <c r="M321" s="621" t="s">
        <v>2295</v>
      </c>
      <c r="N321" s="605" t="s">
        <v>1191</v>
      </c>
      <c r="O321" s="679">
        <v>2</v>
      </c>
      <c r="P321" s="679">
        <v>2</v>
      </c>
      <c r="Q321" s="603" t="s">
        <v>1192</v>
      </c>
      <c r="R321" s="605"/>
      <c r="S321" s="760"/>
      <c r="T321" s="760"/>
      <c r="U321" s="760"/>
      <c r="V321" s="806" t="s">
        <v>2073</v>
      </c>
      <c r="W321" s="762"/>
      <c r="X321" s="721" t="s">
        <v>37</v>
      </c>
      <c r="Y321" s="760"/>
      <c r="Z321" s="3810" t="s">
        <v>45</v>
      </c>
      <c r="AA321" s="592"/>
      <c r="AB321" s="880" t="s">
        <v>5535</v>
      </c>
      <c r="AC321" s="752">
        <v>0</v>
      </c>
      <c r="AD321" s="752">
        <v>6272.02</v>
      </c>
      <c r="AE321" s="752">
        <f t="shared" si="12"/>
        <v>12544.04</v>
      </c>
      <c r="AF321" s="247">
        <v>333</v>
      </c>
      <c r="AG321" s="274" t="s">
        <v>362</v>
      </c>
    </row>
    <row r="322" spans="1:33" ht="30" customHeight="1">
      <c r="A322" s="614" t="s">
        <v>6968</v>
      </c>
      <c r="B322" s="4102" t="s">
        <v>1193</v>
      </c>
      <c r="C322" s="674">
        <v>45085</v>
      </c>
      <c r="D322" s="674">
        <v>45099</v>
      </c>
      <c r="E322" s="593"/>
      <c r="F322" s="619"/>
      <c r="G322" s="619"/>
      <c r="H322" s="716"/>
      <c r="I322" s="619"/>
      <c r="J322" s="592" t="s">
        <v>1194</v>
      </c>
      <c r="K322" s="592" t="s">
        <v>1195</v>
      </c>
      <c r="L322" s="592" t="s">
        <v>1102</v>
      </c>
      <c r="M322" s="592"/>
      <c r="N322" s="619"/>
      <c r="O322" s="675">
        <v>24</v>
      </c>
      <c r="P322" s="119">
        <v>25</v>
      </c>
      <c r="Q322" s="807" t="s">
        <v>1196</v>
      </c>
      <c r="R322" s="619"/>
      <c r="S322" s="712"/>
      <c r="T322" s="712"/>
      <c r="U322" s="712"/>
      <c r="V322" s="730" t="s">
        <v>2073</v>
      </c>
      <c r="W322" s="714"/>
      <c r="X322" s="721" t="s">
        <v>37</v>
      </c>
      <c r="Y322" s="712"/>
      <c r="Z322" s="3791" t="s">
        <v>45</v>
      </c>
      <c r="AA322" s="592"/>
      <c r="AB322" s="3853" t="s">
        <v>5587</v>
      </c>
      <c r="AC322" s="722">
        <v>0</v>
      </c>
      <c r="AD322" s="722">
        <v>2345</v>
      </c>
      <c r="AE322" s="601">
        <f t="shared" si="12"/>
        <v>58625</v>
      </c>
      <c r="AF322" s="31"/>
      <c r="AG322" s="31"/>
    </row>
    <row r="323" spans="1:33" ht="30" customHeight="1">
      <c r="A323" s="614" t="s">
        <v>6952</v>
      </c>
      <c r="B323" s="4102" t="s">
        <v>1197</v>
      </c>
      <c r="C323" s="674">
        <v>44965</v>
      </c>
      <c r="D323" s="674">
        <v>45099</v>
      </c>
      <c r="E323" s="593"/>
      <c r="F323" s="605"/>
      <c r="G323" s="619">
        <v>8646</v>
      </c>
      <c r="H323" s="716"/>
      <c r="I323" s="619"/>
      <c r="J323" s="592" t="s">
        <v>1198</v>
      </c>
      <c r="K323" s="592" t="s">
        <v>1199</v>
      </c>
      <c r="L323" s="592" t="s">
        <v>173</v>
      </c>
      <c r="M323" s="615" t="s">
        <v>2296</v>
      </c>
      <c r="N323" s="619"/>
      <c r="O323" s="675">
        <v>1</v>
      </c>
      <c r="P323" s="675">
        <v>1</v>
      </c>
      <c r="Q323" s="592" t="s">
        <v>1200</v>
      </c>
      <c r="R323" s="619"/>
      <c r="S323" s="712"/>
      <c r="T323" s="712"/>
      <c r="U323" s="712"/>
      <c r="V323" s="788" t="s">
        <v>2073</v>
      </c>
      <c r="W323" s="714"/>
      <c r="X323" s="721" t="s">
        <v>37</v>
      </c>
      <c r="Y323" s="712"/>
      <c r="Z323" s="3776" t="s">
        <v>45</v>
      </c>
      <c r="AA323" s="592"/>
      <c r="AB323" s="3844" t="s">
        <v>5541</v>
      </c>
      <c r="AC323" s="722">
        <v>7290</v>
      </c>
      <c r="AD323" s="601">
        <v>7938</v>
      </c>
      <c r="AE323" s="601">
        <f t="shared" si="12"/>
        <v>15228</v>
      </c>
      <c r="AF323" s="31"/>
      <c r="AG323" s="31"/>
    </row>
    <row r="324" spans="1:33" ht="30" customHeight="1">
      <c r="A324" s="614" t="s">
        <v>6965</v>
      </c>
      <c r="B324" s="4102" t="s">
        <v>1201</v>
      </c>
      <c r="C324" s="674">
        <v>45086</v>
      </c>
      <c r="D324" s="674">
        <v>45096</v>
      </c>
      <c r="E324" s="593"/>
      <c r="F324" s="619"/>
      <c r="G324" s="619">
        <v>8609</v>
      </c>
      <c r="H324" s="716" t="s">
        <v>1202</v>
      </c>
      <c r="I324" s="619"/>
      <c r="J324" s="592" t="s">
        <v>1203</v>
      </c>
      <c r="K324" s="592" t="s">
        <v>1204</v>
      </c>
      <c r="L324" s="619" t="s">
        <v>173</v>
      </c>
      <c r="M324" s="615" t="s">
        <v>2297</v>
      </c>
      <c r="N324" s="619"/>
      <c r="O324" s="675">
        <v>1</v>
      </c>
      <c r="P324" s="675">
        <v>1</v>
      </c>
      <c r="Q324" s="592" t="s">
        <v>1205</v>
      </c>
      <c r="R324" s="785"/>
      <c r="S324" s="712"/>
      <c r="T324" s="712"/>
      <c r="U324" s="712"/>
      <c r="V324" s="788" t="s">
        <v>2073</v>
      </c>
      <c r="W324" s="714"/>
      <c r="X324" s="721" t="s">
        <v>37</v>
      </c>
      <c r="Y324" s="712"/>
      <c r="Z324" s="3776" t="s">
        <v>45</v>
      </c>
      <c r="AA324" s="592"/>
      <c r="AB324" s="3853" t="s">
        <v>5537</v>
      </c>
      <c r="AC324" s="722">
        <v>0</v>
      </c>
      <c r="AD324" s="722">
        <v>6400</v>
      </c>
      <c r="AE324" s="601">
        <f t="shared" si="12"/>
        <v>6400</v>
      </c>
      <c r="AF324" s="31"/>
      <c r="AG324" s="31"/>
    </row>
    <row r="325" spans="1:33" ht="30" customHeight="1">
      <c r="A325" s="614" t="s">
        <v>6960</v>
      </c>
      <c r="B325" s="5884" t="s">
        <v>1206</v>
      </c>
      <c r="C325" s="764">
        <v>45090</v>
      </c>
      <c r="D325" s="764">
        <v>45097</v>
      </c>
      <c r="E325" s="593"/>
      <c r="F325" s="619"/>
      <c r="G325" s="619">
        <v>8595</v>
      </c>
      <c r="H325" s="716" t="s">
        <v>1207</v>
      </c>
      <c r="I325" s="619"/>
      <c r="J325" s="592" t="s">
        <v>1208</v>
      </c>
      <c r="K325" s="592" t="s">
        <v>1209</v>
      </c>
      <c r="L325" s="619" t="s">
        <v>28</v>
      </c>
      <c r="M325" s="615" t="s">
        <v>2298</v>
      </c>
      <c r="N325" s="619"/>
      <c r="O325" s="675">
        <v>2</v>
      </c>
      <c r="P325" s="675">
        <v>2</v>
      </c>
      <c r="Q325" s="592" t="s">
        <v>1210</v>
      </c>
      <c r="R325" s="592" t="s">
        <v>36</v>
      </c>
      <c r="S325" s="712"/>
      <c r="T325" s="712"/>
      <c r="U325" s="712"/>
      <c r="V325" s="619" t="s">
        <v>2073</v>
      </c>
      <c r="W325" s="714"/>
      <c r="X325" s="721" t="s">
        <v>37</v>
      </c>
      <c r="Y325" s="712"/>
      <c r="Z325" s="3799" t="s">
        <v>45</v>
      </c>
      <c r="AA325" s="592"/>
      <c r="AB325" s="3853" t="s">
        <v>5585</v>
      </c>
      <c r="AC325" s="722">
        <v>0</v>
      </c>
      <c r="AD325" s="722">
        <v>7000</v>
      </c>
      <c r="AE325" s="722">
        <f t="shared" si="12"/>
        <v>14000</v>
      </c>
      <c r="AF325" s="31"/>
      <c r="AG325" s="31"/>
    </row>
    <row r="326" spans="1:33" ht="30" customHeight="1">
      <c r="A326" s="614" t="s">
        <v>6960</v>
      </c>
      <c r="B326" s="9087" t="s">
        <v>1211</v>
      </c>
      <c r="C326" s="8843">
        <v>45090</v>
      </c>
      <c r="D326" s="8843">
        <v>45099</v>
      </c>
      <c r="E326" s="8843"/>
      <c r="F326" s="8849"/>
      <c r="G326" s="8849">
        <v>8595</v>
      </c>
      <c r="H326" s="9319">
        <v>225</v>
      </c>
      <c r="I326" s="8849"/>
      <c r="J326" s="8871" t="s">
        <v>1212</v>
      </c>
      <c r="K326" s="8871" t="s">
        <v>1213</v>
      </c>
      <c r="L326" s="592" t="s">
        <v>173</v>
      </c>
      <c r="M326" s="592"/>
      <c r="N326" s="619"/>
      <c r="O326" s="675">
        <v>1</v>
      </c>
      <c r="P326" s="675">
        <v>1</v>
      </c>
      <c r="Q326" s="8871" t="s">
        <v>1214</v>
      </c>
      <c r="R326" s="8871" t="s">
        <v>36</v>
      </c>
      <c r="S326" s="712"/>
      <c r="T326" s="712"/>
      <c r="U326" s="712"/>
      <c r="V326" s="9329" t="s">
        <v>2073</v>
      </c>
      <c r="W326" s="8859"/>
      <c r="X326" s="9048" t="s">
        <v>37</v>
      </c>
      <c r="Y326" s="8859"/>
      <c r="Z326" s="9061" t="s">
        <v>45</v>
      </c>
      <c r="AA326" s="592"/>
      <c r="AB326" s="9049" t="s">
        <v>5585</v>
      </c>
      <c r="AC326" s="8912">
        <v>0</v>
      </c>
      <c r="AD326" s="722">
        <v>7000</v>
      </c>
      <c r="AE326" s="9688">
        <f>SUM(P326*AD326+P327*AD327+AC326)</f>
        <v>40300</v>
      </c>
      <c r="AF326" s="247"/>
      <c r="AG326" s="247"/>
    </row>
    <row r="327" spans="1:33" ht="30" customHeight="1">
      <c r="A327" s="614" t="s">
        <v>6960</v>
      </c>
      <c r="B327" s="9030"/>
      <c r="C327" s="9490"/>
      <c r="D327" s="9071"/>
      <c r="E327" s="9071"/>
      <c r="F327" s="9071"/>
      <c r="G327" s="9071"/>
      <c r="H327" s="9328"/>
      <c r="I327" s="9071"/>
      <c r="J327" s="9229"/>
      <c r="K327" s="9229"/>
      <c r="L327" s="591" t="s">
        <v>1215</v>
      </c>
      <c r="M327" s="615" t="s">
        <v>2299</v>
      </c>
      <c r="N327" s="619"/>
      <c r="O327" s="675">
        <v>9</v>
      </c>
      <c r="P327" s="675">
        <v>9</v>
      </c>
      <c r="Q327" s="9229"/>
      <c r="R327" s="9229"/>
      <c r="S327" s="712"/>
      <c r="T327" s="712"/>
      <c r="U327" s="712"/>
      <c r="V327" s="9071"/>
      <c r="W327" s="9063"/>
      <c r="X327" s="9071"/>
      <c r="Y327" s="9063"/>
      <c r="Z327" s="9354"/>
      <c r="AA327" s="592"/>
      <c r="AB327" s="9078"/>
      <c r="AC327" s="8913"/>
      <c r="AD327" s="722">
        <v>3700</v>
      </c>
      <c r="AE327" s="9689"/>
      <c r="AF327" s="30"/>
      <c r="AG327" s="30"/>
    </row>
    <row r="328" spans="1:33" ht="30" customHeight="1">
      <c r="A328" s="592" t="s">
        <v>6970</v>
      </c>
      <c r="B328" s="4102" t="s">
        <v>1216</v>
      </c>
      <c r="C328" s="674">
        <v>45090</v>
      </c>
      <c r="D328" s="674">
        <v>45097</v>
      </c>
      <c r="E328" s="593"/>
      <c r="F328" s="710"/>
      <c r="G328" s="619">
        <v>8604</v>
      </c>
      <c r="H328" s="716">
        <v>172</v>
      </c>
      <c r="I328" s="619"/>
      <c r="J328" s="592" t="s">
        <v>1217</v>
      </c>
      <c r="K328" s="592" t="s">
        <v>1117</v>
      </c>
      <c r="L328" s="592" t="s">
        <v>28</v>
      </c>
      <c r="M328" s="615" t="s">
        <v>2300</v>
      </c>
      <c r="N328" s="619"/>
      <c r="O328" s="675">
        <v>2</v>
      </c>
      <c r="P328" s="675">
        <v>2</v>
      </c>
      <c r="Q328" s="592" t="s">
        <v>1218</v>
      </c>
      <c r="R328" s="592" t="s">
        <v>36</v>
      </c>
      <c r="S328" s="712"/>
      <c r="T328" s="712"/>
      <c r="U328" s="712"/>
      <c r="V328" s="691" t="s">
        <v>2073</v>
      </c>
      <c r="W328" s="714"/>
      <c r="X328" s="721" t="s">
        <v>37</v>
      </c>
      <c r="Y328" s="712"/>
      <c r="Z328" s="3776" t="s">
        <v>45</v>
      </c>
      <c r="AA328" s="592"/>
      <c r="AB328" s="3843" t="s">
        <v>5537</v>
      </c>
      <c r="AC328" s="722">
        <v>0</v>
      </c>
      <c r="AD328" s="722">
        <v>7350</v>
      </c>
      <c r="AE328" s="722">
        <f>SUM(AD328*P328+AC328)</f>
        <v>14700</v>
      </c>
      <c r="AF328" s="31"/>
      <c r="AG328" s="31"/>
    </row>
    <row r="329" spans="1:33" ht="30" customHeight="1">
      <c r="A329" s="614" t="s">
        <v>6972</v>
      </c>
      <c r="B329" s="619" t="s">
        <v>1219</v>
      </c>
      <c r="C329" s="674">
        <v>45086</v>
      </c>
      <c r="D329" s="674">
        <v>45093</v>
      </c>
      <c r="E329" s="593"/>
      <c r="F329" s="710"/>
      <c r="G329" s="619">
        <v>8588</v>
      </c>
      <c r="H329" s="716">
        <v>110</v>
      </c>
      <c r="I329" s="619"/>
      <c r="J329" s="592" t="s">
        <v>1220</v>
      </c>
      <c r="K329" s="592" t="s">
        <v>1221</v>
      </c>
      <c r="L329" s="808" t="s">
        <v>1222</v>
      </c>
      <c r="M329" s="592"/>
      <c r="N329" s="619"/>
      <c r="O329" s="675">
        <v>2</v>
      </c>
      <c r="P329" s="675">
        <v>2</v>
      </c>
      <c r="Q329" s="592" t="s">
        <v>1223</v>
      </c>
      <c r="R329" s="592" t="s">
        <v>36</v>
      </c>
      <c r="S329" s="712"/>
      <c r="T329" s="712"/>
      <c r="U329" s="712"/>
      <c r="V329" s="619" t="s">
        <v>2073</v>
      </c>
      <c r="W329" s="714"/>
      <c r="X329" s="721" t="s">
        <v>37</v>
      </c>
      <c r="Y329" s="712"/>
      <c r="Z329" s="3791" t="s">
        <v>45</v>
      </c>
      <c r="AA329" s="592"/>
      <c r="AB329" s="3853" t="s">
        <v>5538</v>
      </c>
      <c r="AC329" s="722">
        <v>0</v>
      </c>
      <c r="AD329" s="722">
        <v>4900</v>
      </c>
      <c r="AE329" s="722">
        <f>SUM(AD329*P329+AC329)</f>
        <v>9800</v>
      </c>
      <c r="AF329" s="31"/>
      <c r="AG329" s="31"/>
    </row>
    <row r="330" spans="1:33" ht="30" customHeight="1">
      <c r="A330" s="195" t="s">
        <v>6956</v>
      </c>
      <c r="B330" s="68" t="s">
        <v>1224</v>
      </c>
      <c r="C330" s="66">
        <v>45090</v>
      </c>
      <c r="D330" s="66">
        <v>45096</v>
      </c>
      <c r="E330" s="37"/>
      <c r="F330" s="99"/>
      <c r="G330" s="68">
        <v>8627</v>
      </c>
      <c r="H330" s="68">
        <v>1418</v>
      </c>
      <c r="I330" s="68"/>
      <c r="J330" s="36" t="s">
        <v>1225</v>
      </c>
      <c r="K330" s="36" t="s">
        <v>1226</v>
      </c>
      <c r="L330" s="68" t="s">
        <v>28</v>
      </c>
      <c r="M330" s="69" t="s">
        <v>2301</v>
      </c>
      <c r="N330" s="68"/>
      <c r="O330" s="74">
        <v>2</v>
      </c>
      <c r="P330" s="74">
        <v>2</v>
      </c>
      <c r="Q330" s="175" t="s">
        <v>1227</v>
      </c>
      <c r="R330" s="71"/>
      <c r="S330" s="71"/>
      <c r="T330" s="71"/>
      <c r="U330" s="71"/>
      <c r="V330" s="17" t="s">
        <v>256</v>
      </c>
      <c r="W330" s="182"/>
      <c r="X330" s="68"/>
      <c r="Y330" s="71"/>
      <c r="Z330" s="75"/>
      <c r="AA330" s="36"/>
      <c r="AB330" s="3851" t="s">
        <v>5542</v>
      </c>
      <c r="AC330" s="280"/>
      <c r="AD330" s="289"/>
      <c r="AE330" s="289"/>
      <c r="AF330" s="31"/>
      <c r="AG330" s="31"/>
    </row>
    <row r="331" spans="1:33" ht="30" customHeight="1">
      <c r="A331" s="591" t="s">
        <v>6903</v>
      </c>
      <c r="B331" s="9087" t="s">
        <v>1228</v>
      </c>
      <c r="C331" s="8843">
        <v>45090</v>
      </c>
      <c r="D331" s="8843">
        <v>45096</v>
      </c>
      <c r="E331" s="8864"/>
      <c r="F331" s="8849"/>
      <c r="G331" s="8849"/>
      <c r="H331" s="8849"/>
      <c r="I331" s="8849" t="s">
        <v>92</v>
      </c>
      <c r="J331" s="8871" t="s">
        <v>1229</v>
      </c>
      <c r="K331" s="8871" t="s">
        <v>1230</v>
      </c>
      <c r="L331" s="619" t="s">
        <v>3097</v>
      </c>
      <c r="M331" s="8868" t="s">
        <v>2302</v>
      </c>
      <c r="N331" s="619"/>
      <c r="O331" s="675">
        <v>42</v>
      </c>
      <c r="P331" s="119">
        <v>48</v>
      </c>
      <c r="Q331" s="9326" t="s">
        <v>1231</v>
      </c>
      <c r="R331" s="8859"/>
      <c r="S331" s="712"/>
      <c r="T331" s="712"/>
      <c r="U331" s="712"/>
      <c r="V331" s="9243" t="s">
        <v>2073</v>
      </c>
      <c r="W331" s="8859"/>
      <c r="X331" s="9048" t="s">
        <v>37</v>
      </c>
      <c r="Y331" s="8859"/>
      <c r="Z331" s="9407" t="s">
        <v>45</v>
      </c>
      <c r="AA331" s="592"/>
      <c r="AB331" s="9049" t="s">
        <v>5542</v>
      </c>
      <c r="AC331" s="8912">
        <v>0</v>
      </c>
      <c r="AD331" s="722">
        <v>7475</v>
      </c>
      <c r="AE331" s="9688">
        <f>SUM(P331*AD331+P332*AD332+AC331)</f>
        <v>533520</v>
      </c>
      <c r="AF331" s="247"/>
      <c r="AG331" s="247"/>
    </row>
    <row r="332" spans="1:33" ht="30" customHeight="1">
      <c r="A332" s="591" t="s">
        <v>6903</v>
      </c>
      <c r="B332" s="9030"/>
      <c r="C332" s="8850"/>
      <c r="D332" s="8850"/>
      <c r="E332" s="8866"/>
      <c r="F332" s="8850"/>
      <c r="G332" s="8850"/>
      <c r="H332" s="8850"/>
      <c r="I332" s="8850"/>
      <c r="J332" s="8854"/>
      <c r="K332" s="8854"/>
      <c r="L332" s="809" t="s">
        <v>8648</v>
      </c>
      <c r="M332" s="8854"/>
      <c r="N332" s="776" t="s">
        <v>5039</v>
      </c>
      <c r="O332" s="675">
        <v>24</v>
      </c>
      <c r="P332" s="119">
        <v>28</v>
      </c>
      <c r="Q332" s="9327"/>
      <c r="R332" s="8860"/>
      <c r="S332" s="712"/>
      <c r="T332" s="712"/>
      <c r="U332" s="712"/>
      <c r="V332" s="8850"/>
      <c r="W332" s="8860"/>
      <c r="X332" s="8850"/>
      <c r="Y332" s="8860"/>
      <c r="Z332" s="8894"/>
      <c r="AA332" s="592"/>
      <c r="AB332" s="8908"/>
      <c r="AC332" s="8913"/>
      <c r="AD332" s="722">
        <v>6240</v>
      </c>
      <c r="AE332" s="9689"/>
      <c r="AF332" s="30"/>
      <c r="AG332" s="30"/>
    </row>
    <row r="333" spans="1:33" ht="30" customHeight="1">
      <c r="A333" s="614" t="s">
        <v>6942</v>
      </c>
      <c r="B333" s="4102" t="s">
        <v>1232</v>
      </c>
      <c r="C333" s="674">
        <v>45090</v>
      </c>
      <c r="D333" s="674">
        <v>45099</v>
      </c>
      <c r="E333" s="674"/>
      <c r="F333" s="619"/>
      <c r="G333" s="619">
        <v>8638</v>
      </c>
      <c r="H333" s="619">
        <v>153</v>
      </c>
      <c r="I333" s="619"/>
      <c r="J333" s="592" t="s">
        <v>1233</v>
      </c>
      <c r="K333" s="592" t="s">
        <v>1234</v>
      </c>
      <c r="L333" s="592" t="s">
        <v>1235</v>
      </c>
      <c r="M333" s="592"/>
      <c r="N333" s="619"/>
      <c r="O333" s="675">
        <v>5</v>
      </c>
      <c r="P333" s="675">
        <v>5</v>
      </c>
      <c r="Q333" s="745" t="s">
        <v>1236</v>
      </c>
      <c r="R333" s="712"/>
      <c r="S333" s="712"/>
      <c r="T333" s="712"/>
      <c r="U333" s="712"/>
      <c r="V333" s="730" t="s">
        <v>2073</v>
      </c>
      <c r="W333" s="714"/>
      <c r="X333" s="721" t="s">
        <v>37</v>
      </c>
      <c r="Y333" s="712"/>
      <c r="Z333" s="3791" t="s">
        <v>45</v>
      </c>
      <c r="AA333" s="592"/>
      <c r="AB333" s="3853" t="s">
        <v>5540</v>
      </c>
      <c r="AC333" s="722">
        <v>0</v>
      </c>
      <c r="AD333" s="722">
        <v>7613</v>
      </c>
      <c r="AE333" s="722">
        <f>SUM(P333*AD333+AC333)</f>
        <v>38065</v>
      </c>
      <c r="AF333" s="42">
        <v>638</v>
      </c>
      <c r="AG333" s="273" t="s">
        <v>362</v>
      </c>
    </row>
    <row r="334" spans="1:33" ht="30" customHeight="1">
      <c r="A334" s="614" t="s">
        <v>6972</v>
      </c>
      <c r="B334" s="4102" t="s">
        <v>1237</v>
      </c>
      <c r="C334" s="674">
        <v>45090</v>
      </c>
      <c r="D334" s="674">
        <v>45100</v>
      </c>
      <c r="E334" s="674"/>
      <c r="F334" s="619"/>
      <c r="G334" s="619">
        <v>8588</v>
      </c>
      <c r="H334" s="716" t="s">
        <v>568</v>
      </c>
      <c r="I334" s="619"/>
      <c r="J334" s="592" t="s">
        <v>1238</v>
      </c>
      <c r="K334" s="592" t="s">
        <v>1239</v>
      </c>
      <c r="L334" s="619" t="s">
        <v>62</v>
      </c>
      <c r="M334" s="619"/>
      <c r="N334" s="619"/>
      <c r="O334" s="724">
        <v>5</v>
      </c>
      <c r="P334" s="724">
        <v>5</v>
      </c>
      <c r="Q334" s="668" t="s">
        <v>1240</v>
      </c>
      <c r="R334" s="712"/>
      <c r="S334" s="712"/>
      <c r="T334" s="712"/>
      <c r="U334" s="712"/>
      <c r="V334" s="730" t="s">
        <v>2073</v>
      </c>
      <c r="W334" s="714"/>
      <c r="X334" s="721"/>
      <c r="Y334" s="712"/>
      <c r="Z334" s="726" t="s">
        <v>45</v>
      </c>
      <c r="AA334" s="592"/>
      <c r="AB334" s="3853" t="s">
        <v>5538</v>
      </c>
      <c r="AC334" s="722">
        <v>2000</v>
      </c>
      <c r="AD334" s="601">
        <v>6700</v>
      </c>
      <c r="AE334" s="722">
        <f t="shared" ref="AE334:AE339" si="13">SUM(AD334*P334+AC334)</f>
        <v>35500</v>
      </c>
      <c r="AF334" s="31"/>
      <c r="AG334" s="31"/>
    </row>
    <row r="335" spans="1:33" ht="30" customHeight="1">
      <c r="A335" s="591" t="s">
        <v>6900</v>
      </c>
      <c r="B335" s="619" t="s">
        <v>1241</v>
      </c>
      <c r="C335" s="674">
        <v>45090</v>
      </c>
      <c r="D335" s="674">
        <v>45100</v>
      </c>
      <c r="E335" s="674"/>
      <c r="F335" s="619"/>
      <c r="G335" s="619">
        <v>8625</v>
      </c>
      <c r="H335" s="716" t="s">
        <v>1242</v>
      </c>
      <c r="I335" s="619"/>
      <c r="J335" s="592" t="s">
        <v>1243</v>
      </c>
      <c r="K335" s="592" t="s">
        <v>1244</v>
      </c>
      <c r="L335" s="619" t="s">
        <v>173</v>
      </c>
      <c r="M335" s="615" t="s">
        <v>2303</v>
      </c>
      <c r="N335" s="619"/>
      <c r="O335" s="675">
        <v>1</v>
      </c>
      <c r="P335" s="675">
        <v>1</v>
      </c>
      <c r="Q335" s="745" t="s">
        <v>1245</v>
      </c>
      <c r="R335" s="712"/>
      <c r="S335" s="712"/>
      <c r="T335" s="712"/>
      <c r="U335" s="712"/>
      <c r="V335" s="810" t="s">
        <v>2073</v>
      </c>
      <c r="W335" s="714"/>
      <c r="X335" s="721" t="s">
        <v>37</v>
      </c>
      <c r="Y335" s="712"/>
      <c r="Z335" s="3779" t="s">
        <v>45</v>
      </c>
      <c r="AA335" s="592"/>
      <c r="AB335" s="3853" t="s">
        <v>5538</v>
      </c>
      <c r="AC335" s="722">
        <v>1980</v>
      </c>
      <c r="AD335" s="601">
        <v>5940</v>
      </c>
      <c r="AE335" s="722">
        <f t="shared" si="13"/>
        <v>7920</v>
      </c>
      <c r="AF335" s="31"/>
      <c r="AG335" s="31"/>
    </row>
    <row r="336" spans="1:33" ht="30" customHeight="1">
      <c r="A336" s="591" t="s">
        <v>6896</v>
      </c>
      <c r="B336" s="4102" t="s">
        <v>1246</v>
      </c>
      <c r="C336" s="674">
        <v>45090</v>
      </c>
      <c r="D336" s="674">
        <v>45100</v>
      </c>
      <c r="E336" s="674"/>
      <c r="F336" s="619"/>
      <c r="G336" s="619">
        <v>8644</v>
      </c>
      <c r="H336" s="619">
        <v>387</v>
      </c>
      <c r="I336" s="619"/>
      <c r="J336" s="592" t="s">
        <v>1247</v>
      </c>
      <c r="K336" s="592" t="s">
        <v>1248</v>
      </c>
      <c r="L336" s="619" t="s">
        <v>76</v>
      </c>
      <c r="M336" s="615" t="s">
        <v>2304</v>
      </c>
      <c r="N336" s="619"/>
      <c r="O336" s="675">
        <v>4</v>
      </c>
      <c r="P336" s="675">
        <v>4</v>
      </c>
      <c r="Q336" s="668" t="s">
        <v>1249</v>
      </c>
      <c r="R336" s="712"/>
      <c r="S336" s="712"/>
      <c r="T336" s="712"/>
      <c r="U336" s="712"/>
      <c r="V336" s="735" t="s">
        <v>2073</v>
      </c>
      <c r="W336" s="714"/>
      <c r="X336" s="721" t="s">
        <v>37</v>
      </c>
      <c r="Y336" s="712"/>
      <c r="Z336" s="3791" t="s">
        <v>45</v>
      </c>
      <c r="AA336" s="592"/>
      <c r="AB336" s="3843" t="s">
        <v>5541</v>
      </c>
      <c r="AC336" s="722">
        <v>4860</v>
      </c>
      <c r="AD336" s="601">
        <v>7096.32</v>
      </c>
      <c r="AE336" s="601">
        <f t="shared" si="13"/>
        <v>33245.279999999999</v>
      </c>
      <c r="AF336" s="31">
        <v>476</v>
      </c>
      <c r="AG336" s="273" t="s">
        <v>362</v>
      </c>
    </row>
    <row r="337" spans="1:33" ht="30" customHeight="1">
      <c r="A337" s="614" t="s">
        <v>6952</v>
      </c>
      <c r="B337" s="4102" t="s">
        <v>1250</v>
      </c>
      <c r="C337" s="674">
        <v>45090</v>
      </c>
      <c r="D337" s="674">
        <v>45100</v>
      </c>
      <c r="E337" s="674"/>
      <c r="F337" s="674"/>
      <c r="G337" s="619">
        <v>8646</v>
      </c>
      <c r="H337" s="619">
        <v>815</v>
      </c>
      <c r="I337" s="619"/>
      <c r="J337" s="592" t="s">
        <v>1251</v>
      </c>
      <c r="K337" s="592" t="s">
        <v>1252</v>
      </c>
      <c r="L337" s="619" t="s">
        <v>28</v>
      </c>
      <c r="M337" s="619"/>
      <c r="N337" s="619"/>
      <c r="O337" s="675">
        <v>2</v>
      </c>
      <c r="P337" s="675">
        <v>2</v>
      </c>
      <c r="Q337" s="668" t="s">
        <v>1171</v>
      </c>
      <c r="R337" s="712"/>
      <c r="S337" s="712"/>
      <c r="T337" s="712"/>
      <c r="U337" s="712"/>
      <c r="V337" s="730" t="s">
        <v>2073</v>
      </c>
      <c r="W337" s="714"/>
      <c r="X337" s="721" t="s">
        <v>37</v>
      </c>
      <c r="Y337" s="712"/>
      <c r="Z337" s="3791" t="s">
        <v>45</v>
      </c>
      <c r="AA337" s="592"/>
      <c r="AB337" s="3844" t="s">
        <v>5541</v>
      </c>
      <c r="AC337" s="722">
        <v>4860</v>
      </c>
      <c r="AD337" s="601">
        <v>7938</v>
      </c>
      <c r="AE337" s="601">
        <f t="shared" si="13"/>
        <v>20736</v>
      </c>
      <c r="AF337" s="31"/>
      <c r="AG337" s="31"/>
    </row>
    <row r="338" spans="1:33" ht="30" customHeight="1">
      <c r="A338" s="4875" t="s">
        <v>6973</v>
      </c>
      <c r="B338" s="605" t="s">
        <v>1253</v>
      </c>
      <c r="C338" s="674">
        <v>45090</v>
      </c>
      <c r="D338" s="674">
        <v>45100</v>
      </c>
      <c r="E338" s="674"/>
      <c r="F338" s="619"/>
      <c r="G338" s="605">
        <v>8598</v>
      </c>
      <c r="H338" s="619">
        <v>544</v>
      </c>
      <c r="I338" s="619"/>
      <c r="J338" s="592" t="s">
        <v>1254</v>
      </c>
      <c r="K338" s="592" t="s">
        <v>1255</v>
      </c>
      <c r="L338" s="619" t="s">
        <v>1019</v>
      </c>
      <c r="M338" s="615" t="s">
        <v>2305</v>
      </c>
      <c r="N338" s="619" t="s">
        <v>150</v>
      </c>
      <c r="O338" s="675">
        <v>4</v>
      </c>
      <c r="P338" s="675">
        <v>4</v>
      </c>
      <c r="Q338" s="748" t="s">
        <v>151</v>
      </c>
      <c r="R338" s="712"/>
      <c r="S338" s="712"/>
      <c r="T338" s="712"/>
      <c r="U338" s="712"/>
      <c r="V338" s="811" t="s">
        <v>2073</v>
      </c>
      <c r="W338" s="714"/>
      <c r="X338" s="721" t="s">
        <v>37</v>
      </c>
      <c r="Y338" s="712"/>
      <c r="Z338" s="726" t="s">
        <v>45</v>
      </c>
      <c r="AA338" s="592">
        <v>4503958511</v>
      </c>
      <c r="AB338" s="880" t="s">
        <v>5535</v>
      </c>
      <c r="AC338" s="722">
        <v>4500</v>
      </c>
      <c r="AD338" s="752">
        <v>6272.02</v>
      </c>
      <c r="AE338" s="752">
        <f t="shared" si="13"/>
        <v>29588.080000000002</v>
      </c>
      <c r="AF338" s="31">
        <v>667</v>
      </c>
      <c r="AG338" s="273" t="s">
        <v>362</v>
      </c>
    </row>
    <row r="339" spans="1:33" ht="30" customHeight="1">
      <c r="A339" s="737" t="s">
        <v>6973</v>
      </c>
      <c r="B339" s="4102" t="s">
        <v>1256</v>
      </c>
      <c r="C339" s="674">
        <v>45090</v>
      </c>
      <c r="D339" s="674">
        <v>45097</v>
      </c>
      <c r="E339" s="674"/>
      <c r="F339" s="605"/>
      <c r="G339" s="619">
        <v>8598</v>
      </c>
      <c r="H339" s="716" t="s">
        <v>1257</v>
      </c>
      <c r="I339" s="619"/>
      <c r="J339" s="592" t="s">
        <v>1258</v>
      </c>
      <c r="K339" s="768" t="s">
        <v>1259</v>
      </c>
      <c r="L339" s="729" t="s">
        <v>1222</v>
      </c>
      <c r="M339" s="592"/>
      <c r="N339" s="619"/>
      <c r="O339" s="675">
        <v>2</v>
      </c>
      <c r="P339" s="119">
        <v>6</v>
      </c>
      <c r="Q339" s="668" t="s">
        <v>1260</v>
      </c>
      <c r="R339" s="712"/>
      <c r="S339" s="712"/>
      <c r="T339" s="712"/>
      <c r="U339" s="712"/>
      <c r="V339" s="730" t="s">
        <v>2073</v>
      </c>
      <c r="W339" s="714"/>
      <c r="X339" s="721" t="s">
        <v>37</v>
      </c>
      <c r="Y339" s="712"/>
      <c r="Z339" s="726" t="s">
        <v>45</v>
      </c>
      <c r="AA339" s="592"/>
      <c r="AB339" s="880" t="s">
        <v>5535</v>
      </c>
      <c r="AC339" s="722">
        <v>0</v>
      </c>
      <c r="AD339" s="722">
        <v>4097</v>
      </c>
      <c r="AE339" s="752">
        <f t="shared" si="13"/>
        <v>24582</v>
      </c>
      <c r="AF339" s="31">
        <v>298</v>
      </c>
      <c r="AG339" s="273" t="s">
        <v>362</v>
      </c>
    </row>
    <row r="340" spans="1:33" ht="30" customHeight="1">
      <c r="A340" s="194" t="s">
        <v>6966</v>
      </c>
      <c r="B340" s="36" t="s">
        <v>1261</v>
      </c>
      <c r="C340" s="66">
        <v>45090</v>
      </c>
      <c r="D340" s="66">
        <v>45099</v>
      </c>
      <c r="E340" s="66"/>
      <c r="F340" s="68"/>
      <c r="G340" s="99">
        <v>5940</v>
      </c>
      <c r="H340" s="67" t="s">
        <v>1262</v>
      </c>
      <c r="I340" s="68"/>
      <c r="J340" s="36" t="s">
        <v>1263</v>
      </c>
      <c r="K340" s="36" t="s">
        <v>1264</v>
      </c>
      <c r="L340" s="68" t="s">
        <v>173</v>
      </c>
      <c r="M340" s="69" t="s">
        <v>2306</v>
      </c>
      <c r="N340" s="68"/>
      <c r="O340" s="74">
        <v>1</v>
      </c>
      <c r="P340" s="74">
        <v>1</v>
      </c>
      <c r="Q340" s="87" t="s">
        <v>1265</v>
      </c>
      <c r="R340" s="71"/>
      <c r="S340" s="71"/>
      <c r="T340" s="71"/>
      <c r="U340" s="71"/>
      <c r="V340" s="68"/>
      <c r="W340" s="182"/>
      <c r="X340" s="68"/>
      <c r="Y340" s="71"/>
      <c r="Z340" s="75"/>
      <c r="AA340" s="36"/>
      <c r="AB340" s="3851" t="s">
        <v>5535</v>
      </c>
      <c r="AC340" s="280"/>
      <c r="AD340" s="272"/>
      <c r="AE340" s="272"/>
      <c r="AF340" s="31"/>
      <c r="AG340" s="31"/>
    </row>
    <row r="341" spans="1:33" ht="30" customHeight="1">
      <c r="A341" s="614" t="s">
        <v>6974</v>
      </c>
      <c r="B341" s="9089" t="s">
        <v>1266</v>
      </c>
      <c r="C341" s="8844">
        <v>45090</v>
      </c>
      <c r="D341" s="8844">
        <v>45146</v>
      </c>
      <c r="E341" s="8864"/>
      <c r="F341" s="8849"/>
      <c r="G341" s="8846">
        <v>8600</v>
      </c>
      <c r="H341" s="9186" t="s">
        <v>1267</v>
      </c>
      <c r="I341" s="8863"/>
      <c r="J341" s="8858" t="s">
        <v>1268</v>
      </c>
      <c r="K341" s="8858" t="s">
        <v>1269</v>
      </c>
      <c r="L341" s="812" t="s">
        <v>1093</v>
      </c>
      <c r="M341" s="8868" t="s">
        <v>2307</v>
      </c>
      <c r="N341" s="813" t="s">
        <v>3953</v>
      </c>
      <c r="O341" s="772">
        <v>1</v>
      </c>
      <c r="P341" s="772">
        <v>1</v>
      </c>
      <c r="Q341" s="9330" t="s">
        <v>1270</v>
      </c>
      <c r="R341" s="8858" t="s">
        <v>36</v>
      </c>
      <c r="S341" s="707"/>
      <c r="T341" s="707"/>
      <c r="U341" s="707"/>
      <c r="V341" s="9332" t="s">
        <v>2073</v>
      </c>
      <c r="W341" s="8859"/>
      <c r="X341" s="9048" t="s">
        <v>37</v>
      </c>
      <c r="Y341" s="8859"/>
      <c r="Z341" s="9056" t="s">
        <v>45</v>
      </c>
      <c r="AA341" s="8924"/>
      <c r="AB341" s="9049" t="s">
        <v>5536</v>
      </c>
      <c r="AC341" s="8912">
        <v>22500</v>
      </c>
      <c r="AD341" s="686">
        <v>108900</v>
      </c>
      <c r="AE341" s="9688">
        <f>SUM(P341*AD341+P342*AD342+AC341)</f>
        <v>177930</v>
      </c>
      <c r="AF341" s="9218">
        <v>561</v>
      </c>
      <c r="AG341" s="9692" t="s">
        <v>362</v>
      </c>
    </row>
    <row r="342" spans="1:33" ht="30" customHeight="1">
      <c r="A342" s="614" t="s">
        <v>6974</v>
      </c>
      <c r="B342" s="9500"/>
      <c r="C342" s="8845"/>
      <c r="D342" s="8850"/>
      <c r="E342" s="8866"/>
      <c r="F342" s="8850"/>
      <c r="G342" s="8850"/>
      <c r="H342" s="9187"/>
      <c r="I342" s="8850"/>
      <c r="J342" s="8854"/>
      <c r="K342" s="8854"/>
      <c r="L342" s="635" t="s">
        <v>1095</v>
      </c>
      <c r="M342" s="8854"/>
      <c r="N342" s="782" t="s">
        <v>3951</v>
      </c>
      <c r="O342" s="675">
        <v>1</v>
      </c>
      <c r="P342" s="675">
        <v>1</v>
      </c>
      <c r="Q342" s="9327"/>
      <c r="R342" s="8854"/>
      <c r="S342" s="712"/>
      <c r="T342" s="712"/>
      <c r="U342" s="712"/>
      <c r="V342" s="8850"/>
      <c r="W342" s="8860"/>
      <c r="X342" s="8850"/>
      <c r="Y342" s="8860"/>
      <c r="Z342" s="8894"/>
      <c r="AA342" s="8924"/>
      <c r="AB342" s="8908"/>
      <c r="AC342" s="8913"/>
      <c r="AD342" s="722">
        <v>46530</v>
      </c>
      <c r="AE342" s="9689"/>
      <c r="AF342" s="9220"/>
      <c r="AG342" s="9693"/>
    </row>
    <row r="343" spans="1:33" ht="30" customHeight="1">
      <c r="A343" s="614" t="s">
        <v>6971</v>
      </c>
      <c r="B343" s="4672" t="s">
        <v>1271</v>
      </c>
      <c r="C343" s="674">
        <v>45091</v>
      </c>
      <c r="D343" s="674">
        <v>45098</v>
      </c>
      <c r="E343" s="593"/>
      <c r="F343" s="619"/>
      <c r="G343" s="619">
        <v>8601</v>
      </c>
      <c r="H343" s="716" t="s">
        <v>1272</v>
      </c>
      <c r="I343" s="619"/>
      <c r="J343" s="592" t="s">
        <v>1273</v>
      </c>
      <c r="K343" s="768" t="s">
        <v>1274</v>
      </c>
      <c r="L343" s="619" t="s">
        <v>28</v>
      </c>
      <c r="M343" s="615" t="s">
        <v>2308</v>
      </c>
      <c r="N343" s="619"/>
      <c r="O343" s="675">
        <v>2</v>
      </c>
      <c r="P343" s="675">
        <v>2</v>
      </c>
      <c r="Q343" s="745" t="s">
        <v>1275</v>
      </c>
      <c r="R343" s="712"/>
      <c r="S343" s="712"/>
      <c r="T343" s="712"/>
      <c r="U343" s="712"/>
      <c r="V343" s="619" t="s">
        <v>2073</v>
      </c>
      <c r="W343" s="714"/>
      <c r="X343" s="721" t="s">
        <v>37</v>
      </c>
      <c r="Y343" s="712"/>
      <c r="Z343" s="3776" t="s">
        <v>45</v>
      </c>
      <c r="AA343" s="592"/>
      <c r="AB343" s="3853" t="s">
        <v>5544</v>
      </c>
      <c r="AC343" s="722">
        <v>0</v>
      </c>
      <c r="AD343" s="722">
        <v>7425</v>
      </c>
      <c r="AE343" s="601">
        <f t="shared" ref="AE343:AE349" si="14">SUM(AD343*P343+AC343)</f>
        <v>14850</v>
      </c>
      <c r="AF343" s="31"/>
      <c r="AG343" s="31"/>
    </row>
    <row r="344" spans="1:33" ht="30" customHeight="1">
      <c r="A344" s="614" t="s">
        <v>6949</v>
      </c>
      <c r="B344" s="4672" t="s">
        <v>1276</v>
      </c>
      <c r="C344" s="674">
        <v>45091</v>
      </c>
      <c r="D344" s="674">
        <v>45103</v>
      </c>
      <c r="E344" s="593"/>
      <c r="F344" s="619"/>
      <c r="G344" s="619">
        <v>8615</v>
      </c>
      <c r="H344" s="716"/>
      <c r="I344" s="619" t="s">
        <v>25</v>
      </c>
      <c r="J344" s="592" t="s">
        <v>1277</v>
      </c>
      <c r="K344" s="592" t="s">
        <v>1278</v>
      </c>
      <c r="L344" s="619" t="s">
        <v>28</v>
      </c>
      <c r="M344" s="615" t="s">
        <v>2309</v>
      </c>
      <c r="N344" s="619" t="s">
        <v>34</v>
      </c>
      <c r="O344" s="675">
        <v>2</v>
      </c>
      <c r="P344" s="119">
        <v>4</v>
      </c>
      <c r="Q344" s="738" t="s">
        <v>1279</v>
      </c>
      <c r="R344" s="712"/>
      <c r="S344" s="712"/>
      <c r="T344" s="712"/>
      <c r="U344" s="712"/>
      <c r="V344" s="713" t="s">
        <v>2073</v>
      </c>
      <c r="W344" s="714"/>
      <c r="X344" s="721" t="s">
        <v>37</v>
      </c>
      <c r="Y344" s="712"/>
      <c r="Z344" s="3786" t="s">
        <v>45</v>
      </c>
      <c r="AA344" s="592"/>
      <c r="AB344" s="3853" t="s">
        <v>5541</v>
      </c>
      <c r="AC344" s="722">
        <v>4500</v>
      </c>
      <c r="AD344" s="722">
        <v>5973.51</v>
      </c>
      <c r="AE344" s="601">
        <f t="shared" si="14"/>
        <v>28394.04</v>
      </c>
      <c r="AF344" s="31"/>
      <c r="AG344" s="31"/>
    </row>
    <row r="345" spans="1:33" ht="30" customHeight="1">
      <c r="A345" s="614" t="s">
        <v>6943</v>
      </c>
      <c r="B345" s="4672" t="s">
        <v>1280</v>
      </c>
      <c r="C345" s="674">
        <v>45091</v>
      </c>
      <c r="D345" s="674">
        <v>45096</v>
      </c>
      <c r="E345" s="593"/>
      <c r="F345" s="619"/>
      <c r="G345" s="619">
        <v>8558</v>
      </c>
      <c r="H345" s="716" t="s">
        <v>1281</v>
      </c>
      <c r="I345" s="619"/>
      <c r="J345" s="592" t="s">
        <v>1282</v>
      </c>
      <c r="K345" s="592" t="s">
        <v>1283</v>
      </c>
      <c r="L345" s="619" t="s">
        <v>173</v>
      </c>
      <c r="M345" s="619"/>
      <c r="N345" s="619"/>
      <c r="O345" s="675">
        <v>1</v>
      </c>
      <c r="P345" s="675">
        <v>1</v>
      </c>
      <c r="Q345" s="668" t="s">
        <v>1284</v>
      </c>
      <c r="R345" s="712"/>
      <c r="S345" s="712"/>
      <c r="T345" s="712"/>
      <c r="U345" s="712"/>
      <c r="V345" s="730" t="s">
        <v>2073</v>
      </c>
      <c r="W345" s="714"/>
      <c r="X345" s="721" t="s">
        <v>37</v>
      </c>
      <c r="Y345" s="712"/>
      <c r="Z345" s="726" t="s">
        <v>45</v>
      </c>
      <c r="AA345" s="592"/>
      <c r="AB345" s="3853" t="s">
        <v>5541</v>
      </c>
      <c r="AC345" s="722">
        <v>24300</v>
      </c>
      <c r="AD345" s="601">
        <v>8019</v>
      </c>
      <c r="AE345" s="601">
        <f t="shared" si="14"/>
        <v>32319</v>
      </c>
      <c r="AF345" s="31"/>
      <c r="AG345" s="31"/>
    </row>
    <row r="346" spans="1:33" ht="30" customHeight="1">
      <c r="A346" s="614" t="s">
        <v>6952</v>
      </c>
      <c r="B346" s="4102" t="s">
        <v>1285</v>
      </c>
      <c r="C346" s="674">
        <v>45090</v>
      </c>
      <c r="D346" s="674">
        <v>45217</v>
      </c>
      <c r="E346" s="593"/>
      <c r="F346" s="619"/>
      <c r="G346" s="619">
        <v>8646</v>
      </c>
      <c r="H346" s="716" t="s">
        <v>1286</v>
      </c>
      <c r="I346" s="619"/>
      <c r="J346" s="592" t="s">
        <v>1287</v>
      </c>
      <c r="K346" s="592" t="s">
        <v>1288</v>
      </c>
      <c r="L346" s="592" t="s">
        <v>173</v>
      </c>
      <c r="M346" s="615" t="s">
        <v>2310</v>
      </c>
      <c r="N346" s="619" t="s">
        <v>34</v>
      </c>
      <c r="O346" s="675">
        <v>1</v>
      </c>
      <c r="P346" s="675">
        <v>1</v>
      </c>
      <c r="Q346" s="668" t="s">
        <v>1289</v>
      </c>
      <c r="R346" s="712"/>
      <c r="S346" s="712"/>
      <c r="T346" s="712"/>
      <c r="U346" s="712"/>
      <c r="V346" s="730" t="s">
        <v>2073</v>
      </c>
      <c r="W346" s="714"/>
      <c r="X346" s="721" t="s">
        <v>37</v>
      </c>
      <c r="Y346" s="712"/>
      <c r="Z346" s="726" t="s">
        <v>45</v>
      </c>
      <c r="AA346" s="592"/>
      <c r="AB346" s="3844" t="s">
        <v>5541</v>
      </c>
      <c r="AC346" s="722">
        <v>24300</v>
      </c>
      <c r="AD346" s="601">
        <v>7938</v>
      </c>
      <c r="AE346" s="601">
        <f t="shared" si="14"/>
        <v>32238</v>
      </c>
      <c r="AF346" s="31"/>
      <c r="AG346" s="31"/>
    </row>
    <row r="347" spans="1:33" ht="30" customHeight="1">
      <c r="A347" s="614" t="s">
        <v>6952</v>
      </c>
      <c r="B347" s="4102" t="s">
        <v>1290</v>
      </c>
      <c r="C347" s="674">
        <v>45090</v>
      </c>
      <c r="D347" s="674">
        <v>45104</v>
      </c>
      <c r="E347" s="593"/>
      <c r="F347" s="619"/>
      <c r="G347" s="619">
        <v>8646</v>
      </c>
      <c r="H347" s="716" t="s">
        <v>1291</v>
      </c>
      <c r="I347" s="619" t="s">
        <v>1292</v>
      </c>
      <c r="J347" s="592" t="s">
        <v>1293</v>
      </c>
      <c r="K347" s="592" t="s">
        <v>1294</v>
      </c>
      <c r="L347" s="619" t="s">
        <v>28</v>
      </c>
      <c r="M347" s="615" t="s">
        <v>2311</v>
      </c>
      <c r="N347" s="592" t="s">
        <v>367</v>
      </c>
      <c r="O347" s="675">
        <v>2</v>
      </c>
      <c r="P347" s="675">
        <v>2</v>
      </c>
      <c r="Q347" s="786" t="s">
        <v>1295</v>
      </c>
      <c r="R347" s="712"/>
      <c r="S347" s="712"/>
      <c r="T347" s="712"/>
      <c r="U347" s="712"/>
      <c r="V347" s="730" t="s">
        <v>2073</v>
      </c>
      <c r="W347" s="714"/>
      <c r="X347" s="721" t="s">
        <v>37</v>
      </c>
      <c r="Y347" s="712"/>
      <c r="Z347" s="726" t="s">
        <v>45</v>
      </c>
      <c r="AA347" s="592"/>
      <c r="AB347" s="3844" t="s">
        <v>5541</v>
      </c>
      <c r="AC347" s="722">
        <v>14580</v>
      </c>
      <c r="AD347" s="601">
        <v>7938</v>
      </c>
      <c r="AE347" s="601">
        <f t="shared" si="14"/>
        <v>30456</v>
      </c>
      <c r="AF347" s="31"/>
      <c r="AG347" s="31"/>
    </row>
    <row r="348" spans="1:33" ht="30" customHeight="1">
      <c r="A348" s="592" t="s">
        <v>6970</v>
      </c>
      <c r="B348" s="4102" t="s">
        <v>1296</v>
      </c>
      <c r="C348" s="674">
        <v>45091</v>
      </c>
      <c r="D348" s="674">
        <v>45098</v>
      </c>
      <c r="E348" s="593"/>
      <c r="F348" s="619"/>
      <c r="G348" s="619">
        <v>8604</v>
      </c>
      <c r="H348" s="814" t="s">
        <v>568</v>
      </c>
      <c r="I348" s="619"/>
      <c r="J348" s="592" t="s">
        <v>1217</v>
      </c>
      <c r="K348" s="592" t="s">
        <v>1297</v>
      </c>
      <c r="L348" s="619" t="s">
        <v>28</v>
      </c>
      <c r="M348" s="615" t="s">
        <v>2312</v>
      </c>
      <c r="N348" s="619"/>
      <c r="O348" s="675">
        <v>2</v>
      </c>
      <c r="P348" s="675">
        <v>2</v>
      </c>
      <c r="Q348" s="668" t="s">
        <v>1298</v>
      </c>
      <c r="R348" s="712"/>
      <c r="S348" s="712"/>
      <c r="T348" s="712"/>
      <c r="U348" s="712"/>
      <c r="V348" s="691" t="s">
        <v>2073</v>
      </c>
      <c r="W348" s="714"/>
      <c r="X348" s="721" t="s">
        <v>37</v>
      </c>
      <c r="Y348" s="712"/>
      <c r="Z348" s="3776" t="s">
        <v>45</v>
      </c>
      <c r="AA348" s="592"/>
      <c r="AB348" s="3843" t="s">
        <v>5537</v>
      </c>
      <c r="AC348" s="722">
        <v>0</v>
      </c>
      <c r="AD348" s="601">
        <v>7350</v>
      </c>
      <c r="AE348" s="601">
        <f t="shared" si="14"/>
        <v>14700</v>
      </c>
      <c r="AF348" s="31"/>
      <c r="AG348" s="31"/>
    </row>
    <row r="349" spans="1:33" ht="30" customHeight="1">
      <c r="A349" s="614" t="s">
        <v>6953</v>
      </c>
      <c r="B349" s="4672" t="s">
        <v>1299</v>
      </c>
      <c r="C349" s="674">
        <v>45091</v>
      </c>
      <c r="D349" s="674">
        <v>45098</v>
      </c>
      <c r="E349" s="593"/>
      <c r="F349" s="619"/>
      <c r="G349" s="619">
        <v>8599</v>
      </c>
      <c r="H349" s="716"/>
      <c r="I349" s="619" t="s">
        <v>92</v>
      </c>
      <c r="J349" s="592" t="s">
        <v>1300</v>
      </c>
      <c r="K349" s="592" t="s">
        <v>1301</v>
      </c>
      <c r="L349" s="605" t="s">
        <v>76</v>
      </c>
      <c r="M349" s="621" t="s">
        <v>2313</v>
      </c>
      <c r="N349" s="619" t="s">
        <v>34</v>
      </c>
      <c r="O349" s="675">
        <v>4</v>
      </c>
      <c r="P349" s="675">
        <v>4</v>
      </c>
      <c r="Q349" s="738" t="s">
        <v>138</v>
      </c>
      <c r="R349" s="712"/>
      <c r="S349" s="712"/>
      <c r="T349" s="712"/>
      <c r="U349" s="712"/>
      <c r="V349" s="799" t="s">
        <v>2073</v>
      </c>
      <c r="W349" s="714"/>
      <c r="X349" s="721" t="s">
        <v>37</v>
      </c>
      <c r="Y349" s="712"/>
      <c r="Z349" s="3791" t="s">
        <v>45</v>
      </c>
      <c r="AA349" s="592"/>
      <c r="AB349" s="3850" t="s">
        <v>5535</v>
      </c>
      <c r="AC349" s="722">
        <v>0</v>
      </c>
      <c r="AD349" s="823">
        <v>6296.75</v>
      </c>
      <c r="AE349" s="722">
        <f t="shared" si="14"/>
        <v>25187</v>
      </c>
      <c r="AF349" s="31"/>
      <c r="AG349" s="31"/>
    </row>
    <row r="350" spans="1:33" ht="30" customHeight="1">
      <c r="A350" s="5944" t="s">
        <v>6953</v>
      </c>
      <c r="B350" s="9089" t="s">
        <v>1302</v>
      </c>
      <c r="C350" s="8843">
        <v>45091</v>
      </c>
      <c r="D350" s="8843">
        <v>45147</v>
      </c>
      <c r="E350" s="8864"/>
      <c r="F350" s="8849"/>
      <c r="G350" s="8849">
        <v>8599</v>
      </c>
      <c r="H350" s="9319" t="s">
        <v>1303</v>
      </c>
      <c r="I350" s="8849"/>
      <c r="J350" s="8871" t="s">
        <v>1304</v>
      </c>
      <c r="K350" s="8871" t="s">
        <v>1092</v>
      </c>
      <c r="L350" s="619" t="s">
        <v>76</v>
      </c>
      <c r="M350" s="8868" t="s">
        <v>2314</v>
      </c>
      <c r="N350" s="723" t="s">
        <v>3952</v>
      </c>
      <c r="O350" s="675">
        <v>4</v>
      </c>
      <c r="P350" s="675">
        <v>4</v>
      </c>
      <c r="Q350" s="9320" t="s">
        <v>1305</v>
      </c>
      <c r="R350" s="8859"/>
      <c r="S350" s="712"/>
      <c r="T350" s="712"/>
      <c r="U350" s="712"/>
      <c r="V350" s="8849" t="s">
        <v>2073</v>
      </c>
      <c r="W350" s="8859"/>
      <c r="X350" s="9048" t="s">
        <v>37</v>
      </c>
      <c r="Y350" s="8859"/>
      <c r="Z350" s="9072" t="s">
        <v>45</v>
      </c>
      <c r="AA350" s="8924"/>
      <c r="AB350" s="9049" t="s">
        <v>5535</v>
      </c>
      <c r="AC350" s="8912">
        <v>2250</v>
      </c>
      <c r="AD350" s="601">
        <v>6296.75</v>
      </c>
      <c r="AE350" s="8912">
        <f>SUM(AD350*P350+AD351*P351+AC350)</f>
        <v>65220.160000000003</v>
      </c>
      <c r="AF350" s="247"/>
      <c r="AG350" s="247"/>
    </row>
    <row r="351" spans="1:33" ht="30" customHeight="1">
      <c r="A351" s="614" t="s">
        <v>6953</v>
      </c>
      <c r="B351" s="9500"/>
      <c r="C351" s="8845"/>
      <c r="D351" s="8850"/>
      <c r="E351" s="8866"/>
      <c r="F351" s="8850"/>
      <c r="G351" s="8850"/>
      <c r="H351" s="9187"/>
      <c r="I351" s="8850"/>
      <c r="J351" s="8854"/>
      <c r="K351" s="8854"/>
      <c r="L351" s="635" t="s">
        <v>381</v>
      </c>
      <c r="M351" s="8854"/>
      <c r="N351" s="723" t="s">
        <v>3954</v>
      </c>
      <c r="O351" s="675">
        <v>1</v>
      </c>
      <c r="P351" s="675">
        <v>1</v>
      </c>
      <c r="Q351" s="9321"/>
      <c r="R351" s="8860"/>
      <c r="S351" s="712"/>
      <c r="T351" s="712"/>
      <c r="U351" s="712"/>
      <c r="V351" s="8850"/>
      <c r="W351" s="8860"/>
      <c r="X351" s="8850"/>
      <c r="Y351" s="8860"/>
      <c r="Z351" s="8894"/>
      <c r="AA351" s="8924"/>
      <c r="AB351" s="8908"/>
      <c r="AC351" s="8913"/>
      <c r="AD351" s="601">
        <v>37783.160000000003</v>
      </c>
      <c r="AE351" s="8913"/>
      <c r="AF351" s="30"/>
      <c r="AG351" s="30"/>
    </row>
    <row r="352" spans="1:33" ht="30" customHeight="1">
      <c r="A352" s="614" t="s">
        <v>6953</v>
      </c>
      <c r="B352" s="9089" t="s">
        <v>1306</v>
      </c>
      <c r="C352" s="8843">
        <v>45091</v>
      </c>
      <c r="D352" s="8843">
        <v>45147</v>
      </c>
      <c r="E352" s="8864"/>
      <c r="F352" s="8849"/>
      <c r="G352" s="8849">
        <v>8599</v>
      </c>
      <c r="H352" s="9319" t="s">
        <v>1307</v>
      </c>
      <c r="I352" s="8849"/>
      <c r="J352" s="8871" t="s">
        <v>1308</v>
      </c>
      <c r="K352" s="8871" t="s">
        <v>1092</v>
      </c>
      <c r="L352" s="592" t="s">
        <v>1309</v>
      </c>
      <c r="M352" s="8868" t="s">
        <v>2315</v>
      </c>
      <c r="N352" s="723" t="s">
        <v>3952</v>
      </c>
      <c r="O352" s="675">
        <v>36</v>
      </c>
      <c r="P352" s="675">
        <v>36</v>
      </c>
      <c r="Q352" s="9320" t="s">
        <v>1094</v>
      </c>
      <c r="R352" s="8859"/>
      <c r="S352" s="712"/>
      <c r="T352" s="712"/>
      <c r="U352" s="712"/>
      <c r="V352" s="9331" t="s">
        <v>2073</v>
      </c>
      <c r="W352" s="8859"/>
      <c r="X352" s="9047" t="s">
        <v>37</v>
      </c>
      <c r="Y352" s="8859"/>
      <c r="Z352" s="9072" t="s">
        <v>45</v>
      </c>
      <c r="AA352" s="8924"/>
      <c r="AB352" s="9049" t="s">
        <v>5535</v>
      </c>
      <c r="AC352" s="8912">
        <v>6750</v>
      </c>
      <c r="AD352" s="601">
        <v>6296.75</v>
      </c>
      <c r="AE352" s="8912">
        <f>SUM(AD352*P352+AD353*P353+AC352)</f>
        <v>325791.84999999998</v>
      </c>
      <c r="AF352" s="247"/>
      <c r="AG352" s="247"/>
    </row>
    <row r="353" spans="1:33" ht="30" customHeight="1">
      <c r="A353" s="614" t="s">
        <v>6953</v>
      </c>
      <c r="B353" s="9500"/>
      <c r="C353" s="8845"/>
      <c r="D353" s="8850"/>
      <c r="E353" s="8866"/>
      <c r="F353" s="8850"/>
      <c r="G353" s="8850"/>
      <c r="H353" s="9187"/>
      <c r="I353" s="8850"/>
      <c r="J353" s="8854"/>
      <c r="K353" s="8854"/>
      <c r="L353" s="635" t="s">
        <v>1310</v>
      </c>
      <c r="M353" s="8854"/>
      <c r="N353" s="723" t="s">
        <v>3953</v>
      </c>
      <c r="O353" s="675">
        <v>1</v>
      </c>
      <c r="P353" s="675">
        <v>1</v>
      </c>
      <c r="Q353" s="9321"/>
      <c r="R353" s="8860"/>
      <c r="S353" s="712"/>
      <c r="T353" s="712"/>
      <c r="U353" s="712"/>
      <c r="V353" s="8850"/>
      <c r="W353" s="8860"/>
      <c r="X353" s="8850"/>
      <c r="Y353" s="8860"/>
      <c r="Z353" s="8894"/>
      <c r="AA353" s="8924"/>
      <c r="AB353" s="8908"/>
      <c r="AC353" s="8913"/>
      <c r="AD353" s="601">
        <v>92358.85</v>
      </c>
      <c r="AE353" s="8913"/>
      <c r="AF353" s="30"/>
      <c r="AG353" s="30"/>
    </row>
    <row r="354" spans="1:33" ht="30" customHeight="1">
      <c r="A354" s="614" t="s">
        <v>6953</v>
      </c>
      <c r="B354" s="9089" t="s">
        <v>1311</v>
      </c>
      <c r="C354" s="8843">
        <v>45091</v>
      </c>
      <c r="D354" s="8843">
        <v>45147</v>
      </c>
      <c r="E354" s="8864"/>
      <c r="F354" s="8849"/>
      <c r="G354" s="8849">
        <v>8599</v>
      </c>
      <c r="H354" s="9319" t="s">
        <v>1312</v>
      </c>
      <c r="I354" s="8849"/>
      <c r="J354" s="8871" t="s">
        <v>1313</v>
      </c>
      <c r="K354" s="8871" t="s">
        <v>1092</v>
      </c>
      <c r="L354" s="619" t="s">
        <v>1314</v>
      </c>
      <c r="M354" s="8868" t="s">
        <v>2316</v>
      </c>
      <c r="N354" s="723" t="s">
        <v>3952</v>
      </c>
      <c r="O354" s="675">
        <v>40</v>
      </c>
      <c r="P354" s="675">
        <v>40</v>
      </c>
      <c r="Q354" s="9320" t="s">
        <v>1094</v>
      </c>
      <c r="R354" s="8859"/>
      <c r="S354" s="712"/>
      <c r="T354" s="712"/>
      <c r="U354" s="712"/>
      <c r="V354" s="9333" t="s">
        <v>2073</v>
      </c>
      <c r="W354" s="8859"/>
      <c r="X354" s="9047" t="s">
        <v>37</v>
      </c>
      <c r="Y354" s="8859"/>
      <c r="Z354" s="8893" t="s">
        <v>45</v>
      </c>
      <c r="AA354" s="592"/>
      <c r="AB354" s="9049" t="s">
        <v>5535</v>
      </c>
      <c r="AC354" s="8912">
        <v>4500</v>
      </c>
      <c r="AD354" s="601">
        <v>6296.75</v>
      </c>
      <c r="AE354" s="8912">
        <f>SUM(AD354*P354+AD355*P355+AC354)</f>
        <v>348728.85</v>
      </c>
      <c r="AF354" s="247"/>
      <c r="AG354" s="247"/>
    </row>
    <row r="355" spans="1:33" ht="30" customHeight="1">
      <c r="A355" s="614" t="s">
        <v>6953</v>
      </c>
      <c r="B355" s="9500"/>
      <c r="C355" s="8845"/>
      <c r="D355" s="8850"/>
      <c r="E355" s="8866"/>
      <c r="F355" s="8850"/>
      <c r="G355" s="8850"/>
      <c r="H355" s="9187"/>
      <c r="I355" s="8850"/>
      <c r="J355" s="8854"/>
      <c r="K355" s="8854"/>
      <c r="L355" s="635" t="s">
        <v>1093</v>
      </c>
      <c r="M355" s="8854"/>
      <c r="N355" s="723" t="s">
        <v>3953</v>
      </c>
      <c r="O355" s="675">
        <v>1</v>
      </c>
      <c r="P355" s="675">
        <v>1</v>
      </c>
      <c r="Q355" s="9321"/>
      <c r="R355" s="8860"/>
      <c r="S355" s="712"/>
      <c r="T355" s="712"/>
      <c r="U355" s="712"/>
      <c r="V355" s="8850"/>
      <c r="W355" s="8860"/>
      <c r="X355" s="8850"/>
      <c r="Y355" s="8860"/>
      <c r="Z355" s="8894"/>
      <c r="AA355" s="592"/>
      <c r="AB355" s="8908"/>
      <c r="AC355" s="8913"/>
      <c r="AD355" s="601">
        <v>92358.85</v>
      </c>
      <c r="AE355" s="8913"/>
      <c r="AF355" s="30"/>
      <c r="AG355" s="30"/>
    </row>
    <row r="356" spans="1:33" ht="30" customHeight="1">
      <c r="A356" s="614" t="s">
        <v>6953</v>
      </c>
      <c r="B356" s="9089" t="s">
        <v>1315</v>
      </c>
      <c r="C356" s="8843">
        <v>45091</v>
      </c>
      <c r="D356" s="8843">
        <v>45147</v>
      </c>
      <c r="E356" s="8864"/>
      <c r="F356" s="8849"/>
      <c r="G356" s="8849">
        <v>8599</v>
      </c>
      <c r="H356" s="9319" t="s">
        <v>1316</v>
      </c>
      <c r="I356" s="8849"/>
      <c r="J356" s="8871" t="s">
        <v>1317</v>
      </c>
      <c r="K356" s="8871" t="s">
        <v>1092</v>
      </c>
      <c r="L356" s="635" t="s">
        <v>62</v>
      </c>
      <c r="M356" s="8868" t="s">
        <v>2317</v>
      </c>
      <c r="N356" s="723" t="s">
        <v>3952</v>
      </c>
      <c r="O356" s="675">
        <v>5</v>
      </c>
      <c r="P356" s="675">
        <v>5</v>
      </c>
      <c r="Q356" s="9320" t="s">
        <v>1094</v>
      </c>
      <c r="R356" s="8859"/>
      <c r="S356" s="712"/>
      <c r="T356" s="712"/>
      <c r="U356" s="712"/>
      <c r="V356" s="9310" t="s">
        <v>2073</v>
      </c>
      <c r="W356" s="8859"/>
      <c r="X356" s="9048" t="s">
        <v>37</v>
      </c>
      <c r="Y356" s="8859"/>
      <c r="Z356" s="8893" t="s">
        <v>45</v>
      </c>
      <c r="AA356" s="8924"/>
      <c r="AB356" s="9049" t="s">
        <v>5535</v>
      </c>
      <c r="AC356" s="8912">
        <v>4500</v>
      </c>
      <c r="AD356" s="601">
        <v>6296.75</v>
      </c>
      <c r="AE356" s="8912">
        <f>SUM(AD356*P356+AD357*P357+AC356)</f>
        <v>73766.91</v>
      </c>
      <c r="AF356" s="9218">
        <v>553</v>
      </c>
      <c r="AG356" s="9654" t="s">
        <v>362</v>
      </c>
    </row>
    <row r="357" spans="1:33" ht="30" customHeight="1">
      <c r="A357" s="614" t="s">
        <v>6953</v>
      </c>
      <c r="B357" s="9500"/>
      <c r="C357" s="8845"/>
      <c r="D357" s="8850"/>
      <c r="E357" s="8866"/>
      <c r="F357" s="8850"/>
      <c r="G357" s="8850"/>
      <c r="H357" s="9187"/>
      <c r="I357" s="8850"/>
      <c r="J357" s="8854"/>
      <c r="K357" s="8854"/>
      <c r="L357" s="635" t="s">
        <v>381</v>
      </c>
      <c r="M357" s="8854"/>
      <c r="N357" s="723" t="s">
        <v>3954</v>
      </c>
      <c r="O357" s="724">
        <v>1</v>
      </c>
      <c r="P357" s="724">
        <v>1</v>
      </c>
      <c r="Q357" s="9321"/>
      <c r="R357" s="8860"/>
      <c r="S357" s="712"/>
      <c r="T357" s="712"/>
      <c r="U357" s="712"/>
      <c r="V357" s="8850"/>
      <c r="W357" s="8860"/>
      <c r="X357" s="8850"/>
      <c r="Y357" s="8860"/>
      <c r="Z357" s="8894"/>
      <c r="AA357" s="8924"/>
      <c r="AB357" s="8908"/>
      <c r="AC357" s="8913"/>
      <c r="AD357" s="722">
        <v>37783.160000000003</v>
      </c>
      <c r="AE357" s="8913"/>
      <c r="AF357" s="9220"/>
      <c r="AG357" s="9655"/>
    </row>
    <row r="358" spans="1:33" ht="30" customHeight="1">
      <c r="A358" s="737" t="s">
        <v>6973</v>
      </c>
      <c r="B358" s="4672" t="s">
        <v>1318</v>
      </c>
      <c r="C358" s="674">
        <v>45090</v>
      </c>
      <c r="D358" s="674">
        <v>45098</v>
      </c>
      <c r="E358" s="674"/>
      <c r="F358" s="619"/>
      <c r="G358" s="619">
        <v>8598</v>
      </c>
      <c r="H358" s="716" t="s">
        <v>1083</v>
      </c>
      <c r="I358" s="619"/>
      <c r="J358" s="592" t="s">
        <v>1319</v>
      </c>
      <c r="K358" s="592" t="s">
        <v>1320</v>
      </c>
      <c r="L358" s="592" t="s">
        <v>1147</v>
      </c>
      <c r="M358" s="595"/>
      <c r="N358" s="723" t="s">
        <v>3956</v>
      </c>
      <c r="O358" s="724">
        <v>1</v>
      </c>
      <c r="P358" s="724">
        <v>1</v>
      </c>
      <c r="Q358" s="668" t="s">
        <v>1321</v>
      </c>
      <c r="R358" s="712"/>
      <c r="S358" s="712"/>
      <c r="T358" s="712"/>
      <c r="U358" s="712"/>
      <c r="V358" s="730" t="s">
        <v>2073</v>
      </c>
      <c r="W358" s="714"/>
      <c r="X358" s="3165" t="s">
        <v>37</v>
      </c>
      <c r="Y358" s="712"/>
      <c r="Z358" s="3779" t="s">
        <v>45</v>
      </c>
      <c r="AA358" s="592"/>
      <c r="AB358" s="880" t="s">
        <v>5535</v>
      </c>
      <c r="AC358" s="722">
        <v>0</v>
      </c>
      <c r="AD358" s="722">
        <v>12862</v>
      </c>
      <c r="AE358" s="722">
        <f>SUM(AD358*P358+AC358)</f>
        <v>12862</v>
      </c>
      <c r="AF358" s="31"/>
      <c r="AG358" s="31"/>
    </row>
    <row r="359" spans="1:33" ht="30" customHeight="1">
      <c r="A359" s="4876" t="s">
        <v>6974</v>
      </c>
      <c r="B359" s="4672" t="s">
        <v>25516</v>
      </c>
      <c r="C359" s="674">
        <v>45092</v>
      </c>
      <c r="D359" s="674">
        <v>45106</v>
      </c>
      <c r="E359" s="674"/>
      <c r="F359" s="619"/>
      <c r="G359" s="619">
        <v>8600</v>
      </c>
      <c r="H359" s="716" t="s">
        <v>568</v>
      </c>
      <c r="I359" s="619"/>
      <c r="J359" s="592" t="s">
        <v>1322</v>
      </c>
      <c r="K359" s="768" t="s">
        <v>1323</v>
      </c>
      <c r="L359" s="592" t="s">
        <v>173</v>
      </c>
      <c r="M359" s="615" t="s">
        <v>2318</v>
      </c>
      <c r="N359" s="619"/>
      <c r="O359" s="675">
        <v>1</v>
      </c>
      <c r="P359" s="675">
        <v>1</v>
      </c>
      <c r="Q359" s="619" t="s">
        <v>908</v>
      </c>
      <c r="R359" s="619" t="s">
        <v>36</v>
      </c>
      <c r="S359" s="712"/>
      <c r="T359" s="712"/>
      <c r="U359" s="712"/>
      <c r="V359" s="718" t="s">
        <v>2073</v>
      </c>
      <c r="W359" s="714"/>
      <c r="X359" s="3165" t="s">
        <v>37</v>
      </c>
      <c r="Y359" s="712"/>
      <c r="Z359" s="641" t="s">
        <v>45</v>
      </c>
      <c r="AA359" s="592">
        <v>4503961126</v>
      </c>
      <c r="AB359" s="3853" t="s">
        <v>5585</v>
      </c>
      <c r="AC359" s="722">
        <v>13500</v>
      </c>
      <c r="AD359" s="601">
        <v>7425</v>
      </c>
      <c r="AE359" s="601">
        <f>SUM(AD359*P359+AC359)</f>
        <v>20925</v>
      </c>
      <c r="AF359" s="31"/>
      <c r="AG359" s="31"/>
    </row>
    <row r="360" spans="1:33" ht="30" customHeight="1">
      <c r="A360" s="614" t="s">
        <v>6952</v>
      </c>
      <c r="B360" s="5299" t="s">
        <v>1324</v>
      </c>
      <c r="C360" s="677">
        <v>45092</v>
      </c>
      <c r="D360" s="677">
        <v>45106</v>
      </c>
      <c r="E360" s="674"/>
      <c r="F360" s="619"/>
      <c r="G360" s="605">
        <v>8646</v>
      </c>
      <c r="H360" s="731" t="s">
        <v>584</v>
      </c>
      <c r="I360" s="605"/>
      <c r="J360" s="603" t="s">
        <v>1325</v>
      </c>
      <c r="K360" s="603" t="s">
        <v>1326</v>
      </c>
      <c r="L360" s="815" t="s">
        <v>76</v>
      </c>
      <c r="M360" s="615" t="s">
        <v>2319</v>
      </c>
      <c r="N360" s="605"/>
      <c r="O360" s="679">
        <v>4</v>
      </c>
      <c r="P360" s="679">
        <v>4</v>
      </c>
      <c r="Q360" s="816" t="s">
        <v>1327</v>
      </c>
      <c r="R360" s="619" t="s">
        <v>63</v>
      </c>
      <c r="S360" s="712"/>
      <c r="T360" s="712"/>
      <c r="U360" s="712"/>
      <c r="V360" s="717" t="s">
        <v>2073</v>
      </c>
      <c r="W360" s="714"/>
      <c r="X360" s="721" t="s">
        <v>37</v>
      </c>
      <c r="Y360" s="712"/>
      <c r="Z360" s="726" t="s">
        <v>45</v>
      </c>
      <c r="AA360" s="592"/>
      <c r="AB360" s="3844" t="s">
        <v>5541</v>
      </c>
      <c r="AC360" s="722">
        <v>14580</v>
      </c>
      <c r="AD360" s="601">
        <v>7938</v>
      </c>
      <c r="AE360" s="601">
        <f>SUM(AD360*P360+AC360)</f>
        <v>46332</v>
      </c>
      <c r="AF360" s="31"/>
      <c r="AG360" s="31"/>
    </row>
    <row r="361" spans="1:33" ht="30" customHeight="1">
      <c r="A361" s="614" t="s">
        <v>6952</v>
      </c>
      <c r="B361" s="5651" t="s">
        <v>1465</v>
      </c>
      <c r="C361" s="674">
        <v>45093</v>
      </c>
      <c r="D361" s="674">
        <v>45105</v>
      </c>
      <c r="E361" s="674"/>
      <c r="F361" s="619"/>
      <c r="G361" s="619">
        <v>8646</v>
      </c>
      <c r="H361" s="716" t="s">
        <v>1328</v>
      </c>
      <c r="I361" s="619"/>
      <c r="J361" s="603" t="s">
        <v>1329</v>
      </c>
      <c r="K361" s="603" t="s">
        <v>1330</v>
      </c>
      <c r="L361" s="817" t="s">
        <v>173</v>
      </c>
      <c r="M361" s="621" t="s">
        <v>2320</v>
      </c>
      <c r="N361" s="605"/>
      <c r="O361" s="679">
        <v>1</v>
      </c>
      <c r="P361" s="679">
        <v>1</v>
      </c>
      <c r="Q361" s="666" t="s">
        <v>1284</v>
      </c>
      <c r="R361" s="712"/>
      <c r="S361" s="712"/>
      <c r="T361" s="712"/>
      <c r="U361" s="712"/>
      <c r="V361" s="717" t="s">
        <v>2073</v>
      </c>
      <c r="W361" s="714"/>
      <c r="X361" s="619"/>
      <c r="Y361" s="712"/>
      <c r="Z361" s="726" t="s">
        <v>45</v>
      </c>
      <c r="AA361" s="592"/>
      <c r="AB361" s="3843" t="s">
        <v>5541</v>
      </c>
      <c r="AC361" s="752">
        <v>4860</v>
      </c>
      <c r="AD361" s="610">
        <v>7938</v>
      </c>
      <c r="AE361" s="610">
        <f>SUM(AD361*P361+AC361)</f>
        <v>12798</v>
      </c>
      <c r="AF361" s="31"/>
      <c r="AG361" s="31"/>
    </row>
    <row r="362" spans="1:33" ht="30" customHeight="1">
      <c r="A362" s="591" t="s">
        <v>6902</v>
      </c>
      <c r="B362" s="9087" t="s">
        <v>1331</v>
      </c>
      <c r="C362" s="8845">
        <v>45093</v>
      </c>
      <c r="D362" s="8845">
        <v>45149</v>
      </c>
      <c r="E362" s="8864"/>
      <c r="F362" s="8849"/>
      <c r="G362" s="8863">
        <v>8605</v>
      </c>
      <c r="H362" s="9186"/>
      <c r="I362" s="8863" t="s">
        <v>92</v>
      </c>
      <c r="J362" s="8924" t="s">
        <v>1332</v>
      </c>
      <c r="K362" s="8924" t="s">
        <v>1333</v>
      </c>
      <c r="L362" s="635" t="s">
        <v>3103</v>
      </c>
      <c r="M362" s="8868" t="s">
        <v>2321</v>
      </c>
      <c r="N362" s="1055" t="s">
        <v>6606</v>
      </c>
      <c r="O362" s="724">
        <v>96</v>
      </c>
      <c r="P362" s="724">
        <v>96</v>
      </c>
      <c r="Q362" s="9322" t="s">
        <v>1334</v>
      </c>
      <c r="R362" s="8860"/>
      <c r="S362" s="707"/>
      <c r="T362" s="707"/>
      <c r="U362" s="707"/>
      <c r="V362" s="9239" t="s">
        <v>2073</v>
      </c>
      <c r="W362" s="8859"/>
      <c r="X362" s="8849" t="s">
        <v>37</v>
      </c>
      <c r="Y362" s="8859"/>
      <c r="Z362" s="8893" t="s">
        <v>45</v>
      </c>
      <c r="AA362" s="592"/>
      <c r="AB362" s="9058" t="s">
        <v>5583</v>
      </c>
      <c r="AC362" s="8912">
        <v>0</v>
      </c>
      <c r="AD362" s="722">
        <v>6401.34</v>
      </c>
      <c r="AE362" s="9688">
        <f>SUM(AD362*P362+AD363*P363+AC362)</f>
        <v>708408.36</v>
      </c>
      <c r="AF362" s="247"/>
      <c r="AG362" s="247"/>
    </row>
    <row r="363" spans="1:33" ht="30" customHeight="1">
      <c r="A363" s="591" t="s">
        <v>6902</v>
      </c>
      <c r="B363" s="9030"/>
      <c r="C363" s="8843"/>
      <c r="D363" s="8849"/>
      <c r="E363" s="8866"/>
      <c r="F363" s="8850"/>
      <c r="G363" s="8863"/>
      <c r="H363" s="9186"/>
      <c r="I363" s="8863"/>
      <c r="J363" s="8924"/>
      <c r="K363" s="8924"/>
      <c r="L363" s="635" t="s">
        <v>1093</v>
      </c>
      <c r="M363" s="8854"/>
      <c r="N363" s="834" t="s">
        <v>6904</v>
      </c>
      <c r="O363" s="724">
        <v>1</v>
      </c>
      <c r="P363" s="724">
        <v>1</v>
      </c>
      <c r="Q363" s="9322"/>
      <c r="R363" s="8859"/>
      <c r="S363" s="760"/>
      <c r="T363" s="760"/>
      <c r="U363" s="760"/>
      <c r="V363" s="8850"/>
      <c r="W363" s="8860"/>
      <c r="X363" s="8850"/>
      <c r="Y363" s="8860"/>
      <c r="Z363" s="8894"/>
      <c r="AA363" s="592"/>
      <c r="AB363" s="8908"/>
      <c r="AC363" s="8913"/>
      <c r="AD363" s="722">
        <v>93879.72</v>
      </c>
      <c r="AE363" s="9689"/>
      <c r="AF363" s="30"/>
      <c r="AG363" s="30"/>
    </row>
    <row r="364" spans="1:33" ht="30" customHeight="1">
      <c r="A364" s="614" t="s">
        <v>6971</v>
      </c>
      <c r="B364" s="4672" t="s">
        <v>1335</v>
      </c>
      <c r="C364" s="674">
        <v>45093</v>
      </c>
      <c r="D364" s="674">
        <v>45222</v>
      </c>
      <c r="E364" s="593"/>
      <c r="F364" s="619"/>
      <c r="G364" s="619">
        <v>8601</v>
      </c>
      <c r="H364" s="716" t="s">
        <v>1336</v>
      </c>
      <c r="I364" s="619"/>
      <c r="J364" s="592" t="s">
        <v>1337</v>
      </c>
      <c r="K364" s="592" t="s">
        <v>1338</v>
      </c>
      <c r="L364" s="592" t="s">
        <v>173</v>
      </c>
      <c r="M364" s="615" t="s">
        <v>2322</v>
      </c>
      <c r="N364" s="782"/>
      <c r="O364" s="675">
        <v>1</v>
      </c>
      <c r="P364" s="675">
        <v>1</v>
      </c>
      <c r="Q364" s="668" t="s">
        <v>908</v>
      </c>
      <c r="R364" s="619" t="s">
        <v>1151</v>
      </c>
      <c r="S364" s="712"/>
      <c r="T364" s="712"/>
      <c r="U364" s="712"/>
      <c r="V364" s="737" t="s">
        <v>2073</v>
      </c>
      <c r="W364" s="714"/>
      <c r="X364" s="737" t="s">
        <v>37</v>
      </c>
      <c r="Y364" s="712"/>
      <c r="Z364" s="3776" t="s">
        <v>45</v>
      </c>
      <c r="AA364" s="592"/>
      <c r="AB364" s="3853" t="s">
        <v>5585</v>
      </c>
      <c r="AC364" s="722">
        <v>22500</v>
      </c>
      <c r="AD364" s="722">
        <v>7425</v>
      </c>
      <c r="AE364" s="601">
        <f t="shared" ref="AE364:AE390" si="15">SUM(AD364*P364+AC364)</f>
        <v>29925</v>
      </c>
      <c r="AF364" s="31"/>
      <c r="AG364" s="31"/>
    </row>
    <row r="365" spans="1:33" ht="30" customHeight="1">
      <c r="A365" s="614" t="s">
        <v>6971</v>
      </c>
      <c r="B365" s="4672" t="s">
        <v>1339</v>
      </c>
      <c r="C365" s="674">
        <v>45093</v>
      </c>
      <c r="D365" s="674">
        <v>45110</v>
      </c>
      <c r="E365" s="593"/>
      <c r="F365" s="619"/>
      <c r="G365" s="619">
        <v>8601</v>
      </c>
      <c r="H365" s="716" t="s">
        <v>1340</v>
      </c>
      <c r="I365" s="619"/>
      <c r="J365" s="592" t="s">
        <v>1341</v>
      </c>
      <c r="K365" s="592" t="s">
        <v>1342</v>
      </c>
      <c r="L365" s="592" t="s">
        <v>1222</v>
      </c>
      <c r="M365" s="615" t="s">
        <v>2323</v>
      </c>
      <c r="N365" s="619"/>
      <c r="O365" s="675">
        <v>2</v>
      </c>
      <c r="P365" s="675">
        <v>2</v>
      </c>
      <c r="Q365" s="668" t="s">
        <v>1343</v>
      </c>
      <c r="R365" s="619" t="s">
        <v>1151</v>
      </c>
      <c r="S365" s="712"/>
      <c r="T365" s="712"/>
      <c r="U365" s="712"/>
      <c r="V365" s="774" t="s">
        <v>2073</v>
      </c>
      <c r="W365" s="714"/>
      <c r="X365" s="737" t="s">
        <v>37</v>
      </c>
      <c r="Y365" s="712"/>
      <c r="Z365" s="3776" t="s">
        <v>45</v>
      </c>
      <c r="AA365" s="592"/>
      <c r="AB365" s="3853" t="s">
        <v>5585</v>
      </c>
      <c r="AC365" s="722">
        <v>22500</v>
      </c>
      <c r="AD365" s="722">
        <v>4851</v>
      </c>
      <c r="AE365" s="601">
        <f t="shared" si="15"/>
        <v>32202</v>
      </c>
      <c r="AF365" s="31"/>
      <c r="AG365" s="31"/>
    </row>
    <row r="366" spans="1:33" ht="30" customHeight="1">
      <c r="A366" s="8070" t="s">
        <v>6942</v>
      </c>
      <c r="B366" s="592" t="s">
        <v>1344</v>
      </c>
      <c r="C366" s="674">
        <v>45096</v>
      </c>
      <c r="D366" s="674">
        <v>45105</v>
      </c>
      <c r="E366" s="674"/>
      <c r="F366" s="619"/>
      <c r="G366" s="619">
        <v>8638</v>
      </c>
      <c r="H366" s="716">
        <v>146</v>
      </c>
      <c r="I366" s="619"/>
      <c r="J366" s="592" t="s">
        <v>1345</v>
      </c>
      <c r="K366" s="592" t="s">
        <v>1346</v>
      </c>
      <c r="L366" s="592" t="s">
        <v>62</v>
      </c>
      <c r="M366" s="615" t="s">
        <v>2324</v>
      </c>
      <c r="N366" s="619"/>
      <c r="O366" s="675">
        <v>5</v>
      </c>
      <c r="P366" s="675">
        <v>5</v>
      </c>
      <c r="Q366" s="668" t="s">
        <v>1347</v>
      </c>
      <c r="R366" s="619" t="s">
        <v>36</v>
      </c>
      <c r="S366" s="712"/>
      <c r="T366" s="712"/>
      <c r="U366" s="712"/>
      <c r="V366" s="691" t="s">
        <v>2073</v>
      </c>
      <c r="W366" s="714"/>
      <c r="X366" s="737" t="s">
        <v>37</v>
      </c>
      <c r="Y366" s="712"/>
      <c r="Z366" s="3795" t="s">
        <v>45</v>
      </c>
      <c r="AA366" s="592"/>
      <c r="AB366" s="3853" t="s">
        <v>5540</v>
      </c>
      <c r="AC366" s="722">
        <v>0</v>
      </c>
      <c r="AD366" s="722">
        <v>7613</v>
      </c>
      <c r="AE366" s="601">
        <f t="shared" si="15"/>
        <v>38065</v>
      </c>
      <c r="AF366" s="31"/>
      <c r="AG366" s="31"/>
    </row>
    <row r="367" spans="1:33" ht="30" customHeight="1">
      <c r="A367" s="614" t="s">
        <v>6949</v>
      </c>
      <c r="B367" s="4672" t="s">
        <v>1348</v>
      </c>
      <c r="C367" s="674">
        <v>45093</v>
      </c>
      <c r="D367" s="674">
        <v>45107</v>
      </c>
      <c r="E367" s="674"/>
      <c r="F367" s="619"/>
      <c r="G367" s="619">
        <v>8615</v>
      </c>
      <c r="H367" s="716">
        <v>295</v>
      </c>
      <c r="I367" s="619"/>
      <c r="J367" s="592" t="s">
        <v>1349</v>
      </c>
      <c r="K367" s="592" t="s">
        <v>1350</v>
      </c>
      <c r="L367" s="592" t="s">
        <v>128</v>
      </c>
      <c r="M367" s="615" t="s">
        <v>2325</v>
      </c>
      <c r="N367" s="619"/>
      <c r="O367" s="675">
        <v>3</v>
      </c>
      <c r="P367" s="675">
        <v>3</v>
      </c>
      <c r="Q367" s="668" t="s">
        <v>1351</v>
      </c>
      <c r="R367" s="619" t="s">
        <v>1151</v>
      </c>
      <c r="S367" s="712"/>
      <c r="T367" s="712"/>
      <c r="U367" s="712"/>
      <c r="V367" s="735" t="s">
        <v>2073</v>
      </c>
      <c r="W367" s="714"/>
      <c r="X367" s="737" t="s">
        <v>37</v>
      </c>
      <c r="Y367" s="712"/>
      <c r="Z367" s="3786" t="s">
        <v>45</v>
      </c>
      <c r="AA367" s="592"/>
      <c r="AB367" s="3853" t="s">
        <v>5541</v>
      </c>
      <c r="AC367" s="722">
        <v>13500</v>
      </c>
      <c r="AD367" s="722">
        <v>5973.51</v>
      </c>
      <c r="AE367" s="722">
        <f t="shared" si="15"/>
        <v>31420.53</v>
      </c>
      <c r="AF367" s="31"/>
      <c r="AG367" s="31"/>
    </row>
    <row r="368" spans="1:33" ht="30" customHeight="1">
      <c r="A368" s="591" t="s">
        <v>6896</v>
      </c>
      <c r="B368" s="4672" t="s">
        <v>1352</v>
      </c>
      <c r="C368" s="674">
        <v>45093</v>
      </c>
      <c r="D368" s="674">
        <v>45106</v>
      </c>
      <c r="E368" s="674"/>
      <c r="F368" s="619"/>
      <c r="G368" s="619">
        <v>8644</v>
      </c>
      <c r="H368" s="716">
        <v>620</v>
      </c>
      <c r="I368" s="619"/>
      <c r="J368" s="592" t="s">
        <v>1353</v>
      </c>
      <c r="K368" s="592" t="s">
        <v>1248</v>
      </c>
      <c r="L368" s="818" t="s">
        <v>76</v>
      </c>
      <c r="M368" s="818"/>
      <c r="N368" s="619"/>
      <c r="O368" s="675">
        <v>4</v>
      </c>
      <c r="P368" s="675">
        <v>4</v>
      </c>
      <c r="Q368" s="668" t="s">
        <v>1354</v>
      </c>
      <c r="R368" s="619" t="s">
        <v>1151</v>
      </c>
      <c r="S368" s="712"/>
      <c r="T368" s="712"/>
      <c r="U368" s="712"/>
      <c r="V368" s="730" t="s">
        <v>2073</v>
      </c>
      <c r="W368" s="714"/>
      <c r="X368" s="721" t="s">
        <v>37</v>
      </c>
      <c r="Y368" s="712"/>
      <c r="Z368" s="3791" t="s">
        <v>45</v>
      </c>
      <c r="AA368" s="592"/>
      <c r="AB368" s="3843" t="s">
        <v>5541</v>
      </c>
      <c r="AC368" s="722">
        <v>7290</v>
      </c>
      <c r="AD368" s="722">
        <v>7096.32</v>
      </c>
      <c r="AE368" s="722">
        <f t="shared" si="15"/>
        <v>35675.279999999999</v>
      </c>
      <c r="AF368" s="31"/>
      <c r="AG368" s="31"/>
    </row>
    <row r="369" spans="1:33" ht="30" customHeight="1">
      <c r="A369" s="833" t="s">
        <v>1160</v>
      </c>
      <c r="B369" s="5793" t="s">
        <v>1356</v>
      </c>
      <c r="C369" s="674">
        <v>45097</v>
      </c>
      <c r="D369" s="821">
        <v>45111</v>
      </c>
      <c r="E369" s="674"/>
      <c r="F369" s="619"/>
      <c r="G369" s="619"/>
      <c r="H369" s="716"/>
      <c r="I369" s="619"/>
      <c r="J369" s="826" t="s">
        <v>1357</v>
      </c>
      <c r="K369" s="818" t="s">
        <v>1355</v>
      </c>
      <c r="L369" s="818" t="s">
        <v>858</v>
      </c>
      <c r="M369" s="615" t="s">
        <v>2326</v>
      </c>
      <c r="N369" s="619"/>
      <c r="O369" s="675">
        <v>16</v>
      </c>
      <c r="P369" s="675">
        <v>16</v>
      </c>
      <c r="Q369" s="668" t="s">
        <v>1358</v>
      </c>
      <c r="R369" s="619"/>
      <c r="S369" s="619"/>
      <c r="T369" s="619"/>
      <c r="U369" s="619"/>
      <c r="V369" s="713" t="s">
        <v>2073</v>
      </c>
      <c r="W369" s="714"/>
      <c r="X369" s="721" t="s">
        <v>37</v>
      </c>
      <c r="Y369" s="619"/>
      <c r="Z369" s="3791" t="s">
        <v>45</v>
      </c>
      <c r="AA369" s="592"/>
      <c r="AB369" s="847"/>
      <c r="AC369" s="722">
        <v>0</v>
      </c>
      <c r="AD369" s="722">
        <v>3325</v>
      </c>
      <c r="AE369" s="722">
        <f t="shared" si="15"/>
        <v>53200</v>
      </c>
      <c r="AF369" s="31"/>
      <c r="AG369" s="31"/>
    </row>
    <row r="370" spans="1:33" ht="30" customHeight="1">
      <c r="A370" s="614" t="s">
        <v>6962</v>
      </c>
      <c r="B370" s="5793" t="s">
        <v>1362</v>
      </c>
      <c r="C370" s="674">
        <v>45096</v>
      </c>
      <c r="D370" s="819">
        <v>45100</v>
      </c>
      <c r="E370" s="674"/>
      <c r="F370" s="619"/>
      <c r="G370" s="619">
        <v>8628</v>
      </c>
      <c r="H370" s="716"/>
      <c r="I370" s="798" t="s">
        <v>92</v>
      </c>
      <c r="J370" s="818" t="s">
        <v>1359</v>
      </c>
      <c r="K370" s="818" t="s">
        <v>1361</v>
      </c>
      <c r="L370" s="818" t="s">
        <v>167</v>
      </c>
      <c r="M370" s="615" t="s">
        <v>2327</v>
      </c>
      <c r="N370" s="619"/>
      <c r="O370" s="675">
        <v>10</v>
      </c>
      <c r="P370" s="675">
        <v>10</v>
      </c>
      <c r="Q370" s="668" t="s">
        <v>1360</v>
      </c>
      <c r="R370" s="619"/>
      <c r="S370" s="619"/>
      <c r="T370" s="619"/>
      <c r="U370" s="797"/>
      <c r="V370" s="713" t="s">
        <v>2073</v>
      </c>
      <c r="W370" s="714"/>
      <c r="X370" s="721" t="s">
        <v>37</v>
      </c>
      <c r="Y370" s="619"/>
      <c r="Z370" s="3786" t="s">
        <v>45</v>
      </c>
      <c r="AA370" s="592"/>
      <c r="AB370" s="3853" t="s">
        <v>5540</v>
      </c>
      <c r="AC370" s="722">
        <v>0</v>
      </c>
      <c r="AD370" s="722">
        <v>9653</v>
      </c>
      <c r="AE370" s="722">
        <f t="shared" si="15"/>
        <v>96530</v>
      </c>
      <c r="AF370" s="42">
        <v>725</v>
      </c>
      <c r="AG370" s="273" t="s">
        <v>362</v>
      </c>
    </row>
    <row r="371" spans="1:33" ht="30" customHeight="1">
      <c r="A371" s="733" t="s">
        <v>6961</v>
      </c>
      <c r="B371" s="5646" t="s">
        <v>1410</v>
      </c>
      <c r="C371" s="674">
        <v>45096</v>
      </c>
      <c r="D371" s="674">
        <v>45080</v>
      </c>
      <c r="E371" s="593"/>
      <c r="F371" s="619"/>
      <c r="G371" s="592">
        <v>8623</v>
      </c>
      <c r="H371" s="814" t="s">
        <v>1364</v>
      </c>
      <c r="I371" s="619"/>
      <c r="J371" s="818" t="s">
        <v>1363</v>
      </c>
      <c r="K371" s="820" t="s">
        <v>1365</v>
      </c>
      <c r="L371" s="635" t="s">
        <v>173</v>
      </c>
      <c r="M371" s="615" t="s">
        <v>2328</v>
      </c>
      <c r="N371" s="619"/>
      <c r="O371" s="675">
        <v>1</v>
      </c>
      <c r="P371" s="675">
        <v>1</v>
      </c>
      <c r="Q371" s="668" t="s">
        <v>1366</v>
      </c>
      <c r="R371" s="619"/>
      <c r="S371" s="619"/>
      <c r="T371" s="619"/>
      <c r="U371" s="619"/>
      <c r="V371" s="619" t="s">
        <v>2073</v>
      </c>
      <c r="W371" s="714"/>
      <c r="X371" s="721" t="s">
        <v>37</v>
      </c>
      <c r="Y371" s="619"/>
      <c r="Z371" s="3791" t="s">
        <v>45</v>
      </c>
      <c r="AA371" s="592"/>
      <c r="AB371" s="3853" t="s">
        <v>5538</v>
      </c>
      <c r="AC371" s="722">
        <v>4500</v>
      </c>
      <c r="AD371" s="722">
        <v>6850</v>
      </c>
      <c r="AE371" s="601">
        <f t="shared" si="15"/>
        <v>11350</v>
      </c>
      <c r="AF371" s="31"/>
      <c r="AG371" s="31"/>
    </row>
    <row r="372" spans="1:33" ht="30" customHeight="1">
      <c r="A372" s="614" t="s">
        <v>6961</v>
      </c>
      <c r="B372" s="5646" t="s">
        <v>1409</v>
      </c>
      <c r="C372" s="674">
        <v>45096</v>
      </c>
      <c r="D372" s="821">
        <v>45107</v>
      </c>
      <c r="E372" s="822"/>
      <c r="F372" s="798"/>
      <c r="G372" s="592">
        <v>8623</v>
      </c>
      <c r="H372" s="814" t="s">
        <v>1368</v>
      </c>
      <c r="I372" s="619"/>
      <c r="J372" s="818" t="s">
        <v>1367</v>
      </c>
      <c r="K372" s="818" t="s">
        <v>1369</v>
      </c>
      <c r="L372" s="818" t="s">
        <v>28</v>
      </c>
      <c r="M372" s="818"/>
      <c r="N372" s="619"/>
      <c r="O372" s="675">
        <v>2</v>
      </c>
      <c r="P372" s="675">
        <v>2</v>
      </c>
      <c r="Q372" s="668" t="s">
        <v>1370</v>
      </c>
      <c r="R372" s="619"/>
      <c r="S372" s="619"/>
      <c r="T372" s="619"/>
      <c r="U372" s="619"/>
      <c r="V372" s="730" t="s">
        <v>2073</v>
      </c>
      <c r="W372" s="714" t="s">
        <v>7426</v>
      </c>
      <c r="X372" s="721" t="s">
        <v>37</v>
      </c>
      <c r="Y372" s="619"/>
      <c r="Z372" s="3791" t="s">
        <v>45</v>
      </c>
      <c r="AA372" s="592"/>
      <c r="AB372" s="3853" t="s">
        <v>5538</v>
      </c>
      <c r="AC372" s="722">
        <v>3000</v>
      </c>
      <c r="AD372" s="722">
        <v>6850</v>
      </c>
      <c r="AE372" s="601">
        <f t="shared" si="15"/>
        <v>16700</v>
      </c>
      <c r="AF372" s="31">
        <v>275</v>
      </c>
      <c r="AG372" s="273" t="s">
        <v>362</v>
      </c>
    </row>
    <row r="373" spans="1:33" ht="30" customHeight="1">
      <c r="A373" s="614" t="s">
        <v>6961</v>
      </c>
      <c r="B373" s="5646" t="s">
        <v>1408</v>
      </c>
      <c r="C373" s="674">
        <v>45096</v>
      </c>
      <c r="D373" s="821">
        <v>45107</v>
      </c>
      <c r="E373" s="822"/>
      <c r="F373" s="798"/>
      <c r="G373" s="592">
        <v>8623</v>
      </c>
      <c r="H373" s="814" t="s">
        <v>1372</v>
      </c>
      <c r="I373" s="619"/>
      <c r="J373" s="818" t="s">
        <v>1371</v>
      </c>
      <c r="K373" s="818" t="s">
        <v>1373</v>
      </c>
      <c r="L373" s="818" t="s">
        <v>28</v>
      </c>
      <c r="M373" s="818"/>
      <c r="N373" s="619"/>
      <c r="O373" s="675">
        <v>2</v>
      </c>
      <c r="P373" s="675">
        <v>2</v>
      </c>
      <c r="Q373" s="668" t="s">
        <v>1370</v>
      </c>
      <c r="R373" s="619"/>
      <c r="S373" s="619"/>
      <c r="T373" s="619"/>
      <c r="U373" s="619"/>
      <c r="V373" s="730" t="s">
        <v>2073</v>
      </c>
      <c r="W373" s="714" t="s">
        <v>7426</v>
      </c>
      <c r="X373" s="721" t="s">
        <v>37</v>
      </c>
      <c r="Y373" s="619"/>
      <c r="Z373" s="3791" t="s">
        <v>45</v>
      </c>
      <c r="AA373" s="592"/>
      <c r="AB373" s="3853" t="s">
        <v>5538</v>
      </c>
      <c r="AC373" s="722">
        <v>3000</v>
      </c>
      <c r="AD373" s="722">
        <v>6850</v>
      </c>
      <c r="AE373" s="601">
        <f t="shared" si="15"/>
        <v>16700</v>
      </c>
      <c r="AF373" s="31"/>
      <c r="AG373" s="31"/>
    </row>
    <row r="374" spans="1:33" ht="30" customHeight="1">
      <c r="A374" s="614" t="s">
        <v>6961</v>
      </c>
      <c r="B374" s="5646" t="s">
        <v>1412</v>
      </c>
      <c r="C374" s="674">
        <v>45096</v>
      </c>
      <c r="D374" s="821">
        <v>45103</v>
      </c>
      <c r="E374" s="822"/>
      <c r="F374" s="619"/>
      <c r="G374" s="592">
        <v>8623</v>
      </c>
      <c r="H374" s="814" t="s">
        <v>1375</v>
      </c>
      <c r="I374" s="619"/>
      <c r="J374" s="824" t="s">
        <v>1374</v>
      </c>
      <c r="K374" s="818" t="s">
        <v>1376</v>
      </c>
      <c r="L374" s="818" t="s">
        <v>28</v>
      </c>
      <c r="M374" s="615" t="s">
        <v>2329</v>
      </c>
      <c r="N374" s="619"/>
      <c r="O374" s="675">
        <v>2</v>
      </c>
      <c r="P374" s="675">
        <v>2</v>
      </c>
      <c r="Q374" s="668" t="s">
        <v>1377</v>
      </c>
      <c r="R374" s="619"/>
      <c r="S374" s="619"/>
      <c r="T374" s="619"/>
      <c r="U374" s="619"/>
      <c r="V374" s="713" t="s">
        <v>2073</v>
      </c>
      <c r="W374" s="714" t="s">
        <v>7426</v>
      </c>
      <c r="X374" s="721" t="s">
        <v>37</v>
      </c>
      <c r="Y374" s="619"/>
      <c r="Z374" s="3791" t="s">
        <v>45</v>
      </c>
      <c r="AA374" s="592"/>
      <c r="AB374" s="3853" t="s">
        <v>5538</v>
      </c>
      <c r="AC374" s="722">
        <v>0</v>
      </c>
      <c r="AD374" s="722">
        <v>6850</v>
      </c>
      <c r="AE374" s="601">
        <f t="shared" si="15"/>
        <v>13700</v>
      </c>
      <c r="AF374" s="31"/>
      <c r="AG374" s="31"/>
    </row>
    <row r="375" spans="1:33" ht="30" customHeight="1">
      <c r="A375" s="614" t="s">
        <v>6961</v>
      </c>
      <c r="B375" s="5646" t="s">
        <v>1407</v>
      </c>
      <c r="C375" s="674">
        <v>45096</v>
      </c>
      <c r="D375" s="821">
        <v>45103</v>
      </c>
      <c r="E375" s="822"/>
      <c r="F375" s="619"/>
      <c r="G375" s="592">
        <v>8623</v>
      </c>
      <c r="H375" s="814" t="s">
        <v>147</v>
      </c>
      <c r="I375" s="619"/>
      <c r="J375" s="818" t="s">
        <v>1378</v>
      </c>
      <c r="K375" s="818" t="s">
        <v>1379</v>
      </c>
      <c r="L375" s="818" t="s">
        <v>76</v>
      </c>
      <c r="M375" s="615" t="s">
        <v>2330</v>
      </c>
      <c r="N375" s="619"/>
      <c r="O375" s="675">
        <v>4</v>
      </c>
      <c r="P375" s="675">
        <v>4</v>
      </c>
      <c r="Q375" s="668" t="s">
        <v>1380</v>
      </c>
      <c r="R375" s="619"/>
      <c r="S375" s="619"/>
      <c r="T375" s="619"/>
      <c r="U375" s="619"/>
      <c r="V375" s="753" t="s">
        <v>2073</v>
      </c>
      <c r="W375" s="714"/>
      <c r="X375" s="721" t="s">
        <v>37</v>
      </c>
      <c r="Y375" s="619"/>
      <c r="Z375" s="3795" t="s">
        <v>45</v>
      </c>
      <c r="AA375" s="592"/>
      <c r="AB375" s="3853" t="s">
        <v>5538</v>
      </c>
      <c r="AC375" s="722">
        <v>0</v>
      </c>
      <c r="AD375" s="722">
        <v>6850</v>
      </c>
      <c r="AE375" s="601">
        <f t="shared" si="15"/>
        <v>27400</v>
      </c>
      <c r="AF375" s="31"/>
      <c r="AG375" s="31"/>
    </row>
    <row r="376" spans="1:33" ht="30" customHeight="1">
      <c r="A376" s="614" t="s">
        <v>6961</v>
      </c>
      <c r="B376" s="5646" t="s">
        <v>1406</v>
      </c>
      <c r="C376" s="674">
        <v>45096</v>
      </c>
      <c r="D376" s="821">
        <v>45106</v>
      </c>
      <c r="E376" s="822"/>
      <c r="F376" s="798"/>
      <c r="G376" s="592">
        <v>8623</v>
      </c>
      <c r="H376" s="814" t="s">
        <v>1382</v>
      </c>
      <c r="I376" s="619"/>
      <c r="J376" s="818" t="s">
        <v>1381</v>
      </c>
      <c r="K376" s="818" t="s">
        <v>1383</v>
      </c>
      <c r="L376" s="825" t="s">
        <v>28</v>
      </c>
      <c r="M376" s="818"/>
      <c r="N376" s="619"/>
      <c r="O376" s="675">
        <v>2</v>
      </c>
      <c r="P376" s="675">
        <v>2</v>
      </c>
      <c r="Q376" s="668" t="s">
        <v>1370</v>
      </c>
      <c r="R376" s="619"/>
      <c r="S376" s="619"/>
      <c r="T376" s="619"/>
      <c r="U376" s="619"/>
      <c r="V376" s="730" t="s">
        <v>2073</v>
      </c>
      <c r="W376" s="714" t="s">
        <v>7426</v>
      </c>
      <c r="X376" s="721" t="s">
        <v>37</v>
      </c>
      <c r="Y376" s="619"/>
      <c r="Z376" s="3791" t="s">
        <v>45</v>
      </c>
      <c r="AA376" s="592"/>
      <c r="AB376" s="3853" t="s">
        <v>5538</v>
      </c>
      <c r="AC376" s="722">
        <v>2000</v>
      </c>
      <c r="AD376" s="722">
        <v>6850</v>
      </c>
      <c r="AE376" s="601">
        <f t="shared" si="15"/>
        <v>15700</v>
      </c>
      <c r="AF376" s="31">
        <v>276</v>
      </c>
      <c r="AG376" s="273" t="s">
        <v>362</v>
      </c>
    </row>
    <row r="377" spans="1:33" ht="30" customHeight="1">
      <c r="A377" s="4163" t="s">
        <v>6961</v>
      </c>
      <c r="B377" s="4753" t="s">
        <v>1405</v>
      </c>
      <c r="C377" s="674">
        <v>45096</v>
      </c>
      <c r="D377" s="821">
        <v>45107</v>
      </c>
      <c r="E377" s="822"/>
      <c r="F377" s="619"/>
      <c r="G377" s="592">
        <v>8623</v>
      </c>
      <c r="H377" s="814" t="s">
        <v>1368</v>
      </c>
      <c r="I377" s="619"/>
      <c r="J377" s="4163" t="s">
        <v>1384</v>
      </c>
      <c r="K377" s="818" t="s">
        <v>1385</v>
      </c>
      <c r="L377" s="825" t="s">
        <v>173</v>
      </c>
      <c r="M377" s="615" t="s">
        <v>2331</v>
      </c>
      <c r="N377" s="619"/>
      <c r="O377" s="675">
        <v>1</v>
      </c>
      <c r="P377" s="675">
        <v>1</v>
      </c>
      <c r="Q377" s="668" t="s">
        <v>1386</v>
      </c>
      <c r="R377" s="619"/>
      <c r="S377" s="619"/>
      <c r="T377" s="619"/>
      <c r="U377" s="619"/>
      <c r="V377" s="718" t="s">
        <v>2073</v>
      </c>
      <c r="W377" s="714"/>
      <c r="X377" s="721" t="s">
        <v>37</v>
      </c>
      <c r="Y377" s="619"/>
      <c r="Z377" s="3811" t="s">
        <v>45</v>
      </c>
      <c r="AA377" s="592"/>
      <c r="AB377" s="3853" t="s">
        <v>5538</v>
      </c>
      <c r="AC377" s="722">
        <v>3000</v>
      </c>
      <c r="AD377" s="722">
        <v>6850</v>
      </c>
      <c r="AE377" s="601">
        <f t="shared" si="15"/>
        <v>9850</v>
      </c>
      <c r="AF377" s="31"/>
      <c r="AG377" s="31"/>
    </row>
    <row r="378" spans="1:33" ht="30" customHeight="1">
      <c r="A378" s="614" t="s">
        <v>6961</v>
      </c>
      <c r="B378" s="5646" t="s">
        <v>1404</v>
      </c>
      <c r="C378" s="674">
        <v>45096</v>
      </c>
      <c r="D378" s="821">
        <v>45110</v>
      </c>
      <c r="E378" s="822"/>
      <c r="F378" s="619"/>
      <c r="G378" s="592">
        <v>8623</v>
      </c>
      <c r="H378" s="814" t="s">
        <v>1388</v>
      </c>
      <c r="I378" s="619"/>
      <c r="J378" s="818" t="s">
        <v>1387</v>
      </c>
      <c r="K378" s="818" t="s">
        <v>1389</v>
      </c>
      <c r="L378" s="825" t="s">
        <v>173</v>
      </c>
      <c r="M378" s="615" t="s">
        <v>2332</v>
      </c>
      <c r="N378" s="798" t="s">
        <v>1390</v>
      </c>
      <c r="O378" s="675">
        <v>1</v>
      </c>
      <c r="P378" s="675">
        <v>1</v>
      </c>
      <c r="Q378" s="668" t="s">
        <v>1366</v>
      </c>
      <c r="R378" s="619"/>
      <c r="S378" s="619"/>
      <c r="T378" s="619"/>
      <c r="U378" s="619"/>
      <c r="V378" s="827" t="s">
        <v>2073</v>
      </c>
      <c r="W378" s="714"/>
      <c r="X378" s="721" t="s">
        <v>37</v>
      </c>
      <c r="Y378" s="619"/>
      <c r="Z378" s="3779" t="s">
        <v>45</v>
      </c>
      <c r="AA378" s="592"/>
      <c r="AB378" s="3853" t="s">
        <v>5538</v>
      </c>
      <c r="AC378" s="722">
        <v>4500</v>
      </c>
      <c r="AD378" s="722">
        <v>6850</v>
      </c>
      <c r="AE378" s="601">
        <f t="shared" si="15"/>
        <v>11350</v>
      </c>
      <c r="AF378" s="31"/>
      <c r="AG378" s="31"/>
    </row>
    <row r="379" spans="1:33" ht="30" customHeight="1">
      <c r="A379" s="614" t="s">
        <v>6961</v>
      </c>
      <c r="B379" s="5646" t="s">
        <v>1403</v>
      </c>
      <c r="C379" s="674">
        <v>45096</v>
      </c>
      <c r="D379" s="821">
        <v>45106</v>
      </c>
      <c r="E379" s="822"/>
      <c r="F379" s="619"/>
      <c r="G379" s="592">
        <v>8623</v>
      </c>
      <c r="H379" s="814" t="s">
        <v>1391</v>
      </c>
      <c r="I379" s="619"/>
      <c r="J379" s="818" t="s">
        <v>1392</v>
      </c>
      <c r="K379" s="818" t="s">
        <v>1393</v>
      </c>
      <c r="L379" s="825" t="s">
        <v>173</v>
      </c>
      <c r="M379" s="615" t="s">
        <v>2333</v>
      </c>
      <c r="N379" s="798" t="s">
        <v>1390</v>
      </c>
      <c r="O379" s="675">
        <v>1</v>
      </c>
      <c r="P379" s="675">
        <v>1</v>
      </c>
      <c r="Q379" s="668" t="s">
        <v>1394</v>
      </c>
      <c r="R379" s="619"/>
      <c r="S379" s="619"/>
      <c r="T379" s="619"/>
      <c r="U379" s="619"/>
      <c r="V379" s="792" t="s">
        <v>2073</v>
      </c>
      <c r="W379" s="714"/>
      <c r="X379" s="721" t="s">
        <v>37</v>
      </c>
      <c r="Y379" s="619"/>
      <c r="Z379" s="3811" t="s">
        <v>45</v>
      </c>
      <c r="AA379" s="592"/>
      <c r="AB379" s="3853" t="s">
        <v>5538</v>
      </c>
      <c r="AC379" s="722">
        <v>2000</v>
      </c>
      <c r="AD379" s="722">
        <v>6850</v>
      </c>
      <c r="AE379" s="601">
        <f t="shared" si="15"/>
        <v>8850</v>
      </c>
      <c r="AF379" s="31"/>
      <c r="AG379" s="31"/>
    </row>
    <row r="380" spans="1:33" ht="30" customHeight="1">
      <c r="A380" s="614" t="s">
        <v>6961</v>
      </c>
      <c r="B380" s="5646" t="s">
        <v>1402</v>
      </c>
      <c r="C380" s="674">
        <v>45096</v>
      </c>
      <c r="D380" s="821">
        <v>45110</v>
      </c>
      <c r="E380" s="822"/>
      <c r="F380" s="619"/>
      <c r="G380" s="592">
        <v>8623</v>
      </c>
      <c r="H380" s="814" t="s">
        <v>1395</v>
      </c>
      <c r="I380" s="619"/>
      <c r="J380" s="818" t="s">
        <v>1396</v>
      </c>
      <c r="K380" s="818" t="s">
        <v>1397</v>
      </c>
      <c r="L380" s="825" t="s">
        <v>173</v>
      </c>
      <c r="M380" s="615" t="s">
        <v>2334</v>
      </c>
      <c r="N380" s="798" t="s">
        <v>1390</v>
      </c>
      <c r="O380" s="675">
        <v>1</v>
      </c>
      <c r="P380" s="675">
        <v>1</v>
      </c>
      <c r="Q380" s="668" t="s">
        <v>1394</v>
      </c>
      <c r="R380" s="619"/>
      <c r="S380" s="619"/>
      <c r="T380" s="619"/>
      <c r="U380" s="619"/>
      <c r="V380" s="792" t="s">
        <v>2073</v>
      </c>
      <c r="W380" s="714"/>
      <c r="X380" s="721" t="s">
        <v>37</v>
      </c>
      <c r="Y380" s="619"/>
      <c r="Z380" s="3779" t="s">
        <v>45</v>
      </c>
      <c r="AA380" s="592"/>
      <c r="AB380" s="3853" t="s">
        <v>5538</v>
      </c>
      <c r="AC380" s="722">
        <v>4500</v>
      </c>
      <c r="AD380" s="722">
        <v>6850</v>
      </c>
      <c r="AE380" s="601">
        <f t="shared" si="15"/>
        <v>11350</v>
      </c>
      <c r="AF380" s="31"/>
      <c r="AG380" s="31"/>
    </row>
    <row r="381" spans="1:33" ht="30" customHeight="1">
      <c r="A381" s="8070" t="s">
        <v>6961</v>
      </c>
      <c r="B381" s="798" t="s">
        <v>1401</v>
      </c>
      <c r="C381" s="674">
        <v>45096</v>
      </c>
      <c r="D381" s="821">
        <v>45110</v>
      </c>
      <c r="E381" s="822"/>
      <c r="F381" s="619"/>
      <c r="G381" s="592">
        <v>8623</v>
      </c>
      <c r="H381" s="619">
        <v>161</v>
      </c>
      <c r="I381" s="619"/>
      <c r="J381" s="818" t="s">
        <v>1398</v>
      </c>
      <c r="K381" s="818" t="s">
        <v>1399</v>
      </c>
      <c r="L381" s="825" t="s">
        <v>173</v>
      </c>
      <c r="M381" s="615" t="s">
        <v>2335</v>
      </c>
      <c r="N381" s="798" t="s">
        <v>1390</v>
      </c>
      <c r="O381" s="675">
        <v>1</v>
      </c>
      <c r="P381" s="675">
        <v>1</v>
      </c>
      <c r="Q381" s="668" t="s">
        <v>1394</v>
      </c>
      <c r="R381" s="619"/>
      <c r="S381" s="619"/>
      <c r="T381" s="619"/>
      <c r="U381" s="619"/>
      <c r="V381" s="792" t="s">
        <v>2073</v>
      </c>
      <c r="W381" s="714"/>
      <c r="X381" s="721" t="s">
        <v>37</v>
      </c>
      <c r="Y381" s="619"/>
      <c r="Z381" s="3779" t="s">
        <v>45</v>
      </c>
      <c r="AA381" s="592"/>
      <c r="AB381" s="3853" t="s">
        <v>5538</v>
      </c>
      <c r="AC381" s="722">
        <v>4500</v>
      </c>
      <c r="AD381" s="722">
        <v>6850</v>
      </c>
      <c r="AE381" s="601">
        <f t="shared" si="15"/>
        <v>11350</v>
      </c>
      <c r="AF381" s="31"/>
      <c r="AG381" s="31"/>
    </row>
    <row r="382" spans="1:33" ht="30" customHeight="1">
      <c r="A382" s="591" t="s">
        <v>6902</v>
      </c>
      <c r="B382" s="5793" t="s">
        <v>1400</v>
      </c>
      <c r="C382" s="674">
        <v>45097</v>
      </c>
      <c r="D382" s="821">
        <v>45153</v>
      </c>
      <c r="E382" s="822"/>
      <c r="F382" s="619"/>
      <c r="G382" s="619"/>
      <c r="H382" s="619"/>
      <c r="I382" s="798" t="s">
        <v>25</v>
      </c>
      <c r="J382" s="818" t="s">
        <v>1413</v>
      </c>
      <c r="K382" s="818" t="s">
        <v>1414</v>
      </c>
      <c r="L382" s="635" t="s">
        <v>179</v>
      </c>
      <c r="M382" s="615" t="s">
        <v>2336</v>
      </c>
      <c r="N382" s="619"/>
      <c r="O382" s="675">
        <v>8</v>
      </c>
      <c r="P382" s="675">
        <v>8</v>
      </c>
      <c r="Q382" s="818" t="s">
        <v>1415</v>
      </c>
      <c r="R382" s="619"/>
      <c r="S382" s="619"/>
      <c r="T382" s="619"/>
      <c r="U382" s="619"/>
      <c r="V382" s="713" t="s">
        <v>2073</v>
      </c>
      <c r="W382" s="714"/>
      <c r="X382" s="721" t="s">
        <v>37</v>
      </c>
      <c r="Y382" s="619"/>
      <c r="Z382" s="3779" t="s">
        <v>45</v>
      </c>
      <c r="AA382" s="592"/>
      <c r="AB382" s="880" t="s">
        <v>5542</v>
      </c>
      <c r="AC382" s="752">
        <v>0</v>
      </c>
      <c r="AD382" s="828">
        <v>6401.34</v>
      </c>
      <c r="AE382" s="610">
        <f t="shared" si="15"/>
        <v>51210.720000000001</v>
      </c>
      <c r="AF382" s="31">
        <v>514</v>
      </c>
      <c r="AG382" s="273" t="s">
        <v>362</v>
      </c>
    </row>
    <row r="383" spans="1:33" ht="30" customHeight="1">
      <c r="A383" s="591" t="s">
        <v>6902</v>
      </c>
      <c r="B383" s="5646" t="s">
        <v>1416</v>
      </c>
      <c r="C383" s="674">
        <v>45096</v>
      </c>
      <c r="D383" s="821">
        <v>45103</v>
      </c>
      <c r="E383" s="822"/>
      <c r="F383" s="798"/>
      <c r="G383" s="619"/>
      <c r="H383" s="619"/>
      <c r="I383" s="798" t="s">
        <v>92</v>
      </c>
      <c r="J383" s="818" t="s">
        <v>1417</v>
      </c>
      <c r="K383" s="818" t="s">
        <v>1333</v>
      </c>
      <c r="L383" s="635" t="s">
        <v>179</v>
      </c>
      <c r="M383" s="818"/>
      <c r="N383" s="619"/>
      <c r="O383" s="675">
        <v>8</v>
      </c>
      <c r="P383" s="675">
        <v>8</v>
      </c>
      <c r="Q383" s="818" t="s">
        <v>1418</v>
      </c>
      <c r="R383" s="619"/>
      <c r="S383" s="619"/>
      <c r="T383" s="619"/>
      <c r="U383" s="619"/>
      <c r="V383" s="730" t="s">
        <v>2073</v>
      </c>
      <c r="W383" s="714"/>
      <c r="X383" s="3165" t="s">
        <v>37</v>
      </c>
      <c r="Y383" s="619"/>
      <c r="Z383" s="3785" t="s">
        <v>45</v>
      </c>
      <c r="AA383" s="592"/>
      <c r="AB383" s="3843" t="s">
        <v>5537</v>
      </c>
      <c r="AC383" s="722">
        <v>0</v>
      </c>
      <c r="AD383" s="829">
        <v>6401.34</v>
      </c>
      <c r="AE383" s="601">
        <f t="shared" si="15"/>
        <v>51210.720000000001</v>
      </c>
      <c r="AF383" s="31"/>
      <c r="AG383" s="31"/>
    </row>
    <row r="384" spans="1:33" ht="30" customHeight="1">
      <c r="A384" s="614" t="s">
        <v>6970</v>
      </c>
      <c r="B384" s="5646" t="s">
        <v>1419</v>
      </c>
      <c r="C384" s="821">
        <v>45098</v>
      </c>
      <c r="D384" s="821">
        <v>45104</v>
      </c>
      <c r="E384" s="822"/>
      <c r="F384" s="619"/>
      <c r="G384" s="619">
        <v>8604</v>
      </c>
      <c r="H384" s="814" t="s">
        <v>568</v>
      </c>
      <c r="I384" s="619"/>
      <c r="J384" s="826" t="s">
        <v>1137</v>
      </c>
      <c r="K384" s="818" t="s">
        <v>1420</v>
      </c>
      <c r="L384" s="798" t="s">
        <v>128</v>
      </c>
      <c r="M384" s="615" t="s">
        <v>2337</v>
      </c>
      <c r="N384" s="619" t="s">
        <v>150</v>
      </c>
      <c r="O384" s="675">
        <v>3</v>
      </c>
      <c r="P384" s="675">
        <v>3</v>
      </c>
      <c r="Q384" s="818" t="s">
        <v>1421</v>
      </c>
      <c r="R384" s="619"/>
      <c r="S384" s="619"/>
      <c r="T384" s="619"/>
      <c r="U384" s="619"/>
      <c r="V384" s="691" t="s">
        <v>2073</v>
      </c>
      <c r="W384" s="714"/>
      <c r="X384" s="3165" t="s">
        <v>37</v>
      </c>
      <c r="Y384" s="619"/>
      <c r="Z384" s="3776" t="s">
        <v>45</v>
      </c>
      <c r="AA384" s="592"/>
      <c r="AB384" s="3843" t="s">
        <v>5537</v>
      </c>
      <c r="AC384" s="722">
        <v>0</v>
      </c>
      <c r="AD384" s="601">
        <v>7350</v>
      </c>
      <c r="AE384" s="601">
        <f t="shared" si="15"/>
        <v>22050</v>
      </c>
      <c r="AF384" s="31"/>
      <c r="AG384" s="31"/>
    </row>
    <row r="385" spans="1:33" ht="30" customHeight="1">
      <c r="A385" s="737" t="s">
        <v>6973</v>
      </c>
      <c r="B385" s="5793" t="s">
        <v>1423</v>
      </c>
      <c r="C385" s="674">
        <v>45097</v>
      </c>
      <c r="D385" s="821">
        <v>45105</v>
      </c>
      <c r="E385" s="822"/>
      <c r="F385" s="619"/>
      <c r="G385" s="619">
        <v>8598</v>
      </c>
      <c r="H385" s="716" t="s">
        <v>1083</v>
      </c>
      <c r="I385" s="619"/>
      <c r="J385" s="818" t="s">
        <v>1422</v>
      </c>
      <c r="K385" s="818" t="s">
        <v>1424</v>
      </c>
      <c r="L385" s="619" t="s">
        <v>173</v>
      </c>
      <c r="M385" s="615" t="s">
        <v>2338</v>
      </c>
      <c r="N385" s="619" t="s">
        <v>150</v>
      </c>
      <c r="O385" s="675">
        <v>1</v>
      </c>
      <c r="P385" s="675">
        <v>1</v>
      </c>
      <c r="Q385" s="818" t="s">
        <v>151</v>
      </c>
      <c r="R385" s="619"/>
      <c r="S385" s="619"/>
      <c r="T385" s="619"/>
      <c r="U385" s="619"/>
      <c r="V385" s="788" t="s">
        <v>2073</v>
      </c>
      <c r="W385" s="714"/>
      <c r="X385" s="3165" t="s">
        <v>37</v>
      </c>
      <c r="Y385" s="619"/>
      <c r="Z385" s="3779" t="s">
        <v>45</v>
      </c>
      <c r="AA385" s="592"/>
      <c r="AB385" s="880" t="s">
        <v>5535</v>
      </c>
      <c r="AC385" s="722">
        <v>0</v>
      </c>
      <c r="AD385" s="722">
        <v>6272.02</v>
      </c>
      <c r="AE385" s="722">
        <f t="shared" si="15"/>
        <v>6272.02</v>
      </c>
      <c r="AF385" s="31"/>
      <c r="AG385" s="31"/>
    </row>
    <row r="386" spans="1:33" ht="30" customHeight="1">
      <c r="A386" s="737" t="s">
        <v>6973</v>
      </c>
      <c r="B386" s="5791" t="s">
        <v>1425</v>
      </c>
      <c r="C386" s="764">
        <v>45096</v>
      </c>
      <c r="D386" s="831">
        <v>45152</v>
      </c>
      <c r="E386" s="822"/>
      <c r="F386" s="619"/>
      <c r="G386" s="619">
        <v>8598</v>
      </c>
      <c r="H386" s="770"/>
      <c r="I386" s="710" t="s">
        <v>92</v>
      </c>
      <c r="J386" s="656" t="s">
        <v>1426</v>
      </c>
      <c r="K386" s="656" t="s">
        <v>166</v>
      </c>
      <c r="L386" s="710" t="s">
        <v>128</v>
      </c>
      <c r="M386" s="771" t="s">
        <v>2339</v>
      </c>
      <c r="N386" s="710"/>
      <c r="O386" s="772">
        <v>3</v>
      </c>
      <c r="P386" s="154">
        <v>2</v>
      </c>
      <c r="Q386" s="830" t="s">
        <v>1427</v>
      </c>
      <c r="R386" s="710"/>
      <c r="S386" s="710"/>
      <c r="T386" s="710"/>
      <c r="U386" s="710"/>
      <c r="V386" s="710" t="s">
        <v>2073</v>
      </c>
      <c r="W386" s="709"/>
      <c r="X386" s="832" t="s">
        <v>37</v>
      </c>
      <c r="Y386" s="710"/>
      <c r="Z386" s="3812" t="s">
        <v>45</v>
      </c>
      <c r="AA386" s="592"/>
      <c r="AB386" s="847" t="s">
        <v>5542</v>
      </c>
      <c r="AC386" s="727">
        <v>0</v>
      </c>
      <c r="AD386" s="686">
        <v>6272.02</v>
      </c>
      <c r="AE386" s="727">
        <f t="shared" si="15"/>
        <v>12544.04</v>
      </c>
      <c r="AF386" s="30">
        <v>461</v>
      </c>
      <c r="AG386" s="290" t="s">
        <v>362</v>
      </c>
    </row>
    <row r="387" spans="1:33" ht="30" customHeight="1">
      <c r="A387" s="614" t="s">
        <v>6945</v>
      </c>
      <c r="B387" s="4102" t="s">
        <v>1428</v>
      </c>
      <c r="C387" s="674">
        <v>45098</v>
      </c>
      <c r="D387" s="674">
        <v>45104</v>
      </c>
      <c r="E387" s="593"/>
      <c r="F387" s="833"/>
      <c r="G387" s="619"/>
      <c r="H387" s="619"/>
      <c r="I387" s="619" t="s">
        <v>92</v>
      </c>
      <c r="J387" s="592" t="s">
        <v>1429</v>
      </c>
      <c r="K387" s="592" t="s">
        <v>1430</v>
      </c>
      <c r="L387" s="619" t="s">
        <v>28</v>
      </c>
      <c r="M387" s="615" t="s">
        <v>2340</v>
      </c>
      <c r="N387" s="619"/>
      <c r="O387" s="675">
        <v>2</v>
      </c>
      <c r="P387" s="675">
        <v>2</v>
      </c>
      <c r="Q387" s="592" t="s">
        <v>1431</v>
      </c>
      <c r="R387" s="712"/>
      <c r="S387" s="712"/>
      <c r="T387" s="712"/>
      <c r="U387" s="712"/>
      <c r="V387" s="774" t="s">
        <v>2073</v>
      </c>
      <c r="W387" s="714"/>
      <c r="X387" s="639" t="s">
        <v>37</v>
      </c>
      <c r="Y387" s="712"/>
      <c r="Z387" s="3791" t="s">
        <v>45</v>
      </c>
      <c r="AA387" s="592"/>
      <c r="AB387" s="3853" t="s">
        <v>5540</v>
      </c>
      <c r="AC387" s="722">
        <v>0</v>
      </c>
      <c r="AD387" s="722">
        <v>7392</v>
      </c>
      <c r="AE387" s="722">
        <f t="shared" si="15"/>
        <v>14784</v>
      </c>
      <c r="AF387" s="31"/>
      <c r="AG387" s="31"/>
    </row>
    <row r="388" spans="1:33" ht="30" customHeight="1">
      <c r="A388" s="614" t="s">
        <v>6968</v>
      </c>
      <c r="B388" s="5299" t="s">
        <v>1432</v>
      </c>
      <c r="C388" s="674">
        <v>45099</v>
      </c>
      <c r="D388" s="674">
        <v>45111</v>
      </c>
      <c r="E388" s="674"/>
      <c r="F388" s="619"/>
      <c r="G388" s="619"/>
      <c r="H388" s="619"/>
      <c r="I388" s="619"/>
      <c r="J388" s="603" t="s">
        <v>1434</v>
      </c>
      <c r="K388" s="603" t="s">
        <v>1433</v>
      </c>
      <c r="L388" s="603" t="s">
        <v>760</v>
      </c>
      <c r="M388" s="603"/>
      <c r="N388" s="605"/>
      <c r="O388" s="679">
        <v>30</v>
      </c>
      <c r="P388" s="679">
        <v>30</v>
      </c>
      <c r="Q388" s="603" t="s">
        <v>1435</v>
      </c>
      <c r="R388" s="619"/>
      <c r="S388" s="619"/>
      <c r="T388" s="619"/>
      <c r="U388" s="619"/>
      <c r="V388" s="730" t="s">
        <v>2073</v>
      </c>
      <c r="W388" s="714"/>
      <c r="X388" s="721" t="s">
        <v>37</v>
      </c>
      <c r="Y388" s="619"/>
      <c r="Z388" s="3791" t="s">
        <v>45</v>
      </c>
      <c r="AA388" s="592"/>
      <c r="AB388" s="3853" t="s">
        <v>5587</v>
      </c>
      <c r="AC388" s="752">
        <v>0</v>
      </c>
      <c r="AD388" s="828">
        <v>2345</v>
      </c>
      <c r="AE388" s="610">
        <f t="shared" si="15"/>
        <v>70350</v>
      </c>
      <c r="AF388" s="31"/>
      <c r="AG388" s="31"/>
    </row>
    <row r="389" spans="1:33" ht="30" customHeight="1">
      <c r="A389" s="591" t="s">
        <v>6902</v>
      </c>
      <c r="B389" s="4102" t="s">
        <v>1437</v>
      </c>
      <c r="C389" s="674">
        <v>45098</v>
      </c>
      <c r="D389" s="674">
        <v>45105</v>
      </c>
      <c r="E389" s="674"/>
      <c r="F389" s="619"/>
      <c r="G389" s="619">
        <v>8605</v>
      </c>
      <c r="H389" s="619"/>
      <c r="I389" s="619"/>
      <c r="J389" s="592" t="s">
        <v>1436</v>
      </c>
      <c r="K389" s="592" t="s">
        <v>1438</v>
      </c>
      <c r="L389" s="825" t="s">
        <v>193</v>
      </c>
      <c r="M389" s="615" t="s">
        <v>2341</v>
      </c>
      <c r="N389" s="619"/>
      <c r="O389" s="675">
        <v>6</v>
      </c>
      <c r="P389" s="119">
        <v>4</v>
      </c>
      <c r="Q389" s="592" t="s">
        <v>1439</v>
      </c>
      <c r="R389" s="712"/>
      <c r="S389" s="712"/>
      <c r="T389" s="712"/>
      <c r="U389" s="712"/>
      <c r="V389" s="713" t="s">
        <v>2073</v>
      </c>
      <c r="W389" s="714"/>
      <c r="X389" s="1666" t="s">
        <v>37</v>
      </c>
      <c r="Y389" s="712"/>
      <c r="Z389" s="3785" t="s">
        <v>45</v>
      </c>
      <c r="AA389" s="592"/>
      <c r="AB389" s="3843" t="s">
        <v>5537</v>
      </c>
      <c r="AC389" s="722">
        <v>0</v>
      </c>
      <c r="AD389" s="722">
        <v>6401.34</v>
      </c>
      <c r="AE389" s="601">
        <f t="shared" si="15"/>
        <v>25605.360000000001</v>
      </c>
      <c r="AF389" s="31"/>
      <c r="AG389" s="31"/>
    </row>
    <row r="390" spans="1:33" ht="30" customHeight="1">
      <c r="A390" s="737" t="s">
        <v>6960</v>
      </c>
      <c r="B390" s="4102" t="s">
        <v>1440</v>
      </c>
      <c r="C390" s="674">
        <v>45098</v>
      </c>
      <c r="D390" s="674">
        <v>45105</v>
      </c>
      <c r="E390" s="593"/>
      <c r="F390" s="619"/>
      <c r="G390" s="619">
        <v>8595</v>
      </c>
      <c r="H390" s="619"/>
      <c r="I390" s="619" t="s">
        <v>92</v>
      </c>
      <c r="J390" s="592" t="s">
        <v>1441</v>
      </c>
      <c r="K390" s="592" t="s">
        <v>1442</v>
      </c>
      <c r="L390" s="775" t="s">
        <v>8646</v>
      </c>
      <c r="M390" s="615" t="s">
        <v>2342</v>
      </c>
      <c r="N390" s="776" t="s">
        <v>5039</v>
      </c>
      <c r="O390" s="675">
        <v>16</v>
      </c>
      <c r="P390" s="675">
        <v>16</v>
      </c>
      <c r="Q390" s="2282" t="s">
        <v>1443</v>
      </c>
      <c r="R390" s="712"/>
      <c r="S390" s="712"/>
      <c r="T390" s="712"/>
      <c r="U390" s="712"/>
      <c r="V390" s="640" t="s">
        <v>2073</v>
      </c>
      <c r="W390" s="714"/>
      <c r="X390" s="640" t="s">
        <v>37</v>
      </c>
      <c r="Y390" s="712"/>
      <c r="Z390" s="3813" t="s">
        <v>45</v>
      </c>
      <c r="AA390" s="592"/>
      <c r="AB390" s="3853" t="s">
        <v>5585</v>
      </c>
      <c r="AC390" s="722">
        <v>0</v>
      </c>
      <c r="AD390" s="837">
        <v>10500</v>
      </c>
      <c r="AE390" s="601">
        <f t="shared" si="15"/>
        <v>168000</v>
      </c>
      <c r="AF390" s="31"/>
      <c r="AG390" s="31"/>
    </row>
    <row r="391" spans="1:33" ht="30" customHeight="1">
      <c r="A391" s="614" t="s">
        <v>6956</v>
      </c>
      <c r="B391" s="9087" t="s">
        <v>1444</v>
      </c>
      <c r="C391" s="8843">
        <v>45100</v>
      </c>
      <c r="D391" s="8843">
        <v>45156</v>
      </c>
      <c r="E391" s="8864"/>
      <c r="F391" s="8849"/>
      <c r="G391" s="8849">
        <v>8627</v>
      </c>
      <c r="H391" s="8849">
        <v>1326</v>
      </c>
      <c r="I391" s="8849"/>
      <c r="J391" s="8871" t="s">
        <v>1445</v>
      </c>
      <c r="K391" s="8871" t="s">
        <v>1446</v>
      </c>
      <c r="L391" s="635" t="s">
        <v>1027</v>
      </c>
      <c r="M391" s="8868" t="s">
        <v>2343</v>
      </c>
      <c r="N391" s="834" t="s">
        <v>6606</v>
      </c>
      <c r="O391" s="675">
        <v>2</v>
      </c>
      <c r="P391" s="675">
        <v>2</v>
      </c>
      <c r="Q391" s="9274" t="s">
        <v>1448</v>
      </c>
      <c r="R391" s="8849"/>
      <c r="S391" s="619"/>
      <c r="T391" s="619"/>
      <c r="U391" s="9239"/>
      <c r="V391" s="9239" t="s">
        <v>2073</v>
      </c>
      <c r="W391" s="9316" t="s">
        <v>6780</v>
      </c>
      <c r="X391" s="9048" t="s">
        <v>37</v>
      </c>
      <c r="Y391" s="8849"/>
      <c r="Z391" s="8893" t="s">
        <v>45</v>
      </c>
      <c r="AA391" s="592"/>
      <c r="AB391" s="9049" t="s">
        <v>5587</v>
      </c>
      <c r="AC391" s="8912">
        <v>0</v>
      </c>
      <c r="AD391" s="837">
        <v>9667</v>
      </c>
      <c r="AE391" s="9688">
        <v>239278</v>
      </c>
      <c r="AF391" s="9224"/>
      <c r="AG391" s="247"/>
    </row>
    <row r="392" spans="1:33" ht="30" customHeight="1">
      <c r="A392" s="614" t="s">
        <v>6956</v>
      </c>
      <c r="B392" s="9029"/>
      <c r="C392" s="8844"/>
      <c r="D392" s="8863"/>
      <c r="E392" s="8865"/>
      <c r="F392" s="8863"/>
      <c r="G392" s="8863"/>
      <c r="H392" s="8863"/>
      <c r="I392" s="8863"/>
      <c r="J392" s="8858"/>
      <c r="K392" s="8858"/>
      <c r="L392" s="592" t="s">
        <v>1093</v>
      </c>
      <c r="M392" s="8858"/>
      <c r="N392" s="834" t="s">
        <v>6904</v>
      </c>
      <c r="O392" s="675">
        <v>1</v>
      </c>
      <c r="P392" s="675">
        <v>1</v>
      </c>
      <c r="Q392" s="9305"/>
      <c r="R392" s="8863"/>
      <c r="S392" s="619"/>
      <c r="T392" s="619"/>
      <c r="U392" s="8863"/>
      <c r="V392" s="8863"/>
      <c r="W392" s="9317"/>
      <c r="X392" s="8863"/>
      <c r="Y392" s="8863"/>
      <c r="Z392" s="8896"/>
      <c r="AA392" s="592"/>
      <c r="AB392" s="8910"/>
      <c r="AC392" s="8920"/>
      <c r="AD392" s="837">
        <v>130000</v>
      </c>
      <c r="AE392" s="9690"/>
      <c r="AF392" s="9212"/>
      <c r="AG392" s="248"/>
    </row>
    <row r="393" spans="1:33" ht="30" customHeight="1">
      <c r="A393" s="614" t="s">
        <v>6956</v>
      </c>
      <c r="B393" s="9029"/>
      <c r="C393" s="8844"/>
      <c r="D393" s="8863"/>
      <c r="E393" s="8865"/>
      <c r="F393" s="8863"/>
      <c r="G393" s="8863"/>
      <c r="H393" s="8863"/>
      <c r="I393" s="8863"/>
      <c r="J393" s="8858"/>
      <c r="K393" s="8858"/>
      <c r="L393" s="635" t="s">
        <v>1095</v>
      </c>
      <c r="M393" s="8858"/>
      <c r="N393" s="834" t="s">
        <v>6605</v>
      </c>
      <c r="O393" s="675">
        <v>1</v>
      </c>
      <c r="P393" s="675">
        <v>1</v>
      </c>
      <c r="Q393" s="9305"/>
      <c r="R393" s="8863"/>
      <c r="S393" s="619"/>
      <c r="T393" s="619"/>
      <c r="U393" s="8863"/>
      <c r="V393" s="8863"/>
      <c r="W393" s="9317"/>
      <c r="X393" s="8863"/>
      <c r="Y393" s="8863"/>
      <c r="Z393" s="8896"/>
      <c r="AA393" s="592"/>
      <c r="AB393" s="8910"/>
      <c r="AC393" s="8920"/>
      <c r="AD393" s="837">
        <v>37000</v>
      </c>
      <c r="AE393" s="9690"/>
      <c r="AF393" s="9212"/>
      <c r="AG393" s="248"/>
    </row>
    <row r="394" spans="1:33" ht="30" customHeight="1">
      <c r="A394" s="614" t="s">
        <v>6956</v>
      </c>
      <c r="B394" s="9030"/>
      <c r="C394" s="8845"/>
      <c r="D394" s="8850"/>
      <c r="E394" s="8866"/>
      <c r="F394" s="8850"/>
      <c r="G394" s="8850"/>
      <c r="H394" s="8850"/>
      <c r="I394" s="8850"/>
      <c r="J394" s="8854"/>
      <c r="K394" s="8854"/>
      <c r="L394" s="592" t="s">
        <v>1447</v>
      </c>
      <c r="M394" s="8854"/>
      <c r="N394" s="835" t="s">
        <v>6604</v>
      </c>
      <c r="O394" s="675">
        <v>48</v>
      </c>
      <c r="P394" s="675">
        <v>48</v>
      </c>
      <c r="Q394" s="9247"/>
      <c r="R394" s="8850"/>
      <c r="S394" s="619"/>
      <c r="T394" s="619"/>
      <c r="U394" s="8850"/>
      <c r="V394" s="8850"/>
      <c r="W394" s="9318"/>
      <c r="X394" s="8850"/>
      <c r="Y394" s="8850"/>
      <c r="Z394" s="8894"/>
      <c r="AA394" s="592"/>
      <c r="AB394" s="8908"/>
      <c r="AC394" s="8913"/>
      <c r="AD394" s="837">
        <v>1103</v>
      </c>
      <c r="AE394" s="9689"/>
      <c r="AF394" s="9071"/>
      <c r="AG394" s="30"/>
    </row>
    <row r="395" spans="1:33" ht="30" customHeight="1">
      <c r="A395" s="614" t="s">
        <v>6956</v>
      </c>
      <c r="B395" s="9493" t="s">
        <v>1449</v>
      </c>
      <c r="C395" s="8843">
        <v>45100</v>
      </c>
      <c r="D395" s="9495">
        <v>45156</v>
      </c>
      <c r="E395" s="9146"/>
      <c r="F395" s="9413"/>
      <c r="G395" s="8849">
        <v>8627</v>
      </c>
      <c r="H395" s="8849">
        <v>1337</v>
      </c>
      <c r="I395" s="8849"/>
      <c r="J395" s="9274" t="s">
        <v>1450</v>
      </c>
      <c r="K395" s="9274" t="s">
        <v>1451</v>
      </c>
      <c r="L395" s="836" t="s">
        <v>162</v>
      </c>
      <c r="M395" s="8868" t="s">
        <v>2344</v>
      </c>
      <c r="N395" s="782" t="s">
        <v>3953</v>
      </c>
      <c r="O395" s="675">
        <v>1</v>
      </c>
      <c r="P395" s="675">
        <v>1</v>
      </c>
      <c r="Q395" s="9274" t="s">
        <v>1448</v>
      </c>
      <c r="R395" s="8849"/>
      <c r="S395" s="619"/>
      <c r="T395" s="619"/>
      <c r="U395" s="9243"/>
      <c r="V395" s="9243" t="s">
        <v>2073</v>
      </c>
      <c r="W395" s="9313" t="s">
        <v>6781</v>
      </c>
      <c r="X395" s="9048" t="s">
        <v>37</v>
      </c>
      <c r="Y395" s="8849"/>
      <c r="Z395" s="9060" t="s">
        <v>45</v>
      </c>
      <c r="AA395" s="592"/>
      <c r="AB395" s="9049" t="s">
        <v>5587</v>
      </c>
      <c r="AC395" s="8912">
        <v>0</v>
      </c>
      <c r="AD395" s="837">
        <v>130000</v>
      </c>
      <c r="AE395" s="9688">
        <f>SUM(P395*AD395+P396*AD396+AC395)</f>
        <v>167000</v>
      </c>
      <c r="AF395" s="9224"/>
      <c r="AG395" s="247"/>
    </row>
    <row r="396" spans="1:33" ht="30" customHeight="1">
      <c r="A396" s="614" t="s">
        <v>6956</v>
      </c>
      <c r="B396" s="9494"/>
      <c r="C396" s="8845"/>
      <c r="D396" s="9414"/>
      <c r="E396" s="8866"/>
      <c r="F396" s="9414"/>
      <c r="G396" s="8850"/>
      <c r="H396" s="8850"/>
      <c r="I396" s="8850"/>
      <c r="J396" s="9247"/>
      <c r="K396" s="9247"/>
      <c r="L396" s="635" t="s">
        <v>1095</v>
      </c>
      <c r="M396" s="9247"/>
      <c r="N396" s="782" t="s">
        <v>3951</v>
      </c>
      <c r="O396" s="675">
        <v>1</v>
      </c>
      <c r="P396" s="675">
        <v>1</v>
      </c>
      <c r="Q396" s="9247"/>
      <c r="R396" s="8850"/>
      <c r="S396" s="619"/>
      <c r="T396" s="619"/>
      <c r="U396" s="8850"/>
      <c r="V396" s="8850"/>
      <c r="W396" s="8860"/>
      <c r="X396" s="8850"/>
      <c r="Y396" s="8850"/>
      <c r="Z396" s="8894"/>
      <c r="AA396" s="592"/>
      <c r="AB396" s="8908"/>
      <c r="AC396" s="8913"/>
      <c r="AD396" s="837">
        <v>37000</v>
      </c>
      <c r="AE396" s="9689"/>
      <c r="AF396" s="9071"/>
      <c r="AG396" s="30"/>
    </row>
    <row r="397" spans="1:33" ht="30" customHeight="1">
      <c r="A397" s="614" t="s">
        <v>6956</v>
      </c>
      <c r="B397" s="9493" t="s">
        <v>1452</v>
      </c>
      <c r="C397" s="8843">
        <v>45100</v>
      </c>
      <c r="D397" s="9495">
        <v>45156</v>
      </c>
      <c r="E397" s="8864"/>
      <c r="F397" s="9413"/>
      <c r="G397" s="8849">
        <v>8627</v>
      </c>
      <c r="H397" s="8849">
        <v>1375</v>
      </c>
      <c r="I397" s="8849"/>
      <c r="J397" s="9274" t="s">
        <v>1453</v>
      </c>
      <c r="K397" s="9274" t="s">
        <v>1454</v>
      </c>
      <c r="L397" s="635" t="s">
        <v>3106</v>
      </c>
      <c r="M397" s="8868" t="s">
        <v>2345</v>
      </c>
      <c r="N397" s="835" t="s">
        <v>6606</v>
      </c>
      <c r="O397" s="675">
        <v>49</v>
      </c>
      <c r="P397" s="119">
        <v>9</v>
      </c>
      <c r="Q397" s="9274" t="s">
        <v>1455</v>
      </c>
      <c r="R397" s="8849"/>
      <c r="S397" s="619"/>
      <c r="T397" s="619"/>
      <c r="U397" s="9239"/>
      <c r="V397" s="9239" t="s">
        <v>2073</v>
      </c>
      <c r="W397" s="9313" t="s">
        <v>6781</v>
      </c>
      <c r="X397" s="9048" t="s">
        <v>6784</v>
      </c>
      <c r="Y397" s="8849"/>
      <c r="Z397" s="8893" t="s">
        <v>45</v>
      </c>
      <c r="AA397" s="592"/>
      <c r="AB397" s="9049" t="s">
        <v>5587</v>
      </c>
      <c r="AC397" s="8912">
        <v>0</v>
      </c>
      <c r="AD397" s="837">
        <v>9667</v>
      </c>
      <c r="AE397" s="9648">
        <f>SUM(P397*AD397+P398*AD398+P399*AD399+AC397)</f>
        <v>254003</v>
      </c>
      <c r="AF397" s="9224"/>
      <c r="AG397" s="9224"/>
    </row>
    <row r="398" spans="1:33" ht="30" customHeight="1">
      <c r="A398" s="614" t="s">
        <v>6956</v>
      </c>
      <c r="B398" s="9533"/>
      <c r="C398" s="8844"/>
      <c r="D398" s="9496"/>
      <c r="E398" s="8865"/>
      <c r="F398" s="9496"/>
      <c r="G398" s="8863"/>
      <c r="H398" s="8863"/>
      <c r="I398" s="8863"/>
      <c r="J398" s="9305"/>
      <c r="K398" s="9305"/>
      <c r="L398" s="635" t="s">
        <v>1093</v>
      </c>
      <c r="M398" s="9305"/>
      <c r="N398" s="834" t="s">
        <v>6904</v>
      </c>
      <c r="O398" s="675">
        <v>1</v>
      </c>
      <c r="P398" s="675">
        <v>1</v>
      </c>
      <c r="Q398" s="9305"/>
      <c r="R398" s="8863"/>
      <c r="S398" s="619"/>
      <c r="T398" s="619"/>
      <c r="U398" s="8863"/>
      <c r="V398" s="8863"/>
      <c r="W398" s="8902"/>
      <c r="X398" s="8863"/>
      <c r="Y398" s="8863"/>
      <c r="Z398" s="8896"/>
      <c r="AA398" s="592"/>
      <c r="AB398" s="8910"/>
      <c r="AC398" s="8920"/>
      <c r="AD398" s="722">
        <v>130000</v>
      </c>
      <c r="AE398" s="9649"/>
      <c r="AF398" s="9212"/>
      <c r="AG398" s="9212"/>
    </row>
    <row r="399" spans="1:33" ht="30" customHeight="1">
      <c r="A399" s="614" t="s">
        <v>6956</v>
      </c>
      <c r="B399" s="9494"/>
      <c r="C399" s="8845"/>
      <c r="D399" s="9414"/>
      <c r="E399" s="8866"/>
      <c r="F399" s="9414"/>
      <c r="G399" s="8850"/>
      <c r="H399" s="8850"/>
      <c r="I399" s="8850"/>
      <c r="J399" s="9247"/>
      <c r="K399" s="9247"/>
      <c r="L399" s="635" t="s">
        <v>1095</v>
      </c>
      <c r="M399" s="9247"/>
      <c r="N399" s="834" t="s">
        <v>6605</v>
      </c>
      <c r="O399" s="675">
        <v>1</v>
      </c>
      <c r="P399" s="675">
        <v>1</v>
      </c>
      <c r="Q399" s="9247"/>
      <c r="R399" s="8850"/>
      <c r="S399" s="619"/>
      <c r="T399" s="619"/>
      <c r="U399" s="8850"/>
      <c r="V399" s="8850"/>
      <c r="W399" s="8860"/>
      <c r="X399" s="8850"/>
      <c r="Y399" s="8850"/>
      <c r="Z399" s="8894"/>
      <c r="AA399" s="592"/>
      <c r="AB399" s="8908"/>
      <c r="AC399" s="8913"/>
      <c r="AD399" s="722">
        <v>37000</v>
      </c>
      <c r="AE399" s="9650"/>
      <c r="AF399" s="9071"/>
      <c r="AG399" s="30"/>
    </row>
    <row r="400" spans="1:33" ht="30" customHeight="1">
      <c r="A400" s="614" t="s">
        <v>6956</v>
      </c>
      <c r="B400" s="9493" t="s">
        <v>1456</v>
      </c>
      <c r="C400" s="9409">
        <v>45100</v>
      </c>
      <c r="D400" s="8843">
        <v>45156</v>
      </c>
      <c r="E400" s="8864"/>
      <c r="F400" s="8849"/>
      <c r="G400" s="8849">
        <v>8627</v>
      </c>
      <c r="H400" s="8849">
        <v>1381</v>
      </c>
      <c r="I400" s="8849"/>
      <c r="J400" s="8871" t="s">
        <v>1457</v>
      </c>
      <c r="K400" s="8871" t="s">
        <v>1458</v>
      </c>
      <c r="L400" s="635" t="s">
        <v>1093</v>
      </c>
      <c r="M400" s="8868" t="s">
        <v>2346</v>
      </c>
      <c r="N400" s="782" t="s">
        <v>3953</v>
      </c>
      <c r="O400" s="675">
        <v>1</v>
      </c>
      <c r="P400" s="675">
        <v>1</v>
      </c>
      <c r="Q400" s="9298" t="s">
        <v>1459</v>
      </c>
      <c r="R400" s="8849"/>
      <c r="S400" s="619"/>
      <c r="T400" s="619"/>
      <c r="U400" s="9288"/>
      <c r="V400" s="9288" t="s">
        <v>2073</v>
      </c>
      <c r="W400" s="9048" t="s">
        <v>6781</v>
      </c>
      <c r="X400" s="9048" t="s">
        <v>37</v>
      </c>
      <c r="Y400" s="8849"/>
      <c r="Z400" s="8893" t="s">
        <v>45</v>
      </c>
      <c r="AA400" s="8924"/>
      <c r="AB400" s="9049" t="s">
        <v>5587</v>
      </c>
      <c r="AC400" s="8912">
        <v>0</v>
      </c>
      <c r="AD400" s="722">
        <v>130000</v>
      </c>
      <c r="AE400" s="8912">
        <f>SUM(AD400*P400+AD401*P401+AC400)</f>
        <v>167000</v>
      </c>
      <c r="AF400" s="9218">
        <v>582</v>
      </c>
      <c r="AG400" s="9654" t="s">
        <v>362</v>
      </c>
    </row>
    <row r="401" spans="1:33" ht="30" customHeight="1">
      <c r="A401" s="614" t="s">
        <v>6956</v>
      </c>
      <c r="B401" s="9494"/>
      <c r="C401" s="9409"/>
      <c r="D401" s="8850"/>
      <c r="E401" s="8866"/>
      <c r="F401" s="8850"/>
      <c r="G401" s="8850"/>
      <c r="H401" s="8850"/>
      <c r="I401" s="8850"/>
      <c r="J401" s="8854"/>
      <c r="K401" s="8854"/>
      <c r="L401" s="635" t="s">
        <v>1095</v>
      </c>
      <c r="M401" s="8854"/>
      <c r="N401" s="782" t="s">
        <v>3951</v>
      </c>
      <c r="O401" s="675">
        <v>1</v>
      </c>
      <c r="P401" s="675">
        <v>1</v>
      </c>
      <c r="Q401" s="9298"/>
      <c r="R401" s="8850"/>
      <c r="S401" s="619"/>
      <c r="T401" s="619"/>
      <c r="U401" s="8850"/>
      <c r="V401" s="8850"/>
      <c r="W401" s="8850"/>
      <c r="X401" s="8850"/>
      <c r="Y401" s="8850"/>
      <c r="Z401" s="8894"/>
      <c r="AA401" s="8924"/>
      <c r="AB401" s="8908"/>
      <c r="AC401" s="8913"/>
      <c r="AD401" s="722">
        <v>37000</v>
      </c>
      <c r="AE401" s="8913"/>
      <c r="AF401" s="9220"/>
      <c r="AG401" s="9655"/>
    </row>
    <row r="402" spans="1:33" ht="30" customHeight="1">
      <c r="A402" s="591" t="s">
        <v>6901</v>
      </c>
      <c r="B402" s="5891" t="s">
        <v>1461</v>
      </c>
      <c r="C402" s="674">
        <v>45103</v>
      </c>
      <c r="D402" s="838">
        <v>45110</v>
      </c>
      <c r="E402" s="593"/>
      <c r="F402" s="839"/>
      <c r="G402" s="619">
        <v>8636</v>
      </c>
      <c r="H402" s="619">
        <v>209</v>
      </c>
      <c r="I402" s="619"/>
      <c r="J402" s="836" t="s">
        <v>1460</v>
      </c>
      <c r="K402" s="836" t="s">
        <v>1462</v>
      </c>
      <c r="L402" s="840" t="s">
        <v>1027</v>
      </c>
      <c r="M402" s="615" t="s">
        <v>2347</v>
      </c>
      <c r="N402" s="619"/>
      <c r="O402" s="675">
        <v>2</v>
      </c>
      <c r="P402" s="675">
        <v>2</v>
      </c>
      <c r="Q402" s="836" t="s">
        <v>1463</v>
      </c>
      <c r="R402" s="619"/>
      <c r="S402" s="619"/>
      <c r="T402" s="619"/>
      <c r="U402" s="619"/>
      <c r="V402" s="691" t="s">
        <v>2073</v>
      </c>
      <c r="W402" s="714"/>
      <c r="X402" s="3165" t="s">
        <v>37</v>
      </c>
      <c r="Y402" s="619"/>
      <c r="Z402" s="3785" t="s">
        <v>45</v>
      </c>
      <c r="AA402" s="592"/>
      <c r="AB402" s="3853" t="s">
        <v>5542</v>
      </c>
      <c r="AC402" s="722">
        <v>0</v>
      </c>
      <c r="AD402" s="722">
        <v>8019</v>
      </c>
      <c r="AE402" s="601">
        <f>SUM(P402*AD402+AC402)</f>
        <v>16038</v>
      </c>
      <c r="AF402" s="31"/>
      <c r="AG402" s="31"/>
    </row>
    <row r="403" spans="1:33" ht="30" customHeight="1">
      <c r="A403" s="614" t="s">
        <v>6952</v>
      </c>
      <c r="B403" s="9493" t="s">
        <v>1466</v>
      </c>
      <c r="C403" s="9409">
        <v>45104</v>
      </c>
      <c r="D403" s="9497">
        <v>45230</v>
      </c>
      <c r="E403" s="8864"/>
      <c r="F403" s="9413"/>
      <c r="G403" s="8846">
        <v>8646</v>
      </c>
      <c r="H403" s="8846">
        <v>717</v>
      </c>
      <c r="I403" s="8846"/>
      <c r="J403" s="9298" t="s">
        <v>1464</v>
      </c>
      <c r="K403" s="9274" t="s">
        <v>1467</v>
      </c>
      <c r="L403" s="840" t="s">
        <v>62</v>
      </c>
      <c r="M403" s="8868" t="s">
        <v>2348</v>
      </c>
      <c r="N403" s="782"/>
      <c r="O403" s="675">
        <v>5</v>
      </c>
      <c r="P403" s="675">
        <v>5</v>
      </c>
      <c r="Q403" s="9298" t="s">
        <v>1468</v>
      </c>
      <c r="R403" s="8849"/>
      <c r="S403" s="619"/>
      <c r="T403" s="619"/>
      <c r="U403" s="619"/>
      <c r="V403" s="9176" t="s">
        <v>2073</v>
      </c>
      <c r="W403" s="8859"/>
      <c r="X403" s="9048" t="s">
        <v>37</v>
      </c>
      <c r="Y403" s="8849"/>
      <c r="Z403" s="9072" t="s">
        <v>45</v>
      </c>
      <c r="AA403" s="8924"/>
      <c r="AB403" s="9049" t="s">
        <v>5541</v>
      </c>
      <c r="AC403" s="8912">
        <v>24300</v>
      </c>
      <c r="AD403" s="601">
        <v>7938</v>
      </c>
      <c r="AE403" s="8912">
        <f>SUM(AD403*P403+AD404*P404+AC403)</f>
        <v>79866</v>
      </c>
      <c r="AF403" s="9224">
        <v>507</v>
      </c>
      <c r="AG403" s="9654" t="s">
        <v>362</v>
      </c>
    </row>
    <row r="404" spans="1:33" ht="30" customHeight="1">
      <c r="A404" s="614" t="s">
        <v>6952</v>
      </c>
      <c r="B404" s="9494"/>
      <c r="C404" s="9409"/>
      <c r="D404" s="9498"/>
      <c r="E404" s="8866"/>
      <c r="F404" s="9414"/>
      <c r="G404" s="8846"/>
      <c r="H404" s="8846"/>
      <c r="I404" s="8846"/>
      <c r="J404" s="9298"/>
      <c r="K404" s="9247"/>
      <c r="L404" s="836" t="s">
        <v>1469</v>
      </c>
      <c r="M404" s="9247"/>
      <c r="N404" s="619"/>
      <c r="O404" s="675">
        <v>3</v>
      </c>
      <c r="P404" s="675">
        <v>3</v>
      </c>
      <c r="Q404" s="9298"/>
      <c r="R404" s="8850"/>
      <c r="S404" s="619"/>
      <c r="T404" s="619"/>
      <c r="U404" s="619"/>
      <c r="V404" s="8850"/>
      <c r="W404" s="8860"/>
      <c r="X404" s="8850"/>
      <c r="Y404" s="8850"/>
      <c r="Z404" s="8894"/>
      <c r="AA404" s="8924"/>
      <c r="AB404" s="8908"/>
      <c r="AC404" s="8913"/>
      <c r="AD404" s="601">
        <v>5292</v>
      </c>
      <c r="AE404" s="8913"/>
      <c r="AF404" s="9071"/>
      <c r="AG404" s="9655"/>
    </row>
    <row r="405" spans="1:33" ht="30" customHeight="1">
      <c r="A405" s="659" t="s">
        <v>6959</v>
      </c>
      <c r="B405" s="5794" t="s">
        <v>1471</v>
      </c>
      <c r="C405" s="674">
        <v>45103</v>
      </c>
      <c r="D405" s="838">
        <v>45110</v>
      </c>
      <c r="E405" s="841"/>
      <c r="F405" s="839"/>
      <c r="G405" s="619">
        <v>8634</v>
      </c>
      <c r="H405" s="619"/>
      <c r="I405" s="839" t="s">
        <v>92</v>
      </c>
      <c r="J405" s="836" t="s">
        <v>1470</v>
      </c>
      <c r="K405" s="836" t="s">
        <v>1472</v>
      </c>
      <c r="L405" s="635" t="s">
        <v>28</v>
      </c>
      <c r="M405" s="836"/>
      <c r="N405" s="619"/>
      <c r="O405" s="675">
        <v>2</v>
      </c>
      <c r="P405" s="675">
        <v>2</v>
      </c>
      <c r="Q405" s="836" t="s">
        <v>1473</v>
      </c>
      <c r="R405" s="619"/>
      <c r="S405" s="619"/>
      <c r="T405" s="619"/>
      <c r="U405" s="619"/>
      <c r="V405" s="730" t="s">
        <v>2073</v>
      </c>
      <c r="W405" s="714"/>
      <c r="X405" s="740" t="s">
        <v>37</v>
      </c>
      <c r="Y405" s="721"/>
      <c r="Z405" s="3791" t="s">
        <v>45</v>
      </c>
      <c r="AA405" s="592"/>
      <c r="AB405" s="3853" t="s">
        <v>5541</v>
      </c>
      <c r="AC405" s="722">
        <v>0</v>
      </c>
      <c r="AD405" s="601">
        <v>7425</v>
      </c>
      <c r="AE405" s="601">
        <f t="shared" ref="AE405:AE444" si="16">SUM(AD405*P405+AC405)</f>
        <v>14850</v>
      </c>
      <c r="AF405" s="31">
        <v>510</v>
      </c>
      <c r="AG405" s="273" t="s">
        <v>362</v>
      </c>
    </row>
    <row r="406" spans="1:33" ht="30" customHeight="1">
      <c r="A406" s="737" t="s">
        <v>6960</v>
      </c>
      <c r="B406" s="5794" t="s">
        <v>1475</v>
      </c>
      <c r="C406" s="674">
        <v>45103</v>
      </c>
      <c r="D406" s="838">
        <v>45110</v>
      </c>
      <c r="E406" s="841"/>
      <c r="F406" s="839"/>
      <c r="G406" s="619">
        <v>8595</v>
      </c>
      <c r="H406" s="842" t="s">
        <v>1477</v>
      </c>
      <c r="I406" s="619"/>
      <c r="J406" s="836" t="s">
        <v>1474</v>
      </c>
      <c r="K406" s="843" t="s">
        <v>1476</v>
      </c>
      <c r="L406" s="635" t="s">
        <v>167</v>
      </c>
      <c r="M406" s="615" t="s">
        <v>2349</v>
      </c>
      <c r="N406" s="839"/>
      <c r="O406" s="675">
        <v>10</v>
      </c>
      <c r="P406" s="119">
        <v>14</v>
      </c>
      <c r="Q406" s="836" t="s">
        <v>1478</v>
      </c>
      <c r="R406" s="619"/>
      <c r="S406" s="619"/>
      <c r="T406" s="619"/>
      <c r="U406" s="619"/>
      <c r="V406" s="717" t="s">
        <v>2073</v>
      </c>
      <c r="W406" s="714"/>
      <c r="X406" s="721" t="s">
        <v>37</v>
      </c>
      <c r="Y406" s="619"/>
      <c r="Z406" s="726" t="s">
        <v>45</v>
      </c>
      <c r="AA406" s="592"/>
      <c r="AB406" s="3853" t="s">
        <v>5585</v>
      </c>
      <c r="AC406" s="722">
        <v>0</v>
      </c>
      <c r="AD406" s="722">
        <v>7000</v>
      </c>
      <c r="AE406" s="601">
        <f t="shared" si="16"/>
        <v>98000</v>
      </c>
      <c r="AF406" s="31">
        <v>281</v>
      </c>
      <c r="AG406" s="273" t="s">
        <v>362</v>
      </c>
    </row>
    <row r="407" spans="1:33" ht="30" customHeight="1">
      <c r="A407" s="614" t="s">
        <v>6974</v>
      </c>
      <c r="B407" s="5653" t="s">
        <v>1479</v>
      </c>
      <c r="C407" s="764">
        <v>45105</v>
      </c>
      <c r="D407" s="844">
        <v>45117</v>
      </c>
      <c r="E407" s="841"/>
      <c r="F407" s="839"/>
      <c r="G407" s="710">
        <v>8600</v>
      </c>
      <c r="H407" s="710">
        <v>79</v>
      </c>
      <c r="I407" s="710"/>
      <c r="J407" s="3527" t="s">
        <v>1480</v>
      </c>
      <c r="K407" s="846" t="s">
        <v>1481</v>
      </c>
      <c r="L407" s="769" t="s">
        <v>28</v>
      </c>
      <c r="M407" s="771" t="s">
        <v>2350</v>
      </c>
      <c r="N407" s="710"/>
      <c r="O407" s="772">
        <v>2</v>
      </c>
      <c r="P407" s="772">
        <v>2</v>
      </c>
      <c r="Q407" s="845" t="s">
        <v>1482</v>
      </c>
      <c r="R407" s="710"/>
      <c r="S407" s="710"/>
      <c r="T407" s="710"/>
      <c r="U407" s="710"/>
      <c r="V407" s="710" t="s">
        <v>2073</v>
      </c>
      <c r="W407" s="709"/>
      <c r="X407" s="832" t="s">
        <v>37</v>
      </c>
      <c r="Y407" s="710"/>
      <c r="Z407" s="3814" t="s">
        <v>45</v>
      </c>
      <c r="AA407" s="592"/>
      <c r="AB407" s="3853" t="s">
        <v>5585</v>
      </c>
      <c r="AC407" s="727">
        <v>4500</v>
      </c>
      <c r="AD407" s="686">
        <v>7425</v>
      </c>
      <c r="AE407" s="686">
        <f t="shared" si="16"/>
        <v>19350</v>
      </c>
      <c r="AF407" s="30"/>
      <c r="AG407" s="30"/>
    </row>
    <row r="408" spans="1:33" ht="30" customHeight="1">
      <c r="A408" s="614" t="s">
        <v>6971</v>
      </c>
      <c r="B408" s="4672" t="s">
        <v>1483</v>
      </c>
      <c r="C408" s="674">
        <v>45103</v>
      </c>
      <c r="D408" s="819">
        <v>45113</v>
      </c>
      <c r="E408" s="838"/>
      <c r="F408" s="839"/>
      <c r="G408" s="619">
        <v>8601</v>
      </c>
      <c r="H408" s="716" t="s">
        <v>1484</v>
      </c>
      <c r="I408" s="619"/>
      <c r="J408" s="732" t="s">
        <v>1485</v>
      </c>
      <c r="K408" s="732" t="s">
        <v>1486</v>
      </c>
      <c r="L408" s="833" t="s">
        <v>173</v>
      </c>
      <c r="M408" s="615" t="s">
        <v>2351</v>
      </c>
      <c r="N408" s="619"/>
      <c r="O408" s="675">
        <v>1</v>
      </c>
      <c r="P408" s="675">
        <v>1</v>
      </c>
      <c r="Q408" s="732" t="s">
        <v>908</v>
      </c>
      <c r="R408" s="619"/>
      <c r="S408" s="619"/>
      <c r="T408" s="619"/>
      <c r="U408" s="619"/>
      <c r="V408" s="743" t="s">
        <v>2073</v>
      </c>
      <c r="W408" s="714"/>
      <c r="X408" s="743" t="s">
        <v>37</v>
      </c>
      <c r="Y408" s="619"/>
      <c r="Z408" s="3776" t="s">
        <v>45</v>
      </c>
      <c r="AA408" s="592"/>
      <c r="AB408" s="3853" t="s">
        <v>5585</v>
      </c>
      <c r="AC408" s="722">
        <v>4500</v>
      </c>
      <c r="AD408" s="722">
        <v>7425</v>
      </c>
      <c r="AE408" s="601">
        <f t="shared" si="16"/>
        <v>11925</v>
      </c>
      <c r="AF408" s="31"/>
      <c r="AG408" s="31"/>
    </row>
    <row r="409" spans="1:33" ht="30" customHeight="1">
      <c r="A409" s="614" t="s">
        <v>6961</v>
      </c>
      <c r="B409" s="5777" t="s">
        <v>1487</v>
      </c>
      <c r="C409" s="674">
        <v>45103</v>
      </c>
      <c r="D409" s="674">
        <v>45113</v>
      </c>
      <c r="E409" s="593"/>
      <c r="F409" s="839"/>
      <c r="G409" s="592">
        <v>8623</v>
      </c>
      <c r="H409" s="716" t="s">
        <v>1153</v>
      </c>
      <c r="I409" s="619"/>
      <c r="J409" s="592" t="s">
        <v>1488</v>
      </c>
      <c r="K409" s="592" t="s">
        <v>1489</v>
      </c>
      <c r="L409" s="825" t="s">
        <v>173</v>
      </c>
      <c r="M409" s="615" t="s">
        <v>2352</v>
      </c>
      <c r="N409" s="619" t="s">
        <v>34</v>
      </c>
      <c r="O409" s="675">
        <v>1</v>
      </c>
      <c r="P409" s="119">
        <v>2</v>
      </c>
      <c r="Q409" s="592" t="s">
        <v>1490</v>
      </c>
      <c r="R409" s="847"/>
      <c r="S409" s="619"/>
      <c r="T409" s="619"/>
      <c r="U409" s="619"/>
      <c r="V409" s="735" t="s">
        <v>2073</v>
      </c>
      <c r="W409" s="714"/>
      <c r="X409" s="721" t="s">
        <v>37</v>
      </c>
      <c r="Y409" s="619"/>
      <c r="Z409" s="726" t="s">
        <v>45</v>
      </c>
      <c r="AA409" s="592"/>
      <c r="AB409" s="3853" t="s">
        <v>5538</v>
      </c>
      <c r="AC409" s="722">
        <v>2000</v>
      </c>
      <c r="AD409" s="722">
        <v>6850</v>
      </c>
      <c r="AE409" s="601">
        <f t="shared" si="16"/>
        <v>15700</v>
      </c>
      <c r="AF409" s="31">
        <v>277</v>
      </c>
      <c r="AG409" s="273" t="s">
        <v>362</v>
      </c>
    </row>
    <row r="410" spans="1:33" ht="30" customHeight="1">
      <c r="A410" s="614" t="s">
        <v>6961</v>
      </c>
      <c r="B410" s="5777" t="s">
        <v>1492</v>
      </c>
      <c r="C410" s="674">
        <v>45103</v>
      </c>
      <c r="D410" s="674">
        <v>45110</v>
      </c>
      <c r="E410" s="593"/>
      <c r="F410" s="839"/>
      <c r="G410" s="619">
        <v>8623</v>
      </c>
      <c r="H410" s="716" t="s">
        <v>1493</v>
      </c>
      <c r="I410" s="619"/>
      <c r="J410" s="592" t="s">
        <v>1491</v>
      </c>
      <c r="K410" s="592" t="s">
        <v>1494</v>
      </c>
      <c r="L410" s="825" t="s">
        <v>173</v>
      </c>
      <c r="M410" s="615" t="s">
        <v>2353</v>
      </c>
      <c r="N410" s="798" t="s">
        <v>1390</v>
      </c>
      <c r="O410" s="675">
        <v>1</v>
      </c>
      <c r="P410" s="119">
        <v>2</v>
      </c>
      <c r="Q410" s="592" t="s">
        <v>1366</v>
      </c>
      <c r="R410" s="619"/>
      <c r="S410" s="619"/>
      <c r="T410" s="619"/>
      <c r="U410" s="619"/>
      <c r="V410" s="619" t="s">
        <v>2073</v>
      </c>
      <c r="W410" s="714" t="s">
        <v>7426</v>
      </c>
      <c r="X410" s="721" t="s">
        <v>37</v>
      </c>
      <c r="Y410" s="619"/>
      <c r="Z410" s="726" t="s">
        <v>45</v>
      </c>
      <c r="AA410" s="592"/>
      <c r="AB410" s="3853" t="s">
        <v>5538</v>
      </c>
      <c r="AC410" s="722">
        <v>0</v>
      </c>
      <c r="AD410" s="722">
        <v>6850</v>
      </c>
      <c r="AE410" s="601">
        <f t="shared" si="16"/>
        <v>13700</v>
      </c>
      <c r="AF410" s="31"/>
      <c r="AG410" s="31"/>
    </row>
    <row r="411" spans="1:33" ht="30" customHeight="1">
      <c r="A411" s="614" t="s">
        <v>6949</v>
      </c>
      <c r="B411" s="4672" t="s">
        <v>1779</v>
      </c>
      <c r="C411" s="674">
        <v>45103</v>
      </c>
      <c r="D411" s="674">
        <v>45114</v>
      </c>
      <c r="E411" s="593"/>
      <c r="F411" s="619"/>
      <c r="G411" s="619">
        <v>8615</v>
      </c>
      <c r="H411" s="716" t="s">
        <v>1496</v>
      </c>
      <c r="I411" s="619"/>
      <c r="J411" s="592" t="s">
        <v>1497</v>
      </c>
      <c r="K411" s="592" t="s">
        <v>1498</v>
      </c>
      <c r="L411" s="619" t="s">
        <v>28</v>
      </c>
      <c r="M411" s="619"/>
      <c r="N411" s="619" t="s">
        <v>1191</v>
      </c>
      <c r="O411" s="675">
        <v>2</v>
      </c>
      <c r="P411" s="675">
        <v>2</v>
      </c>
      <c r="Q411" s="592" t="s">
        <v>1499</v>
      </c>
      <c r="R411" s="619"/>
      <c r="S411" s="619"/>
      <c r="T411" s="619"/>
      <c r="U411" s="619"/>
      <c r="V411" s="730" t="s">
        <v>2073</v>
      </c>
      <c r="W411" s="714"/>
      <c r="X411" s="721" t="s">
        <v>37</v>
      </c>
      <c r="Y411" s="619"/>
      <c r="Z411" s="3791" t="s">
        <v>45</v>
      </c>
      <c r="AA411" s="592"/>
      <c r="AB411" s="3853" t="s">
        <v>5541</v>
      </c>
      <c r="AC411" s="722">
        <v>6750</v>
      </c>
      <c r="AD411" s="722">
        <v>5973.51</v>
      </c>
      <c r="AE411" s="722">
        <f t="shared" si="16"/>
        <v>18697.02</v>
      </c>
      <c r="AF411" s="31"/>
      <c r="AG411" s="31"/>
    </row>
    <row r="412" spans="1:33" ht="30" customHeight="1">
      <c r="A412" s="591" t="s">
        <v>6896</v>
      </c>
      <c r="B412" s="4672" t="s">
        <v>1501</v>
      </c>
      <c r="C412" s="674">
        <v>45100</v>
      </c>
      <c r="D412" s="674">
        <v>45114</v>
      </c>
      <c r="E412" s="593"/>
      <c r="F412" s="619"/>
      <c r="G412" s="619">
        <v>8644</v>
      </c>
      <c r="H412" s="619">
        <v>524</v>
      </c>
      <c r="I412" s="619"/>
      <c r="J412" s="592" t="s">
        <v>1500</v>
      </c>
      <c r="K412" s="768" t="s">
        <v>1503</v>
      </c>
      <c r="L412" s="619" t="s">
        <v>67</v>
      </c>
      <c r="M412" s="619"/>
      <c r="N412" s="678"/>
      <c r="O412" s="675">
        <v>7</v>
      </c>
      <c r="P412" s="675">
        <v>7</v>
      </c>
      <c r="Q412" s="592" t="s">
        <v>1502</v>
      </c>
      <c r="R412" s="619"/>
      <c r="S412" s="619"/>
      <c r="T412" s="619"/>
      <c r="U412" s="619"/>
      <c r="V412" s="730" t="s">
        <v>2073</v>
      </c>
      <c r="W412" s="714"/>
      <c r="X412" s="721" t="s">
        <v>37</v>
      </c>
      <c r="Y412" s="619"/>
      <c r="Z412" s="3779" t="s">
        <v>45</v>
      </c>
      <c r="AA412" s="592"/>
      <c r="AB412" s="3843" t="s">
        <v>5541</v>
      </c>
      <c r="AC412" s="722">
        <v>14580</v>
      </c>
      <c r="AD412" s="722">
        <v>7096.32</v>
      </c>
      <c r="AE412" s="722">
        <f t="shared" si="16"/>
        <v>64254.239999999998</v>
      </c>
      <c r="AF412" s="31">
        <v>479</v>
      </c>
      <c r="AG412" s="273" t="s">
        <v>362</v>
      </c>
    </row>
    <row r="413" spans="1:33" ht="30" customHeight="1">
      <c r="A413" s="614" t="s">
        <v>6952</v>
      </c>
      <c r="B413" s="5777" t="s">
        <v>1504</v>
      </c>
      <c r="C413" s="674">
        <v>45103</v>
      </c>
      <c r="D413" s="674">
        <v>45230</v>
      </c>
      <c r="E413" s="838"/>
      <c r="F413" s="839"/>
      <c r="G413" s="619">
        <v>8646</v>
      </c>
      <c r="H413" s="619">
        <v>523</v>
      </c>
      <c r="I413" s="619"/>
      <c r="J413" s="592" t="s">
        <v>1505</v>
      </c>
      <c r="K413" s="592" t="s">
        <v>1330</v>
      </c>
      <c r="L413" s="592" t="s">
        <v>173</v>
      </c>
      <c r="M413" s="615" t="s">
        <v>2354</v>
      </c>
      <c r="N413" s="619" t="s">
        <v>1390</v>
      </c>
      <c r="O413" s="675">
        <v>1</v>
      </c>
      <c r="P413" s="675">
        <v>1</v>
      </c>
      <c r="Q413" s="592" t="s">
        <v>1284</v>
      </c>
      <c r="R413" s="619"/>
      <c r="S413" s="619"/>
      <c r="T413" s="619"/>
      <c r="U413" s="619"/>
      <c r="V413" s="803" t="s">
        <v>2073</v>
      </c>
      <c r="W413" s="714"/>
      <c r="X413" s="639" t="s">
        <v>37</v>
      </c>
      <c r="Y413" s="619"/>
      <c r="Z413" s="726" t="s">
        <v>45</v>
      </c>
      <c r="AA413" s="592"/>
      <c r="AB413" s="3853" t="s">
        <v>5541</v>
      </c>
      <c r="AC413" s="722">
        <v>24300</v>
      </c>
      <c r="AD413" s="601">
        <v>7938</v>
      </c>
      <c r="AE413" s="601">
        <f t="shared" si="16"/>
        <v>32238</v>
      </c>
      <c r="AF413" s="31"/>
      <c r="AG413" s="31"/>
    </row>
    <row r="414" spans="1:33" ht="30" customHeight="1">
      <c r="A414" s="614" t="s">
        <v>6952</v>
      </c>
      <c r="B414" s="5777" t="s">
        <v>1507</v>
      </c>
      <c r="C414" s="674">
        <v>45104</v>
      </c>
      <c r="D414" s="674">
        <v>45231</v>
      </c>
      <c r="E414" s="838"/>
      <c r="F414" s="839"/>
      <c r="G414" s="619">
        <v>8646</v>
      </c>
      <c r="H414" s="619">
        <v>909</v>
      </c>
      <c r="I414" s="619"/>
      <c r="J414" s="768" t="s">
        <v>1506</v>
      </c>
      <c r="K414" s="592" t="s">
        <v>1508</v>
      </c>
      <c r="L414" s="619" t="s">
        <v>128</v>
      </c>
      <c r="M414" s="615" t="s">
        <v>2355</v>
      </c>
      <c r="N414" s="619"/>
      <c r="O414" s="675">
        <v>3</v>
      </c>
      <c r="P414" s="675">
        <v>3</v>
      </c>
      <c r="Q414" s="592" t="s">
        <v>1509</v>
      </c>
      <c r="R414" s="619"/>
      <c r="S414" s="619"/>
      <c r="T414" s="619"/>
      <c r="U414" s="619"/>
      <c r="V414" s="850" t="s">
        <v>2073</v>
      </c>
      <c r="W414" s="714"/>
      <c r="X414" s="639" t="s">
        <v>37</v>
      </c>
      <c r="Y414" s="619"/>
      <c r="Z414" s="726" t="s">
        <v>45</v>
      </c>
      <c r="AA414" s="592"/>
      <c r="AB414" s="3853" t="s">
        <v>5541</v>
      </c>
      <c r="AC414" s="722">
        <v>24300</v>
      </c>
      <c r="AD414" s="601">
        <v>7938</v>
      </c>
      <c r="AE414" s="601">
        <f t="shared" si="16"/>
        <v>48114</v>
      </c>
      <c r="AF414" s="31"/>
      <c r="AG414" s="31"/>
    </row>
    <row r="415" spans="1:33" ht="30" customHeight="1">
      <c r="A415" s="737" t="s">
        <v>6973</v>
      </c>
      <c r="B415" s="5590" t="s">
        <v>1510</v>
      </c>
      <c r="C415" s="674">
        <v>45104</v>
      </c>
      <c r="D415" s="674">
        <v>45114</v>
      </c>
      <c r="E415" s="838"/>
      <c r="F415" s="839"/>
      <c r="G415" s="619">
        <v>8598</v>
      </c>
      <c r="H415" s="619">
        <v>562</v>
      </c>
      <c r="I415" s="619"/>
      <c r="J415" s="4000" t="s">
        <v>1519</v>
      </c>
      <c r="K415" s="768" t="s">
        <v>1520</v>
      </c>
      <c r="L415" s="619" t="s">
        <v>167</v>
      </c>
      <c r="M415" s="615" t="s">
        <v>2356</v>
      </c>
      <c r="N415" s="619" t="s">
        <v>325</v>
      </c>
      <c r="O415" s="675">
        <v>10</v>
      </c>
      <c r="P415" s="675">
        <v>10</v>
      </c>
      <c r="Q415" s="592" t="s">
        <v>151</v>
      </c>
      <c r="R415" s="619"/>
      <c r="S415" s="619"/>
      <c r="T415" s="619"/>
      <c r="U415" s="619"/>
      <c r="V415" s="619" t="s">
        <v>2073</v>
      </c>
      <c r="W415" s="714"/>
      <c r="X415" s="832" t="s">
        <v>37</v>
      </c>
      <c r="Y415" s="619"/>
      <c r="Z415" s="3779" t="s">
        <v>45</v>
      </c>
      <c r="AA415" s="3877">
        <v>4503970385</v>
      </c>
      <c r="AB415" s="847" t="s">
        <v>5535</v>
      </c>
      <c r="AC415" s="722">
        <v>2250</v>
      </c>
      <c r="AD415" s="686">
        <v>6272.02</v>
      </c>
      <c r="AE415" s="727">
        <f t="shared" si="16"/>
        <v>64970.200000000004</v>
      </c>
      <c r="AF415" s="31"/>
      <c r="AG415" s="31"/>
    </row>
    <row r="416" spans="1:33" ht="30" customHeight="1">
      <c r="A416" s="614" t="s">
        <v>6958</v>
      </c>
      <c r="B416" s="4672" t="s">
        <v>1511</v>
      </c>
      <c r="C416" s="674">
        <v>45103</v>
      </c>
      <c r="D416" s="674">
        <v>45117</v>
      </c>
      <c r="E416" s="838"/>
      <c r="F416" s="839"/>
      <c r="G416" s="592">
        <v>8369</v>
      </c>
      <c r="H416" s="619">
        <v>31</v>
      </c>
      <c r="I416" s="619"/>
      <c r="J416" s="768" t="s">
        <v>1513</v>
      </c>
      <c r="K416" s="592" t="s">
        <v>1514</v>
      </c>
      <c r="L416" s="619" t="s">
        <v>128</v>
      </c>
      <c r="M416" s="615" t="s">
        <v>2357</v>
      </c>
      <c r="N416" s="619" t="s">
        <v>34</v>
      </c>
      <c r="O416" s="675">
        <v>3</v>
      </c>
      <c r="P416" s="675">
        <v>3</v>
      </c>
      <c r="Q416" s="592" t="s">
        <v>138</v>
      </c>
      <c r="R416" s="619"/>
      <c r="S416" s="619"/>
      <c r="T416" s="619"/>
      <c r="U416" s="619"/>
      <c r="V416" s="619" t="s">
        <v>2073</v>
      </c>
      <c r="W416" s="714"/>
      <c r="X416" s="721" t="s">
        <v>37</v>
      </c>
      <c r="Y416" s="619"/>
      <c r="Z416" s="726" t="s">
        <v>45</v>
      </c>
      <c r="AA416" s="592"/>
      <c r="AB416" s="3855" t="s">
        <v>5535</v>
      </c>
      <c r="AC416" s="722">
        <v>20700</v>
      </c>
      <c r="AD416" s="722">
        <v>11385</v>
      </c>
      <c r="AE416" s="601">
        <f t="shared" si="16"/>
        <v>54855</v>
      </c>
      <c r="AF416" s="31"/>
      <c r="AG416" s="31"/>
    </row>
    <row r="417" spans="1:33" ht="30" customHeight="1">
      <c r="A417" s="614" t="s">
        <v>6958</v>
      </c>
      <c r="B417" s="4672" t="s">
        <v>1512</v>
      </c>
      <c r="C417" s="674">
        <v>45103</v>
      </c>
      <c r="D417" s="674">
        <v>45118</v>
      </c>
      <c r="E417" s="838"/>
      <c r="F417" s="839"/>
      <c r="G417" s="592">
        <v>8369</v>
      </c>
      <c r="H417" s="619">
        <v>16</v>
      </c>
      <c r="I417" s="619"/>
      <c r="J417" s="768" t="s">
        <v>1516</v>
      </c>
      <c r="K417" s="592" t="s">
        <v>1517</v>
      </c>
      <c r="L417" s="619" t="s">
        <v>423</v>
      </c>
      <c r="M417" s="615" t="s">
        <v>2358</v>
      </c>
      <c r="N417" s="619" t="s">
        <v>150</v>
      </c>
      <c r="O417" s="675">
        <v>7</v>
      </c>
      <c r="P417" s="675">
        <v>7</v>
      </c>
      <c r="Q417" s="592" t="s">
        <v>1518</v>
      </c>
      <c r="R417" s="619"/>
      <c r="S417" s="619"/>
      <c r="T417" s="619"/>
      <c r="U417" s="619"/>
      <c r="V417" s="636" t="s">
        <v>2073</v>
      </c>
      <c r="W417" s="714"/>
      <c r="X417" s="721" t="s">
        <v>37</v>
      </c>
      <c r="Y417" s="619"/>
      <c r="Z417" s="3799" t="s">
        <v>45</v>
      </c>
      <c r="AA417" s="592"/>
      <c r="AB417" s="3855" t="s">
        <v>5535</v>
      </c>
      <c r="AC417" s="722">
        <v>20700</v>
      </c>
      <c r="AD417" s="722">
        <v>11385</v>
      </c>
      <c r="AE417" s="601">
        <f t="shared" si="16"/>
        <v>100395</v>
      </c>
      <c r="AF417" s="31"/>
      <c r="AG417" s="31"/>
    </row>
    <row r="418" spans="1:33" ht="30" customHeight="1">
      <c r="A418" s="614" t="s">
        <v>6974</v>
      </c>
      <c r="B418" s="4672" t="s">
        <v>1521</v>
      </c>
      <c r="C418" s="674">
        <v>45105</v>
      </c>
      <c r="D418" s="674">
        <v>45119</v>
      </c>
      <c r="E418" s="838"/>
      <c r="F418" s="839"/>
      <c r="G418" s="619">
        <v>8600</v>
      </c>
      <c r="H418" s="716" t="s">
        <v>1523</v>
      </c>
      <c r="I418" s="619"/>
      <c r="J418" s="592" t="s">
        <v>1522</v>
      </c>
      <c r="K418" s="592" t="s">
        <v>1524</v>
      </c>
      <c r="L418" s="619" t="s">
        <v>173</v>
      </c>
      <c r="M418" s="615" t="s">
        <v>2359</v>
      </c>
      <c r="N418" s="619" t="s">
        <v>1390</v>
      </c>
      <c r="O418" s="675">
        <v>1</v>
      </c>
      <c r="P418" s="675">
        <v>1</v>
      </c>
      <c r="Q418" s="592" t="s">
        <v>1525</v>
      </c>
      <c r="R418" s="712"/>
      <c r="S418" s="712"/>
      <c r="T418" s="712"/>
      <c r="U418" s="712"/>
      <c r="V418" s="691" t="s">
        <v>2073</v>
      </c>
      <c r="W418" s="714"/>
      <c r="X418" s="619"/>
      <c r="Y418" s="712"/>
      <c r="Z418" s="641" t="s">
        <v>45</v>
      </c>
      <c r="AA418" s="592"/>
      <c r="AB418" s="3853" t="s">
        <v>5585</v>
      </c>
      <c r="AC418" s="722">
        <v>13500</v>
      </c>
      <c r="AD418" s="601">
        <v>7425</v>
      </c>
      <c r="AE418" s="601">
        <f t="shared" si="16"/>
        <v>20925</v>
      </c>
      <c r="AF418" s="31"/>
      <c r="AG418" s="31"/>
    </row>
    <row r="419" spans="1:33" ht="30" customHeight="1">
      <c r="A419" s="614" t="s">
        <v>6974</v>
      </c>
      <c r="B419" s="5770" t="s">
        <v>1527</v>
      </c>
      <c r="C419" s="764">
        <v>45105</v>
      </c>
      <c r="D419" s="848">
        <v>45121</v>
      </c>
      <c r="E419" s="838"/>
      <c r="F419" s="839"/>
      <c r="G419" s="710">
        <v>8600</v>
      </c>
      <c r="H419" s="770" t="s">
        <v>447</v>
      </c>
      <c r="I419" s="710"/>
      <c r="J419" s="656" t="s">
        <v>1526</v>
      </c>
      <c r="K419" s="656" t="s">
        <v>1524</v>
      </c>
      <c r="L419" s="710" t="s">
        <v>173</v>
      </c>
      <c r="M419" s="771" t="s">
        <v>2360</v>
      </c>
      <c r="N419" s="710" t="s">
        <v>1390</v>
      </c>
      <c r="O419" s="772">
        <v>1</v>
      </c>
      <c r="P419" s="772">
        <v>1</v>
      </c>
      <c r="Q419" s="656" t="s">
        <v>1525</v>
      </c>
      <c r="R419" s="849"/>
      <c r="S419" s="707"/>
      <c r="T419" s="707"/>
      <c r="U419" s="707"/>
      <c r="V419" s="851" t="s">
        <v>2073</v>
      </c>
      <c r="W419" s="709"/>
      <c r="X419" s="832" t="s">
        <v>37</v>
      </c>
      <c r="Y419" s="707"/>
      <c r="Z419" s="3815" t="s">
        <v>45</v>
      </c>
      <c r="AA419" s="592"/>
      <c r="AB419" s="3853" t="s">
        <v>5585</v>
      </c>
      <c r="AC419" s="727">
        <v>22500</v>
      </c>
      <c r="AD419" s="686">
        <v>7425</v>
      </c>
      <c r="AE419" s="686">
        <f t="shared" si="16"/>
        <v>29925</v>
      </c>
      <c r="AF419" s="30"/>
      <c r="AG419" s="30"/>
    </row>
    <row r="420" spans="1:33" ht="30" customHeight="1">
      <c r="A420" s="614" t="s">
        <v>6974</v>
      </c>
      <c r="B420" s="4672" t="s">
        <v>1529</v>
      </c>
      <c r="C420" s="674">
        <v>45106</v>
      </c>
      <c r="D420" s="674">
        <v>45120</v>
      </c>
      <c r="E420" s="838"/>
      <c r="F420" s="839"/>
      <c r="G420" s="619">
        <v>8600</v>
      </c>
      <c r="H420" s="716" t="s">
        <v>1484</v>
      </c>
      <c r="I420" s="619"/>
      <c r="J420" s="3525" t="s">
        <v>1528</v>
      </c>
      <c r="K420" s="592" t="s">
        <v>1524</v>
      </c>
      <c r="L420" s="619" t="s">
        <v>173</v>
      </c>
      <c r="M420" s="615" t="s">
        <v>2361</v>
      </c>
      <c r="N420" s="619" t="s">
        <v>1390</v>
      </c>
      <c r="O420" s="675">
        <v>1</v>
      </c>
      <c r="P420" s="675">
        <v>1</v>
      </c>
      <c r="Q420" s="592" t="s">
        <v>1525</v>
      </c>
      <c r="R420" s="712"/>
      <c r="S420" s="712"/>
      <c r="T420" s="712"/>
      <c r="U420" s="712"/>
      <c r="V420" s="755" t="s">
        <v>2073</v>
      </c>
      <c r="W420" s="714"/>
      <c r="X420" s="832" t="s">
        <v>37</v>
      </c>
      <c r="Y420" s="712"/>
      <c r="Z420" s="3776" t="s">
        <v>45</v>
      </c>
      <c r="AA420" s="592"/>
      <c r="AB420" s="3853" t="s">
        <v>5585</v>
      </c>
      <c r="AC420" s="722">
        <v>13500</v>
      </c>
      <c r="AD420" s="601">
        <v>7425</v>
      </c>
      <c r="AE420" s="601">
        <f t="shared" si="16"/>
        <v>20925</v>
      </c>
      <c r="AF420" s="31"/>
      <c r="AG420" s="31"/>
    </row>
    <row r="421" spans="1:33" ht="30" customHeight="1">
      <c r="A421" s="614" t="s">
        <v>6974</v>
      </c>
      <c r="B421" s="4672" t="s">
        <v>1531</v>
      </c>
      <c r="C421" s="674">
        <v>45107</v>
      </c>
      <c r="D421" s="674">
        <v>45121</v>
      </c>
      <c r="E421" s="838"/>
      <c r="F421" s="839"/>
      <c r="G421" s="619">
        <v>8600</v>
      </c>
      <c r="H421" s="716" t="s">
        <v>1532</v>
      </c>
      <c r="I421" s="619"/>
      <c r="J421" s="592" t="s">
        <v>1530</v>
      </c>
      <c r="K421" s="592" t="s">
        <v>1524</v>
      </c>
      <c r="L421" s="619" t="s">
        <v>173</v>
      </c>
      <c r="M421" s="615" t="s">
        <v>2362</v>
      </c>
      <c r="N421" s="619" t="s">
        <v>1390</v>
      </c>
      <c r="O421" s="675">
        <v>1</v>
      </c>
      <c r="P421" s="675">
        <v>1</v>
      </c>
      <c r="Q421" s="592" t="s">
        <v>1525</v>
      </c>
      <c r="R421" s="712"/>
      <c r="S421" s="712"/>
      <c r="T421" s="712"/>
      <c r="U421" s="712"/>
      <c r="V421" s="810" t="s">
        <v>2073</v>
      </c>
      <c r="W421" s="714"/>
      <c r="X421" s="832" t="s">
        <v>37</v>
      </c>
      <c r="Y421" s="712"/>
      <c r="Z421" s="3779" t="s">
        <v>45</v>
      </c>
      <c r="AA421" s="592"/>
      <c r="AB421" s="3853" t="s">
        <v>5585</v>
      </c>
      <c r="AC421" s="722">
        <v>13500</v>
      </c>
      <c r="AD421" s="601">
        <v>7425</v>
      </c>
      <c r="AE421" s="601">
        <f t="shared" si="16"/>
        <v>20925</v>
      </c>
      <c r="AF421" s="31"/>
      <c r="AG421" s="31"/>
    </row>
    <row r="422" spans="1:33" ht="30" customHeight="1">
      <c r="A422" s="614" t="s">
        <v>6971</v>
      </c>
      <c r="B422" s="4672" t="s">
        <v>1533</v>
      </c>
      <c r="C422" s="674">
        <v>45105</v>
      </c>
      <c r="D422" s="674">
        <v>45082</v>
      </c>
      <c r="E422" s="838"/>
      <c r="F422" s="839"/>
      <c r="G422" s="619">
        <v>8601</v>
      </c>
      <c r="H422" s="619">
        <v>205</v>
      </c>
      <c r="I422" s="619"/>
      <c r="J422" s="592" t="s">
        <v>1534</v>
      </c>
      <c r="K422" s="592" t="s">
        <v>1535</v>
      </c>
      <c r="L422" s="833" t="s">
        <v>193</v>
      </c>
      <c r="M422" s="615" t="s">
        <v>2363</v>
      </c>
      <c r="N422" s="619"/>
      <c r="O422" s="675">
        <v>6</v>
      </c>
      <c r="P422" s="675">
        <v>6</v>
      </c>
      <c r="Q422" s="592" t="s">
        <v>1536</v>
      </c>
      <c r="R422" s="785"/>
      <c r="S422" s="712"/>
      <c r="T422" s="712"/>
      <c r="U422" s="712"/>
      <c r="V422" s="619" t="s">
        <v>2073</v>
      </c>
      <c r="W422" s="714"/>
      <c r="X422" s="721" t="s">
        <v>37</v>
      </c>
      <c r="Y422" s="712"/>
      <c r="Z422" s="3776" t="s">
        <v>45</v>
      </c>
      <c r="AA422" s="592"/>
      <c r="AB422" s="3853" t="s">
        <v>5585</v>
      </c>
      <c r="AC422" s="722">
        <v>0</v>
      </c>
      <c r="AD422" s="722">
        <v>7425</v>
      </c>
      <c r="AE422" s="601">
        <f t="shared" si="16"/>
        <v>44550</v>
      </c>
      <c r="AF422" s="31"/>
      <c r="AG422" s="31"/>
    </row>
    <row r="423" spans="1:33" ht="30" customHeight="1">
      <c r="A423" s="3468" t="s">
        <v>6971</v>
      </c>
      <c r="B423" s="4672" t="s">
        <v>1538</v>
      </c>
      <c r="C423" s="674">
        <v>45106</v>
      </c>
      <c r="D423" s="674">
        <v>45113</v>
      </c>
      <c r="E423" s="838"/>
      <c r="F423" s="839"/>
      <c r="G423" s="619">
        <v>8601</v>
      </c>
      <c r="H423" s="716" t="s">
        <v>1539</v>
      </c>
      <c r="I423" s="619"/>
      <c r="J423" s="592" t="s">
        <v>1537</v>
      </c>
      <c r="K423" s="592" t="s">
        <v>409</v>
      </c>
      <c r="L423" s="619" t="s">
        <v>128</v>
      </c>
      <c r="M423" s="615" t="s">
        <v>2364</v>
      </c>
      <c r="N423" s="619"/>
      <c r="O423" s="675">
        <v>3</v>
      </c>
      <c r="P423" s="675">
        <v>3</v>
      </c>
      <c r="Q423" s="592" t="s">
        <v>1540</v>
      </c>
      <c r="R423" s="785"/>
      <c r="S423" s="712"/>
      <c r="T423" s="712"/>
      <c r="U423" s="712"/>
      <c r="V423" s="619" t="s">
        <v>2073</v>
      </c>
      <c r="W423" s="714"/>
      <c r="X423" s="721" t="s">
        <v>37</v>
      </c>
      <c r="Y423" s="712"/>
      <c r="Z423" s="3779" t="s">
        <v>45</v>
      </c>
      <c r="AA423" s="592"/>
      <c r="AB423" s="3853" t="s">
        <v>5585</v>
      </c>
      <c r="AC423" s="722">
        <v>0</v>
      </c>
      <c r="AD423" s="722">
        <v>7425</v>
      </c>
      <c r="AE423" s="601">
        <f t="shared" si="16"/>
        <v>22275</v>
      </c>
      <c r="AF423" s="31"/>
      <c r="AG423" s="31"/>
    </row>
    <row r="424" spans="1:33" ht="30" customHeight="1">
      <c r="A424" s="614" t="s">
        <v>6942</v>
      </c>
      <c r="B424" s="5770" t="s">
        <v>1541</v>
      </c>
      <c r="C424" s="764">
        <v>45105</v>
      </c>
      <c r="D424" s="764">
        <v>45111</v>
      </c>
      <c r="E424" s="838"/>
      <c r="F424" s="710"/>
      <c r="G424" s="710">
        <v>8638</v>
      </c>
      <c r="H424" s="710">
        <v>3</v>
      </c>
      <c r="I424" s="710"/>
      <c r="J424" s="656" t="s">
        <v>1542</v>
      </c>
      <c r="K424" s="656" t="s">
        <v>1543</v>
      </c>
      <c r="L424" s="710" t="s">
        <v>173</v>
      </c>
      <c r="M424" s="710"/>
      <c r="N424" s="710"/>
      <c r="O424" s="772">
        <v>1</v>
      </c>
      <c r="P424" s="772">
        <v>1</v>
      </c>
      <c r="Q424" s="656" t="s">
        <v>1544</v>
      </c>
      <c r="R424" s="712"/>
      <c r="S424" s="712"/>
      <c r="T424" s="712"/>
      <c r="U424" s="712"/>
      <c r="V424" s="730" t="s">
        <v>2073</v>
      </c>
      <c r="W424" s="714"/>
      <c r="X424" s="721" t="s">
        <v>37</v>
      </c>
      <c r="Y424" s="712"/>
      <c r="Z424" s="3791" t="s">
        <v>45</v>
      </c>
      <c r="AA424" s="592"/>
      <c r="AB424" s="3853" t="s">
        <v>5540</v>
      </c>
      <c r="AC424" s="722">
        <v>0</v>
      </c>
      <c r="AD424" s="722">
        <v>7613</v>
      </c>
      <c r="AE424" s="601">
        <f t="shared" si="16"/>
        <v>7613</v>
      </c>
      <c r="AF424" s="42">
        <v>639</v>
      </c>
      <c r="AG424" s="273" t="s">
        <v>362</v>
      </c>
    </row>
    <row r="425" spans="1:33" ht="30" customHeight="1">
      <c r="A425" s="614" t="s">
        <v>6942</v>
      </c>
      <c r="B425" s="4672" t="s">
        <v>1546</v>
      </c>
      <c r="C425" s="674">
        <v>45135</v>
      </c>
      <c r="D425" s="674">
        <v>45111</v>
      </c>
      <c r="E425" s="838"/>
      <c r="F425" s="619"/>
      <c r="G425" s="619">
        <v>8638</v>
      </c>
      <c r="H425" s="619">
        <v>23</v>
      </c>
      <c r="I425" s="619"/>
      <c r="J425" s="592" t="s">
        <v>1545</v>
      </c>
      <c r="K425" s="592" t="s">
        <v>1543</v>
      </c>
      <c r="L425" s="619" t="s">
        <v>173</v>
      </c>
      <c r="M425" s="619"/>
      <c r="N425" s="619"/>
      <c r="O425" s="675">
        <v>1</v>
      </c>
      <c r="P425" s="675">
        <v>1</v>
      </c>
      <c r="Q425" s="592" t="s">
        <v>1544</v>
      </c>
      <c r="R425" s="712"/>
      <c r="S425" s="712"/>
      <c r="T425" s="712"/>
      <c r="U425" s="712"/>
      <c r="V425" s="730" t="s">
        <v>2073</v>
      </c>
      <c r="W425" s="714"/>
      <c r="X425" s="721" t="s">
        <v>37</v>
      </c>
      <c r="Y425" s="712"/>
      <c r="Z425" s="3791" t="s">
        <v>45</v>
      </c>
      <c r="AA425" s="592"/>
      <c r="AB425" s="3853" t="s">
        <v>5540</v>
      </c>
      <c r="AC425" s="722">
        <v>0</v>
      </c>
      <c r="AD425" s="722">
        <v>7613</v>
      </c>
      <c r="AE425" s="601">
        <f t="shared" si="16"/>
        <v>7613</v>
      </c>
      <c r="AF425" s="42">
        <v>685</v>
      </c>
      <c r="AG425" s="273" t="s">
        <v>362</v>
      </c>
    </row>
    <row r="426" spans="1:33" ht="30" customHeight="1">
      <c r="A426" s="757" t="s">
        <v>6969</v>
      </c>
      <c r="B426" s="4102" t="s">
        <v>1547</v>
      </c>
      <c r="C426" s="674">
        <v>45105</v>
      </c>
      <c r="D426" s="674">
        <v>45114</v>
      </c>
      <c r="E426" s="838"/>
      <c r="F426" s="839"/>
      <c r="G426" s="619">
        <v>8616</v>
      </c>
      <c r="H426" s="619">
        <v>158</v>
      </c>
      <c r="I426" s="619"/>
      <c r="J426" s="592" t="s">
        <v>1548</v>
      </c>
      <c r="K426" s="592" t="s">
        <v>1549</v>
      </c>
      <c r="L426" s="619" t="s">
        <v>128</v>
      </c>
      <c r="M426" s="615" t="s">
        <v>2365</v>
      </c>
      <c r="N426" s="619"/>
      <c r="O426" s="675">
        <v>3</v>
      </c>
      <c r="P426" s="675">
        <v>3</v>
      </c>
      <c r="Q426" s="592"/>
      <c r="R426" s="619"/>
      <c r="S426" s="712"/>
      <c r="T426" s="712"/>
      <c r="U426" s="712"/>
      <c r="V426" s="691" t="s">
        <v>2073</v>
      </c>
      <c r="W426" s="714"/>
      <c r="X426" s="721" t="s">
        <v>37</v>
      </c>
      <c r="Y426" s="619"/>
      <c r="Z426" s="3776" t="s">
        <v>45</v>
      </c>
      <c r="AA426" s="592"/>
      <c r="AB426" s="3855" t="s">
        <v>5541</v>
      </c>
      <c r="AC426" s="722">
        <v>0</v>
      </c>
      <c r="AD426" s="722">
        <v>7425</v>
      </c>
      <c r="AE426" s="692">
        <f t="shared" si="16"/>
        <v>22275</v>
      </c>
      <c r="AF426" s="31">
        <v>504</v>
      </c>
      <c r="AG426" s="273" t="s">
        <v>362</v>
      </c>
    </row>
    <row r="427" spans="1:33" ht="30" customHeight="1">
      <c r="A427" s="591" t="s">
        <v>6896</v>
      </c>
      <c r="B427" s="4672" t="s">
        <v>1550</v>
      </c>
      <c r="C427" s="674">
        <v>45105</v>
      </c>
      <c r="D427" s="674">
        <v>45119</v>
      </c>
      <c r="E427" s="838"/>
      <c r="F427" s="839"/>
      <c r="G427" s="619">
        <v>8644</v>
      </c>
      <c r="H427" s="619">
        <v>715</v>
      </c>
      <c r="I427" s="619"/>
      <c r="J427" s="592" t="s">
        <v>1551</v>
      </c>
      <c r="K427" s="592" t="s">
        <v>1552</v>
      </c>
      <c r="L427" s="840" t="s">
        <v>62</v>
      </c>
      <c r="M427" s="615" t="s">
        <v>2366</v>
      </c>
      <c r="N427" s="619"/>
      <c r="O427" s="675">
        <v>5</v>
      </c>
      <c r="P427" s="675">
        <v>5</v>
      </c>
      <c r="Q427" s="732" t="s">
        <v>1553</v>
      </c>
      <c r="R427" s="712"/>
      <c r="S427" s="712"/>
      <c r="T427" s="712"/>
      <c r="U427" s="712"/>
      <c r="V427" s="619" t="s">
        <v>2073</v>
      </c>
      <c r="W427" s="714"/>
      <c r="X427" s="721" t="s">
        <v>37</v>
      </c>
      <c r="Y427" s="712"/>
      <c r="Z427" s="3779" t="s">
        <v>45</v>
      </c>
      <c r="AA427" s="592"/>
      <c r="AB427" s="3843" t="s">
        <v>5541</v>
      </c>
      <c r="AC427" s="722">
        <v>14580</v>
      </c>
      <c r="AD427" s="722">
        <v>7096.32</v>
      </c>
      <c r="AE427" s="692">
        <f t="shared" si="16"/>
        <v>50061.599999999999</v>
      </c>
      <c r="AF427" s="31">
        <v>478</v>
      </c>
      <c r="AG427" s="273" t="s">
        <v>362</v>
      </c>
    </row>
    <row r="428" spans="1:33" ht="30" customHeight="1">
      <c r="A428" s="196" t="s">
        <v>6952</v>
      </c>
      <c r="B428" s="162" t="s">
        <v>1554</v>
      </c>
      <c r="C428" s="127">
        <v>45105</v>
      </c>
      <c r="D428" s="164">
        <v>45118</v>
      </c>
      <c r="E428" s="122"/>
      <c r="F428" s="123"/>
      <c r="G428" s="99">
        <v>8646</v>
      </c>
      <c r="H428" s="99">
        <v>925</v>
      </c>
      <c r="I428" s="99"/>
      <c r="J428" s="165" t="s">
        <v>1555</v>
      </c>
      <c r="K428" s="161" t="s">
        <v>1508</v>
      </c>
      <c r="L428" s="162" t="s">
        <v>76</v>
      </c>
      <c r="M428" s="135" t="s">
        <v>2367</v>
      </c>
      <c r="N428" s="99"/>
      <c r="O428" s="166">
        <v>4</v>
      </c>
      <c r="P428" s="166">
        <v>4</v>
      </c>
      <c r="Q428" s="165" t="s">
        <v>1556</v>
      </c>
      <c r="R428" s="167"/>
      <c r="S428" s="167"/>
      <c r="T428" s="167"/>
      <c r="U428" s="167"/>
      <c r="V428" s="17" t="s">
        <v>256</v>
      </c>
      <c r="W428" s="179"/>
      <c r="X428" s="99"/>
      <c r="Y428" s="167"/>
      <c r="Z428" s="3816"/>
      <c r="AA428" s="36"/>
      <c r="AB428" s="3851" t="s">
        <v>5541</v>
      </c>
      <c r="AC428" s="291"/>
      <c r="AD428" s="292"/>
      <c r="AE428" s="292"/>
      <c r="AF428" s="30"/>
      <c r="AG428" s="30"/>
    </row>
    <row r="429" spans="1:33" ht="30" customHeight="1">
      <c r="A429" s="614" t="s">
        <v>6952</v>
      </c>
      <c r="B429" s="833" t="s">
        <v>1558</v>
      </c>
      <c r="C429" s="674">
        <v>45105</v>
      </c>
      <c r="D429" s="819">
        <v>45118</v>
      </c>
      <c r="E429" s="593"/>
      <c r="F429" s="839"/>
      <c r="G429" s="619">
        <v>8646</v>
      </c>
      <c r="H429" s="854" t="s">
        <v>1559</v>
      </c>
      <c r="I429" s="619"/>
      <c r="J429" s="732" t="s">
        <v>1557</v>
      </c>
      <c r="K429" s="732" t="s">
        <v>1560</v>
      </c>
      <c r="L429" s="732" t="s">
        <v>829</v>
      </c>
      <c r="M429" s="615" t="s">
        <v>2368</v>
      </c>
      <c r="N429" s="619"/>
      <c r="O429" s="675">
        <v>1</v>
      </c>
      <c r="P429" s="675">
        <v>1</v>
      </c>
      <c r="Q429" s="732" t="s">
        <v>1561</v>
      </c>
      <c r="R429" s="712"/>
      <c r="S429" s="712"/>
      <c r="T429" s="712"/>
      <c r="U429" s="712"/>
      <c r="V429" s="619" t="s">
        <v>2073</v>
      </c>
      <c r="W429" s="714"/>
      <c r="X429" s="619" t="s">
        <v>37</v>
      </c>
      <c r="Y429" s="712"/>
      <c r="Z429" s="3817" t="s">
        <v>45</v>
      </c>
      <c r="AA429" s="592"/>
      <c r="AB429" s="3853" t="s">
        <v>5541</v>
      </c>
      <c r="AC429" s="722">
        <v>7290</v>
      </c>
      <c r="AD429" s="722">
        <v>5292</v>
      </c>
      <c r="AE429" s="722">
        <f t="shared" si="16"/>
        <v>12582</v>
      </c>
      <c r="AF429" s="31"/>
      <c r="AG429" s="31"/>
    </row>
    <row r="430" spans="1:33" ht="30" customHeight="1">
      <c r="A430" s="195" t="s">
        <v>6952</v>
      </c>
      <c r="B430" s="94" t="s">
        <v>1563</v>
      </c>
      <c r="C430" s="66">
        <v>45105</v>
      </c>
      <c r="D430" s="121">
        <v>45119</v>
      </c>
      <c r="E430" s="122"/>
      <c r="F430" s="123"/>
      <c r="G430" s="68">
        <v>8646</v>
      </c>
      <c r="H430" s="68">
        <v>442</v>
      </c>
      <c r="I430" s="68"/>
      <c r="J430" s="124" t="s">
        <v>1562</v>
      </c>
      <c r="K430" s="124" t="s">
        <v>1564</v>
      </c>
      <c r="L430" s="125" t="s">
        <v>3098</v>
      </c>
      <c r="M430" s="69" t="s">
        <v>2369</v>
      </c>
      <c r="N430" s="68"/>
      <c r="O430" s="74">
        <v>4</v>
      </c>
      <c r="P430" s="74">
        <v>4</v>
      </c>
      <c r="Q430" s="124" t="s">
        <v>1565</v>
      </c>
      <c r="R430" s="126"/>
      <c r="S430" s="71"/>
      <c r="T430" s="71"/>
      <c r="U430" s="71"/>
      <c r="V430" s="17" t="s">
        <v>256</v>
      </c>
      <c r="W430" s="182"/>
      <c r="X430" s="68"/>
      <c r="Y430" s="71"/>
      <c r="Z430" s="75"/>
      <c r="AA430" s="36"/>
      <c r="AB430" s="3851" t="s">
        <v>5541</v>
      </c>
      <c r="AC430" s="280"/>
      <c r="AD430" s="272"/>
      <c r="AE430" s="280"/>
      <c r="AF430" s="31"/>
      <c r="AG430" s="31"/>
    </row>
    <row r="431" spans="1:33" ht="30" customHeight="1">
      <c r="A431" s="614" t="s">
        <v>6952</v>
      </c>
      <c r="B431" s="5777" t="s">
        <v>1567</v>
      </c>
      <c r="C431" s="674">
        <v>45105</v>
      </c>
      <c r="D431" s="819">
        <v>45118</v>
      </c>
      <c r="E431" s="838"/>
      <c r="F431" s="839"/>
      <c r="G431" s="619">
        <v>8646</v>
      </c>
      <c r="H431" s="619">
        <v>606</v>
      </c>
      <c r="I431" s="619"/>
      <c r="J431" s="732" t="s">
        <v>1566</v>
      </c>
      <c r="K431" s="732" t="s">
        <v>1568</v>
      </c>
      <c r="L431" s="825" t="s">
        <v>519</v>
      </c>
      <c r="M431" s="615" t="s">
        <v>2370</v>
      </c>
      <c r="N431" s="619"/>
      <c r="O431" s="675">
        <v>6</v>
      </c>
      <c r="P431" s="675">
        <v>6</v>
      </c>
      <c r="Q431" s="732" t="s">
        <v>1569</v>
      </c>
      <c r="R431" s="619"/>
      <c r="S431" s="619"/>
      <c r="T431" s="619"/>
      <c r="U431" s="619"/>
      <c r="V431" s="852" t="s">
        <v>2073</v>
      </c>
      <c r="W431" s="714"/>
      <c r="X431" s="721" t="s">
        <v>37</v>
      </c>
      <c r="Y431" s="619"/>
      <c r="Z431" s="726" t="s">
        <v>45</v>
      </c>
      <c r="AA431" s="592"/>
      <c r="AB431" s="3853" t="s">
        <v>5541</v>
      </c>
      <c r="AC431" s="722">
        <v>7290</v>
      </c>
      <c r="AD431" s="601">
        <v>7938</v>
      </c>
      <c r="AE431" s="722">
        <f t="shared" si="16"/>
        <v>54918</v>
      </c>
      <c r="AF431" s="31">
        <v>543</v>
      </c>
      <c r="AG431" s="273" t="s">
        <v>362</v>
      </c>
    </row>
    <row r="432" spans="1:33" ht="30" customHeight="1">
      <c r="A432" s="195" t="s">
        <v>6952</v>
      </c>
      <c r="B432" s="94" t="s">
        <v>1571</v>
      </c>
      <c r="C432" s="66">
        <v>45105</v>
      </c>
      <c r="D432" s="121">
        <v>45119</v>
      </c>
      <c r="E432" s="122"/>
      <c r="F432" s="123"/>
      <c r="G432" s="68">
        <v>8646</v>
      </c>
      <c r="H432" s="68">
        <v>603</v>
      </c>
      <c r="I432" s="68"/>
      <c r="J432" s="124" t="s">
        <v>1570</v>
      </c>
      <c r="K432" s="124" t="s">
        <v>1572</v>
      </c>
      <c r="L432" s="168" t="s">
        <v>193</v>
      </c>
      <c r="M432" s="69" t="s">
        <v>2371</v>
      </c>
      <c r="N432" s="68"/>
      <c r="O432" s="74">
        <v>6</v>
      </c>
      <c r="P432" s="74">
        <v>6</v>
      </c>
      <c r="Q432" s="124" t="s">
        <v>1573</v>
      </c>
      <c r="R432" s="68"/>
      <c r="S432" s="71"/>
      <c r="T432" s="71"/>
      <c r="U432" s="71"/>
      <c r="V432" s="68"/>
      <c r="W432" s="182"/>
      <c r="X432" s="68"/>
      <c r="Y432" s="71"/>
      <c r="Z432" s="75"/>
      <c r="AA432" s="36"/>
      <c r="AB432" s="3851" t="s">
        <v>5541</v>
      </c>
      <c r="AC432" s="280"/>
      <c r="AD432" s="272"/>
      <c r="AE432" s="280"/>
      <c r="AF432" s="31"/>
      <c r="AG432" s="31"/>
    </row>
    <row r="433" spans="1:33" ht="30" customHeight="1">
      <c r="A433" s="614" t="s">
        <v>6952</v>
      </c>
      <c r="B433" s="5777" t="s">
        <v>1575</v>
      </c>
      <c r="C433" s="674">
        <v>45105</v>
      </c>
      <c r="D433" s="819">
        <v>45118</v>
      </c>
      <c r="E433" s="838"/>
      <c r="F433" s="839"/>
      <c r="G433" s="619">
        <v>8646</v>
      </c>
      <c r="H433" s="619">
        <v>910</v>
      </c>
      <c r="I433" s="619"/>
      <c r="J433" s="732" t="s">
        <v>1574</v>
      </c>
      <c r="K433" s="732" t="s">
        <v>1572</v>
      </c>
      <c r="L433" s="840" t="s">
        <v>193</v>
      </c>
      <c r="M433" s="615" t="s">
        <v>2372</v>
      </c>
      <c r="N433" s="619"/>
      <c r="O433" s="675">
        <v>6</v>
      </c>
      <c r="P433" s="675">
        <v>6</v>
      </c>
      <c r="Q433" s="732" t="s">
        <v>1578</v>
      </c>
      <c r="R433" s="712"/>
      <c r="S433" s="712"/>
      <c r="T433" s="712"/>
      <c r="U433" s="712"/>
      <c r="V433" s="619" t="s">
        <v>2073</v>
      </c>
      <c r="W433" s="714"/>
      <c r="X433" s="721" t="s">
        <v>37</v>
      </c>
      <c r="Y433" s="712"/>
      <c r="Z433" s="3786" t="s">
        <v>45</v>
      </c>
      <c r="AA433" s="592"/>
      <c r="AB433" s="3853" t="s">
        <v>5541</v>
      </c>
      <c r="AC433" s="722">
        <v>7290</v>
      </c>
      <c r="AD433" s="601">
        <v>7938</v>
      </c>
      <c r="AE433" s="722">
        <f t="shared" si="16"/>
        <v>54918</v>
      </c>
      <c r="AF433" s="31"/>
      <c r="AG433" s="31"/>
    </row>
    <row r="434" spans="1:33" ht="30" customHeight="1">
      <c r="A434" s="614" t="s">
        <v>6952</v>
      </c>
      <c r="B434" s="5777" t="s">
        <v>1576</v>
      </c>
      <c r="C434" s="674">
        <v>45105</v>
      </c>
      <c r="D434" s="819">
        <v>45119</v>
      </c>
      <c r="E434" s="838"/>
      <c r="F434" s="839"/>
      <c r="G434" s="619">
        <v>8646</v>
      </c>
      <c r="H434" s="619">
        <v>420</v>
      </c>
      <c r="I434" s="619"/>
      <c r="J434" s="732" t="s">
        <v>1579</v>
      </c>
      <c r="K434" s="732" t="s">
        <v>1572</v>
      </c>
      <c r="L434" s="840" t="s">
        <v>128</v>
      </c>
      <c r="M434" s="615" t="s">
        <v>2373</v>
      </c>
      <c r="N434" s="619"/>
      <c r="O434" s="675">
        <v>3</v>
      </c>
      <c r="P434" s="675">
        <v>3</v>
      </c>
      <c r="Q434" s="732" t="s">
        <v>1569</v>
      </c>
      <c r="R434" s="712"/>
      <c r="S434" s="712"/>
      <c r="T434" s="712"/>
      <c r="U434" s="712"/>
      <c r="V434" s="759" t="s">
        <v>2073</v>
      </c>
      <c r="W434" s="714"/>
      <c r="X434" s="721" t="s">
        <v>37</v>
      </c>
      <c r="Y434" s="712"/>
      <c r="Z434" s="3776" t="s">
        <v>45</v>
      </c>
      <c r="AA434" s="592"/>
      <c r="AB434" s="3853" t="s">
        <v>5541</v>
      </c>
      <c r="AC434" s="722">
        <v>7290</v>
      </c>
      <c r="AD434" s="601">
        <v>7938</v>
      </c>
      <c r="AE434" s="722">
        <f t="shared" si="16"/>
        <v>31104</v>
      </c>
      <c r="AF434" s="31">
        <v>505</v>
      </c>
      <c r="AG434" s="273" t="s">
        <v>362</v>
      </c>
    </row>
    <row r="435" spans="1:33" ht="30" customHeight="1">
      <c r="A435" s="614" t="s">
        <v>6952</v>
      </c>
      <c r="B435" s="5777" t="s">
        <v>1577</v>
      </c>
      <c r="C435" s="674">
        <v>45105</v>
      </c>
      <c r="D435" s="819">
        <v>45119</v>
      </c>
      <c r="E435" s="838"/>
      <c r="F435" s="839"/>
      <c r="G435" s="619">
        <v>8646</v>
      </c>
      <c r="H435" s="619">
        <v>923</v>
      </c>
      <c r="I435" s="619"/>
      <c r="J435" s="732" t="s">
        <v>1580</v>
      </c>
      <c r="K435" s="732" t="s">
        <v>1582</v>
      </c>
      <c r="L435" s="840" t="s">
        <v>179</v>
      </c>
      <c r="M435" s="615" t="s">
        <v>2374</v>
      </c>
      <c r="N435" s="619"/>
      <c r="O435" s="675">
        <v>8</v>
      </c>
      <c r="P435" s="675">
        <v>8</v>
      </c>
      <c r="Q435" s="732" t="s">
        <v>1581</v>
      </c>
      <c r="R435" s="712"/>
      <c r="S435" s="712"/>
      <c r="T435" s="712"/>
      <c r="U435" s="712"/>
      <c r="V435" s="619" t="s">
        <v>2073</v>
      </c>
      <c r="W435" s="714"/>
      <c r="X435" s="721" t="s">
        <v>37</v>
      </c>
      <c r="Y435" s="712"/>
      <c r="Z435" s="3776" t="s">
        <v>45</v>
      </c>
      <c r="AA435" s="592"/>
      <c r="AB435" s="3853" t="s">
        <v>5541</v>
      </c>
      <c r="AC435" s="722">
        <v>7290</v>
      </c>
      <c r="AD435" s="601">
        <v>7938</v>
      </c>
      <c r="AE435" s="722">
        <f t="shared" si="16"/>
        <v>70794</v>
      </c>
      <c r="AF435" s="31"/>
      <c r="AG435" s="31"/>
    </row>
    <row r="436" spans="1:33" ht="30" customHeight="1">
      <c r="A436" s="614" t="s">
        <v>6970</v>
      </c>
      <c r="B436" s="5777" t="s">
        <v>1583</v>
      </c>
      <c r="C436" s="674">
        <v>45083</v>
      </c>
      <c r="D436" s="674">
        <v>45123</v>
      </c>
      <c r="E436" s="838"/>
      <c r="F436" s="839"/>
      <c r="G436" s="619">
        <v>8604</v>
      </c>
      <c r="H436" s="619">
        <v>276</v>
      </c>
      <c r="I436" s="619"/>
      <c r="J436" s="592" t="s">
        <v>1584</v>
      </c>
      <c r="K436" s="592" t="s">
        <v>1585</v>
      </c>
      <c r="L436" s="592" t="s">
        <v>1072</v>
      </c>
      <c r="M436" s="615" t="s">
        <v>2375</v>
      </c>
      <c r="N436" s="619"/>
      <c r="O436" s="675">
        <v>4</v>
      </c>
      <c r="P436" s="675">
        <v>4</v>
      </c>
      <c r="Q436" s="592" t="s">
        <v>91</v>
      </c>
      <c r="R436" s="712"/>
      <c r="S436" s="712"/>
      <c r="T436" s="712"/>
      <c r="U436" s="712"/>
      <c r="V436" s="713" t="s">
        <v>2073</v>
      </c>
      <c r="W436" s="714"/>
      <c r="X436" s="1666" t="s">
        <v>37</v>
      </c>
      <c r="Y436" s="712"/>
      <c r="Z436" s="3799" t="s">
        <v>45</v>
      </c>
      <c r="AA436" s="592"/>
      <c r="AB436" s="3843" t="s">
        <v>5537</v>
      </c>
      <c r="AC436" s="722">
        <v>2250</v>
      </c>
      <c r="AD436" s="601">
        <v>7350</v>
      </c>
      <c r="AE436" s="601">
        <f t="shared" si="16"/>
        <v>31650</v>
      </c>
      <c r="AF436" s="31"/>
      <c r="AG436" s="31"/>
    </row>
    <row r="437" spans="1:33" ht="30" customHeight="1">
      <c r="A437" s="614" t="s">
        <v>6970</v>
      </c>
      <c r="B437" s="5777" t="s">
        <v>1587</v>
      </c>
      <c r="C437" s="674">
        <v>45105</v>
      </c>
      <c r="D437" s="674">
        <v>45113</v>
      </c>
      <c r="E437" s="838"/>
      <c r="F437" s="839"/>
      <c r="G437" s="619">
        <v>8604</v>
      </c>
      <c r="H437" s="750"/>
      <c r="I437" s="619" t="s">
        <v>92</v>
      </c>
      <c r="J437" s="592" t="s">
        <v>1586</v>
      </c>
      <c r="K437" s="779" t="s">
        <v>1588</v>
      </c>
      <c r="L437" s="714" t="s">
        <v>341</v>
      </c>
      <c r="M437" s="615" t="s">
        <v>2376</v>
      </c>
      <c r="N437" s="619" t="s">
        <v>1515</v>
      </c>
      <c r="O437" s="675">
        <v>12</v>
      </c>
      <c r="P437" s="119">
        <v>44</v>
      </c>
      <c r="Q437" s="592" t="s">
        <v>1589</v>
      </c>
      <c r="R437" s="712"/>
      <c r="S437" s="712"/>
      <c r="T437" s="712"/>
      <c r="U437" s="712"/>
      <c r="V437" s="782" t="s">
        <v>2073</v>
      </c>
      <c r="W437" s="714"/>
      <c r="X437" s="721" t="s">
        <v>37</v>
      </c>
      <c r="Y437" s="712"/>
      <c r="Z437" s="3776" t="s">
        <v>45</v>
      </c>
      <c r="AA437" s="592"/>
      <c r="AB437" s="3843" t="s">
        <v>5537</v>
      </c>
      <c r="AC437" s="722">
        <v>0</v>
      </c>
      <c r="AD437" s="601">
        <v>7350</v>
      </c>
      <c r="AE437" s="601">
        <f t="shared" si="16"/>
        <v>323400</v>
      </c>
      <c r="AF437" s="31">
        <v>499</v>
      </c>
      <c r="AG437" s="273" t="s">
        <v>362</v>
      </c>
    </row>
    <row r="438" spans="1:33" ht="30" customHeight="1">
      <c r="A438" s="8211" t="s">
        <v>6970</v>
      </c>
      <c r="B438" s="4102" t="s">
        <v>1590</v>
      </c>
      <c r="C438" s="674">
        <v>45106</v>
      </c>
      <c r="D438" s="674">
        <v>45113</v>
      </c>
      <c r="E438" s="838"/>
      <c r="F438" s="839"/>
      <c r="G438" s="619">
        <v>8604</v>
      </c>
      <c r="H438" s="619"/>
      <c r="I438" s="619" t="s">
        <v>92</v>
      </c>
      <c r="J438" s="592" t="s">
        <v>1586</v>
      </c>
      <c r="K438" s="592" t="s">
        <v>1588</v>
      </c>
      <c r="L438" s="619" t="s">
        <v>1102</v>
      </c>
      <c r="M438" s="615" t="s">
        <v>2377</v>
      </c>
      <c r="N438" s="619"/>
      <c r="O438" s="675">
        <v>24</v>
      </c>
      <c r="P438" s="675">
        <v>24</v>
      </c>
      <c r="Q438" s="592" t="s">
        <v>1591</v>
      </c>
      <c r="R438" s="785"/>
      <c r="S438" s="712"/>
      <c r="T438" s="712"/>
      <c r="U438" s="712"/>
      <c r="V438" s="735" t="s">
        <v>2073</v>
      </c>
      <c r="W438" s="714"/>
      <c r="X438" s="721" t="s">
        <v>37</v>
      </c>
      <c r="Y438" s="712"/>
      <c r="Z438" s="3776" t="s">
        <v>45</v>
      </c>
      <c r="AA438" s="592"/>
      <c r="AB438" s="3843" t="s">
        <v>5537</v>
      </c>
      <c r="AC438" s="722">
        <v>0</v>
      </c>
      <c r="AD438" s="601">
        <v>7350</v>
      </c>
      <c r="AE438" s="601">
        <f t="shared" si="16"/>
        <v>176400</v>
      </c>
      <c r="AF438" s="31"/>
      <c r="AG438" s="273"/>
    </row>
    <row r="439" spans="1:33" ht="30" customHeight="1">
      <c r="A439" s="614" t="s">
        <v>6970</v>
      </c>
      <c r="B439" s="5777" t="s">
        <v>1593</v>
      </c>
      <c r="C439" s="674">
        <v>45106</v>
      </c>
      <c r="D439" s="674">
        <v>45113</v>
      </c>
      <c r="E439" s="838"/>
      <c r="F439" s="839"/>
      <c r="G439" s="619">
        <v>8604</v>
      </c>
      <c r="H439" s="716" t="s">
        <v>1594</v>
      </c>
      <c r="I439" s="619"/>
      <c r="J439" s="592" t="s">
        <v>1592</v>
      </c>
      <c r="K439" s="595" t="s">
        <v>1204</v>
      </c>
      <c r="L439" s="619" t="s">
        <v>28</v>
      </c>
      <c r="M439" s="615" t="s">
        <v>2378</v>
      </c>
      <c r="N439" s="619"/>
      <c r="O439" s="724">
        <v>2</v>
      </c>
      <c r="P439" s="724">
        <v>2</v>
      </c>
      <c r="Q439" s="592" t="s">
        <v>1595</v>
      </c>
      <c r="R439" s="712"/>
      <c r="S439" s="712"/>
      <c r="T439" s="712"/>
      <c r="U439" s="712"/>
      <c r="V439" s="619" t="s">
        <v>2073</v>
      </c>
      <c r="W439" s="714"/>
      <c r="X439" s="721" t="s">
        <v>37</v>
      </c>
      <c r="Y439" s="712"/>
      <c r="Z439" s="3786" t="s">
        <v>45</v>
      </c>
      <c r="AA439" s="592"/>
      <c r="AB439" s="3843" t="s">
        <v>5537</v>
      </c>
      <c r="AC439" s="722">
        <v>0</v>
      </c>
      <c r="AD439" s="601">
        <v>7350</v>
      </c>
      <c r="AE439" s="601">
        <f t="shared" si="16"/>
        <v>14700</v>
      </c>
      <c r="AF439" s="31"/>
      <c r="AG439" s="31"/>
    </row>
    <row r="440" spans="1:33" ht="30" customHeight="1">
      <c r="A440" s="190" t="s">
        <v>6953</v>
      </c>
      <c r="B440" s="9087" t="s">
        <v>1596</v>
      </c>
      <c r="C440" s="9481">
        <v>45075</v>
      </c>
      <c r="D440" s="9481">
        <v>45118</v>
      </c>
      <c r="E440" s="9504"/>
      <c r="F440" s="9501"/>
      <c r="G440" s="9218">
        <v>8599</v>
      </c>
      <c r="H440" s="9415" t="s">
        <v>763</v>
      </c>
      <c r="I440" s="9218"/>
      <c r="J440" s="9278" t="s">
        <v>1598</v>
      </c>
      <c r="K440" s="9278" t="s">
        <v>1599</v>
      </c>
      <c r="L440" s="65" t="s">
        <v>1597</v>
      </c>
      <c r="M440" s="9231" t="s">
        <v>2379</v>
      </c>
      <c r="N440" s="42" t="s">
        <v>3951</v>
      </c>
      <c r="O440" s="50">
        <v>1</v>
      </c>
      <c r="P440" s="50">
        <v>1</v>
      </c>
      <c r="Q440" s="9295" t="s">
        <v>1600</v>
      </c>
      <c r="R440" s="9218"/>
      <c r="S440" s="31"/>
      <c r="T440" s="31"/>
      <c r="U440" s="31"/>
      <c r="V440" s="9289" t="s">
        <v>2073</v>
      </c>
      <c r="W440" s="9226"/>
      <c r="X440" s="9308" t="s">
        <v>37</v>
      </c>
      <c r="Y440" s="9224"/>
      <c r="Z440" s="9299"/>
      <c r="AA440" s="9074"/>
      <c r="AB440" s="9076" t="s">
        <v>5586</v>
      </c>
      <c r="AC440" s="9660">
        <v>4500</v>
      </c>
      <c r="AD440" s="33">
        <v>42996.78</v>
      </c>
      <c r="AE440" s="9664">
        <f>SUM(P440*AD440+P441*AD441+P442*AD442+AC440)</f>
        <v>124742.53</v>
      </c>
      <c r="AF440" s="247"/>
      <c r="AG440" s="247"/>
    </row>
    <row r="441" spans="1:33" ht="30" customHeight="1">
      <c r="A441" s="190" t="s">
        <v>6953</v>
      </c>
      <c r="B441" s="9029"/>
      <c r="C441" s="9482"/>
      <c r="D441" s="9482"/>
      <c r="E441" s="9505"/>
      <c r="F441" s="9502"/>
      <c r="G441" s="9219"/>
      <c r="H441" s="9416"/>
      <c r="I441" s="9219"/>
      <c r="J441" s="9208"/>
      <c r="K441" s="9208"/>
      <c r="L441" s="141" t="s">
        <v>381</v>
      </c>
      <c r="M441" s="9309"/>
      <c r="N441" s="42" t="s">
        <v>3954</v>
      </c>
      <c r="O441" s="50">
        <v>1</v>
      </c>
      <c r="P441" s="50">
        <v>1</v>
      </c>
      <c r="Q441" s="9296"/>
      <c r="R441" s="9219"/>
      <c r="S441" s="31"/>
      <c r="T441" s="31"/>
      <c r="U441" s="31"/>
      <c r="V441" s="9290"/>
      <c r="W441" s="9064"/>
      <c r="X441" s="9212"/>
      <c r="Y441" s="9212"/>
      <c r="Z441" s="9300"/>
      <c r="AA441" s="9074"/>
      <c r="AB441" s="9104"/>
      <c r="AC441" s="9661"/>
      <c r="AD441" s="33">
        <v>37783.160000000003</v>
      </c>
      <c r="AE441" s="9665"/>
      <c r="AF441" s="248"/>
      <c r="AG441" s="248"/>
    </row>
    <row r="442" spans="1:33" ht="30" customHeight="1">
      <c r="A442" s="190" t="s">
        <v>6953</v>
      </c>
      <c r="B442" s="9030"/>
      <c r="C442" s="9483"/>
      <c r="D442" s="9483"/>
      <c r="E442" s="9506"/>
      <c r="F442" s="9503"/>
      <c r="G442" s="9220"/>
      <c r="H442" s="9417"/>
      <c r="I442" s="9220"/>
      <c r="J442" s="9209"/>
      <c r="K442" s="9209"/>
      <c r="L442" s="141" t="s">
        <v>1095</v>
      </c>
      <c r="M442" s="9280"/>
      <c r="N442" s="42" t="s">
        <v>3951</v>
      </c>
      <c r="O442" s="50">
        <v>1</v>
      </c>
      <c r="P442" s="50">
        <v>1</v>
      </c>
      <c r="Q442" s="9279"/>
      <c r="R442" s="9220"/>
      <c r="S442" s="31"/>
      <c r="T442" s="31"/>
      <c r="U442" s="31"/>
      <c r="V442" s="9291"/>
      <c r="W442" s="9063"/>
      <c r="X442" s="9071"/>
      <c r="Y442" s="9071"/>
      <c r="Z442" s="9301"/>
      <c r="AA442" s="9074"/>
      <c r="AB442" s="9105"/>
      <c r="AC442" s="9662"/>
      <c r="AD442" s="33">
        <v>39462.589999999997</v>
      </c>
      <c r="AE442" s="9666"/>
      <c r="AF442" s="30"/>
      <c r="AG442" s="30"/>
    </row>
    <row r="443" spans="1:33" ht="30" customHeight="1">
      <c r="A443" s="737" t="s">
        <v>6973</v>
      </c>
      <c r="B443" s="5590" t="s">
        <v>1601</v>
      </c>
      <c r="C443" s="674">
        <v>45105</v>
      </c>
      <c r="D443" s="819">
        <v>45118</v>
      </c>
      <c r="E443" s="853"/>
      <c r="F443" s="839"/>
      <c r="G443" s="619">
        <v>8598</v>
      </c>
      <c r="H443" s="619">
        <v>597</v>
      </c>
      <c r="I443" s="619"/>
      <c r="J443" s="732" t="s">
        <v>1603</v>
      </c>
      <c r="K443" s="732" t="s">
        <v>1602</v>
      </c>
      <c r="L443" s="840" t="s">
        <v>193</v>
      </c>
      <c r="M443" s="615" t="s">
        <v>2380</v>
      </c>
      <c r="N443" s="619" t="s">
        <v>325</v>
      </c>
      <c r="O443" s="675">
        <v>6</v>
      </c>
      <c r="P443" s="1631">
        <v>6</v>
      </c>
      <c r="Q443" s="732" t="s">
        <v>1518</v>
      </c>
      <c r="R443" s="619"/>
      <c r="S443" s="619"/>
      <c r="T443" s="619"/>
      <c r="U443" s="619"/>
      <c r="V443" s="788" t="s">
        <v>2073</v>
      </c>
      <c r="W443" s="714"/>
      <c r="X443" s="3165" t="s">
        <v>37</v>
      </c>
      <c r="Y443" s="712"/>
      <c r="Z443" s="3805" t="s">
        <v>45</v>
      </c>
      <c r="AA443" s="592"/>
      <c r="AB443" s="847" t="s">
        <v>5535</v>
      </c>
      <c r="AC443" s="722">
        <v>6750</v>
      </c>
      <c r="AD443" s="601">
        <v>6272.02</v>
      </c>
      <c r="AE443" s="722">
        <f t="shared" si="16"/>
        <v>44382.12</v>
      </c>
      <c r="AF443" s="31"/>
      <c r="AG443" s="31"/>
    </row>
    <row r="444" spans="1:33" ht="30" customHeight="1">
      <c r="A444" s="3493" t="s">
        <v>6973</v>
      </c>
      <c r="B444" s="5656" t="s">
        <v>1604</v>
      </c>
      <c r="C444" s="674">
        <v>45106</v>
      </c>
      <c r="D444" s="819">
        <v>45119</v>
      </c>
      <c r="E444" s="853"/>
      <c r="F444" s="839"/>
      <c r="G444" s="619">
        <v>8598</v>
      </c>
      <c r="H444" s="854" t="s">
        <v>1606</v>
      </c>
      <c r="I444" s="619"/>
      <c r="J444" s="3492" t="s">
        <v>1607</v>
      </c>
      <c r="K444" s="732" t="s">
        <v>1605</v>
      </c>
      <c r="L444" s="619" t="s">
        <v>173</v>
      </c>
      <c r="M444" s="615" t="s">
        <v>2381</v>
      </c>
      <c r="N444" s="619"/>
      <c r="O444" s="675">
        <v>1</v>
      </c>
      <c r="P444" s="675">
        <v>1</v>
      </c>
      <c r="Q444" s="732" t="s">
        <v>1608</v>
      </c>
      <c r="R444" s="619"/>
      <c r="S444" s="619"/>
      <c r="T444" s="619"/>
      <c r="U444" s="619"/>
      <c r="V444" s="619" t="s">
        <v>2073</v>
      </c>
      <c r="W444" s="714"/>
      <c r="X444" s="721" t="s">
        <v>37</v>
      </c>
      <c r="Y444" s="712"/>
      <c r="Z444" s="726" t="s">
        <v>45</v>
      </c>
      <c r="AA444" s="592"/>
      <c r="AB444" s="847" t="s">
        <v>5535</v>
      </c>
      <c r="AC444" s="722">
        <v>6750</v>
      </c>
      <c r="AD444" s="601">
        <v>6272.02</v>
      </c>
      <c r="AE444" s="722">
        <f t="shared" si="16"/>
        <v>13022.02</v>
      </c>
      <c r="AF444" s="31"/>
      <c r="AG444" s="31"/>
    </row>
    <row r="445" spans="1:33" ht="30" customHeight="1">
      <c r="A445" s="1119" t="s">
        <v>6966</v>
      </c>
      <c r="B445" s="5590" t="s">
        <v>1609</v>
      </c>
      <c r="C445" s="674">
        <v>45106</v>
      </c>
      <c r="D445" s="819">
        <v>45119</v>
      </c>
      <c r="E445" s="838"/>
      <c r="F445" s="839"/>
      <c r="G445" s="619">
        <v>5940</v>
      </c>
      <c r="H445" s="854" t="s">
        <v>1594</v>
      </c>
      <c r="I445" s="619"/>
      <c r="J445" s="732" t="s">
        <v>1611</v>
      </c>
      <c r="K445" s="871" t="s">
        <v>1610</v>
      </c>
      <c r="L445" s="155" t="s">
        <v>1888</v>
      </c>
      <c r="M445" s="615" t="s">
        <v>2382</v>
      </c>
      <c r="N445" s="619"/>
      <c r="O445" s="675">
        <v>1</v>
      </c>
      <c r="P445" s="675">
        <v>1</v>
      </c>
      <c r="Q445" s="732" t="s">
        <v>1622</v>
      </c>
      <c r="R445" s="2518"/>
      <c r="S445" s="710"/>
      <c r="T445" s="710"/>
      <c r="U445" s="710"/>
      <c r="V445" s="2519" t="s">
        <v>2073</v>
      </c>
      <c r="W445" s="709"/>
      <c r="X445" s="832" t="s">
        <v>37</v>
      </c>
      <c r="Y445" s="707"/>
      <c r="Z445" s="726" t="s">
        <v>45</v>
      </c>
      <c r="AA445" s="592"/>
      <c r="AB445" s="3856" t="s">
        <v>5535</v>
      </c>
      <c r="AC445" s="727">
        <v>10350</v>
      </c>
      <c r="AD445" s="722">
        <v>5643</v>
      </c>
      <c r="AE445" s="686">
        <f>SUM(P445*AD445+AC445)</f>
        <v>15993</v>
      </c>
      <c r="AF445" s="30"/>
      <c r="AG445" s="30"/>
    </row>
    <row r="446" spans="1:33" ht="30" customHeight="1">
      <c r="A446" s="737" t="s">
        <v>6960</v>
      </c>
      <c r="B446" s="5779" t="s">
        <v>1612</v>
      </c>
      <c r="C446" s="764">
        <v>45110</v>
      </c>
      <c r="D446" s="844">
        <v>45117</v>
      </c>
      <c r="E446" s="838"/>
      <c r="F446" s="839"/>
      <c r="G446" s="710">
        <v>8595</v>
      </c>
      <c r="H446" s="710"/>
      <c r="I446" s="769" t="s">
        <v>25</v>
      </c>
      <c r="J446" s="846" t="s">
        <v>1613</v>
      </c>
      <c r="K446" s="845" t="s">
        <v>1615</v>
      </c>
      <c r="L446" s="855" t="s">
        <v>28</v>
      </c>
      <c r="M446" s="771" t="s">
        <v>2383</v>
      </c>
      <c r="N446" s="710"/>
      <c r="O446" s="772">
        <v>2</v>
      </c>
      <c r="P446" s="772">
        <v>2</v>
      </c>
      <c r="Q446" s="846" t="s">
        <v>1614</v>
      </c>
      <c r="R446" s="619"/>
      <c r="S446" s="619"/>
      <c r="T446" s="619"/>
      <c r="U446" s="619"/>
      <c r="V446" s="868" t="s">
        <v>2073</v>
      </c>
      <c r="W446" s="714"/>
      <c r="X446" s="832" t="s">
        <v>37</v>
      </c>
      <c r="Y446" s="712"/>
      <c r="Z446" s="726" t="s">
        <v>45</v>
      </c>
      <c r="AA446" s="592"/>
      <c r="AB446" s="3853" t="s">
        <v>5585</v>
      </c>
      <c r="AC446" s="722">
        <v>0</v>
      </c>
      <c r="AD446" s="722">
        <v>7000</v>
      </c>
      <c r="AE446" s="601">
        <f t="shared" ref="AE446:AE462" si="17">SUM(AD446*P446+AC446)</f>
        <v>14000</v>
      </c>
      <c r="AF446" s="31"/>
      <c r="AG446" s="31"/>
    </row>
    <row r="447" spans="1:33" ht="30" customHeight="1">
      <c r="A447" s="614" t="s">
        <v>6954</v>
      </c>
      <c r="B447" s="5590" t="s">
        <v>1616</v>
      </c>
      <c r="C447" s="674">
        <v>45110</v>
      </c>
      <c r="D447" s="819">
        <v>45117</v>
      </c>
      <c r="E447" s="593"/>
      <c r="F447" s="839"/>
      <c r="G447" s="592">
        <v>8596</v>
      </c>
      <c r="H447" s="854" t="s">
        <v>1619</v>
      </c>
      <c r="I447" s="619"/>
      <c r="J447" s="732" t="s">
        <v>1617</v>
      </c>
      <c r="K447" s="732" t="s">
        <v>1620</v>
      </c>
      <c r="L447" s="717" t="s">
        <v>1019</v>
      </c>
      <c r="M447" s="615" t="s">
        <v>2384</v>
      </c>
      <c r="N447" s="619"/>
      <c r="O447" s="675">
        <v>4</v>
      </c>
      <c r="P447" s="675">
        <v>4</v>
      </c>
      <c r="Q447" s="732" t="s">
        <v>1621</v>
      </c>
      <c r="R447" s="619"/>
      <c r="S447" s="619"/>
      <c r="T447" s="619"/>
      <c r="U447" s="619"/>
      <c r="V447" s="717" t="s">
        <v>2073</v>
      </c>
      <c r="W447" s="714"/>
      <c r="X447" s="599" t="s">
        <v>37</v>
      </c>
      <c r="Y447" s="712"/>
      <c r="Z447" s="726" t="s">
        <v>45</v>
      </c>
      <c r="AA447" s="592"/>
      <c r="AB447" s="3843" t="s">
        <v>5585</v>
      </c>
      <c r="AC447" s="722">
        <v>0</v>
      </c>
      <c r="AD447" s="601">
        <v>6368.81</v>
      </c>
      <c r="AE447" s="601">
        <f t="shared" si="17"/>
        <v>25475.24</v>
      </c>
      <c r="AF447" s="31"/>
      <c r="AG447" s="31"/>
    </row>
    <row r="448" spans="1:33" ht="30" customHeight="1">
      <c r="A448" s="8070" t="s">
        <v>6961</v>
      </c>
      <c r="B448" s="769" t="s">
        <v>1624</v>
      </c>
      <c r="C448" s="764">
        <v>45111</v>
      </c>
      <c r="D448" s="844">
        <v>45118</v>
      </c>
      <c r="E448" s="593"/>
      <c r="F448" s="769"/>
      <c r="G448" s="710">
        <v>8623</v>
      </c>
      <c r="H448" s="856" t="s">
        <v>1625</v>
      </c>
      <c r="I448" s="710"/>
      <c r="J448" s="845" t="s">
        <v>1623</v>
      </c>
      <c r="K448" s="845" t="s">
        <v>1626</v>
      </c>
      <c r="L448" s="845" t="s">
        <v>1222</v>
      </c>
      <c r="M448" s="845"/>
      <c r="N448" s="710"/>
      <c r="O448" s="772">
        <v>2</v>
      </c>
      <c r="P448" s="772">
        <v>2</v>
      </c>
      <c r="Q448" s="845" t="s">
        <v>1627</v>
      </c>
      <c r="R448" s="710"/>
      <c r="S448" s="30"/>
      <c r="T448" s="710"/>
      <c r="U448" s="710"/>
      <c r="V448" s="789" t="s">
        <v>2073</v>
      </c>
      <c r="W448" s="709"/>
      <c r="X448" s="599" t="s">
        <v>37</v>
      </c>
      <c r="Y448" s="710"/>
      <c r="Z448" s="726" t="s">
        <v>45</v>
      </c>
      <c r="AA448" s="592"/>
      <c r="AB448" s="3853" t="s">
        <v>5538</v>
      </c>
      <c r="AC448" s="727">
        <v>0</v>
      </c>
      <c r="AD448" s="727">
        <v>4900</v>
      </c>
      <c r="AE448" s="727">
        <f t="shared" si="17"/>
        <v>9800</v>
      </c>
      <c r="AF448" s="30"/>
      <c r="AG448" s="30"/>
    </row>
    <row r="449" spans="1:33" ht="30" customHeight="1">
      <c r="A449" s="591" t="s">
        <v>6896</v>
      </c>
      <c r="B449" s="5590" t="s">
        <v>1628</v>
      </c>
      <c r="C449" s="674">
        <v>45111</v>
      </c>
      <c r="D449" s="819">
        <v>45124</v>
      </c>
      <c r="E449" s="593"/>
      <c r="F449" s="839"/>
      <c r="G449" s="619">
        <v>8644</v>
      </c>
      <c r="H449" s="619">
        <v>577</v>
      </c>
      <c r="I449" s="619"/>
      <c r="J449" s="732" t="s">
        <v>1629</v>
      </c>
      <c r="K449" s="732" t="s">
        <v>1630</v>
      </c>
      <c r="L449" s="732" t="s">
        <v>1631</v>
      </c>
      <c r="M449" s="615" t="s">
        <v>2385</v>
      </c>
      <c r="N449" s="833" t="s">
        <v>325</v>
      </c>
      <c r="O449" s="675">
        <v>8</v>
      </c>
      <c r="P449" s="675">
        <v>8</v>
      </c>
      <c r="Q449" s="732" t="s">
        <v>1632</v>
      </c>
      <c r="R449" s="712"/>
      <c r="S449" s="712"/>
      <c r="T449" s="712"/>
      <c r="U449" s="712"/>
      <c r="V449" s="735" t="s">
        <v>2073</v>
      </c>
      <c r="W449" s="714"/>
      <c r="X449" s="721" t="s">
        <v>37</v>
      </c>
      <c r="Y449" s="712"/>
      <c r="Z449" s="3818" t="s">
        <v>45</v>
      </c>
      <c r="AA449" s="592"/>
      <c r="AB449" s="3843" t="s">
        <v>5541</v>
      </c>
      <c r="AC449" s="722">
        <v>7290</v>
      </c>
      <c r="AD449" s="722">
        <v>7096.32</v>
      </c>
      <c r="AE449" s="727">
        <f t="shared" si="17"/>
        <v>64060.56</v>
      </c>
      <c r="AF449" s="31"/>
      <c r="AG449" s="31"/>
    </row>
    <row r="450" spans="1:33" ht="30" customHeight="1">
      <c r="A450" s="8070" t="s">
        <v>6952</v>
      </c>
      <c r="B450" s="2767" t="s">
        <v>1633</v>
      </c>
      <c r="C450" s="674">
        <v>45111</v>
      </c>
      <c r="D450" s="819">
        <v>45239</v>
      </c>
      <c r="E450" s="593"/>
      <c r="F450" s="839"/>
      <c r="G450" s="619">
        <v>8646</v>
      </c>
      <c r="H450" s="619">
        <v>930</v>
      </c>
      <c r="I450" s="619"/>
      <c r="J450" s="732" t="s">
        <v>1634</v>
      </c>
      <c r="K450" s="732" t="s">
        <v>1635</v>
      </c>
      <c r="L450" s="833" t="s">
        <v>67</v>
      </c>
      <c r="M450" s="615" t="s">
        <v>2386</v>
      </c>
      <c r="N450" s="619"/>
      <c r="O450" s="675">
        <v>7</v>
      </c>
      <c r="P450" s="675">
        <v>7</v>
      </c>
      <c r="Q450" s="732" t="s">
        <v>1636</v>
      </c>
      <c r="R450" s="712"/>
      <c r="S450" s="712"/>
      <c r="T450" s="712"/>
      <c r="U450" s="712"/>
      <c r="V450" s="619" t="s">
        <v>2073</v>
      </c>
      <c r="W450" s="714"/>
      <c r="X450" s="721" t="s">
        <v>37</v>
      </c>
      <c r="Y450" s="712"/>
      <c r="Z450" s="3776" t="s">
        <v>45</v>
      </c>
      <c r="AA450" s="592"/>
      <c r="AB450" s="3853" t="s">
        <v>5541</v>
      </c>
      <c r="AC450" s="722">
        <v>24300</v>
      </c>
      <c r="AD450" s="601">
        <v>7938</v>
      </c>
      <c r="AE450" s="722">
        <f t="shared" si="17"/>
        <v>79866</v>
      </c>
      <c r="AF450" s="31"/>
      <c r="AG450" s="31"/>
    </row>
    <row r="451" spans="1:33" ht="30" customHeight="1">
      <c r="A451" s="737" t="s">
        <v>6967</v>
      </c>
      <c r="B451" s="5777" t="s">
        <v>1637</v>
      </c>
      <c r="C451" s="674">
        <v>45111</v>
      </c>
      <c r="D451" s="819">
        <v>45118</v>
      </c>
      <c r="E451" s="841"/>
      <c r="F451" s="839"/>
      <c r="G451" s="619">
        <v>8607</v>
      </c>
      <c r="H451" s="619">
        <v>87</v>
      </c>
      <c r="I451" s="619"/>
      <c r="J451" s="732" t="s">
        <v>1639</v>
      </c>
      <c r="K451" s="732" t="s">
        <v>1638</v>
      </c>
      <c r="L451" s="833" t="s">
        <v>193</v>
      </c>
      <c r="M451" s="833"/>
      <c r="N451" s="619"/>
      <c r="O451" s="675">
        <v>6</v>
      </c>
      <c r="P451" s="675">
        <v>6</v>
      </c>
      <c r="Q451" s="732" t="s">
        <v>1640</v>
      </c>
      <c r="R451" s="712"/>
      <c r="S451" s="26"/>
      <c r="T451" s="712"/>
      <c r="U451" s="712"/>
      <c r="V451" s="870" t="s">
        <v>2073</v>
      </c>
      <c r="W451" s="714"/>
      <c r="X451" s="721" t="s">
        <v>37</v>
      </c>
      <c r="Y451" s="712"/>
      <c r="Z451" s="3791" t="s">
        <v>45</v>
      </c>
      <c r="AA451" s="592"/>
      <c r="AB451" s="3853" t="s">
        <v>5537</v>
      </c>
      <c r="AC451" s="722">
        <v>0</v>
      </c>
      <c r="AD451" s="722">
        <v>6900</v>
      </c>
      <c r="AE451" s="722">
        <f t="shared" si="17"/>
        <v>41400</v>
      </c>
      <c r="AF451" s="31">
        <v>211</v>
      </c>
      <c r="AG451" s="273" t="s">
        <v>362</v>
      </c>
    </row>
    <row r="452" spans="1:33" ht="30" customHeight="1">
      <c r="A452" s="8070" t="s">
        <v>6948</v>
      </c>
      <c r="B452" s="619" t="s">
        <v>1757</v>
      </c>
      <c r="C452" s="674">
        <v>45111</v>
      </c>
      <c r="D452" s="819">
        <v>45121</v>
      </c>
      <c r="E452" s="841"/>
      <c r="F452" s="839"/>
      <c r="G452" s="619">
        <v>8608</v>
      </c>
      <c r="H452" s="619">
        <v>182</v>
      </c>
      <c r="I452" s="619"/>
      <c r="J452" s="732" t="s">
        <v>1641</v>
      </c>
      <c r="K452" s="732" t="s">
        <v>1638</v>
      </c>
      <c r="L452" s="833" t="s">
        <v>76</v>
      </c>
      <c r="M452" s="615" t="s">
        <v>2387</v>
      </c>
      <c r="N452" s="619"/>
      <c r="O452" s="675">
        <v>4</v>
      </c>
      <c r="P452" s="675">
        <v>4</v>
      </c>
      <c r="Q452" s="732" t="s">
        <v>1642</v>
      </c>
      <c r="R452" s="712"/>
      <c r="S452" s="26"/>
      <c r="T452" s="712"/>
      <c r="U452" s="712"/>
      <c r="V452" s="713" t="s">
        <v>2073</v>
      </c>
      <c r="W452" s="714"/>
      <c r="X452" s="721" t="s">
        <v>37</v>
      </c>
      <c r="Y452" s="712"/>
      <c r="Z452" s="726" t="s">
        <v>45</v>
      </c>
      <c r="AA452" s="592"/>
      <c r="AB452" s="3843" t="s">
        <v>5537</v>
      </c>
      <c r="AC452" s="722">
        <v>4500</v>
      </c>
      <c r="AD452" s="687">
        <v>7425</v>
      </c>
      <c r="AE452" s="601">
        <f t="shared" si="17"/>
        <v>34200</v>
      </c>
      <c r="AF452" s="31"/>
      <c r="AG452" s="31"/>
    </row>
    <row r="453" spans="1:33" ht="30" customHeight="1">
      <c r="A453" s="614" t="s">
        <v>6970</v>
      </c>
      <c r="B453" s="5777" t="s">
        <v>1643</v>
      </c>
      <c r="C453" s="674">
        <v>45112</v>
      </c>
      <c r="D453" s="819">
        <v>45119</v>
      </c>
      <c r="E453" s="841"/>
      <c r="F453" s="839"/>
      <c r="G453" s="619">
        <v>8604</v>
      </c>
      <c r="H453" s="712"/>
      <c r="I453" s="833" t="s">
        <v>92</v>
      </c>
      <c r="J453" s="857" t="s">
        <v>1644</v>
      </c>
      <c r="K453" s="858" t="s">
        <v>1645</v>
      </c>
      <c r="L453" s="833" t="s">
        <v>28</v>
      </c>
      <c r="M453" s="615" t="s">
        <v>2388</v>
      </c>
      <c r="N453" s="619"/>
      <c r="O453" s="724">
        <v>2</v>
      </c>
      <c r="P453" s="724">
        <v>2</v>
      </c>
      <c r="Q453" s="732" t="s">
        <v>1646</v>
      </c>
      <c r="R453" s="712"/>
      <c r="S453" s="712"/>
      <c r="T453" s="712"/>
      <c r="U453" s="712"/>
      <c r="V453" s="788" t="s">
        <v>2073</v>
      </c>
      <c r="W453" s="714"/>
      <c r="X453" s="721" t="s">
        <v>37</v>
      </c>
      <c r="Y453" s="712"/>
      <c r="Z453" s="3776" t="s">
        <v>45</v>
      </c>
      <c r="AA453" s="592"/>
      <c r="AB453" s="3843" t="s">
        <v>5537</v>
      </c>
      <c r="AC453" s="722">
        <v>0</v>
      </c>
      <c r="AD453" s="601">
        <v>7350</v>
      </c>
      <c r="AE453" s="601">
        <f t="shared" si="17"/>
        <v>14700</v>
      </c>
      <c r="AF453" s="31"/>
      <c r="AG453" s="31"/>
    </row>
    <row r="454" spans="1:33" ht="30" customHeight="1">
      <c r="A454" s="737" t="s">
        <v>6973</v>
      </c>
      <c r="B454" s="5590" t="s">
        <v>1647</v>
      </c>
      <c r="C454" s="674">
        <v>45112</v>
      </c>
      <c r="D454" s="819">
        <v>45119</v>
      </c>
      <c r="E454" s="841"/>
      <c r="F454" s="833"/>
      <c r="G454" s="619">
        <v>8598</v>
      </c>
      <c r="H454" s="854" t="s">
        <v>1648</v>
      </c>
      <c r="I454" s="619"/>
      <c r="J454" s="833" t="s">
        <v>1649</v>
      </c>
      <c r="K454" s="732" t="s">
        <v>1650</v>
      </c>
      <c r="L454" s="840" t="s">
        <v>128</v>
      </c>
      <c r="M454" s="833"/>
      <c r="N454" s="619"/>
      <c r="O454" s="724">
        <v>3</v>
      </c>
      <c r="P454" s="724">
        <v>3</v>
      </c>
      <c r="Q454" s="732" t="s">
        <v>1651</v>
      </c>
      <c r="R454" s="712"/>
      <c r="S454" s="712"/>
      <c r="T454" s="712"/>
      <c r="U454" s="712"/>
      <c r="V454" s="730" t="s">
        <v>2073</v>
      </c>
      <c r="W454" s="714"/>
      <c r="X454" s="721" t="s">
        <v>37</v>
      </c>
      <c r="Y454" s="712"/>
      <c r="Z454" s="3779" t="s">
        <v>45</v>
      </c>
      <c r="AA454" s="592"/>
      <c r="AB454" s="847" t="s">
        <v>5535</v>
      </c>
      <c r="AC454" s="722">
        <v>0</v>
      </c>
      <c r="AD454" s="601">
        <v>6272.02</v>
      </c>
      <c r="AE454" s="722">
        <f t="shared" si="17"/>
        <v>18816.060000000001</v>
      </c>
      <c r="AF454" s="31"/>
      <c r="AG454" s="31"/>
    </row>
    <row r="455" spans="1:33" ht="30" customHeight="1">
      <c r="A455" s="737" t="s">
        <v>6973</v>
      </c>
      <c r="B455" s="5590" t="s">
        <v>1653</v>
      </c>
      <c r="C455" s="674">
        <v>45112</v>
      </c>
      <c r="D455" s="819">
        <v>45119</v>
      </c>
      <c r="E455" s="841"/>
      <c r="F455" s="833"/>
      <c r="G455" s="619">
        <v>8598</v>
      </c>
      <c r="H455" s="854" t="s">
        <v>901</v>
      </c>
      <c r="I455" s="619"/>
      <c r="J455" s="732" t="s">
        <v>1652</v>
      </c>
      <c r="K455" s="732" t="s">
        <v>1650</v>
      </c>
      <c r="L455" s="840" t="s">
        <v>128</v>
      </c>
      <c r="M455" s="833"/>
      <c r="N455" s="619"/>
      <c r="O455" s="724">
        <v>3</v>
      </c>
      <c r="P455" s="724">
        <v>3</v>
      </c>
      <c r="Q455" s="732" t="s">
        <v>1654</v>
      </c>
      <c r="R455" s="785"/>
      <c r="S455" s="712"/>
      <c r="T455" s="712"/>
      <c r="U455" s="712"/>
      <c r="V455" s="730" t="s">
        <v>2073</v>
      </c>
      <c r="W455" s="714"/>
      <c r="X455" s="721" t="s">
        <v>37</v>
      </c>
      <c r="Y455" s="712"/>
      <c r="Z455" s="3779" t="s">
        <v>45</v>
      </c>
      <c r="AA455" s="592"/>
      <c r="AB455" s="847" t="s">
        <v>5535</v>
      </c>
      <c r="AC455" s="722">
        <v>0</v>
      </c>
      <c r="AD455" s="601">
        <v>6272.02</v>
      </c>
      <c r="AE455" s="722">
        <f t="shared" si="17"/>
        <v>18816.060000000001</v>
      </c>
      <c r="AF455" s="31"/>
      <c r="AG455" s="31"/>
    </row>
    <row r="456" spans="1:33" ht="30" customHeight="1">
      <c r="A456" s="3525" t="s">
        <v>6974</v>
      </c>
      <c r="B456" s="5654" t="s">
        <v>1780</v>
      </c>
      <c r="C456" s="764">
        <v>45113</v>
      </c>
      <c r="D456" s="844">
        <v>45128</v>
      </c>
      <c r="E456" s="838"/>
      <c r="F456" s="839"/>
      <c r="G456" s="710">
        <v>8600</v>
      </c>
      <c r="H456" s="710">
        <v>147</v>
      </c>
      <c r="I456" s="710"/>
      <c r="J456" s="3527" t="s">
        <v>1655</v>
      </c>
      <c r="K456" s="845" t="s">
        <v>1481</v>
      </c>
      <c r="L456" s="769" t="s">
        <v>173</v>
      </c>
      <c r="M456" s="771" t="s">
        <v>2389</v>
      </c>
      <c r="N456" s="710"/>
      <c r="O456" s="859">
        <v>1</v>
      </c>
      <c r="P456" s="859">
        <v>1</v>
      </c>
      <c r="Q456" s="845" t="s">
        <v>1656</v>
      </c>
      <c r="R456" s="712"/>
      <c r="S456" s="712"/>
      <c r="T456" s="712"/>
      <c r="U456" s="712"/>
      <c r="V456" s="619" t="s">
        <v>2073</v>
      </c>
      <c r="W456" s="714"/>
      <c r="X456" s="721" t="s">
        <v>37</v>
      </c>
      <c r="Y456" s="712"/>
      <c r="Z456" s="3779" t="s">
        <v>45</v>
      </c>
      <c r="AA456" s="592"/>
      <c r="AB456" s="3853" t="s">
        <v>5585</v>
      </c>
      <c r="AC456" s="722">
        <v>22500</v>
      </c>
      <c r="AD456" s="601">
        <v>7425</v>
      </c>
      <c r="AE456" s="601">
        <f t="shared" si="17"/>
        <v>29925</v>
      </c>
      <c r="AF456" s="31"/>
      <c r="AG456" s="31"/>
    </row>
    <row r="457" spans="1:33" ht="30" customHeight="1">
      <c r="A457" s="614" t="s">
        <v>6965</v>
      </c>
      <c r="B457" s="5777" t="s">
        <v>1657</v>
      </c>
      <c r="C457" s="674">
        <v>45113</v>
      </c>
      <c r="D457" s="819">
        <v>45126</v>
      </c>
      <c r="E457" s="841"/>
      <c r="F457" s="839"/>
      <c r="G457" s="619">
        <v>8609</v>
      </c>
      <c r="H457" s="619">
        <v>128</v>
      </c>
      <c r="I457" s="619"/>
      <c r="J457" s="732" t="s">
        <v>1659</v>
      </c>
      <c r="K457" s="732" t="s">
        <v>1658</v>
      </c>
      <c r="L457" s="840" t="s">
        <v>128</v>
      </c>
      <c r="M457" s="615" t="s">
        <v>2390</v>
      </c>
      <c r="N457" s="619"/>
      <c r="O457" s="675">
        <v>3</v>
      </c>
      <c r="P457" s="675">
        <v>3</v>
      </c>
      <c r="Q457" s="732" t="s">
        <v>91</v>
      </c>
      <c r="R457" s="619"/>
      <c r="S457" s="619"/>
      <c r="T457" s="619"/>
      <c r="U457" s="619"/>
      <c r="V457" s="796" t="s">
        <v>2073</v>
      </c>
      <c r="W457" s="714"/>
      <c r="X457" s="721" t="s">
        <v>37</v>
      </c>
      <c r="Y457" s="619"/>
      <c r="Z457" s="3776" t="s">
        <v>45</v>
      </c>
      <c r="AA457" s="592"/>
      <c r="AB457" s="3853" t="s">
        <v>5537</v>
      </c>
      <c r="AC457" s="722">
        <v>6750</v>
      </c>
      <c r="AD457" s="722">
        <v>6400</v>
      </c>
      <c r="AE457" s="601">
        <f t="shared" si="17"/>
        <v>25950</v>
      </c>
      <c r="AF457" s="31"/>
      <c r="AG457" s="31"/>
    </row>
    <row r="458" spans="1:33" ht="30" customHeight="1">
      <c r="A458" s="614" t="s">
        <v>6954</v>
      </c>
      <c r="B458" s="5590" t="s">
        <v>1660</v>
      </c>
      <c r="C458" s="819">
        <v>45113</v>
      </c>
      <c r="D458" s="819">
        <v>45125</v>
      </c>
      <c r="E458" s="841"/>
      <c r="F458" s="839"/>
      <c r="G458" s="592">
        <v>8596</v>
      </c>
      <c r="H458" s="619">
        <v>212</v>
      </c>
      <c r="I458" s="619"/>
      <c r="J458" s="732" t="s">
        <v>1661</v>
      </c>
      <c r="K458" s="732" t="s">
        <v>1662</v>
      </c>
      <c r="L458" s="833" t="s">
        <v>193</v>
      </c>
      <c r="M458" s="615" t="s">
        <v>2394</v>
      </c>
      <c r="N458" s="619"/>
      <c r="O458" s="724">
        <v>6</v>
      </c>
      <c r="P458" s="724">
        <v>6</v>
      </c>
      <c r="Q458" s="858" t="s">
        <v>1663</v>
      </c>
      <c r="R458" s="712"/>
      <c r="S458" s="712"/>
      <c r="T458" s="712"/>
      <c r="U458" s="712"/>
      <c r="V458" s="946" t="s">
        <v>2073</v>
      </c>
      <c r="W458" s="714"/>
      <c r="X458" s="721" t="s">
        <v>37</v>
      </c>
      <c r="Y458" s="712"/>
      <c r="Z458" s="3799" t="s">
        <v>45</v>
      </c>
      <c r="AA458" s="592"/>
      <c r="AB458" s="3843" t="s">
        <v>5585</v>
      </c>
      <c r="AC458" s="722">
        <v>0</v>
      </c>
      <c r="AD458" s="601">
        <v>6368.81</v>
      </c>
      <c r="AE458" s="601">
        <f t="shared" si="17"/>
        <v>38212.86</v>
      </c>
      <c r="AF458" s="31"/>
      <c r="AG458" s="31"/>
    </row>
    <row r="459" spans="1:33" ht="30" customHeight="1">
      <c r="A459" s="44" t="s">
        <v>1664</v>
      </c>
      <c r="B459" s="4102" t="s">
        <v>1665</v>
      </c>
      <c r="C459" s="46">
        <v>45112</v>
      </c>
      <c r="D459" s="55">
        <v>45126</v>
      </c>
      <c r="E459" s="106"/>
      <c r="F459" s="44"/>
      <c r="G459" s="53"/>
      <c r="H459" s="53"/>
      <c r="I459" s="53"/>
      <c r="J459" s="56" t="s">
        <v>1666</v>
      </c>
      <c r="K459" s="56" t="s">
        <v>1667</v>
      </c>
      <c r="L459" s="44" t="s">
        <v>1668</v>
      </c>
      <c r="M459" s="57"/>
      <c r="N459" s="42"/>
      <c r="O459" s="50">
        <v>12</v>
      </c>
      <c r="P459" s="50">
        <v>12</v>
      </c>
      <c r="Q459" s="51" t="s">
        <v>1669</v>
      </c>
      <c r="R459" s="52"/>
      <c r="S459" s="26"/>
      <c r="T459" s="26"/>
      <c r="U459" s="26"/>
      <c r="V459" s="35" t="s">
        <v>2073</v>
      </c>
      <c r="W459" s="142"/>
      <c r="X459" s="186" t="s">
        <v>37</v>
      </c>
      <c r="Y459" s="180"/>
      <c r="Z459" s="3796"/>
      <c r="AB459" s="276"/>
      <c r="AC459" s="33">
        <v>0</v>
      </c>
      <c r="AD459" s="33">
        <v>3325</v>
      </c>
      <c r="AE459" s="33">
        <f t="shared" si="17"/>
        <v>39900</v>
      </c>
      <c r="AF459" s="31"/>
      <c r="AG459" s="31"/>
    </row>
    <row r="460" spans="1:33" ht="30" customHeight="1">
      <c r="A460" s="614" t="s">
        <v>6965</v>
      </c>
      <c r="B460" s="5777" t="s">
        <v>1670</v>
      </c>
      <c r="C460" s="674">
        <v>45113</v>
      </c>
      <c r="D460" s="819">
        <v>45126</v>
      </c>
      <c r="E460" s="841"/>
      <c r="F460" s="839"/>
      <c r="G460" s="619">
        <v>8609</v>
      </c>
      <c r="H460" s="619">
        <v>64</v>
      </c>
      <c r="I460" s="619"/>
      <c r="J460" s="592" t="s">
        <v>1671</v>
      </c>
      <c r="K460" s="732" t="s">
        <v>1672</v>
      </c>
      <c r="L460" s="833" t="s">
        <v>84</v>
      </c>
      <c r="M460" s="615" t="s">
        <v>2391</v>
      </c>
      <c r="N460" s="619"/>
      <c r="O460" s="675">
        <v>3</v>
      </c>
      <c r="P460" s="675">
        <v>3</v>
      </c>
      <c r="Q460" s="857" t="s">
        <v>91</v>
      </c>
      <c r="R460" s="712"/>
      <c r="S460" s="712"/>
      <c r="T460" s="712"/>
      <c r="U460" s="712"/>
      <c r="V460" s="796" t="s">
        <v>2073</v>
      </c>
      <c r="W460" s="714"/>
      <c r="X460" s="721" t="s">
        <v>37</v>
      </c>
      <c r="Y460" s="712"/>
      <c r="Z460" s="3776" t="s">
        <v>45</v>
      </c>
      <c r="AA460" s="592"/>
      <c r="AB460" s="3853" t="s">
        <v>5537</v>
      </c>
      <c r="AC460" s="722">
        <v>6750</v>
      </c>
      <c r="AD460" s="722">
        <v>6400</v>
      </c>
      <c r="AE460" s="601">
        <f t="shared" si="17"/>
        <v>25950</v>
      </c>
      <c r="AF460" s="31">
        <v>502</v>
      </c>
      <c r="AG460" s="273" t="s">
        <v>362</v>
      </c>
    </row>
    <row r="461" spans="1:33" ht="30" customHeight="1">
      <c r="A461" s="614" t="s">
        <v>6965</v>
      </c>
      <c r="B461" s="5777" t="s">
        <v>1673</v>
      </c>
      <c r="C461" s="674">
        <v>45113</v>
      </c>
      <c r="D461" s="819">
        <v>45125</v>
      </c>
      <c r="E461" s="841"/>
      <c r="F461" s="839"/>
      <c r="G461" s="619">
        <v>8609</v>
      </c>
      <c r="H461" s="619">
        <v>77</v>
      </c>
      <c r="I461" s="619"/>
      <c r="J461" s="860" t="s">
        <v>1675</v>
      </c>
      <c r="K461" s="732" t="s">
        <v>1674</v>
      </c>
      <c r="L461" s="861" t="s">
        <v>128</v>
      </c>
      <c r="M461" s="615" t="s">
        <v>2392</v>
      </c>
      <c r="N461" s="619"/>
      <c r="O461" s="675">
        <v>3</v>
      </c>
      <c r="P461" s="675">
        <v>3</v>
      </c>
      <c r="Q461" s="857" t="s">
        <v>77</v>
      </c>
      <c r="R461" s="712"/>
      <c r="S461" s="712"/>
      <c r="T461" s="712"/>
      <c r="U461" s="712"/>
      <c r="V461" s="796" t="s">
        <v>2073</v>
      </c>
      <c r="W461" s="714"/>
      <c r="X461" s="721" t="s">
        <v>37</v>
      </c>
      <c r="Y461" s="712"/>
      <c r="Z461" s="3776" t="s">
        <v>45</v>
      </c>
      <c r="AA461" s="592"/>
      <c r="AB461" s="3853" t="s">
        <v>5537</v>
      </c>
      <c r="AC461" s="722">
        <v>4500</v>
      </c>
      <c r="AD461" s="722">
        <v>6400</v>
      </c>
      <c r="AE461" s="601">
        <f t="shared" si="17"/>
        <v>23700</v>
      </c>
      <c r="AF461" s="31"/>
      <c r="AG461" s="31"/>
    </row>
    <row r="462" spans="1:33" ht="30" customHeight="1">
      <c r="A462" s="614" t="s">
        <v>6965</v>
      </c>
      <c r="B462" s="5777" t="s">
        <v>1676</v>
      </c>
      <c r="C462" s="674">
        <v>45113</v>
      </c>
      <c r="D462" s="819">
        <v>45125</v>
      </c>
      <c r="E462" s="841"/>
      <c r="F462" s="839"/>
      <c r="G462" s="619">
        <v>8609</v>
      </c>
      <c r="H462" s="854" t="s">
        <v>1262</v>
      </c>
      <c r="I462" s="619"/>
      <c r="J462" s="732" t="s">
        <v>1678</v>
      </c>
      <c r="K462" s="732" t="s">
        <v>1679</v>
      </c>
      <c r="L462" s="833" t="s">
        <v>840</v>
      </c>
      <c r="M462" s="615" t="s">
        <v>2393</v>
      </c>
      <c r="N462" s="619"/>
      <c r="O462" s="675">
        <v>2</v>
      </c>
      <c r="P462" s="675">
        <v>2</v>
      </c>
      <c r="Q462" s="732" t="s">
        <v>1677</v>
      </c>
      <c r="R462" s="712"/>
      <c r="S462" s="712"/>
      <c r="T462" s="712"/>
      <c r="U462" s="712"/>
      <c r="V462" s="796" t="s">
        <v>2073</v>
      </c>
      <c r="W462" s="714"/>
      <c r="X462" s="721" t="s">
        <v>37</v>
      </c>
      <c r="Y462" s="712"/>
      <c r="Z462" s="3776" t="s">
        <v>45</v>
      </c>
      <c r="AA462" s="592"/>
      <c r="AB462" s="3853" t="s">
        <v>5537</v>
      </c>
      <c r="AC462" s="722">
        <v>4500</v>
      </c>
      <c r="AD462" s="722">
        <v>6400</v>
      </c>
      <c r="AE462" s="722">
        <f t="shared" si="17"/>
        <v>17300</v>
      </c>
      <c r="AF462" s="31"/>
      <c r="AG462" s="31"/>
    </row>
    <row r="463" spans="1:33" ht="30" customHeight="1">
      <c r="A463" s="194" t="s">
        <v>6973</v>
      </c>
      <c r="B463" s="9281" t="s">
        <v>1680</v>
      </c>
      <c r="C463" s="8944">
        <v>45113</v>
      </c>
      <c r="D463" s="9499">
        <v>45169</v>
      </c>
      <c r="E463" s="8947"/>
      <c r="F463" s="9534"/>
      <c r="G463" s="8905">
        <v>8598</v>
      </c>
      <c r="H463" s="9311" t="s">
        <v>1681</v>
      </c>
      <c r="I463" s="8934"/>
      <c r="J463" s="9281" t="s">
        <v>1682</v>
      </c>
      <c r="K463" s="9281" t="s">
        <v>1320</v>
      </c>
      <c r="L463" s="1800" t="s">
        <v>1093</v>
      </c>
      <c r="M463" s="9314" t="s">
        <v>6259</v>
      </c>
      <c r="N463" s="109" t="s">
        <v>3953</v>
      </c>
      <c r="O463" s="74">
        <v>1</v>
      </c>
      <c r="P463" s="74">
        <v>1</v>
      </c>
      <c r="Q463" s="9281" t="s">
        <v>1683</v>
      </c>
      <c r="R463" s="8905"/>
      <c r="S463" s="68"/>
      <c r="T463" s="68"/>
      <c r="U463" s="68"/>
      <c r="V463" s="9297" t="s">
        <v>256</v>
      </c>
      <c r="W463" s="182"/>
      <c r="X463" s="9107"/>
      <c r="Y463" s="68"/>
      <c r="Z463" s="9302"/>
      <c r="AA463" s="36"/>
      <c r="AB463" s="8927" t="s">
        <v>5536</v>
      </c>
      <c r="AC463" s="9657"/>
      <c r="AD463" s="1801"/>
      <c r="AE463" s="9657"/>
      <c r="AF463" s="247"/>
      <c r="AG463" s="247"/>
    </row>
    <row r="464" spans="1:33" ht="30" customHeight="1">
      <c r="A464" s="194" t="s">
        <v>6973</v>
      </c>
      <c r="B464" s="9282"/>
      <c r="C464" s="8946"/>
      <c r="D464" s="8952"/>
      <c r="E464" s="8949"/>
      <c r="F464" s="9535"/>
      <c r="G464" s="8906"/>
      <c r="H464" s="9312"/>
      <c r="I464" s="8935"/>
      <c r="J464" s="9282"/>
      <c r="K464" s="9282"/>
      <c r="L464" s="91" t="s">
        <v>1095</v>
      </c>
      <c r="M464" s="9315"/>
      <c r="N464" s="109" t="s">
        <v>3951</v>
      </c>
      <c r="O464" s="70">
        <v>1</v>
      </c>
      <c r="P464" s="70">
        <v>1</v>
      </c>
      <c r="Q464" s="9282"/>
      <c r="R464" s="8906"/>
      <c r="S464" s="71"/>
      <c r="T464" s="71"/>
      <c r="U464" s="71"/>
      <c r="V464" s="8906"/>
      <c r="W464" s="182"/>
      <c r="X464" s="8906"/>
      <c r="Y464" s="71"/>
      <c r="Z464" s="9067"/>
      <c r="AA464" s="36"/>
      <c r="AB464" s="8923"/>
      <c r="AC464" s="9658"/>
      <c r="AD464" s="1802"/>
      <c r="AE464" s="9658"/>
      <c r="AF464" s="30"/>
      <c r="AG464" s="30"/>
    </row>
    <row r="465" spans="1:33" ht="30" customHeight="1">
      <c r="A465" s="619" t="s">
        <v>1686</v>
      </c>
      <c r="B465" s="4102" t="s">
        <v>1685</v>
      </c>
      <c r="C465" s="674">
        <v>45114</v>
      </c>
      <c r="D465" s="674">
        <v>45129</v>
      </c>
      <c r="E465" s="841"/>
      <c r="F465" s="619"/>
      <c r="G465" s="619"/>
      <c r="H465" s="619"/>
      <c r="I465" s="619"/>
      <c r="J465" s="592" t="s">
        <v>1684</v>
      </c>
      <c r="K465" s="732" t="s">
        <v>1687</v>
      </c>
      <c r="L465" s="833" t="s">
        <v>167</v>
      </c>
      <c r="M465" s="833"/>
      <c r="N465" s="619"/>
      <c r="O465" s="675">
        <v>10</v>
      </c>
      <c r="P465" s="675">
        <v>10</v>
      </c>
      <c r="Q465" s="732" t="s">
        <v>1688</v>
      </c>
      <c r="R465" s="619"/>
      <c r="S465" s="619"/>
      <c r="T465" s="619"/>
      <c r="U465" s="619"/>
      <c r="V465" s="730" t="s">
        <v>2073</v>
      </c>
      <c r="W465" s="714"/>
      <c r="X465" s="3165" t="s">
        <v>37</v>
      </c>
      <c r="Y465" s="619"/>
      <c r="Z465" s="726" t="s">
        <v>45</v>
      </c>
      <c r="AA465" s="592"/>
      <c r="AB465" s="847"/>
      <c r="AC465" s="722">
        <v>0</v>
      </c>
      <c r="AD465" s="722">
        <v>3330</v>
      </c>
      <c r="AE465" s="722">
        <f t="shared" ref="AE465:AE470" si="18">SUM(AD465*P465+AC465)</f>
        <v>33300</v>
      </c>
      <c r="AF465" s="31"/>
      <c r="AG465" s="31"/>
    </row>
    <row r="466" spans="1:33" ht="30" customHeight="1">
      <c r="A466" s="614" t="s">
        <v>6965</v>
      </c>
      <c r="B466" s="5777" t="s">
        <v>1696</v>
      </c>
      <c r="C466" s="674">
        <v>45113</v>
      </c>
      <c r="D466" s="819">
        <v>45125</v>
      </c>
      <c r="E466" s="841"/>
      <c r="F466" s="833"/>
      <c r="G466" s="619">
        <v>8609</v>
      </c>
      <c r="H466" s="619">
        <v>50</v>
      </c>
      <c r="I466" s="619"/>
      <c r="J466" s="833" t="s">
        <v>1695</v>
      </c>
      <c r="K466" s="732" t="s">
        <v>1694</v>
      </c>
      <c r="L466" s="840" t="s">
        <v>76</v>
      </c>
      <c r="M466" s="615" t="s">
        <v>2395</v>
      </c>
      <c r="N466" s="619"/>
      <c r="O466" s="675">
        <v>4</v>
      </c>
      <c r="P466" s="675">
        <v>4</v>
      </c>
      <c r="Q466" s="732" t="s">
        <v>1693</v>
      </c>
      <c r="R466" s="619"/>
      <c r="S466" s="619"/>
      <c r="T466" s="619"/>
      <c r="U466" s="619"/>
      <c r="V466" s="793" t="s">
        <v>2073</v>
      </c>
      <c r="W466" s="714"/>
      <c r="X466" s="721" t="s">
        <v>37</v>
      </c>
      <c r="Y466" s="619"/>
      <c r="Z466" s="3776" t="s">
        <v>45</v>
      </c>
      <c r="AA466" s="592"/>
      <c r="AB466" s="3853" t="s">
        <v>5537</v>
      </c>
      <c r="AC466" s="722">
        <v>4500</v>
      </c>
      <c r="AD466" s="722">
        <v>6400</v>
      </c>
      <c r="AE466" s="722">
        <f t="shared" si="18"/>
        <v>30100</v>
      </c>
      <c r="AF466" s="31"/>
      <c r="AG466" s="31"/>
    </row>
    <row r="467" spans="1:33" ht="30" customHeight="1">
      <c r="A467" s="614" t="s">
        <v>6965</v>
      </c>
      <c r="B467" s="5777" t="s">
        <v>1697</v>
      </c>
      <c r="C467" s="674">
        <v>45113</v>
      </c>
      <c r="D467" s="819">
        <v>45124</v>
      </c>
      <c r="E467" s="841"/>
      <c r="F467" s="833"/>
      <c r="G467" s="619">
        <v>8609</v>
      </c>
      <c r="H467" s="854" t="s">
        <v>1698</v>
      </c>
      <c r="I467" s="619"/>
      <c r="J467" s="860" t="s">
        <v>1700</v>
      </c>
      <c r="K467" s="732" t="s">
        <v>1204</v>
      </c>
      <c r="L467" s="833" t="s">
        <v>28</v>
      </c>
      <c r="M467" s="615" t="s">
        <v>2396</v>
      </c>
      <c r="N467" s="619"/>
      <c r="O467" s="675">
        <v>2</v>
      </c>
      <c r="P467" s="675">
        <v>2</v>
      </c>
      <c r="Q467" s="732" t="s">
        <v>1699</v>
      </c>
      <c r="R467" s="619"/>
      <c r="S467" s="619"/>
      <c r="T467" s="619"/>
      <c r="U467" s="619"/>
      <c r="V467" s="793" t="s">
        <v>2073</v>
      </c>
      <c r="W467" s="714"/>
      <c r="X467" s="721" t="s">
        <v>37</v>
      </c>
      <c r="Y467" s="619"/>
      <c r="Z467" s="3776" t="s">
        <v>45</v>
      </c>
      <c r="AA467" s="592"/>
      <c r="AB467" s="3853" t="s">
        <v>5537</v>
      </c>
      <c r="AC467" s="722">
        <v>2250</v>
      </c>
      <c r="AD467" s="722">
        <v>6400</v>
      </c>
      <c r="AE467" s="722">
        <f t="shared" si="18"/>
        <v>15050</v>
      </c>
      <c r="AF467" s="31"/>
      <c r="AG467" s="31"/>
    </row>
    <row r="468" spans="1:33" ht="30" customHeight="1">
      <c r="A468" s="614" t="s">
        <v>6965</v>
      </c>
      <c r="B468" s="5777" t="s">
        <v>1702</v>
      </c>
      <c r="C468" s="674">
        <v>45113</v>
      </c>
      <c r="D468" s="819">
        <v>45124</v>
      </c>
      <c r="E468" s="841"/>
      <c r="F468" s="833"/>
      <c r="G468" s="619">
        <v>8609</v>
      </c>
      <c r="H468" s="854" t="s">
        <v>1704</v>
      </c>
      <c r="I468" s="619"/>
      <c r="J468" s="860" t="s">
        <v>1701</v>
      </c>
      <c r="K468" s="732" t="s">
        <v>1204</v>
      </c>
      <c r="L468" s="833" t="s">
        <v>28</v>
      </c>
      <c r="M468" s="615" t="s">
        <v>2397</v>
      </c>
      <c r="N468" s="619"/>
      <c r="O468" s="675">
        <v>2</v>
      </c>
      <c r="P468" s="675">
        <v>2</v>
      </c>
      <c r="Q468" s="732" t="s">
        <v>1705</v>
      </c>
      <c r="R468" s="619"/>
      <c r="S468" s="619"/>
      <c r="T468" s="619"/>
      <c r="U468" s="619"/>
      <c r="V468" s="796" t="s">
        <v>2073</v>
      </c>
      <c r="W468" s="714"/>
      <c r="X468" s="721" t="s">
        <v>37</v>
      </c>
      <c r="Y468" s="619"/>
      <c r="Z468" s="3776" t="s">
        <v>45</v>
      </c>
      <c r="AA468" s="592"/>
      <c r="AB468" s="3853" t="s">
        <v>5537</v>
      </c>
      <c r="AC468" s="722">
        <v>2250</v>
      </c>
      <c r="AD468" s="722">
        <v>6400</v>
      </c>
      <c r="AE468" s="722">
        <f t="shared" si="18"/>
        <v>15050</v>
      </c>
      <c r="AF468" s="31"/>
      <c r="AG468" s="31"/>
    </row>
    <row r="469" spans="1:33" ht="30" customHeight="1">
      <c r="A469" s="614" t="s">
        <v>6965</v>
      </c>
      <c r="B469" s="5778" t="s">
        <v>1703</v>
      </c>
      <c r="C469" s="677">
        <v>45113</v>
      </c>
      <c r="D469" s="863">
        <v>45125</v>
      </c>
      <c r="E469" s="841"/>
      <c r="F469" s="833"/>
      <c r="G469" s="605">
        <v>8609</v>
      </c>
      <c r="H469" s="864" t="s">
        <v>1707</v>
      </c>
      <c r="I469" s="605"/>
      <c r="J469" s="865" t="s">
        <v>1706</v>
      </c>
      <c r="K469" s="866" t="s">
        <v>1204</v>
      </c>
      <c r="L469" s="862" t="s">
        <v>28</v>
      </c>
      <c r="M469" s="621" t="s">
        <v>2398</v>
      </c>
      <c r="N469" s="605"/>
      <c r="O469" s="679">
        <v>2</v>
      </c>
      <c r="P469" s="679">
        <v>2</v>
      </c>
      <c r="Q469" s="867" t="s">
        <v>1708</v>
      </c>
      <c r="R469" s="605"/>
      <c r="S469" s="605"/>
      <c r="T469" s="862"/>
      <c r="U469" s="605"/>
      <c r="V469" s="805" t="s">
        <v>2073</v>
      </c>
      <c r="W469" s="762"/>
      <c r="X469" s="721" t="s">
        <v>37</v>
      </c>
      <c r="Y469" s="605"/>
      <c r="Z469" s="3776" t="s">
        <v>45</v>
      </c>
      <c r="AA469" s="592"/>
      <c r="AB469" s="3853" t="s">
        <v>5537</v>
      </c>
      <c r="AC469" s="752">
        <v>4500</v>
      </c>
      <c r="AD469" s="752">
        <v>6400</v>
      </c>
      <c r="AE469" s="752">
        <f t="shared" si="18"/>
        <v>17300</v>
      </c>
      <c r="AF469" s="247"/>
      <c r="AG469" s="247"/>
    </row>
    <row r="470" spans="1:33" ht="30" customHeight="1">
      <c r="A470" s="614" t="s">
        <v>6953</v>
      </c>
      <c r="B470" s="5777" t="s">
        <v>1709</v>
      </c>
      <c r="C470" s="674">
        <v>45114</v>
      </c>
      <c r="D470" s="819">
        <v>45121</v>
      </c>
      <c r="E470" s="841"/>
      <c r="F470" s="833"/>
      <c r="G470" s="619">
        <v>8599</v>
      </c>
      <c r="H470" s="854" t="s">
        <v>1698</v>
      </c>
      <c r="I470" s="619"/>
      <c r="J470" s="732" t="s">
        <v>1710</v>
      </c>
      <c r="K470" s="732" t="s">
        <v>1711</v>
      </c>
      <c r="L470" s="840" t="s">
        <v>62</v>
      </c>
      <c r="M470" s="833"/>
      <c r="N470" s="619"/>
      <c r="O470" s="675">
        <v>5</v>
      </c>
      <c r="P470" s="119">
        <v>8</v>
      </c>
      <c r="Q470" s="732" t="s">
        <v>1712</v>
      </c>
      <c r="R470" s="619"/>
      <c r="S470" s="619"/>
      <c r="T470" s="619"/>
      <c r="U470" s="619"/>
      <c r="V470" s="730" t="s">
        <v>2073</v>
      </c>
      <c r="W470" s="714"/>
      <c r="X470" s="721" t="s">
        <v>37</v>
      </c>
      <c r="Y470" s="619"/>
      <c r="Z470" s="3791" t="s">
        <v>45</v>
      </c>
      <c r="AA470" s="592"/>
      <c r="AB470" s="3853" t="s">
        <v>5535</v>
      </c>
      <c r="AC470" s="722">
        <v>0</v>
      </c>
      <c r="AD470" s="601">
        <v>6296.75</v>
      </c>
      <c r="AE470" s="601">
        <f t="shared" si="18"/>
        <v>50374</v>
      </c>
      <c r="AF470" s="31"/>
      <c r="AG470" s="31"/>
    </row>
    <row r="471" spans="1:33" ht="30" customHeight="1">
      <c r="A471" s="737" t="s">
        <v>6973</v>
      </c>
      <c r="B471" s="9517" t="s">
        <v>1713</v>
      </c>
      <c r="C471" s="9409">
        <v>45114</v>
      </c>
      <c r="D471" s="9408">
        <v>45170</v>
      </c>
      <c r="E471" s="8864"/>
      <c r="F471" s="8877"/>
      <c r="G471" s="8846">
        <v>8595</v>
      </c>
      <c r="H471" s="9272" t="s">
        <v>1715</v>
      </c>
      <c r="I471" s="8849"/>
      <c r="J471" s="9259" t="s">
        <v>1716</v>
      </c>
      <c r="K471" s="9259" t="s">
        <v>1714</v>
      </c>
      <c r="L471" s="840" t="s">
        <v>28</v>
      </c>
      <c r="M471" s="8868" t="s">
        <v>6260</v>
      </c>
      <c r="N471" s="782" t="s">
        <v>3952</v>
      </c>
      <c r="O471" s="675">
        <v>2</v>
      </c>
      <c r="P471" s="119">
        <v>3</v>
      </c>
      <c r="Q471" s="9303" t="s">
        <v>1718</v>
      </c>
      <c r="R471" s="8849"/>
      <c r="S471" s="619"/>
      <c r="T471" s="619"/>
      <c r="U471" s="619"/>
      <c r="V471" s="8849" t="s">
        <v>2073</v>
      </c>
      <c r="W471" s="8859"/>
      <c r="X471" s="9307" t="s">
        <v>37</v>
      </c>
      <c r="Y471" s="8849"/>
      <c r="Z471" s="9055" t="s">
        <v>45</v>
      </c>
      <c r="AA471" s="8924"/>
      <c r="AB471" s="8907" t="s">
        <v>5535</v>
      </c>
      <c r="AC471" s="8912">
        <v>2250</v>
      </c>
      <c r="AD471" s="601">
        <v>6272.02</v>
      </c>
      <c r="AE471" s="8912">
        <f>SUM(AD471*P471+AD472*P472+AC471)</f>
        <v>57022.990000000005</v>
      </c>
      <c r="AF471" s="247"/>
      <c r="AG471" s="247"/>
    </row>
    <row r="472" spans="1:33" ht="30" customHeight="1">
      <c r="A472" s="737" t="s">
        <v>6973</v>
      </c>
      <c r="B472" s="9518"/>
      <c r="C472" s="9409"/>
      <c r="D472" s="9287"/>
      <c r="E472" s="8866"/>
      <c r="F472" s="8878"/>
      <c r="G472" s="8846"/>
      <c r="H472" s="9273"/>
      <c r="I472" s="8850"/>
      <c r="J472" s="9260"/>
      <c r="K472" s="9260"/>
      <c r="L472" s="732" t="s">
        <v>1717</v>
      </c>
      <c r="M472" s="9260"/>
      <c r="N472" s="782" t="s">
        <v>3957</v>
      </c>
      <c r="O472" s="675">
        <v>1</v>
      </c>
      <c r="P472" s="675">
        <v>1</v>
      </c>
      <c r="Q472" s="9304"/>
      <c r="R472" s="8850"/>
      <c r="S472" s="619"/>
      <c r="T472" s="619"/>
      <c r="U472" s="619"/>
      <c r="V472" s="8850"/>
      <c r="W472" s="8860"/>
      <c r="X472" s="8850"/>
      <c r="Y472" s="8850"/>
      <c r="Z472" s="8894"/>
      <c r="AA472" s="8924"/>
      <c r="AB472" s="8908"/>
      <c r="AC472" s="8913"/>
      <c r="AD472" s="722">
        <v>35956.93</v>
      </c>
      <c r="AE472" s="8913"/>
      <c r="AF472" s="30"/>
      <c r="AG472" s="30"/>
    </row>
    <row r="473" spans="1:33" ht="30" customHeight="1">
      <c r="A473" s="193" t="s">
        <v>6945</v>
      </c>
      <c r="B473" s="58" t="s">
        <v>1719</v>
      </c>
      <c r="C473" s="59">
        <v>45118</v>
      </c>
      <c r="D473" s="59">
        <v>45124</v>
      </c>
      <c r="E473" s="37"/>
      <c r="F473" s="58"/>
      <c r="G473" s="58"/>
      <c r="H473" s="58"/>
      <c r="I473" s="58" t="s">
        <v>92</v>
      </c>
      <c r="J473" s="38" t="s">
        <v>1720</v>
      </c>
      <c r="K473" s="60" t="s">
        <v>1721</v>
      </c>
      <c r="L473" s="58" t="s">
        <v>28</v>
      </c>
      <c r="M473" s="61" t="s">
        <v>2399</v>
      </c>
      <c r="N473" s="58"/>
      <c r="O473" s="62">
        <v>2</v>
      </c>
      <c r="P473" s="62">
        <v>2</v>
      </c>
      <c r="Q473" s="63" t="s">
        <v>1722</v>
      </c>
      <c r="R473" s="64"/>
      <c r="S473" s="64"/>
      <c r="T473" s="64"/>
      <c r="U473" s="64"/>
      <c r="V473" s="17" t="s">
        <v>256</v>
      </c>
      <c r="W473" s="178"/>
      <c r="X473" s="58"/>
      <c r="Y473" s="64"/>
      <c r="Z473" s="3819"/>
      <c r="AA473" s="36"/>
      <c r="AB473" s="3851" t="s">
        <v>5540</v>
      </c>
      <c r="AC473" s="293"/>
      <c r="AD473" s="293"/>
      <c r="AE473" s="293"/>
      <c r="AF473" s="247"/>
      <c r="AG473" s="247"/>
    </row>
    <row r="474" spans="1:33" ht="30" customHeight="1">
      <c r="A474" s="591" t="s">
        <v>6896</v>
      </c>
      <c r="B474" s="5590" t="s">
        <v>1723</v>
      </c>
      <c r="C474" s="674">
        <v>45114</v>
      </c>
      <c r="D474" s="674">
        <v>45125</v>
      </c>
      <c r="E474" s="593"/>
      <c r="F474" s="619"/>
      <c r="G474" s="619">
        <v>8644</v>
      </c>
      <c r="H474" s="716" t="s">
        <v>1690</v>
      </c>
      <c r="I474" s="712"/>
      <c r="J474" s="712" t="s">
        <v>1689</v>
      </c>
      <c r="K474" s="598" t="s">
        <v>1691</v>
      </c>
      <c r="L474" s="619" t="s">
        <v>76</v>
      </c>
      <c r="M474" s="619"/>
      <c r="N474" s="619"/>
      <c r="O474" s="724">
        <v>4</v>
      </c>
      <c r="P474" s="724">
        <v>4</v>
      </c>
      <c r="Q474" s="592" t="s">
        <v>1692</v>
      </c>
      <c r="R474" s="712"/>
      <c r="S474" s="712"/>
      <c r="T474" s="712"/>
      <c r="U474" s="712"/>
      <c r="V474" s="730" t="s">
        <v>2073</v>
      </c>
      <c r="W474" s="714"/>
      <c r="X474" s="3165" t="s">
        <v>37</v>
      </c>
      <c r="Y474" s="712"/>
      <c r="Z474" s="3818" t="s">
        <v>45</v>
      </c>
      <c r="AA474" s="592"/>
      <c r="AB474" s="3843" t="s">
        <v>5541</v>
      </c>
      <c r="AC474" s="722">
        <v>2430</v>
      </c>
      <c r="AD474" s="722">
        <v>7096.32</v>
      </c>
      <c r="AE474" s="722">
        <f t="shared" ref="AE474:AE486" si="19">SUM(AD474*P474+AC474)</f>
        <v>30815.279999999999</v>
      </c>
      <c r="AF474" s="31"/>
      <c r="AG474" s="31"/>
    </row>
    <row r="475" spans="1:33" ht="30" customHeight="1">
      <c r="A475" s="591" t="s">
        <v>6896</v>
      </c>
      <c r="B475" s="5590" t="s">
        <v>1724</v>
      </c>
      <c r="C475" s="674">
        <v>45118</v>
      </c>
      <c r="D475" s="674">
        <v>45125</v>
      </c>
      <c r="E475" s="593"/>
      <c r="F475" s="619"/>
      <c r="G475" s="619">
        <v>8644</v>
      </c>
      <c r="H475" s="716" t="s">
        <v>1727</v>
      </c>
      <c r="I475" s="619"/>
      <c r="J475" s="592" t="s">
        <v>1725</v>
      </c>
      <c r="K475" s="592" t="s">
        <v>1726</v>
      </c>
      <c r="L475" s="619" t="s">
        <v>173</v>
      </c>
      <c r="M475" s="619"/>
      <c r="N475" s="619"/>
      <c r="O475" s="675">
        <v>1</v>
      </c>
      <c r="P475" s="675">
        <v>1</v>
      </c>
      <c r="Q475" s="592" t="s">
        <v>1728</v>
      </c>
      <c r="R475" s="712"/>
      <c r="S475" s="712"/>
      <c r="T475" s="712"/>
      <c r="U475" s="712"/>
      <c r="V475" s="730" t="s">
        <v>2073</v>
      </c>
      <c r="W475" s="714"/>
      <c r="X475" s="3165" t="s">
        <v>37</v>
      </c>
      <c r="Y475" s="712"/>
      <c r="Z475" s="3818" t="s">
        <v>45</v>
      </c>
      <c r="AA475" s="592"/>
      <c r="AB475" s="3843" t="s">
        <v>5541</v>
      </c>
      <c r="AC475" s="722">
        <v>0</v>
      </c>
      <c r="AD475" s="722">
        <v>7096.32</v>
      </c>
      <c r="AE475" s="722">
        <f t="shared" si="19"/>
        <v>7096.32</v>
      </c>
      <c r="AF475" s="31"/>
      <c r="AG475" s="31"/>
    </row>
    <row r="476" spans="1:33" ht="30" customHeight="1">
      <c r="A476" s="591" t="s">
        <v>6902</v>
      </c>
      <c r="B476" s="833" t="s">
        <v>1729</v>
      </c>
      <c r="C476" s="674">
        <v>45119</v>
      </c>
      <c r="D476" s="819">
        <v>45126</v>
      </c>
      <c r="E476" s="593"/>
      <c r="F476" s="833"/>
      <c r="G476" s="619">
        <v>8605</v>
      </c>
      <c r="H476" s="619"/>
      <c r="I476" s="619"/>
      <c r="J476" s="732" t="s">
        <v>1436</v>
      </c>
      <c r="K476" s="732" t="s">
        <v>1438</v>
      </c>
      <c r="L476" s="635" t="s">
        <v>28</v>
      </c>
      <c r="M476" s="615" t="s">
        <v>2400</v>
      </c>
      <c r="N476" s="619"/>
      <c r="O476" s="675">
        <v>2</v>
      </c>
      <c r="P476" s="675">
        <v>2</v>
      </c>
      <c r="Q476" s="732" t="s">
        <v>1730</v>
      </c>
      <c r="R476" s="712"/>
      <c r="S476" s="712"/>
      <c r="T476" s="712"/>
      <c r="U476" s="712"/>
      <c r="V476" s="718" t="s">
        <v>2073</v>
      </c>
      <c r="W476" s="714"/>
      <c r="X476" s="721" t="s">
        <v>37</v>
      </c>
      <c r="Y476" s="712"/>
      <c r="Z476" s="3776" t="s">
        <v>45</v>
      </c>
      <c r="AA476" s="592"/>
      <c r="AB476" s="3843" t="s">
        <v>5537</v>
      </c>
      <c r="AC476" s="722">
        <v>0</v>
      </c>
      <c r="AD476" s="722">
        <v>6401.34</v>
      </c>
      <c r="AE476" s="601">
        <f t="shared" si="19"/>
        <v>12802.68</v>
      </c>
      <c r="AF476" s="31"/>
      <c r="AG476" s="31"/>
    </row>
    <row r="477" spans="1:33" ht="30" customHeight="1">
      <c r="A477" s="614" t="s">
        <v>6971</v>
      </c>
      <c r="B477" s="5590" t="s">
        <v>1731</v>
      </c>
      <c r="C477" s="674">
        <v>45118</v>
      </c>
      <c r="D477" s="819">
        <v>45125</v>
      </c>
      <c r="E477" s="593"/>
      <c r="F477" s="833"/>
      <c r="G477" s="619">
        <v>8601</v>
      </c>
      <c r="H477" s="854" t="s">
        <v>1733</v>
      </c>
      <c r="I477" s="619"/>
      <c r="J477" s="732" t="s">
        <v>1732</v>
      </c>
      <c r="K477" s="732" t="s">
        <v>1274</v>
      </c>
      <c r="L477" s="619" t="s">
        <v>128</v>
      </c>
      <c r="M477" s="615" t="s">
        <v>2401</v>
      </c>
      <c r="N477" s="619"/>
      <c r="O477" s="675">
        <v>2</v>
      </c>
      <c r="P477" s="675">
        <v>2</v>
      </c>
      <c r="Q477" s="732" t="s">
        <v>1734</v>
      </c>
      <c r="R477" s="712"/>
      <c r="S477" s="712"/>
      <c r="T477" s="712"/>
      <c r="U477" s="712"/>
      <c r="V477" s="691" t="s">
        <v>2073</v>
      </c>
      <c r="W477" s="714"/>
      <c r="X477" s="721" t="s">
        <v>37</v>
      </c>
      <c r="Y477" s="712"/>
      <c r="Z477" s="3791" t="s">
        <v>45</v>
      </c>
      <c r="AA477" s="592"/>
      <c r="AB477" s="3853" t="s">
        <v>5541</v>
      </c>
      <c r="AC477" s="722">
        <v>0</v>
      </c>
      <c r="AD477" s="722">
        <v>7425</v>
      </c>
      <c r="AE477" s="601">
        <f t="shared" si="19"/>
        <v>14850</v>
      </c>
      <c r="AF477" s="31"/>
      <c r="AG477" s="31"/>
    </row>
    <row r="478" spans="1:33" ht="30" customHeight="1">
      <c r="A478" s="614" t="s">
        <v>6952</v>
      </c>
      <c r="B478" s="5777" t="s">
        <v>1735</v>
      </c>
      <c r="C478" s="674">
        <v>45117</v>
      </c>
      <c r="D478" s="819">
        <v>45131</v>
      </c>
      <c r="E478" s="593"/>
      <c r="F478" s="833"/>
      <c r="G478" s="619">
        <v>8646</v>
      </c>
      <c r="H478" s="619">
        <v>329</v>
      </c>
      <c r="I478" s="619"/>
      <c r="J478" s="871" t="s">
        <v>1736</v>
      </c>
      <c r="K478" s="732" t="s">
        <v>1737</v>
      </c>
      <c r="L478" s="833" t="s">
        <v>128</v>
      </c>
      <c r="M478" s="615" t="s">
        <v>2402</v>
      </c>
      <c r="N478" s="619"/>
      <c r="O478" s="675">
        <v>3</v>
      </c>
      <c r="P478" s="675">
        <v>3</v>
      </c>
      <c r="Q478" s="732" t="s">
        <v>1738</v>
      </c>
      <c r="R478" s="619"/>
      <c r="S478" s="619"/>
      <c r="T478" s="619"/>
      <c r="U478" s="619"/>
      <c r="V478" s="619"/>
      <c r="W478" s="714"/>
      <c r="X478" s="639" t="s">
        <v>37</v>
      </c>
      <c r="Y478" s="619"/>
      <c r="Z478" s="3785" t="s">
        <v>45</v>
      </c>
      <c r="AA478" s="592"/>
      <c r="AB478" s="3853" t="s">
        <v>5541</v>
      </c>
      <c r="AC478" s="722">
        <v>14580</v>
      </c>
      <c r="AD478" s="601">
        <v>7938</v>
      </c>
      <c r="AE478" s="722">
        <f t="shared" si="19"/>
        <v>38394</v>
      </c>
      <c r="AF478" s="31"/>
      <c r="AG478" s="31"/>
    </row>
    <row r="479" spans="1:33" ht="30" customHeight="1">
      <c r="A479" s="619" t="s">
        <v>1742</v>
      </c>
      <c r="B479" s="5949" t="s">
        <v>1741</v>
      </c>
      <c r="C479" s="674">
        <v>45120</v>
      </c>
      <c r="D479" s="674">
        <v>45134</v>
      </c>
      <c r="E479" s="593"/>
      <c r="F479" s="833"/>
      <c r="G479" s="619"/>
      <c r="H479" s="619"/>
      <c r="I479" s="619"/>
      <c r="J479" s="592" t="s">
        <v>1740</v>
      </c>
      <c r="K479" s="592" t="s">
        <v>1739</v>
      </c>
      <c r="L479" s="833" t="s">
        <v>1743</v>
      </c>
      <c r="M479" s="615" t="s">
        <v>2403</v>
      </c>
      <c r="N479" s="835" t="s">
        <v>6604</v>
      </c>
      <c r="O479" s="675">
        <v>48</v>
      </c>
      <c r="P479" s="675">
        <v>48</v>
      </c>
      <c r="Q479" s="872" t="s">
        <v>1744</v>
      </c>
      <c r="R479" s="619"/>
      <c r="S479" s="619"/>
      <c r="T479" s="619"/>
      <c r="U479" s="619"/>
      <c r="V479" s="691" t="s">
        <v>2073</v>
      </c>
      <c r="W479" s="714"/>
      <c r="X479" s="721" t="s">
        <v>37</v>
      </c>
      <c r="Y479" s="619"/>
      <c r="Z479" s="3820" t="s">
        <v>45</v>
      </c>
      <c r="AA479" s="592"/>
      <c r="AB479" s="847"/>
      <c r="AC479" s="722">
        <v>0</v>
      </c>
      <c r="AD479" s="829">
        <v>3325</v>
      </c>
      <c r="AE479" s="722">
        <f t="shared" si="19"/>
        <v>159600</v>
      </c>
      <c r="AF479" s="31"/>
      <c r="AG479" s="31"/>
    </row>
    <row r="480" spans="1:33" ht="30" customHeight="1">
      <c r="A480" s="614" t="s">
        <v>6971</v>
      </c>
      <c r="B480" s="4102" t="s">
        <v>1746</v>
      </c>
      <c r="C480" s="674">
        <v>45119</v>
      </c>
      <c r="D480" s="674">
        <v>45126</v>
      </c>
      <c r="E480" s="593"/>
      <c r="F480" s="833"/>
      <c r="G480" s="619">
        <v>8601</v>
      </c>
      <c r="H480" s="716" t="s">
        <v>1747</v>
      </c>
      <c r="I480" s="619"/>
      <c r="J480" s="592" t="s">
        <v>1745</v>
      </c>
      <c r="K480" s="592" t="s">
        <v>1274</v>
      </c>
      <c r="L480" s="619" t="s">
        <v>173</v>
      </c>
      <c r="M480" s="615" t="s">
        <v>2404</v>
      </c>
      <c r="N480" s="619"/>
      <c r="O480" s="675">
        <v>1</v>
      </c>
      <c r="P480" s="675">
        <v>1</v>
      </c>
      <c r="Q480" s="592" t="s">
        <v>1748</v>
      </c>
      <c r="R480" s="619"/>
      <c r="S480" s="619"/>
      <c r="T480" s="619"/>
      <c r="U480" s="619"/>
      <c r="V480" s="875" t="s">
        <v>2073</v>
      </c>
      <c r="W480" s="714"/>
      <c r="X480" s="721" t="s">
        <v>37</v>
      </c>
      <c r="Y480" s="619"/>
      <c r="Z480" s="3791" t="s">
        <v>45</v>
      </c>
      <c r="AA480" s="592"/>
      <c r="AB480" s="3853" t="s">
        <v>5585</v>
      </c>
      <c r="AC480" s="722">
        <v>0</v>
      </c>
      <c r="AD480" s="722">
        <v>7425</v>
      </c>
      <c r="AE480" s="722">
        <f t="shared" si="19"/>
        <v>7425</v>
      </c>
      <c r="AF480" s="31"/>
      <c r="AG480" s="31"/>
    </row>
    <row r="481" spans="1:33" ht="30" customHeight="1">
      <c r="A481" s="614" t="s">
        <v>6971</v>
      </c>
      <c r="B481" s="5299" t="s">
        <v>1750</v>
      </c>
      <c r="C481" s="677">
        <v>45119</v>
      </c>
      <c r="D481" s="677">
        <v>45133</v>
      </c>
      <c r="E481" s="593"/>
      <c r="F481" s="833"/>
      <c r="G481" s="605">
        <v>8601</v>
      </c>
      <c r="H481" s="605" t="s">
        <v>1751</v>
      </c>
      <c r="I481" s="605"/>
      <c r="J481" s="603" t="s">
        <v>1749</v>
      </c>
      <c r="K481" s="603" t="s">
        <v>1752</v>
      </c>
      <c r="L481" s="619" t="s">
        <v>173</v>
      </c>
      <c r="M481" s="615" t="s">
        <v>2405</v>
      </c>
      <c r="N481" s="605"/>
      <c r="O481" s="679">
        <v>1</v>
      </c>
      <c r="P481" s="679">
        <v>1</v>
      </c>
      <c r="Q481" s="603" t="s">
        <v>1748</v>
      </c>
      <c r="R481" s="605"/>
      <c r="S481" s="605"/>
      <c r="T481" s="605"/>
      <c r="U481" s="605"/>
      <c r="V481" s="605" t="s">
        <v>2073</v>
      </c>
      <c r="W481" s="762"/>
      <c r="X481" s="763" t="s">
        <v>37</v>
      </c>
      <c r="Y481" s="605"/>
      <c r="Z481" s="3791" t="s">
        <v>45</v>
      </c>
      <c r="AA481" s="592"/>
      <c r="AB481" s="3855" t="s">
        <v>5585</v>
      </c>
      <c r="AC481" s="752">
        <v>13500</v>
      </c>
      <c r="AD481" s="752">
        <v>7425</v>
      </c>
      <c r="AE481" s="752">
        <f t="shared" si="19"/>
        <v>20925</v>
      </c>
      <c r="AF481" s="247"/>
      <c r="AG481" s="274"/>
    </row>
    <row r="482" spans="1:33" ht="30" customHeight="1">
      <c r="A482" s="614" t="s">
        <v>6952</v>
      </c>
      <c r="B482" s="4102" t="s">
        <v>1754</v>
      </c>
      <c r="C482" s="674">
        <v>45119</v>
      </c>
      <c r="D482" s="674">
        <v>45131</v>
      </c>
      <c r="E482" s="593"/>
      <c r="F482" s="833"/>
      <c r="G482" s="619">
        <v>8646</v>
      </c>
      <c r="H482" s="619">
        <v>801</v>
      </c>
      <c r="I482" s="619"/>
      <c r="J482" s="592" t="s">
        <v>1755</v>
      </c>
      <c r="K482" s="592" t="s">
        <v>1582</v>
      </c>
      <c r="L482" s="619" t="s">
        <v>1753</v>
      </c>
      <c r="M482" s="615" t="s">
        <v>2406</v>
      </c>
      <c r="N482" s="619"/>
      <c r="O482" s="675">
        <v>20</v>
      </c>
      <c r="P482" s="675">
        <v>20</v>
      </c>
      <c r="Q482" s="592" t="s">
        <v>1756</v>
      </c>
      <c r="R482" s="619"/>
      <c r="S482" s="619"/>
      <c r="T482" s="619"/>
      <c r="U482" s="619"/>
      <c r="V482" s="735" t="s">
        <v>2073</v>
      </c>
      <c r="W482" s="714"/>
      <c r="X482" s="763" t="s">
        <v>37</v>
      </c>
      <c r="Y482" s="619"/>
      <c r="Z482" s="726" t="s">
        <v>45</v>
      </c>
      <c r="AA482" s="592"/>
      <c r="AB482" s="3853" t="s">
        <v>5541</v>
      </c>
      <c r="AC482" s="722">
        <v>4860</v>
      </c>
      <c r="AD482" s="601">
        <v>7938</v>
      </c>
      <c r="AE482" s="722">
        <f t="shared" si="19"/>
        <v>163620</v>
      </c>
      <c r="AF482" s="31"/>
      <c r="AG482" s="31"/>
    </row>
    <row r="483" spans="1:33" ht="30" customHeight="1">
      <c r="A483" s="8197" t="s">
        <v>6948</v>
      </c>
      <c r="B483" s="5884" t="s">
        <v>1758</v>
      </c>
      <c r="C483" s="764">
        <v>45119</v>
      </c>
      <c r="D483" s="764">
        <v>45131</v>
      </c>
      <c r="E483" s="593"/>
      <c r="F483" s="833"/>
      <c r="G483" s="710">
        <v>8608</v>
      </c>
      <c r="H483" s="710">
        <v>257</v>
      </c>
      <c r="I483" s="710"/>
      <c r="J483" s="656" t="s">
        <v>1759</v>
      </c>
      <c r="K483" s="873" t="s">
        <v>1761</v>
      </c>
      <c r="L483" s="710" t="s">
        <v>840</v>
      </c>
      <c r="M483" s="771" t="s">
        <v>2407</v>
      </c>
      <c r="N483" s="710"/>
      <c r="O483" s="772">
        <v>2</v>
      </c>
      <c r="P483" s="772">
        <v>2</v>
      </c>
      <c r="Q483" s="656" t="s">
        <v>1760</v>
      </c>
      <c r="R483" s="710"/>
      <c r="S483" s="710"/>
      <c r="T483" s="710"/>
      <c r="U483" s="710"/>
      <c r="V483" s="876" t="s">
        <v>2073</v>
      </c>
      <c r="W483" s="709"/>
      <c r="X483" s="763" t="s">
        <v>37</v>
      </c>
      <c r="Y483" s="710"/>
      <c r="Z483" s="726" t="s">
        <v>45</v>
      </c>
      <c r="AA483" s="592"/>
      <c r="AB483" s="3843" t="s">
        <v>5537</v>
      </c>
      <c r="AC483" s="727">
        <v>4500</v>
      </c>
      <c r="AD483" s="877">
        <v>7425</v>
      </c>
      <c r="AE483" s="686">
        <f t="shared" si="19"/>
        <v>19350</v>
      </c>
      <c r="AF483" s="30"/>
      <c r="AG483" s="30"/>
    </row>
    <row r="484" spans="1:33" ht="30" customHeight="1">
      <c r="A484" s="614" t="s">
        <v>6970</v>
      </c>
      <c r="B484" s="5777" t="s">
        <v>1763</v>
      </c>
      <c r="C484" s="674">
        <v>45119</v>
      </c>
      <c r="D484" s="674">
        <v>45175</v>
      </c>
      <c r="E484" s="593"/>
      <c r="F484" s="833"/>
      <c r="G484" s="619">
        <v>8604</v>
      </c>
      <c r="H484" s="716" t="s">
        <v>1764</v>
      </c>
      <c r="I484" s="619"/>
      <c r="J484" s="768" t="s">
        <v>1762</v>
      </c>
      <c r="K484" s="732" t="s">
        <v>1645</v>
      </c>
      <c r="L484" s="833" t="s">
        <v>76</v>
      </c>
      <c r="M484" s="615" t="s">
        <v>2408</v>
      </c>
      <c r="N484" s="619"/>
      <c r="O484" s="675">
        <v>4</v>
      </c>
      <c r="P484" s="675">
        <v>4</v>
      </c>
      <c r="Q484" s="592" t="s">
        <v>1765</v>
      </c>
      <c r="R484" s="619"/>
      <c r="S484" s="619"/>
      <c r="T484" s="619"/>
      <c r="U484" s="619"/>
      <c r="V484" s="691" t="s">
        <v>2073</v>
      </c>
      <c r="W484" s="714"/>
      <c r="X484" s="3165" t="s">
        <v>37</v>
      </c>
      <c r="Y484" s="619"/>
      <c r="Z484" s="3776" t="s">
        <v>45</v>
      </c>
      <c r="AA484" s="592"/>
      <c r="AB484" s="3843" t="s">
        <v>5537</v>
      </c>
      <c r="AC484" s="722">
        <v>2250</v>
      </c>
      <c r="AD484" s="601">
        <v>7350</v>
      </c>
      <c r="AE484" s="601">
        <f t="shared" si="19"/>
        <v>31650</v>
      </c>
      <c r="AF484" s="31"/>
      <c r="AG484" s="31"/>
    </row>
    <row r="485" spans="1:33" ht="30" customHeight="1">
      <c r="A485" s="777" t="s">
        <v>6975</v>
      </c>
      <c r="B485" s="4102" t="s">
        <v>1766</v>
      </c>
      <c r="C485" s="674">
        <v>45119</v>
      </c>
      <c r="D485" s="674">
        <v>45128</v>
      </c>
      <c r="E485" s="593"/>
      <c r="F485" s="833"/>
      <c r="G485" s="619">
        <v>17</v>
      </c>
      <c r="H485" s="619">
        <v>254</v>
      </c>
      <c r="I485" s="619"/>
      <c r="J485" s="592" t="s">
        <v>1767</v>
      </c>
      <c r="K485" s="592" t="s">
        <v>852</v>
      </c>
      <c r="L485" s="603" t="s">
        <v>406</v>
      </c>
      <c r="M485" s="621" t="s">
        <v>2409</v>
      </c>
      <c r="N485" s="619"/>
      <c r="O485" s="675">
        <v>9</v>
      </c>
      <c r="P485" s="675">
        <v>9</v>
      </c>
      <c r="Q485" s="592" t="s">
        <v>1768</v>
      </c>
      <c r="R485" s="619"/>
      <c r="S485" s="619"/>
      <c r="T485" s="619"/>
      <c r="U485" s="619"/>
      <c r="V485" s="735" t="s">
        <v>2073</v>
      </c>
      <c r="W485" s="714"/>
      <c r="X485" s="721" t="s">
        <v>37</v>
      </c>
      <c r="Y485" s="619"/>
      <c r="Z485" s="3776" t="s">
        <v>45</v>
      </c>
      <c r="AA485" s="592"/>
      <c r="AB485" s="3843" t="s">
        <v>5537</v>
      </c>
      <c r="AC485" s="722">
        <v>2250</v>
      </c>
      <c r="AD485" s="752">
        <v>6643.53</v>
      </c>
      <c r="AE485" s="610">
        <f t="shared" si="19"/>
        <v>62041.77</v>
      </c>
      <c r="AF485" s="31">
        <v>523</v>
      </c>
      <c r="AG485" s="273" t="s">
        <v>362</v>
      </c>
    </row>
    <row r="486" spans="1:33" ht="30" customHeight="1">
      <c r="A486" s="777" t="s">
        <v>6975</v>
      </c>
      <c r="B486" s="4102" t="s">
        <v>1770</v>
      </c>
      <c r="C486" s="674">
        <v>45119</v>
      </c>
      <c r="D486" s="674">
        <v>45126</v>
      </c>
      <c r="E486" s="593"/>
      <c r="F486" s="833"/>
      <c r="G486" s="619">
        <v>17</v>
      </c>
      <c r="H486" s="716" t="s">
        <v>1771</v>
      </c>
      <c r="I486" s="619"/>
      <c r="J486" s="592" t="s">
        <v>1769</v>
      </c>
      <c r="K486" s="592" t="s">
        <v>1772</v>
      </c>
      <c r="L486" s="866" t="s">
        <v>179</v>
      </c>
      <c r="M486" s="866"/>
      <c r="N486" s="619"/>
      <c r="O486" s="675">
        <v>8</v>
      </c>
      <c r="P486" s="675">
        <v>8</v>
      </c>
      <c r="Q486" s="732" t="s">
        <v>1773</v>
      </c>
      <c r="R486" s="619"/>
      <c r="S486" s="619"/>
      <c r="T486" s="619"/>
      <c r="U486" s="619"/>
      <c r="V486" s="878" t="s">
        <v>2073</v>
      </c>
      <c r="W486" s="714"/>
      <c r="X486" s="721" t="s">
        <v>37</v>
      </c>
      <c r="Y486" s="619"/>
      <c r="Z486" s="726" t="s">
        <v>45</v>
      </c>
      <c r="AA486" s="592"/>
      <c r="AB486" s="3843" t="s">
        <v>5537</v>
      </c>
      <c r="AC486" s="722">
        <v>0</v>
      </c>
      <c r="AD486" s="752">
        <v>6643.53</v>
      </c>
      <c r="AE486" s="610">
        <f t="shared" si="19"/>
        <v>53148.24</v>
      </c>
      <c r="AF486" s="31"/>
      <c r="AG486" s="31"/>
    </row>
    <row r="487" spans="1:33" ht="30" customHeight="1">
      <c r="A487" s="737" t="s">
        <v>6966</v>
      </c>
      <c r="B487" s="9517" t="s">
        <v>1774</v>
      </c>
      <c r="C487" s="9409">
        <v>45119</v>
      </c>
      <c r="D487" s="9408">
        <v>45175</v>
      </c>
      <c r="E487" s="8864"/>
      <c r="F487" s="8877"/>
      <c r="G487" s="8846">
        <v>5940</v>
      </c>
      <c r="H487" s="8849"/>
      <c r="I487" s="9287" t="s">
        <v>92</v>
      </c>
      <c r="J487" s="9259" t="s">
        <v>1775</v>
      </c>
      <c r="K487" s="9259" t="s">
        <v>1776</v>
      </c>
      <c r="L487" s="732" t="s">
        <v>1778</v>
      </c>
      <c r="M487" s="8868" t="s">
        <v>2410</v>
      </c>
      <c r="N487" s="782" t="s">
        <v>3953</v>
      </c>
      <c r="O487" s="675">
        <v>2</v>
      </c>
      <c r="P487" s="675">
        <v>2</v>
      </c>
      <c r="Q487" s="9259" t="s">
        <v>1777</v>
      </c>
      <c r="R487" s="8849"/>
      <c r="S487" s="619"/>
      <c r="T487" s="619"/>
      <c r="U487" s="619"/>
      <c r="V487" s="8984" t="s">
        <v>2073</v>
      </c>
      <c r="W487" s="8859"/>
      <c r="X487" s="9306" t="s">
        <v>37</v>
      </c>
      <c r="Y487" s="8849"/>
      <c r="Z487" s="9010" t="s">
        <v>45</v>
      </c>
      <c r="AA487" s="8924"/>
      <c r="AB487" s="9049" t="s">
        <v>5536</v>
      </c>
      <c r="AC487" s="8912">
        <v>0</v>
      </c>
      <c r="AD487" s="722">
        <v>128700</v>
      </c>
      <c r="AE487" s="8912">
        <f>SUM(AD487*P487+AD488*P488+AC487)</f>
        <v>370260</v>
      </c>
      <c r="AF487" s="247"/>
      <c r="AG487" s="247"/>
    </row>
    <row r="488" spans="1:33" ht="30" customHeight="1">
      <c r="A488" s="737" t="s">
        <v>6966</v>
      </c>
      <c r="B488" s="9518"/>
      <c r="C488" s="9409"/>
      <c r="D488" s="9287"/>
      <c r="E488" s="8866"/>
      <c r="F488" s="8878"/>
      <c r="G488" s="8846"/>
      <c r="H488" s="8850"/>
      <c r="I488" s="9287"/>
      <c r="J488" s="9260"/>
      <c r="K488" s="9260"/>
      <c r="L488" s="635" t="s">
        <v>1861</v>
      </c>
      <c r="M488" s="9260"/>
      <c r="N488" s="782" t="s">
        <v>3951</v>
      </c>
      <c r="O488" s="675">
        <v>2</v>
      </c>
      <c r="P488" s="675">
        <v>2</v>
      </c>
      <c r="Q488" s="9260"/>
      <c r="R488" s="8850"/>
      <c r="S488" s="619"/>
      <c r="T488" s="619"/>
      <c r="U488" s="619"/>
      <c r="V488" s="8850"/>
      <c r="W488" s="8860"/>
      <c r="X488" s="8850"/>
      <c r="Y488" s="8850"/>
      <c r="Z488" s="8894"/>
      <c r="AA488" s="8924"/>
      <c r="AB488" s="8908"/>
      <c r="AC488" s="8913"/>
      <c r="AD488" s="722">
        <v>56430</v>
      </c>
      <c r="AE488" s="8913"/>
      <c r="AF488" s="30"/>
      <c r="AG488" s="30"/>
    </row>
    <row r="489" spans="1:33" ht="30" customHeight="1">
      <c r="A489" s="591" t="s">
        <v>6896</v>
      </c>
      <c r="B489" s="5777" t="s">
        <v>1781</v>
      </c>
      <c r="C489" s="674">
        <v>45100</v>
      </c>
      <c r="D489" s="819">
        <v>45113</v>
      </c>
      <c r="E489" s="593"/>
      <c r="F489" s="833"/>
      <c r="G489" s="619">
        <v>8644</v>
      </c>
      <c r="H489" s="619">
        <v>617</v>
      </c>
      <c r="I489" s="750"/>
      <c r="J489" s="732" t="s">
        <v>1786</v>
      </c>
      <c r="K489" s="732" t="s">
        <v>1787</v>
      </c>
      <c r="L489" s="840" t="s">
        <v>76</v>
      </c>
      <c r="M489" s="615" t="s">
        <v>2411</v>
      </c>
      <c r="N489" s="833" t="s">
        <v>34</v>
      </c>
      <c r="O489" s="675">
        <v>4</v>
      </c>
      <c r="P489" s="675">
        <v>4</v>
      </c>
      <c r="Q489" s="732" t="s">
        <v>138</v>
      </c>
      <c r="R489" s="619"/>
      <c r="S489" s="619"/>
      <c r="T489" s="619"/>
      <c r="U489" s="619"/>
      <c r="V489" s="691" t="s">
        <v>2073</v>
      </c>
      <c r="W489" s="714"/>
      <c r="X489" s="721" t="s">
        <v>37</v>
      </c>
      <c r="Y489" s="619"/>
      <c r="Z489" s="3818" t="s">
        <v>45</v>
      </c>
      <c r="AA489" s="592"/>
      <c r="AB489" s="3843" t="s">
        <v>5541</v>
      </c>
      <c r="AC489" s="722">
        <v>7290</v>
      </c>
      <c r="AD489" s="722">
        <v>7096.32</v>
      </c>
      <c r="AE489" s="722">
        <f t="shared" ref="AE489:AE507" si="20">SUM(AD489*P489+AC489)</f>
        <v>35675.279999999999</v>
      </c>
      <c r="AF489" s="31">
        <v>477</v>
      </c>
      <c r="AG489" s="273" t="s">
        <v>362</v>
      </c>
    </row>
    <row r="490" spans="1:33" ht="30" customHeight="1">
      <c r="A490" s="591" t="s">
        <v>6896</v>
      </c>
      <c r="B490" s="5777" t="s">
        <v>1782</v>
      </c>
      <c r="C490" s="674">
        <v>45100</v>
      </c>
      <c r="D490" s="819">
        <v>45112</v>
      </c>
      <c r="E490" s="593"/>
      <c r="F490" s="833"/>
      <c r="G490" s="619">
        <v>8644</v>
      </c>
      <c r="H490" s="619">
        <v>464</v>
      </c>
      <c r="I490" s="750"/>
      <c r="J490" s="732" t="s">
        <v>1788</v>
      </c>
      <c r="K490" s="732" t="s">
        <v>1787</v>
      </c>
      <c r="L490" s="840" t="s">
        <v>128</v>
      </c>
      <c r="M490" s="615" t="s">
        <v>2412</v>
      </c>
      <c r="N490" s="833" t="s">
        <v>34</v>
      </c>
      <c r="O490" s="675">
        <v>3</v>
      </c>
      <c r="P490" s="119">
        <v>4</v>
      </c>
      <c r="Q490" s="732" t="s">
        <v>138</v>
      </c>
      <c r="R490" s="619"/>
      <c r="S490" s="619"/>
      <c r="T490" s="619"/>
      <c r="U490" s="619"/>
      <c r="V490" s="619"/>
      <c r="W490" s="714"/>
      <c r="X490" s="721" t="s">
        <v>37</v>
      </c>
      <c r="Y490" s="619"/>
      <c r="Z490" s="3776" t="s">
        <v>45</v>
      </c>
      <c r="AA490" s="592"/>
      <c r="AB490" s="3843" t="s">
        <v>5541</v>
      </c>
      <c r="AC490" s="722">
        <v>4860</v>
      </c>
      <c r="AD490" s="722">
        <v>7096.32</v>
      </c>
      <c r="AE490" s="722">
        <f t="shared" si="20"/>
        <v>33245.279999999999</v>
      </c>
      <c r="AF490" s="42">
        <v>592</v>
      </c>
      <c r="AG490" s="273" t="s">
        <v>362</v>
      </c>
    </row>
    <row r="491" spans="1:33" ht="30" customHeight="1">
      <c r="A491" s="591" t="s">
        <v>6896</v>
      </c>
      <c r="B491" s="5777" t="s">
        <v>1783</v>
      </c>
      <c r="C491" s="674">
        <v>45100</v>
      </c>
      <c r="D491" s="819">
        <v>45107</v>
      </c>
      <c r="E491" s="593"/>
      <c r="F491" s="833"/>
      <c r="G491" s="619">
        <v>8644</v>
      </c>
      <c r="H491" s="619">
        <v>784</v>
      </c>
      <c r="I491" s="619"/>
      <c r="J491" s="732" t="s">
        <v>1789</v>
      </c>
      <c r="K491" s="732" t="s">
        <v>1790</v>
      </c>
      <c r="L491" s="717" t="s">
        <v>173</v>
      </c>
      <c r="M491" s="833"/>
      <c r="N491" s="833" t="s">
        <v>1191</v>
      </c>
      <c r="O491" s="675">
        <v>1</v>
      </c>
      <c r="P491" s="675">
        <v>1</v>
      </c>
      <c r="Q491" s="732" t="s">
        <v>1265</v>
      </c>
      <c r="R491" s="619"/>
      <c r="S491" s="619"/>
      <c r="T491" s="619"/>
      <c r="U491" s="619"/>
      <c r="V491" s="730" t="s">
        <v>2073</v>
      </c>
      <c r="W491" s="714"/>
      <c r="X491" s="721" t="s">
        <v>37</v>
      </c>
      <c r="Y491" s="619"/>
      <c r="Z491" s="3791" t="s">
        <v>45</v>
      </c>
      <c r="AA491" s="592"/>
      <c r="AB491" s="3843" t="s">
        <v>5541</v>
      </c>
      <c r="AC491" s="722">
        <v>0</v>
      </c>
      <c r="AD491" s="722">
        <v>7096.32</v>
      </c>
      <c r="AE491" s="722">
        <f t="shared" si="20"/>
        <v>7096.32</v>
      </c>
      <c r="AF491" s="31"/>
      <c r="AG491" s="31"/>
    </row>
    <row r="492" spans="1:33" ht="30" customHeight="1">
      <c r="A492" s="591" t="s">
        <v>6896</v>
      </c>
      <c r="B492" s="5777" t="s">
        <v>1784</v>
      </c>
      <c r="C492" s="674">
        <v>45100</v>
      </c>
      <c r="D492" s="819">
        <v>45112</v>
      </c>
      <c r="E492" s="593"/>
      <c r="F492" s="833"/>
      <c r="G492" s="619">
        <v>8644</v>
      </c>
      <c r="H492" s="619">
        <v>682</v>
      </c>
      <c r="I492" s="619"/>
      <c r="J492" s="732" t="s">
        <v>1791</v>
      </c>
      <c r="K492" s="732" t="s">
        <v>1792</v>
      </c>
      <c r="L492" s="833" t="s">
        <v>699</v>
      </c>
      <c r="M492" s="615" t="s">
        <v>2413</v>
      </c>
      <c r="N492" s="833" t="s">
        <v>325</v>
      </c>
      <c r="O492" s="675">
        <v>5</v>
      </c>
      <c r="P492" s="675">
        <v>5</v>
      </c>
      <c r="Q492" s="732" t="s">
        <v>151</v>
      </c>
      <c r="R492" s="619"/>
      <c r="S492" s="619"/>
      <c r="T492" s="619"/>
      <c r="U492" s="619"/>
      <c r="V492" s="713" t="s">
        <v>2073</v>
      </c>
      <c r="W492" s="714"/>
      <c r="X492" s="721" t="s">
        <v>37</v>
      </c>
      <c r="Y492" s="619"/>
      <c r="Z492" s="3818" t="s">
        <v>45</v>
      </c>
      <c r="AA492" s="592"/>
      <c r="AB492" s="3843" t="s">
        <v>5541</v>
      </c>
      <c r="AC492" s="722">
        <v>4860</v>
      </c>
      <c r="AD492" s="722">
        <v>7096.32</v>
      </c>
      <c r="AE492" s="722">
        <f t="shared" si="20"/>
        <v>40341.599999999999</v>
      </c>
      <c r="AF492" s="31"/>
      <c r="AG492" s="31"/>
    </row>
    <row r="493" spans="1:33" ht="30" customHeight="1">
      <c r="A493" s="591" t="s">
        <v>6896</v>
      </c>
      <c r="B493" s="5777" t="s">
        <v>1785</v>
      </c>
      <c r="C493" s="674">
        <v>45100</v>
      </c>
      <c r="D493" s="819">
        <v>45111</v>
      </c>
      <c r="E493" s="593"/>
      <c r="F493" s="833"/>
      <c r="G493" s="619">
        <v>8644</v>
      </c>
      <c r="H493" s="619">
        <v>764</v>
      </c>
      <c r="I493" s="619"/>
      <c r="J493" s="732" t="s">
        <v>1793</v>
      </c>
      <c r="K493" s="732" t="s">
        <v>1794</v>
      </c>
      <c r="L493" s="833" t="s">
        <v>67</v>
      </c>
      <c r="M493" s="615" t="s">
        <v>2414</v>
      </c>
      <c r="N493" s="833" t="s">
        <v>325</v>
      </c>
      <c r="O493" s="675">
        <v>7</v>
      </c>
      <c r="P493" s="675">
        <v>7</v>
      </c>
      <c r="Q493" s="879" t="s">
        <v>151</v>
      </c>
      <c r="R493" s="619"/>
      <c r="S493" s="619"/>
      <c r="T493" s="619"/>
      <c r="U493" s="619"/>
      <c r="V493" s="735" t="s">
        <v>2073</v>
      </c>
      <c r="W493" s="714"/>
      <c r="X493" s="721" t="s">
        <v>37</v>
      </c>
      <c r="Y493" s="619"/>
      <c r="Z493" s="3818" t="s">
        <v>45</v>
      </c>
      <c r="AA493" s="592"/>
      <c r="AB493" s="3843" t="s">
        <v>5541</v>
      </c>
      <c r="AC493" s="722">
        <v>2430</v>
      </c>
      <c r="AD493" s="722">
        <v>7096.32</v>
      </c>
      <c r="AE493" s="722">
        <f t="shared" si="20"/>
        <v>52104.24</v>
      </c>
      <c r="AF493" s="31"/>
      <c r="AG493" s="31"/>
    </row>
    <row r="494" spans="1:33" ht="30" customHeight="1">
      <c r="A494" s="591" t="s">
        <v>6898</v>
      </c>
      <c r="B494" s="5777" t="s">
        <v>1795</v>
      </c>
      <c r="C494" s="674">
        <v>45119</v>
      </c>
      <c r="D494" s="819">
        <v>45247</v>
      </c>
      <c r="E494" s="593"/>
      <c r="F494" s="833"/>
      <c r="G494" s="619">
        <v>8645</v>
      </c>
      <c r="H494" s="854" t="s">
        <v>493</v>
      </c>
      <c r="I494" s="619"/>
      <c r="J494" s="732" t="s">
        <v>1796</v>
      </c>
      <c r="K494" s="858" t="s">
        <v>1797</v>
      </c>
      <c r="L494" s="619" t="s">
        <v>845</v>
      </c>
      <c r="M494" s="615" t="s">
        <v>2415</v>
      </c>
      <c r="N494" s="833" t="s">
        <v>1495</v>
      </c>
      <c r="O494" s="724">
        <v>1</v>
      </c>
      <c r="P494" s="724">
        <v>1</v>
      </c>
      <c r="Q494" s="732" t="s">
        <v>352</v>
      </c>
      <c r="R494" s="712"/>
      <c r="S494" s="712"/>
      <c r="T494" s="712"/>
      <c r="U494" s="712"/>
      <c r="V494" s="887" t="s">
        <v>2073</v>
      </c>
      <c r="W494" s="714"/>
      <c r="X494" s="619" t="s">
        <v>37</v>
      </c>
      <c r="Y494" s="712"/>
      <c r="Z494" s="726" t="s">
        <v>45</v>
      </c>
      <c r="AA494" s="592"/>
      <c r="AB494" s="3853" t="s">
        <v>5542</v>
      </c>
      <c r="AC494" s="722">
        <v>39000</v>
      </c>
      <c r="AD494" s="722">
        <v>37500</v>
      </c>
      <c r="AE494" s="722">
        <f t="shared" si="20"/>
        <v>76500</v>
      </c>
      <c r="AF494" s="31"/>
      <c r="AG494" s="31"/>
    </row>
    <row r="495" spans="1:33" ht="30" customHeight="1">
      <c r="A495" s="591" t="s">
        <v>6898</v>
      </c>
      <c r="B495" s="5883" t="s">
        <v>2060</v>
      </c>
      <c r="C495" s="674">
        <v>45119</v>
      </c>
      <c r="D495" s="819">
        <v>45156</v>
      </c>
      <c r="E495" s="593"/>
      <c r="F495" s="833"/>
      <c r="G495" s="619">
        <v>8645</v>
      </c>
      <c r="H495" s="854" t="s">
        <v>1033</v>
      </c>
      <c r="I495" s="619"/>
      <c r="J495" s="871" t="s">
        <v>1798</v>
      </c>
      <c r="K495" s="732" t="s">
        <v>1799</v>
      </c>
      <c r="L495" s="732" t="s">
        <v>845</v>
      </c>
      <c r="M495" s="615" t="s">
        <v>2416</v>
      </c>
      <c r="N495" s="833" t="s">
        <v>1495</v>
      </c>
      <c r="O495" s="724">
        <v>1</v>
      </c>
      <c r="P495" s="1583">
        <v>2</v>
      </c>
      <c r="Q495" s="732" t="s">
        <v>352</v>
      </c>
      <c r="R495" s="712"/>
      <c r="S495" s="712"/>
      <c r="T495" s="712"/>
      <c r="U495" s="712"/>
      <c r="V495" s="887" t="s">
        <v>2073</v>
      </c>
      <c r="W495" s="714"/>
      <c r="X495" s="619" t="s">
        <v>37</v>
      </c>
      <c r="Y495" s="712"/>
      <c r="Z495" s="726" t="s">
        <v>45</v>
      </c>
      <c r="AA495" s="592"/>
      <c r="AB495" s="3853" t="s">
        <v>5542</v>
      </c>
      <c r="AC495" s="722">
        <v>66000</v>
      </c>
      <c r="AD495" s="722">
        <v>37500</v>
      </c>
      <c r="AE495" s="722">
        <f t="shared" si="20"/>
        <v>141000</v>
      </c>
      <c r="AF495" s="31"/>
      <c r="AG495" s="31"/>
    </row>
    <row r="496" spans="1:33" ht="30" customHeight="1">
      <c r="A496" s="737" t="s">
        <v>6963</v>
      </c>
      <c r="B496" s="5777" t="s">
        <v>1800</v>
      </c>
      <c r="C496" s="674">
        <v>45119</v>
      </c>
      <c r="D496" s="819">
        <v>45125</v>
      </c>
      <c r="E496" s="593"/>
      <c r="F496" s="833"/>
      <c r="G496" s="619"/>
      <c r="H496" s="833" t="s">
        <v>92</v>
      </c>
      <c r="I496" s="619"/>
      <c r="J496" s="732" t="s">
        <v>1801</v>
      </c>
      <c r="K496" s="732" t="s">
        <v>1802</v>
      </c>
      <c r="L496" s="775" t="s">
        <v>8649</v>
      </c>
      <c r="M496" s="615" t="s">
        <v>2417</v>
      </c>
      <c r="N496" s="776" t="s">
        <v>5039</v>
      </c>
      <c r="O496" s="675">
        <v>8</v>
      </c>
      <c r="P496" s="675">
        <v>8</v>
      </c>
      <c r="Q496" s="732" t="s">
        <v>1803</v>
      </c>
      <c r="R496" s="619"/>
      <c r="S496" s="619"/>
      <c r="T496" s="619"/>
      <c r="U496" s="619"/>
      <c r="V496" s="619" t="s">
        <v>2073</v>
      </c>
      <c r="W496" s="714"/>
      <c r="X496" s="721" t="s">
        <v>37</v>
      </c>
      <c r="Y496" s="619"/>
      <c r="Z496" s="3803" t="s">
        <v>45</v>
      </c>
      <c r="AA496" s="592"/>
      <c r="AB496" s="3853" t="s">
        <v>5539</v>
      </c>
      <c r="AC496" s="722">
        <v>0</v>
      </c>
      <c r="AD496" s="722">
        <v>13796</v>
      </c>
      <c r="AE496" s="722">
        <f t="shared" si="20"/>
        <v>110368</v>
      </c>
      <c r="AF496" s="31"/>
      <c r="AG496" s="31"/>
    </row>
    <row r="497" spans="1:33" ht="30" customHeight="1">
      <c r="A497" s="614" t="s">
        <v>6942</v>
      </c>
      <c r="B497" s="732" t="s">
        <v>1805</v>
      </c>
      <c r="C497" s="674">
        <v>45119</v>
      </c>
      <c r="D497" s="819">
        <v>45128</v>
      </c>
      <c r="E497" s="593"/>
      <c r="F497" s="833"/>
      <c r="G497" s="619">
        <v>8638</v>
      </c>
      <c r="H497" s="619">
        <v>90</v>
      </c>
      <c r="I497" s="712"/>
      <c r="J497" s="857" t="s">
        <v>1804</v>
      </c>
      <c r="K497" s="858" t="s">
        <v>1806</v>
      </c>
      <c r="L497" s="619" t="s">
        <v>173</v>
      </c>
      <c r="M497" s="615" t="s">
        <v>2418</v>
      </c>
      <c r="N497" s="619"/>
      <c r="O497" s="724">
        <v>1</v>
      </c>
      <c r="P497" s="724">
        <v>1</v>
      </c>
      <c r="Q497" s="732" t="s">
        <v>1807</v>
      </c>
      <c r="R497" s="712"/>
      <c r="S497" s="712"/>
      <c r="T497" s="712"/>
      <c r="U497" s="712"/>
      <c r="V497" s="888" t="s">
        <v>2073</v>
      </c>
      <c r="W497" s="714"/>
      <c r="X497" s="721" t="s">
        <v>37</v>
      </c>
      <c r="Y497" s="712"/>
      <c r="Z497" s="3776" t="s">
        <v>45</v>
      </c>
      <c r="AA497" s="592"/>
      <c r="AB497" s="3853" t="s">
        <v>5540</v>
      </c>
      <c r="AC497" s="722">
        <v>0</v>
      </c>
      <c r="AD497" s="722">
        <v>7613</v>
      </c>
      <c r="AE497" s="601">
        <f t="shared" si="20"/>
        <v>7613</v>
      </c>
      <c r="AF497" s="31"/>
      <c r="AG497" s="31"/>
    </row>
    <row r="498" spans="1:33" ht="30" customHeight="1">
      <c r="A498" s="614" t="s">
        <v>6942</v>
      </c>
      <c r="B498" s="732" t="s">
        <v>1809</v>
      </c>
      <c r="C498" s="674">
        <v>45119</v>
      </c>
      <c r="D498" s="819">
        <v>45125</v>
      </c>
      <c r="E498" s="593"/>
      <c r="F498" s="833"/>
      <c r="G498" s="619">
        <v>8638</v>
      </c>
      <c r="H498" s="619">
        <v>17</v>
      </c>
      <c r="I498" s="619"/>
      <c r="J498" s="732" t="s">
        <v>1808</v>
      </c>
      <c r="K498" s="858" t="s">
        <v>1811</v>
      </c>
      <c r="L498" s="619" t="s">
        <v>173</v>
      </c>
      <c r="M498" s="615" t="s">
        <v>2419</v>
      </c>
      <c r="N498" s="619"/>
      <c r="O498" s="724">
        <v>1</v>
      </c>
      <c r="P498" s="724">
        <v>1</v>
      </c>
      <c r="Q498" s="732" t="s">
        <v>1810</v>
      </c>
      <c r="R498" s="712"/>
      <c r="S498" s="712"/>
      <c r="T498" s="712"/>
      <c r="U498" s="712"/>
      <c r="V498" s="888" t="s">
        <v>2073</v>
      </c>
      <c r="W498" s="714"/>
      <c r="X498" s="721" t="s">
        <v>37</v>
      </c>
      <c r="Y498" s="712"/>
      <c r="Z498" s="3776" t="s">
        <v>45</v>
      </c>
      <c r="AA498" s="592"/>
      <c r="AB498" s="3853" t="s">
        <v>5540</v>
      </c>
      <c r="AC498" s="722">
        <v>0</v>
      </c>
      <c r="AD498" s="722">
        <v>7613</v>
      </c>
      <c r="AE498" s="601">
        <f t="shared" si="20"/>
        <v>7613</v>
      </c>
      <c r="AF498" s="31"/>
      <c r="AG498" s="31"/>
    </row>
    <row r="499" spans="1:33" ht="30" customHeight="1">
      <c r="A499" s="614" t="s">
        <v>6942</v>
      </c>
      <c r="B499" s="732" t="s">
        <v>1817</v>
      </c>
      <c r="C499" s="674">
        <v>45119</v>
      </c>
      <c r="D499" s="819">
        <v>45125</v>
      </c>
      <c r="E499" s="593"/>
      <c r="F499" s="833"/>
      <c r="G499" s="619">
        <v>8638</v>
      </c>
      <c r="H499" s="619">
        <v>4</v>
      </c>
      <c r="I499" s="712"/>
      <c r="J499" s="857" t="s">
        <v>1816</v>
      </c>
      <c r="K499" s="858" t="s">
        <v>1811</v>
      </c>
      <c r="L499" s="619" t="s">
        <v>173</v>
      </c>
      <c r="M499" s="615" t="s">
        <v>2420</v>
      </c>
      <c r="N499" s="619"/>
      <c r="O499" s="724">
        <v>1</v>
      </c>
      <c r="P499" s="724">
        <v>1</v>
      </c>
      <c r="Q499" s="732" t="s">
        <v>1810</v>
      </c>
      <c r="R499" s="712"/>
      <c r="S499" s="712"/>
      <c r="T499" s="712"/>
      <c r="U499" s="712"/>
      <c r="V499" s="888" t="s">
        <v>2073</v>
      </c>
      <c r="W499" s="714"/>
      <c r="X499" s="721" t="s">
        <v>37</v>
      </c>
      <c r="Y499" s="712"/>
      <c r="Z499" s="3776" t="s">
        <v>45</v>
      </c>
      <c r="AA499" s="592"/>
      <c r="AB499" s="3853" t="s">
        <v>5540</v>
      </c>
      <c r="AC499" s="722">
        <v>0</v>
      </c>
      <c r="AD499" s="722">
        <v>7613</v>
      </c>
      <c r="AE499" s="601">
        <f t="shared" si="20"/>
        <v>7613</v>
      </c>
      <c r="AF499" s="31"/>
      <c r="AG499" s="31"/>
    </row>
    <row r="500" spans="1:33" ht="30" customHeight="1">
      <c r="A500" s="614" t="s">
        <v>6942</v>
      </c>
      <c r="B500" s="732" t="s">
        <v>1812</v>
      </c>
      <c r="C500" s="674">
        <v>45119</v>
      </c>
      <c r="D500" s="819">
        <v>45127</v>
      </c>
      <c r="E500" s="593"/>
      <c r="F500" s="833"/>
      <c r="G500" s="619">
        <v>8638</v>
      </c>
      <c r="H500" s="619">
        <v>42</v>
      </c>
      <c r="I500" s="619"/>
      <c r="J500" s="732" t="s">
        <v>1814</v>
      </c>
      <c r="K500" s="732" t="s">
        <v>1813</v>
      </c>
      <c r="L500" s="619" t="s">
        <v>173</v>
      </c>
      <c r="M500" s="615" t="s">
        <v>2421</v>
      </c>
      <c r="N500" s="619"/>
      <c r="O500" s="675">
        <v>1</v>
      </c>
      <c r="P500" s="675">
        <v>1</v>
      </c>
      <c r="Q500" s="732" t="s">
        <v>1815</v>
      </c>
      <c r="R500" s="712"/>
      <c r="S500" s="712"/>
      <c r="T500" s="712"/>
      <c r="U500" s="712"/>
      <c r="V500" s="888" t="s">
        <v>2073</v>
      </c>
      <c r="W500" s="714"/>
      <c r="X500" s="721" t="s">
        <v>37</v>
      </c>
      <c r="Y500" s="712"/>
      <c r="Z500" s="3776" t="s">
        <v>45</v>
      </c>
      <c r="AA500" s="592"/>
      <c r="AB500" s="3853" t="s">
        <v>5540</v>
      </c>
      <c r="AC500" s="722">
        <v>0</v>
      </c>
      <c r="AD500" s="722">
        <v>7613</v>
      </c>
      <c r="AE500" s="601">
        <f t="shared" si="20"/>
        <v>7613</v>
      </c>
      <c r="AF500" s="31"/>
      <c r="AG500" s="31"/>
    </row>
    <row r="501" spans="1:33" ht="30" customHeight="1">
      <c r="A501" s="614" t="s">
        <v>6942</v>
      </c>
      <c r="B501" s="732" t="s">
        <v>1819</v>
      </c>
      <c r="C501" s="674">
        <v>45119</v>
      </c>
      <c r="D501" s="819">
        <v>45125</v>
      </c>
      <c r="E501" s="593"/>
      <c r="F501" s="833"/>
      <c r="G501" s="619">
        <v>8638</v>
      </c>
      <c r="H501" s="619">
        <v>20</v>
      </c>
      <c r="I501" s="619"/>
      <c r="J501" s="732" t="s">
        <v>1818</v>
      </c>
      <c r="K501" s="732" t="s">
        <v>1813</v>
      </c>
      <c r="L501" s="619" t="s">
        <v>173</v>
      </c>
      <c r="M501" s="615" t="s">
        <v>2422</v>
      </c>
      <c r="N501" s="619"/>
      <c r="O501" s="675">
        <v>1</v>
      </c>
      <c r="P501" s="675">
        <v>1</v>
      </c>
      <c r="Q501" s="732" t="s">
        <v>1815</v>
      </c>
      <c r="R501" s="712"/>
      <c r="S501" s="712"/>
      <c r="T501" s="712"/>
      <c r="U501" s="712"/>
      <c r="V501" s="717" t="s">
        <v>2073</v>
      </c>
      <c r="W501" s="714"/>
      <c r="X501" s="721" t="s">
        <v>37</v>
      </c>
      <c r="Y501" s="712"/>
      <c r="Z501" s="726" t="s">
        <v>45</v>
      </c>
      <c r="AA501" s="592"/>
      <c r="AB501" s="3853" t="s">
        <v>5540</v>
      </c>
      <c r="AC501" s="722">
        <v>0</v>
      </c>
      <c r="AD501" s="722">
        <v>7613</v>
      </c>
      <c r="AE501" s="601">
        <f t="shared" si="20"/>
        <v>7613</v>
      </c>
      <c r="AF501" s="31"/>
      <c r="AG501" s="31"/>
    </row>
    <row r="502" spans="1:33" ht="30" customHeight="1">
      <c r="A502" s="614" t="s">
        <v>6942</v>
      </c>
      <c r="B502" s="732" t="s">
        <v>1821</v>
      </c>
      <c r="C502" s="674">
        <v>45119</v>
      </c>
      <c r="D502" s="819">
        <v>45128</v>
      </c>
      <c r="E502" s="593"/>
      <c r="F502" s="833"/>
      <c r="G502" s="619">
        <v>8638</v>
      </c>
      <c r="H502" s="619">
        <v>160</v>
      </c>
      <c r="I502" s="712"/>
      <c r="J502" s="857" t="s">
        <v>1820</v>
      </c>
      <c r="K502" s="732" t="s">
        <v>1813</v>
      </c>
      <c r="L502" s="619" t="s">
        <v>173</v>
      </c>
      <c r="M502" s="615" t="s">
        <v>2423</v>
      </c>
      <c r="N502" s="619"/>
      <c r="O502" s="675">
        <v>1</v>
      </c>
      <c r="P502" s="675">
        <v>1</v>
      </c>
      <c r="Q502" s="732" t="s">
        <v>1815</v>
      </c>
      <c r="R502" s="712"/>
      <c r="S502" s="712"/>
      <c r="T502" s="712"/>
      <c r="U502" s="712"/>
      <c r="V502" s="713" t="s">
        <v>2073</v>
      </c>
      <c r="W502" s="714"/>
      <c r="X502" s="721" t="s">
        <v>37</v>
      </c>
      <c r="Y502" s="712"/>
      <c r="Z502" s="3791" t="s">
        <v>45</v>
      </c>
      <c r="AA502" s="592"/>
      <c r="AB502" s="3853" t="s">
        <v>5540</v>
      </c>
      <c r="AC502" s="722">
        <v>0</v>
      </c>
      <c r="AD502" s="722">
        <v>7613</v>
      </c>
      <c r="AE502" s="601">
        <f t="shared" si="20"/>
        <v>7613</v>
      </c>
      <c r="AF502" s="31"/>
      <c r="AG502" s="31"/>
    </row>
    <row r="503" spans="1:33" ht="30" customHeight="1">
      <c r="A503" s="614" t="s">
        <v>6942</v>
      </c>
      <c r="B503" s="732" t="s">
        <v>1822</v>
      </c>
      <c r="C503" s="674">
        <v>45119</v>
      </c>
      <c r="D503" s="819">
        <v>45131</v>
      </c>
      <c r="E503" s="593"/>
      <c r="F503" s="833"/>
      <c r="G503" s="619">
        <v>8638</v>
      </c>
      <c r="H503" s="619">
        <v>98</v>
      </c>
      <c r="I503" s="712"/>
      <c r="J503" s="857" t="s">
        <v>1824</v>
      </c>
      <c r="K503" s="732" t="s">
        <v>1813</v>
      </c>
      <c r="L503" s="619" t="s">
        <v>173</v>
      </c>
      <c r="M503" s="615" t="s">
        <v>2424</v>
      </c>
      <c r="N503" s="619"/>
      <c r="O503" s="675">
        <v>1</v>
      </c>
      <c r="P503" s="675">
        <v>1</v>
      </c>
      <c r="Q503" s="732" t="s">
        <v>1815</v>
      </c>
      <c r="R503" s="712"/>
      <c r="S503" s="712"/>
      <c r="T503" s="712"/>
      <c r="U503" s="712"/>
      <c r="V503" s="782" t="s">
        <v>2073</v>
      </c>
      <c r="W503" s="714"/>
      <c r="X503" s="721" t="s">
        <v>37</v>
      </c>
      <c r="Y503" s="712"/>
      <c r="Z503" s="3776" t="s">
        <v>45</v>
      </c>
      <c r="AA503" s="592"/>
      <c r="AB503" s="3853" t="s">
        <v>5540</v>
      </c>
      <c r="AC503" s="722">
        <v>0</v>
      </c>
      <c r="AD503" s="722">
        <v>7613</v>
      </c>
      <c r="AE503" s="601">
        <f t="shared" si="20"/>
        <v>7613</v>
      </c>
      <c r="AF503" s="31"/>
      <c r="AG503" s="31"/>
    </row>
    <row r="504" spans="1:33" ht="30" customHeight="1">
      <c r="A504" s="614" t="s">
        <v>6942</v>
      </c>
      <c r="B504" s="5590" t="s">
        <v>1823</v>
      </c>
      <c r="C504" s="674">
        <v>45119</v>
      </c>
      <c r="D504" s="819">
        <v>45128</v>
      </c>
      <c r="E504" s="593"/>
      <c r="F504" s="833"/>
      <c r="G504" s="619">
        <v>8638</v>
      </c>
      <c r="H504" s="619">
        <v>157</v>
      </c>
      <c r="I504" s="712"/>
      <c r="J504" s="857" t="s">
        <v>1825</v>
      </c>
      <c r="K504" s="732" t="s">
        <v>1813</v>
      </c>
      <c r="L504" s="619" t="s">
        <v>173</v>
      </c>
      <c r="M504" s="615" t="s">
        <v>2425</v>
      </c>
      <c r="N504" s="619"/>
      <c r="O504" s="675">
        <v>1</v>
      </c>
      <c r="P504" s="675">
        <v>1</v>
      </c>
      <c r="Q504" s="732" t="s">
        <v>1815</v>
      </c>
      <c r="R504" s="712"/>
      <c r="S504" s="712"/>
      <c r="T504" s="712"/>
      <c r="U504" s="712"/>
      <c r="V504" s="888" t="s">
        <v>2073</v>
      </c>
      <c r="W504" s="714"/>
      <c r="X504" s="721" t="s">
        <v>37</v>
      </c>
      <c r="Y504" s="712"/>
      <c r="Z504" s="3776" t="s">
        <v>45</v>
      </c>
      <c r="AA504" s="592"/>
      <c r="AB504" s="3853" t="s">
        <v>5540</v>
      </c>
      <c r="AC504" s="722">
        <v>0</v>
      </c>
      <c r="AD504" s="722">
        <v>7613</v>
      </c>
      <c r="AE504" s="601">
        <f t="shared" si="20"/>
        <v>7613</v>
      </c>
      <c r="AF504" s="31"/>
      <c r="AG504" s="31"/>
    </row>
    <row r="505" spans="1:33" s="1" customFormat="1" ht="30" customHeight="1">
      <c r="A505" s="614" t="s">
        <v>6962</v>
      </c>
      <c r="B505" s="5590" t="s">
        <v>1826</v>
      </c>
      <c r="C505" s="674">
        <v>45119</v>
      </c>
      <c r="D505" s="819">
        <v>45125</v>
      </c>
      <c r="E505" s="593"/>
      <c r="F505" s="833"/>
      <c r="G505" s="619">
        <v>8628</v>
      </c>
      <c r="H505" s="619">
        <v>1129</v>
      </c>
      <c r="I505" s="619"/>
      <c r="J505" s="732" t="s">
        <v>1827</v>
      </c>
      <c r="K505" s="732" t="s">
        <v>1829</v>
      </c>
      <c r="L505" s="732" t="s">
        <v>173</v>
      </c>
      <c r="M505" s="615" t="s">
        <v>2426</v>
      </c>
      <c r="N505" s="619"/>
      <c r="O505" s="675">
        <v>1</v>
      </c>
      <c r="P505" s="675">
        <v>1</v>
      </c>
      <c r="Q505" s="732" t="s">
        <v>1828</v>
      </c>
      <c r="R505" s="619"/>
      <c r="S505" s="619"/>
      <c r="T505" s="619"/>
      <c r="U505" s="799"/>
      <c r="V505" s="888" t="s">
        <v>2073</v>
      </c>
      <c r="W505" s="714"/>
      <c r="X505" s="721" t="s">
        <v>37</v>
      </c>
      <c r="Y505" s="619"/>
      <c r="Z505" s="3776" t="s">
        <v>45</v>
      </c>
      <c r="AA505" s="592"/>
      <c r="AB505" s="3853" t="s">
        <v>5540</v>
      </c>
      <c r="AC505" s="722">
        <v>0</v>
      </c>
      <c r="AD505" s="722">
        <v>9653</v>
      </c>
      <c r="AE505" s="722">
        <f t="shared" si="20"/>
        <v>9653</v>
      </c>
      <c r="AF505" s="31"/>
      <c r="AG505" s="31"/>
    </row>
    <row r="506" spans="1:33" s="1" customFormat="1" ht="30" customHeight="1">
      <c r="A506" s="614" t="s">
        <v>6962</v>
      </c>
      <c r="B506" s="5769" t="s">
        <v>1830</v>
      </c>
      <c r="C506" s="677">
        <v>45119</v>
      </c>
      <c r="D506" s="863">
        <v>45125</v>
      </c>
      <c r="E506" s="593"/>
      <c r="F506" s="833"/>
      <c r="G506" s="605">
        <v>8628</v>
      </c>
      <c r="H506" s="605">
        <v>1129</v>
      </c>
      <c r="I506" s="605"/>
      <c r="J506" s="866" t="s">
        <v>1827</v>
      </c>
      <c r="K506" s="867" t="s">
        <v>1831</v>
      </c>
      <c r="L506" s="866" t="s">
        <v>173</v>
      </c>
      <c r="M506" s="621" t="s">
        <v>2427</v>
      </c>
      <c r="N506" s="605"/>
      <c r="O506" s="679">
        <v>1</v>
      </c>
      <c r="P506" s="679">
        <v>1</v>
      </c>
      <c r="Q506" s="866" t="s">
        <v>1832</v>
      </c>
      <c r="R506" s="605"/>
      <c r="S506" s="605"/>
      <c r="T506" s="605"/>
      <c r="U506" s="1669"/>
      <c r="V506" s="888" t="s">
        <v>2073</v>
      </c>
      <c r="W506" s="762"/>
      <c r="X506" s="763" t="s">
        <v>37</v>
      </c>
      <c r="Y506" s="605"/>
      <c r="Z506" s="3821" t="s">
        <v>45</v>
      </c>
      <c r="AA506" s="592"/>
      <c r="AB506" s="3853" t="s">
        <v>5540</v>
      </c>
      <c r="AC506" s="752">
        <v>0</v>
      </c>
      <c r="AD506" s="752">
        <v>9653</v>
      </c>
      <c r="AE506" s="722">
        <f t="shared" si="20"/>
        <v>9653</v>
      </c>
      <c r="AF506" s="247"/>
      <c r="AG506" s="247"/>
    </row>
    <row r="507" spans="1:33" s="1" customFormat="1" ht="30" customHeight="1">
      <c r="A507" s="614" t="s">
        <v>6952</v>
      </c>
      <c r="B507" s="5777" t="s">
        <v>1833</v>
      </c>
      <c r="C507" s="674">
        <v>45120</v>
      </c>
      <c r="D507" s="819">
        <v>45127</v>
      </c>
      <c r="E507" s="593"/>
      <c r="F507" s="833"/>
      <c r="G507" s="619">
        <v>8646</v>
      </c>
      <c r="H507" s="619"/>
      <c r="I507" s="833" t="s">
        <v>92</v>
      </c>
      <c r="J507" s="732" t="s">
        <v>1834</v>
      </c>
      <c r="K507" s="732" t="s">
        <v>1835</v>
      </c>
      <c r="L507" s="840" t="s">
        <v>3099</v>
      </c>
      <c r="M507" s="615" t="s">
        <v>2428</v>
      </c>
      <c r="N507" s="619"/>
      <c r="O507" s="675">
        <v>2</v>
      </c>
      <c r="P507" s="675">
        <v>2</v>
      </c>
      <c r="Q507" s="871" t="s">
        <v>1836</v>
      </c>
      <c r="R507" s="619"/>
      <c r="S507" s="619"/>
      <c r="T507" s="619"/>
      <c r="U507" s="619"/>
      <c r="V507" s="691" t="s">
        <v>2073</v>
      </c>
      <c r="W507" s="714"/>
      <c r="X507" s="721" t="s">
        <v>37</v>
      </c>
      <c r="Y507" s="619"/>
      <c r="Z507" s="726" t="s">
        <v>45</v>
      </c>
      <c r="AA507" s="592"/>
      <c r="AB507" s="3853" t="s">
        <v>5541</v>
      </c>
      <c r="AC507" s="722">
        <v>0</v>
      </c>
      <c r="AD507" s="601">
        <v>7938</v>
      </c>
      <c r="AE507" s="722">
        <f t="shared" si="20"/>
        <v>15876</v>
      </c>
      <c r="AF507" s="31">
        <v>519</v>
      </c>
      <c r="AG507" s="273" t="s">
        <v>362</v>
      </c>
    </row>
    <row r="508" spans="1:33" s="1" customFormat="1" ht="30" customHeight="1">
      <c r="A508" s="614" t="s">
        <v>6952</v>
      </c>
      <c r="B508" s="9522" t="s">
        <v>1837</v>
      </c>
      <c r="C508" s="8843">
        <v>45121</v>
      </c>
      <c r="D508" s="9411">
        <v>45251</v>
      </c>
      <c r="E508" s="8864"/>
      <c r="F508" s="8877"/>
      <c r="G508" s="8849">
        <v>8646</v>
      </c>
      <c r="H508" s="8849">
        <v>717</v>
      </c>
      <c r="I508" s="8849"/>
      <c r="J508" s="9286" t="s">
        <v>1840</v>
      </c>
      <c r="K508" s="9293" t="s">
        <v>1838</v>
      </c>
      <c r="L508" s="825" t="s">
        <v>128</v>
      </c>
      <c r="M508" s="8868" t="s">
        <v>2429</v>
      </c>
      <c r="N508" s="619"/>
      <c r="O508" s="675">
        <v>3</v>
      </c>
      <c r="P508" s="675">
        <v>3</v>
      </c>
      <c r="Q508" s="9259" t="s">
        <v>1839</v>
      </c>
      <c r="R508" s="8849"/>
      <c r="S508" s="619"/>
      <c r="T508" s="619"/>
      <c r="U508" s="619"/>
      <c r="V508" s="8849" t="s">
        <v>2073</v>
      </c>
      <c r="W508" s="8859"/>
      <c r="X508" s="9294" t="s">
        <v>37</v>
      </c>
      <c r="Y508" s="8849"/>
      <c r="Z508" s="9663" t="s">
        <v>45</v>
      </c>
      <c r="AA508" s="8924"/>
      <c r="AB508" s="9049" t="s">
        <v>5541</v>
      </c>
      <c r="AC508" s="8912">
        <v>24300</v>
      </c>
      <c r="AD508" s="601">
        <v>7938</v>
      </c>
      <c r="AE508" s="8912">
        <f>SUM(AD508*P508+AD509*P509+AC508)</f>
        <v>63990</v>
      </c>
      <c r="AF508" s="9224"/>
      <c r="AG508" s="247"/>
    </row>
    <row r="509" spans="1:33" s="1" customFormat="1" ht="30" customHeight="1">
      <c r="A509" s="614" t="s">
        <v>6952</v>
      </c>
      <c r="B509" s="9523"/>
      <c r="C509" s="8845"/>
      <c r="D509" s="8878"/>
      <c r="E509" s="8866"/>
      <c r="F509" s="8878"/>
      <c r="G509" s="8850"/>
      <c r="H509" s="8850"/>
      <c r="I509" s="8850"/>
      <c r="J509" s="9286"/>
      <c r="K509" s="9293"/>
      <c r="L509" s="732" t="s">
        <v>1841</v>
      </c>
      <c r="M509" s="9260"/>
      <c r="N509" s="619"/>
      <c r="O509" s="675">
        <v>3</v>
      </c>
      <c r="P509" s="675">
        <v>3</v>
      </c>
      <c r="Q509" s="9260"/>
      <c r="R509" s="8850"/>
      <c r="S509" s="619"/>
      <c r="T509" s="619"/>
      <c r="U509" s="619"/>
      <c r="V509" s="8850"/>
      <c r="W509" s="8860"/>
      <c r="X509" s="8850"/>
      <c r="Y509" s="8850"/>
      <c r="Z509" s="8894"/>
      <c r="AA509" s="8924"/>
      <c r="AB509" s="8908"/>
      <c r="AC509" s="8913"/>
      <c r="AD509" s="601">
        <v>5292</v>
      </c>
      <c r="AE509" s="8913"/>
      <c r="AF509" s="9071"/>
      <c r="AG509" s="30"/>
    </row>
    <row r="510" spans="1:33" s="1" customFormat="1" ht="30" customHeight="1">
      <c r="A510" s="614" t="s">
        <v>6970</v>
      </c>
      <c r="B510" s="5777" t="s">
        <v>1843</v>
      </c>
      <c r="C510" s="674">
        <v>45124</v>
      </c>
      <c r="D510" s="674">
        <v>45132</v>
      </c>
      <c r="E510" s="593"/>
      <c r="F510" s="619"/>
      <c r="G510" s="619">
        <v>8604</v>
      </c>
      <c r="H510" s="619">
        <v>145</v>
      </c>
      <c r="I510" s="619"/>
      <c r="J510" s="732" t="s">
        <v>1842</v>
      </c>
      <c r="K510" s="732" t="s">
        <v>1844</v>
      </c>
      <c r="L510" s="833" t="s">
        <v>28</v>
      </c>
      <c r="M510" s="615" t="s">
        <v>2430</v>
      </c>
      <c r="N510" s="619"/>
      <c r="O510" s="675">
        <v>2</v>
      </c>
      <c r="P510" s="675">
        <v>2</v>
      </c>
      <c r="Q510" s="732" t="s">
        <v>1845</v>
      </c>
      <c r="R510" s="880"/>
      <c r="S510" s="605"/>
      <c r="T510" s="605"/>
      <c r="U510" s="605"/>
      <c r="V510" s="889" t="s">
        <v>2073</v>
      </c>
      <c r="W510" s="762"/>
      <c r="X510" s="763" t="s">
        <v>37</v>
      </c>
      <c r="Y510" s="605"/>
      <c r="Z510" s="3810" t="s">
        <v>45</v>
      </c>
      <c r="AA510" s="592"/>
      <c r="AB510" s="3843" t="s">
        <v>5537</v>
      </c>
      <c r="AC510" s="752">
        <v>0</v>
      </c>
      <c r="AD510" s="610">
        <v>7350</v>
      </c>
      <c r="AE510" s="610">
        <f>SUM(AD510*P510+AC510)</f>
        <v>14700</v>
      </c>
      <c r="AF510" s="43">
        <v>701</v>
      </c>
      <c r="AG510" s="274" t="s">
        <v>362</v>
      </c>
    </row>
    <row r="511" spans="1:33" s="1" customFormat="1" ht="30" customHeight="1">
      <c r="A511" s="737" t="s">
        <v>6973</v>
      </c>
      <c r="B511" s="5590" t="s">
        <v>1847</v>
      </c>
      <c r="C511" s="764">
        <v>45120</v>
      </c>
      <c r="D511" s="844">
        <v>45122</v>
      </c>
      <c r="E511" s="593"/>
      <c r="F511" s="619"/>
      <c r="G511" s="710">
        <v>8598</v>
      </c>
      <c r="H511" s="710"/>
      <c r="I511" s="769" t="s">
        <v>25</v>
      </c>
      <c r="J511" s="656" t="s">
        <v>1846</v>
      </c>
      <c r="K511" s="881" t="s">
        <v>1853</v>
      </c>
      <c r="L511" s="845" t="s">
        <v>1222</v>
      </c>
      <c r="M511" s="771" t="s">
        <v>2431</v>
      </c>
      <c r="N511" s="710"/>
      <c r="O511" s="772">
        <v>2</v>
      </c>
      <c r="P511" s="772">
        <v>2</v>
      </c>
      <c r="Q511" s="867" t="s">
        <v>1222</v>
      </c>
      <c r="R511" s="619"/>
      <c r="S511" s="619"/>
      <c r="T511" s="619"/>
      <c r="U511" s="619"/>
      <c r="V511" s="619" t="s">
        <v>2073</v>
      </c>
      <c r="W511" s="714"/>
      <c r="X511" s="721" t="s">
        <v>37</v>
      </c>
      <c r="Y511" s="619"/>
      <c r="Z511" s="726" t="s">
        <v>45</v>
      </c>
      <c r="AA511" s="592"/>
      <c r="AB511" s="847" t="s">
        <v>5535</v>
      </c>
      <c r="AC511" s="722">
        <v>4500</v>
      </c>
      <c r="AD511" s="722">
        <v>4097</v>
      </c>
      <c r="AE511" s="722">
        <f>SUM(AD511*P511+AC511)</f>
        <v>12694</v>
      </c>
      <c r="AF511" s="31">
        <v>334</v>
      </c>
      <c r="AG511" s="273" t="s">
        <v>362</v>
      </c>
    </row>
    <row r="512" spans="1:33" s="1" customFormat="1" ht="30" customHeight="1">
      <c r="A512" s="737" t="s">
        <v>6973</v>
      </c>
      <c r="B512" s="5590" t="s">
        <v>1848</v>
      </c>
      <c r="C512" s="674">
        <v>45120</v>
      </c>
      <c r="D512" s="819">
        <v>45128</v>
      </c>
      <c r="E512" s="593"/>
      <c r="F512" s="833"/>
      <c r="G512" s="619">
        <v>8598</v>
      </c>
      <c r="H512" s="854"/>
      <c r="I512" s="833" t="s">
        <v>1855</v>
      </c>
      <c r="J512" s="3488" t="s">
        <v>1854</v>
      </c>
      <c r="K512" s="732" t="s">
        <v>1856</v>
      </c>
      <c r="L512" s="861" t="s">
        <v>179</v>
      </c>
      <c r="M512" s="833"/>
      <c r="N512" s="619"/>
      <c r="O512" s="675">
        <v>8</v>
      </c>
      <c r="P512" s="675">
        <v>8</v>
      </c>
      <c r="Q512" s="732" t="s">
        <v>1857</v>
      </c>
      <c r="R512" s="619"/>
      <c r="S512" s="619"/>
      <c r="T512" s="619"/>
      <c r="U512" s="619"/>
      <c r="V512" s="730" t="s">
        <v>2073</v>
      </c>
      <c r="W512" s="714"/>
      <c r="X512" s="721" t="s">
        <v>37</v>
      </c>
      <c r="Y512" s="619"/>
      <c r="Z512" s="726" t="s">
        <v>45</v>
      </c>
      <c r="AA512" s="592"/>
      <c r="AB512" s="847" t="s">
        <v>5535</v>
      </c>
      <c r="AC512" s="722">
        <v>0</v>
      </c>
      <c r="AD512" s="601">
        <v>6272.02</v>
      </c>
      <c r="AE512" s="722">
        <f>SUM(AD512*P512+AC512)</f>
        <v>50176.160000000003</v>
      </c>
      <c r="AF512" s="31"/>
      <c r="AG512" s="31"/>
    </row>
    <row r="513" spans="1:33" s="1" customFormat="1" ht="30" customHeight="1">
      <c r="A513" s="737" t="s">
        <v>6973</v>
      </c>
      <c r="B513" s="9517" t="s">
        <v>1849</v>
      </c>
      <c r="C513" s="8843">
        <v>45120</v>
      </c>
      <c r="D513" s="9411">
        <v>45177</v>
      </c>
      <c r="E513" s="8864"/>
      <c r="F513" s="8849"/>
      <c r="G513" s="8849">
        <v>8598</v>
      </c>
      <c r="H513" s="9272" t="s">
        <v>1859</v>
      </c>
      <c r="I513" s="8877"/>
      <c r="J513" s="9259" t="s">
        <v>1858</v>
      </c>
      <c r="K513" s="9259" t="s">
        <v>1860</v>
      </c>
      <c r="L513" s="732" t="s">
        <v>1093</v>
      </c>
      <c r="M513" s="8868" t="s">
        <v>2432</v>
      </c>
      <c r="N513" s="782" t="s">
        <v>3953</v>
      </c>
      <c r="O513" s="675">
        <v>1</v>
      </c>
      <c r="P513" s="675">
        <v>1</v>
      </c>
      <c r="Q513" s="9259" t="s">
        <v>1862</v>
      </c>
      <c r="R513" s="8849"/>
      <c r="S513" s="619"/>
      <c r="T513" s="619"/>
      <c r="U513" s="619"/>
      <c r="V513" s="8849" t="s">
        <v>2073</v>
      </c>
      <c r="W513" s="714"/>
      <c r="X513" s="9047" t="s">
        <v>37</v>
      </c>
      <c r="Y513" s="619"/>
      <c r="Z513" s="8893" t="s">
        <v>45</v>
      </c>
      <c r="AA513" s="8924"/>
      <c r="AB513" s="8907" t="s">
        <v>5535</v>
      </c>
      <c r="AC513" s="8912">
        <v>2250</v>
      </c>
      <c r="AD513" s="890">
        <v>91983.15</v>
      </c>
      <c r="AE513" s="9648">
        <f>SUM(P513*AD513+P514*AD514+P515*AD515+AC513)</f>
        <v>549157.33000000007</v>
      </c>
      <c r="AF513" s="247"/>
      <c r="AG513" s="247"/>
    </row>
    <row r="514" spans="1:33" s="1" customFormat="1" ht="30" customHeight="1">
      <c r="A514" s="737" t="s">
        <v>6973</v>
      </c>
      <c r="B514" s="9524"/>
      <c r="C514" s="8844"/>
      <c r="D514" s="9538"/>
      <c r="E514" s="8865"/>
      <c r="F514" s="8863"/>
      <c r="G514" s="8863"/>
      <c r="H514" s="9292"/>
      <c r="I514" s="8880"/>
      <c r="J514" s="9418"/>
      <c r="K514" s="9418"/>
      <c r="L514" s="732" t="s">
        <v>1861</v>
      </c>
      <c r="M514" s="8870"/>
      <c r="N514" s="782" t="s">
        <v>3951</v>
      </c>
      <c r="O514" s="675">
        <v>2</v>
      </c>
      <c r="P514" s="675">
        <v>2</v>
      </c>
      <c r="Q514" s="9418"/>
      <c r="R514" s="8863"/>
      <c r="S514" s="619"/>
      <c r="T514" s="619"/>
      <c r="U514" s="619"/>
      <c r="V514" s="8863"/>
      <c r="W514" s="714"/>
      <c r="X514" s="8863"/>
      <c r="Y514" s="619"/>
      <c r="Z514" s="8896"/>
      <c r="AA514" s="8924"/>
      <c r="AB514" s="8910"/>
      <c r="AC514" s="8920"/>
      <c r="AD514" s="891">
        <v>39301.49</v>
      </c>
      <c r="AE514" s="9649"/>
      <c r="AF514" s="30"/>
      <c r="AG514" s="30"/>
    </row>
    <row r="515" spans="1:33" s="1" customFormat="1" ht="30" customHeight="1">
      <c r="A515" s="737" t="s">
        <v>6973</v>
      </c>
      <c r="B515" s="9518"/>
      <c r="C515" s="8845"/>
      <c r="D515" s="9532"/>
      <c r="E515" s="8866"/>
      <c r="F515" s="8850"/>
      <c r="G515" s="8850"/>
      <c r="H515" s="9273"/>
      <c r="I515" s="8878"/>
      <c r="J515" s="9260"/>
      <c r="K515" s="9260"/>
      <c r="L515" s="1883" t="s">
        <v>11301</v>
      </c>
      <c r="M515" s="8869"/>
      <c r="N515" s="1882" t="s">
        <v>3952</v>
      </c>
      <c r="O515" s="675">
        <v>60</v>
      </c>
      <c r="P515" s="675">
        <v>60</v>
      </c>
      <c r="Q515" s="9260"/>
      <c r="R515" s="8850"/>
      <c r="S515" s="619"/>
      <c r="T515" s="619"/>
      <c r="U515" s="619"/>
      <c r="V515" s="8850"/>
      <c r="W515" s="762"/>
      <c r="X515" s="8850"/>
      <c r="Y515" s="605"/>
      <c r="Z515" s="8894"/>
      <c r="AA515" s="8924"/>
      <c r="AB515" s="8908"/>
      <c r="AC515" s="8913"/>
      <c r="AD515" s="722">
        <v>6272.02</v>
      </c>
      <c r="AE515" s="9650"/>
      <c r="AF515" s="248"/>
      <c r="AG515" s="248"/>
    </row>
    <row r="516" spans="1:33" s="1" customFormat="1" ht="30" customHeight="1">
      <c r="A516" s="194" t="s">
        <v>6973</v>
      </c>
      <c r="B516" s="9281" t="s">
        <v>1850</v>
      </c>
      <c r="C516" s="9402">
        <v>45121</v>
      </c>
      <c r="D516" s="9507">
        <v>45177</v>
      </c>
      <c r="E516" s="8947"/>
      <c r="F516" s="8950"/>
      <c r="G516" s="9403">
        <v>8598</v>
      </c>
      <c r="H516" s="9311" t="s">
        <v>1864</v>
      </c>
      <c r="I516" s="8905"/>
      <c r="J516" s="9405" t="s">
        <v>1863</v>
      </c>
      <c r="K516" s="9405" t="s">
        <v>158</v>
      </c>
      <c r="L516" s="125" t="s">
        <v>519</v>
      </c>
      <c r="M516" s="8962" t="s">
        <v>6261</v>
      </c>
      <c r="N516" s="109" t="s">
        <v>3952</v>
      </c>
      <c r="O516" s="74">
        <v>6</v>
      </c>
      <c r="P516" s="74">
        <v>6</v>
      </c>
      <c r="Q516" s="9281" t="s">
        <v>1862</v>
      </c>
      <c r="R516" s="8905"/>
      <c r="S516" s="68"/>
      <c r="T516" s="68"/>
      <c r="U516" s="68"/>
      <c r="V516" s="8905" t="s">
        <v>256</v>
      </c>
      <c r="W516" s="8934"/>
      <c r="X516" s="8905"/>
      <c r="Y516" s="8905"/>
      <c r="Z516" s="9065"/>
      <c r="AA516" s="8936"/>
      <c r="AB516" s="8927" t="s">
        <v>5535</v>
      </c>
      <c r="AC516" s="9657"/>
      <c r="AD516" s="272"/>
      <c r="AE516" s="9695"/>
      <c r="AF516" s="247"/>
      <c r="AG516" s="247"/>
    </row>
    <row r="517" spans="1:33" s="1" customFormat="1" ht="30" customHeight="1">
      <c r="A517" s="194" t="s">
        <v>6973</v>
      </c>
      <c r="B517" s="9432"/>
      <c r="C517" s="9402"/>
      <c r="D517" s="9508"/>
      <c r="E517" s="8948"/>
      <c r="F517" s="8951"/>
      <c r="G517" s="9403"/>
      <c r="H517" s="9404"/>
      <c r="I517" s="8942"/>
      <c r="J517" s="9405"/>
      <c r="K517" s="9405"/>
      <c r="L517" s="91" t="s">
        <v>381</v>
      </c>
      <c r="M517" s="9432"/>
      <c r="N517" s="109" t="s">
        <v>3954</v>
      </c>
      <c r="O517" s="74">
        <v>1</v>
      </c>
      <c r="P517" s="74">
        <v>1</v>
      </c>
      <c r="Q517" s="9432"/>
      <c r="R517" s="8942"/>
      <c r="S517" s="68"/>
      <c r="T517" s="68"/>
      <c r="U517" s="68"/>
      <c r="V517" s="8942"/>
      <c r="W517" s="8937"/>
      <c r="X517" s="8942"/>
      <c r="Y517" s="8942"/>
      <c r="Z517" s="9066"/>
      <c r="AA517" s="8936"/>
      <c r="AB517" s="8922"/>
      <c r="AC517" s="9659"/>
      <c r="AD517" s="280"/>
      <c r="AE517" s="9696"/>
      <c r="AF517" s="248"/>
      <c r="AG517" s="248"/>
    </row>
    <row r="518" spans="1:33" s="1" customFormat="1" ht="30" customHeight="1">
      <c r="A518" s="194" t="s">
        <v>6973</v>
      </c>
      <c r="B518" s="9282"/>
      <c r="C518" s="9402"/>
      <c r="D518" s="9508"/>
      <c r="E518" s="8949"/>
      <c r="F518" s="8952"/>
      <c r="G518" s="9403"/>
      <c r="H518" s="9312"/>
      <c r="I518" s="8906"/>
      <c r="J518" s="9405"/>
      <c r="K518" s="9405"/>
      <c r="L518" s="91" t="s">
        <v>1095</v>
      </c>
      <c r="M518" s="9282"/>
      <c r="N518" s="109" t="s">
        <v>3951</v>
      </c>
      <c r="O518" s="74">
        <v>1</v>
      </c>
      <c r="P518" s="74">
        <v>1</v>
      </c>
      <c r="Q518" s="9282"/>
      <c r="R518" s="8906"/>
      <c r="S518" s="68"/>
      <c r="T518" s="68"/>
      <c r="U518" s="68"/>
      <c r="V518" s="8906"/>
      <c r="W518" s="8935"/>
      <c r="X518" s="8906"/>
      <c r="Y518" s="8906"/>
      <c r="Z518" s="9067"/>
      <c r="AA518" s="8936"/>
      <c r="AB518" s="8923"/>
      <c r="AC518" s="9658"/>
      <c r="AD518" s="1802"/>
      <c r="AE518" s="9697"/>
      <c r="AF518" s="30"/>
      <c r="AG518" s="30"/>
    </row>
    <row r="519" spans="1:33" s="1" customFormat="1" ht="30" customHeight="1">
      <c r="A519" s="737" t="s">
        <v>6973</v>
      </c>
      <c r="B519" s="5590" t="s">
        <v>1851</v>
      </c>
      <c r="C519" s="674">
        <v>45121</v>
      </c>
      <c r="D519" s="819">
        <v>45128</v>
      </c>
      <c r="E519" s="593"/>
      <c r="F519" s="833"/>
      <c r="G519" s="619">
        <v>8598</v>
      </c>
      <c r="H519" s="619">
        <v>197</v>
      </c>
      <c r="I519" s="619"/>
      <c r="J519" s="3493" t="s">
        <v>1865</v>
      </c>
      <c r="K519" s="871" t="s">
        <v>1866</v>
      </c>
      <c r="L519" s="825" t="s">
        <v>3100</v>
      </c>
      <c r="M519" s="615" t="s">
        <v>2433</v>
      </c>
      <c r="N519" s="619"/>
      <c r="O519" s="675">
        <v>3</v>
      </c>
      <c r="P519" s="675">
        <v>3</v>
      </c>
      <c r="Q519" s="732" t="s">
        <v>1867</v>
      </c>
      <c r="R519" s="619"/>
      <c r="S519" s="619"/>
      <c r="T519" s="619"/>
      <c r="U519" s="619"/>
      <c r="V519" s="759" t="s">
        <v>2073</v>
      </c>
      <c r="W519" s="714"/>
      <c r="X519" s="721" t="s">
        <v>37</v>
      </c>
      <c r="Y519" s="619"/>
      <c r="Z519" s="3776" t="s">
        <v>45</v>
      </c>
      <c r="AA519" s="592"/>
      <c r="AB519" s="847" t="s">
        <v>5535</v>
      </c>
      <c r="AC519" s="722">
        <v>0</v>
      </c>
      <c r="AD519" s="601">
        <v>6272.02</v>
      </c>
      <c r="AE519" s="722">
        <f>SUM(AD519*P519+AC519)</f>
        <v>18816.060000000001</v>
      </c>
      <c r="AF519" s="31"/>
      <c r="AG519" s="31"/>
    </row>
    <row r="520" spans="1:33" s="1" customFormat="1" ht="30" customHeight="1">
      <c r="A520" s="3490" t="s">
        <v>6973</v>
      </c>
      <c r="B520" s="5657" t="s">
        <v>1852</v>
      </c>
      <c r="C520" s="674">
        <v>45121</v>
      </c>
      <c r="D520" s="819">
        <v>45131</v>
      </c>
      <c r="E520" s="593"/>
      <c r="F520" s="833"/>
      <c r="G520" s="619">
        <v>8598</v>
      </c>
      <c r="H520" s="619"/>
      <c r="I520" s="833" t="s">
        <v>1855</v>
      </c>
      <c r="J520" s="3488" t="s">
        <v>1868</v>
      </c>
      <c r="K520" s="732" t="s">
        <v>1869</v>
      </c>
      <c r="L520" s="825" t="s">
        <v>3101</v>
      </c>
      <c r="M520" s="732"/>
      <c r="N520" s="619"/>
      <c r="O520" s="675">
        <v>21</v>
      </c>
      <c r="P520" s="675">
        <v>21</v>
      </c>
      <c r="Q520" s="732" t="s">
        <v>1870</v>
      </c>
      <c r="R520" s="619"/>
      <c r="S520" s="619"/>
      <c r="T520" s="619"/>
      <c r="U520" s="619"/>
      <c r="V520" s="870" t="s">
        <v>2073</v>
      </c>
      <c r="W520" s="714"/>
      <c r="X520" s="721" t="s">
        <v>37</v>
      </c>
      <c r="Y520" s="619"/>
      <c r="Z520" s="726" t="s">
        <v>45</v>
      </c>
      <c r="AA520" s="592"/>
      <c r="AB520" s="847" t="s">
        <v>5535</v>
      </c>
      <c r="AC520" s="722">
        <v>0</v>
      </c>
      <c r="AD520" s="601">
        <v>6272.02</v>
      </c>
      <c r="AE520" s="722">
        <f>SUM(AD520*P520+AC520)</f>
        <v>131712.42000000001</v>
      </c>
      <c r="AF520" s="31"/>
      <c r="AG520" s="31"/>
    </row>
    <row r="521" spans="1:33" s="1" customFormat="1" ht="30" customHeight="1">
      <c r="A521" s="614" t="s">
        <v>6952</v>
      </c>
      <c r="B521" s="5777" t="s">
        <v>1872</v>
      </c>
      <c r="C521" s="674">
        <v>45124</v>
      </c>
      <c r="D521" s="819">
        <v>45131</v>
      </c>
      <c r="E521" s="593"/>
      <c r="F521" s="833"/>
      <c r="G521" s="619">
        <v>8646</v>
      </c>
      <c r="H521" s="619">
        <v>38</v>
      </c>
      <c r="I521" s="619"/>
      <c r="J521" s="732" t="s">
        <v>1871</v>
      </c>
      <c r="K521" s="732" t="s">
        <v>1873</v>
      </c>
      <c r="L521" s="635" t="s">
        <v>1019</v>
      </c>
      <c r="M521" s="615" t="s">
        <v>2434</v>
      </c>
      <c r="N521" s="619"/>
      <c r="O521" s="675">
        <v>4</v>
      </c>
      <c r="P521" s="675">
        <v>4</v>
      </c>
      <c r="Q521" s="732" t="s">
        <v>1874</v>
      </c>
      <c r="R521" s="619"/>
      <c r="S521" s="619"/>
      <c r="T521" s="619"/>
      <c r="U521" s="619"/>
      <c r="V521" s="753" t="s">
        <v>2073</v>
      </c>
      <c r="W521" s="714"/>
      <c r="X521" s="721" t="s">
        <v>37</v>
      </c>
      <c r="Y521" s="619"/>
      <c r="Z521" s="726" t="s">
        <v>45</v>
      </c>
      <c r="AA521" s="592"/>
      <c r="AB521" s="3853" t="s">
        <v>5541</v>
      </c>
      <c r="AC521" s="722">
        <v>0</v>
      </c>
      <c r="AD521" s="601">
        <v>7938</v>
      </c>
      <c r="AE521" s="722">
        <f>SUM(AD521*P521+AC521)</f>
        <v>31752</v>
      </c>
      <c r="AF521" s="31"/>
      <c r="AG521" s="31"/>
    </row>
    <row r="522" spans="1:33" s="1" customFormat="1" ht="30" customHeight="1">
      <c r="A522" s="614" t="s">
        <v>6970</v>
      </c>
      <c r="B522" s="9515" t="s">
        <v>2165</v>
      </c>
      <c r="C522" s="8843">
        <v>45125</v>
      </c>
      <c r="D522" s="9411">
        <v>45134</v>
      </c>
      <c r="E522" s="8864"/>
      <c r="F522" s="8877"/>
      <c r="G522" s="8849">
        <v>8604</v>
      </c>
      <c r="H522" s="9272" t="s">
        <v>1875</v>
      </c>
      <c r="I522" s="8849"/>
      <c r="J522" s="9259" t="s">
        <v>65</v>
      </c>
      <c r="K522" s="9259" t="s">
        <v>1876</v>
      </c>
      <c r="L522" s="825" t="s">
        <v>1027</v>
      </c>
      <c r="M522" s="8868" t="s">
        <v>2435</v>
      </c>
      <c r="N522" s="782"/>
      <c r="O522" s="675">
        <v>2</v>
      </c>
      <c r="P522" s="675">
        <v>2</v>
      </c>
      <c r="Q522" s="9420" t="s">
        <v>1877</v>
      </c>
      <c r="R522" s="8849"/>
      <c r="S522" s="619"/>
      <c r="T522" s="619"/>
      <c r="U522" s="619"/>
      <c r="V522" s="9243" t="s">
        <v>2073</v>
      </c>
      <c r="W522" s="8859"/>
      <c r="X522" s="9048" t="s">
        <v>37</v>
      </c>
      <c r="Y522" s="8849"/>
      <c r="Z522" s="9061" t="s">
        <v>45</v>
      </c>
      <c r="AA522" s="8924"/>
      <c r="AB522" s="9049" t="s">
        <v>5537</v>
      </c>
      <c r="AC522" s="8912">
        <v>2250</v>
      </c>
      <c r="AD522" s="601">
        <v>7350</v>
      </c>
      <c r="AE522" s="8912">
        <f>SUM(AD522*P522+AD523*P523+AC522)</f>
        <v>26358</v>
      </c>
      <c r="AF522" s="247"/>
      <c r="AG522" s="247"/>
    </row>
    <row r="523" spans="1:33" s="1" customFormat="1" ht="30" customHeight="1">
      <c r="A523" s="614" t="s">
        <v>6970</v>
      </c>
      <c r="B523" s="9516"/>
      <c r="C523" s="9483"/>
      <c r="D523" s="9412"/>
      <c r="E523" s="9410"/>
      <c r="F523" s="9433"/>
      <c r="G523" s="9220"/>
      <c r="H523" s="9285"/>
      <c r="I523" s="9220"/>
      <c r="J523" s="9279"/>
      <c r="K523" s="9279"/>
      <c r="L523" s="825" t="s">
        <v>3692</v>
      </c>
      <c r="M523" s="9280"/>
      <c r="N523" s="619"/>
      <c r="O523" s="675">
        <v>2</v>
      </c>
      <c r="P523" s="675">
        <v>2</v>
      </c>
      <c r="Q523" s="9421"/>
      <c r="R523" s="9220"/>
      <c r="S523" s="619"/>
      <c r="T523" s="619"/>
      <c r="U523" s="619"/>
      <c r="V523" s="9431"/>
      <c r="W523" s="9063"/>
      <c r="X523" s="9071"/>
      <c r="Y523" s="9071"/>
      <c r="Z523" s="9062"/>
      <c r="AA523" s="9074"/>
      <c r="AB523" s="9078"/>
      <c r="AC523" s="8913"/>
      <c r="AD523" s="601">
        <v>4704</v>
      </c>
      <c r="AE523" s="8913"/>
      <c r="AF523" s="30"/>
      <c r="AG523" s="30"/>
    </row>
    <row r="524" spans="1:33" s="1" customFormat="1" ht="30" customHeight="1">
      <c r="A524" s="614" t="s">
        <v>6944</v>
      </c>
      <c r="B524" s="5777" t="s">
        <v>1879</v>
      </c>
      <c r="C524" s="674">
        <v>45124</v>
      </c>
      <c r="D524" s="819">
        <v>45131</v>
      </c>
      <c r="E524" s="593"/>
      <c r="F524" s="833"/>
      <c r="G524" s="619">
        <v>8639</v>
      </c>
      <c r="H524" s="854" t="s">
        <v>581</v>
      </c>
      <c r="I524" s="619"/>
      <c r="J524" s="732" t="s">
        <v>1880</v>
      </c>
      <c r="K524" s="732" t="s">
        <v>1881</v>
      </c>
      <c r="L524" s="592" t="s">
        <v>62</v>
      </c>
      <c r="M524" s="615" t="s">
        <v>2436</v>
      </c>
      <c r="N524" s="833" t="s">
        <v>1515</v>
      </c>
      <c r="O524" s="675">
        <v>5</v>
      </c>
      <c r="P524" s="675">
        <v>5</v>
      </c>
      <c r="Q524" s="732" t="s">
        <v>1882</v>
      </c>
      <c r="R524" s="619"/>
      <c r="S524" s="619"/>
      <c r="T524" s="619"/>
      <c r="U524" s="619"/>
      <c r="V524" s="713" t="s">
        <v>2073</v>
      </c>
      <c r="W524" s="714"/>
      <c r="X524" s="721" t="s">
        <v>37</v>
      </c>
      <c r="Y524" s="619"/>
      <c r="Z524" s="3791" t="s">
        <v>45</v>
      </c>
      <c r="AA524" s="8924"/>
      <c r="AB524" s="3843" t="s">
        <v>5537</v>
      </c>
      <c r="AC524" s="722">
        <v>0</v>
      </c>
      <c r="AD524" s="697">
        <v>5639.58</v>
      </c>
      <c r="AE524" s="722">
        <f>SUM(P524*AD524+AC524)</f>
        <v>28197.9</v>
      </c>
      <c r="AF524" s="31">
        <v>209</v>
      </c>
      <c r="AG524" s="273" t="s">
        <v>362</v>
      </c>
    </row>
    <row r="525" spans="1:33" s="1" customFormat="1" ht="30" customHeight="1">
      <c r="A525" s="737" t="s">
        <v>6966</v>
      </c>
      <c r="B525" s="5590" t="s">
        <v>1883</v>
      </c>
      <c r="C525" s="674">
        <v>45124</v>
      </c>
      <c r="D525" s="819">
        <v>45134</v>
      </c>
      <c r="E525" s="593"/>
      <c r="F525" s="833"/>
      <c r="G525" s="619">
        <v>5940</v>
      </c>
      <c r="H525" s="854" t="s">
        <v>1884</v>
      </c>
      <c r="I525" s="619"/>
      <c r="J525" s="732" t="s">
        <v>1885</v>
      </c>
      <c r="K525" s="732" t="s">
        <v>1886</v>
      </c>
      <c r="L525" s="732" t="s">
        <v>1888</v>
      </c>
      <c r="M525" s="732"/>
      <c r="N525" s="619"/>
      <c r="O525" s="675">
        <v>4</v>
      </c>
      <c r="P525" s="675">
        <v>4</v>
      </c>
      <c r="Q525" s="871" t="s">
        <v>1887</v>
      </c>
      <c r="R525" s="619"/>
      <c r="S525" s="619"/>
      <c r="T525" s="619"/>
      <c r="U525" s="619"/>
      <c r="V525" s="619" t="s">
        <v>2073</v>
      </c>
      <c r="W525" s="714"/>
      <c r="X525" s="721" t="s">
        <v>37</v>
      </c>
      <c r="Y525" s="619"/>
      <c r="Z525" s="3779" t="s">
        <v>45</v>
      </c>
      <c r="AA525" s="592"/>
      <c r="AB525" s="3853" t="s">
        <v>5535</v>
      </c>
      <c r="AC525" s="722">
        <v>6900</v>
      </c>
      <c r="AD525" s="722">
        <v>5643</v>
      </c>
      <c r="AE525" s="601">
        <f>SUM(P525*AD525+AC525)</f>
        <v>29472</v>
      </c>
      <c r="AF525" s="31"/>
      <c r="AG525" s="31"/>
    </row>
    <row r="526" spans="1:33" s="1" customFormat="1" ht="30" customHeight="1">
      <c r="A526" s="737" t="s">
        <v>6966</v>
      </c>
      <c r="B526" s="5590" t="s">
        <v>1889</v>
      </c>
      <c r="C526" s="674">
        <v>45124</v>
      </c>
      <c r="D526" s="819">
        <v>45134</v>
      </c>
      <c r="E526" s="593"/>
      <c r="F526" s="833"/>
      <c r="G526" s="619">
        <v>5940</v>
      </c>
      <c r="H526" s="854" t="s">
        <v>1884</v>
      </c>
      <c r="I526" s="619"/>
      <c r="J526" s="732" t="s">
        <v>1885</v>
      </c>
      <c r="K526" s="732" t="s">
        <v>1886</v>
      </c>
      <c r="L526" s="825" t="s">
        <v>1072</v>
      </c>
      <c r="M526" s="732"/>
      <c r="N526" s="619"/>
      <c r="O526" s="675">
        <v>4</v>
      </c>
      <c r="P526" s="675">
        <v>4</v>
      </c>
      <c r="Q526" s="732" t="s">
        <v>1890</v>
      </c>
      <c r="R526" s="619"/>
      <c r="S526" s="619"/>
      <c r="T526" s="619"/>
      <c r="U526" s="619"/>
      <c r="V526" s="619" t="s">
        <v>2073</v>
      </c>
      <c r="W526" s="714"/>
      <c r="X526" s="721" t="s">
        <v>37</v>
      </c>
      <c r="Y526" s="619"/>
      <c r="Z526" s="3779" t="s">
        <v>45</v>
      </c>
      <c r="AA526" s="592"/>
      <c r="AB526" s="3853" t="s">
        <v>5535</v>
      </c>
      <c r="AC526" s="722">
        <v>6900</v>
      </c>
      <c r="AD526" s="601">
        <v>11385</v>
      </c>
      <c r="AE526" s="601">
        <f>SUM(P526*AD526+AC526)</f>
        <v>52440</v>
      </c>
      <c r="AF526" s="31"/>
      <c r="AG526" s="31"/>
    </row>
    <row r="527" spans="1:33" ht="30" customHeight="1">
      <c r="A527" s="614" t="s">
        <v>6971</v>
      </c>
      <c r="B527" s="5590" t="s">
        <v>1891</v>
      </c>
      <c r="C527" s="674">
        <v>45126</v>
      </c>
      <c r="D527" s="819">
        <v>45133</v>
      </c>
      <c r="E527" s="593"/>
      <c r="F527" s="833"/>
      <c r="G527" s="619">
        <v>8601</v>
      </c>
      <c r="H527" s="854" t="s">
        <v>1892</v>
      </c>
      <c r="I527" s="619"/>
      <c r="J527" s="732" t="s">
        <v>1893</v>
      </c>
      <c r="K527" s="732" t="s">
        <v>1894</v>
      </c>
      <c r="L527" s="732" t="s">
        <v>28</v>
      </c>
      <c r="M527" s="615" t="s">
        <v>2437</v>
      </c>
      <c r="N527" s="619"/>
      <c r="O527" s="675">
        <v>2</v>
      </c>
      <c r="P527" s="675">
        <v>2</v>
      </c>
      <c r="Q527" s="732" t="s">
        <v>1895</v>
      </c>
      <c r="R527" s="619"/>
      <c r="S527" s="619"/>
      <c r="T527" s="619"/>
      <c r="U527" s="619"/>
      <c r="V527" s="713" t="s">
        <v>2073</v>
      </c>
      <c r="W527" s="714"/>
      <c r="X527" s="721" t="s">
        <v>37</v>
      </c>
      <c r="Y527" s="619"/>
      <c r="Z527" s="3791" t="s">
        <v>45</v>
      </c>
      <c r="AA527" s="592"/>
      <c r="AB527" s="3853" t="s">
        <v>5585</v>
      </c>
      <c r="AC527" s="722">
        <v>0</v>
      </c>
      <c r="AD527" s="601">
        <v>7425</v>
      </c>
      <c r="AE527" s="601">
        <f>SUM(P527*AD527+AC527)</f>
        <v>14850</v>
      </c>
      <c r="AF527" s="31"/>
      <c r="AG527" s="31"/>
    </row>
    <row r="528" spans="1:33" ht="30" customHeight="1">
      <c r="A528" s="591" t="s">
        <v>6901</v>
      </c>
      <c r="B528" s="9527" t="s">
        <v>1896</v>
      </c>
      <c r="C528" s="8843">
        <v>45125</v>
      </c>
      <c r="D528" s="9536">
        <v>45181</v>
      </c>
      <c r="E528" s="8864"/>
      <c r="F528" s="8877"/>
      <c r="G528" s="8849">
        <v>8636</v>
      </c>
      <c r="H528" s="9276" t="s">
        <v>1897</v>
      </c>
      <c r="I528" s="8859"/>
      <c r="J528" s="8871" t="s">
        <v>1898</v>
      </c>
      <c r="K528" s="8871" t="s">
        <v>1899</v>
      </c>
      <c r="L528" s="635" t="s">
        <v>1093</v>
      </c>
      <c r="M528" s="8868" t="s">
        <v>2438</v>
      </c>
      <c r="N528" s="782" t="s">
        <v>3953</v>
      </c>
      <c r="O528" s="675">
        <v>1</v>
      </c>
      <c r="P528" s="675">
        <v>1</v>
      </c>
      <c r="Q528" s="8871" t="s">
        <v>1900</v>
      </c>
      <c r="R528" s="8849"/>
      <c r="S528" s="712"/>
      <c r="T528" s="712"/>
      <c r="U528" s="712"/>
      <c r="V528" s="9106" t="s">
        <v>2073</v>
      </c>
      <c r="W528" s="8859"/>
      <c r="X528" s="9047" t="s">
        <v>37</v>
      </c>
      <c r="Y528" s="8859"/>
      <c r="Z528" s="8893" t="s">
        <v>45</v>
      </c>
      <c r="AA528" s="8924"/>
      <c r="AB528" s="9049" t="s">
        <v>5536</v>
      </c>
      <c r="AC528" s="8912">
        <v>4860</v>
      </c>
      <c r="AD528" s="722">
        <v>118800</v>
      </c>
      <c r="AE528" s="8912">
        <f>SUM(P528*AD528+P529*AD529+AC528)</f>
        <v>174150</v>
      </c>
      <c r="AF528" s="247"/>
      <c r="AG528" s="247"/>
    </row>
    <row r="529" spans="1:33" ht="30" customHeight="1">
      <c r="A529" s="591" t="s">
        <v>6901</v>
      </c>
      <c r="B529" s="9528"/>
      <c r="C529" s="8845"/>
      <c r="D529" s="9537"/>
      <c r="E529" s="8866"/>
      <c r="F529" s="8878"/>
      <c r="G529" s="8850"/>
      <c r="H529" s="9277"/>
      <c r="I529" s="8860"/>
      <c r="J529" s="8854"/>
      <c r="K529" s="8854"/>
      <c r="L529" s="882" t="s">
        <v>605</v>
      </c>
      <c r="M529" s="9419"/>
      <c r="N529" s="782" t="s">
        <v>3951</v>
      </c>
      <c r="O529" s="675">
        <v>1</v>
      </c>
      <c r="P529" s="675">
        <v>1</v>
      </c>
      <c r="Q529" s="8854"/>
      <c r="R529" s="8850"/>
      <c r="S529" s="712"/>
      <c r="T529" s="712"/>
      <c r="U529" s="712"/>
      <c r="V529" s="8850"/>
      <c r="W529" s="8860"/>
      <c r="X529" s="8850"/>
      <c r="Y529" s="8860"/>
      <c r="Z529" s="8894"/>
      <c r="AA529" s="8924"/>
      <c r="AB529" s="8908"/>
      <c r="AC529" s="8913"/>
      <c r="AD529" s="722">
        <v>50490</v>
      </c>
      <c r="AE529" s="8913"/>
      <c r="AF529" s="30"/>
      <c r="AG529" s="30"/>
    </row>
    <row r="530" spans="1:33" ht="30" customHeight="1">
      <c r="A530" s="5422" t="s">
        <v>6901</v>
      </c>
      <c r="B530" s="5531" t="s">
        <v>1901</v>
      </c>
      <c r="C530" s="674">
        <v>45125</v>
      </c>
      <c r="D530" s="819">
        <v>45135</v>
      </c>
      <c r="E530" s="593"/>
      <c r="F530" s="833"/>
      <c r="G530" s="619">
        <v>8636</v>
      </c>
      <c r="H530" s="854">
        <v>189</v>
      </c>
      <c r="I530" s="619"/>
      <c r="J530" s="5422" t="s">
        <v>1902</v>
      </c>
      <c r="K530" s="732" t="s">
        <v>1903</v>
      </c>
      <c r="L530" s="592" t="s">
        <v>128</v>
      </c>
      <c r="M530" s="615" t="s">
        <v>2439</v>
      </c>
      <c r="N530" s="833"/>
      <c r="O530" s="675">
        <v>3</v>
      </c>
      <c r="P530" s="675">
        <v>3</v>
      </c>
      <c r="Q530" s="732" t="s">
        <v>1904</v>
      </c>
      <c r="R530" s="619"/>
      <c r="S530" s="712"/>
      <c r="T530" s="619"/>
      <c r="U530" s="619"/>
      <c r="V530" s="619" t="s">
        <v>2073</v>
      </c>
      <c r="W530" s="714"/>
      <c r="X530" s="721" t="s">
        <v>37</v>
      </c>
      <c r="Y530" s="619"/>
      <c r="Z530" s="3791" t="s">
        <v>45</v>
      </c>
      <c r="AA530" s="592"/>
      <c r="AB530" s="3853" t="s">
        <v>5542</v>
      </c>
      <c r="AC530" s="722">
        <v>4860</v>
      </c>
      <c r="AD530" s="601">
        <v>8019</v>
      </c>
      <c r="AE530" s="601">
        <f>SUM(P530*AD530+AC530)</f>
        <v>28917</v>
      </c>
      <c r="AF530" s="31"/>
      <c r="AG530" s="31"/>
    </row>
    <row r="531" spans="1:33" ht="30" customHeight="1">
      <c r="A531" s="591" t="s">
        <v>6898</v>
      </c>
      <c r="B531" s="5777" t="s">
        <v>1905</v>
      </c>
      <c r="C531" s="674">
        <v>45125</v>
      </c>
      <c r="D531" s="819">
        <v>45152</v>
      </c>
      <c r="E531" s="593"/>
      <c r="F531" s="833"/>
      <c r="G531" s="619">
        <v>8645</v>
      </c>
      <c r="H531" s="854"/>
      <c r="I531" s="619" t="s">
        <v>92</v>
      </c>
      <c r="J531" s="732" t="s">
        <v>1906</v>
      </c>
      <c r="K531" s="732" t="s">
        <v>1907</v>
      </c>
      <c r="L531" s="883" t="s">
        <v>1222</v>
      </c>
      <c r="M531" s="615" t="s">
        <v>2440</v>
      </c>
      <c r="N531" s="833"/>
      <c r="O531" s="675">
        <v>2</v>
      </c>
      <c r="P531" s="675">
        <v>2</v>
      </c>
      <c r="Q531" s="732" t="s">
        <v>1908</v>
      </c>
      <c r="R531" s="619"/>
      <c r="S531" s="712"/>
      <c r="T531" s="712"/>
      <c r="U531" s="712"/>
      <c r="V531" s="887" t="s">
        <v>2073</v>
      </c>
      <c r="W531" s="714"/>
      <c r="X531" s="619" t="s">
        <v>37</v>
      </c>
      <c r="Y531" s="712"/>
      <c r="Z531" s="726" t="s">
        <v>45</v>
      </c>
      <c r="AA531" s="592"/>
      <c r="AB531" s="3853" t="s">
        <v>5542</v>
      </c>
      <c r="AC531" s="722">
        <v>0</v>
      </c>
      <c r="AD531" s="722">
        <v>15000</v>
      </c>
      <c r="AE531" s="722">
        <f>SUM(P531*AD531+AC531)</f>
        <v>30000</v>
      </c>
      <c r="AF531" s="31"/>
      <c r="AG531" s="31"/>
    </row>
    <row r="532" spans="1:33" ht="30" customHeight="1">
      <c r="A532" s="614" t="s">
        <v>6970</v>
      </c>
      <c r="B532" s="5777" t="s">
        <v>1909</v>
      </c>
      <c r="C532" s="674">
        <v>45125</v>
      </c>
      <c r="D532" s="819">
        <v>45181</v>
      </c>
      <c r="E532" s="593"/>
      <c r="F532" s="833"/>
      <c r="G532" s="619">
        <v>8604</v>
      </c>
      <c r="H532" s="854" t="s">
        <v>1910</v>
      </c>
      <c r="I532" s="619"/>
      <c r="J532" s="732" t="s">
        <v>1911</v>
      </c>
      <c r="K532" s="732" t="s">
        <v>1181</v>
      </c>
      <c r="L532" s="592" t="s">
        <v>28</v>
      </c>
      <c r="M532" s="615" t="s">
        <v>2441</v>
      </c>
      <c r="N532" s="833"/>
      <c r="O532" s="675">
        <v>2</v>
      </c>
      <c r="P532" s="675">
        <v>2</v>
      </c>
      <c r="Q532" s="732" t="s">
        <v>1912</v>
      </c>
      <c r="R532" s="619"/>
      <c r="S532" s="712"/>
      <c r="T532" s="712"/>
      <c r="U532" s="712"/>
      <c r="V532" s="713" t="s">
        <v>2073</v>
      </c>
      <c r="W532" s="714"/>
      <c r="X532" s="619" t="s">
        <v>37</v>
      </c>
      <c r="Y532" s="712"/>
      <c r="Z532" s="3776" t="s">
        <v>45</v>
      </c>
      <c r="AA532" s="592"/>
      <c r="AB532" s="3853" t="s">
        <v>5537</v>
      </c>
      <c r="AC532" s="722">
        <v>2250</v>
      </c>
      <c r="AD532" s="601">
        <v>7350</v>
      </c>
      <c r="AE532" s="601">
        <f>SUM(P532*AD532+AC532)</f>
        <v>16950</v>
      </c>
      <c r="AF532" s="31"/>
      <c r="AG532" s="31"/>
    </row>
    <row r="533" spans="1:33" ht="30" customHeight="1">
      <c r="A533" s="614" t="s">
        <v>6970</v>
      </c>
      <c r="B533" s="5777" t="s">
        <v>1913</v>
      </c>
      <c r="C533" s="674">
        <v>45126</v>
      </c>
      <c r="D533" s="819">
        <v>45134</v>
      </c>
      <c r="E533" s="593"/>
      <c r="F533" s="833"/>
      <c r="G533" s="619">
        <v>8604</v>
      </c>
      <c r="H533" s="854" t="s">
        <v>1914</v>
      </c>
      <c r="I533" s="619"/>
      <c r="J533" s="732" t="s">
        <v>1915</v>
      </c>
      <c r="K533" s="732" t="s">
        <v>1876</v>
      </c>
      <c r="L533" s="592" t="s">
        <v>28</v>
      </c>
      <c r="M533" s="615" t="s">
        <v>2442</v>
      </c>
      <c r="N533" s="833"/>
      <c r="O533" s="675">
        <v>2</v>
      </c>
      <c r="P533" s="675">
        <v>2</v>
      </c>
      <c r="Q533" s="732" t="s">
        <v>1916</v>
      </c>
      <c r="R533" s="619"/>
      <c r="S533" s="712"/>
      <c r="T533" s="712"/>
      <c r="U533" s="712"/>
      <c r="V533" s="892" t="s">
        <v>2073</v>
      </c>
      <c r="W533" s="714"/>
      <c r="X533" s="619" t="s">
        <v>37</v>
      </c>
      <c r="Y533" s="712"/>
      <c r="Z533" s="3776" t="s">
        <v>45</v>
      </c>
      <c r="AA533" s="592"/>
      <c r="AB533" s="3853" t="s">
        <v>5537</v>
      </c>
      <c r="AC533" s="722">
        <v>0</v>
      </c>
      <c r="AD533" s="601">
        <v>7350</v>
      </c>
      <c r="AE533" s="601">
        <f>SUM(P533*AD533+AC533)</f>
        <v>14700</v>
      </c>
      <c r="AF533" s="31"/>
      <c r="AG533" s="31"/>
    </row>
    <row r="534" spans="1:33" ht="30" customHeight="1">
      <c r="A534" s="614" t="s">
        <v>6944</v>
      </c>
      <c r="B534" s="5777" t="s">
        <v>1917</v>
      </c>
      <c r="C534" s="674">
        <v>45126</v>
      </c>
      <c r="D534" s="819">
        <v>45138</v>
      </c>
      <c r="E534" s="593"/>
      <c r="F534" s="833"/>
      <c r="G534" s="619">
        <v>8639</v>
      </c>
      <c r="H534" s="854">
        <v>95</v>
      </c>
      <c r="I534" s="619"/>
      <c r="J534" s="732" t="s">
        <v>1918</v>
      </c>
      <c r="K534" s="732" t="s">
        <v>1919</v>
      </c>
      <c r="L534" s="592" t="s">
        <v>128</v>
      </c>
      <c r="M534" s="615" t="s">
        <v>2443</v>
      </c>
      <c r="N534" s="833"/>
      <c r="O534" s="675">
        <v>3</v>
      </c>
      <c r="P534" s="675">
        <v>3</v>
      </c>
      <c r="Q534" s="732" t="s">
        <v>1920</v>
      </c>
      <c r="R534" s="619"/>
      <c r="S534" s="712"/>
      <c r="T534" s="712"/>
      <c r="U534" s="712"/>
      <c r="V534" s="735" t="s">
        <v>2073</v>
      </c>
      <c r="W534" s="714"/>
      <c r="X534" s="721" t="s">
        <v>37</v>
      </c>
      <c r="Y534" s="712"/>
      <c r="Z534" s="3791" t="s">
        <v>45</v>
      </c>
      <c r="AA534" s="592"/>
      <c r="AB534" s="3843" t="s">
        <v>5537</v>
      </c>
      <c r="AC534" s="722">
        <v>4500</v>
      </c>
      <c r="AD534" s="601">
        <v>5639.58</v>
      </c>
      <c r="AE534" s="601">
        <f>SUM(P534*AD534+AC534)</f>
        <v>21418.739999999998</v>
      </c>
      <c r="AF534" s="31">
        <v>210</v>
      </c>
      <c r="AG534" s="273" t="s">
        <v>362</v>
      </c>
    </row>
    <row r="535" spans="1:33" ht="30" customHeight="1">
      <c r="A535" s="614" t="s">
        <v>6953</v>
      </c>
      <c r="B535" s="9522" t="s">
        <v>1921</v>
      </c>
      <c r="C535" s="8843">
        <v>45125</v>
      </c>
      <c r="D535" s="9411">
        <v>45181</v>
      </c>
      <c r="E535" s="8864"/>
      <c r="F535" s="8877"/>
      <c r="G535" s="8849">
        <v>8599</v>
      </c>
      <c r="H535" s="9272">
        <v>186</v>
      </c>
      <c r="I535" s="8849"/>
      <c r="J535" s="9259" t="s">
        <v>1922</v>
      </c>
      <c r="K535" s="9259" t="s">
        <v>1092</v>
      </c>
      <c r="L535" s="882" t="s">
        <v>62</v>
      </c>
      <c r="M535" s="8868" t="s">
        <v>2444</v>
      </c>
      <c r="N535" s="782" t="s">
        <v>3952</v>
      </c>
      <c r="O535" s="675">
        <v>5</v>
      </c>
      <c r="P535" s="675">
        <v>5</v>
      </c>
      <c r="Q535" s="9259" t="s">
        <v>1923</v>
      </c>
      <c r="R535" s="8849"/>
      <c r="S535" s="712"/>
      <c r="T535" s="712"/>
      <c r="U535" s="712"/>
      <c r="V535" s="9238" t="s">
        <v>2073</v>
      </c>
      <c r="W535" s="8859"/>
      <c r="X535" s="9048" t="s">
        <v>37</v>
      </c>
      <c r="Y535" s="8859"/>
      <c r="Z535" s="9072" t="s">
        <v>45</v>
      </c>
      <c r="AA535" s="8924"/>
      <c r="AB535" s="9049" t="s">
        <v>5535</v>
      </c>
      <c r="AC535" s="8912">
        <v>4500</v>
      </c>
      <c r="AD535" s="722">
        <v>6296.75</v>
      </c>
      <c r="AE535" s="8912">
        <f>SUM(P535*AD535+P536*AD536+AC535)</f>
        <v>73766.91</v>
      </c>
      <c r="AF535" s="247"/>
      <c r="AG535" s="247"/>
    </row>
    <row r="536" spans="1:33" ht="30" customHeight="1">
      <c r="A536" s="614" t="s">
        <v>6953</v>
      </c>
      <c r="B536" s="9523"/>
      <c r="C536" s="8845"/>
      <c r="D536" s="8878"/>
      <c r="E536" s="8866"/>
      <c r="F536" s="8878"/>
      <c r="G536" s="8850"/>
      <c r="H536" s="9273"/>
      <c r="I536" s="8850"/>
      <c r="J536" s="9260"/>
      <c r="K536" s="9260"/>
      <c r="L536" s="635" t="s">
        <v>381</v>
      </c>
      <c r="M536" s="9261"/>
      <c r="N536" s="782" t="s">
        <v>3954</v>
      </c>
      <c r="O536" s="675">
        <v>1</v>
      </c>
      <c r="P536" s="675">
        <v>1</v>
      </c>
      <c r="Q536" s="9260"/>
      <c r="R536" s="8850"/>
      <c r="S536" s="712"/>
      <c r="T536" s="712"/>
      <c r="U536" s="712"/>
      <c r="V536" s="8850"/>
      <c r="W536" s="8860"/>
      <c r="X536" s="8850"/>
      <c r="Y536" s="8860"/>
      <c r="Z536" s="8894"/>
      <c r="AA536" s="8924"/>
      <c r="AB536" s="8908"/>
      <c r="AC536" s="8913"/>
      <c r="AD536" s="722">
        <v>37783.160000000003</v>
      </c>
      <c r="AE536" s="8913"/>
      <c r="AF536" s="30"/>
      <c r="AG536" s="30"/>
    </row>
    <row r="537" spans="1:33" ht="30" customHeight="1">
      <c r="A537" s="614" t="s">
        <v>6953</v>
      </c>
      <c r="B537" s="9522" t="s">
        <v>1924</v>
      </c>
      <c r="C537" s="8843">
        <v>45125</v>
      </c>
      <c r="D537" s="9411">
        <v>45181</v>
      </c>
      <c r="E537" s="9520"/>
      <c r="F537" s="8877"/>
      <c r="G537" s="8849">
        <v>8599</v>
      </c>
      <c r="H537" s="9272">
        <v>200</v>
      </c>
      <c r="I537" s="8849"/>
      <c r="J537" s="9259" t="s">
        <v>1925</v>
      </c>
      <c r="K537" s="9259" t="s">
        <v>1092</v>
      </c>
      <c r="L537" s="882" t="s">
        <v>62</v>
      </c>
      <c r="M537" s="8868" t="s">
        <v>2445</v>
      </c>
      <c r="N537" s="782" t="s">
        <v>3952</v>
      </c>
      <c r="O537" s="675">
        <v>5</v>
      </c>
      <c r="P537" s="675">
        <v>5</v>
      </c>
      <c r="Q537" s="9259" t="s">
        <v>1923</v>
      </c>
      <c r="R537" s="8849"/>
      <c r="S537" s="712"/>
      <c r="T537" s="712"/>
      <c r="U537" s="712"/>
      <c r="V537" s="9430" t="s">
        <v>2073</v>
      </c>
      <c r="W537" s="8859"/>
      <c r="X537" s="9048" t="s">
        <v>37</v>
      </c>
      <c r="Y537" s="8859"/>
      <c r="Z537" s="8893" t="s">
        <v>45</v>
      </c>
      <c r="AA537" s="8924"/>
      <c r="AB537" s="9049" t="s">
        <v>5535</v>
      </c>
      <c r="AC537" s="8912">
        <v>4500</v>
      </c>
      <c r="AD537" s="722">
        <v>6296.75</v>
      </c>
      <c r="AE537" s="8912">
        <f>SUM(P537*AD537+P538*AD538+AC537)</f>
        <v>73766.91</v>
      </c>
      <c r="AF537" s="247"/>
      <c r="AG537" s="247"/>
    </row>
    <row r="538" spans="1:33" ht="30" customHeight="1">
      <c r="A538" s="614" t="s">
        <v>6953</v>
      </c>
      <c r="B538" s="9523"/>
      <c r="C538" s="8845"/>
      <c r="D538" s="9532"/>
      <c r="E538" s="9521"/>
      <c r="F538" s="8878"/>
      <c r="G538" s="8850"/>
      <c r="H538" s="9273"/>
      <c r="I538" s="8850"/>
      <c r="J538" s="9260"/>
      <c r="K538" s="9260"/>
      <c r="L538" s="884" t="s">
        <v>381</v>
      </c>
      <c r="M538" s="9261"/>
      <c r="N538" s="782" t="s">
        <v>3954</v>
      </c>
      <c r="O538" s="675">
        <v>1</v>
      </c>
      <c r="P538" s="675">
        <v>1</v>
      </c>
      <c r="Q538" s="9260"/>
      <c r="R538" s="8850"/>
      <c r="S538" s="595"/>
      <c r="T538" s="712"/>
      <c r="U538" s="712"/>
      <c r="V538" s="8850"/>
      <c r="W538" s="8860"/>
      <c r="X538" s="8850"/>
      <c r="Y538" s="8860"/>
      <c r="Z538" s="8894"/>
      <c r="AA538" s="8924"/>
      <c r="AB538" s="8908"/>
      <c r="AC538" s="8913"/>
      <c r="AD538" s="722">
        <v>37783.160000000003</v>
      </c>
      <c r="AE538" s="8913"/>
      <c r="AF538" s="30"/>
      <c r="AG538" s="30"/>
    </row>
    <row r="539" spans="1:33" ht="30" customHeight="1">
      <c r="A539" s="614" t="s">
        <v>6952</v>
      </c>
      <c r="B539" s="5590" t="s">
        <v>1933</v>
      </c>
      <c r="C539" s="674">
        <v>45131</v>
      </c>
      <c r="D539" s="819">
        <v>45146</v>
      </c>
      <c r="E539" s="593"/>
      <c r="F539" s="833"/>
      <c r="G539" s="619">
        <v>8646</v>
      </c>
      <c r="H539" s="854" t="s">
        <v>1934</v>
      </c>
      <c r="I539" s="619" t="s">
        <v>25</v>
      </c>
      <c r="J539" s="732" t="s">
        <v>1935</v>
      </c>
      <c r="K539" s="732" t="s">
        <v>1936</v>
      </c>
      <c r="L539" s="732" t="s">
        <v>28</v>
      </c>
      <c r="M539" s="615" t="s">
        <v>2446</v>
      </c>
      <c r="N539" s="619"/>
      <c r="O539" s="675">
        <v>2</v>
      </c>
      <c r="P539" s="675">
        <v>2</v>
      </c>
      <c r="Q539" s="732" t="s">
        <v>1937</v>
      </c>
      <c r="R539" s="619"/>
      <c r="S539" s="712"/>
      <c r="T539" s="619"/>
      <c r="U539" s="619"/>
      <c r="V539" s="619" t="s">
        <v>2073</v>
      </c>
      <c r="W539" s="714"/>
      <c r="X539" s="721" t="s">
        <v>37</v>
      </c>
      <c r="Y539" s="619"/>
      <c r="Z539" s="726" t="s">
        <v>45</v>
      </c>
      <c r="AA539" s="592"/>
      <c r="AB539" s="3853" t="s">
        <v>5541</v>
      </c>
      <c r="AC539" s="722">
        <v>24300</v>
      </c>
      <c r="AD539" s="722">
        <v>7938</v>
      </c>
      <c r="AE539" s="601">
        <f>SUM(AD539*P539+AC539)</f>
        <v>40176</v>
      </c>
      <c r="AF539" s="31"/>
      <c r="AG539" s="31"/>
    </row>
    <row r="540" spans="1:33" ht="30" customHeight="1">
      <c r="A540" s="659" t="s">
        <v>6959</v>
      </c>
      <c r="B540" s="9525" t="s">
        <v>1938</v>
      </c>
      <c r="C540" s="8843">
        <v>45131</v>
      </c>
      <c r="D540" s="9495">
        <v>45187</v>
      </c>
      <c r="E540" s="9146"/>
      <c r="F540" s="8877"/>
      <c r="G540" s="8849">
        <v>8634</v>
      </c>
      <c r="H540" s="8849" t="s">
        <v>1939</v>
      </c>
      <c r="I540" s="9413"/>
      <c r="J540" s="9274" t="s">
        <v>1940</v>
      </c>
      <c r="K540" s="9274" t="s">
        <v>1941</v>
      </c>
      <c r="L540" s="836" t="s">
        <v>76</v>
      </c>
      <c r="M540" s="8868" t="s">
        <v>2447</v>
      </c>
      <c r="N540" s="782" t="s">
        <v>3952</v>
      </c>
      <c r="O540" s="675">
        <v>4</v>
      </c>
      <c r="P540" s="675">
        <v>4</v>
      </c>
      <c r="Q540" s="9258" t="s">
        <v>899</v>
      </c>
      <c r="R540" s="8849"/>
      <c r="S540" s="712"/>
      <c r="T540" s="712"/>
      <c r="U540" s="712"/>
      <c r="V540" s="9111" t="s">
        <v>2073</v>
      </c>
      <c r="W540" s="8849" t="s">
        <v>7560</v>
      </c>
      <c r="X540" s="9050" t="s">
        <v>37</v>
      </c>
      <c r="Y540" s="9313"/>
      <c r="Z540" s="9010" t="s">
        <v>45</v>
      </c>
      <c r="AA540" s="8924"/>
      <c r="AB540" s="9049" t="s">
        <v>5541</v>
      </c>
      <c r="AC540" s="8912">
        <v>4500</v>
      </c>
      <c r="AD540" s="601">
        <v>7425</v>
      </c>
      <c r="AE540" s="8912">
        <f>SUM(AD540*P540+AC540+AD541*P541)</f>
        <v>78750</v>
      </c>
      <c r="AF540" s="247"/>
      <c r="AG540" s="247"/>
    </row>
    <row r="541" spans="1:33" ht="30" customHeight="1">
      <c r="A541" s="659" t="s">
        <v>6959</v>
      </c>
      <c r="B541" s="9526"/>
      <c r="C541" s="8845"/>
      <c r="D541" s="9414"/>
      <c r="E541" s="8866"/>
      <c r="F541" s="8878"/>
      <c r="G541" s="8850"/>
      <c r="H541" s="8850"/>
      <c r="I541" s="9414"/>
      <c r="J541" s="9247"/>
      <c r="K541" s="9247"/>
      <c r="L541" s="635" t="s">
        <v>381</v>
      </c>
      <c r="M541" s="9247"/>
      <c r="N541" s="782" t="s">
        <v>3954</v>
      </c>
      <c r="O541" s="675">
        <v>1</v>
      </c>
      <c r="P541" s="675">
        <v>1</v>
      </c>
      <c r="Q541" s="8892"/>
      <c r="R541" s="8850"/>
      <c r="S541" s="712"/>
      <c r="T541" s="712"/>
      <c r="U541" s="712"/>
      <c r="V541" s="8850"/>
      <c r="W541" s="8850"/>
      <c r="X541" s="8850"/>
      <c r="Y541" s="8860"/>
      <c r="Z541" s="8894"/>
      <c r="AA541" s="8924"/>
      <c r="AB541" s="8908"/>
      <c r="AC541" s="8913"/>
      <c r="AD541" s="722">
        <v>44550</v>
      </c>
      <c r="AE541" s="8913"/>
      <c r="AF541" s="30"/>
      <c r="AG541" s="30"/>
    </row>
    <row r="542" spans="1:33" ht="30" customHeight="1">
      <c r="A542" s="659" t="s">
        <v>6959</v>
      </c>
      <c r="B542" s="9493" t="s">
        <v>1942</v>
      </c>
      <c r="C542" s="8843">
        <v>45131</v>
      </c>
      <c r="D542" s="9495">
        <v>45187</v>
      </c>
      <c r="E542" s="8864"/>
      <c r="F542" s="8877"/>
      <c r="G542" s="8849">
        <v>8634</v>
      </c>
      <c r="H542" s="8849">
        <v>484</v>
      </c>
      <c r="I542" s="9413"/>
      <c r="J542" s="9274" t="s">
        <v>1943</v>
      </c>
      <c r="K542" s="9274" t="s">
        <v>1944</v>
      </c>
      <c r="L542" s="836" t="s">
        <v>128</v>
      </c>
      <c r="M542" s="8868" t="s">
        <v>2448</v>
      </c>
      <c r="N542" s="782" t="s">
        <v>3952</v>
      </c>
      <c r="O542" s="675">
        <v>3</v>
      </c>
      <c r="P542" s="675">
        <v>3</v>
      </c>
      <c r="Q542" s="9258" t="s">
        <v>1945</v>
      </c>
      <c r="R542" s="8849"/>
      <c r="S542" s="712"/>
      <c r="T542" s="712"/>
      <c r="U542" s="712"/>
      <c r="V542" s="8849" t="s">
        <v>2073</v>
      </c>
      <c r="W542" s="8849" t="s">
        <v>7560</v>
      </c>
      <c r="X542" s="9050" t="s">
        <v>37</v>
      </c>
      <c r="Y542" s="9313"/>
      <c r="Z542" s="8893" t="s">
        <v>45</v>
      </c>
      <c r="AA542" s="8924"/>
      <c r="AB542" s="9049" t="s">
        <v>5541</v>
      </c>
      <c r="AC542" s="8912">
        <v>13500</v>
      </c>
      <c r="AD542" s="722">
        <v>7425</v>
      </c>
      <c r="AE542" s="8912">
        <f>SUM(AD542*P542+AC542+AD543*P543)</f>
        <v>80325</v>
      </c>
      <c r="AF542" s="247"/>
      <c r="AG542" s="247"/>
    </row>
    <row r="543" spans="1:33" ht="30" customHeight="1">
      <c r="A543" s="659" t="s">
        <v>6959</v>
      </c>
      <c r="B543" s="9494"/>
      <c r="C543" s="8845"/>
      <c r="D543" s="9414"/>
      <c r="E543" s="8866"/>
      <c r="F543" s="8878"/>
      <c r="G543" s="8850"/>
      <c r="H543" s="8850"/>
      <c r="I543" s="9414"/>
      <c r="J543" s="9247"/>
      <c r="K543" s="9247"/>
      <c r="L543" s="635" t="s">
        <v>381</v>
      </c>
      <c r="M543" s="9247"/>
      <c r="N543" s="782" t="s">
        <v>3954</v>
      </c>
      <c r="O543" s="675">
        <v>1</v>
      </c>
      <c r="P543" s="675">
        <v>1</v>
      </c>
      <c r="Q543" s="8892"/>
      <c r="R543" s="8850"/>
      <c r="S543" s="712"/>
      <c r="T543" s="712"/>
      <c r="U543" s="712"/>
      <c r="V543" s="8850"/>
      <c r="W543" s="8850"/>
      <c r="X543" s="8850"/>
      <c r="Y543" s="8860"/>
      <c r="Z543" s="8894"/>
      <c r="AA543" s="8924"/>
      <c r="AB543" s="8908"/>
      <c r="AC543" s="8913"/>
      <c r="AD543" s="722">
        <v>44550</v>
      </c>
      <c r="AE543" s="8913"/>
      <c r="AF543" s="30"/>
      <c r="AG543" s="30"/>
    </row>
    <row r="544" spans="1:33" ht="30" customHeight="1">
      <c r="A544" s="659" t="s">
        <v>6959</v>
      </c>
      <c r="B544" s="9493" t="s">
        <v>1946</v>
      </c>
      <c r="C544" s="8843">
        <v>45131</v>
      </c>
      <c r="D544" s="9495">
        <v>45187</v>
      </c>
      <c r="E544" s="8864"/>
      <c r="F544" s="8877"/>
      <c r="G544" s="8849">
        <v>8634</v>
      </c>
      <c r="H544" s="8849">
        <v>388</v>
      </c>
      <c r="I544" s="9413"/>
      <c r="J544" s="9274" t="s">
        <v>1947</v>
      </c>
      <c r="K544" s="9274" t="s">
        <v>1948</v>
      </c>
      <c r="L544" s="836" t="s">
        <v>28</v>
      </c>
      <c r="M544" s="8868" t="s">
        <v>2449</v>
      </c>
      <c r="N544" s="782" t="s">
        <v>3952</v>
      </c>
      <c r="O544" s="675">
        <v>2</v>
      </c>
      <c r="P544" s="675">
        <v>2</v>
      </c>
      <c r="Q544" s="9258" t="s">
        <v>1945</v>
      </c>
      <c r="R544" s="8849"/>
      <c r="S544" s="712"/>
      <c r="T544" s="712"/>
      <c r="U544" s="712"/>
      <c r="V544" s="8849" t="s">
        <v>2073</v>
      </c>
      <c r="W544" s="8849" t="s">
        <v>7560</v>
      </c>
      <c r="X544" s="9050" t="s">
        <v>37</v>
      </c>
      <c r="Y544" s="9313"/>
      <c r="Z544" s="8893" t="s">
        <v>45</v>
      </c>
      <c r="AA544" s="8924"/>
      <c r="AB544" s="9049" t="s">
        <v>5541</v>
      </c>
      <c r="AC544" s="8912">
        <v>2250</v>
      </c>
      <c r="AD544" s="722">
        <v>7425</v>
      </c>
      <c r="AE544" s="8912">
        <f>SUM(AD544*P544+AC544+AD545*P545)</f>
        <v>61650</v>
      </c>
      <c r="AF544" s="247"/>
      <c r="AG544" s="247"/>
    </row>
    <row r="545" spans="1:33" ht="30" customHeight="1">
      <c r="A545" s="659" t="s">
        <v>6959</v>
      </c>
      <c r="B545" s="9494"/>
      <c r="C545" s="8845"/>
      <c r="D545" s="9414"/>
      <c r="E545" s="8866"/>
      <c r="F545" s="8878"/>
      <c r="G545" s="8850"/>
      <c r="H545" s="8850"/>
      <c r="I545" s="9414"/>
      <c r="J545" s="9247"/>
      <c r="K545" s="9247"/>
      <c r="L545" s="635" t="s">
        <v>381</v>
      </c>
      <c r="M545" s="9247"/>
      <c r="N545" s="782" t="s">
        <v>3954</v>
      </c>
      <c r="O545" s="675">
        <v>1</v>
      </c>
      <c r="P545" s="675">
        <v>1</v>
      </c>
      <c r="Q545" s="8892"/>
      <c r="R545" s="8850"/>
      <c r="S545" s="712"/>
      <c r="T545" s="712"/>
      <c r="U545" s="712"/>
      <c r="V545" s="8850"/>
      <c r="W545" s="8850"/>
      <c r="X545" s="8850"/>
      <c r="Y545" s="8860"/>
      <c r="Z545" s="8894"/>
      <c r="AA545" s="8924"/>
      <c r="AB545" s="8908"/>
      <c r="AC545" s="8913"/>
      <c r="AD545" s="722">
        <v>44550</v>
      </c>
      <c r="AE545" s="8913"/>
      <c r="AF545" s="30"/>
      <c r="AG545" s="30"/>
    </row>
    <row r="546" spans="1:33" ht="30" customHeight="1">
      <c r="A546" s="194" t="s">
        <v>6966</v>
      </c>
      <c r="B546" s="94" t="s">
        <v>1949</v>
      </c>
      <c r="C546" s="66">
        <v>45131</v>
      </c>
      <c r="D546" s="121">
        <v>45138</v>
      </c>
      <c r="E546" s="37"/>
      <c r="F546" s="94"/>
      <c r="G546" s="68">
        <v>5940</v>
      </c>
      <c r="H546" s="588"/>
      <c r="I546" s="68" t="s">
        <v>92</v>
      </c>
      <c r="J546" s="124" t="s">
        <v>1950</v>
      </c>
      <c r="K546" s="124" t="s">
        <v>1951</v>
      </c>
      <c r="L546" s="36" t="s">
        <v>179</v>
      </c>
      <c r="M546" s="69" t="s">
        <v>2450</v>
      </c>
      <c r="N546" s="94"/>
      <c r="O546" s="74">
        <v>8</v>
      </c>
      <c r="P546" s="74">
        <v>8</v>
      </c>
      <c r="Q546" s="124" t="s">
        <v>138</v>
      </c>
      <c r="R546" s="68"/>
      <c r="S546" s="71"/>
      <c r="T546" s="71"/>
      <c r="U546" s="71"/>
      <c r="V546" s="81" t="s">
        <v>256</v>
      </c>
      <c r="W546" s="182"/>
      <c r="X546" s="68"/>
      <c r="Y546" s="71"/>
      <c r="Z546" s="75"/>
      <c r="AA546" s="36"/>
      <c r="AB546" s="3851" t="s">
        <v>5535</v>
      </c>
      <c r="AC546" s="280"/>
      <c r="AD546" s="280"/>
      <c r="AE546" s="280"/>
      <c r="AF546" s="31"/>
      <c r="AG546" s="31"/>
    </row>
    <row r="547" spans="1:33" ht="30" customHeight="1">
      <c r="A547" s="4186" t="s">
        <v>6974</v>
      </c>
      <c r="B547" s="4729" t="s">
        <v>1952</v>
      </c>
      <c r="C547" s="674">
        <v>45127</v>
      </c>
      <c r="D547" s="819">
        <v>45139</v>
      </c>
      <c r="E547" s="593"/>
      <c r="F547" s="833"/>
      <c r="G547" s="619" t="s">
        <v>1953</v>
      </c>
      <c r="H547" s="854"/>
      <c r="I547" s="619" t="s">
        <v>25</v>
      </c>
      <c r="J547" s="4186" t="s">
        <v>1954</v>
      </c>
      <c r="K547" s="732" t="s">
        <v>1955</v>
      </c>
      <c r="L547" s="592" t="s">
        <v>28</v>
      </c>
      <c r="M547" s="615" t="s">
        <v>2451</v>
      </c>
      <c r="N547" s="833"/>
      <c r="O547" s="675">
        <v>2</v>
      </c>
      <c r="P547" s="675">
        <v>2</v>
      </c>
      <c r="Q547" s="732" t="s">
        <v>1956</v>
      </c>
      <c r="R547" s="619"/>
      <c r="S547" s="712"/>
      <c r="T547" s="712"/>
      <c r="U547" s="712"/>
      <c r="V547" s="619" t="s">
        <v>2073</v>
      </c>
      <c r="W547" s="714"/>
      <c r="X547" s="721" t="s">
        <v>37</v>
      </c>
      <c r="Y547" s="712"/>
      <c r="Z547" s="3779" t="s">
        <v>45</v>
      </c>
      <c r="AA547" s="601"/>
      <c r="AB547" s="3853" t="s">
        <v>5585</v>
      </c>
      <c r="AC547" s="722">
        <v>4500</v>
      </c>
      <c r="AD547" s="722">
        <v>7425</v>
      </c>
      <c r="AE547" s="722">
        <f t="shared" ref="AE547:AE557" si="21">SUM(AD547*P547+AC547)</f>
        <v>19350</v>
      </c>
      <c r="AF547" s="31"/>
      <c r="AG547" s="31"/>
    </row>
    <row r="548" spans="1:33" ht="30" customHeight="1">
      <c r="A548" s="4145" t="s">
        <v>6974</v>
      </c>
      <c r="B548" s="4726" t="s">
        <v>1957</v>
      </c>
      <c r="C548" s="674">
        <v>45128</v>
      </c>
      <c r="D548" s="819">
        <v>45135</v>
      </c>
      <c r="E548" s="593"/>
      <c r="F548" s="833"/>
      <c r="G548" s="619">
        <v>8600</v>
      </c>
      <c r="H548" s="854" t="s">
        <v>1958</v>
      </c>
      <c r="I548" s="619"/>
      <c r="J548" s="4145" t="s">
        <v>1959</v>
      </c>
      <c r="K548" s="732" t="s">
        <v>1960</v>
      </c>
      <c r="L548" s="592" t="s">
        <v>28</v>
      </c>
      <c r="M548" s="615" t="s">
        <v>2452</v>
      </c>
      <c r="N548" s="833"/>
      <c r="O548" s="675">
        <v>2</v>
      </c>
      <c r="P548" s="675">
        <v>2</v>
      </c>
      <c r="Q548" s="732" t="s">
        <v>1961</v>
      </c>
      <c r="R548" s="619"/>
      <c r="S548" s="712"/>
      <c r="T548" s="712"/>
      <c r="U548" s="712"/>
      <c r="V548" s="795" t="s">
        <v>2073</v>
      </c>
      <c r="W548" s="714"/>
      <c r="X548" s="721" t="s">
        <v>37</v>
      </c>
      <c r="Y548" s="712"/>
      <c r="Z548" s="726" t="s">
        <v>45</v>
      </c>
      <c r="AA548" s="592"/>
      <c r="AB548" s="3853" t="s">
        <v>5585</v>
      </c>
      <c r="AC548" s="722">
        <v>0</v>
      </c>
      <c r="AD548" s="722">
        <v>7425</v>
      </c>
      <c r="AE548" s="722">
        <f t="shared" si="21"/>
        <v>14850</v>
      </c>
      <c r="AF548" s="31"/>
      <c r="AG548" s="31"/>
    </row>
    <row r="549" spans="1:33" ht="30" customHeight="1">
      <c r="A549" s="193" t="s">
        <v>6945</v>
      </c>
      <c r="B549" s="58" t="s">
        <v>1962</v>
      </c>
      <c r="C549" s="59">
        <v>45131</v>
      </c>
      <c r="D549" s="59">
        <v>45135</v>
      </c>
      <c r="E549" s="37"/>
      <c r="F549" s="94"/>
      <c r="G549" s="58">
        <v>8626</v>
      </c>
      <c r="H549" s="58">
        <v>1919</v>
      </c>
      <c r="I549" s="58"/>
      <c r="J549" s="38" t="s">
        <v>1963</v>
      </c>
      <c r="K549" s="158" t="s">
        <v>1964</v>
      </c>
      <c r="L549" s="58" t="s">
        <v>173</v>
      </c>
      <c r="M549" s="61" t="s">
        <v>2453</v>
      </c>
      <c r="N549" s="58"/>
      <c r="O549" s="62">
        <v>1</v>
      </c>
      <c r="P549" s="62">
        <v>1</v>
      </c>
      <c r="Q549" s="159" t="s">
        <v>1965</v>
      </c>
      <c r="R549" s="64"/>
      <c r="S549" s="71"/>
      <c r="T549" s="71"/>
      <c r="U549" s="71"/>
      <c r="V549" s="17" t="s">
        <v>256</v>
      </c>
      <c r="W549" s="182"/>
      <c r="X549" s="68"/>
      <c r="Y549" s="71"/>
      <c r="Z549" s="75"/>
      <c r="AA549" s="36"/>
      <c r="AB549" s="3851" t="s">
        <v>5538</v>
      </c>
      <c r="AC549" s="280"/>
      <c r="AD549" s="293"/>
      <c r="AE549" s="293"/>
      <c r="AF549" s="31"/>
      <c r="AG549" s="31"/>
    </row>
    <row r="550" spans="1:33" ht="30" customHeight="1">
      <c r="A550" s="3981" t="s">
        <v>6903</v>
      </c>
      <c r="B550" s="5299" t="s">
        <v>1966</v>
      </c>
      <c r="C550" s="677">
        <v>45131</v>
      </c>
      <c r="D550" s="677">
        <v>45140</v>
      </c>
      <c r="E550" s="593"/>
      <c r="F550" s="833"/>
      <c r="G550" s="605">
        <v>8629</v>
      </c>
      <c r="H550" s="605">
        <v>1670</v>
      </c>
      <c r="I550" s="605"/>
      <c r="J550" s="603" t="s">
        <v>1967</v>
      </c>
      <c r="K550" s="729" t="s">
        <v>1968</v>
      </c>
      <c r="L550" s="885" t="s">
        <v>28</v>
      </c>
      <c r="M550" s="621" t="s">
        <v>2454</v>
      </c>
      <c r="N550" s="605"/>
      <c r="O550" s="679">
        <v>2</v>
      </c>
      <c r="P550" s="679">
        <v>2</v>
      </c>
      <c r="Q550" s="886" t="s">
        <v>1969</v>
      </c>
      <c r="R550" s="760"/>
      <c r="S550" s="712"/>
      <c r="T550" s="712"/>
      <c r="U550" s="712"/>
      <c r="V550" s="788" t="s">
        <v>2073</v>
      </c>
      <c r="W550" s="714"/>
      <c r="X550" s="3165" t="s">
        <v>37</v>
      </c>
      <c r="Y550" s="712"/>
      <c r="Z550" s="3785" t="s">
        <v>45</v>
      </c>
      <c r="AA550" s="592">
        <v>4503992499</v>
      </c>
      <c r="AB550" s="3853" t="s">
        <v>5540</v>
      </c>
      <c r="AC550" s="722">
        <v>0</v>
      </c>
      <c r="AD550" s="752">
        <v>7475</v>
      </c>
      <c r="AE550" s="752">
        <f t="shared" si="21"/>
        <v>14950</v>
      </c>
      <c r="AF550" s="31"/>
      <c r="AG550" s="31"/>
    </row>
    <row r="551" spans="1:33" ht="30" customHeight="1">
      <c r="A551" s="7074" t="s">
        <v>6942</v>
      </c>
      <c r="B551" s="5299" t="s">
        <v>1970</v>
      </c>
      <c r="C551" s="677">
        <v>45131</v>
      </c>
      <c r="D551" s="677">
        <v>45142</v>
      </c>
      <c r="E551" s="593"/>
      <c r="F551" s="833"/>
      <c r="G551" s="605">
        <v>8638</v>
      </c>
      <c r="H551" s="605">
        <v>187</v>
      </c>
      <c r="I551" s="605"/>
      <c r="J551" s="603" t="s">
        <v>1971</v>
      </c>
      <c r="K551" s="592" t="s">
        <v>1972</v>
      </c>
      <c r="L551" s="605" t="s">
        <v>173</v>
      </c>
      <c r="M551" s="621" t="s">
        <v>2455</v>
      </c>
      <c r="N551" s="605"/>
      <c r="O551" s="679">
        <v>1</v>
      </c>
      <c r="P551" s="679">
        <v>1</v>
      </c>
      <c r="Q551" s="886" t="s">
        <v>1973</v>
      </c>
      <c r="R551" s="760"/>
      <c r="S551" s="712"/>
      <c r="T551" s="712"/>
      <c r="U551" s="712"/>
      <c r="V551" s="619" t="s">
        <v>2073</v>
      </c>
      <c r="W551" s="714"/>
      <c r="X551" s="3165" t="s">
        <v>37</v>
      </c>
      <c r="Y551" s="712"/>
      <c r="Z551" s="3795" t="s">
        <v>45</v>
      </c>
      <c r="AA551" s="3877">
        <v>4503992829</v>
      </c>
      <c r="AB551" s="3853" t="s">
        <v>5540</v>
      </c>
      <c r="AC551" s="722">
        <v>0</v>
      </c>
      <c r="AD551" s="722">
        <v>7613</v>
      </c>
      <c r="AE551" s="601">
        <f t="shared" si="21"/>
        <v>7613</v>
      </c>
      <c r="AF551" s="31"/>
      <c r="AG551" s="31"/>
    </row>
    <row r="552" spans="1:33" ht="30" customHeight="1">
      <c r="A552" s="614" t="s">
        <v>6942</v>
      </c>
      <c r="B552" s="605" t="s">
        <v>1974</v>
      </c>
      <c r="C552" s="677">
        <v>45131</v>
      </c>
      <c r="D552" s="677">
        <v>45142</v>
      </c>
      <c r="E552" s="593"/>
      <c r="F552" s="833"/>
      <c r="G552" s="605">
        <v>8638</v>
      </c>
      <c r="H552" s="605">
        <v>115</v>
      </c>
      <c r="I552" s="605"/>
      <c r="J552" s="603" t="s">
        <v>1975</v>
      </c>
      <c r="K552" s="592" t="s">
        <v>1976</v>
      </c>
      <c r="L552" s="605" t="s">
        <v>173</v>
      </c>
      <c r="M552" s="621" t="s">
        <v>2456</v>
      </c>
      <c r="N552" s="605"/>
      <c r="O552" s="679">
        <v>1</v>
      </c>
      <c r="P552" s="679">
        <v>1</v>
      </c>
      <c r="Q552" s="886" t="s">
        <v>1977</v>
      </c>
      <c r="R552" s="760"/>
      <c r="S552" s="712"/>
      <c r="T552" s="712"/>
      <c r="U552" s="712"/>
      <c r="V552" s="888" t="s">
        <v>2073</v>
      </c>
      <c r="W552" s="714"/>
      <c r="X552" s="721" t="s">
        <v>37</v>
      </c>
      <c r="Y552" s="712"/>
      <c r="Z552" s="3776" t="s">
        <v>45</v>
      </c>
      <c r="AA552" s="592"/>
      <c r="AB552" s="3853" t="s">
        <v>5540</v>
      </c>
      <c r="AC552" s="722">
        <v>0</v>
      </c>
      <c r="AD552" s="722">
        <v>7613</v>
      </c>
      <c r="AE552" s="601">
        <f t="shared" si="21"/>
        <v>7613</v>
      </c>
      <c r="AF552" s="31"/>
      <c r="AG552" s="31"/>
    </row>
    <row r="553" spans="1:33" ht="30" customHeight="1">
      <c r="A553" s="614" t="s">
        <v>6962</v>
      </c>
      <c r="B553" s="5299" t="s">
        <v>1978</v>
      </c>
      <c r="C553" s="677">
        <v>45131</v>
      </c>
      <c r="D553" s="677">
        <v>45145</v>
      </c>
      <c r="E553" s="593"/>
      <c r="F553" s="833"/>
      <c r="G553" s="605">
        <v>8628</v>
      </c>
      <c r="H553" s="605">
        <v>1170</v>
      </c>
      <c r="I553" s="605"/>
      <c r="J553" s="603" t="s">
        <v>1979</v>
      </c>
      <c r="K553" s="592" t="s">
        <v>1980</v>
      </c>
      <c r="L553" s="605" t="s">
        <v>173</v>
      </c>
      <c r="M553" s="621" t="s">
        <v>2457</v>
      </c>
      <c r="N553" s="605"/>
      <c r="O553" s="679">
        <v>1</v>
      </c>
      <c r="P553" s="679">
        <v>1</v>
      </c>
      <c r="Q553" s="886" t="s">
        <v>1981</v>
      </c>
      <c r="R553" s="760"/>
      <c r="S553" s="712"/>
      <c r="T553" s="712"/>
      <c r="U553" s="888"/>
      <c r="V553" s="888" t="s">
        <v>2073</v>
      </c>
      <c r="W553" s="714"/>
      <c r="X553" s="721" t="s">
        <v>37</v>
      </c>
      <c r="Y553" s="712"/>
      <c r="Z553" s="3799" t="s">
        <v>45</v>
      </c>
      <c r="AA553" s="592"/>
      <c r="AB553" s="3853" t="s">
        <v>5540</v>
      </c>
      <c r="AC553" s="722">
        <v>0</v>
      </c>
      <c r="AD553" s="752">
        <v>9653</v>
      </c>
      <c r="AE553" s="722">
        <f t="shared" si="21"/>
        <v>9653</v>
      </c>
      <c r="AF553" s="31">
        <v>480</v>
      </c>
      <c r="AG553" s="273" t="s">
        <v>362</v>
      </c>
    </row>
    <row r="554" spans="1:33" ht="30" customHeight="1">
      <c r="A554" s="591" t="s">
        <v>6896</v>
      </c>
      <c r="B554" s="5299" t="s">
        <v>1982</v>
      </c>
      <c r="C554" s="677">
        <v>45128</v>
      </c>
      <c r="D554" s="677">
        <v>45135</v>
      </c>
      <c r="E554" s="593"/>
      <c r="F554" s="833"/>
      <c r="G554" s="605">
        <v>8644</v>
      </c>
      <c r="H554" s="605">
        <v>801</v>
      </c>
      <c r="I554" s="605"/>
      <c r="J554" s="603" t="s">
        <v>1983</v>
      </c>
      <c r="K554" s="592" t="s">
        <v>1984</v>
      </c>
      <c r="L554" s="605" t="s">
        <v>76</v>
      </c>
      <c r="M554" s="621" t="s">
        <v>2458</v>
      </c>
      <c r="N554" s="605"/>
      <c r="O554" s="679">
        <v>4</v>
      </c>
      <c r="P554" s="679">
        <v>4</v>
      </c>
      <c r="Q554" s="886" t="s">
        <v>1985</v>
      </c>
      <c r="R554" s="760"/>
      <c r="S554" s="712"/>
      <c r="T554" s="712"/>
      <c r="U554" s="712"/>
      <c r="V554" s="795" t="s">
        <v>2073</v>
      </c>
      <c r="W554" s="714"/>
      <c r="X554" s="721" t="s">
        <v>37</v>
      </c>
      <c r="Y554" s="712"/>
      <c r="Z554" s="3791" t="s">
        <v>45</v>
      </c>
      <c r="AA554" s="592"/>
      <c r="AB554" s="3843" t="s">
        <v>5541</v>
      </c>
      <c r="AC554" s="722">
        <v>0</v>
      </c>
      <c r="AD554" s="752">
        <v>7096.32</v>
      </c>
      <c r="AE554" s="722">
        <f t="shared" si="21"/>
        <v>28385.279999999999</v>
      </c>
      <c r="AF554" s="31">
        <v>568</v>
      </c>
      <c r="AG554" s="273" t="s">
        <v>362</v>
      </c>
    </row>
    <row r="555" spans="1:33" ht="30" customHeight="1">
      <c r="A555" s="614" t="s">
        <v>6968</v>
      </c>
      <c r="B555" s="5299" t="s">
        <v>1986</v>
      </c>
      <c r="C555" s="677">
        <v>45127</v>
      </c>
      <c r="D555" s="677">
        <v>45141</v>
      </c>
      <c r="E555" s="593"/>
      <c r="F555" s="833"/>
      <c r="G555" s="605"/>
      <c r="H555" s="605"/>
      <c r="I555" s="605"/>
      <c r="J555" s="603" t="s">
        <v>1987</v>
      </c>
      <c r="K555" s="592" t="s">
        <v>1988</v>
      </c>
      <c r="L555" s="605" t="s">
        <v>76</v>
      </c>
      <c r="M555" s="621" t="s">
        <v>2459</v>
      </c>
      <c r="N555" s="605"/>
      <c r="O555" s="679">
        <v>4</v>
      </c>
      <c r="P555" s="679">
        <v>4</v>
      </c>
      <c r="Q555" s="886" t="s">
        <v>1989</v>
      </c>
      <c r="R555" s="760"/>
      <c r="S555" s="712"/>
      <c r="T555" s="712"/>
      <c r="U555" s="712"/>
      <c r="V555" s="735" t="s">
        <v>2073</v>
      </c>
      <c r="W555" s="714"/>
      <c r="X555" s="721" t="s">
        <v>37</v>
      </c>
      <c r="Y555" s="712"/>
      <c r="Z555" s="3791" t="s">
        <v>45</v>
      </c>
      <c r="AA555" s="592"/>
      <c r="AB555" s="3853" t="s">
        <v>5587</v>
      </c>
      <c r="AC555" s="722">
        <v>0</v>
      </c>
      <c r="AD555" s="829">
        <v>2345</v>
      </c>
      <c r="AE555" s="601">
        <f t="shared" si="21"/>
        <v>9380</v>
      </c>
      <c r="AF555" s="31"/>
      <c r="AG555" s="31"/>
    </row>
    <row r="556" spans="1:33" ht="30" customHeight="1">
      <c r="A556" s="614" t="s">
        <v>6968</v>
      </c>
      <c r="B556" s="5299" t="s">
        <v>1990</v>
      </c>
      <c r="C556" s="677">
        <v>45127</v>
      </c>
      <c r="D556" s="677">
        <v>45141</v>
      </c>
      <c r="E556" s="593"/>
      <c r="F556" s="833"/>
      <c r="G556" s="605"/>
      <c r="H556" s="605"/>
      <c r="I556" s="605"/>
      <c r="J556" s="603" t="s">
        <v>1991</v>
      </c>
      <c r="K556" s="592" t="s">
        <v>1992</v>
      </c>
      <c r="L556" s="605" t="s">
        <v>167</v>
      </c>
      <c r="M556" s="621" t="s">
        <v>2460</v>
      </c>
      <c r="N556" s="605"/>
      <c r="O556" s="679">
        <v>10</v>
      </c>
      <c r="P556" s="679">
        <v>10</v>
      </c>
      <c r="Q556" s="886" t="s">
        <v>1993</v>
      </c>
      <c r="R556" s="760"/>
      <c r="S556" s="712"/>
      <c r="T556" s="712"/>
      <c r="U556" s="712"/>
      <c r="V556" s="735" t="s">
        <v>2073</v>
      </c>
      <c r="W556" s="714"/>
      <c r="X556" s="721" t="s">
        <v>37</v>
      </c>
      <c r="Y556" s="712"/>
      <c r="Z556" s="3791" t="s">
        <v>45</v>
      </c>
      <c r="AA556" s="592"/>
      <c r="AB556" s="3853" t="s">
        <v>5587</v>
      </c>
      <c r="AC556" s="722">
        <v>0</v>
      </c>
      <c r="AD556" s="829">
        <v>2345</v>
      </c>
      <c r="AE556" s="601">
        <f t="shared" si="21"/>
        <v>23450</v>
      </c>
      <c r="AF556" s="31"/>
      <c r="AG556" s="31"/>
    </row>
    <row r="557" spans="1:33" ht="30" customHeight="1">
      <c r="A557" s="737" t="s">
        <v>6973</v>
      </c>
      <c r="B557" s="5299" t="s">
        <v>1994</v>
      </c>
      <c r="C557" s="677">
        <v>45128</v>
      </c>
      <c r="D557" s="677">
        <v>45140</v>
      </c>
      <c r="E557" s="593"/>
      <c r="F557" s="833"/>
      <c r="G557" s="605">
        <v>8598</v>
      </c>
      <c r="H557" s="605">
        <v>472</v>
      </c>
      <c r="I557" s="605"/>
      <c r="J557" s="603" t="s">
        <v>1995</v>
      </c>
      <c r="K557" s="592" t="s">
        <v>1996</v>
      </c>
      <c r="L557" s="605" t="s">
        <v>76</v>
      </c>
      <c r="M557" s="621" t="s">
        <v>2461</v>
      </c>
      <c r="N557" s="605"/>
      <c r="O557" s="679">
        <v>4</v>
      </c>
      <c r="P557" s="679">
        <v>4</v>
      </c>
      <c r="Q557" s="886" t="s">
        <v>1997</v>
      </c>
      <c r="R557" s="760"/>
      <c r="S557" s="712"/>
      <c r="T557" s="712"/>
      <c r="U557" s="712"/>
      <c r="V557" s="713" t="s">
        <v>2073</v>
      </c>
      <c r="W557" s="714"/>
      <c r="X557" s="721" t="s">
        <v>37</v>
      </c>
      <c r="Y557" s="712"/>
      <c r="Z557" s="726" t="s">
        <v>45</v>
      </c>
      <c r="AA557" s="592"/>
      <c r="AB557" s="847" t="s">
        <v>5535</v>
      </c>
      <c r="AC557" s="722">
        <v>4500</v>
      </c>
      <c r="AD557" s="829">
        <v>6272.02</v>
      </c>
      <c r="AE557" s="601">
        <f t="shared" si="21"/>
        <v>29588.080000000002</v>
      </c>
      <c r="AF557" s="31">
        <v>335</v>
      </c>
      <c r="AG557" s="273" t="s">
        <v>362</v>
      </c>
    </row>
    <row r="558" spans="1:33" ht="30" customHeight="1">
      <c r="A558" s="614" t="s">
        <v>6956</v>
      </c>
      <c r="B558" s="9087" t="s">
        <v>1926</v>
      </c>
      <c r="C558" s="8843">
        <v>45131</v>
      </c>
      <c r="D558" s="9492">
        <v>45187</v>
      </c>
      <c r="E558" s="8864"/>
      <c r="F558" s="8877"/>
      <c r="G558" s="8849">
        <v>8627</v>
      </c>
      <c r="H558" s="8849">
        <v>1397</v>
      </c>
      <c r="I558" s="8849"/>
      <c r="J558" s="9258" t="s">
        <v>1927</v>
      </c>
      <c r="K558" s="9258" t="s">
        <v>1998</v>
      </c>
      <c r="L558" s="619" t="s">
        <v>1928</v>
      </c>
      <c r="M558" s="8868" t="s">
        <v>2462</v>
      </c>
      <c r="N558" s="834" t="s">
        <v>6606</v>
      </c>
      <c r="O558" s="675">
        <v>18</v>
      </c>
      <c r="P558" s="119">
        <v>8</v>
      </c>
      <c r="Q558" s="9258" t="s">
        <v>1929</v>
      </c>
      <c r="R558" s="8849"/>
      <c r="S558" s="712"/>
      <c r="T558" s="712"/>
      <c r="U558" s="9438"/>
      <c r="V558" s="9438" t="s">
        <v>2073</v>
      </c>
      <c r="W558" s="9048" t="s">
        <v>6781</v>
      </c>
      <c r="X558" s="9048" t="s">
        <v>37</v>
      </c>
      <c r="Y558" s="8859"/>
      <c r="Z558" s="8893" t="s">
        <v>45</v>
      </c>
      <c r="AA558" s="592"/>
      <c r="AB558" s="9049" t="s">
        <v>5587</v>
      </c>
      <c r="AC558" s="8912">
        <v>0</v>
      </c>
      <c r="AD558" s="722">
        <v>9667</v>
      </c>
      <c r="AE558" s="9648">
        <f>SUM(P558*AD558+P559*AD559+P561*AD561+AC558+P560*AD560)</f>
        <v>323752</v>
      </c>
      <c r="AF558" s="9224"/>
      <c r="AG558" s="9224"/>
    </row>
    <row r="559" spans="1:33" ht="30" customHeight="1">
      <c r="A559" s="614" t="s">
        <v>6956</v>
      </c>
      <c r="B559" s="9029"/>
      <c r="C559" s="8863"/>
      <c r="D559" s="8863"/>
      <c r="E559" s="8865"/>
      <c r="F559" s="8880"/>
      <c r="G559" s="8863"/>
      <c r="H559" s="8863"/>
      <c r="I559" s="8863"/>
      <c r="J559" s="8858"/>
      <c r="K559" s="8858"/>
      <c r="L559" s="592" t="s">
        <v>1093</v>
      </c>
      <c r="M559" s="8858"/>
      <c r="N559" s="834" t="s">
        <v>6904</v>
      </c>
      <c r="O559" s="675">
        <v>1</v>
      </c>
      <c r="P559" s="675">
        <v>1</v>
      </c>
      <c r="Q559" s="9271"/>
      <c r="R559" s="8863"/>
      <c r="S559" s="712"/>
      <c r="T559" s="712"/>
      <c r="U559" s="8863"/>
      <c r="V559" s="8863"/>
      <c r="W559" s="8863"/>
      <c r="X559" s="8863"/>
      <c r="Y559" s="8902"/>
      <c r="Z559" s="8896"/>
      <c r="AA559" s="592"/>
      <c r="AB559" s="8910"/>
      <c r="AC559" s="8920"/>
      <c r="AD559" s="722">
        <v>130000</v>
      </c>
      <c r="AE559" s="9649"/>
      <c r="AF559" s="9212"/>
      <c r="AG559" s="9212"/>
    </row>
    <row r="560" spans="1:33" ht="30" customHeight="1">
      <c r="A560" s="614" t="s">
        <v>6956</v>
      </c>
      <c r="B560" s="9029"/>
      <c r="C560" s="8863"/>
      <c r="D560" s="8863"/>
      <c r="E560" s="8865"/>
      <c r="F560" s="8880"/>
      <c r="G560" s="8863"/>
      <c r="H560" s="8863"/>
      <c r="I560" s="8863"/>
      <c r="J560" s="8858"/>
      <c r="K560" s="8858"/>
      <c r="L560" s="723" t="s">
        <v>3958</v>
      </c>
      <c r="M560" s="8858"/>
      <c r="N560" s="835" t="s">
        <v>6605</v>
      </c>
      <c r="O560" s="675">
        <v>72</v>
      </c>
      <c r="P560" s="675">
        <v>72</v>
      </c>
      <c r="Q560" s="9271"/>
      <c r="R560" s="8863"/>
      <c r="S560" s="712"/>
      <c r="T560" s="712"/>
      <c r="U560" s="8863"/>
      <c r="V560" s="8863"/>
      <c r="W560" s="8863"/>
      <c r="X560" s="8863"/>
      <c r="Y560" s="8902"/>
      <c r="Z560" s="8896"/>
      <c r="AA560" s="592"/>
      <c r="AB560" s="8910"/>
      <c r="AC560" s="8920"/>
      <c r="AD560" s="722">
        <v>1103</v>
      </c>
      <c r="AE560" s="9649"/>
      <c r="AF560" s="9212"/>
      <c r="AG560" s="9212"/>
    </row>
    <row r="561" spans="1:33" ht="30" customHeight="1">
      <c r="A561" s="614" t="s">
        <v>6956</v>
      </c>
      <c r="B561" s="9030"/>
      <c r="C561" s="8850"/>
      <c r="D561" s="8850"/>
      <c r="E561" s="8866"/>
      <c r="F561" s="8878"/>
      <c r="G561" s="8850"/>
      <c r="H561" s="8850"/>
      <c r="I561" s="8850"/>
      <c r="J561" s="8854"/>
      <c r="K561" s="8854"/>
      <c r="L561" s="635" t="s">
        <v>455</v>
      </c>
      <c r="M561" s="8854"/>
      <c r="N561" s="834" t="s">
        <v>6605</v>
      </c>
      <c r="O561" s="675">
        <v>1</v>
      </c>
      <c r="P561" s="675">
        <v>1</v>
      </c>
      <c r="Q561" s="8892"/>
      <c r="R561" s="8850"/>
      <c r="S561" s="712"/>
      <c r="T561" s="712"/>
      <c r="U561" s="8850"/>
      <c r="V561" s="8850"/>
      <c r="W561" s="8850"/>
      <c r="X561" s="8850"/>
      <c r="Y561" s="8860"/>
      <c r="Z561" s="8894"/>
      <c r="AA561" s="592"/>
      <c r="AB561" s="8908"/>
      <c r="AC561" s="8913"/>
      <c r="AD561" s="722">
        <v>37000</v>
      </c>
      <c r="AE561" s="9650"/>
      <c r="AF561" s="9071"/>
      <c r="AG561" s="9071"/>
    </row>
    <row r="562" spans="1:33" ht="30" customHeight="1">
      <c r="A562" s="893" t="s">
        <v>6957</v>
      </c>
      <c r="B562" s="9087" t="s">
        <v>1930</v>
      </c>
      <c r="C562" s="8843">
        <v>45131</v>
      </c>
      <c r="D562" s="9492">
        <v>45187</v>
      </c>
      <c r="E562" s="8864"/>
      <c r="F562" s="8877"/>
      <c r="G562" s="8849">
        <v>8627</v>
      </c>
      <c r="H562" s="8849">
        <v>1399</v>
      </c>
      <c r="I562" s="8859"/>
      <c r="J562" s="9258" t="s">
        <v>1931</v>
      </c>
      <c r="K562" s="9258" t="s">
        <v>1999</v>
      </c>
      <c r="L562" s="894" t="s">
        <v>1932</v>
      </c>
      <c r="M562" s="9422" t="s">
        <v>2463</v>
      </c>
      <c r="N562" s="782" t="s">
        <v>3952</v>
      </c>
      <c r="O562" s="675">
        <v>22</v>
      </c>
      <c r="P562" s="119">
        <v>0</v>
      </c>
      <c r="Q562" s="9425" t="s">
        <v>1929</v>
      </c>
      <c r="R562" s="8859"/>
      <c r="S562" s="712"/>
      <c r="T562" s="712"/>
      <c r="U562" s="8859"/>
      <c r="V562" s="8849" t="s">
        <v>2073</v>
      </c>
      <c r="W562" s="9048" t="s">
        <v>6781</v>
      </c>
      <c r="X562" s="8849" t="s">
        <v>37</v>
      </c>
      <c r="Y562" s="8859"/>
      <c r="Z562" s="8893" t="s">
        <v>45</v>
      </c>
      <c r="AA562" s="8924"/>
      <c r="AB562" s="9049" t="s">
        <v>5587</v>
      </c>
      <c r="AC562" s="8912">
        <v>0</v>
      </c>
      <c r="AD562" s="722">
        <v>9667</v>
      </c>
      <c r="AE562" s="9648">
        <f>SUM(P562*AD562+P563*AD563+P565*AD565+AC562+P564*AD564)</f>
        <v>171412</v>
      </c>
      <c r="AF562" s="9224"/>
      <c r="AG562" s="247"/>
    </row>
    <row r="563" spans="1:33" ht="30" customHeight="1">
      <c r="A563" s="893" t="s">
        <v>6957</v>
      </c>
      <c r="B563" s="9029"/>
      <c r="C563" s="8863"/>
      <c r="D563" s="8863"/>
      <c r="E563" s="8865"/>
      <c r="F563" s="8880"/>
      <c r="G563" s="8863"/>
      <c r="H563" s="8863"/>
      <c r="I563" s="8902"/>
      <c r="J563" s="8858"/>
      <c r="K563" s="8858"/>
      <c r="L563" s="603" t="s">
        <v>1093</v>
      </c>
      <c r="M563" s="9423"/>
      <c r="N563" s="782" t="s">
        <v>3953</v>
      </c>
      <c r="O563" s="675">
        <v>1</v>
      </c>
      <c r="P563" s="675">
        <v>1</v>
      </c>
      <c r="Q563" s="9426"/>
      <c r="R563" s="8902"/>
      <c r="S563" s="712"/>
      <c r="T563" s="712"/>
      <c r="U563" s="8902"/>
      <c r="V563" s="8863"/>
      <c r="W563" s="8863"/>
      <c r="X563" s="8863"/>
      <c r="Y563" s="8902"/>
      <c r="Z563" s="8896"/>
      <c r="AA563" s="8924"/>
      <c r="AB563" s="8910"/>
      <c r="AC563" s="8920"/>
      <c r="AD563" s="722">
        <v>130000</v>
      </c>
      <c r="AE563" s="9649"/>
      <c r="AF563" s="9212"/>
      <c r="AG563" s="248"/>
    </row>
    <row r="564" spans="1:33" ht="30" customHeight="1">
      <c r="A564" s="893" t="s">
        <v>6957</v>
      </c>
      <c r="B564" s="9029"/>
      <c r="C564" s="8863"/>
      <c r="D564" s="8863"/>
      <c r="E564" s="8865"/>
      <c r="F564" s="8880"/>
      <c r="G564" s="8863"/>
      <c r="H564" s="8863"/>
      <c r="I564" s="8902"/>
      <c r="J564" s="8858"/>
      <c r="K564" s="9371"/>
      <c r="L564" s="895" t="s">
        <v>2062</v>
      </c>
      <c r="M564" s="9423"/>
      <c r="N564" s="782" t="s">
        <v>3951</v>
      </c>
      <c r="O564" s="675">
        <v>4</v>
      </c>
      <c r="P564" s="675">
        <v>4</v>
      </c>
      <c r="Q564" s="9426"/>
      <c r="R564" s="8902"/>
      <c r="S564" s="712"/>
      <c r="T564" s="712"/>
      <c r="U564" s="8902"/>
      <c r="V564" s="8863"/>
      <c r="W564" s="8863"/>
      <c r="X564" s="8863"/>
      <c r="Y564" s="8902"/>
      <c r="Z564" s="8896"/>
      <c r="AA564" s="8924"/>
      <c r="AB564" s="8910"/>
      <c r="AC564" s="8920"/>
      <c r="AD564" s="722">
        <v>1103</v>
      </c>
      <c r="AE564" s="9649"/>
      <c r="AF564" s="9212"/>
      <c r="AG564" s="248"/>
    </row>
    <row r="565" spans="1:33" ht="30" customHeight="1">
      <c r="A565" s="893" t="s">
        <v>6957</v>
      </c>
      <c r="B565" s="9030"/>
      <c r="C565" s="8850"/>
      <c r="D565" s="8850"/>
      <c r="E565" s="8866"/>
      <c r="F565" s="8878"/>
      <c r="G565" s="8850"/>
      <c r="H565" s="8850"/>
      <c r="I565" s="8860"/>
      <c r="J565" s="8854"/>
      <c r="K565" s="8854"/>
      <c r="L565" s="896" t="s">
        <v>605</v>
      </c>
      <c r="M565" s="9424"/>
      <c r="N565" s="782" t="s">
        <v>3951</v>
      </c>
      <c r="O565" s="675">
        <v>1</v>
      </c>
      <c r="P565" s="675">
        <v>1</v>
      </c>
      <c r="Q565" s="9427"/>
      <c r="R565" s="8860"/>
      <c r="S565" s="712"/>
      <c r="T565" s="712"/>
      <c r="U565" s="8860"/>
      <c r="V565" s="8850"/>
      <c r="W565" s="8850"/>
      <c r="X565" s="8850"/>
      <c r="Y565" s="8860"/>
      <c r="Z565" s="8894"/>
      <c r="AA565" s="8924"/>
      <c r="AB565" s="8908"/>
      <c r="AC565" s="8913"/>
      <c r="AD565" s="722">
        <v>37000</v>
      </c>
      <c r="AE565" s="9650"/>
      <c r="AF565" s="9071"/>
      <c r="AG565" s="30"/>
    </row>
    <row r="566" spans="1:33" ht="30" customHeight="1">
      <c r="A566" s="897" t="s">
        <v>6898</v>
      </c>
      <c r="B566" s="9087" t="s">
        <v>2000</v>
      </c>
      <c r="C566" s="8843">
        <v>45132</v>
      </c>
      <c r="D566" s="9492">
        <v>45188</v>
      </c>
      <c r="E566" s="8864"/>
      <c r="F566" s="9434"/>
      <c r="G566" s="8849">
        <v>8645</v>
      </c>
      <c r="H566" s="9445" t="s">
        <v>2001</v>
      </c>
      <c r="I566" s="8849"/>
      <c r="J566" s="8871" t="s">
        <v>2002</v>
      </c>
      <c r="K566" s="8871"/>
      <c r="L566" s="619" t="s">
        <v>128</v>
      </c>
      <c r="M566" s="8868" t="s">
        <v>2464</v>
      </c>
      <c r="N566" s="782" t="s">
        <v>3952</v>
      </c>
      <c r="O566" s="675">
        <v>3</v>
      </c>
      <c r="P566" s="675">
        <v>3</v>
      </c>
      <c r="Q566" s="9258" t="s">
        <v>2003</v>
      </c>
      <c r="R566" s="8849"/>
      <c r="S566" s="712"/>
      <c r="T566" s="712"/>
      <c r="U566" s="712"/>
      <c r="V566" s="8849" t="s">
        <v>2073</v>
      </c>
      <c r="W566" s="8859"/>
      <c r="X566" s="8849" t="s">
        <v>37</v>
      </c>
      <c r="Y566" s="8859"/>
      <c r="Z566" s="8919" t="s">
        <v>45</v>
      </c>
      <c r="AA566" s="8924"/>
      <c r="AB566" s="9049" t="s">
        <v>5542</v>
      </c>
      <c r="AC566" s="8912">
        <v>142000</v>
      </c>
      <c r="AD566" s="722">
        <v>37500</v>
      </c>
      <c r="AE566" s="8912">
        <f>SUM(P566*AD566+P567*AD567+AC566)</f>
        <v>394500</v>
      </c>
      <c r="AF566" s="247"/>
      <c r="AG566" s="247"/>
    </row>
    <row r="567" spans="1:33" ht="30" customHeight="1">
      <c r="A567" s="897" t="s">
        <v>6898</v>
      </c>
      <c r="B567" s="9030"/>
      <c r="C567" s="8845"/>
      <c r="D567" s="9436"/>
      <c r="E567" s="8866"/>
      <c r="F567" s="9436"/>
      <c r="G567" s="8850"/>
      <c r="H567" s="9446"/>
      <c r="I567" s="8850"/>
      <c r="J567" s="8854"/>
      <c r="K567" s="8854"/>
      <c r="L567" s="635" t="s">
        <v>381</v>
      </c>
      <c r="M567" s="8854"/>
      <c r="N567" s="782" t="s">
        <v>3954</v>
      </c>
      <c r="O567" s="675">
        <v>1</v>
      </c>
      <c r="P567" s="675">
        <v>1</v>
      </c>
      <c r="Q567" s="8892"/>
      <c r="R567" s="8850"/>
      <c r="S567" s="712"/>
      <c r="T567" s="712"/>
      <c r="U567" s="712"/>
      <c r="V567" s="8850"/>
      <c r="W567" s="8860"/>
      <c r="X567" s="8850"/>
      <c r="Y567" s="8860"/>
      <c r="Z567" s="8894"/>
      <c r="AA567" s="8924"/>
      <c r="AB567" s="8908"/>
      <c r="AC567" s="8913"/>
      <c r="AD567" s="722">
        <v>140000</v>
      </c>
      <c r="AE567" s="8913"/>
      <c r="AF567" s="30"/>
      <c r="AG567" s="30"/>
    </row>
    <row r="568" spans="1:33" ht="30" customHeight="1">
      <c r="A568" s="893" t="s">
        <v>6942</v>
      </c>
      <c r="B568" s="9087" t="s">
        <v>2004</v>
      </c>
      <c r="C568" s="8843">
        <v>45131</v>
      </c>
      <c r="D568" s="9492">
        <v>45187</v>
      </c>
      <c r="E568" s="8864"/>
      <c r="F568" s="9434"/>
      <c r="G568" s="8849">
        <v>8638</v>
      </c>
      <c r="H568" s="8849">
        <v>182</v>
      </c>
      <c r="I568" s="8849"/>
      <c r="J568" s="8871" t="s">
        <v>2005</v>
      </c>
      <c r="K568" s="8871" t="s">
        <v>2006</v>
      </c>
      <c r="L568" s="619" t="s">
        <v>128</v>
      </c>
      <c r="M568" s="8868" t="s">
        <v>2465</v>
      </c>
      <c r="N568" s="782" t="s">
        <v>3952</v>
      </c>
      <c r="O568" s="675">
        <v>3</v>
      </c>
      <c r="P568" s="119">
        <v>4</v>
      </c>
      <c r="Q568" s="9258" t="s">
        <v>2007</v>
      </c>
      <c r="R568" s="8849"/>
      <c r="S568" s="712"/>
      <c r="T568" s="712"/>
      <c r="U568" s="712"/>
      <c r="V568" s="8849" t="s">
        <v>2073</v>
      </c>
      <c r="W568" s="8859"/>
      <c r="X568" s="8849" t="s">
        <v>37</v>
      </c>
      <c r="Y568" s="8859"/>
      <c r="Z568" s="8893" t="s">
        <v>45</v>
      </c>
      <c r="AA568" s="8924"/>
      <c r="AB568" s="9049" t="s">
        <v>5584</v>
      </c>
      <c r="AC568" s="8912">
        <v>0</v>
      </c>
      <c r="AD568" s="722">
        <v>7613</v>
      </c>
      <c r="AE568" s="9648">
        <f>SUM(P568*AD568+P569*AD569+P570*AD570+AC568)</f>
        <v>95305</v>
      </c>
      <c r="AF568" s="247"/>
      <c r="AG568" s="247"/>
    </row>
    <row r="569" spans="1:33" ht="30" customHeight="1">
      <c r="A569" s="893" t="s">
        <v>6942</v>
      </c>
      <c r="B569" s="9029"/>
      <c r="C569" s="8844"/>
      <c r="D569" s="9435"/>
      <c r="E569" s="8865"/>
      <c r="F569" s="9435"/>
      <c r="G569" s="8863"/>
      <c r="H569" s="8863"/>
      <c r="I569" s="8863"/>
      <c r="J569" s="8858"/>
      <c r="K569" s="8858"/>
      <c r="L569" s="635" t="s">
        <v>381</v>
      </c>
      <c r="M569" s="8858"/>
      <c r="N569" s="782" t="s">
        <v>3954</v>
      </c>
      <c r="O569" s="675">
        <v>1</v>
      </c>
      <c r="P569" s="675">
        <v>1</v>
      </c>
      <c r="Q569" s="9271"/>
      <c r="R569" s="8863"/>
      <c r="S569" s="712"/>
      <c r="T569" s="712"/>
      <c r="U569" s="712"/>
      <c r="V569" s="8863"/>
      <c r="W569" s="8902"/>
      <c r="X569" s="8863"/>
      <c r="Y569" s="8902"/>
      <c r="Z569" s="8896"/>
      <c r="AA569" s="8924"/>
      <c r="AB569" s="9058"/>
      <c r="AC569" s="8920"/>
      <c r="AD569" s="722">
        <v>37853</v>
      </c>
      <c r="AE569" s="9649"/>
      <c r="AF569" s="248"/>
      <c r="AG569" s="248"/>
    </row>
    <row r="570" spans="1:33" ht="30" customHeight="1">
      <c r="A570" s="893" t="s">
        <v>6942</v>
      </c>
      <c r="B570" s="9030"/>
      <c r="C570" s="8845"/>
      <c r="D570" s="9436"/>
      <c r="E570" s="8866"/>
      <c r="F570" s="9436"/>
      <c r="G570" s="8850"/>
      <c r="H570" s="8850"/>
      <c r="I570" s="8850"/>
      <c r="J570" s="8854"/>
      <c r="K570" s="8854"/>
      <c r="L570" s="635" t="s">
        <v>455</v>
      </c>
      <c r="M570" s="8854"/>
      <c r="N570" s="782" t="s">
        <v>3951</v>
      </c>
      <c r="O570" s="675">
        <v>1</v>
      </c>
      <c r="P570" s="675">
        <v>1</v>
      </c>
      <c r="Q570" s="8892"/>
      <c r="R570" s="8850"/>
      <c r="S570" s="712"/>
      <c r="T570" s="712"/>
      <c r="U570" s="712"/>
      <c r="V570" s="8850"/>
      <c r="W570" s="8860"/>
      <c r="X570" s="8850"/>
      <c r="Y570" s="8860"/>
      <c r="Z570" s="8894"/>
      <c r="AA570" s="8924"/>
      <c r="AB570" s="9059"/>
      <c r="AC570" s="8913"/>
      <c r="AD570" s="722">
        <v>27000</v>
      </c>
      <c r="AE570" s="9650"/>
      <c r="AF570" s="30"/>
      <c r="AG570" s="30"/>
    </row>
    <row r="571" spans="1:33" ht="30" customHeight="1">
      <c r="A571" s="893" t="s">
        <v>6942</v>
      </c>
      <c r="B571" s="9541" t="s">
        <v>2008</v>
      </c>
      <c r="C571" s="8843">
        <v>45131</v>
      </c>
      <c r="D571" s="9492">
        <v>45187</v>
      </c>
      <c r="E571" s="8864"/>
      <c r="F571" s="9434"/>
      <c r="G571" s="8849">
        <v>8638</v>
      </c>
      <c r="H571" s="8849">
        <v>30</v>
      </c>
      <c r="I571" s="8849"/>
      <c r="J571" s="9258" t="s">
        <v>2009</v>
      </c>
      <c r="K571" s="9258" t="s">
        <v>2006</v>
      </c>
      <c r="L571" s="592" t="s">
        <v>167</v>
      </c>
      <c r="M571" s="8868" t="s">
        <v>2466</v>
      </c>
      <c r="N571" s="782" t="s">
        <v>3952</v>
      </c>
      <c r="O571" s="675">
        <v>10</v>
      </c>
      <c r="P571" s="675">
        <v>10</v>
      </c>
      <c r="Q571" s="9258" t="s">
        <v>2011</v>
      </c>
      <c r="R571" s="8849"/>
      <c r="S571" s="619"/>
      <c r="T571" s="619"/>
      <c r="U571" s="619"/>
      <c r="V571" s="8849"/>
      <c r="W571" s="8859"/>
      <c r="X571" s="8849" t="s">
        <v>37</v>
      </c>
      <c r="Y571" s="8849"/>
      <c r="Z571" s="8893" t="s">
        <v>45</v>
      </c>
      <c r="AA571" s="8924"/>
      <c r="AB571" s="9049" t="s">
        <v>5586</v>
      </c>
      <c r="AC571" s="8912">
        <v>0</v>
      </c>
      <c r="AD571" s="722">
        <v>7613</v>
      </c>
      <c r="AE571" s="9648">
        <f>SUM(P571*AD571+P572*AD572+P573*AD573+AC571)</f>
        <v>146130</v>
      </c>
      <c r="AF571" s="247"/>
      <c r="AG571" s="247"/>
    </row>
    <row r="572" spans="1:33" ht="30" customHeight="1">
      <c r="A572" s="893" t="s">
        <v>6942</v>
      </c>
      <c r="B572" s="9542"/>
      <c r="C572" s="8844"/>
      <c r="D572" s="9435"/>
      <c r="E572" s="8865"/>
      <c r="F572" s="9435"/>
      <c r="G572" s="8863"/>
      <c r="H572" s="8863"/>
      <c r="I572" s="8863"/>
      <c r="J572" s="8858"/>
      <c r="K572" s="8858"/>
      <c r="L572" s="592" t="s">
        <v>2010</v>
      </c>
      <c r="M572" s="8858"/>
      <c r="N572" s="399" t="s">
        <v>3957</v>
      </c>
      <c r="O572" s="675">
        <v>1</v>
      </c>
      <c r="P572" s="675">
        <v>1</v>
      </c>
      <c r="Q572" s="9271"/>
      <c r="R572" s="8863"/>
      <c r="S572" s="619"/>
      <c r="T572" s="619"/>
      <c r="U572" s="619"/>
      <c r="V572" s="8863"/>
      <c r="W572" s="8902"/>
      <c r="X572" s="8863"/>
      <c r="Y572" s="8863"/>
      <c r="Z572" s="8896"/>
      <c r="AA572" s="8924"/>
      <c r="AB572" s="9058"/>
      <c r="AC572" s="8920"/>
      <c r="AD572" s="722">
        <v>43000</v>
      </c>
      <c r="AE572" s="9649"/>
      <c r="AF572" s="248"/>
      <c r="AG572" s="248"/>
    </row>
    <row r="573" spans="1:33" ht="30" customHeight="1">
      <c r="A573" s="893" t="s">
        <v>6942</v>
      </c>
      <c r="B573" s="9543"/>
      <c r="C573" s="8845"/>
      <c r="D573" s="9436"/>
      <c r="E573" s="8866"/>
      <c r="F573" s="9436"/>
      <c r="G573" s="8850"/>
      <c r="H573" s="8850"/>
      <c r="I573" s="8850"/>
      <c r="J573" s="8854"/>
      <c r="K573" s="8854"/>
      <c r="L573" s="807" t="s">
        <v>605</v>
      </c>
      <c r="M573" s="8854"/>
      <c r="N573" s="782" t="s">
        <v>3951</v>
      </c>
      <c r="O573" s="675">
        <v>1</v>
      </c>
      <c r="P573" s="675">
        <v>1</v>
      </c>
      <c r="Q573" s="8892"/>
      <c r="R573" s="8850"/>
      <c r="S573" s="619"/>
      <c r="T573" s="619"/>
      <c r="U573" s="619"/>
      <c r="V573" s="8850"/>
      <c r="W573" s="8860"/>
      <c r="X573" s="8850"/>
      <c r="Y573" s="8850"/>
      <c r="Z573" s="8894"/>
      <c r="AA573" s="8924"/>
      <c r="AB573" s="9059"/>
      <c r="AC573" s="8913"/>
      <c r="AD573" s="722">
        <v>27000</v>
      </c>
      <c r="AE573" s="9650"/>
      <c r="AF573" s="30"/>
      <c r="AG573" s="30"/>
    </row>
    <row r="574" spans="1:33" ht="30" customHeight="1">
      <c r="A574" s="614" t="s">
        <v>6949</v>
      </c>
      <c r="B574" s="5299" t="s">
        <v>2012</v>
      </c>
      <c r="C574" s="677">
        <v>45132</v>
      </c>
      <c r="D574" s="677">
        <v>45146</v>
      </c>
      <c r="E574" s="593"/>
      <c r="F574" s="605"/>
      <c r="G574" s="605">
        <v>8615</v>
      </c>
      <c r="H574" s="605" t="s">
        <v>2013</v>
      </c>
      <c r="I574" s="605"/>
      <c r="J574" s="603" t="s">
        <v>2014</v>
      </c>
      <c r="K574" s="592" t="s">
        <v>2015</v>
      </c>
      <c r="L574" s="605" t="s">
        <v>28</v>
      </c>
      <c r="M574" s="621" t="s">
        <v>2467</v>
      </c>
      <c r="N574" s="605"/>
      <c r="O574" s="679">
        <v>2</v>
      </c>
      <c r="P574" s="679">
        <v>2</v>
      </c>
      <c r="Q574" s="886" t="s">
        <v>1279</v>
      </c>
      <c r="R574" s="605"/>
      <c r="S574" s="619"/>
      <c r="T574" s="619"/>
      <c r="U574" s="619"/>
      <c r="V574" s="735" t="s">
        <v>2073</v>
      </c>
      <c r="W574" s="714"/>
      <c r="X574" s="721" t="s">
        <v>37</v>
      </c>
      <c r="Y574" s="619"/>
      <c r="Z574" s="3791" t="s">
        <v>45</v>
      </c>
      <c r="AA574" s="592"/>
      <c r="AB574" s="3853" t="s">
        <v>5541</v>
      </c>
      <c r="AC574" s="722">
        <v>13500</v>
      </c>
      <c r="AD574" s="722">
        <v>5973.51</v>
      </c>
      <c r="AE574" s="722">
        <f t="shared" ref="AE574:AE583" si="22">SUM(AD574*P574+AC574)</f>
        <v>25447.02</v>
      </c>
      <c r="AF574" s="31"/>
      <c r="AG574" s="31"/>
    </row>
    <row r="575" spans="1:33" ht="30" customHeight="1">
      <c r="A575" s="659" t="s">
        <v>6959</v>
      </c>
      <c r="B575" s="5299" t="s">
        <v>2016</v>
      </c>
      <c r="C575" s="677">
        <v>45132</v>
      </c>
      <c r="D575" s="677">
        <v>45139</v>
      </c>
      <c r="E575" s="593"/>
      <c r="F575" s="605"/>
      <c r="G575" s="605">
        <v>8634</v>
      </c>
      <c r="H575" s="605" t="s">
        <v>1523</v>
      </c>
      <c r="I575" s="605"/>
      <c r="J575" s="603" t="s">
        <v>2017</v>
      </c>
      <c r="K575" s="592" t="s">
        <v>2018</v>
      </c>
      <c r="L575" s="605" t="s">
        <v>28</v>
      </c>
      <c r="M575" s="605"/>
      <c r="N575" s="605"/>
      <c r="O575" s="679">
        <v>2</v>
      </c>
      <c r="P575" s="679">
        <v>2</v>
      </c>
      <c r="Q575" s="886" t="s">
        <v>2019</v>
      </c>
      <c r="R575" s="605"/>
      <c r="S575" s="619"/>
      <c r="T575" s="619"/>
      <c r="U575" s="619"/>
      <c r="V575" s="730" t="s">
        <v>2073</v>
      </c>
      <c r="W575" s="714"/>
      <c r="X575" s="740" t="s">
        <v>37</v>
      </c>
      <c r="Y575" s="721"/>
      <c r="Z575" s="3791" t="s">
        <v>45</v>
      </c>
      <c r="AA575" s="592"/>
      <c r="AB575" s="3853" t="s">
        <v>5541</v>
      </c>
      <c r="AC575" s="722">
        <v>0</v>
      </c>
      <c r="AD575" s="722">
        <v>7425</v>
      </c>
      <c r="AE575" s="722">
        <f t="shared" si="22"/>
        <v>14850</v>
      </c>
      <c r="AF575" s="31"/>
      <c r="AG575" s="31"/>
    </row>
    <row r="576" spans="1:33" ht="30" customHeight="1">
      <c r="A576" s="614" t="s">
        <v>6954</v>
      </c>
      <c r="B576" s="5299" t="s">
        <v>2020</v>
      </c>
      <c r="C576" s="677">
        <v>45133</v>
      </c>
      <c r="D576" s="677">
        <v>45142</v>
      </c>
      <c r="E576" s="593"/>
      <c r="F576" s="605"/>
      <c r="G576" s="605">
        <v>8596</v>
      </c>
      <c r="H576" s="605" t="s">
        <v>2021</v>
      </c>
      <c r="I576" s="605"/>
      <c r="J576" s="603" t="s">
        <v>2022</v>
      </c>
      <c r="K576" s="592" t="s">
        <v>2023</v>
      </c>
      <c r="L576" s="605" t="s">
        <v>76</v>
      </c>
      <c r="M576" s="621" t="s">
        <v>2468</v>
      </c>
      <c r="N576" s="605"/>
      <c r="O576" s="679">
        <v>4</v>
      </c>
      <c r="P576" s="679">
        <v>4</v>
      </c>
      <c r="Q576" s="886" t="s">
        <v>574</v>
      </c>
      <c r="R576" s="605"/>
      <c r="S576" s="619"/>
      <c r="T576" s="619"/>
      <c r="U576" s="619"/>
      <c r="V576" s="797" t="s">
        <v>2073</v>
      </c>
      <c r="W576" s="714"/>
      <c r="X576" s="721" t="s">
        <v>37</v>
      </c>
      <c r="Y576" s="619"/>
      <c r="Z576" s="726" t="s">
        <v>45</v>
      </c>
      <c r="AA576" s="592"/>
      <c r="AB576" s="3843" t="s">
        <v>5585</v>
      </c>
      <c r="AC576" s="722">
        <v>0</v>
      </c>
      <c r="AD576" s="601">
        <v>6368.81</v>
      </c>
      <c r="AE576" s="601">
        <f t="shared" si="22"/>
        <v>25475.24</v>
      </c>
      <c r="AF576" s="31"/>
      <c r="AG576" s="31"/>
    </row>
    <row r="577" spans="1:33" ht="30" customHeight="1">
      <c r="A577" s="591" t="s">
        <v>6903</v>
      </c>
      <c r="B577" s="5299" t="s">
        <v>2024</v>
      </c>
      <c r="C577" s="677">
        <v>45133</v>
      </c>
      <c r="D577" s="677">
        <v>45139</v>
      </c>
      <c r="E577" s="593"/>
      <c r="F577" s="605"/>
      <c r="G577" s="605">
        <v>8629</v>
      </c>
      <c r="H577" s="605"/>
      <c r="I577" s="605" t="s">
        <v>92</v>
      </c>
      <c r="J577" s="603" t="s">
        <v>2025</v>
      </c>
      <c r="K577" s="592" t="s">
        <v>2026</v>
      </c>
      <c r="L577" s="898" t="s">
        <v>8650</v>
      </c>
      <c r="M577" s="621" t="s">
        <v>2469</v>
      </c>
      <c r="N577" s="899" t="s">
        <v>5039</v>
      </c>
      <c r="O577" s="679">
        <v>20</v>
      </c>
      <c r="P577" s="679">
        <v>20</v>
      </c>
      <c r="Q577" s="886" t="s">
        <v>2027</v>
      </c>
      <c r="R577" s="605"/>
      <c r="S577" s="619"/>
      <c r="T577" s="619"/>
      <c r="U577" s="619"/>
      <c r="V577" s="691" t="s">
        <v>2073</v>
      </c>
      <c r="W577" s="714"/>
      <c r="X577" s="721" t="s">
        <v>37</v>
      </c>
      <c r="Y577" s="619"/>
      <c r="Z577" s="3822" t="s">
        <v>45</v>
      </c>
      <c r="AA577" s="592"/>
      <c r="AB577" s="3853" t="s">
        <v>5538</v>
      </c>
      <c r="AC577" s="722">
        <v>0</v>
      </c>
      <c r="AD577" s="722">
        <v>6240</v>
      </c>
      <c r="AE577" s="752">
        <f t="shared" si="22"/>
        <v>124800</v>
      </c>
      <c r="AF577" s="31"/>
      <c r="AG577" s="31"/>
    </row>
    <row r="578" spans="1:33" ht="30" customHeight="1">
      <c r="A578" s="8073" t="s">
        <v>6942</v>
      </c>
      <c r="B578" s="9539" t="s">
        <v>2028</v>
      </c>
      <c r="C578" s="8843">
        <v>45133</v>
      </c>
      <c r="D578" s="8843">
        <v>45146</v>
      </c>
      <c r="E578" s="8864"/>
      <c r="F578" s="8849"/>
      <c r="G578" s="8849">
        <v>8638</v>
      </c>
      <c r="H578" s="8849">
        <v>123</v>
      </c>
      <c r="I578" s="8849"/>
      <c r="J578" s="9262" t="s">
        <v>2029</v>
      </c>
      <c r="K578" s="8871" t="s">
        <v>2030</v>
      </c>
      <c r="L578" s="603" t="s">
        <v>2031</v>
      </c>
      <c r="M578" s="8868" t="s">
        <v>2470</v>
      </c>
      <c r="N578" s="8849"/>
      <c r="O578" s="679">
        <v>5</v>
      </c>
      <c r="P578" s="138">
        <v>2</v>
      </c>
      <c r="Q578" s="9258" t="s">
        <v>2032</v>
      </c>
      <c r="R578" s="8849"/>
      <c r="S578" s="619"/>
      <c r="T578" s="619"/>
      <c r="U578" s="619"/>
      <c r="V578" s="9283" t="s">
        <v>2073</v>
      </c>
      <c r="W578" s="714"/>
      <c r="X578" s="8849" t="s">
        <v>37</v>
      </c>
      <c r="Y578" s="619"/>
      <c r="Z578" s="8893" t="s">
        <v>45</v>
      </c>
      <c r="AA578" s="592"/>
      <c r="AB578" s="9049" t="s">
        <v>5539</v>
      </c>
      <c r="AC578" s="8912">
        <v>0</v>
      </c>
      <c r="AD578" s="722">
        <v>4900</v>
      </c>
      <c r="AE578" s="8912">
        <f>SUM(AD578*P578+AD579*P579+AC578)</f>
        <v>32639</v>
      </c>
      <c r="AF578" s="31"/>
      <c r="AG578" s="31"/>
    </row>
    <row r="579" spans="1:33" ht="30" customHeight="1">
      <c r="A579" s="3680" t="s">
        <v>6942</v>
      </c>
      <c r="B579" s="9540"/>
      <c r="C579" s="8845"/>
      <c r="D579" s="8845"/>
      <c r="E579" s="8866"/>
      <c r="F579" s="8850"/>
      <c r="G579" s="8850"/>
      <c r="H579" s="8850"/>
      <c r="I579" s="8850"/>
      <c r="J579" s="9263"/>
      <c r="K579" s="8854"/>
      <c r="L579" s="584" t="s">
        <v>128</v>
      </c>
      <c r="M579" s="8869"/>
      <c r="N579" s="8850"/>
      <c r="O579" s="679">
        <v>3</v>
      </c>
      <c r="P579" s="679">
        <v>3</v>
      </c>
      <c r="Q579" s="8892"/>
      <c r="R579" s="8850"/>
      <c r="S579" s="619"/>
      <c r="T579" s="619"/>
      <c r="U579" s="619"/>
      <c r="V579" s="9284"/>
      <c r="W579" s="714"/>
      <c r="X579" s="8850"/>
      <c r="Y579" s="619"/>
      <c r="Z579" s="8894"/>
      <c r="AA579" s="592"/>
      <c r="AB579" s="9059"/>
      <c r="AC579" s="8913"/>
      <c r="AD579" s="722">
        <v>7613</v>
      </c>
      <c r="AE579" s="8913"/>
      <c r="AF579" s="31"/>
      <c r="AG579" s="31"/>
    </row>
    <row r="580" spans="1:33" ht="30" customHeight="1">
      <c r="A580" s="893" t="s">
        <v>6942</v>
      </c>
      <c r="B580" s="5299" t="s">
        <v>2033</v>
      </c>
      <c r="C580" s="677">
        <v>45133</v>
      </c>
      <c r="D580" s="677">
        <v>45146</v>
      </c>
      <c r="E580" s="593"/>
      <c r="F580" s="605"/>
      <c r="G580" s="605">
        <v>8638</v>
      </c>
      <c r="H580" s="605">
        <v>144</v>
      </c>
      <c r="I580" s="605"/>
      <c r="J580" s="603" t="s">
        <v>2034</v>
      </c>
      <c r="K580" s="592" t="s">
        <v>2035</v>
      </c>
      <c r="L580" s="603" t="s">
        <v>173</v>
      </c>
      <c r="M580" s="621" t="s">
        <v>2471</v>
      </c>
      <c r="N580" s="605"/>
      <c r="O580" s="679">
        <v>1</v>
      </c>
      <c r="P580" s="679">
        <v>1</v>
      </c>
      <c r="Q580" s="886" t="s">
        <v>1973</v>
      </c>
      <c r="R580" s="605"/>
      <c r="S580" s="619"/>
      <c r="T580" s="619"/>
      <c r="U580" s="619"/>
      <c r="V580" s="782" t="s">
        <v>2073</v>
      </c>
      <c r="W580" s="714"/>
      <c r="X580" s="721" t="s">
        <v>37</v>
      </c>
      <c r="Y580" s="619"/>
      <c r="Z580" s="3776" t="s">
        <v>45</v>
      </c>
      <c r="AA580" s="3878">
        <v>4503995437</v>
      </c>
      <c r="AB580" s="3853" t="s">
        <v>5540</v>
      </c>
      <c r="AC580" s="722">
        <v>0</v>
      </c>
      <c r="AD580" s="722">
        <v>7613</v>
      </c>
      <c r="AE580" s="722">
        <f t="shared" si="22"/>
        <v>7613</v>
      </c>
      <c r="AF580" s="31"/>
      <c r="AG580" s="31"/>
    </row>
    <row r="581" spans="1:33" ht="30" customHeight="1">
      <c r="A581" s="893" t="s">
        <v>6942</v>
      </c>
      <c r="B581" s="5299" t="s">
        <v>2061</v>
      </c>
      <c r="C581" s="677">
        <v>45133</v>
      </c>
      <c r="D581" s="677">
        <v>45145</v>
      </c>
      <c r="E581" s="593"/>
      <c r="F581" s="605"/>
      <c r="G581" s="605">
        <v>8638</v>
      </c>
      <c r="H581" s="605">
        <v>132</v>
      </c>
      <c r="I581" s="605"/>
      <c r="J581" s="603" t="s">
        <v>2036</v>
      </c>
      <c r="K581" s="592" t="s">
        <v>2037</v>
      </c>
      <c r="L581" s="603" t="s">
        <v>173</v>
      </c>
      <c r="M581" s="621" t="s">
        <v>2472</v>
      </c>
      <c r="N581" s="605"/>
      <c r="O581" s="679">
        <v>1</v>
      </c>
      <c r="P581" s="679">
        <v>1</v>
      </c>
      <c r="Q581" s="886" t="s">
        <v>1973</v>
      </c>
      <c r="R581" s="605"/>
      <c r="S581" s="619"/>
      <c r="T581" s="619"/>
      <c r="U581" s="619"/>
      <c r="V581" s="797" t="s">
        <v>2073</v>
      </c>
      <c r="W581" s="714"/>
      <c r="X581" s="721" t="s">
        <v>37</v>
      </c>
      <c r="Y581" s="619"/>
      <c r="Z581" s="3791" t="s">
        <v>45</v>
      </c>
      <c r="AA581" s="3878">
        <v>4503995439</v>
      </c>
      <c r="AB581" s="3853" t="s">
        <v>5540</v>
      </c>
      <c r="AC581" s="722">
        <v>0</v>
      </c>
      <c r="AD581" s="722">
        <v>7613</v>
      </c>
      <c r="AE581" s="722">
        <f t="shared" si="22"/>
        <v>7613</v>
      </c>
      <c r="AF581" s="31"/>
      <c r="AG581" s="31"/>
    </row>
    <row r="582" spans="1:33" ht="30" customHeight="1">
      <c r="A582" s="591" t="s">
        <v>6896</v>
      </c>
      <c r="B582" s="5299" t="s">
        <v>2038</v>
      </c>
      <c r="C582" s="677">
        <v>45133</v>
      </c>
      <c r="D582" s="677">
        <v>45147</v>
      </c>
      <c r="E582" s="593"/>
      <c r="F582" s="605"/>
      <c r="G582" s="605">
        <v>8644</v>
      </c>
      <c r="H582" s="605" t="s">
        <v>2039</v>
      </c>
      <c r="I582" s="605"/>
      <c r="J582" s="603" t="s">
        <v>2040</v>
      </c>
      <c r="K582" s="592" t="s">
        <v>2041</v>
      </c>
      <c r="L582" s="603" t="s">
        <v>28</v>
      </c>
      <c r="M582" s="621" t="s">
        <v>2473</v>
      </c>
      <c r="N582" s="605"/>
      <c r="O582" s="679">
        <v>2</v>
      </c>
      <c r="P582" s="679">
        <v>2</v>
      </c>
      <c r="Q582" s="886" t="s">
        <v>1937</v>
      </c>
      <c r="R582" s="605"/>
      <c r="S582" s="619"/>
      <c r="T582" s="619"/>
      <c r="U582" s="619"/>
      <c r="V582" s="735" t="s">
        <v>2073</v>
      </c>
      <c r="W582" s="714"/>
      <c r="X582" s="1666" t="s">
        <v>37</v>
      </c>
      <c r="Y582" s="619"/>
      <c r="Z582" s="3799" t="s">
        <v>45</v>
      </c>
      <c r="AA582" s="592"/>
      <c r="AB582" s="3843" t="s">
        <v>5541</v>
      </c>
      <c r="AC582" s="722">
        <v>14580</v>
      </c>
      <c r="AD582" s="752">
        <v>7096.32</v>
      </c>
      <c r="AE582" s="722">
        <f t="shared" si="22"/>
        <v>28772.639999999999</v>
      </c>
      <c r="AF582" s="31"/>
      <c r="AG582" s="31"/>
    </row>
    <row r="583" spans="1:33" ht="30" customHeight="1">
      <c r="A583" s="5251" t="s">
        <v>6952</v>
      </c>
      <c r="B583" s="5299" t="s">
        <v>2042</v>
      </c>
      <c r="C583" s="677">
        <v>45133</v>
      </c>
      <c r="D583" s="677">
        <v>45147</v>
      </c>
      <c r="E583" s="593"/>
      <c r="F583" s="605"/>
      <c r="G583" s="605">
        <v>8646</v>
      </c>
      <c r="H583" s="605" t="s">
        <v>2043</v>
      </c>
      <c r="I583" s="605"/>
      <c r="J583" s="603" t="s">
        <v>2044</v>
      </c>
      <c r="K583" s="592" t="s">
        <v>2045</v>
      </c>
      <c r="L583" s="817" t="s">
        <v>173</v>
      </c>
      <c r="M583" s="621" t="s">
        <v>2474</v>
      </c>
      <c r="N583" s="605"/>
      <c r="O583" s="679">
        <v>1</v>
      </c>
      <c r="P583" s="138">
        <v>2</v>
      </c>
      <c r="Q583" s="886" t="s">
        <v>2046</v>
      </c>
      <c r="R583" s="605"/>
      <c r="S583" s="619"/>
      <c r="T583" s="619"/>
      <c r="U583" s="619"/>
      <c r="V583" s="619" t="s">
        <v>2073</v>
      </c>
      <c r="W583" s="714"/>
      <c r="X583" s="639" t="s">
        <v>37</v>
      </c>
      <c r="Y583" s="619"/>
      <c r="Z583" s="3785" t="s">
        <v>45</v>
      </c>
      <c r="AA583" s="3566">
        <v>4503995616</v>
      </c>
      <c r="AB583" s="3853" t="s">
        <v>5541</v>
      </c>
      <c r="AC583" s="722">
        <v>14580</v>
      </c>
      <c r="AD583" s="722">
        <v>7938</v>
      </c>
      <c r="AE583" s="601">
        <f t="shared" si="22"/>
        <v>30456</v>
      </c>
      <c r="AF583" s="31"/>
      <c r="AG583" s="31"/>
    </row>
    <row r="584" spans="1:33" ht="30" customHeight="1">
      <c r="A584" s="659" t="s">
        <v>6959</v>
      </c>
      <c r="B584" s="9087" t="s">
        <v>2047</v>
      </c>
      <c r="C584" s="8843">
        <v>45133</v>
      </c>
      <c r="D584" s="9485">
        <v>45189</v>
      </c>
      <c r="E584" s="8864"/>
      <c r="F584" s="8849"/>
      <c r="G584" s="8849">
        <v>8634</v>
      </c>
      <c r="H584" s="9256" t="s">
        <v>2048</v>
      </c>
      <c r="I584" s="8849"/>
      <c r="J584" s="8871" t="s">
        <v>2049</v>
      </c>
      <c r="K584" s="9269" t="s">
        <v>2050</v>
      </c>
      <c r="L584" s="619" t="s">
        <v>76</v>
      </c>
      <c r="M584" s="8868" t="s">
        <v>2475</v>
      </c>
      <c r="N584" s="782" t="s">
        <v>3952</v>
      </c>
      <c r="O584" s="675">
        <v>4</v>
      </c>
      <c r="P584" s="675">
        <v>4</v>
      </c>
      <c r="Q584" s="8871" t="s">
        <v>2051</v>
      </c>
      <c r="R584" s="8849"/>
      <c r="S584" s="619"/>
      <c r="T584" s="619"/>
      <c r="U584" s="619"/>
      <c r="V584" s="8849" t="s">
        <v>2073</v>
      </c>
      <c r="W584" s="8849" t="s">
        <v>7560</v>
      </c>
      <c r="X584" s="9240" t="s">
        <v>37</v>
      </c>
      <c r="Y584" s="9048"/>
      <c r="Z584" s="9060" t="s">
        <v>45</v>
      </c>
      <c r="AA584" s="8924"/>
      <c r="AB584" s="9049" t="s">
        <v>5541</v>
      </c>
      <c r="AC584" s="8912">
        <v>4500</v>
      </c>
      <c r="AD584" s="722">
        <v>7425</v>
      </c>
      <c r="AE584" s="8912">
        <f>SUM(AD584*P584+AC584+AD585*P585)</f>
        <v>78750</v>
      </c>
      <c r="AF584" s="247"/>
      <c r="AG584" s="247"/>
    </row>
    <row r="585" spans="1:33" ht="30" customHeight="1">
      <c r="A585" s="659" t="s">
        <v>6959</v>
      </c>
      <c r="B585" s="9030"/>
      <c r="C585" s="8845"/>
      <c r="D585" s="9470"/>
      <c r="E585" s="8866"/>
      <c r="F585" s="8850"/>
      <c r="G585" s="8850"/>
      <c r="H585" s="9437"/>
      <c r="I585" s="8850"/>
      <c r="J585" s="8854"/>
      <c r="K585" s="9275"/>
      <c r="L585" s="635" t="s">
        <v>381</v>
      </c>
      <c r="M585" s="8854"/>
      <c r="N585" s="782" t="s">
        <v>3954</v>
      </c>
      <c r="O585" s="675">
        <v>1</v>
      </c>
      <c r="P585" s="675">
        <v>1</v>
      </c>
      <c r="Q585" s="8854"/>
      <c r="R585" s="8850"/>
      <c r="S585" s="619"/>
      <c r="T585" s="619"/>
      <c r="U585" s="619"/>
      <c r="V585" s="8850"/>
      <c r="W585" s="8850"/>
      <c r="X585" s="8850"/>
      <c r="Y585" s="8850"/>
      <c r="Z585" s="8894"/>
      <c r="AA585" s="8924"/>
      <c r="AB585" s="8908"/>
      <c r="AC585" s="8913"/>
      <c r="AD585" s="722">
        <v>44550</v>
      </c>
      <c r="AE585" s="8913"/>
      <c r="AF585" s="30"/>
      <c r="AG585" s="30"/>
    </row>
    <row r="586" spans="1:33" ht="30" customHeight="1">
      <c r="A586" s="5110" t="s">
        <v>6970</v>
      </c>
      <c r="B586" s="9087" t="s">
        <v>2052</v>
      </c>
      <c r="C586" s="8843">
        <v>45134</v>
      </c>
      <c r="D586" s="9485">
        <v>45190</v>
      </c>
      <c r="E586" s="8864"/>
      <c r="F586" s="8849"/>
      <c r="G586" s="8849">
        <v>8604</v>
      </c>
      <c r="H586" s="9256" t="s">
        <v>2053</v>
      </c>
      <c r="I586" s="8849"/>
      <c r="J586" s="8871" t="s">
        <v>2054</v>
      </c>
      <c r="K586" s="8871" t="s">
        <v>2055</v>
      </c>
      <c r="L586" s="635" t="s">
        <v>381</v>
      </c>
      <c r="M586" s="8868" t="s">
        <v>2476</v>
      </c>
      <c r="N586" s="2058" t="s">
        <v>3957</v>
      </c>
      <c r="O586" s="675">
        <v>1</v>
      </c>
      <c r="P586" s="675">
        <v>1</v>
      </c>
      <c r="Q586" s="9269" t="s">
        <v>2056</v>
      </c>
      <c r="R586" s="8849"/>
      <c r="S586" s="619"/>
      <c r="T586" s="619"/>
      <c r="U586" s="619"/>
      <c r="V586" s="9239" t="s">
        <v>2073</v>
      </c>
      <c r="W586" s="8859"/>
      <c r="X586" s="8849"/>
      <c r="Y586" s="8849"/>
      <c r="Z586" s="9061" t="s">
        <v>45</v>
      </c>
      <c r="AA586" s="8924"/>
      <c r="AB586" s="9049" t="s">
        <v>5542</v>
      </c>
      <c r="AC586" s="8912">
        <v>2250</v>
      </c>
      <c r="AD586" s="722">
        <v>42140</v>
      </c>
      <c r="AE586" s="8912">
        <f>SUM(AD586*P586+AC586+AD587*P587)</f>
        <v>90450</v>
      </c>
      <c r="AF586" s="247"/>
      <c r="AG586" s="247"/>
    </row>
    <row r="587" spans="1:33" ht="30" customHeight="1">
      <c r="A587" s="614" t="s">
        <v>6970</v>
      </c>
      <c r="B587" s="9030"/>
      <c r="C587" s="9483"/>
      <c r="D587" s="9519"/>
      <c r="E587" s="9410"/>
      <c r="F587" s="9220"/>
      <c r="G587" s="9220"/>
      <c r="H587" s="9257"/>
      <c r="I587" s="9220"/>
      <c r="J587" s="9209"/>
      <c r="K587" s="9209"/>
      <c r="L587" s="635" t="s">
        <v>1095</v>
      </c>
      <c r="M587" s="9209"/>
      <c r="N587" s="782" t="s">
        <v>3951</v>
      </c>
      <c r="O587" s="675">
        <v>1</v>
      </c>
      <c r="P587" s="675">
        <v>1</v>
      </c>
      <c r="Q587" s="9270"/>
      <c r="R587" s="9220"/>
      <c r="S587" s="619"/>
      <c r="T587" s="619"/>
      <c r="U587" s="619"/>
      <c r="V587" s="9071"/>
      <c r="W587" s="9063"/>
      <c r="X587" s="9071"/>
      <c r="Y587" s="9071"/>
      <c r="Z587" s="9062"/>
      <c r="AA587" s="9074"/>
      <c r="AB587" s="9105"/>
      <c r="AC587" s="8913"/>
      <c r="AD587" s="722">
        <v>46060</v>
      </c>
      <c r="AE587" s="8913"/>
      <c r="AF587" s="30"/>
      <c r="AG587" s="30"/>
    </row>
    <row r="588" spans="1:33" ht="30" customHeight="1">
      <c r="A588" s="195" t="s">
        <v>6958</v>
      </c>
      <c r="B588" s="68" t="s">
        <v>2057</v>
      </c>
      <c r="C588" s="66">
        <v>45134</v>
      </c>
      <c r="D588" s="79">
        <v>45149</v>
      </c>
      <c r="E588" s="37"/>
      <c r="F588" s="78"/>
      <c r="G588" s="68">
        <v>8369</v>
      </c>
      <c r="H588" s="80" t="s">
        <v>375</v>
      </c>
      <c r="I588" s="68"/>
      <c r="J588" s="36" t="s">
        <v>2058</v>
      </c>
      <c r="K588" s="36" t="s">
        <v>376</v>
      </c>
      <c r="L588" s="68" t="s">
        <v>173</v>
      </c>
      <c r="M588" s="69" t="s">
        <v>2477</v>
      </c>
      <c r="N588" s="68"/>
      <c r="O588" s="74">
        <v>1</v>
      </c>
      <c r="P588" s="74">
        <v>1</v>
      </c>
      <c r="Q588" s="36" t="s">
        <v>2059</v>
      </c>
      <c r="R588" s="68"/>
      <c r="S588" s="68"/>
      <c r="T588" s="68"/>
      <c r="U588" s="68"/>
      <c r="V588" s="17" t="s">
        <v>256</v>
      </c>
      <c r="W588" s="182"/>
      <c r="X588" s="68"/>
      <c r="Y588" s="68"/>
      <c r="Z588" s="1417"/>
      <c r="AA588" s="36"/>
      <c r="AB588" s="3851" t="s">
        <v>5535</v>
      </c>
      <c r="AC588" s="280"/>
      <c r="AD588" s="280"/>
      <c r="AE588" s="280"/>
      <c r="AF588" s="31"/>
      <c r="AG588" s="31"/>
    </row>
    <row r="589" spans="1:33" ht="30" customHeight="1">
      <c r="A589" s="3769" t="s">
        <v>6901</v>
      </c>
      <c r="B589" s="619" t="s">
        <v>2063</v>
      </c>
      <c r="C589" s="674">
        <v>45135</v>
      </c>
      <c r="D589" s="901">
        <v>45145</v>
      </c>
      <c r="E589" s="593"/>
      <c r="F589" s="902"/>
      <c r="G589" s="619">
        <v>8636</v>
      </c>
      <c r="H589" s="903" t="s">
        <v>2064</v>
      </c>
      <c r="I589" s="619"/>
      <c r="J589" s="592" t="s">
        <v>2065</v>
      </c>
      <c r="K589" s="592" t="s">
        <v>2066</v>
      </c>
      <c r="L589" s="619" t="s">
        <v>76</v>
      </c>
      <c r="M589" s="615" t="s">
        <v>2478</v>
      </c>
      <c r="N589" s="619"/>
      <c r="O589" s="675">
        <v>4</v>
      </c>
      <c r="P589" s="675">
        <v>4</v>
      </c>
      <c r="Q589" s="592" t="s">
        <v>2067</v>
      </c>
      <c r="R589" s="619"/>
      <c r="S589" s="619"/>
      <c r="T589" s="619"/>
      <c r="U589" s="619"/>
      <c r="V589" s="717" t="s">
        <v>2073</v>
      </c>
      <c r="W589" s="714"/>
      <c r="X589" s="721" t="s">
        <v>37</v>
      </c>
      <c r="Y589" s="619"/>
      <c r="Z589" s="3791" t="s">
        <v>45</v>
      </c>
      <c r="AA589" s="3877">
        <v>4503996723</v>
      </c>
      <c r="AB589" s="3853" t="s">
        <v>5542</v>
      </c>
      <c r="AC589" s="722">
        <v>0</v>
      </c>
      <c r="AD589" s="722">
        <v>8019</v>
      </c>
      <c r="AE589" s="722">
        <f>SUM(AD589*P589+AC589)</f>
        <v>32076</v>
      </c>
      <c r="AF589" s="31"/>
      <c r="AG589" s="31"/>
    </row>
    <row r="590" spans="1:33" ht="30" customHeight="1">
      <c r="A590" s="195" t="s">
        <v>6949</v>
      </c>
      <c r="B590" s="9439" t="s">
        <v>2068</v>
      </c>
      <c r="C590" s="8944">
        <v>45135</v>
      </c>
      <c r="D590" s="9509">
        <v>45191</v>
      </c>
      <c r="E590" s="9513"/>
      <c r="F590" s="9439"/>
      <c r="G590" s="8905">
        <v>8615</v>
      </c>
      <c r="H590" s="9454" t="s">
        <v>1391</v>
      </c>
      <c r="I590" s="8905"/>
      <c r="J590" s="9264" t="s">
        <v>2069</v>
      </c>
      <c r="K590" s="9264" t="s">
        <v>2070</v>
      </c>
      <c r="L590" s="68" t="s">
        <v>76</v>
      </c>
      <c r="M590" s="8962" t="s">
        <v>2479</v>
      </c>
      <c r="N590" s="109" t="s">
        <v>3952</v>
      </c>
      <c r="O590" s="74">
        <v>4</v>
      </c>
      <c r="P590" s="74">
        <v>4</v>
      </c>
      <c r="Q590" s="9264" t="s">
        <v>1945</v>
      </c>
      <c r="R590" s="8905"/>
      <c r="S590" s="68"/>
      <c r="T590" s="68"/>
      <c r="U590" s="68"/>
      <c r="V590" s="8905" t="s">
        <v>256</v>
      </c>
      <c r="W590" s="8934"/>
      <c r="X590" s="8905"/>
      <c r="Y590" s="8905"/>
      <c r="Z590" s="9065"/>
      <c r="AA590" s="8936"/>
      <c r="AB590" s="9053" t="s">
        <v>5541</v>
      </c>
      <c r="AC590" s="293"/>
      <c r="AD590" s="280"/>
      <c r="AE590" s="293"/>
      <c r="AF590" s="247"/>
      <c r="AG590" s="247"/>
    </row>
    <row r="591" spans="1:33" ht="30" customHeight="1">
      <c r="A591" s="195" t="s">
        <v>6949</v>
      </c>
      <c r="B591" s="9440"/>
      <c r="C591" s="8945"/>
      <c r="D591" s="9440"/>
      <c r="E591" s="8948"/>
      <c r="F591" s="9440"/>
      <c r="G591" s="8942"/>
      <c r="H591" s="9455"/>
      <c r="I591" s="8942"/>
      <c r="J591" s="9265"/>
      <c r="K591" s="9265"/>
      <c r="L591" s="91" t="s">
        <v>381</v>
      </c>
      <c r="M591" s="8932"/>
      <c r="N591" s="109" t="s">
        <v>3954</v>
      </c>
      <c r="O591" s="74">
        <v>1</v>
      </c>
      <c r="P591" s="74">
        <v>1</v>
      </c>
      <c r="Q591" s="9265"/>
      <c r="R591" s="8942"/>
      <c r="S591" s="68"/>
      <c r="T591" s="68"/>
      <c r="U591" s="68"/>
      <c r="V591" s="8942"/>
      <c r="W591" s="8937"/>
      <c r="X591" s="8942"/>
      <c r="Y591" s="8942"/>
      <c r="Z591" s="9066"/>
      <c r="AA591" s="8936"/>
      <c r="AB591" s="8922"/>
      <c r="AC591" s="1519"/>
      <c r="AD591" s="280"/>
      <c r="AE591" s="1519"/>
      <c r="AF591" s="248"/>
      <c r="AG591" s="248"/>
    </row>
    <row r="592" spans="1:33" ht="30" customHeight="1">
      <c r="A592" s="195" t="s">
        <v>6949</v>
      </c>
      <c r="B592" s="9441"/>
      <c r="C592" s="8946"/>
      <c r="D592" s="9441"/>
      <c r="E592" s="8949"/>
      <c r="F592" s="9441"/>
      <c r="G592" s="8906"/>
      <c r="H592" s="9456"/>
      <c r="I592" s="8906"/>
      <c r="J592" s="9266"/>
      <c r="K592" s="9266"/>
      <c r="L592" s="446" t="s">
        <v>455</v>
      </c>
      <c r="M592" s="8933"/>
      <c r="N592" s="109" t="s">
        <v>3951</v>
      </c>
      <c r="O592" s="74">
        <v>1</v>
      </c>
      <c r="P592" s="74">
        <v>1</v>
      </c>
      <c r="Q592" s="9266"/>
      <c r="R592" s="8906"/>
      <c r="S592" s="68"/>
      <c r="T592" s="68"/>
      <c r="U592" s="68"/>
      <c r="V592" s="8906"/>
      <c r="W592" s="8935"/>
      <c r="X592" s="8906"/>
      <c r="Y592" s="8906"/>
      <c r="Z592" s="9067"/>
      <c r="AA592" s="8936"/>
      <c r="AB592" s="8923"/>
      <c r="AC592" s="291"/>
      <c r="AD592" s="280"/>
      <c r="AE592" s="291"/>
      <c r="AF592" s="30"/>
      <c r="AG592" s="30"/>
    </row>
    <row r="593" spans="1:33" ht="30" customHeight="1">
      <c r="A593" s="614" t="s">
        <v>6971</v>
      </c>
      <c r="B593" s="4102" t="s">
        <v>2075</v>
      </c>
      <c r="C593" s="674">
        <v>45135</v>
      </c>
      <c r="D593" s="901">
        <v>45147</v>
      </c>
      <c r="E593" s="593"/>
      <c r="F593" s="902"/>
      <c r="G593" s="619">
        <v>8601</v>
      </c>
      <c r="H593" s="903">
        <v>166</v>
      </c>
      <c r="I593" s="619"/>
      <c r="J593" s="592" t="s">
        <v>2076</v>
      </c>
      <c r="K593" s="592" t="s">
        <v>409</v>
      </c>
      <c r="L593" s="619" t="s">
        <v>62</v>
      </c>
      <c r="M593" s="615" t="s">
        <v>2480</v>
      </c>
      <c r="N593" s="619"/>
      <c r="O593" s="675">
        <v>5</v>
      </c>
      <c r="P593" s="119">
        <v>22</v>
      </c>
      <c r="Q593" s="592" t="s">
        <v>2077</v>
      </c>
      <c r="R593" s="619"/>
      <c r="S593" s="712"/>
      <c r="T593" s="712"/>
      <c r="U593" s="712"/>
      <c r="V593" s="904" t="s">
        <v>2073</v>
      </c>
      <c r="W593" s="714"/>
      <c r="X593" s="721" t="s">
        <v>37</v>
      </c>
      <c r="Y593" s="712"/>
      <c r="Z593" s="3791" t="s">
        <v>45</v>
      </c>
      <c r="AA593" s="592"/>
      <c r="AB593" s="3853" t="s">
        <v>5585</v>
      </c>
      <c r="AC593" s="722">
        <v>4500</v>
      </c>
      <c r="AD593" s="722">
        <v>7425</v>
      </c>
      <c r="AE593" s="722">
        <f>SUM(AD593*P593+AC593)</f>
        <v>167850</v>
      </c>
      <c r="AF593" s="31"/>
      <c r="AG593" s="31"/>
    </row>
    <row r="594" spans="1:33" ht="30" customHeight="1">
      <c r="A594" s="757" t="s">
        <v>6969</v>
      </c>
      <c r="B594" s="4102" t="s">
        <v>2078</v>
      </c>
      <c r="C594" s="674">
        <v>45135</v>
      </c>
      <c r="D594" s="901">
        <v>45147</v>
      </c>
      <c r="E594" s="593"/>
      <c r="F594" s="902"/>
      <c r="G594" s="619">
        <v>8616</v>
      </c>
      <c r="H594" s="903">
        <v>231</v>
      </c>
      <c r="I594" s="905" t="s">
        <v>25</v>
      </c>
      <c r="J594" s="592" t="s">
        <v>2079</v>
      </c>
      <c r="K594" s="592" t="s">
        <v>2080</v>
      </c>
      <c r="L594" s="619" t="s">
        <v>173</v>
      </c>
      <c r="M594" s="615" t="s">
        <v>2481</v>
      </c>
      <c r="N594" s="619"/>
      <c r="O594" s="675">
        <v>1</v>
      </c>
      <c r="P594" s="675">
        <v>1</v>
      </c>
      <c r="Q594" s="592" t="s">
        <v>2081</v>
      </c>
      <c r="R594" s="619"/>
      <c r="S594" s="712"/>
      <c r="T594" s="712"/>
      <c r="U594" s="712"/>
      <c r="V594" s="735" t="s">
        <v>2073</v>
      </c>
      <c r="W594" s="714"/>
      <c r="X594" s="721" t="s">
        <v>37</v>
      </c>
      <c r="Y594" s="712"/>
      <c r="Z594" s="3779" t="s">
        <v>45</v>
      </c>
      <c r="AA594" s="592"/>
      <c r="AB594" s="3855" t="s">
        <v>5541</v>
      </c>
      <c r="AC594" s="722">
        <v>4500</v>
      </c>
      <c r="AD594" s="722">
        <v>7425</v>
      </c>
      <c r="AE594" s="722">
        <f>SUM(AD594*P594+AC594)</f>
        <v>11925</v>
      </c>
      <c r="AF594" s="31"/>
      <c r="AG594" s="31"/>
    </row>
    <row r="595" spans="1:33" ht="30" customHeight="1">
      <c r="A595" s="737" t="s">
        <v>6955</v>
      </c>
      <c r="B595" s="619" t="s">
        <v>2082</v>
      </c>
      <c r="C595" s="674">
        <v>45135</v>
      </c>
      <c r="D595" s="901">
        <v>45142</v>
      </c>
      <c r="E595" s="593"/>
      <c r="F595" s="902"/>
      <c r="G595" s="619">
        <v>8591</v>
      </c>
      <c r="H595" s="903" t="s">
        <v>2083</v>
      </c>
      <c r="I595" s="619"/>
      <c r="J595" s="592" t="s">
        <v>2084</v>
      </c>
      <c r="K595" s="592" t="s">
        <v>2085</v>
      </c>
      <c r="L595" s="619" t="s">
        <v>28</v>
      </c>
      <c r="M595" s="615" t="s">
        <v>2482</v>
      </c>
      <c r="N595" s="619"/>
      <c r="O595" s="675">
        <v>2</v>
      </c>
      <c r="P595" s="675">
        <v>2</v>
      </c>
      <c r="Q595" s="592" t="s">
        <v>2086</v>
      </c>
      <c r="R595" s="619"/>
      <c r="S595" s="712"/>
      <c r="T595" s="712"/>
      <c r="U595" s="712"/>
      <c r="V595" s="906" t="s">
        <v>2073</v>
      </c>
      <c r="W595" s="714"/>
      <c r="X595" s="721" t="s">
        <v>37</v>
      </c>
      <c r="Y595" s="712"/>
      <c r="Z595" s="3786" t="s">
        <v>45</v>
      </c>
      <c r="AA595" s="592"/>
      <c r="AB595" s="3853" t="s">
        <v>5541</v>
      </c>
      <c r="AC595" s="722">
        <v>0</v>
      </c>
      <c r="AD595" s="722">
        <v>8019</v>
      </c>
      <c r="AE595" s="722">
        <f>SUM(AD595*P595+AC595)</f>
        <v>16038</v>
      </c>
      <c r="AF595" s="31"/>
      <c r="AG595" s="31"/>
    </row>
    <row r="596" spans="1:33" ht="30" customHeight="1">
      <c r="A596" s="659" t="s">
        <v>6959</v>
      </c>
      <c r="B596" s="9087" t="s">
        <v>2087</v>
      </c>
      <c r="C596" s="8843">
        <v>45135</v>
      </c>
      <c r="D596" s="8843">
        <v>45191</v>
      </c>
      <c r="E596" s="8864"/>
      <c r="F596" s="9469"/>
      <c r="G596" s="8849">
        <v>8634</v>
      </c>
      <c r="H596" s="8849">
        <v>257</v>
      </c>
      <c r="I596" s="8849"/>
      <c r="J596" s="9251" t="s">
        <v>2088</v>
      </c>
      <c r="K596" s="9251" t="s">
        <v>2089</v>
      </c>
      <c r="L596" s="907" t="s">
        <v>2184</v>
      </c>
      <c r="M596" s="8868" t="s">
        <v>2483</v>
      </c>
      <c r="N596" s="236" t="s">
        <v>3954</v>
      </c>
      <c r="O596" s="675">
        <v>1</v>
      </c>
      <c r="P596" s="675">
        <v>1</v>
      </c>
      <c r="Q596" s="9251" t="s">
        <v>2090</v>
      </c>
      <c r="R596" s="8849"/>
      <c r="S596" s="712"/>
      <c r="T596" s="712"/>
      <c r="U596" s="712"/>
      <c r="V596" s="9240" t="s">
        <v>2073</v>
      </c>
      <c r="W596" s="8849" t="s">
        <v>7560</v>
      </c>
      <c r="X596" s="9240" t="s">
        <v>37</v>
      </c>
      <c r="Y596" s="8859"/>
      <c r="Z596" s="9060" t="s">
        <v>45</v>
      </c>
      <c r="AA596" s="8924"/>
      <c r="AB596" s="9049" t="s">
        <v>5541</v>
      </c>
      <c r="AC596" s="8912">
        <v>0</v>
      </c>
      <c r="AD596" s="722">
        <v>44550</v>
      </c>
      <c r="AE596" s="8912">
        <f>+SUM(AD596*P596+AD597*P597+AD598*P598+AC596)</f>
        <v>120186</v>
      </c>
      <c r="AF596" s="247"/>
      <c r="AG596" s="247"/>
    </row>
    <row r="597" spans="1:33" ht="30" customHeight="1">
      <c r="A597" s="659" t="s">
        <v>6959</v>
      </c>
      <c r="B597" s="9029"/>
      <c r="C597" s="8844"/>
      <c r="D597" s="8844"/>
      <c r="E597" s="8865"/>
      <c r="F597" s="9491"/>
      <c r="G597" s="8863"/>
      <c r="H597" s="8863"/>
      <c r="I597" s="8863"/>
      <c r="J597" s="9252"/>
      <c r="K597" s="9252"/>
      <c r="L597" s="908" t="s">
        <v>455</v>
      </c>
      <c r="M597" s="8870"/>
      <c r="N597" s="782" t="s">
        <v>3951</v>
      </c>
      <c r="O597" s="675">
        <v>1</v>
      </c>
      <c r="P597" s="675">
        <v>1</v>
      </c>
      <c r="Q597" s="9252"/>
      <c r="R597" s="8863"/>
      <c r="S597" s="712"/>
      <c r="T597" s="712"/>
      <c r="U597" s="712"/>
      <c r="V597" s="9241"/>
      <c r="W597" s="8863"/>
      <c r="X597" s="9241"/>
      <c r="Y597" s="8902"/>
      <c r="Z597" s="8896"/>
      <c r="AA597" s="8924"/>
      <c r="AB597" s="9058"/>
      <c r="AC597" s="8920"/>
      <c r="AD597" s="722">
        <v>46530</v>
      </c>
      <c r="AE597" s="8920"/>
      <c r="AF597" s="248"/>
      <c r="AG597" s="248"/>
    </row>
    <row r="598" spans="1:33" ht="30" customHeight="1">
      <c r="A598" s="659" t="s">
        <v>6959</v>
      </c>
      <c r="B598" s="9030"/>
      <c r="C598" s="8845"/>
      <c r="D598" s="8845"/>
      <c r="E598" s="8866"/>
      <c r="F598" s="9470"/>
      <c r="G598" s="8850"/>
      <c r="H598" s="8850"/>
      <c r="I598" s="8850"/>
      <c r="J598" s="9253"/>
      <c r="K598" s="9253"/>
      <c r="L598" s="189" t="s">
        <v>6906</v>
      </c>
      <c r="M598" s="8869"/>
      <c r="N598" s="740" t="s">
        <v>3952</v>
      </c>
      <c r="O598" s="675">
        <v>6</v>
      </c>
      <c r="P598" s="675">
        <v>6</v>
      </c>
      <c r="Q598" s="9253"/>
      <c r="R598" s="8850"/>
      <c r="S598" s="712"/>
      <c r="T598" s="712"/>
      <c r="U598" s="712"/>
      <c r="V598" s="9242"/>
      <c r="W598" s="8850"/>
      <c r="X598" s="9242"/>
      <c r="Y598" s="8860"/>
      <c r="Z598" s="8894"/>
      <c r="AA598" s="8924"/>
      <c r="AB598" s="9059"/>
      <c r="AC598" s="8913"/>
      <c r="AD598" s="722">
        <v>4851</v>
      </c>
      <c r="AE598" s="8913"/>
      <c r="AF598" s="30"/>
      <c r="AG598" s="30"/>
    </row>
    <row r="599" spans="1:33" ht="30" customHeight="1">
      <c r="A599" s="614" t="s">
        <v>6954</v>
      </c>
      <c r="B599" s="4102" t="s">
        <v>2091</v>
      </c>
      <c r="C599" s="870" t="s">
        <v>2092</v>
      </c>
      <c r="D599" s="674">
        <v>45145</v>
      </c>
      <c r="E599" s="593"/>
      <c r="F599" s="902"/>
      <c r="G599" s="619">
        <v>8596</v>
      </c>
      <c r="H599" s="619"/>
      <c r="I599" s="870" t="s">
        <v>92</v>
      </c>
      <c r="J599" s="592" t="s">
        <v>2093</v>
      </c>
      <c r="K599" s="908" t="s">
        <v>2094</v>
      </c>
      <c r="L599" s="592" t="s">
        <v>173</v>
      </c>
      <c r="M599" s="615" t="s">
        <v>2484</v>
      </c>
      <c r="N599" s="619"/>
      <c r="O599" s="675">
        <v>1</v>
      </c>
      <c r="P599" s="675">
        <v>1</v>
      </c>
      <c r="Q599" s="592" t="s">
        <v>2095</v>
      </c>
      <c r="R599" s="619"/>
      <c r="S599" s="712"/>
      <c r="T599" s="712"/>
      <c r="U599" s="712"/>
      <c r="V599" s="717" t="s">
        <v>2073</v>
      </c>
      <c r="W599" s="714"/>
      <c r="X599" s="721" t="s">
        <v>37</v>
      </c>
      <c r="Y599" s="712"/>
      <c r="Z599" s="3776" t="s">
        <v>45</v>
      </c>
      <c r="AA599" s="592"/>
      <c r="AB599" s="3843" t="s">
        <v>5585</v>
      </c>
      <c r="AC599" s="722">
        <v>0</v>
      </c>
      <c r="AD599" s="722">
        <v>6368.81</v>
      </c>
      <c r="AE599" s="722">
        <f>SUM(AD599*P599+AC599)</f>
        <v>6368.81</v>
      </c>
      <c r="AF599" s="31"/>
      <c r="AG599" s="31"/>
    </row>
    <row r="600" spans="1:33" ht="30" customHeight="1">
      <c r="A600" s="909" t="s">
        <v>6949</v>
      </c>
      <c r="B600" s="4102" t="s">
        <v>2096</v>
      </c>
      <c r="C600" s="910">
        <v>45139</v>
      </c>
      <c r="D600" s="674">
        <v>45152</v>
      </c>
      <c r="E600" s="593"/>
      <c r="F600" s="902"/>
      <c r="G600" s="619">
        <v>8615</v>
      </c>
      <c r="H600" s="619" t="s">
        <v>2097</v>
      </c>
      <c r="I600" s="870"/>
      <c r="J600" s="592" t="s">
        <v>2098</v>
      </c>
      <c r="K600" s="908" t="s">
        <v>2099</v>
      </c>
      <c r="L600" s="592" t="s">
        <v>173</v>
      </c>
      <c r="M600" s="615" t="s">
        <v>2485</v>
      </c>
      <c r="N600" s="619"/>
      <c r="O600" s="675">
        <v>1</v>
      </c>
      <c r="P600" s="675">
        <v>1</v>
      </c>
      <c r="Q600" s="592" t="s">
        <v>2100</v>
      </c>
      <c r="R600" s="619"/>
      <c r="S600" s="712"/>
      <c r="T600" s="712"/>
      <c r="U600" s="712"/>
      <c r="V600" s="735" t="s">
        <v>2073</v>
      </c>
      <c r="W600" s="714"/>
      <c r="X600" s="721" t="s">
        <v>37</v>
      </c>
      <c r="Y600" s="712"/>
      <c r="Z600" s="726" t="s">
        <v>45</v>
      </c>
      <c r="AA600" s="592"/>
      <c r="AB600" s="3853" t="s">
        <v>5541</v>
      </c>
      <c r="AC600" s="722">
        <v>6750</v>
      </c>
      <c r="AD600" s="722">
        <v>5973.51</v>
      </c>
      <c r="AE600" s="722">
        <f>SUM(AD600*P600+AC600)</f>
        <v>12723.51</v>
      </c>
      <c r="AF600" s="31"/>
      <c r="AG600" s="31"/>
    </row>
    <row r="601" spans="1:33" ht="30" customHeight="1">
      <c r="A601" s="591" t="s">
        <v>6896</v>
      </c>
      <c r="B601" s="4102" t="s">
        <v>2101</v>
      </c>
      <c r="C601" s="910">
        <v>45138</v>
      </c>
      <c r="D601" s="674">
        <v>45149</v>
      </c>
      <c r="E601" s="674"/>
      <c r="F601" s="902"/>
      <c r="G601" s="619">
        <v>8644</v>
      </c>
      <c r="H601" s="619">
        <v>375</v>
      </c>
      <c r="I601" s="870"/>
      <c r="J601" s="592" t="s">
        <v>2102</v>
      </c>
      <c r="K601" s="908" t="s">
        <v>1248</v>
      </c>
      <c r="L601" s="592" t="s">
        <v>76</v>
      </c>
      <c r="M601" s="615" t="s">
        <v>2486</v>
      </c>
      <c r="N601" s="619"/>
      <c r="O601" s="675">
        <v>4</v>
      </c>
      <c r="P601" s="675">
        <v>4</v>
      </c>
      <c r="Q601" s="592" t="s">
        <v>2103</v>
      </c>
      <c r="R601" s="619"/>
      <c r="S601" s="712"/>
      <c r="T601" s="712"/>
      <c r="U601" s="712"/>
      <c r="V601" s="619" t="s">
        <v>2073</v>
      </c>
      <c r="W601" s="714"/>
      <c r="X601" s="721" t="s">
        <v>37</v>
      </c>
      <c r="Y601" s="712"/>
      <c r="Z601" s="726" t="s">
        <v>45</v>
      </c>
      <c r="AA601" s="592"/>
      <c r="AB601" s="3843" t="s">
        <v>5541</v>
      </c>
      <c r="AC601" s="722">
        <v>7290</v>
      </c>
      <c r="AD601" s="722">
        <v>7096.32</v>
      </c>
      <c r="AE601" s="722">
        <f>SUM(AD601*P601+AC601)</f>
        <v>35675.279999999999</v>
      </c>
      <c r="AF601" s="31"/>
      <c r="AG601" s="31"/>
    </row>
    <row r="602" spans="1:33" ht="30" customHeight="1">
      <c r="A602" s="614" t="s">
        <v>6970</v>
      </c>
      <c r="B602" s="9087" t="s">
        <v>2104</v>
      </c>
      <c r="C602" s="9510">
        <v>45138</v>
      </c>
      <c r="D602" s="8843">
        <v>45194</v>
      </c>
      <c r="E602" s="8843"/>
      <c r="F602" s="9469"/>
      <c r="G602" s="8849">
        <v>8604</v>
      </c>
      <c r="H602" s="9442" t="s">
        <v>2105</v>
      </c>
      <c r="I602" s="8849"/>
      <c r="J602" s="8871" t="s">
        <v>2106</v>
      </c>
      <c r="K602" s="8871" t="s">
        <v>2055</v>
      </c>
      <c r="L602" s="619" t="s">
        <v>341</v>
      </c>
      <c r="M602" s="8868" t="s">
        <v>2487</v>
      </c>
      <c r="N602" s="782" t="s">
        <v>3952</v>
      </c>
      <c r="O602" s="675">
        <v>12</v>
      </c>
      <c r="P602" s="675">
        <v>12</v>
      </c>
      <c r="Q602" s="9251" t="s">
        <v>2107</v>
      </c>
      <c r="R602" s="8849"/>
      <c r="S602" s="712"/>
      <c r="T602" s="712"/>
      <c r="U602" s="712"/>
      <c r="V602" s="9237" t="s">
        <v>2073</v>
      </c>
      <c r="W602" s="8859"/>
      <c r="X602" s="9048" t="s">
        <v>37</v>
      </c>
      <c r="Y602" s="8859"/>
      <c r="Z602" s="9061" t="s">
        <v>45</v>
      </c>
      <c r="AA602" s="8924"/>
      <c r="AB602" s="9049" t="s">
        <v>5537</v>
      </c>
      <c r="AC602" s="8912">
        <v>2250</v>
      </c>
      <c r="AD602" s="722">
        <v>7350</v>
      </c>
      <c r="AE602" s="8912">
        <f>SUM(AD602*P602+AD603*P603+AD604*P604+AC602)</f>
        <v>180610</v>
      </c>
      <c r="AF602" s="9224">
        <v>222</v>
      </c>
      <c r="AG602" s="9654" t="s">
        <v>362</v>
      </c>
    </row>
    <row r="603" spans="1:33" ht="30" customHeight="1">
      <c r="A603" s="614" t="s">
        <v>6970</v>
      </c>
      <c r="B603" s="9029"/>
      <c r="C603" s="9511"/>
      <c r="D603" s="9489"/>
      <c r="E603" s="9489"/>
      <c r="F603" s="9514"/>
      <c r="G603" s="9212"/>
      <c r="H603" s="9443"/>
      <c r="I603" s="9212"/>
      <c r="J603" s="9228"/>
      <c r="K603" s="9228"/>
      <c r="L603" s="635" t="s">
        <v>381</v>
      </c>
      <c r="M603" s="9228"/>
      <c r="N603" s="782" t="s">
        <v>3954</v>
      </c>
      <c r="O603" s="675">
        <v>1</v>
      </c>
      <c r="P603" s="675">
        <v>1</v>
      </c>
      <c r="Q603" s="9267"/>
      <c r="R603" s="9212"/>
      <c r="S603" s="712"/>
      <c r="T603" s="712"/>
      <c r="U603" s="712"/>
      <c r="V603" s="9212"/>
      <c r="W603" s="9064"/>
      <c r="X603" s="9212"/>
      <c r="Y603" s="9064"/>
      <c r="Z603" s="9080"/>
      <c r="AA603" s="9074"/>
      <c r="AB603" s="9077"/>
      <c r="AC603" s="8920"/>
      <c r="AD603" s="722">
        <v>44100</v>
      </c>
      <c r="AE603" s="8920"/>
      <c r="AF603" s="9212"/>
      <c r="AG603" s="9656"/>
    </row>
    <row r="604" spans="1:33" ht="30" customHeight="1">
      <c r="A604" s="614" t="s">
        <v>6970</v>
      </c>
      <c r="B604" s="9030"/>
      <c r="C604" s="9512"/>
      <c r="D604" s="9490"/>
      <c r="E604" s="9490"/>
      <c r="F604" s="9488"/>
      <c r="G604" s="9071"/>
      <c r="H604" s="9444"/>
      <c r="I604" s="9071"/>
      <c r="J604" s="9229"/>
      <c r="K604" s="9229"/>
      <c r="L604" s="592" t="s">
        <v>163</v>
      </c>
      <c r="M604" s="9229"/>
      <c r="N604" s="782" t="s">
        <v>3951</v>
      </c>
      <c r="O604" s="675">
        <v>1</v>
      </c>
      <c r="P604" s="675">
        <v>1</v>
      </c>
      <c r="Q604" s="9268"/>
      <c r="R604" s="9071"/>
      <c r="S604" s="712"/>
      <c r="T604" s="712"/>
      <c r="U604" s="712"/>
      <c r="V604" s="9071"/>
      <c r="W604" s="9063"/>
      <c r="X604" s="9071"/>
      <c r="Y604" s="9063"/>
      <c r="Z604" s="9075"/>
      <c r="AA604" s="9074"/>
      <c r="AB604" s="9078"/>
      <c r="AC604" s="8913"/>
      <c r="AD604" s="722">
        <v>46060</v>
      </c>
      <c r="AE604" s="8913"/>
      <c r="AF604" s="9071"/>
      <c r="AG604" s="9655"/>
    </row>
    <row r="605" spans="1:33" ht="30" customHeight="1">
      <c r="A605" s="614" t="s">
        <v>6951</v>
      </c>
      <c r="B605" s="4102" t="s">
        <v>2108</v>
      </c>
      <c r="C605" s="910">
        <v>45139</v>
      </c>
      <c r="D605" s="674">
        <v>45146</v>
      </c>
      <c r="E605" s="674"/>
      <c r="F605" s="902"/>
      <c r="G605" s="619">
        <v>8640</v>
      </c>
      <c r="H605" s="619" t="s">
        <v>2109</v>
      </c>
      <c r="I605" s="870"/>
      <c r="J605" s="592" t="s">
        <v>2110</v>
      </c>
      <c r="K605" s="908" t="s">
        <v>2111</v>
      </c>
      <c r="L605" s="592" t="s">
        <v>28</v>
      </c>
      <c r="M605" s="615" t="s">
        <v>2488</v>
      </c>
      <c r="N605" s="619"/>
      <c r="O605" s="675">
        <v>2</v>
      </c>
      <c r="P605" s="675">
        <v>2</v>
      </c>
      <c r="Q605" s="592" t="s">
        <v>2112</v>
      </c>
      <c r="R605" s="619"/>
      <c r="S605" s="712"/>
      <c r="T605" s="712"/>
      <c r="U605" s="712"/>
      <c r="V605" s="912" t="s">
        <v>2073</v>
      </c>
      <c r="W605" s="714"/>
      <c r="X605" s="721" t="s">
        <v>37</v>
      </c>
      <c r="Y605" s="712"/>
      <c r="Z605" s="3809" t="s">
        <v>45</v>
      </c>
      <c r="AA605" s="592"/>
      <c r="AB605" s="3853" t="s">
        <v>5537</v>
      </c>
      <c r="AC605" s="722">
        <v>0</v>
      </c>
      <c r="AD605" s="722">
        <v>6735.68</v>
      </c>
      <c r="AE605" s="722">
        <f>SUM(AD605*P605+AC605)</f>
        <v>13471.36</v>
      </c>
      <c r="AF605" s="31"/>
      <c r="AG605" s="31"/>
    </row>
    <row r="606" spans="1:33" ht="30" customHeight="1">
      <c r="A606" s="191" t="s">
        <v>6944</v>
      </c>
      <c r="B606" s="68" t="s">
        <v>2113</v>
      </c>
      <c r="C606" s="88">
        <v>45139</v>
      </c>
      <c r="D606" s="66">
        <v>45149</v>
      </c>
      <c r="E606" s="66"/>
      <c r="F606" s="78"/>
      <c r="G606" s="68">
        <v>8639</v>
      </c>
      <c r="H606" s="68">
        <v>95</v>
      </c>
      <c r="I606" s="89"/>
      <c r="J606" s="36" t="s">
        <v>2114</v>
      </c>
      <c r="K606" s="90" t="s">
        <v>2115</v>
      </c>
      <c r="L606" s="91" t="s">
        <v>28</v>
      </c>
      <c r="M606" s="69" t="s">
        <v>2489</v>
      </c>
      <c r="N606" s="68"/>
      <c r="O606" s="74">
        <v>2</v>
      </c>
      <c r="P606" s="74">
        <v>2</v>
      </c>
      <c r="Q606" s="36" t="s">
        <v>2116</v>
      </c>
      <c r="R606" s="68"/>
      <c r="S606" s="71"/>
      <c r="T606" s="71"/>
      <c r="U606" s="71"/>
      <c r="V606" s="17" t="s">
        <v>256</v>
      </c>
      <c r="W606" s="182"/>
      <c r="X606" s="68"/>
      <c r="Y606" s="71"/>
      <c r="Z606" s="75"/>
      <c r="AA606" s="36"/>
      <c r="AB606" s="3847" t="s">
        <v>5537</v>
      </c>
      <c r="AC606" s="280"/>
      <c r="AD606" s="280"/>
      <c r="AE606" s="280"/>
      <c r="AF606" s="31"/>
      <c r="AG606" s="31"/>
    </row>
    <row r="607" spans="1:33" ht="30" customHeight="1">
      <c r="A607" s="614" t="s">
        <v>6953</v>
      </c>
      <c r="B607" s="9087" t="s">
        <v>2117</v>
      </c>
      <c r="C607" s="8843">
        <v>45169</v>
      </c>
      <c r="D607" s="8843">
        <v>45194</v>
      </c>
      <c r="E607" s="8843"/>
      <c r="F607" s="9469"/>
      <c r="G607" s="8849">
        <v>8599</v>
      </c>
      <c r="H607" s="8849">
        <v>135</v>
      </c>
      <c r="I607" s="8849"/>
      <c r="J607" s="9251" t="s">
        <v>2119</v>
      </c>
      <c r="K607" s="8871" t="s">
        <v>2118</v>
      </c>
      <c r="L607" s="619" t="s">
        <v>62</v>
      </c>
      <c r="M607" s="8868" t="s">
        <v>2490</v>
      </c>
      <c r="N607" s="782" t="s">
        <v>3952</v>
      </c>
      <c r="O607" s="675">
        <v>5</v>
      </c>
      <c r="P607" s="675">
        <v>5</v>
      </c>
      <c r="Q607" s="9251" t="s">
        <v>1923</v>
      </c>
      <c r="R607" s="8849"/>
      <c r="S607" s="712"/>
      <c r="T607" s="712"/>
      <c r="U607" s="712"/>
      <c r="V607" s="9238" t="s">
        <v>2073</v>
      </c>
      <c r="W607" s="8859"/>
      <c r="X607" s="9048" t="s">
        <v>37</v>
      </c>
      <c r="Y607" s="8859"/>
      <c r="Z607" s="9072" t="s">
        <v>45</v>
      </c>
      <c r="AA607" s="8924"/>
      <c r="AB607" s="9049" t="s">
        <v>5535</v>
      </c>
      <c r="AC607" s="8912">
        <v>4500</v>
      </c>
      <c r="AD607" s="722">
        <v>6296.75</v>
      </c>
      <c r="AE607" s="8912">
        <f>SUM(AD607*P607+AD608*P608+AC607)</f>
        <v>73766.91</v>
      </c>
      <c r="AF607" s="247"/>
      <c r="AG607" s="247"/>
    </row>
    <row r="608" spans="1:33" ht="30" customHeight="1">
      <c r="A608" s="614" t="s">
        <v>6953</v>
      </c>
      <c r="B608" s="9030"/>
      <c r="C608" s="8845"/>
      <c r="D608" s="8845"/>
      <c r="E608" s="8845"/>
      <c r="F608" s="9470"/>
      <c r="G608" s="8850"/>
      <c r="H608" s="8850"/>
      <c r="I608" s="8850"/>
      <c r="J608" s="9253"/>
      <c r="K608" s="8854"/>
      <c r="L608" s="635" t="s">
        <v>381</v>
      </c>
      <c r="M608" s="8854"/>
      <c r="N608" s="782" t="s">
        <v>3954</v>
      </c>
      <c r="O608" s="675">
        <v>1</v>
      </c>
      <c r="P608" s="675">
        <v>1</v>
      </c>
      <c r="Q608" s="9253"/>
      <c r="R608" s="8850"/>
      <c r="S608" s="712"/>
      <c r="T608" s="712"/>
      <c r="U608" s="712"/>
      <c r="V608" s="8850"/>
      <c r="W608" s="8860"/>
      <c r="X608" s="8850"/>
      <c r="Y608" s="8860"/>
      <c r="Z608" s="8894"/>
      <c r="AA608" s="8924"/>
      <c r="AB608" s="8908"/>
      <c r="AC608" s="8913"/>
      <c r="AD608" s="722">
        <v>37783.160000000003</v>
      </c>
      <c r="AE608" s="8913"/>
      <c r="AF608" s="30"/>
      <c r="AG608" s="30"/>
    </row>
    <row r="609" spans="1:33" ht="30" customHeight="1">
      <c r="A609" s="614" t="s">
        <v>6953</v>
      </c>
      <c r="B609" s="9087" t="s">
        <v>2120</v>
      </c>
      <c r="C609" s="8843">
        <v>45169</v>
      </c>
      <c r="D609" s="8843">
        <v>45194</v>
      </c>
      <c r="E609" s="8843"/>
      <c r="F609" s="9469"/>
      <c r="G609" s="8849">
        <v>8599</v>
      </c>
      <c r="H609" s="8849">
        <v>262</v>
      </c>
      <c r="I609" s="8849"/>
      <c r="J609" s="9254" t="s">
        <v>2121</v>
      </c>
      <c r="K609" s="8871" t="s">
        <v>2118</v>
      </c>
      <c r="L609" s="714" t="s">
        <v>201</v>
      </c>
      <c r="M609" s="8868" t="s">
        <v>2491</v>
      </c>
      <c r="N609" s="782" t="s">
        <v>3952</v>
      </c>
      <c r="O609" s="724">
        <v>13</v>
      </c>
      <c r="P609" s="724">
        <v>13</v>
      </c>
      <c r="Q609" s="9251" t="s">
        <v>1923</v>
      </c>
      <c r="R609" s="8859"/>
      <c r="S609" s="712"/>
      <c r="T609" s="712"/>
      <c r="U609" s="712"/>
      <c r="V609" s="9230" t="s">
        <v>2073</v>
      </c>
      <c r="W609" s="8859"/>
      <c r="X609" s="9048" t="s">
        <v>37</v>
      </c>
      <c r="Y609" s="8859"/>
      <c r="Z609" s="9056" t="s">
        <v>45</v>
      </c>
      <c r="AA609" s="8924"/>
      <c r="AB609" s="9049" t="s">
        <v>5535</v>
      </c>
      <c r="AC609" s="8912">
        <v>6750</v>
      </c>
      <c r="AD609" s="722">
        <v>6296.75</v>
      </c>
      <c r="AE609" s="8912">
        <f>SUM(AD609*P609+AD610*P610+AC609)</f>
        <v>126390.91</v>
      </c>
      <c r="AF609" s="247"/>
      <c r="AG609" s="247"/>
    </row>
    <row r="610" spans="1:33" ht="30" customHeight="1">
      <c r="A610" s="4115" t="s">
        <v>6953</v>
      </c>
      <c r="B610" s="9030"/>
      <c r="C610" s="8845"/>
      <c r="D610" s="8845"/>
      <c r="E610" s="8845"/>
      <c r="F610" s="9470"/>
      <c r="G610" s="8850"/>
      <c r="H610" s="8850"/>
      <c r="I610" s="8850"/>
      <c r="J610" s="9255"/>
      <c r="K610" s="8854"/>
      <c r="L610" s="911" t="s">
        <v>381</v>
      </c>
      <c r="M610" s="8854"/>
      <c r="N610" s="782" t="s">
        <v>3954</v>
      </c>
      <c r="O610" s="724">
        <v>1</v>
      </c>
      <c r="P610" s="724">
        <v>1</v>
      </c>
      <c r="Q610" s="9253"/>
      <c r="R610" s="8860"/>
      <c r="S610" s="712"/>
      <c r="T610" s="712"/>
      <c r="U610" s="712"/>
      <c r="V610" s="8850"/>
      <c r="W610" s="8860"/>
      <c r="X610" s="8850"/>
      <c r="Y610" s="8860"/>
      <c r="Z610" s="8894"/>
      <c r="AA610" s="8924"/>
      <c r="AB610" s="8908"/>
      <c r="AC610" s="8913"/>
      <c r="AD610" s="722">
        <v>37783.160000000003</v>
      </c>
      <c r="AE610" s="8913"/>
      <c r="AF610" s="30"/>
      <c r="AG610" s="30"/>
    </row>
    <row r="611" spans="1:33" ht="30" customHeight="1">
      <c r="A611" s="614" t="s">
        <v>6953</v>
      </c>
      <c r="B611" s="9087" t="s">
        <v>2122</v>
      </c>
      <c r="C611" s="8843">
        <v>45169</v>
      </c>
      <c r="D611" s="8843">
        <v>45194</v>
      </c>
      <c r="E611" s="8843"/>
      <c r="F611" s="9469"/>
      <c r="G611" s="8849">
        <v>8599</v>
      </c>
      <c r="H611" s="9442" t="s">
        <v>2123</v>
      </c>
      <c r="I611" s="8849"/>
      <c r="J611" s="9251" t="s">
        <v>2124</v>
      </c>
      <c r="K611" s="9251" t="s">
        <v>2118</v>
      </c>
      <c r="L611" s="619" t="s">
        <v>62</v>
      </c>
      <c r="M611" s="8868" t="s">
        <v>2492</v>
      </c>
      <c r="N611" s="782" t="s">
        <v>3952</v>
      </c>
      <c r="O611" s="675">
        <v>5</v>
      </c>
      <c r="P611" s="675">
        <v>5</v>
      </c>
      <c r="Q611" s="9251" t="s">
        <v>1923</v>
      </c>
      <c r="R611" s="8849"/>
      <c r="S611" s="712"/>
      <c r="T611" s="712"/>
      <c r="U611" s="712"/>
      <c r="V611" s="9119" t="s">
        <v>2073</v>
      </c>
      <c r="W611" s="8859"/>
      <c r="X611" s="9048" t="s">
        <v>37</v>
      </c>
      <c r="Y611" s="8859"/>
      <c r="Z611" s="9056" t="s">
        <v>45</v>
      </c>
      <c r="AA611" s="8924"/>
      <c r="AB611" s="9049" t="s">
        <v>5535</v>
      </c>
      <c r="AC611" s="8912">
        <v>0</v>
      </c>
      <c r="AD611" s="722">
        <v>6296.75</v>
      </c>
      <c r="AE611" s="8912">
        <f>SUM(AD611*P611+AD612*P612+AC611)</f>
        <v>94455.69</v>
      </c>
      <c r="AF611" s="247"/>
      <c r="AG611" s="247"/>
    </row>
    <row r="612" spans="1:33" ht="30" customHeight="1">
      <c r="A612" s="614" t="s">
        <v>6953</v>
      </c>
      <c r="B612" s="9030"/>
      <c r="C612" s="8845"/>
      <c r="D612" s="8845"/>
      <c r="E612" s="8845"/>
      <c r="F612" s="9470"/>
      <c r="G612" s="8850"/>
      <c r="H612" s="9187"/>
      <c r="I612" s="8850"/>
      <c r="J612" s="8854"/>
      <c r="K612" s="8854"/>
      <c r="L612" s="635" t="s">
        <v>2010</v>
      </c>
      <c r="M612" s="8854"/>
      <c r="N612" s="782" t="s">
        <v>3955</v>
      </c>
      <c r="O612" s="675">
        <v>1</v>
      </c>
      <c r="P612" s="675">
        <v>1</v>
      </c>
      <c r="Q612" s="9253"/>
      <c r="R612" s="8850"/>
      <c r="S612" s="712"/>
      <c r="T612" s="712"/>
      <c r="U612" s="712"/>
      <c r="V612" s="8850"/>
      <c r="W612" s="8860"/>
      <c r="X612" s="8850"/>
      <c r="Y612" s="8860"/>
      <c r="Z612" s="8894"/>
      <c r="AA612" s="8924"/>
      <c r="AB612" s="8908"/>
      <c r="AC612" s="8913"/>
      <c r="AD612" s="722">
        <v>62971.94</v>
      </c>
      <c r="AE612" s="8913"/>
      <c r="AF612" s="30"/>
      <c r="AG612" s="30"/>
    </row>
    <row r="613" spans="1:33" ht="30" customHeight="1">
      <c r="A613" s="6034" t="s">
        <v>6953</v>
      </c>
      <c r="B613" s="9087" t="s">
        <v>2125</v>
      </c>
      <c r="C613" s="8843">
        <v>45169</v>
      </c>
      <c r="D613" s="8843">
        <v>45194</v>
      </c>
      <c r="E613" s="8843"/>
      <c r="F613" s="9469"/>
      <c r="G613" s="8849">
        <v>8599</v>
      </c>
      <c r="H613" s="8849">
        <v>142</v>
      </c>
      <c r="I613" s="8849"/>
      <c r="J613" s="9251" t="s">
        <v>2126</v>
      </c>
      <c r="K613" s="9251" t="s">
        <v>2118</v>
      </c>
      <c r="L613" s="619" t="s">
        <v>62</v>
      </c>
      <c r="M613" s="8868" t="s">
        <v>2493</v>
      </c>
      <c r="N613" s="782" t="s">
        <v>3952</v>
      </c>
      <c r="O613" s="675">
        <v>5</v>
      </c>
      <c r="P613" s="675">
        <v>5</v>
      </c>
      <c r="Q613" s="9251" t="s">
        <v>1923</v>
      </c>
      <c r="R613" s="8849"/>
      <c r="S613" s="712"/>
      <c r="T613" s="712"/>
      <c r="U613" s="712"/>
      <c r="V613" s="8849" t="s">
        <v>2073</v>
      </c>
      <c r="W613" s="8859"/>
      <c r="X613" s="9048" t="s">
        <v>37</v>
      </c>
      <c r="Y613" s="8859"/>
      <c r="Z613" s="9056" t="s">
        <v>45</v>
      </c>
      <c r="AA613" s="8924"/>
      <c r="AB613" s="9049" t="s">
        <v>5535</v>
      </c>
      <c r="AC613" s="8912">
        <v>4500</v>
      </c>
      <c r="AD613" s="722">
        <v>6296.75</v>
      </c>
      <c r="AE613" s="8912">
        <f>SUM(AD613*P613+AD614*P614+AC613)</f>
        <v>73766.91</v>
      </c>
      <c r="AF613" s="247"/>
      <c r="AG613" s="247"/>
    </row>
    <row r="614" spans="1:33" ht="30" customHeight="1">
      <c r="A614" s="614" t="s">
        <v>6953</v>
      </c>
      <c r="B614" s="9030"/>
      <c r="C614" s="8845"/>
      <c r="D614" s="8845"/>
      <c r="E614" s="8845"/>
      <c r="F614" s="9470"/>
      <c r="G614" s="8850"/>
      <c r="H614" s="8850"/>
      <c r="I614" s="8850"/>
      <c r="J614" s="9253"/>
      <c r="K614" s="9253"/>
      <c r="L614" s="635" t="s">
        <v>2127</v>
      </c>
      <c r="M614" s="8854"/>
      <c r="N614" s="782" t="s">
        <v>3954</v>
      </c>
      <c r="O614" s="675">
        <v>1</v>
      </c>
      <c r="P614" s="675">
        <v>1</v>
      </c>
      <c r="Q614" s="9253"/>
      <c r="R614" s="8850"/>
      <c r="S614" s="712"/>
      <c r="T614" s="712"/>
      <c r="U614" s="712"/>
      <c r="V614" s="8850"/>
      <c r="W614" s="8860"/>
      <c r="X614" s="8850"/>
      <c r="Y614" s="8860"/>
      <c r="Z614" s="8894"/>
      <c r="AA614" s="8924"/>
      <c r="AB614" s="8908"/>
      <c r="AC614" s="8913"/>
      <c r="AD614" s="722">
        <v>37783.160000000003</v>
      </c>
      <c r="AE614" s="8913"/>
      <c r="AF614" s="30"/>
      <c r="AG614" s="30"/>
    </row>
    <row r="615" spans="1:33" ht="30" customHeight="1">
      <c r="A615" s="194" t="s">
        <v>6966</v>
      </c>
      <c r="B615" s="68" t="s">
        <v>2128</v>
      </c>
      <c r="C615" s="66">
        <v>45139</v>
      </c>
      <c r="D615" s="66">
        <v>45146</v>
      </c>
      <c r="E615" s="66"/>
      <c r="F615" s="78"/>
      <c r="G615" s="68">
        <v>5940</v>
      </c>
      <c r="H615" s="92" t="s">
        <v>2129</v>
      </c>
      <c r="I615" s="68"/>
      <c r="J615" s="36" t="s">
        <v>2130</v>
      </c>
      <c r="K615" s="36" t="s">
        <v>2131</v>
      </c>
      <c r="L615" s="68" t="s">
        <v>1928</v>
      </c>
      <c r="M615" s="69" t="s">
        <v>2494</v>
      </c>
      <c r="N615" s="68"/>
      <c r="O615" s="74">
        <v>18</v>
      </c>
      <c r="P615" s="74">
        <v>18</v>
      </c>
      <c r="Q615" s="36" t="s">
        <v>2132</v>
      </c>
      <c r="R615" s="68"/>
      <c r="S615" s="71"/>
      <c r="T615" s="71"/>
      <c r="U615" s="71"/>
      <c r="V615" s="17" t="s">
        <v>256</v>
      </c>
      <c r="W615" s="182"/>
      <c r="X615" s="68"/>
      <c r="Y615" s="71"/>
      <c r="Z615" s="75"/>
      <c r="AA615" s="36"/>
      <c r="AB615" s="3851" t="s">
        <v>5535</v>
      </c>
      <c r="AC615" s="280"/>
      <c r="AD615" s="280"/>
      <c r="AE615" s="280"/>
      <c r="AF615" s="31"/>
      <c r="AG615" s="31"/>
    </row>
    <row r="616" spans="1:33" ht="30" customHeight="1">
      <c r="A616" s="195" t="s">
        <v>6971</v>
      </c>
      <c r="B616" s="68" t="s">
        <v>2133</v>
      </c>
      <c r="C616" s="88">
        <v>45134</v>
      </c>
      <c r="D616" s="66">
        <v>45141</v>
      </c>
      <c r="E616" s="66"/>
      <c r="F616" s="78"/>
      <c r="G616" s="68">
        <v>8601</v>
      </c>
      <c r="H616" s="103" t="s">
        <v>2134</v>
      </c>
      <c r="I616" s="89"/>
      <c r="J616" s="36" t="s">
        <v>2135</v>
      </c>
      <c r="K616" s="90" t="s">
        <v>2136</v>
      </c>
      <c r="L616" s="36" t="s">
        <v>2166</v>
      </c>
      <c r="M616" s="69" t="s">
        <v>2168</v>
      </c>
      <c r="N616" s="68"/>
      <c r="O616" s="74">
        <v>4</v>
      </c>
      <c r="P616" s="74">
        <v>4</v>
      </c>
      <c r="Q616" s="36" t="s">
        <v>2137</v>
      </c>
      <c r="R616" s="68"/>
      <c r="S616" s="71"/>
      <c r="T616" s="71"/>
      <c r="U616" s="71"/>
      <c r="V616" s="17" t="s">
        <v>256</v>
      </c>
      <c r="W616" s="182"/>
      <c r="X616" s="68"/>
      <c r="Y616" s="71"/>
      <c r="Z616" s="75"/>
      <c r="AA616" s="36"/>
      <c r="AB616" s="3851" t="s">
        <v>5544</v>
      </c>
      <c r="AC616" s="280"/>
      <c r="AD616" s="280"/>
      <c r="AE616" s="280"/>
      <c r="AF616" s="31"/>
      <c r="AG616" s="31"/>
    </row>
    <row r="617" spans="1:33" ht="30" customHeight="1">
      <c r="A617" s="614" t="s">
        <v>6971</v>
      </c>
      <c r="B617" s="4102" t="s">
        <v>2138</v>
      </c>
      <c r="C617" s="910">
        <v>45134</v>
      </c>
      <c r="D617" s="674">
        <v>45141</v>
      </c>
      <c r="E617" s="1626"/>
      <c r="F617" s="902"/>
      <c r="G617" s="619">
        <v>8601</v>
      </c>
      <c r="H617" s="1627" t="s">
        <v>2134</v>
      </c>
      <c r="I617" s="870"/>
      <c r="J617" s="592" t="s">
        <v>2135</v>
      </c>
      <c r="K617" s="908" t="s">
        <v>2136</v>
      </c>
      <c r="L617" s="592" t="s">
        <v>1841</v>
      </c>
      <c r="M617" s="615" t="s">
        <v>2169</v>
      </c>
      <c r="N617" s="619"/>
      <c r="O617" s="675">
        <v>3</v>
      </c>
      <c r="P617" s="675">
        <v>3</v>
      </c>
      <c r="Q617" s="592" t="s">
        <v>2139</v>
      </c>
      <c r="R617" s="619"/>
      <c r="S617" s="712"/>
      <c r="T617" s="712"/>
      <c r="U617" s="712"/>
      <c r="V617" s="947" t="s">
        <v>2073</v>
      </c>
      <c r="W617" s="714"/>
      <c r="X617" s="1625" t="s">
        <v>37</v>
      </c>
      <c r="Y617" s="712"/>
      <c r="Z617" s="3805" t="s">
        <v>45</v>
      </c>
      <c r="AA617" s="592"/>
      <c r="AB617" s="3853" t="s">
        <v>5585</v>
      </c>
      <c r="AC617" s="722">
        <v>0</v>
      </c>
      <c r="AD617" s="722">
        <v>4851</v>
      </c>
      <c r="AE617" s="722">
        <f>SUM(AD617*P617+AC617)</f>
        <v>14553</v>
      </c>
      <c r="AF617" s="31"/>
      <c r="AG617" s="31"/>
    </row>
    <row r="618" spans="1:33" ht="30" customHeight="1">
      <c r="A618" s="614" t="s">
        <v>6942</v>
      </c>
      <c r="B618" s="9087" t="s">
        <v>2140</v>
      </c>
      <c r="C618" s="8843">
        <v>45140</v>
      </c>
      <c r="D618" s="8843">
        <v>45196</v>
      </c>
      <c r="E618" s="8843"/>
      <c r="F618" s="9469"/>
      <c r="G618" s="8849">
        <v>8638</v>
      </c>
      <c r="H618" s="8849">
        <v>84</v>
      </c>
      <c r="I618" s="8849"/>
      <c r="J618" s="9248" t="s">
        <v>2141</v>
      </c>
      <c r="K618" s="9248" t="s">
        <v>2142</v>
      </c>
      <c r="L618" s="619" t="s">
        <v>62</v>
      </c>
      <c r="M618" s="8868" t="s">
        <v>2170</v>
      </c>
      <c r="N618" s="782" t="s">
        <v>3952</v>
      </c>
      <c r="O618" s="675">
        <v>5</v>
      </c>
      <c r="P618" s="675">
        <v>5</v>
      </c>
      <c r="Q618" s="9248" t="s">
        <v>2146</v>
      </c>
      <c r="R618" s="8849"/>
      <c r="S618" s="712"/>
      <c r="T618" s="712"/>
      <c r="U618" s="712"/>
      <c r="V618" s="8849" t="s">
        <v>2073</v>
      </c>
      <c r="W618" s="8859"/>
      <c r="X618" s="8849" t="s">
        <v>37</v>
      </c>
      <c r="Y618" s="8859"/>
      <c r="Z618" s="8893" t="s">
        <v>45</v>
      </c>
      <c r="AA618" s="8924"/>
      <c r="AB618" s="9049" t="s">
        <v>5584</v>
      </c>
      <c r="AC618" s="8912">
        <v>0</v>
      </c>
      <c r="AD618" s="722">
        <v>7613</v>
      </c>
      <c r="AE618" s="9648">
        <f>SUM(P618*AD618+P619*AD619+P621*AD621+AC618+P620*AD620)</f>
        <v>111997</v>
      </c>
      <c r="AF618" s="247"/>
      <c r="AG618" s="247"/>
    </row>
    <row r="619" spans="1:33" ht="30" customHeight="1">
      <c r="A619" s="614" t="s">
        <v>6942</v>
      </c>
      <c r="B619" s="9029"/>
      <c r="C619" s="8844"/>
      <c r="D619" s="8844"/>
      <c r="E619" s="8844"/>
      <c r="F619" s="9491"/>
      <c r="G619" s="8863"/>
      <c r="H619" s="8863"/>
      <c r="I619" s="8863"/>
      <c r="J619" s="9250"/>
      <c r="K619" s="9250"/>
      <c r="L619" s="635" t="s">
        <v>381</v>
      </c>
      <c r="M619" s="8870"/>
      <c r="N619" s="432" t="s">
        <v>3957</v>
      </c>
      <c r="O619" s="675">
        <v>1</v>
      </c>
      <c r="P619" s="675">
        <v>1</v>
      </c>
      <c r="Q619" s="9250"/>
      <c r="R619" s="8863"/>
      <c r="S619" s="712"/>
      <c r="T619" s="712"/>
      <c r="U619" s="712"/>
      <c r="V619" s="8863"/>
      <c r="W619" s="8902"/>
      <c r="X619" s="8863"/>
      <c r="Y619" s="8902"/>
      <c r="Z619" s="8896"/>
      <c r="AA619" s="8924"/>
      <c r="AB619" s="9058"/>
      <c r="AC619" s="8920"/>
      <c r="AD619" s="722">
        <v>43000</v>
      </c>
      <c r="AE619" s="9649"/>
      <c r="AF619" s="248"/>
      <c r="AG619" s="248"/>
    </row>
    <row r="620" spans="1:33" ht="30" customHeight="1">
      <c r="A620" s="614" t="s">
        <v>6942</v>
      </c>
      <c r="B620" s="9029"/>
      <c r="C620" s="8844"/>
      <c r="D620" s="8844"/>
      <c r="E620" s="8844"/>
      <c r="F620" s="9491"/>
      <c r="G620" s="8863"/>
      <c r="H620" s="8863"/>
      <c r="I620" s="8863"/>
      <c r="J620" s="9250"/>
      <c r="K620" s="9250"/>
      <c r="L620" s="913" t="s">
        <v>455</v>
      </c>
      <c r="M620" s="8870"/>
      <c r="N620" s="782" t="s">
        <v>3951</v>
      </c>
      <c r="O620" s="675">
        <v>1</v>
      </c>
      <c r="P620" s="675">
        <v>1</v>
      </c>
      <c r="Q620" s="9250"/>
      <c r="R620" s="8863"/>
      <c r="S620" s="712"/>
      <c r="T620" s="712"/>
      <c r="U620" s="712"/>
      <c r="V620" s="8863"/>
      <c r="W620" s="8902"/>
      <c r="X620" s="8863"/>
      <c r="Y620" s="8902"/>
      <c r="Z620" s="8896"/>
      <c r="AA620" s="8924"/>
      <c r="AB620" s="9058"/>
      <c r="AC620" s="8920"/>
      <c r="AD620" s="722">
        <v>27000</v>
      </c>
      <c r="AE620" s="9649"/>
      <c r="AF620" s="30"/>
      <c r="AG620" s="30"/>
    </row>
    <row r="621" spans="1:33" ht="30" customHeight="1">
      <c r="A621" s="614" t="s">
        <v>6942</v>
      </c>
      <c r="B621" s="9030"/>
      <c r="C621" s="8845"/>
      <c r="D621" s="8845"/>
      <c r="E621" s="8845"/>
      <c r="F621" s="9470"/>
      <c r="G621" s="8850"/>
      <c r="H621" s="8850"/>
      <c r="I621" s="8850"/>
      <c r="J621" s="9249"/>
      <c r="K621" s="9249"/>
      <c r="L621" s="2055" t="s">
        <v>14741</v>
      </c>
      <c r="M621" s="8869"/>
      <c r="N621" s="900" t="s">
        <v>3952</v>
      </c>
      <c r="O621" s="675">
        <v>4</v>
      </c>
      <c r="P621" s="675">
        <v>4</v>
      </c>
      <c r="Q621" s="9249"/>
      <c r="R621" s="8850"/>
      <c r="S621" s="712"/>
      <c r="T621" s="712"/>
      <c r="U621" s="712"/>
      <c r="V621" s="8850"/>
      <c r="W621" s="8860"/>
      <c r="X621" s="8850"/>
      <c r="Y621" s="8860"/>
      <c r="Z621" s="8894"/>
      <c r="AA621" s="8924"/>
      <c r="AB621" s="9059"/>
      <c r="AC621" s="8913"/>
      <c r="AD621" s="722">
        <v>983</v>
      </c>
      <c r="AE621" s="9650"/>
      <c r="AF621" s="248"/>
      <c r="AG621" s="248"/>
    </row>
    <row r="622" spans="1:33" ht="30" customHeight="1">
      <c r="A622" s="614" t="s">
        <v>6942</v>
      </c>
      <c r="B622" s="9087" t="s">
        <v>2143</v>
      </c>
      <c r="C622" s="8843">
        <v>45140</v>
      </c>
      <c r="D622" s="8843">
        <v>45196</v>
      </c>
      <c r="E622" s="8843"/>
      <c r="F622" s="9469"/>
      <c r="G622" s="8849">
        <v>8638</v>
      </c>
      <c r="H622" s="8849">
        <v>175</v>
      </c>
      <c r="I622" s="8849"/>
      <c r="J622" s="9248" t="s">
        <v>2144</v>
      </c>
      <c r="K622" s="9248" t="s">
        <v>2145</v>
      </c>
      <c r="L622" s="635" t="s">
        <v>381</v>
      </c>
      <c r="M622" s="8868" t="s">
        <v>2171</v>
      </c>
      <c r="N622" s="782" t="s">
        <v>3954</v>
      </c>
      <c r="O622" s="675">
        <v>1</v>
      </c>
      <c r="P622" s="675">
        <v>1</v>
      </c>
      <c r="Q622" s="9248" t="s">
        <v>2146</v>
      </c>
      <c r="R622" s="8849"/>
      <c r="S622" s="712"/>
      <c r="T622" s="712"/>
      <c r="U622" s="712"/>
      <c r="V622" s="9243" t="s">
        <v>2073</v>
      </c>
      <c r="W622" s="8859"/>
      <c r="X622" s="9073" t="s">
        <v>37</v>
      </c>
      <c r="Y622" s="8859"/>
      <c r="Z622" s="9060" t="s">
        <v>45</v>
      </c>
      <c r="AA622" s="8924"/>
      <c r="AB622" s="9049" t="s">
        <v>5584</v>
      </c>
      <c r="AC622" s="8912">
        <v>0</v>
      </c>
      <c r="AD622" s="722">
        <v>37853</v>
      </c>
      <c r="AE622" s="8912">
        <f>SUM(AD622*P622+AD623*P623+AC622)</f>
        <v>64853</v>
      </c>
      <c r="AF622" s="9218">
        <v>724</v>
      </c>
      <c r="AG622" s="274" t="s">
        <v>362</v>
      </c>
    </row>
    <row r="623" spans="1:33" ht="30" customHeight="1">
      <c r="A623" s="614" t="s">
        <v>6942</v>
      </c>
      <c r="B623" s="9030"/>
      <c r="C623" s="8845"/>
      <c r="D623" s="8845"/>
      <c r="E623" s="8845"/>
      <c r="F623" s="9470"/>
      <c r="G623" s="8850"/>
      <c r="H623" s="8850"/>
      <c r="I623" s="8850"/>
      <c r="J623" s="8854"/>
      <c r="K623" s="9249"/>
      <c r="L623" s="913" t="s">
        <v>455</v>
      </c>
      <c r="M623" s="8854"/>
      <c r="N623" s="782" t="s">
        <v>3951</v>
      </c>
      <c r="O623" s="675">
        <v>1</v>
      </c>
      <c r="P623" s="675">
        <v>1</v>
      </c>
      <c r="Q623" s="9249"/>
      <c r="R623" s="8850"/>
      <c r="S623" s="712"/>
      <c r="T623" s="712"/>
      <c r="U623" s="712"/>
      <c r="V623" s="8850"/>
      <c r="W623" s="8860"/>
      <c r="X623" s="8850"/>
      <c r="Y623" s="8860"/>
      <c r="Z623" s="8894"/>
      <c r="AA623" s="8924"/>
      <c r="AB623" s="9059"/>
      <c r="AC623" s="8913"/>
      <c r="AD623" s="722">
        <v>27000</v>
      </c>
      <c r="AE623" s="8913"/>
      <c r="AF623" s="9220"/>
      <c r="AG623" s="290"/>
    </row>
    <row r="624" spans="1:33" ht="30" customHeight="1">
      <c r="A624" s="4953" t="s">
        <v>6969</v>
      </c>
      <c r="B624" s="4102" t="s">
        <v>2147</v>
      </c>
      <c r="C624" s="674">
        <v>45134</v>
      </c>
      <c r="D624" s="674">
        <v>45148</v>
      </c>
      <c r="E624" s="674"/>
      <c r="F624" s="902"/>
      <c r="G624" s="619">
        <v>8616</v>
      </c>
      <c r="H624" s="914">
        <v>204</v>
      </c>
      <c r="I624" s="905" t="s">
        <v>25</v>
      </c>
      <c r="J624" s="592" t="s">
        <v>2148</v>
      </c>
      <c r="K624" s="592" t="s">
        <v>2149</v>
      </c>
      <c r="L624" s="619" t="s">
        <v>28</v>
      </c>
      <c r="M624" s="615" t="s">
        <v>2172</v>
      </c>
      <c r="N624" s="619"/>
      <c r="O624" s="675">
        <v>2</v>
      </c>
      <c r="P624" s="675">
        <v>2</v>
      </c>
      <c r="Q624" s="592" t="s">
        <v>2150</v>
      </c>
      <c r="R624" s="619"/>
      <c r="S624" s="712"/>
      <c r="T624" s="712"/>
      <c r="U624" s="712"/>
      <c r="V624" s="718" t="s">
        <v>2073</v>
      </c>
      <c r="W624" s="714"/>
      <c r="X624" s="721" t="s">
        <v>37</v>
      </c>
      <c r="Y624" s="712"/>
      <c r="Z624" s="3776" t="s">
        <v>45</v>
      </c>
      <c r="AA624" s="592"/>
      <c r="AB624" s="3855" t="s">
        <v>5541</v>
      </c>
      <c r="AC624" s="722">
        <v>13500</v>
      </c>
      <c r="AD624" s="722">
        <v>7425</v>
      </c>
      <c r="AE624" s="722">
        <f>SUM(AD624*P624+AC624)</f>
        <v>28350</v>
      </c>
      <c r="AF624" s="31"/>
      <c r="AG624" s="31"/>
    </row>
    <row r="625" spans="1:33" ht="30" customHeight="1">
      <c r="A625" s="194" t="s">
        <v>6959</v>
      </c>
      <c r="B625" s="68" t="s">
        <v>2151</v>
      </c>
      <c r="C625" s="66">
        <v>45140</v>
      </c>
      <c r="D625" s="66">
        <v>45147</v>
      </c>
      <c r="E625" s="66"/>
      <c r="F625" s="78"/>
      <c r="G625" s="68">
        <v>8634</v>
      </c>
      <c r="H625" s="92"/>
      <c r="I625" s="93" t="s">
        <v>92</v>
      </c>
      <c r="J625" s="36" t="s">
        <v>2152</v>
      </c>
      <c r="K625" s="36" t="s">
        <v>2153</v>
      </c>
      <c r="L625" s="68" t="s">
        <v>173</v>
      </c>
      <c r="M625" s="69" t="s">
        <v>2173</v>
      </c>
      <c r="N625" s="68"/>
      <c r="O625" s="74">
        <v>1</v>
      </c>
      <c r="P625" s="74">
        <v>1</v>
      </c>
      <c r="Q625" s="36" t="s">
        <v>2154</v>
      </c>
      <c r="R625" s="68"/>
      <c r="S625" s="71"/>
      <c r="T625" s="71"/>
      <c r="U625" s="71"/>
      <c r="V625" s="17" t="s">
        <v>256</v>
      </c>
      <c r="W625" s="182"/>
      <c r="X625" s="68"/>
      <c r="Y625" s="71"/>
      <c r="Z625" s="75"/>
      <c r="AA625" s="36"/>
      <c r="AB625" s="3851" t="s">
        <v>5541</v>
      </c>
      <c r="AC625" s="280"/>
      <c r="AD625" s="280"/>
      <c r="AE625" s="280"/>
      <c r="AF625" s="31"/>
      <c r="AG625" s="31"/>
    </row>
    <row r="626" spans="1:33" ht="30" customHeight="1">
      <c r="A626" s="591" t="s">
        <v>6902</v>
      </c>
      <c r="B626" s="619" t="s">
        <v>2155</v>
      </c>
      <c r="C626" s="674">
        <v>45139</v>
      </c>
      <c r="D626" s="674">
        <v>45146</v>
      </c>
      <c r="E626" s="674"/>
      <c r="F626" s="902"/>
      <c r="G626" s="619"/>
      <c r="H626" s="914"/>
      <c r="I626" s="905" t="s">
        <v>92</v>
      </c>
      <c r="J626" s="592" t="s">
        <v>2156</v>
      </c>
      <c r="K626" s="592" t="s">
        <v>2157</v>
      </c>
      <c r="L626" s="619" t="s">
        <v>28</v>
      </c>
      <c r="M626" s="615" t="s">
        <v>2174</v>
      </c>
      <c r="N626" s="619"/>
      <c r="O626" s="675">
        <v>2</v>
      </c>
      <c r="P626" s="675">
        <v>2</v>
      </c>
      <c r="Q626" s="592" t="s">
        <v>2158</v>
      </c>
      <c r="R626" s="619"/>
      <c r="S626" s="712"/>
      <c r="T626" s="712"/>
      <c r="U626" s="712"/>
      <c r="V626" s="888" t="s">
        <v>2073</v>
      </c>
      <c r="W626" s="714"/>
      <c r="X626" s="721" t="s">
        <v>37</v>
      </c>
      <c r="Y626" s="712"/>
      <c r="Z626" s="3776" t="s">
        <v>45</v>
      </c>
      <c r="AA626" s="592"/>
      <c r="AB626" s="3843" t="s">
        <v>5537</v>
      </c>
      <c r="AC626" s="722">
        <v>0</v>
      </c>
      <c r="AD626" s="722">
        <v>6401.34</v>
      </c>
      <c r="AE626" s="722">
        <f>SUM(AD626*P626+AC626)</f>
        <v>12802.68</v>
      </c>
      <c r="AF626" s="31"/>
      <c r="AG626" s="31"/>
    </row>
    <row r="627" spans="1:33" ht="30" customHeight="1">
      <c r="A627" s="737" t="s">
        <v>6973</v>
      </c>
      <c r="B627" s="4102" t="s">
        <v>2159</v>
      </c>
      <c r="C627" s="674">
        <v>45139</v>
      </c>
      <c r="D627" s="674">
        <v>45146</v>
      </c>
      <c r="E627" s="674"/>
      <c r="F627" s="902"/>
      <c r="G627" s="619">
        <v>8598</v>
      </c>
      <c r="H627" s="914"/>
      <c r="I627" s="905" t="s">
        <v>92</v>
      </c>
      <c r="J627" s="592" t="s">
        <v>2160</v>
      </c>
      <c r="K627" s="592" t="s">
        <v>1121</v>
      </c>
      <c r="L627" s="619" t="s">
        <v>173</v>
      </c>
      <c r="M627" s="615" t="s">
        <v>2175</v>
      </c>
      <c r="N627" s="619"/>
      <c r="O627" s="675">
        <v>1</v>
      </c>
      <c r="P627" s="675">
        <v>1</v>
      </c>
      <c r="Q627" s="592" t="s">
        <v>2161</v>
      </c>
      <c r="R627" s="619"/>
      <c r="S627" s="712"/>
      <c r="T627" s="712"/>
      <c r="U627" s="712"/>
      <c r="V627" s="712"/>
      <c r="W627" s="714"/>
      <c r="X627" s="721" t="s">
        <v>37</v>
      </c>
      <c r="Y627" s="712"/>
      <c r="Z627" s="3779" t="s">
        <v>45</v>
      </c>
      <c r="AA627" s="592"/>
      <c r="AB627" s="847" t="s">
        <v>5535</v>
      </c>
      <c r="AC627" s="722">
        <v>0</v>
      </c>
      <c r="AD627" s="722">
        <v>6272.02</v>
      </c>
      <c r="AE627" s="722">
        <f>SUM(AD627*P627+AC627)</f>
        <v>6272.02</v>
      </c>
      <c r="AF627" s="31">
        <v>465</v>
      </c>
      <c r="AG627" s="273" t="s">
        <v>362</v>
      </c>
    </row>
    <row r="628" spans="1:33" ht="30" customHeight="1">
      <c r="A628" s="8070" t="s">
        <v>6953</v>
      </c>
      <c r="B628" s="8849" t="s">
        <v>2162</v>
      </c>
      <c r="C628" s="8843">
        <v>45138</v>
      </c>
      <c r="D628" s="8843">
        <v>45194</v>
      </c>
      <c r="E628" s="8843"/>
      <c r="F628" s="9469"/>
      <c r="G628" s="8849">
        <v>8599</v>
      </c>
      <c r="H628" s="8849">
        <v>137</v>
      </c>
      <c r="I628" s="8849"/>
      <c r="J628" s="9248" t="s">
        <v>2163</v>
      </c>
      <c r="K628" s="8871" t="s">
        <v>2164</v>
      </c>
      <c r="L628" s="619" t="s">
        <v>62</v>
      </c>
      <c r="M628" s="8868" t="s">
        <v>2176</v>
      </c>
      <c r="N628" s="782" t="s">
        <v>3952</v>
      </c>
      <c r="O628" s="675">
        <v>5</v>
      </c>
      <c r="P628" s="675">
        <v>5</v>
      </c>
      <c r="Q628" s="9248" t="s">
        <v>1923</v>
      </c>
      <c r="R628" s="8849"/>
      <c r="S628" s="712"/>
      <c r="T628" s="712"/>
      <c r="U628" s="712"/>
      <c r="V628" s="9238" t="s">
        <v>2073</v>
      </c>
      <c r="W628" s="8859"/>
      <c r="X628" s="9048" t="s">
        <v>37</v>
      </c>
      <c r="Y628" s="8859"/>
      <c r="Z628" s="9072" t="s">
        <v>45</v>
      </c>
      <c r="AA628" s="8924"/>
      <c r="AB628" s="9049" t="s">
        <v>5535</v>
      </c>
      <c r="AC628" s="8912">
        <v>4500</v>
      </c>
      <c r="AD628" s="722">
        <v>6296.75</v>
      </c>
      <c r="AE628" s="8912">
        <f>SUM(AD628*P628+AD629*P629+AC628)</f>
        <v>73766.91</v>
      </c>
      <c r="AF628" s="247"/>
      <c r="AG628" s="247"/>
    </row>
    <row r="629" spans="1:33" ht="30" customHeight="1">
      <c r="A629" s="614" t="s">
        <v>6953</v>
      </c>
      <c r="B629" s="8850"/>
      <c r="C629" s="8845"/>
      <c r="D629" s="8845"/>
      <c r="E629" s="8845"/>
      <c r="F629" s="9470"/>
      <c r="G629" s="8850"/>
      <c r="H629" s="8850"/>
      <c r="I629" s="8850"/>
      <c r="J629" s="9249"/>
      <c r="K629" s="8854"/>
      <c r="L629" s="635" t="s">
        <v>381</v>
      </c>
      <c r="M629" s="8854"/>
      <c r="N629" s="782" t="s">
        <v>3954</v>
      </c>
      <c r="O629" s="675">
        <v>1</v>
      </c>
      <c r="P629" s="675">
        <v>1</v>
      </c>
      <c r="Q629" s="9249"/>
      <c r="R629" s="8850"/>
      <c r="S629" s="712"/>
      <c r="T629" s="712"/>
      <c r="U629" s="712"/>
      <c r="V629" s="8850"/>
      <c r="W629" s="8860"/>
      <c r="X629" s="8850"/>
      <c r="Y629" s="8860"/>
      <c r="Z629" s="8894"/>
      <c r="AA629" s="8924"/>
      <c r="AB629" s="8908"/>
      <c r="AC629" s="8913"/>
      <c r="AD629" s="722">
        <v>37783.160000000003</v>
      </c>
      <c r="AE629" s="8913"/>
      <c r="AF629" s="30"/>
      <c r="AG629" s="30"/>
    </row>
    <row r="630" spans="1:33" ht="30" customHeight="1">
      <c r="A630" s="4634" t="s">
        <v>6942</v>
      </c>
      <c r="B630" s="9087" t="s">
        <v>2177</v>
      </c>
      <c r="C630" s="8843">
        <v>45140</v>
      </c>
      <c r="D630" s="8843">
        <v>45196</v>
      </c>
      <c r="E630" s="8843"/>
      <c r="F630" s="9469"/>
      <c r="G630" s="8849">
        <v>8638</v>
      </c>
      <c r="H630" s="8849">
        <v>207</v>
      </c>
      <c r="I630" s="8849"/>
      <c r="J630" s="9453" t="s">
        <v>2179</v>
      </c>
      <c r="K630" s="9450" t="s">
        <v>2178</v>
      </c>
      <c r="L630" s="619" t="s">
        <v>193</v>
      </c>
      <c r="M630" s="8868" t="s">
        <v>2180</v>
      </c>
      <c r="N630" s="782" t="s">
        <v>3952</v>
      </c>
      <c r="O630" s="675">
        <v>6</v>
      </c>
      <c r="P630" s="675">
        <v>6</v>
      </c>
      <c r="Q630" s="9450" t="s">
        <v>2146</v>
      </c>
      <c r="R630" s="8849"/>
      <c r="S630" s="712"/>
      <c r="T630" s="712"/>
      <c r="U630" s="712"/>
      <c r="V630" s="8849" t="s">
        <v>2073</v>
      </c>
      <c r="W630" s="8859"/>
      <c r="X630" s="8849" t="s">
        <v>37</v>
      </c>
      <c r="Y630" s="8859"/>
      <c r="Z630" s="8893" t="s">
        <v>45</v>
      </c>
      <c r="AA630" s="8924">
        <v>4504000238</v>
      </c>
      <c r="AB630" s="9049" t="s">
        <v>5584</v>
      </c>
      <c r="AC630" s="8912">
        <v>0</v>
      </c>
      <c r="AD630" s="722">
        <v>7613</v>
      </c>
      <c r="AE630" s="8912">
        <f>SUM(AD630*P630+AD631*P631+AC630)</f>
        <v>83531</v>
      </c>
      <c r="AF630" s="247"/>
      <c r="AG630" s="247"/>
    </row>
    <row r="631" spans="1:33" ht="30" customHeight="1">
      <c r="A631" s="4634" t="s">
        <v>6942</v>
      </c>
      <c r="B631" s="9030"/>
      <c r="C631" s="8845"/>
      <c r="D631" s="8845"/>
      <c r="E631" s="8845"/>
      <c r="F631" s="9470"/>
      <c r="G631" s="8850"/>
      <c r="H631" s="8850"/>
      <c r="I631" s="8850"/>
      <c r="J631" s="9451"/>
      <c r="K631" s="9451"/>
      <c r="L631" s="635" t="s">
        <v>381</v>
      </c>
      <c r="M631" s="8854"/>
      <c r="N631" s="782" t="s">
        <v>3954</v>
      </c>
      <c r="O631" s="675">
        <v>1</v>
      </c>
      <c r="P631" s="675">
        <v>1</v>
      </c>
      <c r="Q631" s="9451"/>
      <c r="R631" s="8850"/>
      <c r="S631" s="712"/>
      <c r="T631" s="712"/>
      <c r="U631" s="712"/>
      <c r="V631" s="8850"/>
      <c r="W631" s="8860"/>
      <c r="X631" s="8850"/>
      <c r="Y631" s="8860"/>
      <c r="Z631" s="8894"/>
      <c r="AA631" s="8924"/>
      <c r="AB631" s="9059"/>
      <c r="AC631" s="8913"/>
      <c r="AD631" s="722">
        <v>37853</v>
      </c>
      <c r="AE631" s="8913"/>
      <c r="AF631" s="30"/>
      <c r="AG631" s="30"/>
    </row>
    <row r="632" spans="1:33" ht="30" customHeight="1">
      <c r="A632" s="614" t="s">
        <v>6942</v>
      </c>
      <c r="B632" s="9487" t="s">
        <v>2181</v>
      </c>
      <c r="C632" s="8843">
        <v>45140</v>
      </c>
      <c r="D632" s="8843">
        <v>45196</v>
      </c>
      <c r="E632" s="8843"/>
      <c r="F632" s="9466"/>
      <c r="G632" s="8849">
        <v>8638</v>
      </c>
      <c r="H632" s="8849">
        <v>183</v>
      </c>
      <c r="I632" s="8849"/>
      <c r="J632" s="9450" t="s">
        <v>2182</v>
      </c>
      <c r="K632" s="9450" t="s">
        <v>2183</v>
      </c>
      <c r="L632" s="619" t="s">
        <v>28</v>
      </c>
      <c r="M632" s="8868" t="s">
        <v>2186</v>
      </c>
      <c r="N632" s="782" t="s">
        <v>3952</v>
      </c>
      <c r="O632" s="675">
        <v>2</v>
      </c>
      <c r="P632" s="119">
        <v>5</v>
      </c>
      <c r="Q632" s="9450" t="s">
        <v>2146</v>
      </c>
      <c r="R632" s="8849"/>
      <c r="S632" s="712"/>
      <c r="T632" s="712"/>
      <c r="U632" s="712"/>
      <c r="V632" s="8859"/>
      <c r="W632" s="8859"/>
      <c r="X632" s="8849" t="s">
        <v>37</v>
      </c>
      <c r="Y632" s="8859"/>
      <c r="Z632" s="8893" t="s">
        <v>45</v>
      </c>
      <c r="AA632" s="8924"/>
      <c r="AB632" s="9049" t="s">
        <v>5584</v>
      </c>
      <c r="AC632" s="8912">
        <v>0</v>
      </c>
      <c r="AD632" s="722">
        <v>7613</v>
      </c>
      <c r="AE632" s="8912">
        <f>SUM(AD632*P632+AD633*P633+AD634*P634+AC632)</f>
        <v>108065</v>
      </c>
      <c r="AF632" s="247"/>
      <c r="AG632" s="247"/>
    </row>
    <row r="633" spans="1:33" ht="30" customHeight="1">
      <c r="A633" s="614" t="s">
        <v>6942</v>
      </c>
      <c r="B633" s="9029"/>
      <c r="C633" s="8863"/>
      <c r="D633" s="8863"/>
      <c r="E633" s="8863"/>
      <c r="F633" s="9467"/>
      <c r="G633" s="8863"/>
      <c r="H633" s="8863"/>
      <c r="I633" s="8863"/>
      <c r="J633" s="8858"/>
      <c r="K633" s="8858"/>
      <c r="L633" s="635" t="s">
        <v>2184</v>
      </c>
      <c r="M633" s="8858"/>
      <c r="N633" s="782" t="s">
        <v>3957</v>
      </c>
      <c r="O633" s="675">
        <v>1</v>
      </c>
      <c r="P633" s="675">
        <v>1</v>
      </c>
      <c r="Q633" s="9452"/>
      <c r="R633" s="8863"/>
      <c r="S633" s="712"/>
      <c r="T633" s="712"/>
      <c r="U633" s="712"/>
      <c r="V633" s="8902"/>
      <c r="W633" s="8902"/>
      <c r="X633" s="8863"/>
      <c r="Y633" s="8902"/>
      <c r="Z633" s="8896"/>
      <c r="AA633" s="8924"/>
      <c r="AB633" s="9058"/>
      <c r="AC633" s="8920"/>
      <c r="AD633" s="722">
        <v>43000</v>
      </c>
      <c r="AE633" s="8920"/>
      <c r="AF633" s="248"/>
      <c r="AG633" s="248"/>
    </row>
    <row r="634" spans="1:33" ht="30" customHeight="1">
      <c r="A634" s="614" t="s">
        <v>6942</v>
      </c>
      <c r="B634" s="9030"/>
      <c r="C634" s="8850"/>
      <c r="D634" s="8850"/>
      <c r="E634" s="8850"/>
      <c r="F634" s="9468"/>
      <c r="G634" s="8850"/>
      <c r="H634" s="8850"/>
      <c r="I634" s="8850"/>
      <c r="J634" s="8854"/>
      <c r="K634" s="8854"/>
      <c r="L634" s="915" t="s">
        <v>455</v>
      </c>
      <c r="M634" s="8854"/>
      <c r="N634" s="782" t="s">
        <v>3951</v>
      </c>
      <c r="O634" s="675">
        <v>1</v>
      </c>
      <c r="P634" s="675">
        <v>1</v>
      </c>
      <c r="Q634" s="9451"/>
      <c r="R634" s="8850"/>
      <c r="S634" s="712"/>
      <c r="T634" s="712"/>
      <c r="U634" s="712"/>
      <c r="V634" s="8860"/>
      <c r="W634" s="8860"/>
      <c r="X634" s="8850"/>
      <c r="Y634" s="8860"/>
      <c r="Z634" s="8894"/>
      <c r="AA634" s="8924"/>
      <c r="AB634" s="9059"/>
      <c r="AC634" s="8913"/>
      <c r="AD634" s="722">
        <v>27000</v>
      </c>
      <c r="AE634" s="8913"/>
      <c r="AF634" s="30"/>
      <c r="AG634" s="30"/>
    </row>
    <row r="635" spans="1:33" ht="30" customHeight="1">
      <c r="A635" s="591" t="s">
        <v>6900</v>
      </c>
      <c r="B635" s="4102" t="s">
        <v>2185</v>
      </c>
      <c r="C635" s="674">
        <v>45141</v>
      </c>
      <c r="D635" s="674">
        <v>45148</v>
      </c>
      <c r="E635" s="674"/>
      <c r="F635" s="902"/>
      <c r="G635" s="619"/>
      <c r="H635" s="619"/>
      <c r="I635" s="878" t="s">
        <v>92</v>
      </c>
      <c r="J635" s="592" t="s">
        <v>2187</v>
      </c>
      <c r="K635" s="915" t="s">
        <v>2188</v>
      </c>
      <c r="L635" s="592" t="s">
        <v>62</v>
      </c>
      <c r="M635" s="615" t="s">
        <v>2190</v>
      </c>
      <c r="N635" s="619"/>
      <c r="O635" s="675">
        <v>5</v>
      </c>
      <c r="P635" s="675">
        <v>5</v>
      </c>
      <c r="Q635" s="915" t="s">
        <v>2189</v>
      </c>
      <c r="R635" s="619"/>
      <c r="S635" s="712"/>
      <c r="T635" s="712"/>
      <c r="U635" s="712"/>
      <c r="V635" s="810" t="s">
        <v>2073</v>
      </c>
      <c r="W635" s="714"/>
      <c r="X635" s="721" t="s">
        <v>37</v>
      </c>
      <c r="Y635" s="712"/>
      <c r="Z635" s="3779" t="s">
        <v>45</v>
      </c>
      <c r="AA635" s="592"/>
      <c r="AB635" s="3853" t="s">
        <v>5538</v>
      </c>
      <c r="AC635" s="722">
        <v>0</v>
      </c>
      <c r="AD635" s="722">
        <v>5940</v>
      </c>
      <c r="AE635" s="722">
        <f>SUM(AD635*P635+AC635)</f>
        <v>29700</v>
      </c>
      <c r="AF635" s="31"/>
      <c r="AG635" s="31"/>
    </row>
    <row r="636" spans="1:33" ht="30" customHeight="1">
      <c r="A636" s="4258" t="s">
        <v>6963</v>
      </c>
      <c r="B636" s="9486" t="s">
        <v>2495</v>
      </c>
      <c r="C636" s="8843">
        <v>45141</v>
      </c>
      <c r="D636" s="8843">
        <v>45197</v>
      </c>
      <c r="E636" s="8843"/>
      <c r="F636" s="9466"/>
      <c r="G636" s="8849">
        <v>8630</v>
      </c>
      <c r="H636" s="8849">
        <v>1567</v>
      </c>
      <c r="I636" s="8849"/>
      <c r="J636" s="8871" t="s">
        <v>2496</v>
      </c>
      <c r="K636" s="9460" t="s">
        <v>2497</v>
      </c>
      <c r="L636" s="5088" t="s">
        <v>1093</v>
      </c>
      <c r="M636" s="8868" t="s">
        <v>2514</v>
      </c>
      <c r="N636" s="4325" t="s">
        <v>3955</v>
      </c>
      <c r="O636" s="675">
        <v>1</v>
      </c>
      <c r="P636" s="675">
        <v>1</v>
      </c>
      <c r="Q636" s="9447" t="s">
        <v>1929</v>
      </c>
      <c r="R636" s="8849"/>
      <c r="S636" s="712"/>
      <c r="T636" s="712"/>
      <c r="U636" s="712"/>
      <c r="V636" s="9244" t="s">
        <v>2073</v>
      </c>
      <c r="W636" s="8859"/>
      <c r="X636" s="9244" t="s">
        <v>37</v>
      </c>
      <c r="Y636" s="8859"/>
      <c r="Z636" s="9010" t="s">
        <v>45</v>
      </c>
      <c r="AA636" s="8924">
        <v>4504002241</v>
      </c>
      <c r="AB636" s="9049" t="s">
        <v>5586</v>
      </c>
      <c r="AC636" s="8912">
        <v>0</v>
      </c>
      <c r="AD636" s="722">
        <v>75000</v>
      </c>
      <c r="AE636" s="8912">
        <f>SUM(AD636*P636+AD637*P637+AD638*P638+AC636)</f>
        <v>102000</v>
      </c>
      <c r="AF636" s="9224"/>
      <c r="AG636" s="9224"/>
    </row>
    <row r="637" spans="1:33" ht="30" customHeight="1">
      <c r="A637" s="737" t="s">
        <v>6963</v>
      </c>
      <c r="B637" s="9029"/>
      <c r="C637" s="8844"/>
      <c r="D637" s="8844"/>
      <c r="E637" s="8844"/>
      <c r="F637" s="9467"/>
      <c r="G637" s="8863"/>
      <c r="H637" s="8863"/>
      <c r="I637" s="8863"/>
      <c r="J637" s="8858"/>
      <c r="K637" s="9461"/>
      <c r="L637" s="4385" t="s">
        <v>455</v>
      </c>
      <c r="M637" s="8858"/>
      <c r="N637" s="782" t="s">
        <v>3951</v>
      </c>
      <c r="O637" s="675">
        <v>1</v>
      </c>
      <c r="P637" s="675">
        <v>1</v>
      </c>
      <c r="Q637" s="9448"/>
      <c r="R637" s="8863"/>
      <c r="S637" s="712"/>
      <c r="T637" s="712"/>
      <c r="U637" s="712"/>
      <c r="V637" s="8863"/>
      <c r="W637" s="8902"/>
      <c r="X637" s="8863"/>
      <c r="Y637" s="8902"/>
      <c r="Z637" s="8896"/>
      <c r="AA637" s="8924"/>
      <c r="AB637" s="8910"/>
      <c r="AC637" s="8920"/>
      <c r="AD637" s="722">
        <v>27000</v>
      </c>
      <c r="AE637" s="8920"/>
      <c r="AF637" s="9212"/>
      <c r="AG637" s="9212"/>
    </row>
    <row r="638" spans="1:33" ht="30" customHeight="1">
      <c r="A638" s="5386" t="s">
        <v>6963</v>
      </c>
      <c r="B638" s="9030"/>
      <c r="C638" s="8845"/>
      <c r="D638" s="8845"/>
      <c r="E638" s="8845"/>
      <c r="F638" s="9468"/>
      <c r="G638" s="8850"/>
      <c r="H638" s="8850"/>
      <c r="I638" s="8850"/>
      <c r="J638" s="8854"/>
      <c r="K638" s="9462"/>
      <c r="L638" s="5088" t="s">
        <v>2498</v>
      </c>
      <c r="M638" s="8854"/>
      <c r="N638" s="782" t="s">
        <v>3951</v>
      </c>
      <c r="O638" s="675">
        <v>10</v>
      </c>
      <c r="P638" s="119">
        <v>0</v>
      </c>
      <c r="Q638" s="9449"/>
      <c r="R638" s="8850"/>
      <c r="S638" s="712"/>
      <c r="T638" s="712"/>
      <c r="U638" s="712"/>
      <c r="V638" s="8850"/>
      <c r="W638" s="8860"/>
      <c r="X638" s="8850"/>
      <c r="Y638" s="8860"/>
      <c r="Z638" s="8894"/>
      <c r="AA638" s="8924"/>
      <c r="AB638" s="8908"/>
      <c r="AC638" s="8913"/>
      <c r="AD638" s="722">
        <v>981</v>
      </c>
      <c r="AE638" s="8913"/>
      <c r="AF638" s="9071"/>
      <c r="AG638" s="9071"/>
    </row>
    <row r="639" spans="1:33" ht="30" customHeight="1">
      <c r="A639" s="614" t="s">
        <v>6952</v>
      </c>
      <c r="B639" s="4102" t="s">
        <v>2499</v>
      </c>
      <c r="C639" s="910">
        <v>45141</v>
      </c>
      <c r="D639" s="674">
        <v>45155</v>
      </c>
      <c r="E639" s="674"/>
      <c r="F639" s="902"/>
      <c r="G639" s="619">
        <v>8646</v>
      </c>
      <c r="H639" s="619" t="s">
        <v>2500</v>
      </c>
      <c r="I639" s="870"/>
      <c r="J639" s="592" t="s">
        <v>2501</v>
      </c>
      <c r="K639" s="908" t="s">
        <v>2502</v>
      </c>
      <c r="L639" s="592" t="s">
        <v>76</v>
      </c>
      <c r="M639" s="615" t="s">
        <v>2515</v>
      </c>
      <c r="N639" s="619"/>
      <c r="O639" s="675">
        <v>4</v>
      </c>
      <c r="P639" s="675">
        <v>4</v>
      </c>
      <c r="Q639" s="592" t="s">
        <v>2503</v>
      </c>
      <c r="R639" s="619"/>
      <c r="S639" s="712"/>
      <c r="T639" s="712"/>
      <c r="U639" s="712"/>
      <c r="V639" s="735" t="s">
        <v>2073</v>
      </c>
      <c r="W639" s="714"/>
      <c r="X639" s="721" t="s">
        <v>37</v>
      </c>
      <c r="Y639" s="712"/>
      <c r="Z639" s="726" t="s">
        <v>45</v>
      </c>
      <c r="AA639" s="592"/>
      <c r="AB639" s="3853" t="s">
        <v>5541</v>
      </c>
      <c r="AC639" s="722">
        <v>14580</v>
      </c>
      <c r="AD639" s="722">
        <v>7938</v>
      </c>
      <c r="AE639" s="722">
        <f t="shared" ref="AE639:AE647" si="23">SUM(AD639*P639+AC639)</f>
        <v>46332</v>
      </c>
      <c r="AF639" s="31"/>
      <c r="AG639" s="31"/>
    </row>
    <row r="640" spans="1:33" ht="30" customHeight="1">
      <c r="A640" s="614" t="s">
        <v>6952</v>
      </c>
      <c r="B640" s="4102" t="s">
        <v>2504</v>
      </c>
      <c r="C640" s="910">
        <v>45141</v>
      </c>
      <c r="D640" s="674">
        <v>45155</v>
      </c>
      <c r="E640" s="674"/>
      <c r="F640" s="902"/>
      <c r="G640" s="619">
        <v>8647</v>
      </c>
      <c r="H640" s="619" t="s">
        <v>2500</v>
      </c>
      <c r="I640" s="870"/>
      <c r="J640" s="592" t="s">
        <v>2501</v>
      </c>
      <c r="K640" s="908" t="s">
        <v>2505</v>
      </c>
      <c r="L640" s="592" t="s">
        <v>76</v>
      </c>
      <c r="M640" s="615" t="s">
        <v>2516</v>
      </c>
      <c r="N640" s="619"/>
      <c r="O640" s="675">
        <v>4</v>
      </c>
      <c r="P640" s="675">
        <v>4</v>
      </c>
      <c r="Q640" s="592" t="s">
        <v>2506</v>
      </c>
      <c r="R640" s="619"/>
      <c r="S640" s="712"/>
      <c r="T640" s="712"/>
      <c r="U640" s="712"/>
      <c r="V640" s="735" t="s">
        <v>2073</v>
      </c>
      <c r="W640" s="714"/>
      <c r="X640" s="721" t="s">
        <v>37</v>
      </c>
      <c r="Y640" s="712"/>
      <c r="Z640" s="726" t="s">
        <v>45</v>
      </c>
      <c r="AA640" s="592"/>
      <c r="AB640" s="3853" t="s">
        <v>5541</v>
      </c>
      <c r="AC640" s="722">
        <v>14580</v>
      </c>
      <c r="AD640" s="722">
        <v>7938</v>
      </c>
      <c r="AE640" s="722">
        <f t="shared" si="23"/>
        <v>46332</v>
      </c>
      <c r="AF640" s="31"/>
      <c r="AG640" s="31"/>
    </row>
    <row r="641" spans="1:33" ht="30" customHeight="1">
      <c r="A641" s="737" t="s">
        <v>6959</v>
      </c>
      <c r="B641" s="4102" t="s">
        <v>2507</v>
      </c>
      <c r="C641" s="910">
        <v>45141</v>
      </c>
      <c r="D641" s="674">
        <v>45148</v>
      </c>
      <c r="E641" s="674"/>
      <c r="F641" s="902"/>
      <c r="G641" s="619">
        <v>8634</v>
      </c>
      <c r="H641" s="619" t="s">
        <v>1523</v>
      </c>
      <c r="I641" s="870"/>
      <c r="J641" s="592" t="s">
        <v>2508</v>
      </c>
      <c r="K641" s="908" t="s">
        <v>2509</v>
      </c>
      <c r="L641" s="592" t="s">
        <v>76</v>
      </c>
      <c r="M641" s="615"/>
      <c r="N641" s="619"/>
      <c r="O641" s="675">
        <v>4</v>
      </c>
      <c r="P641" s="675">
        <v>4</v>
      </c>
      <c r="Q641" s="592" t="s">
        <v>2510</v>
      </c>
      <c r="R641" s="619"/>
      <c r="S641" s="712"/>
      <c r="T641" s="712"/>
      <c r="U641" s="712"/>
      <c r="V641" s="920" t="s">
        <v>2073</v>
      </c>
      <c r="W641" s="714"/>
      <c r="X641" s="721" t="s">
        <v>37</v>
      </c>
      <c r="Y641" s="712"/>
      <c r="Z641" s="726" t="s">
        <v>45</v>
      </c>
      <c r="AA641" s="592"/>
      <c r="AB641" s="3853" t="s">
        <v>5541</v>
      </c>
      <c r="AC641" s="722">
        <v>0</v>
      </c>
      <c r="AD641" s="722">
        <v>7425</v>
      </c>
      <c r="AE641" s="722">
        <f t="shared" si="23"/>
        <v>29700</v>
      </c>
      <c r="AF641" s="31"/>
      <c r="AG641" s="31"/>
    </row>
    <row r="642" spans="1:33" ht="30" customHeight="1">
      <c r="A642" s="614" t="s">
        <v>6951</v>
      </c>
      <c r="B642" s="4102" t="s">
        <v>2511</v>
      </c>
      <c r="C642" s="910">
        <v>45141</v>
      </c>
      <c r="D642" s="674">
        <v>45155</v>
      </c>
      <c r="E642" s="674"/>
      <c r="F642" s="902"/>
      <c r="G642" s="619">
        <v>8640</v>
      </c>
      <c r="H642" s="619">
        <v>109</v>
      </c>
      <c r="I642" s="619"/>
      <c r="J642" s="592" t="s">
        <v>2512</v>
      </c>
      <c r="K642" s="592" t="s">
        <v>1185</v>
      </c>
      <c r="L642" s="717" t="s">
        <v>28</v>
      </c>
      <c r="M642" s="615" t="s">
        <v>2517</v>
      </c>
      <c r="N642" s="619"/>
      <c r="O642" s="675">
        <v>2</v>
      </c>
      <c r="P642" s="675">
        <v>2</v>
      </c>
      <c r="Q642" s="592" t="s">
        <v>2513</v>
      </c>
      <c r="R642" s="619"/>
      <c r="S642" s="712"/>
      <c r="T642" s="712"/>
      <c r="U642" s="712"/>
      <c r="V642" s="793" t="s">
        <v>2073</v>
      </c>
      <c r="W642" s="714"/>
      <c r="X642" s="721" t="s">
        <v>37</v>
      </c>
      <c r="Y642" s="712"/>
      <c r="Z642" s="3776" t="s">
        <v>45</v>
      </c>
      <c r="AA642" s="592"/>
      <c r="AB642" s="3853" t="s">
        <v>5537</v>
      </c>
      <c r="AC642" s="722">
        <v>13500</v>
      </c>
      <c r="AD642" s="722">
        <v>6735.68</v>
      </c>
      <c r="AE642" s="722">
        <f t="shared" si="23"/>
        <v>26971.360000000001</v>
      </c>
      <c r="AF642" s="31">
        <v>489</v>
      </c>
      <c r="AG642" s="273" t="s">
        <v>362</v>
      </c>
    </row>
    <row r="643" spans="1:33" ht="30" customHeight="1">
      <c r="A643" s="194" t="s">
        <v>6974</v>
      </c>
      <c r="B643" s="68" t="s">
        <v>2518</v>
      </c>
      <c r="C643" s="66">
        <v>45145</v>
      </c>
      <c r="D643" s="66">
        <v>45159</v>
      </c>
      <c r="E643" s="66"/>
      <c r="F643" s="78"/>
      <c r="G643" s="68">
        <v>8600</v>
      </c>
      <c r="H643" s="92" t="s">
        <v>589</v>
      </c>
      <c r="I643" s="93"/>
      <c r="J643" s="36" t="s">
        <v>2519</v>
      </c>
      <c r="K643" s="36" t="s">
        <v>2520</v>
      </c>
      <c r="L643" s="68" t="s">
        <v>173</v>
      </c>
      <c r="M643" s="69" t="s">
        <v>2539</v>
      </c>
      <c r="N643" s="68"/>
      <c r="O643" s="74">
        <v>1</v>
      </c>
      <c r="P643" s="74">
        <v>1</v>
      </c>
      <c r="Q643" s="36" t="s">
        <v>2521</v>
      </c>
      <c r="R643" s="68"/>
      <c r="S643" s="712"/>
      <c r="T643" s="71"/>
      <c r="U643" s="71"/>
      <c r="V643" s="17" t="s">
        <v>256</v>
      </c>
      <c r="W643" s="182"/>
      <c r="X643" s="68"/>
      <c r="Y643" s="71"/>
      <c r="Z643" s="75"/>
      <c r="AA643" s="36"/>
      <c r="AB643" s="3851" t="s">
        <v>5585</v>
      </c>
      <c r="AC643" s="280"/>
      <c r="AD643" s="280"/>
      <c r="AE643" s="280"/>
      <c r="AF643" s="31"/>
      <c r="AG643" s="31"/>
    </row>
    <row r="644" spans="1:33" ht="30" customHeight="1">
      <c r="A644" s="893" t="s">
        <v>6946</v>
      </c>
      <c r="B644" s="5299" t="s">
        <v>2522</v>
      </c>
      <c r="C644" s="677">
        <v>45146</v>
      </c>
      <c r="D644" s="677">
        <v>45152</v>
      </c>
      <c r="E644" s="674"/>
      <c r="F644" s="833"/>
      <c r="G644" s="605"/>
      <c r="H644" s="605"/>
      <c r="I644" s="605" t="s">
        <v>92</v>
      </c>
      <c r="J644" s="603" t="s">
        <v>2523</v>
      </c>
      <c r="K644" s="807" t="s">
        <v>2524</v>
      </c>
      <c r="L644" s="605" t="s">
        <v>62</v>
      </c>
      <c r="M644" s="621" t="s">
        <v>2540</v>
      </c>
      <c r="N644" s="605"/>
      <c r="O644" s="679">
        <v>5</v>
      </c>
      <c r="P644" s="679">
        <v>5</v>
      </c>
      <c r="Q644" s="866" t="s">
        <v>2525</v>
      </c>
      <c r="R644" s="760"/>
      <c r="S644" s="712"/>
      <c r="T644" s="712"/>
      <c r="U644" s="712"/>
      <c r="V644" s="788" t="s">
        <v>2073</v>
      </c>
      <c r="W644" s="714"/>
      <c r="X644" s="639" t="s">
        <v>37</v>
      </c>
      <c r="Y644" s="712"/>
      <c r="Z644" s="3823" t="s">
        <v>45</v>
      </c>
      <c r="AA644" s="592"/>
      <c r="AB644" s="3853" t="s">
        <v>5540</v>
      </c>
      <c r="AC644" s="722">
        <v>0</v>
      </c>
      <c r="AD644" s="752">
        <v>7392</v>
      </c>
      <c r="AE644" s="752">
        <f t="shared" si="23"/>
        <v>36960</v>
      </c>
      <c r="AF644" s="31"/>
      <c r="AG644" s="31"/>
    </row>
    <row r="645" spans="1:33" ht="30" customHeight="1">
      <c r="A645" s="737" t="s">
        <v>6973</v>
      </c>
      <c r="B645" s="5299" t="s">
        <v>2526</v>
      </c>
      <c r="C645" s="677">
        <v>45145</v>
      </c>
      <c r="D645" s="677">
        <v>45155</v>
      </c>
      <c r="E645" s="674"/>
      <c r="F645" s="833"/>
      <c r="G645" s="605">
        <v>8598</v>
      </c>
      <c r="H645" s="605" t="s">
        <v>2527</v>
      </c>
      <c r="I645" s="605"/>
      <c r="J645" s="603" t="s">
        <v>2528</v>
      </c>
      <c r="K645" s="807" t="s">
        <v>2529</v>
      </c>
      <c r="L645" s="605" t="s">
        <v>76</v>
      </c>
      <c r="M645" s="621" t="s">
        <v>2541</v>
      </c>
      <c r="N645" s="605"/>
      <c r="O645" s="679">
        <v>4</v>
      </c>
      <c r="P645" s="679">
        <v>4</v>
      </c>
      <c r="Q645" s="866" t="s">
        <v>138</v>
      </c>
      <c r="R645" s="760"/>
      <c r="S645" s="712"/>
      <c r="T645" s="712"/>
      <c r="U645" s="712"/>
      <c r="V645" s="799" t="s">
        <v>2073</v>
      </c>
      <c r="W645" s="714"/>
      <c r="X645" s="721" t="s">
        <v>37</v>
      </c>
      <c r="Y645" s="712"/>
      <c r="Z645" s="726" t="s">
        <v>45</v>
      </c>
      <c r="AA645" s="592"/>
      <c r="AB645" s="847" t="s">
        <v>5535</v>
      </c>
      <c r="AC645" s="722">
        <v>4500</v>
      </c>
      <c r="AD645" s="722">
        <v>6272.02</v>
      </c>
      <c r="AE645" s="752">
        <f t="shared" si="23"/>
        <v>29588.080000000002</v>
      </c>
      <c r="AF645" s="31">
        <v>336</v>
      </c>
      <c r="AG645" s="273" t="s">
        <v>362</v>
      </c>
    </row>
    <row r="646" spans="1:33" ht="30" customHeight="1">
      <c r="A646" s="737" t="s">
        <v>6960</v>
      </c>
      <c r="B646" s="605" t="s">
        <v>2530</v>
      </c>
      <c r="C646" s="677">
        <v>45145</v>
      </c>
      <c r="D646" s="677">
        <v>45152</v>
      </c>
      <c r="E646" s="674"/>
      <c r="F646" s="833"/>
      <c r="G646" s="605">
        <v>8595</v>
      </c>
      <c r="H646" s="605" t="s">
        <v>2531</v>
      </c>
      <c r="I646" s="605"/>
      <c r="J646" s="603" t="s">
        <v>2532</v>
      </c>
      <c r="K646" s="807" t="s">
        <v>2533</v>
      </c>
      <c r="L646" s="605" t="s">
        <v>28</v>
      </c>
      <c r="M646" s="621" t="s">
        <v>2542</v>
      </c>
      <c r="N646" s="605"/>
      <c r="O646" s="679">
        <v>2</v>
      </c>
      <c r="P646" s="679">
        <v>2</v>
      </c>
      <c r="Q646" s="866" t="s">
        <v>2534</v>
      </c>
      <c r="R646" s="760"/>
      <c r="S646" s="712"/>
      <c r="T646" s="712"/>
      <c r="U646" s="712"/>
      <c r="V646" s="619" t="s">
        <v>2073</v>
      </c>
      <c r="W646" s="714"/>
      <c r="X646" s="721" t="s">
        <v>37</v>
      </c>
      <c r="Y646" s="712"/>
      <c r="Z646" s="726" t="s">
        <v>45</v>
      </c>
      <c r="AA646" s="592"/>
      <c r="AB646" s="3853" t="s">
        <v>5585</v>
      </c>
      <c r="AC646" s="722">
        <v>0</v>
      </c>
      <c r="AD646" s="722">
        <v>7000</v>
      </c>
      <c r="AE646" s="722">
        <f t="shared" si="23"/>
        <v>14000</v>
      </c>
      <c r="AF646" s="31"/>
      <c r="AG646" s="31"/>
    </row>
    <row r="647" spans="1:33" ht="30" customHeight="1">
      <c r="A647" s="737" t="s">
        <v>6960</v>
      </c>
      <c r="B647" s="4102" t="s">
        <v>2535</v>
      </c>
      <c r="C647" s="674">
        <v>45145</v>
      </c>
      <c r="D647" s="674">
        <v>45149</v>
      </c>
      <c r="E647" s="674"/>
      <c r="F647" s="833"/>
      <c r="G647" s="619">
        <v>8596</v>
      </c>
      <c r="H647" s="619" t="s">
        <v>2536</v>
      </c>
      <c r="I647" s="619"/>
      <c r="J647" s="592" t="s">
        <v>2537</v>
      </c>
      <c r="K647" s="807" t="s">
        <v>2538</v>
      </c>
      <c r="L647" s="717" t="s">
        <v>28</v>
      </c>
      <c r="M647" s="615" t="s">
        <v>2543</v>
      </c>
      <c r="N647" s="619"/>
      <c r="O647" s="675">
        <v>2</v>
      </c>
      <c r="P647" s="675">
        <v>2</v>
      </c>
      <c r="Q647" s="732" t="s">
        <v>2534</v>
      </c>
      <c r="R647" s="712"/>
      <c r="S647" s="712"/>
      <c r="T647" s="712"/>
      <c r="U647" s="712"/>
      <c r="V647" s="619" t="s">
        <v>2073</v>
      </c>
      <c r="W647" s="714"/>
      <c r="X647" s="721" t="s">
        <v>37</v>
      </c>
      <c r="Y647" s="712"/>
      <c r="Z647" s="726" t="s">
        <v>45</v>
      </c>
      <c r="AA647" s="592"/>
      <c r="AB647" s="3853" t="s">
        <v>5585</v>
      </c>
      <c r="AC647" s="722">
        <v>0</v>
      </c>
      <c r="AD647" s="722">
        <v>7000</v>
      </c>
      <c r="AE647" s="722">
        <f t="shared" si="23"/>
        <v>14000</v>
      </c>
      <c r="AF647" s="31"/>
      <c r="AG647" s="31"/>
    </row>
    <row r="648" spans="1:33" ht="30" customHeight="1">
      <c r="A648" s="614" t="s">
        <v>6961</v>
      </c>
      <c r="B648" s="9087" t="s">
        <v>2544</v>
      </c>
      <c r="C648" s="8843">
        <v>45148</v>
      </c>
      <c r="D648" s="8843">
        <v>45204</v>
      </c>
      <c r="E648" s="8843"/>
      <c r="F648" s="8877"/>
      <c r="G648" s="8849">
        <v>8623</v>
      </c>
      <c r="H648" s="9473" t="s">
        <v>2545</v>
      </c>
      <c r="I648" s="8849"/>
      <c r="J648" s="8871" t="s">
        <v>2546</v>
      </c>
      <c r="K648" s="9234" t="s">
        <v>2547</v>
      </c>
      <c r="L648" s="811" t="s">
        <v>62</v>
      </c>
      <c r="M648" s="8868" t="s">
        <v>2568</v>
      </c>
      <c r="N648" s="782" t="s">
        <v>3952</v>
      </c>
      <c r="O648" s="675">
        <v>5</v>
      </c>
      <c r="P648" s="675">
        <v>5</v>
      </c>
      <c r="Q648" s="9234" t="s">
        <v>2549</v>
      </c>
      <c r="R648" s="8849"/>
      <c r="S648" s="712"/>
      <c r="T648" s="712"/>
      <c r="U648" s="712"/>
      <c r="V648" s="9340" t="s">
        <v>2073</v>
      </c>
      <c r="W648" s="8859"/>
      <c r="X648" s="9048" t="s">
        <v>37</v>
      </c>
      <c r="Y648" s="8859"/>
      <c r="Z648" s="9046" t="s">
        <v>45</v>
      </c>
      <c r="AA648" s="8924"/>
      <c r="AB648" s="9049" t="s">
        <v>5586</v>
      </c>
      <c r="AC648" s="8912">
        <v>1000</v>
      </c>
      <c r="AD648" s="722">
        <v>6850</v>
      </c>
      <c r="AE648" s="8912">
        <f>SUM(AD648*P648+AD649*P649+AD650*P650+AC648)</f>
        <v>155250</v>
      </c>
      <c r="AF648" s="247"/>
      <c r="AG648" s="247"/>
    </row>
    <row r="649" spans="1:33" ht="30" customHeight="1">
      <c r="A649" s="614" t="s">
        <v>6961</v>
      </c>
      <c r="B649" s="9029"/>
      <c r="C649" s="8844"/>
      <c r="D649" s="8844"/>
      <c r="E649" s="8844"/>
      <c r="F649" s="8880"/>
      <c r="G649" s="8863"/>
      <c r="H649" s="9474"/>
      <c r="I649" s="8863"/>
      <c r="J649" s="8858"/>
      <c r="K649" s="9235"/>
      <c r="L649" s="603" t="s">
        <v>3031</v>
      </c>
      <c r="M649" s="8870"/>
      <c r="N649" s="916" t="s">
        <v>3953</v>
      </c>
      <c r="O649" s="679">
        <v>1</v>
      </c>
      <c r="P649" s="679">
        <v>1</v>
      </c>
      <c r="Q649" s="9235"/>
      <c r="R649" s="8863"/>
      <c r="S649" s="712"/>
      <c r="T649" s="712"/>
      <c r="U649" s="712"/>
      <c r="V649" s="8858"/>
      <c r="W649" s="8902"/>
      <c r="X649" s="8863"/>
      <c r="Y649" s="8902"/>
      <c r="Z649" s="9112"/>
      <c r="AA649" s="8924"/>
      <c r="AB649" s="9058"/>
      <c r="AC649" s="8920"/>
      <c r="AD649" s="722">
        <v>110000</v>
      </c>
      <c r="AE649" s="8920"/>
      <c r="AF649" s="248"/>
      <c r="AG649" s="248"/>
    </row>
    <row r="650" spans="1:33" ht="30" customHeight="1">
      <c r="A650" s="614" t="s">
        <v>6961</v>
      </c>
      <c r="B650" s="9030"/>
      <c r="C650" s="8845"/>
      <c r="D650" s="8845"/>
      <c r="E650" s="8845"/>
      <c r="F650" s="8878"/>
      <c r="G650" s="8850"/>
      <c r="H650" s="9475"/>
      <c r="I650" s="8850"/>
      <c r="J650" s="8854"/>
      <c r="K650" s="9236"/>
      <c r="L650" s="603" t="s">
        <v>2548</v>
      </c>
      <c r="M650" s="8869"/>
      <c r="N650" s="916" t="s">
        <v>3951</v>
      </c>
      <c r="O650" s="679">
        <v>1</v>
      </c>
      <c r="P650" s="679">
        <v>1</v>
      </c>
      <c r="Q650" s="9236"/>
      <c r="R650" s="8850"/>
      <c r="S650" s="712"/>
      <c r="T650" s="712"/>
      <c r="U650" s="712"/>
      <c r="V650" s="8854"/>
      <c r="W650" s="8860"/>
      <c r="X650" s="8850"/>
      <c r="Y650" s="8860"/>
      <c r="Z650" s="9113"/>
      <c r="AA650" s="8924"/>
      <c r="AB650" s="9059"/>
      <c r="AC650" s="8913"/>
      <c r="AD650" s="722">
        <v>10000</v>
      </c>
      <c r="AE650" s="8913"/>
      <c r="AF650" s="30"/>
      <c r="AG650" s="30"/>
    </row>
    <row r="651" spans="1:33" ht="30" customHeight="1">
      <c r="A651" s="188" t="s">
        <v>6900</v>
      </c>
      <c r="B651" s="68" t="s">
        <v>2550</v>
      </c>
      <c r="C651" s="66">
        <v>45148</v>
      </c>
      <c r="D651" s="66">
        <v>45155</v>
      </c>
      <c r="E651" s="66"/>
      <c r="F651" s="78"/>
      <c r="G651" s="68">
        <v>8625</v>
      </c>
      <c r="H651" s="68">
        <v>11</v>
      </c>
      <c r="I651" s="104"/>
      <c r="J651" s="36" t="s">
        <v>2551</v>
      </c>
      <c r="K651" s="105" t="s">
        <v>2552</v>
      </c>
      <c r="L651" s="36" t="s">
        <v>76</v>
      </c>
      <c r="M651" s="69" t="s">
        <v>2569</v>
      </c>
      <c r="N651" s="68"/>
      <c r="O651" s="74">
        <v>4</v>
      </c>
      <c r="P651" s="74">
        <v>4</v>
      </c>
      <c r="Q651" s="105" t="s">
        <v>2553</v>
      </c>
      <c r="R651" s="73"/>
      <c r="S651" s="71"/>
      <c r="T651" s="71"/>
      <c r="U651" s="71"/>
      <c r="V651" s="17" t="s">
        <v>256</v>
      </c>
      <c r="W651" s="182"/>
      <c r="X651" s="68"/>
      <c r="Y651" s="71"/>
      <c r="Z651" s="75"/>
      <c r="AA651" s="36"/>
      <c r="AB651" s="3851" t="s">
        <v>5538</v>
      </c>
      <c r="AC651" s="280"/>
      <c r="AD651" s="280"/>
      <c r="AE651" s="280"/>
      <c r="AF651" s="31"/>
      <c r="AG651" s="31"/>
    </row>
    <row r="652" spans="1:33" ht="30" customHeight="1">
      <c r="A652" s="614" t="s">
        <v>6970</v>
      </c>
      <c r="B652" s="4102" t="s">
        <v>2554</v>
      </c>
      <c r="C652" s="674">
        <v>45148</v>
      </c>
      <c r="D652" s="674">
        <v>45154</v>
      </c>
      <c r="E652" s="674"/>
      <c r="F652" s="902"/>
      <c r="G652" s="619"/>
      <c r="H652" s="619"/>
      <c r="I652" s="878" t="s">
        <v>92</v>
      </c>
      <c r="J652" s="592" t="s">
        <v>2555</v>
      </c>
      <c r="K652" s="915" t="s">
        <v>2556</v>
      </c>
      <c r="L652" s="592" t="s">
        <v>193</v>
      </c>
      <c r="M652" s="615" t="s">
        <v>2570</v>
      </c>
      <c r="N652" s="619"/>
      <c r="O652" s="675">
        <v>6</v>
      </c>
      <c r="P652" s="675">
        <v>6</v>
      </c>
      <c r="Q652" s="915" t="s">
        <v>2557</v>
      </c>
      <c r="R652" s="750"/>
      <c r="S652" s="712"/>
      <c r="T652" s="712"/>
      <c r="U652" s="712"/>
      <c r="V652" s="788" t="s">
        <v>2073</v>
      </c>
      <c r="W652" s="714"/>
      <c r="X652" s="721" t="s">
        <v>37</v>
      </c>
      <c r="Y652" s="712"/>
      <c r="Z652" s="3776" t="s">
        <v>45</v>
      </c>
      <c r="AA652" s="592"/>
      <c r="AB652" s="3853" t="s">
        <v>5537</v>
      </c>
      <c r="AC652" s="722">
        <v>0</v>
      </c>
      <c r="AD652" s="722">
        <v>7350</v>
      </c>
      <c r="AE652" s="722">
        <f t="shared" ref="AE652:AE669" si="24">SUM(AD652*P652+AC652)</f>
        <v>44100</v>
      </c>
      <c r="AF652" s="31"/>
      <c r="AG652" s="31"/>
    </row>
    <row r="653" spans="1:33" ht="30" customHeight="1">
      <c r="A653" s="614" t="s">
        <v>6970</v>
      </c>
      <c r="B653" s="4102" t="s">
        <v>2558</v>
      </c>
      <c r="C653" s="674">
        <v>45148</v>
      </c>
      <c r="D653" s="674">
        <v>45155</v>
      </c>
      <c r="E653" s="674"/>
      <c r="F653" s="902"/>
      <c r="G653" s="619"/>
      <c r="H653" s="619"/>
      <c r="I653" s="878" t="s">
        <v>92</v>
      </c>
      <c r="J653" s="592" t="s">
        <v>2559</v>
      </c>
      <c r="K653" s="915" t="s">
        <v>2560</v>
      </c>
      <c r="L653" s="592" t="s">
        <v>179</v>
      </c>
      <c r="M653" s="615" t="s">
        <v>2571</v>
      </c>
      <c r="N653" s="619"/>
      <c r="O653" s="675">
        <v>8</v>
      </c>
      <c r="P653" s="675">
        <v>8</v>
      </c>
      <c r="Q653" s="915" t="s">
        <v>2561</v>
      </c>
      <c r="R653" s="750"/>
      <c r="S653" s="712"/>
      <c r="T653" s="712"/>
      <c r="U653" s="712"/>
      <c r="V653" s="734" t="s">
        <v>2073</v>
      </c>
      <c r="W653" s="714"/>
      <c r="X653" s="721" t="s">
        <v>37</v>
      </c>
      <c r="Y653" s="712"/>
      <c r="Z653" s="726" t="s">
        <v>45</v>
      </c>
      <c r="AA653" s="592"/>
      <c r="AB653" s="3853" t="s">
        <v>5537</v>
      </c>
      <c r="AC653" s="722">
        <v>0</v>
      </c>
      <c r="AD653" s="722">
        <v>7350</v>
      </c>
      <c r="AE653" s="722">
        <f t="shared" si="24"/>
        <v>58800</v>
      </c>
      <c r="AF653" s="31">
        <v>214</v>
      </c>
      <c r="AG653" s="273" t="s">
        <v>362</v>
      </c>
    </row>
    <row r="654" spans="1:33" ht="30" customHeight="1">
      <c r="A654" s="614" t="s">
        <v>6970</v>
      </c>
      <c r="B654" s="4102" t="s">
        <v>2562</v>
      </c>
      <c r="C654" s="674">
        <v>45148</v>
      </c>
      <c r="D654" s="674">
        <v>45155</v>
      </c>
      <c r="E654" s="674"/>
      <c r="F654" s="902"/>
      <c r="G654" s="619"/>
      <c r="H654" s="619"/>
      <c r="I654" s="878" t="s">
        <v>92</v>
      </c>
      <c r="J654" s="592" t="s">
        <v>2563</v>
      </c>
      <c r="K654" s="915" t="s">
        <v>2560</v>
      </c>
      <c r="L654" s="592" t="s">
        <v>179</v>
      </c>
      <c r="M654" s="615" t="s">
        <v>2572</v>
      </c>
      <c r="N654" s="619"/>
      <c r="O654" s="675">
        <v>8</v>
      </c>
      <c r="P654" s="675">
        <v>8</v>
      </c>
      <c r="Q654" s="915" t="s">
        <v>2564</v>
      </c>
      <c r="R654" s="750"/>
      <c r="S654" s="712"/>
      <c r="T654" s="712"/>
      <c r="U654" s="712"/>
      <c r="V654" s="734" t="s">
        <v>2073</v>
      </c>
      <c r="W654" s="714"/>
      <c r="X654" s="721" t="s">
        <v>37</v>
      </c>
      <c r="Y654" s="712"/>
      <c r="Z654" s="726" t="s">
        <v>45</v>
      </c>
      <c r="AA654" s="592"/>
      <c r="AB654" s="3853" t="s">
        <v>5537</v>
      </c>
      <c r="AC654" s="722">
        <v>0</v>
      </c>
      <c r="AD654" s="722">
        <v>7350</v>
      </c>
      <c r="AE654" s="722">
        <f t="shared" si="24"/>
        <v>58800</v>
      </c>
      <c r="AF654" s="31">
        <v>215</v>
      </c>
      <c r="AG654" s="273" t="s">
        <v>362</v>
      </c>
    </row>
    <row r="655" spans="1:33" ht="30" customHeight="1">
      <c r="A655" s="614" t="s">
        <v>6970</v>
      </c>
      <c r="B655" s="4102" t="s">
        <v>2565</v>
      </c>
      <c r="C655" s="674">
        <v>45148</v>
      </c>
      <c r="D655" s="674">
        <v>45155</v>
      </c>
      <c r="E655" s="674"/>
      <c r="F655" s="902"/>
      <c r="G655" s="619"/>
      <c r="H655" s="619"/>
      <c r="I655" s="878" t="s">
        <v>92</v>
      </c>
      <c r="J655" s="592" t="s">
        <v>2566</v>
      </c>
      <c r="K655" s="915" t="s">
        <v>2055</v>
      </c>
      <c r="L655" s="592" t="s">
        <v>1102</v>
      </c>
      <c r="M655" s="615" t="s">
        <v>2573</v>
      </c>
      <c r="N655" s="619"/>
      <c r="O655" s="675">
        <v>24</v>
      </c>
      <c r="P655" s="675">
        <v>24</v>
      </c>
      <c r="Q655" s="915" t="s">
        <v>2567</v>
      </c>
      <c r="R655" s="750"/>
      <c r="S655" s="712"/>
      <c r="T655" s="712"/>
      <c r="U655" s="712"/>
      <c r="V655" s="691" t="s">
        <v>2073</v>
      </c>
      <c r="W655" s="714"/>
      <c r="X655" s="1666" t="s">
        <v>37</v>
      </c>
      <c r="Y655" s="712"/>
      <c r="Z655" s="3799" t="s">
        <v>45</v>
      </c>
      <c r="AA655" s="592"/>
      <c r="AB655" s="3853" t="s">
        <v>5537</v>
      </c>
      <c r="AC655" s="722">
        <v>0</v>
      </c>
      <c r="AD655" s="722">
        <v>7350</v>
      </c>
      <c r="AE655" s="722">
        <f t="shared" si="24"/>
        <v>176400</v>
      </c>
      <c r="AF655" s="31"/>
      <c r="AG655" s="31"/>
    </row>
    <row r="656" spans="1:33" ht="30" customHeight="1">
      <c r="A656" s="737" t="s">
        <v>6974</v>
      </c>
      <c r="B656" s="4102" t="s">
        <v>2575</v>
      </c>
      <c r="C656" s="674">
        <v>45149</v>
      </c>
      <c r="D656" s="674">
        <v>45155</v>
      </c>
      <c r="E656" s="674"/>
      <c r="F656" s="902"/>
      <c r="G656" s="619">
        <v>8600</v>
      </c>
      <c r="H656" s="619"/>
      <c r="I656" s="878" t="s">
        <v>92</v>
      </c>
      <c r="J656" s="592" t="s">
        <v>2576</v>
      </c>
      <c r="K656" s="915" t="s">
        <v>2577</v>
      </c>
      <c r="L656" s="635" t="s">
        <v>3107</v>
      </c>
      <c r="M656" s="615" t="s">
        <v>2611</v>
      </c>
      <c r="N656" s="619"/>
      <c r="O656" s="675">
        <v>4</v>
      </c>
      <c r="P656" s="675">
        <v>4</v>
      </c>
      <c r="Q656" s="915" t="s">
        <v>2578</v>
      </c>
      <c r="R656" s="750"/>
      <c r="S656" s="712"/>
      <c r="T656" s="712"/>
      <c r="U656" s="712"/>
      <c r="V656" s="922" t="s">
        <v>2073</v>
      </c>
      <c r="W656" s="714"/>
      <c r="X656" s="721" t="s">
        <v>37</v>
      </c>
      <c r="Y656" s="712"/>
      <c r="Z656" s="3779" t="s">
        <v>45</v>
      </c>
      <c r="AA656" s="592"/>
      <c r="AB656" s="3853" t="s">
        <v>5585</v>
      </c>
      <c r="AC656" s="722">
        <v>0</v>
      </c>
      <c r="AD656" s="722">
        <v>7425</v>
      </c>
      <c r="AE656" s="722">
        <f t="shared" si="24"/>
        <v>29700</v>
      </c>
      <c r="AF656" s="31"/>
      <c r="AG656" s="31"/>
    </row>
    <row r="657" spans="1:33" ht="30" customHeight="1">
      <c r="A657" s="893" t="s">
        <v>6946</v>
      </c>
      <c r="B657" s="4102" t="s">
        <v>2579</v>
      </c>
      <c r="C657" s="674">
        <v>45148</v>
      </c>
      <c r="D657" s="674">
        <v>45154</v>
      </c>
      <c r="E657" s="674"/>
      <c r="F657" s="902"/>
      <c r="G657" s="619">
        <v>8626</v>
      </c>
      <c r="H657" s="619">
        <v>1881</v>
      </c>
      <c r="I657" s="878"/>
      <c r="J657" s="592" t="s">
        <v>2580</v>
      </c>
      <c r="K657" s="915" t="s">
        <v>2581</v>
      </c>
      <c r="L657" s="635" t="s">
        <v>2646</v>
      </c>
      <c r="M657" s="615" t="s">
        <v>2612</v>
      </c>
      <c r="N657" s="782" t="s">
        <v>3951</v>
      </c>
      <c r="O657" s="675">
        <v>1</v>
      </c>
      <c r="P657" s="675">
        <v>1</v>
      </c>
      <c r="Q657" s="915" t="s">
        <v>2582</v>
      </c>
      <c r="R657" s="750"/>
      <c r="S657" s="712"/>
      <c r="T657" s="712"/>
      <c r="U657" s="712"/>
      <c r="V657" s="788" t="s">
        <v>2073</v>
      </c>
      <c r="W657" s="714"/>
      <c r="X657" s="721" t="s">
        <v>37</v>
      </c>
      <c r="Y657" s="712"/>
      <c r="Z657" s="3823" t="s">
        <v>45</v>
      </c>
      <c r="AA657" s="592"/>
      <c r="AB657" s="3853" t="s">
        <v>5539</v>
      </c>
      <c r="AC657" s="722">
        <v>0</v>
      </c>
      <c r="AD657" s="722">
        <v>27000</v>
      </c>
      <c r="AE657" s="722">
        <f t="shared" si="24"/>
        <v>27000</v>
      </c>
      <c r="AF657" s="31"/>
      <c r="AG657" s="31"/>
    </row>
    <row r="658" spans="1:33" ht="30" customHeight="1">
      <c r="A658" s="893" t="s">
        <v>6946</v>
      </c>
      <c r="B658" s="4102" t="s">
        <v>2583</v>
      </c>
      <c r="C658" s="674">
        <v>45148</v>
      </c>
      <c r="D658" s="674">
        <v>45154</v>
      </c>
      <c r="E658" s="674"/>
      <c r="F658" s="902"/>
      <c r="G658" s="619">
        <v>8627</v>
      </c>
      <c r="H658" s="619">
        <v>1221</v>
      </c>
      <c r="I658" s="878"/>
      <c r="J658" s="592" t="s">
        <v>2584</v>
      </c>
      <c r="K658" s="915" t="s">
        <v>2585</v>
      </c>
      <c r="L658" s="592" t="s">
        <v>173</v>
      </c>
      <c r="M658" s="615" t="s">
        <v>2613</v>
      </c>
      <c r="N658" s="619"/>
      <c r="O658" s="675">
        <v>1</v>
      </c>
      <c r="P658" s="675">
        <v>1</v>
      </c>
      <c r="Q658" s="915" t="s">
        <v>2586</v>
      </c>
      <c r="R658" s="750"/>
      <c r="S658" s="712"/>
      <c r="T658" s="712"/>
      <c r="U658" s="712"/>
      <c r="V658" s="810" t="s">
        <v>2073</v>
      </c>
      <c r="W658" s="714"/>
      <c r="X658" s="721" t="s">
        <v>37</v>
      </c>
      <c r="Y658" s="712"/>
      <c r="Z658" s="726" t="s">
        <v>45</v>
      </c>
      <c r="AA658" s="592"/>
      <c r="AB658" s="3853" t="s">
        <v>5540</v>
      </c>
      <c r="AC658" s="722">
        <v>0</v>
      </c>
      <c r="AD658" s="722">
        <v>7392</v>
      </c>
      <c r="AE658" s="722">
        <f t="shared" si="24"/>
        <v>7392</v>
      </c>
      <c r="AF658" s="31"/>
      <c r="AG658" s="31"/>
    </row>
    <row r="659" spans="1:33" ht="30" customHeight="1">
      <c r="A659" s="917" t="s">
        <v>6975</v>
      </c>
      <c r="B659" s="4102" t="s">
        <v>2587</v>
      </c>
      <c r="C659" s="674">
        <v>45149</v>
      </c>
      <c r="D659" s="674">
        <v>45160</v>
      </c>
      <c r="E659" s="674"/>
      <c r="F659" s="902"/>
      <c r="G659" s="619">
        <v>17</v>
      </c>
      <c r="H659" s="619">
        <v>299</v>
      </c>
      <c r="I659" s="878"/>
      <c r="J659" s="592" t="s">
        <v>2588</v>
      </c>
      <c r="K659" s="915" t="s">
        <v>852</v>
      </c>
      <c r="L659" s="592" t="s">
        <v>128</v>
      </c>
      <c r="M659" s="615" t="s">
        <v>2614</v>
      </c>
      <c r="N659" s="619"/>
      <c r="O659" s="675">
        <v>3</v>
      </c>
      <c r="P659" s="675">
        <v>3</v>
      </c>
      <c r="Q659" s="915" t="s">
        <v>2589</v>
      </c>
      <c r="R659" s="750"/>
      <c r="S659" s="712"/>
      <c r="T659" s="712"/>
      <c r="U659" s="712"/>
      <c r="V659" s="735" t="s">
        <v>2073</v>
      </c>
      <c r="W659" s="714"/>
      <c r="X659" s="721" t="s">
        <v>37</v>
      </c>
      <c r="Y659" s="712"/>
      <c r="Z659" s="641" t="s">
        <v>45</v>
      </c>
      <c r="AA659" s="592"/>
      <c r="AB659" s="3843" t="s">
        <v>5537</v>
      </c>
      <c r="AC659" s="722">
        <v>2250</v>
      </c>
      <c r="AD659" s="722">
        <v>6643.53</v>
      </c>
      <c r="AE659" s="722">
        <f t="shared" si="24"/>
        <v>22180.59</v>
      </c>
      <c r="AF659" s="31"/>
      <c r="AG659" s="31"/>
    </row>
    <row r="660" spans="1:33" ht="30" customHeight="1">
      <c r="A660" s="777" t="s">
        <v>6975</v>
      </c>
      <c r="B660" s="4102" t="s">
        <v>2590</v>
      </c>
      <c r="C660" s="674">
        <v>45149</v>
      </c>
      <c r="D660" s="674">
        <v>45156</v>
      </c>
      <c r="E660" s="674"/>
      <c r="F660" s="902"/>
      <c r="G660" s="619"/>
      <c r="H660" s="619"/>
      <c r="I660" s="878" t="s">
        <v>92</v>
      </c>
      <c r="J660" s="592" t="s">
        <v>2591</v>
      </c>
      <c r="K660" s="915" t="s">
        <v>2592</v>
      </c>
      <c r="L660" s="592" t="s">
        <v>173</v>
      </c>
      <c r="M660" s="615" t="s">
        <v>2615</v>
      </c>
      <c r="N660" s="619"/>
      <c r="O660" s="675">
        <v>1</v>
      </c>
      <c r="P660" s="675">
        <v>1</v>
      </c>
      <c r="Q660" s="915" t="s">
        <v>2593</v>
      </c>
      <c r="R660" s="750"/>
      <c r="S660" s="712"/>
      <c r="T660" s="712"/>
      <c r="U660" s="712"/>
      <c r="V660" s="735" t="s">
        <v>2073</v>
      </c>
      <c r="W660" s="714"/>
      <c r="X660" s="721" t="s">
        <v>37</v>
      </c>
      <c r="Y660" s="712"/>
      <c r="Z660" s="726" t="s">
        <v>45</v>
      </c>
      <c r="AA660" s="592"/>
      <c r="AB660" s="3843" t="s">
        <v>5537</v>
      </c>
      <c r="AC660" s="722">
        <v>0</v>
      </c>
      <c r="AD660" s="722">
        <v>6643.53</v>
      </c>
      <c r="AE660" s="722">
        <f t="shared" si="24"/>
        <v>6643.53</v>
      </c>
      <c r="AF660" s="31">
        <v>264</v>
      </c>
      <c r="AG660" s="273" t="s">
        <v>362</v>
      </c>
    </row>
    <row r="661" spans="1:33" ht="30" customHeight="1">
      <c r="A661" s="918" t="s">
        <v>6973</v>
      </c>
      <c r="B661" s="4102" t="s">
        <v>2594</v>
      </c>
      <c r="C661" s="674">
        <v>45148</v>
      </c>
      <c r="D661" s="674">
        <v>45160</v>
      </c>
      <c r="E661" s="674"/>
      <c r="F661" s="902"/>
      <c r="G661" s="619">
        <v>8598</v>
      </c>
      <c r="H661" s="619" t="s">
        <v>2595</v>
      </c>
      <c r="I661" s="878"/>
      <c r="J661" s="592" t="s">
        <v>2596</v>
      </c>
      <c r="K661" s="915" t="s">
        <v>2597</v>
      </c>
      <c r="L661" s="592" t="s">
        <v>173</v>
      </c>
      <c r="M661" s="615" t="s">
        <v>2616</v>
      </c>
      <c r="N661" s="619"/>
      <c r="O661" s="675">
        <v>1</v>
      </c>
      <c r="P661" s="675">
        <v>1</v>
      </c>
      <c r="Q661" s="915" t="s">
        <v>2598</v>
      </c>
      <c r="R661" s="750"/>
      <c r="S661" s="712"/>
      <c r="T661" s="712"/>
      <c r="U661" s="712"/>
      <c r="V661" s="619" t="s">
        <v>2073</v>
      </c>
      <c r="W661" s="714"/>
      <c r="X661" s="721" t="s">
        <v>37</v>
      </c>
      <c r="Y661" s="712"/>
      <c r="Z661" s="726" t="s">
        <v>45</v>
      </c>
      <c r="AA661" s="592"/>
      <c r="AB661" s="847" t="s">
        <v>5535</v>
      </c>
      <c r="AC661" s="722">
        <v>4500</v>
      </c>
      <c r="AD661" s="722">
        <v>6272.02</v>
      </c>
      <c r="AE661" s="722">
        <f t="shared" si="24"/>
        <v>10772.02</v>
      </c>
      <c r="AF661" s="31"/>
      <c r="AG661" s="31"/>
    </row>
    <row r="662" spans="1:33" ht="30" customHeight="1">
      <c r="A662" s="737" t="s">
        <v>6973</v>
      </c>
      <c r="B662" s="4102" t="s">
        <v>2599</v>
      </c>
      <c r="C662" s="674">
        <v>45149</v>
      </c>
      <c r="D662" s="674">
        <v>45161</v>
      </c>
      <c r="E662" s="674"/>
      <c r="F662" s="902"/>
      <c r="G662" s="619">
        <v>8599</v>
      </c>
      <c r="H662" s="619" t="s">
        <v>677</v>
      </c>
      <c r="I662" s="878"/>
      <c r="J662" s="592" t="s">
        <v>2600</v>
      </c>
      <c r="K662" s="705" t="s">
        <v>2607</v>
      </c>
      <c r="L662" s="635" t="s">
        <v>173</v>
      </c>
      <c r="M662" s="615" t="s">
        <v>2617</v>
      </c>
      <c r="N662" s="619"/>
      <c r="O662" s="675">
        <v>1</v>
      </c>
      <c r="P662" s="675">
        <v>1</v>
      </c>
      <c r="Q662" s="915" t="s">
        <v>2601</v>
      </c>
      <c r="R662" s="750"/>
      <c r="S662" s="712"/>
      <c r="T662" s="712"/>
      <c r="U662" s="712"/>
      <c r="V662" s="636" t="s">
        <v>2073</v>
      </c>
      <c r="W662" s="714"/>
      <c r="X662" s="721" t="s">
        <v>37</v>
      </c>
      <c r="Y662" s="712"/>
      <c r="Z662" s="3779" t="s">
        <v>45</v>
      </c>
      <c r="AA662" s="592"/>
      <c r="AB662" s="847" t="s">
        <v>5535</v>
      </c>
      <c r="AC662" s="722">
        <v>6750</v>
      </c>
      <c r="AD662" s="722">
        <v>6272.02</v>
      </c>
      <c r="AE662" s="722">
        <f t="shared" si="24"/>
        <v>13022.02</v>
      </c>
      <c r="AF662" s="31">
        <v>466</v>
      </c>
      <c r="AG662" s="273" t="s">
        <v>362</v>
      </c>
    </row>
    <row r="663" spans="1:33" ht="30" customHeight="1">
      <c r="A663" s="918" t="s">
        <v>6966</v>
      </c>
      <c r="B663" s="4102" t="s">
        <v>2602</v>
      </c>
      <c r="C663" s="674">
        <v>45148</v>
      </c>
      <c r="D663" s="674">
        <v>45156</v>
      </c>
      <c r="E663" s="674"/>
      <c r="F663" s="902"/>
      <c r="G663" s="619">
        <v>5940</v>
      </c>
      <c r="H663" s="619" t="s">
        <v>2603</v>
      </c>
      <c r="I663" s="878"/>
      <c r="J663" s="592" t="s">
        <v>2604</v>
      </c>
      <c r="K663" s="705" t="s">
        <v>2605</v>
      </c>
      <c r="L663" s="592" t="s">
        <v>28</v>
      </c>
      <c r="M663" s="615" t="s">
        <v>2618</v>
      </c>
      <c r="N663" s="619"/>
      <c r="O663" s="675">
        <v>2</v>
      </c>
      <c r="P663" s="675">
        <v>2</v>
      </c>
      <c r="Q663" s="915" t="s">
        <v>2606</v>
      </c>
      <c r="R663" s="750"/>
      <c r="S663" s="712"/>
      <c r="T663" s="712"/>
      <c r="U663" s="712"/>
      <c r="V663" s="619" t="s">
        <v>2073</v>
      </c>
      <c r="W663" s="714"/>
      <c r="X663" s="721" t="s">
        <v>37</v>
      </c>
      <c r="Y663" s="712"/>
      <c r="Z663" s="3779" t="s">
        <v>45</v>
      </c>
      <c r="AA663" s="592"/>
      <c r="AB663" s="3853" t="s">
        <v>5535</v>
      </c>
      <c r="AC663" s="722">
        <v>0</v>
      </c>
      <c r="AD663" s="722">
        <v>11385</v>
      </c>
      <c r="AE663" s="722">
        <f t="shared" si="24"/>
        <v>22770</v>
      </c>
      <c r="AF663" s="31"/>
      <c r="AG663" s="31"/>
    </row>
    <row r="664" spans="1:33" ht="30" customHeight="1">
      <c r="A664" s="4876" t="s">
        <v>6958</v>
      </c>
      <c r="B664" s="4102" t="s">
        <v>2608</v>
      </c>
      <c r="C664" s="674">
        <v>45149</v>
      </c>
      <c r="D664" s="674">
        <v>45156</v>
      </c>
      <c r="E664" s="674"/>
      <c r="F664" s="902"/>
      <c r="G664" s="619">
        <v>8369</v>
      </c>
      <c r="H664" s="619" t="s">
        <v>383</v>
      </c>
      <c r="I664" s="878"/>
      <c r="J664" s="592" t="s">
        <v>2609</v>
      </c>
      <c r="K664" s="705" t="s">
        <v>2610</v>
      </c>
      <c r="L664" s="592" t="s">
        <v>173</v>
      </c>
      <c r="M664" s="615" t="s">
        <v>2619</v>
      </c>
      <c r="N664" s="619"/>
      <c r="O664" s="675">
        <v>1</v>
      </c>
      <c r="P664" s="119">
        <v>2</v>
      </c>
      <c r="Q664" s="915" t="s">
        <v>2601</v>
      </c>
      <c r="R664" s="750"/>
      <c r="S664" s="712"/>
      <c r="T664" s="712"/>
      <c r="U664" s="712"/>
      <c r="V664" s="691" t="s">
        <v>2073</v>
      </c>
      <c r="W664" s="714"/>
      <c r="X664" s="721" t="s">
        <v>37</v>
      </c>
      <c r="Y664" s="3946">
        <v>4504008568</v>
      </c>
      <c r="Z664" s="3779" t="s">
        <v>45</v>
      </c>
      <c r="AA664" s="592"/>
      <c r="AB664" s="3853" t="s">
        <v>5535</v>
      </c>
      <c r="AC664" s="722">
        <v>0</v>
      </c>
      <c r="AD664" s="722">
        <v>11385</v>
      </c>
      <c r="AE664" s="722">
        <f t="shared" si="24"/>
        <v>22770</v>
      </c>
      <c r="AF664" s="31">
        <v>700</v>
      </c>
      <c r="AG664" s="31" t="s">
        <v>362</v>
      </c>
    </row>
    <row r="665" spans="1:33" ht="30" customHeight="1">
      <c r="A665" s="909" t="s">
        <v>6949</v>
      </c>
      <c r="B665" s="4102" t="s">
        <v>2620</v>
      </c>
      <c r="C665" s="674">
        <v>45149</v>
      </c>
      <c r="D665" s="674">
        <v>45155</v>
      </c>
      <c r="E665" s="674"/>
      <c r="F665" s="902"/>
      <c r="G665" s="619">
        <v>8615</v>
      </c>
      <c r="H665" s="619"/>
      <c r="I665" s="878" t="s">
        <v>92</v>
      </c>
      <c r="J665" s="592" t="s">
        <v>2621</v>
      </c>
      <c r="K665" s="705" t="s">
        <v>2622</v>
      </c>
      <c r="L665" s="592" t="s">
        <v>179</v>
      </c>
      <c r="M665" s="615" t="s">
        <v>2647</v>
      </c>
      <c r="N665" s="619"/>
      <c r="O665" s="675">
        <v>8</v>
      </c>
      <c r="P665" s="675">
        <v>8</v>
      </c>
      <c r="Q665" s="915" t="s">
        <v>2623</v>
      </c>
      <c r="R665" s="750"/>
      <c r="S665" s="712"/>
      <c r="T665" s="712"/>
      <c r="U665" s="712"/>
      <c r="V665" s="735" t="s">
        <v>2073</v>
      </c>
      <c r="W665" s="714"/>
      <c r="X665" s="721" t="s">
        <v>37</v>
      </c>
      <c r="Y665" s="712"/>
      <c r="Z665" s="726" t="s">
        <v>45</v>
      </c>
      <c r="AA665" s="592"/>
      <c r="AB665" s="3853" t="s">
        <v>5541</v>
      </c>
      <c r="AC665" s="722">
        <v>0</v>
      </c>
      <c r="AD665" s="722">
        <v>5973.51</v>
      </c>
      <c r="AE665" s="722">
        <f t="shared" si="24"/>
        <v>47788.08</v>
      </c>
      <c r="AF665" s="31"/>
      <c r="AG665" s="31"/>
    </row>
    <row r="666" spans="1:33" ht="30" customHeight="1">
      <c r="A666" s="917" t="s">
        <v>6952</v>
      </c>
      <c r="B666" s="4102" t="s">
        <v>2624</v>
      </c>
      <c r="C666" s="674">
        <v>45152</v>
      </c>
      <c r="D666" s="674">
        <v>45156</v>
      </c>
      <c r="E666" s="674"/>
      <c r="F666" s="902"/>
      <c r="G666" s="619">
        <v>8646</v>
      </c>
      <c r="H666" s="619" t="s">
        <v>2625</v>
      </c>
      <c r="I666" s="878"/>
      <c r="J666" s="592" t="s">
        <v>2626</v>
      </c>
      <c r="K666" s="705" t="s">
        <v>2627</v>
      </c>
      <c r="L666" s="592" t="s">
        <v>193</v>
      </c>
      <c r="M666" s="615" t="s">
        <v>2648</v>
      </c>
      <c r="N666" s="619"/>
      <c r="O666" s="675">
        <v>6</v>
      </c>
      <c r="P666" s="675">
        <v>6</v>
      </c>
      <c r="Q666" s="915" t="s">
        <v>2628</v>
      </c>
      <c r="R666" s="750"/>
      <c r="S666" s="712"/>
      <c r="T666" s="712"/>
      <c r="U666" s="712"/>
      <c r="V666" s="923" t="s">
        <v>2073</v>
      </c>
      <c r="W666" s="714"/>
      <c r="X666" s="721" t="s">
        <v>37</v>
      </c>
      <c r="Y666" s="712"/>
      <c r="Z666" s="3776" t="s">
        <v>45</v>
      </c>
      <c r="AA666" s="592"/>
      <c r="AB666" s="3853" t="s">
        <v>5541</v>
      </c>
      <c r="AC666" s="722">
        <v>0</v>
      </c>
      <c r="AD666" s="722">
        <v>7938</v>
      </c>
      <c r="AE666" s="722">
        <f t="shared" si="24"/>
        <v>47628</v>
      </c>
      <c r="AF666" s="31">
        <v>508</v>
      </c>
      <c r="AG666" s="273" t="s">
        <v>362</v>
      </c>
    </row>
    <row r="667" spans="1:33" ht="30" customHeight="1">
      <c r="A667" s="512" t="s">
        <v>6959</v>
      </c>
      <c r="B667" s="68" t="s">
        <v>2629</v>
      </c>
      <c r="C667" s="66">
        <v>45152</v>
      </c>
      <c r="D667" s="66">
        <v>45159</v>
      </c>
      <c r="E667" s="37"/>
      <c r="F667" s="78"/>
      <c r="G667" s="68">
        <v>8634</v>
      </c>
      <c r="H667" s="68" t="s">
        <v>2630</v>
      </c>
      <c r="I667" s="104"/>
      <c r="J667" s="36" t="s">
        <v>2631</v>
      </c>
      <c r="K667" s="2616" t="s">
        <v>2632</v>
      </c>
      <c r="L667" s="36" t="s">
        <v>28</v>
      </c>
      <c r="M667" s="69" t="s">
        <v>2649</v>
      </c>
      <c r="N667" s="68"/>
      <c r="O667" s="74">
        <v>2</v>
      </c>
      <c r="P667" s="74">
        <v>2</v>
      </c>
      <c r="Q667" s="105" t="s">
        <v>2633</v>
      </c>
      <c r="R667" s="73"/>
      <c r="S667" s="71"/>
      <c r="T667" s="71"/>
      <c r="U667" s="71"/>
      <c r="V667" s="68" t="s">
        <v>256</v>
      </c>
      <c r="W667" s="182"/>
      <c r="X667" s="68"/>
      <c r="Y667" s="71"/>
      <c r="Z667" s="75"/>
      <c r="AA667" s="36"/>
      <c r="AB667" s="3851" t="s">
        <v>5541</v>
      </c>
      <c r="AC667" s="280"/>
      <c r="AD667" s="280"/>
      <c r="AE667" s="280"/>
      <c r="AF667" s="31"/>
      <c r="AG667" s="31"/>
    </row>
    <row r="668" spans="1:33" ht="30" customHeight="1">
      <c r="A668" s="8070" t="s">
        <v>6970</v>
      </c>
      <c r="B668" s="619" t="s">
        <v>2634</v>
      </c>
      <c r="C668" s="674">
        <v>45149</v>
      </c>
      <c r="D668" s="674">
        <v>45156</v>
      </c>
      <c r="E668" s="674"/>
      <c r="F668" s="902"/>
      <c r="G668" s="619">
        <v>8604</v>
      </c>
      <c r="H668" s="619"/>
      <c r="I668" s="878" t="s">
        <v>92</v>
      </c>
      <c r="J668" s="592" t="s">
        <v>2635</v>
      </c>
      <c r="K668" s="705" t="s">
        <v>2636</v>
      </c>
      <c r="L668" s="592" t="s">
        <v>28</v>
      </c>
      <c r="M668" s="615" t="s">
        <v>2650</v>
      </c>
      <c r="N668" s="619"/>
      <c r="O668" s="675">
        <v>2</v>
      </c>
      <c r="P668" s="675">
        <v>2</v>
      </c>
      <c r="Q668" s="915" t="s">
        <v>2637</v>
      </c>
      <c r="R668" s="750"/>
      <c r="S668" s="712"/>
      <c r="T668" s="712"/>
      <c r="U668" s="712"/>
      <c r="V668" s="691" t="s">
        <v>2073</v>
      </c>
      <c r="W668" s="714"/>
      <c r="X668" s="3165" t="s">
        <v>37</v>
      </c>
      <c r="Y668" s="712"/>
      <c r="Z668" s="3776" t="s">
        <v>45</v>
      </c>
      <c r="AA668" s="592"/>
      <c r="AB668" s="3853" t="s">
        <v>5537</v>
      </c>
      <c r="AC668" s="722">
        <v>0</v>
      </c>
      <c r="AD668" s="722">
        <v>7350</v>
      </c>
      <c r="AE668" s="722">
        <f t="shared" si="24"/>
        <v>14700</v>
      </c>
      <c r="AF668" s="31"/>
      <c r="AG668" s="31"/>
    </row>
    <row r="669" spans="1:33" ht="30" customHeight="1">
      <c r="A669" s="614" t="s">
        <v>6970</v>
      </c>
      <c r="B669" s="4102" t="s">
        <v>2638</v>
      </c>
      <c r="C669" s="674">
        <v>45149</v>
      </c>
      <c r="D669" s="674">
        <v>45156</v>
      </c>
      <c r="E669" s="674"/>
      <c r="F669" s="902"/>
      <c r="G669" s="619">
        <v>8604</v>
      </c>
      <c r="H669" s="619"/>
      <c r="I669" s="878" t="s">
        <v>92</v>
      </c>
      <c r="J669" s="592" t="s">
        <v>2639</v>
      </c>
      <c r="K669" s="705" t="s">
        <v>2640</v>
      </c>
      <c r="L669" s="592" t="s">
        <v>28</v>
      </c>
      <c r="M669" s="615" t="s">
        <v>2651</v>
      </c>
      <c r="N669" s="619"/>
      <c r="O669" s="675">
        <v>2</v>
      </c>
      <c r="P669" s="675">
        <v>2</v>
      </c>
      <c r="Q669" s="915" t="s">
        <v>2641</v>
      </c>
      <c r="R669" s="750"/>
      <c r="S669" s="712"/>
      <c r="T669" s="712"/>
      <c r="U669" s="712"/>
      <c r="V669" s="788" t="s">
        <v>2073</v>
      </c>
      <c r="W669" s="714"/>
      <c r="X669" s="721" t="s">
        <v>37</v>
      </c>
      <c r="Y669" s="712"/>
      <c r="Z669" s="3776" t="s">
        <v>45</v>
      </c>
      <c r="AA669" s="592"/>
      <c r="AB669" s="3853" t="s">
        <v>5537</v>
      </c>
      <c r="AC669" s="722">
        <v>0</v>
      </c>
      <c r="AD669" s="722">
        <v>7350</v>
      </c>
      <c r="AE669" s="722">
        <f t="shared" si="24"/>
        <v>14700</v>
      </c>
      <c r="AF669" s="31"/>
      <c r="AG669" s="31"/>
    </row>
    <row r="670" spans="1:33" ht="30" customHeight="1">
      <c r="A670" s="614" t="s">
        <v>6970</v>
      </c>
      <c r="B670" s="9087" t="s">
        <v>2642</v>
      </c>
      <c r="C670" s="8843">
        <v>45149</v>
      </c>
      <c r="D670" s="8843">
        <v>45205</v>
      </c>
      <c r="E670" s="8843"/>
      <c r="F670" s="9469"/>
      <c r="G670" s="8849">
        <v>8604</v>
      </c>
      <c r="H670" s="9476" t="s">
        <v>2643</v>
      </c>
      <c r="I670" s="8849"/>
      <c r="J670" s="8871" t="s">
        <v>2644</v>
      </c>
      <c r="K670" s="8871" t="s">
        <v>2055</v>
      </c>
      <c r="L670" s="635" t="s">
        <v>381</v>
      </c>
      <c r="M670" s="8868" t="s">
        <v>2652</v>
      </c>
      <c r="N670" s="782" t="s">
        <v>3954</v>
      </c>
      <c r="O670" s="675">
        <v>1</v>
      </c>
      <c r="P670" s="675">
        <v>1</v>
      </c>
      <c r="Q670" s="9232" t="s">
        <v>2645</v>
      </c>
      <c r="R670" s="8849"/>
      <c r="S670" s="712"/>
      <c r="T670" s="712"/>
      <c r="U670" s="712"/>
      <c r="V670" s="9237" t="s">
        <v>2073</v>
      </c>
      <c r="W670" s="8859"/>
      <c r="X670" s="9048" t="s">
        <v>37</v>
      </c>
      <c r="Y670" s="8859"/>
      <c r="Z670" s="9061" t="s">
        <v>45</v>
      </c>
      <c r="AA670" s="592"/>
      <c r="AB670" s="9049" t="s">
        <v>5537</v>
      </c>
      <c r="AC670" s="8912">
        <v>2250</v>
      </c>
      <c r="AD670" s="722">
        <v>44100</v>
      </c>
      <c r="AE670" s="8912">
        <f>SUM(AD670*P670+AD671*P671+AC670)</f>
        <v>92410</v>
      </c>
      <c r="AF670" s="247">
        <v>226</v>
      </c>
      <c r="AG670" s="274" t="s">
        <v>362</v>
      </c>
    </row>
    <row r="671" spans="1:33" ht="30" customHeight="1">
      <c r="A671" s="614" t="s">
        <v>6970</v>
      </c>
      <c r="B671" s="9030"/>
      <c r="C671" s="9490"/>
      <c r="D671" s="9490"/>
      <c r="E671" s="9490"/>
      <c r="F671" s="9488"/>
      <c r="G671" s="9071"/>
      <c r="H671" s="9477"/>
      <c r="I671" s="9071"/>
      <c r="J671" s="9229"/>
      <c r="K671" s="9229"/>
      <c r="L671" s="592" t="s">
        <v>1095</v>
      </c>
      <c r="M671" s="9229"/>
      <c r="N671" s="782" t="s">
        <v>3951</v>
      </c>
      <c r="O671" s="675">
        <v>1</v>
      </c>
      <c r="P671" s="675">
        <v>1</v>
      </c>
      <c r="Q671" s="9233"/>
      <c r="R671" s="9071"/>
      <c r="S671" s="712"/>
      <c r="T671" s="712"/>
      <c r="U671" s="712"/>
      <c r="V671" s="9071"/>
      <c r="W671" s="9063"/>
      <c r="X671" s="9071"/>
      <c r="Y671" s="9063"/>
      <c r="Z671" s="9075"/>
      <c r="AA671" s="592"/>
      <c r="AB671" s="9078"/>
      <c r="AC671" s="8913"/>
      <c r="AD671" s="722">
        <v>46060</v>
      </c>
      <c r="AE671" s="8913"/>
      <c r="AF671" s="30"/>
      <c r="AG671" s="290"/>
    </row>
    <row r="672" spans="1:33" ht="30" customHeight="1">
      <c r="A672" s="917" t="s">
        <v>6971</v>
      </c>
      <c r="B672" s="4102" t="s">
        <v>2653</v>
      </c>
      <c r="C672" s="674">
        <v>45153</v>
      </c>
      <c r="D672" s="674">
        <v>45162</v>
      </c>
      <c r="E672" s="674"/>
      <c r="F672" s="902"/>
      <c r="G672" s="619">
        <v>8601</v>
      </c>
      <c r="H672" s="619" t="s">
        <v>1257</v>
      </c>
      <c r="I672" s="878"/>
      <c r="J672" s="592" t="s">
        <v>2654</v>
      </c>
      <c r="K672" s="705" t="s">
        <v>1342</v>
      </c>
      <c r="L672" s="592" t="s">
        <v>173</v>
      </c>
      <c r="M672" s="615" t="s">
        <v>2694</v>
      </c>
      <c r="N672" s="619"/>
      <c r="O672" s="675">
        <v>1</v>
      </c>
      <c r="P672" s="675">
        <v>1</v>
      </c>
      <c r="Q672" s="915" t="s">
        <v>2655</v>
      </c>
      <c r="R672" s="750"/>
      <c r="S672" s="712"/>
      <c r="T672" s="712"/>
      <c r="U672" s="712"/>
      <c r="V672" s="788" t="s">
        <v>2073</v>
      </c>
      <c r="W672" s="714"/>
      <c r="X672" s="721" t="s">
        <v>37</v>
      </c>
      <c r="Y672" s="712"/>
      <c r="Z672" s="3776" t="s">
        <v>45</v>
      </c>
      <c r="AA672" s="592"/>
      <c r="AB672" s="3853" t="s">
        <v>5585</v>
      </c>
      <c r="AC672" s="722">
        <v>4500</v>
      </c>
      <c r="AD672" s="722">
        <v>7425</v>
      </c>
      <c r="AE672" s="722">
        <f t="shared" ref="AE672:AE682" si="25">SUM(AD672*P672+AC672)</f>
        <v>11925</v>
      </c>
      <c r="AF672" s="31"/>
      <c r="AG672" s="31"/>
    </row>
    <row r="673" spans="1:33" ht="30" customHeight="1">
      <c r="A673" s="614" t="s">
        <v>6942</v>
      </c>
      <c r="B673" s="4102" t="s">
        <v>2656</v>
      </c>
      <c r="C673" s="674">
        <v>45152</v>
      </c>
      <c r="D673" s="674">
        <v>45162</v>
      </c>
      <c r="E673" s="674"/>
      <c r="F673" s="902"/>
      <c r="G673" s="619">
        <v>8638</v>
      </c>
      <c r="H673" s="619">
        <v>179</v>
      </c>
      <c r="I673" s="878"/>
      <c r="J673" s="592" t="s">
        <v>2657</v>
      </c>
      <c r="K673" s="705" t="s">
        <v>2658</v>
      </c>
      <c r="L673" s="592" t="s">
        <v>173</v>
      </c>
      <c r="M673" s="615" t="s">
        <v>2695</v>
      </c>
      <c r="N673" s="619"/>
      <c r="O673" s="675">
        <v>1</v>
      </c>
      <c r="P673" s="675">
        <v>1</v>
      </c>
      <c r="Q673" s="915" t="s">
        <v>2659</v>
      </c>
      <c r="R673" s="750"/>
      <c r="S673" s="712"/>
      <c r="T673" s="712"/>
      <c r="U673" s="712"/>
      <c r="V673" s="619" t="s">
        <v>2073</v>
      </c>
      <c r="W673" s="714"/>
      <c r="X673" s="721" t="s">
        <v>37</v>
      </c>
      <c r="Y673" s="712"/>
      <c r="Z673" s="3776" t="s">
        <v>45</v>
      </c>
      <c r="AA673" s="592"/>
      <c r="AB673" s="3853" t="s">
        <v>5540</v>
      </c>
      <c r="AC673" s="722">
        <v>0</v>
      </c>
      <c r="AD673" s="722">
        <v>7613</v>
      </c>
      <c r="AE673" s="722">
        <f t="shared" si="25"/>
        <v>7613</v>
      </c>
      <c r="AF673" s="31"/>
      <c r="AG673" s="31"/>
    </row>
    <row r="674" spans="1:33" ht="30" customHeight="1">
      <c r="A674" s="614" t="s">
        <v>6942</v>
      </c>
      <c r="B674" s="4102" t="s">
        <v>2660</v>
      </c>
      <c r="C674" s="674">
        <v>45152</v>
      </c>
      <c r="D674" s="674">
        <v>45156</v>
      </c>
      <c r="E674" s="674"/>
      <c r="F674" s="902"/>
      <c r="G674" s="619">
        <v>8639</v>
      </c>
      <c r="H674" s="619">
        <v>16</v>
      </c>
      <c r="I674" s="878"/>
      <c r="J674" s="592" t="s">
        <v>2661</v>
      </c>
      <c r="K674" s="705" t="s">
        <v>2662</v>
      </c>
      <c r="L674" s="592" t="s">
        <v>28</v>
      </c>
      <c r="M674" s="615" t="s">
        <v>2696</v>
      </c>
      <c r="N674" s="619"/>
      <c r="O674" s="675">
        <v>2</v>
      </c>
      <c r="P674" s="675">
        <v>2</v>
      </c>
      <c r="Q674" s="915" t="s">
        <v>2663</v>
      </c>
      <c r="R674" s="750"/>
      <c r="S674" s="878"/>
      <c r="T674" s="712"/>
      <c r="U674" s="712"/>
      <c r="V674" s="717" t="s">
        <v>2073</v>
      </c>
      <c r="W674" s="714"/>
      <c r="X674" s="721" t="s">
        <v>37</v>
      </c>
      <c r="Y674" s="712"/>
      <c r="Z674" s="726" t="s">
        <v>45</v>
      </c>
      <c r="AA674" s="592"/>
      <c r="AB674" s="3853" t="s">
        <v>5540</v>
      </c>
      <c r="AC674" s="722">
        <v>0</v>
      </c>
      <c r="AD674" s="722">
        <v>7613</v>
      </c>
      <c r="AE674" s="722">
        <f t="shared" si="25"/>
        <v>15226</v>
      </c>
      <c r="AF674" s="31">
        <v>271</v>
      </c>
      <c r="AG674" s="273" t="s">
        <v>362</v>
      </c>
    </row>
    <row r="675" spans="1:33" ht="30" customHeight="1">
      <c r="A675" s="614" t="s">
        <v>6942</v>
      </c>
      <c r="B675" s="4102" t="s">
        <v>2664</v>
      </c>
      <c r="C675" s="674">
        <v>45152</v>
      </c>
      <c r="D675" s="674">
        <v>45156</v>
      </c>
      <c r="E675" s="674"/>
      <c r="F675" s="902"/>
      <c r="G675" s="619">
        <v>8639</v>
      </c>
      <c r="H675" s="619"/>
      <c r="I675" s="878" t="s">
        <v>92</v>
      </c>
      <c r="J675" s="592" t="s">
        <v>2665</v>
      </c>
      <c r="K675" s="705" t="s">
        <v>2666</v>
      </c>
      <c r="L675" s="592" t="s">
        <v>28</v>
      </c>
      <c r="M675" s="615" t="s">
        <v>2697</v>
      </c>
      <c r="N675" s="619"/>
      <c r="O675" s="675">
        <v>2</v>
      </c>
      <c r="P675" s="675">
        <v>2</v>
      </c>
      <c r="Q675" s="915" t="s">
        <v>2667</v>
      </c>
      <c r="R675" s="750"/>
      <c r="S675" s="712"/>
      <c r="T675" s="712"/>
      <c r="U675" s="712"/>
      <c r="V675" s="717" t="s">
        <v>2073</v>
      </c>
      <c r="W675" s="714"/>
      <c r="X675" s="721" t="s">
        <v>37</v>
      </c>
      <c r="Y675" s="712"/>
      <c r="Z675" s="3791" t="s">
        <v>45</v>
      </c>
      <c r="AA675" s="592"/>
      <c r="AB675" s="3853" t="s">
        <v>5540</v>
      </c>
      <c r="AC675" s="722">
        <v>0</v>
      </c>
      <c r="AD675" s="722">
        <v>7613</v>
      </c>
      <c r="AE675" s="722">
        <f t="shared" si="25"/>
        <v>15226</v>
      </c>
      <c r="AF675" s="31"/>
      <c r="AG675" s="31"/>
    </row>
    <row r="676" spans="1:33" ht="30" customHeight="1">
      <c r="A676" s="614" t="s">
        <v>6968</v>
      </c>
      <c r="B676" s="5299" t="s">
        <v>2668</v>
      </c>
      <c r="C676" s="677">
        <v>45153</v>
      </c>
      <c r="D676" s="677">
        <v>45167</v>
      </c>
      <c r="E676" s="674"/>
      <c r="F676" s="833"/>
      <c r="G676" s="605"/>
      <c r="H676" s="605"/>
      <c r="I676" s="605"/>
      <c r="J676" s="603" t="s">
        <v>2669</v>
      </c>
      <c r="K676" s="592" t="s">
        <v>2670</v>
      </c>
      <c r="L676" s="605" t="s">
        <v>67</v>
      </c>
      <c r="M676" s="621" t="s">
        <v>2698</v>
      </c>
      <c r="N676" s="605"/>
      <c r="O676" s="679">
        <v>7</v>
      </c>
      <c r="P676" s="679">
        <v>7</v>
      </c>
      <c r="Q676" s="886" t="s">
        <v>2671</v>
      </c>
      <c r="R676" s="760"/>
      <c r="S676" s="712"/>
      <c r="T676" s="712"/>
      <c r="U676" s="712"/>
      <c r="V676" s="735" t="s">
        <v>2073</v>
      </c>
      <c r="W676" s="714"/>
      <c r="X676" s="721" t="s">
        <v>37</v>
      </c>
      <c r="Y676" s="712"/>
      <c r="Z676" s="3791" t="s">
        <v>45</v>
      </c>
      <c r="AA676" s="592"/>
      <c r="AB676" s="3853" t="s">
        <v>5587</v>
      </c>
      <c r="AC676" s="722">
        <v>0</v>
      </c>
      <c r="AD676" s="829">
        <v>2345</v>
      </c>
      <c r="AE676" s="601">
        <f t="shared" si="25"/>
        <v>16415</v>
      </c>
      <c r="AF676" s="31"/>
      <c r="AG676" s="31"/>
    </row>
    <row r="677" spans="1:33" ht="30" customHeight="1">
      <c r="A677" s="918" t="s">
        <v>6955</v>
      </c>
      <c r="B677" s="5299" t="s">
        <v>2672</v>
      </c>
      <c r="C677" s="677">
        <v>45153</v>
      </c>
      <c r="D677" s="677">
        <v>45160</v>
      </c>
      <c r="E677" s="674"/>
      <c r="F677" s="833"/>
      <c r="G677" s="605">
        <v>8591</v>
      </c>
      <c r="H677" s="605" t="s">
        <v>2673</v>
      </c>
      <c r="I677" s="605"/>
      <c r="J677" s="603" t="s">
        <v>2674</v>
      </c>
      <c r="K677" s="592" t="s">
        <v>2675</v>
      </c>
      <c r="L677" s="605" t="s">
        <v>193</v>
      </c>
      <c r="M677" s="621" t="s">
        <v>2699</v>
      </c>
      <c r="N677" s="605"/>
      <c r="O677" s="679">
        <v>6</v>
      </c>
      <c r="P677" s="679">
        <v>6</v>
      </c>
      <c r="Q677" s="886" t="s">
        <v>2676</v>
      </c>
      <c r="R677" s="760"/>
      <c r="S677" s="712"/>
      <c r="T677" s="712"/>
      <c r="U677" s="712"/>
      <c r="V677" s="619" t="s">
        <v>2073</v>
      </c>
      <c r="W677" s="714"/>
      <c r="X677" s="1666" t="s">
        <v>37</v>
      </c>
      <c r="Y677" s="712"/>
      <c r="Z677" s="3799" t="s">
        <v>45</v>
      </c>
      <c r="AA677" s="592"/>
      <c r="AB677" s="3853" t="s">
        <v>5541</v>
      </c>
      <c r="AC677" s="722">
        <v>0</v>
      </c>
      <c r="AD677" s="722">
        <v>8019</v>
      </c>
      <c r="AE677" s="601">
        <f t="shared" si="25"/>
        <v>48114</v>
      </c>
      <c r="AF677" s="31"/>
      <c r="AG677" s="31"/>
    </row>
    <row r="678" spans="1:33" ht="30" customHeight="1">
      <c r="A678" s="737" t="s">
        <v>6973</v>
      </c>
      <c r="B678" s="5299" t="s">
        <v>2677</v>
      </c>
      <c r="C678" s="677">
        <v>45153</v>
      </c>
      <c r="D678" s="677">
        <v>45159</v>
      </c>
      <c r="E678" s="674"/>
      <c r="F678" s="833"/>
      <c r="G678" s="605">
        <v>8598</v>
      </c>
      <c r="H678" s="605"/>
      <c r="I678" s="605" t="s">
        <v>92</v>
      </c>
      <c r="J678" s="603" t="s">
        <v>2678</v>
      </c>
      <c r="K678" s="592" t="s">
        <v>2679</v>
      </c>
      <c r="L678" s="919" t="s">
        <v>28</v>
      </c>
      <c r="M678" s="621" t="s">
        <v>2700</v>
      </c>
      <c r="N678" s="605"/>
      <c r="O678" s="679">
        <v>2</v>
      </c>
      <c r="P678" s="679">
        <v>2</v>
      </c>
      <c r="Q678" s="886" t="s">
        <v>2680</v>
      </c>
      <c r="R678" s="760"/>
      <c r="S678" s="712"/>
      <c r="T678" s="712"/>
      <c r="U678" s="712"/>
      <c r="V678" s="691" t="s">
        <v>2073</v>
      </c>
      <c r="W678" s="714"/>
      <c r="X678" s="721" t="s">
        <v>37</v>
      </c>
      <c r="Y678" s="712"/>
      <c r="Z678" s="726" t="s">
        <v>45</v>
      </c>
      <c r="AA678" s="592"/>
      <c r="AB678" s="847" t="s">
        <v>5535</v>
      </c>
      <c r="AC678" s="722">
        <v>0</v>
      </c>
      <c r="AD678" s="722">
        <v>6272.02</v>
      </c>
      <c r="AE678" s="601">
        <f t="shared" si="25"/>
        <v>12544.04</v>
      </c>
      <c r="AF678" s="31">
        <v>337</v>
      </c>
      <c r="AG678" s="273" t="s">
        <v>362</v>
      </c>
    </row>
    <row r="679" spans="1:33" ht="30" customHeight="1">
      <c r="A679" s="737" t="s">
        <v>6973</v>
      </c>
      <c r="B679" s="5299" t="s">
        <v>2681</v>
      </c>
      <c r="C679" s="677">
        <v>45153</v>
      </c>
      <c r="D679" s="677">
        <v>45159</v>
      </c>
      <c r="E679" s="674"/>
      <c r="F679" s="833"/>
      <c r="G679" s="605">
        <v>8599</v>
      </c>
      <c r="H679" s="605"/>
      <c r="I679" s="605" t="s">
        <v>92</v>
      </c>
      <c r="J679" s="603" t="s">
        <v>2682</v>
      </c>
      <c r="K679" s="592" t="s">
        <v>2683</v>
      </c>
      <c r="L679" s="919" t="s">
        <v>193</v>
      </c>
      <c r="M679" s="621" t="s">
        <v>2701</v>
      </c>
      <c r="N679" s="605"/>
      <c r="O679" s="679">
        <v>6</v>
      </c>
      <c r="P679" s="138">
        <v>8</v>
      </c>
      <c r="Q679" s="886" t="s">
        <v>2684</v>
      </c>
      <c r="R679" s="760"/>
      <c r="S679" s="712"/>
      <c r="T679" s="712"/>
      <c r="U679" s="712"/>
      <c r="V679" s="691" t="s">
        <v>2073</v>
      </c>
      <c r="W679" s="714"/>
      <c r="X679" s="721" t="s">
        <v>37</v>
      </c>
      <c r="Y679" s="712"/>
      <c r="Z679" s="3776" t="s">
        <v>45</v>
      </c>
      <c r="AA679" s="592"/>
      <c r="AB679" s="847" t="s">
        <v>5535</v>
      </c>
      <c r="AC679" s="722">
        <v>0</v>
      </c>
      <c r="AD679" s="722">
        <v>6272.02</v>
      </c>
      <c r="AE679" s="601">
        <f t="shared" si="25"/>
        <v>50176.160000000003</v>
      </c>
      <c r="AF679" s="31">
        <v>460</v>
      </c>
      <c r="AG679" s="273" t="s">
        <v>362</v>
      </c>
    </row>
    <row r="680" spans="1:33" ht="30" customHeight="1">
      <c r="A680" s="737" t="s">
        <v>6966</v>
      </c>
      <c r="B680" s="5299" t="s">
        <v>2685</v>
      </c>
      <c r="C680" s="677">
        <v>45153</v>
      </c>
      <c r="D680" s="677">
        <v>45159</v>
      </c>
      <c r="E680" s="674"/>
      <c r="F680" s="833"/>
      <c r="G680" s="605">
        <v>5940</v>
      </c>
      <c r="H680" s="605" t="s">
        <v>2686</v>
      </c>
      <c r="I680" s="605"/>
      <c r="J680" s="603" t="s">
        <v>2687</v>
      </c>
      <c r="K680" s="592" t="s">
        <v>2688</v>
      </c>
      <c r="L680" s="919" t="s">
        <v>28</v>
      </c>
      <c r="M680" s="621" t="s">
        <v>2702</v>
      </c>
      <c r="N680" s="605"/>
      <c r="O680" s="679">
        <v>2</v>
      </c>
      <c r="P680" s="679">
        <v>2</v>
      </c>
      <c r="Q680" s="886" t="s">
        <v>2689</v>
      </c>
      <c r="R680" s="760"/>
      <c r="S680" s="712"/>
      <c r="T680" s="712"/>
      <c r="U680" s="712"/>
      <c r="V680" s="788" t="s">
        <v>2073</v>
      </c>
      <c r="W680" s="714"/>
      <c r="X680" s="721" t="s">
        <v>37</v>
      </c>
      <c r="Y680" s="712"/>
      <c r="Z680" s="3779" t="s">
        <v>45</v>
      </c>
      <c r="AA680" s="592"/>
      <c r="AB680" s="3853" t="s">
        <v>5535</v>
      </c>
      <c r="AC680" s="722">
        <v>0</v>
      </c>
      <c r="AD680" s="722">
        <v>11385</v>
      </c>
      <c r="AE680" s="601">
        <f t="shared" si="25"/>
        <v>22770</v>
      </c>
      <c r="AF680" s="31"/>
      <c r="AG680" s="31"/>
    </row>
    <row r="681" spans="1:33" ht="30" customHeight="1">
      <c r="A681" s="192" t="s">
        <v>6966</v>
      </c>
      <c r="B681" s="58" t="s">
        <v>2690</v>
      </c>
      <c r="C681" s="59">
        <v>45153</v>
      </c>
      <c r="D681" s="59">
        <v>45159</v>
      </c>
      <c r="E681" s="37"/>
      <c r="F681" s="94"/>
      <c r="G681" s="58">
        <v>5940</v>
      </c>
      <c r="H681" s="58" t="s">
        <v>2691</v>
      </c>
      <c r="I681" s="58"/>
      <c r="J681" s="38" t="s">
        <v>2692</v>
      </c>
      <c r="K681" s="36" t="s">
        <v>2693</v>
      </c>
      <c r="L681" s="95" t="s">
        <v>173</v>
      </c>
      <c r="M681" s="61" t="s">
        <v>2703</v>
      </c>
      <c r="N681" s="58"/>
      <c r="O681" s="62">
        <v>1</v>
      </c>
      <c r="P681" s="62">
        <v>1</v>
      </c>
      <c r="Q681" s="96" t="s">
        <v>1265</v>
      </c>
      <c r="R681" s="64"/>
      <c r="S681" s="71"/>
      <c r="T681" s="71"/>
      <c r="U681" s="71"/>
      <c r="V681" s="17" t="s">
        <v>256</v>
      </c>
      <c r="W681" s="182"/>
      <c r="X681" s="68"/>
      <c r="Y681" s="71"/>
      <c r="Z681" s="75"/>
      <c r="AA681" s="36"/>
      <c r="AB681" s="3851" t="s">
        <v>5535</v>
      </c>
      <c r="AC681" s="280"/>
      <c r="AD681" s="280"/>
      <c r="AE681" s="272"/>
      <c r="AF681" s="31"/>
      <c r="AG681" s="31"/>
    </row>
    <row r="682" spans="1:33" ht="30" customHeight="1">
      <c r="A682" s="614" t="s">
        <v>6968</v>
      </c>
      <c r="B682" s="5299" t="s">
        <v>2704</v>
      </c>
      <c r="C682" s="677">
        <v>45153</v>
      </c>
      <c r="D682" s="677">
        <v>45167</v>
      </c>
      <c r="E682" s="674"/>
      <c r="F682" s="833"/>
      <c r="G682" s="605"/>
      <c r="H682" s="605"/>
      <c r="I682" s="605"/>
      <c r="J682" s="603" t="s">
        <v>2705</v>
      </c>
      <c r="K682" s="635" t="s">
        <v>2670</v>
      </c>
      <c r="L682" s="919" t="s">
        <v>1309</v>
      </c>
      <c r="M682" s="621" t="s">
        <v>2707</v>
      </c>
      <c r="N682" s="605"/>
      <c r="O682" s="679">
        <v>36</v>
      </c>
      <c r="P682" s="679">
        <v>36</v>
      </c>
      <c r="Q682" s="886" t="s">
        <v>2706</v>
      </c>
      <c r="R682" s="760"/>
      <c r="S682" s="712"/>
      <c r="T682" s="712"/>
      <c r="U682" s="712"/>
      <c r="V682" s="691" t="s">
        <v>2073</v>
      </c>
      <c r="W682" s="714"/>
      <c r="X682" s="721" t="s">
        <v>37</v>
      </c>
      <c r="Y682" s="712"/>
      <c r="Z682" s="3791" t="s">
        <v>45</v>
      </c>
      <c r="AA682" s="592"/>
      <c r="AB682" s="3853" t="s">
        <v>5587</v>
      </c>
      <c r="AC682" s="722">
        <v>0</v>
      </c>
      <c r="AD682" s="722">
        <v>2345</v>
      </c>
      <c r="AE682" s="722">
        <f t="shared" si="25"/>
        <v>84420</v>
      </c>
      <c r="AF682" s="31"/>
      <c r="AG682" s="31"/>
    </row>
    <row r="683" spans="1:33" ht="30" customHeight="1">
      <c r="A683" s="614" t="s">
        <v>6942</v>
      </c>
      <c r="B683" s="9087" t="s">
        <v>2708</v>
      </c>
      <c r="C683" s="8843">
        <v>45153</v>
      </c>
      <c r="D683" s="8843">
        <v>45166</v>
      </c>
      <c r="E683" s="8843"/>
      <c r="F683" s="8877"/>
      <c r="G683" s="8849"/>
      <c r="H683" s="8849"/>
      <c r="I683" s="9457" t="s">
        <v>92</v>
      </c>
      <c r="J683" s="8871" t="s">
        <v>2709</v>
      </c>
      <c r="K683" s="9169" t="s">
        <v>2710</v>
      </c>
      <c r="L683" s="619" t="s">
        <v>341</v>
      </c>
      <c r="M683" s="8868" t="s">
        <v>2810</v>
      </c>
      <c r="N683" s="782" t="s">
        <v>3952</v>
      </c>
      <c r="O683" s="675">
        <v>12</v>
      </c>
      <c r="P683" s="119">
        <v>39</v>
      </c>
      <c r="Q683" s="9169" t="s">
        <v>2714</v>
      </c>
      <c r="R683" s="8849"/>
      <c r="S683" s="712"/>
      <c r="T683" s="712"/>
      <c r="U683" s="712"/>
      <c r="V683" s="8849" t="s">
        <v>2073</v>
      </c>
      <c r="W683" s="8859"/>
      <c r="X683" s="9048" t="s">
        <v>37</v>
      </c>
      <c r="Y683" s="8859"/>
      <c r="Z683" s="8893" t="s">
        <v>45</v>
      </c>
      <c r="AA683" s="8924"/>
      <c r="AB683" s="9049" t="s">
        <v>5539</v>
      </c>
      <c r="AC683" s="8912">
        <v>0</v>
      </c>
      <c r="AD683" s="722">
        <v>7613</v>
      </c>
      <c r="AE683" s="8912">
        <f>SUM(AD683*P683+AD684*P684+AD685*P685+AC683)</f>
        <v>374499</v>
      </c>
      <c r="AF683" s="247"/>
      <c r="AG683" s="247"/>
    </row>
    <row r="684" spans="1:33" ht="30" customHeight="1">
      <c r="A684" s="614" t="s">
        <v>6942</v>
      </c>
      <c r="B684" s="9029"/>
      <c r="C684" s="8844"/>
      <c r="D684" s="8844"/>
      <c r="E684" s="8844"/>
      <c r="F684" s="8880"/>
      <c r="G684" s="8863"/>
      <c r="H684" s="8863"/>
      <c r="I684" s="9458"/>
      <c r="J684" s="8858"/>
      <c r="K684" s="9170"/>
      <c r="L684" s="2378" t="s">
        <v>455</v>
      </c>
      <c r="M684" s="8858"/>
      <c r="N684" s="782" t="s">
        <v>3951</v>
      </c>
      <c r="O684" s="675">
        <v>1</v>
      </c>
      <c r="P684" s="119">
        <v>2</v>
      </c>
      <c r="Q684" s="9170"/>
      <c r="R684" s="8863"/>
      <c r="S684" s="712"/>
      <c r="T684" s="712"/>
      <c r="U684" s="712"/>
      <c r="V684" s="8863"/>
      <c r="W684" s="8902"/>
      <c r="X684" s="9124"/>
      <c r="Y684" s="8902"/>
      <c r="Z684" s="8896"/>
      <c r="AA684" s="8924"/>
      <c r="AB684" s="8910"/>
      <c r="AC684" s="8920"/>
      <c r="AD684" s="722">
        <v>27000</v>
      </c>
      <c r="AE684" s="8920"/>
      <c r="AF684" s="248"/>
      <c r="AG684" s="248"/>
    </row>
    <row r="685" spans="1:33" ht="30" customHeight="1">
      <c r="A685" s="614" t="s">
        <v>6942</v>
      </c>
      <c r="B685" s="9030"/>
      <c r="C685" s="8845"/>
      <c r="D685" s="8845"/>
      <c r="E685" s="8845"/>
      <c r="F685" s="8878"/>
      <c r="G685" s="8850"/>
      <c r="H685" s="8850"/>
      <c r="I685" s="9459"/>
      <c r="J685" s="8854"/>
      <c r="K685" s="9171"/>
      <c r="L685" s="2378" t="s">
        <v>2713</v>
      </c>
      <c r="M685" s="8854"/>
      <c r="N685" s="782" t="s">
        <v>3951</v>
      </c>
      <c r="O685" s="675">
        <v>24</v>
      </c>
      <c r="P685" s="675">
        <v>24</v>
      </c>
      <c r="Q685" s="9171"/>
      <c r="R685" s="8850"/>
      <c r="S685" s="712"/>
      <c r="T685" s="712"/>
      <c r="U685" s="712"/>
      <c r="V685" s="8850"/>
      <c r="W685" s="8860"/>
      <c r="X685" s="9125"/>
      <c r="Y685" s="8860"/>
      <c r="Z685" s="8894"/>
      <c r="AA685" s="8924"/>
      <c r="AB685" s="8908"/>
      <c r="AC685" s="8913"/>
      <c r="AD685" s="722">
        <v>983</v>
      </c>
      <c r="AE685" s="8913"/>
      <c r="AF685" s="30"/>
      <c r="AG685" s="30"/>
    </row>
    <row r="686" spans="1:33" ht="30" customHeight="1">
      <c r="A686" s="614" t="s">
        <v>6942</v>
      </c>
      <c r="B686" s="9087" t="s">
        <v>2711</v>
      </c>
      <c r="C686" s="8843">
        <v>45154</v>
      </c>
      <c r="D686" s="8843">
        <v>45210</v>
      </c>
      <c r="E686" s="8843"/>
      <c r="F686" s="9469"/>
      <c r="G686" s="8849">
        <v>8639</v>
      </c>
      <c r="H686" s="8849">
        <v>170</v>
      </c>
      <c r="I686" s="8849"/>
      <c r="J686" s="8871" t="s">
        <v>2715</v>
      </c>
      <c r="K686" s="9169" t="s">
        <v>2716</v>
      </c>
      <c r="L686" s="635" t="s">
        <v>381</v>
      </c>
      <c r="M686" s="8868" t="s">
        <v>2811</v>
      </c>
      <c r="N686" s="782" t="s">
        <v>3954</v>
      </c>
      <c r="O686" s="675">
        <v>1</v>
      </c>
      <c r="P686" s="675">
        <v>1</v>
      </c>
      <c r="Q686" s="9169" t="s">
        <v>2146</v>
      </c>
      <c r="R686" s="8849"/>
      <c r="S686" s="712"/>
      <c r="T686" s="712"/>
      <c r="U686" s="712"/>
      <c r="V686" s="9121" t="s">
        <v>2073</v>
      </c>
      <c r="W686" s="8859"/>
      <c r="X686" s="8849" t="s">
        <v>37</v>
      </c>
      <c r="Y686" s="8859"/>
      <c r="Z686" s="8893" t="s">
        <v>45</v>
      </c>
      <c r="AA686" s="8924"/>
      <c r="AB686" s="9049" t="s">
        <v>5586</v>
      </c>
      <c r="AC686" s="8912">
        <v>0</v>
      </c>
      <c r="AD686" s="722">
        <v>37853</v>
      </c>
      <c r="AE686" s="8912">
        <f>SUM(AD686*P686+AD687*P687+AD688*P688+AC686)</f>
        <v>104053</v>
      </c>
      <c r="AF686" s="247"/>
      <c r="AG686" s="247"/>
    </row>
    <row r="687" spans="1:33" ht="30" customHeight="1">
      <c r="A687" s="614" t="s">
        <v>6942</v>
      </c>
      <c r="B687" s="9029"/>
      <c r="C687" s="8844"/>
      <c r="D687" s="8844"/>
      <c r="E687" s="8844"/>
      <c r="F687" s="9491"/>
      <c r="G687" s="8863"/>
      <c r="H687" s="8863"/>
      <c r="I687" s="8863"/>
      <c r="J687" s="8858"/>
      <c r="K687" s="9170"/>
      <c r="L687" s="635" t="s">
        <v>455</v>
      </c>
      <c r="M687" s="8870"/>
      <c r="N687" s="782" t="s">
        <v>3951</v>
      </c>
      <c r="O687" s="675">
        <v>1</v>
      </c>
      <c r="P687" s="675">
        <v>1</v>
      </c>
      <c r="Q687" s="9170"/>
      <c r="R687" s="8863"/>
      <c r="S687" s="712"/>
      <c r="T687" s="712"/>
      <c r="U687" s="712"/>
      <c r="V687" s="9245"/>
      <c r="W687" s="8902"/>
      <c r="X687" s="8863"/>
      <c r="Y687" s="8902"/>
      <c r="Z687" s="8896"/>
      <c r="AA687" s="8924"/>
      <c r="AB687" s="9058"/>
      <c r="AC687" s="8920"/>
      <c r="AD687" s="722">
        <v>27000</v>
      </c>
      <c r="AE687" s="8920"/>
      <c r="AF687" s="248"/>
      <c r="AG687" s="248"/>
    </row>
    <row r="688" spans="1:33" ht="30" customHeight="1">
      <c r="A688" s="917" t="s">
        <v>6942</v>
      </c>
      <c r="B688" s="9030"/>
      <c r="C688" s="8845"/>
      <c r="D688" s="8845"/>
      <c r="E688" s="8845"/>
      <c r="F688" s="9470"/>
      <c r="G688" s="8850"/>
      <c r="H688" s="8850"/>
      <c r="I688" s="8850"/>
      <c r="J688" s="8854"/>
      <c r="K688" s="9171"/>
      <c r="L688" s="141" t="s">
        <v>3964</v>
      </c>
      <c r="M688" s="8869"/>
      <c r="N688" s="924" t="s">
        <v>3952</v>
      </c>
      <c r="O688" s="675">
        <v>8</v>
      </c>
      <c r="P688" s="675">
        <v>8</v>
      </c>
      <c r="Q688" s="9171"/>
      <c r="R688" s="8850"/>
      <c r="S688" s="712"/>
      <c r="T688" s="712"/>
      <c r="U688" s="712"/>
      <c r="V688" s="9246"/>
      <c r="W688" s="8860"/>
      <c r="X688" s="8850"/>
      <c r="Y688" s="8860"/>
      <c r="Z688" s="8894"/>
      <c r="AA688" s="8924"/>
      <c r="AB688" s="9059"/>
      <c r="AC688" s="8913"/>
      <c r="AD688" s="722">
        <v>4900</v>
      </c>
      <c r="AE688" s="8913"/>
      <c r="AF688" s="30"/>
      <c r="AG688" s="30"/>
    </row>
    <row r="689" spans="1:33" ht="30" customHeight="1">
      <c r="A689" s="195" t="s">
        <v>6942</v>
      </c>
      <c r="B689" s="9189" t="s">
        <v>2712</v>
      </c>
      <c r="C689" s="8944">
        <v>45154</v>
      </c>
      <c r="D689" s="8944">
        <v>45210</v>
      </c>
      <c r="E689" s="8944"/>
      <c r="F689" s="9471"/>
      <c r="G689" s="8905">
        <v>8639</v>
      </c>
      <c r="H689" s="8905">
        <v>181</v>
      </c>
      <c r="I689" s="8905"/>
      <c r="J689" s="9140" t="s">
        <v>2717</v>
      </c>
      <c r="K689" s="9172" t="s">
        <v>2718</v>
      </c>
      <c r="L689" s="91" t="s">
        <v>381</v>
      </c>
      <c r="M689" s="8962" t="s">
        <v>2812</v>
      </c>
      <c r="N689" s="109" t="s">
        <v>3954</v>
      </c>
      <c r="O689" s="74">
        <v>1</v>
      </c>
      <c r="P689" s="74">
        <v>1</v>
      </c>
      <c r="Q689" s="9172" t="s">
        <v>2146</v>
      </c>
      <c r="R689" s="8905"/>
      <c r="S689" s="71"/>
      <c r="T689" s="71"/>
      <c r="U689" s="71"/>
      <c r="V689" s="8934"/>
      <c r="W689" s="8934"/>
      <c r="X689" s="8905"/>
      <c r="Y689" s="8934"/>
      <c r="Z689" s="8900"/>
      <c r="AA689" s="8936"/>
      <c r="AB689" s="9053" t="s">
        <v>5586</v>
      </c>
      <c r="AC689" s="293"/>
      <c r="AD689" s="280"/>
      <c r="AE689" s="293"/>
      <c r="AF689" s="247"/>
      <c r="AG689" s="247"/>
    </row>
    <row r="690" spans="1:33" ht="30" customHeight="1">
      <c r="A690" s="195" t="s">
        <v>6942</v>
      </c>
      <c r="B690" s="8906"/>
      <c r="C690" s="8946"/>
      <c r="D690" s="8946"/>
      <c r="E690" s="8946"/>
      <c r="F690" s="9472"/>
      <c r="G690" s="8906"/>
      <c r="H690" s="8906"/>
      <c r="I690" s="8906"/>
      <c r="J690" s="8933"/>
      <c r="K690" s="9174"/>
      <c r="L690" s="98" t="s">
        <v>455</v>
      </c>
      <c r="M690" s="8933"/>
      <c r="N690" s="109" t="s">
        <v>3951</v>
      </c>
      <c r="O690" s="74">
        <v>1</v>
      </c>
      <c r="P690" s="74">
        <v>1</v>
      </c>
      <c r="Q690" s="9174"/>
      <c r="R690" s="8906"/>
      <c r="S690" s="71"/>
      <c r="T690" s="71"/>
      <c r="U690" s="71"/>
      <c r="V690" s="8935"/>
      <c r="W690" s="8935"/>
      <c r="X690" s="8906"/>
      <c r="Y690" s="8935"/>
      <c r="Z690" s="8901"/>
      <c r="AA690" s="8936"/>
      <c r="AB690" s="9667"/>
      <c r="AC690" s="291"/>
      <c r="AD690" s="280"/>
      <c r="AE690" s="291"/>
      <c r="AF690" s="30"/>
      <c r="AG690" s="30"/>
    </row>
    <row r="691" spans="1:33" ht="30" customHeight="1">
      <c r="A691" s="614" t="s">
        <v>6942</v>
      </c>
      <c r="B691" s="9182" t="s">
        <v>2719</v>
      </c>
      <c r="C691" s="8843">
        <v>45154</v>
      </c>
      <c r="D691" s="8843">
        <v>45210</v>
      </c>
      <c r="E691" s="8843"/>
      <c r="F691" s="9469"/>
      <c r="G691" s="8849">
        <v>8639</v>
      </c>
      <c r="H691" s="8849">
        <v>38</v>
      </c>
      <c r="I691" s="8849"/>
      <c r="J691" s="9169" t="s">
        <v>2720</v>
      </c>
      <c r="K691" s="9169" t="s">
        <v>2721</v>
      </c>
      <c r="L691" s="635" t="s">
        <v>381</v>
      </c>
      <c r="M691" s="8868" t="s">
        <v>2813</v>
      </c>
      <c r="N691" s="782" t="s">
        <v>3954</v>
      </c>
      <c r="O691" s="675">
        <v>1</v>
      </c>
      <c r="P691" s="675">
        <v>1</v>
      </c>
      <c r="Q691" s="9169" t="s">
        <v>2146</v>
      </c>
      <c r="R691" s="8849"/>
      <c r="S691" s="712"/>
      <c r="T691" s="712"/>
      <c r="U691" s="712"/>
      <c r="V691" s="8849" t="s">
        <v>2073</v>
      </c>
      <c r="W691" s="8859"/>
      <c r="X691" s="8849" t="s">
        <v>37</v>
      </c>
      <c r="Y691" s="8859"/>
      <c r="Z691" s="8893" t="s">
        <v>45</v>
      </c>
      <c r="AA691" s="8924"/>
      <c r="AB691" s="9049" t="s">
        <v>5586</v>
      </c>
      <c r="AC691" s="8912">
        <v>0</v>
      </c>
      <c r="AD691" s="800">
        <v>37853</v>
      </c>
      <c r="AE691" s="8912">
        <f>SUM(AD691*P691+AD692*P692+AC691)</f>
        <v>64853</v>
      </c>
      <c r="AF691" s="247"/>
      <c r="AG691" s="247"/>
    </row>
    <row r="692" spans="1:33" ht="30" customHeight="1">
      <c r="A692" s="614" t="s">
        <v>6942</v>
      </c>
      <c r="B692" s="9030"/>
      <c r="C692" s="8845"/>
      <c r="D692" s="8845"/>
      <c r="E692" s="8845"/>
      <c r="F692" s="9470"/>
      <c r="G692" s="8850"/>
      <c r="H692" s="8850"/>
      <c r="I692" s="8850"/>
      <c r="J692" s="8854"/>
      <c r="K692" s="9171"/>
      <c r="L692" s="925" t="s">
        <v>455</v>
      </c>
      <c r="M692" s="8854"/>
      <c r="N692" s="782" t="s">
        <v>3951</v>
      </c>
      <c r="O692" s="675">
        <v>1</v>
      </c>
      <c r="P692" s="675">
        <v>1</v>
      </c>
      <c r="Q692" s="9171"/>
      <c r="R692" s="8850"/>
      <c r="S692" s="712"/>
      <c r="T692" s="712"/>
      <c r="U692" s="712"/>
      <c r="V692" s="8850"/>
      <c r="W692" s="8860"/>
      <c r="X692" s="8850"/>
      <c r="Y692" s="8860"/>
      <c r="Z692" s="8894"/>
      <c r="AA692" s="8924"/>
      <c r="AB692" s="9059"/>
      <c r="AC692" s="8913"/>
      <c r="AD692" s="800">
        <v>27000</v>
      </c>
      <c r="AE692" s="8913"/>
      <c r="AF692" s="30"/>
      <c r="AG692" s="30"/>
    </row>
    <row r="693" spans="1:33" ht="30" customHeight="1">
      <c r="A693" s="192" t="s">
        <v>6966</v>
      </c>
      <c r="B693" s="58" t="s">
        <v>2722</v>
      </c>
      <c r="C693" s="59">
        <v>45154</v>
      </c>
      <c r="D693" s="59">
        <v>45160</v>
      </c>
      <c r="E693" s="37"/>
      <c r="F693" s="94"/>
      <c r="G693" s="58">
        <v>5940</v>
      </c>
      <c r="H693" s="58" t="s">
        <v>2723</v>
      </c>
      <c r="I693" s="58"/>
      <c r="J693" s="38" t="s">
        <v>2724</v>
      </c>
      <c r="K693" s="98" t="s">
        <v>2729</v>
      </c>
      <c r="L693" s="95" t="s">
        <v>173</v>
      </c>
      <c r="M693" s="61" t="s">
        <v>2814</v>
      </c>
      <c r="N693" s="58"/>
      <c r="O693" s="62">
        <v>1</v>
      </c>
      <c r="P693" s="62">
        <v>1</v>
      </c>
      <c r="Q693" s="96" t="s">
        <v>2601</v>
      </c>
      <c r="R693" s="64"/>
      <c r="S693" s="71"/>
      <c r="T693" s="71"/>
      <c r="U693" s="71"/>
      <c r="V693" s="68" t="s">
        <v>256</v>
      </c>
      <c r="W693" s="182"/>
      <c r="X693" s="68"/>
      <c r="Y693" s="71"/>
      <c r="Z693" s="75"/>
      <c r="AA693" s="36"/>
      <c r="AB693" s="3851" t="s">
        <v>5535</v>
      </c>
      <c r="AC693" s="280"/>
      <c r="AD693" s="280"/>
      <c r="AE693" s="272"/>
      <c r="AF693" s="31"/>
      <c r="AG693" s="31"/>
    </row>
    <row r="694" spans="1:33" ht="30" customHeight="1">
      <c r="A694" s="918" t="s">
        <v>6974</v>
      </c>
      <c r="B694" s="5299" t="s">
        <v>2725</v>
      </c>
      <c r="C694" s="677">
        <v>45154</v>
      </c>
      <c r="D694" s="677">
        <v>45169</v>
      </c>
      <c r="E694" s="593"/>
      <c r="F694" s="833"/>
      <c r="G694" s="605">
        <v>8600</v>
      </c>
      <c r="H694" s="605">
        <v>174</v>
      </c>
      <c r="I694" s="605"/>
      <c r="J694" s="603" t="s">
        <v>2726</v>
      </c>
      <c r="K694" s="925" t="s">
        <v>2727</v>
      </c>
      <c r="L694" s="919" t="s">
        <v>62</v>
      </c>
      <c r="M694" s="621" t="s">
        <v>2815</v>
      </c>
      <c r="N694" s="605"/>
      <c r="O694" s="679">
        <v>5</v>
      </c>
      <c r="P694" s="679">
        <v>5</v>
      </c>
      <c r="Q694" s="886" t="s">
        <v>2728</v>
      </c>
      <c r="R694" s="760"/>
      <c r="S694" s="712"/>
      <c r="T694" s="712"/>
      <c r="U694" s="712"/>
      <c r="V694" s="929" t="s">
        <v>2073</v>
      </c>
      <c r="W694" s="714"/>
      <c r="X694" s="721" t="s">
        <v>37</v>
      </c>
      <c r="Y694" s="712"/>
      <c r="Z694" s="3795" t="s">
        <v>45</v>
      </c>
      <c r="AA694" s="592"/>
      <c r="AB694" s="3853" t="s">
        <v>5540</v>
      </c>
      <c r="AC694" s="722">
        <v>22500</v>
      </c>
      <c r="AD694" s="722">
        <v>7425</v>
      </c>
      <c r="AE694" s="601">
        <f>SUM(AD694*P694+AC694)</f>
        <v>59625</v>
      </c>
      <c r="AF694" s="42">
        <v>575</v>
      </c>
      <c r="AG694" s="31" t="s">
        <v>362</v>
      </c>
    </row>
    <row r="695" spans="1:33" ht="30" customHeight="1">
      <c r="A695" s="737" t="s">
        <v>6974</v>
      </c>
      <c r="B695" s="5299" t="s">
        <v>2730</v>
      </c>
      <c r="C695" s="677">
        <v>45154</v>
      </c>
      <c r="D695" s="677">
        <v>45282</v>
      </c>
      <c r="E695" s="593"/>
      <c r="F695" s="833"/>
      <c r="G695" s="605">
        <v>8601</v>
      </c>
      <c r="H695" s="605">
        <v>66</v>
      </c>
      <c r="I695" s="605"/>
      <c r="J695" s="926" t="s">
        <v>2731</v>
      </c>
      <c r="K695" s="927" t="s">
        <v>2732</v>
      </c>
      <c r="L695" s="928" t="s">
        <v>76</v>
      </c>
      <c r="M695" s="621" t="s">
        <v>2816</v>
      </c>
      <c r="N695" s="605"/>
      <c r="O695" s="679">
        <v>4</v>
      </c>
      <c r="P695" s="679">
        <v>4</v>
      </c>
      <c r="Q695" s="886" t="s">
        <v>2733</v>
      </c>
      <c r="R695" s="760"/>
      <c r="S695" s="712"/>
      <c r="T695" s="712"/>
      <c r="U695" s="712"/>
      <c r="V695" s="811" t="s">
        <v>2073</v>
      </c>
      <c r="W695" s="714"/>
      <c r="X695" s="721" t="s">
        <v>37</v>
      </c>
      <c r="Y695" s="712"/>
      <c r="Z695" s="726" t="s">
        <v>45</v>
      </c>
      <c r="AA695" s="592"/>
      <c r="AB695" s="3853" t="s">
        <v>5540</v>
      </c>
      <c r="AC695" s="722">
        <v>22500</v>
      </c>
      <c r="AD695" s="722">
        <v>7425</v>
      </c>
      <c r="AE695" s="601">
        <f>SUM(AD695*P695+AC695)</f>
        <v>52200</v>
      </c>
      <c r="AF695" s="42">
        <v>733</v>
      </c>
      <c r="AG695" s="273" t="s">
        <v>362</v>
      </c>
    </row>
    <row r="696" spans="1:33" ht="30" customHeight="1">
      <c r="A696" s="614" t="s">
        <v>6971</v>
      </c>
      <c r="B696" s="5299" t="s">
        <v>2734</v>
      </c>
      <c r="C696" s="677">
        <v>45155</v>
      </c>
      <c r="D696" s="677">
        <v>45168</v>
      </c>
      <c r="E696" s="593"/>
      <c r="F696" s="833"/>
      <c r="G696" s="605">
        <v>8601</v>
      </c>
      <c r="H696" s="605">
        <v>135</v>
      </c>
      <c r="I696" s="605"/>
      <c r="J696" s="603" t="s">
        <v>2735</v>
      </c>
      <c r="K696" s="925" t="s">
        <v>2736</v>
      </c>
      <c r="L696" s="919" t="s">
        <v>193</v>
      </c>
      <c r="M696" s="621" t="s">
        <v>2817</v>
      </c>
      <c r="N696" s="605"/>
      <c r="O696" s="679">
        <v>6</v>
      </c>
      <c r="P696" s="679">
        <v>6</v>
      </c>
      <c r="Q696" s="886" t="s">
        <v>2737</v>
      </c>
      <c r="R696" s="760"/>
      <c r="S696" s="712"/>
      <c r="T696" s="712"/>
      <c r="U696" s="712"/>
      <c r="V696" s="788" t="s">
        <v>2073</v>
      </c>
      <c r="W696" s="714"/>
      <c r="X696" s="721" t="s">
        <v>37</v>
      </c>
      <c r="Y696" s="712"/>
      <c r="Z696" s="3795" t="s">
        <v>45</v>
      </c>
      <c r="AA696" s="592"/>
      <c r="AB696" s="3853" t="s">
        <v>5540</v>
      </c>
      <c r="AC696" s="722">
        <v>6750</v>
      </c>
      <c r="AD696" s="722">
        <v>7425</v>
      </c>
      <c r="AE696" s="601">
        <f>SUM(AD696*P696+AC696)</f>
        <v>51300</v>
      </c>
      <c r="AF696" s="31"/>
      <c r="AG696" s="31"/>
    </row>
    <row r="697" spans="1:33" ht="30" customHeight="1">
      <c r="A697" s="591" t="s">
        <v>6896</v>
      </c>
      <c r="B697" s="9087" t="s">
        <v>2738</v>
      </c>
      <c r="C697" s="8843">
        <v>45154</v>
      </c>
      <c r="D697" s="8843">
        <v>45210</v>
      </c>
      <c r="E697" s="8864"/>
      <c r="F697" s="8877"/>
      <c r="G697" s="8849">
        <v>8644</v>
      </c>
      <c r="H697" s="9463" t="s">
        <v>2013</v>
      </c>
      <c r="I697" s="8849"/>
      <c r="J697" s="8871" t="s">
        <v>2739</v>
      </c>
      <c r="K697" s="9169" t="s">
        <v>2740</v>
      </c>
      <c r="L697" s="635" t="s">
        <v>1093</v>
      </c>
      <c r="M697" s="8868" t="s">
        <v>2818</v>
      </c>
      <c r="N697" s="782" t="s">
        <v>3953</v>
      </c>
      <c r="O697" s="675">
        <v>1</v>
      </c>
      <c r="P697" s="675">
        <v>1</v>
      </c>
      <c r="Q697" s="9169" t="s">
        <v>2741</v>
      </c>
      <c r="R697" s="8849"/>
      <c r="S697" s="712"/>
      <c r="T697" s="712"/>
      <c r="U697" s="712"/>
      <c r="V697" s="9137" t="s">
        <v>2073</v>
      </c>
      <c r="W697" s="8859"/>
      <c r="X697" s="9048" t="s">
        <v>37</v>
      </c>
      <c r="Y697" s="8859"/>
      <c r="Z697" s="8893" t="s">
        <v>45</v>
      </c>
      <c r="AA697" s="8924"/>
      <c r="AB697" s="9049" t="s">
        <v>5583</v>
      </c>
      <c r="AC697" s="8912">
        <v>4860</v>
      </c>
      <c r="AD697" s="722">
        <v>105133.05</v>
      </c>
      <c r="AE697" s="8912">
        <f>SUM(AD697*P697+AD698*P698+AC697)</f>
        <v>154674.72</v>
      </c>
      <c r="AF697" s="247"/>
      <c r="AG697" s="247"/>
    </row>
    <row r="698" spans="1:33" ht="30" customHeight="1">
      <c r="A698" s="591" t="s">
        <v>6896</v>
      </c>
      <c r="B698" s="9030"/>
      <c r="C698" s="8845"/>
      <c r="D698" s="8845"/>
      <c r="E698" s="8866"/>
      <c r="F698" s="8878"/>
      <c r="G698" s="8850"/>
      <c r="H698" s="9465"/>
      <c r="I698" s="8850"/>
      <c r="J698" s="8854"/>
      <c r="K698" s="9171"/>
      <c r="L698" s="1884" t="s">
        <v>455</v>
      </c>
      <c r="M698" s="8854"/>
      <c r="N698" s="782" t="s">
        <v>3951</v>
      </c>
      <c r="O698" s="675">
        <v>1</v>
      </c>
      <c r="P698" s="675">
        <v>1</v>
      </c>
      <c r="Q698" s="9171"/>
      <c r="R698" s="8850"/>
      <c r="S698" s="712"/>
      <c r="T698" s="712"/>
      <c r="U698" s="712"/>
      <c r="V698" s="8850"/>
      <c r="W698" s="8860"/>
      <c r="X698" s="8850"/>
      <c r="Y698" s="8860"/>
      <c r="Z698" s="8894"/>
      <c r="AA698" s="8924"/>
      <c r="AB698" s="8908"/>
      <c r="AC698" s="8913"/>
      <c r="AD698" s="722">
        <v>44681.67</v>
      </c>
      <c r="AE698" s="8913"/>
      <c r="AF698" s="30"/>
      <c r="AG698" s="30"/>
    </row>
    <row r="699" spans="1:33" ht="30" customHeight="1">
      <c r="A699" s="591" t="s">
        <v>6896</v>
      </c>
      <c r="B699" s="9087" t="s">
        <v>2742</v>
      </c>
      <c r="C699" s="8843">
        <v>45154</v>
      </c>
      <c r="D699" s="8843">
        <v>45210</v>
      </c>
      <c r="E699" s="8864"/>
      <c r="F699" s="8877"/>
      <c r="G699" s="8849">
        <v>8644</v>
      </c>
      <c r="H699" s="9463" t="s">
        <v>2743</v>
      </c>
      <c r="I699" s="8849"/>
      <c r="J699" s="8871" t="s">
        <v>2744</v>
      </c>
      <c r="K699" s="9169" t="s">
        <v>2748</v>
      </c>
      <c r="L699" s="592" t="s">
        <v>1019</v>
      </c>
      <c r="M699" s="8868" t="s">
        <v>2819</v>
      </c>
      <c r="N699" s="782" t="s">
        <v>3952</v>
      </c>
      <c r="O699" s="675">
        <v>4</v>
      </c>
      <c r="P699" s="675">
        <v>4</v>
      </c>
      <c r="Q699" s="9169" t="s">
        <v>2747</v>
      </c>
      <c r="R699" s="8849"/>
      <c r="S699" s="712"/>
      <c r="T699" s="712"/>
      <c r="U699" s="712"/>
      <c r="V699" s="9070" t="s">
        <v>2073</v>
      </c>
      <c r="W699" s="8859"/>
      <c r="X699" s="9070" t="s">
        <v>37</v>
      </c>
      <c r="Y699" s="8859"/>
      <c r="Z699" s="8893" t="s">
        <v>45</v>
      </c>
      <c r="AA699" s="8924"/>
      <c r="AB699" s="9049" t="s">
        <v>5536</v>
      </c>
      <c r="AC699" s="8912">
        <v>7290</v>
      </c>
      <c r="AD699" s="722">
        <v>7096.32</v>
      </c>
      <c r="AE699" s="8912">
        <f>SUM(AD699*P699+AD700*P700+AC699)</f>
        <v>105763.31999999999</v>
      </c>
      <c r="AF699" s="247"/>
      <c r="AG699" s="247"/>
    </row>
    <row r="700" spans="1:33" ht="30" customHeight="1">
      <c r="A700" s="591" t="s">
        <v>6896</v>
      </c>
      <c r="B700" s="9030"/>
      <c r="C700" s="8845"/>
      <c r="D700" s="8845"/>
      <c r="E700" s="8866"/>
      <c r="F700" s="8878"/>
      <c r="G700" s="8850"/>
      <c r="H700" s="9465"/>
      <c r="I700" s="8850"/>
      <c r="J700" s="8854"/>
      <c r="K700" s="9171"/>
      <c r="L700" s="635" t="s">
        <v>2746</v>
      </c>
      <c r="M700" s="8854"/>
      <c r="N700" s="782" t="s">
        <v>3955</v>
      </c>
      <c r="O700" s="675">
        <v>1</v>
      </c>
      <c r="P700" s="675">
        <v>1</v>
      </c>
      <c r="Q700" s="9171"/>
      <c r="R700" s="8850"/>
      <c r="S700" s="712"/>
      <c r="T700" s="712"/>
      <c r="U700" s="712"/>
      <c r="V700" s="8850"/>
      <c r="W700" s="8860"/>
      <c r="X700" s="8850"/>
      <c r="Y700" s="8860"/>
      <c r="Z700" s="8894"/>
      <c r="AA700" s="8924"/>
      <c r="AB700" s="8908"/>
      <c r="AC700" s="8913"/>
      <c r="AD700" s="722">
        <v>70088.039999999994</v>
      </c>
      <c r="AE700" s="8913"/>
      <c r="AF700" s="30"/>
      <c r="AG700" s="30"/>
    </row>
    <row r="701" spans="1:33" ht="30" customHeight="1">
      <c r="A701" s="917" t="s">
        <v>6896</v>
      </c>
      <c r="B701" s="9087" t="s">
        <v>2749</v>
      </c>
      <c r="C701" s="8843">
        <v>45062</v>
      </c>
      <c r="D701" s="8843">
        <v>45210</v>
      </c>
      <c r="E701" s="8864"/>
      <c r="F701" s="8877"/>
      <c r="G701" s="8849">
        <v>8644</v>
      </c>
      <c r="H701" s="9463" t="s">
        <v>2750</v>
      </c>
      <c r="I701" s="8849"/>
      <c r="J701" s="8871" t="s">
        <v>2751</v>
      </c>
      <c r="K701" s="9169" t="s">
        <v>2752</v>
      </c>
      <c r="L701" s="592" t="s">
        <v>76</v>
      </c>
      <c r="M701" s="8868" t="s">
        <v>2820</v>
      </c>
      <c r="N701" s="782" t="s">
        <v>3952</v>
      </c>
      <c r="O701" s="675">
        <v>4</v>
      </c>
      <c r="P701" s="675">
        <v>4</v>
      </c>
      <c r="Q701" s="9169" t="s">
        <v>2753</v>
      </c>
      <c r="R701" s="8849"/>
      <c r="S701" s="712"/>
      <c r="T701" s="712"/>
      <c r="U701" s="712"/>
      <c r="V701" s="8849" t="s">
        <v>2073</v>
      </c>
      <c r="W701" s="8859"/>
      <c r="X701" s="8849" t="s">
        <v>37</v>
      </c>
      <c r="Y701" s="8859"/>
      <c r="Z701" s="8893" t="s">
        <v>45</v>
      </c>
      <c r="AA701" s="8924"/>
      <c r="AB701" s="9049" t="s">
        <v>5536</v>
      </c>
      <c r="AC701" s="8912">
        <v>14580</v>
      </c>
      <c r="AD701" s="722">
        <v>7096.32</v>
      </c>
      <c r="AE701" s="8912">
        <f>SUM(AD701*P701+AD702*P702+AD703*P703+AC701)</f>
        <v>162115.74</v>
      </c>
      <c r="AF701" s="247"/>
      <c r="AG701" s="247"/>
    </row>
    <row r="702" spans="1:33" ht="30" customHeight="1">
      <c r="A702" s="591" t="s">
        <v>6896</v>
      </c>
      <c r="B702" s="9029"/>
      <c r="C702" s="8844"/>
      <c r="D702" s="8844"/>
      <c r="E702" s="8865"/>
      <c r="F702" s="8880"/>
      <c r="G702" s="8863"/>
      <c r="H702" s="9464"/>
      <c r="I702" s="8863"/>
      <c r="J702" s="8858"/>
      <c r="K702" s="9170"/>
      <c r="L702" s="592" t="s">
        <v>2010</v>
      </c>
      <c r="M702" s="8870"/>
      <c r="N702" s="782" t="s">
        <v>3955</v>
      </c>
      <c r="O702" s="675">
        <v>1</v>
      </c>
      <c r="P702" s="675">
        <v>1</v>
      </c>
      <c r="Q702" s="9170"/>
      <c r="R702" s="8863"/>
      <c r="S702" s="712"/>
      <c r="T702" s="712"/>
      <c r="U702" s="712"/>
      <c r="V702" s="8863"/>
      <c r="W702" s="8902"/>
      <c r="X702" s="8863"/>
      <c r="Y702" s="8902"/>
      <c r="Z702" s="8896"/>
      <c r="AA702" s="8924"/>
      <c r="AB702" s="9058"/>
      <c r="AC702" s="8920"/>
      <c r="AD702" s="722">
        <v>74468.789999999994</v>
      </c>
      <c r="AE702" s="8920"/>
      <c r="AF702" s="30"/>
      <c r="AG702" s="30"/>
    </row>
    <row r="703" spans="1:33" ht="30" customHeight="1">
      <c r="A703" s="591" t="s">
        <v>6896</v>
      </c>
      <c r="B703" s="9030"/>
      <c r="C703" s="8845"/>
      <c r="D703" s="8845"/>
      <c r="E703" s="8866"/>
      <c r="F703" s="8878"/>
      <c r="G703" s="8850"/>
      <c r="H703" s="9465"/>
      <c r="I703" s="8850"/>
      <c r="J703" s="8854"/>
      <c r="K703" s="9171"/>
      <c r="L703" s="310" t="s">
        <v>455</v>
      </c>
      <c r="M703" s="8869"/>
      <c r="N703" s="930" t="s">
        <v>3951</v>
      </c>
      <c r="O703" s="675">
        <v>1</v>
      </c>
      <c r="P703" s="675">
        <v>1</v>
      </c>
      <c r="Q703" s="9171"/>
      <c r="R703" s="8850"/>
      <c r="S703" s="712"/>
      <c r="T703" s="712"/>
      <c r="U703" s="712"/>
      <c r="V703" s="8850"/>
      <c r="W703" s="8860"/>
      <c r="X703" s="8850"/>
      <c r="Y703" s="8860"/>
      <c r="Z703" s="8894"/>
      <c r="AA703" s="8924"/>
      <c r="AB703" s="9059"/>
      <c r="AC703" s="8913"/>
      <c r="AD703" s="722">
        <v>44681.67</v>
      </c>
      <c r="AE703" s="8913"/>
      <c r="AF703" s="248"/>
      <c r="AG703" s="248"/>
    </row>
    <row r="704" spans="1:33" ht="30" customHeight="1">
      <c r="A704" s="591" t="s">
        <v>6896</v>
      </c>
      <c r="B704" s="9087" t="s">
        <v>2754</v>
      </c>
      <c r="C704" s="8843">
        <v>45154</v>
      </c>
      <c r="D704" s="8843">
        <v>45210</v>
      </c>
      <c r="E704" s="8864"/>
      <c r="F704" s="8877"/>
      <c r="G704" s="8849">
        <v>8644</v>
      </c>
      <c r="H704" s="9463" t="s">
        <v>2755</v>
      </c>
      <c r="I704" s="8849"/>
      <c r="J704" s="8871" t="s">
        <v>2756</v>
      </c>
      <c r="K704" s="9169" t="s">
        <v>2752</v>
      </c>
      <c r="L704" s="592" t="s">
        <v>1019</v>
      </c>
      <c r="M704" s="8868" t="s">
        <v>2821</v>
      </c>
      <c r="N704" s="782" t="s">
        <v>3952</v>
      </c>
      <c r="O704" s="675">
        <v>4</v>
      </c>
      <c r="P704" s="675">
        <v>4</v>
      </c>
      <c r="Q704" s="9169" t="s">
        <v>2757</v>
      </c>
      <c r="R704" s="8849"/>
      <c r="S704" s="712"/>
      <c r="T704" s="712"/>
      <c r="U704" s="712"/>
      <c r="V704" s="8849" t="s">
        <v>2073</v>
      </c>
      <c r="W704" s="8859"/>
      <c r="X704" s="8849" t="s">
        <v>37</v>
      </c>
      <c r="Y704" s="8859"/>
      <c r="Z704" s="8893" t="s">
        <v>45</v>
      </c>
      <c r="AA704" s="8924"/>
      <c r="AB704" s="9049" t="s">
        <v>5536</v>
      </c>
      <c r="AC704" s="8912">
        <v>14580</v>
      </c>
      <c r="AD704" s="722">
        <v>7096.32</v>
      </c>
      <c r="AE704" s="8912">
        <f>SUM(AD704*P704+AD705*P705+AD706*P706+AC704)</f>
        <v>135833.21999999997</v>
      </c>
      <c r="AF704" s="247"/>
      <c r="AG704" s="247"/>
    </row>
    <row r="705" spans="1:33" ht="30" customHeight="1">
      <c r="A705" s="591" t="s">
        <v>6896</v>
      </c>
      <c r="B705" s="9029"/>
      <c r="C705" s="8844"/>
      <c r="D705" s="8844"/>
      <c r="E705" s="8865"/>
      <c r="F705" s="8880"/>
      <c r="G705" s="8863"/>
      <c r="H705" s="9464"/>
      <c r="I705" s="8863"/>
      <c r="J705" s="8858"/>
      <c r="K705" s="9170"/>
      <c r="L705" s="635" t="s">
        <v>381</v>
      </c>
      <c r="M705" s="8858"/>
      <c r="N705" s="782" t="s">
        <v>3954</v>
      </c>
      <c r="O705" s="675">
        <v>1</v>
      </c>
      <c r="P705" s="675">
        <v>1</v>
      </c>
      <c r="Q705" s="9170"/>
      <c r="R705" s="8863"/>
      <c r="S705" s="712"/>
      <c r="T705" s="712"/>
      <c r="U705" s="712"/>
      <c r="V705" s="8863"/>
      <c r="W705" s="8902"/>
      <c r="X705" s="8863"/>
      <c r="Y705" s="8902"/>
      <c r="Z705" s="8896"/>
      <c r="AA705" s="8924"/>
      <c r="AB705" s="8910"/>
      <c r="AC705" s="8920"/>
      <c r="AD705" s="722">
        <v>48186.27</v>
      </c>
      <c r="AE705" s="8920"/>
      <c r="AF705" s="248"/>
      <c r="AG705" s="248"/>
    </row>
    <row r="706" spans="1:33" ht="30" customHeight="1">
      <c r="A706" s="591" t="s">
        <v>6896</v>
      </c>
      <c r="B706" s="9030"/>
      <c r="C706" s="8845"/>
      <c r="D706" s="8845"/>
      <c r="E706" s="8866"/>
      <c r="F706" s="8878"/>
      <c r="G706" s="8850"/>
      <c r="H706" s="9465"/>
      <c r="I706" s="8850"/>
      <c r="J706" s="8854"/>
      <c r="K706" s="9171"/>
      <c r="L706" s="925" t="s">
        <v>1095</v>
      </c>
      <c r="M706" s="8854"/>
      <c r="N706" s="782" t="s">
        <v>3951</v>
      </c>
      <c r="O706" s="675">
        <v>1</v>
      </c>
      <c r="P706" s="675">
        <v>1</v>
      </c>
      <c r="Q706" s="9171"/>
      <c r="R706" s="8850"/>
      <c r="S706" s="712"/>
      <c r="T706" s="712"/>
      <c r="U706" s="712"/>
      <c r="V706" s="8850"/>
      <c r="W706" s="8860"/>
      <c r="X706" s="8850"/>
      <c r="Y706" s="8860"/>
      <c r="Z706" s="8894"/>
      <c r="AA706" s="8924"/>
      <c r="AB706" s="8908"/>
      <c r="AC706" s="8913"/>
      <c r="AD706" s="722">
        <v>44681.67</v>
      </c>
      <c r="AE706" s="8913"/>
      <c r="AF706" s="30"/>
      <c r="AG706" s="30"/>
    </row>
    <row r="707" spans="1:33" ht="30" customHeight="1">
      <c r="A707" s="591" t="s">
        <v>6896</v>
      </c>
      <c r="B707" s="9182" t="s">
        <v>2762</v>
      </c>
      <c r="C707" s="8843">
        <v>45154</v>
      </c>
      <c r="D707" s="8843">
        <v>45210</v>
      </c>
      <c r="E707" s="8864"/>
      <c r="F707" s="8877"/>
      <c r="G707" s="8849">
        <v>8644</v>
      </c>
      <c r="H707" s="9463" t="s">
        <v>2758</v>
      </c>
      <c r="I707" s="8849"/>
      <c r="J707" s="8871" t="s">
        <v>2759</v>
      </c>
      <c r="K707" s="9169" t="s">
        <v>2760</v>
      </c>
      <c r="L707" s="592" t="s">
        <v>1019</v>
      </c>
      <c r="M707" s="8868" t="s">
        <v>2822</v>
      </c>
      <c r="N707" s="782" t="s">
        <v>3952</v>
      </c>
      <c r="O707" s="675">
        <v>4</v>
      </c>
      <c r="P707" s="675">
        <v>4</v>
      </c>
      <c r="Q707" s="9169" t="s">
        <v>2761</v>
      </c>
      <c r="R707" s="8849"/>
      <c r="S707" s="712"/>
      <c r="T707" s="712"/>
      <c r="U707" s="712"/>
      <c r="V707" s="8861" t="s">
        <v>2073</v>
      </c>
      <c r="W707" s="8859"/>
      <c r="X707" s="8861" t="s">
        <v>37</v>
      </c>
      <c r="Y707" s="8859"/>
      <c r="Z707" s="9060" t="s">
        <v>45</v>
      </c>
      <c r="AA707" s="8924"/>
      <c r="AB707" s="9049" t="s">
        <v>5536</v>
      </c>
      <c r="AC707" s="8912">
        <v>0</v>
      </c>
      <c r="AD707" s="722">
        <v>7096.32</v>
      </c>
      <c r="AE707" s="8912">
        <f>SUM(AD707*P707+AD708*P708+AC707)</f>
        <v>76571.549999999988</v>
      </c>
      <c r="AF707" s="247"/>
      <c r="AG707" s="247"/>
    </row>
    <row r="708" spans="1:33" ht="30" customHeight="1">
      <c r="A708" s="591" t="s">
        <v>6896</v>
      </c>
      <c r="B708" s="9030"/>
      <c r="C708" s="8850"/>
      <c r="D708" s="8845"/>
      <c r="E708" s="8866"/>
      <c r="F708" s="8878"/>
      <c r="G708" s="8850"/>
      <c r="H708" s="9465"/>
      <c r="I708" s="8850"/>
      <c r="J708" s="8854"/>
      <c r="K708" s="9171"/>
      <c r="L708" s="227" t="s">
        <v>381</v>
      </c>
      <c r="M708" s="8854"/>
      <c r="N708" s="782" t="s">
        <v>3957</v>
      </c>
      <c r="O708" s="675">
        <v>1</v>
      </c>
      <c r="P708" s="675">
        <v>1</v>
      </c>
      <c r="Q708" s="9171"/>
      <c r="R708" s="8850"/>
      <c r="S708" s="712"/>
      <c r="T708" s="712"/>
      <c r="U708" s="712"/>
      <c r="V708" s="8850"/>
      <c r="W708" s="8860"/>
      <c r="X708" s="8850"/>
      <c r="Y708" s="8860"/>
      <c r="Z708" s="8894"/>
      <c r="AA708" s="8924"/>
      <c r="AB708" s="8908"/>
      <c r="AC708" s="8913"/>
      <c r="AD708" s="722">
        <v>48186.27</v>
      </c>
      <c r="AE708" s="8913"/>
      <c r="AF708" s="30"/>
      <c r="AG708" s="30"/>
    </row>
    <row r="709" spans="1:33" ht="30" customHeight="1">
      <c r="A709" s="591" t="s">
        <v>6896</v>
      </c>
      <c r="B709" s="9182" t="s">
        <v>2763</v>
      </c>
      <c r="C709" s="8843">
        <v>45154</v>
      </c>
      <c r="D709" s="8843">
        <v>45210</v>
      </c>
      <c r="E709" s="8864"/>
      <c r="F709" s="8877"/>
      <c r="G709" s="8849">
        <v>8644</v>
      </c>
      <c r="H709" s="8849">
        <v>567</v>
      </c>
      <c r="I709" s="8849"/>
      <c r="J709" s="9169" t="s">
        <v>2764</v>
      </c>
      <c r="K709" s="9169" t="s">
        <v>2745</v>
      </c>
      <c r="L709" s="592" t="s">
        <v>1019</v>
      </c>
      <c r="M709" s="8868" t="s">
        <v>2823</v>
      </c>
      <c r="N709" s="782" t="s">
        <v>3952</v>
      </c>
      <c r="O709" s="675">
        <v>4</v>
      </c>
      <c r="P709" s="675">
        <v>4</v>
      </c>
      <c r="Q709" s="9169" t="s">
        <v>2757</v>
      </c>
      <c r="R709" s="8849"/>
      <c r="S709" s="712"/>
      <c r="T709" s="712"/>
      <c r="U709" s="712"/>
      <c r="V709" s="9227" t="s">
        <v>2073</v>
      </c>
      <c r="W709" s="8859"/>
      <c r="X709" s="9227" t="s">
        <v>37</v>
      </c>
      <c r="Y709" s="8859"/>
      <c r="Z709" s="8893" t="s">
        <v>45</v>
      </c>
      <c r="AA709" s="8924"/>
      <c r="AB709" s="9049" t="s">
        <v>5536</v>
      </c>
      <c r="AC709" s="8912">
        <v>7290</v>
      </c>
      <c r="AD709" s="722">
        <v>7096.32</v>
      </c>
      <c r="AE709" s="8912">
        <f>SUM(AD709*P709+AD710*P710+AD711*P711+AC709)</f>
        <v>128543.21999999999</v>
      </c>
      <c r="AF709" s="247"/>
      <c r="AG709" s="247"/>
    </row>
    <row r="710" spans="1:33" ht="30" customHeight="1">
      <c r="A710" s="591" t="s">
        <v>6896</v>
      </c>
      <c r="B710" s="9183"/>
      <c r="C710" s="8844"/>
      <c r="D710" s="8844"/>
      <c r="E710" s="8865"/>
      <c r="F710" s="8880"/>
      <c r="G710" s="8863"/>
      <c r="H710" s="8863"/>
      <c r="I710" s="8863"/>
      <c r="J710" s="8858"/>
      <c r="K710" s="8858"/>
      <c r="L710" s="635" t="s">
        <v>381</v>
      </c>
      <c r="M710" s="8858"/>
      <c r="N710" s="782" t="s">
        <v>3954</v>
      </c>
      <c r="O710" s="675">
        <v>1</v>
      </c>
      <c r="P710" s="675">
        <v>1</v>
      </c>
      <c r="Q710" s="9170"/>
      <c r="R710" s="8863"/>
      <c r="S710" s="712"/>
      <c r="T710" s="712"/>
      <c r="U710" s="712"/>
      <c r="V710" s="8863"/>
      <c r="W710" s="8902"/>
      <c r="X710" s="8863"/>
      <c r="Y710" s="8902"/>
      <c r="Z710" s="8896"/>
      <c r="AA710" s="8924"/>
      <c r="AB710" s="8910"/>
      <c r="AC710" s="8920"/>
      <c r="AD710" s="722">
        <v>48186.27</v>
      </c>
      <c r="AE710" s="8920"/>
      <c r="AF710" s="248"/>
      <c r="AG710" s="248"/>
    </row>
    <row r="711" spans="1:33" ht="30" customHeight="1">
      <c r="A711" s="591" t="s">
        <v>6896</v>
      </c>
      <c r="B711" s="9184"/>
      <c r="C711" s="8845"/>
      <c r="D711" s="8845"/>
      <c r="E711" s="8866"/>
      <c r="F711" s="8878"/>
      <c r="G711" s="8850"/>
      <c r="H711" s="8850"/>
      <c r="I711" s="8850"/>
      <c r="J711" s="8854"/>
      <c r="K711" s="8854"/>
      <c r="L711" s="925" t="s">
        <v>455</v>
      </c>
      <c r="M711" s="8854"/>
      <c r="N711" s="782" t="s">
        <v>3951</v>
      </c>
      <c r="O711" s="675">
        <v>1</v>
      </c>
      <c r="P711" s="675">
        <v>1</v>
      </c>
      <c r="Q711" s="9171"/>
      <c r="R711" s="8850"/>
      <c r="S711" s="712"/>
      <c r="T711" s="712"/>
      <c r="U711" s="712"/>
      <c r="V711" s="8850"/>
      <c r="W711" s="8860"/>
      <c r="X711" s="8850"/>
      <c r="Y711" s="8860"/>
      <c r="Z711" s="8894"/>
      <c r="AA711" s="8924"/>
      <c r="AB711" s="8908"/>
      <c r="AC711" s="8913"/>
      <c r="AD711" s="722">
        <v>44681.67</v>
      </c>
      <c r="AE711" s="8913"/>
      <c r="AF711" s="30"/>
      <c r="AG711" s="30"/>
    </row>
    <row r="712" spans="1:33" ht="30" customHeight="1">
      <c r="A712" s="591" t="s">
        <v>6896</v>
      </c>
      <c r="B712" s="9182" t="s">
        <v>2765</v>
      </c>
      <c r="C712" s="8843">
        <v>45154</v>
      </c>
      <c r="D712" s="8843">
        <v>45210</v>
      </c>
      <c r="E712" s="8864"/>
      <c r="F712" s="8877"/>
      <c r="G712" s="8849">
        <v>8644</v>
      </c>
      <c r="H712" s="8849">
        <v>273</v>
      </c>
      <c r="I712" s="8849"/>
      <c r="J712" s="8871" t="s">
        <v>2766</v>
      </c>
      <c r="K712" s="9169" t="s">
        <v>2760</v>
      </c>
      <c r="L712" s="592" t="s">
        <v>1019</v>
      </c>
      <c r="M712" s="8868" t="s">
        <v>2824</v>
      </c>
      <c r="N712" s="782" t="s">
        <v>3952</v>
      </c>
      <c r="O712" s="675">
        <v>4</v>
      </c>
      <c r="P712" s="675">
        <v>4</v>
      </c>
      <c r="Q712" s="9169" t="s">
        <v>2767</v>
      </c>
      <c r="R712" s="8849"/>
      <c r="S712" s="712"/>
      <c r="T712" s="712"/>
      <c r="U712" s="712"/>
      <c r="V712" s="9126" t="s">
        <v>2073</v>
      </c>
      <c r="W712" s="8859"/>
      <c r="X712" s="9048" t="s">
        <v>37</v>
      </c>
      <c r="Y712" s="8859"/>
      <c r="Z712" s="9046" t="s">
        <v>45</v>
      </c>
      <c r="AA712" s="8924"/>
      <c r="AB712" s="9049" t="s">
        <v>5536</v>
      </c>
      <c r="AC712" s="8912">
        <v>7290</v>
      </c>
      <c r="AD712" s="722">
        <v>7096.32</v>
      </c>
      <c r="AE712" s="8912">
        <f>SUM(AD712*P712+AD713*P713+AC712)</f>
        <v>82109.25</v>
      </c>
      <c r="AF712" s="247"/>
      <c r="AG712" s="247"/>
    </row>
    <row r="713" spans="1:33" ht="30" customHeight="1">
      <c r="A713" s="591" t="s">
        <v>6896</v>
      </c>
      <c r="B713" s="9030"/>
      <c r="C713" s="8850"/>
      <c r="D713" s="8845"/>
      <c r="E713" s="8866"/>
      <c r="F713" s="8878"/>
      <c r="G713" s="8850"/>
      <c r="H713" s="8850"/>
      <c r="I713" s="8850"/>
      <c r="J713" s="8854"/>
      <c r="K713" s="8854"/>
      <c r="L713" s="592" t="s">
        <v>2184</v>
      </c>
      <c r="M713" s="8854"/>
      <c r="N713" s="782" t="s">
        <v>3957</v>
      </c>
      <c r="O713" s="675">
        <v>1</v>
      </c>
      <c r="P713" s="675">
        <v>1</v>
      </c>
      <c r="Q713" s="9171"/>
      <c r="R713" s="8850"/>
      <c r="S713" s="712"/>
      <c r="T713" s="712"/>
      <c r="U713" s="712"/>
      <c r="V713" s="8850"/>
      <c r="W713" s="8860"/>
      <c r="X713" s="8850"/>
      <c r="Y713" s="8860"/>
      <c r="Z713" s="8894"/>
      <c r="AA713" s="8924"/>
      <c r="AB713" s="8908"/>
      <c r="AC713" s="8913"/>
      <c r="AD713" s="722">
        <v>46433.97</v>
      </c>
      <c r="AE713" s="8913"/>
      <c r="AF713" s="30"/>
      <c r="AG713" s="30"/>
    </row>
    <row r="714" spans="1:33" ht="30" customHeight="1">
      <c r="A714" s="737" t="s">
        <v>6959</v>
      </c>
      <c r="B714" s="9182" t="s">
        <v>2768</v>
      </c>
      <c r="C714" s="8843">
        <v>45154</v>
      </c>
      <c r="D714" s="8843">
        <v>45210</v>
      </c>
      <c r="E714" s="8864"/>
      <c r="F714" s="8877"/>
      <c r="G714" s="8849">
        <v>8634</v>
      </c>
      <c r="H714" s="8849">
        <v>398</v>
      </c>
      <c r="I714" s="8849"/>
      <c r="J714" s="8871" t="s">
        <v>2769</v>
      </c>
      <c r="K714" s="9169" t="s">
        <v>2770</v>
      </c>
      <c r="L714" s="635" t="s">
        <v>84</v>
      </c>
      <c r="M714" s="8868" t="s">
        <v>2825</v>
      </c>
      <c r="N714" s="782" t="s">
        <v>3952</v>
      </c>
      <c r="O714" s="675">
        <v>3</v>
      </c>
      <c r="P714" s="675">
        <v>3</v>
      </c>
      <c r="Q714" s="9169" t="s">
        <v>2771</v>
      </c>
      <c r="R714" s="8849"/>
      <c r="S714" s="712"/>
      <c r="T714" s="712"/>
      <c r="U714" s="712"/>
      <c r="V714" s="9202" t="s">
        <v>2073</v>
      </c>
      <c r="W714" s="8849" t="s">
        <v>7560</v>
      </c>
      <c r="X714" s="8849"/>
      <c r="Y714" s="8859"/>
      <c r="Z714" s="8893" t="s">
        <v>45</v>
      </c>
      <c r="AA714" s="8924"/>
      <c r="AB714" s="9049" t="s">
        <v>5541</v>
      </c>
      <c r="AC714" s="8912">
        <v>4500</v>
      </c>
      <c r="AD714" s="722">
        <v>7425</v>
      </c>
      <c r="AE714" s="8912">
        <f>SUM(AD714*P714+AD715*P715+AC714)</f>
        <v>69345</v>
      </c>
      <c r="AF714" s="247"/>
      <c r="AG714" s="247"/>
    </row>
    <row r="715" spans="1:33" ht="30" customHeight="1">
      <c r="A715" s="737" t="s">
        <v>6959</v>
      </c>
      <c r="B715" s="9030"/>
      <c r="C715" s="8850"/>
      <c r="D715" s="8845"/>
      <c r="E715" s="8866"/>
      <c r="F715" s="8878"/>
      <c r="G715" s="8850"/>
      <c r="H715" s="8850"/>
      <c r="I715" s="8850"/>
      <c r="J715" s="8854"/>
      <c r="K715" s="8854"/>
      <c r="L715" s="592" t="s">
        <v>2184</v>
      </c>
      <c r="M715" s="8854"/>
      <c r="N715" s="782" t="s">
        <v>3957</v>
      </c>
      <c r="O715" s="675">
        <v>1</v>
      </c>
      <c r="P715" s="675">
        <v>1</v>
      </c>
      <c r="Q715" s="9171"/>
      <c r="R715" s="8850"/>
      <c r="S715" s="712"/>
      <c r="T715" s="712"/>
      <c r="U715" s="712"/>
      <c r="V715" s="8850"/>
      <c r="W715" s="8850"/>
      <c r="X715" s="8850"/>
      <c r="Y715" s="8860"/>
      <c r="Z715" s="8894"/>
      <c r="AA715" s="8924"/>
      <c r="AB715" s="8908"/>
      <c r="AC715" s="8913"/>
      <c r="AD715" s="722">
        <v>42570</v>
      </c>
      <c r="AE715" s="8913"/>
      <c r="AF715" s="30"/>
      <c r="AG715" s="30"/>
    </row>
    <row r="716" spans="1:33" ht="30" customHeight="1">
      <c r="A716" s="737" t="s">
        <v>6959</v>
      </c>
      <c r="B716" s="9182" t="s">
        <v>2772</v>
      </c>
      <c r="C716" s="8843">
        <v>45154</v>
      </c>
      <c r="D716" s="8843">
        <v>45210</v>
      </c>
      <c r="E716" s="8864"/>
      <c r="F716" s="8877"/>
      <c r="G716" s="8849">
        <v>8634</v>
      </c>
      <c r="H716" s="8849">
        <v>421</v>
      </c>
      <c r="I716" s="8849"/>
      <c r="J716" s="8871" t="s">
        <v>2773</v>
      </c>
      <c r="K716" s="9169" t="s">
        <v>2774</v>
      </c>
      <c r="L716" s="592" t="s">
        <v>84</v>
      </c>
      <c r="M716" s="8868" t="s">
        <v>2826</v>
      </c>
      <c r="N716" s="782" t="s">
        <v>3952</v>
      </c>
      <c r="O716" s="675">
        <v>3</v>
      </c>
      <c r="P716" s="119">
        <v>4</v>
      </c>
      <c r="Q716" s="9169" t="s">
        <v>2771</v>
      </c>
      <c r="R716" s="8849"/>
      <c r="S716" s="712"/>
      <c r="T716" s="712"/>
      <c r="U716" s="712"/>
      <c r="V716" s="8849" t="s">
        <v>2073</v>
      </c>
      <c r="W716" s="9117"/>
      <c r="X716" s="8849" t="s">
        <v>37</v>
      </c>
      <c r="Y716" s="8859"/>
      <c r="Z716" s="8895" t="s">
        <v>45</v>
      </c>
      <c r="AA716" s="8924"/>
      <c r="AB716" s="9049" t="s">
        <v>5541</v>
      </c>
      <c r="AC716" s="8912">
        <v>4500</v>
      </c>
      <c r="AD716" s="722">
        <v>7425</v>
      </c>
      <c r="AE716" s="8912">
        <f>SUM(AD716*P716+AD717*P717+AC716)</f>
        <v>78750</v>
      </c>
      <c r="AF716" s="247"/>
      <c r="AG716" s="247"/>
    </row>
    <row r="717" spans="1:33" ht="30" customHeight="1">
      <c r="A717" s="737" t="s">
        <v>6959</v>
      </c>
      <c r="B717" s="9030"/>
      <c r="C717" s="8850"/>
      <c r="D717" s="8845"/>
      <c r="E717" s="8866"/>
      <c r="F717" s="8878"/>
      <c r="G717" s="8850"/>
      <c r="H717" s="8850"/>
      <c r="I717" s="8850"/>
      <c r="J717" s="8854"/>
      <c r="K717" s="8854"/>
      <c r="L717" s="635" t="s">
        <v>2184</v>
      </c>
      <c r="M717" s="8854"/>
      <c r="N717" s="381" t="s">
        <v>3954</v>
      </c>
      <c r="O717" s="675">
        <v>1</v>
      </c>
      <c r="P717" s="675">
        <v>1</v>
      </c>
      <c r="Q717" s="9171"/>
      <c r="R717" s="8850"/>
      <c r="S717" s="712"/>
      <c r="T717" s="712"/>
      <c r="U717" s="712"/>
      <c r="V717" s="8850"/>
      <c r="W717" s="8850"/>
      <c r="X717" s="8850"/>
      <c r="Y717" s="8860"/>
      <c r="Z717" s="8894"/>
      <c r="AA717" s="8924"/>
      <c r="AB717" s="8908"/>
      <c r="AC717" s="8913"/>
      <c r="AD717" s="722">
        <v>44550</v>
      </c>
      <c r="AE717" s="8913"/>
      <c r="AF717" s="30"/>
      <c r="AG717" s="30"/>
    </row>
    <row r="718" spans="1:33" ht="30" customHeight="1">
      <c r="A718" s="737" t="s">
        <v>6959</v>
      </c>
      <c r="B718" s="9182" t="s">
        <v>2775</v>
      </c>
      <c r="C718" s="8843">
        <v>45154</v>
      </c>
      <c r="D718" s="8843">
        <v>45210</v>
      </c>
      <c r="E718" s="8864"/>
      <c r="F718" s="8877"/>
      <c r="G718" s="8849">
        <v>8634</v>
      </c>
      <c r="H718" s="8849">
        <v>438</v>
      </c>
      <c r="I718" s="8849"/>
      <c r="J718" s="8871" t="s">
        <v>2776</v>
      </c>
      <c r="K718" s="9169" t="s">
        <v>2777</v>
      </c>
      <c r="L718" s="635" t="s">
        <v>128</v>
      </c>
      <c r="M718" s="8868" t="s">
        <v>2827</v>
      </c>
      <c r="N718" s="782" t="s">
        <v>3952</v>
      </c>
      <c r="O718" s="675">
        <v>3</v>
      </c>
      <c r="P718" s="119">
        <v>4</v>
      </c>
      <c r="Q718" s="9169" t="s">
        <v>2778</v>
      </c>
      <c r="R718" s="8849"/>
      <c r="S718" s="712"/>
      <c r="T718" s="712"/>
      <c r="U718" s="712"/>
      <c r="V718" s="8849" t="s">
        <v>2073</v>
      </c>
      <c r="W718" s="9117"/>
      <c r="X718" s="8849" t="s">
        <v>37</v>
      </c>
      <c r="Y718" s="8859"/>
      <c r="Z718" s="8893" t="s">
        <v>45</v>
      </c>
      <c r="AA718" s="8924"/>
      <c r="AB718" s="9049" t="s">
        <v>5541</v>
      </c>
      <c r="AC718" s="8912">
        <v>4500</v>
      </c>
      <c r="AD718" s="722">
        <v>7425</v>
      </c>
      <c r="AE718" s="8912">
        <f>SUM(AD718*P718+AD719*P719+AC718)</f>
        <v>103500</v>
      </c>
      <c r="AF718" s="247"/>
      <c r="AG718" s="247"/>
    </row>
    <row r="719" spans="1:33" ht="30" customHeight="1">
      <c r="A719" s="737" t="s">
        <v>6959</v>
      </c>
      <c r="B719" s="9030"/>
      <c r="C719" s="8850"/>
      <c r="D719" s="8845"/>
      <c r="E719" s="8866"/>
      <c r="F719" s="8878"/>
      <c r="G719" s="8850"/>
      <c r="H719" s="8850"/>
      <c r="I719" s="8850"/>
      <c r="J719" s="8854"/>
      <c r="K719" s="8854"/>
      <c r="L719" s="1490" t="s">
        <v>2746</v>
      </c>
      <c r="M719" s="8854"/>
      <c r="N719" s="782" t="s">
        <v>3955</v>
      </c>
      <c r="O719" s="675">
        <v>1</v>
      </c>
      <c r="P719" s="675">
        <v>1</v>
      </c>
      <c r="Q719" s="9171"/>
      <c r="R719" s="8850"/>
      <c r="S719" s="712"/>
      <c r="T719" s="712"/>
      <c r="U719" s="712"/>
      <c r="V719" s="8850"/>
      <c r="W719" s="8850"/>
      <c r="X719" s="8850"/>
      <c r="Y719" s="8860"/>
      <c r="Z719" s="8894"/>
      <c r="AA719" s="8924"/>
      <c r="AB719" s="8908"/>
      <c r="AC719" s="8913"/>
      <c r="AD719" s="722">
        <v>69300</v>
      </c>
      <c r="AE719" s="8913"/>
      <c r="AF719" s="30"/>
      <c r="AG719" s="30"/>
    </row>
    <row r="720" spans="1:33" ht="30" customHeight="1">
      <c r="A720" s="737" t="s">
        <v>6959</v>
      </c>
      <c r="B720" s="9182" t="s">
        <v>2779</v>
      </c>
      <c r="C720" s="8843">
        <v>45154</v>
      </c>
      <c r="D720" s="8843">
        <v>45210</v>
      </c>
      <c r="E720" s="8864"/>
      <c r="F720" s="8877"/>
      <c r="G720" s="8849">
        <v>8634</v>
      </c>
      <c r="H720" s="8849">
        <v>441</v>
      </c>
      <c r="I720" s="8849"/>
      <c r="J720" s="8871" t="s">
        <v>2780</v>
      </c>
      <c r="K720" s="9169" t="s">
        <v>2777</v>
      </c>
      <c r="L720" s="635" t="s">
        <v>128</v>
      </c>
      <c r="M720" s="8868" t="s">
        <v>2828</v>
      </c>
      <c r="N720" s="782" t="s">
        <v>3952</v>
      </c>
      <c r="O720" s="675">
        <v>3</v>
      </c>
      <c r="P720" s="119">
        <v>4</v>
      </c>
      <c r="Q720" s="9169" t="s">
        <v>2781</v>
      </c>
      <c r="R720" s="8849"/>
      <c r="S720" s="712"/>
      <c r="T720" s="712"/>
      <c r="U720" s="712"/>
      <c r="V720" s="8984" t="s">
        <v>2073</v>
      </c>
      <c r="W720" s="8849" t="s">
        <v>7560</v>
      </c>
      <c r="X720" s="9047" t="s">
        <v>37</v>
      </c>
      <c r="Y720" s="8859"/>
      <c r="Z720" s="8893" t="s">
        <v>45</v>
      </c>
      <c r="AA720" s="8924"/>
      <c r="AB720" s="9049" t="s">
        <v>5541</v>
      </c>
      <c r="AC720" s="8912">
        <v>4500</v>
      </c>
      <c r="AD720" s="722">
        <v>7425</v>
      </c>
      <c r="AE720" s="8912">
        <f>SUM(AD720*P720+AD721*P721+AC720)</f>
        <v>103500</v>
      </c>
      <c r="AF720" s="247"/>
      <c r="AG720" s="247"/>
    </row>
    <row r="721" spans="1:33" ht="30" customHeight="1">
      <c r="A721" s="737" t="s">
        <v>6959</v>
      </c>
      <c r="B721" s="9030"/>
      <c r="C721" s="8850"/>
      <c r="D721" s="8845"/>
      <c r="E721" s="8866"/>
      <c r="F721" s="8878"/>
      <c r="G721" s="8850"/>
      <c r="H721" s="8850"/>
      <c r="I721" s="8850"/>
      <c r="J721" s="8854"/>
      <c r="K721" s="8854"/>
      <c r="L721" s="635" t="s">
        <v>2746</v>
      </c>
      <c r="M721" s="8854"/>
      <c r="N721" s="782" t="s">
        <v>3955</v>
      </c>
      <c r="O721" s="675">
        <v>1</v>
      </c>
      <c r="P721" s="675">
        <v>1</v>
      </c>
      <c r="Q721" s="9171"/>
      <c r="R721" s="8850"/>
      <c r="S721" s="712"/>
      <c r="T721" s="712"/>
      <c r="U721" s="712"/>
      <c r="V721" s="8850"/>
      <c r="W721" s="8850"/>
      <c r="X721" s="8850"/>
      <c r="Y721" s="8860"/>
      <c r="Z721" s="8894"/>
      <c r="AA721" s="8924"/>
      <c r="AB721" s="8908"/>
      <c r="AC721" s="8913"/>
      <c r="AD721" s="722">
        <v>69300</v>
      </c>
      <c r="AE721" s="8913"/>
      <c r="AF721" s="30"/>
      <c r="AG721" s="30"/>
    </row>
    <row r="722" spans="1:33" ht="30" customHeight="1">
      <c r="A722" s="737" t="s">
        <v>6959</v>
      </c>
      <c r="B722" s="9182" t="s">
        <v>2782</v>
      </c>
      <c r="C722" s="8843">
        <v>45154</v>
      </c>
      <c r="D722" s="8843">
        <v>45210</v>
      </c>
      <c r="E722" s="8864"/>
      <c r="F722" s="8877"/>
      <c r="G722" s="8849">
        <v>8634</v>
      </c>
      <c r="H722" s="8849">
        <v>504</v>
      </c>
      <c r="I722" s="8849"/>
      <c r="J722" s="8871" t="s">
        <v>2783</v>
      </c>
      <c r="K722" s="9169" t="s">
        <v>2784</v>
      </c>
      <c r="L722" s="635" t="s">
        <v>3104</v>
      </c>
      <c r="M722" s="8868" t="s">
        <v>2829</v>
      </c>
      <c r="N722" s="782" t="s">
        <v>3952</v>
      </c>
      <c r="O722" s="675">
        <v>8</v>
      </c>
      <c r="P722" s="675">
        <v>8</v>
      </c>
      <c r="Q722" s="9169" t="s">
        <v>2785</v>
      </c>
      <c r="R722" s="8849"/>
      <c r="S722" s="712"/>
      <c r="T722" s="712"/>
      <c r="U722" s="712"/>
      <c r="V722" s="9223" t="s">
        <v>2073</v>
      </c>
      <c r="W722" s="8849" t="s">
        <v>7560</v>
      </c>
      <c r="X722" s="9223" t="s">
        <v>37</v>
      </c>
      <c r="Y722" s="8859"/>
      <c r="Z722" s="8893" t="s">
        <v>45</v>
      </c>
      <c r="AA722" s="8924"/>
      <c r="AB722" s="9049" t="s">
        <v>5541</v>
      </c>
      <c r="AC722" s="8912">
        <v>4500</v>
      </c>
      <c r="AD722" s="722">
        <v>7425</v>
      </c>
      <c r="AE722" s="8912">
        <f>SUM(AD722*P722+AD723*P723+AD724*P724+AC722)</f>
        <v>149860</v>
      </c>
      <c r="AF722" s="247"/>
      <c r="AG722" s="247"/>
    </row>
    <row r="723" spans="1:33" ht="30" customHeight="1">
      <c r="A723" s="737" t="s">
        <v>6959</v>
      </c>
      <c r="B723" s="9183"/>
      <c r="C723" s="8844"/>
      <c r="D723" s="8844"/>
      <c r="E723" s="8865"/>
      <c r="F723" s="8880"/>
      <c r="G723" s="8863"/>
      <c r="H723" s="8863"/>
      <c r="I723" s="8863"/>
      <c r="J723" s="8858"/>
      <c r="K723" s="9170"/>
      <c r="L723" s="592" t="s">
        <v>2746</v>
      </c>
      <c r="M723" s="8870"/>
      <c r="N723" s="782" t="s">
        <v>3955</v>
      </c>
      <c r="O723" s="675">
        <v>1</v>
      </c>
      <c r="P723" s="675">
        <v>1</v>
      </c>
      <c r="Q723" s="9170"/>
      <c r="R723" s="8863"/>
      <c r="S723" s="712"/>
      <c r="T723" s="712"/>
      <c r="U723" s="712"/>
      <c r="V723" s="8863"/>
      <c r="W723" s="8863"/>
      <c r="X723" s="8863"/>
      <c r="Y723" s="8902"/>
      <c r="Z723" s="8896"/>
      <c r="AA723" s="8924"/>
      <c r="AB723" s="9058"/>
      <c r="AC723" s="8920"/>
      <c r="AD723" s="722">
        <v>69300</v>
      </c>
      <c r="AE723" s="8920"/>
      <c r="AF723" s="30"/>
      <c r="AG723" s="30"/>
    </row>
    <row r="724" spans="1:33" ht="30" customHeight="1">
      <c r="A724" s="737" t="s">
        <v>6959</v>
      </c>
      <c r="B724" s="9184"/>
      <c r="C724" s="8845"/>
      <c r="D724" s="8845"/>
      <c r="E724" s="8866"/>
      <c r="F724" s="8878"/>
      <c r="G724" s="8850"/>
      <c r="H724" s="8850"/>
      <c r="I724" s="8850"/>
      <c r="J724" s="8854"/>
      <c r="K724" s="9171"/>
      <c r="L724" s="310" t="s">
        <v>2548</v>
      </c>
      <c r="M724" s="8869"/>
      <c r="N724" s="931" t="s">
        <v>3951</v>
      </c>
      <c r="O724" s="675">
        <v>1</v>
      </c>
      <c r="P724" s="675">
        <v>1</v>
      </c>
      <c r="Q724" s="9171"/>
      <c r="R724" s="8850"/>
      <c r="S724" s="712"/>
      <c r="T724" s="712"/>
      <c r="U724" s="712"/>
      <c r="V724" s="8850"/>
      <c r="W724" s="8850"/>
      <c r="X724" s="8850"/>
      <c r="Y724" s="8860"/>
      <c r="Z724" s="8894"/>
      <c r="AA724" s="592"/>
      <c r="AB724" s="9059"/>
      <c r="AC724" s="8913"/>
      <c r="AD724" s="722">
        <v>16660</v>
      </c>
      <c r="AE724" s="8913"/>
      <c r="AF724" s="248"/>
      <c r="AG724" s="248"/>
    </row>
    <row r="725" spans="1:33" ht="30" customHeight="1">
      <c r="A725" s="737" t="s">
        <v>6959</v>
      </c>
      <c r="B725" s="9182" t="s">
        <v>2786</v>
      </c>
      <c r="C725" s="8843">
        <v>45154</v>
      </c>
      <c r="D725" s="8843">
        <v>45210</v>
      </c>
      <c r="E725" s="8864"/>
      <c r="F725" s="8877"/>
      <c r="G725" s="8849">
        <v>8634</v>
      </c>
      <c r="H725" s="8849" t="s">
        <v>2787</v>
      </c>
      <c r="I725" s="8849"/>
      <c r="J725" s="8871" t="s">
        <v>2788</v>
      </c>
      <c r="K725" s="9169" t="s">
        <v>2789</v>
      </c>
      <c r="L725" s="635" t="s">
        <v>84</v>
      </c>
      <c r="M725" s="8868" t="s">
        <v>2830</v>
      </c>
      <c r="N725" s="782" t="s">
        <v>3952</v>
      </c>
      <c r="O725" s="675">
        <v>3</v>
      </c>
      <c r="P725" s="675">
        <v>3</v>
      </c>
      <c r="Q725" s="9169" t="s">
        <v>2790</v>
      </c>
      <c r="R725" s="8849"/>
      <c r="S725" s="712"/>
      <c r="T725" s="712"/>
      <c r="U725" s="712"/>
      <c r="V725" s="9106" t="s">
        <v>2073</v>
      </c>
      <c r="W725" s="8849" t="s">
        <v>7560</v>
      </c>
      <c r="X725" s="9048" t="s">
        <v>37</v>
      </c>
      <c r="Y725" s="8859"/>
      <c r="Z725" s="8893" t="s">
        <v>45</v>
      </c>
      <c r="AA725" s="8924"/>
      <c r="AB725" s="9049" t="s">
        <v>5583</v>
      </c>
      <c r="AC725" s="8912">
        <v>4500</v>
      </c>
      <c r="AD725" s="722">
        <v>7425</v>
      </c>
      <c r="AE725" s="8912">
        <f>SUM(AD725*P725+AD726*P726+AC725)</f>
        <v>71325</v>
      </c>
      <c r="AF725" s="247"/>
      <c r="AG725" s="247"/>
    </row>
    <row r="726" spans="1:33" ht="30" customHeight="1">
      <c r="A726" s="737" t="s">
        <v>6959</v>
      </c>
      <c r="B726" s="9030"/>
      <c r="C726" s="8850"/>
      <c r="D726" s="8845"/>
      <c r="E726" s="8866"/>
      <c r="F726" s="8878"/>
      <c r="G726" s="8850"/>
      <c r="H726" s="8850"/>
      <c r="I726" s="8850"/>
      <c r="J726" s="8854"/>
      <c r="K726" s="8854"/>
      <c r="L726" s="635" t="s">
        <v>381</v>
      </c>
      <c r="M726" s="8854"/>
      <c r="N726" s="782" t="s">
        <v>3954</v>
      </c>
      <c r="O726" s="675">
        <v>1</v>
      </c>
      <c r="P726" s="675">
        <v>1</v>
      </c>
      <c r="Q726" s="9171"/>
      <c r="R726" s="8850"/>
      <c r="S726" s="712"/>
      <c r="T726" s="712"/>
      <c r="U726" s="712"/>
      <c r="V726" s="8850"/>
      <c r="W726" s="8850"/>
      <c r="X726" s="8850"/>
      <c r="Y726" s="8860"/>
      <c r="Z726" s="8894"/>
      <c r="AA726" s="8924"/>
      <c r="AB726" s="8908"/>
      <c r="AC726" s="8913"/>
      <c r="AD726" s="722">
        <v>44550</v>
      </c>
      <c r="AE726" s="8913"/>
      <c r="AF726" s="30"/>
      <c r="AG726" s="30"/>
    </row>
    <row r="727" spans="1:33" ht="30" customHeight="1">
      <c r="A727" s="737" t="s">
        <v>6959</v>
      </c>
      <c r="B727" s="9182" t="s">
        <v>2791</v>
      </c>
      <c r="C727" s="8843">
        <v>45154</v>
      </c>
      <c r="D727" s="8843">
        <v>45210</v>
      </c>
      <c r="E727" s="8864"/>
      <c r="F727" s="8877"/>
      <c r="G727" s="8849">
        <v>8634</v>
      </c>
      <c r="H727" s="8849" t="s">
        <v>2792</v>
      </c>
      <c r="I727" s="8849"/>
      <c r="J727" s="8871" t="s">
        <v>2793</v>
      </c>
      <c r="K727" s="9169" t="s">
        <v>2794</v>
      </c>
      <c r="L727" s="635" t="s">
        <v>1027</v>
      </c>
      <c r="M727" s="8868" t="s">
        <v>2831</v>
      </c>
      <c r="N727" s="782" t="s">
        <v>3952</v>
      </c>
      <c r="O727" s="675">
        <v>2</v>
      </c>
      <c r="P727" s="119">
        <v>4</v>
      </c>
      <c r="Q727" s="9169" t="s">
        <v>2795</v>
      </c>
      <c r="R727" s="8849"/>
      <c r="S727" s="712"/>
      <c r="T727" s="712"/>
      <c r="U727" s="712"/>
      <c r="V727" s="9210" t="s">
        <v>2073</v>
      </c>
      <c r="W727" s="9117"/>
      <c r="X727" s="8849" t="s">
        <v>37</v>
      </c>
      <c r="Y727" s="8859"/>
      <c r="Z727" s="8893" t="s">
        <v>45</v>
      </c>
      <c r="AA727" s="8924"/>
      <c r="AB727" s="9049" t="s">
        <v>5583</v>
      </c>
      <c r="AC727" s="8912">
        <v>4500</v>
      </c>
      <c r="AD727" s="722">
        <v>7425</v>
      </c>
      <c r="AE727" s="8912">
        <f>SUM(AD727*P727+AD728*P728+AC727)</f>
        <v>76770</v>
      </c>
      <c r="AF727" s="247"/>
      <c r="AG727" s="247"/>
    </row>
    <row r="728" spans="1:33" ht="30" customHeight="1">
      <c r="A728" s="737" t="s">
        <v>6959</v>
      </c>
      <c r="B728" s="9030"/>
      <c r="C728" s="8850"/>
      <c r="D728" s="8845"/>
      <c r="E728" s="8866"/>
      <c r="F728" s="8878"/>
      <c r="G728" s="8850"/>
      <c r="H728" s="8850"/>
      <c r="I728" s="8850"/>
      <c r="J728" s="8854"/>
      <c r="K728" s="8854"/>
      <c r="L728" s="592" t="s">
        <v>2184</v>
      </c>
      <c r="M728" s="8854"/>
      <c r="N728" s="782" t="s">
        <v>3957</v>
      </c>
      <c r="O728" s="675">
        <v>1</v>
      </c>
      <c r="P728" s="675">
        <v>1</v>
      </c>
      <c r="Q728" s="9171"/>
      <c r="R728" s="8850"/>
      <c r="S728" s="712"/>
      <c r="T728" s="712"/>
      <c r="U728" s="712"/>
      <c r="V728" s="8850"/>
      <c r="W728" s="8850"/>
      <c r="X728" s="8850"/>
      <c r="Y728" s="8860"/>
      <c r="Z728" s="8894"/>
      <c r="AA728" s="8924"/>
      <c r="AB728" s="8908"/>
      <c r="AC728" s="8913"/>
      <c r="AD728" s="722">
        <v>42570</v>
      </c>
      <c r="AE728" s="8913"/>
      <c r="AF728" s="30"/>
      <c r="AG728" s="30"/>
    </row>
    <row r="729" spans="1:33" ht="30" customHeight="1">
      <c r="A729" s="737" t="s">
        <v>6959</v>
      </c>
      <c r="B729" s="9182" t="s">
        <v>2796</v>
      </c>
      <c r="C729" s="8843">
        <v>45154</v>
      </c>
      <c r="D729" s="8843">
        <v>45210</v>
      </c>
      <c r="E729" s="8864"/>
      <c r="F729" s="8877"/>
      <c r="G729" s="8849">
        <v>8634</v>
      </c>
      <c r="H729" s="8849" t="s">
        <v>2797</v>
      </c>
      <c r="I729" s="8849"/>
      <c r="J729" s="8871" t="s">
        <v>2798</v>
      </c>
      <c r="K729" s="9169" t="s">
        <v>2799</v>
      </c>
      <c r="L729" s="592" t="s">
        <v>1019</v>
      </c>
      <c r="M729" s="8868" t="s">
        <v>2832</v>
      </c>
      <c r="N729" s="782" t="s">
        <v>3952</v>
      </c>
      <c r="O729" s="675">
        <v>4</v>
      </c>
      <c r="P729" s="675">
        <v>4</v>
      </c>
      <c r="Q729" s="9169" t="s">
        <v>2800</v>
      </c>
      <c r="R729" s="8849"/>
      <c r="S729" s="712"/>
      <c r="T729" s="712"/>
      <c r="U729" s="712"/>
      <c r="V729" s="8849" t="s">
        <v>2073</v>
      </c>
      <c r="W729" s="8859"/>
      <c r="X729" s="8849" t="s">
        <v>37</v>
      </c>
      <c r="Y729" s="8859"/>
      <c r="Z729" s="8893" t="s">
        <v>45</v>
      </c>
      <c r="AA729" s="8924"/>
      <c r="AB729" s="9049" t="s">
        <v>5583</v>
      </c>
      <c r="AC729" s="8912">
        <v>4500</v>
      </c>
      <c r="AD729" s="722">
        <v>7425</v>
      </c>
      <c r="AE729" s="8912">
        <f>SUM(AD729*P729+AD730*P730+AD731*P731+AC729)</f>
        <v>113400</v>
      </c>
      <c r="AF729" s="247"/>
      <c r="AG729" s="247"/>
    </row>
    <row r="730" spans="1:33" ht="30" customHeight="1">
      <c r="A730" s="737" t="s">
        <v>6959</v>
      </c>
      <c r="B730" s="9183"/>
      <c r="C730" s="8844"/>
      <c r="D730" s="8844"/>
      <c r="E730" s="8865"/>
      <c r="F730" s="8880"/>
      <c r="G730" s="8863"/>
      <c r="H730" s="8863"/>
      <c r="I730" s="8863"/>
      <c r="J730" s="8858"/>
      <c r="K730" s="9170"/>
      <c r="L730" s="635" t="s">
        <v>2746</v>
      </c>
      <c r="M730" s="8870"/>
      <c r="N730" s="782" t="s">
        <v>3955</v>
      </c>
      <c r="O730" s="675">
        <v>1</v>
      </c>
      <c r="P730" s="675">
        <v>1</v>
      </c>
      <c r="Q730" s="9170"/>
      <c r="R730" s="8863"/>
      <c r="S730" s="712"/>
      <c r="T730" s="712"/>
      <c r="U730" s="712"/>
      <c r="V730" s="8863"/>
      <c r="W730" s="8902"/>
      <c r="X730" s="8863"/>
      <c r="Y730" s="8902"/>
      <c r="Z730" s="8896"/>
      <c r="AA730" s="8924"/>
      <c r="AB730" s="9058"/>
      <c r="AC730" s="8920"/>
      <c r="AD730" s="722">
        <v>69300</v>
      </c>
      <c r="AE730" s="8920"/>
      <c r="AF730" s="30"/>
      <c r="AG730" s="30"/>
    </row>
    <row r="731" spans="1:33" ht="30" customHeight="1">
      <c r="A731" s="737" t="s">
        <v>6959</v>
      </c>
      <c r="B731" s="9184"/>
      <c r="C731" s="8845"/>
      <c r="D731" s="8845"/>
      <c r="E731" s="8866"/>
      <c r="F731" s="8878"/>
      <c r="G731" s="8850"/>
      <c r="H731" s="8850"/>
      <c r="I731" s="8850"/>
      <c r="J731" s="8854"/>
      <c r="K731" s="9171"/>
      <c r="L731" s="310" t="s">
        <v>2548</v>
      </c>
      <c r="M731" s="8869"/>
      <c r="N731" s="2000" t="s">
        <v>3951</v>
      </c>
      <c r="O731" s="675">
        <v>1</v>
      </c>
      <c r="P731" s="675">
        <v>1</v>
      </c>
      <c r="Q731" s="9171"/>
      <c r="R731" s="8850"/>
      <c r="S731" s="712"/>
      <c r="T731" s="712"/>
      <c r="U731" s="712"/>
      <c r="V731" s="8850"/>
      <c r="W731" s="8860"/>
      <c r="X731" s="8850"/>
      <c r="Y731" s="8860"/>
      <c r="Z731" s="8894"/>
      <c r="AA731" s="8924"/>
      <c r="AB731" s="9059"/>
      <c r="AC731" s="8913"/>
      <c r="AD731" s="722">
        <v>9900</v>
      </c>
      <c r="AE731" s="8913"/>
      <c r="AF731" s="248"/>
      <c r="AG731" s="248"/>
    </row>
    <row r="732" spans="1:33" ht="30" customHeight="1">
      <c r="A732" s="737" t="s">
        <v>6959</v>
      </c>
      <c r="B732" s="9182" t="s">
        <v>2801</v>
      </c>
      <c r="C732" s="8843">
        <v>45154</v>
      </c>
      <c r="D732" s="8843">
        <v>45210</v>
      </c>
      <c r="E732" s="8864"/>
      <c r="F732" s="8877"/>
      <c r="G732" s="8849">
        <v>8634</v>
      </c>
      <c r="H732" s="8849" t="s">
        <v>2802</v>
      </c>
      <c r="I732" s="8849"/>
      <c r="J732" s="8871" t="s">
        <v>2803</v>
      </c>
      <c r="K732" s="9169" t="s">
        <v>2804</v>
      </c>
      <c r="L732" s="592" t="s">
        <v>84</v>
      </c>
      <c r="M732" s="8868" t="s">
        <v>2833</v>
      </c>
      <c r="N732" s="782" t="s">
        <v>3952</v>
      </c>
      <c r="O732" s="675">
        <v>3</v>
      </c>
      <c r="P732" s="675">
        <v>3</v>
      </c>
      <c r="Q732" s="9169" t="s">
        <v>2805</v>
      </c>
      <c r="R732" s="8849"/>
      <c r="S732" s="712"/>
      <c r="T732" s="712"/>
      <c r="U732" s="712"/>
      <c r="V732" s="8849" t="s">
        <v>2073</v>
      </c>
      <c r="W732" s="8849" t="s">
        <v>7560</v>
      </c>
      <c r="X732" s="8849" t="s">
        <v>37</v>
      </c>
      <c r="Y732" s="8859"/>
      <c r="Z732" s="8893" t="s">
        <v>45</v>
      </c>
      <c r="AA732" s="8924"/>
      <c r="AB732" s="9049" t="s">
        <v>5536</v>
      </c>
      <c r="AC732" s="8912">
        <v>4500</v>
      </c>
      <c r="AD732" s="722">
        <v>7425</v>
      </c>
      <c r="AE732" s="8912">
        <f>SUM(AD732*P732+AD733*P733+AC732)</f>
        <v>71325</v>
      </c>
      <c r="AF732" s="247"/>
      <c r="AG732" s="247"/>
    </row>
    <row r="733" spans="1:33" ht="30" customHeight="1">
      <c r="A733" s="737" t="s">
        <v>6959</v>
      </c>
      <c r="B733" s="9184"/>
      <c r="C733" s="8845"/>
      <c r="D733" s="8845"/>
      <c r="E733" s="8866"/>
      <c r="F733" s="8878"/>
      <c r="G733" s="8850"/>
      <c r="H733" s="8850"/>
      <c r="I733" s="8850"/>
      <c r="J733" s="8854"/>
      <c r="K733" s="8854"/>
      <c r="L733" s="592" t="s">
        <v>2184</v>
      </c>
      <c r="M733" s="8854"/>
      <c r="N733" s="311" t="s">
        <v>3954</v>
      </c>
      <c r="O733" s="675">
        <v>1</v>
      </c>
      <c r="P733" s="675">
        <v>1</v>
      </c>
      <c r="Q733" s="9171"/>
      <c r="R733" s="8850"/>
      <c r="S733" s="712"/>
      <c r="T733" s="712"/>
      <c r="U733" s="712"/>
      <c r="V733" s="8850"/>
      <c r="W733" s="8850"/>
      <c r="X733" s="8850"/>
      <c r="Y733" s="8860"/>
      <c r="Z733" s="8894"/>
      <c r="AA733" s="8924"/>
      <c r="AB733" s="8908"/>
      <c r="AC733" s="8913"/>
      <c r="AD733" s="722">
        <v>44550</v>
      </c>
      <c r="AE733" s="8913"/>
      <c r="AF733" s="30"/>
      <c r="AG733" s="30"/>
    </row>
    <row r="734" spans="1:33" ht="30" customHeight="1">
      <c r="A734" s="737" t="s">
        <v>6973</v>
      </c>
      <c r="B734" s="9182" t="s">
        <v>2806</v>
      </c>
      <c r="C734" s="8843">
        <v>45155</v>
      </c>
      <c r="D734" s="8843">
        <v>45166</v>
      </c>
      <c r="E734" s="8843"/>
      <c r="F734" s="8877"/>
      <c r="G734" s="8849">
        <v>8598</v>
      </c>
      <c r="H734" s="8849">
        <v>552</v>
      </c>
      <c r="I734" s="8849"/>
      <c r="J734" s="9169" t="s">
        <v>2807</v>
      </c>
      <c r="K734" s="9169" t="s">
        <v>2808</v>
      </c>
      <c r="L734" s="932" t="s">
        <v>406</v>
      </c>
      <c r="M734" s="8868" t="s">
        <v>6262</v>
      </c>
      <c r="N734" s="782" t="s">
        <v>3952</v>
      </c>
      <c r="O734" s="675">
        <v>9</v>
      </c>
      <c r="P734" s="675">
        <v>9</v>
      </c>
      <c r="Q734" s="9169" t="s">
        <v>1862</v>
      </c>
      <c r="R734" s="8849"/>
      <c r="S734" s="712"/>
      <c r="T734" s="712"/>
      <c r="U734" s="712"/>
      <c r="V734" s="9121" t="s">
        <v>2073</v>
      </c>
      <c r="W734" s="8859"/>
      <c r="X734" s="9121" t="s">
        <v>37</v>
      </c>
      <c r="Y734" s="8859"/>
      <c r="Z734" s="8893" t="s">
        <v>45</v>
      </c>
      <c r="AA734" s="8924"/>
      <c r="AB734" s="8907" t="s">
        <v>5535</v>
      </c>
      <c r="AC734" s="8912">
        <v>6750</v>
      </c>
      <c r="AD734" s="722">
        <v>6272.02</v>
      </c>
      <c r="AE734" s="8912">
        <f>SUM(AD734*P734+AD735*P735+AD736*P736+AC734)</f>
        <v>140128.88</v>
      </c>
      <c r="AF734" s="247"/>
      <c r="AG734" s="247"/>
    </row>
    <row r="735" spans="1:33" ht="30" customHeight="1">
      <c r="A735" s="737" t="s">
        <v>6973</v>
      </c>
      <c r="B735" s="9183"/>
      <c r="C735" s="8844"/>
      <c r="D735" s="8844"/>
      <c r="E735" s="8844"/>
      <c r="F735" s="8880"/>
      <c r="G735" s="8863"/>
      <c r="H735" s="8863"/>
      <c r="I735" s="8863"/>
      <c r="J735" s="8858"/>
      <c r="K735" s="8858"/>
      <c r="L735" s="635" t="s">
        <v>3112</v>
      </c>
      <c r="M735" s="8858"/>
      <c r="N735" s="782" t="s">
        <v>3954</v>
      </c>
      <c r="O735" s="675">
        <v>1</v>
      </c>
      <c r="P735" s="675">
        <v>1</v>
      </c>
      <c r="Q735" s="9170"/>
      <c r="R735" s="8863"/>
      <c r="S735" s="712"/>
      <c r="T735" s="712"/>
      <c r="U735" s="712"/>
      <c r="V735" s="8863"/>
      <c r="W735" s="8902"/>
      <c r="X735" s="8863"/>
      <c r="Y735" s="8902"/>
      <c r="Z735" s="8896"/>
      <c r="AA735" s="8924"/>
      <c r="AB735" s="8910"/>
      <c r="AC735" s="8920"/>
      <c r="AD735" s="722">
        <v>37629.21</v>
      </c>
      <c r="AE735" s="8920"/>
      <c r="AF735" s="248"/>
      <c r="AG735" s="248"/>
    </row>
    <row r="736" spans="1:33" ht="30" customHeight="1">
      <c r="A736" s="737" t="s">
        <v>6973</v>
      </c>
      <c r="B736" s="9184"/>
      <c r="C736" s="8845"/>
      <c r="D736" s="8845"/>
      <c r="E736" s="8845"/>
      <c r="F736" s="8878"/>
      <c r="G736" s="8850"/>
      <c r="H736" s="8850"/>
      <c r="I736" s="8850"/>
      <c r="J736" s="8854"/>
      <c r="K736" s="8854"/>
      <c r="L736" s="925" t="s">
        <v>2809</v>
      </c>
      <c r="M736" s="8854"/>
      <c r="N736" s="782" t="s">
        <v>3951</v>
      </c>
      <c r="O736" s="675">
        <v>1</v>
      </c>
      <c r="P736" s="675">
        <v>1</v>
      </c>
      <c r="Q736" s="9171"/>
      <c r="R736" s="8850"/>
      <c r="S736" s="712"/>
      <c r="T736" s="712"/>
      <c r="U736" s="712"/>
      <c r="V736" s="8850"/>
      <c r="W736" s="8860"/>
      <c r="X736" s="8850"/>
      <c r="Y736" s="8860"/>
      <c r="Z736" s="8894"/>
      <c r="AA736" s="8924"/>
      <c r="AB736" s="8908"/>
      <c r="AC736" s="8913"/>
      <c r="AD736" s="722">
        <v>39301.49</v>
      </c>
      <c r="AE736" s="8913"/>
      <c r="AF736" s="30"/>
      <c r="AG736" s="30"/>
    </row>
    <row r="737" spans="1:33" ht="30" customHeight="1">
      <c r="A737" s="5984" t="s">
        <v>6953</v>
      </c>
      <c r="B737" s="9182" t="s">
        <v>2834</v>
      </c>
      <c r="C737" s="8843">
        <v>45155</v>
      </c>
      <c r="D737" s="8843">
        <v>45166</v>
      </c>
      <c r="E737" s="8864"/>
      <c r="F737" s="8877"/>
      <c r="G737" s="8849">
        <v>8599</v>
      </c>
      <c r="H737" s="8849">
        <v>276</v>
      </c>
      <c r="I737" s="8849"/>
      <c r="J737" s="8871" t="s">
        <v>2835</v>
      </c>
      <c r="K737" s="9169" t="s">
        <v>2836</v>
      </c>
      <c r="L737" s="635" t="s">
        <v>62</v>
      </c>
      <c r="M737" s="8868" t="s">
        <v>2916</v>
      </c>
      <c r="N737" s="782" t="s">
        <v>3952</v>
      </c>
      <c r="O737" s="675">
        <v>5</v>
      </c>
      <c r="P737" s="675">
        <v>5</v>
      </c>
      <c r="Q737" s="9169" t="s">
        <v>2838</v>
      </c>
      <c r="R737" s="8849"/>
      <c r="S737" s="712"/>
      <c r="T737" s="712"/>
      <c r="U737" s="712"/>
      <c r="V737" s="9176" t="s">
        <v>2073</v>
      </c>
      <c r="W737" s="8859"/>
      <c r="X737" s="9048" t="s">
        <v>37</v>
      </c>
      <c r="Y737" s="8859"/>
      <c r="Z737" s="9056" t="s">
        <v>45</v>
      </c>
      <c r="AA737" s="8924"/>
      <c r="AB737" s="9049" t="s">
        <v>5535</v>
      </c>
      <c r="AC737" s="8912">
        <v>4500</v>
      </c>
      <c r="AD737" s="722">
        <v>6296.75</v>
      </c>
      <c r="AE737" s="8912">
        <f>SUM(AD737*P737+AD738*P738+AC737)</f>
        <v>73766.91</v>
      </c>
      <c r="AF737" s="247"/>
      <c r="AG737" s="247"/>
    </row>
    <row r="738" spans="1:33" ht="30" customHeight="1">
      <c r="A738" s="614" t="s">
        <v>6953</v>
      </c>
      <c r="B738" s="9184"/>
      <c r="C738" s="8845"/>
      <c r="D738" s="8845"/>
      <c r="E738" s="8866"/>
      <c r="F738" s="8878"/>
      <c r="G738" s="8850"/>
      <c r="H738" s="8850"/>
      <c r="I738" s="8850"/>
      <c r="J738" s="8854"/>
      <c r="K738" s="8854"/>
      <c r="L738" s="592" t="s">
        <v>2837</v>
      </c>
      <c r="M738" s="8854"/>
      <c r="N738" s="782" t="s">
        <v>3954</v>
      </c>
      <c r="O738" s="675">
        <v>1</v>
      </c>
      <c r="P738" s="675">
        <v>1</v>
      </c>
      <c r="Q738" s="9171"/>
      <c r="R738" s="8850"/>
      <c r="S738" s="712"/>
      <c r="T738" s="712"/>
      <c r="U738" s="712"/>
      <c r="V738" s="8850"/>
      <c r="W738" s="8860"/>
      <c r="X738" s="8850"/>
      <c r="Y738" s="8860"/>
      <c r="Z738" s="8894"/>
      <c r="AA738" s="8924"/>
      <c r="AB738" s="8908"/>
      <c r="AC738" s="8913"/>
      <c r="AD738" s="722">
        <v>37783.160000000003</v>
      </c>
      <c r="AE738" s="8913"/>
      <c r="AF738" s="30"/>
      <c r="AG738" s="30"/>
    </row>
    <row r="739" spans="1:33" ht="30" customHeight="1">
      <c r="A739" s="614" t="s">
        <v>6952</v>
      </c>
      <c r="B739" s="9182" t="s">
        <v>2907</v>
      </c>
      <c r="C739" s="8843">
        <v>45154</v>
      </c>
      <c r="D739" s="8843">
        <v>45210</v>
      </c>
      <c r="E739" s="8864"/>
      <c r="F739" s="8877"/>
      <c r="G739" s="8849">
        <v>8646</v>
      </c>
      <c r="H739" s="8849" t="s">
        <v>2908</v>
      </c>
      <c r="I739" s="8849"/>
      <c r="J739" s="8871" t="s">
        <v>2909</v>
      </c>
      <c r="K739" s="9169" t="s">
        <v>2910</v>
      </c>
      <c r="L739" s="592" t="s">
        <v>128</v>
      </c>
      <c r="M739" s="8868" t="s">
        <v>2917</v>
      </c>
      <c r="N739" s="782" t="s">
        <v>3952</v>
      </c>
      <c r="O739" s="675">
        <v>3</v>
      </c>
      <c r="P739" s="675">
        <v>3</v>
      </c>
      <c r="Q739" s="9221" t="s">
        <v>2911</v>
      </c>
      <c r="R739" s="8849"/>
      <c r="S739" s="712"/>
      <c r="T739" s="712"/>
      <c r="U739" s="712"/>
      <c r="V739" s="9106" t="s">
        <v>2073</v>
      </c>
      <c r="W739" s="8859"/>
      <c r="X739" s="9047" t="s">
        <v>37</v>
      </c>
      <c r="Y739" s="8859"/>
      <c r="Z739" s="8893" t="s">
        <v>45</v>
      </c>
      <c r="AA739" s="8924"/>
      <c r="AB739" s="9049" t="s">
        <v>5583</v>
      </c>
      <c r="AC739" s="8912">
        <v>2430</v>
      </c>
      <c r="AD739" s="722">
        <v>7938</v>
      </c>
      <c r="AE739" s="8912">
        <f>SUM(AD739*P739+AD740*P740+AC739)</f>
        <v>78184</v>
      </c>
      <c r="AF739" s="247"/>
      <c r="AG739" s="247"/>
    </row>
    <row r="740" spans="1:33" ht="30" customHeight="1">
      <c r="A740" s="614" t="s">
        <v>6952</v>
      </c>
      <c r="B740" s="9184"/>
      <c r="C740" s="8845"/>
      <c r="D740" s="8845"/>
      <c r="E740" s="8866"/>
      <c r="F740" s="8878"/>
      <c r="G740" s="8850"/>
      <c r="H740" s="8850"/>
      <c r="I740" s="8850"/>
      <c r="J740" s="8854"/>
      <c r="K740" s="8854"/>
      <c r="L740" s="592" t="s">
        <v>2184</v>
      </c>
      <c r="M740" s="8854"/>
      <c r="N740" s="782" t="s">
        <v>3957</v>
      </c>
      <c r="O740" s="675">
        <v>1</v>
      </c>
      <c r="P740" s="675">
        <v>1</v>
      </c>
      <c r="Q740" s="9222"/>
      <c r="R740" s="8850"/>
      <c r="S740" s="712"/>
      <c r="T740" s="712"/>
      <c r="U740" s="712"/>
      <c r="V740" s="8850"/>
      <c r="W740" s="8860"/>
      <c r="X740" s="8850"/>
      <c r="Y740" s="8860"/>
      <c r="Z740" s="8894"/>
      <c r="AA740" s="8924"/>
      <c r="AB740" s="8908"/>
      <c r="AC740" s="8913"/>
      <c r="AD740" s="722">
        <v>51940</v>
      </c>
      <c r="AE740" s="8913"/>
      <c r="AF740" s="30"/>
      <c r="AG740" s="30"/>
    </row>
    <row r="741" spans="1:33" ht="30" customHeight="1">
      <c r="A741" s="190" t="s">
        <v>6952</v>
      </c>
      <c r="B741" s="9182" t="s">
        <v>2912</v>
      </c>
      <c r="C741" s="9481">
        <v>45154</v>
      </c>
      <c r="D741" s="9481">
        <v>45210</v>
      </c>
      <c r="E741" s="9481"/>
      <c r="F741" s="9479"/>
      <c r="G741" s="9218">
        <v>8646</v>
      </c>
      <c r="H741" s="9218">
        <v>602</v>
      </c>
      <c r="I741" s="9218"/>
      <c r="J741" s="9213" t="s">
        <v>2913</v>
      </c>
      <c r="K741" s="9213" t="s">
        <v>2914</v>
      </c>
      <c r="L741" s="65" t="s">
        <v>76</v>
      </c>
      <c r="M741" s="9231" t="s">
        <v>2918</v>
      </c>
      <c r="N741" s="100" t="s">
        <v>3952</v>
      </c>
      <c r="O741" s="50">
        <v>4</v>
      </c>
      <c r="P741" s="50">
        <v>4</v>
      </c>
      <c r="Q741" s="9213" t="s">
        <v>2915</v>
      </c>
      <c r="R741" s="9218"/>
      <c r="S741" s="26"/>
      <c r="T741" s="26"/>
      <c r="U741" s="26"/>
      <c r="V741" s="9211" t="s">
        <v>2073</v>
      </c>
      <c r="W741" s="9226"/>
      <c r="X741" s="9224"/>
      <c r="Y741" s="9226"/>
      <c r="Z741" s="9225"/>
      <c r="AA741" s="9074"/>
      <c r="AB741" s="9076" t="s">
        <v>5536</v>
      </c>
      <c r="AC741" s="9660">
        <v>14580</v>
      </c>
      <c r="AD741" s="33">
        <v>7938</v>
      </c>
      <c r="AE741" s="9660">
        <f>SUM(AD741*P741+AD742*P742+AD743*P743+AC741)</f>
        <v>148252</v>
      </c>
      <c r="AF741" s="247"/>
      <c r="AG741" s="247"/>
    </row>
    <row r="742" spans="1:33" ht="30" customHeight="1">
      <c r="A742" s="190" t="s">
        <v>6952</v>
      </c>
      <c r="B742" s="9183"/>
      <c r="C742" s="9482"/>
      <c r="D742" s="9482"/>
      <c r="E742" s="9482"/>
      <c r="F742" s="9480"/>
      <c r="G742" s="9219"/>
      <c r="H742" s="9219"/>
      <c r="I742" s="9219"/>
      <c r="J742" s="9208"/>
      <c r="K742" s="9208"/>
      <c r="L742" s="83" t="s">
        <v>2184</v>
      </c>
      <c r="M742" s="9208"/>
      <c r="N742" s="100" t="s">
        <v>3957</v>
      </c>
      <c r="O742" s="50">
        <v>1</v>
      </c>
      <c r="P742" s="50">
        <v>1</v>
      </c>
      <c r="Q742" s="9216"/>
      <c r="R742" s="9219"/>
      <c r="S742" s="26"/>
      <c r="T742" s="26"/>
      <c r="U742" s="26"/>
      <c r="V742" s="9212"/>
      <c r="W742" s="9064"/>
      <c r="X742" s="9212"/>
      <c r="Y742" s="9064"/>
      <c r="Z742" s="9080"/>
      <c r="AA742" s="9074"/>
      <c r="AB742" s="9077"/>
      <c r="AC742" s="9661"/>
      <c r="AD742" s="33">
        <v>51940</v>
      </c>
      <c r="AE742" s="9661"/>
      <c r="AF742" s="248"/>
      <c r="AG742" s="248"/>
    </row>
    <row r="743" spans="1:33" ht="30" customHeight="1">
      <c r="A743" s="190" t="s">
        <v>6952</v>
      </c>
      <c r="B743" s="9184"/>
      <c r="C743" s="9483"/>
      <c r="D743" s="9483"/>
      <c r="E743" s="9483"/>
      <c r="F743" s="9433"/>
      <c r="G743" s="9220"/>
      <c r="H743" s="9220"/>
      <c r="I743" s="9220"/>
      <c r="J743" s="9209"/>
      <c r="K743" s="9209"/>
      <c r="L743" s="83" t="s">
        <v>1095</v>
      </c>
      <c r="M743" s="9209"/>
      <c r="N743" s="100" t="s">
        <v>3951</v>
      </c>
      <c r="O743" s="50">
        <v>1</v>
      </c>
      <c r="P743" s="50">
        <v>1</v>
      </c>
      <c r="Q743" s="9217"/>
      <c r="R743" s="9220"/>
      <c r="S743" s="26"/>
      <c r="T743" s="26"/>
      <c r="U743" s="26"/>
      <c r="V743" s="9071"/>
      <c r="W743" s="9063"/>
      <c r="X743" s="9071"/>
      <c r="Y743" s="9063"/>
      <c r="Z743" s="9075"/>
      <c r="AA743" s="9074"/>
      <c r="AB743" s="9078"/>
      <c r="AC743" s="9662"/>
      <c r="AD743" s="33">
        <v>49980</v>
      </c>
      <c r="AE743" s="9662"/>
      <c r="AF743" s="30"/>
      <c r="AG743" s="30"/>
    </row>
    <row r="744" spans="1:33" ht="30" customHeight="1">
      <c r="A744" s="614" t="s">
        <v>6952</v>
      </c>
      <c r="B744" s="9182" t="s">
        <v>2839</v>
      </c>
      <c r="C744" s="8843">
        <v>45154</v>
      </c>
      <c r="D744" s="8843">
        <v>45210</v>
      </c>
      <c r="E744" s="8864"/>
      <c r="F744" s="8877"/>
      <c r="G744" s="8849">
        <v>8646</v>
      </c>
      <c r="H744" s="8849" t="s">
        <v>2840</v>
      </c>
      <c r="I744" s="8849"/>
      <c r="J744" s="8871" t="s">
        <v>2841</v>
      </c>
      <c r="K744" s="9169" t="s">
        <v>2842</v>
      </c>
      <c r="L744" s="635" t="s">
        <v>1019</v>
      </c>
      <c r="M744" s="8868" t="s">
        <v>2919</v>
      </c>
      <c r="N744" s="782" t="s">
        <v>3952</v>
      </c>
      <c r="O744" s="675">
        <v>4</v>
      </c>
      <c r="P744" s="675">
        <v>4</v>
      </c>
      <c r="Q744" s="9169" t="s">
        <v>2843</v>
      </c>
      <c r="R744" s="8849"/>
      <c r="S744" s="712"/>
      <c r="T744" s="712"/>
      <c r="U744" s="712"/>
      <c r="V744" s="8849" t="s">
        <v>2073</v>
      </c>
      <c r="W744" s="8859"/>
      <c r="X744" s="9047" t="s">
        <v>37</v>
      </c>
      <c r="Y744" s="8859"/>
      <c r="Z744" s="8893" t="s">
        <v>45</v>
      </c>
      <c r="AA744" s="8924"/>
      <c r="AB744" s="9049" t="s">
        <v>5536</v>
      </c>
      <c r="AC744" s="8912">
        <v>24300</v>
      </c>
      <c r="AD744" s="722">
        <v>7938</v>
      </c>
      <c r="AE744" s="8912">
        <f>SUM(AD744*P744+AD745*P745+AC744)</f>
        <v>107992</v>
      </c>
      <c r="AF744" s="247"/>
      <c r="AG744" s="247"/>
    </row>
    <row r="745" spans="1:33" ht="30" customHeight="1">
      <c r="A745" s="614" t="s">
        <v>6952</v>
      </c>
      <c r="B745" s="9184"/>
      <c r="C745" s="8845"/>
      <c r="D745" s="8845"/>
      <c r="E745" s="8866"/>
      <c r="F745" s="8878"/>
      <c r="G745" s="8850"/>
      <c r="H745" s="8850"/>
      <c r="I745" s="8850"/>
      <c r="J745" s="8854"/>
      <c r="K745" s="8854"/>
      <c r="L745" s="592" t="s">
        <v>2184</v>
      </c>
      <c r="M745" s="8854"/>
      <c r="N745" s="782" t="s">
        <v>3957</v>
      </c>
      <c r="O745" s="675">
        <v>1</v>
      </c>
      <c r="P745" s="675">
        <v>1</v>
      </c>
      <c r="Q745" s="9171"/>
      <c r="R745" s="8850"/>
      <c r="S745" s="712"/>
      <c r="T745" s="712"/>
      <c r="U745" s="712"/>
      <c r="V745" s="8850"/>
      <c r="W745" s="8860"/>
      <c r="X745" s="8850"/>
      <c r="Y745" s="8860"/>
      <c r="Z745" s="8894"/>
      <c r="AA745" s="8924"/>
      <c r="AB745" s="8908"/>
      <c r="AC745" s="8913"/>
      <c r="AD745" s="722">
        <v>51940</v>
      </c>
      <c r="AE745" s="8913"/>
      <c r="AF745" s="30"/>
      <c r="AG745" s="30"/>
    </row>
    <row r="746" spans="1:33" ht="30" customHeight="1">
      <c r="A746" s="614" t="s">
        <v>6952</v>
      </c>
      <c r="B746" s="9182" t="s">
        <v>2844</v>
      </c>
      <c r="C746" s="8843">
        <v>45154</v>
      </c>
      <c r="D746" s="8843">
        <v>45210</v>
      </c>
      <c r="E746" s="8864"/>
      <c r="F746" s="8877"/>
      <c r="G746" s="8849">
        <v>8646</v>
      </c>
      <c r="H746" s="8849" t="s">
        <v>2845</v>
      </c>
      <c r="I746" s="8849"/>
      <c r="J746" s="8871" t="s">
        <v>2846</v>
      </c>
      <c r="K746" s="9169" t="s">
        <v>2847</v>
      </c>
      <c r="L746" s="592" t="s">
        <v>1019</v>
      </c>
      <c r="M746" s="8868" t="s">
        <v>2920</v>
      </c>
      <c r="N746" s="782" t="s">
        <v>3952</v>
      </c>
      <c r="O746" s="675">
        <v>4</v>
      </c>
      <c r="P746" s="675">
        <v>4</v>
      </c>
      <c r="Q746" s="9169" t="s">
        <v>2848</v>
      </c>
      <c r="R746" s="8849"/>
      <c r="S746" s="712"/>
      <c r="T746" s="712"/>
      <c r="U746" s="712"/>
      <c r="V746" s="8849" t="s">
        <v>2073</v>
      </c>
      <c r="W746" s="8859"/>
      <c r="X746" s="8849" t="s">
        <v>37</v>
      </c>
      <c r="Y746" s="8859"/>
      <c r="Z746" s="8893" t="s">
        <v>45</v>
      </c>
      <c r="AA746" s="8924"/>
      <c r="AB746" s="9049" t="s">
        <v>5536</v>
      </c>
      <c r="AC746" s="8912">
        <v>2430</v>
      </c>
      <c r="AD746" s="722">
        <v>7938</v>
      </c>
      <c r="AE746" s="8912">
        <f>SUM(AD746*P746+AD747*P747+AC746)</f>
        <v>112582</v>
      </c>
      <c r="AF746" s="247"/>
      <c r="AG746" s="247"/>
    </row>
    <row r="747" spans="1:33" ht="30" customHeight="1">
      <c r="A747" s="614" t="s">
        <v>6952</v>
      </c>
      <c r="B747" s="9184"/>
      <c r="C747" s="8845"/>
      <c r="D747" s="8845"/>
      <c r="E747" s="8866"/>
      <c r="F747" s="8878"/>
      <c r="G747" s="8850"/>
      <c r="H747" s="8850"/>
      <c r="I747" s="8850"/>
      <c r="J747" s="8854"/>
      <c r="K747" s="8854"/>
      <c r="L747" s="592" t="s">
        <v>2746</v>
      </c>
      <c r="M747" s="8854"/>
      <c r="N747" s="782" t="s">
        <v>3955</v>
      </c>
      <c r="O747" s="675">
        <v>1</v>
      </c>
      <c r="P747" s="675">
        <v>1</v>
      </c>
      <c r="Q747" s="9171"/>
      <c r="R747" s="8850"/>
      <c r="S747" s="712"/>
      <c r="T747" s="712"/>
      <c r="U747" s="712"/>
      <c r="V747" s="8850"/>
      <c r="W747" s="8860"/>
      <c r="X747" s="8850"/>
      <c r="Y747" s="8860"/>
      <c r="Z747" s="8894"/>
      <c r="AA747" s="8924"/>
      <c r="AB747" s="8908"/>
      <c r="AC747" s="8913"/>
      <c r="AD747" s="722">
        <v>78400</v>
      </c>
      <c r="AE747" s="8913"/>
      <c r="AF747" s="30"/>
      <c r="AG747" s="30"/>
    </row>
    <row r="748" spans="1:33" ht="30" customHeight="1">
      <c r="A748" s="592" t="s">
        <v>6952</v>
      </c>
      <c r="B748" s="9484" t="s">
        <v>2849</v>
      </c>
      <c r="C748" s="8843">
        <v>45154</v>
      </c>
      <c r="D748" s="8843">
        <v>45210</v>
      </c>
      <c r="E748" s="8843"/>
      <c r="F748" s="8877"/>
      <c r="G748" s="8849">
        <v>8646</v>
      </c>
      <c r="H748" s="8849">
        <v>918</v>
      </c>
      <c r="I748" s="8849"/>
      <c r="J748" s="9169" t="s">
        <v>2850</v>
      </c>
      <c r="K748" s="9169" t="s">
        <v>2851</v>
      </c>
      <c r="L748" s="825" t="s">
        <v>1019</v>
      </c>
      <c r="M748" s="8868" t="s">
        <v>2921</v>
      </c>
      <c r="N748" s="782" t="s">
        <v>3952</v>
      </c>
      <c r="O748" s="675">
        <v>4</v>
      </c>
      <c r="P748" s="675">
        <v>4</v>
      </c>
      <c r="Q748" s="9169" t="s">
        <v>2852</v>
      </c>
      <c r="R748" s="8849"/>
      <c r="S748" s="712"/>
      <c r="T748" s="712"/>
      <c r="U748" s="712"/>
      <c r="V748" s="8849" t="s">
        <v>2073</v>
      </c>
      <c r="W748" s="8859"/>
      <c r="X748" s="8849" t="s">
        <v>37</v>
      </c>
      <c r="Y748" s="8859"/>
      <c r="Z748" s="8893" t="s">
        <v>45</v>
      </c>
      <c r="AA748" s="8924"/>
      <c r="AB748" s="9049" t="s">
        <v>5536</v>
      </c>
      <c r="AC748" s="8912">
        <v>24300</v>
      </c>
      <c r="AD748" s="722">
        <v>7938</v>
      </c>
      <c r="AE748" s="8912">
        <f>SUM(AD748*P748+AD749*P749+AD750*P750+AC748)</f>
        <v>157972</v>
      </c>
      <c r="AF748" s="247"/>
      <c r="AG748" s="247"/>
    </row>
    <row r="749" spans="1:33" ht="30" customHeight="1">
      <c r="A749" s="8070" t="s">
        <v>6952</v>
      </c>
      <c r="B749" s="9458"/>
      <c r="C749" s="8844"/>
      <c r="D749" s="8844"/>
      <c r="E749" s="8844"/>
      <c r="F749" s="8880"/>
      <c r="G749" s="8863"/>
      <c r="H749" s="8863"/>
      <c r="I749" s="8863"/>
      <c r="J749" s="8858"/>
      <c r="K749" s="8858"/>
      <c r="L749" s="925" t="s">
        <v>2184</v>
      </c>
      <c r="M749" s="8858"/>
      <c r="N749" s="782" t="s">
        <v>3957</v>
      </c>
      <c r="O749" s="675">
        <v>1</v>
      </c>
      <c r="P749" s="675">
        <v>1</v>
      </c>
      <c r="Q749" s="9170"/>
      <c r="R749" s="8863"/>
      <c r="S749" s="712"/>
      <c r="T749" s="712"/>
      <c r="U749" s="712"/>
      <c r="V749" s="8863"/>
      <c r="W749" s="8902"/>
      <c r="X749" s="8863"/>
      <c r="Y749" s="8902"/>
      <c r="Z749" s="8896"/>
      <c r="AA749" s="8924"/>
      <c r="AB749" s="8910"/>
      <c r="AC749" s="8920"/>
      <c r="AD749" s="722">
        <v>51940</v>
      </c>
      <c r="AE749" s="8920"/>
      <c r="AF749" s="248"/>
      <c r="AG749" s="248"/>
    </row>
    <row r="750" spans="1:33" ht="30" customHeight="1">
      <c r="A750" s="614" t="s">
        <v>6952</v>
      </c>
      <c r="B750" s="9459"/>
      <c r="C750" s="8845"/>
      <c r="D750" s="8845"/>
      <c r="E750" s="8845"/>
      <c r="F750" s="8878"/>
      <c r="G750" s="8850"/>
      <c r="H750" s="8850"/>
      <c r="I750" s="8850"/>
      <c r="J750" s="8854"/>
      <c r="K750" s="8854"/>
      <c r="L750" s="3092" t="s">
        <v>1861</v>
      </c>
      <c r="M750" s="8854"/>
      <c r="N750" s="782" t="s">
        <v>3951</v>
      </c>
      <c r="O750" s="675">
        <v>1</v>
      </c>
      <c r="P750" s="675">
        <v>1</v>
      </c>
      <c r="Q750" s="9171"/>
      <c r="R750" s="8850"/>
      <c r="S750" s="712"/>
      <c r="T750" s="712"/>
      <c r="U750" s="712"/>
      <c r="V750" s="8850"/>
      <c r="W750" s="8860"/>
      <c r="X750" s="8850"/>
      <c r="Y750" s="8860"/>
      <c r="Z750" s="8894"/>
      <c r="AA750" s="8924"/>
      <c r="AB750" s="8908"/>
      <c r="AC750" s="8913"/>
      <c r="AD750" s="722">
        <v>49980</v>
      </c>
      <c r="AE750" s="8913"/>
      <c r="AF750" s="30"/>
      <c r="AG750" s="30"/>
    </row>
    <row r="751" spans="1:33" ht="30" customHeight="1">
      <c r="A751" s="614" t="s">
        <v>6952</v>
      </c>
      <c r="B751" s="9182" t="s">
        <v>2853</v>
      </c>
      <c r="C751" s="8843">
        <v>45154</v>
      </c>
      <c r="D751" s="8843">
        <v>45210</v>
      </c>
      <c r="E751" s="8843"/>
      <c r="F751" s="8877"/>
      <c r="G751" s="8849">
        <v>8646</v>
      </c>
      <c r="H751" s="8849">
        <v>314</v>
      </c>
      <c r="I751" s="8849"/>
      <c r="J751" s="9169" t="s">
        <v>2854</v>
      </c>
      <c r="K751" s="9169" t="s">
        <v>2855</v>
      </c>
      <c r="L751" s="635" t="s">
        <v>519</v>
      </c>
      <c r="M751" s="8868" t="s">
        <v>2922</v>
      </c>
      <c r="N751" s="782" t="s">
        <v>3952</v>
      </c>
      <c r="O751" s="675">
        <v>6</v>
      </c>
      <c r="P751" s="675">
        <v>6</v>
      </c>
      <c r="Q751" s="9169" t="s">
        <v>2856</v>
      </c>
      <c r="R751" s="8849"/>
      <c r="S751" s="712"/>
      <c r="T751" s="712"/>
      <c r="U751" s="712"/>
      <c r="V751" s="8849" t="s">
        <v>2073</v>
      </c>
      <c r="W751" s="8859"/>
      <c r="X751" s="8849" t="s">
        <v>37</v>
      </c>
      <c r="Y751" s="8859"/>
      <c r="Z751" s="8893" t="s">
        <v>45</v>
      </c>
      <c r="AA751" s="8924"/>
      <c r="AB751" s="9049" t="s">
        <v>5536</v>
      </c>
      <c r="AC751" s="8912">
        <v>24300</v>
      </c>
      <c r="AD751" s="722">
        <v>7938</v>
      </c>
      <c r="AE751" s="8912">
        <f>SUM(AD751*P751+AD752*P752+AD753*P753+AC751)</f>
        <v>142488</v>
      </c>
      <c r="AF751" s="247"/>
      <c r="AG751" s="247"/>
    </row>
    <row r="752" spans="1:33" ht="30" customHeight="1">
      <c r="A752" s="614" t="s">
        <v>6952</v>
      </c>
      <c r="B752" s="9183"/>
      <c r="C752" s="8844"/>
      <c r="D752" s="8844"/>
      <c r="E752" s="8844"/>
      <c r="F752" s="8880"/>
      <c r="G752" s="8863"/>
      <c r="H752" s="8863"/>
      <c r="I752" s="8863"/>
      <c r="J752" s="8858"/>
      <c r="K752" s="8858"/>
      <c r="L752" s="635" t="s">
        <v>381</v>
      </c>
      <c r="M752" s="8858"/>
      <c r="N752" s="782" t="s">
        <v>3954</v>
      </c>
      <c r="O752" s="675">
        <v>1</v>
      </c>
      <c r="P752" s="675">
        <v>1</v>
      </c>
      <c r="Q752" s="9170"/>
      <c r="R752" s="8863"/>
      <c r="S752" s="712"/>
      <c r="T752" s="712"/>
      <c r="U752" s="712"/>
      <c r="V752" s="8863"/>
      <c r="W752" s="8902"/>
      <c r="X752" s="8863"/>
      <c r="Y752" s="8902"/>
      <c r="Z752" s="8896"/>
      <c r="AA752" s="8924"/>
      <c r="AB752" s="8910"/>
      <c r="AC752" s="8920"/>
      <c r="AD752" s="722">
        <v>53900</v>
      </c>
      <c r="AE752" s="8920"/>
      <c r="AF752" s="248"/>
      <c r="AG752" s="248"/>
    </row>
    <row r="753" spans="1:33" ht="30" customHeight="1">
      <c r="A753" s="614" t="s">
        <v>6952</v>
      </c>
      <c r="B753" s="9184"/>
      <c r="C753" s="8845"/>
      <c r="D753" s="8845"/>
      <c r="E753" s="8845"/>
      <c r="F753" s="8878"/>
      <c r="G753" s="8850"/>
      <c r="H753" s="8850"/>
      <c r="I753" s="8850"/>
      <c r="J753" s="8854"/>
      <c r="K753" s="8854"/>
      <c r="L753" s="925" t="s">
        <v>2548</v>
      </c>
      <c r="M753" s="8854"/>
      <c r="N753" s="782" t="s">
        <v>3951</v>
      </c>
      <c r="O753" s="675">
        <v>1</v>
      </c>
      <c r="P753" s="675">
        <v>1</v>
      </c>
      <c r="Q753" s="9171"/>
      <c r="R753" s="8850"/>
      <c r="S753" s="712"/>
      <c r="T753" s="712"/>
      <c r="U753" s="712"/>
      <c r="V753" s="8850"/>
      <c r="W753" s="8860"/>
      <c r="X753" s="8850"/>
      <c r="Y753" s="8860"/>
      <c r="Z753" s="8894"/>
      <c r="AA753" s="8924"/>
      <c r="AB753" s="8908"/>
      <c r="AC753" s="8913"/>
      <c r="AD753" s="722">
        <v>16660</v>
      </c>
      <c r="AE753" s="8913"/>
      <c r="AF753" s="30"/>
      <c r="AG753" s="30"/>
    </row>
    <row r="754" spans="1:33" ht="30" customHeight="1">
      <c r="A754" s="614" t="s">
        <v>6952</v>
      </c>
      <c r="B754" s="9457" t="s">
        <v>2857</v>
      </c>
      <c r="C754" s="8843">
        <v>45154</v>
      </c>
      <c r="D754" s="8843">
        <v>45210</v>
      </c>
      <c r="E754" s="8864"/>
      <c r="F754" s="8877"/>
      <c r="G754" s="8849">
        <v>8646</v>
      </c>
      <c r="H754" s="8849">
        <v>920</v>
      </c>
      <c r="I754" s="8849"/>
      <c r="J754" s="8871" t="s">
        <v>2858</v>
      </c>
      <c r="K754" s="9169" t="s">
        <v>2851</v>
      </c>
      <c r="L754" s="592" t="s">
        <v>1019</v>
      </c>
      <c r="M754" s="8868" t="s">
        <v>2923</v>
      </c>
      <c r="N754" s="782" t="s">
        <v>3952</v>
      </c>
      <c r="O754" s="675">
        <v>4</v>
      </c>
      <c r="P754" s="675">
        <v>4</v>
      </c>
      <c r="Q754" s="9169" t="s">
        <v>2859</v>
      </c>
      <c r="R754" s="8849"/>
      <c r="S754" s="712"/>
      <c r="T754" s="712"/>
      <c r="U754" s="712"/>
      <c r="V754" s="8849" t="s">
        <v>2073</v>
      </c>
      <c r="W754" s="8859"/>
      <c r="X754" s="8849" t="s">
        <v>37</v>
      </c>
      <c r="Y754" s="8859"/>
      <c r="Z754" s="8893" t="s">
        <v>45</v>
      </c>
      <c r="AA754" s="8924"/>
      <c r="AB754" s="9049" t="s">
        <v>5536</v>
      </c>
      <c r="AC754" s="8912">
        <v>24300</v>
      </c>
      <c r="AD754" s="722">
        <v>7938</v>
      </c>
      <c r="AE754" s="8912">
        <f>SUM(AD754*P754+AD755*P755+AC754)</f>
        <v>107992</v>
      </c>
      <c r="AF754" s="247"/>
      <c r="AG754" s="247"/>
    </row>
    <row r="755" spans="1:33" ht="30" customHeight="1">
      <c r="A755" s="592" t="s">
        <v>6952</v>
      </c>
      <c r="B755" s="9459"/>
      <c r="C755" s="8845"/>
      <c r="D755" s="8845"/>
      <c r="E755" s="8866"/>
      <c r="F755" s="8878"/>
      <c r="G755" s="8850"/>
      <c r="H755" s="8850"/>
      <c r="I755" s="8850"/>
      <c r="J755" s="8854"/>
      <c r="K755" s="8854"/>
      <c r="L755" s="592" t="s">
        <v>2184</v>
      </c>
      <c r="M755" s="8854"/>
      <c r="N755" s="782" t="s">
        <v>3957</v>
      </c>
      <c r="O755" s="675">
        <v>1</v>
      </c>
      <c r="P755" s="675">
        <v>1</v>
      </c>
      <c r="Q755" s="9171"/>
      <c r="R755" s="8850"/>
      <c r="S755" s="712"/>
      <c r="T755" s="712"/>
      <c r="U755" s="712"/>
      <c r="V755" s="8850"/>
      <c r="W755" s="8860"/>
      <c r="X755" s="8850"/>
      <c r="Y755" s="8860"/>
      <c r="Z755" s="8894"/>
      <c r="AA755" s="8924"/>
      <c r="AB755" s="8908"/>
      <c r="AC755" s="8913"/>
      <c r="AD755" s="722">
        <v>51940</v>
      </c>
      <c r="AE755" s="8913"/>
      <c r="AF755" s="30"/>
      <c r="AG755" s="30"/>
    </row>
    <row r="756" spans="1:33" ht="30" customHeight="1">
      <c r="A756" s="614" t="s">
        <v>6952</v>
      </c>
      <c r="B756" s="9182" t="s">
        <v>2860</v>
      </c>
      <c r="C756" s="8843">
        <v>45154</v>
      </c>
      <c r="D756" s="8843">
        <v>45210</v>
      </c>
      <c r="E756" s="8864"/>
      <c r="F756" s="8877"/>
      <c r="G756" s="8849">
        <v>8646</v>
      </c>
      <c r="H756" s="8849">
        <v>427</v>
      </c>
      <c r="I756" s="8849"/>
      <c r="J756" s="8871" t="s">
        <v>2861</v>
      </c>
      <c r="K756" s="9169" t="s">
        <v>2862</v>
      </c>
      <c r="L756" s="592" t="s">
        <v>128</v>
      </c>
      <c r="M756" s="8868" t="s">
        <v>2924</v>
      </c>
      <c r="N756" s="782" t="s">
        <v>3952</v>
      </c>
      <c r="O756" s="675">
        <v>3</v>
      </c>
      <c r="P756" s="675">
        <v>3</v>
      </c>
      <c r="Q756" s="9169" t="s">
        <v>2863</v>
      </c>
      <c r="R756" s="8849"/>
      <c r="S756" s="712"/>
      <c r="T756" s="712"/>
      <c r="U756" s="712"/>
      <c r="V756" s="9214" t="s">
        <v>2073</v>
      </c>
      <c r="W756" s="8859"/>
      <c r="X756" s="9214" t="s">
        <v>37</v>
      </c>
      <c r="Y756" s="8859"/>
      <c r="Z756" s="8893" t="s">
        <v>45</v>
      </c>
      <c r="AA756" s="8924"/>
      <c r="AB756" s="9049" t="s">
        <v>5536</v>
      </c>
      <c r="AC756" s="8912">
        <v>14580</v>
      </c>
      <c r="AD756" s="722">
        <v>7938</v>
      </c>
      <c r="AE756" s="8912">
        <f>SUM(AD756*P756+AD757*P757+AC756)</f>
        <v>90334</v>
      </c>
      <c r="AF756" s="247"/>
      <c r="AG756" s="247"/>
    </row>
    <row r="757" spans="1:33" ht="30" customHeight="1">
      <c r="A757" s="614" t="s">
        <v>6952</v>
      </c>
      <c r="B757" s="9184"/>
      <c r="C757" s="8845"/>
      <c r="D757" s="8845"/>
      <c r="E757" s="8866"/>
      <c r="F757" s="8878"/>
      <c r="G757" s="8850"/>
      <c r="H757" s="8850"/>
      <c r="I757" s="8850"/>
      <c r="J757" s="8854"/>
      <c r="K757" s="8854"/>
      <c r="L757" s="592" t="s">
        <v>1717</v>
      </c>
      <c r="M757" s="8869"/>
      <c r="N757" s="782" t="s">
        <v>3957</v>
      </c>
      <c r="O757" s="675">
        <v>1</v>
      </c>
      <c r="P757" s="675">
        <v>1</v>
      </c>
      <c r="Q757" s="9171"/>
      <c r="R757" s="8850"/>
      <c r="S757" s="712"/>
      <c r="T757" s="712"/>
      <c r="U757" s="712"/>
      <c r="V757" s="8850"/>
      <c r="W757" s="8860"/>
      <c r="X757" s="8850"/>
      <c r="Y757" s="8860"/>
      <c r="Z757" s="8894"/>
      <c r="AA757" s="8924"/>
      <c r="AB757" s="8908"/>
      <c r="AC757" s="8913"/>
      <c r="AD757" s="722">
        <v>51940</v>
      </c>
      <c r="AE757" s="8913"/>
      <c r="AF757" s="30"/>
      <c r="AG757" s="30"/>
    </row>
    <row r="758" spans="1:33" ht="30" customHeight="1">
      <c r="A758" s="757" t="s">
        <v>6973</v>
      </c>
      <c r="B758" s="5299" t="s">
        <v>2864</v>
      </c>
      <c r="C758" s="677">
        <v>45155</v>
      </c>
      <c r="D758" s="677">
        <v>45161</v>
      </c>
      <c r="E758" s="674"/>
      <c r="F758" s="833"/>
      <c r="G758" s="605">
        <v>8598</v>
      </c>
      <c r="H758" s="605"/>
      <c r="I758" s="605" t="s">
        <v>92</v>
      </c>
      <c r="J758" s="603" t="s">
        <v>2865</v>
      </c>
      <c r="K758" s="925" t="s">
        <v>2866</v>
      </c>
      <c r="L758" s="885" t="s">
        <v>3108</v>
      </c>
      <c r="M758" s="621" t="s">
        <v>2925</v>
      </c>
      <c r="N758" s="605"/>
      <c r="O758" s="679">
        <v>22</v>
      </c>
      <c r="P758" s="138">
        <v>24</v>
      </c>
      <c r="Q758" s="886" t="s">
        <v>2867</v>
      </c>
      <c r="R758" s="760"/>
      <c r="S758" s="712"/>
      <c r="T758" s="712"/>
      <c r="U758" s="712"/>
      <c r="V758" s="691" t="s">
        <v>2073</v>
      </c>
      <c r="W758" s="714"/>
      <c r="X758" s="1625" t="s">
        <v>37</v>
      </c>
      <c r="Y758" s="712"/>
      <c r="Z758" s="3805" t="s">
        <v>45</v>
      </c>
      <c r="AA758" s="592"/>
      <c r="AB758" s="847" t="s">
        <v>5535</v>
      </c>
      <c r="AC758" s="722">
        <v>0</v>
      </c>
      <c r="AD758" s="722">
        <v>6272.02</v>
      </c>
      <c r="AE758" s="601">
        <f t="shared" ref="AE758:AE770" si="26">SUM(AD758*P758+AC758)</f>
        <v>150528.48000000001</v>
      </c>
      <c r="AF758" s="31"/>
      <c r="AG758" s="31"/>
    </row>
    <row r="759" spans="1:33" ht="30" customHeight="1">
      <c r="A759" s="757" t="s">
        <v>6966</v>
      </c>
      <c r="B759" s="5299" t="s">
        <v>2868</v>
      </c>
      <c r="C759" s="677">
        <v>45156</v>
      </c>
      <c r="D759" s="677">
        <v>45162</v>
      </c>
      <c r="E759" s="674"/>
      <c r="F759" s="833"/>
      <c r="G759" s="605">
        <v>5940</v>
      </c>
      <c r="H759" s="605" t="s">
        <v>2869</v>
      </c>
      <c r="I759" s="605"/>
      <c r="J759" s="603" t="s">
        <v>2870</v>
      </c>
      <c r="K759" s="925" t="s">
        <v>2871</v>
      </c>
      <c r="L759" s="885" t="s">
        <v>3105</v>
      </c>
      <c r="M759" s="621" t="s">
        <v>2926</v>
      </c>
      <c r="N759" s="605"/>
      <c r="O759" s="679">
        <v>8</v>
      </c>
      <c r="P759" s="679">
        <v>8</v>
      </c>
      <c r="Q759" s="886" t="s">
        <v>151</v>
      </c>
      <c r="R759" s="760"/>
      <c r="S759" s="712"/>
      <c r="T759" s="712"/>
      <c r="U759" s="712"/>
      <c r="V759" s="935" t="s">
        <v>2073</v>
      </c>
      <c r="W759" s="714"/>
      <c r="X759" s="721" t="s">
        <v>37</v>
      </c>
      <c r="Y759" s="712"/>
      <c r="Z759" s="3824" t="s">
        <v>45</v>
      </c>
      <c r="AA759" s="592"/>
      <c r="AB759" s="3853" t="s">
        <v>5535</v>
      </c>
      <c r="AC759" s="722">
        <v>0</v>
      </c>
      <c r="AD759" s="722">
        <v>11385</v>
      </c>
      <c r="AE759" s="601">
        <f t="shared" si="26"/>
        <v>91080</v>
      </c>
      <c r="AF759" s="31"/>
      <c r="AG759" s="31"/>
    </row>
    <row r="760" spans="1:33" ht="30" customHeight="1">
      <c r="A760" s="192" t="s">
        <v>6974</v>
      </c>
      <c r="B760" s="58" t="s">
        <v>2872</v>
      </c>
      <c r="C760" s="59">
        <v>45154</v>
      </c>
      <c r="D760" s="59">
        <v>45282</v>
      </c>
      <c r="E760" s="37"/>
      <c r="F760" s="94"/>
      <c r="G760" s="58">
        <v>8600</v>
      </c>
      <c r="H760" s="58">
        <v>66</v>
      </c>
      <c r="I760" s="58"/>
      <c r="J760" s="38" t="s">
        <v>2873</v>
      </c>
      <c r="K760" s="98" t="s">
        <v>2874</v>
      </c>
      <c r="L760" s="95" t="s">
        <v>28</v>
      </c>
      <c r="M760" s="61" t="s">
        <v>2927</v>
      </c>
      <c r="N760" s="58"/>
      <c r="O760" s="62">
        <v>2</v>
      </c>
      <c r="P760" s="62">
        <v>2</v>
      </c>
      <c r="Q760" s="96" t="s">
        <v>2875</v>
      </c>
      <c r="R760" s="64"/>
      <c r="S760" s="71"/>
      <c r="T760" s="71"/>
      <c r="U760" s="71"/>
      <c r="V760" s="71"/>
      <c r="W760" s="182"/>
      <c r="X760" s="68"/>
      <c r="Y760" s="71"/>
      <c r="Z760" s="75"/>
      <c r="AA760" s="36"/>
      <c r="AB760" s="3851" t="s">
        <v>5541</v>
      </c>
      <c r="AC760" s="280"/>
      <c r="AD760" s="280"/>
      <c r="AE760" s="272"/>
      <c r="AF760" s="31"/>
      <c r="AG760" s="31"/>
    </row>
    <row r="761" spans="1:33" ht="30" customHeight="1">
      <c r="A761" s="757" t="s">
        <v>6974</v>
      </c>
      <c r="B761" s="5299" t="s">
        <v>2876</v>
      </c>
      <c r="C761" s="677">
        <v>45155</v>
      </c>
      <c r="D761" s="677">
        <v>45285</v>
      </c>
      <c r="E761" s="593"/>
      <c r="F761" s="833"/>
      <c r="G761" s="605">
        <v>8600</v>
      </c>
      <c r="H761" s="605">
        <v>71</v>
      </c>
      <c r="I761" s="605"/>
      <c r="J761" s="603" t="s">
        <v>2877</v>
      </c>
      <c r="K761" s="925" t="s">
        <v>2878</v>
      </c>
      <c r="L761" s="919" t="s">
        <v>67</v>
      </c>
      <c r="M761" s="621" t="s">
        <v>2928</v>
      </c>
      <c r="N761" s="605"/>
      <c r="O761" s="679">
        <v>7</v>
      </c>
      <c r="P761" s="679">
        <v>7</v>
      </c>
      <c r="Q761" s="886" t="s">
        <v>2879</v>
      </c>
      <c r="R761" s="760"/>
      <c r="S761" s="712"/>
      <c r="T761" s="712"/>
      <c r="U761" s="712"/>
      <c r="V761" s="619" t="s">
        <v>2073</v>
      </c>
      <c r="W761" s="714"/>
      <c r="X761" s="721" t="s">
        <v>37</v>
      </c>
      <c r="Y761" s="712"/>
      <c r="Z761" s="3795" t="s">
        <v>45</v>
      </c>
      <c r="AA761" s="592"/>
      <c r="AB761" s="3853" t="s">
        <v>5540</v>
      </c>
      <c r="AC761" s="722">
        <v>22500</v>
      </c>
      <c r="AD761" s="722">
        <v>7425</v>
      </c>
      <c r="AE761" s="601">
        <f t="shared" si="26"/>
        <v>74475</v>
      </c>
      <c r="AF761" s="31"/>
      <c r="AG761" s="31"/>
    </row>
    <row r="762" spans="1:33" ht="30" customHeight="1">
      <c r="A762" s="757" t="s">
        <v>6974</v>
      </c>
      <c r="B762" s="5299" t="s">
        <v>2880</v>
      </c>
      <c r="C762" s="677">
        <v>45155</v>
      </c>
      <c r="D762" s="677">
        <v>45169</v>
      </c>
      <c r="E762" s="593"/>
      <c r="F762" s="833"/>
      <c r="G762" s="605">
        <v>8600</v>
      </c>
      <c r="H762" s="605">
        <v>108</v>
      </c>
      <c r="I762" s="605"/>
      <c r="J762" s="603" t="s">
        <v>2881</v>
      </c>
      <c r="K762" s="925" t="s">
        <v>2882</v>
      </c>
      <c r="L762" s="919" t="s">
        <v>76</v>
      </c>
      <c r="M762" s="621" t="s">
        <v>2929</v>
      </c>
      <c r="N762" s="605"/>
      <c r="O762" s="679">
        <v>4</v>
      </c>
      <c r="P762" s="679">
        <v>4</v>
      </c>
      <c r="Q762" s="886" t="s">
        <v>2883</v>
      </c>
      <c r="R762" s="760"/>
      <c r="S762" s="605"/>
      <c r="T762" s="712"/>
      <c r="U762" s="712"/>
      <c r="V762" s="868" t="s">
        <v>2073</v>
      </c>
      <c r="W762" s="714"/>
      <c r="X762" s="721" t="s">
        <v>37</v>
      </c>
      <c r="Y762" s="712"/>
      <c r="Z762" s="641" t="s">
        <v>45</v>
      </c>
      <c r="AA762" s="592"/>
      <c r="AB762" s="3853" t="s">
        <v>5540</v>
      </c>
      <c r="AC762" s="722">
        <v>13500</v>
      </c>
      <c r="AD762" s="722">
        <v>7425</v>
      </c>
      <c r="AE762" s="601">
        <f t="shared" si="26"/>
        <v>43200</v>
      </c>
      <c r="AF762" s="31"/>
      <c r="AG762" s="31"/>
    </row>
    <row r="763" spans="1:33" ht="30" customHeight="1">
      <c r="A763" s="614" t="s">
        <v>6971</v>
      </c>
      <c r="B763" s="5299" t="s">
        <v>2884</v>
      </c>
      <c r="C763" s="677">
        <v>45155</v>
      </c>
      <c r="D763" s="677">
        <v>45285</v>
      </c>
      <c r="E763" s="593"/>
      <c r="F763" s="833"/>
      <c r="G763" s="605">
        <v>8601</v>
      </c>
      <c r="H763" s="605">
        <v>136</v>
      </c>
      <c r="I763" s="605"/>
      <c r="J763" s="603" t="s">
        <v>2885</v>
      </c>
      <c r="K763" s="925" t="s">
        <v>2886</v>
      </c>
      <c r="L763" s="919" t="s">
        <v>62</v>
      </c>
      <c r="M763" s="621" t="s">
        <v>2930</v>
      </c>
      <c r="N763" s="605"/>
      <c r="O763" s="679">
        <v>5</v>
      </c>
      <c r="P763" s="679">
        <v>5</v>
      </c>
      <c r="Q763" s="886" t="s">
        <v>2887</v>
      </c>
      <c r="R763" s="760"/>
      <c r="S763" s="712"/>
      <c r="T763" s="712"/>
      <c r="U763" s="712"/>
      <c r="V763" s="788" t="s">
        <v>2073</v>
      </c>
      <c r="W763" s="714"/>
      <c r="X763" s="721" t="s">
        <v>37</v>
      </c>
      <c r="Y763" s="712"/>
      <c r="Z763" s="726" t="s">
        <v>45</v>
      </c>
      <c r="AA763" s="592"/>
      <c r="AB763" s="3853" t="s">
        <v>5540</v>
      </c>
      <c r="AC763" s="722">
        <v>22500</v>
      </c>
      <c r="AD763" s="722">
        <v>7425</v>
      </c>
      <c r="AE763" s="601">
        <f t="shared" si="26"/>
        <v>59625</v>
      </c>
      <c r="AF763" s="42">
        <v>563</v>
      </c>
      <c r="AG763" s="273" t="s">
        <v>362</v>
      </c>
    </row>
    <row r="764" spans="1:33" ht="30" customHeight="1">
      <c r="A764" s="614" t="s">
        <v>6971</v>
      </c>
      <c r="B764" s="5299" t="s">
        <v>2888</v>
      </c>
      <c r="C764" s="677">
        <v>45155</v>
      </c>
      <c r="D764" s="677">
        <v>45167</v>
      </c>
      <c r="E764" s="593"/>
      <c r="F764" s="833"/>
      <c r="G764" s="605">
        <v>8601</v>
      </c>
      <c r="H764" s="605">
        <v>166</v>
      </c>
      <c r="I764" s="605"/>
      <c r="J764" s="603" t="s">
        <v>2076</v>
      </c>
      <c r="K764" s="925" t="s">
        <v>2889</v>
      </c>
      <c r="L764" s="919" t="s">
        <v>193</v>
      </c>
      <c r="M764" s="621" t="s">
        <v>2931</v>
      </c>
      <c r="N764" s="605"/>
      <c r="O764" s="679">
        <v>6</v>
      </c>
      <c r="P764" s="679">
        <v>6</v>
      </c>
      <c r="Q764" s="886" t="s">
        <v>2890</v>
      </c>
      <c r="R764" s="760"/>
      <c r="S764" s="712"/>
      <c r="T764" s="712"/>
      <c r="U764" s="712"/>
      <c r="V764" s="969" t="s">
        <v>2073</v>
      </c>
      <c r="W764" s="714"/>
      <c r="X764" s="721" t="s">
        <v>37</v>
      </c>
      <c r="Y764" s="712"/>
      <c r="Z764" s="726" t="s">
        <v>45</v>
      </c>
      <c r="AA764" s="592"/>
      <c r="AB764" s="3853" t="s">
        <v>5540</v>
      </c>
      <c r="AC764" s="722">
        <v>4500</v>
      </c>
      <c r="AD764" s="722">
        <v>7425</v>
      </c>
      <c r="AE764" s="601">
        <f t="shared" si="26"/>
        <v>49050</v>
      </c>
      <c r="AF764" s="31"/>
      <c r="AG764" s="31"/>
    </row>
    <row r="765" spans="1:33" ht="30" customHeight="1">
      <c r="A765" s="614" t="s">
        <v>6971</v>
      </c>
      <c r="B765" s="5299" t="s">
        <v>2891</v>
      </c>
      <c r="C765" s="677">
        <v>45155</v>
      </c>
      <c r="D765" s="677">
        <v>45285</v>
      </c>
      <c r="E765" s="593"/>
      <c r="F765" s="833"/>
      <c r="G765" s="605">
        <v>8601</v>
      </c>
      <c r="H765" s="605">
        <v>169</v>
      </c>
      <c r="I765" s="605"/>
      <c r="J765" s="603" t="s">
        <v>2892</v>
      </c>
      <c r="K765" s="925" t="s">
        <v>2893</v>
      </c>
      <c r="L765" s="919" t="s">
        <v>76</v>
      </c>
      <c r="M765" s="621" t="s">
        <v>2932</v>
      </c>
      <c r="N765" s="605"/>
      <c r="O765" s="679">
        <v>4</v>
      </c>
      <c r="P765" s="679">
        <v>4</v>
      </c>
      <c r="Q765" s="886" t="s">
        <v>2894</v>
      </c>
      <c r="R765" s="760"/>
      <c r="S765" s="712"/>
      <c r="T765" s="712"/>
      <c r="U765" s="712"/>
      <c r="V765" s="969" t="s">
        <v>2073</v>
      </c>
      <c r="W765" s="714"/>
      <c r="X765" s="721" t="s">
        <v>37</v>
      </c>
      <c r="Y765" s="712"/>
      <c r="Z765" s="726" t="s">
        <v>45</v>
      </c>
      <c r="AA765" s="592"/>
      <c r="AB765" s="3853" t="s">
        <v>5540</v>
      </c>
      <c r="AC765" s="722">
        <v>22500</v>
      </c>
      <c r="AD765" s="722">
        <v>7425</v>
      </c>
      <c r="AE765" s="601">
        <f t="shared" si="26"/>
        <v>52200</v>
      </c>
      <c r="AF765" s="31"/>
      <c r="AG765" s="31"/>
    </row>
    <row r="766" spans="1:33" ht="30" customHeight="1">
      <c r="A766" s="614" t="s">
        <v>6971</v>
      </c>
      <c r="B766" s="5299" t="s">
        <v>2895</v>
      </c>
      <c r="C766" s="677">
        <v>45155</v>
      </c>
      <c r="D766" s="677">
        <v>45285</v>
      </c>
      <c r="E766" s="593"/>
      <c r="F766" s="833"/>
      <c r="G766" s="605">
        <v>8601</v>
      </c>
      <c r="H766" s="605">
        <v>176</v>
      </c>
      <c r="I766" s="605"/>
      <c r="J766" s="603" t="s">
        <v>2896</v>
      </c>
      <c r="K766" s="925" t="s">
        <v>2897</v>
      </c>
      <c r="L766" s="919" t="s">
        <v>193</v>
      </c>
      <c r="M766" s="621" t="s">
        <v>2933</v>
      </c>
      <c r="N766" s="605"/>
      <c r="O766" s="679">
        <v>6</v>
      </c>
      <c r="P766" s="679">
        <v>6</v>
      </c>
      <c r="Q766" s="886" t="s">
        <v>2898</v>
      </c>
      <c r="R766" s="760"/>
      <c r="S766" s="712"/>
      <c r="T766" s="712"/>
      <c r="U766" s="712"/>
      <c r="V766" s="968" t="s">
        <v>2073</v>
      </c>
      <c r="W766" s="714"/>
      <c r="X766" s="721" t="s">
        <v>37</v>
      </c>
      <c r="Y766" s="712"/>
      <c r="Z766" s="726" t="s">
        <v>45</v>
      </c>
      <c r="AA766" s="592"/>
      <c r="AB766" s="3853" t="s">
        <v>5540</v>
      </c>
      <c r="AC766" s="722">
        <v>22500</v>
      </c>
      <c r="AD766" s="722">
        <v>7425</v>
      </c>
      <c r="AE766" s="601">
        <f t="shared" si="26"/>
        <v>67050</v>
      </c>
      <c r="AF766" s="31"/>
      <c r="AG766" s="31"/>
    </row>
    <row r="767" spans="1:33" ht="30" customHeight="1">
      <c r="A767" s="614" t="s">
        <v>6971</v>
      </c>
      <c r="B767" s="5299" t="s">
        <v>2899</v>
      </c>
      <c r="C767" s="677">
        <v>45155</v>
      </c>
      <c r="D767" s="677">
        <v>45170</v>
      </c>
      <c r="E767" s="593"/>
      <c r="F767" s="833"/>
      <c r="G767" s="605">
        <v>8601</v>
      </c>
      <c r="H767" s="605">
        <v>190</v>
      </c>
      <c r="I767" s="605"/>
      <c r="J767" s="603" t="s">
        <v>2900</v>
      </c>
      <c r="K767" s="933" t="s">
        <v>2901</v>
      </c>
      <c r="L767" s="919" t="s">
        <v>167</v>
      </c>
      <c r="M767" s="621" t="s">
        <v>2934</v>
      </c>
      <c r="N767" s="605"/>
      <c r="O767" s="679">
        <v>10</v>
      </c>
      <c r="P767" s="679">
        <v>10</v>
      </c>
      <c r="Q767" s="886" t="s">
        <v>2902</v>
      </c>
      <c r="R767" s="760"/>
      <c r="S767" s="712"/>
      <c r="T767" s="712"/>
      <c r="U767" s="712"/>
      <c r="V767" s="936" t="s">
        <v>2073</v>
      </c>
      <c r="W767" s="714"/>
      <c r="X767" s="721" t="s">
        <v>37</v>
      </c>
      <c r="Y767" s="712"/>
      <c r="Z767" s="726" t="s">
        <v>45</v>
      </c>
      <c r="AA767" s="592"/>
      <c r="AB767" s="3853" t="s">
        <v>5540</v>
      </c>
      <c r="AC767" s="722">
        <v>22500</v>
      </c>
      <c r="AD767" s="722">
        <v>7425</v>
      </c>
      <c r="AE767" s="601">
        <f t="shared" si="26"/>
        <v>96750</v>
      </c>
      <c r="AF767" s="31"/>
      <c r="AG767" s="31"/>
    </row>
    <row r="768" spans="1:33" ht="30" customHeight="1">
      <c r="A768" s="614" t="s">
        <v>6971</v>
      </c>
      <c r="B768" s="5299" t="s">
        <v>2903</v>
      </c>
      <c r="C768" s="677">
        <v>45155</v>
      </c>
      <c r="D768" s="677">
        <v>45170</v>
      </c>
      <c r="E768" s="593"/>
      <c r="F768" s="833"/>
      <c r="G768" s="605">
        <v>8601</v>
      </c>
      <c r="H768" s="605">
        <v>195</v>
      </c>
      <c r="I768" s="605"/>
      <c r="J768" s="603" t="s">
        <v>2904</v>
      </c>
      <c r="K768" s="925" t="s">
        <v>2905</v>
      </c>
      <c r="L768" s="919" t="s">
        <v>193</v>
      </c>
      <c r="M768" s="621" t="s">
        <v>2935</v>
      </c>
      <c r="N768" s="605"/>
      <c r="O768" s="679">
        <v>6</v>
      </c>
      <c r="P768" s="679">
        <v>6</v>
      </c>
      <c r="Q768" s="886" t="s">
        <v>2906</v>
      </c>
      <c r="R768" s="760"/>
      <c r="S768" s="712"/>
      <c r="T768" s="712"/>
      <c r="U768" s="712"/>
      <c r="V768" s="774" t="s">
        <v>2073</v>
      </c>
      <c r="W768" s="714"/>
      <c r="X768" s="721" t="s">
        <v>37</v>
      </c>
      <c r="Y768" s="712"/>
      <c r="Z768" s="726" t="s">
        <v>45</v>
      </c>
      <c r="AA768" s="592"/>
      <c r="AB768" s="3853" t="s">
        <v>5540</v>
      </c>
      <c r="AC768" s="722">
        <v>22500</v>
      </c>
      <c r="AD768" s="722">
        <v>7425</v>
      </c>
      <c r="AE768" s="601">
        <f t="shared" si="26"/>
        <v>67050</v>
      </c>
      <c r="AF768" s="31"/>
      <c r="AG768" s="31"/>
    </row>
    <row r="769" spans="1:33" ht="30" customHeight="1">
      <c r="A769" s="909" t="s">
        <v>6949</v>
      </c>
      <c r="B769" s="5299" t="s">
        <v>2936</v>
      </c>
      <c r="C769" s="677">
        <v>45156</v>
      </c>
      <c r="D769" s="677">
        <v>45163</v>
      </c>
      <c r="E769" s="674"/>
      <c r="F769" s="833"/>
      <c r="G769" s="605">
        <v>8615</v>
      </c>
      <c r="H769" s="605"/>
      <c r="I769" s="605" t="s">
        <v>92</v>
      </c>
      <c r="J769" s="603" t="s">
        <v>2937</v>
      </c>
      <c r="K769" s="925" t="s">
        <v>2938</v>
      </c>
      <c r="L769" s="919" t="s">
        <v>28</v>
      </c>
      <c r="M769" s="621" t="s">
        <v>2956</v>
      </c>
      <c r="N769" s="605"/>
      <c r="O769" s="679">
        <v>2</v>
      </c>
      <c r="P769" s="679">
        <v>2</v>
      </c>
      <c r="Q769" s="886" t="s">
        <v>2939</v>
      </c>
      <c r="R769" s="760"/>
      <c r="S769" s="26"/>
      <c r="T769" s="712"/>
      <c r="U769" s="712"/>
      <c r="V769" s="691" t="s">
        <v>2073</v>
      </c>
      <c r="W769" s="714"/>
      <c r="X769" s="721" t="s">
        <v>37</v>
      </c>
      <c r="Y769" s="712"/>
      <c r="Z769" s="726" t="s">
        <v>45</v>
      </c>
      <c r="AA769" s="592"/>
      <c r="AB769" s="3853" t="s">
        <v>5541</v>
      </c>
      <c r="AC769" s="722">
        <v>0</v>
      </c>
      <c r="AD769" s="722">
        <v>5973.51</v>
      </c>
      <c r="AE769" s="601">
        <f t="shared" si="26"/>
        <v>11947.02</v>
      </c>
      <c r="AF769" s="31"/>
      <c r="AG769" s="31"/>
    </row>
    <row r="770" spans="1:33" ht="30" customHeight="1">
      <c r="A770" s="897" t="s">
        <v>6896</v>
      </c>
      <c r="B770" s="5299" t="s">
        <v>2940</v>
      </c>
      <c r="C770" s="677">
        <v>45156</v>
      </c>
      <c r="D770" s="677">
        <v>45169</v>
      </c>
      <c r="E770" s="593"/>
      <c r="F770" s="833"/>
      <c r="G770" s="605">
        <v>8644</v>
      </c>
      <c r="H770" s="605">
        <v>795</v>
      </c>
      <c r="I770" s="605"/>
      <c r="J770" s="603" t="s">
        <v>2941</v>
      </c>
      <c r="K770" s="925" t="s">
        <v>2942</v>
      </c>
      <c r="L770" s="919" t="s">
        <v>28</v>
      </c>
      <c r="M770" s="621" t="s">
        <v>2957</v>
      </c>
      <c r="N770" s="605"/>
      <c r="O770" s="679">
        <v>2</v>
      </c>
      <c r="P770" s="679">
        <v>2</v>
      </c>
      <c r="Q770" s="886" t="s">
        <v>876</v>
      </c>
      <c r="R770" s="760"/>
      <c r="S770" s="26"/>
      <c r="T770" s="712"/>
      <c r="U770" s="712"/>
      <c r="V770" s="624" t="s">
        <v>2073</v>
      </c>
      <c r="W770" s="714"/>
      <c r="X770" s="721" t="s">
        <v>37</v>
      </c>
      <c r="Y770" s="712"/>
      <c r="Z770" s="3808" t="s">
        <v>45</v>
      </c>
      <c r="AA770" s="592"/>
      <c r="AB770" s="3853" t="s">
        <v>5541</v>
      </c>
      <c r="AC770" s="722">
        <v>7290</v>
      </c>
      <c r="AD770" s="722">
        <v>7096.32</v>
      </c>
      <c r="AE770" s="601">
        <f t="shared" si="26"/>
        <v>21482.639999999999</v>
      </c>
      <c r="AF770" s="31"/>
      <c r="AG770" s="31"/>
    </row>
    <row r="771" spans="1:33" ht="30" customHeight="1">
      <c r="A771" s="897" t="s">
        <v>6896</v>
      </c>
      <c r="B771" s="9087" t="s">
        <v>2943</v>
      </c>
      <c r="C771" s="8843">
        <v>45159</v>
      </c>
      <c r="D771" s="8843">
        <v>45215</v>
      </c>
      <c r="E771" s="8864"/>
      <c r="F771" s="8877"/>
      <c r="G771" s="8849">
        <v>8644</v>
      </c>
      <c r="H771" s="9199" t="s">
        <v>2944</v>
      </c>
      <c r="I771" s="8849"/>
      <c r="J771" s="8871" t="s">
        <v>2945</v>
      </c>
      <c r="K771" s="9197" t="s">
        <v>2946</v>
      </c>
      <c r="L771" s="619" t="s">
        <v>76</v>
      </c>
      <c r="M771" s="8868" t="s">
        <v>2958</v>
      </c>
      <c r="N771" s="782" t="s">
        <v>3952</v>
      </c>
      <c r="O771" s="675">
        <v>4</v>
      </c>
      <c r="P771" s="675">
        <v>4</v>
      </c>
      <c r="Q771" s="9197" t="s">
        <v>2747</v>
      </c>
      <c r="R771" s="8849"/>
      <c r="S771" s="26"/>
      <c r="T771" s="712"/>
      <c r="U771" s="712"/>
      <c r="V771" s="9121" t="s">
        <v>2073</v>
      </c>
      <c r="W771" s="8859"/>
      <c r="X771" s="9121" t="s">
        <v>37</v>
      </c>
      <c r="Y771" s="8859"/>
      <c r="Z771" s="8893" t="s">
        <v>45</v>
      </c>
      <c r="AA771" s="8924"/>
      <c r="AB771" s="9049" t="s">
        <v>5541</v>
      </c>
      <c r="AC771" s="8912">
        <v>7290</v>
      </c>
      <c r="AD771" s="722">
        <v>7096.32</v>
      </c>
      <c r="AE771" s="8912">
        <f>SUM(AD771*P771+AD772*P772+AC771)</f>
        <v>105763.31999999999</v>
      </c>
      <c r="AF771" s="247"/>
      <c r="AG771" s="247"/>
    </row>
    <row r="772" spans="1:33" ht="30" customHeight="1">
      <c r="A772" s="897" t="s">
        <v>6896</v>
      </c>
      <c r="B772" s="9030"/>
      <c r="C772" s="8845"/>
      <c r="D772" s="8845"/>
      <c r="E772" s="8866"/>
      <c r="F772" s="8878"/>
      <c r="G772" s="8850"/>
      <c r="H772" s="9148"/>
      <c r="I772" s="8850"/>
      <c r="J772" s="8854"/>
      <c r="K772" s="9158"/>
      <c r="L772" s="592" t="s">
        <v>2746</v>
      </c>
      <c r="M772" s="8854"/>
      <c r="N772" s="782" t="s">
        <v>3955</v>
      </c>
      <c r="O772" s="675">
        <v>1</v>
      </c>
      <c r="P772" s="675">
        <v>1</v>
      </c>
      <c r="Q772" s="9158"/>
      <c r="R772" s="8850"/>
      <c r="S772" s="26"/>
      <c r="T772" s="712"/>
      <c r="U772" s="712"/>
      <c r="V772" s="8850"/>
      <c r="W772" s="8860"/>
      <c r="X772" s="8850"/>
      <c r="Y772" s="8860"/>
      <c r="Z772" s="8894"/>
      <c r="AA772" s="8924"/>
      <c r="AB772" s="8908"/>
      <c r="AC772" s="8913"/>
      <c r="AD772" s="722">
        <v>70088.039999999994</v>
      </c>
      <c r="AE772" s="8913"/>
      <c r="AF772" s="30"/>
      <c r="AG772" s="30"/>
    </row>
    <row r="773" spans="1:33" ht="30" customHeight="1">
      <c r="A773" s="192" t="s">
        <v>6970</v>
      </c>
      <c r="B773" s="58" t="s">
        <v>2947</v>
      </c>
      <c r="C773" s="59">
        <v>45156</v>
      </c>
      <c r="D773" s="59">
        <v>45163</v>
      </c>
      <c r="E773" s="97"/>
      <c r="F773" s="94"/>
      <c r="G773" s="58">
        <v>8604</v>
      </c>
      <c r="H773" s="58">
        <v>169</v>
      </c>
      <c r="I773" s="58"/>
      <c r="J773" s="38" t="s">
        <v>2948</v>
      </c>
      <c r="K773" s="98" t="s">
        <v>2949</v>
      </c>
      <c r="L773" s="95" t="s">
        <v>173</v>
      </c>
      <c r="M773" s="61" t="s">
        <v>2959</v>
      </c>
      <c r="N773" s="58"/>
      <c r="O773" s="62">
        <v>1</v>
      </c>
      <c r="P773" s="62">
        <v>1</v>
      </c>
      <c r="Q773" s="96" t="s">
        <v>2950</v>
      </c>
      <c r="R773" s="64"/>
      <c r="S773" s="71"/>
      <c r="T773" s="71"/>
      <c r="U773" s="71"/>
      <c r="V773" s="17" t="s">
        <v>256</v>
      </c>
      <c r="W773" s="182"/>
      <c r="X773" s="68"/>
      <c r="Y773" s="71"/>
      <c r="Z773" s="75"/>
      <c r="AA773" s="36"/>
      <c r="AB773" s="3851" t="s">
        <v>5537</v>
      </c>
      <c r="AC773" s="280"/>
      <c r="AD773" s="280"/>
      <c r="AE773" s="272"/>
      <c r="AF773" s="31"/>
      <c r="AG773" s="31"/>
    </row>
    <row r="774" spans="1:33" ht="30" customHeight="1">
      <c r="A774" s="737" t="s">
        <v>6960</v>
      </c>
      <c r="B774" s="5299" t="s">
        <v>2951</v>
      </c>
      <c r="C774" s="677">
        <v>45159</v>
      </c>
      <c r="D774" s="677">
        <v>45163</v>
      </c>
      <c r="E774" s="674"/>
      <c r="F774" s="833"/>
      <c r="G774" s="605">
        <v>8595</v>
      </c>
      <c r="H774" s="605" t="s">
        <v>2952</v>
      </c>
      <c r="I774" s="605"/>
      <c r="J774" s="603" t="s">
        <v>2953</v>
      </c>
      <c r="K774" s="925" t="s">
        <v>2954</v>
      </c>
      <c r="L774" s="919" t="s">
        <v>28</v>
      </c>
      <c r="M774" s="621" t="s">
        <v>2960</v>
      </c>
      <c r="N774" s="605"/>
      <c r="O774" s="679">
        <v>2</v>
      </c>
      <c r="P774" s="679">
        <v>2</v>
      </c>
      <c r="Q774" s="886" t="s">
        <v>2955</v>
      </c>
      <c r="R774" s="760"/>
      <c r="S774" s="712"/>
      <c r="T774" s="712"/>
      <c r="U774" s="712"/>
      <c r="V774" s="691" t="s">
        <v>2073</v>
      </c>
      <c r="W774" s="714"/>
      <c r="X774" s="721" t="s">
        <v>37</v>
      </c>
      <c r="Y774" s="712"/>
      <c r="Z774" s="3811" t="s">
        <v>45</v>
      </c>
      <c r="AA774" s="592"/>
      <c r="AB774" s="3853" t="s">
        <v>5585</v>
      </c>
      <c r="AC774" s="722">
        <v>0</v>
      </c>
      <c r="AD774" s="722">
        <v>7000</v>
      </c>
      <c r="AE774" s="601">
        <f>SUM(AD774*P774+AC774)</f>
        <v>14000</v>
      </c>
      <c r="AF774" s="31"/>
      <c r="AG774" s="31"/>
    </row>
    <row r="775" spans="1:33" ht="30" customHeight="1">
      <c r="A775" s="757" t="s">
        <v>6970</v>
      </c>
      <c r="B775" s="5299" t="s">
        <v>2961</v>
      </c>
      <c r="C775" s="677">
        <v>45160</v>
      </c>
      <c r="D775" s="677">
        <v>45169</v>
      </c>
      <c r="E775" s="674"/>
      <c r="F775" s="833"/>
      <c r="G775" s="605">
        <v>8604</v>
      </c>
      <c r="H775" s="605">
        <v>268</v>
      </c>
      <c r="I775" s="605"/>
      <c r="J775" s="603" t="s">
        <v>2962</v>
      </c>
      <c r="K775" s="925" t="s">
        <v>2963</v>
      </c>
      <c r="L775" s="885" t="s">
        <v>173</v>
      </c>
      <c r="M775" s="621" t="s">
        <v>2965</v>
      </c>
      <c r="N775" s="605"/>
      <c r="O775" s="679">
        <v>1</v>
      </c>
      <c r="P775" s="679">
        <v>1</v>
      </c>
      <c r="Q775" s="886" t="s">
        <v>2964</v>
      </c>
      <c r="R775" s="760"/>
      <c r="S775" s="712"/>
      <c r="T775" s="712"/>
      <c r="U775" s="712"/>
      <c r="V775" s="923" t="s">
        <v>2073</v>
      </c>
      <c r="W775" s="714"/>
      <c r="X775" s="721" t="s">
        <v>37</v>
      </c>
      <c r="Y775" s="712"/>
      <c r="Z775" s="3799" t="s">
        <v>45</v>
      </c>
      <c r="AA775" s="592"/>
      <c r="AB775" s="3853" t="s">
        <v>5537</v>
      </c>
      <c r="AC775" s="722">
        <v>2250</v>
      </c>
      <c r="AD775" s="722">
        <v>7350</v>
      </c>
      <c r="AE775" s="601">
        <f>SUM(AD775*P775+AC775)</f>
        <v>9600</v>
      </c>
      <c r="AF775" s="31"/>
      <c r="AG775" s="31"/>
    </row>
    <row r="776" spans="1:33" ht="30" customHeight="1">
      <c r="A776" s="777" t="s">
        <v>6975</v>
      </c>
      <c r="B776" s="5299" t="s">
        <v>2967</v>
      </c>
      <c r="C776" s="677">
        <v>45161</v>
      </c>
      <c r="D776" s="677">
        <v>45168</v>
      </c>
      <c r="E776" s="674"/>
      <c r="F776" s="833"/>
      <c r="G776" s="605">
        <v>17</v>
      </c>
      <c r="H776" s="605">
        <v>159</v>
      </c>
      <c r="I776" s="605"/>
      <c r="J776" s="603" t="s">
        <v>2968</v>
      </c>
      <c r="K776" s="925" t="s">
        <v>2969</v>
      </c>
      <c r="L776" s="919" t="s">
        <v>62</v>
      </c>
      <c r="M776" s="621" t="s">
        <v>3014</v>
      </c>
      <c r="N776" s="605"/>
      <c r="O776" s="679">
        <v>5</v>
      </c>
      <c r="P776" s="679">
        <v>5</v>
      </c>
      <c r="Q776" s="886" t="s">
        <v>91</v>
      </c>
      <c r="R776" s="760"/>
      <c r="S776" s="712"/>
      <c r="T776" s="712"/>
      <c r="U776" s="712"/>
      <c r="V776" s="937" t="s">
        <v>2073</v>
      </c>
      <c r="W776" s="714"/>
      <c r="X776" s="721" t="s">
        <v>37</v>
      </c>
      <c r="Y776" s="712"/>
      <c r="Z776" s="3776" t="s">
        <v>45</v>
      </c>
      <c r="AA776" s="592"/>
      <c r="AB776" s="3843" t="s">
        <v>5537</v>
      </c>
      <c r="AC776" s="722">
        <v>0</v>
      </c>
      <c r="AD776" s="722">
        <v>6643.53</v>
      </c>
      <c r="AE776" s="601">
        <f>SUM(AD776*P776+AC776)</f>
        <v>33217.65</v>
      </c>
      <c r="AF776" s="31">
        <v>714</v>
      </c>
      <c r="AG776" s="31" t="s">
        <v>362</v>
      </c>
    </row>
    <row r="777" spans="1:33" ht="30" customHeight="1">
      <c r="A777" s="934" t="s">
        <v>6944</v>
      </c>
      <c r="B777" s="5299" t="s">
        <v>2970</v>
      </c>
      <c r="C777" s="677">
        <v>45160</v>
      </c>
      <c r="D777" s="677">
        <v>45169</v>
      </c>
      <c r="E777" s="674"/>
      <c r="F777" s="833"/>
      <c r="G777" s="605">
        <v>8639</v>
      </c>
      <c r="H777" s="605">
        <v>30</v>
      </c>
      <c r="I777" s="605"/>
      <c r="J777" s="603" t="s">
        <v>2971</v>
      </c>
      <c r="K777" s="925" t="s">
        <v>2972</v>
      </c>
      <c r="L777" s="919" t="s">
        <v>173</v>
      </c>
      <c r="M777" s="621" t="s">
        <v>3015</v>
      </c>
      <c r="N777" s="605"/>
      <c r="O777" s="679">
        <v>1</v>
      </c>
      <c r="P777" s="679">
        <v>1</v>
      </c>
      <c r="Q777" s="886" t="s">
        <v>2973</v>
      </c>
      <c r="R777" s="760"/>
      <c r="S777" s="712"/>
      <c r="T777" s="712"/>
      <c r="U777" s="712"/>
      <c r="V777" s="782" t="s">
        <v>2073</v>
      </c>
      <c r="W777" s="714"/>
      <c r="X777" s="721" t="s">
        <v>37</v>
      </c>
      <c r="Y777" s="712"/>
      <c r="Z777" s="3776" t="s">
        <v>45</v>
      </c>
      <c r="AA777" s="592"/>
      <c r="AB777" s="3843" t="s">
        <v>5537</v>
      </c>
      <c r="AC777" s="722">
        <v>2250</v>
      </c>
      <c r="AD777" s="722">
        <v>5639.58</v>
      </c>
      <c r="AE777" s="601">
        <f>SUM(AD777*P777+AC777)</f>
        <v>7889.58</v>
      </c>
      <c r="AF777" s="31">
        <v>483</v>
      </c>
      <c r="AG777" s="273" t="s">
        <v>362</v>
      </c>
    </row>
    <row r="778" spans="1:33" ht="30" customHeight="1">
      <c r="A778" s="897" t="s">
        <v>6896</v>
      </c>
      <c r="B778" s="9182" t="s">
        <v>2974</v>
      </c>
      <c r="C778" s="8843">
        <v>45160</v>
      </c>
      <c r="D778" s="8843">
        <v>45216</v>
      </c>
      <c r="E778" s="8843"/>
      <c r="F778" s="8877"/>
      <c r="G778" s="8849">
        <v>8644</v>
      </c>
      <c r="H778" s="8849" t="s">
        <v>2975</v>
      </c>
      <c r="I778" s="8849"/>
      <c r="J778" s="9169" t="s">
        <v>2976</v>
      </c>
      <c r="K778" s="9169" t="s">
        <v>2977</v>
      </c>
      <c r="L778" s="925" t="s">
        <v>62</v>
      </c>
      <c r="M778" s="8868" t="s">
        <v>3016</v>
      </c>
      <c r="N778" s="782" t="s">
        <v>3952</v>
      </c>
      <c r="O778" s="675">
        <v>5</v>
      </c>
      <c r="P778" s="675">
        <v>5</v>
      </c>
      <c r="Q778" s="9169" t="s">
        <v>2978</v>
      </c>
      <c r="R778" s="8849"/>
      <c r="S778" s="712"/>
      <c r="T778" s="712"/>
      <c r="U778" s="712"/>
      <c r="V778" s="9215" t="s">
        <v>2073</v>
      </c>
      <c r="W778" s="8859"/>
      <c r="X778" s="8849" t="s">
        <v>37</v>
      </c>
      <c r="Y778" s="8859"/>
      <c r="Z778" s="8893" t="s">
        <v>45</v>
      </c>
      <c r="AA778" s="8924"/>
      <c r="AB778" s="9049" t="s">
        <v>5541</v>
      </c>
      <c r="AC778" s="8912">
        <v>4860</v>
      </c>
      <c r="AD778" s="722">
        <v>7096.32</v>
      </c>
      <c r="AE778" s="8912">
        <f>SUM(AD778*P778+AD779*P779+AD780*P780+AC778)</f>
        <v>131457.24</v>
      </c>
      <c r="AF778" s="247"/>
      <c r="AG778" s="247"/>
    </row>
    <row r="779" spans="1:33" ht="30" customHeight="1">
      <c r="A779" s="897" t="s">
        <v>6896</v>
      </c>
      <c r="B779" s="9183"/>
      <c r="C779" s="8844"/>
      <c r="D779" s="8844"/>
      <c r="E779" s="8844"/>
      <c r="F779" s="8880"/>
      <c r="G779" s="8863"/>
      <c r="H779" s="8863"/>
      <c r="I779" s="8863"/>
      <c r="J779" s="8858"/>
      <c r="K779" s="8858"/>
      <c r="L779" s="635" t="s">
        <v>381</v>
      </c>
      <c r="M779" s="8858"/>
      <c r="N779" s="432" t="s">
        <v>3957</v>
      </c>
      <c r="O779" s="675">
        <v>1</v>
      </c>
      <c r="P779" s="675">
        <v>1</v>
      </c>
      <c r="Q779" s="9170"/>
      <c r="R779" s="8863"/>
      <c r="S779" s="712"/>
      <c r="T779" s="712"/>
      <c r="U779" s="712"/>
      <c r="V779" s="8863"/>
      <c r="W779" s="8902"/>
      <c r="X779" s="8863"/>
      <c r="Y779" s="8902"/>
      <c r="Z779" s="8896"/>
      <c r="AA779" s="8924"/>
      <c r="AB779" s="8910"/>
      <c r="AC779" s="8920"/>
      <c r="AD779" s="722">
        <v>46433.97</v>
      </c>
      <c r="AE779" s="8920"/>
      <c r="AF779" s="248"/>
      <c r="AG779" s="248"/>
    </row>
    <row r="780" spans="1:33" ht="30" customHeight="1">
      <c r="A780" s="897" t="s">
        <v>6896</v>
      </c>
      <c r="B780" s="9184"/>
      <c r="C780" s="8845"/>
      <c r="D780" s="8845"/>
      <c r="E780" s="8845"/>
      <c r="F780" s="8878"/>
      <c r="G780" s="8850"/>
      <c r="H780" s="8850"/>
      <c r="I780" s="8850"/>
      <c r="J780" s="8854"/>
      <c r="K780" s="8854"/>
      <c r="L780" s="925" t="s">
        <v>455</v>
      </c>
      <c r="M780" s="8854"/>
      <c r="N780" s="782" t="s">
        <v>3951</v>
      </c>
      <c r="O780" s="675">
        <v>1</v>
      </c>
      <c r="P780" s="675">
        <v>1</v>
      </c>
      <c r="Q780" s="9171"/>
      <c r="R780" s="8850"/>
      <c r="S780" s="712"/>
      <c r="T780" s="712"/>
      <c r="U780" s="712"/>
      <c r="V780" s="8850"/>
      <c r="W780" s="8860"/>
      <c r="X780" s="8850"/>
      <c r="Y780" s="8860"/>
      <c r="Z780" s="8894"/>
      <c r="AA780" s="8924"/>
      <c r="AB780" s="8908"/>
      <c r="AC780" s="8913"/>
      <c r="AD780" s="722">
        <v>44681.67</v>
      </c>
      <c r="AE780" s="8913"/>
      <c r="AF780" s="30"/>
      <c r="AG780" s="30"/>
    </row>
    <row r="781" spans="1:33" ht="30" customHeight="1">
      <c r="A781" s="897" t="s">
        <v>6896</v>
      </c>
      <c r="B781" s="9182" t="s">
        <v>2979</v>
      </c>
      <c r="C781" s="8843">
        <v>45160</v>
      </c>
      <c r="D781" s="8843">
        <v>45216</v>
      </c>
      <c r="E781" s="8843"/>
      <c r="F781" s="8877"/>
      <c r="G781" s="8849">
        <v>8644</v>
      </c>
      <c r="H781" s="8849" t="s">
        <v>2980</v>
      </c>
      <c r="I781" s="8849"/>
      <c r="J781" s="9169" t="s">
        <v>2981</v>
      </c>
      <c r="K781" s="9169" t="s">
        <v>2982</v>
      </c>
      <c r="L781" s="925" t="s">
        <v>76</v>
      </c>
      <c r="M781" s="8868" t="s">
        <v>3017</v>
      </c>
      <c r="N781" s="782" t="s">
        <v>3952</v>
      </c>
      <c r="O781" s="675">
        <v>4</v>
      </c>
      <c r="P781" s="675">
        <v>4</v>
      </c>
      <c r="Q781" s="9169" t="s">
        <v>2983</v>
      </c>
      <c r="R781" s="8849"/>
      <c r="S781" s="712"/>
      <c r="T781" s="712"/>
      <c r="U781" s="712"/>
      <c r="V781" s="9671" t="s">
        <v>2073</v>
      </c>
      <c r="W781" s="8859"/>
      <c r="X781" s="9047" t="s">
        <v>37</v>
      </c>
      <c r="Y781" s="8859"/>
      <c r="Z781" s="8893" t="s">
        <v>45</v>
      </c>
      <c r="AA781" s="8924"/>
      <c r="AB781" s="9049" t="s">
        <v>5541</v>
      </c>
      <c r="AC781" s="8912">
        <v>7290</v>
      </c>
      <c r="AD781" s="722">
        <v>7096.32</v>
      </c>
      <c r="AE781" s="8912">
        <f>SUM(AD781*P781+AD782*P782+AD783*P783+AC781)</f>
        <v>154825.74</v>
      </c>
      <c r="AF781" s="247"/>
      <c r="AG781" s="247"/>
    </row>
    <row r="782" spans="1:33" ht="30" customHeight="1">
      <c r="A782" s="897" t="s">
        <v>6896</v>
      </c>
      <c r="B782" s="9183"/>
      <c r="C782" s="8844"/>
      <c r="D782" s="8844"/>
      <c r="E782" s="8844"/>
      <c r="F782" s="8880"/>
      <c r="G782" s="8863"/>
      <c r="H782" s="8863"/>
      <c r="I782" s="8863"/>
      <c r="J782" s="8858"/>
      <c r="K782" s="8858"/>
      <c r="L782" s="925" t="s">
        <v>2010</v>
      </c>
      <c r="M782" s="8858"/>
      <c r="N782" s="782" t="s">
        <v>3955</v>
      </c>
      <c r="O782" s="675">
        <v>1</v>
      </c>
      <c r="P782" s="675">
        <v>1</v>
      </c>
      <c r="Q782" s="9170"/>
      <c r="R782" s="8863"/>
      <c r="S782" s="712"/>
      <c r="T782" s="712"/>
      <c r="U782" s="712"/>
      <c r="V782" s="8863"/>
      <c r="W782" s="8902"/>
      <c r="X782" s="8863"/>
      <c r="Y782" s="8902"/>
      <c r="Z782" s="8896"/>
      <c r="AA782" s="8924"/>
      <c r="AB782" s="8910"/>
      <c r="AC782" s="8920"/>
      <c r="AD782" s="722">
        <v>74468.789999999994</v>
      </c>
      <c r="AE782" s="8920"/>
      <c r="AF782" s="248"/>
      <c r="AG782" s="248"/>
    </row>
    <row r="783" spans="1:33" ht="30" customHeight="1">
      <c r="A783" s="897" t="s">
        <v>6896</v>
      </c>
      <c r="B783" s="9184"/>
      <c r="C783" s="8845"/>
      <c r="D783" s="8845"/>
      <c r="E783" s="8845"/>
      <c r="F783" s="8878"/>
      <c r="G783" s="8850"/>
      <c r="H783" s="8850"/>
      <c r="I783" s="8850"/>
      <c r="J783" s="8854"/>
      <c r="K783" s="8854"/>
      <c r="L783" s="635" t="s">
        <v>1095</v>
      </c>
      <c r="M783" s="8854"/>
      <c r="N783" s="782" t="s">
        <v>3951</v>
      </c>
      <c r="O783" s="675">
        <v>1</v>
      </c>
      <c r="P783" s="675">
        <v>1</v>
      </c>
      <c r="Q783" s="9171"/>
      <c r="R783" s="8850"/>
      <c r="S783" s="712"/>
      <c r="T783" s="712"/>
      <c r="U783" s="712"/>
      <c r="V783" s="8850"/>
      <c r="W783" s="8860"/>
      <c r="X783" s="8850"/>
      <c r="Y783" s="8860"/>
      <c r="Z783" s="8894"/>
      <c r="AA783" s="8924"/>
      <c r="AB783" s="8908"/>
      <c r="AC783" s="8913"/>
      <c r="AD783" s="722">
        <v>44681.67</v>
      </c>
      <c r="AE783" s="8913"/>
      <c r="AF783" s="30"/>
      <c r="AG783" s="30"/>
    </row>
    <row r="784" spans="1:33" ht="30" customHeight="1">
      <c r="A784" s="897" t="s">
        <v>6896</v>
      </c>
      <c r="B784" s="9087" t="s">
        <v>2984</v>
      </c>
      <c r="C784" s="8843">
        <v>45160</v>
      </c>
      <c r="D784" s="8843">
        <v>45216</v>
      </c>
      <c r="E784" s="8864"/>
      <c r="F784" s="8877"/>
      <c r="G784" s="8849">
        <v>8644</v>
      </c>
      <c r="H784" s="9199" t="s">
        <v>2985</v>
      </c>
      <c r="I784" s="8849"/>
      <c r="J784" s="8871" t="s">
        <v>2987</v>
      </c>
      <c r="K784" s="9197" t="s">
        <v>2986</v>
      </c>
      <c r="L784" s="619" t="s">
        <v>76</v>
      </c>
      <c r="M784" s="8868" t="s">
        <v>3018</v>
      </c>
      <c r="N784" s="782" t="s">
        <v>3952</v>
      </c>
      <c r="O784" s="675">
        <v>4</v>
      </c>
      <c r="P784" s="675">
        <v>4</v>
      </c>
      <c r="Q784" s="9197" t="s">
        <v>2988</v>
      </c>
      <c r="R784" s="8849"/>
      <c r="S784" s="712"/>
      <c r="T784" s="712"/>
      <c r="U784" s="712"/>
      <c r="V784" s="8849" t="s">
        <v>2073</v>
      </c>
      <c r="W784" s="8859"/>
      <c r="X784" s="8849" t="s">
        <v>37</v>
      </c>
      <c r="Y784" s="8859"/>
      <c r="Z784" s="9079" t="s">
        <v>45</v>
      </c>
      <c r="AA784" s="8924"/>
      <c r="AB784" s="9049" t="s">
        <v>5541</v>
      </c>
      <c r="AC784" s="8912">
        <v>14580</v>
      </c>
      <c r="AD784" s="722">
        <v>7096.32</v>
      </c>
      <c r="AE784" s="8912">
        <f>SUM(AD784*P784+AD785*P785+AC784)</f>
        <v>113053.31999999999</v>
      </c>
      <c r="AF784" s="247"/>
      <c r="AG784" s="247"/>
    </row>
    <row r="785" spans="1:33" ht="30" customHeight="1">
      <c r="A785" s="897" t="s">
        <v>6896</v>
      </c>
      <c r="B785" s="9030"/>
      <c r="C785" s="8845"/>
      <c r="D785" s="8845"/>
      <c r="E785" s="8866"/>
      <c r="F785" s="8878"/>
      <c r="G785" s="8850"/>
      <c r="H785" s="9148"/>
      <c r="I785" s="8850"/>
      <c r="J785" s="8854"/>
      <c r="K785" s="9158"/>
      <c r="L785" s="635" t="s">
        <v>2746</v>
      </c>
      <c r="M785" s="8854"/>
      <c r="N785" s="782" t="s">
        <v>3955</v>
      </c>
      <c r="O785" s="675">
        <v>1</v>
      </c>
      <c r="P785" s="675">
        <v>1</v>
      </c>
      <c r="Q785" s="9158"/>
      <c r="R785" s="8850"/>
      <c r="S785" s="712"/>
      <c r="T785" s="712"/>
      <c r="U785" s="712"/>
      <c r="V785" s="8850"/>
      <c r="W785" s="8860"/>
      <c r="X785" s="8850"/>
      <c r="Y785" s="8860"/>
      <c r="Z785" s="8894"/>
      <c r="AA785" s="8924"/>
      <c r="AB785" s="8908"/>
      <c r="AC785" s="8913"/>
      <c r="AD785" s="722">
        <v>70088.039999999994</v>
      </c>
      <c r="AE785" s="8913"/>
      <c r="AF785" s="30"/>
      <c r="AG785" s="30"/>
    </row>
    <row r="786" spans="1:33" ht="30" customHeight="1">
      <c r="A786" s="897" t="s">
        <v>6896</v>
      </c>
      <c r="B786" s="9182" t="s">
        <v>2989</v>
      </c>
      <c r="C786" s="8843">
        <v>45160</v>
      </c>
      <c r="D786" s="8843">
        <v>45216</v>
      </c>
      <c r="E786" s="8843"/>
      <c r="F786" s="8877"/>
      <c r="G786" s="8849">
        <v>8644</v>
      </c>
      <c r="H786" s="8849" t="s">
        <v>2990</v>
      </c>
      <c r="I786" s="8849"/>
      <c r="J786" s="9169" t="s">
        <v>2992</v>
      </c>
      <c r="K786" s="9169" t="s">
        <v>2991</v>
      </c>
      <c r="L786" s="825" t="s">
        <v>57</v>
      </c>
      <c r="M786" s="8868" t="s">
        <v>3019</v>
      </c>
      <c r="N786" s="782" t="s">
        <v>3952</v>
      </c>
      <c r="O786" s="675">
        <v>5</v>
      </c>
      <c r="P786" s="675">
        <v>5</v>
      </c>
      <c r="Q786" s="9169" t="s">
        <v>2993</v>
      </c>
      <c r="R786" s="8849"/>
      <c r="S786" s="712"/>
      <c r="T786" s="712"/>
      <c r="U786" s="712"/>
      <c r="V786" s="9121" t="s">
        <v>2073</v>
      </c>
      <c r="W786" s="8859"/>
      <c r="X786" s="9121" t="s">
        <v>37</v>
      </c>
      <c r="Y786" s="8859"/>
      <c r="Z786" s="8893" t="s">
        <v>45</v>
      </c>
      <c r="AA786" s="8924"/>
      <c r="AB786" s="9049" t="s">
        <v>5541</v>
      </c>
      <c r="AC786" s="8912">
        <v>4860</v>
      </c>
      <c r="AD786" s="722">
        <v>7096.32</v>
      </c>
      <c r="AE786" s="8912">
        <f>SUM(AD786*P786+AD787*P787+AD788*P788+AC786)</f>
        <v>155111.31</v>
      </c>
      <c r="AF786" s="247"/>
      <c r="AG786" s="247"/>
    </row>
    <row r="787" spans="1:33" ht="30" customHeight="1">
      <c r="A787" s="897" t="s">
        <v>6896</v>
      </c>
      <c r="B787" s="9183"/>
      <c r="C787" s="8844"/>
      <c r="D787" s="8844"/>
      <c r="E787" s="8844"/>
      <c r="F787" s="8880"/>
      <c r="G787" s="8863"/>
      <c r="H787" s="8863"/>
      <c r="I787" s="8863"/>
      <c r="J787" s="8858"/>
      <c r="K787" s="8858"/>
      <c r="L787" s="635" t="s">
        <v>2746</v>
      </c>
      <c r="M787" s="8858"/>
      <c r="N787" s="782" t="s">
        <v>3955</v>
      </c>
      <c r="O787" s="675">
        <v>1</v>
      </c>
      <c r="P787" s="675">
        <v>1</v>
      </c>
      <c r="Q787" s="9170"/>
      <c r="R787" s="8863"/>
      <c r="S787" s="712"/>
      <c r="T787" s="712"/>
      <c r="U787" s="712"/>
      <c r="V787" s="8863"/>
      <c r="W787" s="8902"/>
      <c r="X787" s="8863"/>
      <c r="Y787" s="8902"/>
      <c r="Z787" s="8896"/>
      <c r="AA787" s="8924"/>
      <c r="AB787" s="8910"/>
      <c r="AC787" s="8920"/>
      <c r="AD787" s="722">
        <v>70088.039999999994</v>
      </c>
      <c r="AE787" s="8920"/>
      <c r="AF787" s="248"/>
      <c r="AG787" s="248"/>
    </row>
    <row r="788" spans="1:33" ht="30" customHeight="1">
      <c r="A788" s="897" t="s">
        <v>6896</v>
      </c>
      <c r="B788" s="9184"/>
      <c r="C788" s="8845"/>
      <c r="D788" s="8845"/>
      <c r="E788" s="8845"/>
      <c r="F788" s="8878"/>
      <c r="G788" s="8850"/>
      <c r="H788" s="8850"/>
      <c r="I788" s="8850"/>
      <c r="J788" s="8854"/>
      <c r="K788" s="8854"/>
      <c r="L788" s="635" t="s">
        <v>1095</v>
      </c>
      <c r="M788" s="8854"/>
      <c r="N788" s="782" t="s">
        <v>3951</v>
      </c>
      <c r="O788" s="675">
        <v>1</v>
      </c>
      <c r="P788" s="675">
        <v>1</v>
      </c>
      <c r="Q788" s="9171"/>
      <c r="R788" s="8850"/>
      <c r="S788" s="712"/>
      <c r="T788" s="712"/>
      <c r="U788" s="712"/>
      <c r="V788" s="8850"/>
      <c r="W788" s="8860"/>
      <c r="X788" s="8850"/>
      <c r="Y788" s="8860"/>
      <c r="Z788" s="8894"/>
      <c r="AA788" s="8924"/>
      <c r="AB788" s="8908"/>
      <c r="AC788" s="8913"/>
      <c r="AD788" s="722">
        <v>44681.67</v>
      </c>
      <c r="AE788" s="8913"/>
      <c r="AF788" s="30"/>
      <c r="AG788" s="30"/>
    </row>
    <row r="789" spans="1:33" ht="30" customHeight="1">
      <c r="A789" s="591" t="s">
        <v>6896</v>
      </c>
      <c r="B789" s="9182" t="s">
        <v>2994</v>
      </c>
      <c r="C789" s="8843">
        <v>45160</v>
      </c>
      <c r="D789" s="8843">
        <v>45216</v>
      </c>
      <c r="E789" s="8843"/>
      <c r="F789" s="8877"/>
      <c r="G789" s="8849">
        <v>8644</v>
      </c>
      <c r="H789" s="8849" t="s">
        <v>2995</v>
      </c>
      <c r="I789" s="8849"/>
      <c r="J789" s="9169" t="s">
        <v>2996</v>
      </c>
      <c r="K789" s="9169" t="s">
        <v>2997</v>
      </c>
      <c r="L789" s="925" t="s">
        <v>76</v>
      </c>
      <c r="M789" s="8868" t="s">
        <v>3020</v>
      </c>
      <c r="N789" s="782" t="s">
        <v>3952</v>
      </c>
      <c r="O789" s="675">
        <v>4</v>
      </c>
      <c r="P789" s="675">
        <v>4</v>
      </c>
      <c r="Q789" s="9169" t="s">
        <v>2998</v>
      </c>
      <c r="R789" s="8849"/>
      <c r="S789" s="712"/>
      <c r="T789" s="712"/>
      <c r="U789" s="712"/>
      <c r="V789" s="9243" t="s">
        <v>2073</v>
      </c>
      <c r="W789" s="8859"/>
      <c r="X789" s="9048" t="s">
        <v>37</v>
      </c>
      <c r="Y789" s="8859"/>
      <c r="Z789" s="8893" t="s">
        <v>45</v>
      </c>
      <c r="AA789" s="8924"/>
      <c r="AB789" s="9049" t="s">
        <v>5536</v>
      </c>
      <c r="AC789" s="8912">
        <v>7290</v>
      </c>
      <c r="AD789" s="722">
        <v>7096.32</v>
      </c>
      <c r="AE789" s="8912">
        <f>SUM(AD789*P789+AD790*P790+AD791*P791+AC789)</f>
        <v>126790.92</v>
      </c>
      <c r="AF789" s="247"/>
      <c r="AG789" s="247"/>
    </row>
    <row r="790" spans="1:33" ht="30" customHeight="1">
      <c r="A790" s="591" t="s">
        <v>6896</v>
      </c>
      <c r="B790" s="9183"/>
      <c r="C790" s="9482"/>
      <c r="D790" s="9482"/>
      <c r="E790" s="9482"/>
      <c r="F790" s="9480"/>
      <c r="G790" s="9219"/>
      <c r="H790" s="9219"/>
      <c r="I790" s="9219"/>
      <c r="J790" s="9208"/>
      <c r="K790" s="9208"/>
      <c r="L790" s="635" t="s">
        <v>2184</v>
      </c>
      <c r="M790" s="9208"/>
      <c r="N790" s="782" t="s">
        <v>3957</v>
      </c>
      <c r="O790" s="675">
        <v>1</v>
      </c>
      <c r="P790" s="675">
        <v>1</v>
      </c>
      <c r="Q790" s="9216"/>
      <c r="R790" s="9219"/>
      <c r="S790" s="712"/>
      <c r="T790" s="712"/>
      <c r="U790" s="712"/>
      <c r="V790" s="9212"/>
      <c r="W790" s="9064"/>
      <c r="X790" s="9212"/>
      <c r="Y790" s="9064"/>
      <c r="Z790" s="9080"/>
      <c r="AA790" s="9074"/>
      <c r="AB790" s="9077"/>
      <c r="AC790" s="8920"/>
      <c r="AD790" s="722">
        <v>46433.97</v>
      </c>
      <c r="AE790" s="8920"/>
      <c r="AF790" s="248"/>
      <c r="AG790" s="248"/>
    </row>
    <row r="791" spans="1:33" ht="30" customHeight="1">
      <c r="A791" s="591" t="s">
        <v>6896</v>
      </c>
      <c r="B791" s="9184"/>
      <c r="C791" s="9483"/>
      <c r="D791" s="9483"/>
      <c r="E791" s="9483"/>
      <c r="F791" s="9433"/>
      <c r="G791" s="9220"/>
      <c r="H791" s="9220"/>
      <c r="I791" s="9220"/>
      <c r="J791" s="9209"/>
      <c r="K791" s="9209"/>
      <c r="L791" s="635" t="s">
        <v>1095</v>
      </c>
      <c r="M791" s="9209"/>
      <c r="N791" s="782" t="s">
        <v>3951</v>
      </c>
      <c r="O791" s="675">
        <v>1</v>
      </c>
      <c r="P791" s="675">
        <v>1</v>
      </c>
      <c r="Q791" s="9217"/>
      <c r="R791" s="9220"/>
      <c r="S791" s="712"/>
      <c r="T791" s="712"/>
      <c r="U791" s="712"/>
      <c r="V791" s="9071"/>
      <c r="W791" s="9063"/>
      <c r="X791" s="9071"/>
      <c r="Y791" s="9063"/>
      <c r="Z791" s="9075"/>
      <c r="AA791" s="9074"/>
      <c r="AB791" s="9078"/>
      <c r="AC791" s="8913"/>
      <c r="AD791" s="722">
        <v>44681.67</v>
      </c>
      <c r="AE791" s="8913"/>
      <c r="AF791" s="30"/>
      <c r="AG791" s="30"/>
    </row>
    <row r="792" spans="1:33" ht="30" customHeight="1">
      <c r="A792" s="591" t="s">
        <v>6896</v>
      </c>
      <c r="B792" s="9087" t="s">
        <v>2999</v>
      </c>
      <c r="C792" s="8843">
        <v>45160</v>
      </c>
      <c r="D792" s="8843">
        <v>45216</v>
      </c>
      <c r="E792" s="8864"/>
      <c r="F792" s="8877"/>
      <c r="G792" s="8849">
        <v>8644</v>
      </c>
      <c r="H792" s="9199" t="s">
        <v>3000</v>
      </c>
      <c r="I792" s="8849"/>
      <c r="J792" s="8871" t="s">
        <v>3001</v>
      </c>
      <c r="K792" s="9197" t="s">
        <v>3002</v>
      </c>
      <c r="L792" s="635" t="s">
        <v>1093</v>
      </c>
      <c r="M792" s="8868" t="s">
        <v>3021</v>
      </c>
      <c r="N792" s="782" t="s">
        <v>3953</v>
      </c>
      <c r="O792" s="675">
        <v>1</v>
      </c>
      <c r="P792" s="675">
        <v>1</v>
      </c>
      <c r="Q792" s="9197" t="s">
        <v>3003</v>
      </c>
      <c r="R792" s="8849"/>
      <c r="S792" s="712"/>
      <c r="T792" s="712"/>
      <c r="U792" s="712"/>
      <c r="V792" s="9111" t="s">
        <v>2073</v>
      </c>
      <c r="W792" s="8859"/>
      <c r="X792" s="9048" t="s">
        <v>37</v>
      </c>
      <c r="Y792" s="8859"/>
      <c r="Z792" s="8893" t="s">
        <v>45</v>
      </c>
      <c r="AA792" s="8924"/>
      <c r="AB792" s="9049" t="s">
        <v>5541</v>
      </c>
      <c r="AC792" s="8912">
        <v>7290</v>
      </c>
      <c r="AD792" s="722">
        <v>105133.05</v>
      </c>
      <c r="AE792" s="8912">
        <f>SUM(AD792*P792+AD793*P793+AC792)</f>
        <v>246468.06</v>
      </c>
      <c r="AF792" s="247"/>
      <c r="AG792" s="247"/>
    </row>
    <row r="793" spans="1:33" ht="30" customHeight="1">
      <c r="A793" s="591" t="s">
        <v>6896</v>
      </c>
      <c r="B793" s="9030"/>
      <c r="C793" s="8845"/>
      <c r="D793" s="8845"/>
      <c r="E793" s="8866"/>
      <c r="F793" s="8878"/>
      <c r="G793" s="8850"/>
      <c r="H793" s="9148"/>
      <c r="I793" s="8850"/>
      <c r="J793" s="8854"/>
      <c r="K793" s="9158"/>
      <c r="L793" s="635" t="s">
        <v>1095</v>
      </c>
      <c r="M793" s="8854"/>
      <c r="N793" s="782" t="s">
        <v>3951</v>
      </c>
      <c r="O793" s="675">
        <v>1</v>
      </c>
      <c r="P793" s="119">
        <v>3</v>
      </c>
      <c r="Q793" s="9158"/>
      <c r="R793" s="8850"/>
      <c r="S793" s="712"/>
      <c r="T793" s="712"/>
      <c r="U793" s="712"/>
      <c r="V793" s="8850"/>
      <c r="W793" s="8860"/>
      <c r="X793" s="8850"/>
      <c r="Y793" s="8860"/>
      <c r="Z793" s="8894"/>
      <c r="AA793" s="8924"/>
      <c r="AB793" s="8908"/>
      <c r="AC793" s="8913"/>
      <c r="AD793" s="722">
        <v>44681.67</v>
      </c>
      <c r="AE793" s="8913"/>
      <c r="AF793" s="30"/>
      <c r="AG793" s="30"/>
    </row>
    <row r="794" spans="1:33" ht="30" customHeight="1">
      <c r="A794" s="591" t="s">
        <v>6896</v>
      </c>
      <c r="B794" s="9182" t="s">
        <v>3004</v>
      </c>
      <c r="C794" s="8843">
        <v>45160</v>
      </c>
      <c r="D794" s="8843">
        <v>45216</v>
      </c>
      <c r="E794" s="8843"/>
      <c r="F794" s="8877"/>
      <c r="G794" s="8849">
        <v>8644</v>
      </c>
      <c r="H794" s="9185" t="s">
        <v>3009</v>
      </c>
      <c r="I794" s="8849"/>
      <c r="J794" s="9169" t="s">
        <v>3005</v>
      </c>
      <c r="K794" s="9169" t="s">
        <v>3006</v>
      </c>
      <c r="L794" s="925" t="s">
        <v>28</v>
      </c>
      <c r="M794" s="8868" t="s">
        <v>3022</v>
      </c>
      <c r="N794" s="782" t="s">
        <v>3952</v>
      </c>
      <c r="O794" s="675">
        <v>2</v>
      </c>
      <c r="P794" s="119">
        <v>4</v>
      </c>
      <c r="Q794" s="9169" t="s">
        <v>3007</v>
      </c>
      <c r="R794" s="8849"/>
      <c r="S794" s="712"/>
      <c r="T794" s="712"/>
      <c r="U794" s="712"/>
      <c r="V794" s="8849" t="s">
        <v>2073</v>
      </c>
      <c r="W794" s="8859"/>
      <c r="X794" s="8849" t="s">
        <v>37</v>
      </c>
      <c r="Y794" s="8859"/>
      <c r="Z794" s="8918" t="s">
        <v>45</v>
      </c>
      <c r="AA794" s="8924"/>
      <c r="AB794" s="9049" t="s">
        <v>5583</v>
      </c>
      <c r="AC794" s="8912">
        <v>4860</v>
      </c>
      <c r="AD794" s="722">
        <v>7096.32</v>
      </c>
      <c r="AE794" s="8912">
        <f>SUM(AD794*P794+AD795*P795+AD796*P796+AC794)</f>
        <v>148014.99</v>
      </c>
      <c r="AF794" s="247"/>
      <c r="AG794" s="247"/>
    </row>
    <row r="795" spans="1:33" ht="30" customHeight="1">
      <c r="A795" s="591" t="s">
        <v>6896</v>
      </c>
      <c r="B795" s="9183"/>
      <c r="C795" s="8844"/>
      <c r="D795" s="8844"/>
      <c r="E795" s="8844"/>
      <c r="F795" s="8880"/>
      <c r="G795" s="8863"/>
      <c r="H795" s="9186"/>
      <c r="I795" s="8863"/>
      <c r="J795" s="8858"/>
      <c r="K795" s="8858"/>
      <c r="L795" s="635" t="s">
        <v>2746</v>
      </c>
      <c r="M795" s="8858"/>
      <c r="N795" s="782" t="s">
        <v>3955</v>
      </c>
      <c r="O795" s="675">
        <v>1</v>
      </c>
      <c r="P795" s="675">
        <v>1</v>
      </c>
      <c r="Q795" s="9170"/>
      <c r="R795" s="8863"/>
      <c r="S795" s="712"/>
      <c r="T795" s="712"/>
      <c r="U795" s="712"/>
      <c r="V795" s="8863"/>
      <c r="W795" s="8902"/>
      <c r="X795" s="8863"/>
      <c r="Y795" s="8902"/>
      <c r="Z795" s="8896"/>
      <c r="AA795" s="8924"/>
      <c r="AB795" s="8910"/>
      <c r="AC795" s="8920"/>
      <c r="AD795" s="722">
        <v>70088.039999999994</v>
      </c>
      <c r="AE795" s="8920"/>
      <c r="AF795" s="248"/>
      <c r="AG795" s="248"/>
    </row>
    <row r="796" spans="1:33" ht="30" customHeight="1">
      <c r="A796" s="591" t="s">
        <v>6896</v>
      </c>
      <c r="B796" s="9184"/>
      <c r="C796" s="8845"/>
      <c r="D796" s="8845"/>
      <c r="E796" s="8845"/>
      <c r="F796" s="8878"/>
      <c r="G796" s="8850"/>
      <c r="H796" s="9187"/>
      <c r="I796" s="8850"/>
      <c r="J796" s="8854"/>
      <c r="K796" s="8854"/>
      <c r="L796" s="635" t="s">
        <v>455</v>
      </c>
      <c r="M796" s="8854"/>
      <c r="N796" s="782" t="s">
        <v>3951</v>
      </c>
      <c r="O796" s="675">
        <v>1</v>
      </c>
      <c r="P796" s="675">
        <v>1</v>
      </c>
      <c r="Q796" s="9171"/>
      <c r="R796" s="8850"/>
      <c r="S796" s="712"/>
      <c r="T796" s="712"/>
      <c r="U796" s="712"/>
      <c r="V796" s="8850"/>
      <c r="W796" s="8860"/>
      <c r="X796" s="8850"/>
      <c r="Y796" s="8860"/>
      <c r="Z796" s="8894"/>
      <c r="AA796" s="8924"/>
      <c r="AB796" s="8908"/>
      <c r="AC796" s="8913"/>
      <c r="AD796" s="722">
        <v>44681.67</v>
      </c>
      <c r="AE796" s="8913"/>
      <c r="AF796" s="30"/>
      <c r="AG796" s="30"/>
    </row>
    <row r="797" spans="1:33" ht="30" customHeight="1">
      <c r="A797" s="897" t="s">
        <v>6896</v>
      </c>
      <c r="B797" s="9087" t="s">
        <v>3008</v>
      </c>
      <c r="C797" s="8843">
        <v>45160</v>
      </c>
      <c r="D797" s="8843">
        <v>45216</v>
      </c>
      <c r="E797" s="8864"/>
      <c r="F797" s="8877"/>
      <c r="G797" s="8849">
        <v>8644</v>
      </c>
      <c r="H797" s="9199" t="s">
        <v>3010</v>
      </c>
      <c r="I797" s="8849"/>
      <c r="J797" s="8871" t="s">
        <v>3011</v>
      </c>
      <c r="K797" s="9197" t="s">
        <v>3012</v>
      </c>
      <c r="L797" s="592" t="s">
        <v>76</v>
      </c>
      <c r="M797" s="8868" t="s">
        <v>3023</v>
      </c>
      <c r="N797" s="782" t="s">
        <v>3952</v>
      </c>
      <c r="O797" s="675">
        <v>4</v>
      </c>
      <c r="P797" s="675">
        <v>4</v>
      </c>
      <c r="Q797" s="9197" t="s">
        <v>3013</v>
      </c>
      <c r="R797" s="8849"/>
      <c r="S797" s="712"/>
      <c r="T797" s="712"/>
      <c r="U797" s="712"/>
      <c r="V797" s="9243" t="s">
        <v>2073</v>
      </c>
      <c r="W797" s="8859"/>
      <c r="X797" s="9048" t="s">
        <v>37</v>
      </c>
      <c r="Y797" s="8859"/>
      <c r="Z797" s="8893" t="s">
        <v>45</v>
      </c>
      <c r="AA797" s="8924"/>
      <c r="AB797" s="9049" t="s">
        <v>5536</v>
      </c>
      <c r="AC797" s="8912">
        <v>7290</v>
      </c>
      <c r="AD797" s="722">
        <v>7096.32</v>
      </c>
      <c r="AE797" s="8912">
        <f>SUM(AD797*P797+AD798*P798+AC797)</f>
        <v>83861.549999999988</v>
      </c>
      <c r="AF797" s="247"/>
      <c r="AG797" s="247"/>
    </row>
    <row r="798" spans="1:33" ht="30" customHeight="1">
      <c r="A798" s="897" t="s">
        <v>6896</v>
      </c>
      <c r="B798" s="9030"/>
      <c r="C798" s="9483"/>
      <c r="D798" s="9483"/>
      <c r="E798" s="9410"/>
      <c r="F798" s="9433"/>
      <c r="G798" s="9220"/>
      <c r="H798" s="9670"/>
      <c r="I798" s="9220"/>
      <c r="J798" s="9209"/>
      <c r="K798" s="9207"/>
      <c r="L798" s="227" t="s">
        <v>381</v>
      </c>
      <c r="M798" s="9209"/>
      <c r="N798" s="782" t="s">
        <v>3957</v>
      </c>
      <c r="O798" s="675">
        <v>1</v>
      </c>
      <c r="P798" s="675">
        <v>1</v>
      </c>
      <c r="Q798" s="9207"/>
      <c r="R798" s="9220"/>
      <c r="S798" s="712"/>
      <c r="T798" s="712"/>
      <c r="U798" s="712"/>
      <c r="V798" s="9071"/>
      <c r="W798" s="9063"/>
      <c r="X798" s="9071"/>
      <c r="Y798" s="9063"/>
      <c r="Z798" s="9075"/>
      <c r="AA798" s="9074"/>
      <c r="AB798" s="9078"/>
      <c r="AC798" s="8913"/>
      <c r="AD798" s="722">
        <v>48186.27</v>
      </c>
      <c r="AE798" s="8913"/>
      <c r="AF798" s="30"/>
      <c r="AG798" s="30"/>
    </row>
    <row r="799" spans="1:33" ht="30" customHeight="1">
      <c r="A799" s="757" t="s">
        <v>6963</v>
      </c>
      <c r="B799" s="5299" t="s">
        <v>3024</v>
      </c>
      <c r="C799" s="677">
        <v>45161</v>
      </c>
      <c r="D799" s="677">
        <v>45167</v>
      </c>
      <c r="E799" s="938"/>
      <c r="F799" s="833"/>
      <c r="G799" s="605">
        <v>8630</v>
      </c>
      <c r="H799" s="605">
        <v>1560</v>
      </c>
      <c r="I799" s="605"/>
      <c r="J799" s="603" t="s">
        <v>1801</v>
      </c>
      <c r="K799" s="925" t="s">
        <v>3025</v>
      </c>
      <c r="L799" s="919" t="s">
        <v>173</v>
      </c>
      <c r="M799" s="621" t="s">
        <v>3081</v>
      </c>
      <c r="N799" s="605"/>
      <c r="O799" s="679">
        <v>1</v>
      </c>
      <c r="P799" s="679">
        <v>1</v>
      </c>
      <c r="Q799" s="886" t="s">
        <v>3026</v>
      </c>
      <c r="R799" s="760"/>
      <c r="S799" s="712"/>
      <c r="T799" s="712"/>
      <c r="U799" s="712"/>
      <c r="V799" s="782" t="s">
        <v>2073</v>
      </c>
      <c r="W799" s="714"/>
      <c r="X799" s="721" t="s">
        <v>37</v>
      </c>
      <c r="Y799" s="712"/>
      <c r="Z799" s="726" t="s">
        <v>45</v>
      </c>
      <c r="AA799" s="592"/>
      <c r="AB799" s="3853" t="s">
        <v>5540</v>
      </c>
      <c r="AC799" s="722">
        <v>0</v>
      </c>
      <c r="AD799" s="722">
        <v>7475</v>
      </c>
      <c r="AE799" s="601">
        <f>SUM(AD799*P799+AC799)</f>
        <v>7475</v>
      </c>
      <c r="AF799" s="31"/>
      <c r="AG799" s="31"/>
    </row>
    <row r="800" spans="1:33" ht="30" customHeight="1">
      <c r="A800" s="934" t="s">
        <v>6900</v>
      </c>
      <c r="B800" s="9087" t="s">
        <v>3027</v>
      </c>
      <c r="C800" s="8843">
        <v>45161</v>
      </c>
      <c r="D800" s="8843">
        <v>45217</v>
      </c>
      <c r="E800" s="9478"/>
      <c r="F800" s="8877"/>
      <c r="G800" s="8849">
        <v>8625</v>
      </c>
      <c r="H800" s="9199" t="s">
        <v>3028</v>
      </c>
      <c r="I800" s="8849"/>
      <c r="J800" s="8871" t="s">
        <v>3029</v>
      </c>
      <c r="K800" s="9197" t="s">
        <v>3030</v>
      </c>
      <c r="L800" s="635" t="s">
        <v>3031</v>
      </c>
      <c r="M800" s="8868" t="s">
        <v>3082</v>
      </c>
      <c r="N800" s="782" t="s">
        <v>3953</v>
      </c>
      <c r="O800" s="675">
        <v>1</v>
      </c>
      <c r="P800" s="675">
        <v>1</v>
      </c>
      <c r="Q800" s="9197" t="s">
        <v>3032</v>
      </c>
      <c r="R800" s="8849"/>
      <c r="S800" s="712"/>
      <c r="T800" s="712"/>
      <c r="U800" s="712"/>
      <c r="V800" s="9239" t="s">
        <v>2073</v>
      </c>
      <c r="W800" s="8859"/>
      <c r="X800" s="9306" t="s">
        <v>37</v>
      </c>
      <c r="Y800" s="8859"/>
      <c r="Z800" s="9010" t="s">
        <v>45</v>
      </c>
      <c r="AA800" s="8924"/>
      <c r="AB800" s="9049" t="s">
        <v>5585</v>
      </c>
      <c r="AC800" s="8912">
        <v>0</v>
      </c>
      <c r="AD800" s="722">
        <v>85140</v>
      </c>
      <c r="AE800" s="8912">
        <f>SUM(AD800*P800+AD801*P801+AC800)</f>
        <v>93060</v>
      </c>
      <c r="AF800" s="247"/>
      <c r="AG800" s="247"/>
    </row>
    <row r="801" spans="1:33" ht="30" customHeight="1">
      <c r="A801" s="897" t="s">
        <v>6900</v>
      </c>
      <c r="B801" s="9030"/>
      <c r="C801" s="8845"/>
      <c r="D801" s="8845"/>
      <c r="E801" s="8866"/>
      <c r="F801" s="8878"/>
      <c r="G801" s="8850"/>
      <c r="H801" s="9148"/>
      <c r="I801" s="8850"/>
      <c r="J801" s="8854"/>
      <c r="K801" s="9158"/>
      <c r="L801" s="635" t="s">
        <v>455</v>
      </c>
      <c r="M801" s="8854"/>
      <c r="N801" s="782" t="s">
        <v>3951</v>
      </c>
      <c r="O801" s="675">
        <v>1</v>
      </c>
      <c r="P801" s="675">
        <v>1</v>
      </c>
      <c r="Q801" s="9158"/>
      <c r="R801" s="8850"/>
      <c r="S801" s="712"/>
      <c r="T801" s="712"/>
      <c r="U801" s="712"/>
      <c r="V801" s="8850"/>
      <c r="W801" s="8860"/>
      <c r="X801" s="8850"/>
      <c r="Y801" s="8860"/>
      <c r="Z801" s="8894"/>
      <c r="AA801" s="8924"/>
      <c r="AB801" s="8908"/>
      <c r="AC801" s="8913"/>
      <c r="AD801" s="722">
        <v>7920</v>
      </c>
      <c r="AE801" s="8913"/>
      <c r="AF801" s="30"/>
      <c r="AG801" s="30"/>
    </row>
    <row r="802" spans="1:33" ht="30" customHeight="1">
      <c r="A802" s="897" t="s">
        <v>6896</v>
      </c>
      <c r="B802" s="5299" t="s">
        <v>3033</v>
      </c>
      <c r="C802" s="677">
        <v>45162</v>
      </c>
      <c r="D802" s="677">
        <v>45174</v>
      </c>
      <c r="E802" s="593"/>
      <c r="F802" s="833"/>
      <c r="G802" s="605">
        <v>8644</v>
      </c>
      <c r="H802" s="605">
        <v>299</v>
      </c>
      <c r="I802" s="605"/>
      <c r="J802" s="603" t="s">
        <v>3034</v>
      </c>
      <c r="K802" s="925" t="s">
        <v>3035</v>
      </c>
      <c r="L802" s="919" t="s">
        <v>76</v>
      </c>
      <c r="M802" s="621" t="s">
        <v>3083</v>
      </c>
      <c r="N802" s="605"/>
      <c r="O802" s="679">
        <v>4</v>
      </c>
      <c r="P802" s="679">
        <v>4</v>
      </c>
      <c r="Q802" s="939" t="s">
        <v>3036</v>
      </c>
      <c r="R802" s="760"/>
      <c r="S802" s="712"/>
      <c r="T802" s="712"/>
      <c r="U802" s="712"/>
      <c r="V802" s="691" t="s">
        <v>2073</v>
      </c>
      <c r="W802" s="714"/>
      <c r="X802" s="721" t="s">
        <v>37</v>
      </c>
      <c r="Y802" s="712"/>
      <c r="Z802" s="726" t="s">
        <v>45</v>
      </c>
      <c r="AA802" s="592"/>
      <c r="AB802" s="3853" t="s">
        <v>5541</v>
      </c>
      <c r="AC802" s="722">
        <v>4860</v>
      </c>
      <c r="AD802" s="722">
        <v>7096.32</v>
      </c>
      <c r="AE802" s="601">
        <f>SUM(AD802*P802+AC802)</f>
        <v>33245.279999999999</v>
      </c>
      <c r="AF802" s="31">
        <v>520</v>
      </c>
      <c r="AG802" s="273" t="s">
        <v>362</v>
      </c>
    </row>
    <row r="803" spans="1:33" ht="30" customHeight="1">
      <c r="A803" s="897" t="s">
        <v>6896</v>
      </c>
      <c r="B803" s="5299" t="s">
        <v>3037</v>
      </c>
      <c r="C803" s="677">
        <v>45162</v>
      </c>
      <c r="D803" s="677">
        <v>45174</v>
      </c>
      <c r="E803" s="593"/>
      <c r="F803" s="833"/>
      <c r="G803" s="605">
        <v>8645</v>
      </c>
      <c r="H803" s="605">
        <v>303</v>
      </c>
      <c r="I803" s="605"/>
      <c r="J803" s="603" t="s">
        <v>3038</v>
      </c>
      <c r="K803" s="925" t="s">
        <v>3039</v>
      </c>
      <c r="L803" s="919" t="s">
        <v>76</v>
      </c>
      <c r="M803" s="621" t="s">
        <v>3084</v>
      </c>
      <c r="N803" s="605"/>
      <c r="O803" s="679">
        <v>4</v>
      </c>
      <c r="P803" s="679">
        <v>4</v>
      </c>
      <c r="Q803" s="886" t="s">
        <v>3040</v>
      </c>
      <c r="R803" s="760"/>
      <c r="S803" s="712"/>
      <c r="T803" s="712"/>
      <c r="U803" s="712"/>
      <c r="V803" s="946" t="s">
        <v>2073</v>
      </c>
      <c r="W803" s="714"/>
      <c r="X803" s="1666" t="s">
        <v>37</v>
      </c>
      <c r="Y803" s="712"/>
      <c r="Z803" s="3799" t="s">
        <v>45</v>
      </c>
      <c r="AA803" s="592"/>
      <c r="AB803" s="3853" t="s">
        <v>5541</v>
      </c>
      <c r="AC803" s="722">
        <v>4860</v>
      </c>
      <c r="AD803" s="722">
        <v>7096.32</v>
      </c>
      <c r="AE803" s="601">
        <f>SUM(AD803*P803+AC803)</f>
        <v>33245.279999999999</v>
      </c>
      <c r="AF803" s="31"/>
      <c r="AG803" s="31"/>
    </row>
    <row r="804" spans="1:33" ht="30" customHeight="1">
      <c r="A804" s="614" t="s">
        <v>6952</v>
      </c>
      <c r="B804" s="9182" t="s">
        <v>3041</v>
      </c>
      <c r="C804" s="8843">
        <v>45161</v>
      </c>
      <c r="D804" s="8843">
        <v>45217</v>
      </c>
      <c r="E804" s="8843"/>
      <c r="F804" s="8877"/>
      <c r="G804" s="8849">
        <v>8646</v>
      </c>
      <c r="H804" s="9185" t="s">
        <v>3042</v>
      </c>
      <c r="I804" s="8849"/>
      <c r="J804" s="9169" t="s">
        <v>3043</v>
      </c>
      <c r="K804" s="9169" t="s">
        <v>3044</v>
      </c>
      <c r="L804" s="925" t="s">
        <v>76</v>
      </c>
      <c r="M804" s="8868" t="s">
        <v>3085</v>
      </c>
      <c r="N804" s="782" t="s">
        <v>3952</v>
      </c>
      <c r="O804" s="675">
        <v>4</v>
      </c>
      <c r="P804" s="675">
        <v>4</v>
      </c>
      <c r="Q804" s="9169" t="s">
        <v>3045</v>
      </c>
      <c r="R804" s="8849"/>
      <c r="S804" s="712"/>
      <c r="T804" s="712"/>
      <c r="U804" s="712"/>
      <c r="V804" s="9668" t="s">
        <v>2073</v>
      </c>
      <c r="W804" s="8859"/>
      <c r="X804" s="9047" t="s">
        <v>37</v>
      </c>
      <c r="Y804" s="8859"/>
      <c r="Z804" s="8893" t="s">
        <v>45</v>
      </c>
      <c r="AA804" s="8924"/>
      <c r="AB804" s="9049" t="s">
        <v>5583</v>
      </c>
      <c r="AC804" s="8912">
        <v>7290</v>
      </c>
      <c r="AD804" s="722">
        <v>7938</v>
      </c>
      <c r="AE804" s="8912">
        <f>SUM(AD804*P804+AD805*P805+AD806*P806+AC804)</f>
        <v>167422</v>
      </c>
      <c r="AF804" s="247"/>
      <c r="AG804" s="247"/>
    </row>
    <row r="805" spans="1:33" ht="30" customHeight="1">
      <c r="A805" s="614" t="s">
        <v>6952</v>
      </c>
      <c r="B805" s="9183"/>
      <c r="C805" s="8844"/>
      <c r="D805" s="8844"/>
      <c r="E805" s="8844"/>
      <c r="F805" s="8880"/>
      <c r="G805" s="8863"/>
      <c r="H805" s="9186"/>
      <c r="I805" s="8863"/>
      <c r="J805" s="8858"/>
      <c r="K805" s="8858"/>
      <c r="L805" s="635" t="s">
        <v>2746</v>
      </c>
      <c r="M805" s="8858"/>
      <c r="N805" s="782" t="s">
        <v>3955</v>
      </c>
      <c r="O805" s="675">
        <v>1</v>
      </c>
      <c r="P805" s="675">
        <v>1</v>
      </c>
      <c r="Q805" s="9170"/>
      <c r="R805" s="8863"/>
      <c r="S805" s="712"/>
      <c r="T805" s="712"/>
      <c r="U805" s="712"/>
      <c r="V805" s="8863"/>
      <c r="W805" s="8902"/>
      <c r="X805" s="8863"/>
      <c r="Y805" s="8902"/>
      <c r="Z805" s="8896"/>
      <c r="AA805" s="8924"/>
      <c r="AB805" s="8910"/>
      <c r="AC805" s="8920"/>
      <c r="AD805" s="722">
        <v>78400</v>
      </c>
      <c r="AE805" s="8920"/>
      <c r="AF805" s="248"/>
      <c r="AG805" s="248"/>
    </row>
    <row r="806" spans="1:33" ht="30" customHeight="1">
      <c r="A806" s="614" t="s">
        <v>6952</v>
      </c>
      <c r="B806" s="9184"/>
      <c r="C806" s="8845"/>
      <c r="D806" s="8845"/>
      <c r="E806" s="8845"/>
      <c r="F806" s="8878"/>
      <c r="G806" s="8850"/>
      <c r="H806" s="9187"/>
      <c r="I806" s="8850"/>
      <c r="J806" s="8854"/>
      <c r="K806" s="8854"/>
      <c r="L806" s="635" t="s">
        <v>455</v>
      </c>
      <c r="M806" s="8854"/>
      <c r="N806" s="782" t="s">
        <v>3951</v>
      </c>
      <c r="O806" s="675">
        <v>1</v>
      </c>
      <c r="P806" s="675">
        <v>1</v>
      </c>
      <c r="Q806" s="9171"/>
      <c r="R806" s="8850"/>
      <c r="S806" s="712"/>
      <c r="T806" s="712"/>
      <c r="U806" s="712"/>
      <c r="V806" s="8850"/>
      <c r="W806" s="8860"/>
      <c r="X806" s="8850"/>
      <c r="Y806" s="8860"/>
      <c r="Z806" s="8894"/>
      <c r="AA806" s="8924"/>
      <c r="AB806" s="8908"/>
      <c r="AC806" s="8913"/>
      <c r="AD806" s="722">
        <v>49980</v>
      </c>
      <c r="AE806" s="8913"/>
      <c r="AF806" s="30"/>
      <c r="AG806" s="30"/>
    </row>
    <row r="807" spans="1:33" ht="30" customHeight="1">
      <c r="A807" s="614" t="s">
        <v>6952</v>
      </c>
      <c r="B807" s="9087" t="s">
        <v>3046</v>
      </c>
      <c r="C807" s="8843">
        <v>45161</v>
      </c>
      <c r="D807" s="8843">
        <v>45217</v>
      </c>
      <c r="E807" s="8864"/>
      <c r="F807" s="8877"/>
      <c r="G807" s="8849">
        <v>8646</v>
      </c>
      <c r="H807" s="9199">
        <v>926</v>
      </c>
      <c r="I807" s="8849"/>
      <c r="J807" s="8871" t="s">
        <v>3047</v>
      </c>
      <c r="K807" s="9197" t="s">
        <v>3044</v>
      </c>
      <c r="L807" s="592" t="s">
        <v>423</v>
      </c>
      <c r="M807" s="8868" t="s">
        <v>3086</v>
      </c>
      <c r="N807" s="782" t="s">
        <v>3952</v>
      </c>
      <c r="O807" s="675">
        <v>7</v>
      </c>
      <c r="P807" s="675">
        <v>7</v>
      </c>
      <c r="Q807" s="9197" t="s">
        <v>3048</v>
      </c>
      <c r="R807" s="8849"/>
      <c r="S807" s="712"/>
      <c r="T807" s="712"/>
      <c r="U807" s="712"/>
      <c r="V807" s="8984" t="s">
        <v>2073</v>
      </c>
      <c r="W807" s="8859"/>
      <c r="X807" s="9306" t="s">
        <v>37</v>
      </c>
      <c r="Y807" s="8859"/>
      <c r="Z807" s="9010" t="s">
        <v>45</v>
      </c>
      <c r="AA807" s="8924"/>
      <c r="AB807" s="9049" t="s">
        <v>5536</v>
      </c>
      <c r="AC807" s="8912">
        <v>24300</v>
      </c>
      <c r="AD807" s="722">
        <v>7938</v>
      </c>
      <c r="AE807" s="8912">
        <f>SUM(AD807*P807+AD808*P808+AC807)</f>
        <v>131806</v>
      </c>
      <c r="AF807" s="247"/>
      <c r="AG807" s="247"/>
    </row>
    <row r="808" spans="1:33" ht="30" customHeight="1">
      <c r="A808" s="614" t="s">
        <v>6952</v>
      </c>
      <c r="B808" s="9030"/>
      <c r="C808" s="8845"/>
      <c r="D808" s="8845"/>
      <c r="E808" s="8866"/>
      <c r="F808" s="8878"/>
      <c r="G808" s="8850"/>
      <c r="H808" s="9148"/>
      <c r="I808" s="8850"/>
      <c r="J808" s="8854"/>
      <c r="K808" s="9158"/>
      <c r="L808" s="635" t="s">
        <v>2184</v>
      </c>
      <c r="M808" s="8854"/>
      <c r="N808" s="782" t="s">
        <v>3957</v>
      </c>
      <c r="O808" s="675">
        <v>1</v>
      </c>
      <c r="P808" s="675">
        <v>1</v>
      </c>
      <c r="Q808" s="9158"/>
      <c r="R808" s="8850"/>
      <c r="S808" s="712"/>
      <c r="T808" s="712"/>
      <c r="U808" s="712"/>
      <c r="V808" s="8850"/>
      <c r="W808" s="8860"/>
      <c r="X808" s="8850"/>
      <c r="Y808" s="8860"/>
      <c r="Z808" s="8894"/>
      <c r="AA808" s="8924"/>
      <c r="AB808" s="8908"/>
      <c r="AC808" s="8913"/>
      <c r="AD808" s="722">
        <v>51940</v>
      </c>
      <c r="AE808" s="8913"/>
      <c r="AF808" s="30"/>
      <c r="AG808" s="30"/>
    </row>
    <row r="809" spans="1:33" ht="30" customHeight="1">
      <c r="A809" s="757" t="s">
        <v>6959</v>
      </c>
      <c r="B809" s="9087" t="s">
        <v>3049</v>
      </c>
      <c r="C809" s="8843">
        <v>45161</v>
      </c>
      <c r="D809" s="8843">
        <v>45217</v>
      </c>
      <c r="E809" s="940"/>
      <c r="F809" s="8877"/>
      <c r="G809" s="8849">
        <v>8634</v>
      </c>
      <c r="H809" s="9199">
        <v>316</v>
      </c>
      <c r="I809" s="8849"/>
      <c r="J809" s="8871" t="s">
        <v>3050</v>
      </c>
      <c r="K809" s="9197" t="s">
        <v>3051</v>
      </c>
      <c r="L809" s="592" t="s">
        <v>76</v>
      </c>
      <c r="M809" s="8868" t="s">
        <v>3087</v>
      </c>
      <c r="N809" s="782" t="s">
        <v>3952</v>
      </c>
      <c r="O809" s="675">
        <v>4</v>
      </c>
      <c r="P809" s="119">
        <v>5</v>
      </c>
      <c r="Q809" s="9197" t="s">
        <v>2771</v>
      </c>
      <c r="R809" s="8849"/>
      <c r="S809" s="712"/>
      <c r="T809" s="712"/>
      <c r="U809" s="712"/>
      <c r="V809" s="9202" t="s">
        <v>2073</v>
      </c>
      <c r="W809" s="8849" t="s">
        <v>7560</v>
      </c>
      <c r="X809" s="9048" t="s">
        <v>37</v>
      </c>
      <c r="Y809" s="8859"/>
      <c r="Z809" s="9046" t="s">
        <v>45</v>
      </c>
      <c r="AA809" s="8924"/>
      <c r="AB809" s="9049" t="s">
        <v>5541</v>
      </c>
      <c r="AC809" s="8912">
        <v>2250</v>
      </c>
      <c r="AD809" s="722">
        <v>7425</v>
      </c>
      <c r="AE809" s="8912">
        <f>SUM(AD809*P809+AD810*P810+AD811*P811+AC809)</f>
        <v>128475</v>
      </c>
      <c r="AF809" s="247"/>
      <c r="AG809" s="247"/>
    </row>
    <row r="810" spans="1:33" ht="30" customHeight="1">
      <c r="A810" s="757" t="s">
        <v>6959</v>
      </c>
      <c r="B810" s="9029"/>
      <c r="C810" s="8844"/>
      <c r="D810" s="8844"/>
      <c r="E810" s="8865"/>
      <c r="F810" s="8880"/>
      <c r="G810" s="8863"/>
      <c r="H810" s="9669"/>
      <c r="I810" s="8863"/>
      <c r="J810" s="8858"/>
      <c r="K810" s="9198"/>
      <c r="L810" s="635" t="s">
        <v>2184</v>
      </c>
      <c r="M810" s="8870"/>
      <c r="N810" s="782" t="s">
        <v>3957</v>
      </c>
      <c r="O810" s="675">
        <v>1</v>
      </c>
      <c r="P810" s="675">
        <v>1</v>
      </c>
      <c r="Q810" s="9198"/>
      <c r="R810" s="8863"/>
      <c r="S810" s="712"/>
      <c r="T810" s="712"/>
      <c r="U810" s="712"/>
      <c r="V810" s="9203"/>
      <c r="W810" s="8863"/>
      <c r="X810" s="8863"/>
      <c r="Y810" s="8902"/>
      <c r="Z810" s="9112"/>
      <c r="AA810" s="8924"/>
      <c r="AB810" s="9058"/>
      <c r="AC810" s="8920"/>
      <c r="AD810" s="722">
        <v>42570</v>
      </c>
      <c r="AE810" s="8920"/>
      <c r="AF810" s="248"/>
      <c r="AG810" s="248"/>
    </row>
    <row r="811" spans="1:33" ht="30" customHeight="1">
      <c r="A811" s="757" t="s">
        <v>6959</v>
      </c>
      <c r="B811" s="9030"/>
      <c r="C811" s="8845"/>
      <c r="D811" s="8845"/>
      <c r="E811" s="8866"/>
      <c r="F811" s="8878"/>
      <c r="G811" s="8850"/>
      <c r="H811" s="9148"/>
      <c r="I811" s="8850"/>
      <c r="J811" s="8854"/>
      <c r="K811" s="9158"/>
      <c r="L811" s="151" t="s">
        <v>1095</v>
      </c>
      <c r="M811" s="8869"/>
      <c r="N811" s="941" t="s">
        <v>3951</v>
      </c>
      <c r="O811" s="675">
        <v>1</v>
      </c>
      <c r="P811" s="675">
        <v>1</v>
      </c>
      <c r="Q811" s="9158"/>
      <c r="R811" s="8850"/>
      <c r="S811" s="712"/>
      <c r="T811" s="712"/>
      <c r="U811" s="712"/>
      <c r="V811" s="9204"/>
      <c r="W811" s="8850"/>
      <c r="X811" s="8850"/>
      <c r="Y811" s="8860"/>
      <c r="Z811" s="9113"/>
      <c r="AA811" s="8924"/>
      <c r="AB811" s="9059"/>
      <c r="AC811" s="8913"/>
      <c r="AD811" s="722">
        <v>46530</v>
      </c>
      <c r="AE811" s="8913"/>
      <c r="AF811" s="30"/>
      <c r="AG811" s="30"/>
    </row>
    <row r="812" spans="1:33" ht="30" customHeight="1">
      <c r="A812" s="757" t="s">
        <v>6959</v>
      </c>
      <c r="B812" s="9087" t="s">
        <v>3052</v>
      </c>
      <c r="C812" s="8843">
        <v>45162</v>
      </c>
      <c r="D812" s="8843">
        <v>45217</v>
      </c>
      <c r="E812" s="8864"/>
      <c r="F812" s="8877"/>
      <c r="G812" s="8849">
        <v>8634</v>
      </c>
      <c r="H812" s="9199">
        <v>458</v>
      </c>
      <c r="I812" s="8849"/>
      <c r="J812" s="8871" t="s">
        <v>3053</v>
      </c>
      <c r="K812" s="9197" t="s">
        <v>3054</v>
      </c>
      <c r="L812" s="592" t="s">
        <v>128</v>
      </c>
      <c r="M812" s="8868" t="s">
        <v>3088</v>
      </c>
      <c r="N812" s="782" t="s">
        <v>3952</v>
      </c>
      <c r="O812" s="675">
        <v>3</v>
      </c>
      <c r="P812" s="675">
        <v>3</v>
      </c>
      <c r="Q812" s="9197" t="s">
        <v>3055</v>
      </c>
      <c r="R812" s="8849"/>
      <c r="S812" s="712"/>
      <c r="T812" s="712"/>
      <c r="U812" s="712"/>
      <c r="V812" s="9205" t="s">
        <v>2073</v>
      </c>
      <c r="W812" s="8859" t="s">
        <v>7560</v>
      </c>
      <c r="X812" s="9048" t="s">
        <v>37</v>
      </c>
      <c r="Y812" s="8859"/>
      <c r="Z812" s="9060" t="s">
        <v>45</v>
      </c>
      <c r="AA812" s="8924"/>
      <c r="AB812" s="9049" t="s">
        <v>5541</v>
      </c>
      <c r="AC812" s="8912">
        <v>2250</v>
      </c>
      <c r="AD812" s="722">
        <v>7425</v>
      </c>
      <c r="AE812" s="8912">
        <f>SUM(AD812*P812+AD813*P813+AC812)</f>
        <v>69075</v>
      </c>
      <c r="AF812" s="247"/>
      <c r="AG812" s="247"/>
    </row>
    <row r="813" spans="1:33" ht="30" customHeight="1">
      <c r="A813" s="757" t="s">
        <v>6959</v>
      </c>
      <c r="B813" s="9030"/>
      <c r="C813" s="8845"/>
      <c r="D813" s="8845"/>
      <c r="E813" s="8866"/>
      <c r="F813" s="8878"/>
      <c r="G813" s="8850"/>
      <c r="H813" s="9148"/>
      <c r="I813" s="8850"/>
      <c r="J813" s="8854"/>
      <c r="K813" s="9158"/>
      <c r="L813" s="635" t="s">
        <v>2184</v>
      </c>
      <c r="M813" s="8854"/>
      <c r="N813" s="243" t="s">
        <v>3954</v>
      </c>
      <c r="O813" s="675">
        <v>1</v>
      </c>
      <c r="P813" s="675">
        <v>1</v>
      </c>
      <c r="Q813" s="9158"/>
      <c r="R813" s="8850"/>
      <c r="S813" s="712"/>
      <c r="T813" s="712"/>
      <c r="U813" s="712"/>
      <c r="V813" s="8850"/>
      <c r="W813" s="8860"/>
      <c r="X813" s="8850"/>
      <c r="Y813" s="8860"/>
      <c r="Z813" s="8894"/>
      <c r="AA813" s="8924"/>
      <c r="AB813" s="8908"/>
      <c r="AC813" s="8913"/>
      <c r="AD813" s="722">
        <v>44550</v>
      </c>
      <c r="AE813" s="8913"/>
      <c r="AF813" s="30"/>
      <c r="AG813" s="30"/>
    </row>
    <row r="814" spans="1:33" ht="30" customHeight="1">
      <c r="A814" s="757" t="s">
        <v>6959</v>
      </c>
      <c r="B814" s="9087" t="s">
        <v>3056</v>
      </c>
      <c r="C814" s="8843">
        <v>45161</v>
      </c>
      <c r="D814" s="8843">
        <v>45217</v>
      </c>
      <c r="E814" s="8864"/>
      <c r="F814" s="8877"/>
      <c r="G814" s="8849">
        <v>8634</v>
      </c>
      <c r="H814" s="9199" t="s">
        <v>3057</v>
      </c>
      <c r="I814" s="8849"/>
      <c r="J814" s="8871" t="s">
        <v>3058</v>
      </c>
      <c r="K814" s="9197" t="s">
        <v>3059</v>
      </c>
      <c r="L814" s="592" t="s">
        <v>76</v>
      </c>
      <c r="M814" s="8868" t="s">
        <v>3089</v>
      </c>
      <c r="N814" s="782" t="s">
        <v>3952</v>
      </c>
      <c r="O814" s="675">
        <v>4</v>
      </c>
      <c r="P814" s="675">
        <v>4</v>
      </c>
      <c r="Q814" s="9197" t="s">
        <v>3061</v>
      </c>
      <c r="R814" s="8849"/>
      <c r="S814" s="712"/>
      <c r="T814" s="712"/>
      <c r="U814" s="712"/>
      <c r="V814" s="8849" t="s">
        <v>2073</v>
      </c>
      <c r="W814" s="8859"/>
      <c r="X814" s="8849" t="s">
        <v>37</v>
      </c>
      <c r="Y814" s="8859"/>
      <c r="Z814" s="8893" t="s">
        <v>45</v>
      </c>
      <c r="AA814" s="8924"/>
      <c r="AB814" s="9049" t="s">
        <v>5541</v>
      </c>
      <c r="AC814" s="8912">
        <v>6750</v>
      </c>
      <c r="AD814" s="722">
        <v>7425</v>
      </c>
      <c r="AE814" s="8912">
        <f>SUM(AD814*P814+AD815*P815+AC814)</f>
        <v>83970</v>
      </c>
      <c r="AF814" s="247"/>
      <c r="AG814" s="247"/>
    </row>
    <row r="815" spans="1:33" ht="30" customHeight="1">
      <c r="A815" s="757" t="s">
        <v>6959</v>
      </c>
      <c r="B815" s="9030"/>
      <c r="C815" s="8845"/>
      <c r="D815" s="8845"/>
      <c r="E815" s="8866"/>
      <c r="F815" s="8878"/>
      <c r="G815" s="8850"/>
      <c r="H815" s="9148"/>
      <c r="I815" s="8850"/>
      <c r="J815" s="8854"/>
      <c r="K815" s="9158"/>
      <c r="L815" s="635" t="s">
        <v>3060</v>
      </c>
      <c r="M815" s="8854"/>
      <c r="N815" s="782" t="s">
        <v>3956</v>
      </c>
      <c r="O815" s="675">
        <v>1</v>
      </c>
      <c r="P815" s="675">
        <v>1</v>
      </c>
      <c r="Q815" s="9158"/>
      <c r="R815" s="8850"/>
      <c r="S815" s="712"/>
      <c r="T815" s="712"/>
      <c r="U815" s="712"/>
      <c r="V815" s="8850"/>
      <c r="W815" s="8860"/>
      <c r="X815" s="8850"/>
      <c r="Y815" s="8860"/>
      <c r="Z815" s="8894"/>
      <c r="AA815" s="8924"/>
      <c r="AB815" s="8908"/>
      <c r="AC815" s="8913"/>
      <c r="AD815" s="722">
        <v>47520</v>
      </c>
      <c r="AE815" s="8913"/>
      <c r="AF815" s="30"/>
      <c r="AG815" s="30"/>
    </row>
    <row r="816" spans="1:33" ht="30" customHeight="1">
      <c r="A816" s="757" t="s">
        <v>6959</v>
      </c>
      <c r="B816" s="9087" t="s">
        <v>3062</v>
      </c>
      <c r="C816" s="8843">
        <v>45161</v>
      </c>
      <c r="D816" s="8843">
        <v>45217</v>
      </c>
      <c r="E816" s="8864"/>
      <c r="F816" s="8877"/>
      <c r="G816" s="8849">
        <v>8634</v>
      </c>
      <c r="H816" s="9199" t="s">
        <v>1149</v>
      </c>
      <c r="I816" s="8849"/>
      <c r="J816" s="8871" t="s">
        <v>3063</v>
      </c>
      <c r="K816" s="9197" t="s">
        <v>3064</v>
      </c>
      <c r="L816" s="592" t="s">
        <v>173</v>
      </c>
      <c r="M816" s="8868" t="s">
        <v>3090</v>
      </c>
      <c r="N816" s="782" t="s">
        <v>3952</v>
      </c>
      <c r="O816" s="675">
        <v>1</v>
      </c>
      <c r="P816" s="119">
        <v>4</v>
      </c>
      <c r="Q816" s="9197" t="s">
        <v>2771</v>
      </c>
      <c r="R816" s="8849"/>
      <c r="S816" s="712"/>
      <c r="T816" s="712"/>
      <c r="U816" s="712"/>
      <c r="V816" s="9206" t="s">
        <v>2073</v>
      </c>
      <c r="W816" s="8849" t="s">
        <v>7560</v>
      </c>
      <c r="X816" s="9206" t="s">
        <v>37</v>
      </c>
      <c r="Y816" s="8859"/>
      <c r="Z816" s="9055" t="s">
        <v>45</v>
      </c>
      <c r="AA816" s="8924"/>
      <c r="AB816" s="9049" t="s">
        <v>5583</v>
      </c>
      <c r="AC816" s="8912">
        <v>0</v>
      </c>
      <c r="AD816" s="722">
        <v>7425</v>
      </c>
      <c r="AE816" s="8912">
        <f>SUM(AD816*P816+AD817*P817+AC816)</f>
        <v>72270</v>
      </c>
      <c r="AF816" s="247"/>
      <c r="AG816" s="247"/>
    </row>
    <row r="817" spans="1:33" ht="30" customHeight="1">
      <c r="A817" s="757" t="s">
        <v>6959</v>
      </c>
      <c r="B817" s="9030"/>
      <c r="C817" s="8845"/>
      <c r="D817" s="8845"/>
      <c r="E817" s="8866"/>
      <c r="F817" s="8878"/>
      <c r="G817" s="8850"/>
      <c r="H817" s="9148"/>
      <c r="I817" s="8850"/>
      <c r="J817" s="8854"/>
      <c r="K817" s="9158"/>
      <c r="L817" s="635" t="s">
        <v>2184</v>
      </c>
      <c r="M817" s="8854"/>
      <c r="N817" s="782" t="s">
        <v>3957</v>
      </c>
      <c r="O817" s="675">
        <v>1</v>
      </c>
      <c r="P817" s="675">
        <v>1</v>
      </c>
      <c r="Q817" s="9158"/>
      <c r="R817" s="8850"/>
      <c r="S817" s="712"/>
      <c r="T817" s="712"/>
      <c r="U817" s="712"/>
      <c r="V817" s="8850"/>
      <c r="W817" s="8850"/>
      <c r="X817" s="8850"/>
      <c r="Y817" s="8860"/>
      <c r="Z817" s="8894"/>
      <c r="AA817" s="8924"/>
      <c r="AB817" s="8908"/>
      <c r="AC817" s="8913"/>
      <c r="AD817" s="722">
        <v>42570</v>
      </c>
      <c r="AE817" s="8913"/>
      <c r="AF817" s="30"/>
      <c r="AG817" s="30"/>
    </row>
    <row r="818" spans="1:33" ht="30" customHeight="1">
      <c r="A818" s="757" t="s">
        <v>6959</v>
      </c>
      <c r="B818" s="9087" t="s">
        <v>3065</v>
      </c>
      <c r="C818" s="8843">
        <v>45161</v>
      </c>
      <c r="D818" s="8843">
        <v>45217</v>
      </c>
      <c r="E818" s="8864"/>
      <c r="F818" s="8877"/>
      <c r="G818" s="8849">
        <v>8634</v>
      </c>
      <c r="H818" s="9199" t="s">
        <v>3066</v>
      </c>
      <c r="I818" s="8849"/>
      <c r="J818" s="8871" t="s">
        <v>3067</v>
      </c>
      <c r="K818" s="9197" t="s">
        <v>2799</v>
      </c>
      <c r="L818" s="592" t="s">
        <v>76</v>
      </c>
      <c r="M818" s="8868" t="s">
        <v>3091</v>
      </c>
      <c r="N818" s="782" t="s">
        <v>3952</v>
      </c>
      <c r="O818" s="675">
        <v>4</v>
      </c>
      <c r="P818" s="675">
        <v>4</v>
      </c>
      <c r="Q818" s="9197" t="s">
        <v>3068</v>
      </c>
      <c r="R818" s="8849"/>
      <c r="S818" s="712"/>
      <c r="T818" s="712"/>
      <c r="U818" s="712"/>
      <c r="V818" s="8849" t="s">
        <v>2073</v>
      </c>
      <c r="W818" s="8849" t="s">
        <v>7560</v>
      </c>
      <c r="X818" s="9047" t="s">
        <v>37</v>
      </c>
      <c r="Y818" s="8859"/>
      <c r="Z818" s="8893" t="s">
        <v>45</v>
      </c>
      <c r="AA818" s="8924"/>
      <c r="AB818" s="9049" t="s">
        <v>5583</v>
      </c>
      <c r="AC818" s="8912">
        <v>0</v>
      </c>
      <c r="AD818" s="722">
        <v>7425</v>
      </c>
      <c r="AE818" s="8912">
        <f>SUM(AD818*P818+AD819*P819+AD820*P820+AC818)</f>
        <v>84150</v>
      </c>
      <c r="AF818" s="247"/>
      <c r="AG818" s="247"/>
    </row>
    <row r="819" spans="1:33" ht="30" customHeight="1">
      <c r="A819" s="757" t="s">
        <v>6959</v>
      </c>
      <c r="B819" s="9029"/>
      <c r="C819" s="8844"/>
      <c r="D819" s="8844"/>
      <c r="E819" s="8865"/>
      <c r="F819" s="8880"/>
      <c r="G819" s="8863"/>
      <c r="H819" s="9669"/>
      <c r="I819" s="8863"/>
      <c r="J819" s="8858"/>
      <c r="K819" s="9198"/>
      <c r="L819" s="635" t="s">
        <v>2184</v>
      </c>
      <c r="M819" s="8870"/>
      <c r="N819" s="311" t="s">
        <v>3954</v>
      </c>
      <c r="O819" s="675">
        <v>1</v>
      </c>
      <c r="P819" s="675">
        <v>1</v>
      </c>
      <c r="Q819" s="9198"/>
      <c r="R819" s="8863"/>
      <c r="S819" s="712"/>
      <c r="T819" s="712"/>
      <c r="U819" s="712"/>
      <c r="V819" s="8863"/>
      <c r="W819" s="8863"/>
      <c r="X819" s="8863"/>
      <c r="Y819" s="8902"/>
      <c r="Z819" s="8896"/>
      <c r="AA819" s="8924"/>
      <c r="AB819" s="9058"/>
      <c r="AC819" s="8920"/>
      <c r="AD819" s="722">
        <v>44550</v>
      </c>
      <c r="AE819" s="8920"/>
      <c r="AF819" s="248"/>
      <c r="AG819" s="248"/>
    </row>
    <row r="820" spans="1:33" ht="30" customHeight="1">
      <c r="A820" s="757" t="s">
        <v>6959</v>
      </c>
      <c r="B820" s="9030"/>
      <c r="C820" s="8845"/>
      <c r="D820" s="8845"/>
      <c r="E820" s="8866"/>
      <c r="F820" s="8878"/>
      <c r="G820" s="8850"/>
      <c r="H820" s="9148"/>
      <c r="I820" s="8850"/>
      <c r="J820" s="8854"/>
      <c r="K820" s="9158"/>
      <c r="L820" s="296" t="s">
        <v>2548</v>
      </c>
      <c r="M820" s="8869"/>
      <c r="N820" s="942" t="s">
        <v>3951</v>
      </c>
      <c r="O820" s="679">
        <v>1</v>
      </c>
      <c r="P820" s="679">
        <v>1</v>
      </c>
      <c r="Q820" s="9158"/>
      <c r="R820" s="8850"/>
      <c r="S820" s="712"/>
      <c r="T820" s="712"/>
      <c r="U820" s="712"/>
      <c r="V820" s="8850"/>
      <c r="W820" s="8850"/>
      <c r="X820" s="8850"/>
      <c r="Y820" s="8860"/>
      <c r="Z820" s="8894"/>
      <c r="AA820" s="592"/>
      <c r="AB820" s="9059"/>
      <c r="AC820" s="8913"/>
      <c r="AD820" s="722">
        <v>9900</v>
      </c>
      <c r="AE820" s="8913"/>
      <c r="AF820" s="30"/>
      <c r="AG820" s="30"/>
    </row>
    <row r="821" spans="1:33" ht="30" customHeight="1">
      <c r="A821" s="757" t="s">
        <v>6966</v>
      </c>
      <c r="B821" s="5299" t="s">
        <v>3069</v>
      </c>
      <c r="C821" s="677">
        <v>45161</v>
      </c>
      <c r="D821" s="677">
        <v>45166</v>
      </c>
      <c r="E821" s="593"/>
      <c r="F821" s="833"/>
      <c r="G821" s="605">
        <v>5409</v>
      </c>
      <c r="H821" s="605" t="s">
        <v>3070</v>
      </c>
      <c r="I821" s="605"/>
      <c r="J821" s="603" t="s">
        <v>3071</v>
      </c>
      <c r="K821" s="925" t="s">
        <v>2688</v>
      </c>
      <c r="L821" s="885" t="s">
        <v>28</v>
      </c>
      <c r="M821" s="621" t="s">
        <v>3092</v>
      </c>
      <c r="N821" s="605"/>
      <c r="O821" s="679">
        <v>2</v>
      </c>
      <c r="P821" s="679">
        <v>2</v>
      </c>
      <c r="Q821" s="886" t="s">
        <v>3072</v>
      </c>
      <c r="R821" s="760"/>
      <c r="S821" s="712"/>
      <c r="T821" s="712"/>
      <c r="U821" s="712"/>
      <c r="V821" s="718" t="s">
        <v>2073</v>
      </c>
      <c r="W821" s="714"/>
      <c r="X821" s="619"/>
      <c r="Y821" s="712"/>
      <c r="Z821" s="3824" t="s">
        <v>45</v>
      </c>
      <c r="AA821" s="592"/>
      <c r="AB821" s="3853" t="s">
        <v>5535</v>
      </c>
      <c r="AC821" s="722">
        <v>0</v>
      </c>
      <c r="AD821" s="722">
        <v>11385</v>
      </c>
      <c r="AE821" s="601">
        <f>SUM(AD821*P821+AC821)</f>
        <v>22770</v>
      </c>
      <c r="AF821" s="31"/>
      <c r="AG821" s="31"/>
    </row>
    <row r="822" spans="1:33" ht="30" customHeight="1">
      <c r="A822" s="757" t="s">
        <v>6966</v>
      </c>
      <c r="B822" s="5299" t="s">
        <v>3073</v>
      </c>
      <c r="C822" s="677">
        <v>45161</v>
      </c>
      <c r="D822" s="677">
        <v>45174</v>
      </c>
      <c r="E822" s="593"/>
      <c r="F822" s="833"/>
      <c r="G822" s="605">
        <v>5410</v>
      </c>
      <c r="H822" s="605" t="s">
        <v>3074</v>
      </c>
      <c r="I822" s="605"/>
      <c r="J822" s="603" t="s">
        <v>3075</v>
      </c>
      <c r="K822" s="925" t="s">
        <v>3076</v>
      </c>
      <c r="L822" s="1488" t="s">
        <v>1222</v>
      </c>
      <c r="M822" s="621" t="s">
        <v>3093</v>
      </c>
      <c r="N822" s="605"/>
      <c r="O822" s="679">
        <v>2</v>
      </c>
      <c r="P822" s="679">
        <v>2</v>
      </c>
      <c r="Q822" s="886" t="s">
        <v>374</v>
      </c>
      <c r="R822" s="760"/>
      <c r="S822" s="712"/>
      <c r="T822" s="712"/>
      <c r="U822" s="712"/>
      <c r="V822" s="718" t="s">
        <v>2073</v>
      </c>
      <c r="W822" s="714"/>
      <c r="X822" s="944" t="s">
        <v>37</v>
      </c>
      <c r="Y822" s="712"/>
      <c r="Z822" s="3824" t="s">
        <v>45</v>
      </c>
      <c r="AA822" s="592"/>
      <c r="AB822" s="3853" t="s">
        <v>5535</v>
      </c>
      <c r="AC822" s="722">
        <v>20700</v>
      </c>
      <c r="AD822" s="722">
        <v>5643</v>
      </c>
      <c r="AE822" s="601">
        <f>SUM(AD822*P822+AC822)</f>
        <v>31986</v>
      </c>
      <c r="AF822" s="31"/>
      <c r="AG822" s="31"/>
    </row>
    <row r="823" spans="1:33" ht="30" customHeight="1">
      <c r="A823" s="917" t="s">
        <v>6943</v>
      </c>
      <c r="B823" s="9087" t="s">
        <v>3077</v>
      </c>
      <c r="C823" s="8843">
        <v>45161</v>
      </c>
      <c r="D823" s="8843">
        <v>45217</v>
      </c>
      <c r="E823" s="8864"/>
      <c r="F823" s="8877"/>
      <c r="G823" s="8849">
        <v>8558</v>
      </c>
      <c r="H823" s="9199">
        <v>36</v>
      </c>
      <c r="I823" s="8849"/>
      <c r="J823" s="8871" t="s">
        <v>3078</v>
      </c>
      <c r="K823" s="9197" t="s">
        <v>3079</v>
      </c>
      <c r="L823" s="592" t="s">
        <v>62</v>
      </c>
      <c r="M823" s="8868" t="s">
        <v>3094</v>
      </c>
      <c r="N823" s="782" t="s">
        <v>3952</v>
      </c>
      <c r="O823" s="675">
        <v>5</v>
      </c>
      <c r="P823" s="675">
        <v>5</v>
      </c>
      <c r="Q823" s="9197" t="s">
        <v>3080</v>
      </c>
      <c r="R823" s="8849"/>
      <c r="S823" s="712"/>
      <c r="T823" s="712"/>
      <c r="U823" s="712"/>
      <c r="V823" s="9240" t="s">
        <v>2073</v>
      </c>
      <c r="W823" s="8859"/>
      <c r="X823" s="9240" t="s">
        <v>37</v>
      </c>
      <c r="Y823" s="8859"/>
      <c r="Z823" s="9010" t="s">
        <v>45</v>
      </c>
      <c r="AA823" s="8924"/>
      <c r="AB823" s="9049" t="s">
        <v>5536</v>
      </c>
      <c r="AC823" s="8912">
        <v>2430</v>
      </c>
      <c r="AD823" s="722">
        <v>8019</v>
      </c>
      <c r="AE823" s="8912">
        <f>SUM(AD823*P823+AD824*P824+AC823)</f>
        <v>96975</v>
      </c>
      <c r="AF823" s="247"/>
      <c r="AG823" s="247"/>
    </row>
    <row r="824" spans="1:33" ht="30" customHeight="1">
      <c r="A824" s="614" t="s">
        <v>6943</v>
      </c>
      <c r="B824" s="9030"/>
      <c r="C824" s="8845"/>
      <c r="D824" s="8845"/>
      <c r="E824" s="8866"/>
      <c r="F824" s="8878"/>
      <c r="G824" s="8850"/>
      <c r="H824" s="9148"/>
      <c r="I824" s="8850"/>
      <c r="J824" s="8854"/>
      <c r="K824" s="9158"/>
      <c r="L824" s="635" t="s">
        <v>381</v>
      </c>
      <c r="M824" s="8854"/>
      <c r="N824" s="782" t="s">
        <v>3954</v>
      </c>
      <c r="O824" s="675">
        <v>1</v>
      </c>
      <c r="P824" s="675">
        <v>1</v>
      </c>
      <c r="Q824" s="9158"/>
      <c r="R824" s="8850"/>
      <c r="S824" s="712"/>
      <c r="T824" s="712"/>
      <c r="U824" s="712"/>
      <c r="V824" s="8850"/>
      <c r="W824" s="8860"/>
      <c r="X824" s="8850"/>
      <c r="Y824" s="8860"/>
      <c r="Z824" s="8894"/>
      <c r="AA824" s="8924"/>
      <c r="AB824" s="8908"/>
      <c r="AC824" s="8913"/>
      <c r="AD824" s="722">
        <v>54450</v>
      </c>
      <c r="AE824" s="8913"/>
      <c r="AF824" s="30"/>
      <c r="AG824" s="30"/>
    </row>
    <row r="825" spans="1:33" ht="30" customHeight="1">
      <c r="A825" s="614" t="s">
        <v>6968</v>
      </c>
      <c r="B825" s="5780" t="s">
        <v>3140</v>
      </c>
      <c r="C825" s="677">
        <v>45162</v>
      </c>
      <c r="D825" s="677">
        <v>45176</v>
      </c>
      <c r="E825" s="593"/>
      <c r="F825" s="833"/>
      <c r="G825" s="605"/>
      <c r="H825" s="605"/>
      <c r="I825" s="605"/>
      <c r="J825" s="603" t="s">
        <v>3113</v>
      </c>
      <c r="K825" s="635" t="s">
        <v>2670</v>
      </c>
      <c r="L825" s="919" t="s">
        <v>159</v>
      </c>
      <c r="M825" s="621" t="s">
        <v>3135</v>
      </c>
      <c r="N825" s="1035"/>
      <c r="O825" s="679">
        <v>50</v>
      </c>
      <c r="P825" s="679">
        <v>50</v>
      </c>
      <c r="Q825" s="886" t="s">
        <v>3114</v>
      </c>
      <c r="R825" s="760"/>
      <c r="S825" s="712"/>
      <c r="T825" s="712"/>
      <c r="U825" s="712"/>
      <c r="V825" s="619" t="s">
        <v>2073</v>
      </c>
      <c r="W825" s="714"/>
      <c r="X825" s="721" t="s">
        <v>37</v>
      </c>
      <c r="Y825" s="712"/>
      <c r="Z825" s="3791" t="s">
        <v>45</v>
      </c>
      <c r="AA825" s="592"/>
      <c r="AB825" s="3853" t="s">
        <v>5587</v>
      </c>
      <c r="AC825" s="722">
        <v>0</v>
      </c>
      <c r="AD825" s="722">
        <v>2345</v>
      </c>
      <c r="AE825" s="722">
        <f>SUM(AD825*P825+AC825)</f>
        <v>117250</v>
      </c>
      <c r="AF825" s="31"/>
      <c r="AG825" s="31"/>
    </row>
    <row r="826" spans="1:33" ht="30" customHeight="1">
      <c r="A826" s="4153" t="s">
        <v>6969</v>
      </c>
      <c r="B826" s="5664" t="s">
        <v>3115</v>
      </c>
      <c r="C826" s="677">
        <v>45163</v>
      </c>
      <c r="D826" s="677">
        <v>45173</v>
      </c>
      <c r="E826" s="593"/>
      <c r="F826" s="833"/>
      <c r="G826" s="605">
        <v>8616</v>
      </c>
      <c r="H826" s="605" t="s">
        <v>3116</v>
      </c>
      <c r="I826" s="605"/>
      <c r="J826" s="4154" t="s">
        <v>3117</v>
      </c>
      <c r="K826" s="635" t="s">
        <v>3118</v>
      </c>
      <c r="L826" s="919" t="s">
        <v>28</v>
      </c>
      <c r="M826" s="621" t="s">
        <v>3136</v>
      </c>
      <c r="N826" s="605"/>
      <c r="O826" s="679">
        <v>2</v>
      </c>
      <c r="P826" s="679">
        <v>2</v>
      </c>
      <c r="Q826" s="886" t="s">
        <v>3119</v>
      </c>
      <c r="R826" s="760"/>
      <c r="S826" s="712"/>
      <c r="T826" s="712"/>
      <c r="U826" s="712"/>
      <c r="V826" s="773" t="s">
        <v>2073</v>
      </c>
      <c r="W826" s="714"/>
      <c r="X826" s="721" t="s">
        <v>37</v>
      </c>
      <c r="Y826" s="712"/>
      <c r="Z826" s="3776" t="s">
        <v>45</v>
      </c>
      <c r="AA826" s="592"/>
      <c r="AB826" s="3855" t="s">
        <v>5541</v>
      </c>
      <c r="AC826" s="722">
        <v>0</v>
      </c>
      <c r="AD826" s="722">
        <v>7425</v>
      </c>
      <c r="AE826" s="722">
        <f>SUM(AD826*P826+AC826)</f>
        <v>14850</v>
      </c>
      <c r="AF826" s="31"/>
      <c r="AG826" s="31"/>
    </row>
    <row r="827" spans="1:33" ht="30" customHeight="1">
      <c r="A827" s="192" t="s">
        <v>6955</v>
      </c>
      <c r="B827" s="8905" t="s">
        <v>3120</v>
      </c>
      <c r="C827" s="8944">
        <v>45163</v>
      </c>
      <c r="D827" s="8944">
        <v>45170</v>
      </c>
      <c r="E827" s="8947"/>
      <c r="F827" s="8950"/>
      <c r="G827" s="8905">
        <v>8591</v>
      </c>
      <c r="H827" s="9200" t="s">
        <v>3121</v>
      </c>
      <c r="I827" s="8905"/>
      <c r="J827" s="9140" t="s">
        <v>3122</v>
      </c>
      <c r="K827" s="9201" t="s">
        <v>3123</v>
      </c>
      <c r="L827" s="36" t="s">
        <v>128</v>
      </c>
      <c r="M827" s="8962" t="s">
        <v>3137</v>
      </c>
      <c r="N827" s="68"/>
      <c r="O827" s="74">
        <v>3</v>
      </c>
      <c r="P827" s="74">
        <v>3</v>
      </c>
      <c r="Q827" s="9201" t="s">
        <v>3124</v>
      </c>
      <c r="R827" s="8905"/>
      <c r="S827" s="71"/>
      <c r="T827" s="71"/>
      <c r="U827" s="71"/>
      <c r="V827" s="9139" t="s">
        <v>256</v>
      </c>
      <c r="W827" s="8934"/>
      <c r="X827" s="8905"/>
      <c r="Y827" s="8934"/>
      <c r="Z827" s="8900"/>
      <c r="AA827" s="8936"/>
      <c r="AB827" s="9053" t="s">
        <v>5541</v>
      </c>
      <c r="AC827" s="293"/>
      <c r="AD827" s="280"/>
      <c r="AE827" s="293"/>
      <c r="AF827" s="247"/>
      <c r="AG827" s="247"/>
    </row>
    <row r="828" spans="1:33" ht="30" customHeight="1">
      <c r="A828" s="192" t="s">
        <v>6955</v>
      </c>
      <c r="B828" s="8906"/>
      <c r="C828" s="8946"/>
      <c r="D828" s="8946"/>
      <c r="E828" s="8949"/>
      <c r="F828" s="8952"/>
      <c r="G828" s="8906"/>
      <c r="H828" s="9193"/>
      <c r="I828" s="8906"/>
      <c r="J828" s="8933"/>
      <c r="K828" s="9161"/>
      <c r="L828" s="91" t="s">
        <v>1841</v>
      </c>
      <c r="M828" s="8933"/>
      <c r="N828" s="68"/>
      <c r="O828" s="74">
        <v>3</v>
      </c>
      <c r="P828" s="74">
        <v>3</v>
      </c>
      <c r="Q828" s="9161"/>
      <c r="R828" s="8906"/>
      <c r="S828" s="71"/>
      <c r="T828" s="71"/>
      <c r="U828" s="71"/>
      <c r="V828" s="8906"/>
      <c r="W828" s="8935"/>
      <c r="X828" s="8906"/>
      <c r="Y828" s="8935"/>
      <c r="Z828" s="8901"/>
      <c r="AA828" s="8936"/>
      <c r="AB828" s="8923"/>
      <c r="AC828" s="291"/>
      <c r="AD828" s="280"/>
      <c r="AE828" s="291"/>
      <c r="AF828" s="30"/>
      <c r="AG828" s="30"/>
    </row>
    <row r="829" spans="1:33" ht="30" customHeight="1">
      <c r="A829" s="757" t="s">
        <v>6959</v>
      </c>
      <c r="B829" s="5299" t="s">
        <v>3125</v>
      </c>
      <c r="C829" s="677">
        <v>45162</v>
      </c>
      <c r="D829" s="677">
        <v>45174</v>
      </c>
      <c r="E829" s="593"/>
      <c r="F829" s="833"/>
      <c r="G829" s="605">
        <v>8634</v>
      </c>
      <c r="H829" s="605" t="s">
        <v>3126</v>
      </c>
      <c r="I829" s="605"/>
      <c r="J829" s="603" t="s">
        <v>3127</v>
      </c>
      <c r="K829" s="635" t="s">
        <v>3128</v>
      </c>
      <c r="L829" s="919" t="s">
        <v>28</v>
      </c>
      <c r="M829" s="621" t="s">
        <v>3138</v>
      </c>
      <c r="N829" s="605"/>
      <c r="O829" s="679">
        <v>2</v>
      </c>
      <c r="P829" s="679">
        <v>2</v>
      </c>
      <c r="Q829" s="886" t="s">
        <v>3129</v>
      </c>
      <c r="R829" s="760"/>
      <c r="S829" s="712"/>
      <c r="T829" s="712"/>
      <c r="U829" s="712"/>
      <c r="V829" s="912" t="s">
        <v>2073</v>
      </c>
      <c r="W829" s="714"/>
      <c r="X829" s="721" t="s">
        <v>37</v>
      </c>
      <c r="Y829" s="712"/>
      <c r="Z829" s="3795" t="s">
        <v>45</v>
      </c>
      <c r="AA829" s="592"/>
      <c r="AB829" s="3853" t="s">
        <v>5541</v>
      </c>
      <c r="AC829" s="722">
        <v>4500</v>
      </c>
      <c r="AD829" s="722">
        <v>7425</v>
      </c>
      <c r="AE829" s="722">
        <f t="shared" ref="AE829:AE837" si="27">SUM(AD829*P829+AC829)</f>
        <v>19350</v>
      </c>
      <c r="AF829" s="31"/>
      <c r="AG829" s="31"/>
    </row>
    <row r="830" spans="1:33" ht="30" customHeight="1">
      <c r="A830" s="757" t="s">
        <v>6966</v>
      </c>
      <c r="B830" s="5299" t="s">
        <v>3130</v>
      </c>
      <c r="C830" s="677">
        <v>45163</v>
      </c>
      <c r="D830" s="677">
        <v>45174</v>
      </c>
      <c r="E830" s="593"/>
      <c r="F830" s="833"/>
      <c r="G830" s="605" t="s">
        <v>635</v>
      </c>
      <c r="H830" s="605" t="s">
        <v>3131</v>
      </c>
      <c r="I830" s="605"/>
      <c r="J830" s="603" t="s">
        <v>3132</v>
      </c>
      <c r="K830" s="635" t="s">
        <v>3133</v>
      </c>
      <c r="L830" s="919" t="s">
        <v>173</v>
      </c>
      <c r="M830" s="621" t="s">
        <v>3139</v>
      </c>
      <c r="N830" s="605"/>
      <c r="O830" s="679">
        <v>1</v>
      </c>
      <c r="P830" s="679">
        <v>1</v>
      </c>
      <c r="Q830" s="886" t="s">
        <v>3134</v>
      </c>
      <c r="R830" s="760"/>
      <c r="S830" s="712"/>
      <c r="T830" s="712"/>
      <c r="U830" s="712"/>
      <c r="V830" s="619" t="s">
        <v>2073</v>
      </c>
      <c r="W830" s="714"/>
      <c r="X830" s="619" t="s">
        <v>37</v>
      </c>
      <c r="Y830" s="712"/>
      <c r="Z830" s="726" t="s">
        <v>45</v>
      </c>
      <c r="AA830" s="592"/>
      <c r="AB830" s="3853" t="s">
        <v>5535</v>
      </c>
      <c r="AC830" s="722">
        <v>6900</v>
      </c>
      <c r="AD830" s="722">
        <v>11385</v>
      </c>
      <c r="AE830" s="722">
        <f t="shared" si="27"/>
        <v>18285</v>
      </c>
      <c r="AF830" s="31"/>
      <c r="AG830" s="31"/>
    </row>
    <row r="831" spans="1:33" ht="30" customHeight="1">
      <c r="A831" s="777" t="s">
        <v>6975</v>
      </c>
      <c r="B831" s="5299" t="s">
        <v>3141</v>
      </c>
      <c r="C831" s="677">
        <v>45163</v>
      </c>
      <c r="D831" s="677">
        <v>45173</v>
      </c>
      <c r="E831" s="593"/>
      <c r="F831" s="833"/>
      <c r="G831" s="605">
        <v>17</v>
      </c>
      <c r="H831" s="605">
        <v>180</v>
      </c>
      <c r="I831" s="605"/>
      <c r="J831" s="603" t="s">
        <v>3142</v>
      </c>
      <c r="K831" s="635" t="s">
        <v>3143</v>
      </c>
      <c r="L831" s="919" t="s">
        <v>173</v>
      </c>
      <c r="M831" s="621" t="s">
        <v>3158</v>
      </c>
      <c r="N831" s="605"/>
      <c r="O831" s="679">
        <v>1</v>
      </c>
      <c r="P831" s="679">
        <v>1</v>
      </c>
      <c r="Q831" s="886" t="s">
        <v>3144</v>
      </c>
      <c r="R831" s="760"/>
      <c r="S831" s="712"/>
      <c r="T831" s="712"/>
      <c r="U831" s="712"/>
      <c r="V831" s="792" t="s">
        <v>2073</v>
      </c>
      <c r="W831" s="714"/>
      <c r="X831" s="721" t="s">
        <v>37</v>
      </c>
      <c r="Y831" s="712"/>
      <c r="Z831" s="3776" t="s">
        <v>45</v>
      </c>
      <c r="AA831" s="592"/>
      <c r="AB831" s="3843" t="s">
        <v>5537</v>
      </c>
      <c r="AC831" s="722">
        <v>0</v>
      </c>
      <c r="AD831" s="722">
        <v>6643.53</v>
      </c>
      <c r="AE831" s="722">
        <f t="shared" si="27"/>
        <v>6643.53</v>
      </c>
      <c r="AF831" s="31"/>
      <c r="AG831" s="31"/>
    </row>
    <row r="832" spans="1:33" ht="30" customHeight="1">
      <c r="A832" s="777" t="s">
        <v>6975</v>
      </c>
      <c r="B832" s="5632" t="s">
        <v>3145</v>
      </c>
      <c r="C832" s="677">
        <v>45166</v>
      </c>
      <c r="D832" s="677">
        <v>45173</v>
      </c>
      <c r="E832" s="593"/>
      <c r="F832" s="833"/>
      <c r="G832" s="605">
        <v>18</v>
      </c>
      <c r="H832" s="605"/>
      <c r="I832" s="605" t="s">
        <v>92</v>
      </c>
      <c r="J832" s="603" t="s">
        <v>3146</v>
      </c>
      <c r="K832" s="635" t="s">
        <v>3147</v>
      </c>
      <c r="L832" s="919" t="s">
        <v>28</v>
      </c>
      <c r="M832" s="621" t="s">
        <v>3159</v>
      </c>
      <c r="N832" s="605"/>
      <c r="O832" s="679">
        <v>2</v>
      </c>
      <c r="P832" s="679">
        <v>2</v>
      </c>
      <c r="Q832" s="886" t="s">
        <v>3148</v>
      </c>
      <c r="R832" s="760"/>
      <c r="S832" s="712"/>
      <c r="T832" s="712"/>
      <c r="U832" s="712"/>
      <c r="V832" s="935" t="s">
        <v>2073</v>
      </c>
      <c r="W832" s="714"/>
      <c r="X832" s="721" t="s">
        <v>37</v>
      </c>
      <c r="Y832" s="712"/>
      <c r="Z832" s="3776" t="s">
        <v>45</v>
      </c>
      <c r="AA832" s="592"/>
      <c r="AB832" s="3843" t="s">
        <v>5537</v>
      </c>
      <c r="AC832" s="722">
        <v>0</v>
      </c>
      <c r="AD832" s="722">
        <v>6643.53</v>
      </c>
      <c r="AE832" s="722">
        <f t="shared" si="27"/>
        <v>13287.06</v>
      </c>
      <c r="AF832" s="31">
        <v>457</v>
      </c>
      <c r="AG832" s="273" t="s">
        <v>362</v>
      </c>
    </row>
    <row r="833" spans="1:33" ht="30" customHeight="1">
      <c r="A833" s="893" t="s">
        <v>6952</v>
      </c>
      <c r="B833" s="5632" t="s">
        <v>3149</v>
      </c>
      <c r="C833" s="677">
        <v>45163</v>
      </c>
      <c r="D833" s="677">
        <v>45170</v>
      </c>
      <c r="E833" s="593"/>
      <c r="F833" s="833"/>
      <c r="G833" s="605">
        <v>8646</v>
      </c>
      <c r="H833" s="605" t="s">
        <v>3150</v>
      </c>
      <c r="I833" s="605"/>
      <c r="J833" s="603" t="s">
        <v>3151</v>
      </c>
      <c r="K833" s="635" t="s">
        <v>3152</v>
      </c>
      <c r="L833" s="919" t="s">
        <v>28</v>
      </c>
      <c r="M833" s="621" t="s">
        <v>3160</v>
      </c>
      <c r="N833" s="605"/>
      <c r="O833" s="679">
        <v>2</v>
      </c>
      <c r="P833" s="679">
        <v>2</v>
      </c>
      <c r="Q833" s="886" t="s">
        <v>3153</v>
      </c>
      <c r="R833" s="760"/>
      <c r="S833" s="712"/>
      <c r="T833" s="712"/>
      <c r="U833" s="712"/>
      <c r="V833" s="945" t="s">
        <v>2073</v>
      </c>
      <c r="W833" s="714"/>
      <c r="X833" s="721" t="s">
        <v>37</v>
      </c>
      <c r="Y833" s="712"/>
      <c r="Z833" s="3779" t="s">
        <v>45</v>
      </c>
      <c r="AA833" s="592"/>
      <c r="AB833" s="3853" t="s">
        <v>5541</v>
      </c>
      <c r="AC833" s="722">
        <v>0</v>
      </c>
      <c r="AD833" s="722">
        <v>7938</v>
      </c>
      <c r="AE833" s="722">
        <f t="shared" si="27"/>
        <v>15876</v>
      </c>
      <c r="AF833" s="31"/>
      <c r="AG833" s="31"/>
    </row>
    <row r="834" spans="1:33" ht="30" customHeight="1">
      <c r="A834" s="757" t="s">
        <v>6955</v>
      </c>
      <c r="B834" s="5632" t="s">
        <v>3154</v>
      </c>
      <c r="C834" s="677">
        <v>45163</v>
      </c>
      <c r="D834" s="677">
        <v>45170</v>
      </c>
      <c r="E834" s="593"/>
      <c r="F834" s="833"/>
      <c r="G834" s="605">
        <v>8591</v>
      </c>
      <c r="H834" s="605" t="s">
        <v>2531</v>
      </c>
      <c r="I834" s="605"/>
      <c r="J834" s="603" t="s">
        <v>3155</v>
      </c>
      <c r="K834" s="635" t="s">
        <v>3156</v>
      </c>
      <c r="L834" s="919" t="s">
        <v>76</v>
      </c>
      <c r="M834" s="621" t="s">
        <v>3161</v>
      </c>
      <c r="N834" s="605"/>
      <c r="O834" s="679">
        <v>4</v>
      </c>
      <c r="P834" s="679">
        <v>4</v>
      </c>
      <c r="Q834" s="886" t="s">
        <v>3157</v>
      </c>
      <c r="R834" s="760"/>
      <c r="S834" s="712"/>
      <c r="T834" s="712"/>
      <c r="U834" s="712"/>
      <c r="V834" s="619" t="s">
        <v>2073</v>
      </c>
      <c r="W834" s="714"/>
      <c r="X834" s="721" t="s">
        <v>37</v>
      </c>
      <c r="Y834" s="712"/>
      <c r="Z834" s="726" t="s">
        <v>45</v>
      </c>
      <c r="AA834" s="592"/>
      <c r="AB834" s="3853" t="s">
        <v>5541</v>
      </c>
      <c r="AC834" s="722">
        <v>0</v>
      </c>
      <c r="AD834" s="722">
        <v>8019</v>
      </c>
      <c r="AE834" s="722">
        <f t="shared" si="27"/>
        <v>32076</v>
      </c>
      <c r="AF834" s="31"/>
      <c r="AG834" s="31"/>
    </row>
    <row r="835" spans="1:33" ht="30" customHeight="1">
      <c r="A835" s="918" t="s">
        <v>6967</v>
      </c>
      <c r="B835" s="5632" t="s">
        <v>3162</v>
      </c>
      <c r="C835" s="677">
        <v>45166</v>
      </c>
      <c r="D835" s="677">
        <v>45177</v>
      </c>
      <c r="E835" s="593"/>
      <c r="F835" s="833"/>
      <c r="G835" s="605">
        <v>8607</v>
      </c>
      <c r="H835" s="605">
        <v>260</v>
      </c>
      <c r="I835" s="605"/>
      <c r="J835" s="603" t="s">
        <v>3163</v>
      </c>
      <c r="K835" s="635" t="s">
        <v>3164</v>
      </c>
      <c r="L835" s="919" t="s">
        <v>76</v>
      </c>
      <c r="M835" s="621" t="s">
        <v>3170</v>
      </c>
      <c r="N835" s="605"/>
      <c r="O835" s="679">
        <v>4</v>
      </c>
      <c r="P835" s="679">
        <v>4</v>
      </c>
      <c r="Q835" s="886" t="s">
        <v>91</v>
      </c>
      <c r="R835" s="760"/>
      <c r="S835" s="712"/>
      <c r="T835" s="712"/>
      <c r="U835" s="712"/>
      <c r="V835" s="718" t="s">
        <v>2073</v>
      </c>
      <c r="W835" s="714"/>
      <c r="X835" s="721" t="s">
        <v>37</v>
      </c>
      <c r="Y835" s="712"/>
      <c r="Z835" s="3779" t="s">
        <v>45</v>
      </c>
      <c r="AA835" s="592"/>
      <c r="AB835" s="3853" t="s">
        <v>5537</v>
      </c>
      <c r="AC835" s="722">
        <v>6750</v>
      </c>
      <c r="AD835" s="722">
        <v>6900</v>
      </c>
      <c r="AE835" s="722">
        <f t="shared" si="27"/>
        <v>34350</v>
      </c>
      <c r="AF835" s="31"/>
      <c r="AG835" s="31"/>
    </row>
    <row r="836" spans="1:33" ht="30" customHeight="1">
      <c r="A836" s="614" t="s">
        <v>6953</v>
      </c>
      <c r="B836" s="4672" t="s">
        <v>3165</v>
      </c>
      <c r="C836" s="674">
        <v>45167</v>
      </c>
      <c r="D836" s="674">
        <v>45174</v>
      </c>
      <c r="E836" s="593"/>
      <c r="F836" s="833"/>
      <c r="G836" s="619">
        <v>8599</v>
      </c>
      <c r="H836" s="619" t="s">
        <v>3166</v>
      </c>
      <c r="I836" s="619"/>
      <c r="J836" s="592" t="s">
        <v>3167</v>
      </c>
      <c r="K836" s="635" t="s">
        <v>3168</v>
      </c>
      <c r="L836" s="943" t="s">
        <v>858</v>
      </c>
      <c r="M836" s="615" t="s">
        <v>3171</v>
      </c>
      <c r="N836" s="619"/>
      <c r="O836" s="675">
        <v>16</v>
      </c>
      <c r="P836" s="675">
        <v>16</v>
      </c>
      <c r="Q836" s="807" t="s">
        <v>3169</v>
      </c>
      <c r="R836" s="712"/>
      <c r="S836" s="712"/>
      <c r="T836" s="712"/>
      <c r="U836" s="712"/>
      <c r="V836" s="792" t="s">
        <v>2073</v>
      </c>
      <c r="W836" s="714"/>
      <c r="X836" s="721" t="s">
        <v>37</v>
      </c>
      <c r="Y836" s="712"/>
      <c r="Z836" s="726" t="s">
        <v>45</v>
      </c>
      <c r="AA836" s="592"/>
      <c r="AB836" s="3855" t="s">
        <v>5535</v>
      </c>
      <c r="AC836" s="722">
        <v>0</v>
      </c>
      <c r="AD836" s="722">
        <v>6296.75</v>
      </c>
      <c r="AE836" s="722">
        <f t="shared" si="27"/>
        <v>100748</v>
      </c>
      <c r="AF836" s="31"/>
      <c r="AG836" s="31"/>
    </row>
    <row r="837" spans="1:33" ht="30" customHeight="1">
      <c r="A837" s="757" t="s">
        <v>6970</v>
      </c>
      <c r="B837" s="4672" t="s">
        <v>3172</v>
      </c>
      <c r="C837" s="674">
        <v>45168</v>
      </c>
      <c r="D837" s="674">
        <v>45176</v>
      </c>
      <c r="E837" s="593"/>
      <c r="F837" s="833"/>
      <c r="G837" s="619">
        <v>8604</v>
      </c>
      <c r="H837" s="619">
        <v>117</v>
      </c>
      <c r="I837" s="619"/>
      <c r="J837" s="592" t="s">
        <v>3173</v>
      </c>
      <c r="K837" s="635" t="s">
        <v>3174</v>
      </c>
      <c r="L837" s="943" t="s">
        <v>1309</v>
      </c>
      <c r="M837" s="615" t="s">
        <v>3176</v>
      </c>
      <c r="N837" s="619"/>
      <c r="O837" s="675">
        <v>36</v>
      </c>
      <c r="P837" s="675">
        <v>36</v>
      </c>
      <c r="Q837" s="807" t="s">
        <v>3175</v>
      </c>
      <c r="R837" s="712"/>
      <c r="S837" s="712"/>
      <c r="T837" s="712"/>
      <c r="U837" s="712"/>
      <c r="V837" s="624" t="s">
        <v>2073</v>
      </c>
      <c r="W837" s="714"/>
      <c r="X837" s="721" t="s">
        <v>37</v>
      </c>
      <c r="Y837" s="712"/>
      <c r="Z837" s="3776" t="s">
        <v>45</v>
      </c>
      <c r="AA837" s="592"/>
      <c r="AB837" s="3853" t="s">
        <v>5537</v>
      </c>
      <c r="AC837" s="722">
        <v>0</v>
      </c>
      <c r="AD837" s="722">
        <v>7350</v>
      </c>
      <c r="AE837" s="722">
        <f t="shared" si="27"/>
        <v>264600</v>
      </c>
      <c r="AF837" s="31"/>
      <c r="AG837" s="31"/>
    </row>
    <row r="838" spans="1:33" ht="30" customHeight="1">
      <c r="A838" s="192" t="s">
        <v>6963</v>
      </c>
      <c r="B838" s="8905" t="s">
        <v>3177</v>
      </c>
      <c r="C838" s="8944">
        <v>45168</v>
      </c>
      <c r="D838" s="8944">
        <v>45176</v>
      </c>
      <c r="E838" s="8947"/>
      <c r="F838" s="8950"/>
      <c r="G838" s="8905">
        <v>8630</v>
      </c>
      <c r="H838" s="9200">
        <v>1622</v>
      </c>
      <c r="I838" s="8905"/>
      <c r="J838" s="9140" t="s">
        <v>3178</v>
      </c>
      <c r="K838" s="9160" t="s">
        <v>3179</v>
      </c>
      <c r="L838" s="36" t="s">
        <v>67</v>
      </c>
      <c r="M838" s="8962" t="s">
        <v>3324</v>
      </c>
      <c r="N838" s="109" t="s">
        <v>3952</v>
      </c>
      <c r="O838" s="74">
        <v>7</v>
      </c>
      <c r="P838" s="74">
        <v>7</v>
      </c>
      <c r="Q838" s="9160" t="s">
        <v>3180</v>
      </c>
      <c r="R838" s="8905"/>
      <c r="S838" s="71"/>
      <c r="T838" s="71"/>
      <c r="U838" s="71"/>
      <c r="V838" s="8905" t="s">
        <v>256</v>
      </c>
      <c r="W838" s="8934"/>
      <c r="X838" s="8905"/>
      <c r="Y838" s="8934"/>
      <c r="Z838" s="8900"/>
      <c r="AA838" s="8936"/>
      <c r="AB838" s="9053" t="s">
        <v>5586</v>
      </c>
      <c r="AC838" s="9657"/>
      <c r="AD838" s="280"/>
      <c r="AE838" s="9657"/>
      <c r="AF838" s="9224"/>
      <c r="AG838" s="9224"/>
    </row>
    <row r="839" spans="1:33" ht="30" customHeight="1">
      <c r="A839" s="192" t="s">
        <v>6963</v>
      </c>
      <c r="B839" s="8906"/>
      <c r="C839" s="8946"/>
      <c r="D839" s="8946"/>
      <c r="E839" s="8949"/>
      <c r="F839" s="8952"/>
      <c r="G839" s="8906"/>
      <c r="H839" s="9193"/>
      <c r="I839" s="8906"/>
      <c r="J839" s="8933"/>
      <c r="K839" s="9161"/>
      <c r="L839" s="91" t="s">
        <v>3060</v>
      </c>
      <c r="M839" s="8933"/>
      <c r="N839" s="109" t="s">
        <v>3956</v>
      </c>
      <c r="O839" s="74">
        <v>1</v>
      </c>
      <c r="P839" s="74">
        <v>1</v>
      </c>
      <c r="Q839" s="9163"/>
      <c r="R839" s="8906"/>
      <c r="S839" s="71"/>
      <c r="T839" s="71"/>
      <c r="U839" s="71"/>
      <c r="V839" s="8906"/>
      <c r="W839" s="8935"/>
      <c r="X839" s="8906"/>
      <c r="Y839" s="8935"/>
      <c r="Z839" s="8901"/>
      <c r="AA839" s="8936"/>
      <c r="AB839" s="8923"/>
      <c r="AC839" s="9658"/>
      <c r="AD839" s="280"/>
      <c r="AE839" s="9658"/>
      <c r="AF839" s="9071"/>
      <c r="AG839" s="9071"/>
    </row>
    <row r="840" spans="1:33" ht="30" customHeight="1">
      <c r="A840" s="512" t="s">
        <v>6963</v>
      </c>
      <c r="B840" s="9189" t="s">
        <v>3181</v>
      </c>
      <c r="C840" s="8944">
        <v>45168</v>
      </c>
      <c r="D840" s="8944">
        <v>45181</v>
      </c>
      <c r="E840" s="8944"/>
      <c r="F840" s="8950"/>
      <c r="G840" s="8905">
        <v>8630</v>
      </c>
      <c r="H840" s="9194">
        <v>1647</v>
      </c>
      <c r="I840" s="8905"/>
      <c r="J840" s="9172" t="s">
        <v>3182</v>
      </c>
      <c r="K840" s="9172" t="s">
        <v>3179</v>
      </c>
      <c r="L840" s="98" t="s">
        <v>1753</v>
      </c>
      <c r="M840" s="8962" t="s">
        <v>3325</v>
      </c>
      <c r="N840" s="109" t="s">
        <v>3952</v>
      </c>
      <c r="O840" s="74">
        <v>20</v>
      </c>
      <c r="P840" s="74">
        <v>20</v>
      </c>
      <c r="Q840" s="9172" t="s">
        <v>3184</v>
      </c>
      <c r="R840" s="8905"/>
      <c r="S840" s="71"/>
      <c r="T840" s="71"/>
      <c r="U840" s="71"/>
      <c r="V840" s="9107" t="s">
        <v>256</v>
      </c>
      <c r="W840" s="8934"/>
      <c r="X840" s="8905"/>
      <c r="Y840" s="8934"/>
      <c r="Z840" s="8900"/>
      <c r="AA840" s="8936"/>
      <c r="AB840" s="9053" t="s">
        <v>5587</v>
      </c>
      <c r="AC840" s="293"/>
      <c r="AD840" s="280"/>
      <c r="AE840" s="293"/>
      <c r="AF840" s="9224"/>
      <c r="AG840" s="9224"/>
    </row>
    <row r="841" spans="1:33" ht="30" customHeight="1">
      <c r="A841" s="194" t="s">
        <v>6963</v>
      </c>
      <c r="B841" s="9190"/>
      <c r="C841" s="8945"/>
      <c r="D841" s="8945"/>
      <c r="E841" s="8945"/>
      <c r="F841" s="8951"/>
      <c r="G841" s="8942"/>
      <c r="H841" s="9195"/>
      <c r="I841" s="8942"/>
      <c r="J841" s="8932"/>
      <c r="K841" s="8932"/>
      <c r="L841" s="91" t="s">
        <v>3183</v>
      </c>
      <c r="M841" s="8932"/>
      <c r="N841" s="109" t="s">
        <v>3955</v>
      </c>
      <c r="O841" s="74">
        <v>1</v>
      </c>
      <c r="P841" s="74">
        <v>1</v>
      </c>
      <c r="Q841" s="9173"/>
      <c r="R841" s="8942"/>
      <c r="S841" s="71"/>
      <c r="T841" s="71"/>
      <c r="U841" s="71"/>
      <c r="V841" s="9108"/>
      <c r="W841" s="8937"/>
      <c r="X841" s="8942"/>
      <c r="Y841" s="8937"/>
      <c r="Z841" s="9054"/>
      <c r="AA841" s="8936"/>
      <c r="AB841" s="8922"/>
      <c r="AC841" s="1519"/>
      <c r="AD841" s="280"/>
      <c r="AE841" s="1519"/>
      <c r="AF841" s="9212"/>
      <c r="AG841" s="9212"/>
    </row>
    <row r="842" spans="1:33" ht="30" customHeight="1">
      <c r="A842" s="194" t="s">
        <v>6963</v>
      </c>
      <c r="B842" s="9191"/>
      <c r="C842" s="8946"/>
      <c r="D842" s="8946"/>
      <c r="E842" s="8946"/>
      <c r="F842" s="8952"/>
      <c r="G842" s="8906"/>
      <c r="H842" s="9196"/>
      <c r="I842" s="8906"/>
      <c r="J842" s="8933"/>
      <c r="K842" s="8933"/>
      <c r="L842" s="91" t="s">
        <v>2809</v>
      </c>
      <c r="M842" s="8933"/>
      <c r="N842" s="109" t="s">
        <v>3951</v>
      </c>
      <c r="O842" s="74">
        <v>1</v>
      </c>
      <c r="P842" s="74">
        <v>1</v>
      </c>
      <c r="Q842" s="9174"/>
      <c r="R842" s="8906"/>
      <c r="S842" s="71"/>
      <c r="T842" s="71"/>
      <c r="U842" s="71"/>
      <c r="V842" s="9109"/>
      <c r="W842" s="8935"/>
      <c r="X842" s="8906"/>
      <c r="Y842" s="8935"/>
      <c r="Z842" s="8901"/>
      <c r="AA842" s="8936"/>
      <c r="AB842" s="8923"/>
      <c r="AC842" s="291"/>
      <c r="AD842" s="280"/>
      <c r="AE842" s="291"/>
      <c r="AF842" s="9071"/>
      <c r="AG842" s="9071"/>
    </row>
    <row r="843" spans="1:33" ht="30" customHeight="1">
      <c r="A843" s="917" t="s">
        <v>6972</v>
      </c>
      <c r="B843" s="9087" t="s">
        <v>3185</v>
      </c>
      <c r="C843" s="8843">
        <v>45168</v>
      </c>
      <c r="D843" s="8843">
        <v>45224</v>
      </c>
      <c r="E843" s="9544"/>
      <c r="F843" s="8877"/>
      <c r="G843" s="8849">
        <v>8588</v>
      </c>
      <c r="H843" s="9199">
        <v>170</v>
      </c>
      <c r="I843" s="8849"/>
      <c r="J843" s="8871" t="s">
        <v>3186</v>
      </c>
      <c r="K843" s="9155" t="s">
        <v>3187</v>
      </c>
      <c r="L843" s="592" t="s">
        <v>76</v>
      </c>
      <c r="M843" s="8868" t="s">
        <v>3326</v>
      </c>
      <c r="N843" s="782" t="s">
        <v>3952</v>
      </c>
      <c r="O843" s="675">
        <v>4</v>
      </c>
      <c r="P843" s="675">
        <v>4</v>
      </c>
      <c r="Q843" s="9155" t="s">
        <v>3189</v>
      </c>
      <c r="R843" s="8849"/>
      <c r="S843" s="712"/>
      <c r="T843" s="712"/>
      <c r="U843" s="712"/>
      <c r="V843" s="8849" t="s">
        <v>2073</v>
      </c>
      <c r="W843" s="8859"/>
      <c r="X843" s="9048" t="s">
        <v>37</v>
      </c>
      <c r="Y843" s="8859"/>
      <c r="Z843" s="8893" t="s">
        <v>45</v>
      </c>
      <c r="AA843" s="8924"/>
      <c r="AB843" s="9049" t="s">
        <v>5583</v>
      </c>
      <c r="AC843" s="8912">
        <v>2000</v>
      </c>
      <c r="AD843" s="722">
        <v>6700</v>
      </c>
      <c r="AE843" s="8912">
        <f>SUM(AD843*P843+AD844*P844+AC843)</f>
        <v>71800</v>
      </c>
      <c r="AF843" s="9218">
        <v>734</v>
      </c>
      <c r="AG843" s="9654" t="s">
        <v>362</v>
      </c>
    </row>
    <row r="844" spans="1:33" ht="30" customHeight="1">
      <c r="A844" s="614" t="s">
        <v>6972</v>
      </c>
      <c r="B844" s="9030"/>
      <c r="C844" s="8845"/>
      <c r="D844" s="8845"/>
      <c r="E844" s="8866"/>
      <c r="F844" s="8878"/>
      <c r="G844" s="8850"/>
      <c r="H844" s="9148"/>
      <c r="I844" s="8850"/>
      <c r="J844" s="8854"/>
      <c r="K844" s="9158"/>
      <c r="L844" s="635" t="s">
        <v>3188</v>
      </c>
      <c r="M844" s="8854"/>
      <c r="N844" s="782" t="s">
        <v>3957</v>
      </c>
      <c r="O844" s="675">
        <v>1</v>
      </c>
      <c r="P844" s="675">
        <v>1</v>
      </c>
      <c r="Q844" s="9156"/>
      <c r="R844" s="8850"/>
      <c r="S844" s="712"/>
      <c r="T844" s="712"/>
      <c r="U844" s="712"/>
      <c r="V844" s="8850"/>
      <c r="W844" s="8860"/>
      <c r="X844" s="8850"/>
      <c r="Y844" s="8860"/>
      <c r="Z844" s="8894"/>
      <c r="AA844" s="8924"/>
      <c r="AB844" s="8908"/>
      <c r="AC844" s="8913"/>
      <c r="AD844" s="722">
        <v>43000</v>
      </c>
      <c r="AE844" s="8913"/>
      <c r="AF844" s="9220"/>
      <c r="AG844" s="9655"/>
    </row>
    <row r="845" spans="1:33" ht="30" customHeight="1">
      <c r="A845" s="614" t="s">
        <v>6953</v>
      </c>
      <c r="B845" s="4672" t="s">
        <v>3190</v>
      </c>
      <c r="C845" s="674">
        <v>45170</v>
      </c>
      <c r="D845" s="674">
        <v>45181</v>
      </c>
      <c r="E845" s="593"/>
      <c r="F845" s="833"/>
      <c r="G845" s="619">
        <v>8599</v>
      </c>
      <c r="H845" s="619">
        <v>227</v>
      </c>
      <c r="I845" s="619"/>
      <c r="J845" s="592" t="s">
        <v>3191</v>
      </c>
      <c r="K845" s="635" t="s">
        <v>3192</v>
      </c>
      <c r="L845" s="943" t="s">
        <v>179</v>
      </c>
      <c r="M845" s="615" t="s">
        <v>3327</v>
      </c>
      <c r="N845" s="619"/>
      <c r="O845" s="675">
        <v>8</v>
      </c>
      <c r="P845" s="675">
        <v>8</v>
      </c>
      <c r="Q845" s="807" t="s">
        <v>3193</v>
      </c>
      <c r="R845" s="712"/>
      <c r="S845" s="26"/>
      <c r="T845" s="712"/>
      <c r="U845" s="712"/>
      <c r="V845" s="782" t="s">
        <v>2073</v>
      </c>
      <c r="W845" s="714"/>
      <c r="X845" s="721" t="s">
        <v>37</v>
      </c>
      <c r="Y845" s="712"/>
      <c r="Z845" s="3776" t="s">
        <v>45</v>
      </c>
      <c r="AA845" s="592"/>
      <c r="AB845" s="3855" t="s">
        <v>5535</v>
      </c>
      <c r="AC845" s="722">
        <v>4500</v>
      </c>
      <c r="AD845" s="722">
        <v>6296.75</v>
      </c>
      <c r="AE845" s="722">
        <f>SUM(AD845*P845+AC845)</f>
        <v>54874</v>
      </c>
      <c r="AF845" s="31"/>
      <c r="AG845" s="31"/>
    </row>
    <row r="846" spans="1:33" ht="30" customHeight="1">
      <c r="A846" s="757" t="s">
        <v>6973</v>
      </c>
      <c r="B846" s="9087" t="s">
        <v>3194</v>
      </c>
      <c r="C846" s="8843">
        <v>45169</v>
      </c>
      <c r="D846" s="8843">
        <v>45180</v>
      </c>
      <c r="E846" s="8864"/>
      <c r="F846" s="8877"/>
      <c r="G846" s="8849">
        <v>8598</v>
      </c>
      <c r="H846" s="9147" t="s">
        <v>3199</v>
      </c>
      <c r="I846" s="8849"/>
      <c r="J846" s="8871" t="s">
        <v>3195</v>
      </c>
      <c r="K846" s="9155" t="s">
        <v>3196</v>
      </c>
      <c r="L846" s="592" t="s">
        <v>28</v>
      </c>
      <c r="M846" s="8868" t="s">
        <v>3328</v>
      </c>
      <c r="N846" s="782" t="s">
        <v>3952</v>
      </c>
      <c r="O846" s="675">
        <v>2</v>
      </c>
      <c r="P846" s="675">
        <v>2</v>
      </c>
      <c r="Q846" s="9155" t="s">
        <v>1862</v>
      </c>
      <c r="R846" s="8849"/>
      <c r="S846" s="712"/>
      <c r="T846" s="712"/>
      <c r="U846" s="712"/>
      <c r="V846" s="8849" t="s">
        <v>2073</v>
      </c>
      <c r="W846" s="8859"/>
      <c r="X846" s="9048" t="s">
        <v>37</v>
      </c>
      <c r="Y846" s="8859"/>
      <c r="Z846" s="8893" t="s">
        <v>45</v>
      </c>
      <c r="AA846" s="8924"/>
      <c r="AB846" s="8907" t="s">
        <v>5535</v>
      </c>
      <c r="AC846" s="8912">
        <v>4500</v>
      </c>
      <c r="AD846" s="722">
        <v>6272.02</v>
      </c>
      <c r="AE846" s="8912">
        <f>SUM(AD846*P846+AD847*P847+AC846)</f>
        <v>54673.25</v>
      </c>
      <c r="AF846" s="247"/>
      <c r="AG846" s="247"/>
    </row>
    <row r="847" spans="1:33" ht="30" customHeight="1">
      <c r="A847" s="757" t="s">
        <v>6973</v>
      </c>
      <c r="B847" s="9030"/>
      <c r="C847" s="8845"/>
      <c r="D847" s="8845"/>
      <c r="E847" s="8866"/>
      <c r="F847" s="8878"/>
      <c r="G847" s="8850"/>
      <c r="H847" s="9148"/>
      <c r="I847" s="8850"/>
      <c r="J847" s="8854"/>
      <c r="K847" s="9158"/>
      <c r="L847" s="635" t="s">
        <v>3197</v>
      </c>
      <c r="M847" s="8854"/>
      <c r="N847" s="782" t="s">
        <v>3954</v>
      </c>
      <c r="O847" s="675">
        <v>1</v>
      </c>
      <c r="P847" s="675">
        <v>1</v>
      </c>
      <c r="Q847" s="9156"/>
      <c r="R847" s="8850"/>
      <c r="S847" s="712"/>
      <c r="T847" s="712"/>
      <c r="U847" s="712"/>
      <c r="V847" s="8850"/>
      <c r="W847" s="8860"/>
      <c r="X847" s="8850"/>
      <c r="Y847" s="8860"/>
      <c r="Z847" s="8894"/>
      <c r="AA847" s="8924"/>
      <c r="AB847" s="8908"/>
      <c r="AC847" s="8913"/>
      <c r="AD847" s="722">
        <v>37629.21</v>
      </c>
      <c r="AE847" s="8913"/>
      <c r="AF847" s="30"/>
      <c r="AG847" s="30"/>
    </row>
    <row r="848" spans="1:33" ht="30" customHeight="1">
      <c r="A848" s="654" t="s">
        <v>6947</v>
      </c>
      <c r="B848" s="4672" t="s">
        <v>3198</v>
      </c>
      <c r="C848" s="674">
        <v>45169</v>
      </c>
      <c r="D848" s="674">
        <v>45180</v>
      </c>
      <c r="E848" s="634"/>
      <c r="F848" s="833"/>
      <c r="G848" s="619">
        <v>8579</v>
      </c>
      <c r="H848" s="619" t="s">
        <v>1207</v>
      </c>
      <c r="I848" s="619"/>
      <c r="J848" s="592" t="s">
        <v>3200</v>
      </c>
      <c r="K848" s="635" t="s">
        <v>3201</v>
      </c>
      <c r="L848" s="943" t="s">
        <v>62</v>
      </c>
      <c r="M848" s="615" t="s">
        <v>3329</v>
      </c>
      <c r="N848" s="619"/>
      <c r="O848" s="675">
        <v>5</v>
      </c>
      <c r="P848" s="675">
        <v>5</v>
      </c>
      <c r="Q848" s="807" t="s">
        <v>3202</v>
      </c>
      <c r="R848" s="712"/>
      <c r="S848" s="26"/>
      <c r="T848" s="712"/>
      <c r="U848" s="712"/>
      <c r="V848" s="718" t="s">
        <v>2073</v>
      </c>
      <c r="W848" s="714"/>
      <c r="X848" s="685" t="s">
        <v>37</v>
      </c>
      <c r="Y848" s="712"/>
      <c r="Z848" s="3776" t="s">
        <v>45</v>
      </c>
      <c r="AA848" s="592"/>
      <c r="AB848" s="3848" t="s">
        <v>5539</v>
      </c>
      <c r="AC848" s="722">
        <v>2200</v>
      </c>
      <c r="AD848" s="722">
        <v>5516.28</v>
      </c>
      <c r="AE848" s="722">
        <f>SUM(AD848*P848+AC848)</f>
        <v>29781.399999999998</v>
      </c>
      <c r="AF848" s="31"/>
      <c r="AG848" s="31"/>
    </row>
    <row r="849" spans="1:33" ht="30" customHeight="1">
      <c r="A849" s="221" t="s">
        <v>6896</v>
      </c>
      <c r="B849" s="8905" t="s">
        <v>3203</v>
      </c>
      <c r="C849" s="8944">
        <v>45168</v>
      </c>
      <c r="D849" s="8944">
        <v>45224</v>
      </c>
      <c r="E849" s="8947"/>
      <c r="F849" s="8950"/>
      <c r="G849" s="8905">
        <v>8644</v>
      </c>
      <c r="H849" s="9192" t="s">
        <v>3204</v>
      </c>
      <c r="I849" s="8905"/>
      <c r="J849" s="9140" t="s">
        <v>3205</v>
      </c>
      <c r="K849" s="9160" t="s">
        <v>3206</v>
      </c>
      <c r="L849" s="36" t="s">
        <v>2010</v>
      </c>
      <c r="M849" s="8962" t="s">
        <v>3330</v>
      </c>
      <c r="N849" s="109" t="s">
        <v>3955</v>
      </c>
      <c r="O849" s="74">
        <v>1</v>
      </c>
      <c r="P849" s="74">
        <v>1</v>
      </c>
      <c r="Q849" s="9160" t="s">
        <v>3207</v>
      </c>
      <c r="R849" s="8905"/>
      <c r="S849" s="71"/>
      <c r="T849" s="71"/>
      <c r="U849" s="71"/>
      <c r="V849" s="9139" t="s">
        <v>256</v>
      </c>
      <c r="W849" s="8934"/>
      <c r="X849" s="8905"/>
      <c r="Y849" s="8934"/>
      <c r="Z849" s="8900"/>
      <c r="AA849" s="8936"/>
      <c r="AB849" s="9053" t="s">
        <v>5583</v>
      </c>
      <c r="AC849" s="293"/>
      <c r="AD849" s="280"/>
      <c r="AE849" s="293"/>
      <c r="AF849" s="247"/>
      <c r="AG849" s="247"/>
    </row>
    <row r="850" spans="1:33" ht="30" customHeight="1">
      <c r="A850" s="221" t="s">
        <v>6896</v>
      </c>
      <c r="B850" s="8906"/>
      <c r="C850" s="8946"/>
      <c r="D850" s="8946"/>
      <c r="E850" s="8949"/>
      <c r="F850" s="8952"/>
      <c r="G850" s="8906"/>
      <c r="H850" s="9193"/>
      <c r="I850" s="8906"/>
      <c r="J850" s="8933"/>
      <c r="K850" s="9161"/>
      <c r="L850" s="91" t="s">
        <v>455</v>
      </c>
      <c r="M850" s="8933"/>
      <c r="N850" s="109" t="s">
        <v>3951</v>
      </c>
      <c r="O850" s="74">
        <v>1</v>
      </c>
      <c r="P850" s="74">
        <v>1</v>
      </c>
      <c r="Q850" s="9163"/>
      <c r="R850" s="8906"/>
      <c r="S850" s="71"/>
      <c r="T850" s="71"/>
      <c r="U850" s="71"/>
      <c r="V850" s="9175"/>
      <c r="W850" s="8935"/>
      <c r="X850" s="8906"/>
      <c r="Y850" s="8935"/>
      <c r="Z850" s="8901"/>
      <c r="AA850" s="8936"/>
      <c r="AB850" s="8923"/>
      <c r="AC850" s="291"/>
      <c r="AD850" s="280"/>
      <c r="AE850" s="291"/>
      <c r="AF850" s="30"/>
      <c r="AG850" s="30"/>
    </row>
    <row r="851" spans="1:33" ht="30" customHeight="1">
      <c r="A851" s="591" t="s">
        <v>6896</v>
      </c>
      <c r="B851" s="9182" t="s">
        <v>3208</v>
      </c>
      <c r="C851" s="8843">
        <v>45168</v>
      </c>
      <c r="D851" s="8843">
        <v>45224</v>
      </c>
      <c r="E851" s="8843"/>
      <c r="F851" s="8877"/>
      <c r="G851" s="8849">
        <v>8644</v>
      </c>
      <c r="H851" s="9185" t="s">
        <v>3209</v>
      </c>
      <c r="I851" s="8849"/>
      <c r="J851" s="9169" t="s">
        <v>3210</v>
      </c>
      <c r="K851" s="9169" t="s">
        <v>3211</v>
      </c>
      <c r="L851" s="925" t="s">
        <v>76</v>
      </c>
      <c r="M851" s="8868" t="s">
        <v>3331</v>
      </c>
      <c r="N851" s="782" t="s">
        <v>3952</v>
      </c>
      <c r="O851" s="675">
        <v>4</v>
      </c>
      <c r="P851" s="675">
        <v>4</v>
      </c>
      <c r="Q851" s="9169" t="s">
        <v>3212</v>
      </c>
      <c r="R851" s="8849"/>
      <c r="S851" s="712"/>
      <c r="T851" s="712"/>
      <c r="U851" s="712"/>
      <c r="V851" s="9119" t="s">
        <v>2073</v>
      </c>
      <c r="W851" s="8859"/>
      <c r="X851" s="9048" t="s">
        <v>37</v>
      </c>
      <c r="Y851" s="8859"/>
      <c r="Z851" s="9010" t="s">
        <v>45</v>
      </c>
      <c r="AA851" s="8924"/>
      <c r="AB851" s="9049" t="s">
        <v>5536</v>
      </c>
      <c r="AC851" s="8912">
        <v>4860</v>
      </c>
      <c r="AD851" s="722">
        <v>7096.32</v>
      </c>
      <c r="AE851" s="8912">
        <f>SUM(AD851*P851+AD852*P852+AD853*P853+AC851)</f>
        <v>126113.21999999999</v>
      </c>
      <c r="AF851" s="247"/>
      <c r="AG851" s="247"/>
    </row>
    <row r="852" spans="1:33" ht="30" customHeight="1">
      <c r="A852" s="591" t="s">
        <v>6896</v>
      </c>
      <c r="B852" s="9183"/>
      <c r="C852" s="8844"/>
      <c r="D852" s="8844"/>
      <c r="E852" s="8844"/>
      <c r="F852" s="8880"/>
      <c r="G852" s="8863"/>
      <c r="H852" s="9186"/>
      <c r="I852" s="8863"/>
      <c r="J852" s="8858"/>
      <c r="K852" s="8858"/>
      <c r="L852" s="227" t="s">
        <v>381</v>
      </c>
      <c r="M852" s="8858"/>
      <c r="N852" s="782" t="s">
        <v>3957</v>
      </c>
      <c r="O852" s="675">
        <v>1</v>
      </c>
      <c r="P852" s="675">
        <v>1</v>
      </c>
      <c r="Q852" s="9170"/>
      <c r="R852" s="8863"/>
      <c r="S852" s="712"/>
      <c r="T852" s="712"/>
      <c r="U852" s="712"/>
      <c r="V852" s="8863"/>
      <c r="W852" s="8902"/>
      <c r="X852" s="8863"/>
      <c r="Y852" s="8902"/>
      <c r="Z852" s="8896"/>
      <c r="AA852" s="8924"/>
      <c r="AB852" s="8910"/>
      <c r="AC852" s="8920"/>
      <c r="AD852" s="722">
        <v>48186.27</v>
      </c>
      <c r="AE852" s="8920"/>
      <c r="AF852" s="248"/>
      <c r="AG852" s="248"/>
    </row>
    <row r="853" spans="1:33" ht="30" customHeight="1">
      <c r="A853" s="591" t="s">
        <v>6896</v>
      </c>
      <c r="B853" s="9184"/>
      <c r="C853" s="8845"/>
      <c r="D853" s="8845"/>
      <c r="E853" s="8845"/>
      <c r="F853" s="8878"/>
      <c r="G853" s="8850"/>
      <c r="H853" s="9187"/>
      <c r="I853" s="8850"/>
      <c r="J853" s="8854"/>
      <c r="K853" s="8854"/>
      <c r="L853" s="635" t="s">
        <v>455</v>
      </c>
      <c r="M853" s="8854"/>
      <c r="N853" s="782" t="s">
        <v>3951</v>
      </c>
      <c r="O853" s="675">
        <v>1</v>
      </c>
      <c r="P853" s="675">
        <v>1</v>
      </c>
      <c r="Q853" s="9171"/>
      <c r="R853" s="8850"/>
      <c r="S853" s="712"/>
      <c r="T853" s="712"/>
      <c r="U853" s="712"/>
      <c r="V853" s="8850"/>
      <c r="W853" s="8860"/>
      <c r="X853" s="8850"/>
      <c r="Y853" s="8860"/>
      <c r="Z853" s="8894"/>
      <c r="AA853" s="8924"/>
      <c r="AB853" s="8908"/>
      <c r="AC853" s="8913"/>
      <c r="AD853" s="722">
        <v>44681.67</v>
      </c>
      <c r="AE853" s="8913"/>
      <c r="AF853" s="30"/>
      <c r="AG853" s="30"/>
    </row>
    <row r="854" spans="1:33" ht="30" customHeight="1">
      <c r="A854" s="591" t="s">
        <v>6896</v>
      </c>
      <c r="B854" s="9182" t="s">
        <v>3213</v>
      </c>
      <c r="C854" s="8843">
        <v>45168</v>
      </c>
      <c r="D854" s="8843">
        <v>45224</v>
      </c>
      <c r="E854" s="8843"/>
      <c r="F854" s="8877"/>
      <c r="G854" s="8849">
        <v>8644</v>
      </c>
      <c r="H854" s="9185" t="s">
        <v>3214</v>
      </c>
      <c r="I854" s="8849"/>
      <c r="J854" s="9169" t="s">
        <v>3216</v>
      </c>
      <c r="K854" s="9169" t="s">
        <v>3215</v>
      </c>
      <c r="L854" s="925" t="s">
        <v>193</v>
      </c>
      <c r="M854" s="8868" t="s">
        <v>3332</v>
      </c>
      <c r="N854" s="782" t="s">
        <v>3952</v>
      </c>
      <c r="O854" s="675">
        <v>6</v>
      </c>
      <c r="P854" s="675">
        <v>6</v>
      </c>
      <c r="Q854" s="9169" t="s">
        <v>3217</v>
      </c>
      <c r="R854" s="8849"/>
      <c r="S854" s="712"/>
      <c r="T854" s="712"/>
      <c r="U854" s="712"/>
      <c r="V854" s="8849" t="s">
        <v>2073</v>
      </c>
      <c r="W854" s="8859"/>
      <c r="X854" s="9048" t="s">
        <v>37</v>
      </c>
      <c r="Y854" s="8859"/>
      <c r="Z854" s="8893" t="s">
        <v>45</v>
      </c>
      <c r="AA854" s="8924"/>
      <c r="AB854" s="9049" t="s">
        <v>5536</v>
      </c>
      <c r="AC854" s="8912">
        <v>7290</v>
      </c>
      <c r="AD854" s="722">
        <v>7096.32</v>
      </c>
      <c r="AE854" s="8912">
        <f>SUM(AD854*P854+AD855*P855+AD856*P856+AC854)</f>
        <v>142735.85999999999</v>
      </c>
      <c r="AF854" s="247"/>
      <c r="AG854" s="247"/>
    </row>
    <row r="855" spans="1:33" ht="30" customHeight="1">
      <c r="A855" s="591" t="s">
        <v>6896</v>
      </c>
      <c r="B855" s="9183"/>
      <c r="C855" s="8844"/>
      <c r="D855" s="8844"/>
      <c r="E855" s="8844"/>
      <c r="F855" s="8880"/>
      <c r="G855" s="8863"/>
      <c r="H855" s="9186"/>
      <c r="I855" s="8863"/>
      <c r="J855" s="8858"/>
      <c r="K855" s="8858"/>
      <c r="L855" s="635" t="s">
        <v>2184</v>
      </c>
      <c r="M855" s="8858"/>
      <c r="N855" s="243" t="s">
        <v>3954</v>
      </c>
      <c r="O855" s="675">
        <v>1</v>
      </c>
      <c r="P855" s="675">
        <v>1</v>
      </c>
      <c r="Q855" s="9170"/>
      <c r="R855" s="8863"/>
      <c r="S855" s="712"/>
      <c r="T855" s="712"/>
      <c r="U855" s="712"/>
      <c r="V855" s="8863"/>
      <c r="W855" s="8902"/>
      <c r="X855" s="8863"/>
      <c r="Y855" s="8902"/>
      <c r="Z855" s="8896"/>
      <c r="AA855" s="8924"/>
      <c r="AB855" s="8910"/>
      <c r="AC855" s="8920"/>
      <c r="AD855" s="722">
        <v>48186.27</v>
      </c>
      <c r="AE855" s="8920"/>
      <c r="AF855" s="248"/>
      <c r="AG855" s="248"/>
    </row>
    <row r="856" spans="1:33" ht="30" customHeight="1">
      <c r="A856" s="591" t="s">
        <v>6896</v>
      </c>
      <c r="B856" s="9184"/>
      <c r="C856" s="8845"/>
      <c r="D856" s="8845"/>
      <c r="E856" s="8845"/>
      <c r="F856" s="8878"/>
      <c r="G856" s="8850"/>
      <c r="H856" s="9187"/>
      <c r="I856" s="8850"/>
      <c r="J856" s="8854"/>
      <c r="K856" s="8854"/>
      <c r="L856" s="635" t="s">
        <v>455</v>
      </c>
      <c r="M856" s="8854"/>
      <c r="N856" s="782" t="s">
        <v>3951</v>
      </c>
      <c r="O856" s="675">
        <v>1</v>
      </c>
      <c r="P856" s="675">
        <v>1</v>
      </c>
      <c r="Q856" s="9171"/>
      <c r="R856" s="8850"/>
      <c r="S856" s="712"/>
      <c r="T856" s="712"/>
      <c r="U856" s="712"/>
      <c r="V856" s="8850"/>
      <c r="W856" s="8860"/>
      <c r="X856" s="8850"/>
      <c r="Y856" s="8860"/>
      <c r="Z856" s="8894"/>
      <c r="AA856" s="8924"/>
      <c r="AB856" s="8908"/>
      <c r="AC856" s="8913"/>
      <c r="AD856" s="722">
        <v>44681.67</v>
      </c>
      <c r="AE856" s="8913"/>
      <c r="AF856" s="30"/>
      <c r="AG856" s="30"/>
    </row>
    <row r="857" spans="1:33" ht="30" customHeight="1">
      <c r="A857" s="591" t="s">
        <v>6896</v>
      </c>
      <c r="B857" s="9182" t="s">
        <v>3218</v>
      </c>
      <c r="C857" s="8843">
        <v>45168</v>
      </c>
      <c r="D857" s="8843">
        <v>45224</v>
      </c>
      <c r="E857" s="8843"/>
      <c r="F857" s="8877"/>
      <c r="G857" s="8849">
        <v>8644</v>
      </c>
      <c r="H857" s="9185" t="s">
        <v>3219</v>
      </c>
      <c r="I857" s="8849"/>
      <c r="J857" s="9169" t="s">
        <v>3220</v>
      </c>
      <c r="K857" s="9169" t="s">
        <v>3221</v>
      </c>
      <c r="L857" s="925" t="s">
        <v>76</v>
      </c>
      <c r="M857" s="8868" t="s">
        <v>3333</v>
      </c>
      <c r="N857" s="782" t="s">
        <v>3952</v>
      </c>
      <c r="O857" s="675">
        <v>4</v>
      </c>
      <c r="P857" s="675">
        <v>4</v>
      </c>
      <c r="Q857" s="9169" t="s">
        <v>3222</v>
      </c>
      <c r="R857" s="8849"/>
      <c r="S857" s="712"/>
      <c r="T857" s="712"/>
      <c r="U857" s="712"/>
      <c r="V857" s="9106" t="s">
        <v>2073</v>
      </c>
      <c r="W857" s="8859"/>
      <c r="X857" s="9048" t="s">
        <v>37</v>
      </c>
      <c r="Y857" s="8859"/>
      <c r="Z857" s="9081" t="s">
        <v>45</v>
      </c>
      <c r="AA857" s="8924"/>
      <c r="AB857" s="9049" t="s">
        <v>5536</v>
      </c>
      <c r="AC857" s="8912">
        <v>7290</v>
      </c>
      <c r="AD857" s="722">
        <v>7096.32</v>
      </c>
      <c r="AE857" s="8912">
        <f>SUM(AD857*P857+AD858*P858+AD859*P859+AC857)</f>
        <v>128543.21999999999</v>
      </c>
      <c r="AF857" s="247"/>
      <c r="AG857" s="247"/>
    </row>
    <row r="858" spans="1:33" ht="30" customHeight="1">
      <c r="A858" s="591" t="s">
        <v>6896</v>
      </c>
      <c r="B858" s="9183"/>
      <c r="C858" s="8844"/>
      <c r="D858" s="8844"/>
      <c r="E858" s="8844"/>
      <c r="F858" s="8880"/>
      <c r="G858" s="8863"/>
      <c r="H858" s="9186"/>
      <c r="I858" s="8863"/>
      <c r="J858" s="8858"/>
      <c r="K858" s="8858"/>
      <c r="L858" s="635" t="s">
        <v>2184</v>
      </c>
      <c r="M858" s="8858"/>
      <c r="N858" s="243" t="s">
        <v>3954</v>
      </c>
      <c r="O858" s="675">
        <v>1</v>
      </c>
      <c r="P858" s="675">
        <v>1</v>
      </c>
      <c r="Q858" s="9170"/>
      <c r="R858" s="8863"/>
      <c r="S858" s="712"/>
      <c r="T858" s="712"/>
      <c r="U858" s="712"/>
      <c r="V858" s="8863"/>
      <c r="W858" s="8902"/>
      <c r="X858" s="8863"/>
      <c r="Y858" s="8902"/>
      <c r="Z858" s="8896"/>
      <c r="AA858" s="8924"/>
      <c r="AB858" s="8910"/>
      <c r="AC858" s="8920"/>
      <c r="AD858" s="722">
        <v>48186.27</v>
      </c>
      <c r="AE858" s="8920"/>
      <c r="AF858" s="248"/>
      <c r="AG858" s="248"/>
    </row>
    <row r="859" spans="1:33" ht="30" customHeight="1">
      <c r="A859" s="591" t="s">
        <v>6896</v>
      </c>
      <c r="B859" s="9184"/>
      <c r="C859" s="8845"/>
      <c r="D859" s="8845"/>
      <c r="E859" s="8845"/>
      <c r="F859" s="8878"/>
      <c r="G859" s="8850"/>
      <c r="H859" s="9187"/>
      <c r="I859" s="8850"/>
      <c r="J859" s="8854"/>
      <c r="K859" s="8854"/>
      <c r="L859" s="635" t="s">
        <v>455</v>
      </c>
      <c r="M859" s="8854"/>
      <c r="N859" s="782" t="s">
        <v>3951</v>
      </c>
      <c r="O859" s="675">
        <v>1</v>
      </c>
      <c r="P859" s="675">
        <v>1</v>
      </c>
      <c r="Q859" s="9171"/>
      <c r="R859" s="8850"/>
      <c r="S859" s="712"/>
      <c r="T859" s="712"/>
      <c r="U859" s="712"/>
      <c r="V859" s="8850"/>
      <c r="W859" s="8860"/>
      <c r="X859" s="8850"/>
      <c r="Y859" s="8860"/>
      <c r="Z859" s="8894"/>
      <c r="AA859" s="8924"/>
      <c r="AB859" s="8908"/>
      <c r="AC859" s="8913"/>
      <c r="AD859" s="722">
        <v>44681.67</v>
      </c>
      <c r="AE859" s="8913"/>
      <c r="AF859" s="30"/>
      <c r="AG859" s="30"/>
    </row>
    <row r="860" spans="1:33" ht="30" customHeight="1">
      <c r="A860" s="591" t="s">
        <v>6896</v>
      </c>
      <c r="B860" s="9087" t="s">
        <v>3223</v>
      </c>
      <c r="C860" s="8843">
        <v>45168</v>
      </c>
      <c r="D860" s="8843">
        <v>45224</v>
      </c>
      <c r="E860" s="9036"/>
      <c r="F860" s="8877"/>
      <c r="G860" s="8849">
        <v>8644</v>
      </c>
      <c r="H860" s="9147" t="s">
        <v>749</v>
      </c>
      <c r="I860" s="8849"/>
      <c r="J860" s="8871" t="s">
        <v>3224</v>
      </c>
      <c r="K860" s="9155" t="s">
        <v>3221</v>
      </c>
      <c r="L860" s="592" t="s">
        <v>76</v>
      </c>
      <c r="M860" s="8868" t="s">
        <v>3334</v>
      </c>
      <c r="N860" s="782" t="s">
        <v>3952</v>
      </c>
      <c r="O860" s="675">
        <v>4</v>
      </c>
      <c r="P860" s="675">
        <v>4</v>
      </c>
      <c r="Q860" s="9155" t="s">
        <v>2771</v>
      </c>
      <c r="R860" s="8849"/>
      <c r="S860" s="712"/>
      <c r="T860" s="712"/>
      <c r="U860" s="712"/>
      <c r="V860" s="8861" t="s">
        <v>2073</v>
      </c>
      <c r="W860" s="8859"/>
      <c r="X860" s="8861" t="s">
        <v>37</v>
      </c>
      <c r="Y860" s="8859"/>
      <c r="Z860" s="9060" t="s">
        <v>45</v>
      </c>
      <c r="AA860" s="8924"/>
      <c r="AB860" s="9049" t="s">
        <v>5536</v>
      </c>
      <c r="AC860" s="8912">
        <v>4860</v>
      </c>
      <c r="AD860" s="722">
        <v>7096.32</v>
      </c>
      <c r="AE860" s="8912">
        <f>SUM(AD860*P860+AD861*P861+AC860)</f>
        <v>79679.25</v>
      </c>
      <c r="AF860" s="247"/>
      <c r="AG860" s="247"/>
    </row>
    <row r="861" spans="1:33" ht="30" customHeight="1">
      <c r="A861" s="591" t="s">
        <v>6896</v>
      </c>
      <c r="B861" s="9030"/>
      <c r="C861" s="8845"/>
      <c r="D861" s="8845"/>
      <c r="E861" s="8866"/>
      <c r="F861" s="8878"/>
      <c r="G861" s="8850"/>
      <c r="H861" s="9148"/>
      <c r="I861" s="8850"/>
      <c r="J861" s="8854"/>
      <c r="K861" s="9158"/>
      <c r="L861" s="635" t="s">
        <v>2184</v>
      </c>
      <c r="M861" s="8854"/>
      <c r="N861" s="782" t="s">
        <v>3957</v>
      </c>
      <c r="O861" s="675">
        <v>1</v>
      </c>
      <c r="P861" s="675">
        <v>1</v>
      </c>
      <c r="Q861" s="9156"/>
      <c r="R861" s="8850"/>
      <c r="S861" s="712"/>
      <c r="T861" s="712"/>
      <c r="U861" s="712"/>
      <c r="V861" s="8850"/>
      <c r="W861" s="8860"/>
      <c r="X861" s="8850"/>
      <c r="Y861" s="8860"/>
      <c r="Z861" s="8894"/>
      <c r="AA861" s="8924"/>
      <c r="AB861" s="8908"/>
      <c r="AC861" s="8913"/>
      <c r="AD861" s="722">
        <v>46433.97</v>
      </c>
      <c r="AE861" s="8913"/>
      <c r="AF861" s="30"/>
      <c r="AG861" s="30"/>
    </row>
    <row r="862" spans="1:33" ht="30" customHeight="1">
      <c r="A862" s="591" t="s">
        <v>6896</v>
      </c>
      <c r="B862" s="9182" t="s">
        <v>3225</v>
      </c>
      <c r="C862" s="8843">
        <v>45168</v>
      </c>
      <c r="D862" s="8843">
        <v>45224</v>
      </c>
      <c r="E862" s="8843"/>
      <c r="F862" s="8877"/>
      <c r="G862" s="8849">
        <v>8644</v>
      </c>
      <c r="H862" s="9185" t="s">
        <v>3226</v>
      </c>
      <c r="I862" s="8849"/>
      <c r="J862" s="9169" t="s">
        <v>3227</v>
      </c>
      <c r="K862" s="9169" t="s">
        <v>3228</v>
      </c>
      <c r="L862" s="925" t="s">
        <v>76</v>
      </c>
      <c r="M862" s="8868" t="s">
        <v>3335</v>
      </c>
      <c r="N862" s="782" t="s">
        <v>3952</v>
      </c>
      <c r="O862" s="675">
        <v>4</v>
      </c>
      <c r="P862" s="675">
        <v>4</v>
      </c>
      <c r="Q862" s="9169" t="s">
        <v>3229</v>
      </c>
      <c r="R862" s="8849"/>
      <c r="S862" s="712"/>
      <c r="T862" s="712"/>
      <c r="U862" s="712"/>
      <c r="V862" s="8849" t="s">
        <v>2073</v>
      </c>
      <c r="W862" s="8859"/>
      <c r="X862" s="9048" t="s">
        <v>37</v>
      </c>
      <c r="Y862" s="8859"/>
      <c r="Z862" s="8893" t="s">
        <v>45</v>
      </c>
      <c r="AA862" s="8924"/>
      <c r="AB862" s="9049" t="s">
        <v>5536</v>
      </c>
      <c r="AC862" s="8912">
        <v>4860</v>
      </c>
      <c r="AD862" s="722">
        <v>7096.32</v>
      </c>
      <c r="AE862" s="8912">
        <f>SUM(AD862*P862+AD863*P863+AD864*P864+AC862)</f>
        <v>126113.21999999999</v>
      </c>
      <c r="AF862" s="247"/>
      <c r="AG862" s="247"/>
    </row>
    <row r="863" spans="1:33" ht="30" customHeight="1">
      <c r="A863" s="591" t="s">
        <v>6896</v>
      </c>
      <c r="B863" s="9183"/>
      <c r="C863" s="8844"/>
      <c r="D863" s="8844"/>
      <c r="E863" s="8844"/>
      <c r="F863" s="8880"/>
      <c r="G863" s="8863"/>
      <c r="H863" s="9186"/>
      <c r="I863" s="8863"/>
      <c r="J863" s="8858"/>
      <c r="K863" s="8858"/>
      <c r="L863" s="635" t="s">
        <v>2184</v>
      </c>
      <c r="M863" s="8858"/>
      <c r="N863" s="243" t="s">
        <v>3954</v>
      </c>
      <c r="O863" s="675">
        <v>1</v>
      </c>
      <c r="P863" s="675">
        <v>1</v>
      </c>
      <c r="Q863" s="9170"/>
      <c r="R863" s="8863"/>
      <c r="S863" s="712"/>
      <c r="T863" s="712"/>
      <c r="U863" s="712"/>
      <c r="V863" s="8863"/>
      <c r="W863" s="8902"/>
      <c r="X863" s="8863"/>
      <c r="Y863" s="8902"/>
      <c r="Z863" s="8896"/>
      <c r="AA863" s="8924"/>
      <c r="AB863" s="8910"/>
      <c r="AC863" s="8920"/>
      <c r="AD863" s="722">
        <v>48186.27</v>
      </c>
      <c r="AE863" s="8920"/>
      <c r="AF863" s="248"/>
      <c r="AG863" s="248"/>
    </row>
    <row r="864" spans="1:33" ht="30" customHeight="1">
      <c r="A864" s="591" t="s">
        <v>6896</v>
      </c>
      <c r="B864" s="9184"/>
      <c r="C864" s="8845"/>
      <c r="D864" s="8845"/>
      <c r="E864" s="8845"/>
      <c r="F864" s="8878"/>
      <c r="G864" s="8850"/>
      <c r="H864" s="9187"/>
      <c r="I864" s="8850"/>
      <c r="J864" s="8854"/>
      <c r="K864" s="8854"/>
      <c r="L864" s="635" t="s">
        <v>1095</v>
      </c>
      <c r="M864" s="8854"/>
      <c r="N864" s="782" t="s">
        <v>3951</v>
      </c>
      <c r="O864" s="675">
        <v>1</v>
      </c>
      <c r="P864" s="675">
        <v>1</v>
      </c>
      <c r="Q864" s="9171"/>
      <c r="R864" s="8850"/>
      <c r="S864" s="712"/>
      <c r="T864" s="712"/>
      <c r="U864" s="712"/>
      <c r="V864" s="8850"/>
      <c r="W864" s="8860"/>
      <c r="X864" s="8850"/>
      <c r="Y864" s="8860"/>
      <c r="Z864" s="8894"/>
      <c r="AA864" s="8924"/>
      <c r="AB864" s="8908"/>
      <c r="AC864" s="8913"/>
      <c r="AD864" s="722">
        <v>44681.67</v>
      </c>
      <c r="AE864" s="8913"/>
      <c r="AF864" s="30"/>
      <c r="AG864" s="30"/>
    </row>
    <row r="865" spans="1:33" ht="30" customHeight="1">
      <c r="A865" s="897" t="s">
        <v>6896</v>
      </c>
      <c r="B865" s="9087" t="s">
        <v>3230</v>
      </c>
      <c r="C865" s="8843">
        <v>45168</v>
      </c>
      <c r="D865" s="8843">
        <v>45224</v>
      </c>
      <c r="E865" s="8864"/>
      <c r="F865" s="8877"/>
      <c r="G865" s="8849">
        <v>8644</v>
      </c>
      <c r="H865" s="9147" t="s">
        <v>3231</v>
      </c>
      <c r="I865" s="8849"/>
      <c r="J865" s="8871" t="s">
        <v>3232</v>
      </c>
      <c r="K865" s="9155" t="s">
        <v>3233</v>
      </c>
      <c r="L865" s="592" t="s">
        <v>76</v>
      </c>
      <c r="M865" s="8868" t="s">
        <v>3336</v>
      </c>
      <c r="N865" s="782" t="s">
        <v>3952</v>
      </c>
      <c r="O865" s="675">
        <v>4</v>
      </c>
      <c r="P865" s="675">
        <v>4</v>
      </c>
      <c r="Q865" s="9155" t="s">
        <v>3234</v>
      </c>
      <c r="R865" s="8849"/>
      <c r="S865" s="712"/>
      <c r="T865" s="712"/>
      <c r="U865" s="712"/>
      <c r="V865" s="9052" t="s">
        <v>2073</v>
      </c>
      <c r="W865" s="8859"/>
      <c r="X865" s="9052" t="s">
        <v>37</v>
      </c>
      <c r="Y865" s="8859"/>
      <c r="Z865" s="8893" t="s">
        <v>45</v>
      </c>
      <c r="AA865" s="8924"/>
      <c r="AB865" s="9049" t="s">
        <v>5536</v>
      </c>
      <c r="AC865" s="8912">
        <v>14580</v>
      </c>
      <c r="AD865" s="722">
        <v>7096.32</v>
      </c>
      <c r="AE865" s="8912">
        <f>SUM(AD865*P865+AD866*P866+AC865)</f>
        <v>91151.549999999988</v>
      </c>
      <c r="AF865" s="247"/>
      <c r="AG865" s="247"/>
    </row>
    <row r="866" spans="1:33" ht="30" customHeight="1">
      <c r="A866" s="897" t="s">
        <v>6896</v>
      </c>
      <c r="B866" s="9030"/>
      <c r="C866" s="8845"/>
      <c r="D866" s="8845"/>
      <c r="E866" s="8866"/>
      <c r="F866" s="8878"/>
      <c r="G866" s="8850"/>
      <c r="H866" s="9148"/>
      <c r="I866" s="8850"/>
      <c r="J866" s="8854"/>
      <c r="K866" s="9158"/>
      <c r="L866" s="635" t="s">
        <v>2184</v>
      </c>
      <c r="M866" s="8854"/>
      <c r="N866" s="243" t="s">
        <v>3954</v>
      </c>
      <c r="O866" s="675">
        <v>1</v>
      </c>
      <c r="P866" s="675">
        <v>1</v>
      </c>
      <c r="Q866" s="9156"/>
      <c r="R866" s="8850"/>
      <c r="S866" s="712"/>
      <c r="T866" s="712"/>
      <c r="U866" s="712"/>
      <c r="V866" s="8850"/>
      <c r="W866" s="8860"/>
      <c r="X866" s="8850"/>
      <c r="Y866" s="8860"/>
      <c r="Z866" s="8894"/>
      <c r="AA866" s="8924"/>
      <c r="AB866" s="8908"/>
      <c r="AC866" s="8913"/>
      <c r="AD866" s="722">
        <v>48186.27</v>
      </c>
      <c r="AE866" s="8913"/>
      <c r="AF866" s="30"/>
      <c r="AG866" s="30"/>
    </row>
    <row r="867" spans="1:33" ht="30" customHeight="1">
      <c r="A867" s="897" t="s">
        <v>6896</v>
      </c>
      <c r="B867" s="9087" t="s">
        <v>3235</v>
      </c>
      <c r="C867" s="8843">
        <v>45168</v>
      </c>
      <c r="D867" s="8843">
        <v>45224</v>
      </c>
      <c r="E867" s="8864"/>
      <c r="F867" s="8877"/>
      <c r="G867" s="8849">
        <v>8644</v>
      </c>
      <c r="H867" s="9147" t="s">
        <v>3236</v>
      </c>
      <c r="I867" s="8849"/>
      <c r="J867" s="8871" t="s">
        <v>3237</v>
      </c>
      <c r="K867" s="9155" t="s">
        <v>3238</v>
      </c>
      <c r="L867" s="592" t="s">
        <v>76</v>
      </c>
      <c r="M867" s="8868" t="s">
        <v>3337</v>
      </c>
      <c r="N867" s="782" t="s">
        <v>3952</v>
      </c>
      <c r="O867" s="675">
        <v>4</v>
      </c>
      <c r="P867" s="675">
        <v>4</v>
      </c>
      <c r="Q867" s="9155" t="s">
        <v>3239</v>
      </c>
      <c r="R867" s="8849"/>
      <c r="S867" s="712"/>
      <c r="T867" s="712"/>
      <c r="U867" s="712"/>
      <c r="V867" s="9106" t="s">
        <v>2073</v>
      </c>
      <c r="W867" s="8859"/>
      <c r="X867" s="9048" t="s">
        <v>37</v>
      </c>
      <c r="Y867" s="8859"/>
      <c r="Z867" s="8919" t="s">
        <v>45</v>
      </c>
      <c r="AA867" s="8924"/>
      <c r="AB867" s="9049" t="s">
        <v>5536</v>
      </c>
      <c r="AC867" s="752">
        <v>4860</v>
      </c>
      <c r="AD867" s="722">
        <v>7096.32</v>
      </c>
      <c r="AE867" s="8912">
        <f>SUM(AD867*P867+AD868*P868+AC867)</f>
        <v>79679.25</v>
      </c>
      <c r="AF867" s="247"/>
      <c r="AG867" s="247"/>
    </row>
    <row r="868" spans="1:33" ht="30" customHeight="1">
      <c r="A868" s="897" t="s">
        <v>6896</v>
      </c>
      <c r="B868" s="9030"/>
      <c r="C868" s="8845"/>
      <c r="D868" s="8845"/>
      <c r="E868" s="8866"/>
      <c r="F868" s="8878"/>
      <c r="G868" s="8850"/>
      <c r="H868" s="9148"/>
      <c r="I868" s="8850"/>
      <c r="J868" s="8854"/>
      <c r="K868" s="9158"/>
      <c r="L868" s="635" t="s">
        <v>2184</v>
      </c>
      <c r="M868" s="8854"/>
      <c r="N868" s="782" t="s">
        <v>3957</v>
      </c>
      <c r="O868" s="675">
        <v>1</v>
      </c>
      <c r="P868" s="675">
        <v>1</v>
      </c>
      <c r="Q868" s="9156"/>
      <c r="R868" s="8850"/>
      <c r="S868" s="712"/>
      <c r="T868" s="712"/>
      <c r="U868" s="712"/>
      <c r="V868" s="8850"/>
      <c r="W868" s="8860"/>
      <c r="X868" s="8850"/>
      <c r="Y868" s="8860"/>
      <c r="Z868" s="8894"/>
      <c r="AA868" s="8924"/>
      <c r="AB868" s="8908"/>
      <c r="AC868" s="727"/>
      <c r="AD868" s="722">
        <v>46433.97</v>
      </c>
      <c r="AE868" s="8913"/>
      <c r="AF868" s="30"/>
      <c r="AG868" s="30"/>
    </row>
    <row r="869" spans="1:33" ht="30" customHeight="1">
      <c r="A869" s="897" t="s">
        <v>6896</v>
      </c>
      <c r="B869" s="9087" t="s">
        <v>3240</v>
      </c>
      <c r="C869" s="8843">
        <v>45168</v>
      </c>
      <c r="D869" s="8843">
        <v>45224</v>
      </c>
      <c r="E869" s="8864"/>
      <c r="F869" s="8877"/>
      <c r="G869" s="8849">
        <v>8644</v>
      </c>
      <c r="H869" s="9147" t="s">
        <v>3241</v>
      </c>
      <c r="I869" s="8849"/>
      <c r="J869" s="8871" t="s">
        <v>3242</v>
      </c>
      <c r="K869" s="9155" t="s">
        <v>3243</v>
      </c>
      <c r="L869" s="592" t="s">
        <v>76</v>
      </c>
      <c r="M869" s="8868" t="s">
        <v>3338</v>
      </c>
      <c r="N869" s="782" t="s">
        <v>3952</v>
      </c>
      <c r="O869" s="675">
        <v>4</v>
      </c>
      <c r="P869" s="675">
        <v>4</v>
      </c>
      <c r="Q869" s="9155" t="s">
        <v>2771</v>
      </c>
      <c r="R869" s="8849"/>
      <c r="S869" s="712"/>
      <c r="T869" s="712"/>
      <c r="U869" s="712"/>
      <c r="V869" s="9176" t="s">
        <v>2073</v>
      </c>
      <c r="W869" s="8859"/>
      <c r="X869" s="9048" t="s">
        <v>37</v>
      </c>
      <c r="Y869" s="8859"/>
      <c r="Z869" s="9056" t="s">
        <v>45</v>
      </c>
      <c r="AA869" s="8924"/>
      <c r="AB869" s="9049" t="s">
        <v>5536</v>
      </c>
      <c r="AC869" s="8912">
        <v>7290</v>
      </c>
      <c r="AD869" s="722">
        <v>7096.32</v>
      </c>
      <c r="AE869" s="8912">
        <f>SUM(AD869*P869+AD870*P870+AD871*P871+AC869)</f>
        <v>126790.92</v>
      </c>
      <c r="AF869" s="247"/>
      <c r="AG869" s="247"/>
    </row>
    <row r="870" spans="1:33" ht="30" customHeight="1">
      <c r="A870" s="897" t="s">
        <v>6896</v>
      </c>
      <c r="B870" s="9029"/>
      <c r="C870" s="8844"/>
      <c r="D870" s="8844"/>
      <c r="E870" s="8865"/>
      <c r="F870" s="8880"/>
      <c r="G870" s="8863"/>
      <c r="H870" s="9151"/>
      <c r="I870" s="8863"/>
      <c r="J870" s="8858"/>
      <c r="K870" s="9162"/>
      <c r="L870" s="635" t="s">
        <v>1717</v>
      </c>
      <c r="M870" s="8870"/>
      <c r="N870" s="782" t="s">
        <v>3957</v>
      </c>
      <c r="O870" s="675">
        <v>1</v>
      </c>
      <c r="P870" s="675">
        <v>1</v>
      </c>
      <c r="Q870" s="9162"/>
      <c r="R870" s="8863"/>
      <c r="S870" s="712"/>
      <c r="T870" s="712"/>
      <c r="U870" s="712"/>
      <c r="V870" s="9177"/>
      <c r="W870" s="8860"/>
      <c r="X870" s="9124"/>
      <c r="Y870" s="8860"/>
      <c r="Z870" s="9115"/>
      <c r="AA870" s="8924"/>
      <c r="AB870" s="9058"/>
      <c r="AC870" s="8920"/>
      <c r="AD870" s="722">
        <v>46433.97</v>
      </c>
      <c r="AE870" s="8920"/>
      <c r="AF870" s="30"/>
      <c r="AG870" s="30"/>
    </row>
    <row r="871" spans="1:33" ht="30" customHeight="1">
      <c r="A871" s="897" t="s">
        <v>6896</v>
      </c>
      <c r="B871" s="9030"/>
      <c r="C871" s="8845"/>
      <c r="D871" s="8845"/>
      <c r="E871" s="8866"/>
      <c r="F871" s="8878"/>
      <c r="G871" s="8850"/>
      <c r="H871" s="9152"/>
      <c r="I871" s="8850"/>
      <c r="J871" s="8854"/>
      <c r="K871" s="9156"/>
      <c r="L871" s="141" t="s">
        <v>1095</v>
      </c>
      <c r="M871" s="8869"/>
      <c r="N871" s="1882" t="s">
        <v>3951</v>
      </c>
      <c r="O871" s="675">
        <v>1</v>
      </c>
      <c r="P871" s="675">
        <v>1</v>
      </c>
      <c r="Q871" s="9156"/>
      <c r="R871" s="8850"/>
      <c r="S871" s="712"/>
      <c r="T871" s="712"/>
      <c r="U871" s="712"/>
      <c r="V871" s="9178"/>
      <c r="W871" s="1602"/>
      <c r="X871" s="9125"/>
      <c r="Y871" s="1602"/>
      <c r="Z871" s="9116"/>
      <c r="AA871" s="592"/>
      <c r="AB871" s="9059"/>
      <c r="AC871" s="8913"/>
      <c r="AD871" s="722">
        <v>44681.67</v>
      </c>
      <c r="AE871" s="8913"/>
      <c r="AF871" s="248"/>
      <c r="AG871" s="248"/>
    </row>
    <row r="872" spans="1:33" ht="30" customHeight="1">
      <c r="A872" s="897" t="s">
        <v>6896</v>
      </c>
      <c r="B872" s="9182" t="s">
        <v>3244</v>
      </c>
      <c r="C872" s="8843">
        <v>45168</v>
      </c>
      <c r="D872" s="8843">
        <v>45224</v>
      </c>
      <c r="E872" s="8843"/>
      <c r="F872" s="8877"/>
      <c r="G872" s="8849">
        <v>8644</v>
      </c>
      <c r="H872" s="9185">
        <v>635</v>
      </c>
      <c r="I872" s="8849"/>
      <c r="J872" s="9169" t="s">
        <v>3245</v>
      </c>
      <c r="K872" s="9169" t="s">
        <v>3246</v>
      </c>
      <c r="L872" s="925" t="s">
        <v>76</v>
      </c>
      <c r="M872" s="8868" t="s">
        <v>3339</v>
      </c>
      <c r="N872" s="782" t="s">
        <v>3952</v>
      </c>
      <c r="O872" s="675">
        <v>4</v>
      </c>
      <c r="P872" s="675">
        <v>4</v>
      </c>
      <c r="Q872" s="9169" t="s">
        <v>3247</v>
      </c>
      <c r="R872" s="8849"/>
      <c r="S872" s="712"/>
      <c r="T872" s="712"/>
      <c r="U872" s="712"/>
      <c r="V872" s="9126" t="s">
        <v>2073</v>
      </c>
      <c r="W872" s="8859"/>
      <c r="X872" s="9048" t="s">
        <v>37</v>
      </c>
      <c r="Y872" s="8859"/>
      <c r="Z872" s="9046" t="s">
        <v>45</v>
      </c>
      <c r="AA872" s="8924"/>
      <c r="AB872" s="9049" t="s">
        <v>5536</v>
      </c>
      <c r="AC872" s="8912">
        <v>14580</v>
      </c>
      <c r="AD872" s="722">
        <v>7096.32</v>
      </c>
      <c r="AE872" s="8912">
        <f>SUM(AD872*P872+AD873*P873+AD874*P874+AC872)</f>
        <v>134080.91999999998</v>
      </c>
      <c r="AF872" s="247"/>
      <c r="AG872" s="247"/>
    </row>
    <row r="873" spans="1:33" ht="30" customHeight="1">
      <c r="A873" s="897" t="s">
        <v>6896</v>
      </c>
      <c r="B873" s="9183"/>
      <c r="C873" s="8844"/>
      <c r="D873" s="8844"/>
      <c r="E873" s="8844"/>
      <c r="F873" s="8880"/>
      <c r="G873" s="8863"/>
      <c r="H873" s="9186"/>
      <c r="I873" s="8863"/>
      <c r="J873" s="8858"/>
      <c r="K873" s="8858"/>
      <c r="L873" s="635" t="s">
        <v>2184</v>
      </c>
      <c r="M873" s="8858"/>
      <c r="N873" s="782" t="s">
        <v>3957</v>
      </c>
      <c r="O873" s="675">
        <v>1</v>
      </c>
      <c r="P873" s="675">
        <v>1</v>
      </c>
      <c r="Q873" s="9170"/>
      <c r="R873" s="8863"/>
      <c r="S873" s="712"/>
      <c r="T873" s="712"/>
      <c r="U873" s="712"/>
      <c r="V873" s="8863"/>
      <c r="W873" s="8902"/>
      <c r="X873" s="8863"/>
      <c r="Y873" s="8902"/>
      <c r="Z873" s="8896"/>
      <c r="AA873" s="8924"/>
      <c r="AB873" s="8910"/>
      <c r="AC873" s="8920"/>
      <c r="AD873" s="722">
        <v>46433.97</v>
      </c>
      <c r="AE873" s="8920"/>
      <c r="AF873" s="248"/>
      <c r="AG873" s="248"/>
    </row>
    <row r="874" spans="1:33" ht="30" customHeight="1">
      <c r="A874" s="897" t="s">
        <v>6896</v>
      </c>
      <c r="B874" s="9184"/>
      <c r="C874" s="8845"/>
      <c r="D874" s="8845"/>
      <c r="E874" s="8845"/>
      <c r="F874" s="8878"/>
      <c r="G874" s="8850"/>
      <c r="H874" s="9187"/>
      <c r="I874" s="8850"/>
      <c r="J874" s="8854"/>
      <c r="K874" s="8854"/>
      <c r="L874" s="635" t="s">
        <v>1095</v>
      </c>
      <c r="M874" s="8854"/>
      <c r="N874" s="782" t="s">
        <v>3951</v>
      </c>
      <c r="O874" s="675">
        <v>1</v>
      </c>
      <c r="P874" s="675">
        <v>1</v>
      </c>
      <c r="Q874" s="9171"/>
      <c r="R874" s="8850"/>
      <c r="S874" s="712"/>
      <c r="T874" s="712"/>
      <c r="U874" s="712"/>
      <c r="V874" s="8850"/>
      <c r="W874" s="8860"/>
      <c r="X874" s="8850"/>
      <c r="Y874" s="8860"/>
      <c r="Z874" s="8894"/>
      <c r="AA874" s="8924"/>
      <c r="AB874" s="8908"/>
      <c r="AC874" s="8913"/>
      <c r="AD874" s="722">
        <v>44681.67</v>
      </c>
      <c r="AE874" s="8913"/>
      <c r="AF874" s="30"/>
      <c r="AG874" s="30"/>
    </row>
    <row r="875" spans="1:33" ht="30" customHeight="1">
      <c r="A875" s="897" t="s">
        <v>6896</v>
      </c>
      <c r="B875" s="9182" t="s">
        <v>3248</v>
      </c>
      <c r="C875" s="8843">
        <v>45168</v>
      </c>
      <c r="D875" s="8843">
        <v>45224</v>
      </c>
      <c r="E875" s="9188"/>
      <c r="F875" s="8877"/>
      <c r="G875" s="8849">
        <v>8644</v>
      </c>
      <c r="H875" s="9185" t="s">
        <v>3249</v>
      </c>
      <c r="I875" s="8849"/>
      <c r="J875" s="9169" t="s">
        <v>3250</v>
      </c>
      <c r="K875" s="9169" t="s">
        <v>3251</v>
      </c>
      <c r="L875" s="925" t="s">
        <v>167</v>
      </c>
      <c r="M875" s="8868" t="s">
        <v>3340</v>
      </c>
      <c r="N875" s="782" t="s">
        <v>3952</v>
      </c>
      <c r="O875" s="675">
        <v>10</v>
      </c>
      <c r="P875" s="675">
        <v>10</v>
      </c>
      <c r="Q875" s="9169" t="s">
        <v>3252</v>
      </c>
      <c r="R875" s="8849"/>
      <c r="S875" s="712"/>
      <c r="T875" s="712"/>
      <c r="U875" s="712"/>
      <c r="V875" s="9119" t="s">
        <v>2073</v>
      </c>
      <c r="W875" s="8859"/>
      <c r="X875" s="9048" t="s">
        <v>37</v>
      </c>
      <c r="Y875" s="8859"/>
      <c r="Z875" s="8893" t="s">
        <v>45</v>
      </c>
      <c r="AA875" s="8924"/>
      <c r="AB875" s="9049" t="s">
        <v>5543</v>
      </c>
      <c r="AC875" s="8912">
        <v>0</v>
      </c>
      <c r="AD875" s="722">
        <v>7096.32</v>
      </c>
      <c r="AE875" s="8912">
        <f>SUM(AD875*P875+AD876*P876+AD877*P877+AC875)</f>
        <v>163831.14000000001</v>
      </c>
      <c r="AF875" s="9218">
        <v>737</v>
      </c>
      <c r="AG875" s="9654" t="s">
        <v>362</v>
      </c>
    </row>
    <row r="876" spans="1:33" ht="30" customHeight="1">
      <c r="A876" s="897" t="s">
        <v>6896</v>
      </c>
      <c r="B876" s="9183"/>
      <c r="C876" s="8844"/>
      <c r="D876" s="8844"/>
      <c r="E876" s="8844"/>
      <c r="F876" s="8880"/>
      <c r="G876" s="8863"/>
      <c r="H876" s="9186"/>
      <c r="I876" s="8863"/>
      <c r="J876" s="8858"/>
      <c r="K876" s="8858"/>
      <c r="L876" s="635" t="s">
        <v>381</v>
      </c>
      <c r="M876" s="8858"/>
      <c r="N876" s="782" t="s">
        <v>3954</v>
      </c>
      <c r="O876" s="675">
        <v>1</v>
      </c>
      <c r="P876" s="675">
        <v>1</v>
      </c>
      <c r="Q876" s="9170"/>
      <c r="R876" s="8863"/>
      <c r="S876" s="712"/>
      <c r="T876" s="712"/>
      <c r="U876" s="712"/>
      <c r="V876" s="8863"/>
      <c r="W876" s="8902"/>
      <c r="X876" s="8863"/>
      <c r="Y876" s="8902"/>
      <c r="Z876" s="8896"/>
      <c r="AA876" s="8924"/>
      <c r="AB876" s="8910"/>
      <c r="AC876" s="8920"/>
      <c r="AD876" s="722">
        <v>48186.27</v>
      </c>
      <c r="AE876" s="8920"/>
      <c r="AF876" s="9219"/>
      <c r="AG876" s="9656"/>
    </row>
    <row r="877" spans="1:33" ht="30" customHeight="1">
      <c r="A877" s="897" t="s">
        <v>6896</v>
      </c>
      <c r="B877" s="9184"/>
      <c r="C877" s="8845"/>
      <c r="D877" s="8845"/>
      <c r="E877" s="8845"/>
      <c r="F877" s="8878"/>
      <c r="G877" s="8850"/>
      <c r="H877" s="9187"/>
      <c r="I877" s="8850"/>
      <c r="J877" s="8854"/>
      <c r="K877" s="8854"/>
      <c r="L877" s="635" t="s">
        <v>1095</v>
      </c>
      <c r="M877" s="8854"/>
      <c r="N877" s="782" t="s">
        <v>3951</v>
      </c>
      <c r="O877" s="675">
        <v>1</v>
      </c>
      <c r="P877" s="675">
        <v>1</v>
      </c>
      <c r="Q877" s="9171"/>
      <c r="R877" s="8850"/>
      <c r="S877" s="712"/>
      <c r="T877" s="712"/>
      <c r="U877" s="712"/>
      <c r="V877" s="8850"/>
      <c r="W877" s="8860"/>
      <c r="X877" s="8850"/>
      <c r="Y877" s="8860"/>
      <c r="Z877" s="8894"/>
      <c r="AA877" s="8924"/>
      <c r="AB877" s="8908"/>
      <c r="AC877" s="8913"/>
      <c r="AD877" s="722">
        <v>44681.67</v>
      </c>
      <c r="AE877" s="8913"/>
      <c r="AF877" s="9220"/>
      <c r="AG877" s="9655"/>
    </row>
    <row r="878" spans="1:33" ht="30" customHeight="1">
      <c r="A878" s="897" t="s">
        <v>6896</v>
      </c>
      <c r="B878" s="9182" t="s">
        <v>3253</v>
      </c>
      <c r="C878" s="8843">
        <v>45168</v>
      </c>
      <c r="D878" s="8843">
        <v>45224</v>
      </c>
      <c r="E878" s="9188"/>
      <c r="F878" s="8877"/>
      <c r="G878" s="8849">
        <v>8644</v>
      </c>
      <c r="H878" s="9185" t="s">
        <v>3254</v>
      </c>
      <c r="I878" s="8849"/>
      <c r="J878" s="9169" t="s">
        <v>3255</v>
      </c>
      <c r="K878" s="9169" t="s">
        <v>3221</v>
      </c>
      <c r="L878" s="925" t="s">
        <v>193</v>
      </c>
      <c r="M878" s="8868" t="s">
        <v>3341</v>
      </c>
      <c r="N878" s="782" t="s">
        <v>3952</v>
      </c>
      <c r="O878" s="675">
        <v>6</v>
      </c>
      <c r="P878" s="675">
        <v>6</v>
      </c>
      <c r="Q878" s="9169" t="s">
        <v>3256</v>
      </c>
      <c r="R878" s="8849"/>
      <c r="S878" s="712"/>
      <c r="T878" s="712"/>
      <c r="U878" s="712"/>
      <c r="V878" s="9106" t="s">
        <v>2073</v>
      </c>
      <c r="W878" s="8859"/>
      <c r="X878" s="9048" t="s">
        <v>37</v>
      </c>
      <c r="Y878" s="8859"/>
      <c r="Z878" s="8918" t="s">
        <v>45</v>
      </c>
      <c r="AA878" s="8924"/>
      <c r="AB878" s="9049" t="s">
        <v>5536</v>
      </c>
      <c r="AC878" s="8912">
        <v>7290</v>
      </c>
      <c r="AD878" s="722">
        <v>7096.32</v>
      </c>
      <c r="AE878" s="8912">
        <f>SUM(AD878*P878+AD879*P879+AC878)</f>
        <v>96301.89</v>
      </c>
      <c r="AF878" s="247"/>
      <c r="AG878" s="247"/>
    </row>
    <row r="879" spans="1:33" ht="30" customHeight="1">
      <c r="A879" s="897" t="s">
        <v>6896</v>
      </c>
      <c r="B879" s="9183"/>
      <c r="C879" s="8844"/>
      <c r="D879" s="8844"/>
      <c r="E879" s="8844"/>
      <c r="F879" s="8880"/>
      <c r="G879" s="8863"/>
      <c r="H879" s="9186"/>
      <c r="I879" s="8863"/>
      <c r="J879" s="8858"/>
      <c r="K879" s="8858"/>
      <c r="L879" s="635" t="s">
        <v>2184</v>
      </c>
      <c r="M879" s="8858"/>
      <c r="N879" s="782" t="s">
        <v>3957</v>
      </c>
      <c r="O879" s="675">
        <v>1</v>
      </c>
      <c r="P879" s="675">
        <v>1</v>
      </c>
      <c r="Q879" s="9170"/>
      <c r="R879" s="8863"/>
      <c r="S879" s="712"/>
      <c r="T879" s="712"/>
      <c r="U879" s="712"/>
      <c r="V879" s="8863"/>
      <c r="W879" s="8902"/>
      <c r="X879" s="8863"/>
      <c r="Y879" s="8902"/>
      <c r="Z879" s="8896"/>
      <c r="AA879" s="8924"/>
      <c r="AB879" s="8910"/>
      <c r="AC879" s="8920"/>
      <c r="AD879" s="722">
        <v>46433.97</v>
      </c>
      <c r="AE879" s="8913"/>
      <c r="AF879" s="248"/>
      <c r="AG879" s="248"/>
    </row>
    <row r="880" spans="1:33" ht="30" customHeight="1">
      <c r="A880" s="897" t="s">
        <v>6896</v>
      </c>
      <c r="B880" s="9087" t="s">
        <v>3257</v>
      </c>
      <c r="C880" s="8843">
        <v>45169</v>
      </c>
      <c r="D880" s="8843">
        <v>45224</v>
      </c>
      <c r="E880" s="8864"/>
      <c r="F880" s="8877"/>
      <c r="G880" s="8849">
        <v>8644</v>
      </c>
      <c r="H880" s="9147">
        <v>421</v>
      </c>
      <c r="I880" s="8849"/>
      <c r="J880" s="8871" t="s">
        <v>3258</v>
      </c>
      <c r="K880" s="9155" t="s">
        <v>3243</v>
      </c>
      <c r="L880" s="592" t="s">
        <v>76</v>
      </c>
      <c r="M880" s="8868" t="s">
        <v>3342</v>
      </c>
      <c r="N880" s="782" t="s">
        <v>3952</v>
      </c>
      <c r="O880" s="675">
        <v>4</v>
      </c>
      <c r="P880" s="675">
        <v>4</v>
      </c>
      <c r="Q880" s="9155" t="s">
        <v>1945</v>
      </c>
      <c r="R880" s="8849"/>
      <c r="S880" s="712"/>
      <c r="T880" s="712"/>
      <c r="U880" s="712"/>
      <c r="V880" s="9118" t="s">
        <v>2073</v>
      </c>
      <c r="W880" s="8859"/>
      <c r="X880" s="9048" t="s">
        <v>37</v>
      </c>
      <c r="Y880" s="8859"/>
      <c r="Z880" s="8919" t="s">
        <v>45</v>
      </c>
      <c r="AA880" s="8924"/>
      <c r="AB880" s="9049" t="s">
        <v>5542</v>
      </c>
      <c r="AC880" s="8912">
        <v>7290</v>
      </c>
      <c r="AD880" s="722">
        <v>7096.32</v>
      </c>
      <c r="AE880" s="8912">
        <f>SUM(AD880*P880+AD881*P881+AC880)</f>
        <v>82109.25</v>
      </c>
      <c r="AF880" s="247"/>
      <c r="AG880" s="247"/>
    </row>
    <row r="881" spans="1:33" ht="30" customHeight="1">
      <c r="A881" s="897" t="s">
        <v>6896</v>
      </c>
      <c r="B881" s="9030"/>
      <c r="C881" s="8845"/>
      <c r="D881" s="8845"/>
      <c r="E881" s="8866"/>
      <c r="F881" s="8878"/>
      <c r="G881" s="8850"/>
      <c r="H881" s="9148"/>
      <c r="I881" s="8850"/>
      <c r="J881" s="8854"/>
      <c r="K881" s="9158"/>
      <c r="L881" s="635" t="s">
        <v>381</v>
      </c>
      <c r="M881" s="8854"/>
      <c r="N881" s="2108" t="s">
        <v>3957</v>
      </c>
      <c r="O881" s="675">
        <v>1</v>
      </c>
      <c r="P881" s="675">
        <v>1</v>
      </c>
      <c r="Q881" s="9156"/>
      <c r="R881" s="8850"/>
      <c r="S881" s="712"/>
      <c r="T881" s="712"/>
      <c r="U881" s="712"/>
      <c r="V881" s="8850"/>
      <c r="W881" s="8860"/>
      <c r="X881" s="8850"/>
      <c r="Y881" s="8860"/>
      <c r="Z881" s="8894"/>
      <c r="AA881" s="8924"/>
      <c r="AB881" s="8908"/>
      <c r="AC881" s="8913"/>
      <c r="AD881" s="722">
        <v>46433.97</v>
      </c>
      <c r="AE881" s="8913"/>
      <c r="AF881" s="30"/>
      <c r="AG881" s="30"/>
    </row>
    <row r="882" spans="1:33" ht="30" customHeight="1">
      <c r="A882" s="591" t="s">
        <v>6896</v>
      </c>
      <c r="B882" s="9182" t="s">
        <v>3259</v>
      </c>
      <c r="C882" s="8843">
        <v>45169</v>
      </c>
      <c r="D882" s="8843">
        <v>45224</v>
      </c>
      <c r="E882" s="8843"/>
      <c r="F882" s="8877"/>
      <c r="G882" s="8849">
        <v>8644</v>
      </c>
      <c r="H882" s="9185">
        <v>520</v>
      </c>
      <c r="I882" s="8849"/>
      <c r="J882" s="9169" t="s">
        <v>3260</v>
      </c>
      <c r="K882" s="9169" t="s">
        <v>3261</v>
      </c>
      <c r="L882" s="925" t="s">
        <v>62</v>
      </c>
      <c r="M882" s="8868" t="s">
        <v>3343</v>
      </c>
      <c r="N882" s="782" t="s">
        <v>3952</v>
      </c>
      <c r="O882" s="675">
        <v>5</v>
      </c>
      <c r="P882" s="675">
        <v>5</v>
      </c>
      <c r="Q882" s="9169" t="s">
        <v>3262</v>
      </c>
      <c r="R882" s="8849"/>
      <c r="S882" s="712"/>
      <c r="T882" s="712"/>
      <c r="U882" s="712"/>
      <c r="V882" s="8849" t="s">
        <v>2073</v>
      </c>
      <c r="W882" s="8859"/>
      <c r="X882" s="8849" t="s">
        <v>37</v>
      </c>
      <c r="Y882" s="8859"/>
      <c r="Z882" s="8893" t="s">
        <v>45</v>
      </c>
      <c r="AA882" s="8924"/>
      <c r="AB882" s="9049" t="s">
        <v>5536</v>
      </c>
      <c r="AC882" s="8912">
        <v>14580</v>
      </c>
      <c r="AD882" s="722">
        <v>7096.32</v>
      </c>
      <c r="AE882" s="8912">
        <f>SUM(AD882*P882+AD883*P883+AD884*P884+AC882)</f>
        <v>169212.06</v>
      </c>
      <c r="AF882" s="247"/>
      <c r="AG882" s="247"/>
    </row>
    <row r="883" spans="1:33" ht="30" customHeight="1">
      <c r="A883" s="591" t="s">
        <v>6896</v>
      </c>
      <c r="B883" s="9183"/>
      <c r="C883" s="8844"/>
      <c r="D883" s="8844"/>
      <c r="E883" s="8844"/>
      <c r="F883" s="8880"/>
      <c r="G883" s="8863"/>
      <c r="H883" s="9186"/>
      <c r="I883" s="8863"/>
      <c r="J883" s="8858"/>
      <c r="K883" s="8858"/>
      <c r="L883" s="635" t="s">
        <v>2010</v>
      </c>
      <c r="M883" s="8858"/>
      <c r="N883" s="782" t="s">
        <v>3955</v>
      </c>
      <c r="O883" s="675">
        <v>1</v>
      </c>
      <c r="P883" s="675">
        <v>1</v>
      </c>
      <c r="Q883" s="9170"/>
      <c r="R883" s="8863"/>
      <c r="S883" s="712"/>
      <c r="T883" s="712"/>
      <c r="U883" s="712"/>
      <c r="V883" s="8863"/>
      <c r="W883" s="8902"/>
      <c r="X883" s="8863"/>
      <c r="Y883" s="8902"/>
      <c r="Z883" s="8896"/>
      <c r="AA883" s="8924"/>
      <c r="AB883" s="8910"/>
      <c r="AC883" s="8920"/>
      <c r="AD883" s="722">
        <v>74468.789999999994</v>
      </c>
      <c r="AE883" s="8920"/>
      <c r="AF883" s="248"/>
      <c r="AG883" s="248"/>
    </row>
    <row r="884" spans="1:33" ht="30" customHeight="1">
      <c r="A884" s="591" t="s">
        <v>6896</v>
      </c>
      <c r="B884" s="9184"/>
      <c r="C884" s="8845"/>
      <c r="D884" s="8845"/>
      <c r="E884" s="8845"/>
      <c r="F884" s="8878"/>
      <c r="G884" s="8850"/>
      <c r="H884" s="9187"/>
      <c r="I884" s="8850"/>
      <c r="J884" s="8854"/>
      <c r="K884" s="8854"/>
      <c r="L884" s="635" t="s">
        <v>1095</v>
      </c>
      <c r="M884" s="8854"/>
      <c r="N884" s="782" t="s">
        <v>3951</v>
      </c>
      <c r="O884" s="675">
        <v>1</v>
      </c>
      <c r="P884" s="675">
        <v>1</v>
      </c>
      <c r="Q884" s="9171"/>
      <c r="R884" s="8850"/>
      <c r="S884" s="712"/>
      <c r="T884" s="712"/>
      <c r="U884" s="712"/>
      <c r="V884" s="8850"/>
      <c r="W884" s="8860"/>
      <c r="X884" s="8850"/>
      <c r="Y884" s="8860"/>
      <c r="Z884" s="8894"/>
      <c r="AA884" s="8924"/>
      <c r="AB884" s="8908"/>
      <c r="AC884" s="8913"/>
      <c r="AD884" s="722">
        <v>44681.67</v>
      </c>
      <c r="AE884" s="8913"/>
      <c r="AF884" s="30"/>
      <c r="AG884" s="30"/>
    </row>
    <row r="885" spans="1:33" ht="30" customHeight="1">
      <c r="A885" s="757" t="s">
        <v>6959</v>
      </c>
      <c r="B885" s="9087" t="s">
        <v>3263</v>
      </c>
      <c r="C885" s="8843">
        <v>45169</v>
      </c>
      <c r="D885" s="8843">
        <v>45224</v>
      </c>
      <c r="E885" s="8864"/>
      <c r="F885" s="8877"/>
      <c r="G885" s="8849">
        <v>8634</v>
      </c>
      <c r="H885" s="9147">
        <v>445</v>
      </c>
      <c r="I885" s="8849"/>
      <c r="J885" s="8871" t="s">
        <v>3264</v>
      </c>
      <c r="K885" s="9155" t="s">
        <v>3265</v>
      </c>
      <c r="L885" s="592" t="s">
        <v>128</v>
      </c>
      <c r="M885" s="8868" t="s">
        <v>3344</v>
      </c>
      <c r="N885" s="782" t="s">
        <v>3952</v>
      </c>
      <c r="O885" s="675">
        <v>3</v>
      </c>
      <c r="P885" s="119">
        <v>4</v>
      </c>
      <c r="Q885" s="9155" t="s">
        <v>2778</v>
      </c>
      <c r="R885" s="8849"/>
      <c r="S885" s="712"/>
      <c r="T885" s="712"/>
      <c r="U885" s="712"/>
      <c r="V885" s="8849" t="s">
        <v>2073</v>
      </c>
      <c r="W885" s="8849" t="s">
        <v>7560</v>
      </c>
      <c r="X885" s="8849" t="s">
        <v>37</v>
      </c>
      <c r="Y885" s="8859"/>
      <c r="Z885" s="8893" t="s">
        <v>45</v>
      </c>
      <c r="AA885" s="8924"/>
      <c r="AB885" s="9049" t="s">
        <v>5541</v>
      </c>
      <c r="AC885" s="8912">
        <v>4500</v>
      </c>
      <c r="AD885" s="722">
        <v>7425</v>
      </c>
      <c r="AE885" s="8912">
        <f>SUM(AD885*P885+AD886*P886+AC885)</f>
        <v>103500</v>
      </c>
      <c r="AF885" s="247"/>
      <c r="AG885" s="247"/>
    </row>
    <row r="886" spans="1:33" ht="30" customHeight="1">
      <c r="A886" s="757" t="s">
        <v>6959</v>
      </c>
      <c r="B886" s="9030"/>
      <c r="C886" s="8845"/>
      <c r="D886" s="8845"/>
      <c r="E886" s="8866"/>
      <c r="F886" s="8878"/>
      <c r="G886" s="8850"/>
      <c r="H886" s="9148"/>
      <c r="I886" s="8850"/>
      <c r="J886" s="8854"/>
      <c r="K886" s="9158"/>
      <c r="L886" s="246" t="s">
        <v>2746</v>
      </c>
      <c r="M886" s="8854"/>
      <c r="N886" s="782" t="s">
        <v>3955</v>
      </c>
      <c r="O886" s="675">
        <v>1</v>
      </c>
      <c r="P886" s="675">
        <v>1</v>
      </c>
      <c r="Q886" s="9156"/>
      <c r="R886" s="8850"/>
      <c r="S886" s="712"/>
      <c r="T886" s="712"/>
      <c r="U886" s="712"/>
      <c r="V886" s="8850"/>
      <c r="W886" s="8850"/>
      <c r="X886" s="8850"/>
      <c r="Y886" s="8860"/>
      <c r="Z886" s="8894"/>
      <c r="AA886" s="8924"/>
      <c r="AB886" s="8908"/>
      <c r="AC886" s="8913"/>
      <c r="AD886" s="722">
        <v>69300</v>
      </c>
      <c r="AE886" s="8913"/>
      <c r="AF886" s="30"/>
      <c r="AG886" s="30"/>
    </row>
    <row r="887" spans="1:33" ht="30" customHeight="1">
      <c r="A887" s="757" t="s">
        <v>6959</v>
      </c>
      <c r="B887" s="9087" t="s">
        <v>3266</v>
      </c>
      <c r="C887" s="8843">
        <v>45169</v>
      </c>
      <c r="D887" s="8843">
        <v>45224</v>
      </c>
      <c r="E887" s="8864"/>
      <c r="F887" s="8877"/>
      <c r="G887" s="8849">
        <v>8634</v>
      </c>
      <c r="H887" s="9147" t="s">
        <v>1242</v>
      </c>
      <c r="I887" s="8849"/>
      <c r="J887" s="8871" t="s">
        <v>3267</v>
      </c>
      <c r="K887" s="9155" t="s">
        <v>3268</v>
      </c>
      <c r="L887" s="592" t="s">
        <v>76</v>
      </c>
      <c r="M887" s="8868" t="s">
        <v>3345</v>
      </c>
      <c r="N887" s="782" t="s">
        <v>3952</v>
      </c>
      <c r="O887" s="675">
        <v>4</v>
      </c>
      <c r="P887" s="675">
        <v>4</v>
      </c>
      <c r="Q887" s="9155" t="s">
        <v>3269</v>
      </c>
      <c r="R887" s="8849"/>
      <c r="S887" s="712"/>
      <c r="T887" s="712"/>
      <c r="U887" s="712"/>
      <c r="V887" s="9111" t="s">
        <v>2073</v>
      </c>
      <c r="W887" s="8849" t="s">
        <v>7560</v>
      </c>
      <c r="X887" s="9048" t="s">
        <v>37</v>
      </c>
      <c r="Y887" s="8859"/>
      <c r="Z887" s="9046" t="s">
        <v>45</v>
      </c>
      <c r="AA887" s="8924"/>
      <c r="AB887" s="9049" t="s">
        <v>5583</v>
      </c>
      <c r="AC887" s="8912">
        <v>2250</v>
      </c>
      <c r="AD887" s="722">
        <v>7425</v>
      </c>
      <c r="AE887" s="8912">
        <f>SUM(AD887*P887+AD888*P888+AC887)</f>
        <v>74520</v>
      </c>
      <c r="AF887" s="247"/>
      <c r="AG887" s="247"/>
    </row>
    <row r="888" spans="1:33" ht="30" customHeight="1">
      <c r="A888" s="757" t="s">
        <v>6959</v>
      </c>
      <c r="B888" s="9030"/>
      <c r="C888" s="8845"/>
      <c r="D888" s="8845"/>
      <c r="E888" s="8866"/>
      <c r="F888" s="8878"/>
      <c r="G888" s="8850"/>
      <c r="H888" s="9148"/>
      <c r="I888" s="8850"/>
      <c r="J888" s="8854"/>
      <c r="K888" s="9158"/>
      <c r="L888" s="635" t="s">
        <v>2184</v>
      </c>
      <c r="M888" s="8854"/>
      <c r="N888" s="782" t="s">
        <v>3957</v>
      </c>
      <c r="O888" s="675">
        <v>1</v>
      </c>
      <c r="P888" s="675">
        <v>1</v>
      </c>
      <c r="Q888" s="9156"/>
      <c r="R888" s="8850"/>
      <c r="S888" s="712"/>
      <c r="T888" s="712"/>
      <c r="U888" s="712"/>
      <c r="V888" s="8850"/>
      <c r="W888" s="8850"/>
      <c r="X888" s="8850"/>
      <c r="Y888" s="8860"/>
      <c r="Z888" s="8894"/>
      <c r="AA888" s="8924"/>
      <c r="AB888" s="8908"/>
      <c r="AC888" s="8913"/>
      <c r="AD888" s="722">
        <v>42570</v>
      </c>
      <c r="AE888" s="8913"/>
      <c r="AF888" s="30"/>
      <c r="AG888" s="30"/>
    </row>
    <row r="889" spans="1:33" ht="30" customHeight="1">
      <c r="A889" s="757" t="s">
        <v>6959</v>
      </c>
      <c r="B889" s="9087" t="s">
        <v>3270</v>
      </c>
      <c r="C889" s="8843">
        <v>45169</v>
      </c>
      <c r="D889" s="8843">
        <v>45224</v>
      </c>
      <c r="E889" s="8864"/>
      <c r="F889" s="8877"/>
      <c r="G889" s="8849">
        <v>8634</v>
      </c>
      <c r="H889" s="9147" t="s">
        <v>3271</v>
      </c>
      <c r="I889" s="8849"/>
      <c r="J889" s="8871" t="s">
        <v>3272</v>
      </c>
      <c r="K889" s="9155" t="s">
        <v>3273</v>
      </c>
      <c r="L889" s="592" t="s">
        <v>128</v>
      </c>
      <c r="M889" s="8868" t="s">
        <v>3346</v>
      </c>
      <c r="N889" s="782" t="s">
        <v>3952</v>
      </c>
      <c r="O889" s="675">
        <v>3</v>
      </c>
      <c r="P889" s="675">
        <v>3</v>
      </c>
      <c r="Q889" s="9155" t="s">
        <v>3274</v>
      </c>
      <c r="R889" s="8849"/>
      <c r="S889" s="712"/>
      <c r="T889" s="712"/>
      <c r="U889" s="712"/>
      <c r="V889" s="8849" t="s">
        <v>2073</v>
      </c>
      <c r="W889" s="8859"/>
      <c r="X889" s="8849" t="s">
        <v>37</v>
      </c>
      <c r="Y889" s="8859"/>
      <c r="Z889" s="9084" t="s">
        <v>45</v>
      </c>
      <c r="AA889" s="8924"/>
      <c r="AB889" s="9049" t="s">
        <v>5583</v>
      </c>
      <c r="AC889" s="8912">
        <v>4500</v>
      </c>
      <c r="AD889" s="722">
        <v>7425</v>
      </c>
      <c r="AE889" s="8912">
        <f>SUM(AD889*P889+AD890*P890+AC889)</f>
        <v>71325</v>
      </c>
      <c r="AF889" s="247"/>
      <c r="AG889" s="247"/>
    </row>
    <row r="890" spans="1:33" ht="30" customHeight="1">
      <c r="A890" s="757" t="s">
        <v>6959</v>
      </c>
      <c r="B890" s="9030"/>
      <c r="C890" s="8845"/>
      <c r="D890" s="8845"/>
      <c r="E890" s="8866"/>
      <c r="F890" s="8878"/>
      <c r="G890" s="8850"/>
      <c r="H890" s="9148"/>
      <c r="I890" s="8850"/>
      <c r="J890" s="8854"/>
      <c r="K890" s="9158"/>
      <c r="L890" s="635" t="s">
        <v>2184</v>
      </c>
      <c r="M890" s="8854"/>
      <c r="N890" s="370" t="s">
        <v>3954</v>
      </c>
      <c r="O890" s="675">
        <v>1</v>
      </c>
      <c r="P890" s="675">
        <v>1</v>
      </c>
      <c r="Q890" s="9156"/>
      <c r="R890" s="8850"/>
      <c r="S890" s="712"/>
      <c r="T890" s="712"/>
      <c r="U890" s="712"/>
      <c r="V890" s="8850"/>
      <c r="W890" s="8860"/>
      <c r="X890" s="8850"/>
      <c r="Y890" s="8860"/>
      <c r="Z890" s="8894"/>
      <c r="AA890" s="8924"/>
      <c r="AB890" s="8908"/>
      <c r="AC890" s="8913"/>
      <c r="AD890" s="722">
        <v>44550</v>
      </c>
      <c r="AE890" s="8913"/>
      <c r="AF890" s="30"/>
      <c r="AG890" s="30"/>
    </row>
    <row r="891" spans="1:33" ht="30" customHeight="1">
      <c r="A891" s="737" t="s">
        <v>6959</v>
      </c>
      <c r="B891" s="9182" t="s">
        <v>3275</v>
      </c>
      <c r="C891" s="8843">
        <v>45169</v>
      </c>
      <c r="D891" s="8843">
        <v>45224</v>
      </c>
      <c r="E891" s="8843"/>
      <c r="F891" s="8877"/>
      <c r="G891" s="8849">
        <v>8634</v>
      </c>
      <c r="H891" s="9185" t="s">
        <v>3276</v>
      </c>
      <c r="I891" s="8849"/>
      <c r="J891" s="9169" t="s">
        <v>3277</v>
      </c>
      <c r="K891" s="9169" t="s">
        <v>2804</v>
      </c>
      <c r="L891" s="925" t="s">
        <v>128</v>
      </c>
      <c r="M891" s="8868" t="s">
        <v>3347</v>
      </c>
      <c r="N891" s="782" t="s">
        <v>3952</v>
      </c>
      <c r="O891" s="675">
        <v>3</v>
      </c>
      <c r="P891" s="675">
        <v>3</v>
      </c>
      <c r="Q891" s="9169" t="s">
        <v>3278</v>
      </c>
      <c r="R891" s="8849"/>
      <c r="S891" s="712"/>
      <c r="T891" s="712"/>
      <c r="U891" s="712"/>
      <c r="V891" s="9114" t="s">
        <v>2073</v>
      </c>
      <c r="W891" s="8849" t="s">
        <v>7560</v>
      </c>
      <c r="X891" s="9048" t="s">
        <v>37</v>
      </c>
      <c r="Y891" s="8859"/>
      <c r="Z891" s="9046" t="s">
        <v>45</v>
      </c>
      <c r="AA891" s="8924"/>
      <c r="AB891" s="9049" t="s">
        <v>5583</v>
      </c>
      <c r="AC891" s="8912">
        <v>4500</v>
      </c>
      <c r="AD891" s="722">
        <v>7425</v>
      </c>
      <c r="AE891" s="8912">
        <f>SUM(AD891*P891+AD892*P892+AD893*P893+AC891)</f>
        <v>117855</v>
      </c>
      <c r="AF891" s="9224">
        <v>594</v>
      </c>
      <c r="AG891" s="9224" t="s">
        <v>362</v>
      </c>
    </row>
    <row r="892" spans="1:33" ht="30" customHeight="1">
      <c r="A892" s="737" t="s">
        <v>6959</v>
      </c>
      <c r="B892" s="9183"/>
      <c r="C892" s="8844"/>
      <c r="D892" s="8844"/>
      <c r="E892" s="8844"/>
      <c r="F892" s="8880"/>
      <c r="G892" s="8863"/>
      <c r="H892" s="9186"/>
      <c r="I892" s="8863"/>
      <c r="J892" s="8858"/>
      <c r="K892" s="8858"/>
      <c r="L892" s="635" t="s">
        <v>381</v>
      </c>
      <c r="M892" s="8858"/>
      <c r="N892" s="782" t="s">
        <v>3954</v>
      </c>
      <c r="O892" s="675">
        <v>1</v>
      </c>
      <c r="P892" s="675">
        <v>1</v>
      </c>
      <c r="Q892" s="9170"/>
      <c r="R892" s="8863"/>
      <c r="S892" s="712"/>
      <c r="T892" s="712"/>
      <c r="U892" s="712"/>
      <c r="V892" s="8863"/>
      <c r="W892" s="8863"/>
      <c r="X892" s="8863"/>
      <c r="Y892" s="8902"/>
      <c r="Z892" s="8896"/>
      <c r="AA892" s="8924"/>
      <c r="AB892" s="8910"/>
      <c r="AC892" s="8920"/>
      <c r="AD892" s="722">
        <v>44550</v>
      </c>
      <c r="AE892" s="8920"/>
      <c r="AF892" s="9212"/>
      <c r="AG892" s="9212"/>
    </row>
    <row r="893" spans="1:33" ht="30" customHeight="1">
      <c r="A893" s="737" t="s">
        <v>6959</v>
      </c>
      <c r="B893" s="9184"/>
      <c r="C893" s="8845"/>
      <c r="D893" s="8845"/>
      <c r="E893" s="8845"/>
      <c r="F893" s="8878"/>
      <c r="G893" s="8850"/>
      <c r="H893" s="9187"/>
      <c r="I893" s="8850"/>
      <c r="J893" s="8854"/>
      <c r="K893" s="8854"/>
      <c r="L893" s="635" t="s">
        <v>1095</v>
      </c>
      <c r="M893" s="8854"/>
      <c r="N893" s="782" t="s">
        <v>3951</v>
      </c>
      <c r="O893" s="675">
        <v>1</v>
      </c>
      <c r="P893" s="675">
        <v>1</v>
      </c>
      <c r="Q893" s="9171"/>
      <c r="R893" s="8850"/>
      <c r="S893" s="712"/>
      <c r="T893" s="712"/>
      <c r="U893" s="712"/>
      <c r="V893" s="8850"/>
      <c r="W893" s="8850"/>
      <c r="X893" s="8850"/>
      <c r="Y893" s="8860"/>
      <c r="Z893" s="8894"/>
      <c r="AA893" s="8924"/>
      <c r="AB893" s="8908"/>
      <c r="AC893" s="8913"/>
      <c r="AD893" s="722">
        <v>46530</v>
      </c>
      <c r="AE893" s="8913"/>
      <c r="AF893" s="9071"/>
      <c r="AG893" s="9071"/>
    </row>
    <row r="894" spans="1:33" ht="30" customHeight="1">
      <c r="A894" s="737" t="s">
        <v>6959</v>
      </c>
      <c r="B894" s="9182" t="s">
        <v>3279</v>
      </c>
      <c r="C894" s="8843">
        <v>45169</v>
      </c>
      <c r="D894" s="8843">
        <v>45224</v>
      </c>
      <c r="E894" s="8843"/>
      <c r="F894" s="8877"/>
      <c r="G894" s="8849">
        <v>8634</v>
      </c>
      <c r="H894" s="9185" t="s">
        <v>677</v>
      </c>
      <c r="I894" s="8849"/>
      <c r="J894" s="9169" t="s">
        <v>3280</v>
      </c>
      <c r="K894" s="9169" t="s">
        <v>2804</v>
      </c>
      <c r="L894" s="925" t="s">
        <v>128</v>
      </c>
      <c r="M894" s="8868" t="s">
        <v>3348</v>
      </c>
      <c r="N894" s="782" t="s">
        <v>3952</v>
      </c>
      <c r="O894" s="675">
        <v>3</v>
      </c>
      <c r="P894" s="675">
        <v>3</v>
      </c>
      <c r="Q894" s="9169" t="s">
        <v>3281</v>
      </c>
      <c r="R894" s="8849"/>
      <c r="S894" s="712"/>
      <c r="T894" s="712"/>
      <c r="U894" s="712"/>
      <c r="V894" s="8849" t="s">
        <v>2073</v>
      </c>
      <c r="W894" s="8849" t="s">
        <v>7560</v>
      </c>
      <c r="X894" s="9048" t="s">
        <v>37</v>
      </c>
      <c r="Y894" s="8859"/>
      <c r="Z894" s="9046" t="s">
        <v>45</v>
      </c>
      <c r="AA894" s="8924"/>
      <c r="AB894" s="9049" t="s">
        <v>5583</v>
      </c>
      <c r="AC894" s="8912">
        <v>4500</v>
      </c>
      <c r="AD894" s="722">
        <v>7425</v>
      </c>
      <c r="AE894" s="8912">
        <f>SUM(AD894*P894+AD895*P895+AD896*P896+AC894)</f>
        <v>117855</v>
      </c>
      <c r="AF894" s="9218">
        <v>568</v>
      </c>
      <c r="AG894" s="9654" t="s">
        <v>362</v>
      </c>
    </row>
    <row r="895" spans="1:33" ht="30" customHeight="1">
      <c r="A895" s="737" t="s">
        <v>6959</v>
      </c>
      <c r="B895" s="9183"/>
      <c r="C895" s="8844"/>
      <c r="D895" s="8844"/>
      <c r="E895" s="8844"/>
      <c r="F895" s="8880"/>
      <c r="G895" s="8863"/>
      <c r="H895" s="9186"/>
      <c r="I895" s="8863"/>
      <c r="J895" s="8858"/>
      <c r="K895" s="8858"/>
      <c r="L895" s="635" t="s">
        <v>381</v>
      </c>
      <c r="M895" s="8858"/>
      <c r="N895" s="782" t="s">
        <v>3954</v>
      </c>
      <c r="O895" s="675">
        <v>1</v>
      </c>
      <c r="P895" s="675">
        <v>1</v>
      </c>
      <c r="Q895" s="9170"/>
      <c r="R895" s="8863"/>
      <c r="S895" s="712"/>
      <c r="T895" s="712"/>
      <c r="U895" s="712"/>
      <c r="V895" s="8863"/>
      <c r="W895" s="8863"/>
      <c r="X895" s="8863"/>
      <c r="Y895" s="8902"/>
      <c r="Z895" s="8896"/>
      <c r="AA895" s="8924"/>
      <c r="AB895" s="8910"/>
      <c r="AC895" s="8920"/>
      <c r="AD895" s="722">
        <v>44550</v>
      </c>
      <c r="AE895" s="8920"/>
      <c r="AF895" s="9219"/>
      <c r="AG895" s="9656"/>
    </row>
    <row r="896" spans="1:33" ht="30" customHeight="1">
      <c r="A896" s="737" t="s">
        <v>6959</v>
      </c>
      <c r="B896" s="9184"/>
      <c r="C896" s="8845"/>
      <c r="D896" s="8845"/>
      <c r="E896" s="8845"/>
      <c r="F896" s="8878"/>
      <c r="G896" s="8850"/>
      <c r="H896" s="9187"/>
      <c r="I896" s="8850"/>
      <c r="J896" s="8854"/>
      <c r="K896" s="8854"/>
      <c r="L896" s="635" t="s">
        <v>1095</v>
      </c>
      <c r="M896" s="8854"/>
      <c r="N896" s="782" t="s">
        <v>3951</v>
      </c>
      <c r="O896" s="675">
        <v>1</v>
      </c>
      <c r="P896" s="675">
        <v>1</v>
      </c>
      <c r="Q896" s="9171"/>
      <c r="R896" s="8850"/>
      <c r="S896" s="712"/>
      <c r="T896" s="712"/>
      <c r="U896" s="712"/>
      <c r="V896" s="8850"/>
      <c r="W896" s="8850"/>
      <c r="X896" s="8850"/>
      <c r="Y896" s="8860"/>
      <c r="Z896" s="8894"/>
      <c r="AA896" s="8924"/>
      <c r="AB896" s="8908"/>
      <c r="AC896" s="8913"/>
      <c r="AD896" s="722">
        <v>46530</v>
      </c>
      <c r="AE896" s="8913"/>
      <c r="AF896" s="9220"/>
      <c r="AG896" s="9655"/>
    </row>
    <row r="897" spans="1:33" ht="30" customHeight="1">
      <c r="A897" s="194" t="s">
        <v>6959</v>
      </c>
      <c r="B897" s="9189" t="s">
        <v>3282</v>
      </c>
      <c r="C897" s="8944">
        <v>45169</v>
      </c>
      <c r="D897" s="8944">
        <v>45224</v>
      </c>
      <c r="E897" s="8944"/>
      <c r="F897" s="8950"/>
      <c r="G897" s="8905">
        <v>8635</v>
      </c>
      <c r="H897" s="9194" t="s">
        <v>3283</v>
      </c>
      <c r="I897" s="8905"/>
      <c r="J897" s="9172" t="s">
        <v>3284</v>
      </c>
      <c r="K897" s="9172" t="s">
        <v>2804</v>
      </c>
      <c r="L897" s="98" t="s">
        <v>128</v>
      </c>
      <c r="M897" s="8962" t="s">
        <v>3349</v>
      </c>
      <c r="N897" s="109" t="s">
        <v>3952</v>
      </c>
      <c r="O897" s="74">
        <v>3</v>
      </c>
      <c r="P897" s="74">
        <v>3</v>
      </c>
      <c r="Q897" s="9172" t="s">
        <v>3285</v>
      </c>
      <c r="R897" s="8905"/>
      <c r="S897" s="71"/>
      <c r="T897" s="71"/>
      <c r="U897" s="71"/>
      <c r="V897" s="8934"/>
      <c r="W897" s="8934"/>
      <c r="X897" s="8905"/>
      <c r="Y897" s="8934"/>
      <c r="Z897" s="8900"/>
      <c r="AA897" s="8936"/>
      <c r="AB897" s="9053" t="s">
        <v>5583</v>
      </c>
      <c r="AC897" s="293"/>
      <c r="AD897" s="280"/>
      <c r="AE897" s="293"/>
      <c r="AF897" s="247"/>
      <c r="AG897" s="247"/>
    </row>
    <row r="898" spans="1:33" ht="30" customHeight="1">
      <c r="A898" s="194" t="s">
        <v>6959</v>
      </c>
      <c r="B898" s="9190"/>
      <c r="C898" s="8945"/>
      <c r="D898" s="8945"/>
      <c r="E898" s="8945"/>
      <c r="F898" s="8951"/>
      <c r="G898" s="8942"/>
      <c r="H898" s="9195"/>
      <c r="I898" s="8942"/>
      <c r="J898" s="8932"/>
      <c r="K898" s="8932"/>
      <c r="L898" s="91" t="s">
        <v>381</v>
      </c>
      <c r="M898" s="8932"/>
      <c r="N898" s="109" t="s">
        <v>3954</v>
      </c>
      <c r="O898" s="74">
        <v>1</v>
      </c>
      <c r="P898" s="74">
        <v>1</v>
      </c>
      <c r="Q898" s="9173"/>
      <c r="R898" s="8942"/>
      <c r="S898" s="71"/>
      <c r="T898" s="71"/>
      <c r="U898" s="71"/>
      <c r="V898" s="8937"/>
      <c r="W898" s="8937"/>
      <c r="X898" s="8942"/>
      <c r="Y898" s="8937"/>
      <c r="Z898" s="9054"/>
      <c r="AA898" s="8936"/>
      <c r="AB898" s="8922"/>
      <c r="AC898" s="1519"/>
      <c r="AD898" s="280"/>
      <c r="AE898" s="1519"/>
      <c r="AF898" s="248"/>
      <c r="AG898" s="248"/>
    </row>
    <row r="899" spans="1:33" ht="30" customHeight="1">
      <c r="A899" s="194" t="s">
        <v>6959</v>
      </c>
      <c r="B899" s="9191"/>
      <c r="C899" s="8946"/>
      <c r="D899" s="8946"/>
      <c r="E899" s="8946"/>
      <c r="F899" s="8952"/>
      <c r="G899" s="8906"/>
      <c r="H899" s="9196"/>
      <c r="I899" s="8906"/>
      <c r="J899" s="8933"/>
      <c r="K899" s="8933"/>
      <c r="L899" s="91" t="s">
        <v>455</v>
      </c>
      <c r="M899" s="8933"/>
      <c r="N899" s="109" t="s">
        <v>3951</v>
      </c>
      <c r="O899" s="74">
        <v>1</v>
      </c>
      <c r="P899" s="74">
        <v>1</v>
      </c>
      <c r="Q899" s="9174"/>
      <c r="R899" s="8906"/>
      <c r="S899" s="71"/>
      <c r="T899" s="71"/>
      <c r="U899" s="71"/>
      <c r="V899" s="8935"/>
      <c r="W899" s="8935"/>
      <c r="X899" s="8906"/>
      <c r="Y899" s="8935"/>
      <c r="Z899" s="8901"/>
      <c r="AA899" s="8936"/>
      <c r="AB899" s="8923"/>
      <c r="AC899" s="291"/>
      <c r="AD899" s="280"/>
      <c r="AE899" s="291"/>
      <c r="AF899" s="30"/>
      <c r="AG899" s="30"/>
    </row>
    <row r="900" spans="1:33" ht="30" customHeight="1">
      <c r="A900" s="757" t="s">
        <v>6959</v>
      </c>
      <c r="B900" s="9087" t="s">
        <v>3286</v>
      </c>
      <c r="C900" s="8843">
        <v>45169</v>
      </c>
      <c r="D900" s="8843">
        <v>45224</v>
      </c>
      <c r="E900" s="8864"/>
      <c r="F900" s="8877"/>
      <c r="G900" s="8849">
        <v>8634</v>
      </c>
      <c r="H900" s="9147" t="s">
        <v>3287</v>
      </c>
      <c r="I900" s="8849"/>
      <c r="J900" s="8871" t="s">
        <v>3288</v>
      </c>
      <c r="K900" s="9155" t="s">
        <v>2804</v>
      </c>
      <c r="L900" s="592" t="s">
        <v>128</v>
      </c>
      <c r="M900" s="8868" t="s">
        <v>3350</v>
      </c>
      <c r="N900" s="782" t="s">
        <v>3952</v>
      </c>
      <c r="O900" s="675">
        <v>3</v>
      </c>
      <c r="P900" s="675">
        <v>3</v>
      </c>
      <c r="Q900" s="9155" t="s">
        <v>3289</v>
      </c>
      <c r="R900" s="8849"/>
      <c r="S900" s="712"/>
      <c r="T900" s="712"/>
      <c r="U900" s="712"/>
      <c r="V900" s="9114" t="s">
        <v>2073</v>
      </c>
      <c r="W900" s="8849" t="s">
        <v>7560</v>
      </c>
      <c r="X900" s="9048" t="s">
        <v>37</v>
      </c>
      <c r="Y900" s="8859"/>
      <c r="Z900" s="9046" t="s">
        <v>45</v>
      </c>
      <c r="AA900" s="8924"/>
      <c r="AB900" s="9049" t="s">
        <v>5583</v>
      </c>
      <c r="AC900" s="8912">
        <v>4500</v>
      </c>
      <c r="AD900" s="722">
        <v>7425</v>
      </c>
      <c r="AE900" s="8912">
        <f>SUM(AD900*P900+AD901*P901+AC900)</f>
        <v>71325</v>
      </c>
      <c r="AF900" s="9218">
        <v>595</v>
      </c>
      <c r="AG900" s="9224" t="s">
        <v>362</v>
      </c>
    </row>
    <row r="901" spans="1:33" ht="30" customHeight="1">
      <c r="A901" s="757" t="s">
        <v>6959</v>
      </c>
      <c r="B901" s="9030"/>
      <c r="C901" s="8845"/>
      <c r="D901" s="8845"/>
      <c r="E901" s="8866"/>
      <c r="F901" s="8878"/>
      <c r="G901" s="8850"/>
      <c r="H901" s="9148"/>
      <c r="I901" s="8850"/>
      <c r="J901" s="8854"/>
      <c r="K901" s="9158"/>
      <c r="L901" s="907" t="s">
        <v>2184</v>
      </c>
      <c r="M901" s="8854"/>
      <c r="N901" s="143" t="s">
        <v>3954</v>
      </c>
      <c r="O901" s="675">
        <v>1</v>
      </c>
      <c r="P901" s="675">
        <v>1</v>
      </c>
      <c r="Q901" s="9156"/>
      <c r="R901" s="8850"/>
      <c r="S901" s="712"/>
      <c r="T901" s="712"/>
      <c r="U901" s="712"/>
      <c r="V901" s="8850"/>
      <c r="W901" s="8850"/>
      <c r="X901" s="8850"/>
      <c r="Y901" s="8860"/>
      <c r="Z901" s="8894"/>
      <c r="AA901" s="8924"/>
      <c r="AB901" s="8908"/>
      <c r="AC901" s="8913"/>
      <c r="AD901" s="722">
        <v>44550</v>
      </c>
      <c r="AE901" s="8913"/>
      <c r="AF901" s="9220"/>
      <c r="AG901" s="9071"/>
    </row>
    <row r="902" spans="1:33" ht="30" customHeight="1">
      <c r="A902" s="737" t="s">
        <v>6959</v>
      </c>
      <c r="B902" s="9182" t="s">
        <v>3290</v>
      </c>
      <c r="C902" s="8843">
        <v>45169</v>
      </c>
      <c r="D902" s="8843">
        <v>45224</v>
      </c>
      <c r="E902" s="8843"/>
      <c r="F902" s="8877"/>
      <c r="G902" s="8849">
        <v>8635</v>
      </c>
      <c r="H902" s="9185" t="s">
        <v>3291</v>
      </c>
      <c r="I902" s="8849"/>
      <c r="J902" s="9169" t="s">
        <v>3292</v>
      </c>
      <c r="K902" s="9169" t="s">
        <v>3293</v>
      </c>
      <c r="L902" s="925" t="s">
        <v>76</v>
      </c>
      <c r="M902" s="8868" t="s">
        <v>3351</v>
      </c>
      <c r="N902" s="782" t="s">
        <v>3952</v>
      </c>
      <c r="O902" s="675">
        <v>4</v>
      </c>
      <c r="P902" s="675">
        <v>4</v>
      </c>
      <c r="Q902" s="9169" t="s">
        <v>3294</v>
      </c>
      <c r="R902" s="8849"/>
      <c r="S902" s="712"/>
      <c r="T902" s="712"/>
      <c r="U902" s="712"/>
      <c r="V902" s="8849" t="s">
        <v>2073</v>
      </c>
      <c r="W902" s="8859"/>
      <c r="X902" s="8849" t="s">
        <v>37</v>
      </c>
      <c r="Y902" s="8859"/>
      <c r="Z902" s="8893" t="s">
        <v>45</v>
      </c>
      <c r="AA902" s="8924"/>
      <c r="AB902" s="9049" t="s">
        <v>5583</v>
      </c>
      <c r="AC902" s="8912">
        <v>4500</v>
      </c>
      <c r="AD902" s="722">
        <v>7425</v>
      </c>
      <c r="AE902" s="8912">
        <f>SUM(AD902*P902+AD903*P903+AD904*P904+AC902)</f>
        <v>128250</v>
      </c>
      <c r="AF902" s="247"/>
      <c r="AG902" s="247"/>
    </row>
    <row r="903" spans="1:33" ht="30" customHeight="1">
      <c r="A903" s="737" t="s">
        <v>6959</v>
      </c>
      <c r="B903" s="9183"/>
      <c r="C903" s="8844"/>
      <c r="D903" s="8844"/>
      <c r="E903" s="8844"/>
      <c r="F903" s="8880"/>
      <c r="G903" s="8863"/>
      <c r="H903" s="9186"/>
      <c r="I903" s="8863"/>
      <c r="J903" s="8858"/>
      <c r="K903" s="8858"/>
      <c r="L903" s="635" t="s">
        <v>3060</v>
      </c>
      <c r="M903" s="8858"/>
      <c r="N903" s="782" t="s">
        <v>3956</v>
      </c>
      <c r="O903" s="675">
        <v>1</v>
      </c>
      <c r="P903" s="675">
        <v>1</v>
      </c>
      <c r="Q903" s="9170"/>
      <c r="R903" s="8863"/>
      <c r="S903" s="712"/>
      <c r="T903" s="712"/>
      <c r="U903" s="712"/>
      <c r="V903" s="8863"/>
      <c r="W903" s="8902"/>
      <c r="X903" s="8863"/>
      <c r="Y903" s="8902"/>
      <c r="Z903" s="8896"/>
      <c r="AA903" s="8924"/>
      <c r="AB903" s="8910"/>
      <c r="AC903" s="8920"/>
      <c r="AD903" s="722">
        <v>47520</v>
      </c>
      <c r="AE903" s="8920"/>
      <c r="AF903" s="248"/>
      <c r="AG903" s="248"/>
    </row>
    <row r="904" spans="1:33" ht="30" customHeight="1">
      <c r="A904" s="737" t="s">
        <v>6959</v>
      </c>
      <c r="B904" s="9184"/>
      <c r="C904" s="8845"/>
      <c r="D904" s="8845"/>
      <c r="E904" s="8845"/>
      <c r="F904" s="8878"/>
      <c r="G904" s="8850"/>
      <c r="H904" s="9187"/>
      <c r="I904" s="8850"/>
      <c r="J904" s="8854"/>
      <c r="K904" s="8854"/>
      <c r="L904" s="635" t="s">
        <v>1095</v>
      </c>
      <c r="M904" s="8854"/>
      <c r="N904" s="782" t="s">
        <v>3951</v>
      </c>
      <c r="O904" s="675">
        <v>1</v>
      </c>
      <c r="P904" s="675">
        <v>1</v>
      </c>
      <c r="Q904" s="9171"/>
      <c r="R904" s="8850"/>
      <c r="S904" s="712"/>
      <c r="T904" s="712"/>
      <c r="U904" s="712"/>
      <c r="V904" s="8850"/>
      <c r="W904" s="8860"/>
      <c r="X904" s="8850"/>
      <c r="Y904" s="8860"/>
      <c r="Z904" s="8894"/>
      <c r="AA904" s="8924"/>
      <c r="AB904" s="8908"/>
      <c r="AC904" s="8913"/>
      <c r="AD904" s="722">
        <v>46530</v>
      </c>
      <c r="AE904" s="8913"/>
      <c r="AF904" s="30"/>
      <c r="AG904" s="30"/>
    </row>
    <row r="905" spans="1:33" ht="30" customHeight="1">
      <c r="A905" s="737" t="s">
        <v>6959</v>
      </c>
      <c r="B905" s="9182" t="s">
        <v>3295</v>
      </c>
      <c r="C905" s="8843">
        <v>45169</v>
      </c>
      <c r="D905" s="8843">
        <v>45224</v>
      </c>
      <c r="E905" s="8843"/>
      <c r="F905" s="8877"/>
      <c r="G905" s="8849">
        <v>8635</v>
      </c>
      <c r="H905" s="9185" t="s">
        <v>3296</v>
      </c>
      <c r="I905" s="8849"/>
      <c r="J905" s="9169" t="s">
        <v>3297</v>
      </c>
      <c r="K905" s="9169" t="s">
        <v>3293</v>
      </c>
      <c r="L905" s="925" t="s">
        <v>76</v>
      </c>
      <c r="M905" s="8868" t="s">
        <v>3352</v>
      </c>
      <c r="N905" s="782" t="s">
        <v>3952</v>
      </c>
      <c r="O905" s="675">
        <v>4</v>
      </c>
      <c r="P905" s="675">
        <v>4</v>
      </c>
      <c r="Q905" s="9169" t="s">
        <v>3298</v>
      </c>
      <c r="R905" s="8849"/>
      <c r="S905" s="712"/>
      <c r="T905" s="712"/>
      <c r="U905" s="712"/>
      <c r="V905" s="8849" t="s">
        <v>2073</v>
      </c>
      <c r="W905" s="9122" t="s">
        <v>7560</v>
      </c>
      <c r="X905" s="9002" t="s">
        <v>37</v>
      </c>
      <c r="Y905" s="8859"/>
      <c r="Z905" s="9055" t="s">
        <v>45</v>
      </c>
      <c r="AA905" s="8924"/>
      <c r="AB905" s="9049" t="s">
        <v>5583</v>
      </c>
      <c r="AC905" s="8912">
        <v>4500</v>
      </c>
      <c r="AD905" s="722">
        <v>7425</v>
      </c>
      <c r="AE905" s="8912">
        <f>SUM(AD905*P905+AD906*P906+AD907*P907+AC905)</f>
        <v>128250</v>
      </c>
      <c r="AF905" s="247"/>
      <c r="AG905" s="247"/>
    </row>
    <row r="906" spans="1:33" ht="30" customHeight="1">
      <c r="A906" s="737" t="s">
        <v>6959</v>
      </c>
      <c r="B906" s="9183"/>
      <c r="C906" s="8844"/>
      <c r="D906" s="8844"/>
      <c r="E906" s="8844"/>
      <c r="F906" s="8880"/>
      <c r="G906" s="8863"/>
      <c r="H906" s="9186"/>
      <c r="I906" s="8863"/>
      <c r="J906" s="8858"/>
      <c r="K906" s="8858"/>
      <c r="L906" s="635" t="s">
        <v>3060</v>
      </c>
      <c r="M906" s="8858"/>
      <c r="N906" s="782" t="s">
        <v>3956</v>
      </c>
      <c r="O906" s="675">
        <v>1</v>
      </c>
      <c r="P906" s="675">
        <v>1</v>
      </c>
      <c r="Q906" s="9170"/>
      <c r="R906" s="8863"/>
      <c r="S906" s="712"/>
      <c r="T906" s="712"/>
      <c r="U906" s="712"/>
      <c r="V906" s="8863"/>
      <c r="W906" s="8863"/>
      <c r="X906" s="8863"/>
      <c r="Y906" s="8902"/>
      <c r="Z906" s="8896"/>
      <c r="AA906" s="8924"/>
      <c r="AB906" s="8910"/>
      <c r="AC906" s="8920"/>
      <c r="AD906" s="722">
        <v>47520</v>
      </c>
      <c r="AE906" s="8920"/>
      <c r="AF906" s="248"/>
      <c r="AG906" s="248"/>
    </row>
    <row r="907" spans="1:33" ht="30" customHeight="1">
      <c r="A907" s="737" t="s">
        <v>6959</v>
      </c>
      <c r="B907" s="9184"/>
      <c r="C907" s="8845"/>
      <c r="D907" s="8845"/>
      <c r="E907" s="8845"/>
      <c r="F907" s="8878"/>
      <c r="G907" s="8850"/>
      <c r="H907" s="9187"/>
      <c r="I907" s="8850"/>
      <c r="J907" s="8854"/>
      <c r="K907" s="8854"/>
      <c r="L907" s="635" t="s">
        <v>1095</v>
      </c>
      <c r="M907" s="8854"/>
      <c r="N907" s="782" t="s">
        <v>3951</v>
      </c>
      <c r="O907" s="675">
        <v>1</v>
      </c>
      <c r="P907" s="675">
        <v>1</v>
      </c>
      <c r="Q907" s="9171"/>
      <c r="R907" s="8850"/>
      <c r="S907" s="712"/>
      <c r="T907" s="712"/>
      <c r="U907" s="712"/>
      <c r="V907" s="8850"/>
      <c r="W907" s="8850"/>
      <c r="X907" s="8850"/>
      <c r="Y907" s="8860"/>
      <c r="Z907" s="8894"/>
      <c r="AA907" s="8924"/>
      <c r="AB907" s="8908"/>
      <c r="AC907" s="8913"/>
      <c r="AD907" s="722">
        <v>46530</v>
      </c>
      <c r="AE907" s="8913"/>
      <c r="AF907" s="30"/>
      <c r="AG907" s="30"/>
    </row>
    <row r="908" spans="1:33" ht="30" customHeight="1">
      <c r="A908" s="737" t="s">
        <v>6959</v>
      </c>
      <c r="B908" s="9182" t="s">
        <v>3299</v>
      </c>
      <c r="C908" s="8843">
        <v>45169</v>
      </c>
      <c r="D908" s="8843">
        <v>45224</v>
      </c>
      <c r="E908" s="8843"/>
      <c r="F908" s="8877"/>
      <c r="G908" s="8849">
        <v>8635</v>
      </c>
      <c r="H908" s="9185" t="s">
        <v>1143</v>
      </c>
      <c r="I908" s="8849"/>
      <c r="J908" s="9169" t="s">
        <v>3300</v>
      </c>
      <c r="K908" s="9169" t="s">
        <v>2799</v>
      </c>
      <c r="L908" s="925" t="s">
        <v>76</v>
      </c>
      <c r="M908" s="8868" t="s">
        <v>3353</v>
      </c>
      <c r="N908" s="782" t="s">
        <v>3952</v>
      </c>
      <c r="O908" s="675">
        <v>4</v>
      </c>
      <c r="P908" s="675">
        <v>4</v>
      </c>
      <c r="Q908" s="9169" t="s">
        <v>3301</v>
      </c>
      <c r="R908" s="8849"/>
      <c r="S908" s="712"/>
      <c r="T908" s="712"/>
      <c r="U908" s="712"/>
      <c r="V908" s="8849" t="s">
        <v>2073</v>
      </c>
      <c r="W908" s="8859"/>
      <c r="X908" s="8849" t="s">
        <v>37</v>
      </c>
      <c r="Y908" s="8859"/>
      <c r="Z908" s="8893" t="s">
        <v>45</v>
      </c>
      <c r="AA908" s="8924"/>
      <c r="AB908" s="9049" t="s">
        <v>5583</v>
      </c>
      <c r="AC908" s="8912">
        <v>2250</v>
      </c>
      <c r="AD908" s="722">
        <v>7425</v>
      </c>
      <c r="AE908" s="8912">
        <f>SUM(AD908*P908+AD909*P909+AC908)</f>
        <v>74520</v>
      </c>
      <c r="AF908" s="247"/>
      <c r="AG908" s="247"/>
    </row>
    <row r="909" spans="1:33" ht="30" customHeight="1">
      <c r="A909" s="737" t="s">
        <v>6959</v>
      </c>
      <c r="B909" s="9183"/>
      <c r="C909" s="8844"/>
      <c r="D909" s="8844"/>
      <c r="E909" s="8844"/>
      <c r="F909" s="8880"/>
      <c r="G909" s="8863"/>
      <c r="H909" s="9186"/>
      <c r="I909" s="8863"/>
      <c r="J909" s="8858"/>
      <c r="K909" s="8858"/>
      <c r="L909" s="635" t="s">
        <v>3060</v>
      </c>
      <c r="M909" s="8858"/>
      <c r="N909" s="1579" t="s">
        <v>3957</v>
      </c>
      <c r="O909" s="675">
        <v>1</v>
      </c>
      <c r="P909" s="675">
        <v>1</v>
      </c>
      <c r="Q909" s="9170"/>
      <c r="R909" s="8863"/>
      <c r="S909" s="712"/>
      <c r="T909" s="712"/>
      <c r="U909" s="712"/>
      <c r="V909" s="8863"/>
      <c r="W909" s="8902"/>
      <c r="X909" s="8863"/>
      <c r="Y909" s="8902"/>
      <c r="Z909" s="8896"/>
      <c r="AA909" s="8924"/>
      <c r="AB909" s="8910"/>
      <c r="AC909" s="8913"/>
      <c r="AD909" s="722">
        <v>42570</v>
      </c>
      <c r="AE909" s="8913"/>
      <c r="AF909" s="248"/>
      <c r="AG909" s="248"/>
    </row>
    <row r="910" spans="1:33" ht="30" customHeight="1">
      <c r="A910" s="737" t="s">
        <v>6959</v>
      </c>
      <c r="B910" s="9087" t="s">
        <v>3302</v>
      </c>
      <c r="C910" s="8843">
        <v>45169</v>
      </c>
      <c r="D910" s="8843">
        <v>45224</v>
      </c>
      <c r="E910" s="9180"/>
      <c r="F910" s="8877"/>
      <c r="G910" s="8849">
        <v>8634</v>
      </c>
      <c r="H910" s="9147" t="s">
        <v>3303</v>
      </c>
      <c r="I910" s="8849"/>
      <c r="J910" s="8871" t="s">
        <v>3304</v>
      </c>
      <c r="K910" s="9155" t="s">
        <v>2804</v>
      </c>
      <c r="L910" s="592" t="s">
        <v>76</v>
      </c>
      <c r="M910" s="8868" t="s">
        <v>3354</v>
      </c>
      <c r="N910" s="782" t="s">
        <v>3952</v>
      </c>
      <c r="O910" s="675">
        <v>4</v>
      </c>
      <c r="P910" s="675">
        <v>4</v>
      </c>
      <c r="Q910" s="9155" t="s">
        <v>3305</v>
      </c>
      <c r="R910" s="8849"/>
      <c r="S910" s="712"/>
      <c r="T910" s="712"/>
      <c r="U910" s="712"/>
      <c r="V910" s="8849" t="s">
        <v>2073</v>
      </c>
      <c r="W910" s="8849" t="s">
        <v>7560</v>
      </c>
      <c r="X910" s="9047" t="s">
        <v>37</v>
      </c>
      <c r="Y910" s="8859"/>
      <c r="Z910" s="8893" t="s">
        <v>45</v>
      </c>
      <c r="AA910" s="8924"/>
      <c r="AB910" s="9049" t="s">
        <v>5536</v>
      </c>
      <c r="AC910" s="8912">
        <v>4500</v>
      </c>
      <c r="AD910" s="722">
        <v>7425</v>
      </c>
      <c r="AE910" s="8912">
        <f>SUM(AD910*P910+AD911*P911+AC910)</f>
        <v>78750</v>
      </c>
      <c r="AF910" s="247"/>
      <c r="AG910" s="247"/>
    </row>
    <row r="911" spans="1:33" ht="30" customHeight="1">
      <c r="A911" s="737" t="s">
        <v>6959</v>
      </c>
      <c r="B911" s="9030"/>
      <c r="C911" s="8845"/>
      <c r="D911" s="8845"/>
      <c r="E911" s="8866"/>
      <c r="F911" s="8878"/>
      <c r="G911" s="8850"/>
      <c r="H911" s="9148"/>
      <c r="I911" s="8850"/>
      <c r="J911" s="8854"/>
      <c r="K911" s="9158"/>
      <c r="L911" s="635" t="s">
        <v>2184</v>
      </c>
      <c r="M911" s="8854"/>
      <c r="N911" s="316" t="s">
        <v>3954</v>
      </c>
      <c r="O911" s="675">
        <v>1</v>
      </c>
      <c r="P911" s="675">
        <v>1</v>
      </c>
      <c r="Q911" s="9156"/>
      <c r="R911" s="8850"/>
      <c r="S911" s="712"/>
      <c r="T911" s="712"/>
      <c r="U911" s="712"/>
      <c r="V911" s="8850"/>
      <c r="W911" s="8850"/>
      <c r="X911" s="8850"/>
      <c r="Y911" s="8860"/>
      <c r="Z911" s="8894"/>
      <c r="AA911" s="8924"/>
      <c r="AB911" s="8908"/>
      <c r="AC911" s="8913"/>
      <c r="AD911" s="722">
        <v>44550</v>
      </c>
      <c r="AE911" s="8913"/>
      <c r="AF911" s="30"/>
      <c r="AG911" s="30"/>
    </row>
    <row r="912" spans="1:33" ht="30" customHeight="1">
      <c r="A912" s="757" t="s">
        <v>6959</v>
      </c>
      <c r="B912" s="9087" t="s">
        <v>3306</v>
      </c>
      <c r="C912" s="8843">
        <v>45169</v>
      </c>
      <c r="D912" s="8843">
        <v>45224</v>
      </c>
      <c r="E912" s="9180"/>
      <c r="F912" s="8877"/>
      <c r="G912" s="8849">
        <v>8634</v>
      </c>
      <c r="H912" s="9147" t="s">
        <v>3307</v>
      </c>
      <c r="I912" s="8849"/>
      <c r="J912" s="8871" t="s">
        <v>3308</v>
      </c>
      <c r="K912" s="9155" t="s">
        <v>3309</v>
      </c>
      <c r="L912" s="592" t="s">
        <v>128</v>
      </c>
      <c r="M912" s="8868" t="s">
        <v>3355</v>
      </c>
      <c r="N912" s="782" t="s">
        <v>3952</v>
      </c>
      <c r="O912" s="675">
        <v>3</v>
      </c>
      <c r="P912" s="675">
        <v>3</v>
      </c>
      <c r="Q912" s="9155" t="s">
        <v>3310</v>
      </c>
      <c r="R912" s="8849"/>
      <c r="S912" s="712"/>
      <c r="T912" s="712"/>
      <c r="U912" s="712"/>
      <c r="V912" s="9110" t="s">
        <v>2073</v>
      </c>
      <c r="W912" s="8849" t="s">
        <v>7560</v>
      </c>
      <c r="X912" s="9048" t="s">
        <v>37</v>
      </c>
      <c r="Y912" s="8859"/>
      <c r="Z912" s="9060" t="s">
        <v>45</v>
      </c>
      <c r="AA912" s="8924"/>
      <c r="AB912" s="9049" t="s">
        <v>5536</v>
      </c>
      <c r="AC912" s="8912">
        <v>4500</v>
      </c>
      <c r="AD912" s="722">
        <v>7425</v>
      </c>
      <c r="AE912" s="8912">
        <f>SUM(AD912*P912+AD913*P913+AC912)</f>
        <v>71325</v>
      </c>
      <c r="AF912" s="247"/>
      <c r="AG912" s="247"/>
    </row>
    <row r="913" spans="1:33" ht="30" customHeight="1">
      <c r="A913" s="757" t="s">
        <v>6959</v>
      </c>
      <c r="B913" s="9030"/>
      <c r="C913" s="8845"/>
      <c r="D913" s="8845"/>
      <c r="E913" s="8866"/>
      <c r="F913" s="8878"/>
      <c r="G913" s="8850"/>
      <c r="H913" s="9148"/>
      <c r="I913" s="8850"/>
      <c r="J913" s="8854"/>
      <c r="K913" s="9158"/>
      <c r="L913" s="635" t="s">
        <v>2184</v>
      </c>
      <c r="M913" s="8854"/>
      <c r="N913" s="243" t="s">
        <v>3954</v>
      </c>
      <c r="O913" s="675">
        <v>1</v>
      </c>
      <c r="P913" s="675">
        <v>1</v>
      </c>
      <c r="Q913" s="9156"/>
      <c r="R913" s="8850"/>
      <c r="S913" s="712"/>
      <c r="T913" s="712"/>
      <c r="U913" s="712"/>
      <c r="V913" s="8850"/>
      <c r="W913" s="8850"/>
      <c r="X913" s="8850"/>
      <c r="Y913" s="8860"/>
      <c r="Z913" s="8894"/>
      <c r="AA913" s="8924"/>
      <c r="AB913" s="8908"/>
      <c r="AC913" s="8913"/>
      <c r="AD913" s="722">
        <v>44550</v>
      </c>
      <c r="AE913" s="8913"/>
      <c r="AF913" s="30"/>
      <c r="AG913" s="30"/>
    </row>
    <row r="914" spans="1:33" ht="30" customHeight="1">
      <c r="A914" s="757" t="s">
        <v>6959</v>
      </c>
      <c r="B914" s="9087" t="s">
        <v>3311</v>
      </c>
      <c r="C914" s="8843">
        <v>45169</v>
      </c>
      <c r="D914" s="8843"/>
      <c r="E914" s="9180"/>
      <c r="F914" s="8877"/>
      <c r="G914" s="8849">
        <v>8634</v>
      </c>
      <c r="H914" s="9147" t="s">
        <v>3312</v>
      </c>
      <c r="I914" s="8849"/>
      <c r="J914" s="8871" t="s">
        <v>3313</v>
      </c>
      <c r="K914" s="9155" t="s">
        <v>3309</v>
      </c>
      <c r="L914" s="592" t="s">
        <v>128</v>
      </c>
      <c r="M914" s="8868" t="s">
        <v>3356</v>
      </c>
      <c r="N914" s="782" t="s">
        <v>3952</v>
      </c>
      <c r="O914" s="675">
        <v>3</v>
      </c>
      <c r="P914" s="675">
        <v>3</v>
      </c>
      <c r="Q914" s="9155" t="s">
        <v>3314</v>
      </c>
      <c r="R914" s="8849"/>
      <c r="S914" s="712"/>
      <c r="T914" s="712"/>
      <c r="U914" s="712"/>
      <c r="V914" s="9120" t="s">
        <v>2073</v>
      </c>
      <c r="W914" s="8849" t="s">
        <v>7560</v>
      </c>
      <c r="X914" s="9120" t="s">
        <v>37</v>
      </c>
      <c r="Y914" s="8859"/>
      <c r="Z914" s="8893" t="s">
        <v>45</v>
      </c>
      <c r="AA914" s="8924"/>
      <c r="AB914" s="9049" t="s">
        <v>5536</v>
      </c>
      <c r="AC914" s="8912">
        <v>4500</v>
      </c>
      <c r="AD914" s="722">
        <v>7425</v>
      </c>
      <c r="AE914" s="8912">
        <f t="shared" ref="AE914" si="28">SUM(AD914*P914+AD915*P915+AC914)</f>
        <v>71325</v>
      </c>
      <c r="AF914" s="247"/>
      <c r="AG914" s="247"/>
    </row>
    <row r="915" spans="1:33" ht="30" customHeight="1">
      <c r="A915" s="757" t="s">
        <v>6959</v>
      </c>
      <c r="B915" s="9030"/>
      <c r="C915" s="8845"/>
      <c r="D915" s="8845"/>
      <c r="E915" s="8866"/>
      <c r="F915" s="8878"/>
      <c r="G915" s="8850"/>
      <c r="H915" s="9148"/>
      <c r="I915" s="8850"/>
      <c r="J915" s="8854"/>
      <c r="K915" s="9158"/>
      <c r="L915" s="635" t="s">
        <v>2184</v>
      </c>
      <c r="M915" s="8854"/>
      <c r="N915" s="234" t="s">
        <v>3954</v>
      </c>
      <c r="O915" s="675">
        <v>1</v>
      </c>
      <c r="P915" s="675">
        <v>1</v>
      </c>
      <c r="Q915" s="9156"/>
      <c r="R915" s="8850"/>
      <c r="S915" s="712"/>
      <c r="T915" s="712"/>
      <c r="U915" s="712"/>
      <c r="V915" s="8850"/>
      <c r="W915" s="8850"/>
      <c r="X915" s="8850"/>
      <c r="Y915" s="8860"/>
      <c r="Z915" s="8894"/>
      <c r="AA915" s="8924"/>
      <c r="AB915" s="8908"/>
      <c r="AC915" s="8913"/>
      <c r="AD915" s="722">
        <v>44550</v>
      </c>
      <c r="AE915" s="8913"/>
      <c r="AF915" s="30"/>
      <c r="AG915" s="30"/>
    </row>
    <row r="916" spans="1:33" ht="30" customHeight="1">
      <c r="A916" s="757" t="s">
        <v>6959</v>
      </c>
      <c r="B916" s="9087" t="s">
        <v>3315</v>
      </c>
      <c r="C916" s="8843">
        <v>45169</v>
      </c>
      <c r="D916" s="8843">
        <v>45224</v>
      </c>
      <c r="E916" s="9180"/>
      <c r="F916" s="8877"/>
      <c r="G916" s="8849">
        <v>8634</v>
      </c>
      <c r="H916" s="9147" t="s">
        <v>3316</v>
      </c>
      <c r="I916" s="8849"/>
      <c r="J916" s="8871" t="s">
        <v>3317</v>
      </c>
      <c r="K916" s="9155" t="s">
        <v>3318</v>
      </c>
      <c r="L916" s="592" t="s">
        <v>76</v>
      </c>
      <c r="M916" s="8868" t="s">
        <v>3357</v>
      </c>
      <c r="N916" s="782" t="s">
        <v>3952</v>
      </c>
      <c r="O916" s="675">
        <v>4</v>
      </c>
      <c r="P916" s="675">
        <v>4</v>
      </c>
      <c r="Q916" s="9155" t="s">
        <v>3319</v>
      </c>
      <c r="R916" s="8849"/>
      <c r="S916" s="712"/>
      <c r="T916" s="712"/>
      <c r="U916" s="712"/>
      <c r="V916" s="8859" t="s">
        <v>2073</v>
      </c>
      <c r="W916" s="9117" t="s">
        <v>7560</v>
      </c>
      <c r="X916" s="8849" t="s">
        <v>37</v>
      </c>
      <c r="Y916" s="8859"/>
      <c r="Z916" s="8893" t="s">
        <v>45</v>
      </c>
      <c r="AA916" s="8924"/>
      <c r="AB916" s="8907" t="s">
        <v>5541</v>
      </c>
      <c r="AC916" s="8912">
        <v>4500</v>
      </c>
      <c r="AD916" s="722">
        <v>7425</v>
      </c>
      <c r="AE916" s="8912">
        <f t="shared" ref="AE916" si="29">SUM(AD916*P916+AD917*P917+AC916)</f>
        <v>103500</v>
      </c>
      <c r="AF916" s="247"/>
      <c r="AG916" s="247"/>
    </row>
    <row r="917" spans="1:33" ht="30" customHeight="1">
      <c r="A917" s="757" t="s">
        <v>6959</v>
      </c>
      <c r="B917" s="9030"/>
      <c r="C917" s="8845"/>
      <c r="D917" s="8845"/>
      <c r="E917" s="8866"/>
      <c r="F917" s="8878"/>
      <c r="G917" s="8850"/>
      <c r="H917" s="9148"/>
      <c r="I917" s="8850"/>
      <c r="J917" s="8854"/>
      <c r="K917" s="9158"/>
      <c r="L917" s="635" t="s">
        <v>2746</v>
      </c>
      <c r="M917" s="8854"/>
      <c r="N917" s="782" t="s">
        <v>3955</v>
      </c>
      <c r="O917" s="675">
        <v>1</v>
      </c>
      <c r="P917" s="675">
        <v>1</v>
      </c>
      <c r="Q917" s="9156"/>
      <c r="R917" s="8850"/>
      <c r="S917" s="712"/>
      <c r="T917" s="712"/>
      <c r="U917" s="712"/>
      <c r="V917" s="8860"/>
      <c r="W917" s="8850"/>
      <c r="X917" s="8850"/>
      <c r="Y917" s="8860"/>
      <c r="Z917" s="8894"/>
      <c r="AA917" s="8924"/>
      <c r="AB917" s="8908"/>
      <c r="AC917" s="8913"/>
      <c r="AD917" s="722">
        <v>69300</v>
      </c>
      <c r="AE917" s="8913"/>
      <c r="AF917" s="30"/>
      <c r="AG917" s="30"/>
    </row>
    <row r="918" spans="1:33" ht="30" customHeight="1">
      <c r="A918" s="757" t="s">
        <v>6959</v>
      </c>
      <c r="B918" s="9087" t="s">
        <v>3320</v>
      </c>
      <c r="C918" s="8843">
        <v>45169</v>
      </c>
      <c r="D918" s="8843">
        <v>45224</v>
      </c>
      <c r="E918" s="9180"/>
      <c r="F918" s="8877"/>
      <c r="G918" s="8849">
        <v>8634</v>
      </c>
      <c r="H918" s="9147" t="s">
        <v>3321</v>
      </c>
      <c r="I918" s="8849"/>
      <c r="J918" s="8871" t="s">
        <v>3322</v>
      </c>
      <c r="K918" s="9155" t="s">
        <v>2794</v>
      </c>
      <c r="L918" s="592" t="s">
        <v>28</v>
      </c>
      <c r="M918" s="8868" t="s">
        <v>3358</v>
      </c>
      <c r="N918" s="782" t="s">
        <v>3952</v>
      </c>
      <c r="O918" s="675">
        <v>2</v>
      </c>
      <c r="P918" s="119">
        <v>3</v>
      </c>
      <c r="Q918" s="9155" t="s">
        <v>3323</v>
      </c>
      <c r="R918" s="8849"/>
      <c r="S918" s="712"/>
      <c r="T918" s="712"/>
      <c r="U918" s="712"/>
      <c r="V918" s="9121" t="s">
        <v>2073</v>
      </c>
      <c r="W918" s="8849" t="s">
        <v>7560</v>
      </c>
      <c r="X918" s="9121" t="s">
        <v>37</v>
      </c>
      <c r="Y918" s="8859"/>
      <c r="Z918" s="8893" t="s">
        <v>45</v>
      </c>
      <c r="AA918" s="8924"/>
      <c r="AB918" s="9049" t="s">
        <v>5536</v>
      </c>
      <c r="AC918" s="8912">
        <v>4500</v>
      </c>
      <c r="AD918" s="722">
        <v>7425</v>
      </c>
      <c r="AE918" s="8912">
        <f t="shared" ref="AE918" si="30">SUM(AD918*P918+AD919*P919+AC918)</f>
        <v>69345</v>
      </c>
      <c r="AF918" s="247"/>
      <c r="AG918" s="247"/>
    </row>
    <row r="919" spans="1:33" ht="30" customHeight="1">
      <c r="A919" s="757" t="s">
        <v>6959</v>
      </c>
      <c r="B919" s="9030"/>
      <c r="C919" s="8845"/>
      <c r="D919" s="8845"/>
      <c r="E919" s="8866"/>
      <c r="F919" s="8878"/>
      <c r="G919" s="8850"/>
      <c r="H919" s="9148"/>
      <c r="I919" s="8850"/>
      <c r="J919" s="8854"/>
      <c r="K919" s="9158"/>
      <c r="L919" s="635" t="s">
        <v>2184</v>
      </c>
      <c r="M919" s="8854"/>
      <c r="N919" s="782" t="s">
        <v>3957</v>
      </c>
      <c r="O919" s="675">
        <v>1</v>
      </c>
      <c r="P919" s="675">
        <v>1</v>
      </c>
      <c r="Q919" s="9156"/>
      <c r="R919" s="8850"/>
      <c r="S919" s="712"/>
      <c r="T919" s="712"/>
      <c r="U919" s="712"/>
      <c r="V919" s="8850"/>
      <c r="W919" s="8850"/>
      <c r="X919" s="8850"/>
      <c r="Y919" s="8860"/>
      <c r="Z919" s="8894"/>
      <c r="AA919" s="8924"/>
      <c r="AB919" s="8908"/>
      <c r="AC919" s="8913"/>
      <c r="AD919" s="722">
        <v>42570</v>
      </c>
      <c r="AE919" s="8913"/>
      <c r="AF919" s="30"/>
      <c r="AG919" s="30"/>
    </row>
    <row r="920" spans="1:33" ht="30" customHeight="1">
      <c r="A920" s="195" t="s">
        <v>6942</v>
      </c>
      <c r="B920" s="8905" t="s">
        <v>3359</v>
      </c>
      <c r="C920" s="8944">
        <v>45170</v>
      </c>
      <c r="D920" s="8944">
        <v>45226</v>
      </c>
      <c r="E920" s="9181"/>
      <c r="F920" s="8950"/>
      <c r="G920" s="8905">
        <v>8638</v>
      </c>
      <c r="H920" s="9192">
        <v>43</v>
      </c>
      <c r="I920" s="8905"/>
      <c r="J920" s="9140" t="s">
        <v>3360</v>
      </c>
      <c r="K920" s="9160" t="s">
        <v>2006</v>
      </c>
      <c r="L920" s="36" t="s">
        <v>67</v>
      </c>
      <c r="M920" s="8962" t="s">
        <v>3388</v>
      </c>
      <c r="N920" s="109" t="s">
        <v>3952</v>
      </c>
      <c r="O920" s="74">
        <v>7</v>
      </c>
      <c r="P920" s="74">
        <v>7</v>
      </c>
      <c r="Q920" s="9160" t="s">
        <v>2146</v>
      </c>
      <c r="R920" s="8905"/>
      <c r="S920" s="71"/>
      <c r="T920" s="71"/>
      <c r="U920" s="71"/>
      <c r="V920" s="8934" t="s">
        <v>256</v>
      </c>
      <c r="W920" s="8934"/>
      <c r="X920" s="8905"/>
      <c r="Y920" s="8934"/>
      <c r="Z920" s="8900"/>
      <c r="AA920" s="8936"/>
      <c r="AB920" s="9053" t="s">
        <v>5586</v>
      </c>
      <c r="AC920" s="293"/>
      <c r="AD920" s="280"/>
      <c r="AE920" s="293"/>
      <c r="AF920" s="247"/>
      <c r="AG920" s="247"/>
    </row>
    <row r="921" spans="1:33" ht="30" customHeight="1">
      <c r="A921" s="195" t="s">
        <v>6942</v>
      </c>
      <c r="B921" s="8906"/>
      <c r="C921" s="8946"/>
      <c r="D921" s="8946"/>
      <c r="E921" s="8949"/>
      <c r="F921" s="8952"/>
      <c r="G921" s="8906"/>
      <c r="H921" s="9193"/>
      <c r="I921" s="8906"/>
      <c r="J921" s="8933"/>
      <c r="K921" s="9161"/>
      <c r="L921" s="91" t="s">
        <v>2184</v>
      </c>
      <c r="M921" s="8933"/>
      <c r="N921" s="109" t="s">
        <v>3957</v>
      </c>
      <c r="O921" s="74">
        <v>1</v>
      </c>
      <c r="P921" s="74">
        <v>1</v>
      </c>
      <c r="Q921" s="9163"/>
      <c r="R921" s="8906"/>
      <c r="S921" s="71"/>
      <c r="T921" s="71"/>
      <c r="U921" s="71"/>
      <c r="V921" s="8935"/>
      <c r="W921" s="8935"/>
      <c r="X921" s="8906"/>
      <c r="Y921" s="8935"/>
      <c r="Z921" s="8901"/>
      <c r="AA921" s="8936"/>
      <c r="AB921" s="8923"/>
      <c r="AC921" s="291"/>
      <c r="AD921" s="280"/>
      <c r="AE921" s="291"/>
      <c r="AF921" s="30"/>
      <c r="AG921" s="30"/>
    </row>
    <row r="922" spans="1:33" ht="30" customHeight="1">
      <c r="A922" s="737" t="s">
        <v>6959</v>
      </c>
      <c r="B922" s="4672" t="s">
        <v>3361</v>
      </c>
      <c r="C922" s="674">
        <v>45173</v>
      </c>
      <c r="D922" s="674">
        <v>45180</v>
      </c>
      <c r="E922" s="593"/>
      <c r="F922" s="833"/>
      <c r="G922" s="619">
        <v>8634</v>
      </c>
      <c r="H922" s="619"/>
      <c r="I922" s="619" t="s">
        <v>92</v>
      </c>
      <c r="J922" s="592" t="s">
        <v>3362</v>
      </c>
      <c r="K922" s="635" t="s">
        <v>3363</v>
      </c>
      <c r="L922" s="943" t="s">
        <v>76</v>
      </c>
      <c r="M922" s="615" t="s">
        <v>3389</v>
      </c>
      <c r="N922" s="619"/>
      <c r="O922" s="675">
        <v>4</v>
      </c>
      <c r="P922" s="675">
        <v>4</v>
      </c>
      <c r="Q922" s="807" t="s">
        <v>3364</v>
      </c>
      <c r="R922" s="712"/>
      <c r="S922" s="712"/>
      <c r="T922" s="712"/>
      <c r="U922" s="712"/>
      <c r="V922" s="946" t="s">
        <v>2073</v>
      </c>
      <c r="W922" s="714"/>
      <c r="X922" s="3165" t="s">
        <v>37</v>
      </c>
      <c r="Y922" s="712"/>
      <c r="Z922" s="3779" t="s">
        <v>45</v>
      </c>
      <c r="AA922" s="592"/>
      <c r="AB922" s="3853" t="s">
        <v>5541</v>
      </c>
      <c r="AC922" s="722">
        <v>0</v>
      </c>
      <c r="AD922" s="722">
        <v>7425</v>
      </c>
      <c r="AE922" s="722">
        <f>SUM(AD922*P922+AC922)</f>
        <v>29700</v>
      </c>
      <c r="AF922" s="31"/>
      <c r="AG922" s="31"/>
    </row>
    <row r="923" spans="1:33" ht="30" customHeight="1">
      <c r="A923" s="777" t="s">
        <v>6975</v>
      </c>
      <c r="B923" s="4672" t="s">
        <v>3365</v>
      </c>
      <c r="C923" s="674">
        <v>45170</v>
      </c>
      <c r="D923" s="674">
        <v>45182</v>
      </c>
      <c r="E923" s="593"/>
      <c r="F923" s="833"/>
      <c r="G923" s="619">
        <v>17</v>
      </c>
      <c r="H923" s="619">
        <v>279</v>
      </c>
      <c r="I923" s="619"/>
      <c r="J923" s="592" t="s">
        <v>3366</v>
      </c>
      <c r="K923" s="635" t="s">
        <v>3367</v>
      </c>
      <c r="L923" s="943" t="s">
        <v>3368</v>
      </c>
      <c r="M923" s="615" t="s">
        <v>3390</v>
      </c>
      <c r="N923" s="619"/>
      <c r="O923" s="675">
        <v>27</v>
      </c>
      <c r="P923" s="675">
        <v>27</v>
      </c>
      <c r="Q923" s="807" t="s">
        <v>3369</v>
      </c>
      <c r="R923" s="712"/>
      <c r="S923" s="26"/>
      <c r="T923" s="712"/>
      <c r="U923" s="712"/>
      <c r="V923" s="947" t="s">
        <v>2073</v>
      </c>
      <c r="W923" s="714"/>
      <c r="X923" s="721" t="s">
        <v>37</v>
      </c>
      <c r="Y923" s="712"/>
      <c r="Z923" s="726" t="s">
        <v>45</v>
      </c>
      <c r="AA923" s="592"/>
      <c r="AB923" s="3843" t="s">
        <v>5537</v>
      </c>
      <c r="AC923" s="722">
        <v>4500</v>
      </c>
      <c r="AD923" s="722">
        <v>6643.53</v>
      </c>
      <c r="AE923" s="722">
        <f>SUM(AD923*P923+AC923)</f>
        <v>183875.31</v>
      </c>
      <c r="AF923" s="31">
        <v>545</v>
      </c>
      <c r="AG923" s="273" t="s">
        <v>362</v>
      </c>
    </row>
    <row r="924" spans="1:33" ht="30" customHeight="1">
      <c r="A924" s="777" t="s">
        <v>6975</v>
      </c>
      <c r="B924" s="9087" t="s">
        <v>3370</v>
      </c>
      <c r="C924" s="8843">
        <v>45173</v>
      </c>
      <c r="D924" s="8843">
        <v>45229</v>
      </c>
      <c r="E924" s="8864"/>
      <c r="F924" s="8877"/>
      <c r="G924" s="8849">
        <v>17</v>
      </c>
      <c r="H924" s="9147">
        <v>225</v>
      </c>
      <c r="I924" s="8849"/>
      <c r="J924" s="8871" t="s">
        <v>3371</v>
      </c>
      <c r="K924" s="9155" t="s">
        <v>3372</v>
      </c>
      <c r="L924" s="592" t="s">
        <v>2010</v>
      </c>
      <c r="M924" s="8868" t="s">
        <v>3391</v>
      </c>
      <c r="N924" s="144" t="s">
        <v>3954</v>
      </c>
      <c r="O924" s="675">
        <v>1</v>
      </c>
      <c r="P924" s="675">
        <v>1</v>
      </c>
      <c r="Q924" s="9155" t="s">
        <v>3373</v>
      </c>
      <c r="R924" s="8849"/>
      <c r="S924" s="26"/>
      <c r="T924" s="712"/>
      <c r="U924" s="712"/>
      <c r="V924" s="9110" t="s">
        <v>2073</v>
      </c>
      <c r="W924" s="8859"/>
      <c r="X924" s="9048" t="s">
        <v>37</v>
      </c>
      <c r="Y924" s="8859"/>
      <c r="Z924" s="8893" t="s">
        <v>45</v>
      </c>
      <c r="AA924" s="592"/>
      <c r="AB924" s="9049" t="s">
        <v>5537</v>
      </c>
      <c r="AC924" s="8912">
        <v>2250</v>
      </c>
      <c r="AD924" s="722">
        <v>39863.120000000003</v>
      </c>
      <c r="AE924" s="8912">
        <f>SUM(AD924*P924+AD925*P925+AC924)</f>
        <v>83747.459999999992</v>
      </c>
      <c r="AF924" s="9218">
        <v>703</v>
      </c>
      <c r="AG924" s="9224" t="s">
        <v>362</v>
      </c>
    </row>
    <row r="925" spans="1:33" ht="30" customHeight="1">
      <c r="A925" s="948" t="s">
        <v>6975</v>
      </c>
      <c r="B925" s="9030"/>
      <c r="C925" s="8845"/>
      <c r="D925" s="8845"/>
      <c r="E925" s="8866"/>
      <c r="F925" s="8878"/>
      <c r="G925" s="8850"/>
      <c r="H925" s="9148"/>
      <c r="I925" s="8850"/>
      <c r="J925" s="8854"/>
      <c r="K925" s="9158"/>
      <c r="L925" s="635" t="s">
        <v>1095</v>
      </c>
      <c r="M925" s="8854"/>
      <c r="N925" s="782" t="s">
        <v>3951</v>
      </c>
      <c r="O925" s="675">
        <v>1</v>
      </c>
      <c r="P925" s="675">
        <v>1</v>
      </c>
      <c r="Q925" s="9156"/>
      <c r="R925" s="8850"/>
      <c r="S925" s="26"/>
      <c r="T925" s="712"/>
      <c r="U925" s="712"/>
      <c r="V925" s="9154"/>
      <c r="W925" s="8860"/>
      <c r="X925" s="8850"/>
      <c r="Y925" s="8860"/>
      <c r="Z925" s="8894"/>
      <c r="AA925" s="592"/>
      <c r="AB925" s="8908"/>
      <c r="AC925" s="8913"/>
      <c r="AD925" s="722">
        <v>41634.339999999997</v>
      </c>
      <c r="AE925" s="8913"/>
      <c r="AF925" s="9220"/>
      <c r="AG925" s="9071"/>
    </row>
    <row r="926" spans="1:33" ht="30" customHeight="1">
      <c r="A926" s="614" t="s">
        <v>6951</v>
      </c>
      <c r="B926" s="4672" t="s">
        <v>3374</v>
      </c>
      <c r="C926" s="674">
        <v>45173</v>
      </c>
      <c r="D926" s="674">
        <v>45180</v>
      </c>
      <c r="E926" s="593"/>
      <c r="F926" s="833"/>
      <c r="G926" s="619">
        <v>8640</v>
      </c>
      <c r="H926" s="619">
        <v>31</v>
      </c>
      <c r="I926" s="619"/>
      <c r="J926" s="592" t="s">
        <v>3375</v>
      </c>
      <c r="K926" s="635" t="s">
        <v>405</v>
      </c>
      <c r="L926" s="943" t="s">
        <v>193</v>
      </c>
      <c r="M926" s="615" t="s">
        <v>3392</v>
      </c>
      <c r="N926" s="619"/>
      <c r="O926" s="675">
        <v>6</v>
      </c>
      <c r="P926" s="675">
        <v>6</v>
      </c>
      <c r="Q926" s="807" t="s">
        <v>3376</v>
      </c>
      <c r="R926" s="712"/>
      <c r="S926" s="26"/>
      <c r="T926" s="712"/>
      <c r="U926" s="712"/>
      <c r="V926" s="773" t="s">
        <v>2073</v>
      </c>
      <c r="W926" s="714"/>
      <c r="X926" s="721" t="s">
        <v>37</v>
      </c>
      <c r="Y926" s="712"/>
      <c r="Z926" s="3776" t="s">
        <v>45</v>
      </c>
      <c r="AA926" s="592"/>
      <c r="AB926" s="3853" t="s">
        <v>5537</v>
      </c>
      <c r="AC926" s="722">
        <v>0</v>
      </c>
      <c r="AD926" s="722">
        <v>6735.68</v>
      </c>
      <c r="AE926" s="722">
        <f>SUM(AD926*P926+AC926)</f>
        <v>40414.080000000002</v>
      </c>
      <c r="AF926" s="31">
        <v>490</v>
      </c>
      <c r="AG926" s="273" t="s">
        <v>362</v>
      </c>
    </row>
    <row r="927" spans="1:33" ht="30" customHeight="1">
      <c r="A927" s="893" t="s">
        <v>6944</v>
      </c>
      <c r="B927" s="4672" t="s">
        <v>3377</v>
      </c>
      <c r="C927" s="674">
        <v>45170</v>
      </c>
      <c r="D927" s="674">
        <v>45182</v>
      </c>
      <c r="E927" s="593"/>
      <c r="F927" s="833"/>
      <c r="G927" s="619">
        <v>8639</v>
      </c>
      <c r="H927" s="619">
        <v>95</v>
      </c>
      <c r="I927" s="619"/>
      <c r="J927" s="592" t="s">
        <v>1918</v>
      </c>
      <c r="K927" s="635" t="s">
        <v>1919</v>
      </c>
      <c r="L927" s="943" t="s">
        <v>128</v>
      </c>
      <c r="M927" s="615" t="s">
        <v>3393</v>
      </c>
      <c r="N927" s="619"/>
      <c r="O927" s="675">
        <v>3</v>
      </c>
      <c r="P927" s="675">
        <v>3</v>
      </c>
      <c r="Q927" s="807" t="s">
        <v>3378</v>
      </c>
      <c r="R927" s="712"/>
      <c r="S927" s="26"/>
      <c r="T927" s="712"/>
      <c r="U927" s="712"/>
      <c r="V927" s="788" t="s">
        <v>2073</v>
      </c>
      <c r="W927" s="714"/>
      <c r="X927" s="721" t="s">
        <v>37</v>
      </c>
      <c r="Y927" s="712"/>
      <c r="Z927" s="3776" t="s">
        <v>45</v>
      </c>
      <c r="AA927" s="592"/>
      <c r="AB927" s="3843" t="s">
        <v>5537</v>
      </c>
      <c r="AC927" s="722">
        <v>4500</v>
      </c>
      <c r="AD927" s="722">
        <v>5639.58</v>
      </c>
      <c r="AE927" s="722">
        <f>SUM(AD927*P927+AC927)</f>
        <v>21418.739999999998</v>
      </c>
      <c r="AF927" s="31">
        <v>484</v>
      </c>
      <c r="AG927" s="273" t="s">
        <v>362</v>
      </c>
    </row>
    <row r="928" spans="1:33" ht="30" customHeight="1">
      <c r="A928" s="917" t="s">
        <v>6954</v>
      </c>
      <c r="B928" s="4672" t="s">
        <v>3379</v>
      </c>
      <c r="C928" s="674">
        <v>45173</v>
      </c>
      <c r="D928" s="674">
        <v>45177</v>
      </c>
      <c r="E928" s="593"/>
      <c r="F928" s="833"/>
      <c r="G928" s="619"/>
      <c r="H928" s="619"/>
      <c r="I928" s="619" t="s">
        <v>92</v>
      </c>
      <c r="J928" s="592" t="s">
        <v>3380</v>
      </c>
      <c r="K928" s="635" t="s">
        <v>3381</v>
      </c>
      <c r="L928" s="943" t="s">
        <v>128</v>
      </c>
      <c r="M928" s="615" t="s">
        <v>3394</v>
      </c>
      <c r="N928" s="619"/>
      <c r="O928" s="675">
        <v>3</v>
      </c>
      <c r="P928" s="675">
        <v>3</v>
      </c>
      <c r="Q928" s="807" t="s">
        <v>3382</v>
      </c>
      <c r="R928" s="712"/>
      <c r="S928" s="712"/>
      <c r="T928" s="712"/>
      <c r="U928" s="712"/>
      <c r="V928" s="935" t="s">
        <v>2073</v>
      </c>
      <c r="W928" s="714"/>
      <c r="X928" s="721" t="s">
        <v>37</v>
      </c>
      <c r="Y928" s="712"/>
      <c r="Z928" s="3776" t="s">
        <v>45</v>
      </c>
      <c r="AA928" s="592"/>
      <c r="AB928" s="3843" t="s">
        <v>5585</v>
      </c>
      <c r="AC928" s="722">
        <v>0</v>
      </c>
      <c r="AD928" s="722">
        <v>6368.81</v>
      </c>
      <c r="AE928" s="722">
        <f>SUM(AD928*P928+AC928)</f>
        <v>19106.43</v>
      </c>
      <c r="AF928" s="31"/>
      <c r="AG928" s="31"/>
    </row>
    <row r="929" spans="1:33" ht="30" customHeight="1">
      <c r="A929" s="737" t="s">
        <v>6967</v>
      </c>
      <c r="B929" s="9087" t="s">
        <v>3383</v>
      </c>
      <c r="C929" s="8843">
        <v>45173</v>
      </c>
      <c r="D929" s="8843">
        <v>45229</v>
      </c>
      <c r="E929" s="8864"/>
      <c r="F929" s="8877"/>
      <c r="G929" s="8849">
        <v>8607</v>
      </c>
      <c r="H929" s="9041" t="s">
        <v>3384</v>
      </c>
      <c r="I929" s="8849"/>
      <c r="J929" s="8871" t="s">
        <v>3385</v>
      </c>
      <c r="K929" s="8871" t="s">
        <v>3386</v>
      </c>
      <c r="L929" s="619" t="s">
        <v>193</v>
      </c>
      <c r="M929" s="8868" t="s">
        <v>3395</v>
      </c>
      <c r="N929" s="782" t="s">
        <v>3952</v>
      </c>
      <c r="O929" s="675">
        <v>6</v>
      </c>
      <c r="P929" s="675">
        <v>6</v>
      </c>
      <c r="Q929" s="9166" t="s">
        <v>3387</v>
      </c>
      <c r="R929" s="8849"/>
      <c r="S929" s="26"/>
      <c r="T929" s="712"/>
      <c r="U929" s="712"/>
      <c r="V929" s="8903" t="s">
        <v>2073</v>
      </c>
      <c r="W929" s="8859"/>
      <c r="X929" s="8903" t="s">
        <v>37</v>
      </c>
      <c r="Y929" s="8859"/>
      <c r="Z929" s="8893" t="s">
        <v>45</v>
      </c>
      <c r="AA929" s="8924"/>
      <c r="AB929" s="9049" t="s">
        <v>5537</v>
      </c>
      <c r="AC929" s="8912">
        <v>13500</v>
      </c>
      <c r="AD929" s="722">
        <v>6900</v>
      </c>
      <c r="AE929" s="8912">
        <f>SUM(AD929*P929+AD930*P930+AD931*P931+AC929)</f>
        <v>167140</v>
      </c>
      <c r="AF929" s="247"/>
      <c r="AG929" s="247"/>
    </row>
    <row r="930" spans="1:33" ht="30" customHeight="1">
      <c r="A930" s="737" t="s">
        <v>6967</v>
      </c>
      <c r="B930" s="9029"/>
      <c r="C930" s="8844"/>
      <c r="D930" s="8844"/>
      <c r="E930" s="8865"/>
      <c r="F930" s="8880"/>
      <c r="G930" s="8863"/>
      <c r="H930" s="9015"/>
      <c r="I930" s="8863"/>
      <c r="J930" s="8858"/>
      <c r="K930" s="8858"/>
      <c r="L930" s="592" t="s">
        <v>2010</v>
      </c>
      <c r="M930" s="8858"/>
      <c r="N930" s="782" t="s">
        <v>3955</v>
      </c>
      <c r="O930" s="675">
        <v>1</v>
      </c>
      <c r="P930" s="675">
        <v>1</v>
      </c>
      <c r="Q930" s="9167"/>
      <c r="R930" s="8863"/>
      <c r="S930" s="26"/>
      <c r="T930" s="712"/>
      <c r="U930" s="712"/>
      <c r="V930" s="8863"/>
      <c r="W930" s="8902"/>
      <c r="X930" s="8863"/>
      <c r="Y930" s="8902"/>
      <c r="Z930" s="8896"/>
      <c r="AA930" s="8924"/>
      <c r="AB930" s="8910"/>
      <c r="AC930" s="8920"/>
      <c r="AD930" s="722">
        <v>69000</v>
      </c>
      <c r="AE930" s="8920"/>
      <c r="AF930" s="248"/>
      <c r="AG930" s="248"/>
    </row>
    <row r="931" spans="1:33" ht="30" customHeight="1">
      <c r="A931" s="737" t="s">
        <v>6967</v>
      </c>
      <c r="B931" s="9030"/>
      <c r="C931" s="8845"/>
      <c r="D931" s="8845"/>
      <c r="E931" s="8866"/>
      <c r="F931" s="8878"/>
      <c r="G931" s="8850"/>
      <c r="H931" s="9016"/>
      <c r="I931" s="8850"/>
      <c r="J931" s="8854"/>
      <c r="K931" s="8854"/>
      <c r="L931" s="592" t="s">
        <v>1095</v>
      </c>
      <c r="M931" s="8854"/>
      <c r="N931" s="782" t="s">
        <v>3951</v>
      </c>
      <c r="O931" s="675">
        <v>1</v>
      </c>
      <c r="P931" s="675">
        <v>1</v>
      </c>
      <c r="Q931" s="9168"/>
      <c r="R931" s="8850"/>
      <c r="S931" s="26"/>
      <c r="T931" s="712"/>
      <c r="U931" s="712"/>
      <c r="V931" s="8850"/>
      <c r="W931" s="8860"/>
      <c r="X931" s="8850"/>
      <c r="Y931" s="8860"/>
      <c r="Z931" s="8894"/>
      <c r="AA931" s="8924"/>
      <c r="AB931" s="8908"/>
      <c r="AC931" s="8913"/>
      <c r="AD931" s="722">
        <v>43240</v>
      </c>
      <c r="AE931" s="8913"/>
      <c r="AF931" s="30"/>
      <c r="AG931" s="30"/>
    </row>
    <row r="932" spans="1:33" ht="30" customHeight="1">
      <c r="A932" s="614" t="s">
        <v>6971</v>
      </c>
      <c r="B932" s="4672" t="s">
        <v>3396</v>
      </c>
      <c r="C932" s="674">
        <v>45174</v>
      </c>
      <c r="D932" s="674">
        <v>45184</v>
      </c>
      <c r="E932" s="593"/>
      <c r="F932" s="833"/>
      <c r="G932" s="619">
        <v>8601</v>
      </c>
      <c r="H932" s="619">
        <v>182</v>
      </c>
      <c r="I932" s="619"/>
      <c r="J932" s="592" t="s">
        <v>3397</v>
      </c>
      <c r="K932" s="635" t="s">
        <v>3398</v>
      </c>
      <c r="L932" s="943" t="s">
        <v>76</v>
      </c>
      <c r="M932" s="615" t="s">
        <v>3421</v>
      </c>
      <c r="N932" s="619"/>
      <c r="O932" s="675">
        <v>4</v>
      </c>
      <c r="P932" s="675">
        <v>4</v>
      </c>
      <c r="Q932" s="807" t="s">
        <v>3399</v>
      </c>
      <c r="R932" s="712"/>
      <c r="S932" s="712"/>
      <c r="T932" s="712"/>
      <c r="U932" s="712"/>
      <c r="V932" s="619" t="s">
        <v>2073</v>
      </c>
      <c r="W932" s="714"/>
      <c r="X932" s="721" t="s">
        <v>37</v>
      </c>
      <c r="Y932" s="712"/>
      <c r="Z932" s="726" t="s">
        <v>45</v>
      </c>
      <c r="AA932" s="592"/>
      <c r="AB932" s="3853" t="s">
        <v>5585</v>
      </c>
      <c r="AC932" s="722">
        <v>6750</v>
      </c>
      <c r="AD932" s="722">
        <v>7425</v>
      </c>
      <c r="AE932" s="722">
        <f>SUM(AD932*P932+AC932)</f>
        <v>36450</v>
      </c>
      <c r="AF932" s="42">
        <v>732</v>
      </c>
      <c r="AG932" s="273" t="s">
        <v>362</v>
      </c>
    </row>
    <row r="933" spans="1:33" ht="30" customHeight="1">
      <c r="A933" s="614" t="s">
        <v>6942</v>
      </c>
      <c r="B933" s="9087" t="s">
        <v>3400</v>
      </c>
      <c r="C933" s="8843">
        <v>45173</v>
      </c>
      <c r="D933" s="8843">
        <v>45199</v>
      </c>
      <c r="E933" s="8864"/>
      <c r="F933" s="8877"/>
      <c r="G933" s="8849">
        <v>8638</v>
      </c>
      <c r="H933" s="9147">
        <v>166</v>
      </c>
      <c r="I933" s="8849"/>
      <c r="J933" s="8871" t="s">
        <v>3401</v>
      </c>
      <c r="K933" s="9155" t="s">
        <v>2006</v>
      </c>
      <c r="L933" s="592" t="s">
        <v>28</v>
      </c>
      <c r="M933" s="8868" t="s">
        <v>3422</v>
      </c>
      <c r="N933" s="782" t="s">
        <v>3952</v>
      </c>
      <c r="O933" s="675">
        <v>2</v>
      </c>
      <c r="P933" s="119">
        <v>4</v>
      </c>
      <c r="Q933" s="9130" t="s">
        <v>2146</v>
      </c>
      <c r="R933" s="8849"/>
      <c r="S933" s="712"/>
      <c r="T933" s="712"/>
      <c r="U933" s="712"/>
      <c r="V933" s="8849" t="s">
        <v>2073</v>
      </c>
      <c r="W933" s="8859"/>
      <c r="X933" s="8849" t="s">
        <v>37</v>
      </c>
      <c r="Y933" s="8859"/>
      <c r="Z933" s="8893" t="s">
        <v>45</v>
      </c>
      <c r="AA933" s="8924"/>
      <c r="AB933" s="9049" t="s">
        <v>5584</v>
      </c>
      <c r="AC933" s="8912">
        <v>0</v>
      </c>
      <c r="AD933" s="722">
        <v>7613</v>
      </c>
      <c r="AE933" s="8912">
        <f>SUM(AD933*P933+AD934*P934+AC933)</f>
        <v>68305</v>
      </c>
      <c r="AF933" s="247"/>
      <c r="AG933" s="247"/>
    </row>
    <row r="934" spans="1:33" ht="30" customHeight="1">
      <c r="A934" s="614" t="s">
        <v>6942</v>
      </c>
      <c r="B934" s="9030"/>
      <c r="C934" s="8845"/>
      <c r="D934" s="8845"/>
      <c r="E934" s="8866"/>
      <c r="F934" s="8878"/>
      <c r="G934" s="8850"/>
      <c r="H934" s="9148"/>
      <c r="I934" s="8850"/>
      <c r="J934" s="8854"/>
      <c r="K934" s="9158"/>
      <c r="L934" s="635" t="s">
        <v>2184</v>
      </c>
      <c r="M934" s="8854"/>
      <c r="N934" s="332" t="s">
        <v>3954</v>
      </c>
      <c r="O934" s="675">
        <v>1</v>
      </c>
      <c r="P934" s="675">
        <v>1</v>
      </c>
      <c r="Q934" s="9131"/>
      <c r="R934" s="8850"/>
      <c r="S934" s="712"/>
      <c r="T934" s="712"/>
      <c r="U934" s="712"/>
      <c r="V934" s="8850"/>
      <c r="W934" s="8860"/>
      <c r="X934" s="8850"/>
      <c r="Y934" s="8860"/>
      <c r="Z934" s="8894"/>
      <c r="AA934" s="8924"/>
      <c r="AB934" s="8908"/>
      <c r="AC934" s="8913"/>
      <c r="AD934" s="722">
        <v>37853</v>
      </c>
      <c r="AE934" s="8913"/>
      <c r="AF934" s="30"/>
      <c r="AG934" s="30"/>
    </row>
    <row r="935" spans="1:33" ht="30" customHeight="1">
      <c r="A935" s="917" t="s">
        <v>6961</v>
      </c>
      <c r="B935" s="4672" t="s">
        <v>3402</v>
      </c>
      <c r="C935" s="674">
        <v>45173</v>
      </c>
      <c r="D935" s="674">
        <v>45177</v>
      </c>
      <c r="E935" s="593"/>
      <c r="F935" s="833"/>
      <c r="G935" s="619">
        <v>8623</v>
      </c>
      <c r="H935" s="619" t="s">
        <v>147</v>
      </c>
      <c r="I935" s="619"/>
      <c r="J935" s="768" t="s">
        <v>3403</v>
      </c>
      <c r="K935" s="635" t="s">
        <v>3404</v>
      </c>
      <c r="L935" s="943" t="s">
        <v>28</v>
      </c>
      <c r="M935" s="615" t="s">
        <v>3423</v>
      </c>
      <c r="N935" s="619"/>
      <c r="O935" s="675">
        <v>2</v>
      </c>
      <c r="P935" s="675">
        <v>2</v>
      </c>
      <c r="Q935" s="807" t="s">
        <v>3405</v>
      </c>
      <c r="R935" s="712"/>
      <c r="S935" s="26"/>
      <c r="T935" s="712"/>
      <c r="U935" s="712"/>
      <c r="V935" s="949" t="s">
        <v>2073</v>
      </c>
      <c r="W935" s="714"/>
      <c r="X935" s="721" t="s">
        <v>37</v>
      </c>
      <c r="Y935" s="712"/>
      <c r="Z935" s="3779" t="s">
        <v>45</v>
      </c>
      <c r="AA935" s="592"/>
      <c r="AB935" s="3853" t="s">
        <v>5538</v>
      </c>
      <c r="AC935" s="722">
        <v>0</v>
      </c>
      <c r="AD935" s="722">
        <v>6850</v>
      </c>
      <c r="AE935" s="722">
        <f>SUM(AD935*P935+AC935)</f>
        <v>13700</v>
      </c>
      <c r="AF935" s="31">
        <v>497</v>
      </c>
      <c r="AG935" s="273" t="s">
        <v>362</v>
      </c>
    </row>
    <row r="936" spans="1:33" ht="30" customHeight="1">
      <c r="A936" s="737" t="s">
        <v>6959</v>
      </c>
      <c r="B936" s="4672" t="s">
        <v>3406</v>
      </c>
      <c r="C936" s="674">
        <v>45173</v>
      </c>
      <c r="D936" s="674">
        <v>45180</v>
      </c>
      <c r="E936" s="593"/>
      <c r="F936" s="833"/>
      <c r="G936" s="619">
        <v>8634</v>
      </c>
      <c r="H936" s="619" t="s">
        <v>3407</v>
      </c>
      <c r="I936" s="619"/>
      <c r="J936" s="592" t="s">
        <v>3408</v>
      </c>
      <c r="K936" s="635" t="s">
        <v>3409</v>
      </c>
      <c r="L936" s="943" t="s">
        <v>76</v>
      </c>
      <c r="M936" s="615" t="s">
        <v>3424</v>
      </c>
      <c r="N936" s="619"/>
      <c r="O936" s="675">
        <v>4</v>
      </c>
      <c r="P936" s="675">
        <v>4</v>
      </c>
      <c r="Q936" s="807" t="s">
        <v>3410</v>
      </c>
      <c r="R936" s="712"/>
      <c r="S936" s="712"/>
      <c r="T936" s="712"/>
      <c r="U936" s="712"/>
      <c r="V936" s="619" t="s">
        <v>2073</v>
      </c>
      <c r="W936" s="714"/>
      <c r="X936" s="721" t="s">
        <v>37</v>
      </c>
      <c r="Y936" s="712"/>
      <c r="Z936" s="3779" t="s">
        <v>45</v>
      </c>
      <c r="AA936" s="592"/>
      <c r="AB936" s="3853" t="s">
        <v>5541</v>
      </c>
      <c r="AC936" s="722">
        <v>0</v>
      </c>
      <c r="AD936" s="722">
        <v>7425</v>
      </c>
      <c r="AE936" s="722">
        <f>SUM(AD936*P936+AC936)</f>
        <v>29700</v>
      </c>
      <c r="AF936" s="31">
        <v>522</v>
      </c>
      <c r="AG936" s="273" t="s">
        <v>362</v>
      </c>
    </row>
    <row r="937" spans="1:33" ht="30" customHeight="1">
      <c r="A937" s="737" t="s">
        <v>6959</v>
      </c>
      <c r="B937" s="4672" t="s">
        <v>3411</v>
      </c>
      <c r="C937" s="674">
        <v>45173</v>
      </c>
      <c r="D937" s="674">
        <v>45180</v>
      </c>
      <c r="E937" s="593"/>
      <c r="F937" s="833"/>
      <c r="G937" s="619">
        <v>8634</v>
      </c>
      <c r="H937" s="619"/>
      <c r="I937" s="619" t="s">
        <v>92</v>
      </c>
      <c r="J937" s="592" t="s">
        <v>2152</v>
      </c>
      <c r="K937" s="635" t="s">
        <v>3412</v>
      </c>
      <c r="L937" s="943" t="s">
        <v>1932</v>
      </c>
      <c r="M937" s="615" t="s">
        <v>3425</v>
      </c>
      <c r="N937" s="619"/>
      <c r="O937" s="675">
        <v>22</v>
      </c>
      <c r="P937" s="675">
        <v>22</v>
      </c>
      <c r="Q937" s="807" t="s">
        <v>3413</v>
      </c>
      <c r="R937" s="712"/>
      <c r="S937" s="712"/>
      <c r="T937" s="712"/>
      <c r="U937" s="712"/>
      <c r="V937" s="624" t="s">
        <v>2073</v>
      </c>
      <c r="W937" s="714"/>
      <c r="X937" s="3165" t="s">
        <v>37</v>
      </c>
      <c r="Y937" s="712"/>
      <c r="Z937" s="726" t="s">
        <v>45</v>
      </c>
      <c r="AA937" s="592"/>
      <c r="AB937" s="3853" t="s">
        <v>5541</v>
      </c>
      <c r="AC937" s="722">
        <v>0</v>
      </c>
      <c r="AD937" s="722">
        <v>7425</v>
      </c>
      <c r="AE937" s="722">
        <f>SUM(AD937*P937+AC937)</f>
        <v>163350</v>
      </c>
      <c r="AF937" s="31"/>
      <c r="AG937" s="31"/>
    </row>
    <row r="938" spans="1:33" ht="30" customHeight="1">
      <c r="A938" s="893" t="s">
        <v>6975</v>
      </c>
      <c r="B938" s="9087" t="s">
        <v>3414</v>
      </c>
      <c r="C938" s="8843">
        <v>45173</v>
      </c>
      <c r="D938" s="8843">
        <v>45229</v>
      </c>
      <c r="E938" s="8864"/>
      <c r="F938" s="8877"/>
      <c r="G938" s="8849">
        <v>17</v>
      </c>
      <c r="H938" s="9147">
        <v>206</v>
      </c>
      <c r="I938" s="8849"/>
      <c r="J938" s="8871" t="s">
        <v>3415</v>
      </c>
      <c r="K938" s="9155" t="s">
        <v>3372</v>
      </c>
      <c r="L938" s="592" t="s">
        <v>381</v>
      </c>
      <c r="M938" s="8868" t="s">
        <v>3426</v>
      </c>
      <c r="N938" s="782" t="s">
        <v>3954</v>
      </c>
      <c r="O938" s="675">
        <v>1</v>
      </c>
      <c r="P938" s="675">
        <v>1</v>
      </c>
      <c r="Q938" s="9130" t="s">
        <v>3416</v>
      </c>
      <c r="R938" s="8849"/>
      <c r="S938" s="26"/>
      <c r="T938" s="712"/>
      <c r="U938" s="712"/>
      <c r="V938" s="8849" t="s">
        <v>2073</v>
      </c>
      <c r="W938" s="8859"/>
      <c r="X938" s="9047" t="s">
        <v>37</v>
      </c>
      <c r="Y938" s="8859"/>
      <c r="Z938" s="9056" t="s">
        <v>45</v>
      </c>
      <c r="AA938" s="8924"/>
      <c r="AB938" s="9049" t="s">
        <v>5537</v>
      </c>
      <c r="AC938" s="8912">
        <v>0</v>
      </c>
      <c r="AD938" s="722">
        <v>39863.120000000003</v>
      </c>
      <c r="AE938" s="8912">
        <f>SUM(AD938*P938+AD939*P939+AD940*P940+AC938)</f>
        <v>108071.57999999999</v>
      </c>
      <c r="AF938" s="247"/>
      <c r="AG938" s="247"/>
    </row>
    <row r="939" spans="1:33" ht="30" customHeight="1">
      <c r="A939" s="614" t="s">
        <v>6975</v>
      </c>
      <c r="B939" s="9029"/>
      <c r="C939" s="8844"/>
      <c r="D939" s="8844"/>
      <c r="E939" s="8865"/>
      <c r="F939" s="8880"/>
      <c r="G939" s="8863"/>
      <c r="H939" s="9151"/>
      <c r="I939" s="8863"/>
      <c r="J939" s="8858"/>
      <c r="K939" s="9162"/>
      <c r="L939" s="635" t="s">
        <v>1095</v>
      </c>
      <c r="M939" s="8870"/>
      <c r="N939" s="782" t="s">
        <v>3951</v>
      </c>
      <c r="O939" s="675">
        <v>1</v>
      </c>
      <c r="P939" s="675">
        <v>1</v>
      </c>
      <c r="Q939" s="9159"/>
      <c r="R939" s="8863"/>
      <c r="S939" s="26"/>
      <c r="T939" s="712"/>
      <c r="U939" s="712"/>
      <c r="V939" s="8863"/>
      <c r="W939" s="8902"/>
      <c r="X939" s="8863"/>
      <c r="Y939" s="8902"/>
      <c r="Z939" s="8896"/>
      <c r="AA939" s="8924"/>
      <c r="AB939" s="9058"/>
      <c r="AC939" s="8920"/>
      <c r="AD939" s="722">
        <v>41634.339999999997</v>
      </c>
      <c r="AE939" s="8920"/>
      <c r="AF939" s="248"/>
      <c r="AG939" s="248"/>
    </row>
    <row r="940" spans="1:33" ht="30" customHeight="1">
      <c r="A940" s="614" t="s">
        <v>6975</v>
      </c>
      <c r="B940" s="9030"/>
      <c r="C940" s="8845"/>
      <c r="D940" s="8845"/>
      <c r="E940" s="8866"/>
      <c r="F940" s="8878"/>
      <c r="G940" s="8850"/>
      <c r="H940" s="9152"/>
      <c r="I940" s="8850"/>
      <c r="J940" s="8854"/>
      <c r="K940" s="9156"/>
      <c r="L940" s="2667" t="s">
        <v>193</v>
      </c>
      <c r="M940" s="8869"/>
      <c r="N940" s="950" t="s">
        <v>3952</v>
      </c>
      <c r="O940" s="675">
        <v>4</v>
      </c>
      <c r="P940" s="675">
        <v>4</v>
      </c>
      <c r="Q940" s="9131"/>
      <c r="R940" s="8850"/>
      <c r="S940" s="26"/>
      <c r="T940" s="712"/>
      <c r="U940" s="712"/>
      <c r="V940" s="8850"/>
      <c r="W940" s="8860"/>
      <c r="X940" s="8850"/>
      <c r="Y940" s="8860"/>
      <c r="Z940" s="8894"/>
      <c r="AA940" s="8924"/>
      <c r="AB940" s="9059"/>
      <c r="AC940" s="8913"/>
      <c r="AD940" s="722">
        <v>6643.53</v>
      </c>
      <c r="AE940" s="8913"/>
      <c r="AF940" s="30"/>
      <c r="AG940" s="30"/>
    </row>
    <row r="941" spans="1:33" ht="30" customHeight="1">
      <c r="A941" s="654" t="s">
        <v>6947</v>
      </c>
      <c r="B941" s="4672" t="s">
        <v>3417</v>
      </c>
      <c r="C941" s="674">
        <v>45173</v>
      </c>
      <c r="D941" s="674">
        <v>45177</v>
      </c>
      <c r="E941" s="593"/>
      <c r="F941" s="833"/>
      <c r="G941" s="619">
        <v>8579</v>
      </c>
      <c r="H941" s="619"/>
      <c r="I941" s="619" t="s">
        <v>92</v>
      </c>
      <c r="J941" s="592" t="s">
        <v>3418</v>
      </c>
      <c r="K941" s="635" t="s">
        <v>3419</v>
      </c>
      <c r="L941" s="943" t="s">
        <v>173</v>
      </c>
      <c r="M941" s="615" t="s">
        <v>3427</v>
      </c>
      <c r="N941" s="619"/>
      <c r="O941" s="675">
        <v>1</v>
      </c>
      <c r="P941" s="675">
        <v>1</v>
      </c>
      <c r="Q941" s="807" t="s">
        <v>3420</v>
      </c>
      <c r="R941" s="712"/>
      <c r="S941" s="26"/>
      <c r="T941" s="712"/>
      <c r="U941" s="712"/>
      <c r="V941" s="869" t="s">
        <v>2073</v>
      </c>
      <c r="W941" s="714"/>
      <c r="X941" s="685" t="s">
        <v>37</v>
      </c>
      <c r="Y941" s="712"/>
      <c r="Z941" s="3776" t="s">
        <v>45</v>
      </c>
      <c r="AA941" s="592"/>
      <c r="AB941" s="3848" t="s">
        <v>5539</v>
      </c>
      <c r="AC941" s="722">
        <v>0</v>
      </c>
      <c r="AD941" s="722">
        <v>5516.28</v>
      </c>
      <c r="AE941" s="722">
        <f>SUM(AD941*P941+AC941)</f>
        <v>5516.28</v>
      </c>
      <c r="AF941" s="31"/>
      <c r="AG941" s="31"/>
    </row>
    <row r="942" spans="1:33" ht="30" customHeight="1">
      <c r="A942" s="614" t="s">
        <v>6942</v>
      </c>
      <c r="B942" s="9087" t="s">
        <v>3428</v>
      </c>
      <c r="C942" s="8843">
        <v>45175</v>
      </c>
      <c r="D942" s="8843">
        <v>45231</v>
      </c>
      <c r="E942" s="8864"/>
      <c r="F942" s="8877"/>
      <c r="G942" s="8849">
        <v>8638</v>
      </c>
      <c r="H942" s="9041">
        <v>117</v>
      </c>
      <c r="I942" s="8849"/>
      <c r="J942" s="8871" t="s">
        <v>3429</v>
      </c>
      <c r="K942" s="8871" t="s">
        <v>3430</v>
      </c>
      <c r="L942" s="619" t="s">
        <v>128</v>
      </c>
      <c r="M942" s="8868" t="s">
        <v>3441</v>
      </c>
      <c r="N942" s="782" t="s">
        <v>3952</v>
      </c>
      <c r="O942" s="675">
        <v>3</v>
      </c>
      <c r="P942" s="675">
        <v>3</v>
      </c>
      <c r="Q942" s="8938" t="s">
        <v>3436</v>
      </c>
      <c r="R942" s="8849"/>
      <c r="S942" s="712"/>
      <c r="T942" s="712"/>
      <c r="U942" s="712"/>
      <c r="V942" s="8849" t="s">
        <v>2073</v>
      </c>
      <c r="W942" s="8859"/>
      <c r="X942" s="8849" t="s">
        <v>37</v>
      </c>
      <c r="Y942" s="8859"/>
      <c r="Z942" s="8893" t="s">
        <v>45</v>
      </c>
      <c r="AA942" s="8924"/>
      <c r="AB942" s="9049" t="s">
        <v>5586</v>
      </c>
      <c r="AC942" s="8912">
        <v>0</v>
      </c>
      <c r="AD942" s="722">
        <v>7613</v>
      </c>
      <c r="AE942" s="8912">
        <f>SUM(AD942*P942+AD943*P943+AD944*P944+AC942)</f>
        <v>87692</v>
      </c>
      <c r="AF942" s="247"/>
      <c r="AG942" s="247"/>
    </row>
    <row r="943" spans="1:33" ht="30" customHeight="1">
      <c r="A943" s="614" t="s">
        <v>6942</v>
      </c>
      <c r="B943" s="9029"/>
      <c r="C943" s="8844"/>
      <c r="D943" s="8844"/>
      <c r="E943" s="8865"/>
      <c r="F943" s="8880"/>
      <c r="G943" s="8863"/>
      <c r="H943" s="9015"/>
      <c r="I943" s="8863"/>
      <c r="J943" s="8858"/>
      <c r="K943" s="8858"/>
      <c r="L943" s="592" t="s">
        <v>381</v>
      </c>
      <c r="M943" s="8858"/>
      <c r="N943" s="782" t="s">
        <v>3954</v>
      </c>
      <c r="O943" s="675">
        <v>1</v>
      </c>
      <c r="P943" s="675">
        <v>1</v>
      </c>
      <c r="Q943" s="8939"/>
      <c r="R943" s="8863"/>
      <c r="S943" s="712"/>
      <c r="T943" s="712"/>
      <c r="U943" s="712"/>
      <c r="V943" s="8863"/>
      <c r="W943" s="8902"/>
      <c r="X943" s="8863"/>
      <c r="Y943" s="8902"/>
      <c r="Z943" s="8896"/>
      <c r="AA943" s="8924"/>
      <c r="AB943" s="8910"/>
      <c r="AC943" s="8920"/>
      <c r="AD943" s="722">
        <v>37853</v>
      </c>
      <c r="AE943" s="8920"/>
      <c r="AF943" s="248"/>
      <c r="AG943" s="248"/>
    </row>
    <row r="944" spans="1:33" ht="30" customHeight="1">
      <c r="A944" s="614" t="s">
        <v>6942</v>
      </c>
      <c r="B944" s="9030"/>
      <c r="C944" s="8845"/>
      <c r="D944" s="8845"/>
      <c r="E944" s="8866"/>
      <c r="F944" s="8878"/>
      <c r="G944" s="8850"/>
      <c r="H944" s="9016"/>
      <c r="I944" s="8850"/>
      <c r="J944" s="8854"/>
      <c r="K944" s="8854"/>
      <c r="L944" s="592" t="s">
        <v>455</v>
      </c>
      <c r="M944" s="8854"/>
      <c r="N944" s="782" t="s">
        <v>3951</v>
      </c>
      <c r="O944" s="675">
        <v>1</v>
      </c>
      <c r="P944" s="675">
        <v>1</v>
      </c>
      <c r="Q944" s="8940"/>
      <c r="R944" s="8850"/>
      <c r="S944" s="712"/>
      <c r="T944" s="712"/>
      <c r="U944" s="712"/>
      <c r="V944" s="8850"/>
      <c r="W944" s="8860"/>
      <c r="X944" s="8850"/>
      <c r="Y944" s="8860"/>
      <c r="Z944" s="8894"/>
      <c r="AA944" s="8924"/>
      <c r="AB944" s="8908"/>
      <c r="AC944" s="8913"/>
      <c r="AD944" s="722">
        <v>27000</v>
      </c>
      <c r="AE944" s="8913"/>
      <c r="AF944" s="30"/>
      <c r="AG944" s="30"/>
    </row>
    <row r="945" spans="1:33" ht="30" customHeight="1">
      <c r="A945" s="614" t="s">
        <v>6942</v>
      </c>
      <c r="B945" s="9087" t="s">
        <v>3431</v>
      </c>
      <c r="C945" s="8843">
        <v>45176</v>
      </c>
      <c r="D945" s="8843">
        <v>45231</v>
      </c>
      <c r="E945" s="8864"/>
      <c r="F945" s="8877"/>
      <c r="G945" s="8849">
        <v>8638</v>
      </c>
      <c r="H945" s="9041" t="s">
        <v>3432</v>
      </c>
      <c r="I945" s="8849"/>
      <c r="J945" s="8871" t="s">
        <v>3433</v>
      </c>
      <c r="K945" s="8871" t="s">
        <v>3434</v>
      </c>
      <c r="L945" s="619" t="s">
        <v>128</v>
      </c>
      <c r="M945" s="8868" t="s">
        <v>3442</v>
      </c>
      <c r="N945" s="782" t="s">
        <v>3952</v>
      </c>
      <c r="O945" s="675">
        <v>3</v>
      </c>
      <c r="P945" s="119">
        <v>4</v>
      </c>
      <c r="Q945" s="8938" t="s">
        <v>3435</v>
      </c>
      <c r="R945" s="8849"/>
      <c r="S945" s="712"/>
      <c r="T945" s="712"/>
      <c r="U945" s="712"/>
      <c r="V945" s="8849" t="s">
        <v>2073</v>
      </c>
      <c r="W945" s="8859"/>
      <c r="X945" s="8849" t="s">
        <v>37</v>
      </c>
      <c r="Y945" s="8859"/>
      <c r="Z945" s="8893" t="s">
        <v>45</v>
      </c>
      <c r="AA945" s="8924"/>
      <c r="AB945" s="9049" t="s">
        <v>5584</v>
      </c>
      <c r="AC945" s="8912">
        <v>0</v>
      </c>
      <c r="AD945" s="722">
        <v>7613</v>
      </c>
      <c r="AE945" s="8912">
        <f>SUM(AD945*P945+AD946*P946+AD947*P947+AC945)</f>
        <v>100452</v>
      </c>
      <c r="AF945" s="247"/>
      <c r="AG945" s="247"/>
    </row>
    <row r="946" spans="1:33" ht="30" customHeight="1">
      <c r="A946" s="614" t="s">
        <v>6942</v>
      </c>
      <c r="B946" s="9029"/>
      <c r="C946" s="8844"/>
      <c r="D946" s="8844"/>
      <c r="E946" s="8865"/>
      <c r="F946" s="8880"/>
      <c r="G946" s="8863"/>
      <c r="H946" s="9015"/>
      <c r="I946" s="8863"/>
      <c r="J946" s="8858"/>
      <c r="K946" s="8858"/>
      <c r="L946" s="592" t="s">
        <v>2184</v>
      </c>
      <c r="M946" s="8858"/>
      <c r="N946" s="782" t="s">
        <v>3957</v>
      </c>
      <c r="O946" s="675">
        <v>1</v>
      </c>
      <c r="P946" s="675">
        <v>1</v>
      </c>
      <c r="Q946" s="8939"/>
      <c r="R946" s="8863"/>
      <c r="S946" s="712"/>
      <c r="T946" s="712"/>
      <c r="U946" s="712"/>
      <c r="V946" s="8863"/>
      <c r="W946" s="8902"/>
      <c r="X946" s="8863"/>
      <c r="Y946" s="8902"/>
      <c r="Z946" s="8896"/>
      <c r="AA946" s="8924"/>
      <c r="AB946" s="8910"/>
      <c r="AC946" s="8920"/>
      <c r="AD946" s="722">
        <v>43000</v>
      </c>
      <c r="AE946" s="8920"/>
      <c r="AF946" s="248"/>
      <c r="AG946" s="248"/>
    </row>
    <row r="947" spans="1:33" ht="30" customHeight="1">
      <c r="A947" s="614" t="s">
        <v>6942</v>
      </c>
      <c r="B947" s="9030"/>
      <c r="C947" s="8845"/>
      <c r="D947" s="8845"/>
      <c r="E947" s="8866"/>
      <c r="F947" s="8878"/>
      <c r="G947" s="8850"/>
      <c r="H947" s="9016"/>
      <c r="I947" s="8850"/>
      <c r="J947" s="8854"/>
      <c r="K947" s="8854"/>
      <c r="L947" s="592" t="s">
        <v>455</v>
      </c>
      <c r="M947" s="8854"/>
      <c r="N947" s="782" t="s">
        <v>3951</v>
      </c>
      <c r="O947" s="675">
        <v>1</v>
      </c>
      <c r="P947" s="675">
        <v>1</v>
      </c>
      <c r="Q947" s="8940"/>
      <c r="R947" s="8850"/>
      <c r="S947" s="712"/>
      <c r="T947" s="712"/>
      <c r="U947" s="712"/>
      <c r="V947" s="8850"/>
      <c r="W947" s="8860"/>
      <c r="X947" s="8850"/>
      <c r="Y947" s="8860"/>
      <c r="Z947" s="8894"/>
      <c r="AA947" s="8924"/>
      <c r="AB947" s="8908"/>
      <c r="AC947" s="8913"/>
      <c r="AD947" s="722">
        <v>27000</v>
      </c>
      <c r="AE947" s="8913"/>
      <c r="AF947" s="30"/>
      <c r="AG947" s="30"/>
    </row>
    <row r="948" spans="1:33" ht="30" customHeight="1">
      <c r="A948" s="192" t="s">
        <v>6966</v>
      </c>
      <c r="B948" s="36" t="s">
        <v>3437</v>
      </c>
      <c r="C948" s="66">
        <v>45174</v>
      </c>
      <c r="D948" s="66">
        <v>45188</v>
      </c>
      <c r="E948" s="37"/>
      <c r="F948" s="94"/>
      <c r="G948" s="68">
        <v>5940</v>
      </c>
      <c r="H948" s="68">
        <v>203</v>
      </c>
      <c r="I948" s="68"/>
      <c r="J948" s="36" t="s">
        <v>3438</v>
      </c>
      <c r="K948" s="91" t="s">
        <v>3439</v>
      </c>
      <c r="L948" s="2446" t="s">
        <v>406</v>
      </c>
      <c r="M948" s="69" t="s">
        <v>3443</v>
      </c>
      <c r="N948" s="68"/>
      <c r="O948" s="74">
        <v>9</v>
      </c>
      <c r="P948" s="74">
        <v>9</v>
      </c>
      <c r="Q948" s="158" t="s">
        <v>3440</v>
      </c>
      <c r="R948" s="71"/>
      <c r="S948" s="71"/>
      <c r="T948" s="71"/>
      <c r="U948" s="71"/>
      <c r="V948" s="68" t="s">
        <v>256</v>
      </c>
      <c r="W948" s="182"/>
      <c r="X948" s="68"/>
      <c r="Y948" s="71"/>
      <c r="Z948" s="75"/>
      <c r="AA948" s="36"/>
      <c r="AB948" s="3851" t="s">
        <v>5535</v>
      </c>
      <c r="AC948" s="280"/>
      <c r="AD948" s="280"/>
      <c r="AE948" s="280"/>
      <c r="AF948" s="31"/>
      <c r="AG948" s="31"/>
    </row>
    <row r="949" spans="1:33" ht="30" customHeight="1">
      <c r="A949" s="591" t="s">
        <v>6901</v>
      </c>
      <c r="B949" s="4672" t="s">
        <v>3444</v>
      </c>
      <c r="C949" s="674">
        <v>45176</v>
      </c>
      <c r="D949" s="674">
        <v>45188</v>
      </c>
      <c r="E949" s="593"/>
      <c r="F949" s="833"/>
      <c r="G949" s="619">
        <v>8636</v>
      </c>
      <c r="H949" s="619" t="s">
        <v>3445</v>
      </c>
      <c r="I949" s="619"/>
      <c r="J949" s="592" t="s">
        <v>3446</v>
      </c>
      <c r="K949" s="635" t="s">
        <v>1894</v>
      </c>
      <c r="L949" s="943" t="s">
        <v>28</v>
      </c>
      <c r="M949" s="615" t="s">
        <v>3596</v>
      </c>
      <c r="N949" s="619"/>
      <c r="O949" s="675">
        <v>2</v>
      </c>
      <c r="P949" s="675">
        <v>2</v>
      </c>
      <c r="Q949" s="807" t="s">
        <v>3447</v>
      </c>
      <c r="R949" s="712"/>
      <c r="S949" s="26"/>
      <c r="T949" s="712"/>
      <c r="U949" s="712"/>
      <c r="V949" s="636" t="s">
        <v>2073</v>
      </c>
      <c r="W949" s="714"/>
      <c r="X949" s="721" t="s">
        <v>37</v>
      </c>
      <c r="Y949" s="712"/>
      <c r="Z949" s="726" t="s">
        <v>45</v>
      </c>
      <c r="AA949" s="592"/>
      <c r="AB949" s="3853" t="s">
        <v>5542</v>
      </c>
      <c r="AC949" s="722">
        <v>4860</v>
      </c>
      <c r="AD949" s="722">
        <v>8019</v>
      </c>
      <c r="AE949" s="722">
        <f>SUM(AD949*P949+AC949)</f>
        <v>20898</v>
      </c>
      <c r="AF949" s="42">
        <v>576</v>
      </c>
      <c r="AG949" s="31" t="s">
        <v>362</v>
      </c>
    </row>
    <row r="950" spans="1:33" ht="30" customHeight="1">
      <c r="A950" s="591" t="s">
        <v>6901</v>
      </c>
      <c r="B950" s="4672" t="s">
        <v>3448</v>
      </c>
      <c r="C950" s="674">
        <v>45176</v>
      </c>
      <c r="D950" s="674">
        <v>45188</v>
      </c>
      <c r="E950" s="593"/>
      <c r="F950" s="833"/>
      <c r="G950" s="619">
        <v>8637</v>
      </c>
      <c r="H950" s="619" t="s">
        <v>3449</v>
      </c>
      <c r="I950" s="619"/>
      <c r="J950" s="592" t="s">
        <v>3450</v>
      </c>
      <c r="K950" s="635" t="s">
        <v>1894</v>
      </c>
      <c r="L950" s="943" t="s">
        <v>128</v>
      </c>
      <c r="M950" s="615" t="s">
        <v>3597</v>
      </c>
      <c r="N950" s="619"/>
      <c r="O950" s="675">
        <v>3</v>
      </c>
      <c r="P950" s="675">
        <v>3</v>
      </c>
      <c r="Q950" s="807" t="s">
        <v>3447</v>
      </c>
      <c r="R950" s="712"/>
      <c r="S950" s="26"/>
      <c r="T950" s="712"/>
      <c r="U950" s="712"/>
      <c r="V950" s="912" t="s">
        <v>2073</v>
      </c>
      <c r="W950" s="714"/>
      <c r="X950" s="721" t="s">
        <v>37</v>
      </c>
      <c r="Y950" s="712"/>
      <c r="Z950" s="726" t="s">
        <v>45</v>
      </c>
      <c r="AA950" s="592"/>
      <c r="AB950" s="3853" t="s">
        <v>5542</v>
      </c>
      <c r="AC950" s="722">
        <v>4860</v>
      </c>
      <c r="AD950" s="722">
        <v>8019</v>
      </c>
      <c r="AE950" s="722">
        <f>SUM(AD950*P950+AC950)</f>
        <v>28917</v>
      </c>
      <c r="AF950" s="42">
        <v>577</v>
      </c>
      <c r="AG950" s="31" t="s">
        <v>362</v>
      </c>
    </row>
    <row r="951" spans="1:33" ht="30" customHeight="1">
      <c r="A951" s="757" t="s">
        <v>6974</v>
      </c>
      <c r="B951" s="4672" t="s">
        <v>3451</v>
      </c>
      <c r="C951" s="674">
        <v>45176</v>
      </c>
      <c r="D951" s="674">
        <v>45190</v>
      </c>
      <c r="E951" s="593"/>
      <c r="F951" s="833"/>
      <c r="G951" s="619">
        <v>8600</v>
      </c>
      <c r="H951" s="619">
        <v>141</v>
      </c>
      <c r="I951" s="619"/>
      <c r="J951" s="592" t="s">
        <v>3452</v>
      </c>
      <c r="K951" s="635" t="s">
        <v>3453</v>
      </c>
      <c r="L951" s="951" t="s">
        <v>1841</v>
      </c>
      <c r="M951" s="615" t="s">
        <v>3598</v>
      </c>
      <c r="N951" s="619"/>
      <c r="O951" s="675">
        <v>3</v>
      </c>
      <c r="P951" s="675">
        <v>3</v>
      </c>
      <c r="Q951" s="807" t="s">
        <v>3454</v>
      </c>
      <c r="R951" s="712"/>
      <c r="S951" s="712"/>
      <c r="T951" s="712"/>
      <c r="U951" s="712"/>
      <c r="V951" s="619" t="s">
        <v>2073</v>
      </c>
      <c r="W951" s="714"/>
      <c r="X951" s="3165" t="s">
        <v>37</v>
      </c>
      <c r="Y951" s="712"/>
      <c r="Z951" s="641" t="s">
        <v>45</v>
      </c>
      <c r="AA951" s="592"/>
      <c r="AB951" s="3853" t="s">
        <v>5585</v>
      </c>
      <c r="AC951" s="722">
        <v>22500</v>
      </c>
      <c r="AD951" s="722">
        <v>4851</v>
      </c>
      <c r="AE951" s="722">
        <f>SUM(AD951*P951+AC951)</f>
        <v>37053</v>
      </c>
      <c r="AF951" s="31"/>
      <c r="AG951" s="31"/>
    </row>
    <row r="952" spans="1:33" ht="30" customHeight="1">
      <c r="A952" s="614" t="s">
        <v>6942</v>
      </c>
      <c r="B952" s="9179" t="s">
        <v>3455</v>
      </c>
      <c r="C952" s="8843">
        <v>45175</v>
      </c>
      <c r="D952" s="8843">
        <v>45231</v>
      </c>
      <c r="E952" s="8864"/>
      <c r="F952" s="8877"/>
      <c r="G952" s="8849">
        <v>8638</v>
      </c>
      <c r="H952" s="9041">
        <v>199</v>
      </c>
      <c r="I952" s="8849"/>
      <c r="J952" s="9579" t="s">
        <v>3456</v>
      </c>
      <c r="K952" s="8871" t="s">
        <v>3457</v>
      </c>
      <c r="L952" s="619" t="s">
        <v>62</v>
      </c>
      <c r="M952" s="8868" t="s">
        <v>3599</v>
      </c>
      <c r="N952" s="782" t="s">
        <v>3952</v>
      </c>
      <c r="O952" s="675">
        <v>5</v>
      </c>
      <c r="P952" s="675">
        <v>5</v>
      </c>
      <c r="Q952" s="8938" t="s">
        <v>3435</v>
      </c>
      <c r="R952" s="8849"/>
      <c r="S952" s="712"/>
      <c r="T952" s="712"/>
      <c r="U952" s="712"/>
      <c r="V952" s="8849" t="s">
        <v>2073</v>
      </c>
      <c r="W952" s="8859"/>
      <c r="X952" s="8849" t="s">
        <v>37</v>
      </c>
      <c r="Y952" s="8859"/>
      <c r="Z952" s="8893" t="s">
        <v>45</v>
      </c>
      <c r="AA952" s="8924"/>
      <c r="AB952" s="9049" t="s">
        <v>5586</v>
      </c>
      <c r="AC952" s="8912">
        <v>0</v>
      </c>
      <c r="AD952" s="722">
        <v>7613</v>
      </c>
      <c r="AE952" s="8912">
        <f>SUM(AD952*P952+AD953*P953+AD954*P954+AC952)</f>
        <v>108065</v>
      </c>
      <c r="AF952" s="247"/>
      <c r="AG952" s="247"/>
    </row>
    <row r="953" spans="1:33" ht="30" customHeight="1">
      <c r="A953" s="3673" t="s">
        <v>6942</v>
      </c>
      <c r="B953" s="9029"/>
      <c r="C953" s="8844"/>
      <c r="D953" s="8844"/>
      <c r="E953" s="8865"/>
      <c r="F953" s="8880"/>
      <c r="G953" s="8863"/>
      <c r="H953" s="9015"/>
      <c r="I953" s="8863"/>
      <c r="J953" s="8858"/>
      <c r="K953" s="8858"/>
      <c r="L953" s="592" t="s">
        <v>2184</v>
      </c>
      <c r="M953" s="8858"/>
      <c r="N953" s="3544" t="s">
        <v>3957</v>
      </c>
      <c r="O953" s="675">
        <v>1</v>
      </c>
      <c r="P953" s="675">
        <v>1</v>
      </c>
      <c r="Q953" s="8939"/>
      <c r="R953" s="8863"/>
      <c r="S953" s="712"/>
      <c r="T953" s="712"/>
      <c r="U953" s="712"/>
      <c r="V953" s="8863"/>
      <c r="W953" s="8902"/>
      <c r="X953" s="8863"/>
      <c r="Y953" s="8902"/>
      <c r="Z953" s="8896"/>
      <c r="AA953" s="8924"/>
      <c r="AB953" s="8910"/>
      <c r="AC953" s="8920"/>
      <c r="AD953" s="722">
        <v>43000</v>
      </c>
      <c r="AE953" s="8920"/>
      <c r="AF953" s="248"/>
      <c r="AG953" s="248"/>
    </row>
    <row r="954" spans="1:33" ht="30" customHeight="1">
      <c r="A954" s="614" t="s">
        <v>6942</v>
      </c>
      <c r="B954" s="9030"/>
      <c r="C954" s="8845"/>
      <c r="D954" s="8845"/>
      <c r="E954" s="8866"/>
      <c r="F954" s="8878"/>
      <c r="G954" s="8850"/>
      <c r="H954" s="9016"/>
      <c r="I954" s="8850"/>
      <c r="J954" s="8854"/>
      <c r="K954" s="8854"/>
      <c r="L954" s="592" t="s">
        <v>455</v>
      </c>
      <c r="M954" s="8854"/>
      <c r="N954" s="782" t="s">
        <v>3951</v>
      </c>
      <c r="O954" s="675">
        <v>1</v>
      </c>
      <c r="P954" s="675">
        <v>1</v>
      </c>
      <c r="Q954" s="8940"/>
      <c r="R954" s="8850"/>
      <c r="S954" s="712"/>
      <c r="T954" s="712"/>
      <c r="U954" s="712"/>
      <c r="V954" s="8850"/>
      <c r="W954" s="8860"/>
      <c r="X954" s="8850"/>
      <c r="Y954" s="8860"/>
      <c r="Z954" s="8894"/>
      <c r="AA954" s="8924"/>
      <c r="AB954" s="8908"/>
      <c r="AC954" s="8913"/>
      <c r="AD954" s="722">
        <v>27000</v>
      </c>
      <c r="AE954" s="8913"/>
      <c r="AF954" s="30"/>
      <c r="AG954" s="30"/>
    </row>
    <row r="955" spans="1:33" ht="30" customHeight="1">
      <c r="A955" s="195" t="s">
        <v>6942</v>
      </c>
      <c r="B955" s="8905" t="s">
        <v>3458</v>
      </c>
      <c r="C955" s="8944">
        <v>45175</v>
      </c>
      <c r="D955" s="8944">
        <v>45231</v>
      </c>
      <c r="E955" s="8947"/>
      <c r="F955" s="8950"/>
      <c r="G955" s="8905">
        <v>8638</v>
      </c>
      <c r="H955" s="9192">
        <v>27</v>
      </c>
      <c r="I955" s="8905"/>
      <c r="J955" s="9140" t="s">
        <v>3459</v>
      </c>
      <c r="K955" s="9160" t="s">
        <v>3460</v>
      </c>
      <c r="L955" s="36" t="s">
        <v>381</v>
      </c>
      <c r="M955" s="8962" t="s">
        <v>3600</v>
      </c>
      <c r="N955" s="109" t="s">
        <v>3954</v>
      </c>
      <c r="O955" s="74">
        <v>1</v>
      </c>
      <c r="P955" s="74">
        <v>1</v>
      </c>
      <c r="Q955" s="9164" t="s">
        <v>3436</v>
      </c>
      <c r="R955" s="8905"/>
      <c r="S955" s="71"/>
      <c r="T955" s="71"/>
      <c r="U955" s="71"/>
      <c r="V955" s="8905" t="s">
        <v>256</v>
      </c>
      <c r="W955" s="8934"/>
      <c r="X955" s="8905"/>
      <c r="Y955" s="8934"/>
      <c r="Z955" s="8900"/>
      <c r="AA955" s="8936"/>
      <c r="AB955" s="9053" t="s">
        <v>5586</v>
      </c>
      <c r="AC955" s="9657"/>
      <c r="AD955" s="280"/>
      <c r="AE955" s="9657"/>
      <c r="AF955" s="247"/>
      <c r="AG955" s="247"/>
    </row>
    <row r="956" spans="1:33" ht="30" customHeight="1">
      <c r="A956" s="195" t="s">
        <v>6942</v>
      </c>
      <c r="B956" s="8906"/>
      <c r="C956" s="8946"/>
      <c r="D956" s="8946"/>
      <c r="E956" s="8949"/>
      <c r="F956" s="8952"/>
      <c r="G956" s="8906"/>
      <c r="H956" s="9193"/>
      <c r="I956" s="8906"/>
      <c r="J956" s="8933"/>
      <c r="K956" s="9161"/>
      <c r="L956" s="91" t="s">
        <v>1095</v>
      </c>
      <c r="M956" s="8933"/>
      <c r="N956" s="109" t="s">
        <v>3951</v>
      </c>
      <c r="O956" s="74">
        <v>1</v>
      </c>
      <c r="P956" s="74">
        <v>1</v>
      </c>
      <c r="Q956" s="9165"/>
      <c r="R956" s="8906"/>
      <c r="S956" s="71"/>
      <c r="T956" s="71"/>
      <c r="U956" s="71"/>
      <c r="V956" s="8906"/>
      <c r="W956" s="8935"/>
      <c r="X956" s="8906"/>
      <c r="Y956" s="8935"/>
      <c r="Z956" s="8901"/>
      <c r="AA956" s="8936"/>
      <c r="AB956" s="8923"/>
      <c r="AC956" s="9658"/>
      <c r="AD956" s="280"/>
      <c r="AE956" s="9658"/>
      <c r="AF956" s="30"/>
      <c r="AG956" s="30"/>
    </row>
    <row r="957" spans="1:33" ht="30" customHeight="1">
      <c r="A957" s="614" t="s">
        <v>6942</v>
      </c>
      <c r="B957" s="9087" t="s">
        <v>3461</v>
      </c>
      <c r="C957" s="8843">
        <v>45175</v>
      </c>
      <c r="D957" s="8843">
        <v>45231</v>
      </c>
      <c r="E957" s="8864"/>
      <c r="F957" s="8877"/>
      <c r="G957" s="8849">
        <v>8638</v>
      </c>
      <c r="H957" s="9041" t="s">
        <v>3462</v>
      </c>
      <c r="I957" s="8849"/>
      <c r="J957" s="8871" t="s">
        <v>3463</v>
      </c>
      <c r="K957" s="8871" t="s">
        <v>3464</v>
      </c>
      <c r="L957" s="619" t="s">
        <v>76</v>
      </c>
      <c r="M957" s="8868" t="s">
        <v>3601</v>
      </c>
      <c r="N957" s="782" t="s">
        <v>3952</v>
      </c>
      <c r="O957" s="675">
        <v>4</v>
      </c>
      <c r="P957" s="675">
        <v>4</v>
      </c>
      <c r="Q957" s="8938" t="s">
        <v>3435</v>
      </c>
      <c r="R957" s="8849"/>
      <c r="S957" s="712"/>
      <c r="T957" s="712"/>
      <c r="U957" s="712"/>
      <c r="V957" s="9157" t="s">
        <v>2073</v>
      </c>
      <c r="W957" s="8859"/>
      <c r="X957" s="8849" t="s">
        <v>37</v>
      </c>
      <c r="Y957" s="8859"/>
      <c r="Z957" s="8893" t="s">
        <v>45</v>
      </c>
      <c r="AA957" s="8924"/>
      <c r="AB957" s="9049" t="s">
        <v>5586</v>
      </c>
      <c r="AC957" s="8912">
        <v>0</v>
      </c>
      <c r="AD957" s="722">
        <v>7613</v>
      </c>
      <c r="AE957" s="8912">
        <f>SUM(AD957*P957+AD958*P958+AD959*P959+AC957)</f>
        <v>100452</v>
      </c>
      <c r="AF957" s="247"/>
      <c r="AG957" s="247"/>
    </row>
    <row r="958" spans="1:33" ht="30" customHeight="1">
      <c r="A958" s="614" t="s">
        <v>6942</v>
      </c>
      <c r="B958" s="9029"/>
      <c r="C958" s="8844"/>
      <c r="D958" s="8844"/>
      <c r="E958" s="8865"/>
      <c r="F958" s="8880"/>
      <c r="G958" s="8863"/>
      <c r="H958" s="9015"/>
      <c r="I958" s="8863"/>
      <c r="J958" s="8858"/>
      <c r="K958" s="8858"/>
      <c r="L958" s="592" t="s">
        <v>2184</v>
      </c>
      <c r="M958" s="8858"/>
      <c r="N958" s="782" t="s">
        <v>3957</v>
      </c>
      <c r="O958" s="675">
        <v>1</v>
      </c>
      <c r="P958" s="675">
        <v>1</v>
      </c>
      <c r="Q958" s="8939"/>
      <c r="R958" s="8863"/>
      <c r="S958" s="712"/>
      <c r="T958" s="712"/>
      <c r="U958" s="712"/>
      <c r="V958" s="8863"/>
      <c r="W958" s="8902"/>
      <c r="X958" s="8863"/>
      <c r="Y958" s="8902"/>
      <c r="Z958" s="8896"/>
      <c r="AA958" s="8924"/>
      <c r="AB958" s="8910"/>
      <c r="AC958" s="8920"/>
      <c r="AD958" s="722">
        <v>43000</v>
      </c>
      <c r="AE958" s="8920"/>
      <c r="AF958" s="248"/>
      <c r="AG958" s="248"/>
    </row>
    <row r="959" spans="1:33" ht="30" customHeight="1">
      <c r="A959" s="614" t="s">
        <v>6942</v>
      </c>
      <c r="B959" s="9030"/>
      <c r="C959" s="8845"/>
      <c r="D959" s="8845"/>
      <c r="E959" s="8866"/>
      <c r="F959" s="8878"/>
      <c r="G959" s="8850"/>
      <c r="H959" s="9016"/>
      <c r="I959" s="8850"/>
      <c r="J959" s="8854"/>
      <c r="K959" s="8854"/>
      <c r="L959" s="3543" t="s">
        <v>1095</v>
      </c>
      <c r="M959" s="8854"/>
      <c r="N959" s="782" t="s">
        <v>3951</v>
      </c>
      <c r="O959" s="675">
        <v>1</v>
      </c>
      <c r="P959" s="675">
        <v>1</v>
      </c>
      <c r="Q959" s="8940"/>
      <c r="R959" s="8850"/>
      <c r="S959" s="712"/>
      <c r="T959" s="712"/>
      <c r="U959" s="712"/>
      <c r="V959" s="8850"/>
      <c r="W959" s="8860"/>
      <c r="X959" s="8850"/>
      <c r="Y959" s="8860"/>
      <c r="Z959" s="8894"/>
      <c r="AA959" s="8924"/>
      <c r="AB959" s="8908"/>
      <c r="AC959" s="8913"/>
      <c r="AD959" s="722">
        <v>27000</v>
      </c>
      <c r="AE959" s="8913"/>
      <c r="AF959" s="30"/>
      <c r="AG959" s="30"/>
    </row>
    <row r="960" spans="1:33" ht="30" customHeight="1">
      <c r="A960" s="4876" t="s">
        <v>6942</v>
      </c>
      <c r="B960" s="8849" t="s">
        <v>3465</v>
      </c>
      <c r="C960" s="8843">
        <v>45175</v>
      </c>
      <c r="D960" s="8843">
        <v>45231</v>
      </c>
      <c r="E960" s="8864"/>
      <c r="F960" s="8877"/>
      <c r="G960" s="8849">
        <v>8638</v>
      </c>
      <c r="H960" s="9041" t="s">
        <v>3466</v>
      </c>
      <c r="I960" s="8849"/>
      <c r="J960" s="8871" t="s">
        <v>3467</v>
      </c>
      <c r="K960" s="8871" t="s">
        <v>3468</v>
      </c>
      <c r="L960" s="619" t="s">
        <v>167</v>
      </c>
      <c r="M960" s="8868" t="s">
        <v>3602</v>
      </c>
      <c r="N960" s="782" t="s">
        <v>3952</v>
      </c>
      <c r="O960" s="675">
        <v>10</v>
      </c>
      <c r="P960" s="675">
        <v>10</v>
      </c>
      <c r="Q960" s="8938" t="s">
        <v>3436</v>
      </c>
      <c r="R960" s="8849"/>
      <c r="S960" s="712"/>
      <c r="T960" s="712"/>
      <c r="U960" s="712"/>
      <c r="V960" s="8849" t="s">
        <v>2073</v>
      </c>
      <c r="W960" s="8859"/>
      <c r="X960" s="8849" t="s">
        <v>37</v>
      </c>
      <c r="Y960" s="8859"/>
      <c r="Z960" s="8893" t="s">
        <v>45</v>
      </c>
      <c r="AA960" s="8924">
        <v>4504028241</v>
      </c>
      <c r="AB960" s="9049" t="s">
        <v>5584</v>
      </c>
      <c r="AC960" s="8912">
        <v>0</v>
      </c>
      <c r="AD960" s="722">
        <v>7613</v>
      </c>
      <c r="AE960" s="8912">
        <f>SUM(AD960*P960+AD961*P961+AD962*P962+AC960)</f>
        <v>167983</v>
      </c>
      <c r="AF960" s="247"/>
      <c r="AG960" s="247"/>
    </row>
    <row r="961" spans="1:33" ht="30" customHeight="1">
      <c r="A961" s="614" t="s">
        <v>6942</v>
      </c>
      <c r="B961" s="8863"/>
      <c r="C961" s="8844"/>
      <c r="D961" s="8844"/>
      <c r="E961" s="8865"/>
      <c r="F961" s="8880"/>
      <c r="G961" s="8863"/>
      <c r="H961" s="9015"/>
      <c r="I961" s="8863"/>
      <c r="J961" s="8858"/>
      <c r="K961" s="8858"/>
      <c r="L961" s="592" t="s">
        <v>381</v>
      </c>
      <c r="M961" s="8858"/>
      <c r="N961" s="782" t="s">
        <v>3954</v>
      </c>
      <c r="O961" s="675">
        <v>1</v>
      </c>
      <c r="P961" s="675">
        <v>1</v>
      </c>
      <c r="Q961" s="8939"/>
      <c r="R961" s="8863"/>
      <c r="S961" s="712"/>
      <c r="T961" s="712"/>
      <c r="U961" s="712"/>
      <c r="V961" s="8863"/>
      <c r="W961" s="8902"/>
      <c r="X961" s="8863"/>
      <c r="Y961" s="8902"/>
      <c r="Z961" s="8896"/>
      <c r="AA961" s="8924"/>
      <c r="AB961" s="8910"/>
      <c r="AC961" s="8920"/>
      <c r="AD961" s="722">
        <v>37853</v>
      </c>
      <c r="AE961" s="8920"/>
      <c r="AF961" s="248"/>
      <c r="AG961" s="248"/>
    </row>
    <row r="962" spans="1:33" ht="30" customHeight="1">
      <c r="A962" s="614" t="s">
        <v>6942</v>
      </c>
      <c r="B962" s="8850"/>
      <c r="C962" s="8845"/>
      <c r="D962" s="8845"/>
      <c r="E962" s="8866"/>
      <c r="F962" s="8878"/>
      <c r="G962" s="8850"/>
      <c r="H962" s="9016"/>
      <c r="I962" s="8850"/>
      <c r="J962" s="8854"/>
      <c r="K962" s="8854"/>
      <c r="L962" s="592" t="s">
        <v>1095</v>
      </c>
      <c r="M962" s="8854"/>
      <c r="N962" s="782" t="s">
        <v>3951</v>
      </c>
      <c r="O962" s="675">
        <v>1</v>
      </c>
      <c r="P962" s="119">
        <v>2</v>
      </c>
      <c r="Q962" s="8940"/>
      <c r="R962" s="8850"/>
      <c r="S962" s="712"/>
      <c r="T962" s="712"/>
      <c r="U962" s="712"/>
      <c r="V962" s="8850"/>
      <c r="W962" s="8860"/>
      <c r="X962" s="8850"/>
      <c r="Y962" s="8860"/>
      <c r="Z962" s="8894"/>
      <c r="AA962" s="8924"/>
      <c r="AB962" s="8908"/>
      <c r="AC962" s="8913"/>
      <c r="AD962" s="722">
        <v>27000</v>
      </c>
      <c r="AE962" s="8913"/>
      <c r="AF962" s="30"/>
      <c r="AG962" s="30"/>
    </row>
    <row r="963" spans="1:33" ht="30" customHeight="1">
      <c r="A963" s="614" t="s">
        <v>6942</v>
      </c>
      <c r="B963" s="9087" t="s">
        <v>3469</v>
      </c>
      <c r="C963" s="8843">
        <v>45175</v>
      </c>
      <c r="D963" s="8843">
        <v>45231</v>
      </c>
      <c r="E963" s="8864"/>
      <c r="F963" s="8877"/>
      <c r="G963" s="8849">
        <v>8638</v>
      </c>
      <c r="H963" s="9147" t="s">
        <v>3470</v>
      </c>
      <c r="I963" s="8849"/>
      <c r="J963" s="8871" t="s">
        <v>3471</v>
      </c>
      <c r="K963" s="9155" t="s">
        <v>3472</v>
      </c>
      <c r="L963" s="592" t="s">
        <v>2184</v>
      </c>
      <c r="M963" s="8868" t="s">
        <v>3603</v>
      </c>
      <c r="N963" s="390" t="s">
        <v>3954</v>
      </c>
      <c r="O963" s="675">
        <v>1</v>
      </c>
      <c r="P963" s="675">
        <v>1</v>
      </c>
      <c r="Q963" s="9130" t="s">
        <v>3435</v>
      </c>
      <c r="R963" s="8849"/>
      <c r="S963" s="712"/>
      <c r="T963" s="712"/>
      <c r="U963" s="712"/>
      <c r="V963" s="8849" t="s">
        <v>2073</v>
      </c>
      <c r="W963" s="8859"/>
      <c r="X963" s="8849" t="s">
        <v>37</v>
      </c>
      <c r="Y963" s="8859"/>
      <c r="Z963" s="8893" t="s">
        <v>45</v>
      </c>
      <c r="AA963" s="8924"/>
      <c r="AB963" s="9049" t="s">
        <v>5584</v>
      </c>
      <c r="AC963" s="8912">
        <v>0</v>
      </c>
      <c r="AD963" s="722">
        <v>37853</v>
      </c>
      <c r="AE963" s="8912">
        <f>SUM(AD963*P963+AD964*P964+AC963)</f>
        <v>64853</v>
      </c>
      <c r="AF963" s="247"/>
      <c r="AG963" s="247"/>
    </row>
    <row r="964" spans="1:33" ht="30" customHeight="1">
      <c r="A964" s="614" t="s">
        <v>6942</v>
      </c>
      <c r="B964" s="9030"/>
      <c r="C964" s="8845"/>
      <c r="D964" s="8845"/>
      <c r="E964" s="8866"/>
      <c r="F964" s="8878"/>
      <c r="G964" s="8850"/>
      <c r="H964" s="9148"/>
      <c r="I964" s="8850"/>
      <c r="J964" s="8854"/>
      <c r="K964" s="9158"/>
      <c r="L964" s="635" t="s">
        <v>1095</v>
      </c>
      <c r="M964" s="8854"/>
      <c r="N964" s="782" t="s">
        <v>3951</v>
      </c>
      <c r="O964" s="675">
        <v>1</v>
      </c>
      <c r="P964" s="675">
        <v>1</v>
      </c>
      <c r="Q964" s="9131"/>
      <c r="R964" s="8850"/>
      <c r="S964" s="712"/>
      <c r="T964" s="712"/>
      <c r="U964" s="712"/>
      <c r="V964" s="8850"/>
      <c r="W964" s="8860"/>
      <c r="X964" s="8850"/>
      <c r="Y964" s="8860"/>
      <c r="Z964" s="8894"/>
      <c r="AA964" s="8924"/>
      <c r="AB964" s="8908"/>
      <c r="AC964" s="8913"/>
      <c r="AD964" s="722">
        <v>27000</v>
      </c>
      <c r="AE964" s="8913"/>
      <c r="AF964" s="30"/>
      <c r="AG964" s="30"/>
    </row>
    <row r="965" spans="1:33" ht="30" customHeight="1">
      <c r="A965" s="614" t="s">
        <v>6942</v>
      </c>
      <c r="B965" s="9087" t="s">
        <v>3473</v>
      </c>
      <c r="C965" s="8843">
        <v>45175</v>
      </c>
      <c r="D965" s="8843">
        <v>45231</v>
      </c>
      <c r="E965" s="8864"/>
      <c r="F965" s="8877"/>
      <c r="G965" s="8849">
        <v>8638</v>
      </c>
      <c r="H965" s="9147" t="s">
        <v>3474</v>
      </c>
      <c r="I965" s="8849"/>
      <c r="J965" s="8871" t="s">
        <v>3475</v>
      </c>
      <c r="K965" s="9155" t="s">
        <v>3476</v>
      </c>
      <c r="L965" s="592" t="s">
        <v>2184</v>
      </c>
      <c r="M965" s="8868" t="s">
        <v>3604</v>
      </c>
      <c r="N965" s="389" t="s">
        <v>3954</v>
      </c>
      <c r="O965" s="675">
        <v>1</v>
      </c>
      <c r="P965" s="675">
        <v>1</v>
      </c>
      <c r="Q965" s="9130" t="s">
        <v>3435</v>
      </c>
      <c r="R965" s="8849"/>
      <c r="S965" s="712"/>
      <c r="T965" s="712"/>
      <c r="U965" s="712"/>
      <c r="V965" s="8849" t="s">
        <v>2073</v>
      </c>
      <c r="W965" s="8859"/>
      <c r="X965" s="8849" t="s">
        <v>37</v>
      </c>
      <c r="Y965" s="8859"/>
      <c r="Z965" s="8895" t="s">
        <v>45</v>
      </c>
      <c r="AA965" s="8924"/>
      <c r="AB965" s="9049" t="s">
        <v>5584</v>
      </c>
      <c r="AC965" s="8912">
        <v>0</v>
      </c>
      <c r="AD965" s="722">
        <v>37853</v>
      </c>
      <c r="AE965" s="8912">
        <f t="shared" ref="AE965" si="31">SUM(AD965*P965+AD966*P966+AC965)</f>
        <v>64853</v>
      </c>
      <c r="AF965" s="247"/>
      <c r="AG965" s="247"/>
    </row>
    <row r="966" spans="1:33" ht="30" customHeight="1">
      <c r="A966" s="614" t="s">
        <v>6942</v>
      </c>
      <c r="B966" s="9030"/>
      <c r="C966" s="8845"/>
      <c r="D966" s="8845"/>
      <c r="E966" s="8866"/>
      <c r="F966" s="8878"/>
      <c r="G966" s="8850"/>
      <c r="H966" s="9148"/>
      <c r="I966" s="8850"/>
      <c r="J966" s="8854"/>
      <c r="K966" s="9158"/>
      <c r="L966" s="635" t="s">
        <v>1095</v>
      </c>
      <c r="M966" s="8854"/>
      <c r="N966" s="782" t="s">
        <v>3951</v>
      </c>
      <c r="O966" s="675">
        <v>1</v>
      </c>
      <c r="P966" s="675">
        <v>1</v>
      </c>
      <c r="Q966" s="9131"/>
      <c r="R966" s="8850"/>
      <c r="S966" s="712"/>
      <c r="T966" s="712"/>
      <c r="U966" s="712"/>
      <c r="V966" s="8850"/>
      <c r="W966" s="8860"/>
      <c r="X966" s="8850"/>
      <c r="Y966" s="8860"/>
      <c r="Z966" s="8894"/>
      <c r="AA966" s="8924"/>
      <c r="AB966" s="8908"/>
      <c r="AC966" s="8913"/>
      <c r="AD966" s="722">
        <v>27000</v>
      </c>
      <c r="AE966" s="8913"/>
      <c r="AF966" s="30"/>
      <c r="AG966" s="30"/>
    </row>
    <row r="967" spans="1:33" ht="30" customHeight="1">
      <c r="A967" s="5110" t="s">
        <v>6942</v>
      </c>
      <c r="B967" s="9087" t="s">
        <v>3477</v>
      </c>
      <c r="C967" s="8843">
        <v>45175</v>
      </c>
      <c r="D967" s="8843">
        <v>45231</v>
      </c>
      <c r="E967" s="8864"/>
      <c r="F967" s="8877"/>
      <c r="G967" s="8849">
        <v>8638</v>
      </c>
      <c r="H967" s="9147" t="s">
        <v>3478</v>
      </c>
      <c r="I967" s="8849"/>
      <c r="J967" s="8871" t="s">
        <v>3479</v>
      </c>
      <c r="K967" s="9155" t="s">
        <v>3480</v>
      </c>
      <c r="L967" s="592" t="s">
        <v>381</v>
      </c>
      <c r="M967" s="8868" t="s">
        <v>3605</v>
      </c>
      <c r="N967" s="782" t="s">
        <v>3954</v>
      </c>
      <c r="O967" s="675">
        <v>1</v>
      </c>
      <c r="P967" s="675">
        <v>1</v>
      </c>
      <c r="Q967" s="9130" t="s">
        <v>3436</v>
      </c>
      <c r="R967" s="8849"/>
      <c r="S967" s="712"/>
      <c r="T967" s="712"/>
      <c r="U967" s="712"/>
      <c r="V967" s="8849" t="s">
        <v>2073</v>
      </c>
      <c r="W967" s="8859"/>
      <c r="X967" s="8849" t="s">
        <v>37</v>
      </c>
      <c r="Y967" s="8859"/>
      <c r="Z967" s="8895" t="s">
        <v>45</v>
      </c>
      <c r="AA967" s="8924">
        <v>4504028385</v>
      </c>
      <c r="AB967" s="9049" t="s">
        <v>5584</v>
      </c>
      <c r="AC967" s="8912">
        <v>0</v>
      </c>
      <c r="AD967" s="722">
        <v>37853</v>
      </c>
      <c r="AE967" s="8912">
        <f>SUM(AD967*P967+AD969*P969+AC967+AD968*P968)</f>
        <v>78395</v>
      </c>
      <c r="AF967" s="247"/>
      <c r="AG967" s="247"/>
    </row>
    <row r="968" spans="1:33" ht="30" customHeight="1">
      <c r="A968" s="5110" t="s">
        <v>6942</v>
      </c>
      <c r="B968" s="9029"/>
      <c r="C968" s="8844"/>
      <c r="D968" s="8844"/>
      <c r="E968" s="8865"/>
      <c r="F968" s="8880"/>
      <c r="G968" s="8863"/>
      <c r="H968" s="9151"/>
      <c r="I968" s="8863"/>
      <c r="J968" s="8858"/>
      <c r="K968" s="9162"/>
      <c r="L968" s="5110" t="s">
        <v>23961</v>
      </c>
      <c r="M968" s="8870"/>
      <c r="N968" s="782"/>
      <c r="O968" s="675">
        <v>1</v>
      </c>
      <c r="P968" s="119">
        <v>1</v>
      </c>
      <c r="Q968" s="9159"/>
      <c r="R968" s="8863"/>
      <c r="S968" s="712"/>
      <c r="T968" s="712"/>
      <c r="U968" s="712"/>
      <c r="V968" s="8863"/>
      <c r="W968" s="8902"/>
      <c r="X968" s="8863"/>
      <c r="Y968" s="8902"/>
      <c r="Z968" s="9057"/>
      <c r="AA968" s="8924"/>
      <c r="AB968" s="9058"/>
      <c r="AC968" s="8920"/>
      <c r="AD968" s="722">
        <v>13542</v>
      </c>
      <c r="AE968" s="8920"/>
      <c r="AF968" s="248"/>
      <c r="AG968" s="248"/>
    </row>
    <row r="969" spans="1:33" ht="30" customHeight="1">
      <c r="A969" s="592" t="s">
        <v>6942</v>
      </c>
      <c r="B969" s="9030"/>
      <c r="C969" s="8845"/>
      <c r="D969" s="8845"/>
      <c r="E969" s="8866"/>
      <c r="F969" s="8878"/>
      <c r="G969" s="8850"/>
      <c r="H969" s="9148"/>
      <c r="I969" s="8850"/>
      <c r="J969" s="8854"/>
      <c r="K969" s="9158"/>
      <c r="L969" s="5110" t="s">
        <v>1095</v>
      </c>
      <c r="M969" s="8854"/>
      <c r="N969" s="782" t="s">
        <v>3951</v>
      </c>
      <c r="O969" s="675">
        <v>1</v>
      </c>
      <c r="P969" s="675">
        <v>1</v>
      </c>
      <c r="Q969" s="9131"/>
      <c r="R969" s="8850"/>
      <c r="S969" s="712"/>
      <c r="T969" s="712"/>
      <c r="U969" s="712"/>
      <c r="V969" s="8850"/>
      <c r="W969" s="8860"/>
      <c r="X969" s="8850"/>
      <c r="Y969" s="8860"/>
      <c r="Z969" s="8894"/>
      <c r="AA969" s="8924"/>
      <c r="AB969" s="8908"/>
      <c r="AC969" s="8913"/>
      <c r="AD969" s="722">
        <v>27000</v>
      </c>
      <c r="AE969" s="8913"/>
      <c r="AF969" s="30"/>
      <c r="AG969" s="30"/>
    </row>
    <row r="970" spans="1:33" ht="30" customHeight="1">
      <c r="A970" s="188" t="s">
        <v>6896</v>
      </c>
      <c r="B970" s="8905" t="s">
        <v>3481</v>
      </c>
      <c r="C970" s="8944">
        <v>45175</v>
      </c>
      <c r="D970" s="8944">
        <v>45231</v>
      </c>
      <c r="E970" s="8947"/>
      <c r="F970" s="8950"/>
      <c r="G970" s="8905">
        <v>8644</v>
      </c>
      <c r="H970" s="9145" t="s">
        <v>3482</v>
      </c>
      <c r="I970" s="8905"/>
      <c r="J970" s="9140" t="s">
        <v>3483</v>
      </c>
      <c r="K970" s="9140" t="s">
        <v>3484</v>
      </c>
      <c r="L970" s="68" t="s">
        <v>76</v>
      </c>
      <c r="M970" s="8962" t="s">
        <v>3606</v>
      </c>
      <c r="N970" s="109" t="s">
        <v>3952</v>
      </c>
      <c r="O970" s="74">
        <v>4</v>
      </c>
      <c r="P970" s="74">
        <v>4</v>
      </c>
      <c r="Q970" s="9134" t="s">
        <v>3485</v>
      </c>
      <c r="R970" s="8905"/>
      <c r="S970" s="71"/>
      <c r="T970" s="71"/>
      <c r="U970" s="71"/>
      <c r="V970" s="8905" t="s">
        <v>256</v>
      </c>
      <c r="W970" s="8934"/>
      <c r="X970" s="8905"/>
      <c r="Y970" s="8934"/>
      <c r="Z970" s="8900"/>
      <c r="AA970" s="8936"/>
      <c r="AB970" s="9053" t="s">
        <v>5541</v>
      </c>
      <c r="AC970" s="9657"/>
      <c r="AD970" s="280"/>
      <c r="AE970" s="9657"/>
      <c r="AF970" s="247"/>
      <c r="AG970" s="247"/>
    </row>
    <row r="971" spans="1:33" ht="30" customHeight="1">
      <c r="A971" s="188" t="s">
        <v>6896</v>
      </c>
      <c r="B971" s="8942"/>
      <c r="C971" s="8945"/>
      <c r="D971" s="8945"/>
      <c r="E971" s="8948"/>
      <c r="F971" s="8951"/>
      <c r="G971" s="8942"/>
      <c r="H971" s="8980"/>
      <c r="I971" s="8942"/>
      <c r="J971" s="8932"/>
      <c r="K971" s="8932"/>
      <c r="L971" s="36" t="s">
        <v>381</v>
      </c>
      <c r="M971" s="8932"/>
      <c r="N971" s="109" t="s">
        <v>3954</v>
      </c>
      <c r="O971" s="74">
        <v>1</v>
      </c>
      <c r="P971" s="74">
        <v>1</v>
      </c>
      <c r="Q971" s="9135"/>
      <c r="R971" s="8942"/>
      <c r="S971" s="71"/>
      <c r="T971" s="71"/>
      <c r="U971" s="71"/>
      <c r="V971" s="8942"/>
      <c r="W971" s="8937"/>
      <c r="X971" s="8942"/>
      <c r="Y971" s="8937"/>
      <c r="Z971" s="9054"/>
      <c r="AA971" s="8936"/>
      <c r="AB971" s="8922"/>
      <c r="AC971" s="9659"/>
      <c r="AD971" s="280"/>
      <c r="AE971" s="9659"/>
      <c r="AF971" s="248"/>
      <c r="AG971" s="248"/>
    </row>
    <row r="972" spans="1:33" ht="30" customHeight="1">
      <c r="A972" s="188" t="s">
        <v>6896</v>
      </c>
      <c r="B972" s="8906"/>
      <c r="C972" s="8946"/>
      <c r="D972" s="8946"/>
      <c r="E972" s="8949"/>
      <c r="F972" s="8952"/>
      <c r="G972" s="8906"/>
      <c r="H972" s="8981"/>
      <c r="I972" s="8906"/>
      <c r="J972" s="8933"/>
      <c r="K972" s="8933"/>
      <c r="L972" s="36" t="s">
        <v>1095</v>
      </c>
      <c r="M972" s="8933"/>
      <c r="N972" s="109" t="s">
        <v>3951</v>
      </c>
      <c r="O972" s="74">
        <v>1</v>
      </c>
      <c r="P972" s="74">
        <v>1</v>
      </c>
      <c r="Q972" s="9136"/>
      <c r="R972" s="8906"/>
      <c r="S972" s="71"/>
      <c r="T972" s="71"/>
      <c r="U972" s="71"/>
      <c r="V972" s="8906"/>
      <c r="W972" s="8935"/>
      <c r="X972" s="8906"/>
      <c r="Y972" s="8935"/>
      <c r="Z972" s="8901"/>
      <c r="AA972" s="8936"/>
      <c r="AB972" s="8923"/>
      <c r="AC972" s="9658"/>
      <c r="AD972" s="280"/>
      <c r="AE972" s="9658"/>
      <c r="AF972" s="30"/>
      <c r="AG972" s="30"/>
    </row>
    <row r="973" spans="1:33" ht="30" customHeight="1">
      <c r="A973" s="897" t="s">
        <v>6896</v>
      </c>
      <c r="B973" s="9087" t="s">
        <v>3486</v>
      </c>
      <c r="C973" s="8843">
        <v>45175</v>
      </c>
      <c r="D973" s="8843">
        <v>45231</v>
      </c>
      <c r="E973" s="8864"/>
      <c r="F973" s="8877"/>
      <c r="G973" s="8849">
        <v>8644</v>
      </c>
      <c r="H973" s="9147" t="s">
        <v>818</v>
      </c>
      <c r="I973" s="8849"/>
      <c r="J973" s="8871" t="s">
        <v>3487</v>
      </c>
      <c r="K973" s="9155" t="s">
        <v>3488</v>
      </c>
      <c r="L973" s="592" t="s">
        <v>128</v>
      </c>
      <c r="M973" s="8868" t="s">
        <v>3607</v>
      </c>
      <c r="N973" s="782" t="s">
        <v>3952</v>
      </c>
      <c r="O973" s="675">
        <v>3</v>
      </c>
      <c r="P973" s="675">
        <v>3</v>
      </c>
      <c r="Q973" s="9130" t="s">
        <v>3489</v>
      </c>
      <c r="R973" s="8849"/>
      <c r="S973" s="712"/>
      <c r="T973" s="712"/>
      <c r="U973" s="712"/>
      <c r="V973" s="9128" t="s">
        <v>2073</v>
      </c>
      <c r="W973" s="8859"/>
      <c r="X973" s="9048" t="s">
        <v>37</v>
      </c>
      <c r="Y973" s="8859"/>
      <c r="Z973" s="8893" t="s">
        <v>45</v>
      </c>
      <c r="AA973" s="8924"/>
      <c r="AB973" s="9049" t="s">
        <v>5583</v>
      </c>
      <c r="AC973" s="8912">
        <v>0</v>
      </c>
      <c r="AD973" s="722">
        <v>7096.32</v>
      </c>
      <c r="AE973" s="8912">
        <f>SUM(AD973*P973+AD974*P974+AD975*P975+AC973)</f>
        <v>114156.9</v>
      </c>
      <c r="AF973" s="247">
        <v>694</v>
      </c>
      <c r="AG973" s="274" t="s">
        <v>362</v>
      </c>
    </row>
    <row r="974" spans="1:33" ht="30" customHeight="1">
      <c r="A974" s="897" t="s">
        <v>6896</v>
      </c>
      <c r="B974" s="9029"/>
      <c r="C974" s="8844"/>
      <c r="D974" s="8844"/>
      <c r="E974" s="8865"/>
      <c r="F974" s="8880"/>
      <c r="G974" s="8863"/>
      <c r="H974" s="9151"/>
      <c r="I974" s="8863"/>
      <c r="J974" s="8858"/>
      <c r="K974" s="9162"/>
      <c r="L974" s="635" t="s">
        <v>381</v>
      </c>
      <c r="M974" s="8870"/>
      <c r="N974" s="782" t="s">
        <v>3954</v>
      </c>
      <c r="O974" s="675">
        <v>1</v>
      </c>
      <c r="P974" s="675">
        <v>1</v>
      </c>
      <c r="Q974" s="9159"/>
      <c r="R974" s="8863"/>
      <c r="S974" s="712"/>
      <c r="T974" s="712"/>
      <c r="U974" s="712"/>
      <c r="V974" s="8863"/>
      <c r="W974" s="8902"/>
      <c r="X974" s="8863"/>
      <c r="Y974" s="8902"/>
      <c r="Z974" s="8896"/>
      <c r="AA974" s="8924"/>
      <c r="AB974" s="9058"/>
      <c r="AC974" s="8920"/>
      <c r="AD974" s="722">
        <v>48186.27</v>
      </c>
      <c r="AE974" s="8920"/>
      <c r="AF974" s="248"/>
      <c r="AG974" s="1523"/>
    </row>
    <row r="975" spans="1:33" ht="30" customHeight="1">
      <c r="A975" s="897" t="s">
        <v>6896</v>
      </c>
      <c r="B975" s="9030"/>
      <c r="C975" s="8845"/>
      <c r="D975" s="8845"/>
      <c r="E975" s="8866"/>
      <c r="F975" s="8878"/>
      <c r="G975" s="8850"/>
      <c r="H975" s="9152"/>
      <c r="I975" s="8850"/>
      <c r="J975" s="8854"/>
      <c r="K975" s="9156"/>
      <c r="L975" s="153" t="s">
        <v>1095</v>
      </c>
      <c r="M975" s="8869"/>
      <c r="N975" s="952" t="s">
        <v>3951</v>
      </c>
      <c r="O975" s="675">
        <v>1</v>
      </c>
      <c r="P975" s="675">
        <v>1</v>
      </c>
      <c r="Q975" s="9131"/>
      <c r="R975" s="8850"/>
      <c r="S975" s="712"/>
      <c r="T975" s="712"/>
      <c r="U975" s="712"/>
      <c r="V975" s="8850"/>
      <c r="W975" s="8860"/>
      <c r="X975" s="8850"/>
      <c r="Y975" s="8860"/>
      <c r="Z975" s="8894"/>
      <c r="AA975" s="8924"/>
      <c r="AB975" s="9059"/>
      <c r="AC975" s="8913"/>
      <c r="AD975" s="722">
        <v>44681.67</v>
      </c>
      <c r="AE975" s="8913"/>
      <c r="AF975" s="30"/>
      <c r="AG975" s="290"/>
    </row>
    <row r="976" spans="1:33" ht="30" customHeight="1">
      <c r="A976" s="897" t="s">
        <v>6896</v>
      </c>
      <c r="B976" s="9087" t="s">
        <v>3490</v>
      </c>
      <c r="C976" s="8843">
        <v>45175</v>
      </c>
      <c r="D976" s="8843">
        <v>45231</v>
      </c>
      <c r="E976" s="8864"/>
      <c r="F976" s="8877"/>
      <c r="G976" s="8849">
        <v>8644</v>
      </c>
      <c r="H976" s="9147" t="s">
        <v>147</v>
      </c>
      <c r="I976" s="8849"/>
      <c r="J976" s="8871" t="s">
        <v>3491</v>
      </c>
      <c r="K976" s="9155" t="s">
        <v>3492</v>
      </c>
      <c r="L976" s="592" t="s">
        <v>76</v>
      </c>
      <c r="M976" s="8868" t="s">
        <v>3608</v>
      </c>
      <c r="N976" s="782" t="s">
        <v>3952</v>
      </c>
      <c r="O976" s="675">
        <v>4</v>
      </c>
      <c r="P976" s="675">
        <v>4</v>
      </c>
      <c r="Q976" s="9130" t="s">
        <v>2771</v>
      </c>
      <c r="R976" s="8849"/>
      <c r="S976" s="712"/>
      <c r="T976" s="712"/>
      <c r="U976" s="712"/>
      <c r="V976" s="8849" t="s">
        <v>2073</v>
      </c>
      <c r="W976" s="8859"/>
      <c r="X976" s="9048" t="s">
        <v>37</v>
      </c>
      <c r="Y976" s="8859"/>
      <c r="Z976" s="8893" t="s">
        <v>45</v>
      </c>
      <c r="AA976" s="8924"/>
      <c r="AB976" s="9049" t="s">
        <v>5583</v>
      </c>
      <c r="AC976" s="8912">
        <v>24300</v>
      </c>
      <c r="AD976" s="722">
        <v>7096.32</v>
      </c>
      <c r="AE976" s="8912">
        <f>SUM(AD976*P976+AD977*P977+AC976)</f>
        <v>100871.54999999999</v>
      </c>
      <c r="AF976" s="9218">
        <v>758</v>
      </c>
      <c r="AG976" s="9654" t="s">
        <v>362</v>
      </c>
    </row>
    <row r="977" spans="1:33" ht="30" customHeight="1">
      <c r="A977" s="897" t="s">
        <v>6896</v>
      </c>
      <c r="B977" s="9030"/>
      <c r="C977" s="8845"/>
      <c r="D977" s="8845"/>
      <c r="E977" s="8866"/>
      <c r="F977" s="8878"/>
      <c r="G977" s="8850"/>
      <c r="H977" s="9148"/>
      <c r="I977" s="8850"/>
      <c r="J977" s="8854"/>
      <c r="K977" s="9158"/>
      <c r="L977" s="141" t="s">
        <v>2184</v>
      </c>
      <c r="M977" s="8854"/>
      <c r="N977" s="1891" t="s">
        <v>3954</v>
      </c>
      <c r="O977" s="675">
        <v>1</v>
      </c>
      <c r="P977" s="675">
        <v>1</v>
      </c>
      <c r="Q977" s="9131"/>
      <c r="R977" s="8850"/>
      <c r="S977" s="712"/>
      <c r="T977" s="712"/>
      <c r="U977" s="712"/>
      <c r="V977" s="8850"/>
      <c r="W977" s="8860"/>
      <c r="X977" s="8850"/>
      <c r="Y977" s="8860"/>
      <c r="Z977" s="8894"/>
      <c r="AA977" s="8924"/>
      <c r="AB977" s="8908"/>
      <c r="AC977" s="8913"/>
      <c r="AD977" s="722">
        <v>48186.27</v>
      </c>
      <c r="AE977" s="8913"/>
      <c r="AF977" s="9220"/>
      <c r="AG977" s="9655"/>
    </row>
    <row r="978" spans="1:33" ht="30" customHeight="1">
      <c r="A978" s="221" t="s">
        <v>6896</v>
      </c>
      <c r="B978" s="8905" t="s">
        <v>3493</v>
      </c>
      <c r="C978" s="8944">
        <v>45175</v>
      </c>
      <c r="D978" s="8944">
        <v>45231</v>
      </c>
      <c r="E978" s="8947"/>
      <c r="F978" s="8950"/>
      <c r="G978" s="8905">
        <v>8644</v>
      </c>
      <c r="H978" s="9192" t="s">
        <v>3494</v>
      </c>
      <c r="I978" s="8905"/>
      <c r="J978" s="9140" t="s">
        <v>3495</v>
      </c>
      <c r="K978" s="9160" t="s">
        <v>3496</v>
      </c>
      <c r="L978" s="36" t="s">
        <v>76</v>
      </c>
      <c r="M978" s="8962" t="s">
        <v>3609</v>
      </c>
      <c r="N978" s="109" t="s">
        <v>3952</v>
      </c>
      <c r="O978" s="74">
        <v>4</v>
      </c>
      <c r="P978" s="74">
        <v>4</v>
      </c>
      <c r="Q978" s="9164" t="s">
        <v>3497</v>
      </c>
      <c r="R978" s="8905"/>
      <c r="S978" s="71"/>
      <c r="T978" s="71"/>
      <c r="U978" s="71"/>
      <c r="V978" s="8905" t="s">
        <v>256</v>
      </c>
      <c r="W978" s="8934"/>
      <c r="X978" s="8905"/>
      <c r="Y978" s="8934"/>
      <c r="Z978" s="8900"/>
      <c r="AA978" s="8936"/>
      <c r="AB978" s="9053" t="s">
        <v>5583</v>
      </c>
      <c r="AC978" s="293"/>
      <c r="AD978" s="280"/>
      <c r="AE978" s="293"/>
      <c r="AF978" s="247"/>
      <c r="AG978" s="247"/>
    </row>
    <row r="979" spans="1:33" ht="30" customHeight="1">
      <c r="A979" s="188" t="s">
        <v>6896</v>
      </c>
      <c r="B979" s="8906"/>
      <c r="C979" s="8946"/>
      <c r="D979" s="8946"/>
      <c r="E979" s="8949"/>
      <c r="F979" s="8952"/>
      <c r="G979" s="8906"/>
      <c r="H979" s="9193"/>
      <c r="I979" s="8906"/>
      <c r="J979" s="8933"/>
      <c r="K979" s="9161"/>
      <c r="L979" s="91" t="s">
        <v>2184</v>
      </c>
      <c r="M979" s="8933"/>
      <c r="N979" s="109" t="s">
        <v>3957</v>
      </c>
      <c r="O979" s="74">
        <v>1</v>
      </c>
      <c r="P979" s="74">
        <v>1</v>
      </c>
      <c r="Q979" s="9165"/>
      <c r="R979" s="8906"/>
      <c r="S979" s="71"/>
      <c r="T979" s="71"/>
      <c r="U979" s="71"/>
      <c r="V979" s="8906"/>
      <c r="W979" s="8935"/>
      <c r="X979" s="8906"/>
      <c r="Y979" s="8935"/>
      <c r="Z979" s="8901"/>
      <c r="AA979" s="8936"/>
      <c r="AB979" s="8923"/>
      <c r="AC979" s="291"/>
      <c r="AD979" s="280"/>
      <c r="AE979" s="291"/>
      <c r="AF979" s="30"/>
      <c r="AG979" s="30"/>
    </row>
    <row r="980" spans="1:33" ht="30" customHeight="1">
      <c r="A980" s="591" t="s">
        <v>6896</v>
      </c>
      <c r="B980" s="9087" t="s">
        <v>3498</v>
      </c>
      <c r="C980" s="8843">
        <v>45175</v>
      </c>
      <c r="D980" s="8843">
        <v>45231</v>
      </c>
      <c r="E980" s="8864"/>
      <c r="F980" s="8877"/>
      <c r="G980" s="8849">
        <v>8644</v>
      </c>
      <c r="H980" s="9041" t="s">
        <v>3499</v>
      </c>
      <c r="I980" s="8849"/>
      <c r="J980" s="8871" t="s">
        <v>3500</v>
      </c>
      <c r="K980" s="8871" t="s">
        <v>3496</v>
      </c>
      <c r="L980" s="619" t="s">
        <v>76</v>
      </c>
      <c r="M980" s="8868" t="s">
        <v>3610</v>
      </c>
      <c r="N980" s="782" t="s">
        <v>3952</v>
      </c>
      <c r="O980" s="675">
        <v>4</v>
      </c>
      <c r="P980" s="675">
        <v>4</v>
      </c>
      <c r="Q980" s="8938" t="s">
        <v>3501</v>
      </c>
      <c r="R980" s="8849"/>
      <c r="S980" s="712"/>
      <c r="T980" s="712"/>
      <c r="U980" s="712"/>
      <c r="V980" s="8861" t="s">
        <v>2073</v>
      </c>
      <c r="W980" s="8859"/>
      <c r="X980" s="9052" t="s">
        <v>37</v>
      </c>
      <c r="Y980" s="8859"/>
      <c r="Z980" s="9060" t="s">
        <v>45</v>
      </c>
      <c r="AA980" s="8924"/>
      <c r="AB980" s="9049" t="s">
        <v>5583</v>
      </c>
      <c r="AC980" s="8912">
        <v>7290</v>
      </c>
      <c r="AD980" s="722">
        <v>7096.32</v>
      </c>
      <c r="AE980" s="8912">
        <f>SUM(AD980*P980+AD981*P981+AD982*P982+AC980)</f>
        <v>128543.21999999999</v>
      </c>
      <c r="AF980" s="247"/>
      <c r="AG980" s="247"/>
    </row>
    <row r="981" spans="1:33" ht="30" customHeight="1">
      <c r="A981" s="591" t="s">
        <v>6896</v>
      </c>
      <c r="B981" s="9029"/>
      <c r="C981" s="8844"/>
      <c r="D981" s="8844"/>
      <c r="E981" s="8865"/>
      <c r="F981" s="8880"/>
      <c r="G981" s="8863"/>
      <c r="H981" s="9015"/>
      <c r="I981" s="8863"/>
      <c r="J981" s="8858"/>
      <c r="K981" s="8858"/>
      <c r="L981" s="592" t="s">
        <v>381</v>
      </c>
      <c r="M981" s="8858"/>
      <c r="N981" s="782" t="s">
        <v>3954</v>
      </c>
      <c r="O981" s="675">
        <v>1</v>
      </c>
      <c r="P981" s="675">
        <v>1</v>
      </c>
      <c r="Q981" s="8939"/>
      <c r="R981" s="8863"/>
      <c r="S981" s="712"/>
      <c r="T981" s="712"/>
      <c r="U981" s="712"/>
      <c r="V981" s="8863"/>
      <c r="W981" s="8902"/>
      <c r="X981" s="8863"/>
      <c r="Y981" s="8902"/>
      <c r="Z981" s="8896"/>
      <c r="AA981" s="8924"/>
      <c r="AB981" s="8910"/>
      <c r="AC981" s="8920"/>
      <c r="AD981" s="722">
        <v>48186.27</v>
      </c>
      <c r="AE981" s="8920"/>
      <c r="AF981" s="248"/>
      <c r="AG981" s="248"/>
    </row>
    <row r="982" spans="1:33" ht="30" customHeight="1">
      <c r="A982" s="591" t="s">
        <v>6896</v>
      </c>
      <c r="B982" s="9030"/>
      <c r="C982" s="8845"/>
      <c r="D982" s="8845"/>
      <c r="E982" s="8866"/>
      <c r="F982" s="8878"/>
      <c r="G982" s="8850"/>
      <c r="H982" s="9016"/>
      <c r="I982" s="8850"/>
      <c r="J982" s="8854"/>
      <c r="K982" s="8854"/>
      <c r="L982" s="592" t="s">
        <v>1095</v>
      </c>
      <c r="M982" s="8854"/>
      <c r="N982" s="782" t="s">
        <v>3951</v>
      </c>
      <c r="O982" s="675">
        <v>1</v>
      </c>
      <c r="P982" s="675">
        <v>1</v>
      </c>
      <c r="Q982" s="8940"/>
      <c r="R982" s="8850"/>
      <c r="S982" s="712"/>
      <c r="T982" s="712"/>
      <c r="U982" s="712"/>
      <c r="V982" s="8850"/>
      <c r="W982" s="8860"/>
      <c r="X982" s="8850"/>
      <c r="Y982" s="8860"/>
      <c r="Z982" s="8894"/>
      <c r="AA982" s="8924"/>
      <c r="AB982" s="8908"/>
      <c r="AC982" s="8913"/>
      <c r="AD982" s="722">
        <v>44681.67</v>
      </c>
      <c r="AE982" s="8913"/>
      <c r="AF982" s="30"/>
      <c r="AG982" s="30"/>
    </row>
    <row r="983" spans="1:33" ht="30" customHeight="1">
      <c r="A983" s="591" t="s">
        <v>6896</v>
      </c>
      <c r="B983" s="9087" t="s">
        <v>3502</v>
      </c>
      <c r="C983" s="8843">
        <v>45175</v>
      </c>
      <c r="D983" s="8843">
        <v>45231</v>
      </c>
      <c r="E983" s="8864"/>
      <c r="F983" s="8877"/>
      <c r="G983" s="8849">
        <v>8644</v>
      </c>
      <c r="H983" s="9147" t="s">
        <v>3503</v>
      </c>
      <c r="I983" s="8849"/>
      <c r="J983" s="8871" t="s">
        <v>3504</v>
      </c>
      <c r="K983" s="9155" t="s">
        <v>3505</v>
      </c>
      <c r="L983" s="592" t="s">
        <v>76</v>
      </c>
      <c r="M983" s="8868" t="s">
        <v>3611</v>
      </c>
      <c r="N983" s="782" t="s">
        <v>3952</v>
      </c>
      <c r="O983" s="675">
        <v>4</v>
      </c>
      <c r="P983" s="675">
        <v>4</v>
      </c>
      <c r="Q983" s="9130" t="s">
        <v>3506</v>
      </c>
      <c r="R983" s="8849"/>
      <c r="S983" s="712"/>
      <c r="T983" s="712"/>
      <c r="U983" s="1628"/>
      <c r="V983" s="9132" t="s">
        <v>2073</v>
      </c>
      <c r="W983" s="8859"/>
      <c r="X983" s="9048" t="s">
        <v>37</v>
      </c>
      <c r="Y983" s="8859"/>
      <c r="Z983" s="8918" t="s">
        <v>45</v>
      </c>
      <c r="AA983" s="8924"/>
      <c r="AB983" s="9049" t="s">
        <v>5536</v>
      </c>
      <c r="AC983" s="8912">
        <v>7290</v>
      </c>
      <c r="AD983" s="722">
        <v>7096.32</v>
      </c>
      <c r="AE983" s="8912">
        <f>SUM(AD983*P983+AD984*P984+AC983)</f>
        <v>83861.549999999988</v>
      </c>
      <c r="AF983" s="247"/>
      <c r="AG983" s="247"/>
    </row>
    <row r="984" spans="1:33" ht="30" customHeight="1">
      <c r="A984" s="591" t="s">
        <v>6896</v>
      </c>
      <c r="B984" s="9030"/>
      <c r="C984" s="8845"/>
      <c r="D984" s="8845"/>
      <c r="E984" s="8866"/>
      <c r="F984" s="8878"/>
      <c r="G984" s="8850"/>
      <c r="H984" s="9148"/>
      <c r="I984" s="8850"/>
      <c r="J984" s="8854"/>
      <c r="K984" s="9158"/>
      <c r="L984" s="635" t="s">
        <v>381</v>
      </c>
      <c r="M984" s="8854"/>
      <c r="N984" s="782" t="s">
        <v>3954</v>
      </c>
      <c r="O984" s="675">
        <v>1</v>
      </c>
      <c r="P984" s="675">
        <v>1</v>
      </c>
      <c r="Q984" s="9131"/>
      <c r="R984" s="8850"/>
      <c r="S984" s="712"/>
      <c r="T984" s="712"/>
      <c r="U984" s="750"/>
      <c r="V984" s="8850"/>
      <c r="W984" s="8860"/>
      <c r="X984" s="8850"/>
      <c r="Y984" s="8860"/>
      <c r="Z984" s="8894"/>
      <c r="AA984" s="8924"/>
      <c r="AB984" s="8908"/>
      <c r="AC984" s="8913"/>
      <c r="AD984" s="722">
        <v>48186.27</v>
      </c>
      <c r="AE984" s="8913"/>
      <c r="AF984" s="30"/>
      <c r="AG984" s="30"/>
    </row>
    <row r="985" spans="1:33" ht="30" customHeight="1">
      <c r="A985" s="591" t="s">
        <v>6896</v>
      </c>
      <c r="B985" s="9087" t="s">
        <v>3507</v>
      </c>
      <c r="C985" s="8843">
        <v>45175</v>
      </c>
      <c r="D985" s="8843">
        <v>45231</v>
      </c>
      <c r="E985" s="8864"/>
      <c r="F985" s="8877"/>
      <c r="G985" s="8849">
        <v>8644</v>
      </c>
      <c r="H985" s="9041" t="s">
        <v>3508</v>
      </c>
      <c r="I985" s="8849"/>
      <c r="J985" s="8871" t="s">
        <v>3509</v>
      </c>
      <c r="K985" s="8871" t="s">
        <v>3510</v>
      </c>
      <c r="L985" s="619" t="s">
        <v>76</v>
      </c>
      <c r="M985" s="8868" t="s">
        <v>3612</v>
      </c>
      <c r="N985" s="782" t="s">
        <v>3952</v>
      </c>
      <c r="O985" s="675">
        <v>4</v>
      </c>
      <c r="P985" s="675">
        <v>4</v>
      </c>
      <c r="Q985" s="8938" t="s">
        <v>3489</v>
      </c>
      <c r="R985" s="8849"/>
      <c r="S985" s="712"/>
      <c r="T985" s="712"/>
      <c r="U985" s="712"/>
      <c r="V985" s="9126" t="s">
        <v>2073</v>
      </c>
      <c r="W985" s="8859"/>
      <c r="X985" s="9048" t="s">
        <v>37</v>
      </c>
      <c r="Y985" s="8859"/>
      <c r="Z985" s="9046" t="s">
        <v>45</v>
      </c>
      <c r="AA985" s="8924"/>
      <c r="AB985" s="9049" t="s">
        <v>5583</v>
      </c>
      <c r="AC985" s="8912">
        <v>4860</v>
      </c>
      <c r="AD985" s="722">
        <v>7096.32</v>
      </c>
      <c r="AE985" s="8912">
        <f>SUM(AD985*P985+AD986*P986+AD987*P987+AC985)</f>
        <v>126113.21999999999</v>
      </c>
      <c r="AF985" s="247"/>
      <c r="AG985" s="247"/>
    </row>
    <row r="986" spans="1:33" ht="30" customHeight="1">
      <c r="A986" s="591" t="s">
        <v>6896</v>
      </c>
      <c r="B986" s="9029"/>
      <c r="C986" s="8844"/>
      <c r="D986" s="8844"/>
      <c r="E986" s="8865"/>
      <c r="F986" s="8880"/>
      <c r="G986" s="8863"/>
      <c r="H986" s="9015"/>
      <c r="I986" s="8863"/>
      <c r="J986" s="8858"/>
      <c r="K986" s="8858"/>
      <c r="L986" s="592" t="s">
        <v>381</v>
      </c>
      <c r="M986" s="8858"/>
      <c r="N986" s="782" t="s">
        <v>3954</v>
      </c>
      <c r="O986" s="675">
        <v>1</v>
      </c>
      <c r="P986" s="675">
        <v>1</v>
      </c>
      <c r="Q986" s="8939"/>
      <c r="R986" s="8863"/>
      <c r="S986" s="712"/>
      <c r="T986" s="712"/>
      <c r="U986" s="712"/>
      <c r="V986" s="8863"/>
      <c r="W986" s="8902"/>
      <c r="X986" s="8863"/>
      <c r="Y986" s="8902"/>
      <c r="Z986" s="8896"/>
      <c r="AA986" s="8924"/>
      <c r="AB986" s="8910"/>
      <c r="AC986" s="8920"/>
      <c r="AD986" s="722">
        <v>48186.27</v>
      </c>
      <c r="AE986" s="8920"/>
      <c r="AF986" s="248"/>
      <c r="AG986" s="248"/>
    </row>
    <row r="987" spans="1:33" ht="30" customHeight="1">
      <c r="A987" s="591" t="s">
        <v>6896</v>
      </c>
      <c r="B987" s="9030"/>
      <c r="C987" s="8845"/>
      <c r="D987" s="8845"/>
      <c r="E987" s="8866"/>
      <c r="F987" s="8878"/>
      <c r="G987" s="8850"/>
      <c r="H987" s="9016"/>
      <c r="I987" s="8850"/>
      <c r="J987" s="8854"/>
      <c r="K987" s="8854"/>
      <c r="L987" s="153" t="s">
        <v>1095</v>
      </c>
      <c r="M987" s="8854"/>
      <c r="N987" s="782" t="s">
        <v>3951</v>
      </c>
      <c r="O987" s="675">
        <v>1</v>
      </c>
      <c r="P987" s="675">
        <v>1</v>
      </c>
      <c r="Q987" s="8940"/>
      <c r="R987" s="8850"/>
      <c r="S987" s="712"/>
      <c r="T987" s="712"/>
      <c r="U987" s="712"/>
      <c r="V987" s="8850"/>
      <c r="W987" s="8860"/>
      <c r="X987" s="8850"/>
      <c r="Y987" s="8860"/>
      <c r="Z987" s="8894"/>
      <c r="AA987" s="8924"/>
      <c r="AB987" s="8908"/>
      <c r="AC987" s="8913"/>
      <c r="AD987" s="722">
        <v>44681.67</v>
      </c>
      <c r="AE987" s="8913"/>
      <c r="AF987" s="30"/>
      <c r="AG987" s="30"/>
    </row>
    <row r="988" spans="1:33" ht="30" customHeight="1">
      <c r="A988" s="591" t="s">
        <v>6896</v>
      </c>
      <c r="B988" s="9087" t="s">
        <v>3511</v>
      </c>
      <c r="C988" s="8843">
        <v>45175</v>
      </c>
      <c r="D988" s="8843">
        <v>45231</v>
      </c>
      <c r="E988" s="9146"/>
      <c r="F988" s="8877"/>
      <c r="G988" s="8849">
        <v>8644</v>
      </c>
      <c r="H988" s="9041" t="s">
        <v>3512</v>
      </c>
      <c r="I988" s="8849"/>
      <c r="J988" s="8871" t="s">
        <v>3513</v>
      </c>
      <c r="K988" s="8871" t="s">
        <v>3211</v>
      </c>
      <c r="L988" s="619" t="s">
        <v>76</v>
      </c>
      <c r="M988" s="8868" t="s">
        <v>3613</v>
      </c>
      <c r="N988" s="782" t="s">
        <v>3951</v>
      </c>
      <c r="O988" s="675">
        <v>4</v>
      </c>
      <c r="P988" s="675">
        <v>4</v>
      </c>
      <c r="Q988" s="8938" t="s">
        <v>3514</v>
      </c>
      <c r="R988" s="8849"/>
      <c r="S988" s="712"/>
      <c r="T988" s="712"/>
      <c r="U988" s="712"/>
      <c r="V988" s="9126" t="s">
        <v>2073</v>
      </c>
      <c r="W988" s="8859"/>
      <c r="X988" s="9048" t="s">
        <v>37</v>
      </c>
      <c r="Y988" s="8859"/>
      <c r="Z988" s="9046" t="s">
        <v>45</v>
      </c>
      <c r="AA988" s="8924"/>
      <c r="AB988" s="9049" t="s">
        <v>5536</v>
      </c>
      <c r="AC988" s="8912">
        <v>7290</v>
      </c>
      <c r="AD988" s="722">
        <v>7096.32</v>
      </c>
      <c r="AE988" s="8912">
        <f>SUM(AD988*P988+AD989*P989+AD990*P990+AC988)</f>
        <v>126790.92</v>
      </c>
      <c r="AF988" s="247"/>
      <c r="AG988" s="247"/>
    </row>
    <row r="989" spans="1:33" ht="30" customHeight="1">
      <c r="A989" s="591" t="s">
        <v>6896</v>
      </c>
      <c r="B989" s="9029"/>
      <c r="C989" s="8844"/>
      <c r="D989" s="8844"/>
      <c r="E989" s="8865"/>
      <c r="F989" s="8880"/>
      <c r="G989" s="8863"/>
      <c r="H989" s="9015"/>
      <c r="I989" s="8863"/>
      <c r="J989" s="8858"/>
      <c r="K989" s="8858"/>
      <c r="L989" s="592" t="s">
        <v>2184</v>
      </c>
      <c r="M989" s="8858"/>
      <c r="N989" s="782" t="s">
        <v>3957</v>
      </c>
      <c r="O989" s="675">
        <v>1</v>
      </c>
      <c r="P989" s="675">
        <v>1</v>
      </c>
      <c r="Q989" s="8939"/>
      <c r="R989" s="8863"/>
      <c r="S989" s="712"/>
      <c r="T989" s="712"/>
      <c r="U989" s="712"/>
      <c r="V989" s="8863"/>
      <c r="W989" s="8902"/>
      <c r="X989" s="8863"/>
      <c r="Y989" s="8902"/>
      <c r="Z989" s="8896"/>
      <c r="AA989" s="8924"/>
      <c r="AB989" s="8910"/>
      <c r="AC989" s="8920"/>
      <c r="AD989" s="722">
        <v>46433.97</v>
      </c>
      <c r="AE989" s="8920"/>
      <c r="AF989" s="248"/>
      <c r="AG989" s="248"/>
    </row>
    <row r="990" spans="1:33" ht="30" customHeight="1">
      <c r="A990" s="591" t="s">
        <v>6896</v>
      </c>
      <c r="B990" s="9030"/>
      <c r="C990" s="8845"/>
      <c r="D990" s="8845"/>
      <c r="E990" s="8866"/>
      <c r="F990" s="8878"/>
      <c r="G990" s="8850"/>
      <c r="H990" s="9016"/>
      <c r="I990" s="8850"/>
      <c r="J990" s="8854"/>
      <c r="K990" s="8854"/>
      <c r="L990" s="592" t="s">
        <v>1095</v>
      </c>
      <c r="M990" s="8854"/>
      <c r="N990" s="782" t="s">
        <v>3951</v>
      </c>
      <c r="O990" s="675">
        <v>1</v>
      </c>
      <c r="P990" s="675">
        <v>1</v>
      </c>
      <c r="Q990" s="8940"/>
      <c r="R990" s="8850"/>
      <c r="S990" s="712"/>
      <c r="T990" s="712"/>
      <c r="U990" s="712"/>
      <c r="V990" s="8850"/>
      <c r="W990" s="8860"/>
      <c r="X990" s="8850"/>
      <c r="Y990" s="8860"/>
      <c r="Z990" s="8894"/>
      <c r="AA990" s="8924"/>
      <c r="AB990" s="8908"/>
      <c r="AC990" s="8913"/>
      <c r="AD990" s="722">
        <v>44681.67</v>
      </c>
      <c r="AE990" s="8913"/>
      <c r="AF990" s="30"/>
      <c r="AG990" s="30"/>
    </row>
    <row r="991" spans="1:33" ht="30" customHeight="1">
      <c r="A991" s="591" t="s">
        <v>6896</v>
      </c>
      <c r="B991" s="9087" t="s">
        <v>3515</v>
      </c>
      <c r="C991" s="8843">
        <v>45175</v>
      </c>
      <c r="D991" s="8843">
        <v>45231</v>
      </c>
      <c r="E991" s="9146"/>
      <c r="F991" s="8877"/>
      <c r="G991" s="8849">
        <v>8644</v>
      </c>
      <c r="H991" s="9041" t="s">
        <v>3516</v>
      </c>
      <c r="I991" s="8849"/>
      <c r="J991" s="8871" t="s">
        <v>3517</v>
      </c>
      <c r="K991" s="8871" t="s">
        <v>3211</v>
      </c>
      <c r="L991" s="619" t="s">
        <v>76</v>
      </c>
      <c r="M991" s="8868" t="s">
        <v>3614</v>
      </c>
      <c r="N991" s="782" t="s">
        <v>3952</v>
      </c>
      <c r="O991" s="675">
        <v>4</v>
      </c>
      <c r="P991" s="675">
        <v>4</v>
      </c>
      <c r="Q991" s="8938" t="s">
        <v>3518</v>
      </c>
      <c r="R991" s="8849"/>
      <c r="S991" s="712"/>
      <c r="T991" s="712"/>
      <c r="U991" s="712"/>
      <c r="V991" s="9126" t="s">
        <v>2073</v>
      </c>
      <c r="W991" s="8859"/>
      <c r="X991" s="9048" t="s">
        <v>37</v>
      </c>
      <c r="Y991" s="8859"/>
      <c r="Z991" s="9046" t="s">
        <v>45</v>
      </c>
      <c r="AA991" s="8924"/>
      <c r="AB991" s="9049" t="s">
        <v>5536</v>
      </c>
      <c r="AC991" s="8912">
        <v>7290</v>
      </c>
      <c r="AD991" s="722">
        <v>7096.32</v>
      </c>
      <c r="AE991" s="8912">
        <f>SUM(AD991*P991+AD992*P992+AD993*P993+AC991)</f>
        <v>126790.92</v>
      </c>
      <c r="AF991" s="247"/>
      <c r="AG991" s="247"/>
    </row>
    <row r="992" spans="1:33" ht="30" customHeight="1">
      <c r="A992" s="591" t="s">
        <v>6896</v>
      </c>
      <c r="B992" s="9029"/>
      <c r="C992" s="8844"/>
      <c r="D992" s="8844"/>
      <c r="E992" s="8865"/>
      <c r="F992" s="8880"/>
      <c r="G992" s="8863"/>
      <c r="H992" s="9015"/>
      <c r="I992" s="8863"/>
      <c r="J992" s="8858"/>
      <c r="K992" s="8858"/>
      <c r="L992" s="592" t="s">
        <v>2184</v>
      </c>
      <c r="M992" s="8858"/>
      <c r="N992" s="782" t="s">
        <v>3957</v>
      </c>
      <c r="O992" s="675">
        <v>1</v>
      </c>
      <c r="P992" s="675">
        <v>1</v>
      </c>
      <c r="Q992" s="8939"/>
      <c r="R992" s="8863"/>
      <c r="S992" s="712"/>
      <c r="T992" s="712"/>
      <c r="U992" s="712"/>
      <c r="V992" s="8863"/>
      <c r="W992" s="8902"/>
      <c r="X992" s="8863"/>
      <c r="Y992" s="8902"/>
      <c r="Z992" s="8896"/>
      <c r="AA992" s="8924"/>
      <c r="AB992" s="8910"/>
      <c r="AC992" s="8920"/>
      <c r="AD992" s="722">
        <v>46433.97</v>
      </c>
      <c r="AE992" s="8920"/>
      <c r="AF992" s="248"/>
      <c r="AG992" s="248"/>
    </row>
    <row r="993" spans="1:33" ht="30" customHeight="1">
      <c r="A993" s="591" t="s">
        <v>6896</v>
      </c>
      <c r="B993" s="9030"/>
      <c r="C993" s="8845"/>
      <c r="D993" s="8845"/>
      <c r="E993" s="8866"/>
      <c r="F993" s="8878"/>
      <c r="G993" s="8850"/>
      <c r="H993" s="9016"/>
      <c r="I993" s="8850"/>
      <c r="J993" s="8854"/>
      <c r="K993" s="8854"/>
      <c r="L993" s="592" t="s">
        <v>1095</v>
      </c>
      <c r="M993" s="8854"/>
      <c r="N993" s="782" t="s">
        <v>3951</v>
      </c>
      <c r="O993" s="675">
        <v>1</v>
      </c>
      <c r="P993" s="675">
        <v>1</v>
      </c>
      <c r="Q993" s="8940"/>
      <c r="R993" s="8850"/>
      <c r="S993" s="712"/>
      <c r="T993" s="712"/>
      <c r="U993" s="712"/>
      <c r="V993" s="8850"/>
      <c r="W993" s="8860"/>
      <c r="X993" s="8850"/>
      <c r="Y993" s="8860"/>
      <c r="Z993" s="8894"/>
      <c r="AA993" s="8924"/>
      <c r="AB993" s="8908"/>
      <c r="AC993" s="8913"/>
      <c r="AD993" s="722">
        <v>44681.67</v>
      </c>
      <c r="AE993" s="8913"/>
      <c r="AF993" s="30"/>
      <c r="AG993" s="30"/>
    </row>
    <row r="994" spans="1:33" ht="30" customHeight="1">
      <c r="A994" s="897" t="s">
        <v>6896</v>
      </c>
      <c r="B994" s="9087" t="s">
        <v>3519</v>
      </c>
      <c r="C994" s="8843">
        <v>45175</v>
      </c>
      <c r="D994" s="8843">
        <v>45231</v>
      </c>
      <c r="E994" s="8864"/>
      <c r="F994" s="8877"/>
      <c r="G994" s="8849">
        <v>8644</v>
      </c>
      <c r="H994" s="9147" t="s">
        <v>3520</v>
      </c>
      <c r="I994" s="8849"/>
      <c r="J994" s="8871" t="s">
        <v>3521</v>
      </c>
      <c r="K994" s="9155" t="s">
        <v>3233</v>
      </c>
      <c r="L994" s="592" t="s">
        <v>76</v>
      </c>
      <c r="M994" s="8868" t="s">
        <v>3615</v>
      </c>
      <c r="N994" s="782" t="s">
        <v>3952</v>
      </c>
      <c r="O994" s="675">
        <v>4</v>
      </c>
      <c r="P994" s="675">
        <v>4</v>
      </c>
      <c r="Q994" s="9130" t="s">
        <v>3522</v>
      </c>
      <c r="R994" s="8849"/>
      <c r="S994" s="712"/>
      <c r="T994" s="712"/>
      <c r="U994" s="712"/>
      <c r="V994" s="9052" t="s">
        <v>2073</v>
      </c>
      <c r="W994" s="8859"/>
      <c r="X994" s="9052" t="s">
        <v>37</v>
      </c>
      <c r="Y994" s="8859"/>
      <c r="Z994" s="8893" t="s">
        <v>45</v>
      </c>
      <c r="AA994" s="8924"/>
      <c r="AB994" s="9049" t="s">
        <v>5536</v>
      </c>
      <c r="AC994" s="8912">
        <v>7290</v>
      </c>
      <c r="AD994" s="722">
        <v>7096.32</v>
      </c>
      <c r="AE994" s="8912">
        <f>SUM(AD994*P994+AD995*P995+AC994)</f>
        <v>83861.549999999988</v>
      </c>
      <c r="AF994" s="247"/>
      <c r="AG994" s="247"/>
    </row>
    <row r="995" spans="1:33" ht="30" customHeight="1">
      <c r="A995" s="897" t="s">
        <v>6896</v>
      </c>
      <c r="B995" s="9030"/>
      <c r="C995" s="8845"/>
      <c r="D995" s="8845"/>
      <c r="E995" s="8866"/>
      <c r="F995" s="8878"/>
      <c r="G995" s="8850"/>
      <c r="H995" s="9148"/>
      <c r="I995" s="8850"/>
      <c r="J995" s="8854"/>
      <c r="K995" s="9158"/>
      <c r="L995" s="635" t="s">
        <v>2184</v>
      </c>
      <c r="M995" s="8854"/>
      <c r="N995" s="243" t="s">
        <v>3954</v>
      </c>
      <c r="O995" s="675">
        <v>1</v>
      </c>
      <c r="P995" s="675">
        <v>1</v>
      </c>
      <c r="Q995" s="9131"/>
      <c r="R995" s="8850"/>
      <c r="S995" s="712"/>
      <c r="T995" s="712"/>
      <c r="U995" s="712"/>
      <c r="V995" s="8850"/>
      <c r="W995" s="8860"/>
      <c r="X995" s="8850"/>
      <c r="Y995" s="8860"/>
      <c r="Z995" s="8894"/>
      <c r="AA995" s="8924"/>
      <c r="AB995" s="8908"/>
      <c r="AC995" s="8913"/>
      <c r="AD995" s="722">
        <v>48186.27</v>
      </c>
      <c r="AE995" s="8913"/>
      <c r="AF995" s="30"/>
      <c r="AG995" s="30"/>
    </row>
    <row r="996" spans="1:33" ht="30" customHeight="1">
      <c r="A996" s="897" t="s">
        <v>6896</v>
      </c>
      <c r="B996" s="9087" t="s">
        <v>3523</v>
      </c>
      <c r="C996" s="8843">
        <v>45175</v>
      </c>
      <c r="D996" s="8843">
        <v>45231</v>
      </c>
      <c r="E996" s="8864"/>
      <c r="F996" s="8877"/>
      <c r="G996" s="8849">
        <v>8644</v>
      </c>
      <c r="H996" s="9147" t="s">
        <v>3524</v>
      </c>
      <c r="I996" s="8849"/>
      <c r="J996" s="8871" t="s">
        <v>3525</v>
      </c>
      <c r="K996" s="9155" t="s">
        <v>3233</v>
      </c>
      <c r="L996" s="592" t="s">
        <v>76</v>
      </c>
      <c r="M996" s="8868" t="s">
        <v>3616</v>
      </c>
      <c r="N996" s="782" t="s">
        <v>3952</v>
      </c>
      <c r="O996" s="675">
        <v>4</v>
      </c>
      <c r="P996" s="675">
        <v>4</v>
      </c>
      <c r="Q996" s="9130" t="s">
        <v>3526</v>
      </c>
      <c r="R996" s="8849"/>
      <c r="S996" s="712"/>
      <c r="T996" s="712"/>
      <c r="U996" s="712"/>
      <c r="V996" s="8849" t="s">
        <v>2073</v>
      </c>
      <c r="W996" s="8859"/>
      <c r="X996" s="9048" t="s">
        <v>37</v>
      </c>
      <c r="Y996" s="8859"/>
      <c r="Z996" s="8893" t="s">
        <v>45</v>
      </c>
      <c r="AA996" s="8924"/>
      <c r="AB996" s="9049" t="s">
        <v>5536</v>
      </c>
      <c r="AC996" s="8912">
        <v>7290</v>
      </c>
      <c r="AD996" s="722">
        <v>7096.32</v>
      </c>
      <c r="AE996" s="8912">
        <f>SUM(AD996*P996+AD997*P997+AD998*P998+AC996)</f>
        <v>126790.92</v>
      </c>
      <c r="AF996" s="247"/>
      <c r="AG996" s="247"/>
    </row>
    <row r="997" spans="1:33" ht="30" customHeight="1">
      <c r="A997" s="897" t="s">
        <v>6896</v>
      </c>
      <c r="B997" s="9029"/>
      <c r="C997" s="8844"/>
      <c r="D997" s="8844"/>
      <c r="E997" s="8865"/>
      <c r="F997" s="8880"/>
      <c r="G997" s="8863"/>
      <c r="H997" s="9151"/>
      <c r="I997" s="8863"/>
      <c r="J997" s="8858"/>
      <c r="K997" s="9162"/>
      <c r="L997" s="635" t="s">
        <v>2184</v>
      </c>
      <c r="M997" s="8870"/>
      <c r="N997" s="782" t="s">
        <v>3957</v>
      </c>
      <c r="O997" s="675">
        <v>1</v>
      </c>
      <c r="P997" s="675">
        <v>1</v>
      </c>
      <c r="Q997" s="9159"/>
      <c r="R997" s="8863"/>
      <c r="S997" s="712"/>
      <c r="T997" s="712"/>
      <c r="U997" s="712"/>
      <c r="V997" s="8863"/>
      <c r="W997" s="8860"/>
      <c r="X997" s="9124"/>
      <c r="Y997" s="8860"/>
      <c r="Z997" s="8896"/>
      <c r="AA997" s="8924"/>
      <c r="AB997" s="9058"/>
      <c r="AC997" s="8920"/>
      <c r="AD997" s="722">
        <v>46433.97</v>
      </c>
      <c r="AE997" s="8920"/>
      <c r="AF997" s="30"/>
      <c r="AG997" s="30"/>
    </row>
    <row r="998" spans="1:33" ht="30" customHeight="1">
      <c r="A998" s="897" t="s">
        <v>6896</v>
      </c>
      <c r="B998" s="9030"/>
      <c r="C998" s="8845"/>
      <c r="D998" s="8845"/>
      <c r="E998" s="8866"/>
      <c r="F998" s="8878"/>
      <c r="G998" s="8850"/>
      <c r="H998" s="9152"/>
      <c r="I998" s="8850"/>
      <c r="J998" s="8854"/>
      <c r="K998" s="9156"/>
      <c r="L998" s="153" t="s">
        <v>1095</v>
      </c>
      <c r="M998" s="8869"/>
      <c r="N998" s="1745" t="s">
        <v>3951</v>
      </c>
      <c r="O998" s="675">
        <v>1</v>
      </c>
      <c r="P998" s="675">
        <v>1</v>
      </c>
      <c r="Q998" s="9131"/>
      <c r="R998" s="8850"/>
      <c r="S998" s="712"/>
      <c r="T998" s="712"/>
      <c r="U998" s="712"/>
      <c r="V998" s="8850"/>
      <c r="W998" s="1602"/>
      <c r="X998" s="9125"/>
      <c r="Y998" s="1602"/>
      <c r="Z998" s="8894"/>
      <c r="AA998" s="592"/>
      <c r="AB998" s="9059"/>
      <c r="AC998" s="8913"/>
      <c r="AD998" s="722">
        <v>44681.67</v>
      </c>
      <c r="AE998" s="8913"/>
      <c r="AF998" s="248"/>
      <c r="AG998" s="248"/>
    </row>
    <row r="999" spans="1:33" ht="30" customHeight="1">
      <c r="A999" s="897" t="s">
        <v>6896</v>
      </c>
      <c r="B999" s="9087" t="s">
        <v>3527</v>
      </c>
      <c r="C999" s="8843">
        <v>45175</v>
      </c>
      <c r="D999" s="8843">
        <v>45231</v>
      </c>
      <c r="E999" s="8864"/>
      <c r="F999" s="8877"/>
      <c r="G999" s="8849">
        <v>8644</v>
      </c>
      <c r="H999" s="9147" t="s">
        <v>3528</v>
      </c>
      <c r="I999" s="8849"/>
      <c r="J999" s="8871" t="s">
        <v>3529</v>
      </c>
      <c r="K999" s="9155" t="s">
        <v>3221</v>
      </c>
      <c r="L999" s="592" t="s">
        <v>62</v>
      </c>
      <c r="M999" s="8868" t="s">
        <v>3617</v>
      </c>
      <c r="N999" s="782" t="s">
        <v>3952</v>
      </c>
      <c r="O999" s="675">
        <v>5</v>
      </c>
      <c r="P999" s="675">
        <v>5</v>
      </c>
      <c r="Q999" s="9130" t="s">
        <v>3530</v>
      </c>
      <c r="R999" s="8849"/>
      <c r="S999" s="712"/>
      <c r="T999" s="712"/>
      <c r="U999" s="712"/>
      <c r="V999" s="8849" t="s">
        <v>2073</v>
      </c>
      <c r="W999" s="8859"/>
      <c r="X999" s="8849" t="s">
        <v>37</v>
      </c>
      <c r="Y999" s="8859"/>
      <c r="Z999" s="9068"/>
      <c r="AA999" s="8924"/>
      <c r="AB999" s="9049" t="s">
        <v>5536</v>
      </c>
      <c r="AC999" s="8912">
        <v>7290</v>
      </c>
      <c r="AD999" s="722">
        <v>7096.32</v>
      </c>
      <c r="AE999" s="8912">
        <f>SUM(AD999*P999+AD1000*P1000+AD1001*P1001+AC999)</f>
        <v>157541.31</v>
      </c>
      <c r="AF999" s="247"/>
      <c r="AG999" s="247"/>
    </row>
    <row r="1000" spans="1:33" ht="30" customHeight="1">
      <c r="A1000" s="591" t="s">
        <v>6896</v>
      </c>
      <c r="B1000" s="9029"/>
      <c r="C1000" s="8844"/>
      <c r="D1000" s="8844"/>
      <c r="E1000" s="8865"/>
      <c r="F1000" s="8880"/>
      <c r="G1000" s="8863"/>
      <c r="H1000" s="9151"/>
      <c r="I1000" s="8863"/>
      <c r="J1000" s="8858"/>
      <c r="K1000" s="9162"/>
      <c r="L1000" s="635" t="s">
        <v>2746</v>
      </c>
      <c r="M1000" s="8870"/>
      <c r="N1000" s="782" t="s">
        <v>3955</v>
      </c>
      <c r="O1000" s="675">
        <v>1</v>
      </c>
      <c r="P1000" s="675">
        <v>1</v>
      </c>
      <c r="Q1000" s="9159"/>
      <c r="R1000" s="8863"/>
      <c r="S1000" s="712"/>
      <c r="T1000" s="712"/>
      <c r="U1000" s="712"/>
      <c r="V1000" s="8863"/>
      <c r="W1000" s="8860"/>
      <c r="X1000" s="8863"/>
      <c r="Y1000" s="8860"/>
      <c r="Z1000" s="8916"/>
      <c r="AA1000" s="8924"/>
      <c r="AB1000" s="9058"/>
      <c r="AC1000" s="8920"/>
      <c r="AD1000" s="722">
        <v>70088.039999999994</v>
      </c>
      <c r="AE1000" s="8920"/>
      <c r="AF1000" s="30"/>
      <c r="AG1000" s="30"/>
    </row>
    <row r="1001" spans="1:33" ht="30" customHeight="1">
      <c r="A1001" s="591" t="s">
        <v>6896</v>
      </c>
      <c r="B1001" s="9030"/>
      <c r="C1001" s="8845"/>
      <c r="D1001" s="8845"/>
      <c r="E1001" s="8866"/>
      <c r="F1001" s="8878"/>
      <c r="G1001" s="8850"/>
      <c r="H1001" s="9152"/>
      <c r="I1001" s="8850"/>
      <c r="J1001" s="8854"/>
      <c r="K1001" s="9156"/>
      <c r="L1001" s="153" t="s">
        <v>1095</v>
      </c>
      <c r="M1001" s="8869"/>
      <c r="N1001" s="1603" t="s">
        <v>3951</v>
      </c>
      <c r="O1001" s="675">
        <v>1</v>
      </c>
      <c r="P1001" s="675">
        <v>1</v>
      </c>
      <c r="Q1001" s="9131"/>
      <c r="R1001" s="8850"/>
      <c r="S1001" s="712"/>
      <c r="T1001" s="712"/>
      <c r="U1001" s="712"/>
      <c r="V1001" s="8850"/>
      <c r="W1001" s="1602"/>
      <c r="X1001" s="8850"/>
      <c r="Y1001" s="1602"/>
      <c r="Z1001" s="9069"/>
      <c r="AA1001" s="592"/>
      <c r="AB1001" s="9059"/>
      <c r="AC1001" s="8913"/>
      <c r="AD1001" s="722">
        <v>44681.67</v>
      </c>
      <c r="AE1001" s="8913"/>
      <c r="AF1001" s="248"/>
      <c r="AG1001" s="248"/>
    </row>
    <row r="1002" spans="1:33" ht="30" customHeight="1">
      <c r="A1002" s="591" t="s">
        <v>6896</v>
      </c>
      <c r="B1002" s="9087" t="s">
        <v>3531</v>
      </c>
      <c r="C1002" s="8843">
        <v>45175</v>
      </c>
      <c r="D1002" s="8843">
        <v>45231</v>
      </c>
      <c r="E1002" s="8864"/>
      <c r="F1002" s="8877"/>
      <c r="G1002" s="8849">
        <v>8644</v>
      </c>
      <c r="H1002" s="9041" t="s">
        <v>3532</v>
      </c>
      <c r="I1002" s="8849"/>
      <c r="J1002" s="8871" t="s">
        <v>3533</v>
      </c>
      <c r="K1002" s="8871" t="s">
        <v>3534</v>
      </c>
      <c r="L1002" s="619" t="s">
        <v>179</v>
      </c>
      <c r="M1002" s="8868" t="s">
        <v>3618</v>
      </c>
      <c r="N1002" s="782" t="s">
        <v>3952</v>
      </c>
      <c r="O1002" s="675">
        <v>8</v>
      </c>
      <c r="P1002" s="675">
        <v>8</v>
      </c>
      <c r="Q1002" s="8938" t="s">
        <v>2741</v>
      </c>
      <c r="R1002" s="8849"/>
      <c r="S1002" s="712"/>
      <c r="T1002" s="712"/>
      <c r="U1002" s="712"/>
      <c r="V1002" s="9106" t="s">
        <v>2073</v>
      </c>
      <c r="W1002" s="8859"/>
      <c r="X1002" s="9048" t="s">
        <v>37</v>
      </c>
      <c r="Y1002" s="8859"/>
      <c r="Z1002" s="8919" t="s">
        <v>45</v>
      </c>
      <c r="AA1002" s="8924"/>
      <c r="AB1002" s="9049" t="s">
        <v>5536</v>
      </c>
      <c r="AC1002" s="8912">
        <v>14580</v>
      </c>
      <c r="AD1002" s="722">
        <v>7096.32</v>
      </c>
      <c r="AE1002" s="8912">
        <f>SUM(AD1002*P1002+AD1003*P1003+AD1004*P1004+AC1002)</f>
        <v>221165.27999999997</v>
      </c>
      <c r="AF1002" s="247"/>
      <c r="AG1002" s="247"/>
    </row>
    <row r="1003" spans="1:33" ht="30" customHeight="1">
      <c r="A1003" s="591" t="s">
        <v>6896</v>
      </c>
      <c r="B1003" s="9029"/>
      <c r="C1003" s="8844"/>
      <c r="D1003" s="8844"/>
      <c r="E1003" s="8865"/>
      <c r="F1003" s="8880"/>
      <c r="G1003" s="8863"/>
      <c r="H1003" s="9015"/>
      <c r="I1003" s="8863"/>
      <c r="J1003" s="8858"/>
      <c r="K1003" s="8858"/>
      <c r="L1003" s="592" t="s">
        <v>1093</v>
      </c>
      <c r="M1003" s="8858"/>
      <c r="N1003" s="782" t="s">
        <v>3953</v>
      </c>
      <c r="O1003" s="675">
        <v>1</v>
      </c>
      <c r="P1003" s="675">
        <v>1</v>
      </c>
      <c r="Q1003" s="8939"/>
      <c r="R1003" s="8863"/>
      <c r="S1003" s="712"/>
      <c r="T1003" s="712"/>
      <c r="U1003" s="712"/>
      <c r="V1003" s="8863"/>
      <c r="W1003" s="8902"/>
      <c r="X1003" s="8863"/>
      <c r="Y1003" s="8902"/>
      <c r="Z1003" s="8896"/>
      <c r="AA1003" s="8924"/>
      <c r="AB1003" s="8910"/>
      <c r="AC1003" s="8920"/>
      <c r="AD1003" s="722">
        <v>105133.05</v>
      </c>
      <c r="AE1003" s="8920"/>
      <c r="AF1003" s="248"/>
      <c r="AG1003" s="248"/>
    </row>
    <row r="1004" spans="1:33" ht="30" customHeight="1">
      <c r="A1004" s="591" t="s">
        <v>6896</v>
      </c>
      <c r="B1004" s="9030"/>
      <c r="C1004" s="8845"/>
      <c r="D1004" s="8845"/>
      <c r="E1004" s="8866"/>
      <c r="F1004" s="8878"/>
      <c r="G1004" s="8850"/>
      <c r="H1004" s="9016"/>
      <c r="I1004" s="8850"/>
      <c r="J1004" s="8854"/>
      <c r="K1004" s="8854"/>
      <c r="L1004" s="592" t="s">
        <v>1095</v>
      </c>
      <c r="M1004" s="8854"/>
      <c r="N1004" s="782" t="s">
        <v>3951</v>
      </c>
      <c r="O1004" s="675">
        <v>1</v>
      </c>
      <c r="P1004" s="675">
        <v>1</v>
      </c>
      <c r="Q1004" s="8940"/>
      <c r="R1004" s="8850"/>
      <c r="S1004" s="712"/>
      <c r="T1004" s="712"/>
      <c r="U1004" s="712"/>
      <c r="V1004" s="8850"/>
      <c r="W1004" s="8860"/>
      <c r="X1004" s="8850"/>
      <c r="Y1004" s="8860"/>
      <c r="Z1004" s="8894"/>
      <c r="AA1004" s="8924"/>
      <c r="AB1004" s="8908"/>
      <c r="AC1004" s="8913"/>
      <c r="AD1004" s="722">
        <v>44681.67</v>
      </c>
      <c r="AE1004" s="8913"/>
      <c r="AF1004" s="30"/>
      <c r="AG1004" s="30"/>
    </row>
    <row r="1005" spans="1:33" ht="30" customHeight="1">
      <c r="A1005" s="591" t="s">
        <v>6896</v>
      </c>
      <c r="B1005" s="9087" t="s">
        <v>3535</v>
      </c>
      <c r="C1005" s="8843">
        <v>45175</v>
      </c>
      <c r="D1005" s="8843">
        <v>45231</v>
      </c>
      <c r="E1005" s="8864"/>
      <c r="F1005" s="8877"/>
      <c r="G1005" s="8849">
        <v>8644</v>
      </c>
      <c r="H1005" s="9041" t="s">
        <v>3536</v>
      </c>
      <c r="I1005" s="8849"/>
      <c r="J1005" s="8871" t="s">
        <v>3537</v>
      </c>
      <c r="K1005" s="8871" t="s">
        <v>3538</v>
      </c>
      <c r="L1005" s="619" t="s">
        <v>76</v>
      </c>
      <c r="M1005" s="8868" t="s">
        <v>3619</v>
      </c>
      <c r="N1005" s="782" t="s">
        <v>3952</v>
      </c>
      <c r="O1005" s="675">
        <v>4</v>
      </c>
      <c r="P1005" s="675">
        <v>4</v>
      </c>
      <c r="Q1005" s="8938" t="s">
        <v>3539</v>
      </c>
      <c r="R1005" s="8849"/>
      <c r="S1005" s="712"/>
      <c r="T1005" s="712"/>
      <c r="U1005" s="712"/>
      <c r="V1005" s="8849" t="s">
        <v>2073</v>
      </c>
      <c r="W1005" s="8859"/>
      <c r="X1005" s="9048" t="s">
        <v>37</v>
      </c>
      <c r="Y1005" s="8859"/>
      <c r="Z1005" s="9056" t="s">
        <v>45</v>
      </c>
      <c r="AA1005" s="8924"/>
      <c r="AB1005" s="9049" t="s">
        <v>5541</v>
      </c>
      <c r="AC1005" s="8912">
        <v>7290</v>
      </c>
      <c r="AD1005" s="722">
        <v>7096.32</v>
      </c>
      <c r="AE1005" s="8912">
        <f>SUM(AD1005*P1005+AD1006*P1006+AD1007*P1007+AC1005)</f>
        <v>126790.92</v>
      </c>
      <c r="AF1005" s="247"/>
      <c r="AG1005" s="247"/>
    </row>
    <row r="1006" spans="1:33" ht="30" customHeight="1">
      <c r="A1006" s="591" t="s">
        <v>6896</v>
      </c>
      <c r="B1006" s="9029"/>
      <c r="C1006" s="8844"/>
      <c r="D1006" s="8844"/>
      <c r="E1006" s="8865"/>
      <c r="F1006" s="8880"/>
      <c r="G1006" s="8863"/>
      <c r="H1006" s="9015"/>
      <c r="I1006" s="8863"/>
      <c r="J1006" s="8858"/>
      <c r="K1006" s="8858"/>
      <c r="L1006" s="592" t="s">
        <v>2184</v>
      </c>
      <c r="M1006" s="8858"/>
      <c r="N1006" s="782" t="s">
        <v>3957</v>
      </c>
      <c r="O1006" s="675">
        <v>1</v>
      </c>
      <c r="P1006" s="675">
        <v>1</v>
      </c>
      <c r="Q1006" s="8939"/>
      <c r="R1006" s="8863"/>
      <c r="S1006" s="712"/>
      <c r="T1006" s="712"/>
      <c r="U1006" s="712"/>
      <c r="V1006" s="8863"/>
      <c r="W1006" s="8902"/>
      <c r="X1006" s="8863"/>
      <c r="Y1006" s="8902"/>
      <c r="Z1006" s="8896"/>
      <c r="AA1006" s="8924"/>
      <c r="AB1006" s="8910"/>
      <c r="AC1006" s="8920"/>
      <c r="AD1006" s="722">
        <v>46433.97</v>
      </c>
      <c r="AE1006" s="8920"/>
      <c r="AF1006" s="248"/>
      <c r="AG1006" s="248"/>
    </row>
    <row r="1007" spans="1:33" ht="30" customHeight="1">
      <c r="A1007" s="591" t="s">
        <v>6896</v>
      </c>
      <c r="B1007" s="9030"/>
      <c r="C1007" s="8845"/>
      <c r="D1007" s="8845"/>
      <c r="E1007" s="8866"/>
      <c r="F1007" s="8878"/>
      <c r="G1007" s="8850"/>
      <c r="H1007" s="9016"/>
      <c r="I1007" s="8850"/>
      <c r="J1007" s="8854"/>
      <c r="K1007" s="8854"/>
      <c r="L1007" s="592" t="s">
        <v>1095</v>
      </c>
      <c r="M1007" s="8854"/>
      <c r="N1007" s="782" t="s">
        <v>3951</v>
      </c>
      <c r="O1007" s="675">
        <v>1</v>
      </c>
      <c r="P1007" s="675">
        <v>1</v>
      </c>
      <c r="Q1007" s="8940"/>
      <c r="R1007" s="8850"/>
      <c r="S1007" s="712"/>
      <c r="T1007" s="712"/>
      <c r="U1007" s="712"/>
      <c r="V1007" s="8850"/>
      <c r="W1007" s="8860"/>
      <c r="X1007" s="8850"/>
      <c r="Y1007" s="8860"/>
      <c r="Z1007" s="8894"/>
      <c r="AA1007" s="8924"/>
      <c r="AB1007" s="8908"/>
      <c r="AC1007" s="8913"/>
      <c r="AD1007" s="722">
        <v>44681.67</v>
      </c>
      <c r="AE1007" s="8913"/>
      <c r="AF1007" s="30"/>
      <c r="AG1007" s="30"/>
    </row>
    <row r="1008" spans="1:33" ht="30" customHeight="1">
      <c r="A1008" s="591" t="s">
        <v>6896</v>
      </c>
      <c r="B1008" s="9087" t="s">
        <v>3540</v>
      </c>
      <c r="C1008" s="8843">
        <v>45175</v>
      </c>
      <c r="D1008" s="8843">
        <v>45231</v>
      </c>
      <c r="E1008" s="9153"/>
      <c r="F1008" s="8877"/>
      <c r="G1008" s="8849">
        <v>8644</v>
      </c>
      <c r="H1008" s="9041" t="s">
        <v>1625</v>
      </c>
      <c r="I1008" s="8849"/>
      <c r="J1008" s="8871" t="s">
        <v>3541</v>
      </c>
      <c r="K1008" s="8871" t="s">
        <v>3492</v>
      </c>
      <c r="L1008" s="619" t="s">
        <v>76</v>
      </c>
      <c r="M1008" s="8868" t="s">
        <v>3620</v>
      </c>
      <c r="N1008" s="782" t="s">
        <v>3952</v>
      </c>
      <c r="O1008" s="675">
        <v>4</v>
      </c>
      <c r="P1008" s="675">
        <v>4</v>
      </c>
      <c r="Q1008" s="8938" t="s">
        <v>3542</v>
      </c>
      <c r="R1008" s="8849"/>
      <c r="S1008" s="712"/>
      <c r="T1008" s="712"/>
      <c r="U1008" s="712"/>
      <c r="V1008" s="9123" t="s">
        <v>2073</v>
      </c>
      <c r="W1008" s="8859"/>
      <c r="X1008" s="9048" t="s">
        <v>37</v>
      </c>
      <c r="Y1008" s="8859"/>
      <c r="Z1008" s="8893" t="s">
        <v>45</v>
      </c>
      <c r="AA1008" s="8924"/>
      <c r="AB1008" s="9049" t="s">
        <v>5536</v>
      </c>
      <c r="AC1008" s="8912">
        <v>7290</v>
      </c>
      <c r="AD1008" s="722">
        <v>7096.32</v>
      </c>
      <c r="AE1008" s="8912">
        <f>SUM(AD1008*P1008+AD1009*P1009+AD1010*P1010+AC1008)</f>
        <v>126790.92</v>
      </c>
      <c r="AF1008" s="247"/>
      <c r="AG1008" s="247"/>
    </row>
    <row r="1009" spans="1:33" ht="30" customHeight="1">
      <c r="A1009" s="591" t="s">
        <v>6896</v>
      </c>
      <c r="B1009" s="9029"/>
      <c r="C1009" s="8844"/>
      <c r="D1009" s="8844"/>
      <c r="E1009" s="8865"/>
      <c r="F1009" s="8880"/>
      <c r="G1009" s="8863"/>
      <c r="H1009" s="9015"/>
      <c r="I1009" s="8863"/>
      <c r="J1009" s="8858"/>
      <c r="K1009" s="8858"/>
      <c r="L1009" s="592" t="s">
        <v>2184</v>
      </c>
      <c r="M1009" s="8858"/>
      <c r="N1009" s="782" t="s">
        <v>3957</v>
      </c>
      <c r="O1009" s="675">
        <v>1</v>
      </c>
      <c r="P1009" s="675">
        <v>1</v>
      </c>
      <c r="Q1009" s="8939"/>
      <c r="R1009" s="8863"/>
      <c r="S1009" s="712"/>
      <c r="T1009" s="712"/>
      <c r="U1009" s="712"/>
      <c r="V1009" s="8863"/>
      <c r="W1009" s="8902"/>
      <c r="X1009" s="8863"/>
      <c r="Y1009" s="8902"/>
      <c r="Z1009" s="8896"/>
      <c r="AA1009" s="8924"/>
      <c r="AB1009" s="8910"/>
      <c r="AC1009" s="8920"/>
      <c r="AD1009" s="722">
        <v>46433.97</v>
      </c>
      <c r="AE1009" s="8920"/>
      <c r="AF1009" s="248"/>
      <c r="AG1009" s="248"/>
    </row>
    <row r="1010" spans="1:33" ht="30" customHeight="1">
      <c r="A1010" s="591" t="s">
        <v>6896</v>
      </c>
      <c r="B1010" s="9030"/>
      <c r="C1010" s="8845"/>
      <c r="D1010" s="8845"/>
      <c r="E1010" s="8866"/>
      <c r="F1010" s="8878"/>
      <c r="G1010" s="8850"/>
      <c r="H1010" s="9016"/>
      <c r="I1010" s="8850"/>
      <c r="J1010" s="8854"/>
      <c r="K1010" s="8854"/>
      <c r="L1010" s="592" t="s">
        <v>1095</v>
      </c>
      <c r="M1010" s="8854"/>
      <c r="N1010" s="782" t="s">
        <v>3951</v>
      </c>
      <c r="O1010" s="675">
        <v>1</v>
      </c>
      <c r="P1010" s="675">
        <v>1</v>
      </c>
      <c r="Q1010" s="8940"/>
      <c r="R1010" s="8850"/>
      <c r="S1010" s="712"/>
      <c r="T1010" s="712"/>
      <c r="U1010" s="712"/>
      <c r="V1010" s="8850"/>
      <c r="W1010" s="8860"/>
      <c r="X1010" s="8850"/>
      <c r="Y1010" s="8860"/>
      <c r="Z1010" s="8894"/>
      <c r="AA1010" s="8924"/>
      <c r="AB1010" s="8908"/>
      <c r="AC1010" s="8913"/>
      <c r="AD1010" s="722">
        <v>44681.67</v>
      </c>
      <c r="AE1010" s="8913"/>
      <c r="AF1010" s="30"/>
      <c r="AG1010" s="30"/>
    </row>
    <row r="1011" spans="1:33" ht="30" customHeight="1">
      <c r="A1011" s="591" t="s">
        <v>6896</v>
      </c>
      <c r="B1011" s="9087" t="s">
        <v>3543</v>
      </c>
      <c r="C1011" s="8843">
        <v>45175</v>
      </c>
      <c r="D1011" s="8843">
        <v>45231</v>
      </c>
      <c r="E1011" s="9153"/>
      <c r="F1011" s="8877"/>
      <c r="G1011" s="8849">
        <v>8644</v>
      </c>
      <c r="H1011" s="9041" t="s">
        <v>3544</v>
      </c>
      <c r="I1011" s="8849"/>
      <c r="J1011" s="8871" t="s">
        <v>3545</v>
      </c>
      <c r="K1011" s="8871" t="s">
        <v>3488</v>
      </c>
      <c r="L1011" s="619" t="s">
        <v>76</v>
      </c>
      <c r="M1011" s="8868" t="s">
        <v>3621</v>
      </c>
      <c r="N1011" s="782" t="s">
        <v>3952</v>
      </c>
      <c r="O1011" s="675">
        <v>4</v>
      </c>
      <c r="P1011" s="675">
        <v>4</v>
      </c>
      <c r="Q1011" s="8938" t="s">
        <v>3546</v>
      </c>
      <c r="R1011" s="8849"/>
      <c r="S1011" s="712"/>
      <c r="T1011" s="712"/>
      <c r="U1011" s="712"/>
      <c r="V1011" s="9052" t="s">
        <v>2073</v>
      </c>
      <c r="W1011" s="8859"/>
      <c r="X1011" s="9052" t="s">
        <v>37</v>
      </c>
      <c r="Y1011" s="8859"/>
      <c r="Z1011" s="8893" t="s">
        <v>45</v>
      </c>
      <c r="AA1011" s="8924"/>
      <c r="AB1011" s="9049" t="s">
        <v>5536</v>
      </c>
      <c r="AC1011" s="8912">
        <v>0</v>
      </c>
      <c r="AD1011" s="722">
        <v>7096.32</v>
      </c>
      <c r="AE1011" s="8912">
        <f>SUM(AD1011*P1011+AD1012*P1012+AD1013*P1013+AC1011)</f>
        <v>121253.21999999999</v>
      </c>
      <c r="AF1011" s="247"/>
      <c r="AG1011" s="247"/>
    </row>
    <row r="1012" spans="1:33" ht="30" customHeight="1">
      <c r="A1012" s="591" t="s">
        <v>6896</v>
      </c>
      <c r="B1012" s="9029"/>
      <c r="C1012" s="8844"/>
      <c r="D1012" s="8844"/>
      <c r="E1012" s="8865"/>
      <c r="F1012" s="8880"/>
      <c r="G1012" s="8863"/>
      <c r="H1012" s="9015"/>
      <c r="I1012" s="8863"/>
      <c r="J1012" s="8858"/>
      <c r="K1012" s="8858"/>
      <c r="L1012" s="227" t="s">
        <v>381</v>
      </c>
      <c r="M1012" s="8858"/>
      <c r="N1012" s="782" t="s">
        <v>3957</v>
      </c>
      <c r="O1012" s="675">
        <v>1</v>
      </c>
      <c r="P1012" s="675">
        <v>1</v>
      </c>
      <c r="Q1012" s="8939"/>
      <c r="R1012" s="8863"/>
      <c r="S1012" s="712"/>
      <c r="T1012" s="712"/>
      <c r="U1012" s="712"/>
      <c r="V1012" s="8863"/>
      <c r="W1012" s="8902"/>
      <c r="X1012" s="8863"/>
      <c r="Y1012" s="8902"/>
      <c r="Z1012" s="8896"/>
      <c r="AA1012" s="8924"/>
      <c r="AB1012" s="8910"/>
      <c r="AC1012" s="8920"/>
      <c r="AD1012" s="722">
        <v>48186.27</v>
      </c>
      <c r="AE1012" s="8920"/>
      <c r="AF1012" s="248"/>
      <c r="AG1012" s="248"/>
    </row>
    <row r="1013" spans="1:33" ht="30" customHeight="1">
      <c r="A1013" s="591" t="s">
        <v>6896</v>
      </c>
      <c r="B1013" s="9030"/>
      <c r="C1013" s="8845"/>
      <c r="D1013" s="8845"/>
      <c r="E1013" s="8866"/>
      <c r="F1013" s="8878"/>
      <c r="G1013" s="8850"/>
      <c r="H1013" s="9016"/>
      <c r="I1013" s="8850"/>
      <c r="J1013" s="8854"/>
      <c r="K1013" s="8854"/>
      <c r="L1013" s="592" t="s">
        <v>1095</v>
      </c>
      <c r="M1013" s="8854"/>
      <c r="N1013" s="782" t="s">
        <v>3951</v>
      </c>
      <c r="O1013" s="675">
        <v>1</v>
      </c>
      <c r="P1013" s="675">
        <v>1</v>
      </c>
      <c r="Q1013" s="8940"/>
      <c r="R1013" s="8850"/>
      <c r="S1013" s="712"/>
      <c r="T1013" s="712"/>
      <c r="U1013" s="712"/>
      <c r="V1013" s="8850"/>
      <c r="W1013" s="8860"/>
      <c r="X1013" s="8850"/>
      <c r="Y1013" s="8860"/>
      <c r="Z1013" s="8894"/>
      <c r="AA1013" s="8924"/>
      <c r="AB1013" s="8908"/>
      <c r="AC1013" s="8913"/>
      <c r="AD1013" s="722">
        <v>44681.67</v>
      </c>
      <c r="AE1013" s="8913"/>
      <c r="AF1013" s="30"/>
      <c r="AG1013" s="30"/>
    </row>
    <row r="1014" spans="1:33" ht="30" customHeight="1">
      <c r="A1014" s="591" t="s">
        <v>6896</v>
      </c>
      <c r="B1014" s="9087" t="s">
        <v>3547</v>
      </c>
      <c r="C1014" s="8843">
        <v>45175</v>
      </c>
      <c r="D1014" s="8843">
        <v>45231</v>
      </c>
      <c r="E1014" s="9153"/>
      <c r="F1014" s="8877"/>
      <c r="G1014" s="8849">
        <v>8644</v>
      </c>
      <c r="H1014" s="9041" t="s">
        <v>3548</v>
      </c>
      <c r="I1014" s="8849"/>
      <c r="J1014" s="8871" t="s">
        <v>3549</v>
      </c>
      <c r="K1014" s="8871" t="s">
        <v>3492</v>
      </c>
      <c r="L1014" s="619" t="s">
        <v>76</v>
      </c>
      <c r="M1014" s="8868" t="s">
        <v>3622</v>
      </c>
      <c r="N1014" s="782" t="s">
        <v>3952</v>
      </c>
      <c r="O1014" s="675">
        <v>4</v>
      </c>
      <c r="P1014" s="675">
        <v>4</v>
      </c>
      <c r="Q1014" s="8938" t="s">
        <v>3550</v>
      </c>
      <c r="R1014" s="8849"/>
      <c r="S1014" s="712"/>
      <c r="T1014" s="712"/>
      <c r="U1014" s="712"/>
      <c r="V1014" s="9126" t="s">
        <v>2073</v>
      </c>
      <c r="W1014" s="8859"/>
      <c r="X1014" s="9048" t="s">
        <v>37</v>
      </c>
      <c r="Y1014" s="8859"/>
      <c r="Z1014" s="9046" t="s">
        <v>45</v>
      </c>
      <c r="AA1014" s="8924"/>
      <c r="AB1014" s="9049" t="s">
        <v>5536</v>
      </c>
      <c r="AC1014" s="8912">
        <v>7290</v>
      </c>
      <c r="AD1014" s="722">
        <v>7096.32</v>
      </c>
      <c r="AE1014" s="8912">
        <f>SUM(AD1014*P1014+AD1015*P1015+AD1016*P1016+AC1014)</f>
        <v>126790.92</v>
      </c>
      <c r="AF1014" s="247"/>
      <c r="AG1014" s="247"/>
    </row>
    <row r="1015" spans="1:33" ht="30" customHeight="1">
      <c r="A1015" s="591" t="s">
        <v>6896</v>
      </c>
      <c r="B1015" s="9029"/>
      <c r="C1015" s="8844"/>
      <c r="D1015" s="8844"/>
      <c r="E1015" s="8865"/>
      <c r="F1015" s="8880"/>
      <c r="G1015" s="8863"/>
      <c r="H1015" s="9015"/>
      <c r="I1015" s="8863"/>
      <c r="J1015" s="8858"/>
      <c r="K1015" s="8858"/>
      <c r="L1015" s="592" t="s">
        <v>2184</v>
      </c>
      <c r="M1015" s="8858"/>
      <c r="N1015" s="782" t="s">
        <v>3957</v>
      </c>
      <c r="O1015" s="675">
        <v>1</v>
      </c>
      <c r="P1015" s="675">
        <v>1</v>
      </c>
      <c r="Q1015" s="8939"/>
      <c r="R1015" s="8863"/>
      <c r="S1015" s="712"/>
      <c r="T1015" s="712"/>
      <c r="U1015" s="712"/>
      <c r="V1015" s="8863"/>
      <c r="W1015" s="8902"/>
      <c r="X1015" s="8863"/>
      <c r="Y1015" s="8902"/>
      <c r="Z1015" s="8896"/>
      <c r="AA1015" s="8924"/>
      <c r="AB1015" s="8910"/>
      <c r="AC1015" s="8920"/>
      <c r="AD1015" s="722">
        <v>46433.97</v>
      </c>
      <c r="AE1015" s="8920"/>
      <c r="AF1015" s="248"/>
      <c r="AG1015" s="248"/>
    </row>
    <row r="1016" spans="1:33" ht="30" customHeight="1">
      <c r="A1016" s="591" t="s">
        <v>6896</v>
      </c>
      <c r="B1016" s="9030"/>
      <c r="C1016" s="8845"/>
      <c r="D1016" s="8845"/>
      <c r="E1016" s="8866"/>
      <c r="F1016" s="8878"/>
      <c r="G1016" s="8850"/>
      <c r="H1016" s="9016"/>
      <c r="I1016" s="8850"/>
      <c r="J1016" s="8854"/>
      <c r="K1016" s="8854"/>
      <c r="L1016" s="592" t="s">
        <v>163</v>
      </c>
      <c r="M1016" s="8854"/>
      <c r="N1016" s="782" t="s">
        <v>3951</v>
      </c>
      <c r="O1016" s="675">
        <v>1</v>
      </c>
      <c r="P1016" s="675">
        <v>1</v>
      </c>
      <c r="Q1016" s="8940"/>
      <c r="R1016" s="8850"/>
      <c r="S1016" s="712"/>
      <c r="T1016" s="712"/>
      <c r="U1016" s="712"/>
      <c r="V1016" s="8850"/>
      <c r="W1016" s="8860"/>
      <c r="X1016" s="8850"/>
      <c r="Y1016" s="8860"/>
      <c r="Z1016" s="8894"/>
      <c r="AA1016" s="8924"/>
      <c r="AB1016" s="8908"/>
      <c r="AC1016" s="8913"/>
      <c r="AD1016" s="722">
        <v>44681.67</v>
      </c>
      <c r="AE1016" s="8913"/>
      <c r="AF1016" s="30"/>
      <c r="AG1016" s="30"/>
    </row>
    <row r="1017" spans="1:33" ht="30" customHeight="1">
      <c r="A1017" s="897" t="s">
        <v>6896</v>
      </c>
      <c r="B1017" s="9087" t="s">
        <v>3551</v>
      </c>
      <c r="C1017" s="8843">
        <v>45175</v>
      </c>
      <c r="D1017" s="8843">
        <v>45231</v>
      </c>
      <c r="E1017" s="8864"/>
      <c r="F1017" s="8877"/>
      <c r="G1017" s="8849">
        <v>8644</v>
      </c>
      <c r="H1017" s="9147" t="s">
        <v>3552</v>
      </c>
      <c r="I1017" s="8849"/>
      <c r="J1017" s="8871" t="s">
        <v>3553</v>
      </c>
      <c r="K1017" s="9155" t="s">
        <v>3238</v>
      </c>
      <c r="L1017" s="592" t="s">
        <v>76</v>
      </c>
      <c r="M1017" s="8868" t="s">
        <v>3623</v>
      </c>
      <c r="N1017" s="782" t="s">
        <v>3952</v>
      </c>
      <c r="O1017" s="675">
        <v>4</v>
      </c>
      <c r="P1017" s="675">
        <v>4</v>
      </c>
      <c r="Q1017" s="9130" t="s">
        <v>3554</v>
      </c>
      <c r="R1017" s="8849"/>
      <c r="S1017" s="712"/>
      <c r="T1017" s="712"/>
      <c r="U1017" s="712"/>
      <c r="V1017" s="9127" t="s">
        <v>2073</v>
      </c>
      <c r="W1017" s="8859"/>
      <c r="X1017" s="9127" t="s">
        <v>37</v>
      </c>
      <c r="Y1017" s="8859"/>
      <c r="Z1017" s="8893" t="s">
        <v>45</v>
      </c>
      <c r="AA1017" s="8924"/>
      <c r="AB1017" s="9049" t="s">
        <v>5536</v>
      </c>
      <c r="AC1017" s="8912">
        <v>4860</v>
      </c>
      <c r="AD1017" s="722">
        <v>7096.32</v>
      </c>
      <c r="AE1017" s="8912">
        <f>SUM(AD1017*P1017+AD1018*P1018+AC1017)</f>
        <v>107714.06999999999</v>
      </c>
      <c r="AF1017" s="247"/>
      <c r="AG1017" s="247"/>
    </row>
    <row r="1018" spans="1:33" ht="30" customHeight="1">
      <c r="A1018" s="897" t="s">
        <v>6896</v>
      </c>
      <c r="B1018" s="9030"/>
      <c r="C1018" s="8845"/>
      <c r="D1018" s="8845"/>
      <c r="E1018" s="8866"/>
      <c r="F1018" s="8878"/>
      <c r="G1018" s="8850"/>
      <c r="H1018" s="9148"/>
      <c r="I1018" s="8850"/>
      <c r="J1018" s="8854"/>
      <c r="K1018" s="9158"/>
      <c r="L1018" s="635" t="s">
        <v>2010</v>
      </c>
      <c r="M1018" s="8854"/>
      <c r="N1018" s="782" t="s">
        <v>3955</v>
      </c>
      <c r="O1018" s="675">
        <v>1</v>
      </c>
      <c r="P1018" s="675">
        <v>1</v>
      </c>
      <c r="Q1018" s="9131"/>
      <c r="R1018" s="8850"/>
      <c r="S1018" s="712"/>
      <c r="T1018" s="712"/>
      <c r="U1018" s="712"/>
      <c r="V1018" s="8850"/>
      <c r="W1018" s="8860"/>
      <c r="X1018" s="8850"/>
      <c r="Y1018" s="8860"/>
      <c r="Z1018" s="8894"/>
      <c r="AA1018" s="8924"/>
      <c r="AB1018" s="8908"/>
      <c r="AC1018" s="8913"/>
      <c r="AD1018" s="722">
        <v>74468.789999999994</v>
      </c>
      <c r="AE1018" s="8913"/>
      <c r="AF1018" s="30"/>
      <c r="AG1018" s="30"/>
    </row>
    <row r="1019" spans="1:33" ht="30" customHeight="1">
      <c r="A1019" s="897" t="s">
        <v>6896</v>
      </c>
      <c r="B1019" s="9087" t="s">
        <v>3555</v>
      </c>
      <c r="C1019" s="8843">
        <v>45175</v>
      </c>
      <c r="D1019" s="8843">
        <v>45231</v>
      </c>
      <c r="E1019" s="8864"/>
      <c r="F1019" s="8877"/>
      <c r="G1019" s="8849">
        <v>8644</v>
      </c>
      <c r="H1019" s="9147" t="s">
        <v>3556</v>
      </c>
      <c r="I1019" s="8849"/>
      <c r="J1019" s="8871" t="s">
        <v>3557</v>
      </c>
      <c r="K1019" s="9155" t="s">
        <v>3221</v>
      </c>
      <c r="L1019" s="592" t="s">
        <v>76</v>
      </c>
      <c r="M1019" s="8868" t="s">
        <v>3624</v>
      </c>
      <c r="N1019" s="782" t="s">
        <v>3952</v>
      </c>
      <c r="O1019" s="675">
        <v>4</v>
      </c>
      <c r="P1019" s="675">
        <v>4</v>
      </c>
      <c r="Q1019" s="9130" t="s">
        <v>3558</v>
      </c>
      <c r="R1019" s="8849"/>
      <c r="S1019" s="712"/>
      <c r="T1019" s="712"/>
      <c r="U1019" s="712"/>
      <c r="V1019" s="9128" t="s">
        <v>2073</v>
      </c>
      <c r="W1019" s="8859"/>
      <c r="X1019" s="9048" t="s">
        <v>37</v>
      </c>
      <c r="Y1019" s="8859"/>
      <c r="Z1019" s="8893" t="s">
        <v>45</v>
      </c>
      <c r="AA1019" s="8924"/>
      <c r="AB1019" s="9049" t="s">
        <v>5536</v>
      </c>
      <c r="AC1019" s="8912">
        <v>7290</v>
      </c>
      <c r="AD1019" s="722">
        <v>7096.32</v>
      </c>
      <c r="AE1019" s="8912">
        <f>SUM(AD1019*P1019+AD1020*P1020+AC1019)</f>
        <v>83861.549999999988</v>
      </c>
      <c r="AF1019" s="9218">
        <v>738</v>
      </c>
      <c r="AG1019" s="9654" t="s">
        <v>362</v>
      </c>
    </row>
    <row r="1020" spans="1:33" ht="30" customHeight="1">
      <c r="A1020" s="897" t="s">
        <v>6896</v>
      </c>
      <c r="B1020" s="9029"/>
      <c r="C1020" s="8844"/>
      <c r="D1020" s="8844"/>
      <c r="E1020" s="8865"/>
      <c r="F1020" s="8880"/>
      <c r="G1020" s="8863"/>
      <c r="H1020" s="9151"/>
      <c r="I1020" s="8863"/>
      <c r="J1020" s="8858"/>
      <c r="K1020" s="9162"/>
      <c r="L1020" s="635" t="s">
        <v>2184</v>
      </c>
      <c r="M1020" s="8870"/>
      <c r="N1020" s="176" t="s">
        <v>3954</v>
      </c>
      <c r="O1020" s="675">
        <v>1</v>
      </c>
      <c r="P1020" s="675">
        <v>1</v>
      </c>
      <c r="Q1020" s="9159"/>
      <c r="R1020" s="8863"/>
      <c r="S1020" s="712"/>
      <c r="T1020" s="712"/>
      <c r="U1020" s="712"/>
      <c r="V1020" s="9129"/>
      <c r="W1020" s="8860"/>
      <c r="X1020" s="9125"/>
      <c r="Y1020" s="8860"/>
      <c r="Z1020" s="8896"/>
      <c r="AA1020" s="8924"/>
      <c r="AB1020" s="9058"/>
      <c r="AC1020" s="8913"/>
      <c r="AD1020" s="722">
        <v>48186.27</v>
      </c>
      <c r="AE1020" s="8913"/>
      <c r="AF1020" s="9220"/>
      <c r="AG1020" s="9655"/>
    </row>
    <row r="1021" spans="1:33" ht="30" customHeight="1">
      <c r="A1021" s="897" t="s">
        <v>6896</v>
      </c>
      <c r="B1021" s="9087" t="s">
        <v>3559</v>
      </c>
      <c r="C1021" s="8843">
        <v>45175</v>
      </c>
      <c r="D1021" s="8843">
        <v>45231</v>
      </c>
      <c r="E1021" s="8864"/>
      <c r="F1021" s="8877"/>
      <c r="G1021" s="8849">
        <v>8644</v>
      </c>
      <c r="H1021" s="9147" t="s">
        <v>3560</v>
      </c>
      <c r="I1021" s="8849"/>
      <c r="J1021" s="8871" t="s">
        <v>3561</v>
      </c>
      <c r="K1021" s="9155" t="s">
        <v>3243</v>
      </c>
      <c r="L1021" s="592" t="s">
        <v>76</v>
      </c>
      <c r="M1021" s="8868" t="s">
        <v>3625</v>
      </c>
      <c r="N1021" s="782" t="s">
        <v>3952</v>
      </c>
      <c r="O1021" s="675">
        <v>4</v>
      </c>
      <c r="P1021" s="675">
        <v>4</v>
      </c>
      <c r="Q1021" s="9130" t="s">
        <v>3562</v>
      </c>
      <c r="R1021" s="8849"/>
      <c r="S1021" s="712"/>
      <c r="T1021" s="712"/>
      <c r="U1021" s="712"/>
      <c r="V1021" s="9126" t="s">
        <v>2073</v>
      </c>
      <c r="W1021" s="8859"/>
      <c r="X1021" s="9048" t="s">
        <v>37</v>
      </c>
      <c r="Y1021" s="8859"/>
      <c r="Z1021" s="8893" t="s">
        <v>45</v>
      </c>
      <c r="AA1021" s="8924"/>
      <c r="AB1021" s="9049" t="s">
        <v>5536</v>
      </c>
      <c r="AC1021" s="8912">
        <v>7290</v>
      </c>
      <c r="AD1021" s="722">
        <v>7096.32</v>
      </c>
      <c r="AE1021" s="8912">
        <f>SUM(AD1021*P1021+AD1022*P1022+AC1021)</f>
        <v>82109.25</v>
      </c>
      <c r="AF1021" s="9218">
        <v>696</v>
      </c>
      <c r="AG1021" s="9654" t="s">
        <v>362</v>
      </c>
    </row>
    <row r="1022" spans="1:33" ht="30" customHeight="1">
      <c r="A1022" s="897" t="s">
        <v>6896</v>
      </c>
      <c r="B1022" s="9030"/>
      <c r="C1022" s="8845"/>
      <c r="D1022" s="8845"/>
      <c r="E1022" s="8866"/>
      <c r="F1022" s="8878"/>
      <c r="G1022" s="8850"/>
      <c r="H1022" s="9148"/>
      <c r="I1022" s="8850"/>
      <c r="J1022" s="8854"/>
      <c r="K1022" s="9158"/>
      <c r="L1022" s="635" t="s">
        <v>2184</v>
      </c>
      <c r="M1022" s="8854"/>
      <c r="N1022" s="782" t="s">
        <v>3957</v>
      </c>
      <c r="O1022" s="675">
        <v>1</v>
      </c>
      <c r="P1022" s="675">
        <v>1</v>
      </c>
      <c r="Q1022" s="9131"/>
      <c r="R1022" s="8850"/>
      <c r="S1022" s="712"/>
      <c r="T1022" s="712"/>
      <c r="U1022" s="712"/>
      <c r="V1022" s="8850"/>
      <c r="W1022" s="8860"/>
      <c r="X1022" s="8850"/>
      <c r="Y1022" s="8860"/>
      <c r="Z1022" s="8894"/>
      <c r="AA1022" s="8924"/>
      <c r="AB1022" s="8908"/>
      <c r="AC1022" s="8913"/>
      <c r="AD1022" s="722">
        <v>46433.97</v>
      </c>
      <c r="AE1022" s="8913"/>
      <c r="AF1022" s="9220"/>
      <c r="AG1022" s="9655"/>
    </row>
    <row r="1023" spans="1:33" ht="30" customHeight="1">
      <c r="A1023" s="897" t="s">
        <v>6896</v>
      </c>
      <c r="B1023" s="9087" t="s">
        <v>3563</v>
      </c>
      <c r="C1023" s="8843">
        <v>45175</v>
      </c>
      <c r="D1023" s="8843">
        <v>45231</v>
      </c>
      <c r="E1023" s="8864"/>
      <c r="F1023" s="8877"/>
      <c r="G1023" s="8849">
        <v>8644</v>
      </c>
      <c r="H1023" s="9147" t="s">
        <v>3564</v>
      </c>
      <c r="I1023" s="8849"/>
      <c r="J1023" s="8871" t="s">
        <v>3565</v>
      </c>
      <c r="K1023" s="9155" t="s">
        <v>3243</v>
      </c>
      <c r="L1023" s="592" t="s">
        <v>76</v>
      </c>
      <c r="M1023" s="8868" t="s">
        <v>3626</v>
      </c>
      <c r="N1023" s="782" t="s">
        <v>3952</v>
      </c>
      <c r="O1023" s="675">
        <v>4</v>
      </c>
      <c r="P1023" s="675">
        <v>4</v>
      </c>
      <c r="Q1023" s="9130" t="s">
        <v>3566</v>
      </c>
      <c r="R1023" s="8849"/>
      <c r="S1023" s="712"/>
      <c r="T1023" s="712"/>
      <c r="U1023" s="712"/>
      <c r="V1023" s="9118" t="s">
        <v>2073</v>
      </c>
      <c r="W1023" s="8859"/>
      <c r="X1023" s="9048" t="s">
        <v>37</v>
      </c>
      <c r="Y1023" s="8859"/>
      <c r="Z1023" s="9072" t="s">
        <v>45</v>
      </c>
      <c r="AA1023" s="8924"/>
      <c r="AB1023" s="9049" t="s">
        <v>5541</v>
      </c>
      <c r="AC1023" s="8912">
        <v>4860</v>
      </c>
      <c r="AD1023" s="722">
        <v>7096.32</v>
      </c>
      <c r="AE1023" s="8912">
        <f>SUM(AD1023*P1023+AD1024*P1024+AC1023)</f>
        <v>81431.549999999988</v>
      </c>
      <c r="AF1023" s="9224"/>
      <c r="AG1023" s="9224"/>
    </row>
    <row r="1024" spans="1:33" ht="30" customHeight="1">
      <c r="A1024" s="897" t="s">
        <v>6896</v>
      </c>
      <c r="B1024" s="9030"/>
      <c r="C1024" s="8845"/>
      <c r="D1024" s="8845"/>
      <c r="E1024" s="8866"/>
      <c r="F1024" s="8878"/>
      <c r="G1024" s="8850"/>
      <c r="H1024" s="9148"/>
      <c r="I1024" s="8850"/>
      <c r="J1024" s="8854"/>
      <c r="K1024" s="9158"/>
      <c r="L1024" s="635" t="s">
        <v>2184</v>
      </c>
      <c r="M1024" s="8854"/>
      <c r="N1024" s="1892" t="s">
        <v>3954</v>
      </c>
      <c r="O1024" s="675">
        <v>1</v>
      </c>
      <c r="P1024" s="675">
        <v>1</v>
      </c>
      <c r="Q1024" s="9131"/>
      <c r="R1024" s="8850"/>
      <c r="S1024" s="712"/>
      <c r="T1024" s="712"/>
      <c r="U1024" s="712"/>
      <c r="V1024" s="8850"/>
      <c r="W1024" s="8860"/>
      <c r="X1024" s="8850"/>
      <c r="Y1024" s="8860"/>
      <c r="Z1024" s="8894"/>
      <c r="AA1024" s="8924"/>
      <c r="AB1024" s="8908"/>
      <c r="AC1024" s="8913"/>
      <c r="AD1024" s="722">
        <v>48186.27</v>
      </c>
      <c r="AE1024" s="8913"/>
      <c r="AF1024" s="9071"/>
      <c r="AG1024" s="9071"/>
    </row>
    <row r="1025" spans="1:33" ht="30" customHeight="1">
      <c r="A1025" s="897" t="s">
        <v>6896</v>
      </c>
      <c r="B1025" s="9087" t="s">
        <v>3567</v>
      </c>
      <c r="C1025" s="8843">
        <v>45175</v>
      </c>
      <c r="D1025" s="8843">
        <v>45231</v>
      </c>
      <c r="E1025" s="8864"/>
      <c r="F1025" s="8877"/>
      <c r="G1025" s="8849">
        <v>8644</v>
      </c>
      <c r="H1025" s="9041">
        <v>585</v>
      </c>
      <c r="I1025" s="8849"/>
      <c r="J1025" s="8871" t="s">
        <v>3568</v>
      </c>
      <c r="K1025" s="8871" t="s">
        <v>3569</v>
      </c>
      <c r="L1025" s="619" t="s">
        <v>193</v>
      </c>
      <c r="M1025" s="8868" t="s">
        <v>3627</v>
      </c>
      <c r="N1025" s="782" t="s">
        <v>3952</v>
      </c>
      <c r="O1025" s="675">
        <v>6</v>
      </c>
      <c r="P1025" s="675">
        <v>6</v>
      </c>
      <c r="Q1025" s="8938" t="s">
        <v>3570</v>
      </c>
      <c r="R1025" s="8849"/>
      <c r="S1025" s="712"/>
      <c r="T1025" s="712"/>
      <c r="U1025" s="712"/>
      <c r="V1025" s="9123" t="s">
        <v>2073</v>
      </c>
      <c r="W1025" s="8859"/>
      <c r="X1025" s="9048" t="s">
        <v>37</v>
      </c>
      <c r="Y1025" s="8859"/>
      <c r="Z1025" s="9060" t="s">
        <v>45</v>
      </c>
      <c r="AA1025" s="8924"/>
      <c r="AB1025" s="9049" t="s">
        <v>5536</v>
      </c>
      <c r="AC1025" s="8912">
        <v>7290</v>
      </c>
      <c r="AD1025" s="722">
        <v>7096.32</v>
      </c>
      <c r="AE1025" s="8912">
        <f>SUM(AD1025*P1025+AD1026*P1026+AD1027*P1027+AC1025)</f>
        <v>142735.85999999999</v>
      </c>
      <c r="AF1025" s="247"/>
      <c r="AG1025" s="247"/>
    </row>
    <row r="1026" spans="1:33" ht="30" customHeight="1">
      <c r="A1026" s="897" t="s">
        <v>6896</v>
      </c>
      <c r="B1026" s="9029"/>
      <c r="C1026" s="8844"/>
      <c r="D1026" s="8844"/>
      <c r="E1026" s="8865"/>
      <c r="F1026" s="8880"/>
      <c r="G1026" s="8863"/>
      <c r="H1026" s="9015"/>
      <c r="I1026" s="8863"/>
      <c r="J1026" s="8858"/>
      <c r="K1026" s="8858"/>
      <c r="L1026" s="592" t="s">
        <v>381</v>
      </c>
      <c r="M1026" s="8858"/>
      <c r="N1026" s="782" t="s">
        <v>3954</v>
      </c>
      <c r="O1026" s="675">
        <v>1</v>
      </c>
      <c r="P1026" s="675">
        <v>1</v>
      </c>
      <c r="Q1026" s="8939"/>
      <c r="R1026" s="8863"/>
      <c r="S1026" s="712"/>
      <c r="T1026" s="712"/>
      <c r="U1026" s="712"/>
      <c r="V1026" s="8863"/>
      <c r="W1026" s="8902"/>
      <c r="X1026" s="8863"/>
      <c r="Y1026" s="8902"/>
      <c r="Z1026" s="8896"/>
      <c r="AA1026" s="8924"/>
      <c r="AB1026" s="8910"/>
      <c r="AC1026" s="8920"/>
      <c r="AD1026" s="722">
        <v>48186.27</v>
      </c>
      <c r="AE1026" s="8920"/>
      <c r="AF1026" s="248"/>
      <c r="AG1026" s="248"/>
    </row>
    <row r="1027" spans="1:33" ht="30" customHeight="1">
      <c r="A1027" s="897" t="s">
        <v>6896</v>
      </c>
      <c r="B1027" s="9030"/>
      <c r="C1027" s="8845"/>
      <c r="D1027" s="8845"/>
      <c r="E1027" s="8866"/>
      <c r="F1027" s="8878"/>
      <c r="G1027" s="8850"/>
      <c r="H1027" s="9016"/>
      <c r="I1027" s="8850"/>
      <c r="J1027" s="8854"/>
      <c r="K1027" s="8854"/>
      <c r="L1027" s="592" t="s">
        <v>1095</v>
      </c>
      <c r="M1027" s="8854"/>
      <c r="N1027" s="782" t="s">
        <v>3951</v>
      </c>
      <c r="O1027" s="675">
        <v>1</v>
      </c>
      <c r="P1027" s="675">
        <v>1</v>
      </c>
      <c r="Q1027" s="8940"/>
      <c r="R1027" s="8850"/>
      <c r="S1027" s="712"/>
      <c r="T1027" s="712"/>
      <c r="U1027" s="712"/>
      <c r="V1027" s="8850"/>
      <c r="W1027" s="8860"/>
      <c r="X1027" s="8850"/>
      <c r="Y1027" s="8860"/>
      <c r="Z1027" s="8894"/>
      <c r="AA1027" s="8924"/>
      <c r="AB1027" s="8908"/>
      <c r="AC1027" s="8913"/>
      <c r="AD1027" s="722">
        <v>44681.67</v>
      </c>
      <c r="AE1027" s="8913"/>
      <c r="AF1027" s="30"/>
      <c r="AG1027" s="30"/>
    </row>
    <row r="1028" spans="1:33" ht="30" customHeight="1">
      <c r="A1028" s="188" t="s">
        <v>6896</v>
      </c>
      <c r="B1028" s="8905" t="s">
        <v>3571</v>
      </c>
      <c r="C1028" s="8944">
        <v>45175</v>
      </c>
      <c r="D1028" s="8944">
        <v>45231</v>
      </c>
      <c r="E1028" s="8947"/>
      <c r="F1028" s="8950"/>
      <c r="G1028" s="8905">
        <v>8644</v>
      </c>
      <c r="H1028" s="9145" t="s">
        <v>3572</v>
      </c>
      <c r="I1028" s="8905"/>
      <c r="J1028" s="9140" t="s">
        <v>3573</v>
      </c>
      <c r="K1028" s="9140" t="s">
        <v>3246</v>
      </c>
      <c r="L1028" s="68" t="s">
        <v>76</v>
      </c>
      <c r="M1028" s="8962" t="s">
        <v>3628</v>
      </c>
      <c r="N1028" s="109" t="s">
        <v>3952</v>
      </c>
      <c r="O1028" s="74">
        <v>4</v>
      </c>
      <c r="P1028" s="74">
        <v>4</v>
      </c>
      <c r="Q1028" s="9134" t="s">
        <v>3574</v>
      </c>
      <c r="R1028" s="8905"/>
      <c r="S1028" s="71"/>
      <c r="T1028" s="71"/>
      <c r="U1028" s="71"/>
      <c r="V1028" s="9139" t="s">
        <v>256</v>
      </c>
      <c r="W1028" s="8934"/>
      <c r="X1028" s="8905"/>
      <c r="Y1028" s="8934"/>
      <c r="Z1028" s="8900"/>
      <c r="AA1028" s="8936"/>
      <c r="AB1028" s="9053" t="s">
        <v>5536</v>
      </c>
      <c r="AC1028" s="293"/>
      <c r="AD1028" s="280"/>
      <c r="AE1028" s="293"/>
      <c r="AF1028" s="247"/>
      <c r="AG1028" s="247"/>
    </row>
    <row r="1029" spans="1:33" ht="30" customHeight="1">
      <c r="A1029" s="188" t="s">
        <v>6896</v>
      </c>
      <c r="B1029" s="8942"/>
      <c r="C1029" s="8945"/>
      <c r="D1029" s="8945"/>
      <c r="E1029" s="8948"/>
      <c r="F1029" s="8951"/>
      <c r="G1029" s="8942"/>
      <c r="H1029" s="8980"/>
      <c r="I1029" s="8942"/>
      <c r="J1029" s="8932"/>
      <c r="K1029" s="8932"/>
      <c r="L1029" s="36" t="s">
        <v>2184</v>
      </c>
      <c r="M1029" s="8932"/>
      <c r="N1029" s="109" t="s">
        <v>3957</v>
      </c>
      <c r="O1029" s="74">
        <v>1</v>
      </c>
      <c r="P1029" s="74">
        <v>1</v>
      </c>
      <c r="Q1029" s="9135"/>
      <c r="R1029" s="8942"/>
      <c r="S1029" s="71"/>
      <c r="T1029" s="71"/>
      <c r="U1029" s="71"/>
      <c r="V1029" s="8942"/>
      <c r="W1029" s="8937"/>
      <c r="X1029" s="8942"/>
      <c r="Y1029" s="8937"/>
      <c r="Z1029" s="9054"/>
      <c r="AA1029" s="8936"/>
      <c r="AB1029" s="8922"/>
      <c r="AC1029" s="1519"/>
      <c r="AD1029" s="280"/>
      <c r="AE1029" s="1519"/>
      <c r="AF1029" s="248"/>
      <c r="AG1029" s="248"/>
    </row>
    <row r="1030" spans="1:33" ht="30" customHeight="1">
      <c r="A1030" s="188" t="s">
        <v>6896</v>
      </c>
      <c r="B1030" s="8906"/>
      <c r="C1030" s="8946"/>
      <c r="D1030" s="8946"/>
      <c r="E1030" s="8949"/>
      <c r="F1030" s="8952"/>
      <c r="G1030" s="8906"/>
      <c r="H1030" s="8981"/>
      <c r="I1030" s="8906"/>
      <c r="J1030" s="8933"/>
      <c r="K1030" s="8933"/>
      <c r="L1030" s="36" t="s">
        <v>1095</v>
      </c>
      <c r="M1030" s="8933"/>
      <c r="N1030" s="109" t="s">
        <v>3951</v>
      </c>
      <c r="O1030" s="74">
        <v>1</v>
      </c>
      <c r="P1030" s="74">
        <v>1</v>
      </c>
      <c r="Q1030" s="9136"/>
      <c r="R1030" s="8906"/>
      <c r="S1030" s="71"/>
      <c r="T1030" s="71"/>
      <c r="U1030" s="71"/>
      <c r="V1030" s="8906"/>
      <c r="W1030" s="8935"/>
      <c r="X1030" s="8906"/>
      <c r="Y1030" s="8935"/>
      <c r="Z1030" s="8901"/>
      <c r="AA1030" s="8936"/>
      <c r="AB1030" s="8923"/>
      <c r="AC1030" s="291"/>
      <c r="AD1030" s="280"/>
      <c r="AE1030" s="291"/>
      <c r="AF1030" s="30"/>
      <c r="AG1030" s="30"/>
    </row>
    <row r="1031" spans="1:33" ht="30" customHeight="1">
      <c r="A1031" s="591" t="s">
        <v>6896</v>
      </c>
      <c r="B1031" s="9087" t="s">
        <v>3575</v>
      </c>
      <c r="C1031" s="8843">
        <v>45175</v>
      </c>
      <c r="D1031" s="8843">
        <v>45231</v>
      </c>
      <c r="E1031" s="8864"/>
      <c r="F1031" s="8877"/>
      <c r="G1031" s="8849">
        <v>8644</v>
      </c>
      <c r="H1031" s="9041" t="s">
        <v>3576</v>
      </c>
      <c r="I1031" s="8849"/>
      <c r="J1031" s="8871" t="s">
        <v>3577</v>
      </c>
      <c r="K1031" s="8871" t="s">
        <v>3578</v>
      </c>
      <c r="L1031" s="619" t="s">
        <v>76</v>
      </c>
      <c r="M1031" s="8868" t="s">
        <v>3629</v>
      </c>
      <c r="N1031" s="782" t="s">
        <v>3952</v>
      </c>
      <c r="O1031" s="675">
        <v>4</v>
      </c>
      <c r="P1031" s="675">
        <v>4</v>
      </c>
      <c r="Q1031" s="8938" t="s">
        <v>3579</v>
      </c>
      <c r="R1031" s="8849"/>
      <c r="S1031" s="712"/>
      <c r="T1031" s="712"/>
      <c r="U1031" s="712"/>
      <c r="V1031" s="9132" t="s">
        <v>2073</v>
      </c>
      <c r="W1031" s="8859"/>
      <c r="X1031" s="9048" t="s">
        <v>37</v>
      </c>
      <c r="Y1031" s="8859"/>
      <c r="Z1031" s="8893" t="s">
        <v>45</v>
      </c>
      <c r="AA1031" s="8924"/>
      <c r="AB1031" s="9049" t="s">
        <v>5543</v>
      </c>
      <c r="AC1031" s="8912">
        <v>7290</v>
      </c>
      <c r="AD1031" s="722">
        <v>7096.32</v>
      </c>
      <c r="AE1031" s="8912">
        <f>SUM(AD1031*P1031+AD1032*P1032+AD1033*P1033+AC1031)</f>
        <v>128543.21999999999</v>
      </c>
      <c r="AF1031" s="9218">
        <v>739</v>
      </c>
      <c r="AG1031" s="274" t="s">
        <v>362</v>
      </c>
    </row>
    <row r="1032" spans="1:33" ht="30" customHeight="1">
      <c r="A1032" s="591" t="s">
        <v>6896</v>
      </c>
      <c r="B1032" s="9029"/>
      <c r="C1032" s="8844"/>
      <c r="D1032" s="8844"/>
      <c r="E1032" s="8865"/>
      <c r="F1032" s="8880"/>
      <c r="G1032" s="8863"/>
      <c r="H1032" s="9015"/>
      <c r="I1032" s="8863"/>
      <c r="J1032" s="8858"/>
      <c r="K1032" s="8858"/>
      <c r="L1032" s="592" t="s">
        <v>381</v>
      </c>
      <c r="M1032" s="8858"/>
      <c r="N1032" s="782" t="s">
        <v>3954</v>
      </c>
      <c r="O1032" s="675">
        <v>1</v>
      </c>
      <c r="P1032" s="675">
        <v>1</v>
      </c>
      <c r="Q1032" s="8939"/>
      <c r="R1032" s="8863"/>
      <c r="S1032" s="712"/>
      <c r="T1032" s="712"/>
      <c r="U1032" s="712"/>
      <c r="V1032" s="8863"/>
      <c r="W1032" s="8902"/>
      <c r="X1032" s="8863"/>
      <c r="Y1032" s="8902"/>
      <c r="Z1032" s="8896"/>
      <c r="AA1032" s="8924"/>
      <c r="AB1032" s="8910"/>
      <c r="AC1032" s="8920"/>
      <c r="AD1032" s="722">
        <v>48186.27</v>
      </c>
      <c r="AE1032" s="8920"/>
      <c r="AF1032" s="9219"/>
      <c r="AG1032" s="1523"/>
    </row>
    <row r="1033" spans="1:33" ht="30" customHeight="1">
      <c r="A1033" s="591" t="s">
        <v>6896</v>
      </c>
      <c r="B1033" s="9030"/>
      <c r="C1033" s="8845"/>
      <c r="D1033" s="8845"/>
      <c r="E1033" s="8866"/>
      <c r="F1033" s="8878"/>
      <c r="G1033" s="8850"/>
      <c r="H1033" s="9016"/>
      <c r="I1033" s="8850"/>
      <c r="J1033" s="8854"/>
      <c r="K1033" s="8854"/>
      <c r="L1033" s="592" t="s">
        <v>1095</v>
      </c>
      <c r="M1033" s="8854"/>
      <c r="N1033" s="782" t="s">
        <v>3951</v>
      </c>
      <c r="O1033" s="675">
        <v>1</v>
      </c>
      <c r="P1033" s="675">
        <v>1</v>
      </c>
      <c r="Q1033" s="8940"/>
      <c r="R1033" s="8850"/>
      <c r="S1033" s="712"/>
      <c r="T1033" s="712"/>
      <c r="U1033" s="712"/>
      <c r="V1033" s="8850"/>
      <c r="W1033" s="8860"/>
      <c r="X1033" s="8850"/>
      <c r="Y1033" s="8860"/>
      <c r="Z1033" s="8894"/>
      <c r="AA1033" s="8924"/>
      <c r="AB1033" s="8908"/>
      <c r="AC1033" s="8913"/>
      <c r="AD1033" s="722">
        <v>44681.67</v>
      </c>
      <c r="AE1033" s="8913"/>
      <c r="AF1033" s="9220"/>
      <c r="AG1033" s="290"/>
    </row>
    <row r="1034" spans="1:33" ht="30" customHeight="1">
      <c r="A1034" s="591" t="s">
        <v>6896</v>
      </c>
      <c r="B1034" s="9087" t="s">
        <v>3580</v>
      </c>
      <c r="C1034" s="8843">
        <v>45175</v>
      </c>
      <c r="D1034" s="8843">
        <v>45231</v>
      </c>
      <c r="E1034" s="8864"/>
      <c r="F1034" s="8877"/>
      <c r="G1034" s="8849">
        <v>8644</v>
      </c>
      <c r="H1034" s="9147">
        <v>579</v>
      </c>
      <c r="I1034" s="8849"/>
      <c r="J1034" s="8871" t="s">
        <v>3581</v>
      </c>
      <c r="K1034" s="9155" t="s">
        <v>3569</v>
      </c>
      <c r="L1034" s="592" t="s">
        <v>62</v>
      </c>
      <c r="M1034" s="8868" t="s">
        <v>3630</v>
      </c>
      <c r="N1034" s="782" t="s">
        <v>3952</v>
      </c>
      <c r="O1034" s="675">
        <v>5</v>
      </c>
      <c r="P1034" s="675">
        <v>5</v>
      </c>
      <c r="Q1034" s="9130" t="s">
        <v>3582</v>
      </c>
      <c r="R1034" s="8849"/>
      <c r="S1034" s="712"/>
      <c r="T1034" s="712"/>
      <c r="U1034" s="712"/>
      <c r="V1034" s="9123" t="s">
        <v>2073</v>
      </c>
      <c r="W1034" s="8859"/>
      <c r="X1034" s="9048" t="s">
        <v>37</v>
      </c>
      <c r="Y1034" s="8859"/>
      <c r="Z1034" s="9060" t="s">
        <v>45</v>
      </c>
      <c r="AA1034" s="8924"/>
      <c r="AB1034" s="9049" t="s">
        <v>5536</v>
      </c>
      <c r="AC1034" s="8912">
        <v>7290</v>
      </c>
      <c r="AD1034" s="722">
        <v>7096.32</v>
      </c>
      <c r="AE1034" s="8912">
        <f>SUM(AD1034*P1034+AD1035*P1035+AC1034)</f>
        <v>89205.57</v>
      </c>
      <c r="AF1034" s="247"/>
      <c r="AG1034" s="247"/>
    </row>
    <row r="1035" spans="1:33" ht="30" customHeight="1">
      <c r="A1035" s="591" t="s">
        <v>6896</v>
      </c>
      <c r="B1035" s="9030"/>
      <c r="C1035" s="8845"/>
      <c r="D1035" s="8845"/>
      <c r="E1035" s="8866"/>
      <c r="F1035" s="8878"/>
      <c r="G1035" s="8850"/>
      <c r="H1035" s="9148"/>
      <c r="I1035" s="8850"/>
      <c r="J1035" s="8854"/>
      <c r="K1035" s="9158"/>
      <c r="L1035" s="1885" t="s">
        <v>13813</v>
      </c>
      <c r="M1035" s="8854"/>
      <c r="N1035" s="782" t="s">
        <v>3957</v>
      </c>
      <c r="O1035" s="675">
        <v>1</v>
      </c>
      <c r="P1035" s="675">
        <v>1</v>
      </c>
      <c r="Q1035" s="9131"/>
      <c r="R1035" s="8850"/>
      <c r="S1035" s="712"/>
      <c r="T1035" s="712"/>
      <c r="U1035" s="712"/>
      <c r="V1035" s="8850"/>
      <c r="W1035" s="8860"/>
      <c r="X1035" s="8850"/>
      <c r="Y1035" s="8860"/>
      <c r="Z1035" s="8894"/>
      <c r="AA1035" s="8924"/>
      <c r="AB1035" s="8908"/>
      <c r="AC1035" s="8913"/>
      <c r="AD1035" s="722">
        <v>46433.97</v>
      </c>
      <c r="AE1035" s="8913"/>
      <c r="AF1035" s="30"/>
      <c r="AG1035" s="30"/>
    </row>
    <row r="1036" spans="1:33" ht="30" customHeight="1">
      <c r="A1036" s="897" t="s">
        <v>6896</v>
      </c>
      <c r="B1036" s="9087" t="s">
        <v>3583</v>
      </c>
      <c r="C1036" s="8843">
        <v>45175</v>
      </c>
      <c r="D1036" s="8843">
        <v>45231</v>
      </c>
      <c r="E1036" s="8864"/>
      <c r="F1036" s="8877"/>
      <c r="G1036" s="8849">
        <v>8644</v>
      </c>
      <c r="H1036" s="9147" t="s">
        <v>3584</v>
      </c>
      <c r="I1036" s="8849"/>
      <c r="J1036" s="8871" t="s">
        <v>3585</v>
      </c>
      <c r="K1036" s="9576" t="s">
        <v>3588</v>
      </c>
      <c r="L1036" s="592" t="s">
        <v>76</v>
      </c>
      <c r="M1036" s="8868" t="s">
        <v>3631</v>
      </c>
      <c r="N1036" s="782" t="s">
        <v>3952</v>
      </c>
      <c r="O1036" s="675">
        <v>4</v>
      </c>
      <c r="P1036" s="675">
        <v>4</v>
      </c>
      <c r="Q1036" s="9130" t="s">
        <v>2778</v>
      </c>
      <c r="R1036" s="8849"/>
      <c r="S1036" s="712"/>
      <c r="T1036" s="712"/>
      <c r="U1036" s="712"/>
      <c r="V1036" s="8859"/>
      <c r="W1036" s="8859"/>
      <c r="X1036" s="9047" t="s">
        <v>37</v>
      </c>
      <c r="Y1036" s="8859"/>
      <c r="Z1036" s="9060" t="s">
        <v>45</v>
      </c>
      <c r="AA1036" s="8924"/>
      <c r="AB1036" s="9049" t="s">
        <v>5536</v>
      </c>
      <c r="AC1036" s="8912">
        <v>0</v>
      </c>
      <c r="AD1036" s="722">
        <v>7096.32</v>
      </c>
      <c r="AE1036" s="8912">
        <f>SUM(AD1036*P1036+AD1037*P1037+AC1036)</f>
        <v>102854.06999999999</v>
      </c>
      <c r="AF1036" s="247"/>
      <c r="AG1036" s="247"/>
    </row>
    <row r="1037" spans="1:33" ht="30" customHeight="1">
      <c r="A1037" s="897" t="s">
        <v>6896</v>
      </c>
      <c r="B1037" s="9030"/>
      <c r="C1037" s="8845"/>
      <c r="D1037" s="8845"/>
      <c r="E1037" s="8866"/>
      <c r="F1037" s="8878"/>
      <c r="G1037" s="8850"/>
      <c r="H1037" s="9148"/>
      <c r="I1037" s="8850"/>
      <c r="J1037" s="8854"/>
      <c r="K1037" s="9158"/>
      <c r="L1037" s="635" t="s">
        <v>2010</v>
      </c>
      <c r="M1037" s="8854"/>
      <c r="N1037" s="782" t="s">
        <v>3955</v>
      </c>
      <c r="O1037" s="675">
        <v>1</v>
      </c>
      <c r="P1037" s="675">
        <v>1</v>
      </c>
      <c r="Q1037" s="9131"/>
      <c r="R1037" s="8850"/>
      <c r="S1037" s="712"/>
      <c r="T1037" s="712"/>
      <c r="U1037" s="712"/>
      <c r="V1037" s="8860"/>
      <c r="W1037" s="8860"/>
      <c r="X1037" s="8850"/>
      <c r="Y1037" s="8860"/>
      <c r="Z1037" s="8894"/>
      <c r="AA1037" s="8924"/>
      <c r="AB1037" s="8908"/>
      <c r="AC1037" s="8913"/>
      <c r="AD1037" s="722">
        <v>74468.789999999994</v>
      </c>
      <c r="AE1037" s="8913"/>
      <c r="AF1037" s="30"/>
      <c r="AG1037" s="30"/>
    </row>
    <row r="1038" spans="1:33" ht="30" customHeight="1">
      <c r="A1038" s="897" t="s">
        <v>6896</v>
      </c>
      <c r="B1038" s="9087" t="s">
        <v>3586</v>
      </c>
      <c r="C1038" s="8843">
        <v>45175</v>
      </c>
      <c r="D1038" s="8843">
        <v>45231</v>
      </c>
      <c r="E1038" s="9146"/>
      <c r="F1038" s="8877"/>
      <c r="G1038" s="8849">
        <v>8644</v>
      </c>
      <c r="H1038" s="9041">
        <v>382</v>
      </c>
      <c r="I1038" s="8849"/>
      <c r="J1038" s="8871" t="s">
        <v>3587</v>
      </c>
      <c r="K1038" s="8871" t="s">
        <v>3569</v>
      </c>
      <c r="L1038" s="619" t="s">
        <v>193</v>
      </c>
      <c r="M1038" s="8868" t="s">
        <v>3632</v>
      </c>
      <c r="N1038" s="782" t="s">
        <v>3952</v>
      </c>
      <c r="O1038" s="675">
        <v>6</v>
      </c>
      <c r="P1038" s="675">
        <v>6</v>
      </c>
      <c r="Q1038" s="8938" t="s">
        <v>2778</v>
      </c>
      <c r="R1038" s="8849"/>
      <c r="S1038" s="712"/>
      <c r="T1038" s="712"/>
      <c r="U1038" s="712"/>
      <c r="V1038" s="9121" t="s">
        <v>2073</v>
      </c>
      <c r="W1038" s="8859"/>
      <c r="X1038" s="9121" t="s">
        <v>37</v>
      </c>
      <c r="Y1038" s="8859"/>
      <c r="Z1038" s="8893" t="s">
        <v>45</v>
      </c>
      <c r="AA1038" s="8924"/>
      <c r="AB1038" s="9049" t="s">
        <v>5536</v>
      </c>
      <c r="AC1038" s="8912">
        <v>4860</v>
      </c>
      <c r="AD1038" s="722">
        <v>7096.32</v>
      </c>
      <c r="AE1038" s="8912">
        <f>SUM(AD1038*P1038+AD1039*P1039+AD1040*P1040+AC1038)</f>
        <v>166588.38</v>
      </c>
      <c r="AF1038" s="247"/>
      <c r="AG1038" s="247"/>
    </row>
    <row r="1039" spans="1:33" ht="30" customHeight="1">
      <c r="A1039" s="897" t="s">
        <v>6896</v>
      </c>
      <c r="B1039" s="9029"/>
      <c r="C1039" s="8844"/>
      <c r="D1039" s="8844"/>
      <c r="E1039" s="8865"/>
      <c r="F1039" s="8880"/>
      <c r="G1039" s="8863"/>
      <c r="H1039" s="9015"/>
      <c r="I1039" s="8863"/>
      <c r="J1039" s="8858"/>
      <c r="K1039" s="8858"/>
      <c r="L1039" s="592" t="s">
        <v>2010</v>
      </c>
      <c r="M1039" s="8858"/>
      <c r="N1039" s="782" t="s">
        <v>3955</v>
      </c>
      <c r="O1039" s="675">
        <v>1</v>
      </c>
      <c r="P1039" s="675">
        <v>1</v>
      </c>
      <c r="Q1039" s="8939"/>
      <c r="R1039" s="8863"/>
      <c r="S1039" s="712"/>
      <c r="T1039" s="712"/>
      <c r="U1039" s="712"/>
      <c r="V1039" s="8863"/>
      <c r="W1039" s="8902"/>
      <c r="X1039" s="8863"/>
      <c r="Y1039" s="8902"/>
      <c r="Z1039" s="8896"/>
      <c r="AA1039" s="8924"/>
      <c r="AB1039" s="8910"/>
      <c r="AC1039" s="8920"/>
      <c r="AD1039" s="722">
        <v>74468.789999999994</v>
      </c>
      <c r="AE1039" s="8920"/>
      <c r="AF1039" s="248"/>
      <c r="AG1039" s="248"/>
    </row>
    <row r="1040" spans="1:33" ht="30" customHeight="1">
      <c r="A1040" s="897" t="s">
        <v>6896</v>
      </c>
      <c r="B1040" s="9030"/>
      <c r="C1040" s="8845"/>
      <c r="D1040" s="8845"/>
      <c r="E1040" s="8866"/>
      <c r="F1040" s="8878"/>
      <c r="G1040" s="8850"/>
      <c r="H1040" s="9016"/>
      <c r="I1040" s="8850"/>
      <c r="J1040" s="8854"/>
      <c r="K1040" s="8854"/>
      <c r="L1040" s="592" t="s">
        <v>1095</v>
      </c>
      <c r="M1040" s="8854"/>
      <c r="N1040" s="782" t="s">
        <v>3951</v>
      </c>
      <c r="O1040" s="675">
        <v>1</v>
      </c>
      <c r="P1040" s="675">
        <v>1</v>
      </c>
      <c r="Q1040" s="8940"/>
      <c r="R1040" s="8850"/>
      <c r="S1040" s="712"/>
      <c r="T1040" s="712"/>
      <c r="U1040" s="712"/>
      <c r="V1040" s="8850"/>
      <c r="W1040" s="8860"/>
      <c r="X1040" s="8850"/>
      <c r="Y1040" s="8860"/>
      <c r="Z1040" s="8894"/>
      <c r="AA1040" s="8924"/>
      <c r="AB1040" s="8908"/>
      <c r="AC1040" s="8913"/>
      <c r="AD1040" s="722">
        <v>44681.67</v>
      </c>
      <c r="AE1040" s="8913"/>
      <c r="AF1040" s="30"/>
      <c r="AG1040" s="30"/>
    </row>
    <row r="1041" spans="1:33" ht="30" customHeight="1">
      <c r="A1041" s="897" t="s">
        <v>6896</v>
      </c>
      <c r="B1041" s="9087" t="s">
        <v>3589</v>
      </c>
      <c r="C1041" s="8843">
        <v>45175</v>
      </c>
      <c r="D1041" s="8843">
        <v>45231</v>
      </c>
      <c r="E1041" s="8864"/>
      <c r="F1041" s="8877"/>
      <c r="G1041" s="8849">
        <v>8644</v>
      </c>
      <c r="H1041" s="9147">
        <v>525</v>
      </c>
      <c r="I1041" s="8849"/>
      <c r="J1041" s="8871" t="s">
        <v>3590</v>
      </c>
      <c r="K1041" s="9576" t="s">
        <v>3591</v>
      </c>
      <c r="L1041" s="592" t="s">
        <v>76</v>
      </c>
      <c r="M1041" s="8868" t="s">
        <v>3633</v>
      </c>
      <c r="N1041" s="782" t="s">
        <v>3952</v>
      </c>
      <c r="O1041" s="675">
        <v>4</v>
      </c>
      <c r="P1041" s="675">
        <v>4</v>
      </c>
      <c r="Q1041" s="9130" t="s">
        <v>2771</v>
      </c>
      <c r="R1041" s="8849"/>
      <c r="S1041" s="712"/>
      <c r="T1041" s="712"/>
      <c r="U1041" s="712"/>
      <c r="V1041" s="9123" t="s">
        <v>2073</v>
      </c>
      <c r="W1041" s="8859"/>
      <c r="X1041" s="9048" t="s">
        <v>37</v>
      </c>
      <c r="Y1041" s="8859"/>
      <c r="Z1041" s="8893" t="s">
        <v>45</v>
      </c>
      <c r="AA1041" s="8924"/>
      <c r="AB1041" s="9049" t="s">
        <v>5584</v>
      </c>
      <c r="AC1041" s="8912">
        <v>14580</v>
      </c>
      <c r="AD1041" s="722">
        <v>7096.32</v>
      </c>
      <c r="AE1041" s="8912">
        <f>SUM(AD1041*P1041+AD1042*P1042+AC1041)</f>
        <v>91151.549999999988</v>
      </c>
      <c r="AF1041" s="247"/>
      <c r="AG1041" s="247"/>
    </row>
    <row r="1042" spans="1:33" ht="30" customHeight="1">
      <c r="A1042" s="897" t="s">
        <v>6896</v>
      </c>
      <c r="B1042" s="9030"/>
      <c r="C1042" s="8845"/>
      <c r="D1042" s="8845"/>
      <c r="E1042" s="8866"/>
      <c r="F1042" s="8878"/>
      <c r="G1042" s="8850"/>
      <c r="H1042" s="9148"/>
      <c r="I1042" s="8850"/>
      <c r="J1042" s="8854"/>
      <c r="K1042" s="9158"/>
      <c r="L1042" s="227" t="s">
        <v>381</v>
      </c>
      <c r="M1042" s="8854"/>
      <c r="N1042" s="782" t="s">
        <v>3957</v>
      </c>
      <c r="O1042" s="675">
        <v>1</v>
      </c>
      <c r="P1042" s="675">
        <v>1</v>
      </c>
      <c r="Q1042" s="9131"/>
      <c r="R1042" s="8850"/>
      <c r="S1042" s="712"/>
      <c r="T1042" s="712"/>
      <c r="U1042" s="712"/>
      <c r="V1042" s="8850"/>
      <c r="W1042" s="8860"/>
      <c r="X1042" s="8850"/>
      <c r="Y1042" s="8860"/>
      <c r="Z1042" s="8894"/>
      <c r="AA1042" s="8924"/>
      <c r="AB1042" s="8908"/>
      <c r="AC1042" s="8913"/>
      <c r="AD1042" s="722">
        <v>48186.27</v>
      </c>
      <c r="AE1042" s="8913"/>
      <c r="AF1042" s="30"/>
      <c r="AG1042" s="30"/>
    </row>
    <row r="1043" spans="1:33" ht="30" customHeight="1">
      <c r="A1043" s="221" t="s">
        <v>6896</v>
      </c>
      <c r="B1043" s="8905" t="s">
        <v>3592</v>
      </c>
      <c r="C1043" s="8944">
        <v>45175</v>
      </c>
      <c r="D1043" s="8944">
        <v>45231</v>
      </c>
      <c r="E1043" s="8947"/>
      <c r="F1043" s="8950"/>
      <c r="G1043" s="8905">
        <v>8644</v>
      </c>
      <c r="H1043" s="9192" t="s">
        <v>3593</v>
      </c>
      <c r="I1043" s="8905"/>
      <c r="J1043" s="9140" t="s">
        <v>3594</v>
      </c>
      <c r="K1043" s="9580" t="s">
        <v>3261</v>
      </c>
      <c r="L1043" s="36" t="s">
        <v>76</v>
      </c>
      <c r="M1043" s="8962" t="s">
        <v>3634</v>
      </c>
      <c r="N1043" s="109" t="s">
        <v>3952</v>
      </c>
      <c r="O1043" s="74">
        <v>4</v>
      </c>
      <c r="P1043" s="74">
        <v>4</v>
      </c>
      <c r="Q1043" s="9164" t="s">
        <v>3595</v>
      </c>
      <c r="R1043" s="8905"/>
      <c r="S1043" s="71"/>
      <c r="T1043" s="71"/>
      <c r="U1043" s="71"/>
      <c r="V1043" s="8934" t="s">
        <v>256</v>
      </c>
      <c r="W1043" s="8934"/>
      <c r="X1043" s="8905"/>
      <c r="Y1043" s="8934"/>
      <c r="Z1043" s="8900"/>
      <c r="AA1043" s="8936"/>
      <c r="AB1043" s="9053" t="s">
        <v>5584</v>
      </c>
      <c r="AC1043" s="293"/>
      <c r="AD1043" s="280"/>
      <c r="AE1043" s="293"/>
      <c r="AF1043" s="247"/>
      <c r="AG1043" s="247"/>
    </row>
    <row r="1044" spans="1:33" ht="30" customHeight="1">
      <c r="A1044" s="221" t="s">
        <v>6896</v>
      </c>
      <c r="B1044" s="8906"/>
      <c r="C1044" s="8946"/>
      <c r="D1044" s="8946"/>
      <c r="E1044" s="8949"/>
      <c r="F1044" s="8952"/>
      <c r="G1044" s="8906"/>
      <c r="H1044" s="9193"/>
      <c r="I1044" s="8906"/>
      <c r="J1044" s="8933"/>
      <c r="K1044" s="9161"/>
      <c r="L1044" s="91" t="s">
        <v>2184</v>
      </c>
      <c r="M1044" s="8933"/>
      <c r="N1044" s="109" t="s">
        <v>3957</v>
      </c>
      <c r="O1044" s="74">
        <v>1</v>
      </c>
      <c r="P1044" s="74">
        <v>1</v>
      </c>
      <c r="Q1044" s="9165"/>
      <c r="R1044" s="8906"/>
      <c r="S1044" s="71"/>
      <c r="T1044" s="71"/>
      <c r="U1044" s="71"/>
      <c r="V1044" s="8935"/>
      <c r="W1044" s="8935"/>
      <c r="X1044" s="8906"/>
      <c r="Y1044" s="8935"/>
      <c r="Z1044" s="8901"/>
      <c r="AA1044" s="8936"/>
      <c r="AB1044" s="8923"/>
      <c r="AC1044" s="291"/>
      <c r="AD1044" s="280"/>
      <c r="AE1044" s="291"/>
      <c r="AF1044" s="30"/>
      <c r="AG1044" s="30"/>
    </row>
    <row r="1045" spans="1:33" ht="30" customHeight="1">
      <c r="A1045" s="897" t="s">
        <v>6896</v>
      </c>
      <c r="B1045" s="9087" t="s">
        <v>3635</v>
      </c>
      <c r="C1045" s="8843">
        <v>45175</v>
      </c>
      <c r="D1045" s="8843">
        <v>45231</v>
      </c>
      <c r="E1045" s="8864"/>
      <c r="F1045" s="8877"/>
      <c r="G1045" s="8849">
        <v>8644</v>
      </c>
      <c r="H1045" s="9147" t="s">
        <v>3636</v>
      </c>
      <c r="I1045" s="8849"/>
      <c r="J1045" s="8871" t="s">
        <v>3637</v>
      </c>
      <c r="K1045" s="9576" t="s">
        <v>3206</v>
      </c>
      <c r="L1045" s="592" t="s">
        <v>76</v>
      </c>
      <c r="M1045" s="8868" t="s">
        <v>3653</v>
      </c>
      <c r="N1045" s="782" t="s">
        <v>3952</v>
      </c>
      <c r="O1045" s="675">
        <v>4</v>
      </c>
      <c r="P1045" s="675">
        <v>4</v>
      </c>
      <c r="Q1045" s="9130" t="s">
        <v>2771</v>
      </c>
      <c r="R1045" s="8849"/>
      <c r="S1045" s="712"/>
      <c r="T1045" s="712"/>
      <c r="U1045" s="712"/>
      <c r="V1045" s="9106" t="s">
        <v>2073</v>
      </c>
      <c r="W1045" s="8859"/>
      <c r="X1045" s="9048" t="s">
        <v>37</v>
      </c>
      <c r="Y1045" s="8859"/>
      <c r="Z1045" s="8918" t="s">
        <v>45</v>
      </c>
      <c r="AA1045" s="8924"/>
      <c r="AB1045" s="9049" t="s">
        <v>5583</v>
      </c>
      <c r="AC1045" s="8912">
        <v>7290</v>
      </c>
      <c r="AD1045" s="722">
        <v>7096.32</v>
      </c>
      <c r="AE1045" s="8912">
        <f>SUM(AD1045*P1045+AD1046*P1046+AC1045)</f>
        <v>82109.25</v>
      </c>
      <c r="AF1045" s="247"/>
      <c r="AG1045" s="247"/>
    </row>
    <row r="1046" spans="1:33" ht="30" customHeight="1">
      <c r="A1046" s="897" t="s">
        <v>6896</v>
      </c>
      <c r="B1046" s="9030"/>
      <c r="C1046" s="8845"/>
      <c r="D1046" s="8845"/>
      <c r="E1046" s="8866"/>
      <c r="F1046" s="8878"/>
      <c r="G1046" s="8850"/>
      <c r="H1046" s="9148"/>
      <c r="I1046" s="8850"/>
      <c r="J1046" s="8854"/>
      <c r="K1046" s="9158"/>
      <c r="L1046" s="1885" t="s">
        <v>13814</v>
      </c>
      <c r="M1046" s="8854"/>
      <c r="N1046" s="782" t="s">
        <v>3957</v>
      </c>
      <c r="O1046" s="675">
        <v>1</v>
      </c>
      <c r="P1046" s="675">
        <v>1</v>
      </c>
      <c r="Q1046" s="9131"/>
      <c r="R1046" s="8850"/>
      <c r="S1046" s="712"/>
      <c r="T1046" s="712"/>
      <c r="U1046" s="712"/>
      <c r="V1046" s="8850"/>
      <c r="W1046" s="8860"/>
      <c r="X1046" s="8850"/>
      <c r="Y1046" s="8860"/>
      <c r="Z1046" s="8894"/>
      <c r="AA1046" s="8924"/>
      <c r="AB1046" s="8908"/>
      <c r="AC1046" s="8913"/>
      <c r="AD1046" s="722">
        <v>46433.97</v>
      </c>
      <c r="AE1046" s="8913"/>
      <c r="AF1046" s="30"/>
      <c r="AG1046" s="30"/>
    </row>
    <row r="1047" spans="1:33" ht="30" customHeight="1">
      <c r="A1047" s="897" t="s">
        <v>6896</v>
      </c>
      <c r="B1047" s="5666" t="s">
        <v>3638</v>
      </c>
      <c r="C1047" s="674">
        <v>45145</v>
      </c>
      <c r="D1047" s="674">
        <v>45189</v>
      </c>
      <c r="E1047" s="593"/>
      <c r="F1047" s="833"/>
      <c r="G1047" s="619">
        <v>8644</v>
      </c>
      <c r="H1047" s="619">
        <v>425</v>
      </c>
      <c r="I1047" s="619"/>
      <c r="J1047" s="592" t="s">
        <v>3639</v>
      </c>
      <c r="K1047" s="635" t="s">
        <v>3640</v>
      </c>
      <c r="L1047" s="943" t="s">
        <v>76</v>
      </c>
      <c r="M1047" s="615" t="s">
        <v>3654</v>
      </c>
      <c r="N1047" s="619"/>
      <c r="O1047" s="675">
        <v>4</v>
      </c>
      <c r="P1047" s="675">
        <v>4</v>
      </c>
      <c r="Q1047" s="807" t="s">
        <v>3641</v>
      </c>
      <c r="R1047" s="712"/>
      <c r="S1047" s="712"/>
      <c r="T1047" s="712"/>
      <c r="U1047" s="712"/>
      <c r="V1047" s="718" t="s">
        <v>2073</v>
      </c>
      <c r="W1047" s="714"/>
      <c r="X1047" s="721" t="s">
        <v>37</v>
      </c>
      <c r="Y1047" s="712"/>
      <c r="Z1047" s="726" t="s">
        <v>45</v>
      </c>
      <c r="AA1047" s="592"/>
      <c r="AB1047" s="3853" t="s">
        <v>5541</v>
      </c>
      <c r="AC1047" s="722">
        <v>7290</v>
      </c>
      <c r="AD1047" s="722">
        <v>7096.32</v>
      </c>
      <c r="AE1047" s="722">
        <f t="shared" ref="AE1047:AE1066" si="32">SUM(AD1047*P1047+AC1047)</f>
        <v>35675.279999999999</v>
      </c>
      <c r="AF1047" s="42">
        <v>695</v>
      </c>
      <c r="AG1047" s="31" t="s">
        <v>362</v>
      </c>
    </row>
    <row r="1048" spans="1:33" ht="30" customHeight="1">
      <c r="A1048" s="737" t="s">
        <v>6959</v>
      </c>
      <c r="B1048" s="5666" t="s">
        <v>3642</v>
      </c>
      <c r="C1048" s="674">
        <v>45145</v>
      </c>
      <c r="D1048" s="674">
        <v>45187</v>
      </c>
      <c r="E1048" s="593"/>
      <c r="F1048" s="833"/>
      <c r="G1048" s="619">
        <v>8634</v>
      </c>
      <c r="H1048" s="619">
        <v>425</v>
      </c>
      <c r="I1048" s="619"/>
      <c r="J1048" s="592" t="s">
        <v>3643</v>
      </c>
      <c r="K1048" s="635" t="s">
        <v>3644</v>
      </c>
      <c r="L1048" s="943" t="s">
        <v>193</v>
      </c>
      <c r="M1048" s="615" t="s">
        <v>3655</v>
      </c>
      <c r="N1048" s="619"/>
      <c r="O1048" s="675">
        <v>6</v>
      </c>
      <c r="P1048" s="675">
        <v>6</v>
      </c>
      <c r="Q1048" s="807" t="s">
        <v>430</v>
      </c>
      <c r="R1048" s="712"/>
      <c r="S1048" s="712"/>
      <c r="T1048" s="712"/>
      <c r="U1048" s="712"/>
      <c r="V1048" s="947" t="s">
        <v>2073</v>
      </c>
      <c r="W1048" s="714"/>
      <c r="X1048" s="721" t="s">
        <v>37</v>
      </c>
      <c r="Y1048" s="712"/>
      <c r="Z1048" s="726" t="s">
        <v>45</v>
      </c>
      <c r="AA1048" s="592"/>
      <c r="AB1048" s="3853" t="s">
        <v>5541</v>
      </c>
      <c r="AC1048" s="722">
        <v>2250</v>
      </c>
      <c r="AD1048" s="722">
        <v>7425</v>
      </c>
      <c r="AE1048" s="722">
        <f t="shared" si="32"/>
        <v>46800</v>
      </c>
      <c r="AF1048" s="31"/>
      <c r="AG1048" s="31"/>
    </row>
    <row r="1049" spans="1:33" ht="30" customHeight="1">
      <c r="A1049" s="757" t="s">
        <v>6973</v>
      </c>
      <c r="B1049" s="5666" t="s">
        <v>3645</v>
      </c>
      <c r="C1049" s="674">
        <v>45145</v>
      </c>
      <c r="D1049" s="674">
        <v>45182</v>
      </c>
      <c r="E1049" s="593"/>
      <c r="F1049" s="833"/>
      <c r="G1049" s="619">
        <v>8598</v>
      </c>
      <c r="H1049" s="619"/>
      <c r="I1049" s="619" t="s">
        <v>92</v>
      </c>
      <c r="J1049" s="592" t="s">
        <v>3646</v>
      </c>
      <c r="K1049" s="635" t="s">
        <v>3647</v>
      </c>
      <c r="L1049" s="943" t="s">
        <v>1102</v>
      </c>
      <c r="M1049" s="615" t="s">
        <v>3656</v>
      </c>
      <c r="N1049" s="619"/>
      <c r="O1049" s="675">
        <v>24</v>
      </c>
      <c r="P1049" s="675">
        <v>24</v>
      </c>
      <c r="Q1049" s="807" t="s">
        <v>3648</v>
      </c>
      <c r="R1049" s="712"/>
      <c r="S1049" s="712"/>
      <c r="T1049" s="712"/>
      <c r="U1049" s="712"/>
      <c r="V1049" s="718" t="s">
        <v>2073</v>
      </c>
      <c r="W1049" s="714"/>
      <c r="X1049" s="721" t="s">
        <v>37</v>
      </c>
      <c r="Y1049" s="712"/>
      <c r="Z1049" s="3776" t="s">
        <v>45</v>
      </c>
      <c r="AA1049" s="592"/>
      <c r="AB1049" s="847" t="s">
        <v>5535</v>
      </c>
      <c r="AC1049" s="722">
        <v>0</v>
      </c>
      <c r="AD1049" s="722">
        <v>6272.02</v>
      </c>
      <c r="AE1049" s="722">
        <f t="shared" si="32"/>
        <v>150528.48000000001</v>
      </c>
      <c r="AF1049" s="31">
        <v>338</v>
      </c>
      <c r="AG1049" s="273" t="s">
        <v>362</v>
      </c>
    </row>
    <row r="1050" spans="1:33" ht="30" customHeight="1">
      <c r="A1050" s="757" t="s">
        <v>6966</v>
      </c>
      <c r="B1050" s="5666" t="s">
        <v>3649</v>
      </c>
      <c r="C1050" s="674">
        <v>45146</v>
      </c>
      <c r="D1050" s="674">
        <v>45189</v>
      </c>
      <c r="E1050" s="593"/>
      <c r="F1050" s="833"/>
      <c r="G1050" s="619">
        <v>5940</v>
      </c>
      <c r="H1050" s="619" t="s">
        <v>3650</v>
      </c>
      <c r="I1050" s="619"/>
      <c r="J1050" s="592" t="s">
        <v>3651</v>
      </c>
      <c r="K1050" s="1028" t="s">
        <v>4162</v>
      </c>
      <c r="L1050" s="943" t="s">
        <v>173</v>
      </c>
      <c r="M1050" s="615" t="s">
        <v>3657</v>
      </c>
      <c r="N1050" s="619"/>
      <c r="O1050" s="675">
        <v>1</v>
      </c>
      <c r="P1050" s="675">
        <v>1</v>
      </c>
      <c r="Q1050" s="807" t="s">
        <v>3652</v>
      </c>
      <c r="R1050" s="712"/>
      <c r="S1050" s="712"/>
      <c r="T1050" s="712"/>
      <c r="U1050" s="712"/>
      <c r="V1050" s="619" t="s">
        <v>2073</v>
      </c>
      <c r="W1050" s="714"/>
      <c r="X1050" s="619" t="s">
        <v>37</v>
      </c>
      <c r="Y1050" s="712"/>
      <c r="Z1050" s="726" t="s">
        <v>45</v>
      </c>
      <c r="AA1050" s="592"/>
      <c r="AB1050" s="3853" t="s">
        <v>5535</v>
      </c>
      <c r="AC1050" s="722">
        <v>10350</v>
      </c>
      <c r="AD1050" s="722">
        <v>11385</v>
      </c>
      <c r="AE1050" s="722">
        <f t="shared" si="32"/>
        <v>21735</v>
      </c>
      <c r="AF1050" s="31"/>
      <c r="AG1050" s="31"/>
    </row>
    <row r="1051" spans="1:33" ht="30" customHeight="1">
      <c r="A1051" s="591" t="s">
        <v>6901</v>
      </c>
      <c r="B1051" s="5666" t="s">
        <v>3658</v>
      </c>
      <c r="C1051" s="674">
        <v>45180</v>
      </c>
      <c r="D1051" s="674">
        <v>45187</v>
      </c>
      <c r="E1051" s="593"/>
      <c r="F1051" s="833"/>
      <c r="G1051" s="619">
        <v>8636</v>
      </c>
      <c r="H1051" s="619" t="s">
        <v>3074</v>
      </c>
      <c r="I1051" s="619"/>
      <c r="J1051" s="592" t="s">
        <v>3659</v>
      </c>
      <c r="K1051" s="635" t="s">
        <v>3660</v>
      </c>
      <c r="L1051" s="943" t="s">
        <v>193</v>
      </c>
      <c r="M1051" s="615" t="s">
        <v>3665</v>
      </c>
      <c r="N1051" s="619"/>
      <c r="O1051" s="675">
        <v>6</v>
      </c>
      <c r="P1051" s="675">
        <v>6</v>
      </c>
      <c r="Q1051" s="807" t="s">
        <v>3661</v>
      </c>
      <c r="R1051" s="712"/>
      <c r="S1051" s="712"/>
      <c r="T1051" s="712"/>
      <c r="U1051" s="712"/>
      <c r="V1051" s="953" t="s">
        <v>2073</v>
      </c>
      <c r="W1051" s="714"/>
      <c r="X1051" s="619" t="s">
        <v>37</v>
      </c>
      <c r="Y1051" s="712"/>
      <c r="Z1051" s="3785" t="s">
        <v>45</v>
      </c>
      <c r="AA1051" s="592"/>
      <c r="AB1051" s="3853" t="s">
        <v>5542</v>
      </c>
      <c r="AC1051" s="722">
        <v>0</v>
      </c>
      <c r="AD1051" s="722">
        <v>8019</v>
      </c>
      <c r="AE1051" s="722">
        <f t="shared" si="32"/>
        <v>48114</v>
      </c>
      <c r="AF1051" s="31"/>
      <c r="AG1051" s="31"/>
    </row>
    <row r="1052" spans="1:33" ht="30" customHeight="1">
      <c r="A1052" s="6802" t="s">
        <v>6947</v>
      </c>
      <c r="B1052" s="6837" t="s">
        <v>25515</v>
      </c>
      <c r="C1052" s="674">
        <v>45177</v>
      </c>
      <c r="D1052" s="674">
        <v>45183</v>
      </c>
      <c r="E1052" s="593"/>
      <c r="F1052" s="833"/>
      <c r="G1052" s="619"/>
      <c r="H1052" s="619"/>
      <c r="I1052" s="619" t="s">
        <v>92</v>
      </c>
      <c r="J1052" s="592" t="s">
        <v>3662</v>
      </c>
      <c r="K1052" s="635" t="s">
        <v>3663</v>
      </c>
      <c r="L1052" s="1029" t="s">
        <v>829</v>
      </c>
      <c r="M1052" s="615" t="s">
        <v>3666</v>
      </c>
      <c r="N1052" s="619"/>
      <c r="O1052" s="675">
        <v>1</v>
      </c>
      <c r="P1052" s="675">
        <v>1</v>
      </c>
      <c r="Q1052" s="807" t="s">
        <v>3664</v>
      </c>
      <c r="R1052" s="712"/>
      <c r="S1052" s="712"/>
      <c r="T1052" s="712"/>
      <c r="U1052" s="712"/>
      <c r="V1052" s="718" t="s">
        <v>2073</v>
      </c>
      <c r="W1052" s="714"/>
      <c r="X1052" s="619" t="s">
        <v>37</v>
      </c>
      <c r="Y1052" s="712"/>
      <c r="Z1052" s="726" t="s">
        <v>45</v>
      </c>
      <c r="AA1052" s="3946">
        <v>4504031461</v>
      </c>
      <c r="AB1052" s="3848" t="s">
        <v>5539</v>
      </c>
      <c r="AC1052" s="722">
        <v>0</v>
      </c>
      <c r="AD1052" s="722">
        <v>4851</v>
      </c>
      <c r="AE1052" s="722">
        <f t="shared" si="32"/>
        <v>4851</v>
      </c>
      <c r="AF1052" s="31"/>
      <c r="AG1052" s="31"/>
    </row>
    <row r="1053" spans="1:33" ht="30" customHeight="1">
      <c r="A1053" s="614" t="s">
        <v>6942</v>
      </c>
      <c r="B1053" s="5666" t="s">
        <v>3667</v>
      </c>
      <c r="C1053" s="674">
        <v>45180</v>
      </c>
      <c r="D1053" s="674">
        <v>45189</v>
      </c>
      <c r="E1053" s="593"/>
      <c r="F1053" s="833"/>
      <c r="G1053" s="619">
        <v>8638</v>
      </c>
      <c r="H1053" s="619">
        <v>162</v>
      </c>
      <c r="I1053" s="619"/>
      <c r="J1053" s="592" t="s">
        <v>3668</v>
      </c>
      <c r="K1053" s="635" t="s">
        <v>3669</v>
      </c>
      <c r="L1053" s="951" t="s">
        <v>128</v>
      </c>
      <c r="M1053" s="615" t="s">
        <v>3705</v>
      </c>
      <c r="N1053" s="619"/>
      <c r="O1053" s="675">
        <v>3</v>
      </c>
      <c r="P1053" s="675">
        <v>3</v>
      </c>
      <c r="Q1053" s="807" t="s">
        <v>3670</v>
      </c>
      <c r="R1053" s="712"/>
      <c r="S1053" s="712"/>
      <c r="T1053" s="712"/>
      <c r="U1053" s="712"/>
      <c r="V1053" s="888" t="s">
        <v>2073</v>
      </c>
      <c r="W1053" s="714"/>
      <c r="X1053" s="721" t="s">
        <v>37</v>
      </c>
      <c r="Y1053" s="712"/>
      <c r="Z1053" s="3776" t="s">
        <v>45</v>
      </c>
      <c r="AA1053" s="592"/>
      <c r="AB1053" s="3853" t="s">
        <v>5540</v>
      </c>
      <c r="AC1053" s="722">
        <v>0</v>
      </c>
      <c r="AD1053" s="722">
        <v>7613</v>
      </c>
      <c r="AE1053" s="722">
        <f t="shared" si="32"/>
        <v>22839</v>
      </c>
      <c r="AF1053" s="31"/>
      <c r="AG1053" s="31"/>
    </row>
    <row r="1054" spans="1:33" ht="30" customHeight="1">
      <c r="A1054" s="614" t="s">
        <v>6968</v>
      </c>
      <c r="B1054" s="5780" t="s">
        <v>3671</v>
      </c>
      <c r="C1054" s="677">
        <v>45180</v>
      </c>
      <c r="D1054" s="677">
        <v>45202</v>
      </c>
      <c r="E1054" s="593"/>
      <c r="F1054" s="833"/>
      <c r="G1054" s="605"/>
      <c r="H1054" s="605"/>
      <c r="I1054" s="605"/>
      <c r="J1054" s="603" t="s">
        <v>3672</v>
      </c>
      <c r="K1054" s="635" t="s">
        <v>3673</v>
      </c>
      <c r="L1054" s="919" t="s">
        <v>406</v>
      </c>
      <c r="M1054" s="621" t="s">
        <v>3706</v>
      </c>
      <c r="N1054" s="605"/>
      <c r="O1054" s="679">
        <v>9</v>
      </c>
      <c r="P1054" s="679">
        <v>9</v>
      </c>
      <c r="Q1054" s="886" t="s">
        <v>3674</v>
      </c>
      <c r="R1054" s="760"/>
      <c r="S1054" s="712"/>
      <c r="T1054" s="712"/>
      <c r="U1054" s="712"/>
      <c r="V1054" s="788" t="s">
        <v>2073</v>
      </c>
      <c r="W1054" s="714"/>
      <c r="X1054" s="721" t="s">
        <v>37</v>
      </c>
      <c r="Y1054" s="712"/>
      <c r="Z1054" s="3779" t="s">
        <v>45</v>
      </c>
      <c r="AA1054" s="592"/>
      <c r="AB1054" s="3853" t="s">
        <v>5587</v>
      </c>
      <c r="AC1054" s="722">
        <v>0</v>
      </c>
      <c r="AD1054" s="722">
        <v>2345</v>
      </c>
      <c r="AE1054" s="722">
        <f t="shared" si="32"/>
        <v>21105</v>
      </c>
      <c r="AF1054" s="31"/>
      <c r="AG1054" s="31"/>
    </row>
    <row r="1055" spans="1:33" ht="30" customHeight="1">
      <c r="A1055" s="614" t="s">
        <v>6961</v>
      </c>
      <c r="B1055" s="5780" t="s">
        <v>3675</v>
      </c>
      <c r="C1055" s="677">
        <v>45181</v>
      </c>
      <c r="D1055" s="677">
        <v>45189</v>
      </c>
      <c r="E1055" s="593"/>
      <c r="F1055" s="833"/>
      <c r="G1055" s="605">
        <v>8623</v>
      </c>
      <c r="H1055" s="605" t="s">
        <v>3676</v>
      </c>
      <c r="I1055" s="605"/>
      <c r="J1055" s="603" t="s">
        <v>3677</v>
      </c>
      <c r="K1055" s="635" t="s">
        <v>3678</v>
      </c>
      <c r="L1055" s="919" t="s">
        <v>76</v>
      </c>
      <c r="M1055" s="621" t="s">
        <v>3707</v>
      </c>
      <c r="N1055" s="605"/>
      <c r="O1055" s="679">
        <v>4</v>
      </c>
      <c r="P1055" s="138">
        <v>5</v>
      </c>
      <c r="Q1055" s="886" t="s">
        <v>3679</v>
      </c>
      <c r="R1055" s="760"/>
      <c r="S1055" s="712"/>
      <c r="T1055" s="712"/>
      <c r="U1055" s="712"/>
      <c r="V1055" s="793" t="s">
        <v>2073</v>
      </c>
      <c r="W1055" s="714"/>
      <c r="X1055" s="721" t="s">
        <v>37</v>
      </c>
      <c r="Y1055" s="712"/>
      <c r="Z1055" s="3779" t="s">
        <v>45</v>
      </c>
      <c r="AA1055" s="592"/>
      <c r="AB1055" s="3853" t="s">
        <v>5538</v>
      </c>
      <c r="AC1055" s="722">
        <v>1500</v>
      </c>
      <c r="AD1055" s="722">
        <v>6850</v>
      </c>
      <c r="AE1055" s="722">
        <f t="shared" si="32"/>
        <v>35750</v>
      </c>
      <c r="AF1055" s="31">
        <v>498</v>
      </c>
      <c r="AG1055" s="273" t="s">
        <v>362</v>
      </c>
    </row>
    <row r="1056" spans="1:33" ht="30" customHeight="1">
      <c r="A1056" s="909" t="s">
        <v>6949</v>
      </c>
      <c r="B1056" s="5780" t="s">
        <v>3680</v>
      </c>
      <c r="C1056" s="677">
        <v>45181</v>
      </c>
      <c r="D1056" s="677">
        <v>45191</v>
      </c>
      <c r="E1056" s="593"/>
      <c r="F1056" s="833"/>
      <c r="G1056" s="605">
        <v>8615</v>
      </c>
      <c r="H1056" s="605" t="s">
        <v>3681</v>
      </c>
      <c r="I1056" s="605"/>
      <c r="J1056" s="603" t="s">
        <v>3682</v>
      </c>
      <c r="K1056" s="635" t="s">
        <v>3683</v>
      </c>
      <c r="L1056" s="919" t="s">
        <v>28</v>
      </c>
      <c r="M1056" s="621" t="s">
        <v>3708</v>
      </c>
      <c r="N1056" s="605"/>
      <c r="O1056" s="679">
        <v>2</v>
      </c>
      <c r="P1056" s="679">
        <v>2</v>
      </c>
      <c r="Q1056" s="886" t="s">
        <v>3684</v>
      </c>
      <c r="R1056" s="760"/>
      <c r="S1056" s="712"/>
      <c r="T1056" s="712"/>
      <c r="U1056" s="712"/>
      <c r="V1056" s="755" t="s">
        <v>2073</v>
      </c>
      <c r="W1056" s="714"/>
      <c r="X1056" s="721" t="s">
        <v>37</v>
      </c>
      <c r="Y1056" s="712"/>
      <c r="Z1056" s="3776" t="s">
        <v>45</v>
      </c>
      <c r="AA1056" s="592"/>
      <c r="AB1056" s="3853" t="s">
        <v>5541</v>
      </c>
      <c r="AC1056" s="722">
        <v>6750</v>
      </c>
      <c r="AD1056" s="722">
        <v>5973.51</v>
      </c>
      <c r="AE1056" s="722">
        <f t="shared" si="32"/>
        <v>18697.02</v>
      </c>
      <c r="AF1056" s="31">
        <v>534</v>
      </c>
      <c r="AG1056" s="273" t="s">
        <v>362</v>
      </c>
    </row>
    <row r="1057" spans="1:33" ht="30" customHeight="1">
      <c r="A1057" s="605" t="s">
        <v>6955</v>
      </c>
      <c r="B1057" s="1030" t="s">
        <v>3685</v>
      </c>
      <c r="C1057" s="677">
        <v>45180</v>
      </c>
      <c r="D1057" s="677">
        <v>45187</v>
      </c>
      <c r="E1057" s="593"/>
      <c r="F1057" s="833"/>
      <c r="G1057" s="605">
        <v>8591</v>
      </c>
      <c r="H1057" s="605" t="s">
        <v>1207</v>
      </c>
      <c r="I1057" s="605"/>
      <c r="J1057" s="603" t="s">
        <v>3686</v>
      </c>
      <c r="K1057" s="635" t="s">
        <v>3687</v>
      </c>
      <c r="L1057" s="919" t="s">
        <v>179</v>
      </c>
      <c r="M1057" s="621" t="s">
        <v>3709</v>
      </c>
      <c r="N1057" s="605"/>
      <c r="O1057" s="679">
        <v>8</v>
      </c>
      <c r="P1057" s="679">
        <v>8</v>
      </c>
      <c r="Q1057" s="886" t="s">
        <v>3688</v>
      </c>
      <c r="R1057" s="760"/>
      <c r="S1057" s="712"/>
      <c r="T1057" s="712"/>
      <c r="U1057" s="712"/>
      <c r="V1057" s="636" t="s">
        <v>2073</v>
      </c>
      <c r="W1057" s="714"/>
      <c r="X1057" s="721" t="s">
        <v>37</v>
      </c>
      <c r="Y1057" s="712"/>
      <c r="Z1057" s="726" t="s">
        <v>45</v>
      </c>
      <c r="AA1057" s="592"/>
      <c r="AB1057" s="3853" t="s">
        <v>5541</v>
      </c>
      <c r="AC1057" s="722">
        <v>0</v>
      </c>
      <c r="AD1057" s="722">
        <v>8019</v>
      </c>
      <c r="AE1057" s="722">
        <f t="shared" si="32"/>
        <v>64152</v>
      </c>
      <c r="AF1057" s="31"/>
      <c r="AG1057" s="31"/>
    </row>
    <row r="1058" spans="1:33" ht="30" customHeight="1">
      <c r="A1058" s="192" t="s">
        <v>6955</v>
      </c>
      <c r="B1058" s="108" t="s">
        <v>3689</v>
      </c>
      <c r="C1058" s="59">
        <v>45180</v>
      </c>
      <c r="D1058" s="59">
        <v>45188</v>
      </c>
      <c r="E1058" s="37"/>
      <c r="F1058" s="94"/>
      <c r="G1058" s="58">
        <v>8591</v>
      </c>
      <c r="H1058" s="58" t="s">
        <v>3121</v>
      </c>
      <c r="I1058" s="58"/>
      <c r="J1058" s="38" t="s">
        <v>3122</v>
      </c>
      <c r="K1058" s="91" t="s">
        <v>3690</v>
      </c>
      <c r="L1058" s="95" t="s">
        <v>76</v>
      </c>
      <c r="M1058" s="61" t="s">
        <v>3710</v>
      </c>
      <c r="N1058" s="58"/>
      <c r="O1058" s="62">
        <v>4</v>
      </c>
      <c r="P1058" s="62">
        <v>4</v>
      </c>
      <c r="Q1058" s="96" t="s">
        <v>3691</v>
      </c>
      <c r="R1058" s="64"/>
      <c r="S1058" s="71"/>
      <c r="T1058" s="71"/>
      <c r="U1058" s="71"/>
      <c r="V1058" s="81" t="s">
        <v>256</v>
      </c>
      <c r="W1058" s="182"/>
      <c r="X1058" s="68"/>
      <c r="Y1058" s="71"/>
      <c r="Z1058" s="75"/>
      <c r="AA1058" s="36"/>
      <c r="AB1058" s="3851" t="s">
        <v>5541</v>
      </c>
      <c r="AC1058" s="280"/>
      <c r="AD1058" s="280"/>
      <c r="AE1058" s="280"/>
      <c r="AF1058" s="31"/>
      <c r="AG1058" s="31"/>
    </row>
    <row r="1059" spans="1:33" ht="30" customHeight="1">
      <c r="A1059" s="757" t="s">
        <v>6973</v>
      </c>
      <c r="B1059" s="5780" t="s">
        <v>3693</v>
      </c>
      <c r="C1059" s="677">
        <v>45181</v>
      </c>
      <c r="D1059" s="677">
        <v>45187</v>
      </c>
      <c r="E1059" s="593"/>
      <c r="F1059" s="833"/>
      <c r="G1059" s="605">
        <v>8598</v>
      </c>
      <c r="H1059" s="605" t="s">
        <v>686</v>
      </c>
      <c r="I1059" s="605"/>
      <c r="J1059" s="603" t="s">
        <v>3694</v>
      </c>
      <c r="K1059" s="635" t="s">
        <v>688</v>
      </c>
      <c r="L1059" s="919" t="s">
        <v>179</v>
      </c>
      <c r="M1059" s="621" t="s">
        <v>3711</v>
      </c>
      <c r="N1059" s="605"/>
      <c r="O1059" s="679">
        <v>8</v>
      </c>
      <c r="P1059" s="679">
        <v>8</v>
      </c>
      <c r="Q1059" s="886" t="s">
        <v>3695</v>
      </c>
      <c r="R1059" s="760"/>
      <c r="S1059" s="712"/>
      <c r="T1059" s="712"/>
      <c r="U1059" s="712"/>
      <c r="V1059" s="788" t="s">
        <v>2073</v>
      </c>
      <c r="W1059" s="714"/>
      <c r="X1059" s="721" t="s">
        <v>37</v>
      </c>
      <c r="Y1059" s="712"/>
      <c r="Z1059" s="3776" t="s">
        <v>45</v>
      </c>
      <c r="AA1059" s="592"/>
      <c r="AB1059" s="847" t="s">
        <v>5535</v>
      </c>
      <c r="AC1059" s="722">
        <v>0</v>
      </c>
      <c r="AD1059" s="722">
        <v>6272.02</v>
      </c>
      <c r="AE1059" s="722">
        <f t="shared" si="32"/>
        <v>50176.160000000003</v>
      </c>
      <c r="AF1059" s="31">
        <v>468</v>
      </c>
      <c r="AG1059" s="273" t="s">
        <v>362</v>
      </c>
    </row>
    <row r="1060" spans="1:33" ht="30" customHeight="1">
      <c r="A1060" s="757" t="s">
        <v>6973</v>
      </c>
      <c r="B1060" s="5780" t="s">
        <v>3696</v>
      </c>
      <c r="C1060" s="677">
        <v>45181</v>
      </c>
      <c r="D1060" s="677">
        <v>45191</v>
      </c>
      <c r="E1060" s="593"/>
      <c r="F1060" s="833"/>
      <c r="G1060" s="605">
        <v>8598</v>
      </c>
      <c r="H1060" s="605" t="s">
        <v>3697</v>
      </c>
      <c r="I1060" s="605"/>
      <c r="J1060" s="603" t="s">
        <v>3698</v>
      </c>
      <c r="K1060" s="635" t="s">
        <v>3699</v>
      </c>
      <c r="L1060" s="919" t="s">
        <v>173</v>
      </c>
      <c r="M1060" s="621" t="s">
        <v>3712</v>
      </c>
      <c r="N1060" s="605"/>
      <c r="O1060" s="679">
        <v>1</v>
      </c>
      <c r="P1060" s="679">
        <v>1</v>
      </c>
      <c r="Q1060" s="886" t="s">
        <v>3700</v>
      </c>
      <c r="R1060" s="760"/>
      <c r="S1060" s="712"/>
      <c r="T1060" s="712"/>
      <c r="U1060" s="712"/>
      <c r="V1060" s="718" t="s">
        <v>2073</v>
      </c>
      <c r="W1060" s="714"/>
      <c r="X1060" s="721" t="s">
        <v>37</v>
      </c>
      <c r="Y1060" s="712"/>
      <c r="Z1060" s="3779" t="s">
        <v>45</v>
      </c>
      <c r="AA1060" s="592"/>
      <c r="AB1060" s="847" t="s">
        <v>5535</v>
      </c>
      <c r="AC1060" s="722">
        <v>6750</v>
      </c>
      <c r="AD1060" s="722">
        <v>6272.02</v>
      </c>
      <c r="AE1060" s="722">
        <f t="shared" si="32"/>
        <v>13022.02</v>
      </c>
      <c r="AF1060" s="31">
        <v>467</v>
      </c>
      <c r="AG1060" s="273" t="s">
        <v>362</v>
      </c>
    </row>
    <row r="1061" spans="1:33" ht="30" customHeight="1">
      <c r="A1061" s="757" t="s">
        <v>6973</v>
      </c>
      <c r="B1061" s="5780" t="s">
        <v>3701</v>
      </c>
      <c r="C1061" s="677">
        <v>45181</v>
      </c>
      <c r="D1061" s="677">
        <v>45187</v>
      </c>
      <c r="E1061" s="593"/>
      <c r="F1061" s="833"/>
      <c r="G1061" s="605">
        <v>8598</v>
      </c>
      <c r="H1061" s="605" t="s">
        <v>3702</v>
      </c>
      <c r="I1061" s="605"/>
      <c r="J1061" s="603" t="s">
        <v>3703</v>
      </c>
      <c r="K1061" s="1028" t="s">
        <v>4162</v>
      </c>
      <c r="L1061" s="919" t="s">
        <v>173</v>
      </c>
      <c r="M1061" s="621" t="s">
        <v>3713</v>
      </c>
      <c r="N1061" s="605"/>
      <c r="O1061" s="679">
        <v>1</v>
      </c>
      <c r="P1061" s="679">
        <v>1</v>
      </c>
      <c r="Q1061" s="886" t="s">
        <v>3704</v>
      </c>
      <c r="R1061" s="760"/>
      <c r="S1061" s="712"/>
      <c r="T1061" s="712"/>
      <c r="U1061" s="712"/>
      <c r="V1061" s="759" t="s">
        <v>2073</v>
      </c>
      <c r="W1061" s="714"/>
      <c r="X1061" s="721" t="s">
        <v>37</v>
      </c>
      <c r="Y1061" s="712"/>
      <c r="Z1061" s="3776" t="s">
        <v>45</v>
      </c>
      <c r="AA1061" s="592"/>
      <c r="AB1061" s="847" t="s">
        <v>5535</v>
      </c>
      <c r="AC1061" s="722">
        <v>0</v>
      </c>
      <c r="AD1061" s="722">
        <v>6272.02</v>
      </c>
      <c r="AE1061" s="722">
        <f t="shared" si="32"/>
        <v>6272.02</v>
      </c>
      <c r="AF1061" s="31">
        <v>469</v>
      </c>
      <c r="AG1061" s="273" t="s">
        <v>362</v>
      </c>
    </row>
    <row r="1062" spans="1:33" ht="30" customHeight="1">
      <c r="A1062" s="757" t="s">
        <v>6955</v>
      </c>
      <c r="B1062" s="5780" t="s">
        <v>3714</v>
      </c>
      <c r="C1062" s="677">
        <v>45181</v>
      </c>
      <c r="D1062" s="677">
        <v>45187</v>
      </c>
      <c r="E1062" s="593"/>
      <c r="F1062" s="833"/>
      <c r="G1062" s="605">
        <v>8591</v>
      </c>
      <c r="H1062" s="605" t="s">
        <v>3715</v>
      </c>
      <c r="I1062" s="605"/>
      <c r="J1062" s="603" t="s">
        <v>3716</v>
      </c>
      <c r="K1062" s="1031" t="s">
        <v>3719</v>
      </c>
      <c r="L1062" s="919" t="s">
        <v>179</v>
      </c>
      <c r="M1062" s="621" t="s">
        <v>3731</v>
      </c>
      <c r="N1062" s="605"/>
      <c r="O1062" s="679">
        <v>8</v>
      </c>
      <c r="P1062" s="679">
        <v>8</v>
      </c>
      <c r="Q1062" s="1032" t="s">
        <v>3717</v>
      </c>
      <c r="R1062" s="760"/>
      <c r="S1062" s="712"/>
      <c r="T1062" s="712"/>
      <c r="U1062" s="712"/>
      <c r="V1062" s="728" t="s">
        <v>2073</v>
      </c>
      <c r="W1062" s="714"/>
      <c r="X1062" s="721" t="s">
        <v>37</v>
      </c>
      <c r="Y1062" s="712"/>
      <c r="Z1062" s="3795" t="s">
        <v>45</v>
      </c>
      <c r="AA1062" s="592"/>
      <c r="AB1062" s="3853" t="s">
        <v>5541</v>
      </c>
      <c r="AC1062" s="722">
        <v>0</v>
      </c>
      <c r="AD1062" s="722">
        <v>8019</v>
      </c>
      <c r="AE1062" s="722">
        <f t="shared" si="32"/>
        <v>64152</v>
      </c>
      <c r="AF1062" s="31"/>
      <c r="AG1062" s="31"/>
    </row>
    <row r="1063" spans="1:33" ht="30" customHeight="1">
      <c r="A1063" s="757" t="s">
        <v>6955</v>
      </c>
      <c r="B1063" s="5780" t="s">
        <v>3718</v>
      </c>
      <c r="C1063" s="677">
        <v>45181</v>
      </c>
      <c r="D1063" s="677">
        <v>45187</v>
      </c>
      <c r="E1063" s="593"/>
      <c r="F1063" s="833"/>
      <c r="G1063" s="605">
        <v>8591</v>
      </c>
      <c r="H1063" s="605" t="s">
        <v>3715</v>
      </c>
      <c r="I1063" s="605"/>
      <c r="J1063" s="603" t="s">
        <v>3716</v>
      </c>
      <c r="K1063" s="635" t="s">
        <v>3719</v>
      </c>
      <c r="L1063" s="919" t="s">
        <v>128</v>
      </c>
      <c r="M1063" s="621" t="s">
        <v>3732</v>
      </c>
      <c r="N1063" s="605"/>
      <c r="O1063" s="679">
        <v>3</v>
      </c>
      <c r="P1063" s="679">
        <v>3</v>
      </c>
      <c r="Q1063" s="886" t="s">
        <v>3720</v>
      </c>
      <c r="R1063" s="760"/>
      <c r="S1063" s="712"/>
      <c r="T1063" s="712"/>
      <c r="U1063" s="712"/>
      <c r="V1063" s="718" t="s">
        <v>2073</v>
      </c>
      <c r="W1063" s="714"/>
      <c r="X1063" s="721" t="s">
        <v>37</v>
      </c>
      <c r="Y1063" s="712"/>
      <c r="Z1063" s="3795" t="s">
        <v>45</v>
      </c>
      <c r="AA1063" s="592"/>
      <c r="AB1063" s="3853" t="s">
        <v>5541</v>
      </c>
      <c r="AC1063" s="722">
        <v>0</v>
      </c>
      <c r="AD1063" s="722">
        <v>8019</v>
      </c>
      <c r="AE1063" s="722">
        <f t="shared" si="32"/>
        <v>24057</v>
      </c>
      <c r="AF1063" s="31"/>
      <c r="AG1063" s="31"/>
    </row>
    <row r="1064" spans="1:33" ht="30" customHeight="1">
      <c r="A1064" s="917" t="s">
        <v>6948</v>
      </c>
      <c r="B1064" s="5780" t="s">
        <v>3721</v>
      </c>
      <c r="C1064" s="677">
        <v>45181</v>
      </c>
      <c r="D1064" s="677">
        <v>45191</v>
      </c>
      <c r="E1064" s="593"/>
      <c r="F1064" s="833"/>
      <c r="G1064" s="605">
        <v>8608</v>
      </c>
      <c r="H1064" s="605">
        <v>182</v>
      </c>
      <c r="I1064" s="605"/>
      <c r="J1064" s="603" t="s">
        <v>1641</v>
      </c>
      <c r="K1064" s="635" t="s">
        <v>3722</v>
      </c>
      <c r="L1064" s="919" t="s">
        <v>67</v>
      </c>
      <c r="M1064" s="621" t="s">
        <v>3733</v>
      </c>
      <c r="N1064" s="605"/>
      <c r="O1064" s="679">
        <v>7</v>
      </c>
      <c r="P1064" s="679">
        <v>7</v>
      </c>
      <c r="Q1064" s="886" t="s">
        <v>91</v>
      </c>
      <c r="R1064" s="760"/>
      <c r="S1064" s="712"/>
      <c r="T1064" s="712"/>
      <c r="U1064" s="712"/>
      <c r="V1064" s="954" t="s">
        <v>2073</v>
      </c>
      <c r="W1064" s="714"/>
      <c r="X1064" s="721" t="s">
        <v>37</v>
      </c>
      <c r="Y1064" s="712"/>
      <c r="Z1064" s="3779" t="s">
        <v>45</v>
      </c>
      <c r="AA1064" s="592"/>
      <c r="AB1064" s="3843" t="s">
        <v>5537</v>
      </c>
      <c r="AC1064" s="722">
        <v>4500</v>
      </c>
      <c r="AD1064" s="722">
        <v>7425</v>
      </c>
      <c r="AE1064" s="722">
        <f t="shared" si="32"/>
        <v>56475</v>
      </c>
      <c r="AF1064" s="31">
        <v>516</v>
      </c>
      <c r="AG1064" s="273" t="s">
        <v>362</v>
      </c>
    </row>
    <row r="1065" spans="1:33" ht="30" customHeight="1">
      <c r="A1065" s="757" t="s">
        <v>6970</v>
      </c>
      <c r="B1065" s="5780" t="s">
        <v>3723</v>
      </c>
      <c r="C1065" s="677">
        <v>45182</v>
      </c>
      <c r="D1065" s="677">
        <v>45189</v>
      </c>
      <c r="E1065" s="593"/>
      <c r="F1065" s="833"/>
      <c r="G1065" s="605">
        <v>8604</v>
      </c>
      <c r="H1065" s="605"/>
      <c r="I1065" s="605" t="s">
        <v>92</v>
      </c>
      <c r="J1065" s="603" t="s">
        <v>3724</v>
      </c>
      <c r="K1065" s="635" t="s">
        <v>3725</v>
      </c>
      <c r="L1065" s="919" t="s">
        <v>3109</v>
      </c>
      <c r="M1065" s="621" t="s">
        <v>3734</v>
      </c>
      <c r="N1065" s="605"/>
      <c r="O1065" s="679">
        <v>11</v>
      </c>
      <c r="P1065" s="679">
        <v>11</v>
      </c>
      <c r="Q1065" s="886" t="s">
        <v>3726</v>
      </c>
      <c r="R1065" s="760"/>
      <c r="S1065" s="712"/>
      <c r="T1065" s="712"/>
      <c r="U1065" s="712"/>
      <c r="V1065" s="619" t="s">
        <v>2073</v>
      </c>
      <c r="W1065" s="714"/>
      <c r="X1065" s="721" t="s">
        <v>37</v>
      </c>
      <c r="Y1065" s="712"/>
      <c r="Z1065" s="3795" t="s">
        <v>45</v>
      </c>
      <c r="AA1065" s="592"/>
      <c r="AB1065" s="3853" t="s">
        <v>5537</v>
      </c>
      <c r="AC1065" s="722">
        <v>0</v>
      </c>
      <c r="AD1065" s="722">
        <v>7350</v>
      </c>
      <c r="AE1065" s="722">
        <f t="shared" si="32"/>
        <v>80850</v>
      </c>
      <c r="AF1065" s="31"/>
      <c r="AG1065" s="31"/>
    </row>
    <row r="1066" spans="1:33" ht="30" customHeight="1">
      <c r="A1066" s="893" t="s">
        <v>6975</v>
      </c>
      <c r="B1066" s="5780" t="s">
        <v>3727</v>
      </c>
      <c r="C1066" s="677">
        <v>45181</v>
      </c>
      <c r="D1066" s="677">
        <v>45188</v>
      </c>
      <c r="E1066" s="593"/>
      <c r="F1066" s="833"/>
      <c r="G1066" s="605">
        <v>17</v>
      </c>
      <c r="H1066" s="605">
        <v>166</v>
      </c>
      <c r="I1066" s="605"/>
      <c r="J1066" s="603" t="s">
        <v>3728</v>
      </c>
      <c r="K1066" s="635" t="s">
        <v>3729</v>
      </c>
      <c r="L1066" s="919" t="s">
        <v>173</v>
      </c>
      <c r="M1066" s="621" t="s">
        <v>3735</v>
      </c>
      <c r="N1066" s="605"/>
      <c r="O1066" s="679">
        <v>1</v>
      </c>
      <c r="P1066" s="679">
        <v>1</v>
      </c>
      <c r="Q1066" s="886" t="s">
        <v>3730</v>
      </c>
      <c r="R1066" s="760"/>
      <c r="S1066" s="712"/>
      <c r="T1066" s="712"/>
      <c r="U1066" s="712"/>
      <c r="V1066" s="759" t="s">
        <v>2073</v>
      </c>
      <c r="W1066" s="714"/>
      <c r="X1066" s="721" t="s">
        <v>37</v>
      </c>
      <c r="Y1066" s="712"/>
      <c r="Z1066" s="3795" t="s">
        <v>45</v>
      </c>
      <c r="AA1066" s="592"/>
      <c r="AB1066" s="3853" t="s">
        <v>5537</v>
      </c>
      <c r="AC1066" s="722">
        <v>0</v>
      </c>
      <c r="AD1066" s="722">
        <v>6643.53</v>
      </c>
      <c r="AE1066" s="722">
        <f t="shared" si="32"/>
        <v>6643.53</v>
      </c>
      <c r="AF1066" s="31"/>
      <c r="AG1066" s="31"/>
    </row>
    <row r="1067" spans="1:33" ht="30" customHeight="1">
      <c r="A1067" s="893" t="s">
        <v>6946</v>
      </c>
      <c r="B1067" s="9087" t="s">
        <v>3736</v>
      </c>
      <c r="C1067" s="8843">
        <v>45182</v>
      </c>
      <c r="D1067" s="8843">
        <v>45189</v>
      </c>
      <c r="E1067" s="8864"/>
      <c r="F1067" s="8877"/>
      <c r="G1067" s="8849">
        <v>8626</v>
      </c>
      <c r="H1067" s="9147">
        <v>1264</v>
      </c>
      <c r="I1067" s="8849"/>
      <c r="J1067" s="8871" t="s">
        <v>3737</v>
      </c>
      <c r="K1067" s="9576" t="s">
        <v>3738</v>
      </c>
      <c r="L1067" s="592" t="s">
        <v>201</v>
      </c>
      <c r="M1067" s="8868" t="s">
        <v>3764</v>
      </c>
      <c r="N1067" s="782" t="s">
        <v>3952</v>
      </c>
      <c r="O1067" s="675">
        <v>13</v>
      </c>
      <c r="P1067" s="119">
        <v>15</v>
      </c>
      <c r="Q1067" s="9130" t="s">
        <v>3740</v>
      </c>
      <c r="R1067" s="8849"/>
      <c r="S1067" s="712"/>
      <c r="T1067" s="712"/>
      <c r="U1067" s="712"/>
      <c r="V1067" s="9133" t="s">
        <v>2073</v>
      </c>
      <c r="W1067" s="8859"/>
      <c r="X1067" s="8849"/>
      <c r="Y1067" s="8859"/>
      <c r="Z1067" s="8893" t="s">
        <v>45</v>
      </c>
      <c r="AA1067" s="8924"/>
      <c r="AB1067" s="9049" t="s">
        <v>5539</v>
      </c>
      <c r="AC1067" s="8912">
        <v>0</v>
      </c>
      <c r="AD1067" s="722">
        <v>7392</v>
      </c>
      <c r="AE1067" s="8912">
        <f>SUM(AD1067*P1067+AD1068*P1068+AC1067)</f>
        <v>137880</v>
      </c>
      <c r="AF1067" s="31"/>
      <c r="AG1067" s="31"/>
    </row>
    <row r="1068" spans="1:33" ht="30" customHeight="1">
      <c r="A1068" s="893" t="s">
        <v>6946</v>
      </c>
      <c r="B1068" s="9030"/>
      <c r="C1068" s="8845"/>
      <c r="D1068" s="8845"/>
      <c r="E1068" s="8866"/>
      <c r="F1068" s="8878"/>
      <c r="G1068" s="8850"/>
      <c r="H1068" s="9148"/>
      <c r="I1068" s="8850"/>
      <c r="J1068" s="8854"/>
      <c r="K1068" s="9158"/>
      <c r="L1068" s="635" t="s">
        <v>1095</v>
      </c>
      <c r="M1068" s="8854"/>
      <c r="N1068" s="782" t="s">
        <v>3951</v>
      </c>
      <c r="O1068" s="675">
        <v>1</v>
      </c>
      <c r="P1068" s="675">
        <v>1</v>
      </c>
      <c r="Q1068" s="9131"/>
      <c r="R1068" s="8850"/>
      <c r="S1068" s="712"/>
      <c r="T1068" s="712"/>
      <c r="U1068" s="712"/>
      <c r="V1068" s="8850"/>
      <c r="W1068" s="8860"/>
      <c r="X1068" s="8850"/>
      <c r="Y1068" s="8860"/>
      <c r="Z1068" s="8894"/>
      <c r="AA1068" s="8924"/>
      <c r="AB1068" s="8908"/>
      <c r="AC1068" s="8913"/>
      <c r="AD1068" s="722">
        <v>27000</v>
      </c>
      <c r="AE1068" s="8913"/>
      <c r="AF1068" s="31"/>
      <c r="AG1068" s="31"/>
    </row>
    <row r="1069" spans="1:33" ht="30" customHeight="1">
      <c r="A1069" s="757" t="s">
        <v>6963</v>
      </c>
      <c r="B1069" s="5780" t="s">
        <v>3741</v>
      </c>
      <c r="C1069" s="677">
        <v>45183</v>
      </c>
      <c r="D1069" s="677">
        <v>45194</v>
      </c>
      <c r="E1069" s="3168"/>
      <c r="F1069" s="833"/>
      <c r="G1069" s="605">
        <v>8630</v>
      </c>
      <c r="H1069" s="605">
        <v>16161</v>
      </c>
      <c r="I1069" s="605"/>
      <c r="J1069" s="603" t="s">
        <v>3742</v>
      </c>
      <c r="K1069" s="635" t="s">
        <v>3743</v>
      </c>
      <c r="L1069" s="919" t="s">
        <v>193</v>
      </c>
      <c r="M1069" s="621" t="s">
        <v>3765</v>
      </c>
      <c r="N1069" s="1037" t="s">
        <v>3952</v>
      </c>
      <c r="O1069" s="679">
        <v>6</v>
      </c>
      <c r="P1069" s="679">
        <v>6</v>
      </c>
      <c r="Q1069" s="886" t="s">
        <v>3744</v>
      </c>
      <c r="R1069" s="760"/>
      <c r="S1069" s="712"/>
      <c r="T1069" s="712"/>
      <c r="U1069" s="712"/>
      <c r="V1069" s="755" t="s">
        <v>2073</v>
      </c>
      <c r="W1069" s="714"/>
      <c r="X1069" s="721" t="s">
        <v>37</v>
      </c>
      <c r="Y1069" s="712"/>
      <c r="Z1069" s="3803" t="s">
        <v>45</v>
      </c>
      <c r="AA1069" s="592"/>
      <c r="AB1069" s="3853" t="s">
        <v>5540</v>
      </c>
      <c r="AC1069" s="722">
        <v>0</v>
      </c>
      <c r="AD1069" s="722">
        <v>7475</v>
      </c>
      <c r="AE1069" s="722">
        <f>SUM(AD1069*P1069+AC1069)</f>
        <v>44850</v>
      </c>
      <c r="AF1069" s="42">
        <v>587</v>
      </c>
      <c r="AG1069" s="273" t="s">
        <v>362</v>
      </c>
    </row>
    <row r="1070" spans="1:33" ht="30" customHeight="1">
      <c r="A1070" s="893" t="s">
        <v>6942</v>
      </c>
      <c r="B1070" s="9087" t="s">
        <v>3745</v>
      </c>
      <c r="C1070" s="8843">
        <v>45182</v>
      </c>
      <c r="D1070" s="8843">
        <v>45207</v>
      </c>
      <c r="E1070" s="8864"/>
      <c r="F1070" s="8877"/>
      <c r="G1070" s="8849">
        <v>8638</v>
      </c>
      <c r="H1070" s="9147">
        <v>26</v>
      </c>
      <c r="I1070" s="8849"/>
      <c r="J1070" s="8871" t="s">
        <v>3746</v>
      </c>
      <c r="K1070" s="9576" t="s">
        <v>3747</v>
      </c>
      <c r="L1070" s="592" t="s">
        <v>2184</v>
      </c>
      <c r="M1070" s="8868" t="s">
        <v>3766</v>
      </c>
      <c r="N1070" s="387" t="s">
        <v>3954</v>
      </c>
      <c r="O1070" s="675">
        <v>1</v>
      </c>
      <c r="P1070" s="675">
        <v>1</v>
      </c>
      <c r="Q1070" s="9130" t="s">
        <v>3435</v>
      </c>
      <c r="R1070" s="8849"/>
      <c r="S1070" s="712"/>
      <c r="T1070" s="712"/>
      <c r="U1070" s="712"/>
      <c r="V1070" s="8904" t="s">
        <v>2073</v>
      </c>
      <c r="W1070" s="8859"/>
      <c r="X1070" s="8904" t="s">
        <v>37</v>
      </c>
      <c r="Y1070" s="8859"/>
      <c r="Z1070" s="8895" t="s">
        <v>45</v>
      </c>
      <c r="AA1070" s="8924"/>
      <c r="AB1070" s="9049" t="s">
        <v>5584</v>
      </c>
      <c r="AC1070" s="8912">
        <v>0</v>
      </c>
      <c r="AD1070" s="722">
        <v>37853</v>
      </c>
      <c r="AE1070" s="8912">
        <f>SUM(AD1070*P1070+AD1071*P1071+AC1070)</f>
        <v>64853</v>
      </c>
      <c r="AF1070" s="9224"/>
      <c r="AG1070" s="9224"/>
    </row>
    <row r="1071" spans="1:33" ht="30" customHeight="1">
      <c r="A1071" s="893" t="s">
        <v>6942</v>
      </c>
      <c r="B1071" s="9030"/>
      <c r="C1071" s="8845"/>
      <c r="D1071" s="8845"/>
      <c r="E1071" s="8866"/>
      <c r="F1071" s="8878"/>
      <c r="G1071" s="8850"/>
      <c r="H1071" s="9148"/>
      <c r="I1071" s="8850"/>
      <c r="J1071" s="8854"/>
      <c r="K1071" s="9158"/>
      <c r="L1071" s="635" t="s">
        <v>1095</v>
      </c>
      <c r="M1071" s="8854"/>
      <c r="N1071" s="782" t="s">
        <v>3951</v>
      </c>
      <c r="O1071" s="675">
        <v>1</v>
      </c>
      <c r="P1071" s="675">
        <v>1</v>
      </c>
      <c r="Q1071" s="9131"/>
      <c r="R1071" s="8850"/>
      <c r="S1071" s="712"/>
      <c r="T1071" s="712"/>
      <c r="U1071" s="712"/>
      <c r="V1071" s="8850"/>
      <c r="W1071" s="8860"/>
      <c r="X1071" s="8850"/>
      <c r="Y1071" s="8860"/>
      <c r="Z1071" s="8894"/>
      <c r="AA1071" s="8924"/>
      <c r="AB1071" s="8908"/>
      <c r="AC1071" s="8913"/>
      <c r="AD1071" s="722">
        <v>27000</v>
      </c>
      <c r="AE1071" s="8913"/>
      <c r="AF1071" s="9071"/>
      <c r="AG1071" s="9071"/>
    </row>
    <row r="1072" spans="1:33" ht="30" customHeight="1">
      <c r="A1072" s="193" t="s">
        <v>6942</v>
      </c>
      <c r="B1072" s="8905" t="s">
        <v>3748</v>
      </c>
      <c r="C1072" s="8944">
        <v>45182</v>
      </c>
      <c r="D1072" s="8944">
        <v>45207</v>
      </c>
      <c r="E1072" s="8947"/>
      <c r="F1072" s="8950"/>
      <c r="G1072" s="8905">
        <v>8638</v>
      </c>
      <c r="H1072" s="9145">
        <v>37</v>
      </c>
      <c r="I1072" s="8905"/>
      <c r="J1072" s="9140" t="s">
        <v>3749</v>
      </c>
      <c r="K1072" s="9140" t="s">
        <v>3750</v>
      </c>
      <c r="L1072" s="68" t="s">
        <v>62</v>
      </c>
      <c r="M1072" s="8962" t="s">
        <v>3767</v>
      </c>
      <c r="N1072" s="109" t="s">
        <v>3952</v>
      </c>
      <c r="O1072" s="74">
        <v>5</v>
      </c>
      <c r="P1072" s="74">
        <v>5</v>
      </c>
      <c r="Q1072" s="9134" t="s">
        <v>3751</v>
      </c>
      <c r="R1072" s="8905"/>
      <c r="S1072" s="71"/>
      <c r="T1072" s="71"/>
      <c r="U1072" s="71"/>
      <c r="V1072" s="9578" t="s">
        <v>256</v>
      </c>
      <c r="W1072" s="8934"/>
      <c r="X1072" s="8905"/>
      <c r="Y1072" s="8934"/>
      <c r="Z1072" s="8900"/>
      <c r="AA1072" s="8936"/>
      <c r="AB1072" s="9053" t="s">
        <v>5586</v>
      </c>
      <c r="AC1072" s="293"/>
      <c r="AD1072" s="280"/>
      <c r="AE1072" s="293"/>
      <c r="AF1072" s="9224"/>
      <c r="AG1072" s="9224"/>
    </row>
    <row r="1073" spans="1:33" ht="30" customHeight="1">
      <c r="A1073" s="193" t="s">
        <v>6942</v>
      </c>
      <c r="B1073" s="8942"/>
      <c r="C1073" s="8945"/>
      <c r="D1073" s="8945"/>
      <c r="E1073" s="8948"/>
      <c r="F1073" s="8951"/>
      <c r="G1073" s="8942"/>
      <c r="H1073" s="8980"/>
      <c r="I1073" s="8942"/>
      <c r="J1073" s="8932"/>
      <c r="K1073" s="8932"/>
      <c r="L1073" s="36" t="s">
        <v>3060</v>
      </c>
      <c r="M1073" s="8932"/>
      <c r="N1073" s="109" t="s">
        <v>3956</v>
      </c>
      <c r="O1073" s="74">
        <v>1</v>
      </c>
      <c r="P1073" s="74">
        <v>1</v>
      </c>
      <c r="Q1073" s="9135"/>
      <c r="R1073" s="8942"/>
      <c r="S1073" s="71"/>
      <c r="T1073" s="71"/>
      <c r="U1073" s="71"/>
      <c r="V1073" s="8942"/>
      <c r="W1073" s="8937"/>
      <c r="X1073" s="8942"/>
      <c r="Y1073" s="8937"/>
      <c r="Z1073" s="9054"/>
      <c r="AA1073" s="8936"/>
      <c r="AB1073" s="8922"/>
      <c r="AC1073" s="1519"/>
      <c r="AD1073" s="280"/>
      <c r="AE1073" s="1519"/>
      <c r="AF1073" s="9212"/>
      <c r="AG1073" s="9212"/>
    </row>
    <row r="1074" spans="1:33" ht="30" customHeight="1">
      <c r="A1074" s="193" t="s">
        <v>6942</v>
      </c>
      <c r="B1074" s="8906"/>
      <c r="C1074" s="8946"/>
      <c r="D1074" s="8946"/>
      <c r="E1074" s="8949"/>
      <c r="F1074" s="8952"/>
      <c r="G1074" s="8906"/>
      <c r="H1074" s="8981"/>
      <c r="I1074" s="8906"/>
      <c r="J1074" s="8933"/>
      <c r="K1074" s="8933"/>
      <c r="L1074" s="36" t="s">
        <v>3739</v>
      </c>
      <c r="M1074" s="8933"/>
      <c r="N1074" s="109" t="s">
        <v>3951</v>
      </c>
      <c r="O1074" s="74">
        <v>1</v>
      </c>
      <c r="P1074" s="74">
        <v>1</v>
      </c>
      <c r="Q1074" s="9136"/>
      <c r="R1074" s="8906"/>
      <c r="S1074" s="71"/>
      <c r="T1074" s="71"/>
      <c r="U1074" s="71"/>
      <c r="V1074" s="8906"/>
      <c r="W1074" s="8935"/>
      <c r="X1074" s="8906"/>
      <c r="Y1074" s="8935"/>
      <c r="Z1074" s="8901"/>
      <c r="AA1074" s="8936"/>
      <c r="AB1074" s="8923"/>
      <c r="AC1074" s="291"/>
      <c r="AD1074" s="280"/>
      <c r="AE1074" s="291"/>
      <c r="AF1074" s="9071"/>
      <c r="AG1074" s="9071"/>
    </row>
    <row r="1075" spans="1:33" ht="30" customHeight="1">
      <c r="A1075" s="893" t="s">
        <v>6942</v>
      </c>
      <c r="B1075" s="9087" t="s">
        <v>3752</v>
      </c>
      <c r="C1075" s="8843">
        <v>45182</v>
      </c>
      <c r="D1075" s="8843">
        <v>45207</v>
      </c>
      <c r="E1075" s="8864"/>
      <c r="F1075" s="8877"/>
      <c r="G1075" s="8849">
        <v>8638</v>
      </c>
      <c r="H1075" s="9041" t="s">
        <v>640</v>
      </c>
      <c r="I1075" s="8849"/>
      <c r="J1075" s="8871" t="s">
        <v>3753</v>
      </c>
      <c r="K1075" s="8871" t="s">
        <v>3754</v>
      </c>
      <c r="L1075" s="619" t="s">
        <v>28</v>
      </c>
      <c r="M1075" s="8868" t="s">
        <v>3768</v>
      </c>
      <c r="N1075" s="782" t="s">
        <v>3952</v>
      </c>
      <c r="O1075" s="675">
        <v>2</v>
      </c>
      <c r="P1075" s="119">
        <v>4</v>
      </c>
      <c r="Q1075" s="8938" t="s">
        <v>3755</v>
      </c>
      <c r="R1075" s="8849"/>
      <c r="S1075" s="712"/>
      <c r="T1075" s="712"/>
      <c r="U1075" s="712"/>
      <c r="V1075" s="9122" t="s">
        <v>2073</v>
      </c>
      <c r="W1075" s="8859"/>
      <c r="X1075" s="8849" t="s">
        <v>37</v>
      </c>
      <c r="Y1075" s="8859"/>
      <c r="Z1075" s="9055" t="s">
        <v>45</v>
      </c>
      <c r="AA1075" s="8924"/>
      <c r="AB1075" s="9049" t="s">
        <v>5584</v>
      </c>
      <c r="AC1075" s="8912">
        <v>0</v>
      </c>
      <c r="AD1075" s="722">
        <v>7613</v>
      </c>
      <c r="AE1075" s="9648">
        <f>SUM(P1075*AD1075+P1076*AD1076+P1078*AD1078+AC1075+P1077*AD1077)</f>
        <v>154105</v>
      </c>
      <c r="AF1075" s="9224"/>
      <c r="AG1075" s="9224"/>
    </row>
    <row r="1076" spans="1:33" ht="30" customHeight="1">
      <c r="A1076" s="893" t="s">
        <v>6942</v>
      </c>
      <c r="B1076" s="9029"/>
      <c r="C1076" s="8844"/>
      <c r="D1076" s="8844"/>
      <c r="E1076" s="8865"/>
      <c r="F1076" s="8880"/>
      <c r="G1076" s="8863"/>
      <c r="H1076" s="9015"/>
      <c r="I1076" s="8863"/>
      <c r="J1076" s="8858"/>
      <c r="K1076" s="8858"/>
      <c r="L1076" s="592" t="s">
        <v>381</v>
      </c>
      <c r="M1076" s="8870"/>
      <c r="N1076" s="782" t="s">
        <v>3954</v>
      </c>
      <c r="O1076" s="675">
        <v>1</v>
      </c>
      <c r="P1076" s="675">
        <v>1</v>
      </c>
      <c r="Q1076" s="8939"/>
      <c r="R1076" s="8863"/>
      <c r="S1076" s="712"/>
      <c r="T1076" s="712"/>
      <c r="U1076" s="712"/>
      <c r="V1076" s="9149"/>
      <c r="W1076" s="8902"/>
      <c r="X1076" s="8863"/>
      <c r="Y1076" s="8902"/>
      <c r="Z1076" s="8896"/>
      <c r="AA1076" s="8924"/>
      <c r="AB1076" s="9058"/>
      <c r="AC1076" s="8920"/>
      <c r="AD1076" s="722">
        <v>37853</v>
      </c>
      <c r="AE1076" s="9649"/>
      <c r="AF1076" s="9212"/>
      <c r="AG1076" s="9212"/>
    </row>
    <row r="1077" spans="1:33" ht="30" customHeight="1">
      <c r="A1077" s="893" t="s">
        <v>6942</v>
      </c>
      <c r="B1077" s="9029"/>
      <c r="C1077" s="8844"/>
      <c r="D1077" s="8844"/>
      <c r="E1077" s="8865"/>
      <c r="F1077" s="8880"/>
      <c r="G1077" s="8863"/>
      <c r="H1077" s="9015"/>
      <c r="I1077" s="8863"/>
      <c r="J1077" s="8858"/>
      <c r="K1077" s="8858"/>
      <c r="L1077" s="592" t="s">
        <v>1095</v>
      </c>
      <c r="M1077" s="8870"/>
      <c r="N1077" s="782" t="s">
        <v>3951</v>
      </c>
      <c r="O1077" s="675">
        <v>1</v>
      </c>
      <c r="P1077" s="675">
        <v>1</v>
      </c>
      <c r="Q1077" s="8939"/>
      <c r="R1077" s="8863"/>
      <c r="S1077" s="712"/>
      <c r="T1077" s="712"/>
      <c r="U1077" s="712"/>
      <c r="V1077" s="9149"/>
      <c r="W1077" s="8902"/>
      <c r="X1077" s="8863"/>
      <c r="Y1077" s="8902"/>
      <c r="Z1077" s="8896"/>
      <c r="AA1077" s="8924"/>
      <c r="AB1077" s="9058"/>
      <c r="AC1077" s="8920"/>
      <c r="AD1077" s="722">
        <v>27000</v>
      </c>
      <c r="AE1077" s="9649"/>
      <c r="AF1077" s="9212"/>
      <c r="AG1077" s="9212"/>
    </row>
    <row r="1078" spans="1:33" ht="30" customHeight="1">
      <c r="A1078" s="893" t="s">
        <v>6942</v>
      </c>
      <c r="B1078" s="9030"/>
      <c r="C1078" s="8845"/>
      <c r="D1078" s="8845"/>
      <c r="E1078" s="8866"/>
      <c r="F1078" s="8878"/>
      <c r="G1078" s="8850"/>
      <c r="H1078" s="9016"/>
      <c r="I1078" s="8850"/>
      <c r="J1078" s="8854"/>
      <c r="K1078" s="8854"/>
      <c r="L1078" s="245" t="s">
        <v>7787</v>
      </c>
      <c r="M1078" s="8869"/>
      <c r="N1078" s="1033" t="s">
        <v>3951</v>
      </c>
      <c r="O1078" s="679">
        <v>12</v>
      </c>
      <c r="P1078" s="679">
        <v>12</v>
      </c>
      <c r="Q1078" s="8940"/>
      <c r="R1078" s="8850"/>
      <c r="S1078" s="760"/>
      <c r="T1078" s="712"/>
      <c r="U1078" s="712"/>
      <c r="V1078" s="9150"/>
      <c r="W1078" s="8860"/>
      <c r="X1078" s="8850"/>
      <c r="Y1078" s="8860"/>
      <c r="Z1078" s="8894"/>
      <c r="AA1078" s="8924"/>
      <c r="AB1078" s="9059"/>
      <c r="AC1078" s="8913"/>
      <c r="AD1078" s="722">
        <v>4900</v>
      </c>
      <c r="AE1078" s="9650"/>
      <c r="AF1078" s="9071"/>
      <c r="AG1078" s="9071"/>
    </row>
    <row r="1079" spans="1:33" ht="30" customHeight="1">
      <c r="A1079" s="893" t="s">
        <v>6949</v>
      </c>
      <c r="B1079" s="5607" t="s">
        <v>3756</v>
      </c>
      <c r="C1079" s="677">
        <v>45182</v>
      </c>
      <c r="D1079" s="677">
        <v>45195</v>
      </c>
      <c r="E1079" s="1034"/>
      <c r="F1079" s="833"/>
      <c r="G1079" s="605"/>
      <c r="H1079" s="605"/>
      <c r="I1079" s="605" t="s">
        <v>92</v>
      </c>
      <c r="J1079" s="603" t="s">
        <v>3757</v>
      </c>
      <c r="K1079" s="635" t="s">
        <v>3758</v>
      </c>
      <c r="L1079" s="919" t="s">
        <v>173</v>
      </c>
      <c r="M1079" s="621" t="s">
        <v>3769</v>
      </c>
      <c r="N1079" s="605"/>
      <c r="O1079" s="679">
        <v>1</v>
      </c>
      <c r="P1079" s="679">
        <v>1</v>
      </c>
      <c r="Q1079" s="886" t="s">
        <v>3759</v>
      </c>
      <c r="R1079" s="760"/>
      <c r="S1079" s="605"/>
      <c r="T1079" s="712"/>
      <c r="U1079" s="712"/>
      <c r="V1079" s="619" t="s">
        <v>2073</v>
      </c>
      <c r="W1079" s="714"/>
      <c r="X1079" s="619" t="s">
        <v>37</v>
      </c>
      <c r="Y1079" s="712"/>
      <c r="Z1079" s="726" t="s">
        <v>45</v>
      </c>
      <c r="AA1079" s="592"/>
      <c r="AB1079" s="3857" t="s">
        <v>5542</v>
      </c>
      <c r="AC1079" s="722">
        <v>6750</v>
      </c>
      <c r="AD1079" s="722">
        <v>5973.51</v>
      </c>
      <c r="AE1079" s="722">
        <f>SUM(AD1079*P1079+AC1079)</f>
        <v>12723.51</v>
      </c>
      <c r="AF1079" s="31"/>
      <c r="AG1079" s="31"/>
    </row>
    <row r="1080" spans="1:33" ht="30" customHeight="1">
      <c r="A1080" s="737" t="s">
        <v>6959</v>
      </c>
      <c r="B1080" s="9087" t="s">
        <v>3760</v>
      </c>
      <c r="C1080" s="8843">
        <v>45182</v>
      </c>
      <c r="D1080" s="8843">
        <v>45208</v>
      </c>
      <c r="E1080" s="8864"/>
      <c r="F1080" s="8877"/>
      <c r="G1080" s="8849">
        <v>8634</v>
      </c>
      <c r="H1080" s="9041" t="s">
        <v>2105</v>
      </c>
      <c r="I1080" s="8849"/>
      <c r="J1080" s="8871" t="s">
        <v>3761</v>
      </c>
      <c r="K1080" s="8871" t="s">
        <v>3762</v>
      </c>
      <c r="L1080" s="619" t="s">
        <v>76</v>
      </c>
      <c r="M1080" s="8868" t="s">
        <v>3770</v>
      </c>
      <c r="N1080" s="782" t="s">
        <v>3952</v>
      </c>
      <c r="O1080" s="675">
        <v>4</v>
      </c>
      <c r="P1080" s="675">
        <v>4</v>
      </c>
      <c r="Q1080" s="8938" t="s">
        <v>3763</v>
      </c>
      <c r="R1080" s="8849"/>
      <c r="S1080" s="712"/>
      <c r="T1080" s="712"/>
      <c r="U1080" s="712"/>
      <c r="V1080" s="8849" t="s">
        <v>2073</v>
      </c>
      <c r="W1080" s="8849" t="s">
        <v>7560</v>
      </c>
      <c r="X1080" s="8849" t="s">
        <v>37</v>
      </c>
      <c r="Y1080" s="8859"/>
      <c r="Z1080" s="8893" t="s">
        <v>45</v>
      </c>
      <c r="AA1080" s="8924"/>
      <c r="AB1080" s="9049" t="s">
        <v>5583</v>
      </c>
      <c r="AC1080" s="8912">
        <v>2250</v>
      </c>
      <c r="AD1080" s="722">
        <v>7425</v>
      </c>
      <c r="AE1080" s="8912">
        <f>SUM(AD1080*P1080+AD1081*P1081+AD1082*P1082+AC1080)</f>
        <v>123030</v>
      </c>
      <c r="AF1080" s="9224"/>
      <c r="AG1080" s="9224"/>
    </row>
    <row r="1081" spans="1:33" ht="30" customHeight="1">
      <c r="A1081" s="737" t="s">
        <v>6959</v>
      </c>
      <c r="B1081" s="9029"/>
      <c r="C1081" s="8844"/>
      <c r="D1081" s="8844"/>
      <c r="E1081" s="8865"/>
      <c r="F1081" s="8880"/>
      <c r="G1081" s="8863"/>
      <c r="H1081" s="9015"/>
      <c r="I1081" s="8863"/>
      <c r="J1081" s="8858"/>
      <c r="K1081" s="8858"/>
      <c r="L1081" s="592" t="s">
        <v>2184</v>
      </c>
      <c r="M1081" s="8858"/>
      <c r="N1081" s="234" t="s">
        <v>3954</v>
      </c>
      <c r="O1081" s="675">
        <v>1</v>
      </c>
      <c r="P1081" s="675">
        <v>1</v>
      </c>
      <c r="Q1081" s="8939"/>
      <c r="R1081" s="8863"/>
      <c r="S1081" s="712"/>
      <c r="T1081" s="712"/>
      <c r="U1081" s="712"/>
      <c r="V1081" s="8863"/>
      <c r="W1081" s="8863"/>
      <c r="X1081" s="8863"/>
      <c r="Y1081" s="8902"/>
      <c r="Z1081" s="8896"/>
      <c r="AA1081" s="8924"/>
      <c r="AB1081" s="8910"/>
      <c r="AC1081" s="8920"/>
      <c r="AD1081" s="722">
        <v>44550</v>
      </c>
      <c r="AE1081" s="8920"/>
      <c r="AF1081" s="9212"/>
      <c r="AG1081" s="9212"/>
    </row>
    <row r="1082" spans="1:33" ht="30" customHeight="1">
      <c r="A1082" s="737" t="s">
        <v>6959</v>
      </c>
      <c r="B1082" s="9030"/>
      <c r="C1082" s="8845"/>
      <c r="D1082" s="8845"/>
      <c r="E1082" s="8866"/>
      <c r="F1082" s="8878"/>
      <c r="G1082" s="8850"/>
      <c r="H1082" s="9016"/>
      <c r="I1082" s="8850"/>
      <c r="J1082" s="8854"/>
      <c r="K1082" s="8854"/>
      <c r="L1082" s="592" t="s">
        <v>1095</v>
      </c>
      <c r="M1082" s="8854"/>
      <c r="N1082" s="782" t="s">
        <v>3951</v>
      </c>
      <c r="O1082" s="675">
        <v>1</v>
      </c>
      <c r="P1082" s="675">
        <v>1</v>
      </c>
      <c r="Q1082" s="8940"/>
      <c r="R1082" s="8850"/>
      <c r="S1082" s="712"/>
      <c r="T1082" s="712"/>
      <c r="U1082" s="712"/>
      <c r="V1082" s="8850"/>
      <c r="W1082" s="8850"/>
      <c r="X1082" s="8850"/>
      <c r="Y1082" s="8860"/>
      <c r="Z1082" s="8894"/>
      <c r="AA1082" s="8924"/>
      <c r="AB1082" s="8908"/>
      <c r="AC1082" s="8913"/>
      <c r="AD1082" s="722">
        <v>46530</v>
      </c>
      <c r="AE1082" s="8913"/>
      <c r="AF1082" s="9071"/>
      <c r="AG1082" s="9071"/>
    </row>
    <row r="1083" spans="1:33" ht="30" customHeight="1">
      <c r="A1083" s="193" t="s">
        <v>6946</v>
      </c>
      <c r="B1083" s="110" t="s">
        <v>3771</v>
      </c>
      <c r="C1083" s="59">
        <v>45183</v>
      </c>
      <c r="D1083" s="59">
        <v>45189</v>
      </c>
      <c r="E1083" s="37"/>
      <c r="F1083" s="94"/>
      <c r="G1083" s="58"/>
      <c r="H1083" s="58"/>
      <c r="I1083" s="58" t="s">
        <v>92</v>
      </c>
      <c r="J1083" s="38" t="s">
        <v>3772</v>
      </c>
      <c r="K1083" s="91" t="s">
        <v>3773</v>
      </c>
      <c r="L1083" s="95" t="s">
        <v>179</v>
      </c>
      <c r="M1083" s="61" t="s">
        <v>3787</v>
      </c>
      <c r="N1083" s="58"/>
      <c r="O1083" s="62">
        <v>8</v>
      </c>
      <c r="P1083" s="62">
        <v>8</v>
      </c>
      <c r="Q1083" s="96" t="s">
        <v>3774</v>
      </c>
      <c r="R1083" s="64"/>
      <c r="S1083" s="71"/>
      <c r="T1083" s="71"/>
      <c r="U1083" s="71"/>
      <c r="V1083" s="81" t="s">
        <v>256</v>
      </c>
      <c r="W1083" s="182"/>
      <c r="X1083" s="68"/>
      <c r="Y1083" s="71"/>
      <c r="Z1083" s="75"/>
      <c r="AA1083" s="36"/>
      <c r="AB1083" s="3851" t="s">
        <v>5540</v>
      </c>
      <c r="AC1083" s="280"/>
      <c r="AD1083" s="280"/>
      <c r="AE1083" s="280"/>
      <c r="AF1083" s="31"/>
      <c r="AG1083" s="31"/>
    </row>
    <row r="1084" spans="1:33" ht="30" customHeight="1">
      <c r="A1084" s="893" t="s">
        <v>6942</v>
      </c>
      <c r="B1084" s="5607" t="s">
        <v>3775</v>
      </c>
      <c r="C1084" s="677">
        <v>45183</v>
      </c>
      <c r="D1084" s="677">
        <v>45189</v>
      </c>
      <c r="E1084" s="593"/>
      <c r="F1084" s="833"/>
      <c r="G1084" s="605"/>
      <c r="H1084" s="605"/>
      <c r="I1084" s="605" t="s">
        <v>92</v>
      </c>
      <c r="J1084" s="603" t="s">
        <v>3776</v>
      </c>
      <c r="K1084" s="635" t="s">
        <v>3777</v>
      </c>
      <c r="L1084" s="919" t="s">
        <v>1743</v>
      </c>
      <c r="M1084" s="621" t="s">
        <v>3788</v>
      </c>
      <c r="N1084" s="1035" t="s">
        <v>6604</v>
      </c>
      <c r="O1084" s="679">
        <v>48</v>
      </c>
      <c r="P1084" s="679">
        <v>48</v>
      </c>
      <c r="Q1084" s="886" t="s">
        <v>3778</v>
      </c>
      <c r="R1084" s="760"/>
      <c r="S1084" s="712"/>
      <c r="T1084" s="712"/>
      <c r="U1084" s="712"/>
      <c r="V1084" s="887" t="s">
        <v>2073</v>
      </c>
      <c r="W1084" s="714"/>
      <c r="X1084" s="721" t="s">
        <v>37</v>
      </c>
      <c r="Y1084" s="712"/>
      <c r="Z1084" s="726" t="s">
        <v>45</v>
      </c>
      <c r="AA1084" s="592"/>
      <c r="AB1084" s="3853" t="s">
        <v>5538</v>
      </c>
      <c r="AC1084" s="722">
        <v>0</v>
      </c>
      <c r="AD1084" s="722">
        <v>7613</v>
      </c>
      <c r="AE1084" s="722">
        <f>SUM(AD1084*P1084+AC1084)</f>
        <v>365424</v>
      </c>
      <c r="AF1084" s="42">
        <v>565</v>
      </c>
      <c r="AG1084" s="273" t="s">
        <v>362</v>
      </c>
    </row>
    <row r="1085" spans="1:33" ht="30" customHeight="1">
      <c r="A1085" s="591" t="s">
        <v>6896</v>
      </c>
      <c r="B1085" s="9087" t="s">
        <v>3779</v>
      </c>
      <c r="C1085" s="8843">
        <v>45183</v>
      </c>
      <c r="D1085" s="8843">
        <v>45209</v>
      </c>
      <c r="E1085" s="8864"/>
      <c r="F1085" s="8877"/>
      <c r="G1085" s="8849">
        <v>8644</v>
      </c>
      <c r="H1085" s="9041">
        <v>372</v>
      </c>
      <c r="I1085" s="8849"/>
      <c r="J1085" s="8871" t="s">
        <v>3780</v>
      </c>
      <c r="K1085" s="8871" t="s">
        <v>3781</v>
      </c>
      <c r="L1085" s="619" t="s">
        <v>76</v>
      </c>
      <c r="M1085" s="8868" t="s">
        <v>3789</v>
      </c>
      <c r="N1085" s="782" t="s">
        <v>3952</v>
      </c>
      <c r="O1085" s="675">
        <v>4</v>
      </c>
      <c r="P1085" s="675">
        <v>4</v>
      </c>
      <c r="Q1085" s="8938" t="s">
        <v>2778</v>
      </c>
      <c r="R1085" s="8849"/>
      <c r="S1085" s="712"/>
      <c r="T1085" s="712"/>
      <c r="U1085" s="712"/>
      <c r="V1085" s="9127" t="s">
        <v>2073</v>
      </c>
      <c r="W1085" s="8859"/>
      <c r="X1085" s="9127" t="s">
        <v>37</v>
      </c>
      <c r="Y1085" s="8859"/>
      <c r="Z1085" s="8919" t="s">
        <v>45</v>
      </c>
      <c r="AA1085" s="8924"/>
      <c r="AB1085" s="9049" t="s">
        <v>5584</v>
      </c>
      <c r="AC1085" s="8912">
        <v>4860</v>
      </c>
      <c r="AD1085" s="722">
        <v>7096.32</v>
      </c>
      <c r="AE1085" s="8912">
        <f>SUM(AD1085*P1085+AD1086*P1086+AD1087*P1087+AC1085)</f>
        <v>152395.74</v>
      </c>
      <c r="AF1085" s="9224"/>
      <c r="AG1085" s="9224"/>
    </row>
    <row r="1086" spans="1:33" ht="30" customHeight="1">
      <c r="A1086" s="591" t="s">
        <v>6896</v>
      </c>
      <c r="B1086" s="9029"/>
      <c r="C1086" s="8844"/>
      <c r="D1086" s="8844"/>
      <c r="E1086" s="8865"/>
      <c r="F1086" s="8880"/>
      <c r="G1086" s="8863"/>
      <c r="H1086" s="9015"/>
      <c r="I1086" s="8863"/>
      <c r="J1086" s="8858"/>
      <c r="K1086" s="8858"/>
      <c r="L1086" s="592" t="s">
        <v>2010</v>
      </c>
      <c r="M1086" s="8858"/>
      <c r="N1086" s="782" t="s">
        <v>3955</v>
      </c>
      <c r="O1086" s="675">
        <v>1</v>
      </c>
      <c r="P1086" s="675">
        <v>1</v>
      </c>
      <c r="Q1086" s="8939"/>
      <c r="R1086" s="8863"/>
      <c r="S1086" s="712"/>
      <c r="T1086" s="712"/>
      <c r="U1086" s="712"/>
      <c r="V1086" s="8863"/>
      <c r="W1086" s="8902"/>
      <c r="X1086" s="8863"/>
      <c r="Y1086" s="8902"/>
      <c r="Z1086" s="8896"/>
      <c r="AA1086" s="8924"/>
      <c r="AB1086" s="8910"/>
      <c r="AC1086" s="8920"/>
      <c r="AD1086" s="722">
        <v>74468.789999999994</v>
      </c>
      <c r="AE1086" s="8920"/>
      <c r="AF1086" s="9212"/>
      <c r="AG1086" s="9212"/>
    </row>
    <row r="1087" spans="1:33" ht="30" customHeight="1">
      <c r="A1087" s="591" t="s">
        <v>6896</v>
      </c>
      <c r="B1087" s="9030"/>
      <c r="C1087" s="8845"/>
      <c r="D1087" s="8845"/>
      <c r="E1087" s="8866"/>
      <c r="F1087" s="8878"/>
      <c r="G1087" s="8850"/>
      <c r="H1087" s="9016"/>
      <c r="I1087" s="8850"/>
      <c r="J1087" s="8854"/>
      <c r="K1087" s="8854"/>
      <c r="L1087" s="592" t="s">
        <v>1095</v>
      </c>
      <c r="M1087" s="8854"/>
      <c r="N1087" s="782" t="s">
        <v>3951</v>
      </c>
      <c r="O1087" s="675">
        <v>1</v>
      </c>
      <c r="P1087" s="675">
        <v>1</v>
      </c>
      <c r="Q1087" s="8940"/>
      <c r="R1087" s="8850"/>
      <c r="S1087" s="712"/>
      <c r="T1087" s="712"/>
      <c r="U1087" s="712"/>
      <c r="V1087" s="8850"/>
      <c r="W1087" s="8860"/>
      <c r="X1087" s="8850"/>
      <c r="Y1087" s="8860"/>
      <c r="Z1087" s="8894"/>
      <c r="AA1087" s="8924"/>
      <c r="AB1087" s="8908"/>
      <c r="AC1087" s="8913"/>
      <c r="AD1087" s="722">
        <v>44681.67</v>
      </c>
      <c r="AE1087" s="8913"/>
      <c r="AF1087" s="9071"/>
      <c r="AG1087" s="9071"/>
    </row>
    <row r="1088" spans="1:33" ht="30" customHeight="1">
      <c r="A1088" s="757" t="s">
        <v>6970</v>
      </c>
      <c r="B1088" s="5607" t="s">
        <v>3782</v>
      </c>
      <c r="C1088" s="677">
        <v>45183</v>
      </c>
      <c r="D1088" s="677">
        <v>45190</v>
      </c>
      <c r="E1088" s="1034"/>
      <c r="F1088" s="833"/>
      <c r="G1088" s="605">
        <v>8604</v>
      </c>
      <c r="H1088" s="605" t="s">
        <v>3783</v>
      </c>
      <c r="I1088" s="605"/>
      <c r="J1088" s="603" t="s">
        <v>3784</v>
      </c>
      <c r="K1088" s="635" t="s">
        <v>3785</v>
      </c>
      <c r="L1088" s="919" t="s">
        <v>28</v>
      </c>
      <c r="M1088" s="621" t="s">
        <v>3790</v>
      </c>
      <c r="N1088" s="605"/>
      <c r="O1088" s="679">
        <v>2</v>
      </c>
      <c r="P1088" s="679">
        <v>2</v>
      </c>
      <c r="Q1088" s="886" t="s">
        <v>3786</v>
      </c>
      <c r="R1088" s="760"/>
      <c r="S1088" s="712"/>
      <c r="T1088" s="712"/>
      <c r="U1088" s="712"/>
      <c r="V1088" s="887" t="s">
        <v>2073</v>
      </c>
      <c r="W1088" s="714"/>
      <c r="X1088" s="721" t="s">
        <v>37</v>
      </c>
      <c r="Y1088" s="712"/>
      <c r="Z1088" s="3795" t="s">
        <v>45</v>
      </c>
      <c r="AA1088" s="592"/>
      <c r="AB1088" s="3853" t="s">
        <v>5537</v>
      </c>
      <c r="AC1088" s="722">
        <v>0</v>
      </c>
      <c r="AD1088" s="722">
        <v>7350</v>
      </c>
      <c r="AE1088" s="722">
        <f>SUM(AD1088*P1088+AC1088)</f>
        <v>14700</v>
      </c>
      <c r="AF1088" s="31"/>
      <c r="AG1088" s="31"/>
    </row>
    <row r="1089" spans="1:33" ht="30" customHeight="1">
      <c r="A1089" s="8077" t="s">
        <v>6949</v>
      </c>
      <c r="B1089" s="3444" t="s">
        <v>3791</v>
      </c>
      <c r="C1089" s="677">
        <v>45184</v>
      </c>
      <c r="D1089" s="677">
        <v>45195</v>
      </c>
      <c r="E1089" s="593"/>
      <c r="F1089" s="833"/>
      <c r="G1089" s="605">
        <v>8615</v>
      </c>
      <c r="H1089" s="605">
        <v>291</v>
      </c>
      <c r="I1089" s="605"/>
      <c r="J1089" s="3444" t="s">
        <v>3792</v>
      </c>
      <c r="K1089" s="635" t="s">
        <v>1582</v>
      </c>
      <c r="L1089" s="919" t="s">
        <v>28</v>
      </c>
      <c r="M1089" s="621" t="s">
        <v>3808</v>
      </c>
      <c r="N1089" s="605"/>
      <c r="O1089" s="679">
        <v>2</v>
      </c>
      <c r="P1089" s="679">
        <v>2</v>
      </c>
      <c r="Q1089" s="886" t="s">
        <v>3793</v>
      </c>
      <c r="R1089" s="760"/>
      <c r="S1089" s="712"/>
      <c r="T1089" s="712"/>
      <c r="U1089" s="712"/>
      <c r="V1089" s="619" t="s">
        <v>2073</v>
      </c>
      <c r="W1089" s="714"/>
      <c r="X1089" s="721" t="s">
        <v>37</v>
      </c>
      <c r="Y1089" s="712"/>
      <c r="Z1089" s="726" t="s">
        <v>45</v>
      </c>
      <c r="AA1089" s="3876">
        <v>4504036680</v>
      </c>
      <c r="AB1089" s="3853" t="s">
        <v>5541</v>
      </c>
      <c r="AC1089" s="722">
        <v>2250</v>
      </c>
      <c r="AD1089" s="722">
        <v>5973.51</v>
      </c>
      <c r="AE1089" s="722">
        <f>SUM(AD1089*P1089+AC1089)</f>
        <v>14197.02</v>
      </c>
      <c r="AF1089" s="31"/>
      <c r="AG1089" s="31"/>
    </row>
    <row r="1090" spans="1:33" ht="30" customHeight="1">
      <c r="A1090" s="737" t="s">
        <v>6959</v>
      </c>
      <c r="B1090" s="5607" t="s">
        <v>3794</v>
      </c>
      <c r="C1090" s="677">
        <v>45184</v>
      </c>
      <c r="D1090" s="677">
        <v>45198</v>
      </c>
      <c r="E1090" s="593"/>
      <c r="F1090" s="833"/>
      <c r="G1090" s="605">
        <v>8634</v>
      </c>
      <c r="H1090" s="605">
        <v>476</v>
      </c>
      <c r="I1090" s="605"/>
      <c r="J1090" s="603" t="s">
        <v>3795</v>
      </c>
      <c r="K1090" s="635" t="s">
        <v>3796</v>
      </c>
      <c r="L1090" s="919" t="s">
        <v>67</v>
      </c>
      <c r="M1090" s="621" t="s">
        <v>3809</v>
      </c>
      <c r="N1090" s="605"/>
      <c r="O1090" s="679">
        <v>7</v>
      </c>
      <c r="P1090" s="679">
        <v>7</v>
      </c>
      <c r="Q1090" s="886" t="s">
        <v>3797</v>
      </c>
      <c r="R1090" s="760"/>
      <c r="S1090" s="712"/>
      <c r="T1090" s="712"/>
      <c r="U1090" s="712"/>
      <c r="V1090" s="619" t="s">
        <v>2073</v>
      </c>
      <c r="W1090" s="714"/>
      <c r="X1090" s="721" t="s">
        <v>37</v>
      </c>
      <c r="Y1090" s="712"/>
      <c r="Z1090" s="3795" t="s">
        <v>45</v>
      </c>
      <c r="AA1090" s="592"/>
      <c r="AB1090" s="3853" t="s">
        <v>5541</v>
      </c>
      <c r="AC1090" s="722">
        <v>13500</v>
      </c>
      <c r="AD1090" s="722">
        <v>7425</v>
      </c>
      <c r="AE1090" s="722">
        <f>SUM(AD1090*P1090+AC1090)</f>
        <v>65475</v>
      </c>
      <c r="AF1090" s="31"/>
      <c r="AG1090" s="31"/>
    </row>
    <row r="1091" spans="1:33" ht="30" customHeight="1">
      <c r="A1091" s="893" t="s">
        <v>6975</v>
      </c>
      <c r="B1091" s="9087" t="s">
        <v>3798</v>
      </c>
      <c r="C1091" s="8843">
        <v>45187</v>
      </c>
      <c r="D1091" s="8843">
        <v>45213</v>
      </c>
      <c r="E1091" s="9141"/>
      <c r="F1091" s="8877"/>
      <c r="G1091" s="8849">
        <v>17</v>
      </c>
      <c r="H1091" s="9041">
        <v>289</v>
      </c>
      <c r="I1091" s="8849"/>
      <c r="J1091" s="8871" t="s">
        <v>3799</v>
      </c>
      <c r="K1091" s="8871" t="s">
        <v>3800</v>
      </c>
      <c r="L1091" s="619" t="s">
        <v>179</v>
      </c>
      <c r="M1091" s="8868" t="s">
        <v>3810</v>
      </c>
      <c r="N1091" s="782" t="s">
        <v>3952</v>
      </c>
      <c r="O1091" s="675">
        <v>8</v>
      </c>
      <c r="P1091" s="675">
        <v>8</v>
      </c>
      <c r="Q1091" s="8938" t="s">
        <v>3801</v>
      </c>
      <c r="R1091" s="8849"/>
      <c r="S1091" s="712"/>
      <c r="T1091" s="712"/>
      <c r="U1091" s="712"/>
      <c r="V1091" s="9143" t="s">
        <v>2073</v>
      </c>
      <c r="W1091" s="8859"/>
      <c r="X1091" s="9048" t="s">
        <v>37</v>
      </c>
      <c r="Y1091" s="8859"/>
      <c r="Z1091" s="9056" t="s">
        <v>45</v>
      </c>
      <c r="AA1091" s="8924"/>
      <c r="AB1091" s="9049" t="s">
        <v>5585</v>
      </c>
      <c r="AC1091" s="8912">
        <v>4500</v>
      </c>
      <c r="AD1091" s="722">
        <v>6643.53</v>
      </c>
      <c r="AE1091" s="8912">
        <f>SUM(AD1091*P1091+AD1092*P1092+AD1093*P1093+AC1091)</f>
        <v>180780.03999999998</v>
      </c>
      <c r="AF1091" s="9224"/>
      <c r="AG1091" s="9224"/>
    </row>
    <row r="1092" spans="1:33" ht="30" customHeight="1">
      <c r="A1092" s="893" t="s">
        <v>6975</v>
      </c>
      <c r="B1092" s="9029"/>
      <c r="C1092" s="8844"/>
      <c r="D1092" s="8844"/>
      <c r="E1092" s="8865"/>
      <c r="F1092" s="8880"/>
      <c r="G1092" s="8863"/>
      <c r="H1092" s="9015"/>
      <c r="I1092" s="8863"/>
      <c r="J1092" s="8858"/>
      <c r="K1092" s="8858"/>
      <c r="L1092" s="592" t="s">
        <v>381</v>
      </c>
      <c r="M1092" s="8858"/>
      <c r="N1092" s="782" t="s">
        <v>3954</v>
      </c>
      <c r="O1092" s="675">
        <v>1</v>
      </c>
      <c r="P1092" s="675">
        <v>1</v>
      </c>
      <c r="Q1092" s="8939"/>
      <c r="R1092" s="8863"/>
      <c r="S1092" s="712"/>
      <c r="T1092" s="712"/>
      <c r="U1092" s="712"/>
      <c r="V1092" s="8863"/>
      <c r="W1092" s="8902"/>
      <c r="X1092" s="8863"/>
      <c r="Y1092" s="8902"/>
      <c r="Z1092" s="8896"/>
      <c r="AA1092" s="8924"/>
      <c r="AB1092" s="8910"/>
      <c r="AC1092" s="8920"/>
      <c r="AD1092" s="722">
        <v>39863.120000000003</v>
      </c>
      <c r="AE1092" s="8920"/>
      <c r="AF1092" s="9212"/>
      <c r="AG1092" s="9212"/>
    </row>
    <row r="1093" spans="1:33" ht="30" customHeight="1">
      <c r="A1093" s="893" t="s">
        <v>6975</v>
      </c>
      <c r="B1093" s="9030"/>
      <c r="C1093" s="8845"/>
      <c r="D1093" s="8845"/>
      <c r="E1093" s="8866"/>
      <c r="F1093" s="8878"/>
      <c r="G1093" s="8850"/>
      <c r="H1093" s="9016"/>
      <c r="I1093" s="8850"/>
      <c r="J1093" s="8854"/>
      <c r="K1093" s="8854"/>
      <c r="L1093" s="592" t="s">
        <v>1095</v>
      </c>
      <c r="M1093" s="8854"/>
      <c r="N1093" s="782" t="s">
        <v>3951</v>
      </c>
      <c r="O1093" s="675">
        <v>1</v>
      </c>
      <c r="P1093" s="119">
        <v>2</v>
      </c>
      <c r="Q1093" s="8940"/>
      <c r="R1093" s="8850"/>
      <c r="S1093" s="712"/>
      <c r="T1093" s="712"/>
      <c r="U1093" s="712"/>
      <c r="V1093" s="8850"/>
      <c r="W1093" s="8860"/>
      <c r="X1093" s="8850"/>
      <c r="Y1093" s="8860"/>
      <c r="Z1093" s="8894"/>
      <c r="AA1093" s="8924"/>
      <c r="AB1093" s="8908"/>
      <c r="AC1093" s="8913"/>
      <c r="AD1093" s="722">
        <v>41634.339999999997</v>
      </c>
      <c r="AE1093" s="8913"/>
      <c r="AF1093" s="9071"/>
      <c r="AG1093" s="9071"/>
    </row>
    <row r="1094" spans="1:33" ht="30" customHeight="1">
      <c r="A1094" s="757" t="s">
        <v>6973</v>
      </c>
      <c r="B1094" s="5607" t="s">
        <v>3802</v>
      </c>
      <c r="C1094" s="677">
        <v>45184</v>
      </c>
      <c r="D1094" s="677">
        <v>45190</v>
      </c>
      <c r="E1094" s="593"/>
      <c r="F1094" s="833"/>
      <c r="G1094" s="605">
        <v>8598</v>
      </c>
      <c r="H1094" s="605"/>
      <c r="I1094" s="605" t="s">
        <v>92</v>
      </c>
      <c r="J1094" s="603" t="s">
        <v>3646</v>
      </c>
      <c r="K1094" s="635" t="s">
        <v>3647</v>
      </c>
      <c r="L1094" s="919" t="s">
        <v>179</v>
      </c>
      <c r="M1094" s="621" t="s">
        <v>3811</v>
      </c>
      <c r="N1094" s="605"/>
      <c r="O1094" s="679">
        <v>8</v>
      </c>
      <c r="P1094" s="679">
        <v>8</v>
      </c>
      <c r="Q1094" s="886" t="s">
        <v>3803</v>
      </c>
      <c r="R1094" s="760"/>
      <c r="S1094" s="712"/>
      <c r="T1094" s="712"/>
      <c r="U1094" s="712"/>
      <c r="V1094" s="759" t="s">
        <v>2073</v>
      </c>
      <c r="W1094" s="714"/>
      <c r="X1094" s="721" t="s">
        <v>37</v>
      </c>
      <c r="Y1094" s="712"/>
      <c r="Z1094" s="3779" t="s">
        <v>45</v>
      </c>
      <c r="AA1094" s="592"/>
      <c r="AB1094" s="847" t="s">
        <v>5535</v>
      </c>
      <c r="AC1094" s="722">
        <v>0</v>
      </c>
      <c r="AD1094" s="722">
        <v>6272.02</v>
      </c>
      <c r="AE1094" s="722">
        <f t="shared" ref="AE1094:AE1098" si="33">SUM(AD1094*P1094+AC1094)</f>
        <v>50176.160000000003</v>
      </c>
      <c r="AF1094" s="31">
        <v>470</v>
      </c>
      <c r="AG1094" s="273" t="s">
        <v>362</v>
      </c>
    </row>
    <row r="1095" spans="1:33" ht="30" customHeight="1">
      <c r="A1095" s="757" t="s">
        <v>6973</v>
      </c>
      <c r="B1095" s="5607" t="s">
        <v>3804</v>
      </c>
      <c r="C1095" s="677">
        <v>45184</v>
      </c>
      <c r="D1095" s="677">
        <v>45197</v>
      </c>
      <c r="E1095" s="593"/>
      <c r="F1095" s="833"/>
      <c r="G1095" s="605">
        <v>8598</v>
      </c>
      <c r="H1095" s="605" t="s">
        <v>1690</v>
      </c>
      <c r="I1095" s="605"/>
      <c r="J1095" s="603" t="s">
        <v>3805</v>
      </c>
      <c r="K1095" s="635" t="s">
        <v>3806</v>
      </c>
      <c r="L1095" s="919" t="s">
        <v>76</v>
      </c>
      <c r="M1095" s="621" t="s">
        <v>3812</v>
      </c>
      <c r="N1095" s="605"/>
      <c r="O1095" s="679">
        <v>4</v>
      </c>
      <c r="P1095" s="679">
        <v>4</v>
      </c>
      <c r="Q1095" s="886" t="s">
        <v>3807</v>
      </c>
      <c r="R1095" s="760"/>
      <c r="S1095" s="712"/>
      <c r="T1095" s="712"/>
      <c r="U1095" s="712"/>
      <c r="V1095" s="759" t="s">
        <v>2073</v>
      </c>
      <c r="W1095" s="714"/>
      <c r="X1095" s="721" t="s">
        <v>37</v>
      </c>
      <c r="Y1095" s="712"/>
      <c r="Z1095" s="3779" t="s">
        <v>45</v>
      </c>
      <c r="AA1095" s="592"/>
      <c r="AB1095" s="847" t="s">
        <v>5535</v>
      </c>
      <c r="AC1095" s="722">
        <v>13500</v>
      </c>
      <c r="AD1095" s="722">
        <v>6272.02</v>
      </c>
      <c r="AE1095" s="722">
        <f t="shared" si="33"/>
        <v>38588.080000000002</v>
      </c>
      <c r="AF1095" s="31">
        <v>471</v>
      </c>
      <c r="AG1095" s="273" t="s">
        <v>362</v>
      </c>
    </row>
    <row r="1096" spans="1:33" ht="30" customHeight="1">
      <c r="A1096" s="757" t="s">
        <v>6973</v>
      </c>
      <c r="B1096" s="5607" t="s">
        <v>3813</v>
      </c>
      <c r="C1096" s="677">
        <v>45188</v>
      </c>
      <c r="D1096" s="677">
        <v>45194</v>
      </c>
      <c r="E1096" s="593"/>
      <c r="F1096" s="833"/>
      <c r="G1096" s="605">
        <v>8598</v>
      </c>
      <c r="H1096" s="605"/>
      <c r="I1096" s="605" t="s">
        <v>92</v>
      </c>
      <c r="J1096" s="603" t="s">
        <v>3814</v>
      </c>
      <c r="K1096" s="635" t="s">
        <v>3815</v>
      </c>
      <c r="L1096" s="919" t="s">
        <v>179</v>
      </c>
      <c r="M1096" s="621" t="s">
        <v>3822</v>
      </c>
      <c r="N1096" s="605"/>
      <c r="O1096" s="679">
        <v>8</v>
      </c>
      <c r="P1096" s="679">
        <v>8</v>
      </c>
      <c r="Q1096" s="886" t="s">
        <v>151</v>
      </c>
      <c r="R1096" s="760"/>
      <c r="S1096" s="712"/>
      <c r="T1096" s="712"/>
      <c r="U1096" s="712"/>
      <c r="V1096" s="945" t="s">
        <v>2073</v>
      </c>
      <c r="W1096" s="714"/>
      <c r="X1096" s="721" t="s">
        <v>37</v>
      </c>
      <c r="Y1096" s="712"/>
      <c r="Z1096" s="3799" t="s">
        <v>45</v>
      </c>
      <c r="AA1096" s="592"/>
      <c r="AB1096" s="847" t="s">
        <v>5535</v>
      </c>
      <c r="AC1096" s="722">
        <v>0</v>
      </c>
      <c r="AD1096" s="722">
        <v>6272.02</v>
      </c>
      <c r="AE1096" s="722">
        <f t="shared" si="33"/>
        <v>50176.160000000003</v>
      </c>
      <c r="AF1096" s="31"/>
      <c r="AG1096" s="31"/>
    </row>
    <row r="1097" spans="1:33" ht="30" customHeight="1">
      <c r="A1097" s="614" t="s">
        <v>6954</v>
      </c>
      <c r="B1097" s="5607" t="s">
        <v>3816</v>
      </c>
      <c r="C1097" s="677">
        <v>45187</v>
      </c>
      <c r="D1097" s="677">
        <v>45191</v>
      </c>
      <c r="E1097" s="593"/>
      <c r="F1097" s="833"/>
      <c r="G1097" s="605">
        <v>8596</v>
      </c>
      <c r="H1097" s="605">
        <v>154</v>
      </c>
      <c r="I1097" s="605"/>
      <c r="J1097" s="603" t="s">
        <v>3817</v>
      </c>
      <c r="K1097" s="635" t="s">
        <v>3818</v>
      </c>
      <c r="L1097" s="919" t="s">
        <v>179</v>
      </c>
      <c r="M1097" s="621" t="s">
        <v>3823</v>
      </c>
      <c r="N1097" s="605"/>
      <c r="O1097" s="679">
        <v>8</v>
      </c>
      <c r="P1097" s="679">
        <v>8</v>
      </c>
      <c r="Q1097" s="886" t="s">
        <v>3819</v>
      </c>
      <c r="R1097" s="760"/>
      <c r="S1097" s="712"/>
      <c r="T1097" s="712"/>
      <c r="U1097" s="712"/>
      <c r="V1097" s="619" t="s">
        <v>2073</v>
      </c>
      <c r="W1097" s="714"/>
      <c r="X1097" s="721" t="s">
        <v>37</v>
      </c>
      <c r="Y1097" s="712"/>
      <c r="Z1097" s="726" t="s">
        <v>45</v>
      </c>
      <c r="AA1097" s="592"/>
      <c r="AB1097" s="3843" t="s">
        <v>5585</v>
      </c>
      <c r="AC1097" s="722">
        <v>0</v>
      </c>
      <c r="AD1097" s="722">
        <v>6368.81</v>
      </c>
      <c r="AE1097" s="722">
        <f t="shared" si="33"/>
        <v>50950.48</v>
      </c>
      <c r="AF1097" s="42">
        <v>572</v>
      </c>
      <c r="AG1097" s="273" t="s">
        <v>362</v>
      </c>
    </row>
    <row r="1098" spans="1:33" ht="30" customHeight="1">
      <c r="A1098" s="4876" t="s">
        <v>6954</v>
      </c>
      <c r="B1098" s="5792" t="s">
        <v>25517</v>
      </c>
      <c r="C1098" s="677">
        <v>45187</v>
      </c>
      <c r="D1098" s="677">
        <v>45191</v>
      </c>
      <c r="E1098" s="593"/>
      <c r="F1098" s="833"/>
      <c r="G1098" s="605">
        <v>8596</v>
      </c>
      <c r="H1098" s="605">
        <v>154</v>
      </c>
      <c r="I1098" s="605"/>
      <c r="J1098" s="603" t="s">
        <v>3820</v>
      </c>
      <c r="K1098" s="635" t="s">
        <v>3818</v>
      </c>
      <c r="L1098" s="919" t="s">
        <v>128</v>
      </c>
      <c r="M1098" s="621" t="s">
        <v>3824</v>
      </c>
      <c r="N1098" s="605"/>
      <c r="O1098" s="679">
        <v>3</v>
      </c>
      <c r="P1098" s="679">
        <v>3</v>
      </c>
      <c r="Q1098" s="886" t="s">
        <v>3821</v>
      </c>
      <c r="R1098" s="760"/>
      <c r="S1098" s="712"/>
      <c r="T1098" s="712"/>
      <c r="U1098" s="712"/>
      <c r="V1098" s="619" t="s">
        <v>2073</v>
      </c>
      <c r="W1098" s="714"/>
      <c r="X1098" s="721" t="s">
        <v>37</v>
      </c>
      <c r="Y1098" s="712"/>
      <c r="Z1098" s="726" t="s">
        <v>45</v>
      </c>
      <c r="AA1098" s="592">
        <v>4504038404</v>
      </c>
      <c r="AB1098" s="3843" t="s">
        <v>5585</v>
      </c>
      <c r="AC1098" s="722">
        <v>0</v>
      </c>
      <c r="AD1098" s="722">
        <v>6368.81</v>
      </c>
      <c r="AE1098" s="722">
        <f t="shared" si="33"/>
        <v>19106.43</v>
      </c>
      <c r="AF1098" s="42">
        <v>573</v>
      </c>
      <c r="AG1098" s="273" t="s">
        <v>362</v>
      </c>
    </row>
    <row r="1099" spans="1:33" ht="30" customHeight="1">
      <c r="A1099" s="221" t="s">
        <v>6898</v>
      </c>
      <c r="B1099" s="110" t="s">
        <v>3825</v>
      </c>
      <c r="C1099" s="59">
        <v>45189</v>
      </c>
      <c r="D1099" s="59">
        <v>45216</v>
      </c>
      <c r="E1099" s="37"/>
      <c r="F1099" s="94"/>
      <c r="G1099" s="58">
        <v>8645</v>
      </c>
      <c r="H1099" s="58" t="s">
        <v>3826</v>
      </c>
      <c r="I1099" s="58"/>
      <c r="J1099" s="38" t="s">
        <v>3827</v>
      </c>
      <c r="K1099" s="91" t="s">
        <v>3828</v>
      </c>
      <c r="L1099" s="95" t="s">
        <v>173</v>
      </c>
      <c r="M1099" s="61" t="s">
        <v>3863</v>
      </c>
      <c r="N1099" s="58"/>
      <c r="O1099" s="62">
        <v>1</v>
      </c>
      <c r="P1099" s="62">
        <v>1</v>
      </c>
      <c r="Q1099" s="96" t="s">
        <v>3829</v>
      </c>
      <c r="R1099" s="64"/>
      <c r="S1099" s="71"/>
      <c r="T1099" s="71"/>
      <c r="U1099" s="71"/>
      <c r="V1099" s="68" t="s">
        <v>256</v>
      </c>
      <c r="W1099" s="182"/>
      <c r="X1099" s="68"/>
      <c r="Y1099" s="71"/>
      <c r="Z1099" s="75"/>
      <c r="AA1099" s="36"/>
      <c r="AB1099" s="3851" t="s">
        <v>5542</v>
      </c>
      <c r="AC1099" s="280"/>
      <c r="AD1099" s="280"/>
      <c r="AE1099" s="280"/>
      <c r="AF1099" s="31"/>
      <c r="AG1099" s="31"/>
    </row>
    <row r="1100" spans="1:33" ht="30" customHeight="1">
      <c r="A1100" s="757" t="s">
        <v>6963</v>
      </c>
      <c r="B1100" s="9045" t="s">
        <v>3830</v>
      </c>
      <c r="C1100" s="8843">
        <v>45188</v>
      </c>
      <c r="D1100" s="8843">
        <v>45213</v>
      </c>
      <c r="E1100" s="8864"/>
      <c r="F1100" s="8877"/>
      <c r="G1100" s="8849">
        <v>8630</v>
      </c>
      <c r="H1100" s="8849">
        <v>1619</v>
      </c>
      <c r="I1100" s="8849"/>
      <c r="J1100" s="8871" t="s">
        <v>3831</v>
      </c>
      <c r="K1100" s="9096" t="s">
        <v>3832</v>
      </c>
      <c r="L1100" s="1036" t="s">
        <v>3833</v>
      </c>
      <c r="M1100" s="8868" t="s">
        <v>3864</v>
      </c>
      <c r="N1100" s="1037" t="s">
        <v>3955</v>
      </c>
      <c r="O1100" s="679">
        <v>1</v>
      </c>
      <c r="P1100" s="679">
        <v>1</v>
      </c>
      <c r="Q1100" s="9096" t="s">
        <v>3834</v>
      </c>
      <c r="R1100" s="8859"/>
      <c r="S1100" s="712"/>
      <c r="T1100" s="712"/>
      <c r="U1100" s="712"/>
      <c r="V1100" s="9137" t="s">
        <v>2073</v>
      </c>
      <c r="W1100" s="8859"/>
      <c r="X1100" s="9048" t="s">
        <v>37</v>
      </c>
      <c r="Y1100" s="8859"/>
      <c r="Z1100" s="9046" t="s">
        <v>45</v>
      </c>
      <c r="AA1100" s="8924"/>
      <c r="AB1100" s="9049" t="s">
        <v>5587</v>
      </c>
      <c r="AC1100" s="8912">
        <v>0</v>
      </c>
      <c r="AD1100" s="722">
        <v>73000</v>
      </c>
      <c r="AE1100" s="8912">
        <v>102000</v>
      </c>
      <c r="AF1100" s="247"/>
      <c r="AG1100" s="247"/>
    </row>
    <row r="1101" spans="1:33" ht="30" customHeight="1">
      <c r="A1101" s="757" t="s">
        <v>6963</v>
      </c>
      <c r="B1101" s="9021"/>
      <c r="C1101" s="8845"/>
      <c r="D1101" s="8845"/>
      <c r="E1101" s="8866"/>
      <c r="F1101" s="8878"/>
      <c r="G1101" s="8850"/>
      <c r="H1101" s="8850"/>
      <c r="I1101" s="8850"/>
      <c r="J1101" s="8854"/>
      <c r="K1101" s="8848"/>
      <c r="L1101" s="1038" t="s">
        <v>1095</v>
      </c>
      <c r="M1101" s="8869"/>
      <c r="N1101" s="782" t="s">
        <v>3951</v>
      </c>
      <c r="O1101" s="724">
        <v>1</v>
      </c>
      <c r="P1101" s="724">
        <v>1</v>
      </c>
      <c r="Q1101" s="8892"/>
      <c r="R1101" s="8860"/>
      <c r="S1101" s="712"/>
      <c r="T1101" s="712"/>
      <c r="U1101" s="712"/>
      <c r="V1101" s="8850"/>
      <c r="W1101" s="8860"/>
      <c r="X1101" s="8850"/>
      <c r="Y1101" s="8860"/>
      <c r="Z1101" s="8894"/>
      <c r="AA1101" s="8924"/>
      <c r="AB1101" s="8908"/>
      <c r="AC1101" s="8913"/>
      <c r="AD1101" s="722">
        <v>27000</v>
      </c>
      <c r="AE1101" s="8913"/>
      <c r="AF1101" s="30"/>
      <c r="AG1101" s="30"/>
    </row>
    <row r="1102" spans="1:33" ht="30" customHeight="1">
      <c r="A1102" s="603" t="s">
        <v>6942</v>
      </c>
      <c r="B1102" s="1615" t="s">
        <v>3835</v>
      </c>
      <c r="C1102" s="677">
        <v>45189</v>
      </c>
      <c r="D1102" s="677">
        <v>45202</v>
      </c>
      <c r="E1102" s="593"/>
      <c r="F1102" s="833"/>
      <c r="G1102" s="605">
        <v>8638</v>
      </c>
      <c r="H1102" s="605">
        <v>126</v>
      </c>
      <c r="I1102" s="605"/>
      <c r="J1102" s="603" t="s">
        <v>3836</v>
      </c>
      <c r="K1102" s="635" t="s">
        <v>3837</v>
      </c>
      <c r="L1102" s="919" t="s">
        <v>28</v>
      </c>
      <c r="M1102" s="621" t="s">
        <v>3865</v>
      </c>
      <c r="N1102" s="605"/>
      <c r="O1102" s="679">
        <v>2</v>
      </c>
      <c r="P1102" s="679">
        <v>2</v>
      </c>
      <c r="Q1102" s="886" t="s">
        <v>3838</v>
      </c>
      <c r="R1102" s="760"/>
      <c r="S1102" s="712"/>
      <c r="T1102" s="712"/>
      <c r="U1102" s="712"/>
      <c r="V1102" s="619" t="s">
        <v>2073</v>
      </c>
      <c r="W1102" s="714"/>
      <c r="X1102" s="721" t="s">
        <v>37</v>
      </c>
      <c r="Y1102" s="712"/>
      <c r="Z1102" s="3805" t="s">
        <v>45</v>
      </c>
      <c r="AA1102" s="592"/>
      <c r="AB1102" s="3853" t="s">
        <v>5538</v>
      </c>
      <c r="AC1102" s="722">
        <v>0</v>
      </c>
      <c r="AD1102" s="722">
        <v>7613</v>
      </c>
      <c r="AE1102" s="722">
        <f t="shared" ref="AE1102:AE1120" si="34">SUM(AD1102*P1102+AC1102)</f>
        <v>15226</v>
      </c>
      <c r="AF1102" s="31"/>
      <c r="AG1102" s="31"/>
    </row>
    <row r="1103" spans="1:33" ht="30" customHeight="1">
      <c r="A1103" s="893" t="s">
        <v>6942</v>
      </c>
      <c r="B1103" s="5607" t="s">
        <v>3839</v>
      </c>
      <c r="C1103" s="677">
        <v>45189</v>
      </c>
      <c r="D1103" s="677">
        <v>45202</v>
      </c>
      <c r="E1103" s="593"/>
      <c r="F1103" s="833"/>
      <c r="G1103" s="605">
        <v>8638</v>
      </c>
      <c r="H1103" s="605">
        <v>126</v>
      </c>
      <c r="I1103" s="605"/>
      <c r="J1103" s="603" t="s">
        <v>3836</v>
      </c>
      <c r="K1103" s="635" t="s">
        <v>3837</v>
      </c>
      <c r="L1103" s="919" t="s">
        <v>28</v>
      </c>
      <c r="M1103" s="621" t="s">
        <v>3866</v>
      </c>
      <c r="N1103" s="605"/>
      <c r="O1103" s="679">
        <v>2</v>
      </c>
      <c r="P1103" s="679">
        <v>2</v>
      </c>
      <c r="Q1103" s="886" t="s">
        <v>3838</v>
      </c>
      <c r="R1103" s="760"/>
      <c r="S1103" s="712"/>
      <c r="T1103" s="712"/>
      <c r="U1103" s="712"/>
      <c r="V1103" s="619" t="s">
        <v>2073</v>
      </c>
      <c r="W1103" s="714"/>
      <c r="X1103" s="721" t="s">
        <v>37</v>
      </c>
      <c r="Y1103" s="712"/>
      <c r="Z1103" s="3795" t="s">
        <v>45</v>
      </c>
      <c r="AA1103" s="592"/>
      <c r="AB1103" s="3853" t="s">
        <v>5539</v>
      </c>
      <c r="AC1103" s="722">
        <v>0</v>
      </c>
      <c r="AD1103" s="722">
        <v>7613</v>
      </c>
      <c r="AE1103" s="722">
        <f t="shared" si="34"/>
        <v>15226</v>
      </c>
      <c r="AF1103" s="31"/>
      <c r="AG1103" s="31"/>
    </row>
    <row r="1104" spans="1:33" ht="30" customHeight="1">
      <c r="A1104" s="893" t="s">
        <v>6943</v>
      </c>
      <c r="B1104" s="5607" t="s">
        <v>3840</v>
      </c>
      <c r="C1104" s="677">
        <v>45188</v>
      </c>
      <c r="D1104" s="677">
        <v>45316</v>
      </c>
      <c r="E1104" s="593"/>
      <c r="F1104" s="833"/>
      <c r="G1104" s="605">
        <v>8558</v>
      </c>
      <c r="H1104" s="605">
        <v>18</v>
      </c>
      <c r="I1104" s="605"/>
      <c r="J1104" s="603" t="s">
        <v>3841</v>
      </c>
      <c r="K1104" s="635" t="s">
        <v>3842</v>
      </c>
      <c r="L1104" s="919" t="s">
        <v>128</v>
      </c>
      <c r="M1104" s="621" t="s">
        <v>3867</v>
      </c>
      <c r="N1104" s="605"/>
      <c r="O1104" s="679">
        <v>3</v>
      </c>
      <c r="P1104" s="679">
        <v>3</v>
      </c>
      <c r="Q1104" s="886" t="s">
        <v>3843</v>
      </c>
      <c r="R1104" s="760"/>
      <c r="S1104" s="712"/>
      <c r="T1104" s="712"/>
      <c r="U1104" s="712"/>
      <c r="V1104" s="1017" t="s">
        <v>2073</v>
      </c>
      <c r="W1104" s="714"/>
      <c r="X1104" s="1017" t="s">
        <v>37</v>
      </c>
      <c r="Y1104" s="712"/>
      <c r="Z1104" s="3805" t="s">
        <v>45</v>
      </c>
      <c r="AA1104" s="592"/>
      <c r="AB1104" s="3853" t="s">
        <v>5541</v>
      </c>
      <c r="AC1104" s="722">
        <v>24300</v>
      </c>
      <c r="AD1104" s="722">
        <v>8019</v>
      </c>
      <c r="AE1104" s="722">
        <f t="shared" si="34"/>
        <v>48357</v>
      </c>
      <c r="AF1104" s="31"/>
      <c r="AG1104" s="31"/>
    </row>
    <row r="1105" spans="1:33" ht="30" customHeight="1">
      <c r="A1105" s="893" t="s">
        <v>6952</v>
      </c>
      <c r="B1105" s="5607" t="s">
        <v>3844</v>
      </c>
      <c r="C1105" s="677">
        <v>45188</v>
      </c>
      <c r="D1105" s="677">
        <v>45194</v>
      </c>
      <c r="E1105" s="593"/>
      <c r="F1105" s="833"/>
      <c r="G1105" s="605">
        <v>8646</v>
      </c>
      <c r="H1105" s="605">
        <v>44</v>
      </c>
      <c r="I1105" s="605"/>
      <c r="J1105" s="603" t="s">
        <v>3845</v>
      </c>
      <c r="K1105" s="635" t="s">
        <v>3846</v>
      </c>
      <c r="L1105" s="919" t="s">
        <v>193</v>
      </c>
      <c r="M1105" s="621" t="s">
        <v>3868</v>
      </c>
      <c r="N1105" s="605"/>
      <c r="O1105" s="679">
        <v>6</v>
      </c>
      <c r="P1105" s="679">
        <v>6</v>
      </c>
      <c r="Q1105" s="886" t="s">
        <v>3847</v>
      </c>
      <c r="R1105" s="760"/>
      <c r="S1105" s="712"/>
      <c r="T1105" s="712"/>
      <c r="U1105" s="712"/>
      <c r="V1105" s="947" t="s">
        <v>2073</v>
      </c>
      <c r="W1105" s="714"/>
      <c r="X1105" s="721" t="s">
        <v>37</v>
      </c>
      <c r="Y1105" s="712"/>
      <c r="Z1105" s="3779" t="s">
        <v>45</v>
      </c>
      <c r="AA1105" s="592"/>
      <c r="AB1105" s="3853" t="s">
        <v>5541</v>
      </c>
      <c r="AC1105" s="722">
        <v>0</v>
      </c>
      <c r="AD1105" s="722">
        <v>7938</v>
      </c>
      <c r="AE1105" s="722">
        <f t="shared" si="34"/>
        <v>47628</v>
      </c>
      <c r="AF1105" s="31"/>
      <c r="AG1105" s="31"/>
    </row>
    <row r="1106" spans="1:33" ht="30" customHeight="1">
      <c r="A1106" s="737" t="s">
        <v>6959</v>
      </c>
      <c r="B1106" s="5607" t="s">
        <v>3848</v>
      </c>
      <c r="C1106" s="677">
        <v>45188</v>
      </c>
      <c r="D1106" s="677">
        <v>45197</v>
      </c>
      <c r="E1106" s="593"/>
      <c r="F1106" s="833"/>
      <c r="G1106" s="605">
        <v>8634</v>
      </c>
      <c r="H1106" s="605">
        <v>313</v>
      </c>
      <c r="I1106" s="605"/>
      <c r="J1106" s="603" t="s">
        <v>3849</v>
      </c>
      <c r="K1106" s="635" t="s">
        <v>3850</v>
      </c>
      <c r="L1106" s="919" t="s">
        <v>62</v>
      </c>
      <c r="M1106" s="621" t="s">
        <v>3869</v>
      </c>
      <c r="N1106" s="605"/>
      <c r="O1106" s="679">
        <v>5</v>
      </c>
      <c r="P1106" s="679">
        <v>5</v>
      </c>
      <c r="Q1106" s="886" t="s">
        <v>3851</v>
      </c>
      <c r="R1106" s="760"/>
      <c r="S1106" s="712"/>
      <c r="T1106" s="712"/>
      <c r="U1106" s="712"/>
      <c r="V1106" s="946" t="s">
        <v>2073</v>
      </c>
      <c r="W1106" s="714"/>
      <c r="X1106" s="721" t="s">
        <v>37</v>
      </c>
      <c r="Y1106" s="712"/>
      <c r="Z1106" s="3795" t="s">
        <v>45</v>
      </c>
      <c r="AA1106" s="592"/>
      <c r="AB1106" s="3853" t="s">
        <v>5541</v>
      </c>
      <c r="AC1106" s="722">
        <v>2250</v>
      </c>
      <c r="AD1106" s="722">
        <v>7425</v>
      </c>
      <c r="AE1106" s="722">
        <f t="shared" si="34"/>
        <v>39375</v>
      </c>
      <c r="AF1106" s="31"/>
      <c r="AG1106" s="31"/>
    </row>
    <row r="1107" spans="1:33" ht="30" customHeight="1">
      <c r="A1107" s="757" t="s">
        <v>6967</v>
      </c>
      <c r="B1107" s="5607" t="s">
        <v>3852</v>
      </c>
      <c r="C1107" s="677">
        <v>45189</v>
      </c>
      <c r="D1107" s="677">
        <v>45196</v>
      </c>
      <c r="E1107" s="593"/>
      <c r="F1107" s="833"/>
      <c r="G1107" s="605">
        <v>8607</v>
      </c>
      <c r="H1107" s="605">
        <v>136</v>
      </c>
      <c r="I1107" s="605"/>
      <c r="J1107" s="603" t="s">
        <v>3853</v>
      </c>
      <c r="K1107" s="635" t="s">
        <v>3785</v>
      </c>
      <c r="L1107" s="919" t="s">
        <v>173</v>
      </c>
      <c r="M1107" s="621" t="s">
        <v>3870</v>
      </c>
      <c r="N1107" s="605"/>
      <c r="O1107" s="679">
        <v>1</v>
      </c>
      <c r="P1107" s="679">
        <v>1</v>
      </c>
      <c r="Q1107" s="886" t="s">
        <v>3854</v>
      </c>
      <c r="R1107" s="760"/>
      <c r="S1107" s="712"/>
      <c r="T1107" s="712"/>
      <c r="U1107" s="712"/>
      <c r="V1107" s="955" t="s">
        <v>2073</v>
      </c>
      <c r="W1107" s="714"/>
      <c r="X1107" s="721" t="s">
        <v>37</v>
      </c>
      <c r="Y1107" s="712"/>
      <c r="Z1107" s="3779" t="s">
        <v>45</v>
      </c>
      <c r="AA1107" s="592"/>
      <c r="AB1107" s="3853" t="s">
        <v>5537</v>
      </c>
      <c r="AC1107" s="722">
        <v>0</v>
      </c>
      <c r="AD1107" s="722">
        <v>6900</v>
      </c>
      <c r="AE1107" s="722">
        <f t="shared" si="34"/>
        <v>6900</v>
      </c>
      <c r="AF1107" s="31"/>
      <c r="AG1107" s="31"/>
    </row>
    <row r="1108" spans="1:33" ht="30" customHeight="1">
      <c r="A1108" s="893" t="s">
        <v>6944</v>
      </c>
      <c r="B1108" s="5607" t="s">
        <v>3855</v>
      </c>
      <c r="C1108" s="677">
        <v>45189</v>
      </c>
      <c r="D1108" s="677">
        <v>45196</v>
      </c>
      <c r="E1108" s="593"/>
      <c r="F1108" s="833"/>
      <c r="G1108" s="605">
        <v>8639</v>
      </c>
      <c r="H1108" s="605" t="s">
        <v>3028</v>
      </c>
      <c r="I1108" s="605"/>
      <c r="J1108" s="603" t="s">
        <v>3856</v>
      </c>
      <c r="K1108" s="635" t="s">
        <v>3857</v>
      </c>
      <c r="L1108" s="919" t="s">
        <v>128</v>
      </c>
      <c r="M1108" s="621" t="s">
        <v>3871</v>
      </c>
      <c r="N1108" s="605"/>
      <c r="O1108" s="679">
        <v>3</v>
      </c>
      <c r="P1108" s="679">
        <v>3</v>
      </c>
      <c r="Q1108" s="886" t="s">
        <v>3858</v>
      </c>
      <c r="R1108" s="760"/>
      <c r="S1108" s="712"/>
      <c r="T1108" s="712"/>
      <c r="U1108" s="712"/>
      <c r="V1108" s="923" t="s">
        <v>2073</v>
      </c>
      <c r="W1108" s="714"/>
      <c r="X1108" s="721" t="s">
        <v>37</v>
      </c>
      <c r="Y1108" s="712"/>
      <c r="Z1108" s="3776" t="s">
        <v>45</v>
      </c>
      <c r="AA1108" s="592"/>
      <c r="AB1108" s="3843" t="s">
        <v>5537</v>
      </c>
      <c r="AC1108" s="722">
        <v>0</v>
      </c>
      <c r="AD1108" s="722">
        <v>5639.58</v>
      </c>
      <c r="AE1108" s="722">
        <f t="shared" si="34"/>
        <v>16918.739999999998</v>
      </c>
      <c r="AF1108" s="31">
        <v>485</v>
      </c>
      <c r="AG1108" s="273" t="s">
        <v>362</v>
      </c>
    </row>
    <row r="1109" spans="1:33" ht="30" customHeight="1">
      <c r="A1109" s="1039" t="s">
        <v>6973</v>
      </c>
      <c r="B1109" s="5607" t="s">
        <v>3859</v>
      </c>
      <c r="C1109" s="677">
        <v>45188</v>
      </c>
      <c r="D1109" s="677">
        <v>45197</v>
      </c>
      <c r="E1109" s="593"/>
      <c r="F1109" s="833"/>
      <c r="G1109" s="605">
        <v>8598</v>
      </c>
      <c r="H1109" s="605">
        <v>588</v>
      </c>
      <c r="I1109" s="605"/>
      <c r="J1109" s="603" t="s">
        <v>3860</v>
      </c>
      <c r="K1109" s="635" t="s">
        <v>3861</v>
      </c>
      <c r="L1109" s="919" t="s">
        <v>179</v>
      </c>
      <c r="M1109" s="621" t="s">
        <v>3872</v>
      </c>
      <c r="N1109" s="605"/>
      <c r="O1109" s="679">
        <v>8</v>
      </c>
      <c r="P1109" s="138">
        <v>18</v>
      </c>
      <c r="Q1109" s="886" t="s">
        <v>3862</v>
      </c>
      <c r="R1109" s="760"/>
      <c r="S1109" s="712"/>
      <c r="T1109" s="712"/>
      <c r="U1109" s="712"/>
      <c r="V1109" s="636" t="s">
        <v>2073</v>
      </c>
      <c r="W1109" s="714"/>
      <c r="X1109" s="721" t="s">
        <v>37</v>
      </c>
      <c r="Y1109" s="712"/>
      <c r="Z1109" s="726" t="s">
        <v>45</v>
      </c>
      <c r="AA1109" s="592"/>
      <c r="AB1109" s="847" t="s">
        <v>5535</v>
      </c>
      <c r="AC1109" s="722">
        <v>4500</v>
      </c>
      <c r="AD1109" s="722">
        <v>6272.02</v>
      </c>
      <c r="AE1109" s="722">
        <f t="shared" si="34"/>
        <v>117396.36000000002</v>
      </c>
      <c r="AF1109" s="42">
        <v>616</v>
      </c>
      <c r="AG1109" s="273" t="s">
        <v>362</v>
      </c>
    </row>
    <row r="1110" spans="1:33" ht="30" customHeight="1">
      <c r="A1110" s="614" t="s">
        <v>6971</v>
      </c>
      <c r="B1110" s="5607" t="s">
        <v>3873</v>
      </c>
      <c r="C1110" s="677">
        <v>45190</v>
      </c>
      <c r="D1110" s="677">
        <v>45202</v>
      </c>
      <c r="E1110" s="593"/>
      <c r="F1110" s="833"/>
      <c r="G1110" s="605">
        <v>8601</v>
      </c>
      <c r="H1110" s="605">
        <v>156</v>
      </c>
      <c r="I1110" s="605"/>
      <c r="J1110" s="603" t="s">
        <v>3874</v>
      </c>
      <c r="K1110" s="635" t="s">
        <v>3875</v>
      </c>
      <c r="L1110" s="919" t="s">
        <v>173</v>
      </c>
      <c r="M1110" s="621" t="s">
        <v>3912</v>
      </c>
      <c r="N1110" s="605"/>
      <c r="O1110" s="679">
        <v>1</v>
      </c>
      <c r="P1110" s="138">
        <v>2</v>
      </c>
      <c r="Q1110" s="886" t="s">
        <v>3876</v>
      </c>
      <c r="R1110" s="760"/>
      <c r="S1110" s="712"/>
      <c r="T1110" s="712"/>
      <c r="U1110" s="712"/>
      <c r="V1110" s="753" t="s">
        <v>2073</v>
      </c>
      <c r="W1110" s="714"/>
      <c r="X1110" s="721" t="s">
        <v>37</v>
      </c>
      <c r="Y1110" s="712"/>
      <c r="Z1110" s="3779" t="s">
        <v>45</v>
      </c>
      <c r="AA1110" s="592"/>
      <c r="AB1110" s="3853" t="s">
        <v>5585</v>
      </c>
      <c r="AC1110" s="722">
        <v>4500</v>
      </c>
      <c r="AD1110" s="722">
        <v>7425</v>
      </c>
      <c r="AE1110" s="722">
        <f t="shared" si="34"/>
        <v>19350</v>
      </c>
      <c r="AF1110" s="31">
        <v>518</v>
      </c>
      <c r="AG1110" s="273" t="s">
        <v>362</v>
      </c>
    </row>
    <row r="1111" spans="1:33" ht="30" customHeight="1">
      <c r="A1111" s="893" t="s">
        <v>6957</v>
      </c>
      <c r="B1111" s="5607" t="s">
        <v>3877</v>
      </c>
      <c r="C1111" s="677">
        <v>45189</v>
      </c>
      <c r="D1111" s="677">
        <v>45197</v>
      </c>
      <c r="E1111" s="1040"/>
      <c r="F1111" s="833"/>
      <c r="G1111" s="605">
        <v>8627</v>
      </c>
      <c r="H1111" s="605">
        <v>1325</v>
      </c>
      <c r="I1111" s="605"/>
      <c r="J1111" s="603" t="s">
        <v>3878</v>
      </c>
      <c r="K1111" s="635" t="s">
        <v>3879</v>
      </c>
      <c r="L1111" s="919" t="s">
        <v>76</v>
      </c>
      <c r="M1111" s="621" t="s">
        <v>3913</v>
      </c>
      <c r="N1111" s="605"/>
      <c r="O1111" s="679">
        <v>4</v>
      </c>
      <c r="P1111" s="679">
        <v>4</v>
      </c>
      <c r="Q1111" s="886" t="s">
        <v>3744</v>
      </c>
      <c r="R1111" s="760"/>
      <c r="S1111" s="712"/>
      <c r="T1111" s="712"/>
      <c r="U1111" s="712"/>
      <c r="V1111" s="619" t="s">
        <v>2073</v>
      </c>
      <c r="W1111" s="956" t="s">
        <v>6782</v>
      </c>
      <c r="X1111" s="619" t="s">
        <v>37</v>
      </c>
      <c r="Y1111" s="712"/>
      <c r="Z1111" s="3785" t="s">
        <v>45</v>
      </c>
      <c r="AA1111" s="592"/>
      <c r="AB1111" s="3853" t="s">
        <v>5540</v>
      </c>
      <c r="AC1111" s="722">
        <v>0</v>
      </c>
      <c r="AD1111" s="722">
        <v>9667</v>
      </c>
      <c r="AE1111" s="722">
        <f t="shared" si="34"/>
        <v>38668</v>
      </c>
      <c r="AF1111" s="31"/>
      <c r="AG1111" s="31"/>
    </row>
    <row r="1112" spans="1:33" ht="30" customHeight="1">
      <c r="A1112" s="893" t="s">
        <v>6946</v>
      </c>
      <c r="B1112" s="5607" t="s">
        <v>3880</v>
      </c>
      <c r="C1112" s="677">
        <v>45189</v>
      </c>
      <c r="D1112" s="677">
        <v>45196</v>
      </c>
      <c r="E1112" s="1040"/>
      <c r="F1112" s="833"/>
      <c r="G1112" s="605">
        <v>8626</v>
      </c>
      <c r="H1112" s="605">
        <v>1249</v>
      </c>
      <c r="I1112" s="605"/>
      <c r="J1112" s="603" t="s">
        <v>3881</v>
      </c>
      <c r="K1112" s="635" t="s">
        <v>3882</v>
      </c>
      <c r="L1112" s="1036" t="s">
        <v>829</v>
      </c>
      <c r="M1112" s="621" t="s">
        <v>3914</v>
      </c>
      <c r="N1112" s="605"/>
      <c r="O1112" s="679">
        <v>1</v>
      </c>
      <c r="P1112" s="679">
        <v>1</v>
      </c>
      <c r="Q1112" s="886" t="s">
        <v>3883</v>
      </c>
      <c r="R1112" s="760"/>
      <c r="S1112" s="712"/>
      <c r="T1112" s="712"/>
      <c r="U1112" s="712"/>
      <c r="V1112" s="957" t="s">
        <v>2073</v>
      </c>
      <c r="W1112" s="714"/>
      <c r="X1112" s="721" t="s">
        <v>37</v>
      </c>
      <c r="Y1112" s="712"/>
      <c r="Z1112" s="726" t="s">
        <v>45</v>
      </c>
      <c r="AA1112" s="592"/>
      <c r="AB1112" s="3853" t="s">
        <v>5538</v>
      </c>
      <c r="AC1112" s="722">
        <v>0</v>
      </c>
      <c r="AD1112" s="722">
        <v>4900</v>
      </c>
      <c r="AE1112" s="722">
        <f t="shared" si="34"/>
        <v>4900</v>
      </c>
      <c r="AF1112" s="31"/>
      <c r="AG1112" s="31"/>
    </row>
    <row r="1113" spans="1:33" ht="30" customHeight="1">
      <c r="A1113" s="897" t="s">
        <v>6900</v>
      </c>
      <c r="B1113" s="5607" t="s">
        <v>3884</v>
      </c>
      <c r="C1113" s="677">
        <v>45190</v>
      </c>
      <c r="D1113" s="677">
        <v>45196</v>
      </c>
      <c r="E1113" s="593"/>
      <c r="F1113" s="833"/>
      <c r="G1113" s="605">
        <v>8625</v>
      </c>
      <c r="H1113" s="605" t="s">
        <v>581</v>
      </c>
      <c r="I1113" s="605"/>
      <c r="J1113" s="603" t="s">
        <v>3885</v>
      </c>
      <c r="K1113" s="1041" t="s">
        <v>3886</v>
      </c>
      <c r="L1113" s="1036" t="s">
        <v>76</v>
      </c>
      <c r="M1113" s="621" t="s">
        <v>3915</v>
      </c>
      <c r="N1113" s="605"/>
      <c r="O1113" s="679">
        <v>4</v>
      </c>
      <c r="P1113" s="679">
        <v>4</v>
      </c>
      <c r="Q1113" s="886" t="s">
        <v>3887</v>
      </c>
      <c r="R1113" s="760"/>
      <c r="S1113" s="712"/>
      <c r="T1113" s="712"/>
      <c r="U1113" s="712"/>
      <c r="V1113" s="619" t="s">
        <v>2073</v>
      </c>
      <c r="W1113" s="714"/>
      <c r="X1113" s="721" t="s">
        <v>37</v>
      </c>
      <c r="Y1113" s="712"/>
      <c r="Z1113" s="3779" t="s">
        <v>45</v>
      </c>
      <c r="AA1113" s="592"/>
      <c r="AB1113" s="3853" t="s">
        <v>5538</v>
      </c>
      <c r="AC1113" s="722">
        <v>0</v>
      </c>
      <c r="AD1113" s="722">
        <v>5940</v>
      </c>
      <c r="AE1113" s="722">
        <f t="shared" si="34"/>
        <v>23760</v>
      </c>
      <c r="AF1113" s="31">
        <v>517</v>
      </c>
      <c r="AG1113" s="273" t="s">
        <v>362</v>
      </c>
    </row>
    <row r="1114" spans="1:33" ht="30" customHeight="1">
      <c r="A1114" s="934" t="s">
        <v>6949</v>
      </c>
      <c r="B1114" s="5607" t="s">
        <v>3888</v>
      </c>
      <c r="C1114" s="677">
        <v>45190</v>
      </c>
      <c r="D1114" s="677">
        <v>45202</v>
      </c>
      <c r="E1114" s="593"/>
      <c r="F1114" s="833"/>
      <c r="G1114" s="605">
        <v>8615</v>
      </c>
      <c r="H1114" s="605" t="s">
        <v>3889</v>
      </c>
      <c r="I1114" s="605"/>
      <c r="J1114" s="603" t="s">
        <v>3890</v>
      </c>
      <c r="K1114" s="1041" t="s">
        <v>3894</v>
      </c>
      <c r="L1114" s="1036" t="s">
        <v>128</v>
      </c>
      <c r="M1114" s="621" t="s">
        <v>3916</v>
      </c>
      <c r="N1114" s="605"/>
      <c r="O1114" s="679">
        <v>3</v>
      </c>
      <c r="P1114" s="679">
        <v>3</v>
      </c>
      <c r="Q1114" s="886" t="s">
        <v>3891</v>
      </c>
      <c r="R1114" s="760"/>
      <c r="S1114" s="712"/>
      <c r="T1114" s="712"/>
      <c r="U1114" s="712"/>
      <c r="V1114" s="619" t="s">
        <v>2073</v>
      </c>
      <c r="W1114" s="714"/>
      <c r="X1114" s="721" t="s">
        <v>37</v>
      </c>
      <c r="Y1114" s="712"/>
      <c r="Z1114" s="3779" t="s">
        <v>45</v>
      </c>
      <c r="AA1114" s="592"/>
      <c r="AB1114" s="3853" t="s">
        <v>5541</v>
      </c>
      <c r="AC1114" s="722">
        <v>4500</v>
      </c>
      <c r="AD1114" s="722">
        <v>5973.51</v>
      </c>
      <c r="AE1114" s="722">
        <f t="shared" si="34"/>
        <v>22420.53</v>
      </c>
      <c r="AF1114" s="31">
        <v>482</v>
      </c>
      <c r="AG1114" s="273" t="s">
        <v>362</v>
      </c>
    </row>
    <row r="1115" spans="1:33" ht="30" customHeight="1">
      <c r="A1115" s="893" t="s">
        <v>6949</v>
      </c>
      <c r="B1115" s="5607" t="s">
        <v>3892</v>
      </c>
      <c r="C1115" s="677">
        <v>45190</v>
      </c>
      <c r="D1115" s="677">
        <v>45196</v>
      </c>
      <c r="E1115" s="593"/>
      <c r="F1115" s="833"/>
      <c r="G1115" s="605">
        <v>8615</v>
      </c>
      <c r="H1115" s="605">
        <v>171</v>
      </c>
      <c r="I1115" s="605"/>
      <c r="J1115" s="603" t="s">
        <v>3893</v>
      </c>
      <c r="K1115" s="1041" t="s">
        <v>3895</v>
      </c>
      <c r="L1115" s="1036" t="s">
        <v>167</v>
      </c>
      <c r="M1115" s="621" t="s">
        <v>3917</v>
      </c>
      <c r="N1115" s="605"/>
      <c r="O1115" s="679">
        <v>10</v>
      </c>
      <c r="P1115" s="679">
        <v>10</v>
      </c>
      <c r="Q1115" s="886" t="s">
        <v>3896</v>
      </c>
      <c r="R1115" s="760"/>
      <c r="S1115" s="712"/>
      <c r="T1115" s="712"/>
      <c r="U1115" s="712"/>
      <c r="V1115" s="912" t="s">
        <v>2073</v>
      </c>
      <c r="W1115" s="714"/>
      <c r="X1115" s="721" t="s">
        <v>37</v>
      </c>
      <c r="Y1115" s="712"/>
      <c r="Z1115" s="3795" t="s">
        <v>45</v>
      </c>
      <c r="AA1115" s="592"/>
      <c r="AB1115" s="3853" t="s">
        <v>5541</v>
      </c>
      <c r="AC1115" s="722">
        <v>0</v>
      </c>
      <c r="AD1115" s="722">
        <v>5973.51</v>
      </c>
      <c r="AE1115" s="722">
        <f t="shared" si="34"/>
        <v>59735.100000000006</v>
      </c>
      <c r="AF1115" s="42">
        <v>657</v>
      </c>
      <c r="AG1115" s="273" t="s">
        <v>362</v>
      </c>
    </row>
    <row r="1116" spans="1:33" ht="30" customHeight="1">
      <c r="A1116" s="757" t="s">
        <v>6955</v>
      </c>
      <c r="B1116" s="5607" t="s">
        <v>3897</v>
      </c>
      <c r="C1116" s="677">
        <v>45190</v>
      </c>
      <c r="D1116" s="677">
        <v>45280</v>
      </c>
      <c r="E1116" s="593"/>
      <c r="F1116" s="833"/>
      <c r="G1116" s="605">
        <v>8591</v>
      </c>
      <c r="H1116" s="605">
        <v>16</v>
      </c>
      <c r="I1116" s="605"/>
      <c r="J1116" s="603" t="s">
        <v>3898</v>
      </c>
      <c r="K1116" s="1041" t="s">
        <v>3899</v>
      </c>
      <c r="L1116" s="1036" t="s">
        <v>28</v>
      </c>
      <c r="M1116" s="621" t="s">
        <v>3918</v>
      </c>
      <c r="N1116" s="605"/>
      <c r="O1116" s="679">
        <v>2</v>
      </c>
      <c r="P1116" s="679">
        <v>2</v>
      </c>
      <c r="Q1116" s="886" t="s">
        <v>3900</v>
      </c>
      <c r="R1116" s="760"/>
      <c r="S1116" s="712"/>
      <c r="T1116" s="712"/>
      <c r="U1116" s="712"/>
      <c r="V1116" s="827" t="s">
        <v>2073</v>
      </c>
      <c r="W1116" s="714"/>
      <c r="X1116" s="721" t="s">
        <v>37</v>
      </c>
      <c r="Y1116" s="712"/>
      <c r="Z1116" s="726" t="s">
        <v>45</v>
      </c>
      <c r="AA1116" s="592"/>
      <c r="AB1116" s="3853" t="s">
        <v>5541</v>
      </c>
      <c r="AC1116" s="722">
        <v>24300</v>
      </c>
      <c r="AD1116" s="722">
        <v>8019</v>
      </c>
      <c r="AE1116" s="722">
        <f t="shared" si="34"/>
        <v>40338</v>
      </c>
      <c r="AF1116" s="31"/>
      <c r="AG1116" s="31"/>
    </row>
    <row r="1117" spans="1:33" ht="30" customHeight="1">
      <c r="A1117" s="757" t="s">
        <v>6955</v>
      </c>
      <c r="B1117" s="5607" t="s">
        <v>3901</v>
      </c>
      <c r="C1117" s="677">
        <v>45190</v>
      </c>
      <c r="D1117" s="677">
        <v>45203</v>
      </c>
      <c r="E1117" s="593"/>
      <c r="F1117" s="833"/>
      <c r="G1117" s="605">
        <v>8591</v>
      </c>
      <c r="H1117" s="605">
        <v>33</v>
      </c>
      <c r="I1117" s="605"/>
      <c r="J1117" s="603" t="s">
        <v>3902</v>
      </c>
      <c r="K1117" s="1041" t="s">
        <v>3903</v>
      </c>
      <c r="L1117" s="1036" t="s">
        <v>128</v>
      </c>
      <c r="M1117" s="621" t="s">
        <v>3919</v>
      </c>
      <c r="N1117" s="605"/>
      <c r="O1117" s="679">
        <v>3</v>
      </c>
      <c r="P1117" s="679">
        <v>3</v>
      </c>
      <c r="Q1117" s="886" t="s">
        <v>3847</v>
      </c>
      <c r="R1117" s="760"/>
      <c r="S1117" s="712"/>
      <c r="T1117" s="712"/>
      <c r="U1117" s="712"/>
      <c r="V1117" s="945" t="s">
        <v>2073</v>
      </c>
      <c r="W1117" s="714"/>
      <c r="X1117" s="721" t="s">
        <v>37</v>
      </c>
      <c r="Y1117" s="712"/>
      <c r="Z1117" s="726" t="s">
        <v>45</v>
      </c>
      <c r="AA1117" s="592"/>
      <c r="AB1117" s="3853" t="s">
        <v>5541</v>
      </c>
      <c r="AC1117" s="722">
        <v>14580</v>
      </c>
      <c r="AD1117" s="722">
        <v>8019</v>
      </c>
      <c r="AE1117" s="722">
        <f t="shared" si="34"/>
        <v>38637</v>
      </c>
      <c r="AF1117" s="31"/>
      <c r="AG1117" s="31"/>
    </row>
    <row r="1118" spans="1:33" ht="30" customHeight="1">
      <c r="A1118" s="757" t="s">
        <v>6955</v>
      </c>
      <c r="B1118" s="5607" t="s">
        <v>3904</v>
      </c>
      <c r="C1118" s="677">
        <v>45190</v>
      </c>
      <c r="D1118" s="677">
        <v>45203</v>
      </c>
      <c r="E1118" s="593"/>
      <c r="F1118" s="833"/>
      <c r="G1118" s="605">
        <v>8591</v>
      </c>
      <c r="H1118" s="605">
        <v>32</v>
      </c>
      <c r="I1118" s="605"/>
      <c r="J1118" s="603" t="s">
        <v>3905</v>
      </c>
      <c r="K1118" s="1041" t="s">
        <v>3906</v>
      </c>
      <c r="L1118" s="1036" t="s">
        <v>28</v>
      </c>
      <c r="M1118" s="621" t="s">
        <v>3920</v>
      </c>
      <c r="N1118" s="605"/>
      <c r="O1118" s="679">
        <v>2</v>
      </c>
      <c r="P1118" s="679">
        <v>2</v>
      </c>
      <c r="Q1118" s="886" t="s">
        <v>3847</v>
      </c>
      <c r="R1118" s="760"/>
      <c r="S1118" s="712"/>
      <c r="T1118" s="712"/>
      <c r="U1118" s="712"/>
      <c r="V1118" s="947" t="s">
        <v>2073</v>
      </c>
      <c r="W1118" s="714"/>
      <c r="X1118" s="721" t="s">
        <v>37</v>
      </c>
      <c r="Y1118" s="712"/>
      <c r="Z1118" s="726" t="s">
        <v>45</v>
      </c>
      <c r="AA1118" s="592"/>
      <c r="AB1118" s="3853" t="s">
        <v>5541</v>
      </c>
      <c r="AC1118" s="722">
        <v>14580</v>
      </c>
      <c r="AD1118" s="722">
        <v>8019</v>
      </c>
      <c r="AE1118" s="722">
        <f t="shared" si="34"/>
        <v>30618</v>
      </c>
      <c r="AF1118" s="31"/>
      <c r="AG1118" s="31"/>
    </row>
    <row r="1119" spans="1:33" ht="30" customHeight="1">
      <c r="A1119" s="757" t="s">
        <v>6973</v>
      </c>
      <c r="B1119" s="5607" t="s">
        <v>3907</v>
      </c>
      <c r="C1119" s="677">
        <v>45189</v>
      </c>
      <c r="D1119" s="677">
        <v>45198</v>
      </c>
      <c r="E1119" s="593"/>
      <c r="F1119" s="833"/>
      <c r="G1119" s="605">
        <v>8598</v>
      </c>
      <c r="H1119" s="605"/>
      <c r="I1119" s="605" t="s">
        <v>92</v>
      </c>
      <c r="J1119" s="603" t="s">
        <v>3908</v>
      </c>
      <c r="K1119" s="1041" t="s">
        <v>4049</v>
      </c>
      <c r="L1119" s="1036" t="s">
        <v>179</v>
      </c>
      <c r="M1119" s="621" t="s">
        <v>3921</v>
      </c>
      <c r="N1119" s="605"/>
      <c r="O1119" s="679">
        <v>8</v>
      </c>
      <c r="P1119" s="679">
        <v>8</v>
      </c>
      <c r="Q1119" s="886" t="s">
        <v>151</v>
      </c>
      <c r="R1119" s="760"/>
      <c r="S1119" s="712"/>
      <c r="T1119" s="712"/>
      <c r="U1119" s="712"/>
      <c r="V1119" s="636" t="s">
        <v>2073</v>
      </c>
      <c r="W1119" s="714"/>
      <c r="X1119" s="721" t="s">
        <v>37</v>
      </c>
      <c r="Y1119" s="712"/>
      <c r="Z1119" s="3779" t="s">
        <v>45</v>
      </c>
      <c r="AA1119" s="592"/>
      <c r="AB1119" s="847" t="s">
        <v>5535</v>
      </c>
      <c r="AC1119" s="722">
        <v>4500</v>
      </c>
      <c r="AD1119" s="722">
        <v>6272.02</v>
      </c>
      <c r="AE1119" s="722">
        <f t="shared" si="34"/>
        <v>54676.160000000003</v>
      </c>
      <c r="AF1119" s="31">
        <v>472</v>
      </c>
      <c r="AG1119" s="273" t="s">
        <v>362</v>
      </c>
    </row>
    <row r="1120" spans="1:33" ht="30" customHeight="1">
      <c r="A1120" s="757" t="s">
        <v>6966</v>
      </c>
      <c r="B1120" s="5607" t="s">
        <v>3909</v>
      </c>
      <c r="C1120" s="677">
        <v>45189</v>
      </c>
      <c r="D1120" s="677">
        <v>45197</v>
      </c>
      <c r="E1120" s="1042"/>
      <c r="F1120" s="833"/>
      <c r="G1120" s="605">
        <v>5940</v>
      </c>
      <c r="H1120" s="605" t="s">
        <v>1262</v>
      </c>
      <c r="I1120" s="605"/>
      <c r="J1120" s="603" t="s">
        <v>3910</v>
      </c>
      <c r="K1120" s="1041" t="s">
        <v>3911</v>
      </c>
      <c r="L1120" s="1036" t="s">
        <v>173</v>
      </c>
      <c r="M1120" s="621" t="s">
        <v>3922</v>
      </c>
      <c r="N1120" s="605"/>
      <c r="O1120" s="679">
        <v>1</v>
      </c>
      <c r="P1120" s="679">
        <v>1</v>
      </c>
      <c r="Q1120" s="886" t="s">
        <v>1265</v>
      </c>
      <c r="R1120" s="760"/>
      <c r="S1120" s="712"/>
      <c r="T1120" s="712"/>
      <c r="U1120" s="712"/>
      <c r="V1120" s="957" t="s">
        <v>2073</v>
      </c>
      <c r="W1120" s="714"/>
      <c r="X1120" s="721" t="s">
        <v>37</v>
      </c>
      <c r="Y1120" s="712"/>
      <c r="Z1120" s="3779" t="s">
        <v>45</v>
      </c>
      <c r="AA1120" s="592"/>
      <c r="AB1120" s="3853" t="s">
        <v>5535</v>
      </c>
      <c r="AC1120" s="722">
        <v>3450</v>
      </c>
      <c r="AD1120" s="722">
        <v>11385</v>
      </c>
      <c r="AE1120" s="722">
        <f t="shared" si="34"/>
        <v>14835</v>
      </c>
      <c r="AF1120" s="31"/>
      <c r="AG1120" s="31"/>
    </row>
    <row r="1121" spans="1:33" ht="30" customHeight="1">
      <c r="A1121" s="737" t="s">
        <v>6959</v>
      </c>
      <c r="B1121" s="9045" t="s">
        <v>3923</v>
      </c>
      <c r="C1121" s="8843">
        <v>45169</v>
      </c>
      <c r="D1121" s="8843">
        <v>45224</v>
      </c>
      <c r="E1121" s="9144"/>
      <c r="F1121" s="8877"/>
      <c r="G1121" s="8849">
        <v>8634</v>
      </c>
      <c r="H1121" s="8849" t="s">
        <v>3231</v>
      </c>
      <c r="I1121" s="8849"/>
      <c r="J1121" s="8871" t="s">
        <v>3924</v>
      </c>
      <c r="K1121" s="9096" t="s">
        <v>2804</v>
      </c>
      <c r="L1121" s="1036" t="s">
        <v>76</v>
      </c>
      <c r="M1121" s="8868" t="s">
        <v>3936</v>
      </c>
      <c r="N1121" s="1037" t="s">
        <v>3952</v>
      </c>
      <c r="O1121" s="679">
        <v>4</v>
      </c>
      <c r="P1121" s="679">
        <v>4</v>
      </c>
      <c r="Q1121" s="9096" t="s">
        <v>3925</v>
      </c>
      <c r="R1121" s="8859"/>
      <c r="S1121" s="712"/>
      <c r="T1121" s="712"/>
      <c r="U1121" s="712"/>
      <c r="V1121" s="8849" t="s">
        <v>2073</v>
      </c>
      <c r="W1121" s="8849" t="s">
        <v>7560</v>
      </c>
      <c r="X1121" s="8849" t="s">
        <v>37</v>
      </c>
      <c r="Y1121" s="8859"/>
      <c r="Z1121" s="8893" t="s">
        <v>45</v>
      </c>
      <c r="AA1121" s="592"/>
      <c r="AB1121" s="9049" t="s">
        <v>5583</v>
      </c>
      <c r="AC1121" s="8912">
        <v>4500</v>
      </c>
      <c r="AD1121" s="722">
        <v>7425</v>
      </c>
      <c r="AE1121" s="8912">
        <f>SUM(AD1121*P1121+AD1122*P1122+AC1121)</f>
        <v>78750</v>
      </c>
      <c r="AF1121" s="9218">
        <v>2</v>
      </c>
      <c r="AG1121" s="9224" t="s">
        <v>362</v>
      </c>
    </row>
    <row r="1122" spans="1:33" ht="30" customHeight="1">
      <c r="A1122" s="737" t="s">
        <v>6959</v>
      </c>
      <c r="B1122" s="9021"/>
      <c r="C1122" s="8845"/>
      <c r="D1122" s="8845"/>
      <c r="E1122" s="8866"/>
      <c r="F1122" s="8878"/>
      <c r="G1122" s="8850"/>
      <c r="H1122" s="8850"/>
      <c r="I1122" s="8850"/>
      <c r="J1122" s="8854"/>
      <c r="K1122" s="8848"/>
      <c r="L1122" s="1038" t="s">
        <v>381</v>
      </c>
      <c r="M1122" s="8869"/>
      <c r="N1122" s="782" t="s">
        <v>3954</v>
      </c>
      <c r="O1122" s="675">
        <v>1</v>
      </c>
      <c r="P1122" s="675">
        <v>1</v>
      </c>
      <c r="Q1122" s="8892"/>
      <c r="R1122" s="8860"/>
      <c r="S1122" s="712"/>
      <c r="T1122" s="712"/>
      <c r="U1122" s="712"/>
      <c r="V1122" s="8850"/>
      <c r="W1122" s="8850"/>
      <c r="X1122" s="8850"/>
      <c r="Y1122" s="8860"/>
      <c r="Z1122" s="8894"/>
      <c r="AA1122" s="592"/>
      <c r="AB1122" s="8908"/>
      <c r="AC1122" s="8913"/>
      <c r="AD1122" s="722">
        <v>44550</v>
      </c>
      <c r="AE1122" s="8913"/>
      <c r="AF1122" s="9220"/>
      <c r="AG1122" s="9071"/>
    </row>
    <row r="1123" spans="1:33" ht="30" customHeight="1">
      <c r="A1123" s="591" t="s">
        <v>6902</v>
      </c>
      <c r="B1123" s="9045" t="s">
        <v>3926</v>
      </c>
      <c r="C1123" s="8843">
        <v>45194</v>
      </c>
      <c r="D1123" s="8843">
        <v>45201</v>
      </c>
      <c r="E1123" s="8864"/>
      <c r="F1123" s="8877"/>
      <c r="G1123" s="8849">
        <v>8605</v>
      </c>
      <c r="H1123" s="8849"/>
      <c r="I1123" s="8849" t="s">
        <v>92</v>
      </c>
      <c r="J1123" s="8871" t="s">
        <v>823</v>
      </c>
      <c r="K1123" s="9096" t="s">
        <v>1333</v>
      </c>
      <c r="L1123" s="1036" t="s">
        <v>1147</v>
      </c>
      <c r="M1123" s="8868" t="s">
        <v>3937</v>
      </c>
      <c r="N1123" s="1037" t="s">
        <v>3956</v>
      </c>
      <c r="O1123" s="679">
        <v>1</v>
      </c>
      <c r="P1123" s="679">
        <v>1</v>
      </c>
      <c r="Q1123" s="9096" t="s">
        <v>3927</v>
      </c>
      <c r="R1123" s="8859"/>
      <c r="S1123" s="712"/>
      <c r="T1123" s="712"/>
      <c r="U1123" s="712"/>
      <c r="V1123" s="9118" t="s">
        <v>2073</v>
      </c>
      <c r="W1123" s="8859"/>
      <c r="X1123" s="9048" t="s">
        <v>37</v>
      </c>
      <c r="Y1123" s="8859"/>
      <c r="Z1123" s="9100" t="s">
        <v>45</v>
      </c>
      <c r="AA1123" s="592"/>
      <c r="AB1123" s="9049" t="s">
        <v>5537</v>
      </c>
      <c r="AC1123" s="8912">
        <v>0</v>
      </c>
      <c r="AD1123" s="800"/>
      <c r="AE1123" s="8912">
        <f>SUM(AD1123*P1123+AD1124*P1124+AC1123)</f>
        <v>0</v>
      </c>
      <c r="AF1123" s="9224"/>
      <c r="AG1123" s="9224"/>
    </row>
    <row r="1124" spans="1:33" ht="30" customHeight="1">
      <c r="A1124" s="917" t="s">
        <v>6902</v>
      </c>
      <c r="B1124" s="9021"/>
      <c r="C1124" s="8845"/>
      <c r="D1124" s="8845"/>
      <c r="E1124" s="8866"/>
      <c r="F1124" s="8878"/>
      <c r="G1124" s="8850"/>
      <c r="H1124" s="8850"/>
      <c r="I1124" s="8850"/>
      <c r="J1124" s="8854"/>
      <c r="K1124" s="8848"/>
      <c r="L1124" s="1038" t="s">
        <v>1095</v>
      </c>
      <c r="M1124" s="8869"/>
      <c r="N1124" s="782" t="s">
        <v>3951</v>
      </c>
      <c r="O1124" s="675">
        <v>1</v>
      </c>
      <c r="P1124" s="675">
        <v>1</v>
      </c>
      <c r="Q1124" s="8892"/>
      <c r="R1124" s="8860"/>
      <c r="S1124" s="712"/>
      <c r="T1124" s="712"/>
      <c r="U1124" s="712"/>
      <c r="V1124" s="8850"/>
      <c r="W1124" s="8860"/>
      <c r="X1124" s="8850"/>
      <c r="Y1124" s="8860"/>
      <c r="Z1124" s="8894"/>
      <c r="AA1124" s="592"/>
      <c r="AB1124" s="8908"/>
      <c r="AC1124" s="8913"/>
      <c r="AD1124" s="800"/>
      <c r="AE1124" s="8913"/>
      <c r="AF1124" s="9071"/>
      <c r="AG1124" s="9071"/>
    </row>
    <row r="1125" spans="1:33" ht="30" customHeight="1">
      <c r="A1125" s="221" t="s">
        <v>6901</v>
      </c>
      <c r="B1125" s="110" t="s">
        <v>3928</v>
      </c>
      <c r="C1125" s="59">
        <v>45194</v>
      </c>
      <c r="D1125" s="59">
        <v>45201</v>
      </c>
      <c r="E1125" s="37"/>
      <c r="F1125" s="94"/>
      <c r="G1125" s="58">
        <v>8636</v>
      </c>
      <c r="H1125" s="58" t="s">
        <v>3929</v>
      </c>
      <c r="I1125" s="58"/>
      <c r="J1125" s="38" t="s">
        <v>3930</v>
      </c>
      <c r="K1125" s="111" t="s">
        <v>3931</v>
      </c>
      <c r="L1125" s="112" t="s">
        <v>76</v>
      </c>
      <c r="M1125" s="61" t="s">
        <v>3938</v>
      </c>
      <c r="N1125" s="58"/>
      <c r="O1125" s="62">
        <v>4</v>
      </c>
      <c r="P1125" s="62">
        <v>4</v>
      </c>
      <c r="Q1125" s="96" t="s">
        <v>3932</v>
      </c>
      <c r="R1125" s="64"/>
      <c r="S1125" s="71"/>
      <c r="T1125" s="71"/>
      <c r="U1125" s="71"/>
      <c r="V1125" s="71" t="s">
        <v>256</v>
      </c>
      <c r="W1125" s="182"/>
      <c r="X1125" s="68"/>
      <c r="Y1125" s="71"/>
      <c r="Z1125" s="75"/>
      <c r="AA1125" s="36"/>
      <c r="AB1125" s="3851" t="s">
        <v>5542</v>
      </c>
      <c r="AC1125" s="280">
        <v>0</v>
      </c>
      <c r="AD1125" s="280"/>
      <c r="AE1125" s="280"/>
      <c r="AF1125" s="31"/>
      <c r="AG1125" s="31"/>
    </row>
    <row r="1126" spans="1:33" ht="30" customHeight="1">
      <c r="A1126" s="893" t="s">
        <v>6942</v>
      </c>
      <c r="B1126" s="5607" t="s">
        <v>3933</v>
      </c>
      <c r="C1126" s="677">
        <v>45192</v>
      </c>
      <c r="D1126" s="677">
        <v>45197</v>
      </c>
      <c r="E1126" s="593"/>
      <c r="F1126" s="833"/>
      <c r="G1126" s="605">
        <v>8638</v>
      </c>
      <c r="H1126" s="605">
        <v>6</v>
      </c>
      <c r="I1126" s="605"/>
      <c r="J1126" s="603" t="s">
        <v>3934</v>
      </c>
      <c r="K1126" s="1041" t="s">
        <v>3935</v>
      </c>
      <c r="L1126" s="1036" t="s">
        <v>173</v>
      </c>
      <c r="M1126" s="621" t="s">
        <v>3939</v>
      </c>
      <c r="N1126" s="605"/>
      <c r="O1126" s="679">
        <v>1</v>
      </c>
      <c r="P1126" s="679">
        <v>1</v>
      </c>
      <c r="Q1126" s="886" t="s">
        <v>1973</v>
      </c>
      <c r="R1126" s="760"/>
      <c r="S1126" s="712"/>
      <c r="T1126" s="712"/>
      <c r="U1126" s="712"/>
      <c r="V1126" s="958" t="s">
        <v>2073</v>
      </c>
      <c r="W1126" s="714"/>
      <c r="X1126" s="721" t="s">
        <v>37</v>
      </c>
      <c r="Y1126" s="712"/>
      <c r="Z1126" s="3795" t="s">
        <v>45</v>
      </c>
      <c r="AA1126" s="592"/>
      <c r="AB1126" s="3853" t="s">
        <v>5585</v>
      </c>
      <c r="AC1126" s="722">
        <v>0</v>
      </c>
      <c r="AD1126" s="722">
        <v>7613</v>
      </c>
      <c r="AE1126" s="722">
        <f t="shared" ref="AE1126:AE1127" si="35">SUM(AD1126*P1126+AC1126)</f>
        <v>7613</v>
      </c>
      <c r="AF1126" s="42">
        <v>630</v>
      </c>
      <c r="AG1126" s="273" t="s">
        <v>362</v>
      </c>
    </row>
    <row r="1127" spans="1:33" ht="30" customHeight="1">
      <c r="A1127" s="897" t="s">
        <v>6900</v>
      </c>
      <c r="B1127" s="5607" t="s">
        <v>3940</v>
      </c>
      <c r="C1127" s="677">
        <v>45194</v>
      </c>
      <c r="D1127" s="677">
        <v>45202</v>
      </c>
      <c r="E1127" s="593"/>
      <c r="F1127" s="833"/>
      <c r="G1127" s="605">
        <v>8625</v>
      </c>
      <c r="H1127" s="605" t="s">
        <v>442</v>
      </c>
      <c r="I1127" s="605"/>
      <c r="J1127" s="603" t="s">
        <v>3941</v>
      </c>
      <c r="K1127" s="1041" t="s">
        <v>3942</v>
      </c>
      <c r="L1127" s="1036" t="s">
        <v>173</v>
      </c>
      <c r="M1127" s="621" t="s">
        <v>3949</v>
      </c>
      <c r="N1127" s="605"/>
      <c r="O1127" s="679">
        <v>1</v>
      </c>
      <c r="P1127" s="679">
        <v>1</v>
      </c>
      <c r="Q1127" s="886" t="s">
        <v>3943</v>
      </c>
      <c r="R1127" s="760"/>
      <c r="S1127" s="712"/>
      <c r="T1127" s="712"/>
      <c r="U1127" s="712"/>
      <c r="V1127" s="835" t="s">
        <v>2073</v>
      </c>
      <c r="W1127" s="714"/>
      <c r="X1127" s="721" t="s">
        <v>37</v>
      </c>
      <c r="Y1127" s="712"/>
      <c r="Z1127" s="3786" t="s">
        <v>45</v>
      </c>
      <c r="AA1127" s="592"/>
      <c r="AB1127" s="3853" t="s">
        <v>5538</v>
      </c>
      <c r="AC1127" s="722">
        <v>1089</v>
      </c>
      <c r="AD1127" s="722">
        <v>5940</v>
      </c>
      <c r="AE1127" s="722">
        <f t="shared" si="35"/>
        <v>7029</v>
      </c>
      <c r="AF1127" s="31"/>
      <c r="AG1127" s="31"/>
    </row>
    <row r="1128" spans="1:33" ht="30" customHeight="1">
      <c r="A1128" s="194" t="s">
        <v>6967</v>
      </c>
      <c r="B1128" s="8905" t="s">
        <v>3944</v>
      </c>
      <c r="C1128" s="8944">
        <v>45194</v>
      </c>
      <c r="D1128" s="8944">
        <v>45251</v>
      </c>
      <c r="E1128" s="8947"/>
      <c r="F1128" s="8950"/>
      <c r="G1128" s="8905">
        <v>8607</v>
      </c>
      <c r="H1128" s="9145" t="s">
        <v>3945</v>
      </c>
      <c r="I1128" s="8905"/>
      <c r="J1128" s="9140" t="s">
        <v>3946</v>
      </c>
      <c r="K1128" s="9140" t="s">
        <v>3947</v>
      </c>
      <c r="L1128" s="68" t="s">
        <v>193</v>
      </c>
      <c r="M1128" s="8962" t="s">
        <v>3950</v>
      </c>
      <c r="N1128" s="68" t="s">
        <v>3952</v>
      </c>
      <c r="O1128" s="74">
        <v>6</v>
      </c>
      <c r="P1128" s="74">
        <v>6</v>
      </c>
      <c r="Q1128" s="9134" t="s">
        <v>3948</v>
      </c>
      <c r="R1128" s="8905"/>
      <c r="S1128" s="71"/>
      <c r="T1128" s="71"/>
      <c r="U1128" s="71"/>
      <c r="V1128" s="9139" t="s">
        <v>256</v>
      </c>
      <c r="W1128" s="8934"/>
      <c r="X1128" s="8905"/>
      <c r="Y1128" s="8934"/>
      <c r="Z1128" s="8900"/>
      <c r="AA1128" s="8936"/>
      <c r="AB1128" s="9053" t="s">
        <v>5537</v>
      </c>
      <c r="AC1128" s="293"/>
      <c r="AD1128" s="280"/>
      <c r="AE1128" s="293"/>
      <c r="AF1128" s="247"/>
      <c r="AG1128" s="247"/>
    </row>
    <row r="1129" spans="1:33" ht="30" customHeight="1">
      <c r="A1129" s="194" t="s">
        <v>6967</v>
      </c>
      <c r="B1129" s="8942"/>
      <c r="C1129" s="8945"/>
      <c r="D1129" s="8945"/>
      <c r="E1129" s="8948"/>
      <c r="F1129" s="8951"/>
      <c r="G1129" s="8942"/>
      <c r="H1129" s="8980"/>
      <c r="I1129" s="8942"/>
      <c r="J1129" s="8932"/>
      <c r="K1129" s="8932"/>
      <c r="L1129" s="36" t="s">
        <v>2010</v>
      </c>
      <c r="M1129" s="8932"/>
      <c r="N1129" s="109" t="s">
        <v>3955</v>
      </c>
      <c r="O1129" s="74">
        <v>1</v>
      </c>
      <c r="P1129" s="74">
        <v>1</v>
      </c>
      <c r="Q1129" s="9135"/>
      <c r="R1129" s="8942"/>
      <c r="S1129" s="71"/>
      <c r="T1129" s="71"/>
      <c r="U1129" s="71"/>
      <c r="V1129" s="8942"/>
      <c r="W1129" s="8937"/>
      <c r="X1129" s="8942"/>
      <c r="Y1129" s="8937"/>
      <c r="Z1129" s="9054"/>
      <c r="AA1129" s="8936"/>
      <c r="AB1129" s="8922"/>
      <c r="AC1129" s="1519"/>
      <c r="AD1129" s="280"/>
      <c r="AE1129" s="1519"/>
      <c r="AF1129" s="248"/>
      <c r="AG1129" s="248"/>
    </row>
    <row r="1130" spans="1:33" ht="30" customHeight="1">
      <c r="A1130" s="194" t="s">
        <v>6967</v>
      </c>
      <c r="B1130" s="8906"/>
      <c r="C1130" s="8946"/>
      <c r="D1130" s="8946"/>
      <c r="E1130" s="8949"/>
      <c r="F1130" s="8952"/>
      <c r="G1130" s="8906"/>
      <c r="H1130" s="8981"/>
      <c r="I1130" s="8906"/>
      <c r="J1130" s="8933"/>
      <c r="K1130" s="8933"/>
      <c r="L1130" s="36" t="s">
        <v>1095</v>
      </c>
      <c r="M1130" s="8933"/>
      <c r="N1130" s="109" t="s">
        <v>3951</v>
      </c>
      <c r="O1130" s="74">
        <v>1</v>
      </c>
      <c r="P1130" s="74">
        <v>1</v>
      </c>
      <c r="Q1130" s="9136"/>
      <c r="R1130" s="8906"/>
      <c r="S1130" s="71"/>
      <c r="T1130" s="71"/>
      <c r="U1130" s="71"/>
      <c r="V1130" s="8906"/>
      <c r="W1130" s="8935"/>
      <c r="X1130" s="8906"/>
      <c r="Y1130" s="8935"/>
      <c r="Z1130" s="8901"/>
      <c r="AA1130" s="8936"/>
      <c r="AB1130" s="8923"/>
      <c r="AC1130" s="291"/>
      <c r="AD1130" s="280"/>
      <c r="AE1130" s="291"/>
      <c r="AF1130" s="30"/>
      <c r="AG1130" s="30"/>
    </row>
    <row r="1131" spans="1:33" ht="30" customHeight="1">
      <c r="A1131" s="757" t="s">
        <v>6974</v>
      </c>
      <c r="B1131" s="5607" t="s">
        <v>3961</v>
      </c>
      <c r="C1131" s="677">
        <v>45196</v>
      </c>
      <c r="D1131" s="677">
        <v>45203</v>
      </c>
      <c r="E1131" s="593"/>
      <c r="F1131" s="833"/>
      <c r="G1131" s="605">
        <v>8600</v>
      </c>
      <c r="H1131" s="605"/>
      <c r="I1131" s="605" t="s">
        <v>92</v>
      </c>
      <c r="J1131" s="603" t="s">
        <v>3962</v>
      </c>
      <c r="K1131" s="1041" t="s">
        <v>3963</v>
      </c>
      <c r="L1131" s="1043" t="s">
        <v>3964</v>
      </c>
      <c r="M1131" s="621" t="s">
        <v>4031</v>
      </c>
      <c r="N1131" s="605"/>
      <c r="O1131" s="679">
        <v>8</v>
      </c>
      <c r="P1131" s="679">
        <v>8</v>
      </c>
      <c r="Q1131" s="886" t="s">
        <v>3965</v>
      </c>
      <c r="R1131" s="712"/>
      <c r="S1131" s="712"/>
      <c r="T1131" s="712"/>
      <c r="U1131" s="712"/>
      <c r="V1131" s="624" t="s">
        <v>2073</v>
      </c>
      <c r="W1131" s="714"/>
      <c r="X1131" s="721" t="s">
        <v>37</v>
      </c>
      <c r="Y1131" s="712"/>
      <c r="Z1131" s="3779" t="s">
        <v>45</v>
      </c>
      <c r="AA1131" s="592"/>
      <c r="AB1131" s="3853" t="s">
        <v>5585</v>
      </c>
      <c r="AC1131" s="722">
        <v>0</v>
      </c>
      <c r="AD1131" s="722">
        <v>4851</v>
      </c>
      <c r="AE1131" s="722">
        <f t="shared" ref="AE1131:AE1147" si="36">SUM(AD1131*P1131+AC1131)</f>
        <v>38808</v>
      </c>
      <c r="AF1131" s="31"/>
      <c r="AG1131" s="31"/>
    </row>
    <row r="1132" spans="1:33" ht="30" customHeight="1">
      <c r="A1132" s="897" t="s">
        <v>6901</v>
      </c>
      <c r="B1132" s="5607" t="s">
        <v>3966</v>
      </c>
      <c r="C1132" s="677">
        <v>45189</v>
      </c>
      <c r="D1132" s="677">
        <v>45246</v>
      </c>
      <c r="E1132" s="593"/>
      <c r="F1132" s="833"/>
      <c r="G1132" s="605">
        <v>8636</v>
      </c>
      <c r="H1132" s="605" t="s">
        <v>3967</v>
      </c>
      <c r="I1132" s="605"/>
      <c r="J1132" s="603" t="s">
        <v>3968</v>
      </c>
      <c r="K1132" s="1041" t="s">
        <v>3969</v>
      </c>
      <c r="L1132" s="1036" t="s">
        <v>173</v>
      </c>
      <c r="M1132" s="621" t="s">
        <v>4032</v>
      </c>
      <c r="N1132" s="605"/>
      <c r="O1132" s="679">
        <v>1</v>
      </c>
      <c r="P1132" s="679">
        <v>1</v>
      </c>
      <c r="Q1132" s="886" t="s">
        <v>3970</v>
      </c>
      <c r="R1132" s="712"/>
      <c r="S1132" s="712"/>
      <c r="T1132" s="712"/>
      <c r="U1132" s="712"/>
      <c r="V1132" s="835" t="s">
        <v>2073</v>
      </c>
      <c r="W1132" s="714"/>
      <c r="X1132" s="721" t="s">
        <v>37</v>
      </c>
      <c r="Y1132" s="712"/>
      <c r="Z1132" s="3785" t="s">
        <v>45</v>
      </c>
      <c r="AA1132" s="592"/>
      <c r="AB1132" s="3853" t="s">
        <v>5542</v>
      </c>
      <c r="AC1132" s="722">
        <v>4860</v>
      </c>
      <c r="AD1132" s="722">
        <v>8019</v>
      </c>
      <c r="AE1132" s="722">
        <f t="shared" si="36"/>
        <v>12879</v>
      </c>
      <c r="AF1132" s="31"/>
      <c r="AG1132" s="31"/>
    </row>
    <row r="1133" spans="1:33" ht="30" customHeight="1">
      <c r="A1133" s="893" t="s">
        <v>6946</v>
      </c>
      <c r="B1133" s="5607" t="s">
        <v>3971</v>
      </c>
      <c r="C1133" s="677">
        <v>45197</v>
      </c>
      <c r="D1133" s="677">
        <v>45203</v>
      </c>
      <c r="E1133" s="593"/>
      <c r="F1133" s="833"/>
      <c r="G1133" s="605"/>
      <c r="H1133" s="605"/>
      <c r="I1133" s="605" t="s">
        <v>92</v>
      </c>
      <c r="J1133" s="603" t="s">
        <v>3972</v>
      </c>
      <c r="K1133" s="1041" t="s">
        <v>3973</v>
      </c>
      <c r="L1133" s="1036" t="s">
        <v>76</v>
      </c>
      <c r="M1133" s="621" t="s">
        <v>4033</v>
      </c>
      <c r="N1133" s="605"/>
      <c r="O1133" s="679">
        <v>4</v>
      </c>
      <c r="P1133" s="679">
        <v>4</v>
      </c>
      <c r="Q1133" s="886" t="s">
        <v>3974</v>
      </c>
      <c r="R1133" s="712"/>
      <c r="S1133" s="712"/>
      <c r="T1133" s="712"/>
      <c r="U1133" s="712"/>
      <c r="V1133" s="946" t="s">
        <v>2073</v>
      </c>
      <c r="W1133" s="714"/>
      <c r="X1133" s="721" t="s">
        <v>37</v>
      </c>
      <c r="Y1133" s="712"/>
      <c r="Z1133" s="3823" t="s">
        <v>45</v>
      </c>
      <c r="AA1133" s="592"/>
      <c r="AB1133" s="3853" t="s">
        <v>5540</v>
      </c>
      <c r="AC1133" s="722">
        <v>0</v>
      </c>
      <c r="AD1133" s="722">
        <v>7392</v>
      </c>
      <c r="AE1133" s="722">
        <f t="shared" si="36"/>
        <v>29568</v>
      </c>
      <c r="AF1133" s="31"/>
      <c r="AG1133" s="31"/>
    </row>
    <row r="1134" spans="1:33" ht="30" customHeight="1">
      <c r="A1134" s="893" t="s">
        <v>6972</v>
      </c>
      <c r="B1134" s="5607" t="s">
        <v>3975</v>
      </c>
      <c r="C1134" s="677">
        <v>45197</v>
      </c>
      <c r="D1134" s="677">
        <v>45204</v>
      </c>
      <c r="E1134" s="593"/>
      <c r="F1134" s="833"/>
      <c r="G1134" s="605"/>
      <c r="H1134" s="605"/>
      <c r="I1134" s="605" t="s">
        <v>25</v>
      </c>
      <c r="J1134" s="603" t="s">
        <v>3976</v>
      </c>
      <c r="K1134" s="1041" t="s">
        <v>3977</v>
      </c>
      <c r="L1134" s="1036" t="s">
        <v>3978</v>
      </c>
      <c r="M1134" s="621" t="s">
        <v>4034</v>
      </c>
      <c r="N1134" s="1035" t="s">
        <v>6604</v>
      </c>
      <c r="O1134" s="679">
        <v>115</v>
      </c>
      <c r="P1134" s="679">
        <v>115</v>
      </c>
      <c r="Q1134" s="886" t="s">
        <v>3979</v>
      </c>
      <c r="R1134" s="712"/>
      <c r="S1134" s="712"/>
      <c r="T1134" s="712"/>
      <c r="U1134" s="712"/>
      <c r="V1134" s="619" t="s">
        <v>2073</v>
      </c>
      <c r="W1134" s="714"/>
      <c r="X1134" s="619" t="s">
        <v>37</v>
      </c>
      <c r="Y1134" s="712"/>
      <c r="Z1134" s="726" t="s">
        <v>45</v>
      </c>
      <c r="AA1134" s="592"/>
      <c r="AB1134" s="847" t="s">
        <v>5542</v>
      </c>
      <c r="AC1134" s="722">
        <v>0</v>
      </c>
      <c r="AD1134" s="722">
        <v>6700</v>
      </c>
      <c r="AE1134" s="722">
        <f t="shared" si="36"/>
        <v>770500</v>
      </c>
      <c r="AF1134" s="31"/>
      <c r="AG1134" s="31"/>
    </row>
    <row r="1135" spans="1:33" ht="30" customHeight="1">
      <c r="A1135" s="893" t="s">
        <v>6972</v>
      </c>
      <c r="B1135" s="5607" t="s">
        <v>3980</v>
      </c>
      <c r="C1135" s="677">
        <v>45196</v>
      </c>
      <c r="D1135" s="677">
        <v>45202</v>
      </c>
      <c r="E1135" s="593"/>
      <c r="F1135" s="833"/>
      <c r="G1135" s="605">
        <v>8588</v>
      </c>
      <c r="H1135" s="605"/>
      <c r="I1135" s="605" t="s">
        <v>92</v>
      </c>
      <c r="J1135" s="603" t="s">
        <v>3981</v>
      </c>
      <c r="K1135" s="1041" t="s">
        <v>3982</v>
      </c>
      <c r="L1135" s="898" t="s">
        <v>8643</v>
      </c>
      <c r="M1135" s="621" t="s">
        <v>4035</v>
      </c>
      <c r="N1135" s="899" t="s">
        <v>5039</v>
      </c>
      <c r="O1135" s="679">
        <v>8</v>
      </c>
      <c r="P1135" s="138">
        <v>16</v>
      </c>
      <c r="Q1135" s="886" t="s">
        <v>3983</v>
      </c>
      <c r="R1135" s="712"/>
      <c r="S1135" s="712"/>
      <c r="T1135" s="712"/>
      <c r="U1135" s="712"/>
      <c r="V1135" s="619" t="s">
        <v>2073</v>
      </c>
      <c r="W1135" s="714"/>
      <c r="X1135" s="619" t="s">
        <v>37</v>
      </c>
      <c r="Y1135" s="712"/>
      <c r="Z1135" s="726" t="s">
        <v>45</v>
      </c>
      <c r="AA1135" s="592"/>
      <c r="AB1135" s="3853" t="s">
        <v>5538</v>
      </c>
      <c r="AC1135" s="722">
        <v>0</v>
      </c>
      <c r="AD1135" s="722">
        <v>11250</v>
      </c>
      <c r="AE1135" s="722">
        <f t="shared" si="36"/>
        <v>180000</v>
      </c>
      <c r="AF1135" s="31"/>
      <c r="AG1135" s="31"/>
    </row>
    <row r="1136" spans="1:33" ht="30" customHeight="1">
      <c r="A1136" s="893" t="s">
        <v>6952</v>
      </c>
      <c r="B1136" s="5607" t="s">
        <v>3984</v>
      </c>
      <c r="C1136" s="677">
        <v>45195</v>
      </c>
      <c r="D1136" s="677">
        <v>45208</v>
      </c>
      <c r="E1136" s="593"/>
      <c r="F1136" s="833"/>
      <c r="G1136" s="605">
        <v>8646</v>
      </c>
      <c r="H1136" s="605">
        <v>923</v>
      </c>
      <c r="I1136" s="605"/>
      <c r="J1136" s="603" t="s">
        <v>3985</v>
      </c>
      <c r="K1136" s="1041" t="s">
        <v>3986</v>
      </c>
      <c r="L1136" s="1036" t="s">
        <v>128</v>
      </c>
      <c r="M1136" s="621" t="s">
        <v>4036</v>
      </c>
      <c r="N1136" s="605"/>
      <c r="O1136" s="679">
        <v>3</v>
      </c>
      <c r="P1136" s="679">
        <v>3</v>
      </c>
      <c r="Q1136" s="886" t="s">
        <v>3987</v>
      </c>
      <c r="R1136" s="712"/>
      <c r="S1136" s="712"/>
      <c r="T1136" s="712"/>
      <c r="U1136" s="712"/>
      <c r="V1136" s="619" t="s">
        <v>2073</v>
      </c>
      <c r="W1136" s="714"/>
      <c r="X1136" s="619" t="s">
        <v>37</v>
      </c>
      <c r="Y1136" s="712"/>
      <c r="Z1136" s="3779" t="s">
        <v>45</v>
      </c>
      <c r="AA1136" s="592"/>
      <c r="AB1136" s="3853" t="s">
        <v>5541</v>
      </c>
      <c r="AC1136" s="722">
        <v>7290</v>
      </c>
      <c r="AD1136" s="722">
        <v>7938</v>
      </c>
      <c r="AE1136" s="722">
        <f t="shared" si="36"/>
        <v>31104</v>
      </c>
      <c r="AF1136" s="31"/>
      <c r="AG1136" s="31"/>
    </row>
    <row r="1137" spans="1:33" ht="30" customHeight="1">
      <c r="A1137" s="757" t="s">
        <v>6970</v>
      </c>
      <c r="B1137" s="5607" t="s">
        <v>3988</v>
      </c>
      <c r="C1137" s="677">
        <v>45195</v>
      </c>
      <c r="D1137" s="677">
        <v>45202</v>
      </c>
      <c r="E1137" s="593"/>
      <c r="F1137" s="833"/>
      <c r="G1137" s="605">
        <v>8604</v>
      </c>
      <c r="H1137" s="605"/>
      <c r="I1137" s="605" t="s">
        <v>92</v>
      </c>
      <c r="J1137" s="603" t="s">
        <v>3989</v>
      </c>
      <c r="K1137" s="1041" t="s">
        <v>3990</v>
      </c>
      <c r="L1137" s="1036" t="s">
        <v>76</v>
      </c>
      <c r="M1137" s="621" t="s">
        <v>4037</v>
      </c>
      <c r="N1137" s="605"/>
      <c r="O1137" s="679">
        <v>4</v>
      </c>
      <c r="P1137" s="679">
        <v>4</v>
      </c>
      <c r="Q1137" s="886" t="s">
        <v>3991</v>
      </c>
      <c r="R1137" s="712"/>
      <c r="S1137" s="712"/>
      <c r="T1137" s="712"/>
      <c r="U1137" s="712"/>
      <c r="V1137" s="619" t="s">
        <v>2073</v>
      </c>
      <c r="W1137" s="714"/>
      <c r="X1137" s="721" t="s">
        <v>37</v>
      </c>
      <c r="Y1137" s="712"/>
      <c r="Z1137" s="726" t="s">
        <v>45</v>
      </c>
      <c r="AA1137" s="592"/>
      <c r="AB1137" s="3853" t="s">
        <v>5537</v>
      </c>
      <c r="AC1137" s="722">
        <v>0</v>
      </c>
      <c r="AD1137" s="722">
        <v>7350</v>
      </c>
      <c r="AE1137" s="722">
        <f t="shared" si="36"/>
        <v>29400</v>
      </c>
      <c r="AF1137" s="31">
        <v>537</v>
      </c>
      <c r="AG1137" s="273" t="s">
        <v>362</v>
      </c>
    </row>
    <row r="1138" spans="1:33" ht="30" customHeight="1">
      <c r="A1138" s="757" t="s">
        <v>6970</v>
      </c>
      <c r="B1138" s="5607" t="s">
        <v>3992</v>
      </c>
      <c r="C1138" s="677">
        <v>45196</v>
      </c>
      <c r="D1138" s="677">
        <v>45203</v>
      </c>
      <c r="E1138" s="593"/>
      <c r="F1138" s="833"/>
      <c r="G1138" s="605">
        <v>8604</v>
      </c>
      <c r="H1138" s="605"/>
      <c r="I1138" s="605" t="s">
        <v>92</v>
      </c>
      <c r="J1138" s="603" t="s">
        <v>3993</v>
      </c>
      <c r="K1138" s="1041" t="s">
        <v>3994</v>
      </c>
      <c r="L1138" s="1036" t="s">
        <v>193</v>
      </c>
      <c r="M1138" s="621" t="s">
        <v>4038</v>
      </c>
      <c r="N1138" s="605"/>
      <c r="O1138" s="679">
        <v>6</v>
      </c>
      <c r="P1138" s="679">
        <v>6</v>
      </c>
      <c r="Q1138" s="886" t="s">
        <v>3995</v>
      </c>
      <c r="R1138" s="712"/>
      <c r="S1138" s="712"/>
      <c r="T1138" s="712"/>
      <c r="U1138" s="712"/>
      <c r="V1138" s="619" t="s">
        <v>2073</v>
      </c>
      <c r="W1138" s="714"/>
      <c r="X1138" s="721" t="s">
        <v>37</v>
      </c>
      <c r="Y1138" s="712"/>
      <c r="Z1138" s="726" t="s">
        <v>45</v>
      </c>
      <c r="AA1138" s="592"/>
      <c r="AB1138" s="3853" t="s">
        <v>5537</v>
      </c>
      <c r="AC1138" s="722">
        <v>0</v>
      </c>
      <c r="AD1138" s="722">
        <v>7350</v>
      </c>
      <c r="AE1138" s="722">
        <f t="shared" si="36"/>
        <v>44100</v>
      </c>
      <c r="AF1138" s="31">
        <v>538</v>
      </c>
      <c r="AG1138" s="273" t="s">
        <v>362</v>
      </c>
    </row>
    <row r="1139" spans="1:33" ht="30" customHeight="1">
      <c r="A1139" s="757" t="s">
        <v>6970</v>
      </c>
      <c r="B1139" s="5607" t="s">
        <v>3996</v>
      </c>
      <c r="C1139" s="677">
        <v>45196</v>
      </c>
      <c r="D1139" s="677">
        <v>45203</v>
      </c>
      <c r="E1139" s="593"/>
      <c r="F1139" s="833"/>
      <c r="G1139" s="605">
        <v>8604</v>
      </c>
      <c r="H1139" s="605"/>
      <c r="I1139" s="605" t="s">
        <v>25</v>
      </c>
      <c r="J1139" s="603" t="s">
        <v>3997</v>
      </c>
      <c r="K1139" s="1041" t="s">
        <v>3998</v>
      </c>
      <c r="L1139" s="1036" t="s">
        <v>28</v>
      </c>
      <c r="M1139" s="621" t="s">
        <v>4039</v>
      </c>
      <c r="N1139" s="605"/>
      <c r="O1139" s="679">
        <v>2</v>
      </c>
      <c r="P1139" s="679">
        <v>2</v>
      </c>
      <c r="Q1139" s="886" t="s">
        <v>3998</v>
      </c>
      <c r="R1139" s="712"/>
      <c r="S1139" s="712"/>
      <c r="T1139" s="712"/>
      <c r="U1139" s="712"/>
      <c r="V1139" s="721" t="s">
        <v>2073</v>
      </c>
      <c r="W1139" s="714"/>
      <c r="X1139" s="721" t="s">
        <v>37</v>
      </c>
      <c r="Y1139" s="712"/>
      <c r="Z1139" s="726" t="s">
        <v>45</v>
      </c>
      <c r="AA1139" s="592"/>
      <c r="AB1139" s="3853" t="s">
        <v>5537</v>
      </c>
      <c r="AC1139" s="722">
        <v>2250</v>
      </c>
      <c r="AD1139" s="722">
        <v>7350</v>
      </c>
      <c r="AE1139" s="722">
        <f t="shared" si="36"/>
        <v>16950</v>
      </c>
      <c r="AF1139" s="31"/>
      <c r="AG1139" s="31"/>
    </row>
    <row r="1140" spans="1:33" ht="30" customHeight="1">
      <c r="A1140" s="192" t="s">
        <v>6973</v>
      </c>
      <c r="B1140" s="110" t="s">
        <v>3999</v>
      </c>
      <c r="C1140" s="59">
        <v>45197</v>
      </c>
      <c r="D1140" s="59">
        <v>45203</v>
      </c>
      <c r="E1140" s="37"/>
      <c r="F1140" s="94"/>
      <c r="G1140" s="58">
        <v>8598</v>
      </c>
      <c r="H1140" s="58"/>
      <c r="I1140" s="58" t="s">
        <v>92</v>
      </c>
      <c r="J1140" s="38" t="s">
        <v>4000</v>
      </c>
      <c r="K1140" s="111" t="s">
        <v>935</v>
      </c>
      <c r="L1140" s="112" t="s">
        <v>173</v>
      </c>
      <c r="M1140" s="61" t="s">
        <v>6263</v>
      </c>
      <c r="N1140" s="58"/>
      <c r="O1140" s="62">
        <v>1</v>
      </c>
      <c r="P1140" s="62">
        <v>1</v>
      </c>
      <c r="Q1140" s="96" t="s">
        <v>4001</v>
      </c>
      <c r="R1140" s="71"/>
      <c r="S1140" s="71"/>
      <c r="T1140" s="71"/>
      <c r="U1140" s="71"/>
      <c r="V1140" s="1638" t="s">
        <v>256</v>
      </c>
      <c r="W1140" s="182"/>
      <c r="X1140" s="68"/>
      <c r="Y1140" s="71"/>
      <c r="Z1140" s="75"/>
      <c r="AA1140" s="36"/>
      <c r="AB1140" s="102" t="s">
        <v>5535</v>
      </c>
      <c r="AC1140" s="280"/>
      <c r="AD1140" s="280"/>
      <c r="AE1140" s="280"/>
      <c r="AF1140" s="31"/>
      <c r="AG1140" s="31"/>
    </row>
    <row r="1141" spans="1:33" ht="30" customHeight="1">
      <c r="A1141" s="757" t="s">
        <v>6973</v>
      </c>
      <c r="B1141" s="5607" t="s">
        <v>4002</v>
      </c>
      <c r="C1141" s="677">
        <v>45197</v>
      </c>
      <c r="D1141" s="677">
        <v>45208</v>
      </c>
      <c r="E1141" s="593"/>
      <c r="F1141" s="833"/>
      <c r="G1141" s="605">
        <v>8598</v>
      </c>
      <c r="H1141" s="605" t="s">
        <v>2527</v>
      </c>
      <c r="I1141" s="605"/>
      <c r="J1141" s="603" t="s">
        <v>4003</v>
      </c>
      <c r="K1141" s="1041" t="s">
        <v>3699</v>
      </c>
      <c r="L1141" s="1036" t="s">
        <v>173</v>
      </c>
      <c r="M1141" s="621" t="s">
        <v>6264</v>
      </c>
      <c r="N1141" s="605"/>
      <c r="O1141" s="679">
        <v>1</v>
      </c>
      <c r="P1141" s="679">
        <v>1</v>
      </c>
      <c r="Q1141" s="886" t="s">
        <v>4004</v>
      </c>
      <c r="R1141" s="712"/>
      <c r="S1141" s="26"/>
      <c r="T1141" s="712"/>
      <c r="U1141" s="712"/>
      <c r="V1141" s="619" t="s">
        <v>2073</v>
      </c>
      <c r="W1141" s="714"/>
      <c r="X1141" s="619" t="s">
        <v>37</v>
      </c>
      <c r="Y1141" s="712"/>
      <c r="Z1141" s="3825" t="s">
        <v>45</v>
      </c>
      <c r="AA1141" s="592"/>
      <c r="AB1141" s="847" t="s">
        <v>5535</v>
      </c>
      <c r="AC1141" s="722">
        <v>4500</v>
      </c>
      <c r="AD1141" s="722">
        <v>6272.02</v>
      </c>
      <c r="AE1141" s="722">
        <f t="shared" si="36"/>
        <v>10772.02</v>
      </c>
      <c r="AF1141" s="31"/>
      <c r="AG1141" s="31"/>
    </row>
    <row r="1142" spans="1:33" ht="30" customHeight="1">
      <c r="A1142" s="757" t="s">
        <v>6973</v>
      </c>
      <c r="B1142" s="5607" t="s">
        <v>4005</v>
      </c>
      <c r="C1142" s="677">
        <v>45197</v>
      </c>
      <c r="D1142" s="677">
        <v>45203</v>
      </c>
      <c r="E1142" s="593"/>
      <c r="F1142" s="833"/>
      <c r="G1142" s="605">
        <v>8598</v>
      </c>
      <c r="H1142" s="605" t="s">
        <v>4006</v>
      </c>
      <c r="I1142" s="605"/>
      <c r="J1142" s="603" t="s">
        <v>4007</v>
      </c>
      <c r="K1142" s="1044" t="s">
        <v>4008</v>
      </c>
      <c r="L1142" s="1036" t="s">
        <v>1222</v>
      </c>
      <c r="M1142" s="621" t="s">
        <v>4040</v>
      </c>
      <c r="N1142" s="605"/>
      <c r="O1142" s="679">
        <v>2</v>
      </c>
      <c r="P1142" s="679">
        <v>2</v>
      </c>
      <c r="Q1142" s="886" t="s">
        <v>4009</v>
      </c>
      <c r="R1142" s="712"/>
      <c r="S1142" s="26"/>
      <c r="T1142" s="712"/>
      <c r="U1142" s="712"/>
      <c r="V1142" s="810" t="s">
        <v>2073</v>
      </c>
      <c r="W1142" s="714"/>
      <c r="X1142" s="721" t="s">
        <v>37</v>
      </c>
      <c r="Y1142" s="712"/>
      <c r="Z1142" s="3779" t="s">
        <v>45</v>
      </c>
      <c r="AA1142" s="592"/>
      <c r="AB1142" s="847" t="s">
        <v>5535</v>
      </c>
      <c r="AC1142" s="722">
        <v>0</v>
      </c>
      <c r="AD1142" s="722">
        <v>4097.28</v>
      </c>
      <c r="AE1142" s="722">
        <f t="shared" si="36"/>
        <v>8194.56</v>
      </c>
      <c r="AF1142" s="31">
        <v>473</v>
      </c>
      <c r="AG1142" s="273" t="s">
        <v>362</v>
      </c>
    </row>
    <row r="1143" spans="1:33" ht="30" customHeight="1">
      <c r="A1143" s="757" t="s">
        <v>6973</v>
      </c>
      <c r="B1143" s="5607" t="s">
        <v>4010</v>
      </c>
      <c r="C1143" s="677">
        <v>45197</v>
      </c>
      <c r="D1143" s="677">
        <v>45209</v>
      </c>
      <c r="E1143" s="593"/>
      <c r="F1143" s="833"/>
      <c r="G1143" s="605">
        <v>8598</v>
      </c>
      <c r="H1143" s="605" t="s">
        <v>4011</v>
      </c>
      <c r="I1143" s="605"/>
      <c r="J1143" s="603" t="s">
        <v>4012</v>
      </c>
      <c r="K1143" s="1045" t="s">
        <v>4047</v>
      </c>
      <c r="L1143" s="1036" t="s">
        <v>173</v>
      </c>
      <c r="M1143" s="621" t="s">
        <v>6265</v>
      </c>
      <c r="N1143" s="605"/>
      <c r="O1143" s="679">
        <v>1</v>
      </c>
      <c r="P1143" s="679">
        <v>1</v>
      </c>
      <c r="Q1143" s="886" t="s">
        <v>4013</v>
      </c>
      <c r="R1143" s="712"/>
      <c r="S1143" s="26"/>
      <c r="T1143" s="712"/>
      <c r="U1143" s="712"/>
      <c r="V1143" s="850" t="s">
        <v>2073</v>
      </c>
      <c r="W1143" s="714"/>
      <c r="X1143" s="850" t="s">
        <v>37</v>
      </c>
      <c r="Y1143" s="712"/>
      <c r="Z1143" s="3779" t="s">
        <v>45</v>
      </c>
      <c r="AA1143" s="592"/>
      <c r="AB1143" s="847" t="s">
        <v>5535</v>
      </c>
      <c r="AC1143" s="722">
        <v>6750</v>
      </c>
      <c r="AD1143" s="722">
        <v>6272.02</v>
      </c>
      <c r="AE1143" s="722">
        <f t="shared" si="36"/>
        <v>13022.02</v>
      </c>
      <c r="AF1143" s="31"/>
      <c r="AG1143" s="31"/>
    </row>
    <row r="1144" spans="1:33" ht="30" customHeight="1">
      <c r="A1144" s="3443" t="s">
        <v>6951</v>
      </c>
      <c r="B1144" s="5607" t="s">
        <v>4014</v>
      </c>
      <c r="C1144" s="677">
        <v>45198</v>
      </c>
      <c r="D1144" s="677">
        <v>45212</v>
      </c>
      <c r="E1144" s="593"/>
      <c r="F1144" s="833"/>
      <c r="G1144" s="605">
        <v>8640</v>
      </c>
      <c r="H1144" s="605">
        <v>120</v>
      </c>
      <c r="I1144" s="605"/>
      <c r="J1144" s="603" t="s">
        <v>4015</v>
      </c>
      <c r="K1144" s="1041" t="s">
        <v>4016</v>
      </c>
      <c r="L1144" s="1036" t="s">
        <v>76</v>
      </c>
      <c r="M1144" s="621" t="s">
        <v>4041</v>
      </c>
      <c r="N1144" s="605"/>
      <c r="O1144" s="679">
        <v>4</v>
      </c>
      <c r="P1144" s="679">
        <v>4</v>
      </c>
      <c r="Q1144" s="886" t="s">
        <v>4017</v>
      </c>
      <c r="R1144" s="712"/>
      <c r="S1144" s="26"/>
      <c r="T1144" s="712"/>
      <c r="U1144" s="712"/>
      <c r="V1144" s="960" t="s">
        <v>2073</v>
      </c>
      <c r="W1144" s="714"/>
      <c r="X1144" s="721" t="s">
        <v>37</v>
      </c>
      <c r="Y1144" s="712"/>
      <c r="Z1144" s="3795" t="s">
        <v>45</v>
      </c>
      <c r="AA1144" s="592"/>
      <c r="AB1144" s="3853" t="s">
        <v>5537</v>
      </c>
      <c r="AC1144" s="722">
        <v>13500</v>
      </c>
      <c r="AD1144" s="722">
        <v>6735.68</v>
      </c>
      <c r="AE1144" s="722">
        <f t="shared" si="36"/>
        <v>40442.720000000001</v>
      </c>
      <c r="AF1144" s="42">
        <v>611</v>
      </c>
      <c r="AG1144" s="273" t="s">
        <v>362</v>
      </c>
    </row>
    <row r="1145" spans="1:33" ht="30" customHeight="1">
      <c r="A1145" s="193" t="s">
        <v>6951</v>
      </c>
      <c r="B1145" s="110" t="s">
        <v>4018</v>
      </c>
      <c r="C1145" s="59">
        <v>45198</v>
      </c>
      <c r="D1145" s="59">
        <v>45211</v>
      </c>
      <c r="E1145" s="37"/>
      <c r="F1145" s="94"/>
      <c r="G1145" s="58">
        <v>8640</v>
      </c>
      <c r="H1145" s="58">
        <v>100</v>
      </c>
      <c r="I1145" s="58"/>
      <c r="J1145" s="38" t="s">
        <v>927</v>
      </c>
      <c r="K1145" s="111" t="s">
        <v>4016</v>
      </c>
      <c r="L1145" s="112" t="s">
        <v>4019</v>
      </c>
      <c r="M1145" s="61" t="s">
        <v>4042</v>
      </c>
      <c r="N1145" s="58"/>
      <c r="O1145" s="62">
        <v>15</v>
      </c>
      <c r="P1145" s="62">
        <v>15</v>
      </c>
      <c r="Q1145" s="96" t="s">
        <v>1640</v>
      </c>
      <c r="R1145" s="71"/>
      <c r="S1145" s="71"/>
      <c r="T1145" s="71"/>
      <c r="U1145" s="71"/>
      <c r="V1145" s="81" t="s">
        <v>256</v>
      </c>
      <c r="W1145" s="182"/>
      <c r="X1145" s="68"/>
      <c r="Y1145" s="71"/>
      <c r="Z1145" s="75"/>
      <c r="AA1145" s="36"/>
      <c r="AB1145" s="3851" t="s">
        <v>5537</v>
      </c>
      <c r="AC1145" s="280"/>
      <c r="AD1145" s="280"/>
      <c r="AE1145" s="280"/>
      <c r="AF1145" s="31"/>
      <c r="AG1145" s="31"/>
    </row>
    <row r="1146" spans="1:33" ht="30" customHeight="1">
      <c r="A1146" s="614" t="s">
        <v>6965</v>
      </c>
      <c r="B1146" s="5607" t="s">
        <v>4020</v>
      </c>
      <c r="C1146" s="677">
        <v>45196</v>
      </c>
      <c r="D1146" s="677">
        <v>45203</v>
      </c>
      <c r="E1146" s="593"/>
      <c r="F1146" s="833"/>
      <c r="G1146" s="605">
        <v>8609</v>
      </c>
      <c r="H1146" s="605"/>
      <c r="I1146" s="605" t="s">
        <v>92</v>
      </c>
      <c r="J1146" s="603" t="s">
        <v>4021</v>
      </c>
      <c r="K1146" s="1041" t="s">
        <v>4022</v>
      </c>
      <c r="L1146" s="1046" t="s">
        <v>6607</v>
      </c>
      <c r="M1146" s="621" t="s">
        <v>4043</v>
      </c>
      <c r="N1146" s="605"/>
      <c r="O1146" s="679">
        <v>12</v>
      </c>
      <c r="P1146" s="679">
        <v>12</v>
      </c>
      <c r="Q1146" s="886" t="s">
        <v>6074</v>
      </c>
      <c r="R1146" s="712"/>
      <c r="S1146" s="712"/>
      <c r="T1146" s="712"/>
      <c r="U1146" s="712"/>
      <c r="V1146" s="712"/>
      <c r="W1146" s="714"/>
      <c r="X1146" s="721" t="s">
        <v>37</v>
      </c>
      <c r="Y1146" s="712"/>
      <c r="Z1146" s="3776" t="s">
        <v>45</v>
      </c>
      <c r="AA1146" s="592"/>
      <c r="AB1146" s="3853" t="s">
        <v>5537</v>
      </c>
      <c r="AC1146" s="722">
        <v>0</v>
      </c>
      <c r="AD1146" s="752">
        <v>7700</v>
      </c>
      <c r="AE1146" s="752">
        <f t="shared" si="36"/>
        <v>92400</v>
      </c>
      <c r="AF1146" s="31"/>
      <c r="AG1146" s="31"/>
    </row>
    <row r="1147" spans="1:33" ht="30" customHeight="1">
      <c r="A1147" s="614" t="s">
        <v>6965</v>
      </c>
      <c r="B1147" s="5607" t="s">
        <v>4023</v>
      </c>
      <c r="C1147" s="677">
        <v>45196</v>
      </c>
      <c r="D1147" s="677">
        <v>45203</v>
      </c>
      <c r="E1147" s="593"/>
      <c r="F1147" s="833"/>
      <c r="G1147" s="605">
        <v>8609</v>
      </c>
      <c r="H1147" s="605"/>
      <c r="I1147" s="605" t="s">
        <v>92</v>
      </c>
      <c r="J1147" s="603" t="s">
        <v>4021</v>
      </c>
      <c r="K1147" s="1041" t="s">
        <v>4022</v>
      </c>
      <c r="L1147" s="898" t="s">
        <v>8651</v>
      </c>
      <c r="M1147" s="621" t="s">
        <v>4044</v>
      </c>
      <c r="N1147" s="899" t="s">
        <v>5039</v>
      </c>
      <c r="O1147" s="679">
        <v>8</v>
      </c>
      <c r="P1147" s="679">
        <v>8</v>
      </c>
      <c r="Q1147" s="886" t="s">
        <v>4024</v>
      </c>
      <c r="R1147" s="712"/>
      <c r="S1147" s="712"/>
      <c r="T1147" s="712"/>
      <c r="U1147" s="712"/>
      <c r="V1147" s="619" t="s">
        <v>2073</v>
      </c>
      <c r="W1147" s="714"/>
      <c r="X1147" s="721" t="s">
        <v>37</v>
      </c>
      <c r="Y1147" s="712"/>
      <c r="Z1147" s="3826" t="s">
        <v>45</v>
      </c>
      <c r="AA1147" s="592"/>
      <c r="AB1147" s="3853" t="s">
        <v>5537</v>
      </c>
      <c r="AC1147" s="722">
        <v>0</v>
      </c>
      <c r="AD1147" s="722">
        <v>12400</v>
      </c>
      <c r="AE1147" s="722">
        <f t="shared" si="36"/>
        <v>99200</v>
      </c>
      <c r="AF1147" s="31"/>
      <c r="AG1147" s="31"/>
    </row>
    <row r="1148" spans="1:33" ht="30" customHeight="1">
      <c r="A1148" s="193" t="s">
        <v>6965</v>
      </c>
      <c r="B1148" s="110" t="s">
        <v>4025</v>
      </c>
      <c r="C1148" s="59">
        <v>45196</v>
      </c>
      <c r="D1148" s="59">
        <v>45203</v>
      </c>
      <c r="E1148" s="37"/>
      <c r="F1148" s="94"/>
      <c r="G1148" s="58">
        <v>8609</v>
      </c>
      <c r="H1148" s="58"/>
      <c r="I1148" s="58" t="s">
        <v>92</v>
      </c>
      <c r="J1148" s="38" t="s">
        <v>4026</v>
      </c>
      <c r="K1148" s="111" t="s">
        <v>4022</v>
      </c>
      <c r="L1148" s="318" t="s">
        <v>8652</v>
      </c>
      <c r="M1148" s="61" t="s">
        <v>4045</v>
      </c>
      <c r="N1148" s="113" t="s">
        <v>5039</v>
      </c>
      <c r="O1148" s="62">
        <v>6</v>
      </c>
      <c r="P1148" s="62">
        <v>6</v>
      </c>
      <c r="Q1148" s="96" t="s">
        <v>4027</v>
      </c>
      <c r="R1148" s="71"/>
      <c r="S1148" s="71"/>
      <c r="T1148" s="71"/>
      <c r="U1148" s="71"/>
      <c r="V1148" s="81" t="s">
        <v>256</v>
      </c>
      <c r="W1148" s="182"/>
      <c r="X1148" s="68"/>
      <c r="Y1148" s="71"/>
      <c r="Z1148" s="75"/>
      <c r="AA1148" s="36"/>
      <c r="AB1148" s="3851" t="s">
        <v>5537</v>
      </c>
      <c r="AC1148" s="280"/>
      <c r="AD1148" s="280"/>
      <c r="AE1148" s="280"/>
      <c r="AF1148" s="31"/>
      <c r="AG1148" s="31"/>
    </row>
    <row r="1149" spans="1:33" ht="30" customHeight="1">
      <c r="A1149" s="737" t="s">
        <v>6960</v>
      </c>
      <c r="B1149" s="5649" t="s">
        <v>4028</v>
      </c>
      <c r="C1149" s="674">
        <v>45197</v>
      </c>
      <c r="D1149" s="674">
        <v>45208</v>
      </c>
      <c r="E1149" s="593"/>
      <c r="F1149" s="833"/>
      <c r="G1149" s="619">
        <v>8595</v>
      </c>
      <c r="H1149" s="619">
        <v>229</v>
      </c>
      <c r="I1149" s="619"/>
      <c r="J1149" s="592" t="s">
        <v>4029</v>
      </c>
      <c r="K1149" s="1041" t="s">
        <v>4048</v>
      </c>
      <c r="L1149" s="951" t="s">
        <v>167</v>
      </c>
      <c r="M1149" s="615" t="s">
        <v>4046</v>
      </c>
      <c r="N1149" s="619"/>
      <c r="O1149" s="675">
        <v>10</v>
      </c>
      <c r="P1149" s="675">
        <v>10</v>
      </c>
      <c r="Q1149" s="807" t="s">
        <v>4030</v>
      </c>
      <c r="R1149" s="712"/>
      <c r="S1149" s="712"/>
      <c r="T1149" s="712"/>
      <c r="U1149" s="712"/>
      <c r="V1149" s="961" t="s">
        <v>2073</v>
      </c>
      <c r="W1149" s="714"/>
      <c r="X1149" s="3165" t="s">
        <v>37</v>
      </c>
      <c r="Y1149" s="712"/>
      <c r="Z1149" s="3811" t="s">
        <v>45</v>
      </c>
      <c r="AA1149" s="592"/>
      <c r="AB1149" s="3853" t="s">
        <v>5585</v>
      </c>
      <c r="AC1149" s="722">
        <v>0</v>
      </c>
      <c r="AD1149" s="722">
        <v>7000</v>
      </c>
      <c r="AE1149" s="601">
        <f>SUM(AD1149*P1149+AC1149)</f>
        <v>70000</v>
      </c>
      <c r="AF1149" s="31"/>
      <c r="AG1149" s="31"/>
    </row>
    <row r="1150" spans="1:33" ht="30" customHeight="1">
      <c r="A1150" s="614" t="s">
        <v>6971</v>
      </c>
      <c r="B1150" s="5649" t="s">
        <v>4050</v>
      </c>
      <c r="C1150" s="674">
        <v>45201</v>
      </c>
      <c r="D1150" s="674">
        <v>45212</v>
      </c>
      <c r="E1150" s="593"/>
      <c r="F1150" s="833"/>
      <c r="G1150" s="619">
        <v>8601</v>
      </c>
      <c r="H1150" s="619">
        <v>134</v>
      </c>
      <c r="I1150" s="619"/>
      <c r="J1150" s="592" t="s">
        <v>4051</v>
      </c>
      <c r="K1150" s="1041" t="s">
        <v>4052</v>
      </c>
      <c r="L1150" s="951" t="s">
        <v>128</v>
      </c>
      <c r="M1150" s="615" t="s">
        <v>4091</v>
      </c>
      <c r="N1150" s="619"/>
      <c r="O1150" s="675">
        <v>3</v>
      </c>
      <c r="P1150" s="675">
        <v>3</v>
      </c>
      <c r="Q1150" s="807" t="s">
        <v>4053</v>
      </c>
      <c r="R1150" s="712"/>
      <c r="S1150" s="712"/>
      <c r="T1150" s="712"/>
      <c r="U1150" s="712"/>
      <c r="V1150" s="636" t="s">
        <v>2073</v>
      </c>
      <c r="W1150" s="714"/>
      <c r="X1150" s="721" t="s">
        <v>37</v>
      </c>
      <c r="Y1150" s="712"/>
      <c r="Z1150" s="3795" t="s">
        <v>45</v>
      </c>
      <c r="AA1150" s="592"/>
      <c r="AB1150" s="3853" t="s">
        <v>5585</v>
      </c>
      <c r="AC1150" s="722">
        <v>13500</v>
      </c>
      <c r="AD1150" s="722">
        <v>7425</v>
      </c>
      <c r="AE1150" s="601">
        <f>SUM(AD1150*P1150+AC1150)</f>
        <v>35775</v>
      </c>
      <c r="AF1150" s="31"/>
      <c r="AG1150" s="31"/>
    </row>
    <row r="1151" spans="1:33" ht="30" customHeight="1">
      <c r="A1151" s="934" t="s">
        <v>6898</v>
      </c>
      <c r="B1151" s="5649" t="s">
        <v>4054</v>
      </c>
      <c r="C1151" s="674">
        <v>45201</v>
      </c>
      <c r="D1151" s="674">
        <v>45206</v>
      </c>
      <c r="E1151" s="593"/>
      <c r="F1151" s="833"/>
      <c r="G1151" s="619">
        <v>8645</v>
      </c>
      <c r="H1151" s="619" t="s">
        <v>4055</v>
      </c>
      <c r="I1151" s="619"/>
      <c r="J1151" s="592" t="s">
        <v>4056</v>
      </c>
      <c r="K1151" s="1041" t="s">
        <v>4057</v>
      </c>
      <c r="L1151" s="951" t="s">
        <v>173</v>
      </c>
      <c r="M1151" s="615" t="s">
        <v>4092</v>
      </c>
      <c r="N1151" s="619"/>
      <c r="O1151" s="675">
        <v>1</v>
      </c>
      <c r="P1151" s="675">
        <v>1</v>
      </c>
      <c r="Q1151" s="807" t="s">
        <v>4058</v>
      </c>
      <c r="R1151" s="712"/>
      <c r="S1151" s="26"/>
      <c r="T1151" s="712"/>
      <c r="U1151" s="712"/>
      <c r="V1151" s="619" t="s">
        <v>2073</v>
      </c>
      <c r="W1151" s="714"/>
      <c r="X1151" s="619" t="s">
        <v>37</v>
      </c>
      <c r="Y1151" s="712"/>
      <c r="Z1151" s="726" t="s">
        <v>45</v>
      </c>
      <c r="AA1151" s="592"/>
      <c r="AB1151" s="3853" t="s">
        <v>5542</v>
      </c>
      <c r="AC1151" s="722">
        <v>86000</v>
      </c>
      <c r="AD1151" s="722">
        <v>37500</v>
      </c>
      <c r="AE1151" s="722">
        <f t="shared" ref="AE1151:AE1155" si="37">SUM(AD1151*P1151+AC1151)</f>
        <v>123500</v>
      </c>
      <c r="AF1151" s="31"/>
      <c r="AG1151" s="31"/>
    </row>
    <row r="1152" spans="1:33" ht="30" customHeight="1">
      <c r="A1152" s="614" t="s">
        <v>6968</v>
      </c>
      <c r="B1152" s="5649" t="s">
        <v>4059</v>
      </c>
      <c r="C1152" s="674">
        <v>45198</v>
      </c>
      <c r="D1152" s="674">
        <v>45218</v>
      </c>
      <c r="E1152" s="634"/>
      <c r="F1152" s="833"/>
      <c r="G1152" s="619"/>
      <c r="H1152" s="619"/>
      <c r="I1152" s="619"/>
      <c r="J1152" s="592" t="s">
        <v>4060</v>
      </c>
      <c r="K1152" s="1047" t="s">
        <v>4061</v>
      </c>
      <c r="L1152" s="951" t="s">
        <v>76</v>
      </c>
      <c r="M1152" s="615" t="s">
        <v>4093</v>
      </c>
      <c r="N1152" s="619"/>
      <c r="O1152" s="675">
        <v>4</v>
      </c>
      <c r="P1152" s="675">
        <v>4</v>
      </c>
      <c r="Q1152" s="807" t="s">
        <v>4062</v>
      </c>
      <c r="R1152" s="712"/>
      <c r="S1152" s="712"/>
      <c r="T1152" s="712"/>
      <c r="U1152" s="712"/>
      <c r="V1152" s="810" t="s">
        <v>2073</v>
      </c>
      <c r="W1152" s="714"/>
      <c r="X1152" s="721" t="s">
        <v>37</v>
      </c>
      <c r="Y1152" s="712"/>
      <c r="Z1152" s="726" t="s">
        <v>45</v>
      </c>
      <c r="AA1152" s="592"/>
      <c r="AB1152" s="3853" t="s">
        <v>5587</v>
      </c>
      <c r="AC1152" s="722">
        <v>0</v>
      </c>
      <c r="AD1152" s="722">
        <v>2345</v>
      </c>
      <c r="AE1152" s="722">
        <f t="shared" si="37"/>
        <v>9380</v>
      </c>
      <c r="AF1152" s="31"/>
      <c r="AG1152" s="31"/>
    </row>
    <row r="1153" spans="1:33" ht="30" customHeight="1">
      <c r="A1153" s="614" t="s">
        <v>6968</v>
      </c>
      <c r="B1153" s="5649" t="s">
        <v>4063</v>
      </c>
      <c r="C1153" s="674">
        <v>45198</v>
      </c>
      <c r="D1153" s="674">
        <v>45218</v>
      </c>
      <c r="E1153" s="634"/>
      <c r="F1153" s="833"/>
      <c r="G1153" s="619"/>
      <c r="H1153" s="619"/>
      <c r="I1153" s="619"/>
      <c r="J1153" s="592" t="s">
        <v>4064</v>
      </c>
      <c r="K1153" s="1047" t="s">
        <v>4061</v>
      </c>
      <c r="L1153" s="951" t="s">
        <v>4065</v>
      </c>
      <c r="M1153" s="615" t="s">
        <v>4094</v>
      </c>
      <c r="N1153" s="835"/>
      <c r="O1153" s="675">
        <v>75</v>
      </c>
      <c r="P1153" s="675">
        <v>75</v>
      </c>
      <c r="Q1153" s="807" t="s">
        <v>4066</v>
      </c>
      <c r="R1153" s="712"/>
      <c r="S1153" s="712"/>
      <c r="T1153" s="712"/>
      <c r="U1153" s="712"/>
      <c r="V1153" s="810" t="s">
        <v>2073</v>
      </c>
      <c r="W1153" s="714"/>
      <c r="X1153" s="721" t="s">
        <v>37</v>
      </c>
      <c r="Y1153" s="712"/>
      <c r="Z1153" s="726" t="s">
        <v>45</v>
      </c>
      <c r="AA1153" s="592"/>
      <c r="AB1153" s="3853" t="s">
        <v>5587</v>
      </c>
      <c r="AC1153" s="722">
        <v>0</v>
      </c>
      <c r="AD1153" s="722">
        <v>2345</v>
      </c>
      <c r="AE1153" s="722">
        <f t="shared" si="37"/>
        <v>175875</v>
      </c>
      <c r="AF1153" s="31"/>
      <c r="AG1153" s="31"/>
    </row>
    <row r="1154" spans="1:33" ht="30" customHeight="1">
      <c r="A1154" s="893" t="s">
        <v>6949</v>
      </c>
      <c r="B1154" s="5806" t="s">
        <v>4067</v>
      </c>
      <c r="C1154" s="674">
        <v>45201</v>
      </c>
      <c r="D1154" s="674">
        <v>45211</v>
      </c>
      <c r="E1154" s="634"/>
      <c r="F1154" s="833"/>
      <c r="G1154" s="619"/>
      <c r="H1154" s="619"/>
      <c r="I1154" s="619" t="s">
        <v>25</v>
      </c>
      <c r="J1154" s="592" t="s">
        <v>4068</v>
      </c>
      <c r="K1154" s="1041" t="s">
        <v>4069</v>
      </c>
      <c r="L1154" s="951" t="s">
        <v>4070</v>
      </c>
      <c r="M1154" s="615" t="s">
        <v>4095</v>
      </c>
      <c r="N1154" s="835" t="s">
        <v>6604</v>
      </c>
      <c r="O1154" s="675">
        <v>85</v>
      </c>
      <c r="P1154" s="675">
        <v>85</v>
      </c>
      <c r="Q1154" s="807" t="s">
        <v>4071</v>
      </c>
      <c r="R1154" s="712"/>
      <c r="S1154" s="31"/>
      <c r="T1154" s="962"/>
      <c r="U1154" s="712"/>
      <c r="V1154" s="949" t="s">
        <v>2073</v>
      </c>
      <c r="W1154" s="714"/>
      <c r="X1154" s="721" t="s">
        <v>37</v>
      </c>
      <c r="Y1154" s="712"/>
      <c r="Z1154" s="726" t="s">
        <v>45</v>
      </c>
      <c r="AA1154" s="592"/>
      <c r="AB1154" s="847" t="s">
        <v>5542</v>
      </c>
      <c r="AC1154" s="722">
        <v>4500</v>
      </c>
      <c r="AD1154" s="722">
        <v>5973.51</v>
      </c>
      <c r="AE1154" s="722">
        <f t="shared" si="37"/>
        <v>512248.35000000003</v>
      </c>
      <c r="AF1154" s="31"/>
      <c r="AG1154" s="31"/>
    </row>
    <row r="1155" spans="1:33" ht="30" customHeight="1">
      <c r="A1155" s="737" t="s">
        <v>6959</v>
      </c>
      <c r="B1155" s="5649" t="s">
        <v>4072</v>
      </c>
      <c r="C1155" s="674">
        <v>45202</v>
      </c>
      <c r="D1155" s="674">
        <v>45208</v>
      </c>
      <c r="E1155" s="634"/>
      <c r="F1155" s="833"/>
      <c r="G1155" s="619">
        <v>8634</v>
      </c>
      <c r="H1155" s="619"/>
      <c r="I1155" s="619" t="s">
        <v>92</v>
      </c>
      <c r="J1155" s="592" t="s">
        <v>4073</v>
      </c>
      <c r="K1155" s="1041" t="s">
        <v>4074</v>
      </c>
      <c r="L1155" s="951" t="s">
        <v>4075</v>
      </c>
      <c r="M1155" s="615" t="s">
        <v>4096</v>
      </c>
      <c r="N1155" s="619"/>
      <c r="O1155" s="675">
        <v>14</v>
      </c>
      <c r="P1155" s="675">
        <v>14</v>
      </c>
      <c r="Q1155" s="807" t="s">
        <v>4076</v>
      </c>
      <c r="R1155" s="712"/>
      <c r="S1155" s="712"/>
      <c r="T1155" s="712"/>
      <c r="U1155" s="712"/>
      <c r="V1155" s="624" t="s">
        <v>2073</v>
      </c>
      <c r="W1155" s="714"/>
      <c r="X1155" s="721" t="s">
        <v>37</v>
      </c>
      <c r="Y1155" s="712"/>
      <c r="Z1155" s="726" t="s">
        <v>45</v>
      </c>
      <c r="AA1155" s="592"/>
      <c r="AB1155" s="3853" t="s">
        <v>5541</v>
      </c>
      <c r="AC1155" s="722">
        <v>0</v>
      </c>
      <c r="AD1155" s="722">
        <v>7425</v>
      </c>
      <c r="AE1155" s="722">
        <f t="shared" si="37"/>
        <v>103950</v>
      </c>
      <c r="AF1155" s="31"/>
      <c r="AG1155" s="31"/>
    </row>
    <row r="1156" spans="1:33" ht="30" customHeight="1">
      <c r="A1156" s="757" t="s">
        <v>6966</v>
      </c>
      <c r="B1156" s="9087" t="s">
        <v>4077</v>
      </c>
      <c r="C1156" s="8843">
        <v>45198</v>
      </c>
      <c r="D1156" s="8843">
        <v>45209</v>
      </c>
      <c r="E1156" s="9142"/>
      <c r="F1156" s="8877"/>
      <c r="G1156" s="8849">
        <v>5940</v>
      </c>
      <c r="H1156" s="9041" t="s">
        <v>1619</v>
      </c>
      <c r="I1156" s="8849"/>
      <c r="J1156" s="8871" t="s">
        <v>4078</v>
      </c>
      <c r="K1156" s="8871" t="s">
        <v>4079</v>
      </c>
      <c r="L1156" s="619" t="s">
        <v>193</v>
      </c>
      <c r="M1156" s="8868" t="s">
        <v>4097</v>
      </c>
      <c r="N1156" s="923" t="s">
        <v>3952</v>
      </c>
      <c r="O1156" s="675">
        <v>6</v>
      </c>
      <c r="P1156" s="675">
        <v>6</v>
      </c>
      <c r="Q1156" s="8938" t="s">
        <v>1862</v>
      </c>
      <c r="R1156" s="8849" t="s">
        <v>9210</v>
      </c>
      <c r="S1156" s="712"/>
      <c r="T1156" s="712"/>
      <c r="U1156" s="712"/>
      <c r="V1156" s="8849" t="s">
        <v>2073</v>
      </c>
      <c r="W1156" s="8859"/>
      <c r="X1156" s="8849" t="s">
        <v>37</v>
      </c>
      <c r="Y1156" s="8859"/>
      <c r="Z1156" s="8893" t="s">
        <v>45</v>
      </c>
      <c r="AA1156" s="8924"/>
      <c r="AB1156" s="9049" t="s">
        <v>5535</v>
      </c>
      <c r="AC1156" s="8912">
        <v>6900</v>
      </c>
      <c r="AD1156" s="722">
        <v>11385</v>
      </c>
      <c r="AE1156" s="8912">
        <f>SUM(AD1156*P1156+AD1157*P1157+AD1158*P1158+AC1156)</f>
        <v>183120</v>
      </c>
      <c r="AF1156" s="247"/>
      <c r="AG1156" s="247"/>
    </row>
    <row r="1157" spans="1:33" ht="30" customHeight="1">
      <c r="A1157" s="757" t="s">
        <v>6966</v>
      </c>
      <c r="B1157" s="9029"/>
      <c r="C1157" s="8844"/>
      <c r="D1157" s="8844"/>
      <c r="E1157" s="8865"/>
      <c r="F1157" s="8880"/>
      <c r="G1157" s="8863"/>
      <c r="H1157" s="9015"/>
      <c r="I1157" s="8863"/>
      <c r="J1157" s="8858"/>
      <c r="K1157" s="8858"/>
      <c r="L1157" s="592" t="s">
        <v>4080</v>
      </c>
      <c r="M1157" s="8858"/>
      <c r="N1157" s="923" t="s">
        <v>3955</v>
      </c>
      <c r="O1157" s="675">
        <v>1</v>
      </c>
      <c r="P1157" s="675">
        <v>1</v>
      </c>
      <c r="Q1157" s="8939"/>
      <c r="R1157" s="8863"/>
      <c r="S1157" s="712"/>
      <c r="T1157" s="712"/>
      <c r="U1157" s="712"/>
      <c r="V1157" s="8863"/>
      <c r="W1157" s="8902"/>
      <c r="X1157" s="8863"/>
      <c r="Y1157" s="8902"/>
      <c r="Z1157" s="8896"/>
      <c r="AA1157" s="8924"/>
      <c r="AB1157" s="8910"/>
      <c r="AC1157" s="8920"/>
      <c r="AD1157" s="722">
        <v>90090</v>
      </c>
      <c r="AE1157" s="8920"/>
      <c r="AF1157" s="248"/>
      <c r="AG1157" s="248"/>
    </row>
    <row r="1158" spans="1:33" ht="30" customHeight="1">
      <c r="A1158" s="757" t="s">
        <v>6966</v>
      </c>
      <c r="B1158" s="9030"/>
      <c r="C1158" s="8845"/>
      <c r="D1158" s="8845"/>
      <c r="E1158" s="8866"/>
      <c r="F1158" s="8878"/>
      <c r="G1158" s="8850"/>
      <c r="H1158" s="9016"/>
      <c r="I1158" s="8850"/>
      <c r="J1158" s="8854"/>
      <c r="K1158" s="8854"/>
      <c r="L1158" s="1048" t="s">
        <v>4081</v>
      </c>
      <c r="M1158" s="8854"/>
      <c r="N1158" s="923" t="s">
        <v>3951</v>
      </c>
      <c r="O1158" s="675">
        <v>1</v>
      </c>
      <c r="P1158" s="675">
        <v>1</v>
      </c>
      <c r="Q1158" s="8940"/>
      <c r="R1158" s="8850"/>
      <c r="S1158" s="712"/>
      <c r="T1158" s="712"/>
      <c r="U1158" s="712"/>
      <c r="V1158" s="8850"/>
      <c r="W1158" s="8860"/>
      <c r="X1158" s="8850"/>
      <c r="Y1158" s="8860"/>
      <c r="Z1158" s="8894"/>
      <c r="AA1158" s="8924"/>
      <c r="AB1158" s="8908"/>
      <c r="AC1158" s="8913"/>
      <c r="AD1158" s="722">
        <v>17820</v>
      </c>
      <c r="AE1158" s="8913"/>
      <c r="AF1158" s="30"/>
      <c r="AG1158" s="30"/>
    </row>
    <row r="1159" spans="1:33" ht="30" customHeight="1">
      <c r="A1159" s="614" t="s">
        <v>6958</v>
      </c>
      <c r="B1159" s="9045" t="s">
        <v>4082</v>
      </c>
      <c r="C1159" s="8843">
        <v>45198</v>
      </c>
      <c r="D1159" s="8843">
        <v>45212</v>
      </c>
      <c r="E1159" s="8864"/>
      <c r="F1159" s="8877"/>
      <c r="G1159" s="8849">
        <v>8369</v>
      </c>
      <c r="H1159" s="8849"/>
      <c r="I1159" s="8849" t="s">
        <v>92</v>
      </c>
      <c r="J1159" s="8871" t="s">
        <v>4083</v>
      </c>
      <c r="K1159" s="9549" t="s">
        <v>4084</v>
      </c>
      <c r="L1159" s="951" t="s">
        <v>4085</v>
      </c>
      <c r="M1159" s="8868" t="s">
        <v>4098</v>
      </c>
      <c r="N1159" s="619" t="s">
        <v>3953</v>
      </c>
      <c r="O1159" s="675">
        <v>1</v>
      </c>
      <c r="P1159" s="675">
        <v>1</v>
      </c>
      <c r="Q1159" s="9547" t="s">
        <v>4086</v>
      </c>
      <c r="R1159" s="8859"/>
      <c r="S1159" s="712"/>
      <c r="T1159" s="712"/>
      <c r="U1159" s="712"/>
      <c r="V1159" s="9243" t="s">
        <v>2073</v>
      </c>
      <c r="W1159" s="714"/>
      <c r="X1159" s="9048" t="s">
        <v>37</v>
      </c>
      <c r="Y1159" s="712"/>
      <c r="Z1159" s="8893" t="s">
        <v>45</v>
      </c>
      <c r="AA1159" s="592"/>
      <c r="AB1159" s="9049" t="s">
        <v>5535</v>
      </c>
      <c r="AC1159" s="8912">
        <v>34500</v>
      </c>
      <c r="AD1159" s="722">
        <v>128700</v>
      </c>
      <c r="AE1159" s="8912">
        <f>SUM(AD1159*P1159+AD1160*P1160+AC1159)</f>
        <v>219630</v>
      </c>
      <c r="AF1159" s="31"/>
      <c r="AG1159" s="31"/>
    </row>
    <row r="1160" spans="1:33" ht="30" customHeight="1">
      <c r="A1160" s="614" t="s">
        <v>6958</v>
      </c>
      <c r="B1160" s="9021"/>
      <c r="C1160" s="8845"/>
      <c r="D1160" s="8845"/>
      <c r="E1160" s="8866"/>
      <c r="F1160" s="8878"/>
      <c r="G1160" s="8850"/>
      <c r="H1160" s="8850"/>
      <c r="I1160" s="8850"/>
      <c r="J1160" s="8854"/>
      <c r="K1160" s="9550"/>
      <c r="L1160" s="589" t="s">
        <v>2809</v>
      </c>
      <c r="M1160" s="8869"/>
      <c r="N1160" s="1001" t="s">
        <v>3951</v>
      </c>
      <c r="O1160" s="675">
        <v>1</v>
      </c>
      <c r="P1160" s="675">
        <v>1</v>
      </c>
      <c r="Q1160" s="9548"/>
      <c r="R1160" s="8860"/>
      <c r="S1160" s="712"/>
      <c r="T1160" s="712"/>
      <c r="U1160" s="712"/>
      <c r="V1160" s="9575"/>
      <c r="W1160" s="714"/>
      <c r="X1160" s="9125"/>
      <c r="Y1160" s="712"/>
      <c r="Z1160" s="8894"/>
      <c r="AA1160" s="592"/>
      <c r="AB1160" s="9059"/>
      <c r="AC1160" s="8913"/>
      <c r="AD1160" s="722">
        <v>56430</v>
      </c>
      <c r="AE1160" s="8913"/>
      <c r="AF1160" s="31"/>
      <c r="AG1160" s="31"/>
    </row>
    <row r="1161" spans="1:33" ht="30" customHeight="1">
      <c r="A1161" s="737" t="s">
        <v>6960</v>
      </c>
      <c r="B1161" s="5649" t="s">
        <v>4087</v>
      </c>
      <c r="C1161" s="674">
        <v>45198</v>
      </c>
      <c r="D1161" s="674">
        <v>45204</v>
      </c>
      <c r="E1161" s="593"/>
      <c r="F1161" s="833"/>
      <c r="G1161" s="619">
        <v>8595</v>
      </c>
      <c r="H1161" s="619"/>
      <c r="I1161" s="619" t="s">
        <v>92</v>
      </c>
      <c r="J1161" s="768" t="s">
        <v>4088</v>
      </c>
      <c r="K1161" s="1041" t="s">
        <v>4089</v>
      </c>
      <c r="L1161" s="951" t="s">
        <v>173</v>
      </c>
      <c r="M1161" s="615" t="s">
        <v>4099</v>
      </c>
      <c r="N1161" s="619"/>
      <c r="O1161" s="675">
        <v>1</v>
      </c>
      <c r="P1161" s="675">
        <v>1</v>
      </c>
      <c r="Q1161" s="807" t="s">
        <v>4090</v>
      </c>
      <c r="R1161" s="712"/>
      <c r="S1161" s="712"/>
      <c r="T1161" s="712"/>
      <c r="U1161" s="712"/>
      <c r="V1161" s="619" t="s">
        <v>2073</v>
      </c>
      <c r="W1161" s="714"/>
      <c r="X1161" s="721" t="s">
        <v>37</v>
      </c>
      <c r="Y1161" s="712"/>
      <c r="Z1161" s="726" t="s">
        <v>45</v>
      </c>
      <c r="AA1161" s="592"/>
      <c r="AB1161" s="3853" t="s">
        <v>5585</v>
      </c>
      <c r="AC1161" s="722">
        <v>0</v>
      </c>
      <c r="AD1161" s="722">
        <v>7000</v>
      </c>
      <c r="AE1161" s="722">
        <f t="shared" ref="AE1161:AE1167" si="38">SUM(AD1161*P1161+AC1161)</f>
        <v>7000</v>
      </c>
      <c r="AF1161" s="31"/>
      <c r="AG1161" s="31"/>
    </row>
    <row r="1162" spans="1:33" ht="30" customHeight="1">
      <c r="A1162" s="614" t="s">
        <v>6971</v>
      </c>
      <c r="B1162" s="5649" t="s">
        <v>4100</v>
      </c>
      <c r="C1162" s="674">
        <v>45202</v>
      </c>
      <c r="D1162" s="674">
        <v>45292</v>
      </c>
      <c r="E1162" s="1049"/>
      <c r="F1162" s="833"/>
      <c r="G1162" s="619">
        <v>8601</v>
      </c>
      <c r="H1162" s="619">
        <v>191</v>
      </c>
      <c r="I1162" s="619"/>
      <c r="J1162" s="768" t="s">
        <v>4101</v>
      </c>
      <c r="K1162" s="1041" t="s">
        <v>4102</v>
      </c>
      <c r="L1162" s="951" t="s">
        <v>28</v>
      </c>
      <c r="M1162" s="615" t="s">
        <v>4122</v>
      </c>
      <c r="N1162" s="619"/>
      <c r="O1162" s="675">
        <v>2</v>
      </c>
      <c r="P1162" s="675">
        <v>2</v>
      </c>
      <c r="Q1162" s="807" t="s">
        <v>4103</v>
      </c>
      <c r="R1162" s="712"/>
      <c r="S1162" s="712"/>
      <c r="T1162" s="712"/>
      <c r="U1162" s="712"/>
      <c r="V1162" s="868" t="s">
        <v>2073</v>
      </c>
      <c r="W1162" s="714"/>
      <c r="X1162" s="3165" t="s">
        <v>37</v>
      </c>
      <c r="Y1162" s="712"/>
      <c r="Z1162" s="726" t="s">
        <v>45</v>
      </c>
      <c r="AA1162" s="592"/>
      <c r="AB1162" s="3853" t="s">
        <v>5540</v>
      </c>
      <c r="AC1162" s="722">
        <v>22500</v>
      </c>
      <c r="AD1162" s="722">
        <v>7425</v>
      </c>
      <c r="AE1162" s="722">
        <f t="shared" si="38"/>
        <v>37350</v>
      </c>
      <c r="AF1162" s="31"/>
      <c r="AG1162" s="31"/>
    </row>
    <row r="1163" spans="1:33" ht="30" customHeight="1">
      <c r="A1163" s="614" t="s">
        <v>6971</v>
      </c>
      <c r="B1163" s="5649" t="s">
        <v>4104</v>
      </c>
      <c r="C1163" s="674">
        <v>45202</v>
      </c>
      <c r="D1163" s="674">
        <v>45292</v>
      </c>
      <c r="E1163" s="593"/>
      <c r="F1163" s="833"/>
      <c r="G1163" s="619">
        <v>8601</v>
      </c>
      <c r="H1163" s="619">
        <v>157</v>
      </c>
      <c r="I1163" s="619"/>
      <c r="J1163" s="768" t="s">
        <v>4105</v>
      </c>
      <c r="K1163" s="1041" t="s">
        <v>4106</v>
      </c>
      <c r="L1163" s="951" t="s">
        <v>28</v>
      </c>
      <c r="M1163" s="615" t="s">
        <v>4123</v>
      </c>
      <c r="N1163" s="619"/>
      <c r="O1163" s="675">
        <v>2</v>
      </c>
      <c r="P1163" s="675">
        <v>2</v>
      </c>
      <c r="Q1163" s="807" t="s">
        <v>4107</v>
      </c>
      <c r="R1163" s="712"/>
      <c r="S1163" s="712"/>
      <c r="T1163" s="712"/>
      <c r="U1163" s="712"/>
      <c r="V1163" s="963" t="s">
        <v>2073</v>
      </c>
      <c r="W1163" s="714"/>
      <c r="X1163" s="721" t="s">
        <v>37</v>
      </c>
      <c r="Y1163" s="712"/>
      <c r="Z1163" s="3795" t="s">
        <v>45</v>
      </c>
      <c r="AA1163" s="592"/>
      <c r="AB1163" s="3853" t="s">
        <v>5540</v>
      </c>
      <c r="AC1163" s="722">
        <v>6750</v>
      </c>
      <c r="AD1163" s="722">
        <v>7425</v>
      </c>
      <c r="AE1163" s="722">
        <f t="shared" si="38"/>
        <v>21600</v>
      </c>
      <c r="AF1163" s="31"/>
      <c r="AG1163" s="31"/>
    </row>
    <row r="1164" spans="1:33" ht="30" customHeight="1">
      <c r="A1164" s="757" t="s">
        <v>6970</v>
      </c>
      <c r="B1164" s="5649" t="s">
        <v>4108</v>
      </c>
      <c r="C1164" s="674">
        <v>45202</v>
      </c>
      <c r="D1164" s="674">
        <v>45209</v>
      </c>
      <c r="E1164" s="593"/>
      <c r="F1164" s="833"/>
      <c r="G1164" s="619">
        <v>8604</v>
      </c>
      <c r="H1164" s="619"/>
      <c r="I1164" s="619" t="s">
        <v>92</v>
      </c>
      <c r="J1164" s="768" t="s">
        <v>4109</v>
      </c>
      <c r="K1164" s="1041" t="s">
        <v>4110</v>
      </c>
      <c r="L1164" s="775" t="s">
        <v>8653</v>
      </c>
      <c r="M1164" s="615" t="s">
        <v>4124</v>
      </c>
      <c r="N1164" s="899" t="s">
        <v>5039</v>
      </c>
      <c r="O1164" s="675">
        <v>38</v>
      </c>
      <c r="P1164" s="119">
        <v>42</v>
      </c>
      <c r="Q1164" s="807" t="s">
        <v>4111</v>
      </c>
      <c r="R1164" s="712"/>
      <c r="S1164" s="712"/>
      <c r="T1164" s="712"/>
      <c r="U1164" s="712"/>
      <c r="V1164" s="968" t="s">
        <v>2073</v>
      </c>
      <c r="W1164" s="714"/>
      <c r="X1164" s="721" t="s">
        <v>37</v>
      </c>
      <c r="Y1164" s="712"/>
      <c r="Z1164" s="3795" t="s">
        <v>45</v>
      </c>
      <c r="AA1164" s="592"/>
      <c r="AB1164" s="3853" t="s">
        <v>5535</v>
      </c>
      <c r="AC1164" s="722">
        <v>0</v>
      </c>
      <c r="AD1164" s="722">
        <v>15876</v>
      </c>
      <c r="AE1164" s="722">
        <f t="shared" si="38"/>
        <v>666792</v>
      </c>
      <c r="AF1164" s="31"/>
      <c r="AG1164" s="31"/>
    </row>
    <row r="1165" spans="1:33" ht="30" customHeight="1">
      <c r="A1165" s="893" t="s">
        <v>6975</v>
      </c>
      <c r="B1165" s="5649" t="s">
        <v>4112</v>
      </c>
      <c r="C1165" s="674">
        <v>45203</v>
      </c>
      <c r="D1165" s="674">
        <v>45210</v>
      </c>
      <c r="E1165" s="593"/>
      <c r="F1165" s="833"/>
      <c r="G1165" s="619">
        <v>17</v>
      </c>
      <c r="H1165" s="619">
        <v>138</v>
      </c>
      <c r="I1165" s="619"/>
      <c r="J1165" s="768" t="s">
        <v>4113</v>
      </c>
      <c r="K1165" s="1041" t="s">
        <v>4114</v>
      </c>
      <c r="L1165" s="951" t="s">
        <v>173</v>
      </c>
      <c r="M1165" s="615" t="s">
        <v>4125</v>
      </c>
      <c r="N1165" s="619"/>
      <c r="O1165" s="675">
        <v>1</v>
      </c>
      <c r="P1165" s="675">
        <v>1</v>
      </c>
      <c r="Q1165" s="807" t="s">
        <v>4115</v>
      </c>
      <c r="R1165" s="712"/>
      <c r="S1165" s="712"/>
      <c r="T1165" s="712"/>
      <c r="U1165" s="712"/>
      <c r="V1165" s="964" t="s">
        <v>2073</v>
      </c>
      <c r="W1165" s="714"/>
      <c r="X1165" s="3165" t="s">
        <v>37</v>
      </c>
      <c r="Y1165" s="712"/>
      <c r="Z1165" s="3795" t="s">
        <v>45</v>
      </c>
      <c r="AA1165" s="592"/>
      <c r="AB1165" s="847" t="s">
        <v>5537</v>
      </c>
      <c r="AC1165" s="722">
        <v>0</v>
      </c>
      <c r="AD1165" s="722">
        <v>6643.53</v>
      </c>
      <c r="AE1165" s="722">
        <f t="shared" si="38"/>
        <v>6643.53</v>
      </c>
      <c r="AF1165" s="31"/>
      <c r="AG1165" s="31"/>
    </row>
    <row r="1166" spans="1:33" ht="30" customHeight="1">
      <c r="A1166" s="614" t="s">
        <v>6951</v>
      </c>
      <c r="B1166" s="5649" t="s">
        <v>4116</v>
      </c>
      <c r="C1166" s="674">
        <v>45203</v>
      </c>
      <c r="D1166" s="674">
        <v>45212</v>
      </c>
      <c r="E1166" s="593"/>
      <c r="F1166" s="833"/>
      <c r="G1166" s="619">
        <v>8640</v>
      </c>
      <c r="H1166" s="619">
        <v>81</v>
      </c>
      <c r="I1166" s="619"/>
      <c r="J1166" s="768" t="s">
        <v>4117</v>
      </c>
      <c r="K1166" s="1041" t="s">
        <v>4016</v>
      </c>
      <c r="L1166" s="951" t="s">
        <v>128</v>
      </c>
      <c r="M1166" s="615" t="s">
        <v>4126</v>
      </c>
      <c r="N1166" s="619"/>
      <c r="O1166" s="675">
        <v>3</v>
      </c>
      <c r="P1166" s="675">
        <v>3</v>
      </c>
      <c r="Q1166" s="807" t="s">
        <v>1640</v>
      </c>
      <c r="R1166" s="712"/>
      <c r="S1166" s="712"/>
      <c r="T1166" s="712"/>
      <c r="U1166" s="712"/>
      <c r="V1166" s="619" t="s">
        <v>2073</v>
      </c>
      <c r="W1166" s="714"/>
      <c r="X1166" s="721" t="s">
        <v>37</v>
      </c>
      <c r="Y1166" s="712"/>
      <c r="Z1166" s="3795" t="s">
        <v>45</v>
      </c>
      <c r="AA1166" s="592"/>
      <c r="AB1166" s="3853" t="s">
        <v>5535</v>
      </c>
      <c r="AC1166" s="722">
        <v>2250</v>
      </c>
      <c r="AD1166" s="722">
        <v>6735.68</v>
      </c>
      <c r="AE1166" s="722">
        <f t="shared" si="38"/>
        <v>22457.040000000001</v>
      </c>
      <c r="AF1166" s="31"/>
      <c r="AG1166" s="31"/>
    </row>
    <row r="1167" spans="1:33" ht="30" customHeight="1">
      <c r="A1167" s="614" t="s">
        <v>6958</v>
      </c>
      <c r="B1167" s="5649" t="s">
        <v>4118</v>
      </c>
      <c r="C1167" s="674">
        <v>45163</v>
      </c>
      <c r="D1167" s="674">
        <v>45169</v>
      </c>
      <c r="E1167" s="593"/>
      <c r="F1167" s="833"/>
      <c r="G1167" s="619">
        <v>8369</v>
      </c>
      <c r="H1167" s="619" t="s">
        <v>478</v>
      </c>
      <c r="I1167" s="619"/>
      <c r="J1167" s="768" t="s">
        <v>4119</v>
      </c>
      <c r="K1167" s="1041" t="s">
        <v>4120</v>
      </c>
      <c r="L1167" s="951" t="s">
        <v>28</v>
      </c>
      <c r="M1167" s="615" t="s">
        <v>4127</v>
      </c>
      <c r="N1167" s="619"/>
      <c r="O1167" s="675">
        <v>2</v>
      </c>
      <c r="P1167" s="675">
        <v>2</v>
      </c>
      <c r="Q1167" s="807" t="s">
        <v>4121</v>
      </c>
      <c r="R1167" s="712"/>
      <c r="S1167" s="712"/>
      <c r="T1167" s="712"/>
      <c r="U1167" s="712"/>
      <c r="V1167" s="718" t="s">
        <v>2073</v>
      </c>
      <c r="W1167" s="714"/>
      <c r="X1167" s="3165" t="s">
        <v>37</v>
      </c>
      <c r="Y1167" s="712"/>
      <c r="Z1167" s="726" t="s">
        <v>45</v>
      </c>
      <c r="AA1167" s="592"/>
      <c r="AB1167" s="3853" t="s">
        <v>5535</v>
      </c>
      <c r="AC1167" s="722">
        <v>0</v>
      </c>
      <c r="AD1167" s="722">
        <v>11385</v>
      </c>
      <c r="AE1167" s="722">
        <f t="shared" si="38"/>
        <v>22770</v>
      </c>
      <c r="AF1167" s="31"/>
      <c r="AG1167" s="31"/>
    </row>
    <row r="1168" spans="1:33" ht="30" customHeight="1">
      <c r="A1168" s="757" t="s">
        <v>6967</v>
      </c>
      <c r="B1168" s="9045" t="s">
        <v>4128</v>
      </c>
      <c r="C1168" s="8843">
        <v>45203</v>
      </c>
      <c r="D1168" s="8843">
        <v>45260</v>
      </c>
      <c r="E1168" s="8864"/>
      <c r="F1168" s="8877"/>
      <c r="G1168" s="8849">
        <v>8607</v>
      </c>
      <c r="H1168" s="8849" t="s">
        <v>4129</v>
      </c>
      <c r="I1168" s="8849"/>
      <c r="J1168" s="8871" t="s">
        <v>4130</v>
      </c>
      <c r="K1168" s="9096" t="s">
        <v>4131</v>
      </c>
      <c r="L1168" s="1036" t="s">
        <v>1093</v>
      </c>
      <c r="M1168" s="8868" t="s">
        <v>4142</v>
      </c>
      <c r="N1168" s="1050" t="s">
        <v>3953</v>
      </c>
      <c r="O1168" s="679">
        <v>1</v>
      </c>
      <c r="P1168" s="679">
        <v>1</v>
      </c>
      <c r="Q1168" s="9096" t="s">
        <v>4132</v>
      </c>
      <c r="R1168" s="8859"/>
      <c r="S1168" s="712"/>
      <c r="T1168" s="712"/>
      <c r="U1168" s="712"/>
      <c r="V1168" s="9052" t="s">
        <v>2073</v>
      </c>
      <c r="W1168" s="8859"/>
      <c r="X1168" s="9052" t="s">
        <v>37</v>
      </c>
      <c r="Y1168" s="8859"/>
      <c r="Z1168" s="8893" t="s">
        <v>45</v>
      </c>
      <c r="AA1168" s="8924"/>
      <c r="AB1168" s="9049" t="s">
        <v>5537</v>
      </c>
      <c r="AC1168" s="8912">
        <v>4500</v>
      </c>
      <c r="AD1168" s="722">
        <v>101200</v>
      </c>
      <c r="AE1168" s="8912">
        <f>SUM(AD1168*P1168+AD1169*P1169+AC1168)</f>
        <v>192180</v>
      </c>
      <c r="AF1168" s="247"/>
      <c r="AG1168" s="247"/>
    </row>
    <row r="1169" spans="1:33" ht="30" customHeight="1">
      <c r="A1169" s="757" t="s">
        <v>6967</v>
      </c>
      <c r="B1169" s="9021"/>
      <c r="C1169" s="8845"/>
      <c r="D1169" s="8845"/>
      <c r="E1169" s="8866"/>
      <c r="F1169" s="8878"/>
      <c r="G1169" s="8850"/>
      <c r="H1169" s="8850"/>
      <c r="I1169" s="8850"/>
      <c r="J1169" s="8854"/>
      <c r="K1169" s="8848"/>
      <c r="L1169" s="1038" t="s">
        <v>1861</v>
      </c>
      <c r="M1169" s="8869"/>
      <c r="N1169" s="782" t="s">
        <v>3951</v>
      </c>
      <c r="O1169" s="675">
        <v>2</v>
      </c>
      <c r="P1169" s="675">
        <v>2</v>
      </c>
      <c r="Q1169" s="8892"/>
      <c r="R1169" s="8860"/>
      <c r="S1169" s="712"/>
      <c r="T1169" s="712"/>
      <c r="U1169" s="712"/>
      <c r="V1169" s="8850"/>
      <c r="W1169" s="8860"/>
      <c r="X1169" s="8850"/>
      <c r="Y1169" s="8860"/>
      <c r="Z1169" s="8894"/>
      <c r="AA1169" s="8924"/>
      <c r="AB1169" s="8908"/>
      <c r="AC1169" s="8913"/>
      <c r="AD1169" s="722">
        <v>43240</v>
      </c>
      <c r="AE1169" s="8913"/>
      <c r="AF1169" s="30"/>
      <c r="AG1169" s="30"/>
    </row>
    <row r="1170" spans="1:33" ht="30" customHeight="1">
      <c r="A1170" s="614" t="s">
        <v>6954</v>
      </c>
      <c r="B1170" s="5649" t="s">
        <v>4133</v>
      </c>
      <c r="C1170" s="674">
        <v>45202</v>
      </c>
      <c r="D1170" s="674">
        <v>45209</v>
      </c>
      <c r="E1170" s="593"/>
      <c r="F1170" s="833"/>
      <c r="G1170" s="619">
        <v>8596</v>
      </c>
      <c r="H1170" s="619" t="s">
        <v>4134</v>
      </c>
      <c r="I1170" s="619"/>
      <c r="J1170" s="768" t="s">
        <v>4135</v>
      </c>
      <c r="K1170" s="1041" t="s">
        <v>4136</v>
      </c>
      <c r="L1170" s="951" t="s">
        <v>173</v>
      </c>
      <c r="M1170" s="615" t="s">
        <v>4143</v>
      </c>
      <c r="N1170" s="619"/>
      <c r="O1170" s="675">
        <v>1</v>
      </c>
      <c r="P1170" s="675">
        <v>1</v>
      </c>
      <c r="Q1170" s="807" t="s">
        <v>4137</v>
      </c>
      <c r="R1170" s="712"/>
      <c r="S1170" s="712"/>
      <c r="T1170" s="712"/>
      <c r="U1170" s="712"/>
      <c r="V1170" s="961" t="s">
        <v>2073</v>
      </c>
      <c r="W1170" s="714"/>
      <c r="X1170" s="721" t="s">
        <v>37</v>
      </c>
      <c r="Y1170" s="712"/>
      <c r="Z1170" s="726" t="s">
        <v>45</v>
      </c>
      <c r="AA1170" s="592"/>
      <c r="AB1170" s="3843" t="s">
        <v>5585</v>
      </c>
      <c r="AC1170" s="722">
        <v>0</v>
      </c>
      <c r="AD1170" s="722">
        <v>6368.81</v>
      </c>
      <c r="AE1170" s="722">
        <f t="shared" ref="AE1170:AE1172" si="39">SUM(AD1170*P1170+AC1170)</f>
        <v>6368.81</v>
      </c>
      <c r="AF1170" s="31"/>
      <c r="AG1170" s="31"/>
    </row>
    <row r="1171" spans="1:33" ht="30" customHeight="1">
      <c r="A1171" s="614" t="s">
        <v>6954</v>
      </c>
      <c r="B1171" s="5649" t="s">
        <v>4138</v>
      </c>
      <c r="C1171" s="674">
        <v>45203</v>
      </c>
      <c r="D1171" s="674">
        <v>45212</v>
      </c>
      <c r="E1171" s="593"/>
      <c r="F1171" s="833"/>
      <c r="G1171" s="619">
        <v>8596</v>
      </c>
      <c r="H1171" s="619">
        <v>108</v>
      </c>
      <c r="I1171" s="619"/>
      <c r="J1171" s="768" t="s">
        <v>4139</v>
      </c>
      <c r="K1171" s="1041" t="s">
        <v>4140</v>
      </c>
      <c r="L1171" s="951" t="s">
        <v>28</v>
      </c>
      <c r="M1171" s="615" t="s">
        <v>4144</v>
      </c>
      <c r="N1171" s="619"/>
      <c r="O1171" s="675">
        <v>2</v>
      </c>
      <c r="P1171" s="675">
        <v>2</v>
      </c>
      <c r="Q1171" s="807" t="s">
        <v>4141</v>
      </c>
      <c r="R1171" s="712"/>
      <c r="S1171" s="712"/>
      <c r="T1171" s="712"/>
      <c r="U1171" s="712"/>
      <c r="V1171" s="619" t="s">
        <v>2073</v>
      </c>
      <c r="W1171" s="714"/>
      <c r="X1171" s="721" t="s">
        <v>37</v>
      </c>
      <c r="Y1171" s="712"/>
      <c r="Z1171" s="3795" t="s">
        <v>45</v>
      </c>
      <c r="AA1171" s="592"/>
      <c r="AB1171" s="3843" t="s">
        <v>5585</v>
      </c>
      <c r="AC1171" s="722">
        <v>0</v>
      </c>
      <c r="AD1171" s="722">
        <v>6368.81</v>
      </c>
      <c r="AE1171" s="722">
        <f t="shared" si="39"/>
        <v>12737.62</v>
      </c>
      <c r="AF1171" s="42">
        <v>600</v>
      </c>
      <c r="AG1171" s="31" t="s">
        <v>362</v>
      </c>
    </row>
    <row r="1172" spans="1:33" ht="30" customHeight="1">
      <c r="A1172" s="737" t="s">
        <v>6959</v>
      </c>
      <c r="B1172" s="5649" t="s">
        <v>4145</v>
      </c>
      <c r="C1172" s="674">
        <v>45205</v>
      </c>
      <c r="D1172" s="674">
        <v>45211</v>
      </c>
      <c r="E1172" s="593"/>
      <c r="F1172" s="833"/>
      <c r="G1172" s="619">
        <v>8643</v>
      </c>
      <c r="H1172" s="619" t="s">
        <v>4146</v>
      </c>
      <c r="I1172" s="619"/>
      <c r="J1172" s="768" t="s">
        <v>4147</v>
      </c>
      <c r="K1172" s="1041" t="s">
        <v>4148</v>
      </c>
      <c r="L1172" s="951" t="s">
        <v>76</v>
      </c>
      <c r="M1172" s="615" t="s">
        <v>4170</v>
      </c>
      <c r="N1172" s="619"/>
      <c r="O1172" s="675">
        <v>4</v>
      </c>
      <c r="P1172" s="675">
        <v>4</v>
      </c>
      <c r="Q1172" s="807" t="s">
        <v>4149</v>
      </c>
      <c r="R1172" s="712"/>
      <c r="S1172" s="712"/>
      <c r="T1172" s="712"/>
      <c r="U1172" s="712"/>
      <c r="V1172" s="718" t="s">
        <v>2073</v>
      </c>
      <c r="W1172" s="714"/>
      <c r="X1172" s="721" t="s">
        <v>37</v>
      </c>
      <c r="Y1172" s="712"/>
      <c r="Z1172" s="3779" t="s">
        <v>45</v>
      </c>
      <c r="AA1172" s="592"/>
      <c r="AB1172" s="3853" t="s">
        <v>5541</v>
      </c>
      <c r="AC1172" s="722">
        <v>0</v>
      </c>
      <c r="AD1172" s="722">
        <v>7425</v>
      </c>
      <c r="AE1172" s="722">
        <f t="shared" si="39"/>
        <v>29700</v>
      </c>
      <c r="AF1172" s="31">
        <v>511</v>
      </c>
      <c r="AG1172" s="273" t="s">
        <v>362</v>
      </c>
    </row>
    <row r="1173" spans="1:33" ht="30" customHeight="1">
      <c r="A1173" s="614" t="s">
        <v>6953</v>
      </c>
      <c r="B1173" s="9045" t="s">
        <v>4150</v>
      </c>
      <c r="C1173" s="8843">
        <v>45204</v>
      </c>
      <c r="D1173" s="8843">
        <v>45215</v>
      </c>
      <c r="E1173" s="8864"/>
      <c r="F1173" s="8877"/>
      <c r="G1173" s="8849">
        <v>8599</v>
      </c>
      <c r="H1173" s="8849">
        <v>280</v>
      </c>
      <c r="I1173" s="8849"/>
      <c r="J1173" s="8871" t="s">
        <v>4151</v>
      </c>
      <c r="K1173" s="9096" t="s">
        <v>4152</v>
      </c>
      <c r="L1173" s="1036" t="s">
        <v>62</v>
      </c>
      <c r="M1173" s="8868" t="s">
        <v>4171</v>
      </c>
      <c r="N1173" s="1051" t="s">
        <v>3952</v>
      </c>
      <c r="O1173" s="679">
        <v>5</v>
      </c>
      <c r="P1173" s="679">
        <v>5</v>
      </c>
      <c r="Q1173" s="9138" t="s">
        <v>4154</v>
      </c>
      <c r="R1173" s="8859"/>
      <c r="S1173" s="712"/>
      <c r="T1173" s="712"/>
      <c r="U1173" s="712"/>
      <c r="V1173" s="9574" t="s">
        <v>2073</v>
      </c>
      <c r="W1173" s="8859"/>
      <c r="X1173" s="9048" t="s">
        <v>37</v>
      </c>
      <c r="Y1173" s="8859"/>
      <c r="Z1173" s="8893" t="s">
        <v>45</v>
      </c>
      <c r="AA1173" s="8924"/>
      <c r="AB1173" s="9049" t="s">
        <v>5535</v>
      </c>
      <c r="AC1173" s="8912">
        <v>4500</v>
      </c>
      <c r="AD1173" s="722">
        <v>6296.75</v>
      </c>
      <c r="AE1173" s="8912">
        <f>SUM(AD1173*P1173+AD1174*P1174+AC1173)</f>
        <v>73766.91</v>
      </c>
      <c r="AF1173" s="9218">
        <v>570</v>
      </c>
      <c r="AG1173" s="9654" t="s">
        <v>362</v>
      </c>
    </row>
    <row r="1174" spans="1:33" ht="30" customHeight="1">
      <c r="A1174" s="614" t="s">
        <v>6953</v>
      </c>
      <c r="B1174" s="9021"/>
      <c r="C1174" s="8845"/>
      <c r="D1174" s="8845"/>
      <c r="E1174" s="8866"/>
      <c r="F1174" s="8878"/>
      <c r="G1174" s="8850"/>
      <c r="H1174" s="8850"/>
      <c r="I1174" s="8850"/>
      <c r="J1174" s="8854"/>
      <c r="K1174" s="8848"/>
      <c r="L1174" s="1038" t="s">
        <v>4153</v>
      </c>
      <c r="M1174" s="8869"/>
      <c r="N1174" s="1052" t="s">
        <v>3954</v>
      </c>
      <c r="O1174" s="675">
        <v>1</v>
      </c>
      <c r="P1174" s="675">
        <v>1</v>
      </c>
      <c r="Q1174" s="8892"/>
      <c r="R1174" s="8860"/>
      <c r="S1174" s="712"/>
      <c r="T1174" s="712"/>
      <c r="U1174" s="712"/>
      <c r="V1174" s="8850"/>
      <c r="W1174" s="8860"/>
      <c r="X1174" s="8850"/>
      <c r="Y1174" s="8860"/>
      <c r="Z1174" s="8894"/>
      <c r="AA1174" s="8924"/>
      <c r="AB1174" s="8908"/>
      <c r="AC1174" s="8913"/>
      <c r="AD1174" s="722">
        <v>37783.160000000003</v>
      </c>
      <c r="AE1174" s="8913"/>
      <c r="AF1174" s="9220"/>
      <c r="AG1174" s="9655"/>
    </row>
    <row r="1175" spans="1:33" ht="30" customHeight="1">
      <c r="A1175" s="893" t="s">
        <v>6953</v>
      </c>
      <c r="B1175" s="9045" t="s">
        <v>4155</v>
      </c>
      <c r="C1175" s="8843">
        <v>45204</v>
      </c>
      <c r="D1175" s="8843">
        <v>45215</v>
      </c>
      <c r="E1175" s="8864"/>
      <c r="F1175" s="8877"/>
      <c r="G1175" s="8849">
        <v>8599</v>
      </c>
      <c r="H1175" s="8849">
        <v>49</v>
      </c>
      <c r="I1175" s="8849"/>
      <c r="J1175" s="8871" t="s">
        <v>4156</v>
      </c>
      <c r="K1175" s="9096" t="s">
        <v>4152</v>
      </c>
      <c r="L1175" s="1036" t="s">
        <v>4157</v>
      </c>
      <c r="M1175" s="8868" t="s">
        <v>4172</v>
      </c>
      <c r="N1175" s="1051" t="s">
        <v>3953</v>
      </c>
      <c r="O1175" s="679">
        <v>1</v>
      </c>
      <c r="P1175" s="679">
        <v>1</v>
      </c>
      <c r="Q1175" s="9138" t="s">
        <v>4158</v>
      </c>
      <c r="R1175" s="8859"/>
      <c r="S1175" s="712"/>
      <c r="T1175" s="712"/>
      <c r="U1175" s="712"/>
      <c r="V1175" s="8984" t="s">
        <v>2073</v>
      </c>
      <c r="W1175" s="8859"/>
      <c r="X1175" s="9047" t="s">
        <v>37</v>
      </c>
      <c r="Y1175" s="8859"/>
      <c r="Z1175" s="8893" t="s">
        <v>45</v>
      </c>
      <c r="AA1175" s="8924"/>
      <c r="AB1175" s="9049" t="s">
        <v>5536</v>
      </c>
      <c r="AC1175" s="8912">
        <v>0</v>
      </c>
      <c r="AD1175" s="722">
        <v>92358.85</v>
      </c>
      <c r="AE1175" s="8912">
        <f>SUM(AD1175*P1175+AD1176*P1176+AC1175)</f>
        <v>131821.44</v>
      </c>
      <c r="AF1175" s="247"/>
      <c r="AG1175" s="247"/>
    </row>
    <row r="1176" spans="1:33" ht="30" customHeight="1">
      <c r="A1176" s="893" t="s">
        <v>6953</v>
      </c>
      <c r="B1176" s="9021"/>
      <c r="C1176" s="8845"/>
      <c r="D1176" s="8845"/>
      <c r="E1176" s="8866"/>
      <c r="F1176" s="8878"/>
      <c r="G1176" s="8850"/>
      <c r="H1176" s="8850"/>
      <c r="I1176" s="8850"/>
      <c r="J1176" s="8854"/>
      <c r="K1176" s="8848"/>
      <c r="L1176" s="1038" t="s">
        <v>2809</v>
      </c>
      <c r="M1176" s="8869"/>
      <c r="N1176" s="1052" t="s">
        <v>3951</v>
      </c>
      <c r="O1176" s="675">
        <v>1</v>
      </c>
      <c r="P1176" s="675">
        <v>1</v>
      </c>
      <c r="Q1176" s="8892"/>
      <c r="R1176" s="8860"/>
      <c r="S1176" s="712"/>
      <c r="T1176" s="712"/>
      <c r="U1176" s="712"/>
      <c r="V1176" s="8850"/>
      <c r="W1176" s="8860"/>
      <c r="X1176" s="8850"/>
      <c r="Y1176" s="8860"/>
      <c r="Z1176" s="8894"/>
      <c r="AA1176" s="8924"/>
      <c r="AB1176" s="8908"/>
      <c r="AC1176" s="8913"/>
      <c r="AD1176" s="722">
        <v>39462.589999999997</v>
      </c>
      <c r="AE1176" s="8913"/>
      <c r="AF1176" s="30"/>
      <c r="AG1176" s="30"/>
    </row>
    <row r="1177" spans="1:33" ht="30" customHeight="1">
      <c r="A1177" s="737" t="s">
        <v>6973</v>
      </c>
      <c r="B1177" s="5649" t="s">
        <v>4159</v>
      </c>
      <c r="C1177" s="674">
        <v>45204</v>
      </c>
      <c r="D1177" s="674">
        <v>45210</v>
      </c>
      <c r="E1177" s="593"/>
      <c r="F1177" s="833"/>
      <c r="G1177" s="619">
        <v>8598</v>
      </c>
      <c r="H1177" s="619" t="s">
        <v>4160</v>
      </c>
      <c r="I1177" s="619"/>
      <c r="J1177" s="768" t="s">
        <v>4161</v>
      </c>
      <c r="K1177" s="1041" t="s">
        <v>4162</v>
      </c>
      <c r="L1177" s="951" t="s">
        <v>173</v>
      </c>
      <c r="M1177" s="615" t="s">
        <v>4173</v>
      </c>
      <c r="N1177" s="619"/>
      <c r="O1177" s="675">
        <v>1</v>
      </c>
      <c r="P1177" s="675">
        <v>1</v>
      </c>
      <c r="Q1177" s="807" t="s">
        <v>1265</v>
      </c>
      <c r="R1177" s="712"/>
      <c r="S1177" s="712"/>
      <c r="T1177" s="712"/>
      <c r="U1177" s="712"/>
      <c r="V1177" s="619" t="s">
        <v>2073</v>
      </c>
      <c r="W1177" s="714"/>
      <c r="X1177" s="3165" t="s">
        <v>37</v>
      </c>
      <c r="Y1177" s="712"/>
      <c r="Z1177" s="3779" t="s">
        <v>45</v>
      </c>
      <c r="AA1177" s="592"/>
      <c r="AB1177" s="847" t="s">
        <v>5535</v>
      </c>
      <c r="AC1177" s="722">
        <v>0</v>
      </c>
      <c r="AD1177" s="722">
        <v>6272.02</v>
      </c>
      <c r="AE1177" s="722">
        <f t="shared" ref="AE1177:AE1203" si="40">SUM(AD1177*P1177+AC1177)</f>
        <v>6272.02</v>
      </c>
      <c r="AF1177" s="31"/>
      <c r="AG1177" s="31"/>
    </row>
    <row r="1178" spans="1:33" ht="30" customHeight="1">
      <c r="A1178" s="757" t="s">
        <v>6966</v>
      </c>
      <c r="B1178" s="5649" t="s">
        <v>4163</v>
      </c>
      <c r="C1178" s="674">
        <v>45204</v>
      </c>
      <c r="D1178" s="674">
        <v>45212</v>
      </c>
      <c r="E1178" s="634"/>
      <c r="F1178" s="833"/>
      <c r="G1178" s="619">
        <v>5940</v>
      </c>
      <c r="H1178" s="619">
        <v>100</v>
      </c>
      <c r="I1178" s="619"/>
      <c r="J1178" s="768" t="s">
        <v>4164</v>
      </c>
      <c r="K1178" s="1041" t="s">
        <v>2693</v>
      </c>
      <c r="L1178" s="951" t="s">
        <v>28</v>
      </c>
      <c r="M1178" s="615" t="s">
        <v>4174</v>
      </c>
      <c r="N1178" s="619"/>
      <c r="O1178" s="675">
        <v>2</v>
      </c>
      <c r="P1178" s="675">
        <v>2</v>
      </c>
      <c r="Q1178" s="807" t="s">
        <v>4165</v>
      </c>
      <c r="R1178" s="712"/>
      <c r="S1178" s="712"/>
      <c r="T1178" s="712"/>
      <c r="U1178" s="712"/>
      <c r="V1178" s="957" t="s">
        <v>2073</v>
      </c>
      <c r="W1178" s="714"/>
      <c r="X1178" s="3165" t="s">
        <v>37</v>
      </c>
      <c r="Y1178" s="712"/>
      <c r="Z1178" s="3779" t="s">
        <v>45</v>
      </c>
      <c r="AA1178" s="592"/>
      <c r="AB1178" s="3853" t="s">
        <v>5535</v>
      </c>
      <c r="AC1178" s="722">
        <v>3450</v>
      </c>
      <c r="AD1178" s="722">
        <v>11385</v>
      </c>
      <c r="AE1178" s="722">
        <f t="shared" si="40"/>
        <v>26220</v>
      </c>
      <c r="AF1178" s="31"/>
      <c r="AG1178" s="31"/>
    </row>
    <row r="1179" spans="1:33" ht="30" customHeight="1">
      <c r="A1179" s="614" t="s">
        <v>6964</v>
      </c>
      <c r="B1179" s="5649" t="s">
        <v>4166</v>
      </c>
      <c r="C1179" s="674">
        <v>45204</v>
      </c>
      <c r="D1179" s="674">
        <v>45212</v>
      </c>
      <c r="E1179" s="593"/>
      <c r="F1179" s="833"/>
      <c r="G1179" s="619">
        <v>9052</v>
      </c>
      <c r="H1179" s="619" t="s">
        <v>2536</v>
      </c>
      <c r="I1179" s="619"/>
      <c r="J1179" s="768" t="s">
        <v>4167</v>
      </c>
      <c r="K1179" s="1041" t="s">
        <v>4168</v>
      </c>
      <c r="L1179" s="951" t="s">
        <v>28</v>
      </c>
      <c r="M1179" s="615" t="s">
        <v>4175</v>
      </c>
      <c r="N1179" s="619"/>
      <c r="O1179" s="675">
        <v>2</v>
      </c>
      <c r="P1179" s="675">
        <v>2</v>
      </c>
      <c r="Q1179" s="807" t="s">
        <v>4169</v>
      </c>
      <c r="R1179" s="712"/>
      <c r="S1179" s="712"/>
      <c r="T1179" s="712"/>
      <c r="U1179" s="712"/>
      <c r="V1179" s="887" t="s">
        <v>2073</v>
      </c>
      <c r="W1179" s="714"/>
      <c r="X1179" s="619" t="s">
        <v>37</v>
      </c>
      <c r="Y1179" s="712"/>
      <c r="Z1179" s="726" t="s">
        <v>45</v>
      </c>
      <c r="AA1179" s="592"/>
      <c r="AB1179" s="3853" t="s">
        <v>5542</v>
      </c>
      <c r="AC1179" s="722">
        <v>1100</v>
      </c>
      <c r="AD1179" s="722">
        <v>6229.08</v>
      </c>
      <c r="AE1179" s="722">
        <f t="shared" si="40"/>
        <v>13558.16</v>
      </c>
      <c r="AF1179" s="31"/>
      <c r="AG1179" s="31"/>
    </row>
    <row r="1180" spans="1:33" ht="30" customHeight="1">
      <c r="A1180" s="893" t="s">
        <v>6946</v>
      </c>
      <c r="B1180" s="5649" t="s">
        <v>4176</v>
      </c>
      <c r="C1180" s="674">
        <v>45205</v>
      </c>
      <c r="D1180" s="674">
        <v>45211</v>
      </c>
      <c r="E1180" s="593"/>
      <c r="F1180" s="833"/>
      <c r="G1180" s="619"/>
      <c r="H1180" s="619"/>
      <c r="I1180" s="619" t="s">
        <v>92</v>
      </c>
      <c r="J1180" s="768" t="s">
        <v>4177</v>
      </c>
      <c r="K1180" s="1041" t="s">
        <v>4178</v>
      </c>
      <c r="L1180" s="951" t="s">
        <v>28</v>
      </c>
      <c r="M1180" s="615" t="s">
        <v>4205</v>
      </c>
      <c r="N1180" s="619"/>
      <c r="O1180" s="675">
        <v>2</v>
      </c>
      <c r="P1180" s="675">
        <v>2</v>
      </c>
      <c r="Q1180" s="807" t="s">
        <v>4179</v>
      </c>
      <c r="R1180" s="712"/>
      <c r="S1180" s="712"/>
      <c r="T1180" s="712"/>
      <c r="U1180" s="712"/>
      <c r="V1180" s="965" t="s">
        <v>2073</v>
      </c>
      <c r="W1180" s="714"/>
      <c r="X1180" s="721" t="s">
        <v>37</v>
      </c>
      <c r="Y1180" s="712"/>
      <c r="Z1180" s="3823" t="s">
        <v>45</v>
      </c>
      <c r="AA1180" s="592"/>
      <c r="AB1180" s="3853" t="s">
        <v>5539</v>
      </c>
      <c r="AC1180" s="722">
        <v>0</v>
      </c>
      <c r="AD1180" s="722">
        <v>7392</v>
      </c>
      <c r="AE1180" s="722">
        <f t="shared" si="40"/>
        <v>14784</v>
      </c>
      <c r="AF1180" s="31"/>
      <c r="AG1180" s="31"/>
    </row>
    <row r="1181" spans="1:33" ht="30" customHeight="1">
      <c r="A1181" s="614" t="s">
        <v>6946</v>
      </c>
      <c r="B1181" s="5645" t="s">
        <v>4180</v>
      </c>
      <c r="C1181" s="674">
        <v>45208</v>
      </c>
      <c r="D1181" s="674">
        <v>45212</v>
      </c>
      <c r="E1181" s="593"/>
      <c r="F1181" s="833"/>
      <c r="G1181" s="619">
        <v>8626</v>
      </c>
      <c r="H1181" s="619"/>
      <c r="I1181" s="619" t="s">
        <v>92</v>
      </c>
      <c r="J1181" s="1053" t="s">
        <v>4181</v>
      </c>
      <c r="K1181" s="1041" t="s">
        <v>4182</v>
      </c>
      <c r="L1181" s="951" t="s">
        <v>28</v>
      </c>
      <c r="M1181" s="615" t="s">
        <v>4206</v>
      </c>
      <c r="N1181" s="619"/>
      <c r="O1181" s="675">
        <v>2</v>
      </c>
      <c r="P1181" s="675">
        <v>2</v>
      </c>
      <c r="Q1181" s="807" t="s">
        <v>4183</v>
      </c>
      <c r="R1181" s="712"/>
      <c r="S1181" s="712"/>
      <c r="T1181" s="712"/>
      <c r="U1181" s="712"/>
      <c r="V1181" s="957" t="s">
        <v>2073</v>
      </c>
      <c r="W1181" s="714"/>
      <c r="X1181" s="721" t="s">
        <v>37</v>
      </c>
      <c r="Y1181" s="712"/>
      <c r="Z1181" s="726" t="s">
        <v>45</v>
      </c>
      <c r="AA1181" s="592"/>
      <c r="AB1181" s="3853" t="s">
        <v>5540</v>
      </c>
      <c r="AC1181" s="722">
        <v>0</v>
      </c>
      <c r="AD1181" s="722">
        <v>7392</v>
      </c>
      <c r="AE1181" s="722">
        <f t="shared" si="40"/>
        <v>14784</v>
      </c>
      <c r="AF1181" s="31"/>
      <c r="AG1181" s="31"/>
    </row>
    <row r="1182" spans="1:33" ht="30" customHeight="1">
      <c r="A1182" s="614" t="s">
        <v>6946</v>
      </c>
      <c r="B1182" s="5645" t="s">
        <v>4184</v>
      </c>
      <c r="C1182" s="674">
        <v>45205</v>
      </c>
      <c r="D1182" s="674">
        <v>45211</v>
      </c>
      <c r="E1182" s="593"/>
      <c r="F1182" s="833"/>
      <c r="G1182" s="619">
        <v>8626</v>
      </c>
      <c r="H1182" s="619"/>
      <c r="I1182" s="619" t="s">
        <v>92</v>
      </c>
      <c r="J1182" s="1053" t="s">
        <v>4185</v>
      </c>
      <c r="K1182" s="1041" t="s">
        <v>4186</v>
      </c>
      <c r="L1182" s="951" t="s">
        <v>28</v>
      </c>
      <c r="M1182" s="615" t="s">
        <v>4207</v>
      </c>
      <c r="N1182" s="619"/>
      <c r="O1182" s="675">
        <v>2</v>
      </c>
      <c r="P1182" s="675">
        <v>2</v>
      </c>
      <c r="Q1182" s="807" t="s">
        <v>4187</v>
      </c>
      <c r="R1182" s="712"/>
      <c r="S1182" s="712"/>
      <c r="T1182" s="712"/>
      <c r="U1182" s="712"/>
      <c r="V1182" s="966" t="s">
        <v>2073</v>
      </c>
      <c r="W1182" s="714"/>
      <c r="X1182" s="721" t="s">
        <v>37</v>
      </c>
      <c r="Y1182" s="712"/>
      <c r="Z1182" s="726" t="s">
        <v>45</v>
      </c>
      <c r="AA1182" s="592"/>
      <c r="AB1182" s="3853" t="s">
        <v>5540</v>
      </c>
      <c r="AC1182" s="722">
        <v>0</v>
      </c>
      <c r="AD1182" s="722">
        <v>7392</v>
      </c>
      <c r="AE1182" s="722">
        <f t="shared" si="40"/>
        <v>14784</v>
      </c>
      <c r="AF1182" s="31"/>
      <c r="AG1182" s="31"/>
    </row>
    <row r="1183" spans="1:33" ht="30" customHeight="1">
      <c r="A1183" s="614" t="s">
        <v>6962</v>
      </c>
      <c r="B1183" s="5645" t="s">
        <v>4188</v>
      </c>
      <c r="C1183" s="674">
        <v>45205</v>
      </c>
      <c r="D1183" s="674">
        <v>45211</v>
      </c>
      <c r="E1183" s="593"/>
      <c r="F1183" s="833"/>
      <c r="G1183" s="619"/>
      <c r="H1183" s="619"/>
      <c r="I1183" s="619" t="s">
        <v>92</v>
      </c>
      <c r="J1183" s="1053" t="s">
        <v>4189</v>
      </c>
      <c r="K1183" s="2520" t="s">
        <v>4430</v>
      </c>
      <c r="L1183" s="775" t="s">
        <v>8651</v>
      </c>
      <c r="M1183" s="615" t="s">
        <v>4208</v>
      </c>
      <c r="N1183" s="899" t="s">
        <v>5039</v>
      </c>
      <c r="O1183" s="675">
        <v>8</v>
      </c>
      <c r="P1183" s="675">
        <v>8</v>
      </c>
      <c r="Q1183" s="2520" t="s">
        <v>4431</v>
      </c>
      <c r="R1183" s="712"/>
      <c r="S1183" s="712"/>
      <c r="T1183" s="712"/>
      <c r="U1183" s="712"/>
      <c r="V1183" s="981" t="s">
        <v>2073</v>
      </c>
      <c r="W1183" s="714"/>
      <c r="X1183" s="981" t="s">
        <v>37</v>
      </c>
      <c r="Y1183" s="712"/>
      <c r="Z1183" s="726" t="s">
        <v>45</v>
      </c>
      <c r="AA1183" s="592"/>
      <c r="AB1183" s="3853" t="s">
        <v>5543</v>
      </c>
      <c r="AC1183" s="722">
        <v>0</v>
      </c>
      <c r="AD1183" s="722">
        <v>17997</v>
      </c>
      <c r="AE1183" s="722">
        <f t="shared" si="40"/>
        <v>143976</v>
      </c>
      <c r="AF1183" s="31"/>
      <c r="AG1183" s="31"/>
    </row>
    <row r="1184" spans="1:33" ht="30" customHeight="1">
      <c r="A1184" s="893" t="s">
        <v>6949</v>
      </c>
      <c r="B1184" s="5645" t="s">
        <v>4190</v>
      </c>
      <c r="C1184" s="674">
        <v>45197</v>
      </c>
      <c r="D1184" s="674">
        <v>45204</v>
      </c>
      <c r="E1184" s="593"/>
      <c r="F1184" s="833"/>
      <c r="G1184" s="619">
        <v>8615</v>
      </c>
      <c r="H1184" s="619" t="s">
        <v>4191</v>
      </c>
      <c r="I1184" s="619"/>
      <c r="J1184" s="1053" t="s">
        <v>4192</v>
      </c>
      <c r="K1184" s="1041" t="s">
        <v>4193</v>
      </c>
      <c r="L1184" s="951" t="s">
        <v>173</v>
      </c>
      <c r="M1184" s="615" t="s">
        <v>4209</v>
      </c>
      <c r="N1184" s="619"/>
      <c r="O1184" s="675">
        <v>1</v>
      </c>
      <c r="P1184" s="675">
        <v>1</v>
      </c>
      <c r="Q1184" s="807" t="s">
        <v>4194</v>
      </c>
      <c r="R1184" s="712"/>
      <c r="S1184" s="712"/>
      <c r="T1184" s="712"/>
      <c r="U1184" s="712"/>
      <c r="V1184" s="967" t="s">
        <v>2073</v>
      </c>
      <c r="W1184" s="714"/>
      <c r="X1184" s="721" t="s">
        <v>37</v>
      </c>
      <c r="Y1184" s="712"/>
      <c r="Z1184" s="726" t="s">
        <v>45</v>
      </c>
      <c r="AA1184" s="592"/>
      <c r="AB1184" s="3853" t="s">
        <v>5541</v>
      </c>
      <c r="AC1184" s="722">
        <v>0</v>
      </c>
      <c r="AD1184" s="722">
        <v>5973.51</v>
      </c>
      <c r="AE1184" s="722">
        <f t="shared" si="40"/>
        <v>5973.51</v>
      </c>
      <c r="AF1184" s="42">
        <v>689</v>
      </c>
      <c r="AG1184" s="31" t="s">
        <v>362</v>
      </c>
    </row>
    <row r="1185" spans="1:33" ht="30" customHeight="1">
      <c r="A1185" s="893" t="s">
        <v>6952</v>
      </c>
      <c r="B1185" s="5645" t="s">
        <v>4195</v>
      </c>
      <c r="C1185" s="674">
        <v>45208</v>
      </c>
      <c r="D1185" s="674">
        <v>45212</v>
      </c>
      <c r="E1185" s="593"/>
      <c r="F1185" s="833"/>
      <c r="G1185" s="619">
        <v>8646</v>
      </c>
      <c r="H1185" s="619" t="s">
        <v>977</v>
      </c>
      <c r="I1185" s="619"/>
      <c r="J1185" s="1053" t="s">
        <v>4196</v>
      </c>
      <c r="K1185" s="1041" t="s">
        <v>4197</v>
      </c>
      <c r="L1185" s="951" t="s">
        <v>76</v>
      </c>
      <c r="M1185" s="615" t="s">
        <v>4210</v>
      </c>
      <c r="N1185" s="619"/>
      <c r="O1185" s="675">
        <v>4</v>
      </c>
      <c r="P1185" s="675">
        <v>4</v>
      </c>
      <c r="Q1185" s="807" t="s">
        <v>4198</v>
      </c>
      <c r="R1185" s="712"/>
      <c r="S1185" s="712"/>
      <c r="T1185" s="712"/>
      <c r="U1185" s="712"/>
      <c r="V1185" s="619" t="s">
        <v>2073</v>
      </c>
      <c r="W1185" s="714"/>
      <c r="X1185" s="721" t="s">
        <v>37</v>
      </c>
      <c r="Y1185" s="712"/>
      <c r="Z1185" s="726" t="s">
        <v>45</v>
      </c>
      <c r="AA1185" s="592"/>
      <c r="AB1185" s="3853" t="s">
        <v>5541</v>
      </c>
      <c r="AC1185" s="722">
        <v>0</v>
      </c>
      <c r="AD1185" s="722">
        <v>7938</v>
      </c>
      <c r="AE1185" s="722">
        <f t="shared" si="40"/>
        <v>31752</v>
      </c>
      <c r="AF1185" s="31">
        <v>544</v>
      </c>
      <c r="AG1185" s="273" t="s">
        <v>362</v>
      </c>
    </row>
    <row r="1186" spans="1:33" ht="30" customHeight="1">
      <c r="A1186" s="757" t="s">
        <v>6970</v>
      </c>
      <c r="B1186" s="5645" t="s">
        <v>4199</v>
      </c>
      <c r="C1186" s="674">
        <v>45205</v>
      </c>
      <c r="D1186" s="674">
        <v>45216</v>
      </c>
      <c r="E1186" s="593"/>
      <c r="F1186" s="833"/>
      <c r="G1186" s="619">
        <v>8604</v>
      </c>
      <c r="H1186" s="619">
        <v>185</v>
      </c>
      <c r="I1186" s="619"/>
      <c r="J1186" s="1053" t="s">
        <v>4200</v>
      </c>
      <c r="K1186" s="1041" t="s">
        <v>1181</v>
      </c>
      <c r="L1186" s="951" t="s">
        <v>28</v>
      </c>
      <c r="M1186" s="615" t="s">
        <v>4211</v>
      </c>
      <c r="N1186" s="619"/>
      <c r="O1186" s="675">
        <v>2</v>
      </c>
      <c r="P1186" s="675">
        <v>2</v>
      </c>
      <c r="Q1186" s="807" t="s">
        <v>4201</v>
      </c>
      <c r="R1186" s="712"/>
      <c r="S1186" s="712"/>
      <c r="T1186" s="712"/>
      <c r="U1186" s="712"/>
      <c r="V1186" s="961" t="s">
        <v>2073</v>
      </c>
      <c r="W1186" s="714"/>
      <c r="X1186" s="721" t="s">
        <v>37</v>
      </c>
      <c r="Y1186" s="712"/>
      <c r="Z1186" s="3776" t="s">
        <v>45</v>
      </c>
      <c r="AA1186" s="592"/>
      <c r="AB1186" s="3853" t="s">
        <v>5537</v>
      </c>
      <c r="AC1186" s="722">
        <v>2250</v>
      </c>
      <c r="AD1186" s="722">
        <v>7350</v>
      </c>
      <c r="AE1186" s="722">
        <f t="shared" si="40"/>
        <v>16950</v>
      </c>
      <c r="AF1186" s="31"/>
      <c r="AG1186" s="31"/>
    </row>
    <row r="1187" spans="1:33" ht="30" customHeight="1">
      <c r="A1187" s="893" t="s">
        <v>6975</v>
      </c>
      <c r="B1187" s="5645" t="s">
        <v>4202</v>
      </c>
      <c r="C1187" s="674">
        <v>45208</v>
      </c>
      <c r="D1187" s="674">
        <v>45215</v>
      </c>
      <c r="E1187" s="593"/>
      <c r="F1187" s="833"/>
      <c r="G1187" s="619">
        <v>17</v>
      </c>
      <c r="H1187" s="619">
        <v>169</v>
      </c>
      <c r="I1187" s="619"/>
      <c r="J1187" s="1053" t="s">
        <v>4203</v>
      </c>
      <c r="K1187" s="1041" t="s">
        <v>409</v>
      </c>
      <c r="L1187" s="951" t="s">
        <v>128</v>
      </c>
      <c r="M1187" s="615" t="s">
        <v>4212</v>
      </c>
      <c r="N1187" s="619"/>
      <c r="O1187" s="675">
        <v>3</v>
      </c>
      <c r="P1187" s="675">
        <v>3</v>
      </c>
      <c r="Q1187" s="807" t="s">
        <v>4204</v>
      </c>
      <c r="R1187" s="712"/>
      <c r="S1187" s="712"/>
      <c r="T1187" s="712"/>
      <c r="U1187" s="712"/>
      <c r="V1187" s="968" t="s">
        <v>2073</v>
      </c>
      <c r="W1187" s="714"/>
      <c r="X1187" s="721" t="s">
        <v>37</v>
      </c>
      <c r="Y1187" s="712"/>
      <c r="Z1187" s="3795" t="s">
        <v>45</v>
      </c>
      <c r="AA1187" s="592"/>
      <c r="AB1187" s="3853" t="s">
        <v>5543</v>
      </c>
      <c r="AC1187" s="722">
        <v>0</v>
      </c>
      <c r="AD1187" s="722">
        <v>6643.53</v>
      </c>
      <c r="AE1187" s="722">
        <f t="shared" si="40"/>
        <v>19930.59</v>
      </c>
      <c r="AF1187" s="42">
        <v>617</v>
      </c>
      <c r="AG1187" s="273" t="s">
        <v>362</v>
      </c>
    </row>
    <row r="1188" spans="1:33" ht="30" customHeight="1">
      <c r="A1188" s="614" t="s">
        <v>6946</v>
      </c>
      <c r="B1188" s="5645" t="s">
        <v>4213</v>
      </c>
      <c r="C1188" s="674">
        <v>45208</v>
      </c>
      <c r="D1188" s="674">
        <v>45212</v>
      </c>
      <c r="E1188" s="593"/>
      <c r="F1188" s="833"/>
      <c r="G1188" s="619">
        <v>8626</v>
      </c>
      <c r="H1188" s="619"/>
      <c r="I1188" s="619" t="s">
        <v>92</v>
      </c>
      <c r="J1188" s="1053" t="s">
        <v>4214</v>
      </c>
      <c r="K1188" s="1041" t="s">
        <v>4215</v>
      </c>
      <c r="L1188" s="951" t="s">
        <v>173</v>
      </c>
      <c r="M1188" s="615" t="s">
        <v>4240</v>
      </c>
      <c r="N1188" s="619"/>
      <c r="O1188" s="675">
        <v>1</v>
      </c>
      <c r="P1188" s="675">
        <v>1</v>
      </c>
      <c r="Q1188" s="807" t="s">
        <v>4216</v>
      </c>
      <c r="R1188" s="712"/>
      <c r="S1188" s="712"/>
      <c r="T1188" s="712"/>
      <c r="U1188" s="712"/>
      <c r="V1188" s="966" t="s">
        <v>2073</v>
      </c>
      <c r="W1188" s="714"/>
      <c r="X1188" s="721" t="s">
        <v>37</v>
      </c>
      <c r="Y1188" s="712"/>
      <c r="Z1188" s="726" t="s">
        <v>45</v>
      </c>
      <c r="AA1188" s="592"/>
      <c r="AB1188" s="3853" t="s">
        <v>5540</v>
      </c>
      <c r="AC1188" s="722">
        <v>0</v>
      </c>
      <c r="AD1188" s="722">
        <v>7392</v>
      </c>
      <c r="AE1188" s="722">
        <f t="shared" si="40"/>
        <v>7392</v>
      </c>
      <c r="AF1188" s="31"/>
      <c r="AG1188" s="31"/>
    </row>
    <row r="1189" spans="1:33" ht="30" customHeight="1">
      <c r="A1189" s="1054" t="s">
        <v>6942</v>
      </c>
      <c r="B1189" s="5645" t="s">
        <v>4217</v>
      </c>
      <c r="C1189" s="674">
        <v>45208</v>
      </c>
      <c r="D1189" s="674">
        <v>45212</v>
      </c>
      <c r="E1189" s="593"/>
      <c r="F1189" s="833"/>
      <c r="G1189" s="619">
        <v>8638</v>
      </c>
      <c r="H1189" s="619" t="s">
        <v>672</v>
      </c>
      <c r="I1189" s="619"/>
      <c r="J1189" s="1053" t="s">
        <v>4218</v>
      </c>
      <c r="K1189" s="1041" t="s">
        <v>4219</v>
      </c>
      <c r="L1189" s="951" t="s">
        <v>76</v>
      </c>
      <c r="M1189" s="615" t="s">
        <v>4241</v>
      </c>
      <c r="N1189" s="619"/>
      <c r="O1189" s="675">
        <v>4</v>
      </c>
      <c r="P1189" s="675">
        <v>4</v>
      </c>
      <c r="Q1189" s="807" t="s">
        <v>4220</v>
      </c>
      <c r="R1189" s="712"/>
      <c r="S1189" s="712"/>
      <c r="T1189" s="712"/>
      <c r="U1189" s="712"/>
      <c r="V1189" s="619" t="s">
        <v>2073</v>
      </c>
      <c r="W1189" s="714"/>
      <c r="X1189" s="721" t="s">
        <v>37</v>
      </c>
      <c r="Y1189" s="712"/>
      <c r="Z1189" s="3795" t="s">
        <v>45</v>
      </c>
      <c r="AA1189" s="592"/>
      <c r="AB1189" s="3853" t="s">
        <v>5539</v>
      </c>
      <c r="AC1189" s="722">
        <v>0</v>
      </c>
      <c r="AD1189" s="722">
        <v>7613</v>
      </c>
      <c r="AE1189" s="722">
        <f t="shared" si="40"/>
        <v>30452</v>
      </c>
      <c r="AF1189" s="31"/>
      <c r="AG1189" s="31"/>
    </row>
    <row r="1190" spans="1:33" ht="30" customHeight="1">
      <c r="A1190" s="893" t="s">
        <v>6952</v>
      </c>
      <c r="B1190" s="5645" t="s">
        <v>4221</v>
      </c>
      <c r="C1190" s="674">
        <v>45208</v>
      </c>
      <c r="D1190" s="674">
        <v>45217</v>
      </c>
      <c r="E1190" s="593"/>
      <c r="F1190" s="833"/>
      <c r="G1190" s="619">
        <v>8646</v>
      </c>
      <c r="H1190" s="619">
        <v>813</v>
      </c>
      <c r="I1190" s="619"/>
      <c r="J1190" s="1053" t="s">
        <v>4222</v>
      </c>
      <c r="K1190" s="1041" t="s">
        <v>4223</v>
      </c>
      <c r="L1190" s="951" t="s">
        <v>28</v>
      </c>
      <c r="M1190" s="615" t="s">
        <v>4242</v>
      </c>
      <c r="N1190" s="619"/>
      <c r="O1190" s="675">
        <v>2</v>
      </c>
      <c r="P1190" s="675">
        <v>2</v>
      </c>
      <c r="Q1190" s="807" t="s">
        <v>4224</v>
      </c>
      <c r="R1190" s="712"/>
      <c r="S1190" s="712"/>
      <c r="T1190" s="712"/>
      <c r="U1190" s="712"/>
      <c r="V1190" s="811" t="s">
        <v>2073</v>
      </c>
      <c r="W1190" s="714"/>
      <c r="X1190" s="3165" t="s">
        <v>37</v>
      </c>
      <c r="Y1190" s="712"/>
      <c r="Z1190" s="726" t="s">
        <v>45</v>
      </c>
      <c r="AA1190" s="592"/>
      <c r="AB1190" s="3853" t="s">
        <v>5541</v>
      </c>
      <c r="AC1190" s="722">
        <v>4860</v>
      </c>
      <c r="AD1190" s="722">
        <v>7938</v>
      </c>
      <c r="AE1190" s="722">
        <f t="shared" si="40"/>
        <v>20736</v>
      </c>
      <c r="AF1190" s="31"/>
      <c r="AG1190" s="31"/>
    </row>
    <row r="1191" spans="1:33" ht="30" customHeight="1">
      <c r="A1191" s="893" t="s">
        <v>6952</v>
      </c>
      <c r="B1191" s="5645" t="s">
        <v>4225</v>
      </c>
      <c r="C1191" s="674">
        <v>45209</v>
      </c>
      <c r="D1191" s="674">
        <v>45219</v>
      </c>
      <c r="E1191" s="593"/>
      <c r="F1191" s="833"/>
      <c r="G1191" s="619">
        <v>8646</v>
      </c>
      <c r="H1191" s="619">
        <v>447</v>
      </c>
      <c r="I1191" s="619" t="s">
        <v>25</v>
      </c>
      <c r="J1191" s="1053" t="s">
        <v>4226</v>
      </c>
      <c r="K1191" s="1044" t="s">
        <v>4227</v>
      </c>
      <c r="L1191" s="951" t="s">
        <v>1753</v>
      </c>
      <c r="M1191" s="615" t="s">
        <v>4243</v>
      </c>
      <c r="N1191" s="619"/>
      <c r="O1191" s="675">
        <v>20</v>
      </c>
      <c r="P1191" s="119">
        <v>27</v>
      </c>
      <c r="Q1191" s="807" t="s">
        <v>4228</v>
      </c>
      <c r="R1191" s="712"/>
      <c r="S1191" s="712"/>
      <c r="T1191" s="712"/>
      <c r="U1191" s="712"/>
      <c r="V1191" s="969" t="s">
        <v>2073</v>
      </c>
      <c r="W1191" s="714"/>
      <c r="X1191" s="3165" t="s">
        <v>37</v>
      </c>
      <c r="Y1191" s="712"/>
      <c r="Z1191" s="726" t="s">
        <v>45</v>
      </c>
      <c r="AA1191" s="592"/>
      <c r="AB1191" s="3853" t="s">
        <v>5541</v>
      </c>
      <c r="AC1191" s="722">
        <v>7290</v>
      </c>
      <c r="AD1191" s="722">
        <v>7938</v>
      </c>
      <c r="AE1191" s="722">
        <f t="shared" si="40"/>
        <v>221616</v>
      </c>
      <c r="AF1191" s="31"/>
      <c r="AG1191" s="31"/>
    </row>
    <row r="1192" spans="1:33" ht="30" customHeight="1">
      <c r="A1192" s="737" t="s">
        <v>6973</v>
      </c>
      <c r="B1192" s="5645" t="s">
        <v>4229</v>
      </c>
      <c r="C1192" s="674">
        <v>45048</v>
      </c>
      <c r="D1192" s="674">
        <v>45107</v>
      </c>
      <c r="E1192" s="593"/>
      <c r="F1192" s="833"/>
      <c r="G1192" s="619">
        <v>8598</v>
      </c>
      <c r="H1192" s="619"/>
      <c r="I1192" s="619" t="s">
        <v>92</v>
      </c>
      <c r="J1192" s="1053" t="s">
        <v>4230</v>
      </c>
      <c r="K1192" s="1044" t="s">
        <v>4231</v>
      </c>
      <c r="L1192" s="951" t="s">
        <v>28</v>
      </c>
      <c r="M1192" s="615" t="s">
        <v>6266</v>
      </c>
      <c r="N1192" s="619"/>
      <c r="O1192" s="675">
        <v>2</v>
      </c>
      <c r="P1192" s="675">
        <v>2</v>
      </c>
      <c r="Q1192" s="807" t="s">
        <v>4232</v>
      </c>
      <c r="R1192" s="712"/>
      <c r="S1192" s="712"/>
      <c r="T1192" s="712"/>
      <c r="U1192" s="712"/>
      <c r="V1192" s="835" t="s">
        <v>2073</v>
      </c>
      <c r="W1192" s="714"/>
      <c r="X1192" s="1512" t="s">
        <v>37</v>
      </c>
      <c r="Y1192" s="712"/>
      <c r="Z1192" s="3779" t="s">
        <v>45</v>
      </c>
      <c r="AA1192" s="592"/>
      <c r="AB1192" s="847" t="s">
        <v>5542</v>
      </c>
      <c r="AC1192" s="722">
        <v>0</v>
      </c>
      <c r="AD1192" s="722">
        <v>6272.02</v>
      </c>
      <c r="AE1192" s="722">
        <f t="shared" si="40"/>
        <v>12544.04</v>
      </c>
      <c r="AF1192" s="31"/>
      <c r="AG1192" s="31"/>
    </row>
    <row r="1193" spans="1:33" ht="30" customHeight="1">
      <c r="A1193" s="737" t="s">
        <v>6973</v>
      </c>
      <c r="B1193" s="5645" t="s">
        <v>4233</v>
      </c>
      <c r="C1193" s="674">
        <v>45209</v>
      </c>
      <c r="D1193" s="674">
        <v>45216</v>
      </c>
      <c r="E1193" s="593"/>
      <c r="F1193" s="833"/>
      <c r="G1193" s="619">
        <v>8598</v>
      </c>
      <c r="H1193" s="619"/>
      <c r="I1193" s="619" t="s">
        <v>92</v>
      </c>
      <c r="J1193" s="1053" t="s">
        <v>4234</v>
      </c>
      <c r="K1193" s="1044" t="s">
        <v>4231</v>
      </c>
      <c r="L1193" s="951" t="s">
        <v>28</v>
      </c>
      <c r="M1193" s="615" t="s">
        <v>6267</v>
      </c>
      <c r="N1193" s="619"/>
      <c r="O1193" s="675">
        <v>2</v>
      </c>
      <c r="P1193" s="675">
        <v>2</v>
      </c>
      <c r="Q1193" s="807" t="s">
        <v>4235</v>
      </c>
      <c r="R1193" s="712"/>
      <c r="S1193" s="712"/>
      <c r="T1193" s="712"/>
      <c r="U1193" s="712"/>
      <c r="V1193" s="835" t="s">
        <v>2073</v>
      </c>
      <c r="W1193" s="714"/>
      <c r="X1193" s="1512" t="s">
        <v>37</v>
      </c>
      <c r="Y1193" s="712"/>
      <c r="Z1193" s="3779" t="s">
        <v>45</v>
      </c>
      <c r="AA1193" s="592"/>
      <c r="AB1193" s="847" t="s">
        <v>5542</v>
      </c>
      <c r="AC1193" s="722">
        <v>0</v>
      </c>
      <c r="AD1193" s="722">
        <v>6272.02</v>
      </c>
      <c r="AE1193" s="722">
        <f t="shared" si="40"/>
        <v>12544.04</v>
      </c>
      <c r="AF1193" s="31"/>
      <c r="AG1193" s="31"/>
    </row>
    <row r="1194" spans="1:33" ht="30" customHeight="1">
      <c r="A1194" s="737" t="s">
        <v>6973</v>
      </c>
      <c r="B1194" s="5645" t="s">
        <v>4236</v>
      </c>
      <c r="C1194" s="674">
        <v>45209</v>
      </c>
      <c r="D1194" s="674">
        <v>45216</v>
      </c>
      <c r="E1194" s="593"/>
      <c r="F1194" s="833"/>
      <c r="G1194" s="619">
        <v>8598</v>
      </c>
      <c r="H1194" s="619"/>
      <c r="I1194" s="619" t="s">
        <v>92</v>
      </c>
      <c r="J1194" s="1053" t="s">
        <v>4237</v>
      </c>
      <c r="K1194" s="1044" t="s">
        <v>4238</v>
      </c>
      <c r="L1194" s="951" t="s">
        <v>167</v>
      </c>
      <c r="M1194" s="615" t="s">
        <v>6268</v>
      </c>
      <c r="N1194" s="619"/>
      <c r="O1194" s="675">
        <v>10</v>
      </c>
      <c r="P1194" s="675">
        <v>10</v>
      </c>
      <c r="Q1194" s="807" t="s">
        <v>4239</v>
      </c>
      <c r="R1194" s="712"/>
      <c r="S1194" s="712"/>
      <c r="T1194" s="712"/>
      <c r="U1194" s="712"/>
      <c r="V1194" s="835" t="s">
        <v>2073</v>
      </c>
      <c r="W1194" s="714"/>
      <c r="X1194" s="1512" t="s">
        <v>37</v>
      </c>
      <c r="Y1194" s="712"/>
      <c r="Z1194" s="3779" t="s">
        <v>45</v>
      </c>
      <c r="AA1194" s="592"/>
      <c r="AB1194" s="847" t="s">
        <v>5542</v>
      </c>
      <c r="AC1194" s="722">
        <v>0</v>
      </c>
      <c r="AD1194" s="722">
        <v>6272.02</v>
      </c>
      <c r="AE1194" s="722">
        <f t="shared" si="40"/>
        <v>62720.200000000004</v>
      </c>
      <c r="AF1194" s="31"/>
      <c r="AG1194" s="31"/>
    </row>
    <row r="1195" spans="1:33" ht="30" customHeight="1">
      <c r="A1195" s="614" t="s">
        <v>6971</v>
      </c>
      <c r="B1195" s="5645" t="s">
        <v>4244</v>
      </c>
      <c r="C1195" s="674">
        <v>45210</v>
      </c>
      <c r="D1195" s="674">
        <v>45216</v>
      </c>
      <c r="E1195" s="593"/>
      <c r="F1195" s="833"/>
      <c r="G1195" s="619">
        <v>8601</v>
      </c>
      <c r="H1195" s="619">
        <v>105</v>
      </c>
      <c r="I1195" s="619"/>
      <c r="J1195" s="1053" t="s">
        <v>4245</v>
      </c>
      <c r="K1195" s="1044" t="s">
        <v>4246</v>
      </c>
      <c r="L1195" s="951" t="s">
        <v>128</v>
      </c>
      <c r="M1195" s="615" t="s">
        <v>4261</v>
      </c>
      <c r="N1195" s="619"/>
      <c r="O1195" s="675">
        <v>3</v>
      </c>
      <c r="P1195" s="675">
        <v>3</v>
      </c>
      <c r="Q1195" s="807" t="s">
        <v>4247</v>
      </c>
      <c r="R1195" s="712"/>
      <c r="S1195" s="712"/>
      <c r="T1195" s="712"/>
      <c r="U1195" s="712"/>
      <c r="V1195" s="1674" t="s">
        <v>2073</v>
      </c>
      <c r="W1195" s="714"/>
      <c r="X1195" s="721" t="s">
        <v>37</v>
      </c>
      <c r="Y1195" s="712"/>
      <c r="Z1195" s="3795" t="s">
        <v>45</v>
      </c>
      <c r="AA1195" s="592"/>
      <c r="AB1195" s="3853" t="s">
        <v>5585</v>
      </c>
      <c r="AC1195" s="722">
        <v>0</v>
      </c>
      <c r="AD1195" s="722">
        <v>7425</v>
      </c>
      <c r="AE1195" s="722">
        <f t="shared" si="40"/>
        <v>22275</v>
      </c>
      <c r="AF1195" s="31"/>
      <c r="AG1195" s="31"/>
    </row>
    <row r="1196" spans="1:33" ht="30" customHeight="1">
      <c r="A1196" s="591" t="s">
        <v>6902</v>
      </c>
      <c r="B1196" s="5645" t="s">
        <v>4248</v>
      </c>
      <c r="C1196" s="674">
        <v>45210</v>
      </c>
      <c r="D1196" s="674">
        <v>45217</v>
      </c>
      <c r="E1196" s="593"/>
      <c r="F1196" s="833"/>
      <c r="G1196" s="619">
        <v>8605</v>
      </c>
      <c r="H1196" s="619"/>
      <c r="I1196" s="619" t="s">
        <v>92</v>
      </c>
      <c r="J1196" s="1053" t="s">
        <v>823</v>
      </c>
      <c r="K1196" s="1044" t="s">
        <v>824</v>
      </c>
      <c r="L1196" s="775" t="s">
        <v>8651</v>
      </c>
      <c r="M1196" s="615" t="s">
        <v>4262</v>
      </c>
      <c r="N1196" s="899" t="s">
        <v>5039</v>
      </c>
      <c r="O1196" s="675">
        <v>8</v>
      </c>
      <c r="P1196" s="675">
        <v>8</v>
      </c>
      <c r="Q1196" s="807" t="s">
        <v>4249</v>
      </c>
      <c r="R1196" s="712"/>
      <c r="S1196" s="712"/>
      <c r="T1196" s="712"/>
      <c r="U1196" s="712"/>
      <c r="V1196" s="929" t="s">
        <v>2073</v>
      </c>
      <c r="W1196" s="714"/>
      <c r="X1196" s="721" t="s">
        <v>37</v>
      </c>
      <c r="Y1196" s="712"/>
      <c r="Z1196" s="3795" t="s">
        <v>45</v>
      </c>
      <c r="AA1196" s="592"/>
      <c r="AB1196" s="3853" t="s">
        <v>5537</v>
      </c>
      <c r="AC1196" s="722">
        <v>0</v>
      </c>
      <c r="AD1196" s="722">
        <v>13826.34</v>
      </c>
      <c r="AE1196" s="722">
        <f t="shared" si="40"/>
        <v>110610.72</v>
      </c>
      <c r="AF1196" s="31"/>
      <c r="AG1196" s="31"/>
    </row>
    <row r="1197" spans="1:33" ht="30" customHeight="1">
      <c r="A1197" s="614" t="s">
        <v>6953</v>
      </c>
      <c r="B1197" s="5645" t="s">
        <v>4250</v>
      </c>
      <c r="C1197" s="674">
        <v>45209</v>
      </c>
      <c r="D1197" s="674">
        <v>45215</v>
      </c>
      <c r="E1197" s="593"/>
      <c r="F1197" s="833"/>
      <c r="G1197" s="619">
        <v>8599</v>
      </c>
      <c r="H1197" s="619" t="s">
        <v>3166</v>
      </c>
      <c r="I1197" s="619"/>
      <c r="J1197" s="1053" t="s">
        <v>4251</v>
      </c>
      <c r="K1197" s="1044" t="s">
        <v>3192</v>
      </c>
      <c r="L1197" s="951" t="s">
        <v>193</v>
      </c>
      <c r="M1197" s="615" t="s">
        <v>4263</v>
      </c>
      <c r="N1197" s="619"/>
      <c r="O1197" s="675">
        <v>6</v>
      </c>
      <c r="P1197" s="675">
        <v>6</v>
      </c>
      <c r="Q1197" s="807" t="s">
        <v>4252</v>
      </c>
      <c r="R1197" s="712"/>
      <c r="S1197" s="712"/>
      <c r="T1197" s="712"/>
      <c r="U1197" s="712"/>
      <c r="V1197" s="955" t="s">
        <v>2073</v>
      </c>
      <c r="W1197" s="714"/>
      <c r="X1197" s="721" t="s">
        <v>37</v>
      </c>
      <c r="Y1197" s="712"/>
      <c r="Z1197" s="3779" t="s">
        <v>45</v>
      </c>
      <c r="AA1197" s="592"/>
      <c r="AB1197" s="3853" t="s">
        <v>5535</v>
      </c>
      <c r="AC1197" s="722">
        <v>0</v>
      </c>
      <c r="AD1197" s="722">
        <v>6296.75</v>
      </c>
      <c r="AE1197" s="722">
        <f t="shared" si="40"/>
        <v>37780.5</v>
      </c>
      <c r="AF1197" s="31">
        <v>513</v>
      </c>
      <c r="AG1197" s="273" t="s">
        <v>362</v>
      </c>
    </row>
    <row r="1198" spans="1:33" ht="30" customHeight="1">
      <c r="A1198" s="737" t="s">
        <v>6973</v>
      </c>
      <c r="B1198" s="5645" t="s">
        <v>4253</v>
      </c>
      <c r="C1198" s="674">
        <v>45209</v>
      </c>
      <c r="D1198" s="674">
        <v>45219</v>
      </c>
      <c r="E1198" s="593"/>
      <c r="F1198" s="833"/>
      <c r="G1198" s="619">
        <v>8598</v>
      </c>
      <c r="H1198" s="619" t="s">
        <v>1496</v>
      </c>
      <c r="I1198" s="619"/>
      <c r="J1198" s="1053" t="s">
        <v>4255</v>
      </c>
      <c r="K1198" s="1044" t="s">
        <v>4254</v>
      </c>
      <c r="L1198" s="951" t="s">
        <v>173</v>
      </c>
      <c r="M1198" s="615" t="s">
        <v>4264</v>
      </c>
      <c r="N1198" s="619"/>
      <c r="O1198" s="675">
        <v>1</v>
      </c>
      <c r="P1198" s="675">
        <v>1</v>
      </c>
      <c r="Q1198" s="807" t="s">
        <v>4256</v>
      </c>
      <c r="R1198" s="712"/>
      <c r="S1198" s="712"/>
      <c r="T1198" s="712"/>
      <c r="U1198" s="712"/>
      <c r="V1198" s="810" t="s">
        <v>2073</v>
      </c>
      <c r="W1198" s="714"/>
      <c r="X1198" s="721" t="s">
        <v>37</v>
      </c>
      <c r="Y1198" s="712"/>
      <c r="Z1198" s="3779" t="s">
        <v>45</v>
      </c>
      <c r="AA1198" s="592"/>
      <c r="AB1198" s="847" t="s">
        <v>5535</v>
      </c>
      <c r="AC1198" s="722">
        <v>6750</v>
      </c>
      <c r="AD1198" s="722">
        <v>6272.02</v>
      </c>
      <c r="AE1198" s="722">
        <f t="shared" si="40"/>
        <v>13022.02</v>
      </c>
      <c r="AF1198" s="31">
        <v>475</v>
      </c>
      <c r="AG1198" s="273" t="s">
        <v>362</v>
      </c>
    </row>
    <row r="1199" spans="1:33" ht="30" customHeight="1">
      <c r="A1199" s="757" t="s">
        <v>6966</v>
      </c>
      <c r="B1199" s="5645" t="s">
        <v>4257</v>
      </c>
      <c r="C1199" s="674">
        <v>45209</v>
      </c>
      <c r="D1199" s="674">
        <v>45223</v>
      </c>
      <c r="E1199" s="593"/>
      <c r="F1199" s="833"/>
      <c r="G1199" s="619">
        <v>5940</v>
      </c>
      <c r="H1199" s="619">
        <v>180</v>
      </c>
      <c r="I1199" s="619"/>
      <c r="J1199" s="1053" t="s">
        <v>4258</v>
      </c>
      <c r="K1199" s="1044" t="s">
        <v>4259</v>
      </c>
      <c r="L1199" s="951" t="s">
        <v>128</v>
      </c>
      <c r="M1199" s="615" t="s">
        <v>4265</v>
      </c>
      <c r="N1199" s="619"/>
      <c r="O1199" s="675">
        <v>3</v>
      </c>
      <c r="P1199" s="675">
        <v>3</v>
      </c>
      <c r="Q1199" s="807" t="s">
        <v>4260</v>
      </c>
      <c r="R1199" s="712"/>
      <c r="S1199" s="712"/>
      <c r="T1199" s="712"/>
      <c r="U1199" s="712"/>
      <c r="V1199" s="957" t="s">
        <v>2073</v>
      </c>
      <c r="W1199" s="714"/>
      <c r="X1199" s="619" t="s">
        <v>37</v>
      </c>
      <c r="Y1199" s="712"/>
      <c r="Z1199" s="3805" t="s">
        <v>45</v>
      </c>
      <c r="AA1199" s="592"/>
      <c r="AB1199" s="3853" t="s">
        <v>5535</v>
      </c>
      <c r="AC1199" s="722">
        <v>34500</v>
      </c>
      <c r="AD1199" s="722">
        <v>11385</v>
      </c>
      <c r="AE1199" s="722">
        <f t="shared" si="40"/>
        <v>68655</v>
      </c>
      <c r="AF1199" s="31"/>
      <c r="AG1199" s="31"/>
    </row>
    <row r="1200" spans="1:33" ht="30" customHeight="1">
      <c r="A1200" s="614" t="s">
        <v>6971</v>
      </c>
      <c r="B1200" s="5645" t="s">
        <v>4266</v>
      </c>
      <c r="C1200" s="674">
        <v>45210</v>
      </c>
      <c r="D1200" s="674">
        <v>45223</v>
      </c>
      <c r="E1200" s="593"/>
      <c r="F1200" s="833"/>
      <c r="G1200" s="619">
        <v>8601</v>
      </c>
      <c r="H1200" s="619">
        <v>134</v>
      </c>
      <c r="I1200" s="619"/>
      <c r="J1200" s="1053" t="s">
        <v>4267</v>
      </c>
      <c r="K1200" s="1044" t="s">
        <v>4268</v>
      </c>
      <c r="L1200" s="951" t="s">
        <v>76</v>
      </c>
      <c r="M1200" s="615" t="s">
        <v>4296</v>
      </c>
      <c r="N1200" s="619"/>
      <c r="O1200" s="675">
        <v>4</v>
      </c>
      <c r="P1200" s="675">
        <v>4</v>
      </c>
      <c r="Q1200" s="807" t="s">
        <v>4269</v>
      </c>
      <c r="R1200" s="712"/>
      <c r="S1200" s="712"/>
      <c r="T1200" s="712"/>
      <c r="U1200" s="712"/>
      <c r="V1200" s="636" t="s">
        <v>2073</v>
      </c>
      <c r="W1200" s="714"/>
      <c r="X1200" s="721" t="s">
        <v>37</v>
      </c>
      <c r="Y1200" s="712"/>
      <c r="Z1200" s="3795" t="s">
        <v>45</v>
      </c>
      <c r="AA1200" s="592"/>
      <c r="AB1200" s="3853" t="s">
        <v>5585</v>
      </c>
      <c r="AC1200" s="722">
        <v>13500</v>
      </c>
      <c r="AD1200" s="722">
        <v>7425</v>
      </c>
      <c r="AE1200" s="722">
        <f t="shared" si="40"/>
        <v>43200</v>
      </c>
      <c r="AF1200" s="42">
        <v>628</v>
      </c>
      <c r="AG1200" s="273" t="s">
        <v>362</v>
      </c>
    </row>
    <row r="1201" spans="1:33" ht="30" customHeight="1">
      <c r="A1201" s="614" t="s">
        <v>6972</v>
      </c>
      <c r="B1201" s="5645" t="s">
        <v>4270</v>
      </c>
      <c r="C1201" s="674">
        <v>45211</v>
      </c>
      <c r="D1201" s="674">
        <v>45223</v>
      </c>
      <c r="E1201" s="593"/>
      <c r="F1201" s="833"/>
      <c r="G1201" s="619">
        <v>8588</v>
      </c>
      <c r="H1201" s="619" t="s">
        <v>4271</v>
      </c>
      <c r="I1201" s="619"/>
      <c r="J1201" s="1053" t="s">
        <v>4272</v>
      </c>
      <c r="K1201" s="1044" t="s">
        <v>4273</v>
      </c>
      <c r="L1201" s="951" t="s">
        <v>193</v>
      </c>
      <c r="M1201" s="615" t="s">
        <v>4297</v>
      </c>
      <c r="N1201" s="619"/>
      <c r="O1201" s="675">
        <v>6</v>
      </c>
      <c r="P1201" s="675">
        <v>6</v>
      </c>
      <c r="Q1201" s="807" t="s">
        <v>4274</v>
      </c>
      <c r="R1201" s="712"/>
      <c r="S1201" s="712"/>
      <c r="T1201" s="712"/>
      <c r="U1201" s="712"/>
      <c r="V1201" s="624" t="s">
        <v>2073</v>
      </c>
      <c r="W1201" s="714"/>
      <c r="X1201" s="721" t="s">
        <v>37</v>
      </c>
      <c r="Y1201" s="712"/>
      <c r="Z1201" s="726" t="s">
        <v>45</v>
      </c>
      <c r="AA1201" s="592"/>
      <c r="AB1201" s="3853" t="s">
        <v>5538</v>
      </c>
      <c r="AC1201" s="722">
        <v>3000</v>
      </c>
      <c r="AD1201" s="722">
        <v>6700</v>
      </c>
      <c r="AE1201" s="722">
        <f t="shared" si="40"/>
        <v>43200</v>
      </c>
      <c r="AF1201" s="42">
        <v>662</v>
      </c>
      <c r="AG1201" s="273" t="s">
        <v>362</v>
      </c>
    </row>
    <row r="1202" spans="1:33" ht="30" customHeight="1">
      <c r="A1202" s="591" t="s">
        <v>6897</v>
      </c>
      <c r="B1202" s="5645" t="s">
        <v>4275</v>
      </c>
      <c r="C1202" s="674">
        <v>45211</v>
      </c>
      <c r="D1202" s="674">
        <v>45217</v>
      </c>
      <c r="E1202" s="593"/>
      <c r="F1202" s="833"/>
      <c r="G1202" s="619">
        <v>8602</v>
      </c>
      <c r="H1202" s="619" t="s">
        <v>4276</v>
      </c>
      <c r="I1202" s="619"/>
      <c r="J1202" s="1053" t="s">
        <v>4277</v>
      </c>
      <c r="K1202" s="1044" t="s">
        <v>4278</v>
      </c>
      <c r="L1202" s="951" t="s">
        <v>76</v>
      </c>
      <c r="M1202" s="615" t="s">
        <v>4298</v>
      </c>
      <c r="N1202" s="619"/>
      <c r="O1202" s="675">
        <v>4</v>
      </c>
      <c r="P1202" s="675">
        <v>4</v>
      </c>
      <c r="Q1202" s="807" t="s">
        <v>4279</v>
      </c>
      <c r="R1202" s="712"/>
      <c r="S1202" s="712"/>
      <c r="T1202" s="712"/>
      <c r="U1202" s="712"/>
      <c r="V1202" s="970" t="s">
        <v>2073</v>
      </c>
      <c r="W1202" s="714"/>
      <c r="X1202" s="721" t="s">
        <v>37</v>
      </c>
      <c r="Y1202" s="712"/>
      <c r="Z1202" s="3779" t="s">
        <v>45</v>
      </c>
      <c r="AA1202" s="592"/>
      <c r="AB1202" s="3853" t="s">
        <v>5541</v>
      </c>
      <c r="AC1202" s="722">
        <v>0</v>
      </c>
      <c r="AD1202" s="722">
        <v>8019</v>
      </c>
      <c r="AE1202" s="722">
        <f t="shared" si="40"/>
        <v>32076</v>
      </c>
      <c r="AF1202" s="31">
        <v>503</v>
      </c>
      <c r="AG1202" s="273" t="s">
        <v>362</v>
      </c>
    </row>
    <row r="1203" spans="1:33" ht="30" customHeight="1">
      <c r="A1203" s="737" t="s">
        <v>6959</v>
      </c>
      <c r="B1203" s="5645" t="s">
        <v>4280</v>
      </c>
      <c r="C1203" s="674">
        <v>45210</v>
      </c>
      <c r="D1203" s="674">
        <v>45216</v>
      </c>
      <c r="E1203" s="593"/>
      <c r="F1203" s="833"/>
      <c r="G1203" s="619">
        <v>8634</v>
      </c>
      <c r="H1203" s="619" t="s">
        <v>4281</v>
      </c>
      <c r="I1203" s="619"/>
      <c r="J1203" s="1053" t="s">
        <v>4282</v>
      </c>
      <c r="K1203" s="1044" t="s">
        <v>4283</v>
      </c>
      <c r="L1203" s="951" t="s">
        <v>28</v>
      </c>
      <c r="M1203" s="615" t="s">
        <v>4299</v>
      </c>
      <c r="N1203" s="619"/>
      <c r="O1203" s="675">
        <v>2</v>
      </c>
      <c r="P1203" s="675">
        <v>2</v>
      </c>
      <c r="Q1203" s="807" t="s">
        <v>4284</v>
      </c>
      <c r="R1203" s="712"/>
      <c r="S1203" s="712"/>
      <c r="T1203" s="712"/>
      <c r="U1203" s="712"/>
      <c r="V1203" s="619" t="s">
        <v>2073</v>
      </c>
      <c r="W1203" s="714"/>
      <c r="X1203" s="721" t="s">
        <v>37</v>
      </c>
      <c r="Y1203" s="712"/>
      <c r="Z1203" s="3779" t="s">
        <v>45</v>
      </c>
      <c r="AA1203" s="592"/>
      <c r="AB1203" s="3853" t="s">
        <v>5541</v>
      </c>
      <c r="AC1203" s="722">
        <v>0</v>
      </c>
      <c r="AD1203" s="722">
        <v>7425</v>
      </c>
      <c r="AE1203" s="722">
        <f t="shared" si="40"/>
        <v>14850</v>
      </c>
      <c r="AF1203" s="31">
        <v>509</v>
      </c>
      <c r="AG1203" s="273" t="s">
        <v>362</v>
      </c>
    </row>
    <row r="1204" spans="1:33" ht="30" customHeight="1">
      <c r="A1204" s="757" t="s">
        <v>6967</v>
      </c>
      <c r="B1204" s="9045" t="s">
        <v>4285</v>
      </c>
      <c r="C1204" s="8843">
        <v>45210</v>
      </c>
      <c r="D1204" s="8843">
        <v>45267</v>
      </c>
      <c r="E1204" s="8864"/>
      <c r="F1204" s="8877"/>
      <c r="G1204" s="8849">
        <v>8607</v>
      </c>
      <c r="H1204" s="8849" t="s">
        <v>4286</v>
      </c>
      <c r="I1204" s="8849"/>
      <c r="J1204" s="8871" t="s">
        <v>4287</v>
      </c>
      <c r="K1204" s="9096" t="s">
        <v>3947</v>
      </c>
      <c r="L1204" s="1036" t="s">
        <v>1778</v>
      </c>
      <c r="M1204" s="8868" t="s">
        <v>4300</v>
      </c>
      <c r="N1204" s="1051" t="s">
        <v>3953</v>
      </c>
      <c r="O1204" s="679">
        <v>2</v>
      </c>
      <c r="P1204" s="679">
        <v>2</v>
      </c>
      <c r="Q1204" s="9138" t="s">
        <v>4288</v>
      </c>
      <c r="R1204" s="8859"/>
      <c r="S1204" s="712"/>
      <c r="T1204" s="712"/>
      <c r="U1204" s="712"/>
      <c r="V1204" s="9099" t="s">
        <v>2073</v>
      </c>
      <c r="W1204" s="8859"/>
      <c r="X1204" s="9048" t="s">
        <v>37</v>
      </c>
      <c r="Y1204" s="8859"/>
      <c r="Z1204" s="9046" t="s">
        <v>45</v>
      </c>
      <c r="AA1204" s="8924"/>
      <c r="AB1204" s="9049" t="s">
        <v>5537</v>
      </c>
      <c r="AC1204" s="8912">
        <v>0</v>
      </c>
      <c r="AD1204" s="722">
        <v>101200</v>
      </c>
      <c r="AE1204" s="8912">
        <f>SUM(AD1204*P1204+AD1205*P1205+AC1204)</f>
        <v>288880</v>
      </c>
      <c r="AF1204" s="9224"/>
      <c r="AG1204" s="9224"/>
    </row>
    <row r="1205" spans="1:33" ht="30" customHeight="1">
      <c r="A1205" s="757" t="s">
        <v>6967</v>
      </c>
      <c r="B1205" s="9021"/>
      <c r="C1205" s="8845"/>
      <c r="D1205" s="8845"/>
      <c r="E1205" s="8866"/>
      <c r="F1205" s="8878"/>
      <c r="G1205" s="8850"/>
      <c r="H1205" s="8850"/>
      <c r="I1205" s="8850"/>
      <c r="J1205" s="8854"/>
      <c r="K1205" s="8848"/>
      <c r="L1205" s="1038" t="s">
        <v>1861</v>
      </c>
      <c r="M1205" s="8869"/>
      <c r="N1205" s="1052" t="s">
        <v>3951</v>
      </c>
      <c r="O1205" s="675">
        <v>2</v>
      </c>
      <c r="P1205" s="675">
        <v>2</v>
      </c>
      <c r="Q1205" s="8892"/>
      <c r="R1205" s="8860"/>
      <c r="S1205" s="712"/>
      <c r="T1205" s="712"/>
      <c r="U1205" s="712"/>
      <c r="V1205" s="8850"/>
      <c r="W1205" s="8860"/>
      <c r="X1205" s="8850"/>
      <c r="Y1205" s="8860"/>
      <c r="Z1205" s="8894"/>
      <c r="AA1205" s="8924"/>
      <c r="AB1205" s="8908"/>
      <c r="AC1205" s="8913"/>
      <c r="AD1205" s="722">
        <v>43240</v>
      </c>
      <c r="AE1205" s="8913"/>
      <c r="AF1205" s="9071"/>
      <c r="AG1205" s="9071"/>
    </row>
    <row r="1206" spans="1:33" ht="30" customHeight="1">
      <c r="A1206" s="757" t="s">
        <v>6970</v>
      </c>
      <c r="B1206" s="5645" t="s">
        <v>4289</v>
      </c>
      <c r="C1206" s="674">
        <v>45211</v>
      </c>
      <c r="D1206" s="674">
        <v>45218</v>
      </c>
      <c r="E1206" s="593"/>
      <c r="F1206" s="833"/>
      <c r="G1206" s="619">
        <v>8604</v>
      </c>
      <c r="H1206" s="619"/>
      <c r="I1206" s="619" t="s">
        <v>92</v>
      </c>
      <c r="J1206" s="1053" t="s">
        <v>4290</v>
      </c>
      <c r="K1206" s="1044" t="s">
        <v>4291</v>
      </c>
      <c r="L1206" s="951" t="s">
        <v>28</v>
      </c>
      <c r="M1206" s="615" t="s">
        <v>4301</v>
      </c>
      <c r="N1206" s="619"/>
      <c r="O1206" s="675">
        <v>2</v>
      </c>
      <c r="P1206" s="675">
        <v>2</v>
      </c>
      <c r="Q1206" s="807" t="s">
        <v>4292</v>
      </c>
      <c r="R1206" s="712"/>
      <c r="S1206" s="712"/>
      <c r="T1206" s="712"/>
      <c r="U1206" s="712"/>
      <c r="V1206" s="968" t="s">
        <v>2073</v>
      </c>
      <c r="W1206" s="714"/>
      <c r="X1206" s="721" t="s">
        <v>37</v>
      </c>
      <c r="Y1206" s="712"/>
      <c r="Z1206" s="3795" t="s">
        <v>45</v>
      </c>
      <c r="AA1206" s="592"/>
      <c r="AB1206" s="3853" t="s">
        <v>5542</v>
      </c>
      <c r="AC1206" s="722">
        <v>0</v>
      </c>
      <c r="AD1206" s="722">
        <v>7350</v>
      </c>
      <c r="AE1206" s="722">
        <f t="shared" ref="AE1206:AE1228" si="41">SUM(AD1206*P1206+AC1206)</f>
        <v>14700</v>
      </c>
      <c r="AF1206" s="42">
        <v>660</v>
      </c>
      <c r="AG1206" s="273" t="s">
        <v>362</v>
      </c>
    </row>
    <row r="1207" spans="1:33" ht="30" customHeight="1">
      <c r="A1207" s="893" t="s">
        <v>6975</v>
      </c>
      <c r="B1207" s="5645" t="s">
        <v>4293</v>
      </c>
      <c r="C1207" s="674">
        <v>45211</v>
      </c>
      <c r="D1207" s="674">
        <v>45218</v>
      </c>
      <c r="E1207" s="593"/>
      <c r="F1207" s="833"/>
      <c r="G1207" s="619">
        <v>17</v>
      </c>
      <c r="H1207" s="619"/>
      <c r="I1207" s="619" t="s">
        <v>92</v>
      </c>
      <c r="J1207" s="1053" t="s">
        <v>3146</v>
      </c>
      <c r="K1207" s="1044" t="s">
        <v>4294</v>
      </c>
      <c r="L1207" s="951" t="s">
        <v>62</v>
      </c>
      <c r="M1207" s="615" t="s">
        <v>4302</v>
      </c>
      <c r="N1207" s="619"/>
      <c r="O1207" s="675">
        <v>5</v>
      </c>
      <c r="P1207" s="675">
        <v>5</v>
      </c>
      <c r="Q1207" s="807" t="s">
        <v>4295</v>
      </c>
      <c r="R1207" s="712"/>
      <c r="S1207" s="712"/>
      <c r="T1207" s="712"/>
      <c r="U1207" s="712"/>
      <c r="V1207" s="968" t="s">
        <v>2073</v>
      </c>
      <c r="W1207" s="714"/>
      <c r="X1207" s="721" t="s">
        <v>37</v>
      </c>
      <c r="Y1207" s="712"/>
      <c r="Z1207" s="3795" t="s">
        <v>45</v>
      </c>
      <c r="AA1207" s="592"/>
      <c r="AB1207" s="3853" t="s">
        <v>5542</v>
      </c>
      <c r="AC1207" s="722">
        <v>0</v>
      </c>
      <c r="AD1207" s="722">
        <v>6643.53</v>
      </c>
      <c r="AE1207" s="722">
        <f t="shared" si="41"/>
        <v>33217.65</v>
      </c>
      <c r="AF1207" s="42">
        <v>618</v>
      </c>
      <c r="AG1207" s="273" t="s">
        <v>362</v>
      </c>
    </row>
    <row r="1208" spans="1:33" ht="30" customHeight="1">
      <c r="A1208" s="614" t="s">
        <v>6946</v>
      </c>
      <c r="B1208" s="5645" t="s">
        <v>4303</v>
      </c>
      <c r="C1208" s="674">
        <v>45211</v>
      </c>
      <c r="D1208" s="674">
        <v>45217</v>
      </c>
      <c r="E1208" s="593"/>
      <c r="F1208" s="833"/>
      <c r="G1208" s="619">
        <v>8626</v>
      </c>
      <c r="H1208" s="619">
        <v>1235</v>
      </c>
      <c r="I1208" s="619"/>
      <c r="J1208" s="1053" t="s">
        <v>4304</v>
      </c>
      <c r="K1208" s="1044" t="s">
        <v>4305</v>
      </c>
      <c r="L1208" s="951" t="s">
        <v>173</v>
      </c>
      <c r="M1208" s="615" t="s">
        <v>4315</v>
      </c>
      <c r="N1208" s="619"/>
      <c r="O1208" s="675">
        <v>1</v>
      </c>
      <c r="P1208" s="675">
        <v>1</v>
      </c>
      <c r="Q1208" s="807" t="s">
        <v>955</v>
      </c>
      <c r="R1208" s="712"/>
      <c r="S1208" s="712"/>
      <c r="T1208" s="712"/>
      <c r="U1208" s="712"/>
      <c r="V1208" s="946" t="s">
        <v>2073</v>
      </c>
      <c r="W1208" s="714"/>
      <c r="X1208" s="721" t="s">
        <v>37</v>
      </c>
      <c r="Y1208" s="712"/>
      <c r="Z1208" s="726" t="s">
        <v>45</v>
      </c>
      <c r="AA1208" s="592"/>
      <c r="AB1208" s="3853" t="s">
        <v>5542</v>
      </c>
      <c r="AC1208" s="722">
        <v>0</v>
      </c>
      <c r="AD1208" s="722">
        <v>7392</v>
      </c>
      <c r="AE1208" s="722">
        <f t="shared" si="41"/>
        <v>7392</v>
      </c>
      <c r="AF1208" s="31"/>
      <c r="AG1208" s="31"/>
    </row>
    <row r="1209" spans="1:33" ht="30" customHeight="1">
      <c r="A1209" s="893" t="s">
        <v>6975</v>
      </c>
      <c r="B1209" s="5645" t="s">
        <v>4306</v>
      </c>
      <c r="C1209" s="674">
        <v>45212</v>
      </c>
      <c r="D1209" s="674">
        <v>45219</v>
      </c>
      <c r="E1209" s="593"/>
      <c r="F1209" s="833"/>
      <c r="G1209" s="619">
        <v>17</v>
      </c>
      <c r="H1209" s="619" t="s">
        <v>4307</v>
      </c>
      <c r="I1209" s="619"/>
      <c r="J1209" s="1053" t="s">
        <v>4308</v>
      </c>
      <c r="K1209" s="1044" t="s">
        <v>4309</v>
      </c>
      <c r="L1209" s="951" t="s">
        <v>28</v>
      </c>
      <c r="M1209" s="615" t="s">
        <v>4316</v>
      </c>
      <c r="N1209" s="619"/>
      <c r="O1209" s="675">
        <v>2</v>
      </c>
      <c r="P1209" s="675">
        <v>2</v>
      </c>
      <c r="Q1209" s="807" t="s">
        <v>91</v>
      </c>
      <c r="R1209" s="712"/>
      <c r="S1209" s="712"/>
      <c r="T1209" s="712"/>
      <c r="U1209" s="712"/>
      <c r="V1209" s="753" t="s">
        <v>2073</v>
      </c>
      <c r="W1209" s="714"/>
      <c r="X1209" s="721" t="s">
        <v>37</v>
      </c>
      <c r="Y1209" s="712"/>
      <c r="Z1209" s="726" t="s">
        <v>45</v>
      </c>
      <c r="AA1209" s="592"/>
      <c r="AB1209" s="3853" t="s">
        <v>5543</v>
      </c>
      <c r="AC1209" s="722">
        <v>0</v>
      </c>
      <c r="AD1209" s="722">
        <v>6643.53</v>
      </c>
      <c r="AE1209" s="722">
        <f t="shared" si="41"/>
        <v>13287.06</v>
      </c>
      <c r="AF1209" s="31">
        <v>546</v>
      </c>
      <c r="AG1209" s="273" t="s">
        <v>362</v>
      </c>
    </row>
    <row r="1210" spans="1:33" ht="30" customHeight="1">
      <c r="A1210" s="737" t="s">
        <v>6973</v>
      </c>
      <c r="B1210" s="5645" t="s">
        <v>4310</v>
      </c>
      <c r="C1210" s="674">
        <v>45211</v>
      </c>
      <c r="D1210" s="674">
        <v>45222</v>
      </c>
      <c r="E1210" s="593"/>
      <c r="F1210" s="833"/>
      <c r="G1210" s="619">
        <v>8598</v>
      </c>
      <c r="H1210" s="619" t="s">
        <v>4311</v>
      </c>
      <c r="I1210" s="619"/>
      <c r="J1210" s="1053" t="s">
        <v>4312</v>
      </c>
      <c r="K1210" s="1044" t="s">
        <v>4313</v>
      </c>
      <c r="L1210" s="951" t="s">
        <v>28</v>
      </c>
      <c r="M1210" s="615" t="s">
        <v>4317</v>
      </c>
      <c r="N1210" s="619"/>
      <c r="O1210" s="675">
        <v>2</v>
      </c>
      <c r="P1210" s="675">
        <v>2</v>
      </c>
      <c r="Q1210" s="807" t="s">
        <v>4314</v>
      </c>
      <c r="R1210" s="712"/>
      <c r="S1210" s="712"/>
      <c r="T1210" s="712"/>
      <c r="U1210" s="712"/>
      <c r="V1210" s="624" t="s">
        <v>2073</v>
      </c>
      <c r="W1210" s="714"/>
      <c r="X1210" s="721" t="s">
        <v>37</v>
      </c>
      <c r="Y1210" s="712"/>
      <c r="Z1210" s="3779" t="s">
        <v>45</v>
      </c>
      <c r="AA1210" s="592"/>
      <c r="AB1210" s="847" t="s">
        <v>5535</v>
      </c>
      <c r="AC1210" s="722">
        <v>4500</v>
      </c>
      <c r="AD1210" s="722">
        <v>6272.02</v>
      </c>
      <c r="AE1210" s="722">
        <f t="shared" si="41"/>
        <v>17044.04</v>
      </c>
      <c r="AF1210" s="31">
        <v>474</v>
      </c>
      <c r="AG1210" s="273" t="s">
        <v>362</v>
      </c>
    </row>
    <row r="1211" spans="1:33" ht="30" customHeight="1">
      <c r="A1211" s="757" t="s">
        <v>6974</v>
      </c>
      <c r="B1211" s="5645" t="s">
        <v>4318</v>
      </c>
      <c r="C1211" s="674">
        <v>45215</v>
      </c>
      <c r="D1211" s="674">
        <v>45226</v>
      </c>
      <c r="E1211" s="593"/>
      <c r="F1211" s="833"/>
      <c r="G1211" s="619">
        <v>8600</v>
      </c>
      <c r="H1211" s="619">
        <v>124</v>
      </c>
      <c r="I1211" s="619"/>
      <c r="J1211" s="1053" t="s">
        <v>4319</v>
      </c>
      <c r="K1211" s="1044" t="s">
        <v>4320</v>
      </c>
      <c r="L1211" s="951" t="s">
        <v>173</v>
      </c>
      <c r="M1211" s="615" t="s">
        <v>4342</v>
      </c>
      <c r="N1211" s="619"/>
      <c r="O1211" s="675">
        <v>1</v>
      </c>
      <c r="P1211" s="675">
        <v>1</v>
      </c>
      <c r="Q1211" s="807" t="s">
        <v>4321</v>
      </c>
      <c r="R1211" s="712"/>
      <c r="S1211" s="712"/>
      <c r="T1211" s="712"/>
      <c r="U1211" s="712"/>
      <c r="V1211" s="619" t="s">
        <v>2073</v>
      </c>
      <c r="W1211" s="714"/>
      <c r="X1211" s="721" t="s">
        <v>37</v>
      </c>
      <c r="Y1211" s="712"/>
      <c r="Z1211" s="3779" t="s">
        <v>45</v>
      </c>
      <c r="AA1211" s="592"/>
      <c r="AB1211" s="3853" t="s">
        <v>5542</v>
      </c>
      <c r="AC1211" s="722">
        <v>13500</v>
      </c>
      <c r="AD1211" s="722">
        <v>7425</v>
      </c>
      <c r="AE1211" s="722">
        <f t="shared" si="41"/>
        <v>20925</v>
      </c>
      <c r="AF1211" s="42">
        <v>653</v>
      </c>
      <c r="AG1211" s="273" t="s">
        <v>362</v>
      </c>
    </row>
    <row r="1212" spans="1:33" ht="30" customHeight="1">
      <c r="A1212" s="614" t="s">
        <v>6971</v>
      </c>
      <c r="B1212" s="5645" t="s">
        <v>4322</v>
      </c>
      <c r="C1212" s="674">
        <v>45215</v>
      </c>
      <c r="D1212" s="674">
        <v>45219</v>
      </c>
      <c r="E1212" s="593"/>
      <c r="F1212" s="833"/>
      <c r="G1212" s="619">
        <v>8601</v>
      </c>
      <c r="H1212" s="619">
        <v>189</v>
      </c>
      <c r="I1212" s="619" t="s">
        <v>25</v>
      </c>
      <c r="J1212" s="1053" t="s">
        <v>4323</v>
      </c>
      <c r="K1212" s="1044" t="s">
        <v>4324</v>
      </c>
      <c r="L1212" s="951" t="s">
        <v>173</v>
      </c>
      <c r="M1212" s="615" t="s">
        <v>4343</v>
      </c>
      <c r="N1212" s="619"/>
      <c r="O1212" s="675">
        <v>1</v>
      </c>
      <c r="P1212" s="119">
        <v>2</v>
      </c>
      <c r="Q1212" s="807" t="s">
        <v>4325</v>
      </c>
      <c r="R1212" s="712"/>
      <c r="S1212" s="712"/>
      <c r="T1212" s="712"/>
      <c r="U1212" s="712"/>
      <c r="V1212" s="743" t="s">
        <v>2073</v>
      </c>
      <c r="W1212" s="714"/>
      <c r="X1212" s="743" t="s">
        <v>37</v>
      </c>
      <c r="Y1212" s="712"/>
      <c r="Z1212" s="726" t="s">
        <v>45</v>
      </c>
      <c r="AA1212" s="592"/>
      <c r="AB1212" s="3853" t="s">
        <v>5585</v>
      </c>
      <c r="AC1212" s="722">
        <v>0</v>
      </c>
      <c r="AD1212" s="722">
        <v>7425</v>
      </c>
      <c r="AE1212" s="722">
        <f t="shared" si="41"/>
        <v>14850</v>
      </c>
      <c r="AF1212" s="31"/>
      <c r="AG1212" s="31"/>
    </row>
    <row r="1213" spans="1:33" ht="30" customHeight="1">
      <c r="A1213" s="893" t="s">
        <v>6949</v>
      </c>
      <c r="B1213" s="5805" t="s">
        <v>4326</v>
      </c>
      <c r="C1213" s="674">
        <v>45212</v>
      </c>
      <c r="D1213" s="674">
        <v>45219</v>
      </c>
      <c r="E1213" s="593"/>
      <c r="F1213" s="833"/>
      <c r="G1213" s="619"/>
      <c r="H1213" s="619"/>
      <c r="I1213" s="619" t="s">
        <v>92</v>
      </c>
      <c r="J1213" s="2521" t="s">
        <v>4327</v>
      </c>
      <c r="K1213" s="1044" t="s">
        <v>4328</v>
      </c>
      <c r="L1213" s="951" t="s">
        <v>4329</v>
      </c>
      <c r="M1213" s="615" t="s">
        <v>4344</v>
      </c>
      <c r="N1213" s="835" t="s">
        <v>6604</v>
      </c>
      <c r="O1213" s="675">
        <v>125</v>
      </c>
      <c r="P1213" s="675">
        <v>125</v>
      </c>
      <c r="Q1213" s="807" t="s">
        <v>4330</v>
      </c>
      <c r="R1213" s="712"/>
      <c r="S1213" s="712"/>
      <c r="T1213" s="712"/>
      <c r="U1213" s="712"/>
      <c r="V1213" s="619" t="s">
        <v>2073</v>
      </c>
      <c r="W1213" s="714"/>
      <c r="X1213" s="743" t="s">
        <v>37</v>
      </c>
      <c r="Y1213" s="712"/>
      <c r="Z1213" s="726" t="s">
        <v>45</v>
      </c>
      <c r="AA1213" s="592"/>
      <c r="AB1213" s="847" t="s">
        <v>5542</v>
      </c>
      <c r="AC1213" s="722">
        <v>0</v>
      </c>
      <c r="AD1213" s="722">
        <v>5973.51</v>
      </c>
      <c r="AE1213" s="722">
        <f t="shared" si="41"/>
        <v>746688.75</v>
      </c>
      <c r="AF1213" s="31"/>
      <c r="AG1213" s="31"/>
    </row>
    <row r="1214" spans="1:33" ht="30" customHeight="1">
      <c r="A1214" s="614" t="s">
        <v>6949</v>
      </c>
      <c r="B1214" s="5645" t="s">
        <v>4331</v>
      </c>
      <c r="C1214" s="674">
        <v>45210</v>
      </c>
      <c r="D1214" s="674">
        <v>45222</v>
      </c>
      <c r="E1214" s="593"/>
      <c r="F1214" s="833"/>
      <c r="G1214" s="619"/>
      <c r="H1214" s="619"/>
      <c r="I1214" s="619" t="s">
        <v>92</v>
      </c>
      <c r="J1214" s="1053" t="s">
        <v>4332</v>
      </c>
      <c r="K1214" s="1044" t="s">
        <v>4328</v>
      </c>
      <c r="L1214" s="951" t="s">
        <v>4333</v>
      </c>
      <c r="M1214" s="615" t="s">
        <v>4345</v>
      </c>
      <c r="N1214" s="619"/>
      <c r="O1214" s="675">
        <v>28</v>
      </c>
      <c r="P1214" s="675">
        <v>28</v>
      </c>
      <c r="Q1214" s="807" t="s">
        <v>4334</v>
      </c>
      <c r="R1214" s="712"/>
      <c r="S1214" s="712"/>
      <c r="T1214" s="712"/>
      <c r="U1214" s="712"/>
      <c r="V1214" s="619" t="s">
        <v>2073</v>
      </c>
      <c r="W1214" s="714"/>
      <c r="X1214" s="619" t="s">
        <v>37</v>
      </c>
      <c r="Y1214" s="712"/>
      <c r="Z1214" s="3785" t="s">
        <v>45</v>
      </c>
      <c r="AA1214" s="592"/>
      <c r="AB1214" s="847" t="s">
        <v>5542</v>
      </c>
      <c r="AC1214" s="722">
        <v>4500</v>
      </c>
      <c r="AD1214" s="722">
        <v>5973.51</v>
      </c>
      <c r="AE1214" s="722">
        <f t="shared" si="41"/>
        <v>171758.28</v>
      </c>
      <c r="AF1214" s="31"/>
      <c r="AG1214" s="31"/>
    </row>
    <row r="1215" spans="1:33" ht="30" customHeight="1">
      <c r="A1215" s="737" t="s">
        <v>6959</v>
      </c>
      <c r="B1215" s="5645" t="s">
        <v>4335</v>
      </c>
      <c r="C1215" s="674">
        <v>45215</v>
      </c>
      <c r="D1215" s="674">
        <v>45219</v>
      </c>
      <c r="E1215" s="593"/>
      <c r="F1215" s="833"/>
      <c r="G1215" s="619" t="s">
        <v>4146</v>
      </c>
      <c r="H1215" s="619"/>
      <c r="I1215" s="619"/>
      <c r="J1215" s="1053" t="s">
        <v>4336</v>
      </c>
      <c r="K1215" s="1044" t="s">
        <v>4337</v>
      </c>
      <c r="L1215" s="951" t="s">
        <v>179</v>
      </c>
      <c r="M1215" s="615" t="s">
        <v>4346</v>
      </c>
      <c r="N1215" s="619"/>
      <c r="O1215" s="675">
        <v>8</v>
      </c>
      <c r="P1215" s="675">
        <v>8</v>
      </c>
      <c r="Q1215" s="807" t="s">
        <v>4338</v>
      </c>
      <c r="R1215" s="712"/>
      <c r="S1215" s="712"/>
      <c r="T1215" s="712"/>
      <c r="U1215" s="712"/>
      <c r="V1215" s="718" t="s">
        <v>2073</v>
      </c>
      <c r="W1215" s="714"/>
      <c r="X1215" s="721" t="s">
        <v>37</v>
      </c>
      <c r="Y1215" s="712"/>
      <c r="Z1215" s="3779" t="s">
        <v>45</v>
      </c>
      <c r="AA1215" s="592"/>
      <c r="AB1215" s="3853" t="s">
        <v>5541</v>
      </c>
      <c r="AC1215" s="722">
        <v>0</v>
      </c>
      <c r="AD1215" s="722">
        <v>7425</v>
      </c>
      <c r="AE1215" s="722">
        <f t="shared" si="41"/>
        <v>59400</v>
      </c>
      <c r="AF1215" s="31">
        <v>512</v>
      </c>
      <c r="AG1215" s="273" t="s">
        <v>362</v>
      </c>
    </row>
    <row r="1216" spans="1:33" ht="30" customHeight="1">
      <c r="A1216" s="893" t="s">
        <v>6975</v>
      </c>
      <c r="B1216" s="5645" t="s">
        <v>4339</v>
      </c>
      <c r="C1216" s="674">
        <v>45215</v>
      </c>
      <c r="D1216" s="674">
        <v>45222</v>
      </c>
      <c r="E1216" s="593"/>
      <c r="F1216" s="833"/>
      <c r="G1216" s="619">
        <v>17</v>
      </c>
      <c r="H1216" s="619">
        <v>237</v>
      </c>
      <c r="I1216" s="619"/>
      <c r="J1216" s="1053" t="s">
        <v>4340</v>
      </c>
      <c r="K1216" s="1044" t="s">
        <v>409</v>
      </c>
      <c r="L1216" s="951" t="s">
        <v>173</v>
      </c>
      <c r="M1216" s="615" t="s">
        <v>4347</v>
      </c>
      <c r="N1216" s="619"/>
      <c r="O1216" s="675">
        <v>1</v>
      </c>
      <c r="P1216" s="675">
        <v>1</v>
      </c>
      <c r="Q1216" s="807" t="s">
        <v>4341</v>
      </c>
      <c r="R1216" s="712"/>
      <c r="S1216" s="712"/>
      <c r="T1216" s="712"/>
      <c r="U1216" s="712"/>
      <c r="V1216" s="968" t="s">
        <v>2073</v>
      </c>
      <c r="W1216" s="714"/>
      <c r="X1216" s="721" t="s">
        <v>37</v>
      </c>
      <c r="Y1216" s="712"/>
      <c r="Z1216" s="3795" t="s">
        <v>45</v>
      </c>
      <c r="AA1216" s="592"/>
      <c r="AB1216" s="3853" t="s">
        <v>5543</v>
      </c>
      <c r="AC1216" s="722">
        <v>4500</v>
      </c>
      <c r="AD1216" s="722">
        <v>6643.53</v>
      </c>
      <c r="AE1216" s="722">
        <f t="shared" si="41"/>
        <v>11143.529999999999</v>
      </c>
      <c r="AF1216" s="42">
        <v>619</v>
      </c>
      <c r="AG1216" s="273" t="s">
        <v>362</v>
      </c>
    </row>
    <row r="1217" spans="1:33" ht="30" customHeight="1">
      <c r="A1217" s="737" t="s">
        <v>6969</v>
      </c>
      <c r="B1217" s="5645" t="s">
        <v>4348</v>
      </c>
      <c r="C1217" s="674">
        <v>45215</v>
      </c>
      <c r="D1217" s="674">
        <v>45219</v>
      </c>
      <c r="E1217" s="593"/>
      <c r="F1217" s="833"/>
      <c r="G1217" s="619">
        <v>8616</v>
      </c>
      <c r="H1217" s="619"/>
      <c r="I1217" s="619" t="s">
        <v>92</v>
      </c>
      <c r="J1217" s="1053" t="s">
        <v>4349</v>
      </c>
      <c r="K1217" s="1044" t="s">
        <v>4350</v>
      </c>
      <c r="L1217" s="775" t="s">
        <v>8640</v>
      </c>
      <c r="M1217" s="615" t="s">
        <v>4354</v>
      </c>
      <c r="N1217" s="899" t="s">
        <v>5039</v>
      </c>
      <c r="O1217" s="675">
        <v>12</v>
      </c>
      <c r="P1217" s="675">
        <v>12</v>
      </c>
      <c r="Q1217" s="807" t="s">
        <v>4351</v>
      </c>
      <c r="R1217" s="712"/>
      <c r="S1217" s="712"/>
      <c r="T1217" s="712"/>
      <c r="U1217" s="712"/>
      <c r="V1217" s="803" t="s">
        <v>2073</v>
      </c>
      <c r="W1217" s="714"/>
      <c r="X1217" s="803" t="s">
        <v>37</v>
      </c>
      <c r="Y1217" s="712"/>
      <c r="Z1217" s="3795" t="s">
        <v>45</v>
      </c>
      <c r="AA1217" s="592"/>
      <c r="AB1217" s="3855" t="s">
        <v>5541</v>
      </c>
      <c r="AC1217" s="722">
        <v>0</v>
      </c>
      <c r="AD1217" s="722">
        <v>16038</v>
      </c>
      <c r="AE1217" s="722">
        <f t="shared" si="41"/>
        <v>192456</v>
      </c>
      <c r="AF1217" s="31"/>
      <c r="AG1217" s="31"/>
    </row>
    <row r="1218" spans="1:33" ht="30" customHeight="1">
      <c r="A1218" s="614" t="s">
        <v>6949</v>
      </c>
      <c r="B1218" s="5645" t="s">
        <v>4352</v>
      </c>
      <c r="C1218" s="674">
        <v>45215</v>
      </c>
      <c r="D1218" s="674">
        <v>45219</v>
      </c>
      <c r="E1218" s="593"/>
      <c r="F1218" s="833"/>
      <c r="G1218" s="619">
        <v>8615</v>
      </c>
      <c r="H1218" s="619">
        <v>171</v>
      </c>
      <c r="I1218" s="983" t="s">
        <v>25</v>
      </c>
      <c r="J1218" s="2521" t="s">
        <v>3893</v>
      </c>
      <c r="K1218" s="1044" t="s">
        <v>3895</v>
      </c>
      <c r="L1218" s="775" t="s">
        <v>8645</v>
      </c>
      <c r="M1218" s="615" t="s">
        <v>4355</v>
      </c>
      <c r="N1218" s="899" t="s">
        <v>5039</v>
      </c>
      <c r="O1218" s="675">
        <v>4</v>
      </c>
      <c r="P1218" s="675">
        <v>6</v>
      </c>
      <c r="Q1218" s="807" t="s">
        <v>4353</v>
      </c>
      <c r="R1218" s="712"/>
      <c r="S1218" s="712"/>
      <c r="T1218" s="712"/>
      <c r="U1218" s="712"/>
      <c r="V1218" s="619" t="s">
        <v>2073</v>
      </c>
      <c r="W1218" s="714"/>
      <c r="X1218" s="619" t="s">
        <v>37</v>
      </c>
      <c r="Y1218" s="712"/>
      <c r="Z1218" s="3795" t="s">
        <v>45</v>
      </c>
      <c r="AA1218" s="592"/>
      <c r="AB1218" s="3853" t="s">
        <v>5541</v>
      </c>
      <c r="AC1218" s="722">
        <v>0</v>
      </c>
      <c r="AD1218" s="722">
        <v>12902.34</v>
      </c>
      <c r="AE1218" s="722">
        <f t="shared" si="41"/>
        <v>77414.040000000008</v>
      </c>
      <c r="AF1218" s="31"/>
      <c r="AG1218" s="31"/>
    </row>
    <row r="1219" spans="1:33" ht="30" customHeight="1">
      <c r="A1219" s="614" t="s">
        <v>6971</v>
      </c>
      <c r="B1219" s="5645" t="s">
        <v>4356</v>
      </c>
      <c r="C1219" s="674">
        <v>45216</v>
      </c>
      <c r="D1219" s="674">
        <v>45222</v>
      </c>
      <c r="E1219" s="593"/>
      <c r="F1219" s="833"/>
      <c r="G1219" s="619">
        <v>8601</v>
      </c>
      <c r="H1219" s="619">
        <v>189</v>
      </c>
      <c r="I1219" s="619" t="s">
        <v>25</v>
      </c>
      <c r="J1219" s="1053" t="s">
        <v>4357</v>
      </c>
      <c r="K1219" s="1044" t="s">
        <v>4358</v>
      </c>
      <c r="L1219" s="702" t="s">
        <v>28</v>
      </c>
      <c r="M1219" s="615" t="s">
        <v>4394</v>
      </c>
      <c r="N1219" s="619"/>
      <c r="O1219" s="675">
        <v>2</v>
      </c>
      <c r="P1219" s="675">
        <v>2</v>
      </c>
      <c r="Q1219" s="807" t="s">
        <v>4359</v>
      </c>
      <c r="R1219" s="712"/>
      <c r="S1219" s="712"/>
      <c r="T1219" s="712"/>
      <c r="U1219" s="712"/>
      <c r="V1219" s="946" t="s">
        <v>2073</v>
      </c>
      <c r="W1219" s="714"/>
      <c r="X1219" s="721" t="s">
        <v>37</v>
      </c>
      <c r="Y1219" s="712"/>
      <c r="Z1219" s="3805" t="s">
        <v>45</v>
      </c>
      <c r="AA1219" s="592"/>
      <c r="AB1219" s="3853" t="s">
        <v>5585</v>
      </c>
      <c r="AC1219" s="722">
        <v>0</v>
      </c>
      <c r="AD1219" s="722">
        <v>7425</v>
      </c>
      <c r="AE1219" s="722">
        <f t="shared" si="41"/>
        <v>14850</v>
      </c>
      <c r="AF1219" s="31"/>
      <c r="AG1219" s="31"/>
    </row>
    <row r="1220" spans="1:33" ht="30" customHeight="1">
      <c r="A1220" s="934" t="s">
        <v>6901</v>
      </c>
      <c r="B1220" s="5645" t="s">
        <v>4360</v>
      </c>
      <c r="C1220" s="674">
        <v>45217</v>
      </c>
      <c r="D1220" s="674">
        <v>45224</v>
      </c>
      <c r="E1220" s="1034"/>
      <c r="F1220" s="833"/>
      <c r="G1220" s="619">
        <v>8636</v>
      </c>
      <c r="H1220" s="619" t="s">
        <v>3074</v>
      </c>
      <c r="I1220" s="619"/>
      <c r="J1220" s="1053" t="s">
        <v>3659</v>
      </c>
      <c r="K1220" s="1044" t="s">
        <v>4361</v>
      </c>
      <c r="L1220" s="702" t="s">
        <v>173</v>
      </c>
      <c r="M1220" s="615" t="s">
        <v>4396</v>
      </c>
      <c r="N1220" s="619"/>
      <c r="O1220" s="675">
        <v>1</v>
      </c>
      <c r="P1220" s="675">
        <v>1</v>
      </c>
      <c r="Q1220" s="807" t="s">
        <v>4362</v>
      </c>
      <c r="R1220" s="712"/>
      <c r="S1220" s="712"/>
      <c r="T1220" s="712"/>
      <c r="U1220" s="712"/>
      <c r="V1220" s="868" t="s">
        <v>2073</v>
      </c>
      <c r="W1220" s="714"/>
      <c r="X1220" s="721" t="s">
        <v>37</v>
      </c>
      <c r="Y1220" s="712"/>
      <c r="Z1220" s="3785" t="s">
        <v>45</v>
      </c>
      <c r="AA1220" s="592"/>
      <c r="AB1220" s="3853" t="s">
        <v>5542</v>
      </c>
      <c r="AC1220" s="722">
        <v>0</v>
      </c>
      <c r="AD1220" s="722">
        <v>8019</v>
      </c>
      <c r="AE1220" s="722">
        <f t="shared" si="41"/>
        <v>8019</v>
      </c>
      <c r="AF1220" s="31"/>
      <c r="AG1220" s="31"/>
    </row>
    <row r="1221" spans="1:33" ht="30" customHeight="1">
      <c r="A1221" s="614" t="s">
        <v>6961</v>
      </c>
      <c r="B1221" s="5645" t="s">
        <v>4363</v>
      </c>
      <c r="C1221" s="674">
        <v>45216</v>
      </c>
      <c r="D1221" s="674">
        <v>45229</v>
      </c>
      <c r="E1221" s="593"/>
      <c r="F1221" s="833"/>
      <c r="G1221" s="619">
        <v>8623</v>
      </c>
      <c r="H1221" s="619" t="s">
        <v>4364</v>
      </c>
      <c r="I1221" s="619"/>
      <c r="J1221" s="1053" t="s">
        <v>4365</v>
      </c>
      <c r="K1221" s="637" t="s">
        <v>4366</v>
      </c>
      <c r="L1221" s="702" t="s">
        <v>128</v>
      </c>
      <c r="M1221" s="615" t="s">
        <v>4397</v>
      </c>
      <c r="N1221" s="619"/>
      <c r="O1221" s="675">
        <v>3</v>
      </c>
      <c r="P1221" s="675">
        <v>3</v>
      </c>
      <c r="Q1221" s="807" t="s">
        <v>4367</v>
      </c>
      <c r="R1221" s="712"/>
      <c r="S1221" s="712"/>
      <c r="T1221" s="712"/>
      <c r="U1221" s="712"/>
      <c r="V1221" s="803" t="s">
        <v>2073</v>
      </c>
      <c r="W1221" s="714"/>
      <c r="X1221" s="721" t="s">
        <v>37</v>
      </c>
      <c r="Y1221" s="712"/>
      <c r="Z1221" s="3779" t="s">
        <v>45</v>
      </c>
      <c r="AA1221" s="592"/>
      <c r="AB1221" s="3853" t="s">
        <v>5538</v>
      </c>
      <c r="AC1221" s="722">
        <v>4500</v>
      </c>
      <c r="AD1221" s="722">
        <v>6850</v>
      </c>
      <c r="AE1221" s="722">
        <f t="shared" si="41"/>
        <v>25050</v>
      </c>
      <c r="AF1221" s="31"/>
      <c r="AG1221" s="31"/>
    </row>
    <row r="1222" spans="1:33" ht="30" customHeight="1">
      <c r="A1222" s="614" t="s">
        <v>6961</v>
      </c>
      <c r="B1222" s="5645" t="s">
        <v>4368</v>
      </c>
      <c r="C1222" s="674">
        <v>45216</v>
      </c>
      <c r="D1222" s="674">
        <v>45224</v>
      </c>
      <c r="E1222" s="593"/>
      <c r="F1222" s="833"/>
      <c r="G1222" s="619">
        <v>8623</v>
      </c>
      <c r="H1222" s="619" t="s">
        <v>3676</v>
      </c>
      <c r="I1222" s="619"/>
      <c r="J1222" s="1053" t="s">
        <v>3677</v>
      </c>
      <c r="K1222" s="1041" t="s">
        <v>4369</v>
      </c>
      <c r="L1222" s="702" t="s">
        <v>173</v>
      </c>
      <c r="M1222" s="615" t="s">
        <v>4398</v>
      </c>
      <c r="N1222" s="619"/>
      <c r="O1222" s="675">
        <v>1</v>
      </c>
      <c r="P1222" s="675">
        <v>1</v>
      </c>
      <c r="Q1222" s="807" t="s">
        <v>4370</v>
      </c>
      <c r="R1222" s="712"/>
      <c r="S1222" s="712"/>
      <c r="T1222" s="712"/>
      <c r="U1222" s="712"/>
      <c r="V1222" s="619" t="s">
        <v>2073</v>
      </c>
      <c r="W1222" s="714"/>
      <c r="X1222" s="721" t="s">
        <v>37</v>
      </c>
      <c r="Y1222" s="712"/>
      <c r="Z1222" s="726" t="s">
        <v>45</v>
      </c>
      <c r="AA1222" s="592"/>
      <c r="AB1222" s="3853" t="s">
        <v>5538</v>
      </c>
      <c r="AC1222" s="722">
        <v>1500</v>
      </c>
      <c r="AD1222" s="722">
        <v>6850</v>
      </c>
      <c r="AE1222" s="722">
        <f t="shared" si="41"/>
        <v>8350</v>
      </c>
      <c r="AF1222" s="31"/>
      <c r="AG1222" s="31"/>
    </row>
    <row r="1223" spans="1:33" ht="30" customHeight="1">
      <c r="A1223" s="614" t="s">
        <v>6949</v>
      </c>
      <c r="B1223" s="5645" t="s">
        <v>4371</v>
      </c>
      <c r="C1223" s="674">
        <v>45216</v>
      </c>
      <c r="D1223" s="674">
        <v>45223</v>
      </c>
      <c r="E1223" s="593"/>
      <c r="F1223" s="833"/>
      <c r="G1223" s="619">
        <v>8615</v>
      </c>
      <c r="H1223" s="619" t="s">
        <v>4129</v>
      </c>
      <c r="I1223" s="619"/>
      <c r="J1223" s="1053" t="s">
        <v>4372</v>
      </c>
      <c r="K1223" s="1044" t="s">
        <v>4259</v>
      </c>
      <c r="L1223" s="702" t="s">
        <v>173</v>
      </c>
      <c r="M1223" s="615" t="s">
        <v>4395</v>
      </c>
      <c r="N1223" s="619"/>
      <c r="O1223" s="675">
        <v>1</v>
      </c>
      <c r="P1223" s="675">
        <v>1</v>
      </c>
      <c r="Q1223" s="637" t="s">
        <v>4373</v>
      </c>
      <c r="R1223" s="712"/>
      <c r="S1223" s="712"/>
      <c r="T1223" s="712"/>
      <c r="U1223" s="712"/>
      <c r="V1223" s="912" t="s">
        <v>2073</v>
      </c>
      <c r="W1223" s="714"/>
      <c r="X1223" s="721" t="s">
        <v>37</v>
      </c>
      <c r="Y1223" s="712"/>
      <c r="Z1223" s="726" t="s">
        <v>45</v>
      </c>
      <c r="AA1223" s="592"/>
      <c r="AB1223" s="3853" t="s">
        <v>5535</v>
      </c>
      <c r="AC1223" s="722">
        <v>0</v>
      </c>
      <c r="AD1223" s="722">
        <v>5973.51</v>
      </c>
      <c r="AE1223" s="722">
        <f t="shared" si="41"/>
        <v>5973.51</v>
      </c>
      <c r="AF1223" s="42">
        <v>589</v>
      </c>
      <c r="AG1223" s="273" t="s">
        <v>362</v>
      </c>
    </row>
    <row r="1224" spans="1:33" ht="30" customHeight="1">
      <c r="A1224" s="614" t="s">
        <v>6943</v>
      </c>
      <c r="B1224" s="5645" t="s">
        <v>4374</v>
      </c>
      <c r="C1224" s="674">
        <v>45216</v>
      </c>
      <c r="D1224" s="674">
        <v>45229</v>
      </c>
      <c r="E1224" s="593"/>
      <c r="F1224" s="833"/>
      <c r="G1224" s="619">
        <v>8558</v>
      </c>
      <c r="H1224" s="619" t="s">
        <v>2039</v>
      </c>
      <c r="I1224" s="619"/>
      <c r="J1224" s="1053" t="s">
        <v>4375</v>
      </c>
      <c r="K1224" s="1044" t="s">
        <v>4376</v>
      </c>
      <c r="L1224" s="702" t="s">
        <v>128</v>
      </c>
      <c r="M1224" s="615" t="s">
        <v>4399</v>
      </c>
      <c r="N1224" s="619"/>
      <c r="O1224" s="675">
        <v>3</v>
      </c>
      <c r="P1224" s="675">
        <v>3</v>
      </c>
      <c r="Q1224" s="637" t="s">
        <v>4377</v>
      </c>
      <c r="R1224" s="712"/>
      <c r="S1224" s="712"/>
      <c r="T1224" s="712"/>
      <c r="U1224" s="712"/>
      <c r="V1224" s="887" t="s">
        <v>2073</v>
      </c>
      <c r="W1224" s="714"/>
      <c r="X1224" s="721" t="s">
        <v>37</v>
      </c>
      <c r="Y1224" s="712"/>
      <c r="Z1224" s="726" t="s">
        <v>45</v>
      </c>
      <c r="AA1224" s="592"/>
      <c r="AB1224" s="3853" t="s">
        <v>5535</v>
      </c>
      <c r="AC1224" s="722">
        <v>14580</v>
      </c>
      <c r="AD1224" s="722">
        <v>8019</v>
      </c>
      <c r="AE1224" s="722">
        <f t="shared" si="41"/>
        <v>38637</v>
      </c>
      <c r="AF1224" s="42">
        <v>623</v>
      </c>
      <c r="AG1224" s="273" t="s">
        <v>362</v>
      </c>
    </row>
    <row r="1225" spans="1:33" ht="30" customHeight="1">
      <c r="A1225" s="614" t="s">
        <v>6943</v>
      </c>
      <c r="B1225" s="5645" t="s">
        <v>4378</v>
      </c>
      <c r="C1225" s="674">
        <v>45217</v>
      </c>
      <c r="D1225" s="674">
        <v>45230</v>
      </c>
      <c r="E1225" s="593"/>
      <c r="F1225" s="833"/>
      <c r="G1225" s="619">
        <v>8558</v>
      </c>
      <c r="H1225" s="619" t="s">
        <v>4379</v>
      </c>
      <c r="I1225" s="619"/>
      <c r="J1225" s="1053" t="s">
        <v>4380</v>
      </c>
      <c r="K1225" s="1044" t="s">
        <v>4381</v>
      </c>
      <c r="L1225" s="702" t="s">
        <v>28</v>
      </c>
      <c r="M1225" s="615" t="s">
        <v>4400</v>
      </c>
      <c r="N1225" s="619"/>
      <c r="O1225" s="675">
        <v>2</v>
      </c>
      <c r="P1225" s="675">
        <v>2</v>
      </c>
      <c r="Q1225" s="637" t="s">
        <v>4382</v>
      </c>
      <c r="R1225" s="712"/>
      <c r="S1225" s="712"/>
      <c r="T1225" s="712"/>
      <c r="U1225" s="712"/>
      <c r="V1225" s="887" t="s">
        <v>2073</v>
      </c>
      <c r="W1225" s="714"/>
      <c r="X1225" s="721" t="s">
        <v>37</v>
      </c>
      <c r="Y1225" s="712"/>
      <c r="Z1225" s="726" t="s">
        <v>45</v>
      </c>
      <c r="AA1225" s="592"/>
      <c r="AB1225" s="3853" t="s">
        <v>5535</v>
      </c>
      <c r="AC1225" s="722">
        <v>14580</v>
      </c>
      <c r="AD1225" s="722">
        <v>8019</v>
      </c>
      <c r="AE1225" s="722">
        <f t="shared" si="41"/>
        <v>30618</v>
      </c>
      <c r="AF1225" s="42">
        <v>624</v>
      </c>
      <c r="AG1225" s="273" t="s">
        <v>362</v>
      </c>
    </row>
    <row r="1226" spans="1:33" ht="30" customHeight="1">
      <c r="A1226" s="614" t="s">
        <v>6965</v>
      </c>
      <c r="B1226" s="5645" t="s">
        <v>4383</v>
      </c>
      <c r="C1226" s="674">
        <v>45217</v>
      </c>
      <c r="D1226" s="674">
        <v>45224</v>
      </c>
      <c r="E1226" s="593"/>
      <c r="F1226" s="833"/>
      <c r="G1226" s="619">
        <v>8609</v>
      </c>
      <c r="H1226" s="619" t="s">
        <v>1033</v>
      </c>
      <c r="I1226" s="619"/>
      <c r="J1226" s="1053" t="s">
        <v>4384</v>
      </c>
      <c r="K1226" s="1044" t="s">
        <v>4385</v>
      </c>
      <c r="L1226" s="702" t="s">
        <v>173</v>
      </c>
      <c r="M1226" s="615" t="s">
        <v>4401</v>
      </c>
      <c r="N1226" s="619"/>
      <c r="O1226" s="675">
        <v>1</v>
      </c>
      <c r="P1226" s="675">
        <v>1</v>
      </c>
      <c r="Q1226" s="637" t="s">
        <v>4386</v>
      </c>
      <c r="R1226" s="712"/>
      <c r="S1226" s="712"/>
      <c r="T1226" s="712"/>
      <c r="U1226" s="712"/>
      <c r="V1226" s="971" t="s">
        <v>2073</v>
      </c>
      <c r="W1226" s="714"/>
      <c r="X1226" s="721" t="s">
        <v>37</v>
      </c>
      <c r="Y1226" s="712"/>
      <c r="Z1226" s="726" t="s">
        <v>45</v>
      </c>
      <c r="AA1226" s="592"/>
      <c r="AB1226" s="3853" t="s">
        <v>5542</v>
      </c>
      <c r="AC1226" s="722">
        <v>0</v>
      </c>
      <c r="AD1226" s="722">
        <v>6400</v>
      </c>
      <c r="AE1226" s="722">
        <f t="shared" si="41"/>
        <v>6400</v>
      </c>
      <c r="AF1226" s="31"/>
      <c r="AG1226" s="31"/>
    </row>
    <row r="1227" spans="1:33" ht="30" customHeight="1">
      <c r="A1227" s="194" t="s">
        <v>6973</v>
      </c>
      <c r="B1227" s="217" t="s">
        <v>4387</v>
      </c>
      <c r="C1227" s="66">
        <v>45216</v>
      </c>
      <c r="D1227" s="66">
        <v>45226</v>
      </c>
      <c r="E1227" s="37"/>
      <c r="F1227" s="94"/>
      <c r="G1227" s="68">
        <v>8598</v>
      </c>
      <c r="H1227" s="68"/>
      <c r="I1227" s="68" t="s">
        <v>92</v>
      </c>
      <c r="J1227" s="218" t="s">
        <v>4388</v>
      </c>
      <c r="K1227" s="214" t="s">
        <v>4389</v>
      </c>
      <c r="L1227" s="219" t="s">
        <v>128</v>
      </c>
      <c r="M1227" s="69" t="s">
        <v>6269</v>
      </c>
      <c r="N1227" s="68"/>
      <c r="O1227" s="74">
        <v>3</v>
      </c>
      <c r="P1227" s="74">
        <v>3</v>
      </c>
      <c r="Q1227" s="220" t="s">
        <v>4390</v>
      </c>
      <c r="R1227" s="71"/>
      <c r="S1227" s="71"/>
      <c r="T1227" s="71"/>
      <c r="U1227" s="71"/>
      <c r="V1227" s="68" t="s">
        <v>256</v>
      </c>
      <c r="W1227" s="182"/>
      <c r="X1227" s="68"/>
      <c r="Y1227" s="71"/>
      <c r="Z1227" s="75"/>
      <c r="AA1227" s="36"/>
      <c r="AB1227" s="102" t="s">
        <v>5535</v>
      </c>
      <c r="AC1227" s="280"/>
      <c r="AD1227" s="280"/>
      <c r="AE1227" s="280"/>
      <c r="AF1227" s="31"/>
      <c r="AG1227" s="31"/>
    </row>
    <row r="1228" spans="1:33" ht="30" customHeight="1">
      <c r="A1228" s="737" t="s">
        <v>6973</v>
      </c>
      <c r="B1228" s="5645" t="s">
        <v>4391</v>
      </c>
      <c r="C1228" s="674">
        <v>45216</v>
      </c>
      <c r="D1228" s="674">
        <v>45225</v>
      </c>
      <c r="E1228" s="593"/>
      <c r="F1228" s="833"/>
      <c r="G1228" s="619">
        <v>8598</v>
      </c>
      <c r="H1228" s="619">
        <v>372</v>
      </c>
      <c r="I1228" s="619"/>
      <c r="J1228" s="1053" t="s">
        <v>4392</v>
      </c>
      <c r="K1228" s="1044" t="s">
        <v>4178</v>
      </c>
      <c r="L1228" s="702" t="s">
        <v>173</v>
      </c>
      <c r="M1228" s="615" t="s">
        <v>4402</v>
      </c>
      <c r="N1228" s="619"/>
      <c r="O1228" s="675">
        <v>1</v>
      </c>
      <c r="P1228" s="675">
        <v>1</v>
      </c>
      <c r="Q1228" s="637" t="s">
        <v>4393</v>
      </c>
      <c r="R1228" s="712"/>
      <c r="S1228" s="26"/>
      <c r="T1228" s="712"/>
      <c r="U1228" s="712"/>
      <c r="V1228" s="969" t="s">
        <v>2073</v>
      </c>
      <c r="W1228" s="714"/>
      <c r="X1228" s="721" t="s">
        <v>37</v>
      </c>
      <c r="Y1228" s="712"/>
      <c r="Z1228" s="3795" t="s">
        <v>45</v>
      </c>
      <c r="AA1228" s="592"/>
      <c r="AB1228" s="847" t="s">
        <v>5535</v>
      </c>
      <c r="AC1228" s="722">
        <v>4500</v>
      </c>
      <c r="AD1228" s="722">
        <v>6272.02</v>
      </c>
      <c r="AE1228" s="722">
        <f t="shared" si="41"/>
        <v>10772.02</v>
      </c>
      <c r="AF1228" s="42">
        <v>603</v>
      </c>
      <c r="AG1228" s="31" t="s">
        <v>362</v>
      </c>
    </row>
    <row r="1229" spans="1:33" ht="30" customHeight="1">
      <c r="A1229" s="893" t="s">
        <v>6975</v>
      </c>
      <c r="B1229" s="8871" t="s">
        <v>4403</v>
      </c>
      <c r="C1229" s="8843">
        <v>45218</v>
      </c>
      <c r="D1229" s="8843">
        <v>45275</v>
      </c>
      <c r="E1229" s="9093"/>
      <c r="F1229" s="8877"/>
      <c r="G1229" s="8849">
        <v>17</v>
      </c>
      <c r="H1229" s="8849">
        <v>259</v>
      </c>
      <c r="I1229" s="8849"/>
      <c r="J1229" s="8871" t="s">
        <v>4404</v>
      </c>
      <c r="K1229" s="9096" t="s">
        <v>3372</v>
      </c>
      <c r="L1229" s="603" t="s">
        <v>2184</v>
      </c>
      <c r="M1229" s="8868" t="s">
        <v>4425</v>
      </c>
      <c r="N1229" s="144" t="s">
        <v>3954</v>
      </c>
      <c r="O1229" s="679">
        <v>1</v>
      </c>
      <c r="P1229" s="679">
        <v>1</v>
      </c>
      <c r="Q1229" s="9138" t="s">
        <v>4405</v>
      </c>
      <c r="R1229" s="8859"/>
      <c r="S1229" s="712"/>
      <c r="T1229" s="712"/>
      <c r="U1229" s="712"/>
      <c r="V1229" s="9128" t="s">
        <v>2073</v>
      </c>
      <c r="W1229" s="8859"/>
      <c r="X1229" s="9048" t="s">
        <v>37</v>
      </c>
      <c r="Y1229" s="8859"/>
      <c r="Z1229" s="9010" t="s">
        <v>45</v>
      </c>
      <c r="AA1229" s="8924">
        <v>4504066250</v>
      </c>
      <c r="AB1229" s="8907" t="s">
        <v>5537</v>
      </c>
      <c r="AC1229" s="8912">
        <v>2250</v>
      </c>
      <c r="AD1229" s="722">
        <v>39863.120000000003</v>
      </c>
      <c r="AE1229" s="8912">
        <f>SUM(AD1229*P1229+AD1230*P1230+AD1231*P1231+AC1229)</f>
        <v>92428.959999999992</v>
      </c>
      <c r="AF1229" s="247"/>
      <c r="AG1229" s="247"/>
    </row>
    <row r="1230" spans="1:33" ht="30" customHeight="1">
      <c r="A1230" s="603" t="s">
        <v>6975</v>
      </c>
      <c r="B1230" s="9091"/>
      <c r="C1230" s="8844"/>
      <c r="D1230" s="8844"/>
      <c r="E1230" s="9094"/>
      <c r="F1230" s="8880"/>
      <c r="G1230" s="8863"/>
      <c r="H1230" s="8863"/>
      <c r="I1230" s="8863"/>
      <c r="J1230" s="8858"/>
      <c r="K1230" s="9097"/>
      <c r="L1230" s="1038" t="s">
        <v>1095</v>
      </c>
      <c r="M1230" s="8870"/>
      <c r="N1230" s="1052" t="s">
        <v>3951</v>
      </c>
      <c r="O1230" s="675">
        <v>1</v>
      </c>
      <c r="P1230" s="675">
        <v>1</v>
      </c>
      <c r="Q1230" s="9551"/>
      <c r="R1230" s="8902"/>
      <c r="S1230" s="712"/>
      <c r="T1230" s="712"/>
      <c r="U1230" s="712"/>
      <c r="V1230" s="8863"/>
      <c r="W1230" s="8902"/>
      <c r="X1230" s="8863"/>
      <c r="Y1230" s="8902"/>
      <c r="Z1230" s="8896"/>
      <c r="AA1230" s="8924"/>
      <c r="AB1230" s="8910"/>
      <c r="AC1230" s="8920"/>
      <c r="AD1230" s="722">
        <v>41634.339999999997</v>
      </c>
      <c r="AE1230" s="8920"/>
      <c r="AF1230" s="248"/>
      <c r="AG1230" s="248"/>
    </row>
    <row r="1231" spans="1:33" ht="30" customHeight="1">
      <c r="A1231" s="603" t="s">
        <v>6975</v>
      </c>
      <c r="B1231" s="9092"/>
      <c r="C1231" s="8845"/>
      <c r="D1231" s="8845"/>
      <c r="E1231" s="9095"/>
      <c r="F1231" s="8878"/>
      <c r="G1231" s="8850"/>
      <c r="H1231" s="8850"/>
      <c r="I1231" s="8850"/>
      <c r="J1231" s="8854"/>
      <c r="K1231" s="8848"/>
      <c r="L1231" s="584" t="s">
        <v>1222</v>
      </c>
      <c r="M1231" s="8869"/>
      <c r="N1231" s="3226" t="s">
        <v>3952</v>
      </c>
      <c r="O1231" s="679">
        <v>2</v>
      </c>
      <c r="P1231" s="679">
        <v>2</v>
      </c>
      <c r="Q1231" s="9552"/>
      <c r="R1231" s="8860"/>
      <c r="S1231" s="712"/>
      <c r="T1231" s="712"/>
      <c r="U1231" s="712"/>
      <c r="V1231" s="8850"/>
      <c r="W1231" s="8860"/>
      <c r="X1231" s="8850"/>
      <c r="Y1231" s="8860"/>
      <c r="Z1231" s="8894"/>
      <c r="AA1231" s="8924"/>
      <c r="AB1231" s="8908"/>
      <c r="AC1231" s="8913"/>
      <c r="AD1231" s="722">
        <v>4340.75</v>
      </c>
      <c r="AE1231" s="8913"/>
      <c r="AF1231" s="30"/>
      <c r="AG1231" s="30"/>
    </row>
    <row r="1232" spans="1:33" ht="30" customHeight="1">
      <c r="A1232" s="893" t="s">
        <v>6975</v>
      </c>
      <c r="B1232" s="9045" t="s">
        <v>4406</v>
      </c>
      <c r="C1232" s="8843">
        <v>45218</v>
      </c>
      <c r="D1232" s="8843">
        <v>45274</v>
      </c>
      <c r="E1232" s="8864"/>
      <c r="F1232" s="8877"/>
      <c r="G1232" s="8849">
        <v>17</v>
      </c>
      <c r="H1232" s="8849">
        <v>269</v>
      </c>
      <c r="I1232" s="8849"/>
      <c r="J1232" s="8871" t="s">
        <v>4407</v>
      </c>
      <c r="K1232" s="9096" t="s">
        <v>4408</v>
      </c>
      <c r="L1232" s="1036" t="s">
        <v>381</v>
      </c>
      <c r="M1232" s="8868" t="s">
        <v>4426</v>
      </c>
      <c r="N1232" s="1051" t="s">
        <v>3954</v>
      </c>
      <c r="O1232" s="679">
        <v>1</v>
      </c>
      <c r="P1232" s="679">
        <v>1</v>
      </c>
      <c r="Q1232" s="9138" t="s">
        <v>4409</v>
      </c>
      <c r="R1232" s="8859"/>
      <c r="S1232" s="712"/>
      <c r="T1232" s="712"/>
      <c r="U1232" s="712"/>
      <c r="V1232" s="8849" t="s">
        <v>2073</v>
      </c>
      <c r="W1232" s="8859"/>
      <c r="X1232" s="8849" t="s">
        <v>37</v>
      </c>
      <c r="Y1232" s="8859"/>
      <c r="Z1232" s="8893" t="s">
        <v>45</v>
      </c>
      <c r="AA1232" s="8924"/>
      <c r="AB1232" s="8907" t="s">
        <v>5537</v>
      </c>
      <c r="AC1232" s="8912">
        <v>4500</v>
      </c>
      <c r="AD1232" s="722">
        <v>39863.120000000003</v>
      </c>
      <c r="AE1232" s="8912">
        <f>SUM(AD1232*P1232+AD1233*P1233+AC1232)</f>
        <v>85997.459999999992</v>
      </c>
      <c r="AF1232" s="247"/>
      <c r="AG1232" s="247"/>
    </row>
    <row r="1233" spans="1:33" ht="30" customHeight="1">
      <c r="A1233" s="893" t="s">
        <v>6975</v>
      </c>
      <c r="B1233" s="9021"/>
      <c r="C1233" s="8845"/>
      <c r="D1233" s="8845"/>
      <c r="E1233" s="8866"/>
      <c r="F1233" s="8878"/>
      <c r="G1233" s="8850"/>
      <c r="H1233" s="8850"/>
      <c r="I1233" s="8850"/>
      <c r="J1233" s="8854"/>
      <c r="K1233" s="8848"/>
      <c r="L1233" s="1038" t="s">
        <v>1095</v>
      </c>
      <c r="M1233" s="8869"/>
      <c r="N1233" s="1052" t="s">
        <v>3951</v>
      </c>
      <c r="O1233" s="675">
        <v>1</v>
      </c>
      <c r="P1233" s="675">
        <v>1</v>
      </c>
      <c r="Q1233" s="8892"/>
      <c r="R1233" s="8860"/>
      <c r="S1233" s="712"/>
      <c r="T1233" s="712"/>
      <c r="U1233" s="712"/>
      <c r="V1233" s="8850"/>
      <c r="W1233" s="8860"/>
      <c r="X1233" s="8850"/>
      <c r="Y1233" s="8860"/>
      <c r="Z1233" s="8894"/>
      <c r="AA1233" s="8924"/>
      <c r="AB1233" s="8908"/>
      <c r="AC1233" s="8913"/>
      <c r="AD1233" s="722">
        <v>41634.339999999997</v>
      </c>
      <c r="AE1233" s="8913"/>
      <c r="AF1233" s="30"/>
      <c r="AG1233" s="30"/>
    </row>
    <row r="1234" spans="1:33" ht="30" customHeight="1">
      <c r="A1234" s="614" t="s">
        <v>6949</v>
      </c>
      <c r="B1234" s="5645" t="s">
        <v>4410</v>
      </c>
      <c r="C1234" s="674">
        <v>45218</v>
      </c>
      <c r="D1234" s="674">
        <v>45224</v>
      </c>
      <c r="E1234" s="593"/>
      <c r="F1234" s="833"/>
      <c r="G1234" s="619">
        <v>8615</v>
      </c>
      <c r="H1234" s="619"/>
      <c r="I1234" s="619" t="s">
        <v>92</v>
      </c>
      <c r="J1234" s="1053" t="s">
        <v>4411</v>
      </c>
      <c r="K1234" s="1044" t="s">
        <v>2622</v>
      </c>
      <c r="L1234" s="702" t="s">
        <v>28</v>
      </c>
      <c r="M1234" s="615" t="s">
        <v>4427</v>
      </c>
      <c r="N1234" s="619"/>
      <c r="O1234" s="675">
        <v>2</v>
      </c>
      <c r="P1234" s="675">
        <v>2</v>
      </c>
      <c r="Q1234" s="637" t="s">
        <v>4412</v>
      </c>
      <c r="R1234" s="712"/>
      <c r="S1234" s="712"/>
      <c r="T1234" s="712"/>
      <c r="U1234" s="712"/>
      <c r="V1234" s="972" t="s">
        <v>2073</v>
      </c>
      <c r="W1234" s="714"/>
      <c r="X1234" s="721" t="s">
        <v>37</v>
      </c>
      <c r="Y1234" s="712"/>
      <c r="Z1234" s="726" t="s">
        <v>45</v>
      </c>
      <c r="AA1234" s="592"/>
      <c r="AB1234" s="3853" t="s">
        <v>5535</v>
      </c>
      <c r="AC1234" s="722">
        <v>0</v>
      </c>
      <c r="AD1234" s="722">
        <v>5973.51</v>
      </c>
      <c r="AE1234" s="722">
        <f t="shared" ref="AE1234:AE1247" si="42">SUM(AD1234*P1234+AC1234)</f>
        <v>11947.02</v>
      </c>
      <c r="AF1234" s="42">
        <v>690</v>
      </c>
      <c r="AG1234" s="273" t="s">
        <v>362</v>
      </c>
    </row>
    <row r="1235" spans="1:33" ht="30" customHeight="1">
      <c r="A1235" s="194" t="s">
        <v>6973</v>
      </c>
      <c r="B1235" s="217" t="s">
        <v>4413</v>
      </c>
      <c r="C1235" s="66">
        <v>45217</v>
      </c>
      <c r="D1235" s="66">
        <v>45223</v>
      </c>
      <c r="E1235" s="37"/>
      <c r="F1235" s="94"/>
      <c r="G1235" s="68">
        <v>8598</v>
      </c>
      <c r="H1235" s="68"/>
      <c r="I1235" s="68"/>
      <c r="J1235" s="218" t="s">
        <v>4414</v>
      </c>
      <c r="K1235" s="214" t="s">
        <v>4415</v>
      </c>
      <c r="L1235" s="219" t="s">
        <v>76</v>
      </c>
      <c r="M1235" s="69" t="s">
        <v>6270</v>
      </c>
      <c r="N1235" s="68"/>
      <c r="O1235" s="74">
        <v>4</v>
      </c>
      <c r="P1235" s="74">
        <v>4</v>
      </c>
      <c r="Q1235" s="220" t="s">
        <v>4416</v>
      </c>
      <c r="R1235" s="71"/>
      <c r="S1235" s="71"/>
      <c r="T1235" s="71"/>
      <c r="U1235" s="71"/>
      <c r="V1235" s="1638" t="s">
        <v>256</v>
      </c>
      <c r="W1235" s="182"/>
      <c r="X1235" s="68"/>
      <c r="Y1235" s="71"/>
      <c r="Z1235" s="75"/>
      <c r="AA1235" s="36"/>
      <c r="AB1235" s="102" t="s">
        <v>5535</v>
      </c>
      <c r="AC1235" s="280"/>
      <c r="AD1235" s="280"/>
      <c r="AE1235" s="280"/>
      <c r="AF1235" s="31"/>
      <c r="AG1235" s="31"/>
    </row>
    <row r="1236" spans="1:33" ht="30" customHeight="1">
      <c r="A1236" s="737" t="s">
        <v>6973</v>
      </c>
      <c r="B1236" s="5803" t="s">
        <v>4417</v>
      </c>
      <c r="C1236" s="674">
        <v>45217</v>
      </c>
      <c r="D1236" s="674">
        <v>45229</v>
      </c>
      <c r="E1236" s="593"/>
      <c r="F1236" s="833"/>
      <c r="G1236" s="619">
        <v>8598</v>
      </c>
      <c r="H1236" s="619">
        <v>764</v>
      </c>
      <c r="I1236" s="619" t="s">
        <v>25</v>
      </c>
      <c r="J1236" s="1053" t="s">
        <v>4418</v>
      </c>
      <c r="K1236" s="1044" t="s">
        <v>4419</v>
      </c>
      <c r="L1236" s="702" t="s">
        <v>28</v>
      </c>
      <c r="M1236" s="615" t="s">
        <v>4428</v>
      </c>
      <c r="N1236" s="619"/>
      <c r="O1236" s="675">
        <v>2</v>
      </c>
      <c r="P1236" s="675">
        <v>2</v>
      </c>
      <c r="Q1236" s="637" t="s">
        <v>4420</v>
      </c>
      <c r="R1236" s="712"/>
      <c r="S1236" s="712"/>
      <c r="T1236" s="712"/>
      <c r="U1236" s="712"/>
      <c r="V1236" s="904" t="s">
        <v>2073</v>
      </c>
      <c r="W1236" s="714"/>
      <c r="X1236" s="721" t="s">
        <v>37</v>
      </c>
      <c r="Y1236" s="712"/>
      <c r="Z1236" s="3795" t="s">
        <v>45</v>
      </c>
      <c r="AA1236" s="592"/>
      <c r="AB1236" s="847" t="s">
        <v>5535</v>
      </c>
      <c r="AC1236" s="722">
        <v>6750</v>
      </c>
      <c r="AD1236" s="722">
        <v>6272.02</v>
      </c>
      <c r="AE1236" s="722">
        <f t="shared" si="42"/>
        <v>19294.04</v>
      </c>
      <c r="AF1236" s="42">
        <v>604</v>
      </c>
      <c r="AG1236" s="31" t="s">
        <v>362</v>
      </c>
    </row>
    <row r="1237" spans="1:33" ht="30" customHeight="1">
      <c r="A1237" s="737" t="s">
        <v>6960</v>
      </c>
      <c r="B1237" s="5645" t="s">
        <v>4421</v>
      </c>
      <c r="C1237" s="674">
        <v>45217</v>
      </c>
      <c r="D1237" s="674">
        <v>45223</v>
      </c>
      <c r="E1237" s="593"/>
      <c r="F1237" s="833"/>
      <c r="G1237" s="619">
        <v>8595</v>
      </c>
      <c r="H1237" s="619" t="s">
        <v>383</v>
      </c>
      <c r="I1237" s="619"/>
      <c r="J1237" s="1053" t="s">
        <v>4422</v>
      </c>
      <c r="K1237" s="1044" t="s">
        <v>4423</v>
      </c>
      <c r="L1237" s="702" t="s">
        <v>173</v>
      </c>
      <c r="M1237" s="615" t="s">
        <v>4429</v>
      </c>
      <c r="N1237" s="619"/>
      <c r="O1237" s="675">
        <v>1</v>
      </c>
      <c r="P1237" s="675">
        <v>1</v>
      </c>
      <c r="Q1237" s="637" t="s">
        <v>4424</v>
      </c>
      <c r="R1237" s="712"/>
      <c r="S1237" s="712"/>
      <c r="T1237" s="712"/>
      <c r="U1237" s="712"/>
      <c r="V1237" s="936" t="s">
        <v>2073</v>
      </c>
      <c r="W1237" s="714"/>
      <c r="X1237" s="721" t="s">
        <v>37</v>
      </c>
      <c r="Y1237" s="712"/>
      <c r="Z1237" s="726" t="s">
        <v>45</v>
      </c>
      <c r="AA1237" s="592"/>
      <c r="AB1237" s="3853" t="s">
        <v>5585</v>
      </c>
      <c r="AC1237" s="722">
        <v>0</v>
      </c>
      <c r="AD1237" s="722">
        <v>7000</v>
      </c>
      <c r="AE1237" s="722">
        <f t="shared" si="42"/>
        <v>7000</v>
      </c>
      <c r="AF1237" s="31"/>
      <c r="AG1237" s="31"/>
    </row>
    <row r="1238" spans="1:33" ht="30" customHeight="1">
      <c r="A1238" s="188" t="s">
        <v>6901</v>
      </c>
      <c r="B1238" s="217" t="s">
        <v>4432</v>
      </c>
      <c r="C1238" s="66">
        <v>45219</v>
      </c>
      <c r="D1238" s="66">
        <v>45226</v>
      </c>
      <c r="E1238" s="37"/>
      <c r="F1238" s="94"/>
      <c r="G1238" s="68">
        <v>8636</v>
      </c>
      <c r="H1238" s="68" t="s">
        <v>4433</v>
      </c>
      <c r="I1238" s="68"/>
      <c r="J1238" s="218" t="s">
        <v>4434</v>
      </c>
      <c r="K1238" s="214" t="s">
        <v>4435</v>
      </c>
      <c r="L1238" s="219" t="s">
        <v>28</v>
      </c>
      <c r="M1238" s="69" t="s">
        <v>4457</v>
      </c>
      <c r="N1238" s="68"/>
      <c r="O1238" s="74">
        <v>2</v>
      </c>
      <c r="P1238" s="74">
        <v>2</v>
      </c>
      <c r="Q1238" s="220" t="s">
        <v>4436</v>
      </c>
      <c r="R1238" s="71"/>
      <c r="S1238" s="71"/>
      <c r="T1238" s="71"/>
      <c r="U1238" s="71"/>
      <c r="V1238" s="71"/>
      <c r="W1238" s="182"/>
      <c r="X1238" s="68"/>
      <c r="Y1238" s="71"/>
      <c r="Z1238" s="75"/>
      <c r="AA1238" s="36"/>
      <c r="AB1238" s="3851" t="s">
        <v>5542</v>
      </c>
      <c r="AC1238" s="280"/>
      <c r="AD1238" s="280"/>
      <c r="AE1238" s="280"/>
      <c r="AF1238" s="31"/>
      <c r="AG1238" s="31"/>
    </row>
    <row r="1239" spans="1:33" ht="30" customHeight="1">
      <c r="A1239" s="893" t="s">
        <v>6942</v>
      </c>
      <c r="B1239" s="5645" t="s">
        <v>4437</v>
      </c>
      <c r="C1239" s="674">
        <v>45218</v>
      </c>
      <c r="D1239" s="674">
        <v>45229</v>
      </c>
      <c r="E1239" s="593"/>
      <c r="F1239" s="833"/>
      <c r="G1239" s="619">
        <v>8638</v>
      </c>
      <c r="H1239" s="619">
        <v>154</v>
      </c>
      <c r="I1239" s="619"/>
      <c r="J1239" s="1053" t="s">
        <v>4438</v>
      </c>
      <c r="K1239" s="1044" t="s">
        <v>4439</v>
      </c>
      <c r="L1239" s="702" t="s">
        <v>28</v>
      </c>
      <c r="M1239" s="615" t="s">
        <v>4458</v>
      </c>
      <c r="N1239" s="619"/>
      <c r="O1239" s="675">
        <v>2</v>
      </c>
      <c r="P1239" s="675">
        <v>2</v>
      </c>
      <c r="Q1239" s="637" t="s">
        <v>4440</v>
      </c>
      <c r="R1239" s="712"/>
      <c r="S1239" s="712"/>
      <c r="T1239" s="712"/>
      <c r="U1239" s="712"/>
      <c r="V1239" s="827" t="s">
        <v>2073</v>
      </c>
      <c r="W1239" s="714"/>
      <c r="X1239" s="721" t="s">
        <v>37</v>
      </c>
      <c r="Y1239" s="712"/>
      <c r="Z1239" s="3795" t="s">
        <v>45</v>
      </c>
      <c r="AA1239" s="592"/>
      <c r="AB1239" s="3853" t="s">
        <v>5543</v>
      </c>
      <c r="AC1239" s="722">
        <v>0</v>
      </c>
      <c r="AD1239" s="722">
        <v>7613</v>
      </c>
      <c r="AE1239" s="722">
        <f t="shared" si="42"/>
        <v>15226</v>
      </c>
      <c r="AF1239" s="42">
        <v>588</v>
      </c>
      <c r="AG1239" s="273" t="s">
        <v>362</v>
      </c>
    </row>
    <row r="1240" spans="1:33" ht="30" customHeight="1">
      <c r="A1240" s="893" t="s">
        <v>6942</v>
      </c>
      <c r="B1240" s="5645" t="s">
        <v>4441</v>
      </c>
      <c r="C1240" s="674">
        <v>45218</v>
      </c>
      <c r="D1240" s="674">
        <v>45229</v>
      </c>
      <c r="E1240" s="593"/>
      <c r="F1240" s="833"/>
      <c r="G1240" s="619">
        <v>8638</v>
      </c>
      <c r="H1240" s="619">
        <v>150</v>
      </c>
      <c r="I1240" s="619"/>
      <c r="J1240" s="1053" t="s">
        <v>4442</v>
      </c>
      <c r="K1240" s="1044" t="s">
        <v>4443</v>
      </c>
      <c r="L1240" s="702" t="s">
        <v>28</v>
      </c>
      <c r="M1240" s="615" t="s">
        <v>4459</v>
      </c>
      <c r="N1240" s="619"/>
      <c r="O1240" s="675">
        <v>2</v>
      </c>
      <c r="P1240" s="675">
        <v>2</v>
      </c>
      <c r="Q1240" s="637" t="s">
        <v>4444</v>
      </c>
      <c r="R1240" s="712"/>
      <c r="S1240" s="712"/>
      <c r="T1240" s="712"/>
      <c r="U1240" s="712"/>
      <c r="V1240" s="636" t="s">
        <v>2073</v>
      </c>
      <c r="W1240" s="714"/>
      <c r="X1240" s="721" t="s">
        <v>37</v>
      </c>
      <c r="Y1240" s="712"/>
      <c r="Z1240" s="3822" t="s">
        <v>45</v>
      </c>
      <c r="AA1240" s="592"/>
      <c r="AB1240" s="3853" t="s">
        <v>5543</v>
      </c>
      <c r="AC1240" s="722">
        <v>0</v>
      </c>
      <c r="AD1240" s="722">
        <v>7613</v>
      </c>
      <c r="AE1240" s="722">
        <f t="shared" si="42"/>
        <v>15226</v>
      </c>
      <c r="AF1240" s="42">
        <v>631</v>
      </c>
      <c r="AG1240" s="273" t="s">
        <v>362</v>
      </c>
    </row>
    <row r="1241" spans="1:33" ht="30" customHeight="1">
      <c r="A1241" s="893" t="s">
        <v>6942</v>
      </c>
      <c r="B1241" s="5645" t="s">
        <v>4445</v>
      </c>
      <c r="C1241" s="674">
        <v>45218</v>
      </c>
      <c r="D1241" s="674">
        <v>45224</v>
      </c>
      <c r="E1241" s="593"/>
      <c r="F1241" s="833"/>
      <c r="G1241" s="619"/>
      <c r="H1241" s="619"/>
      <c r="I1241" s="619" t="s">
        <v>92</v>
      </c>
      <c r="J1241" s="1053" t="s">
        <v>4446</v>
      </c>
      <c r="K1241" s="1044" t="s">
        <v>4447</v>
      </c>
      <c r="L1241" s="702" t="s">
        <v>167</v>
      </c>
      <c r="M1241" s="615" t="s">
        <v>4460</v>
      </c>
      <c r="N1241" s="619"/>
      <c r="O1241" s="675">
        <v>10</v>
      </c>
      <c r="P1241" s="675">
        <v>10</v>
      </c>
      <c r="Q1241" s="637" t="s">
        <v>4448</v>
      </c>
      <c r="R1241" s="712"/>
      <c r="S1241" s="712"/>
      <c r="T1241" s="712"/>
      <c r="U1241" s="712"/>
      <c r="V1241" s="636" t="s">
        <v>2073</v>
      </c>
      <c r="W1241" s="714"/>
      <c r="X1241" s="721" t="s">
        <v>37</v>
      </c>
      <c r="Y1241" s="712"/>
      <c r="Z1241" s="726" t="s">
        <v>45</v>
      </c>
      <c r="AA1241" s="592"/>
      <c r="AB1241" s="3853" t="s">
        <v>5540</v>
      </c>
      <c r="AC1241" s="722">
        <v>0</v>
      </c>
      <c r="AD1241" s="722">
        <v>7613</v>
      </c>
      <c r="AE1241" s="722">
        <f t="shared" si="42"/>
        <v>76130</v>
      </c>
      <c r="AF1241" s="42">
        <v>632</v>
      </c>
      <c r="AG1241" s="273" t="s">
        <v>362</v>
      </c>
    </row>
    <row r="1242" spans="1:33" ht="30" customHeight="1">
      <c r="A1242" s="893" t="s">
        <v>6942</v>
      </c>
      <c r="B1242" s="5645" t="s">
        <v>4449</v>
      </c>
      <c r="C1242" s="674">
        <v>45218</v>
      </c>
      <c r="D1242" s="674">
        <v>45229</v>
      </c>
      <c r="E1242" s="593"/>
      <c r="F1242" s="833"/>
      <c r="G1242" s="619">
        <v>8638</v>
      </c>
      <c r="H1242" s="619"/>
      <c r="I1242" s="619"/>
      <c r="J1242" s="1053" t="s">
        <v>4450</v>
      </c>
      <c r="K1242" s="1044" t="s">
        <v>4451</v>
      </c>
      <c r="L1242" s="702" t="s">
        <v>28</v>
      </c>
      <c r="M1242" s="615" t="s">
        <v>4461</v>
      </c>
      <c r="N1242" s="619"/>
      <c r="O1242" s="675">
        <v>2</v>
      </c>
      <c r="P1242" s="675">
        <v>2</v>
      </c>
      <c r="Q1242" s="637" t="s">
        <v>4452</v>
      </c>
      <c r="R1242" s="712"/>
      <c r="S1242" s="712"/>
      <c r="T1242" s="712"/>
      <c r="U1242" s="712"/>
      <c r="V1242" s="827" t="s">
        <v>2073</v>
      </c>
      <c r="W1242" s="714"/>
      <c r="X1242" s="721" t="s">
        <v>37</v>
      </c>
      <c r="Y1242" s="712"/>
      <c r="Z1242" s="726" t="s">
        <v>45</v>
      </c>
      <c r="AA1242" s="592"/>
      <c r="AB1242" s="3853" t="s">
        <v>5540</v>
      </c>
      <c r="AC1242" s="722">
        <v>0</v>
      </c>
      <c r="AD1242" s="722">
        <v>7613</v>
      </c>
      <c r="AE1242" s="722">
        <f t="shared" si="42"/>
        <v>15226</v>
      </c>
      <c r="AF1242" s="42">
        <v>633</v>
      </c>
      <c r="AG1242" s="273" t="s">
        <v>362</v>
      </c>
    </row>
    <row r="1243" spans="1:33" ht="30" customHeight="1">
      <c r="A1243" s="614" t="s">
        <v>6975</v>
      </c>
      <c r="B1243" s="5645" t="s">
        <v>4453</v>
      </c>
      <c r="C1243" s="674">
        <v>45218</v>
      </c>
      <c r="D1243" s="674">
        <v>45225</v>
      </c>
      <c r="E1243" s="593"/>
      <c r="F1243" s="833"/>
      <c r="G1243" s="619">
        <v>17</v>
      </c>
      <c r="H1243" s="619" t="s">
        <v>672</v>
      </c>
      <c r="I1243" s="619"/>
      <c r="J1243" s="1053" t="s">
        <v>4454</v>
      </c>
      <c r="K1243" s="1044" t="s">
        <v>4455</v>
      </c>
      <c r="L1243" s="702" t="s">
        <v>173</v>
      </c>
      <c r="M1243" s="615" t="s">
        <v>4462</v>
      </c>
      <c r="N1243" s="619"/>
      <c r="O1243" s="675">
        <v>1</v>
      </c>
      <c r="P1243" s="675">
        <v>1</v>
      </c>
      <c r="Q1243" s="637" t="s">
        <v>4456</v>
      </c>
      <c r="R1243" s="712"/>
      <c r="S1243" s="712"/>
      <c r="T1243" s="712"/>
      <c r="U1243" s="712"/>
      <c r="V1243" s="968" t="s">
        <v>2073</v>
      </c>
      <c r="W1243" s="714"/>
      <c r="X1243" s="721" t="s">
        <v>37</v>
      </c>
      <c r="Y1243" s="712"/>
      <c r="Z1243" s="3795" t="s">
        <v>45</v>
      </c>
      <c r="AA1243" s="592"/>
      <c r="AB1243" s="3853" t="s">
        <v>5538</v>
      </c>
      <c r="AC1243" s="722">
        <v>0</v>
      </c>
      <c r="AD1243" s="722">
        <v>6643.53</v>
      </c>
      <c r="AE1243" s="722">
        <f t="shared" si="42"/>
        <v>6643.53</v>
      </c>
      <c r="AF1243" s="42">
        <v>620</v>
      </c>
      <c r="AG1243" s="273" t="s">
        <v>362</v>
      </c>
    </row>
    <row r="1244" spans="1:33" ht="30" customHeight="1">
      <c r="A1244" s="3655" t="s">
        <v>6970</v>
      </c>
      <c r="B1244" s="5661" t="s">
        <v>4463</v>
      </c>
      <c r="C1244" s="674">
        <v>45219</v>
      </c>
      <c r="D1244" s="674">
        <v>45226</v>
      </c>
      <c r="E1244" s="593"/>
      <c r="F1244" s="833"/>
      <c r="G1244" s="619">
        <v>8604</v>
      </c>
      <c r="H1244" s="619"/>
      <c r="I1244" s="619" t="s">
        <v>92</v>
      </c>
      <c r="J1244" s="3656" t="s">
        <v>4464</v>
      </c>
      <c r="K1244" s="1044" t="s">
        <v>2556</v>
      </c>
      <c r="L1244" s="702" t="s">
        <v>28</v>
      </c>
      <c r="M1244" s="615" t="s">
        <v>4473</v>
      </c>
      <c r="N1244" s="619"/>
      <c r="O1244" s="675">
        <v>2</v>
      </c>
      <c r="P1244" s="675">
        <v>2</v>
      </c>
      <c r="Q1244" s="637" t="s">
        <v>4465</v>
      </c>
      <c r="R1244" s="712"/>
      <c r="S1244" s="712"/>
      <c r="T1244" s="712"/>
      <c r="U1244" s="712"/>
      <c r="V1244" s="887" t="s">
        <v>2073</v>
      </c>
      <c r="W1244" s="714"/>
      <c r="X1244" s="721" t="s">
        <v>37</v>
      </c>
      <c r="Y1244" s="712"/>
      <c r="Z1244" s="3795" t="s">
        <v>45</v>
      </c>
      <c r="AA1244" s="592"/>
      <c r="AB1244" s="3853" t="s">
        <v>5539</v>
      </c>
      <c r="AC1244" s="722">
        <v>0</v>
      </c>
      <c r="AD1244" s="722">
        <v>7350</v>
      </c>
      <c r="AE1244" s="722">
        <f t="shared" si="42"/>
        <v>14700</v>
      </c>
      <c r="AF1244" s="31"/>
      <c r="AG1244" s="31"/>
    </row>
    <row r="1245" spans="1:33" ht="30" customHeight="1">
      <c r="A1245" s="757" t="s">
        <v>6970</v>
      </c>
      <c r="B1245" s="5645" t="s">
        <v>4466</v>
      </c>
      <c r="C1245" s="674">
        <v>45219</v>
      </c>
      <c r="D1245" s="674">
        <v>45226</v>
      </c>
      <c r="E1245" s="593"/>
      <c r="F1245" s="833"/>
      <c r="G1245" s="619">
        <v>8604</v>
      </c>
      <c r="H1245" s="619"/>
      <c r="I1245" s="619" t="s">
        <v>92</v>
      </c>
      <c r="J1245" s="1053" t="s">
        <v>4467</v>
      </c>
      <c r="K1245" s="1044" t="s">
        <v>2556</v>
      </c>
      <c r="L1245" s="702" t="s">
        <v>193</v>
      </c>
      <c r="M1245" s="615" t="s">
        <v>4474</v>
      </c>
      <c r="N1245" s="619"/>
      <c r="O1245" s="675">
        <v>6</v>
      </c>
      <c r="P1245" s="675">
        <v>6</v>
      </c>
      <c r="Q1245" s="637" t="s">
        <v>4468</v>
      </c>
      <c r="R1245" s="712"/>
      <c r="S1245" s="712"/>
      <c r="T1245" s="712"/>
      <c r="U1245" s="712"/>
      <c r="V1245" s="887" t="s">
        <v>2073</v>
      </c>
      <c r="W1245" s="714"/>
      <c r="X1245" s="721" t="s">
        <v>37</v>
      </c>
      <c r="Y1245" s="712"/>
      <c r="Z1245" s="3795" t="s">
        <v>45</v>
      </c>
      <c r="AA1245" s="592"/>
      <c r="AB1245" s="3853" t="s">
        <v>5539</v>
      </c>
      <c r="AC1245" s="722">
        <v>0</v>
      </c>
      <c r="AD1245" s="722">
        <v>7350</v>
      </c>
      <c r="AE1245" s="722">
        <f t="shared" si="42"/>
        <v>44100</v>
      </c>
      <c r="AF1245" s="31"/>
      <c r="AG1245" s="31"/>
    </row>
    <row r="1246" spans="1:33" ht="30" customHeight="1">
      <c r="A1246" s="614" t="s">
        <v>6964</v>
      </c>
      <c r="B1246" s="5649" t="s">
        <v>4469</v>
      </c>
      <c r="C1246" s="674">
        <v>45219</v>
      </c>
      <c r="D1246" s="674">
        <v>45229</v>
      </c>
      <c r="E1246" s="593"/>
      <c r="F1246" s="833"/>
      <c r="G1246" s="619">
        <v>9052</v>
      </c>
      <c r="H1246" s="619" t="s">
        <v>2536</v>
      </c>
      <c r="I1246" s="619"/>
      <c r="J1246" s="768" t="s">
        <v>4470</v>
      </c>
      <c r="K1246" s="1041" t="s">
        <v>4471</v>
      </c>
      <c r="L1246" s="951" t="s">
        <v>128</v>
      </c>
      <c r="M1246" s="615" t="s">
        <v>4475</v>
      </c>
      <c r="N1246" s="619"/>
      <c r="O1246" s="675">
        <v>3</v>
      </c>
      <c r="P1246" s="675">
        <v>3</v>
      </c>
      <c r="Q1246" s="807" t="s">
        <v>4472</v>
      </c>
      <c r="R1246" s="712"/>
      <c r="S1246" s="712"/>
      <c r="T1246" s="712"/>
      <c r="U1246" s="712"/>
      <c r="V1246" s="887" t="s">
        <v>2073</v>
      </c>
      <c r="W1246" s="714"/>
      <c r="X1246" s="619" t="s">
        <v>37</v>
      </c>
      <c r="Y1246" s="712"/>
      <c r="Z1246" s="726" t="s">
        <v>45</v>
      </c>
      <c r="AA1246" s="592"/>
      <c r="AB1246" s="3853" t="s">
        <v>5539</v>
      </c>
      <c r="AC1246" s="722">
        <v>1100</v>
      </c>
      <c r="AD1246" s="722">
        <v>6229.08</v>
      </c>
      <c r="AE1246" s="722">
        <f t="shared" si="42"/>
        <v>19787.239999999998</v>
      </c>
      <c r="AF1246" s="31"/>
      <c r="AG1246" s="31"/>
    </row>
    <row r="1247" spans="1:33" ht="30" customHeight="1">
      <c r="A1247" s="614" t="s">
        <v>6971</v>
      </c>
      <c r="B1247" s="5649" t="s">
        <v>4476</v>
      </c>
      <c r="C1247" s="674">
        <v>45223</v>
      </c>
      <c r="D1247" s="674">
        <v>45313</v>
      </c>
      <c r="E1247" s="593"/>
      <c r="F1247" s="833"/>
      <c r="G1247" s="619">
        <v>8601</v>
      </c>
      <c r="H1247" s="619">
        <v>170</v>
      </c>
      <c r="I1247" s="619"/>
      <c r="J1247" s="768" t="s">
        <v>1337</v>
      </c>
      <c r="K1247" s="1041" t="s">
        <v>4477</v>
      </c>
      <c r="L1247" s="951" t="s">
        <v>62</v>
      </c>
      <c r="M1247" s="615" t="s">
        <v>4491</v>
      </c>
      <c r="N1247" s="619"/>
      <c r="O1247" s="675">
        <v>5</v>
      </c>
      <c r="P1247" s="675">
        <v>5</v>
      </c>
      <c r="Q1247" s="807" t="s">
        <v>4478</v>
      </c>
      <c r="R1247" s="712"/>
      <c r="S1247" s="712"/>
      <c r="T1247" s="712"/>
      <c r="U1247" s="712"/>
      <c r="V1247" s="737" t="s">
        <v>2073</v>
      </c>
      <c r="W1247" s="714"/>
      <c r="X1247" s="737" t="s">
        <v>37</v>
      </c>
      <c r="Y1247" s="712"/>
      <c r="Z1247" s="726" t="s">
        <v>45</v>
      </c>
      <c r="AA1247" s="592"/>
      <c r="AB1247" s="3853" t="s">
        <v>5585</v>
      </c>
      <c r="AC1247" s="722">
        <v>22500</v>
      </c>
      <c r="AD1247" s="722">
        <v>7425</v>
      </c>
      <c r="AE1247" s="722">
        <f t="shared" si="42"/>
        <v>59625</v>
      </c>
      <c r="AF1247" s="31"/>
      <c r="AG1247" s="31"/>
    </row>
    <row r="1248" spans="1:33" ht="30" customHeight="1">
      <c r="A1248" s="614" t="s">
        <v>6968</v>
      </c>
      <c r="B1248" s="5649" t="s">
        <v>4479</v>
      </c>
      <c r="C1248" s="674">
        <v>45222</v>
      </c>
      <c r="D1248" s="674">
        <v>45239</v>
      </c>
      <c r="E1248" s="593"/>
      <c r="F1248" s="833"/>
      <c r="G1248" s="619"/>
      <c r="H1248" s="619"/>
      <c r="I1248" s="619"/>
      <c r="J1248" s="768" t="s">
        <v>4480</v>
      </c>
      <c r="K1248" s="1041" t="s">
        <v>4061</v>
      </c>
      <c r="L1248" s="951" t="s">
        <v>4481</v>
      </c>
      <c r="M1248" s="615" t="s">
        <v>4492</v>
      </c>
      <c r="N1248" s="835"/>
      <c r="O1248" s="675">
        <v>103</v>
      </c>
      <c r="P1248" s="119">
        <v>105</v>
      </c>
      <c r="Q1248" s="807" t="s">
        <v>4482</v>
      </c>
      <c r="R1248" s="712"/>
      <c r="S1248" s="712"/>
      <c r="T1248" s="712"/>
      <c r="U1248" s="712"/>
      <c r="V1248" s="636" t="s">
        <v>2073</v>
      </c>
      <c r="W1248" s="714"/>
      <c r="X1248" s="721" t="s">
        <v>37</v>
      </c>
      <c r="Y1248" s="712"/>
      <c r="Z1248" s="726" t="s">
        <v>45</v>
      </c>
      <c r="AA1248" s="592"/>
      <c r="AB1248" s="3853" t="s">
        <v>5587</v>
      </c>
      <c r="AC1248" s="722">
        <v>0</v>
      </c>
      <c r="AD1248" s="722">
        <v>2345</v>
      </c>
      <c r="AE1248" s="722">
        <f t="shared" ref="AE1248:AE1259" si="43">SUM(AD1248*P1248+AC1248)</f>
        <v>246225</v>
      </c>
      <c r="AF1248" s="31"/>
      <c r="AG1248" s="31"/>
    </row>
    <row r="1249" spans="1:33" ht="30" customHeight="1">
      <c r="A1249" s="614" t="s">
        <v>6961</v>
      </c>
      <c r="B1249" s="5649" t="s">
        <v>4483</v>
      </c>
      <c r="C1249" s="674">
        <v>45222</v>
      </c>
      <c r="D1249" s="674">
        <v>45231</v>
      </c>
      <c r="E1249" s="593"/>
      <c r="F1249" s="833"/>
      <c r="G1249" s="619">
        <v>8623</v>
      </c>
      <c r="H1249" s="619" t="s">
        <v>597</v>
      </c>
      <c r="I1249" s="619"/>
      <c r="J1249" s="768" t="s">
        <v>4484</v>
      </c>
      <c r="K1249" s="1041" t="s">
        <v>599</v>
      </c>
      <c r="L1249" s="951" t="s">
        <v>173</v>
      </c>
      <c r="M1249" s="615" t="s">
        <v>4493</v>
      </c>
      <c r="N1249" s="619"/>
      <c r="O1249" s="675">
        <v>1</v>
      </c>
      <c r="P1249" s="119">
        <v>2</v>
      </c>
      <c r="Q1249" s="807" t="s">
        <v>4485</v>
      </c>
      <c r="R1249" s="712"/>
      <c r="S1249" s="712"/>
      <c r="T1249" s="712"/>
      <c r="U1249" s="712"/>
      <c r="V1249" s="912" t="s">
        <v>2073</v>
      </c>
      <c r="W1249" s="714"/>
      <c r="X1249" s="721" t="s">
        <v>37</v>
      </c>
      <c r="Y1249" s="712"/>
      <c r="Z1249" s="726" t="s">
        <v>45</v>
      </c>
      <c r="AA1249" s="592"/>
      <c r="AB1249" s="3853" t="s">
        <v>5538</v>
      </c>
      <c r="AC1249" s="722">
        <v>2000</v>
      </c>
      <c r="AD1249" s="722">
        <v>6850</v>
      </c>
      <c r="AE1249" s="722">
        <f t="shared" si="43"/>
        <v>15700</v>
      </c>
      <c r="AF1249" s="31"/>
      <c r="AG1249" s="31"/>
    </row>
    <row r="1250" spans="1:33" ht="30" customHeight="1">
      <c r="A1250" s="737" t="s">
        <v>6969</v>
      </c>
      <c r="B1250" s="5649" t="s">
        <v>4486</v>
      </c>
      <c r="C1250" s="674">
        <v>45222</v>
      </c>
      <c r="D1250" s="674">
        <v>45229</v>
      </c>
      <c r="E1250" s="593"/>
      <c r="F1250" s="833"/>
      <c r="G1250" s="619">
        <v>8616</v>
      </c>
      <c r="H1250" s="619" t="s">
        <v>4487</v>
      </c>
      <c r="I1250" s="619"/>
      <c r="J1250" s="768" t="s">
        <v>4488</v>
      </c>
      <c r="K1250" s="1041" t="s">
        <v>4489</v>
      </c>
      <c r="L1250" s="951" t="s">
        <v>28</v>
      </c>
      <c r="M1250" s="615" t="s">
        <v>4494</v>
      </c>
      <c r="N1250" s="619"/>
      <c r="O1250" s="675">
        <v>2</v>
      </c>
      <c r="P1250" s="675">
        <v>2</v>
      </c>
      <c r="Q1250" s="807" t="s">
        <v>4490</v>
      </c>
      <c r="R1250" s="712"/>
      <c r="S1250" s="712"/>
      <c r="T1250" s="712"/>
      <c r="U1250" s="712"/>
      <c r="V1250" s="753" t="s">
        <v>2073</v>
      </c>
      <c r="W1250" s="714"/>
      <c r="X1250" s="721" t="s">
        <v>37</v>
      </c>
      <c r="Y1250" s="712"/>
      <c r="Z1250" s="3795" t="s">
        <v>45</v>
      </c>
      <c r="AA1250" s="592"/>
      <c r="AB1250" s="3853" t="s">
        <v>5543</v>
      </c>
      <c r="AC1250" s="722">
        <v>0</v>
      </c>
      <c r="AD1250" s="722">
        <v>7425</v>
      </c>
      <c r="AE1250" s="722">
        <f t="shared" si="43"/>
        <v>14850</v>
      </c>
      <c r="AF1250" s="42">
        <v>566</v>
      </c>
      <c r="AG1250" s="273" t="s">
        <v>362</v>
      </c>
    </row>
    <row r="1251" spans="1:33" ht="30" customHeight="1">
      <c r="A1251" s="221" t="s">
        <v>6898</v>
      </c>
      <c r="B1251" s="1713" t="s">
        <v>4495</v>
      </c>
      <c r="C1251" s="66">
        <v>45224</v>
      </c>
      <c r="D1251" s="66">
        <v>45352</v>
      </c>
      <c r="E1251" s="37"/>
      <c r="F1251" s="94"/>
      <c r="G1251" s="68">
        <v>8645</v>
      </c>
      <c r="H1251" s="68">
        <v>49</v>
      </c>
      <c r="I1251" s="68"/>
      <c r="J1251" s="36" t="s">
        <v>4496</v>
      </c>
      <c r="K1251" s="1714" t="s">
        <v>4533</v>
      </c>
      <c r="L1251" s="1715" t="s">
        <v>173</v>
      </c>
      <c r="M1251" s="69" t="s">
        <v>4519</v>
      </c>
      <c r="N1251" s="68"/>
      <c r="O1251" s="74">
        <v>1</v>
      </c>
      <c r="P1251" s="74">
        <v>1</v>
      </c>
      <c r="Q1251" s="158" t="s">
        <v>3829</v>
      </c>
      <c r="R1251" s="71"/>
      <c r="S1251" s="71"/>
      <c r="T1251" s="71"/>
      <c r="U1251" s="71"/>
      <c r="V1251" s="68" t="s">
        <v>256</v>
      </c>
      <c r="W1251" s="182"/>
      <c r="X1251" s="68"/>
      <c r="Y1251" s="71"/>
      <c r="Z1251" s="75"/>
      <c r="AA1251" s="36"/>
      <c r="AB1251" s="3858" t="s">
        <v>5542</v>
      </c>
      <c r="AC1251" s="280"/>
      <c r="AD1251" s="280"/>
      <c r="AE1251" s="280"/>
      <c r="AF1251" s="31"/>
      <c r="AG1251" s="31"/>
    </row>
    <row r="1252" spans="1:33" ht="30" customHeight="1">
      <c r="A1252" s="614" t="s">
        <v>6962</v>
      </c>
      <c r="B1252" s="5649" t="s">
        <v>4497</v>
      </c>
      <c r="C1252" s="674">
        <v>45223</v>
      </c>
      <c r="D1252" s="674">
        <v>45229</v>
      </c>
      <c r="E1252" s="593"/>
      <c r="F1252" s="833"/>
      <c r="G1252" s="619"/>
      <c r="H1252" s="619"/>
      <c r="I1252" s="619" t="s">
        <v>92</v>
      </c>
      <c r="J1252" s="592" t="s">
        <v>4189</v>
      </c>
      <c r="K1252" s="1041" t="s">
        <v>4498</v>
      </c>
      <c r="L1252" s="951" t="s">
        <v>1102</v>
      </c>
      <c r="M1252" s="615" t="s">
        <v>4520</v>
      </c>
      <c r="N1252" s="619"/>
      <c r="O1252" s="675">
        <v>24</v>
      </c>
      <c r="P1252" s="675">
        <v>24</v>
      </c>
      <c r="Q1252" s="807" t="s">
        <v>4499</v>
      </c>
      <c r="R1252" s="712"/>
      <c r="S1252" s="712"/>
      <c r="T1252" s="712"/>
      <c r="U1252" s="636"/>
      <c r="V1252" s="619" t="s">
        <v>2073</v>
      </c>
      <c r="W1252" s="714"/>
      <c r="X1252" s="721" t="s">
        <v>37</v>
      </c>
      <c r="Y1252" s="712"/>
      <c r="Z1252" s="3779" t="s">
        <v>45</v>
      </c>
      <c r="AA1252" s="592"/>
      <c r="AB1252" s="3853" t="s">
        <v>5540</v>
      </c>
      <c r="AC1252" s="722">
        <v>0</v>
      </c>
      <c r="AD1252" s="722">
        <v>9653</v>
      </c>
      <c r="AE1252" s="722">
        <f t="shared" si="43"/>
        <v>231672</v>
      </c>
      <c r="AF1252" s="42">
        <v>726</v>
      </c>
      <c r="AG1252" s="273" t="s">
        <v>362</v>
      </c>
    </row>
    <row r="1253" spans="1:33" ht="30" customHeight="1">
      <c r="A1253" s="591" t="s">
        <v>6900</v>
      </c>
      <c r="B1253" s="5649" t="s">
        <v>4500</v>
      </c>
      <c r="C1253" s="674">
        <v>45224</v>
      </c>
      <c r="D1253" s="674">
        <v>45230</v>
      </c>
      <c r="E1253" s="593"/>
      <c r="F1253" s="833"/>
      <c r="G1253" s="619">
        <v>8625</v>
      </c>
      <c r="H1253" s="619"/>
      <c r="I1253" s="619" t="s">
        <v>92</v>
      </c>
      <c r="J1253" s="592" t="s">
        <v>4501</v>
      </c>
      <c r="K1253" s="1041" t="s">
        <v>4502</v>
      </c>
      <c r="L1253" s="775" t="s">
        <v>8644</v>
      </c>
      <c r="M1253" s="615" t="s">
        <v>4521</v>
      </c>
      <c r="N1253" s="899" t="s">
        <v>5039</v>
      </c>
      <c r="O1253" s="675">
        <v>4</v>
      </c>
      <c r="P1253" s="675">
        <v>4</v>
      </c>
      <c r="Q1253" s="807" t="s">
        <v>4503</v>
      </c>
      <c r="R1253" s="712"/>
      <c r="S1253" s="712"/>
      <c r="T1253" s="712"/>
      <c r="U1253" s="712"/>
      <c r="V1253" s="835" t="s">
        <v>2073</v>
      </c>
      <c r="W1253" s="714"/>
      <c r="X1253" s="3165" t="s">
        <v>37</v>
      </c>
      <c r="Y1253" s="712"/>
      <c r="Z1253" s="726" t="s">
        <v>45</v>
      </c>
      <c r="AA1253" s="592"/>
      <c r="AB1253" s="3853" t="s">
        <v>5538</v>
      </c>
      <c r="AC1253" s="722">
        <v>0</v>
      </c>
      <c r="AD1253" s="722">
        <v>9900</v>
      </c>
      <c r="AE1253" s="722">
        <f t="shared" si="43"/>
        <v>39600</v>
      </c>
      <c r="AF1253" s="31"/>
      <c r="AG1253" s="31"/>
    </row>
    <row r="1254" spans="1:33" ht="30" customHeight="1">
      <c r="A1254" s="614" t="s">
        <v>6946</v>
      </c>
      <c r="B1254" s="5649" t="s">
        <v>4504</v>
      </c>
      <c r="C1254" s="674">
        <v>45223</v>
      </c>
      <c r="D1254" s="674">
        <v>45229</v>
      </c>
      <c r="E1254" s="593"/>
      <c r="F1254" s="833"/>
      <c r="G1254" s="619">
        <v>8626</v>
      </c>
      <c r="H1254" s="619">
        <v>1881</v>
      </c>
      <c r="I1254" s="619"/>
      <c r="J1254" s="592" t="s">
        <v>4505</v>
      </c>
      <c r="K1254" s="1041" t="s">
        <v>4305</v>
      </c>
      <c r="L1254" s="951" t="s">
        <v>28</v>
      </c>
      <c r="M1254" s="615" t="s">
        <v>4522</v>
      </c>
      <c r="N1254" s="619"/>
      <c r="O1254" s="675">
        <v>2</v>
      </c>
      <c r="P1254" s="675">
        <v>2</v>
      </c>
      <c r="Q1254" s="807" t="s">
        <v>4506</v>
      </c>
      <c r="R1254" s="712"/>
      <c r="S1254" s="712"/>
      <c r="T1254" s="712"/>
      <c r="U1254" s="712"/>
      <c r="V1254" s="946" t="s">
        <v>2073</v>
      </c>
      <c r="W1254" s="714"/>
      <c r="X1254" s="721" t="s">
        <v>37</v>
      </c>
      <c r="Y1254" s="712"/>
      <c r="Z1254" s="726" t="s">
        <v>45</v>
      </c>
      <c r="AA1254" s="592"/>
      <c r="AB1254" s="3853" t="s">
        <v>5542</v>
      </c>
      <c r="AC1254" s="722">
        <v>0</v>
      </c>
      <c r="AD1254" s="722">
        <v>7392</v>
      </c>
      <c r="AE1254" s="722">
        <f t="shared" si="43"/>
        <v>14784</v>
      </c>
      <c r="AF1254" s="31"/>
      <c r="AG1254" s="31"/>
    </row>
    <row r="1255" spans="1:33" ht="30" customHeight="1">
      <c r="A1255" s="737" t="s">
        <v>6959</v>
      </c>
      <c r="B1255" s="5649" t="s">
        <v>4507</v>
      </c>
      <c r="C1255" s="674">
        <v>45224</v>
      </c>
      <c r="D1255" s="674">
        <v>45230</v>
      </c>
      <c r="E1255" s="593"/>
      <c r="F1255" s="833"/>
      <c r="G1255" s="619">
        <v>8634</v>
      </c>
      <c r="H1255" s="619" t="s">
        <v>1395</v>
      </c>
      <c r="I1255" s="619"/>
      <c r="J1255" s="592" t="s">
        <v>4508</v>
      </c>
      <c r="K1255" s="1044" t="s">
        <v>4509</v>
      </c>
      <c r="L1255" s="951" t="s">
        <v>193</v>
      </c>
      <c r="M1255" s="615" t="s">
        <v>4523</v>
      </c>
      <c r="N1255" s="619"/>
      <c r="O1255" s="675">
        <v>6</v>
      </c>
      <c r="P1255" s="675">
        <v>6</v>
      </c>
      <c r="Q1255" s="807" t="s">
        <v>4510</v>
      </c>
      <c r="R1255" s="712"/>
      <c r="S1255" s="712"/>
      <c r="T1255" s="712"/>
      <c r="U1255" s="712"/>
      <c r="V1255" s="753" t="s">
        <v>2073</v>
      </c>
      <c r="W1255" s="714"/>
      <c r="X1255" s="721" t="s">
        <v>37</v>
      </c>
      <c r="Y1255" s="712"/>
      <c r="Z1255" s="726" t="s">
        <v>45</v>
      </c>
      <c r="AA1255" s="592"/>
      <c r="AB1255" s="3853" t="s">
        <v>5541</v>
      </c>
      <c r="AC1255" s="722">
        <v>0</v>
      </c>
      <c r="AD1255" s="722">
        <v>7425</v>
      </c>
      <c r="AE1255" s="722">
        <f t="shared" si="43"/>
        <v>44550</v>
      </c>
      <c r="AF1255" s="42">
        <v>596</v>
      </c>
      <c r="AG1255" s="31" t="s">
        <v>362</v>
      </c>
    </row>
    <row r="1256" spans="1:33" ht="30" customHeight="1">
      <c r="A1256" s="737" t="s">
        <v>6959</v>
      </c>
      <c r="B1256" s="5649" t="s">
        <v>4511</v>
      </c>
      <c r="C1256" s="674">
        <v>45224</v>
      </c>
      <c r="D1256" s="674">
        <v>45230</v>
      </c>
      <c r="E1256" s="593"/>
      <c r="F1256" s="833"/>
      <c r="G1256" s="619">
        <v>8634</v>
      </c>
      <c r="H1256" s="619">
        <v>234</v>
      </c>
      <c r="I1256" s="619"/>
      <c r="J1256" s="592" t="s">
        <v>4512</v>
      </c>
      <c r="K1256" s="1044" t="s">
        <v>4513</v>
      </c>
      <c r="L1256" s="951" t="s">
        <v>128</v>
      </c>
      <c r="M1256" s="615" t="s">
        <v>4524</v>
      </c>
      <c r="N1256" s="619"/>
      <c r="O1256" s="675">
        <v>3</v>
      </c>
      <c r="P1256" s="675">
        <v>3</v>
      </c>
      <c r="Q1256" s="807" t="s">
        <v>4514</v>
      </c>
      <c r="R1256" s="712"/>
      <c r="S1256" s="712"/>
      <c r="T1256" s="712"/>
      <c r="U1256" s="712"/>
      <c r="V1256" s="619" t="s">
        <v>2073</v>
      </c>
      <c r="W1256" s="714"/>
      <c r="X1256" s="721" t="s">
        <v>37</v>
      </c>
      <c r="Y1256" s="712"/>
      <c r="Z1256" s="726" t="s">
        <v>45</v>
      </c>
      <c r="AA1256" s="592"/>
      <c r="AB1256" s="3853" t="s">
        <v>5543</v>
      </c>
      <c r="AC1256" s="722">
        <v>0</v>
      </c>
      <c r="AD1256" s="722">
        <v>7425</v>
      </c>
      <c r="AE1256" s="722">
        <f t="shared" si="43"/>
        <v>22275</v>
      </c>
      <c r="AF1256" s="42">
        <v>729</v>
      </c>
      <c r="AG1256" s="273" t="s">
        <v>362</v>
      </c>
    </row>
    <row r="1257" spans="1:33" ht="30" customHeight="1">
      <c r="A1257" s="737" t="s">
        <v>6966</v>
      </c>
      <c r="B1257" s="5649" t="s">
        <v>4515</v>
      </c>
      <c r="C1257" s="674">
        <v>45224</v>
      </c>
      <c r="D1257" s="674">
        <v>45230</v>
      </c>
      <c r="E1257" s="593"/>
      <c r="F1257" s="833"/>
      <c r="G1257" s="619">
        <v>5940</v>
      </c>
      <c r="H1257" s="619">
        <v>81</v>
      </c>
      <c r="I1257" s="619"/>
      <c r="J1257" s="592" t="s">
        <v>4516</v>
      </c>
      <c r="K1257" s="1044" t="s">
        <v>4517</v>
      </c>
      <c r="L1257" s="951" t="s">
        <v>173</v>
      </c>
      <c r="M1257" s="615" t="s">
        <v>4525</v>
      </c>
      <c r="N1257" s="619"/>
      <c r="O1257" s="675">
        <v>1</v>
      </c>
      <c r="P1257" s="675">
        <v>1</v>
      </c>
      <c r="Q1257" s="807" t="s">
        <v>4518</v>
      </c>
      <c r="R1257" s="712"/>
      <c r="S1257" s="712"/>
      <c r="T1257" s="712"/>
      <c r="U1257" s="712"/>
      <c r="V1257" s="945" t="s">
        <v>2073</v>
      </c>
      <c r="W1257" s="714"/>
      <c r="X1257" s="721" t="s">
        <v>37</v>
      </c>
      <c r="Y1257" s="712"/>
      <c r="Z1257" s="3779" t="s">
        <v>45</v>
      </c>
      <c r="AA1257" s="592"/>
      <c r="AB1257" s="3853" t="s">
        <v>5535</v>
      </c>
      <c r="AC1257" s="722">
        <v>0</v>
      </c>
      <c r="AD1257" s="722">
        <v>11385</v>
      </c>
      <c r="AE1257" s="722">
        <f t="shared" si="43"/>
        <v>11385</v>
      </c>
      <c r="AF1257" s="31"/>
      <c r="AG1257" s="31"/>
    </row>
    <row r="1258" spans="1:33" ht="30" customHeight="1">
      <c r="A1258" s="591" t="s">
        <v>6900</v>
      </c>
      <c r="B1258" s="5649" t="s">
        <v>4526</v>
      </c>
      <c r="C1258" s="674">
        <v>45225</v>
      </c>
      <c r="D1258" s="674">
        <v>45232</v>
      </c>
      <c r="E1258" s="593"/>
      <c r="F1258" s="833"/>
      <c r="G1258" s="619"/>
      <c r="H1258" s="619"/>
      <c r="I1258" s="619" t="s">
        <v>92</v>
      </c>
      <c r="J1258" s="592" t="s">
        <v>4527</v>
      </c>
      <c r="K1258" s="1044" t="s">
        <v>4528</v>
      </c>
      <c r="L1258" s="951" t="s">
        <v>3109</v>
      </c>
      <c r="M1258" s="615" t="s">
        <v>4532</v>
      </c>
      <c r="N1258" s="619"/>
      <c r="O1258" s="675">
        <v>11</v>
      </c>
      <c r="P1258" s="675">
        <v>11</v>
      </c>
      <c r="Q1258" s="807" t="s">
        <v>4529</v>
      </c>
      <c r="R1258" s="712"/>
      <c r="S1258" s="712"/>
      <c r="T1258" s="712"/>
      <c r="U1258" s="712"/>
      <c r="V1258" s="619" t="s">
        <v>2073</v>
      </c>
      <c r="W1258" s="714"/>
      <c r="X1258" s="3165" t="s">
        <v>37</v>
      </c>
      <c r="Y1258" s="712"/>
      <c r="Z1258" s="3786" t="s">
        <v>45</v>
      </c>
      <c r="AA1258" s="592"/>
      <c r="AB1258" s="847" t="s">
        <v>5542</v>
      </c>
      <c r="AC1258" s="722">
        <v>0</v>
      </c>
      <c r="AD1258" s="722">
        <v>5940</v>
      </c>
      <c r="AE1258" s="722">
        <f t="shared" si="43"/>
        <v>65340</v>
      </c>
      <c r="AF1258" s="31"/>
      <c r="AG1258" s="31"/>
    </row>
    <row r="1259" spans="1:33" ht="30" customHeight="1">
      <c r="A1259" s="737" t="s">
        <v>6973</v>
      </c>
      <c r="B1259" s="5649" t="s">
        <v>4530</v>
      </c>
      <c r="C1259" s="674">
        <v>45225</v>
      </c>
      <c r="D1259" s="674">
        <v>45238</v>
      </c>
      <c r="E1259" s="593"/>
      <c r="F1259" s="833"/>
      <c r="G1259" s="619">
        <v>8598</v>
      </c>
      <c r="H1259" s="619">
        <v>588</v>
      </c>
      <c r="I1259" s="619"/>
      <c r="J1259" s="592" t="s">
        <v>230</v>
      </c>
      <c r="K1259" s="1044" t="s">
        <v>4231</v>
      </c>
      <c r="L1259" s="951" t="s">
        <v>3109</v>
      </c>
      <c r="M1259" s="615" t="s">
        <v>6271</v>
      </c>
      <c r="N1259" s="619"/>
      <c r="O1259" s="675">
        <v>11</v>
      </c>
      <c r="P1259" s="119">
        <v>10</v>
      </c>
      <c r="Q1259" s="807" t="s">
        <v>4531</v>
      </c>
      <c r="R1259" s="712"/>
      <c r="S1259" s="712"/>
      <c r="T1259" s="712"/>
      <c r="U1259" s="712"/>
      <c r="V1259" s="904" t="s">
        <v>2073</v>
      </c>
      <c r="W1259" s="714"/>
      <c r="X1259" s="721" t="s">
        <v>37</v>
      </c>
      <c r="Y1259" s="712"/>
      <c r="Z1259" s="3786" t="s">
        <v>45</v>
      </c>
      <c r="AA1259" s="592"/>
      <c r="AB1259" s="847" t="s">
        <v>5542</v>
      </c>
      <c r="AC1259" s="722">
        <v>4500</v>
      </c>
      <c r="AD1259" s="722">
        <v>6272.02</v>
      </c>
      <c r="AE1259" s="722">
        <f t="shared" si="43"/>
        <v>67220.200000000012</v>
      </c>
      <c r="AF1259" s="31"/>
      <c r="AG1259" s="31"/>
    </row>
    <row r="1260" spans="1:33" ht="30" customHeight="1">
      <c r="A1260" s="614" t="s">
        <v>6951</v>
      </c>
      <c r="B1260" s="5649" t="s">
        <v>4534</v>
      </c>
      <c r="C1260" s="674">
        <v>45225</v>
      </c>
      <c r="D1260" s="674">
        <v>45238</v>
      </c>
      <c r="E1260" s="593"/>
      <c r="F1260" s="833"/>
      <c r="G1260" s="619">
        <v>8640</v>
      </c>
      <c r="H1260" s="619">
        <v>110</v>
      </c>
      <c r="I1260" s="619"/>
      <c r="J1260" s="592" t="s">
        <v>4535</v>
      </c>
      <c r="K1260" s="1044" t="s">
        <v>4536</v>
      </c>
      <c r="L1260" s="951" t="s">
        <v>3109</v>
      </c>
      <c r="M1260" s="615" t="s">
        <v>4578</v>
      </c>
      <c r="N1260" s="619"/>
      <c r="O1260" s="675">
        <v>11</v>
      </c>
      <c r="P1260" s="675">
        <v>11</v>
      </c>
      <c r="Q1260" s="807" t="s">
        <v>4537</v>
      </c>
      <c r="R1260" s="712"/>
      <c r="S1260" s="712"/>
      <c r="T1260" s="712"/>
      <c r="U1260" s="712"/>
      <c r="V1260" s="619" t="s">
        <v>2073</v>
      </c>
      <c r="W1260" s="714"/>
      <c r="X1260" s="721" t="s">
        <v>37</v>
      </c>
      <c r="Y1260" s="712"/>
      <c r="Z1260" s="726" t="s">
        <v>45</v>
      </c>
      <c r="AA1260" s="592"/>
      <c r="AB1260" s="3853" t="s">
        <v>5585</v>
      </c>
      <c r="AC1260" s="722">
        <v>13500</v>
      </c>
      <c r="AD1260" s="722">
        <v>6735.68</v>
      </c>
      <c r="AE1260" s="722">
        <f>SUM(AD1260*P1260+AC1260)</f>
        <v>87592.48000000001</v>
      </c>
      <c r="AF1260" s="31"/>
      <c r="AG1260" s="31"/>
    </row>
    <row r="1261" spans="1:33" ht="30" customHeight="1">
      <c r="A1261" s="614" t="s">
        <v>6951</v>
      </c>
      <c r="B1261" s="5649" t="s">
        <v>4538</v>
      </c>
      <c r="C1261" s="674">
        <v>45225</v>
      </c>
      <c r="D1261" s="674">
        <v>45238</v>
      </c>
      <c r="E1261" s="593"/>
      <c r="F1261" s="833"/>
      <c r="G1261" s="619">
        <v>8640</v>
      </c>
      <c r="H1261" s="619">
        <v>112</v>
      </c>
      <c r="I1261" s="619"/>
      <c r="J1261" s="592" t="s">
        <v>4539</v>
      </c>
      <c r="K1261" s="1044" t="s">
        <v>4536</v>
      </c>
      <c r="L1261" s="951" t="s">
        <v>76</v>
      </c>
      <c r="M1261" s="615" t="s">
        <v>4579</v>
      </c>
      <c r="N1261" s="619"/>
      <c r="O1261" s="675">
        <v>4</v>
      </c>
      <c r="P1261" s="675">
        <v>4</v>
      </c>
      <c r="Q1261" s="807" t="s">
        <v>4540</v>
      </c>
      <c r="R1261" s="712"/>
      <c r="S1261" s="712"/>
      <c r="T1261" s="712"/>
      <c r="U1261" s="712"/>
      <c r="V1261" s="960" t="s">
        <v>2073</v>
      </c>
      <c r="W1261" s="714"/>
      <c r="X1261" s="721" t="s">
        <v>37</v>
      </c>
      <c r="Y1261" s="712"/>
      <c r="Z1261" s="726" t="s">
        <v>45</v>
      </c>
      <c r="AA1261" s="592"/>
      <c r="AB1261" s="3853" t="s">
        <v>5538</v>
      </c>
      <c r="AC1261" s="722">
        <v>13500</v>
      </c>
      <c r="AD1261" s="722">
        <v>6735.68</v>
      </c>
      <c r="AE1261" s="722">
        <f>SUM(AD1261*P1261+AC1261)</f>
        <v>40442.720000000001</v>
      </c>
      <c r="AF1261" s="42">
        <v>612</v>
      </c>
      <c r="AG1261" s="273" t="s">
        <v>362</v>
      </c>
    </row>
    <row r="1262" spans="1:33" ht="30" customHeight="1">
      <c r="A1262" s="614" t="s">
        <v>6953</v>
      </c>
      <c r="B1262" s="5649" t="s">
        <v>4541</v>
      </c>
      <c r="C1262" s="674">
        <v>45226</v>
      </c>
      <c r="D1262" s="674">
        <v>45237</v>
      </c>
      <c r="E1262" s="593"/>
      <c r="F1262" s="833"/>
      <c r="G1262" s="619">
        <v>8599</v>
      </c>
      <c r="H1262" s="619" t="s">
        <v>4542</v>
      </c>
      <c r="I1262" s="619"/>
      <c r="J1262" s="592" t="s">
        <v>4543</v>
      </c>
      <c r="K1262" s="1044" t="s">
        <v>4544</v>
      </c>
      <c r="L1262" s="951" t="s">
        <v>28</v>
      </c>
      <c r="M1262" s="615" t="s">
        <v>4582</v>
      </c>
      <c r="N1262" s="619"/>
      <c r="O1262" s="675">
        <v>2</v>
      </c>
      <c r="P1262" s="675">
        <v>2</v>
      </c>
      <c r="Q1262" s="807" t="s">
        <v>4545</v>
      </c>
      <c r="R1262" s="712"/>
      <c r="S1262" s="712"/>
      <c r="T1262" s="712"/>
      <c r="U1262" s="712"/>
      <c r="V1262" s="973" t="s">
        <v>2073</v>
      </c>
      <c r="W1262" s="714"/>
      <c r="X1262" s="721" t="s">
        <v>37</v>
      </c>
      <c r="Y1262" s="712"/>
      <c r="Z1262" s="3795" t="s">
        <v>45</v>
      </c>
      <c r="AA1262" s="592"/>
      <c r="AB1262" s="3853" t="s">
        <v>5535</v>
      </c>
      <c r="AC1262" s="722">
        <v>4500</v>
      </c>
      <c r="AD1262" s="722">
        <v>6296.75</v>
      </c>
      <c r="AE1262" s="722">
        <f>SUM(AD1262*P1262+AC1262)</f>
        <v>17093.5</v>
      </c>
      <c r="AF1262" s="42">
        <v>609</v>
      </c>
      <c r="AG1262" s="31" t="s">
        <v>362</v>
      </c>
    </row>
    <row r="1263" spans="1:33" ht="30" customHeight="1">
      <c r="A1263" s="737" t="s">
        <v>6973</v>
      </c>
      <c r="B1263" s="5649" t="s">
        <v>4546</v>
      </c>
      <c r="C1263" s="674">
        <v>45225</v>
      </c>
      <c r="D1263" s="674">
        <v>45231</v>
      </c>
      <c r="E1263" s="593"/>
      <c r="F1263" s="833"/>
      <c r="G1263" s="619">
        <v>8598</v>
      </c>
      <c r="H1263" s="619" t="s">
        <v>1484</v>
      </c>
      <c r="I1263" s="619"/>
      <c r="J1263" s="592" t="s">
        <v>4547</v>
      </c>
      <c r="K1263" s="1044" t="s">
        <v>4548</v>
      </c>
      <c r="L1263" s="951" t="s">
        <v>173</v>
      </c>
      <c r="M1263" s="615" t="s">
        <v>4580</v>
      </c>
      <c r="N1263" s="619"/>
      <c r="O1263" s="675">
        <v>1</v>
      </c>
      <c r="P1263" s="675">
        <v>1</v>
      </c>
      <c r="Q1263" s="807" t="s">
        <v>4549</v>
      </c>
      <c r="R1263" s="712"/>
      <c r="S1263" s="712"/>
      <c r="T1263" s="712"/>
      <c r="U1263" s="712"/>
      <c r="V1263" s="728" t="s">
        <v>2073</v>
      </c>
      <c r="W1263" s="714"/>
      <c r="X1263" s="721" t="s">
        <v>37</v>
      </c>
      <c r="Y1263" s="712"/>
      <c r="Z1263" s="726" t="s">
        <v>45</v>
      </c>
      <c r="AA1263" s="592"/>
      <c r="AB1263" s="847" t="s">
        <v>5535</v>
      </c>
      <c r="AC1263" s="722">
        <v>0</v>
      </c>
      <c r="AD1263" s="722">
        <v>6272.02</v>
      </c>
      <c r="AE1263" s="722">
        <f>SUM(AD1263*P1263+AC1263)</f>
        <v>6272.02</v>
      </c>
      <c r="AF1263" s="42">
        <v>646</v>
      </c>
      <c r="AG1263" s="273" t="s">
        <v>362</v>
      </c>
    </row>
    <row r="1264" spans="1:33" ht="30" customHeight="1">
      <c r="A1264" s="737" t="s">
        <v>6973</v>
      </c>
      <c r="B1264" s="9045" t="s">
        <v>4550</v>
      </c>
      <c r="C1264" s="8843">
        <v>45226</v>
      </c>
      <c r="D1264" s="8843">
        <v>45239</v>
      </c>
      <c r="E1264" s="8864"/>
      <c r="F1264" s="8877"/>
      <c r="G1264" s="8849">
        <v>8598</v>
      </c>
      <c r="H1264" s="8849" t="s">
        <v>4551</v>
      </c>
      <c r="I1264" s="8849"/>
      <c r="J1264" s="9083" t="s">
        <v>4552</v>
      </c>
      <c r="K1264" s="9096" t="s">
        <v>4553</v>
      </c>
      <c r="L1264" s="1036" t="s">
        <v>76</v>
      </c>
      <c r="M1264" s="8868" t="s">
        <v>6272</v>
      </c>
      <c r="N1264" s="9545"/>
      <c r="O1264" s="679">
        <v>4</v>
      </c>
      <c r="P1264" s="679">
        <v>4</v>
      </c>
      <c r="Q1264" s="9138" t="s">
        <v>4554</v>
      </c>
      <c r="R1264" s="8859"/>
      <c r="S1264" s="712"/>
      <c r="T1264" s="712"/>
      <c r="U1264" s="712"/>
      <c r="V1264" s="9050" t="s">
        <v>2073</v>
      </c>
      <c r="W1264" s="8859"/>
      <c r="X1264" s="9050" t="s">
        <v>37</v>
      </c>
      <c r="Y1264" s="8859"/>
      <c r="Z1264" s="9060" t="s">
        <v>45</v>
      </c>
      <c r="AA1264" s="592"/>
      <c r="AB1264" s="8907" t="s">
        <v>5537</v>
      </c>
      <c r="AC1264" s="8912">
        <v>13500</v>
      </c>
      <c r="AD1264" s="722">
        <v>6272.02</v>
      </c>
      <c r="AE1264" s="8912">
        <f>SUM(AD1264*P1264+AD1265*P1265+AC1264)</f>
        <v>74545.010000000009</v>
      </c>
      <c r="AF1264" s="247"/>
      <c r="AG1264" s="247"/>
    </row>
    <row r="1265" spans="1:33" ht="30" customHeight="1">
      <c r="A1265" s="737" t="s">
        <v>6973</v>
      </c>
      <c r="B1265" s="9021"/>
      <c r="C1265" s="8845"/>
      <c r="D1265" s="8845"/>
      <c r="E1265" s="8866"/>
      <c r="F1265" s="8878"/>
      <c r="G1265" s="8850"/>
      <c r="H1265" s="8850"/>
      <c r="I1265" s="8850"/>
      <c r="J1265" s="8854"/>
      <c r="K1265" s="8848"/>
      <c r="L1265" s="1038" t="s">
        <v>4555</v>
      </c>
      <c r="M1265" s="8869"/>
      <c r="N1265" s="9546"/>
      <c r="O1265" s="675">
        <v>1</v>
      </c>
      <c r="P1265" s="675">
        <v>1</v>
      </c>
      <c r="Q1265" s="8892"/>
      <c r="R1265" s="8860"/>
      <c r="S1265" s="712"/>
      <c r="T1265" s="712"/>
      <c r="U1265" s="712"/>
      <c r="V1265" s="8850"/>
      <c r="W1265" s="8860"/>
      <c r="X1265" s="8850"/>
      <c r="Y1265" s="8860"/>
      <c r="Z1265" s="8894"/>
      <c r="AA1265" s="592"/>
      <c r="AB1265" s="8908"/>
      <c r="AC1265" s="8913"/>
      <c r="AD1265" s="722">
        <v>35956.93</v>
      </c>
      <c r="AE1265" s="8913"/>
      <c r="AF1265" s="30"/>
      <c r="AG1265" s="30"/>
    </row>
    <row r="1266" spans="1:33" ht="30" customHeight="1">
      <c r="A1266" s="737" t="s">
        <v>6973</v>
      </c>
      <c r="B1266" s="9045" t="s">
        <v>4556</v>
      </c>
      <c r="C1266" s="8843">
        <v>45226</v>
      </c>
      <c r="D1266" s="8843">
        <v>45239</v>
      </c>
      <c r="E1266" s="8864"/>
      <c r="F1266" s="8877"/>
      <c r="G1266" s="8849">
        <v>8598</v>
      </c>
      <c r="H1266" s="8849" t="s">
        <v>4557</v>
      </c>
      <c r="I1266" s="8849"/>
      <c r="J1266" s="9083" t="s">
        <v>4558</v>
      </c>
      <c r="K1266" s="9096" t="s">
        <v>4553</v>
      </c>
      <c r="L1266" s="1036" t="s">
        <v>76</v>
      </c>
      <c r="M1266" s="8868" t="s">
        <v>6273</v>
      </c>
      <c r="N1266" s="9545"/>
      <c r="O1266" s="679">
        <v>4</v>
      </c>
      <c r="P1266" s="679">
        <v>4</v>
      </c>
      <c r="Q1266" s="9138" t="s">
        <v>4554</v>
      </c>
      <c r="R1266" s="8859"/>
      <c r="S1266" s="712"/>
      <c r="T1266" s="712"/>
      <c r="U1266" s="712"/>
      <c r="V1266" s="9050" t="s">
        <v>2073</v>
      </c>
      <c r="W1266" s="8859"/>
      <c r="X1266" s="9050" t="s">
        <v>37</v>
      </c>
      <c r="Y1266" s="8859"/>
      <c r="Z1266" s="9060" t="s">
        <v>45</v>
      </c>
      <c r="AA1266" s="592"/>
      <c r="AB1266" s="8907" t="s">
        <v>5537</v>
      </c>
      <c r="AC1266" s="8912">
        <v>13500</v>
      </c>
      <c r="AD1266" s="722">
        <v>6272.02</v>
      </c>
      <c r="AE1266" s="8912">
        <f>SUM(AD1266*P1266+AD1267*P1267+AC1266)</f>
        <v>74545.010000000009</v>
      </c>
      <c r="AF1266" s="247"/>
      <c r="AG1266" s="247"/>
    </row>
    <row r="1267" spans="1:33" ht="30" customHeight="1">
      <c r="A1267" s="737" t="s">
        <v>6973</v>
      </c>
      <c r="B1267" s="9021"/>
      <c r="C1267" s="8845"/>
      <c r="D1267" s="8845"/>
      <c r="E1267" s="8866"/>
      <c r="F1267" s="8878"/>
      <c r="G1267" s="8850"/>
      <c r="H1267" s="8850"/>
      <c r="I1267" s="8850"/>
      <c r="J1267" s="9098"/>
      <c r="K1267" s="8848"/>
      <c r="L1267" s="1038" t="s">
        <v>4555</v>
      </c>
      <c r="M1267" s="8869"/>
      <c r="N1267" s="9546"/>
      <c r="O1267" s="675">
        <v>1</v>
      </c>
      <c r="P1267" s="675">
        <v>1</v>
      </c>
      <c r="Q1267" s="9552"/>
      <c r="R1267" s="8860"/>
      <c r="S1267" s="712"/>
      <c r="T1267" s="712"/>
      <c r="U1267" s="712"/>
      <c r="V1267" s="9051"/>
      <c r="W1267" s="8860"/>
      <c r="X1267" s="9051"/>
      <c r="Y1267" s="8860"/>
      <c r="Z1267" s="9082"/>
      <c r="AA1267" s="592"/>
      <c r="AB1267" s="8908"/>
      <c r="AC1267" s="8913"/>
      <c r="AD1267" s="722">
        <v>35956.93</v>
      </c>
      <c r="AE1267" s="8913"/>
      <c r="AF1267" s="30"/>
      <c r="AG1267" s="30"/>
    </row>
    <row r="1268" spans="1:33" ht="30" customHeight="1">
      <c r="A1268" s="737" t="s">
        <v>6973</v>
      </c>
      <c r="B1268" s="5649" t="s">
        <v>4559</v>
      </c>
      <c r="C1268" s="674">
        <v>45229</v>
      </c>
      <c r="D1268" s="674">
        <v>45238</v>
      </c>
      <c r="E1268" s="593"/>
      <c r="F1268" s="833"/>
      <c r="G1268" s="619">
        <v>8598</v>
      </c>
      <c r="H1268" s="619" t="s">
        <v>4560</v>
      </c>
      <c r="I1268" s="619"/>
      <c r="J1268" s="592" t="s">
        <v>4561</v>
      </c>
      <c r="K1268" s="1044" t="s">
        <v>4562</v>
      </c>
      <c r="L1268" s="951" t="s">
        <v>128</v>
      </c>
      <c r="M1268" s="615" t="s">
        <v>4581</v>
      </c>
      <c r="N1268" s="619"/>
      <c r="O1268" s="675">
        <v>3</v>
      </c>
      <c r="P1268" s="675">
        <v>3</v>
      </c>
      <c r="Q1268" s="807" t="s">
        <v>4563</v>
      </c>
      <c r="R1268" s="712"/>
      <c r="S1268" s="712"/>
      <c r="T1268" s="712"/>
      <c r="U1268" s="712"/>
      <c r="V1268" s="619" t="s">
        <v>2073</v>
      </c>
      <c r="W1268" s="714"/>
      <c r="X1268" s="721" t="s">
        <v>37</v>
      </c>
      <c r="Y1268" s="712"/>
      <c r="Z1268" s="3795" t="s">
        <v>45</v>
      </c>
      <c r="AA1268" s="592"/>
      <c r="AB1268" s="847" t="s">
        <v>5535</v>
      </c>
      <c r="AC1268" s="722">
        <v>4500</v>
      </c>
      <c r="AD1268" s="722">
        <v>6272.02</v>
      </c>
      <c r="AE1268" s="722">
        <f>SUM(AD1268*P1268+AC1268)</f>
        <v>23316.06</v>
      </c>
      <c r="AF1268" s="42">
        <v>605</v>
      </c>
      <c r="AG1268" s="31" t="s">
        <v>362</v>
      </c>
    </row>
    <row r="1269" spans="1:33" ht="30" customHeight="1">
      <c r="A1269" s="591" t="s">
        <v>6900</v>
      </c>
      <c r="B1269" s="9045" t="s">
        <v>4564</v>
      </c>
      <c r="C1269" s="8843">
        <v>45229</v>
      </c>
      <c r="D1269" s="8843">
        <v>45233</v>
      </c>
      <c r="E1269" s="8864"/>
      <c r="F1269" s="8877"/>
      <c r="G1269" s="8849">
        <v>8625</v>
      </c>
      <c r="H1269" s="8849"/>
      <c r="I1269" s="8849" t="s">
        <v>92</v>
      </c>
      <c r="J1269" s="9083" t="s">
        <v>4565</v>
      </c>
      <c r="K1269" s="9096" t="s">
        <v>4566</v>
      </c>
      <c r="L1269" s="1036" t="s">
        <v>28</v>
      </c>
      <c r="M1269" s="8868" t="s">
        <v>4583</v>
      </c>
      <c r="N1269" s="1051"/>
      <c r="O1269" s="679">
        <v>2</v>
      </c>
      <c r="P1269" s="679">
        <v>2</v>
      </c>
      <c r="Q1269" s="9138" t="s">
        <v>4568</v>
      </c>
      <c r="R1269" s="8859"/>
      <c r="S1269" s="712"/>
      <c r="T1269" s="712"/>
      <c r="U1269" s="712"/>
      <c r="V1269" s="8849" t="s">
        <v>2073</v>
      </c>
      <c r="W1269" s="8859"/>
      <c r="X1269" s="9047" t="s">
        <v>37</v>
      </c>
      <c r="Y1269" s="8859"/>
      <c r="Z1269" s="8893" t="s">
        <v>45</v>
      </c>
      <c r="AA1269" s="8924"/>
      <c r="AB1269" s="9049" t="s">
        <v>5538</v>
      </c>
      <c r="AC1269" s="8912">
        <v>0</v>
      </c>
      <c r="AD1269" s="722">
        <v>5940</v>
      </c>
      <c r="AE1269" s="8912">
        <f>SUM(AD1269*P1269+AD1270*P1270+AC1269)</f>
        <v>63360</v>
      </c>
      <c r="AF1269" s="247"/>
      <c r="AG1269" s="247"/>
    </row>
    <row r="1270" spans="1:33" ht="30" customHeight="1">
      <c r="A1270" s="591" t="s">
        <v>6900</v>
      </c>
      <c r="B1270" s="9021"/>
      <c r="C1270" s="8845"/>
      <c r="D1270" s="8845"/>
      <c r="E1270" s="8866"/>
      <c r="F1270" s="8878"/>
      <c r="G1270" s="8850"/>
      <c r="H1270" s="8850"/>
      <c r="I1270" s="8850"/>
      <c r="J1270" s="8854"/>
      <c r="K1270" s="8848"/>
      <c r="L1270" s="1038" t="s">
        <v>4567</v>
      </c>
      <c r="M1270" s="8869"/>
      <c r="N1270" s="1052"/>
      <c r="O1270" s="724">
        <v>13</v>
      </c>
      <c r="P1270" s="724">
        <v>13</v>
      </c>
      <c r="Q1270" s="8892"/>
      <c r="R1270" s="8860"/>
      <c r="S1270" s="712"/>
      <c r="T1270" s="712"/>
      <c r="U1270" s="712"/>
      <c r="V1270" s="8850"/>
      <c r="W1270" s="8860"/>
      <c r="X1270" s="8850"/>
      <c r="Y1270" s="8860"/>
      <c r="Z1270" s="8894"/>
      <c r="AA1270" s="8924"/>
      <c r="AB1270" s="8908"/>
      <c r="AC1270" s="8913"/>
      <c r="AD1270" s="722">
        <v>3960</v>
      </c>
      <c r="AE1270" s="8913"/>
      <c r="AF1270" s="30"/>
      <c r="AG1270" s="30"/>
    </row>
    <row r="1271" spans="1:33" ht="30" customHeight="1">
      <c r="A1271" s="591" t="s">
        <v>6896</v>
      </c>
      <c r="B1271" s="5649" t="s">
        <v>4569</v>
      </c>
      <c r="C1271" s="674">
        <v>45226</v>
      </c>
      <c r="D1271" s="674">
        <v>45239</v>
      </c>
      <c r="E1271" s="593"/>
      <c r="F1271" s="833"/>
      <c r="G1271" s="619">
        <v>8644</v>
      </c>
      <c r="H1271" s="619">
        <v>487</v>
      </c>
      <c r="I1271" s="619" t="s">
        <v>25</v>
      </c>
      <c r="J1271" s="592" t="s">
        <v>4570</v>
      </c>
      <c r="K1271" s="1044" t="s">
        <v>4571</v>
      </c>
      <c r="L1271" s="951" t="s">
        <v>28</v>
      </c>
      <c r="M1271" s="615" t="s">
        <v>4584</v>
      </c>
      <c r="N1271" s="619"/>
      <c r="O1271" s="675">
        <v>2</v>
      </c>
      <c r="P1271" s="675">
        <v>2</v>
      </c>
      <c r="Q1271" s="807" t="s">
        <v>4572</v>
      </c>
      <c r="R1271" s="712"/>
      <c r="S1271" s="712"/>
      <c r="T1271" s="712"/>
      <c r="U1271" s="712"/>
      <c r="V1271" s="728" t="s">
        <v>2073</v>
      </c>
      <c r="W1271" s="714"/>
      <c r="X1271" s="721" t="s">
        <v>37</v>
      </c>
      <c r="Y1271" s="712"/>
      <c r="Z1271" s="3786" t="s">
        <v>45</v>
      </c>
      <c r="AA1271" s="592"/>
      <c r="AB1271" s="3853" t="s">
        <v>5543</v>
      </c>
      <c r="AC1271" s="722">
        <v>14580</v>
      </c>
      <c r="AD1271" s="722">
        <v>7096.32</v>
      </c>
      <c r="AE1271" s="722">
        <f>SUM(AD1271*P1271+AC1271)</f>
        <v>28772.639999999999</v>
      </c>
      <c r="AF1271" s="42">
        <v>728</v>
      </c>
      <c r="AG1271" s="273" t="s">
        <v>362</v>
      </c>
    </row>
    <row r="1272" spans="1:33" ht="30" customHeight="1">
      <c r="A1272" s="591" t="s">
        <v>6897</v>
      </c>
      <c r="B1272" s="5649" t="s">
        <v>4573</v>
      </c>
      <c r="C1272" s="674">
        <v>45226</v>
      </c>
      <c r="D1272" s="674">
        <v>45236</v>
      </c>
      <c r="E1272" s="593"/>
      <c r="F1272" s="833"/>
      <c r="G1272" s="619">
        <v>8602</v>
      </c>
      <c r="H1272" s="619" t="s">
        <v>4574</v>
      </c>
      <c r="I1272" s="619"/>
      <c r="J1272" s="592" t="s">
        <v>4575</v>
      </c>
      <c r="K1272" s="1044" t="s">
        <v>4576</v>
      </c>
      <c r="L1272" s="951" t="s">
        <v>28</v>
      </c>
      <c r="M1272" s="615" t="s">
        <v>4585</v>
      </c>
      <c r="N1272" s="619"/>
      <c r="O1272" s="675">
        <v>2</v>
      </c>
      <c r="P1272" s="675">
        <v>2</v>
      </c>
      <c r="Q1272" s="807" t="s">
        <v>4577</v>
      </c>
      <c r="R1272" s="712"/>
      <c r="S1272" s="712"/>
      <c r="T1272" s="712"/>
      <c r="U1272" s="712"/>
      <c r="V1272" s="970" t="s">
        <v>2073</v>
      </c>
      <c r="W1272" s="714"/>
      <c r="X1272" s="974" t="s">
        <v>37</v>
      </c>
      <c r="Y1272" s="712"/>
      <c r="Z1272" s="726" t="s">
        <v>45</v>
      </c>
      <c r="AA1272" s="592"/>
      <c r="AB1272" s="3853" t="s">
        <v>5543</v>
      </c>
      <c r="AC1272" s="722">
        <v>2430</v>
      </c>
      <c r="AD1272" s="722">
        <v>8019</v>
      </c>
      <c r="AE1272" s="722">
        <f>SUM(AD1272*P1272+AC1272)</f>
        <v>18468</v>
      </c>
      <c r="AF1272" s="31"/>
      <c r="AG1272" s="31"/>
    </row>
    <row r="1273" spans="1:33" ht="30" customHeight="1">
      <c r="A1273" s="614" t="s">
        <v>6949</v>
      </c>
      <c r="B1273" s="5644" t="s">
        <v>4586</v>
      </c>
      <c r="C1273" s="674">
        <v>45229</v>
      </c>
      <c r="D1273" s="674">
        <v>45233</v>
      </c>
      <c r="E1273" s="593"/>
      <c r="F1273" s="833"/>
      <c r="G1273" s="619">
        <v>8615</v>
      </c>
      <c r="H1273" s="619"/>
      <c r="I1273" s="619" t="s">
        <v>92</v>
      </c>
      <c r="J1273" s="1056" t="s">
        <v>4592</v>
      </c>
      <c r="K1273" s="627" t="s">
        <v>4593</v>
      </c>
      <c r="L1273" s="627" t="s">
        <v>4594</v>
      </c>
      <c r="M1273" s="615" t="s">
        <v>4595</v>
      </c>
      <c r="N1273" s="619"/>
      <c r="O1273" s="675">
        <v>7</v>
      </c>
      <c r="P1273" s="675">
        <v>7</v>
      </c>
      <c r="Q1273" s="627" t="s">
        <v>430</v>
      </c>
      <c r="R1273" s="619"/>
      <c r="S1273" s="712"/>
      <c r="T1273" s="712"/>
      <c r="U1273" s="712"/>
      <c r="V1273" s="852" t="s">
        <v>2073</v>
      </c>
      <c r="W1273" s="714"/>
      <c r="X1273" s="721" t="s">
        <v>37</v>
      </c>
      <c r="Y1273" s="712"/>
      <c r="Z1273" s="726" t="s">
        <v>45</v>
      </c>
      <c r="AA1273" s="592"/>
      <c r="AB1273" s="3853" t="s">
        <v>5541</v>
      </c>
      <c r="AC1273" s="722">
        <v>0</v>
      </c>
      <c r="AD1273" s="722">
        <v>5973.51</v>
      </c>
      <c r="AE1273" s="722">
        <f t="shared" ref="AE1273:AE1276" si="44">SUM(AD1273*P1273+AC1273)</f>
        <v>41814.57</v>
      </c>
      <c r="AF1273" s="31"/>
      <c r="AG1273" s="31"/>
    </row>
    <row r="1274" spans="1:33" ht="30" customHeight="1">
      <c r="A1274" s="1057" t="s">
        <v>6961</v>
      </c>
      <c r="B1274" s="5644" t="s">
        <v>4587</v>
      </c>
      <c r="C1274" s="674">
        <v>45227</v>
      </c>
      <c r="D1274" s="674">
        <v>45232</v>
      </c>
      <c r="E1274" s="593"/>
      <c r="F1274" s="833"/>
      <c r="G1274" s="619">
        <v>8623</v>
      </c>
      <c r="H1274" s="1058" t="s">
        <v>4596</v>
      </c>
      <c r="I1274" s="619"/>
      <c r="J1274" s="627" t="s">
        <v>4597</v>
      </c>
      <c r="K1274" s="627" t="s">
        <v>4598</v>
      </c>
      <c r="L1274" s="627" t="s">
        <v>173</v>
      </c>
      <c r="M1274" s="615" t="s">
        <v>4599</v>
      </c>
      <c r="N1274" s="619"/>
      <c r="O1274" s="675">
        <v>1</v>
      </c>
      <c r="P1274" s="675">
        <v>1</v>
      </c>
      <c r="Q1274" s="627" t="s">
        <v>4600</v>
      </c>
      <c r="R1274" s="712"/>
      <c r="S1274" s="712"/>
      <c r="T1274" s="712"/>
      <c r="U1274" s="712"/>
      <c r="V1274" s="619" t="s">
        <v>2073</v>
      </c>
      <c r="W1274" s="714"/>
      <c r="X1274" s="721" t="s">
        <v>37</v>
      </c>
      <c r="Y1274" s="712"/>
      <c r="Z1274" s="3795" t="s">
        <v>45</v>
      </c>
      <c r="AA1274" s="592"/>
      <c r="AB1274" s="3853" t="s">
        <v>5538</v>
      </c>
      <c r="AC1274" s="722">
        <v>0</v>
      </c>
      <c r="AD1274" s="722">
        <v>6850</v>
      </c>
      <c r="AE1274" s="722">
        <f t="shared" si="44"/>
        <v>6850</v>
      </c>
      <c r="AF1274" s="42">
        <v>578</v>
      </c>
      <c r="AG1274" s="273" t="s">
        <v>362</v>
      </c>
    </row>
    <row r="1275" spans="1:33" ht="30" customHeight="1">
      <c r="A1275" s="614" t="s">
        <v>6975</v>
      </c>
      <c r="B1275" s="5644" t="s">
        <v>4588</v>
      </c>
      <c r="C1275" s="674">
        <v>45230</v>
      </c>
      <c r="D1275" s="674">
        <v>45238</v>
      </c>
      <c r="E1275" s="593"/>
      <c r="F1275" s="833"/>
      <c r="G1275" s="619">
        <v>17</v>
      </c>
      <c r="H1275" s="619">
        <v>115</v>
      </c>
      <c r="I1275" s="619"/>
      <c r="J1275" s="627" t="s">
        <v>4601</v>
      </c>
      <c r="K1275" s="627" t="s">
        <v>4602</v>
      </c>
      <c r="L1275" s="627" t="s">
        <v>128</v>
      </c>
      <c r="M1275" s="615" t="s">
        <v>4603</v>
      </c>
      <c r="N1275" s="619"/>
      <c r="O1275" s="675">
        <v>3</v>
      </c>
      <c r="P1275" s="675">
        <v>3</v>
      </c>
      <c r="Q1275" s="627" t="s">
        <v>4604</v>
      </c>
      <c r="R1275" s="712"/>
      <c r="S1275" s="712"/>
      <c r="T1275" s="712"/>
      <c r="U1275" s="712"/>
      <c r="V1275" s="753" t="s">
        <v>2073</v>
      </c>
      <c r="W1275" s="714"/>
      <c r="X1275" s="721" t="s">
        <v>37</v>
      </c>
      <c r="Y1275" s="712"/>
      <c r="Z1275" s="726" t="s">
        <v>45</v>
      </c>
      <c r="AA1275" s="592"/>
      <c r="AB1275" s="3853" t="s">
        <v>5538</v>
      </c>
      <c r="AC1275" s="722">
        <v>0</v>
      </c>
      <c r="AD1275" s="722">
        <v>6643.53</v>
      </c>
      <c r="AE1275" s="722">
        <f t="shared" si="44"/>
        <v>19930.59</v>
      </c>
      <c r="AF1275" s="42">
        <v>704</v>
      </c>
      <c r="AG1275" s="273" t="s">
        <v>362</v>
      </c>
    </row>
    <row r="1276" spans="1:33" ht="30" customHeight="1">
      <c r="A1276" s="614" t="s">
        <v>6975</v>
      </c>
      <c r="B1276" s="5644" t="s">
        <v>4589</v>
      </c>
      <c r="C1276" s="674">
        <v>45230</v>
      </c>
      <c r="D1276" s="674">
        <v>45238</v>
      </c>
      <c r="E1276" s="593"/>
      <c r="F1276" s="833"/>
      <c r="G1276" s="619">
        <v>17</v>
      </c>
      <c r="H1276" s="605">
        <v>143</v>
      </c>
      <c r="I1276" s="619"/>
      <c r="J1276" s="627" t="s">
        <v>4605</v>
      </c>
      <c r="K1276" s="627" t="s">
        <v>1185</v>
      </c>
      <c r="L1276" s="1059" t="s">
        <v>173</v>
      </c>
      <c r="M1276" s="621" t="s">
        <v>4606</v>
      </c>
      <c r="N1276" s="1060" t="s">
        <v>486</v>
      </c>
      <c r="O1276" s="679">
        <v>1</v>
      </c>
      <c r="P1276" s="679">
        <v>1</v>
      </c>
      <c r="Q1276" s="627" t="s">
        <v>4607</v>
      </c>
      <c r="R1276" s="760"/>
      <c r="S1276" s="712"/>
      <c r="T1276" s="712"/>
      <c r="U1276" s="712"/>
      <c r="V1276" s="968" t="s">
        <v>2073</v>
      </c>
      <c r="W1276" s="714"/>
      <c r="X1276" s="721" t="s">
        <v>37</v>
      </c>
      <c r="Y1276" s="712"/>
      <c r="Z1276" s="3795" t="s">
        <v>45</v>
      </c>
      <c r="AA1276" s="592"/>
      <c r="AB1276" s="3855" t="s">
        <v>5538</v>
      </c>
      <c r="AC1276" s="752">
        <v>0</v>
      </c>
      <c r="AD1276" s="752">
        <v>6643.53</v>
      </c>
      <c r="AE1276" s="752">
        <f t="shared" si="44"/>
        <v>6643.53</v>
      </c>
      <c r="AF1276" s="42">
        <v>621</v>
      </c>
      <c r="AG1276" s="273" t="s">
        <v>362</v>
      </c>
    </row>
    <row r="1277" spans="1:33" ht="30" customHeight="1">
      <c r="A1277" s="614" t="s">
        <v>6951</v>
      </c>
      <c r="B1277" s="5644" t="s">
        <v>4590</v>
      </c>
      <c r="C1277" s="674">
        <v>45230</v>
      </c>
      <c r="D1277" s="674">
        <v>45244</v>
      </c>
      <c r="E1277" s="593"/>
      <c r="F1277" s="833"/>
      <c r="G1277" s="619">
        <v>8640</v>
      </c>
      <c r="H1277" s="619" t="s">
        <v>1262</v>
      </c>
      <c r="I1277" s="619"/>
      <c r="J1277" s="592" t="s">
        <v>4608</v>
      </c>
      <c r="K1277" s="1061" t="s">
        <v>4609</v>
      </c>
      <c r="L1277" s="627" t="s">
        <v>4019</v>
      </c>
      <c r="M1277" s="615" t="s">
        <v>4610</v>
      </c>
      <c r="N1277" s="619"/>
      <c r="O1277" s="675">
        <v>15</v>
      </c>
      <c r="P1277" s="675">
        <v>15</v>
      </c>
      <c r="Q1277" s="627" t="s">
        <v>4611</v>
      </c>
      <c r="R1277" s="712"/>
      <c r="S1277" s="712"/>
      <c r="T1277" s="712"/>
      <c r="U1277" s="712"/>
      <c r="V1277" s="912" t="s">
        <v>2073</v>
      </c>
      <c r="W1277" s="714"/>
      <c r="X1277" s="721" t="s">
        <v>37</v>
      </c>
      <c r="Y1277" s="712"/>
      <c r="Z1277" s="3795" t="s">
        <v>45</v>
      </c>
      <c r="AA1277" s="592"/>
      <c r="AB1277" s="3853" t="s">
        <v>5585</v>
      </c>
      <c r="AC1277" s="722">
        <v>6750</v>
      </c>
      <c r="AD1277" s="722">
        <v>6735.68</v>
      </c>
      <c r="AE1277" s="722">
        <f>SUM(AD1277*P1277+AC1277)</f>
        <v>107785.20000000001</v>
      </c>
      <c r="AF1277" s="31"/>
      <c r="AG1277" s="31"/>
    </row>
    <row r="1278" spans="1:33" ht="30" customHeight="1">
      <c r="A1278" s="757" t="s">
        <v>6970</v>
      </c>
      <c r="B1278" s="5644" t="s">
        <v>4591</v>
      </c>
      <c r="C1278" s="674">
        <v>45230</v>
      </c>
      <c r="D1278" s="674">
        <v>45238</v>
      </c>
      <c r="E1278" s="593"/>
      <c r="F1278" s="833"/>
      <c r="G1278" s="619">
        <v>8604</v>
      </c>
      <c r="H1278" s="619"/>
      <c r="I1278" s="619" t="s">
        <v>92</v>
      </c>
      <c r="J1278" s="592" t="s">
        <v>4612</v>
      </c>
      <c r="K1278" s="1061" t="s">
        <v>1645</v>
      </c>
      <c r="L1278" s="627" t="s">
        <v>193</v>
      </c>
      <c r="M1278" s="615" t="s">
        <v>4613</v>
      </c>
      <c r="N1278" s="619"/>
      <c r="O1278" s="675">
        <v>6</v>
      </c>
      <c r="P1278" s="675">
        <v>6</v>
      </c>
      <c r="Q1278" s="627" t="s">
        <v>4614</v>
      </c>
      <c r="R1278" s="712"/>
      <c r="S1278" s="712"/>
      <c r="T1278" s="712"/>
      <c r="U1278" s="712"/>
      <c r="V1278" s="619" t="s">
        <v>2073</v>
      </c>
      <c r="W1278" s="714"/>
      <c r="X1278" s="721" t="s">
        <v>37</v>
      </c>
      <c r="Y1278" s="712"/>
      <c r="Z1278" s="3795" t="s">
        <v>45</v>
      </c>
      <c r="AA1278" s="592"/>
      <c r="AB1278" s="3853" t="s">
        <v>5542</v>
      </c>
      <c r="AC1278" s="722">
        <v>0</v>
      </c>
      <c r="AD1278" s="722">
        <v>7350</v>
      </c>
      <c r="AE1278" s="722">
        <f t="shared" ref="AE1278:AE1279" si="45">SUM(AD1278*P1278+AC1278)</f>
        <v>44100</v>
      </c>
      <c r="AF1278" s="42">
        <v>661</v>
      </c>
      <c r="AG1278" s="273" t="s">
        <v>362</v>
      </c>
    </row>
    <row r="1279" spans="1:33" ht="30" customHeight="1">
      <c r="A1279" s="757" t="s">
        <v>6955</v>
      </c>
      <c r="B1279" s="4672" t="s">
        <v>27659</v>
      </c>
      <c r="C1279" s="674">
        <v>45232</v>
      </c>
      <c r="D1279" s="674">
        <v>45238</v>
      </c>
      <c r="E1279" s="593"/>
      <c r="F1279" s="833"/>
      <c r="G1279" s="619">
        <v>8591</v>
      </c>
      <c r="H1279" s="619" t="s">
        <v>672</v>
      </c>
      <c r="I1279" s="619"/>
      <c r="J1279" s="592" t="s">
        <v>4615</v>
      </c>
      <c r="K1279" s="1044" t="s">
        <v>4616</v>
      </c>
      <c r="L1279" s="951" t="s">
        <v>67</v>
      </c>
      <c r="M1279" s="615" t="s">
        <v>4638</v>
      </c>
      <c r="N1279" s="619"/>
      <c r="O1279" s="675">
        <v>7</v>
      </c>
      <c r="P1279" s="119">
        <v>8</v>
      </c>
      <c r="Q1279" s="807" t="s">
        <v>4617</v>
      </c>
      <c r="R1279" s="712"/>
      <c r="S1279" s="712"/>
      <c r="T1279" s="712"/>
      <c r="U1279" s="712"/>
      <c r="V1279" s="929" t="s">
        <v>2073</v>
      </c>
      <c r="W1279" s="714"/>
      <c r="X1279" s="721" t="s">
        <v>37</v>
      </c>
      <c r="Y1279" s="712"/>
      <c r="Z1279" s="3805" t="s">
        <v>45</v>
      </c>
      <c r="AA1279" s="592"/>
      <c r="AB1279" s="3853" t="s">
        <v>5535</v>
      </c>
      <c r="AC1279" s="722">
        <v>0</v>
      </c>
      <c r="AD1279" s="722">
        <v>8019</v>
      </c>
      <c r="AE1279" s="722">
        <f t="shared" si="45"/>
        <v>64152</v>
      </c>
      <c r="AF1279" s="31"/>
      <c r="AG1279" s="31"/>
    </row>
    <row r="1280" spans="1:33" ht="30" customHeight="1">
      <c r="A1280" s="737" t="s">
        <v>6959</v>
      </c>
      <c r="B1280" s="9045" t="s">
        <v>4618</v>
      </c>
      <c r="C1280" s="8843">
        <v>45232</v>
      </c>
      <c r="D1280" s="8843">
        <v>45289</v>
      </c>
      <c r="E1280" s="8864"/>
      <c r="F1280" s="8877"/>
      <c r="G1280" s="8849">
        <v>8634</v>
      </c>
      <c r="H1280" s="8849" t="s">
        <v>4619</v>
      </c>
      <c r="I1280" s="8849"/>
      <c r="J1280" s="9083" t="s">
        <v>4620</v>
      </c>
      <c r="K1280" s="9096" t="s">
        <v>4621</v>
      </c>
      <c r="L1280" s="1036" t="s">
        <v>76</v>
      </c>
      <c r="M1280" s="8868" t="s">
        <v>4639</v>
      </c>
      <c r="N1280" s="1063" t="s">
        <v>3952</v>
      </c>
      <c r="O1280" s="679">
        <v>4</v>
      </c>
      <c r="P1280" s="679">
        <v>4</v>
      </c>
      <c r="Q1280" s="9138" t="s">
        <v>4622</v>
      </c>
      <c r="R1280" s="8859"/>
      <c r="S1280" s="712"/>
      <c r="T1280" s="712"/>
      <c r="U1280" s="712"/>
      <c r="V1280" s="8849" t="s">
        <v>2073</v>
      </c>
      <c r="W1280" s="8849" t="s">
        <v>7560</v>
      </c>
      <c r="X1280" s="9048" t="s">
        <v>37</v>
      </c>
      <c r="Y1280" s="8859"/>
      <c r="Z1280" s="8893" t="s">
        <v>45</v>
      </c>
      <c r="AA1280" s="8924"/>
      <c r="AB1280" s="9049" t="s">
        <v>5543</v>
      </c>
      <c r="AC1280" s="8912">
        <v>2250</v>
      </c>
      <c r="AD1280" s="722">
        <v>7425</v>
      </c>
      <c r="AE1280" s="8912">
        <f>SUM(AD1280*P1280+AD1281*P1281+AC1280)</f>
        <v>76500</v>
      </c>
      <c r="AF1280" s="247"/>
      <c r="AG1280" s="247"/>
    </row>
    <row r="1281" spans="1:33" ht="30" customHeight="1">
      <c r="A1281" s="737" t="s">
        <v>6959</v>
      </c>
      <c r="B1281" s="9021"/>
      <c r="C1281" s="8845"/>
      <c r="D1281" s="8845"/>
      <c r="E1281" s="8866"/>
      <c r="F1281" s="8878"/>
      <c r="G1281" s="8850"/>
      <c r="H1281" s="8850"/>
      <c r="I1281" s="8850"/>
      <c r="J1281" s="8854"/>
      <c r="K1281" s="8848"/>
      <c r="L1281" s="1062" t="s">
        <v>2184</v>
      </c>
      <c r="M1281" s="8869"/>
      <c r="N1281" s="233" t="s">
        <v>3954</v>
      </c>
      <c r="O1281" s="675">
        <v>1</v>
      </c>
      <c r="P1281" s="675">
        <v>1</v>
      </c>
      <c r="Q1281" s="8892"/>
      <c r="R1281" s="8860"/>
      <c r="S1281" s="712"/>
      <c r="T1281" s="712"/>
      <c r="U1281" s="712"/>
      <c r="V1281" s="8850"/>
      <c r="W1281" s="8850"/>
      <c r="X1281" s="8850"/>
      <c r="Y1281" s="8860"/>
      <c r="Z1281" s="8894"/>
      <c r="AA1281" s="8924"/>
      <c r="AB1281" s="8908"/>
      <c r="AC1281" s="8913"/>
      <c r="AD1281" s="722">
        <v>44550</v>
      </c>
      <c r="AE1281" s="8913"/>
      <c r="AF1281" s="30"/>
      <c r="AG1281" s="30"/>
    </row>
    <row r="1282" spans="1:33" ht="30" customHeight="1">
      <c r="A1282" s="614" t="s">
        <v>6975</v>
      </c>
      <c r="B1282" s="5649" t="s">
        <v>4623</v>
      </c>
      <c r="C1282" s="674">
        <v>45232</v>
      </c>
      <c r="D1282" s="674">
        <v>45245</v>
      </c>
      <c r="E1282" s="593"/>
      <c r="F1282" s="833"/>
      <c r="G1282" s="619">
        <v>17</v>
      </c>
      <c r="H1282" s="619" t="s">
        <v>4624</v>
      </c>
      <c r="I1282" s="619"/>
      <c r="J1282" s="592" t="s">
        <v>4625</v>
      </c>
      <c r="K1282" s="1044" t="s">
        <v>4626</v>
      </c>
      <c r="L1282" s="951" t="s">
        <v>173</v>
      </c>
      <c r="M1282" s="615" t="s">
        <v>4640</v>
      </c>
      <c r="N1282" s="619"/>
      <c r="O1282" s="675">
        <v>1</v>
      </c>
      <c r="P1282" s="675">
        <v>1</v>
      </c>
      <c r="Q1282" s="807" t="s">
        <v>4627</v>
      </c>
      <c r="R1282" s="712"/>
      <c r="S1282" s="712"/>
      <c r="T1282" s="712"/>
      <c r="U1282" s="712"/>
      <c r="V1282" s="975" t="s">
        <v>2073</v>
      </c>
      <c r="W1282" s="714"/>
      <c r="X1282" s="721" t="s">
        <v>37</v>
      </c>
      <c r="Y1282" s="712"/>
      <c r="Z1282" s="726" t="s">
        <v>45</v>
      </c>
      <c r="AA1282" s="592"/>
      <c r="AB1282" s="3853" t="s">
        <v>5543</v>
      </c>
      <c r="AC1282" s="722">
        <v>4500</v>
      </c>
      <c r="AD1282" s="722">
        <v>6643.53</v>
      </c>
      <c r="AE1282" s="722">
        <f t="shared" ref="AE1282:AE1283" si="46">SUM(AD1282*P1282+AC1282)</f>
        <v>11143.529999999999</v>
      </c>
      <c r="AF1282" s="31">
        <v>547</v>
      </c>
      <c r="AG1282" s="273" t="s">
        <v>362</v>
      </c>
    </row>
    <row r="1283" spans="1:33" ht="30" customHeight="1">
      <c r="A1283" s="614" t="s">
        <v>6948</v>
      </c>
      <c r="B1283" s="5644" t="s">
        <v>4641</v>
      </c>
      <c r="C1283" s="674">
        <v>45233</v>
      </c>
      <c r="D1283" s="674">
        <v>45243</v>
      </c>
      <c r="E1283" s="593"/>
      <c r="F1283" s="833"/>
      <c r="G1283" s="619">
        <v>8608</v>
      </c>
      <c r="H1283" s="619"/>
      <c r="I1283" s="619" t="s">
        <v>92</v>
      </c>
      <c r="J1283" s="592" t="s">
        <v>1740</v>
      </c>
      <c r="K1283" s="1044" t="s">
        <v>4628</v>
      </c>
      <c r="L1283" s="775" t="s">
        <v>8648</v>
      </c>
      <c r="M1283" s="615" t="s">
        <v>4642</v>
      </c>
      <c r="N1283" s="899" t="s">
        <v>5039</v>
      </c>
      <c r="O1283" s="675">
        <v>24</v>
      </c>
      <c r="P1283" s="675">
        <v>24</v>
      </c>
      <c r="Q1283" s="807" t="s">
        <v>4629</v>
      </c>
      <c r="R1283" s="712"/>
      <c r="S1283" s="712"/>
      <c r="T1283" s="712"/>
      <c r="U1283" s="712"/>
      <c r="V1283" s="640" t="s">
        <v>2073</v>
      </c>
      <c r="W1283" s="714"/>
      <c r="X1283" s="640" t="s">
        <v>37</v>
      </c>
      <c r="Y1283" s="712"/>
      <c r="Z1283" s="3779" t="s">
        <v>45</v>
      </c>
      <c r="AA1283" s="592"/>
      <c r="AB1283" s="3843" t="s">
        <v>5537</v>
      </c>
      <c r="AC1283" s="722">
        <v>0</v>
      </c>
      <c r="AD1283" s="722">
        <v>16038</v>
      </c>
      <c r="AE1283" s="722">
        <f t="shared" si="46"/>
        <v>384912</v>
      </c>
      <c r="AF1283" s="31"/>
      <c r="AG1283" s="31"/>
    </row>
    <row r="1284" spans="1:33" ht="30" customHeight="1">
      <c r="A1284" s="1051" t="s">
        <v>4630</v>
      </c>
      <c r="B1284" s="9089" t="s">
        <v>4631</v>
      </c>
      <c r="C1284" s="8843">
        <v>45167</v>
      </c>
      <c r="D1284" s="8843">
        <v>45175</v>
      </c>
      <c r="E1284" s="8864"/>
      <c r="F1284" s="8877"/>
      <c r="G1284" s="8849">
        <v>8607</v>
      </c>
      <c r="H1284" s="8849" t="s">
        <v>4632</v>
      </c>
      <c r="I1284" s="8849"/>
      <c r="J1284" s="9083" t="s">
        <v>4633</v>
      </c>
      <c r="K1284" s="9096" t="s">
        <v>4634</v>
      </c>
      <c r="L1284" s="1036" t="s">
        <v>341</v>
      </c>
      <c r="M1284" s="8868" t="s">
        <v>4643</v>
      </c>
      <c r="N1284" s="2522" t="s">
        <v>3952</v>
      </c>
      <c r="O1284" s="679">
        <v>12</v>
      </c>
      <c r="P1284" s="679">
        <v>12</v>
      </c>
      <c r="Q1284" s="9138" t="s">
        <v>4635</v>
      </c>
      <c r="R1284" s="8859"/>
      <c r="S1284" s="712"/>
      <c r="T1284" s="712"/>
      <c r="U1284" s="712"/>
      <c r="V1284" s="9099" t="s">
        <v>2073</v>
      </c>
      <c r="W1284" s="8859"/>
      <c r="X1284" s="8849" t="s">
        <v>37</v>
      </c>
      <c r="Y1284" s="8859"/>
      <c r="Z1284" s="8893" t="s">
        <v>45</v>
      </c>
      <c r="AA1284" s="8924"/>
      <c r="AB1284" s="8907"/>
      <c r="AC1284" s="8912"/>
      <c r="AD1284" s="722">
        <v>7960</v>
      </c>
      <c r="AE1284" s="8912"/>
      <c r="AF1284" s="9224"/>
      <c r="AG1284" s="9224"/>
    </row>
    <row r="1285" spans="1:33" ht="30" customHeight="1">
      <c r="A1285" s="1051" t="s">
        <v>4630</v>
      </c>
      <c r="B1285" s="9021"/>
      <c r="C1285" s="8845"/>
      <c r="D1285" s="8845"/>
      <c r="E1285" s="8866"/>
      <c r="F1285" s="8878"/>
      <c r="G1285" s="8850"/>
      <c r="H1285" s="8850"/>
      <c r="I1285" s="8850"/>
      <c r="J1285" s="9098"/>
      <c r="K1285" s="8848"/>
      <c r="L1285" s="1038" t="s">
        <v>4636</v>
      </c>
      <c r="M1285" s="8869"/>
      <c r="N1285" s="753" t="s">
        <v>4637</v>
      </c>
      <c r="O1285" s="675">
        <v>2</v>
      </c>
      <c r="P1285" s="675">
        <v>2</v>
      </c>
      <c r="Q1285" s="9552"/>
      <c r="R1285" s="8860"/>
      <c r="S1285" s="712"/>
      <c r="T1285" s="712"/>
      <c r="U1285" s="712"/>
      <c r="V1285" s="8850"/>
      <c r="W1285" s="8860"/>
      <c r="X1285" s="8850"/>
      <c r="Y1285" s="8860"/>
      <c r="Z1285" s="8894"/>
      <c r="AA1285" s="8924"/>
      <c r="AB1285" s="8908"/>
      <c r="AC1285" s="8913"/>
      <c r="AD1285" s="800"/>
      <c r="AE1285" s="8913"/>
      <c r="AF1285" s="9071"/>
      <c r="AG1285" s="9071"/>
    </row>
    <row r="1286" spans="1:33" ht="30" customHeight="1">
      <c r="A1286" s="591" t="s">
        <v>6902</v>
      </c>
      <c r="B1286" s="5644" t="s">
        <v>4644</v>
      </c>
      <c r="C1286" s="674">
        <v>45237</v>
      </c>
      <c r="D1286" s="674">
        <v>45244</v>
      </c>
      <c r="E1286" s="593"/>
      <c r="F1286" s="833"/>
      <c r="G1286" s="619">
        <v>8605</v>
      </c>
      <c r="H1286" s="619"/>
      <c r="I1286" s="619" t="s">
        <v>92</v>
      </c>
      <c r="J1286" s="592" t="s">
        <v>4645</v>
      </c>
      <c r="K1286" s="1044" t="s">
        <v>4646</v>
      </c>
      <c r="L1286" s="951" t="s">
        <v>28</v>
      </c>
      <c r="M1286" s="615" t="s">
        <v>4669</v>
      </c>
      <c r="N1286" s="619"/>
      <c r="O1286" s="675">
        <v>2</v>
      </c>
      <c r="P1286" s="675">
        <v>2</v>
      </c>
      <c r="Q1286" s="807" t="s">
        <v>4647</v>
      </c>
      <c r="R1286" s="712"/>
      <c r="S1286" s="712"/>
      <c r="T1286" s="712"/>
      <c r="U1286" s="712"/>
      <c r="V1286" s="963" t="s">
        <v>2073</v>
      </c>
      <c r="W1286" s="714"/>
      <c r="X1286" s="721" t="s">
        <v>37</v>
      </c>
      <c r="Y1286" s="712"/>
      <c r="Z1286" s="3795" t="s">
        <v>45</v>
      </c>
      <c r="AA1286" s="592"/>
      <c r="AB1286" s="3853" t="s">
        <v>5542</v>
      </c>
      <c r="AC1286" s="722">
        <v>0</v>
      </c>
      <c r="AD1286" s="800">
        <v>6401.34</v>
      </c>
      <c r="AE1286" s="722">
        <f t="shared" ref="AE1286:AE1296" si="47">SUM(AD1286*P1286+AC1286)</f>
        <v>12802.68</v>
      </c>
      <c r="AF1286" s="42">
        <v>610</v>
      </c>
      <c r="AG1286" s="273" t="s">
        <v>362</v>
      </c>
    </row>
    <row r="1287" spans="1:33" ht="30" customHeight="1">
      <c r="A1287" s="614" t="s">
        <v>6975</v>
      </c>
      <c r="B1287" s="5644" t="s">
        <v>4648</v>
      </c>
      <c r="C1287" s="674">
        <v>45237</v>
      </c>
      <c r="D1287" s="674">
        <v>45246</v>
      </c>
      <c r="E1287" s="593"/>
      <c r="F1287" s="833"/>
      <c r="G1287" s="619">
        <v>17</v>
      </c>
      <c r="H1287" s="619">
        <v>264</v>
      </c>
      <c r="I1287" s="619"/>
      <c r="J1287" s="592" t="s">
        <v>4649</v>
      </c>
      <c r="K1287" s="1044" t="s">
        <v>852</v>
      </c>
      <c r="L1287" s="951" t="s">
        <v>193</v>
      </c>
      <c r="M1287" s="615" t="s">
        <v>4670</v>
      </c>
      <c r="N1287" s="619"/>
      <c r="O1287" s="675">
        <v>6</v>
      </c>
      <c r="P1287" s="675">
        <v>6</v>
      </c>
      <c r="Q1287" s="807" t="s">
        <v>4650</v>
      </c>
      <c r="R1287" s="712"/>
      <c r="S1287" s="712"/>
      <c r="T1287" s="712"/>
      <c r="U1287" s="712"/>
      <c r="V1287" s="887" t="s">
        <v>2073</v>
      </c>
      <c r="W1287" s="714"/>
      <c r="X1287" s="721" t="s">
        <v>37</v>
      </c>
      <c r="Y1287" s="712"/>
      <c r="Z1287" s="726" t="s">
        <v>45</v>
      </c>
      <c r="AA1287" s="592"/>
      <c r="AB1287" s="3853" t="s">
        <v>5542</v>
      </c>
      <c r="AC1287" s="722">
        <v>2250</v>
      </c>
      <c r="AD1287" s="722">
        <v>6643.53</v>
      </c>
      <c r="AE1287" s="722">
        <f t="shared" si="47"/>
        <v>42111.18</v>
      </c>
      <c r="AF1287" s="31"/>
      <c r="AG1287" s="31"/>
    </row>
    <row r="1288" spans="1:33" ht="30" customHeight="1">
      <c r="A1288" s="614" t="s">
        <v>6965</v>
      </c>
      <c r="B1288" s="5644" t="s">
        <v>4651</v>
      </c>
      <c r="C1288" s="674">
        <v>45237</v>
      </c>
      <c r="D1288" s="674">
        <v>45247</v>
      </c>
      <c r="E1288" s="593"/>
      <c r="F1288" s="833"/>
      <c r="G1288" s="619">
        <v>8609</v>
      </c>
      <c r="H1288" s="619">
        <v>53</v>
      </c>
      <c r="I1288" s="619"/>
      <c r="J1288" s="592" t="s">
        <v>4652</v>
      </c>
      <c r="K1288" s="1044" t="s">
        <v>4653</v>
      </c>
      <c r="L1288" s="170" t="s">
        <v>829</v>
      </c>
      <c r="M1288" s="615" t="s">
        <v>4671</v>
      </c>
      <c r="N1288" s="619"/>
      <c r="O1288" s="675">
        <v>1</v>
      </c>
      <c r="P1288" s="675">
        <v>1</v>
      </c>
      <c r="Q1288" s="807" t="s">
        <v>4654</v>
      </c>
      <c r="R1288" s="712"/>
      <c r="S1288" s="712"/>
      <c r="T1288" s="712"/>
      <c r="U1288" s="712"/>
      <c r="V1288" s="912" t="s">
        <v>2073</v>
      </c>
      <c r="W1288" s="714"/>
      <c r="X1288" s="619"/>
      <c r="Y1288" s="712"/>
      <c r="Z1288" s="726" t="s">
        <v>45</v>
      </c>
      <c r="AA1288" s="592"/>
      <c r="AB1288" s="3853" t="s">
        <v>5539</v>
      </c>
      <c r="AC1288" s="722">
        <v>4500</v>
      </c>
      <c r="AD1288" s="722">
        <v>6400</v>
      </c>
      <c r="AE1288" s="722">
        <f t="shared" si="47"/>
        <v>10900</v>
      </c>
      <c r="AF1288" s="31"/>
      <c r="AG1288" s="31"/>
    </row>
    <row r="1289" spans="1:33" ht="30" customHeight="1">
      <c r="A1289" s="614" t="s">
        <v>6953</v>
      </c>
      <c r="B1289" s="5644" t="s">
        <v>4655</v>
      </c>
      <c r="C1289" s="674">
        <v>45237</v>
      </c>
      <c r="D1289" s="674">
        <v>45244</v>
      </c>
      <c r="E1289" s="593"/>
      <c r="F1289" s="833"/>
      <c r="G1289" s="619">
        <v>8599</v>
      </c>
      <c r="H1289" s="619" t="s">
        <v>4656</v>
      </c>
      <c r="I1289" s="619"/>
      <c r="J1289" s="592" t="s">
        <v>4657</v>
      </c>
      <c r="K1289" s="1044" t="s">
        <v>4658</v>
      </c>
      <c r="L1289" s="951" t="s">
        <v>28</v>
      </c>
      <c r="M1289" s="615" t="s">
        <v>4672</v>
      </c>
      <c r="N1289" s="619"/>
      <c r="O1289" s="675">
        <v>2</v>
      </c>
      <c r="P1289" s="675">
        <v>2</v>
      </c>
      <c r="Q1289" s="807" t="s">
        <v>4659</v>
      </c>
      <c r="R1289" s="712"/>
      <c r="S1289" s="712"/>
      <c r="T1289" s="712"/>
      <c r="U1289" s="712"/>
      <c r="V1289" s="976" t="s">
        <v>2073</v>
      </c>
      <c r="W1289" s="714"/>
      <c r="X1289" s="721" t="s">
        <v>37</v>
      </c>
      <c r="Y1289" s="712"/>
      <c r="Z1289" s="3795" t="s">
        <v>45</v>
      </c>
      <c r="AA1289" s="592"/>
      <c r="AB1289" s="3853" t="s">
        <v>5542</v>
      </c>
      <c r="AC1289" s="722">
        <v>0</v>
      </c>
      <c r="AD1289" s="722">
        <v>6296.75</v>
      </c>
      <c r="AE1289" s="722">
        <f t="shared" si="47"/>
        <v>12593.5</v>
      </c>
      <c r="AF1289" s="31"/>
      <c r="AG1289" s="31"/>
    </row>
    <row r="1290" spans="1:33" ht="30" customHeight="1">
      <c r="A1290" s="737" t="s">
        <v>6973</v>
      </c>
      <c r="B1290" s="5644" t="s">
        <v>4660</v>
      </c>
      <c r="C1290" s="674">
        <v>45233</v>
      </c>
      <c r="D1290" s="674">
        <v>45239</v>
      </c>
      <c r="E1290" s="593"/>
      <c r="F1290" s="833"/>
      <c r="G1290" s="619">
        <v>8598</v>
      </c>
      <c r="H1290" s="619"/>
      <c r="I1290" s="619" t="s">
        <v>92</v>
      </c>
      <c r="J1290" s="592" t="s">
        <v>4661</v>
      </c>
      <c r="K1290" s="1044" t="s">
        <v>4662</v>
      </c>
      <c r="L1290" s="951" t="s">
        <v>341</v>
      </c>
      <c r="M1290" s="615" t="s">
        <v>4673</v>
      </c>
      <c r="N1290" s="619"/>
      <c r="O1290" s="675">
        <v>12</v>
      </c>
      <c r="P1290" s="675">
        <v>12</v>
      </c>
      <c r="Q1290" s="807" t="s">
        <v>4663</v>
      </c>
      <c r="R1290" s="712"/>
      <c r="S1290" s="712"/>
      <c r="T1290" s="712"/>
      <c r="U1290" s="712"/>
      <c r="V1290" s="827" t="s">
        <v>2073</v>
      </c>
      <c r="W1290" s="714"/>
      <c r="X1290" s="721" t="s">
        <v>37</v>
      </c>
      <c r="Y1290" s="712"/>
      <c r="Z1290" s="726" t="s">
        <v>45</v>
      </c>
      <c r="AA1290" s="592"/>
      <c r="AB1290" s="847" t="s">
        <v>5538</v>
      </c>
      <c r="AC1290" s="722">
        <v>0</v>
      </c>
      <c r="AD1290" s="722">
        <v>6272.02</v>
      </c>
      <c r="AE1290" s="722">
        <f t="shared" si="47"/>
        <v>75264.240000000005</v>
      </c>
      <c r="AF1290" s="42">
        <v>606</v>
      </c>
      <c r="AG1290" s="31" t="s">
        <v>362</v>
      </c>
    </row>
    <row r="1291" spans="1:33" ht="30" customHeight="1">
      <c r="A1291" s="737" t="s">
        <v>6973</v>
      </c>
      <c r="B1291" s="5644" t="s">
        <v>4664</v>
      </c>
      <c r="C1291" s="674">
        <v>45237</v>
      </c>
      <c r="D1291" s="674">
        <v>45250</v>
      </c>
      <c r="E1291" s="593"/>
      <c r="F1291" s="833"/>
      <c r="G1291" s="619">
        <v>8598</v>
      </c>
      <c r="H1291" s="619" t="s">
        <v>4665</v>
      </c>
      <c r="I1291" s="619" t="s">
        <v>25</v>
      </c>
      <c r="J1291" s="1064" t="s">
        <v>4666</v>
      </c>
      <c r="K1291" s="1044" t="s">
        <v>4667</v>
      </c>
      <c r="L1291" s="951" t="s">
        <v>173</v>
      </c>
      <c r="M1291" s="615" t="s">
        <v>6274</v>
      </c>
      <c r="N1291" s="619"/>
      <c r="O1291" s="675">
        <v>1</v>
      </c>
      <c r="P1291" s="675">
        <v>1</v>
      </c>
      <c r="Q1291" s="807" t="s">
        <v>4668</v>
      </c>
      <c r="R1291" s="712"/>
      <c r="S1291" s="712"/>
      <c r="T1291" s="712"/>
      <c r="U1291" s="712"/>
      <c r="V1291" s="827" t="s">
        <v>2073</v>
      </c>
      <c r="W1291" s="714"/>
      <c r="X1291" s="721" t="s">
        <v>37</v>
      </c>
      <c r="Y1291" s="712"/>
      <c r="Z1291" s="3825" t="s">
        <v>45</v>
      </c>
      <c r="AA1291" s="592"/>
      <c r="AB1291" s="847" t="s">
        <v>5539</v>
      </c>
      <c r="AC1291" s="722">
        <v>6750</v>
      </c>
      <c r="AD1291" s="722">
        <v>6272.02</v>
      </c>
      <c r="AE1291" s="722">
        <f t="shared" si="47"/>
        <v>13022.02</v>
      </c>
      <c r="AF1291" s="31"/>
      <c r="AG1291" s="31"/>
    </row>
    <row r="1292" spans="1:33" ht="30" customHeight="1">
      <c r="A1292" s="917" t="s">
        <v>6899</v>
      </c>
      <c r="B1292" s="5644" t="s">
        <v>4674</v>
      </c>
      <c r="C1292" s="674">
        <v>45232</v>
      </c>
      <c r="D1292" s="674">
        <v>45242</v>
      </c>
      <c r="E1292" s="593"/>
      <c r="F1292" s="833"/>
      <c r="G1292" s="619">
        <v>8637</v>
      </c>
      <c r="H1292" s="619">
        <v>201</v>
      </c>
      <c r="I1292" s="619" t="s">
        <v>25</v>
      </c>
      <c r="J1292" s="1064" t="s">
        <v>4675</v>
      </c>
      <c r="K1292" s="1044" t="s">
        <v>4676</v>
      </c>
      <c r="L1292" s="951" t="s">
        <v>28</v>
      </c>
      <c r="M1292" s="615" t="s">
        <v>4682</v>
      </c>
      <c r="N1292" s="619"/>
      <c r="O1292" s="675">
        <v>2</v>
      </c>
      <c r="P1292" s="675">
        <v>2</v>
      </c>
      <c r="Q1292" s="807" t="s">
        <v>4677</v>
      </c>
      <c r="R1292" s="712"/>
      <c r="S1292" s="712"/>
      <c r="T1292" s="712"/>
      <c r="U1292" s="712"/>
      <c r="V1292" s="619" t="s">
        <v>2073</v>
      </c>
      <c r="W1292" s="714"/>
      <c r="X1292" s="3165" t="s">
        <v>37</v>
      </c>
      <c r="Y1292" s="712"/>
      <c r="Z1292" s="726" t="s">
        <v>45</v>
      </c>
      <c r="AA1292" s="592"/>
      <c r="AB1292" s="3853" t="s">
        <v>5542</v>
      </c>
      <c r="AC1292" s="722">
        <v>40000</v>
      </c>
      <c r="AD1292" s="722">
        <v>13500</v>
      </c>
      <c r="AE1292" s="722">
        <f t="shared" si="47"/>
        <v>67000</v>
      </c>
      <c r="AF1292" s="31"/>
      <c r="AG1292" s="31"/>
    </row>
    <row r="1293" spans="1:33" ht="30" customHeight="1">
      <c r="A1293" s="614" t="s">
        <v>6949</v>
      </c>
      <c r="B1293" s="5644" t="s">
        <v>4678</v>
      </c>
      <c r="C1293" s="674">
        <v>45237</v>
      </c>
      <c r="D1293" s="674">
        <v>45247</v>
      </c>
      <c r="E1293" s="593"/>
      <c r="F1293" s="833"/>
      <c r="G1293" s="619">
        <v>8615</v>
      </c>
      <c r="H1293" s="619" t="s">
        <v>3503</v>
      </c>
      <c r="I1293" s="619"/>
      <c r="J1293" s="1064" t="s">
        <v>4679</v>
      </c>
      <c r="K1293" s="1044" t="s">
        <v>4680</v>
      </c>
      <c r="L1293" s="951" t="s">
        <v>3964</v>
      </c>
      <c r="M1293" s="615" t="s">
        <v>4683</v>
      </c>
      <c r="N1293" s="619"/>
      <c r="O1293" s="675">
        <v>8</v>
      </c>
      <c r="P1293" s="675">
        <v>8</v>
      </c>
      <c r="Q1293" s="807" t="s">
        <v>4681</v>
      </c>
      <c r="R1293" s="712"/>
      <c r="S1293" s="712"/>
      <c r="T1293" s="712"/>
      <c r="U1293" s="712"/>
      <c r="V1293" s="619" t="s">
        <v>2073</v>
      </c>
      <c r="W1293" s="714"/>
      <c r="X1293" s="721" t="s">
        <v>37</v>
      </c>
      <c r="Y1293" s="712"/>
      <c r="Z1293" s="3786" t="s">
        <v>45</v>
      </c>
      <c r="AA1293" s="592"/>
      <c r="AB1293" s="3853" t="s">
        <v>5535</v>
      </c>
      <c r="AC1293" s="722">
        <v>6750</v>
      </c>
      <c r="AD1293" s="722">
        <v>3902.66</v>
      </c>
      <c r="AE1293" s="722">
        <f t="shared" si="47"/>
        <v>37971.279999999999</v>
      </c>
      <c r="AF1293" s="31"/>
      <c r="AG1293" s="31"/>
    </row>
    <row r="1294" spans="1:33" ht="30" customHeight="1">
      <c r="A1294" s="591" t="s">
        <v>6899</v>
      </c>
      <c r="B1294" s="5644" t="s">
        <v>4684</v>
      </c>
      <c r="C1294" s="674">
        <v>45237</v>
      </c>
      <c r="D1294" s="674">
        <v>45244</v>
      </c>
      <c r="E1294" s="593"/>
      <c r="F1294" s="833"/>
      <c r="G1294" s="619">
        <v>8637</v>
      </c>
      <c r="H1294" s="619">
        <v>247</v>
      </c>
      <c r="I1294" s="619"/>
      <c r="J1294" s="1064" t="s">
        <v>4685</v>
      </c>
      <c r="K1294" s="1044" t="s">
        <v>4686</v>
      </c>
      <c r="L1294" s="951" t="s">
        <v>76</v>
      </c>
      <c r="M1294" s="615" t="s">
        <v>4707</v>
      </c>
      <c r="N1294" s="619"/>
      <c r="O1294" s="675">
        <v>4</v>
      </c>
      <c r="P1294" s="675">
        <v>4</v>
      </c>
      <c r="Q1294" s="807" t="s">
        <v>4687</v>
      </c>
      <c r="R1294" s="712"/>
      <c r="S1294" s="712"/>
      <c r="T1294" s="712"/>
      <c r="U1294" s="712"/>
      <c r="V1294" s="912" t="s">
        <v>2073</v>
      </c>
      <c r="W1294" s="714"/>
      <c r="X1294" s="721" t="s">
        <v>37</v>
      </c>
      <c r="Y1294" s="712"/>
      <c r="Z1294" s="3795" t="s">
        <v>45</v>
      </c>
      <c r="AA1294" s="592"/>
      <c r="AB1294" s="3853" t="s">
        <v>5540</v>
      </c>
      <c r="AC1294" s="722">
        <v>7000</v>
      </c>
      <c r="AD1294" s="722">
        <v>13500</v>
      </c>
      <c r="AE1294" s="722">
        <f t="shared" si="47"/>
        <v>61000</v>
      </c>
      <c r="AF1294" s="42">
        <v>629</v>
      </c>
      <c r="AG1294" s="273" t="s">
        <v>362</v>
      </c>
    </row>
    <row r="1295" spans="1:33" ht="30" customHeight="1">
      <c r="A1295" s="591" t="s">
        <v>6899</v>
      </c>
      <c r="B1295" s="5644" t="s">
        <v>4688</v>
      </c>
      <c r="C1295" s="674">
        <v>45237</v>
      </c>
      <c r="D1295" s="674">
        <v>45244</v>
      </c>
      <c r="E1295" s="593"/>
      <c r="F1295" s="833"/>
      <c r="G1295" s="619">
        <v>8637</v>
      </c>
      <c r="H1295" s="619">
        <v>270</v>
      </c>
      <c r="I1295" s="619"/>
      <c r="J1295" s="1064" t="s">
        <v>4689</v>
      </c>
      <c r="K1295" s="1044" t="s">
        <v>4690</v>
      </c>
      <c r="L1295" s="951" t="s">
        <v>62</v>
      </c>
      <c r="M1295" s="615" t="s">
        <v>4708</v>
      </c>
      <c r="N1295" s="619"/>
      <c r="O1295" s="675">
        <v>5</v>
      </c>
      <c r="P1295" s="675">
        <v>5</v>
      </c>
      <c r="Q1295" s="807" t="s">
        <v>4687</v>
      </c>
      <c r="R1295" s="712"/>
      <c r="S1295" s="712"/>
      <c r="T1295" s="712"/>
      <c r="U1295" s="712"/>
      <c r="V1295" s="887" t="s">
        <v>2073</v>
      </c>
      <c r="W1295" s="714"/>
      <c r="X1295" s="721" t="s">
        <v>37</v>
      </c>
      <c r="Y1295" s="712"/>
      <c r="Z1295" s="726" t="s">
        <v>45</v>
      </c>
      <c r="AA1295" s="592"/>
      <c r="AB1295" s="3853" t="s">
        <v>5540</v>
      </c>
      <c r="AC1295" s="722">
        <v>7000</v>
      </c>
      <c r="AD1295" s="722">
        <v>13500</v>
      </c>
      <c r="AE1295" s="722">
        <f t="shared" si="47"/>
        <v>74500</v>
      </c>
      <c r="AF1295" s="31">
        <v>542</v>
      </c>
      <c r="AG1295" s="273" t="s">
        <v>362</v>
      </c>
    </row>
    <row r="1296" spans="1:33" ht="30" customHeight="1">
      <c r="A1296" s="737" t="s">
        <v>6950</v>
      </c>
      <c r="B1296" s="5644" t="s">
        <v>4691</v>
      </c>
      <c r="C1296" s="674">
        <v>45238</v>
      </c>
      <c r="D1296" s="674">
        <v>45244</v>
      </c>
      <c r="E1296" s="593"/>
      <c r="F1296" s="833"/>
      <c r="G1296" s="619">
        <v>8617</v>
      </c>
      <c r="H1296" s="619">
        <v>3</v>
      </c>
      <c r="I1296" s="619"/>
      <c r="J1296" s="1064" t="s">
        <v>4692</v>
      </c>
      <c r="K1296" s="1044" t="s">
        <v>4178</v>
      </c>
      <c r="L1296" s="951" t="s">
        <v>28</v>
      </c>
      <c r="M1296" s="615" t="s">
        <v>4709</v>
      </c>
      <c r="N1296" s="619"/>
      <c r="O1296" s="675">
        <v>2</v>
      </c>
      <c r="P1296" s="675">
        <v>2</v>
      </c>
      <c r="Q1296" s="807" t="s">
        <v>4693</v>
      </c>
      <c r="R1296" s="712"/>
      <c r="S1296" s="712"/>
      <c r="T1296" s="712"/>
      <c r="U1296" s="712"/>
      <c r="V1296" s="619" t="s">
        <v>2073</v>
      </c>
      <c r="W1296" s="714"/>
      <c r="X1296" s="721" t="s">
        <v>37</v>
      </c>
      <c r="Y1296" s="712"/>
      <c r="Z1296" s="3822" t="s">
        <v>45</v>
      </c>
      <c r="AA1296" s="592"/>
      <c r="AB1296" s="3853" t="s">
        <v>5543</v>
      </c>
      <c r="AC1296" s="722">
        <v>0</v>
      </c>
      <c r="AD1296" s="722">
        <v>11385</v>
      </c>
      <c r="AE1296" s="722">
        <f t="shared" si="47"/>
        <v>22770</v>
      </c>
      <c r="AF1296" s="42">
        <v>564</v>
      </c>
      <c r="AG1296" s="273" t="s">
        <v>362</v>
      </c>
    </row>
    <row r="1297" spans="1:33" ht="30" customHeight="1">
      <c r="A1297" s="614" t="s">
        <v>6949</v>
      </c>
      <c r="B1297" s="9045" t="s">
        <v>4694</v>
      </c>
      <c r="C1297" s="8843">
        <v>45239</v>
      </c>
      <c r="D1297" s="8843">
        <v>45251</v>
      </c>
      <c r="E1297" s="8864"/>
      <c r="F1297" s="8877"/>
      <c r="G1297" s="8849">
        <v>8615</v>
      </c>
      <c r="H1297" s="8849" t="s">
        <v>4695</v>
      </c>
      <c r="I1297" s="8849"/>
      <c r="J1297" s="9083" t="s">
        <v>4696</v>
      </c>
      <c r="K1297" s="9096" t="s">
        <v>4697</v>
      </c>
      <c r="L1297" s="1036" t="s">
        <v>3964</v>
      </c>
      <c r="M1297" s="8868" t="s">
        <v>4710</v>
      </c>
      <c r="N1297" s="1051"/>
      <c r="O1297" s="679">
        <v>8</v>
      </c>
      <c r="P1297" s="679">
        <v>8</v>
      </c>
      <c r="Q1297" s="9138" t="s">
        <v>4698</v>
      </c>
      <c r="R1297" s="8859"/>
      <c r="S1297" s="712"/>
      <c r="T1297" s="712"/>
      <c r="U1297" s="712"/>
      <c r="V1297" s="8849" t="s">
        <v>2073</v>
      </c>
      <c r="W1297" s="8859"/>
      <c r="X1297" s="9048" t="s">
        <v>37</v>
      </c>
      <c r="Y1297" s="8859"/>
      <c r="Z1297" s="8893" t="s">
        <v>45</v>
      </c>
      <c r="AA1297" s="8924"/>
      <c r="AB1297" s="9049" t="s">
        <v>5542</v>
      </c>
      <c r="AC1297" s="8912">
        <v>6750</v>
      </c>
      <c r="AD1297" s="722">
        <v>3902.66</v>
      </c>
      <c r="AE1297" s="8912">
        <f>SUM(AD1297*P1297+AD1298*P1298+AC1297)</f>
        <v>85759.360000000001</v>
      </c>
      <c r="AF1297" s="247"/>
      <c r="AG1297" s="247"/>
    </row>
    <row r="1298" spans="1:33" ht="30" customHeight="1">
      <c r="A1298" s="614" t="s">
        <v>6949</v>
      </c>
      <c r="B1298" s="9021"/>
      <c r="C1298" s="8845"/>
      <c r="D1298" s="8845"/>
      <c r="E1298" s="8866"/>
      <c r="F1298" s="8878"/>
      <c r="G1298" s="8850"/>
      <c r="H1298" s="8850"/>
      <c r="I1298" s="8850"/>
      <c r="J1298" s="8854"/>
      <c r="K1298" s="8848"/>
      <c r="L1298" s="1038" t="s">
        <v>179</v>
      </c>
      <c r="M1298" s="8869"/>
      <c r="N1298" s="753"/>
      <c r="O1298" s="675">
        <v>8</v>
      </c>
      <c r="P1298" s="675">
        <v>8</v>
      </c>
      <c r="Q1298" s="8892"/>
      <c r="R1298" s="8860"/>
      <c r="S1298" s="712"/>
      <c r="T1298" s="712"/>
      <c r="U1298" s="712"/>
      <c r="V1298" s="8850"/>
      <c r="W1298" s="8860"/>
      <c r="X1298" s="8850"/>
      <c r="Y1298" s="8860"/>
      <c r="Z1298" s="8894"/>
      <c r="AA1298" s="8924"/>
      <c r="AB1298" s="8908"/>
      <c r="AC1298" s="8913"/>
      <c r="AD1298" s="722">
        <v>5973.51</v>
      </c>
      <c r="AE1298" s="8913"/>
      <c r="AF1298" s="30"/>
      <c r="AG1298" s="30"/>
    </row>
    <row r="1299" spans="1:33" ht="30" customHeight="1">
      <c r="A1299" s="737" t="s">
        <v>6959</v>
      </c>
      <c r="B1299" s="9045" t="s">
        <v>4699</v>
      </c>
      <c r="C1299" s="8843">
        <v>45239</v>
      </c>
      <c r="D1299" s="8843">
        <v>45295</v>
      </c>
      <c r="E1299" s="8864"/>
      <c r="F1299" s="8877"/>
      <c r="G1299" s="8849">
        <v>8634</v>
      </c>
      <c r="H1299" s="8849" t="s">
        <v>1382</v>
      </c>
      <c r="I1299" s="8849"/>
      <c r="J1299" s="9083" t="s">
        <v>4700</v>
      </c>
      <c r="K1299" s="9096" t="s">
        <v>4701</v>
      </c>
      <c r="L1299" s="1036" t="s">
        <v>193</v>
      </c>
      <c r="M1299" s="8868" t="s">
        <v>4711</v>
      </c>
      <c r="N1299" s="1065" t="s">
        <v>3952</v>
      </c>
      <c r="O1299" s="679">
        <v>6</v>
      </c>
      <c r="P1299" s="679">
        <v>6</v>
      </c>
      <c r="Q1299" s="9138" t="s">
        <v>4702</v>
      </c>
      <c r="R1299" s="8859"/>
      <c r="S1299" s="712"/>
      <c r="T1299" s="712"/>
      <c r="U1299" s="712"/>
      <c r="V1299" s="9577" t="s">
        <v>2073</v>
      </c>
      <c r="W1299" s="8849" t="s">
        <v>7560</v>
      </c>
      <c r="X1299" s="9048" t="s">
        <v>37</v>
      </c>
      <c r="Y1299" s="8859"/>
      <c r="Z1299" s="9046" t="s">
        <v>45</v>
      </c>
      <c r="AA1299" s="8924"/>
      <c r="AB1299" s="9049" t="s">
        <v>5583</v>
      </c>
      <c r="AC1299" s="8912">
        <v>4500</v>
      </c>
      <c r="AD1299" s="722">
        <v>7425</v>
      </c>
      <c r="AE1299" s="8912">
        <f>SUM(AD1299*P1299+AD1300*P1300+AC1299)</f>
        <v>123300</v>
      </c>
      <c r="AF1299" s="247"/>
      <c r="AG1299" s="247"/>
    </row>
    <row r="1300" spans="1:33" ht="30" customHeight="1">
      <c r="A1300" s="737" t="s">
        <v>6959</v>
      </c>
      <c r="B1300" s="9021"/>
      <c r="C1300" s="8845"/>
      <c r="D1300" s="8845"/>
      <c r="E1300" s="8866"/>
      <c r="F1300" s="8878"/>
      <c r="G1300" s="8850"/>
      <c r="H1300" s="8850"/>
      <c r="I1300" s="8850"/>
      <c r="J1300" s="8854"/>
      <c r="K1300" s="8848"/>
      <c r="L1300" s="1066" t="s">
        <v>7415</v>
      </c>
      <c r="M1300" s="8869"/>
      <c r="N1300" s="753" t="s">
        <v>3955</v>
      </c>
      <c r="O1300" s="675">
        <v>1</v>
      </c>
      <c r="P1300" s="675">
        <v>1</v>
      </c>
      <c r="Q1300" s="8892"/>
      <c r="R1300" s="8860"/>
      <c r="S1300" s="712"/>
      <c r="T1300" s="712"/>
      <c r="U1300" s="712"/>
      <c r="V1300" s="8850"/>
      <c r="W1300" s="8850"/>
      <c r="X1300" s="8850"/>
      <c r="Y1300" s="8860"/>
      <c r="Z1300" s="8894"/>
      <c r="AA1300" s="8924"/>
      <c r="AB1300" s="8908"/>
      <c r="AC1300" s="8913"/>
      <c r="AD1300" s="722">
        <v>74250</v>
      </c>
      <c r="AE1300" s="8913"/>
      <c r="AF1300" s="30"/>
      <c r="AG1300" s="30"/>
    </row>
    <row r="1301" spans="1:33" ht="30" customHeight="1">
      <c r="A1301" s="757" t="s">
        <v>6970</v>
      </c>
      <c r="B1301" s="5644" t="s">
        <v>4703</v>
      </c>
      <c r="C1301" s="674">
        <v>45239</v>
      </c>
      <c r="D1301" s="674">
        <v>45246</v>
      </c>
      <c r="E1301" s="593"/>
      <c r="F1301" s="833"/>
      <c r="G1301" s="619"/>
      <c r="H1301" s="619"/>
      <c r="I1301" s="619" t="s">
        <v>92</v>
      </c>
      <c r="J1301" s="1064" t="s">
        <v>4704</v>
      </c>
      <c r="K1301" s="1044" t="s">
        <v>4705</v>
      </c>
      <c r="L1301" s="951" t="s">
        <v>179</v>
      </c>
      <c r="M1301" s="615" t="s">
        <v>4712</v>
      </c>
      <c r="N1301" s="619"/>
      <c r="O1301" s="675">
        <v>8</v>
      </c>
      <c r="P1301" s="675">
        <v>8</v>
      </c>
      <c r="Q1301" s="807" t="s">
        <v>4706</v>
      </c>
      <c r="R1301" s="712"/>
      <c r="S1301" s="712"/>
      <c r="T1301" s="712"/>
      <c r="U1301" s="712"/>
      <c r="V1301" s="887" t="s">
        <v>2073</v>
      </c>
      <c r="W1301" s="714"/>
      <c r="X1301" s="721" t="s">
        <v>37</v>
      </c>
      <c r="Y1301" s="712"/>
      <c r="Z1301" s="3795" t="s">
        <v>45</v>
      </c>
      <c r="AA1301" s="592"/>
      <c r="AB1301" s="3853" t="s">
        <v>5543</v>
      </c>
      <c r="AC1301" s="722">
        <v>0</v>
      </c>
      <c r="AD1301" s="722">
        <v>7350</v>
      </c>
      <c r="AE1301" s="722">
        <f t="shared" ref="AE1301:AE1306" si="48">SUM(AD1301*P1301+AC1301)</f>
        <v>58800</v>
      </c>
      <c r="AF1301" s="42">
        <v>702</v>
      </c>
      <c r="AG1301" s="273" t="s">
        <v>362</v>
      </c>
    </row>
    <row r="1302" spans="1:33" ht="30" customHeight="1">
      <c r="A1302" s="737" t="s">
        <v>6950</v>
      </c>
      <c r="B1302" s="5644" t="s">
        <v>4713</v>
      </c>
      <c r="C1302" s="674">
        <v>45239</v>
      </c>
      <c r="D1302" s="674">
        <v>45253</v>
      </c>
      <c r="E1302" s="593"/>
      <c r="F1302" s="833"/>
      <c r="G1302" s="619">
        <v>8617</v>
      </c>
      <c r="H1302" s="619">
        <v>98</v>
      </c>
      <c r="I1302" s="619"/>
      <c r="J1302" s="1064" t="s">
        <v>4714</v>
      </c>
      <c r="K1302" s="1044" t="s">
        <v>4715</v>
      </c>
      <c r="L1302" s="951" t="s">
        <v>406</v>
      </c>
      <c r="M1302" s="615" t="s">
        <v>4744</v>
      </c>
      <c r="N1302" s="619"/>
      <c r="O1302" s="675">
        <v>9</v>
      </c>
      <c r="P1302" s="675">
        <v>9</v>
      </c>
      <c r="Q1302" s="807" t="s">
        <v>4687</v>
      </c>
      <c r="R1302" s="712"/>
      <c r="S1302" s="712"/>
      <c r="T1302" s="712"/>
      <c r="U1302" s="712"/>
      <c r="V1302" s="929" t="s">
        <v>2073</v>
      </c>
      <c r="W1302" s="714"/>
      <c r="X1302" s="721" t="s">
        <v>37</v>
      </c>
      <c r="Y1302" s="712"/>
      <c r="Z1302" s="3795" t="s">
        <v>45</v>
      </c>
      <c r="AA1302" s="592"/>
      <c r="AB1302" s="3853" t="s">
        <v>5540</v>
      </c>
      <c r="AC1302" s="722">
        <v>70000</v>
      </c>
      <c r="AD1302" s="722">
        <v>11385</v>
      </c>
      <c r="AE1302" s="722">
        <f t="shared" si="48"/>
        <v>172465</v>
      </c>
      <c r="AF1302" s="31">
        <v>637</v>
      </c>
      <c r="AG1302" s="273" t="s">
        <v>362</v>
      </c>
    </row>
    <row r="1303" spans="1:33" ht="30" customHeight="1">
      <c r="A1303" s="737" t="s">
        <v>6950</v>
      </c>
      <c r="B1303" s="5644" t="s">
        <v>4716</v>
      </c>
      <c r="C1303" s="674">
        <v>45239</v>
      </c>
      <c r="D1303" s="674">
        <v>45253</v>
      </c>
      <c r="E1303" s="593"/>
      <c r="F1303" s="833"/>
      <c r="G1303" s="619">
        <v>8617</v>
      </c>
      <c r="H1303" s="619">
        <v>123</v>
      </c>
      <c r="I1303" s="619"/>
      <c r="J1303" s="1064" t="s">
        <v>4717</v>
      </c>
      <c r="K1303" s="1044" t="s">
        <v>4718</v>
      </c>
      <c r="L1303" s="951" t="s">
        <v>193</v>
      </c>
      <c r="M1303" s="615" t="s">
        <v>4745</v>
      </c>
      <c r="N1303" s="619"/>
      <c r="O1303" s="675">
        <v>6</v>
      </c>
      <c r="P1303" s="675">
        <v>6</v>
      </c>
      <c r="Q1303" s="807" t="s">
        <v>4687</v>
      </c>
      <c r="R1303" s="712"/>
      <c r="S1303" s="712"/>
      <c r="T1303" s="712"/>
      <c r="U1303" s="712"/>
      <c r="V1303" s="972" t="s">
        <v>2073</v>
      </c>
      <c r="W1303" s="714"/>
      <c r="X1303" s="721" t="s">
        <v>37</v>
      </c>
      <c r="Y1303" s="712"/>
      <c r="Z1303" s="726" t="s">
        <v>45</v>
      </c>
      <c r="AA1303" s="592"/>
      <c r="AB1303" s="3853" t="s">
        <v>5540</v>
      </c>
      <c r="AC1303" s="722">
        <v>70000</v>
      </c>
      <c r="AD1303" s="722">
        <v>11385</v>
      </c>
      <c r="AE1303" s="722">
        <f t="shared" si="48"/>
        <v>138310</v>
      </c>
      <c r="AF1303" s="31"/>
      <c r="AG1303" s="31"/>
    </row>
    <row r="1304" spans="1:33" ht="30" customHeight="1">
      <c r="A1304" s="918" t="s">
        <v>6950</v>
      </c>
      <c r="B1304" s="5644" t="s">
        <v>4719</v>
      </c>
      <c r="C1304" s="674">
        <v>45239</v>
      </c>
      <c r="D1304" s="674">
        <v>45251</v>
      </c>
      <c r="E1304" s="593"/>
      <c r="F1304" s="833"/>
      <c r="G1304" s="619">
        <v>8617</v>
      </c>
      <c r="H1304" s="619">
        <v>62</v>
      </c>
      <c r="I1304" s="619"/>
      <c r="J1304" s="1064" t="s">
        <v>4720</v>
      </c>
      <c r="K1304" s="1044" t="s">
        <v>4721</v>
      </c>
      <c r="L1304" s="951" t="s">
        <v>179</v>
      </c>
      <c r="M1304" s="615" t="s">
        <v>4746</v>
      </c>
      <c r="N1304" s="619"/>
      <c r="O1304" s="675">
        <v>8</v>
      </c>
      <c r="P1304" s="675">
        <v>8</v>
      </c>
      <c r="Q1304" s="807" t="s">
        <v>4687</v>
      </c>
      <c r="R1304" s="712"/>
      <c r="S1304" s="712"/>
      <c r="T1304" s="712"/>
      <c r="U1304" s="712"/>
      <c r="V1304" s="977" t="s">
        <v>2073</v>
      </c>
      <c r="W1304" s="714"/>
      <c r="X1304" s="721" t="s">
        <v>37</v>
      </c>
      <c r="Y1304" s="712"/>
      <c r="Z1304" s="3795" t="s">
        <v>45</v>
      </c>
      <c r="AA1304" s="592"/>
      <c r="AB1304" s="3853" t="s">
        <v>5540</v>
      </c>
      <c r="AC1304" s="722">
        <v>35000</v>
      </c>
      <c r="AD1304" s="722">
        <v>11385</v>
      </c>
      <c r="AE1304" s="722">
        <f t="shared" si="48"/>
        <v>126080</v>
      </c>
      <c r="AF1304" s="42">
        <v>579</v>
      </c>
      <c r="AG1304" s="273" t="s">
        <v>362</v>
      </c>
    </row>
    <row r="1305" spans="1:33" ht="30" customHeight="1">
      <c r="A1305" s="737" t="s">
        <v>6950</v>
      </c>
      <c r="B1305" s="5644" t="s">
        <v>4722</v>
      </c>
      <c r="C1305" s="674">
        <v>45240</v>
      </c>
      <c r="D1305" s="674">
        <v>45246</v>
      </c>
      <c r="E1305" s="593"/>
      <c r="F1305" s="833"/>
      <c r="G1305" s="619"/>
      <c r="H1305" s="619"/>
      <c r="I1305" s="619" t="s">
        <v>92</v>
      </c>
      <c r="J1305" s="1064" t="s">
        <v>4723</v>
      </c>
      <c r="K1305" s="1044" t="s">
        <v>4724</v>
      </c>
      <c r="L1305" s="775" t="s">
        <v>8654</v>
      </c>
      <c r="M1305" s="615" t="s">
        <v>4747</v>
      </c>
      <c r="N1305" s="899" t="s">
        <v>5039</v>
      </c>
      <c r="O1305" s="675">
        <v>28</v>
      </c>
      <c r="P1305" s="675">
        <v>28</v>
      </c>
      <c r="Q1305" s="807" t="s">
        <v>4725</v>
      </c>
      <c r="R1305" s="712"/>
      <c r="S1305" s="712"/>
      <c r="T1305" s="712"/>
      <c r="U1305" s="712"/>
      <c r="V1305" s="619" t="s">
        <v>2073</v>
      </c>
      <c r="W1305" s="714"/>
      <c r="X1305" s="619" t="s">
        <v>37</v>
      </c>
      <c r="Y1305" s="712"/>
      <c r="Z1305" s="3795" t="s">
        <v>45</v>
      </c>
      <c r="AA1305" s="592"/>
      <c r="AB1305" s="3853" t="s">
        <v>5539</v>
      </c>
      <c r="AC1305" s="722">
        <v>0</v>
      </c>
      <c r="AD1305" s="722">
        <v>23760</v>
      </c>
      <c r="AE1305" s="722">
        <f t="shared" si="48"/>
        <v>665280</v>
      </c>
      <c r="AF1305" s="31"/>
      <c r="AG1305" s="31"/>
    </row>
    <row r="1306" spans="1:33" s="6720" customFormat="1" ht="30" customHeight="1">
      <c r="A1306" s="6721" t="s">
        <v>6899</v>
      </c>
      <c r="B1306" s="212" t="s">
        <v>4726</v>
      </c>
      <c r="C1306" s="66">
        <v>45239</v>
      </c>
      <c r="D1306" s="66">
        <v>45253</v>
      </c>
      <c r="E1306" s="37"/>
      <c r="F1306" s="94"/>
      <c r="G1306" s="68">
        <v>8637</v>
      </c>
      <c r="H1306" s="68">
        <v>206</v>
      </c>
      <c r="I1306" s="68"/>
      <c r="J1306" s="6722" t="s">
        <v>4727</v>
      </c>
      <c r="K1306" s="214" t="s">
        <v>1002</v>
      </c>
      <c r="L1306" s="1715" t="s">
        <v>28</v>
      </c>
      <c r="M1306" s="69" t="s">
        <v>4748</v>
      </c>
      <c r="N1306" s="68"/>
      <c r="O1306" s="74">
        <v>2</v>
      </c>
      <c r="P1306" s="74">
        <v>2</v>
      </c>
      <c r="Q1306" s="158" t="s">
        <v>4728</v>
      </c>
      <c r="R1306" s="71"/>
      <c r="S1306" s="64"/>
      <c r="T1306" s="58"/>
      <c r="U1306" s="58"/>
      <c r="V1306" s="6723" t="s">
        <v>2073</v>
      </c>
      <c r="W1306" s="58"/>
      <c r="X1306" s="58" t="s">
        <v>37</v>
      </c>
      <c r="Y1306" s="58"/>
      <c r="Z1306" s="1417" t="s">
        <v>45</v>
      </c>
      <c r="AA1306" s="36">
        <v>4504084159</v>
      </c>
      <c r="AB1306" s="6692" t="s">
        <v>5542</v>
      </c>
      <c r="AC1306" s="293">
        <v>70000</v>
      </c>
      <c r="AD1306" s="293">
        <v>13500</v>
      </c>
      <c r="AE1306" s="280">
        <f t="shared" si="48"/>
        <v>97000</v>
      </c>
      <c r="AF1306" s="58"/>
      <c r="AG1306" s="58"/>
    </row>
    <row r="1307" spans="1:33" ht="30" customHeight="1">
      <c r="A1307" s="893" t="s">
        <v>6949</v>
      </c>
      <c r="B1307" s="9045" t="s">
        <v>4729</v>
      </c>
      <c r="C1307" s="8843">
        <v>45240</v>
      </c>
      <c r="D1307" s="8843">
        <v>45296</v>
      </c>
      <c r="E1307" s="8864"/>
      <c r="F1307" s="8877"/>
      <c r="G1307" s="8849">
        <v>8615</v>
      </c>
      <c r="H1307" s="8849" t="s">
        <v>3407</v>
      </c>
      <c r="I1307" s="8849"/>
      <c r="J1307" s="9083" t="s">
        <v>4730</v>
      </c>
      <c r="K1307" s="9096" t="s">
        <v>4731</v>
      </c>
      <c r="L1307" s="1036" t="s">
        <v>167</v>
      </c>
      <c r="M1307" s="8868" t="s">
        <v>4749</v>
      </c>
      <c r="N1307" s="1067" t="s">
        <v>3951</v>
      </c>
      <c r="O1307" s="679">
        <v>10</v>
      </c>
      <c r="P1307" s="679">
        <v>10</v>
      </c>
      <c r="Q1307" s="9138" t="s">
        <v>4732</v>
      </c>
      <c r="R1307" s="8859"/>
      <c r="S1307" s="712"/>
      <c r="T1307" s="712"/>
      <c r="U1307" s="712"/>
      <c r="V1307" s="8849" t="s">
        <v>2073</v>
      </c>
      <c r="W1307" s="8859"/>
      <c r="X1307" s="8849" t="s">
        <v>37</v>
      </c>
      <c r="Y1307" s="8859"/>
      <c r="Z1307" s="8893" t="s">
        <v>45</v>
      </c>
      <c r="AA1307" s="8924"/>
      <c r="AB1307" s="9049" t="s">
        <v>5543</v>
      </c>
      <c r="AC1307" s="8912">
        <v>6750</v>
      </c>
      <c r="AD1307" s="722">
        <v>5973.51</v>
      </c>
      <c r="AE1307" s="8912">
        <f>SUM(AD1307*P1307+AD1308*P1308+AC1307)</f>
        <v>102325.31</v>
      </c>
      <c r="AF1307" s="247"/>
      <c r="AG1307" s="247"/>
    </row>
    <row r="1308" spans="1:33" ht="30" customHeight="1">
      <c r="A1308" s="893" t="s">
        <v>6949</v>
      </c>
      <c r="B1308" s="9021"/>
      <c r="C1308" s="8845"/>
      <c r="D1308" s="8845"/>
      <c r="E1308" s="8866"/>
      <c r="F1308" s="8878"/>
      <c r="G1308" s="8850"/>
      <c r="H1308" s="8850"/>
      <c r="I1308" s="8850"/>
      <c r="J1308" s="8854"/>
      <c r="K1308" s="8848"/>
      <c r="L1308" s="1038" t="s">
        <v>2184</v>
      </c>
      <c r="M1308" s="8869"/>
      <c r="N1308" s="537" t="s">
        <v>3954</v>
      </c>
      <c r="O1308" s="675">
        <v>1</v>
      </c>
      <c r="P1308" s="675">
        <v>1</v>
      </c>
      <c r="Q1308" s="8892"/>
      <c r="R1308" s="8860"/>
      <c r="S1308" s="712"/>
      <c r="T1308" s="712"/>
      <c r="U1308" s="712"/>
      <c r="V1308" s="8850"/>
      <c r="W1308" s="8860"/>
      <c r="X1308" s="8850"/>
      <c r="Y1308" s="8860"/>
      <c r="Z1308" s="8894"/>
      <c r="AA1308" s="8924"/>
      <c r="AB1308" s="8908"/>
      <c r="AC1308" s="8913"/>
      <c r="AD1308" s="722">
        <v>35840.21</v>
      </c>
      <c r="AE1308" s="8913"/>
      <c r="AF1308" s="30"/>
      <c r="AG1308" s="30"/>
    </row>
    <row r="1309" spans="1:33" ht="30" customHeight="1">
      <c r="A1309" s="737" t="s">
        <v>6967</v>
      </c>
      <c r="B1309" s="5644" t="s">
        <v>4733</v>
      </c>
      <c r="C1309" s="674">
        <v>45239</v>
      </c>
      <c r="D1309" s="674">
        <v>45295</v>
      </c>
      <c r="E1309" s="593"/>
      <c r="F1309" s="833"/>
      <c r="G1309" s="619">
        <v>8607</v>
      </c>
      <c r="H1309" s="619" t="s">
        <v>4734</v>
      </c>
      <c r="I1309" s="619" t="s">
        <v>25</v>
      </c>
      <c r="J1309" s="1064" t="s">
        <v>4735</v>
      </c>
      <c r="K1309" s="1044" t="s">
        <v>4736</v>
      </c>
      <c r="L1309" s="120" t="s">
        <v>5640</v>
      </c>
      <c r="M1309" s="615" t="s">
        <v>4750</v>
      </c>
      <c r="N1309" s="619"/>
      <c r="O1309" s="675">
        <v>1</v>
      </c>
      <c r="P1309" s="675">
        <v>1</v>
      </c>
      <c r="Q1309" s="807" t="s">
        <v>4737</v>
      </c>
      <c r="R1309" s="712"/>
      <c r="S1309" s="712"/>
      <c r="T1309" s="712"/>
      <c r="U1309" s="712"/>
      <c r="V1309" s="619" t="s">
        <v>2073</v>
      </c>
      <c r="W1309" s="714"/>
      <c r="X1309" s="721" t="s">
        <v>37</v>
      </c>
      <c r="Y1309" s="712"/>
      <c r="Z1309" s="3795" t="s">
        <v>45</v>
      </c>
      <c r="AA1309" s="592"/>
      <c r="AB1309" s="3853" t="s">
        <v>5541</v>
      </c>
      <c r="AC1309" s="722">
        <v>4500</v>
      </c>
      <c r="AD1309" s="722">
        <v>6900</v>
      </c>
      <c r="AE1309" s="722">
        <f t="shared" ref="AE1309:AE1314" si="49">SUM(AD1309*P1309+AC1309)</f>
        <v>11400</v>
      </c>
      <c r="AF1309" s="42">
        <v>4</v>
      </c>
      <c r="AG1309" s="273" t="s">
        <v>362</v>
      </c>
    </row>
    <row r="1310" spans="1:33" ht="30" customHeight="1">
      <c r="A1310" s="614" t="s">
        <v>6975</v>
      </c>
      <c r="B1310" s="5644" t="s">
        <v>4738</v>
      </c>
      <c r="C1310" s="674">
        <v>45239</v>
      </c>
      <c r="D1310" s="674">
        <v>45245</v>
      </c>
      <c r="E1310" s="593"/>
      <c r="F1310" s="833"/>
      <c r="G1310" s="619">
        <v>17</v>
      </c>
      <c r="H1310" s="619"/>
      <c r="I1310" s="619" t="s">
        <v>92</v>
      </c>
      <c r="J1310" s="1064" t="s">
        <v>4739</v>
      </c>
      <c r="K1310" s="1044" t="s">
        <v>4740</v>
      </c>
      <c r="L1310" s="1068" t="s">
        <v>62</v>
      </c>
      <c r="M1310" s="615" t="s">
        <v>4751</v>
      </c>
      <c r="N1310" s="619"/>
      <c r="O1310" s="675">
        <v>5</v>
      </c>
      <c r="P1310" s="675">
        <v>5</v>
      </c>
      <c r="Q1310" s="807" t="s">
        <v>4741</v>
      </c>
      <c r="R1310" s="712"/>
      <c r="S1310" s="712"/>
      <c r="T1310" s="712"/>
      <c r="U1310" s="712"/>
      <c r="V1310" s="964" t="s">
        <v>2073</v>
      </c>
      <c r="W1310" s="714"/>
      <c r="X1310" s="721" t="s">
        <v>37</v>
      </c>
      <c r="Y1310" s="712"/>
      <c r="Z1310" s="726" t="s">
        <v>45</v>
      </c>
      <c r="AA1310" s="592"/>
      <c r="AB1310" s="3853" t="s">
        <v>5541</v>
      </c>
      <c r="AC1310" s="722">
        <v>0</v>
      </c>
      <c r="AD1310" s="722">
        <v>6643.53</v>
      </c>
      <c r="AE1310" s="722">
        <f t="shared" si="49"/>
        <v>33217.65</v>
      </c>
      <c r="AF1310" s="31"/>
      <c r="AG1310" s="31"/>
    </row>
    <row r="1311" spans="1:33" ht="30" customHeight="1">
      <c r="A1311" s="737" t="s">
        <v>6973</v>
      </c>
      <c r="B1311" s="5644" t="s">
        <v>4742</v>
      </c>
      <c r="C1311" s="674">
        <v>45240</v>
      </c>
      <c r="D1311" s="674">
        <v>45251</v>
      </c>
      <c r="E1311" s="593"/>
      <c r="F1311" s="833"/>
      <c r="G1311" s="619">
        <v>8598</v>
      </c>
      <c r="H1311" s="619">
        <v>634</v>
      </c>
      <c r="I1311" s="619"/>
      <c r="J1311" s="1069" t="s">
        <v>4743</v>
      </c>
      <c r="K1311" s="1044"/>
      <c r="L1311" s="1068" t="s">
        <v>62</v>
      </c>
      <c r="M1311" s="615" t="s">
        <v>4752</v>
      </c>
      <c r="N1311" s="619"/>
      <c r="O1311" s="675">
        <v>5</v>
      </c>
      <c r="P1311" s="675">
        <v>5</v>
      </c>
      <c r="Q1311" s="807" t="s">
        <v>4687</v>
      </c>
      <c r="R1311" s="712"/>
      <c r="S1311" s="712"/>
      <c r="T1311" s="712"/>
      <c r="U1311" s="712"/>
      <c r="V1311" s="973" t="s">
        <v>2073</v>
      </c>
      <c r="W1311" s="714"/>
      <c r="X1311" s="721" t="s">
        <v>37</v>
      </c>
      <c r="Y1311" s="712"/>
      <c r="Z1311" s="3795" t="s">
        <v>45</v>
      </c>
      <c r="AA1311" s="592"/>
      <c r="AB1311" s="847" t="s">
        <v>5535</v>
      </c>
      <c r="AC1311" s="722">
        <v>4500</v>
      </c>
      <c r="AD1311" s="722">
        <v>6272.02</v>
      </c>
      <c r="AE1311" s="722">
        <f t="shared" si="49"/>
        <v>35860.100000000006</v>
      </c>
      <c r="AF1311" s="42">
        <v>607</v>
      </c>
      <c r="AG1311" s="31" t="s">
        <v>362</v>
      </c>
    </row>
    <row r="1312" spans="1:33" ht="30" customHeight="1">
      <c r="A1312" s="757" t="s">
        <v>6974</v>
      </c>
      <c r="B1312" s="5644" t="s">
        <v>4753</v>
      </c>
      <c r="C1312" s="674">
        <v>45243</v>
      </c>
      <c r="D1312" s="674">
        <v>45247</v>
      </c>
      <c r="E1312" s="593"/>
      <c r="F1312" s="833"/>
      <c r="G1312" s="619">
        <v>8600</v>
      </c>
      <c r="H1312" s="619" t="s">
        <v>4754</v>
      </c>
      <c r="I1312" s="619"/>
      <c r="J1312" s="1069" t="s">
        <v>4755</v>
      </c>
      <c r="K1312" s="1044" t="s">
        <v>4756</v>
      </c>
      <c r="L1312" s="1068" t="s">
        <v>173</v>
      </c>
      <c r="M1312" s="615" t="s">
        <v>4778</v>
      </c>
      <c r="N1312" s="619"/>
      <c r="O1312" s="675">
        <v>1</v>
      </c>
      <c r="P1312" s="675">
        <v>1</v>
      </c>
      <c r="Q1312" s="807" t="s">
        <v>4757</v>
      </c>
      <c r="R1312" s="712"/>
      <c r="S1312" s="712"/>
      <c r="T1312" s="712"/>
      <c r="U1312" s="712"/>
      <c r="V1312" s="619" t="s">
        <v>2073</v>
      </c>
      <c r="W1312" s="714"/>
      <c r="X1312" s="3165" t="s">
        <v>37</v>
      </c>
      <c r="Y1312" s="712"/>
      <c r="Z1312" s="3795" t="s">
        <v>45</v>
      </c>
      <c r="AA1312" s="592"/>
      <c r="AB1312" s="3853" t="s">
        <v>5542</v>
      </c>
      <c r="AC1312" s="722">
        <v>0</v>
      </c>
      <c r="AD1312" s="722">
        <v>7425</v>
      </c>
      <c r="AE1312" s="722">
        <f t="shared" si="49"/>
        <v>7425</v>
      </c>
      <c r="AF1312" s="31"/>
      <c r="AG1312" s="31"/>
    </row>
    <row r="1313" spans="1:33" ht="30" customHeight="1">
      <c r="A1313" s="195" t="s">
        <v>6946</v>
      </c>
      <c r="B1313" s="212" t="s">
        <v>4758</v>
      </c>
      <c r="C1313" s="66">
        <v>45243</v>
      </c>
      <c r="D1313" s="66">
        <v>45247</v>
      </c>
      <c r="E1313" s="37"/>
      <c r="F1313" s="94"/>
      <c r="G1313" s="68">
        <v>8626</v>
      </c>
      <c r="H1313" s="68" t="s">
        <v>4759</v>
      </c>
      <c r="I1313" s="68"/>
      <c r="J1313" s="213" t="s">
        <v>4760</v>
      </c>
      <c r="K1313" s="214" t="s">
        <v>4761</v>
      </c>
      <c r="L1313" s="215" t="s">
        <v>28</v>
      </c>
      <c r="M1313" s="69" t="s">
        <v>4779</v>
      </c>
      <c r="N1313" s="68"/>
      <c r="O1313" s="74">
        <v>2</v>
      </c>
      <c r="P1313" s="74">
        <v>2</v>
      </c>
      <c r="Q1313" s="158" t="s">
        <v>4762</v>
      </c>
      <c r="R1313" s="71"/>
      <c r="S1313" s="71"/>
      <c r="T1313" s="71"/>
      <c r="U1313" s="71"/>
      <c r="V1313" s="216" t="s">
        <v>2073</v>
      </c>
      <c r="W1313" s="182"/>
      <c r="X1313" s="68"/>
      <c r="Y1313" s="71"/>
      <c r="Z1313" s="1417"/>
      <c r="AA1313" s="36"/>
      <c r="AB1313" s="3851" t="s">
        <v>5535</v>
      </c>
      <c r="AC1313" s="280"/>
      <c r="AD1313" s="280"/>
      <c r="AE1313" s="280"/>
      <c r="AF1313" s="31"/>
      <c r="AG1313" s="31"/>
    </row>
    <row r="1314" spans="1:33" ht="30" customHeight="1">
      <c r="A1314" s="893" t="s">
        <v>6949</v>
      </c>
      <c r="B1314" s="5644" t="s">
        <v>4763</v>
      </c>
      <c r="C1314" s="674">
        <v>45240</v>
      </c>
      <c r="D1314" s="674">
        <v>45252</v>
      </c>
      <c r="E1314" s="593"/>
      <c r="F1314" s="833"/>
      <c r="G1314" s="619">
        <v>8615</v>
      </c>
      <c r="H1314" s="619">
        <v>311</v>
      </c>
      <c r="I1314" s="619"/>
      <c r="J1314" s="1069" t="s">
        <v>4764</v>
      </c>
      <c r="K1314" s="1044" t="s">
        <v>4765</v>
      </c>
      <c r="L1314" s="1070" t="s">
        <v>1095</v>
      </c>
      <c r="M1314" s="615" t="s">
        <v>4780</v>
      </c>
      <c r="N1314" s="1071" t="s">
        <v>3951</v>
      </c>
      <c r="O1314" s="675">
        <v>1</v>
      </c>
      <c r="P1314" s="675">
        <v>1</v>
      </c>
      <c r="Q1314" s="807" t="s">
        <v>4766</v>
      </c>
      <c r="R1314" s="712"/>
      <c r="S1314" s="712"/>
      <c r="T1314" s="712"/>
      <c r="U1314" s="712"/>
      <c r="V1314" s="619" t="s">
        <v>2073</v>
      </c>
      <c r="W1314" s="714"/>
      <c r="X1314" s="619" t="s">
        <v>37</v>
      </c>
      <c r="Y1314" s="712"/>
      <c r="Z1314" s="726" t="s">
        <v>45</v>
      </c>
      <c r="AA1314" s="592"/>
      <c r="AB1314" s="3853" t="s">
        <v>5539</v>
      </c>
      <c r="AC1314" s="722">
        <v>4500</v>
      </c>
      <c r="AD1314" s="722">
        <v>37432.980000000003</v>
      </c>
      <c r="AE1314" s="722">
        <f t="shared" si="49"/>
        <v>41932.980000000003</v>
      </c>
      <c r="AF1314" s="31"/>
      <c r="AG1314" s="31"/>
    </row>
    <row r="1315" spans="1:33" ht="30" customHeight="1">
      <c r="A1315" s="757" t="s">
        <v>6959</v>
      </c>
      <c r="B1315" s="9045" t="s">
        <v>4767</v>
      </c>
      <c r="C1315" s="8843">
        <v>45243</v>
      </c>
      <c r="D1315" s="8843">
        <v>45296</v>
      </c>
      <c r="E1315" s="8864"/>
      <c r="F1315" s="8877"/>
      <c r="G1315" s="8849">
        <v>8634</v>
      </c>
      <c r="H1315" s="8849">
        <v>499</v>
      </c>
      <c r="I1315" s="8849"/>
      <c r="J1315" s="9088" t="s">
        <v>5189</v>
      </c>
      <c r="K1315" s="9085" t="s">
        <v>4771</v>
      </c>
      <c r="L1315" s="1036" t="s">
        <v>76</v>
      </c>
      <c r="M1315" s="8868" t="s">
        <v>4781</v>
      </c>
      <c r="N1315" s="1065" t="s">
        <v>3952</v>
      </c>
      <c r="O1315" s="679">
        <v>4</v>
      </c>
      <c r="P1315" s="679">
        <v>4</v>
      </c>
      <c r="Q1315" s="9088" t="s">
        <v>5190</v>
      </c>
      <c r="R1315" s="8859"/>
      <c r="S1315" s="712"/>
      <c r="T1315" s="712"/>
      <c r="U1315" s="712"/>
      <c r="V1315" s="8849" t="s">
        <v>2073</v>
      </c>
      <c r="W1315" s="9117"/>
      <c r="X1315" s="8849" t="s">
        <v>37</v>
      </c>
      <c r="Y1315" s="8859"/>
      <c r="Z1315" s="9046" t="s">
        <v>45</v>
      </c>
      <c r="AA1315" s="8924"/>
      <c r="AB1315" s="9049" t="s">
        <v>5583</v>
      </c>
      <c r="AC1315" s="8912">
        <v>4500</v>
      </c>
      <c r="AD1315" s="722">
        <v>7425</v>
      </c>
      <c r="AE1315" s="8912">
        <f>SUM(AD1315*P1315+AD1316*P1316+AC1315)</f>
        <v>81720</v>
      </c>
      <c r="AF1315" s="247"/>
      <c r="AG1315" s="247"/>
    </row>
    <row r="1316" spans="1:33" ht="30" customHeight="1">
      <c r="A1316" s="757" t="s">
        <v>6959</v>
      </c>
      <c r="B1316" s="9021"/>
      <c r="C1316" s="8845"/>
      <c r="D1316" s="8845"/>
      <c r="E1316" s="8866"/>
      <c r="F1316" s="8878"/>
      <c r="G1316" s="8850"/>
      <c r="H1316" s="8850"/>
      <c r="I1316" s="8850"/>
      <c r="J1316" s="8854"/>
      <c r="K1316" s="8848"/>
      <c r="L1316" s="1038" t="s">
        <v>3060</v>
      </c>
      <c r="M1316" s="8869"/>
      <c r="N1316" s="753" t="s">
        <v>3956</v>
      </c>
      <c r="O1316" s="675">
        <v>1</v>
      </c>
      <c r="P1316" s="675">
        <v>1</v>
      </c>
      <c r="Q1316" s="8892"/>
      <c r="R1316" s="8860"/>
      <c r="S1316" s="712"/>
      <c r="T1316" s="712"/>
      <c r="U1316" s="712"/>
      <c r="V1316" s="8850"/>
      <c r="W1316" s="8850"/>
      <c r="X1316" s="8850"/>
      <c r="Y1316" s="8860"/>
      <c r="Z1316" s="8894"/>
      <c r="AA1316" s="8924"/>
      <c r="AB1316" s="8908"/>
      <c r="AC1316" s="8913"/>
      <c r="AD1316" s="722">
        <v>47520</v>
      </c>
      <c r="AE1316" s="8913"/>
      <c r="AF1316" s="30"/>
      <c r="AG1316" s="30"/>
    </row>
    <row r="1317" spans="1:33" ht="30" customHeight="1">
      <c r="A1317" s="614" t="s">
        <v>6948</v>
      </c>
      <c r="B1317" s="5644" t="s">
        <v>4768</v>
      </c>
      <c r="C1317" s="674">
        <v>45243</v>
      </c>
      <c r="D1317" s="674">
        <v>45250</v>
      </c>
      <c r="E1317" s="593"/>
      <c r="F1317" s="833"/>
      <c r="G1317" s="619">
        <v>8608</v>
      </c>
      <c r="H1317" s="619" t="s">
        <v>4769</v>
      </c>
      <c r="I1317" s="619"/>
      <c r="J1317" s="1069" t="s">
        <v>4770</v>
      </c>
      <c r="K1317" s="1044" t="s">
        <v>4772</v>
      </c>
      <c r="L1317" s="1068" t="s">
        <v>128</v>
      </c>
      <c r="M1317" s="615" t="s">
        <v>4782</v>
      </c>
      <c r="N1317" s="1071"/>
      <c r="O1317" s="675">
        <v>3</v>
      </c>
      <c r="P1317" s="675">
        <v>3</v>
      </c>
      <c r="Q1317" s="807" t="s">
        <v>4773</v>
      </c>
      <c r="R1317" s="712"/>
      <c r="S1317" s="712"/>
      <c r="T1317" s="712"/>
      <c r="U1317" s="712"/>
      <c r="V1317" s="978" t="s">
        <v>2073</v>
      </c>
      <c r="W1317" s="714"/>
      <c r="X1317" s="721" t="s">
        <v>37</v>
      </c>
      <c r="Y1317" s="712"/>
      <c r="Z1317" s="726" t="s">
        <v>45</v>
      </c>
      <c r="AA1317" s="592"/>
      <c r="AB1317" s="3853" t="s">
        <v>5543</v>
      </c>
      <c r="AC1317" s="722">
        <v>0</v>
      </c>
      <c r="AD1317" s="722">
        <v>7425</v>
      </c>
      <c r="AE1317" s="722">
        <f t="shared" ref="AE1317:AE1320" si="50">SUM(AD1317*P1317+AC1317)</f>
        <v>22275</v>
      </c>
      <c r="AF1317" s="31">
        <v>698</v>
      </c>
      <c r="AG1317" s="273" t="s">
        <v>362</v>
      </c>
    </row>
    <row r="1318" spans="1:33" ht="30" customHeight="1">
      <c r="A1318" s="614" t="s">
        <v>6965</v>
      </c>
      <c r="B1318" s="5644" t="s">
        <v>4774</v>
      </c>
      <c r="C1318" s="674">
        <v>45243</v>
      </c>
      <c r="D1318" s="674">
        <v>45254</v>
      </c>
      <c r="E1318" s="593"/>
      <c r="F1318" s="833"/>
      <c r="G1318" s="619">
        <v>8609</v>
      </c>
      <c r="H1318" s="619" t="s">
        <v>4276</v>
      </c>
      <c r="I1318" s="619"/>
      <c r="J1318" s="1069" t="s">
        <v>4775</v>
      </c>
      <c r="K1318" s="1044" t="s">
        <v>4776</v>
      </c>
      <c r="L1318" s="1068" t="s">
        <v>173</v>
      </c>
      <c r="M1318" s="615" t="s">
        <v>4783</v>
      </c>
      <c r="N1318" s="1071"/>
      <c r="O1318" s="675">
        <v>1</v>
      </c>
      <c r="P1318" s="675">
        <v>1</v>
      </c>
      <c r="Q1318" s="807" t="s">
        <v>4777</v>
      </c>
      <c r="R1318" s="712"/>
      <c r="S1318" s="712"/>
      <c r="T1318" s="712"/>
      <c r="U1318" s="712"/>
      <c r="V1318" s="912" t="s">
        <v>2073</v>
      </c>
      <c r="W1318" s="714"/>
      <c r="X1318" s="3165" t="s">
        <v>37</v>
      </c>
      <c r="Y1318" s="712"/>
      <c r="Z1318" s="726" t="s">
        <v>45</v>
      </c>
      <c r="AA1318" s="592"/>
      <c r="AB1318" s="3853" t="s">
        <v>5537</v>
      </c>
      <c r="AC1318" s="722">
        <v>6750</v>
      </c>
      <c r="AD1318" s="722">
        <v>6400</v>
      </c>
      <c r="AE1318" s="722">
        <f t="shared" si="50"/>
        <v>13150</v>
      </c>
      <c r="AF1318" s="31"/>
      <c r="AG1318" s="31"/>
    </row>
    <row r="1319" spans="1:33" ht="30" customHeight="1">
      <c r="A1319" s="614" t="s">
        <v>6971</v>
      </c>
      <c r="B1319" s="5644" t="s">
        <v>4784</v>
      </c>
      <c r="C1319" s="674">
        <v>45243</v>
      </c>
      <c r="D1319" s="674">
        <v>45257</v>
      </c>
      <c r="E1319" s="593"/>
      <c r="F1319" s="833"/>
      <c r="G1319" s="619">
        <v>8601</v>
      </c>
      <c r="H1319" s="619" t="s">
        <v>170</v>
      </c>
      <c r="I1319" s="619"/>
      <c r="J1319" s="1069" t="s">
        <v>4785</v>
      </c>
      <c r="K1319" s="1675" t="s">
        <v>4786</v>
      </c>
      <c r="L1319" s="1068" t="s">
        <v>173</v>
      </c>
      <c r="M1319" s="615" t="s">
        <v>4792</v>
      </c>
      <c r="N1319" s="1071"/>
      <c r="O1319" s="675">
        <v>1</v>
      </c>
      <c r="P1319" s="675">
        <v>1</v>
      </c>
      <c r="Q1319" s="807" t="s">
        <v>4787</v>
      </c>
      <c r="R1319" s="712"/>
      <c r="S1319" s="712"/>
      <c r="T1319" s="712"/>
      <c r="U1319" s="712"/>
      <c r="V1319" s="936" t="s">
        <v>2073</v>
      </c>
      <c r="W1319" s="714"/>
      <c r="X1319" s="737" t="s">
        <v>37</v>
      </c>
      <c r="Y1319" s="712"/>
      <c r="Z1319" s="726" t="s">
        <v>45</v>
      </c>
      <c r="AA1319" s="592"/>
      <c r="AB1319" s="3853" t="s">
        <v>5541</v>
      </c>
      <c r="AC1319" s="722">
        <v>22500</v>
      </c>
      <c r="AD1319" s="722">
        <v>7425</v>
      </c>
      <c r="AE1319" s="722">
        <f t="shared" si="50"/>
        <v>29925</v>
      </c>
      <c r="AF1319" s="31"/>
      <c r="AG1319" s="31"/>
    </row>
    <row r="1320" spans="1:33" ht="30" customHeight="1">
      <c r="A1320" s="757" t="s">
        <v>6955</v>
      </c>
      <c r="B1320" s="5644" t="s">
        <v>4788</v>
      </c>
      <c r="C1320" s="674">
        <v>45244</v>
      </c>
      <c r="D1320" s="674">
        <v>45250</v>
      </c>
      <c r="E1320" s="593"/>
      <c r="F1320" s="833"/>
      <c r="G1320" s="619">
        <v>8591</v>
      </c>
      <c r="H1320" s="619">
        <v>5</v>
      </c>
      <c r="I1320" s="619"/>
      <c r="J1320" s="1069" t="s">
        <v>4789</v>
      </c>
      <c r="K1320" s="1044" t="s">
        <v>4790</v>
      </c>
      <c r="L1320" s="1068" t="s">
        <v>179</v>
      </c>
      <c r="M1320" s="615" t="s">
        <v>4793</v>
      </c>
      <c r="N1320" s="1071"/>
      <c r="O1320" s="675">
        <v>8</v>
      </c>
      <c r="P1320" s="675">
        <v>8</v>
      </c>
      <c r="Q1320" s="807" t="s">
        <v>4791</v>
      </c>
      <c r="R1320" s="712"/>
      <c r="S1320" s="712"/>
      <c r="T1320" s="712"/>
      <c r="U1320" s="712"/>
      <c r="V1320" s="936" t="s">
        <v>2073</v>
      </c>
      <c r="W1320" s="714"/>
      <c r="X1320" s="721" t="s">
        <v>37</v>
      </c>
      <c r="Y1320" s="712"/>
      <c r="Z1320" s="726" t="s">
        <v>45</v>
      </c>
      <c r="AA1320" s="592"/>
      <c r="AB1320" s="3853" t="s">
        <v>5541</v>
      </c>
      <c r="AC1320" s="722">
        <v>0</v>
      </c>
      <c r="AD1320" s="722">
        <v>8019</v>
      </c>
      <c r="AE1320" s="722">
        <f t="shared" si="50"/>
        <v>64152</v>
      </c>
      <c r="AF1320" s="42">
        <v>712</v>
      </c>
      <c r="AG1320" s="31" t="s">
        <v>362</v>
      </c>
    </row>
    <row r="1321" spans="1:33" ht="30" customHeight="1">
      <c r="A1321" s="614" t="s">
        <v>6958</v>
      </c>
      <c r="B1321" s="9087" t="s">
        <v>4794</v>
      </c>
      <c r="C1321" s="8843">
        <v>45244</v>
      </c>
      <c r="D1321" s="8843">
        <v>45300</v>
      </c>
      <c r="E1321" s="8864"/>
      <c r="F1321" s="8877"/>
      <c r="G1321" s="8849">
        <v>8369</v>
      </c>
      <c r="H1321" s="9041" t="s">
        <v>4795</v>
      </c>
      <c r="I1321" s="8849"/>
      <c r="J1321" s="9090" t="s">
        <v>4802</v>
      </c>
      <c r="K1321" s="8871" t="s">
        <v>4796</v>
      </c>
      <c r="L1321" s="619" t="s">
        <v>193</v>
      </c>
      <c r="M1321" s="8868" t="s">
        <v>4845</v>
      </c>
      <c r="N1321" s="1072" t="s">
        <v>3952</v>
      </c>
      <c r="O1321" s="675">
        <v>6</v>
      </c>
      <c r="P1321" s="675">
        <v>6</v>
      </c>
      <c r="Q1321" s="8938" t="s">
        <v>4797</v>
      </c>
      <c r="R1321" s="8849"/>
      <c r="S1321" s="712"/>
      <c r="T1321" s="712"/>
      <c r="U1321" s="712"/>
      <c r="V1321" s="9571" t="s">
        <v>2073</v>
      </c>
      <c r="W1321" s="8859"/>
      <c r="X1321" s="9571" t="s">
        <v>37</v>
      </c>
      <c r="Y1321" s="8859"/>
      <c r="Z1321" s="8893" t="s">
        <v>45</v>
      </c>
      <c r="AA1321" s="8924"/>
      <c r="AB1321" s="9049" t="s">
        <v>5535</v>
      </c>
      <c r="AC1321" s="8912">
        <v>34500</v>
      </c>
      <c r="AD1321" s="722">
        <v>11385</v>
      </c>
      <c r="AE1321" s="8912">
        <f>SUM(AD1321*P1321+AD1322*P1322+AD1323*P1323+AC1321)</f>
        <v>210720</v>
      </c>
      <c r="AF1321" s="247"/>
      <c r="AG1321" s="247"/>
    </row>
    <row r="1322" spans="1:33" ht="30" customHeight="1">
      <c r="A1322" s="614" t="s">
        <v>6958</v>
      </c>
      <c r="B1322" s="9029"/>
      <c r="C1322" s="8844"/>
      <c r="D1322" s="8844"/>
      <c r="E1322" s="8865"/>
      <c r="F1322" s="8880"/>
      <c r="G1322" s="8863"/>
      <c r="H1322" s="9015"/>
      <c r="I1322" s="8863"/>
      <c r="J1322" s="8858"/>
      <c r="K1322" s="8858"/>
      <c r="L1322" s="592" t="s">
        <v>2746</v>
      </c>
      <c r="M1322" s="8858"/>
      <c r="N1322" s="923" t="s">
        <v>3955</v>
      </c>
      <c r="O1322" s="675">
        <v>1</v>
      </c>
      <c r="P1322" s="675">
        <v>1</v>
      </c>
      <c r="Q1322" s="8939"/>
      <c r="R1322" s="8863"/>
      <c r="S1322" s="712"/>
      <c r="T1322" s="712"/>
      <c r="U1322" s="712"/>
      <c r="V1322" s="8863"/>
      <c r="W1322" s="8902"/>
      <c r="X1322" s="8863"/>
      <c r="Y1322" s="8902"/>
      <c r="Z1322" s="8896"/>
      <c r="AA1322" s="8924"/>
      <c r="AB1322" s="8910"/>
      <c r="AC1322" s="8920"/>
      <c r="AD1322" s="722">
        <v>90090</v>
      </c>
      <c r="AE1322" s="8920"/>
      <c r="AF1322" s="248"/>
      <c r="AG1322" s="248"/>
    </row>
    <row r="1323" spans="1:33" ht="30" customHeight="1">
      <c r="A1323" s="614" t="s">
        <v>6958</v>
      </c>
      <c r="B1323" s="9030"/>
      <c r="C1323" s="8845"/>
      <c r="D1323" s="8845"/>
      <c r="E1323" s="8866"/>
      <c r="F1323" s="8878"/>
      <c r="G1323" s="8850"/>
      <c r="H1323" s="9016"/>
      <c r="I1323" s="8850"/>
      <c r="J1323" s="8854"/>
      <c r="K1323" s="8854"/>
      <c r="L1323" s="592" t="s">
        <v>2548</v>
      </c>
      <c r="M1323" s="8854"/>
      <c r="N1323" s="923" t="s">
        <v>3951</v>
      </c>
      <c r="O1323" s="675">
        <v>1</v>
      </c>
      <c r="P1323" s="675">
        <v>1</v>
      </c>
      <c r="Q1323" s="8940"/>
      <c r="R1323" s="8850"/>
      <c r="S1323" s="712"/>
      <c r="T1323" s="712"/>
      <c r="U1323" s="712"/>
      <c r="V1323" s="8850"/>
      <c r="W1323" s="8860"/>
      <c r="X1323" s="8850"/>
      <c r="Y1323" s="8860"/>
      <c r="Z1323" s="8894"/>
      <c r="AA1323" s="8924"/>
      <c r="AB1323" s="8908"/>
      <c r="AC1323" s="8913"/>
      <c r="AD1323" s="722">
        <v>17820</v>
      </c>
      <c r="AE1323" s="8913"/>
      <c r="AF1323" s="30"/>
      <c r="AG1323" s="30"/>
    </row>
    <row r="1324" spans="1:33" ht="30" customHeight="1">
      <c r="A1324" s="614" t="s">
        <v>6958</v>
      </c>
      <c r="B1324" s="5644" t="s">
        <v>4798</v>
      </c>
      <c r="C1324" s="674">
        <v>45244</v>
      </c>
      <c r="D1324" s="674">
        <v>45251</v>
      </c>
      <c r="E1324" s="593"/>
      <c r="F1324" s="833"/>
      <c r="G1324" s="619">
        <v>8369</v>
      </c>
      <c r="H1324" s="619" t="s">
        <v>478</v>
      </c>
      <c r="I1324" s="619"/>
      <c r="J1324" s="1073" t="s">
        <v>4801</v>
      </c>
      <c r="K1324" s="1044" t="s">
        <v>4799</v>
      </c>
      <c r="L1324" s="1068" t="s">
        <v>28</v>
      </c>
      <c r="M1324" s="615" t="s">
        <v>4846</v>
      </c>
      <c r="N1324" s="1071"/>
      <c r="O1324" s="675">
        <v>2</v>
      </c>
      <c r="P1324" s="675">
        <v>2</v>
      </c>
      <c r="Q1324" s="807" t="s">
        <v>4800</v>
      </c>
      <c r="R1324" s="712"/>
      <c r="S1324" s="712"/>
      <c r="T1324" s="712"/>
      <c r="U1324" s="712"/>
      <c r="V1324" s="887" t="s">
        <v>2073</v>
      </c>
      <c r="W1324" s="714"/>
      <c r="X1324" s="721" t="s">
        <v>37</v>
      </c>
      <c r="Y1324" s="712"/>
      <c r="Z1324" s="726" t="s">
        <v>45</v>
      </c>
      <c r="AA1324" s="592"/>
      <c r="AB1324" s="3853" t="s">
        <v>5539</v>
      </c>
      <c r="AC1324" s="722">
        <v>0</v>
      </c>
      <c r="AD1324" s="722">
        <v>11385</v>
      </c>
      <c r="AE1324" s="722">
        <f t="shared" ref="AE1324:AE1327" si="51">SUM(AD1324*P1324+AC1324)</f>
        <v>22770</v>
      </c>
      <c r="AF1324" s="31"/>
      <c r="AG1324" s="31"/>
    </row>
    <row r="1325" spans="1:33" ht="30" customHeight="1">
      <c r="A1325" s="614" t="s">
        <v>6951</v>
      </c>
      <c r="B1325" s="5644" t="s">
        <v>4803</v>
      </c>
      <c r="C1325" s="674">
        <v>45245</v>
      </c>
      <c r="D1325" s="674">
        <v>45251</v>
      </c>
      <c r="E1325" s="593"/>
      <c r="F1325" s="833"/>
      <c r="G1325" s="619">
        <v>8640</v>
      </c>
      <c r="H1325" s="619" t="s">
        <v>2109</v>
      </c>
      <c r="I1325" s="619"/>
      <c r="J1325" s="1073" t="s">
        <v>3375</v>
      </c>
      <c r="K1325" s="1044" t="s">
        <v>4254</v>
      </c>
      <c r="L1325" s="1068" t="s">
        <v>173</v>
      </c>
      <c r="M1325" s="615" t="s">
        <v>4847</v>
      </c>
      <c r="N1325" s="1071"/>
      <c r="O1325" s="675">
        <v>1</v>
      </c>
      <c r="P1325" s="675">
        <v>1</v>
      </c>
      <c r="Q1325" s="807" t="s">
        <v>4804</v>
      </c>
      <c r="R1325" s="712"/>
      <c r="S1325" s="712"/>
      <c r="T1325" s="712"/>
      <c r="U1325" s="712"/>
      <c r="V1325" s="912" t="s">
        <v>2073</v>
      </c>
      <c r="W1325" s="714"/>
      <c r="X1325" s="721" t="s">
        <v>37</v>
      </c>
      <c r="Y1325" s="712"/>
      <c r="Z1325" s="3795" t="s">
        <v>45</v>
      </c>
      <c r="AA1325" s="592"/>
      <c r="AB1325" s="3853" t="s">
        <v>5585</v>
      </c>
      <c r="AC1325" s="722">
        <v>0</v>
      </c>
      <c r="AD1325" s="722">
        <v>6735.68</v>
      </c>
      <c r="AE1325" s="722">
        <f t="shared" si="51"/>
        <v>6735.68</v>
      </c>
      <c r="AF1325" s="31"/>
      <c r="AG1325" s="31"/>
    </row>
    <row r="1326" spans="1:33" ht="30" customHeight="1">
      <c r="A1326" s="614" t="s">
        <v>6975</v>
      </c>
      <c r="B1326" s="5644" t="s">
        <v>4805</v>
      </c>
      <c r="C1326" s="674">
        <v>45245</v>
      </c>
      <c r="D1326" s="674">
        <v>45254</v>
      </c>
      <c r="E1326" s="593"/>
      <c r="F1326" s="833"/>
      <c r="G1326" s="619">
        <v>17</v>
      </c>
      <c r="H1326" s="619" t="s">
        <v>449</v>
      </c>
      <c r="I1326" s="619"/>
      <c r="J1326" s="1073" t="s">
        <v>4649</v>
      </c>
      <c r="K1326" s="1044" t="s">
        <v>4806</v>
      </c>
      <c r="L1326" s="1068" t="s">
        <v>28</v>
      </c>
      <c r="M1326" s="615" t="s">
        <v>4848</v>
      </c>
      <c r="N1326" s="1071"/>
      <c r="O1326" s="675">
        <v>2</v>
      </c>
      <c r="P1326" s="675">
        <v>2</v>
      </c>
      <c r="Q1326" s="807" t="s">
        <v>4807</v>
      </c>
      <c r="R1326" s="712"/>
      <c r="S1326" s="712"/>
      <c r="T1326" s="712"/>
      <c r="U1326" s="712"/>
      <c r="V1326" s="887" t="s">
        <v>2073</v>
      </c>
      <c r="W1326" s="714"/>
      <c r="X1326" s="721" t="s">
        <v>37</v>
      </c>
      <c r="Y1326" s="712"/>
      <c r="Z1326" s="641" t="s">
        <v>45</v>
      </c>
      <c r="AA1326" s="592"/>
      <c r="AB1326" s="3853" t="s">
        <v>5539</v>
      </c>
      <c r="AC1326" s="722">
        <v>2250</v>
      </c>
      <c r="AD1326" s="722">
        <v>6643.53</v>
      </c>
      <c r="AE1326" s="722">
        <f t="shared" si="51"/>
        <v>15537.06</v>
      </c>
      <c r="AF1326" s="31"/>
      <c r="AG1326" s="31"/>
    </row>
    <row r="1327" spans="1:33" ht="30" customHeight="1">
      <c r="A1327" s="614" t="s">
        <v>6971</v>
      </c>
      <c r="B1327" s="5644" t="s">
        <v>4808</v>
      </c>
      <c r="C1327" s="674">
        <v>45245</v>
      </c>
      <c r="D1327" s="674">
        <v>45251</v>
      </c>
      <c r="E1327" s="593"/>
      <c r="F1327" s="833"/>
      <c r="G1327" s="619">
        <v>8601</v>
      </c>
      <c r="H1327" s="619">
        <v>189</v>
      </c>
      <c r="I1327" s="619" t="s">
        <v>25</v>
      </c>
      <c r="J1327" s="1074" t="s">
        <v>4323</v>
      </c>
      <c r="K1327" s="1044" t="s">
        <v>4809</v>
      </c>
      <c r="L1327" s="1068" t="s">
        <v>179</v>
      </c>
      <c r="M1327" s="615" t="s">
        <v>4849</v>
      </c>
      <c r="N1327" s="1071"/>
      <c r="O1327" s="675">
        <v>8</v>
      </c>
      <c r="P1327" s="675">
        <v>8</v>
      </c>
      <c r="Q1327" s="807" t="s">
        <v>4810</v>
      </c>
      <c r="R1327" s="712"/>
      <c r="S1327" s="712"/>
      <c r="T1327" s="712"/>
      <c r="U1327" s="712"/>
      <c r="V1327" s="887" t="s">
        <v>2073</v>
      </c>
      <c r="W1327" s="714"/>
      <c r="X1327" s="3165" t="s">
        <v>37</v>
      </c>
      <c r="Y1327" s="712"/>
      <c r="Z1327" s="726" t="s">
        <v>45</v>
      </c>
      <c r="AA1327" s="592"/>
      <c r="AB1327" s="3853" t="s">
        <v>5585</v>
      </c>
      <c r="AC1327" s="722">
        <v>0</v>
      </c>
      <c r="AD1327" s="722">
        <v>7425</v>
      </c>
      <c r="AE1327" s="722">
        <f t="shared" si="51"/>
        <v>59400</v>
      </c>
      <c r="AF1327" s="31"/>
      <c r="AG1327" s="31"/>
    </row>
    <row r="1328" spans="1:33" ht="30" customHeight="1">
      <c r="A1328" s="893" t="s">
        <v>6949</v>
      </c>
      <c r="B1328" s="9045" t="s">
        <v>4811</v>
      </c>
      <c r="C1328" s="8843">
        <v>45244</v>
      </c>
      <c r="D1328" s="8843">
        <v>45254</v>
      </c>
      <c r="E1328" s="8864"/>
      <c r="F1328" s="8877"/>
      <c r="G1328" s="8849">
        <v>8615</v>
      </c>
      <c r="H1328" s="8849" t="s">
        <v>3676</v>
      </c>
      <c r="I1328" s="8849"/>
      <c r="J1328" s="9083" t="s">
        <v>4812</v>
      </c>
      <c r="K1328" s="9085" t="s">
        <v>4680</v>
      </c>
      <c r="L1328" s="1036" t="s">
        <v>167</v>
      </c>
      <c r="M1328" s="8868" t="s">
        <v>4850</v>
      </c>
      <c r="N1328" s="1065" t="s">
        <v>3952</v>
      </c>
      <c r="O1328" s="679">
        <v>10</v>
      </c>
      <c r="P1328" s="679">
        <v>10</v>
      </c>
      <c r="Q1328" s="9090" t="s">
        <v>4858</v>
      </c>
      <c r="R1328" s="8859"/>
      <c r="S1328" s="712"/>
      <c r="T1328" s="712"/>
      <c r="U1328" s="712"/>
      <c r="V1328" s="9240" t="s">
        <v>2073</v>
      </c>
      <c r="W1328" s="8859"/>
      <c r="X1328" s="9240" t="s">
        <v>37</v>
      </c>
      <c r="Y1328" s="8859"/>
      <c r="Z1328" s="9060" t="s">
        <v>45</v>
      </c>
      <c r="AA1328" s="8924"/>
      <c r="AB1328" s="9049" t="s">
        <v>5535</v>
      </c>
      <c r="AC1328" s="8912">
        <v>6750</v>
      </c>
      <c r="AD1328" s="722">
        <v>5973.51</v>
      </c>
      <c r="AE1328" s="8912">
        <f>SUM(AD1328*P1328+AD1329*P1329+AC1328)</f>
        <v>122236.17000000001</v>
      </c>
      <c r="AF1328" s="9218">
        <v>727</v>
      </c>
      <c r="AG1328" s="9654" t="s">
        <v>362</v>
      </c>
    </row>
    <row r="1329" spans="1:33" ht="30" customHeight="1">
      <c r="A1329" s="893" t="s">
        <v>6949</v>
      </c>
      <c r="B1329" s="9021"/>
      <c r="C1329" s="8845"/>
      <c r="D1329" s="8845"/>
      <c r="E1329" s="8866"/>
      <c r="F1329" s="8878"/>
      <c r="G1329" s="8850"/>
      <c r="H1329" s="8850"/>
      <c r="I1329" s="8850"/>
      <c r="J1329" s="8854"/>
      <c r="K1329" s="8848"/>
      <c r="L1329" s="1038" t="s">
        <v>2746</v>
      </c>
      <c r="M1329" s="8869"/>
      <c r="N1329" s="753" t="s">
        <v>3955</v>
      </c>
      <c r="O1329" s="675">
        <v>1</v>
      </c>
      <c r="P1329" s="675">
        <v>1</v>
      </c>
      <c r="Q1329" s="8892"/>
      <c r="R1329" s="8860"/>
      <c r="S1329" s="712"/>
      <c r="T1329" s="712"/>
      <c r="U1329" s="712"/>
      <c r="V1329" s="8850"/>
      <c r="W1329" s="8860"/>
      <c r="X1329" s="8850"/>
      <c r="Y1329" s="8860"/>
      <c r="Z1329" s="8894"/>
      <c r="AA1329" s="8924"/>
      <c r="AB1329" s="8908"/>
      <c r="AC1329" s="8913"/>
      <c r="AD1329" s="722">
        <v>55751.07</v>
      </c>
      <c r="AE1329" s="8913"/>
      <c r="AF1329" s="9220"/>
      <c r="AG1329" s="9655"/>
    </row>
    <row r="1330" spans="1:33" ht="30" customHeight="1">
      <c r="A1330" s="737" t="s">
        <v>6959</v>
      </c>
      <c r="B1330" s="9087" t="s">
        <v>4813</v>
      </c>
      <c r="C1330" s="8843">
        <v>45244</v>
      </c>
      <c r="D1330" s="8843">
        <v>45300</v>
      </c>
      <c r="E1330" s="8864"/>
      <c r="F1330" s="8877"/>
      <c r="G1330" s="8849">
        <v>8634</v>
      </c>
      <c r="H1330" s="9041" t="s">
        <v>4814</v>
      </c>
      <c r="I1330" s="8849"/>
      <c r="J1330" s="9090" t="s">
        <v>4815</v>
      </c>
      <c r="K1330" s="8871" t="s">
        <v>4816</v>
      </c>
      <c r="L1330" s="619" t="s">
        <v>128</v>
      </c>
      <c r="M1330" s="8868" t="s">
        <v>4851</v>
      </c>
      <c r="N1330" s="1072" t="s">
        <v>3952</v>
      </c>
      <c r="O1330" s="675">
        <v>3</v>
      </c>
      <c r="P1330" s="675">
        <v>3</v>
      </c>
      <c r="Q1330" s="8938" t="s">
        <v>4818</v>
      </c>
      <c r="R1330" s="8849"/>
      <c r="S1330" s="712"/>
      <c r="T1330" s="712"/>
      <c r="U1330" s="712"/>
      <c r="V1330" s="9111" t="s">
        <v>2073</v>
      </c>
      <c r="W1330" s="8849" t="s">
        <v>7560</v>
      </c>
      <c r="X1330" s="9048" t="s">
        <v>37</v>
      </c>
      <c r="Y1330" s="8859"/>
      <c r="Z1330" s="8893" t="s">
        <v>45</v>
      </c>
      <c r="AA1330" s="8924"/>
      <c r="AB1330" s="9049" t="s">
        <v>5583</v>
      </c>
      <c r="AC1330" s="8912">
        <v>0</v>
      </c>
      <c r="AD1330" s="722">
        <v>7425</v>
      </c>
      <c r="AE1330" s="8912">
        <f>SUM(AD1330*P1330+AD1331*P1331+AD1332*P1332+AC1330)</f>
        <v>111375</v>
      </c>
      <c r="AF1330" s="247"/>
      <c r="AG1330" s="247"/>
    </row>
    <row r="1331" spans="1:33" ht="30" customHeight="1">
      <c r="A1331" s="737" t="s">
        <v>6959</v>
      </c>
      <c r="B1331" s="9029"/>
      <c r="C1331" s="8844"/>
      <c r="D1331" s="8844"/>
      <c r="E1331" s="8865"/>
      <c r="F1331" s="8880"/>
      <c r="G1331" s="8863"/>
      <c r="H1331" s="9015"/>
      <c r="I1331" s="8863"/>
      <c r="J1331" s="8858"/>
      <c r="K1331" s="8858"/>
      <c r="L1331" s="592" t="s">
        <v>2184</v>
      </c>
      <c r="M1331" s="8858"/>
      <c r="N1331" s="923" t="s">
        <v>3957</v>
      </c>
      <c r="O1331" s="675">
        <v>1</v>
      </c>
      <c r="P1331" s="675">
        <v>1</v>
      </c>
      <c r="Q1331" s="8939"/>
      <c r="R1331" s="8863"/>
      <c r="S1331" s="712"/>
      <c r="T1331" s="712"/>
      <c r="U1331" s="712"/>
      <c r="V1331" s="8863"/>
      <c r="W1331" s="8863"/>
      <c r="X1331" s="8863"/>
      <c r="Y1331" s="8902"/>
      <c r="Z1331" s="8896"/>
      <c r="AA1331" s="8924"/>
      <c r="AB1331" s="8910"/>
      <c r="AC1331" s="8920"/>
      <c r="AD1331" s="722">
        <v>42570</v>
      </c>
      <c r="AE1331" s="8920"/>
      <c r="AF1331" s="248"/>
      <c r="AG1331" s="248"/>
    </row>
    <row r="1332" spans="1:33" ht="30" customHeight="1">
      <c r="A1332" s="737" t="s">
        <v>6959</v>
      </c>
      <c r="B1332" s="9030"/>
      <c r="C1332" s="8845"/>
      <c r="D1332" s="8845"/>
      <c r="E1332" s="8866"/>
      <c r="F1332" s="8878"/>
      <c r="G1332" s="8850"/>
      <c r="H1332" s="9016"/>
      <c r="I1332" s="8850"/>
      <c r="J1332" s="8854"/>
      <c r="K1332" s="8854"/>
      <c r="L1332" s="592" t="s">
        <v>1095</v>
      </c>
      <c r="M1332" s="8854"/>
      <c r="N1332" s="923" t="s">
        <v>4817</v>
      </c>
      <c r="O1332" s="675">
        <v>1</v>
      </c>
      <c r="P1332" s="675">
        <v>1</v>
      </c>
      <c r="Q1332" s="8940"/>
      <c r="R1332" s="8850"/>
      <c r="S1332" s="712"/>
      <c r="T1332" s="712"/>
      <c r="U1332" s="712"/>
      <c r="V1332" s="8850"/>
      <c r="W1332" s="8850"/>
      <c r="X1332" s="8850"/>
      <c r="Y1332" s="8860"/>
      <c r="Z1332" s="8894"/>
      <c r="AA1332" s="8924"/>
      <c r="AB1332" s="8908"/>
      <c r="AC1332" s="8913"/>
      <c r="AD1332" s="722">
        <v>46530</v>
      </c>
      <c r="AE1332" s="8913"/>
      <c r="AF1332" s="30"/>
      <c r="AG1332" s="30"/>
    </row>
    <row r="1333" spans="1:33" ht="30" customHeight="1">
      <c r="A1333" s="737" t="s">
        <v>6959</v>
      </c>
      <c r="B1333" s="9087" t="s">
        <v>4819</v>
      </c>
      <c r="C1333" s="8843">
        <v>45244</v>
      </c>
      <c r="D1333" s="8843">
        <v>45300</v>
      </c>
      <c r="E1333" s="8864"/>
      <c r="F1333" s="8877"/>
      <c r="G1333" s="8849">
        <v>8634</v>
      </c>
      <c r="H1333" s="9041" t="s">
        <v>4820</v>
      </c>
      <c r="I1333" s="8849"/>
      <c r="J1333" s="9090" t="s">
        <v>4821</v>
      </c>
      <c r="K1333" s="8871" t="s">
        <v>4822</v>
      </c>
      <c r="L1333" s="619" t="s">
        <v>128</v>
      </c>
      <c r="M1333" s="8868" t="s">
        <v>4852</v>
      </c>
      <c r="N1333" s="1072" t="s">
        <v>3952</v>
      </c>
      <c r="O1333" s="675">
        <v>3</v>
      </c>
      <c r="P1333" s="119">
        <v>4</v>
      </c>
      <c r="Q1333" s="8938" t="s">
        <v>4823</v>
      </c>
      <c r="R1333" s="8849"/>
      <c r="S1333" s="712"/>
      <c r="T1333" s="712"/>
      <c r="U1333" s="712"/>
      <c r="V1333" s="9244" t="s">
        <v>2073</v>
      </c>
      <c r="W1333" s="8859"/>
      <c r="X1333" s="9244" t="s">
        <v>37</v>
      </c>
      <c r="Y1333" s="8859"/>
      <c r="Z1333" s="8893" t="s">
        <v>45</v>
      </c>
      <c r="AA1333" s="8924"/>
      <c r="AB1333" s="9049" t="s">
        <v>5583</v>
      </c>
      <c r="AC1333" s="8912">
        <v>4500</v>
      </c>
      <c r="AD1333" s="722">
        <v>7425</v>
      </c>
      <c r="AE1333" s="8912">
        <f>SUM(AD1333*P1333+AD1334*P1334+AD1335*P1335+AC1333)</f>
        <v>125280</v>
      </c>
      <c r="AF1333" s="247"/>
      <c r="AG1333" s="247"/>
    </row>
    <row r="1334" spans="1:33" ht="30" customHeight="1">
      <c r="A1334" s="737" t="s">
        <v>6959</v>
      </c>
      <c r="B1334" s="9029"/>
      <c r="C1334" s="8844"/>
      <c r="D1334" s="8844"/>
      <c r="E1334" s="8865"/>
      <c r="F1334" s="8880"/>
      <c r="G1334" s="8863"/>
      <c r="H1334" s="9015"/>
      <c r="I1334" s="8863"/>
      <c r="J1334" s="8858"/>
      <c r="K1334" s="8858"/>
      <c r="L1334" s="592" t="s">
        <v>381</v>
      </c>
      <c r="M1334" s="8858"/>
      <c r="N1334" s="923" t="s">
        <v>3954</v>
      </c>
      <c r="O1334" s="675">
        <v>1</v>
      </c>
      <c r="P1334" s="675">
        <v>1</v>
      </c>
      <c r="Q1334" s="8939"/>
      <c r="R1334" s="8863"/>
      <c r="S1334" s="712"/>
      <c r="T1334" s="712"/>
      <c r="U1334" s="712"/>
      <c r="V1334" s="8863"/>
      <c r="W1334" s="8902"/>
      <c r="X1334" s="8863"/>
      <c r="Y1334" s="8902"/>
      <c r="Z1334" s="8896"/>
      <c r="AA1334" s="8924"/>
      <c r="AB1334" s="8910"/>
      <c r="AC1334" s="8920"/>
      <c r="AD1334" s="722">
        <v>44550</v>
      </c>
      <c r="AE1334" s="8920"/>
      <c r="AF1334" s="248"/>
      <c r="AG1334" s="248"/>
    </row>
    <row r="1335" spans="1:33" ht="30" customHeight="1">
      <c r="A1335" s="737" t="s">
        <v>6959</v>
      </c>
      <c r="B1335" s="9030"/>
      <c r="C1335" s="8845"/>
      <c r="D1335" s="8845"/>
      <c r="E1335" s="8866"/>
      <c r="F1335" s="8878"/>
      <c r="G1335" s="8850"/>
      <c r="H1335" s="9016"/>
      <c r="I1335" s="8850"/>
      <c r="J1335" s="8854"/>
      <c r="K1335" s="8854"/>
      <c r="L1335" s="592" t="s">
        <v>1095</v>
      </c>
      <c r="M1335" s="8854"/>
      <c r="N1335" s="923" t="s">
        <v>4817</v>
      </c>
      <c r="O1335" s="675">
        <v>1</v>
      </c>
      <c r="P1335" s="675">
        <v>1</v>
      </c>
      <c r="Q1335" s="8940"/>
      <c r="R1335" s="8850"/>
      <c r="S1335" s="712"/>
      <c r="T1335" s="712"/>
      <c r="U1335" s="712"/>
      <c r="V1335" s="8850"/>
      <c r="W1335" s="8860"/>
      <c r="X1335" s="8850"/>
      <c r="Y1335" s="8860"/>
      <c r="Z1335" s="8894"/>
      <c r="AA1335" s="8924"/>
      <c r="AB1335" s="8908"/>
      <c r="AC1335" s="8913"/>
      <c r="AD1335" s="722">
        <v>46530</v>
      </c>
      <c r="AE1335" s="8913"/>
      <c r="AF1335" s="30"/>
      <c r="AG1335" s="30"/>
    </row>
    <row r="1336" spans="1:33" ht="30" customHeight="1">
      <c r="A1336" s="737" t="s">
        <v>6959</v>
      </c>
      <c r="B1336" s="9087" t="s">
        <v>4824</v>
      </c>
      <c r="C1336" s="8843">
        <v>45244</v>
      </c>
      <c r="D1336" s="8843">
        <v>45300</v>
      </c>
      <c r="E1336" s="8864"/>
      <c r="F1336" s="8877"/>
      <c r="G1336" s="8849">
        <v>8634</v>
      </c>
      <c r="H1336" s="9041" t="s">
        <v>4825</v>
      </c>
      <c r="I1336" s="8849"/>
      <c r="J1336" s="9090" t="s">
        <v>4826</v>
      </c>
      <c r="K1336" s="8871" t="s">
        <v>4827</v>
      </c>
      <c r="L1336" s="619" t="s">
        <v>76</v>
      </c>
      <c r="M1336" s="8868" t="s">
        <v>4853</v>
      </c>
      <c r="N1336" s="1072" t="s">
        <v>3952</v>
      </c>
      <c r="O1336" s="675">
        <v>4</v>
      </c>
      <c r="P1336" s="675">
        <v>4</v>
      </c>
      <c r="Q1336" s="8938" t="s">
        <v>4828</v>
      </c>
      <c r="R1336" s="8849"/>
      <c r="S1336" s="712"/>
      <c r="T1336" s="712"/>
      <c r="U1336" s="712"/>
      <c r="V1336" s="9572" t="s">
        <v>2073</v>
      </c>
      <c r="W1336" s="8849" t="s">
        <v>7560</v>
      </c>
      <c r="X1336" s="9572" t="s">
        <v>37</v>
      </c>
      <c r="Y1336" s="8859"/>
      <c r="Z1336" s="9060" t="s">
        <v>45</v>
      </c>
      <c r="AA1336" s="8924"/>
      <c r="AB1336" s="9049" t="s">
        <v>5583</v>
      </c>
      <c r="AC1336" s="8912">
        <v>2250</v>
      </c>
      <c r="AD1336" s="722">
        <v>7425</v>
      </c>
      <c r="AE1336" s="8912">
        <f>SUM(AD1336*P1336+AD1337*P1337+AD1338*P1338+AC1336)</f>
        <v>147780</v>
      </c>
      <c r="AF1336" s="247"/>
      <c r="AG1336" s="247"/>
    </row>
    <row r="1337" spans="1:33" ht="30" customHeight="1">
      <c r="A1337" s="737" t="s">
        <v>6959</v>
      </c>
      <c r="B1337" s="9029"/>
      <c r="C1337" s="8844"/>
      <c r="D1337" s="8844"/>
      <c r="E1337" s="8865"/>
      <c r="F1337" s="8880"/>
      <c r="G1337" s="8863"/>
      <c r="H1337" s="9015"/>
      <c r="I1337" s="8863"/>
      <c r="J1337" s="8858"/>
      <c r="K1337" s="8858"/>
      <c r="L1337" s="592" t="s">
        <v>2746</v>
      </c>
      <c r="M1337" s="8858"/>
      <c r="N1337" s="923" t="s">
        <v>3955</v>
      </c>
      <c r="O1337" s="675">
        <v>1</v>
      </c>
      <c r="P1337" s="675">
        <v>1</v>
      </c>
      <c r="Q1337" s="8939"/>
      <c r="R1337" s="8863"/>
      <c r="S1337" s="712"/>
      <c r="T1337" s="712"/>
      <c r="U1337" s="712"/>
      <c r="V1337" s="8863"/>
      <c r="W1337" s="8863"/>
      <c r="X1337" s="8863"/>
      <c r="Y1337" s="8902"/>
      <c r="Z1337" s="8896"/>
      <c r="AA1337" s="8924"/>
      <c r="AB1337" s="8910"/>
      <c r="AC1337" s="8920"/>
      <c r="AD1337" s="722">
        <v>69300</v>
      </c>
      <c r="AE1337" s="8920"/>
      <c r="AF1337" s="248"/>
      <c r="AG1337" s="248"/>
    </row>
    <row r="1338" spans="1:33" ht="30" customHeight="1">
      <c r="A1338" s="737" t="s">
        <v>6959</v>
      </c>
      <c r="B1338" s="9030"/>
      <c r="C1338" s="8845"/>
      <c r="D1338" s="8845"/>
      <c r="E1338" s="8866"/>
      <c r="F1338" s="8878"/>
      <c r="G1338" s="8850"/>
      <c r="H1338" s="9016"/>
      <c r="I1338" s="8850"/>
      <c r="J1338" s="8854"/>
      <c r="K1338" s="8854"/>
      <c r="L1338" s="592" t="s">
        <v>1095</v>
      </c>
      <c r="M1338" s="8854"/>
      <c r="N1338" s="923" t="s">
        <v>3951</v>
      </c>
      <c r="O1338" s="675">
        <v>1</v>
      </c>
      <c r="P1338" s="675">
        <v>1</v>
      </c>
      <c r="Q1338" s="8940"/>
      <c r="R1338" s="8850"/>
      <c r="S1338" s="712"/>
      <c r="T1338" s="712"/>
      <c r="U1338" s="712"/>
      <c r="V1338" s="8850"/>
      <c r="W1338" s="8850"/>
      <c r="X1338" s="8850"/>
      <c r="Y1338" s="8860"/>
      <c r="Z1338" s="8894"/>
      <c r="AA1338" s="8924"/>
      <c r="AB1338" s="8908"/>
      <c r="AC1338" s="8913"/>
      <c r="AD1338" s="722">
        <v>46530</v>
      </c>
      <c r="AE1338" s="8913"/>
      <c r="AF1338" s="30"/>
      <c r="AG1338" s="30"/>
    </row>
    <row r="1339" spans="1:33" ht="30" customHeight="1">
      <c r="A1339" s="737" t="s">
        <v>6959</v>
      </c>
      <c r="B1339" s="9045" t="s">
        <v>4829</v>
      </c>
      <c r="C1339" s="8843">
        <v>45244</v>
      </c>
      <c r="D1339" s="8843">
        <v>45300</v>
      </c>
      <c r="E1339" s="8864"/>
      <c r="F1339" s="8877"/>
      <c r="G1339" s="8849">
        <v>8634</v>
      </c>
      <c r="H1339" s="8849">
        <v>295</v>
      </c>
      <c r="I1339" s="8849"/>
      <c r="J1339" s="9083" t="s">
        <v>4830</v>
      </c>
      <c r="K1339" s="9085" t="s">
        <v>4831</v>
      </c>
      <c r="L1339" s="1036" t="s">
        <v>76</v>
      </c>
      <c r="M1339" s="8868" t="s">
        <v>4854</v>
      </c>
      <c r="N1339" s="1065" t="s">
        <v>3952</v>
      </c>
      <c r="O1339" s="679">
        <v>4</v>
      </c>
      <c r="P1339" s="679">
        <v>4</v>
      </c>
      <c r="Q1339" s="9138" t="s">
        <v>4832</v>
      </c>
      <c r="R1339" s="8859"/>
      <c r="S1339" s="712"/>
      <c r="T1339" s="712"/>
      <c r="U1339" s="712"/>
      <c r="V1339" s="8849" t="s">
        <v>2073</v>
      </c>
      <c r="W1339" s="8859"/>
      <c r="X1339" s="8849" t="s">
        <v>37</v>
      </c>
      <c r="Y1339" s="8859"/>
      <c r="Z1339" s="9084" t="s">
        <v>45</v>
      </c>
      <c r="AA1339" s="8924"/>
      <c r="AB1339" s="9049" t="s">
        <v>5583</v>
      </c>
      <c r="AC1339" s="8912">
        <v>4500</v>
      </c>
      <c r="AD1339" s="722">
        <v>7425</v>
      </c>
      <c r="AE1339" s="8912">
        <f>SUM(AD1339*P1339+AD1340*P1340+AC1339)</f>
        <v>78750</v>
      </c>
      <c r="AF1339" s="247"/>
      <c r="AG1339" s="247"/>
    </row>
    <row r="1340" spans="1:33" ht="30" customHeight="1">
      <c r="A1340" s="737" t="s">
        <v>6959</v>
      </c>
      <c r="B1340" s="9021"/>
      <c r="C1340" s="8845"/>
      <c r="D1340" s="8845"/>
      <c r="E1340" s="8866"/>
      <c r="F1340" s="8878"/>
      <c r="G1340" s="8850"/>
      <c r="H1340" s="8850"/>
      <c r="I1340" s="8850"/>
      <c r="J1340" s="8854"/>
      <c r="K1340" s="8848"/>
      <c r="L1340" s="1038" t="s">
        <v>2184</v>
      </c>
      <c r="M1340" s="8869"/>
      <c r="N1340" s="372" t="s">
        <v>3954</v>
      </c>
      <c r="O1340" s="675">
        <v>1</v>
      </c>
      <c r="P1340" s="675">
        <v>1</v>
      </c>
      <c r="Q1340" s="8892"/>
      <c r="R1340" s="8860"/>
      <c r="S1340" s="712"/>
      <c r="T1340" s="712"/>
      <c r="U1340" s="712"/>
      <c r="V1340" s="8850"/>
      <c r="W1340" s="8860"/>
      <c r="X1340" s="8850"/>
      <c r="Y1340" s="8860"/>
      <c r="Z1340" s="8894"/>
      <c r="AA1340" s="8924"/>
      <c r="AB1340" s="8908"/>
      <c r="AC1340" s="8913"/>
      <c r="AD1340" s="722">
        <v>44550</v>
      </c>
      <c r="AE1340" s="8913"/>
      <c r="AF1340" s="30"/>
      <c r="AG1340" s="30"/>
    </row>
    <row r="1341" spans="1:33" ht="30" customHeight="1">
      <c r="A1341" s="757" t="s">
        <v>6959</v>
      </c>
      <c r="B1341" s="5644" t="s">
        <v>4833</v>
      </c>
      <c r="C1341" s="674">
        <v>45245</v>
      </c>
      <c r="D1341" s="674">
        <v>45257</v>
      </c>
      <c r="E1341" s="634"/>
      <c r="F1341" s="833"/>
      <c r="G1341" s="619">
        <v>8634</v>
      </c>
      <c r="H1341" s="619">
        <v>296</v>
      </c>
      <c r="I1341" s="619"/>
      <c r="J1341" s="1074" t="s">
        <v>4834</v>
      </c>
      <c r="K1341" s="1044" t="s">
        <v>4835</v>
      </c>
      <c r="L1341" s="1068" t="s">
        <v>76</v>
      </c>
      <c r="M1341" s="615" t="s">
        <v>4855</v>
      </c>
      <c r="N1341" s="1071"/>
      <c r="O1341" s="675">
        <v>4</v>
      </c>
      <c r="P1341" s="675">
        <v>4</v>
      </c>
      <c r="Q1341" s="807" t="s">
        <v>4836</v>
      </c>
      <c r="R1341" s="712"/>
      <c r="S1341" s="712"/>
      <c r="T1341" s="712"/>
      <c r="U1341" s="712"/>
      <c r="V1341" s="929" t="s">
        <v>2073</v>
      </c>
      <c r="W1341" s="714"/>
      <c r="X1341" s="721" t="s">
        <v>37</v>
      </c>
      <c r="Y1341" s="712"/>
      <c r="Z1341" s="3795" t="s">
        <v>45</v>
      </c>
      <c r="AA1341" s="592"/>
      <c r="AB1341" s="3853" t="s">
        <v>5583</v>
      </c>
      <c r="AC1341" s="722">
        <v>4500</v>
      </c>
      <c r="AD1341" s="722">
        <v>7425</v>
      </c>
      <c r="AE1341" s="722">
        <f t="shared" ref="AE1341" si="52">SUM(AD1341*P1341+AC1341)</f>
        <v>34200</v>
      </c>
      <c r="AF1341" s="31"/>
      <c r="AG1341" s="31"/>
    </row>
    <row r="1342" spans="1:33" ht="30" customHeight="1">
      <c r="A1342" s="757" t="s">
        <v>6959</v>
      </c>
      <c r="B1342" s="9045" t="s">
        <v>4837</v>
      </c>
      <c r="C1342" s="8843">
        <v>45245</v>
      </c>
      <c r="D1342" s="8843">
        <v>45301</v>
      </c>
      <c r="E1342" s="8864"/>
      <c r="F1342" s="8877"/>
      <c r="G1342" s="8849">
        <v>8634</v>
      </c>
      <c r="H1342" s="8849">
        <v>312</v>
      </c>
      <c r="I1342" s="8849"/>
      <c r="J1342" s="9083" t="s">
        <v>4838</v>
      </c>
      <c r="K1342" s="9085" t="s">
        <v>4839</v>
      </c>
      <c r="L1342" s="1036" t="s">
        <v>179</v>
      </c>
      <c r="M1342" s="8868" t="s">
        <v>4856</v>
      </c>
      <c r="N1342" s="1065" t="s">
        <v>3952</v>
      </c>
      <c r="O1342" s="679">
        <v>8</v>
      </c>
      <c r="P1342" s="679">
        <v>8</v>
      </c>
      <c r="Q1342" s="9138" t="s">
        <v>4840</v>
      </c>
      <c r="R1342" s="8859"/>
      <c r="S1342" s="712"/>
      <c r="T1342" s="712"/>
      <c r="U1342" s="712"/>
      <c r="V1342" s="8849" t="s">
        <v>2073</v>
      </c>
      <c r="W1342" s="8849" t="s">
        <v>7560</v>
      </c>
      <c r="X1342" s="9048" t="s">
        <v>37</v>
      </c>
      <c r="Y1342" s="8859"/>
      <c r="Z1342" s="9005" t="s">
        <v>45</v>
      </c>
      <c r="AA1342" s="8924"/>
      <c r="AB1342" s="9049" t="s">
        <v>5583</v>
      </c>
      <c r="AC1342" s="8912">
        <v>4500</v>
      </c>
      <c r="AD1342" s="722">
        <v>7425</v>
      </c>
      <c r="AE1342" s="8912">
        <f>SUM(AD1342*P1342+AD1343*P1343+AC1342)</f>
        <v>108450</v>
      </c>
      <c r="AF1342" s="247"/>
      <c r="AG1342" s="247"/>
    </row>
    <row r="1343" spans="1:33" ht="30" customHeight="1">
      <c r="A1343" s="757" t="s">
        <v>6959</v>
      </c>
      <c r="B1343" s="9021"/>
      <c r="C1343" s="8845"/>
      <c r="D1343" s="8845"/>
      <c r="E1343" s="8866"/>
      <c r="F1343" s="8878"/>
      <c r="G1343" s="8850"/>
      <c r="H1343" s="8850"/>
      <c r="I1343" s="8850"/>
      <c r="J1343" s="8854"/>
      <c r="K1343" s="8848"/>
      <c r="L1343" s="1062" t="s">
        <v>2184</v>
      </c>
      <c r="M1343" s="8869"/>
      <c r="N1343" s="233" t="s">
        <v>3954</v>
      </c>
      <c r="O1343" s="675">
        <v>1</v>
      </c>
      <c r="P1343" s="675">
        <v>1</v>
      </c>
      <c r="Q1343" s="8892"/>
      <c r="R1343" s="8860"/>
      <c r="S1343" s="712"/>
      <c r="T1343" s="712"/>
      <c r="U1343" s="712"/>
      <c r="V1343" s="8850"/>
      <c r="W1343" s="8850"/>
      <c r="X1343" s="8850"/>
      <c r="Y1343" s="8860"/>
      <c r="Z1343" s="8894"/>
      <c r="AA1343" s="8924"/>
      <c r="AB1343" s="8908"/>
      <c r="AC1343" s="8913"/>
      <c r="AD1343" s="722">
        <v>44550</v>
      </c>
      <c r="AE1343" s="8913"/>
      <c r="AF1343" s="30"/>
      <c r="AG1343" s="30"/>
    </row>
    <row r="1344" spans="1:33" ht="30" customHeight="1">
      <c r="A1344" s="757" t="s">
        <v>6959</v>
      </c>
      <c r="B1344" s="9045" t="s">
        <v>4841</v>
      </c>
      <c r="C1344" s="8843">
        <v>45245</v>
      </c>
      <c r="D1344" s="8843">
        <v>45346</v>
      </c>
      <c r="E1344" s="8864"/>
      <c r="F1344" s="8877"/>
      <c r="G1344" s="8849">
        <v>8634</v>
      </c>
      <c r="H1344" s="8849">
        <v>321</v>
      </c>
      <c r="I1344" s="8849"/>
      <c r="J1344" s="9083" t="s">
        <v>4842</v>
      </c>
      <c r="K1344" s="9085" t="s">
        <v>4843</v>
      </c>
      <c r="L1344" s="1036" t="s">
        <v>76</v>
      </c>
      <c r="M1344" s="8868" t="s">
        <v>4857</v>
      </c>
      <c r="N1344" s="1065" t="s">
        <v>3952</v>
      </c>
      <c r="O1344" s="679">
        <v>4</v>
      </c>
      <c r="P1344" s="138">
        <v>5</v>
      </c>
      <c r="Q1344" s="9138" t="s">
        <v>4844</v>
      </c>
      <c r="R1344" s="8859"/>
      <c r="S1344" s="712"/>
      <c r="T1344" s="712"/>
      <c r="U1344" s="712"/>
      <c r="V1344" s="8849" t="s">
        <v>2073</v>
      </c>
      <c r="W1344" s="8859"/>
      <c r="X1344" s="8849" t="s">
        <v>37</v>
      </c>
      <c r="Y1344" s="8859"/>
      <c r="Z1344" s="8893" t="s">
        <v>45</v>
      </c>
      <c r="AA1344" s="8924"/>
      <c r="AB1344" s="9049" t="s">
        <v>5583</v>
      </c>
      <c r="AC1344" s="8912">
        <v>4500</v>
      </c>
      <c r="AD1344" s="722">
        <v>7425</v>
      </c>
      <c r="AE1344" s="8912">
        <f>SUM(AD1344*P1344+AD1345*P1345+AC1344)</f>
        <v>110925</v>
      </c>
      <c r="AF1344" s="247"/>
      <c r="AG1344" s="247"/>
    </row>
    <row r="1345" spans="1:33" ht="30" customHeight="1">
      <c r="A1345" s="757" t="s">
        <v>6959</v>
      </c>
      <c r="B1345" s="9021"/>
      <c r="C1345" s="8845"/>
      <c r="D1345" s="8845"/>
      <c r="E1345" s="8866"/>
      <c r="F1345" s="8878"/>
      <c r="G1345" s="8850"/>
      <c r="H1345" s="8850"/>
      <c r="I1345" s="8850"/>
      <c r="J1345" s="8854"/>
      <c r="K1345" s="8848"/>
      <c r="L1345" s="1038" t="s">
        <v>2746</v>
      </c>
      <c r="M1345" s="8869"/>
      <c r="N1345" s="753" t="s">
        <v>3955</v>
      </c>
      <c r="O1345" s="675">
        <v>1</v>
      </c>
      <c r="P1345" s="675">
        <v>1</v>
      </c>
      <c r="Q1345" s="8892"/>
      <c r="R1345" s="8860"/>
      <c r="S1345" s="712"/>
      <c r="T1345" s="712"/>
      <c r="U1345" s="712"/>
      <c r="V1345" s="8850"/>
      <c r="W1345" s="8860"/>
      <c r="X1345" s="8850"/>
      <c r="Y1345" s="8860"/>
      <c r="Z1345" s="8894"/>
      <c r="AA1345" s="8924"/>
      <c r="AB1345" s="8908"/>
      <c r="AC1345" s="8913"/>
      <c r="AD1345" s="722">
        <v>69300</v>
      </c>
      <c r="AE1345" s="8913"/>
      <c r="AF1345" s="30"/>
      <c r="AG1345" s="30"/>
    </row>
    <row r="1346" spans="1:33" ht="30" customHeight="1">
      <c r="A1346" s="757" t="s">
        <v>6974</v>
      </c>
      <c r="B1346" s="5644" t="s">
        <v>4859</v>
      </c>
      <c r="C1346" s="674">
        <v>45245</v>
      </c>
      <c r="D1346" s="674">
        <v>45258</v>
      </c>
      <c r="E1346" s="593"/>
      <c r="F1346" s="833"/>
      <c r="G1346" s="619">
        <v>8600</v>
      </c>
      <c r="H1346" s="619" t="s">
        <v>4860</v>
      </c>
      <c r="I1346" s="619"/>
      <c r="J1346" s="1074" t="s">
        <v>4861</v>
      </c>
      <c r="K1346" s="1044" t="s">
        <v>4862</v>
      </c>
      <c r="L1346" s="1068" t="s">
        <v>28</v>
      </c>
      <c r="M1346" s="615" t="s">
        <v>4911</v>
      </c>
      <c r="N1346" s="1071"/>
      <c r="O1346" s="675">
        <v>2</v>
      </c>
      <c r="P1346" s="675">
        <v>2</v>
      </c>
      <c r="Q1346" s="807" t="s">
        <v>1275</v>
      </c>
      <c r="R1346" s="712"/>
      <c r="S1346" s="712"/>
      <c r="T1346" s="712"/>
      <c r="U1346" s="712"/>
      <c r="V1346" s="619" t="s">
        <v>2073</v>
      </c>
      <c r="W1346" s="714"/>
      <c r="X1346" s="619" t="s">
        <v>37</v>
      </c>
      <c r="Y1346" s="712"/>
      <c r="Z1346" s="726" t="s">
        <v>45</v>
      </c>
      <c r="AA1346" s="592"/>
      <c r="AB1346" s="3853" t="s">
        <v>5541</v>
      </c>
      <c r="AC1346" s="722">
        <v>13500</v>
      </c>
      <c r="AD1346" s="722">
        <v>7425</v>
      </c>
      <c r="AE1346" s="722">
        <f t="shared" ref="AE1346:AE1348" si="53">SUM(AD1346*P1346+AC1346)</f>
        <v>28350</v>
      </c>
      <c r="AF1346" s="31"/>
      <c r="AG1346" s="31"/>
    </row>
    <row r="1347" spans="1:33" ht="30" customHeight="1">
      <c r="A1347" s="737" t="s">
        <v>6950</v>
      </c>
      <c r="B1347" s="5644" t="s">
        <v>4863</v>
      </c>
      <c r="C1347" s="674">
        <v>45246</v>
      </c>
      <c r="D1347" s="674">
        <v>45252</v>
      </c>
      <c r="E1347" s="938"/>
      <c r="F1347" s="833"/>
      <c r="G1347" s="619">
        <v>8617</v>
      </c>
      <c r="H1347" s="619" t="s">
        <v>4864</v>
      </c>
      <c r="I1347" s="619"/>
      <c r="J1347" s="1074" t="s">
        <v>4865</v>
      </c>
      <c r="K1347" s="1044" t="s">
        <v>4866</v>
      </c>
      <c r="L1347" s="1068" t="s">
        <v>173</v>
      </c>
      <c r="M1347" s="615" t="s">
        <v>4912</v>
      </c>
      <c r="N1347" s="1071"/>
      <c r="O1347" s="675">
        <v>1</v>
      </c>
      <c r="P1347" s="675">
        <v>1</v>
      </c>
      <c r="Q1347" s="807" t="s">
        <v>4867</v>
      </c>
      <c r="R1347" s="712"/>
      <c r="S1347" s="712"/>
      <c r="T1347" s="712"/>
      <c r="U1347" s="712"/>
      <c r="V1347" s="619" t="s">
        <v>2073</v>
      </c>
      <c r="W1347" s="714"/>
      <c r="X1347" s="721" t="s">
        <v>37</v>
      </c>
      <c r="Y1347" s="712"/>
      <c r="Z1347" s="3795" t="s">
        <v>45</v>
      </c>
      <c r="AA1347" s="592"/>
      <c r="AB1347" s="3853" t="s">
        <v>5539</v>
      </c>
      <c r="AC1347" s="722">
        <v>0</v>
      </c>
      <c r="AD1347" s="722">
        <v>11385</v>
      </c>
      <c r="AE1347" s="722">
        <f t="shared" si="53"/>
        <v>11385</v>
      </c>
      <c r="AF1347" s="31"/>
      <c r="AG1347" s="31"/>
    </row>
    <row r="1348" spans="1:33" ht="30" customHeight="1">
      <c r="A1348" s="893" t="s">
        <v>6942</v>
      </c>
      <c r="B1348" s="5644" t="s">
        <v>4868</v>
      </c>
      <c r="C1348" s="674">
        <v>45245</v>
      </c>
      <c r="D1348" s="674">
        <v>45254</v>
      </c>
      <c r="E1348" s="938"/>
      <c r="F1348" s="833"/>
      <c r="G1348" s="619">
        <v>8638</v>
      </c>
      <c r="H1348" s="619" t="s">
        <v>4869</v>
      </c>
      <c r="I1348" s="619"/>
      <c r="J1348" s="1074" t="s">
        <v>4870</v>
      </c>
      <c r="K1348" s="1044" t="s">
        <v>4871</v>
      </c>
      <c r="L1348" s="1068" t="s">
        <v>1928</v>
      </c>
      <c r="M1348" s="615" t="s">
        <v>4913</v>
      </c>
      <c r="N1348" s="1071"/>
      <c r="O1348" s="675">
        <v>18</v>
      </c>
      <c r="P1348" s="675">
        <v>18</v>
      </c>
      <c r="Q1348" s="807" t="s">
        <v>4872</v>
      </c>
      <c r="R1348" s="712"/>
      <c r="S1348" s="712"/>
      <c r="T1348" s="712"/>
      <c r="U1348" s="712"/>
      <c r="V1348" s="619" t="s">
        <v>2073</v>
      </c>
      <c r="W1348" s="714"/>
      <c r="X1348" s="721" t="s">
        <v>37</v>
      </c>
      <c r="Y1348" s="712"/>
      <c r="Z1348" s="3795" t="s">
        <v>45</v>
      </c>
      <c r="AA1348" s="592"/>
      <c r="AB1348" s="3853" t="s">
        <v>5539</v>
      </c>
      <c r="AC1348" s="722">
        <v>0</v>
      </c>
      <c r="AD1348" s="722">
        <v>7613</v>
      </c>
      <c r="AE1348" s="722">
        <f t="shared" si="53"/>
        <v>137034</v>
      </c>
      <c r="AF1348" s="31"/>
      <c r="AG1348" s="31"/>
    </row>
    <row r="1349" spans="1:33" ht="30" customHeight="1">
      <c r="A1349" s="591" t="s">
        <v>6900</v>
      </c>
      <c r="B1349" s="9087" t="s">
        <v>4873</v>
      </c>
      <c r="C1349" s="8843">
        <v>45245</v>
      </c>
      <c r="D1349" s="8843">
        <v>45301</v>
      </c>
      <c r="E1349" s="8864"/>
      <c r="F1349" s="8877"/>
      <c r="G1349" s="8849">
        <v>8625</v>
      </c>
      <c r="H1349" s="9041" t="s">
        <v>613</v>
      </c>
      <c r="I1349" s="8849"/>
      <c r="J1349" s="9090" t="s">
        <v>4874</v>
      </c>
      <c r="K1349" s="8871" t="s">
        <v>4875</v>
      </c>
      <c r="L1349" s="619" t="s">
        <v>76</v>
      </c>
      <c r="M1349" s="8868" t="s">
        <v>4914</v>
      </c>
      <c r="N1349" s="1072" t="s">
        <v>3952</v>
      </c>
      <c r="O1349" s="675">
        <v>4</v>
      </c>
      <c r="P1349" s="675">
        <v>4</v>
      </c>
      <c r="Q1349" s="8938" t="s">
        <v>4876</v>
      </c>
      <c r="R1349" s="8849"/>
      <c r="S1349" s="712"/>
      <c r="T1349" s="712"/>
      <c r="U1349" s="712"/>
      <c r="V1349" s="9086" t="s">
        <v>2073</v>
      </c>
      <c r="W1349" s="8859"/>
      <c r="X1349" s="9086" t="s">
        <v>37</v>
      </c>
      <c r="Y1349" s="8859"/>
      <c r="Z1349" s="8893" t="s">
        <v>45</v>
      </c>
      <c r="AA1349" s="8924"/>
      <c r="AB1349" s="9049" t="s">
        <v>5584</v>
      </c>
      <c r="AC1349" s="8912">
        <v>544.5</v>
      </c>
      <c r="AD1349" s="722">
        <v>5940</v>
      </c>
      <c r="AE1349" s="8912">
        <f>SUM(AD1349*P1349+AD1350*P1350+AD1351*P1351+AC1349)</f>
        <v>65389.5</v>
      </c>
      <c r="AF1349" s="247"/>
      <c r="AG1349" s="247"/>
    </row>
    <row r="1350" spans="1:33" ht="30" customHeight="1">
      <c r="A1350" s="591" t="s">
        <v>6900</v>
      </c>
      <c r="B1350" s="9029"/>
      <c r="C1350" s="8844"/>
      <c r="D1350" s="8844"/>
      <c r="E1350" s="8865"/>
      <c r="F1350" s="8880"/>
      <c r="G1350" s="8863"/>
      <c r="H1350" s="9015"/>
      <c r="I1350" s="8863"/>
      <c r="J1350" s="8858"/>
      <c r="K1350" s="8858"/>
      <c r="L1350" s="592" t="s">
        <v>3188</v>
      </c>
      <c r="M1350" s="8858"/>
      <c r="N1350" s="923" t="s">
        <v>3957</v>
      </c>
      <c r="O1350" s="675">
        <v>1</v>
      </c>
      <c r="P1350" s="675">
        <v>1</v>
      </c>
      <c r="Q1350" s="8939"/>
      <c r="R1350" s="8863"/>
      <c r="S1350" s="712"/>
      <c r="T1350" s="712"/>
      <c r="U1350" s="712"/>
      <c r="V1350" s="8863"/>
      <c r="W1350" s="8902"/>
      <c r="X1350" s="8863"/>
      <c r="Y1350" s="8902"/>
      <c r="Z1350" s="8896"/>
      <c r="AA1350" s="8924"/>
      <c r="AB1350" s="8910"/>
      <c r="AC1350" s="8920"/>
      <c r="AD1350" s="722">
        <v>33165</v>
      </c>
      <c r="AE1350" s="8920"/>
      <c r="AF1350" s="248"/>
      <c r="AG1350" s="248"/>
    </row>
    <row r="1351" spans="1:33" ht="30" customHeight="1">
      <c r="A1351" s="591" t="s">
        <v>6900</v>
      </c>
      <c r="B1351" s="9030"/>
      <c r="C1351" s="8845"/>
      <c r="D1351" s="8845"/>
      <c r="E1351" s="8866"/>
      <c r="F1351" s="8878"/>
      <c r="G1351" s="8850"/>
      <c r="H1351" s="9016"/>
      <c r="I1351" s="8850"/>
      <c r="J1351" s="8854"/>
      <c r="K1351" s="8854"/>
      <c r="L1351" s="592" t="s">
        <v>1095</v>
      </c>
      <c r="M1351" s="8854"/>
      <c r="N1351" s="923" t="s">
        <v>3951</v>
      </c>
      <c r="O1351" s="675">
        <v>1</v>
      </c>
      <c r="P1351" s="675">
        <v>1</v>
      </c>
      <c r="Q1351" s="8940"/>
      <c r="R1351" s="8850"/>
      <c r="S1351" s="712"/>
      <c r="T1351" s="712"/>
      <c r="U1351" s="712"/>
      <c r="V1351" s="8850"/>
      <c r="W1351" s="8860"/>
      <c r="X1351" s="8850"/>
      <c r="Y1351" s="8860"/>
      <c r="Z1351" s="8894"/>
      <c r="AA1351" s="8924"/>
      <c r="AB1351" s="8908"/>
      <c r="AC1351" s="8913"/>
      <c r="AD1351" s="722">
        <v>7920</v>
      </c>
      <c r="AE1351" s="8913"/>
      <c r="AF1351" s="30"/>
      <c r="AG1351" s="30"/>
    </row>
    <row r="1352" spans="1:33" ht="30" customHeight="1">
      <c r="A1352" s="591" t="s">
        <v>6900</v>
      </c>
      <c r="B1352" s="9019" t="s">
        <v>4877</v>
      </c>
      <c r="C1352" s="8843">
        <v>45245</v>
      </c>
      <c r="D1352" s="8843">
        <v>45301</v>
      </c>
      <c r="E1352" s="8864"/>
      <c r="F1352" s="8877"/>
      <c r="G1352" s="8849">
        <v>8625</v>
      </c>
      <c r="H1352" s="9041" t="s">
        <v>2053</v>
      </c>
      <c r="I1352" s="8849"/>
      <c r="J1352" s="9090" t="s">
        <v>4878</v>
      </c>
      <c r="K1352" s="8871" t="s">
        <v>4879</v>
      </c>
      <c r="L1352" s="619" t="s">
        <v>62</v>
      </c>
      <c r="M1352" s="8868" t="s">
        <v>4915</v>
      </c>
      <c r="N1352" s="1072" t="s">
        <v>3952</v>
      </c>
      <c r="O1352" s="119">
        <v>0</v>
      </c>
      <c r="P1352" s="119">
        <v>0</v>
      </c>
      <c r="Q1352" s="8938" t="s">
        <v>4881</v>
      </c>
      <c r="R1352" s="8849"/>
      <c r="S1352" s="712"/>
      <c r="T1352" s="712"/>
      <c r="U1352" s="712"/>
      <c r="V1352" s="8849" t="s">
        <v>2073</v>
      </c>
      <c r="W1352" s="8859"/>
      <c r="X1352" s="8849" t="s">
        <v>37</v>
      </c>
      <c r="Y1352" s="8859"/>
      <c r="Z1352" s="9079" t="s">
        <v>45</v>
      </c>
      <c r="AA1352" s="8924"/>
      <c r="AB1352" s="9049" t="s">
        <v>5584</v>
      </c>
      <c r="AC1352" s="8912">
        <v>1980</v>
      </c>
      <c r="AD1352" s="722">
        <v>5940</v>
      </c>
      <c r="AE1352" s="8912">
        <f>SUM(AD1352*P1352+AD1353*P1353+AD1354*P1354+AC1352)</f>
        <v>39600</v>
      </c>
      <c r="AF1352" s="247"/>
      <c r="AG1352" s="247"/>
    </row>
    <row r="1353" spans="1:33" ht="30" customHeight="1">
      <c r="A1353" s="591" t="s">
        <v>6900</v>
      </c>
      <c r="B1353" s="9029"/>
      <c r="C1353" s="8844"/>
      <c r="D1353" s="8844"/>
      <c r="E1353" s="8865"/>
      <c r="F1353" s="8880"/>
      <c r="G1353" s="8863"/>
      <c r="H1353" s="9015"/>
      <c r="I1353" s="8863"/>
      <c r="J1353" s="8858"/>
      <c r="K1353" s="8858"/>
      <c r="L1353" s="592" t="s">
        <v>4880</v>
      </c>
      <c r="M1353" s="8858"/>
      <c r="N1353" s="923" t="s">
        <v>3956</v>
      </c>
      <c r="O1353" s="675">
        <v>1</v>
      </c>
      <c r="P1353" s="675">
        <v>1</v>
      </c>
      <c r="Q1353" s="8939"/>
      <c r="R1353" s="8863"/>
      <c r="S1353" s="712"/>
      <c r="T1353" s="712"/>
      <c r="U1353" s="712"/>
      <c r="V1353" s="8863"/>
      <c r="W1353" s="8902"/>
      <c r="X1353" s="8863"/>
      <c r="Y1353" s="8902"/>
      <c r="Z1353" s="8896"/>
      <c r="AA1353" s="8924"/>
      <c r="AB1353" s="8910"/>
      <c r="AC1353" s="8920"/>
      <c r="AD1353" s="722">
        <v>29700</v>
      </c>
      <c r="AE1353" s="8920"/>
      <c r="AF1353" s="248"/>
      <c r="AG1353" s="248"/>
    </row>
    <row r="1354" spans="1:33" ht="30" customHeight="1">
      <c r="A1354" s="591" t="s">
        <v>6900</v>
      </c>
      <c r="B1354" s="9030"/>
      <c r="C1354" s="8845"/>
      <c r="D1354" s="8845"/>
      <c r="E1354" s="8866"/>
      <c r="F1354" s="8878"/>
      <c r="G1354" s="8850"/>
      <c r="H1354" s="9016"/>
      <c r="I1354" s="8850"/>
      <c r="J1354" s="8854"/>
      <c r="K1354" s="8854"/>
      <c r="L1354" s="592" t="s">
        <v>1861</v>
      </c>
      <c r="M1354" s="8854"/>
      <c r="N1354" s="923" t="s">
        <v>4817</v>
      </c>
      <c r="O1354" s="119">
        <v>1</v>
      </c>
      <c r="P1354" s="119">
        <v>1</v>
      </c>
      <c r="Q1354" s="8940"/>
      <c r="R1354" s="8850"/>
      <c r="S1354" s="712"/>
      <c r="T1354" s="712"/>
      <c r="U1354" s="712"/>
      <c r="V1354" s="8850"/>
      <c r="W1354" s="8860"/>
      <c r="X1354" s="8850"/>
      <c r="Y1354" s="8860"/>
      <c r="Z1354" s="8894"/>
      <c r="AA1354" s="8924"/>
      <c r="AB1354" s="8908"/>
      <c r="AC1354" s="8913"/>
      <c r="AD1354" s="722">
        <v>7920</v>
      </c>
      <c r="AE1354" s="8913"/>
      <c r="AF1354" s="30"/>
      <c r="AG1354" s="30"/>
    </row>
    <row r="1355" spans="1:33" ht="30" customHeight="1">
      <c r="A1355" s="591" t="s">
        <v>6900</v>
      </c>
      <c r="B1355" s="5644" t="s">
        <v>4882</v>
      </c>
      <c r="C1355" s="674">
        <v>45246</v>
      </c>
      <c r="D1355" s="674">
        <v>45259</v>
      </c>
      <c r="E1355" s="593"/>
      <c r="F1355" s="833"/>
      <c r="G1355" s="619">
        <v>8625</v>
      </c>
      <c r="H1355" s="619" t="s">
        <v>4883</v>
      </c>
      <c r="I1355" s="619"/>
      <c r="J1355" s="1074" t="s">
        <v>4884</v>
      </c>
      <c r="K1355" s="1044" t="s">
        <v>4885</v>
      </c>
      <c r="L1355" s="1068" t="s">
        <v>28</v>
      </c>
      <c r="M1355" s="615" t="s">
        <v>4916</v>
      </c>
      <c r="N1355" s="1072" t="s">
        <v>3952</v>
      </c>
      <c r="O1355" s="675">
        <v>2</v>
      </c>
      <c r="P1355" s="675">
        <v>2</v>
      </c>
      <c r="Q1355" s="807" t="s">
        <v>4886</v>
      </c>
      <c r="R1355" s="712"/>
      <c r="S1355" s="712"/>
      <c r="T1355" s="712"/>
      <c r="U1355" s="712"/>
      <c r="V1355" s="979" t="s">
        <v>2073</v>
      </c>
      <c r="W1355" s="714"/>
      <c r="X1355" s="980" t="s">
        <v>37</v>
      </c>
      <c r="Y1355" s="712"/>
      <c r="Z1355" s="3786" t="s">
        <v>45</v>
      </c>
      <c r="AA1355" s="592"/>
      <c r="AB1355" s="3853" t="s">
        <v>5535</v>
      </c>
      <c r="AC1355" s="722">
        <v>4455</v>
      </c>
      <c r="AD1355" s="722">
        <v>5940</v>
      </c>
      <c r="AE1355" s="722">
        <f t="shared" ref="AE1355" si="54">SUM(AD1355*P1355+AC1355)</f>
        <v>16335</v>
      </c>
      <c r="AF1355" s="31"/>
      <c r="AG1355" s="31"/>
    </row>
    <row r="1356" spans="1:33" ht="30" customHeight="1">
      <c r="A1356" s="893" t="s">
        <v>6952</v>
      </c>
      <c r="B1356" s="9045" t="s">
        <v>4887</v>
      </c>
      <c r="C1356" s="8843">
        <v>45245</v>
      </c>
      <c r="D1356" s="8843">
        <v>45301</v>
      </c>
      <c r="E1356" s="8864"/>
      <c r="F1356" s="8877"/>
      <c r="G1356" s="8849">
        <v>8646</v>
      </c>
      <c r="H1356" s="8849">
        <v>916</v>
      </c>
      <c r="I1356" s="8849"/>
      <c r="J1356" s="9083" t="s">
        <v>4888</v>
      </c>
      <c r="K1356" s="9085" t="s">
        <v>4889</v>
      </c>
      <c r="L1356" s="1036" t="s">
        <v>2746</v>
      </c>
      <c r="M1356" s="8868" t="s">
        <v>4917</v>
      </c>
      <c r="N1356" s="1051" t="s">
        <v>3955</v>
      </c>
      <c r="O1356" s="679">
        <v>1</v>
      </c>
      <c r="P1356" s="679">
        <v>1</v>
      </c>
      <c r="Q1356" s="9138" t="s">
        <v>4890</v>
      </c>
      <c r="R1356" s="8859"/>
      <c r="S1356" s="712"/>
      <c r="T1356" s="712"/>
      <c r="U1356" s="712"/>
      <c r="V1356" s="8984" t="s">
        <v>2073</v>
      </c>
      <c r="W1356" s="8859"/>
      <c r="X1356" s="9244" t="s">
        <v>37</v>
      </c>
      <c r="Y1356" s="8859"/>
      <c r="Z1356" s="8893" t="s">
        <v>45</v>
      </c>
      <c r="AA1356" s="8924"/>
      <c r="AB1356" s="9049" t="s">
        <v>5537</v>
      </c>
      <c r="AC1356" s="8912">
        <v>7290</v>
      </c>
      <c r="AD1356" s="722">
        <v>78400</v>
      </c>
      <c r="AE1356" s="8912">
        <f>SUM(AD1356*P1356+AD1357*P1357+AC1356)</f>
        <v>135670</v>
      </c>
      <c r="AF1356" s="247"/>
      <c r="AG1356" s="247"/>
    </row>
    <row r="1357" spans="1:33" ht="30" customHeight="1">
      <c r="A1357" s="893" t="s">
        <v>6952</v>
      </c>
      <c r="B1357" s="9021"/>
      <c r="C1357" s="8845"/>
      <c r="D1357" s="8845"/>
      <c r="E1357" s="8866"/>
      <c r="F1357" s="8878"/>
      <c r="G1357" s="8850"/>
      <c r="H1357" s="8850"/>
      <c r="I1357" s="8850"/>
      <c r="J1357" s="8854"/>
      <c r="K1357" s="8848"/>
      <c r="L1357" s="1038" t="s">
        <v>1095</v>
      </c>
      <c r="M1357" s="8869"/>
      <c r="N1357" s="753" t="s">
        <v>3951</v>
      </c>
      <c r="O1357" s="675">
        <v>1</v>
      </c>
      <c r="P1357" s="675">
        <v>1</v>
      </c>
      <c r="Q1357" s="8892"/>
      <c r="R1357" s="8860"/>
      <c r="S1357" s="712"/>
      <c r="T1357" s="712"/>
      <c r="U1357" s="712"/>
      <c r="V1357" s="8850"/>
      <c r="W1357" s="8860"/>
      <c r="X1357" s="8850"/>
      <c r="Y1357" s="8860"/>
      <c r="Z1357" s="8894"/>
      <c r="AA1357" s="8924"/>
      <c r="AB1357" s="8908"/>
      <c r="AC1357" s="8913"/>
      <c r="AD1357" s="722">
        <v>49980</v>
      </c>
      <c r="AE1357" s="8913"/>
      <c r="AF1357" s="30"/>
      <c r="AG1357" s="30"/>
    </row>
    <row r="1358" spans="1:33" ht="30" customHeight="1">
      <c r="A1358" s="893" t="s">
        <v>6952</v>
      </c>
      <c r="B1358" s="5644" t="s">
        <v>4891</v>
      </c>
      <c r="C1358" s="674">
        <v>45246</v>
      </c>
      <c r="D1358" s="674">
        <v>45373</v>
      </c>
      <c r="E1358" s="593"/>
      <c r="F1358" s="833"/>
      <c r="G1358" s="619">
        <v>8646</v>
      </c>
      <c r="H1358" s="619" t="s">
        <v>4892</v>
      </c>
      <c r="I1358" s="619"/>
      <c r="J1358" s="1074" t="s">
        <v>4893</v>
      </c>
      <c r="K1358" s="1044" t="s">
        <v>4894</v>
      </c>
      <c r="L1358" s="1068" t="s">
        <v>28</v>
      </c>
      <c r="M1358" s="615" t="s">
        <v>4918</v>
      </c>
      <c r="N1358" s="1071"/>
      <c r="O1358" s="675">
        <v>2</v>
      </c>
      <c r="P1358" s="675">
        <v>2</v>
      </c>
      <c r="Q1358" s="807" t="s">
        <v>4895</v>
      </c>
      <c r="R1358" s="712"/>
      <c r="S1358" s="712"/>
      <c r="T1358" s="712"/>
      <c r="U1358" s="712"/>
      <c r="V1358" s="803" t="s">
        <v>2073</v>
      </c>
      <c r="W1358" s="714"/>
      <c r="X1358" s="619"/>
      <c r="Y1358" s="712"/>
      <c r="Z1358" s="726" t="s">
        <v>45</v>
      </c>
      <c r="AA1358" s="592"/>
      <c r="AB1358" s="3853" t="s">
        <v>5543</v>
      </c>
      <c r="AC1358" s="722">
        <v>24300</v>
      </c>
      <c r="AD1358" s="722">
        <v>7938</v>
      </c>
      <c r="AE1358" s="722">
        <f t="shared" ref="AE1358" si="55">SUM(AD1358*P1358+AC1358)</f>
        <v>40176</v>
      </c>
      <c r="AF1358" s="31"/>
      <c r="AG1358" s="31"/>
    </row>
    <row r="1359" spans="1:33" ht="30" customHeight="1">
      <c r="A1359" s="757" t="s">
        <v>6959</v>
      </c>
      <c r="B1359" s="9045" t="s">
        <v>4896</v>
      </c>
      <c r="C1359" s="8843">
        <v>45229</v>
      </c>
      <c r="D1359" s="8843">
        <v>45286</v>
      </c>
      <c r="E1359" s="8864"/>
      <c r="F1359" s="8877"/>
      <c r="G1359" s="8849">
        <v>8634</v>
      </c>
      <c r="H1359" s="8849" t="s">
        <v>1083</v>
      </c>
      <c r="I1359" s="8849"/>
      <c r="J1359" s="9564" t="s">
        <v>5028</v>
      </c>
      <c r="K1359" s="9085" t="s">
        <v>4897</v>
      </c>
      <c r="L1359" s="1036" t="s">
        <v>128</v>
      </c>
      <c r="M1359" s="8868" t="s">
        <v>4919</v>
      </c>
      <c r="N1359" s="1065" t="s">
        <v>3952</v>
      </c>
      <c r="O1359" s="679">
        <v>3</v>
      </c>
      <c r="P1359" s="679">
        <v>3</v>
      </c>
      <c r="Q1359" s="9138" t="s">
        <v>4898</v>
      </c>
      <c r="R1359" s="8859"/>
      <c r="S1359" s="712"/>
      <c r="T1359" s="712"/>
      <c r="U1359" s="712"/>
      <c r="V1359" s="8849" t="s">
        <v>2073</v>
      </c>
      <c r="W1359" s="8859"/>
      <c r="X1359" s="8849" t="s">
        <v>37</v>
      </c>
      <c r="Y1359" s="8859"/>
      <c r="Z1359" s="8893" t="s">
        <v>45</v>
      </c>
      <c r="AA1359" s="8924"/>
      <c r="AB1359" s="9049" t="s">
        <v>5536</v>
      </c>
      <c r="AC1359" s="8912">
        <v>4500</v>
      </c>
      <c r="AD1359" s="722">
        <v>7425</v>
      </c>
      <c r="AE1359" s="8912">
        <f>SUM(AD1359*P1359+AD1360*P1360+AC1359)</f>
        <v>101025</v>
      </c>
      <c r="AF1359" s="247"/>
      <c r="AG1359" s="247"/>
    </row>
    <row r="1360" spans="1:33" ht="30" customHeight="1">
      <c r="A1360" s="757" t="s">
        <v>6959</v>
      </c>
      <c r="B1360" s="9021"/>
      <c r="C1360" s="8845"/>
      <c r="D1360" s="8845"/>
      <c r="E1360" s="8866"/>
      <c r="F1360" s="8878"/>
      <c r="G1360" s="8850"/>
      <c r="H1360" s="8850"/>
      <c r="I1360" s="8850"/>
      <c r="J1360" s="8854"/>
      <c r="K1360" s="8848"/>
      <c r="L1360" s="1038" t="s">
        <v>2010</v>
      </c>
      <c r="M1360" s="8869"/>
      <c r="N1360" s="753" t="s">
        <v>3955</v>
      </c>
      <c r="O1360" s="675">
        <v>1</v>
      </c>
      <c r="P1360" s="675">
        <v>1</v>
      </c>
      <c r="Q1360" s="8892"/>
      <c r="R1360" s="8860"/>
      <c r="S1360" s="712"/>
      <c r="T1360" s="712"/>
      <c r="U1360" s="712"/>
      <c r="V1360" s="8850"/>
      <c r="W1360" s="8860"/>
      <c r="X1360" s="8850"/>
      <c r="Y1360" s="8860"/>
      <c r="Z1360" s="8894"/>
      <c r="AA1360" s="8924"/>
      <c r="AB1360" s="8908"/>
      <c r="AC1360" s="8913"/>
      <c r="AD1360" s="722">
        <v>74250</v>
      </c>
      <c r="AE1360" s="8913"/>
      <c r="AF1360" s="30"/>
      <c r="AG1360" s="30"/>
    </row>
    <row r="1361" spans="1:33" ht="30" customHeight="1">
      <c r="A1361" s="757" t="s">
        <v>6959</v>
      </c>
      <c r="B1361" s="9020" t="s">
        <v>4902</v>
      </c>
      <c r="C1361" s="8843">
        <v>45245</v>
      </c>
      <c r="D1361" s="8843">
        <v>45346</v>
      </c>
      <c r="E1361" s="8864"/>
      <c r="F1361" s="8877"/>
      <c r="G1361" s="8849">
        <v>8634</v>
      </c>
      <c r="H1361" s="8849">
        <v>340</v>
      </c>
      <c r="I1361" s="8849"/>
      <c r="J1361" s="9564" t="s">
        <v>5027</v>
      </c>
      <c r="K1361" s="9085" t="s">
        <v>4900</v>
      </c>
      <c r="L1361" s="1036" t="s">
        <v>128</v>
      </c>
      <c r="M1361" s="8868" t="s">
        <v>4920</v>
      </c>
      <c r="N1361" s="1065" t="s">
        <v>3952</v>
      </c>
      <c r="O1361" s="679">
        <v>3</v>
      </c>
      <c r="P1361" s="679">
        <v>3</v>
      </c>
      <c r="Q1361" s="9138" t="s">
        <v>4901</v>
      </c>
      <c r="R1361" s="8859"/>
      <c r="S1361" s="712"/>
      <c r="T1361" s="712"/>
      <c r="U1361" s="712"/>
      <c r="V1361" s="8849" t="s">
        <v>2073</v>
      </c>
      <c r="W1361" s="8849" t="s">
        <v>7560</v>
      </c>
      <c r="X1361" s="8849" t="s">
        <v>37</v>
      </c>
      <c r="Y1361" s="8859"/>
      <c r="Z1361" s="9005" t="s">
        <v>45</v>
      </c>
      <c r="AA1361" s="8924"/>
      <c r="AB1361" s="9049" t="s">
        <v>5583</v>
      </c>
      <c r="AC1361" s="8912">
        <v>4500</v>
      </c>
      <c r="AD1361" s="722">
        <v>7425</v>
      </c>
      <c r="AE1361" s="8912">
        <f>SUM(AD1361*P1361+AD1362*P1362+AC1361)</f>
        <v>74295</v>
      </c>
      <c r="AF1361" s="247"/>
      <c r="AG1361" s="247"/>
    </row>
    <row r="1362" spans="1:33" ht="30" customHeight="1">
      <c r="A1362" s="757" t="s">
        <v>6959</v>
      </c>
      <c r="B1362" s="9021"/>
      <c r="C1362" s="8845"/>
      <c r="D1362" s="8845"/>
      <c r="E1362" s="8866"/>
      <c r="F1362" s="8878"/>
      <c r="G1362" s="8850"/>
      <c r="H1362" s="8850"/>
      <c r="I1362" s="8850"/>
      <c r="J1362" s="8854"/>
      <c r="K1362" s="8848"/>
      <c r="L1362" s="1038" t="s">
        <v>3060</v>
      </c>
      <c r="M1362" s="8869"/>
      <c r="N1362" s="753" t="s">
        <v>3956</v>
      </c>
      <c r="O1362" s="675">
        <v>1</v>
      </c>
      <c r="P1362" s="675">
        <v>1</v>
      </c>
      <c r="Q1362" s="8892"/>
      <c r="R1362" s="8860"/>
      <c r="S1362" s="712"/>
      <c r="T1362" s="712"/>
      <c r="U1362" s="712"/>
      <c r="V1362" s="8850"/>
      <c r="W1362" s="8850"/>
      <c r="X1362" s="8850"/>
      <c r="Y1362" s="8860"/>
      <c r="Z1362" s="8894"/>
      <c r="AA1362" s="8924"/>
      <c r="AB1362" s="8908"/>
      <c r="AC1362" s="8913"/>
      <c r="AD1362" s="722">
        <v>47520</v>
      </c>
      <c r="AE1362" s="8913"/>
      <c r="AF1362" s="30"/>
      <c r="AG1362" s="30"/>
    </row>
    <row r="1363" spans="1:33" ht="30" customHeight="1">
      <c r="A1363" s="757" t="s">
        <v>6959</v>
      </c>
      <c r="B1363" s="9019" t="s">
        <v>4899</v>
      </c>
      <c r="C1363" s="8843">
        <v>45245</v>
      </c>
      <c r="D1363" s="8843">
        <v>45301</v>
      </c>
      <c r="E1363" s="8864"/>
      <c r="F1363" s="8877"/>
      <c r="G1363" s="8849">
        <v>8634</v>
      </c>
      <c r="H1363" s="9041">
        <v>355</v>
      </c>
      <c r="I1363" s="8849"/>
      <c r="J1363" s="9564" t="s">
        <v>5026</v>
      </c>
      <c r="K1363" s="8871" t="s">
        <v>4903</v>
      </c>
      <c r="L1363" s="619" t="s">
        <v>128</v>
      </c>
      <c r="M1363" s="8868" t="s">
        <v>4921</v>
      </c>
      <c r="N1363" s="1072" t="s">
        <v>3952</v>
      </c>
      <c r="O1363" s="675">
        <v>3</v>
      </c>
      <c r="P1363" s="119">
        <v>5</v>
      </c>
      <c r="Q1363" s="8938" t="s">
        <v>4904</v>
      </c>
      <c r="R1363" s="8849"/>
      <c r="S1363" s="712"/>
      <c r="T1363" s="712"/>
      <c r="U1363" s="712"/>
      <c r="V1363" s="8849" t="s">
        <v>2073</v>
      </c>
      <c r="W1363" s="8859"/>
      <c r="X1363" s="8849" t="s">
        <v>37</v>
      </c>
      <c r="Y1363" s="8859"/>
      <c r="Z1363" s="8893" t="s">
        <v>45</v>
      </c>
      <c r="AA1363" s="8924"/>
      <c r="AB1363" s="9049" t="s">
        <v>5583</v>
      </c>
      <c r="AC1363" s="8912">
        <v>4500</v>
      </c>
      <c r="AD1363" s="722">
        <v>7425</v>
      </c>
      <c r="AE1363" s="8912">
        <f>SUM(AD1363*P1363+AD1364*P1364+AD1365*P1365+AC1363)</f>
        <v>86175</v>
      </c>
      <c r="AF1363" s="247"/>
      <c r="AG1363" s="247"/>
    </row>
    <row r="1364" spans="1:33" ht="30" customHeight="1">
      <c r="A1364" s="757" t="s">
        <v>6959</v>
      </c>
      <c r="B1364" s="9029"/>
      <c r="C1364" s="8844"/>
      <c r="D1364" s="8844"/>
      <c r="E1364" s="8865"/>
      <c r="F1364" s="8880"/>
      <c r="G1364" s="8863"/>
      <c r="H1364" s="9015"/>
      <c r="I1364" s="8863"/>
      <c r="J1364" s="8858"/>
      <c r="K1364" s="8858"/>
      <c r="L1364" s="592" t="s">
        <v>381</v>
      </c>
      <c r="M1364" s="8858"/>
      <c r="N1364" s="923" t="s">
        <v>3954</v>
      </c>
      <c r="O1364" s="675">
        <v>1</v>
      </c>
      <c r="P1364" s="675">
        <v>1</v>
      </c>
      <c r="Q1364" s="8939"/>
      <c r="R1364" s="8863"/>
      <c r="S1364" s="712"/>
      <c r="T1364" s="712"/>
      <c r="U1364" s="712"/>
      <c r="V1364" s="8863"/>
      <c r="W1364" s="8902"/>
      <c r="X1364" s="8863"/>
      <c r="Y1364" s="8902"/>
      <c r="Z1364" s="8896"/>
      <c r="AA1364" s="8924"/>
      <c r="AB1364" s="8910"/>
      <c r="AC1364" s="8920"/>
      <c r="AD1364" s="722">
        <v>44550</v>
      </c>
      <c r="AE1364" s="8920"/>
      <c r="AF1364" s="248"/>
      <c r="AG1364" s="248"/>
    </row>
    <row r="1365" spans="1:33" ht="30" customHeight="1">
      <c r="A1365" s="757" t="s">
        <v>6959</v>
      </c>
      <c r="B1365" s="9030"/>
      <c r="C1365" s="8845"/>
      <c r="D1365" s="8845"/>
      <c r="E1365" s="8866"/>
      <c r="F1365" s="8878"/>
      <c r="G1365" s="8850"/>
      <c r="H1365" s="9016"/>
      <c r="I1365" s="8850"/>
      <c r="J1365" s="8854"/>
      <c r="K1365" s="8854"/>
      <c r="L1365" s="592" t="s">
        <v>1095</v>
      </c>
      <c r="M1365" s="8854"/>
      <c r="N1365" s="923" t="s">
        <v>4817</v>
      </c>
      <c r="O1365" s="675">
        <v>1</v>
      </c>
      <c r="P1365" s="675">
        <v>1</v>
      </c>
      <c r="Q1365" s="8940"/>
      <c r="R1365" s="8850"/>
      <c r="S1365" s="760"/>
      <c r="T1365" s="760"/>
      <c r="U1365" s="760"/>
      <c r="V1365" s="8850"/>
      <c r="W1365" s="8860"/>
      <c r="X1365" s="8850"/>
      <c r="Y1365" s="8860"/>
      <c r="Z1365" s="8894"/>
      <c r="AA1365" s="8924"/>
      <c r="AB1365" s="8908"/>
      <c r="AC1365" s="8913"/>
      <c r="AD1365" s="752"/>
      <c r="AE1365" s="8913"/>
      <c r="AF1365" s="30"/>
      <c r="AG1365" s="30"/>
    </row>
    <row r="1366" spans="1:33" ht="30" customHeight="1">
      <c r="A1366" s="737" t="s">
        <v>6966</v>
      </c>
      <c r="B1366" s="5644" t="s">
        <v>4905</v>
      </c>
      <c r="C1366" s="674">
        <v>45246</v>
      </c>
      <c r="D1366" s="674">
        <v>45257</v>
      </c>
      <c r="E1366" s="593"/>
      <c r="F1366" s="833"/>
      <c r="G1366" s="619">
        <v>5940</v>
      </c>
      <c r="H1366" s="619" t="s">
        <v>4906</v>
      </c>
      <c r="I1366" s="619"/>
      <c r="J1366" s="1075" t="s">
        <v>5025</v>
      </c>
      <c r="K1366" s="1044" t="s">
        <v>4907</v>
      </c>
      <c r="L1366" s="1068" t="s">
        <v>193</v>
      </c>
      <c r="M1366" s="615" t="s">
        <v>4922</v>
      </c>
      <c r="N1366" s="1071"/>
      <c r="O1366" s="675">
        <v>6</v>
      </c>
      <c r="P1366" s="675">
        <v>6</v>
      </c>
      <c r="Q1366" s="807" t="s">
        <v>4908</v>
      </c>
      <c r="R1366" s="712"/>
      <c r="S1366" s="712"/>
      <c r="T1366" s="712"/>
      <c r="U1366" s="712"/>
      <c r="V1366" s="936" t="s">
        <v>2073</v>
      </c>
      <c r="W1366" s="714"/>
      <c r="X1366" s="721" t="s">
        <v>37</v>
      </c>
      <c r="Y1366" s="712"/>
      <c r="Z1366" s="726" t="s">
        <v>45</v>
      </c>
      <c r="AA1366" s="592"/>
      <c r="AB1366" s="3853" t="s">
        <v>5539</v>
      </c>
      <c r="AC1366" s="722">
        <v>3450</v>
      </c>
      <c r="AD1366" s="722">
        <v>11385</v>
      </c>
      <c r="AE1366" s="722">
        <f t="shared" ref="AE1366" si="56">SUM(AD1366*P1366+AC1366)</f>
        <v>71760</v>
      </c>
      <c r="AF1366" s="31"/>
      <c r="AG1366" s="31"/>
    </row>
    <row r="1367" spans="1:33" ht="30" customHeight="1">
      <c r="A1367" s="614" t="s">
        <v>6975</v>
      </c>
      <c r="B1367" s="9020" t="s">
        <v>4909</v>
      </c>
      <c r="C1367" s="8843">
        <v>45240</v>
      </c>
      <c r="D1367" s="8843">
        <v>45296</v>
      </c>
      <c r="E1367" s="8864"/>
      <c r="F1367" s="8877"/>
      <c r="G1367" s="8849"/>
      <c r="H1367" s="8849"/>
      <c r="I1367" s="8849" t="s">
        <v>92</v>
      </c>
      <c r="J1367" s="9566" t="s">
        <v>4924</v>
      </c>
      <c r="K1367" s="9085" t="s">
        <v>3800</v>
      </c>
      <c r="L1367" s="1036" t="s">
        <v>76</v>
      </c>
      <c r="M1367" s="8868" t="s">
        <v>4923</v>
      </c>
      <c r="N1367" s="1065" t="s">
        <v>3952</v>
      </c>
      <c r="O1367" s="679">
        <v>4</v>
      </c>
      <c r="P1367" s="679">
        <v>4</v>
      </c>
      <c r="Q1367" s="9138" t="s">
        <v>4910</v>
      </c>
      <c r="R1367" s="8859"/>
      <c r="S1367" s="712"/>
      <c r="T1367" s="712"/>
      <c r="U1367" s="712"/>
      <c r="V1367" s="9555" t="s">
        <v>2073</v>
      </c>
      <c r="W1367" s="8859"/>
      <c r="X1367" s="9048" t="s">
        <v>37</v>
      </c>
      <c r="Y1367" s="8859"/>
      <c r="Z1367" s="9060" t="s">
        <v>45</v>
      </c>
      <c r="AA1367" s="8924"/>
      <c r="AB1367" s="9049" t="s">
        <v>5536</v>
      </c>
      <c r="AC1367" s="8912">
        <v>2250</v>
      </c>
      <c r="AD1367" s="722">
        <v>6643.53</v>
      </c>
      <c r="AE1367" s="8912">
        <f>SUM(AD1367*P1367+AD1368*P1368+AD1369*P1369+AC1367)</f>
        <v>110321.58</v>
      </c>
      <c r="AF1367" s="247"/>
      <c r="AG1367" s="247"/>
    </row>
    <row r="1368" spans="1:33" ht="30" customHeight="1">
      <c r="A1368" s="614" t="s">
        <v>6975</v>
      </c>
      <c r="B1368" s="9026"/>
      <c r="C1368" s="8844"/>
      <c r="D1368" s="8844"/>
      <c r="E1368" s="8865"/>
      <c r="F1368" s="8880"/>
      <c r="G1368" s="8863"/>
      <c r="H1368" s="8863"/>
      <c r="I1368" s="8863"/>
      <c r="J1368" s="9567"/>
      <c r="K1368" s="9558"/>
      <c r="L1368" s="2060" t="s">
        <v>381</v>
      </c>
      <c r="M1368" s="8870"/>
      <c r="N1368" s="753" t="s">
        <v>3954</v>
      </c>
      <c r="O1368" s="675">
        <v>1</v>
      </c>
      <c r="P1368" s="675">
        <v>1</v>
      </c>
      <c r="Q1368" s="9551"/>
      <c r="R1368" s="8902"/>
      <c r="S1368" s="712"/>
      <c r="T1368" s="712"/>
      <c r="U1368" s="712"/>
      <c r="V1368" s="9556"/>
      <c r="W1368" s="8860"/>
      <c r="X1368" s="9124"/>
      <c r="Y1368" s="8860"/>
      <c r="Z1368" s="9561"/>
      <c r="AA1368" s="8924"/>
      <c r="AB1368" s="9058"/>
      <c r="AC1368" s="8920"/>
      <c r="AD1368" s="722">
        <v>39863.120000000003</v>
      </c>
      <c r="AE1368" s="8920"/>
      <c r="AF1368" s="30"/>
      <c r="AG1368" s="30"/>
    </row>
    <row r="1369" spans="1:33" ht="30" customHeight="1">
      <c r="A1369" s="614" t="s">
        <v>6975</v>
      </c>
      <c r="B1369" s="9027"/>
      <c r="C1369" s="8845"/>
      <c r="D1369" s="8845"/>
      <c r="E1369" s="8866"/>
      <c r="F1369" s="8878"/>
      <c r="G1369" s="8850"/>
      <c r="H1369" s="8850"/>
      <c r="I1369" s="8850"/>
      <c r="J1369" s="9568"/>
      <c r="K1369" s="9559"/>
      <c r="L1369" s="153" t="s">
        <v>1095</v>
      </c>
      <c r="M1369" s="8869"/>
      <c r="N1369" s="1076" t="s">
        <v>3951</v>
      </c>
      <c r="O1369" s="675">
        <v>1</v>
      </c>
      <c r="P1369" s="675">
        <v>1</v>
      </c>
      <c r="Q1369" s="9552"/>
      <c r="R1369" s="8860"/>
      <c r="S1369" s="712"/>
      <c r="T1369" s="712"/>
      <c r="U1369" s="712"/>
      <c r="V1369" s="9557"/>
      <c r="W1369" s="709"/>
      <c r="X1369" s="9125"/>
      <c r="Y1369" s="709"/>
      <c r="Z1369" s="9082"/>
      <c r="AA1369" s="592"/>
      <c r="AB1369" s="9059"/>
      <c r="AC1369" s="8913"/>
      <c r="AD1369" s="722">
        <v>41634.339999999997</v>
      </c>
      <c r="AE1369" s="8913"/>
      <c r="AF1369" s="30"/>
      <c r="AG1369" s="30"/>
    </row>
    <row r="1370" spans="1:33" ht="30" customHeight="1">
      <c r="A1370" s="893" t="s">
        <v>6949</v>
      </c>
      <c r="B1370" s="5644" t="s">
        <v>4925</v>
      </c>
      <c r="C1370" s="674">
        <v>45246</v>
      </c>
      <c r="D1370" s="674">
        <v>45253</v>
      </c>
      <c r="E1370" s="593"/>
      <c r="F1370" s="833"/>
      <c r="G1370" s="619">
        <v>8615</v>
      </c>
      <c r="H1370" s="619"/>
      <c r="I1370" s="619" t="s">
        <v>92</v>
      </c>
      <c r="J1370" s="1074" t="s">
        <v>4926</v>
      </c>
      <c r="K1370" s="1044" t="s">
        <v>4927</v>
      </c>
      <c r="L1370" s="1068" t="s">
        <v>62</v>
      </c>
      <c r="M1370" s="615" t="s">
        <v>4969</v>
      </c>
      <c r="N1370" s="1071"/>
      <c r="O1370" s="675">
        <v>5</v>
      </c>
      <c r="P1370" s="675">
        <v>5</v>
      </c>
      <c r="Q1370" s="807" t="s">
        <v>4928</v>
      </c>
      <c r="R1370" s="712"/>
      <c r="S1370" s="712"/>
      <c r="T1370" s="712"/>
      <c r="U1370" s="712"/>
      <c r="V1370" s="912" t="s">
        <v>2073</v>
      </c>
      <c r="W1370" s="714"/>
      <c r="X1370" s="721" t="s">
        <v>37</v>
      </c>
      <c r="Y1370" s="712"/>
      <c r="Z1370" s="726" t="s">
        <v>45</v>
      </c>
      <c r="AA1370" s="592"/>
      <c r="AB1370" s="3853" t="s">
        <v>5542</v>
      </c>
      <c r="AC1370" s="722">
        <v>0</v>
      </c>
      <c r="AD1370" s="722">
        <v>5973.51</v>
      </c>
      <c r="AE1370" s="722">
        <f t="shared" ref="AE1370:AE1385" si="57">SUM(AD1370*P1370+AC1370)</f>
        <v>29867.550000000003</v>
      </c>
      <c r="AF1370" s="42">
        <v>590</v>
      </c>
      <c r="AG1370" s="273" t="s">
        <v>362</v>
      </c>
    </row>
    <row r="1371" spans="1:33" ht="30" customHeight="1">
      <c r="A1371" s="757" t="s">
        <v>6959</v>
      </c>
      <c r="B1371" s="5644" t="s">
        <v>4929</v>
      </c>
      <c r="C1371" s="674">
        <v>45246</v>
      </c>
      <c r="D1371" s="674">
        <v>45258</v>
      </c>
      <c r="E1371" s="593"/>
      <c r="F1371" s="833"/>
      <c r="G1371" s="619">
        <v>8634</v>
      </c>
      <c r="H1371" s="619">
        <v>311</v>
      </c>
      <c r="I1371" s="619"/>
      <c r="J1371" s="1075" t="s">
        <v>5024</v>
      </c>
      <c r="K1371" s="1044" t="s">
        <v>4930</v>
      </c>
      <c r="L1371" s="1068" t="s">
        <v>76</v>
      </c>
      <c r="M1371" s="615" t="s">
        <v>4970</v>
      </c>
      <c r="N1371" s="1071"/>
      <c r="O1371" s="675">
        <v>4</v>
      </c>
      <c r="P1371" s="675">
        <v>4</v>
      </c>
      <c r="Q1371" s="807" t="s">
        <v>4836</v>
      </c>
      <c r="R1371" s="712"/>
      <c r="S1371" s="712"/>
      <c r="T1371" s="712"/>
      <c r="U1371" s="712"/>
      <c r="V1371" s="619" t="s">
        <v>2073</v>
      </c>
      <c r="W1371" s="714"/>
      <c r="X1371" s="619"/>
      <c r="Y1371" s="712"/>
      <c r="Z1371" s="3779" t="s">
        <v>45</v>
      </c>
      <c r="AA1371" s="592"/>
      <c r="AB1371" s="3853" t="s">
        <v>5583</v>
      </c>
      <c r="AC1371" s="722">
        <v>4500</v>
      </c>
      <c r="AD1371" s="722">
        <v>7425</v>
      </c>
      <c r="AE1371" s="722">
        <f t="shared" si="57"/>
        <v>34200</v>
      </c>
      <c r="AF1371" s="31"/>
      <c r="AG1371" s="31"/>
    </row>
    <row r="1372" spans="1:33" ht="30" customHeight="1">
      <c r="A1372" s="897" t="s">
        <v>6901</v>
      </c>
      <c r="B1372" s="5644" t="s">
        <v>4931</v>
      </c>
      <c r="C1372" s="674">
        <v>45245</v>
      </c>
      <c r="D1372" s="674">
        <v>45252</v>
      </c>
      <c r="E1372" s="593"/>
      <c r="F1372" s="833"/>
      <c r="G1372" s="619">
        <v>8636</v>
      </c>
      <c r="H1372" s="619" t="s">
        <v>4932</v>
      </c>
      <c r="I1372" s="619"/>
      <c r="J1372" s="1074" t="s">
        <v>4933</v>
      </c>
      <c r="K1372" s="1044" t="s">
        <v>4934</v>
      </c>
      <c r="L1372" s="1068" t="s">
        <v>76</v>
      </c>
      <c r="M1372" s="615" t="s">
        <v>4971</v>
      </c>
      <c r="N1372" s="1071"/>
      <c r="O1372" s="675">
        <v>4</v>
      </c>
      <c r="P1372" s="119">
        <v>1</v>
      </c>
      <c r="Q1372" s="807" t="s">
        <v>4935</v>
      </c>
      <c r="R1372" s="712"/>
      <c r="S1372" s="712"/>
      <c r="T1372" s="712"/>
      <c r="U1372" s="712"/>
      <c r="V1372" s="619" t="s">
        <v>2073</v>
      </c>
      <c r="W1372" s="714"/>
      <c r="X1372" s="721" t="s">
        <v>37</v>
      </c>
      <c r="Y1372" s="712"/>
      <c r="Z1372" s="3785" t="s">
        <v>45</v>
      </c>
      <c r="AA1372" s="592"/>
      <c r="AB1372" s="3853" t="s">
        <v>5537</v>
      </c>
      <c r="AC1372" s="722">
        <v>0</v>
      </c>
      <c r="AD1372" s="722">
        <v>8019</v>
      </c>
      <c r="AE1372" s="722">
        <f t="shared" si="57"/>
        <v>8019</v>
      </c>
      <c r="AF1372" s="31"/>
      <c r="AG1372" s="31"/>
    </row>
    <row r="1373" spans="1:33" ht="30" customHeight="1">
      <c r="A1373" s="614" t="s">
        <v>6972</v>
      </c>
      <c r="B1373" s="5644" t="s">
        <v>4936</v>
      </c>
      <c r="C1373" s="674">
        <v>45246</v>
      </c>
      <c r="D1373" s="674">
        <v>45253</v>
      </c>
      <c r="E1373" s="593"/>
      <c r="F1373" s="833"/>
      <c r="G1373" s="619">
        <v>8588</v>
      </c>
      <c r="H1373" s="619">
        <v>24</v>
      </c>
      <c r="I1373" s="619"/>
      <c r="J1373" s="1074" t="s">
        <v>4937</v>
      </c>
      <c r="K1373" s="1044" t="s">
        <v>4938</v>
      </c>
      <c r="L1373" s="1068" t="s">
        <v>173</v>
      </c>
      <c r="M1373" s="615" t="s">
        <v>4972</v>
      </c>
      <c r="N1373" s="1071"/>
      <c r="O1373" s="675">
        <v>1</v>
      </c>
      <c r="P1373" s="675">
        <v>1</v>
      </c>
      <c r="Q1373" s="807" t="s">
        <v>4939</v>
      </c>
      <c r="R1373" s="712"/>
      <c r="S1373" s="712"/>
      <c r="T1373" s="712"/>
      <c r="U1373" s="712"/>
      <c r="V1373" s="619" t="s">
        <v>2073</v>
      </c>
      <c r="W1373" s="714"/>
      <c r="X1373" s="721" t="s">
        <v>37</v>
      </c>
      <c r="Y1373" s="712"/>
      <c r="Z1373" s="726" t="s">
        <v>45</v>
      </c>
      <c r="AA1373" s="592"/>
      <c r="AB1373" s="3853" t="s">
        <v>5535</v>
      </c>
      <c r="AC1373" s="722">
        <v>0</v>
      </c>
      <c r="AD1373" s="722">
        <v>6700</v>
      </c>
      <c r="AE1373" s="722">
        <f t="shared" si="57"/>
        <v>6700</v>
      </c>
      <c r="AF1373" s="31"/>
      <c r="AG1373" s="31"/>
    </row>
    <row r="1374" spans="1:33" ht="30" customHeight="1">
      <c r="A1374" s="614" t="s">
        <v>6972</v>
      </c>
      <c r="B1374" s="5644" t="s">
        <v>4940</v>
      </c>
      <c r="C1374" s="674">
        <v>45246</v>
      </c>
      <c r="D1374" s="674">
        <v>45252</v>
      </c>
      <c r="E1374" s="593"/>
      <c r="F1374" s="833"/>
      <c r="G1374" s="619">
        <v>8588</v>
      </c>
      <c r="H1374" s="619">
        <v>24</v>
      </c>
      <c r="I1374" s="619"/>
      <c r="J1374" s="1074" t="s">
        <v>4937</v>
      </c>
      <c r="K1374" s="1044" t="s">
        <v>4938</v>
      </c>
      <c r="L1374" s="1068" t="s">
        <v>173</v>
      </c>
      <c r="M1374" s="615" t="s">
        <v>4973</v>
      </c>
      <c r="N1374" s="1071"/>
      <c r="O1374" s="675">
        <v>1</v>
      </c>
      <c r="P1374" s="675">
        <v>1</v>
      </c>
      <c r="Q1374" s="807" t="s">
        <v>4939</v>
      </c>
      <c r="R1374" s="712"/>
      <c r="S1374" s="712"/>
      <c r="T1374" s="712"/>
      <c r="U1374" s="712"/>
      <c r="V1374" s="619" t="s">
        <v>2073</v>
      </c>
      <c r="W1374" s="714"/>
      <c r="X1374" s="721" t="s">
        <v>37</v>
      </c>
      <c r="Y1374" s="712"/>
      <c r="Z1374" s="726" t="s">
        <v>45</v>
      </c>
      <c r="AA1374" s="592"/>
      <c r="AB1374" s="3853" t="s">
        <v>5539</v>
      </c>
      <c r="AC1374" s="722">
        <v>0</v>
      </c>
      <c r="AD1374" s="722">
        <v>6700</v>
      </c>
      <c r="AE1374" s="722">
        <f t="shared" si="57"/>
        <v>6700</v>
      </c>
      <c r="AF1374" s="31"/>
      <c r="AG1374" s="31"/>
    </row>
    <row r="1375" spans="1:33" ht="30" customHeight="1">
      <c r="A1375" s="893" t="s">
        <v>6961</v>
      </c>
      <c r="B1375" s="5644" t="s">
        <v>4941</v>
      </c>
      <c r="C1375" s="674">
        <v>45247</v>
      </c>
      <c r="D1375" s="674">
        <v>45257</v>
      </c>
      <c r="E1375" s="593"/>
      <c r="F1375" s="862"/>
      <c r="G1375" s="619">
        <v>8623</v>
      </c>
      <c r="H1375" s="619" t="s">
        <v>768</v>
      </c>
      <c r="I1375" s="619"/>
      <c r="J1375" s="1075" t="s">
        <v>5023</v>
      </c>
      <c r="K1375" s="1044" t="s">
        <v>4942</v>
      </c>
      <c r="L1375" s="1068" t="s">
        <v>28</v>
      </c>
      <c r="M1375" s="615" t="s">
        <v>4974</v>
      </c>
      <c r="N1375" s="1071"/>
      <c r="O1375" s="675">
        <v>2</v>
      </c>
      <c r="P1375" s="675">
        <v>2</v>
      </c>
      <c r="Q1375" s="807" t="s">
        <v>4943</v>
      </c>
      <c r="R1375" s="712"/>
      <c r="S1375" s="712"/>
      <c r="T1375" s="712"/>
      <c r="U1375" s="712"/>
      <c r="V1375" s="981" t="s">
        <v>2073</v>
      </c>
      <c r="W1375" s="714"/>
      <c r="X1375" s="981" t="s">
        <v>37</v>
      </c>
      <c r="Y1375" s="712"/>
      <c r="Z1375" s="3823" t="s">
        <v>45</v>
      </c>
      <c r="AA1375" s="592"/>
      <c r="AB1375" s="3853" t="s">
        <v>5535</v>
      </c>
      <c r="AC1375" s="722">
        <v>1500</v>
      </c>
      <c r="AD1375" s="722">
        <v>6850</v>
      </c>
      <c r="AE1375" s="722">
        <f t="shared" si="57"/>
        <v>15200</v>
      </c>
      <c r="AF1375" s="31"/>
      <c r="AG1375" s="31"/>
    </row>
    <row r="1376" spans="1:33" ht="30" customHeight="1">
      <c r="A1376" s="893" t="s">
        <v>6961</v>
      </c>
      <c r="B1376" s="5802" t="s">
        <v>4944</v>
      </c>
      <c r="C1376" s="677">
        <v>45246</v>
      </c>
      <c r="D1376" s="677">
        <v>45254</v>
      </c>
      <c r="E1376" s="593"/>
      <c r="F1376" s="862"/>
      <c r="G1376" s="605">
        <v>8623</v>
      </c>
      <c r="H1376" s="605">
        <v>21</v>
      </c>
      <c r="I1376" s="605"/>
      <c r="J1376" s="1077" t="s">
        <v>4945</v>
      </c>
      <c r="K1376" s="1078" t="s">
        <v>4946</v>
      </c>
      <c r="L1376" s="1079" t="s">
        <v>173</v>
      </c>
      <c r="M1376" s="621" t="s">
        <v>4975</v>
      </c>
      <c r="N1376" s="1080"/>
      <c r="O1376" s="679">
        <v>1</v>
      </c>
      <c r="P1376" s="679">
        <v>1</v>
      </c>
      <c r="Q1376" s="886" t="s">
        <v>4947</v>
      </c>
      <c r="R1376" s="760"/>
      <c r="S1376" s="760"/>
      <c r="T1376" s="760"/>
      <c r="U1376" s="760"/>
      <c r="V1376" s="605" t="s">
        <v>2073</v>
      </c>
      <c r="W1376" s="762"/>
      <c r="X1376" s="981" t="s">
        <v>37</v>
      </c>
      <c r="Y1376" s="760"/>
      <c r="Z1376" s="3823" t="s">
        <v>45</v>
      </c>
      <c r="AA1376" s="592"/>
      <c r="AB1376" s="3855" t="s">
        <v>5542</v>
      </c>
      <c r="AC1376" s="752">
        <v>1500</v>
      </c>
      <c r="AD1376" s="752">
        <v>6850</v>
      </c>
      <c r="AE1376" s="752">
        <f t="shared" si="57"/>
        <v>8350</v>
      </c>
      <c r="AF1376" s="247"/>
      <c r="AG1376" s="247"/>
    </row>
    <row r="1377" spans="1:33" ht="30" customHeight="1">
      <c r="A1377" s="897" t="s">
        <v>6900</v>
      </c>
      <c r="B1377" s="5802" t="s">
        <v>4948</v>
      </c>
      <c r="C1377" s="677">
        <v>45247</v>
      </c>
      <c r="D1377" s="677">
        <v>45253</v>
      </c>
      <c r="E1377" s="593"/>
      <c r="F1377" s="862"/>
      <c r="G1377" s="605">
        <v>8625</v>
      </c>
      <c r="H1377" s="605"/>
      <c r="I1377" s="605" t="s">
        <v>92</v>
      </c>
      <c r="J1377" s="1077" t="s">
        <v>4949</v>
      </c>
      <c r="K1377" s="1078" t="s">
        <v>4950</v>
      </c>
      <c r="L1377" s="1079" t="s">
        <v>193</v>
      </c>
      <c r="M1377" s="621" t="s">
        <v>4976</v>
      </c>
      <c r="N1377" s="1080"/>
      <c r="O1377" s="679">
        <v>6</v>
      </c>
      <c r="P1377" s="679">
        <v>6</v>
      </c>
      <c r="Q1377" s="886" t="s">
        <v>4951</v>
      </c>
      <c r="R1377" s="760"/>
      <c r="S1377" s="712"/>
      <c r="T1377" s="712"/>
      <c r="U1377" s="712"/>
      <c r="V1377" s="619" t="s">
        <v>2073</v>
      </c>
      <c r="W1377" s="714"/>
      <c r="X1377" s="981" t="s">
        <v>37</v>
      </c>
      <c r="Y1377" s="712"/>
      <c r="Z1377" s="3786" t="s">
        <v>45</v>
      </c>
      <c r="AA1377" s="592"/>
      <c r="AB1377" s="3853" t="s">
        <v>5538</v>
      </c>
      <c r="AC1377" s="722">
        <v>0</v>
      </c>
      <c r="AD1377" s="722">
        <v>5940</v>
      </c>
      <c r="AE1377" s="752">
        <f t="shared" si="57"/>
        <v>35640</v>
      </c>
      <c r="AF1377" s="31"/>
      <c r="AG1377" s="31"/>
    </row>
    <row r="1378" spans="1:33" ht="30" customHeight="1">
      <c r="A1378" s="893" t="s">
        <v>6952</v>
      </c>
      <c r="B1378" s="5802" t="s">
        <v>4952</v>
      </c>
      <c r="C1378" s="677">
        <v>45247</v>
      </c>
      <c r="D1378" s="677">
        <v>45253</v>
      </c>
      <c r="E1378" s="593"/>
      <c r="F1378" s="862"/>
      <c r="G1378" s="605">
        <v>8646</v>
      </c>
      <c r="H1378" s="605" t="s">
        <v>4953</v>
      </c>
      <c r="I1378" s="605"/>
      <c r="J1378" s="1077" t="s">
        <v>4954</v>
      </c>
      <c r="K1378" s="1078" t="s">
        <v>4955</v>
      </c>
      <c r="L1378" s="1079" t="s">
        <v>28</v>
      </c>
      <c r="M1378" s="621" t="s">
        <v>4977</v>
      </c>
      <c r="N1378" s="1080"/>
      <c r="O1378" s="679">
        <v>2</v>
      </c>
      <c r="P1378" s="679">
        <v>2</v>
      </c>
      <c r="Q1378" s="886" t="s">
        <v>4956</v>
      </c>
      <c r="R1378" s="760"/>
      <c r="S1378" s="712"/>
      <c r="T1378" s="712"/>
      <c r="U1378" s="712"/>
      <c r="V1378" s="977" t="s">
        <v>2073</v>
      </c>
      <c r="W1378" s="714"/>
      <c r="X1378" s="981" t="s">
        <v>37</v>
      </c>
      <c r="Y1378" s="712"/>
      <c r="Z1378" s="726" t="s">
        <v>45</v>
      </c>
      <c r="AA1378" s="592"/>
      <c r="AB1378" s="3853" t="s">
        <v>5541</v>
      </c>
      <c r="AC1378" s="722">
        <v>0</v>
      </c>
      <c r="AD1378" s="722">
        <v>7938</v>
      </c>
      <c r="AE1378" s="722">
        <f t="shared" si="57"/>
        <v>15876</v>
      </c>
      <c r="AF1378" s="31"/>
      <c r="AG1378" s="31"/>
    </row>
    <row r="1379" spans="1:33" ht="30" customHeight="1">
      <c r="A1379" s="614" t="s">
        <v>6975</v>
      </c>
      <c r="B1379" s="5802" t="s">
        <v>4957</v>
      </c>
      <c r="C1379" s="677">
        <v>45247</v>
      </c>
      <c r="D1379" s="677">
        <v>45254</v>
      </c>
      <c r="E1379" s="593"/>
      <c r="F1379" s="862"/>
      <c r="G1379" s="605"/>
      <c r="H1379" s="605"/>
      <c r="I1379" s="605" t="s">
        <v>92</v>
      </c>
      <c r="J1379" s="1077" t="s">
        <v>4958</v>
      </c>
      <c r="K1379" s="1078" t="s">
        <v>4959</v>
      </c>
      <c r="L1379" s="1079" t="s">
        <v>173</v>
      </c>
      <c r="M1379" s="621" t="s">
        <v>4978</v>
      </c>
      <c r="N1379" s="1080"/>
      <c r="O1379" s="679">
        <v>1</v>
      </c>
      <c r="P1379" s="679">
        <v>1</v>
      </c>
      <c r="Q1379" s="886" t="s">
        <v>4960</v>
      </c>
      <c r="R1379" s="760"/>
      <c r="S1379" s="712"/>
      <c r="T1379" s="712"/>
      <c r="U1379" s="712"/>
      <c r="V1379" s="619" t="s">
        <v>2073</v>
      </c>
      <c r="W1379" s="714"/>
      <c r="X1379" s="3165" t="s">
        <v>37</v>
      </c>
      <c r="Y1379" s="712"/>
      <c r="Z1379" s="641" t="s">
        <v>45</v>
      </c>
      <c r="AA1379" s="592"/>
      <c r="AB1379" s="3853" t="s">
        <v>5539</v>
      </c>
      <c r="AC1379" s="722">
        <v>0</v>
      </c>
      <c r="AD1379" s="722">
        <v>6643.53</v>
      </c>
      <c r="AE1379" s="722">
        <f t="shared" si="57"/>
        <v>6643.53</v>
      </c>
      <c r="AF1379" s="31"/>
      <c r="AG1379" s="31"/>
    </row>
    <row r="1380" spans="1:33" ht="30" customHeight="1">
      <c r="A1380" s="614" t="s">
        <v>6975</v>
      </c>
      <c r="B1380" s="5802" t="s">
        <v>4961</v>
      </c>
      <c r="C1380" s="677">
        <v>45247</v>
      </c>
      <c r="D1380" s="677">
        <v>45259</v>
      </c>
      <c r="E1380" s="593"/>
      <c r="F1380" s="862"/>
      <c r="G1380" s="605"/>
      <c r="H1380" s="605"/>
      <c r="I1380" s="605" t="s">
        <v>92</v>
      </c>
      <c r="J1380" s="1081" t="s">
        <v>5022</v>
      </c>
      <c r="K1380" s="1078" t="s">
        <v>4962</v>
      </c>
      <c r="L1380" s="1079" t="s">
        <v>67</v>
      </c>
      <c r="M1380" s="621" t="s">
        <v>4979</v>
      </c>
      <c r="N1380" s="1080"/>
      <c r="O1380" s="679">
        <v>7</v>
      </c>
      <c r="P1380" s="679">
        <v>7</v>
      </c>
      <c r="Q1380" s="886" t="s">
        <v>4963</v>
      </c>
      <c r="R1380" s="760"/>
      <c r="S1380" s="712"/>
      <c r="T1380" s="712"/>
      <c r="U1380" s="712"/>
      <c r="V1380" s="619" t="s">
        <v>2073</v>
      </c>
      <c r="W1380" s="714"/>
      <c r="X1380" s="721" t="s">
        <v>37</v>
      </c>
      <c r="Y1380" s="712"/>
      <c r="Z1380" s="3795" t="s">
        <v>45</v>
      </c>
      <c r="AA1380" s="592"/>
      <c r="AB1380" s="3853" t="s">
        <v>5536</v>
      </c>
      <c r="AC1380" s="722">
        <v>4500</v>
      </c>
      <c r="AD1380" s="722">
        <v>6643.53</v>
      </c>
      <c r="AE1380" s="722">
        <f t="shared" si="57"/>
        <v>51004.71</v>
      </c>
      <c r="AF1380" s="31"/>
      <c r="AG1380" s="31"/>
    </row>
    <row r="1381" spans="1:33" ht="30" customHeight="1">
      <c r="A1381" s="737" t="s">
        <v>6973</v>
      </c>
      <c r="B1381" s="5802" t="s">
        <v>4964</v>
      </c>
      <c r="C1381" s="677">
        <v>45246</v>
      </c>
      <c r="D1381" s="677">
        <v>45258</v>
      </c>
      <c r="E1381" s="593"/>
      <c r="F1381" s="862"/>
      <c r="G1381" s="605">
        <v>8598</v>
      </c>
      <c r="H1381" s="605" t="s">
        <v>4965</v>
      </c>
      <c r="I1381" s="605"/>
      <c r="J1381" s="1082" t="s">
        <v>4966</v>
      </c>
      <c r="K1381" s="1078" t="s">
        <v>4967</v>
      </c>
      <c r="L1381" s="1079" t="s">
        <v>28</v>
      </c>
      <c r="M1381" s="621" t="s">
        <v>4980</v>
      </c>
      <c r="N1381" s="1080"/>
      <c r="O1381" s="679">
        <v>2</v>
      </c>
      <c r="P1381" s="679">
        <v>2</v>
      </c>
      <c r="Q1381" s="886" t="s">
        <v>4968</v>
      </c>
      <c r="R1381" s="760"/>
      <c r="S1381" s="712"/>
      <c r="T1381" s="712"/>
      <c r="U1381" s="712"/>
      <c r="V1381" s="619" t="s">
        <v>2073</v>
      </c>
      <c r="W1381" s="714"/>
      <c r="X1381" s="721" t="s">
        <v>37</v>
      </c>
      <c r="Y1381" s="712"/>
      <c r="Z1381" s="3795" t="s">
        <v>45</v>
      </c>
      <c r="AA1381" s="592"/>
      <c r="AB1381" s="847" t="s">
        <v>5540</v>
      </c>
      <c r="AC1381" s="722">
        <v>6750</v>
      </c>
      <c r="AD1381" s="722">
        <v>6272.02</v>
      </c>
      <c r="AE1381" s="722">
        <f t="shared" si="57"/>
        <v>19294.04</v>
      </c>
      <c r="AF1381" s="31"/>
      <c r="AG1381" s="31"/>
    </row>
    <row r="1382" spans="1:33" ht="30" customHeight="1">
      <c r="A1382" s="737" t="s">
        <v>6960</v>
      </c>
      <c r="B1382" s="5644" t="s">
        <v>4981</v>
      </c>
      <c r="C1382" s="677">
        <v>45247</v>
      </c>
      <c r="D1382" s="677">
        <v>45254</v>
      </c>
      <c r="E1382" s="602"/>
      <c r="F1382" s="862"/>
      <c r="G1382" s="619">
        <v>8595</v>
      </c>
      <c r="H1382" s="619" t="s">
        <v>2723</v>
      </c>
      <c r="I1382" s="619"/>
      <c r="J1382" s="1075" t="s">
        <v>4998</v>
      </c>
      <c r="K1382" s="1044" t="s">
        <v>4982</v>
      </c>
      <c r="L1382" s="1079" t="s">
        <v>341</v>
      </c>
      <c r="M1382" s="615" t="s">
        <v>5013</v>
      </c>
      <c r="N1382" s="1080"/>
      <c r="O1382" s="679">
        <v>12</v>
      </c>
      <c r="P1382" s="679">
        <v>12</v>
      </c>
      <c r="Q1382" s="807" t="s">
        <v>4983</v>
      </c>
      <c r="R1382" s="712"/>
      <c r="S1382" s="712"/>
      <c r="T1382" s="712"/>
      <c r="U1382" s="712"/>
      <c r="V1382" s="619" t="s">
        <v>2073</v>
      </c>
      <c r="W1382" s="714"/>
      <c r="X1382" s="640" t="s">
        <v>37</v>
      </c>
      <c r="Y1382" s="712"/>
      <c r="Z1382" s="3786" t="s">
        <v>45</v>
      </c>
      <c r="AA1382" s="592"/>
      <c r="AB1382" s="3853" t="s">
        <v>5537</v>
      </c>
      <c r="AC1382" s="722">
        <v>0</v>
      </c>
      <c r="AD1382" s="722">
        <v>7000</v>
      </c>
      <c r="AE1382" s="722">
        <f t="shared" si="57"/>
        <v>84000</v>
      </c>
      <c r="AF1382" s="31"/>
      <c r="AG1382" s="31"/>
    </row>
    <row r="1383" spans="1:33" ht="30" customHeight="1">
      <c r="A1383" s="893" t="s">
        <v>6958</v>
      </c>
      <c r="B1383" s="5802" t="s">
        <v>4984</v>
      </c>
      <c r="C1383" s="677">
        <v>45250</v>
      </c>
      <c r="D1383" s="677">
        <v>45265</v>
      </c>
      <c r="E1383" s="593"/>
      <c r="F1383" s="862"/>
      <c r="G1383" s="605">
        <v>8369</v>
      </c>
      <c r="H1383" s="605" t="s">
        <v>4985</v>
      </c>
      <c r="I1383" s="605"/>
      <c r="J1383" s="1082" t="s">
        <v>4986</v>
      </c>
      <c r="K1383" s="1078" t="s">
        <v>463</v>
      </c>
      <c r="L1383" s="1079" t="s">
        <v>28</v>
      </c>
      <c r="M1383" s="621" t="s">
        <v>5014</v>
      </c>
      <c r="N1383" s="1080"/>
      <c r="O1383" s="679">
        <v>2</v>
      </c>
      <c r="P1383" s="679">
        <v>2</v>
      </c>
      <c r="Q1383" s="886" t="s">
        <v>4987</v>
      </c>
      <c r="R1383" s="760"/>
      <c r="S1383" s="712"/>
      <c r="T1383" s="712"/>
      <c r="U1383" s="712"/>
      <c r="V1383" s="640" t="s">
        <v>2073</v>
      </c>
      <c r="W1383" s="714"/>
      <c r="X1383" s="640" t="s">
        <v>37</v>
      </c>
      <c r="Y1383" s="712"/>
      <c r="Z1383" s="726" t="s">
        <v>45</v>
      </c>
      <c r="AA1383" s="592"/>
      <c r="AB1383" s="3853" t="s">
        <v>5537</v>
      </c>
      <c r="AC1383" s="722">
        <v>34500</v>
      </c>
      <c r="AD1383" s="722">
        <v>11385</v>
      </c>
      <c r="AE1383" s="722">
        <f t="shared" si="57"/>
        <v>57270</v>
      </c>
      <c r="AF1383" s="31"/>
      <c r="AG1383" s="31"/>
    </row>
    <row r="1384" spans="1:33" ht="30" customHeight="1">
      <c r="A1384" s="757" t="s">
        <v>6970</v>
      </c>
      <c r="B1384" s="5644" t="s">
        <v>4988</v>
      </c>
      <c r="C1384" s="674">
        <v>45250</v>
      </c>
      <c r="D1384" s="674">
        <v>45257</v>
      </c>
      <c r="E1384" s="593"/>
      <c r="F1384" s="833"/>
      <c r="G1384" s="619">
        <v>8604</v>
      </c>
      <c r="H1384" s="619"/>
      <c r="I1384" s="619" t="s">
        <v>92</v>
      </c>
      <c r="J1384" s="645" t="s">
        <v>1644</v>
      </c>
      <c r="K1384" s="1044" t="s">
        <v>1645</v>
      </c>
      <c r="L1384" s="1079" t="s">
        <v>341</v>
      </c>
      <c r="M1384" s="615" t="s">
        <v>5015</v>
      </c>
      <c r="N1384" s="1080"/>
      <c r="O1384" s="679">
        <v>12</v>
      </c>
      <c r="P1384" s="679">
        <v>12</v>
      </c>
      <c r="Q1384" s="886" t="s">
        <v>4989</v>
      </c>
      <c r="R1384" s="760"/>
      <c r="S1384" s="712"/>
      <c r="T1384" s="712"/>
      <c r="U1384" s="712"/>
      <c r="V1384" s="968" t="s">
        <v>2073</v>
      </c>
      <c r="W1384" s="714"/>
      <c r="X1384" s="721" t="s">
        <v>37</v>
      </c>
      <c r="Y1384" s="712"/>
      <c r="Z1384" s="3795" t="s">
        <v>45</v>
      </c>
      <c r="AA1384" s="592"/>
      <c r="AB1384" s="3853" t="s">
        <v>5537</v>
      </c>
      <c r="AC1384" s="722">
        <v>0</v>
      </c>
      <c r="AD1384" s="722">
        <v>7350</v>
      </c>
      <c r="AE1384" s="722">
        <f t="shared" si="57"/>
        <v>88200</v>
      </c>
      <c r="AF1384" s="31"/>
      <c r="AG1384" s="31"/>
    </row>
    <row r="1385" spans="1:33" ht="30" customHeight="1">
      <c r="A1385" s="737" t="s">
        <v>6950</v>
      </c>
      <c r="B1385" s="5802" t="s">
        <v>4990</v>
      </c>
      <c r="C1385" s="677">
        <v>45247</v>
      </c>
      <c r="D1385" s="677">
        <v>45258</v>
      </c>
      <c r="E1385" s="602"/>
      <c r="F1385" s="862"/>
      <c r="G1385" s="605">
        <v>8617</v>
      </c>
      <c r="H1385" s="605" t="s">
        <v>4991</v>
      </c>
      <c r="I1385" s="605"/>
      <c r="J1385" s="1081" t="s">
        <v>4997</v>
      </c>
      <c r="K1385" s="1078" t="s">
        <v>4992</v>
      </c>
      <c r="L1385" s="1079" t="s">
        <v>28</v>
      </c>
      <c r="M1385" s="621" t="s">
        <v>5016</v>
      </c>
      <c r="N1385" s="1080"/>
      <c r="O1385" s="679">
        <v>2</v>
      </c>
      <c r="P1385" s="679">
        <v>2</v>
      </c>
      <c r="Q1385" s="886" t="s">
        <v>4993</v>
      </c>
      <c r="R1385" s="760"/>
      <c r="S1385" s="712"/>
      <c r="T1385" s="712"/>
      <c r="U1385" s="712"/>
      <c r="V1385" s="619" t="s">
        <v>2073</v>
      </c>
      <c r="W1385" s="714"/>
      <c r="X1385" s="619" t="s">
        <v>37</v>
      </c>
      <c r="Y1385" s="712"/>
      <c r="Z1385" s="3795" t="s">
        <v>45</v>
      </c>
      <c r="AA1385" s="592"/>
      <c r="AB1385" s="3853" t="s">
        <v>5537</v>
      </c>
      <c r="AC1385" s="722">
        <v>20000</v>
      </c>
      <c r="AD1385" s="722">
        <v>11385</v>
      </c>
      <c r="AE1385" s="722">
        <f t="shared" si="57"/>
        <v>42770</v>
      </c>
      <c r="AF1385" s="31"/>
      <c r="AG1385" s="31"/>
    </row>
    <row r="1386" spans="1:33" ht="30" customHeight="1">
      <c r="A1386" s="757" t="s">
        <v>6967</v>
      </c>
      <c r="B1386" s="9042" t="s">
        <v>4994</v>
      </c>
      <c r="C1386" s="8843">
        <v>45247</v>
      </c>
      <c r="D1386" s="8843">
        <v>45337</v>
      </c>
      <c r="E1386" s="8864"/>
      <c r="F1386" s="8877"/>
      <c r="G1386" s="8849">
        <v>8607</v>
      </c>
      <c r="H1386" s="8849">
        <v>136</v>
      </c>
      <c r="I1386" s="8849"/>
      <c r="J1386" s="9566" t="s">
        <v>4995</v>
      </c>
      <c r="K1386" s="9553" t="s">
        <v>4996</v>
      </c>
      <c r="L1386" s="1670" t="s">
        <v>7367</v>
      </c>
      <c r="M1386" s="8868" t="s">
        <v>5017</v>
      </c>
      <c r="N1386" s="1080" t="s">
        <v>3953</v>
      </c>
      <c r="O1386" s="679">
        <v>2</v>
      </c>
      <c r="P1386" s="679">
        <v>2</v>
      </c>
      <c r="Q1386" s="9573" t="s">
        <v>6691</v>
      </c>
      <c r="R1386" s="8859"/>
      <c r="S1386" s="712"/>
      <c r="T1386" s="712"/>
      <c r="U1386" s="712"/>
      <c r="V1386" s="8849" t="s">
        <v>2073</v>
      </c>
      <c r="W1386" s="8859"/>
      <c r="X1386" s="8849" t="s">
        <v>37</v>
      </c>
      <c r="Y1386" s="8859"/>
      <c r="Z1386" s="9010" t="s">
        <v>45</v>
      </c>
      <c r="AA1386" s="592"/>
      <c r="AB1386" s="9049" t="s">
        <v>5536</v>
      </c>
      <c r="AC1386" s="8912">
        <v>0</v>
      </c>
      <c r="AD1386" s="722">
        <v>101200</v>
      </c>
      <c r="AE1386" s="8912">
        <f>SUM(AD1386*P1386+AD1387*P1387+AC1386)</f>
        <v>220800</v>
      </c>
      <c r="AF1386" s="9224"/>
      <c r="AG1386" s="9224"/>
    </row>
    <row r="1387" spans="1:33" ht="30" customHeight="1">
      <c r="A1387" s="757" t="s">
        <v>6967</v>
      </c>
      <c r="B1387" s="9044"/>
      <c r="C1387" s="8845"/>
      <c r="D1387" s="8845"/>
      <c r="E1387" s="8866"/>
      <c r="F1387" s="8878"/>
      <c r="G1387" s="8850"/>
      <c r="H1387" s="8850"/>
      <c r="I1387" s="8850"/>
      <c r="J1387" s="9568"/>
      <c r="K1387" s="9554"/>
      <c r="L1387" s="3029" t="s">
        <v>18250</v>
      </c>
      <c r="M1387" s="8869"/>
      <c r="N1387" s="1671" t="s">
        <v>3951</v>
      </c>
      <c r="O1387" s="679">
        <v>2</v>
      </c>
      <c r="P1387" s="138">
        <v>2</v>
      </c>
      <c r="Q1387" s="8892"/>
      <c r="R1387" s="8860"/>
      <c r="S1387" s="712"/>
      <c r="T1387" s="712"/>
      <c r="U1387" s="712"/>
      <c r="V1387" s="8850"/>
      <c r="W1387" s="8860"/>
      <c r="X1387" s="8850"/>
      <c r="Y1387" s="8860"/>
      <c r="Z1387" s="8894"/>
      <c r="AA1387" s="592"/>
      <c r="AB1387" s="9059"/>
      <c r="AC1387" s="8913"/>
      <c r="AD1387" s="722">
        <v>9200</v>
      </c>
      <c r="AE1387" s="8913"/>
      <c r="AF1387" s="9071"/>
      <c r="AG1387" s="9071"/>
    </row>
    <row r="1388" spans="1:33" ht="30" customHeight="1">
      <c r="A1388" s="757" t="s">
        <v>6967</v>
      </c>
      <c r="B1388" s="9042" t="s">
        <v>4999</v>
      </c>
      <c r="C1388" s="8843">
        <v>45247</v>
      </c>
      <c r="D1388" s="8843">
        <v>45303</v>
      </c>
      <c r="E1388" s="8864"/>
      <c r="F1388" s="8877"/>
      <c r="G1388" s="8849">
        <v>8607</v>
      </c>
      <c r="H1388" s="8849" t="s">
        <v>1257</v>
      </c>
      <c r="I1388" s="8849"/>
      <c r="J1388" s="9566" t="s">
        <v>5000</v>
      </c>
      <c r="K1388" s="9553" t="s">
        <v>5001</v>
      </c>
      <c r="L1388" s="1079" t="s">
        <v>1093</v>
      </c>
      <c r="M1388" s="8868" t="s">
        <v>5018</v>
      </c>
      <c r="N1388" s="1080" t="s">
        <v>3953</v>
      </c>
      <c r="O1388" s="679">
        <v>2</v>
      </c>
      <c r="P1388" s="679">
        <v>2</v>
      </c>
      <c r="Q1388" s="9562" t="s">
        <v>6598</v>
      </c>
      <c r="R1388" s="8859"/>
      <c r="S1388" s="712"/>
      <c r="T1388" s="712"/>
      <c r="U1388" s="712"/>
      <c r="V1388" s="8849" t="s">
        <v>2073</v>
      </c>
      <c r="W1388" s="8859"/>
      <c r="X1388" s="8849" t="s">
        <v>37</v>
      </c>
      <c r="Y1388" s="8859"/>
      <c r="Z1388" s="9055" t="s">
        <v>45</v>
      </c>
      <c r="AA1388" s="592"/>
      <c r="AB1388" s="9049" t="s">
        <v>5536</v>
      </c>
      <c r="AC1388" s="8912">
        <v>0</v>
      </c>
      <c r="AD1388" s="722">
        <v>101200</v>
      </c>
      <c r="AE1388" s="8912">
        <f>SUM(AD1388*P1388+AD1389*P1389+AD1390*P1390+AC1388)</f>
        <v>288880</v>
      </c>
      <c r="AF1388" s="9224"/>
      <c r="AG1388" s="9224"/>
    </row>
    <row r="1389" spans="1:33" ht="30" customHeight="1">
      <c r="A1389" s="757" t="s">
        <v>6967</v>
      </c>
      <c r="B1389" s="9043"/>
      <c r="C1389" s="8844"/>
      <c r="D1389" s="8844"/>
      <c r="E1389" s="8865"/>
      <c r="F1389" s="8880"/>
      <c r="G1389" s="8863"/>
      <c r="H1389" s="8863"/>
      <c r="I1389" s="8863"/>
      <c r="J1389" s="9567"/>
      <c r="K1389" s="9560"/>
      <c r="L1389" s="1083" t="s">
        <v>1095</v>
      </c>
      <c r="M1389" s="8870"/>
      <c r="N1389" s="1035" t="s">
        <v>3951</v>
      </c>
      <c r="O1389" s="679">
        <v>1</v>
      </c>
      <c r="P1389" s="679">
        <v>1</v>
      </c>
      <c r="Q1389" s="9271"/>
      <c r="R1389" s="8902"/>
      <c r="S1389" s="712"/>
      <c r="T1389" s="712"/>
      <c r="U1389" s="712"/>
      <c r="V1389" s="8863"/>
      <c r="W1389" s="8902"/>
      <c r="X1389" s="8863"/>
      <c r="Y1389" s="8902"/>
      <c r="Z1389" s="8896"/>
      <c r="AA1389" s="592"/>
      <c r="AB1389" s="9058"/>
      <c r="AC1389" s="8920"/>
      <c r="AD1389" s="722">
        <v>43240</v>
      </c>
      <c r="AE1389" s="8920"/>
      <c r="AF1389" s="9212"/>
      <c r="AG1389" s="9212"/>
    </row>
    <row r="1390" spans="1:33" ht="30" customHeight="1">
      <c r="A1390" s="757" t="s">
        <v>6967</v>
      </c>
      <c r="B1390" s="9044"/>
      <c r="C1390" s="8845"/>
      <c r="D1390" s="8845"/>
      <c r="E1390" s="8866"/>
      <c r="F1390" s="8878"/>
      <c r="G1390" s="8850"/>
      <c r="H1390" s="8850"/>
      <c r="I1390" s="8850"/>
      <c r="J1390" s="9568"/>
      <c r="K1390" s="9554"/>
      <c r="L1390" s="1083" t="s">
        <v>1095</v>
      </c>
      <c r="M1390" s="8869"/>
      <c r="N1390" s="1035" t="s">
        <v>3951</v>
      </c>
      <c r="O1390" s="679">
        <v>1</v>
      </c>
      <c r="P1390" s="679">
        <v>1</v>
      </c>
      <c r="Q1390" s="8892"/>
      <c r="R1390" s="8860"/>
      <c r="S1390" s="712"/>
      <c r="T1390" s="712"/>
      <c r="U1390" s="712"/>
      <c r="V1390" s="8850"/>
      <c r="W1390" s="8860"/>
      <c r="X1390" s="8850"/>
      <c r="Y1390" s="8860"/>
      <c r="Z1390" s="8894"/>
      <c r="AA1390" s="592"/>
      <c r="AB1390" s="9059"/>
      <c r="AC1390" s="8913"/>
      <c r="AD1390" s="722">
        <v>43240</v>
      </c>
      <c r="AE1390" s="8913"/>
      <c r="AF1390" s="9071"/>
      <c r="AG1390" s="9071"/>
    </row>
    <row r="1391" spans="1:33" ht="30" customHeight="1">
      <c r="A1391" s="893" t="s">
        <v>6975</v>
      </c>
      <c r="B1391" s="9020" t="s">
        <v>5002</v>
      </c>
      <c r="C1391" s="8843">
        <v>45247</v>
      </c>
      <c r="D1391" s="8843">
        <v>45303</v>
      </c>
      <c r="E1391" s="8864"/>
      <c r="F1391" s="8877"/>
      <c r="G1391" s="8849">
        <v>17</v>
      </c>
      <c r="H1391" s="8849">
        <v>282</v>
      </c>
      <c r="I1391" s="8849"/>
      <c r="J1391" s="9083" t="s">
        <v>5003</v>
      </c>
      <c r="K1391" s="9085" t="s">
        <v>5004</v>
      </c>
      <c r="L1391" s="1036" t="s">
        <v>2184</v>
      </c>
      <c r="M1391" s="8868" t="s">
        <v>5019</v>
      </c>
      <c r="N1391" s="753" t="s">
        <v>3957</v>
      </c>
      <c r="O1391" s="679">
        <v>1</v>
      </c>
      <c r="P1391" s="679">
        <v>1</v>
      </c>
      <c r="Q1391" s="9138" t="s">
        <v>5005</v>
      </c>
      <c r="R1391" s="8859"/>
      <c r="S1391" s="712"/>
      <c r="T1391" s="712"/>
      <c r="U1391" s="712"/>
      <c r="V1391" s="8859"/>
      <c r="W1391" s="8859"/>
      <c r="X1391" s="9047" t="s">
        <v>37</v>
      </c>
      <c r="Y1391" s="8859"/>
      <c r="Z1391" s="8893" t="s">
        <v>45</v>
      </c>
      <c r="AA1391" s="592"/>
      <c r="AB1391" s="9049" t="s">
        <v>5536</v>
      </c>
      <c r="AC1391" s="8912">
        <v>4500</v>
      </c>
      <c r="AD1391" s="722">
        <v>38090.93</v>
      </c>
      <c r="AE1391" s="8912">
        <f>SUM(AD1391*P1391+AD1392*P1392+AC1391)</f>
        <v>84225.26999999999</v>
      </c>
      <c r="AF1391" s="247"/>
      <c r="AG1391" s="247"/>
    </row>
    <row r="1392" spans="1:33" ht="30" customHeight="1">
      <c r="A1392" s="893" t="s">
        <v>6975</v>
      </c>
      <c r="B1392" s="9021"/>
      <c r="C1392" s="8845"/>
      <c r="D1392" s="8845"/>
      <c r="E1392" s="8866"/>
      <c r="F1392" s="8878"/>
      <c r="G1392" s="8850"/>
      <c r="H1392" s="8850"/>
      <c r="I1392" s="8850"/>
      <c r="J1392" s="8854"/>
      <c r="K1392" s="8848"/>
      <c r="L1392" s="1038" t="s">
        <v>1095</v>
      </c>
      <c r="M1392" s="8869"/>
      <c r="N1392" s="753" t="s">
        <v>3951</v>
      </c>
      <c r="O1392" s="675">
        <v>1</v>
      </c>
      <c r="P1392" s="675">
        <v>1</v>
      </c>
      <c r="Q1392" s="8892"/>
      <c r="R1392" s="8860"/>
      <c r="S1392" s="712"/>
      <c r="T1392" s="712"/>
      <c r="U1392" s="712"/>
      <c r="V1392" s="8860"/>
      <c r="W1392" s="8860"/>
      <c r="X1392" s="8850"/>
      <c r="Y1392" s="8860"/>
      <c r="Z1392" s="8894"/>
      <c r="AA1392" s="592"/>
      <c r="AB1392" s="8908"/>
      <c r="AC1392" s="8913"/>
      <c r="AD1392" s="722">
        <v>41634.339999999997</v>
      </c>
      <c r="AE1392" s="8913"/>
      <c r="AF1392" s="30"/>
      <c r="AG1392" s="30"/>
    </row>
    <row r="1393" spans="1:33" ht="30" customHeight="1">
      <c r="A1393" s="893" t="s">
        <v>6975</v>
      </c>
      <c r="B1393" s="9020" t="s">
        <v>5006</v>
      </c>
      <c r="C1393" s="8843">
        <v>45247</v>
      </c>
      <c r="D1393" s="8843">
        <v>45303</v>
      </c>
      <c r="E1393" s="8864"/>
      <c r="F1393" s="8877"/>
      <c r="G1393" s="8849">
        <v>17</v>
      </c>
      <c r="H1393" s="8849">
        <v>212</v>
      </c>
      <c r="I1393" s="8849"/>
      <c r="J1393" s="9564" t="s">
        <v>5012</v>
      </c>
      <c r="K1393" s="9085" t="s">
        <v>5007</v>
      </c>
      <c r="L1393" s="1036" t="s">
        <v>62</v>
      </c>
      <c r="M1393" s="8868" t="s">
        <v>5020</v>
      </c>
      <c r="N1393" s="1065" t="s">
        <v>3952</v>
      </c>
      <c r="O1393" s="679">
        <v>5</v>
      </c>
      <c r="P1393" s="679">
        <v>5</v>
      </c>
      <c r="Q1393" s="9138" t="s">
        <v>5008</v>
      </c>
      <c r="R1393" s="8859"/>
      <c r="S1393" s="712"/>
      <c r="T1393" s="712"/>
      <c r="U1393" s="712"/>
      <c r="V1393" s="9126" t="s">
        <v>2073</v>
      </c>
      <c r="W1393" s="8859"/>
      <c r="X1393" s="9048" t="s">
        <v>37</v>
      </c>
      <c r="Y1393" s="8859"/>
      <c r="Z1393" s="9046" t="s">
        <v>45</v>
      </c>
      <c r="AA1393" s="8924"/>
      <c r="AB1393" s="9049" t="s">
        <v>5536</v>
      </c>
      <c r="AC1393" s="8912">
        <v>2250</v>
      </c>
      <c r="AD1393" s="722">
        <v>6643.53</v>
      </c>
      <c r="AE1393" s="8912">
        <f>SUM(AD1393*P1393+AD1394*P1394+AC1393)</f>
        <v>73558.58</v>
      </c>
      <c r="AF1393" s="247"/>
      <c r="AG1393" s="247"/>
    </row>
    <row r="1394" spans="1:33" ht="30" customHeight="1">
      <c r="A1394" s="893" t="s">
        <v>6975</v>
      </c>
      <c r="B1394" s="9021"/>
      <c r="C1394" s="8845"/>
      <c r="D1394" s="8845"/>
      <c r="E1394" s="8866"/>
      <c r="F1394" s="8878"/>
      <c r="G1394" s="8850"/>
      <c r="H1394" s="8850"/>
      <c r="I1394" s="8850"/>
      <c r="J1394" s="8854"/>
      <c r="K1394" s="8848"/>
      <c r="L1394" s="1038" t="s">
        <v>2184</v>
      </c>
      <c r="M1394" s="8869"/>
      <c r="N1394" s="753" t="s">
        <v>3957</v>
      </c>
      <c r="O1394" s="675">
        <v>1</v>
      </c>
      <c r="P1394" s="675">
        <v>1</v>
      </c>
      <c r="Q1394" s="8892"/>
      <c r="R1394" s="8860"/>
      <c r="S1394" s="712"/>
      <c r="T1394" s="712"/>
      <c r="U1394" s="712"/>
      <c r="V1394" s="8850"/>
      <c r="W1394" s="8860"/>
      <c r="X1394" s="8850"/>
      <c r="Y1394" s="8860"/>
      <c r="Z1394" s="8894"/>
      <c r="AA1394" s="8924"/>
      <c r="AB1394" s="8908"/>
      <c r="AC1394" s="8913"/>
      <c r="AD1394" s="722">
        <v>38090.93</v>
      </c>
      <c r="AE1394" s="8913"/>
      <c r="AF1394" s="30"/>
      <c r="AG1394" s="30"/>
    </row>
    <row r="1395" spans="1:33" ht="30" customHeight="1">
      <c r="A1395" s="897" t="s">
        <v>6901</v>
      </c>
      <c r="B1395" s="5644" t="s">
        <v>5009</v>
      </c>
      <c r="C1395" s="677">
        <v>45250</v>
      </c>
      <c r="D1395" s="677">
        <v>45257</v>
      </c>
      <c r="E1395" s="593"/>
      <c r="F1395" s="862"/>
      <c r="G1395" s="605">
        <v>8636</v>
      </c>
      <c r="H1395" s="605" t="s">
        <v>4932</v>
      </c>
      <c r="I1395" s="605"/>
      <c r="J1395" s="1082" t="s">
        <v>5010</v>
      </c>
      <c r="K1395" s="1078" t="s">
        <v>4934</v>
      </c>
      <c r="L1395" s="1079" t="s">
        <v>76</v>
      </c>
      <c r="M1395" s="621" t="s">
        <v>5021</v>
      </c>
      <c r="N1395" s="1080"/>
      <c r="O1395" s="679">
        <v>4</v>
      </c>
      <c r="P1395" s="679">
        <v>4</v>
      </c>
      <c r="Q1395" s="886" t="s">
        <v>5011</v>
      </c>
      <c r="R1395" s="760"/>
      <c r="S1395" s="712"/>
      <c r="T1395" s="712"/>
      <c r="U1395" s="712"/>
      <c r="V1395" s="619" t="s">
        <v>2073</v>
      </c>
      <c r="W1395" s="714"/>
      <c r="X1395" s="721" t="s">
        <v>37</v>
      </c>
      <c r="Y1395" s="712"/>
      <c r="Z1395" s="3785" t="s">
        <v>45</v>
      </c>
      <c r="AA1395" s="592"/>
      <c r="AB1395" s="3853" t="s">
        <v>5537</v>
      </c>
      <c r="AC1395" s="722">
        <v>0</v>
      </c>
      <c r="AD1395" s="722">
        <v>8019</v>
      </c>
      <c r="AE1395" s="722">
        <f t="shared" ref="AE1395:AE1396" si="58">SUM(AD1395*P1395+AC1395)</f>
        <v>32076</v>
      </c>
      <c r="AF1395" s="42">
        <v>719</v>
      </c>
      <c r="AG1395" s="273" t="s">
        <v>362</v>
      </c>
    </row>
    <row r="1396" spans="1:33" ht="30" customHeight="1">
      <c r="A1396" s="893" t="s">
        <v>6957</v>
      </c>
      <c r="B1396" s="5898" t="s">
        <v>5029</v>
      </c>
      <c r="C1396" s="677">
        <v>45250</v>
      </c>
      <c r="D1396" s="677">
        <v>45306</v>
      </c>
      <c r="E1396" s="602"/>
      <c r="F1396" s="862"/>
      <c r="G1396" s="605">
        <v>8627</v>
      </c>
      <c r="H1396" s="605"/>
      <c r="I1396" s="605" t="s">
        <v>92</v>
      </c>
      <c r="J1396" s="1081" t="s">
        <v>5030</v>
      </c>
      <c r="K1396" s="1084" t="s">
        <v>5031</v>
      </c>
      <c r="L1396" s="1036" t="s">
        <v>1093</v>
      </c>
      <c r="M1396" s="621" t="s">
        <v>5037</v>
      </c>
      <c r="N1396" s="1051" t="s">
        <v>3953</v>
      </c>
      <c r="O1396" s="679">
        <v>1</v>
      </c>
      <c r="P1396" s="679">
        <v>1</v>
      </c>
      <c r="Q1396" s="1085" t="s">
        <v>5032</v>
      </c>
      <c r="R1396" s="762"/>
      <c r="S1396" s="712"/>
      <c r="T1396" s="712"/>
      <c r="U1396" s="762"/>
      <c r="V1396" s="763" t="s">
        <v>2073</v>
      </c>
      <c r="W1396" s="763" t="s">
        <v>6781</v>
      </c>
      <c r="X1396" s="763" t="s">
        <v>37</v>
      </c>
      <c r="Y1396" s="762"/>
      <c r="Z1396" s="3827" t="s">
        <v>45</v>
      </c>
      <c r="AA1396" s="592"/>
      <c r="AB1396" s="3855" t="s">
        <v>5537</v>
      </c>
      <c r="AC1396" s="752">
        <v>0</v>
      </c>
      <c r="AD1396" s="722">
        <v>130000</v>
      </c>
      <c r="AE1396" s="722">
        <f t="shared" si="58"/>
        <v>130000</v>
      </c>
      <c r="AF1396" s="247"/>
      <c r="AG1396" s="247"/>
    </row>
    <row r="1397" spans="1:33" ht="30" customHeight="1">
      <c r="A1397" s="897" t="s">
        <v>6900</v>
      </c>
      <c r="B1397" s="5802" t="s">
        <v>5033</v>
      </c>
      <c r="C1397" s="677">
        <v>45250</v>
      </c>
      <c r="D1397" s="677">
        <v>45261</v>
      </c>
      <c r="E1397" s="593"/>
      <c r="F1397" s="862"/>
      <c r="G1397" s="605">
        <v>8625</v>
      </c>
      <c r="H1397" s="605" t="s">
        <v>4883</v>
      </c>
      <c r="I1397" s="605"/>
      <c r="J1397" s="1082" t="s">
        <v>5034</v>
      </c>
      <c r="K1397" s="1078" t="s">
        <v>5035</v>
      </c>
      <c r="L1397" s="1079" t="s">
        <v>28</v>
      </c>
      <c r="M1397" s="621" t="s">
        <v>5038</v>
      </c>
      <c r="N1397" s="1080"/>
      <c r="O1397" s="679">
        <v>2</v>
      </c>
      <c r="P1397" s="679">
        <v>2</v>
      </c>
      <c r="Q1397" s="886" t="s">
        <v>5036</v>
      </c>
      <c r="R1397" s="760"/>
      <c r="S1397" s="712"/>
      <c r="T1397" s="712"/>
      <c r="U1397" s="712"/>
      <c r="V1397" s="979" t="s">
        <v>2073</v>
      </c>
      <c r="W1397" s="714"/>
      <c r="X1397" s="980" t="s">
        <v>37</v>
      </c>
      <c r="Y1397" s="712"/>
      <c r="Z1397" s="3786" t="s">
        <v>45</v>
      </c>
      <c r="AA1397" s="592"/>
      <c r="AB1397" s="3853" t="s">
        <v>5538</v>
      </c>
      <c r="AC1397" s="722">
        <v>4455</v>
      </c>
      <c r="AD1397" s="722">
        <v>5940</v>
      </c>
      <c r="AE1397" s="722">
        <f t="shared" ref="AE1397" si="59">SUM(AD1397*P1397+AC1397)</f>
        <v>16335</v>
      </c>
      <c r="AF1397" s="31"/>
      <c r="AG1397" s="31"/>
    </row>
    <row r="1398" spans="1:33" ht="30" customHeight="1">
      <c r="A1398" s="893" t="s">
        <v>6975</v>
      </c>
      <c r="B1398" s="9020" t="s">
        <v>5040</v>
      </c>
      <c r="C1398" s="8843">
        <v>45252</v>
      </c>
      <c r="D1398" s="8843">
        <v>45308</v>
      </c>
      <c r="E1398" s="8864"/>
      <c r="F1398" s="8877"/>
      <c r="G1398" s="8849">
        <v>17</v>
      </c>
      <c r="H1398" s="8849">
        <v>294</v>
      </c>
      <c r="I1398" s="8849"/>
      <c r="J1398" s="9564" t="s">
        <v>5041</v>
      </c>
      <c r="K1398" s="9085" t="s">
        <v>5042</v>
      </c>
      <c r="L1398" s="1036" t="s">
        <v>1753</v>
      </c>
      <c r="M1398" s="8868" t="s">
        <v>5101</v>
      </c>
      <c r="N1398" s="1065" t="s">
        <v>3952</v>
      </c>
      <c r="O1398" s="679">
        <v>20</v>
      </c>
      <c r="P1398" s="679">
        <v>20</v>
      </c>
      <c r="Q1398" s="9138" t="s">
        <v>5043</v>
      </c>
      <c r="R1398" s="8859"/>
      <c r="S1398" s="712"/>
      <c r="T1398" s="712"/>
      <c r="U1398" s="712"/>
      <c r="V1398" s="8849" t="s">
        <v>2073</v>
      </c>
      <c r="W1398" s="8859"/>
      <c r="X1398" s="9048" t="s">
        <v>37</v>
      </c>
      <c r="Y1398" s="8859"/>
      <c r="Z1398" s="9046" t="s">
        <v>45</v>
      </c>
      <c r="AA1398" s="8924"/>
      <c r="AB1398" s="9049" t="s">
        <v>5536</v>
      </c>
      <c r="AC1398" s="8912">
        <v>2250</v>
      </c>
      <c r="AD1398" s="722">
        <v>6643.53</v>
      </c>
      <c r="AE1398" s="8912">
        <f>SUM(AD1398*P1398+AD1399*P1399+AC1398)</f>
        <v>174983.72</v>
      </c>
      <c r="AF1398" s="247"/>
      <c r="AG1398" s="247"/>
    </row>
    <row r="1399" spans="1:33" ht="30" customHeight="1">
      <c r="A1399" s="893" t="s">
        <v>6975</v>
      </c>
      <c r="B1399" s="9021"/>
      <c r="C1399" s="8845"/>
      <c r="D1399" s="8845"/>
      <c r="E1399" s="8866"/>
      <c r="F1399" s="8878"/>
      <c r="G1399" s="8850"/>
      <c r="H1399" s="8850"/>
      <c r="I1399" s="8850"/>
      <c r="J1399" s="8854"/>
      <c r="K1399" s="8848"/>
      <c r="L1399" s="1038" t="s">
        <v>381</v>
      </c>
      <c r="M1399" s="8869"/>
      <c r="N1399" s="753" t="s">
        <v>3954</v>
      </c>
      <c r="O1399" s="675">
        <v>1</v>
      </c>
      <c r="P1399" s="675">
        <v>1</v>
      </c>
      <c r="Q1399" s="8892"/>
      <c r="R1399" s="8860"/>
      <c r="S1399" s="712"/>
      <c r="T1399" s="712"/>
      <c r="U1399" s="712"/>
      <c r="V1399" s="8850"/>
      <c r="W1399" s="8860"/>
      <c r="X1399" s="8850"/>
      <c r="Y1399" s="8860"/>
      <c r="Z1399" s="8894"/>
      <c r="AA1399" s="8924"/>
      <c r="AB1399" s="8908"/>
      <c r="AC1399" s="8913"/>
      <c r="AD1399" s="722">
        <v>39863.120000000003</v>
      </c>
      <c r="AE1399" s="8913"/>
      <c r="AF1399" s="30"/>
      <c r="AG1399" s="30"/>
    </row>
    <row r="1400" spans="1:33" ht="30" customHeight="1">
      <c r="A1400" s="737" t="s">
        <v>6950</v>
      </c>
      <c r="B1400" s="5644" t="s">
        <v>5044</v>
      </c>
      <c r="C1400" s="677">
        <v>45251</v>
      </c>
      <c r="D1400" s="677">
        <v>45260</v>
      </c>
      <c r="E1400" s="593"/>
      <c r="F1400" s="862"/>
      <c r="G1400" s="605">
        <v>8617</v>
      </c>
      <c r="H1400" s="605" t="s">
        <v>4991</v>
      </c>
      <c r="I1400" s="605"/>
      <c r="J1400" s="1082" t="s">
        <v>4997</v>
      </c>
      <c r="K1400" s="1044" t="s">
        <v>5045</v>
      </c>
      <c r="L1400" s="1079" t="s">
        <v>28</v>
      </c>
      <c r="M1400" s="621" t="s">
        <v>5102</v>
      </c>
      <c r="N1400" s="1080"/>
      <c r="O1400" s="679">
        <v>2</v>
      </c>
      <c r="P1400" s="679">
        <v>2</v>
      </c>
      <c r="Q1400" s="886" t="s">
        <v>4947</v>
      </c>
      <c r="R1400" s="760"/>
      <c r="S1400" s="712"/>
      <c r="T1400" s="712"/>
      <c r="U1400" s="712"/>
      <c r="V1400" s="728" t="s">
        <v>2073</v>
      </c>
      <c r="W1400" s="714"/>
      <c r="X1400" s="721" t="s">
        <v>37</v>
      </c>
      <c r="Y1400" s="712"/>
      <c r="Z1400" s="726" t="s">
        <v>45</v>
      </c>
      <c r="AA1400" s="592"/>
      <c r="AB1400" s="3853" t="s">
        <v>5540</v>
      </c>
      <c r="AC1400" s="722">
        <v>20000</v>
      </c>
      <c r="AD1400" s="722">
        <v>11385</v>
      </c>
      <c r="AE1400" s="722">
        <f t="shared" ref="AE1400:AE1406" si="60">SUM(AD1400*P1400+AC1400)</f>
        <v>42770</v>
      </c>
      <c r="AF1400" s="31"/>
      <c r="AG1400" s="31"/>
    </row>
    <row r="1401" spans="1:33" ht="30" customHeight="1">
      <c r="A1401" s="893" t="s">
        <v>6942</v>
      </c>
      <c r="B1401" s="5644" t="s">
        <v>5046</v>
      </c>
      <c r="C1401" s="674">
        <v>45251</v>
      </c>
      <c r="D1401" s="674">
        <v>45257</v>
      </c>
      <c r="E1401" s="593"/>
      <c r="F1401" s="833"/>
      <c r="G1401" s="619">
        <v>8638</v>
      </c>
      <c r="H1401" s="619" t="s">
        <v>5047</v>
      </c>
      <c r="I1401" s="619"/>
      <c r="J1401" s="645" t="s">
        <v>5048</v>
      </c>
      <c r="K1401" s="1044" t="s">
        <v>5049</v>
      </c>
      <c r="L1401" s="1068" t="s">
        <v>173</v>
      </c>
      <c r="M1401" s="615" t="s">
        <v>5103</v>
      </c>
      <c r="N1401" s="1071"/>
      <c r="O1401" s="675">
        <v>1</v>
      </c>
      <c r="P1401" s="675">
        <v>1</v>
      </c>
      <c r="Q1401" s="807" t="s">
        <v>5050</v>
      </c>
      <c r="R1401" s="712"/>
      <c r="S1401" s="712"/>
      <c r="T1401" s="712"/>
      <c r="U1401" s="712"/>
      <c r="V1401" s="963" t="s">
        <v>2073</v>
      </c>
      <c r="W1401" s="714"/>
      <c r="X1401" s="721" t="s">
        <v>37</v>
      </c>
      <c r="Y1401" s="712"/>
      <c r="Z1401" s="726" t="s">
        <v>45</v>
      </c>
      <c r="AA1401" s="592"/>
      <c r="AB1401" s="3853" t="s">
        <v>5535</v>
      </c>
      <c r="AC1401" s="722">
        <v>0</v>
      </c>
      <c r="AD1401" s="722">
        <v>7613</v>
      </c>
      <c r="AE1401" s="722">
        <f t="shared" si="60"/>
        <v>7613</v>
      </c>
      <c r="AF1401" s="42">
        <v>687</v>
      </c>
      <c r="AG1401" s="273" t="s">
        <v>362</v>
      </c>
    </row>
    <row r="1402" spans="1:33" ht="30" customHeight="1">
      <c r="A1402" s="893" t="s">
        <v>6944</v>
      </c>
      <c r="B1402" s="5802" t="s">
        <v>5051</v>
      </c>
      <c r="C1402" s="677">
        <v>45251</v>
      </c>
      <c r="D1402" s="677">
        <v>45257</v>
      </c>
      <c r="E1402" s="593"/>
      <c r="F1402" s="862"/>
      <c r="G1402" s="605">
        <v>8639</v>
      </c>
      <c r="H1402" s="605" t="s">
        <v>5052</v>
      </c>
      <c r="I1402" s="605"/>
      <c r="J1402" s="1082" t="s">
        <v>5053</v>
      </c>
      <c r="K1402" s="1078" t="s">
        <v>5054</v>
      </c>
      <c r="L1402" s="1079" t="s">
        <v>173</v>
      </c>
      <c r="M1402" s="621" t="s">
        <v>5104</v>
      </c>
      <c r="N1402" s="1080"/>
      <c r="O1402" s="679">
        <v>1</v>
      </c>
      <c r="P1402" s="679">
        <v>1</v>
      </c>
      <c r="Q1402" s="886" t="s">
        <v>4947</v>
      </c>
      <c r="R1402" s="760"/>
      <c r="S1402" s="712"/>
      <c r="T1402" s="712"/>
      <c r="U1402" s="712"/>
      <c r="V1402" s="969" t="s">
        <v>2073</v>
      </c>
      <c r="W1402" s="714"/>
      <c r="X1402" s="721" t="s">
        <v>37</v>
      </c>
      <c r="Y1402" s="712"/>
      <c r="Z1402" s="3776" t="s">
        <v>45</v>
      </c>
      <c r="AA1402" s="592"/>
      <c r="AB1402" s="3853" t="s">
        <v>5543</v>
      </c>
      <c r="AC1402" s="722">
        <v>0</v>
      </c>
      <c r="AD1402" s="722">
        <v>5639.58</v>
      </c>
      <c r="AE1402" s="722">
        <f t="shared" si="60"/>
        <v>5639.58</v>
      </c>
      <c r="AF1402" s="42">
        <v>706</v>
      </c>
      <c r="AG1402" s="273" t="s">
        <v>362</v>
      </c>
    </row>
    <row r="1403" spans="1:33" ht="30" customHeight="1">
      <c r="A1403" s="893" t="s">
        <v>6944</v>
      </c>
      <c r="B1403" s="5802" t="s">
        <v>5055</v>
      </c>
      <c r="C1403" s="677">
        <v>45251</v>
      </c>
      <c r="D1403" s="677">
        <v>45257</v>
      </c>
      <c r="E1403" s="593"/>
      <c r="F1403" s="862"/>
      <c r="G1403" s="605">
        <v>8639</v>
      </c>
      <c r="H1403" s="605" t="s">
        <v>4864</v>
      </c>
      <c r="I1403" s="605"/>
      <c r="J1403" s="1082" t="s">
        <v>5056</v>
      </c>
      <c r="K1403" s="1078" t="s">
        <v>5057</v>
      </c>
      <c r="L1403" s="1079" t="s">
        <v>62</v>
      </c>
      <c r="M1403" s="621" t="s">
        <v>5105</v>
      </c>
      <c r="N1403" s="1080"/>
      <c r="O1403" s="679">
        <v>5</v>
      </c>
      <c r="P1403" s="679">
        <v>5</v>
      </c>
      <c r="Q1403" s="886" t="s">
        <v>4947</v>
      </c>
      <c r="R1403" s="760"/>
      <c r="S1403" s="712"/>
      <c r="T1403" s="712"/>
      <c r="U1403" s="712"/>
      <c r="V1403" s="969" t="s">
        <v>2073</v>
      </c>
      <c r="W1403" s="714"/>
      <c r="X1403" s="721" t="s">
        <v>37</v>
      </c>
      <c r="Y1403" s="712"/>
      <c r="Z1403" s="3795" t="s">
        <v>45</v>
      </c>
      <c r="AA1403" s="592"/>
      <c r="AB1403" s="3853" t="s">
        <v>5539</v>
      </c>
      <c r="AC1403" s="722">
        <v>0</v>
      </c>
      <c r="AD1403" s="722">
        <v>5639.58</v>
      </c>
      <c r="AE1403" s="722">
        <f t="shared" si="60"/>
        <v>28197.9</v>
      </c>
      <c r="AF1403" s="31">
        <v>707</v>
      </c>
      <c r="AG1403" s="273" t="s">
        <v>362</v>
      </c>
    </row>
    <row r="1404" spans="1:33" ht="30" customHeight="1">
      <c r="A1404" s="893" t="s">
        <v>6944</v>
      </c>
      <c r="B1404" s="5802" t="s">
        <v>5058</v>
      </c>
      <c r="C1404" s="677">
        <v>45251</v>
      </c>
      <c r="D1404" s="677">
        <v>45257</v>
      </c>
      <c r="E1404" s="593"/>
      <c r="F1404" s="862"/>
      <c r="G1404" s="605">
        <v>8639</v>
      </c>
      <c r="H1404" s="605" t="s">
        <v>5059</v>
      </c>
      <c r="I1404" s="605"/>
      <c r="J1404" s="1082" t="s">
        <v>5060</v>
      </c>
      <c r="K1404" s="1078" t="s">
        <v>5061</v>
      </c>
      <c r="L1404" s="1079" t="s">
        <v>28</v>
      </c>
      <c r="M1404" s="621" t="s">
        <v>5106</v>
      </c>
      <c r="N1404" s="1080"/>
      <c r="O1404" s="679">
        <v>2</v>
      </c>
      <c r="P1404" s="679">
        <v>2</v>
      </c>
      <c r="Q1404" s="886" t="s">
        <v>5062</v>
      </c>
      <c r="R1404" s="760"/>
      <c r="S1404" s="712"/>
      <c r="T1404" s="712"/>
      <c r="U1404" s="712"/>
      <c r="V1404" s="973" t="s">
        <v>2073</v>
      </c>
      <c r="W1404" s="714"/>
      <c r="X1404" s="721" t="s">
        <v>37</v>
      </c>
      <c r="Y1404" s="712"/>
      <c r="Z1404" s="3795" t="s">
        <v>45</v>
      </c>
      <c r="AA1404" s="592"/>
      <c r="AB1404" s="3853" t="s">
        <v>5585</v>
      </c>
      <c r="AC1404" s="722">
        <v>0</v>
      </c>
      <c r="AD1404" s="722">
        <v>5639.58</v>
      </c>
      <c r="AE1404" s="722">
        <f t="shared" si="60"/>
        <v>11279.16</v>
      </c>
      <c r="AF1404" s="42">
        <v>614</v>
      </c>
      <c r="AG1404" s="273" t="s">
        <v>362</v>
      </c>
    </row>
    <row r="1405" spans="1:33" ht="30" customHeight="1">
      <c r="A1405" s="893" t="s">
        <v>6949</v>
      </c>
      <c r="B1405" s="5802" t="s">
        <v>5063</v>
      </c>
      <c r="C1405" s="677">
        <v>45251</v>
      </c>
      <c r="D1405" s="677">
        <v>45257</v>
      </c>
      <c r="E1405" s="593"/>
      <c r="F1405" s="862"/>
      <c r="G1405" s="605">
        <v>8615</v>
      </c>
      <c r="H1405" s="605">
        <v>195</v>
      </c>
      <c r="I1405" s="605"/>
      <c r="J1405" s="1082" t="s">
        <v>5064</v>
      </c>
      <c r="K1405" s="1078" t="s">
        <v>4259</v>
      </c>
      <c r="L1405" s="1079" t="s">
        <v>173</v>
      </c>
      <c r="M1405" s="621" t="s">
        <v>5107</v>
      </c>
      <c r="N1405" s="1080"/>
      <c r="O1405" s="679">
        <v>1</v>
      </c>
      <c r="P1405" s="679">
        <v>1</v>
      </c>
      <c r="Q1405" s="886" t="s">
        <v>5065</v>
      </c>
      <c r="R1405" s="760"/>
      <c r="S1405" s="712"/>
      <c r="T1405" s="712"/>
      <c r="U1405" s="712"/>
      <c r="V1405" s="619" t="s">
        <v>2073</v>
      </c>
      <c r="W1405" s="714"/>
      <c r="X1405" s="721" t="s">
        <v>37</v>
      </c>
      <c r="Y1405" s="712"/>
      <c r="Z1405" s="726" t="s">
        <v>45</v>
      </c>
      <c r="AA1405" s="592"/>
      <c r="AB1405" s="3853" t="s">
        <v>5585</v>
      </c>
      <c r="AC1405" s="722">
        <v>0</v>
      </c>
      <c r="AD1405" s="722">
        <v>5973.51</v>
      </c>
      <c r="AE1405" s="722">
        <f t="shared" si="60"/>
        <v>5973.51</v>
      </c>
      <c r="AF1405" s="31"/>
      <c r="AG1405" s="31"/>
    </row>
    <row r="1406" spans="1:33" ht="30" customHeight="1">
      <c r="A1406" s="893" t="s">
        <v>6952</v>
      </c>
      <c r="B1406" s="5644" t="s">
        <v>5066</v>
      </c>
      <c r="C1406" s="674">
        <v>45251</v>
      </c>
      <c r="D1406" s="674">
        <v>45260</v>
      </c>
      <c r="E1406" s="593"/>
      <c r="F1406" s="833"/>
      <c r="G1406" s="619"/>
      <c r="H1406" s="619"/>
      <c r="I1406" s="619" t="s">
        <v>92</v>
      </c>
      <c r="J1406" s="645" t="s">
        <v>5067</v>
      </c>
      <c r="K1406" s="1044" t="s">
        <v>5068</v>
      </c>
      <c r="L1406" s="1079" t="s">
        <v>173</v>
      </c>
      <c r="M1406" s="621" t="s">
        <v>5108</v>
      </c>
      <c r="N1406" s="1080"/>
      <c r="O1406" s="679">
        <v>1</v>
      </c>
      <c r="P1406" s="679">
        <v>1</v>
      </c>
      <c r="Q1406" s="886" t="s">
        <v>5069</v>
      </c>
      <c r="R1406" s="762"/>
      <c r="S1406" s="712"/>
      <c r="T1406" s="712"/>
      <c r="U1406" s="712"/>
      <c r="V1406" s="982" t="s">
        <v>2073</v>
      </c>
      <c r="W1406" s="714"/>
      <c r="X1406" s="721" t="s">
        <v>37</v>
      </c>
      <c r="Y1406" s="712"/>
      <c r="Z1406" s="726" t="s">
        <v>45</v>
      </c>
      <c r="AA1406" s="592"/>
      <c r="AB1406" s="3853" t="s">
        <v>5542</v>
      </c>
      <c r="AC1406" s="722">
        <v>2430</v>
      </c>
      <c r="AD1406" s="722">
        <v>7938</v>
      </c>
      <c r="AE1406" s="722">
        <f t="shared" si="60"/>
        <v>10368</v>
      </c>
      <c r="AF1406" s="31"/>
      <c r="AG1406" s="31"/>
    </row>
    <row r="1407" spans="1:33" ht="30" customHeight="1">
      <c r="A1407" s="757" t="s">
        <v>6959</v>
      </c>
      <c r="B1407" s="9019" t="s">
        <v>5070</v>
      </c>
      <c r="C1407" s="8843">
        <v>45252</v>
      </c>
      <c r="D1407" s="8843">
        <v>45307</v>
      </c>
      <c r="E1407" s="940"/>
      <c r="F1407" s="8877"/>
      <c r="G1407" s="8849">
        <v>8634</v>
      </c>
      <c r="H1407" s="9041">
        <v>267</v>
      </c>
      <c r="I1407" s="8849"/>
      <c r="J1407" s="9564" t="s">
        <v>5071</v>
      </c>
      <c r="K1407" s="8871" t="s">
        <v>5117</v>
      </c>
      <c r="L1407" s="619" t="s">
        <v>4019</v>
      </c>
      <c r="M1407" s="8868" t="s">
        <v>5109</v>
      </c>
      <c r="N1407" s="1072" t="s">
        <v>3952</v>
      </c>
      <c r="O1407" s="675">
        <v>15</v>
      </c>
      <c r="P1407" s="675">
        <v>15</v>
      </c>
      <c r="Q1407" s="8938" t="s">
        <v>5072</v>
      </c>
      <c r="R1407" s="8849"/>
      <c r="S1407" s="712"/>
      <c r="T1407" s="712"/>
      <c r="U1407" s="712"/>
      <c r="V1407" s="9563" t="s">
        <v>2073</v>
      </c>
      <c r="W1407" s="8849" t="s">
        <v>7560</v>
      </c>
      <c r="X1407" s="9047" t="s">
        <v>37</v>
      </c>
      <c r="Y1407" s="8859"/>
      <c r="Z1407" s="8919" t="s">
        <v>45</v>
      </c>
      <c r="AA1407" s="8924"/>
      <c r="AB1407" s="9049" t="s">
        <v>5584</v>
      </c>
      <c r="AC1407" s="8912">
        <v>0</v>
      </c>
      <c r="AD1407" s="722">
        <v>7425</v>
      </c>
      <c r="AE1407" s="9648">
        <f>SUM(P1407*AD1407+P1408*AD1408+P1410*AD1410+AC1407+P1409*AD1409)</f>
        <v>413919</v>
      </c>
      <c r="AF1407" s="247"/>
      <c r="AG1407" s="247"/>
    </row>
    <row r="1408" spans="1:33" ht="30" customHeight="1">
      <c r="A1408" s="757" t="s">
        <v>6959</v>
      </c>
      <c r="B1408" s="9024"/>
      <c r="C1408" s="8844"/>
      <c r="D1408" s="8844"/>
      <c r="E1408" s="1086"/>
      <c r="F1408" s="8880"/>
      <c r="G1408" s="8863"/>
      <c r="H1408" s="9015"/>
      <c r="I1408" s="8863"/>
      <c r="J1408" s="9581"/>
      <c r="K1408" s="8858"/>
      <c r="L1408" s="592" t="s">
        <v>2184</v>
      </c>
      <c r="M1408" s="8870"/>
      <c r="N1408" s="234" t="s">
        <v>3954</v>
      </c>
      <c r="O1408" s="675">
        <v>1</v>
      </c>
      <c r="P1408" s="675">
        <v>1</v>
      </c>
      <c r="Q1408" s="8939"/>
      <c r="R1408" s="8863"/>
      <c r="S1408" s="712"/>
      <c r="T1408" s="712"/>
      <c r="U1408" s="712"/>
      <c r="V1408" s="8863"/>
      <c r="W1408" s="8863"/>
      <c r="X1408" s="8863"/>
      <c r="Y1408" s="8902"/>
      <c r="Z1408" s="8896"/>
      <c r="AA1408" s="8924"/>
      <c r="AB1408" s="9058"/>
      <c r="AC1408" s="8920"/>
      <c r="AD1408" s="722">
        <v>44550</v>
      </c>
      <c r="AE1408" s="9649"/>
      <c r="AF1408" s="248"/>
      <c r="AG1408" s="248"/>
    </row>
    <row r="1409" spans="1:33" ht="30" customHeight="1">
      <c r="A1409" s="757" t="s">
        <v>6959</v>
      </c>
      <c r="B1409" s="9024"/>
      <c r="C1409" s="8844"/>
      <c r="D1409" s="8844"/>
      <c r="E1409" s="1086"/>
      <c r="F1409" s="8880"/>
      <c r="G1409" s="8863"/>
      <c r="H1409" s="9015"/>
      <c r="I1409" s="8863"/>
      <c r="J1409" s="9581"/>
      <c r="K1409" s="8858"/>
      <c r="L1409" s="592" t="s">
        <v>1095</v>
      </c>
      <c r="M1409" s="8870"/>
      <c r="N1409" s="923" t="s">
        <v>3951</v>
      </c>
      <c r="O1409" s="675">
        <v>1</v>
      </c>
      <c r="P1409" s="119">
        <v>2</v>
      </c>
      <c r="Q1409" s="8939"/>
      <c r="R1409" s="8863"/>
      <c r="S1409" s="712"/>
      <c r="T1409" s="712"/>
      <c r="U1409" s="712"/>
      <c r="V1409" s="8863"/>
      <c r="W1409" s="8863"/>
      <c r="X1409" s="8863"/>
      <c r="Y1409" s="8902"/>
      <c r="Z1409" s="8896"/>
      <c r="AA1409" s="8924"/>
      <c r="AB1409" s="9058"/>
      <c r="AC1409" s="8920"/>
      <c r="AD1409" s="722">
        <v>46530</v>
      </c>
      <c r="AE1409" s="9649"/>
      <c r="AF1409" s="248"/>
      <c r="AG1409" s="248"/>
    </row>
    <row r="1410" spans="1:33" ht="30" customHeight="1">
      <c r="A1410" s="757" t="s">
        <v>6959</v>
      </c>
      <c r="B1410" s="9025"/>
      <c r="C1410" s="8845"/>
      <c r="D1410" s="8845"/>
      <c r="E1410" s="1087"/>
      <c r="F1410" s="8878"/>
      <c r="G1410" s="8850"/>
      <c r="H1410" s="9016"/>
      <c r="I1410" s="8850"/>
      <c r="J1410" s="9582"/>
      <c r="K1410" s="8854"/>
      <c r="L1410" s="157" t="s">
        <v>6420</v>
      </c>
      <c r="M1410" s="8869"/>
      <c r="N1410" s="1063" t="s">
        <v>3952</v>
      </c>
      <c r="O1410" s="679">
        <v>34</v>
      </c>
      <c r="P1410" s="679">
        <v>34</v>
      </c>
      <c r="Q1410" s="8940"/>
      <c r="R1410" s="8850"/>
      <c r="S1410" s="712"/>
      <c r="T1410" s="712"/>
      <c r="U1410" s="712"/>
      <c r="V1410" s="8850"/>
      <c r="W1410" s="8850"/>
      <c r="X1410" s="8850"/>
      <c r="Y1410" s="8860"/>
      <c r="Z1410" s="8894"/>
      <c r="AA1410" s="8924"/>
      <c r="AB1410" s="9059"/>
      <c r="AC1410" s="8913"/>
      <c r="AD1410" s="722">
        <v>4851</v>
      </c>
      <c r="AE1410" s="9650"/>
      <c r="AF1410" s="30"/>
      <c r="AG1410" s="30"/>
    </row>
    <row r="1411" spans="1:33" ht="30" customHeight="1">
      <c r="A1411" s="757" t="s">
        <v>6959</v>
      </c>
      <c r="B1411" s="9020" t="s">
        <v>5073</v>
      </c>
      <c r="C1411" s="8843">
        <v>45252</v>
      </c>
      <c r="D1411" s="8843">
        <v>45307</v>
      </c>
      <c r="E1411" s="8864"/>
      <c r="F1411" s="8877"/>
      <c r="G1411" s="8849">
        <v>8634</v>
      </c>
      <c r="H1411" s="8849">
        <v>285</v>
      </c>
      <c r="I1411" s="8849"/>
      <c r="J1411" s="9564" t="s">
        <v>5074</v>
      </c>
      <c r="K1411" s="9085" t="s">
        <v>5075</v>
      </c>
      <c r="L1411" s="1036" t="s">
        <v>76</v>
      </c>
      <c r="M1411" s="8868" t="s">
        <v>5110</v>
      </c>
      <c r="N1411" s="1065" t="s">
        <v>3952</v>
      </c>
      <c r="O1411" s="679">
        <v>4</v>
      </c>
      <c r="P1411" s="679">
        <v>4</v>
      </c>
      <c r="Q1411" s="9138" t="s">
        <v>5076</v>
      </c>
      <c r="R1411" s="8859"/>
      <c r="S1411" s="712"/>
      <c r="T1411" s="712"/>
      <c r="U1411" s="712"/>
      <c r="V1411" s="9123"/>
      <c r="W1411" s="8859"/>
      <c r="X1411" s="9047" t="s">
        <v>37</v>
      </c>
      <c r="Y1411" s="8859"/>
      <c r="Z1411" s="8893" t="s">
        <v>45</v>
      </c>
      <c r="AA1411" s="8924"/>
      <c r="AB1411" s="9049" t="s">
        <v>5584</v>
      </c>
      <c r="AC1411" s="8912">
        <v>2250</v>
      </c>
      <c r="AD1411" s="722">
        <v>7425</v>
      </c>
      <c r="AE1411" s="8912">
        <f>SUM(AD1411*P1411+AD1412*P1412+AC1411)</f>
        <v>74520</v>
      </c>
      <c r="AF1411" s="247"/>
      <c r="AG1411" s="247"/>
    </row>
    <row r="1412" spans="1:33" ht="30" customHeight="1">
      <c r="A1412" s="757" t="s">
        <v>6959</v>
      </c>
      <c r="B1412" s="9021"/>
      <c r="C1412" s="8845"/>
      <c r="D1412" s="8845"/>
      <c r="E1412" s="8866"/>
      <c r="F1412" s="8878"/>
      <c r="G1412" s="8850"/>
      <c r="H1412" s="8850"/>
      <c r="I1412" s="8850"/>
      <c r="J1412" s="8854"/>
      <c r="K1412" s="8848"/>
      <c r="L1412" s="1038" t="s">
        <v>2184</v>
      </c>
      <c r="M1412" s="8869"/>
      <c r="N1412" s="1088" t="s">
        <v>3957</v>
      </c>
      <c r="O1412" s="675">
        <v>1</v>
      </c>
      <c r="P1412" s="675">
        <v>1</v>
      </c>
      <c r="Q1412" s="8892"/>
      <c r="R1412" s="8860"/>
      <c r="S1412" s="712"/>
      <c r="T1412" s="712"/>
      <c r="U1412" s="712"/>
      <c r="V1412" s="8850"/>
      <c r="W1412" s="8860"/>
      <c r="X1412" s="8850"/>
      <c r="Y1412" s="8860"/>
      <c r="Z1412" s="8894"/>
      <c r="AA1412" s="8924"/>
      <c r="AB1412" s="8908"/>
      <c r="AC1412" s="8913"/>
      <c r="AD1412" s="722">
        <v>42570</v>
      </c>
      <c r="AE1412" s="8913"/>
      <c r="AF1412" s="30"/>
      <c r="AG1412" s="30"/>
    </row>
    <row r="1413" spans="1:33" ht="30" customHeight="1">
      <c r="A1413" s="757" t="s">
        <v>6959</v>
      </c>
      <c r="B1413" s="9020" t="s">
        <v>5077</v>
      </c>
      <c r="C1413" s="8843">
        <v>45252</v>
      </c>
      <c r="D1413" s="8843">
        <v>45307</v>
      </c>
      <c r="E1413" s="8864"/>
      <c r="F1413" s="8877"/>
      <c r="G1413" s="8849">
        <v>8634</v>
      </c>
      <c r="H1413" s="8849">
        <v>318</v>
      </c>
      <c r="I1413" s="8849"/>
      <c r="J1413" s="9564" t="s">
        <v>5079</v>
      </c>
      <c r="K1413" s="9085" t="s">
        <v>5078</v>
      </c>
      <c r="L1413" s="1036" t="s">
        <v>76</v>
      </c>
      <c r="M1413" s="8868" t="s">
        <v>5111</v>
      </c>
      <c r="N1413" s="1065" t="s">
        <v>3952</v>
      </c>
      <c r="O1413" s="679">
        <v>4</v>
      </c>
      <c r="P1413" s="679">
        <v>4</v>
      </c>
      <c r="Q1413" s="9138" t="s">
        <v>5080</v>
      </c>
      <c r="R1413" s="8859"/>
      <c r="S1413" s="712"/>
      <c r="T1413" s="712"/>
      <c r="U1413" s="712"/>
      <c r="V1413" s="8849" t="s">
        <v>2073</v>
      </c>
      <c r="W1413" s="8849" t="s">
        <v>7560</v>
      </c>
      <c r="X1413" s="8849" t="s">
        <v>37</v>
      </c>
      <c r="Y1413" s="8859"/>
      <c r="Z1413" s="8893" t="s">
        <v>45</v>
      </c>
      <c r="AA1413" s="8924"/>
      <c r="AB1413" s="9049" t="s">
        <v>5584</v>
      </c>
      <c r="AC1413" s="8912">
        <v>4500</v>
      </c>
      <c r="AD1413" s="722">
        <v>7425</v>
      </c>
      <c r="AE1413" s="8912">
        <f>SUM(AD1413*P1413+AD1414*P1414+AC1413)</f>
        <v>78750</v>
      </c>
      <c r="AF1413" s="247"/>
      <c r="AG1413" s="247"/>
    </row>
    <row r="1414" spans="1:33" ht="30" customHeight="1">
      <c r="A1414" s="757" t="s">
        <v>6959</v>
      </c>
      <c r="B1414" s="9021"/>
      <c r="C1414" s="8845"/>
      <c r="D1414" s="8845"/>
      <c r="E1414" s="8866"/>
      <c r="F1414" s="8878"/>
      <c r="G1414" s="8850"/>
      <c r="H1414" s="8850"/>
      <c r="I1414" s="8850"/>
      <c r="J1414" s="8854"/>
      <c r="K1414" s="8848"/>
      <c r="L1414" s="1038" t="s">
        <v>2184</v>
      </c>
      <c r="M1414" s="8869"/>
      <c r="N1414" s="316" t="s">
        <v>3954</v>
      </c>
      <c r="O1414" s="675">
        <v>1</v>
      </c>
      <c r="P1414" s="675">
        <v>1</v>
      </c>
      <c r="Q1414" s="8892"/>
      <c r="R1414" s="8860"/>
      <c r="S1414" s="712"/>
      <c r="T1414" s="712"/>
      <c r="U1414" s="712"/>
      <c r="V1414" s="8850"/>
      <c r="W1414" s="8850"/>
      <c r="X1414" s="8850"/>
      <c r="Y1414" s="8860"/>
      <c r="Z1414" s="8894"/>
      <c r="AA1414" s="8924"/>
      <c r="AB1414" s="8908"/>
      <c r="AC1414" s="8913"/>
      <c r="AD1414" s="722">
        <v>44550</v>
      </c>
      <c r="AE1414" s="8913"/>
      <c r="AF1414" s="30"/>
      <c r="AG1414" s="30"/>
    </row>
    <row r="1415" spans="1:33" ht="30" customHeight="1">
      <c r="A1415" s="757" t="s">
        <v>6959</v>
      </c>
      <c r="B1415" s="9020" t="s">
        <v>5081</v>
      </c>
      <c r="C1415" s="8843">
        <v>45252</v>
      </c>
      <c r="D1415" s="8843">
        <v>45307</v>
      </c>
      <c r="E1415" s="8864"/>
      <c r="F1415" s="8877"/>
      <c r="G1415" s="8849">
        <v>8634</v>
      </c>
      <c r="H1415" s="8849">
        <v>319</v>
      </c>
      <c r="I1415" s="8849"/>
      <c r="J1415" s="9564" t="s">
        <v>5082</v>
      </c>
      <c r="K1415" s="9085" t="s">
        <v>5083</v>
      </c>
      <c r="L1415" s="1036" t="s">
        <v>76</v>
      </c>
      <c r="M1415" s="8868" t="s">
        <v>5112</v>
      </c>
      <c r="N1415" s="1065" t="s">
        <v>3952</v>
      </c>
      <c r="O1415" s="679">
        <v>4</v>
      </c>
      <c r="P1415" s="679">
        <v>4</v>
      </c>
      <c r="Q1415" s="9138" t="s">
        <v>5084</v>
      </c>
      <c r="R1415" s="8859"/>
      <c r="S1415" s="712"/>
      <c r="T1415" s="712"/>
      <c r="U1415" s="712"/>
      <c r="V1415" s="8849" t="s">
        <v>2073</v>
      </c>
      <c r="W1415" s="8859"/>
      <c r="X1415" s="8904" t="s">
        <v>37</v>
      </c>
      <c r="Y1415" s="8859"/>
      <c r="Z1415" s="8895" t="s">
        <v>45</v>
      </c>
      <c r="AA1415" s="8924"/>
      <c r="AB1415" s="9049" t="s">
        <v>5584</v>
      </c>
      <c r="AC1415" s="8912">
        <v>4500</v>
      </c>
      <c r="AD1415" s="722">
        <v>7425</v>
      </c>
      <c r="AE1415" s="8912">
        <f>SUM(AD1415*P1415+AD1416*P1416+AC1415)</f>
        <v>78750</v>
      </c>
      <c r="AF1415" s="247"/>
      <c r="AG1415" s="247"/>
    </row>
    <row r="1416" spans="1:33" ht="30" customHeight="1">
      <c r="A1416" s="757" t="s">
        <v>6959</v>
      </c>
      <c r="B1416" s="9021"/>
      <c r="C1416" s="8845"/>
      <c r="D1416" s="8845"/>
      <c r="E1416" s="8866"/>
      <c r="F1416" s="8878"/>
      <c r="G1416" s="8850"/>
      <c r="H1416" s="8850"/>
      <c r="I1416" s="8850"/>
      <c r="J1416" s="8854"/>
      <c r="K1416" s="8848"/>
      <c r="L1416" s="1038" t="s">
        <v>3060</v>
      </c>
      <c r="M1416" s="8869"/>
      <c r="N1416" s="399" t="s">
        <v>3954</v>
      </c>
      <c r="O1416" s="675">
        <v>1</v>
      </c>
      <c r="P1416" s="675">
        <v>1</v>
      </c>
      <c r="Q1416" s="8892"/>
      <c r="R1416" s="8860"/>
      <c r="S1416" s="712"/>
      <c r="T1416" s="712"/>
      <c r="U1416" s="712"/>
      <c r="V1416" s="8850"/>
      <c r="W1416" s="8860"/>
      <c r="X1416" s="8850"/>
      <c r="Y1416" s="8860"/>
      <c r="Z1416" s="8894"/>
      <c r="AA1416" s="8924"/>
      <c r="AB1416" s="8908"/>
      <c r="AC1416" s="8913"/>
      <c r="AD1416" s="722">
        <v>44550</v>
      </c>
      <c r="AE1416" s="8913"/>
      <c r="AF1416" s="30"/>
      <c r="AG1416" s="30"/>
    </row>
    <row r="1417" spans="1:33" ht="30" customHeight="1">
      <c r="A1417" s="757" t="s">
        <v>6959</v>
      </c>
      <c r="B1417" s="9019" t="s">
        <v>5085</v>
      </c>
      <c r="C1417" s="8843">
        <v>45252</v>
      </c>
      <c r="D1417" s="8843">
        <v>45307</v>
      </c>
      <c r="E1417" s="8864"/>
      <c r="F1417" s="8877"/>
      <c r="G1417" s="8849">
        <v>8634</v>
      </c>
      <c r="H1417" s="9041">
        <v>415</v>
      </c>
      <c r="I1417" s="8849"/>
      <c r="J1417" s="9564" t="s">
        <v>5086</v>
      </c>
      <c r="K1417" s="8871" t="s">
        <v>5087</v>
      </c>
      <c r="L1417" s="619" t="s">
        <v>128</v>
      </c>
      <c r="M1417" s="8868" t="s">
        <v>5113</v>
      </c>
      <c r="N1417" s="1072" t="s">
        <v>3952</v>
      </c>
      <c r="O1417" s="675">
        <v>3</v>
      </c>
      <c r="P1417" s="119">
        <v>4</v>
      </c>
      <c r="Q1417" s="8938" t="s">
        <v>5088</v>
      </c>
      <c r="R1417" s="8849"/>
      <c r="S1417" s="712"/>
      <c r="T1417" s="712"/>
      <c r="U1417" s="712"/>
      <c r="V1417" s="8849" t="s">
        <v>2073</v>
      </c>
      <c r="W1417" s="8849" t="s">
        <v>7560</v>
      </c>
      <c r="X1417" s="8849" t="s">
        <v>37</v>
      </c>
      <c r="Y1417" s="8859"/>
      <c r="Z1417" s="9055" t="s">
        <v>45</v>
      </c>
      <c r="AA1417" s="8924"/>
      <c r="AB1417" s="9049" t="s">
        <v>5584</v>
      </c>
      <c r="AC1417" s="8912">
        <v>4500</v>
      </c>
      <c r="AD1417" s="722">
        <v>7425</v>
      </c>
      <c r="AE1417" s="8912">
        <f>SUM(AD1417*P1417+AD1418*P1418+AD1419*P1419+AC1417)</f>
        <v>125280</v>
      </c>
      <c r="AF1417" s="247"/>
      <c r="AG1417" s="247"/>
    </row>
    <row r="1418" spans="1:33" ht="30" customHeight="1">
      <c r="A1418" s="757" t="s">
        <v>6959</v>
      </c>
      <c r="B1418" s="9029"/>
      <c r="C1418" s="8844"/>
      <c r="D1418" s="8844"/>
      <c r="E1418" s="8865"/>
      <c r="F1418" s="8880"/>
      <c r="G1418" s="8863"/>
      <c r="H1418" s="9015"/>
      <c r="I1418" s="8863"/>
      <c r="J1418" s="8858"/>
      <c r="K1418" s="8858"/>
      <c r="L1418" s="592" t="s">
        <v>2184</v>
      </c>
      <c r="M1418" s="8858"/>
      <c r="N1418" s="238" t="s">
        <v>3954</v>
      </c>
      <c r="O1418" s="675">
        <v>1</v>
      </c>
      <c r="P1418" s="675">
        <v>1</v>
      </c>
      <c r="Q1418" s="8939"/>
      <c r="R1418" s="8863"/>
      <c r="S1418" s="712"/>
      <c r="T1418" s="712"/>
      <c r="U1418" s="712"/>
      <c r="V1418" s="8863"/>
      <c r="W1418" s="8863"/>
      <c r="X1418" s="8863"/>
      <c r="Y1418" s="8902"/>
      <c r="Z1418" s="8896"/>
      <c r="AA1418" s="8924"/>
      <c r="AB1418" s="8910"/>
      <c r="AC1418" s="8920"/>
      <c r="AD1418" s="722">
        <v>44550</v>
      </c>
      <c r="AE1418" s="8920"/>
      <c r="AF1418" s="248"/>
      <c r="AG1418" s="248"/>
    </row>
    <row r="1419" spans="1:33" ht="30" customHeight="1">
      <c r="A1419" s="757" t="s">
        <v>6959</v>
      </c>
      <c r="B1419" s="9030"/>
      <c r="C1419" s="8845"/>
      <c r="D1419" s="8845"/>
      <c r="E1419" s="8866"/>
      <c r="F1419" s="8878"/>
      <c r="G1419" s="8850"/>
      <c r="H1419" s="9016"/>
      <c r="I1419" s="8850"/>
      <c r="J1419" s="8854"/>
      <c r="K1419" s="8854"/>
      <c r="L1419" s="592" t="s">
        <v>1095</v>
      </c>
      <c r="M1419" s="8854"/>
      <c r="N1419" s="923" t="s">
        <v>4817</v>
      </c>
      <c r="O1419" s="675">
        <v>1</v>
      </c>
      <c r="P1419" s="675">
        <v>1</v>
      </c>
      <c r="Q1419" s="8940"/>
      <c r="R1419" s="8850"/>
      <c r="S1419" s="712"/>
      <c r="T1419" s="712"/>
      <c r="U1419" s="712"/>
      <c r="V1419" s="8850"/>
      <c r="W1419" s="8850"/>
      <c r="X1419" s="8850"/>
      <c r="Y1419" s="8860"/>
      <c r="Z1419" s="8894"/>
      <c r="AA1419" s="8924"/>
      <c r="AB1419" s="8908"/>
      <c r="AC1419" s="8913"/>
      <c r="AD1419" s="722">
        <v>46530</v>
      </c>
      <c r="AE1419" s="8913"/>
      <c r="AF1419" s="30"/>
      <c r="AG1419" s="30"/>
    </row>
    <row r="1420" spans="1:33" ht="30" customHeight="1">
      <c r="A1420" s="757" t="s">
        <v>6959</v>
      </c>
      <c r="B1420" s="9020" t="s">
        <v>5089</v>
      </c>
      <c r="C1420" s="8843">
        <v>45252</v>
      </c>
      <c r="D1420" s="8843">
        <v>45307</v>
      </c>
      <c r="E1420" s="8864"/>
      <c r="F1420" s="8877"/>
      <c r="G1420" s="8849">
        <v>8634</v>
      </c>
      <c r="H1420" s="8849">
        <v>429</v>
      </c>
      <c r="I1420" s="8849"/>
      <c r="J1420" s="9564" t="s">
        <v>5090</v>
      </c>
      <c r="K1420" s="9085" t="s">
        <v>5091</v>
      </c>
      <c r="L1420" s="1036" t="s">
        <v>128</v>
      </c>
      <c r="M1420" s="8868" t="s">
        <v>5114</v>
      </c>
      <c r="N1420" s="1065" t="s">
        <v>3952</v>
      </c>
      <c r="O1420" s="679">
        <v>3</v>
      </c>
      <c r="P1420" s="679">
        <v>3</v>
      </c>
      <c r="Q1420" s="9138" t="s">
        <v>5092</v>
      </c>
      <c r="R1420" s="8859"/>
      <c r="S1420" s="712"/>
      <c r="T1420" s="712"/>
      <c r="U1420" s="712"/>
      <c r="V1420" s="8982" t="s">
        <v>2073</v>
      </c>
      <c r="W1420" s="8849" t="s">
        <v>7560</v>
      </c>
      <c r="X1420" s="9002" t="s">
        <v>37</v>
      </c>
      <c r="Y1420" s="8859"/>
      <c r="Z1420" s="9055" t="s">
        <v>45</v>
      </c>
      <c r="AA1420" s="8924"/>
      <c r="AB1420" s="9049" t="s">
        <v>5584</v>
      </c>
      <c r="AC1420" s="8912">
        <v>2250</v>
      </c>
      <c r="AD1420" s="722">
        <v>7425</v>
      </c>
      <c r="AE1420" s="8912">
        <f>SUM(AD1420*P1420+AD1421*P1421+AC1420)</f>
        <v>69075</v>
      </c>
      <c r="AF1420" s="247"/>
      <c r="AG1420" s="247"/>
    </row>
    <row r="1421" spans="1:33" ht="30" customHeight="1">
      <c r="A1421" s="757" t="s">
        <v>6959</v>
      </c>
      <c r="B1421" s="9021"/>
      <c r="C1421" s="8845"/>
      <c r="D1421" s="8845"/>
      <c r="E1421" s="8866"/>
      <c r="F1421" s="8878"/>
      <c r="G1421" s="8850"/>
      <c r="H1421" s="8850"/>
      <c r="I1421" s="8850"/>
      <c r="J1421" s="8854"/>
      <c r="K1421" s="8848"/>
      <c r="L1421" s="1038" t="s">
        <v>381</v>
      </c>
      <c r="M1421" s="8869"/>
      <c r="N1421" s="753" t="s">
        <v>3954</v>
      </c>
      <c r="O1421" s="675">
        <v>1</v>
      </c>
      <c r="P1421" s="675">
        <v>1</v>
      </c>
      <c r="Q1421" s="8892"/>
      <c r="R1421" s="8860"/>
      <c r="S1421" s="712"/>
      <c r="T1421" s="712"/>
      <c r="U1421" s="712"/>
      <c r="V1421" s="8850"/>
      <c r="W1421" s="8850"/>
      <c r="X1421" s="8850"/>
      <c r="Y1421" s="8860"/>
      <c r="Z1421" s="8894"/>
      <c r="AA1421" s="8924"/>
      <c r="AB1421" s="8908"/>
      <c r="AC1421" s="8913"/>
      <c r="AD1421" s="722">
        <v>44550</v>
      </c>
      <c r="AE1421" s="8913"/>
      <c r="AF1421" s="30"/>
      <c r="AG1421" s="30"/>
    </row>
    <row r="1422" spans="1:33" ht="30" customHeight="1">
      <c r="A1422" s="757" t="s">
        <v>6959</v>
      </c>
      <c r="B1422" s="9020" t="s">
        <v>5093</v>
      </c>
      <c r="C1422" s="8843">
        <v>45252</v>
      </c>
      <c r="D1422" s="8843">
        <v>45307</v>
      </c>
      <c r="E1422" s="8864"/>
      <c r="F1422" s="8877"/>
      <c r="G1422" s="8849">
        <v>8634</v>
      </c>
      <c r="H1422" s="8849">
        <v>431</v>
      </c>
      <c r="I1422" s="8849"/>
      <c r="J1422" s="9564" t="s">
        <v>5094</v>
      </c>
      <c r="K1422" s="9085" t="s">
        <v>5095</v>
      </c>
      <c r="L1422" s="1036" t="s">
        <v>76</v>
      </c>
      <c r="M1422" s="8868" t="s">
        <v>5115</v>
      </c>
      <c r="N1422" s="1065" t="s">
        <v>3952</v>
      </c>
      <c r="O1422" s="679">
        <v>4</v>
      </c>
      <c r="P1422" s="679">
        <v>4</v>
      </c>
      <c r="Q1422" s="9138" t="s">
        <v>5096</v>
      </c>
      <c r="R1422" s="8859"/>
      <c r="S1422" s="712"/>
      <c r="T1422" s="712"/>
      <c r="U1422" s="712"/>
      <c r="V1422" s="8849" t="s">
        <v>2073</v>
      </c>
      <c r="W1422" s="8859"/>
      <c r="X1422" s="9002" t="s">
        <v>37</v>
      </c>
      <c r="Y1422" s="8859"/>
      <c r="Z1422" s="8893" t="s">
        <v>45</v>
      </c>
      <c r="AA1422" s="8924"/>
      <c r="AB1422" s="9049" t="s">
        <v>5584</v>
      </c>
      <c r="AC1422" s="8912">
        <v>2250</v>
      </c>
      <c r="AD1422" s="722">
        <v>7425</v>
      </c>
      <c r="AE1422" s="8912">
        <f>SUM(AD1422*P1422+AD1423*P1423+AC1422)</f>
        <v>76500</v>
      </c>
      <c r="AF1422" s="247"/>
      <c r="AG1422" s="247"/>
    </row>
    <row r="1423" spans="1:33" ht="30" customHeight="1">
      <c r="A1423" s="757" t="s">
        <v>6959</v>
      </c>
      <c r="B1423" s="9021"/>
      <c r="C1423" s="8845"/>
      <c r="D1423" s="8845"/>
      <c r="E1423" s="8866"/>
      <c r="F1423" s="8878"/>
      <c r="G1423" s="8850"/>
      <c r="H1423" s="8850"/>
      <c r="I1423" s="8850"/>
      <c r="J1423" s="8854"/>
      <c r="K1423" s="8848"/>
      <c r="L1423" s="1038" t="s">
        <v>2184</v>
      </c>
      <c r="M1423" s="8869"/>
      <c r="N1423" s="330" t="s">
        <v>3954</v>
      </c>
      <c r="O1423" s="675">
        <v>1</v>
      </c>
      <c r="P1423" s="675">
        <v>1</v>
      </c>
      <c r="Q1423" s="8892"/>
      <c r="R1423" s="8860"/>
      <c r="S1423" s="712"/>
      <c r="T1423" s="712"/>
      <c r="U1423" s="712"/>
      <c r="V1423" s="8850"/>
      <c r="W1423" s="8860"/>
      <c r="X1423" s="8850"/>
      <c r="Y1423" s="8860"/>
      <c r="Z1423" s="8894"/>
      <c r="AA1423" s="8924"/>
      <c r="AB1423" s="8908"/>
      <c r="AC1423" s="8913"/>
      <c r="AD1423" s="722">
        <v>44550</v>
      </c>
      <c r="AE1423" s="8913"/>
      <c r="AF1423" s="30"/>
      <c r="AG1423" s="30"/>
    </row>
    <row r="1424" spans="1:33" ht="30" customHeight="1">
      <c r="A1424" s="757" t="s">
        <v>6959</v>
      </c>
      <c r="B1424" s="9019" t="s">
        <v>5097</v>
      </c>
      <c r="C1424" s="8843">
        <v>45252</v>
      </c>
      <c r="D1424" s="8843">
        <v>45307</v>
      </c>
      <c r="E1424" s="8864"/>
      <c r="F1424" s="8877"/>
      <c r="G1424" s="8849">
        <v>8634</v>
      </c>
      <c r="H1424" s="9041">
        <v>437</v>
      </c>
      <c r="I1424" s="8849"/>
      <c r="J1424" s="9564" t="s">
        <v>5098</v>
      </c>
      <c r="K1424" s="8871" t="s">
        <v>5099</v>
      </c>
      <c r="L1424" s="619" t="s">
        <v>76</v>
      </c>
      <c r="M1424" s="8868" t="s">
        <v>5116</v>
      </c>
      <c r="N1424" s="1072" t="s">
        <v>3952</v>
      </c>
      <c r="O1424" s="675">
        <v>4</v>
      </c>
      <c r="P1424" s="675">
        <v>4</v>
      </c>
      <c r="Q1424" s="8938" t="s">
        <v>5100</v>
      </c>
      <c r="R1424" s="8849"/>
      <c r="S1424" s="712"/>
      <c r="T1424" s="712"/>
      <c r="U1424" s="712"/>
      <c r="V1424" s="8849" t="s">
        <v>2073</v>
      </c>
      <c r="W1424" s="8849" t="s">
        <v>7560</v>
      </c>
      <c r="X1424" s="8849" t="s">
        <v>37</v>
      </c>
      <c r="Y1424" s="8859"/>
      <c r="Z1424" s="8893" t="s">
        <v>45</v>
      </c>
      <c r="AA1424" s="8924"/>
      <c r="AB1424" s="9049" t="s">
        <v>5584</v>
      </c>
      <c r="AC1424" s="8912">
        <v>4500</v>
      </c>
      <c r="AD1424" s="722">
        <v>7425</v>
      </c>
      <c r="AE1424" s="8912">
        <f>SUM(AD1424*P1424+AD1425*P1425+AD1426*P1426+AC1424)</f>
        <v>154980</v>
      </c>
      <c r="AF1424" s="247"/>
      <c r="AG1424" s="247"/>
    </row>
    <row r="1425" spans="1:33" ht="30" customHeight="1">
      <c r="A1425" s="757" t="s">
        <v>6959</v>
      </c>
      <c r="B1425" s="9029"/>
      <c r="C1425" s="8844"/>
      <c r="D1425" s="8844"/>
      <c r="E1425" s="8865"/>
      <c r="F1425" s="8880"/>
      <c r="G1425" s="8863"/>
      <c r="H1425" s="9015"/>
      <c r="I1425" s="8863"/>
      <c r="J1425" s="8858"/>
      <c r="K1425" s="8858"/>
      <c r="L1425" s="592" t="s">
        <v>2010</v>
      </c>
      <c r="M1425" s="8858"/>
      <c r="N1425" s="923" t="s">
        <v>3955</v>
      </c>
      <c r="O1425" s="675">
        <v>1</v>
      </c>
      <c r="P1425" s="675">
        <v>1</v>
      </c>
      <c r="Q1425" s="8939"/>
      <c r="R1425" s="8863"/>
      <c r="S1425" s="712"/>
      <c r="T1425" s="712"/>
      <c r="U1425" s="712"/>
      <c r="V1425" s="8863"/>
      <c r="W1425" s="8863"/>
      <c r="X1425" s="8863"/>
      <c r="Y1425" s="8902"/>
      <c r="Z1425" s="8896"/>
      <c r="AA1425" s="8924"/>
      <c r="AB1425" s="8910"/>
      <c r="AC1425" s="8920"/>
      <c r="AD1425" s="722">
        <v>74250</v>
      </c>
      <c r="AE1425" s="8920"/>
      <c r="AF1425" s="248"/>
      <c r="AG1425" s="248"/>
    </row>
    <row r="1426" spans="1:33" ht="30" customHeight="1">
      <c r="A1426" s="757" t="s">
        <v>6959</v>
      </c>
      <c r="B1426" s="9030"/>
      <c r="C1426" s="8845"/>
      <c r="D1426" s="8845"/>
      <c r="E1426" s="8866"/>
      <c r="F1426" s="8878"/>
      <c r="G1426" s="8850"/>
      <c r="H1426" s="9016"/>
      <c r="I1426" s="8850"/>
      <c r="J1426" s="8854"/>
      <c r="K1426" s="8854"/>
      <c r="L1426" s="592" t="s">
        <v>1095</v>
      </c>
      <c r="M1426" s="8854"/>
      <c r="N1426" s="923" t="s">
        <v>3951</v>
      </c>
      <c r="O1426" s="675">
        <v>1</v>
      </c>
      <c r="P1426" s="675">
        <v>1</v>
      </c>
      <c r="Q1426" s="8940"/>
      <c r="R1426" s="8850"/>
      <c r="S1426" s="712"/>
      <c r="T1426" s="712"/>
      <c r="U1426" s="712"/>
      <c r="V1426" s="8850"/>
      <c r="W1426" s="8850"/>
      <c r="X1426" s="8850"/>
      <c r="Y1426" s="8860"/>
      <c r="Z1426" s="8894"/>
      <c r="AA1426" s="8924"/>
      <c r="AB1426" s="8908"/>
      <c r="AC1426" s="8913"/>
      <c r="AD1426" s="722">
        <v>46530</v>
      </c>
      <c r="AE1426" s="8913"/>
      <c r="AF1426" s="30"/>
      <c r="AG1426" s="30"/>
    </row>
    <row r="1427" spans="1:33" ht="30" customHeight="1">
      <c r="A1427" s="757" t="s">
        <v>6974</v>
      </c>
      <c r="B1427" s="5096" t="s">
        <v>5118</v>
      </c>
      <c r="C1427" s="764">
        <v>45252</v>
      </c>
      <c r="D1427" s="764">
        <v>45265</v>
      </c>
      <c r="E1427" s="655"/>
      <c r="F1427" s="862"/>
      <c r="G1427" s="710">
        <v>8600</v>
      </c>
      <c r="H1427" s="710" t="s">
        <v>5121</v>
      </c>
      <c r="I1427" s="710"/>
      <c r="J1427" s="656" t="s">
        <v>5120</v>
      </c>
      <c r="K1427" s="1089" t="s">
        <v>5119</v>
      </c>
      <c r="L1427" s="1090" t="s">
        <v>173</v>
      </c>
      <c r="M1427" s="771" t="s">
        <v>5147</v>
      </c>
      <c r="N1427" s="753"/>
      <c r="O1427" s="675">
        <v>1</v>
      </c>
      <c r="P1427" s="675">
        <v>1</v>
      </c>
      <c r="Q1427" s="896" t="s">
        <v>5122</v>
      </c>
      <c r="R1427" s="709"/>
      <c r="S1427" s="712"/>
      <c r="T1427" s="712"/>
      <c r="U1427" s="712"/>
      <c r="V1427" s="619" t="s">
        <v>2073</v>
      </c>
      <c r="W1427" s="714"/>
      <c r="X1427" s="721" t="s">
        <v>37</v>
      </c>
      <c r="Y1427" s="712"/>
      <c r="Z1427" s="726" t="s">
        <v>45</v>
      </c>
      <c r="AA1427" s="592"/>
      <c r="AB1427" s="3853" t="s">
        <v>5537</v>
      </c>
      <c r="AC1427" s="722">
        <v>13500</v>
      </c>
      <c r="AD1427" s="722">
        <v>7425</v>
      </c>
      <c r="AE1427" s="722">
        <f t="shared" ref="AE1427:AE1431" si="61">SUM(AD1427*P1427+AC1427)</f>
        <v>20925</v>
      </c>
      <c r="AF1427" s="42">
        <v>654</v>
      </c>
      <c r="AG1427" s="273" t="s">
        <v>362</v>
      </c>
    </row>
    <row r="1428" spans="1:33" ht="30" customHeight="1">
      <c r="A1428" s="614" t="s">
        <v>6972</v>
      </c>
      <c r="B1428" s="5096" t="s">
        <v>5123</v>
      </c>
      <c r="C1428" s="764">
        <v>45252</v>
      </c>
      <c r="D1428" s="764">
        <v>45260</v>
      </c>
      <c r="E1428" s="655"/>
      <c r="F1428" s="862"/>
      <c r="G1428" s="710">
        <v>8588</v>
      </c>
      <c r="H1428" s="710">
        <v>284</v>
      </c>
      <c r="I1428" s="710"/>
      <c r="J1428" s="656" t="s">
        <v>5124</v>
      </c>
      <c r="K1428" s="1089" t="s">
        <v>5125</v>
      </c>
      <c r="L1428" s="1090" t="s">
        <v>28</v>
      </c>
      <c r="M1428" s="771" t="s">
        <v>5148</v>
      </c>
      <c r="N1428" s="753"/>
      <c r="O1428" s="675">
        <v>2</v>
      </c>
      <c r="P1428" s="675">
        <v>2</v>
      </c>
      <c r="Q1428" s="896" t="s">
        <v>4947</v>
      </c>
      <c r="R1428" s="709"/>
      <c r="S1428" s="712"/>
      <c r="T1428" s="712"/>
      <c r="U1428" s="712"/>
      <c r="V1428" s="619" t="s">
        <v>2073</v>
      </c>
      <c r="W1428" s="714"/>
      <c r="X1428" s="721" t="s">
        <v>37</v>
      </c>
      <c r="Y1428" s="712"/>
      <c r="Z1428" s="726" t="s">
        <v>45</v>
      </c>
      <c r="AA1428" s="592"/>
      <c r="AB1428" s="3853" t="s">
        <v>5539</v>
      </c>
      <c r="AC1428" s="722">
        <v>1500</v>
      </c>
      <c r="AD1428" s="722">
        <v>6700</v>
      </c>
      <c r="AE1428" s="722">
        <f t="shared" si="61"/>
        <v>14900</v>
      </c>
      <c r="AF1428" s="31"/>
      <c r="AG1428" s="31"/>
    </row>
    <row r="1429" spans="1:33" ht="30" customHeight="1">
      <c r="A1429" s="3955" t="s">
        <v>6950</v>
      </c>
      <c r="B1429" s="5659" t="s">
        <v>5126</v>
      </c>
      <c r="C1429" s="764">
        <v>45253</v>
      </c>
      <c r="D1429" s="764">
        <v>45259</v>
      </c>
      <c r="E1429" s="655"/>
      <c r="F1429" s="862"/>
      <c r="G1429" s="619">
        <v>8617</v>
      </c>
      <c r="H1429" s="710">
        <v>4</v>
      </c>
      <c r="I1429" s="619"/>
      <c r="J1429" s="3953" t="s">
        <v>5127</v>
      </c>
      <c r="K1429" s="1089" t="s">
        <v>5128</v>
      </c>
      <c r="L1429" s="1090" t="s">
        <v>28</v>
      </c>
      <c r="M1429" s="771" t="s">
        <v>5149</v>
      </c>
      <c r="N1429" s="753"/>
      <c r="O1429" s="675">
        <v>2</v>
      </c>
      <c r="P1429" s="675">
        <v>2</v>
      </c>
      <c r="Q1429" s="896" t="s">
        <v>4947</v>
      </c>
      <c r="R1429" s="709"/>
      <c r="S1429" s="712"/>
      <c r="T1429" s="712"/>
      <c r="U1429" s="712"/>
      <c r="V1429" s="619" t="s">
        <v>2073</v>
      </c>
      <c r="W1429" s="714"/>
      <c r="X1429" s="721" t="s">
        <v>37</v>
      </c>
      <c r="Y1429" s="712"/>
      <c r="Z1429" s="3786" t="s">
        <v>45</v>
      </c>
      <c r="AA1429" s="592"/>
      <c r="AB1429" s="3853" t="s">
        <v>5535</v>
      </c>
      <c r="AC1429" s="722">
        <v>0</v>
      </c>
      <c r="AD1429" s="722">
        <v>11385</v>
      </c>
      <c r="AE1429" s="722">
        <f t="shared" si="61"/>
        <v>22770</v>
      </c>
      <c r="AF1429" s="31"/>
      <c r="AG1429" s="31"/>
    </row>
    <row r="1430" spans="1:33" ht="30" customHeight="1">
      <c r="A1430" s="893" t="s">
        <v>6962</v>
      </c>
      <c r="B1430" s="5096" t="s">
        <v>5129</v>
      </c>
      <c r="C1430" s="764">
        <v>45251</v>
      </c>
      <c r="D1430" s="764">
        <v>45257</v>
      </c>
      <c r="E1430" s="593"/>
      <c r="F1430" s="862"/>
      <c r="G1430" s="710">
        <v>8628</v>
      </c>
      <c r="H1430" s="710">
        <v>1134</v>
      </c>
      <c r="I1430" s="710"/>
      <c r="J1430" s="656" t="s">
        <v>5130</v>
      </c>
      <c r="K1430" s="1089" t="s">
        <v>5131</v>
      </c>
      <c r="L1430" s="1090" t="s">
        <v>28</v>
      </c>
      <c r="M1430" s="771" t="s">
        <v>5150</v>
      </c>
      <c r="N1430" s="753"/>
      <c r="O1430" s="675">
        <v>2</v>
      </c>
      <c r="P1430" s="675">
        <v>2</v>
      </c>
      <c r="Q1430" s="896" t="s">
        <v>4947</v>
      </c>
      <c r="R1430" s="709"/>
      <c r="S1430" s="712"/>
      <c r="T1430" s="712"/>
      <c r="U1430" s="712"/>
      <c r="V1430" s="721"/>
      <c r="W1430" s="714"/>
      <c r="X1430" s="640" t="s">
        <v>37</v>
      </c>
      <c r="Y1430" s="712"/>
      <c r="Z1430" s="3786" t="s">
        <v>45</v>
      </c>
      <c r="AA1430" s="592"/>
      <c r="AB1430" s="3853" t="s">
        <v>5588</v>
      </c>
      <c r="AC1430" s="722">
        <v>0</v>
      </c>
      <c r="AD1430" s="722">
        <v>9653</v>
      </c>
      <c r="AE1430" s="722">
        <f t="shared" si="61"/>
        <v>19306</v>
      </c>
      <c r="AF1430" s="31"/>
      <c r="AG1430" s="31"/>
    </row>
    <row r="1431" spans="1:33" ht="30" customHeight="1">
      <c r="A1431" s="893" t="s">
        <v>6952</v>
      </c>
      <c r="B1431" s="5096" t="s">
        <v>5132</v>
      </c>
      <c r="C1431" s="764">
        <v>45252</v>
      </c>
      <c r="D1431" s="764">
        <v>45266</v>
      </c>
      <c r="E1431" s="655"/>
      <c r="F1431" s="862"/>
      <c r="G1431" s="710">
        <v>8646</v>
      </c>
      <c r="H1431" s="710">
        <v>433</v>
      </c>
      <c r="I1431" s="710"/>
      <c r="J1431" s="656" t="s">
        <v>5133</v>
      </c>
      <c r="K1431" s="1089" t="s">
        <v>5134</v>
      </c>
      <c r="L1431" s="1090" t="s">
        <v>28</v>
      </c>
      <c r="M1431" s="771" t="s">
        <v>5151</v>
      </c>
      <c r="N1431" s="753"/>
      <c r="O1431" s="675">
        <v>2</v>
      </c>
      <c r="P1431" s="675">
        <v>2</v>
      </c>
      <c r="Q1431" s="896" t="s">
        <v>4947</v>
      </c>
      <c r="R1431" s="709"/>
      <c r="S1431" s="712"/>
      <c r="T1431" s="712"/>
      <c r="U1431" s="712"/>
      <c r="V1431" s="619" t="s">
        <v>2073</v>
      </c>
      <c r="W1431" s="714"/>
      <c r="X1431" s="721" t="s">
        <v>37</v>
      </c>
      <c r="Y1431" s="712"/>
      <c r="Z1431" s="3799" t="s">
        <v>45</v>
      </c>
      <c r="AA1431" s="592"/>
      <c r="AB1431" s="3853" t="s">
        <v>5535</v>
      </c>
      <c r="AC1431" s="722">
        <v>24300</v>
      </c>
      <c r="AD1431" s="722">
        <v>7938</v>
      </c>
      <c r="AE1431" s="722">
        <f t="shared" si="61"/>
        <v>40176</v>
      </c>
      <c r="AF1431" s="31"/>
      <c r="AG1431" s="31"/>
    </row>
    <row r="1432" spans="1:33" ht="30" customHeight="1">
      <c r="A1432" s="757" t="s">
        <v>6959</v>
      </c>
      <c r="B1432" s="9020" t="s">
        <v>5135</v>
      </c>
      <c r="C1432" s="8843">
        <v>45253</v>
      </c>
      <c r="D1432" s="8843">
        <v>45309</v>
      </c>
      <c r="E1432" s="8864"/>
      <c r="F1432" s="8877"/>
      <c r="G1432" s="8849">
        <v>8634</v>
      </c>
      <c r="H1432" s="8849">
        <v>454</v>
      </c>
      <c r="I1432" s="8849"/>
      <c r="J1432" s="9564" t="s">
        <v>5136</v>
      </c>
      <c r="K1432" s="9085" t="s">
        <v>5137</v>
      </c>
      <c r="L1432" s="1036" t="s">
        <v>128</v>
      </c>
      <c r="M1432" s="8868" t="s">
        <v>5152</v>
      </c>
      <c r="N1432" s="1065" t="s">
        <v>3952</v>
      </c>
      <c r="O1432" s="679">
        <v>3</v>
      </c>
      <c r="P1432" s="138">
        <v>5</v>
      </c>
      <c r="Q1432" s="9138" t="s">
        <v>5138</v>
      </c>
      <c r="R1432" s="8859"/>
      <c r="S1432" s="712"/>
      <c r="T1432" s="712"/>
      <c r="U1432" s="712"/>
      <c r="V1432" s="9565" t="s">
        <v>2073</v>
      </c>
      <c r="W1432" s="8859"/>
      <c r="X1432" s="9565" t="s">
        <v>37</v>
      </c>
      <c r="Y1432" s="8859"/>
      <c r="Z1432" s="8893" t="s">
        <v>45</v>
      </c>
      <c r="AA1432" s="8924"/>
      <c r="AB1432" s="9049" t="s">
        <v>5583</v>
      </c>
      <c r="AC1432" s="8912">
        <v>4500</v>
      </c>
      <c r="AD1432" s="722">
        <v>7425</v>
      </c>
      <c r="AE1432" s="8912">
        <f>SUM(AD1432*P1432+AD1433*P1433+AC1432)</f>
        <v>84195</v>
      </c>
      <c r="AF1432" s="247"/>
      <c r="AG1432" s="247"/>
    </row>
    <row r="1433" spans="1:33" ht="30" customHeight="1">
      <c r="A1433" s="757" t="s">
        <v>6959</v>
      </c>
      <c r="B1433" s="9021"/>
      <c r="C1433" s="8845"/>
      <c r="D1433" s="8845"/>
      <c r="E1433" s="8866"/>
      <c r="F1433" s="8878"/>
      <c r="G1433" s="8850"/>
      <c r="H1433" s="8850"/>
      <c r="I1433" s="8850"/>
      <c r="J1433" s="8854"/>
      <c r="K1433" s="8848"/>
      <c r="L1433" s="1038" t="s">
        <v>2184</v>
      </c>
      <c r="M1433" s="8869"/>
      <c r="N1433" s="753" t="s">
        <v>3957</v>
      </c>
      <c r="O1433" s="675">
        <v>1</v>
      </c>
      <c r="P1433" s="675">
        <v>1</v>
      </c>
      <c r="Q1433" s="8892"/>
      <c r="R1433" s="8860"/>
      <c r="S1433" s="712"/>
      <c r="T1433" s="712"/>
      <c r="U1433" s="712"/>
      <c r="V1433" s="8850"/>
      <c r="W1433" s="8860"/>
      <c r="X1433" s="8850"/>
      <c r="Y1433" s="8860"/>
      <c r="Z1433" s="8894"/>
      <c r="AA1433" s="8924"/>
      <c r="AB1433" s="8908"/>
      <c r="AC1433" s="8913"/>
      <c r="AD1433" s="722">
        <v>42570</v>
      </c>
      <c r="AE1433" s="8913"/>
      <c r="AF1433" s="30"/>
      <c r="AG1433" s="30"/>
    </row>
    <row r="1434" spans="1:33" ht="30" customHeight="1">
      <c r="A1434" s="918" t="s">
        <v>6960</v>
      </c>
      <c r="B1434" s="5096" t="s">
        <v>5139</v>
      </c>
      <c r="C1434" s="764">
        <v>45252</v>
      </c>
      <c r="D1434" s="764">
        <v>45258</v>
      </c>
      <c r="E1434" s="655"/>
      <c r="F1434" s="862"/>
      <c r="G1434" s="619">
        <v>8595</v>
      </c>
      <c r="H1434" s="619" t="s">
        <v>5140</v>
      </c>
      <c r="I1434" s="619"/>
      <c r="J1434" s="592" t="s">
        <v>5141</v>
      </c>
      <c r="K1434" s="1090" t="s">
        <v>5142</v>
      </c>
      <c r="L1434" s="1090" t="s">
        <v>28</v>
      </c>
      <c r="M1434" s="615" t="s">
        <v>5153</v>
      </c>
      <c r="N1434" s="753"/>
      <c r="O1434" s="675">
        <v>2</v>
      </c>
      <c r="P1434" s="675">
        <v>2</v>
      </c>
      <c r="Q1434" s="807" t="s">
        <v>5143</v>
      </c>
      <c r="R1434" s="714"/>
      <c r="S1434" s="712"/>
      <c r="T1434" s="712"/>
      <c r="U1434" s="712"/>
      <c r="V1434" s="619" t="s">
        <v>2073</v>
      </c>
      <c r="W1434" s="714"/>
      <c r="X1434" s="721" t="s">
        <v>37</v>
      </c>
      <c r="Y1434" s="712"/>
      <c r="Z1434" s="726" t="s">
        <v>45</v>
      </c>
      <c r="AA1434" s="592"/>
      <c r="AB1434" s="3853" t="s">
        <v>5541</v>
      </c>
      <c r="AC1434" s="722">
        <v>0</v>
      </c>
      <c r="AD1434" s="722">
        <v>7000</v>
      </c>
      <c r="AE1434" s="722">
        <f t="shared" ref="AE1434:AE1449" si="62">SUM(AD1434*P1434+AC1434)</f>
        <v>14000</v>
      </c>
      <c r="AF1434" s="31"/>
      <c r="AG1434" s="31"/>
    </row>
    <row r="1435" spans="1:33" ht="30" customHeight="1">
      <c r="A1435" s="614" t="s">
        <v>6954</v>
      </c>
      <c r="B1435" s="5096" t="s">
        <v>5144</v>
      </c>
      <c r="C1435" s="764">
        <v>45252</v>
      </c>
      <c r="D1435" s="764">
        <v>45261</v>
      </c>
      <c r="E1435" s="655"/>
      <c r="F1435" s="862"/>
      <c r="G1435" s="710">
        <v>8596</v>
      </c>
      <c r="H1435" s="710">
        <v>200</v>
      </c>
      <c r="I1435" s="710"/>
      <c r="J1435" s="656" t="s">
        <v>5145</v>
      </c>
      <c r="K1435" s="1089" t="s">
        <v>2023</v>
      </c>
      <c r="L1435" s="1090" t="s">
        <v>76</v>
      </c>
      <c r="M1435" s="771" t="s">
        <v>5154</v>
      </c>
      <c r="N1435" s="753"/>
      <c r="O1435" s="675">
        <v>4</v>
      </c>
      <c r="P1435" s="675">
        <v>4</v>
      </c>
      <c r="Q1435" s="896" t="s">
        <v>5146</v>
      </c>
      <c r="R1435" s="709"/>
      <c r="S1435" s="712"/>
      <c r="T1435" s="712"/>
      <c r="U1435" s="712"/>
      <c r="V1435" s="972" t="s">
        <v>2073</v>
      </c>
      <c r="W1435" s="714"/>
      <c r="X1435" s="721" t="s">
        <v>37</v>
      </c>
      <c r="Y1435" s="712"/>
      <c r="Z1435" s="726" t="s">
        <v>45</v>
      </c>
      <c r="AA1435" s="592"/>
      <c r="AB1435" s="3843" t="s">
        <v>5585</v>
      </c>
      <c r="AC1435" s="722">
        <v>0</v>
      </c>
      <c r="AD1435" s="722">
        <v>6368.81</v>
      </c>
      <c r="AE1435" s="722">
        <f t="shared" si="62"/>
        <v>25475.24</v>
      </c>
      <c r="AF1435" s="42">
        <v>665</v>
      </c>
      <c r="AG1435" s="273" t="s">
        <v>362</v>
      </c>
    </row>
    <row r="1436" spans="1:33" ht="30" customHeight="1">
      <c r="A1436" s="897" t="s">
        <v>6903</v>
      </c>
      <c r="B1436" s="5096" t="s">
        <v>5155</v>
      </c>
      <c r="C1436" s="764">
        <v>45254</v>
      </c>
      <c r="D1436" s="764">
        <v>45260</v>
      </c>
      <c r="E1436" s="593"/>
      <c r="F1436" s="862"/>
      <c r="G1436" s="710"/>
      <c r="H1436" s="710"/>
      <c r="I1436" s="710" t="s">
        <v>92</v>
      </c>
      <c r="J1436" s="656" t="s">
        <v>5156</v>
      </c>
      <c r="K1436" s="1089" t="s">
        <v>5157</v>
      </c>
      <c r="L1436" s="1090" t="s">
        <v>76</v>
      </c>
      <c r="M1436" s="771" t="s">
        <v>5170</v>
      </c>
      <c r="N1436" s="753"/>
      <c r="O1436" s="675">
        <v>4</v>
      </c>
      <c r="P1436" s="675">
        <v>4</v>
      </c>
      <c r="Q1436" s="896" t="s">
        <v>5158</v>
      </c>
      <c r="R1436" s="709"/>
      <c r="S1436" s="712"/>
      <c r="T1436" s="712"/>
      <c r="U1436" s="712"/>
      <c r="V1436" s="957" t="s">
        <v>2073</v>
      </c>
      <c r="W1436" s="714"/>
      <c r="X1436" s="639" t="s">
        <v>37</v>
      </c>
      <c r="Y1436" s="712"/>
      <c r="Z1436" s="726" t="s">
        <v>45</v>
      </c>
      <c r="AA1436" s="592"/>
      <c r="AB1436" s="3853" t="s">
        <v>5540</v>
      </c>
      <c r="AC1436" s="722">
        <v>0</v>
      </c>
      <c r="AD1436" s="722">
        <v>7475</v>
      </c>
      <c r="AE1436" s="722">
        <f t="shared" si="62"/>
        <v>29900</v>
      </c>
      <c r="AF1436" s="31"/>
      <c r="AG1436" s="31"/>
    </row>
    <row r="1437" spans="1:33" ht="30" customHeight="1">
      <c r="A1437" s="897" t="s">
        <v>6903</v>
      </c>
      <c r="B1437" s="5096" t="s">
        <v>5159</v>
      </c>
      <c r="C1437" s="764">
        <v>45254</v>
      </c>
      <c r="D1437" s="764">
        <v>45260</v>
      </c>
      <c r="E1437" s="593"/>
      <c r="F1437" s="862"/>
      <c r="G1437" s="710"/>
      <c r="H1437" s="710"/>
      <c r="I1437" s="710" t="s">
        <v>92</v>
      </c>
      <c r="J1437" s="656" t="s">
        <v>5160</v>
      </c>
      <c r="K1437" s="1089" t="s">
        <v>5157</v>
      </c>
      <c r="L1437" s="1090" t="s">
        <v>62</v>
      </c>
      <c r="M1437" s="771" t="s">
        <v>5171</v>
      </c>
      <c r="N1437" s="753"/>
      <c r="O1437" s="675">
        <v>5</v>
      </c>
      <c r="P1437" s="675">
        <v>5</v>
      </c>
      <c r="Q1437" s="896" t="s">
        <v>5161</v>
      </c>
      <c r="R1437" s="709"/>
      <c r="S1437" s="712"/>
      <c r="T1437" s="712"/>
      <c r="U1437" s="712"/>
      <c r="V1437" s="619" t="s">
        <v>2073</v>
      </c>
      <c r="W1437" s="714"/>
      <c r="X1437" s="639" t="s">
        <v>37</v>
      </c>
      <c r="Y1437" s="712"/>
      <c r="Z1437" s="726" t="s">
        <v>45</v>
      </c>
      <c r="AA1437" s="592"/>
      <c r="AB1437" s="3853" t="s">
        <v>5540</v>
      </c>
      <c r="AC1437" s="722">
        <v>0</v>
      </c>
      <c r="AD1437" s="722">
        <v>7475</v>
      </c>
      <c r="AE1437" s="722">
        <f t="shared" si="62"/>
        <v>37375</v>
      </c>
      <c r="AF1437" s="31"/>
      <c r="AG1437" s="31"/>
    </row>
    <row r="1438" spans="1:33" ht="30" customHeight="1">
      <c r="A1438" s="897" t="s">
        <v>6903</v>
      </c>
      <c r="B1438" s="5096" t="s">
        <v>5162</v>
      </c>
      <c r="C1438" s="764">
        <v>45254</v>
      </c>
      <c r="D1438" s="764">
        <v>45260</v>
      </c>
      <c r="E1438" s="593"/>
      <c r="F1438" s="862"/>
      <c r="G1438" s="710"/>
      <c r="H1438" s="710"/>
      <c r="I1438" s="710" t="s">
        <v>92</v>
      </c>
      <c r="J1438" s="656" t="s">
        <v>5163</v>
      </c>
      <c r="K1438" s="1089" t="s">
        <v>5157</v>
      </c>
      <c r="L1438" s="1090" t="s">
        <v>76</v>
      </c>
      <c r="M1438" s="771" t="s">
        <v>5172</v>
      </c>
      <c r="N1438" s="753"/>
      <c r="O1438" s="675">
        <v>4</v>
      </c>
      <c r="P1438" s="675">
        <v>4</v>
      </c>
      <c r="Q1438" s="896" t="s">
        <v>5161</v>
      </c>
      <c r="R1438" s="709"/>
      <c r="S1438" s="712"/>
      <c r="T1438" s="712"/>
      <c r="U1438" s="712"/>
      <c r="V1438" s="619" t="s">
        <v>2073</v>
      </c>
      <c r="W1438" s="714"/>
      <c r="X1438" s="639" t="s">
        <v>37</v>
      </c>
      <c r="Y1438" s="712"/>
      <c r="Z1438" s="726" t="s">
        <v>45</v>
      </c>
      <c r="AA1438" s="592"/>
      <c r="AB1438" s="3853" t="s">
        <v>5540</v>
      </c>
      <c r="AC1438" s="722">
        <v>0</v>
      </c>
      <c r="AD1438" s="722">
        <v>7475</v>
      </c>
      <c r="AE1438" s="722">
        <f t="shared" si="62"/>
        <v>29900</v>
      </c>
      <c r="AF1438" s="31"/>
      <c r="AG1438" s="31"/>
    </row>
    <row r="1439" spans="1:33" ht="30" customHeight="1">
      <c r="A1439" s="897" t="s">
        <v>6903</v>
      </c>
      <c r="B1439" s="5096" t="s">
        <v>5164</v>
      </c>
      <c r="C1439" s="764">
        <v>45254</v>
      </c>
      <c r="D1439" s="764">
        <v>45260</v>
      </c>
      <c r="E1439" s="593"/>
      <c r="F1439" s="862"/>
      <c r="G1439" s="710"/>
      <c r="H1439" s="710"/>
      <c r="I1439" s="710" t="s">
        <v>92</v>
      </c>
      <c r="J1439" s="656" t="s">
        <v>5165</v>
      </c>
      <c r="K1439" s="1089" t="s">
        <v>5157</v>
      </c>
      <c r="L1439" s="1090" t="s">
        <v>5166</v>
      </c>
      <c r="M1439" s="771" t="s">
        <v>5173</v>
      </c>
      <c r="N1439" s="753"/>
      <c r="O1439" s="675">
        <v>25</v>
      </c>
      <c r="P1439" s="675">
        <v>25</v>
      </c>
      <c r="Q1439" s="896" t="s">
        <v>5161</v>
      </c>
      <c r="R1439" s="709"/>
      <c r="S1439" s="712"/>
      <c r="T1439" s="712"/>
      <c r="U1439" s="712"/>
      <c r="V1439" s="966" t="s">
        <v>2073</v>
      </c>
      <c r="W1439" s="714"/>
      <c r="X1439" s="721" t="s">
        <v>37</v>
      </c>
      <c r="Y1439" s="712"/>
      <c r="Z1439" s="726" t="s">
        <v>45</v>
      </c>
      <c r="AA1439" s="592"/>
      <c r="AB1439" s="3853" t="s">
        <v>5540</v>
      </c>
      <c r="AC1439" s="722">
        <v>0</v>
      </c>
      <c r="AD1439" s="722">
        <v>7475</v>
      </c>
      <c r="AE1439" s="722">
        <f t="shared" si="62"/>
        <v>186875</v>
      </c>
      <c r="AF1439" s="31"/>
      <c r="AG1439" s="31"/>
    </row>
    <row r="1440" spans="1:33" ht="30" customHeight="1">
      <c r="A1440" s="897" t="s">
        <v>6903</v>
      </c>
      <c r="B1440" s="5096" t="s">
        <v>5167</v>
      </c>
      <c r="C1440" s="764">
        <v>45254</v>
      </c>
      <c r="D1440" s="764">
        <v>45260</v>
      </c>
      <c r="E1440" s="593"/>
      <c r="F1440" s="862"/>
      <c r="G1440" s="710"/>
      <c r="H1440" s="710"/>
      <c r="I1440" s="710" t="s">
        <v>92</v>
      </c>
      <c r="J1440" s="656" t="s">
        <v>5168</v>
      </c>
      <c r="K1440" s="1089" t="s">
        <v>5157</v>
      </c>
      <c r="L1440" s="1090" t="s">
        <v>167</v>
      </c>
      <c r="M1440" s="771" t="s">
        <v>5174</v>
      </c>
      <c r="N1440" s="753"/>
      <c r="O1440" s="675">
        <v>10</v>
      </c>
      <c r="P1440" s="675">
        <v>10</v>
      </c>
      <c r="Q1440" s="896" t="s">
        <v>5169</v>
      </c>
      <c r="R1440" s="709"/>
      <c r="S1440" s="712"/>
      <c r="T1440" s="712"/>
      <c r="U1440" s="712"/>
      <c r="V1440" s="966" t="s">
        <v>2073</v>
      </c>
      <c r="W1440" s="714"/>
      <c r="X1440" s="721" t="s">
        <v>37</v>
      </c>
      <c r="Y1440" s="712"/>
      <c r="Z1440" s="726" t="s">
        <v>45</v>
      </c>
      <c r="AA1440" s="592"/>
      <c r="AB1440" s="3853" t="s">
        <v>5540</v>
      </c>
      <c r="AC1440" s="722">
        <v>0</v>
      </c>
      <c r="AD1440" s="722">
        <v>7475</v>
      </c>
      <c r="AE1440" s="722">
        <f t="shared" si="62"/>
        <v>74750</v>
      </c>
      <c r="AF1440" s="31"/>
      <c r="AG1440" s="31"/>
    </row>
    <row r="1441" spans="1:33" ht="30" customHeight="1">
      <c r="A1441" s="893" t="s">
        <v>6975</v>
      </c>
      <c r="B1441" s="9020" t="s">
        <v>5175</v>
      </c>
      <c r="C1441" s="8843">
        <v>45254</v>
      </c>
      <c r="D1441" s="8843">
        <v>45344</v>
      </c>
      <c r="E1441" s="8864"/>
      <c r="F1441" s="8877"/>
      <c r="G1441" s="8849">
        <v>17</v>
      </c>
      <c r="H1441" s="8849">
        <v>200</v>
      </c>
      <c r="I1441" s="8849"/>
      <c r="J1441" s="9569" t="s">
        <v>7041</v>
      </c>
      <c r="K1441" s="9085" t="s">
        <v>5176</v>
      </c>
      <c r="L1441" s="1036" t="s">
        <v>2184</v>
      </c>
      <c r="M1441" s="8868" t="s">
        <v>5247</v>
      </c>
      <c r="N1441" s="1065" t="s">
        <v>3957</v>
      </c>
      <c r="O1441" s="679">
        <v>1</v>
      </c>
      <c r="P1441" s="679">
        <v>1</v>
      </c>
      <c r="Q1441" s="9138" t="s">
        <v>5177</v>
      </c>
      <c r="R1441" s="8859"/>
      <c r="S1441" s="712"/>
      <c r="T1441" s="712"/>
      <c r="U1441" s="712"/>
      <c r="V1441" s="9127" t="s">
        <v>2073</v>
      </c>
      <c r="W1441" s="8859"/>
      <c r="X1441" s="9127" t="s">
        <v>37</v>
      </c>
      <c r="Y1441" s="8859"/>
      <c r="Z1441" s="8893" t="s">
        <v>45</v>
      </c>
      <c r="AA1441" s="8924"/>
      <c r="AB1441" s="9049" t="s">
        <v>5536</v>
      </c>
      <c r="AC1441" s="8912">
        <v>0</v>
      </c>
      <c r="AD1441" s="722">
        <v>38090.93</v>
      </c>
      <c r="AE1441" s="8912">
        <f>SUM(AD1441*P1441+AD1442*P1442+AC1441)</f>
        <v>79725.26999999999</v>
      </c>
      <c r="AF1441" s="247"/>
      <c r="AG1441" s="247"/>
    </row>
    <row r="1442" spans="1:33" ht="30" customHeight="1">
      <c r="A1442" s="893" t="s">
        <v>6975</v>
      </c>
      <c r="B1442" s="9021"/>
      <c r="C1442" s="8845"/>
      <c r="D1442" s="8845"/>
      <c r="E1442" s="8866"/>
      <c r="F1442" s="8878"/>
      <c r="G1442" s="8850"/>
      <c r="H1442" s="8850"/>
      <c r="I1442" s="8850"/>
      <c r="J1442" s="8854"/>
      <c r="K1442" s="8848"/>
      <c r="L1442" s="1038" t="s">
        <v>1095</v>
      </c>
      <c r="M1442" s="8869"/>
      <c r="N1442" s="753" t="s">
        <v>3951</v>
      </c>
      <c r="O1442" s="675">
        <v>1</v>
      </c>
      <c r="P1442" s="675">
        <v>1</v>
      </c>
      <c r="Q1442" s="8892"/>
      <c r="R1442" s="8860"/>
      <c r="S1442" s="712"/>
      <c r="T1442" s="712"/>
      <c r="U1442" s="712"/>
      <c r="V1442" s="8850"/>
      <c r="W1442" s="8860"/>
      <c r="X1442" s="8850"/>
      <c r="Y1442" s="8860"/>
      <c r="Z1442" s="8894"/>
      <c r="AA1442" s="8924"/>
      <c r="AB1442" s="8908"/>
      <c r="AC1442" s="8913"/>
      <c r="AD1442" s="722">
        <v>41634.339999999997</v>
      </c>
      <c r="AE1442" s="8913"/>
      <c r="AF1442" s="30"/>
      <c r="AG1442" s="30"/>
    </row>
    <row r="1443" spans="1:33" ht="30" customHeight="1">
      <c r="A1443" s="897" t="s">
        <v>6901</v>
      </c>
      <c r="B1443" s="5649" t="s">
        <v>5178</v>
      </c>
      <c r="C1443" s="764">
        <v>45254</v>
      </c>
      <c r="D1443" s="764">
        <v>45266</v>
      </c>
      <c r="E1443" s="593"/>
      <c r="F1443" s="862"/>
      <c r="G1443" s="710">
        <v>8636</v>
      </c>
      <c r="H1443" s="710" t="s">
        <v>5179</v>
      </c>
      <c r="I1443" s="710"/>
      <c r="J1443" s="656" t="s">
        <v>5180</v>
      </c>
      <c r="K1443" s="1089" t="s">
        <v>4435</v>
      </c>
      <c r="L1443" s="1090" t="s">
        <v>28</v>
      </c>
      <c r="M1443" s="771" t="s">
        <v>5248</v>
      </c>
      <c r="N1443" s="753"/>
      <c r="O1443" s="675">
        <v>2</v>
      </c>
      <c r="P1443" s="675">
        <v>2</v>
      </c>
      <c r="Q1443" s="896" t="s">
        <v>5181</v>
      </c>
      <c r="R1443" s="709"/>
      <c r="S1443" s="712"/>
      <c r="T1443" s="712"/>
      <c r="U1443" s="712"/>
      <c r="V1443" s="619" t="s">
        <v>2073</v>
      </c>
      <c r="W1443" s="714"/>
      <c r="X1443" s="721" t="s">
        <v>37</v>
      </c>
      <c r="Y1443" s="712"/>
      <c r="Z1443" s="726" t="s">
        <v>45</v>
      </c>
      <c r="AA1443" s="592"/>
      <c r="AB1443" s="3853" t="s">
        <v>5542</v>
      </c>
      <c r="AC1443" s="722">
        <v>4860</v>
      </c>
      <c r="AD1443" s="722">
        <v>8019</v>
      </c>
      <c r="AE1443" s="722">
        <f t="shared" si="62"/>
        <v>20898</v>
      </c>
      <c r="AF1443" s="42">
        <v>663</v>
      </c>
      <c r="AG1443" s="273" t="s">
        <v>362</v>
      </c>
    </row>
    <row r="1444" spans="1:33" ht="30" customHeight="1">
      <c r="A1444" s="603" t="s">
        <v>6957</v>
      </c>
      <c r="B1444" s="2057" t="s">
        <v>5182</v>
      </c>
      <c r="C1444" s="764">
        <v>45257</v>
      </c>
      <c r="D1444" s="764">
        <v>45267</v>
      </c>
      <c r="E1444" s="593"/>
      <c r="F1444" s="862"/>
      <c r="G1444" s="710">
        <v>8627</v>
      </c>
      <c r="H1444" s="710">
        <v>1713</v>
      </c>
      <c r="I1444" s="710"/>
      <c r="J1444" s="656" t="s">
        <v>5183</v>
      </c>
      <c r="K1444" s="1089" t="s">
        <v>5184</v>
      </c>
      <c r="L1444" s="1090" t="s">
        <v>173</v>
      </c>
      <c r="M1444" s="771" t="s">
        <v>5249</v>
      </c>
      <c r="N1444" s="753"/>
      <c r="O1444" s="675">
        <v>1</v>
      </c>
      <c r="P1444" s="675">
        <v>1</v>
      </c>
      <c r="Q1444" s="896" t="s">
        <v>5185</v>
      </c>
      <c r="R1444" s="709"/>
      <c r="S1444" s="712"/>
      <c r="T1444" s="712"/>
      <c r="U1444" s="712"/>
      <c r="V1444" s="2408" t="s">
        <v>2073</v>
      </c>
      <c r="W1444" s="714"/>
      <c r="X1444" s="619" t="s">
        <v>37</v>
      </c>
      <c r="Y1444" s="712"/>
      <c r="Z1444" s="3827" t="s">
        <v>45</v>
      </c>
      <c r="AA1444" s="592"/>
      <c r="AB1444" s="3853" t="s">
        <v>5542</v>
      </c>
      <c r="AC1444" s="722">
        <v>0</v>
      </c>
      <c r="AD1444" s="722">
        <v>9667</v>
      </c>
      <c r="AE1444" s="722">
        <f t="shared" si="62"/>
        <v>9667</v>
      </c>
      <c r="AF1444" s="31"/>
      <c r="AG1444" s="31"/>
    </row>
    <row r="1445" spans="1:33" ht="30" customHeight="1">
      <c r="A1445" s="893" t="s">
        <v>6942</v>
      </c>
      <c r="B1445" s="2057" t="s">
        <v>5186</v>
      </c>
      <c r="C1445" s="764">
        <v>45254</v>
      </c>
      <c r="D1445" s="764">
        <v>45261</v>
      </c>
      <c r="E1445" s="593"/>
      <c r="F1445" s="862"/>
      <c r="G1445" s="710">
        <v>8638</v>
      </c>
      <c r="H1445" s="710">
        <v>75</v>
      </c>
      <c r="I1445" s="710"/>
      <c r="J1445" s="656" t="s">
        <v>994</v>
      </c>
      <c r="K1445" s="1089" t="s">
        <v>5187</v>
      </c>
      <c r="L1445" s="1090" t="s">
        <v>173</v>
      </c>
      <c r="M1445" s="771" t="s">
        <v>5250</v>
      </c>
      <c r="N1445" s="753"/>
      <c r="O1445" s="675">
        <v>1</v>
      </c>
      <c r="P1445" s="675">
        <v>1</v>
      </c>
      <c r="Q1445" s="896" t="s">
        <v>5188</v>
      </c>
      <c r="R1445" s="709"/>
      <c r="S1445" s="712"/>
      <c r="T1445" s="712"/>
      <c r="U1445" s="712"/>
      <c r="V1445" s="619" t="s">
        <v>2073</v>
      </c>
      <c r="W1445" s="714"/>
      <c r="X1445" s="619" t="s">
        <v>37</v>
      </c>
      <c r="Y1445" s="712"/>
      <c r="Z1445" s="726" t="s">
        <v>45</v>
      </c>
      <c r="AA1445" s="592"/>
      <c r="AB1445" s="3853" t="s">
        <v>5537</v>
      </c>
      <c r="AC1445" s="722">
        <v>0</v>
      </c>
      <c r="AD1445" s="722">
        <v>7613</v>
      </c>
      <c r="AE1445" s="722">
        <f t="shared" si="62"/>
        <v>7613</v>
      </c>
      <c r="AF1445" s="31"/>
      <c r="AG1445" s="31"/>
    </row>
    <row r="1446" spans="1:33" ht="30" customHeight="1">
      <c r="A1446" s="737" t="s">
        <v>6973</v>
      </c>
      <c r="B1446" s="5649" t="s">
        <v>5191</v>
      </c>
      <c r="C1446" s="674">
        <v>45254</v>
      </c>
      <c r="D1446" s="674">
        <v>45265</v>
      </c>
      <c r="E1446" s="593"/>
      <c r="F1446" s="833"/>
      <c r="G1446" s="619">
        <v>8598</v>
      </c>
      <c r="H1446" s="619" t="s">
        <v>5192</v>
      </c>
      <c r="I1446" s="619" t="s">
        <v>25</v>
      </c>
      <c r="J1446" s="592" t="s">
        <v>5193</v>
      </c>
      <c r="K1446" s="1090" t="s">
        <v>5194</v>
      </c>
      <c r="L1446" s="1758" t="s">
        <v>858</v>
      </c>
      <c r="M1446" s="615" t="s">
        <v>6275</v>
      </c>
      <c r="N1446" s="753"/>
      <c r="O1446" s="675">
        <v>8</v>
      </c>
      <c r="P1446" s="675">
        <v>16</v>
      </c>
      <c r="Q1446" s="807" t="s">
        <v>5195</v>
      </c>
      <c r="R1446" s="714"/>
      <c r="S1446" s="712"/>
      <c r="T1446" s="712"/>
      <c r="U1446" s="712"/>
      <c r="V1446" s="868" t="s">
        <v>2073</v>
      </c>
      <c r="W1446" s="714"/>
      <c r="X1446" s="721" t="s">
        <v>37</v>
      </c>
      <c r="Y1446" s="712"/>
      <c r="Z1446" s="3779" t="s">
        <v>45</v>
      </c>
      <c r="AA1446" s="592"/>
      <c r="AB1446" s="847" t="s">
        <v>5541</v>
      </c>
      <c r="AC1446" s="722">
        <v>4500</v>
      </c>
      <c r="AD1446" s="722">
        <v>6272.02</v>
      </c>
      <c r="AE1446" s="722">
        <f t="shared" si="62"/>
        <v>104852.32</v>
      </c>
      <c r="AF1446" s="31"/>
      <c r="AG1446" s="31"/>
    </row>
    <row r="1447" spans="1:33" ht="30" customHeight="1">
      <c r="A1447" s="737" t="s">
        <v>6973</v>
      </c>
      <c r="B1447" s="5096" t="s">
        <v>5196</v>
      </c>
      <c r="C1447" s="764">
        <v>45254</v>
      </c>
      <c r="D1447" s="764">
        <v>45261</v>
      </c>
      <c r="E1447" s="655"/>
      <c r="F1447" s="862"/>
      <c r="G1447" s="710">
        <v>8598</v>
      </c>
      <c r="H1447" s="710" t="s">
        <v>5197</v>
      </c>
      <c r="I1447" s="710"/>
      <c r="J1447" s="656" t="s">
        <v>196</v>
      </c>
      <c r="K1447" s="1089" t="s">
        <v>5198</v>
      </c>
      <c r="L1447" s="1090" t="s">
        <v>28</v>
      </c>
      <c r="M1447" s="771" t="s">
        <v>5251</v>
      </c>
      <c r="N1447" s="753"/>
      <c r="O1447" s="675">
        <v>2</v>
      </c>
      <c r="P1447" s="675">
        <v>2</v>
      </c>
      <c r="Q1447" s="896" t="s">
        <v>5199</v>
      </c>
      <c r="R1447" s="709"/>
      <c r="S1447" s="712"/>
      <c r="T1447" s="712"/>
      <c r="U1447" s="712"/>
      <c r="V1447" s="728" t="s">
        <v>2073</v>
      </c>
      <c r="W1447" s="714"/>
      <c r="X1447" s="721" t="s">
        <v>37</v>
      </c>
      <c r="Y1447" s="712"/>
      <c r="Z1447" s="726" t="s">
        <v>45</v>
      </c>
      <c r="AA1447" s="592"/>
      <c r="AB1447" s="3853" t="s">
        <v>5537</v>
      </c>
      <c r="AC1447" s="722">
        <v>0</v>
      </c>
      <c r="AD1447" s="722">
        <v>6272.02</v>
      </c>
      <c r="AE1447" s="722">
        <f t="shared" si="62"/>
        <v>12544.04</v>
      </c>
      <c r="AF1447" s="42">
        <v>647</v>
      </c>
      <c r="AG1447" s="273" t="s">
        <v>362</v>
      </c>
    </row>
    <row r="1448" spans="1:33" ht="30" customHeight="1">
      <c r="A1448" s="893" t="s">
        <v>6944</v>
      </c>
      <c r="B1448" s="5649" t="s">
        <v>5200</v>
      </c>
      <c r="C1448" s="674">
        <v>45254</v>
      </c>
      <c r="D1448" s="674">
        <v>45261</v>
      </c>
      <c r="E1448" s="593"/>
      <c r="F1448" s="833"/>
      <c r="G1448" s="619">
        <v>8639</v>
      </c>
      <c r="H1448" s="619" t="s">
        <v>377</v>
      </c>
      <c r="I1448" s="619"/>
      <c r="J1448" s="592" t="s">
        <v>5201</v>
      </c>
      <c r="K1448" s="1090" t="s">
        <v>5202</v>
      </c>
      <c r="L1448" s="1090" t="s">
        <v>173</v>
      </c>
      <c r="M1448" s="615" t="s">
        <v>5252</v>
      </c>
      <c r="N1448" s="753"/>
      <c r="O1448" s="675">
        <v>1</v>
      </c>
      <c r="P1448" s="675">
        <v>1</v>
      </c>
      <c r="Q1448" s="807" t="s">
        <v>4947</v>
      </c>
      <c r="R1448" s="714"/>
      <c r="S1448" s="712"/>
      <c r="T1448" s="712"/>
      <c r="U1448" s="712"/>
      <c r="V1448" s="969" t="s">
        <v>2073</v>
      </c>
      <c r="W1448" s="714"/>
      <c r="X1448" s="721" t="s">
        <v>37</v>
      </c>
      <c r="Y1448" s="712"/>
      <c r="Z1448" s="726" t="s">
        <v>45</v>
      </c>
      <c r="AA1448" s="592"/>
      <c r="AB1448" s="3853" t="s">
        <v>5535</v>
      </c>
      <c r="AC1448" s="722">
        <v>0</v>
      </c>
      <c r="AD1448" s="722">
        <v>5639.58</v>
      </c>
      <c r="AE1448" s="722">
        <f t="shared" si="62"/>
        <v>5639.58</v>
      </c>
      <c r="AF1448" s="31"/>
      <c r="AG1448" s="31"/>
    </row>
    <row r="1449" spans="1:33" ht="30" customHeight="1">
      <c r="A1449" s="757" t="s">
        <v>6967</v>
      </c>
      <c r="B1449" s="5096" t="s">
        <v>5203</v>
      </c>
      <c r="C1449" s="764">
        <v>45253</v>
      </c>
      <c r="D1449" s="764">
        <v>45264</v>
      </c>
      <c r="E1449" s="655"/>
      <c r="F1449" s="862"/>
      <c r="G1449" s="710">
        <v>8607</v>
      </c>
      <c r="H1449" s="710" t="s">
        <v>4734</v>
      </c>
      <c r="I1449" s="1091" t="s">
        <v>25</v>
      </c>
      <c r="J1449" s="656" t="s">
        <v>5204</v>
      </c>
      <c r="K1449" s="1089" t="s">
        <v>4259</v>
      </c>
      <c r="L1449" s="1090" t="s">
        <v>28</v>
      </c>
      <c r="M1449" s="771" t="s">
        <v>5253</v>
      </c>
      <c r="N1449" s="753"/>
      <c r="O1449" s="675">
        <v>3</v>
      </c>
      <c r="P1449" s="675">
        <v>3</v>
      </c>
      <c r="Q1449" s="896" t="s">
        <v>5205</v>
      </c>
      <c r="R1449" s="709"/>
      <c r="S1449" s="712"/>
      <c r="T1449" s="712"/>
      <c r="U1449" s="712"/>
      <c r="V1449" s="973" t="s">
        <v>2073</v>
      </c>
      <c r="W1449" s="714"/>
      <c r="X1449" s="721" t="s">
        <v>37</v>
      </c>
      <c r="Y1449" s="712"/>
      <c r="Z1449" s="3795" t="s">
        <v>45</v>
      </c>
      <c r="AA1449" s="592"/>
      <c r="AB1449" s="3853" t="s">
        <v>5535</v>
      </c>
      <c r="AC1449" s="722">
        <v>4500</v>
      </c>
      <c r="AD1449" s="722">
        <v>6900</v>
      </c>
      <c r="AE1449" s="722">
        <f t="shared" si="62"/>
        <v>25200</v>
      </c>
      <c r="AF1449" s="42">
        <v>569</v>
      </c>
      <c r="AG1449" s="273" t="s">
        <v>362</v>
      </c>
    </row>
    <row r="1450" spans="1:33" ht="30" customHeight="1">
      <c r="A1450" s="757" t="s">
        <v>6959</v>
      </c>
      <c r="B1450" s="9020" t="s">
        <v>5206</v>
      </c>
      <c r="C1450" s="8843">
        <v>45254</v>
      </c>
      <c r="D1450" s="8843">
        <v>45310</v>
      </c>
      <c r="E1450" s="8864"/>
      <c r="F1450" s="8877"/>
      <c r="G1450" s="8849">
        <v>8634</v>
      </c>
      <c r="H1450" s="8849">
        <v>434</v>
      </c>
      <c r="I1450" s="8849"/>
      <c r="J1450" s="9564" t="s">
        <v>5207</v>
      </c>
      <c r="K1450" s="9085" t="s">
        <v>5208</v>
      </c>
      <c r="L1450" s="1036" t="s">
        <v>128</v>
      </c>
      <c r="M1450" s="8868" t="s">
        <v>5254</v>
      </c>
      <c r="N1450" s="1092" t="s">
        <v>3952</v>
      </c>
      <c r="O1450" s="679">
        <v>3</v>
      </c>
      <c r="P1450" s="138">
        <v>4</v>
      </c>
      <c r="Q1450" s="9138" t="s">
        <v>5209</v>
      </c>
      <c r="R1450" s="8859"/>
      <c r="S1450" s="712"/>
      <c r="T1450" s="712"/>
      <c r="U1450" s="712"/>
      <c r="V1450" s="8849" t="s">
        <v>2073</v>
      </c>
      <c r="W1450" s="8849" t="s">
        <v>7560</v>
      </c>
      <c r="X1450" s="8849" t="s">
        <v>37</v>
      </c>
      <c r="Y1450" s="8859"/>
      <c r="Z1450" s="9005" t="s">
        <v>45</v>
      </c>
      <c r="AA1450" s="8924"/>
      <c r="AB1450" s="9049" t="s">
        <v>5584</v>
      </c>
      <c r="AC1450" s="8912">
        <v>2250</v>
      </c>
      <c r="AD1450" s="722">
        <v>7425</v>
      </c>
      <c r="AE1450" s="8912">
        <f>SUM(AD1450*P1450+AD1451*P1451+AC1450)</f>
        <v>76500</v>
      </c>
      <c r="AF1450" s="247"/>
      <c r="AG1450" s="247"/>
    </row>
    <row r="1451" spans="1:33" ht="30" customHeight="1">
      <c r="A1451" s="757" t="s">
        <v>6959</v>
      </c>
      <c r="B1451" s="9021"/>
      <c r="C1451" s="8845"/>
      <c r="D1451" s="8845"/>
      <c r="E1451" s="8866"/>
      <c r="F1451" s="8878"/>
      <c r="G1451" s="8850"/>
      <c r="H1451" s="8850"/>
      <c r="I1451" s="8850"/>
      <c r="J1451" s="8854"/>
      <c r="K1451" s="8848"/>
      <c r="L1451" s="1038" t="s">
        <v>381</v>
      </c>
      <c r="M1451" s="8869"/>
      <c r="N1451" s="1093" t="s">
        <v>3954</v>
      </c>
      <c r="O1451" s="675">
        <v>1</v>
      </c>
      <c r="P1451" s="675">
        <v>1</v>
      </c>
      <c r="Q1451" s="8892"/>
      <c r="R1451" s="8860"/>
      <c r="S1451" s="712"/>
      <c r="T1451" s="712"/>
      <c r="U1451" s="712"/>
      <c r="V1451" s="8850"/>
      <c r="W1451" s="8850"/>
      <c r="X1451" s="8850"/>
      <c r="Y1451" s="8860"/>
      <c r="Z1451" s="8894"/>
      <c r="AA1451" s="8924"/>
      <c r="AB1451" s="8908"/>
      <c r="AC1451" s="8913"/>
      <c r="AD1451" s="722">
        <v>44550</v>
      </c>
      <c r="AE1451" s="8913"/>
      <c r="AF1451" s="30"/>
      <c r="AG1451" s="30"/>
    </row>
    <row r="1452" spans="1:33" ht="30" customHeight="1">
      <c r="A1452" s="757" t="s">
        <v>6959</v>
      </c>
      <c r="B1452" s="5096" t="s">
        <v>5210</v>
      </c>
      <c r="C1452" s="764">
        <v>45257</v>
      </c>
      <c r="D1452" s="764">
        <v>45264</v>
      </c>
      <c r="E1452" s="655"/>
      <c r="F1452" s="862"/>
      <c r="G1452" s="710">
        <v>8634</v>
      </c>
      <c r="H1452" s="710" t="s">
        <v>5211</v>
      </c>
      <c r="I1452" s="1091"/>
      <c r="J1452" s="656" t="s">
        <v>5212</v>
      </c>
      <c r="K1452" s="1089" t="s">
        <v>5213</v>
      </c>
      <c r="L1452" s="1090" t="s">
        <v>76</v>
      </c>
      <c r="M1452" s="771" t="s">
        <v>5255</v>
      </c>
      <c r="N1452" s="753"/>
      <c r="O1452" s="675">
        <v>4</v>
      </c>
      <c r="P1452" s="675">
        <v>4</v>
      </c>
      <c r="Q1452" s="896" t="s">
        <v>5214</v>
      </c>
      <c r="R1452" s="709"/>
      <c r="S1452" s="712"/>
      <c r="T1452" s="712"/>
      <c r="U1452" s="712"/>
      <c r="V1452" s="904" t="s">
        <v>2073</v>
      </c>
      <c r="W1452" s="714"/>
      <c r="X1452" s="721" t="s">
        <v>37</v>
      </c>
      <c r="Y1452" s="712"/>
      <c r="Z1452" s="3795" t="s">
        <v>45</v>
      </c>
      <c r="AA1452" s="592"/>
      <c r="AB1452" s="3853" t="s">
        <v>5542</v>
      </c>
      <c r="AC1452" s="722">
        <v>0</v>
      </c>
      <c r="AD1452" s="722">
        <v>7425</v>
      </c>
      <c r="AE1452" s="722">
        <f t="shared" ref="AE1452:AE1453" si="63">SUM(AD1452*P1452+AC1452)</f>
        <v>29700</v>
      </c>
      <c r="AF1452" s="42">
        <v>597</v>
      </c>
      <c r="AG1452" s="31" t="s">
        <v>362</v>
      </c>
    </row>
    <row r="1453" spans="1:33" ht="30" customHeight="1">
      <c r="A1453" s="757" t="s">
        <v>6959</v>
      </c>
      <c r="B1453" s="5096" t="s">
        <v>5215</v>
      </c>
      <c r="C1453" s="764">
        <v>45257</v>
      </c>
      <c r="D1453" s="764">
        <v>45264</v>
      </c>
      <c r="E1453" s="655"/>
      <c r="F1453" s="862"/>
      <c r="G1453" s="710">
        <v>8634</v>
      </c>
      <c r="H1453" s="710" t="s">
        <v>5216</v>
      </c>
      <c r="I1453" s="1091"/>
      <c r="J1453" s="656" t="s">
        <v>5217</v>
      </c>
      <c r="K1453" s="1089" t="s">
        <v>5218</v>
      </c>
      <c r="L1453" s="1090" t="s">
        <v>28</v>
      </c>
      <c r="M1453" s="771" t="s">
        <v>5256</v>
      </c>
      <c r="N1453" s="753"/>
      <c r="O1453" s="675">
        <v>2</v>
      </c>
      <c r="P1453" s="119">
        <v>4</v>
      </c>
      <c r="Q1453" s="896" t="s">
        <v>5219</v>
      </c>
      <c r="R1453" s="709"/>
      <c r="S1453" s="712"/>
      <c r="T1453" s="712"/>
      <c r="U1453" s="712"/>
      <c r="V1453" s="852" t="s">
        <v>2073</v>
      </c>
      <c r="W1453" s="714"/>
      <c r="X1453" s="721" t="s">
        <v>37</v>
      </c>
      <c r="Y1453" s="712"/>
      <c r="Z1453" s="3795" t="s">
        <v>45</v>
      </c>
      <c r="AA1453" s="592"/>
      <c r="AB1453" s="3853" t="s">
        <v>5542</v>
      </c>
      <c r="AC1453" s="722">
        <v>0</v>
      </c>
      <c r="AD1453" s="722">
        <v>7425</v>
      </c>
      <c r="AE1453" s="722">
        <f t="shared" si="63"/>
        <v>29700</v>
      </c>
      <c r="AF1453" s="42">
        <v>598</v>
      </c>
      <c r="AG1453" s="31" t="s">
        <v>362</v>
      </c>
    </row>
    <row r="1454" spans="1:33" ht="30" customHeight="1">
      <c r="A1454" s="737" t="s">
        <v>6959</v>
      </c>
      <c r="B1454" s="9019" t="s">
        <v>5220</v>
      </c>
      <c r="C1454" s="8843">
        <v>45257</v>
      </c>
      <c r="D1454" s="8843">
        <v>45313</v>
      </c>
      <c r="E1454" s="9142"/>
      <c r="F1454" s="8877"/>
      <c r="G1454" s="8849">
        <v>8634</v>
      </c>
      <c r="H1454" s="9041" t="s">
        <v>5221</v>
      </c>
      <c r="I1454" s="8849"/>
      <c r="J1454" s="9564" t="s">
        <v>5222</v>
      </c>
      <c r="K1454" s="8871" t="s">
        <v>5223</v>
      </c>
      <c r="L1454" s="619" t="s">
        <v>128</v>
      </c>
      <c r="M1454" s="8868" t="s">
        <v>5257</v>
      </c>
      <c r="N1454" s="1072" t="s">
        <v>3952</v>
      </c>
      <c r="O1454" s="675">
        <v>3</v>
      </c>
      <c r="P1454" s="119">
        <v>4</v>
      </c>
      <c r="Q1454" s="8938" t="s">
        <v>4858</v>
      </c>
      <c r="R1454" s="8849"/>
      <c r="S1454" s="712"/>
      <c r="T1454" s="712"/>
      <c r="U1454" s="712"/>
      <c r="V1454" s="8849" t="s">
        <v>2073</v>
      </c>
      <c r="W1454" s="8849" t="s">
        <v>7560</v>
      </c>
      <c r="X1454" s="8849" t="s">
        <v>37</v>
      </c>
      <c r="Y1454" s="8859"/>
      <c r="Z1454" s="8919" t="s">
        <v>45</v>
      </c>
      <c r="AA1454" s="8924"/>
      <c r="AB1454" s="9049" t="s">
        <v>5584</v>
      </c>
      <c r="AC1454" s="8912">
        <v>4500</v>
      </c>
      <c r="AD1454" s="722">
        <v>7425</v>
      </c>
      <c r="AE1454" s="8912">
        <f>SUM(AD1454*P1454+AD1455*P1455+AD1456*P1456+AC1454)</f>
        <v>125280</v>
      </c>
      <c r="AF1454" s="9224"/>
      <c r="AG1454" s="247"/>
    </row>
    <row r="1455" spans="1:33" ht="30" customHeight="1">
      <c r="A1455" s="737" t="s">
        <v>6959</v>
      </c>
      <c r="B1455" s="9029"/>
      <c r="C1455" s="8844"/>
      <c r="D1455" s="8844"/>
      <c r="E1455" s="8865"/>
      <c r="F1455" s="8880"/>
      <c r="G1455" s="8863"/>
      <c r="H1455" s="9015"/>
      <c r="I1455" s="8863"/>
      <c r="J1455" s="8858"/>
      <c r="K1455" s="8858"/>
      <c r="L1455" s="592" t="s">
        <v>2184</v>
      </c>
      <c r="M1455" s="8858"/>
      <c r="N1455" s="234" t="s">
        <v>3954</v>
      </c>
      <c r="O1455" s="675">
        <v>1</v>
      </c>
      <c r="P1455" s="675">
        <v>1</v>
      </c>
      <c r="Q1455" s="8939"/>
      <c r="R1455" s="8863"/>
      <c r="S1455" s="712"/>
      <c r="T1455" s="712"/>
      <c r="U1455" s="712"/>
      <c r="V1455" s="8863"/>
      <c r="W1455" s="8863"/>
      <c r="X1455" s="8863"/>
      <c r="Y1455" s="8902"/>
      <c r="Z1455" s="8896"/>
      <c r="AA1455" s="8924"/>
      <c r="AB1455" s="8910"/>
      <c r="AC1455" s="8920"/>
      <c r="AD1455" s="722">
        <v>44550</v>
      </c>
      <c r="AE1455" s="8920"/>
      <c r="AF1455" s="9212"/>
      <c r="AG1455" s="248"/>
    </row>
    <row r="1456" spans="1:33" ht="30" customHeight="1">
      <c r="A1456" s="737" t="s">
        <v>6959</v>
      </c>
      <c r="B1456" s="9030"/>
      <c r="C1456" s="8845"/>
      <c r="D1456" s="8845"/>
      <c r="E1456" s="8866"/>
      <c r="F1456" s="8878"/>
      <c r="G1456" s="8850"/>
      <c r="H1456" s="9016"/>
      <c r="I1456" s="8850"/>
      <c r="J1456" s="8854"/>
      <c r="K1456" s="8854"/>
      <c r="L1456" s="592" t="s">
        <v>1095</v>
      </c>
      <c r="M1456" s="8854"/>
      <c r="N1456" s="923" t="s">
        <v>3951</v>
      </c>
      <c r="O1456" s="675">
        <v>1</v>
      </c>
      <c r="P1456" s="675">
        <v>1</v>
      </c>
      <c r="Q1456" s="8940"/>
      <c r="R1456" s="8850"/>
      <c r="S1456" s="712"/>
      <c r="T1456" s="712"/>
      <c r="U1456" s="712"/>
      <c r="V1456" s="8850"/>
      <c r="W1456" s="8850"/>
      <c r="X1456" s="8850"/>
      <c r="Y1456" s="8860"/>
      <c r="Z1456" s="8894"/>
      <c r="AA1456" s="8924"/>
      <c r="AB1456" s="8908"/>
      <c r="AC1456" s="8913"/>
      <c r="AD1456" s="722">
        <v>46530</v>
      </c>
      <c r="AE1456" s="8913"/>
      <c r="AF1456" s="9071"/>
      <c r="AG1456" s="30"/>
    </row>
    <row r="1457" spans="1:33" ht="30" customHeight="1">
      <c r="A1457" s="893" t="s">
        <v>6952</v>
      </c>
      <c r="B1457" s="5096" t="s">
        <v>5224</v>
      </c>
      <c r="C1457" s="764">
        <v>45252</v>
      </c>
      <c r="D1457" s="764">
        <v>45258</v>
      </c>
      <c r="E1457" s="593"/>
      <c r="F1457" s="862"/>
      <c r="G1457" s="710">
        <v>8646</v>
      </c>
      <c r="H1457" s="710"/>
      <c r="I1457" s="1091" t="s">
        <v>92</v>
      </c>
      <c r="J1457" s="656" t="s">
        <v>5225</v>
      </c>
      <c r="K1457" s="1089" t="s">
        <v>5226</v>
      </c>
      <c r="L1457" s="1090" t="s">
        <v>5227</v>
      </c>
      <c r="M1457" s="771" t="s">
        <v>5258</v>
      </c>
      <c r="N1457" s="835" t="s">
        <v>6604</v>
      </c>
      <c r="O1457" s="675">
        <v>58</v>
      </c>
      <c r="P1457" s="119">
        <v>56</v>
      </c>
      <c r="Q1457" s="896" t="s">
        <v>5228</v>
      </c>
      <c r="R1457" s="709"/>
      <c r="S1457" s="712"/>
      <c r="T1457" s="712"/>
      <c r="U1457" s="712"/>
      <c r="V1457" s="619" t="s">
        <v>2073</v>
      </c>
      <c r="W1457" s="714"/>
      <c r="X1457" s="619" t="s">
        <v>37</v>
      </c>
      <c r="Y1457" s="712"/>
      <c r="Z1457" s="3828" t="s">
        <v>45</v>
      </c>
      <c r="AA1457" s="592"/>
      <c r="AB1457" s="3853" t="s">
        <v>5541</v>
      </c>
      <c r="AC1457" s="722">
        <v>0</v>
      </c>
      <c r="AD1457" s="722">
        <v>7938</v>
      </c>
      <c r="AE1457" s="722">
        <f t="shared" ref="AE1457:AE1459" si="64">SUM(AD1457*P1457+AC1457)</f>
        <v>444528</v>
      </c>
      <c r="AF1457" s="31"/>
      <c r="AG1457" s="31"/>
    </row>
    <row r="1458" spans="1:33" ht="30" customHeight="1">
      <c r="A1458" s="893" t="s">
        <v>6949</v>
      </c>
      <c r="B1458" s="5649" t="s">
        <v>5229</v>
      </c>
      <c r="C1458" s="764">
        <v>45253</v>
      </c>
      <c r="D1458" s="764">
        <v>45264</v>
      </c>
      <c r="E1458" s="593"/>
      <c r="F1458" s="862"/>
      <c r="G1458" s="710">
        <v>8615</v>
      </c>
      <c r="H1458" s="710" t="s">
        <v>5230</v>
      </c>
      <c r="I1458" s="1091"/>
      <c r="J1458" s="656" t="s">
        <v>5231</v>
      </c>
      <c r="K1458" s="1094" t="s">
        <v>5068</v>
      </c>
      <c r="L1458" s="1090" t="s">
        <v>28</v>
      </c>
      <c r="M1458" s="771" t="s">
        <v>5259</v>
      </c>
      <c r="N1458" s="753"/>
      <c r="O1458" s="675">
        <v>2</v>
      </c>
      <c r="P1458" s="675">
        <v>2</v>
      </c>
      <c r="Q1458" s="781" t="s">
        <v>2534</v>
      </c>
      <c r="R1458" s="709"/>
      <c r="S1458" s="712"/>
      <c r="T1458" s="712"/>
      <c r="U1458" s="712"/>
      <c r="V1458" s="983" t="s">
        <v>2073</v>
      </c>
      <c r="W1458" s="714"/>
      <c r="X1458" s="983" t="s">
        <v>37</v>
      </c>
      <c r="Y1458" s="712"/>
      <c r="Z1458" s="3786" t="s">
        <v>45</v>
      </c>
      <c r="AA1458" s="592"/>
      <c r="AB1458" s="3853" t="s">
        <v>5585</v>
      </c>
      <c r="AC1458" s="722">
        <v>4500</v>
      </c>
      <c r="AD1458" s="722">
        <v>5973.51</v>
      </c>
      <c r="AE1458" s="722">
        <f t="shared" si="64"/>
        <v>16447.02</v>
      </c>
      <c r="AF1458" s="31"/>
      <c r="AG1458" s="31"/>
    </row>
    <row r="1459" spans="1:33" ht="30" customHeight="1">
      <c r="A1459" s="893" t="s">
        <v>6949</v>
      </c>
      <c r="B1459" s="5096" t="s">
        <v>5232</v>
      </c>
      <c r="C1459" s="764">
        <v>45254</v>
      </c>
      <c r="D1459" s="764">
        <v>45260</v>
      </c>
      <c r="E1459" s="593"/>
      <c r="F1459" s="862"/>
      <c r="G1459" s="710">
        <v>8615</v>
      </c>
      <c r="H1459" s="710"/>
      <c r="I1459" s="1091" t="s">
        <v>92</v>
      </c>
      <c r="J1459" s="656" t="s">
        <v>5233</v>
      </c>
      <c r="K1459" s="1094" t="s">
        <v>5234</v>
      </c>
      <c r="L1459" s="1090" t="s">
        <v>67</v>
      </c>
      <c r="M1459" s="771" t="s">
        <v>5260</v>
      </c>
      <c r="N1459" s="753"/>
      <c r="O1459" s="675">
        <v>7</v>
      </c>
      <c r="P1459" s="675">
        <v>7</v>
      </c>
      <c r="Q1459" s="896" t="s">
        <v>3847</v>
      </c>
      <c r="R1459" s="709"/>
      <c r="S1459" s="712"/>
      <c r="T1459" s="712"/>
      <c r="U1459" s="712"/>
      <c r="V1459" s="868" t="s">
        <v>2073</v>
      </c>
      <c r="W1459" s="714"/>
      <c r="X1459" s="619" t="s">
        <v>37</v>
      </c>
      <c r="Y1459" s="712"/>
      <c r="Z1459" s="726" t="s">
        <v>45</v>
      </c>
      <c r="AA1459" s="592"/>
      <c r="AB1459" s="3853" t="s">
        <v>5541</v>
      </c>
      <c r="AC1459" s="722">
        <v>0</v>
      </c>
      <c r="AD1459" s="722">
        <v>5973.51</v>
      </c>
      <c r="AE1459" s="722">
        <f t="shared" si="64"/>
        <v>41814.57</v>
      </c>
      <c r="AF1459" s="31"/>
      <c r="AG1459" s="31"/>
    </row>
    <row r="1460" spans="1:33" ht="30" customHeight="1">
      <c r="A1460" s="614" t="s">
        <v>6972</v>
      </c>
      <c r="B1460" s="9020" t="s">
        <v>5235</v>
      </c>
      <c r="C1460" s="8843">
        <v>45253</v>
      </c>
      <c r="D1460" s="8843">
        <v>45309</v>
      </c>
      <c r="E1460" s="8864"/>
      <c r="F1460" s="8877"/>
      <c r="G1460" s="8849">
        <v>8588</v>
      </c>
      <c r="H1460" s="8849" t="s">
        <v>3676</v>
      </c>
      <c r="I1460" s="8849"/>
      <c r="J1460" s="9564" t="s">
        <v>5236</v>
      </c>
      <c r="K1460" s="9085" t="s">
        <v>5237</v>
      </c>
      <c r="L1460" s="1036" t="s">
        <v>193</v>
      </c>
      <c r="M1460" s="8868" t="s">
        <v>5261</v>
      </c>
      <c r="N1460" s="1092" t="s">
        <v>3952</v>
      </c>
      <c r="O1460" s="679">
        <v>6</v>
      </c>
      <c r="P1460" s="679">
        <v>6</v>
      </c>
      <c r="Q1460" s="9138" t="s">
        <v>5239</v>
      </c>
      <c r="R1460" s="8859"/>
      <c r="S1460" s="712"/>
      <c r="T1460" s="712"/>
      <c r="U1460" s="712"/>
      <c r="V1460" s="9137" t="s">
        <v>2073</v>
      </c>
      <c r="W1460" s="8859"/>
      <c r="X1460" s="9048" t="s">
        <v>37</v>
      </c>
      <c r="Y1460" s="8859"/>
      <c r="Z1460" s="9046" t="s">
        <v>45</v>
      </c>
      <c r="AA1460" s="8924"/>
      <c r="AB1460" s="9049" t="s">
        <v>5584</v>
      </c>
      <c r="AC1460" s="8912">
        <v>2000</v>
      </c>
      <c r="AD1460" s="722">
        <v>6700</v>
      </c>
      <c r="AE1460" s="8912">
        <f>SUM(AD1460*P1460+AD1461*P1461+AC1460)</f>
        <v>85200</v>
      </c>
      <c r="AF1460" s="9218">
        <v>1</v>
      </c>
      <c r="AG1460" s="274" t="s">
        <v>362</v>
      </c>
    </row>
    <row r="1461" spans="1:33" ht="30" customHeight="1">
      <c r="A1461" s="614" t="s">
        <v>6972</v>
      </c>
      <c r="B1461" s="9021"/>
      <c r="C1461" s="8845"/>
      <c r="D1461" s="8845"/>
      <c r="E1461" s="8866"/>
      <c r="F1461" s="8878"/>
      <c r="G1461" s="8850"/>
      <c r="H1461" s="8850"/>
      <c r="I1461" s="8850"/>
      <c r="J1461" s="8854"/>
      <c r="K1461" s="8848"/>
      <c r="L1461" s="1038" t="s">
        <v>5238</v>
      </c>
      <c r="M1461" s="8869"/>
      <c r="N1461" s="143" t="s">
        <v>3957</v>
      </c>
      <c r="O1461" s="675">
        <v>1</v>
      </c>
      <c r="P1461" s="675">
        <v>1</v>
      </c>
      <c r="Q1461" s="8892"/>
      <c r="R1461" s="8860"/>
      <c r="S1461" s="712"/>
      <c r="T1461" s="712"/>
      <c r="U1461" s="712"/>
      <c r="V1461" s="8850"/>
      <c r="W1461" s="8860"/>
      <c r="X1461" s="8850"/>
      <c r="Y1461" s="8860"/>
      <c r="Z1461" s="8894"/>
      <c r="AA1461" s="8924"/>
      <c r="AB1461" s="8908"/>
      <c r="AC1461" s="8913"/>
      <c r="AD1461" s="722">
        <v>43000</v>
      </c>
      <c r="AE1461" s="8913"/>
      <c r="AF1461" s="9220"/>
      <c r="AG1461" s="290"/>
    </row>
    <row r="1462" spans="1:33" ht="30" customHeight="1">
      <c r="A1462" s="614" t="s">
        <v>6968</v>
      </c>
      <c r="B1462" s="5096" t="s">
        <v>5240</v>
      </c>
      <c r="C1462" s="764">
        <v>45257</v>
      </c>
      <c r="D1462" s="764">
        <v>45272</v>
      </c>
      <c r="E1462" s="655"/>
      <c r="F1462" s="862"/>
      <c r="G1462" s="710"/>
      <c r="H1462" s="710"/>
      <c r="I1462" s="1091"/>
      <c r="J1462" s="656" t="s">
        <v>5241</v>
      </c>
      <c r="K1462" s="1094" t="s">
        <v>5242</v>
      </c>
      <c r="L1462" s="1038" t="s">
        <v>464</v>
      </c>
      <c r="M1462" s="771" t="s">
        <v>5262</v>
      </c>
      <c r="N1462" s="753"/>
      <c r="O1462" s="675">
        <v>32</v>
      </c>
      <c r="P1462" s="675">
        <v>32</v>
      </c>
      <c r="Q1462" s="896" t="s">
        <v>5243</v>
      </c>
      <c r="R1462" s="709"/>
      <c r="S1462" s="712"/>
      <c r="T1462" s="712"/>
      <c r="U1462" s="712"/>
      <c r="V1462" s="904" t="s">
        <v>2073</v>
      </c>
      <c r="W1462" s="714"/>
      <c r="X1462" s="721" t="s">
        <v>37</v>
      </c>
      <c r="Y1462" s="712"/>
      <c r="Z1462" s="3795" t="s">
        <v>45</v>
      </c>
      <c r="AA1462" s="592"/>
      <c r="AB1462" s="3853" t="s">
        <v>5587</v>
      </c>
      <c r="AC1462" s="722">
        <v>0</v>
      </c>
      <c r="AD1462" s="722">
        <v>2345</v>
      </c>
      <c r="AE1462" s="722">
        <f t="shared" ref="AE1462:AE1463" si="65">SUM(AD1462*P1462+AC1462)</f>
        <v>75040</v>
      </c>
      <c r="AF1462" s="31"/>
      <c r="AG1462" s="31"/>
    </row>
    <row r="1463" spans="1:33" ht="30" customHeight="1">
      <c r="A1463" s="1686" t="s">
        <v>6968</v>
      </c>
      <c r="B1463" s="5096" t="s">
        <v>5244</v>
      </c>
      <c r="C1463" s="764">
        <v>45257</v>
      </c>
      <c r="D1463" s="764">
        <v>45272</v>
      </c>
      <c r="E1463" s="655"/>
      <c r="F1463" s="862"/>
      <c r="G1463" s="710"/>
      <c r="H1463" s="710"/>
      <c r="I1463" s="1091"/>
      <c r="J1463" s="656" t="s">
        <v>5245</v>
      </c>
      <c r="K1463" s="1094" t="s">
        <v>5242</v>
      </c>
      <c r="L1463" s="1038" t="s">
        <v>858</v>
      </c>
      <c r="M1463" s="771" t="s">
        <v>5263</v>
      </c>
      <c r="N1463" s="753"/>
      <c r="O1463" s="675">
        <v>16</v>
      </c>
      <c r="P1463" s="675">
        <v>16</v>
      </c>
      <c r="Q1463" s="896" t="s">
        <v>5246</v>
      </c>
      <c r="R1463" s="709"/>
      <c r="S1463" s="712"/>
      <c r="T1463" s="712"/>
      <c r="U1463" s="712"/>
      <c r="V1463" s="969" t="s">
        <v>2073</v>
      </c>
      <c r="W1463" s="714"/>
      <c r="X1463" s="721" t="s">
        <v>37</v>
      </c>
      <c r="Y1463" s="712"/>
      <c r="Z1463" s="3795" t="s">
        <v>45</v>
      </c>
      <c r="AA1463" s="592"/>
      <c r="AB1463" s="3853" t="s">
        <v>5587</v>
      </c>
      <c r="AC1463" s="722">
        <v>0</v>
      </c>
      <c r="AD1463" s="722">
        <v>2345</v>
      </c>
      <c r="AE1463" s="722">
        <f t="shared" si="65"/>
        <v>37520</v>
      </c>
      <c r="AF1463" s="31"/>
      <c r="AG1463" s="31"/>
    </row>
    <row r="1464" spans="1:33" ht="30" customHeight="1">
      <c r="A1464" s="619" t="s">
        <v>6959</v>
      </c>
      <c r="B1464" s="9020" t="s">
        <v>5264</v>
      </c>
      <c r="C1464" s="8843">
        <v>45258</v>
      </c>
      <c r="D1464" s="8843">
        <v>45314</v>
      </c>
      <c r="E1464" s="8864"/>
      <c r="F1464" s="8877"/>
      <c r="G1464" s="8849">
        <v>8634</v>
      </c>
      <c r="H1464" s="8849">
        <v>444</v>
      </c>
      <c r="I1464" s="8849"/>
      <c r="J1464" s="9564" t="s">
        <v>5265</v>
      </c>
      <c r="K1464" s="9085" t="s">
        <v>5266</v>
      </c>
      <c r="L1464" s="1036" t="s">
        <v>76</v>
      </c>
      <c r="M1464" s="8868" t="s">
        <v>5312</v>
      </c>
      <c r="N1464" s="1092" t="s">
        <v>3952</v>
      </c>
      <c r="O1464" s="679">
        <v>4</v>
      </c>
      <c r="P1464" s="138">
        <v>6</v>
      </c>
      <c r="Q1464" s="9138" t="s">
        <v>5267</v>
      </c>
      <c r="R1464" s="8859"/>
      <c r="S1464" s="712"/>
      <c r="T1464" s="712"/>
      <c r="U1464" s="712"/>
      <c r="V1464" s="8849" t="s">
        <v>2073</v>
      </c>
      <c r="W1464" s="8859"/>
      <c r="X1464" s="8849" t="s">
        <v>37</v>
      </c>
      <c r="Y1464" s="8859"/>
      <c r="Z1464" s="8893" t="s">
        <v>45</v>
      </c>
      <c r="AA1464" s="8924"/>
      <c r="AB1464" s="9049" t="s">
        <v>5583</v>
      </c>
      <c r="AC1464" s="8912">
        <v>4500</v>
      </c>
      <c r="AD1464" s="722">
        <v>7425</v>
      </c>
      <c r="AE1464" s="8912">
        <f>SUM(AD1464*P1464+AD1465*P1465+AC1464)</f>
        <v>118350</v>
      </c>
      <c r="AF1464" s="247"/>
      <c r="AG1464" s="247"/>
    </row>
    <row r="1465" spans="1:33" ht="30" customHeight="1">
      <c r="A1465" s="737" t="s">
        <v>6959</v>
      </c>
      <c r="B1465" s="9021"/>
      <c r="C1465" s="8845"/>
      <c r="D1465" s="8845"/>
      <c r="E1465" s="8866"/>
      <c r="F1465" s="8878"/>
      <c r="G1465" s="8850"/>
      <c r="H1465" s="8850"/>
      <c r="I1465" s="8850"/>
      <c r="J1465" s="8854"/>
      <c r="K1465" s="8848"/>
      <c r="L1465" s="1038" t="s">
        <v>2746</v>
      </c>
      <c r="M1465" s="8869"/>
      <c r="N1465" s="1093" t="s">
        <v>3955</v>
      </c>
      <c r="O1465" s="675">
        <v>1</v>
      </c>
      <c r="P1465" s="675">
        <v>1</v>
      </c>
      <c r="Q1465" s="8892"/>
      <c r="R1465" s="8860"/>
      <c r="S1465" s="712"/>
      <c r="T1465" s="712"/>
      <c r="U1465" s="712"/>
      <c r="V1465" s="8850"/>
      <c r="W1465" s="8860"/>
      <c r="X1465" s="8850"/>
      <c r="Y1465" s="8860"/>
      <c r="Z1465" s="8894"/>
      <c r="AA1465" s="8924"/>
      <c r="AB1465" s="8908"/>
      <c r="AC1465" s="8913"/>
      <c r="AD1465" s="722">
        <v>69300</v>
      </c>
      <c r="AE1465" s="8913"/>
      <c r="AF1465" s="30"/>
      <c r="AG1465" s="30"/>
    </row>
    <row r="1466" spans="1:33" ht="30" customHeight="1">
      <c r="A1466" s="737" t="s">
        <v>6959</v>
      </c>
      <c r="B1466" s="9019" t="s">
        <v>5268</v>
      </c>
      <c r="C1466" s="8843">
        <v>45258</v>
      </c>
      <c r="D1466" s="8843">
        <v>45315</v>
      </c>
      <c r="E1466" s="9036"/>
      <c r="F1466" s="8877"/>
      <c r="G1466" s="8849">
        <v>8634</v>
      </c>
      <c r="H1466" s="9041">
        <v>448</v>
      </c>
      <c r="I1466" s="8849"/>
      <c r="J1466" s="9564" t="s">
        <v>5270</v>
      </c>
      <c r="K1466" s="8871" t="s">
        <v>5269</v>
      </c>
      <c r="L1466" s="619" t="s">
        <v>128</v>
      </c>
      <c r="M1466" s="8868" t="s">
        <v>5313</v>
      </c>
      <c r="N1466" s="1072" t="s">
        <v>3952</v>
      </c>
      <c r="O1466" s="675">
        <v>3</v>
      </c>
      <c r="P1466" s="119">
        <v>4</v>
      </c>
      <c r="Q1466" s="8938" t="s">
        <v>5271</v>
      </c>
      <c r="R1466" s="8849"/>
      <c r="S1466" s="712"/>
      <c r="T1466" s="712"/>
      <c r="U1466" s="712"/>
      <c r="V1466" s="8849" t="s">
        <v>2073</v>
      </c>
      <c r="W1466" s="8859"/>
      <c r="X1466" s="8849" t="s">
        <v>37</v>
      </c>
      <c r="Y1466" s="8859"/>
      <c r="Z1466" s="8893" t="s">
        <v>45</v>
      </c>
      <c r="AA1466" s="8924"/>
      <c r="AB1466" s="9049" t="s">
        <v>5583</v>
      </c>
      <c r="AC1466" s="8912">
        <v>4500</v>
      </c>
      <c r="AD1466" s="722">
        <v>7425</v>
      </c>
      <c r="AE1466" s="8912">
        <f>SUM(AD1466*P1466+AD1467*P1467+AD1468*P1468+AC1466)</f>
        <v>113400</v>
      </c>
      <c r="AF1466" s="247"/>
      <c r="AG1466" s="247"/>
    </row>
    <row r="1467" spans="1:33" ht="30" customHeight="1">
      <c r="A1467" s="737" t="s">
        <v>6959</v>
      </c>
      <c r="B1467" s="9029"/>
      <c r="C1467" s="8844"/>
      <c r="D1467" s="8844"/>
      <c r="E1467" s="8865"/>
      <c r="F1467" s="8880"/>
      <c r="G1467" s="8863"/>
      <c r="H1467" s="9015"/>
      <c r="I1467" s="8863"/>
      <c r="J1467" s="8858"/>
      <c r="K1467" s="8858"/>
      <c r="L1467" s="592" t="s">
        <v>2746</v>
      </c>
      <c r="M1467" s="8858"/>
      <c r="N1467" s="923" t="s">
        <v>3955</v>
      </c>
      <c r="O1467" s="675">
        <v>1</v>
      </c>
      <c r="P1467" s="675">
        <v>1</v>
      </c>
      <c r="Q1467" s="8939"/>
      <c r="R1467" s="8863"/>
      <c r="S1467" s="712"/>
      <c r="T1467" s="712"/>
      <c r="U1467" s="712"/>
      <c r="V1467" s="8863"/>
      <c r="W1467" s="8902"/>
      <c r="X1467" s="8863"/>
      <c r="Y1467" s="8902"/>
      <c r="Z1467" s="8896"/>
      <c r="AA1467" s="8924"/>
      <c r="AB1467" s="8910"/>
      <c r="AC1467" s="8920"/>
      <c r="AD1467" s="722">
        <v>69300</v>
      </c>
      <c r="AE1467" s="8920"/>
      <c r="AF1467" s="248"/>
      <c r="AG1467" s="248"/>
    </row>
    <row r="1468" spans="1:33" ht="30" customHeight="1">
      <c r="A1468" s="737" t="s">
        <v>6959</v>
      </c>
      <c r="B1468" s="9030"/>
      <c r="C1468" s="8845"/>
      <c r="D1468" s="8845"/>
      <c r="E1468" s="8866"/>
      <c r="F1468" s="8878"/>
      <c r="G1468" s="8850"/>
      <c r="H1468" s="9016"/>
      <c r="I1468" s="8850"/>
      <c r="J1468" s="8854"/>
      <c r="K1468" s="8854"/>
      <c r="L1468" s="592" t="s">
        <v>2548</v>
      </c>
      <c r="M1468" s="8854"/>
      <c r="N1468" s="923" t="s">
        <v>3951</v>
      </c>
      <c r="O1468" s="675">
        <v>1</v>
      </c>
      <c r="P1468" s="675">
        <v>1</v>
      </c>
      <c r="Q1468" s="8940"/>
      <c r="R1468" s="8850"/>
      <c r="S1468" s="712"/>
      <c r="T1468" s="712"/>
      <c r="U1468" s="712"/>
      <c r="V1468" s="8850"/>
      <c r="W1468" s="8860"/>
      <c r="X1468" s="8850"/>
      <c r="Y1468" s="8860"/>
      <c r="Z1468" s="8894"/>
      <c r="AA1468" s="8924"/>
      <c r="AB1468" s="8908"/>
      <c r="AC1468" s="8913"/>
      <c r="AD1468" s="722">
        <v>9900</v>
      </c>
      <c r="AE1468" s="8913"/>
      <c r="AF1468" s="30"/>
      <c r="AG1468" s="30"/>
    </row>
    <row r="1469" spans="1:33" ht="30" customHeight="1">
      <c r="A1469" s="737" t="s">
        <v>6959</v>
      </c>
      <c r="B1469" s="9020" t="s">
        <v>5272</v>
      </c>
      <c r="C1469" s="8843">
        <v>45258</v>
      </c>
      <c r="D1469" s="8843">
        <v>45314</v>
      </c>
      <c r="E1469" s="8864"/>
      <c r="F1469" s="8877"/>
      <c r="G1469" s="8849">
        <v>8634</v>
      </c>
      <c r="H1469" s="8849">
        <v>460</v>
      </c>
      <c r="I1469" s="8849"/>
      <c r="J1469" s="9564" t="s">
        <v>5273</v>
      </c>
      <c r="K1469" s="9085" t="s">
        <v>5274</v>
      </c>
      <c r="L1469" s="1036" t="s">
        <v>128</v>
      </c>
      <c r="M1469" s="8868" t="s">
        <v>5314</v>
      </c>
      <c r="N1469" s="1092" t="s">
        <v>3952</v>
      </c>
      <c r="O1469" s="679">
        <v>3</v>
      </c>
      <c r="P1469" s="138">
        <v>4</v>
      </c>
      <c r="Q1469" s="9138" t="s">
        <v>5275</v>
      </c>
      <c r="R1469" s="8859"/>
      <c r="S1469" s="712"/>
      <c r="T1469" s="712"/>
      <c r="U1469" s="712"/>
      <c r="V1469" s="9570" t="s">
        <v>2073</v>
      </c>
      <c r="W1469" s="8849" t="s">
        <v>7560</v>
      </c>
      <c r="X1469" s="9570" t="s">
        <v>37</v>
      </c>
      <c r="Y1469" s="8859"/>
      <c r="Z1469" s="9005" t="s">
        <v>45</v>
      </c>
      <c r="AA1469" s="8924"/>
      <c r="AB1469" s="9049" t="s">
        <v>5583</v>
      </c>
      <c r="AC1469" s="8912">
        <v>0</v>
      </c>
      <c r="AD1469" s="722">
        <v>7425</v>
      </c>
      <c r="AE1469" s="8912">
        <f>SUM(AD1469*P1469+AD1470*P1470+AC1469)</f>
        <v>99000</v>
      </c>
      <c r="AF1469" s="247"/>
      <c r="AG1469" s="247"/>
    </row>
    <row r="1470" spans="1:33" ht="30" customHeight="1">
      <c r="A1470" s="737" t="s">
        <v>6959</v>
      </c>
      <c r="B1470" s="9021"/>
      <c r="C1470" s="8845"/>
      <c r="D1470" s="8845"/>
      <c r="E1470" s="8866"/>
      <c r="F1470" s="8878"/>
      <c r="G1470" s="8850"/>
      <c r="H1470" s="8850"/>
      <c r="I1470" s="8850"/>
      <c r="J1470" s="8854"/>
      <c r="K1470" s="8848"/>
      <c r="L1470" s="1038" t="s">
        <v>2746</v>
      </c>
      <c r="M1470" s="8869"/>
      <c r="N1470" s="1093" t="s">
        <v>3955</v>
      </c>
      <c r="O1470" s="675">
        <v>1</v>
      </c>
      <c r="P1470" s="675">
        <v>1</v>
      </c>
      <c r="Q1470" s="8892"/>
      <c r="R1470" s="8860"/>
      <c r="S1470" s="712"/>
      <c r="T1470" s="712"/>
      <c r="U1470" s="712"/>
      <c r="V1470" s="8850"/>
      <c r="W1470" s="8850"/>
      <c r="X1470" s="8850"/>
      <c r="Y1470" s="8860"/>
      <c r="Z1470" s="8894"/>
      <c r="AA1470" s="8924"/>
      <c r="AB1470" s="8908"/>
      <c r="AC1470" s="8913"/>
      <c r="AD1470" s="722">
        <v>69300</v>
      </c>
      <c r="AE1470" s="8913"/>
      <c r="AF1470" s="30"/>
      <c r="AG1470" s="30"/>
    </row>
    <row r="1471" spans="1:33" ht="30" customHeight="1">
      <c r="A1471" s="757" t="s">
        <v>6959</v>
      </c>
      <c r="B1471" s="9020" t="s">
        <v>5276</v>
      </c>
      <c r="C1471" s="8843">
        <v>45258</v>
      </c>
      <c r="D1471" s="8843">
        <v>45314</v>
      </c>
      <c r="E1471" s="8864"/>
      <c r="F1471" s="8877"/>
      <c r="G1471" s="8849">
        <v>8634</v>
      </c>
      <c r="H1471" s="8849" t="s">
        <v>5277</v>
      </c>
      <c r="I1471" s="8849"/>
      <c r="J1471" s="9564" t="s">
        <v>5278</v>
      </c>
      <c r="K1471" s="9085" t="s">
        <v>5279</v>
      </c>
      <c r="L1471" s="1036" t="s">
        <v>128</v>
      </c>
      <c r="M1471" s="8868" t="s">
        <v>5315</v>
      </c>
      <c r="N1471" s="1092" t="s">
        <v>3952</v>
      </c>
      <c r="O1471" s="679">
        <v>3</v>
      </c>
      <c r="P1471" s="679">
        <v>3</v>
      </c>
      <c r="Q1471" s="9138" t="s">
        <v>5280</v>
      </c>
      <c r="R1471" s="8859"/>
      <c r="S1471" s="712"/>
      <c r="T1471" s="712"/>
      <c r="U1471" s="712"/>
      <c r="V1471" s="8849" t="s">
        <v>2073</v>
      </c>
      <c r="W1471" s="8849" t="s">
        <v>7560</v>
      </c>
      <c r="X1471" s="9048" t="s">
        <v>37</v>
      </c>
      <c r="Y1471" s="8859"/>
      <c r="Z1471" s="9060" t="s">
        <v>45</v>
      </c>
      <c r="AA1471" s="8924"/>
      <c r="AB1471" s="9049" t="s">
        <v>5583</v>
      </c>
      <c r="AC1471" s="8912">
        <v>2250</v>
      </c>
      <c r="AD1471" s="722">
        <v>7425</v>
      </c>
      <c r="AE1471" s="8912">
        <f>SUM(AD1471*P1471+AD1472*P1472+AD1473*P1473+AC1471)</f>
        <v>76995</v>
      </c>
      <c r="AF1471" s="247"/>
      <c r="AG1471" s="247"/>
    </row>
    <row r="1472" spans="1:33" ht="30" customHeight="1">
      <c r="A1472" s="757" t="s">
        <v>6959</v>
      </c>
      <c r="B1472" s="9026"/>
      <c r="C1472" s="8844"/>
      <c r="D1472" s="8844"/>
      <c r="E1472" s="8865"/>
      <c r="F1472" s="8880"/>
      <c r="G1472" s="8863"/>
      <c r="H1472" s="8863"/>
      <c r="I1472" s="8863"/>
      <c r="J1472" s="9581"/>
      <c r="K1472" s="9558"/>
      <c r="L1472" s="1038" t="s">
        <v>2184</v>
      </c>
      <c r="M1472" s="8870"/>
      <c r="N1472" s="1093" t="s">
        <v>3957</v>
      </c>
      <c r="O1472" s="675">
        <v>1</v>
      </c>
      <c r="P1472" s="675">
        <v>1</v>
      </c>
      <c r="Q1472" s="9551"/>
      <c r="R1472" s="8902"/>
      <c r="S1472" s="712"/>
      <c r="T1472" s="712"/>
      <c r="U1472" s="712"/>
      <c r="V1472" s="8863"/>
      <c r="W1472" s="8863"/>
      <c r="X1472" s="8863"/>
      <c r="Y1472" s="8902"/>
      <c r="Z1472" s="8896"/>
      <c r="AA1472" s="8924"/>
      <c r="AB1472" s="9058"/>
      <c r="AC1472" s="8920"/>
      <c r="AD1472" s="722">
        <v>42570</v>
      </c>
      <c r="AE1472" s="8920"/>
      <c r="AF1472" s="30"/>
      <c r="AG1472" s="30"/>
    </row>
    <row r="1473" spans="1:33" ht="30" customHeight="1">
      <c r="A1473" s="757" t="s">
        <v>6959</v>
      </c>
      <c r="B1473" s="9027"/>
      <c r="C1473" s="8845"/>
      <c r="D1473" s="8845"/>
      <c r="E1473" s="8866"/>
      <c r="F1473" s="8878"/>
      <c r="G1473" s="8850"/>
      <c r="H1473" s="8850"/>
      <c r="I1473" s="8850"/>
      <c r="J1473" s="9582"/>
      <c r="K1473" s="9559"/>
      <c r="L1473" s="153" t="s">
        <v>4081</v>
      </c>
      <c r="M1473" s="8869"/>
      <c r="N1473" s="1095" t="s">
        <v>3951</v>
      </c>
      <c r="O1473" s="679">
        <v>1</v>
      </c>
      <c r="P1473" s="679">
        <v>1</v>
      </c>
      <c r="Q1473" s="9552"/>
      <c r="R1473" s="8860"/>
      <c r="S1473" s="712"/>
      <c r="T1473" s="712"/>
      <c r="U1473" s="712"/>
      <c r="V1473" s="8850"/>
      <c r="W1473" s="8850"/>
      <c r="X1473" s="8850"/>
      <c r="Y1473" s="8860"/>
      <c r="Z1473" s="8894"/>
      <c r="AA1473" s="8924"/>
      <c r="AB1473" s="9059"/>
      <c r="AC1473" s="8913"/>
      <c r="AD1473" s="722">
        <v>9900</v>
      </c>
      <c r="AE1473" s="8913"/>
      <c r="AF1473" s="248"/>
      <c r="AG1473" s="248"/>
    </row>
    <row r="1474" spans="1:33" ht="30" customHeight="1">
      <c r="A1474" s="893" t="s">
        <v>6952</v>
      </c>
      <c r="B1474" s="9020" t="s">
        <v>5281</v>
      </c>
      <c r="C1474" s="8843">
        <v>45257</v>
      </c>
      <c r="D1474" s="8843">
        <v>45313</v>
      </c>
      <c r="E1474" s="9036"/>
      <c r="F1474" s="8877"/>
      <c r="G1474" s="8849">
        <v>8646</v>
      </c>
      <c r="H1474" s="8849">
        <v>350</v>
      </c>
      <c r="I1474" s="8849"/>
      <c r="J1474" s="9564" t="s">
        <v>5282</v>
      </c>
      <c r="K1474" s="9085" t="s">
        <v>5283</v>
      </c>
      <c r="L1474" s="1036" t="s">
        <v>62</v>
      </c>
      <c r="M1474" s="8868" t="s">
        <v>5316</v>
      </c>
      <c r="N1474" s="1092" t="s">
        <v>3952</v>
      </c>
      <c r="O1474" s="679">
        <v>5</v>
      </c>
      <c r="P1474" s="679">
        <v>5</v>
      </c>
      <c r="Q1474" s="9138" t="s">
        <v>5284</v>
      </c>
      <c r="R1474" s="8859"/>
      <c r="S1474" s="712"/>
      <c r="T1474" s="712"/>
      <c r="U1474" s="712"/>
      <c r="V1474" s="9572" t="s">
        <v>2073</v>
      </c>
      <c r="W1474" s="8859"/>
      <c r="X1474" s="9572" t="s">
        <v>37</v>
      </c>
      <c r="Y1474" s="8859"/>
      <c r="Z1474" s="9060" t="s">
        <v>45</v>
      </c>
      <c r="AA1474" s="8924"/>
      <c r="AB1474" s="9049" t="s">
        <v>5536</v>
      </c>
      <c r="AC1474" s="8912">
        <v>14580</v>
      </c>
      <c r="AD1474" s="722">
        <v>7938</v>
      </c>
      <c r="AE1474" s="8912">
        <f>SUM(AD1474*P1474+AD1475*P1475+AC1474)</f>
        <v>106210</v>
      </c>
      <c r="AF1474" s="247"/>
      <c r="AG1474" s="247"/>
    </row>
    <row r="1475" spans="1:33" ht="30" customHeight="1">
      <c r="A1475" s="893" t="s">
        <v>6952</v>
      </c>
      <c r="B1475" s="9027"/>
      <c r="C1475" s="8845"/>
      <c r="D1475" s="8845"/>
      <c r="E1475" s="9627"/>
      <c r="F1475" s="8878"/>
      <c r="G1475" s="8850"/>
      <c r="H1475" s="8850"/>
      <c r="I1475" s="8850"/>
      <c r="J1475" s="9582"/>
      <c r="K1475" s="9559"/>
      <c r="L1475" s="1038" t="s">
        <v>2184</v>
      </c>
      <c r="M1475" s="8869"/>
      <c r="N1475" s="1093" t="s">
        <v>3957</v>
      </c>
      <c r="O1475" s="675">
        <v>1</v>
      </c>
      <c r="P1475" s="675">
        <v>1</v>
      </c>
      <c r="Q1475" s="9552"/>
      <c r="R1475" s="8860"/>
      <c r="S1475" s="712"/>
      <c r="T1475" s="712"/>
      <c r="U1475" s="712"/>
      <c r="V1475" s="8850"/>
      <c r="W1475" s="8860"/>
      <c r="X1475" s="8850"/>
      <c r="Y1475" s="8860"/>
      <c r="Z1475" s="8894"/>
      <c r="AA1475" s="8924"/>
      <c r="AB1475" s="9059"/>
      <c r="AC1475" s="8913"/>
      <c r="AD1475" s="722">
        <v>51940</v>
      </c>
      <c r="AE1475" s="8913"/>
      <c r="AF1475" s="30"/>
      <c r="AG1475" s="30"/>
    </row>
    <row r="1476" spans="1:33" ht="30" customHeight="1">
      <c r="A1476" s="897" t="s">
        <v>6901</v>
      </c>
      <c r="B1476" s="5096" t="s">
        <v>5285</v>
      </c>
      <c r="C1476" s="764">
        <v>45257</v>
      </c>
      <c r="D1476" s="764">
        <v>45266</v>
      </c>
      <c r="E1476" s="593"/>
      <c r="F1476" s="862"/>
      <c r="G1476" s="710">
        <v>8636</v>
      </c>
      <c r="H1476" s="710">
        <v>217</v>
      </c>
      <c r="I1476" s="1091"/>
      <c r="J1476" s="656" t="s">
        <v>5286</v>
      </c>
      <c r="K1476" s="1094" t="s">
        <v>4517</v>
      </c>
      <c r="L1476" s="1090" t="s">
        <v>173</v>
      </c>
      <c r="M1476" s="771" t="s">
        <v>5317</v>
      </c>
      <c r="N1476" s="753"/>
      <c r="O1476" s="675">
        <v>1</v>
      </c>
      <c r="P1476" s="675">
        <v>1</v>
      </c>
      <c r="Q1476" s="896" t="s">
        <v>5287</v>
      </c>
      <c r="R1476" s="709"/>
      <c r="S1476" s="712"/>
      <c r="T1476" s="712"/>
      <c r="U1476" s="712"/>
      <c r="V1476" s="619" t="s">
        <v>2073</v>
      </c>
      <c r="W1476" s="714"/>
      <c r="X1476" s="721" t="s">
        <v>37</v>
      </c>
      <c r="Y1476" s="712"/>
      <c r="Z1476" s="726" t="s">
        <v>45</v>
      </c>
      <c r="AA1476" s="592"/>
      <c r="AB1476" s="3853" t="s">
        <v>5585</v>
      </c>
      <c r="AC1476" s="722">
        <v>4860</v>
      </c>
      <c r="AD1476" s="722">
        <v>8019</v>
      </c>
      <c r="AE1476" s="722">
        <f t="shared" ref="AE1476:AE1477" si="66">SUM(AD1476*P1476+AC1476)</f>
        <v>12879</v>
      </c>
      <c r="AF1476" s="42">
        <v>718</v>
      </c>
      <c r="AG1476" s="273" t="s">
        <v>362</v>
      </c>
    </row>
    <row r="1477" spans="1:33" ht="30" customHeight="1">
      <c r="A1477" s="757" t="s">
        <v>6963</v>
      </c>
      <c r="B1477" s="5096" t="s">
        <v>5288</v>
      </c>
      <c r="C1477" s="764">
        <v>45257</v>
      </c>
      <c r="D1477" s="764">
        <v>45261</v>
      </c>
      <c r="E1477" s="593"/>
      <c r="F1477" s="862"/>
      <c r="G1477" s="710">
        <v>8630</v>
      </c>
      <c r="H1477" s="710">
        <v>1708</v>
      </c>
      <c r="I1477" s="1091"/>
      <c r="J1477" s="656" t="s">
        <v>5289</v>
      </c>
      <c r="K1477" s="1094" t="s">
        <v>5290</v>
      </c>
      <c r="L1477" s="1090" t="s">
        <v>193</v>
      </c>
      <c r="M1477" s="771" t="s">
        <v>5318</v>
      </c>
      <c r="N1477" s="753"/>
      <c r="O1477" s="675">
        <v>6</v>
      </c>
      <c r="P1477" s="675">
        <v>6</v>
      </c>
      <c r="Q1477" s="896" t="s">
        <v>5291</v>
      </c>
      <c r="R1477" s="709"/>
      <c r="S1477" s="712"/>
      <c r="T1477" s="712"/>
      <c r="U1477" s="712"/>
      <c r="V1477" s="984" t="s">
        <v>2073</v>
      </c>
      <c r="W1477" s="714"/>
      <c r="X1477" s="721" t="s">
        <v>37</v>
      </c>
      <c r="Y1477" s="712"/>
      <c r="Z1477" s="726" t="s">
        <v>45</v>
      </c>
      <c r="AA1477" s="592"/>
      <c r="AB1477" s="3853" t="s">
        <v>5537</v>
      </c>
      <c r="AC1477" s="722">
        <v>0</v>
      </c>
      <c r="AD1477" s="722">
        <v>7475</v>
      </c>
      <c r="AE1477" s="722">
        <f t="shared" si="66"/>
        <v>44850</v>
      </c>
      <c r="AF1477" s="42">
        <v>656</v>
      </c>
      <c r="AG1477" s="273" t="s">
        <v>362</v>
      </c>
    </row>
    <row r="1478" spans="1:33" ht="30" customHeight="1">
      <c r="A1478" s="614" t="s">
        <v>6972</v>
      </c>
      <c r="B1478" s="9020" t="s">
        <v>5292</v>
      </c>
      <c r="C1478" s="8843">
        <v>45257</v>
      </c>
      <c r="D1478" s="8843">
        <v>45313</v>
      </c>
      <c r="E1478" s="8864"/>
      <c r="F1478" s="8877"/>
      <c r="G1478" s="8849">
        <v>8588</v>
      </c>
      <c r="H1478" s="8849" t="s">
        <v>5293</v>
      </c>
      <c r="I1478" s="8849"/>
      <c r="J1478" s="9564" t="s">
        <v>5294</v>
      </c>
      <c r="K1478" s="9085" t="s">
        <v>5295</v>
      </c>
      <c r="L1478" s="1036" t="s">
        <v>76</v>
      </c>
      <c r="M1478" s="8868" t="s">
        <v>5319</v>
      </c>
      <c r="N1478" s="1092" t="s">
        <v>3952</v>
      </c>
      <c r="O1478" s="679">
        <v>4</v>
      </c>
      <c r="P1478" s="679">
        <v>4</v>
      </c>
      <c r="Q1478" s="9138" t="s">
        <v>5297</v>
      </c>
      <c r="R1478" s="8859"/>
      <c r="S1478" s="712"/>
      <c r="T1478" s="712"/>
      <c r="U1478" s="712"/>
      <c r="V1478" s="9563" t="s">
        <v>2073</v>
      </c>
      <c r="W1478" s="8859"/>
      <c r="X1478" s="9048" t="s">
        <v>37</v>
      </c>
      <c r="Y1478" s="8859"/>
      <c r="Z1478" s="8893" t="s">
        <v>45</v>
      </c>
      <c r="AA1478" s="8924"/>
      <c r="AB1478" s="9049" t="s">
        <v>5584</v>
      </c>
      <c r="AC1478" s="8912">
        <v>1000</v>
      </c>
      <c r="AD1478" s="722">
        <v>6700</v>
      </c>
      <c r="AE1478" s="8912">
        <f>SUM(AD1478*P1478+AD1479*P1479+AC1478)</f>
        <v>97800</v>
      </c>
      <c r="AF1478" s="247"/>
      <c r="AG1478" s="247"/>
    </row>
    <row r="1479" spans="1:33" ht="30" customHeight="1">
      <c r="A1479" s="614" t="s">
        <v>6972</v>
      </c>
      <c r="B1479" s="9027"/>
      <c r="C1479" s="8845"/>
      <c r="D1479" s="8845"/>
      <c r="E1479" s="8866"/>
      <c r="F1479" s="8878"/>
      <c r="G1479" s="8850"/>
      <c r="H1479" s="8850"/>
      <c r="I1479" s="8850"/>
      <c r="J1479" s="9582"/>
      <c r="K1479" s="9559"/>
      <c r="L1479" s="1038" t="s">
        <v>5296</v>
      </c>
      <c r="M1479" s="8869"/>
      <c r="N1479" s="1093" t="s">
        <v>3955</v>
      </c>
      <c r="O1479" s="675">
        <v>1</v>
      </c>
      <c r="P1479" s="675">
        <v>1</v>
      </c>
      <c r="Q1479" s="9552"/>
      <c r="R1479" s="8860"/>
      <c r="S1479" s="712"/>
      <c r="T1479" s="712"/>
      <c r="U1479" s="712"/>
      <c r="V1479" s="9583"/>
      <c r="W1479" s="8860"/>
      <c r="X1479" s="8850"/>
      <c r="Y1479" s="8860"/>
      <c r="Z1479" s="8894"/>
      <c r="AA1479" s="8924"/>
      <c r="AB1479" s="9059"/>
      <c r="AC1479" s="8913"/>
      <c r="AD1479" s="722">
        <v>70000</v>
      </c>
      <c r="AE1479" s="8913"/>
      <c r="AF1479" s="30"/>
      <c r="AG1479" s="30"/>
    </row>
    <row r="1480" spans="1:33" ht="30" customHeight="1">
      <c r="A1480" s="893" t="s">
        <v>6949</v>
      </c>
      <c r="B1480" s="5096" t="s">
        <v>5298</v>
      </c>
      <c r="C1480" s="764">
        <v>45257</v>
      </c>
      <c r="D1480" s="764">
        <v>45268</v>
      </c>
      <c r="E1480" s="593"/>
      <c r="F1480" s="862"/>
      <c r="G1480" s="710">
        <v>8615</v>
      </c>
      <c r="H1480" s="710" t="s">
        <v>4695</v>
      </c>
      <c r="I1480" s="1091"/>
      <c r="J1480" s="656" t="s">
        <v>5299</v>
      </c>
      <c r="K1480" s="1094" t="s">
        <v>5300</v>
      </c>
      <c r="L1480" s="1090" t="s">
        <v>1102</v>
      </c>
      <c r="M1480" s="771" t="s">
        <v>5320</v>
      </c>
      <c r="N1480" s="753"/>
      <c r="O1480" s="675">
        <v>24</v>
      </c>
      <c r="P1480" s="675">
        <v>24</v>
      </c>
      <c r="Q1480" s="896" t="s">
        <v>5301</v>
      </c>
      <c r="R1480" s="709"/>
      <c r="S1480" s="712"/>
      <c r="T1480" s="712"/>
      <c r="U1480" s="712"/>
      <c r="V1480" s="868" t="s">
        <v>2073</v>
      </c>
      <c r="W1480" s="714"/>
      <c r="X1480" s="3165" t="s">
        <v>37</v>
      </c>
      <c r="Y1480" s="712"/>
      <c r="Z1480" s="3786" t="s">
        <v>45</v>
      </c>
      <c r="AA1480" s="592"/>
      <c r="AB1480" s="3853" t="s">
        <v>5542</v>
      </c>
      <c r="AC1480" s="722">
        <v>6750</v>
      </c>
      <c r="AD1480" s="722">
        <v>5973.51</v>
      </c>
      <c r="AE1480" s="722">
        <f t="shared" ref="AE1480:AE1484" si="67">SUM(AD1480*P1480+AC1480)</f>
        <v>150114.23999999999</v>
      </c>
      <c r="AF1480" s="31"/>
      <c r="AG1480" s="31"/>
    </row>
    <row r="1481" spans="1:33" ht="30" customHeight="1">
      <c r="A1481" s="614" t="s">
        <v>6943</v>
      </c>
      <c r="B1481" s="5096" t="s">
        <v>5302</v>
      </c>
      <c r="C1481" s="764">
        <v>45258</v>
      </c>
      <c r="D1481" s="764">
        <v>45268</v>
      </c>
      <c r="E1481" s="655"/>
      <c r="F1481" s="862"/>
      <c r="G1481" s="710">
        <v>8558</v>
      </c>
      <c r="H1481" s="710" t="s">
        <v>5303</v>
      </c>
      <c r="I1481" s="1091"/>
      <c r="J1481" s="656" t="s">
        <v>5304</v>
      </c>
      <c r="K1481" s="1094" t="s">
        <v>5305</v>
      </c>
      <c r="L1481" s="1090" t="s">
        <v>28</v>
      </c>
      <c r="M1481" s="771" t="s">
        <v>5321</v>
      </c>
      <c r="N1481" s="753"/>
      <c r="O1481" s="675">
        <v>2</v>
      </c>
      <c r="P1481" s="675">
        <v>2</v>
      </c>
      <c r="Q1481" s="896" t="s">
        <v>5306</v>
      </c>
      <c r="R1481" s="709"/>
      <c r="S1481" s="712"/>
      <c r="T1481" s="712"/>
      <c r="U1481" s="712"/>
      <c r="V1481" s="619" t="s">
        <v>2073</v>
      </c>
      <c r="W1481" s="714"/>
      <c r="X1481" s="721" t="s">
        <v>37</v>
      </c>
      <c r="Y1481" s="712"/>
      <c r="Z1481" s="3795" t="s">
        <v>45</v>
      </c>
      <c r="AA1481" s="592"/>
      <c r="AB1481" s="3853" t="s">
        <v>5543</v>
      </c>
      <c r="AC1481" s="722">
        <v>4860</v>
      </c>
      <c r="AD1481" s="722">
        <v>8019</v>
      </c>
      <c r="AE1481" s="722">
        <f t="shared" si="67"/>
        <v>20898</v>
      </c>
      <c r="AF1481" s="42">
        <v>591</v>
      </c>
      <c r="AG1481" s="273" t="s">
        <v>362</v>
      </c>
    </row>
    <row r="1482" spans="1:33" ht="30" customHeight="1">
      <c r="A1482" s="737" t="s">
        <v>6973</v>
      </c>
      <c r="B1482" s="5096" t="s">
        <v>5307</v>
      </c>
      <c r="C1482" s="764">
        <v>45257</v>
      </c>
      <c r="D1482" s="764">
        <v>45313</v>
      </c>
      <c r="E1482" s="655"/>
      <c r="F1482" s="862"/>
      <c r="G1482" s="710">
        <v>8598</v>
      </c>
      <c r="H1482" s="710" t="s">
        <v>5308</v>
      </c>
      <c r="I1482" s="1091"/>
      <c r="J1482" s="656" t="s">
        <v>5309</v>
      </c>
      <c r="K1482" s="1094" t="s">
        <v>5310</v>
      </c>
      <c r="L1482" s="1090" t="s">
        <v>173</v>
      </c>
      <c r="M1482" s="771" t="s">
        <v>5322</v>
      </c>
      <c r="N1482" s="753"/>
      <c r="O1482" s="675">
        <v>1</v>
      </c>
      <c r="P1482" s="675">
        <v>1</v>
      </c>
      <c r="Q1482" s="896" t="s">
        <v>5311</v>
      </c>
      <c r="R1482" s="709"/>
      <c r="S1482" s="712"/>
      <c r="T1482" s="712"/>
      <c r="U1482" s="712"/>
      <c r="V1482" s="968" t="s">
        <v>2073</v>
      </c>
      <c r="W1482" s="714"/>
      <c r="X1482" s="721" t="s">
        <v>37</v>
      </c>
      <c r="Y1482" s="712"/>
      <c r="Z1482" s="3779" t="s">
        <v>45</v>
      </c>
      <c r="AA1482" s="592"/>
      <c r="AB1482" s="847" t="s">
        <v>5542</v>
      </c>
      <c r="AC1482" s="722">
        <v>4500</v>
      </c>
      <c r="AD1482" s="722">
        <v>6272.02</v>
      </c>
      <c r="AE1482" s="722">
        <f t="shared" si="67"/>
        <v>10772.02</v>
      </c>
      <c r="AF1482" s="31"/>
      <c r="AG1482" s="31"/>
    </row>
    <row r="1483" spans="1:33" ht="30" customHeight="1">
      <c r="A1483" s="893" t="s">
        <v>6949</v>
      </c>
      <c r="B1483" s="5096" t="s">
        <v>5323</v>
      </c>
      <c r="C1483" s="764">
        <v>45257</v>
      </c>
      <c r="D1483" s="764">
        <v>45268</v>
      </c>
      <c r="E1483" s="593"/>
      <c r="F1483" s="862"/>
      <c r="G1483" s="710">
        <v>8615</v>
      </c>
      <c r="H1483" s="710" t="s">
        <v>4695</v>
      </c>
      <c r="I1483" s="1091"/>
      <c r="J1483" s="656" t="s">
        <v>5299</v>
      </c>
      <c r="K1483" s="1094" t="s">
        <v>5300</v>
      </c>
      <c r="L1483" s="1038" t="s">
        <v>1215</v>
      </c>
      <c r="M1483" s="771" t="s">
        <v>5349</v>
      </c>
      <c r="N1483" s="753"/>
      <c r="O1483" s="675">
        <v>9</v>
      </c>
      <c r="P1483" s="675">
        <v>9</v>
      </c>
      <c r="Q1483" s="896" t="s">
        <v>5324</v>
      </c>
      <c r="R1483" s="709"/>
      <c r="S1483" s="712"/>
      <c r="T1483" s="712"/>
      <c r="U1483" s="712"/>
      <c r="V1483" s="868" t="s">
        <v>2073</v>
      </c>
      <c r="W1483" s="714"/>
      <c r="X1483" s="3165" t="s">
        <v>37</v>
      </c>
      <c r="Y1483" s="712"/>
      <c r="Z1483" s="3786" t="s">
        <v>45</v>
      </c>
      <c r="AA1483" s="592"/>
      <c r="AB1483" s="3853" t="s">
        <v>5542</v>
      </c>
      <c r="AC1483" s="722">
        <v>6750</v>
      </c>
      <c r="AD1483" s="722">
        <v>3902.66</v>
      </c>
      <c r="AE1483" s="722">
        <f t="shared" si="67"/>
        <v>41873.94</v>
      </c>
      <c r="AF1483" s="31"/>
      <c r="AG1483" s="31"/>
    </row>
    <row r="1484" spans="1:33" ht="30" customHeight="1">
      <c r="A1484" s="897" t="s">
        <v>6897</v>
      </c>
      <c r="B1484" s="5096" t="s">
        <v>5325</v>
      </c>
      <c r="C1484" s="764">
        <v>45258</v>
      </c>
      <c r="D1484" s="764">
        <v>45314</v>
      </c>
      <c r="E1484" s="655"/>
      <c r="F1484" s="862"/>
      <c r="G1484" s="710">
        <v>8602</v>
      </c>
      <c r="H1484" s="710"/>
      <c r="I1484" s="1091" t="s">
        <v>92</v>
      </c>
      <c r="J1484" s="656" t="s">
        <v>5326</v>
      </c>
      <c r="K1484" s="1094" t="s">
        <v>5327</v>
      </c>
      <c r="L1484" s="1090" t="s">
        <v>5329</v>
      </c>
      <c r="M1484" s="771" t="s">
        <v>5350</v>
      </c>
      <c r="N1484" s="835" t="s">
        <v>6604</v>
      </c>
      <c r="O1484" s="675">
        <v>164</v>
      </c>
      <c r="P1484" s="675">
        <v>164</v>
      </c>
      <c r="Q1484" s="896" t="s">
        <v>5328</v>
      </c>
      <c r="R1484" s="709"/>
      <c r="S1484" s="712"/>
      <c r="T1484" s="712"/>
      <c r="U1484" s="712"/>
      <c r="V1484" s="963" t="s">
        <v>2073</v>
      </c>
      <c r="W1484" s="714"/>
      <c r="X1484" s="721" t="s">
        <v>37</v>
      </c>
      <c r="Y1484" s="712"/>
      <c r="Z1484" s="3786" t="s">
        <v>45</v>
      </c>
      <c r="AA1484" s="592"/>
      <c r="AB1484" s="3853" t="s">
        <v>5535</v>
      </c>
      <c r="AC1484" s="722">
        <v>0</v>
      </c>
      <c r="AD1484" s="722">
        <v>8019</v>
      </c>
      <c r="AE1484" s="722">
        <f t="shared" si="67"/>
        <v>1315116</v>
      </c>
      <c r="AF1484" s="31"/>
      <c r="AG1484" s="31"/>
    </row>
    <row r="1485" spans="1:33" ht="30" customHeight="1">
      <c r="A1485" s="737" t="s">
        <v>6959</v>
      </c>
      <c r="B1485" s="9019" t="s">
        <v>5330</v>
      </c>
      <c r="C1485" s="8843">
        <v>45258</v>
      </c>
      <c r="D1485" s="8843">
        <v>45314</v>
      </c>
      <c r="E1485" s="8864"/>
      <c r="F1485" s="8877"/>
      <c r="G1485" s="8849">
        <v>8634</v>
      </c>
      <c r="H1485" s="9041" t="s">
        <v>5331</v>
      </c>
      <c r="I1485" s="8849"/>
      <c r="J1485" s="9564" t="s">
        <v>5333</v>
      </c>
      <c r="K1485" s="8871" t="s">
        <v>5332</v>
      </c>
      <c r="L1485" s="619" t="s">
        <v>76</v>
      </c>
      <c r="M1485" s="8868" t="s">
        <v>5351</v>
      </c>
      <c r="N1485" s="1072" t="s">
        <v>3952</v>
      </c>
      <c r="O1485" s="675">
        <v>4</v>
      </c>
      <c r="P1485" s="675">
        <v>4</v>
      </c>
      <c r="Q1485" s="8938" t="s">
        <v>5334</v>
      </c>
      <c r="R1485" s="8849"/>
      <c r="S1485" s="712"/>
      <c r="T1485" s="712"/>
      <c r="U1485" s="712"/>
      <c r="V1485" s="8849" t="s">
        <v>2073</v>
      </c>
      <c r="W1485" s="8849" t="s">
        <v>7560</v>
      </c>
      <c r="X1485" s="9047" t="s">
        <v>37</v>
      </c>
      <c r="Y1485" s="8859"/>
      <c r="Z1485" s="8919" t="s">
        <v>45</v>
      </c>
      <c r="AA1485" s="8924"/>
      <c r="AB1485" s="9049" t="s">
        <v>5583</v>
      </c>
      <c r="AC1485" s="8912">
        <v>2250</v>
      </c>
      <c r="AD1485" s="722">
        <v>7425</v>
      </c>
      <c r="AE1485" s="8912">
        <f>SUM(AD1485*P1485+AD1486*P1486+AD1487*P1487+AC1485)</f>
        <v>86400</v>
      </c>
      <c r="AF1485" s="247"/>
      <c r="AG1485" s="247"/>
    </row>
    <row r="1486" spans="1:33" ht="30" customHeight="1">
      <c r="A1486" s="737" t="s">
        <v>6959</v>
      </c>
      <c r="B1486" s="9029"/>
      <c r="C1486" s="8844"/>
      <c r="D1486" s="8844"/>
      <c r="E1486" s="8865"/>
      <c r="F1486" s="8880"/>
      <c r="G1486" s="8863"/>
      <c r="H1486" s="9015"/>
      <c r="I1486" s="8863"/>
      <c r="J1486" s="8858"/>
      <c r="K1486" s="8858"/>
      <c r="L1486" s="592" t="s">
        <v>2184</v>
      </c>
      <c r="M1486" s="8858"/>
      <c r="N1486" s="520" t="s">
        <v>3954</v>
      </c>
      <c r="O1486" s="675">
        <v>1</v>
      </c>
      <c r="P1486" s="675">
        <v>1</v>
      </c>
      <c r="Q1486" s="8939"/>
      <c r="R1486" s="8863"/>
      <c r="S1486" s="712"/>
      <c r="T1486" s="712"/>
      <c r="U1486" s="712"/>
      <c r="V1486" s="8863"/>
      <c r="W1486" s="8863"/>
      <c r="X1486" s="8863"/>
      <c r="Y1486" s="8902"/>
      <c r="Z1486" s="8896"/>
      <c r="AA1486" s="8924"/>
      <c r="AB1486" s="8910"/>
      <c r="AC1486" s="8920"/>
      <c r="AD1486" s="722">
        <v>44550</v>
      </c>
      <c r="AE1486" s="8920"/>
      <c r="AF1486" s="248"/>
      <c r="AG1486" s="248"/>
    </row>
    <row r="1487" spans="1:33" ht="30" customHeight="1">
      <c r="A1487" s="737" t="s">
        <v>6959</v>
      </c>
      <c r="B1487" s="9030"/>
      <c r="C1487" s="8845"/>
      <c r="D1487" s="8845"/>
      <c r="E1487" s="8866"/>
      <c r="F1487" s="8878"/>
      <c r="G1487" s="8850"/>
      <c r="H1487" s="9016"/>
      <c r="I1487" s="8850"/>
      <c r="J1487" s="8854"/>
      <c r="K1487" s="8854"/>
      <c r="L1487" s="592" t="s">
        <v>2548</v>
      </c>
      <c r="M1487" s="8854"/>
      <c r="N1487" s="923" t="s">
        <v>3951</v>
      </c>
      <c r="O1487" s="675">
        <v>1</v>
      </c>
      <c r="P1487" s="675">
        <v>1</v>
      </c>
      <c r="Q1487" s="8940"/>
      <c r="R1487" s="8850"/>
      <c r="S1487" s="712"/>
      <c r="T1487" s="712"/>
      <c r="U1487" s="712"/>
      <c r="V1487" s="8850"/>
      <c r="W1487" s="8850"/>
      <c r="X1487" s="8850"/>
      <c r="Y1487" s="8860"/>
      <c r="Z1487" s="8894"/>
      <c r="AA1487" s="8924"/>
      <c r="AB1487" s="8908"/>
      <c r="AC1487" s="8913"/>
      <c r="AD1487" s="722">
        <v>9900</v>
      </c>
      <c r="AE1487" s="8913"/>
      <c r="AF1487" s="30"/>
      <c r="AG1487" s="30"/>
    </row>
    <row r="1488" spans="1:33" ht="30" customHeight="1">
      <c r="A1488" s="757" t="s">
        <v>6959</v>
      </c>
      <c r="B1488" s="9020" t="s">
        <v>5335</v>
      </c>
      <c r="C1488" s="8843">
        <v>45258</v>
      </c>
      <c r="D1488" s="8843">
        <v>45314</v>
      </c>
      <c r="E1488" s="8864"/>
      <c r="F1488" s="8877"/>
      <c r="G1488" s="8849">
        <v>8634</v>
      </c>
      <c r="H1488" s="8849">
        <v>342</v>
      </c>
      <c r="I1488" s="8849"/>
      <c r="J1488" s="9564" t="s">
        <v>5336</v>
      </c>
      <c r="K1488" s="9085" t="s">
        <v>5337</v>
      </c>
      <c r="L1488" s="1036" t="s">
        <v>128</v>
      </c>
      <c r="M1488" s="8868" t="s">
        <v>5352</v>
      </c>
      <c r="N1488" s="1092" t="s">
        <v>3952</v>
      </c>
      <c r="O1488" s="679">
        <v>3</v>
      </c>
      <c r="P1488" s="679">
        <v>3</v>
      </c>
      <c r="Q1488" s="9138" t="s">
        <v>5338</v>
      </c>
      <c r="R1488" s="760"/>
      <c r="S1488" s="712"/>
      <c r="T1488" s="712"/>
      <c r="U1488" s="712"/>
      <c r="V1488" s="9128" t="s">
        <v>2073</v>
      </c>
      <c r="W1488" s="8849" t="s">
        <v>7560</v>
      </c>
      <c r="X1488" s="9048" t="s">
        <v>37</v>
      </c>
      <c r="Y1488" s="8859"/>
      <c r="Z1488" s="8893" t="s">
        <v>45</v>
      </c>
      <c r="AA1488" s="8924"/>
      <c r="AB1488" s="9049" t="s">
        <v>5583</v>
      </c>
      <c r="AC1488" s="8912">
        <v>2250</v>
      </c>
      <c r="AD1488" s="722">
        <v>7425</v>
      </c>
      <c r="AE1488" s="8912">
        <f>SUM(AD1488*P1488+AD1489*P1489+AD1490*P1490+AC1488)</f>
        <v>115605</v>
      </c>
      <c r="AF1488" s="247"/>
      <c r="AG1488" s="247"/>
    </row>
    <row r="1489" spans="1:33" ht="30" customHeight="1">
      <c r="A1489" s="757" t="s">
        <v>6959</v>
      </c>
      <c r="B1489" s="9026"/>
      <c r="C1489" s="8844"/>
      <c r="D1489" s="8844"/>
      <c r="E1489" s="8865"/>
      <c r="F1489" s="8880"/>
      <c r="G1489" s="8863"/>
      <c r="H1489" s="8863"/>
      <c r="I1489" s="8863"/>
      <c r="J1489" s="9581"/>
      <c r="K1489" s="9558"/>
      <c r="L1489" s="1038" t="s">
        <v>381</v>
      </c>
      <c r="M1489" s="8870"/>
      <c r="N1489" s="1093" t="s">
        <v>3954</v>
      </c>
      <c r="O1489" s="675">
        <v>1</v>
      </c>
      <c r="P1489" s="675">
        <v>1</v>
      </c>
      <c r="Q1489" s="9551"/>
      <c r="R1489" s="8902"/>
      <c r="S1489" s="712"/>
      <c r="T1489" s="712"/>
      <c r="U1489" s="712"/>
      <c r="V1489" s="9129"/>
      <c r="W1489" s="8863"/>
      <c r="X1489" s="8863"/>
      <c r="Y1489" s="8902"/>
      <c r="Z1489" s="8896"/>
      <c r="AA1489" s="8924"/>
      <c r="AB1489" s="9058"/>
      <c r="AC1489" s="8920"/>
      <c r="AD1489" s="722">
        <v>44550</v>
      </c>
      <c r="AE1489" s="8920"/>
      <c r="AF1489" s="248"/>
      <c r="AG1489" s="248"/>
    </row>
    <row r="1490" spans="1:33" ht="30" customHeight="1">
      <c r="A1490" s="757" t="s">
        <v>6959</v>
      </c>
      <c r="B1490" s="9027"/>
      <c r="C1490" s="8845"/>
      <c r="D1490" s="8845"/>
      <c r="E1490" s="8866"/>
      <c r="F1490" s="8878"/>
      <c r="G1490" s="8850"/>
      <c r="H1490" s="8850"/>
      <c r="I1490" s="8850"/>
      <c r="J1490" s="9582"/>
      <c r="K1490" s="9559"/>
      <c r="L1490" s="153" t="s">
        <v>2548</v>
      </c>
      <c r="M1490" s="8869"/>
      <c r="N1490" s="952" t="s">
        <v>3951</v>
      </c>
      <c r="O1490" s="675">
        <v>1</v>
      </c>
      <c r="P1490" s="675">
        <v>1</v>
      </c>
      <c r="Q1490" s="9552"/>
      <c r="R1490" s="8860"/>
      <c r="S1490" s="712"/>
      <c r="T1490" s="712"/>
      <c r="U1490" s="712"/>
      <c r="V1490" s="9587"/>
      <c r="W1490" s="8850"/>
      <c r="X1490" s="8850"/>
      <c r="Y1490" s="8860"/>
      <c r="Z1490" s="8894"/>
      <c r="AA1490" s="8924"/>
      <c r="AB1490" s="9059"/>
      <c r="AC1490" s="8913"/>
      <c r="AD1490" s="722">
        <v>46530</v>
      </c>
      <c r="AE1490" s="8913"/>
      <c r="AF1490" s="30"/>
      <c r="AG1490" s="30"/>
    </row>
    <row r="1491" spans="1:33" ht="30" customHeight="1">
      <c r="A1491" s="737" t="s">
        <v>6959</v>
      </c>
      <c r="B1491" s="9019" t="s">
        <v>5339</v>
      </c>
      <c r="C1491" s="8843">
        <v>45258</v>
      </c>
      <c r="D1491" s="8843">
        <v>45314</v>
      </c>
      <c r="E1491" s="8864"/>
      <c r="F1491" s="8877"/>
      <c r="G1491" s="8849">
        <v>8634</v>
      </c>
      <c r="H1491" s="9041">
        <v>291</v>
      </c>
      <c r="I1491" s="8849"/>
      <c r="J1491" s="9564" t="s">
        <v>5340</v>
      </c>
      <c r="K1491" s="8871" t="s">
        <v>5341</v>
      </c>
      <c r="L1491" s="619" t="s">
        <v>76</v>
      </c>
      <c r="M1491" s="8868" t="s">
        <v>5353</v>
      </c>
      <c r="N1491" s="1072" t="s">
        <v>3952</v>
      </c>
      <c r="O1491" s="675">
        <v>4</v>
      </c>
      <c r="P1491" s="675">
        <v>4</v>
      </c>
      <c r="Q1491" s="8938" t="s">
        <v>5342</v>
      </c>
      <c r="R1491" s="8849"/>
      <c r="S1491" s="712"/>
      <c r="T1491" s="712"/>
      <c r="U1491" s="712"/>
      <c r="V1491" s="8849" t="s">
        <v>2073</v>
      </c>
      <c r="W1491" s="8859"/>
      <c r="X1491" s="8849" t="s">
        <v>37</v>
      </c>
      <c r="Y1491" s="8859"/>
      <c r="Z1491" s="8893" t="s">
        <v>45</v>
      </c>
      <c r="AA1491" s="8924"/>
      <c r="AB1491" s="9049" t="s">
        <v>5583</v>
      </c>
      <c r="AC1491" s="8912">
        <v>6750</v>
      </c>
      <c r="AD1491" s="722">
        <v>7425</v>
      </c>
      <c r="AE1491" s="8912">
        <f>SUM(AD1491*P1491+AD1492*P1492+AD1493*P1493+AC1491)</f>
        <v>88920</v>
      </c>
      <c r="AF1491" s="247"/>
      <c r="AG1491" s="247"/>
    </row>
    <row r="1492" spans="1:33" ht="30" customHeight="1">
      <c r="A1492" s="737" t="s">
        <v>6959</v>
      </c>
      <c r="B1492" s="9029"/>
      <c r="C1492" s="8844"/>
      <c r="D1492" s="8844"/>
      <c r="E1492" s="8865"/>
      <c r="F1492" s="8880"/>
      <c r="G1492" s="8863"/>
      <c r="H1492" s="9015"/>
      <c r="I1492" s="8863"/>
      <c r="J1492" s="8858"/>
      <c r="K1492" s="8858"/>
      <c r="L1492" s="592" t="s">
        <v>2184</v>
      </c>
      <c r="M1492" s="8858"/>
      <c r="N1492" s="1093" t="s">
        <v>3957</v>
      </c>
      <c r="O1492" s="675">
        <v>1</v>
      </c>
      <c r="P1492" s="675">
        <v>1</v>
      </c>
      <c r="Q1492" s="8939"/>
      <c r="R1492" s="8863"/>
      <c r="S1492" s="712"/>
      <c r="T1492" s="712"/>
      <c r="U1492" s="712"/>
      <c r="V1492" s="8863"/>
      <c r="W1492" s="8902"/>
      <c r="X1492" s="8863"/>
      <c r="Y1492" s="8902"/>
      <c r="Z1492" s="8896"/>
      <c r="AA1492" s="8924"/>
      <c r="AB1492" s="8910"/>
      <c r="AC1492" s="8920"/>
      <c r="AD1492" s="722">
        <v>42570</v>
      </c>
      <c r="AE1492" s="8920"/>
      <c r="AF1492" s="248"/>
      <c r="AG1492" s="248"/>
    </row>
    <row r="1493" spans="1:33" ht="30" customHeight="1">
      <c r="A1493" s="737" t="s">
        <v>6959</v>
      </c>
      <c r="B1493" s="9030"/>
      <c r="C1493" s="8845"/>
      <c r="D1493" s="8845"/>
      <c r="E1493" s="8866"/>
      <c r="F1493" s="8878"/>
      <c r="G1493" s="8850"/>
      <c r="H1493" s="9016"/>
      <c r="I1493" s="8850"/>
      <c r="J1493" s="8854"/>
      <c r="K1493" s="8854"/>
      <c r="L1493" s="592" t="s">
        <v>2548</v>
      </c>
      <c r="M1493" s="8854"/>
      <c r="N1493" s="923" t="s">
        <v>3951</v>
      </c>
      <c r="O1493" s="675">
        <v>1</v>
      </c>
      <c r="P1493" s="675">
        <v>1</v>
      </c>
      <c r="Q1493" s="8940"/>
      <c r="R1493" s="8850"/>
      <c r="S1493" s="712"/>
      <c r="T1493" s="712"/>
      <c r="U1493" s="712"/>
      <c r="V1493" s="8850"/>
      <c r="W1493" s="8860"/>
      <c r="X1493" s="8850"/>
      <c r="Y1493" s="8860"/>
      <c r="Z1493" s="8894"/>
      <c r="AA1493" s="8924"/>
      <c r="AB1493" s="8908"/>
      <c r="AC1493" s="8913"/>
      <c r="AD1493" s="722">
        <v>9900</v>
      </c>
      <c r="AE1493" s="8913"/>
      <c r="AF1493" s="30"/>
      <c r="AG1493" s="30"/>
    </row>
    <row r="1494" spans="1:33" ht="30" customHeight="1">
      <c r="A1494" s="737" t="s">
        <v>6973</v>
      </c>
      <c r="B1494" s="5096" t="s">
        <v>5343</v>
      </c>
      <c r="C1494" s="764">
        <v>45259</v>
      </c>
      <c r="D1494" s="764">
        <v>45268</v>
      </c>
      <c r="E1494" s="655"/>
      <c r="F1494" s="862"/>
      <c r="G1494" s="710">
        <v>8598</v>
      </c>
      <c r="H1494" s="710" t="s">
        <v>5344</v>
      </c>
      <c r="I1494" s="1091"/>
      <c r="J1494" s="656" t="s">
        <v>5345</v>
      </c>
      <c r="K1494" s="1094" t="s">
        <v>4967</v>
      </c>
      <c r="L1494" s="1038" t="s">
        <v>173</v>
      </c>
      <c r="M1494" s="771" t="s">
        <v>5354</v>
      </c>
      <c r="N1494" s="753"/>
      <c r="O1494" s="675">
        <v>1</v>
      </c>
      <c r="P1494" s="675">
        <v>1</v>
      </c>
      <c r="Q1494" s="896" t="s">
        <v>4947</v>
      </c>
      <c r="R1494" s="709"/>
      <c r="S1494" s="712"/>
      <c r="T1494" s="712"/>
      <c r="U1494" s="712"/>
      <c r="V1494" s="904" t="s">
        <v>2073</v>
      </c>
      <c r="W1494" s="714"/>
      <c r="X1494" s="721" t="s">
        <v>37</v>
      </c>
      <c r="Y1494" s="712"/>
      <c r="Z1494" s="3779" t="s">
        <v>45</v>
      </c>
      <c r="AA1494" s="592"/>
      <c r="AB1494" s="847" t="s">
        <v>5535</v>
      </c>
      <c r="AC1494" s="722">
        <v>4500</v>
      </c>
      <c r="AD1494" s="722">
        <v>6272.02</v>
      </c>
      <c r="AE1494" s="722">
        <f t="shared" ref="AE1494" si="68">SUM(AD1494*P1494+AC1494)</f>
        <v>10772.02</v>
      </c>
      <c r="AF1494" s="31"/>
      <c r="AG1494" s="31"/>
    </row>
    <row r="1495" spans="1:33" ht="30" customHeight="1">
      <c r="A1495" s="614" t="s">
        <v>6953</v>
      </c>
      <c r="B1495" s="9020" t="s">
        <v>5346</v>
      </c>
      <c r="C1495" s="8843">
        <v>45258</v>
      </c>
      <c r="D1495" s="8843">
        <v>45314</v>
      </c>
      <c r="E1495" s="8864"/>
      <c r="F1495" s="8877"/>
      <c r="G1495" s="8849">
        <v>8599</v>
      </c>
      <c r="H1495" s="8849">
        <v>232</v>
      </c>
      <c r="I1495" s="8849"/>
      <c r="J1495" s="9602" t="s">
        <v>5347</v>
      </c>
      <c r="K1495" s="9085" t="s">
        <v>2118</v>
      </c>
      <c r="L1495" s="1036" t="s">
        <v>62</v>
      </c>
      <c r="M1495" s="8868" t="s">
        <v>5355</v>
      </c>
      <c r="N1495" s="1092" t="s">
        <v>3952</v>
      </c>
      <c r="O1495" s="679">
        <v>5</v>
      </c>
      <c r="P1495" s="679">
        <v>5</v>
      </c>
      <c r="Q1495" s="9138" t="s">
        <v>5348</v>
      </c>
      <c r="R1495" s="8859"/>
      <c r="S1495" s="712"/>
      <c r="T1495" s="712"/>
      <c r="U1495" s="712"/>
      <c r="V1495" s="9584" t="s">
        <v>2073</v>
      </c>
      <c r="W1495" s="8859"/>
      <c r="X1495" s="9048" t="s">
        <v>37</v>
      </c>
      <c r="Y1495" s="8859"/>
      <c r="Z1495" s="8893" t="s">
        <v>45</v>
      </c>
      <c r="AA1495" s="8924"/>
      <c r="AB1495" s="9049" t="s">
        <v>5539</v>
      </c>
      <c r="AC1495" s="8912">
        <v>4500</v>
      </c>
      <c r="AD1495" s="722">
        <v>6296.75</v>
      </c>
      <c r="AE1495" s="8912">
        <f>SUM(AD1495*P1495+AD1496*P1496+AC1495)</f>
        <v>73766.91</v>
      </c>
      <c r="AF1495" s="9218">
        <v>11</v>
      </c>
      <c r="AG1495" s="274" t="s">
        <v>362</v>
      </c>
    </row>
    <row r="1496" spans="1:33" ht="30" customHeight="1">
      <c r="A1496" s="614" t="s">
        <v>6953</v>
      </c>
      <c r="B1496" s="9021"/>
      <c r="C1496" s="8845"/>
      <c r="D1496" s="8845"/>
      <c r="E1496" s="8866"/>
      <c r="F1496" s="8878"/>
      <c r="G1496" s="8850"/>
      <c r="H1496" s="8850"/>
      <c r="I1496" s="8850"/>
      <c r="J1496" s="8854"/>
      <c r="K1496" s="8848"/>
      <c r="L1496" s="1038" t="s">
        <v>381</v>
      </c>
      <c r="M1496" s="8869"/>
      <c r="N1496" s="1093" t="s">
        <v>3954</v>
      </c>
      <c r="O1496" s="675">
        <v>1</v>
      </c>
      <c r="P1496" s="675">
        <v>1</v>
      </c>
      <c r="Q1496" s="8892"/>
      <c r="R1496" s="8860"/>
      <c r="S1496" s="712"/>
      <c r="T1496" s="712"/>
      <c r="U1496" s="712"/>
      <c r="V1496" s="8850"/>
      <c r="W1496" s="8860"/>
      <c r="X1496" s="8850"/>
      <c r="Y1496" s="8860"/>
      <c r="Z1496" s="8894"/>
      <c r="AA1496" s="8924"/>
      <c r="AB1496" s="8908"/>
      <c r="AC1496" s="8913"/>
      <c r="AD1496" s="722">
        <v>37783.160000000003</v>
      </c>
      <c r="AE1496" s="8913"/>
      <c r="AF1496" s="9220"/>
      <c r="AG1496" s="290"/>
    </row>
    <row r="1497" spans="1:33" ht="30" customHeight="1">
      <c r="A1497" s="893" t="s">
        <v>6961</v>
      </c>
      <c r="B1497" s="5096" t="s">
        <v>5356</v>
      </c>
      <c r="C1497" s="764">
        <v>45260</v>
      </c>
      <c r="D1497" s="764">
        <v>45271</v>
      </c>
      <c r="E1497" s="593"/>
      <c r="F1497" s="862"/>
      <c r="G1497" s="710">
        <v>8623</v>
      </c>
      <c r="H1497" s="710">
        <v>455</v>
      </c>
      <c r="I1497" s="1091"/>
      <c r="J1497" s="1096" t="s">
        <v>5393</v>
      </c>
      <c r="K1497" s="1094" t="s">
        <v>1014</v>
      </c>
      <c r="L1497" s="1090" t="s">
        <v>173</v>
      </c>
      <c r="M1497" s="771" t="s">
        <v>5386</v>
      </c>
      <c r="N1497" s="753"/>
      <c r="O1497" s="675">
        <v>1</v>
      </c>
      <c r="P1497" s="675">
        <v>1</v>
      </c>
      <c r="Q1497" s="896" t="s">
        <v>4947</v>
      </c>
      <c r="R1497" s="709"/>
      <c r="S1497" s="712"/>
      <c r="T1497" s="712"/>
      <c r="U1497" s="712"/>
      <c r="V1497" s="974" t="s">
        <v>2073</v>
      </c>
      <c r="W1497" s="714"/>
      <c r="X1497" s="974" t="s">
        <v>37</v>
      </c>
      <c r="Y1497" s="712"/>
      <c r="Z1497" s="726" t="s">
        <v>45</v>
      </c>
      <c r="AA1497" s="592"/>
      <c r="AB1497" s="3853" t="s">
        <v>5535</v>
      </c>
      <c r="AC1497" s="722">
        <v>2000</v>
      </c>
      <c r="AD1497" s="722">
        <v>6850</v>
      </c>
      <c r="AE1497" s="722">
        <f t="shared" ref="AE1497:AE1508" si="69">SUM(AD1497*P1497+AC1497)</f>
        <v>8850</v>
      </c>
      <c r="AF1497" s="31"/>
      <c r="AG1497" s="31"/>
    </row>
    <row r="1498" spans="1:33" ht="30" customHeight="1">
      <c r="A1498" s="893" t="s">
        <v>6949</v>
      </c>
      <c r="B1498" s="5096" t="s">
        <v>5357</v>
      </c>
      <c r="C1498" s="764">
        <v>45258</v>
      </c>
      <c r="D1498" s="764">
        <v>45271</v>
      </c>
      <c r="E1498" s="593"/>
      <c r="F1498" s="862"/>
      <c r="G1498" s="710">
        <v>8615</v>
      </c>
      <c r="H1498" s="710" t="s">
        <v>5358</v>
      </c>
      <c r="I1498" s="1091"/>
      <c r="J1498" s="1096" t="s">
        <v>5394</v>
      </c>
      <c r="K1498" s="1094" t="s">
        <v>4680</v>
      </c>
      <c r="L1498" s="1090" t="s">
        <v>76</v>
      </c>
      <c r="M1498" s="771" t="s">
        <v>5387</v>
      </c>
      <c r="N1498" s="753"/>
      <c r="O1498" s="675">
        <v>4</v>
      </c>
      <c r="P1498" s="675">
        <v>4</v>
      </c>
      <c r="Q1498" s="896" t="s">
        <v>5359</v>
      </c>
      <c r="R1498" s="709"/>
      <c r="S1498" s="712"/>
      <c r="T1498" s="712"/>
      <c r="U1498" s="712"/>
      <c r="V1498" s="619" t="s">
        <v>2073</v>
      </c>
      <c r="W1498" s="714"/>
      <c r="X1498" s="619" t="s">
        <v>37</v>
      </c>
      <c r="Y1498" s="712"/>
      <c r="Z1498" s="726" t="s">
        <v>45</v>
      </c>
      <c r="AA1498" s="592"/>
      <c r="AB1498" s="3853" t="s">
        <v>5583</v>
      </c>
      <c r="AC1498" s="722">
        <v>6750</v>
      </c>
      <c r="AD1498" s="722">
        <v>5973.51</v>
      </c>
      <c r="AE1498" s="722">
        <f t="shared" si="69"/>
        <v>30644.04</v>
      </c>
      <c r="AF1498" s="31"/>
      <c r="AG1498" s="31"/>
    </row>
    <row r="1499" spans="1:33" ht="30" customHeight="1">
      <c r="A1499" s="591" t="s">
        <v>6896</v>
      </c>
      <c r="B1499" s="5096" t="s">
        <v>5360</v>
      </c>
      <c r="C1499" s="764">
        <v>45258</v>
      </c>
      <c r="D1499" s="764">
        <v>45265</v>
      </c>
      <c r="E1499" s="655"/>
      <c r="F1499" s="862"/>
      <c r="G1499" s="710">
        <v>8644</v>
      </c>
      <c r="H1499" s="710" t="s">
        <v>5361</v>
      </c>
      <c r="I1499" s="1091"/>
      <c r="J1499" s="656" t="s">
        <v>5362</v>
      </c>
      <c r="K1499" s="1094" t="s">
        <v>5363</v>
      </c>
      <c r="L1499" s="1090" t="s">
        <v>28</v>
      </c>
      <c r="M1499" s="771" t="s">
        <v>5430</v>
      </c>
      <c r="N1499" s="753"/>
      <c r="O1499" s="675">
        <v>2</v>
      </c>
      <c r="P1499" s="675">
        <v>2</v>
      </c>
      <c r="Q1499" s="896" t="s">
        <v>5364</v>
      </c>
      <c r="R1499" s="709"/>
      <c r="S1499" s="712"/>
      <c r="T1499" s="712"/>
      <c r="U1499" s="712"/>
      <c r="V1499" s="968" t="s">
        <v>2073</v>
      </c>
      <c r="W1499" s="714"/>
      <c r="X1499" s="721" t="s">
        <v>37</v>
      </c>
      <c r="Y1499" s="712"/>
      <c r="Z1499" s="3795" t="s">
        <v>45</v>
      </c>
      <c r="AA1499" s="592"/>
      <c r="AB1499" s="3853" t="s">
        <v>5538</v>
      </c>
      <c r="AC1499" s="722">
        <v>0</v>
      </c>
      <c r="AD1499" s="722">
        <v>7096.32</v>
      </c>
      <c r="AE1499" s="722">
        <f t="shared" si="69"/>
        <v>14192.64</v>
      </c>
      <c r="AF1499" s="42">
        <v>567</v>
      </c>
      <c r="AG1499" s="273" t="s">
        <v>362</v>
      </c>
    </row>
    <row r="1500" spans="1:33" ht="30" customHeight="1">
      <c r="A1500" s="893" t="s">
        <v>6952</v>
      </c>
      <c r="B1500" s="5096" t="s">
        <v>5365</v>
      </c>
      <c r="C1500" s="764">
        <v>45259</v>
      </c>
      <c r="D1500" s="764">
        <v>45266</v>
      </c>
      <c r="E1500" s="655"/>
      <c r="F1500" s="862"/>
      <c r="G1500" s="710">
        <v>8646</v>
      </c>
      <c r="H1500" s="710">
        <v>64</v>
      </c>
      <c r="I1500" s="1091"/>
      <c r="J1500" s="656" t="s">
        <v>5366</v>
      </c>
      <c r="K1500" s="1094" t="s">
        <v>409</v>
      </c>
      <c r="L1500" s="1090" t="s">
        <v>76</v>
      </c>
      <c r="M1500" s="771" t="s">
        <v>5388</v>
      </c>
      <c r="N1500" s="753"/>
      <c r="O1500" s="675">
        <v>4</v>
      </c>
      <c r="P1500" s="675">
        <v>4</v>
      </c>
      <c r="Q1500" s="896" t="s">
        <v>5367</v>
      </c>
      <c r="R1500" s="709"/>
      <c r="S1500" s="712"/>
      <c r="T1500" s="712"/>
      <c r="U1500" s="712"/>
      <c r="V1500" s="619" t="s">
        <v>2073</v>
      </c>
      <c r="W1500" s="714"/>
      <c r="X1500" s="721" t="s">
        <v>37</v>
      </c>
      <c r="Y1500" s="712"/>
      <c r="Z1500" s="3795" t="s">
        <v>45</v>
      </c>
      <c r="AA1500" s="592"/>
      <c r="AB1500" s="3853" t="s">
        <v>5542</v>
      </c>
      <c r="AC1500" s="722">
        <v>0</v>
      </c>
      <c r="AD1500" s="722">
        <v>7938</v>
      </c>
      <c r="AE1500" s="722">
        <f t="shared" si="69"/>
        <v>31752</v>
      </c>
      <c r="AF1500" s="42">
        <v>593</v>
      </c>
      <c r="AG1500" s="31" t="s">
        <v>362</v>
      </c>
    </row>
    <row r="1501" spans="1:33" ht="30" customHeight="1">
      <c r="A1501" s="614" t="s">
        <v>6948</v>
      </c>
      <c r="B1501" s="5882" t="s">
        <v>6785</v>
      </c>
      <c r="C1501" s="764">
        <v>45260</v>
      </c>
      <c r="D1501" s="764">
        <v>45266</v>
      </c>
      <c r="E1501" s="593"/>
      <c r="F1501" s="862"/>
      <c r="G1501" s="710">
        <v>8608</v>
      </c>
      <c r="H1501" s="710" t="s">
        <v>1594</v>
      </c>
      <c r="I1501" s="1091"/>
      <c r="J1501" s="656" t="s">
        <v>5368</v>
      </c>
      <c r="K1501" s="1094" t="s">
        <v>5369</v>
      </c>
      <c r="L1501" s="1090" t="s">
        <v>28</v>
      </c>
      <c r="M1501" s="771" t="s">
        <v>5389</v>
      </c>
      <c r="N1501" s="753"/>
      <c r="O1501" s="675">
        <v>2</v>
      </c>
      <c r="P1501" s="675">
        <v>2</v>
      </c>
      <c r="Q1501" s="896" t="s">
        <v>5370</v>
      </c>
      <c r="R1501" s="709"/>
      <c r="S1501" s="712"/>
      <c r="T1501" s="712"/>
      <c r="U1501" s="712"/>
      <c r="V1501" s="868" t="s">
        <v>2073</v>
      </c>
      <c r="W1501" s="714"/>
      <c r="X1501" s="721" t="s">
        <v>37</v>
      </c>
      <c r="Y1501" s="712"/>
      <c r="Z1501" s="726" t="s">
        <v>45</v>
      </c>
      <c r="AA1501" s="592"/>
      <c r="AB1501" s="3853" t="s">
        <v>5585</v>
      </c>
      <c r="AC1501" s="722">
        <v>0</v>
      </c>
      <c r="AD1501" s="722">
        <v>7425</v>
      </c>
      <c r="AE1501" s="722">
        <f t="shared" si="69"/>
        <v>14850</v>
      </c>
      <c r="AF1501" s="31"/>
      <c r="AG1501" s="31"/>
    </row>
    <row r="1502" spans="1:33" ht="30" customHeight="1">
      <c r="A1502" s="614" t="s">
        <v>6951</v>
      </c>
      <c r="B1502" s="5096" t="s">
        <v>5371</v>
      </c>
      <c r="C1502" s="764">
        <v>45259</v>
      </c>
      <c r="D1502" s="764">
        <v>45267</v>
      </c>
      <c r="E1502" s="655"/>
      <c r="F1502" s="862"/>
      <c r="G1502" s="710">
        <v>8640</v>
      </c>
      <c r="H1502" s="710" t="s">
        <v>5372</v>
      </c>
      <c r="I1502" s="1091"/>
      <c r="J1502" s="1096" t="s">
        <v>5373</v>
      </c>
      <c r="K1502" s="1094" t="s">
        <v>5374</v>
      </c>
      <c r="L1502" s="1090" t="s">
        <v>28</v>
      </c>
      <c r="M1502" s="771" t="s">
        <v>5390</v>
      </c>
      <c r="N1502" s="753"/>
      <c r="O1502" s="675">
        <v>2</v>
      </c>
      <c r="P1502" s="675">
        <v>2</v>
      </c>
      <c r="Q1502" s="896" t="s">
        <v>5375</v>
      </c>
      <c r="R1502" s="709"/>
      <c r="S1502" s="712"/>
      <c r="T1502" s="712"/>
      <c r="U1502" s="712"/>
      <c r="V1502" s="929" t="s">
        <v>2073</v>
      </c>
      <c r="W1502" s="714"/>
      <c r="X1502" s="721" t="s">
        <v>37</v>
      </c>
      <c r="Y1502" s="712"/>
      <c r="Z1502" s="3795" t="s">
        <v>45</v>
      </c>
      <c r="AA1502" s="592"/>
      <c r="AB1502" s="3853" t="s">
        <v>5542</v>
      </c>
      <c r="AC1502" s="722">
        <v>0</v>
      </c>
      <c r="AD1502" s="722">
        <v>6735.68</v>
      </c>
      <c r="AE1502" s="722">
        <f t="shared" si="69"/>
        <v>13471.36</v>
      </c>
      <c r="AF1502" s="42">
        <v>613</v>
      </c>
      <c r="AG1502" s="273" t="s">
        <v>362</v>
      </c>
    </row>
    <row r="1503" spans="1:33" ht="30" customHeight="1">
      <c r="A1503" s="737" t="s">
        <v>6973</v>
      </c>
      <c r="B1503" s="5096" t="s">
        <v>5376</v>
      </c>
      <c r="C1503" s="764">
        <v>45259</v>
      </c>
      <c r="D1503" s="764">
        <v>45268</v>
      </c>
      <c r="E1503" s="655"/>
      <c r="F1503" s="862"/>
      <c r="G1503" s="710">
        <v>8598</v>
      </c>
      <c r="H1503" s="710" t="s">
        <v>5377</v>
      </c>
      <c r="I1503" s="1091"/>
      <c r="J1503" s="1096" t="s">
        <v>5378</v>
      </c>
      <c r="K1503" s="1094" t="s">
        <v>5379</v>
      </c>
      <c r="L1503" s="1090" t="s">
        <v>128</v>
      </c>
      <c r="M1503" s="771" t="s">
        <v>5391</v>
      </c>
      <c r="N1503" s="753"/>
      <c r="O1503" s="675">
        <v>3</v>
      </c>
      <c r="P1503" s="675">
        <v>3</v>
      </c>
      <c r="Q1503" s="896" t="s">
        <v>5380</v>
      </c>
      <c r="R1503" s="709"/>
      <c r="S1503" s="712"/>
      <c r="T1503" s="712"/>
      <c r="U1503" s="712"/>
      <c r="V1503" s="936" t="s">
        <v>2073</v>
      </c>
      <c r="W1503" s="714"/>
      <c r="X1503" s="721" t="s">
        <v>37</v>
      </c>
      <c r="Y1503" s="712"/>
      <c r="Z1503" s="726" t="s">
        <v>45</v>
      </c>
      <c r="AA1503" s="592"/>
      <c r="AB1503" s="847" t="s">
        <v>5538</v>
      </c>
      <c r="AC1503" s="722">
        <v>4500</v>
      </c>
      <c r="AD1503" s="722">
        <v>6272.02</v>
      </c>
      <c r="AE1503" s="722">
        <f t="shared" si="69"/>
        <v>23316.06</v>
      </c>
      <c r="AF1503" s="42">
        <v>668</v>
      </c>
      <c r="AG1503" s="273" t="s">
        <v>362</v>
      </c>
    </row>
    <row r="1504" spans="1:33" ht="30" customHeight="1">
      <c r="A1504" s="737" t="s">
        <v>6973</v>
      </c>
      <c r="B1504" s="5096" t="s">
        <v>5381</v>
      </c>
      <c r="C1504" s="764">
        <v>45259</v>
      </c>
      <c r="D1504" s="764">
        <v>45271</v>
      </c>
      <c r="E1504" s="655"/>
      <c r="F1504" s="862"/>
      <c r="G1504" s="710">
        <v>8598</v>
      </c>
      <c r="H1504" s="710" t="s">
        <v>5382</v>
      </c>
      <c r="I1504" s="1091"/>
      <c r="J1504" s="656" t="s">
        <v>5383</v>
      </c>
      <c r="K1504" s="1094" t="s">
        <v>5384</v>
      </c>
      <c r="L1504" s="1090" t="s">
        <v>128</v>
      </c>
      <c r="M1504" s="771" t="s">
        <v>5392</v>
      </c>
      <c r="N1504" s="753"/>
      <c r="O1504" s="675">
        <v>3</v>
      </c>
      <c r="P1504" s="675">
        <v>3</v>
      </c>
      <c r="Q1504" s="896" t="s">
        <v>5385</v>
      </c>
      <c r="R1504" s="709"/>
      <c r="S1504" s="712"/>
      <c r="T1504" s="712"/>
      <c r="U1504" s="712"/>
      <c r="V1504" s="811" t="s">
        <v>2073</v>
      </c>
      <c r="W1504" s="714"/>
      <c r="X1504" s="721" t="s">
        <v>37</v>
      </c>
      <c r="Y1504" s="712"/>
      <c r="Z1504" s="726" t="s">
        <v>45</v>
      </c>
      <c r="AA1504" s="592"/>
      <c r="AB1504" s="847" t="s">
        <v>5543</v>
      </c>
      <c r="AC1504" s="722">
        <v>4500</v>
      </c>
      <c r="AD1504" s="722">
        <v>6272.02</v>
      </c>
      <c r="AE1504" s="722">
        <f t="shared" si="69"/>
        <v>23316.06</v>
      </c>
      <c r="AF1504" s="42">
        <v>648</v>
      </c>
      <c r="AG1504" s="273" t="s">
        <v>362</v>
      </c>
    </row>
    <row r="1505" spans="1:33" ht="30" customHeight="1">
      <c r="A1505" s="893" t="s">
        <v>6942</v>
      </c>
      <c r="B1505" s="5096" t="s">
        <v>5395</v>
      </c>
      <c r="C1505" s="764">
        <v>45260</v>
      </c>
      <c r="D1505" s="764">
        <v>45266</v>
      </c>
      <c r="E1505" s="655"/>
      <c r="F1505" s="862"/>
      <c r="G1505" s="710">
        <v>8638</v>
      </c>
      <c r="H1505" s="710">
        <v>16</v>
      </c>
      <c r="I1505" s="1091"/>
      <c r="J1505" s="656" t="s">
        <v>5396</v>
      </c>
      <c r="K1505" s="1094" t="s">
        <v>5397</v>
      </c>
      <c r="L1505" s="1090" t="s">
        <v>76</v>
      </c>
      <c r="M1505" s="771" t="s">
        <v>5411</v>
      </c>
      <c r="N1505" s="753"/>
      <c r="O1505" s="675">
        <v>4</v>
      </c>
      <c r="P1505" s="675">
        <v>4</v>
      </c>
      <c r="Q1505" s="896" t="s">
        <v>5398</v>
      </c>
      <c r="R1505" s="709"/>
      <c r="S1505" s="712"/>
      <c r="T1505" s="712"/>
      <c r="U1505" s="712"/>
      <c r="V1505" s="968" t="s">
        <v>2073</v>
      </c>
      <c r="W1505" s="714"/>
      <c r="X1505" s="721" t="s">
        <v>37</v>
      </c>
      <c r="Y1505" s="712"/>
      <c r="Z1505" s="726" t="s">
        <v>45</v>
      </c>
      <c r="AA1505" s="592"/>
      <c r="AB1505" s="3853" t="s">
        <v>5585</v>
      </c>
      <c r="AC1505" s="722">
        <v>0</v>
      </c>
      <c r="AD1505" s="722">
        <v>7613</v>
      </c>
      <c r="AE1505" s="722">
        <f t="shared" si="69"/>
        <v>30452</v>
      </c>
      <c r="AF1505" s="42">
        <v>688</v>
      </c>
      <c r="AG1505" s="273" t="s">
        <v>362</v>
      </c>
    </row>
    <row r="1506" spans="1:33" ht="30" customHeight="1">
      <c r="A1506" s="893" t="s">
        <v>6949</v>
      </c>
      <c r="B1506" s="5096" t="s">
        <v>5399</v>
      </c>
      <c r="C1506" s="764">
        <v>45261</v>
      </c>
      <c r="D1506" s="764">
        <v>45272</v>
      </c>
      <c r="E1506" s="593"/>
      <c r="F1506" s="862"/>
      <c r="G1506" s="710">
        <v>8615</v>
      </c>
      <c r="H1506" s="710" t="s">
        <v>3889</v>
      </c>
      <c r="I1506" s="1091"/>
      <c r="J1506" s="656" t="s">
        <v>5400</v>
      </c>
      <c r="K1506" s="1094" t="s">
        <v>5401</v>
      </c>
      <c r="L1506" s="1038" t="s">
        <v>346</v>
      </c>
      <c r="M1506" s="771" t="s">
        <v>5412</v>
      </c>
      <c r="N1506" s="753"/>
      <c r="O1506" s="675">
        <v>1</v>
      </c>
      <c r="P1506" s="675">
        <v>1</v>
      </c>
      <c r="Q1506" s="896" t="s">
        <v>5402</v>
      </c>
      <c r="R1506" s="709"/>
      <c r="S1506" s="712"/>
      <c r="T1506" s="712"/>
      <c r="U1506" s="712"/>
      <c r="V1506" s="966" t="s">
        <v>2073</v>
      </c>
      <c r="W1506" s="714"/>
      <c r="X1506" s="721" t="s">
        <v>37</v>
      </c>
      <c r="Y1506" s="712"/>
      <c r="Z1506" s="726" t="s">
        <v>45</v>
      </c>
      <c r="AA1506" s="592"/>
      <c r="AB1506" s="3853" t="s">
        <v>5538</v>
      </c>
      <c r="AC1506" s="722">
        <v>4500</v>
      </c>
      <c r="AD1506" s="722">
        <v>3902.66</v>
      </c>
      <c r="AE1506" s="722">
        <f t="shared" si="69"/>
        <v>8402.66</v>
      </c>
      <c r="AF1506" s="31">
        <v>691</v>
      </c>
      <c r="AG1506" s="273" t="s">
        <v>362</v>
      </c>
    </row>
    <row r="1507" spans="1:33" ht="30" customHeight="1">
      <c r="A1507" s="893" t="s">
        <v>6952</v>
      </c>
      <c r="B1507" s="5096" t="s">
        <v>5403</v>
      </c>
      <c r="C1507" s="764">
        <v>45260</v>
      </c>
      <c r="D1507" s="764">
        <v>45350</v>
      </c>
      <c r="E1507" s="593"/>
      <c r="F1507" s="862"/>
      <c r="G1507" s="710">
        <v>8646</v>
      </c>
      <c r="H1507" s="710" t="s">
        <v>1049</v>
      </c>
      <c r="I1507" s="1091"/>
      <c r="J1507" s="656" t="s">
        <v>5404</v>
      </c>
      <c r="K1507" s="1094" t="s">
        <v>5405</v>
      </c>
      <c r="L1507" s="1090" t="s">
        <v>28</v>
      </c>
      <c r="M1507" s="771" t="s">
        <v>5413</v>
      </c>
      <c r="N1507" s="753"/>
      <c r="O1507" s="675">
        <v>2</v>
      </c>
      <c r="P1507" s="675">
        <v>2</v>
      </c>
      <c r="Q1507" s="896" t="s">
        <v>5406</v>
      </c>
      <c r="R1507" s="709"/>
      <c r="S1507" s="712"/>
      <c r="T1507" s="712"/>
      <c r="U1507" s="712"/>
      <c r="V1507" s="619" t="s">
        <v>2073</v>
      </c>
      <c r="W1507" s="714"/>
      <c r="X1507" s="721" t="s">
        <v>37</v>
      </c>
      <c r="Y1507" s="712"/>
      <c r="Z1507" s="3795" t="s">
        <v>45</v>
      </c>
      <c r="AA1507" s="592"/>
      <c r="AB1507" s="3853" t="s">
        <v>5535</v>
      </c>
      <c r="AC1507" s="722">
        <v>14580</v>
      </c>
      <c r="AD1507" s="722">
        <v>7938</v>
      </c>
      <c r="AE1507" s="722">
        <f t="shared" si="69"/>
        <v>30456</v>
      </c>
      <c r="AF1507" s="31"/>
      <c r="AG1507" s="31"/>
    </row>
    <row r="1508" spans="1:33" ht="30" customHeight="1">
      <c r="A1508" s="591" t="s">
        <v>6902</v>
      </c>
      <c r="B1508" s="5096" t="s">
        <v>5407</v>
      </c>
      <c r="C1508" s="764">
        <v>45260</v>
      </c>
      <c r="D1508" s="764">
        <v>45267</v>
      </c>
      <c r="E1508" s="593"/>
      <c r="F1508" s="862"/>
      <c r="G1508" s="710">
        <v>8605</v>
      </c>
      <c r="H1508" s="710"/>
      <c r="I1508" s="1091" t="s">
        <v>92</v>
      </c>
      <c r="J1508" s="656" t="s">
        <v>5408</v>
      </c>
      <c r="K1508" s="1094" t="s">
        <v>5409</v>
      </c>
      <c r="L1508" s="1038" t="s">
        <v>1147</v>
      </c>
      <c r="M1508" s="771" t="s">
        <v>5414</v>
      </c>
      <c r="N1508" s="969" t="s">
        <v>4817</v>
      </c>
      <c r="O1508" s="675">
        <v>1</v>
      </c>
      <c r="P1508" s="675">
        <v>1</v>
      </c>
      <c r="Q1508" s="896" t="s">
        <v>5410</v>
      </c>
      <c r="R1508" s="709"/>
      <c r="S1508" s="712"/>
      <c r="T1508" s="712"/>
      <c r="U1508" s="712"/>
      <c r="V1508" s="952" t="s">
        <v>2073</v>
      </c>
      <c r="W1508" s="714"/>
      <c r="X1508" s="721" t="s">
        <v>37</v>
      </c>
      <c r="Y1508" s="712"/>
      <c r="Z1508" s="726" t="s">
        <v>45</v>
      </c>
      <c r="AA1508" s="592"/>
      <c r="AB1508" s="847" t="s">
        <v>5537</v>
      </c>
      <c r="AC1508" s="722">
        <v>0</v>
      </c>
      <c r="AD1508" s="722">
        <v>8534.7900000000009</v>
      </c>
      <c r="AE1508" s="722">
        <f t="shared" si="69"/>
        <v>8534.7900000000009</v>
      </c>
      <c r="AF1508" s="31"/>
      <c r="AG1508" s="31"/>
    </row>
    <row r="1509" spans="1:33" ht="30" customHeight="1">
      <c r="A1509" s="897" t="s">
        <v>6900</v>
      </c>
      <c r="B1509" s="9020" t="s">
        <v>5415</v>
      </c>
      <c r="C1509" s="8843">
        <v>45264</v>
      </c>
      <c r="D1509" s="8843">
        <v>45320</v>
      </c>
      <c r="E1509" s="8864"/>
      <c r="F1509" s="8877"/>
      <c r="G1509" s="8849">
        <v>8625</v>
      </c>
      <c r="H1509" s="8849" t="s">
        <v>5416</v>
      </c>
      <c r="I1509" s="8849"/>
      <c r="J1509" s="9625" t="s">
        <v>5417</v>
      </c>
      <c r="K1509" s="9085" t="s">
        <v>5418</v>
      </c>
      <c r="L1509" s="1036" t="s">
        <v>193</v>
      </c>
      <c r="M1509" s="8868" t="s">
        <v>5429</v>
      </c>
      <c r="N1509" s="1092" t="s">
        <v>3952</v>
      </c>
      <c r="O1509" s="679">
        <v>6</v>
      </c>
      <c r="P1509" s="679">
        <v>6</v>
      </c>
      <c r="Q1509" s="9138" t="s">
        <v>5419</v>
      </c>
      <c r="R1509" s="8859"/>
      <c r="S1509" s="712"/>
      <c r="T1509" s="712"/>
      <c r="U1509" s="712"/>
      <c r="V1509" s="9586" t="s">
        <v>2073</v>
      </c>
      <c r="W1509" s="8859"/>
      <c r="X1509" s="9585" t="s">
        <v>37</v>
      </c>
      <c r="Y1509" s="8859"/>
      <c r="Z1509" s="8919" t="s">
        <v>45</v>
      </c>
      <c r="AA1509" s="8924"/>
      <c r="AB1509" s="9049" t="s">
        <v>5584</v>
      </c>
      <c r="AC1509" s="8912">
        <v>1089</v>
      </c>
      <c r="AD1509" s="722">
        <v>5940</v>
      </c>
      <c r="AE1509" s="8912">
        <f>SUM(AD1509*P1509+AD1510*P1510+AC1509)</f>
        <v>69894</v>
      </c>
      <c r="AF1509" s="9224"/>
      <c r="AG1509" s="247"/>
    </row>
    <row r="1510" spans="1:33" ht="30" customHeight="1">
      <c r="A1510" s="897" t="s">
        <v>6900</v>
      </c>
      <c r="B1510" s="9026"/>
      <c r="C1510" s="8844"/>
      <c r="D1510" s="8844"/>
      <c r="E1510" s="8865"/>
      <c r="F1510" s="8880"/>
      <c r="G1510" s="8863"/>
      <c r="H1510" s="8863"/>
      <c r="I1510" s="8863"/>
      <c r="J1510" s="9626"/>
      <c r="K1510" s="9558"/>
      <c r="L1510" s="1559" t="s">
        <v>3188</v>
      </c>
      <c r="M1510" s="8870"/>
      <c r="N1510" s="1093" t="s">
        <v>3957</v>
      </c>
      <c r="O1510" s="675">
        <v>1</v>
      </c>
      <c r="P1510" s="675">
        <v>1</v>
      </c>
      <c r="Q1510" s="9551"/>
      <c r="R1510" s="8902"/>
      <c r="S1510" s="712"/>
      <c r="T1510" s="712"/>
      <c r="U1510" s="712"/>
      <c r="V1510" s="8863"/>
      <c r="W1510" s="8902"/>
      <c r="X1510" s="8863"/>
      <c r="Y1510" s="8902"/>
      <c r="Z1510" s="8896"/>
      <c r="AA1510" s="8924"/>
      <c r="AB1510" s="9058"/>
      <c r="AC1510" s="8913"/>
      <c r="AD1510" s="722">
        <v>33165</v>
      </c>
      <c r="AE1510" s="8913"/>
      <c r="AF1510" s="9071"/>
      <c r="AG1510" s="248"/>
    </row>
    <row r="1511" spans="1:33" ht="30" customHeight="1">
      <c r="A1511" s="591" t="s">
        <v>6896</v>
      </c>
      <c r="B1511" s="5649" t="s">
        <v>5420</v>
      </c>
      <c r="C1511" s="674">
        <v>45264</v>
      </c>
      <c r="D1511" s="674">
        <v>45274</v>
      </c>
      <c r="E1511" s="593"/>
      <c r="F1511" s="833"/>
      <c r="G1511" s="619">
        <v>8644</v>
      </c>
      <c r="H1511" s="619" t="s">
        <v>5421</v>
      </c>
      <c r="I1511" s="1093"/>
      <c r="J1511" s="1070" t="s">
        <v>5422</v>
      </c>
      <c r="K1511" s="1629" t="s">
        <v>5423</v>
      </c>
      <c r="L1511" s="1090" t="s">
        <v>173</v>
      </c>
      <c r="M1511" s="615" t="s">
        <v>5872</v>
      </c>
      <c r="N1511" s="969"/>
      <c r="O1511" s="675">
        <v>1</v>
      </c>
      <c r="P1511" s="675">
        <v>1</v>
      </c>
      <c r="Q1511" s="896" t="s">
        <v>5424</v>
      </c>
      <c r="R1511" s="709"/>
      <c r="S1511" s="712"/>
      <c r="T1511" s="712"/>
      <c r="U1511" s="712"/>
      <c r="V1511" s="968" t="s">
        <v>2073</v>
      </c>
      <c r="W1511" s="714"/>
      <c r="X1511" s="721" t="s">
        <v>37</v>
      </c>
      <c r="Y1511" s="712"/>
      <c r="Z1511" s="3805" t="s">
        <v>45</v>
      </c>
      <c r="AA1511" s="592"/>
      <c r="AB1511" s="3853" t="s">
        <v>5543</v>
      </c>
      <c r="AC1511" s="722">
        <v>7290</v>
      </c>
      <c r="AD1511" s="722">
        <v>7096.32</v>
      </c>
      <c r="AE1511" s="722">
        <f t="shared" ref="AE1511:AE1516" si="70">SUM(AD1511*P1511+AC1511)</f>
        <v>14386.32</v>
      </c>
      <c r="AF1511" s="31"/>
      <c r="AG1511" s="31"/>
    </row>
    <row r="1512" spans="1:33" ht="30" customHeight="1">
      <c r="A1512" s="614" t="s">
        <v>6954</v>
      </c>
      <c r="B1512" s="5096" t="s">
        <v>5425</v>
      </c>
      <c r="C1512" s="764">
        <v>45261</v>
      </c>
      <c r="D1512" s="764">
        <v>45267</v>
      </c>
      <c r="E1512" s="593"/>
      <c r="F1512" s="862"/>
      <c r="G1512" s="710">
        <v>8596</v>
      </c>
      <c r="H1512" s="710"/>
      <c r="I1512" s="1091" t="s">
        <v>92</v>
      </c>
      <c r="J1512" s="656" t="s">
        <v>5426</v>
      </c>
      <c r="K1512" s="1094" t="s">
        <v>5427</v>
      </c>
      <c r="L1512" s="1090" t="s">
        <v>67</v>
      </c>
      <c r="M1512" s="771" t="s">
        <v>5431</v>
      </c>
      <c r="N1512" s="969"/>
      <c r="O1512" s="675">
        <v>7</v>
      </c>
      <c r="P1512" s="675">
        <v>7</v>
      </c>
      <c r="Q1512" s="896" t="s">
        <v>5428</v>
      </c>
      <c r="R1512" s="709"/>
      <c r="S1512" s="712"/>
      <c r="T1512" s="712"/>
      <c r="U1512" s="712"/>
      <c r="V1512" s="774" t="s">
        <v>2073</v>
      </c>
      <c r="W1512" s="714"/>
      <c r="X1512" s="721" t="s">
        <v>37</v>
      </c>
      <c r="Y1512" s="712"/>
      <c r="Z1512" s="726" t="s">
        <v>45</v>
      </c>
      <c r="AA1512" s="592"/>
      <c r="AB1512" s="3853" t="s">
        <v>5538</v>
      </c>
      <c r="AC1512" s="722">
        <v>0</v>
      </c>
      <c r="AD1512" s="722">
        <v>6368.81</v>
      </c>
      <c r="AE1512" s="722">
        <f t="shared" si="70"/>
        <v>44581.670000000006</v>
      </c>
      <c r="AF1512" s="42">
        <v>666</v>
      </c>
      <c r="AG1512" s="273" t="s">
        <v>362</v>
      </c>
    </row>
    <row r="1513" spans="1:33" ht="30" customHeight="1">
      <c r="A1513" s="897" t="s">
        <v>6899</v>
      </c>
      <c r="B1513" s="5096" t="s">
        <v>5432</v>
      </c>
      <c r="C1513" s="764">
        <v>45264</v>
      </c>
      <c r="D1513" s="764">
        <v>45271</v>
      </c>
      <c r="E1513" s="655"/>
      <c r="F1513" s="862"/>
      <c r="G1513" s="710">
        <v>8637</v>
      </c>
      <c r="H1513" s="710">
        <v>253</v>
      </c>
      <c r="I1513" s="1091"/>
      <c r="J1513" s="656" t="s">
        <v>5433</v>
      </c>
      <c r="K1513" s="1094" t="s">
        <v>5397</v>
      </c>
      <c r="L1513" s="1090" t="s">
        <v>173</v>
      </c>
      <c r="M1513" s="771" t="s">
        <v>5442</v>
      </c>
      <c r="N1513" s="969"/>
      <c r="O1513" s="675">
        <v>1</v>
      </c>
      <c r="P1513" s="675">
        <v>1</v>
      </c>
      <c r="Q1513" s="896" t="s">
        <v>4947</v>
      </c>
      <c r="R1513" s="709"/>
      <c r="S1513" s="712"/>
      <c r="T1513" s="712"/>
      <c r="U1513" s="712"/>
      <c r="V1513" s="811" t="s">
        <v>2073</v>
      </c>
      <c r="W1513" s="714"/>
      <c r="X1513" s="721" t="s">
        <v>37</v>
      </c>
      <c r="Y1513" s="712"/>
      <c r="Z1513" s="3795" t="s">
        <v>45</v>
      </c>
      <c r="AA1513" s="592"/>
      <c r="AB1513" s="3853" t="s">
        <v>5542</v>
      </c>
      <c r="AC1513" s="722">
        <v>7000</v>
      </c>
      <c r="AD1513" s="722">
        <v>13500</v>
      </c>
      <c r="AE1513" s="722">
        <f t="shared" si="70"/>
        <v>20500</v>
      </c>
      <c r="AF1513" s="42">
        <v>580</v>
      </c>
      <c r="AG1513" s="273" t="s">
        <v>362</v>
      </c>
    </row>
    <row r="1514" spans="1:33" ht="30" customHeight="1">
      <c r="A1514" s="757" t="s">
        <v>6963</v>
      </c>
      <c r="B1514" s="5096" t="s">
        <v>5434</v>
      </c>
      <c r="C1514" s="764">
        <v>45264</v>
      </c>
      <c r="D1514" s="764">
        <v>45274</v>
      </c>
      <c r="E1514" s="593"/>
      <c r="F1514" s="862"/>
      <c r="G1514" s="710">
        <v>8630</v>
      </c>
      <c r="H1514" s="710">
        <v>1576</v>
      </c>
      <c r="I1514" s="1091"/>
      <c r="J1514" s="656" t="s">
        <v>5435</v>
      </c>
      <c r="K1514" s="1094" t="s">
        <v>5436</v>
      </c>
      <c r="L1514" s="1090" t="s">
        <v>28</v>
      </c>
      <c r="M1514" s="771" t="s">
        <v>5443</v>
      </c>
      <c r="N1514" s="969"/>
      <c r="O1514" s="675">
        <v>2</v>
      </c>
      <c r="P1514" s="675">
        <v>2</v>
      </c>
      <c r="Q1514" s="896" t="s">
        <v>5437</v>
      </c>
      <c r="R1514" s="709"/>
      <c r="S1514" s="712"/>
      <c r="T1514" s="712"/>
      <c r="U1514" s="712"/>
      <c r="V1514" s="984" t="s">
        <v>2073</v>
      </c>
      <c r="W1514" s="714"/>
      <c r="X1514" s="640" t="s">
        <v>37</v>
      </c>
      <c r="Y1514" s="712"/>
      <c r="Z1514" s="3786" t="s">
        <v>45</v>
      </c>
      <c r="AA1514" s="592"/>
      <c r="AB1514" s="3853" t="s">
        <v>5585</v>
      </c>
      <c r="AC1514" s="722">
        <v>0</v>
      </c>
      <c r="AD1514" s="722">
        <v>7475</v>
      </c>
      <c r="AE1514" s="722">
        <f t="shared" si="70"/>
        <v>14950</v>
      </c>
      <c r="AF1514" s="31"/>
      <c r="AG1514" s="31"/>
    </row>
    <row r="1515" spans="1:33" ht="30" customHeight="1">
      <c r="A1515" s="757" t="s">
        <v>6963</v>
      </c>
      <c r="B1515" s="5096" t="s">
        <v>5438</v>
      </c>
      <c r="C1515" s="764">
        <v>45264</v>
      </c>
      <c r="D1515" s="764">
        <v>45273</v>
      </c>
      <c r="E1515" s="593"/>
      <c r="F1515" s="862"/>
      <c r="G1515" s="710">
        <v>8630</v>
      </c>
      <c r="H1515" s="710">
        <v>1652</v>
      </c>
      <c r="I1515" s="1091"/>
      <c r="J1515" s="656" t="s">
        <v>5439</v>
      </c>
      <c r="K1515" s="1094" t="s">
        <v>5397</v>
      </c>
      <c r="L1515" s="1090" t="s">
        <v>173</v>
      </c>
      <c r="M1515" s="771" t="s">
        <v>5444</v>
      </c>
      <c r="N1515" s="969"/>
      <c r="O1515" s="675">
        <v>1</v>
      </c>
      <c r="P1515" s="675">
        <v>1</v>
      </c>
      <c r="Q1515" s="896" t="s">
        <v>4947</v>
      </c>
      <c r="R1515" s="709"/>
      <c r="S1515" s="712"/>
      <c r="T1515" s="712"/>
      <c r="U1515" s="712"/>
      <c r="V1515" s="984" t="s">
        <v>2073</v>
      </c>
      <c r="W1515" s="714"/>
      <c r="X1515" s="640" t="s">
        <v>37</v>
      </c>
      <c r="Y1515" s="712"/>
      <c r="Z1515" s="3786" t="s">
        <v>45</v>
      </c>
      <c r="AA1515" s="592"/>
      <c r="AB1515" s="3853" t="s">
        <v>5542</v>
      </c>
      <c r="AC1515" s="722">
        <v>0</v>
      </c>
      <c r="AD1515" s="722">
        <v>7475</v>
      </c>
      <c r="AE1515" s="722">
        <f t="shared" si="70"/>
        <v>7475</v>
      </c>
      <c r="AF1515" s="42">
        <v>721</v>
      </c>
      <c r="AG1515" s="273" t="s">
        <v>362</v>
      </c>
    </row>
    <row r="1516" spans="1:33" ht="30" customHeight="1">
      <c r="A1516" s="603" t="s">
        <v>6942</v>
      </c>
      <c r="B1516" s="2057" t="s">
        <v>5440</v>
      </c>
      <c r="C1516" s="764">
        <v>45264</v>
      </c>
      <c r="D1516" s="764">
        <v>45271</v>
      </c>
      <c r="E1516" s="593"/>
      <c r="F1516" s="833"/>
      <c r="G1516" s="710">
        <v>8638</v>
      </c>
      <c r="H1516" s="710">
        <v>61</v>
      </c>
      <c r="I1516" s="1091"/>
      <c r="J1516" s="656" t="s">
        <v>5441</v>
      </c>
      <c r="K1516" s="1094" t="s">
        <v>5397</v>
      </c>
      <c r="L1516" s="1090" t="s">
        <v>173</v>
      </c>
      <c r="M1516" s="771" t="s">
        <v>5445</v>
      </c>
      <c r="N1516" s="969"/>
      <c r="O1516" s="675">
        <v>1</v>
      </c>
      <c r="P1516" s="675">
        <v>1</v>
      </c>
      <c r="Q1516" s="896" t="s">
        <v>4947</v>
      </c>
      <c r="R1516" s="712"/>
      <c r="S1516" s="712"/>
      <c r="T1516" s="712"/>
      <c r="U1516" s="712"/>
      <c r="V1516" s="619" t="s">
        <v>2073</v>
      </c>
      <c r="W1516" s="714"/>
      <c r="X1516" s="619" t="s">
        <v>37</v>
      </c>
      <c r="Y1516" s="712"/>
      <c r="Z1516" s="3829" t="s">
        <v>45</v>
      </c>
      <c r="AA1516" s="592"/>
      <c r="AB1516" s="3853" t="s">
        <v>5535</v>
      </c>
      <c r="AC1516" s="722">
        <v>0</v>
      </c>
      <c r="AD1516" s="722">
        <v>7613</v>
      </c>
      <c r="AE1516" s="722">
        <f t="shared" si="70"/>
        <v>7613</v>
      </c>
      <c r="AF1516" s="31"/>
      <c r="AG1516" s="31"/>
    </row>
    <row r="1517" spans="1:33" ht="30" customHeight="1">
      <c r="A1517" s="757" t="s">
        <v>6963</v>
      </c>
      <c r="B1517" s="9020" t="s">
        <v>5446</v>
      </c>
      <c r="C1517" s="8843">
        <v>45265</v>
      </c>
      <c r="D1517" s="8843">
        <v>45321</v>
      </c>
      <c r="E1517" s="8864"/>
      <c r="F1517" s="8877"/>
      <c r="G1517" s="8849">
        <v>8630</v>
      </c>
      <c r="H1517" s="8849">
        <v>1637</v>
      </c>
      <c r="I1517" s="8849"/>
      <c r="J1517" s="9602" t="s">
        <v>5447</v>
      </c>
      <c r="K1517" s="9085" t="s">
        <v>5448</v>
      </c>
      <c r="L1517" s="1036" t="s">
        <v>201</v>
      </c>
      <c r="M1517" s="8868" t="s">
        <v>5480</v>
      </c>
      <c r="N1517" s="1092" t="s">
        <v>3952</v>
      </c>
      <c r="O1517" s="679">
        <v>13</v>
      </c>
      <c r="P1517" s="138">
        <v>12</v>
      </c>
      <c r="Q1517" s="9138" t="s">
        <v>5450</v>
      </c>
      <c r="R1517" s="8859"/>
      <c r="S1517" s="712"/>
      <c r="T1517" s="712"/>
      <c r="U1517" s="712"/>
      <c r="V1517" s="9227" t="s">
        <v>2073</v>
      </c>
      <c r="W1517" s="714"/>
      <c r="X1517" s="9227" t="s">
        <v>37</v>
      </c>
      <c r="Y1517" s="712"/>
      <c r="Z1517" s="8893" t="s">
        <v>45</v>
      </c>
      <c r="AA1517" s="592"/>
      <c r="AB1517" s="9049" t="s">
        <v>5542</v>
      </c>
      <c r="AC1517" s="8912">
        <v>0</v>
      </c>
      <c r="AD1517" s="722">
        <v>7475</v>
      </c>
      <c r="AE1517" s="8912">
        <f>SUM(AD1517*P1517+AD1518*P1518+AC1517)</f>
        <v>137700</v>
      </c>
      <c r="AF1517" s="9224"/>
      <c r="AG1517" s="9224"/>
    </row>
    <row r="1518" spans="1:33" ht="30" customHeight="1">
      <c r="A1518" s="757" t="s">
        <v>6963</v>
      </c>
      <c r="B1518" s="9021"/>
      <c r="C1518" s="8845"/>
      <c r="D1518" s="8845"/>
      <c r="E1518" s="8866"/>
      <c r="F1518" s="8878"/>
      <c r="G1518" s="8850"/>
      <c r="H1518" s="8850"/>
      <c r="I1518" s="8850"/>
      <c r="J1518" s="8854"/>
      <c r="K1518" s="8848"/>
      <c r="L1518" s="1090" t="s">
        <v>5449</v>
      </c>
      <c r="M1518" s="8869"/>
      <c r="N1518" s="2196" t="s">
        <v>3956</v>
      </c>
      <c r="O1518" s="675">
        <v>1</v>
      </c>
      <c r="P1518" s="675">
        <v>1</v>
      </c>
      <c r="Q1518" s="8892"/>
      <c r="R1518" s="8860"/>
      <c r="S1518" s="712"/>
      <c r="T1518" s="712"/>
      <c r="U1518" s="712"/>
      <c r="V1518" s="8850"/>
      <c r="W1518" s="714"/>
      <c r="X1518" s="8850"/>
      <c r="Y1518" s="712"/>
      <c r="Z1518" s="8894"/>
      <c r="AA1518" s="592"/>
      <c r="AB1518" s="8908"/>
      <c r="AC1518" s="8913"/>
      <c r="AD1518" s="722">
        <v>48000</v>
      </c>
      <c r="AE1518" s="8913"/>
      <c r="AF1518" s="9071"/>
      <c r="AG1518" s="9071"/>
    </row>
    <row r="1519" spans="1:33" ht="30" customHeight="1">
      <c r="A1519" s="757" t="s">
        <v>6963</v>
      </c>
      <c r="B1519" s="5096" t="s">
        <v>5451</v>
      </c>
      <c r="C1519" s="764">
        <v>45266</v>
      </c>
      <c r="D1519" s="764">
        <v>45278</v>
      </c>
      <c r="E1519" s="593"/>
      <c r="F1519" s="862"/>
      <c r="G1519" s="710">
        <v>8630</v>
      </c>
      <c r="H1519" s="710">
        <v>1687</v>
      </c>
      <c r="I1519" s="1091"/>
      <c r="J1519" s="656" t="s">
        <v>5452</v>
      </c>
      <c r="K1519" s="1094" t="s">
        <v>5453</v>
      </c>
      <c r="L1519" s="1090" t="s">
        <v>173</v>
      </c>
      <c r="M1519" s="771" t="s">
        <v>5481</v>
      </c>
      <c r="N1519" s="969"/>
      <c r="O1519" s="675">
        <v>1</v>
      </c>
      <c r="P1519" s="675">
        <v>1</v>
      </c>
      <c r="Q1519" s="896" t="s">
        <v>4947</v>
      </c>
      <c r="R1519" s="712"/>
      <c r="S1519" s="712"/>
      <c r="T1519" s="712"/>
      <c r="U1519" s="712"/>
      <c r="V1519" s="984" t="s">
        <v>2073</v>
      </c>
      <c r="W1519" s="714"/>
      <c r="X1519" s="721" t="s">
        <v>37</v>
      </c>
      <c r="Y1519" s="712"/>
      <c r="Z1519" s="3786" t="s">
        <v>45</v>
      </c>
      <c r="AA1519" s="592"/>
      <c r="AB1519" s="3853" t="s">
        <v>5538</v>
      </c>
      <c r="AC1519" s="722">
        <v>0</v>
      </c>
      <c r="AD1519" s="722">
        <v>7475</v>
      </c>
      <c r="AE1519" s="722">
        <f t="shared" ref="AE1519:AE1523" si="71">SUM(AD1519*P1519+AC1519)</f>
        <v>7475</v>
      </c>
      <c r="AF1519" s="42">
        <v>722</v>
      </c>
      <c r="AG1519" s="273" t="s">
        <v>362</v>
      </c>
    </row>
    <row r="1520" spans="1:33" ht="30" customHeight="1">
      <c r="A1520" s="757" t="s">
        <v>6963</v>
      </c>
      <c r="B1520" s="5096" t="s">
        <v>5454</v>
      </c>
      <c r="C1520" s="764">
        <v>45266</v>
      </c>
      <c r="D1520" s="764">
        <v>45275</v>
      </c>
      <c r="E1520" s="593"/>
      <c r="F1520" s="862"/>
      <c r="G1520" s="710">
        <v>8630</v>
      </c>
      <c r="H1520" s="710">
        <v>1646</v>
      </c>
      <c r="I1520" s="1091"/>
      <c r="J1520" s="656" t="s">
        <v>5455</v>
      </c>
      <c r="K1520" s="1094" t="s">
        <v>5456</v>
      </c>
      <c r="L1520" s="1090" t="s">
        <v>173</v>
      </c>
      <c r="M1520" s="771" t="s">
        <v>5482</v>
      </c>
      <c r="N1520" s="969"/>
      <c r="O1520" s="675">
        <v>1</v>
      </c>
      <c r="P1520" s="675">
        <v>1</v>
      </c>
      <c r="Q1520" s="896" t="s">
        <v>5457</v>
      </c>
      <c r="R1520" s="712"/>
      <c r="S1520" s="712"/>
      <c r="T1520" s="712"/>
      <c r="U1520" s="712"/>
      <c r="V1520" s="984" t="s">
        <v>2073</v>
      </c>
      <c r="W1520" s="714"/>
      <c r="X1520" s="721" t="s">
        <v>37</v>
      </c>
      <c r="Y1520" s="712"/>
      <c r="Z1520" s="3786" t="s">
        <v>45</v>
      </c>
      <c r="AA1520" s="592"/>
      <c r="AB1520" s="3853" t="s">
        <v>5585</v>
      </c>
      <c r="AC1520" s="722">
        <v>0</v>
      </c>
      <c r="AD1520" s="722">
        <v>7475</v>
      </c>
      <c r="AE1520" s="722">
        <f t="shared" si="71"/>
        <v>7475</v>
      </c>
      <c r="AF1520" s="31"/>
      <c r="AG1520" s="31"/>
    </row>
    <row r="1521" spans="1:33" ht="30" customHeight="1">
      <c r="A1521" s="893" t="s">
        <v>6942</v>
      </c>
      <c r="B1521" s="5096" t="s">
        <v>5458</v>
      </c>
      <c r="C1521" s="764">
        <v>45266</v>
      </c>
      <c r="D1521" s="764">
        <v>45272</v>
      </c>
      <c r="E1521" s="593"/>
      <c r="F1521" s="862"/>
      <c r="G1521" s="710">
        <v>8638</v>
      </c>
      <c r="H1521" s="710" t="s">
        <v>1958</v>
      </c>
      <c r="I1521" s="1091"/>
      <c r="J1521" s="656" t="s">
        <v>5459</v>
      </c>
      <c r="K1521" s="1094" t="s">
        <v>5460</v>
      </c>
      <c r="L1521" s="1090" t="s">
        <v>173</v>
      </c>
      <c r="M1521" s="771" t="s">
        <v>5483</v>
      </c>
      <c r="N1521" s="969"/>
      <c r="O1521" s="675">
        <v>1</v>
      </c>
      <c r="P1521" s="675">
        <v>1</v>
      </c>
      <c r="Q1521" s="896" t="s">
        <v>4947</v>
      </c>
      <c r="R1521" s="712"/>
      <c r="S1521" s="712"/>
      <c r="T1521" s="712"/>
      <c r="U1521" s="712"/>
      <c r="V1521" s="983" t="s">
        <v>2073</v>
      </c>
      <c r="W1521" s="714"/>
      <c r="X1521" s="983" t="s">
        <v>37</v>
      </c>
      <c r="Y1521" s="712"/>
      <c r="Z1521" s="3795" t="s">
        <v>45</v>
      </c>
      <c r="AA1521" s="592"/>
      <c r="AB1521" s="3853" t="s">
        <v>5538</v>
      </c>
      <c r="AC1521" s="722">
        <v>0</v>
      </c>
      <c r="AD1521" s="722">
        <v>7613</v>
      </c>
      <c r="AE1521" s="722">
        <f t="shared" si="71"/>
        <v>7613</v>
      </c>
      <c r="AF1521" s="31"/>
      <c r="AG1521" s="31"/>
    </row>
    <row r="1522" spans="1:33" ht="30" customHeight="1">
      <c r="A1522" s="1558" t="s">
        <v>6961</v>
      </c>
      <c r="B1522" s="5096" t="s">
        <v>5461</v>
      </c>
      <c r="C1522" s="764">
        <v>45266</v>
      </c>
      <c r="D1522" s="764">
        <v>45274</v>
      </c>
      <c r="E1522" s="593"/>
      <c r="F1522" s="862"/>
      <c r="G1522" s="710">
        <v>8623</v>
      </c>
      <c r="H1522" s="710">
        <v>262</v>
      </c>
      <c r="I1522" s="1091"/>
      <c r="J1522" s="656" t="s">
        <v>5462</v>
      </c>
      <c r="K1522" s="1094" t="s">
        <v>5463</v>
      </c>
      <c r="L1522" s="1090" t="s">
        <v>28</v>
      </c>
      <c r="M1522" s="771" t="s">
        <v>5484</v>
      </c>
      <c r="N1522" s="969"/>
      <c r="O1522" s="675">
        <v>2</v>
      </c>
      <c r="P1522" s="675">
        <v>2</v>
      </c>
      <c r="Q1522" s="896" t="s">
        <v>5464</v>
      </c>
      <c r="R1522" s="712"/>
      <c r="S1522" s="712"/>
      <c r="T1522" s="712"/>
      <c r="U1522" s="712"/>
      <c r="V1522" s="619" t="s">
        <v>2073</v>
      </c>
      <c r="W1522" s="714"/>
      <c r="X1522" s="619"/>
      <c r="Y1522" s="712"/>
      <c r="Z1522" s="726" t="s">
        <v>45</v>
      </c>
      <c r="AA1522" s="592"/>
      <c r="AB1522" s="3853" t="s">
        <v>5541</v>
      </c>
      <c r="AC1522" s="722">
        <v>1500</v>
      </c>
      <c r="AD1522" s="722">
        <v>6850</v>
      </c>
      <c r="AE1522" s="722">
        <f t="shared" si="71"/>
        <v>15200</v>
      </c>
      <c r="AF1522" s="31"/>
      <c r="AG1522" s="31"/>
    </row>
    <row r="1523" spans="1:33" ht="30" customHeight="1">
      <c r="A1523" s="893" t="s">
        <v>6949</v>
      </c>
      <c r="B1523" s="5096" t="s">
        <v>5465</v>
      </c>
      <c r="C1523" s="764">
        <v>45266</v>
      </c>
      <c r="D1523" s="764">
        <v>45272</v>
      </c>
      <c r="E1523" s="655"/>
      <c r="F1523" s="862"/>
      <c r="G1523" s="710">
        <v>8615</v>
      </c>
      <c r="H1523" s="710" t="s">
        <v>5466</v>
      </c>
      <c r="I1523" s="1091"/>
      <c r="J1523" s="656" t="s">
        <v>5467</v>
      </c>
      <c r="K1523" s="1094" t="s">
        <v>2622</v>
      </c>
      <c r="L1523" s="1090" t="s">
        <v>193</v>
      </c>
      <c r="M1523" s="771" t="s">
        <v>5485</v>
      </c>
      <c r="N1523" s="969"/>
      <c r="O1523" s="675">
        <v>6</v>
      </c>
      <c r="P1523" s="675">
        <v>6</v>
      </c>
      <c r="Q1523" s="896" t="s">
        <v>5468</v>
      </c>
      <c r="R1523" s="712"/>
      <c r="S1523" s="712"/>
      <c r="T1523" s="712"/>
      <c r="U1523" s="712"/>
      <c r="V1523" s="972" t="s">
        <v>2073</v>
      </c>
      <c r="W1523" s="714"/>
      <c r="X1523" s="721" t="s">
        <v>37</v>
      </c>
      <c r="Y1523" s="712"/>
      <c r="Z1523" s="726" t="s">
        <v>45</v>
      </c>
      <c r="AA1523" s="592"/>
      <c r="AB1523" s="3853" t="s">
        <v>5542</v>
      </c>
      <c r="AC1523" s="722">
        <v>0</v>
      </c>
      <c r="AD1523" s="722">
        <v>5973.51</v>
      </c>
      <c r="AE1523" s="722">
        <f t="shared" si="71"/>
        <v>35841.06</v>
      </c>
      <c r="AF1523" s="42">
        <v>692</v>
      </c>
      <c r="AG1523" s="273" t="s">
        <v>362</v>
      </c>
    </row>
    <row r="1524" spans="1:33" ht="30" customHeight="1">
      <c r="A1524" s="737" t="s">
        <v>6959</v>
      </c>
      <c r="B1524" s="9020" t="s">
        <v>5469</v>
      </c>
      <c r="C1524" s="8843">
        <v>45266</v>
      </c>
      <c r="D1524" s="8843">
        <v>45322</v>
      </c>
      <c r="E1524" s="8864"/>
      <c r="F1524" s="8877"/>
      <c r="G1524" s="8849">
        <v>8634</v>
      </c>
      <c r="H1524" s="8849" t="s">
        <v>4624</v>
      </c>
      <c r="I1524" s="8849"/>
      <c r="J1524" s="9602" t="s">
        <v>5470</v>
      </c>
      <c r="K1524" s="9085" t="s">
        <v>5471</v>
      </c>
      <c r="L1524" s="1036" t="s">
        <v>76</v>
      </c>
      <c r="M1524" s="8868" t="s">
        <v>5486</v>
      </c>
      <c r="N1524" s="1092" t="s">
        <v>3952</v>
      </c>
      <c r="O1524" s="679">
        <v>4</v>
      </c>
      <c r="P1524" s="679">
        <v>4</v>
      </c>
      <c r="Q1524" s="9138" t="s">
        <v>5472</v>
      </c>
      <c r="R1524" s="8859"/>
      <c r="S1524" s="712"/>
      <c r="T1524" s="712"/>
      <c r="U1524" s="712"/>
      <c r="V1524" s="8849" t="s">
        <v>2073</v>
      </c>
      <c r="W1524" s="8859"/>
      <c r="X1524" s="8849" t="s">
        <v>37</v>
      </c>
      <c r="Y1524" s="8859"/>
      <c r="Z1524" s="8893" t="s">
        <v>45</v>
      </c>
      <c r="AA1524" s="8924"/>
      <c r="AB1524" s="9049" t="s">
        <v>5583</v>
      </c>
      <c r="AC1524" s="8912">
        <v>2250</v>
      </c>
      <c r="AD1524" s="722">
        <v>7425</v>
      </c>
      <c r="AE1524" s="8912">
        <f>SUM(AD1524*P1524+AD1525*P1525+AC1524)</f>
        <v>76500</v>
      </c>
      <c r="AF1524" s="247"/>
      <c r="AG1524" s="247"/>
    </row>
    <row r="1525" spans="1:33" ht="30" customHeight="1">
      <c r="A1525" s="737" t="s">
        <v>6959</v>
      </c>
      <c r="B1525" s="9021"/>
      <c r="C1525" s="8845"/>
      <c r="D1525" s="8845"/>
      <c r="E1525" s="8866"/>
      <c r="F1525" s="8878"/>
      <c r="G1525" s="8850"/>
      <c r="H1525" s="8850"/>
      <c r="I1525" s="8850"/>
      <c r="J1525" s="8854"/>
      <c r="K1525" s="8848"/>
      <c r="L1525" s="1090" t="s">
        <v>2184</v>
      </c>
      <c r="M1525" s="8869"/>
      <c r="N1525" s="413" t="s">
        <v>3954</v>
      </c>
      <c r="O1525" s="675">
        <v>1</v>
      </c>
      <c r="P1525" s="675">
        <v>1</v>
      </c>
      <c r="Q1525" s="8892"/>
      <c r="R1525" s="8860"/>
      <c r="S1525" s="712"/>
      <c r="T1525" s="712"/>
      <c r="U1525" s="712"/>
      <c r="V1525" s="8850"/>
      <c r="W1525" s="8860"/>
      <c r="X1525" s="8850"/>
      <c r="Y1525" s="8860"/>
      <c r="Z1525" s="8894"/>
      <c r="AA1525" s="8924"/>
      <c r="AB1525" s="8908"/>
      <c r="AC1525" s="8913"/>
      <c r="AD1525" s="722">
        <v>44550</v>
      </c>
      <c r="AE1525" s="8913"/>
      <c r="AF1525" s="30"/>
      <c r="AG1525" s="30"/>
    </row>
    <row r="1526" spans="1:33" ht="30" customHeight="1">
      <c r="A1526" s="737" t="s">
        <v>6959</v>
      </c>
      <c r="B1526" s="9019" t="s">
        <v>5473</v>
      </c>
      <c r="C1526" s="8843">
        <v>45266</v>
      </c>
      <c r="D1526" s="8843">
        <v>45322</v>
      </c>
      <c r="E1526" s="8864"/>
      <c r="F1526" s="8877"/>
      <c r="G1526" s="8849">
        <v>8634</v>
      </c>
      <c r="H1526" s="9041">
        <v>439</v>
      </c>
      <c r="I1526" s="8849"/>
      <c r="J1526" s="9564" t="s">
        <v>5474</v>
      </c>
      <c r="K1526" s="8941" t="s">
        <v>5479</v>
      </c>
      <c r="L1526" s="619" t="s">
        <v>128</v>
      </c>
      <c r="M1526" s="8868" t="s">
        <v>5487</v>
      </c>
      <c r="N1526" s="1072" t="s">
        <v>3952</v>
      </c>
      <c r="O1526" s="675">
        <v>3</v>
      </c>
      <c r="P1526" s="675">
        <v>3</v>
      </c>
      <c r="Q1526" s="8938" t="s">
        <v>5475</v>
      </c>
      <c r="R1526" s="8849"/>
      <c r="S1526" s="712"/>
      <c r="T1526" s="712"/>
      <c r="U1526" s="712"/>
      <c r="V1526" s="8849" t="s">
        <v>2073</v>
      </c>
      <c r="W1526" s="8849" t="s">
        <v>7560</v>
      </c>
      <c r="X1526" s="9047" t="s">
        <v>37</v>
      </c>
      <c r="Y1526" s="8859"/>
      <c r="Z1526" s="8893" t="s">
        <v>45</v>
      </c>
      <c r="AA1526" s="8924"/>
      <c r="AB1526" s="9049" t="s">
        <v>5583</v>
      </c>
      <c r="AC1526" s="8912">
        <v>4500</v>
      </c>
      <c r="AD1526" s="722">
        <v>7425</v>
      </c>
      <c r="AE1526" s="8912">
        <f>SUM(AD1526*P1526+AD1527*P1527+AD1528*P1528+AC1526)</f>
        <v>81225</v>
      </c>
      <c r="AF1526" s="247"/>
      <c r="AG1526" s="247"/>
    </row>
    <row r="1527" spans="1:33" ht="30" customHeight="1">
      <c r="A1527" s="737" t="s">
        <v>6959</v>
      </c>
      <c r="B1527" s="9029"/>
      <c r="C1527" s="8844"/>
      <c r="D1527" s="8844"/>
      <c r="E1527" s="8865"/>
      <c r="F1527" s="8880"/>
      <c r="G1527" s="8863"/>
      <c r="H1527" s="9015"/>
      <c r="I1527" s="8863"/>
      <c r="J1527" s="8858"/>
      <c r="K1527" s="8858"/>
      <c r="L1527" s="592" t="s">
        <v>2184</v>
      </c>
      <c r="M1527" s="8858"/>
      <c r="N1527" s="316" t="s">
        <v>3954</v>
      </c>
      <c r="O1527" s="675">
        <v>1</v>
      </c>
      <c r="P1527" s="675">
        <v>1</v>
      </c>
      <c r="Q1527" s="8939"/>
      <c r="R1527" s="8863"/>
      <c r="S1527" s="712"/>
      <c r="T1527" s="712"/>
      <c r="U1527" s="712"/>
      <c r="V1527" s="8863"/>
      <c r="W1527" s="8863"/>
      <c r="X1527" s="8863"/>
      <c r="Y1527" s="8902"/>
      <c r="Z1527" s="8896"/>
      <c r="AA1527" s="8924"/>
      <c r="AB1527" s="8910"/>
      <c r="AC1527" s="8920"/>
      <c r="AD1527" s="722">
        <v>44550</v>
      </c>
      <c r="AE1527" s="8920"/>
      <c r="AF1527" s="248"/>
      <c r="AG1527" s="248"/>
    </row>
    <row r="1528" spans="1:33" ht="30" customHeight="1">
      <c r="A1528" s="737" t="s">
        <v>6959</v>
      </c>
      <c r="B1528" s="9030"/>
      <c r="C1528" s="8845"/>
      <c r="D1528" s="8845"/>
      <c r="E1528" s="8866"/>
      <c r="F1528" s="8878"/>
      <c r="G1528" s="8850"/>
      <c r="H1528" s="9016"/>
      <c r="I1528" s="8850"/>
      <c r="J1528" s="8854"/>
      <c r="K1528" s="8854"/>
      <c r="L1528" s="592" t="s">
        <v>2548</v>
      </c>
      <c r="M1528" s="8854"/>
      <c r="N1528" s="923" t="s">
        <v>3951</v>
      </c>
      <c r="O1528" s="675">
        <v>1</v>
      </c>
      <c r="P1528" s="675">
        <v>1</v>
      </c>
      <c r="Q1528" s="8940"/>
      <c r="R1528" s="8850"/>
      <c r="S1528" s="712"/>
      <c r="T1528" s="712"/>
      <c r="U1528" s="712"/>
      <c r="V1528" s="8850"/>
      <c r="W1528" s="8850"/>
      <c r="X1528" s="8850"/>
      <c r="Y1528" s="8860"/>
      <c r="Z1528" s="8894"/>
      <c r="AA1528" s="8924"/>
      <c r="AB1528" s="8908"/>
      <c r="AC1528" s="8913"/>
      <c r="AD1528" s="722">
        <v>9900</v>
      </c>
      <c r="AE1528" s="8913"/>
      <c r="AF1528" s="30"/>
      <c r="AG1528" s="30"/>
    </row>
    <row r="1529" spans="1:33" ht="30" customHeight="1">
      <c r="A1529" s="591" t="s">
        <v>6902</v>
      </c>
      <c r="B1529" s="5096" t="s">
        <v>5476</v>
      </c>
      <c r="C1529" s="764">
        <v>45265</v>
      </c>
      <c r="D1529" s="764">
        <v>45271</v>
      </c>
      <c r="E1529" s="593"/>
      <c r="F1529" s="833"/>
      <c r="G1529" s="710">
        <v>8605</v>
      </c>
      <c r="H1529" s="710" t="s">
        <v>5477</v>
      </c>
      <c r="I1529" s="1091"/>
      <c r="J1529" s="1097" t="s">
        <v>5489</v>
      </c>
      <c r="K1529" s="1094" t="s">
        <v>5478</v>
      </c>
      <c r="L1529" s="1090" t="s">
        <v>173</v>
      </c>
      <c r="M1529" s="771" t="s">
        <v>5488</v>
      </c>
      <c r="N1529" s="969"/>
      <c r="O1529" s="675">
        <v>1</v>
      </c>
      <c r="P1529" s="675">
        <v>1</v>
      </c>
      <c r="Q1529" s="896" t="s">
        <v>4947</v>
      </c>
      <c r="R1529" s="712"/>
      <c r="S1529" s="712"/>
      <c r="T1529" s="712"/>
      <c r="U1529" s="712"/>
      <c r="V1529" s="906" t="s">
        <v>2073</v>
      </c>
      <c r="W1529" s="714"/>
      <c r="X1529" s="721" t="s">
        <v>37</v>
      </c>
      <c r="Y1529" s="712"/>
      <c r="Z1529" s="3785" t="s">
        <v>45</v>
      </c>
      <c r="AA1529" s="592"/>
      <c r="AB1529" s="3853" t="s">
        <v>5535</v>
      </c>
      <c r="AC1529" s="722">
        <v>0</v>
      </c>
      <c r="AD1529" s="722">
        <v>6401.34</v>
      </c>
      <c r="AE1529" s="722">
        <f t="shared" ref="AE1529:AE1547" si="72">SUM(AD1529*P1529+AC1529)</f>
        <v>6401.34</v>
      </c>
      <c r="AF1529" s="31"/>
      <c r="AG1529" s="31"/>
    </row>
    <row r="1530" spans="1:33" ht="30" customHeight="1">
      <c r="A1530" s="591" t="s">
        <v>6899</v>
      </c>
      <c r="B1530" s="5096" t="s">
        <v>5490</v>
      </c>
      <c r="C1530" s="764">
        <v>45266</v>
      </c>
      <c r="D1530" s="764">
        <v>45274</v>
      </c>
      <c r="E1530" s="593"/>
      <c r="F1530" s="833"/>
      <c r="G1530" s="710">
        <v>8637</v>
      </c>
      <c r="H1530" s="710">
        <v>199</v>
      </c>
      <c r="I1530" s="1091"/>
      <c r="J1530" s="1097" t="s">
        <v>5491</v>
      </c>
      <c r="K1530" s="1094" t="s">
        <v>5397</v>
      </c>
      <c r="L1530" s="1090" t="s">
        <v>28</v>
      </c>
      <c r="M1530" s="771" t="s">
        <v>5516</v>
      </c>
      <c r="N1530" s="969"/>
      <c r="O1530" s="675">
        <v>2</v>
      </c>
      <c r="P1530" s="675">
        <v>2</v>
      </c>
      <c r="Q1530" s="896" t="s">
        <v>5492</v>
      </c>
      <c r="R1530" s="712"/>
      <c r="S1530" s="712"/>
      <c r="T1530" s="712"/>
      <c r="U1530" s="712"/>
      <c r="V1530" s="985" t="s">
        <v>2073</v>
      </c>
      <c r="W1530" s="714"/>
      <c r="X1530" s="3165" t="s">
        <v>37</v>
      </c>
      <c r="Y1530" s="712"/>
      <c r="Z1530" s="726" t="s">
        <v>45</v>
      </c>
      <c r="AA1530" s="592"/>
      <c r="AB1530" s="3853" t="s">
        <v>5585</v>
      </c>
      <c r="AC1530" s="722">
        <v>15000</v>
      </c>
      <c r="AD1530" s="722">
        <v>13500</v>
      </c>
      <c r="AE1530" s="722">
        <f t="shared" si="72"/>
        <v>42000</v>
      </c>
      <c r="AF1530" s="31"/>
      <c r="AG1530" s="31"/>
    </row>
    <row r="1531" spans="1:33" ht="30" customHeight="1">
      <c r="A1531" s="614" t="s">
        <v>6946</v>
      </c>
      <c r="B1531" s="5096" t="s">
        <v>5493</v>
      </c>
      <c r="C1531" s="764">
        <v>45266</v>
      </c>
      <c r="D1531" s="764">
        <v>45272</v>
      </c>
      <c r="E1531" s="593"/>
      <c r="F1531" s="833"/>
      <c r="G1531" s="710">
        <v>8626</v>
      </c>
      <c r="H1531" s="710">
        <v>1234</v>
      </c>
      <c r="I1531" s="1091"/>
      <c r="J1531" s="1097" t="s">
        <v>5494</v>
      </c>
      <c r="K1531" s="1094" t="s">
        <v>5495</v>
      </c>
      <c r="L1531" s="1090" t="s">
        <v>28</v>
      </c>
      <c r="M1531" s="771" t="s">
        <v>5517</v>
      </c>
      <c r="N1531" s="969"/>
      <c r="O1531" s="675">
        <v>2</v>
      </c>
      <c r="P1531" s="675">
        <v>2</v>
      </c>
      <c r="Q1531" s="896" t="s">
        <v>4947</v>
      </c>
      <c r="R1531" s="712"/>
      <c r="S1531" s="712"/>
      <c r="T1531" s="712"/>
      <c r="U1531" s="712"/>
      <c r="V1531" s="946" t="s">
        <v>2073</v>
      </c>
      <c r="W1531" s="714"/>
      <c r="X1531" s="986" t="s">
        <v>37</v>
      </c>
      <c r="Y1531" s="712"/>
      <c r="Z1531" s="3830" t="s">
        <v>45</v>
      </c>
      <c r="AA1531" s="592"/>
      <c r="AB1531" s="3853" t="s">
        <v>5543</v>
      </c>
      <c r="AC1531" s="722">
        <v>0</v>
      </c>
      <c r="AD1531" s="722">
        <v>7392</v>
      </c>
      <c r="AE1531" s="722">
        <f t="shared" si="72"/>
        <v>14784</v>
      </c>
      <c r="AF1531" s="31"/>
      <c r="AG1531" s="31"/>
    </row>
    <row r="1532" spans="1:33" ht="30" customHeight="1">
      <c r="A1532" s="195" t="s">
        <v>6949</v>
      </c>
      <c r="B1532" s="129" t="s">
        <v>5496</v>
      </c>
      <c r="C1532" s="127">
        <v>45267</v>
      </c>
      <c r="D1532" s="127">
        <v>45280</v>
      </c>
      <c r="E1532" s="128"/>
      <c r="F1532" s="94"/>
      <c r="G1532" s="99">
        <v>8615</v>
      </c>
      <c r="H1532" s="99" t="s">
        <v>4695</v>
      </c>
      <c r="I1532" s="131"/>
      <c r="J1532" s="137" t="s">
        <v>5497</v>
      </c>
      <c r="K1532" s="133" t="s">
        <v>5498</v>
      </c>
      <c r="L1532" s="134" t="s">
        <v>28</v>
      </c>
      <c r="M1532" s="135" t="s">
        <v>5518</v>
      </c>
      <c r="N1532" s="115"/>
      <c r="O1532" s="74">
        <v>2</v>
      </c>
      <c r="P1532" s="119">
        <v>1</v>
      </c>
      <c r="Q1532" s="136" t="s">
        <v>5499</v>
      </c>
      <c r="R1532" s="71"/>
      <c r="S1532" s="71"/>
      <c r="T1532" s="71"/>
      <c r="U1532" s="71"/>
      <c r="V1532" s="81" t="s">
        <v>256</v>
      </c>
      <c r="W1532" s="182"/>
      <c r="X1532" s="68"/>
      <c r="Y1532" s="71"/>
      <c r="Z1532" s="75"/>
      <c r="AA1532" s="36"/>
      <c r="AB1532" s="3851" t="s">
        <v>5538</v>
      </c>
      <c r="AC1532" s="280"/>
      <c r="AD1532" s="280"/>
      <c r="AE1532" s="280"/>
      <c r="AF1532" s="31"/>
      <c r="AG1532" s="31"/>
    </row>
    <row r="1533" spans="1:33" ht="30" customHeight="1">
      <c r="A1533" s="614" t="s">
        <v>6952</v>
      </c>
      <c r="B1533" s="5096" t="s">
        <v>5500</v>
      </c>
      <c r="C1533" s="764">
        <v>45266</v>
      </c>
      <c r="D1533" s="764">
        <v>45275</v>
      </c>
      <c r="E1533" s="655"/>
      <c r="F1533" s="833"/>
      <c r="G1533" s="710">
        <v>8646</v>
      </c>
      <c r="H1533" s="710" t="s">
        <v>5501</v>
      </c>
      <c r="I1533" s="1091"/>
      <c r="J1533" s="1097" t="s">
        <v>5502</v>
      </c>
      <c r="K1533" s="1094" t="s">
        <v>5068</v>
      </c>
      <c r="L1533" s="1090" t="s">
        <v>173</v>
      </c>
      <c r="M1533" s="771" t="s">
        <v>5519</v>
      </c>
      <c r="N1533" s="969"/>
      <c r="O1533" s="675">
        <v>1</v>
      </c>
      <c r="P1533" s="675">
        <v>1</v>
      </c>
      <c r="Q1533" s="896" t="s">
        <v>5503</v>
      </c>
      <c r="R1533" s="712"/>
      <c r="S1533" s="712"/>
      <c r="T1533" s="712"/>
      <c r="U1533" s="712"/>
      <c r="V1533" s="811" t="s">
        <v>2073</v>
      </c>
      <c r="W1533" s="714"/>
      <c r="X1533" s="3165" t="s">
        <v>37</v>
      </c>
      <c r="Y1533" s="712"/>
      <c r="Z1533" s="3795" t="s">
        <v>45</v>
      </c>
      <c r="AA1533" s="592"/>
      <c r="AB1533" s="3853" t="s">
        <v>5542</v>
      </c>
      <c r="AC1533" s="722">
        <v>4860</v>
      </c>
      <c r="AD1533" s="722">
        <v>7938</v>
      </c>
      <c r="AE1533" s="722">
        <f t="shared" si="72"/>
        <v>12798</v>
      </c>
      <c r="AF1533" s="31"/>
      <c r="AG1533" s="31"/>
    </row>
    <row r="1534" spans="1:33" ht="30" customHeight="1">
      <c r="A1534" s="614" t="s">
        <v>6948</v>
      </c>
      <c r="B1534" s="5096" t="s">
        <v>5504</v>
      </c>
      <c r="C1534" s="764">
        <v>45266</v>
      </c>
      <c r="D1534" s="764">
        <v>45274</v>
      </c>
      <c r="E1534" s="655"/>
      <c r="F1534" s="833"/>
      <c r="G1534" s="710">
        <v>8608</v>
      </c>
      <c r="H1534" s="710" t="s">
        <v>1132</v>
      </c>
      <c r="I1534" s="1091"/>
      <c r="J1534" s="1097" t="s">
        <v>5505</v>
      </c>
      <c r="K1534" s="1094" t="s">
        <v>5506</v>
      </c>
      <c r="L1534" s="1090" t="s">
        <v>173</v>
      </c>
      <c r="M1534" s="771" t="s">
        <v>5520</v>
      </c>
      <c r="N1534" s="969"/>
      <c r="O1534" s="675">
        <v>1</v>
      </c>
      <c r="P1534" s="675">
        <v>1</v>
      </c>
      <c r="Q1534" s="896" t="s">
        <v>5507</v>
      </c>
      <c r="R1534" s="712"/>
      <c r="S1534" s="712"/>
      <c r="T1534" s="712"/>
      <c r="U1534" s="712"/>
      <c r="V1534" s="936" t="s">
        <v>2073</v>
      </c>
      <c r="W1534" s="714"/>
      <c r="X1534" s="721" t="s">
        <v>37</v>
      </c>
      <c r="Y1534" s="712"/>
      <c r="Z1534" s="726" t="s">
        <v>45</v>
      </c>
      <c r="AA1534" s="592"/>
      <c r="AB1534" s="3853" t="s">
        <v>5535</v>
      </c>
      <c r="AC1534" s="722">
        <v>2250</v>
      </c>
      <c r="AD1534" s="722">
        <v>7425</v>
      </c>
      <c r="AE1534" s="722">
        <f t="shared" si="72"/>
        <v>9675</v>
      </c>
      <c r="AF1534" s="42">
        <v>699</v>
      </c>
      <c r="AG1534" s="273" t="s">
        <v>362</v>
      </c>
    </row>
    <row r="1535" spans="1:33" ht="30" customHeight="1">
      <c r="A1535" s="614" t="s">
        <v>6951</v>
      </c>
      <c r="B1535" s="5096" t="s">
        <v>5508</v>
      </c>
      <c r="C1535" s="764">
        <v>45266</v>
      </c>
      <c r="D1535" s="764">
        <v>45272</v>
      </c>
      <c r="E1535" s="655"/>
      <c r="F1535" s="833"/>
      <c r="G1535" s="710">
        <v>8640</v>
      </c>
      <c r="H1535" s="710" t="s">
        <v>4379</v>
      </c>
      <c r="I1535" s="1091"/>
      <c r="J1535" s="1097" t="s">
        <v>5509</v>
      </c>
      <c r="K1535" s="1094" t="s">
        <v>5374</v>
      </c>
      <c r="L1535" s="1090" t="s">
        <v>173</v>
      </c>
      <c r="M1535" s="771" t="s">
        <v>5521</v>
      </c>
      <c r="N1535" s="969"/>
      <c r="O1535" s="675">
        <v>1</v>
      </c>
      <c r="P1535" s="675">
        <v>1</v>
      </c>
      <c r="Q1535" s="896" t="s">
        <v>5510</v>
      </c>
      <c r="R1535" s="712"/>
      <c r="S1535" s="712"/>
      <c r="T1535" s="712"/>
      <c r="U1535" s="712"/>
      <c r="V1535" s="619" t="s">
        <v>2073</v>
      </c>
      <c r="W1535" s="714"/>
      <c r="X1535" s="3165" t="s">
        <v>37</v>
      </c>
      <c r="Y1535" s="712"/>
      <c r="Z1535" s="3795" t="s">
        <v>45</v>
      </c>
      <c r="AA1535" s="592"/>
      <c r="AB1535" s="3853" t="s">
        <v>5585</v>
      </c>
      <c r="AC1535" s="722">
        <v>0</v>
      </c>
      <c r="AD1535" s="722">
        <v>6735.68</v>
      </c>
      <c r="AE1535" s="722">
        <f t="shared" si="72"/>
        <v>6735.68</v>
      </c>
      <c r="AF1535" s="31"/>
      <c r="AG1535" s="31"/>
    </row>
    <row r="1536" spans="1:33" ht="30" customHeight="1">
      <c r="A1536" s="737" t="s">
        <v>6973</v>
      </c>
      <c r="B1536" s="5096" t="s">
        <v>5511</v>
      </c>
      <c r="C1536" s="764">
        <v>45267</v>
      </c>
      <c r="D1536" s="764">
        <v>45275</v>
      </c>
      <c r="E1536" s="655"/>
      <c r="F1536" s="833"/>
      <c r="G1536" s="710">
        <v>8598</v>
      </c>
      <c r="H1536" s="710" t="s">
        <v>5512</v>
      </c>
      <c r="I1536" s="1091"/>
      <c r="J1536" s="1097" t="s">
        <v>5513</v>
      </c>
      <c r="K1536" s="1094" t="s">
        <v>5514</v>
      </c>
      <c r="L1536" s="1090" t="s">
        <v>193</v>
      </c>
      <c r="M1536" s="771" t="s">
        <v>5522</v>
      </c>
      <c r="N1536" s="969"/>
      <c r="O1536" s="675">
        <v>6</v>
      </c>
      <c r="P1536" s="119">
        <v>12</v>
      </c>
      <c r="Q1536" s="896" t="s">
        <v>5515</v>
      </c>
      <c r="R1536" s="712"/>
      <c r="S1536" s="712"/>
      <c r="T1536" s="712"/>
      <c r="U1536" s="712"/>
      <c r="V1536" s="619" t="s">
        <v>2073</v>
      </c>
      <c r="W1536" s="714"/>
      <c r="X1536" s="721" t="s">
        <v>37</v>
      </c>
      <c r="Y1536" s="712"/>
      <c r="Z1536" s="726" t="s">
        <v>45</v>
      </c>
      <c r="AA1536" s="592"/>
      <c r="AB1536" s="3859" t="s">
        <v>5537</v>
      </c>
      <c r="AC1536" s="722">
        <v>4500</v>
      </c>
      <c r="AD1536" s="722">
        <v>6272.02</v>
      </c>
      <c r="AE1536" s="722">
        <f t="shared" si="72"/>
        <v>79764.240000000005</v>
      </c>
      <c r="AF1536" s="42">
        <v>649</v>
      </c>
      <c r="AG1536" s="273" t="s">
        <v>362</v>
      </c>
    </row>
    <row r="1537" spans="1:33" ht="30" customHeight="1">
      <c r="A1537" s="1554" t="s">
        <v>6949</v>
      </c>
      <c r="B1537" s="5096" t="s">
        <v>5523</v>
      </c>
      <c r="C1537" s="764">
        <v>45267</v>
      </c>
      <c r="D1537" s="764">
        <v>45279</v>
      </c>
      <c r="E1537" s="655"/>
      <c r="F1537" s="833"/>
      <c r="G1537" s="710">
        <v>8615</v>
      </c>
      <c r="H1537" s="710" t="s">
        <v>4695</v>
      </c>
      <c r="I1537" s="1091"/>
      <c r="J1537" s="1098" t="s">
        <v>5526</v>
      </c>
      <c r="K1537" s="1094" t="s">
        <v>5524</v>
      </c>
      <c r="L1537" s="1090" t="s">
        <v>1743</v>
      </c>
      <c r="M1537" s="771" t="s">
        <v>5531</v>
      </c>
      <c r="N1537" s="835" t="s">
        <v>6604</v>
      </c>
      <c r="O1537" s="675">
        <v>48</v>
      </c>
      <c r="P1537" s="119">
        <v>41</v>
      </c>
      <c r="Q1537" s="896" t="s">
        <v>5515</v>
      </c>
      <c r="R1537" s="712"/>
      <c r="S1537" s="712"/>
      <c r="T1537" s="712"/>
      <c r="U1537" s="712"/>
      <c r="V1537" s="811" t="s">
        <v>2073</v>
      </c>
      <c r="W1537" s="714"/>
      <c r="X1537" s="721" t="s">
        <v>37</v>
      </c>
      <c r="Y1537" s="712"/>
      <c r="Z1537" s="3820" t="s">
        <v>45</v>
      </c>
      <c r="AA1537" s="592"/>
      <c r="AB1537" s="3853" t="s">
        <v>5542</v>
      </c>
      <c r="AC1537" s="722">
        <v>6750</v>
      </c>
      <c r="AD1537" s="722">
        <v>5973.51</v>
      </c>
      <c r="AE1537" s="722">
        <f t="shared" si="72"/>
        <v>251663.91</v>
      </c>
      <c r="AF1537" s="42">
        <v>711</v>
      </c>
      <c r="AG1537" s="31" t="s">
        <v>362</v>
      </c>
    </row>
    <row r="1538" spans="1:33" ht="30" customHeight="1">
      <c r="A1538" s="614" t="s">
        <v>6949</v>
      </c>
      <c r="B1538" s="5096" t="s">
        <v>5525</v>
      </c>
      <c r="C1538" s="764">
        <v>45267</v>
      </c>
      <c r="D1538" s="764">
        <v>45279</v>
      </c>
      <c r="E1538" s="655"/>
      <c r="F1538" s="833"/>
      <c r="G1538" s="710">
        <v>8615</v>
      </c>
      <c r="H1538" s="710" t="s">
        <v>4695</v>
      </c>
      <c r="I1538" s="1091"/>
      <c r="J1538" s="1098" t="s">
        <v>5527</v>
      </c>
      <c r="K1538" s="1094" t="s">
        <v>5528</v>
      </c>
      <c r="L1538" s="1090" t="s">
        <v>193</v>
      </c>
      <c r="M1538" s="771" t="s">
        <v>5532</v>
      </c>
      <c r="N1538" s="969"/>
      <c r="O1538" s="675">
        <v>6</v>
      </c>
      <c r="P1538" s="675">
        <v>6</v>
      </c>
      <c r="Q1538" s="896" t="s">
        <v>5515</v>
      </c>
      <c r="R1538" s="712"/>
      <c r="S1538" s="712"/>
      <c r="T1538" s="712"/>
      <c r="U1538" s="712"/>
      <c r="V1538" s="811" t="s">
        <v>2073</v>
      </c>
      <c r="W1538" s="714"/>
      <c r="X1538" s="721" t="s">
        <v>37</v>
      </c>
      <c r="Y1538" s="712"/>
      <c r="Z1538" s="726" t="s">
        <v>45</v>
      </c>
      <c r="AA1538" s="592"/>
      <c r="AB1538" s="3853" t="s">
        <v>5542</v>
      </c>
      <c r="AC1538" s="722">
        <v>6750</v>
      </c>
      <c r="AD1538" s="722">
        <v>5973.51</v>
      </c>
      <c r="AE1538" s="722">
        <f t="shared" si="72"/>
        <v>42591.06</v>
      </c>
      <c r="AF1538" s="42">
        <v>693</v>
      </c>
      <c r="AG1538" s="273" t="s">
        <v>362</v>
      </c>
    </row>
    <row r="1539" spans="1:33" ht="30" customHeight="1">
      <c r="A1539" s="614" t="s">
        <v>6949</v>
      </c>
      <c r="B1539" s="5096" t="s">
        <v>5529</v>
      </c>
      <c r="C1539" s="764">
        <v>45267</v>
      </c>
      <c r="D1539" s="764">
        <v>45279</v>
      </c>
      <c r="E1539" s="655"/>
      <c r="F1539" s="833"/>
      <c r="G1539" s="710">
        <v>8615</v>
      </c>
      <c r="H1539" s="1099" t="s">
        <v>4695</v>
      </c>
      <c r="I1539" s="1091"/>
      <c r="J1539" s="1098" t="s">
        <v>5526</v>
      </c>
      <c r="K1539" s="1094" t="s">
        <v>5530</v>
      </c>
      <c r="L1539" s="1090" t="s">
        <v>167</v>
      </c>
      <c r="M1539" s="771" t="s">
        <v>5533</v>
      </c>
      <c r="N1539" s="969"/>
      <c r="O1539" s="675">
        <v>10</v>
      </c>
      <c r="P1539" s="119">
        <v>24</v>
      </c>
      <c r="Q1539" s="896" t="s">
        <v>5515</v>
      </c>
      <c r="R1539" s="712"/>
      <c r="S1539" s="712"/>
      <c r="T1539" s="712"/>
      <c r="U1539" s="712"/>
      <c r="V1539" s="811" t="s">
        <v>2073</v>
      </c>
      <c r="W1539" s="714"/>
      <c r="X1539" s="721" t="s">
        <v>37</v>
      </c>
      <c r="Y1539" s="712"/>
      <c r="Z1539" s="726" t="s">
        <v>45</v>
      </c>
      <c r="AA1539" s="592"/>
      <c r="AB1539" s="3853" t="s">
        <v>5542</v>
      </c>
      <c r="AC1539" s="722">
        <v>6750</v>
      </c>
      <c r="AD1539" s="722">
        <v>5973.51</v>
      </c>
      <c r="AE1539" s="722">
        <f t="shared" si="72"/>
        <v>150114.23999999999</v>
      </c>
      <c r="AF1539" s="42">
        <v>640</v>
      </c>
      <c r="AG1539" s="273" t="s">
        <v>362</v>
      </c>
    </row>
    <row r="1540" spans="1:33" ht="30" customHeight="1">
      <c r="A1540" s="893" t="s">
        <v>6961</v>
      </c>
      <c r="B1540" s="5096" t="s">
        <v>5545</v>
      </c>
      <c r="C1540" s="764">
        <v>45271</v>
      </c>
      <c r="D1540" s="764">
        <v>45280</v>
      </c>
      <c r="E1540" s="593"/>
      <c r="F1540" s="833"/>
      <c r="G1540" s="710">
        <v>8623</v>
      </c>
      <c r="H1540" s="1099">
        <v>463</v>
      </c>
      <c r="I1540" s="1091"/>
      <c r="J1540" s="1098" t="s">
        <v>5546</v>
      </c>
      <c r="K1540" s="1094" t="s">
        <v>5547</v>
      </c>
      <c r="L1540" s="1090" t="s">
        <v>173</v>
      </c>
      <c r="M1540" s="771" t="s">
        <v>5576</v>
      </c>
      <c r="N1540" s="969"/>
      <c r="O1540" s="675">
        <v>1</v>
      </c>
      <c r="P1540" s="675">
        <v>1</v>
      </c>
      <c r="Q1540" s="1100" t="s">
        <v>5548</v>
      </c>
      <c r="R1540" s="712"/>
      <c r="S1540" s="712"/>
      <c r="T1540" s="712"/>
      <c r="U1540" s="712"/>
      <c r="V1540" s="988" t="s">
        <v>2073</v>
      </c>
      <c r="W1540" s="714"/>
      <c r="X1540" s="3165" t="s">
        <v>37</v>
      </c>
      <c r="Y1540" s="712"/>
      <c r="Z1540" s="726" t="s">
        <v>45</v>
      </c>
      <c r="AA1540" s="592"/>
      <c r="AB1540" s="3853" t="s">
        <v>5537</v>
      </c>
      <c r="AC1540" s="722">
        <v>2000</v>
      </c>
      <c r="AD1540" s="722">
        <v>6850</v>
      </c>
      <c r="AE1540" s="722">
        <f t="shared" si="72"/>
        <v>8850</v>
      </c>
      <c r="AF1540" s="31"/>
      <c r="AG1540" s="31"/>
    </row>
    <row r="1541" spans="1:33" ht="30" customHeight="1">
      <c r="A1541" s="614" t="s">
        <v>6948</v>
      </c>
      <c r="B1541" s="5096" t="s">
        <v>5549</v>
      </c>
      <c r="C1541" s="764">
        <v>45271</v>
      </c>
      <c r="D1541" s="764">
        <v>45281</v>
      </c>
      <c r="E1541" s="593"/>
      <c r="F1541" s="833"/>
      <c r="G1541" s="710">
        <v>8608</v>
      </c>
      <c r="H1541" s="1099" t="s">
        <v>5550</v>
      </c>
      <c r="I1541" s="1091"/>
      <c r="J1541" s="1098" t="s">
        <v>5551</v>
      </c>
      <c r="K1541" s="1094" t="s">
        <v>5552</v>
      </c>
      <c r="L1541" s="1090" t="s">
        <v>28</v>
      </c>
      <c r="M1541" s="771" t="s">
        <v>5577</v>
      </c>
      <c r="N1541" s="969"/>
      <c r="O1541" s="675">
        <v>2</v>
      </c>
      <c r="P1541" s="675">
        <v>2</v>
      </c>
      <c r="Q1541" s="896" t="s">
        <v>5553</v>
      </c>
      <c r="R1541" s="712"/>
      <c r="S1541" s="712"/>
      <c r="T1541" s="712"/>
      <c r="U1541" s="712"/>
      <c r="V1541" s="619" t="s">
        <v>2073</v>
      </c>
      <c r="W1541" s="714"/>
      <c r="X1541" s="721" t="s">
        <v>37</v>
      </c>
      <c r="Y1541" s="712"/>
      <c r="Z1541" s="726" t="s">
        <v>45</v>
      </c>
      <c r="AA1541" s="592"/>
      <c r="AB1541" s="3853" t="s">
        <v>5543</v>
      </c>
      <c r="AC1541" s="722">
        <v>4500</v>
      </c>
      <c r="AD1541" s="722">
        <v>7425</v>
      </c>
      <c r="AE1541" s="722">
        <f t="shared" si="72"/>
        <v>19350</v>
      </c>
      <c r="AF1541" s="42">
        <v>642</v>
      </c>
      <c r="AG1541" s="273" t="s">
        <v>362</v>
      </c>
    </row>
    <row r="1542" spans="1:33" ht="30" customHeight="1">
      <c r="A1542" s="614" t="s">
        <v>6975</v>
      </c>
      <c r="B1542" s="5096" t="s">
        <v>5554</v>
      </c>
      <c r="C1542" s="764">
        <v>45271</v>
      </c>
      <c r="D1542" s="764">
        <v>45279</v>
      </c>
      <c r="E1542" s="655"/>
      <c r="F1542" s="833"/>
      <c r="G1542" s="710">
        <v>17</v>
      </c>
      <c r="H1542" s="1099" t="s">
        <v>5555</v>
      </c>
      <c r="I1542" s="1091"/>
      <c r="J1542" s="1098" t="s">
        <v>5556</v>
      </c>
      <c r="K1542" s="1094" t="s">
        <v>5557</v>
      </c>
      <c r="L1542" s="1090" t="s">
        <v>173</v>
      </c>
      <c r="M1542" s="771" t="s">
        <v>5578</v>
      </c>
      <c r="N1542" s="969"/>
      <c r="O1542" s="675">
        <v>1</v>
      </c>
      <c r="P1542" s="675">
        <v>1</v>
      </c>
      <c r="Q1542" s="896" t="s">
        <v>5558</v>
      </c>
      <c r="R1542" s="712"/>
      <c r="S1542" s="712"/>
      <c r="T1542" s="712"/>
      <c r="U1542" s="712"/>
      <c r="V1542" s="619" t="s">
        <v>2073</v>
      </c>
      <c r="W1542" s="714"/>
      <c r="X1542" s="721" t="s">
        <v>37</v>
      </c>
      <c r="Y1542" s="712"/>
      <c r="Z1542" s="726" t="s">
        <v>45</v>
      </c>
      <c r="AA1542" s="592"/>
      <c r="AB1542" s="3853" t="s">
        <v>5535</v>
      </c>
      <c r="AC1542" s="722">
        <v>2250</v>
      </c>
      <c r="AD1542" s="722">
        <v>6643.53</v>
      </c>
      <c r="AE1542" s="722">
        <f t="shared" si="72"/>
        <v>8893.5299999999988</v>
      </c>
      <c r="AF1542" s="31"/>
      <c r="AG1542" s="31"/>
    </row>
    <row r="1543" spans="1:33" ht="30" customHeight="1">
      <c r="A1543" s="614" t="s">
        <v>6975</v>
      </c>
      <c r="B1543" s="5096" t="s">
        <v>5559</v>
      </c>
      <c r="C1543" s="764">
        <v>45268</v>
      </c>
      <c r="D1543" s="764">
        <v>45279</v>
      </c>
      <c r="E1543" s="655"/>
      <c r="F1543" s="833"/>
      <c r="G1543" s="710">
        <v>17</v>
      </c>
      <c r="H1543" s="1099" t="s">
        <v>4883</v>
      </c>
      <c r="I1543" s="1091"/>
      <c r="J1543" s="1098" t="s">
        <v>5560</v>
      </c>
      <c r="K1543" s="1094" t="s">
        <v>5561</v>
      </c>
      <c r="L1543" s="1090" t="s">
        <v>28</v>
      </c>
      <c r="M1543" s="771" t="s">
        <v>5579</v>
      </c>
      <c r="N1543" s="969"/>
      <c r="O1543" s="675">
        <v>2</v>
      </c>
      <c r="P1543" s="675">
        <v>2</v>
      </c>
      <c r="Q1543" s="896" t="s">
        <v>5562</v>
      </c>
      <c r="R1543" s="712"/>
      <c r="S1543" s="712"/>
      <c r="T1543" s="712"/>
      <c r="U1543" s="712"/>
      <c r="V1543" s="619" t="s">
        <v>2073</v>
      </c>
      <c r="W1543" s="714"/>
      <c r="X1543" s="3165" t="s">
        <v>37</v>
      </c>
      <c r="Y1543" s="712"/>
      <c r="Z1543" s="726" t="s">
        <v>45</v>
      </c>
      <c r="AA1543" s="592"/>
      <c r="AB1543" s="3853" t="s">
        <v>5539</v>
      </c>
      <c r="AC1543" s="722">
        <v>2250</v>
      </c>
      <c r="AD1543" s="722">
        <v>6643.53</v>
      </c>
      <c r="AE1543" s="722">
        <f t="shared" si="72"/>
        <v>15537.06</v>
      </c>
      <c r="AF1543" s="31"/>
      <c r="AG1543" s="31"/>
    </row>
    <row r="1544" spans="1:33" ht="30" customHeight="1">
      <c r="A1544" s="614" t="s">
        <v>6951</v>
      </c>
      <c r="B1544" s="5096" t="s">
        <v>5563</v>
      </c>
      <c r="C1544" s="764">
        <v>45271</v>
      </c>
      <c r="D1544" s="764">
        <v>45278</v>
      </c>
      <c r="E1544" s="655"/>
      <c r="F1544" s="833"/>
      <c r="G1544" s="710">
        <v>8640</v>
      </c>
      <c r="H1544" s="1099" t="s">
        <v>2083</v>
      </c>
      <c r="I1544" s="1091"/>
      <c r="J1544" s="1098" t="s">
        <v>5564</v>
      </c>
      <c r="K1544" s="1094" t="s">
        <v>5565</v>
      </c>
      <c r="L1544" s="1090" t="s">
        <v>76</v>
      </c>
      <c r="M1544" s="771" t="s">
        <v>5580</v>
      </c>
      <c r="N1544" s="969"/>
      <c r="O1544" s="675">
        <v>4</v>
      </c>
      <c r="P1544" s="675">
        <v>4</v>
      </c>
      <c r="Q1544" s="896" t="s">
        <v>5566</v>
      </c>
      <c r="R1544" s="712"/>
      <c r="S1544" s="712"/>
      <c r="T1544" s="712"/>
      <c r="U1544" s="712"/>
      <c r="V1544" s="619" t="s">
        <v>2073</v>
      </c>
      <c r="W1544" s="714"/>
      <c r="X1544" s="721" t="s">
        <v>37</v>
      </c>
      <c r="Y1544" s="712"/>
      <c r="Z1544" s="3795" t="s">
        <v>45</v>
      </c>
      <c r="AA1544" s="592"/>
      <c r="AB1544" s="3853" t="s">
        <v>5539</v>
      </c>
      <c r="AC1544" s="722">
        <v>0</v>
      </c>
      <c r="AD1544" s="722">
        <v>6735.68</v>
      </c>
      <c r="AE1544" s="722">
        <f t="shared" si="72"/>
        <v>26942.720000000001</v>
      </c>
      <c r="AF1544" s="31"/>
      <c r="AG1544" s="31"/>
    </row>
    <row r="1545" spans="1:33" ht="30" customHeight="1">
      <c r="A1545" s="614" t="s">
        <v>6953</v>
      </c>
      <c r="B1545" s="5096" t="s">
        <v>5567</v>
      </c>
      <c r="C1545" s="764">
        <v>45268</v>
      </c>
      <c r="D1545" s="764">
        <v>45275</v>
      </c>
      <c r="E1545" s="593"/>
      <c r="F1545" s="833"/>
      <c r="G1545" s="710">
        <v>8599</v>
      </c>
      <c r="H1545" s="1099" t="s">
        <v>4769</v>
      </c>
      <c r="I1545" s="1091"/>
      <c r="J1545" s="1098" t="s">
        <v>5568</v>
      </c>
      <c r="K1545" s="1094" t="s">
        <v>5569</v>
      </c>
      <c r="L1545" s="1090" t="s">
        <v>173</v>
      </c>
      <c r="M1545" s="771" t="s">
        <v>5581</v>
      </c>
      <c r="N1545" s="969"/>
      <c r="O1545" s="675">
        <v>1</v>
      </c>
      <c r="P1545" s="675">
        <v>1</v>
      </c>
      <c r="Q1545" s="896" t="s">
        <v>5570</v>
      </c>
      <c r="R1545" s="712"/>
      <c r="S1545" s="712"/>
      <c r="T1545" s="712"/>
      <c r="U1545" s="712"/>
      <c r="V1545" s="619" t="s">
        <v>2073</v>
      </c>
      <c r="W1545" s="714"/>
      <c r="X1545" s="721" t="s">
        <v>37</v>
      </c>
      <c r="Y1545" s="712"/>
      <c r="Z1545" s="726" t="s">
        <v>45</v>
      </c>
      <c r="AA1545" s="592"/>
      <c r="AB1545" s="3853" t="s">
        <v>5542</v>
      </c>
      <c r="AC1545" s="722">
        <v>0</v>
      </c>
      <c r="AD1545" s="722">
        <v>6296.75</v>
      </c>
      <c r="AE1545" s="722">
        <f t="shared" si="72"/>
        <v>6296.75</v>
      </c>
      <c r="AF1545" s="42">
        <v>645</v>
      </c>
      <c r="AG1545" s="273" t="s">
        <v>362</v>
      </c>
    </row>
    <row r="1546" spans="1:33" ht="30" customHeight="1">
      <c r="A1546" s="737" t="s">
        <v>6973</v>
      </c>
      <c r="B1546" s="5096" t="s">
        <v>5571</v>
      </c>
      <c r="C1546" s="764">
        <v>45271</v>
      </c>
      <c r="D1546" s="764">
        <v>45285</v>
      </c>
      <c r="E1546" s="655"/>
      <c r="F1546" s="833"/>
      <c r="G1546" s="710">
        <v>8598</v>
      </c>
      <c r="H1546" s="1099" t="s">
        <v>5572</v>
      </c>
      <c r="I1546" s="1091"/>
      <c r="J1546" s="1098" t="s">
        <v>5573</v>
      </c>
      <c r="K1546" s="1094" t="s">
        <v>5574</v>
      </c>
      <c r="L1546" s="1090" t="s">
        <v>67</v>
      </c>
      <c r="M1546" s="771" t="s">
        <v>5582</v>
      </c>
      <c r="N1546" s="969"/>
      <c r="O1546" s="675">
        <v>7</v>
      </c>
      <c r="P1546" s="675">
        <v>7</v>
      </c>
      <c r="Q1546" s="896" t="s">
        <v>5575</v>
      </c>
      <c r="R1546" s="712"/>
      <c r="S1546" s="712"/>
      <c r="T1546" s="712"/>
      <c r="U1546" s="712"/>
      <c r="V1546" s="936" t="s">
        <v>2073</v>
      </c>
      <c r="W1546" s="714"/>
      <c r="X1546" s="721" t="s">
        <v>37</v>
      </c>
      <c r="Y1546" s="712"/>
      <c r="Z1546" s="726" t="s">
        <v>45</v>
      </c>
      <c r="AA1546" s="592"/>
      <c r="AB1546" s="3853" t="s">
        <v>5539</v>
      </c>
      <c r="AC1546" s="722">
        <v>13500</v>
      </c>
      <c r="AD1546" s="722">
        <v>6272.02</v>
      </c>
      <c r="AE1546" s="722">
        <f t="shared" si="72"/>
        <v>57404.14</v>
      </c>
      <c r="AF1546" s="42">
        <v>650</v>
      </c>
      <c r="AG1546" s="273" t="s">
        <v>362</v>
      </c>
    </row>
    <row r="1547" spans="1:33" ht="30" customHeight="1">
      <c r="A1547" s="614" t="s">
        <v>6971</v>
      </c>
      <c r="B1547" s="5096" t="s">
        <v>5589</v>
      </c>
      <c r="C1547" s="764">
        <v>45250</v>
      </c>
      <c r="D1547" s="764">
        <v>45279</v>
      </c>
      <c r="E1547" s="655"/>
      <c r="F1547" s="833"/>
      <c r="G1547" s="710">
        <v>8601</v>
      </c>
      <c r="H1547" s="1099" t="s">
        <v>5590</v>
      </c>
      <c r="I1547" s="1091"/>
      <c r="J1547" s="1098" t="s">
        <v>5591</v>
      </c>
      <c r="K1547" s="1094" t="s">
        <v>5592</v>
      </c>
      <c r="L1547" s="1090" t="s">
        <v>128</v>
      </c>
      <c r="M1547" s="771" t="s">
        <v>5631</v>
      </c>
      <c r="N1547" s="969"/>
      <c r="O1547" s="675">
        <v>3</v>
      </c>
      <c r="P1547" s="675">
        <v>3</v>
      </c>
      <c r="Q1547" s="896" t="s">
        <v>5593</v>
      </c>
      <c r="R1547" s="712"/>
      <c r="S1547" s="712"/>
      <c r="T1547" s="712"/>
      <c r="U1547" s="712"/>
      <c r="V1547" s="929" t="s">
        <v>2073</v>
      </c>
      <c r="W1547" s="714"/>
      <c r="X1547" s="721" t="s">
        <v>37</v>
      </c>
      <c r="Y1547" s="712"/>
      <c r="Z1547" s="3795" t="s">
        <v>45</v>
      </c>
      <c r="AA1547" s="592"/>
      <c r="AB1547" s="3860" t="s">
        <v>5543</v>
      </c>
      <c r="AC1547" s="722">
        <v>2250</v>
      </c>
      <c r="AD1547" s="722">
        <v>7425</v>
      </c>
      <c r="AE1547" s="722">
        <f t="shared" si="72"/>
        <v>24525</v>
      </c>
      <c r="AF1547" s="42">
        <v>562</v>
      </c>
      <c r="AG1547" s="273" t="s">
        <v>362</v>
      </c>
    </row>
    <row r="1548" spans="1:33" ht="30" customHeight="1">
      <c r="A1548" s="897" t="s">
        <v>6898</v>
      </c>
      <c r="B1548" s="5096" t="s">
        <v>5594</v>
      </c>
      <c r="C1548" s="764">
        <v>45272</v>
      </c>
      <c r="D1548" s="764">
        <v>45398</v>
      </c>
      <c r="E1548" s="593"/>
      <c r="F1548" s="833"/>
      <c r="G1548" s="710">
        <v>8645</v>
      </c>
      <c r="H1548" s="1099" t="s">
        <v>5595</v>
      </c>
      <c r="I1548" s="1091"/>
      <c r="J1548" s="1098" t="s">
        <v>5596</v>
      </c>
      <c r="K1548" s="1094" t="s">
        <v>5597</v>
      </c>
      <c r="L1548" s="1090" t="s">
        <v>76</v>
      </c>
      <c r="M1548" s="771" t="s">
        <v>5632</v>
      </c>
      <c r="N1548" s="969"/>
      <c r="O1548" s="675">
        <v>4</v>
      </c>
      <c r="P1548" s="675">
        <v>4</v>
      </c>
      <c r="Q1548" s="896" t="s">
        <v>5598</v>
      </c>
      <c r="R1548" s="712"/>
      <c r="S1548" s="712"/>
      <c r="T1548" s="712"/>
      <c r="U1548" s="712"/>
      <c r="V1548" s="619" t="s">
        <v>2073</v>
      </c>
      <c r="W1548" s="714"/>
      <c r="X1548" s="619" t="s">
        <v>37</v>
      </c>
      <c r="Y1548" s="712"/>
      <c r="Z1548" s="726" t="s">
        <v>45</v>
      </c>
      <c r="AA1548" s="592"/>
      <c r="AB1548" s="3860" t="s">
        <v>5538</v>
      </c>
      <c r="AC1548" s="722">
        <v>140000</v>
      </c>
      <c r="AD1548" s="722">
        <v>37500</v>
      </c>
      <c r="AE1548" s="722">
        <f t="shared" ref="AE1548" si="73">SUM(AD1548*P1548+AC1548)</f>
        <v>290000</v>
      </c>
      <c r="AF1548" s="31"/>
      <c r="AG1548" s="31"/>
    </row>
    <row r="1549" spans="1:33" ht="30" customHeight="1">
      <c r="A1549" s="757" t="s">
        <v>6959</v>
      </c>
      <c r="B1549" s="9020" t="s">
        <v>5599</v>
      </c>
      <c r="C1549" s="8843">
        <v>45272</v>
      </c>
      <c r="D1549" s="8843">
        <v>45328</v>
      </c>
      <c r="E1549" s="8864"/>
      <c r="F1549" s="8877"/>
      <c r="G1549" s="8849"/>
      <c r="H1549" s="8849"/>
      <c r="I1549" s="8849" t="s">
        <v>92</v>
      </c>
      <c r="J1549" s="9602" t="s">
        <v>5600</v>
      </c>
      <c r="K1549" s="9085" t="s">
        <v>5601</v>
      </c>
      <c r="L1549" s="1036" t="s">
        <v>76</v>
      </c>
      <c r="M1549" s="8868" t="s">
        <v>5633</v>
      </c>
      <c r="N1549" s="1063" t="s">
        <v>3952</v>
      </c>
      <c r="O1549" s="679">
        <v>4</v>
      </c>
      <c r="P1549" s="679">
        <v>4</v>
      </c>
      <c r="Q1549" s="9138" t="s">
        <v>4858</v>
      </c>
      <c r="R1549" s="8859"/>
      <c r="S1549" s="712"/>
      <c r="T1549" s="712"/>
      <c r="U1549" s="712"/>
      <c r="V1549" s="9137" t="s">
        <v>2073</v>
      </c>
      <c r="W1549" s="8849" t="s">
        <v>7560</v>
      </c>
      <c r="X1549" s="9048" t="s">
        <v>37</v>
      </c>
      <c r="Y1549" s="8859"/>
      <c r="Z1549" s="9046" t="s">
        <v>45</v>
      </c>
      <c r="AA1549" s="8924"/>
      <c r="AB1549" s="8907" t="s">
        <v>5586</v>
      </c>
      <c r="AC1549" s="8912">
        <v>0</v>
      </c>
      <c r="AD1549" s="722">
        <v>7425</v>
      </c>
      <c r="AE1549" s="8912">
        <f>SUM(AD1549*P1549+AD1550*P1550+AC1549)</f>
        <v>72270</v>
      </c>
      <c r="AF1549" s="247"/>
      <c r="AG1549" s="247"/>
    </row>
    <row r="1550" spans="1:33" ht="30" customHeight="1">
      <c r="A1550" s="757" t="s">
        <v>6959</v>
      </c>
      <c r="B1550" s="9021"/>
      <c r="C1550" s="8845"/>
      <c r="D1550" s="8845"/>
      <c r="E1550" s="8866"/>
      <c r="F1550" s="8878"/>
      <c r="G1550" s="8850"/>
      <c r="H1550" s="8850"/>
      <c r="I1550" s="8850"/>
      <c r="J1550" s="8854"/>
      <c r="K1550" s="8848"/>
      <c r="L1550" s="1090" t="s">
        <v>2184</v>
      </c>
      <c r="M1550" s="8869"/>
      <c r="N1550" s="963" t="s">
        <v>3957</v>
      </c>
      <c r="O1550" s="675">
        <v>1</v>
      </c>
      <c r="P1550" s="675">
        <v>1</v>
      </c>
      <c r="Q1550" s="8892"/>
      <c r="R1550" s="8860"/>
      <c r="S1550" s="712"/>
      <c r="T1550" s="712"/>
      <c r="U1550" s="712"/>
      <c r="V1550" s="8850"/>
      <c r="W1550" s="8850"/>
      <c r="X1550" s="8850"/>
      <c r="Y1550" s="8860"/>
      <c r="Z1550" s="8894"/>
      <c r="AA1550" s="8924"/>
      <c r="AB1550" s="8908"/>
      <c r="AC1550" s="8913"/>
      <c r="AD1550" s="722">
        <v>42570</v>
      </c>
      <c r="AE1550" s="8913"/>
      <c r="AF1550" s="30"/>
      <c r="AG1550" s="30"/>
    </row>
    <row r="1551" spans="1:33" ht="30" customHeight="1">
      <c r="A1551" s="614" t="s">
        <v>6948</v>
      </c>
      <c r="B1551" s="5096" t="s">
        <v>5602</v>
      </c>
      <c r="C1551" s="764">
        <v>45271</v>
      </c>
      <c r="D1551" s="764">
        <v>45281</v>
      </c>
      <c r="E1551" s="655"/>
      <c r="F1551" s="833"/>
      <c r="G1551" s="710">
        <v>8608</v>
      </c>
      <c r="H1551" s="1099" t="s">
        <v>4129</v>
      </c>
      <c r="I1551" s="1091"/>
      <c r="J1551" s="1098" t="s">
        <v>5603</v>
      </c>
      <c r="K1551" s="1094" t="s">
        <v>5604</v>
      </c>
      <c r="L1551" s="1090" t="s">
        <v>28</v>
      </c>
      <c r="M1551" s="771" t="s">
        <v>5634</v>
      </c>
      <c r="N1551" s="969"/>
      <c r="O1551" s="675">
        <v>2</v>
      </c>
      <c r="P1551" s="675">
        <v>2</v>
      </c>
      <c r="Q1551" s="896" t="s">
        <v>5605</v>
      </c>
      <c r="R1551" s="712"/>
      <c r="S1551" s="712"/>
      <c r="T1551" s="712"/>
      <c r="U1551" s="712"/>
      <c r="V1551" s="936" t="s">
        <v>2073</v>
      </c>
      <c r="W1551" s="714"/>
      <c r="X1551" s="721" t="s">
        <v>37</v>
      </c>
      <c r="Y1551" s="712"/>
      <c r="Z1551" s="726" t="s">
        <v>45</v>
      </c>
      <c r="AA1551" s="592"/>
      <c r="AB1551" s="3860" t="s">
        <v>5537</v>
      </c>
      <c r="AC1551" s="722">
        <v>4500</v>
      </c>
      <c r="AD1551" s="722">
        <v>7425</v>
      </c>
      <c r="AE1551" s="722">
        <f t="shared" ref="AE1551" si="74">SUM(AD1551*P1551+AC1551)</f>
        <v>19350</v>
      </c>
      <c r="AF1551" s="42">
        <v>643</v>
      </c>
      <c r="AG1551" s="273" t="s">
        <v>362</v>
      </c>
    </row>
    <row r="1552" spans="1:33" ht="30" customHeight="1">
      <c r="A1552" s="614" t="s">
        <v>6951</v>
      </c>
      <c r="B1552" s="9020" t="s">
        <v>5606</v>
      </c>
      <c r="C1552" s="8843">
        <v>45271</v>
      </c>
      <c r="D1552" s="8843">
        <v>45282</v>
      </c>
      <c r="E1552" s="8864"/>
      <c r="F1552" s="8877"/>
      <c r="G1552" s="8849">
        <v>8640</v>
      </c>
      <c r="H1552" s="8849" t="s">
        <v>5607</v>
      </c>
      <c r="I1552" s="8849"/>
      <c r="J1552" s="9602" t="s">
        <v>5608</v>
      </c>
      <c r="K1552" s="9085" t="s">
        <v>5609</v>
      </c>
      <c r="L1552" s="1036" t="s">
        <v>5610</v>
      </c>
      <c r="M1552" s="8868" t="s">
        <v>5635</v>
      </c>
      <c r="N1552" s="1101" t="s">
        <v>6604</v>
      </c>
      <c r="O1552" s="679">
        <v>57</v>
      </c>
      <c r="P1552" s="138">
        <v>82</v>
      </c>
      <c r="Q1552" s="9138" t="s">
        <v>5612</v>
      </c>
      <c r="R1552" s="8859"/>
      <c r="S1552" s="712"/>
      <c r="T1552" s="712"/>
      <c r="U1552" s="712"/>
      <c r="V1552" s="9205" t="s">
        <v>2073</v>
      </c>
      <c r="W1552" s="8859"/>
      <c r="X1552" s="9048" t="s">
        <v>37</v>
      </c>
      <c r="Y1552" s="8859"/>
      <c r="Z1552" s="8893" t="s">
        <v>45</v>
      </c>
      <c r="AA1552" s="8924"/>
      <c r="AB1552" s="8907" t="s">
        <v>5583</v>
      </c>
      <c r="AC1552" s="8912">
        <v>6750</v>
      </c>
      <c r="AD1552" s="722">
        <v>4400.8900000000003</v>
      </c>
      <c r="AE1552" s="8912">
        <f>SUM(AD1552*P1552+AD1553*P1553+AD1554*P1554+AC1552)</f>
        <v>428245.07000000007</v>
      </c>
      <c r="AF1552" s="247"/>
      <c r="AG1552" s="247"/>
    </row>
    <row r="1553" spans="1:33" ht="30" customHeight="1">
      <c r="A1553" s="614" t="s">
        <v>6951</v>
      </c>
      <c r="B1553" s="9026"/>
      <c r="C1553" s="8844"/>
      <c r="D1553" s="8844"/>
      <c r="E1553" s="8865"/>
      <c r="F1553" s="8880"/>
      <c r="G1553" s="8863"/>
      <c r="H1553" s="8863"/>
      <c r="I1553" s="8863"/>
      <c r="J1553" s="9605"/>
      <c r="K1553" s="9558"/>
      <c r="L1553" s="1090" t="s">
        <v>5611</v>
      </c>
      <c r="M1553" s="8870"/>
      <c r="N1553" s="963" t="s">
        <v>3953</v>
      </c>
      <c r="O1553" s="675">
        <v>1</v>
      </c>
      <c r="P1553" s="675">
        <v>1</v>
      </c>
      <c r="Q1553" s="9551"/>
      <c r="R1553" s="8902"/>
      <c r="S1553" s="712"/>
      <c r="T1553" s="712"/>
      <c r="U1553" s="712"/>
      <c r="V1553" s="9598"/>
      <c r="W1553" s="8902"/>
      <c r="X1553" s="8863"/>
      <c r="Y1553" s="8902"/>
      <c r="Z1553" s="8896"/>
      <c r="AA1553" s="8924"/>
      <c r="AB1553" s="8910"/>
      <c r="AC1553" s="8920"/>
      <c r="AD1553" s="722">
        <v>13472.33</v>
      </c>
      <c r="AE1553" s="8920"/>
      <c r="AF1553" s="248"/>
      <c r="AG1553" s="248"/>
    </row>
    <row r="1554" spans="1:33" ht="30" customHeight="1">
      <c r="A1554" s="614" t="s">
        <v>6951</v>
      </c>
      <c r="B1554" s="9027"/>
      <c r="C1554" s="8845"/>
      <c r="D1554" s="8845"/>
      <c r="E1554" s="8866"/>
      <c r="F1554" s="8878"/>
      <c r="G1554" s="8850"/>
      <c r="H1554" s="8850"/>
      <c r="I1554" s="8850"/>
      <c r="J1554" s="9606"/>
      <c r="K1554" s="9559"/>
      <c r="L1554" s="177" t="s">
        <v>67</v>
      </c>
      <c r="M1554" s="8869"/>
      <c r="N1554" s="892" t="s">
        <v>3952</v>
      </c>
      <c r="O1554" s="675">
        <v>7</v>
      </c>
      <c r="P1554" s="675">
        <v>7</v>
      </c>
      <c r="Q1554" s="9552"/>
      <c r="R1554" s="8860"/>
      <c r="S1554" s="712"/>
      <c r="T1554" s="712"/>
      <c r="U1554" s="712"/>
      <c r="V1554" s="9599"/>
      <c r="W1554" s="8860"/>
      <c r="X1554" s="8850"/>
      <c r="Y1554" s="8860"/>
      <c r="Z1554" s="8894"/>
      <c r="AA1554" s="8924"/>
      <c r="AB1554" s="8908"/>
      <c r="AC1554" s="8913"/>
      <c r="AD1554" s="722">
        <v>6735.68</v>
      </c>
      <c r="AE1554" s="8913"/>
      <c r="AF1554" s="30"/>
      <c r="AG1554" s="30"/>
    </row>
    <row r="1555" spans="1:33" ht="30" customHeight="1">
      <c r="A1555" s="893" t="s">
        <v>6944</v>
      </c>
      <c r="B1555" s="5096" t="s">
        <v>5613</v>
      </c>
      <c r="C1555" s="764">
        <v>45271</v>
      </c>
      <c r="D1555" s="764">
        <v>45278</v>
      </c>
      <c r="E1555" s="655"/>
      <c r="F1555" s="833"/>
      <c r="G1555" s="710">
        <v>8639</v>
      </c>
      <c r="H1555" s="1099" t="s">
        <v>5614</v>
      </c>
      <c r="I1555" s="1091"/>
      <c r="J1555" s="1098" t="s">
        <v>5615</v>
      </c>
      <c r="K1555" s="1094" t="s">
        <v>5616</v>
      </c>
      <c r="L1555" s="1090" t="s">
        <v>128</v>
      </c>
      <c r="M1555" s="771" t="s">
        <v>5636</v>
      </c>
      <c r="N1555" s="969"/>
      <c r="O1555" s="675">
        <v>3</v>
      </c>
      <c r="P1555" s="675">
        <v>3</v>
      </c>
      <c r="Q1555" s="896" t="s">
        <v>5617</v>
      </c>
      <c r="R1555" s="712"/>
      <c r="S1555" s="712"/>
      <c r="T1555" s="712"/>
      <c r="U1555" s="712"/>
      <c r="V1555" s="794" t="s">
        <v>2073</v>
      </c>
      <c r="W1555" s="714"/>
      <c r="X1555" s="721" t="s">
        <v>37</v>
      </c>
      <c r="Y1555" s="712"/>
      <c r="Z1555" s="3795" t="s">
        <v>45</v>
      </c>
      <c r="AA1555" s="592"/>
      <c r="AB1555" s="3860" t="s">
        <v>5542</v>
      </c>
      <c r="AC1555" s="722">
        <v>0</v>
      </c>
      <c r="AD1555" s="722">
        <v>5639.58</v>
      </c>
      <c r="AE1555" s="722">
        <f t="shared" ref="AE1555:AE1559" si="75">SUM(AD1555*P1555+AC1555)</f>
        <v>16918.739999999998</v>
      </c>
      <c r="AF1555" s="42">
        <v>615</v>
      </c>
      <c r="AG1555" s="273" t="s">
        <v>362</v>
      </c>
    </row>
    <row r="1556" spans="1:33" ht="30" customHeight="1">
      <c r="A1556" s="614" t="s">
        <v>6953</v>
      </c>
      <c r="B1556" s="5096" t="s">
        <v>5618</v>
      </c>
      <c r="C1556" s="764">
        <v>45271</v>
      </c>
      <c r="D1556" s="764">
        <v>45278</v>
      </c>
      <c r="E1556" s="655"/>
      <c r="F1556" s="833"/>
      <c r="G1556" s="710">
        <v>8599</v>
      </c>
      <c r="H1556" s="1099" t="s">
        <v>559</v>
      </c>
      <c r="I1556" s="1091"/>
      <c r="J1556" s="1098" t="s">
        <v>5619</v>
      </c>
      <c r="K1556" s="1094" t="s">
        <v>5620</v>
      </c>
      <c r="L1556" s="1090" t="s">
        <v>28</v>
      </c>
      <c r="M1556" s="771" t="s">
        <v>5637</v>
      </c>
      <c r="N1556" s="969"/>
      <c r="O1556" s="675">
        <v>2</v>
      </c>
      <c r="P1556" s="675">
        <v>2</v>
      </c>
      <c r="Q1556" s="896" t="s">
        <v>5621</v>
      </c>
      <c r="R1556" s="712"/>
      <c r="S1556" s="712"/>
      <c r="T1556" s="712"/>
      <c r="U1556" s="712"/>
      <c r="V1556" s="965" t="s">
        <v>2073</v>
      </c>
      <c r="W1556" s="714"/>
      <c r="X1556" s="721" t="s">
        <v>37</v>
      </c>
      <c r="Y1556" s="712"/>
      <c r="Z1556" s="3795" t="s">
        <v>45</v>
      </c>
      <c r="AA1556" s="592"/>
      <c r="AB1556" s="3860" t="s">
        <v>5537</v>
      </c>
      <c r="AC1556" s="722">
        <v>0</v>
      </c>
      <c r="AD1556" s="722">
        <v>6296.75</v>
      </c>
      <c r="AE1556" s="722">
        <f t="shared" si="75"/>
        <v>12593.5</v>
      </c>
      <c r="AF1556" s="42">
        <v>608</v>
      </c>
      <c r="AG1556" s="31" t="s">
        <v>362</v>
      </c>
    </row>
    <row r="1557" spans="1:33" ht="30" customHeight="1">
      <c r="A1557" s="737" t="s">
        <v>6973</v>
      </c>
      <c r="B1557" s="5096" t="s">
        <v>5622</v>
      </c>
      <c r="C1557" s="764">
        <v>45272</v>
      </c>
      <c r="D1557" s="764">
        <v>45282</v>
      </c>
      <c r="E1557" s="655"/>
      <c r="F1557" s="833"/>
      <c r="G1557" s="710">
        <v>8598</v>
      </c>
      <c r="H1557" s="1099" t="s">
        <v>5623</v>
      </c>
      <c r="I1557" s="1091"/>
      <c r="J1557" s="1098" t="s">
        <v>5624</v>
      </c>
      <c r="K1557" s="1094" t="s">
        <v>5625</v>
      </c>
      <c r="L1557" s="1090" t="s">
        <v>28</v>
      </c>
      <c r="M1557" s="771" t="s">
        <v>5638</v>
      </c>
      <c r="N1557" s="969"/>
      <c r="O1557" s="675">
        <v>2</v>
      </c>
      <c r="P1557" s="675">
        <v>2</v>
      </c>
      <c r="Q1557" s="896" t="s">
        <v>5626</v>
      </c>
      <c r="R1557" s="712"/>
      <c r="S1557" s="712"/>
      <c r="T1557" s="712"/>
      <c r="U1557" s="712"/>
      <c r="V1557" s="811" t="s">
        <v>2073</v>
      </c>
      <c r="W1557" s="714"/>
      <c r="X1557" s="721" t="s">
        <v>37</v>
      </c>
      <c r="Y1557" s="712"/>
      <c r="Z1557" s="726" t="s">
        <v>45</v>
      </c>
      <c r="AA1557" s="592"/>
      <c r="AB1557" s="847" t="s">
        <v>5543</v>
      </c>
      <c r="AC1557" s="722">
        <v>4500</v>
      </c>
      <c r="AD1557" s="722">
        <v>6272.02</v>
      </c>
      <c r="AE1557" s="722">
        <f t="shared" si="75"/>
        <v>17044.04</v>
      </c>
      <c r="AF1557" s="31">
        <v>699</v>
      </c>
      <c r="AG1557" s="273" t="s">
        <v>362</v>
      </c>
    </row>
    <row r="1558" spans="1:33" ht="30" customHeight="1">
      <c r="A1558" s="737" t="s">
        <v>6960</v>
      </c>
      <c r="B1558" s="5096" t="s">
        <v>5627</v>
      </c>
      <c r="C1558" s="764">
        <v>45271</v>
      </c>
      <c r="D1558" s="764">
        <v>45279</v>
      </c>
      <c r="E1558" s="655"/>
      <c r="F1558" s="833"/>
      <c r="G1558" s="710">
        <v>8595</v>
      </c>
      <c r="H1558" s="1099" t="s">
        <v>5628</v>
      </c>
      <c r="I1558" s="1091"/>
      <c r="J1558" s="1098" t="s">
        <v>5629</v>
      </c>
      <c r="K1558" s="1094" t="s">
        <v>4517</v>
      </c>
      <c r="L1558" s="1090" t="s">
        <v>173</v>
      </c>
      <c r="M1558" s="771" t="s">
        <v>5639</v>
      </c>
      <c r="N1558" s="969"/>
      <c r="O1558" s="675">
        <v>1</v>
      </c>
      <c r="P1558" s="675">
        <v>1</v>
      </c>
      <c r="Q1558" s="896" t="s">
        <v>5630</v>
      </c>
      <c r="R1558" s="712"/>
      <c r="S1558" s="712"/>
      <c r="T1558" s="712"/>
      <c r="U1558" s="712"/>
      <c r="V1558" s="936" t="s">
        <v>2073</v>
      </c>
      <c r="W1558" s="714"/>
      <c r="X1558" s="721" t="s">
        <v>37</v>
      </c>
      <c r="Y1558" s="712"/>
      <c r="Z1558" s="726" t="s">
        <v>45</v>
      </c>
      <c r="AA1558" s="592"/>
      <c r="AB1558" s="3860" t="s">
        <v>5535</v>
      </c>
      <c r="AC1558" s="722">
        <v>0</v>
      </c>
      <c r="AD1558" s="722">
        <v>7000</v>
      </c>
      <c r="AE1558" s="722">
        <f t="shared" si="75"/>
        <v>7000</v>
      </c>
      <c r="AF1558" s="42">
        <v>636</v>
      </c>
      <c r="AG1558" s="273" t="s">
        <v>362</v>
      </c>
    </row>
    <row r="1559" spans="1:33" ht="30" customHeight="1">
      <c r="A1559" s="737" t="s">
        <v>6974</v>
      </c>
      <c r="B1559" s="5096" t="s">
        <v>5641</v>
      </c>
      <c r="C1559" s="764">
        <v>45272</v>
      </c>
      <c r="D1559" s="764">
        <v>45362</v>
      </c>
      <c r="E1559" s="655"/>
      <c r="F1559" s="833"/>
      <c r="G1559" s="710">
        <v>8600</v>
      </c>
      <c r="H1559" s="1099">
        <v>66</v>
      </c>
      <c r="I1559" s="1091"/>
      <c r="J1559" s="1098" t="s">
        <v>5642</v>
      </c>
      <c r="K1559" s="1094" t="s">
        <v>5643</v>
      </c>
      <c r="L1559" s="1090" t="s">
        <v>173</v>
      </c>
      <c r="M1559" s="771" t="s">
        <v>5683</v>
      </c>
      <c r="N1559" s="969"/>
      <c r="O1559" s="675">
        <v>1</v>
      </c>
      <c r="P1559" s="675">
        <v>1</v>
      </c>
      <c r="Q1559" s="896" t="s">
        <v>4787</v>
      </c>
      <c r="R1559" s="712"/>
      <c r="S1559" s="712"/>
      <c r="T1559" s="712"/>
      <c r="U1559" s="712"/>
      <c r="V1559" s="811" t="s">
        <v>2073</v>
      </c>
      <c r="W1559" s="714"/>
      <c r="X1559" s="721" t="s">
        <v>37</v>
      </c>
      <c r="Y1559" s="712"/>
      <c r="Z1559" s="726" t="s">
        <v>45</v>
      </c>
      <c r="AA1559" s="592"/>
      <c r="AB1559" s="847" t="s">
        <v>5541</v>
      </c>
      <c r="AC1559" s="722">
        <v>22500</v>
      </c>
      <c r="AD1559" s="722">
        <v>7425</v>
      </c>
      <c r="AE1559" s="722">
        <f t="shared" si="75"/>
        <v>29925</v>
      </c>
      <c r="AF1559" s="42">
        <v>6</v>
      </c>
      <c r="AG1559" s="273" t="s">
        <v>362</v>
      </c>
    </row>
    <row r="1560" spans="1:33" ht="30" customHeight="1">
      <c r="A1560" s="614" t="s">
        <v>6975</v>
      </c>
      <c r="B1560" s="9019" t="s">
        <v>5644</v>
      </c>
      <c r="C1560" s="8843">
        <v>45273</v>
      </c>
      <c r="D1560" s="8843">
        <v>45346</v>
      </c>
      <c r="E1560" s="9036"/>
      <c r="F1560" s="8877"/>
      <c r="G1560" s="8849">
        <v>17</v>
      </c>
      <c r="H1560" s="9041">
        <v>197</v>
      </c>
      <c r="I1560" s="8849"/>
      <c r="J1560" s="9564" t="s">
        <v>5645</v>
      </c>
      <c r="K1560" s="8941" t="s">
        <v>5646</v>
      </c>
      <c r="L1560" s="619" t="s">
        <v>62</v>
      </c>
      <c r="M1560" s="8868" t="s">
        <v>5684</v>
      </c>
      <c r="N1560" s="1072" t="s">
        <v>3952</v>
      </c>
      <c r="O1560" s="675">
        <v>5</v>
      </c>
      <c r="P1560" s="119">
        <v>7</v>
      </c>
      <c r="Q1560" s="8938" t="s">
        <v>5647</v>
      </c>
      <c r="R1560" s="8849"/>
      <c r="S1560" s="712"/>
      <c r="T1560" s="712"/>
      <c r="U1560" s="712"/>
      <c r="V1560" s="9593" t="s">
        <v>2073</v>
      </c>
      <c r="W1560" s="8859"/>
      <c r="X1560" s="8849" t="s">
        <v>37</v>
      </c>
      <c r="Y1560" s="8859"/>
      <c r="Z1560" s="8893" t="s">
        <v>45</v>
      </c>
      <c r="AA1560" s="8924"/>
      <c r="AB1560" s="8907" t="s">
        <v>5537</v>
      </c>
      <c r="AC1560" s="8912">
        <v>0</v>
      </c>
      <c r="AD1560" s="722">
        <v>6643.53</v>
      </c>
      <c r="AE1560" s="8912">
        <f>SUM(AD1560*P1560+AD1561*P1561+AD1562*P1562+AC1560)</f>
        <v>128002.17</v>
      </c>
      <c r="AF1560" s="247"/>
      <c r="AG1560" s="247"/>
    </row>
    <row r="1561" spans="1:33" ht="30" customHeight="1">
      <c r="A1561" s="614" t="s">
        <v>6975</v>
      </c>
      <c r="B1561" s="9029"/>
      <c r="C1561" s="8844"/>
      <c r="D1561" s="8844"/>
      <c r="E1561" s="8865"/>
      <c r="F1561" s="8880"/>
      <c r="G1561" s="8863"/>
      <c r="H1561" s="9015"/>
      <c r="I1561" s="8863"/>
      <c r="J1561" s="8858"/>
      <c r="K1561" s="8858"/>
      <c r="L1561" s="592" t="s">
        <v>2746</v>
      </c>
      <c r="M1561" s="8858"/>
      <c r="N1561" s="424" t="s">
        <v>3954</v>
      </c>
      <c r="O1561" s="675">
        <v>1</v>
      </c>
      <c r="P1561" s="675">
        <v>1</v>
      </c>
      <c r="Q1561" s="8939"/>
      <c r="R1561" s="8863"/>
      <c r="S1561" s="712"/>
      <c r="T1561" s="712"/>
      <c r="U1561" s="712"/>
      <c r="V1561" s="8863"/>
      <c r="W1561" s="8902"/>
      <c r="X1561" s="8863"/>
      <c r="Y1561" s="8902"/>
      <c r="Z1561" s="8896"/>
      <c r="AA1561" s="8924"/>
      <c r="AB1561" s="8910"/>
      <c r="AC1561" s="8920"/>
      <c r="AD1561" s="722">
        <v>39863.120000000003</v>
      </c>
      <c r="AE1561" s="8920"/>
      <c r="AF1561" s="248"/>
      <c r="AG1561" s="248"/>
    </row>
    <row r="1562" spans="1:33" ht="30" customHeight="1">
      <c r="A1562" s="614" t="s">
        <v>6975</v>
      </c>
      <c r="B1562" s="9030"/>
      <c r="C1562" s="8845"/>
      <c r="D1562" s="8845"/>
      <c r="E1562" s="8866"/>
      <c r="F1562" s="8878"/>
      <c r="G1562" s="8850"/>
      <c r="H1562" s="9016"/>
      <c r="I1562" s="8850"/>
      <c r="J1562" s="8854"/>
      <c r="K1562" s="8854"/>
      <c r="L1562" s="592" t="s">
        <v>1095</v>
      </c>
      <c r="M1562" s="8854"/>
      <c r="N1562" s="923" t="s">
        <v>3951</v>
      </c>
      <c r="O1562" s="675">
        <v>1</v>
      </c>
      <c r="P1562" s="675">
        <v>1</v>
      </c>
      <c r="Q1562" s="8940"/>
      <c r="R1562" s="8850"/>
      <c r="S1562" s="712"/>
      <c r="T1562" s="712"/>
      <c r="U1562" s="712"/>
      <c r="V1562" s="8850"/>
      <c r="W1562" s="8860"/>
      <c r="X1562" s="8850"/>
      <c r="Y1562" s="8860"/>
      <c r="Z1562" s="8894"/>
      <c r="AA1562" s="8924"/>
      <c r="AB1562" s="8908"/>
      <c r="AC1562" s="8913"/>
      <c r="AD1562" s="722">
        <v>41634.339999999997</v>
      </c>
      <c r="AE1562" s="8913"/>
      <c r="AF1562" s="30"/>
      <c r="AG1562" s="30"/>
    </row>
    <row r="1563" spans="1:33" ht="30" customHeight="1">
      <c r="A1563" s="897" t="s">
        <v>6901</v>
      </c>
      <c r="B1563" s="5096" t="s">
        <v>5648</v>
      </c>
      <c r="C1563" s="764">
        <v>45273</v>
      </c>
      <c r="D1563" s="764">
        <v>45279</v>
      </c>
      <c r="E1563" s="593"/>
      <c r="F1563" s="833"/>
      <c r="G1563" s="710">
        <v>8636</v>
      </c>
      <c r="H1563" s="1099" t="s">
        <v>493</v>
      </c>
      <c r="I1563" s="1091"/>
      <c r="J1563" s="1098" t="s">
        <v>5649</v>
      </c>
      <c r="K1563" s="1094" t="s">
        <v>5650</v>
      </c>
      <c r="L1563" s="1090" t="s">
        <v>173</v>
      </c>
      <c r="M1563" s="771" t="s">
        <v>5685</v>
      </c>
      <c r="N1563" s="969"/>
      <c r="O1563" s="675">
        <v>1</v>
      </c>
      <c r="P1563" s="675">
        <v>1</v>
      </c>
      <c r="Q1563" s="896" t="s">
        <v>5651</v>
      </c>
      <c r="R1563" s="712"/>
      <c r="S1563" s="712"/>
      <c r="T1563" s="712"/>
      <c r="U1563" s="712"/>
      <c r="V1563" s="619" t="s">
        <v>2073</v>
      </c>
      <c r="W1563" s="714"/>
      <c r="X1563" s="721" t="s">
        <v>37</v>
      </c>
      <c r="Y1563" s="712"/>
      <c r="Z1563" s="726" t="s">
        <v>45</v>
      </c>
      <c r="AA1563" s="592"/>
      <c r="AB1563" s="847" t="s">
        <v>5585</v>
      </c>
      <c r="AC1563" s="722">
        <v>0</v>
      </c>
      <c r="AD1563" s="722">
        <v>8019</v>
      </c>
      <c r="AE1563" s="722">
        <f t="shared" ref="AE1563:AE1564" si="76">SUM(AD1563*P1563+AC1563)</f>
        <v>8019</v>
      </c>
      <c r="AF1563" s="31"/>
      <c r="AG1563" s="31"/>
    </row>
    <row r="1564" spans="1:33" ht="30" customHeight="1">
      <c r="A1564" s="591" t="s">
        <v>6903</v>
      </c>
      <c r="B1564" s="5096" t="s">
        <v>5652</v>
      </c>
      <c r="C1564" s="764">
        <v>45272</v>
      </c>
      <c r="D1564" s="764">
        <v>45278</v>
      </c>
      <c r="E1564" s="593"/>
      <c r="F1564" s="833"/>
      <c r="G1564" s="710">
        <v>8629</v>
      </c>
      <c r="H1564" s="1099">
        <v>1434</v>
      </c>
      <c r="I1564" s="1091"/>
      <c r="J1564" s="1098" t="s">
        <v>5653</v>
      </c>
      <c r="K1564" s="1094" t="s">
        <v>5654</v>
      </c>
      <c r="L1564" s="1090" t="s">
        <v>28</v>
      </c>
      <c r="M1564" s="771" t="s">
        <v>5686</v>
      </c>
      <c r="N1564" s="969"/>
      <c r="O1564" s="675">
        <v>2</v>
      </c>
      <c r="P1564" s="675">
        <v>2</v>
      </c>
      <c r="Q1564" s="896" t="s">
        <v>5655</v>
      </c>
      <c r="R1564" s="712"/>
      <c r="S1564" s="712"/>
      <c r="T1564" s="712"/>
      <c r="U1564" s="712"/>
      <c r="V1564" s="619" t="s">
        <v>2073</v>
      </c>
      <c r="W1564" s="714"/>
      <c r="X1564" s="619" t="s">
        <v>37</v>
      </c>
      <c r="Y1564" s="712"/>
      <c r="Z1564" s="3823" t="s">
        <v>45</v>
      </c>
      <c r="AA1564" s="592"/>
      <c r="AB1564" s="847" t="s">
        <v>5537</v>
      </c>
      <c r="AC1564" s="722">
        <v>0</v>
      </c>
      <c r="AD1564" s="722">
        <v>7475</v>
      </c>
      <c r="AE1564" s="722">
        <f t="shared" si="76"/>
        <v>14950</v>
      </c>
      <c r="AF1564" s="31"/>
      <c r="AG1564" s="31"/>
    </row>
    <row r="1565" spans="1:33" ht="30" customHeight="1">
      <c r="A1565" s="614" t="s">
        <v>6972</v>
      </c>
      <c r="B1565" s="9019" t="s">
        <v>5656</v>
      </c>
      <c r="C1565" s="8843">
        <v>45272</v>
      </c>
      <c r="D1565" s="8843">
        <v>45328</v>
      </c>
      <c r="E1565" s="8864"/>
      <c r="F1565" s="8877"/>
      <c r="G1565" s="8849">
        <v>8588</v>
      </c>
      <c r="H1565" s="9041">
        <v>242</v>
      </c>
      <c r="I1565" s="8849"/>
      <c r="J1565" s="9564" t="s">
        <v>5657</v>
      </c>
      <c r="K1565" s="8941" t="s">
        <v>5658</v>
      </c>
      <c r="L1565" s="619" t="s">
        <v>67</v>
      </c>
      <c r="M1565" s="8868" t="s">
        <v>5687</v>
      </c>
      <c r="N1565" s="963" t="s">
        <v>3952</v>
      </c>
      <c r="O1565" s="675">
        <v>7</v>
      </c>
      <c r="P1565" s="675">
        <v>7</v>
      </c>
      <c r="Q1565" s="8938" t="s">
        <v>5659</v>
      </c>
      <c r="R1565" s="8849"/>
      <c r="S1565" s="712"/>
      <c r="T1565" s="712"/>
      <c r="U1565" s="712"/>
      <c r="V1565" s="8849" t="s">
        <v>2073</v>
      </c>
      <c r="W1565" s="8859"/>
      <c r="X1565" s="9048" t="s">
        <v>37</v>
      </c>
      <c r="Y1565" s="8859"/>
      <c r="Z1565" s="8893" t="s">
        <v>45</v>
      </c>
      <c r="AA1565" s="8924"/>
      <c r="AB1565" s="8907" t="s">
        <v>5584</v>
      </c>
      <c r="AC1565" s="8912">
        <v>2000</v>
      </c>
      <c r="AD1565" s="722">
        <v>6700</v>
      </c>
      <c r="AE1565" s="8912">
        <f>SUM(AD1565*P1565+AD1566*P1566+AD1567*P1567+AC1565)</f>
        <v>110900</v>
      </c>
      <c r="AF1565" s="247"/>
      <c r="AG1565" s="247"/>
    </row>
    <row r="1566" spans="1:33" ht="30" customHeight="1">
      <c r="A1566" s="614" t="s">
        <v>6972</v>
      </c>
      <c r="B1566" s="9029"/>
      <c r="C1566" s="8844"/>
      <c r="D1566" s="8844"/>
      <c r="E1566" s="8865"/>
      <c r="F1566" s="8880"/>
      <c r="G1566" s="8863"/>
      <c r="H1566" s="9015"/>
      <c r="I1566" s="8863"/>
      <c r="J1566" s="8858"/>
      <c r="K1566" s="8858"/>
      <c r="L1566" s="592" t="s">
        <v>3188</v>
      </c>
      <c r="M1566" s="8858"/>
      <c r="N1566" s="147" t="s">
        <v>3954</v>
      </c>
      <c r="O1566" s="675">
        <v>1</v>
      </c>
      <c r="P1566" s="675">
        <v>1</v>
      </c>
      <c r="Q1566" s="8939"/>
      <c r="R1566" s="8863"/>
      <c r="S1566" s="712"/>
      <c r="T1566" s="712"/>
      <c r="U1566" s="712"/>
      <c r="V1566" s="8863"/>
      <c r="W1566" s="8902"/>
      <c r="X1566" s="8863"/>
      <c r="Y1566" s="8902"/>
      <c r="Z1566" s="8896"/>
      <c r="AA1566" s="8924"/>
      <c r="AB1566" s="8910"/>
      <c r="AC1566" s="8920"/>
      <c r="AD1566" s="722">
        <v>45000</v>
      </c>
      <c r="AE1566" s="8920"/>
      <c r="AF1566" s="248"/>
      <c r="AG1566" s="248"/>
    </row>
    <row r="1567" spans="1:33" ht="30" customHeight="1">
      <c r="A1567" s="614" t="s">
        <v>6972</v>
      </c>
      <c r="B1567" s="9030"/>
      <c r="C1567" s="8845"/>
      <c r="D1567" s="8845"/>
      <c r="E1567" s="8866"/>
      <c r="F1567" s="8878"/>
      <c r="G1567" s="8850"/>
      <c r="H1567" s="9016"/>
      <c r="I1567" s="8850"/>
      <c r="J1567" s="8854"/>
      <c r="K1567" s="8854"/>
      <c r="L1567" s="592" t="s">
        <v>1095</v>
      </c>
      <c r="M1567" s="8854"/>
      <c r="N1567" s="963" t="s">
        <v>3951</v>
      </c>
      <c r="O1567" s="675">
        <v>1</v>
      </c>
      <c r="P1567" s="675">
        <v>1</v>
      </c>
      <c r="Q1567" s="8940"/>
      <c r="R1567" s="8850"/>
      <c r="S1567" s="712"/>
      <c r="T1567" s="712"/>
      <c r="U1567" s="712"/>
      <c r="V1567" s="8850"/>
      <c r="W1567" s="8860"/>
      <c r="X1567" s="8850"/>
      <c r="Y1567" s="8860"/>
      <c r="Z1567" s="8894"/>
      <c r="AA1567" s="8924"/>
      <c r="AB1567" s="8908"/>
      <c r="AC1567" s="8913"/>
      <c r="AD1567" s="722">
        <v>17000</v>
      </c>
      <c r="AE1567" s="8913"/>
      <c r="AF1567" s="30"/>
      <c r="AG1567" s="30"/>
    </row>
    <row r="1568" spans="1:33" ht="30" customHeight="1">
      <c r="A1568" s="897" t="s">
        <v>6900</v>
      </c>
      <c r="B1568" s="9020" t="s">
        <v>5660</v>
      </c>
      <c r="C1568" s="8843">
        <v>45272</v>
      </c>
      <c r="D1568" s="8843">
        <v>45328</v>
      </c>
      <c r="E1568" s="8864"/>
      <c r="F1568" s="8877"/>
      <c r="G1568" s="8849">
        <v>8625</v>
      </c>
      <c r="H1568" s="8849" t="s">
        <v>5661</v>
      </c>
      <c r="I1568" s="8849"/>
      <c r="J1568" s="9602" t="s">
        <v>5662</v>
      </c>
      <c r="K1568" s="9085" t="s">
        <v>5663</v>
      </c>
      <c r="L1568" s="1036" t="s">
        <v>128</v>
      </c>
      <c r="M1568" s="8868" t="s">
        <v>5688</v>
      </c>
      <c r="N1568" s="1092" t="s">
        <v>3952</v>
      </c>
      <c r="O1568" s="679">
        <v>3</v>
      </c>
      <c r="P1568" s="679">
        <v>3</v>
      </c>
      <c r="Q1568" s="9138" t="s">
        <v>5664</v>
      </c>
      <c r="R1568" s="8859"/>
      <c r="S1568" s="712"/>
      <c r="T1568" s="712"/>
      <c r="U1568" s="712"/>
      <c r="V1568" s="9585" t="s">
        <v>2073</v>
      </c>
      <c r="W1568" s="8859"/>
      <c r="X1568" s="9585" t="s">
        <v>37</v>
      </c>
      <c r="Y1568" s="8859"/>
      <c r="Z1568" s="9079" t="s">
        <v>45</v>
      </c>
      <c r="AA1568" s="8924"/>
      <c r="AB1568" s="8907" t="s">
        <v>5584</v>
      </c>
      <c r="AC1568" s="8912">
        <v>1980</v>
      </c>
      <c r="AD1568" s="722">
        <v>5940</v>
      </c>
      <c r="AE1568" s="8912">
        <f>SUM(AD1568*P1568+AD1569*P1569+AC1568)</f>
        <v>52965</v>
      </c>
      <c r="AF1568" s="247"/>
      <c r="AG1568" s="247"/>
    </row>
    <row r="1569" spans="1:33" ht="30" customHeight="1">
      <c r="A1569" s="897" t="s">
        <v>6900</v>
      </c>
      <c r="B1569" s="9021"/>
      <c r="C1569" s="8845"/>
      <c r="D1569" s="8845"/>
      <c r="E1569" s="8866"/>
      <c r="F1569" s="8878"/>
      <c r="G1569" s="8850"/>
      <c r="H1569" s="8850"/>
      <c r="I1569" s="8850"/>
      <c r="J1569" s="8854"/>
      <c r="K1569" s="8848"/>
      <c r="L1569" s="1452" t="s">
        <v>3188</v>
      </c>
      <c r="M1569" s="8869"/>
      <c r="N1569" s="963" t="s">
        <v>3957</v>
      </c>
      <c r="O1569" s="675">
        <v>1</v>
      </c>
      <c r="P1569" s="675">
        <v>1</v>
      </c>
      <c r="Q1569" s="8892"/>
      <c r="R1569" s="8860"/>
      <c r="S1569" s="712"/>
      <c r="T1569" s="712"/>
      <c r="U1569" s="712"/>
      <c r="V1569" s="8850"/>
      <c r="W1569" s="8860"/>
      <c r="X1569" s="8850"/>
      <c r="Y1569" s="8860"/>
      <c r="Z1569" s="8894"/>
      <c r="AA1569" s="8924"/>
      <c r="AB1569" s="8908"/>
      <c r="AC1569" s="8913"/>
      <c r="AD1569" s="722">
        <v>33165</v>
      </c>
      <c r="AE1569" s="8913"/>
      <c r="AF1569" s="30"/>
      <c r="AG1569" s="30"/>
    </row>
    <row r="1570" spans="1:33" ht="30" customHeight="1">
      <c r="A1570" s="591" t="s">
        <v>6902</v>
      </c>
      <c r="B1570" s="5096" t="s">
        <v>5665</v>
      </c>
      <c r="C1570" s="764">
        <v>45273</v>
      </c>
      <c r="D1570" s="764">
        <v>45279</v>
      </c>
      <c r="E1570" s="593"/>
      <c r="F1570" s="833"/>
      <c r="G1570" s="710">
        <v>8605</v>
      </c>
      <c r="H1570" s="1099" t="s">
        <v>383</v>
      </c>
      <c r="I1570" s="1091"/>
      <c r="J1570" s="1098" t="s">
        <v>5666</v>
      </c>
      <c r="K1570" s="1094" t="s">
        <v>5667</v>
      </c>
      <c r="L1570" s="1090" t="s">
        <v>128</v>
      </c>
      <c r="M1570" s="771" t="s">
        <v>5689</v>
      </c>
      <c r="N1570" s="969"/>
      <c r="O1570" s="675">
        <v>3</v>
      </c>
      <c r="P1570" s="675">
        <v>3</v>
      </c>
      <c r="Q1570" s="896" t="s">
        <v>5668</v>
      </c>
      <c r="R1570" s="712"/>
      <c r="S1570" s="712"/>
      <c r="T1570" s="712"/>
      <c r="U1570" s="712"/>
      <c r="V1570" s="978" t="s">
        <v>2073</v>
      </c>
      <c r="W1570" s="714"/>
      <c r="X1570" s="721" t="s">
        <v>37</v>
      </c>
      <c r="Y1570" s="712"/>
      <c r="Z1570" s="726" t="s">
        <v>45</v>
      </c>
      <c r="AA1570" s="592"/>
      <c r="AB1570" s="847" t="s">
        <v>5585</v>
      </c>
      <c r="AC1570" s="722">
        <v>0</v>
      </c>
      <c r="AD1570" s="722">
        <v>6401.34</v>
      </c>
      <c r="AE1570" s="722">
        <f t="shared" ref="AE1570:AE1612" si="77">SUM(AD1570*P1570+AC1570)</f>
        <v>19204.02</v>
      </c>
      <c r="AF1570" s="42">
        <v>731</v>
      </c>
      <c r="AG1570" s="273" t="s">
        <v>362</v>
      </c>
    </row>
    <row r="1571" spans="1:33" ht="30" customHeight="1">
      <c r="A1571" s="4346" t="s">
        <v>6973</v>
      </c>
      <c r="B1571" s="5662" t="s">
        <v>5669</v>
      </c>
      <c r="C1571" s="764">
        <v>45272</v>
      </c>
      <c r="D1571" s="764">
        <v>45281</v>
      </c>
      <c r="E1571" s="593"/>
      <c r="F1571" s="833"/>
      <c r="G1571" s="710">
        <v>8598</v>
      </c>
      <c r="H1571" s="1099" t="s">
        <v>5512</v>
      </c>
      <c r="I1571" s="1091"/>
      <c r="J1571" s="4345" t="s">
        <v>5670</v>
      </c>
      <c r="K1571" s="1094" t="s">
        <v>5671</v>
      </c>
      <c r="L1571" s="1090" t="s">
        <v>28</v>
      </c>
      <c r="M1571" s="771" t="s">
        <v>5690</v>
      </c>
      <c r="N1571" s="969"/>
      <c r="O1571" s="675">
        <v>2</v>
      </c>
      <c r="P1571" s="675">
        <v>2</v>
      </c>
      <c r="Q1571" s="896" t="s">
        <v>5672</v>
      </c>
      <c r="R1571" s="712"/>
      <c r="S1571" s="712"/>
      <c r="T1571" s="712"/>
      <c r="U1571" s="712"/>
      <c r="V1571" s="1666" t="s">
        <v>2073</v>
      </c>
      <c r="W1571" s="714"/>
      <c r="X1571" s="1666" t="s">
        <v>37</v>
      </c>
      <c r="Y1571" s="712"/>
      <c r="Z1571" s="726" t="s">
        <v>45</v>
      </c>
      <c r="AA1571" s="592">
        <v>4504117363</v>
      </c>
      <c r="AB1571" s="847" t="s">
        <v>5541</v>
      </c>
      <c r="AC1571" s="722">
        <v>4500</v>
      </c>
      <c r="AD1571" s="722">
        <v>6272.02</v>
      </c>
      <c r="AE1571" s="722">
        <f t="shared" si="77"/>
        <v>17044.04</v>
      </c>
      <c r="AF1571" s="31"/>
      <c r="AG1571" s="31"/>
    </row>
    <row r="1572" spans="1:33" ht="30" customHeight="1">
      <c r="A1572" s="194" t="s">
        <v>6960</v>
      </c>
      <c r="B1572" s="129" t="s">
        <v>5673</v>
      </c>
      <c r="C1572" s="127">
        <v>45272</v>
      </c>
      <c r="D1572" s="127">
        <v>45281</v>
      </c>
      <c r="E1572" s="128"/>
      <c r="F1572" s="94"/>
      <c r="G1572" s="99">
        <v>8595</v>
      </c>
      <c r="H1572" s="130" t="s">
        <v>5674</v>
      </c>
      <c r="I1572" s="131"/>
      <c r="J1572" s="132" t="s">
        <v>5675</v>
      </c>
      <c r="K1572" s="133" t="s">
        <v>5676</v>
      </c>
      <c r="L1572" s="134" t="s">
        <v>173</v>
      </c>
      <c r="M1572" s="135" t="s">
        <v>5691</v>
      </c>
      <c r="N1572" s="115"/>
      <c r="O1572" s="74">
        <v>1</v>
      </c>
      <c r="P1572" s="74">
        <v>1</v>
      </c>
      <c r="Q1572" s="136" t="s">
        <v>5677</v>
      </c>
      <c r="R1572" s="71"/>
      <c r="S1572" s="71"/>
      <c r="T1572" s="71"/>
      <c r="U1572" s="71"/>
      <c r="V1572" s="81" t="s">
        <v>256</v>
      </c>
      <c r="W1572" s="182"/>
      <c r="X1572" s="68"/>
      <c r="Y1572" s="71"/>
      <c r="Z1572" s="75"/>
      <c r="AA1572" s="36"/>
      <c r="AB1572" s="102" t="s">
        <v>5537</v>
      </c>
      <c r="AC1572" s="280"/>
      <c r="AD1572" s="280"/>
      <c r="AE1572" s="280"/>
      <c r="AF1572" s="31"/>
      <c r="AG1572" s="31"/>
    </row>
    <row r="1573" spans="1:33" ht="30" customHeight="1">
      <c r="A1573" s="614" t="s">
        <v>6965</v>
      </c>
      <c r="B1573" s="5096" t="s">
        <v>5678</v>
      </c>
      <c r="C1573" s="764">
        <v>45272</v>
      </c>
      <c r="D1573" s="764">
        <v>45279</v>
      </c>
      <c r="E1573" s="593"/>
      <c r="F1573" s="833"/>
      <c r="G1573" s="710">
        <v>8609</v>
      </c>
      <c r="H1573" s="1099" t="s">
        <v>5679</v>
      </c>
      <c r="I1573" s="1091"/>
      <c r="J1573" s="1098" t="s">
        <v>5680</v>
      </c>
      <c r="K1573" s="1094" t="s">
        <v>5681</v>
      </c>
      <c r="L1573" s="1090" t="s">
        <v>28</v>
      </c>
      <c r="M1573" s="771" t="s">
        <v>5692</v>
      </c>
      <c r="N1573" s="969"/>
      <c r="O1573" s="675">
        <v>2</v>
      </c>
      <c r="P1573" s="675">
        <v>2</v>
      </c>
      <c r="Q1573" s="896" t="s">
        <v>5682</v>
      </c>
      <c r="R1573" s="712"/>
      <c r="S1573" s="712"/>
      <c r="T1573" s="712"/>
      <c r="U1573" s="712"/>
      <c r="V1573" s="774" t="s">
        <v>2073</v>
      </c>
      <c r="W1573" s="714"/>
      <c r="X1573" s="721" t="s">
        <v>37</v>
      </c>
      <c r="Y1573" s="712"/>
      <c r="Z1573" s="726" t="s">
        <v>45</v>
      </c>
      <c r="AA1573" s="592"/>
      <c r="AB1573" s="847" t="s">
        <v>5539</v>
      </c>
      <c r="AC1573" s="722">
        <v>0</v>
      </c>
      <c r="AD1573" s="722">
        <v>6400</v>
      </c>
      <c r="AE1573" s="722">
        <f t="shared" si="77"/>
        <v>12800</v>
      </c>
      <c r="AF1573" s="42">
        <v>708</v>
      </c>
      <c r="AG1573" s="31" t="s">
        <v>362</v>
      </c>
    </row>
    <row r="1574" spans="1:33" ht="30" customHeight="1">
      <c r="A1574" s="591" t="s">
        <v>6903</v>
      </c>
      <c r="B1574" s="5096" t="s">
        <v>5693</v>
      </c>
      <c r="C1574" s="764">
        <v>45274</v>
      </c>
      <c r="D1574" s="764">
        <v>45285</v>
      </c>
      <c r="E1574" s="593"/>
      <c r="F1574" s="833"/>
      <c r="G1574" s="710">
        <v>8629</v>
      </c>
      <c r="H1574" s="1099">
        <v>1867</v>
      </c>
      <c r="I1574" s="1091" t="s">
        <v>25</v>
      </c>
      <c r="J1574" s="2523" t="s">
        <v>5694</v>
      </c>
      <c r="K1574" s="1094" t="s">
        <v>5695</v>
      </c>
      <c r="L1574" s="1090" t="s">
        <v>5696</v>
      </c>
      <c r="M1574" s="771" t="s">
        <v>5718</v>
      </c>
      <c r="N1574" s="774" t="s">
        <v>5039</v>
      </c>
      <c r="O1574" s="675">
        <v>6</v>
      </c>
      <c r="P1574" s="675">
        <v>6</v>
      </c>
      <c r="Q1574" s="896" t="s">
        <v>5697</v>
      </c>
      <c r="R1574" s="712"/>
      <c r="S1574" s="712"/>
      <c r="T1574" s="712"/>
      <c r="U1574" s="712"/>
      <c r="V1574" s="619" t="s">
        <v>2073</v>
      </c>
      <c r="W1574" s="714"/>
      <c r="X1574" s="619" t="s">
        <v>37</v>
      </c>
      <c r="Y1574" s="712"/>
      <c r="Z1574" s="726" t="s">
        <v>45</v>
      </c>
      <c r="AA1574" s="592"/>
      <c r="AB1574" s="847" t="s">
        <v>5535</v>
      </c>
      <c r="AC1574" s="722">
        <v>0</v>
      </c>
      <c r="AD1574" s="722">
        <v>6240</v>
      </c>
      <c r="AE1574" s="722">
        <f t="shared" si="77"/>
        <v>37440</v>
      </c>
      <c r="AF1574" s="31"/>
      <c r="AG1574" s="31"/>
    </row>
    <row r="1575" spans="1:33" ht="30" customHeight="1">
      <c r="A1575" s="737" t="s">
        <v>6967</v>
      </c>
      <c r="B1575" s="5096" t="s">
        <v>5698</v>
      </c>
      <c r="C1575" s="764">
        <v>45273</v>
      </c>
      <c r="D1575" s="764">
        <v>45285</v>
      </c>
      <c r="E1575" s="655"/>
      <c r="F1575" s="833"/>
      <c r="G1575" s="710">
        <v>8607</v>
      </c>
      <c r="H1575" s="1099" t="s">
        <v>1395</v>
      </c>
      <c r="I1575" s="1091"/>
      <c r="J1575" s="1098" t="s">
        <v>5699</v>
      </c>
      <c r="K1575" s="1094" t="s">
        <v>5700</v>
      </c>
      <c r="L1575" s="1090" t="s">
        <v>28</v>
      </c>
      <c r="M1575" s="771" t="s">
        <v>5719</v>
      </c>
      <c r="N1575" s="969"/>
      <c r="O1575" s="675">
        <v>2</v>
      </c>
      <c r="P1575" s="675">
        <v>2</v>
      </c>
      <c r="Q1575" s="896" t="s">
        <v>5701</v>
      </c>
      <c r="R1575" s="712"/>
      <c r="S1575" s="712"/>
      <c r="T1575" s="712"/>
      <c r="U1575" s="712"/>
      <c r="V1575" s="929" t="s">
        <v>2073</v>
      </c>
      <c r="W1575" s="714"/>
      <c r="X1575" s="721" t="s">
        <v>37</v>
      </c>
      <c r="Y1575" s="712"/>
      <c r="Z1575" s="3795" t="s">
        <v>45</v>
      </c>
      <c r="AA1575" s="592"/>
      <c r="AB1575" s="847" t="s">
        <v>5542</v>
      </c>
      <c r="AC1575" s="722">
        <v>4500</v>
      </c>
      <c r="AD1575" s="722">
        <v>6900</v>
      </c>
      <c r="AE1575" s="722">
        <f t="shared" si="77"/>
        <v>18300</v>
      </c>
      <c r="AF1575" s="42">
        <v>622</v>
      </c>
      <c r="AG1575" s="273" t="s">
        <v>362</v>
      </c>
    </row>
    <row r="1576" spans="1:33" ht="30" customHeight="1">
      <c r="A1576" s="591" t="s">
        <v>6902</v>
      </c>
      <c r="B1576" s="5096" t="s">
        <v>5702</v>
      </c>
      <c r="C1576" s="764">
        <v>45273</v>
      </c>
      <c r="D1576" s="764">
        <v>45279</v>
      </c>
      <c r="E1576" s="593"/>
      <c r="F1576" s="833"/>
      <c r="G1576" s="710">
        <v>8605</v>
      </c>
      <c r="H1576" s="1099">
        <v>149</v>
      </c>
      <c r="I1576" s="1091"/>
      <c r="J1576" s="1098" t="s">
        <v>5703</v>
      </c>
      <c r="K1576" s="1094" t="s">
        <v>5667</v>
      </c>
      <c r="L1576" s="1090" t="s">
        <v>28</v>
      </c>
      <c r="M1576" s="771" t="s">
        <v>5720</v>
      </c>
      <c r="N1576" s="969"/>
      <c r="O1576" s="675">
        <v>2</v>
      </c>
      <c r="P1576" s="675">
        <v>2</v>
      </c>
      <c r="Q1576" s="896" t="s">
        <v>5701</v>
      </c>
      <c r="R1576" s="712"/>
      <c r="S1576" s="712"/>
      <c r="T1576" s="712"/>
      <c r="U1576" s="712"/>
      <c r="V1576" s="835" t="s">
        <v>2073</v>
      </c>
      <c r="W1576" s="714"/>
      <c r="X1576" s="721" t="s">
        <v>37</v>
      </c>
      <c r="Y1576" s="712"/>
      <c r="Z1576" s="726" t="s">
        <v>45</v>
      </c>
      <c r="AA1576" s="592"/>
      <c r="AB1576" s="847" t="s">
        <v>5585</v>
      </c>
      <c r="AC1576" s="722">
        <v>0</v>
      </c>
      <c r="AD1576" s="722">
        <v>6401.34</v>
      </c>
      <c r="AE1576" s="722">
        <f t="shared" si="77"/>
        <v>12802.68</v>
      </c>
      <c r="AF1576" s="42">
        <v>714</v>
      </c>
      <c r="AG1576" s="273" t="s">
        <v>362</v>
      </c>
    </row>
    <row r="1577" spans="1:33" ht="30" customHeight="1">
      <c r="A1577" s="591" t="s">
        <v>6902</v>
      </c>
      <c r="B1577" s="5096" t="s">
        <v>5704</v>
      </c>
      <c r="C1577" s="764">
        <v>45274</v>
      </c>
      <c r="D1577" s="764">
        <v>45281</v>
      </c>
      <c r="E1577" s="593"/>
      <c r="F1577" s="833"/>
      <c r="G1577" s="710">
        <v>8605</v>
      </c>
      <c r="H1577" s="1099">
        <v>138</v>
      </c>
      <c r="I1577" s="1091"/>
      <c r="J1577" s="1098" t="s">
        <v>5705</v>
      </c>
      <c r="K1577" s="1094" t="s">
        <v>5706</v>
      </c>
      <c r="L1577" s="1090" t="s">
        <v>173</v>
      </c>
      <c r="M1577" s="771" t="s">
        <v>5721</v>
      </c>
      <c r="N1577" s="969"/>
      <c r="O1577" s="675">
        <v>1</v>
      </c>
      <c r="P1577" s="675">
        <v>1</v>
      </c>
      <c r="Q1577" s="896" t="s">
        <v>5707</v>
      </c>
      <c r="R1577" s="712"/>
      <c r="S1577" s="712"/>
      <c r="T1577" s="712"/>
      <c r="U1577" s="712"/>
      <c r="V1577" s="906" t="s">
        <v>2073</v>
      </c>
      <c r="W1577" s="714"/>
      <c r="X1577" s="721" t="s">
        <v>37</v>
      </c>
      <c r="Y1577" s="712"/>
      <c r="Z1577" s="726" t="s">
        <v>45</v>
      </c>
      <c r="AA1577" s="592"/>
      <c r="AB1577" s="847" t="s">
        <v>5537</v>
      </c>
      <c r="AC1577" s="722">
        <v>0</v>
      </c>
      <c r="AD1577" s="722">
        <v>6401.34</v>
      </c>
      <c r="AE1577" s="722">
        <f t="shared" si="77"/>
        <v>6401.34</v>
      </c>
      <c r="AF1577" s="31"/>
      <c r="AG1577" s="31"/>
    </row>
    <row r="1578" spans="1:33" ht="30" customHeight="1">
      <c r="A1578" s="614" t="s">
        <v>6975</v>
      </c>
      <c r="B1578" s="5096" t="s">
        <v>5708</v>
      </c>
      <c r="C1578" s="764">
        <v>45274</v>
      </c>
      <c r="D1578" s="764">
        <v>45285</v>
      </c>
      <c r="E1578" s="593"/>
      <c r="F1578" s="833"/>
      <c r="G1578" s="710">
        <v>17</v>
      </c>
      <c r="H1578" s="1099" t="s">
        <v>5709</v>
      </c>
      <c r="I1578" s="1091"/>
      <c r="J1578" s="1098" t="s">
        <v>5710</v>
      </c>
      <c r="K1578" s="1094" t="s">
        <v>5711</v>
      </c>
      <c r="L1578" s="1090" t="s">
        <v>173</v>
      </c>
      <c r="M1578" s="771" t="s">
        <v>5722</v>
      </c>
      <c r="N1578" s="969"/>
      <c r="O1578" s="675">
        <v>1</v>
      </c>
      <c r="P1578" s="675">
        <v>1</v>
      </c>
      <c r="Q1578" s="896" t="s">
        <v>5712</v>
      </c>
      <c r="R1578" s="712"/>
      <c r="S1578" s="712"/>
      <c r="T1578" s="712"/>
      <c r="U1578" s="712"/>
      <c r="V1578" s="982" t="s">
        <v>2073</v>
      </c>
      <c r="W1578" s="714"/>
      <c r="X1578" s="721" t="s">
        <v>37</v>
      </c>
      <c r="Y1578" s="712"/>
      <c r="Z1578" s="726" t="s">
        <v>45</v>
      </c>
      <c r="AA1578" s="592"/>
      <c r="AB1578" s="847" t="s">
        <v>5536</v>
      </c>
      <c r="AC1578" s="722">
        <v>2250</v>
      </c>
      <c r="AD1578" s="722">
        <v>6643.53</v>
      </c>
      <c r="AE1578" s="722">
        <f t="shared" si="77"/>
        <v>8893.5299999999988</v>
      </c>
      <c r="AF1578" s="42">
        <v>644</v>
      </c>
      <c r="AG1578" s="273" t="s">
        <v>362</v>
      </c>
    </row>
    <row r="1579" spans="1:33" ht="30" customHeight="1">
      <c r="A1579" s="737" t="s">
        <v>6973</v>
      </c>
      <c r="B1579" s="5096" t="s">
        <v>5713</v>
      </c>
      <c r="C1579" s="764">
        <v>45274</v>
      </c>
      <c r="D1579" s="764">
        <v>45280</v>
      </c>
      <c r="E1579" s="655"/>
      <c r="F1579" s="833"/>
      <c r="G1579" s="710">
        <v>8598</v>
      </c>
      <c r="H1579" s="1099" t="s">
        <v>5714</v>
      </c>
      <c r="I1579" s="1091"/>
      <c r="J1579" s="1098" t="s">
        <v>5715</v>
      </c>
      <c r="K1579" s="1094" t="s">
        <v>5716</v>
      </c>
      <c r="L1579" s="1090" t="s">
        <v>173</v>
      </c>
      <c r="M1579" s="771" t="s">
        <v>5723</v>
      </c>
      <c r="N1579" s="969"/>
      <c r="O1579" s="675">
        <v>1</v>
      </c>
      <c r="P1579" s="675">
        <v>1</v>
      </c>
      <c r="Q1579" s="896" t="s">
        <v>5717</v>
      </c>
      <c r="R1579" s="712"/>
      <c r="S1579" s="712"/>
      <c r="T1579" s="712"/>
      <c r="U1579" s="712"/>
      <c r="V1579" s="811" t="s">
        <v>2073</v>
      </c>
      <c r="W1579" s="714"/>
      <c r="X1579" s="721" t="s">
        <v>37</v>
      </c>
      <c r="Y1579" s="712"/>
      <c r="Z1579" s="726" t="s">
        <v>45</v>
      </c>
      <c r="AA1579" s="592"/>
      <c r="AB1579" s="847" t="s">
        <v>5535</v>
      </c>
      <c r="AC1579" s="722">
        <v>0</v>
      </c>
      <c r="AD1579" s="722">
        <v>6272.02</v>
      </c>
      <c r="AE1579" s="722">
        <f t="shared" si="77"/>
        <v>6272.02</v>
      </c>
      <c r="AF1579" s="42">
        <v>651</v>
      </c>
      <c r="AG1579" s="273" t="s">
        <v>362</v>
      </c>
    </row>
    <row r="1580" spans="1:33" ht="30" customHeight="1">
      <c r="A1580" s="591" t="s">
        <v>6899</v>
      </c>
      <c r="B1580" s="5096" t="s">
        <v>5724</v>
      </c>
      <c r="C1580" s="764">
        <v>45272</v>
      </c>
      <c r="D1580" s="764">
        <v>45279</v>
      </c>
      <c r="E1580" s="655"/>
      <c r="F1580" s="833"/>
      <c r="G1580" s="710">
        <v>8637</v>
      </c>
      <c r="H1580" s="1099">
        <v>274</v>
      </c>
      <c r="I1580" s="1091"/>
      <c r="J1580" s="1098" t="s">
        <v>5725</v>
      </c>
      <c r="K1580" s="1094" t="s">
        <v>5726</v>
      </c>
      <c r="L1580" s="1090" t="s">
        <v>829</v>
      </c>
      <c r="M1580" s="771" t="s">
        <v>5763</v>
      </c>
      <c r="N1580" s="969"/>
      <c r="O1580" s="675">
        <v>1</v>
      </c>
      <c r="P1580" s="675">
        <v>1</v>
      </c>
      <c r="Q1580" s="896" t="s">
        <v>5727</v>
      </c>
      <c r="R1580" s="712"/>
      <c r="S1580" s="712"/>
      <c r="T1580" s="712"/>
      <c r="U1580" s="712"/>
      <c r="V1580" s="811" t="s">
        <v>2073</v>
      </c>
      <c r="W1580" s="714"/>
      <c r="X1580" s="721" t="s">
        <v>37</v>
      </c>
      <c r="Y1580" s="712"/>
      <c r="Z1580" s="3795" t="s">
        <v>45</v>
      </c>
      <c r="AA1580" s="592"/>
      <c r="AB1580" s="847" t="s">
        <v>5537</v>
      </c>
      <c r="AC1580" s="722">
        <v>7000</v>
      </c>
      <c r="AD1580" s="989">
        <v>5900</v>
      </c>
      <c r="AE1580" s="722">
        <f t="shared" si="77"/>
        <v>12900</v>
      </c>
      <c r="AF1580" s="42">
        <v>581</v>
      </c>
      <c r="AG1580" s="273" t="s">
        <v>362</v>
      </c>
    </row>
    <row r="1581" spans="1:33" ht="30" customHeight="1">
      <c r="A1581" s="757" t="s">
        <v>6963</v>
      </c>
      <c r="B1581" s="5096" t="s">
        <v>5728</v>
      </c>
      <c r="C1581" s="764">
        <v>45273</v>
      </c>
      <c r="D1581" s="764">
        <v>45282</v>
      </c>
      <c r="E1581" s="593"/>
      <c r="F1581" s="833"/>
      <c r="G1581" s="710">
        <v>8630</v>
      </c>
      <c r="H1581" s="1099">
        <v>1619</v>
      </c>
      <c r="I1581" s="1091"/>
      <c r="J1581" s="1098" t="s">
        <v>5729</v>
      </c>
      <c r="K1581" s="1094" t="s">
        <v>5730</v>
      </c>
      <c r="L1581" s="1090" t="s">
        <v>173</v>
      </c>
      <c r="M1581" s="771" t="s">
        <v>5764</v>
      </c>
      <c r="N1581" s="969"/>
      <c r="O1581" s="675">
        <v>1</v>
      </c>
      <c r="P1581" s="675">
        <v>1</v>
      </c>
      <c r="Q1581" s="896" t="s">
        <v>5731</v>
      </c>
      <c r="R1581" s="712"/>
      <c r="S1581" s="712"/>
      <c r="T1581" s="712"/>
      <c r="U1581" s="712"/>
      <c r="V1581" s="984" t="s">
        <v>2073</v>
      </c>
      <c r="W1581" s="714"/>
      <c r="X1581" s="721" t="s">
        <v>37</v>
      </c>
      <c r="Y1581" s="712"/>
      <c r="Z1581" s="3786" t="s">
        <v>45</v>
      </c>
      <c r="AA1581" s="592"/>
      <c r="AB1581" s="847" t="s">
        <v>5543</v>
      </c>
      <c r="AC1581" s="722">
        <v>0</v>
      </c>
      <c r="AD1581" s="722">
        <v>7475</v>
      </c>
      <c r="AE1581" s="722">
        <f t="shared" si="77"/>
        <v>7475</v>
      </c>
      <c r="AF1581" s="42">
        <v>723</v>
      </c>
      <c r="AG1581" s="273" t="s">
        <v>362</v>
      </c>
    </row>
    <row r="1582" spans="1:33" ht="30" customHeight="1">
      <c r="A1582" s="614" t="s">
        <v>6961</v>
      </c>
      <c r="B1582" s="5096" t="s">
        <v>5732</v>
      </c>
      <c r="C1582" s="764">
        <v>45274</v>
      </c>
      <c r="D1582" s="764">
        <v>45280</v>
      </c>
      <c r="E1582" s="593"/>
      <c r="F1582" s="833"/>
      <c r="G1582" s="710">
        <v>8623</v>
      </c>
      <c r="H1582" s="1099" t="s">
        <v>1539</v>
      </c>
      <c r="I1582" s="1091"/>
      <c r="J1582" s="1098" t="s">
        <v>5733</v>
      </c>
      <c r="K1582" s="1094" t="s">
        <v>5734</v>
      </c>
      <c r="L1582" s="1090" t="s">
        <v>28</v>
      </c>
      <c r="M1582" s="771" t="s">
        <v>5765</v>
      </c>
      <c r="N1582" s="969"/>
      <c r="O1582" s="675">
        <v>2</v>
      </c>
      <c r="P1582" s="675">
        <v>2</v>
      </c>
      <c r="Q1582" s="896" t="s">
        <v>5735</v>
      </c>
      <c r="R1582" s="712"/>
      <c r="S1582" s="712"/>
      <c r="T1582" s="712"/>
      <c r="U1582" s="712"/>
      <c r="V1582" s="619" t="s">
        <v>2073</v>
      </c>
      <c r="W1582" s="714"/>
      <c r="X1582" s="721" t="s">
        <v>37</v>
      </c>
      <c r="Y1582" s="712"/>
      <c r="Z1582" s="726" t="s">
        <v>45</v>
      </c>
      <c r="AA1582" s="592"/>
      <c r="AB1582" s="847" t="s">
        <v>5542</v>
      </c>
      <c r="AC1582" s="722">
        <v>0</v>
      </c>
      <c r="AD1582" s="722">
        <v>6850</v>
      </c>
      <c r="AE1582" s="722">
        <f t="shared" si="77"/>
        <v>13700</v>
      </c>
      <c r="AF1582" s="42">
        <v>655</v>
      </c>
      <c r="AG1582" s="273" t="s">
        <v>362</v>
      </c>
    </row>
    <row r="1583" spans="1:33" ht="30" customHeight="1">
      <c r="A1583" s="757" t="s">
        <v>6959</v>
      </c>
      <c r="B1583" s="5096" t="s">
        <v>5736</v>
      </c>
      <c r="C1583" s="764">
        <v>45275</v>
      </c>
      <c r="D1583" s="764">
        <v>45282</v>
      </c>
      <c r="E1583" s="655"/>
      <c r="F1583" s="833"/>
      <c r="G1583" s="710">
        <v>8634</v>
      </c>
      <c r="H1583" s="1099" t="s">
        <v>4883</v>
      </c>
      <c r="I1583" s="1091"/>
      <c r="J1583" s="1098" t="s">
        <v>5737</v>
      </c>
      <c r="K1583" s="1094" t="s">
        <v>5738</v>
      </c>
      <c r="L1583" s="1090" t="s">
        <v>341</v>
      </c>
      <c r="M1583" s="771" t="s">
        <v>5766</v>
      </c>
      <c r="N1583" s="969"/>
      <c r="O1583" s="675">
        <v>12</v>
      </c>
      <c r="P1583" s="675">
        <v>12</v>
      </c>
      <c r="Q1583" s="896" t="s">
        <v>5739</v>
      </c>
      <c r="R1583" s="712"/>
      <c r="S1583" s="712"/>
      <c r="T1583" s="712"/>
      <c r="U1583" s="712"/>
      <c r="V1583" s="619" t="s">
        <v>2073</v>
      </c>
      <c r="W1583" s="714"/>
      <c r="X1583" s="721" t="s">
        <v>37</v>
      </c>
      <c r="Y1583" s="712"/>
      <c r="Z1583" s="726" t="s">
        <v>45</v>
      </c>
      <c r="AA1583" s="592"/>
      <c r="AB1583" s="847" t="s">
        <v>5583</v>
      </c>
      <c r="AC1583" s="722">
        <v>0</v>
      </c>
      <c r="AD1583" s="722">
        <v>7425</v>
      </c>
      <c r="AE1583" s="722">
        <f t="shared" si="77"/>
        <v>89100</v>
      </c>
      <c r="AF1583" s="42">
        <v>730</v>
      </c>
      <c r="AG1583" s="273" t="s">
        <v>362</v>
      </c>
    </row>
    <row r="1584" spans="1:33" ht="30" customHeight="1">
      <c r="A1584" s="757" t="s">
        <v>6959</v>
      </c>
      <c r="B1584" s="5096" t="s">
        <v>5740</v>
      </c>
      <c r="C1584" s="764">
        <v>45274</v>
      </c>
      <c r="D1584" s="764">
        <v>45280</v>
      </c>
      <c r="E1584" s="655"/>
      <c r="F1584" s="833"/>
      <c r="G1584" s="710">
        <v>8634</v>
      </c>
      <c r="H1584" s="1099" t="s">
        <v>1340</v>
      </c>
      <c r="I1584" s="1091"/>
      <c r="J1584" s="1098" t="s">
        <v>5741</v>
      </c>
      <c r="K1584" s="1094" t="s">
        <v>5213</v>
      </c>
      <c r="L1584" s="1090" t="s">
        <v>128</v>
      </c>
      <c r="M1584" s="771" t="s">
        <v>5767</v>
      </c>
      <c r="N1584" s="969"/>
      <c r="O1584" s="675">
        <v>3</v>
      </c>
      <c r="P1584" s="675">
        <v>3</v>
      </c>
      <c r="Q1584" s="896" t="s">
        <v>5742</v>
      </c>
      <c r="R1584" s="712"/>
      <c r="S1584" s="712"/>
      <c r="T1584" s="712"/>
      <c r="U1584" s="712"/>
      <c r="V1584" s="728" t="s">
        <v>2073</v>
      </c>
      <c r="W1584" s="714"/>
      <c r="X1584" s="721" t="s">
        <v>37</v>
      </c>
      <c r="Y1584" s="712"/>
      <c r="Z1584" s="726" t="s">
        <v>45</v>
      </c>
      <c r="AA1584" s="592"/>
      <c r="AB1584" s="847" t="s">
        <v>5535</v>
      </c>
      <c r="AC1584" s="722">
        <v>0</v>
      </c>
      <c r="AD1584" s="722">
        <v>7425</v>
      </c>
      <c r="AE1584" s="722">
        <f t="shared" si="77"/>
        <v>22275</v>
      </c>
      <c r="AF1584" s="31"/>
      <c r="AG1584" s="31"/>
    </row>
    <row r="1585" spans="1:33" ht="30" customHeight="1">
      <c r="A1585" s="614" t="s">
        <v>6948</v>
      </c>
      <c r="B1585" s="5096" t="s">
        <v>5743</v>
      </c>
      <c r="C1585" s="764">
        <v>45274</v>
      </c>
      <c r="D1585" s="764">
        <v>45285</v>
      </c>
      <c r="E1585" s="655"/>
      <c r="F1585" s="833"/>
      <c r="G1585" s="710">
        <v>8608</v>
      </c>
      <c r="H1585" s="1099" t="s">
        <v>5744</v>
      </c>
      <c r="I1585" s="1091"/>
      <c r="J1585" s="1098" t="s">
        <v>5745</v>
      </c>
      <c r="K1585" s="1094" t="s">
        <v>5746</v>
      </c>
      <c r="L1585" s="1090" t="s">
        <v>28</v>
      </c>
      <c r="M1585" s="771" t="s">
        <v>5768</v>
      </c>
      <c r="N1585" s="969"/>
      <c r="O1585" s="675">
        <v>2</v>
      </c>
      <c r="P1585" s="675">
        <v>2</v>
      </c>
      <c r="Q1585" s="896" t="s">
        <v>5747</v>
      </c>
      <c r="R1585" s="712"/>
      <c r="S1585" s="712"/>
      <c r="T1585" s="712"/>
      <c r="U1585" s="712"/>
      <c r="V1585" s="936" t="s">
        <v>2073</v>
      </c>
      <c r="W1585" s="714"/>
      <c r="X1585" s="721" t="s">
        <v>37</v>
      </c>
      <c r="Y1585" s="712"/>
      <c r="Z1585" s="726" t="s">
        <v>45</v>
      </c>
      <c r="AA1585" s="592"/>
      <c r="AB1585" s="847" t="s">
        <v>5537</v>
      </c>
      <c r="AC1585" s="722">
        <v>2250</v>
      </c>
      <c r="AD1585" s="722">
        <v>7425</v>
      </c>
      <c r="AE1585" s="722">
        <f t="shared" si="77"/>
        <v>17100</v>
      </c>
      <c r="AF1585" s="42">
        <v>713</v>
      </c>
      <c r="AG1585" s="31" t="s">
        <v>362</v>
      </c>
    </row>
    <row r="1586" spans="1:33" ht="30" customHeight="1">
      <c r="A1586" s="195" t="s">
        <v>6951</v>
      </c>
      <c r="B1586" s="129" t="s">
        <v>5748</v>
      </c>
      <c r="C1586" s="127">
        <v>45274</v>
      </c>
      <c r="D1586" s="127">
        <v>45281</v>
      </c>
      <c r="E1586" s="128"/>
      <c r="F1586" s="94"/>
      <c r="G1586" s="99">
        <v>8640</v>
      </c>
      <c r="H1586" s="130" t="s">
        <v>2039</v>
      </c>
      <c r="I1586" s="131"/>
      <c r="J1586" s="132" t="s">
        <v>5749</v>
      </c>
      <c r="K1586" s="133" t="s">
        <v>5374</v>
      </c>
      <c r="L1586" s="134" t="s">
        <v>173</v>
      </c>
      <c r="M1586" s="135" t="s">
        <v>5769</v>
      </c>
      <c r="N1586" s="115"/>
      <c r="O1586" s="74">
        <v>1</v>
      </c>
      <c r="P1586" s="74">
        <v>1</v>
      </c>
      <c r="Q1586" s="136" t="s">
        <v>5750</v>
      </c>
      <c r="R1586" s="71"/>
      <c r="S1586" s="71"/>
      <c r="T1586" s="71"/>
      <c r="U1586" s="71"/>
      <c r="V1586" s="81" t="s">
        <v>256</v>
      </c>
      <c r="W1586" s="182"/>
      <c r="X1586" s="68"/>
      <c r="Y1586" s="71"/>
      <c r="Z1586" s="75"/>
      <c r="AA1586" s="36"/>
      <c r="AB1586" s="102" t="s">
        <v>5537</v>
      </c>
      <c r="AC1586" s="280"/>
      <c r="AD1586" s="280"/>
      <c r="AE1586" s="280"/>
      <c r="AF1586" s="31"/>
      <c r="AG1586" s="31"/>
    </row>
    <row r="1587" spans="1:33" ht="30" customHeight="1">
      <c r="A1587" s="737" t="s">
        <v>6973</v>
      </c>
      <c r="B1587" s="5096" t="s">
        <v>5751</v>
      </c>
      <c r="C1587" s="764">
        <v>45274</v>
      </c>
      <c r="D1587" s="764">
        <v>45286</v>
      </c>
      <c r="E1587" s="655"/>
      <c r="F1587" s="833"/>
      <c r="G1587" s="710">
        <v>8598</v>
      </c>
      <c r="H1587" s="1099" t="s">
        <v>5752</v>
      </c>
      <c r="I1587" s="1091"/>
      <c r="J1587" s="1098" t="s">
        <v>5753</v>
      </c>
      <c r="K1587" s="1094" t="s">
        <v>5754</v>
      </c>
      <c r="L1587" s="1090" t="s">
        <v>76</v>
      </c>
      <c r="M1587" s="771" t="s">
        <v>5770</v>
      </c>
      <c r="N1587" s="969"/>
      <c r="O1587" s="675">
        <v>4</v>
      </c>
      <c r="P1587" s="119">
        <v>5</v>
      </c>
      <c r="Q1587" s="896" t="s">
        <v>5755</v>
      </c>
      <c r="R1587" s="712"/>
      <c r="S1587" s="712"/>
      <c r="T1587" s="712"/>
      <c r="U1587" s="712"/>
      <c r="V1587" s="929" t="s">
        <v>2073</v>
      </c>
      <c r="W1587" s="714"/>
      <c r="X1587" s="3165" t="s">
        <v>37</v>
      </c>
      <c r="Y1587" s="712"/>
      <c r="Z1587" s="3779" t="s">
        <v>45</v>
      </c>
      <c r="AA1587" s="592"/>
      <c r="AB1587" s="847" t="s">
        <v>5543</v>
      </c>
      <c r="AC1587" s="722">
        <v>4500</v>
      </c>
      <c r="AD1587" s="722">
        <v>6272.02</v>
      </c>
      <c r="AE1587" s="722">
        <f t="shared" si="77"/>
        <v>35860.100000000006</v>
      </c>
      <c r="AF1587" s="31"/>
      <c r="AG1587" s="31"/>
    </row>
    <row r="1588" spans="1:33" ht="30" customHeight="1">
      <c r="A1588" s="737" t="s">
        <v>6973</v>
      </c>
      <c r="B1588" s="5096" t="s">
        <v>5756</v>
      </c>
      <c r="C1588" s="764">
        <v>45275</v>
      </c>
      <c r="D1588" s="764">
        <v>45287</v>
      </c>
      <c r="E1588" s="655"/>
      <c r="F1588" s="833"/>
      <c r="G1588" s="710">
        <v>8598</v>
      </c>
      <c r="H1588" s="1099" t="s">
        <v>5512</v>
      </c>
      <c r="I1588" s="1091"/>
      <c r="J1588" s="1098" t="s">
        <v>5757</v>
      </c>
      <c r="K1588" s="1094" t="s">
        <v>5758</v>
      </c>
      <c r="L1588" s="1090" t="s">
        <v>76</v>
      </c>
      <c r="M1588" s="771" t="s">
        <v>5771</v>
      </c>
      <c r="N1588" s="969"/>
      <c r="O1588" s="675">
        <v>4</v>
      </c>
      <c r="P1588" s="675">
        <v>4</v>
      </c>
      <c r="Q1588" s="896" t="s">
        <v>5759</v>
      </c>
      <c r="R1588" s="712"/>
      <c r="S1588" s="712"/>
      <c r="T1588" s="712"/>
      <c r="U1588" s="712"/>
      <c r="V1588" s="929" t="s">
        <v>2073</v>
      </c>
      <c r="W1588" s="714"/>
      <c r="X1588" s="3165" t="s">
        <v>37</v>
      </c>
      <c r="Y1588" s="712"/>
      <c r="Z1588" s="3779" t="s">
        <v>45</v>
      </c>
      <c r="AA1588" s="592"/>
      <c r="AB1588" s="847" t="s">
        <v>5537</v>
      </c>
      <c r="AC1588" s="722">
        <v>4500</v>
      </c>
      <c r="AD1588" s="722">
        <v>6272.02</v>
      </c>
      <c r="AE1588" s="722">
        <f t="shared" si="77"/>
        <v>29588.080000000002</v>
      </c>
      <c r="AF1588" s="31"/>
      <c r="AG1588" s="31"/>
    </row>
    <row r="1589" spans="1:33" ht="30" customHeight="1">
      <c r="A1589" s="897" t="s">
        <v>6901</v>
      </c>
      <c r="B1589" s="5096" t="s">
        <v>5760</v>
      </c>
      <c r="C1589" s="764">
        <v>45274</v>
      </c>
      <c r="D1589" s="764">
        <v>45280</v>
      </c>
      <c r="E1589" s="593"/>
      <c r="F1589" s="833"/>
      <c r="G1589" s="710">
        <v>8636</v>
      </c>
      <c r="H1589" s="1099" t="s">
        <v>3074</v>
      </c>
      <c r="I1589" s="1091"/>
      <c r="J1589" s="1098" t="s">
        <v>5761</v>
      </c>
      <c r="K1589" s="1094" t="s">
        <v>5650</v>
      </c>
      <c r="L1589" s="1090" t="s">
        <v>173</v>
      </c>
      <c r="M1589" s="771" t="s">
        <v>5772</v>
      </c>
      <c r="N1589" s="969"/>
      <c r="O1589" s="675">
        <v>1</v>
      </c>
      <c r="P1589" s="675">
        <v>1</v>
      </c>
      <c r="Q1589" s="896" t="s">
        <v>5762</v>
      </c>
      <c r="R1589" s="712"/>
      <c r="S1589" s="712"/>
      <c r="T1589" s="712"/>
      <c r="U1589" s="712"/>
      <c r="V1589" s="619" t="s">
        <v>2073</v>
      </c>
      <c r="W1589" s="714"/>
      <c r="X1589" s="721" t="s">
        <v>37</v>
      </c>
      <c r="Y1589" s="712"/>
      <c r="Z1589" s="726" t="s">
        <v>45</v>
      </c>
      <c r="AA1589" s="592"/>
      <c r="AB1589" s="847" t="s">
        <v>5585</v>
      </c>
      <c r="AC1589" s="722">
        <v>0</v>
      </c>
      <c r="AD1589" s="722">
        <v>8019</v>
      </c>
      <c r="AE1589" s="722">
        <f t="shared" si="77"/>
        <v>8019</v>
      </c>
      <c r="AF1589" s="42">
        <v>664</v>
      </c>
      <c r="AG1589" s="273" t="s">
        <v>362</v>
      </c>
    </row>
    <row r="1590" spans="1:33" ht="30" customHeight="1">
      <c r="A1590" s="737" t="s">
        <v>6950</v>
      </c>
      <c r="B1590" s="5096" t="s">
        <v>5773</v>
      </c>
      <c r="C1590" s="764">
        <v>45278</v>
      </c>
      <c r="D1590" s="764">
        <v>45285</v>
      </c>
      <c r="E1590" s="655"/>
      <c r="F1590" s="833"/>
      <c r="G1590" s="710">
        <v>8617</v>
      </c>
      <c r="H1590" s="1099">
        <v>10</v>
      </c>
      <c r="I1590" s="1091"/>
      <c r="J1590" s="1098" t="s">
        <v>5774</v>
      </c>
      <c r="K1590" s="1094" t="s">
        <v>5397</v>
      </c>
      <c r="L1590" s="1090" t="s">
        <v>173</v>
      </c>
      <c r="M1590" s="771" t="s">
        <v>5783</v>
      </c>
      <c r="N1590" s="969"/>
      <c r="O1590" s="675">
        <v>1</v>
      </c>
      <c r="P1590" s="675">
        <v>1</v>
      </c>
      <c r="Q1590" s="896" t="s">
        <v>5775</v>
      </c>
      <c r="R1590" s="712"/>
      <c r="S1590" s="712"/>
      <c r="T1590" s="712"/>
      <c r="U1590" s="712"/>
      <c r="V1590" s="619" t="s">
        <v>2073</v>
      </c>
      <c r="W1590" s="714"/>
      <c r="X1590" s="619"/>
      <c r="Y1590" s="712"/>
      <c r="Z1590" s="3786" t="s">
        <v>45</v>
      </c>
      <c r="AA1590" s="592"/>
      <c r="AB1590" s="847" t="s">
        <v>5585</v>
      </c>
      <c r="AC1590" s="722">
        <v>7000</v>
      </c>
      <c r="AD1590" s="722">
        <v>11385</v>
      </c>
      <c r="AE1590" s="722">
        <f t="shared" si="77"/>
        <v>18385</v>
      </c>
      <c r="AF1590" s="31"/>
      <c r="AG1590" s="31"/>
    </row>
    <row r="1591" spans="1:33" ht="30" customHeight="1">
      <c r="A1591" s="897" t="s">
        <v>6900</v>
      </c>
      <c r="B1591" s="5096" t="s">
        <v>5776</v>
      </c>
      <c r="C1591" s="764">
        <v>45274</v>
      </c>
      <c r="D1591" s="764">
        <v>45285</v>
      </c>
      <c r="E1591" s="593"/>
      <c r="F1591" s="833"/>
      <c r="G1591" s="710">
        <v>8625</v>
      </c>
      <c r="H1591" s="1099" t="s">
        <v>619</v>
      </c>
      <c r="I1591" s="1091"/>
      <c r="J1591" s="1098" t="s">
        <v>5777</v>
      </c>
      <c r="K1591" s="1094" t="s">
        <v>5778</v>
      </c>
      <c r="L1591" s="1090" t="s">
        <v>28</v>
      </c>
      <c r="M1591" s="771" t="s">
        <v>5784</v>
      </c>
      <c r="N1591" s="969"/>
      <c r="O1591" s="675">
        <v>2</v>
      </c>
      <c r="P1591" s="675">
        <v>2</v>
      </c>
      <c r="Q1591" s="896" t="s">
        <v>5779</v>
      </c>
      <c r="R1591" s="712"/>
      <c r="S1591" s="712"/>
      <c r="T1591" s="712"/>
      <c r="U1591" s="712"/>
      <c r="V1591" s="619" t="s">
        <v>2073</v>
      </c>
      <c r="W1591" s="714"/>
      <c r="X1591" s="1666" t="s">
        <v>37</v>
      </c>
      <c r="Y1591" s="712"/>
      <c r="Z1591" s="3799" t="s">
        <v>45</v>
      </c>
      <c r="AA1591" s="592"/>
      <c r="AB1591" s="847" t="s">
        <v>5535</v>
      </c>
      <c r="AC1591" s="722">
        <v>1980</v>
      </c>
      <c r="AD1591" s="722">
        <v>5940</v>
      </c>
      <c r="AE1591" s="722">
        <f t="shared" si="77"/>
        <v>13860</v>
      </c>
      <c r="AF1591" s="31"/>
      <c r="AG1591" s="31"/>
    </row>
    <row r="1592" spans="1:33" ht="30" customHeight="1">
      <c r="A1592" s="737" t="s">
        <v>6973</v>
      </c>
      <c r="B1592" s="5096" t="s">
        <v>5780</v>
      </c>
      <c r="C1592" s="764">
        <v>45275</v>
      </c>
      <c r="D1592" s="764">
        <v>45281</v>
      </c>
      <c r="E1592" s="655"/>
      <c r="F1592" s="833"/>
      <c r="G1592" s="710">
        <v>8598</v>
      </c>
      <c r="H1592" s="1099" t="s">
        <v>901</v>
      </c>
      <c r="I1592" s="1091"/>
      <c r="J1592" s="1098" t="s">
        <v>5781</v>
      </c>
      <c r="K1592" s="1094" t="s">
        <v>688</v>
      </c>
      <c r="L1592" s="1090" t="s">
        <v>179</v>
      </c>
      <c r="M1592" s="771" t="s">
        <v>5785</v>
      </c>
      <c r="N1592" s="969"/>
      <c r="O1592" s="675">
        <v>8</v>
      </c>
      <c r="P1592" s="675">
        <v>8</v>
      </c>
      <c r="Q1592" s="896" t="s">
        <v>5782</v>
      </c>
      <c r="R1592" s="712"/>
      <c r="S1592" s="712"/>
      <c r="T1592" s="712"/>
      <c r="U1592" s="712"/>
      <c r="V1592" s="936" t="s">
        <v>2073</v>
      </c>
      <c r="W1592" s="714"/>
      <c r="X1592" s="721" t="s">
        <v>37</v>
      </c>
      <c r="Y1592" s="712"/>
      <c r="Z1592" s="726" t="s">
        <v>45</v>
      </c>
      <c r="AA1592" s="592"/>
      <c r="AB1592" s="847" t="s">
        <v>5541</v>
      </c>
      <c r="AC1592" s="722">
        <v>0</v>
      </c>
      <c r="AD1592" s="722">
        <v>6272.02</v>
      </c>
      <c r="AE1592" s="722">
        <f t="shared" si="77"/>
        <v>50176.160000000003</v>
      </c>
      <c r="AF1592" s="42">
        <v>652</v>
      </c>
      <c r="AG1592" s="273" t="s">
        <v>362</v>
      </c>
    </row>
    <row r="1593" spans="1:33" ht="30" customHeight="1">
      <c r="A1593" s="591" t="s">
        <v>6903</v>
      </c>
      <c r="B1593" s="5096" t="s">
        <v>5786</v>
      </c>
      <c r="C1593" s="764">
        <v>45279</v>
      </c>
      <c r="D1593" s="764">
        <v>45285</v>
      </c>
      <c r="E1593" s="593"/>
      <c r="F1593" s="833"/>
      <c r="G1593" s="710">
        <v>8629</v>
      </c>
      <c r="H1593" s="1099" t="s">
        <v>5787</v>
      </c>
      <c r="I1593" s="1091"/>
      <c r="J1593" s="1098" t="s">
        <v>5788</v>
      </c>
      <c r="K1593" s="1094" t="s">
        <v>5789</v>
      </c>
      <c r="L1593" s="1090" t="s">
        <v>173</v>
      </c>
      <c r="M1593" s="771" t="s">
        <v>5818</v>
      </c>
      <c r="N1593" s="969"/>
      <c r="O1593" s="675">
        <v>1</v>
      </c>
      <c r="P1593" s="675">
        <v>1</v>
      </c>
      <c r="Q1593" s="896" t="s">
        <v>5790</v>
      </c>
      <c r="R1593" s="712"/>
      <c r="S1593" s="712"/>
      <c r="T1593" s="712"/>
      <c r="U1593" s="712"/>
      <c r="V1593" s="619" t="s">
        <v>2073</v>
      </c>
      <c r="W1593" s="714"/>
      <c r="X1593" s="619" t="s">
        <v>37</v>
      </c>
      <c r="Y1593" s="712"/>
      <c r="Z1593" s="3823" t="s">
        <v>45</v>
      </c>
      <c r="AA1593" s="592"/>
      <c r="AB1593" s="847" t="s">
        <v>5543</v>
      </c>
      <c r="AC1593" s="722">
        <v>0</v>
      </c>
      <c r="AD1593" s="722">
        <v>7475</v>
      </c>
      <c r="AE1593" s="722">
        <f t="shared" si="77"/>
        <v>7475</v>
      </c>
      <c r="AF1593" s="31"/>
      <c r="AG1593" s="31"/>
    </row>
    <row r="1594" spans="1:33" ht="30" customHeight="1">
      <c r="A1594" s="193" t="s">
        <v>6942</v>
      </c>
      <c r="B1594" s="129" t="s">
        <v>5791</v>
      </c>
      <c r="C1594" s="127">
        <v>45278</v>
      </c>
      <c r="D1594" s="127">
        <v>45289</v>
      </c>
      <c r="E1594" s="37"/>
      <c r="F1594" s="94"/>
      <c r="G1594" s="99">
        <v>8638</v>
      </c>
      <c r="H1594" s="130">
        <v>115</v>
      </c>
      <c r="I1594" s="131"/>
      <c r="J1594" s="132" t="s">
        <v>5792</v>
      </c>
      <c r="K1594" s="133" t="s">
        <v>5793</v>
      </c>
      <c r="L1594" s="134" t="s">
        <v>173</v>
      </c>
      <c r="M1594" s="135" t="s">
        <v>5819</v>
      </c>
      <c r="N1594" s="115"/>
      <c r="O1594" s="74">
        <v>1</v>
      </c>
      <c r="P1594" s="74">
        <v>1</v>
      </c>
      <c r="Q1594" s="160" t="s">
        <v>5794</v>
      </c>
      <c r="R1594" s="71"/>
      <c r="S1594" s="71"/>
      <c r="T1594" s="71"/>
      <c r="U1594" s="71"/>
      <c r="V1594" s="68" t="s">
        <v>256</v>
      </c>
      <c r="W1594" s="182"/>
      <c r="X1594" s="68"/>
      <c r="Y1594" s="71"/>
      <c r="Z1594" s="75"/>
      <c r="AA1594" s="36"/>
      <c r="AB1594" s="102" t="s">
        <v>5542</v>
      </c>
      <c r="AC1594" s="280"/>
      <c r="AD1594" s="280"/>
      <c r="AE1594" s="280"/>
      <c r="AF1594" s="31"/>
      <c r="AG1594" s="31"/>
    </row>
    <row r="1595" spans="1:33" ht="30" customHeight="1">
      <c r="A1595" s="5422" t="s">
        <v>6949</v>
      </c>
      <c r="B1595" s="5530" t="s">
        <v>5795</v>
      </c>
      <c r="C1595" s="764">
        <v>45275</v>
      </c>
      <c r="D1595" s="764">
        <v>45281</v>
      </c>
      <c r="E1595" s="593"/>
      <c r="F1595" s="833"/>
      <c r="G1595" s="710">
        <v>8615</v>
      </c>
      <c r="H1595" s="1099"/>
      <c r="I1595" s="1091" t="s">
        <v>92</v>
      </c>
      <c r="J1595" s="5421" t="s">
        <v>5796</v>
      </c>
      <c r="K1595" s="1094" t="s">
        <v>5234</v>
      </c>
      <c r="L1595" s="1090" t="s">
        <v>173</v>
      </c>
      <c r="M1595" s="771" t="s">
        <v>5820</v>
      </c>
      <c r="N1595" s="969"/>
      <c r="O1595" s="675">
        <v>1</v>
      </c>
      <c r="P1595" s="675">
        <v>1</v>
      </c>
      <c r="Q1595" s="1102" t="s">
        <v>5797</v>
      </c>
      <c r="R1595" s="712"/>
      <c r="S1595" s="712"/>
      <c r="T1595" s="712"/>
      <c r="U1595" s="712"/>
      <c r="V1595" s="811" t="s">
        <v>2073</v>
      </c>
      <c r="W1595" s="714"/>
      <c r="X1595" s="721" t="s">
        <v>37</v>
      </c>
      <c r="Y1595" s="712"/>
      <c r="Z1595" s="3805" t="s">
        <v>45</v>
      </c>
      <c r="AA1595" s="592"/>
      <c r="AB1595" s="847" t="s">
        <v>5541</v>
      </c>
      <c r="AC1595" s="722">
        <v>0</v>
      </c>
      <c r="AD1595" s="722">
        <v>5973.51</v>
      </c>
      <c r="AE1595" s="722">
        <f t="shared" si="77"/>
        <v>5973.51</v>
      </c>
      <c r="AF1595" s="31"/>
      <c r="AG1595" s="31"/>
    </row>
    <row r="1596" spans="1:33" ht="30" customHeight="1">
      <c r="A1596" s="1555" t="s">
        <v>6959</v>
      </c>
      <c r="B1596" s="5096" t="s">
        <v>5798</v>
      </c>
      <c r="C1596" s="764">
        <v>45278</v>
      </c>
      <c r="D1596" s="764">
        <v>45282</v>
      </c>
      <c r="E1596" s="655"/>
      <c r="F1596" s="833"/>
      <c r="G1596" s="710">
        <v>8634</v>
      </c>
      <c r="H1596" s="1099"/>
      <c r="I1596" s="1091" t="s">
        <v>92</v>
      </c>
      <c r="J1596" s="1098" t="s">
        <v>5799</v>
      </c>
      <c r="K1596" s="1094" t="s">
        <v>5800</v>
      </c>
      <c r="L1596" s="1090" t="s">
        <v>167</v>
      </c>
      <c r="M1596" s="771" t="s">
        <v>5821</v>
      </c>
      <c r="N1596" s="969"/>
      <c r="O1596" s="675">
        <v>10</v>
      </c>
      <c r="P1596" s="119">
        <v>14</v>
      </c>
      <c r="Q1596" s="1102" t="s">
        <v>5801</v>
      </c>
      <c r="R1596" s="712"/>
      <c r="S1596" s="712"/>
      <c r="T1596" s="712"/>
      <c r="U1596" s="712"/>
      <c r="V1596" s="811" t="s">
        <v>2073</v>
      </c>
      <c r="W1596" s="714"/>
      <c r="X1596" s="721" t="s">
        <v>37</v>
      </c>
      <c r="Y1596" s="712"/>
      <c r="Z1596" s="3795" t="s">
        <v>45</v>
      </c>
      <c r="AA1596" s="592"/>
      <c r="AB1596" s="847" t="s">
        <v>5541</v>
      </c>
      <c r="AC1596" s="722">
        <v>0</v>
      </c>
      <c r="AD1596" s="722">
        <v>7425</v>
      </c>
      <c r="AE1596" s="722">
        <f t="shared" si="77"/>
        <v>103950</v>
      </c>
      <c r="AF1596" s="42">
        <v>599</v>
      </c>
      <c r="AG1596" s="31" t="s">
        <v>362</v>
      </c>
    </row>
    <row r="1597" spans="1:33" ht="30" customHeight="1">
      <c r="A1597" s="591" t="s">
        <v>6902</v>
      </c>
      <c r="B1597" s="5096" t="s">
        <v>5802</v>
      </c>
      <c r="C1597" s="764">
        <v>45278</v>
      </c>
      <c r="D1597" s="764">
        <v>45282</v>
      </c>
      <c r="E1597" s="593"/>
      <c r="F1597" s="833"/>
      <c r="G1597" s="710">
        <v>8605</v>
      </c>
      <c r="H1597" s="1099">
        <v>127</v>
      </c>
      <c r="I1597" s="1091"/>
      <c r="J1597" s="1098" t="s">
        <v>5803</v>
      </c>
      <c r="K1597" s="1094" t="s">
        <v>5804</v>
      </c>
      <c r="L1597" s="1090" t="s">
        <v>173</v>
      </c>
      <c r="M1597" s="771" t="s">
        <v>5822</v>
      </c>
      <c r="N1597" s="969"/>
      <c r="O1597" s="675">
        <v>1</v>
      </c>
      <c r="P1597" s="675">
        <v>1</v>
      </c>
      <c r="Q1597" s="1102" t="s">
        <v>5805</v>
      </c>
      <c r="R1597" s="712"/>
      <c r="S1597" s="712"/>
      <c r="T1597" s="712"/>
      <c r="U1597" s="712"/>
      <c r="V1597" s="952" t="s">
        <v>2073</v>
      </c>
      <c r="W1597" s="714"/>
      <c r="X1597" s="721" t="s">
        <v>37</v>
      </c>
      <c r="Y1597" s="712"/>
      <c r="Z1597" s="726" t="s">
        <v>45</v>
      </c>
      <c r="AA1597" s="592"/>
      <c r="AB1597" s="847" t="s">
        <v>5542</v>
      </c>
      <c r="AC1597" s="722">
        <v>0</v>
      </c>
      <c r="AD1597" s="722">
        <v>6401.34</v>
      </c>
      <c r="AE1597" s="722">
        <f t="shared" si="77"/>
        <v>6401.34</v>
      </c>
      <c r="AF1597" s="42">
        <v>659</v>
      </c>
      <c r="AG1597" s="273" t="s">
        <v>362</v>
      </c>
    </row>
    <row r="1598" spans="1:33" ht="30" customHeight="1">
      <c r="A1598" s="5200" t="s">
        <v>6954</v>
      </c>
      <c r="B1598" s="5096" t="s">
        <v>5806</v>
      </c>
      <c r="C1598" s="764">
        <v>45279</v>
      </c>
      <c r="D1598" s="764">
        <v>45288</v>
      </c>
      <c r="E1598" s="655"/>
      <c r="F1598" s="833"/>
      <c r="G1598" s="710">
        <v>8596</v>
      </c>
      <c r="H1598" s="1099">
        <v>200</v>
      </c>
      <c r="I1598" s="1091"/>
      <c r="J1598" s="1098" t="s">
        <v>5145</v>
      </c>
      <c r="K1598" s="1094" t="s">
        <v>5807</v>
      </c>
      <c r="L1598" s="1090" t="s">
        <v>28</v>
      </c>
      <c r="M1598" s="771" t="s">
        <v>5823</v>
      </c>
      <c r="N1598" s="969"/>
      <c r="O1598" s="675">
        <v>2</v>
      </c>
      <c r="P1598" s="675">
        <v>2</v>
      </c>
      <c r="Q1598" s="1102" t="s">
        <v>5808</v>
      </c>
      <c r="R1598" s="712"/>
      <c r="S1598" s="712"/>
      <c r="T1598" s="712"/>
      <c r="U1598" s="712"/>
      <c r="V1598" s="972" t="s">
        <v>2073</v>
      </c>
      <c r="W1598" s="714"/>
      <c r="X1598" s="721" t="s">
        <v>37</v>
      </c>
      <c r="Y1598" s="712"/>
      <c r="Z1598" s="726" t="s">
        <v>45</v>
      </c>
      <c r="AA1598" s="592">
        <v>4504125460</v>
      </c>
      <c r="AB1598" s="847" t="s">
        <v>5537</v>
      </c>
      <c r="AC1598" s="722">
        <v>0</v>
      </c>
      <c r="AD1598" s="722">
        <v>6368.81</v>
      </c>
      <c r="AE1598" s="722">
        <f t="shared" si="77"/>
        <v>12737.62</v>
      </c>
      <c r="AF1598" s="31"/>
      <c r="AG1598" s="31"/>
    </row>
    <row r="1599" spans="1:33" ht="30" customHeight="1">
      <c r="A1599" s="757" t="s">
        <v>6963</v>
      </c>
      <c r="B1599" s="5096" t="s">
        <v>5809</v>
      </c>
      <c r="C1599" s="764">
        <v>45278</v>
      </c>
      <c r="D1599" s="764">
        <v>45287</v>
      </c>
      <c r="E1599" s="593"/>
      <c r="F1599" s="833"/>
      <c r="G1599" s="710">
        <v>8630</v>
      </c>
      <c r="H1599" s="1099">
        <v>1613</v>
      </c>
      <c r="I1599" s="1091"/>
      <c r="J1599" s="1098" t="s">
        <v>5810</v>
      </c>
      <c r="K1599" s="1094" t="s">
        <v>5811</v>
      </c>
      <c r="L1599" s="1090" t="s">
        <v>128</v>
      </c>
      <c r="M1599" s="771" t="s">
        <v>5824</v>
      </c>
      <c r="N1599" s="969"/>
      <c r="O1599" s="675">
        <v>3</v>
      </c>
      <c r="P1599" s="675">
        <v>3</v>
      </c>
      <c r="Q1599" s="1102" t="s">
        <v>5812</v>
      </c>
      <c r="R1599" s="712"/>
      <c r="S1599" s="712"/>
      <c r="T1599" s="712"/>
      <c r="U1599" s="712"/>
      <c r="V1599" s="984" t="s">
        <v>2073</v>
      </c>
      <c r="W1599" s="714"/>
      <c r="X1599" s="721" t="s">
        <v>37</v>
      </c>
      <c r="Y1599" s="712"/>
      <c r="Z1599" s="726" t="s">
        <v>45</v>
      </c>
      <c r="AA1599" s="592"/>
      <c r="AB1599" s="847" t="s">
        <v>5539</v>
      </c>
      <c r="AC1599" s="722">
        <v>0</v>
      </c>
      <c r="AD1599" s="722">
        <v>7475</v>
      </c>
      <c r="AE1599" s="722">
        <f t="shared" si="77"/>
        <v>22425</v>
      </c>
      <c r="AF1599" s="31"/>
      <c r="AG1599" s="31"/>
    </row>
    <row r="1600" spans="1:33" ht="30" customHeight="1">
      <c r="A1600" s="737" t="s">
        <v>6973</v>
      </c>
      <c r="B1600" s="5096" t="s">
        <v>5813</v>
      </c>
      <c r="C1600" s="764">
        <v>45278</v>
      </c>
      <c r="D1600" s="764">
        <v>45289</v>
      </c>
      <c r="E1600" s="655"/>
      <c r="F1600" s="833"/>
      <c r="G1600" s="710">
        <v>8598</v>
      </c>
      <c r="H1600" s="1099" t="s">
        <v>5814</v>
      </c>
      <c r="I1600" s="1091"/>
      <c r="J1600" s="1098" t="s">
        <v>5815</v>
      </c>
      <c r="K1600" s="1094" t="s">
        <v>5816</v>
      </c>
      <c r="L1600" s="1090" t="s">
        <v>193</v>
      </c>
      <c r="M1600" s="771" t="s">
        <v>5825</v>
      </c>
      <c r="N1600" s="969"/>
      <c r="O1600" s="675">
        <v>6</v>
      </c>
      <c r="P1600" s="119">
        <v>8</v>
      </c>
      <c r="Q1600" s="1102" t="s">
        <v>5817</v>
      </c>
      <c r="R1600" s="712"/>
      <c r="S1600" s="712"/>
      <c r="T1600" s="712"/>
      <c r="U1600" s="712"/>
      <c r="V1600" s="619" t="s">
        <v>2073</v>
      </c>
      <c r="W1600" s="714"/>
      <c r="X1600" s="721" t="s">
        <v>37</v>
      </c>
      <c r="Y1600" s="712"/>
      <c r="Z1600" s="726" t="s">
        <v>45</v>
      </c>
      <c r="AA1600" s="592"/>
      <c r="AB1600" s="847" t="s">
        <v>5537</v>
      </c>
      <c r="AC1600" s="722">
        <v>6750</v>
      </c>
      <c r="AD1600" s="722">
        <v>6272.02</v>
      </c>
      <c r="AE1600" s="722">
        <f t="shared" si="77"/>
        <v>56926.16</v>
      </c>
      <c r="AF1600" s="31"/>
      <c r="AG1600" s="31"/>
    </row>
    <row r="1601" spans="1:33" ht="30" customHeight="1">
      <c r="A1601" s="194" t="s">
        <v>6974</v>
      </c>
      <c r="B1601" s="129" t="s">
        <v>5826</v>
      </c>
      <c r="C1601" s="127">
        <v>45282</v>
      </c>
      <c r="D1601" s="127">
        <v>45294</v>
      </c>
      <c r="E1601" s="37"/>
      <c r="F1601" s="94"/>
      <c r="G1601" s="99">
        <v>8600</v>
      </c>
      <c r="H1601" s="130" t="s">
        <v>1594</v>
      </c>
      <c r="I1601" s="131"/>
      <c r="J1601" s="132" t="s">
        <v>5827</v>
      </c>
      <c r="K1601" s="133" t="s">
        <v>4786</v>
      </c>
      <c r="L1601" s="134" t="s">
        <v>128</v>
      </c>
      <c r="M1601" s="135" t="s">
        <v>5849</v>
      </c>
      <c r="N1601" s="115"/>
      <c r="O1601" s="74">
        <v>3</v>
      </c>
      <c r="P1601" s="74">
        <v>3</v>
      </c>
      <c r="Q1601" s="160" t="s">
        <v>5828</v>
      </c>
      <c r="R1601" s="71"/>
      <c r="S1601" s="71"/>
      <c r="T1601" s="71"/>
      <c r="U1601" s="71"/>
      <c r="V1601" s="68" t="s">
        <v>256</v>
      </c>
      <c r="W1601" s="182"/>
      <c r="X1601" s="68"/>
      <c r="Y1601" s="71"/>
      <c r="Z1601" s="75"/>
      <c r="AA1601" s="36"/>
      <c r="AB1601" s="102" t="s">
        <v>5585</v>
      </c>
      <c r="AC1601" s="280"/>
      <c r="AD1601" s="280"/>
      <c r="AE1601" s="280"/>
      <c r="AF1601" s="31"/>
      <c r="AG1601" s="31"/>
    </row>
    <row r="1602" spans="1:33" ht="30" customHeight="1">
      <c r="A1602" s="897" t="s">
        <v>6901</v>
      </c>
      <c r="B1602" s="5096" t="s">
        <v>5829</v>
      </c>
      <c r="C1602" s="764">
        <v>45282</v>
      </c>
      <c r="D1602" s="764">
        <v>45288</v>
      </c>
      <c r="E1602" s="593"/>
      <c r="F1602" s="833"/>
      <c r="G1602" s="710">
        <v>8636</v>
      </c>
      <c r="H1602" s="1099" t="s">
        <v>3074</v>
      </c>
      <c r="I1602" s="1091"/>
      <c r="J1602" s="1098" t="s">
        <v>5761</v>
      </c>
      <c r="K1602" s="1094" t="s">
        <v>5830</v>
      </c>
      <c r="L1602" s="1090" t="s">
        <v>173</v>
      </c>
      <c r="M1602" s="771" t="s">
        <v>5850</v>
      </c>
      <c r="N1602" s="969"/>
      <c r="O1602" s="675">
        <v>1</v>
      </c>
      <c r="P1602" s="675">
        <v>1</v>
      </c>
      <c r="Q1602" s="1102" t="s">
        <v>5831</v>
      </c>
      <c r="R1602" s="712"/>
      <c r="S1602" s="712"/>
      <c r="T1602" s="712"/>
      <c r="U1602" s="712"/>
      <c r="V1602" s="774" t="s">
        <v>2073</v>
      </c>
      <c r="W1602" s="714"/>
      <c r="X1602" s="721" t="s">
        <v>37</v>
      </c>
      <c r="Y1602" s="712"/>
      <c r="Z1602" s="726" t="s">
        <v>45</v>
      </c>
      <c r="AA1602" s="592"/>
      <c r="AB1602" s="847" t="s">
        <v>5585</v>
      </c>
      <c r="AC1602" s="722">
        <v>0</v>
      </c>
      <c r="AD1602" s="722">
        <v>8019</v>
      </c>
      <c r="AE1602" s="722">
        <f t="shared" si="77"/>
        <v>8019</v>
      </c>
      <c r="AF1602" s="42">
        <v>710</v>
      </c>
      <c r="AG1602" s="31" t="s">
        <v>362</v>
      </c>
    </row>
    <row r="1603" spans="1:33" ht="30" customHeight="1">
      <c r="A1603" s="614" t="s">
        <v>6952</v>
      </c>
      <c r="B1603" s="5096" t="s">
        <v>5832</v>
      </c>
      <c r="C1603" s="764">
        <v>45280</v>
      </c>
      <c r="D1603" s="764">
        <v>45287</v>
      </c>
      <c r="E1603" s="655"/>
      <c r="F1603" s="833"/>
      <c r="G1603" s="710"/>
      <c r="H1603" s="1099"/>
      <c r="I1603" s="1091" t="s">
        <v>92</v>
      </c>
      <c r="J1603" s="1098" t="s">
        <v>5833</v>
      </c>
      <c r="K1603" s="1094" t="s">
        <v>5834</v>
      </c>
      <c r="L1603" s="1090" t="s">
        <v>28</v>
      </c>
      <c r="M1603" s="771" t="s">
        <v>5851</v>
      </c>
      <c r="N1603" s="969"/>
      <c r="O1603" s="675">
        <v>2</v>
      </c>
      <c r="P1603" s="675">
        <v>2</v>
      </c>
      <c r="Q1603" s="1102" t="s">
        <v>5835</v>
      </c>
      <c r="R1603" s="712"/>
      <c r="S1603" s="712"/>
      <c r="T1603" s="712"/>
      <c r="U1603" s="712"/>
      <c r="V1603" s="987" t="s">
        <v>2073</v>
      </c>
      <c r="W1603" s="714"/>
      <c r="X1603" s="721" t="s">
        <v>37</v>
      </c>
      <c r="Y1603" s="712"/>
      <c r="Z1603" s="726" t="s">
        <v>45</v>
      </c>
      <c r="AA1603" s="592"/>
      <c r="AB1603" s="847" t="s">
        <v>5537</v>
      </c>
      <c r="AC1603" s="722">
        <v>0</v>
      </c>
      <c r="AD1603" s="722">
        <v>7938</v>
      </c>
      <c r="AE1603" s="722">
        <f t="shared" si="77"/>
        <v>15876</v>
      </c>
      <c r="AF1603" s="31">
        <v>697</v>
      </c>
      <c r="AG1603" s="273" t="s">
        <v>362</v>
      </c>
    </row>
    <row r="1604" spans="1:33" ht="30" customHeight="1">
      <c r="A1604" s="737" t="s">
        <v>6960</v>
      </c>
      <c r="B1604" s="5096" t="s">
        <v>5836</v>
      </c>
      <c r="C1604" s="764">
        <v>45281</v>
      </c>
      <c r="D1604" s="764">
        <v>45287</v>
      </c>
      <c r="E1604" s="655"/>
      <c r="F1604" s="833"/>
      <c r="G1604" s="710">
        <v>8595</v>
      </c>
      <c r="H1604" s="1099"/>
      <c r="I1604" s="1091" t="s">
        <v>92</v>
      </c>
      <c r="J1604" s="1098" t="s">
        <v>5837</v>
      </c>
      <c r="K1604" s="1094" t="s">
        <v>4089</v>
      </c>
      <c r="L1604" s="1090" t="s">
        <v>173</v>
      </c>
      <c r="M1604" s="771" t="s">
        <v>5852</v>
      </c>
      <c r="N1604" s="969"/>
      <c r="O1604" s="675">
        <v>1</v>
      </c>
      <c r="P1604" s="675">
        <v>1</v>
      </c>
      <c r="Q1604" s="1102" t="s">
        <v>5838</v>
      </c>
      <c r="R1604" s="712"/>
      <c r="S1604" s="712"/>
      <c r="T1604" s="712"/>
      <c r="U1604" s="712"/>
      <c r="V1604" s="619" t="s">
        <v>2073</v>
      </c>
      <c r="W1604" s="714"/>
      <c r="X1604" s="721" t="s">
        <v>37</v>
      </c>
      <c r="Y1604" s="712"/>
      <c r="Z1604" s="726" t="s">
        <v>45</v>
      </c>
      <c r="AA1604" s="592"/>
      <c r="AB1604" s="847" t="s">
        <v>5541</v>
      </c>
      <c r="AC1604" s="722">
        <v>0</v>
      </c>
      <c r="AD1604" s="722">
        <v>7000</v>
      </c>
      <c r="AE1604" s="722">
        <f t="shared" si="77"/>
        <v>7000</v>
      </c>
      <c r="AF1604" s="31"/>
      <c r="AG1604" s="31"/>
    </row>
    <row r="1605" spans="1:33" ht="30" customHeight="1">
      <c r="A1605" s="757" t="s">
        <v>6970</v>
      </c>
      <c r="B1605" s="5096" t="s">
        <v>5839</v>
      </c>
      <c r="C1605" s="764">
        <v>45280</v>
      </c>
      <c r="D1605" s="764">
        <v>45286</v>
      </c>
      <c r="E1605" s="655"/>
      <c r="F1605" s="833"/>
      <c r="G1605" s="710">
        <v>8604</v>
      </c>
      <c r="H1605" s="1099" t="s">
        <v>768</v>
      </c>
      <c r="I1605" s="1091" t="s">
        <v>92</v>
      </c>
      <c r="J1605" s="1098" t="s">
        <v>5840</v>
      </c>
      <c r="K1605" s="1094" t="s">
        <v>5841</v>
      </c>
      <c r="L1605" s="1090" t="s">
        <v>1102</v>
      </c>
      <c r="M1605" s="771" t="s">
        <v>5853</v>
      </c>
      <c r="N1605" s="969"/>
      <c r="O1605" s="675">
        <v>24</v>
      </c>
      <c r="P1605" s="675">
        <v>24</v>
      </c>
      <c r="Q1605" s="1102" t="s">
        <v>5842</v>
      </c>
      <c r="R1605" s="712"/>
      <c r="S1605" s="712"/>
      <c r="T1605" s="712"/>
      <c r="U1605" s="712"/>
      <c r="V1605" s="811" t="s">
        <v>2073</v>
      </c>
      <c r="W1605" s="714"/>
      <c r="X1605" s="721" t="s">
        <v>37</v>
      </c>
      <c r="Y1605" s="712"/>
      <c r="Z1605" s="726" t="s">
        <v>45</v>
      </c>
      <c r="AA1605" s="592"/>
      <c r="AB1605" s="847" t="s">
        <v>5585</v>
      </c>
      <c r="AC1605" s="722">
        <v>0</v>
      </c>
      <c r="AD1605" s="722">
        <v>7350</v>
      </c>
      <c r="AE1605" s="722">
        <f t="shared" si="77"/>
        <v>176400</v>
      </c>
      <c r="AF1605" s="42">
        <v>715</v>
      </c>
      <c r="AG1605" s="31" t="s">
        <v>362</v>
      </c>
    </row>
    <row r="1606" spans="1:33" ht="30" customHeight="1">
      <c r="A1606" s="5304" t="s">
        <v>6942</v>
      </c>
      <c r="B1606" s="5441" t="s">
        <v>5843</v>
      </c>
      <c r="C1606" s="532">
        <v>45278</v>
      </c>
      <c r="D1606" s="532">
        <v>45289</v>
      </c>
      <c r="E1606" s="422"/>
      <c r="F1606" s="44"/>
      <c r="G1606" s="531">
        <v>8638</v>
      </c>
      <c r="H1606" s="117">
        <v>126</v>
      </c>
      <c r="I1606" s="533"/>
      <c r="J1606" s="5303" t="s">
        <v>2709</v>
      </c>
      <c r="K1606" s="547" t="s">
        <v>5844</v>
      </c>
      <c r="L1606" s="116" t="s">
        <v>173</v>
      </c>
      <c r="M1606" s="338" t="s">
        <v>5854</v>
      </c>
      <c r="N1606" s="118"/>
      <c r="O1606" s="50">
        <v>1</v>
      </c>
      <c r="P1606" s="50">
        <v>1</v>
      </c>
      <c r="Q1606" s="548" t="s">
        <v>5845</v>
      </c>
      <c r="R1606" s="52"/>
      <c r="S1606" s="26"/>
      <c r="T1606" s="26"/>
      <c r="U1606" s="26"/>
      <c r="V1606" s="31" t="s">
        <v>2073</v>
      </c>
      <c r="W1606" s="142"/>
      <c r="X1606" s="31" t="s">
        <v>37</v>
      </c>
      <c r="Y1606" s="26"/>
      <c r="Z1606" s="3796"/>
      <c r="AA1606" s="3566">
        <v>4504126417</v>
      </c>
      <c r="AB1606" s="276" t="s">
        <v>5541</v>
      </c>
      <c r="AC1606" s="33">
        <v>0</v>
      </c>
      <c r="AD1606" s="33">
        <v>7613</v>
      </c>
      <c r="AE1606" s="33">
        <f t="shared" si="77"/>
        <v>7613</v>
      </c>
      <c r="AF1606" s="31"/>
      <c r="AG1606" s="31"/>
    </row>
    <row r="1607" spans="1:33" ht="30" customHeight="1">
      <c r="A1607" s="737" t="s">
        <v>6973</v>
      </c>
      <c r="B1607" s="5096" t="s">
        <v>5846</v>
      </c>
      <c r="C1607" s="764">
        <v>45280</v>
      </c>
      <c r="D1607" s="764">
        <v>45289</v>
      </c>
      <c r="E1607" s="593"/>
      <c r="F1607" s="833"/>
      <c r="G1607" s="710">
        <v>8598</v>
      </c>
      <c r="H1607" s="1099" t="s">
        <v>5752</v>
      </c>
      <c r="I1607" s="1091"/>
      <c r="J1607" s="1098" t="s">
        <v>5847</v>
      </c>
      <c r="K1607" s="1094" t="s">
        <v>4562</v>
      </c>
      <c r="L1607" s="1090" t="s">
        <v>28</v>
      </c>
      <c r="M1607" s="771" t="s">
        <v>5855</v>
      </c>
      <c r="N1607" s="969"/>
      <c r="O1607" s="675">
        <v>2</v>
      </c>
      <c r="P1607" s="675">
        <v>2</v>
      </c>
      <c r="Q1607" s="1102" t="s">
        <v>5848</v>
      </c>
      <c r="R1607" s="712"/>
      <c r="S1607" s="712"/>
      <c r="T1607" s="712"/>
      <c r="U1607" s="712"/>
      <c r="V1607" s="835" t="s">
        <v>2073</v>
      </c>
      <c r="W1607" s="714"/>
      <c r="X1607" s="990" t="s">
        <v>37</v>
      </c>
      <c r="Y1607" s="712"/>
      <c r="Z1607" s="726" t="s">
        <v>45</v>
      </c>
      <c r="AA1607" s="592"/>
      <c r="AB1607" s="847" t="s">
        <v>5541</v>
      </c>
      <c r="AC1607" s="722">
        <v>4500</v>
      </c>
      <c r="AD1607" s="722">
        <v>6272.02</v>
      </c>
      <c r="AE1607" s="722">
        <f t="shared" si="77"/>
        <v>17044.04</v>
      </c>
      <c r="AF1607" s="31"/>
      <c r="AG1607" s="31"/>
    </row>
    <row r="1608" spans="1:33" ht="30" customHeight="1">
      <c r="A1608" s="757" t="s">
        <v>6963</v>
      </c>
      <c r="B1608" s="5096" t="s">
        <v>5856</v>
      </c>
      <c r="C1608" s="764">
        <v>45285</v>
      </c>
      <c r="D1608" s="764">
        <v>45295</v>
      </c>
      <c r="E1608" s="593"/>
      <c r="F1608" s="833"/>
      <c r="G1608" s="710">
        <v>8630</v>
      </c>
      <c r="H1608" s="1099" t="s">
        <v>5857</v>
      </c>
      <c r="I1608" s="1091" t="s">
        <v>25</v>
      </c>
      <c r="J1608" s="1098" t="s">
        <v>5858</v>
      </c>
      <c r="K1608" s="1094" t="s">
        <v>5859</v>
      </c>
      <c r="L1608" s="1090" t="s">
        <v>28</v>
      </c>
      <c r="M1608" s="771" t="s">
        <v>5869</v>
      </c>
      <c r="N1608" s="969"/>
      <c r="O1608" s="675">
        <v>2</v>
      </c>
      <c r="P1608" s="675">
        <v>2</v>
      </c>
      <c r="Q1608" s="1102" t="s">
        <v>5860</v>
      </c>
      <c r="R1608" s="712"/>
      <c r="S1608" s="712"/>
      <c r="T1608" s="712"/>
      <c r="U1608" s="712"/>
      <c r="V1608" s="984" t="s">
        <v>2073</v>
      </c>
      <c r="W1608" s="714"/>
      <c r="X1608" s="721" t="s">
        <v>37</v>
      </c>
      <c r="Y1608" s="712"/>
      <c r="Z1608" s="726" t="s">
        <v>45</v>
      </c>
      <c r="AA1608" s="592"/>
      <c r="AB1608" s="847" t="s">
        <v>5538</v>
      </c>
      <c r="AC1608" s="722">
        <v>0</v>
      </c>
      <c r="AD1608" s="722">
        <v>7475</v>
      </c>
      <c r="AE1608" s="722">
        <f t="shared" si="77"/>
        <v>14950</v>
      </c>
      <c r="AF1608" s="42">
        <v>13</v>
      </c>
      <c r="AG1608" s="273" t="s">
        <v>362</v>
      </c>
    </row>
    <row r="1609" spans="1:33" ht="30" customHeight="1">
      <c r="A1609" s="614" t="s">
        <v>6949</v>
      </c>
      <c r="B1609" s="5096" t="s">
        <v>5861</v>
      </c>
      <c r="C1609" s="764">
        <v>45285</v>
      </c>
      <c r="D1609" s="764">
        <v>45292</v>
      </c>
      <c r="E1609" s="593"/>
      <c r="F1609" s="833"/>
      <c r="G1609" s="710">
        <v>8615</v>
      </c>
      <c r="H1609" s="1099" t="s">
        <v>5862</v>
      </c>
      <c r="I1609" s="1091"/>
      <c r="J1609" s="1098" t="s">
        <v>4327</v>
      </c>
      <c r="K1609" s="1094" t="s">
        <v>5863</v>
      </c>
      <c r="L1609" s="1090" t="s">
        <v>1888</v>
      </c>
      <c r="M1609" s="771" t="s">
        <v>5870</v>
      </c>
      <c r="N1609" s="969"/>
      <c r="O1609" s="675">
        <v>4</v>
      </c>
      <c r="P1609" s="675">
        <v>4</v>
      </c>
      <c r="Q1609" s="1102" t="s">
        <v>5864</v>
      </c>
      <c r="R1609" s="712"/>
      <c r="S1609" s="712"/>
      <c r="T1609" s="712"/>
      <c r="U1609" s="712"/>
      <c r="V1609" s="619" t="s">
        <v>2073</v>
      </c>
      <c r="W1609" s="714"/>
      <c r="X1609" s="619"/>
      <c r="Y1609" s="712"/>
      <c r="Z1609" s="726" t="s">
        <v>45</v>
      </c>
      <c r="AA1609" s="592"/>
      <c r="AB1609" s="847" t="s">
        <v>5543</v>
      </c>
      <c r="AC1609" s="722">
        <v>0</v>
      </c>
      <c r="AD1609" s="722">
        <v>3902.66</v>
      </c>
      <c r="AE1609" s="722">
        <f t="shared" si="77"/>
        <v>15610.64</v>
      </c>
      <c r="AF1609" s="31"/>
      <c r="AG1609" s="31"/>
    </row>
    <row r="1610" spans="1:33" ht="30" customHeight="1">
      <c r="A1610" s="897" t="s">
        <v>6896</v>
      </c>
      <c r="B1610" s="5096" t="s">
        <v>5865</v>
      </c>
      <c r="C1610" s="764">
        <v>45282</v>
      </c>
      <c r="D1610" s="764">
        <v>45293</v>
      </c>
      <c r="E1610" s="593"/>
      <c r="F1610" s="833"/>
      <c r="G1610" s="710">
        <v>8644</v>
      </c>
      <c r="H1610" s="1099" t="s">
        <v>576</v>
      </c>
      <c r="I1610" s="1091"/>
      <c r="J1610" s="1098" t="s">
        <v>5866</v>
      </c>
      <c r="K1610" s="1094" t="s">
        <v>5867</v>
      </c>
      <c r="L1610" s="1090" t="s">
        <v>173</v>
      </c>
      <c r="M1610" s="771" t="s">
        <v>5871</v>
      </c>
      <c r="N1610" s="969"/>
      <c r="O1610" s="675">
        <v>1</v>
      </c>
      <c r="P1610" s="675">
        <v>1</v>
      </c>
      <c r="Q1610" s="1102" t="s">
        <v>5868</v>
      </c>
      <c r="R1610" s="712"/>
      <c r="S1610" s="712"/>
      <c r="T1610" s="712"/>
      <c r="U1610" s="712"/>
      <c r="V1610" s="619" t="s">
        <v>2073</v>
      </c>
      <c r="W1610" s="714"/>
      <c r="X1610" s="1666" t="s">
        <v>37</v>
      </c>
      <c r="Y1610" s="712"/>
      <c r="Z1610" s="3805" t="s">
        <v>45</v>
      </c>
      <c r="AA1610" s="592"/>
      <c r="AB1610" s="847" t="s">
        <v>5585</v>
      </c>
      <c r="AC1610" s="722">
        <v>4860</v>
      </c>
      <c r="AD1610" s="722">
        <v>7096.32</v>
      </c>
      <c r="AE1610" s="722">
        <f t="shared" si="77"/>
        <v>11956.32</v>
      </c>
      <c r="AF1610" s="31"/>
      <c r="AG1610" s="31"/>
    </row>
    <row r="1611" spans="1:33" ht="30" customHeight="1">
      <c r="A1611" s="614" t="s">
        <v>6971</v>
      </c>
      <c r="B1611" s="5096" t="s">
        <v>5873</v>
      </c>
      <c r="C1611" s="764">
        <v>45285</v>
      </c>
      <c r="D1611" s="764">
        <v>45289</v>
      </c>
      <c r="E1611" s="593"/>
      <c r="F1611" s="833"/>
      <c r="G1611" s="710">
        <v>8601</v>
      </c>
      <c r="H1611" s="1099" t="s">
        <v>5874</v>
      </c>
      <c r="I1611" s="1091"/>
      <c r="J1611" s="1098" t="s">
        <v>5875</v>
      </c>
      <c r="K1611" s="1094" t="s">
        <v>5876</v>
      </c>
      <c r="L1611" s="1090" t="s">
        <v>173</v>
      </c>
      <c r="M1611" s="771" t="s">
        <v>5918</v>
      </c>
      <c r="N1611" s="969"/>
      <c r="O1611" s="675">
        <v>1</v>
      </c>
      <c r="P1611" s="675">
        <v>1</v>
      </c>
      <c r="Q1611" s="1102" t="s">
        <v>5877</v>
      </c>
      <c r="R1611" s="712"/>
      <c r="S1611" s="712"/>
      <c r="T1611" s="712"/>
      <c r="U1611" s="712"/>
      <c r="V1611" s="737" t="s">
        <v>2073</v>
      </c>
      <c r="W1611" s="714"/>
      <c r="X1611" s="619" t="s">
        <v>37</v>
      </c>
      <c r="Y1611" s="712"/>
      <c r="Z1611" s="3795" t="s">
        <v>45</v>
      </c>
      <c r="AA1611" s="592"/>
      <c r="AB1611" s="847" t="s">
        <v>5537</v>
      </c>
      <c r="AC1611" s="722">
        <v>0</v>
      </c>
      <c r="AD1611" s="722">
        <v>7425</v>
      </c>
      <c r="AE1611" s="722">
        <f t="shared" si="77"/>
        <v>7425</v>
      </c>
      <c r="AF1611" s="31"/>
      <c r="AG1611" s="31"/>
    </row>
    <row r="1612" spans="1:33" ht="30" customHeight="1">
      <c r="A1612" s="591" t="s">
        <v>6900</v>
      </c>
      <c r="B1612" s="5096" t="s">
        <v>5878</v>
      </c>
      <c r="C1612" s="764">
        <v>45286</v>
      </c>
      <c r="D1612" s="764">
        <v>45300</v>
      </c>
      <c r="E1612" s="593"/>
      <c r="F1612" s="833"/>
      <c r="G1612" s="710">
        <v>8625</v>
      </c>
      <c r="H1612" s="1099" t="s">
        <v>5879</v>
      </c>
      <c r="I1612" s="1091"/>
      <c r="J1612" s="1098" t="s">
        <v>5880</v>
      </c>
      <c r="K1612" s="1094" t="s">
        <v>5881</v>
      </c>
      <c r="L1612" s="1090" t="s">
        <v>173</v>
      </c>
      <c r="M1612" s="771" t="s">
        <v>5919</v>
      </c>
      <c r="N1612" s="969"/>
      <c r="O1612" s="675">
        <v>1</v>
      </c>
      <c r="P1612" s="675">
        <v>1</v>
      </c>
      <c r="Q1612" s="1102" t="s">
        <v>5882</v>
      </c>
      <c r="R1612" s="712"/>
      <c r="S1612" s="712"/>
      <c r="T1612" s="712"/>
      <c r="U1612" s="712"/>
      <c r="V1612" s="991" t="s">
        <v>2073</v>
      </c>
      <c r="W1612" s="714"/>
      <c r="X1612" s="619" t="s">
        <v>37</v>
      </c>
      <c r="Y1612" s="712"/>
      <c r="Z1612" s="3786" t="s">
        <v>45</v>
      </c>
      <c r="AA1612" s="592"/>
      <c r="AB1612" s="847" t="s">
        <v>5537</v>
      </c>
      <c r="AC1612" s="722">
        <v>0</v>
      </c>
      <c r="AD1612" s="722">
        <v>5940</v>
      </c>
      <c r="AE1612" s="722">
        <f t="shared" si="77"/>
        <v>5940</v>
      </c>
      <c r="AF1612" s="31"/>
      <c r="AG1612" s="31"/>
    </row>
    <row r="1613" spans="1:33" ht="30" customHeight="1">
      <c r="A1613" s="893" t="s">
        <v>6952</v>
      </c>
      <c r="B1613" s="9020" t="s">
        <v>5883</v>
      </c>
      <c r="C1613" s="8843">
        <v>45285</v>
      </c>
      <c r="D1613" s="8843">
        <v>45341</v>
      </c>
      <c r="E1613" s="8864"/>
      <c r="F1613" s="8877"/>
      <c r="G1613" s="8849">
        <v>8646</v>
      </c>
      <c r="H1613" s="8849">
        <v>440</v>
      </c>
      <c r="I1613" s="8849"/>
      <c r="J1613" s="9602" t="s">
        <v>5884</v>
      </c>
      <c r="K1613" s="9620" t="s">
        <v>5886</v>
      </c>
      <c r="L1613" s="1036" t="s">
        <v>76</v>
      </c>
      <c r="M1613" s="8868" t="s">
        <v>5920</v>
      </c>
      <c r="N1613" s="1092" t="s">
        <v>3952</v>
      </c>
      <c r="O1613" s="679">
        <v>4</v>
      </c>
      <c r="P1613" s="679">
        <v>4</v>
      </c>
      <c r="Q1613" s="9138" t="s">
        <v>5885</v>
      </c>
      <c r="R1613" s="8859"/>
      <c r="S1613" s="712"/>
      <c r="T1613" s="712"/>
      <c r="U1613" s="712"/>
      <c r="V1613" s="9588" t="s">
        <v>2073</v>
      </c>
      <c r="W1613" s="8859"/>
      <c r="X1613" s="9588" t="s">
        <v>37</v>
      </c>
      <c r="Y1613" s="8859"/>
      <c r="Z1613" s="8918" t="s">
        <v>45</v>
      </c>
      <c r="AA1613" s="8924"/>
      <c r="AB1613" s="8907" t="s">
        <v>5584</v>
      </c>
      <c r="AC1613" s="8912">
        <v>24300</v>
      </c>
      <c r="AD1613" s="722">
        <v>7938</v>
      </c>
      <c r="AE1613" s="8912">
        <f>SUM(AD1613*P1613+AD1614*P1614+AC1613)</f>
        <v>109952</v>
      </c>
      <c r="AF1613" s="9224"/>
      <c r="AG1613" s="9224"/>
    </row>
    <row r="1614" spans="1:33" ht="30" customHeight="1">
      <c r="A1614" s="893" t="s">
        <v>6952</v>
      </c>
      <c r="B1614" s="9021"/>
      <c r="C1614" s="8845"/>
      <c r="D1614" s="8845"/>
      <c r="E1614" s="8866"/>
      <c r="F1614" s="8878"/>
      <c r="G1614" s="8850"/>
      <c r="H1614" s="8850"/>
      <c r="I1614" s="8850"/>
      <c r="J1614" s="8854"/>
      <c r="K1614" s="8848"/>
      <c r="L1614" s="1452" t="s">
        <v>3188</v>
      </c>
      <c r="M1614" s="8869"/>
      <c r="N1614" s="3393" t="s">
        <v>3954</v>
      </c>
      <c r="O1614" s="675">
        <v>1</v>
      </c>
      <c r="P1614" s="675">
        <v>1</v>
      </c>
      <c r="Q1614" s="8892"/>
      <c r="R1614" s="8860"/>
      <c r="S1614" s="712"/>
      <c r="T1614" s="712"/>
      <c r="U1614" s="712"/>
      <c r="V1614" s="8850"/>
      <c r="W1614" s="8860"/>
      <c r="X1614" s="8850"/>
      <c r="Y1614" s="8860"/>
      <c r="Z1614" s="8894"/>
      <c r="AA1614" s="8924"/>
      <c r="AB1614" s="8908"/>
      <c r="AC1614" s="8913"/>
      <c r="AD1614" s="722">
        <v>53900</v>
      </c>
      <c r="AE1614" s="8913"/>
      <c r="AF1614" s="9071"/>
      <c r="AG1614" s="9071"/>
    </row>
    <row r="1615" spans="1:33" ht="30" customHeight="1">
      <c r="A1615" s="614" t="s">
        <v>6952</v>
      </c>
      <c r="B1615" s="5096" t="s">
        <v>5887</v>
      </c>
      <c r="C1615" s="764">
        <v>45285</v>
      </c>
      <c r="D1615" s="764">
        <v>45299</v>
      </c>
      <c r="E1615" s="593"/>
      <c r="F1615" s="833"/>
      <c r="G1615" s="710">
        <v>8646</v>
      </c>
      <c r="H1615" s="1099">
        <v>435</v>
      </c>
      <c r="I1615" s="1091"/>
      <c r="J1615" s="1098" t="s">
        <v>5888</v>
      </c>
      <c r="K1615" s="1094" t="s">
        <v>5889</v>
      </c>
      <c r="L1615" s="1090" t="s">
        <v>28</v>
      </c>
      <c r="M1615" s="771" t="s">
        <v>5921</v>
      </c>
      <c r="N1615" s="969"/>
      <c r="O1615" s="675">
        <v>2</v>
      </c>
      <c r="P1615" s="675">
        <v>2</v>
      </c>
      <c r="Q1615" s="1102" t="s">
        <v>5890</v>
      </c>
      <c r="R1615" s="712"/>
      <c r="S1615" s="712"/>
      <c r="T1615" s="712"/>
      <c r="U1615" s="712"/>
      <c r="V1615" s="774" t="s">
        <v>2073</v>
      </c>
      <c r="W1615" s="714"/>
      <c r="X1615" s="3165" t="s">
        <v>37</v>
      </c>
      <c r="Y1615" s="712"/>
      <c r="Z1615" s="726" t="s">
        <v>45</v>
      </c>
      <c r="AA1615" s="592"/>
      <c r="AB1615" s="847" t="s">
        <v>5584</v>
      </c>
      <c r="AC1615" s="722">
        <v>24300</v>
      </c>
      <c r="AD1615" s="722">
        <v>7938</v>
      </c>
      <c r="AE1615" s="722">
        <f t="shared" ref="AE1615:AE1669" si="78">SUM(AD1615*P1615+AC1615)</f>
        <v>40176</v>
      </c>
      <c r="AF1615" s="31"/>
      <c r="AG1615" s="31"/>
    </row>
    <row r="1616" spans="1:33" ht="30" customHeight="1">
      <c r="A1616" s="757" t="s">
        <v>6959</v>
      </c>
      <c r="B1616" s="5096" t="s">
        <v>5891</v>
      </c>
      <c r="C1616" s="764">
        <v>45285</v>
      </c>
      <c r="D1616" s="764">
        <v>45292</v>
      </c>
      <c r="E1616" s="593"/>
      <c r="F1616" s="833"/>
      <c r="G1616" s="710">
        <v>8634</v>
      </c>
      <c r="H1616" s="1099" t="s">
        <v>5216</v>
      </c>
      <c r="I1616" s="1091"/>
      <c r="J1616" s="1098" t="s">
        <v>5892</v>
      </c>
      <c r="K1616" s="1094" t="s">
        <v>5893</v>
      </c>
      <c r="L1616" s="1090" t="s">
        <v>76</v>
      </c>
      <c r="M1616" s="771" t="s">
        <v>5922</v>
      </c>
      <c r="N1616" s="969"/>
      <c r="O1616" s="675">
        <v>4</v>
      </c>
      <c r="P1616" s="675">
        <v>4</v>
      </c>
      <c r="Q1616" s="1102" t="s">
        <v>5894</v>
      </c>
      <c r="R1616" s="712"/>
      <c r="S1616" s="712"/>
      <c r="T1616" s="712"/>
      <c r="U1616" s="712"/>
      <c r="V1616" s="992" t="s">
        <v>2073</v>
      </c>
      <c r="W1616" s="714"/>
      <c r="X1616" s="3165" t="s">
        <v>37</v>
      </c>
      <c r="Y1616" s="712"/>
      <c r="Z1616" s="3795" t="s">
        <v>45</v>
      </c>
      <c r="AA1616" s="592"/>
      <c r="AB1616" s="847" t="s">
        <v>5537</v>
      </c>
      <c r="AC1616" s="722">
        <v>0</v>
      </c>
      <c r="AD1616" s="722">
        <v>7425</v>
      </c>
      <c r="AE1616" s="722">
        <f t="shared" si="78"/>
        <v>29700</v>
      </c>
      <c r="AF1616" s="31"/>
      <c r="AG1616" s="31"/>
    </row>
    <row r="1617" spans="1:33" ht="30" customHeight="1">
      <c r="A1617" s="737" t="s">
        <v>6959</v>
      </c>
      <c r="B1617" s="5118" t="s">
        <v>5895</v>
      </c>
      <c r="C1617" s="764">
        <v>45286</v>
      </c>
      <c r="D1617" s="764">
        <v>45292</v>
      </c>
      <c r="E1617" s="593"/>
      <c r="F1617" s="833"/>
      <c r="G1617" s="710">
        <v>8634</v>
      </c>
      <c r="H1617" s="1099" t="s">
        <v>5896</v>
      </c>
      <c r="I1617" s="1091"/>
      <c r="J1617" s="1098" t="s">
        <v>5897</v>
      </c>
      <c r="K1617" s="1094" t="s">
        <v>5213</v>
      </c>
      <c r="L1617" s="1090" t="s">
        <v>28</v>
      </c>
      <c r="M1617" s="771" t="s">
        <v>5923</v>
      </c>
      <c r="N1617" s="969"/>
      <c r="O1617" s="675">
        <v>2</v>
      </c>
      <c r="P1617" s="675">
        <v>2</v>
      </c>
      <c r="Q1617" s="1102" t="s">
        <v>5898</v>
      </c>
      <c r="R1617" s="712"/>
      <c r="S1617" s="712"/>
      <c r="T1617" s="712"/>
      <c r="U1617" s="712"/>
      <c r="V1617" s="743" t="s">
        <v>2073</v>
      </c>
      <c r="W1617" s="714"/>
      <c r="X1617" s="743" t="s">
        <v>37</v>
      </c>
      <c r="Y1617" s="712"/>
      <c r="Z1617" s="3795" t="s">
        <v>45</v>
      </c>
      <c r="AA1617" s="592"/>
      <c r="AB1617" s="847" t="s">
        <v>5585</v>
      </c>
      <c r="AC1617" s="722">
        <v>0</v>
      </c>
      <c r="AD1617" s="722">
        <v>7425</v>
      </c>
      <c r="AE1617" s="722">
        <f t="shared" si="78"/>
        <v>14850</v>
      </c>
      <c r="AF1617" s="31"/>
      <c r="AG1617" s="31"/>
    </row>
    <row r="1618" spans="1:33" ht="30" customHeight="1">
      <c r="A1618" s="737" t="s">
        <v>6967</v>
      </c>
      <c r="B1618" s="5118" t="s">
        <v>5899</v>
      </c>
      <c r="C1618" s="764">
        <v>45286</v>
      </c>
      <c r="D1618" s="764">
        <v>45292</v>
      </c>
      <c r="E1618" s="593"/>
      <c r="F1618" s="833"/>
      <c r="G1618" s="710">
        <v>8607</v>
      </c>
      <c r="H1618" s="1099"/>
      <c r="I1618" s="1091" t="s">
        <v>92</v>
      </c>
      <c r="J1618" s="1098" t="s">
        <v>5900</v>
      </c>
      <c r="K1618" s="1094" t="s">
        <v>5901</v>
      </c>
      <c r="L1618" s="775" t="s">
        <v>8642</v>
      </c>
      <c r="M1618" s="771" t="s">
        <v>5924</v>
      </c>
      <c r="N1618" s="3169" t="s">
        <v>5039</v>
      </c>
      <c r="O1618" s="675">
        <v>12</v>
      </c>
      <c r="P1618" s="675">
        <v>12</v>
      </c>
      <c r="Q1618" s="1102" t="s">
        <v>5902</v>
      </c>
      <c r="R1618" s="712"/>
      <c r="S1618" s="712"/>
      <c r="T1618" s="712"/>
      <c r="U1618" s="712"/>
      <c r="V1618" s="740" t="s">
        <v>2073</v>
      </c>
      <c r="W1618" s="714"/>
      <c r="X1618" s="740" t="s">
        <v>37</v>
      </c>
      <c r="Y1618" s="712"/>
      <c r="Z1618" s="3795" t="s">
        <v>45</v>
      </c>
      <c r="AA1618" s="592"/>
      <c r="AB1618" s="847" t="s">
        <v>5535</v>
      </c>
      <c r="AC1618" s="722">
        <v>0</v>
      </c>
      <c r="AD1618" s="722">
        <v>14904</v>
      </c>
      <c r="AE1618" s="722">
        <f t="shared" si="78"/>
        <v>178848</v>
      </c>
      <c r="AF1618" s="31"/>
      <c r="AG1618" s="31"/>
    </row>
    <row r="1619" spans="1:33" ht="30" customHeight="1">
      <c r="A1619" s="737" t="s">
        <v>6967</v>
      </c>
      <c r="B1619" s="5118" t="s">
        <v>5903</v>
      </c>
      <c r="C1619" s="764">
        <v>45286</v>
      </c>
      <c r="D1619" s="764">
        <v>45292</v>
      </c>
      <c r="E1619" s="655"/>
      <c r="F1619" s="833"/>
      <c r="G1619" s="710">
        <v>8607</v>
      </c>
      <c r="H1619" s="1099" t="s">
        <v>5904</v>
      </c>
      <c r="I1619" s="1091"/>
      <c r="J1619" s="1098" t="s">
        <v>5905</v>
      </c>
      <c r="K1619" s="1094" t="s">
        <v>5906</v>
      </c>
      <c r="L1619" s="1090" t="s">
        <v>173</v>
      </c>
      <c r="M1619" s="771" t="s">
        <v>5925</v>
      </c>
      <c r="N1619" s="969"/>
      <c r="O1619" s="675">
        <v>1</v>
      </c>
      <c r="P1619" s="675">
        <v>1</v>
      </c>
      <c r="Q1619" s="1102" t="s">
        <v>5907</v>
      </c>
      <c r="R1619" s="712"/>
      <c r="S1619" s="712"/>
      <c r="T1619" s="712"/>
      <c r="U1619" s="712"/>
      <c r="V1619" s="936" t="s">
        <v>2073</v>
      </c>
      <c r="W1619" s="714"/>
      <c r="X1619" s="721" t="s">
        <v>37</v>
      </c>
      <c r="Y1619" s="712"/>
      <c r="Z1619" s="726" t="s">
        <v>45</v>
      </c>
      <c r="AA1619" s="592"/>
      <c r="AB1619" s="847" t="s">
        <v>5535</v>
      </c>
      <c r="AC1619" s="722">
        <v>0</v>
      </c>
      <c r="AD1619" s="722">
        <v>6900</v>
      </c>
      <c r="AE1619" s="722">
        <f t="shared" si="78"/>
        <v>6900</v>
      </c>
      <c r="AF1619" s="31">
        <v>17</v>
      </c>
      <c r="AG1619" s="273" t="s">
        <v>362</v>
      </c>
    </row>
    <row r="1620" spans="1:33" ht="30" customHeight="1">
      <c r="A1620" s="737" t="s">
        <v>6967</v>
      </c>
      <c r="B1620" s="5118" t="s">
        <v>5908</v>
      </c>
      <c r="C1620" s="764">
        <v>45286</v>
      </c>
      <c r="D1620" s="764">
        <v>45292</v>
      </c>
      <c r="E1620" s="655"/>
      <c r="F1620" s="833"/>
      <c r="G1620" s="710">
        <v>8607</v>
      </c>
      <c r="H1620" s="1099">
        <v>97</v>
      </c>
      <c r="I1620" s="1091"/>
      <c r="J1620" s="1098" t="s">
        <v>5909</v>
      </c>
      <c r="K1620" s="1094" t="s">
        <v>5910</v>
      </c>
      <c r="L1620" s="1090" t="s">
        <v>173</v>
      </c>
      <c r="M1620" s="771" t="s">
        <v>5926</v>
      </c>
      <c r="N1620" s="969"/>
      <c r="O1620" s="675">
        <v>1</v>
      </c>
      <c r="P1620" s="675">
        <v>1</v>
      </c>
      <c r="Q1620" s="1102" t="s">
        <v>5805</v>
      </c>
      <c r="R1620" s="712"/>
      <c r="S1620" s="712"/>
      <c r="T1620" s="712"/>
      <c r="U1620" s="712"/>
      <c r="V1620" s="936" t="s">
        <v>2073</v>
      </c>
      <c r="W1620" s="714"/>
      <c r="X1620" s="721" t="s">
        <v>37</v>
      </c>
      <c r="Y1620" s="712"/>
      <c r="Z1620" s="726" t="s">
        <v>45</v>
      </c>
      <c r="AA1620" s="592"/>
      <c r="AB1620" s="847" t="s">
        <v>5542</v>
      </c>
      <c r="AC1620" s="722">
        <v>0</v>
      </c>
      <c r="AD1620" s="722">
        <v>6900</v>
      </c>
      <c r="AE1620" s="722">
        <f t="shared" si="78"/>
        <v>6900</v>
      </c>
      <c r="AF1620" s="42">
        <v>3</v>
      </c>
      <c r="AG1620" s="273" t="s">
        <v>362</v>
      </c>
    </row>
    <row r="1621" spans="1:33" ht="30" customHeight="1">
      <c r="A1621" s="614" t="s">
        <v>6953</v>
      </c>
      <c r="B1621" s="5118" t="s">
        <v>5911</v>
      </c>
      <c r="C1621" s="764">
        <v>45286</v>
      </c>
      <c r="D1621" s="764">
        <v>45292</v>
      </c>
      <c r="E1621" s="593"/>
      <c r="F1621" s="833"/>
      <c r="G1621" s="710">
        <v>8599</v>
      </c>
      <c r="H1621" s="1099" t="s">
        <v>1698</v>
      </c>
      <c r="I1621" s="1091"/>
      <c r="J1621" s="1098" t="s">
        <v>4251</v>
      </c>
      <c r="K1621" s="1094" t="s">
        <v>5912</v>
      </c>
      <c r="L1621" s="1090" t="s">
        <v>28</v>
      </c>
      <c r="M1621" s="771" t="s">
        <v>5927</v>
      </c>
      <c r="N1621" s="969"/>
      <c r="O1621" s="675">
        <v>2</v>
      </c>
      <c r="P1621" s="675">
        <v>2</v>
      </c>
      <c r="Q1621" s="1102" t="s">
        <v>5913</v>
      </c>
      <c r="R1621" s="712"/>
      <c r="S1621" s="712"/>
      <c r="T1621" s="712"/>
      <c r="U1621" s="712"/>
      <c r="V1621" s="619" t="s">
        <v>2073</v>
      </c>
      <c r="W1621" s="714"/>
      <c r="X1621" s="721" t="s">
        <v>37</v>
      </c>
      <c r="Y1621" s="712"/>
      <c r="Z1621" s="726" t="s">
        <v>45</v>
      </c>
      <c r="AA1621" s="592"/>
      <c r="AB1621" s="847" t="s">
        <v>5542</v>
      </c>
      <c r="AC1621" s="722">
        <v>0</v>
      </c>
      <c r="AD1621" s="722">
        <v>6296.75</v>
      </c>
      <c r="AE1621" s="722">
        <f t="shared" si="78"/>
        <v>12593.5</v>
      </c>
      <c r="AF1621" s="42">
        <v>5</v>
      </c>
      <c r="AG1621" s="273" t="s">
        <v>362</v>
      </c>
    </row>
    <row r="1622" spans="1:33" ht="30" customHeight="1">
      <c r="A1622" s="194" t="s">
        <v>6966</v>
      </c>
      <c r="B1622" s="148" t="s">
        <v>5914</v>
      </c>
      <c r="C1622" s="127">
        <v>45286</v>
      </c>
      <c r="D1622" s="127">
        <v>45300</v>
      </c>
      <c r="E1622" s="37"/>
      <c r="F1622" s="94"/>
      <c r="G1622" s="99">
        <v>5940</v>
      </c>
      <c r="H1622" s="130" t="s">
        <v>5121</v>
      </c>
      <c r="I1622" s="131"/>
      <c r="J1622" s="132" t="s">
        <v>5915</v>
      </c>
      <c r="K1622" s="133" t="s">
        <v>5916</v>
      </c>
      <c r="L1622" s="134" t="s">
        <v>76</v>
      </c>
      <c r="M1622" s="135" t="s">
        <v>5928</v>
      </c>
      <c r="N1622" s="115"/>
      <c r="O1622" s="74">
        <v>4</v>
      </c>
      <c r="P1622" s="74">
        <v>4</v>
      </c>
      <c r="Q1622" s="160" t="s">
        <v>5917</v>
      </c>
      <c r="R1622" s="71"/>
      <c r="S1622" s="71"/>
      <c r="T1622" s="71"/>
      <c r="U1622" s="71"/>
      <c r="V1622" s="81" t="s">
        <v>256</v>
      </c>
      <c r="W1622" s="182"/>
      <c r="X1622" s="68"/>
      <c r="Y1622" s="71"/>
      <c r="Z1622" s="75"/>
      <c r="AA1622" s="36"/>
      <c r="AB1622" s="102" t="s">
        <v>5543</v>
      </c>
      <c r="AC1622" s="280"/>
      <c r="AD1622" s="280"/>
      <c r="AE1622" s="280"/>
      <c r="AF1622" s="31"/>
      <c r="AG1622" s="31"/>
    </row>
    <row r="1623" spans="1:33" ht="30" customHeight="1">
      <c r="A1623" s="737" t="s">
        <v>6974</v>
      </c>
      <c r="B1623" s="5118" t="s">
        <v>5929</v>
      </c>
      <c r="C1623" s="764">
        <v>45287</v>
      </c>
      <c r="D1623" s="764">
        <v>45308</v>
      </c>
      <c r="E1623" s="593"/>
      <c r="F1623" s="833"/>
      <c r="G1623" s="710">
        <v>8600</v>
      </c>
      <c r="H1623" s="1099" t="s">
        <v>1523</v>
      </c>
      <c r="I1623" s="1091"/>
      <c r="J1623" s="1098" t="s">
        <v>5930</v>
      </c>
      <c r="K1623" s="1094" t="s">
        <v>5931</v>
      </c>
      <c r="L1623" s="1090" t="s">
        <v>173</v>
      </c>
      <c r="M1623" s="771" t="s">
        <v>5945</v>
      </c>
      <c r="N1623" s="969"/>
      <c r="O1623" s="675">
        <v>1</v>
      </c>
      <c r="P1623" s="675">
        <v>1</v>
      </c>
      <c r="Q1623" s="1102" t="s">
        <v>5932</v>
      </c>
      <c r="R1623" s="712"/>
      <c r="S1623" s="712"/>
      <c r="T1623" s="712"/>
      <c r="U1623" s="712"/>
      <c r="V1623" s="982" t="s">
        <v>2073</v>
      </c>
      <c r="W1623" s="714"/>
      <c r="X1623" s="721" t="s">
        <v>37</v>
      </c>
      <c r="Y1623" s="712"/>
      <c r="Z1623" s="726" t="s">
        <v>45</v>
      </c>
      <c r="AA1623" s="592"/>
      <c r="AB1623" s="3859" t="s">
        <v>5538</v>
      </c>
      <c r="AC1623" s="722">
        <v>13500</v>
      </c>
      <c r="AD1623" s="722">
        <v>7425</v>
      </c>
      <c r="AE1623" s="722">
        <f t="shared" si="78"/>
        <v>20925</v>
      </c>
      <c r="AF1623" s="31">
        <v>14</v>
      </c>
      <c r="AG1623" s="273" t="s">
        <v>362</v>
      </c>
    </row>
    <row r="1624" spans="1:33" ht="30" customHeight="1">
      <c r="A1624" s="737" t="s">
        <v>6950</v>
      </c>
      <c r="B1624" s="5118" t="s">
        <v>5933</v>
      </c>
      <c r="C1624" s="764">
        <v>45286</v>
      </c>
      <c r="D1624" s="764">
        <v>45295</v>
      </c>
      <c r="E1624" s="593"/>
      <c r="F1624" s="833"/>
      <c r="G1624" s="710">
        <v>8617</v>
      </c>
      <c r="H1624" s="1099">
        <v>81</v>
      </c>
      <c r="I1624" s="1091"/>
      <c r="J1624" s="1098" t="s">
        <v>5934</v>
      </c>
      <c r="K1624" s="1094" t="s">
        <v>5935</v>
      </c>
      <c r="L1624" s="1090" t="s">
        <v>173</v>
      </c>
      <c r="M1624" s="771" t="s">
        <v>5946</v>
      </c>
      <c r="N1624" s="969"/>
      <c r="O1624" s="675">
        <v>1</v>
      </c>
      <c r="P1624" s="675">
        <v>1</v>
      </c>
      <c r="Q1624" s="1102" t="s">
        <v>5936</v>
      </c>
      <c r="R1624" s="712"/>
      <c r="S1624" s="712"/>
      <c r="T1624" s="712"/>
      <c r="U1624" s="712"/>
      <c r="V1624" s="982" t="s">
        <v>2073</v>
      </c>
      <c r="W1624" s="714"/>
      <c r="X1624" s="721" t="s">
        <v>37</v>
      </c>
      <c r="Y1624" s="712"/>
      <c r="Z1624" s="726" t="s">
        <v>45</v>
      </c>
      <c r="AA1624" s="592"/>
      <c r="AB1624" s="847" t="s">
        <v>5539</v>
      </c>
      <c r="AC1624" s="722">
        <v>90000</v>
      </c>
      <c r="AD1624" s="722">
        <v>11385</v>
      </c>
      <c r="AE1624" s="722">
        <f t="shared" si="78"/>
        <v>101385</v>
      </c>
      <c r="AF1624" s="31"/>
      <c r="AG1624" s="31"/>
    </row>
    <row r="1625" spans="1:33" ht="30" customHeight="1">
      <c r="A1625" s="3545" t="s">
        <v>6959</v>
      </c>
      <c r="B1625" s="5652" t="s">
        <v>5937</v>
      </c>
      <c r="C1625" s="764">
        <v>45287</v>
      </c>
      <c r="D1625" s="764">
        <v>45302</v>
      </c>
      <c r="E1625" s="593"/>
      <c r="F1625" s="833"/>
      <c r="G1625" s="710"/>
      <c r="H1625" s="1099"/>
      <c r="I1625" s="1091" t="s">
        <v>92</v>
      </c>
      <c r="J1625" s="3546" t="s">
        <v>5938</v>
      </c>
      <c r="K1625" s="1094" t="s">
        <v>5939</v>
      </c>
      <c r="L1625" s="1090" t="s">
        <v>858</v>
      </c>
      <c r="M1625" s="771" t="s">
        <v>5947</v>
      </c>
      <c r="N1625" s="969"/>
      <c r="O1625" s="675">
        <v>16</v>
      </c>
      <c r="P1625" s="119">
        <v>24</v>
      </c>
      <c r="Q1625" s="1102" t="s">
        <v>5940</v>
      </c>
      <c r="R1625" s="712"/>
      <c r="S1625" s="712"/>
      <c r="T1625" s="712"/>
      <c r="U1625" s="712"/>
      <c r="V1625" s="619" t="s">
        <v>2073</v>
      </c>
      <c r="W1625" s="714"/>
      <c r="X1625" s="721" t="s">
        <v>37</v>
      </c>
      <c r="Y1625" s="712"/>
      <c r="Z1625" s="3786" t="s">
        <v>45</v>
      </c>
      <c r="AA1625" s="592"/>
      <c r="AB1625" s="847" t="s">
        <v>5538</v>
      </c>
      <c r="AC1625" s="722">
        <v>0</v>
      </c>
      <c r="AD1625" s="722">
        <v>7425</v>
      </c>
      <c r="AE1625" s="722">
        <f t="shared" si="78"/>
        <v>178200</v>
      </c>
      <c r="AF1625" s="31"/>
      <c r="AG1625" s="31"/>
    </row>
    <row r="1626" spans="1:33" ht="30" customHeight="1">
      <c r="A1626" s="737" t="s">
        <v>6973</v>
      </c>
      <c r="B1626" s="5118" t="s">
        <v>5941</v>
      </c>
      <c r="C1626" s="764">
        <v>45287</v>
      </c>
      <c r="D1626" s="764">
        <v>45308</v>
      </c>
      <c r="E1626" s="593"/>
      <c r="F1626" s="833"/>
      <c r="G1626" s="710">
        <v>8598</v>
      </c>
      <c r="H1626" s="1099" t="s">
        <v>2975</v>
      </c>
      <c r="I1626" s="1091"/>
      <c r="J1626" s="1098" t="s">
        <v>5942</v>
      </c>
      <c r="K1626" s="1094" t="s">
        <v>5943</v>
      </c>
      <c r="L1626" s="1090" t="s">
        <v>28</v>
      </c>
      <c r="M1626" s="771" t="s">
        <v>5948</v>
      </c>
      <c r="N1626" s="969"/>
      <c r="O1626" s="675">
        <v>2</v>
      </c>
      <c r="P1626" s="675">
        <v>2</v>
      </c>
      <c r="Q1626" s="1102" t="s">
        <v>5944</v>
      </c>
      <c r="R1626" s="712"/>
      <c r="S1626" s="712"/>
      <c r="T1626" s="712"/>
      <c r="U1626" s="712"/>
      <c r="V1626" s="874" t="s">
        <v>2073</v>
      </c>
      <c r="W1626" s="714"/>
      <c r="X1626" s="640" t="s">
        <v>37</v>
      </c>
      <c r="Y1626" s="712"/>
      <c r="Z1626" s="726" t="s">
        <v>45</v>
      </c>
      <c r="AA1626" s="592"/>
      <c r="AB1626" s="847" t="s">
        <v>5539</v>
      </c>
      <c r="AC1626" s="722">
        <v>6750</v>
      </c>
      <c r="AD1626" s="722">
        <v>6272.02</v>
      </c>
      <c r="AE1626" s="722">
        <f t="shared" si="78"/>
        <v>19294.04</v>
      </c>
      <c r="AF1626" s="31"/>
      <c r="AG1626" s="31"/>
    </row>
    <row r="1627" spans="1:33" ht="30" customHeight="1">
      <c r="A1627" s="897" t="s">
        <v>6901</v>
      </c>
      <c r="B1627" s="5118" t="s">
        <v>5949</v>
      </c>
      <c r="C1627" s="764">
        <v>45289</v>
      </c>
      <c r="D1627" s="764">
        <v>45310</v>
      </c>
      <c r="E1627" s="593"/>
      <c r="F1627" s="833"/>
      <c r="G1627" s="710">
        <v>8636</v>
      </c>
      <c r="H1627" s="1099">
        <v>157</v>
      </c>
      <c r="I1627" s="1091"/>
      <c r="J1627" s="1098" t="s">
        <v>5950</v>
      </c>
      <c r="K1627" s="1104" t="s">
        <v>6048</v>
      </c>
      <c r="L1627" s="1090" t="s">
        <v>76</v>
      </c>
      <c r="M1627" s="771" t="s">
        <v>6049</v>
      </c>
      <c r="N1627" s="969"/>
      <c r="O1627" s="675">
        <v>4</v>
      </c>
      <c r="P1627" s="675">
        <v>4</v>
      </c>
      <c r="Q1627" s="1104" t="s">
        <v>91</v>
      </c>
      <c r="R1627" s="712"/>
      <c r="S1627" s="712"/>
      <c r="T1627" s="712"/>
      <c r="U1627" s="712"/>
      <c r="V1627" s="774" t="s">
        <v>2073</v>
      </c>
      <c r="W1627" s="714"/>
      <c r="X1627" s="721" t="s">
        <v>37</v>
      </c>
      <c r="Y1627" s="712"/>
      <c r="Z1627" s="726" t="s">
        <v>45</v>
      </c>
      <c r="AA1627" s="592"/>
      <c r="AB1627" s="847" t="s">
        <v>5537</v>
      </c>
      <c r="AC1627" s="722">
        <v>7290</v>
      </c>
      <c r="AD1627" s="722">
        <v>8019</v>
      </c>
      <c r="AE1627" s="722">
        <f t="shared" si="78"/>
        <v>39366</v>
      </c>
      <c r="AF1627" s="31"/>
      <c r="AG1627" s="31"/>
    </row>
    <row r="1628" spans="1:33" ht="30" customHeight="1">
      <c r="A1628" s="897" t="s">
        <v>6901</v>
      </c>
      <c r="B1628" s="5118" t="s">
        <v>5951</v>
      </c>
      <c r="C1628" s="764">
        <v>45289</v>
      </c>
      <c r="D1628" s="764">
        <v>45314</v>
      </c>
      <c r="E1628" s="593"/>
      <c r="F1628" s="833"/>
      <c r="G1628" s="710">
        <v>8636</v>
      </c>
      <c r="H1628" s="1099">
        <v>203</v>
      </c>
      <c r="I1628" s="1091"/>
      <c r="J1628" s="1098" t="s">
        <v>5952</v>
      </c>
      <c r="K1628" s="1094" t="s">
        <v>5953</v>
      </c>
      <c r="L1628" s="1090" t="s">
        <v>28</v>
      </c>
      <c r="M1628" s="771" t="s">
        <v>6050</v>
      </c>
      <c r="N1628" s="969"/>
      <c r="O1628" s="675">
        <v>2</v>
      </c>
      <c r="P1628" s="675">
        <v>2</v>
      </c>
      <c r="Q1628" s="1102" t="s">
        <v>91</v>
      </c>
      <c r="R1628" s="712"/>
      <c r="S1628" s="712"/>
      <c r="T1628" s="712"/>
      <c r="U1628" s="712"/>
      <c r="V1628" s="774" t="s">
        <v>2073</v>
      </c>
      <c r="W1628" s="714"/>
      <c r="X1628" s="721" t="s">
        <v>37</v>
      </c>
      <c r="Y1628" s="712"/>
      <c r="Z1628" s="726" t="s">
        <v>45</v>
      </c>
      <c r="AA1628" s="592"/>
      <c r="AB1628" s="847" t="s">
        <v>5537</v>
      </c>
      <c r="AC1628" s="722">
        <v>24300</v>
      </c>
      <c r="AD1628" s="722">
        <v>8019</v>
      </c>
      <c r="AE1628" s="722">
        <f t="shared" si="78"/>
        <v>40338</v>
      </c>
      <c r="AF1628" s="42">
        <v>9</v>
      </c>
      <c r="AG1628" s="273" t="s">
        <v>362</v>
      </c>
    </row>
    <row r="1629" spans="1:33" ht="30" customHeight="1">
      <c r="A1629" s="3908" t="s">
        <v>6899</v>
      </c>
      <c r="B1629" s="5660" t="s">
        <v>5954</v>
      </c>
      <c r="C1629" s="764">
        <v>45288</v>
      </c>
      <c r="D1629" s="764">
        <v>45300</v>
      </c>
      <c r="E1629" s="593"/>
      <c r="F1629" s="833"/>
      <c r="G1629" s="710">
        <v>8637</v>
      </c>
      <c r="H1629" s="1099">
        <v>261</v>
      </c>
      <c r="I1629" s="1091"/>
      <c r="J1629" s="3909" t="s">
        <v>5955</v>
      </c>
      <c r="K1629" s="1094" t="s">
        <v>5956</v>
      </c>
      <c r="L1629" s="1090" t="s">
        <v>28</v>
      </c>
      <c r="M1629" s="771" t="s">
        <v>6051</v>
      </c>
      <c r="N1629" s="969"/>
      <c r="O1629" s="675">
        <v>2</v>
      </c>
      <c r="P1629" s="675">
        <v>2</v>
      </c>
      <c r="Q1629" s="1104" t="s">
        <v>5978</v>
      </c>
      <c r="R1629" s="712"/>
      <c r="S1629" s="712"/>
      <c r="T1629" s="712"/>
      <c r="U1629" s="712"/>
      <c r="V1629" s="619" t="s">
        <v>2073</v>
      </c>
      <c r="W1629" s="714"/>
      <c r="X1629" s="619" t="s">
        <v>37</v>
      </c>
      <c r="Y1629" s="712"/>
      <c r="Z1629" s="3795" t="s">
        <v>45</v>
      </c>
      <c r="AA1629" s="592"/>
      <c r="AB1629" s="847" t="s">
        <v>5535</v>
      </c>
      <c r="AC1629" s="722">
        <v>35000</v>
      </c>
      <c r="AD1629" s="722">
        <v>13500</v>
      </c>
      <c r="AE1629" s="722">
        <f t="shared" si="78"/>
        <v>62000</v>
      </c>
      <c r="AF1629" s="31"/>
      <c r="AG1629" s="31"/>
    </row>
    <row r="1630" spans="1:33" ht="30" customHeight="1">
      <c r="A1630" s="893" t="s">
        <v>6962</v>
      </c>
      <c r="B1630" s="5118" t="s">
        <v>5957</v>
      </c>
      <c r="C1630" s="764">
        <v>45288</v>
      </c>
      <c r="D1630" s="764">
        <v>45302</v>
      </c>
      <c r="E1630" s="593"/>
      <c r="F1630" s="833"/>
      <c r="G1630" s="710">
        <v>8628</v>
      </c>
      <c r="H1630" s="1099">
        <v>1208</v>
      </c>
      <c r="I1630" s="1091"/>
      <c r="J1630" s="1098" t="s">
        <v>5958</v>
      </c>
      <c r="K1630" s="1094" t="s">
        <v>5959</v>
      </c>
      <c r="L1630" s="1090" t="s">
        <v>128</v>
      </c>
      <c r="M1630" s="771" t="s">
        <v>6052</v>
      </c>
      <c r="N1630" s="969"/>
      <c r="O1630" s="675">
        <v>3</v>
      </c>
      <c r="P1630" s="675">
        <v>3</v>
      </c>
      <c r="Q1630" s="1104" t="s">
        <v>5978</v>
      </c>
      <c r="R1630" s="712"/>
      <c r="S1630" s="712"/>
      <c r="T1630" s="712"/>
      <c r="U1630" s="712"/>
      <c r="V1630" s="619" t="s">
        <v>2073</v>
      </c>
      <c r="W1630" s="714"/>
      <c r="X1630" s="619" t="s">
        <v>37</v>
      </c>
      <c r="Y1630" s="712"/>
      <c r="Z1630" s="3786" t="s">
        <v>45</v>
      </c>
      <c r="AA1630" s="592"/>
      <c r="AB1630" s="847" t="s">
        <v>5535</v>
      </c>
      <c r="AC1630" s="722">
        <v>0</v>
      </c>
      <c r="AD1630" s="722">
        <v>9653</v>
      </c>
      <c r="AE1630" s="722">
        <f t="shared" si="78"/>
        <v>28959</v>
      </c>
      <c r="AF1630" s="31"/>
      <c r="AG1630" s="31"/>
    </row>
    <row r="1631" spans="1:33" ht="30" customHeight="1">
      <c r="A1631" s="195" t="s">
        <v>6949</v>
      </c>
      <c r="B1631" s="148" t="s">
        <v>5960</v>
      </c>
      <c r="C1631" s="127">
        <v>45288</v>
      </c>
      <c r="D1631" s="127">
        <v>45302</v>
      </c>
      <c r="E1631" s="37"/>
      <c r="F1631" s="94"/>
      <c r="G1631" s="99">
        <v>8615</v>
      </c>
      <c r="H1631" s="130" t="s">
        <v>5466</v>
      </c>
      <c r="I1631" s="131"/>
      <c r="J1631" s="132" t="s">
        <v>5961</v>
      </c>
      <c r="K1631" s="133" t="s">
        <v>5962</v>
      </c>
      <c r="L1631" s="134" t="s">
        <v>28</v>
      </c>
      <c r="M1631" s="135" t="s">
        <v>6053</v>
      </c>
      <c r="N1631" s="115"/>
      <c r="O1631" s="74">
        <v>2</v>
      </c>
      <c r="P1631" s="74">
        <v>2</v>
      </c>
      <c r="Q1631" s="160" t="s">
        <v>5963</v>
      </c>
      <c r="R1631" s="71"/>
      <c r="S1631" s="71"/>
      <c r="T1631" s="71"/>
      <c r="U1631" s="71"/>
      <c r="V1631" s="81" t="s">
        <v>256</v>
      </c>
      <c r="W1631" s="182"/>
      <c r="X1631" s="68"/>
      <c r="Y1631" s="71"/>
      <c r="Z1631" s="75"/>
      <c r="AA1631" s="36"/>
      <c r="AB1631" s="102" t="s">
        <v>5538</v>
      </c>
      <c r="AC1631" s="280"/>
      <c r="AD1631" s="280"/>
      <c r="AE1631" s="280"/>
      <c r="AF1631" s="31"/>
      <c r="AG1631" s="31"/>
    </row>
    <row r="1632" spans="1:33" ht="30" customHeight="1">
      <c r="A1632" s="614" t="s">
        <v>6949</v>
      </c>
      <c r="B1632" s="5118" t="s">
        <v>5964</v>
      </c>
      <c r="C1632" s="764">
        <v>45288</v>
      </c>
      <c r="D1632" s="764">
        <v>45309</v>
      </c>
      <c r="E1632" s="593"/>
      <c r="F1632" s="833"/>
      <c r="G1632" s="710">
        <v>8615</v>
      </c>
      <c r="H1632" s="1099">
        <v>445</v>
      </c>
      <c r="I1632" s="1091"/>
      <c r="J1632" s="1098" t="s">
        <v>5965</v>
      </c>
      <c r="K1632" s="1094" t="s">
        <v>5966</v>
      </c>
      <c r="L1632" s="1090" t="s">
        <v>28</v>
      </c>
      <c r="M1632" s="771" t="s">
        <v>6054</v>
      </c>
      <c r="N1632" s="969"/>
      <c r="O1632" s="675">
        <v>2</v>
      </c>
      <c r="P1632" s="675">
        <v>2</v>
      </c>
      <c r="Q1632" s="1102" t="s">
        <v>5917</v>
      </c>
      <c r="R1632" s="712"/>
      <c r="S1632" s="712"/>
      <c r="T1632" s="712"/>
      <c r="U1632" s="712"/>
      <c r="V1632" s="993" t="s">
        <v>2073</v>
      </c>
      <c r="W1632" s="714"/>
      <c r="X1632" s="993" t="s">
        <v>37</v>
      </c>
      <c r="Y1632" s="712"/>
      <c r="Z1632" s="3823" t="s">
        <v>45</v>
      </c>
      <c r="AA1632" s="592"/>
      <c r="AB1632" s="847" t="s">
        <v>5540</v>
      </c>
      <c r="AC1632" s="722">
        <v>6750</v>
      </c>
      <c r="AD1632" s="722">
        <v>5973.51</v>
      </c>
      <c r="AE1632" s="722">
        <f t="shared" si="78"/>
        <v>18697.02</v>
      </c>
      <c r="AF1632" s="31"/>
      <c r="AG1632" s="31"/>
    </row>
    <row r="1633" spans="1:33" ht="30" customHeight="1">
      <c r="A1633" s="757" t="s">
        <v>6955</v>
      </c>
      <c r="B1633" s="5118" t="s">
        <v>5967</v>
      </c>
      <c r="C1633" s="764">
        <v>45288</v>
      </c>
      <c r="D1633" s="764">
        <v>45309</v>
      </c>
      <c r="E1633" s="593"/>
      <c r="F1633" s="833"/>
      <c r="G1633" s="710">
        <v>8591</v>
      </c>
      <c r="H1633" s="1099" t="s">
        <v>5968</v>
      </c>
      <c r="I1633" s="1091"/>
      <c r="J1633" s="1098" t="s">
        <v>5969</v>
      </c>
      <c r="K1633" s="1094" t="s">
        <v>5970</v>
      </c>
      <c r="L1633" s="1090" t="s">
        <v>128</v>
      </c>
      <c r="M1633" s="771" t="s">
        <v>6055</v>
      </c>
      <c r="N1633" s="969"/>
      <c r="O1633" s="675">
        <v>3</v>
      </c>
      <c r="P1633" s="675">
        <v>3</v>
      </c>
      <c r="Q1633" s="1102" t="s">
        <v>5971</v>
      </c>
      <c r="R1633" s="712"/>
      <c r="S1633" s="712"/>
      <c r="T1633" s="712"/>
      <c r="U1633" s="712"/>
      <c r="V1633" s="982" t="s">
        <v>2073</v>
      </c>
      <c r="W1633" s="714"/>
      <c r="X1633" s="721" t="s">
        <v>37</v>
      </c>
      <c r="Y1633" s="712"/>
      <c r="Z1633" s="726" t="s">
        <v>45</v>
      </c>
      <c r="AA1633" s="592"/>
      <c r="AB1633" s="847" t="s">
        <v>5539</v>
      </c>
      <c r="AC1633" s="722">
        <v>7290</v>
      </c>
      <c r="AD1633" s="722">
        <v>8019</v>
      </c>
      <c r="AE1633" s="722">
        <f t="shared" si="78"/>
        <v>31347</v>
      </c>
      <c r="AF1633" s="31"/>
      <c r="AG1633" s="31"/>
    </row>
    <row r="1634" spans="1:33" ht="30" customHeight="1">
      <c r="A1634" s="757" t="s">
        <v>6955</v>
      </c>
      <c r="B1634" s="5118" t="s">
        <v>5972</v>
      </c>
      <c r="C1634" s="764">
        <v>45288</v>
      </c>
      <c r="D1634" s="764">
        <v>45308</v>
      </c>
      <c r="E1634" s="593"/>
      <c r="F1634" s="833"/>
      <c r="G1634" s="710">
        <v>8591</v>
      </c>
      <c r="H1634" s="1099">
        <v>13</v>
      </c>
      <c r="I1634" s="1091"/>
      <c r="J1634" s="1098" t="s">
        <v>5973</v>
      </c>
      <c r="K1634" s="1094" t="s">
        <v>5974</v>
      </c>
      <c r="L1634" s="1090" t="s">
        <v>128</v>
      </c>
      <c r="M1634" s="771" t="s">
        <v>6056</v>
      </c>
      <c r="N1634" s="969"/>
      <c r="O1634" s="675">
        <v>3</v>
      </c>
      <c r="P1634" s="675">
        <v>3</v>
      </c>
      <c r="Q1634" s="1105" t="s">
        <v>5917</v>
      </c>
      <c r="R1634" s="712"/>
      <c r="S1634" s="712"/>
      <c r="T1634" s="712"/>
      <c r="U1634" s="712"/>
      <c r="V1634" s="982" t="s">
        <v>2073</v>
      </c>
      <c r="W1634" s="714"/>
      <c r="X1634" s="721" t="s">
        <v>37</v>
      </c>
      <c r="Y1634" s="712"/>
      <c r="Z1634" s="726" t="s">
        <v>45</v>
      </c>
      <c r="AA1634" s="592"/>
      <c r="AB1634" s="847" t="s">
        <v>5540</v>
      </c>
      <c r="AC1634" s="722">
        <v>4860</v>
      </c>
      <c r="AD1634" s="722">
        <v>8019</v>
      </c>
      <c r="AE1634" s="722">
        <f t="shared" si="78"/>
        <v>28917</v>
      </c>
      <c r="AF1634" s="42">
        <v>15</v>
      </c>
      <c r="AG1634" s="273" t="s">
        <v>362</v>
      </c>
    </row>
    <row r="1635" spans="1:33" ht="30" customHeight="1">
      <c r="A1635" s="614" t="s">
        <v>6961</v>
      </c>
      <c r="B1635" s="5118" t="s">
        <v>5975</v>
      </c>
      <c r="C1635" s="764">
        <v>45288</v>
      </c>
      <c r="D1635" s="764">
        <v>45296</v>
      </c>
      <c r="E1635" s="593"/>
      <c r="F1635" s="833"/>
      <c r="G1635" s="710">
        <v>8623</v>
      </c>
      <c r="H1635" s="1099">
        <v>21</v>
      </c>
      <c r="I1635" s="1091"/>
      <c r="J1635" s="1098" t="s">
        <v>5976</v>
      </c>
      <c r="K1635" s="1094" t="s">
        <v>5977</v>
      </c>
      <c r="L1635" s="1090" t="s">
        <v>173</v>
      </c>
      <c r="M1635" s="771" t="s">
        <v>6057</v>
      </c>
      <c r="N1635" s="969"/>
      <c r="O1635" s="675">
        <v>1</v>
      </c>
      <c r="P1635" s="675">
        <v>1</v>
      </c>
      <c r="Q1635" s="1102" t="s">
        <v>5978</v>
      </c>
      <c r="R1635" s="712"/>
      <c r="S1635" s="712"/>
      <c r="T1635" s="712"/>
      <c r="U1635" s="712"/>
      <c r="V1635" s="850" t="s">
        <v>2073</v>
      </c>
      <c r="W1635" s="714"/>
      <c r="X1635" s="850" t="s">
        <v>37</v>
      </c>
      <c r="Y1635" s="712"/>
      <c r="Z1635" s="726" t="s">
        <v>45</v>
      </c>
      <c r="AA1635" s="592"/>
      <c r="AB1635" s="847" t="s">
        <v>5535</v>
      </c>
      <c r="AC1635" s="722">
        <v>1500</v>
      </c>
      <c r="AD1635" s="722">
        <v>6850</v>
      </c>
      <c r="AE1635" s="722">
        <f t="shared" si="78"/>
        <v>8350</v>
      </c>
      <c r="AF1635" s="31"/>
      <c r="AG1635" s="31"/>
    </row>
    <row r="1636" spans="1:33" ht="30" customHeight="1">
      <c r="A1636" s="614" t="s">
        <v>6961</v>
      </c>
      <c r="B1636" s="5118" t="s">
        <v>5979</v>
      </c>
      <c r="C1636" s="764">
        <v>45288</v>
      </c>
      <c r="D1636" s="764">
        <v>45295</v>
      </c>
      <c r="E1636" s="593"/>
      <c r="F1636" s="833"/>
      <c r="G1636" s="710">
        <v>8623</v>
      </c>
      <c r="H1636" s="1099">
        <v>4</v>
      </c>
      <c r="I1636" s="1091"/>
      <c r="J1636" s="1098" t="s">
        <v>5980</v>
      </c>
      <c r="K1636" s="1094" t="s">
        <v>5981</v>
      </c>
      <c r="L1636" s="1090" t="s">
        <v>173</v>
      </c>
      <c r="M1636" s="771" t="s">
        <v>6058</v>
      </c>
      <c r="N1636" s="969"/>
      <c r="O1636" s="675">
        <v>1</v>
      </c>
      <c r="P1636" s="675">
        <v>1</v>
      </c>
      <c r="Q1636" s="1102" t="s">
        <v>5978</v>
      </c>
      <c r="R1636" s="712"/>
      <c r="S1636" s="712"/>
      <c r="T1636" s="712"/>
      <c r="U1636" s="712"/>
      <c r="V1636" s="994" t="s">
        <v>2073</v>
      </c>
      <c r="W1636" s="714"/>
      <c r="X1636" s="994" t="s">
        <v>37</v>
      </c>
      <c r="Y1636" s="712"/>
      <c r="Z1636" s="726" t="s">
        <v>45</v>
      </c>
      <c r="AA1636" s="592"/>
      <c r="AB1636" s="847" t="s">
        <v>5535</v>
      </c>
      <c r="AC1636" s="722">
        <v>1000</v>
      </c>
      <c r="AD1636" s="722">
        <v>6850</v>
      </c>
      <c r="AE1636" s="722">
        <f t="shared" si="78"/>
        <v>7850</v>
      </c>
      <c r="AF1636" s="31"/>
      <c r="AG1636" s="31"/>
    </row>
    <row r="1637" spans="1:33" ht="30" customHeight="1">
      <c r="A1637" s="614" t="s">
        <v>6961</v>
      </c>
      <c r="B1637" s="5118" t="s">
        <v>5982</v>
      </c>
      <c r="C1637" s="764">
        <v>45288</v>
      </c>
      <c r="D1637" s="764">
        <v>45295</v>
      </c>
      <c r="E1637" s="593"/>
      <c r="F1637" s="833"/>
      <c r="G1637" s="710">
        <v>8623</v>
      </c>
      <c r="H1637" s="1099">
        <v>14</v>
      </c>
      <c r="I1637" s="1091"/>
      <c r="J1637" s="1106" t="s">
        <v>5986</v>
      </c>
      <c r="K1637" s="1094" t="s">
        <v>5983</v>
      </c>
      <c r="L1637" s="1090" t="s">
        <v>173</v>
      </c>
      <c r="M1637" s="771" t="s">
        <v>6059</v>
      </c>
      <c r="N1637" s="969"/>
      <c r="O1637" s="675">
        <v>1</v>
      </c>
      <c r="P1637" s="675">
        <v>1</v>
      </c>
      <c r="Q1637" s="1105" t="s">
        <v>5978</v>
      </c>
      <c r="R1637" s="712"/>
      <c r="S1637" s="712"/>
      <c r="T1637" s="712"/>
      <c r="U1637" s="712"/>
      <c r="V1637" s="974" t="s">
        <v>2073</v>
      </c>
      <c r="W1637" s="714"/>
      <c r="X1637" s="974" t="s">
        <v>37</v>
      </c>
      <c r="Y1637" s="712"/>
      <c r="Z1637" s="726" t="s">
        <v>45</v>
      </c>
      <c r="AA1637" s="592"/>
      <c r="AB1637" s="847" t="s">
        <v>5535</v>
      </c>
      <c r="AC1637" s="722">
        <v>1000</v>
      </c>
      <c r="AD1637" s="722">
        <v>6850</v>
      </c>
      <c r="AE1637" s="722">
        <f t="shared" si="78"/>
        <v>7850</v>
      </c>
      <c r="AF1637" s="31"/>
      <c r="AG1637" s="31"/>
    </row>
    <row r="1638" spans="1:33" ht="30" customHeight="1">
      <c r="A1638" s="737" t="s">
        <v>6969</v>
      </c>
      <c r="B1638" s="5118" t="s">
        <v>5984</v>
      </c>
      <c r="C1638" s="764">
        <v>45289</v>
      </c>
      <c r="D1638" s="764">
        <v>45308</v>
      </c>
      <c r="E1638" s="593"/>
      <c r="F1638" s="833"/>
      <c r="G1638" s="710">
        <v>8616</v>
      </c>
      <c r="H1638" s="1107" t="s">
        <v>5862</v>
      </c>
      <c r="I1638" s="1091"/>
      <c r="J1638" s="1098" t="s">
        <v>5985</v>
      </c>
      <c r="K1638" s="1094" t="s">
        <v>5987</v>
      </c>
      <c r="L1638" s="1090" t="s">
        <v>128</v>
      </c>
      <c r="M1638" s="771" t="s">
        <v>6060</v>
      </c>
      <c r="N1638" s="969"/>
      <c r="O1638" s="675">
        <v>3</v>
      </c>
      <c r="P1638" s="675">
        <v>3</v>
      </c>
      <c r="Q1638" s="1104" t="s">
        <v>5988</v>
      </c>
      <c r="R1638" s="712"/>
      <c r="S1638" s="712"/>
      <c r="T1638" s="712"/>
      <c r="U1638" s="712"/>
      <c r="V1638" s="619" t="s">
        <v>2073</v>
      </c>
      <c r="W1638" s="714"/>
      <c r="X1638" s="721" t="s">
        <v>37</v>
      </c>
      <c r="Y1638" s="712"/>
      <c r="Z1638" s="726" t="s">
        <v>45</v>
      </c>
      <c r="AA1638" s="592"/>
      <c r="AB1638" s="847" t="s">
        <v>5539</v>
      </c>
      <c r="AC1638" s="722">
        <v>2250</v>
      </c>
      <c r="AD1638" s="722">
        <v>7425</v>
      </c>
      <c r="AE1638" s="722">
        <f t="shared" si="78"/>
        <v>24525</v>
      </c>
      <c r="AF1638" s="31"/>
      <c r="AG1638" s="31"/>
    </row>
    <row r="1639" spans="1:33" ht="30" customHeight="1">
      <c r="A1639" s="619" t="s">
        <v>6969</v>
      </c>
      <c r="B1639" s="1103" t="s">
        <v>5989</v>
      </c>
      <c r="C1639" s="764">
        <v>45289</v>
      </c>
      <c r="D1639" s="764">
        <v>45306</v>
      </c>
      <c r="E1639" s="593"/>
      <c r="F1639" s="833"/>
      <c r="G1639" s="710">
        <v>8616</v>
      </c>
      <c r="H1639" s="1107" t="s">
        <v>5714</v>
      </c>
      <c r="I1639" s="1091"/>
      <c r="J1639" s="1098" t="s">
        <v>5990</v>
      </c>
      <c r="K1639" s="1094" t="s">
        <v>5991</v>
      </c>
      <c r="L1639" s="1090" t="s">
        <v>829</v>
      </c>
      <c r="M1639" s="771" t="s">
        <v>6061</v>
      </c>
      <c r="N1639" s="969"/>
      <c r="O1639" s="675">
        <v>1</v>
      </c>
      <c r="P1639" s="675">
        <v>1</v>
      </c>
      <c r="Q1639" s="1104" t="s">
        <v>5992</v>
      </c>
      <c r="R1639" s="712"/>
      <c r="S1639" s="712"/>
      <c r="T1639" s="712"/>
      <c r="U1639" s="712"/>
      <c r="V1639" s="995" t="s">
        <v>2073</v>
      </c>
      <c r="W1639" s="714"/>
      <c r="X1639" s="721" t="s">
        <v>37</v>
      </c>
      <c r="Y1639" s="712"/>
      <c r="Z1639" s="3779" t="s">
        <v>45</v>
      </c>
      <c r="AA1639" s="592"/>
      <c r="AB1639" s="847" t="s">
        <v>5539</v>
      </c>
      <c r="AC1639" s="722">
        <v>0</v>
      </c>
      <c r="AD1639" s="722">
        <v>4851</v>
      </c>
      <c r="AE1639" s="722">
        <f t="shared" si="78"/>
        <v>4851</v>
      </c>
      <c r="AF1639" s="31"/>
      <c r="AG1639" s="31"/>
    </row>
    <row r="1640" spans="1:33" ht="30" customHeight="1">
      <c r="A1640" s="591" t="s">
        <v>6896</v>
      </c>
      <c r="B1640" s="5118" t="s">
        <v>5993</v>
      </c>
      <c r="C1640" s="764">
        <v>45287</v>
      </c>
      <c r="D1640" s="764">
        <v>45352</v>
      </c>
      <c r="E1640" s="593"/>
      <c r="F1640" s="833"/>
      <c r="G1640" s="710">
        <v>8644</v>
      </c>
      <c r="H1640" s="1107" t="s">
        <v>5994</v>
      </c>
      <c r="I1640" s="1091"/>
      <c r="J1640" s="1098" t="s">
        <v>5995</v>
      </c>
      <c r="K1640" s="1094" t="s">
        <v>5996</v>
      </c>
      <c r="L1640" s="1090" t="s">
        <v>829</v>
      </c>
      <c r="M1640" s="771" t="s">
        <v>6062</v>
      </c>
      <c r="N1640" s="969"/>
      <c r="O1640" s="675">
        <v>1</v>
      </c>
      <c r="P1640" s="675">
        <v>1</v>
      </c>
      <c r="Q1640" s="1104" t="s">
        <v>5997</v>
      </c>
      <c r="R1640" s="712"/>
      <c r="S1640" s="712"/>
      <c r="T1640" s="712"/>
      <c r="U1640" s="712"/>
      <c r="V1640" s="966" t="s">
        <v>2073</v>
      </c>
      <c r="W1640" s="714"/>
      <c r="X1640" s="721" t="s">
        <v>37</v>
      </c>
      <c r="Y1640" s="712"/>
      <c r="Z1640" s="726" t="s">
        <v>45</v>
      </c>
      <c r="AA1640" s="592"/>
      <c r="AB1640" s="847" t="s">
        <v>5538</v>
      </c>
      <c r="AC1640" s="722">
        <v>7290</v>
      </c>
      <c r="AD1640" s="722">
        <v>4731.21</v>
      </c>
      <c r="AE1640" s="722">
        <f t="shared" si="78"/>
        <v>12021.21</v>
      </c>
      <c r="AF1640" s="31"/>
      <c r="AG1640" s="31"/>
    </row>
    <row r="1641" spans="1:33" ht="30" customHeight="1">
      <c r="A1641" s="591" t="s">
        <v>6896</v>
      </c>
      <c r="B1641" s="5118" t="s">
        <v>5998</v>
      </c>
      <c r="C1641" s="764">
        <v>45289</v>
      </c>
      <c r="D1641" s="764">
        <v>45308</v>
      </c>
      <c r="E1641" s="593"/>
      <c r="F1641" s="833"/>
      <c r="G1641" s="710">
        <v>8644</v>
      </c>
      <c r="H1641" s="1107" t="s">
        <v>5999</v>
      </c>
      <c r="I1641" s="1091"/>
      <c r="J1641" s="1098" t="s">
        <v>6000</v>
      </c>
      <c r="K1641" s="1094" t="s">
        <v>6001</v>
      </c>
      <c r="L1641" s="1090" t="s">
        <v>28</v>
      </c>
      <c r="M1641" s="771" t="s">
        <v>6063</v>
      </c>
      <c r="N1641" s="969"/>
      <c r="O1641" s="675">
        <v>2</v>
      </c>
      <c r="P1641" s="675">
        <v>2</v>
      </c>
      <c r="Q1641" s="1104" t="s">
        <v>6002</v>
      </c>
      <c r="R1641" s="712"/>
      <c r="S1641" s="712"/>
      <c r="T1641" s="712"/>
      <c r="U1641" s="712"/>
      <c r="V1641" s="966" t="s">
        <v>2073</v>
      </c>
      <c r="W1641" s="714"/>
      <c r="X1641" s="721" t="s">
        <v>37</v>
      </c>
      <c r="Y1641" s="712"/>
      <c r="Z1641" s="726" t="s">
        <v>45</v>
      </c>
      <c r="AA1641" s="592"/>
      <c r="AB1641" s="847" t="s">
        <v>5539</v>
      </c>
      <c r="AC1641" s="722">
        <v>2430</v>
      </c>
      <c r="AD1641" s="722">
        <v>7096.32</v>
      </c>
      <c r="AE1641" s="722">
        <f t="shared" si="78"/>
        <v>16622.64</v>
      </c>
      <c r="AF1641" s="31"/>
      <c r="AG1641" s="31"/>
    </row>
    <row r="1642" spans="1:33" ht="30" customHeight="1">
      <c r="A1642" s="614" t="s">
        <v>6952</v>
      </c>
      <c r="B1642" s="5118" t="s">
        <v>6003</v>
      </c>
      <c r="C1642" s="764">
        <v>45288</v>
      </c>
      <c r="D1642" s="764">
        <v>45313</v>
      </c>
      <c r="E1642" s="655"/>
      <c r="F1642" s="833"/>
      <c r="G1642" s="710">
        <v>8646</v>
      </c>
      <c r="H1642" s="1107" t="s">
        <v>6004</v>
      </c>
      <c r="I1642" s="1091"/>
      <c r="J1642" s="1098" t="s">
        <v>6005</v>
      </c>
      <c r="K1642" s="1094" t="s">
        <v>6006</v>
      </c>
      <c r="L1642" s="1090" t="s">
        <v>128</v>
      </c>
      <c r="M1642" s="771"/>
      <c r="N1642" s="969"/>
      <c r="O1642" s="675">
        <v>3</v>
      </c>
      <c r="P1642" s="675">
        <v>3</v>
      </c>
      <c r="Q1642" s="1104" t="s">
        <v>6007</v>
      </c>
      <c r="R1642" s="712"/>
      <c r="S1642" s="712"/>
      <c r="T1642" s="712"/>
      <c r="U1642" s="712"/>
      <c r="V1642" s="996" t="s">
        <v>2073</v>
      </c>
      <c r="W1642" s="714"/>
      <c r="X1642" s="721" t="s">
        <v>37</v>
      </c>
      <c r="Y1642" s="712"/>
      <c r="Z1642" s="726" t="s">
        <v>45</v>
      </c>
      <c r="AA1642" s="592"/>
      <c r="AB1642" s="847" t="s">
        <v>5543</v>
      </c>
      <c r="AC1642" s="722">
        <v>24300</v>
      </c>
      <c r="AD1642" s="722">
        <v>7938</v>
      </c>
      <c r="AE1642" s="722">
        <f t="shared" si="78"/>
        <v>48114</v>
      </c>
      <c r="AF1642" s="42">
        <v>22</v>
      </c>
      <c r="AG1642" s="31" t="s">
        <v>362</v>
      </c>
    </row>
    <row r="1643" spans="1:33" ht="30" customHeight="1">
      <c r="A1643" s="614" t="s">
        <v>6952</v>
      </c>
      <c r="B1643" s="5118" t="s">
        <v>6008</v>
      </c>
      <c r="C1643" s="764">
        <v>45288</v>
      </c>
      <c r="D1643" s="764">
        <v>45309</v>
      </c>
      <c r="E1643" s="593"/>
      <c r="F1643" s="833"/>
      <c r="G1643" s="710">
        <v>8646</v>
      </c>
      <c r="H1643" s="1107" t="s">
        <v>6009</v>
      </c>
      <c r="I1643" s="1091"/>
      <c r="J1643" s="1098" t="s">
        <v>6010</v>
      </c>
      <c r="K1643" s="1094" t="s">
        <v>6011</v>
      </c>
      <c r="L1643" s="1090" t="s">
        <v>128</v>
      </c>
      <c r="M1643" s="771" t="s">
        <v>6064</v>
      </c>
      <c r="N1643" s="969"/>
      <c r="O1643" s="675">
        <v>3</v>
      </c>
      <c r="P1643" s="675">
        <v>3</v>
      </c>
      <c r="Q1643" s="1104" t="s">
        <v>6012</v>
      </c>
      <c r="R1643" s="712"/>
      <c r="S1643" s="712"/>
      <c r="T1643" s="712"/>
      <c r="U1643" s="712"/>
      <c r="V1643" s="619" t="s">
        <v>2073</v>
      </c>
      <c r="W1643" s="714"/>
      <c r="X1643" s="619" t="s">
        <v>37</v>
      </c>
      <c r="Y1643" s="712"/>
      <c r="Z1643" s="726" t="s">
        <v>45</v>
      </c>
      <c r="AA1643" s="592"/>
      <c r="AB1643" s="847" t="s">
        <v>5539</v>
      </c>
      <c r="AC1643" s="722">
        <v>7290</v>
      </c>
      <c r="AD1643" s="722">
        <v>7938</v>
      </c>
      <c r="AE1643" s="722">
        <f t="shared" si="78"/>
        <v>31104</v>
      </c>
      <c r="AF1643" s="31"/>
      <c r="AG1643" s="31"/>
    </row>
    <row r="1644" spans="1:33" ht="30" customHeight="1">
      <c r="A1644" s="614" t="s">
        <v>6952</v>
      </c>
      <c r="B1644" s="5118" t="s">
        <v>6013</v>
      </c>
      <c r="C1644" s="764">
        <v>45289</v>
      </c>
      <c r="D1644" s="764">
        <v>45314</v>
      </c>
      <c r="E1644" s="593"/>
      <c r="F1644" s="833"/>
      <c r="G1644" s="710">
        <v>8646</v>
      </c>
      <c r="H1644" s="1107" t="s">
        <v>2802</v>
      </c>
      <c r="I1644" s="1091"/>
      <c r="J1644" s="1098" t="s">
        <v>6014</v>
      </c>
      <c r="K1644" s="1094" t="s">
        <v>6015</v>
      </c>
      <c r="L1644" s="1090" t="s">
        <v>76</v>
      </c>
      <c r="M1644" s="771" t="s">
        <v>6065</v>
      </c>
      <c r="N1644" s="969"/>
      <c r="O1644" s="675">
        <v>4</v>
      </c>
      <c r="P1644" s="675">
        <v>4</v>
      </c>
      <c r="Q1644" s="1104" t="s">
        <v>6016</v>
      </c>
      <c r="R1644" s="712"/>
      <c r="S1644" s="712"/>
      <c r="T1644" s="712"/>
      <c r="U1644" s="712"/>
      <c r="V1644" s="737" t="s">
        <v>2073</v>
      </c>
      <c r="W1644" s="714"/>
      <c r="X1644" s="737" t="s">
        <v>37</v>
      </c>
      <c r="Y1644" s="712"/>
      <c r="Z1644" s="3786" t="s">
        <v>45</v>
      </c>
      <c r="AA1644" s="592"/>
      <c r="AB1644" s="847" t="s">
        <v>5539</v>
      </c>
      <c r="AC1644" s="722">
        <v>24300</v>
      </c>
      <c r="AD1644" s="722">
        <v>7938</v>
      </c>
      <c r="AE1644" s="722">
        <f t="shared" si="78"/>
        <v>56052</v>
      </c>
      <c r="AF1644" s="42">
        <v>29</v>
      </c>
      <c r="AG1644" s="273" t="s">
        <v>362</v>
      </c>
    </row>
    <row r="1645" spans="1:33" ht="30" customHeight="1">
      <c r="A1645" s="737" t="s">
        <v>6959</v>
      </c>
      <c r="B1645" s="5118" t="s">
        <v>6017</v>
      </c>
      <c r="C1645" s="764">
        <v>45288</v>
      </c>
      <c r="D1645" s="764">
        <v>45302</v>
      </c>
      <c r="E1645" s="593"/>
      <c r="F1645" s="833"/>
      <c r="G1645" s="710">
        <v>8634</v>
      </c>
      <c r="H1645" s="1107"/>
      <c r="I1645" s="1091" t="s">
        <v>92</v>
      </c>
      <c r="J1645" s="1098" t="s">
        <v>6018</v>
      </c>
      <c r="K1645" s="1094" t="s">
        <v>2509</v>
      </c>
      <c r="L1645" s="1090" t="s">
        <v>1102</v>
      </c>
      <c r="M1645" s="771" t="s">
        <v>6066</v>
      </c>
      <c r="N1645" s="969"/>
      <c r="O1645" s="675">
        <v>24</v>
      </c>
      <c r="P1645" s="119">
        <v>48</v>
      </c>
      <c r="Q1645" s="1104" t="s">
        <v>4858</v>
      </c>
      <c r="R1645" s="712"/>
      <c r="S1645" s="712"/>
      <c r="T1645" s="712"/>
      <c r="U1645" s="712"/>
      <c r="V1645" s="619" t="s">
        <v>2073</v>
      </c>
      <c r="W1645" s="714"/>
      <c r="X1645" s="721" t="s">
        <v>37</v>
      </c>
      <c r="Y1645" s="712"/>
      <c r="Z1645" s="726" t="s">
        <v>45</v>
      </c>
      <c r="AA1645" s="592"/>
      <c r="AB1645" s="847" t="s">
        <v>5541</v>
      </c>
      <c r="AC1645" s="722">
        <v>0</v>
      </c>
      <c r="AD1645" s="722">
        <v>7425</v>
      </c>
      <c r="AE1645" s="722">
        <f t="shared" si="78"/>
        <v>356400</v>
      </c>
      <c r="AF1645" s="31"/>
      <c r="AG1645" s="31"/>
    </row>
    <row r="1646" spans="1:33" ht="30" customHeight="1">
      <c r="A1646" s="1556" t="s">
        <v>6959</v>
      </c>
      <c r="B1646" s="5118" t="s">
        <v>6019</v>
      </c>
      <c r="C1646" s="764">
        <v>45288</v>
      </c>
      <c r="D1646" s="764">
        <v>45309</v>
      </c>
      <c r="E1646" s="593"/>
      <c r="F1646" s="833"/>
      <c r="G1646" s="710">
        <v>8634</v>
      </c>
      <c r="H1646" s="1107" t="s">
        <v>3552</v>
      </c>
      <c r="I1646" s="1091"/>
      <c r="J1646" s="1098" t="s">
        <v>6020</v>
      </c>
      <c r="K1646" s="1094" t="s">
        <v>6021</v>
      </c>
      <c r="L1646" s="1090" t="s">
        <v>128</v>
      </c>
      <c r="M1646" s="771" t="s">
        <v>6067</v>
      </c>
      <c r="N1646" s="969"/>
      <c r="O1646" s="675">
        <v>3</v>
      </c>
      <c r="P1646" s="675">
        <v>3</v>
      </c>
      <c r="Q1646" s="1104" t="s">
        <v>6022</v>
      </c>
      <c r="R1646" s="712"/>
      <c r="S1646" s="712"/>
      <c r="T1646" s="712"/>
      <c r="U1646" s="712"/>
      <c r="V1646" s="619" t="s">
        <v>2073</v>
      </c>
      <c r="W1646" s="714"/>
      <c r="X1646" s="721" t="s">
        <v>37</v>
      </c>
      <c r="Y1646" s="712"/>
      <c r="Z1646" s="3786" t="s">
        <v>45</v>
      </c>
      <c r="AA1646" s="592"/>
      <c r="AB1646" s="847" t="s">
        <v>5539</v>
      </c>
      <c r="AC1646" s="722">
        <v>6750</v>
      </c>
      <c r="AD1646" s="722">
        <v>7425</v>
      </c>
      <c r="AE1646" s="722">
        <f t="shared" si="78"/>
        <v>29025</v>
      </c>
      <c r="AF1646" s="42">
        <v>33</v>
      </c>
      <c r="AG1646" s="273" t="s">
        <v>362</v>
      </c>
    </row>
    <row r="1647" spans="1:33" ht="30" customHeight="1">
      <c r="A1647" s="737" t="s">
        <v>6959</v>
      </c>
      <c r="B1647" s="5118" t="s">
        <v>6023</v>
      </c>
      <c r="C1647" s="764">
        <v>45289</v>
      </c>
      <c r="D1647" s="764">
        <v>45309</v>
      </c>
      <c r="E1647" s="593"/>
      <c r="F1647" s="833"/>
      <c r="G1647" s="710">
        <v>8634</v>
      </c>
      <c r="H1647" s="1107" t="s">
        <v>6024</v>
      </c>
      <c r="I1647" s="1091"/>
      <c r="J1647" s="1098" t="s">
        <v>6025</v>
      </c>
      <c r="K1647" s="1094" t="s">
        <v>6026</v>
      </c>
      <c r="L1647" s="1090" t="s">
        <v>173</v>
      </c>
      <c r="M1647" s="771" t="s">
        <v>6068</v>
      </c>
      <c r="N1647" s="969"/>
      <c r="O1647" s="675">
        <v>1</v>
      </c>
      <c r="P1647" s="675">
        <v>1</v>
      </c>
      <c r="Q1647" s="1104" t="s">
        <v>6027</v>
      </c>
      <c r="R1647" s="712"/>
      <c r="S1647" s="712"/>
      <c r="T1647" s="712"/>
      <c r="U1647" s="712"/>
      <c r="V1647" s="619" t="s">
        <v>2073</v>
      </c>
      <c r="W1647" s="714"/>
      <c r="X1647" s="721" t="s">
        <v>37</v>
      </c>
      <c r="Y1647" s="712"/>
      <c r="Z1647" s="726" t="s">
        <v>45</v>
      </c>
      <c r="AA1647" s="592"/>
      <c r="AB1647" s="847" t="s">
        <v>5539</v>
      </c>
      <c r="AC1647" s="722">
        <v>4500</v>
      </c>
      <c r="AD1647" s="722">
        <v>7425</v>
      </c>
      <c r="AE1647" s="722">
        <f t="shared" si="78"/>
        <v>11925</v>
      </c>
      <c r="AF1647" s="31"/>
      <c r="AG1647" s="31"/>
    </row>
    <row r="1648" spans="1:33" ht="30" customHeight="1">
      <c r="A1648" s="614" t="s">
        <v>6948</v>
      </c>
      <c r="B1648" s="5118" t="s">
        <v>6028</v>
      </c>
      <c r="C1648" s="764">
        <v>45288</v>
      </c>
      <c r="D1648" s="764">
        <v>45355</v>
      </c>
      <c r="E1648" s="593"/>
      <c r="F1648" s="833"/>
      <c r="G1648" s="710">
        <v>8608</v>
      </c>
      <c r="H1648" s="1107" t="s">
        <v>2105</v>
      </c>
      <c r="I1648" s="1091"/>
      <c r="J1648" s="1098" t="s">
        <v>6029</v>
      </c>
      <c r="K1648" s="1094" t="s">
        <v>6030</v>
      </c>
      <c r="L1648" s="1090" t="s">
        <v>173</v>
      </c>
      <c r="M1648" s="771" t="s">
        <v>6069</v>
      </c>
      <c r="N1648" s="969"/>
      <c r="O1648" s="675">
        <v>1</v>
      </c>
      <c r="P1648" s="675">
        <v>1</v>
      </c>
      <c r="Q1648" s="1104" t="s">
        <v>6031</v>
      </c>
      <c r="R1648" s="712"/>
      <c r="S1648" s="712"/>
      <c r="T1648" s="712"/>
      <c r="U1648" s="712"/>
      <c r="V1648" s="640" t="s">
        <v>2073</v>
      </c>
      <c r="W1648" s="714"/>
      <c r="X1648" s="721" t="s">
        <v>37</v>
      </c>
      <c r="Y1648" s="712"/>
      <c r="Z1648" s="726" t="s">
        <v>45</v>
      </c>
      <c r="AA1648" s="592"/>
      <c r="AB1648" s="847" t="s">
        <v>5538</v>
      </c>
      <c r="AC1648" s="722">
        <v>2250</v>
      </c>
      <c r="AD1648" s="722">
        <v>7425</v>
      </c>
      <c r="AE1648" s="722">
        <f t="shared" si="78"/>
        <v>9675</v>
      </c>
      <c r="AF1648" s="31"/>
      <c r="AG1648" s="31"/>
    </row>
    <row r="1649" spans="1:33" ht="30" customHeight="1">
      <c r="A1649" s="614" t="s">
        <v>6948</v>
      </c>
      <c r="B1649" s="5118" t="s">
        <v>6032</v>
      </c>
      <c r="C1649" s="764">
        <v>45289</v>
      </c>
      <c r="D1649" s="764">
        <v>45309</v>
      </c>
      <c r="E1649" s="593"/>
      <c r="F1649" s="833"/>
      <c r="G1649" s="710">
        <v>8608</v>
      </c>
      <c r="H1649" s="1107">
        <v>177</v>
      </c>
      <c r="I1649" s="1091"/>
      <c r="J1649" s="1098" t="s">
        <v>6033</v>
      </c>
      <c r="K1649" s="1094" t="s">
        <v>6034</v>
      </c>
      <c r="L1649" s="1090" t="s">
        <v>128</v>
      </c>
      <c r="M1649" s="771" t="s">
        <v>6070</v>
      </c>
      <c r="N1649" s="969"/>
      <c r="O1649" s="675">
        <v>3</v>
      </c>
      <c r="P1649" s="675">
        <v>3</v>
      </c>
      <c r="Q1649" s="1104" t="s">
        <v>430</v>
      </c>
      <c r="R1649" s="712"/>
      <c r="S1649" s="712"/>
      <c r="T1649" s="712"/>
      <c r="U1649" s="712"/>
      <c r="V1649" s="892" t="s">
        <v>2073</v>
      </c>
      <c r="W1649" s="714"/>
      <c r="X1649" s="721" t="s">
        <v>37</v>
      </c>
      <c r="Y1649" s="712"/>
      <c r="Z1649" s="3786" t="s">
        <v>45</v>
      </c>
      <c r="AA1649" s="592"/>
      <c r="AB1649" s="847" t="s">
        <v>5541</v>
      </c>
      <c r="AC1649" s="722">
        <v>4500</v>
      </c>
      <c r="AD1649" s="722">
        <v>7425</v>
      </c>
      <c r="AE1649" s="722">
        <f t="shared" si="78"/>
        <v>26775</v>
      </c>
      <c r="AF1649" s="31"/>
      <c r="AG1649" s="31"/>
    </row>
    <row r="1650" spans="1:33" ht="30" customHeight="1">
      <c r="A1650" s="893" t="s">
        <v>6958</v>
      </c>
      <c r="B1650" s="5118" t="s">
        <v>6035</v>
      </c>
      <c r="C1650" s="764">
        <v>45289</v>
      </c>
      <c r="D1650" s="764">
        <v>45302</v>
      </c>
      <c r="E1650" s="593"/>
      <c r="F1650" s="833"/>
      <c r="G1650" s="710">
        <v>8369</v>
      </c>
      <c r="H1650" s="1107" t="s">
        <v>6036</v>
      </c>
      <c r="I1650" s="1091"/>
      <c r="J1650" s="1098" t="s">
        <v>6037</v>
      </c>
      <c r="K1650" s="1105" t="s">
        <v>6075</v>
      </c>
      <c r="L1650" s="1090" t="s">
        <v>128</v>
      </c>
      <c r="M1650" s="771" t="s">
        <v>6071</v>
      </c>
      <c r="N1650" s="969"/>
      <c r="O1650" s="675">
        <v>3</v>
      </c>
      <c r="P1650" s="675">
        <v>3</v>
      </c>
      <c r="Q1650" s="1104" t="s">
        <v>6038</v>
      </c>
      <c r="R1650" s="712"/>
      <c r="S1650" s="712"/>
      <c r="T1650" s="712"/>
      <c r="U1650" s="712"/>
      <c r="V1650" s="619" t="s">
        <v>2073</v>
      </c>
      <c r="W1650" s="714"/>
      <c r="X1650" s="619" t="s">
        <v>37</v>
      </c>
      <c r="Y1650" s="712"/>
      <c r="Z1650" s="726" t="s">
        <v>45</v>
      </c>
      <c r="AA1650" s="592"/>
      <c r="AB1650" s="847" t="s">
        <v>5585</v>
      </c>
      <c r="AC1650" s="722">
        <v>20700</v>
      </c>
      <c r="AD1650" s="722">
        <v>11385</v>
      </c>
      <c r="AE1650" s="722">
        <f t="shared" si="78"/>
        <v>54855</v>
      </c>
      <c r="AF1650" s="31"/>
      <c r="AG1650" s="31"/>
    </row>
    <row r="1651" spans="1:33" ht="30" customHeight="1">
      <c r="A1651" s="737" t="s">
        <v>6974</v>
      </c>
      <c r="B1651" s="5118" t="s">
        <v>6039</v>
      </c>
      <c r="C1651" s="764">
        <v>45288</v>
      </c>
      <c r="D1651" s="764">
        <v>45309</v>
      </c>
      <c r="E1651" s="593"/>
      <c r="F1651" s="833"/>
      <c r="G1651" s="710">
        <v>8600</v>
      </c>
      <c r="H1651" s="1107" t="s">
        <v>4191</v>
      </c>
      <c r="I1651" s="1091"/>
      <c r="J1651" s="1098" t="s">
        <v>6040</v>
      </c>
      <c r="K1651" s="1094" t="s">
        <v>6041</v>
      </c>
      <c r="L1651" s="1090" t="s">
        <v>28</v>
      </c>
      <c r="M1651" s="771" t="s">
        <v>6072</v>
      </c>
      <c r="N1651" s="969"/>
      <c r="O1651" s="675">
        <v>2</v>
      </c>
      <c r="P1651" s="675">
        <v>2</v>
      </c>
      <c r="Q1651" s="1104" t="s">
        <v>6042</v>
      </c>
      <c r="R1651" s="712"/>
      <c r="S1651" s="712"/>
      <c r="T1651" s="712"/>
      <c r="U1651" s="712"/>
      <c r="V1651" s="803" t="s">
        <v>2073</v>
      </c>
      <c r="W1651" s="714"/>
      <c r="X1651" s="619" t="s">
        <v>37</v>
      </c>
      <c r="Y1651" s="712"/>
      <c r="Z1651" s="726" t="s">
        <v>45</v>
      </c>
      <c r="AA1651" s="592"/>
      <c r="AB1651" s="847" t="s">
        <v>5538</v>
      </c>
      <c r="AC1651" s="722">
        <v>13500</v>
      </c>
      <c r="AD1651" s="722">
        <v>7425</v>
      </c>
      <c r="AE1651" s="722">
        <f t="shared" si="78"/>
        <v>28350</v>
      </c>
      <c r="AF1651" s="31"/>
      <c r="AG1651" s="31"/>
    </row>
    <row r="1652" spans="1:33" ht="30" customHeight="1">
      <c r="A1652" s="737" t="s">
        <v>6966</v>
      </c>
      <c r="B1652" s="5118" t="s">
        <v>6043</v>
      </c>
      <c r="C1652" s="764">
        <v>45288</v>
      </c>
      <c r="D1652" s="764">
        <v>45300</v>
      </c>
      <c r="E1652" s="593"/>
      <c r="F1652" s="833"/>
      <c r="G1652" s="710">
        <v>5940</v>
      </c>
      <c r="H1652" s="1107" t="s">
        <v>6044</v>
      </c>
      <c r="I1652" s="1091"/>
      <c r="J1652" s="1098" t="s">
        <v>6045</v>
      </c>
      <c r="K1652" s="1094" t="s">
        <v>6046</v>
      </c>
      <c r="L1652" s="1090" t="s">
        <v>128</v>
      </c>
      <c r="M1652" s="771" t="s">
        <v>6073</v>
      </c>
      <c r="N1652" s="969"/>
      <c r="O1652" s="675">
        <v>3</v>
      </c>
      <c r="P1652" s="675">
        <v>3</v>
      </c>
      <c r="Q1652" s="1104" t="s">
        <v>6047</v>
      </c>
      <c r="R1652" s="712"/>
      <c r="S1652" s="712"/>
      <c r="T1652" s="712"/>
      <c r="U1652" s="712"/>
      <c r="V1652" s="995" t="s">
        <v>2073</v>
      </c>
      <c r="W1652" s="714"/>
      <c r="X1652" s="995" t="s">
        <v>37</v>
      </c>
      <c r="Y1652" s="712"/>
      <c r="Z1652" s="3823" t="s">
        <v>45</v>
      </c>
      <c r="AA1652" s="592"/>
      <c r="AB1652" s="847" t="s">
        <v>5543</v>
      </c>
      <c r="AC1652" s="722">
        <v>10350</v>
      </c>
      <c r="AD1652" s="722">
        <v>11385</v>
      </c>
      <c r="AE1652" s="722">
        <f t="shared" si="78"/>
        <v>44505</v>
      </c>
      <c r="AF1652" s="31"/>
      <c r="AG1652" s="31"/>
    </row>
    <row r="1653" spans="1:33" ht="30" customHeight="1">
      <c r="A1653" s="917" t="s">
        <v>6903</v>
      </c>
      <c r="B1653" s="5118" t="s">
        <v>6076</v>
      </c>
      <c r="C1653" s="764">
        <v>45300</v>
      </c>
      <c r="D1653" s="764">
        <v>45306</v>
      </c>
      <c r="E1653" s="593"/>
      <c r="F1653" s="833"/>
      <c r="G1653" s="710">
        <v>8629</v>
      </c>
      <c r="H1653" s="1107" t="s">
        <v>6077</v>
      </c>
      <c r="I1653" s="1091"/>
      <c r="J1653" s="1098" t="s">
        <v>6078</v>
      </c>
      <c r="K1653" s="1094" t="s">
        <v>6079</v>
      </c>
      <c r="L1653" s="1090" t="s">
        <v>173</v>
      </c>
      <c r="M1653" s="771" t="s">
        <v>6115</v>
      </c>
      <c r="N1653" s="969"/>
      <c r="O1653" s="675">
        <v>1</v>
      </c>
      <c r="P1653" s="675">
        <v>1</v>
      </c>
      <c r="Q1653" s="1104" t="s">
        <v>6080</v>
      </c>
      <c r="R1653" s="712"/>
      <c r="S1653" s="712"/>
      <c r="T1653" s="712"/>
      <c r="U1653" s="712"/>
      <c r="V1653" s="619" t="s">
        <v>2073</v>
      </c>
      <c r="W1653" s="714"/>
      <c r="X1653" s="619" t="s">
        <v>37</v>
      </c>
      <c r="Y1653" s="712"/>
      <c r="Z1653" s="3823" t="s">
        <v>45</v>
      </c>
      <c r="AA1653" s="592"/>
      <c r="AB1653" s="3859" t="s">
        <v>5535</v>
      </c>
      <c r="AC1653" s="722">
        <v>0</v>
      </c>
      <c r="AD1653" s="722">
        <v>7475</v>
      </c>
      <c r="AE1653" s="722">
        <f t="shared" si="78"/>
        <v>7475</v>
      </c>
      <c r="AF1653" s="31"/>
      <c r="AG1653" s="31"/>
    </row>
    <row r="1654" spans="1:33" ht="30" customHeight="1">
      <c r="A1654" s="614" t="s">
        <v>6972</v>
      </c>
      <c r="B1654" s="5118" t="s">
        <v>6081</v>
      </c>
      <c r="C1654" s="764">
        <v>45289</v>
      </c>
      <c r="D1654" s="764">
        <v>45306</v>
      </c>
      <c r="E1654" s="593"/>
      <c r="F1654" s="833"/>
      <c r="G1654" s="710">
        <v>8588</v>
      </c>
      <c r="H1654" s="1107">
        <v>324</v>
      </c>
      <c r="I1654" s="1091"/>
      <c r="J1654" s="1098" t="s">
        <v>6082</v>
      </c>
      <c r="K1654" s="1094" t="s">
        <v>6083</v>
      </c>
      <c r="L1654" s="1090" t="s">
        <v>128</v>
      </c>
      <c r="M1654" s="771" t="s">
        <v>6116</v>
      </c>
      <c r="N1654" s="969"/>
      <c r="O1654" s="675">
        <v>3</v>
      </c>
      <c r="P1654" s="675">
        <v>3</v>
      </c>
      <c r="Q1654" s="1104" t="s">
        <v>6084</v>
      </c>
      <c r="R1654" s="712"/>
      <c r="S1654" s="712"/>
      <c r="T1654" s="712"/>
      <c r="U1654" s="712"/>
      <c r="V1654" s="874" t="s">
        <v>2073</v>
      </c>
      <c r="W1654" s="714"/>
      <c r="X1654" s="640" t="s">
        <v>37</v>
      </c>
      <c r="Y1654" s="712"/>
      <c r="Z1654" s="3786" t="s">
        <v>45</v>
      </c>
      <c r="AA1654" s="592"/>
      <c r="AB1654" s="3859" t="s">
        <v>5537</v>
      </c>
      <c r="AC1654" s="722">
        <v>1000</v>
      </c>
      <c r="AD1654" s="722">
        <v>6700</v>
      </c>
      <c r="AE1654" s="722">
        <f t="shared" si="78"/>
        <v>21100</v>
      </c>
      <c r="AF1654" s="31">
        <v>25</v>
      </c>
      <c r="AG1654" s="273" t="s">
        <v>362</v>
      </c>
    </row>
    <row r="1655" spans="1:33" ht="30" customHeight="1">
      <c r="A1655" s="893" t="s">
        <v>6944</v>
      </c>
      <c r="B1655" s="5118" t="s">
        <v>6085</v>
      </c>
      <c r="C1655" s="764">
        <v>45289</v>
      </c>
      <c r="D1655" s="764">
        <v>45296</v>
      </c>
      <c r="E1655" s="593"/>
      <c r="F1655" s="833"/>
      <c r="G1655" s="710">
        <v>8639</v>
      </c>
      <c r="H1655" s="1107">
        <v>26</v>
      </c>
      <c r="I1655" s="1091"/>
      <c r="J1655" s="1098" t="s">
        <v>6086</v>
      </c>
      <c r="K1655" s="1094" t="s">
        <v>6087</v>
      </c>
      <c r="L1655" s="1090" t="s">
        <v>28</v>
      </c>
      <c r="M1655" s="771" t="s">
        <v>6117</v>
      </c>
      <c r="N1655" s="969"/>
      <c r="O1655" s="675">
        <v>2</v>
      </c>
      <c r="P1655" s="675">
        <v>2</v>
      </c>
      <c r="Q1655" s="1104" t="s">
        <v>6088</v>
      </c>
      <c r="R1655" s="712"/>
      <c r="S1655" s="712"/>
      <c r="T1655" s="712"/>
      <c r="U1655" s="712"/>
      <c r="V1655" s="967" t="s">
        <v>2073</v>
      </c>
      <c r="W1655" s="714"/>
      <c r="X1655" s="721" t="s">
        <v>37</v>
      </c>
      <c r="Y1655" s="712"/>
      <c r="Z1655" s="726" t="s">
        <v>45</v>
      </c>
      <c r="AA1655" s="592"/>
      <c r="AB1655" s="3859" t="s">
        <v>5541</v>
      </c>
      <c r="AC1655" s="722">
        <v>0</v>
      </c>
      <c r="AD1655" s="722">
        <v>5639.58</v>
      </c>
      <c r="AE1655" s="722">
        <f t="shared" si="78"/>
        <v>11279.16</v>
      </c>
      <c r="AF1655" s="31"/>
      <c r="AG1655" s="31"/>
    </row>
    <row r="1656" spans="1:33" ht="30" customHeight="1">
      <c r="A1656" s="893" t="s">
        <v>6944</v>
      </c>
      <c r="B1656" s="5118" t="s">
        <v>6089</v>
      </c>
      <c r="C1656" s="764">
        <v>45300</v>
      </c>
      <c r="D1656" s="764">
        <v>45309</v>
      </c>
      <c r="E1656" s="593"/>
      <c r="F1656" s="833"/>
      <c r="G1656" s="710">
        <v>8639</v>
      </c>
      <c r="H1656" s="1107">
        <v>85</v>
      </c>
      <c r="I1656" s="1091"/>
      <c r="J1656" s="1098" t="s">
        <v>6090</v>
      </c>
      <c r="K1656" s="1094" t="s">
        <v>6091</v>
      </c>
      <c r="L1656" s="1090" t="s">
        <v>128</v>
      </c>
      <c r="M1656" s="771" t="s">
        <v>6118</v>
      </c>
      <c r="N1656" s="969"/>
      <c r="O1656" s="675">
        <v>3</v>
      </c>
      <c r="P1656" s="119">
        <v>4</v>
      </c>
      <c r="Q1656" s="1105" t="s">
        <v>6088</v>
      </c>
      <c r="R1656" s="712"/>
      <c r="S1656" s="712"/>
      <c r="T1656" s="712"/>
      <c r="U1656" s="712"/>
      <c r="V1656" s="619" t="s">
        <v>2073</v>
      </c>
      <c r="W1656" s="714"/>
      <c r="X1656" s="721" t="s">
        <v>37</v>
      </c>
      <c r="Y1656" s="712"/>
      <c r="Z1656" s="726" t="s">
        <v>45</v>
      </c>
      <c r="AA1656" s="592"/>
      <c r="AB1656" s="3859" t="s">
        <v>5541</v>
      </c>
      <c r="AC1656" s="722">
        <v>4500</v>
      </c>
      <c r="AD1656" s="722">
        <v>5639.58</v>
      </c>
      <c r="AE1656" s="722">
        <f t="shared" si="78"/>
        <v>27058.32</v>
      </c>
      <c r="AF1656" s="31"/>
      <c r="AG1656" s="31"/>
    </row>
    <row r="1657" spans="1:33" ht="30" customHeight="1">
      <c r="A1657" s="614" t="s">
        <v>6965</v>
      </c>
      <c r="B1657" s="5118" t="s">
        <v>6092</v>
      </c>
      <c r="C1657" s="764">
        <v>45289</v>
      </c>
      <c r="D1657" s="764">
        <v>45309</v>
      </c>
      <c r="E1657" s="593"/>
      <c r="F1657" s="833"/>
      <c r="G1657" s="710">
        <v>8609</v>
      </c>
      <c r="H1657" s="1107">
        <v>100</v>
      </c>
      <c r="I1657" s="1091"/>
      <c r="J1657" s="1098" t="s">
        <v>6093</v>
      </c>
      <c r="K1657" s="1094" t="s">
        <v>6094</v>
      </c>
      <c r="L1657" s="1090" t="s">
        <v>76</v>
      </c>
      <c r="M1657" s="771" t="s">
        <v>6119</v>
      </c>
      <c r="N1657" s="969"/>
      <c r="O1657" s="675">
        <v>4</v>
      </c>
      <c r="P1657" s="675">
        <v>4</v>
      </c>
      <c r="Q1657" s="1105" t="s">
        <v>6088</v>
      </c>
      <c r="R1657" s="712"/>
      <c r="S1657" s="712"/>
      <c r="T1657" s="712"/>
      <c r="U1657" s="712"/>
      <c r="V1657" s="619" t="s">
        <v>2073</v>
      </c>
      <c r="W1657" s="714"/>
      <c r="X1657" s="721" t="s">
        <v>37</v>
      </c>
      <c r="Y1657" s="712"/>
      <c r="Z1657" s="726" t="s">
        <v>45</v>
      </c>
      <c r="AA1657" s="592"/>
      <c r="AB1657" s="3859" t="s">
        <v>5541</v>
      </c>
      <c r="AC1657" s="722">
        <v>4500</v>
      </c>
      <c r="AD1657" s="722">
        <v>6400</v>
      </c>
      <c r="AE1657" s="722">
        <f t="shared" si="78"/>
        <v>30100</v>
      </c>
      <c r="AF1657" s="42">
        <v>20</v>
      </c>
      <c r="AG1657" s="31" t="s">
        <v>362</v>
      </c>
    </row>
    <row r="1658" spans="1:33" ht="30" customHeight="1">
      <c r="A1658" s="654" t="s">
        <v>6947</v>
      </c>
      <c r="B1658" s="5118" t="s">
        <v>6095</v>
      </c>
      <c r="C1658" s="764">
        <v>45300</v>
      </c>
      <c r="D1658" s="764">
        <v>45310</v>
      </c>
      <c r="E1658" s="593"/>
      <c r="F1658" s="833"/>
      <c r="G1658" s="710">
        <v>8579</v>
      </c>
      <c r="H1658" s="1107">
        <v>11</v>
      </c>
      <c r="I1658" s="1091"/>
      <c r="J1658" s="1098" t="s">
        <v>6096</v>
      </c>
      <c r="K1658" s="1094" t="s">
        <v>6097</v>
      </c>
      <c r="L1658" s="1090" t="s">
        <v>28</v>
      </c>
      <c r="M1658" s="771" t="s">
        <v>6120</v>
      </c>
      <c r="N1658" s="969"/>
      <c r="O1658" s="675">
        <v>2</v>
      </c>
      <c r="P1658" s="675">
        <v>2</v>
      </c>
      <c r="Q1658" s="1104" t="s">
        <v>5917</v>
      </c>
      <c r="R1658" s="712"/>
      <c r="S1658" s="712"/>
      <c r="T1658" s="712"/>
      <c r="U1658" s="712"/>
      <c r="V1658" s="774" t="s">
        <v>2073</v>
      </c>
      <c r="W1658" s="714"/>
      <c r="X1658" s="721" t="s">
        <v>37</v>
      </c>
      <c r="Y1658" s="712"/>
      <c r="Z1658" s="726" t="s">
        <v>45</v>
      </c>
      <c r="AA1658" s="592"/>
      <c r="AB1658" s="3859" t="s">
        <v>5542</v>
      </c>
      <c r="AC1658" s="722">
        <v>3300</v>
      </c>
      <c r="AD1658" s="722">
        <v>5516.28</v>
      </c>
      <c r="AE1658" s="722">
        <f t="shared" si="78"/>
        <v>14332.56</v>
      </c>
      <c r="AF1658" s="42">
        <v>8</v>
      </c>
      <c r="AG1658" s="31"/>
    </row>
    <row r="1659" spans="1:33" ht="30" customHeight="1">
      <c r="A1659" s="737" t="s">
        <v>6973</v>
      </c>
      <c r="B1659" s="5118" t="s">
        <v>6098</v>
      </c>
      <c r="C1659" s="764">
        <v>45301</v>
      </c>
      <c r="D1659" s="764">
        <v>45313</v>
      </c>
      <c r="E1659" s="593"/>
      <c r="F1659" s="833"/>
      <c r="G1659" s="710">
        <v>8598</v>
      </c>
      <c r="H1659" s="1107" t="s">
        <v>6099</v>
      </c>
      <c r="I1659" s="1091"/>
      <c r="J1659" s="1098" t="s">
        <v>6100</v>
      </c>
      <c r="K1659" s="1094" t="s">
        <v>6101</v>
      </c>
      <c r="L1659" s="1090" t="s">
        <v>28</v>
      </c>
      <c r="M1659" s="771" t="s">
        <v>6121</v>
      </c>
      <c r="N1659" s="969"/>
      <c r="O1659" s="675">
        <v>2</v>
      </c>
      <c r="P1659" s="675">
        <v>2</v>
      </c>
      <c r="Q1659" s="1104" t="s">
        <v>6102</v>
      </c>
      <c r="R1659" s="712"/>
      <c r="S1659" s="712"/>
      <c r="T1659" s="712"/>
      <c r="U1659" s="712"/>
      <c r="V1659" s="835" t="s">
        <v>2073</v>
      </c>
      <c r="W1659" s="714"/>
      <c r="X1659" s="990" t="s">
        <v>37</v>
      </c>
      <c r="Y1659" s="712"/>
      <c r="Z1659" s="726" t="s">
        <v>45</v>
      </c>
      <c r="AA1659" s="592"/>
      <c r="AB1659" s="3859" t="s">
        <v>5543</v>
      </c>
      <c r="AC1659" s="722">
        <v>4500</v>
      </c>
      <c r="AD1659" s="722">
        <v>6272.02</v>
      </c>
      <c r="AE1659" s="722">
        <f t="shared" si="78"/>
        <v>17044.04</v>
      </c>
      <c r="AF1659" s="31"/>
      <c r="AG1659" s="31"/>
    </row>
    <row r="1660" spans="1:33" ht="30" customHeight="1">
      <c r="A1660" s="614" t="s">
        <v>6952</v>
      </c>
      <c r="B1660" s="5118" t="s">
        <v>6103</v>
      </c>
      <c r="C1660" s="764">
        <v>45300</v>
      </c>
      <c r="D1660" s="764">
        <v>45308</v>
      </c>
      <c r="E1660" s="593"/>
      <c r="F1660" s="833"/>
      <c r="G1660" s="710">
        <v>8646</v>
      </c>
      <c r="H1660" s="1107">
        <v>503</v>
      </c>
      <c r="I1660" s="1091"/>
      <c r="J1660" s="1098" t="s">
        <v>6104</v>
      </c>
      <c r="K1660" s="1094" t="s">
        <v>6105</v>
      </c>
      <c r="L1660" s="1090" t="s">
        <v>128</v>
      </c>
      <c r="M1660" s="771" t="s">
        <v>6122</v>
      </c>
      <c r="N1660" s="969"/>
      <c r="O1660" s="675">
        <v>3</v>
      </c>
      <c r="P1660" s="675">
        <v>3</v>
      </c>
      <c r="Q1660" s="1104" t="s">
        <v>6088</v>
      </c>
      <c r="R1660" s="712"/>
      <c r="S1660" s="712"/>
      <c r="T1660" s="712"/>
      <c r="U1660" s="712"/>
      <c r="V1660" s="967" t="s">
        <v>2073</v>
      </c>
      <c r="W1660" s="714"/>
      <c r="X1660" s="721" t="s">
        <v>37</v>
      </c>
      <c r="Y1660" s="712"/>
      <c r="Z1660" s="3786" t="s">
        <v>45</v>
      </c>
      <c r="AA1660" s="592"/>
      <c r="AB1660" s="3859" t="s">
        <v>5541</v>
      </c>
      <c r="AC1660" s="722">
        <v>2430</v>
      </c>
      <c r="AD1660" s="722">
        <v>7938</v>
      </c>
      <c r="AE1660" s="722">
        <f t="shared" si="78"/>
        <v>26244</v>
      </c>
      <c r="AF1660" s="31"/>
      <c r="AG1660" s="31"/>
    </row>
    <row r="1661" spans="1:33" ht="30" customHeight="1">
      <c r="A1661" s="188" t="s">
        <v>6902</v>
      </c>
      <c r="B1661" s="148" t="s">
        <v>6106</v>
      </c>
      <c r="C1661" s="127">
        <v>45300</v>
      </c>
      <c r="D1661" s="127">
        <v>45309</v>
      </c>
      <c r="E1661" s="37"/>
      <c r="F1661" s="94"/>
      <c r="G1661" s="99">
        <v>8605</v>
      </c>
      <c r="H1661" s="149">
        <v>249</v>
      </c>
      <c r="I1661" s="131"/>
      <c r="J1661" s="132" t="s">
        <v>6107</v>
      </c>
      <c r="K1661" s="133" t="s">
        <v>6108</v>
      </c>
      <c r="L1661" s="134" t="s">
        <v>28</v>
      </c>
      <c r="M1661" s="135" t="s">
        <v>6123</v>
      </c>
      <c r="N1661" s="115"/>
      <c r="O1661" s="74">
        <v>2</v>
      </c>
      <c r="P1661" s="74">
        <v>2</v>
      </c>
      <c r="Q1661" s="150" t="s">
        <v>6088</v>
      </c>
      <c r="R1661" s="71"/>
      <c r="S1661" s="71"/>
      <c r="T1661" s="71"/>
      <c r="U1661" s="71"/>
      <c r="V1661" s="68" t="s">
        <v>256</v>
      </c>
      <c r="W1661" s="182"/>
      <c r="X1661" s="68"/>
      <c r="Y1661" s="71"/>
      <c r="Z1661" s="75"/>
      <c r="AA1661" s="36"/>
      <c r="AB1661" s="3861" t="s">
        <v>5541</v>
      </c>
      <c r="AC1661" s="280"/>
      <c r="AD1661" s="280"/>
      <c r="AE1661" s="280"/>
      <c r="AF1661" s="31"/>
      <c r="AG1661" s="31"/>
    </row>
    <row r="1662" spans="1:33" ht="30" customHeight="1">
      <c r="A1662" s="614" t="s">
        <v>6975</v>
      </c>
      <c r="B1662" s="5118" t="s">
        <v>6109</v>
      </c>
      <c r="C1662" s="764">
        <v>45289</v>
      </c>
      <c r="D1662" s="764">
        <v>45307</v>
      </c>
      <c r="E1662" s="593"/>
      <c r="F1662" s="833"/>
      <c r="G1662" s="710">
        <v>17</v>
      </c>
      <c r="H1662" s="1107">
        <v>195</v>
      </c>
      <c r="I1662" s="1091"/>
      <c r="J1662" s="1098" t="s">
        <v>6110</v>
      </c>
      <c r="K1662" s="1094" t="s">
        <v>6111</v>
      </c>
      <c r="L1662" s="1090" t="s">
        <v>28</v>
      </c>
      <c r="M1662" s="771" t="s">
        <v>6124</v>
      </c>
      <c r="N1662" s="969"/>
      <c r="O1662" s="675">
        <v>2</v>
      </c>
      <c r="P1662" s="675">
        <v>2</v>
      </c>
      <c r="Q1662" s="1104" t="s">
        <v>6088</v>
      </c>
      <c r="R1662" s="712"/>
      <c r="S1662" s="712"/>
      <c r="T1662" s="712"/>
      <c r="U1662" s="712"/>
      <c r="V1662" s="982" t="s">
        <v>2073</v>
      </c>
      <c r="W1662" s="714"/>
      <c r="X1662" s="721" t="s">
        <v>37</v>
      </c>
      <c r="Y1662" s="712"/>
      <c r="Z1662" s="726" t="s">
        <v>45</v>
      </c>
      <c r="AA1662" s="592"/>
      <c r="AB1662" s="3859" t="s">
        <v>5541</v>
      </c>
      <c r="AC1662" s="722">
        <v>0</v>
      </c>
      <c r="AD1662" s="722">
        <v>6643.53</v>
      </c>
      <c r="AE1662" s="722">
        <f t="shared" si="78"/>
        <v>13287.06</v>
      </c>
      <c r="AF1662" s="42">
        <v>19</v>
      </c>
      <c r="AG1662" s="31" t="s">
        <v>362</v>
      </c>
    </row>
    <row r="1663" spans="1:33" ht="30" customHeight="1">
      <c r="A1663" s="614" t="s">
        <v>6975</v>
      </c>
      <c r="B1663" s="5118" t="s">
        <v>6112</v>
      </c>
      <c r="C1663" s="764">
        <v>45300</v>
      </c>
      <c r="D1663" s="764">
        <v>45307</v>
      </c>
      <c r="E1663" s="593"/>
      <c r="F1663" s="833"/>
      <c r="G1663" s="710">
        <v>17</v>
      </c>
      <c r="H1663" s="1107">
        <v>221</v>
      </c>
      <c r="I1663" s="1091"/>
      <c r="J1663" s="1098" t="s">
        <v>6113</v>
      </c>
      <c r="K1663" s="1094" t="s">
        <v>6114</v>
      </c>
      <c r="L1663" s="1090" t="s">
        <v>28</v>
      </c>
      <c r="M1663" s="771" t="s">
        <v>6125</v>
      </c>
      <c r="N1663" s="969"/>
      <c r="O1663" s="675">
        <v>2</v>
      </c>
      <c r="P1663" s="675">
        <v>2</v>
      </c>
      <c r="Q1663" s="1104" t="s">
        <v>6088</v>
      </c>
      <c r="R1663" s="712"/>
      <c r="S1663" s="712"/>
      <c r="T1663" s="712"/>
      <c r="U1663" s="712"/>
      <c r="V1663" s="982" t="s">
        <v>2073</v>
      </c>
      <c r="W1663" s="714"/>
      <c r="X1663" s="721" t="s">
        <v>37</v>
      </c>
      <c r="Y1663" s="712"/>
      <c r="Z1663" s="726" t="s">
        <v>45</v>
      </c>
      <c r="AA1663" s="592"/>
      <c r="AB1663" s="3859" t="s">
        <v>5541</v>
      </c>
      <c r="AC1663" s="722">
        <v>0</v>
      </c>
      <c r="AD1663" s="722">
        <v>6643.53</v>
      </c>
      <c r="AE1663" s="722">
        <f t="shared" si="78"/>
        <v>13287.06</v>
      </c>
      <c r="AF1663" s="31">
        <v>7</v>
      </c>
      <c r="AG1663" s="273" t="s">
        <v>362</v>
      </c>
    </row>
    <row r="1664" spans="1:33" ht="30" customHeight="1">
      <c r="A1664" s="614" t="s">
        <v>6942</v>
      </c>
      <c r="B1664" s="5118" t="s">
        <v>6126</v>
      </c>
      <c r="C1664" s="764">
        <v>45301</v>
      </c>
      <c r="D1664" s="764">
        <v>45310</v>
      </c>
      <c r="E1664" s="593"/>
      <c r="F1664" s="833"/>
      <c r="G1664" s="710">
        <v>8638</v>
      </c>
      <c r="H1664" s="1107" t="s">
        <v>6127</v>
      </c>
      <c r="I1664" s="1091"/>
      <c r="J1664" s="1098" t="s">
        <v>6128</v>
      </c>
      <c r="K1664" s="1094" t="s">
        <v>6129</v>
      </c>
      <c r="L1664" s="1090" t="s">
        <v>76</v>
      </c>
      <c r="M1664" s="771" t="s">
        <v>6151</v>
      </c>
      <c r="N1664" s="969"/>
      <c r="O1664" s="675">
        <v>4</v>
      </c>
      <c r="P1664" s="675">
        <v>4</v>
      </c>
      <c r="Q1664" s="1104" t="s">
        <v>6130</v>
      </c>
      <c r="R1664" s="712"/>
      <c r="S1664" s="712"/>
      <c r="T1664" s="712"/>
      <c r="U1664" s="712"/>
      <c r="V1664" s="997" t="s">
        <v>2073</v>
      </c>
      <c r="W1664" s="714"/>
      <c r="X1664" s="721" t="s">
        <v>37</v>
      </c>
      <c r="Y1664" s="712"/>
      <c r="Z1664" s="726" t="s">
        <v>45</v>
      </c>
      <c r="AA1664" s="592"/>
      <c r="AB1664" s="3859" t="s">
        <v>5585</v>
      </c>
      <c r="AC1664" s="722">
        <v>0</v>
      </c>
      <c r="AD1664" s="722">
        <v>7613</v>
      </c>
      <c r="AE1664" s="722">
        <f t="shared" si="78"/>
        <v>30452</v>
      </c>
      <c r="AF1664" s="42">
        <v>21</v>
      </c>
      <c r="AG1664" s="31" t="s">
        <v>362</v>
      </c>
    </row>
    <row r="1665" spans="1:33" ht="30" customHeight="1">
      <c r="A1665" s="737" t="s">
        <v>6969</v>
      </c>
      <c r="B1665" s="5118" t="s">
        <v>6131</v>
      </c>
      <c r="C1665" s="764">
        <v>45302</v>
      </c>
      <c r="D1665" s="764">
        <v>45358</v>
      </c>
      <c r="E1665" s="593"/>
      <c r="F1665" s="833"/>
      <c r="G1665" s="710">
        <v>8616</v>
      </c>
      <c r="H1665" s="1107" t="s">
        <v>1648</v>
      </c>
      <c r="I1665" s="1091"/>
      <c r="J1665" s="1098" t="s">
        <v>6132</v>
      </c>
      <c r="K1665" s="1094" t="s">
        <v>6134</v>
      </c>
      <c r="L1665" s="1090" t="s">
        <v>4157</v>
      </c>
      <c r="M1665" s="771" t="s">
        <v>6152</v>
      </c>
      <c r="N1665" s="969" t="s">
        <v>3953</v>
      </c>
      <c r="O1665" s="675">
        <v>1</v>
      </c>
      <c r="P1665" s="675">
        <v>1</v>
      </c>
      <c r="Q1665" s="1104" t="s">
        <v>6133</v>
      </c>
      <c r="R1665" s="712"/>
      <c r="S1665" s="712"/>
      <c r="T1665" s="712"/>
      <c r="U1665" s="712"/>
      <c r="V1665" s="998" t="s">
        <v>2073</v>
      </c>
      <c r="W1665" s="714"/>
      <c r="X1665" s="619"/>
      <c r="Y1665" s="712"/>
      <c r="Z1665" s="3823" t="s">
        <v>45</v>
      </c>
      <c r="AA1665" s="592"/>
      <c r="AB1665" s="3859" t="s">
        <v>5584</v>
      </c>
      <c r="AC1665" s="722">
        <v>0</v>
      </c>
      <c r="AD1665" s="722">
        <v>108900</v>
      </c>
      <c r="AE1665" s="722">
        <f t="shared" si="78"/>
        <v>108900</v>
      </c>
      <c r="AF1665" s="31"/>
      <c r="AG1665" s="31"/>
    </row>
    <row r="1666" spans="1:33" ht="30" customHeight="1">
      <c r="A1666" s="614" t="s">
        <v>6952</v>
      </c>
      <c r="B1666" s="5118" t="s">
        <v>6135</v>
      </c>
      <c r="C1666" s="764">
        <v>45302</v>
      </c>
      <c r="D1666" s="764">
        <v>45315</v>
      </c>
      <c r="E1666" s="593"/>
      <c r="F1666" s="833"/>
      <c r="G1666" s="710">
        <v>8646</v>
      </c>
      <c r="H1666" s="1107">
        <v>438</v>
      </c>
      <c r="I1666" s="1091"/>
      <c r="J1666" s="1098" t="s">
        <v>6136</v>
      </c>
      <c r="K1666" s="1094" t="s">
        <v>6137</v>
      </c>
      <c r="L1666" s="1090" t="s">
        <v>128</v>
      </c>
      <c r="M1666" s="771" t="s">
        <v>6153</v>
      </c>
      <c r="N1666" s="969"/>
      <c r="O1666" s="675">
        <v>3</v>
      </c>
      <c r="P1666" s="675">
        <v>3</v>
      </c>
      <c r="Q1666" s="1104" t="s">
        <v>3847</v>
      </c>
      <c r="R1666" s="712"/>
      <c r="S1666" s="712"/>
      <c r="T1666" s="712"/>
      <c r="U1666" s="712"/>
      <c r="V1666" s="978" t="s">
        <v>2073</v>
      </c>
      <c r="W1666" s="714"/>
      <c r="X1666" s="721" t="s">
        <v>37</v>
      </c>
      <c r="Y1666" s="712"/>
      <c r="Z1666" s="3823" t="s">
        <v>45</v>
      </c>
      <c r="AA1666" s="592"/>
      <c r="AB1666" s="3859" t="s">
        <v>5541</v>
      </c>
      <c r="AC1666" s="722">
        <v>14580</v>
      </c>
      <c r="AD1666" s="722">
        <v>7938</v>
      </c>
      <c r="AE1666" s="722">
        <f t="shared" si="78"/>
        <v>38394</v>
      </c>
      <c r="AF1666" s="31"/>
      <c r="AG1666" s="31"/>
    </row>
    <row r="1667" spans="1:33" ht="30" customHeight="1">
      <c r="A1667" s="591" t="s">
        <v>6897</v>
      </c>
      <c r="B1667" s="5913" t="s">
        <v>6138</v>
      </c>
      <c r="C1667" s="764">
        <v>45301</v>
      </c>
      <c r="D1667" s="764">
        <v>45308</v>
      </c>
      <c r="E1667" s="593"/>
      <c r="F1667" s="833"/>
      <c r="G1667" s="710">
        <v>8602</v>
      </c>
      <c r="H1667" s="1107">
        <v>114</v>
      </c>
      <c r="I1667" s="1091" t="s">
        <v>25</v>
      </c>
      <c r="J1667" s="2524" t="s">
        <v>6139</v>
      </c>
      <c r="K1667" s="1094" t="s">
        <v>6140</v>
      </c>
      <c r="L1667" s="775" t="s">
        <v>8655</v>
      </c>
      <c r="M1667" s="771" t="s">
        <v>6154</v>
      </c>
      <c r="N1667" s="774" t="s">
        <v>5039</v>
      </c>
      <c r="O1667" s="675">
        <v>18</v>
      </c>
      <c r="P1667" s="675">
        <v>18</v>
      </c>
      <c r="Q1667" s="1104" t="s">
        <v>6141</v>
      </c>
      <c r="R1667" s="712"/>
      <c r="S1667" s="712"/>
      <c r="T1667" s="712"/>
      <c r="U1667" s="712"/>
      <c r="V1667" s="2525" t="s">
        <v>2073</v>
      </c>
      <c r="W1667" s="714"/>
      <c r="X1667" s="721" t="s">
        <v>37</v>
      </c>
      <c r="Y1667" s="712"/>
      <c r="Z1667" s="3823" t="s">
        <v>45</v>
      </c>
      <c r="AA1667" s="592"/>
      <c r="AB1667" s="3859" t="s">
        <v>5537</v>
      </c>
      <c r="AC1667" s="722">
        <v>0</v>
      </c>
      <c r="AD1667" s="722">
        <v>17127</v>
      </c>
      <c r="AE1667" s="722">
        <f t="shared" si="78"/>
        <v>308286</v>
      </c>
      <c r="AF1667" s="31"/>
      <c r="AG1667" s="31"/>
    </row>
    <row r="1668" spans="1:33" ht="30" customHeight="1">
      <c r="A1668" s="737" t="s">
        <v>6959</v>
      </c>
      <c r="B1668" s="5118" t="s">
        <v>6142</v>
      </c>
      <c r="C1668" s="764">
        <v>45302</v>
      </c>
      <c r="D1668" s="764">
        <v>45308</v>
      </c>
      <c r="E1668" s="593"/>
      <c r="F1668" s="833"/>
      <c r="G1668" s="710">
        <v>8634</v>
      </c>
      <c r="H1668" s="1107"/>
      <c r="I1668" s="1091" t="s">
        <v>92</v>
      </c>
      <c r="J1668" s="1098" t="s">
        <v>5799</v>
      </c>
      <c r="K1668" s="1094" t="s">
        <v>4074</v>
      </c>
      <c r="L1668" s="1090" t="s">
        <v>76</v>
      </c>
      <c r="M1668" s="771" t="s">
        <v>6155</v>
      </c>
      <c r="N1668" s="969"/>
      <c r="O1668" s="675">
        <v>4</v>
      </c>
      <c r="P1668" s="119">
        <v>6</v>
      </c>
      <c r="Q1668" s="1104" t="s">
        <v>6143</v>
      </c>
      <c r="R1668" s="712"/>
      <c r="S1668" s="712"/>
      <c r="T1668" s="712"/>
      <c r="U1668" s="712"/>
      <c r="V1668" s="619" t="s">
        <v>2073</v>
      </c>
      <c r="W1668" s="714"/>
      <c r="X1668" s="721" t="s">
        <v>37</v>
      </c>
      <c r="Y1668" s="712"/>
      <c r="Z1668" s="726" t="s">
        <v>45</v>
      </c>
      <c r="AA1668" s="592"/>
      <c r="AB1668" s="3859" t="s">
        <v>5535</v>
      </c>
      <c r="AC1668" s="722">
        <v>0</v>
      </c>
      <c r="AD1668" s="722">
        <v>7425</v>
      </c>
      <c r="AE1668" s="722">
        <f t="shared" si="78"/>
        <v>44550</v>
      </c>
      <c r="AF1668" s="31">
        <v>16</v>
      </c>
      <c r="AG1668" s="273" t="s">
        <v>362</v>
      </c>
    </row>
    <row r="1669" spans="1:33" ht="30" customHeight="1">
      <c r="A1669" s="614" t="s">
        <v>6953</v>
      </c>
      <c r="B1669" s="5118" t="s">
        <v>6144</v>
      </c>
      <c r="C1669" s="764">
        <v>45302</v>
      </c>
      <c r="D1669" s="764">
        <v>45309</v>
      </c>
      <c r="E1669" s="593"/>
      <c r="F1669" s="833"/>
      <c r="G1669" s="710"/>
      <c r="H1669" s="1107"/>
      <c r="I1669" s="1091" t="s">
        <v>25</v>
      </c>
      <c r="J1669" s="1098" t="s">
        <v>6145</v>
      </c>
      <c r="K1669" s="1094" t="s">
        <v>1599</v>
      </c>
      <c r="L1669" s="775" t="s">
        <v>8651</v>
      </c>
      <c r="M1669" s="771" t="s">
        <v>6156</v>
      </c>
      <c r="N1669" s="774" t="s">
        <v>5039</v>
      </c>
      <c r="O1669" s="675">
        <v>8</v>
      </c>
      <c r="P1669" s="675">
        <v>8</v>
      </c>
      <c r="Q1669" s="1104" t="s">
        <v>6146</v>
      </c>
      <c r="R1669" s="712"/>
      <c r="S1669" s="712"/>
      <c r="T1669" s="712"/>
      <c r="U1669" s="712"/>
      <c r="V1669" s="619" t="s">
        <v>2073</v>
      </c>
      <c r="W1669" s="714"/>
      <c r="X1669" s="619" t="s">
        <v>37</v>
      </c>
      <c r="Y1669" s="712"/>
      <c r="Z1669" s="726" t="s">
        <v>45</v>
      </c>
      <c r="AA1669" s="592"/>
      <c r="AB1669" s="3859" t="s">
        <v>5542</v>
      </c>
      <c r="AC1669" s="722">
        <v>0</v>
      </c>
      <c r="AD1669" s="722">
        <v>13601.87</v>
      </c>
      <c r="AE1669" s="722">
        <f t="shared" si="78"/>
        <v>108814.96</v>
      </c>
      <c r="AF1669" s="619"/>
      <c r="AG1669" s="31"/>
    </row>
    <row r="1670" spans="1:33" ht="30" customHeight="1">
      <c r="A1670" s="934" t="s">
        <v>6947</v>
      </c>
      <c r="B1670" s="9020" t="s">
        <v>6147</v>
      </c>
      <c r="C1670" s="8843">
        <v>45302</v>
      </c>
      <c r="D1670" s="8843">
        <v>45358</v>
      </c>
      <c r="E1670" s="8864"/>
      <c r="F1670" s="8877"/>
      <c r="G1670" s="8849">
        <v>8579</v>
      </c>
      <c r="H1670" s="8849" t="s">
        <v>4985</v>
      </c>
      <c r="I1670" s="8849"/>
      <c r="J1670" s="9602" t="s">
        <v>6148</v>
      </c>
      <c r="K1670" s="9620" t="s">
        <v>6150</v>
      </c>
      <c r="L1670" s="1036" t="s">
        <v>4157</v>
      </c>
      <c r="M1670" s="8868" t="s">
        <v>6157</v>
      </c>
      <c r="N1670" s="1092" t="s">
        <v>3953</v>
      </c>
      <c r="O1670" s="679">
        <v>1</v>
      </c>
      <c r="P1670" s="679">
        <v>1</v>
      </c>
      <c r="Q1670" s="9138" t="s">
        <v>6149</v>
      </c>
      <c r="R1670" s="8859"/>
      <c r="S1670" s="712"/>
      <c r="T1670" s="712"/>
      <c r="U1670" s="712"/>
      <c r="V1670" s="9127" t="s">
        <v>2073</v>
      </c>
      <c r="W1670" s="8859"/>
      <c r="X1670" s="9127" t="s">
        <v>37</v>
      </c>
      <c r="Y1670" s="8859"/>
      <c r="Z1670" s="8893" t="s">
        <v>45</v>
      </c>
      <c r="AA1670" s="8924"/>
      <c r="AB1670" s="9680" t="s">
        <v>5584</v>
      </c>
      <c r="AC1670" s="752">
        <v>0</v>
      </c>
      <c r="AD1670" s="722">
        <v>90090</v>
      </c>
      <c r="AE1670" s="752">
        <f>SUM(AD1670*P1670+AD1671*P1671+AC1670)</f>
        <v>106227</v>
      </c>
      <c r="AF1670" s="247"/>
      <c r="AG1670" s="247"/>
    </row>
    <row r="1671" spans="1:33" ht="30" customHeight="1">
      <c r="A1671" s="893" t="s">
        <v>6947</v>
      </c>
      <c r="B1671" s="9021"/>
      <c r="C1671" s="8845"/>
      <c r="D1671" s="8845"/>
      <c r="E1671" s="8866"/>
      <c r="F1671" s="8878"/>
      <c r="G1671" s="8850"/>
      <c r="H1671" s="8850"/>
      <c r="I1671" s="8850"/>
      <c r="J1671" s="8854"/>
      <c r="K1671" s="8848"/>
      <c r="L1671" s="884" t="s">
        <v>2809</v>
      </c>
      <c r="M1671" s="8869"/>
      <c r="N1671" s="963" t="s">
        <v>3951</v>
      </c>
      <c r="O1671" s="675">
        <v>1</v>
      </c>
      <c r="P1671" s="675">
        <v>1</v>
      </c>
      <c r="Q1671" s="8892"/>
      <c r="R1671" s="8860"/>
      <c r="S1671" s="712"/>
      <c r="T1671" s="712"/>
      <c r="U1671" s="712"/>
      <c r="V1671" s="8850"/>
      <c r="W1671" s="8860"/>
      <c r="X1671" s="8850"/>
      <c r="Y1671" s="8860"/>
      <c r="Z1671" s="8894"/>
      <c r="AA1671" s="8924"/>
      <c r="AB1671" s="9681"/>
      <c r="AC1671" s="727"/>
      <c r="AD1671" s="722">
        <v>16137</v>
      </c>
      <c r="AE1671" s="727"/>
      <c r="AF1671" s="30"/>
      <c r="AG1671" s="30"/>
    </row>
    <row r="1672" spans="1:33" ht="30" customHeight="1">
      <c r="A1672" s="737" t="s">
        <v>6950</v>
      </c>
      <c r="B1672" s="9019" t="s">
        <v>6158</v>
      </c>
      <c r="C1672" s="8843">
        <v>45302</v>
      </c>
      <c r="D1672" s="8843">
        <v>45358</v>
      </c>
      <c r="E1672" s="8864"/>
      <c r="F1672" s="8877"/>
      <c r="G1672" s="8849">
        <v>8617</v>
      </c>
      <c r="H1672" s="9041"/>
      <c r="I1672" s="8849" t="s">
        <v>25</v>
      </c>
      <c r="J1672" s="8999" t="s">
        <v>6159</v>
      </c>
      <c r="K1672" s="8941" t="s">
        <v>6160</v>
      </c>
      <c r="L1672" s="619" t="s">
        <v>1753</v>
      </c>
      <c r="M1672" s="8868" t="s">
        <v>6173</v>
      </c>
      <c r="N1672" s="963" t="s">
        <v>3952</v>
      </c>
      <c r="O1672" s="675">
        <v>20</v>
      </c>
      <c r="P1672" s="675">
        <v>20</v>
      </c>
      <c r="Q1672" s="8938" t="s">
        <v>6163</v>
      </c>
      <c r="R1672" s="8849"/>
      <c r="S1672" s="712"/>
      <c r="T1672" s="712"/>
      <c r="U1672" s="712"/>
      <c r="V1672" s="8849" t="s">
        <v>2073</v>
      </c>
      <c r="W1672" s="8859"/>
      <c r="X1672" s="9047" t="s">
        <v>37</v>
      </c>
      <c r="Y1672" s="8859"/>
      <c r="Z1672" s="8893" t="s">
        <v>45</v>
      </c>
      <c r="AA1672" s="8924"/>
      <c r="AB1672" s="8907" t="s">
        <v>5583</v>
      </c>
      <c r="AC1672" s="8912">
        <v>70000</v>
      </c>
      <c r="AD1672" s="722">
        <v>11385</v>
      </c>
      <c r="AE1672" s="8912">
        <f>SUM(AD1672*P1672+AD1673*P1673+AD1674*P1674+AC1672)</f>
        <v>465010</v>
      </c>
      <c r="AF1672" s="247"/>
      <c r="AG1672" s="247"/>
    </row>
    <row r="1673" spans="1:33" ht="30" customHeight="1">
      <c r="A1673" s="737" t="s">
        <v>6950</v>
      </c>
      <c r="B1673" s="9029"/>
      <c r="C1673" s="8844"/>
      <c r="D1673" s="8844"/>
      <c r="E1673" s="8865"/>
      <c r="F1673" s="8880"/>
      <c r="G1673" s="8863"/>
      <c r="H1673" s="9015"/>
      <c r="I1673" s="8863"/>
      <c r="J1673" s="8858"/>
      <c r="K1673" s="8858"/>
      <c r="L1673" s="592" t="s">
        <v>6161</v>
      </c>
      <c r="M1673" s="8858"/>
      <c r="N1673" s="963" t="s">
        <v>6162</v>
      </c>
      <c r="O1673" s="675">
        <v>1</v>
      </c>
      <c r="P1673" s="675">
        <v>1</v>
      </c>
      <c r="Q1673" s="8939"/>
      <c r="R1673" s="8863"/>
      <c r="S1673" s="712"/>
      <c r="T1673" s="712"/>
      <c r="U1673" s="712"/>
      <c r="V1673" s="8863"/>
      <c r="W1673" s="8902"/>
      <c r="X1673" s="8863"/>
      <c r="Y1673" s="8902"/>
      <c r="Z1673" s="8896"/>
      <c r="AA1673" s="8924"/>
      <c r="AB1673" s="8910"/>
      <c r="AC1673" s="8920"/>
      <c r="AD1673" s="722">
        <v>148500</v>
      </c>
      <c r="AE1673" s="8920"/>
      <c r="AF1673" s="248"/>
      <c r="AG1673" s="248"/>
    </row>
    <row r="1674" spans="1:33" ht="30" customHeight="1">
      <c r="A1674" s="737" t="s">
        <v>6950</v>
      </c>
      <c r="B1674" s="9030"/>
      <c r="C1674" s="8845"/>
      <c r="D1674" s="8845"/>
      <c r="E1674" s="8866"/>
      <c r="F1674" s="8878"/>
      <c r="G1674" s="8850"/>
      <c r="H1674" s="9016"/>
      <c r="I1674" s="8850"/>
      <c r="J1674" s="8854"/>
      <c r="K1674" s="8854"/>
      <c r="L1674" s="592" t="s">
        <v>2548</v>
      </c>
      <c r="M1674" s="8854"/>
      <c r="N1674" s="963" t="s">
        <v>3951</v>
      </c>
      <c r="O1674" s="675">
        <v>1</v>
      </c>
      <c r="P1674" s="675">
        <v>1</v>
      </c>
      <c r="Q1674" s="8940"/>
      <c r="R1674" s="8850"/>
      <c r="S1674" s="712"/>
      <c r="T1674" s="712"/>
      <c r="U1674" s="712"/>
      <c r="V1674" s="8850"/>
      <c r="W1674" s="8860"/>
      <c r="X1674" s="8850"/>
      <c r="Y1674" s="8860"/>
      <c r="Z1674" s="8894"/>
      <c r="AA1674" s="8924"/>
      <c r="AB1674" s="8908"/>
      <c r="AC1674" s="8913"/>
      <c r="AD1674" s="722">
        <v>18810</v>
      </c>
      <c r="AE1674" s="8913"/>
      <c r="AF1674" s="30"/>
      <c r="AG1674" s="30"/>
    </row>
    <row r="1675" spans="1:33" ht="30" customHeight="1">
      <c r="A1675" s="614" t="s">
        <v>6949</v>
      </c>
      <c r="B1675" s="5118" t="s">
        <v>6164</v>
      </c>
      <c r="C1675" s="764">
        <v>45301</v>
      </c>
      <c r="D1675" s="764">
        <v>45313</v>
      </c>
      <c r="E1675" s="655"/>
      <c r="F1675" s="833"/>
      <c r="G1675" s="710">
        <v>8515</v>
      </c>
      <c r="H1675" s="1107"/>
      <c r="I1675" s="1091" t="s">
        <v>92</v>
      </c>
      <c r="J1675" s="1098" t="s">
        <v>6165</v>
      </c>
      <c r="K1675" s="1094" t="s">
        <v>6166</v>
      </c>
      <c r="L1675" s="1090" t="s">
        <v>4075</v>
      </c>
      <c r="M1675" s="771" t="s">
        <v>6174</v>
      </c>
      <c r="N1675" s="969"/>
      <c r="O1675" s="675">
        <v>14</v>
      </c>
      <c r="P1675" s="675">
        <v>14</v>
      </c>
      <c r="Q1675" s="1104" t="s">
        <v>6167</v>
      </c>
      <c r="R1675" s="712"/>
      <c r="S1675" s="712"/>
      <c r="T1675" s="712"/>
      <c r="U1675" s="712"/>
      <c r="V1675" s="957" t="s">
        <v>2073</v>
      </c>
      <c r="W1675" s="714"/>
      <c r="X1675" s="3165" t="s">
        <v>37</v>
      </c>
      <c r="Y1675" s="712"/>
      <c r="Z1675" s="3786" t="s">
        <v>45</v>
      </c>
      <c r="AA1675" s="592"/>
      <c r="AB1675" s="847" t="s">
        <v>5541</v>
      </c>
      <c r="AC1675" s="722">
        <v>6750</v>
      </c>
      <c r="AD1675" s="722">
        <v>5973.51</v>
      </c>
      <c r="AE1675" s="722">
        <f t="shared" ref="AE1675:AE1676" si="79">SUM(AD1675*P1675+AC1675)</f>
        <v>90379.14</v>
      </c>
      <c r="AF1675" s="31"/>
      <c r="AG1675" s="31"/>
    </row>
    <row r="1676" spans="1:33" ht="30" customHeight="1">
      <c r="A1676" s="614" t="s">
        <v>6949</v>
      </c>
      <c r="B1676" s="5118" t="s">
        <v>6168</v>
      </c>
      <c r="C1676" s="764">
        <v>45301</v>
      </c>
      <c r="D1676" s="764">
        <v>45313</v>
      </c>
      <c r="E1676" s="655"/>
      <c r="F1676" s="833"/>
      <c r="G1676" s="710">
        <v>8515</v>
      </c>
      <c r="H1676" s="1107" t="s">
        <v>6169</v>
      </c>
      <c r="I1676" s="1091"/>
      <c r="J1676" s="1098" t="s">
        <v>6170</v>
      </c>
      <c r="K1676" s="1094" t="s">
        <v>6171</v>
      </c>
      <c r="L1676" s="1090" t="s">
        <v>28</v>
      </c>
      <c r="M1676" s="771" t="s">
        <v>6175</v>
      </c>
      <c r="N1676" s="969"/>
      <c r="O1676" s="675">
        <v>2</v>
      </c>
      <c r="P1676" s="675">
        <v>2</v>
      </c>
      <c r="Q1676" s="1104" t="s">
        <v>6172</v>
      </c>
      <c r="R1676" s="712"/>
      <c r="S1676" s="712"/>
      <c r="T1676" s="712"/>
      <c r="U1676" s="712"/>
      <c r="V1676" s="619" t="s">
        <v>2073</v>
      </c>
      <c r="W1676" s="714"/>
      <c r="X1676" s="619" t="s">
        <v>37</v>
      </c>
      <c r="Y1676" s="712"/>
      <c r="Z1676" s="3823" t="s">
        <v>45</v>
      </c>
      <c r="AA1676" s="592"/>
      <c r="AB1676" s="847" t="s">
        <v>5541</v>
      </c>
      <c r="AC1676" s="722">
        <v>6750</v>
      </c>
      <c r="AD1676" s="722">
        <v>5973.51</v>
      </c>
      <c r="AE1676" s="722">
        <f t="shared" si="79"/>
        <v>18697.02</v>
      </c>
      <c r="AF1676" s="31"/>
      <c r="AG1676" s="31"/>
    </row>
    <row r="1677" spans="1:33" ht="30" customHeight="1">
      <c r="A1677" s="897" t="s">
        <v>6898</v>
      </c>
      <c r="B1677" s="9019" t="s">
        <v>6176</v>
      </c>
      <c r="C1677" s="8843">
        <v>45306</v>
      </c>
      <c r="D1677" s="8843">
        <v>45396</v>
      </c>
      <c r="E1677" s="8864"/>
      <c r="F1677" s="8877"/>
      <c r="G1677" s="8849">
        <v>8645</v>
      </c>
      <c r="H1677" s="9041" t="s">
        <v>6177</v>
      </c>
      <c r="I1677" s="8849"/>
      <c r="J1677" s="9564" t="s">
        <v>6178</v>
      </c>
      <c r="K1677" s="8941" t="s">
        <v>6179</v>
      </c>
      <c r="L1677" s="619" t="s">
        <v>76</v>
      </c>
      <c r="M1677" s="8868" t="s">
        <v>6198</v>
      </c>
      <c r="N1677" s="963" t="s">
        <v>3952</v>
      </c>
      <c r="O1677" s="675">
        <v>4</v>
      </c>
      <c r="P1677" s="675">
        <v>4</v>
      </c>
      <c r="Q1677" s="8938" t="s">
        <v>6181</v>
      </c>
      <c r="R1677" s="8849"/>
      <c r="S1677" s="712"/>
      <c r="T1677" s="712"/>
      <c r="U1677" s="712"/>
      <c r="V1677" s="8849" t="s">
        <v>2073</v>
      </c>
      <c r="W1677" s="8859"/>
      <c r="X1677" s="8849" t="s">
        <v>37</v>
      </c>
      <c r="Y1677" s="8859"/>
      <c r="Z1677" s="8929" t="s">
        <v>45</v>
      </c>
      <c r="AA1677" s="8924"/>
      <c r="AB1677" s="8907" t="s">
        <v>5542</v>
      </c>
      <c r="AC1677" s="8912">
        <v>111000</v>
      </c>
      <c r="AD1677" s="722">
        <v>37500</v>
      </c>
      <c r="AE1677" s="8912">
        <f>SUM(AD1677*P1677+AD1678*P1678+AD1679*P1679+AC1677)</f>
        <v>494500</v>
      </c>
      <c r="AF1677" s="9224"/>
      <c r="AG1677" s="9224"/>
    </row>
    <row r="1678" spans="1:33" ht="30" customHeight="1">
      <c r="A1678" s="897" t="s">
        <v>6898</v>
      </c>
      <c r="B1678" s="9029"/>
      <c r="C1678" s="8844"/>
      <c r="D1678" s="8844"/>
      <c r="E1678" s="8865"/>
      <c r="F1678" s="8880"/>
      <c r="G1678" s="8863"/>
      <c r="H1678" s="9015"/>
      <c r="I1678" s="8863"/>
      <c r="J1678" s="8858"/>
      <c r="K1678" s="8858"/>
      <c r="L1678" s="592" t="s">
        <v>6180</v>
      </c>
      <c r="M1678" s="8858"/>
      <c r="N1678" s="391" t="s">
        <v>3956</v>
      </c>
      <c r="O1678" s="675">
        <v>1</v>
      </c>
      <c r="P1678" s="675">
        <v>1</v>
      </c>
      <c r="Q1678" s="8939"/>
      <c r="R1678" s="8863"/>
      <c r="S1678" s="712"/>
      <c r="T1678" s="712"/>
      <c r="U1678" s="712"/>
      <c r="V1678" s="8863"/>
      <c r="W1678" s="8902"/>
      <c r="X1678" s="8863"/>
      <c r="Y1678" s="8902"/>
      <c r="Z1678" s="8896"/>
      <c r="AA1678" s="8924"/>
      <c r="AB1678" s="8910"/>
      <c r="AC1678" s="8920"/>
      <c r="AD1678" s="722">
        <v>153000</v>
      </c>
      <c r="AE1678" s="8920"/>
      <c r="AF1678" s="9212"/>
      <c r="AG1678" s="9212"/>
    </row>
    <row r="1679" spans="1:33" ht="30" customHeight="1">
      <c r="A1679" s="1054" t="s">
        <v>6898</v>
      </c>
      <c r="B1679" s="9030"/>
      <c r="C1679" s="8845"/>
      <c r="D1679" s="8845"/>
      <c r="E1679" s="8866"/>
      <c r="F1679" s="8878"/>
      <c r="G1679" s="8850"/>
      <c r="H1679" s="9016"/>
      <c r="I1679" s="8850"/>
      <c r="J1679" s="8854"/>
      <c r="K1679" s="8854"/>
      <c r="L1679" s="592" t="s">
        <v>2809</v>
      </c>
      <c r="M1679" s="8854"/>
      <c r="N1679" s="963" t="s">
        <v>3951</v>
      </c>
      <c r="O1679" s="675">
        <v>1</v>
      </c>
      <c r="P1679" s="675">
        <v>1</v>
      </c>
      <c r="Q1679" s="8940"/>
      <c r="R1679" s="8850"/>
      <c r="S1679" s="712"/>
      <c r="T1679" s="712"/>
      <c r="U1679" s="712"/>
      <c r="V1679" s="8850"/>
      <c r="W1679" s="8860"/>
      <c r="X1679" s="8850"/>
      <c r="Y1679" s="8860"/>
      <c r="Z1679" s="8894"/>
      <c r="AA1679" s="8924"/>
      <c r="AB1679" s="8908"/>
      <c r="AC1679" s="8913"/>
      <c r="AD1679" s="722">
        <v>80500</v>
      </c>
      <c r="AE1679" s="8913"/>
      <c r="AF1679" s="9071"/>
      <c r="AG1679" s="9071"/>
    </row>
    <row r="1680" spans="1:33" ht="30" customHeight="1">
      <c r="A1680" s="897" t="s">
        <v>6898</v>
      </c>
      <c r="B1680" s="9019" t="s">
        <v>6182</v>
      </c>
      <c r="C1680" s="8843">
        <v>45306</v>
      </c>
      <c r="D1680" s="8843">
        <v>45396</v>
      </c>
      <c r="E1680" s="8864"/>
      <c r="F1680" s="8877"/>
      <c r="G1680" s="8849">
        <v>8645</v>
      </c>
      <c r="H1680" s="9041" t="s">
        <v>5595</v>
      </c>
      <c r="I1680" s="8849"/>
      <c r="J1680" s="9564" t="s">
        <v>6183</v>
      </c>
      <c r="K1680" s="8941" t="s">
        <v>6184</v>
      </c>
      <c r="L1680" s="619" t="s">
        <v>76</v>
      </c>
      <c r="M1680" s="8868" t="s">
        <v>6199</v>
      </c>
      <c r="N1680" s="963" t="s">
        <v>3952</v>
      </c>
      <c r="O1680" s="675">
        <v>4</v>
      </c>
      <c r="P1680" s="675">
        <v>4</v>
      </c>
      <c r="Q1680" s="8938" t="s">
        <v>6181</v>
      </c>
      <c r="R1680" s="8849"/>
      <c r="S1680" s="712"/>
      <c r="T1680" s="712"/>
      <c r="U1680" s="712"/>
      <c r="V1680" s="8849" t="s">
        <v>2073</v>
      </c>
      <c r="W1680" s="8859"/>
      <c r="X1680" s="8849" t="s">
        <v>37</v>
      </c>
      <c r="Y1680" s="8859"/>
      <c r="Z1680" s="8893" t="s">
        <v>45</v>
      </c>
      <c r="AA1680" s="8924"/>
      <c r="AB1680" s="8907" t="s">
        <v>5542</v>
      </c>
      <c r="AC1680" s="8912">
        <v>140000</v>
      </c>
      <c r="AD1680" s="722">
        <v>37500</v>
      </c>
      <c r="AE1680" s="8912">
        <f>SUM(AD1680*P1680+AD1681*P1681+AD1682*P1682+AC1680)</f>
        <v>465500</v>
      </c>
      <c r="AF1680" s="247"/>
      <c r="AG1680" s="247"/>
    </row>
    <row r="1681" spans="1:33" ht="30" customHeight="1">
      <c r="A1681" s="897" t="s">
        <v>6898</v>
      </c>
      <c r="B1681" s="9029"/>
      <c r="C1681" s="8844"/>
      <c r="D1681" s="8844"/>
      <c r="E1681" s="8865"/>
      <c r="F1681" s="8880"/>
      <c r="G1681" s="8863"/>
      <c r="H1681" s="9015"/>
      <c r="I1681" s="8863"/>
      <c r="J1681" s="8858"/>
      <c r="K1681" s="8858"/>
      <c r="L1681" s="592" t="s">
        <v>6180</v>
      </c>
      <c r="M1681" s="8858"/>
      <c r="N1681" s="391" t="s">
        <v>3956</v>
      </c>
      <c r="O1681" s="675">
        <v>1</v>
      </c>
      <c r="P1681" s="675">
        <v>1</v>
      </c>
      <c r="Q1681" s="8939"/>
      <c r="R1681" s="8863"/>
      <c r="S1681" s="712"/>
      <c r="T1681" s="712"/>
      <c r="U1681" s="712"/>
      <c r="V1681" s="8863"/>
      <c r="W1681" s="8902"/>
      <c r="X1681" s="8863"/>
      <c r="Y1681" s="8902"/>
      <c r="Z1681" s="8896"/>
      <c r="AA1681" s="8924"/>
      <c r="AB1681" s="8910"/>
      <c r="AC1681" s="8920"/>
      <c r="AD1681" s="722">
        <v>153000</v>
      </c>
      <c r="AE1681" s="8920"/>
      <c r="AF1681" s="248"/>
      <c r="AG1681" s="248"/>
    </row>
    <row r="1682" spans="1:33" ht="30" customHeight="1">
      <c r="A1682" s="897" t="s">
        <v>6898</v>
      </c>
      <c r="B1682" s="9030"/>
      <c r="C1682" s="8845"/>
      <c r="D1682" s="8845"/>
      <c r="E1682" s="8866"/>
      <c r="F1682" s="8878"/>
      <c r="G1682" s="8850"/>
      <c r="H1682" s="9016"/>
      <c r="I1682" s="8850"/>
      <c r="J1682" s="8854"/>
      <c r="K1682" s="8854"/>
      <c r="L1682" s="153" t="s">
        <v>11300</v>
      </c>
      <c r="M1682" s="8854"/>
      <c r="N1682" s="963" t="s">
        <v>3951</v>
      </c>
      <c r="O1682" s="675">
        <v>1</v>
      </c>
      <c r="P1682" s="675">
        <v>1</v>
      </c>
      <c r="Q1682" s="8940"/>
      <c r="R1682" s="8850"/>
      <c r="S1682" s="712"/>
      <c r="T1682" s="712"/>
      <c r="U1682" s="712"/>
      <c r="V1682" s="8850"/>
      <c r="W1682" s="8860"/>
      <c r="X1682" s="8850"/>
      <c r="Y1682" s="8860"/>
      <c r="Z1682" s="8894"/>
      <c r="AA1682" s="8924"/>
      <c r="AB1682" s="8908"/>
      <c r="AC1682" s="8913"/>
      <c r="AD1682" s="722">
        <v>22500</v>
      </c>
      <c r="AE1682" s="8913"/>
      <c r="AF1682" s="30"/>
      <c r="AG1682" s="30"/>
    </row>
    <row r="1683" spans="1:33" ht="30" customHeight="1">
      <c r="A1683" s="897" t="s">
        <v>6898</v>
      </c>
      <c r="B1683" s="9019" t="s">
        <v>6185</v>
      </c>
      <c r="C1683" s="8843">
        <v>45306</v>
      </c>
      <c r="D1683" s="8843">
        <v>45396</v>
      </c>
      <c r="E1683" s="8864"/>
      <c r="F1683" s="8877"/>
      <c r="G1683" s="8849">
        <v>8645</v>
      </c>
      <c r="H1683" s="9041" t="s">
        <v>6186</v>
      </c>
      <c r="I1683" s="8849"/>
      <c r="J1683" s="9564" t="s">
        <v>6187</v>
      </c>
      <c r="K1683" s="8941" t="s">
        <v>6188</v>
      </c>
      <c r="L1683" s="619" t="s">
        <v>76</v>
      </c>
      <c r="M1683" s="8868" t="s">
        <v>6200</v>
      </c>
      <c r="N1683" s="963" t="s">
        <v>3952</v>
      </c>
      <c r="O1683" s="675">
        <v>4</v>
      </c>
      <c r="P1683" s="675">
        <v>4</v>
      </c>
      <c r="Q1683" s="8938" t="s">
        <v>6181</v>
      </c>
      <c r="R1683" s="8849"/>
      <c r="S1683" s="712"/>
      <c r="T1683" s="712"/>
      <c r="U1683" s="712"/>
      <c r="V1683" s="9597" t="s">
        <v>2073</v>
      </c>
      <c r="W1683" s="8859"/>
      <c r="X1683" s="9597" t="s">
        <v>37</v>
      </c>
      <c r="Y1683" s="8859"/>
      <c r="Z1683" s="9600" t="s">
        <v>45</v>
      </c>
      <c r="AA1683" s="8924"/>
      <c r="AB1683" s="8907" t="s">
        <v>5542</v>
      </c>
      <c r="AC1683" s="8912">
        <v>150000</v>
      </c>
      <c r="AD1683" s="722">
        <v>37500</v>
      </c>
      <c r="AE1683" s="8912">
        <f>SUM(AD1683*P1683+AD1684*P1684+AD1685*P1685+AC1683)</f>
        <v>475500</v>
      </c>
      <c r="AF1683" s="247"/>
      <c r="AG1683" s="247"/>
    </row>
    <row r="1684" spans="1:33" ht="30" customHeight="1">
      <c r="A1684" s="897" t="s">
        <v>6898</v>
      </c>
      <c r="B1684" s="9029"/>
      <c r="C1684" s="8844"/>
      <c r="D1684" s="8844"/>
      <c r="E1684" s="8865"/>
      <c r="F1684" s="8880"/>
      <c r="G1684" s="8863"/>
      <c r="H1684" s="9015"/>
      <c r="I1684" s="8863"/>
      <c r="J1684" s="8858"/>
      <c r="K1684" s="8858"/>
      <c r="L1684" s="592" t="s">
        <v>6180</v>
      </c>
      <c r="M1684" s="8858"/>
      <c r="N1684" s="391" t="s">
        <v>3956</v>
      </c>
      <c r="O1684" s="675">
        <v>1</v>
      </c>
      <c r="P1684" s="675">
        <v>1</v>
      </c>
      <c r="Q1684" s="8939"/>
      <c r="R1684" s="8863"/>
      <c r="S1684" s="712"/>
      <c r="T1684" s="712"/>
      <c r="U1684" s="712"/>
      <c r="V1684" s="8863"/>
      <c r="W1684" s="8902"/>
      <c r="X1684" s="8863"/>
      <c r="Y1684" s="8902"/>
      <c r="Z1684" s="9371"/>
      <c r="AA1684" s="8924"/>
      <c r="AB1684" s="8910"/>
      <c r="AC1684" s="8920"/>
      <c r="AD1684" s="722">
        <v>153000</v>
      </c>
      <c r="AE1684" s="8920"/>
      <c r="AF1684" s="248"/>
      <c r="AG1684" s="248"/>
    </row>
    <row r="1685" spans="1:33" ht="30" customHeight="1">
      <c r="A1685" s="897" t="s">
        <v>6898</v>
      </c>
      <c r="B1685" s="9030"/>
      <c r="C1685" s="8845"/>
      <c r="D1685" s="8845"/>
      <c r="E1685" s="8866"/>
      <c r="F1685" s="8878"/>
      <c r="G1685" s="8850"/>
      <c r="H1685" s="9016"/>
      <c r="I1685" s="8850"/>
      <c r="J1685" s="8854"/>
      <c r="K1685" s="8854"/>
      <c r="L1685" s="153" t="s">
        <v>11300</v>
      </c>
      <c r="M1685" s="8854"/>
      <c r="N1685" s="963" t="s">
        <v>3951</v>
      </c>
      <c r="O1685" s="675">
        <v>1</v>
      </c>
      <c r="P1685" s="675">
        <v>1</v>
      </c>
      <c r="Q1685" s="8940"/>
      <c r="R1685" s="8850"/>
      <c r="S1685" s="712"/>
      <c r="T1685" s="712"/>
      <c r="U1685" s="712"/>
      <c r="V1685" s="8850"/>
      <c r="W1685" s="8860"/>
      <c r="X1685" s="8850"/>
      <c r="Y1685" s="8860"/>
      <c r="Z1685" s="9360"/>
      <c r="AA1685" s="8924"/>
      <c r="AB1685" s="8908"/>
      <c r="AC1685" s="8913"/>
      <c r="AD1685" s="722">
        <v>22500</v>
      </c>
      <c r="AE1685" s="8913"/>
      <c r="AF1685" s="30"/>
      <c r="AG1685" s="30"/>
    </row>
    <row r="1686" spans="1:33" ht="30" customHeight="1">
      <c r="A1686" s="893" t="s">
        <v>6972</v>
      </c>
      <c r="B1686" s="9020" t="s">
        <v>6189</v>
      </c>
      <c r="C1686" s="8843">
        <v>45303</v>
      </c>
      <c r="D1686" s="8843">
        <v>45310</v>
      </c>
      <c r="E1686" s="9039"/>
      <c r="F1686" s="8877"/>
      <c r="G1686" s="8849">
        <v>8588</v>
      </c>
      <c r="H1686" s="8849" t="s">
        <v>6190</v>
      </c>
      <c r="I1686" s="8849"/>
      <c r="J1686" s="9602" t="s">
        <v>6191</v>
      </c>
      <c r="K1686" s="9620" t="s">
        <v>6192</v>
      </c>
      <c r="L1686" s="1036" t="s">
        <v>76</v>
      </c>
      <c r="M1686" s="8868" t="s">
        <v>6201</v>
      </c>
      <c r="N1686" s="1092" t="s">
        <v>3952</v>
      </c>
      <c r="O1686" s="679">
        <v>4</v>
      </c>
      <c r="P1686" s="679">
        <v>4</v>
      </c>
      <c r="Q1686" s="9138" t="s">
        <v>6193</v>
      </c>
      <c r="R1686" s="8859"/>
      <c r="S1686" s="712"/>
      <c r="T1686" s="712"/>
      <c r="U1686" s="712"/>
      <c r="V1686" s="8849" t="s">
        <v>2073</v>
      </c>
      <c r="W1686" s="8859"/>
      <c r="X1686" s="8849" t="s">
        <v>37</v>
      </c>
      <c r="Y1686" s="8859"/>
      <c r="Z1686" s="8893" t="s">
        <v>45</v>
      </c>
      <c r="AA1686" s="8924"/>
      <c r="AB1686" s="8907" t="s">
        <v>5538</v>
      </c>
      <c r="AC1686" s="8912">
        <v>1000</v>
      </c>
      <c r="AD1686" s="722">
        <v>6700</v>
      </c>
      <c r="AE1686" s="8912">
        <f>SUM(AD1686*P1686+AD1687*P1687+AC1686)</f>
        <v>79010</v>
      </c>
      <c r="AF1686" s="247"/>
      <c r="AG1686" s="247"/>
    </row>
    <row r="1687" spans="1:33" ht="30" customHeight="1">
      <c r="A1687" s="893" t="s">
        <v>6972</v>
      </c>
      <c r="B1687" s="9021"/>
      <c r="C1687" s="8845"/>
      <c r="D1687" s="8845"/>
      <c r="E1687" s="8866"/>
      <c r="F1687" s="8878"/>
      <c r="G1687" s="8850"/>
      <c r="H1687" s="8850"/>
      <c r="I1687" s="8850"/>
      <c r="J1687" s="8854"/>
      <c r="K1687" s="8848"/>
      <c r="L1687" s="884" t="s">
        <v>1597</v>
      </c>
      <c r="M1687" s="8869"/>
      <c r="N1687" s="963" t="s">
        <v>3951</v>
      </c>
      <c r="O1687" s="675">
        <v>1</v>
      </c>
      <c r="P1687" s="675">
        <v>1</v>
      </c>
      <c r="Q1687" s="8892"/>
      <c r="R1687" s="8860"/>
      <c r="S1687" s="712"/>
      <c r="T1687" s="712"/>
      <c r="U1687" s="712"/>
      <c r="V1687" s="8850"/>
      <c r="W1687" s="8860"/>
      <c r="X1687" s="8850"/>
      <c r="Y1687" s="8860"/>
      <c r="Z1687" s="8894"/>
      <c r="AA1687" s="8924"/>
      <c r="AB1687" s="8908"/>
      <c r="AC1687" s="8913"/>
      <c r="AD1687" s="722">
        <v>51210</v>
      </c>
      <c r="AE1687" s="8913"/>
      <c r="AF1687" s="30"/>
      <c r="AG1687" s="30"/>
    </row>
    <row r="1688" spans="1:33" ht="30" customHeight="1">
      <c r="A1688" s="2818" t="s">
        <v>6966</v>
      </c>
      <c r="B1688" s="9035" t="s">
        <v>6194</v>
      </c>
      <c r="C1688" s="8843">
        <v>45306</v>
      </c>
      <c r="D1688" s="8843">
        <v>45310</v>
      </c>
      <c r="E1688" s="9039"/>
      <c r="F1688" s="8877"/>
      <c r="G1688" s="8849">
        <v>5940</v>
      </c>
      <c r="H1688" s="9629"/>
      <c r="I1688" s="8988" t="s">
        <v>25</v>
      </c>
      <c r="J1688" s="9617" t="s">
        <v>6195</v>
      </c>
      <c r="K1688" s="9612" t="s">
        <v>6196</v>
      </c>
      <c r="L1688" s="1090" t="s">
        <v>4333</v>
      </c>
      <c r="M1688" s="8868" t="s">
        <v>6202</v>
      </c>
      <c r="N1688" s="9111"/>
      <c r="O1688" s="675">
        <v>28</v>
      </c>
      <c r="P1688" s="119">
        <v>31</v>
      </c>
      <c r="Q1688" s="9623" t="s">
        <v>6197</v>
      </c>
      <c r="R1688" s="8859"/>
      <c r="S1688" s="712"/>
      <c r="T1688" s="712"/>
      <c r="U1688" s="712"/>
      <c r="V1688" s="9052" t="s">
        <v>2073</v>
      </c>
      <c r="W1688" s="714"/>
      <c r="X1688" s="9052" t="s">
        <v>37</v>
      </c>
      <c r="Y1688" s="712"/>
      <c r="Z1688" s="8893" t="s">
        <v>45</v>
      </c>
      <c r="AA1688" s="592"/>
      <c r="AB1688" s="8907" t="s">
        <v>5538</v>
      </c>
      <c r="AC1688" s="8912">
        <v>0</v>
      </c>
      <c r="AD1688" s="722">
        <v>11385</v>
      </c>
      <c r="AE1688" s="8912">
        <f>SUM(AD1688*P1688+AD1689*P1689+AC1688)</f>
        <v>364221</v>
      </c>
      <c r="AF1688" s="31"/>
      <c r="AG1688" s="31"/>
    </row>
    <row r="1689" spans="1:33" ht="30" customHeight="1">
      <c r="A1689" s="737" t="s">
        <v>6966</v>
      </c>
      <c r="B1689" s="8889"/>
      <c r="C1689" s="8845"/>
      <c r="D1689" s="8845"/>
      <c r="E1689" s="9040"/>
      <c r="F1689" s="8878"/>
      <c r="G1689" s="8850"/>
      <c r="H1689" s="9630"/>
      <c r="I1689" s="8989"/>
      <c r="J1689" s="9618"/>
      <c r="K1689" s="9613"/>
      <c r="L1689" s="2748" t="s">
        <v>1222</v>
      </c>
      <c r="M1689" s="8869"/>
      <c r="N1689" s="9621"/>
      <c r="O1689" s="679">
        <v>2</v>
      </c>
      <c r="P1689" s="679">
        <v>2</v>
      </c>
      <c r="Q1689" s="9624"/>
      <c r="R1689" s="8860"/>
      <c r="S1689" s="712"/>
      <c r="T1689" s="712"/>
      <c r="U1689" s="712"/>
      <c r="V1689" s="9592"/>
      <c r="W1689" s="762"/>
      <c r="X1689" s="9592"/>
      <c r="Y1689" s="760"/>
      <c r="Z1689" s="8894"/>
      <c r="AA1689" s="592"/>
      <c r="AB1689" s="8908"/>
      <c r="AC1689" s="8913"/>
      <c r="AD1689" s="722">
        <v>5643</v>
      </c>
      <c r="AE1689" s="8913"/>
      <c r="AF1689" s="247"/>
      <c r="AG1689" s="247"/>
    </row>
    <row r="1690" spans="1:33" ht="30" customHeight="1">
      <c r="A1690" s="195" t="s">
        <v>6961</v>
      </c>
      <c r="B1690" s="9031" t="s">
        <v>6203</v>
      </c>
      <c r="C1690" s="8944">
        <v>45306</v>
      </c>
      <c r="D1690" s="8944">
        <v>45362</v>
      </c>
      <c r="E1690" s="9038"/>
      <c r="F1690" s="8950"/>
      <c r="G1690" s="8905">
        <v>8623</v>
      </c>
      <c r="H1690" s="8905" t="s">
        <v>6204</v>
      </c>
      <c r="I1690" s="8905"/>
      <c r="J1690" s="9619" t="s">
        <v>6205</v>
      </c>
      <c r="K1690" s="9628"/>
      <c r="L1690" s="112" t="s">
        <v>76</v>
      </c>
      <c r="M1690" s="8962" t="s">
        <v>6245</v>
      </c>
      <c r="N1690" s="228" t="s">
        <v>3952</v>
      </c>
      <c r="O1690" s="62">
        <v>4</v>
      </c>
      <c r="P1690" s="62">
        <v>4</v>
      </c>
      <c r="Q1690" s="9622" t="s">
        <v>6207</v>
      </c>
      <c r="R1690" s="8934"/>
      <c r="S1690" s="71"/>
      <c r="T1690" s="71"/>
      <c r="U1690" s="71"/>
      <c r="V1690" s="8905" t="s">
        <v>256</v>
      </c>
      <c r="W1690" s="8934"/>
      <c r="X1690" s="8905"/>
      <c r="Y1690" s="8934"/>
      <c r="Z1690" s="8900"/>
      <c r="AA1690" s="8936"/>
      <c r="AB1690" s="8927" t="s">
        <v>5542</v>
      </c>
      <c r="AC1690" s="293"/>
      <c r="AD1690" s="280"/>
      <c r="AE1690" s="293"/>
      <c r="AF1690" s="247"/>
      <c r="AG1690" s="247"/>
    </row>
    <row r="1691" spans="1:33" ht="30" customHeight="1">
      <c r="A1691" s="195" t="s">
        <v>6961</v>
      </c>
      <c r="B1691" s="9032"/>
      <c r="C1691" s="8946"/>
      <c r="D1691" s="8946"/>
      <c r="E1691" s="8949"/>
      <c r="F1691" s="8952"/>
      <c r="G1691" s="8906"/>
      <c r="H1691" s="8906"/>
      <c r="I1691" s="8906"/>
      <c r="J1691" s="8933"/>
      <c r="K1691" s="8971"/>
      <c r="L1691" s="229" t="s">
        <v>6206</v>
      </c>
      <c r="M1691" s="8964"/>
      <c r="N1691" s="230" t="s">
        <v>3957</v>
      </c>
      <c r="O1691" s="74">
        <v>1</v>
      </c>
      <c r="P1691" s="74">
        <v>1</v>
      </c>
      <c r="Q1691" s="8898"/>
      <c r="R1691" s="8935"/>
      <c r="S1691" s="71"/>
      <c r="T1691" s="71"/>
      <c r="U1691" s="71"/>
      <c r="V1691" s="8906"/>
      <c r="W1691" s="8935"/>
      <c r="X1691" s="8906"/>
      <c r="Y1691" s="8935"/>
      <c r="Z1691" s="8901"/>
      <c r="AA1691" s="8936"/>
      <c r="AB1691" s="8923"/>
      <c r="AC1691" s="291"/>
      <c r="AD1691" s="280"/>
      <c r="AE1691" s="291"/>
      <c r="AF1691" s="30"/>
      <c r="AG1691" s="30"/>
    </row>
    <row r="1692" spans="1:33" ht="30" customHeight="1">
      <c r="A1692" s="1557" t="s">
        <v>6950</v>
      </c>
      <c r="B1692" s="148" t="s">
        <v>6208</v>
      </c>
      <c r="C1692" s="127">
        <v>45306</v>
      </c>
      <c r="D1692" s="127">
        <v>45317</v>
      </c>
      <c r="E1692" s="128"/>
      <c r="F1692" s="94"/>
      <c r="G1692" s="99">
        <v>8617</v>
      </c>
      <c r="H1692" s="149" t="s">
        <v>1523</v>
      </c>
      <c r="I1692" s="131"/>
      <c r="J1692" s="132" t="s">
        <v>6209</v>
      </c>
      <c r="K1692" s="133" t="s">
        <v>6210</v>
      </c>
      <c r="L1692" s="134" t="s">
        <v>173</v>
      </c>
      <c r="M1692" s="135" t="s">
        <v>6246</v>
      </c>
      <c r="N1692" s="115"/>
      <c r="O1692" s="74">
        <v>1</v>
      </c>
      <c r="P1692" s="74">
        <v>1</v>
      </c>
      <c r="Q1692" s="150" t="s">
        <v>6211</v>
      </c>
      <c r="R1692" s="71"/>
      <c r="S1692" s="71"/>
      <c r="T1692" s="71"/>
      <c r="U1692" s="71"/>
      <c r="V1692" s="81" t="s">
        <v>256</v>
      </c>
      <c r="W1692" s="182"/>
      <c r="X1692" s="68"/>
      <c r="Y1692" s="71"/>
      <c r="Z1692" s="75"/>
      <c r="AA1692" s="36"/>
      <c r="AB1692" s="102" t="s">
        <v>5538</v>
      </c>
      <c r="AC1692" s="280"/>
      <c r="AD1692" s="280"/>
      <c r="AE1692" s="280"/>
      <c r="AF1692" s="31"/>
      <c r="AG1692" s="31"/>
    </row>
    <row r="1693" spans="1:33" ht="30" customHeight="1">
      <c r="A1693" s="591" t="s">
        <v>6899</v>
      </c>
      <c r="B1693" s="5118" t="s">
        <v>6212</v>
      </c>
      <c r="C1693" s="764">
        <v>45306</v>
      </c>
      <c r="D1693" s="764">
        <v>45320</v>
      </c>
      <c r="E1693" s="593"/>
      <c r="F1693" s="833"/>
      <c r="G1693" s="710"/>
      <c r="H1693" s="1107" t="s">
        <v>6213</v>
      </c>
      <c r="I1693" s="1091" t="s">
        <v>25</v>
      </c>
      <c r="J1693" s="2526" t="s">
        <v>6214</v>
      </c>
      <c r="K1693" s="1094" t="s">
        <v>6215</v>
      </c>
      <c r="L1693" s="775" t="s">
        <v>8651</v>
      </c>
      <c r="M1693" s="771" t="s">
        <v>6247</v>
      </c>
      <c r="N1693" s="774" t="s">
        <v>5039</v>
      </c>
      <c r="O1693" s="675">
        <v>8</v>
      </c>
      <c r="P1693" s="675">
        <v>12</v>
      </c>
      <c r="Q1693" s="1104" t="s">
        <v>6216</v>
      </c>
      <c r="R1693" s="712"/>
      <c r="S1693" s="712"/>
      <c r="T1693" s="712"/>
      <c r="U1693" s="712"/>
      <c r="V1693" s="619" t="s">
        <v>2073</v>
      </c>
      <c r="W1693" s="714"/>
      <c r="X1693" s="619" t="s">
        <v>37</v>
      </c>
      <c r="Y1693" s="712"/>
      <c r="Z1693" s="3828" t="s">
        <v>45</v>
      </c>
      <c r="AA1693" s="592"/>
      <c r="AB1693" s="847" t="s">
        <v>5543</v>
      </c>
      <c r="AC1693" s="722">
        <v>70000</v>
      </c>
      <c r="AD1693" s="722">
        <v>24000</v>
      </c>
      <c r="AE1693" s="722">
        <f t="shared" ref="AE1693:AE1697" si="80">SUM(AD1693*P1693+AC1693)</f>
        <v>358000</v>
      </c>
      <c r="AF1693" s="31"/>
      <c r="AG1693" s="31"/>
    </row>
    <row r="1694" spans="1:33" ht="30" customHeight="1">
      <c r="A1694" s="614" t="s">
        <v>6972</v>
      </c>
      <c r="B1694" s="5118" t="s">
        <v>6217</v>
      </c>
      <c r="C1694" s="764">
        <v>45306</v>
      </c>
      <c r="D1694" s="764">
        <v>45314</v>
      </c>
      <c r="E1694" s="1108"/>
      <c r="F1694" s="833"/>
      <c r="G1694" s="710">
        <v>8588</v>
      </c>
      <c r="H1694" s="1107">
        <v>327</v>
      </c>
      <c r="I1694" s="1091"/>
      <c r="J1694" s="1098" t="s">
        <v>6218</v>
      </c>
      <c r="K1694" s="1094" t="s">
        <v>6219</v>
      </c>
      <c r="L1694" s="1090" t="s">
        <v>28</v>
      </c>
      <c r="M1694" s="771" t="s">
        <v>6248</v>
      </c>
      <c r="N1694" s="969"/>
      <c r="O1694" s="675">
        <v>2</v>
      </c>
      <c r="P1694" s="675">
        <v>2</v>
      </c>
      <c r="Q1694" s="1104" t="s">
        <v>6220</v>
      </c>
      <c r="R1694" s="712"/>
      <c r="S1694" s="712"/>
      <c r="T1694" s="712"/>
      <c r="U1694" s="712"/>
      <c r="V1694" s="999" t="s">
        <v>2073</v>
      </c>
      <c r="W1694" s="714"/>
      <c r="X1694" s="999" t="s">
        <v>37</v>
      </c>
      <c r="Y1694" s="712"/>
      <c r="Z1694" s="3786" t="s">
        <v>45</v>
      </c>
      <c r="AA1694" s="592"/>
      <c r="AB1694" s="847" t="s">
        <v>5541</v>
      </c>
      <c r="AC1694" s="722">
        <v>1500</v>
      </c>
      <c r="AD1694" s="722">
        <v>6700</v>
      </c>
      <c r="AE1694" s="722">
        <f t="shared" si="80"/>
        <v>14900</v>
      </c>
      <c r="AF1694" s="31"/>
      <c r="AG1694" s="31"/>
    </row>
    <row r="1695" spans="1:33" ht="30" customHeight="1">
      <c r="A1695" s="737" t="s">
        <v>6969</v>
      </c>
      <c r="B1695" s="5928" t="s">
        <v>6221</v>
      </c>
      <c r="C1695" s="764">
        <v>45306</v>
      </c>
      <c r="D1695" s="764">
        <v>45310</v>
      </c>
      <c r="E1695" s="1108"/>
      <c r="F1695" s="833"/>
      <c r="G1695" s="710">
        <v>8616</v>
      </c>
      <c r="H1695" s="1107"/>
      <c r="I1695" s="1091" t="s">
        <v>25</v>
      </c>
      <c r="J1695" s="2527" t="s">
        <v>6222</v>
      </c>
      <c r="K1695" s="1094" t="s">
        <v>6223</v>
      </c>
      <c r="L1695" s="775" t="s">
        <v>8656</v>
      </c>
      <c r="M1695" s="771" t="s">
        <v>6249</v>
      </c>
      <c r="N1695" s="774" t="s">
        <v>5039</v>
      </c>
      <c r="O1695" s="675">
        <v>4</v>
      </c>
      <c r="P1695" s="675">
        <v>4</v>
      </c>
      <c r="Q1695" s="1104" t="s">
        <v>6224</v>
      </c>
      <c r="R1695" s="712"/>
      <c r="S1695" s="712"/>
      <c r="T1695" s="712"/>
      <c r="U1695" s="712"/>
      <c r="V1695" s="619" t="s">
        <v>2073</v>
      </c>
      <c r="W1695" s="714"/>
      <c r="X1695" s="619" t="s">
        <v>37</v>
      </c>
      <c r="Y1695" s="712"/>
      <c r="Z1695" s="3786" t="s">
        <v>45</v>
      </c>
      <c r="AA1695" s="592"/>
      <c r="AB1695" s="847" t="s">
        <v>5543</v>
      </c>
      <c r="AC1695" s="722">
        <v>0</v>
      </c>
      <c r="AD1695" s="722">
        <v>16038</v>
      </c>
      <c r="AE1695" s="722">
        <f t="shared" si="80"/>
        <v>64152</v>
      </c>
      <c r="AF1695" s="31"/>
      <c r="AG1695" s="31"/>
    </row>
    <row r="1696" spans="1:33" ht="30" customHeight="1">
      <c r="A1696" s="614" t="s">
        <v>6952</v>
      </c>
      <c r="B1696" s="5118" t="s">
        <v>6225</v>
      </c>
      <c r="C1696" s="764">
        <v>45306</v>
      </c>
      <c r="D1696" s="764">
        <v>45316</v>
      </c>
      <c r="E1696" s="1108"/>
      <c r="F1696" s="833"/>
      <c r="G1696" s="710">
        <v>8646</v>
      </c>
      <c r="H1696" s="1107"/>
      <c r="I1696" s="1091" t="s">
        <v>92</v>
      </c>
      <c r="J1696" s="1098" t="s">
        <v>6226</v>
      </c>
      <c r="K1696" s="1094" t="s">
        <v>4227</v>
      </c>
      <c r="L1696" s="1090" t="s">
        <v>193</v>
      </c>
      <c r="M1696" s="771" t="s">
        <v>6250</v>
      </c>
      <c r="N1696" s="969"/>
      <c r="O1696" s="675">
        <v>6</v>
      </c>
      <c r="P1696" s="675">
        <v>6</v>
      </c>
      <c r="Q1696" s="1104" t="s">
        <v>6227</v>
      </c>
      <c r="R1696" s="712"/>
      <c r="S1696" s="712"/>
      <c r="T1696" s="712"/>
      <c r="U1696" s="712"/>
      <c r="V1696" s="835" t="s">
        <v>2073</v>
      </c>
      <c r="W1696" s="714"/>
      <c r="X1696" s="640" t="s">
        <v>37</v>
      </c>
      <c r="Y1696" s="712"/>
      <c r="Z1696" s="3786" t="s">
        <v>45</v>
      </c>
      <c r="AA1696" s="592"/>
      <c r="AB1696" s="847" t="s">
        <v>5542</v>
      </c>
      <c r="AC1696" s="722">
        <v>7290</v>
      </c>
      <c r="AD1696" s="722">
        <v>7938</v>
      </c>
      <c r="AE1696" s="722">
        <f t="shared" si="80"/>
        <v>54918</v>
      </c>
      <c r="AF1696" s="42">
        <v>30</v>
      </c>
      <c r="AG1696" s="273" t="s">
        <v>362</v>
      </c>
    </row>
    <row r="1697" spans="1:33" ht="30" customHeight="1">
      <c r="A1697" s="614" t="s">
        <v>6948</v>
      </c>
      <c r="B1697" s="5118" t="s">
        <v>6228</v>
      </c>
      <c r="C1697" s="764">
        <v>45306</v>
      </c>
      <c r="D1697" s="764">
        <v>45315</v>
      </c>
      <c r="E1697" s="1108"/>
      <c r="F1697" s="833"/>
      <c r="G1697" s="710">
        <v>8608</v>
      </c>
      <c r="H1697" s="1107">
        <v>158</v>
      </c>
      <c r="I1697" s="1091"/>
      <c r="J1697" s="1098" t="s">
        <v>6229</v>
      </c>
      <c r="K1697" s="1094" t="s">
        <v>6230</v>
      </c>
      <c r="L1697" s="1090" t="s">
        <v>128</v>
      </c>
      <c r="M1697" s="771" t="s">
        <v>6251</v>
      </c>
      <c r="N1697" s="969"/>
      <c r="O1697" s="675">
        <v>3</v>
      </c>
      <c r="P1697" s="675">
        <v>3</v>
      </c>
      <c r="Q1697" s="1104" t="s">
        <v>6231</v>
      </c>
      <c r="R1697" s="712"/>
      <c r="S1697" s="712"/>
      <c r="T1697" s="712"/>
      <c r="U1697" s="712"/>
      <c r="V1697" s="835" t="s">
        <v>2073</v>
      </c>
      <c r="W1697" s="714"/>
      <c r="X1697" s="721" t="s">
        <v>37</v>
      </c>
      <c r="Y1697" s="712"/>
      <c r="Z1697" s="3786" t="s">
        <v>45</v>
      </c>
      <c r="AA1697" s="592"/>
      <c r="AB1697" s="847" t="s">
        <v>5541</v>
      </c>
      <c r="AC1697" s="722">
        <v>4500</v>
      </c>
      <c r="AD1697" s="722">
        <v>7425</v>
      </c>
      <c r="AE1697" s="722">
        <f t="shared" si="80"/>
        <v>26775</v>
      </c>
      <c r="AF1697" s="31"/>
      <c r="AG1697" s="31"/>
    </row>
    <row r="1698" spans="1:33" ht="30" customHeight="1">
      <c r="A1698" s="893" t="s">
        <v>6953</v>
      </c>
      <c r="B1698" s="9020" t="s">
        <v>6232</v>
      </c>
      <c r="C1698" s="8843">
        <v>45306</v>
      </c>
      <c r="D1698" s="8843">
        <v>45313</v>
      </c>
      <c r="E1698" s="8864"/>
      <c r="F1698" s="8877"/>
      <c r="G1698" s="8849">
        <v>8599</v>
      </c>
      <c r="H1698" s="8849">
        <v>116</v>
      </c>
      <c r="I1698" s="8849"/>
      <c r="J1698" s="9602" t="s">
        <v>6233</v>
      </c>
      <c r="K1698" s="9620" t="s">
        <v>4152</v>
      </c>
      <c r="L1698" s="1036" t="s">
        <v>62</v>
      </c>
      <c r="M1698" s="8868" t="s">
        <v>6252</v>
      </c>
      <c r="N1698" s="1092" t="s">
        <v>3952</v>
      </c>
      <c r="O1698" s="679">
        <v>5</v>
      </c>
      <c r="P1698" s="679">
        <v>5</v>
      </c>
      <c r="Q1698" s="9138" t="s">
        <v>2838</v>
      </c>
      <c r="R1698" s="8859"/>
      <c r="S1698" s="712"/>
      <c r="T1698" s="712"/>
      <c r="U1698" s="712"/>
      <c r="V1698" s="9133" t="s">
        <v>2073</v>
      </c>
      <c r="W1698" s="8859"/>
      <c r="X1698" s="9048" t="s">
        <v>37</v>
      </c>
      <c r="Y1698" s="8859"/>
      <c r="Z1698" s="8893" t="s">
        <v>45</v>
      </c>
      <c r="AA1698" s="8924"/>
      <c r="AB1698" s="8907" t="s">
        <v>5535</v>
      </c>
      <c r="AC1698" s="8912">
        <v>0</v>
      </c>
      <c r="AD1698" s="722">
        <v>6296.75</v>
      </c>
      <c r="AE1698" s="8912">
        <f>SUM(AD1698*P1698+AD1699*P1699+AC1698)</f>
        <v>39880.01</v>
      </c>
      <c r="AF1698" s="247"/>
      <c r="AG1698" s="247"/>
    </row>
    <row r="1699" spans="1:33" ht="30" customHeight="1">
      <c r="A1699" s="893" t="s">
        <v>6953</v>
      </c>
      <c r="B1699" s="9021"/>
      <c r="C1699" s="8845"/>
      <c r="D1699" s="8845"/>
      <c r="E1699" s="8866"/>
      <c r="F1699" s="8878"/>
      <c r="G1699" s="8850"/>
      <c r="H1699" s="8850"/>
      <c r="I1699" s="8850"/>
      <c r="J1699" s="8854"/>
      <c r="K1699" s="8848"/>
      <c r="L1699" s="884" t="s">
        <v>1147</v>
      </c>
      <c r="M1699" s="8869"/>
      <c r="N1699" s="963" t="s">
        <v>3951</v>
      </c>
      <c r="O1699" s="675">
        <v>1</v>
      </c>
      <c r="P1699" s="675">
        <v>1</v>
      </c>
      <c r="Q1699" s="8892"/>
      <c r="R1699" s="8860"/>
      <c r="S1699" s="712"/>
      <c r="T1699" s="712"/>
      <c r="U1699" s="712"/>
      <c r="V1699" s="8850"/>
      <c r="W1699" s="8860"/>
      <c r="X1699" s="8850"/>
      <c r="Y1699" s="8860"/>
      <c r="Z1699" s="8894"/>
      <c r="AA1699" s="8924"/>
      <c r="AB1699" s="8908"/>
      <c r="AC1699" s="8913"/>
      <c r="AD1699" s="722">
        <v>8396.26</v>
      </c>
      <c r="AE1699" s="8913"/>
      <c r="AF1699" s="30"/>
      <c r="AG1699" s="30"/>
    </row>
    <row r="1700" spans="1:33" ht="30" customHeight="1">
      <c r="A1700" s="737" t="s">
        <v>6973</v>
      </c>
      <c r="B1700" s="5118" t="s">
        <v>6234</v>
      </c>
      <c r="C1700" s="764">
        <v>45306</v>
      </c>
      <c r="D1700" s="764">
        <v>45310</v>
      </c>
      <c r="E1700" s="1108"/>
      <c r="F1700" s="833"/>
      <c r="G1700" s="710">
        <v>8598</v>
      </c>
      <c r="H1700" s="1107"/>
      <c r="I1700" s="1091" t="s">
        <v>92</v>
      </c>
      <c r="J1700" s="1098" t="s">
        <v>6235</v>
      </c>
      <c r="K1700" s="1094" t="s">
        <v>935</v>
      </c>
      <c r="L1700" s="1090" t="s">
        <v>341</v>
      </c>
      <c r="M1700" s="771" t="s">
        <v>6253</v>
      </c>
      <c r="N1700" s="969"/>
      <c r="O1700" s="675">
        <v>12</v>
      </c>
      <c r="P1700" s="675">
        <v>12</v>
      </c>
      <c r="Q1700" s="1104" t="s">
        <v>6236</v>
      </c>
      <c r="R1700" s="712"/>
      <c r="S1700" s="712"/>
      <c r="T1700" s="712"/>
      <c r="U1700" s="712"/>
      <c r="V1700" s="835" t="s">
        <v>2073</v>
      </c>
      <c r="W1700" s="714"/>
      <c r="X1700" s="721" t="s">
        <v>37</v>
      </c>
      <c r="Y1700" s="712"/>
      <c r="Z1700" s="726" t="s">
        <v>45</v>
      </c>
      <c r="AA1700" s="592"/>
      <c r="AB1700" s="847" t="s">
        <v>5542</v>
      </c>
      <c r="AC1700" s="722">
        <v>0</v>
      </c>
      <c r="AD1700" s="722">
        <v>6272.02</v>
      </c>
      <c r="AE1700" s="722">
        <f t="shared" ref="AE1700:AE1709" si="81">SUM(AD1700*P1700+AC1700)</f>
        <v>75264.240000000005</v>
      </c>
      <c r="AF1700" s="42">
        <v>12</v>
      </c>
      <c r="AG1700" s="273" t="s">
        <v>362</v>
      </c>
    </row>
    <row r="1701" spans="1:33" ht="30" customHeight="1">
      <c r="A1701" s="194" t="s">
        <v>6966</v>
      </c>
      <c r="B1701" s="148" t="s">
        <v>6237</v>
      </c>
      <c r="C1701" s="127">
        <v>45306</v>
      </c>
      <c r="D1701" s="127">
        <v>45314</v>
      </c>
      <c r="E1701" s="222"/>
      <c r="F1701" s="94"/>
      <c r="G1701" s="99">
        <v>5940</v>
      </c>
      <c r="H1701" s="149" t="s">
        <v>5879</v>
      </c>
      <c r="I1701" s="131" t="s">
        <v>25</v>
      </c>
      <c r="J1701" s="132" t="s">
        <v>6238</v>
      </c>
      <c r="K1701" s="133" t="s">
        <v>6239</v>
      </c>
      <c r="L1701" s="134" t="s">
        <v>28</v>
      </c>
      <c r="M1701" s="135" t="s">
        <v>6254</v>
      </c>
      <c r="N1701" s="115"/>
      <c r="O1701" s="74">
        <v>2</v>
      </c>
      <c r="P1701" s="74">
        <v>2</v>
      </c>
      <c r="Q1701" s="150" t="s">
        <v>6240</v>
      </c>
      <c r="R1701" s="71"/>
      <c r="S1701" s="71"/>
      <c r="T1701" s="71"/>
      <c r="U1701" s="71"/>
      <c r="V1701" s="71"/>
      <c r="W1701" s="182"/>
      <c r="X1701" s="68"/>
      <c r="Y1701" s="71"/>
      <c r="Z1701" s="75"/>
      <c r="AA1701" s="36"/>
      <c r="AB1701" s="102" t="s">
        <v>5538</v>
      </c>
      <c r="AC1701" s="280"/>
      <c r="AD1701" s="280"/>
      <c r="AE1701" s="280"/>
      <c r="AF1701" s="31"/>
      <c r="AG1701" s="31"/>
    </row>
    <row r="1702" spans="1:33" ht="30" customHeight="1">
      <c r="A1702" s="619" t="s">
        <v>6960</v>
      </c>
      <c r="B1702" s="1109" t="s">
        <v>6241</v>
      </c>
      <c r="C1702" s="764">
        <v>45306</v>
      </c>
      <c r="D1702" s="764">
        <v>45310</v>
      </c>
      <c r="E1702" s="1108"/>
      <c r="F1702" s="833"/>
      <c r="G1702" s="710">
        <v>8595</v>
      </c>
      <c r="H1702" s="1107" t="s">
        <v>2952</v>
      </c>
      <c r="I1702" s="1091"/>
      <c r="J1702" s="1098" t="s">
        <v>6242</v>
      </c>
      <c r="K1702" s="1094" t="s">
        <v>6243</v>
      </c>
      <c r="L1702" s="1090" t="s">
        <v>76</v>
      </c>
      <c r="M1702" s="771" t="s">
        <v>6255</v>
      </c>
      <c r="N1702" s="969"/>
      <c r="O1702" s="675">
        <v>4</v>
      </c>
      <c r="P1702" s="675">
        <v>4</v>
      </c>
      <c r="Q1702" s="1104" t="s">
        <v>6244</v>
      </c>
      <c r="R1702" s="712"/>
      <c r="S1702" s="712"/>
      <c r="T1702" s="712"/>
      <c r="U1702" s="712"/>
      <c r="V1702" s="874" t="s">
        <v>2073</v>
      </c>
      <c r="W1702" s="714"/>
      <c r="X1702" s="721" t="s">
        <v>37</v>
      </c>
      <c r="Y1702" s="712"/>
      <c r="Z1702" s="3786" t="s">
        <v>45</v>
      </c>
      <c r="AA1702" s="592"/>
      <c r="AB1702" s="847" t="s">
        <v>5541</v>
      </c>
      <c r="AC1702" s="722">
        <v>0</v>
      </c>
      <c r="AD1702" s="722">
        <v>7000</v>
      </c>
      <c r="AE1702" s="722">
        <f t="shared" si="81"/>
        <v>28000</v>
      </c>
      <c r="AF1702" s="31"/>
      <c r="AG1702" s="31"/>
    </row>
    <row r="1703" spans="1:33" ht="30" customHeight="1">
      <c r="A1703" s="757" t="s">
        <v>6970</v>
      </c>
      <c r="B1703" s="5118" t="s">
        <v>6276</v>
      </c>
      <c r="C1703" s="764">
        <v>45306</v>
      </c>
      <c r="D1703" s="764">
        <v>45310</v>
      </c>
      <c r="E1703" s="655"/>
      <c r="F1703" s="833"/>
      <c r="G1703" s="710">
        <v>8604</v>
      </c>
      <c r="H1703" s="1107" t="s">
        <v>768</v>
      </c>
      <c r="I1703" s="1091" t="s">
        <v>92</v>
      </c>
      <c r="J1703" s="1098" t="s">
        <v>6277</v>
      </c>
      <c r="K1703" s="1094" t="s">
        <v>5841</v>
      </c>
      <c r="L1703" s="1090" t="s">
        <v>193</v>
      </c>
      <c r="M1703" s="771" t="s">
        <v>6292</v>
      </c>
      <c r="N1703" s="969"/>
      <c r="O1703" s="675">
        <v>6</v>
      </c>
      <c r="P1703" s="119">
        <v>8</v>
      </c>
      <c r="Q1703" s="1110" t="s">
        <v>6278</v>
      </c>
      <c r="R1703" s="712"/>
      <c r="S1703" s="712"/>
      <c r="T1703" s="712"/>
      <c r="U1703" s="712"/>
      <c r="V1703" s="811" t="s">
        <v>2073</v>
      </c>
      <c r="W1703" s="714"/>
      <c r="X1703" s="721" t="s">
        <v>37</v>
      </c>
      <c r="Y1703" s="712"/>
      <c r="Z1703" s="726" t="s">
        <v>45</v>
      </c>
      <c r="AA1703" s="592"/>
      <c r="AB1703" s="847" t="s">
        <v>5541</v>
      </c>
      <c r="AC1703" s="722">
        <v>0</v>
      </c>
      <c r="AD1703" s="722">
        <v>7350</v>
      </c>
      <c r="AE1703" s="722">
        <f t="shared" si="81"/>
        <v>58800</v>
      </c>
      <c r="AF1703" s="42">
        <v>23</v>
      </c>
      <c r="AG1703" s="31" t="s">
        <v>362</v>
      </c>
    </row>
    <row r="1704" spans="1:33" ht="30" customHeight="1">
      <c r="A1704" s="757" t="s">
        <v>6970</v>
      </c>
      <c r="B1704" s="5118" t="s">
        <v>6279</v>
      </c>
      <c r="C1704" s="764">
        <v>45306</v>
      </c>
      <c r="D1704" s="764">
        <v>45310</v>
      </c>
      <c r="E1704" s="655"/>
      <c r="F1704" s="833"/>
      <c r="G1704" s="710">
        <v>8604</v>
      </c>
      <c r="H1704" s="1107" t="s">
        <v>768</v>
      </c>
      <c r="I1704" s="1091" t="s">
        <v>92</v>
      </c>
      <c r="J1704" s="1098" t="s">
        <v>6277</v>
      </c>
      <c r="K1704" s="1094" t="s">
        <v>5841</v>
      </c>
      <c r="L1704" s="1090" t="s">
        <v>76</v>
      </c>
      <c r="M1704" s="771" t="s">
        <v>6293</v>
      </c>
      <c r="N1704" s="969"/>
      <c r="O1704" s="675">
        <v>4</v>
      </c>
      <c r="P1704" s="675">
        <v>4</v>
      </c>
      <c r="Q1704" s="1110" t="s">
        <v>6280</v>
      </c>
      <c r="R1704" s="712"/>
      <c r="S1704" s="712"/>
      <c r="T1704" s="712"/>
      <c r="U1704" s="712"/>
      <c r="V1704" s="811" t="s">
        <v>2073</v>
      </c>
      <c r="W1704" s="714"/>
      <c r="X1704" s="721" t="s">
        <v>37</v>
      </c>
      <c r="Y1704" s="712"/>
      <c r="Z1704" s="726" t="s">
        <v>45</v>
      </c>
      <c r="AA1704" s="592"/>
      <c r="AB1704" s="847" t="s">
        <v>5541</v>
      </c>
      <c r="AC1704" s="722">
        <v>0</v>
      </c>
      <c r="AD1704" s="722">
        <v>7350</v>
      </c>
      <c r="AE1704" s="722">
        <f t="shared" si="81"/>
        <v>29400</v>
      </c>
      <c r="AF1704" s="31"/>
      <c r="AG1704" s="31"/>
    </row>
    <row r="1705" spans="1:33" ht="30" customHeight="1">
      <c r="A1705" s="737" t="s">
        <v>6966</v>
      </c>
      <c r="B1705" s="5097" t="s">
        <v>6281</v>
      </c>
      <c r="C1705" s="764">
        <v>45307</v>
      </c>
      <c r="D1705" s="764">
        <v>45313</v>
      </c>
      <c r="E1705" s="1108"/>
      <c r="F1705" s="833"/>
      <c r="G1705" s="710">
        <v>5940</v>
      </c>
      <c r="H1705" s="1107"/>
      <c r="I1705" s="1091" t="s">
        <v>25</v>
      </c>
      <c r="J1705" s="1098" t="s">
        <v>6282</v>
      </c>
      <c r="K1705" s="1094" t="s">
        <v>1886</v>
      </c>
      <c r="L1705" s="1090" t="s">
        <v>464</v>
      </c>
      <c r="M1705" s="771" t="s">
        <v>6294</v>
      </c>
      <c r="N1705" s="969"/>
      <c r="O1705" s="675">
        <v>32</v>
      </c>
      <c r="P1705" s="675">
        <v>32</v>
      </c>
      <c r="Q1705" s="1110" t="s">
        <v>6283</v>
      </c>
      <c r="R1705" s="712"/>
      <c r="S1705" s="712"/>
      <c r="T1705" s="712"/>
      <c r="U1705" s="712"/>
      <c r="V1705" s="640" t="s">
        <v>2073</v>
      </c>
      <c r="W1705" s="714"/>
      <c r="X1705" s="640" t="s">
        <v>37</v>
      </c>
      <c r="Y1705" s="712"/>
      <c r="Z1705" s="726" t="s">
        <v>45</v>
      </c>
      <c r="AA1705" s="592"/>
      <c r="AB1705" s="847" t="s">
        <v>5541</v>
      </c>
      <c r="AC1705" s="722">
        <v>0</v>
      </c>
      <c r="AD1705" s="722">
        <v>11385</v>
      </c>
      <c r="AE1705" s="722">
        <f t="shared" si="81"/>
        <v>364320</v>
      </c>
      <c r="AF1705" s="31"/>
      <c r="AG1705" s="31"/>
    </row>
    <row r="1706" spans="1:33" ht="30" customHeight="1">
      <c r="A1706" s="194" t="s">
        <v>6966</v>
      </c>
      <c r="B1706" s="174" t="s">
        <v>6284</v>
      </c>
      <c r="C1706" s="127">
        <v>45307</v>
      </c>
      <c r="D1706" s="127">
        <v>45313</v>
      </c>
      <c r="E1706" s="222"/>
      <c r="F1706" s="94"/>
      <c r="G1706" s="99">
        <v>5940</v>
      </c>
      <c r="H1706" s="149"/>
      <c r="I1706" s="131" t="s">
        <v>25</v>
      </c>
      <c r="J1706" s="132" t="s">
        <v>6285</v>
      </c>
      <c r="K1706" s="133" t="s">
        <v>6286</v>
      </c>
      <c r="L1706" s="134" t="s">
        <v>1743</v>
      </c>
      <c r="M1706" s="135" t="s">
        <v>6295</v>
      </c>
      <c r="N1706" s="223" t="s">
        <v>6604</v>
      </c>
      <c r="O1706" s="74">
        <v>48</v>
      </c>
      <c r="P1706" s="74">
        <v>48</v>
      </c>
      <c r="Q1706" s="173" t="s">
        <v>6287</v>
      </c>
      <c r="R1706" s="71"/>
      <c r="S1706" s="71"/>
      <c r="T1706" s="71"/>
      <c r="U1706" s="71"/>
      <c r="V1706" s="81" t="s">
        <v>256</v>
      </c>
      <c r="W1706" s="182"/>
      <c r="X1706" s="68"/>
      <c r="Y1706" s="71"/>
      <c r="Z1706" s="75"/>
      <c r="AA1706" s="36"/>
      <c r="AB1706" s="102" t="s">
        <v>5538</v>
      </c>
      <c r="AC1706" s="280"/>
      <c r="AD1706" s="280"/>
      <c r="AE1706" s="280"/>
      <c r="AF1706" s="31"/>
      <c r="AG1706" s="31"/>
    </row>
    <row r="1707" spans="1:33" ht="30" customHeight="1">
      <c r="A1707" s="737" t="s">
        <v>6960</v>
      </c>
      <c r="B1707" s="5097" t="s">
        <v>6288</v>
      </c>
      <c r="C1707" s="764">
        <v>45308</v>
      </c>
      <c r="D1707" s="764">
        <v>45316</v>
      </c>
      <c r="E1707" s="1108"/>
      <c r="F1707" s="833"/>
      <c r="G1707" s="710">
        <v>8595</v>
      </c>
      <c r="H1707" s="1107" t="s">
        <v>3697</v>
      </c>
      <c r="I1707" s="1091"/>
      <c r="J1707" s="1098" t="s">
        <v>6289</v>
      </c>
      <c r="K1707" s="1094" t="s">
        <v>6290</v>
      </c>
      <c r="L1707" s="1090" t="s">
        <v>173</v>
      </c>
      <c r="M1707" s="771" t="s">
        <v>6296</v>
      </c>
      <c r="N1707" s="969"/>
      <c r="O1707" s="675">
        <v>1</v>
      </c>
      <c r="P1707" s="675">
        <v>1</v>
      </c>
      <c r="Q1707" s="1110" t="s">
        <v>6291</v>
      </c>
      <c r="R1707" s="712"/>
      <c r="S1707" s="712"/>
      <c r="T1707" s="712"/>
      <c r="U1707" s="712"/>
      <c r="V1707" s="921" t="s">
        <v>2073</v>
      </c>
      <c r="W1707" s="714"/>
      <c r="X1707" s="921" t="s">
        <v>37</v>
      </c>
      <c r="Y1707" s="712"/>
      <c r="Z1707" s="3786" t="s">
        <v>45</v>
      </c>
      <c r="AA1707" s="592"/>
      <c r="AB1707" s="847" t="s">
        <v>5538</v>
      </c>
      <c r="AC1707" s="722">
        <v>0</v>
      </c>
      <c r="AD1707" s="722">
        <v>7000</v>
      </c>
      <c r="AE1707" s="722">
        <f t="shared" si="81"/>
        <v>7000</v>
      </c>
      <c r="AF1707" s="31"/>
      <c r="AG1707" s="31"/>
    </row>
    <row r="1708" spans="1:33" ht="30" customHeight="1">
      <c r="A1708" s="893" t="s">
        <v>6953</v>
      </c>
      <c r="B1708" s="5097" t="s">
        <v>6297</v>
      </c>
      <c r="C1708" s="764">
        <v>45309</v>
      </c>
      <c r="D1708" s="764">
        <v>45320</v>
      </c>
      <c r="E1708" s="1108"/>
      <c r="F1708" s="833"/>
      <c r="G1708" s="710">
        <v>8599</v>
      </c>
      <c r="H1708" s="1107" t="s">
        <v>5211</v>
      </c>
      <c r="I1708" s="1091" t="s">
        <v>25</v>
      </c>
      <c r="J1708" s="1098" t="s">
        <v>6298</v>
      </c>
      <c r="K1708" s="1094" t="s">
        <v>6299</v>
      </c>
      <c r="L1708" s="1090" t="s">
        <v>6300</v>
      </c>
      <c r="M1708" s="771" t="s">
        <v>6319</v>
      </c>
      <c r="N1708" s="969"/>
      <c r="O1708" s="675">
        <v>31</v>
      </c>
      <c r="P1708" s="675">
        <v>31</v>
      </c>
      <c r="Q1708" s="1110" t="s">
        <v>6301</v>
      </c>
      <c r="R1708" s="712"/>
      <c r="S1708" s="712"/>
      <c r="T1708" s="712"/>
      <c r="U1708" s="712"/>
      <c r="V1708" s="906" t="s">
        <v>2073</v>
      </c>
      <c r="W1708" s="714"/>
      <c r="X1708" s="721" t="s">
        <v>37</v>
      </c>
      <c r="Y1708" s="712"/>
      <c r="Z1708" s="726" t="s">
        <v>45</v>
      </c>
      <c r="AA1708" s="592"/>
      <c r="AB1708" s="847" t="s">
        <v>5542</v>
      </c>
      <c r="AC1708" s="722">
        <v>4500</v>
      </c>
      <c r="AD1708" s="722">
        <v>6296.75</v>
      </c>
      <c r="AE1708" s="722">
        <f t="shared" si="81"/>
        <v>199699.25</v>
      </c>
      <c r="AF1708" s="42">
        <v>10</v>
      </c>
      <c r="AG1708" s="273" t="s">
        <v>362</v>
      </c>
    </row>
    <row r="1709" spans="1:33" ht="30" customHeight="1">
      <c r="A1709" s="591" t="s">
        <v>6899</v>
      </c>
      <c r="B1709" s="5927" t="s">
        <v>6302</v>
      </c>
      <c r="C1709" s="764">
        <v>45308</v>
      </c>
      <c r="D1709" s="764">
        <v>45314</v>
      </c>
      <c r="E1709" s="1108"/>
      <c r="F1709" s="833"/>
      <c r="G1709" s="710">
        <v>8637</v>
      </c>
      <c r="H1709" s="1107"/>
      <c r="I1709" s="1091" t="s">
        <v>25</v>
      </c>
      <c r="J1709" s="2528" t="s">
        <v>6303</v>
      </c>
      <c r="K1709" s="1094" t="s">
        <v>6304</v>
      </c>
      <c r="L1709" s="775" t="s">
        <v>8651</v>
      </c>
      <c r="M1709" s="771" t="s">
        <v>6320</v>
      </c>
      <c r="N1709" s="774" t="s">
        <v>5039</v>
      </c>
      <c r="O1709" s="675">
        <v>8</v>
      </c>
      <c r="P1709" s="119">
        <v>12</v>
      </c>
      <c r="Q1709" s="1110" t="s">
        <v>6305</v>
      </c>
      <c r="R1709" s="712"/>
      <c r="S1709" s="712"/>
      <c r="T1709" s="712"/>
      <c r="U1709" s="712"/>
      <c r="V1709" s="619" t="s">
        <v>2073</v>
      </c>
      <c r="W1709" s="714"/>
      <c r="X1709" s="619" t="s">
        <v>37</v>
      </c>
      <c r="Y1709" s="712"/>
      <c r="Z1709" s="726" t="s">
        <v>45</v>
      </c>
      <c r="AA1709" s="592"/>
      <c r="AB1709" s="847" t="s">
        <v>5541</v>
      </c>
      <c r="AC1709" s="722">
        <v>0</v>
      </c>
      <c r="AD1709" s="722">
        <v>24000</v>
      </c>
      <c r="AE1709" s="722">
        <f t="shared" si="81"/>
        <v>288000</v>
      </c>
      <c r="AF1709" s="31"/>
      <c r="AG1709" s="26"/>
    </row>
    <row r="1710" spans="1:33" ht="30" customHeight="1">
      <c r="A1710" s="4998" t="s">
        <v>6962</v>
      </c>
      <c r="B1710" s="9037" t="s">
        <v>6306</v>
      </c>
      <c r="C1710" s="8843">
        <v>45308</v>
      </c>
      <c r="D1710" s="8843">
        <v>45321</v>
      </c>
      <c r="E1710" s="8864"/>
      <c r="F1710" s="8877"/>
      <c r="G1710" s="8849"/>
      <c r="H1710" s="8849" t="s">
        <v>6307</v>
      </c>
      <c r="I1710" s="8849" t="s">
        <v>25</v>
      </c>
      <c r="J1710" s="9611" t="s">
        <v>6308</v>
      </c>
      <c r="K1710" s="9620" t="s">
        <v>6309</v>
      </c>
      <c r="L1710" s="1036" t="s">
        <v>179</v>
      </c>
      <c r="M1710" s="8868" t="s">
        <v>6321</v>
      </c>
      <c r="N1710" s="774" t="s">
        <v>6478</v>
      </c>
      <c r="O1710" s="679">
        <v>8</v>
      </c>
      <c r="P1710" s="679">
        <v>8</v>
      </c>
      <c r="Q1710" s="9138" t="s">
        <v>6310</v>
      </c>
      <c r="R1710" s="8859"/>
      <c r="S1710" s="712"/>
      <c r="T1710" s="712"/>
      <c r="U1710" s="712"/>
      <c r="V1710" s="8849" t="s">
        <v>2073</v>
      </c>
      <c r="W1710" s="8859"/>
      <c r="X1710" s="8849" t="s">
        <v>37</v>
      </c>
      <c r="Y1710" s="8859"/>
      <c r="Z1710" s="8929" t="s">
        <v>45</v>
      </c>
      <c r="AA1710" s="8924"/>
      <c r="AB1710" s="9672" t="s">
        <v>5537</v>
      </c>
      <c r="AC1710" s="8912">
        <v>0</v>
      </c>
      <c r="AD1710" s="632">
        <v>9653</v>
      </c>
      <c r="AE1710" s="8912">
        <f>SUM(AD1710*P1710+AD1711*P1711+AC1710)</f>
        <v>185206</v>
      </c>
      <c r="AF1710" s="247"/>
      <c r="AG1710" s="334"/>
    </row>
    <row r="1711" spans="1:33" ht="30" customHeight="1">
      <c r="A1711" s="4998" t="s">
        <v>6962</v>
      </c>
      <c r="B1711" s="9021"/>
      <c r="C1711" s="8845"/>
      <c r="D1711" s="8845"/>
      <c r="E1711" s="8866"/>
      <c r="F1711" s="8878"/>
      <c r="G1711" s="8850"/>
      <c r="H1711" s="8850"/>
      <c r="I1711" s="8850"/>
      <c r="J1711" s="8854"/>
      <c r="K1711" s="8848"/>
      <c r="L1711" s="775" t="s">
        <v>8656</v>
      </c>
      <c r="M1711" s="8869"/>
      <c r="N1711" s="774" t="s">
        <v>5039</v>
      </c>
      <c r="O1711" s="675">
        <v>4</v>
      </c>
      <c r="P1711" s="119">
        <v>6</v>
      </c>
      <c r="Q1711" s="8892"/>
      <c r="R1711" s="8860"/>
      <c r="S1711" s="712"/>
      <c r="T1711" s="712"/>
      <c r="U1711" s="712"/>
      <c r="V1711" s="8850"/>
      <c r="W1711" s="8860"/>
      <c r="X1711" s="8850"/>
      <c r="Y1711" s="8860"/>
      <c r="Z1711" s="8894"/>
      <c r="AA1711" s="8924"/>
      <c r="AB1711" s="8908"/>
      <c r="AC1711" s="8913"/>
      <c r="AD1711" s="722">
        <v>17997</v>
      </c>
      <c r="AE1711" s="8913"/>
      <c r="AF1711" s="30"/>
      <c r="AG1711" s="419"/>
    </row>
    <row r="1712" spans="1:33" ht="30" customHeight="1">
      <c r="A1712" s="614" t="s">
        <v>6961</v>
      </c>
      <c r="B1712" s="9034" t="s">
        <v>6311</v>
      </c>
      <c r="C1712" s="8843">
        <v>45308</v>
      </c>
      <c r="D1712" s="8843">
        <v>45314</v>
      </c>
      <c r="E1712" s="8864"/>
      <c r="F1712" s="8877"/>
      <c r="G1712" s="8849">
        <v>8623</v>
      </c>
      <c r="H1712" s="8849" t="s">
        <v>147</v>
      </c>
      <c r="I1712" s="8849" t="s">
        <v>25</v>
      </c>
      <c r="J1712" s="9614" t="s">
        <v>6312</v>
      </c>
      <c r="K1712" s="9620" t="s">
        <v>6313</v>
      </c>
      <c r="L1712" s="1036" t="s">
        <v>1743</v>
      </c>
      <c r="M1712" s="8868" t="s">
        <v>6322</v>
      </c>
      <c r="N1712" s="1055" t="s">
        <v>6608</v>
      </c>
      <c r="O1712" s="679">
        <v>48</v>
      </c>
      <c r="P1712" s="679">
        <v>48</v>
      </c>
      <c r="Q1712" s="9138" t="s">
        <v>6314</v>
      </c>
      <c r="R1712" s="8859"/>
      <c r="S1712" s="712"/>
      <c r="T1712" s="712"/>
      <c r="U1712" s="712"/>
      <c r="V1712" s="8849" t="s">
        <v>2073</v>
      </c>
      <c r="W1712" s="8859"/>
      <c r="X1712" s="8849" t="s">
        <v>37</v>
      </c>
      <c r="Y1712" s="8859"/>
      <c r="Z1712" s="9591" t="s">
        <v>45</v>
      </c>
      <c r="AA1712" s="8924"/>
      <c r="AB1712" s="8907" t="s">
        <v>5537</v>
      </c>
      <c r="AC1712" s="8912">
        <v>0</v>
      </c>
      <c r="AD1712" s="722">
        <v>6850</v>
      </c>
      <c r="AE1712" s="8912">
        <f>SUM(AD1712*P1712+AD1713*P1713+AC1712)</f>
        <v>418800</v>
      </c>
      <c r="AF1712" s="247"/>
      <c r="AG1712" s="334"/>
    </row>
    <row r="1713" spans="1:33" ht="30" customHeight="1">
      <c r="A1713" s="614" t="s">
        <v>6961</v>
      </c>
      <c r="B1713" s="9021"/>
      <c r="C1713" s="8845"/>
      <c r="D1713" s="8845"/>
      <c r="E1713" s="8866"/>
      <c r="F1713" s="8878"/>
      <c r="G1713" s="8850"/>
      <c r="H1713" s="8850"/>
      <c r="I1713" s="8850"/>
      <c r="J1713" s="8854"/>
      <c r="K1713" s="8848"/>
      <c r="L1713" s="775" t="s">
        <v>8651</v>
      </c>
      <c r="M1713" s="8869"/>
      <c r="N1713" s="774" t="s">
        <v>5039</v>
      </c>
      <c r="O1713" s="675">
        <v>8</v>
      </c>
      <c r="P1713" s="675">
        <v>8</v>
      </c>
      <c r="Q1713" s="8892"/>
      <c r="R1713" s="8860"/>
      <c r="S1713" s="712"/>
      <c r="T1713" s="712"/>
      <c r="U1713" s="712"/>
      <c r="V1713" s="8850"/>
      <c r="W1713" s="8860"/>
      <c r="X1713" s="8850"/>
      <c r="Y1713" s="8860"/>
      <c r="Z1713" s="8894"/>
      <c r="AA1713" s="8924"/>
      <c r="AB1713" s="8908"/>
      <c r="AC1713" s="8913"/>
      <c r="AD1713" s="722">
        <v>11250</v>
      </c>
      <c r="AE1713" s="8913"/>
      <c r="AF1713" s="30"/>
      <c r="AG1713" s="419"/>
    </row>
    <row r="1714" spans="1:33" ht="30" customHeight="1">
      <c r="A1714" s="592" t="s">
        <v>6965</v>
      </c>
      <c r="B1714" s="1014" t="s">
        <v>6315</v>
      </c>
      <c r="C1714" s="764">
        <v>45308</v>
      </c>
      <c r="D1714" s="764">
        <v>45314</v>
      </c>
      <c r="E1714" s="655"/>
      <c r="F1714" s="833"/>
      <c r="G1714" s="710">
        <v>8609</v>
      </c>
      <c r="H1714" s="1107" t="s">
        <v>2869</v>
      </c>
      <c r="I1714" s="1091"/>
      <c r="J1714" s="1098" t="s">
        <v>6316</v>
      </c>
      <c r="K1714" s="1094" t="s">
        <v>6317</v>
      </c>
      <c r="L1714" s="756" t="s">
        <v>76</v>
      </c>
      <c r="M1714" s="771" t="s">
        <v>6323</v>
      </c>
      <c r="N1714" s="969"/>
      <c r="O1714" s="675">
        <v>4</v>
      </c>
      <c r="P1714" s="675">
        <v>4</v>
      </c>
      <c r="Q1714" s="1110" t="s">
        <v>6318</v>
      </c>
      <c r="R1714" s="712"/>
      <c r="S1714" s="712"/>
      <c r="T1714" s="712"/>
      <c r="U1714" s="712"/>
      <c r="V1714" s="774" t="s">
        <v>2073</v>
      </c>
      <c r="W1714" s="714"/>
      <c r="X1714" s="721" t="s">
        <v>37</v>
      </c>
      <c r="Y1714" s="712"/>
      <c r="Z1714" s="726" t="s">
        <v>45</v>
      </c>
      <c r="AA1714" s="592"/>
      <c r="AB1714" s="847" t="s">
        <v>5538</v>
      </c>
      <c r="AC1714" s="722">
        <v>0</v>
      </c>
      <c r="AD1714" s="722">
        <v>6400</v>
      </c>
      <c r="AE1714" s="722">
        <f t="shared" ref="AE1714:AE1720" si="82">SUM(AD1714*P1714+AC1714)</f>
        <v>25600</v>
      </c>
      <c r="AF1714" s="31"/>
      <c r="AG1714" s="26"/>
    </row>
    <row r="1715" spans="1:33" ht="30" customHeight="1">
      <c r="A1715" s="3893" t="s">
        <v>6950</v>
      </c>
      <c r="B1715" s="5638" t="s">
        <v>6324</v>
      </c>
      <c r="C1715" s="764">
        <v>45310</v>
      </c>
      <c r="D1715" s="764">
        <v>45320</v>
      </c>
      <c r="E1715" s="655"/>
      <c r="F1715" s="833"/>
      <c r="G1715" s="710">
        <v>8617</v>
      </c>
      <c r="H1715" s="1107">
        <v>30</v>
      </c>
      <c r="I1715" s="1091"/>
      <c r="J1715" s="3892" t="s">
        <v>6325</v>
      </c>
      <c r="K1715" s="1094" t="s">
        <v>6326</v>
      </c>
      <c r="L1715" s="1111" t="s">
        <v>28</v>
      </c>
      <c r="M1715" s="771" t="s">
        <v>6335</v>
      </c>
      <c r="N1715" s="969"/>
      <c r="O1715" s="675">
        <v>2</v>
      </c>
      <c r="P1715" s="675">
        <v>2</v>
      </c>
      <c r="Q1715" s="1110" t="s">
        <v>6327</v>
      </c>
      <c r="R1715" s="712"/>
      <c r="S1715" s="712"/>
      <c r="T1715" s="712"/>
      <c r="U1715" s="712"/>
      <c r="V1715" s="1000" t="s">
        <v>2073</v>
      </c>
      <c r="W1715" s="714"/>
      <c r="X1715" s="619"/>
      <c r="Y1715" s="712"/>
      <c r="Z1715" s="3785" t="s">
        <v>45</v>
      </c>
      <c r="AA1715" s="592"/>
      <c r="AB1715" s="3862" t="s">
        <v>5538</v>
      </c>
      <c r="AC1715" s="722">
        <v>15000</v>
      </c>
      <c r="AD1715" s="722">
        <v>11385</v>
      </c>
      <c r="AE1715" s="722">
        <f t="shared" si="82"/>
        <v>37770</v>
      </c>
      <c r="AF1715" s="31"/>
      <c r="AG1715" s="26"/>
    </row>
    <row r="1716" spans="1:33" ht="30" customHeight="1">
      <c r="A1716" s="737" t="s">
        <v>6959</v>
      </c>
      <c r="B1716" s="9022" t="s">
        <v>6328</v>
      </c>
      <c r="C1716" s="8843">
        <v>45309</v>
      </c>
      <c r="D1716" s="8843">
        <v>45315</v>
      </c>
      <c r="E1716" s="8864"/>
      <c r="F1716" s="8877"/>
      <c r="G1716" s="8849">
        <v>8634</v>
      </c>
      <c r="H1716" s="9629"/>
      <c r="I1716" s="8988" t="s">
        <v>92</v>
      </c>
      <c r="J1716" s="9617" t="s">
        <v>5799</v>
      </c>
      <c r="K1716" s="9612" t="s">
        <v>6330</v>
      </c>
      <c r="L1716" s="756" t="s">
        <v>1102</v>
      </c>
      <c r="M1716" s="8868"/>
      <c r="N1716" s="969"/>
      <c r="O1716" s="675">
        <v>24</v>
      </c>
      <c r="P1716" s="675">
        <v>24</v>
      </c>
      <c r="Q1716" s="9007" t="s">
        <v>6329</v>
      </c>
      <c r="R1716" s="8859"/>
      <c r="S1716" s="712"/>
      <c r="T1716" s="712"/>
      <c r="U1716" s="712"/>
      <c r="V1716" s="9652" t="s">
        <v>2073</v>
      </c>
      <c r="W1716" s="714"/>
      <c r="X1716" s="9048" t="s">
        <v>37</v>
      </c>
      <c r="Y1716" s="712"/>
      <c r="Z1716" s="8893" t="s">
        <v>45</v>
      </c>
      <c r="AA1716" s="592"/>
      <c r="AB1716" s="9589" t="s">
        <v>5584</v>
      </c>
      <c r="AC1716" s="8912">
        <v>0</v>
      </c>
      <c r="AD1716" s="722">
        <v>7425</v>
      </c>
      <c r="AE1716" s="8912">
        <f>SUM(AD1716*P1716+AD1717*P1717+AC1716)</f>
        <v>284922</v>
      </c>
      <c r="AF1716" s="247"/>
      <c r="AG1716" s="334"/>
    </row>
    <row r="1717" spans="1:33" ht="30" customHeight="1">
      <c r="A1717" s="737" t="s">
        <v>6959</v>
      </c>
      <c r="B1717" s="9023"/>
      <c r="C1717" s="8845"/>
      <c r="D1717" s="8845"/>
      <c r="E1717" s="8866"/>
      <c r="F1717" s="8878"/>
      <c r="G1717" s="8850"/>
      <c r="H1717" s="9630"/>
      <c r="I1717" s="8989"/>
      <c r="J1717" s="9618"/>
      <c r="K1717" s="9613"/>
      <c r="L1717" s="187" t="s">
        <v>6812</v>
      </c>
      <c r="M1717" s="8869"/>
      <c r="N1717" s="969"/>
      <c r="O1717" s="675">
        <v>22</v>
      </c>
      <c r="P1717" s="675">
        <v>22</v>
      </c>
      <c r="Q1717" s="9008"/>
      <c r="R1717" s="8860"/>
      <c r="S1717" s="712"/>
      <c r="T1717" s="712"/>
      <c r="U1717" s="712"/>
      <c r="V1717" s="9653"/>
      <c r="W1717" s="714"/>
      <c r="X1717" s="9125"/>
      <c r="Y1717" s="712"/>
      <c r="Z1717" s="8894"/>
      <c r="AA1717" s="592"/>
      <c r="AB1717" s="9679"/>
      <c r="AC1717" s="8913"/>
      <c r="AD1717" s="722">
        <v>4851</v>
      </c>
      <c r="AE1717" s="8913"/>
      <c r="AF1717" s="30"/>
      <c r="AG1717" s="419"/>
    </row>
    <row r="1718" spans="1:33" ht="30" customHeight="1">
      <c r="A1718" s="737" t="s">
        <v>6970</v>
      </c>
      <c r="B1718" s="5097" t="s">
        <v>6331</v>
      </c>
      <c r="C1718" s="764">
        <v>45310</v>
      </c>
      <c r="D1718" s="764">
        <v>45316</v>
      </c>
      <c r="E1718" s="655"/>
      <c r="F1718" s="833"/>
      <c r="G1718" s="710">
        <v>8604</v>
      </c>
      <c r="H1718" s="1107"/>
      <c r="I1718" s="1091" t="s">
        <v>92</v>
      </c>
      <c r="J1718" s="1098" t="s">
        <v>6332</v>
      </c>
      <c r="K1718" s="1094" t="s">
        <v>6333</v>
      </c>
      <c r="L1718" s="756" t="s">
        <v>28</v>
      </c>
      <c r="M1718" s="771" t="s">
        <v>6336</v>
      </c>
      <c r="N1718" s="969"/>
      <c r="O1718" s="675">
        <v>2</v>
      </c>
      <c r="P1718" s="675">
        <v>2</v>
      </c>
      <c r="Q1718" s="1110" t="s">
        <v>6334</v>
      </c>
      <c r="R1718" s="712"/>
      <c r="S1718" s="712"/>
      <c r="T1718" s="712"/>
      <c r="U1718" s="712"/>
      <c r="V1718" s="619" t="s">
        <v>2073</v>
      </c>
      <c r="W1718" s="714"/>
      <c r="X1718" s="640" t="s">
        <v>37</v>
      </c>
      <c r="Y1718" s="712"/>
      <c r="Z1718" s="726" t="s">
        <v>45</v>
      </c>
      <c r="AA1718" s="592"/>
      <c r="AB1718" s="3862" t="s">
        <v>5543</v>
      </c>
      <c r="AC1718" s="722">
        <v>0</v>
      </c>
      <c r="AD1718" s="722">
        <v>7350</v>
      </c>
      <c r="AE1718" s="722">
        <f t="shared" si="82"/>
        <v>14700</v>
      </c>
      <c r="AF1718" s="42">
        <v>34</v>
      </c>
      <c r="AG1718" s="294" t="s">
        <v>362</v>
      </c>
    </row>
    <row r="1719" spans="1:33" ht="30" customHeight="1">
      <c r="A1719" s="591" t="s">
        <v>6903</v>
      </c>
      <c r="B1719" s="5097" t="s">
        <v>6337</v>
      </c>
      <c r="C1719" s="764">
        <v>45310</v>
      </c>
      <c r="D1719" s="764">
        <v>45316</v>
      </c>
      <c r="E1719" s="655"/>
      <c r="F1719" s="833"/>
      <c r="G1719" s="710">
        <v>8629</v>
      </c>
      <c r="H1719" s="1107" t="s">
        <v>6338</v>
      </c>
      <c r="I1719" s="1091"/>
      <c r="J1719" s="1098" t="s">
        <v>6339</v>
      </c>
      <c r="K1719" s="1094" t="s">
        <v>6340</v>
      </c>
      <c r="L1719" s="756" t="s">
        <v>6341</v>
      </c>
      <c r="M1719" s="771" t="s">
        <v>6349</v>
      </c>
      <c r="N1719" s="969"/>
      <c r="O1719" s="675">
        <v>26</v>
      </c>
      <c r="P1719" s="675">
        <v>26</v>
      </c>
      <c r="Q1719" s="1110" t="s">
        <v>6342</v>
      </c>
      <c r="R1719" s="712"/>
      <c r="S1719" s="712"/>
      <c r="T1719" s="712"/>
      <c r="U1719" s="712"/>
      <c r="V1719" s="619" t="s">
        <v>2073</v>
      </c>
      <c r="W1719" s="714"/>
      <c r="X1719" s="619" t="s">
        <v>37</v>
      </c>
      <c r="Y1719" s="712"/>
      <c r="Z1719" s="726" t="s">
        <v>45</v>
      </c>
      <c r="AA1719" s="592"/>
      <c r="AB1719" s="3862" t="s">
        <v>5537</v>
      </c>
      <c r="AC1719" s="722">
        <v>0</v>
      </c>
      <c r="AD1719" s="722">
        <v>7475</v>
      </c>
      <c r="AE1719" s="722">
        <f t="shared" si="82"/>
        <v>194350</v>
      </c>
      <c r="AF1719" s="31"/>
      <c r="AG1719" s="26"/>
    </row>
    <row r="1720" spans="1:33" ht="30" customHeight="1">
      <c r="A1720" s="614" t="s">
        <v>6952</v>
      </c>
      <c r="B1720" s="5097" t="s">
        <v>6343</v>
      </c>
      <c r="C1720" s="764">
        <v>45313</v>
      </c>
      <c r="D1720" s="764">
        <v>45323</v>
      </c>
      <c r="E1720" s="655"/>
      <c r="F1720" s="833"/>
      <c r="G1720" s="710">
        <v>8646</v>
      </c>
      <c r="H1720" s="1107">
        <v>934</v>
      </c>
      <c r="I1720" s="1091"/>
      <c r="J1720" s="1098" t="s">
        <v>6344</v>
      </c>
      <c r="K1720" s="1112" t="s">
        <v>6354</v>
      </c>
      <c r="L1720" s="756" t="s">
        <v>128</v>
      </c>
      <c r="M1720" s="771" t="s">
        <v>6350</v>
      </c>
      <c r="N1720" s="969"/>
      <c r="O1720" s="675">
        <v>3</v>
      </c>
      <c r="P1720" s="675">
        <v>3</v>
      </c>
      <c r="Q1720" s="1110" t="s">
        <v>6345</v>
      </c>
      <c r="R1720" s="712"/>
      <c r="S1720" s="712"/>
      <c r="T1720" s="712"/>
      <c r="U1720" s="712"/>
      <c r="V1720" s="803" t="s">
        <v>2073</v>
      </c>
      <c r="W1720" s="714"/>
      <c r="X1720" s="3165" t="s">
        <v>37</v>
      </c>
      <c r="Y1720" s="712"/>
      <c r="Z1720" s="3786" t="s">
        <v>45</v>
      </c>
      <c r="AA1720" s="592"/>
      <c r="AB1720" s="3862" t="s">
        <v>5541</v>
      </c>
      <c r="AC1720" s="722">
        <v>7290</v>
      </c>
      <c r="AD1720" s="722">
        <v>7938</v>
      </c>
      <c r="AE1720" s="722">
        <f t="shared" si="82"/>
        <v>31104</v>
      </c>
      <c r="AF1720" s="31"/>
      <c r="AG1720" s="26"/>
    </row>
    <row r="1721" spans="1:33" ht="30" customHeight="1">
      <c r="A1721" s="893" t="s">
        <v>6958</v>
      </c>
      <c r="B1721" s="9020" t="s">
        <v>6346</v>
      </c>
      <c r="C1721" s="8843">
        <v>45313</v>
      </c>
      <c r="D1721" s="8843">
        <v>45369</v>
      </c>
      <c r="E1721" s="8864"/>
      <c r="F1721" s="8877"/>
      <c r="G1721" s="8849">
        <v>8369</v>
      </c>
      <c r="H1721" s="8849">
        <v>86</v>
      </c>
      <c r="I1721" s="8849" t="s">
        <v>25</v>
      </c>
      <c r="J1721" s="9602" t="s">
        <v>6347</v>
      </c>
      <c r="K1721" s="8879" t="s">
        <v>6353</v>
      </c>
      <c r="L1721" s="1036" t="s">
        <v>4157</v>
      </c>
      <c r="M1721" s="8868" t="s">
        <v>6351</v>
      </c>
      <c r="N1721" s="1093" t="s">
        <v>3953</v>
      </c>
      <c r="O1721" s="679">
        <v>1</v>
      </c>
      <c r="P1721" s="679">
        <v>1</v>
      </c>
      <c r="Q1721" s="8879" t="s">
        <v>6352</v>
      </c>
      <c r="R1721" s="8859"/>
      <c r="S1721" s="712"/>
      <c r="T1721" s="712"/>
      <c r="U1721" s="712"/>
      <c r="V1721" s="9595" t="s">
        <v>2073</v>
      </c>
      <c r="W1721" s="714"/>
      <c r="X1721" s="9595" t="s">
        <v>37</v>
      </c>
      <c r="Y1721" s="712"/>
      <c r="Z1721" s="8893" t="s">
        <v>45</v>
      </c>
      <c r="AA1721" s="592"/>
      <c r="AB1721" s="9589" t="s">
        <v>5584</v>
      </c>
      <c r="AC1721" s="8912">
        <v>34500</v>
      </c>
      <c r="AD1721" s="722">
        <v>128700</v>
      </c>
      <c r="AE1721" s="8912">
        <f>SUM(AD1721*P1721+AD1722*P1722+AC1721)</f>
        <v>276060</v>
      </c>
      <c r="AF1721" s="247"/>
      <c r="AG1721" s="334"/>
    </row>
    <row r="1722" spans="1:33" ht="30" customHeight="1">
      <c r="A1722" s="893" t="s">
        <v>6958</v>
      </c>
      <c r="B1722" s="9026"/>
      <c r="C1722" s="8844"/>
      <c r="D1722" s="8844"/>
      <c r="E1722" s="8865"/>
      <c r="F1722" s="8880"/>
      <c r="G1722" s="8863"/>
      <c r="H1722" s="8863"/>
      <c r="I1722" s="8863"/>
      <c r="J1722" s="9605"/>
      <c r="K1722" s="9604"/>
      <c r="L1722" s="884" t="s">
        <v>6348</v>
      </c>
      <c r="M1722" s="8870"/>
      <c r="N1722" s="1093" t="s">
        <v>3951</v>
      </c>
      <c r="O1722" s="675">
        <v>2</v>
      </c>
      <c r="P1722" s="675">
        <v>2</v>
      </c>
      <c r="Q1722" s="9604"/>
      <c r="R1722" s="8902"/>
      <c r="S1722" s="712"/>
      <c r="T1722" s="712"/>
      <c r="U1722" s="712"/>
      <c r="V1722" s="9596"/>
      <c r="W1722" s="714"/>
      <c r="X1722" s="9596"/>
      <c r="Y1722" s="712"/>
      <c r="Z1722" s="8896"/>
      <c r="AA1722" s="592"/>
      <c r="AB1722" s="9590"/>
      <c r="AC1722" s="8913"/>
      <c r="AD1722" s="722">
        <v>56430</v>
      </c>
      <c r="AE1722" s="8913"/>
      <c r="AF1722" s="30"/>
      <c r="AG1722" s="419"/>
    </row>
    <row r="1723" spans="1:33" ht="30" customHeight="1">
      <c r="A1723" s="1113" t="s">
        <v>6898</v>
      </c>
      <c r="B1723" s="9028" t="s">
        <v>6476</v>
      </c>
      <c r="C1723" s="8843">
        <v>45313</v>
      </c>
      <c r="D1723" s="8843">
        <v>45403</v>
      </c>
      <c r="E1723" s="8864"/>
      <c r="F1723" s="8877"/>
      <c r="G1723" s="8849">
        <v>8645</v>
      </c>
      <c r="H1723" s="9041" t="s">
        <v>2869</v>
      </c>
      <c r="I1723" s="8849"/>
      <c r="J1723" s="9564" t="s">
        <v>6355</v>
      </c>
      <c r="K1723" s="8941" t="s">
        <v>6356</v>
      </c>
      <c r="L1723" s="619" t="s">
        <v>76</v>
      </c>
      <c r="M1723" s="8868" t="s">
        <v>6399</v>
      </c>
      <c r="N1723" s="963" t="s">
        <v>3952</v>
      </c>
      <c r="O1723" s="675">
        <v>4</v>
      </c>
      <c r="P1723" s="675">
        <v>4</v>
      </c>
      <c r="Q1723" s="8938" t="s">
        <v>6181</v>
      </c>
      <c r="R1723" s="8849"/>
      <c r="S1723" s="712"/>
      <c r="T1723" s="712"/>
      <c r="U1723" s="712"/>
      <c r="V1723" s="8849" t="s">
        <v>2073</v>
      </c>
      <c r="W1723" s="714"/>
      <c r="X1723" s="8849" t="s">
        <v>37</v>
      </c>
      <c r="Y1723" s="712"/>
      <c r="Z1723" s="8893" t="s">
        <v>45</v>
      </c>
      <c r="AA1723" s="592"/>
      <c r="AB1723" s="9589" t="s">
        <v>5542</v>
      </c>
      <c r="AC1723" s="8912">
        <v>39000</v>
      </c>
      <c r="AD1723" s="722">
        <v>37500</v>
      </c>
      <c r="AE1723" s="8912">
        <f>SUM(AD1723*P1723+AD1724*P1724+AD1725*P1725+AC1723)</f>
        <v>364500</v>
      </c>
      <c r="AF1723" s="247"/>
      <c r="AG1723" s="334"/>
    </row>
    <row r="1724" spans="1:33" ht="30" customHeight="1">
      <c r="A1724" s="897" t="s">
        <v>6898</v>
      </c>
      <c r="B1724" s="9029"/>
      <c r="C1724" s="8844"/>
      <c r="D1724" s="8844"/>
      <c r="E1724" s="8865"/>
      <c r="F1724" s="8880"/>
      <c r="G1724" s="8863"/>
      <c r="H1724" s="9015"/>
      <c r="I1724" s="8863"/>
      <c r="J1724" s="8858"/>
      <c r="K1724" s="8858"/>
      <c r="L1724" s="592" t="s">
        <v>6180</v>
      </c>
      <c r="M1724" s="8858"/>
      <c r="N1724" s="391" t="s">
        <v>3956</v>
      </c>
      <c r="O1724" s="675">
        <v>1</v>
      </c>
      <c r="P1724" s="675">
        <v>1</v>
      </c>
      <c r="Q1724" s="8939"/>
      <c r="R1724" s="8863"/>
      <c r="S1724" s="712"/>
      <c r="T1724" s="712"/>
      <c r="U1724" s="712"/>
      <c r="V1724" s="8863"/>
      <c r="W1724" s="714"/>
      <c r="X1724" s="8863"/>
      <c r="Y1724" s="712"/>
      <c r="Z1724" s="8896"/>
      <c r="AA1724" s="592"/>
      <c r="AB1724" s="8910"/>
      <c r="AC1724" s="8920"/>
      <c r="AD1724" s="722">
        <v>153000</v>
      </c>
      <c r="AE1724" s="8920"/>
      <c r="AF1724" s="248"/>
      <c r="AG1724" s="336"/>
    </row>
    <row r="1725" spans="1:33" ht="30" customHeight="1">
      <c r="A1725" s="897" t="s">
        <v>6898</v>
      </c>
      <c r="B1725" s="9030"/>
      <c r="C1725" s="8845"/>
      <c r="D1725" s="8845"/>
      <c r="E1725" s="8866"/>
      <c r="F1725" s="8878"/>
      <c r="G1725" s="8850"/>
      <c r="H1725" s="9016"/>
      <c r="I1725" s="8850"/>
      <c r="J1725" s="8854"/>
      <c r="K1725" s="8854"/>
      <c r="L1725" s="153" t="s">
        <v>11300</v>
      </c>
      <c r="M1725" s="8854"/>
      <c r="N1725" s="963" t="s">
        <v>3951</v>
      </c>
      <c r="O1725" s="675">
        <v>1</v>
      </c>
      <c r="P1725" s="675">
        <v>1</v>
      </c>
      <c r="Q1725" s="8940"/>
      <c r="R1725" s="8850"/>
      <c r="S1725" s="712"/>
      <c r="T1725" s="712"/>
      <c r="U1725" s="712"/>
      <c r="V1725" s="8850"/>
      <c r="W1725" s="714"/>
      <c r="X1725" s="8850"/>
      <c r="Y1725" s="712"/>
      <c r="Z1725" s="8894"/>
      <c r="AA1725" s="592"/>
      <c r="AB1725" s="8908"/>
      <c r="AC1725" s="8913"/>
      <c r="AD1725" s="722">
        <v>22500</v>
      </c>
      <c r="AE1725" s="8913"/>
      <c r="AF1725" s="30"/>
      <c r="AG1725" s="419"/>
    </row>
    <row r="1726" spans="1:33" ht="30" customHeight="1">
      <c r="A1726" s="897" t="s">
        <v>6898</v>
      </c>
      <c r="B1726" s="9028" t="s">
        <v>6475</v>
      </c>
      <c r="C1726" s="8843">
        <v>45313</v>
      </c>
      <c r="D1726" s="8843">
        <v>45403</v>
      </c>
      <c r="E1726" s="8864"/>
      <c r="F1726" s="8877"/>
      <c r="G1726" s="8849">
        <v>8645</v>
      </c>
      <c r="H1726" s="9041" t="s">
        <v>6357</v>
      </c>
      <c r="I1726" s="8849"/>
      <c r="J1726" s="9564" t="s">
        <v>6358</v>
      </c>
      <c r="K1726" s="8941" t="s">
        <v>6359</v>
      </c>
      <c r="L1726" s="619" t="s">
        <v>76</v>
      </c>
      <c r="M1726" s="8868" t="s">
        <v>6400</v>
      </c>
      <c r="N1726" s="963" t="s">
        <v>3952</v>
      </c>
      <c r="O1726" s="675">
        <v>4</v>
      </c>
      <c r="P1726" s="119">
        <v>6</v>
      </c>
      <c r="Q1726" s="8938" t="s">
        <v>6181</v>
      </c>
      <c r="R1726" s="8849"/>
      <c r="S1726" s="1570"/>
      <c r="T1726" s="9594"/>
      <c r="U1726" s="712"/>
      <c r="V1726" s="8849" t="s">
        <v>2073</v>
      </c>
      <c r="W1726" s="8859"/>
      <c r="X1726" s="8849" t="s">
        <v>37</v>
      </c>
      <c r="Y1726" s="8859"/>
      <c r="Z1726" s="8893" t="s">
        <v>45</v>
      </c>
      <c r="AA1726" s="592"/>
      <c r="AB1726" s="9589" t="s">
        <v>5542</v>
      </c>
      <c r="AC1726" s="8912">
        <v>70000</v>
      </c>
      <c r="AD1726" s="722">
        <v>37500</v>
      </c>
      <c r="AE1726" s="8912">
        <f>SUM(AD1726*P1726+AD1727*P1727+AD1728*P1728+AC1726)</f>
        <v>470500</v>
      </c>
      <c r="AF1726" s="247"/>
      <c r="AG1726" s="334"/>
    </row>
    <row r="1727" spans="1:33" ht="30" customHeight="1">
      <c r="A1727" s="897" t="s">
        <v>6898</v>
      </c>
      <c r="B1727" s="9029"/>
      <c r="C1727" s="8844"/>
      <c r="D1727" s="8844"/>
      <c r="E1727" s="8865"/>
      <c r="F1727" s="8880"/>
      <c r="G1727" s="8863"/>
      <c r="H1727" s="9015"/>
      <c r="I1727" s="8863"/>
      <c r="J1727" s="8858"/>
      <c r="K1727" s="8858"/>
      <c r="L1727" s="592" t="s">
        <v>6180</v>
      </c>
      <c r="M1727" s="8858"/>
      <c r="N1727" s="391" t="s">
        <v>3956</v>
      </c>
      <c r="O1727" s="675">
        <v>1</v>
      </c>
      <c r="P1727" s="675">
        <v>1</v>
      </c>
      <c r="Q1727" s="8939"/>
      <c r="R1727" s="8863"/>
      <c r="S1727" s="1570"/>
      <c r="T1727" s="8863"/>
      <c r="U1727" s="712"/>
      <c r="V1727" s="8863"/>
      <c r="W1727" s="8902"/>
      <c r="X1727" s="8863"/>
      <c r="Y1727" s="8902"/>
      <c r="Z1727" s="8896"/>
      <c r="AA1727" s="592"/>
      <c r="AB1727" s="8910"/>
      <c r="AC1727" s="8920"/>
      <c r="AD1727" s="722">
        <v>153000</v>
      </c>
      <c r="AE1727" s="8920"/>
      <c r="AF1727" s="248"/>
      <c r="AG1727" s="336"/>
    </row>
    <row r="1728" spans="1:33" ht="30" customHeight="1">
      <c r="A1728" s="897" t="s">
        <v>6898</v>
      </c>
      <c r="B1728" s="9030"/>
      <c r="C1728" s="8845"/>
      <c r="D1728" s="8845"/>
      <c r="E1728" s="8866"/>
      <c r="F1728" s="8878"/>
      <c r="G1728" s="8850"/>
      <c r="H1728" s="9016"/>
      <c r="I1728" s="8850"/>
      <c r="J1728" s="8854"/>
      <c r="K1728" s="8854"/>
      <c r="L1728" s="153" t="s">
        <v>11300</v>
      </c>
      <c r="M1728" s="8854"/>
      <c r="N1728" s="963" t="s">
        <v>3951</v>
      </c>
      <c r="O1728" s="675">
        <v>1</v>
      </c>
      <c r="P1728" s="675">
        <v>1</v>
      </c>
      <c r="Q1728" s="8940"/>
      <c r="R1728" s="8850"/>
      <c r="S1728" s="1570"/>
      <c r="T1728" s="8850"/>
      <c r="U1728" s="712"/>
      <c r="V1728" s="8850"/>
      <c r="W1728" s="8860"/>
      <c r="X1728" s="8850"/>
      <c r="Y1728" s="8860"/>
      <c r="Z1728" s="8894"/>
      <c r="AA1728" s="592"/>
      <c r="AB1728" s="8908"/>
      <c r="AC1728" s="8913"/>
      <c r="AD1728" s="722">
        <v>22500</v>
      </c>
      <c r="AE1728" s="8913"/>
      <c r="AF1728" s="30"/>
      <c r="AG1728" s="419"/>
    </row>
    <row r="1729" spans="1:33" ht="30" customHeight="1">
      <c r="A1729" s="614" t="s">
        <v>6972</v>
      </c>
      <c r="B1729" s="5097" t="s">
        <v>6360</v>
      </c>
      <c r="C1729" s="764">
        <v>45313</v>
      </c>
      <c r="D1729" s="764">
        <v>45369</v>
      </c>
      <c r="E1729" s="593"/>
      <c r="F1729" s="833"/>
      <c r="G1729" s="710">
        <v>8588</v>
      </c>
      <c r="H1729" s="1107"/>
      <c r="I1729" s="1091" t="s">
        <v>92</v>
      </c>
      <c r="J1729" s="1098" t="s">
        <v>6361</v>
      </c>
      <c r="K1729" s="1112" t="s">
        <v>6362</v>
      </c>
      <c r="L1729" s="756" t="s">
        <v>6363</v>
      </c>
      <c r="M1729" s="771" t="s">
        <v>6401</v>
      </c>
      <c r="N1729" s="969" t="s">
        <v>6162</v>
      </c>
      <c r="O1729" s="675">
        <v>1</v>
      </c>
      <c r="P1729" s="675">
        <v>1</v>
      </c>
      <c r="Q1729" s="1110" t="s">
        <v>6364</v>
      </c>
      <c r="R1729" s="712"/>
      <c r="S1729" s="712"/>
      <c r="T1729" s="712"/>
      <c r="U1729" s="712"/>
      <c r="V1729" s="619" t="s">
        <v>2073</v>
      </c>
      <c r="W1729" s="714"/>
      <c r="X1729" s="619" t="s">
        <v>37</v>
      </c>
      <c r="Y1729" s="712"/>
      <c r="Z1729" s="3786" t="s">
        <v>45</v>
      </c>
      <c r="AA1729" s="592"/>
      <c r="AB1729" s="3862" t="s">
        <v>5584</v>
      </c>
      <c r="AC1729" s="722">
        <v>0</v>
      </c>
      <c r="AD1729" s="722">
        <v>120000</v>
      </c>
      <c r="AE1729" s="722">
        <f t="shared" ref="AE1729:AE1735" si="83">SUM(AD1729*P1729+AC1729)</f>
        <v>120000</v>
      </c>
      <c r="AF1729" s="31"/>
      <c r="AG1729" s="26"/>
    </row>
    <row r="1730" spans="1:33" ht="30" customHeight="1">
      <c r="A1730" s="1141" t="s">
        <v>6899</v>
      </c>
      <c r="B1730" s="9022" t="s">
        <v>6365</v>
      </c>
      <c r="C1730" s="8843">
        <v>45313</v>
      </c>
      <c r="D1730" s="8843">
        <v>45327</v>
      </c>
      <c r="E1730" s="8864"/>
      <c r="F1730" s="8877"/>
      <c r="G1730" s="8849">
        <v>8637</v>
      </c>
      <c r="H1730" s="9629" t="s">
        <v>6366</v>
      </c>
      <c r="I1730" s="8988" t="s">
        <v>25</v>
      </c>
      <c r="J1730" s="9617" t="s">
        <v>6367</v>
      </c>
      <c r="K1730" s="9609" t="s">
        <v>6368</v>
      </c>
      <c r="L1730" s="775" t="s">
        <v>8651</v>
      </c>
      <c r="M1730" s="8868" t="s">
        <v>6402</v>
      </c>
      <c r="N1730" s="774" t="s">
        <v>5039</v>
      </c>
      <c r="O1730" s="675">
        <v>8</v>
      </c>
      <c r="P1730" s="675">
        <v>12</v>
      </c>
      <c r="Q1730" s="9007" t="s">
        <v>6369</v>
      </c>
      <c r="R1730" s="8859"/>
      <c r="S1730" s="712"/>
      <c r="T1730" s="8859"/>
      <c r="U1730" s="712"/>
      <c r="V1730" s="8849" t="s">
        <v>2073</v>
      </c>
      <c r="W1730" s="714"/>
      <c r="X1730" s="8849" t="s">
        <v>37</v>
      </c>
      <c r="Y1730" s="712"/>
      <c r="Z1730" s="9644" t="s">
        <v>45</v>
      </c>
      <c r="AA1730" s="592"/>
      <c r="AB1730" s="9589" t="s">
        <v>5538</v>
      </c>
      <c r="AC1730" s="8912">
        <v>70000</v>
      </c>
      <c r="AD1730" s="722">
        <v>24000</v>
      </c>
      <c r="AE1730" s="8912">
        <f>SUM(AD1730*P1730+AD1731*P1731+AC1730)</f>
        <v>385000</v>
      </c>
      <c r="AF1730" s="247"/>
      <c r="AG1730" s="334"/>
    </row>
    <row r="1731" spans="1:33" ht="30" customHeight="1">
      <c r="A1731" s="591" t="s">
        <v>6899</v>
      </c>
      <c r="B1731" s="9023"/>
      <c r="C1731" s="8845"/>
      <c r="D1731" s="8845"/>
      <c r="E1731" s="8866"/>
      <c r="F1731" s="8878"/>
      <c r="G1731" s="8850"/>
      <c r="H1731" s="9630"/>
      <c r="I1731" s="8989"/>
      <c r="J1731" s="9618"/>
      <c r="K1731" s="9610"/>
      <c r="L1731" s="308" t="s">
        <v>28</v>
      </c>
      <c r="M1731" s="8869"/>
      <c r="N1731" s="1025" t="s">
        <v>8489</v>
      </c>
      <c r="O1731" s="675">
        <v>2</v>
      </c>
      <c r="P1731" s="675">
        <v>2</v>
      </c>
      <c r="Q1731" s="9008"/>
      <c r="R1731" s="8860"/>
      <c r="S1731" s="712"/>
      <c r="T1731" s="8860"/>
      <c r="U1731" s="712"/>
      <c r="V1731" s="8850"/>
      <c r="W1731" s="714"/>
      <c r="X1731" s="8850"/>
      <c r="Y1731" s="712"/>
      <c r="Z1731" s="8894"/>
      <c r="AA1731" s="592"/>
      <c r="AB1731" s="9679"/>
      <c r="AC1731" s="8913"/>
      <c r="AD1731" s="722">
        <v>13500</v>
      </c>
      <c r="AE1731" s="8913"/>
      <c r="AF1731" s="30"/>
      <c r="AG1731" s="419"/>
    </row>
    <row r="1732" spans="1:33" ht="30" customHeight="1">
      <c r="A1732" s="614" t="s">
        <v>6949</v>
      </c>
      <c r="B1732" s="5097" t="s">
        <v>6370</v>
      </c>
      <c r="C1732" s="764">
        <v>45313</v>
      </c>
      <c r="D1732" s="764">
        <v>45323</v>
      </c>
      <c r="E1732" s="655"/>
      <c r="F1732" s="833"/>
      <c r="G1732" s="710">
        <v>8615</v>
      </c>
      <c r="H1732" s="1107" t="s">
        <v>3681</v>
      </c>
      <c r="I1732" s="1091"/>
      <c r="J1732" s="1098" t="s">
        <v>6371</v>
      </c>
      <c r="K1732" s="1112" t="s">
        <v>6372</v>
      </c>
      <c r="L1732" s="756" t="s">
        <v>173</v>
      </c>
      <c r="M1732" s="771" t="s">
        <v>6405</v>
      </c>
      <c r="N1732" s="969"/>
      <c r="O1732" s="675">
        <v>1</v>
      </c>
      <c r="P1732" s="675">
        <v>1</v>
      </c>
      <c r="Q1732" s="1110" t="s">
        <v>6373</v>
      </c>
      <c r="R1732" s="712"/>
      <c r="S1732" s="712"/>
      <c r="T1732" s="712"/>
      <c r="U1732" s="712"/>
      <c r="V1732" s="993" t="s">
        <v>2073</v>
      </c>
      <c r="W1732" s="714"/>
      <c r="X1732" s="993" t="s">
        <v>37</v>
      </c>
      <c r="Y1732" s="712"/>
      <c r="Z1732" s="3823" t="s">
        <v>45</v>
      </c>
      <c r="AA1732" s="592"/>
      <c r="AB1732" s="3862" t="s">
        <v>5539</v>
      </c>
      <c r="AC1732" s="722">
        <v>6750</v>
      </c>
      <c r="AD1732" s="722">
        <v>5973.51</v>
      </c>
      <c r="AE1732" s="722">
        <f t="shared" si="83"/>
        <v>12723.51</v>
      </c>
      <c r="AF1732" s="31"/>
      <c r="AG1732" s="26"/>
    </row>
    <row r="1733" spans="1:33" ht="30" customHeight="1">
      <c r="A1733" s="591" t="s">
        <v>6897</v>
      </c>
      <c r="B1733" s="5097" t="s">
        <v>6374</v>
      </c>
      <c r="C1733" s="764">
        <v>45313</v>
      </c>
      <c r="D1733" s="764">
        <v>45322</v>
      </c>
      <c r="E1733" s="655"/>
      <c r="F1733" s="833"/>
      <c r="G1733" s="710">
        <v>8602</v>
      </c>
      <c r="H1733" s="1107" t="s">
        <v>1892</v>
      </c>
      <c r="I1733" s="1091"/>
      <c r="J1733" s="1098" t="s">
        <v>6375</v>
      </c>
      <c r="K1733" s="1112" t="s">
        <v>6376</v>
      </c>
      <c r="L1733" s="756" t="s">
        <v>28</v>
      </c>
      <c r="M1733" s="771" t="s">
        <v>6403</v>
      </c>
      <c r="N1733" s="969"/>
      <c r="O1733" s="675">
        <v>2</v>
      </c>
      <c r="P1733" s="675">
        <v>2</v>
      </c>
      <c r="Q1733" s="1110" t="s">
        <v>6377</v>
      </c>
      <c r="R1733" s="712"/>
      <c r="S1733" s="712"/>
      <c r="T1733" s="712"/>
      <c r="U1733" s="712"/>
      <c r="V1733" s="835" t="s">
        <v>2073</v>
      </c>
      <c r="W1733" s="714"/>
      <c r="X1733" s="721" t="s">
        <v>37</v>
      </c>
      <c r="Y1733" s="712"/>
      <c r="Z1733" s="3786" t="s">
        <v>45</v>
      </c>
      <c r="AA1733" s="592"/>
      <c r="AB1733" s="3862" t="s">
        <v>5539</v>
      </c>
      <c r="AC1733" s="722">
        <v>4860</v>
      </c>
      <c r="AD1733" s="722">
        <v>8019</v>
      </c>
      <c r="AE1733" s="722">
        <f t="shared" si="83"/>
        <v>20898</v>
      </c>
      <c r="AF1733" s="42">
        <v>32</v>
      </c>
      <c r="AG1733" s="273" t="s">
        <v>362</v>
      </c>
    </row>
    <row r="1734" spans="1:33" ht="30" customHeight="1">
      <c r="A1734" s="591" t="s">
        <v>6897</v>
      </c>
      <c r="B1734" s="5097" t="s">
        <v>6378</v>
      </c>
      <c r="C1734" s="764">
        <v>45313</v>
      </c>
      <c r="D1734" s="764">
        <v>45321</v>
      </c>
      <c r="E1734" s="655"/>
      <c r="F1734" s="833"/>
      <c r="G1734" s="710">
        <v>8602</v>
      </c>
      <c r="H1734" s="1107" t="s">
        <v>6379</v>
      </c>
      <c r="I1734" s="1091"/>
      <c r="J1734" s="1098" t="s">
        <v>6380</v>
      </c>
      <c r="K1734" s="1112" t="s">
        <v>6381</v>
      </c>
      <c r="L1734" s="756" t="s">
        <v>128</v>
      </c>
      <c r="M1734" s="771" t="s">
        <v>6404</v>
      </c>
      <c r="N1734" s="969"/>
      <c r="O1734" s="675">
        <v>3</v>
      </c>
      <c r="P1734" s="675">
        <v>3</v>
      </c>
      <c r="Q1734" s="1110" t="s">
        <v>6382</v>
      </c>
      <c r="R1734" s="712"/>
      <c r="S1734" s="712"/>
      <c r="T1734" s="712"/>
      <c r="U1734" s="712"/>
      <c r="V1734" s="999" t="s">
        <v>2073</v>
      </c>
      <c r="W1734" s="714"/>
      <c r="X1734" s="721" t="s">
        <v>37</v>
      </c>
      <c r="Y1734" s="712"/>
      <c r="Z1734" s="3786" t="s">
        <v>45</v>
      </c>
      <c r="AA1734" s="592"/>
      <c r="AB1734" s="3862" t="s">
        <v>5539</v>
      </c>
      <c r="AC1734" s="722">
        <v>2430</v>
      </c>
      <c r="AD1734" s="722">
        <v>8019</v>
      </c>
      <c r="AE1734" s="722">
        <f t="shared" si="83"/>
        <v>26487</v>
      </c>
      <c r="AF1734" s="31"/>
      <c r="AG1734" s="26"/>
    </row>
    <row r="1735" spans="1:33" ht="30" customHeight="1">
      <c r="A1735" s="737" t="s">
        <v>6970</v>
      </c>
      <c r="B1735" s="5097" t="s">
        <v>6383</v>
      </c>
      <c r="C1735" s="764">
        <v>45313</v>
      </c>
      <c r="D1735" s="764">
        <v>45320</v>
      </c>
      <c r="E1735" s="655"/>
      <c r="F1735" s="833"/>
      <c r="G1735" s="710">
        <v>8604</v>
      </c>
      <c r="H1735" s="1107" t="s">
        <v>768</v>
      </c>
      <c r="I1735" s="1091"/>
      <c r="J1735" s="1098" t="s">
        <v>6384</v>
      </c>
      <c r="K1735" s="1112" t="s">
        <v>6385</v>
      </c>
      <c r="L1735" s="756" t="s">
        <v>76</v>
      </c>
      <c r="M1735" s="771" t="s">
        <v>6406</v>
      </c>
      <c r="N1735" s="969"/>
      <c r="O1735" s="675">
        <v>4</v>
      </c>
      <c r="P1735" s="675">
        <v>4</v>
      </c>
      <c r="Q1735" s="1110" t="s">
        <v>6386</v>
      </c>
      <c r="R1735" s="712"/>
      <c r="S1735" s="712"/>
      <c r="T1735" s="712"/>
      <c r="U1735" s="712"/>
      <c r="V1735" s="892" t="s">
        <v>2073</v>
      </c>
      <c r="W1735" s="714"/>
      <c r="X1735" s="721" t="s">
        <v>37</v>
      </c>
      <c r="Y1735" s="712"/>
      <c r="Z1735" s="726" t="s">
        <v>45</v>
      </c>
      <c r="AA1735" s="592"/>
      <c r="AB1735" s="3862" t="s">
        <v>5536</v>
      </c>
      <c r="AC1735" s="722">
        <v>0</v>
      </c>
      <c r="AD1735" s="722">
        <v>7350</v>
      </c>
      <c r="AE1735" s="722">
        <f t="shared" si="83"/>
        <v>29400</v>
      </c>
      <c r="AF1735" s="31"/>
      <c r="AG1735" s="26"/>
    </row>
    <row r="1736" spans="1:33" ht="30" customHeight="1">
      <c r="A1736" s="757" t="s">
        <v>6973</v>
      </c>
      <c r="B1736" s="9020" t="s">
        <v>6387</v>
      </c>
      <c r="C1736" s="8843">
        <v>45313</v>
      </c>
      <c r="D1736" s="8843">
        <v>45316</v>
      </c>
      <c r="E1736" s="8864"/>
      <c r="F1736" s="8877"/>
      <c r="G1736" s="8849">
        <v>8598</v>
      </c>
      <c r="H1736" s="8849">
        <v>331</v>
      </c>
      <c r="I1736" s="8849" t="s">
        <v>25</v>
      </c>
      <c r="J1736" s="9616" t="s">
        <v>6388</v>
      </c>
      <c r="K1736" s="8879" t="s">
        <v>6389</v>
      </c>
      <c r="L1736" s="1036" t="s">
        <v>6390</v>
      </c>
      <c r="M1736" s="8868" t="s">
        <v>6407</v>
      </c>
      <c r="N1736" s="9685" t="s">
        <v>6604</v>
      </c>
      <c r="O1736" s="679">
        <v>80</v>
      </c>
      <c r="P1736" s="679">
        <v>80</v>
      </c>
      <c r="Q1736" s="8879" t="s">
        <v>6391</v>
      </c>
      <c r="R1736" s="8859"/>
      <c r="S1736" s="712"/>
      <c r="T1736" s="712"/>
      <c r="U1736" s="712"/>
      <c r="V1736" s="8849" t="s">
        <v>2073</v>
      </c>
      <c r="W1736" s="8859"/>
      <c r="X1736" s="8849" t="s">
        <v>37</v>
      </c>
      <c r="Y1736" s="8859"/>
      <c r="Z1736" s="8893" t="s">
        <v>45</v>
      </c>
      <c r="AA1736" s="592"/>
      <c r="AB1736" s="9589" t="s">
        <v>5536</v>
      </c>
      <c r="AC1736" s="8912">
        <v>6750</v>
      </c>
      <c r="AD1736" s="722">
        <v>4097.28</v>
      </c>
      <c r="AE1736" s="8912">
        <f>SUM(AD1736*P1736+AD1737*P1737+AC1736)</f>
        <v>434876.94999999995</v>
      </c>
      <c r="AF1736" s="247"/>
      <c r="AG1736" s="334"/>
    </row>
    <row r="1737" spans="1:33" ht="30" customHeight="1">
      <c r="A1737" s="757" t="s">
        <v>6973</v>
      </c>
      <c r="B1737" s="9021"/>
      <c r="C1737" s="8845"/>
      <c r="D1737" s="8845"/>
      <c r="E1737" s="8866"/>
      <c r="F1737" s="8878"/>
      <c r="G1737" s="8850"/>
      <c r="H1737" s="8850"/>
      <c r="I1737" s="8850"/>
      <c r="J1737" s="8854"/>
      <c r="K1737" s="8848"/>
      <c r="L1737" s="884" t="s">
        <v>6161</v>
      </c>
      <c r="M1737" s="8869"/>
      <c r="N1737" s="8989" t="s">
        <v>6162</v>
      </c>
      <c r="O1737" s="675">
        <v>1</v>
      </c>
      <c r="P1737" s="675">
        <v>1</v>
      </c>
      <c r="Q1737" s="8892"/>
      <c r="R1737" s="8860"/>
      <c r="S1737" s="712"/>
      <c r="T1737" s="712"/>
      <c r="U1737" s="712"/>
      <c r="V1737" s="8850"/>
      <c r="W1737" s="8860"/>
      <c r="X1737" s="8850"/>
      <c r="Y1737" s="8860"/>
      <c r="Z1737" s="8894"/>
      <c r="AA1737" s="592"/>
      <c r="AB1737" s="8908"/>
      <c r="AC1737" s="8913"/>
      <c r="AD1737" s="722">
        <v>100344.55</v>
      </c>
      <c r="AE1737" s="8913"/>
      <c r="AF1737" s="30"/>
      <c r="AG1737" s="419"/>
    </row>
    <row r="1738" spans="1:33" ht="30" customHeight="1">
      <c r="A1738" s="737" t="s">
        <v>6973</v>
      </c>
      <c r="B1738" s="5097" t="s">
        <v>6392</v>
      </c>
      <c r="C1738" s="764">
        <v>45313</v>
      </c>
      <c r="D1738" s="764">
        <v>45320</v>
      </c>
      <c r="E1738" s="655"/>
      <c r="F1738" s="833"/>
      <c r="G1738" s="710">
        <v>8598</v>
      </c>
      <c r="H1738" s="1107" t="s">
        <v>1291</v>
      </c>
      <c r="I1738" s="1091"/>
      <c r="J1738" s="1098" t="s">
        <v>6393</v>
      </c>
      <c r="K1738" s="1112" t="s">
        <v>6394</v>
      </c>
      <c r="L1738" s="756" t="s">
        <v>193</v>
      </c>
      <c r="M1738" s="771" t="s">
        <v>6408</v>
      </c>
      <c r="N1738" s="969"/>
      <c r="O1738" s="675">
        <v>6</v>
      </c>
      <c r="P1738" s="675">
        <v>6</v>
      </c>
      <c r="Q1738" s="1110" t="s">
        <v>6395</v>
      </c>
      <c r="R1738" s="712"/>
      <c r="S1738" s="712"/>
      <c r="T1738" s="712"/>
      <c r="U1738" s="712"/>
      <c r="V1738" s="835" t="s">
        <v>2073</v>
      </c>
      <c r="W1738" s="714"/>
      <c r="X1738" s="721" t="s">
        <v>37</v>
      </c>
      <c r="Y1738" s="712"/>
      <c r="Z1738" s="726" t="s">
        <v>45</v>
      </c>
      <c r="AA1738" s="592"/>
      <c r="AB1738" s="3862" t="s">
        <v>5536</v>
      </c>
      <c r="AC1738" s="722">
        <v>0</v>
      </c>
      <c r="AD1738" s="722">
        <v>6272.02</v>
      </c>
      <c r="AE1738" s="722">
        <f t="shared" ref="AE1738:AE1755" si="84">SUM(AD1738*P1738+AC1738)</f>
        <v>37632.120000000003</v>
      </c>
      <c r="AF1738" s="31"/>
      <c r="AG1738" s="26"/>
    </row>
    <row r="1739" spans="1:33" ht="30" customHeight="1">
      <c r="A1739" s="194" t="s">
        <v>6960</v>
      </c>
      <c r="B1739" s="174" t="s">
        <v>6396</v>
      </c>
      <c r="C1739" s="127">
        <v>45313</v>
      </c>
      <c r="D1739" s="127">
        <v>45317</v>
      </c>
      <c r="E1739" s="128"/>
      <c r="F1739" s="94"/>
      <c r="G1739" s="99">
        <v>8595</v>
      </c>
      <c r="H1739" s="149" t="s">
        <v>2536</v>
      </c>
      <c r="I1739" s="131"/>
      <c r="J1739" s="132" t="s">
        <v>6397</v>
      </c>
      <c r="K1739" s="171" t="s">
        <v>6398</v>
      </c>
      <c r="L1739" s="172" t="s">
        <v>28</v>
      </c>
      <c r="M1739" s="135" t="s">
        <v>6409</v>
      </c>
      <c r="N1739" s="115"/>
      <c r="O1739" s="74">
        <v>2</v>
      </c>
      <c r="P1739" s="74">
        <v>2</v>
      </c>
      <c r="Q1739" s="173" t="s">
        <v>6220</v>
      </c>
      <c r="R1739" s="71"/>
      <c r="S1739" s="71"/>
      <c r="T1739" s="71"/>
      <c r="U1739" s="71"/>
      <c r="V1739" s="81" t="s">
        <v>256</v>
      </c>
      <c r="W1739" s="182"/>
      <c r="X1739" s="68"/>
      <c r="Y1739" s="71"/>
      <c r="Z1739" s="75"/>
      <c r="AA1739" s="36"/>
      <c r="AB1739" s="3863" t="s">
        <v>5541</v>
      </c>
      <c r="AC1739" s="280"/>
      <c r="AD1739" s="280"/>
      <c r="AE1739" s="280"/>
      <c r="AF1739" s="31"/>
      <c r="AG1739" s="26"/>
    </row>
    <row r="1740" spans="1:33" ht="30" customHeight="1">
      <c r="A1740" s="737" t="s">
        <v>6970</v>
      </c>
      <c r="B1740" s="5097" t="s">
        <v>6410</v>
      </c>
      <c r="C1740" s="764">
        <v>45314</v>
      </c>
      <c r="D1740" s="764">
        <v>45320</v>
      </c>
      <c r="E1740" s="655"/>
      <c r="F1740" s="833"/>
      <c r="G1740" s="710">
        <v>8604</v>
      </c>
      <c r="H1740" s="1107" t="s">
        <v>343</v>
      </c>
      <c r="I1740" s="1091"/>
      <c r="J1740" s="1098" t="s">
        <v>6411</v>
      </c>
      <c r="K1740" s="1112" t="s">
        <v>6412</v>
      </c>
      <c r="L1740" s="756" t="s">
        <v>76</v>
      </c>
      <c r="M1740" s="771" t="s">
        <v>6418</v>
      </c>
      <c r="N1740" s="969"/>
      <c r="O1740" s="675">
        <v>4</v>
      </c>
      <c r="P1740" s="119">
        <v>8</v>
      </c>
      <c r="Q1740" s="1110" t="s">
        <v>6413</v>
      </c>
      <c r="R1740" s="712"/>
      <c r="S1740" s="712"/>
      <c r="T1740" s="712"/>
      <c r="U1740" s="712"/>
      <c r="V1740" s="835" t="s">
        <v>2073</v>
      </c>
      <c r="W1740" s="714"/>
      <c r="X1740" s="721" t="s">
        <v>37</v>
      </c>
      <c r="Y1740" s="712"/>
      <c r="Z1740" s="726" t="s">
        <v>45</v>
      </c>
      <c r="AA1740" s="592"/>
      <c r="AB1740" s="3862" t="s">
        <v>5542</v>
      </c>
      <c r="AC1740" s="722">
        <v>0</v>
      </c>
      <c r="AD1740" s="722">
        <v>7350</v>
      </c>
      <c r="AE1740" s="722">
        <f t="shared" si="84"/>
        <v>58800</v>
      </c>
      <c r="AF1740" s="31"/>
      <c r="AG1740" s="26"/>
    </row>
    <row r="1741" spans="1:33" ht="30" customHeight="1">
      <c r="A1741" s="194" t="s">
        <v>6960</v>
      </c>
      <c r="B1741" s="163" t="s">
        <v>6414</v>
      </c>
      <c r="C1741" s="127">
        <v>45315</v>
      </c>
      <c r="D1741" s="127">
        <v>45321</v>
      </c>
      <c r="E1741" s="128"/>
      <c r="F1741" s="94"/>
      <c r="G1741" s="99">
        <v>8595</v>
      </c>
      <c r="H1741" s="149" t="s">
        <v>2952</v>
      </c>
      <c r="I1741" s="131"/>
      <c r="J1741" s="132" t="s">
        <v>6415</v>
      </c>
      <c r="K1741" s="171" t="s">
        <v>6416</v>
      </c>
      <c r="L1741" s="172" t="s">
        <v>76</v>
      </c>
      <c r="M1741" s="135" t="s">
        <v>6419</v>
      </c>
      <c r="N1741" s="115"/>
      <c r="O1741" s="74">
        <v>4</v>
      </c>
      <c r="P1741" s="74">
        <v>4</v>
      </c>
      <c r="Q1741" s="173" t="s">
        <v>6417</v>
      </c>
      <c r="R1741" s="71"/>
      <c r="S1741" s="71"/>
      <c r="T1741" s="71"/>
      <c r="U1741" s="71"/>
      <c r="V1741" s="81" t="s">
        <v>256</v>
      </c>
      <c r="W1741" s="182"/>
      <c r="X1741" s="68"/>
      <c r="Y1741" s="71"/>
      <c r="Z1741" s="75"/>
      <c r="AA1741" s="36"/>
      <c r="AB1741" s="3863" t="s">
        <v>5537</v>
      </c>
      <c r="AC1741" s="280"/>
      <c r="AD1741" s="280"/>
      <c r="AE1741" s="280"/>
      <c r="AF1741" s="31"/>
      <c r="AG1741" s="26"/>
    </row>
    <row r="1742" spans="1:33" ht="30" customHeight="1">
      <c r="A1742" s="893" t="s">
        <v>6958</v>
      </c>
      <c r="B1742" s="5097" t="s">
        <v>6421</v>
      </c>
      <c r="C1742" s="764">
        <v>45314</v>
      </c>
      <c r="D1742" s="764">
        <v>45404</v>
      </c>
      <c r="E1742" s="593"/>
      <c r="F1742" s="833"/>
      <c r="G1742" s="710">
        <v>8369</v>
      </c>
      <c r="H1742" s="1107" t="s">
        <v>6422</v>
      </c>
      <c r="I1742" s="1091"/>
      <c r="J1742" s="1098" t="s">
        <v>6423</v>
      </c>
      <c r="K1742" s="1114" t="s">
        <v>6426</v>
      </c>
      <c r="L1742" s="756" t="s">
        <v>76</v>
      </c>
      <c r="M1742" s="771" t="s">
        <v>6438</v>
      </c>
      <c r="N1742" s="969"/>
      <c r="O1742" s="675">
        <v>4</v>
      </c>
      <c r="P1742" s="675">
        <v>4</v>
      </c>
      <c r="Q1742" s="1110" t="s">
        <v>6424</v>
      </c>
      <c r="R1742" s="712"/>
      <c r="S1742" s="712"/>
      <c r="T1742" s="712"/>
      <c r="U1742" s="712"/>
      <c r="V1742" s="619" t="s">
        <v>2073</v>
      </c>
      <c r="W1742" s="714"/>
      <c r="X1742" s="619" t="s">
        <v>37</v>
      </c>
      <c r="Y1742" s="712"/>
      <c r="Z1742" s="3831" t="s">
        <v>45</v>
      </c>
      <c r="AA1742" s="592"/>
      <c r="AB1742" s="3862" t="s">
        <v>5585</v>
      </c>
      <c r="AC1742" s="722">
        <v>20700</v>
      </c>
      <c r="AD1742" s="722">
        <v>11385</v>
      </c>
      <c r="AE1742" s="722">
        <f t="shared" si="84"/>
        <v>66240</v>
      </c>
      <c r="AF1742" s="31"/>
      <c r="AG1742" s="26"/>
    </row>
    <row r="1743" spans="1:33" ht="30" customHeight="1">
      <c r="A1743" s="893" t="s">
        <v>6958</v>
      </c>
      <c r="B1743" s="5097" t="s">
        <v>6425</v>
      </c>
      <c r="C1743" s="764">
        <v>45315</v>
      </c>
      <c r="D1743" s="764">
        <v>45329</v>
      </c>
      <c r="E1743" s="655"/>
      <c r="F1743" s="833"/>
      <c r="G1743" s="710">
        <v>8369</v>
      </c>
      <c r="H1743" s="1107">
        <v>71</v>
      </c>
      <c r="I1743" s="1091"/>
      <c r="J1743" s="1098" t="s">
        <v>6427</v>
      </c>
      <c r="K1743" s="1114" t="s">
        <v>6428</v>
      </c>
      <c r="L1743" s="756" t="s">
        <v>76</v>
      </c>
      <c r="M1743" s="771" t="s">
        <v>6439</v>
      </c>
      <c r="N1743" s="969"/>
      <c r="O1743" s="675">
        <v>4</v>
      </c>
      <c r="P1743" s="675">
        <v>4</v>
      </c>
      <c r="Q1743" s="1110" t="s">
        <v>6429</v>
      </c>
      <c r="R1743" s="712"/>
      <c r="S1743" s="712"/>
      <c r="T1743" s="712"/>
      <c r="U1743" s="712"/>
      <c r="V1743" s="619" t="s">
        <v>2073</v>
      </c>
      <c r="W1743" s="714"/>
      <c r="X1743" s="619" t="s">
        <v>37</v>
      </c>
      <c r="Y1743" s="712"/>
      <c r="Z1743" s="3823" t="s">
        <v>45</v>
      </c>
      <c r="AA1743" s="592"/>
      <c r="AB1743" s="3862" t="s">
        <v>6477</v>
      </c>
      <c r="AC1743" s="722">
        <v>34500</v>
      </c>
      <c r="AD1743" s="722">
        <v>11385</v>
      </c>
      <c r="AE1743" s="722">
        <f t="shared" si="84"/>
        <v>80040</v>
      </c>
      <c r="AF1743" s="31"/>
      <c r="AG1743" s="26"/>
    </row>
    <row r="1744" spans="1:33" ht="30" customHeight="1">
      <c r="A1744" s="591" t="s">
        <v>6897</v>
      </c>
      <c r="B1744" s="5097" t="s">
        <v>6430</v>
      </c>
      <c r="C1744" s="764">
        <v>45315</v>
      </c>
      <c r="D1744" s="764">
        <v>45327</v>
      </c>
      <c r="E1744" s="655"/>
      <c r="F1744" s="833"/>
      <c r="G1744" s="710">
        <v>8602</v>
      </c>
      <c r="H1744" s="1107" t="s">
        <v>6431</v>
      </c>
      <c r="I1744" s="1091"/>
      <c r="J1744" s="1098" t="s">
        <v>6432</v>
      </c>
      <c r="K1744" s="1114" t="s">
        <v>6433</v>
      </c>
      <c r="L1744" s="756" t="s">
        <v>193</v>
      </c>
      <c r="M1744" s="771" t="s">
        <v>6440</v>
      </c>
      <c r="N1744" s="969"/>
      <c r="O1744" s="675">
        <v>6</v>
      </c>
      <c r="P1744" s="675">
        <v>6</v>
      </c>
      <c r="Q1744" s="1110" t="s">
        <v>6434</v>
      </c>
      <c r="R1744" s="712"/>
      <c r="S1744" s="712"/>
      <c r="T1744" s="712"/>
      <c r="U1744" s="712"/>
      <c r="V1744" s="834" t="s">
        <v>2073</v>
      </c>
      <c r="W1744" s="714"/>
      <c r="X1744" s="834" t="s">
        <v>37</v>
      </c>
      <c r="Y1744" s="712"/>
      <c r="Z1744" s="3786" t="s">
        <v>45</v>
      </c>
      <c r="AA1744" s="592"/>
      <c r="AB1744" s="3862" t="s">
        <v>5538</v>
      </c>
      <c r="AC1744" s="722">
        <v>7290</v>
      </c>
      <c r="AD1744" s="722">
        <v>8019</v>
      </c>
      <c r="AE1744" s="722">
        <f t="shared" si="84"/>
        <v>55404</v>
      </c>
      <c r="AF1744" s="31"/>
      <c r="AG1744" s="26"/>
    </row>
    <row r="1745" spans="1:33" ht="30" customHeight="1">
      <c r="A1745" s="737" t="s">
        <v>6959</v>
      </c>
      <c r="B1745" s="5097" t="s">
        <v>6435</v>
      </c>
      <c r="C1745" s="764">
        <v>45315</v>
      </c>
      <c r="D1745" s="764">
        <v>45322</v>
      </c>
      <c r="E1745" s="655"/>
      <c r="F1745" s="833"/>
      <c r="G1745" s="710">
        <v>8634</v>
      </c>
      <c r="H1745" s="1107"/>
      <c r="I1745" s="1115" t="s">
        <v>92</v>
      </c>
      <c r="J1745" s="1098" t="s">
        <v>5799</v>
      </c>
      <c r="K1745" s="1114" t="s">
        <v>6436</v>
      </c>
      <c r="L1745" s="756" t="s">
        <v>858</v>
      </c>
      <c r="M1745" s="771" t="s">
        <v>6441</v>
      </c>
      <c r="N1745" s="969"/>
      <c r="O1745" s="675">
        <v>16</v>
      </c>
      <c r="P1745" s="119">
        <v>17</v>
      </c>
      <c r="Q1745" s="1110" t="s">
        <v>6437</v>
      </c>
      <c r="R1745" s="712"/>
      <c r="S1745" s="712"/>
      <c r="T1745" s="712"/>
      <c r="U1745" s="712"/>
      <c r="V1745" s="992" t="s">
        <v>2073</v>
      </c>
      <c r="W1745" s="714"/>
      <c r="X1745" s="721" t="s">
        <v>37</v>
      </c>
      <c r="Y1745" s="712"/>
      <c r="Z1745" s="726" t="s">
        <v>45</v>
      </c>
      <c r="AA1745" s="592"/>
      <c r="AB1745" s="3862" t="s">
        <v>5541</v>
      </c>
      <c r="AC1745" s="722">
        <v>0</v>
      </c>
      <c r="AD1745" s="722">
        <v>7425</v>
      </c>
      <c r="AE1745" s="722">
        <f t="shared" si="84"/>
        <v>126225</v>
      </c>
      <c r="AF1745" s="31"/>
      <c r="AG1745" s="26"/>
    </row>
    <row r="1746" spans="1:33" ht="30" customHeight="1">
      <c r="A1746" s="737" t="s">
        <v>6950</v>
      </c>
      <c r="B1746" s="5097" t="s">
        <v>6442</v>
      </c>
      <c r="C1746" s="764">
        <v>45317</v>
      </c>
      <c r="D1746" s="764">
        <v>45331</v>
      </c>
      <c r="E1746" s="655"/>
      <c r="F1746" s="833"/>
      <c r="G1746" s="710">
        <v>8617</v>
      </c>
      <c r="H1746" s="1107" t="s">
        <v>6443</v>
      </c>
      <c r="I1746" s="1091" t="s">
        <v>25</v>
      </c>
      <c r="J1746" s="1098" t="s">
        <v>6444</v>
      </c>
      <c r="K1746" s="1114" t="s">
        <v>6445</v>
      </c>
      <c r="L1746" s="756" t="s">
        <v>4019</v>
      </c>
      <c r="M1746" s="771" t="s">
        <v>6468</v>
      </c>
      <c r="N1746" s="969"/>
      <c r="O1746" s="675">
        <v>15</v>
      </c>
      <c r="P1746" s="675">
        <v>15</v>
      </c>
      <c r="Q1746" s="1110" t="s">
        <v>6446</v>
      </c>
      <c r="R1746" s="712"/>
      <c r="S1746" s="712"/>
      <c r="T1746" s="712"/>
      <c r="U1746" s="712"/>
      <c r="V1746" s="619" t="s">
        <v>2073</v>
      </c>
      <c r="W1746" s="714"/>
      <c r="X1746" s="619" t="s">
        <v>37</v>
      </c>
      <c r="Y1746" s="712"/>
      <c r="Z1746" s="3785" t="s">
        <v>45</v>
      </c>
      <c r="AA1746" s="592"/>
      <c r="AB1746" s="3864" t="s">
        <v>5585</v>
      </c>
      <c r="AC1746" s="722">
        <v>70000</v>
      </c>
      <c r="AD1746" s="722">
        <v>11385</v>
      </c>
      <c r="AE1746" s="722">
        <f t="shared" si="84"/>
        <v>240775</v>
      </c>
      <c r="AF1746" s="31"/>
      <c r="AG1746" s="26"/>
    </row>
    <row r="1747" spans="1:33" ht="30" customHeight="1">
      <c r="A1747" s="614" t="s">
        <v>6972</v>
      </c>
      <c r="B1747" s="5097" t="s">
        <v>6447</v>
      </c>
      <c r="C1747" s="764">
        <v>45317</v>
      </c>
      <c r="D1747" s="764">
        <v>45327</v>
      </c>
      <c r="E1747" s="655"/>
      <c r="F1747" s="833"/>
      <c r="G1747" s="710">
        <v>8588</v>
      </c>
      <c r="H1747" s="1107"/>
      <c r="I1747" s="1091" t="s">
        <v>25</v>
      </c>
      <c r="J1747" s="1098" t="s">
        <v>6448</v>
      </c>
      <c r="K1747" s="1114" t="s">
        <v>6450</v>
      </c>
      <c r="L1747" s="756" t="s">
        <v>6341</v>
      </c>
      <c r="M1747" s="771" t="s">
        <v>6469</v>
      </c>
      <c r="N1747" s="969"/>
      <c r="O1747" s="675">
        <v>26</v>
      </c>
      <c r="P1747" s="675">
        <v>26</v>
      </c>
      <c r="Q1747" s="1110" t="s">
        <v>6449</v>
      </c>
      <c r="R1747" s="712"/>
      <c r="S1747" s="712"/>
      <c r="T1747" s="712"/>
      <c r="U1747" s="712"/>
      <c r="V1747" s="619" t="s">
        <v>2073</v>
      </c>
      <c r="W1747" s="714"/>
      <c r="X1747" s="619" t="s">
        <v>37</v>
      </c>
      <c r="Y1747" s="712"/>
      <c r="Z1747" s="3785" t="s">
        <v>45</v>
      </c>
      <c r="AA1747" s="592"/>
      <c r="AB1747" s="3864" t="s">
        <v>5584</v>
      </c>
      <c r="AC1747" s="722">
        <v>1500</v>
      </c>
      <c r="AD1747" s="722">
        <v>6700</v>
      </c>
      <c r="AE1747" s="722">
        <f t="shared" si="84"/>
        <v>175700</v>
      </c>
      <c r="AF1747" s="31"/>
      <c r="AG1747" s="26"/>
    </row>
    <row r="1748" spans="1:33" ht="30" customHeight="1">
      <c r="A1748" s="614" t="s">
        <v>6952</v>
      </c>
      <c r="B1748" s="5097" t="s">
        <v>6451</v>
      </c>
      <c r="C1748" s="764">
        <v>45316</v>
      </c>
      <c r="D1748" s="764">
        <v>45323</v>
      </c>
      <c r="E1748" s="655"/>
      <c r="F1748" s="833"/>
      <c r="G1748" s="710">
        <v>8646</v>
      </c>
      <c r="H1748" s="1107" t="s">
        <v>493</v>
      </c>
      <c r="I1748" s="1091"/>
      <c r="J1748" s="1098" t="s">
        <v>6452</v>
      </c>
      <c r="K1748" s="1114" t="s">
        <v>6453</v>
      </c>
      <c r="L1748" s="756" t="s">
        <v>28</v>
      </c>
      <c r="M1748" s="771" t="s">
        <v>6470</v>
      </c>
      <c r="N1748" s="969"/>
      <c r="O1748" s="675">
        <v>2</v>
      </c>
      <c r="P1748" s="675">
        <v>2</v>
      </c>
      <c r="Q1748" s="1110" t="s">
        <v>6454</v>
      </c>
      <c r="R1748" s="712"/>
      <c r="S1748" s="712"/>
      <c r="T1748" s="712"/>
      <c r="U1748" s="712"/>
      <c r="V1748" s="906" t="s">
        <v>2073</v>
      </c>
      <c r="W1748" s="714"/>
      <c r="X1748" s="721" t="s">
        <v>37</v>
      </c>
      <c r="Y1748" s="712"/>
      <c r="Z1748" s="3786" t="s">
        <v>45</v>
      </c>
      <c r="AA1748" s="592"/>
      <c r="AB1748" s="3864" t="s">
        <v>5543</v>
      </c>
      <c r="AC1748" s="722">
        <v>0</v>
      </c>
      <c r="AD1748" s="722">
        <v>7938</v>
      </c>
      <c r="AE1748" s="722">
        <f t="shared" si="84"/>
        <v>15876</v>
      </c>
      <c r="AF1748" s="42">
        <v>31</v>
      </c>
      <c r="AG1748" s="273" t="s">
        <v>362</v>
      </c>
    </row>
    <row r="1749" spans="1:33" ht="30" customHeight="1">
      <c r="A1749" s="614" t="s">
        <v>6952</v>
      </c>
      <c r="B1749" s="5097" t="s">
        <v>6455</v>
      </c>
      <c r="C1749" s="764">
        <v>45316</v>
      </c>
      <c r="D1749" s="764">
        <v>45330</v>
      </c>
      <c r="E1749" s="655"/>
      <c r="F1749" s="833"/>
      <c r="G1749" s="710">
        <v>8646</v>
      </c>
      <c r="H1749" s="1107" t="s">
        <v>1939</v>
      </c>
      <c r="I1749" s="1091"/>
      <c r="J1749" s="1098" t="s">
        <v>6456</v>
      </c>
      <c r="K1749" s="1114" t="s">
        <v>6457</v>
      </c>
      <c r="L1749" s="756" t="s">
        <v>128</v>
      </c>
      <c r="M1749" s="771" t="s">
        <v>6471</v>
      </c>
      <c r="N1749" s="969"/>
      <c r="O1749" s="675">
        <v>3</v>
      </c>
      <c r="P1749" s="675">
        <v>3</v>
      </c>
      <c r="Q1749" s="1110" t="s">
        <v>6458</v>
      </c>
      <c r="R1749" s="712"/>
      <c r="S1749" s="712"/>
      <c r="T1749" s="712"/>
      <c r="U1749" s="712"/>
      <c r="V1749" s="983" t="s">
        <v>2073</v>
      </c>
      <c r="W1749" s="714"/>
      <c r="X1749" s="721" t="s">
        <v>37</v>
      </c>
      <c r="Y1749" s="712"/>
      <c r="Z1749" s="3786" t="s">
        <v>45</v>
      </c>
      <c r="AA1749" s="592"/>
      <c r="AB1749" s="3864" t="s">
        <v>5583</v>
      </c>
      <c r="AC1749" s="722">
        <v>14580</v>
      </c>
      <c r="AD1749" s="722">
        <v>7938</v>
      </c>
      <c r="AE1749" s="722">
        <f t="shared" si="84"/>
        <v>38394</v>
      </c>
      <c r="AF1749" s="31"/>
      <c r="AG1749" s="31"/>
    </row>
    <row r="1750" spans="1:33" ht="30" customHeight="1">
      <c r="A1750" s="737" t="s">
        <v>6970</v>
      </c>
      <c r="B1750" s="5097" t="s">
        <v>6459</v>
      </c>
      <c r="C1750" s="764">
        <v>45316</v>
      </c>
      <c r="D1750" s="764">
        <v>45323</v>
      </c>
      <c r="E1750" s="655"/>
      <c r="F1750" s="833"/>
      <c r="G1750" s="710"/>
      <c r="H1750" s="1107"/>
      <c r="I1750" s="1091" t="s">
        <v>92</v>
      </c>
      <c r="J1750" s="1098" t="s">
        <v>6460</v>
      </c>
      <c r="K1750" s="1114" t="s">
        <v>1181</v>
      </c>
      <c r="L1750" s="756" t="s">
        <v>76</v>
      </c>
      <c r="M1750" s="771" t="s">
        <v>6472</v>
      </c>
      <c r="N1750" s="969"/>
      <c r="O1750" s="675">
        <v>4</v>
      </c>
      <c r="P1750" s="119">
        <v>8</v>
      </c>
      <c r="Q1750" s="1110" t="s">
        <v>6461</v>
      </c>
      <c r="R1750" s="712"/>
      <c r="S1750" s="712"/>
      <c r="T1750" s="712"/>
      <c r="U1750" s="712"/>
      <c r="V1750" s="835" t="s">
        <v>2073</v>
      </c>
      <c r="W1750" s="714"/>
      <c r="X1750" s="721" t="s">
        <v>37</v>
      </c>
      <c r="Y1750" s="712"/>
      <c r="Z1750" s="726" t="s">
        <v>45</v>
      </c>
      <c r="AA1750" s="592"/>
      <c r="AB1750" s="3864" t="s">
        <v>5542</v>
      </c>
      <c r="AC1750" s="722">
        <v>0</v>
      </c>
      <c r="AD1750" s="722">
        <v>7350</v>
      </c>
      <c r="AE1750" s="722">
        <f t="shared" si="84"/>
        <v>58800</v>
      </c>
      <c r="AF1750" s="42">
        <v>35</v>
      </c>
      <c r="AG1750" s="273" t="s">
        <v>362</v>
      </c>
    </row>
    <row r="1751" spans="1:33" ht="30" customHeight="1">
      <c r="A1751" s="893" t="s">
        <v>6944</v>
      </c>
      <c r="B1751" s="5097" t="s">
        <v>6462</v>
      </c>
      <c r="C1751" s="764">
        <v>45316</v>
      </c>
      <c r="D1751" s="764">
        <v>45322</v>
      </c>
      <c r="E1751" s="655"/>
      <c r="F1751" s="833"/>
      <c r="G1751" s="710">
        <v>8639</v>
      </c>
      <c r="H1751" s="1107" t="s">
        <v>1958</v>
      </c>
      <c r="I1751" s="1091"/>
      <c r="J1751" s="1098" t="s">
        <v>6463</v>
      </c>
      <c r="K1751" s="1114" t="s">
        <v>6464</v>
      </c>
      <c r="L1751" s="756" t="s">
        <v>28</v>
      </c>
      <c r="M1751" s="771" t="s">
        <v>6473</v>
      </c>
      <c r="N1751" s="969"/>
      <c r="O1751" s="675">
        <v>2</v>
      </c>
      <c r="P1751" s="675">
        <v>2</v>
      </c>
      <c r="Q1751" s="1110" t="s">
        <v>6465</v>
      </c>
      <c r="R1751" s="712"/>
      <c r="S1751" s="712"/>
      <c r="T1751" s="712"/>
      <c r="U1751" s="712"/>
      <c r="V1751" s="868" t="s">
        <v>2073</v>
      </c>
      <c r="W1751" s="714"/>
      <c r="X1751" s="721" t="s">
        <v>37</v>
      </c>
      <c r="Y1751" s="712"/>
      <c r="Z1751" s="726" t="s">
        <v>45</v>
      </c>
      <c r="AA1751" s="592"/>
      <c r="AB1751" s="3864" t="s">
        <v>5585</v>
      </c>
      <c r="AC1751" s="722">
        <v>0</v>
      </c>
      <c r="AD1751" s="722">
        <v>5639.58</v>
      </c>
      <c r="AE1751" s="722">
        <f t="shared" si="84"/>
        <v>11279.16</v>
      </c>
      <c r="AF1751" s="42">
        <v>24</v>
      </c>
      <c r="AG1751" s="31" t="s">
        <v>362</v>
      </c>
    </row>
    <row r="1752" spans="1:33" ht="30" customHeight="1">
      <c r="A1752" s="737" t="s">
        <v>6973</v>
      </c>
      <c r="B1752" s="5097" t="s">
        <v>6466</v>
      </c>
      <c r="C1752" s="764">
        <v>45317</v>
      </c>
      <c r="D1752" s="764">
        <v>45329</v>
      </c>
      <c r="E1752" s="655"/>
      <c r="F1752" s="833"/>
      <c r="G1752" s="710">
        <v>8598</v>
      </c>
      <c r="H1752" s="1107" t="s">
        <v>3296</v>
      </c>
      <c r="I1752" s="1091"/>
      <c r="J1752" s="1098" t="s">
        <v>6467</v>
      </c>
      <c r="K1752" s="1114" t="s">
        <v>4967</v>
      </c>
      <c r="L1752" s="756" t="s">
        <v>28</v>
      </c>
      <c r="M1752" s="771" t="s">
        <v>6474</v>
      </c>
      <c r="N1752" s="969"/>
      <c r="O1752" s="675">
        <v>2</v>
      </c>
      <c r="P1752" s="675">
        <v>2</v>
      </c>
      <c r="Q1752" s="1110" t="s">
        <v>4968</v>
      </c>
      <c r="R1752" s="712"/>
      <c r="S1752" s="712"/>
      <c r="T1752" s="712"/>
      <c r="U1752" s="712"/>
      <c r="V1752" s="874" t="s">
        <v>2073</v>
      </c>
      <c r="W1752" s="714"/>
      <c r="X1752" s="640" t="s">
        <v>37</v>
      </c>
      <c r="Y1752" s="712"/>
      <c r="Z1752" s="726" t="s">
        <v>45</v>
      </c>
      <c r="AA1752" s="592"/>
      <c r="AB1752" s="3864" t="s">
        <v>5543</v>
      </c>
      <c r="AC1752" s="722">
        <v>6750</v>
      </c>
      <c r="AD1752" s="722">
        <v>6272.02</v>
      </c>
      <c r="AE1752" s="722">
        <f t="shared" si="84"/>
        <v>19294.04</v>
      </c>
      <c r="AF1752" s="42">
        <v>36</v>
      </c>
      <c r="AG1752" s="273" t="s">
        <v>362</v>
      </c>
    </row>
    <row r="1753" spans="1:33" ht="30" customHeight="1">
      <c r="A1753" s="614" t="s">
        <v>6948</v>
      </c>
      <c r="B1753" s="5097" t="s">
        <v>6479</v>
      </c>
      <c r="C1753" s="764">
        <v>45320</v>
      </c>
      <c r="D1753" s="764">
        <v>45328</v>
      </c>
      <c r="E1753" s="655"/>
      <c r="F1753" s="833"/>
      <c r="G1753" s="710">
        <v>8608</v>
      </c>
      <c r="H1753" s="1107" t="s">
        <v>2105</v>
      </c>
      <c r="I1753" s="1091" t="s">
        <v>92</v>
      </c>
      <c r="J1753" s="1098" t="s">
        <v>6480</v>
      </c>
      <c r="K1753" s="1114" t="s">
        <v>6481</v>
      </c>
      <c r="L1753" s="756" t="s">
        <v>6482</v>
      </c>
      <c r="M1753" s="771" t="s">
        <v>6499</v>
      </c>
      <c r="N1753" s="969"/>
      <c r="O1753" s="675">
        <v>1</v>
      </c>
      <c r="P1753" s="675">
        <v>1</v>
      </c>
      <c r="Q1753" s="1110" t="s">
        <v>6483</v>
      </c>
      <c r="R1753" s="712"/>
      <c r="S1753" s="712"/>
      <c r="T1753" s="712"/>
      <c r="U1753" s="712"/>
      <c r="V1753" s="835" t="s">
        <v>2073</v>
      </c>
      <c r="W1753" s="714"/>
      <c r="X1753" s="721" t="s">
        <v>37</v>
      </c>
      <c r="Y1753" s="712"/>
      <c r="Z1753" s="3786" t="s">
        <v>45</v>
      </c>
      <c r="AA1753" s="592"/>
      <c r="AB1753" s="3864" t="s">
        <v>5539</v>
      </c>
      <c r="AC1753" s="722">
        <v>2250</v>
      </c>
      <c r="AD1753" s="722">
        <v>4851</v>
      </c>
      <c r="AE1753" s="722">
        <f t="shared" si="84"/>
        <v>7101</v>
      </c>
      <c r="AF1753" s="31"/>
      <c r="AG1753" s="31"/>
    </row>
    <row r="1754" spans="1:33" ht="30" customHeight="1">
      <c r="A1754" s="737" t="s">
        <v>6973</v>
      </c>
      <c r="B1754" s="5097" t="s">
        <v>6484</v>
      </c>
      <c r="C1754" s="764">
        <v>45317</v>
      </c>
      <c r="D1754" s="764">
        <v>45329</v>
      </c>
      <c r="E1754" s="655"/>
      <c r="F1754" s="833"/>
      <c r="G1754" s="710">
        <v>8598</v>
      </c>
      <c r="H1754" s="1107" t="s">
        <v>6485</v>
      </c>
      <c r="I1754" s="1091"/>
      <c r="J1754" s="1098" t="s">
        <v>6486</v>
      </c>
      <c r="K1754" s="1114" t="s">
        <v>6487</v>
      </c>
      <c r="L1754" s="756" t="s">
        <v>28</v>
      </c>
      <c r="M1754" s="771" t="s">
        <v>6500</v>
      </c>
      <c r="N1754" s="969"/>
      <c r="O1754" s="675">
        <v>2</v>
      </c>
      <c r="P1754" s="119">
        <v>4</v>
      </c>
      <c r="Q1754" s="1110" t="s">
        <v>6488</v>
      </c>
      <c r="R1754" s="712"/>
      <c r="S1754" s="712"/>
      <c r="T1754" s="712"/>
      <c r="U1754" s="712"/>
      <c r="V1754" s="619" t="s">
        <v>2073</v>
      </c>
      <c r="W1754" s="714"/>
      <c r="X1754" s="619" t="s">
        <v>37</v>
      </c>
      <c r="Y1754" s="712"/>
      <c r="Z1754" s="3779" t="s">
        <v>45</v>
      </c>
      <c r="AA1754" s="592"/>
      <c r="AB1754" s="3864" t="s">
        <v>5537</v>
      </c>
      <c r="AC1754" s="722">
        <v>4500</v>
      </c>
      <c r="AD1754" s="722">
        <v>6272.02</v>
      </c>
      <c r="AE1754" s="722">
        <f t="shared" si="84"/>
        <v>29588.080000000002</v>
      </c>
      <c r="AF1754" s="31"/>
      <c r="AG1754" s="31"/>
    </row>
    <row r="1755" spans="1:33" ht="30" customHeight="1">
      <c r="A1755" s="1116" t="s">
        <v>6973</v>
      </c>
      <c r="B1755" s="5097" t="s">
        <v>6489</v>
      </c>
      <c r="C1755" s="764">
        <v>45317</v>
      </c>
      <c r="D1755" s="764">
        <v>45330</v>
      </c>
      <c r="E1755" s="655"/>
      <c r="F1755" s="833"/>
      <c r="G1755" s="710">
        <v>8598</v>
      </c>
      <c r="H1755" s="1107" t="s">
        <v>6490</v>
      </c>
      <c r="I1755" s="1091"/>
      <c r="J1755" s="1098" t="s">
        <v>6491</v>
      </c>
      <c r="K1755" s="1114" t="s">
        <v>6492</v>
      </c>
      <c r="L1755" s="756" t="s">
        <v>28</v>
      </c>
      <c r="M1755" s="771" t="s">
        <v>6501</v>
      </c>
      <c r="N1755" s="969"/>
      <c r="O1755" s="675">
        <v>2</v>
      </c>
      <c r="P1755" s="675">
        <v>2</v>
      </c>
      <c r="Q1755" s="1110" t="s">
        <v>6493</v>
      </c>
      <c r="R1755" s="712"/>
      <c r="S1755" s="712"/>
      <c r="T1755" s="712"/>
      <c r="U1755" s="712"/>
      <c r="V1755" s="874" t="s">
        <v>2073</v>
      </c>
      <c r="W1755" s="714"/>
      <c r="X1755" s="640" t="s">
        <v>37</v>
      </c>
      <c r="Y1755" s="712"/>
      <c r="Z1755" s="3786" t="s">
        <v>45</v>
      </c>
      <c r="AA1755" s="592"/>
      <c r="AB1755" s="3864" t="s">
        <v>5537</v>
      </c>
      <c r="AC1755" s="722">
        <v>6750</v>
      </c>
      <c r="AD1755" s="722">
        <v>6272.02</v>
      </c>
      <c r="AE1755" s="722">
        <f t="shared" si="84"/>
        <v>19294.04</v>
      </c>
      <c r="AF1755" s="42">
        <v>37</v>
      </c>
      <c r="AG1755" s="273" t="s">
        <v>362</v>
      </c>
    </row>
    <row r="1756" spans="1:33" ht="30" customHeight="1">
      <c r="A1756" s="893" t="s">
        <v>6958</v>
      </c>
      <c r="B1756" s="9020" t="s">
        <v>6494</v>
      </c>
      <c r="C1756" s="8843">
        <v>45320</v>
      </c>
      <c r="D1756" s="8843">
        <v>45327</v>
      </c>
      <c r="E1756" s="8864"/>
      <c r="F1756" s="8877"/>
      <c r="G1756" s="8849">
        <v>8369</v>
      </c>
      <c r="H1756" s="8849"/>
      <c r="I1756" s="8849" t="s">
        <v>25</v>
      </c>
      <c r="J1756" s="9631" t="s">
        <v>6495</v>
      </c>
      <c r="K1756" s="8879" t="s">
        <v>6496</v>
      </c>
      <c r="L1756" s="1036" t="s">
        <v>76</v>
      </c>
      <c r="M1756" s="8868" t="s">
        <v>6502</v>
      </c>
      <c r="N1756" s="8988"/>
      <c r="O1756" s="679">
        <v>4</v>
      </c>
      <c r="P1756" s="679">
        <v>4</v>
      </c>
      <c r="Q1756" s="8879" t="s">
        <v>6498</v>
      </c>
      <c r="R1756" s="8859"/>
      <c r="S1756" s="712"/>
      <c r="T1756" s="712"/>
      <c r="U1756" s="712"/>
      <c r="V1756" s="8849" t="s">
        <v>2073</v>
      </c>
      <c r="W1756" s="714"/>
      <c r="X1756" s="8849" t="s">
        <v>37</v>
      </c>
      <c r="Y1756" s="712"/>
      <c r="Z1756" s="8918" t="s">
        <v>45</v>
      </c>
      <c r="AA1756" s="592"/>
      <c r="AB1756" s="9684" t="s">
        <v>5539</v>
      </c>
      <c r="AC1756" s="8912">
        <v>0</v>
      </c>
      <c r="AD1756" s="722">
        <v>11385</v>
      </c>
      <c r="AE1756" s="8912">
        <f>SUM(AD1756*P1756+AD1757*P1757+AC1756)</f>
        <v>62766</v>
      </c>
      <c r="AF1756" s="247"/>
      <c r="AG1756" s="334"/>
    </row>
    <row r="1757" spans="1:33" ht="30" customHeight="1">
      <c r="A1757" s="893" t="s">
        <v>6958</v>
      </c>
      <c r="B1757" s="9021"/>
      <c r="C1757" s="8845"/>
      <c r="D1757" s="8845"/>
      <c r="E1757" s="8866"/>
      <c r="F1757" s="8878"/>
      <c r="G1757" s="8850"/>
      <c r="H1757" s="8850"/>
      <c r="I1757" s="8850"/>
      <c r="J1757" s="8854"/>
      <c r="K1757" s="8848"/>
      <c r="L1757" s="884" t="s">
        <v>6497</v>
      </c>
      <c r="M1757" s="8869"/>
      <c r="N1757" s="8989"/>
      <c r="O1757" s="675">
        <v>2</v>
      </c>
      <c r="P1757" s="119">
        <v>6</v>
      </c>
      <c r="Q1757" s="8892"/>
      <c r="R1757" s="8860"/>
      <c r="S1757" s="712"/>
      <c r="T1757" s="712"/>
      <c r="U1757" s="712"/>
      <c r="V1757" s="8850"/>
      <c r="W1757" s="714"/>
      <c r="X1757" s="8850"/>
      <c r="Y1757" s="712"/>
      <c r="Z1757" s="8894"/>
      <c r="AA1757" s="592"/>
      <c r="AB1757" s="8908"/>
      <c r="AC1757" s="8913"/>
      <c r="AD1757" s="722">
        <v>2871</v>
      </c>
      <c r="AE1757" s="8913"/>
      <c r="AF1757" s="30"/>
      <c r="AG1757" s="419"/>
    </row>
    <row r="1758" spans="1:33" ht="30" customHeight="1">
      <c r="A1758" s="737" t="s">
        <v>6974</v>
      </c>
      <c r="B1758" s="5097" t="s">
        <v>6503</v>
      </c>
      <c r="C1758" s="764">
        <v>45320</v>
      </c>
      <c r="D1758" s="764">
        <v>45330</v>
      </c>
      <c r="E1758" s="593"/>
      <c r="F1758" s="833"/>
      <c r="G1758" s="710">
        <v>8600</v>
      </c>
      <c r="H1758" s="1107" t="s">
        <v>6504</v>
      </c>
      <c r="I1758" s="1091"/>
      <c r="J1758" s="1098" t="s">
        <v>6505</v>
      </c>
      <c r="K1758" s="1114" t="s">
        <v>6506</v>
      </c>
      <c r="L1758" s="756" t="s">
        <v>173</v>
      </c>
      <c r="M1758" s="771" t="s">
        <v>6538</v>
      </c>
      <c r="N1758" s="969"/>
      <c r="O1758" s="675">
        <v>1</v>
      </c>
      <c r="P1758" s="675">
        <v>1</v>
      </c>
      <c r="Q1758" s="1110" t="s">
        <v>6507</v>
      </c>
      <c r="R1758" s="712"/>
      <c r="S1758" s="712"/>
      <c r="T1758" s="712"/>
      <c r="U1758" s="712"/>
      <c r="V1758" s="803" t="s">
        <v>2073</v>
      </c>
      <c r="W1758" s="714"/>
      <c r="X1758" s="1001" t="s">
        <v>37</v>
      </c>
      <c r="Y1758" s="712"/>
      <c r="Z1758" s="726" t="s">
        <v>45</v>
      </c>
      <c r="AA1758" s="592"/>
      <c r="AB1758" s="3864" t="s">
        <v>5537</v>
      </c>
      <c r="AC1758" s="722">
        <v>6750</v>
      </c>
      <c r="AD1758" s="722">
        <v>7425</v>
      </c>
      <c r="AE1758" s="722">
        <f t="shared" ref="AE1758:AE1764" si="85">SUM(AD1758*P1758+AC1758)</f>
        <v>14175</v>
      </c>
      <c r="AF1758" s="31"/>
      <c r="AG1758" s="26"/>
    </row>
    <row r="1759" spans="1:33" ht="30" customHeight="1">
      <c r="A1759" s="614" t="s">
        <v>6972</v>
      </c>
      <c r="B1759" s="5097" t="s">
        <v>6508</v>
      </c>
      <c r="C1759" s="764">
        <v>45321</v>
      </c>
      <c r="D1759" s="764">
        <v>45329</v>
      </c>
      <c r="E1759" s="655"/>
      <c r="F1759" s="833"/>
      <c r="G1759" s="710">
        <v>8588</v>
      </c>
      <c r="H1759" s="1107" t="s">
        <v>6509</v>
      </c>
      <c r="I1759" s="1091"/>
      <c r="J1759" s="1098" t="s">
        <v>6510</v>
      </c>
      <c r="K1759" s="1114" t="s">
        <v>6511</v>
      </c>
      <c r="L1759" s="756" t="s">
        <v>28</v>
      </c>
      <c r="M1759" s="771" t="s">
        <v>6539</v>
      </c>
      <c r="N1759" s="969"/>
      <c r="O1759" s="675">
        <v>2</v>
      </c>
      <c r="P1759" s="675">
        <v>2</v>
      </c>
      <c r="Q1759" s="1110" t="s">
        <v>6512</v>
      </c>
      <c r="R1759" s="712"/>
      <c r="S1759" s="712"/>
      <c r="T1759" s="712"/>
      <c r="U1759" s="712"/>
      <c r="V1759" s="619" t="s">
        <v>2073</v>
      </c>
      <c r="W1759" s="714"/>
      <c r="X1759" s="3165" t="s">
        <v>37</v>
      </c>
      <c r="Y1759" s="712"/>
      <c r="Z1759" s="3785" t="s">
        <v>45</v>
      </c>
      <c r="AA1759" s="592"/>
      <c r="AB1759" s="3864" t="s">
        <v>5537</v>
      </c>
      <c r="AC1759" s="722">
        <v>1500</v>
      </c>
      <c r="AD1759" s="722">
        <v>6700</v>
      </c>
      <c r="AE1759" s="722">
        <f t="shared" si="85"/>
        <v>14900</v>
      </c>
      <c r="AF1759" s="31"/>
      <c r="AG1759" s="26"/>
    </row>
    <row r="1760" spans="1:33" ht="30" customHeight="1">
      <c r="A1760" s="591" t="s">
        <v>6900</v>
      </c>
      <c r="B1760" s="5097" t="s">
        <v>6513</v>
      </c>
      <c r="C1760" s="764">
        <v>45321</v>
      </c>
      <c r="D1760" s="764">
        <v>45329</v>
      </c>
      <c r="E1760" s="655"/>
      <c r="F1760" s="833"/>
      <c r="G1760" s="710">
        <v>8625</v>
      </c>
      <c r="H1760" s="1107" t="s">
        <v>1153</v>
      </c>
      <c r="I1760" s="1091"/>
      <c r="J1760" s="1098" t="s">
        <v>6514</v>
      </c>
      <c r="K1760" s="1114" t="s">
        <v>6515</v>
      </c>
      <c r="L1760" s="756" t="s">
        <v>173</v>
      </c>
      <c r="M1760" s="771" t="s">
        <v>6540</v>
      </c>
      <c r="N1760" s="969"/>
      <c r="O1760" s="675">
        <v>1</v>
      </c>
      <c r="P1760" s="675">
        <v>1</v>
      </c>
      <c r="Q1760" s="1110" t="s">
        <v>6516</v>
      </c>
      <c r="R1760" s="712"/>
      <c r="S1760" s="712"/>
      <c r="T1760" s="712"/>
      <c r="U1760" s="712"/>
      <c r="V1760" s="850" t="s">
        <v>2073</v>
      </c>
      <c r="W1760" s="714"/>
      <c r="X1760" s="3165" t="s">
        <v>37</v>
      </c>
      <c r="Y1760" s="712"/>
      <c r="Z1760" s="3808" t="s">
        <v>45</v>
      </c>
      <c r="AA1760" s="592"/>
      <c r="AB1760" s="3864" t="s">
        <v>5585</v>
      </c>
      <c r="AC1760" s="722">
        <v>1089</v>
      </c>
      <c r="AD1760" s="722">
        <v>5940</v>
      </c>
      <c r="AE1760" s="722">
        <f t="shared" si="85"/>
        <v>7029</v>
      </c>
      <c r="AF1760" s="31"/>
      <c r="AG1760" s="26"/>
    </row>
    <row r="1761" spans="1:33" ht="30" customHeight="1">
      <c r="A1761" s="591" t="s">
        <v>6900</v>
      </c>
      <c r="B1761" s="5097" t="s">
        <v>6517</v>
      </c>
      <c r="C1761" s="764">
        <v>45321</v>
      </c>
      <c r="D1761" s="764">
        <v>45329</v>
      </c>
      <c r="E1761" s="655"/>
      <c r="F1761" s="833"/>
      <c r="G1761" s="710">
        <v>8625</v>
      </c>
      <c r="H1761" s="1107" t="s">
        <v>5896</v>
      </c>
      <c r="I1761" s="1091"/>
      <c r="J1761" s="1098" t="s">
        <v>6518</v>
      </c>
      <c r="K1761" s="1114" t="s">
        <v>6519</v>
      </c>
      <c r="L1761" s="756" t="s">
        <v>28</v>
      </c>
      <c r="M1761" s="771" t="s">
        <v>6541</v>
      </c>
      <c r="N1761" s="969"/>
      <c r="O1761" s="675">
        <v>2</v>
      </c>
      <c r="P1761" s="675">
        <v>2</v>
      </c>
      <c r="Q1761" s="1110" t="s">
        <v>6520</v>
      </c>
      <c r="R1761" s="712"/>
      <c r="S1761" s="712"/>
      <c r="T1761" s="712"/>
      <c r="U1761" s="712"/>
      <c r="V1761" s="850" t="s">
        <v>2073</v>
      </c>
      <c r="W1761" s="714"/>
      <c r="X1761" s="3165" t="s">
        <v>37</v>
      </c>
      <c r="Y1761" s="712"/>
      <c r="Z1761" s="3808" t="s">
        <v>45</v>
      </c>
      <c r="AA1761" s="592"/>
      <c r="AB1761" s="3864" t="s">
        <v>5537</v>
      </c>
      <c r="AC1761" s="722">
        <v>1089</v>
      </c>
      <c r="AD1761" s="722">
        <v>5940</v>
      </c>
      <c r="AE1761" s="722">
        <f t="shared" si="85"/>
        <v>12969</v>
      </c>
      <c r="AF1761" s="31"/>
      <c r="AG1761" s="26"/>
    </row>
    <row r="1762" spans="1:33" ht="30" customHeight="1">
      <c r="A1762" s="614" t="s">
        <v>6949</v>
      </c>
      <c r="B1762" s="5097" t="s">
        <v>6521</v>
      </c>
      <c r="C1762" s="764">
        <v>45321</v>
      </c>
      <c r="D1762" s="764">
        <v>45327</v>
      </c>
      <c r="E1762" s="655"/>
      <c r="F1762" s="833"/>
      <c r="G1762" s="710">
        <v>8615</v>
      </c>
      <c r="H1762" s="1107" t="s">
        <v>5466</v>
      </c>
      <c r="I1762" s="1091" t="s">
        <v>92</v>
      </c>
      <c r="J1762" s="1098" t="s">
        <v>6522</v>
      </c>
      <c r="K1762" s="1114" t="s">
        <v>6523</v>
      </c>
      <c r="L1762" s="756" t="s">
        <v>858</v>
      </c>
      <c r="M1762" s="771" t="s">
        <v>6542</v>
      </c>
      <c r="N1762" s="969"/>
      <c r="O1762" s="675">
        <v>16</v>
      </c>
      <c r="P1762" s="675">
        <v>16</v>
      </c>
      <c r="Q1762" s="1110" t="s">
        <v>6524</v>
      </c>
      <c r="R1762" s="712"/>
      <c r="S1762" s="712"/>
      <c r="T1762" s="712"/>
      <c r="U1762" s="712"/>
      <c r="V1762" s="835" t="s">
        <v>2073</v>
      </c>
      <c r="W1762" s="714"/>
      <c r="X1762" s="721" t="s">
        <v>37</v>
      </c>
      <c r="Y1762" s="712"/>
      <c r="Z1762" s="726" t="s">
        <v>45</v>
      </c>
      <c r="AA1762" s="592"/>
      <c r="AB1762" s="3864" t="s">
        <v>5585</v>
      </c>
      <c r="AC1762" s="722">
        <v>0</v>
      </c>
      <c r="AD1762" s="722">
        <v>5973.51</v>
      </c>
      <c r="AE1762" s="722">
        <f t="shared" si="85"/>
        <v>95576.16</v>
      </c>
      <c r="AF1762" s="42">
        <v>28</v>
      </c>
      <c r="AG1762" s="395" t="s">
        <v>362</v>
      </c>
    </row>
    <row r="1763" spans="1:33" ht="30" customHeight="1">
      <c r="A1763" s="614" t="s">
        <v>6952</v>
      </c>
      <c r="B1763" s="5097" t="s">
        <v>6525</v>
      </c>
      <c r="C1763" s="764">
        <v>45321</v>
      </c>
      <c r="D1763" s="764">
        <v>45321</v>
      </c>
      <c r="E1763" s="593"/>
      <c r="F1763" s="833"/>
      <c r="G1763" s="710">
        <v>8646</v>
      </c>
      <c r="H1763" s="1107" t="s">
        <v>6526</v>
      </c>
      <c r="I1763" s="1091"/>
      <c r="J1763" s="1098" t="s">
        <v>6527</v>
      </c>
      <c r="K1763" s="1114" t="s">
        <v>6528</v>
      </c>
      <c r="L1763" s="756" t="s">
        <v>62</v>
      </c>
      <c r="M1763" s="771" t="s">
        <v>6543</v>
      </c>
      <c r="N1763" s="969"/>
      <c r="O1763" s="675">
        <v>5</v>
      </c>
      <c r="P1763" s="119">
        <v>7</v>
      </c>
      <c r="Q1763" s="1110" t="s">
        <v>6529</v>
      </c>
      <c r="R1763" s="712"/>
      <c r="S1763" s="712"/>
      <c r="T1763" s="712"/>
      <c r="U1763" s="712"/>
      <c r="V1763" s="619" t="s">
        <v>2073</v>
      </c>
      <c r="W1763" s="714"/>
      <c r="X1763" s="619" t="s">
        <v>37</v>
      </c>
      <c r="Y1763" s="712"/>
      <c r="Z1763" s="3832" t="s">
        <v>45</v>
      </c>
      <c r="AA1763" s="592"/>
      <c r="AB1763" s="3864" t="s">
        <v>5542</v>
      </c>
      <c r="AC1763" s="722">
        <v>24300</v>
      </c>
      <c r="AD1763" s="722">
        <v>7938</v>
      </c>
      <c r="AE1763" s="722">
        <f t="shared" si="85"/>
        <v>79866</v>
      </c>
      <c r="AF1763" s="31"/>
      <c r="AG1763" s="26"/>
    </row>
    <row r="1764" spans="1:33" ht="30" customHeight="1">
      <c r="A1764" s="591" t="s">
        <v>6902</v>
      </c>
      <c r="B1764" s="5097" t="s">
        <v>6530</v>
      </c>
      <c r="C1764" s="764">
        <v>45320</v>
      </c>
      <c r="D1764" s="764">
        <v>45327</v>
      </c>
      <c r="E1764" s="655"/>
      <c r="F1764" s="833"/>
      <c r="G1764" s="710"/>
      <c r="H1764" s="1107"/>
      <c r="I1764" s="1091" t="s">
        <v>92</v>
      </c>
      <c r="J1764" s="1117" t="s">
        <v>6531</v>
      </c>
      <c r="K1764" s="1114" t="s">
        <v>6532</v>
      </c>
      <c r="L1764" s="756" t="s">
        <v>28</v>
      </c>
      <c r="M1764" s="771" t="s">
        <v>6544</v>
      </c>
      <c r="N1764" s="969"/>
      <c r="O1764" s="675">
        <v>2</v>
      </c>
      <c r="P1764" s="675">
        <v>2</v>
      </c>
      <c r="Q1764" s="1110" t="s">
        <v>6533</v>
      </c>
      <c r="R1764" s="712"/>
      <c r="S1764" s="712"/>
      <c r="T1764" s="712"/>
      <c r="U1764" s="712"/>
      <c r="V1764" s="619" t="s">
        <v>2073</v>
      </c>
      <c r="W1764" s="714"/>
      <c r="X1764" s="619" t="s">
        <v>37</v>
      </c>
      <c r="Y1764" s="712"/>
      <c r="Z1764" s="726" t="s">
        <v>45</v>
      </c>
      <c r="AA1764" s="592"/>
      <c r="AB1764" s="3864" t="s">
        <v>5543</v>
      </c>
      <c r="AC1764" s="722">
        <v>0</v>
      </c>
      <c r="AD1764" s="722">
        <v>6401.34</v>
      </c>
      <c r="AE1764" s="722">
        <f t="shared" si="85"/>
        <v>12802.68</v>
      </c>
      <c r="AF1764" s="31"/>
      <c r="AG1764" s="26"/>
    </row>
    <row r="1765" spans="1:33" ht="30" customHeight="1">
      <c r="A1765" s="619" t="s">
        <v>6973</v>
      </c>
      <c r="B1765" s="5884" t="s">
        <v>6534</v>
      </c>
      <c r="C1765" s="764">
        <v>45320</v>
      </c>
      <c r="D1765" s="764">
        <v>45331</v>
      </c>
      <c r="E1765" s="655"/>
      <c r="F1765" s="833"/>
      <c r="G1765" s="710">
        <v>8598</v>
      </c>
      <c r="H1765" s="1107" t="s">
        <v>5814</v>
      </c>
      <c r="I1765" s="1091"/>
      <c r="J1765" s="656" t="s">
        <v>6535</v>
      </c>
      <c r="K1765" s="1114" t="s">
        <v>6536</v>
      </c>
      <c r="L1765" s="756" t="s">
        <v>28</v>
      </c>
      <c r="M1765" s="771" t="s">
        <v>6545</v>
      </c>
      <c r="N1765" s="969"/>
      <c r="O1765" s="675">
        <v>2</v>
      </c>
      <c r="P1765" s="675">
        <v>2</v>
      </c>
      <c r="Q1765" s="1110" t="s">
        <v>6537</v>
      </c>
      <c r="R1765" s="712"/>
      <c r="S1765" s="712"/>
      <c r="T1765" s="712"/>
      <c r="U1765" s="712"/>
      <c r="V1765" s="957" t="s">
        <v>2073</v>
      </c>
      <c r="W1765" s="714"/>
      <c r="X1765" s="619" t="s">
        <v>37</v>
      </c>
      <c r="Y1765" s="712"/>
      <c r="Z1765" s="3779" t="s">
        <v>45</v>
      </c>
      <c r="AA1765" s="3877">
        <v>4504158907</v>
      </c>
      <c r="AB1765" s="3864" t="s">
        <v>5537</v>
      </c>
      <c r="AC1765" s="722">
        <v>6750</v>
      </c>
      <c r="AD1765" s="722">
        <v>6272.02</v>
      </c>
      <c r="AE1765" s="722">
        <f t="shared" ref="AE1765:AE1780" si="86">SUM(AD1765*P1765+AC1765)</f>
        <v>19294.04</v>
      </c>
      <c r="AF1765" s="31"/>
      <c r="AG1765" s="26"/>
    </row>
    <row r="1766" spans="1:33" ht="30" customHeight="1">
      <c r="A1766" s="897" t="s">
        <v>6898</v>
      </c>
      <c r="B1766" s="5097" t="s">
        <v>6546</v>
      </c>
      <c r="C1766" s="764">
        <v>45322</v>
      </c>
      <c r="D1766" s="764">
        <v>45357</v>
      </c>
      <c r="E1766" s="593"/>
      <c r="F1766" s="833"/>
      <c r="G1766" s="710">
        <v>8645</v>
      </c>
      <c r="H1766" s="1107" t="s">
        <v>4055</v>
      </c>
      <c r="I1766" s="1091"/>
      <c r="J1766" s="1098" t="s">
        <v>6547</v>
      </c>
      <c r="K1766" s="1114" t="s">
        <v>6548</v>
      </c>
      <c r="L1766" s="756" t="s">
        <v>173</v>
      </c>
      <c r="M1766" s="771" t="s">
        <v>6587</v>
      </c>
      <c r="N1766" s="969"/>
      <c r="O1766" s="675">
        <v>1</v>
      </c>
      <c r="P1766" s="119">
        <v>2</v>
      </c>
      <c r="Q1766" s="1110" t="s">
        <v>6549</v>
      </c>
      <c r="R1766" s="712"/>
      <c r="S1766" s="712"/>
      <c r="T1766" s="712"/>
      <c r="U1766" s="712"/>
      <c r="V1766" s="712"/>
      <c r="W1766" s="714"/>
      <c r="X1766" s="619" t="s">
        <v>37</v>
      </c>
      <c r="Y1766" s="712"/>
      <c r="Z1766" s="726" t="s">
        <v>45</v>
      </c>
      <c r="AA1766" s="592"/>
      <c r="AB1766" s="3864" t="s">
        <v>5543</v>
      </c>
      <c r="AC1766" s="722">
        <v>86000</v>
      </c>
      <c r="AD1766" s="722">
        <v>37500</v>
      </c>
      <c r="AE1766" s="722">
        <f t="shared" si="86"/>
        <v>161000</v>
      </c>
      <c r="AF1766" s="31"/>
      <c r="AG1766" s="26"/>
    </row>
    <row r="1767" spans="1:33" ht="30" customHeight="1">
      <c r="A1767" s="614" t="s">
        <v>6961</v>
      </c>
      <c r="B1767" s="1014" t="s">
        <v>6550</v>
      </c>
      <c r="C1767" s="764">
        <v>45322</v>
      </c>
      <c r="D1767" s="764">
        <v>45334</v>
      </c>
      <c r="E1767" s="593"/>
      <c r="F1767" s="833"/>
      <c r="G1767" s="710">
        <v>8623</v>
      </c>
      <c r="H1767" s="1107" t="s">
        <v>6551</v>
      </c>
      <c r="I1767" s="1091"/>
      <c r="J1767" s="1098" t="s">
        <v>6554</v>
      </c>
      <c r="K1767" s="1114" t="s">
        <v>6552</v>
      </c>
      <c r="L1767" s="756" t="s">
        <v>128</v>
      </c>
      <c r="M1767" s="771" t="s">
        <v>6588</v>
      </c>
      <c r="N1767" s="969"/>
      <c r="O1767" s="675">
        <v>3</v>
      </c>
      <c r="P1767" s="675">
        <v>3</v>
      </c>
      <c r="Q1767" s="1110" t="s">
        <v>6553</v>
      </c>
      <c r="R1767" s="712"/>
      <c r="S1767" s="712"/>
      <c r="T1767" s="712"/>
      <c r="U1767" s="712"/>
      <c r="V1767" s="1002" t="s">
        <v>2073</v>
      </c>
      <c r="W1767" s="714"/>
      <c r="X1767" s="1002" t="s">
        <v>37</v>
      </c>
      <c r="Y1767" s="712"/>
      <c r="Z1767" s="726" t="s">
        <v>45</v>
      </c>
      <c r="AA1767" s="592"/>
      <c r="AB1767" s="3864" t="s">
        <v>5541</v>
      </c>
      <c r="AC1767" s="722">
        <v>3000</v>
      </c>
      <c r="AD1767" s="722">
        <v>6850</v>
      </c>
      <c r="AE1767" s="722">
        <f t="shared" si="86"/>
        <v>23550</v>
      </c>
      <c r="AF1767" s="31"/>
      <c r="AG1767" s="26"/>
    </row>
    <row r="1768" spans="1:33" ht="30" customHeight="1">
      <c r="A1768" s="614" t="s">
        <v>6949</v>
      </c>
      <c r="B1768" s="5097" t="s">
        <v>6555</v>
      </c>
      <c r="C1768" s="764">
        <v>45321</v>
      </c>
      <c r="D1768" s="764">
        <v>45379</v>
      </c>
      <c r="E1768" s="655"/>
      <c r="F1768" s="833"/>
      <c r="G1768" s="710">
        <v>8615</v>
      </c>
      <c r="H1768" s="1107" t="s">
        <v>4695</v>
      </c>
      <c r="I1768" s="1091"/>
      <c r="J1768" s="1098" t="s">
        <v>5497</v>
      </c>
      <c r="K1768" s="1114" t="s">
        <v>5498</v>
      </c>
      <c r="L1768" s="756" t="s">
        <v>829</v>
      </c>
      <c r="M1768" s="771" t="s">
        <v>6589</v>
      </c>
      <c r="N1768" s="969"/>
      <c r="O1768" s="675">
        <v>1</v>
      </c>
      <c r="P1768" s="675">
        <v>1</v>
      </c>
      <c r="Q1768" s="1110" t="s">
        <v>6556</v>
      </c>
      <c r="R1768" s="712"/>
      <c r="S1768" s="712"/>
      <c r="T1768" s="712"/>
      <c r="U1768" s="712"/>
      <c r="V1768" s="619" t="s">
        <v>2073</v>
      </c>
      <c r="W1768" s="714"/>
      <c r="X1768" s="619" t="s">
        <v>37</v>
      </c>
      <c r="Y1768" s="712"/>
      <c r="Z1768" s="726" t="s">
        <v>45</v>
      </c>
      <c r="AA1768" s="592"/>
      <c r="AB1768" s="3864" t="s">
        <v>5538</v>
      </c>
      <c r="AC1768" s="722">
        <v>6750</v>
      </c>
      <c r="AD1768" s="722">
        <v>3902.66</v>
      </c>
      <c r="AE1768" s="722">
        <f t="shared" si="86"/>
        <v>10652.66</v>
      </c>
      <c r="AF1768" s="31"/>
      <c r="AG1768" s="26"/>
    </row>
    <row r="1769" spans="1:33" ht="30" customHeight="1">
      <c r="A1769" s="737" t="s">
        <v>6959</v>
      </c>
      <c r="B1769" s="5097" t="s">
        <v>6557</v>
      </c>
      <c r="C1769" s="764">
        <v>45321</v>
      </c>
      <c r="D1769" s="764">
        <v>45327</v>
      </c>
      <c r="E1769" s="593"/>
      <c r="F1769" s="833"/>
      <c r="G1769" s="710">
        <v>8634</v>
      </c>
      <c r="H1769" s="1107">
        <v>156</v>
      </c>
      <c r="I1769" s="1091"/>
      <c r="J1769" s="1098" t="s">
        <v>6558</v>
      </c>
      <c r="K1769" s="1114" t="s">
        <v>6559</v>
      </c>
      <c r="L1769" s="756" t="s">
        <v>173</v>
      </c>
      <c r="M1769" s="771" t="s">
        <v>6590</v>
      </c>
      <c r="N1769" s="969"/>
      <c r="O1769" s="675">
        <v>1</v>
      </c>
      <c r="P1769" s="675">
        <v>1</v>
      </c>
      <c r="Q1769" s="1110" t="s">
        <v>6560</v>
      </c>
      <c r="R1769" s="712"/>
      <c r="S1769" s="712"/>
      <c r="T1769" s="712"/>
      <c r="U1769" s="712"/>
      <c r="V1769" s="619" t="s">
        <v>2073</v>
      </c>
      <c r="W1769" s="714"/>
      <c r="X1769" s="619" t="s">
        <v>37</v>
      </c>
      <c r="Y1769" s="712"/>
      <c r="Z1769" s="726" t="s">
        <v>45</v>
      </c>
      <c r="AA1769" s="592"/>
      <c r="AB1769" s="3864" t="s">
        <v>5541</v>
      </c>
      <c r="AC1769" s="722">
        <v>0</v>
      </c>
      <c r="AD1769" s="722">
        <v>7425</v>
      </c>
      <c r="AE1769" s="722">
        <f t="shared" si="86"/>
        <v>7425</v>
      </c>
      <c r="AF1769" s="31"/>
      <c r="AG1769" s="26"/>
    </row>
    <row r="1770" spans="1:33" ht="30" customHeight="1">
      <c r="A1770" s="893" t="s">
        <v>6962</v>
      </c>
      <c r="B1770" s="5097" t="s">
        <v>6561</v>
      </c>
      <c r="C1770" s="764">
        <v>45322</v>
      </c>
      <c r="D1770" s="764">
        <v>45328</v>
      </c>
      <c r="E1770" s="593"/>
      <c r="F1770" s="833"/>
      <c r="G1770" s="710">
        <v>8628</v>
      </c>
      <c r="H1770" s="1118" t="s">
        <v>6567</v>
      </c>
      <c r="I1770" s="1091" t="s">
        <v>92</v>
      </c>
      <c r="J1770" s="1098" t="s">
        <v>6562</v>
      </c>
      <c r="K1770" s="1114" t="s">
        <v>6563</v>
      </c>
      <c r="L1770" s="756" t="s">
        <v>6564</v>
      </c>
      <c r="M1770" s="771" t="s">
        <v>6591</v>
      </c>
      <c r="N1770" s="835" t="s">
        <v>6604</v>
      </c>
      <c r="O1770" s="675">
        <v>88</v>
      </c>
      <c r="P1770" s="675">
        <v>88</v>
      </c>
      <c r="Q1770" s="1110" t="s">
        <v>6565</v>
      </c>
      <c r="R1770" s="712"/>
      <c r="S1770" s="712"/>
      <c r="T1770" s="712"/>
      <c r="U1770" s="712"/>
      <c r="V1770" s="619" t="s">
        <v>2073</v>
      </c>
      <c r="W1770" s="714"/>
      <c r="X1770" s="619" t="s">
        <v>37</v>
      </c>
      <c r="Y1770" s="712"/>
      <c r="Z1770" s="726" t="s">
        <v>45</v>
      </c>
      <c r="AA1770" s="592"/>
      <c r="AB1770" s="3864" t="s">
        <v>5541</v>
      </c>
      <c r="AC1770" s="722">
        <v>0</v>
      </c>
      <c r="AD1770" s="722">
        <v>9653</v>
      </c>
      <c r="AE1770" s="722">
        <f t="shared" si="86"/>
        <v>849464</v>
      </c>
      <c r="AF1770" s="31"/>
      <c r="AG1770" s="26"/>
    </row>
    <row r="1771" spans="1:33" ht="30" customHeight="1">
      <c r="A1771" s="893" t="s">
        <v>6962</v>
      </c>
      <c r="B1771" s="5097" t="s">
        <v>6566</v>
      </c>
      <c r="C1771" s="764">
        <v>45322</v>
      </c>
      <c r="D1771" s="764">
        <v>45328</v>
      </c>
      <c r="E1771" s="593"/>
      <c r="F1771" s="833"/>
      <c r="G1771" s="710">
        <v>8628</v>
      </c>
      <c r="H1771" s="1118" t="s">
        <v>6567</v>
      </c>
      <c r="I1771" s="1091" t="s">
        <v>92</v>
      </c>
      <c r="J1771" s="1098" t="s">
        <v>6562</v>
      </c>
      <c r="K1771" s="1114" t="s">
        <v>6568</v>
      </c>
      <c r="L1771" s="756" t="s">
        <v>173</v>
      </c>
      <c r="M1771" s="771" t="s">
        <v>6592</v>
      </c>
      <c r="N1771" s="969"/>
      <c r="O1771" s="675">
        <v>1</v>
      </c>
      <c r="P1771" s="675">
        <v>1</v>
      </c>
      <c r="Q1771" s="1110" t="s">
        <v>6569</v>
      </c>
      <c r="R1771" s="712"/>
      <c r="S1771" s="712"/>
      <c r="T1771" s="712"/>
      <c r="U1771" s="712"/>
      <c r="V1771" s="619" t="s">
        <v>2073</v>
      </c>
      <c r="W1771" s="714"/>
      <c r="X1771" s="619" t="s">
        <v>37</v>
      </c>
      <c r="Y1771" s="712"/>
      <c r="Z1771" s="3799" t="s">
        <v>45</v>
      </c>
      <c r="AA1771" s="592"/>
      <c r="AB1771" s="3864" t="s">
        <v>5585</v>
      </c>
      <c r="AC1771" s="722">
        <v>0</v>
      </c>
      <c r="AD1771" s="722">
        <v>9653</v>
      </c>
      <c r="AE1771" s="722">
        <f t="shared" si="86"/>
        <v>9653</v>
      </c>
      <c r="AF1771" s="31"/>
      <c r="AG1771" s="26"/>
    </row>
    <row r="1772" spans="1:33" ht="30" customHeight="1">
      <c r="A1772" s="737" t="s">
        <v>6970</v>
      </c>
      <c r="B1772" s="5097" t="s">
        <v>6570</v>
      </c>
      <c r="C1772" s="764">
        <v>45321</v>
      </c>
      <c r="D1772" s="764">
        <v>45327</v>
      </c>
      <c r="E1772" s="655"/>
      <c r="F1772" s="833"/>
      <c r="G1772" s="710">
        <v>8604</v>
      </c>
      <c r="H1772" s="1118" t="s">
        <v>343</v>
      </c>
      <c r="I1772" s="1091"/>
      <c r="J1772" s="1098" t="s">
        <v>6411</v>
      </c>
      <c r="K1772" s="1114" t="s">
        <v>6571</v>
      </c>
      <c r="L1772" s="756" t="s">
        <v>76</v>
      </c>
      <c r="M1772" s="771" t="s">
        <v>6593</v>
      </c>
      <c r="N1772" s="969"/>
      <c r="O1772" s="675">
        <v>4</v>
      </c>
      <c r="P1772" s="675">
        <v>4</v>
      </c>
      <c r="Q1772" s="1110" t="s">
        <v>6572</v>
      </c>
      <c r="R1772" s="712"/>
      <c r="S1772" s="712"/>
      <c r="T1772" s="712"/>
      <c r="U1772" s="712"/>
      <c r="V1772" s="835" t="s">
        <v>2073</v>
      </c>
      <c r="W1772" s="714"/>
      <c r="X1772" s="721" t="s">
        <v>37</v>
      </c>
      <c r="Y1772" s="712"/>
      <c r="Z1772" s="726" t="s">
        <v>45</v>
      </c>
      <c r="AA1772" s="592"/>
      <c r="AB1772" s="3864" t="s">
        <v>5538</v>
      </c>
      <c r="AC1772" s="722">
        <v>0</v>
      </c>
      <c r="AD1772" s="722">
        <v>7350</v>
      </c>
      <c r="AE1772" s="722">
        <f t="shared" si="86"/>
        <v>29400</v>
      </c>
      <c r="AF1772" s="31"/>
      <c r="AG1772" s="26"/>
    </row>
    <row r="1773" spans="1:33" ht="30" customHeight="1">
      <c r="A1773" s="614" t="s">
        <v>6975</v>
      </c>
      <c r="B1773" s="5097" t="s">
        <v>6573</v>
      </c>
      <c r="C1773" s="764">
        <v>45322</v>
      </c>
      <c r="D1773" s="764">
        <v>45330</v>
      </c>
      <c r="E1773" s="655"/>
      <c r="F1773" s="833"/>
      <c r="G1773" s="710">
        <v>17</v>
      </c>
      <c r="H1773" s="1118" t="s">
        <v>3209</v>
      </c>
      <c r="I1773" s="1091"/>
      <c r="J1773" s="1098" t="s">
        <v>6574</v>
      </c>
      <c r="K1773" s="1114" t="s">
        <v>6575</v>
      </c>
      <c r="L1773" s="756" t="s">
        <v>28</v>
      </c>
      <c r="M1773" s="771" t="s">
        <v>6594</v>
      </c>
      <c r="N1773" s="969"/>
      <c r="O1773" s="675">
        <v>2</v>
      </c>
      <c r="P1773" s="675">
        <v>2</v>
      </c>
      <c r="Q1773" s="1110" t="s">
        <v>6576</v>
      </c>
      <c r="R1773" s="712"/>
      <c r="S1773" s="712"/>
      <c r="T1773" s="712"/>
      <c r="U1773" s="712"/>
      <c r="V1773" s="619" t="s">
        <v>2073</v>
      </c>
      <c r="W1773" s="714"/>
      <c r="X1773" s="721" t="s">
        <v>37</v>
      </c>
      <c r="Y1773" s="712"/>
      <c r="Z1773" s="726" t="s">
        <v>45</v>
      </c>
      <c r="AA1773" s="592"/>
      <c r="AB1773" s="3864" t="s">
        <v>5541</v>
      </c>
      <c r="AC1773" s="722">
        <v>2250</v>
      </c>
      <c r="AD1773" s="722">
        <v>6643.53</v>
      </c>
      <c r="AE1773" s="722">
        <f t="shared" si="86"/>
        <v>15537.06</v>
      </c>
      <c r="AF1773" s="31"/>
      <c r="AG1773" s="26"/>
    </row>
    <row r="1774" spans="1:33" ht="30" customHeight="1">
      <c r="A1774" s="893" t="s">
        <v>6958</v>
      </c>
      <c r="B1774" s="5948" t="s">
        <v>6577</v>
      </c>
      <c r="C1774" s="764">
        <v>45321</v>
      </c>
      <c r="D1774" s="764">
        <v>45335</v>
      </c>
      <c r="E1774" s="655"/>
      <c r="F1774" s="833"/>
      <c r="G1774" s="710">
        <v>8369</v>
      </c>
      <c r="H1774" s="1118" t="s">
        <v>4985</v>
      </c>
      <c r="I1774" s="1091" t="s">
        <v>25</v>
      </c>
      <c r="J1774" s="654" t="s">
        <v>6578</v>
      </c>
      <c r="K1774" s="1114" t="s">
        <v>475</v>
      </c>
      <c r="L1774" s="756" t="s">
        <v>28</v>
      </c>
      <c r="M1774" s="771" t="s">
        <v>6595</v>
      </c>
      <c r="N1774" s="969"/>
      <c r="O1774" s="675">
        <v>2</v>
      </c>
      <c r="P1774" s="675">
        <v>2</v>
      </c>
      <c r="Q1774" s="1110" t="s">
        <v>6579</v>
      </c>
      <c r="R1774" s="712"/>
      <c r="S1774" s="712"/>
      <c r="T1774" s="712"/>
      <c r="U1774" s="712"/>
      <c r="V1774" s="640" t="s">
        <v>2073</v>
      </c>
      <c r="W1774" s="714"/>
      <c r="X1774" s="640" t="s">
        <v>37</v>
      </c>
      <c r="Y1774" s="712"/>
      <c r="Z1774" s="726" t="s">
        <v>45</v>
      </c>
      <c r="AA1774" s="592"/>
      <c r="AB1774" s="3864" t="s">
        <v>5537</v>
      </c>
      <c r="AC1774" s="722">
        <v>34500</v>
      </c>
      <c r="AD1774" s="722">
        <v>11385</v>
      </c>
      <c r="AE1774" s="722">
        <f t="shared" si="86"/>
        <v>57270</v>
      </c>
      <c r="AF1774" s="31"/>
      <c r="AG1774" s="26"/>
    </row>
    <row r="1775" spans="1:33" ht="30" customHeight="1">
      <c r="A1775" s="893" t="s">
        <v>6958</v>
      </c>
      <c r="B1775" s="5097" t="s">
        <v>6580</v>
      </c>
      <c r="C1775" s="764">
        <v>45322</v>
      </c>
      <c r="D1775" s="764">
        <v>45412</v>
      </c>
      <c r="E1775" s="593"/>
      <c r="F1775" s="833"/>
      <c r="G1775" s="710">
        <v>8369</v>
      </c>
      <c r="H1775" s="1118" t="s">
        <v>6422</v>
      </c>
      <c r="I1775" s="1091"/>
      <c r="J1775" s="1120" t="s">
        <v>6423</v>
      </c>
      <c r="K1775" s="1114" t="s">
        <v>6581</v>
      </c>
      <c r="L1775" s="756" t="s">
        <v>173</v>
      </c>
      <c r="M1775" s="771" t="s">
        <v>6596</v>
      </c>
      <c r="N1775" s="969"/>
      <c r="O1775" s="675">
        <v>1</v>
      </c>
      <c r="P1775" s="675">
        <v>1</v>
      </c>
      <c r="Q1775" s="1110" t="s">
        <v>6582</v>
      </c>
      <c r="R1775" s="712"/>
      <c r="S1775" s="712"/>
      <c r="T1775" s="712"/>
      <c r="U1775" s="712"/>
      <c r="V1775" s="619" t="s">
        <v>2073</v>
      </c>
      <c r="W1775" s="714"/>
      <c r="X1775" s="619" t="s">
        <v>37</v>
      </c>
      <c r="Y1775" s="712"/>
      <c r="Z1775" s="3831" t="s">
        <v>45</v>
      </c>
      <c r="AA1775" s="592"/>
      <c r="AB1775" s="3864" t="s">
        <v>5543</v>
      </c>
      <c r="AC1775" s="722">
        <v>20700</v>
      </c>
      <c r="AD1775" s="722">
        <v>11385</v>
      </c>
      <c r="AE1775" s="722">
        <f t="shared" si="86"/>
        <v>32085</v>
      </c>
      <c r="AF1775" s="31"/>
      <c r="AG1775" s="26"/>
    </row>
    <row r="1776" spans="1:33" ht="30" customHeight="1">
      <c r="A1776" s="737" t="s">
        <v>6963</v>
      </c>
      <c r="B1776" s="5097" t="s">
        <v>6583</v>
      </c>
      <c r="C1776" s="764">
        <v>45322</v>
      </c>
      <c r="D1776" s="764">
        <v>45330</v>
      </c>
      <c r="E1776" s="593"/>
      <c r="F1776" s="833"/>
      <c r="G1776" s="710">
        <v>8630</v>
      </c>
      <c r="H1776" s="1118" t="s">
        <v>6584</v>
      </c>
      <c r="I1776" s="1091"/>
      <c r="J1776" s="1120" t="s">
        <v>6585</v>
      </c>
      <c r="K1776" s="1114" t="s">
        <v>5436</v>
      </c>
      <c r="L1776" s="756" t="s">
        <v>173</v>
      </c>
      <c r="M1776" s="771" t="s">
        <v>6597</v>
      </c>
      <c r="N1776" s="969"/>
      <c r="O1776" s="675">
        <v>1</v>
      </c>
      <c r="P1776" s="675">
        <v>1</v>
      </c>
      <c r="Q1776" s="1110" t="s">
        <v>6586</v>
      </c>
      <c r="R1776" s="712"/>
      <c r="S1776" s="712"/>
      <c r="T1776" s="712"/>
      <c r="U1776" s="712"/>
      <c r="V1776" s="984" t="s">
        <v>2073</v>
      </c>
      <c r="W1776" s="714"/>
      <c r="X1776" s="721" t="s">
        <v>37</v>
      </c>
      <c r="Y1776" s="712"/>
      <c r="Z1776" s="726" t="s">
        <v>45</v>
      </c>
      <c r="AA1776" s="592"/>
      <c r="AB1776" s="3864" t="s">
        <v>5541</v>
      </c>
      <c r="AC1776" s="722">
        <v>0</v>
      </c>
      <c r="AD1776" s="722">
        <v>7475</v>
      </c>
      <c r="AE1776" s="722">
        <f t="shared" si="86"/>
        <v>7475</v>
      </c>
      <c r="AF1776" s="31"/>
      <c r="AG1776" s="26"/>
    </row>
    <row r="1777" spans="1:33" ht="30" customHeight="1">
      <c r="A1777" s="195" t="s">
        <v>6961</v>
      </c>
      <c r="B1777" s="174" t="s">
        <v>6599</v>
      </c>
      <c r="C1777" s="127">
        <v>45323</v>
      </c>
      <c r="D1777" s="127">
        <v>45336</v>
      </c>
      <c r="E1777" s="37"/>
      <c r="F1777" s="94"/>
      <c r="G1777" s="99">
        <v>8623</v>
      </c>
      <c r="H1777" s="201" t="s">
        <v>6600</v>
      </c>
      <c r="I1777" s="131"/>
      <c r="J1777" s="469" t="s">
        <v>6601</v>
      </c>
      <c r="K1777" s="470" t="s">
        <v>6602</v>
      </c>
      <c r="L1777" s="172" t="s">
        <v>128</v>
      </c>
      <c r="M1777" s="135" t="s">
        <v>6603</v>
      </c>
      <c r="N1777" s="115"/>
      <c r="O1777" s="74">
        <v>3</v>
      </c>
      <c r="P1777" s="74">
        <v>3</v>
      </c>
      <c r="Q1777" s="173" t="s">
        <v>6549</v>
      </c>
      <c r="R1777" s="71"/>
      <c r="S1777" s="71"/>
      <c r="T1777" s="71"/>
      <c r="U1777" s="71"/>
      <c r="V1777" s="68" t="s">
        <v>256</v>
      </c>
      <c r="W1777" s="182"/>
      <c r="X1777" s="68"/>
      <c r="Y1777" s="71"/>
      <c r="Z1777" s="75"/>
      <c r="AA1777" s="36"/>
      <c r="AB1777" s="3865" t="s">
        <v>5537</v>
      </c>
      <c r="AC1777" s="280"/>
      <c r="AD1777" s="280"/>
      <c r="AE1777" s="280"/>
      <c r="AF1777" s="31"/>
      <c r="AG1777" s="26"/>
    </row>
    <row r="1778" spans="1:33" ht="30" customHeight="1">
      <c r="A1778" s="897" t="s">
        <v>6901</v>
      </c>
      <c r="B1778" s="5097" t="s">
        <v>6610</v>
      </c>
      <c r="C1778" s="764">
        <v>45324</v>
      </c>
      <c r="D1778" s="764">
        <v>45335</v>
      </c>
      <c r="E1778" s="655"/>
      <c r="F1778" s="833"/>
      <c r="G1778" s="710">
        <v>8636</v>
      </c>
      <c r="H1778" s="1118" t="s">
        <v>1559</v>
      </c>
      <c r="I1778" s="1091"/>
      <c r="J1778" s="1120" t="s">
        <v>6611</v>
      </c>
      <c r="K1778" s="1114" t="s">
        <v>6612</v>
      </c>
      <c r="L1778" s="756" t="s">
        <v>3964</v>
      </c>
      <c r="M1778" s="771" t="s">
        <v>6658</v>
      </c>
      <c r="N1778" s="969"/>
      <c r="O1778" s="675">
        <v>8</v>
      </c>
      <c r="P1778" s="675">
        <v>8</v>
      </c>
      <c r="Q1778" s="1110" t="s">
        <v>6613</v>
      </c>
      <c r="R1778" s="712"/>
      <c r="S1778" s="712"/>
      <c r="T1778" s="712"/>
      <c r="U1778" s="712"/>
      <c r="V1778" s="619" t="s">
        <v>2073</v>
      </c>
      <c r="W1778" s="714"/>
      <c r="X1778" s="3165" t="s">
        <v>37</v>
      </c>
      <c r="Y1778" s="712"/>
      <c r="Z1778" s="3785" t="s">
        <v>45</v>
      </c>
      <c r="AA1778" s="592"/>
      <c r="AB1778" s="3866" t="s">
        <v>5542</v>
      </c>
      <c r="AC1778" s="722">
        <v>4860</v>
      </c>
      <c r="AD1778" s="722">
        <v>5346</v>
      </c>
      <c r="AE1778" s="722">
        <f t="shared" si="86"/>
        <v>47628</v>
      </c>
      <c r="AF1778" s="31"/>
      <c r="AG1778" s="26"/>
    </row>
    <row r="1779" spans="1:33" ht="30" customHeight="1">
      <c r="A1779" s="1554" t="s">
        <v>6899</v>
      </c>
      <c r="B1779" s="5667" t="s">
        <v>6786</v>
      </c>
      <c r="C1779" s="764">
        <v>45327</v>
      </c>
      <c r="D1779" s="764">
        <v>45331</v>
      </c>
      <c r="E1779" s="655"/>
      <c r="F1779" s="999"/>
      <c r="G1779" s="710">
        <v>8637</v>
      </c>
      <c r="H1779" s="1122" t="s">
        <v>6186</v>
      </c>
      <c r="I1779" s="1121"/>
      <c r="J1779" s="1123" t="s">
        <v>6787</v>
      </c>
      <c r="K1779" s="1124" t="s">
        <v>3931</v>
      </c>
      <c r="L1779" s="1125" t="s">
        <v>173</v>
      </c>
      <c r="M1779" s="771" t="s">
        <v>6788</v>
      </c>
      <c r="N1779" s="999"/>
      <c r="O1779" s="675">
        <v>1</v>
      </c>
      <c r="P1779" s="675">
        <v>1</v>
      </c>
      <c r="Q1779" s="1124" t="s">
        <v>6789</v>
      </c>
      <c r="R1779" s="712"/>
      <c r="S1779" s="712"/>
      <c r="T1779" s="712"/>
      <c r="U1779" s="712"/>
      <c r="V1779" s="999" t="s">
        <v>2073</v>
      </c>
      <c r="W1779" s="712"/>
      <c r="X1779" s="619" t="s">
        <v>37</v>
      </c>
      <c r="Y1779" s="712"/>
      <c r="Z1779" s="3786" t="s">
        <v>45</v>
      </c>
      <c r="AA1779" s="592"/>
      <c r="AB1779" s="3866" t="s">
        <v>5537</v>
      </c>
      <c r="AC1779" s="722">
        <v>0</v>
      </c>
      <c r="AD1779" s="722">
        <v>13500</v>
      </c>
      <c r="AE1779" s="722">
        <f t="shared" si="86"/>
        <v>13500</v>
      </c>
      <c r="AF1779" s="42">
        <v>27</v>
      </c>
      <c r="AG1779" s="273" t="s">
        <v>362</v>
      </c>
    </row>
    <row r="1780" spans="1:33" ht="30" customHeight="1">
      <c r="A1780" s="591" t="s">
        <v>6899</v>
      </c>
      <c r="B1780" s="5097" t="s">
        <v>6614</v>
      </c>
      <c r="C1780" s="764">
        <v>45327</v>
      </c>
      <c r="D1780" s="764">
        <v>45341</v>
      </c>
      <c r="E1780" s="593"/>
      <c r="F1780" s="833"/>
      <c r="G1780" s="710">
        <v>8637</v>
      </c>
      <c r="H1780" s="1118">
        <v>245</v>
      </c>
      <c r="I1780" s="1091" t="s">
        <v>25</v>
      </c>
      <c r="J1780" s="2529" t="s">
        <v>6615</v>
      </c>
      <c r="K1780" s="1114" t="s">
        <v>6616</v>
      </c>
      <c r="L1780" s="756" t="s">
        <v>167</v>
      </c>
      <c r="M1780" s="771" t="s">
        <v>6659</v>
      </c>
      <c r="N1780" s="969"/>
      <c r="O1780" s="675">
        <v>10</v>
      </c>
      <c r="P1780" s="675">
        <v>10</v>
      </c>
      <c r="Q1780" s="1110" t="s">
        <v>6617</v>
      </c>
      <c r="R1780" s="712"/>
      <c r="S1780" s="712"/>
      <c r="T1780" s="712"/>
      <c r="U1780" s="712"/>
      <c r="V1780" s="999" t="s">
        <v>2073</v>
      </c>
      <c r="W1780" s="714"/>
      <c r="X1780" s="619" t="s">
        <v>37</v>
      </c>
      <c r="Y1780" s="712"/>
      <c r="Z1780" s="3786" t="s">
        <v>45</v>
      </c>
      <c r="AA1780" s="592"/>
      <c r="AB1780" s="3866" t="s">
        <v>5537</v>
      </c>
      <c r="AC1780" s="722">
        <v>70000</v>
      </c>
      <c r="AD1780" s="722">
        <v>13500</v>
      </c>
      <c r="AE1780" s="722">
        <f t="shared" si="86"/>
        <v>205000</v>
      </c>
      <c r="AF1780" s="31"/>
      <c r="AG1780" s="26"/>
    </row>
    <row r="1781" spans="1:33" ht="30" customHeight="1">
      <c r="A1781" s="893" t="s">
        <v>6957</v>
      </c>
      <c r="B1781" s="9033" t="s">
        <v>6618</v>
      </c>
      <c r="C1781" s="8843">
        <v>45323</v>
      </c>
      <c r="D1781" s="8843">
        <v>45334</v>
      </c>
      <c r="E1781" s="8864"/>
      <c r="F1781" s="8877"/>
      <c r="G1781" s="8849">
        <v>8627</v>
      </c>
      <c r="H1781" s="8849">
        <v>1849</v>
      </c>
      <c r="I1781" s="8849" t="s">
        <v>25</v>
      </c>
      <c r="J1781" s="8972" t="s">
        <v>6619</v>
      </c>
      <c r="K1781" s="8879" t="s">
        <v>6620</v>
      </c>
      <c r="L1781" s="1036" t="s">
        <v>1743</v>
      </c>
      <c r="M1781" s="8868" t="s">
        <v>6660</v>
      </c>
      <c r="N1781" s="1093" t="s">
        <v>6604</v>
      </c>
      <c r="O1781" s="679">
        <v>48</v>
      </c>
      <c r="P1781" s="679">
        <v>48</v>
      </c>
      <c r="Q1781" s="8879" t="s">
        <v>6621</v>
      </c>
      <c r="R1781" s="8859"/>
      <c r="S1781" s="712"/>
      <c r="T1781" s="712"/>
      <c r="U1781" s="8859"/>
      <c r="V1781" s="8849" t="s">
        <v>2073</v>
      </c>
      <c r="W1781" s="8859"/>
      <c r="X1781" s="8849" t="s">
        <v>37</v>
      </c>
      <c r="Y1781" s="8859"/>
      <c r="Z1781" s="8929" t="s">
        <v>45</v>
      </c>
      <c r="AA1781" s="592"/>
      <c r="AB1781" s="9676" t="s">
        <v>5537</v>
      </c>
      <c r="AC1781" s="8912">
        <v>0</v>
      </c>
      <c r="AD1781" s="722">
        <v>9667</v>
      </c>
      <c r="AE1781" s="8912">
        <f>SUM(AD1781*P1781+AD1782*P1782+AC1781)</f>
        <v>788286</v>
      </c>
      <c r="AF1781" s="247"/>
      <c r="AG1781" s="334"/>
    </row>
    <row r="1782" spans="1:33" ht="30" customHeight="1">
      <c r="A1782" s="893" t="s">
        <v>6957</v>
      </c>
      <c r="B1782" s="9021"/>
      <c r="C1782" s="8845"/>
      <c r="D1782" s="8845"/>
      <c r="E1782" s="8866"/>
      <c r="F1782" s="8878"/>
      <c r="G1782" s="8850"/>
      <c r="H1782" s="8850"/>
      <c r="I1782" s="8850"/>
      <c r="J1782" s="8854"/>
      <c r="K1782" s="8848"/>
      <c r="L1782" s="775" t="s">
        <v>8651</v>
      </c>
      <c r="M1782" s="8869"/>
      <c r="N1782" s="834" t="s">
        <v>6905</v>
      </c>
      <c r="O1782" s="675">
        <v>8</v>
      </c>
      <c r="P1782" s="119">
        <v>18</v>
      </c>
      <c r="Q1782" s="8892"/>
      <c r="R1782" s="8860"/>
      <c r="S1782" s="712"/>
      <c r="T1782" s="712"/>
      <c r="U1782" s="8860"/>
      <c r="V1782" s="8850"/>
      <c r="W1782" s="8860"/>
      <c r="X1782" s="8850"/>
      <c r="Y1782" s="8860"/>
      <c r="Z1782" s="8894"/>
      <c r="AA1782" s="592"/>
      <c r="AB1782" s="9678"/>
      <c r="AC1782" s="8913"/>
      <c r="AD1782" s="722">
        <v>18015</v>
      </c>
      <c r="AE1782" s="8913"/>
      <c r="AF1782" s="30"/>
      <c r="AG1782" s="419"/>
    </row>
    <row r="1783" spans="1:33" ht="30" customHeight="1">
      <c r="A1783" s="614" t="s">
        <v>6972</v>
      </c>
      <c r="B1783" s="5097" t="s">
        <v>6622</v>
      </c>
      <c r="C1783" s="764">
        <v>45327</v>
      </c>
      <c r="D1783" s="764">
        <v>45335</v>
      </c>
      <c r="E1783" s="655"/>
      <c r="F1783" s="833"/>
      <c r="G1783" s="710">
        <v>8588</v>
      </c>
      <c r="H1783" s="1118" t="s">
        <v>6509</v>
      </c>
      <c r="I1783" s="1091"/>
      <c r="J1783" s="1120" t="s">
        <v>6218</v>
      </c>
      <c r="K1783" s="1114" t="s">
        <v>6623</v>
      </c>
      <c r="L1783" s="756" t="s">
        <v>76</v>
      </c>
      <c r="M1783" s="771" t="s">
        <v>6661</v>
      </c>
      <c r="N1783" s="969"/>
      <c r="O1783" s="675">
        <v>4</v>
      </c>
      <c r="P1783" s="119">
        <v>3</v>
      </c>
      <c r="Q1783" s="1110" t="s">
        <v>6624</v>
      </c>
      <c r="R1783" s="712"/>
      <c r="S1783" s="712"/>
      <c r="T1783" s="712"/>
      <c r="U1783" s="712"/>
      <c r="V1783" s="721" t="s">
        <v>2073</v>
      </c>
      <c r="W1783" s="714"/>
      <c r="X1783" s="619" t="s">
        <v>37</v>
      </c>
      <c r="Y1783" s="712"/>
      <c r="Z1783" s="3786" t="s">
        <v>45</v>
      </c>
      <c r="AA1783" s="592"/>
      <c r="AB1783" s="3866" t="s">
        <v>5543</v>
      </c>
      <c r="AC1783" s="722">
        <v>1500</v>
      </c>
      <c r="AD1783" s="722">
        <v>6700</v>
      </c>
      <c r="AE1783" s="722">
        <f t="shared" ref="AE1783:AE1790" si="87">SUM(AD1783*P1783+AC1783)</f>
        <v>21600</v>
      </c>
      <c r="AF1783" s="42">
        <v>26</v>
      </c>
      <c r="AG1783" s="273" t="s">
        <v>362</v>
      </c>
    </row>
    <row r="1784" spans="1:33" ht="30" customHeight="1">
      <c r="A1784" s="614" t="s">
        <v>6961</v>
      </c>
      <c r="B1784" s="5097" t="s">
        <v>6625</v>
      </c>
      <c r="C1784" s="764">
        <v>45323</v>
      </c>
      <c r="D1784" s="764">
        <v>45335</v>
      </c>
      <c r="E1784" s="593"/>
      <c r="F1784" s="833"/>
      <c r="G1784" s="710">
        <v>8623</v>
      </c>
      <c r="H1784" s="1118" t="s">
        <v>6626</v>
      </c>
      <c r="I1784" s="1091"/>
      <c r="J1784" s="1120" t="s">
        <v>6627</v>
      </c>
      <c r="K1784" s="1114" t="s">
        <v>6628</v>
      </c>
      <c r="L1784" s="756" t="s">
        <v>173</v>
      </c>
      <c r="M1784" s="771" t="s">
        <v>6662</v>
      </c>
      <c r="N1784" s="969"/>
      <c r="O1784" s="675">
        <v>1</v>
      </c>
      <c r="P1784" s="675">
        <v>1</v>
      </c>
      <c r="Q1784" s="1110" t="s">
        <v>6629</v>
      </c>
      <c r="R1784" s="712"/>
      <c r="S1784" s="712"/>
      <c r="T1784" s="712"/>
      <c r="U1784" s="712"/>
      <c r="V1784" s="619" t="s">
        <v>2073</v>
      </c>
      <c r="W1784" s="714"/>
      <c r="X1784" s="619" t="s">
        <v>37</v>
      </c>
      <c r="Y1784" s="712"/>
      <c r="Z1784" s="726" t="s">
        <v>45</v>
      </c>
      <c r="AA1784" s="592"/>
      <c r="AB1784" s="3866" t="s">
        <v>5537</v>
      </c>
      <c r="AC1784" s="722">
        <v>4500</v>
      </c>
      <c r="AD1784" s="722">
        <v>6850</v>
      </c>
      <c r="AE1784" s="722">
        <f t="shared" si="87"/>
        <v>11350</v>
      </c>
      <c r="AF1784" s="31"/>
      <c r="AG1784" s="26"/>
    </row>
    <row r="1785" spans="1:33" ht="30" customHeight="1">
      <c r="A1785" s="592" t="s">
        <v>6961</v>
      </c>
      <c r="B1785" s="1014" t="s">
        <v>6630</v>
      </c>
      <c r="C1785" s="764">
        <v>45323</v>
      </c>
      <c r="D1785" s="764">
        <v>45335</v>
      </c>
      <c r="E1785" s="593"/>
      <c r="F1785" s="833"/>
      <c r="G1785" s="710">
        <v>8623</v>
      </c>
      <c r="H1785" s="1118" t="s">
        <v>6631</v>
      </c>
      <c r="I1785" s="1091"/>
      <c r="J1785" s="1120" t="s">
        <v>6632</v>
      </c>
      <c r="K1785" s="1114" t="s">
        <v>6633</v>
      </c>
      <c r="L1785" s="756" t="s">
        <v>128</v>
      </c>
      <c r="M1785" s="771" t="s">
        <v>6663</v>
      </c>
      <c r="N1785" s="969"/>
      <c r="O1785" s="675">
        <v>3</v>
      </c>
      <c r="P1785" s="675">
        <v>3</v>
      </c>
      <c r="Q1785" s="1110" t="s">
        <v>6634</v>
      </c>
      <c r="R1785" s="712"/>
      <c r="S1785" s="712"/>
      <c r="T1785" s="712"/>
      <c r="U1785" s="712"/>
      <c r="V1785" s="1003" t="s">
        <v>2073</v>
      </c>
      <c r="W1785" s="714"/>
      <c r="X1785" s="1003" t="s">
        <v>37</v>
      </c>
      <c r="Y1785" s="712"/>
      <c r="Z1785" s="726" t="s">
        <v>45</v>
      </c>
      <c r="AA1785" s="592"/>
      <c r="AB1785" s="3866" t="s">
        <v>5542</v>
      </c>
      <c r="AC1785" s="722">
        <v>3000</v>
      </c>
      <c r="AD1785" s="722">
        <v>6850</v>
      </c>
      <c r="AE1785" s="722">
        <f t="shared" si="87"/>
        <v>23550</v>
      </c>
      <c r="AF1785" s="31"/>
      <c r="AG1785" s="26"/>
    </row>
    <row r="1786" spans="1:33" ht="30" customHeight="1">
      <c r="A1786" s="614" t="s">
        <v>6961</v>
      </c>
      <c r="B1786" s="5097" t="s">
        <v>6635</v>
      </c>
      <c r="C1786" s="764">
        <v>45324</v>
      </c>
      <c r="D1786" s="764">
        <v>45337</v>
      </c>
      <c r="E1786" s="593"/>
      <c r="F1786" s="833"/>
      <c r="G1786" s="710">
        <v>8623</v>
      </c>
      <c r="H1786" s="1118" t="s">
        <v>3074</v>
      </c>
      <c r="I1786" s="1091"/>
      <c r="J1786" s="1120" t="s">
        <v>6636</v>
      </c>
      <c r="K1786" s="1114" t="s">
        <v>6637</v>
      </c>
      <c r="L1786" s="756" t="s">
        <v>173</v>
      </c>
      <c r="M1786" s="771" t="s">
        <v>6664</v>
      </c>
      <c r="N1786" s="969"/>
      <c r="O1786" s="675">
        <v>1</v>
      </c>
      <c r="P1786" s="675">
        <v>1</v>
      </c>
      <c r="Q1786" s="1110" t="s">
        <v>6549</v>
      </c>
      <c r="R1786" s="712"/>
      <c r="S1786" s="712"/>
      <c r="T1786" s="712"/>
      <c r="U1786" s="712"/>
      <c r="V1786" s="619" t="s">
        <v>2073</v>
      </c>
      <c r="W1786" s="714"/>
      <c r="X1786" s="619" t="s">
        <v>37</v>
      </c>
      <c r="Y1786" s="712"/>
      <c r="Z1786" s="726" t="s">
        <v>45</v>
      </c>
      <c r="AA1786" s="592"/>
      <c r="AB1786" s="3866" t="s">
        <v>5542</v>
      </c>
      <c r="AC1786" s="722">
        <v>4500</v>
      </c>
      <c r="AD1786" s="722">
        <v>6850</v>
      </c>
      <c r="AE1786" s="722">
        <f t="shared" si="87"/>
        <v>11350</v>
      </c>
      <c r="AF1786" s="31"/>
      <c r="AG1786" s="26"/>
    </row>
    <row r="1787" spans="1:33" ht="30" customHeight="1">
      <c r="A1787" s="737" t="s">
        <v>6955</v>
      </c>
      <c r="B1787" s="5097" t="s">
        <v>6638</v>
      </c>
      <c r="C1787" s="764">
        <v>45324</v>
      </c>
      <c r="D1787" s="764">
        <v>45330</v>
      </c>
      <c r="E1787" s="655"/>
      <c r="F1787" s="833"/>
      <c r="G1787" s="710">
        <v>8591</v>
      </c>
      <c r="H1787" s="1118" t="s">
        <v>2083</v>
      </c>
      <c r="I1787" s="1091"/>
      <c r="J1787" s="1120" t="s">
        <v>6642</v>
      </c>
      <c r="K1787" s="1114" t="s">
        <v>6223</v>
      </c>
      <c r="L1787" s="756" t="s">
        <v>1102</v>
      </c>
      <c r="M1787" s="771" t="s">
        <v>6665</v>
      </c>
      <c r="N1787" s="969"/>
      <c r="O1787" s="675">
        <v>24</v>
      </c>
      <c r="P1787" s="675">
        <v>24</v>
      </c>
      <c r="Q1787" s="1110" t="s">
        <v>6639</v>
      </c>
      <c r="R1787" s="712"/>
      <c r="S1787" s="712"/>
      <c r="T1787" s="712"/>
      <c r="U1787" s="712"/>
      <c r="V1787" s="1004" t="s">
        <v>2073</v>
      </c>
      <c r="W1787" s="714"/>
      <c r="X1787" s="1004" t="s">
        <v>37</v>
      </c>
      <c r="Y1787" s="712"/>
      <c r="Z1787" s="726" t="s">
        <v>45</v>
      </c>
      <c r="AA1787" s="592"/>
      <c r="AB1787" s="3866" t="s">
        <v>5542</v>
      </c>
      <c r="AC1787" s="722">
        <v>0</v>
      </c>
      <c r="AD1787" s="722">
        <v>8019</v>
      </c>
      <c r="AE1787" s="722">
        <f t="shared" si="87"/>
        <v>192456</v>
      </c>
      <c r="AF1787" s="31"/>
      <c r="AG1787" s="26"/>
    </row>
    <row r="1788" spans="1:33" ht="30" customHeight="1">
      <c r="A1788" s="591" t="s">
        <v>6897</v>
      </c>
      <c r="B1788" s="5097" t="s">
        <v>6640</v>
      </c>
      <c r="C1788" s="764">
        <v>45324</v>
      </c>
      <c r="D1788" s="764">
        <v>45334</v>
      </c>
      <c r="E1788" s="655"/>
      <c r="F1788" s="833"/>
      <c r="G1788" s="710">
        <v>8602</v>
      </c>
      <c r="H1788" s="1118" t="s">
        <v>5874</v>
      </c>
      <c r="I1788" s="1091"/>
      <c r="J1788" s="1120" t="s">
        <v>6641</v>
      </c>
      <c r="K1788" s="1114" t="s">
        <v>6643</v>
      </c>
      <c r="L1788" s="756" t="s">
        <v>173</v>
      </c>
      <c r="M1788" s="771" t="s">
        <v>6666</v>
      </c>
      <c r="N1788" s="969"/>
      <c r="O1788" s="675">
        <v>1</v>
      </c>
      <c r="P1788" s="675">
        <v>1</v>
      </c>
      <c r="Q1788" s="1110" t="s">
        <v>6644</v>
      </c>
      <c r="R1788" s="712"/>
      <c r="S1788" s="712"/>
      <c r="T1788" s="712"/>
      <c r="U1788" s="712"/>
      <c r="V1788" s="834" t="s">
        <v>2073</v>
      </c>
      <c r="W1788" s="714"/>
      <c r="X1788" s="974" t="s">
        <v>37</v>
      </c>
      <c r="Y1788" s="712"/>
      <c r="Z1788" s="3786" t="s">
        <v>45</v>
      </c>
      <c r="AA1788" s="592"/>
      <c r="AB1788" s="3866" t="s">
        <v>5585</v>
      </c>
      <c r="AC1788" s="722">
        <v>2430</v>
      </c>
      <c r="AD1788" s="722">
        <v>8019</v>
      </c>
      <c r="AE1788" s="722">
        <f t="shared" si="87"/>
        <v>10449</v>
      </c>
      <c r="AF1788" s="31"/>
      <c r="AG1788" s="26"/>
    </row>
    <row r="1789" spans="1:33" ht="30" customHeight="1">
      <c r="A1789" s="737" t="s">
        <v>6973</v>
      </c>
      <c r="B1789" s="5097" t="s">
        <v>6645</v>
      </c>
      <c r="C1789" s="764">
        <v>45324</v>
      </c>
      <c r="D1789" s="764">
        <v>45330</v>
      </c>
      <c r="E1789" s="655"/>
      <c r="F1789" s="833"/>
      <c r="G1789" s="710">
        <v>8598</v>
      </c>
      <c r="H1789" s="1118" t="s">
        <v>1340</v>
      </c>
      <c r="I1789" s="1091"/>
      <c r="J1789" s="1120" t="s">
        <v>6646</v>
      </c>
      <c r="K1789" s="1114" t="s">
        <v>6487</v>
      </c>
      <c r="L1789" s="756" t="s">
        <v>28</v>
      </c>
      <c r="M1789" s="771" t="s">
        <v>6667</v>
      </c>
      <c r="N1789" s="969"/>
      <c r="O1789" s="675">
        <v>2</v>
      </c>
      <c r="P1789" s="675">
        <v>2</v>
      </c>
      <c r="Q1789" s="1110" t="s">
        <v>6647</v>
      </c>
      <c r="R1789" s="712"/>
      <c r="S1789" s="712"/>
      <c r="T1789" s="712"/>
      <c r="U1789" s="712"/>
      <c r="V1789" s="619" t="s">
        <v>2073</v>
      </c>
      <c r="W1789" s="714"/>
      <c r="X1789" s="999" t="s">
        <v>37</v>
      </c>
      <c r="Y1789" s="712"/>
      <c r="Z1789" s="3786" t="s">
        <v>45</v>
      </c>
      <c r="AA1789" s="592"/>
      <c r="AB1789" s="3866" t="s">
        <v>5585</v>
      </c>
      <c r="AC1789" s="722">
        <v>0</v>
      </c>
      <c r="AD1789" s="722">
        <v>6272.02</v>
      </c>
      <c r="AE1789" s="722">
        <f t="shared" si="87"/>
        <v>12544.04</v>
      </c>
      <c r="AF1789" s="42">
        <v>38</v>
      </c>
      <c r="AG1789" s="273" t="s">
        <v>362</v>
      </c>
    </row>
    <row r="1790" spans="1:33" ht="30" customHeight="1">
      <c r="A1790" s="737" t="s">
        <v>6973</v>
      </c>
      <c r="B1790" s="5097" t="s">
        <v>6648</v>
      </c>
      <c r="C1790" s="764">
        <v>45327</v>
      </c>
      <c r="D1790" s="764">
        <v>45337</v>
      </c>
      <c r="E1790" s="655"/>
      <c r="F1790" s="833"/>
      <c r="G1790" s="710">
        <v>8598</v>
      </c>
      <c r="H1790" s="1118" t="s">
        <v>6649</v>
      </c>
      <c r="I1790" s="1091"/>
      <c r="J1790" s="1120" t="s">
        <v>6650</v>
      </c>
      <c r="K1790" s="1114" t="s">
        <v>6651</v>
      </c>
      <c r="L1790" s="756" t="s">
        <v>193</v>
      </c>
      <c r="M1790" s="771" t="s">
        <v>6668</v>
      </c>
      <c r="N1790" s="969"/>
      <c r="O1790" s="675">
        <v>6</v>
      </c>
      <c r="P1790" s="675">
        <v>6</v>
      </c>
      <c r="Q1790" s="1110" t="s">
        <v>6652</v>
      </c>
      <c r="R1790" s="712"/>
      <c r="S1790" s="712"/>
      <c r="T1790" s="712"/>
      <c r="U1790" s="712"/>
      <c r="V1790" s="835" t="s">
        <v>2073</v>
      </c>
      <c r="W1790" s="714"/>
      <c r="X1790" s="990" t="s">
        <v>37</v>
      </c>
      <c r="Y1790" s="712"/>
      <c r="Z1790" s="3786" t="s">
        <v>45</v>
      </c>
      <c r="AA1790" s="592"/>
      <c r="AB1790" s="3866" t="s">
        <v>5537</v>
      </c>
      <c r="AC1790" s="722">
        <v>4500</v>
      </c>
      <c r="AD1790" s="722">
        <v>6272.02</v>
      </c>
      <c r="AE1790" s="722">
        <f t="shared" si="87"/>
        <v>42132.12</v>
      </c>
      <c r="AF1790" s="31"/>
      <c r="AG1790" s="26"/>
    </row>
    <row r="1791" spans="1:33" ht="30" customHeight="1">
      <c r="A1791" s="737" t="s">
        <v>6966</v>
      </c>
      <c r="B1791" s="9020" t="s">
        <v>6653</v>
      </c>
      <c r="C1791" s="8843">
        <v>45327</v>
      </c>
      <c r="D1791" s="8843">
        <v>45384</v>
      </c>
      <c r="E1791" s="8864"/>
      <c r="F1791" s="8877"/>
      <c r="G1791" s="8849">
        <v>5940</v>
      </c>
      <c r="H1791" s="8849" t="s">
        <v>6654</v>
      </c>
      <c r="I1791" s="8849"/>
      <c r="J1791" s="9602" t="s">
        <v>6655</v>
      </c>
      <c r="K1791" s="8879" t="s">
        <v>6656</v>
      </c>
      <c r="L1791" s="1036" t="s">
        <v>193</v>
      </c>
      <c r="M1791" s="8868" t="s">
        <v>6669</v>
      </c>
      <c r="N1791" s="8988"/>
      <c r="O1791" s="679">
        <v>6</v>
      </c>
      <c r="P1791" s="679">
        <v>6</v>
      </c>
      <c r="Q1791" s="8879" t="s">
        <v>6657</v>
      </c>
      <c r="R1791" s="8859"/>
      <c r="S1791" s="712"/>
      <c r="T1791" s="712"/>
      <c r="U1791" s="712"/>
      <c r="V1791" s="9651" t="s">
        <v>2073</v>
      </c>
      <c r="W1791" s="714"/>
      <c r="X1791" s="9651" t="s">
        <v>37</v>
      </c>
      <c r="Y1791" s="712"/>
      <c r="Z1791" s="9682" t="s">
        <v>45</v>
      </c>
      <c r="AA1791" s="592"/>
      <c r="AB1791" s="9676" t="s">
        <v>5539</v>
      </c>
      <c r="AC1791" s="8912">
        <v>34500</v>
      </c>
      <c r="AD1791" s="722">
        <v>11385</v>
      </c>
      <c r="AE1791" s="8912">
        <f>SUM(AD1791*P1791+AD1792*P1792+AC1791)</f>
        <v>192900</v>
      </c>
      <c r="AF1791" s="247"/>
      <c r="AG1791" s="334"/>
    </row>
    <row r="1792" spans="1:33" ht="30" customHeight="1">
      <c r="A1792" s="737" t="s">
        <v>6966</v>
      </c>
      <c r="B1792" s="9021"/>
      <c r="C1792" s="8845"/>
      <c r="D1792" s="8845"/>
      <c r="E1792" s="8866"/>
      <c r="F1792" s="8878"/>
      <c r="G1792" s="8850"/>
      <c r="H1792" s="8850"/>
      <c r="I1792" s="8850"/>
      <c r="J1792" s="8854"/>
      <c r="K1792" s="8848"/>
      <c r="L1792" s="884" t="s">
        <v>2746</v>
      </c>
      <c r="M1792" s="8869"/>
      <c r="N1792" s="8989"/>
      <c r="O1792" s="675">
        <v>1</v>
      </c>
      <c r="P1792" s="675">
        <v>1</v>
      </c>
      <c r="Q1792" s="8892"/>
      <c r="R1792" s="8860"/>
      <c r="S1792" s="712"/>
      <c r="T1792" s="712"/>
      <c r="U1792" s="712"/>
      <c r="V1792" s="8850"/>
      <c r="W1792" s="714"/>
      <c r="X1792" s="8850"/>
      <c r="Y1792" s="712"/>
      <c r="Z1792" s="8894"/>
      <c r="AA1792" s="592"/>
      <c r="AB1792" s="8908"/>
      <c r="AC1792" s="8913"/>
      <c r="AD1792" s="722">
        <v>90090</v>
      </c>
      <c r="AE1792" s="8913"/>
      <c r="AF1792" s="30"/>
      <c r="AG1792" s="419"/>
    </row>
    <row r="1793" spans="1:33" ht="30" customHeight="1">
      <c r="A1793" s="614" t="s">
        <v>6961</v>
      </c>
      <c r="B1793" s="1014" t="s">
        <v>6670</v>
      </c>
      <c r="C1793" s="764">
        <v>45327</v>
      </c>
      <c r="D1793" s="764">
        <v>45336</v>
      </c>
      <c r="E1793" s="593"/>
      <c r="F1793" s="833"/>
      <c r="G1793" s="710">
        <v>8623</v>
      </c>
      <c r="H1793" s="1118" t="s">
        <v>1391</v>
      </c>
      <c r="I1793" s="1091"/>
      <c r="J1793" s="1120" t="s">
        <v>6671</v>
      </c>
      <c r="K1793" s="1114" t="s">
        <v>6672</v>
      </c>
      <c r="L1793" s="756" t="s">
        <v>173</v>
      </c>
      <c r="M1793" s="771" t="s">
        <v>6687</v>
      </c>
      <c r="N1793" s="969"/>
      <c r="O1793" s="675">
        <v>1</v>
      </c>
      <c r="P1793" s="675">
        <v>1</v>
      </c>
      <c r="Q1793" s="1110" t="s">
        <v>6673</v>
      </c>
      <c r="R1793" s="712"/>
      <c r="S1793" s="712"/>
      <c r="T1793" s="712"/>
      <c r="U1793" s="712"/>
      <c r="V1793" s="619" t="s">
        <v>2073</v>
      </c>
      <c r="W1793" s="714"/>
      <c r="X1793" s="619" t="s">
        <v>37</v>
      </c>
      <c r="Y1793" s="712"/>
      <c r="Z1793" s="726" t="s">
        <v>45</v>
      </c>
      <c r="AA1793" s="592"/>
      <c r="AB1793" s="3866" t="s">
        <v>5538</v>
      </c>
      <c r="AC1793" s="722">
        <v>2000</v>
      </c>
      <c r="AD1793" s="722">
        <v>6850</v>
      </c>
      <c r="AE1793" s="722">
        <f t="shared" ref="AE1793:AE1801" si="88">SUM(AD1793*P1793+AC1793)</f>
        <v>8850</v>
      </c>
      <c r="AF1793" s="31"/>
      <c r="AG1793" s="26"/>
    </row>
    <row r="1794" spans="1:33" ht="30" customHeight="1">
      <c r="A1794" s="614" t="s">
        <v>6961</v>
      </c>
      <c r="B1794" s="5097" t="s">
        <v>6674</v>
      </c>
      <c r="C1794" s="764">
        <v>45328</v>
      </c>
      <c r="D1794" s="764">
        <v>45338</v>
      </c>
      <c r="E1794" s="593"/>
      <c r="F1794" s="833"/>
      <c r="G1794" s="710">
        <v>8623</v>
      </c>
      <c r="H1794" s="1118" t="s">
        <v>6675</v>
      </c>
      <c r="I1794" s="1091"/>
      <c r="J1794" s="1120" t="s">
        <v>6676</v>
      </c>
      <c r="K1794" s="1114" t="s">
        <v>6677</v>
      </c>
      <c r="L1794" s="756" t="s">
        <v>173</v>
      </c>
      <c r="M1794" s="771" t="s">
        <v>6688</v>
      </c>
      <c r="N1794" s="969"/>
      <c r="O1794" s="675">
        <v>1</v>
      </c>
      <c r="P1794" s="675">
        <v>1</v>
      </c>
      <c r="Q1794" s="1110" t="s">
        <v>6549</v>
      </c>
      <c r="R1794" s="712"/>
      <c r="S1794" s="712"/>
      <c r="T1794" s="712"/>
      <c r="U1794" s="712"/>
      <c r="V1794" s="1002" t="s">
        <v>2073</v>
      </c>
      <c r="W1794" s="714"/>
      <c r="X1794" s="1002" t="s">
        <v>37</v>
      </c>
      <c r="Y1794" s="712"/>
      <c r="Z1794" s="726" t="s">
        <v>45</v>
      </c>
      <c r="AA1794" s="592"/>
      <c r="AB1794" s="3866" t="s">
        <v>5541</v>
      </c>
      <c r="AC1794" s="722">
        <v>3000</v>
      </c>
      <c r="AD1794" s="722">
        <v>6850</v>
      </c>
      <c r="AE1794" s="722">
        <f t="shared" si="88"/>
        <v>9850</v>
      </c>
      <c r="AF1794" s="31"/>
      <c r="AG1794" s="26"/>
    </row>
    <row r="1795" spans="1:33" ht="30" customHeight="1">
      <c r="A1795" s="591" t="s">
        <v>6900</v>
      </c>
      <c r="B1795" s="5097" t="s">
        <v>6678</v>
      </c>
      <c r="C1795" s="764">
        <v>45327</v>
      </c>
      <c r="D1795" s="764">
        <v>45331</v>
      </c>
      <c r="E1795" s="655"/>
      <c r="F1795" s="833"/>
      <c r="G1795" s="710" t="s">
        <v>6679</v>
      </c>
      <c r="H1795" s="1118" t="s">
        <v>5879</v>
      </c>
      <c r="I1795" s="1091"/>
      <c r="J1795" s="1120" t="s">
        <v>6680</v>
      </c>
      <c r="K1795" s="1114" t="s">
        <v>6681</v>
      </c>
      <c r="L1795" s="756" t="s">
        <v>173</v>
      </c>
      <c r="M1795" s="771" t="s">
        <v>6689</v>
      </c>
      <c r="N1795" s="969"/>
      <c r="O1795" s="675">
        <v>1</v>
      </c>
      <c r="P1795" s="675">
        <v>1</v>
      </c>
      <c r="Q1795" s="1110" t="s">
        <v>6682</v>
      </c>
      <c r="R1795" s="712"/>
      <c r="S1795" s="712"/>
      <c r="T1795" s="712"/>
      <c r="U1795" s="712"/>
      <c r="V1795" s="991" t="s">
        <v>2073</v>
      </c>
      <c r="W1795" s="714"/>
      <c r="X1795" s="619" t="s">
        <v>37</v>
      </c>
      <c r="Y1795" s="712"/>
      <c r="Z1795" s="3786" t="s">
        <v>45</v>
      </c>
      <c r="AA1795" s="592"/>
      <c r="AB1795" s="3866" t="s">
        <v>5539</v>
      </c>
      <c r="AC1795" s="722">
        <v>0</v>
      </c>
      <c r="AD1795" s="722">
        <v>5940</v>
      </c>
      <c r="AE1795" s="722">
        <f t="shared" si="88"/>
        <v>5940</v>
      </c>
      <c r="AF1795" s="31"/>
      <c r="AG1795" s="26"/>
    </row>
    <row r="1796" spans="1:33" ht="30" customHeight="1">
      <c r="A1796" s="737" t="s">
        <v>6973</v>
      </c>
      <c r="B1796" s="5097" t="s">
        <v>6683</v>
      </c>
      <c r="C1796" s="764">
        <v>45328</v>
      </c>
      <c r="D1796" s="764">
        <v>45338</v>
      </c>
      <c r="E1796" s="655"/>
      <c r="F1796" s="833"/>
      <c r="G1796" s="710">
        <v>8598</v>
      </c>
      <c r="H1796" s="1118" t="s">
        <v>6631</v>
      </c>
      <c r="I1796" s="1091" t="s">
        <v>25</v>
      </c>
      <c r="J1796" s="1120" t="s">
        <v>6684</v>
      </c>
      <c r="K1796" s="1114" t="s">
        <v>6685</v>
      </c>
      <c r="L1796" s="756" t="s">
        <v>128</v>
      </c>
      <c r="M1796" s="771" t="s">
        <v>6690</v>
      </c>
      <c r="N1796" s="969"/>
      <c r="O1796" s="675">
        <v>3</v>
      </c>
      <c r="P1796" s="675">
        <v>3</v>
      </c>
      <c r="Q1796" s="1110" t="s">
        <v>6686</v>
      </c>
      <c r="R1796" s="712"/>
      <c r="S1796" s="712"/>
      <c r="T1796" s="712"/>
      <c r="U1796" s="712"/>
      <c r="V1796" s="743" t="s">
        <v>2073</v>
      </c>
      <c r="W1796" s="714"/>
      <c r="X1796" s="743" t="s">
        <v>37</v>
      </c>
      <c r="Y1796" s="712"/>
      <c r="Z1796" s="3786" t="s">
        <v>45</v>
      </c>
      <c r="AA1796" s="592"/>
      <c r="AB1796" s="3866" t="s">
        <v>5539</v>
      </c>
      <c r="AC1796" s="722">
        <v>4500</v>
      </c>
      <c r="AD1796" s="722">
        <v>6272.02</v>
      </c>
      <c r="AE1796" s="722">
        <f t="shared" si="88"/>
        <v>23316.06</v>
      </c>
      <c r="AF1796" s="31"/>
      <c r="AG1796" s="26"/>
    </row>
    <row r="1797" spans="1:33" ht="30" customHeight="1">
      <c r="A1797" s="737" t="s">
        <v>6974</v>
      </c>
      <c r="B1797" s="5097" t="s">
        <v>6692</v>
      </c>
      <c r="C1797" s="764">
        <v>45328</v>
      </c>
      <c r="D1797" s="764">
        <v>45334</v>
      </c>
      <c r="E1797" s="593"/>
      <c r="F1797" s="833"/>
      <c r="G1797" s="710">
        <v>8600</v>
      </c>
      <c r="H1797" s="1118" t="s">
        <v>4134</v>
      </c>
      <c r="I1797" s="1091"/>
      <c r="J1797" s="1120" t="s">
        <v>6693</v>
      </c>
      <c r="K1797" s="1114" t="s">
        <v>6694</v>
      </c>
      <c r="L1797" s="756" t="s">
        <v>173</v>
      </c>
      <c r="M1797" s="771" t="s">
        <v>6718</v>
      </c>
      <c r="N1797" s="969"/>
      <c r="O1797" s="675">
        <v>1</v>
      </c>
      <c r="P1797" s="675">
        <v>1</v>
      </c>
      <c r="Q1797" s="1110" t="s">
        <v>6695</v>
      </c>
      <c r="R1797" s="712"/>
      <c r="S1797" s="712"/>
      <c r="T1797" s="712"/>
      <c r="U1797" s="712"/>
      <c r="V1797" s="619" t="s">
        <v>2073</v>
      </c>
      <c r="W1797" s="714"/>
      <c r="X1797" s="619" t="s">
        <v>37</v>
      </c>
      <c r="Y1797" s="712"/>
      <c r="Z1797" s="726" t="s">
        <v>45</v>
      </c>
      <c r="AA1797" s="592"/>
      <c r="AB1797" s="3866" t="s">
        <v>5537</v>
      </c>
      <c r="AC1797" s="722">
        <v>0</v>
      </c>
      <c r="AD1797" s="722">
        <v>7425</v>
      </c>
      <c r="AE1797" s="722">
        <f t="shared" si="88"/>
        <v>7425</v>
      </c>
      <c r="AF1797" s="31"/>
      <c r="AG1797" s="26"/>
    </row>
    <row r="1798" spans="1:33" ht="30" customHeight="1">
      <c r="A1798" s="614" t="s">
        <v>6961</v>
      </c>
      <c r="B1798" s="5097" t="s">
        <v>6696</v>
      </c>
      <c r="C1798" s="764">
        <v>45328</v>
      </c>
      <c r="D1798" s="764">
        <v>45334</v>
      </c>
      <c r="E1798" s="655"/>
      <c r="F1798" s="833"/>
      <c r="G1798" s="710">
        <v>8623</v>
      </c>
      <c r="H1798" s="1118" t="s">
        <v>6697</v>
      </c>
      <c r="I1798" s="1091"/>
      <c r="J1798" s="1126" t="s">
        <v>6698</v>
      </c>
      <c r="K1798" s="1114" t="s">
        <v>6515</v>
      </c>
      <c r="L1798" s="756" t="s">
        <v>173</v>
      </c>
      <c r="M1798" s="771" t="s">
        <v>6719</v>
      </c>
      <c r="N1798" s="969"/>
      <c r="O1798" s="675">
        <v>1</v>
      </c>
      <c r="P1798" s="675">
        <v>1</v>
      </c>
      <c r="Q1798" s="1110" t="s">
        <v>6549</v>
      </c>
      <c r="R1798" s="712"/>
      <c r="S1798" s="712"/>
      <c r="T1798" s="712"/>
      <c r="U1798" s="712"/>
      <c r="V1798" s="1005" t="s">
        <v>2073</v>
      </c>
      <c r="W1798" s="714"/>
      <c r="X1798" s="1005" t="s">
        <v>37</v>
      </c>
      <c r="Y1798" s="712"/>
      <c r="Z1798" s="726" t="s">
        <v>45</v>
      </c>
      <c r="AA1798" s="592"/>
      <c r="AB1798" s="3866" t="s">
        <v>5542</v>
      </c>
      <c r="AC1798" s="722">
        <v>0</v>
      </c>
      <c r="AD1798" s="722">
        <v>6850</v>
      </c>
      <c r="AE1798" s="722">
        <f t="shared" si="88"/>
        <v>6850</v>
      </c>
      <c r="AF1798" s="31"/>
      <c r="AG1798" s="26"/>
    </row>
    <row r="1799" spans="1:33" ht="30" customHeight="1">
      <c r="A1799" s="592" t="s">
        <v>6961</v>
      </c>
      <c r="B1799" s="1014" t="s">
        <v>6699</v>
      </c>
      <c r="C1799" s="764">
        <v>45328</v>
      </c>
      <c r="D1799" s="764">
        <v>45338</v>
      </c>
      <c r="E1799" s="593"/>
      <c r="F1799" s="833"/>
      <c r="G1799" s="710">
        <v>8623</v>
      </c>
      <c r="H1799" s="1118" t="s">
        <v>6700</v>
      </c>
      <c r="I1799" s="1091"/>
      <c r="J1799" s="1127" t="s">
        <v>6701</v>
      </c>
      <c r="K1799" s="1114" t="s">
        <v>6602</v>
      </c>
      <c r="L1799" s="756" t="s">
        <v>128</v>
      </c>
      <c r="M1799" s="771" t="s">
        <v>6720</v>
      </c>
      <c r="N1799" s="969"/>
      <c r="O1799" s="675">
        <v>3</v>
      </c>
      <c r="P1799" s="675">
        <v>3</v>
      </c>
      <c r="Q1799" s="1110" t="s">
        <v>6702</v>
      </c>
      <c r="R1799" s="712"/>
      <c r="S1799" s="712"/>
      <c r="T1799" s="712"/>
      <c r="U1799" s="712"/>
      <c r="V1799" s="619" t="s">
        <v>2073</v>
      </c>
      <c r="W1799" s="714"/>
      <c r="X1799" s="619" t="s">
        <v>37</v>
      </c>
      <c r="Y1799" s="712"/>
      <c r="Z1799" s="726" t="s">
        <v>45</v>
      </c>
      <c r="AA1799" s="592"/>
      <c r="AB1799" s="3866" t="s">
        <v>5585</v>
      </c>
      <c r="AC1799" s="722">
        <v>3000</v>
      </c>
      <c r="AD1799" s="722">
        <v>6850</v>
      </c>
      <c r="AE1799" s="722">
        <f t="shared" si="88"/>
        <v>23550</v>
      </c>
      <c r="AF1799" s="31"/>
      <c r="AG1799" s="26"/>
    </row>
    <row r="1800" spans="1:33" ht="30" customHeight="1">
      <c r="A1800" s="614" t="s">
        <v>6949</v>
      </c>
      <c r="B1800" s="5097" t="s">
        <v>6703</v>
      </c>
      <c r="C1800" s="764">
        <v>45328</v>
      </c>
      <c r="D1800" s="764">
        <v>45338</v>
      </c>
      <c r="E1800" s="655"/>
      <c r="F1800" s="833"/>
      <c r="G1800" s="710">
        <v>8615</v>
      </c>
      <c r="H1800" s="1118" t="s">
        <v>4695</v>
      </c>
      <c r="I1800" s="1091" t="s">
        <v>92</v>
      </c>
      <c r="J1800" s="1127" t="s">
        <v>6704</v>
      </c>
      <c r="K1800" s="1114" t="s">
        <v>6705</v>
      </c>
      <c r="L1800" s="756" t="s">
        <v>193</v>
      </c>
      <c r="M1800" s="771" t="s">
        <v>6721</v>
      </c>
      <c r="N1800" s="969"/>
      <c r="O1800" s="675">
        <v>6</v>
      </c>
      <c r="P1800" s="675">
        <v>6</v>
      </c>
      <c r="Q1800" s="1110" t="s">
        <v>6706</v>
      </c>
      <c r="R1800" s="712"/>
      <c r="S1800" s="712"/>
      <c r="T1800" s="712"/>
      <c r="U1800" s="712"/>
      <c r="V1800" s="985" t="s">
        <v>2073</v>
      </c>
      <c r="W1800" s="714"/>
      <c r="X1800" s="985" t="s">
        <v>37</v>
      </c>
      <c r="Y1800" s="712"/>
      <c r="Z1800" s="726" t="s">
        <v>45</v>
      </c>
      <c r="AA1800" s="592"/>
      <c r="AB1800" s="3866" t="s">
        <v>5542</v>
      </c>
      <c r="AC1800" s="722">
        <v>6750</v>
      </c>
      <c r="AD1800" s="722">
        <v>5973.51</v>
      </c>
      <c r="AE1800" s="722">
        <f t="shared" si="88"/>
        <v>42591.06</v>
      </c>
      <c r="AF1800" s="31"/>
      <c r="AG1800" s="26"/>
    </row>
    <row r="1801" spans="1:33" ht="30" customHeight="1">
      <c r="A1801" s="614" t="s">
        <v>6952</v>
      </c>
      <c r="B1801" s="5097" t="s">
        <v>6707</v>
      </c>
      <c r="C1801" s="764">
        <v>45328</v>
      </c>
      <c r="D1801" s="764">
        <v>45337</v>
      </c>
      <c r="E1801" s="593"/>
      <c r="F1801" s="833"/>
      <c r="G1801" s="710">
        <v>8646</v>
      </c>
      <c r="H1801" s="1118" t="s">
        <v>6708</v>
      </c>
      <c r="I1801" s="1091" t="s">
        <v>25</v>
      </c>
      <c r="J1801" s="1127" t="s">
        <v>6709</v>
      </c>
      <c r="K1801" s="1114" t="s">
        <v>6710</v>
      </c>
      <c r="L1801" s="756" t="s">
        <v>193</v>
      </c>
      <c r="M1801" s="771" t="s">
        <v>6722</v>
      </c>
      <c r="N1801" s="969"/>
      <c r="O1801" s="675">
        <v>6</v>
      </c>
      <c r="P1801" s="675">
        <v>6</v>
      </c>
      <c r="Q1801" s="1110" t="s">
        <v>6711</v>
      </c>
      <c r="R1801" s="712"/>
      <c r="S1801" s="712"/>
      <c r="T1801" s="712"/>
      <c r="U1801" s="712"/>
      <c r="V1801" s="619" t="s">
        <v>2073</v>
      </c>
      <c r="W1801" s="714"/>
      <c r="X1801" s="3165" t="s">
        <v>37</v>
      </c>
      <c r="Y1801" s="712"/>
      <c r="Z1801" s="726" t="s">
        <v>45</v>
      </c>
      <c r="AA1801" s="592"/>
      <c r="AB1801" s="3866" t="s">
        <v>5538</v>
      </c>
      <c r="AC1801" s="722">
        <v>4860</v>
      </c>
      <c r="AD1801" s="722">
        <v>7938</v>
      </c>
      <c r="AE1801" s="722">
        <f t="shared" si="88"/>
        <v>52488</v>
      </c>
      <c r="AF1801" s="31"/>
      <c r="AG1801" s="26"/>
    </row>
    <row r="1802" spans="1:33" ht="30" customHeight="1">
      <c r="A1802" s="614" t="s">
        <v>6951</v>
      </c>
      <c r="B1802" s="5097" t="s">
        <v>6712</v>
      </c>
      <c r="C1802" s="764">
        <v>45329</v>
      </c>
      <c r="D1802" s="764">
        <v>45335</v>
      </c>
      <c r="E1802" s="655"/>
      <c r="F1802" s="833"/>
      <c r="G1802" s="710">
        <v>8640</v>
      </c>
      <c r="H1802" s="1118"/>
      <c r="I1802" s="1091" t="s">
        <v>25</v>
      </c>
      <c r="J1802" s="3167" t="s">
        <v>6713</v>
      </c>
      <c r="K1802" s="1114" t="s">
        <v>6714</v>
      </c>
      <c r="L1802" s="775" t="s">
        <v>8657</v>
      </c>
      <c r="M1802" s="771" t="s">
        <v>6723</v>
      </c>
      <c r="N1802" s="892" t="s">
        <v>5039</v>
      </c>
      <c r="O1802" s="675">
        <v>32</v>
      </c>
      <c r="P1802" s="675">
        <v>32</v>
      </c>
      <c r="Q1802" s="1124" t="s">
        <v>6797</v>
      </c>
      <c r="R1802" s="712"/>
      <c r="S1802" s="712"/>
      <c r="T1802" s="712"/>
      <c r="U1802" s="712"/>
      <c r="V1802" s="980" t="s">
        <v>2073</v>
      </c>
      <c r="W1802" s="714"/>
      <c r="X1802" s="980" t="s">
        <v>37</v>
      </c>
      <c r="Y1802" s="712"/>
      <c r="Z1802" s="3803" t="s">
        <v>45</v>
      </c>
      <c r="AA1802" s="592"/>
      <c r="AB1802" s="3866" t="s">
        <v>5543</v>
      </c>
      <c r="AC1802" s="722">
        <v>0</v>
      </c>
      <c r="AD1802" s="722">
        <v>14550</v>
      </c>
      <c r="AE1802" s="722">
        <f>SUM(AD1802*P1802+AC1802)</f>
        <v>465600</v>
      </c>
      <c r="AF1802" s="31"/>
      <c r="AG1802" s="26"/>
    </row>
    <row r="1803" spans="1:33" ht="30" customHeight="1">
      <c r="A1803" s="614" t="s">
        <v>6965</v>
      </c>
      <c r="B1803" s="5097" t="s">
        <v>6715</v>
      </c>
      <c r="C1803" s="764">
        <v>45329</v>
      </c>
      <c r="D1803" s="764">
        <v>45338</v>
      </c>
      <c r="E1803" s="655"/>
      <c r="F1803" s="833"/>
      <c r="G1803" s="710">
        <v>8609</v>
      </c>
      <c r="H1803" s="1118" t="s">
        <v>6357</v>
      </c>
      <c r="I1803" s="1091"/>
      <c r="J1803" s="1127" t="s">
        <v>6716</v>
      </c>
      <c r="K1803" s="1114" t="s">
        <v>1185</v>
      </c>
      <c r="L1803" s="756" t="s">
        <v>173</v>
      </c>
      <c r="M1803" s="771" t="s">
        <v>6724</v>
      </c>
      <c r="N1803" s="969"/>
      <c r="O1803" s="675">
        <v>1</v>
      </c>
      <c r="P1803" s="675">
        <v>1</v>
      </c>
      <c r="Q1803" s="1110" t="s">
        <v>6717</v>
      </c>
      <c r="R1803" s="712"/>
      <c r="S1803" s="712"/>
      <c r="T1803" s="712"/>
      <c r="U1803" s="712"/>
      <c r="V1803" s="957" t="s">
        <v>2073</v>
      </c>
      <c r="W1803" s="714"/>
      <c r="X1803" s="3165" t="s">
        <v>37</v>
      </c>
      <c r="Y1803" s="712"/>
      <c r="Z1803" s="726" t="s">
        <v>45</v>
      </c>
      <c r="AA1803" s="592"/>
      <c r="AB1803" s="3866" t="s">
        <v>5537</v>
      </c>
      <c r="AC1803" s="722">
        <v>4500</v>
      </c>
      <c r="AD1803" s="722">
        <v>6400</v>
      </c>
      <c r="AE1803" s="722">
        <f>SUM(AD1803*P1803+AC1803)</f>
        <v>10900</v>
      </c>
      <c r="AF1803" s="31"/>
      <c r="AG1803" s="26"/>
    </row>
    <row r="1804" spans="1:33" ht="30" customHeight="1">
      <c r="A1804" s="737" t="s">
        <v>6974</v>
      </c>
      <c r="B1804" s="5097" t="s">
        <v>6725</v>
      </c>
      <c r="C1804" s="764">
        <v>45328</v>
      </c>
      <c r="D1804" s="764">
        <v>45334</v>
      </c>
      <c r="E1804" s="593"/>
      <c r="F1804" s="833"/>
      <c r="G1804" s="710">
        <v>8600</v>
      </c>
      <c r="H1804" s="1118" t="s">
        <v>6726</v>
      </c>
      <c r="I1804" s="1091"/>
      <c r="J1804" s="1127" t="s">
        <v>6727</v>
      </c>
      <c r="K1804" s="1114" t="s">
        <v>6728</v>
      </c>
      <c r="L1804" s="756" t="s">
        <v>28</v>
      </c>
      <c r="M1804" s="771" t="s">
        <v>6736</v>
      </c>
      <c r="N1804" s="969"/>
      <c r="O1804" s="675">
        <v>2</v>
      </c>
      <c r="P1804" s="675">
        <v>2</v>
      </c>
      <c r="Q1804" s="1110" t="s">
        <v>3447</v>
      </c>
      <c r="R1804" s="712"/>
      <c r="S1804" s="712"/>
      <c r="T1804" s="712"/>
      <c r="U1804" s="712"/>
      <c r="V1804" s="619" t="s">
        <v>2073</v>
      </c>
      <c r="W1804" s="714"/>
      <c r="X1804" s="619" t="s">
        <v>37</v>
      </c>
      <c r="Y1804" s="712"/>
      <c r="Z1804" s="726" t="s">
        <v>45</v>
      </c>
      <c r="AA1804" s="592"/>
      <c r="AB1804" s="3866" t="s">
        <v>5543</v>
      </c>
      <c r="AC1804" s="722">
        <v>0</v>
      </c>
      <c r="AD1804" s="722">
        <v>7425</v>
      </c>
      <c r="AE1804" s="722">
        <f>SUM(AD1804*P1804+AC1804)</f>
        <v>14850</v>
      </c>
      <c r="AF1804" s="31"/>
      <c r="AG1804" s="26"/>
    </row>
    <row r="1805" spans="1:33" ht="30" customHeight="1">
      <c r="A1805" s="737" t="s">
        <v>6973</v>
      </c>
      <c r="B1805" s="5097" t="s">
        <v>6729</v>
      </c>
      <c r="C1805" s="764">
        <v>45328</v>
      </c>
      <c r="D1805" s="764">
        <v>45334</v>
      </c>
      <c r="E1805" s="655"/>
      <c r="F1805" s="833"/>
      <c r="G1805" s="710">
        <v>8598</v>
      </c>
      <c r="H1805" s="1118" t="s">
        <v>4006</v>
      </c>
      <c r="I1805" s="1091"/>
      <c r="J1805" s="1127" t="s">
        <v>6730</v>
      </c>
      <c r="K1805" s="1114" t="s">
        <v>6487</v>
      </c>
      <c r="L1805" s="756" t="s">
        <v>28</v>
      </c>
      <c r="M1805" s="771" t="s">
        <v>6737</v>
      </c>
      <c r="N1805" s="969"/>
      <c r="O1805" s="675">
        <v>2</v>
      </c>
      <c r="P1805" s="675">
        <v>2</v>
      </c>
      <c r="Q1805" s="1110" t="s">
        <v>6731</v>
      </c>
      <c r="R1805" s="712"/>
      <c r="S1805" s="712"/>
      <c r="T1805" s="712"/>
      <c r="U1805" s="712"/>
      <c r="V1805" s="991" t="s">
        <v>2073</v>
      </c>
      <c r="W1805" s="714"/>
      <c r="X1805" s="1006" t="s">
        <v>37</v>
      </c>
      <c r="Y1805" s="712"/>
      <c r="Z1805" s="3786" t="s">
        <v>45</v>
      </c>
      <c r="AA1805" s="592"/>
      <c r="AB1805" s="3866" t="s">
        <v>5542</v>
      </c>
      <c r="AC1805" s="722">
        <v>0</v>
      </c>
      <c r="AD1805" s="722">
        <v>6272.02</v>
      </c>
      <c r="AE1805" s="722">
        <f>SUM(AD1805*P1805+AC1805)</f>
        <v>12544.04</v>
      </c>
      <c r="AF1805" s="31"/>
      <c r="AG1805" s="26"/>
    </row>
    <row r="1806" spans="1:33" ht="30" customHeight="1">
      <c r="A1806" s="737" t="s">
        <v>6966</v>
      </c>
      <c r="B1806" s="9020" t="s">
        <v>6732</v>
      </c>
      <c r="C1806" s="8843">
        <v>45329</v>
      </c>
      <c r="D1806" s="8843">
        <v>45387</v>
      </c>
      <c r="E1806" s="8864"/>
      <c r="F1806" s="8877"/>
      <c r="G1806" s="8849">
        <v>5940</v>
      </c>
      <c r="H1806" s="8849" t="s">
        <v>1364</v>
      </c>
      <c r="I1806" s="8849"/>
      <c r="J1806" s="9602" t="s">
        <v>6733</v>
      </c>
      <c r="K1806" s="8879" t="s">
        <v>6734</v>
      </c>
      <c r="L1806" s="1036" t="s">
        <v>76</v>
      </c>
      <c r="M1806" s="8868" t="s">
        <v>6738</v>
      </c>
      <c r="N1806" s="8988" t="s">
        <v>3951</v>
      </c>
      <c r="O1806" s="679">
        <v>4</v>
      </c>
      <c r="P1806" s="679">
        <v>4</v>
      </c>
      <c r="Q1806" s="8879" t="s">
        <v>6735</v>
      </c>
      <c r="R1806" s="8859"/>
      <c r="S1806" s="712"/>
      <c r="T1806" s="712"/>
      <c r="U1806" s="712"/>
      <c r="V1806" s="8849" t="s">
        <v>2073</v>
      </c>
      <c r="W1806" s="714"/>
      <c r="X1806" s="8849" t="s">
        <v>37</v>
      </c>
      <c r="Y1806" s="712"/>
      <c r="Z1806" s="9005" t="s">
        <v>45</v>
      </c>
      <c r="AA1806" s="592"/>
      <c r="AB1806" s="9676" t="s">
        <v>5583</v>
      </c>
      <c r="AC1806" s="752">
        <v>34500</v>
      </c>
      <c r="AD1806" s="722">
        <v>11385</v>
      </c>
      <c r="AE1806" s="752">
        <f>SUM(AD1806*P1806+AD1807*P1807+AC1806)</f>
        <v>170130</v>
      </c>
      <c r="AF1806" s="247"/>
      <c r="AG1806" s="334"/>
    </row>
    <row r="1807" spans="1:33" ht="30" customHeight="1">
      <c r="A1807" s="737" t="s">
        <v>6966</v>
      </c>
      <c r="B1807" s="9021"/>
      <c r="C1807" s="8845"/>
      <c r="D1807" s="8845"/>
      <c r="E1807" s="8866"/>
      <c r="F1807" s="8878"/>
      <c r="G1807" s="8850"/>
      <c r="H1807" s="8850"/>
      <c r="I1807" s="8850"/>
      <c r="J1807" s="8854"/>
      <c r="K1807" s="8848"/>
      <c r="L1807" s="884" t="s">
        <v>2746</v>
      </c>
      <c r="M1807" s="8869"/>
      <c r="N1807" s="8989" t="s">
        <v>3955</v>
      </c>
      <c r="O1807" s="675">
        <v>1</v>
      </c>
      <c r="P1807" s="675">
        <v>1</v>
      </c>
      <c r="Q1807" s="8892"/>
      <c r="R1807" s="8860"/>
      <c r="S1807" s="712"/>
      <c r="T1807" s="712"/>
      <c r="U1807" s="712"/>
      <c r="V1807" s="8850"/>
      <c r="W1807" s="714"/>
      <c r="X1807" s="8850"/>
      <c r="Y1807" s="712"/>
      <c r="Z1807" s="8894"/>
      <c r="AA1807" s="592"/>
      <c r="AB1807" s="8908"/>
      <c r="AC1807" s="727"/>
      <c r="AD1807" s="722">
        <v>90090</v>
      </c>
      <c r="AE1807" s="727"/>
      <c r="AF1807" s="30"/>
      <c r="AG1807" s="419"/>
    </row>
    <row r="1808" spans="1:33" ht="30" customHeight="1">
      <c r="A1808" s="1556" t="s">
        <v>6974</v>
      </c>
      <c r="B1808" s="5097" t="s">
        <v>6739</v>
      </c>
      <c r="C1808" s="764">
        <v>45329</v>
      </c>
      <c r="D1808" s="764">
        <v>45335</v>
      </c>
      <c r="E1808" s="593"/>
      <c r="F1808" s="833"/>
      <c r="G1808" s="710">
        <v>8600</v>
      </c>
      <c r="H1808" s="1118" t="s">
        <v>6740</v>
      </c>
      <c r="I1808" s="1091"/>
      <c r="J1808" s="1127" t="s">
        <v>6741</v>
      </c>
      <c r="K1808" s="1128" t="s">
        <v>6742</v>
      </c>
      <c r="L1808" s="756" t="s">
        <v>28</v>
      </c>
      <c r="M1808" s="771" t="s">
        <v>6771</v>
      </c>
      <c r="N1808" s="969"/>
      <c r="O1808" s="675">
        <v>2</v>
      </c>
      <c r="P1808" s="675">
        <v>2</v>
      </c>
      <c r="Q1808" s="1110" t="s">
        <v>6743</v>
      </c>
      <c r="R1808" s="712"/>
      <c r="S1808" s="712"/>
      <c r="T1808" s="712"/>
      <c r="U1808" s="712"/>
      <c r="V1808" s="619" t="s">
        <v>2073</v>
      </c>
      <c r="W1808" s="714"/>
      <c r="X1808" s="619" t="s">
        <v>37</v>
      </c>
      <c r="Y1808" s="712"/>
      <c r="Z1808" s="3828" t="s">
        <v>45</v>
      </c>
      <c r="AA1808" s="592"/>
      <c r="AB1808" s="3866" t="s">
        <v>5538</v>
      </c>
      <c r="AC1808" s="722">
        <v>0</v>
      </c>
      <c r="AD1808" s="722">
        <v>7425</v>
      </c>
      <c r="AE1808" s="722">
        <f>SUM(AD1808*P1808+AC1808)</f>
        <v>14850</v>
      </c>
      <c r="AF1808" s="31"/>
      <c r="AG1808" s="26"/>
    </row>
    <row r="1809" spans="1:33" ht="30" customHeight="1">
      <c r="A1809" s="737" t="s">
        <v>6974</v>
      </c>
      <c r="B1809" s="5097" t="s">
        <v>6744</v>
      </c>
      <c r="C1809" s="764">
        <v>45330</v>
      </c>
      <c r="D1809" s="764">
        <v>45336</v>
      </c>
      <c r="E1809" s="593"/>
      <c r="F1809" s="833"/>
      <c r="G1809" s="710">
        <v>8600</v>
      </c>
      <c r="H1809" s="1118" t="s">
        <v>1958</v>
      </c>
      <c r="I1809" s="1091"/>
      <c r="J1809" s="1127" t="s">
        <v>6745</v>
      </c>
      <c r="K1809" s="1128" t="s">
        <v>6746</v>
      </c>
      <c r="L1809" s="756" t="s">
        <v>28</v>
      </c>
      <c r="M1809" s="771" t="s">
        <v>6772</v>
      </c>
      <c r="N1809" s="969"/>
      <c r="O1809" s="675">
        <v>2</v>
      </c>
      <c r="P1809" s="675">
        <v>2</v>
      </c>
      <c r="Q1809" s="1110" t="s">
        <v>3447</v>
      </c>
      <c r="R1809" s="712"/>
      <c r="S1809" s="712"/>
      <c r="T1809" s="712"/>
      <c r="U1809" s="712"/>
      <c r="V1809" s="619" t="s">
        <v>2073</v>
      </c>
      <c r="W1809" s="714"/>
      <c r="X1809" s="619" t="s">
        <v>37</v>
      </c>
      <c r="Y1809" s="712"/>
      <c r="Z1809" s="726" t="s">
        <v>45</v>
      </c>
      <c r="AA1809" s="592"/>
      <c r="AB1809" s="3866" t="s">
        <v>5542</v>
      </c>
      <c r="AC1809" s="722">
        <v>0</v>
      </c>
      <c r="AD1809" s="722">
        <v>7425</v>
      </c>
      <c r="AE1809" s="722">
        <f>SUM(AD1809*P1809+AC1809)</f>
        <v>14850</v>
      </c>
      <c r="AF1809" s="31"/>
      <c r="AG1809" s="26"/>
    </row>
    <row r="1810" spans="1:33" ht="30" customHeight="1">
      <c r="A1810" s="614" t="s">
        <v>6971</v>
      </c>
      <c r="B1810" s="5097" t="s">
        <v>6747</v>
      </c>
      <c r="C1810" s="764">
        <v>45330</v>
      </c>
      <c r="D1810" s="764">
        <v>45336</v>
      </c>
      <c r="E1810" s="655"/>
      <c r="F1810" s="833"/>
      <c r="G1810" s="710">
        <v>8601</v>
      </c>
      <c r="H1810" s="1118"/>
      <c r="I1810" s="1091" t="s">
        <v>92</v>
      </c>
      <c r="J1810" s="1127" t="s">
        <v>6748</v>
      </c>
      <c r="K1810" s="1129" t="s">
        <v>6811</v>
      </c>
      <c r="L1810" s="756" t="s">
        <v>4075</v>
      </c>
      <c r="M1810" s="771" t="s">
        <v>6773</v>
      </c>
      <c r="N1810" s="969"/>
      <c r="O1810" s="675">
        <v>14</v>
      </c>
      <c r="P1810" s="675">
        <v>14</v>
      </c>
      <c r="Q1810" s="1110" t="s">
        <v>6749</v>
      </c>
      <c r="R1810" s="712"/>
      <c r="S1810" s="712"/>
      <c r="T1810" s="712"/>
      <c r="U1810" s="712"/>
      <c r="V1810" s="619" t="s">
        <v>2073</v>
      </c>
      <c r="W1810" s="714"/>
      <c r="X1810" s="619" t="s">
        <v>37</v>
      </c>
      <c r="Y1810" s="712"/>
      <c r="Z1810" s="3795" t="s">
        <v>45</v>
      </c>
      <c r="AA1810" s="592"/>
      <c r="AB1810" s="3866" t="s">
        <v>5538</v>
      </c>
      <c r="AC1810" s="722">
        <v>0</v>
      </c>
      <c r="AD1810" s="722">
        <v>7425</v>
      </c>
      <c r="AE1810" s="722">
        <f>SUM(AD1810*P1810+AC1810)</f>
        <v>103950</v>
      </c>
      <c r="AF1810" s="31"/>
      <c r="AG1810" s="26"/>
    </row>
    <row r="1811" spans="1:33" ht="30" customHeight="1">
      <c r="A1811" s="614" t="s">
        <v>6961</v>
      </c>
      <c r="B1811" s="5097" t="s">
        <v>6750</v>
      </c>
      <c r="C1811" s="764">
        <v>45329</v>
      </c>
      <c r="D1811" s="764">
        <v>45342</v>
      </c>
      <c r="E1811" s="593"/>
      <c r="F1811" s="833"/>
      <c r="G1811" s="710">
        <v>8623</v>
      </c>
      <c r="H1811" s="1118" t="s">
        <v>1594</v>
      </c>
      <c r="I1811" s="1091"/>
      <c r="J1811" s="1127" t="s">
        <v>6751</v>
      </c>
      <c r="K1811" s="1128" t="s">
        <v>6752</v>
      </c>
      <c r="L1811" s="756" t="s">
        <v>128</v>
      </c>
      <c r="M1811" s="771" t="s">
        <v>6774</v>
      </c>
      <c r="N1811" s="969"/>
      <c r="O1811" s="675">
        <v>3</v>
      </c>
      <c r="P1811" s="675">
        <v>3</v>
      </c>
      <c r="Q1811" s="1110" t="s">
        <v>6753</v>
      </c>
      <c r="R1811" s="712"/>
      <c r="S1811" s="712"/>
      <c r="T1811" s="712"/>
      <c r="U1811" s="712"/>
      <c r="V1811" s="619" t="s">
        <v>2073</v>
      </c>
      <c r="W1811" s="714"/>
      <c r="X1811" s="619" t="s">
        <v>37</v>
      </c>
      <c r="Y1811" s="712"/>
      <c r="Z1811" s="726" t="s">
        <v>45</v>
      </c>
      <c r="AA1811" s="592"/>
      <c r="AB1811" s="3866" t="s">
        <v>5541</v>
      </c>
      <c r="AC1811" s="722">
        <v>4500</v>
      </c>
      <c r="AD1811" s="722">
        <v>6850</v>
      </c>
      <c r="AE1811" s="722">
        <f>SUM(AD1811*P1811+AC1811)</f>
        <v>25050</v>
      </c>
      <c r="AF1811" s="31"/>
      <c r="AG1811" s="26"/>
    </row>
    <row r="1812" spans="1:33" ht="30" customHeight="1">
      <c r="A1812" s="221" t="s">
        <v>6900</v>
      </c>
      <c r="B1812" s="9031" t="s">
        <v>6754</v>
      </c>
      <c r="C1812" s="8944">
        <v>45329</v>
      </c>
      <c r="D1812" s="8944">
        <v>45335</v>
      </c>
      <c r="E1812" s="8947"/>
      <c r="F1812" s="8950"/>
      <c r="G1812" s="8905">
        <v>8625</v>
      </c>
      <c r="H1812" s="8905"/>
      <c r="I1812" s="8905" t="s">
        <v>92</v>
      </c>
      <c r="J1812" s="9619" t="s">
        <v>6755</v>
      </c>
      <c r="K1812" s="9615" t="s">
        <v>6756</v>
      </c>
      <c r="L1812" s="112" t="s">
        <v>193</v>
      </c>
      <c r="M1812" s="8962" t="s">
        <v>6775</v>
      </c>
      <c r="N1812" s="8953"/>
      <c r="O1812" s="62">
        <v>6</v>
      </c>
      <c r="P1812" s="62">
        <v>6</v>
      </c>
      <c r="Q1812" s="9615" t="s">
        <v>6757</v>
      </c>
      <c r="R1812" s="8934"/>
      <c r="S1812" s="71"/>
      <c r="T1812" s="71"/>
      <c r="U1812" s="71"/>
      <c r="V1812" s="8905" t="s">
        <v>256</v>
      </c>
      <c r="W1812" s="182"/>
      <c r="X1812" s="8905"/>
      <c r="Y1812" s="71"/>
      <c r="Z1812" s="8900"/>
      <c r="AA1812" s="8936"/>
      <c r="AB1812" s="9687" t="s">
        <v>5542</v>
      </c>
      <c r="AC1812" s="9657"/>
      <c r="AD1812" s="280"/>
      <c r="AE1812" s="9657"/>
      <c r="AF1812" s="247"/>
      <c r="AG1812" s="334"/>
    </row>
    <row r="1813" spans="1:33" ht="30" customHeight="1">
      <c r="A1813" s="221" t="s">
        <v>6900</v>
      </c>
      <c r="B1813" s="9032"/>
      <c r="C1813" s="8946"/>
      <c r="D1813" s="8946"/>
      <c r="E1813" s="8949"/>
      <c r="F1813" s="8952"/>
      <c r="G1813" s="8906"/>
      <c r="H1813" s="8906"/>
      <c r="I1813" s="8906"/>
      <c r="J1813" s="8933"/>
      <c r="K1813" s="8971"/>
      <c r="L1813" s="229" t="s">
        <v>3964</v>
      </c>
      <c r="M1813" s="8964"/>
      <c r="N1813" s="8955"/>
      <c r="O1813" s="74">
        <v>8</v>
      </c>
      <c r="P1813" s="74">
        <v>8</v>
      </c>
      <c r="Q1813" s="8898"/>
      <c r="R1813" s="8935"/>
      <c r="S1813" s="71"/>
      <c r="T1813" s="71"/>
      <c r="U1813" s="71"/>
      <c r="V1813" s="8906"/>
      <c r="W1813" s="182"/>
      <c r="X1813" s="8906"/>
      <c r="Y1813" s="71"/>
      <c r="Z1813" s="8901"/>
      <c r="AA1813" s="8936"/>
      <c r="AB1813" s="8923"/>
      <c r="AC1813" s="9658"/>
      <c r="AD1813" s="280"/>
      <c r="AE1813" s="9658"/>
      <c r="AF1813" s="30"/>
      <c r="AG1813" s="419"/>
    </row>
    <row r="1814" spans="1:33" ht="30" customHeight="1">
      <c r="A1814" s="897" t="s">
        <v>6900</v>
      </c>
      <c r="B1814" s="5097" t="s">
        <v>6758</v>
      </c>
      <c r="C1814" s="764">
        <v>45329</v>
      </c>
      <c r="D1814" s="764">
        <v>45337</v>
      </c>
      <c r="E1814" s="655"/>
      <c r="F1814" s="833"/>
      <c r="G1814" s="710">
        <v>8625</v>
      </c>
      <c r="H1814" s="1118" t="s">
        <v>6009</v>
      </c>
      <c r="I1814" s="1091"/>
      <c r="J1814" s="1127" t="s">
        <v>6759</v>
      </c>
      <c r="K1814" s="1128" t="s">
        <v>7205</v>
      </c>
      <c r="L1814" s="756" t="s">
        <v>173</v>
      </c>
      <c r="M1814" s="771" t="s">
        <v>6776</v>
      </c>
      <c r="N1814" s="969"/>
      <c r="O1814" s="675">
        <v>1</v>
      </c>
      <c r="P1814" s="675">
        <v>1</v>
      </c>
      <c r="Q1814" s="1110" t="s">
        <v>6760</v>
      </c>
      <c r="R1814" s="712"/>
      <c r="S1814" s="712"/>
      <c r="T1814" s="712"/>
      <c r="U1814" s="712"/>
      <c r="V1814" s="619" t="s">
        <v>2073</v>
      </c>
      <c r="W1814" s="714"/>
      <c r="X1814" s="619" t="s">
        <v>37</v>
      </c>
      <c r="Y1814" s="712"/>
      <c r="Z1814" s="3823" t="s">
        <v>45</v>
      </c>
      <c r="AA1814" s="592"/>
      <c r="AB1814" s="3866" t="s">
        <v>5539</v>
      </c>
      <c r="AC1814" s="722">
        <v>1089</v>
      </c>
      <c r="AD1814" s="722">
        <v>5940</v>
      </c>
      <c r="AE1814" s="722">
        <f>SUM(AD1814*P1814+AC1814)</f>
        <v>7029</v>
      </c>
      <c r="AF1814" s="31"/>
      <c r="AG1814" s="26"/>
    </row>
    <row r="1815" spans="1:33" ht="30" customHeight="1">
      <c r="A1815" s="893" t="s">
        <v>6944</v>
      </c>
      <c r="B1815" s="9022" t="s">
        <v>6761</v>
      </c>
      <c r="C1815" s="8843">
        <v>45330</v>
      </c>
      <c r="D1815" s="8843">
        <v>45336</v>
      </c>
      <c r="E1815" s="8864"/>
      <c r="F1815" s="8877"/>
      <c r="G1815" s="8849">
        <v>8639</v>
      </c>
      <c r="H1815" s="9017" t="s">
        <v>3028</v>
      </c>
      <c r="I1815" s="8988"/>
      <c r="J1815" s="9573" t="s">
        <v>6762</v>
      </c>
      <c r="K1815" s="9340" t="s">
        <v>1185</v>
      </c>
      <c r="L1815" s="756" t="s">
        <v>173</v>
      </c>
      <c r="M1815" s="8868" t="s">
        <v>6777</v>
      </c>
      <c r="N1815" s="9111"/>
      <c r="O1815" s="675">
        <v>1</v>
      </c>
      <c r="P1815" s="675">
        <v>1</v>
      </c>
      <c r="Q1815" s="9007" t="s">
        <v>6763</v>
      </c>
      <c r="R1815" s="8859"/>
      <c r="S1815" s="712"/>
      <c r="T1815" s="712"/>
      <c r="U1815" s="712"/>
      <c r="V1815" s="9048" t="s">
        <v>2073</v>
      </c>
      <c r="W1815" s="714"/>
      <c r="X1815" s="8849" t="s">
        <v>37</v>
      </c>
      <c r="Y1815" s="8859"/>
      <c r="Z1815" s="9060" t="s">
        <v>45</v>
      </c>
      <c r="AA1815" s="592"/>
      <c r="AB1815" s="9676" t="s">
        <v>5542</v>
      </c>
      <c r="AC1815" s="8912">
        <v>0</v>
      </c>
      <c r="AD1815" s="722">
        <v>5639.58</v>
      </c>
      <c r="AE1815" s="8912">
        <f>SUM(AD1815*P1815+AD1816*P1816+AC1815)</f>
        <v>9323.64</v>
      </c>
      <c r="AF1815" s="247"/>
      <c r="AG1815" s="334"/>
    </row>
    <row r="1816" spans="1:33" ht="30" customHeight="1">
      <c r="A1816" s="893" t="s">
        <v>6944</v>
      </c>
      <c r="B1816" s="9023"/>
      <c r="C1816" s="8845"/>
      <c r="D1816" s="8845"/>
      <c r="E1816" s="8866"/>
      <c r="F1816" s="8878"/>
      <c r="G1816" s="8850"/>
      <c r="H1816" s="9018"/>
      <c r="I1816" s="8989"/>
      <c r="J1816" s="9635"/>
      <c r="K1816" s="9603"/>
      <c r="L1816" s="184" t="s">
        <v>829</v>
      </c>
      <c r="M1816" s="8869"/>
      <c r="N1816" s="9621"/>
      <c r="O1816" s="679">
        <v>1</v>
      </c>
      <c r="P1816" s="679">
        <v>1</v>
      </c>
      <c r="Q1816" s="9008"/>
      <c r="R1816" s="8860"/>
      <c r="S1816" s="712"/>
      <c r="T1816" s="712"/>
      <c r="U1816" s="712"/>
      <c r="V1816" s="8850"/>
      <c r="W1816" s="714"/>
      <c r="X1816" s="8850"/>
      <c r="Y1816" s="8860"/>
      <c r="Z1816" s="8894"/>
      <c r="AA1816" s="592"/>
      <c r="AB1816" s="8908"/>
      <c r="AC1816" s="8913"/>
      <c r="AD1816" s="722">
        <v>3684.06</v>
      </c>
      <c r="AE1816" s="8913"/>
      <c r="AF1816" s="30"/>
      <c r="AG1816" s="419"/>
    </row>
    <row r="1817" spans="1:33" ht="30" customHeight="1">
      <c r="A1817" s="893" t="s">
        <v>6958</v>
      </c>
      <c r="B1817" s="9020" t="s">
        <v>6764</v>
      </c>
      <c r="C1817" s="8843">
        <v>45330</v>
      </c>
      <c r="D1817" s="8843">
        <v>45386</v>
      </c>
      <c r="E1817" s="8864"/>
      <c r="F1817" s="8877"/>
      <c r="G1817" s="8849">
        <v>8369</v>
      </c>
      <c r="H1817" s="8849" t="s">
        <v>493</v>
      </c>
      <c r="I1817" s="8849" t="s">
        <v>25</v>
      </c>
      <c r="J1817" s="9602" t="s">
        <v>6765</v>
      </c>
      <c r="K1817" s="8879" t="s">
        <v>453</v>
      </c>
      <c r="L1817" s="1036" t="s">
        <v>341</v>
      </c>
      <c r="M1817" s="8868" t="s">
        <v>6778</v>
      </c>
      <c r="N1817" s="8988"/>
      <c r="O1817" s="679">
        <v>12</v>
      </c>
      <c r="P1817" s="679">
        <v>12</v>
      </c>
      <c r="Q1817" s="8879" t="s">
        <v>6767</v>
      </c>
      <c r="R1817" s="8859"/>
      <c r="S1817" s="712"/>
      <c r="T1817" s="712"/>
      <c r="U1817" s="712"/>
      <c r="V1817" s="9121" t="s">
        <v>2073</v>
      </c>
      <c r="W1817" s="714"/>
      <c r="X1817" s="9121" t="s">
        <v>37</v>
      </c>
      <c r="Y1817" s="712"/>
      <c r="Z1817" s="8893" t="s">
        <v>45</v>
      </c>
      <c r="AA1817" s="8924"/>
      <c r="AB1817" s="9676" t="s">
        <v>5542</v>
      </c>
      <c r="AC1817" s="8912">
        <v>10350</v>
      </c>
      <c r="AD1817" s="722">
        <v>11385</v>
      </c>
      <c r="AE1817" s="8912">
        <f>SUM(AD1817*P1817+AD1818*P1818+AC1817)</f>
        <v>214686</v>
      </c>
      <c r="AF1817" s="247"/>
      <c r="AG1817" s="334"/>
    </row>
    <row r="1818" spans="1:33" ht="30" customHeight="1">
      <c r="A1818" s="893" t="s">
        <v>6958</v>
      </c>
      <c r="B1818" s="9021"/>
      <c r="C1818" s="8845"/>
      <c r="D1818" s="8845"/>
      <c r="E1818" s="8866"/>
      <c r="F1818" s="8878"/>
      <c r="G1818" s="8850"/>
      <c r="H1818" s="8850"/>
      <c r="I1818" s="8850"/>
      <c r="J1818" s="8854"/>
      <c r="K1818" s="8848"/>
      <c r="L1818" s="884" t="s">
        <v>6766</v>
      </c>
      <c r="M1818" s="8869"/>
      <c r="N1818" s="8989"/>
      <c r="O1818" s="675">
        <v>24</v>
      </c>
      <c r="P1818" s="119">
        <v>12</v>
      </c>
      <c r="Q1818" s="8892"/>
      <c r="R1818" s="8860"/>
      <c r="S1818" s="712"/>
      <c r="T1818" s="712"/>
      <c r="U1818" s="712"/>
      <c r="V1818" s="8850"/>
      <c r="W1818" s="712"/>
      <c r="X1818" s="8850"/>
      <c r="Y1818" s="712"/>
      <c r="Z1818" s="8894"/>
      <c r="AA1818" s="8924"/>
      <c r="AB1818" s="8908"/>
      <c r="AC1818" s="8913"/>
      <c r="AD1818" s="722">
        <v>5643</v>
      </c>
      <c r="AE1818" s="8913"/>
      <c r="AF1818" s="30"/>
      <c r="AG1818" s="419"/>
    </row>
    <row r="1819" spans="1:33" ht="30" customHeight="1">
      <c r="A1819" s="737" t="s">
        <v>6973</v>
      </c>
      <c r="B1819" s="5097" t="s">
        <v>6768</v>
      </c>
      <c r="C1819" s="764">
        <v>45330</v>
      </c>
      <c r="D1819" s="764">
        <v>45336</v>
      </c>
      <c r="E1819" s="655"/>
      <c r="F1819" s="833"/>
      <c r="G1819" s="710">
        <v>8598</v>
      </c>
      <c r="H1819" s="1118" t="s">
        <v>1340</v>
      </c>
      <c r="I1819" s="1091"/>
      <c r="J1819" s="1127" t="s">
        <v>6769</v>
      </c>
      <c r="K1819" s="1128" t="s">
        <v>6487</v>
      </c>
      <c r="L1819" s="756" t="s">
        <v>28</v>
      </c>
      <c r="M1819" s="771" t="s">
        <v>6779</v>
      </c>
      <c r="N1819" s="969"/>
      <c r="O1819" s="675">
        <v>2</v>
      </c>
      <c r="P1819" s="675">
        <v>2</v>
      </c>
      <c r="Q1819" s="1110" t="s">
        <v>6770</v>
      </c>
      <c r="R1819" s="712"/>
      <c r="S1819" s="712"/>
      <c r="T1819" s="712"/>
      <c r="U1819" s="712"/>
      <c r="V1819" s="991" t="s">
        <v>2073</v>
      </c>
      <c r="W1819" s="712"/>
      <c r="X1819" s="1006" t="s">
        <v>37</v>
      </c>
      <c r="Y1819" s="712"/>
      <c r="Z1819" s="3786" t="s">
        <v>45</v>
      </c>
      <c r="AA1819" s="592"/>
      <c r="AB1819" s="3866" t="s">
        <v>5538</v>
      </c>
      <c r="AC1819" s="722">
        <v>0</v>
      </c>
      <c r="AD1819" s="722">
        <v>6272.02</v>
      </c>
      <c r="AE1819" s="722">
        <f t="shared" ref="AE1819:AE1824" si="89">SUM(AD1819*P1819+AC1819)</f>
        <v>12544.04</v>
      </c>
      <c r="AF1819" s="31"/>
      <c r="AG1819" s="26"/>
    </row>
    <row r="1820" spans="1:33" ht="30" customHeight="1">
      <c r="A1820" s="614" t="s">
        <v>6975</v>
      </c>
      <c r="B1820" s="5097" t="s">
        <v>6790</v>
      </c>
      <c r="C1820" s="764">
        <v>45331</v>
      </c>
      <c r="D1820" s="764">
        <v>45337</v>
      </c>
      <c r="E1820" s="655"/>
      <c r="F1820" s="833"/>
      <c r="G1820" s="710">
        <v>17</v>
      </c>
      <c r="H1820" s="1118" t="s">
        <v>5477</v>
      </c>
      <c r="I1820" s="1091"/>
      <c r="J1820" s="1127" t="s">
        <v>6791</v>
      </c>
      <c r="K1820" s="1128" t="s">
        <v>6792</v>
      </c>
      <c r="L1820" s="756" t="s">
        <v>3109</v>
      </c>
      <c r="M1820" s="771" t="s">
        <v>6807</v>
      </c>
      <c r="N1820" s="969"/>
      <c r="O1820" s="675">
        <v>11</v>
      </c>
      <c r="P1820" s="675">
        <v>11</v>
      </c>
      <c r="Q1820" s="1110" t="s">
        <v>6793</v>
      </c>
      <c r="R1820" s="712"/>
      <c r="S1820" s="712"/>
      <c r="T1820" s="712"/>
      <c r="U1820" s="712"/>
      <c r="V1820" s="619" t="s">
        <v>2073</v>
      </c>
      <c r="W1820" s="712"/>
      <c r="X1820" s="721" t="s">
        <v>37</v>
      </c>
      <c r="Y1820" s="712"/>
      <c r="Z1820" s="726" t="s">
        <v>45</v>
      </c>
      <c r="AA1820" s="592"/>
      <c r="AB1820" s="3866" t="s">
        <v>5542</v>
      </c>
      <c r="AC1820" s="722">
        <v>0</v>
      </c>
      <c r="AD1820" s="722">
        <v>6643.53</v>
      </c>
      <c r="AE1820" s="722">
        <f t="shared" si="89"/>
        <v>73078.83</v>
      </c>
      <c r="AF1820" s="31"/>
      <c r="AG1820" s="26"/>
    </row>
    <row r="1821" spans="1:33" ht="30" customHeight="1">
      <c r="A1821" s="614" t="s">
        <v>6975</v>
      </c>
      <c r="B1821" s="5097" t="s">
        <v>6794</v>
      </c>
      <c r="C1821" s="764">
        <v>45331</v>
      </c>
      <c r="D1821" s="764">
        <v>45337</v>
      </c>
      <c r="E1821" s="655"/>
      <c r="F1821" s="833"/>
      <c r="G1821" s="710">
        <v>17</v>
      </c>
      <c r="H1821" s="1118"/>
      <c r="I1821" s="1091" t="s">
        <v>92</v>
      </c>
      <c r="J1821" s="1127" t="s">
        <v>6795</v>
      </c>
      <c r="K1821" s="1128" t="s">
        <v>4259</v>
      </c>
      <c r="L1821" s="756" t="s">
        <v>173</v>
      </c>
      <c r="M1821" s="771" t="s">
        <v>6808</v>
      </c>
      <c r="N1821" s="969"/>
      <c r="O1821" s="675">
        <v>1</v>
      </c>
      <c r="P1821" s="675">
        <v>1</v>
      </c>
      <c r="Q1821" s="1110" t="s">
        <v>6796</v>
      </c>
      <c r="R1821" s="712"/>
      <c r="S1821" s="712"/>
      <c r="T1821" s="712"/>
      <c r="U1821" s="712"/>
      <c r="V1821" s="619" t="s">
        <v>2073</v>
      </c>
      <c r="W1821" s="712"/>
      <c r="X1821" s="721" t="s">
        <v>37</v>
      </c>
      <c r="Y1821" s="712"/>
      <c r="Z1821" s="3786" t="s">
        <v>45</v>
      </c>
      <c r="AA1821" s="592"/>
      <c r="AB1821" s="3866" t="s">
        <v>5542</v>
      </c>
      <c r="AC1821" s="722">
        <v>0</v>
      </c>
      <c r="AD1821" s="722">
        <v>6643.53</v>
      </c>
      <c r="AE1821" s="722">
        <f t="shared" si="89"/>
        <v>6643.53</v>
      </c>
      <c r="AF1821" s="31"/>
      <c r="AG1821" s="26"/>
    </row>
    <row r="1822" spans="1:33" ht="30" customHeight="1">
      <c r="A1822" s="737" t="s">
        <v>6973</v>
      </c>
      <c r="B1822" s="5097" t="s">
        <v>6798</v>
      </c>
      <c r="C1822" s="764">
        <v>45331</v>
      </c>
      <c r="D1822" s="764">
        <v>45337</v>
      </c>
      <c r="E1822" s="655"/>
      <c r="F1822" s="833"/>
      <c r="G1822" s="710">
        <v>8598</v>
      </c>
      <c r="H1822" s="1118" t="s">
        <v>6799</v>
      </c>
      <c r="I1822" s="1091"/>
      <c r="J1822" s="1127" t="s">
        <v>6800</v>
      </c>
      <c r="K1822" s="1128" t="s">
        <v>6801</v>
      </c>
      <c r="L1822" s="756" t="s">
        <v>28</v>
      </c>
      <c r="M1822" s="771" t="s">
        <v>6809</v>
      </c>
      <c r="N1822" s="969"/>
      <c r="O1822" s="675">
        <v>2</v>
      </c>
      <c r="P1822" s="675">
        <v>2</v>
      </c>
      <c r="Q1822" s="1110" t="s">
        <v>6220</v>
      </c>
      <c r="R1822" s="712"/>
      <c r="S1822" s="712"/>
      <c r="T1822" s="712"/>
      <c r="U1822" s="712"/>
      <c r="V1822" s="991" t="s">
        <v>2073</v>
      </c>
      <c r="W1822" s="712"/>
      <c r="X1822" s="1006" t="s">
        <v>37</v>
      </c>
      <c r="Y1822" s="712"/>
      <c r="Z1822" s="3786" t="s">
        <v>45</v>
      </c>
      <c r="AA1822" s="592"/>
      <c r="AB1822" s="3866" t="s">
        <v>5541</v>
      </c>
      <c r="AC1822" s="722">
        <v>0</v>
      </c>
      <c r="AD1822" s="722">
        <v>6272.02</v>
      </c>
      <c r="AE1822" s="722">
        <f t="shared" si="89"/>
        <v>12544.04</v>
      </c>
      <c r="AF1822" s="31"/>
      <c r="AG1822" s="26"/>
    </row>
    <row r="1823" spans="1:33" ht="30" customHeight="1">
      <c r="A1823" s="737" t="s">
        <v>6973</v>
      </c>
      <c r="B1823" s="5097" t="s">
        <v>6802</v>
      </c>
      <c r="C1823" s="764">
        <v>45331</v>
      </c>
      <c r="D1823" s="764">
        <v>45337</v>
      </c>
      <c r="E1823" s="655"/>
      <c r="F1823" s="833"/>
      <c r="G1823" s="710">
        <v>8598</v>
      </c>
      <c r="H1823" s="1118" t="s">
        <v>6803</v>
      </c>
      <c r="I1823" s="1091" t="s">
        <v>92</v>
      </c>
      <c r="J1823" s="1127" t="s">
        <v>6804</v>
      </c>
      <c r="K1823" s="1128" t="s">
        <v>6805</v>
      </c>
      <c r="L1823" s="756" t="s">
        <v>28</v>
      </c>
      <c r="M1823" s="771" t="s">
        <v>6810</v>
      </c>
      <c r="N1823" s="969"/>
      <c r="O1823" s="675">
        <v>2</v>
      </c>
      <c r="P1823" s="675">
        <v>2</v>
      </c>
      <c r="Q1823" s="1110" t="s">
        <v>6806</v>
      </c>
      <c r="R1823" s="712"/>
      <c r="S1823" s="712"/>
      <c r="T1823" s="712"/>
      <c r="U1823" s="712"/>
      <c r="V1823" s="743" t="s">
        <v>2073</v>
      </c>
      <c r="W1823" s="712"/>
      <c r="X1823" s="743" t="s">
        <v>37</v>
      </c>
      <c r="Y1823" s="712"/>
      <c r="Z1823" s="3786" t="s">
        <v>45</v>
      </c>
      <c r="AA1823" s="592"/>
      <c r="AB1823" s="3866" t="s">
        <v>5585</v>
      </c>
      <c r="AC1823" s="722">
        <v>4500</v>
      </c>
      <c r="AD1823" s="722">
        <v>6272.02</v>
      </c>
      <c r="AE1823" s="722">
        <f t="shared" si="89"/>
        <v>17044.04</v>
      </c>
      <c r="AF1823" s="31"/>
      <c r="AG1823" s="26"/>
    </row>
    <row r="1824" spans="1:33" ht="30" customHeight="1">
      <c r="A1824" s="737" t="s">
        <v>6950</v>
      </c>
      <c r="B1824" s="5097" t="s">
        <v>6813</v>
      </c>
      <c r="C1824" s="764">
        <v>45331</v>
      </c>
      <c r="D1824" s="764">
        <v>45337</v>
      </c>
      <c r="E1824" s="655"/>
      <c r="F1824" s="833"/>
      <c r="G1824" s="710">
        <v>8617</v>
      </c>
      <c r="H1824" s="1118" t="s">
        <v>6204</v>
      </c>
      <c r="I1824" s="1091"/>
      <c r="J1824" s="1127" t="s">
        <v>6814</v>
      </c>
      <c r="K1824" s="1128" t="s">
        <v>6815</v>
      </c>
      <c r="L1824" s="756" t="s">
        <v>76</v>
      </c>
      <c r="M1824" s="771" t="s">
        <v>6880</v>
      </c>
      <c r="N1824" s="969"/>
      <c r="O1824" s="675">
        <v>4</v>
      </c>
      <c r="P1824" s="675">
        <v>4</v>
      </c>
      <c r="Q1824" s="1110" t="s">
        <v>6816</v>
      </c>
      <c r="R1824" s="712"/>
      <c r="S1824" s="712"/>
      <c r="T1824" s="712"/>
      <c r="U1824" s="712"/>
      <c r="V1824" s="1000" t="s">
        <v>2073</v>
      </c>
      <c r="W1824" s="712"/>
      <c r="X1824" s="619" t="s">
        <v>37</v>
      </c>
      <c r="Y1824" s="712"/>
      <c r="Z1824" s="3785" t="s">
        <v>45</v>
      </c>
      <c r="AA1824" s="592"/>
      <c r="AB1824" s="847" t="s">
        <v>5542</v>
      </c>
      <c r="AC1824" s="722">
        <v>0</v>
      </c>
      <c r="AD1824" s="722">
        <v>11385</v>
      </c>
      <c r="AE1824" s="722">
        <f t="shared" si="89"/>
        <v>45540</v>
      </c>
      <c r="AF1824" s="31"/>
      <c r="AG1824" s="26"/>
    </row>
    <row r="1825" spans="1:33" ht="30" customHeight="1">
      <c r="A1825" s="614" t="s">
        <v>6972</v>
      </c>
      <c r="B1825" s="9028" t="s">
        <v>6817</v>
      </c>
      <c r="C1825" s="8843">
        <v>45331</v>
      </c>
      <c r="D1825" s="8843">
        <v>45341</v>
      </c>
      <c r="E1825" s="8864"/>
      <c r="F1825" s="8877"/>
      <c r="G1825" s="8849">
        <v>8588</v>
      </c>
      <c r="H1825" s="9041" t="s">
        <v>6818</v>
      </c>
      <c r="I1825" s="8849"/>
      <c r="J1825" s="9564" t="s">
        <v>6819</v>
      </c>
      <c r="K1825" s="8941" t="s">
        <v>6822</v>
      </c>
      <c r="L1825" s="619" t="s">
        <v>76</v>
      </c>
      <c r="M1825" s="8868" t="s">
        <v>6881</v>
      </c>
      <c r="N1825" s="963" t="s">
        <v>3952</v>
      </c>
      <c r="O1825" s="675">
        <v>4</v>
      </c>
      <c r="P1825" s="675">
        <v>4</v>
      </c>
      <c r="Q1825" s="8938" t="s">
        <v>6821</v>
      </c>
      <c r="R1825" s="8849"/>
      <c r="S1825" s="712"/>
      <c r="T1825" s="712"/>
      <c r="U1825" s="712"/>
      <c r="V1825" s="9683" t="s">
        <v>2073</v>
      </c>
      <c r="W1825" s="712"/>
      <c r="X1825" s="9683" t="s">
        <v>37</v>
      </c>
      <c r="Y1825" s="712"/>
      <c r="Z1825" s="8893" t="s">
        <v>45</v>
      </c>
      <c r="AA1825" s="592"/>
      <c r="AB1825" s="8907" t="s">
        <v>5584</v>
      </c>
      <c r="AC1825" s="8912">
        <v>1500</v>
      </c>
      <c r="AD1825" s="722">
        <v>6700</v>
      </c>
      <c r="AE1825" s="8912">
        <f>SUM(AD1825*P1825+AD1826*P1826+AD1827*P1827+AC1825)</f>
        <v>43300</v>
      </c>
      <c r="AF1825" s="247"/>
      <c r="AG1825" s="334"/>
    </row>
    <row r="1826" spans="1:33" ht="30" customHeight="1">
      <c r="A1826" s="614" t="s">
        <v>6972</v>
      </c>
      <c r="B1826" s="9029"/>
      <c r="C1826" s="8844"/>
      <c r="D1826" s="8844"/>
      <c r="E1826" s="8865"/>
      <c r="F1826" s="8880"/>
      <c r="G1826" s="8863"/>
      <c r="H1826" s="9015"/>
      <c r="I1826" s="8863"/>
      <c r="J1826" s="8858"/>
      <c r="K1826" s="8858"/>
      <c r="L1826" s="592" t="s">
        <v>1147</v>
      </c>
      <c r="M1826" s="8858"/>
      <c r="N1826" s="963" t="s">
        <v>3956</v>
      </c>
      <c r="O1826" s="675">
        <v>1</v>
      </c>
      <c r="P1826" s="675">
        <v>1</v>
      </c>
      <c r="Q1826" s="8939"/>
      <c r="R1826" s="8863"/>
      <c r="S1826" s="712"/>
      <c r="T1826" s="712"/>
      <c r="U1826" s="712"/>
      <c r="V1826" s="8863"/>
      <c r="W1826" s="712"/>
      <c r="X1826" s="8863"/>
      <c r="Y1826" s="712"/>
      <c r="Z1826" s="8896"/>
      <c r="AA1826" s="592"/>
      <c r="AB1826" s="8910"/>
      <c r="AC1826" s="8920"/>
      <c r="AD1826" s="1865">
        <v>15000</v>
      </c>
      <c r="AE1826" s="8920"/>
      <c r="AF1826" s="248"/>
      <c r="AG1826" s="336"/>
    </row>
    <row r="1827" spans="1:33" ht="30" customHeight="1">
      <c r="A1827" s="614" t="s">
        <v>6972</v>
      </c>
      <c r="B1827" s="9030"/>
      <c r="C1827" s="8845"/>
      <c r="D1827" s="8845"/>
      <c r="E1827" s="8866"/>
      <c r="F1827" s="8878"/>
      <c r="G1827" s="8850"/>
      <c r="H1827" s="9016"/>
      <c r="I1827" s="8850"/>
      <c r="J1827" s="8854"/>
      <c r="K1827" s="8854"/>
      <c r="L1827" s="592" t="s">
        <v>6820</v>
      </c>
      <c r="M1827" s="8854"/>
      <c r="N1827" s="963" t="s">
        <v>3951</v>
      </c>
      <c r="O1827" s="675">
        <v>1</v>
      </c>
      <c r="P1827" s="119">
        <v>0</v>
      </c>
      <c r="Q1827" s="8940"/>
      <c r="R1827" s="8850"/>
      <c r="S1827" s="712"/>
      <c r="T1827" s="712"/>
      <c r="U1827" s="712"/>
      <c r="V1827" s="8850"/>
      <c r="W1827" s="712"/>
      <c r="X1827" s="8850"/>
      <c r="Y1827" s="712"/>
      <c r="Z1827" s="8894"/>
      <c r="AA1827" s="592"/>
      <c r="AB1827" s="8908"/>
      <c r="AC1827" s="8913"/>
      <c r="AD1827" s="722">
        <v>6800</v>
      </c>
      <c r="AE1827" s="8913"/>
      <c r="AF1827" s="30"/>
      <c r="AG1827" s="419"/>
    </row>
    <row r="1828" spans="1:33" ht="30" customHeight="1">
      <c r="A1828" s="614" t="s">
        <v>6961</v>
      </c>
      <c r="B1828" s="5097" t="s">
        <v>6823</v>
      </c>
      <c r="C1828" s="764">
        <v>45331</v>
      </c>
      <c r="D1828" s="764">
        <v>45341</v>
      </c>
      <c r="E1828" s="593"/>
      <c r="F1828" s="833"/>
      <c r="G1828" s="710">
        <v>8623</v>
      </c>
      <c r="H1828" s="1118" t="s">
        <v>2109</v>
      </c>
      <c r="I1828" s="1091"/>
      <c r="J1828" s="1127" t="s">
        <v>6825</v>
      </c>
      <c r="K1828" s="1128" t="s">
        <v>6824</v>
      </c>
      <c r="L1828" s="756" t="s">
        <v>173</v>
      </c>
      <c r="M1828" s="771" t="s">
        <v>6882</v>
      </c>
      <c r="N1828" s="969"/>
      <c r="O1828" s="675">
        <v>1</v>
      </c>
      <c r="P1828" s="675">
        <v>1</v>
      </c>
      <c r="Q1828" s="1110" t="s">
        <v>6553</v>
      </c>
      <c r="R1828" s="712"/>
      <c r="S1828" s="712"/>
      <c r="T1828" s="712"/>
      <c r="U1828" s="712"/>
      <c r="V1828" s="619" t="s">
        <v>2073</v>
      </c>
      <c r="W1828" s="712"/>
      <c r="X1828" s="619" t="s">
        <v>37</v>
      </c>
      <c r="Y1828" s="712"/>
      <c r="Z1828" s="726" t="s">
        <v>45</v>
      </c>
      <c r="AA1828" s="592"/>
      <c r="AB1828" s="847" t="s">
        <v>5543</v>
      </c>
      <c r="AC1828" s="722">
        <v>1500</v>
      </c>
      <c r="AD1828" s="1007">
        <v>6850</v>
      </c>
      <c r="AE1828" s="722">
        <f>SUM(AD1828*P1828+AC1828)</f>
        <v>8350</v>
      </c>
      <c r="AF1828" s="31"/>
      <c r="AG1828" s="26"/>
    </row>
    <row r="1829" spans="1:33" ht="30" customHeight="1">
      <c r="A1829" s="614" t="s">
        <v>6961</v>
      </c>
      <c r="B1829" s="5097" t="s">
        <v>6826</v>
      </c>
      <c r="C1829" s="764">
        <v>45334</v>
      </c>
      <c r="D1829" s="764">
        <v>45338</v>
      </c>
      <c r="E1829" s="655"/>
      <c r="F1829" s="833"/>
      <c r="G1829" s="710">
        <v>8623</v>
      </c>
      <c r="H1829" s="1118" t="s">
        <v>1539</v>
      </c>
      <c r="I1829" s="1091"/>
      <c r="J1829" s="1127" t="s">
        <v>6827</v>
      </c>
      <c r="K1829" s="1128" t="s">
        <v>6828</v>
      </c>
      <c r="L1829" s="756" t="s">
        <v>128</v>
      </c>
      <c r="M1829" s="771" t="s">
        <v>6883</v>
      </c>
      <c r="N1829" s="969"/>
      <c r="O1829" s="675">
        <v>3</v>
      </c>
      <c r="P1829" s="675">
        <v>3</v>
      </c>
      <c r="Q1829" s="1110" t="s">
        <v>6829</v>
      </c>
      <c r="R1829" s="712"/>
      <c r="S1829" s="712"/>
      <c r="T1829" s="712"/>
      <c r="U1829" s="712"/>
      <c r="V1829" s="1008" t="s">
        <v>2073</v>
      </c>
      <c r="W1829" s="712"/>
      <c r="X1829" s="1008" t="s">
        <v>37</v>
      </c>
      <c r="Y1829" s="712"/>
      <c r="Z1829" s="3823" t="s">
        <v>45</v>
      </c>
      <c r="AA1829" s="592"/>
      <c r="AB1829" s="847" t="s">
        <v>5543</v>
      </c>
      <c r="AC1829" s="722">
        <v>0</v>
      </c>
      <c r="AD1829" s="1007">
        <v>6850</v>
      </c>
      <c r="AE1829" s="722">
        <f>SUM(AD1829*P1829+AC1829)</f>
        <v>20550</v>
      </c>
      <c r="AF1829" s="31"/>
      <c r="AG1829" s="26"/>
    </row>
    <row r="1830" spans="1:33" ht="30" customHeight="1">
      <c r="A1830" s="614" t="s">
        <v>6961</v>
      </c>
      <c r="B1830" s="5097" t="s">
        <v>6830</v>
      </c>
      <c r="C1830" s="764">
        <v>45334</v>
      </c>
      <c r="D1830" s="764">
        <v>45344</v>
      </c>
      <c r="E1830" s="593"/>
      <c r="F1830" s="833"/>
      <c r="G1830" s="710">
        <v>8623</v>
      </c>
      <c r="H1830" s="1118" t="s">
        <v>3276</v>
      </c>
      <c r="I1830" s="1091"/>
      <c r="J1830" s="1872" t="s">
        <v>13645</v>
      </c>
      <c r="K1830" s="1128" t="s">
        <v>6831</v>
      </c>
      <c r="L1830" s="756" t="s">
        <v>67</v>
      </c>
      <c r="M1830" s="771" t="s">
        <v>6884</v>
      </c>
      <c r="N1830" s="969"/>
      <c r="O1830" s="675">
        <v>7</v>
      </c>
      <c r="P1830" s="675">
        <v>7</v>
      </c>
      <c r="Q1830" s="1110" t="s">
        <v>6832</v>
      </c>
      <c r="R1830" s="712"/>
      <c r="S1830" s="712"/>
      <c r="T1830" s="712"/>
      <c r="U1830" s="712"/>
      <c r="V1830" s="1008" t="s">
        <v>2073</v>
      </c>
      <c r="W1830" s="712"/>
      <c r="X1830" s="1008" t="s">
        <v>37</v>
      </c>
      <c r="Y1830" s="712"/>
      <c r="Z1830" s="3823" t="s">
        <v>45</v>
      </c>
      <c r="AA1830" s="592"/>
      <c r="AB1830" s="847" t="s">
        <v>5542</v>
      </c>
      <c r="AC1830" s="722">
        <v>3000</v>
      </c>
      <c r="AD1830" s="1007">
        <v>6850</v>
      </c>
      <c r="AE1830" s="722">
        <f>SUM(AD1830*P1830+AC1830)</f>
        <v>50950</v>
      </c>
      <c r="AF1830" s="31"/>
      <c r="AG1830" s="26"/>
    </row>
    <row r="1831" spans="1:33" ht="30" customHeight="1">
      <c r="A1831" s="897" t="s">
        <v>6900</v>
      </c>
      <c r="B1831" s="9020" t="s">
        <v>6833</v>
      </c>
      <c r="C1831" s="8843">
        <v>45331</v>
      </c>
      <c r="D1831" s="8843">
        <v>45344</v>
      </c>
      <c r="E1831" s="8864"/>
      <c r="F1831" s="8877"/>
      <c r="G1831" s="8849">
        <v>8625</v>
      </c>
      <c r="H1831" s="8849">
        <v>297</v>
      </c>
      <c r="I1831" s="8849"/>
      <c r="J1831" s="9602" t="s">
        <v>6834</v>
      </c>
      <c r="K1831" s="8879" t="s">
        <v>6836</v>
      </c>
      <c r="L1831" s="1036" t="s">
        <v>128</v>
      </c>
      <c r="M1831" s="8868" t="s">
        <v>6885</v>
      </c>
      <c r="N1831" s="1093" t="s">
        <v>3952</v>
      </c>
      <c r="O1831" s="679">
        <v>3</v>
      </c>
      <c r="P1831" s="679">
        <v>3</v>
      </c>
      <c r="Q1831" s="8879" t="s">
        <v>6835</v>
      </c>
      <c r="R1831" s="8859"/>
      <c r="S1831" s="712"/>
      <c r="T1831" s="712"/>
      <c r="U1831" s="712"/>
      <c r="V1831" s="8849" t="s">
        <v>2073</v>
      </c>
      <c r="W1831" s="712"/>
      <c r="X1831" s="8849" t="s">
        <v>37</v>
      </c>
      <c r="Y1831" s="712"/>
      <c r="Z1831" s="8893" t="s">
        <v>45</v>
      </c>
      <c r="AA1831" s="8924"/>
      <c r="AB1831" s="8907" t="s">
        <v>5584</v>
      </c>
      <c r="AC1831" s="8912">
        <v>4455</v>
      </c>
      <c r="AD1831" s="722">
        <v>5940</v>
      </c>
      <c r="AE1831" s="8912">
        <f>SUM(AD1831*P1831+AD1832*P1832+AC1831)</f>
        <v>32175</v>
      </c>
      <c r="AF1831" s="31"/>
      <c r="AG1831" s="26"/>
    </row>
    <row r="1832" spans="1:33" ht="30" customHeight="1">
      <c r="A1832" s="897" t="s">
        <v>6900</v>
      </c>
      <c r="B1832" s="9021"/>
      <c r="C1832" s="8845"/>
      <c r="D1832" s="8845"/>
      <c r="E1832" s="8866"/>
      <c r="F1832" s="8878"/>
      <c r="G1832" s="8850"/>
      <c r="H1832" s="8850"/>
      <c r="I1832" s="8850"/>
      <c r="J1832" s="8854"/>
      <c r="K1832" s="8848"/>
      <c r="L1832" s="884" t="s">
        <v>1147</v>
      </c>
      <c r="M1832" s="8869"/>
      <c r="N1832" s="1093" t="s">
        <v>3956</v>
      </c>
      <c r="O1832" s="675">
        <v>1</v>
      </c>
      <c r="P1832" s="675">
        <v>1</v>
      </c>
      <c r="Q1832" s="8892"/>
      <c r="R1832" s="8860"/>
      <c r="S1832" s="712"/>
      <c r="T1832" s="712"/>
      <c r="U1832" s="712"/>
      <c r="V1832" s="8850"/>
      <c r="W1832" s="712"/>
      <c r="X1832" s="8850"/>
      <c r="Y1832" s="712"/>
      <c r="Z1832" s="8894"/>
      <c r="AA1832" s="8924"/>
      <c r="AB1832" s="8908"/>
      <c r="AC1832" s="8913"/>
      <c r="AD1832" s="722">
        <v>9900</v>
      </c>
      <c r="AE1832" s="8913"/>
      <c r="AF1832" s="31"/>
      <c r="AG1832" s="26"/>
    </row>
    <row r="1833" spans="1:33" ht="30" customHeight="1">
      <c r="A1833" s="737" t="s">
        <v>6969</v>
      </c>
      <c r="B1833" s="5097" t="s">
        <v>6837</v>
      </c>
      <c r="C1833" s="764">
        <v>45331</v>
      </c>
      <c r="D1833" s="764">
        <v>45337</v>
      </c>
      <c r="E1833" s="655"/>
      <c r="F1833" s="833"/>
      <c r="G1833" s="710">
        <v>8616</v>
      </c>
      <c r="H1833" s="1118" t="s">
        <v>1733</v>
      </c>
      <c r="I1833" s="1091"/>
      <c r="J1833" s="1127" t="s">
        <v>6838</v>
      </c>
      <c r="K1833" s="1128" t="s">
        <v>6839</v>
      </c>
      <c r="L1833" s="756" t="s">
        <v>28</v>
      </c>
      <c r="M1833" s="771" t="s">
        <v>6886</v>
      </c>
      <c r="N1833" s="969"/>
      <c r="O1833" s="675">
        <v>2</v>
      </c>
      <c r="P1833" s="675">
        <v>2</v>
      </c>
      <c r="Q1833" s="1110" t="s">
        <v>6840</v>
      </c>
      <c r="R1833" s="712"/>
      <c r="S1833" s="712"/>
      <c r="T1833" s="712"/>
      <c r="U1833" s="712"/>
      <c r="V1833" s="921" t="s">
        <v>2073</v>
      </c>
      <c r="W1833" s="712"/>
      <c r="X1833" s="921" t="s">
        <v>37</v>
      </c>
      <c r="Y1833" s="712"/>
      <c r="Z1833" s="3785" t="s">
        <v>45</v>
      </c>
      <c r="AA1833" s="592"/>
      <c r="AB1833" s="847" t="s">
        <v>5543</v>
      </c>
      <c r="AC1833" s="722">
        <v>0</v>
      </c>
      <c r="AD1833" s="722">
        <v>7425</v>
      </c>
      <c r="AE1833" s="722">
        <f>SUM(AD1833*P1833+AC1833)</f>
        <v>14850</v>
      </c>
      <c r="AF1833" s="31"/>
      <c r="AG1833" s="26"/>
    </row>
    <row r="1834" spans="1:33" ht="30" customHeight="1">
      <c r="A1834" s="614" t="s">
        <v>6949</v>
      </c>
      <c r="B1834" s="5097" t="s">
        <v>6841</v>
      </c>
      <c r="C1834" s="764">
        <v>45331</v>
      </c>
      <c r="D1834" s="764">
        <v>45343</v>
      </c>
      <c r="E1834" s="655"/>
      <c r="F1834" s="833"/>
      <c r="G1834" s="710">
        <v>8615</v>
      </c>
      <c r="H1834" s="1118" t="s">
        <v>3536</v>
      </c>
      <c r="I1834" s="1091"/>
      <c r="J1834" s="1127" t="s">
        <v>6842</v>
      </c>
      <c r="K1834" s="1128" t="s">
        <v>6843</v>
      </c>
      <c r="L1834" s="756" t="s">
        <v>28</v>
      </c>
      <c r="M1834" s="771" t="s">
        <v>6887</v>
      </c>
      <c r="N1834" s="969"/>
      <c r="O1834" s="675">
        <v>2</v>
      </c>
      <c r="P1834" s="675">
        <v>2</v>
      </c>
      <c r="Q1834" s="1110" t="s">
        <v>6844</v>
      </c>
      <c r="R1834" s="712"/>
      <c r="S1834" s="712"/>
      <c r="T1834" s="712"/>
      <c r="U1834" s="712"/>
      <c r="V1834" s="619" t="s">
        <v>2073</v>
      </c>
      <c r="W1834" s="712"/>
      <c r="X1834" s="985" t="s">
        <v>37</v>
      </c>
      <c r="Y1834" s="712"/>
      <c r="Z1834" s="3785" t="s">
        <v>45</v>
      </c>
      <c r="AA1834" s="592"/>
      <c r="AB1834" s="847" t="s">
        <v>5542</v>
      </c>
      <c r="AC1834" s="722">
        <v>6750</v>
      </c>
      <c r="AD1834" s="722">
        <v>5973.51</v>
      </c>
      <c r="AE1834" s="722">
        <f>SUM(AD1834*P1834+AC1834)</f>
        <v>18697.02</v>
      </c>
      <c r="AF1834" s="31"/>
      <c r="AG1834" s="26"/>
    </row>
    <row r="1835" spans="1:33" ht="30" customHeight="1">
      <c r="A1835" s="1113" t="s">
        <v>6896</v>
      </c>
      <c r="B1835" s="9020" t="s">
        <v>6845</v>
      </c>
      <c r="C1835" s="8843">
        <v>45331</v>
      </c>
      <c r="D1835" s="8843">
        <v>45344</v>
      </c>
      <c r="E1835" s="8864"/>
      <c r="F1835" s="8877"/>
      <c r="G1835" s="8849">
        <v>8644</v>
      </c>
      <c r="H1835" s="8849" t="s">
        <v>6846</v>
      </c>
      <c r="I1835" s="8849"/>
      <c r="J1835" s="9602" t="s">
        <v>6847</v>
      </c>
      <c r="K1835" s="8879" t="s">
        <v>6848</v>
      </c>
      <c r="L1835" s="1036" t="s">
        <v>76</v>
      </c>
      <c r="M1835" s="8868" t="s">
        <v>6888</v>
      </c>
      <c r="N1835" s="1093" t="s">
        <v>3952</v>
      </c>
      <c r="O1835" s="679">
        <v>4</v>
      </c>
      <c r="P1835" s="679">
        <v>4</v>
      </c>
      <c r="Q1835" s="8879" t="s">
        <v>4858</v>
      </c>
      <c r="R1835" s="8859"/>
      <c r="S1835" s="712"/>
      <c r="T1835" s="712"/>
      <c r="U1835" s="712"/>
      <c r="V1835" s="8849" t="s">
        <v>2073</v>
      </c>
      <c r="W1835" s="712"/>
      <c r="X1835" s="8849" t="s">
        <v>37</v>
      </c>
      <c r="Y1835" s="712"/>
      <c r="Z1835" s="9359" t="s">
        <v>45</v>
      </c>
      <c r="AA1835" s="592"/>
      <c r="AB1835" s="8907" t="s">
        <v>5583</v>
      </c>
      <c r="AC1835" s="8912">
        <v>7290</v>
      </c>
      <c r="AD1835" s="722">
        <v>7096.32</v>
      </c>
      <c r="AE1835" s="8912">
        <f>SUM(AD1835*P1835+AD1836*P1836+AC1835)</f>
        <v>83861.549999999988</v>
      </c>
      <c r="AF1835" s="247"/>
      <c r="AG1835" s="334"/>
    </row>
    <row r="1836" spans="1:33" ht="30" customHeight="1">
      <c r="A1836" s="897" t="s">
        <v>6896</v>
      </c>
      <c r="B1836" s="9021"/>
      <c r="C1836" s="8845"/>
      <c r="D1836" s="8845"/>
      <c r="E1836" s="8866"/>
      <c r="F1836" s="8878"/>
      <c r="G1836" s="8850"/>
      <c r="H1836" s="8850"/>
      <c r="I1836" s="8850"/>
      <c r="J1836" s="8854"/>
      <c r="K1836" s="8848"/>
      <c r="L1836" s="884" t="s">
        <v>1147</v>
      </c>
      <c r="M1836" s="8869"/>
      <c r="N1836" s="459" t="s">
        <v>3954</v>
      </c>
      <c r="O1836" s="675">
        <v>1</v>
      </c>
      <c r="P1836" s="675">
        <v>1</v>
      </c>
      <c r="Q1836" s="8892"/>
      <c r="R1836" s="8860"/>
      <c r="S1836" s="712"/>
      <c r="T1836" s="712"/>
      <c r="U1836" s="712"/>
      <c r="V1836" s="8850"/>
      <c r="W1836" s="712"/>
      <c r="X1836" s="8850"/>
      <c r="Y1836" s="712"/>
      <c r="Z1836" s="9360"/>
      <c r="AA1836" s="592"/>
      <c r="AB1836" s="8908"/>
      <c r="AC1836" s="8913"/>
      <c r="AD1836" s="722">
        <v>48186.27</v>
      </c>
      <c r="AE1836" s="8913"/>
      <c r="AF1836" s="30"/>
      <c r="AG1836" s="419"/>
    </row>
    <row r="1837" spans="1:33" ht="30" customHeight="1">
      <c r="A1837" s="614" t="s">
        <v>6952</v>
      </c>
      <c r="B1837" s="5097" t="s">
        <v>6849</v>
      </c>
      <c r="C1837" s="764">
        <v>45330</v>
      </c>
      <c r="D1837" s="764">
        <v>45343</v>
      </c>
      <c r="E1837" s="655"/>
      <c r="F1837" s="833"/>
      <c r="G1837" s="710">
        <v>8646</v>
      </c>
      <c r="H1837" s="1118">
        <v>436</v>
      </c>
      <c r="I1837" s="1091"/>
      <c r="J1837" s="1127" t="s">
        <v>6850</v>
      </c>
      <c r="K1837" s="1130" t="s">
        <v>6855</v>
      </c>
      <c r="L1837" s="756" t="s">
        <v>76</v>
      </c>
      <c r="M1837" s="771" t="s">
        <v>6889</v>
      </c>
      <c r="N1837" s="969"/>
      <c r="O1837" s="675">
        <v>4</v>
      </c>
      <c r="P1837" s="675">
        <v>4</v>
      </c>
      <c r="Q1837" s="1110" t="s">
        <v>6851</v>
      </c>
      <c r="R1837" s="999"/>
      <c r="S1837" s="712"/>
      <c r="T1837" s="712"/>
      <c r="U1837" s="712"/>
      <c r="V1837" s="850" t="s">
        <v>2073</v>
      </c>
      <c r="W1837" s="712"/>
      <c r="X1837" s="850" t="s">
        <v>37</v>
      </c>
      <c r="Y1837" s="712"/>
      <c r="Z1837" s="726" t="s">
        <v>45</v>
      </c>
      <c r="AA1837" s="592"/>
      <c r="AB1837" s="847" t="s">
        <v>5541</v>
      </c>
      <c r="AC1837" s="722">
        <v>14580</v>
      </c>
      <c r="AD1837" s="722">
        <v>7938</v>
      </c>
      <c r="AE1837" s="722">
        <f>SUM(AD1837*P1837+AC1837)</f>
        <v>46332</v>
      </c>
      <c r="AF1837" s="31"/>
      <c r="AG1837" s="26"/>
    </row>
    <row r="1838" spans="1:33" ht="30" customHeight="1">
      <c r="A1838" s="737" t="s">
        <v>6959</v>
      </c>
      <c r="B1838" s="9020" t="s">
        <v>6852</v>
      </c>
      <c r="C1838" s="8843">
        <v>45331</v>
      </c>
      <c r="D1838" s="8843">
        <v>45341</v>
      </c>
      <c r="E1838" s="8864"/>
      <c r="F1838" s="8877"/>
      <c r="G1838" s="8849">
        <v>8634</v>
      </c>
      <c r="H1838" s="8849" t="s">
        <v>6853</v>
      </c>
      <c r="I1838" s="8849"/>
      <c r="J1838" s="9602" t="s">
        <v>6854</v>
      </c>
      <c r="K1838" s="8879" t="s">
        <v>6857</v>
      </c>
      <c r="L1838" s="1036" t="s">
        <v>128</v>
      </c>
      <c r="M1838" s="8868" t="s">
        <v>6890</v>
      </c>
      <c r="N1838" s="1093" t="s">
        <v>3952</v>
      </c>
      <c r="O1838" s="679">
        <v>3</v>
      </c>
      <c r="P1838" s="138">
        <v>4</v>
      </c>
      <c r="Q1838" s="8879" t="s">
        <v>6856</v>
      </c>
      <c r="R1838" s="8859"/>
      <c r="S1838" s="712"/>
      <c r="T1838" s="712"/>
      <c r="U1838" s="712"/>
      <c r="V1838" s="8849" t="s">
        <v>2073</v>
      </c>
      <c r="W1838" s="712"/>
      <c r="X1838" s="8849" t="s">
        <v>37</v>
      </c>
      <c r="Y1838" s="712"/>
      <c r="Z1838" s="8893" t="s">
        <v>45</v>
      </c>
      <c r="AA1838" s="592"/>
      <c r="AB1838" s="8907" t="s">
        <v>5584</v>
      </c>
      <c r="AC1838" s="8912">
        <v>2250</v>
      </c>
      <c r="AD1838" s="722">
        <v>7425</v>
      </c>
      <c r="AE1838" s="8912">
        <f>SUM(AD1838*P1838+AD1839*P1839+AD1840*P1840+AC1838)</f>
        <v>51750</v>
      </c>
      <c r="AF1838" s="247"/>
      <c r="AG1838" s="1520"/>
    </row>
    <row r="1839" spans="1:33" ht="30" customHeight="1">
      <c r="A1839" s="737" t="s">
        <v>6959</v>
      </c>
      <c r="B1839" s="9026"/>
      <c r="C1839" s="8844"/>
      <c r="D1839" s="8844"/>
      <c r="E1839" s="8865"/>
      <c r="F1839" s="8880"/>
      <c r="G1839" s="8863"/>
      <c r="H1839" s="8863"/>
      <c r="I1839" s="8863"/>
      <c r="J1839" s="9605"/>
      <c r="K1839" s="9604"/>
      <c r="L1839" s="884" t="s">
        <v>1147</v>
      </c>
      <c r="M1839" s="8870"/>
      <c r="N1839" s="1093" t="s">
        <v>3956</v>
      </c>
      <c r="O1839" s="675">
        <v>1</v>
      </c>
      <c r="P1839" s="675">
        <v>1</v>
      </c>
      <c r="Q1839" s="9604"/>
      <c r="R1839" s="8902"/>
      <c r="S1839" s="712"/>
      <c r="T1839" s="712"/>
      <c r="U1839" s="712"/>
      <c r="V1839" s="8863"/>
      <c r="W1839" s="712"/>
      <c r="X1839" s="8863"/>
      <c r="Y1839" s="712"/>
      <c r="Z1839" s="8896"/>
      <c r="AA1839" s="592"/>
      <c r="AB1839" s="8910"/>
      <c r="AC1839" s="8920"/>
      <c r="AD1839" s="722">
        <v>9900</v>
      </c>
      <c r="AE1839" s="8920"/>
      <c r="AF1839" s="248"/>
      <c r="AG1839" s="1521"/>
    </row>
    <row r="1840" spans="1:33" ht="30" customHeight="1">
      <c r="A1840" s="930" t="s">
        <v>6959</v>
      </c>
      <c r="B1840" s="9027"/>
      <c r="C1840" s="8845"/>
      <c r="D1840" s="8845"/>
      <c r="E1840" s="8866"/>
      <c r="F1840" s="8878"/>
      <c r="G1840" s="8850"/>
      <c r="H1840" s="8850"/>
      <c r="I1840" s="8850"/>
      <c r="J1840" s="9606"/>
      <c r="K1840" s="9601"/>
      <c r="L1840" s="153" t="s">
        <v>6820</v>
      </c>
      <c r="M1840" s="8869"/>
      <c r="N1840" s="1131" t="s">
        <v>3951</v>
      </c>
      <c r="O1840" s="675">
        <v>1</v>
      </c>
      <c r="P1840" s="675">
        <v>1</v>
      </c>
      <c r="Q1840" s="9601"/>
      <c r="R1840" s="8860"/>
      <c r="S1840" s="712"/>
      <c r="T1840" s="712"/>
      <c r="U1840" s="712"/>
      <c r="V1840" s="8850"/>
      <c r="W1840" s="712"/>
      <c r="X1840" s="8850"/>
      <c r="Y1840" s="712"/>
      <c r="Z1840" s="8894"/>
      <c r="AA1840" s="592"/>
      <c r="AB1840" s="8908"/>
      <c r="AC1840" s="8913"/>
      <c r="AD1840" s="722">
        <v>9900</v>
      </c>
      <c r="AE1840" s="8913"/>
      <c r="AF1840" s="30"/>
      <c r="AG1840" s="1522"/>
    </row>
    <row r="1841" spans="1:33" ht="30" customHeight="1">
      <c r="A1841" s="614" t="s">
        <v>6948</v>
      </c>
      <c r="B1841" s="5097" t="s">
        <v>6858</v>
      </c>
      <c r="C1841" s="764">
        <v>45331</v>
      </c>
      <c r="D1841" s="764">
        <v>45341</v>
      </c>
      <c r="E1841" s="655"/>
      <c r="F1841" s="833"/>
      <c r="G1841" s="710">
        <v>8608</v>
      </c>
      <c r="H1841" s="1118" t="s">
        <v>6859</v>
      </c>
      <c r="I1841" s="1091" t="s">
        <v>92</v>
      </c>
      <c r="J1841" s="1127" t="s">
        <v>6860</v>
      </c>
      <c r="K1841" s="1130" t="s">
        <v>6861</v>
      </c>
      <c r="L1841" s="756" t="s">
        <v>829</v>
      </c>
      <c r="M1841" s="771" t="s">
        <v>6891</v>
      </c>
      <c r="N1841" s="969"/>
      <c r="O1841" s="675">
        <v>1</v>
      </c>
      <c r="P1841" s="119">
        <v>2</v>
      </c>
      <c r="Q1841" s="1110" t="s">
        <v>6862</v>
      </c>
      <c r="R1841" s="999"/>
      <c r="S1841" s="712"/>
      <c r="T1841" s="712"/>
      <c r="U1841" s="712"/>
      <c r="V1841" s="835" t="s">
        <v>2073</v>
      </c>
      <c r="W1841" s="712"/>
      <c r="X1841" s="721" t="s">
        <v>37</v>
      </c>
      <c r="Y1841" s="712"/>
      <c r="Z1841" s="3786" t="s">
        <v>45</v>
      </c>
      <c r="AA1841" s="592"/>
      <c r="AB1841" s="847" t="s">
        <v>5585</v>
      </c>
      <c r="AC1841" s="722">
        <v>2250</v>
      </c>
      <c r="AD1841" s="722">
        <v>4851</v>
      </c>
      <c r="AE1841" s="722">
        <f t="shared" ref="AE1841:AE1857" si="90">SUM(AD1841*P1841+AC1841)</f>
        <v>11952</v>
      </c>
      <c r="AF1841" s="31"/>
      <c r="AG1841" s="26"/>
    </row>
    <row r="1842" spans="1:33" ht="30" customHeight="1">
      <c r="A1842" s="614" t="s">
        <v>6975</v>
      </c>
      <c r="B1842" s="5097" t="s">
        <v>6863</v>
      </c>
      <c r="C1842" s="764">
        <v>45331</v>
      </c>
      <c r="D1842" s="764">
        <v>45341</v>
      </c>
      <c r="E1842" s="655"/>
      <c r="F1842" s="833"/>
      <c r="G1842" s="710">
        <v>17</v>
      </c>
      <c r="H1842" s="1118" t="s">
        <v>1496</v>
      </c>
      <c r="I1842" s="1091"/>
      <c r="J1842" s="1127" t="s">
        <v>6864</v>
      </c>
      <c r="K1842" s="1130" t="s">
        <v>6865</v>
      </c>
      <c r="L1842" s="756" t="s">
        <v>128</v>
      </c>
      <c r="M1842" s="771" t="s">
        <v>6892</v>
      </c>
      <c r="N1842" s="969"/>
      <c r="O1842" s="675">
        <v>3</v>
      </c>
      <c r="P1842" s="675">
        <v>3</v>
      </c>
      <c r="Q1842" s="1110" t="s">
        <v>6866</v>
      </c>
      <c r="R1842" s="999"/>
      <c r="S1842" s="712"/>
      <c r="T1842" s="712"/>
      <c r="U1842" s="712"/>
      <c r="V1842" s="924" t="s">
        <v>2073</v>
      </c>
      <c r="W1842" s="712"/>
      <c r="X1842" s="743" t="s">
        <v>37</v>
      </c>
      <c r="Y1842" s="712"/>
      <c r="Z1842" s="3786" t="s">
        <v>45</v>
      </c>
      <c r="AA1842" s="592"/>
      <c r="AB1842" s="847" t="s">
        <v>5538</v>
      </c>
      <c r="AC1842" s="722">
        <v>2250</v>
      </c>
      <c r="AD1842" s="722">
        <v>6643.53</v>
      </c>
      <c r="AE1842" s="722">
        <f t="shared" si="90"/>
        <v>22180.59</v>
      </c>
      <c r="AF1842" s="31"/>
      <c r="AG1842" s="26"/>
    </row>
    <row r="1843" spans="1:33" ht="30" customHeight="1">
      <c r="A1843" s="614" t="s">
        <v>6951</v>
      </c>
      <c r="B1843" s="5097" t="s">
        <v>6867</v>
      </c>
      <c r="C1843" s="764">
        <v>45331</v>
      </c>
      <c r="D1843" s="764">
        <v>45341</v>
      </c>
      <c r="E1843" s="655"/>
      <c r="F1843" s="833"/>
      <c r="G1843" s="710">
        <v>8640</v>
      </c>
      <c r="H1843" s="1118" t="s">
        <v>2723</v>
      </c>
      <c r="I1843" s="1091"/>
      <c r="J1843" s="1127" t="s">
        <v>6868</v>
      </c>
      <c r="K1843" s="1130" t="s">
        <v>6869</v>
      </c>
      <c r="L1843" s="756" t="s">
        <v>173</v>
      </c>
      <c r="M1843" s="771" t="s">
        <v>6893</v>
      </c>
      <c r="N1843" s="969"/>
      <c r="O1843" s="675">
        <v>1</v>
      </c>
      <c r="P1843" s="675">
        <v>1</v>
      </c>
      <c r="Q1843" s="1110" t="s">
        <v>6870</v>
      </c>
      <c r="R1843" s="999"/>
      <c r="S1843" s="712"/>
      <c r="T1843" s="712"/>
      <c r="U1843" s="712"/>
      <c r="V1843" s="1009" t="s">
        <v>2073</v>
      </c>
      <c r="W1843" s="712"/>
      <c r="X1843" s="639" t="s">
        <v>37</v>
      </c>
      <c r="Y1843" s="712"/>
      <c r="Z1843" s="3785" t="s">
        <v>45</v>
      </c>
      <c r="AA1843" s="592"/>
      <c r="AB1843" s="847" t="s">
        <v>5539</v>
      </c>
      <c r="AC1843" s="722">
        <v>2250</v>
      </c>
      <c r="AD1843" s="722">
        <v>6735.68</v>
      </c>
      <c r="AE1843" s="722">
        <f t="shared" si="90"/>
        <v>8985.68</v>
      </c>
      <c r="AF1843" s="31"/>
      <c r="AG1843" s="26"/>
    </row>
    <row r="1844" spans="1:33" ht="30" customHeight="1">
      <c r="A1844" s="737" t="s">
        <v>6973</v>
      </c>
      <c r="B1844" s="5097" t="s">
        <v>6871</v>
      </c>
      <c r="C1844" s="764">
        <v>45331</v>
      </c>
      <c r="D1844" s="764">
        <v>45343</v>
      </c>
      <c r="E1844" s="593"/>
      <c r="F1844" s="833"/>
      <c r="G1844" s="710">
        <v>8598</v>
      </c>
      <c r="H1844" s="1118" t="s">
        <v>6872</v>
      </c>
      <c r="I1844" s="1091"/>
      <c r="J1844" s="1127" t="s">
        <v>6873</v>
      </c>
      <c r="K1844" s="1130" t="s">
        <v>6874</v>
      </c>
      <c r="L1844" s="756" t="s">
        <v>1222</v>
      </c>
      <c r="M1844" s="771" t="s">
        <v>6894</v>
      </c>
      <c r="N1844" s="969"/>
      <c r="O1844" s="675">
        <v>2</v>
      </c>
      <c r="P1844" s="675">
        <v>2</v>
      </c>
      <c r="Q1844" s="1110" t="s">
        <v>6875</v>
      </c>
      <c r="R1844" s="999"/>
      <c r="S1844" s="712"/>
      <c r="T1844" s="712"/>
      <c r="U1844" s="712"/>
      <c r="V1844" s="743" t="s">
        <v>2073</v>
      </c>
      <c r="W1844" s="712"/>
      <c r="X1844" s="743" t="s">
        <v>37</v>
      </c>
      <c r="Y1844" s="712"/>
      <c r="Z1844" s="3779" t="s">
        <v>45</v>
      </c>
      <c r="AA1844" s="592"/>
      <c r="AB1844" s="847" t="s">
        <v>5539</v>
      </c>
      <c r="AC1844" s="722">
        <v>4500</v>
      </c>
      <c r="AD1844" s="722">
        <v>4097.28</v>
      </c>
      <c r="AE1844" s="722">
        <f t="shared" si="90"/>
        <v>12694.56</v>
      </c>
      <c r="AF1844" s="31"/>
      <c r="AG1844" s="26"/>
    </row>
    <row r="1845" spans="1:33" ht="30" customHeight="1">
      <c r="A1845" s="893" t="s">
        <v>6947</v>
      </c>
      <c r="B1845" s="5097" t="s">
        <v>6876</v>
      </c>
      <c r="C1845" s="764">
        <v>45331</v>
      </c>
      <c r="D1845" s="764">
        <v>45343</v>
      </c>
      <c r="E1845" s="655"/>
      <c r="F1845" s="833"/>
      <c r="G1845" s="710">
        <v>8579</v>
      </c>
      <c r="H1845" s="1118" t="s">
        <v>581</v>
      </c>
      <c r="I1845" s="1091"/>
      <c r="J1845" s="1127" t="s">
        <v>6877</v>
      </c>
      <c r="K1845" s="1130" t="s">
        <v>6878</v>
      </c>
      <c r="L1845" s="756" t="s">
        <v>193</v>
      </c>
      <c r="M1845" s="771" t="s">
        <v>6895</v>
      </c>
      <c r="N1845" s="969"/>
      <c r="O1845" s="675">
        <v>6</v>
      </c>
      <c r="P1845" s="675">
        <v>6</v>
      </c>
      <c r="Q1845" s="1110" t="s">
        <v>6879</v>
      </c>
      <c r="R1845" s="999"/>
      <c r="S1845" s="712"/>
      <c r="T1845" s="712"/>
      <c r="U1845" s="712"/>
      <c r="V1845" s="850" t="s">
        <v>2073</v>
      </c>
      <c r="W1845" s="712"/>
      <c r="X1845" s="850" t="s">
        <v>37</v>
      </c>
      <c r="Y1845" s="712"/>
      <c r="Z1845" s="726" t="s">
        <v>45</v>
      </c>
      <c r="AA1845" s="592"/>
      <c r="AB1845" s="847" t="s">
        <v>5585</v>
      </c>
      <c r="AC1845" s="722">
        <v>3300</v>
      </c>
      <c r="AD1845" s="722">
        <v>5516.28</v>
      </c>
      <c r="AE1845" s="722">
        <f t="shared" si="90"/>
        <v>36397.68</v>
      </c>
      <c r="AF1845" s="31"/>
      <c r="AG1845" s="26"/>
    </row>
    <row r="1846" spans="1:33" ht="30" customHeight="1">
      <c r="A1846" s="1125" t="s">
        <v>6901</v>
      </c>
      <c r="B1846" s="5097" t="s">
        <v>6907</v>
      </c>
      <c r="C1846" s="764">
        <v>45334</v>
      </c>
      <c r="D1846" s="764">
        <v>45348</v>
      </c>
      <c r="E1846" s="655"/>
      <c r="F1846" s="833"/>
      <c r="G1846" s="710">
        <v>8636</v>
      </c>
      <c r="H1846" s="1118" t="s">
        <v>6908</v>
      </c>
      <c r="I1846" s="1091"/>
      <c r="J1846" s="1127" t="s">
        <v>6909</v>
      </c>
      <c r="K1846" s="1130" t="s">
        <v>6910</v>
      </c>
      <c r="L1846" s="756" t="s">
        <v>28</v>
      </c>
      <c r="M1846" s="771" t="s">
        <v>6935</v>
      </c>
      <c r="N1846" s="969"/>
      <c r="O1846" s="675">
        <v>2</v>
      </c>
      <c r="P1846" s="675">
        <v>2</v>
      </c>
      <c r="Q1846" s="1110" t="s">
        <v>6911</v>
      </c>
      <c r="R1846" s="999"/>
      <c r="S1846" s="712"/>
      <c r="T1846" s="712"/>
      <c r="U1846" s="712"/>
      <c r="V1846" s="924" t="s">
        <v>2073</v>
      </c>
      <c r="W1846" s="712"/>
      <c r="X1846" s="924" t="s">
        <v>37</v>
      </c>
      <c r="Y1846" s="712"/>
      <c r="Z1846" s="3823" t="s">
        <v>45</v>
      </c>
      <c r="AA1846" s="592"/>
      <c r="AB1846" s="847" t="s">
        <v>5537</v>
      </c>
      <c r="AC1846" s="722">
        <v>7290</v>
      </c>
      <c r="AD1846" s="722">
        <v>8019</v>
      </c>
      <c r="AE1846" s="722">
        <f t="shared" si="90"/>
        <v>23328</v>
      </c>
      <c r="AF1846" s="31"/>
      <c r="AG1846" s="26"/>
    </row>
    <row r="1847" spans="1:33" ht="30" customHeight="1">
      <c r="A1847" s="614" t="s">
        <v>6961</v>
      </c>
      <c r="B1847" s="5097" t="s">
        <v>6912</v>
      </c>
      <c r="C1847" s="764">
        <v>45334</v>
      </c>
      <c r="D1847" s="764">
        <v>45345</v>
      </c>
      <c r="E1847" s="593"/>
      <c r="F1847" s="833"/>
      <c r="G1847" s="710">
        <v>8623</v>
      </c>
      <c r="H1847" s="1118" t="s">
        <v>4191</v>
      </c>
      <c r="I1847" s="1091"/>
      <c r="J1847" s="1127" t="s">
        <v>6913</v>
      </c>
      <c r="K1847" s="1130" t="s">
        <v>6914</v>
      </c>
      <c r="L1847" s="756" t="s">
        <v>173</v>
      </c>
      <c r="M1847" s="771" t="s">
        <v>6936</v>
      </c>
      <c r="N1847" s="969"/>
      <c r="O1847" s="675">
        <v>1</v>
      </c>
      <c r="P1847" s="675">
        <v>1</v>
      </c>
      <c r="Q1847" s="1110" t="s">
        <v>6915</v>
      </c>
      <c r="R1847" s="999"/>
      <c r="S1847" s="712"/>
      <c r="T1847" s="712"/>
      <c r="U1847" s="712"/>
      <c r="V1847" s="1008" t="s">
        <v>2073</v>
      </c>
      <c r="W1847" s="712"/>
      <c r="X1847" s="1008" t="s">
        <v>37</v>
      </c>
      <c r="Y1847" s="712"/>
      <c r="Z1847" s="3823" t="s">
        <v>45</v>
      </c>
      <c r="AA1847" s="592"/>
      <c r="AB1847" s="847" t="s">
        <v>5538</v>
      </c>
      <c r="AC1847" s="722">
        <v>4500</v>
      </c>
      <c r="AD1847" s="722">
        <v>6850</v>
      </c>
      <c r="AE1847" s="722">
        <f t="shared" si="90"/>
        <v>11350</v>
      </c>
      <c r="AF1847" s="31"/>
      <c r="AG1847" s="26"/>
    </row>
    <row r="1848" spans="1:33" ht="30" customHeight="1">
      <c r="A1848" s="195" t="s">
        <v>6949</v>
      </c>
      <c r="B1848" s="174" t="s">
        <v>6916</v>
      </c>
      <c r="C1848" s="127">
        <v>45334</v>
      </c>
      <c r="D1848" s="127">
        <v>45344</v>
      </c>
      <c r="E1848" s="128"/>
      <c r="F1848" s="94"/>
      <c r="G1848" s="99">
        <v>8615</v>
      </c>
      <c r="H1848" s="201" t="s">
        <v>6169</v>
      </c>
      <c r="I1848" s="131"/>
      <c r="J1848" s="202" t="s">
        <v>6170</v>
      </c>
      <c r="K1848" s="239" t="s">
        <v>6917</v>
      </c>
      <c r="L1848" s="172" t="s">
        <v>28</v>
      </c>
      <c r="M1848" s="135" t="s">
        <v>6937</v>
      </c>
      <c r="N1848" s="115"/>
      <c r="O1848" s="74">
        <v>2</v>
      </c>
      <c r="P1848" s="74">
        <v>2</v>
      </c>
      <c r="Q1848" s="173" t="s">
        <v>6918</v>
      </c>
      <c r="R1848" s="204"/>
      <c r="S1848" s="71"/>
      <c r="T1848" s="71"/>
      <c r="U1848" s="71"/>
      <c r="V1848" s="81" t="s">
        <v>256</v>
      </c>
      <c r="W1848" s="71"/>
      <c r="X1848" s="71"/>
      <c r="Y1848" s="71"/>
      <c r="Z1848" s="75"/>
      <c r="AA1848" s="36"/>
      <c r="AB1848" s="102" t="s">
        <v>5538</v>
      </c>
      <c r="AC1848" s="280"/>
      <c r="AD1848" s="280"/>
      <c r="AE1848" s="280"/>
      <c r="AF1848" s="31"/>
      <c r="AG1848" s="26"/>
    </row>
    <row r="1849" spans="1:33" ht="30" customHeight="1">
      <c r="A1849" s="737" t="s">
        <v>6967</v>
      </c>
      <c r="B1849" s="5097" t="s">
        <v>6919</v>
      </c>
      <c r="C1849" s="764">
        <v>45335</v>
      </c>
      <c r="D1849" s="764">
        <v>45343</v>
      </c>
      <c r="E1849" s="655"/>
      <c r="F1849" s="833"/>
      <c r="G1849" s="710">
        <v>8607</v>
      </c>
      <c r="H1849" s="1118" t="s">
        <v>4632</v>
      </c>
      <c r="I1849" s="1091"/>
      <c r="J1849" s="1127" t="s">
        <v>6920</v>
      </c>
      <c r="K1849" s="1130" t="s">
        <v>6921</v>
      </c>
      <c r="L1849" s="756" t="s">
        <v>128</v>
      </c>
      <c r="M1849" s="771" t="s">
        <v>6938</v>
      </c>
      <c r="N1849" s="969"/>
      <c r="O1849" s="675">
        <v>3</v>
      </c>
      <c r="P1849" s="119">
        <v>5</v>
      </c>
      <c r="Q1849" s="1110" t="s">
        <v>6922</v>
      </c>
      <c r="R1849" s="999"/>
      <c r="S1849" s="712"/>
      <c r="T1849" s="712"/>
      <c r="U1849" s="712"/>
      <c r="V1849" s="983" t="s">
        <v>2073</v>
      </c>
      <c r="W1849" s="712"/>
      <c r="X1849" s="983" t="s">
        <v>37</v>
      </c>
      <c r="Y1849" s="712"/>
      <c r="Z1849" s="726" t="s">
        <v>45</v>
      </c>
      <c r="AA1849" s="592"/>
      <c r="AB1849" s="847" t="s">
        <v>5541</v>
      </c>
      <c r="AC1849" s="722">
        <v>2250</v>
      </c>
      <c r="AD1849" s="722">
        <v>6900</v>
      </c>
      <c r="AE1849" s="722">
        <f t="shared" si="90"/>
        <v>36750</v>
      </c>
      <c r="AF1849" s="31"/>
      <c r="AG1849" s="26"/>
    </row>
    <row r="1850" spans="1:33" ht="30" customHeight="1">
      <c r="A1850" s="614" t="s">
        <v>6944</v>
      </c>
      <c r="B1850" s="5097" t="s">
        <v>6923</v>
      </c>
      <c r="C1850" s="764">
        <v>45334</v>
      </c>
      <c r="D1850" s="764">
        <v>45342</v>
      </c>
      <c r="E1850" s="655"/>
      <c r="F1850" s="833"/>
      <c r="G1850" s="710">
        <v>8639</v>
      </c>
      <c r="H1850" s="1118" t="s">
        <v>5679</v>
      </c>
      <c r="I1850" s="1091"/>
      <c r="J1850" s="1127" t="s">
        <v>6924</v>
      </c>
      <c r="K1850" s="1130" t="s">
        <v>6925</v>
      </c>
      <c r="L1850" s="756" t="s">
        <v>28</v>
      </c>
      <c r="M1850" s="771" t="s">
        <v>6939</v>
      </c>
      <c r="N1850" s="969"/>
      <c r="O1850" s="675">
        <v>2</v>
      </c>
      <c r="P1850" s="675">
        <v>2</v>
      </c>
      <c r="Q1850" s="1110" t="s">
        <v>6926</v>
      </c>
      <c r="R1850" s="999"/>
      <c r="S1850" s="712"/>
      <c r="T1850" s="712"/>
      <c r="U1850" s="712"/>
      <c r="V1850" s="619" t="s">
        <v>2073</v>
      </c>
      <c r="W1850" s="712"/>
      <c r="X1850" s="619" t="s">
        <v>37</v>
      </c>
      <c r="Y1850" s="712"/>
      <c r="Z1850" s="726" t="s">
        <v>45</v>
      </c>
      <c r="AA1850" s="592"/>
      <c r="AB1850" s="847" t="s">
        <v>5538</v>
      </c>
      <c r="AC1850" s="722">
        <v>2250</v>
      </c>
      <c r="AD1850" s="722">
        <v>5639.58</v>
      </c>
      <c r="AE1850" s="722">
        <f t="shared" si="90"/>
        <v>13529.16</v>
      </c>
      <c r="AF1850" s="31"/>
      <c r="AG1850" s="26"/>
    </row>
    <row r="1851" spans="1:33" ht="30" customHeight="1">
      <c r="A1851" s="893" t="s">
        <v>6958</v>
      </c>
      <c r="B1851" s="5097" t="s">
        <v>6927</v>
      </c>
      <c r="C1851" s="764">
        <v>45334</v>
      </c>
      <c r="D1851" s="764">
        <v>45341</v>
      </c>
      <c r="E1851" s="593"/>
      <c r="F1851" s="833"/>
      <c r="G1851" s="710">
        <v>8369</v>
      </c>
      <c r="H1851" s="1118" t="s">
        <v>4134</v>
      </c>
      <c r="I1851" s="1091"/>
      <c r="J1851" s="1127" t="s">
        <v>6928</v>
      </c>
      <c r="K1851" s="1132" t="s">
        <v>6929</v>
      </c>
      <c r="L1851" s="756" t="s">
        <v>173</v>
      </c>
      <c r="M1851" s="771" t="s">
        <v>6940</v>
      </c>
      <c r="N1851" s="969"/>
      <c r="O1851" s="675">
        <v>1</v>
      </c>
      <c r="P1851" s="675">
        <v>1</v>
      </c>
      <c r="Q1851" s="1110" t="s">
        <v>6930</v>
      </c>
      <c r="R1851" s="999"/>
      <c r="S1851" s="712"/>
      <c r="T1851" s="712"/>
      <c r="U1851" s="712"/>
      <c r="V1851" s="619" t="s">
        <v>2073</v>
      </c>
      <c r="W1851" s="712"/>
      <c r="X1851" s="619" t="s">
        <v>37</v>
      </c>
      <c r="Y1851" s="712"/>
      <c r="Z1851" s="726" t="s">
        <v>45</v>
      </c>
      <c r="AA1851" s="592"/>
      <c r="AB1851" s="847" t="s">
        <v>5539</v>
      </c>
      <c r="AC1851" s="722">
        <v>0</v>
      </c>
      <c r="AD1851" s="722">
        <v>11385</v>
      </c>
      <c r="AE1851" s="722">
        <f t="shared" si="90"/>
        <v>11385</v>
      </c>
      <c r="AF1851" s="31"/>
      <c r="AG1851" s="26"/>
    </row>
    <row r="1852" spans="1:33" ht="30" customHeight="1">
      <c r="A1852" s="737" t="s">
        <v>6954</v>
      </c>
      <c r="B1852" s="5097" t="s">
        <v>6931</v>
      </c>
      <c r="C1852" s="764">
        <v>45335</v>
      </c>
      <c r="D1852" s="764">
        <v>45341</v>
      </c>
      <c r="E1852" s="655"/>
      <c r="F1852" s="833"/>
      <c r="G1852" s="710">
        <v>8596</v>
      </c>
      <c r="H1852" s="1118" t="s">
        <v>2064</v>
      </c>
      <c r="I1852" s="1091"/>
      <c r="J1852" s="1127" t="s">
        <v>6932</v>
      </c>
      <c r="K1852" s="1132" t="s">
        <v>6933</v>
      </c>
      <c r="L1852" s="756" t="s">
        <v>28</v>
      </c>
      <c r="M1852" s="771" t="s">
        <v>6941</v>
      </c>
      <c r="N1852" s="969"/>
      <c r="O1852" s="675">
        <v>2</v>
      </c>
      <c r="P1852" s="675">
        <v>2</v>
      </c>
      <c r="Q1852" s="1110" t="s">
        <v>6934</v>
      </c>
      <c r="R1852" s="999"/>
      <c r="S1852" s="712"/>
      <c r="T1852" s="712"/>
      <c r="U1852" s="712"/>
      <c r="V1852" s="985" t="s">
        <v>2073</v>
      </c>
      <c r="W1852" s="712"/>
      <c r="X1852" s="619" t="s">
        <v>37</v>
      </c>
      <c r="Y1852" s="712"/>
      <c r="Z1852" s="726" t="s">
        <v>45</v>
      </c>
      <c r="AA1852" s="592"/>
      <c r="AB1852" s="847" t="s">
        <v>5543</v>
      </c>
      <c r="AC1852" s="722">
        <v>0</v>
      </c>
      <c r="AD1852" s="722">
        <v>6368.81</v>
      </c>
      <c r="AE1852" s="722">
        <f t="shared" si="90"/>
        <v>12737.62</v>
      </c>
      <c r="AF1852" s="31"/>
      <c r="AG1852" s="26"/>
    </row>
    <row r="1853" spans="1:33" ht="30" customHeight="1">
      <c r="A1853" s="614" t="s">
        <v>6952</v>
      </c>
      <c r="B1853" s="5097" t="s">
        <v>6976</v>
      </c>
      <c r="C1853" s="764">
        <v>45335</v>
      </c>
      <c r="D1853" s="764">
        <v>45341</v>
      </c>
      <c r="E1853" s="655"/>
      <c r="F1853" s="833"/>
      <c r="G1853" s="710">
        <v>8646</v>
      </c>
      <c r="H1853" s="1118" t="s">
        <v>6357</v>
      </c>
      <c r="I1853" s="1091"/>
      <c r="J1853" s="1127" t="s">
        <v>6977</v>
      </c>
      <c r="K1853" s="1132" t="s">
        <v>6978</v>
      </c>
      <c r="L1853" s="808" t="s">
        <v>829</v>
      </c>
      <c r="M1853" s="771" t="s">
        <v>7006</v>
      </c>
      <c r="N1853" s="969"/>
      <c r="O1853" s="675">
        <v>1</v>
      </c>
      <c r="P1853" s="675">
        <v>1</v>
      </c>
      <c r="Q1853" s="1110" t="s">
        <v>6979</v>
      </c>
      <c r="R1853" s="999"/>
      <c r="S1853" s="712"/>
      <c r="T1853" s="712"/>
      <c r="U1853" s="712"/>
      <c r="V1853" s="850" t="s">
        <v>2073</v>
      </c>
      <c r="W1853" s="712"/>
      <c r="X1853" s="619" t="s">
        <v>37</v>
      </c>
      <c r="Y1853" s="712"/>
      <c r="Z1853" s="726" t="s">
        <v>45</v>
      </c>
      <c r="AA1853" s="592"/>
      <c r="AB1853" s="847" t="s">
        <v>5585</v>
      </c>
      <c r="AC1853" s="722">
        <v>0</v>
      </c>
      <c r="AD1853" s="722">
        <v>5292</v>
      </c>
      <c r="AE1853" s="722">
        <f t="shared" si="90"/>
        <v>5292</v>
      </c>
      <c r="AF1853" s="31"/>
      <c r="AG1853" s="26"/>
    </row>
    <row r="1854" spans="1:33" ht="30" customHeight="1">
      <c r="A1854" s="1510" t="s">
        <v>6897</v>
      </c>
      <c r="B1854" s="174" t="s">
        <v>6980</v>
      </c>
      <c r="C1854" s="127">
        <v>45335</v>
      </c>
      <c r="D1854" s="127">
        <v>45343</v>
      </c>
      <c r="E1854" s="128"/>
      <c r="F1854" s="94"/>
      <c r="G1854" s="99">
        <v>8602</v>
      </c>
      <c r="H1854" s="201" t="s">
        <v>5874</v>
      </c>
      <c r="I1854" s="131"/>
      <c r="J1854" s="202" t="s">
        <v>4575</v>
      </c>
      <c r="K1854" s="203" t="s">
        <v>6981</v>
      </c>
      <c r="L1854" s="172" t="s">
        <v>173</v>
      </c>
      <c r="M1854" s="135" t="s">
        <v>7007</v>
      </c>
      <c r="N1854" s="115"/>
      <c r="O1854" s="74">
        <v>1</v>
      </c>
      <c r="P1854" s="74">
        <v>1</v>
      </c>
      <c r="Q1854" s="173" t="s">
        <v>6982</v>
      </c>
      <c r="R1854" s="204"/>
      <c r="S1854" s="71"/>
      <c r="T1854" s="71"/>
      <c r="U1854" s="71"/>
      <c r="V1854" s="2309" t="s">
        <v>256</v>
      </c>
      <c r="W1854" s="71"/>
      <c r="X1854" s="2308"/>
      <c r="Y1854" s="71"/>
      <c r="Z1854" s="3833"/>
      <c r="AA1854" s="36"/>
      <c r="AB1854" s="102" t="s">
        <v>5538</v>
      </c>
      <c r="AC1854" s="280"/>
      <c r="AD1854" s="280"/>
      <c r="AE1854" s="280"/>
      <c r="AF1854" s="31"/>
      <c r="AG1854" s="26"/>
    </row>
    <row r="1855" spans="1:33" ht="30" customHeight="1">
      <c r="A1855" s="614" t="s">
        <v>6959</v>
      </c>
      <c r="B1855" s="5097" t="s">
        <v>6983</v>
      </c>
      <c r="C1855" s="764">
        <v>45336</v>
      </c>
      <c r="D1855" s="764">
        <v>45342</v>
      </c>
      <c r="E1855" s="655"/>
      <c r="F1855" s="833"/>
      <c r="G1855" s="710">
        <v>8634</v>
      </c>
      <c r="H1855" s="1118"/>
      <c r="I1855" s="1091" t="s">
        <v>92</v>
      </c>
      <c r="J1855" s="1127" t="s">
        <v>6984</v>
      </c>
      <c r="K1855" s="1132" t="s">
        <v>6985</v>
      </c>
      <c r="L1855" s="756" t="s">
        <v>1102</v>
      </c>
      <c r="M1855" s="771" t="s">
        <v>7008</v>
      </c>
      <c r="N1855" s="969"/>
      <c r="O1855" s="675">
        <v>24</v>
      </c>
      <c r="P1855" s="675">
        <v>24</v>
      </c>
      <c r="Q1855" s="1110" t="s">
        <v>6986</v>
      </c>
      <c r="R1855" s="999"/>
      <c r="S1855" s="712"/>
      <c r="T1855" s="712"/>
      <c r="U1855" s="712"/>
      <c r="V1855" s="980" t="s">
        <v>2073</v>
      </c>
      <c r="W1855" s="712"/>
      <c r="X1855" s="619" t="s">
        <v>37</v>
      </c>
      <c r="Y1855" s="712"/>
      <c r="Z1855" s="3785" t="s">
        <v>45</v>
      </c>
      <c r="AA1855" s="592"/>
      <c r="AB1855" s="847" t="s">
        <v>5543</v>
      </c>
      <c r="AC1855" s="722">
        <v>0</v>
      </c>
      <c r="AD1855" s="722">
        <v>7425</v>
      </c>
      <c r="AE1855" s="722">
        <f t="shared" si="90"/>
        <v>178200</v>
      </c>
      <c r="AF1855" s="31"/>
      <c r="AG1855" s="26"/>
    </row>
    <row r="1856" spans="1:33" ht="30" customHeight="1">
      <c r="A1856" s="614" t="s">
        <v>6960</v>
      </c>
      <c r="B1856" s="5097" t="s">
        <v>6987</v>
      </c>
      <c r="C1856" s="764">
        <v>45335</v>
      </c>
      <c r="D1856" s="764">
        <v>45341</v>
      </c>
      <c r="E1856" s="655"/>
      <c r="F1856" s="833"/>
      <c r="G1856" s="710">
        <v>8595</v>
      </c>
      <c r="H1856" s="1118" t="s">
        <v>2952</v>
      </c>
      <c r="I1856" s="1091"/>
      <c r="J1856" s="1127" t="s">
        <v>6988</v>
      </c>
      <c r="K1856" s="1132" t="s">
        <v>2954</v>
      </c>
      <c r="L1856" s="756" t="s">
        <v>173</v>
      </c>
      <c r="M1856" s="771" t="s">
        <v>7009</v>
      </c>
      <c r="N1856" s="969"/>
      <c r="O1856" s="675">
        <v>1</v>
      </c>
      <c r="P1856" s="675">
        <v>1</v>
      </c>
      <c r="Q1856" s="1110" t="s">
        <v>6989</v>
      </c>
      <c r="R1856" s="999"/>
      <c r="S1856" s="712"/>
      <c r="T1856" s="712"/>
      <c r="U1856" s="712"/>
      <c r="V1856" s="619" t="s">
        <v>2073</v>
      </c>
      <c r="W1856" s="712"/>
      <c r="X1856" s="619" t="s">
        <v>37</v>
      </c>
      <c r="Y1856" s="712"/>
      <c r="Z1856" s="3785" t="s">
        <v>45</v>
      </c>
      <c r="AA1856" s="592"/>
      <c r="AB1856" s="847" t="s">
        <v>5542</v>
      </c>
      <c r="AC1856" s="722">
        <v>0</v>
      </c>
      <c r="AD1856" s="722">
        <v>7000</v>
      </c>
      <c r="AE1856" s="722">
        <f t="shared" si="90"/>
        <v>7000</v>
      </c>
      <c r="AF1856" s="31"/>
      <c r="AG1856" s="26"/>
    </row>
    <row r="1857" spans="1:33" ht="30" customHeight="1">
      <c r="A1857" s="614" t="s">
        <v>6901</v>
      </c>
      <c r="B1857" s="5097" t="s">
        <v>6990</v>
      </c>
      <c r="C1857" s="764">
        <v>45335</v>
      </c>
      <c r="D1857" s="764">
        <v>45344</v>
      </c>
      <c r="E1857" s="655"/>
      <c r="F1857" s="833"/>
      <c r="G1857" s="710">
        <v>8636</v>
      </c>
      <c r="H1857" s="1118" t="s">
        <v>1559</v>
      </c>
      <c r="I1857" s="1091"/>
      <c r="J1857" s="1127" t="s">
        <v>6991</v>
      </c>
      <c r="K1857" s="1132" t="s">
        <v>6992</v>
      </c>
      <c r="L1857" s="756" t="s">
        <v>28</v>
      </c>
      <c r="M1857" s="771" t="s">
        <v>7010</v>
      </c>
      <c r="N1857" s="969"/>
      <c r="O1857" s="675">
        <v>2</v>
      </c>
      <c r="P1857" s="675">
        <v>2</v>
      </c>
      <c r="Q1857" s="1134" t="s">
        <v>6743</v>
      </c>
      <c r="R1857" s="999"/>
      <c r="S1857" s="712"/>
      <c r="T1857" s="712"/>
      <c r="U1857" s="712"/>
      <c r="V1857" s="619" t="s">
        <v>2073</v>
      </c>
      <c r="W1857" s="712"/>
      <c r="X1857" s="619" t="s">
        <v>37</v>
      </c>
      <c r="Y1857" s="712"/>
      <c r="Z1857" s="726" t="s">
        <v>45</v>
      </c>
      <c r="AA1857" s="592"/>
      <c r="AB1857" s="847" t="s">
        <v>5538</v>
      </c>
      <c r="AC1857" s="722">
        <v>4860</v>
      </c>
      <c r="AD1857" s="722">
        <v>8019</v>
      </c>
      <c r="AE1857" s="722">
        <f t="shared" si="90"/>
        <v>20898</v>
      </c>
      <c r="AF1857" s="31"/>
      <c r="AG1857" s="26"/>
    </row>
    <row r="1858" spans="1:33" ht="30" customHeight="1">
      <c r="A1858" s="808" t="s">
        <v>6901</v>
      </c>
      <c r="B1858" s="9020" t="s">
        <v>6993</v>
      </c>
      <c r="C1858" s="8843">
        <v>45336</v>
      </c>
      <c r="D1858" s="8843">
        <v>45426</v>
      </c>
      <c r="E1858" s="8864"/>
      <c r="F1858" s="8877"/>
      <c r="G1858" s="8849">
        <v>8636</v>
      </c>
      <c r="H1858" s="8849">
        <v>173</v>
      </c>
      <c r="I1858" s="8849"/>
      <c r="J1858" s="9602" t="s">
        <v>6994</v>
      </c>
      <c r="K1858" s="8879" t="s">
        <v>6996</v>
      </c>
      <c r="L1858" s="1036" t="s">
        <v>76</v>
      </c>
      <c r="M1858" s="8868" t="s">
        <v>7011</v>
      </c>
      <c r="N1858" s="1093" t="s">
        <v>3952</v>
      </c>
      <c r="O1858" s="679">
        <v>4</v>
      </c>
      <c r="P1858" s="679">
        <v>4</v>
      </c>
      <c r="Q1858" s="8879" t="s">
        <v>6995</v>
      </c>
      <c r="R1858" s="8859"/>
      <c r="S1858" s="712"/>
      <c r="T1858" s="712"/>
      <c r="U1858" s="712"/>
      <c r="V1858" s="9011" t="s">
        <v>2073</v>
      </c>
      <c r="W1858" s="712"/>
      <c r="X1858" s="9011" t="s">
        <v>37</v>
      </c>
      <c r="Y1858" s="712"/>
      <c r="Z1858" s="9677" t="s">
        <v>45</v>
      </c>
      <c r="AA1858" s="592"/>
      <c r="AB1858" s="8907" t="s">
        <v>5584</v>
      </c>
      <c r="AC1858" s="8912">
        <v>24300</v>
      </c>
      <c r="AD1858" s="722">
        <v>8019</v>
      </c>
      <c r="AE1858" s="8912">
        <f>SUM(AD1858*P1858+AD1859*P1859+AC1858)</f>
        <v>135576</v>
      </c>
      <c r="AF1858" s="247"/>
      <c r="AG1858" s="334"/>
    </row>
    <row r="1859" spans="1:33" ht="30" customHeight="1">
      <c r="A1859" s="808" t="s">
        <v>6901</v>
      </c>
      <c r="B1859" s="9027"/>
      <c r="C1859" s="8845"/>
      <c r="D1859" s="8845"/>
      <c r="E1859" s="8866"/>
      <c r="F1859" s="8878"/>
      <c r="G1859" s="8850"/>
      <c r="H1859" s="8850"/>
      <c r="I1859" s="8850"/>
      <c r="J1859" s="9606"/>
      <c r="K1859" s="9601"/>
      <c r="L1859" s="884" t="s">
        <v>2746</v>
      </c>
      <c r="M1859" s="8869"/>
      <c r="N1859" s="1093" t="s">
        <v>3955</v>
      </c>
      <c r="O1859" s="675">
        <v>1</v>
      </c>
      <c r="P1859" s="675">
        <v>1</v>
      </c>
      <c r="Q1859" s="9601"/>
      <c r="R1859" s="8860"/>
      <c r="S1859" s="712"/>
      <c r="T1859" s="712"/>
      <c r="U1859" s="712"/>
      <c r="V1859" s="8850"/>
      <c r="W1859" s="712"/>
      <c r="X1859" s="8850"/>
      <c r="Y1859" s="712"/>
      <c r="Z1859" s="8894"/>
      <c r="AA1859" s="592"/>
      <c r="AB1859" s="8908"/>
      <c r="AC1859" s="8913"/>
      <c r="AD1859" s="722">
        <v>79200</v>
      </c>
      <c r="AE1859" s="8913"/>
      <c r="AF1859" s="30"/>
      <c r="AG1859" s="419"/>
    </row>
    <row r="1860" spans="1:33" ht="30" customHeight="1">
      <c r="A1860" s="614" t="s">
        <v>6950</v>
      </c>
      <c r="B1860" s="5097" t="s">
        <v>6997</v>
      </c>
      <c r="C1860" s="764">
        <v>45335</v>
      </c>
      <c r="D1860" s="764">
        <v>45348</v>
      </c>
      <c r="E1860" s="655"/>
      <c r="F1860" s="833"/>
      <c r="G1860" s="710">
        <v>8617</v>
      </c>
      <c r="H1860" s="1118" t="s">
        <v>6998</v>
      </c>
      <c r="I1860" s="1091" t="s">
        <v>25</v>
      </c>
      <c r="J1860" s="1127" t="s">
        <v>6999</v>
      </c>
      <c r="K1860" s="1132" t="s">
        <v>7000</v>
      </c>
      <c r="L1860" s="756" t="s">
        <v>62</v>
      </c>
      <c r="M1860" s="771" t="s">
        <v>7012</v>
      </c>
      <c r="N1860" s="969"/>
      <c r="O1860" s="675">
        <v>5</v>
      </c>
      <c r="P1860" s="675">
        <v>5</v>
      </c>
      <c r="Q1860" s="1110" t="s">
        <v>7001</v>
      </c>
      <c r="R1860" s="999"/>
      <c r="S1860" s="712"/>
      <c r="T1860" s="712"/>
      <c r="U1860" s="712"/>
      <c r="V1860" s="619" t="s">
        <v>2073</v>
      </c>
      <c r="W1860" s="712"/>
      <c r="X1860" s="619" t="s">
        <v>37</v>
      </c>
      <c r="Y1860" s="712"/>
      <c r="Z1860" s="3823" t="s">
        <v>45</v>
      </c>
      <c r="AA1860" s="592"/>
      <c r="AB1860" s="847" t="s">
        <v>5538</v>
      </c>
      <c r="AC1860" s="722">
        <v>52000</v>
      </c>
      <c r="AD1860" s="722">
        <v>11385</v>
      </c>
      <c r="AE1860" s="722">
        <f t="shared" ref="AE1860:AE1880" si="91">SUM(AD1860*P1860+AC1860)</f>
        <v>108925</v>
      </c>
      <c r="AF1860" s="31"/>
      <c r="AG1860" s="26"/>
    </row>
    <row r="1861" spans="1:33" ht="30" customHeight="1">
      <c r="A1861" s="614" t="s">
        <v>6969</v>
      </c>
      <c r="B1861" s="5097" t="s">
        <v>7002</v>
      </c>
      <c r="C1861" s="764">
        <v>45335</v>
      </c>
      <c r="D1861" s="764">
        <v>45342</v>
      </c>
      <c r="E1861" s="655"/>
      <c r="F1861" s="833"/>
      <c r="G1861" s="710">
        <v>8616</v>
      </c>
      <c r="H1861" s="1118" t="s">
        <v>3074</v>
      </c>
      <c r="I1861" s="1091"/>
      <c r="J1861" s="1127" t="s">
        <v>7003</v>
      </c>
      <c r="K1861" s="1132" t="s">
        <v>7004</v>
      </c>
      <c r="L1861" s="756" t="s">
        <v>28</v>
      </c>
      <c r="M1861" s="771" t="s">
        <v>7013</v>
      </c>
      <c r="N1861" s="969"/>
      <c r="O1861" s="675">
        <v>2</v>
      </c>
      <c r="P1861" s="675">
        <v>2</v>
      </c>
      <c r="Q1861" s="1110" t="s">
        <v>7005</v>
      </c>
      <c r="R1861" s="999"/>
      <c r="S1861" s="712"/>
      <c r="T1861" s="712"/>
      <c r="U1861" s="712"/>
      <c r="V1861" s="619" t="s">
        <v>2073</v>
      </c>
      <c r="W1861" s="712"/>
      <c r="X1861" s="712"/>
      <c r="Y1861" s="712"/>
      <c r="Z1861" s="3823" t="s">
        <v>45</v>
      </c>
      <c r="AA1861" s="592"/>
      <c r="AB1861" s="847" t="s">
        <v>5539</v>
      </c>
      <c r="AC1861" s="722">
        <v>0</v>
      </c>
      <c r="AD1861" s="722">
        <v>7425</v>
      </c>
      <c r="AE1861" s="722">
        <f t="shared" si="91"/>
        <v>14850</v>
      </c>
      <c r="AF1861" s="31"/>
      <c r="AG1861" s="26"/>
    </row>
    <row r="1862" spans="1:33" ht="30" customHeight="1">
      <c r="A1862" s="808" t="s">
        <v>6901</v>
      </c>
      <c r="B1862" s="5097" t="s">
        <v>7014</v>
      </c>
      <c r="C1862" s="764">
        <v>45337</v>
      </c>
      <c r="D1862" s="764">
        <v>45344</v>
      </c>
      <c r="E1862" s="655"/>
      <c r="F1862" s="833"/>
      <c r="G1862" s="710">
        <v>8636</v>
      </c>
      <c r="H1862" s="1118" t="s">
        <v>493</v>
      </c>
      <c r="I1862" s="1091"/>
      <c r="J1862" s="1127" t="s">
        <v>7015</v>
      </c>
      <c r="K1862" s="1132" t="s">
        <v>7016</v>
      </c>
      <c r="L1862" s="756" t="s">
        <v>28</v>
      </c>
      <c r="M1862" s="771" t="s">
        <v>7036</v>
      </c>
      <c r="N1862" s="969"/>
      <c r="O1862" s="675">
        <v>2</v>
      </c>
      <c r="P1862" s="675">
        <v>2</v>
      </c>
      <c r="Q1862" s="1110" t="s">
        <v>7017</v>
      </c>
      <c r="R1862" s="999"/>
      <c r="S1862" s="712"/>
      <c r="T1862" s="712"/>
      <c r="U1862" s="712"/>
      <c r="V1862" s="850" t="s">
        <v>2073</v>
      </c>
      <c r="W1862" s="712"/>
      <c r="X1862" s="850" t="s">
        <v>37</v>
      </c>
      <c r="Y1862" s="712"/>
      <c r="Z1862" s="726" t="s">
        <v>45</v>
      </c>
      <c r="AA1862" s="592"/>
      <c r="AB1862" s="847" t="s">
        <v>5539</v>
      </c>
      <c r="AC1862" s="722">
        <v>0</v>
      </c>
      <c r="AD1862" s="722">
        <v>8019</v>
      </c>
      <c r="AE1862" s="722">
        <f t="shared" si="91"/>
        <v>16038</v>
      </c>
      <c r="AF1862" s="31"/>
      <c r="AG1862" s="26"/>
    </row>
    <row r="1863" spans="1:33" ht="30" customHeight="1">
      <c r="A1863" s="614" t="s">
        <v>6961</v>
      </c>
      <c r="B1863" s="1014" t="s">
        <v>7018</v>
      </c>
      <c r="C1863" s="764">
        <v>45337</v>
      </c>
      <c r="D1863" s="764">
        <v>45349</v>
      </c>
      <c r="E1863" s="593"/>
      <c r="F1863" s="833"/>
      <c r="G1863" s="710">
        <v>8623</v>
      </c>
      <c r="H1863" s="1118"/>
      <c r="I1863" s="1091" t="s">
        <v>25</v>
      </c>
      <c r="J1863" s="1133" t="s">
        <v>7019</v>
      </c>
      <c r="K1863" s="1132" t="s">
        <v>7020</v>
      </c>
      <c r="L1863" s="756" t="s">
        <v>67</v>
      </c>
      <c r="M1863" s="771" t="s">
        <v>7037</v>
      </c>
      <c r="N1863" s="969"/>
      <c r="O1863" s="675">
        <v>7</v>
      </c>
      <c r="P1863" s="675">
        <v>7</v>
      </c>
      <c r="Q1863" s="1110" t="s">
        <v>7021</v>
      </c>
      <c r="R1863" s="999"/>
      <c r="S1863" s="712"/>
      <c r="T1863" s="712"/>
      <c r="U1863" s="712"/>
      <c r="V1863" s="1010" t="s">
        <v>2073</v>
      </c>
      <c r="W1863" s="712"/>
      <c r="X1863" s="619" t="s">
        <v>37</v>
      </c>
      <c r="Y1863" s="712"/>
      <c r="Z1863" s="726" t="s">
        <v>45</v>
      </c>
      <c r="AA1863" s="592"/>
      <c r="AB1863" s="847" t="s">
        <v>5541</v>
      </c>
      <c r="AC1863" s="722">
        <v>3000</v>
      </c>
      <c r="AD1863" s="722">
        <v>6850</v>
      </c>
      <c r="AE1863" s="722">
        <f t="shared" si="91"/>
        <v>50950</v>
      </c>
      <c r="AF1863" s="31"/>
      <c r="AG1863" s="26"/>
    </row>
    <row r="1864" spans="1:33" ht="30" customHeight="1">
      <c r="A1864" s="614" t="s">
        <v>6969</v>
      </c>
      <c r="B1864" s="5097" t="s">
        <v>7022</v>
      </c>
      <c r="C1864" s="764">
        <v>45337</v>
      </c>
      <c r="D1864" s="764">
        <v>45344</v>
      </c>
      <c r="E1864" s="655"/>
      <c r="F1864" s="833"/>
      <c r="G1864" s="710">
        <v>8616</v>
      </c>
      <c r="H1864" s="1118" t="s">
        <v>2952</v>
      </c>
      <c r="I1864" s="1091"/>
      <c r="J1864" s="1127" t="s">
        <v>7023</v>
      </c>
      <c r="K1864" s="1132" t="s">
        <v>7024</v>
      </c>
      <c r="L1864" s="756" t="s">
        <v>28</v>
      </c>
      <c r="M1864" s="771" t="s">
        <v>7038</v>
      </c>
      <c r="N1864" s="969"/>
      <c r="O1864" s="675">
        <v>2</v>
      </c>
      <c r="P1864" s="675">
        <v>2</v>
      </c>
      <c r="Q1864" s="1110" t="s">
        <v>7025</v>
      </c>
      <c r="R1864" s="999"/>
      <c r="S1864" s="712"/>
      <c r="T1864" s="712"/>
      <c r="U1864" s="712"/>
      <c r="V1864" s="1011" t="s">
        <v>2073</v>
      </c>
      <c r="W1864" s="712"/>
      <c r="X1864" s="1011" t="s">
        <v>37</v>
      </c>
      <c r="Y1864" s="712"/>
      <c r="Z1864" s="3823" t="s">
        <v>45</v>
      </c>
      <c r="AA1864" s="592"/>
      <c r="AB1864" s="847" t="s">
        <v>5537</v>
      </c>
      <c r="AC1864" s="722">
        <v>0</v>
      </c>
      <c r="AD1864" s="722">
        <v>7425</v>
      </c>
      <c r="AE1864" s="722">
        <f t="shared" si="91"/>
        <v>14850</v>
      </c>
      <c r="AF1864" s="31"/>
      <c r="AG1864" s="26"/>
    </row>
    <row r="1865" spans="1:33" ht="30" customHeight="1">
      <c r="A1865" s="614" t="s">
        <v>6952</v>
      </c>
      <c r="B1865" s="5097" t="s">
        <v>7026</v>
      </c>
      <c r="C1865" s="764">
        <v>45337</v>
      </c>
      <c r="D1865" s="764">
        <v>45349</v>
      </c>
      <c r="E1865" s="655"/>
      <c r="F1865" s="833"/>
      <c r="G1865" s="710">
        <v>8646</v>
      </c>
      <c r="H1865" s="1118" t="s">
        <v>7027</v>
      </c>
      <c r="I1865" s="1091"/>
      <c r="J1865" s="1127" t="s">
        <v>7028</v>
      </c>
      <c r="K1865" s="1132" t="s">
        <v>7029</v>
      </c>
      <c r="L1865" s="756" t="s">
        <v>128</v>
      </c>
      <c r="M1865" s="771" t="s">
        <v>7039</v>
      </c>
      <c r="N1865" s="969"/>
      <c r="O1865" s="675">
        <v>3</v>
      </c>
      <c r="P1865" s="675">
        <v>3</v>
      </c>
      <c r="Q1865" s="1110" t="s">
        <v>7030</v>
      </c>
      <c r="R1865" s="999"/>
      <c r="S1865" s="712"/>
      <c r="T1865" s="712"/>
      <c r="U1865" s="712"/>
      <c r="V1865" s="921" t="s">
        <v>2073</v>
      </c>
      <c r="W1865" s="712"/>
      <c r="X1865" s="921" t="s">
        <v>37</v>
      </c>
      <c r="Y1865" s="712"/>
      <c r="Z1865" s="726" t="s">
        <v>45</v>
      </c>
      <c r="AA1865" s="592"/>
      <c r="AB1865" s="847" t="s">
        <v>5585</v>
      </c>
      <c r="AC1865" s="722">
        <v>7290</v>
      </c>
      <c r="AD1865" s="722">
        <v>7938</v>
      </c>
      <c r="AE1865" s="722">
        <f t="shared" si="91"/>
        <v>31104</v>
      </c>
      <c r="AF1865" s="31"/>
      <c r="AG1865" s="26"/>
    </row>
    <row r="1866" spans="1:33" ht="30" customHeight="1">
      <c r="A1866" s="614" t="s">
        <v>6973</v>
      </c>
      <c r="B1866" s="9022" t="s">
        <v>7031</v>
      </c>
      <c r="C1866" s="8843">
        <v>45336</v>
      </c>
      <c r="D1866" s="8843">
        <v>45344</v>
      </c>
      <c r="E1866" s="8864"/>
      <c r="F1866" s="8877"/>
      <c r="G1866" s="8849">
        <v>8598</v>
      </c>
      <c r="H1866" s="9017" t="s">
        <v>7032</v>
      </c>
      <c r="I1866" s="8988"/>
      <c r="J1866" s="9573" t="s">
        <v>7033</v>
      </c>
      <c r="K1866" s="9607" t="s">
        <v>7034</v>
      </c>
      <c r="L1866" s="756" t="s">
        <v>1932</v>
      </c>
      <c r="M1866" s="8868" t="s">
        <v>7040</v>
      </c>
      <c r="N1866" s="1135" t="s">
        <v>3952</v>
      </c>
      <c r="O1866" s="675">
        <v>22</v>
      </c>
      <c r="P1866" s="119">
        <v>24</v>
      </c>
      <c r="Q1866" s="9007" t="s">
        <v>7035</v>
      </c>
      <c r="R1866" s="8861"/>
      <c r="S1866" s="712"/>
      <c r="T1866" s="712"/>
      <c r="U1866" s="712"/>
      <c r="V1866" s="8849" t="s">
        <v>2073</v>
      </c>
      <c r="W1866" s="712"/>
      <c r="X1866" s="8849" t="s">
        <v>37</v>
      </c>
      <c r="Y1866" s="712"/>
      <c r="Z1866" s="9055" t="s">
        <v>45</v>
      </c>
      <c r="AA1866" s="592"/>
      <c r="AB1866" s="8907" t="s">
        <v>5538</v>
      </c>
      <c r="AC1866" s="8912">
        <v>2250</v>
      </c>
      <c r="AD1866" s="722">
        <v>6272.02</v>
      </c>
      <c r="AE1866" s="8912">
        <f>SUM(AD1866*P1866+AD1867*P1867+AC1866)</f>
        <v>161140.85</v>
      </c>
      <c r="AF1866" s="247"/>
      <c r="AG1866" s="334"/>
    </row>
    <row r="1867" spans="1:33" ht="30" customHeight="1">
      <c r="A1867" s="614" t="s">
        <v>6973</v>
      </c>
      <c r="B1867" s="9023"/>
      <c r="C1867" s="8845"/>
      <c r="D1867" s="8845"/>
      <c r="E1867" s="8866"/>
      <c r="F1867" s="8878"/>
      <c r="G1867" s="8850"/>
      <c r="H1867" s="9018"/>
      <c r="I1867" s="8989"/>
      <c r="J1867" s="9635"/>
      <c r="K1867" s="9608"/>
      <c r="L1867" s="153" t="s">
        <v>1147</v>
      </c>
      <c r="M1867" s="8869"/>
      <c r="N1867" s="1135" t="s">
        <v>3956</v>
      </c>
      <c r="O1867" s="675">
        <v>1</v>
      </c>
      <c r="P1867" s="119">
        <v>1</v>
      </c>
      <c r="Q1867" s="9008"/>
      <c r="R1867" s="8862"/>
      <c r="S1867" s="712"/>
      <c r="T1867" s="712"/>
      <c r="U1867" s="712"/>
      <c r="V1867" s="8850"/>
      <c r="W1867" s="712"/>
      <c r="X1867" s="8850"/>
      <c r="Y1867" s="712"/>
      <c r="Z1867" s="8894"/>
      <c r="AA1867" s="592"/>
      <c r="AB1867" s="8908"/>
      <c r="AC1867" s="8913"/>
      <c r="AD1867" s="722">
        <v>8362.3700000000008</v>
      </c>
      <c r="AE1867" s="8913"/>
      <c r="AF1867" s="30"/>
      <c r="AG1867" s="419"/>
    </row>
    <row r="1868" spans="1:33" ht="30" customHeight="1">
      <c r="A1868" s="614" t="s">
        <v>6973</v>
      </c>
      <c r="B1868" s="5097" t="s">
        <v>7043</v>
      </c>
      <c r="C1868" s="764">
        <v>45338</v>
      </c>
      <c r="D1868" s="764">
        <v>45350</v>
      </c>
      <c r="E1868" s="593"/>
      <c r="F1868" s="833"/>
      <c r="G1868" s="710">
        <v>8598</v>
      </c>
      <c r="H1868" s="1118" t="s">
        <v>7044</v>
      </c>
      <c r="I1868" s="1091"/>
      <c r="J1868" s="1127" t="s">
        <v>7045</v>
      </c>
      <c r="K1868" s="1132" t="s">
        <v>7046</v>
      </c>
      <c r="L1868" s="756" t="s">
        <v>28</v>
      </c>
      <c r="M1868" s="771" t="s">
        <v>7096</v>
      </c>
      <c r="N1868" s="969"/>
      <c r="O1868" s="675">
        <v>2</v>
      </c>
      <c r="P1868" s="675">
        <v>2</v>
      </c>
      <c r="Q1868" s="1110" t="s">
        <v>7047</v>
      </c>
      <c r="R1868" s="999"/>
      <c r="S1868" s="712"/>
      <c r="T1868" s="712"/>
      <c r="U1868" s="712"/>
      <c r="V1868" s="619" t="s">
        <v>2073</v>
      </c>
      <c r="W1868" s="712"/>
      <c r="X1868" s="619" t="s">
        <v>37</v>
      </c>
      <c r="Y1868" s="712"/>
      <c r="Z1868" s="3805" t="s">
        <v>45</v>
      </c>
      <c r="AA1868" s="3879">
        <v>4504175330</v>
      </c>
      <c r="AB1868" s="847" t="s">
        <v>5541</v>
      </c>
      <c r="AC1868" s="722">
        <v>6750</v>
      </c>
      <c r="AD1868" s="722">
        <v>6272.02</v>
      </c>
      <c r="AE1868" s="722">
        <f t="shared" si="91"/>
        <v>19294.04</v>
      </c>
      <c r="AF1868" s="31"/>
      <c r="AG1868" s="26"/>
    </row>
    <row r="1869" spans="1:33" ht="30" customHeight="1">
      <c r="A1869" s="4365" t="s">
        <v>6973</v>
      </c>
      <c r="B1869" s="5665" t="s">
        <v>7048</v>
      </c>
      <c r="C1869" s="764">
        <v>45338</v>
      </c>
      <c r="D1869" s="764">
        <v>45349</v>
      </c>
      <c r="E1869" s="593"/>
      <c r="F1869" s="833"/>
      <c r="G1869" s="710">
        <v>8598</v>
      </c>
      <c r="H1869" s="1118" t="s">
        <v>7049</v>
      </c>
      <c r="I1869" s="1091"/>
      <c r="J1869" s="4366" t="s">
        <v>7050</v>
      </c>
      <c r="K1869" s="1132" t="s">
        <v>7051</v>
      </c>
      <c r="L1869" s="756" t="s">
        <v>28</v>
      </c>
      <c r="M1869" s="771" t="s">
        <v>7097</v>
      </c>
      <c r="N1869" s="969"/>
      <c r="O1869" s="675">
        <v>2</v>
      </c>
      <c r="P1869" s="675">
        <v>2</v>
      </c>
      <c r="Q1869" s="1110" t="s">
        <v>7047</v>
      </c>
      <c r="R1869" s="999"/>
      <c r="S1869" s="712"/>
      <c r="T1869" s="712"/>
      <c r="U1869" s="712"/>
      <c r="V1869" s="619" t="s">
        <v>2073</v>
      </c>
      <c r="W1869" s="712"/>
      <c r="X1869" s="619" t="s">
        <v>37</v>
      </c>
      <c r="Y1869" s="712"/>
      <c r="Z1869" s="3805" t="s">
        <v>45</v>
      </c>
      <c r="AA1869" s="3877">
        <v>4504175331</v>
      </c>
      <c r="AB1869" s="847" t="s">
        <v>5539</v>
      </c>
      <c r="AC1869" s="722">
        <v>4500</v>
      </c>
      <c r="AD1869" s="722">
        <v>6272.02</v>
      </c>
      <c r="AE1869" s="722">
        <f t="shared" si="91"/>
        <v>17044.04</v>
      </c>
      <c r="AF1869" s="31"/>
      <c r="AG1869" s="26"/>
    </row>
    <row r="1870" spans="1:33" ht="30" customHeight="1">
      <c r="A1870" s="808" t="s">
        <v>6901</v>
      </c>
      <c r="B1870" s="5097" t="s">
        <v>7052</v>
      </c>
      <c r="C1870" s="764">
        <v>45337</v>
      </c>
      <c r="D1870" s="764">
        <v>45350</v>
      </c>
      <c r="E1870" s="655"/>
      <c r="F1870" s="833"/>
      <c r="G1870" s="710">
        <v>8636</v>
      </c>
      <c r="H1870" s="1118" t="s">
        <v>4146</v>
      </c>
      <c r="I1870" s="1091"/>
      <c r="J1870" s="1127" t="s">
        <v>7053</v>
      </c>
      <c r="K1870" s="1136" t="s">
        <v>4934</v>
      </c>
      <c r="L1870" s="756" t="s">
        <v>28</v>
      </c>
      <c r="M1870" s="771" t="s">
        <v>7099</v>
      </c>
      <c r="N1870" s="969"/>
      <c r="O1870" s="675">
        <v>2</v>
      </c>
      <c r="P1870" s="675">
        <v>2</v>
      </c>
      <c r="Q1870" s="1110" t="s">
        <v>7054</v>
      </c>
      <c r="R1870" s="999"/>
      <c r="S1870" s="712"/>
      <c r="T1870" s="712"/>
      <c r="U1870" s="712"/>
      <c r="V1870" s="619" t="s">
        <v>2073</v>
      </c>
      <c r="W1870" s="712"/>
      <c r="X1870" s="619" t="s">
        <v>37</v>
      </c>
      <c r="Y1870" s="712"/>
      <c r="Z1870" s="726" t="s">
        <v>45</v>
      </c>
      <c r="AA1870" s="592"/>
      <c r="AB1870" s="847" t="s">
        <v>5537</v>
      </c>
      <c r="AC1870" s="722">
        <v>4860</v>
      </c>
      <c r="AD1870" s="722">
        <v>8019</v>
      </c>
      <c r="AE1870" s="722">
        <f t="shared" si="91"/>
        <v>20898</v>
      </c>
      <c r="AF1870" s="31"/>
      <c r="AG1870" s="26"/>
    </row>
    <row r="1871" spans="1:33" ht="30" customHeight="1">
      <c r="A1871" s="808" t="s">
        <v>6901</v>
      </c>
      <c r="B1871" s="5097" t="s">
        <v>7055</v>
      </c>
      <c r="C1871" s="764">
        <v>45337</v>
      </c>
      <c r="D1871" s="764">
        <v>45348</v>
      </c>
      <c r="E1871" s="655"/>
      <c r="F1871" s="833"/>
      <c r="G1871" s="710">
        <v>8636</v>
      </c>
      <c r="H1871" s="1118" t="s">
        <v>7056</v>
      </c>
      <c r="I1871" s="1091"/>
      <c r="J1871" s="1127" t="s">
        <v>7057</v>
      </c>
      <c r="K1871" s="1136" t="s">
        <v>7058</v>
      </c>
      <c r="L1871" s="756" t="s">
        <v>1222</v>
      </c>
      <c r="M1871" s="771" t="s">
        <v>7100</v>
      </c>
      <c r="N1871" s="969"/>
      <c r="O1871" s="675">
        <v>2</v>
      </c>
      <c r="P1871" s="675">
        <v>2</v>
      </c>
      <c r="Q1871" s="1110" t="s">
        <v>7059</v>
      </c>
      <c r="R1871" s="999"/>
      <c r="S1871" s="712"/>
      <c r="T1871" s="712"/>
      <c r="U1871" s="712"/>
      <c r="V1871" s="619" t="s">
        <v>2073</v>
      </c>
      <c r="W1871" s="712"/>
      <c r="X1871" s="619" t="s">
        <v>37</v>
      </c>
      <c r="Y1871" s="712"/>
      <c r="Z1871" s="726" t="s">
        <v>45</v>
      </c>
      <c r="AA1871" s="592"/>
      <c r="AB1871" s="847" t="s">
        <v>5542</v>
      </c>
      <c r="AC1871" s="722">
        <v>4860</v>
      </c>
      <c r="AD1871" s="722">
        <v>5346</v>
      </c>
      <c r="AE1871" s="722">
        <f t="shared" si="91"/>
        <v>15552</v>
      </c>
      <c r="AF1871" s="31"/>
      <c r="AG1871" s="26"/>
    </row>
    <row r="1872" spans="1:33" ht="30" customHeight="1">
      <c r="A1872" s="592" t="s">
        <v>6962</v>
      </c>
      <c r="B1872" s="1014" t="s">
        <v>7060</v>
      </c>
      <c r="C1872" s="764">
        <v>45337</v>
      </c>
      <c r="D1872" s="764">
        <v>45343</v>
      </c>
      <c r="E1872" s="593"/>
      <c r="F1872" s="833"/>
      <c r="G1872" s="710">
        <v>8628</v>
      </c>
      <c r="H1872" s="1118" t="s">
        <v>7061</v>
      </c>
      <c r="I1872" s="1091"/>
      <c r="J1872" s="1127" t="s">
        <v>7062</v>
      </c>
      <c r="K1872" s="1136" t="s">
        <v>7063</v>
      </c>
      <c r="L1872" s="756" t="s">
        <v>173</v>
      </c>
      <c r="M1872" s="771" t="s">
        <v>7101</v>
      </c>
      <c r="N1872" s="969"/>
      <c r="O1872" s="675">
        <v>1</v>
      </c>
      <c r="P1872" s="675">
        <v>1</v>
      </c>
      <c r="Q1872" s="1110" t="s">
        <v>7064</v>
      </c>
      <c r="R1872" s="999"/>
      <c r="S1872" s="712"/>
      <c r="T1872" s="712"/>
      <c r="U1872" s="712"/>
      <c r="V1872" s="619" t="s">
        <v>2073</v>
      </c>
      <c r="W1872" s="712"/>
      <c r="X1872" s="619" t="s">
        <v>37</v>
      </c>
      <c r="Y1872" s="712"/>
      <c r="Z1872" s="3805" t="s">
        <v>45</v>
      </c>
      <c r="AA1872" s="592"/>
      <c r="AB1872" s="847" t="s">
        <v>5539</v>
      </c>
      <c r="AC1872" s="722">
        <v>0</v>
      </c>
      <c r="AD1872" s="722">
        <v>9653</v>
      </c>
      <c r="AE1872" s="722">
        <f t="shared" si="91"/>
        <v>9653</v>
      </c>
      <c r="AF1872" s="31"/>
      <c r="AG1872" s="26"/>
    </row>
    <row r="1873" spans="1:33" ht="30" customHeight="1">
      <c r="A1873" s="3525" t="s">
        <v>6900</v>
      </c>
      <c r="B1873" s="5655" t="s">
        <v>7065</v>
      </c>
      <c r="C1873" s="764">
        <v>45337</v>
      </c>
      <c r="D1873" s="764">
        <v>45343</v>
      </c>
      <c r="E1873" s="655"/>
      <c r="F1873" s="833"/>
      <c r="G1873" s="710">
        <v>8625</v>
      </c>
      <c r="H1873" s="1118" t="s">
        <v>7066</v>
      </c>
      <c r="I1873" s="1091"/>
      <c r="J1873" s="3527" t="s">
        <v>7067</v>
      </c>
      <c r="K1873" s="1136" t="s">
        <v>7068</v>
      </c>
      <c r="L1873" s="756" t="s">
        <v>1888</v>
      </c>
      <c r="M1873" s="771" t="s">
        <v>7102</v>
      </c>
      <c r="N1873" s="969"/>
      <c r="O1873" s="675">
        <v>4</v>
      </c>
      <c r="P1873" s="675">
        <v>4</v>
      </c>
      <c r="Q1873" s="1110" t="s">
        <v>7069</v>
      </c>
      <c r="R1873" s="999"/>
      <c r="S1873" s="712"/>
      <c r="T1873" s="712"/>
      <c r="U1873" s="712"/>
      <c r="V1873" s="619" t="s">
        <v>2073</v>
      </c>
      <c r="W1873" s="712"/>
      <c r="X1873" s="712"/>
      <c r="Y1873" s="712"/>
      <c r="Z1873" s="3808" t="s">
        <v>45</v>
      </c>
      <c r="AA1873" s="592"/>
      <c r="AB1873" s="847" t="s">
        <v>5537</v>
      </c>
      <c r="AC1873" s="722">
        <v>0</v>
      </c>
      <c r="AD1873" s="722">
        <v>3960</v>
      </c>
      <c r="AE1873" s="722">
        <f t="shared" si="91"/>
        <v>15840</v>
      </c>
      <c r="AF1873" s="31"/>
      <c r="AG1873" s="26"/>
    </row>
    <row r="1874" spans="1:33" ht="30" customHeight="1">
      <c r="A1874" s="808" t="s">
        <v>6975</v>
      </c>
      <c r="B1874" s="5097" t="s">
        <v>7070</v>
      </c>
      <c r="C1874" s="764">
        <v>45337</v>
      </c>
      <c r="D1874" s="764">
        <v>45343</v>
      </c>
      <c r="E1874" s="655"/>
      <c r="F1874" s="833"/>
      <c r="G1874" s="710">
        <v>17</v>
      </c>
      <c r="H1874" s="1118" t="s">
        <v>672</v>
      </c>
      <c r="I1874" s="1091"/>
      <c r="J1874" s="1127" t="s">
        <v>7071</v>
      </c>
      <c r="K1874" s="1136" t="s">
        <v>6464</v>
      </c>
      <c r="L1874" s="756" t="s">
        <v>173</v>
      </c>
      <c r="M1874" s="771" t="s">
        <v>7103</v>
      </c>
      <c r="N1874" s="969"/>
      <c r="O1874" s="675">
        <v>1</v>
      </c>
      <c r="P1874" s="675">
        <v>1</v>
      </c>
      <c r="Q1874" s="1110" t="s">
        <v>7072</v>
      </c>
      <c r="R1874" s="999"/>
      <c r="S1874" s="712"/>
      <c r="T1874" s="712"/>
      <c r="U1874" s="712"/>
      <c r="V1874" s="787" t="s">
        <v>2073</v>
      </c>
      <c r="W1874" s="712"/>
      <c r="X1874" s="787" t="s">
        <v>37</v>
      </c>
      <c r="Y1874" s="712"/>
      <c r="Z1874" s="3786" t="s">
        <v>45</v>
      </c>
      <c r="AA1874" s="592"/>
      <c r="AB1874" s="847" t="s">
        <v>5585</v>
      </c>
      <c r="AC1874" s="722">
        <v>0</v>
      </c>
      <c r="AD1874" s="722">
        <v>6643.53</v>
      </c>
      <c r="AE1874" s="722">
        <f t="shared" si="91"/>
        <v>6643.53</v>
      </c>
      <c r="AF1874" s="31"/>
      <c r="AG1874" s="26"/>
    </row>
    <row r="1875" spans="1:33" ht="30" customHeight="1">
      <c r="A1875" s="808" t="s">
        <v>6946</v>
      </c>
      <c r="B1875" s="5911" t="s">
        <v>27685</v>
      </c>
      <c r="C1875" s="764">
        <v>45341</v>
      </c>
      <c r="D1875" s="764">
        <v>45348</v>
      </c>
      <c r="E1875" s="655"/>
      <c r="F1875" s="833"/>
      <c r="G1875" s="710">
        <v>8626</v>
      </c>
      <c r="H1875" s="1118" t="s">
        <v>7074</v>
      </c>
      <c r="I1875" s="1091"/>
      <c r="J1875" s="1127" t="s">
        <v>7075</v>
      </c>
      <c r="K1875" s="1136" t="s">
        <v>4517</v>
      </c>
      <c r="L1875" s="756" t="s">
        <v>829</v>
      </c>
      <c r="M1875" s="771" t="s">
        <v>7104</v>
      </c>
      <c r="N1875" s="969"/>
      <c r="O1875" s="675">
        <v>1</v>
      </c>
      <c r="P1875" s="675">
        <v>1</v>
      </c>
      <c r="Q1875" s="1110" t="s">
        <v>7076</v>
      </c>
      <c r="R1875" s="999"/>
      <c r="S1875" s="712"/>
      <c r="T1875" s="712"/>
      <c r="U1875" s="712"/>
      <c r="V1875" s="1008" t="s">
        <v>2073</v>
      </c>
      <c r="W1875" s="712"/>
      <c r="X1875" s="787" t="s">
        <v>37</v>
      </c>
      <c r="Y1875" s="712"/>
      <c r="Z1875" s="3830" t="s">
        <v>45</v>
      </c>
      <c r="AA1875" s="592"/>
      <c r="AB1875" s="847" t="s">
        <v>5542</v>
      </c>
      <c r="AC1875" s="722">
        <v>0</v>
      </c>
      <c r="AD1875" s="722">
        <v>4900</v>
      </c>
      <c r="AE1875" s="722">
        <f t="shared" si="91"/>
        <v>4900</v>
      </c>
      <c r="AF1875" s="31"/>
      <c r="AG1875" s="26"/>
    </row>
    <row r="1876" spans="1:33" ht="30" customHeight="1">
      <c r="A1876" s="208" t="s">
        <v>6961</v>
      </c>
      <c r="B1876" s="174" t="s">
        <v>7077</v>
      </c>
      <c r="C1876" s="127">
        <v>45341</v>
      </c>
      <c r="D1876" s="127">
        <v>45352</v>
      </c>
      <c r="E1876" s="37"/>
      <c r="F1876" s="94"/>
      <c r="G1876" s="99">
        <v>8623</v>
      </c>
      <c r="H1876" s="201" t="s">
        <v>4769</v>
      </c>
      <c r="I1876" s="131"/>
      <c r="J1876" s="202" t="s">
        <v>7078</v>
      </c>
      <c r="K1876" s="210" t="s">
        <v>6633</v>
      </c>
      <c r="L1876" s="172" t="s">
        <v>128</v>
      </c>
      <c r="M1876" s="135" t="s">
        <v>7105</v>
      </c>
      <c r="N1876" s="115"/>
      <c r="O1876" s="74">
        <v>3</v>
      </c>
      <c r="P1876" s="74">
        <v>3</v>
      </c>
      <c r="Q1876" s="173" t="s">
        <v>7079</v>
      </c>
      <c r="R1876" s="204"/>
      <c r="S1876" s="71"/>
      <c r="T1876" s="71"/>
      <c r="U1876" s="71"/>
      <c r="V1876" s="386" t="s">
        <v>256</v>
      </c>
      <c r="W1876" s="71"/>
      <c r="X1876" s="71"/>
      <c r="Y1876" s="71"/>
      <c r="Z1876" s="75"/>
      <c r="AA1876" s="36"/>
      <c r="AB1876" s="102" t="s">
        <v>5585</v>
      </c>
      <c r="AC1876" s="280"/>
      <c r="AD1876" s="280"/>
      <c r="AE1876" s="280"/>
      <c r="AF1876" s="31"/>
      <c r="AG1876" s="26"/>
    </row>
    <row r="1877" spans="1:33" ht="30" customHeight="1">
      <c r="A1877" s="808" t="s">
        <v>6896</v>
      </c>
      <c r="B1877" s="5097" t="s">
        <v>7080</v>
      </c>
      <c r="C1877" s="764">
        <v>45338</v>
      </c>
      <c r="D1877" s="764">
        <v>45350</v>
      </c>
      <c r="E1877" s="593"/>
      <c r="F1877" s="833"/>
      <c r="G1877" s="710">
        <v>8644</v>
      </c>
      <c r="H1877" s="1118" t="s">
        <v>1559</v>
      </c>
      <c r="I1877" s="1091" t="s">
        <v>25</v>
      </c>
      <c r="J1877" s="1127" t="s">
        <v>7081</v>
      </c>
      <c r="K1877" s="1136" t="s">
        <v>7082</v>
      </c>
      <c r="L1877" s="756" t="s">
        <v>67</v>
      </c>
      <c r="M1877" s="771" t="s">
        <v>7106</v>
      </c>
      <c r="N1877" s="969"/>
      <c r="O1877" s="675">
        <v>7</v>
      </c>
      <c r="P1877" s="675">
        <v>7</v>
      </c>
      <c r="Q1877" s="1110" t="s">
        <v>7083</v>
      </c>
      <c r="R1877" s="999"/>
      <c r="S1877" s="712"/>
      <c r="T1877" s="712"/>
      <c r="U1877" s="712"/>
      <c r="V1877" s="619" t="s">
        <v>2073</v>
      </c>
      <c r="W1877" s="712"/>
      <c r="X1877" s="3165" t="s">
        <v>37</v>
      </c>
      <c r="Y1877" s="712"/>
      <c r="Z1877" s="726" t="s">
        <v>45</v>
      </c>
      <c r="AA1877" s="592"/>
      <c r="AB1877" s="847" t="s">
        <v>5539</v>
      </c>
      <c r="AC1877" s="722">
        <v>7290</v>
      </c>
      <c r="AD1877" s="722">
        <v>7096.32</v>
      </c>
      <c r="AE1877" s="722">
        <f t="shared" si="91"/>
        <v>56964.24</v>
      </c>
      <c r="AF1877" s="31"/>
      <c r="AG1877" s="26"/>
    </row>
    <row r="1878" spans="1:33" ht="30" customHeight="1">
      <c r="A1878" s="808" t="s">
        <v>6959</v>
      </c>
      <c r="B1878" s="5097" t="s">
        <v>7084</v>
      </c>
      <c r="C1878" s="764">
        <v>45341</v>
      </c>
      <c r="D1878" s="764">
        <v>45345</v>
      </c>
      <c r="E1878" s="655"/>
      <c r="F1878" s="833"/>
      <c r="G1878" s="710">
        <v>8634</v>
      </c>
      <c r="H1878" s="1118" t="s">
        <v>855</v>
      </c>
      <c r="I1878" s="1091"/>
      <c r="J1878" s="1127" t="s">
        <v>7085</v>
      </c>
      <c r="K1878" s="1136" t="s">
        <v>7086</v>
      </c>
      <c r="L1878" s="756" t="s">
        <v>179</v>
      </c>
      <c r="M1878" s="771" t="s">
        <v>7107</v>
      </c>
      <c r="N1878" s="969"/>
      <c r="O1878" s="675">
        <v>8</v>
      </c>
      <c r="P1878" s="675">
        <v>8</v>
      </c>
      <c r="Q1878" s="1110" t="s">
        <v>7087</v>
      </c>
      <c r="R1878" s="999"/>
      <c r="S1878" s="712"/>
      <c r="T1878" s="712"/>
      <c r="U1878" s="712"/>
      <c r="V1878" s="803" t="s">
        <v>2073</v>
      </c>
      <c r="W1878" s="712"/>
      <c r="X1878" s="803" t="s">
        <v>37</v>
      </c>
      <c r="Y1878" s="712"/>
      <c r="Z1878" s="726" t="s">
        <v>45</v>
      </c>
      <c r="AA1878" s="592"/>
      <c r="AB1878" s="847" t="s">
        <v>5542</v>
      </c>
      <c r="AC1878" s="722">
        <v>0</v>
      </c>
      <c r="AD1878" s="722">
        <v>7425</v>
      </c>
      <c r="AE1878" s="722">
        <f t="shared" si="91"/>
        <v>59400</v>
      </c>
      <c r="AF1878" s="31"/>
      <c r="AG1878" s="26"/>
    </row>
    <row r="1879" spans="1:33" ht="30" customHeight="1">
      <c r="A1879" s="808" t="s">
        <v>6953</v>
      </c>
      <c r="B1879" s="5097" t="s">
        <v>7088</v>
      </c>
      <c r="C1879" s="764">
        <v>45341</v>
      </c>
      <c r="D1879" s="764">
        <v>45345</v>
      </c>
      <c r="E1879" s="655"/>
      <c r="F1879" s="833"/>
      <c r="G1879" s="710">
        <v>8599</v>
      </c>
      <c r="H1879" s="1118"/>
      <c r="I1879" s="1091" t="s">
        <v>92</v>
      </c>
      <c r="J1879" s="1127" t="s">
        <v>4251</v>
      </c>
      <c r="K1879" s="1136" t="s">
        <v>7089</v>
      </c>
      <c r="L1879" s="756" t="s">
        <v>28</v>
      </c>
      <c r="M1879" s="771" t="s">
        <v>7108</v>
      </c>
      <c r="N1879" s="969"/>
      <c r="O1879" s="675">
        <v>2</v>
      </c>
      <c r="P1879" s="675">
        <v>2</v>
      </c>
      <c r="Q1879" s="1110" t="s">
        <v>7090</v>
      </c>
      <c r="R1879" s="999"/>
      <c r="S1879" s="712"/>
      <c r="T1879" s="712"/>
      <c r="U1879" s="712"/>
      <c r="V1879" s="1012" t="s">
        <v>2073</v>
      </c>
      <c r="W1879" s="712"/>
      <c r="X1879" s="1012" t="s">
        <v>37</v>
      </c>
      <c r="Y1879" s="712"/>
      <c r="Z1879" s="726" t="s">
        <v>45</v>
      </c>
      <c r="AA1879" s="592"/>
      <c r="AB1879" s="847" t="s">
        <v>5541</v>
      </c>
      <c r="AC1879" s="722">
        <v>0</v>
      </c>
      <c r="AD1879" s="722">
        <v>6296.75</v>
      </c>
      <c r="AE1879" s="722">
        <f t="shared" si="91"/>
        <v>12593.5</v>
      </c>
      <c r="AF1879" s="31"/>
      <c r="AG1879" s="26"/>
    </row>
    <row r="1880" spans="1:33" ht="30" customHeight="1">
      <c r="A1880" s="808" t="s">
        <v>6973</v>
      </c>
      <c r="B1880" s="5097" t="s">
        <v>7091</v>
      </c>
      <c r="C1880" s="764">
        <v>45341</v>
      </c>
      <c r="D1880" s="764">
        <v>45352</v>
      </c>
      <c r="E1880" s="593"/>
      <c r="F1880" s="833"/>
      <c r="G1880" s="710">
        <v>8598</v>
      </c>
      <c r="H1880" s="1118" t="s">
        <v>7092</v>
      </c>
      <c r="I1880" s="1091"/>
      <c r="J1880" s="1127" t="s">
        <v>7093</v>
      </c>
      <c r="K1880" s="1136" t="s">
        <v>7094</v>
      </c>
      <c r="L1880" s="756" t="s">
        <v>28</v>
      </c>
      <c r="M1880" s="771" t="s">
        <v>7098</v>
      </c>
      <c r="N1880" s="969"/>
      <c r="O1880" s="675">
        <v>2</v>
      </c>
      <c r="P1880" s="675">
        <v>2</v>
      </c>
      <c r="Q1880" s="1110" t="s">
        <v>7095</v>
      </c>
      <c r="R1880" s="999"/>
      <c r="S1880" s="712"/>
      <c r="T1880" s="712"/>
      <c r="U1880" s="712"/>
      <c r="V1880" s="619" t="s">
        <v>2073</v>
      </c>
      <c r="W1880" s="712"/>
      <c r="X1880" s="619" t="s">
        <v>37</v>
      </c>
      <c r="Y1880" s="712"/>
      <c r="Z1880" s="3805" t="s">
        <v>45</v>
      </c>
      <c r="AA1880" s="592"/>
      <c r="AB1880" s="847" t="s">
        <v>5537</v>
      </c>
      <c r="AC1880" s="722">
        <v>4500</v>
      </c>
      <c r="AD1880" s="722">
        <v>6272.02</v>
      </c>
      <c r="AE1880" s="722">
        <f t="shared" si="91"/>
        <v>17044.04</v>
      </c>
      <c r="AF1880" s="31"/>
      <c r="AG1880" s="26"/>
    </row>
    <row r="1881" spans="1:33" ht="30" customHeight="1">
      <c r="A1881" s="1113" t="s">
        <v>6959</v>
      </c>
      <c r="B1881" s="9020" t="s">
        <v>7109</v>
      </c>
      <c r="C1881" s="8843">
        <v>45342</v>
      </c>
      <c r="D1881" s="8843"/>
      <c r="E1881" s="8864"/>
      <c r="F1881" s="8877"/>
      <c r="G1881" s="8849">
        <v>8634</v>
      </c>
      <c r="H1881" s="8849">
        <v>400</v>
      </c>
      <c r="I1881" s="8849"/>
      <c r="J1881" s="9602" t="s">
        <v>7110</v>
      </c>
      <c r="K1881" s="8879" t="s">
        <v>7111</v>
      </c>
      <c r="L1881" s="1036" t="s">
        <v>167</v>
      </c>
      <c r="M1881" s="8868" t="s">
        <v>7121</v>
      </c>
      <c r="N1881" s="1093" t="s">
        <v>3952</v>
      </c>
      <c r="O1881" s="679">
        <v>10</v>
      </c>
      <c r="P1881" s="679">
        <v>10</v>
      </c>
      <c r="Q1881" s="8879" t="s">
        <v>7112</v>
      </c>
      <c r="R1881" s="8859"/>
      <c r="S1881" s="712"/>
      <c r="T1881" s="712"/>
      <c r="U1881" s="712"/>
      <c r="V1881" s="8984" t="s">
        <v>2073</v>
      </c>
      <c r="W1881" s="8849" t="s">
        <v>7560</v>
      </c>
      <c r="X1881" s="8984" t="s">
        <v>37</v>
      </c>
      <c r="Y1881" s="712"/>
      <c r="Z1881" s="9005" t="s">
        <v>45</v>
      </c>
      <c r="AA1881" s="592"/>
      <c r="AB1881" s="8907" t="s">
        <v>5586</v>
      </c>
      <c r="AC1881" s="8912">
        <v>0</v>
      </c>
      <c r="AD1881" s="722">
        <v>7425</v>
      </c>
      <c r="AE1881" s="8912">
        <f>SUM(AD1881*P1881+AD1882*P1882+AC1881)</f>
        <v>118800</v>
      </c>
      <c r="AF1881" s="247"/>
      <c r="AG1881" s="334"/>
    </row>
    <row r="1882" spans="1:33" ht="30" customHeight="1">
      <c r="A1882" s="897" t="s">
        <v>6959</v>
      </c>
      <c r="B1882" s="9021"/>
      <c r="C1882" s="8845"/>
      <c r="D1882" s="8845"/>
      <c r="E1882" s="8866"/>
      <c r="F1882" s="8878"/>
      <c r="G1882" s="8850"/>
      <c r="H1882" s="8850"/>
      <c r="I1882" s="8850"/>
      <c r="J1882" s="8854"/>
      <c r="K1882" s="8848"/>
      <c r="L1882" s="907" t="s">
        <v>2184</v>
      </c>
      <c r="M1882" s="8869"/>
      <c r="N1882" s="235" t="s">
        <v>3954</v>
      </c>
      <c r="O1882" s="675">
        <v>1</v>
      </c>
      <c r="P1882" s="675">
        <v>1</v>
      </c>
      <c r="Q1882" s="8892"/>
      <c r="R1882" s="8860"/>
      <c r="S1882" s="712"/>
      <c r="T1882" s="712"/>
      <c r="U1882" s="712"/>
      <c r="V1882" s="8850"/>
      <c r="W1882" s="8850"/>
      <c r="X1882" s="8850"/>
      <c r="Y1882" s="712"/>
      <c r="Z1882" s="8894"/>
      <c r="AA1882" s="592"/>
      <c r="AB1882" s="8908"/>
      <c r="AC1882" s="8913"/>
      <c r="AD1882" s="722">
        <v>44550</v>
      </c>
      <c r="AE1882" s="8913"/>
      <c r="AF1882" s="30"/>
      <c r="AG1882" s="419"/>
    </row>
    <row r="1883" spans="1:33" ht="30" customHeight="1">
      <c r="A1883" s="808" t="s">
        <v>6900</v>
      </c>
      <c r="B1883" s="5097" t="s">
        <v>7113</v>
      </c>
      <c r="C1883" s="764">
        <v>45342</v>
      </c>
      <c r="D1883" s="764">
        <v>45356</v>
      </c>
      <c r="E1883" s="655"/>
      <c r="F1883" s="833"/>
      <c r="G1883" s="710">
        <v>8625</v>
      </c>
      <c r="H1883" s="1118" t="s">
        <v>4883</v>
      </c>
      <c r="I1883" s="1091"/>
      <c r="J1883" s="1127" t="s">
        <v>7114</v>
      </c>
      <c r="K1883" s="1136" t="s">
        <v>7115</v>
      </c>
      <c r="L1883" s="756" t="s">
        <v>193</v>
      </c>
      <c r="M1883" s="771" t="s">
        <v>7122</v>
      </c>
      <c r="N1883" s="969"/>
      <c r="O1883" s="675">
        <v>6</v>
      </c>
      <c r="P1883" s="675">
        <v>6</v>
      </c>
      <c r="Q1883" s="1110" t="s">
        <v>7116</v>
      </c>
      <c r="R1883" s="999"/>
      <c r="S1883" s="712"/>
      <c r="T1883" s="712"/>
      <c r="U1883" s="712"/>
      <c r="V1883" s="850" t="s">
        <v>2073</v>
      </c>
      <c r="W1883" s="712"/>
      <c r="X1883" s="850" t="s">
        <v>37</v>
      </c>
      <c r="Y1883" s="712"/>
      <c r="Z1883" s="726" t="s">
        <v>45</v>
      </c>
      <c r="AA1883" s="592"/>
      <c r="AB1883" s="847" t="s">
        <v>5537</v>
      </c>
      <c r="AC1883" s="722">
        <v>4455</v>
      </c>
      <c r="AD1883" s="722">
        <v>5940</v>
      </c>
      <c r="AE1883" s="722">
        <f t="shared" ref="AE1883:AE1884" si="92">SUM(AD1883*P1883+AC1883)</f>
        <v>40095</v>
      </c>
      <c r="AF1883" s="31"/>
      <c r="AG1883" s="26"/>
    </row>
    <row r="1884" spans="1:33" ht="30" customHeight="1">
      <c r="A1884" s="808" t="s">
        <v>6975</v>
      </c>
      <c r="B1884" s="5097" t="s">
        <v>7117</v>
      </c>
      <c r="C1884" s="764">
        <v>45342</v>
      </c>
      <c r="D1884" s="764">
        <v>45348</v>
      </c>
      <c r="E1884" s="655"/>
      <c r="F1884" s="833"/>
      <c r="G1884" s="710">
        <v>17</v>
      </c>
      <c r="H1884" s="1118"/>
      <c r="I1884" s="1091" t="s">
        <v>92</v>
      </c>
      <c r="J1884" s="1127" t="s">
        <v>7118</v>
      </c>
      <c r="K1884" s="1136" t="s">
        <v>7119</v>
      </c>
      <c r="L1884" s="756" t="s">
        <v>193</v>
      </c>
      <c r="M1884" s="771" t="s">
        <v>7123</v>
      </c>
      <c r="N1884" s="969"/>
      <c r="O1884" s="675">
        <v>6</v>
      </c>
      <c r="P1884" s="675">
        <v>6</v>
      </c>
      <c r="Q1884" s="1110" t="s">
        <v>7120</v>
      </c>
      <c r="R1884" s="999"/>
      <c r="S1884" s="712"/>
      <c r="T1884" s="712"/>
      <c r="U1884" s="712"/>
      <c r="V1884" s="787" t="s">
        <v>2073</v>
      </c>
      <c r="W1884" s="712"/>
      <c r="X1884" s="787" t="s">
        <v>37</v>
      </c>
      <c r="Y1884" s="712"/>
      <c r="Z1884" s="3786" t="s">
        <v>45</v>
      </c>
      <c r="AA1884" s="592"/>
      <c r="AB1884" s="847" t="s">
        <v>5538</v>
      </c>
      <c r="AC1884" s="722">
        <v>0</v>
      </c>
      <c r="AD1884" s="722">
        <v>6643.53</v>
      </c>
      <c r="AE1884" s="722">
        <f t="shared" si="92"/>
        <v>39861.18</v>
      </c>
      <c r="AF1884" s="31"/>
      <c r="AG1884" s="26"/>
    </row>
    <row r="1885" spans="1:33" ht="30" customHeight="1">
      <c r="A1885" s="808" t="s">
        <v>6950</v>
      </c>
      <c r="B1885" s="5097" t="s">
        <v>7124</v>
      </c>
      <c r="C1885" s="764">
        <v>45343</v>
      </c>
      <c r="D1885" s="764">
        <v>45357</v>
      </c>
      <c r="E1885" s="593"/>
      <c r="F1885" s="833"/>
      <c r="G1885" s="710">
        <v>8617</v>
      </c>
      <c r="H1885" s="1118" t="s">
        <v>818</v>
      </c>
      <c r="I1885" s="1091" t="s">
        <v>25</v>
      </c>
      <c r="J1885" s="1127" t="s">
        <v>7125</v>
      </c>
      <c r="K1885" s="1136" t="s">
        <v>7126</v>
      </c>
      <c r="L1885" s="756" t="s">
        <v>179</v>
      </c>
      <c r="M1885" s="771" t="s">
        <v>7137</v>
      </c>
      <c r="N1885" s="969"/>
      <c r="O1885" s="675">
        <v>8</v>
      </c>
      <c r="P1885" s="675">
        <v>8</v>
      </c>
      <c r="Q1885" s="1110" t="s">
        <v>7127</v>
      </c>
      <c r="R1885" s="999"/>
      <c r="S1885" s="712"/>
      <c r="T1885" s="712"/>
      <c r="U1885" s="712"/>
      <c r="V1885" s="619" t="s">
        <v>2073</v>
      </c>
      <c r="W1885" s="712"/>
      <c r="X1885" s="787" t="s">
        <v>37</v>
      </c>
      <c r="Y1885" s="712"/>
      <c r="Z1885" s="726" t="s">
        <v>45</v>
      </c>
      <c r="AA1885" s="592"/>
      <c r="AB1885" s="847" t="s">
        <v>5535</v>
      </c>
      <c r="AC1885" s="722">
        <v>70000</v>
      </c>
      <c r="AD1885" s="722">
        <v>11385</v>
      </c>
      <c r="AE1885" s="722">
        <f t="shared" ref="AE1885" si="93">SUM(AD1885*P1885+AC1885)</f>
        <v>161080</v>
      </c>
      <c r="AF1885" s="31"/>
      <c r="AG1885" s="26"/>
    </row>
    <row r="1886" spans="1:33" ht="30" customHeight="1">
      <c r="A1886" s="208" t="s">
        <v>6969</v>
      </c>
      <c r="B1886" s="174" t="s">
        <v>7128</v>
      </c>
      <c r="C1886" s="127">
        <v>45343</v>
      </c>
      <c r="D1886" s="127">
        <v>45349</v>
      </c>
      <c r="E1886" s="37"/>
      <c r="F1886" s="94"/>
      <c r="G1886" s="99">
        <v>8616</v>
      </c>
      <c r="H1886" s="201" t="s">
        <v>763</v>
      </c>
      <c r="I1886" s="131"/>
      <c r="J1886" s="202" t="s">
        <v>7129</v>
      </c>
      <c r="K1886" s="210" t="s">
        <v>7130</v>
      </c>
      <c r="L1886" s="172" t="s">
        <v>28</v>
      </c>
      <c r="M1886" s="135" t="s">
        <v>7138</v>
      </c>
      <c r="N1886" s="115"/>
      <c r="O1886" s="74">
        <v>2</v>
      </c>
      <c r="P1886" s="74">
        <v>2</v>
      </c>
      <c r="Q1886" s="173" t="s">
        <v>7131</v>
      </c>
      <c r="R1886" s="204"/>
      <c r="S1886" s="71"/>
      <c r="T1886" s="71"/>
      <c r="U1886" s="71"/>
      <c r="V1886" s="68" t="s">
        <v>256</v>
      </c>
      <c r="W1886" s="71"/>
      <c r="X1886" s="71"/>
      <c r="Y1886" s="71"/>
      <c r="Z1886" s="75"/>
      <c r="AA1886" s="36"/>
      <c r="AB1886" s="102" t="s">
        <v>5543</v>
      </c>
      <c r="AC1886" s="280"/>
      <c r="AD1886" s="280"/>
      <c r="AE1886" s="280"/>
      <c r="AF1886" s="31"/>
      <c r="AG1886" s="26"/>
    </row>
    <row r="1887" spans="1:33" ht="30" customHeight="1">
      <c r="A1887" s="897" t="s">
        <v>6966</v>
      </c>
      <c r="B1887" s="9020" t="s">
        <v>7132</v>
      </c>
      <c r="C1887" s="8843">
        <v>45343</v>
      </c>
      <c r="D1887" s="8843">
        <v>45401</v>
      </c>
      <c r="E1887" s="8864"/>
      <c r="F1887" s="8877"/>
      <c r="G1887" s="8849">
        <v>5940</v>
      </c>
      <c r="H1887" s="8849" t="s">
        <v>7133</v>
      </c>
      <c r="I1887" s="8849"/>
      <c r="J1887" s="9602" t="s">
        <v>7134</v>
      </c>
      <c r="K1887" s="8879" t="s">
        <v>7135</v>
      </c>
      <c r="L1887" s="1036" t="s">
        <v>76</v>
      </c>
      <c r="M1887" s="8868" t="s">
        <v>7139</v>
      </c>
      <c r="N1887" s="1093" t="s">
        <v>3952</v>
      </c>
      <c r="O1887" s="679">
        <v>4</v>
      </c>
      <c r="P1887" s="679">
        <v>4</v>
      </c>
      <c r="Q1887" s="8879" t="s">
        <v>7136</v>
      </c>
      <c r="R1887" s="8859"/>
      <c r="S1887" s="712"/>
      <c r="T1887" s="712"/>
      <c r="U1887" s="712"/>
      <c r="V1887" s="8904" t="s">
        <v>2073</v>
      </c>
      <c r="W1887" s="712"/>
      <c r="X1887" s="8904" t="s">
        <v>37</v>
      </c>
      <c r="Y1887" s="712"/>
      <c r="Z1887" s="9663" t="s">
        <v>45</v>
      </c>
      <c r="AA1887" s="592"/>
      <c r="AB1887" s="8907" t="s">
        <v>5539</v>
      </c>
      <c r="AC1887" s="8912">
        <v>34500</v>
      </c>
      <c r="AD1887" s="722">
        <v>11385</v>
      </c>
      <c r="AE1887" s="8912">
        <f>SUM(AD1887*P1887+AD1888*P1888+AC1887)</f>
        <v>130530</v>
      </c>
      <c r="AF1887" s="247"/>
      <c r="AG1887" s="334"/>
    </row>
    <row r="1888" spans="1:33" ht="30" customHeight="1">
      <c r="A1888" s="897" t="s">
        <v>6966</v>
      </c>
      <c r="B1888" s="9021"/>
      <c r="C1888" s="8845"/>
      <c r="D1888" s="8845"/>
      <c r="E1888" s="8866"/>
      <c r="F1888" s="8878"/>
      <c r="G1888" s="8850"/>
      <c r="H1888" s="8850"/>
      <c r="I1888" s="8850"/>
      <c r="J1888" s="8854"/>
      <c r="K1888" s="8848"/>
      <c r="L1888" s="884" t="s">
        <v>381</v>
      </c>
      <c r="M1888" s="8869"/>
      <c r="N1888" s="1093" t="s">
        <v>3954</v>
      </c>
      <c r="O1888" s="675">
        <v>1</v>
      </c>
      <c r="P1888" s="675">
        <v>1</v>
      </c>
      <c r="Q1888" s="8892"/>
      <c r="R1888" s="8860"/>
      <c r="S1888" s="712"/>
      <c r="T1888" s="712"/>
      <c r="U1888" s="712"/>
      <c r="V1888" s="8850"/>
      <c r="W1888" s="712"/>
      <c r="X1888" s="8850"/>
      <c r="Y1888" s="712"/>
      <c r="Z1888" s="8894"/>
      <c r="AA1888" s="592"/>
      <c r="AB1888" s="8908"/>
      <c r="AC1888" s="8913"/>
      <c r="AD1888" s="722">
        <v>50490</v>
      </c>
      <c r="AE1888" s="8913"/>
      <c r="AF1888" s="30"/>
      <c r="AG1888" s="419"/>
    </row>
    <row r="1889" spans="1:33" ht="30" customHeight="1">
      <c r="A1889" s="808" t="s">
        <v>6974</v>
      </c>
      <c r="B1889" s="5097" t="s">
        <v>7140</v>
      </c>
      <c r="C1889" s="764">
        <v>45343</v>
      </c>
      <c r="D1889" s="764">
        <v>45343</v>
      </c>
      <c r="E1889" s="593"/>
      <c r="F1889" s="833"/>
      <c r="G1889" s="710">
        <v>8600</v>
      </c>
      <c r="H1889" s="1118" t="s">
        <v>6127</v>
      </c>
      <c r="I1889" s="1091"/>
      <c r="J1889" s="1127" t="s">
        <v>7143</v>
      </c>
      <c r="K1889" s="1136" t="s">
        <v>7141</v>
      </c>
      <c r="L1889" s="756" t="s">
        <v>173</v>
      </c>
      <c r="M1889" s="771" t="s">
        <v>7164</v>
      </c>
      <c r="N1889" s="969"/>
      <c r="O1889" s="675">
        <v>1</v>
      </c>
      <c r="P1889" s="675">
        <v>1</v>
      </c>
      <c r="Q1889" s="1110" t="s">
        <v>7142</v>
      </c>
      <c r="R1889" s="999"/>
      <c r="S1889" s="712"/>
      <c r="T1889" s="712"/>
      <c r="U1889" s="712"/>
      <c r="V1889" s="619" t="s">
        <v>2073</v>
      </c>
      <c r="W1889" s="712"/>
      <c r="X1889" s="619" t="s">
        <v>37</v>
      </c>
      <c r="Y1889" s="712"/>
      <c r="Z1889" s="726" t="s">
        <v>45</v>
      </c>
      <c r="AA1889" s="592"/>
      <c r="AB1889" s="847" t="s">
        <v>5539</v>
      </c>
      <c r="AC1889" s="722">
        <v>22500</v>
      </c>
      <c r="AD1889" s="722">
        <v>7425</v>
      </c>
      <c r="AE1889" s="722">
        <f t="shared" ref="AE1889:AE1894" si="94">SUM(AD1889*P1889+AC1889)</f>
        <v>29925</v>
      </c>
      <c r="AF1889" s="31"/>
      <c r="AG1889" s="26"/>
    </row>
    <row r="1890" spans="1:33" ht="30" customHeight="1">
      <c r="A1890" s="808" t="s">
        <v>6943</v>
      </c>
      <c r="B1890" s="5097" t="s">
        <v>7144</v>
      </c>
      <c r="C1890" s="764">
        <v>45344</v>
      </c>
      <c r="D1890" s="764">
        <v>45355</v>
      </c>
      <c r="E1890" s="593"/>
      <c r="F1890" s="833"/>
      <c r="G1890" s="710">
        <v>8558</v>
      </c>
      <c r="H1890" s="1118" t="s">
        <v>7145</v>
      </c>
      <c r="I1890" s="1091"/>
      <c r="J1890" s="1127" t="s">
        <v>7146</v>
      </c>
      <c r="K1890" s="1136" t="s">
        <v>7147</v>
      </c>
      <c r="L1890" s="756" t="s">
        <v>173</v>
      </c>
      <c r="M1890" s="771" t="s">
        <v>7165</v>
      </c>
      <c r="N1890" s="969"/>
      <c r="O1890" s="675">
        <v>1</v>
      </c>
      <c r="P1890" s="675">
        <v>1</v>
      </c>
      <c r="Q1890" s="1110" t="s">
        <v>7148</v>
      </c>
      <c r="R1890" s="999"/>
      <c r="S1890" s="712"/>
      <c r="T1890" s="712"/>
      <c r="U1890" s="712"/>
      <c r="V1890" s="619" t="s">
        <v>2073</v>
      </c>
      <c r="W1890" s="712"/>
      <c r="X1890" s="721" t="s">
        <v>37</v>
      </c>
      <c r="Y1890" s="712"/>
      <c r="Z1890" s="3799" t="s">
        <v>45</v>
      </c>
      <c r="AA1890" s="592"/>
      <c r="AB1890" s="847" t="s">
        <v>5538</v>
      </c>
      <c r="AC1890" s="722">
        <v>4860</v>
      </c>
      <c r="AD1890" s="722">
        <v>8019</v>
      </c>
      <c r="AE1890" s="722">
        <f t="shared" si="94"/>
        <v>12879</v>
      </c>
      <c r="AF1890" s="31"/>
      <c r="AG1890" s="26"/>
    </row>
    <row r="1891" spans="1:33" ht="30" customHeight="1">
      <c r="A1891" s="808" t="s">
        <v>6952</v>
      </c>
      <c r="B1891" s="1014" t="s">
        <v>7149</v>
      </c>
      <c r="C1891" s="764">
        <v>45343</v>
      </c>
      <c r="D1891" s="764">
        <v>45352</v>
      </c>
      <c r="E1891" s="593"/>
      <c r="F1891" s="833"/>
      <c r="G1891" s="710">
        <v>8646</v>
      </c>
      <c r="H1891" s="1118" t="s">
        <v>4271</v>
      </c>
      <c r="I1891" s="1091"/>
      <c r="J1891" s="1127" t="s">
        <v>7150</v>
      </c>
      <c r="K1891" s="1136" t="s">
        <v>7151</v>
      </c>
      <c r="L1891" s="756" t="s">
        <v>76</v>
      </c>
      <c r="M1891" s="771" t="s">
        <v>7166</v>
      </c>
      <c r="N1891" s="969"/>
      <c r="O1891" s="675">
        <v>4</v>
      </c>
      <c r="P1891" s="675">
        <v>4</v>
      </c>
      <c r="Q1891" s="1110" t="s">
        <v>7152</v>
      </c>
      <c r="R1891" s="999"/>
      <c r="S1891" s="712"/>
      <c r="T1891" s="712"/>
      <c r="U1891" s="712"/>
      <c r="V1891" s="619" t="s">
        <v>2073</v>
      </c>
      <c r="W1891" s="712"/>
      <c r="X1891" s="619" t="s">
        <v>37</v>
      </c>
      <c r="Y1891" s="712"/>
      <c r="Z1891" s="3799" t="s">
        <v>45</v>
      </c>
      <c r="AA1891" s="592"/>
      <c r="AB1891" s="847" t="s">
        <v>5542</v>
      </c>
      <c r="AC1891" s="722">
        <v>4860</v>
      </c>
      <c r="AD1891" s="722">
        <v>7938</v>
      </c>
      <c r="AE1891" s="722">
        <f t="shared" si="94"/>
        <v>36612</v>
      </c>
      <c r="AF1891" s="31"/>
      <c r="AG1891" s="26"/>
    </row>
    <row r="1892" spans="1:33" ht="30" customHeight="1">
      <c r="A1892" s="808" t="s">
        <v>6952</v>
      </c>
      <c r="B1892" s="5097" t="s">
        <v>7153</v>
      </c>
      <c r="C1892" s="764">
        <v>45344</v>
      </c>
      <c r="D1892" s="764">
        <v>45350</v>
      </c>
      <c r="E1892" s="655"/>
      <c r="F1892" s="833"/>
      <c r="G1892" s="710">
        <v>8646</v>
      </c>
      <c r="H1892" s="1118"/>
      <c r="I1892" s="1091" t="s">
        <v>7154</v>
      </c>
      <c r="J1892" s="1127" t="s">
        <v>7155</v>
      </c>
      <c r="K1892" s="1136" t="s">
        <v>7156</v>
      </c>
      <c r="L1892" s="756" t="s">
        <v>28</v>
      </c>
      <c r="M1892" s="771" t="s">
        <v>7167</v>
      </c>
      <c r="N1892" s="969"/>
      <c r="O1892" s="675">
        <v>2</v>
      </c>
      <c r="P1892" s="675">
        <v>2</v>
      </c>
      <c r="Q1892" s="1110" t="s">
        <v>7157</v>
      </c>
      <c r="R1892" s="999"/>
      <c r="S1892" s="712"/>
      <c r="T1892" s="712"/>
      <c r="U1892" s="712"/>
      <c r="V1892" s="619" t="s">
        <v>2073</v>
      </c>
      <c r="W1892" s="712"/>
      <c r="X1892" s="619" t="s">
        <v>37</v>
      </c>
      <c r="Y1892" s="712"/>
      <c r="Z1892" s="726" t="s">
        <v>45</v>
      </c>
      <c r="AA1892" s="592"/>
      <c r="AB1892" s="847" t="s">
        <v>5543</v>
      </c>
      <c r="AC1892" s="722">
        <v>0</v>
      </c>
      <c r="AD1892" s="722">
        <v>7938</v>
      </c>
      <c r="AE1892" s="722">
        <f t="shared" si="94"/>
        <v>15876</v>
      </c>
      <c r="AF1892" s="31"/>
      <c r="AG1892" s="26"/>
    </row>
    <row r="1893" spans="1:33" ht="30" customHeight="1">
      <c r="A1893" s="808" t="s">
        <v>6948</v>
      </c>
      <c r="B1893" s="5097" t="s">
        <v>7158</v>
      </c>
      <c r="C1893" s="764">
        <v>45343</v>
      </c>
      <c r="D1893" s="764">
        <v>45355</v>
      </c>
      <c r="E1893" s="655"/>
      <c r="F1893" s="833"/>
      <c r="G1893" s="710">
        <v>8608</v>
      </c>
      <c r="H1893" s="1118" t="s">
        <v>6443</v>
      </c>
      <c r="I1893" s="1091" t="s">
        <v>25</v>
      </c>
      <c r="J1893" s="1127" t="s">
        <v>7159</v>
      </c>
      <c r="K1893" s="1136" t="s">
        <v>7160</v>
      </c>
      <c r="L1893" s="756" t="s">
        <v>67</v>
      </c>
      <c r="M1893" s="771" t="s">
        <v>7168</v>
      </c>
      <c r="N1893" s="969"/>
      <c r="O1893" s="675">
        <v>7</v>
      </c>
      <c r="P1893" s="675">
        <v>7</v>
      </c>
      <c r="Q1893" s="1110" t="s">
        <v>7161</v>
      </c>
      <c r="R1893" s="999"/>
      <c r="S1893" s="712"/>
      <c r="T1893" s="712"/>
      <c r="U1893" s="712"/>
      <c r="V1893" s="1013" t="s">
        <v>2073</v>
      </c>
      <c r="W1893" s="712"/>
      <c r="X1893" s="1013" t="s">
        <v>37</v>
      </c>
      <c r="Y1893" s="712"/>
      <c r="Z1893" s="3786" t="s">
        <v>45</v>
      </c>
      <c r="AA1893" s="592"/>
      <c r="AB1893" s="847" t="s">
        <v>5539</v>
      </c>
      <c r="AC1893" s="722">
        <v>4500</v>
      </c>
      <c r="AD1893" s="722">
        <v>7425</v>
      </c>
      <c r="AE1893" s="722">
        <f t="shared" si="94"/>
        <v>56475</v>
      </c>
      <c r="AF1893" s="31"/>
      <c r="AG1893" s="26"/>
    </row>
    <row r="1894" spans="1:33" ht="30" customHeight="1">
      <c r="A1894" s="592" t="s">
        <v>6954</v>
      </c>
      <c r="B1894" s="1014" t="s">
        <v>7162</v>
      </c>
      <c r="C1894" s="764">
        <v>45343</v>
      </c>
      <c r="D1894" s="764">
        <v>45352</v>
      </c>
      <c r="E1894" s="655"/>
      <c r="F1894" s="833"/>
      <c r="G1894" s="710">
        <v>8596</v>
      </c>
      <c r="H1894" s="1118" t="s">
        <v>7073</v>
      </c>
      <c r="I1894" s="1091"/>
      <c r="J1894" s="1127" t="s">
        <v>7163</v>
      </c>
      <c r="K1894" s="1136" t="s">
        <v>4140</v>
      </c>
      <c r="L1894" s="756" t="s">
        <v>28</v>
      </c>
      <c r="M1894" s="771" t="s">
        <v>7169</v>
      </c>
      <c r="N1894" s="969"/>
      <c r="O1894" s="675">
        <v>2</v>
      </c>
      <c r="P1894" s="675">
        <v>2</v>
      </c>
      <c r="Q1894" s="1110" t="s">
        <v>2534</v>
      </c>
      <c r="R1894" s="999"/>
      <c r="S1894" s="712"/>
      <c r="T1894" s="712"/>
      <c r="U1894" s="712"/>
      <c r="V1894" s="985" t="s">
        <v>2073</v>
      </c>
      <c r="W1894" s="712"/>
      <c r="X1894" s="3241" t="s">
        <v>37</v>
      </c>
      <c r="Y1894" s="712"/>
      <c r="Z1894" s="3834" t="s">
        <v>45</v>
      </c>
      <c r="AA1894" s="592"/>
      <c r="AB1894" s="847" t="s">
        <v>5585</v>
      </c>
      <c r="AC1894" s="722">
        <v>0</v>
      </c>
      <c r="AD1894" s="722">
        <v>6368.81</v>
      </c>
      <c r="AE1894" s="722">
        <f t="shared" si="94"/>
        <v>12737.62</v>
      </c>
      <c r="AF1894" s="31"/>
      <c r="AG1894" s="26"/>
    </row>
    <row r="1895" spans="1:33" ht="30" customHeight="1">
      <c r="A1895" s="808" t="s">
        <v>6952</v>
      </c>
      <c r="B1895" s="5097" t="s">
        <v>7170</v>
      </c>
      <c r="C1895" s="764">
        <v>45348</v>
      </c>
      <c r="D1895" s="764">
        <v>45357</v>
      </c>
      <c r="E1895" s="593"/>
      <c r="F1895" s="833"/>
      <c r="G1895" s="710">
        <v>8646</v>
      </c>
      <c r="H1895" s="1118" t="s">
        <v>4271</v>
      </c>
      <c r="I1895" s="1091"/>
      <c r="J1895" s="1127" t="s">
        <v>7171</v>
      </c>
      <c r="K1895" s="1136" t="s">
        <v>7172</v>
      </c>
      <c r="L1895" s="756" t="s">
        <v>76</v>
      </c>
      <c r="M1895" s="771" t="s">
        <v>7197</v>
      </c>
      <c r="N1895" s="969"/>
      <c r="O1895" s="675">
        <v>4</v>
      </c>
      <c r="P1895" s="675">
        <v>4</v>
      </c>
      <c r="Q1895" s="1110" t="s">
        <v>7173</v>
      </c>
      <c r="R1895" s="999"/>
      <c r="S1895" s="712"/>
      <c r="T1895" s="712"/>
      <c r="U1895" s="712"/>
      <c r="V1895" s="619" t="s">
        <v>2073</v>
      </c>
      <c r="W1895" s="712"/>
      <c r="X1895" s="619" t="s">
        <v>37</v>
      </c>
      <c r="Y1895" s="712"/>
      <c r="Z1895" s="726" t="s">
        <v>45</v>
      </c>
      <c r="AA1895" s="592"/>
      <c r="AB1895" s="3867" t="s">
        <v>5585</v>
      </c>
      <c r="AC1895" s="722">
        <v>4860</v>
      </c>
      <c r="AD1895" s="722">
        <v>7938</v>
      </c>
      <c r="AE1895" s="722">
        <f>SUM(AD1895*P1895+AC1895)</f>
        <v>36612</v>
      </c>
      <c r="AF1895" s="31"/>
      <c r="AG1895" s="26"/>
    </row>
    <row r="1896" spans="1:33" ht="30" customHeight="1">
      <c r="A1896" s="808" t="s">
        <v>6952</v>
      </c>
      <c r="B1896" s="5097" t="s">
        <v>7174</v>
      </c>
      <c r="C1896" s="764">
        <v>45348</v>
      </c>
      <c r="D1896" s="764">
        <v>45352</v>
      </c>
      <c r="E1896" s="655"/>
      <c r="F1896" s="833"/>
      <c r="G1896" s="710">
        <v>8646</v>
      </c>
      <c r="H1896" s="1118" t="s">
        <v>3826</v>
      </c>
      <c r="I1896" s="1091"/>
      <c r="J1896" s="1137" t="s">
        <v>7204</v>
      </c>
      <c r="K1896" s="1136" t="s">
        <v>7175</v>
      </c>
      <c r="L1896" s="756" t="s">
        <v>193</v>
      </c>
      <c r="M1896" s="771" t="s">
        <v>7198</v>
      </c>
      <c r="N1896" s="969"/>
      <c r="O1896" s="675">
        <v>6</v>
      </c>
      <c r="P1896" s="675">
        <v>6</v>
      </c>
      <c r="Q1896" s="1110" t="s">
        <v>7176</v>
      </c>
      <c r="R1896" s="999"/>
      <c r="S1896" s="712"/>
      <c r="T1896" s="712"/>
      <c r="U1896" s="712"/>
      <c r="V1896" s="619" t="s">
        <v>2073</v>
      </c>
      <c r="W1896" s="712"/>
      <c r="X1896" s="619" t="s">
        <v>37</v>
      </c>
      <c r="Y1896" s="712"/>
      <c r="Z1896" s="726" t="s">
        <v>45</v>
      </c>
      <c r="AA1896" s="592"/>
      <c r="AB1896" s="3867" t="s">
        <v>5535</v>
      </c>
      <c r="AC1896" s="722">
        <v>0</v>
      </c>
      <c r="AD1896" s="722">
        <v>7938</v>
      </c>
      <c r="AE1896" s="722">
        <f>SUM(AD1896*P1896+AC1896)</f>
        <v>47628</v>
      </c>
      <c r="AF1896" s="31"/>
      <c r="AG1896" s="26"/>
    </row>
    <row r="1897" spans="1:33" ht="30" customHeight="1">
      <c r="A1897" s="897" t="s">
        <v>6959</v>
      </c>
      <c r="B1897" s="9019" t="s">
        <v>7177</v>
      </c>
      <c r="C1897" s="8843">
        <v>45344</v>
      </c>
      <c r="D1897" s="8843">
        <v>45400</v>
      </c>
      <c r="E1897" s="8864"/>
      <c r="F1897" s="8877"/>
      <c r="G1897" s="8849">
        <v>8634</v>
      </c>
      <c r="H1897" s="8849">
        <v>265</v>
      </c>
      <c r="I1897" s="8849"/>
      <c r="J1897" s="9632" t="s">
        <v>7178</v>
      </c>
      <c r="K1897" s="8879" t="s">
        <v>7179</v>
      </c>
      <c r="L1897" s="1036" t="s">
        <v>76</v>
      </c>
      <c r="M1897" s="8868" t="s">
        <v>7199</v>
      </c>
      <c r="N1897" s="1093" t="s">
        <v>3952</v>
      </c>
      <c r="O1897" s="679">
        <v>4</v>
      </c>
      <c r="P1897" s="679">
        <v>4</v>
      </c>
      <c r="Q1897" s="8879" t="s">
        <v>7180</v>
      </c>
      <c r="R1897" s="8859"/>
      <c r="S1897" s="712"/>
      <c r="T1897" s="712"/>
      <c r="U1897" s="712"/>
      <c r="V1897" s="8849" t="s">
        <v>2073</v>
      </c>
      <c r="W1897" s="8849" t="s">
        <v>7560</v>
      </c>
      <c r="X1897" s="8849" t="s">
        <v>37</v>
      </c>
      <c r="Y1897" s="712"/>
      <c r="Z1897" s="8893" t="s">
        <v>45</v>
      </c>
      <c r="AA1897" s="592"/>
      <c r="AB1897" s="9636" t="s">
        <v>5541</v>
      </c>
      <c r="AC1897" s="8912">
        <v>0</v>
      </c>
      <c r="AD1897" s="722">
        <v>7425</v>
      </c>
      <c r="AE1897" s="8912">
        <f>SUM(AD1897*P1897+AD1898*P1898+AD1899*P1899+AC1897)</f>
        <v>84150</v>
      </c>
      <c r="AF1897" s="247"/>
      <c r="AG1897" s="334"/>
    </row>
    <row r="1898" spans="1:33" ht="30" customHeight="1">
      <c r="A1898" s="1138" t="s">
        <v>6959</v>
      </c>
      <c r="B1898" s="9024"/>
      <c r="C1898" s="8844"/>
      <c r="D1898" s="8844"/>
      <c r="E1898" s="8865"/>
      <c r="F1898" s="8880"/>
      <c r="G1898" s="8863"/>
      <c r="H1898" s="8863"/>
      <c r="I1898" s="8863"/>
      <c r="J1898" s="9633"/>
      <c r="K1898" s="9604"/>
      <c r="L1898" s="884" t="s">
        <v>381</v>
      </c>
      <c r="M1898" s="8870"/>
      <c r="N1898" s="1093" t="s">
        <v>3954</v>
      </c>
      <c r="O1898" s="675">
        <v>1</v>
      </c>
      <c r="P1898" s="675">
        <v>1</v>
      </c>
      <c r="Q1898" s="9604"/>
      <c r="R1898" s="8902"/>
      <c r="S1898" s="712"/>
      <c r="T1898" s="712"/>
      <c r="U1898" s="712"/>
      <c r="V1898" s="8863"/>
      <c r="W1898" s="8863"/>
      <c r="X1898" s="8863"/>
      <c r="Y1898" s="712"/>
      <c r="Z1898" s="8896"/>
      <c r="AA1898" s="592"/>
      <c r="AB1898" s="9673"/>
      <c r="AC1898" s="8920"/>
      <c r="AD1898" s="722">
        <v>44550</v>
      </c>
      <c r="AE1898" s="8920"/>
      <c r="AF1898" s="248"/>
      <c r="AG1898" s="336"/>
    </row>
    <row r="1899" spans="1:33" ht="30" customHeight="1">
      <c r="A1899" s="1138" t="s">
        <v>6959</v>
      </c>
      <c r="B1899" s="9025"/>
      <c r="C1899" s="8845"/>
      <c r="D1899" s="8845"/>
      <c r="E1899" s="8866"/>
      <c r="F1899" s="8878"/>
      <c r="G1899" s="8850"/>
      <c r="H1899" s="8850"/>
      <c r="I1899" s="8850"/>
      <c r="J1899" s="9634"/>
      <c r="K1899" s="9601"/>
      <c r="L1899" s="153" t="s">
        <v>2548</v>
      </c>
      <c r="M1899" s="8869"/>
      <c r="N1899" s="1139" t="s">
        <v>3951</v>
      </c>
      <c r="O1899" s="675">
        <v>1</v>
      </c>
      <c r="P1899" s="675">
        <v>1</v>
      </c>
      <c r="Q1899" s="9601"/>
      <c r="R1899" s="8860"/>
      <c r="S1899" s="712"/>
      <c r="T1899" s="712"/>
      <c r="U1899" s="712"/>
      <c r="V1899" s="8850"/>
      <c r="W1899" s="8850"/>
      <c r="X1899" s="8850"/>
      <c r="Y1899" s="712"/>
      <c r="Z1899" s="8894"/>
      <c r="AA1899" s="592"/>
      <c r="AB1899" s="9674"/>
      <c r="AC1899" s="8913"/>
      <c r="AD1899" s="722">
        <v>9900</v>
      </c>
      <c r="AE1899" s="8913"/>
      <c r="AF1899" s="30"/>
      <c r="AG1899" s="419"/>
    </row>
    <row r="1900" spans="1:33" ht="30" customHeight="1">
      <c r="A1900" s="808" t="s">
        <v>6959</v>
      </c>
      <c r="B1900" s="9022" t="s">
        <v>7181</v>
      </c>
      <c r="C1900" s="8843">
        <v>45344</v>
      </c>
      <c r="D1900" s="8843">
        <v>45400</v>
      </c>
      <c r="E1900" s="8864"/>
      <c r="F1900" s="8877"/>
      <c r="G1900" s="8849">
        <v>8634</v>
      </c>
      <c r="H1900" s="9017" t="s">
        <v>7182</v>
      </c>
      <c r="I1900" s="8988"/>
      <c r="J1900" s="9573" t="s">
        <v>7183</v>
      </c>
      <c r="K1900" s="8851" t="s">
        <v>7184</v>
      </c>
      <c r="L1900" s="756" t="s">
        <v>2184</v>
      </c>
      <c r="M1900" s="8868" t="s">
        <v>7200</v>
      </c>
      <c r="N1900" s="957" t="s">
        <v>3954</v>
      </c>
      <c r="O1900" s="675">
        <v>1</v>
      </c>
      <c r="P1900" s="675">
        <v>1</v>
      </c>
      <c r="Q1900" s="9007" t="s">
        <v>7185</v>
      </c>
      <c r="R1900" s="8861"/>
      <c r="S1900" s="712"/>
      <c r="T1900" s="712"/>
      <c r="U1900" s="712"/>
      <c r="V1900" s="8849" t="s">
        <v>2073</v>
      </c>
      <c r="W1900" s="8859"/>
      <c r="X1900" s="8849" t="s">
        <v>37</v>
      </c>
      <c r="Y1900" s="712"/>
      <c r="Z1900" s="9084" t="s">
        <v>45</v>
      </c>
      <c r="AA1900" s="592"/>
      <c r="AB1900" s="9636" t="s">
        <v>5541</v>
      </c>
      <c r="AC1900" s="8912">
        <v>2250</v>
      </c>
      <c r="AD1900" s="722">
        <v>44550</v>
      </c>
      <c r="AE1900" s="8912">
        <f>SUM(AD1900*P1900+AD1901*P1901+AC1900)</f>
        <v>75906</v>
      </c>
      <c r="AF1900" s="31"/>
      <c r="AG1900" s="26"/>
    </row>
    <row r="1901" spans="1:33" ht="30" customHeight="1">
      <c r="A1901" s="808" t="s">
        <v>6959</v>
      </c>
      <c r="B1901" s="9023"/>
      <c r="C1901" s="8845"/>
      <c r="D1901" s="8845"/>
      <c r="E1901" s="8866"/>
      <c r="F1901" s="8878"/>
      <c r="G1901" s="8850"/>
      <c r="H1901" s="9018"/>
      <c r="I1901" s="8989"/>
      <c r="J1901" s="9635"/>
      <c r="K1901" s="8852"/>
      <c r="L1901" s="308" t="s">
        <v>7270</v>
      </c>
      <c r="M1901" s="8869"/>
      <c r="N1901" s="1131" t="s">
        <v>3952</v>
      </c>
      <c r="O1901" s="675">
        <v>6</v>
      </c>
      <c r="P1901" s="675">
        <v>6</v>
      </c>
      <c r="Q1901" s="9008"/>
      <c r="R1901" s="8862"/>
      <c r="S1901" s="712"/>
      <c r="T1901" s="712"/>
      <c r="U1901" s="712"/>
      <c r="V1901" s="8850"/>
      <c r="W1901" s="8860"/>
      <c r="X1901" s="8850"/>
      <c r="Y1901" s="712"/>
      <c r="Z1901" s="8894"/>
      <c r="AA1901" s="592"/>
      <c r="AB1901" s="9674"/>
      <c r="AC1901" s="8913"/>
      <c r="AD1901" s="722">
        <v>4851</v>
      </c>
      <c r="AE1901" s="8913"/>
      <c r="AF1901" s="31"/>
      <c r="AG1901" s="26"/>
    </row>
    <row r="1902" spans="1:33" ht="30" customHeight="1">
      <c r="A1902" s="808" t="s">
        <v>6959</v>
      </c>
      <c r="B1902" s="5097" t="s">
        <v>7186</v>
      </c>
      <c r="C1902" s="764">
        <v>45348</v>
      </c>
      <c r="D1902" s="764">
        <v>45355</v>
      </c>
      <c r="E1902" s="593"/>
      <c r="F1902" s="833"/>
      <c r="G1902" s="710">
        <v>8634</v>
      </c>
      <c r="H1902" s="1118" t="s">
        <v>7187</v>
      </c>
      <c r="I1902" s="1091"/>
      <c r="J1902" s="1127" t="s">
        <v>7188</v>
      </c>
      <c r="K1902" s="1136" t="s">
        <v>7189</v>
      </c>
      <c r="L1902" s="756" t="s">
        <v>173</v>
      </c>
      <c r="M1902" s="771" t="s">
        <v>7201</v>
      </c>
      <c r="N1902" s="969"/>
      <c r="O1902" s="675">
        <v>1</v>
      </c>
      <c r="P1902" s="675">
        <v>1</v>
      </c>
      <c r="Q1902" s="1110" t="s">
        <v>7190</v>
      </c>
      <c r="R1902" s="999"/>
      <c r="S1902" s="712"/>
      <c r="T1902" s="712"/>
      <c r="U1902" s="712"/>
      <c r="V1902" s="619" t="s">
        <v>2073</v>
      </c>
      <c r="W1902" s="712"/>
      <c r="X1902" s="619" t="s">
        <v>37</v>
      </c>
      <c r="Y1902" s="712"/>
      <c r="Z1902" s="3832" t="s">
        <v>45</v>
      </c>
      <c r="AA1902" s="592"/>
      <c r="AB1902" s="3867" t="s">
        <v>5543</v>
      </c>
      <c r="AC1902" s="722">
        <v>0</v>
      </c>
      <c r="AD1902" s="722">
        <v>7425</v>
      </c>
      <c r="AE1902" s="722">
        <f t="shared" ref="AE1902:AE1908" si="95">SUM(AD1902*P1902+AC1902)</f>
        <v>7425</v>
      </c>
      <c r="AF1902" s="31"/>
      <c r="AG1902" s="26"/>
    </row>
    <row r="1903" spans="1:33" ht="30" customHeight="1">
      <c r="A1903" s="808" t="s">
        <v>6975</v>
      </c>
      <c r="B1903" s="5097" t="s">
        <v>7191</v>
      </c>
      <c r="C1903" s="764">
        <v>45348</v>
      </c>
      <c r="D1903" s="764">
        <v>45352</v>
      </c>
      <c r="E1903" s="655"/>
      <c r="F1903" s="833"/>
      <c r="G1903" s="710">
        <v>17</v>
      </c>
      <c r="H1903" s="1118" t="s">
        <v>6024</v>
      </c>
      <c r="I1903" s="1091"/>
      <c r="J1903" s="1127" t="s">
        <v>7192</v>
      </c>
      <c r="K1903" s="1136" t="s">
        <v>4361</v>
      </c>
      <c r="L1903" s="756" t="s">
        <v>173</v>
      </c>
      <c r="M1903" s="771" t="s">
        <v>7202</v>
      </c>
      <c r="N1903" s="969"/>
      <c r="O1903" s="675">
        <v>1</v>
      </c>
      <c r="P1903" s="675">
        <v>1</v>
      </c>
      <c r="Q1903" s="1110" t="s">
        <v>7193</v>
      </c>
      <c r="R1903" s="999"/>
      <c r="S1903" s="712"/>
      <c r="T1903" s="712"/>
      <c r="U1903" s="712"/>
      <c r="V1903" s="787" t="s">
        <v>2073</v>
      </c>
      <c r="W1903" s="712"/>
      <c r="X1903" s="787" t="s">
        <v>37</v>
      </c>
      <c r="Y1903" s="712"/>
      <c r="Z1903" s="3786" t="s">
        <v>45</v>
      </c>
      <c r="AA1903" s="592"/>
      <c r="AB1903" s="3867" t="s">
        <v>5537</v>
      </c>
      <c r="AC1903" s="722">
        <v>0</v>
      </c>
      <c r="AD1903" s="722">
        <v>6643.53</v>
      </c>
      <c r="AE1903" s="722">
        <f t="shared" si="95"/>
        <v>6643.53</v>
      </c>
      <c r="AF1903" s="31"/>
      <c r="AG1903" s="26"/>
    </row>
    <row r="1904" spans="1:33" ht="30" customHeight="1">
      <c r="A1904" s="808" t="s">
        <v>6973</v>
      </c>
      <c r="B1904" s="5097" t="s">
        <v>7194</v>
      </c>
      <c r="C1904" s="764">
        <v>45344</v>
      </c>
      <c r="D1904" s="764">
        <v>45358</v>
      </c>
      <c r="E1904" s="593"/>
      <c r="F1904" s="833"/>
      <c r="G1904" s="710">
        <v>8598</v>
      </c>
      <c r="H1904" s="1118" t="s">
        <v>5814</v>
      </c>
      <c r="I1904" s="1091"/>
      <c r="J1904" s="1127" t="s">
        <v>5815</v>
      </c>
      <c r="K1904" s="1136" t="s">
        <v>7195</v>
      </c>
      <c r="L1904" s="756" t="s">
        <v>760</v>
      </c>
      <c r="M1904" s="771" t="s">
        <v>7203</v>
      </c>
      <c r="N1904" s="969"/>
      <c r="O1904" s="675">
        <v>30</v>
      </c>
      <c r="P1904" s="675">
        <v>30</v>
      </c>
      <c r="Q1904" s="1110" t="s">
        <v>7196</v>
      </c>
      <c r="R1904" s="999"/>
      <c r="S1904" s="712"/>
      <c r="T1904" s="712"/>
      <c r="U1904" s="712"/>
      <c r="V1904" s="619" t="s">
        <v>2073</v>
      </c>
      <c r="W1904" s="712"/>
      <c r="X1904" s="619" t="s">
        <v>37</v>
      </c>
      <c r="Y1904" s="712"/>
      <c r="Z1904" s="726" t="s">
        <v>45</v>
      </c>
      <c r="AA1904" s="592"/>
      <c r="AB1904" s="3867" t="s">
        <v>5539</v>
      </c>
      <c r="AC1904" s="722">
        <v>6750</v>
      </c>
      <c r="AD1904" s="722">
        <v>6272.02</v>
      </c>
      <c r="AE1904" s="722">
        <f t="shared" si="95"/>
        <v>194910.6</v>
      </c>
      <c r="AF1904" s="31"/>
      <c r="AG1904" s="26"/>
    </row>
    <row r="1905" spans="1:33" ht="30" customHeight="1">
      <c r="A1905" s="808" t="s">
        <v>6974</v>
      </c>
      <c r="B1905" s="5097" t="s">
        <v>7206</v>
      </c>
      <c r="C1905" s="764">
        <v>45349</v>
      </c>
      <c r="D1905" s="764">
        <v>45355</v>
      </c>
      <c r="E1905" s="593"/>
      <c r="F1905" s="833"/>
      <c r="G1905" s="710">
        <v>8600</v>
      </c>
      <c r="H1905" s="1118" t="s">
        <v>5674</v>
      </c>
      <c r="I1905" s="1091"/>
      <c r="J1905" s="1127" t="s">
        <v>7207</v>
      </c>
      <c r="K1905" s="1136" t="s">
        <v>5867</v>
      </c>
      <c r="L1905" s="756" t="s">
        <v>173</v>
      </c>
      <c r="M1905" s="771" t="s">
        <v>7218</v>
      </c>
      <c r="N1905" s="969"/>
      <c r="O1905" s="675">
        <v>1</v>
      </c>
      <c r="P1905" s="675">
        <v>1</v>
      </c>
      <c r="Q1905" s="1110" t="s">
        <v>7208</v>
      </c>
      <c r="R1905" s="999"/>
      <c r="S1905" s="712"/>
      <c r="T1905" s="712"/>
      <c r="U1905" s="712"/>
      <c r="V1905" s="619" t="s">
        <v>2073</v>
      </c>
      <c r="W1905" s="712"/>
      <c r="X1905" s="619" t="s">
        <v>37</v>
      </c>
      <c r="Y1905" s="712"/>
      <c r="Z1905" s="726" t="s">
        <v>45</v>
      </c>
      <c r="AA1905" s="592"/>
      <c r="AB1905" s="3867" t="s">
        <v>5585</v>
      </c>
      <c r="AC1905" s="722">
        <v>0</v>
      </c>
      <c r="AD1905" s="722">
        <v>7425</v>
      </c>
      <c r="AE1905" s="722">
        <f t="shared" si="95"/>
        <v>7425</v>
      </c>
      <c r="AF1905" s="31"/>
      <c r="AG1905" s="26"/>
    </row>
    <row r="1906" spans="1:33" ht="30" customHeight="1">
      <c r="A1906" s="808" t="s">
        <v>6950</v>
      </c>
      <c r="B1906" s="5097" t="s">
        <v>7209</v>
      </c>
      <c r="C1906" s="764">
        <v>45348</v>
      </c>
      <c r="D1906" s="764">
        <v>45362</v>
      </c>
      <c r="E1906" s="655"/>
      <c r="F1906" s="833"/>
      <c r="G1906" s="710">
        <v>8617</v>
      </c>
      <c r="H1906" s="1118" t="s">
        <v>6443</v>
      </c>
      <c r="I1906" s="1091"/>
      <c r="J1906" s="1127" t="s">
        <v>7210</v>
      </c>
      <c r="K1906" s="1136" t="s">
        <v>7126</v>
      </c>
      <c r="L1906" s="756" t="s">
        <v>179</v>
      </c>
      <c r="M1906" s="771" t="s">
        <v>7219</v>
      </c>
      <c r="N1906" s="969"/>
      <c r="O1906" s="675">
        <v>8</v>
      </c>
      <c r="P1906" s="675">
        <v>8</v>
      </c>
      <c r="Q1906" s="1110" t="s">
        <v>7211</v>
      </c>
      <c r="R1906" s="999"/>
      <c r="S1906" s="712"/>
      <c r="T1906" s="712"/>
      <c r="U1906" s="712"/>
      <c r="V1906" s="619" t="s">
        <v>2073</v>
      </c>
      <c r="W1906" s="712"/>
      <c r="X1906" s="619" t="s">
        <v>37</v>
      </c>
      <c r="Y1906" s="712"/>
      <c r="Z1906" s="3785" t="s">
        <v>45</v>
      </c>
      <c r="AA1906" s="592"/>
      <c r="AB1906" s="3867" t="s">
        <v>5539</v>
      </c>
      <c r="AC1906" s="722">
        <v>70000</v>
      </c>
      <c r="AD1906" s="722">
        <v>11385</v>
      </c>
      <c r="AE1906" s="722">
        <f t="shared" si="95"/>
        <v>161080</v>
      </c>
      <c r="AF1906" s="31"/>
      <c r="AG1906" s="26"/>
    </row>
    <row r="1907" spans="1:33" ht="30" customHeight="1">
      <c r="A1907" s="808" t="s">
        <v>6973</v>
      </c>
      <c r="B1907" s="5097" t="s">
        <v>7212</v>
      </c>
      <c r="C1907" s="764">
        <v>45348</v>
      </c>
      <c r="D1907" s="764">
        <v>45356</v>
      </c>
      <c r="E1907" s="655"/>
      <c r="F1907" s="833"/>
      <c r="G1907" s="710">
        <v>8598</v>
      </c>
      <c r="H1907" s="1118" t="s">
        <v>7032</v>
      </c>
      <c r="I1907" s="1091"/>
      <c r="J1907" s="1127" t="s">
        <v>7033</v>
      </c>
      <c r="K1907" s="1136" t="s">
        <v>7213</v>
      </c>
      <c r="L1907" s="756" t="s">
        <v>28</v>
      </c>
      <c r="M1907" s="771" t="s">
        <v>7220</v>
      </c>
      <c r="N1907" s="969"/>
      <c r="O1907" s="675">
        <v>2</v>
      </c>
      <c r="P1907" s="675">
        <v>2</v>
      </c>
      <c r="Q1907" s="1140" t="s">
        <v>7214</v>
      </c>
      <c r="R1907" s="999"/>
      <c r="S1907" s="808"/>
      <c r="T1907" s="1014"/>
      <c r="U1907" s="764"/>
      <c r="V1907" s="619" t="s">
        <v>2073</v>
      </c>
      <c r="W1907" s="712"/>
      <c r="X1907" s="619" t="s">
        <v>37</v>
      </c>
      <c r="Y1907" s="712"/>
      <c r="Z1907" s="3785" t="s">
        <v>45</v>
      </c>
      <c r="AA1907" s="592"/>
      <c r="AB1907" s="3867" t="s">
        <v>5542</v>
      </c>
      <c r="AC1907" s="722">
        <v>2250</v>
      </c>
      <c r="AD1907" s="722">
        <v>6272.02</v>
      </c>
      <c r="AE1907" s="722">
        <f t="shared" si="95"/>
        <v>14794.04</v>
      </c>
      <c r="AF1907" s="31"/>
      <c r="AG1907" s="26"/>
    </row>
    <row r="1908" spans="1:33" ht="30" customHeight="1">
      <c r="A1908" s="808" t="s">
        <v>6973</v>
      </c>
      <c r="B1908" s="5097" t="s">
        <v>7215</v>
      </c>
      <c r="C1908" s="764">
        <v>45349</v>
      </c>
      <c r="D1908" s="764">
        <v>45355</v>
      </c>
      <c r="E1908" s="593"/>
      <c r="F1908" s="833"/>
      <c r="G1908" s="710">
        <v>8598</v>
      </c>
      <c r="H1908" s="1118">
        <v>230</v>
      </c>
      <c r="I1908" s="1091"/>
      <c r="J1908" s="1127" t="s">
        <v>3814</v>
      </c>
      <c r="K1908" s="1136" t="s">
        <v>7216</v>
      </c>
      <c r="L1908" s="775" t="s">
        <v>8648</v>
      </c>
      <c r="M1908" s="771" t="s">
        <v>7221</v>
      </c>
      <c r="N1908" s="969" t="s">
        <v>5039</v>
      </c>
      <c r="O1908" s="675">
        <v>24</v>
      </c>
      <c r="P1908" s="675">
        <v>24</v>
      </c>
      <c r="Q1908" s="1140" t="s">
        <v>7217</v>
      </c>
      <c r="R1908" s="999"/>
      <c r="S1908" s="712"/>
      <c r="T1908" s="712"/>
      <c r="U1908" s="712"/>
      <c r="V1908" s="619" t="s">
        <v>2073</v>
      </c>
      <c r="W1908" s="712"/>
      <c r="X1908" s="619" t="s">
        <v>37</v>
      </c>
      <c r="Y1908" s="712"/>
      <c r="Z1908" s="726" t="s">
        <v>45</v>
      </c>
      <c r="AA1908" s="592"/>
      <c r="AB1908" s="3867" t="s">
        <v>5543</v>
      </c>
      <c r="AC1908" s="722">
        <v>0</v>
      </c>
      <c r="AD1908" s="722">
        <v>13547.02</v>
      </c>
      <c r="AE1908" s="722">
        <f t="shared" si="95"/>
        <v>325128.48</v>
      </c>
      <c r="AF1908" s="31"/>
      <c r="AG1908" s="26"/>
    </row>
    <row r="1909" spans="1:33" ht="30" customHeight="1">
      <c r="A1909" s="1141" t="s">
        <v>6950</v>
      </c>
      <c r="B1909" s="5097" t="s">
        <v>7222</v>
      </c>
      <c r="C1909" s="764">
        <v>45349</v>
      </c>
      <c r="D1909" s="764">
        <v>45362</v>
      </c>
      <c r="E1909" s="655"/>
      <c r="F1909" s="833"/>
      <c r="G1909" s="710">
        <v>8617</v>
      </c>
      <c r="H1909" s="1118" t="s">
        <v>5862</v>
      </c>
      <c r="I1909" s="1091"/>
      <c r="J1909" s="1142" t="s">
        <v>7223</v>
      </c>
      <c r="K1909" s="1136" t="s">
        <v>7224</v>
      </c>
      <c r="L1909" s="756" t="s">
        <v>173</v>
      </c>
      <c r="M1909" s="771" t="s">
        <v>7234</v>
      </c>
      <c r="N1909" s="969"/>
      <c r="O1909" s="675">
        <v>1</v>
      </c>
      <c r="P1909" s="675">
        <v>1</v>
      </c>
      <c r="Q1909" s="1140" t="s">
        <v>7225</v>
      </c>
      <c r="R1909" s="999"/>
      <c r="S1909" s="712"/>
      <c r="T1909" s="712"/>
      <c r="U1909" s="712"/>
      <c r="V1909" s="1000" t="s">
        <v>2073</v>
      </c>
      <c r="W1909" s="712"/>
      <c r="X1909" s="619" t="s">
        <v>37</v>
      </c>
      <c r="Y1909" s="712"/>
      <c r="Z1909" s="3785" t="s">
        <v>45</v>
      </c>
      <c r="AA1909" s="592"/>
      <c r="AB1909" s="3867" t="s">
        <v>5585</v>
      </c>
      <c r="AC1909" s="722">
        <v>52000</v>
      </c>
      <c r="AD1909" s="722">
        <v>11385</v>
      </c>
      <c r="AE1909" s="722">
        <f t="shared" ref="AE1909" si="96">SUM(AD1909*P1909+AC1909)</f>
        <v>63385</v>
      </c>
      <c r="AF1909" s="31"/>
      <c r="AG1909" s="26"/>
    </row>
    <row r="1910" spans="1:33" ht="30" customHeight="1">
      <c r="A1910" s="897" t="s">
        <v>6959</v>
      </c>
      <c r="B1910" s="9019" t="s">
        <v>7226</v>
      </c>
      <c r="C1910" s="8843">
        <v>45349</v>
      </c>
      <c r="D1910" s="8843">
        <v>45406</v>
      </c>
      <c r="E1910" s="8864"/>
      <c r="F1910" s="8877"/>
      <c r="G1910" s="8849">
        <v>8634</v>
      </c>
      <c r="H1910" s="8849">
        <v>428</v>
      </c>
      <c r="I1910" s="8849"/>
      <c r="J1910" s="8853" t="s">
        <v>7227</v>
      </c>
      <c r="K1910" s="8879" t="s">
        <v>7228</v>
      </c>
      <c r="L1910" s="1036" t="s">
        <v>128</v>
      </c>
      <c r="M1910" s="8868" t="s">
        <v>7235</v>
      </c>
      <c r="N1910" s="1093" t="s">
        <v>3952</v>
      </c>
      <c r="O1910" s="679">
        <v>3</v>
      </c>
      <c r="P1910" s="138">
        <v>4</v>
      </c>
      <c r="Q1910" s="8879" t="s">
        <v>7229</v>
      </c>
      <c r="R1910" s="8859"/>
      <c r="S1910" s="712"/>
      <c r="T1910" s="712"/>
      <c r="U1910" s="712"/>
      <c r="V1910" s="9637" t="s">
        <v>2073</v>
      </c>
      <c r="W1910" s="8849" t="s">
        <v>7560</v>
      </c>
      <c r="X1910" s="9637" t="s">
        <v>37</v>
      </c>
      <c r="Y1910" s="712"/>
      <c r="Z1910" s="9055" t="s">
        <v>45</v>
      </c>
      <c r="AA1910" s="592"/>
      <c r="AB1910" s="9636" t="s">
        <v>5586</v>
      </c>
      <c r="AC1910" s="8912">
        <v>2250</v>
      </c>
      <c r="AD1910" s="722">
        <v>7425</v>
      </c>
      <c r="AE1910" s="8912">
        <f>SUM(AD1910*P1910+AD1911*P1911+AC1910)</f>
        <v>41850</v>
      </c>
      <c r="AF1910" s="247"/>
      <c r="AG1910" s="334"/>
    </row>
    <row r="1911" spans="1:33" ht="30" customHeight="1">
      <c r="A1911" s="1138" t="s">
        <v>6959</v>
      </c>
      <c r="B1911" s="8889"/>
      <c r="C1911" s="8845"/>
      <c r="D1911" s="8845"/>
      <c r="E1911" s="8866"/>
      <c r="F1911" s="8878"/>
      <c r="G1911" s="8850"/>
      <c r="H1911" s="8850"/>
      <c r="I1911" s="8850"/>
      <c r="J1911" s="8854"/>
      <c r="K1911" s="8848"/>
      <c r="L1911" s="884" t="s">
        <v>1147</v>
      </c>
      <c r="M1911" s="8869"/>
      <c r="N1911" s="1093" t="s">
        <v>3956</v>
      </c>
      <c r="O1911" s="675">
        <v>1</v>
      </c>
      <c r="P1911" s="675">
        <v>1</v>
      </c>
      <c r="Q1911" s="8892"/>
      <c r="R1911" s="8860"/>
      <c r="S1911" s="712"/>
      <c r="T1911" s="712"/>
      <c r="U1911" s="712"/>
      <c r="V1911" s="8850"/>
      <c r="W1911" s="8850"/>
      <c r="X1911" s="8850"/>
      <c r="Y1911" s="712"/>
      <c r="Z1911" s="8894"/>
      <c r="AA1911" s="592"/>
      <c r="AB1911" s="8908"/>
      <c r="AC1911" s="8913"/>
      <c r="AD1911" s="722">
        <v>9900</v>
      </c>
      <c r="AE1911" s="8913"/>
      <c r="AF1911" s="30"/>
      <c r="AG1911" s="419"/>
    </row>
    <row r="1912" spans="1:33" ht="30" customHeight="1">
      <c r="A1912" s="897" t="s">
        <v>6969</v>
      </c>
      <c r="B1912" s="9019" t="s">
        <v>7230</v>
      </c>
      <c r="C1912" s="8843">
        <v>45349</v>
      </c>
      <c r="D1912" s="8843">
        <v>45406</v>
      </c>
      <c r="E1912" s="8864"/>
      <c r="F1912" s="8877"/>
      <c r="G1912" s="8849">
        <v>8616</v>
      </c>
      <c r="H1912" s="8849"/>
      <c r="I1912" s="8849" t="s">
        <v>25</v>
      </c>
      <c r="J1912" s="8853" t="s">
        <v>7231</v>
      </c>
      <c r="K1912" s="8879" t="s">
        <v>7232</v>
      </c>
      <c r="L1912" s="1036" t="s">
        <v>76</v>
      </c>
      <c r="M1912" s="8868" t="s">
        <v>7236</v>
      </c>
      <c r="N1912" s="1093" t="s">
        <v>3952</v>
      </c>
      <c r="O1912" s="679">
        <v>0</v>
      </c>
      <c r="P1912" s="679">
        <v>0</v>
      </c>
      <c r="Q1912" s="8879" t="s">
        <v>7233</v>
      </c>
      <c r="R1912" s="8859"/>
      <c r="S1912" s="712"/>
      <c r="T1912" s="712"/>
      <c r="U1912" s="712"/>
      <c r="V1912" s="8849" t="s">
        <v>2073</v>
      </c>
      <c r="W1912" s="712"/>
      <c r="X1912" s="8849" t="s">
        <v>37</v>
      </c>
      <c r="Y1912" s="712"/>
      <c r="Z1912" s="8893" t="s">
        <v>45</v>
      </c>
      <c r="AA1912" s="592"/>
      <c r="AB1912" s="9636" t="s">
        <v>5586</v>
      </c>
      <c r="AC1912" s="8912">
        <v>0</v>
      </c>
      <c r="AD1912" s="722">
        <v>7425</v>
      </c>
      <c r="AE1912" s="8912">
        <f>SUM(AD1912*P1912+AD1913*P1913+AD1914*P1914+AC1912)</f>
        <v>177952.5</v>
      </c>
      <c r="AF1912" s="247"/>
      <c r="AG1912" s="334"/>
    </row>
    <row r="1913" spans="1:33" ht="30" customHeight="1">
      <c r="A1913" s="1138" t="s">
        <v>6969</v>
      </c>
      <c r="B1913" s="9024"/>
      <c r="C1913" s="8844"/>
      <c r="D1913" s="8844"/>
      <c r="E1913" s="8865"/>
      <c r="F1913" s="8880"/>
      <c r="G1913" s="8863"/>
      <c r="H1913" s="8863"/>
      <c r="I1913" s="8863"/>
      <c r="J1913" s="9013"/>
      <c r="K1913" s="9604"/>
      <c r="L1913" s="884" t="s">
        <v>6161</v>
      </c>
      <c r="M1913" s="8870"/>
      <c r="N1913" s="1093" t="s">
        <v>6162</v>
      </c>
      <c r="O1913" s="675">
        <v>1</v>
      </c>
      <c r="P1913" s="675">
        <v>1</v>
      </c>
      <c r="Q1913" s="9604"/>
      <c r="R1913" s="8902"/>
      <c r="S1913" s="712"/>
      <c r="T1913" s="712"/>
      <c r="U1913" s="712"/>
      <c r="V1913" s="8863"/>
      <c r="W1913" s="712"/>
      <c r="X1913" s="8863"/>
      <c r="Y1913" s="712"/>
      <c r="Z1913" s="8896"/>
      <c r="AA1913" s="592"/>
      <c r="AB1913" s="9673"/>
      <c r="AC1913" s="8920"/>
      <c r="AD1913" s="722">
        <v>118800</v>
      </c>
      <c r="AE1913" s="8920"/>
      <c r="AF1913" s="30"/>
      <c r="AG1913" s="419"/>
    </row>
    <row r="1914" spans="1:33" ht="30" customHeight="1">
      <c r="A1914" s="1138" t="s">
        <v>6969</v>
      </c>
      <c r="B1914" s="9025"/>
      <c r="C1914" s="8845"/>
      <c r="D1914" s="8845"/>
      <c r="E1914" s="8866"/>
      <c r="F1914" s="8878"/>
      <c r="G1914" s="8850"/>
      <c r="H1914" s="8850"/>
      <c r="I1914" s="8850"/>
      <c r="J1914" s="8885"/>
      <c r="K1914" s="9601"/>
      <c r="L1914" s="884" t="s">
        <v>10601</v>
      </c>
      <c r="M1914" s="8869"/>
      <c r="N1914" s="1999" t="s">
        <v>3951</v>
      </c>
      <c r="O1914" s="675">
        <v>1</v>
      </c>
      <c r="P1914" s="675">
        <v>1</v>
      </c>
      <c r="Q1914" s="9601"/>
      <c r="R1914" s="8860"/>
      <c r="S1914" s="712"/>
      <c r="T1914" s="712"/>
      <c r="U1914" s="712"/>
      <c r="V1914" s="8850"/>
      <c r="W1914" s="712"/>
      <c r="X1914" s="8850"/>
      <c r="Y1914" s="712"/>
      <c r="Z1914" s="8894"/>
      <c r="AA1914" s="592"/>
      <c r="AB1914" s="9674"/>
      <c r="AC1914" s="8913"/>
      <c r="AD1914" s="722">
        <v>59152.5</v>
      </c>
      <c r="AE1914" s="8913"/>
      <c r="AF1914" s="30"/>
      <c r="AG1914" s="419"/>
    </row>
    <row r="1915" spans="1:33" ht="30" customHeight="1">
      <c r="A1915" s="808" t="s">
        <v>6971</v>
      </c>
      <c r="B1915" s="5097" t="s">
        <v>7237</v>
      </c>
      <c r="C1915" s="764">
        <v>45351</v>
      </c>
      <c r="D1915" s="764">
        <v>45441</v>
      </c>
      <c r="E1915" s="655"/>
      <c r="F1915" s="833"/>
      <c r="G1915" s="710">
        <v>8601</v>
      </c>
      <c r="H1915" s="1118" t="s">
        <v>4734</v>
      </c>
      <c r="I1915" s="1091"/>
      <c r="J1915" s="1142" t="s">
        <v>7238</v>
      </c>
      <c r="K1915" s="1136" t="s">
        <v>7239</v>
      </c>
      <c r="L1915" s="756" t="s">
        <v>62</v>
      </c>
      <c r="M1915" s="771" t="s">
        <v>7258</v>
      </c>
      <c r="N1915" s="969"/>
      <c r="O1915" s="675">
        <v>5</v>
      </c>
      <c r="P1915" s="675">
        <v>5</v>
      </c>
      <c r="Q1915" s="1140" t="s">
        <v>7240</v>
      </c>
      <c r="R1915" s="999"/>
      <c r="S1915" s="712"/>
      <c r="T1915" s="712"/>
      <c r="U1915" s="712"/>
      <c r="V1915" s="1011" t="s">
        <v>2073</v>
      </c>
      <c r="W1915" s="712"/>
      <c r="X1915" s="1011" t="s">
        <v>37</v>
      </c>
      <c r="Y1915" s="712"/>
      <c r="Z1915" s="3795" t="s">
        <v>45</v>
      </c>
      <c r="AA1915" s="592"/>
      <c r="AB1915" s="847" t="s">
        <v>5543</v>
      </c>
      <c r="AC1915" s="722">
        <v>13500</v>
      </c>
      <c r="AD1915" s="722">
        <v>7425</v>
      </c>
      <c r="AE1915" s="722">
        <f t="shared" ref="AE1915:AE1917" si="97">SUM(AD1915*P1915+AC1915)</f>
        <v>50625</v>
      </c>
      <c r="AF1915" s="31"/>
      <c r="AG1915" s="26"/>
    </row>
    <row r="1916" spans="1:33" ht="30" customHeight="1">
      <c r="A1916" s="199" t="s">
        <v>6952</v>
      </c>
      <c r="B1916" s="5097" t="s">
        <v>7241</v>
      </c>
      <c r="C1916" s="532">
        <v>45351</v>
      </c>
      <c r="D1916" s="532">
        <v>45365</v>
      </c>
      <c r="E1916" s="422"/>
      <c r="F1916" s="44"/>
      <c r="G1916" s="531">
        <v>8646</v>
      </c>
      <c r="H1916" s="396" t="s">
        <v>7242</v>
      </c>
      <c r="I1916" s="533"/>
      <c r="J1916" s="535" t="s">
        <v>7243</v>
      </c>
      <c r="K1916" s="397" t="s">
        <v>7244</v>
      </c>
      <c r="L1916" s="536" t="s">
        <v>173</v>
      </c>
      <c r="M1916" s="338" t="s">
        <v>7259</v>
      </c>
      <c r="N1916" s="118"/>
      <c r="O1916" s="50">
        <v>1</v>
      </c>
      <c r="P1916" s="50">
        <v>1</v>
      </c>
      <c r="Q1916" s="534" t="s">
        <v>7245</v>
      </c>
      <c r="R1916" s="185"/>
      <c r="S1916" s="26"/>
      <c r="T1916" s="26"/>
      <c r="U1916" s="26"/>
      <c r="V1916" s="31" t="s">
        <v>2073</v>
      </c>
      <c r="W1916" s="26"/>
      <c r="X1916" s="31" t="s">
        <v>37</v>
      </c>
      <c r="Y1916" s="26"/>
      <c r="Z1916" s="3796"/>
      <c r="AB1916" s="276" t="s">
        <v>5541</v>
      </c>
      <c r="AC1916" s="33">
        <v>24300</v>
      </c>
      <c r="AD1916" s="33">
        <v>7938</v>
      </c>
      <c r="AE1916" s="33">
        <f t="shared" si="97"/>
        <v>32238</v>
      </c>
      <c r="AF1916" s="31"/>
      <c r="AG1916" s="26"/>
    </row>
    <row r="1917" spans="1:33" ht="30" customHeight="1">
      <c r="A1917" s="808" t="s">
        <v>6973</v>
      </c>
      <c r="B1917" s="5097" t="s">
        <v>7246</v>
      </c>
      <c r="C1917" s="764">
        <v>45350</v>
      </c>
      <c r="D1917" s="764">
        <v>45358</v>
      </c>
      <c r="E1917" s="593"/>
      <c r="F1917" s="833"/>
      <c r="G1917" s="710">
        <v>8598</v>
      </c>
      <c r="H1917" s="1118" t="s">
        <v>7247</v>
      </c>
      <c r="I1917" s="1091"/>
      <c r="J1917" s="1142" t="s">
        <v>7248</v>
      </c>
      <c r="K1917" s="1136" t="s">
        <v>688</v>
      </c>
      <c r="L1917" s="756" t="s">
        <v>28</v>
      </c>
      <c r="M1917" s="771" t="s">
        <v>7260</v>
      </c>
      <c r="N1917" s="969"/>
      <c r="O1917" s="675">
        <v>2</v>
      </c>
      <c r="P1917" s="675">
        <v>2</v>
      </c>
      <c r="Q1917" s="1140" t="s">
        <v>7249</v>
      </c>
      <c r="R1917" s="999"/>
      <c r="S1917" s="712"/>
      <c r="T1917" s="712"/>
      <c r="U1917" s="712"/>
      <c r="V1917" s="619" t="s">
        <v>2073</v>
      </c>
      <c r="W1917" s="712"/>
      <c r="X1917" s="619" t="s">
        <v>37</v>
      </c>
      <c r="Y1917" s="712"/>
      <c r="Z1917" s="726" t="s">
        <v>45</v>
      </c>
      <c r="AA1917" s="592"/>
      <c r="AB1917" s="847" t="s">
        <v>5585</v>
      </c>
      <c r="AC1917" s="722">
        <v>2250</v>
      </c>
      <c r="AD1917" s="722">
        <v>6272.02</v>
      </c>
      <c r="AE1917" s="722">
        <f t="shared" si="97"/>
        <v>14794.04</v>
      </c>
      <c r="AF1917" s="31"/>
      <c r="AG1917" s="26"/>
    </row>
    <row r="1918" spans="1:33" ht="30" customHeight="1">
      <c r="A1918" s="897" t="s">
        <v>6973</v>
      </c>
      <c r="B1918" s="9019" t="s">
        <v>7250</v>
      </c>
      <c r="C1918" s="8843">
        <v>45350</v>
      </c>
      <c r="D1918" s="8843">
        <v>45407</v>
      </c>
      <c r="E1918" s="8864"/>
      <c r="F1918" s="8877"/>
      <c r="G1918" s="8849">
        <v>8598</v>
      </c>
      <c r="H1918" s="8849" t="s">
        <v>7073</v>
      </c>
      <c r="I1918" s="8849"/>
      <c r="J1918" s="8853" t="s">
        <v>7251</v>
      </c>
      <c r="K1918" s="8879" t="s">
        <v>7252</v>
      </c>
      <c r="L1918" s="1036" t="s">
        <v>76</v>
      </c>
      <c r="M1918" s="8868" t="s">
        <v>7261</v>
      </c>
      <c r="N1918" s="1093" t="s">
        <v>3952</v>
      </c>
      <c r="O1918" s="679">
        <v>4</v>
      </c>
      <c r="P1918" s="679">
        <v>4</v>
      </c>
      <c r="Q1918" s="8879" t="s">
        <v>7253</v>
      </c>
      <c r="R1918" s="8859"/>
      <c r="S1918" s="712"/>
      <c r="T1918" s="712"/>
      <c r="U1918" s="712"/>
      <c r="V1918" s="8849" t="s">
        <v>2073</v>
      </c>
      <c r="W1918" s="712"/>
      <c r="X1918" s="8849" t="s">
        <v>37</v>
      </c>
      <c r="Y1918" s="712"/>
      <c r="Z1918" s="8893" t="s">
        <v>45</v>
      </c>
      <c r="AA1918" s="592"/>
      <c r="AB1918" s="8907" t="s">
        <v>5586</v>
      </c>
      <c r="AC1918" s="8912">
        <v>6750</v>
      </c>
      <c r="AD1918" s="722">
        <v>6272.02</v>
      </c>
      <c r="AE1918" s="8912">
        <f>SUM(AD1918*P1918+AD1919*P1919+AC1918)</f>
        <v>69467.290000000008</v>
      </c>
      <c r="AF1918" s="247"/>
      <c r="AG1918" s="334"/>
    </row>
    <row r="1919" spans="1:33" ht="30" customHeight="1">
      <c r="A1919" s="1143" t="s">
        <v>6973</v>
      </c>
      <c r="B1919" s="8889"/>
      <c r="C1919" s="8845"/>
      <c r="D1919" s="8845"/>
      <c r="E1919" s="8866"/>
      <c r="F1919" s="8878"/>
      <c r="G1919" s="8850"/>
      <c r="H1919" s="8850"/>
      <c r="I1919" s="8850"/>
      <c r="J1919" s="8854"/>
      <c r="K1919" s="8848"/>
      <c r="L1919" s="884" t="s">
        <v>2184</v>
      </c>
      <c r="M1919" s="8869"/>
      <c r="N1919" s="333" t="s">
        <v>3954</v>
      </c>
      <c r="O1919" s="675">
        <v>1</v>
      </c>
      <c r="P1919" s="675">
        <v>1</v>
      </c>
      <c r="Q1919" s="8892"/>
      <c r="R1919" s="8860"/>
      <c r="S1919" s="712"/>
      <c r="T1919" s="712"/>
      <c r="U1919" s="712"/>
      <c r="V1919" s="8850"/>
      <c r="W1919" s="712"/>
      <c r="X1919" s="8850"/>
      <c r="Y1919" s="712"/>
      <c r="Z1919" s="8894"/>
      <c r="AA1919" s="592"/>
      <c r="AB1919" s="8908"/>
      <c r="AC1919" s="8913"/>
      <c r="AD1919" s="722">
        <v>37629.21</v>
      </c>
      <c r="AE1919" s="8913"/>
      <c r="AF1919" s="30"/>
      <c r="AG1919" s="419"/>
    </row>
    <row r="1920" spans="1:33" ht="30" customHeight="1">
      <c r="A1920" s="808" t="s">
        <v>6970</v>
      </c>
      <c r="B1920" s="5097" t="s">
        <v>7254</v>
      </c>
      <c r="C1920" s="764">
        <v>45350</v>
      </c>
      <c r="D1920" s="764">
        <v>45356</v>
      </c>
      <c r="E1920" s="655"/>
      <c r="F1920" s="833"/>
      <c r="G1920" s="710"/>
      <c r="H1920" s="1118"/>
      <c r="I1920" s="1091" t="s">
        <v>92</v>
      </c>
      <c r="J1920" s="1142" t="s">
        <v>7255</v>
      </c>
      <c r="K1920" s="1136" t="s">
        <v>7256</v>
      </c>
      <c r="L1920" s="756" t="s">
        <v>28</v>
      </c>
      <c r="M1920" s="771" t="s">
        <v>7262</v>
      </c>
      <c r="N1920" s="969"/>
      <c r="O1920" s="675">
        <v>2</v>
      </c>
      <c r="P1920" s="675">
        <v>2</v>
      </c>
      <c r="Q1920" s="1140" t="s">
        <v>7257</v>
      </c>
      <c r="R1920" s="999"/>
      <c r="S1920" s="712"/>
      <c r="T1920" s="712"/>
      <c r="U1920" s="712"/>
      <c r="V1920" s="619" t="s">
        <v>2073</v>
      </c>
      <c r="W1920" s="712"/>
      <c r="X1920" s="619" t="s">
        <v>37</v>
      </c>
      <c r="Y1920" s="712"/>
      <c r="Z1920" s="726" t="s">
        <v>45</v>
      </c>
      <c r="AA1920" s="592"/>
      <c r="AB1920" s="847" t="s">
        <v>5539</v>
      </c>
      <c r="AC1920" s="722">
        <v>0</v>
      </c>
      <c r="AD1920" s="722">
        <v>7350</v>
      </c>
      <c r="AE1920" s="722">
        <f t="shared" ref="AE1920" si="98">SUM(AD1920*P1920+AC1920)</f>
        <v>14700</v>
      </c>
      <c r="AF1920" s="31"/>
      <c r="AG1920" s="26"/>
    </row>
    <row r="1921" spans="1:33" ht="30" customHeight="1">
      <c r="A1921" s="808" t="s">
        <v>6950</v>
      </c>
      <c r="B1921" s="5097" t="s">
        <v>7263</v>
      </c>
      <c r="C1921" s="764">
        <v>45351</v>
      </c>
      <c r="D1921" s="764">
        <v>45365</v>
      </c>
      <c r="E1921" s="593"/>
      <c r="F1921" s="833"/>
      <c r="G1921" s="710">
        <v>8617</v>
      </c>
      <c r="H1921" s="1118" t="s">
        <v>1484</v>
      </c>
      <c r="I1921" s="1091"/>
      <c r="J1921" s="1142" t="s">
        <v>7264</v>
      </c>
      <c r="K1921" s="1136" t="s">
        <v>7265</v>
      </c>
      <c r="L1921" s="756" t="s">
        <v>62</v>
      </c>
      <c r="M1921" s="771" t="s">
        <v>7294</v>
      </c>
      <c r="N1921" s="969"/>
      <c r="O1921" s="675">
        <v>5</v>
      </c>
      <c r="P1921" s="675">
        <v>5</v>
      </c>
      <c r="Q1921" s="1140" t="s">
        <v>7266</v>
      </c>
      <c r="R1921" s="999"/>
      <c r="S1921" s="712"/>
      <c r="T1921" s="712"/>
      <c r="U1921" s="712"/>
      <c r="V1921" s="1015" t="s">
        <v>2073</v>
      </c>
      <c r="W1921" s="712"/>
      <c r="X1921" s="712"/>
      <c r="Y1921" s="712"/>
      <c r="Z1921" s="3785" t="s">
        <v>45</v>
      </c>
      <c r="AA1921" s="592"/>
      <c r="AB1921" s="847" t="s">
        <v>5585</v>
      </c>
      <c r="AC1921" s="722">
        <v>70000</v>
      </c>
      <c r="AD1921" s="722">
        <v>11385</v>
      </c>
      <c r="AE1921" s="722">
        <f t="shared" ref="AE1921:AE1922" si="99">SUM(AD1921*P1921+AC1921)</f>
        <v>126925</v>
      </c>
      <c r="AF1921" s="31"/>
      <c r="AG1921" s="26"/>
    </row>
    <row r="1922" spans="1:33" ht="30" customHeight="1">
      <c r="A1922" s="808" t="s">
        <v>6961</v>
      </c>
      <c r="B1922" s="5097" t="s">
        <v>7267</v>
      </c>
      <c r="C1922" s="764">
        <v>45351</v>
      </c>
      <c r="D1922" s="764">
        <v>45364</v>
      </c>
      <c r="E1922" s="593"/>
      <c r="F1922" s="833"/>
      <c r="G1922" s="710">
        <v>8623</v>
      </c>
      <c r="H1922" s="1118" t="s">
        <v>4286</v>
      </c>
      <c r="I1922" s="1091"/>
      <c r="J1922" s="1142" t="s">
        <v>7268</v>
      </c>
      <c r="K1922" s="1136" t="s">
        <v>7269</v>
      </c>
      <c r="L1922" s="756" t="s">
        <v>7270</v>
      </c>
      <c r="M1922" s="771" t="s">
        <v>7295</v>
      </c>
      <c r="N1922" s="1135"/>
      <c r="O1922" s="675">
        <v>102</v>
      </c>
      <c r="P1922" s="119">
        <v>100</v>
      </c>
      <c r="Q1922" s="1140" t="s">
        <v>7271</v>
      </c>
      <c r="R1922" s="999"/>
      <c r="S1922" s="712"/>
      <c r="T1922" s="712"/>
      <c r="U1922" s="712"/>
      <c r="V1922" s="619" t="s">
        <v>2073</v>
      </c>
      <c r="W1922" s="712"/>
      <c r="X1922" s="619" t="s">
        <v>37</v>
      </c>
      <c r="Y1922" s="712"/>
      <c r="Z1922" s="3824" t="s">
        <v>45</v>
      </c>
      <c r="AA1922" s="592"/>
      <c r="AB1922" s="847" t="s">
        <v>5535</v>
      </c>
      <c r="AC1922" s="722">
        <v>4500</v>
      </c>
      <c r="AD1922" s="722">
        <v>4900</v>
      </c>
      <c r="AE1922" s="722">
        <f t="shared" si="99"/>
        <v>494500</v>
      </c>
      <c r="AF1922" s="31"/>
      <c r="AG1922" s="26"/>
    </row>
    <row r="1923" spans="1:33" ht="30" customHeight="1">
      <c r="A1923" s="897" t="s">
        <v>6959</v>
      </c>
      <c r="B1923" s="8883" t="s">
        <v>7272</v>
      </c>
      <c r="C1923" s="8843">
        <v>45352</v>
      </c>
      <c r="D1923" s="8843">
        <v>45408</v>
      </c>
      <c r="E1923" s="8864"/>
      <c r="F1923" s="8877"/>
      <c r="G1923" s="8849">
        <v>8634</v>
      </c>
      <c r="H1923" s="8849">
        <v>450</v>
      </c>
      <c r="I1923" s="8849"/>
      <c r="J1923" s="8853" t="s">
        <v>7273</v>
      </c>
      <c r="K1923" s="8879" t="s">
        <v>7274</v>
      </c>
      <c r="L1923" s="1144" t="s">
        <v>128</v>
      </c>
      <c r="M1923" s="8868" t="s">
        <v>7296</v>
      </c>
      <c r="N1923" s="1093" t="s">
        <v>3952</v>
      </c>
      <c r="O1923" s="679">
        <v>3</v>
      </c>
      <c r="P1923" s="138">
        <v>4</v>
      </c>
      <c r="Q1923" s="8887" t="s">
        <v>7275</v>
      </c>
      <c r="R1923" s="8859"/>
      <c r="S1923" s="712"/>
      <c r="T1923" s="712"/>
      <c r="U1923" s="712"/>
      <c r="V1923" s="8849" t="s">
        <v>2073</v>
      </c>
      <c r="W1923" s="8859"/>
      <c r="X1923" s="8859" t="s">
        <v>37</v>
      </c>
      <c r="Y1923" s="712"/>
      <c r="Z1923" s="8893" t="s">
        <v>45</v>
      </c>
      <c r="AA1923" s="592"/>
      <c r="AB1923" s="8907" t="s">
        <v>5541</v>
      </c>
      <c r="AC1923" s="8912">
        <v>4500</v>
      </c>
      <c r="AD1923" s="722">
        <v>7425</v>
      </c>
      <c r="AE1923" s="8912">
        <f>SUM(AD1923*P1923+AD1924*P1924+AC1923)</f>
        <v>78750</v>
      </c>
      <c r="AF1923" s="247"/>
      <c r="AG1923" s="334"/>
    </row>
    <row r="1924" spans="1:33" ht="30" customHeight="1">
      <c r="A1924" s="1143" t="s">
        <v>6959</v>
      </c>
      <c r="B1924" s="8889"/>
      <c r="C1924" s="8845"/>
      <c r="D1924" s="8845"/>
      <c r="E1924" s="8866"/>
      <c r="F1924" s="8878"/>
      <c r="G1924" s="8850"/>
      <c r="H1924" s="8850"/>
      <c r="I1924" s="8850"/>
      <c r="J1924" s="8854"/>
      <c r="K1924" s="8848"/>
      <c r="L1924" s="884" t="s">
        <v>2184</v>
      </c>
      <c r="M1924" s="8869"/>
      <c r="N1924" s="352" t="s">
        <v>3954</v>
      </c>
      <c r="O1924" s="675">
        <v>1</v>
      </c>
      <c r="P1924" s="675">
        <v>1</v>
      </c>
      <c r="Q1924" s="8892"/>
      <c r="R1924" s="8860"/>
      <c r="S1924" s="712"/>
      <c r="T1924" s="712"/>
      <c r="U1924" s="712"/>
      <c r="V1924" s="8850"/>
      <c r="W1924" s="8860"/>
      <c r="X1924" s="8860"/>
      <c r="Y1924" s="712"/>
      <c r="Z1924" s="8894"/>
      <c r="AA1924" s="592"/>
      <c r="AB1924" s="8908"/>
      <c r="AC1924" s="8913"/>
      <c r="AD1924" s="722">
        <v>44550</v>
      </c>
      <c r="AE1924" s="8913"/>
      <c r="AF1924" s="30"/>
      <c r="AG1924" s="419"/>
    </row>
    <row r="1925" spans="1:33" ht="30" customHeight="1">
      <c r="A1925" s="1145" t="s">
        <v>6959</v>
      </c>
      <c r="B1925" s="9022" t="s">
        <v>7276</v>
      </c>
      <c r="C1925" s="8843">
        <v>45352</v>
      </c>
      <c r="D1925" s="8843">
        <v>45408</v>
      </c>
      <c r="E1925" s="8864"/>
      <c r="F1925" s="8877"/>
      <c r="G1925" s="8849">
        <v>8634</v>
      </c>
      <c r="H1925" s="9017">
        <v>392</v>
      </c>
      <c r="I1925" s="8988"/>
      <c r="J1925" s="8855" t="s">
        <v>7277</v>
      </c>
      <c r="K1925" s="8851" t="s">
        <v>7278</v>
      </c>
      <c r="L1925" s="756" t="s">
        <v>381</v>
      </c>
      <c r="M1925" s="8868" t="s">
        <v>7297</v>
      </c>
      <c r="N1925" s="969" t="s">
        <v>3954</v>
      </c>
      <c r="O1925" s="675">
        <v>1</v>
      </c>
      <c r="P1925" s="675">
        <v>1</v>
      </c>
      <c r="Q1925" s="8994" t="s">
        <v>7279</v>
      </c>
      <c r="R1925" s="8861"/>
      <c r="S1925" s="712"/>
      <c r="T1925" s="712"/>
      <c r="U1925" s="712"/>
      <c r="V1925" s="8849" t="s">
        <v>2073</v>
      </c>
      <c r="W1925" s="8849" t="s">
        <v>7560</v>
      </c>
      <c r="X1925" s="9306" t="s">
        <v>37</v>
      </c>
      <c r="Y1925" s="712"/>
      <c r="Z1925" s="9005" t="s">
        <v>45</v>
      </c>
      <c r="AA1925" s="592"/>
      <c r="AB1925" s="8907" t="s">
        <v>5541</v>
      </c>
      <c r="AC1925" s="8912">
        <v>2250</v>
      </c>
      <c r="AD1925" s="722">
        <v>44550</v>
      </c>
      <c r="AE1925" s="8912">
        <f>SUM(AD1925*P1925+AD1926*P1926+AC1925)</f>
        <v>91350</v>
      </c>
      <c r="AF1925" s="247"/>
      <c r="AG1925" s="334"/>
    </row>
    <row r="1926" spans="1:33" ht="30" customHeight="1">
      <c r="A1926" s="1145" t="s">
        <v>6959</v>
      </c>
      <c r="B1926" s="9023"/>
      <c r="C1926" s="8845"/>
      <c r="D1926" s="8845"/>
      <c r="E1926" s="8866"/>
      <c r="F1926" s="8878"/>
      <c r="G1926" s="8850"/>
      <c r="H1926" s="9018"/>
      <c r="I1926" s="8989"/>
      <c r="J1926" s="8856"/>
      <c r="K1926" s="8852"/>
      <c r="L1926" s="226" t="s">
        <v>193</v>
      </c>
      <c r="M1926" s="8869"/>
      <c r="N1926" s="1146" t="s">
        <v>3952</v>
      </c>
      <c r="O1926" s="675">
        <v>6</v>
      </c>
      <c r="P1926" s="675">
        <v>6</v>
      </c>
      <c r="Q1926" s="8995"/>
      <c r="R1926" s="8862"/>
      <c r="S1926" s="712"/>
      <c r="T1926" s="712"/>
      <c r="U1926" s="712"/>
      <c r="V1926" s="8850"/>
      <c r="W1926" s="8850"/>
      <c r="X1926" s="8850"/>
      <c r="Y1926" s="712"/>
      <c r="Z1926" s="9006"/>
      <c r="AA1926" s="592"/>
      <c r="AB1926" s="8908"/>
      <c r="AC1926" s="8913"/>
      <c r="AD1926" s="722">
        <v>7425</v>
      </c>
      <c r="AE1926" s="8913"/>
      <c r="AF1926" s="30"/>
      <c r="AG1926" s="419"/>
    </row>
    <row r="1927" spans="1:33" ht="30" customHeight="1">
      <c r="A1927" s="808" t="s">
        <v>6973</v>
      </c>
      <c r="B1927" s="5097" t="s">
        <v>7280</v>
      </c>
      <c r="C1927" s="764">
        <v>45351</v>
      </c>
      <c r="D1927" s="764">
        <v>45358</v>
      </c>
      <c r="E1927" s="655"/>
      <c r="F1927" s="833"/>
      <c r="G1927" s="710">
        <v>8598</v>
      </c>
      <c r="H1927" s="1118" t="s">
        <v>1727</v>
      </c>
      <c r="I1927" s="1091"/>
      <c r="J1927" s="1142" t="s">
        <v>7281</v>
      </c>
      <c r="K1927" s="1136" t="s">
        <v>7282</v>
      </c>
      <c r="L1927" s="756" t="s">
        <v>76</v>
      </c>
      <c r="M1927" s="771" t="s">
        <v>7298</v>
      </c>
      <c r="N1927" s="969"/>
      <c r="O1927" s="675">
        <v>4</v>
      </c>
      <c r="P1927" s="675">
        <v>4</v>
      </c>
      <c r="Q1927" s="1140" t="s">
        <v>7283</v>
      </c>
      <c r="R1927" s="999"/>
      <c r="S1927" s="712"/>
      <c r="T1927" s="712"/>
      <c r="U1927" s="712"/>
      <c r="V1927" s="619" t="s">
        <v>2073</v>
      </c>
      <c r="W1927" s="712"/>
      <c r="X1927" s="3165" t="s">
        <v>37</v>
      </c>
      <c r="Y1927" s="712"/>
      <c r="Z1927" s="3779" t="s">
        <v>45</v>
      </c>
      <c r="AA1927" s="592"/>
      <c r="AB1927" s="847" t="s">
        <v>5539</v>
      </c>
      <c r="AC1927" s="722">
        <v>0</v>
      </c>
      <c r="AD1927" s="722">
        <v>6272.02</v>
      </c>
      <c r="AE1927" s="722">
        <f t="shared" ref="AE1927:AE1933" si="100">SUM(AD1927*P1927+AC1927)</f>
        <v>25088.080000000002</v>
      </c>
      <c r="AF1927" s="31"/>
      <c r="AG1927" s="26"/>
    </row>
    <row r="1928" spans="1:33" ht="30" customHeight="1">
      <c r="A1928" s="208" t="s">
        <v>6973</v>
      </c>
      <c r="B1928" s="174" t="s">
        <v>7284</v>
      </c>
      <c r="C1928" s="127">
        <v>45351</v>
      </c>
      <c r="D1928" s="127">
        <v>45362</v>
      </c>
      <c r="E1928" s="128"/>
      <c r="F1928" s="94"/>
      <c r="G1928" s="99">
        <v>8598</v>
      </c>
      <c r="H1928" s="201" t="s">
        <v>551</v>
      </c>
      <c r="I1928" s="131"/>
      <c r="J1928" s="209" t="s">
        <v>7285</v>
      </c>
      <c r="K1928" s="210" t="s">
        <v>7286</v>
      </c>
      <c r="L1928" s="224" t="s">
        <v>7287</v>
      </c>
      <c r="M1928" s="135" t="s">
        <v>7299</v>
      </c>
      <c r="N1928" s="115"/>
      <c r="O1928" s="74">
        <v>90</v>
      </c>
      <c r="P1928" s="74">
        <v>90</v>
      </c>
      <c r="Q1928" s="211" t="s">
        <v>7288</v>
      </c>
      <c r="R1928" s="204"/>
      <c r="S1928" s="71"/>
      <c r="T1928" s="71"/>
      <c r="U1928" s="71"/>
      <c r="V1928" s="81" t="s">
        <v>256</v>
      </c>
      <c r="W1928" s="71"/>
      <c r="X1928" s="71"/>
      <c r="Y1928" s="71"/>
      <c r="Z1928" s="75"/>
      <c r="AA1928" s="36"/>
      <c r="AB1928" s="102" t="s">
        <v>5542</v>
      </c>
      <c r="AC1928" s="280"/>
      <c r="AD1928" s="280"/>
      <c r="AE1928" s="280"/>
      <c r="AF1928" s="31"/>
      <c r="AG1928" s="26"/>
    </row>
    <row r="1929" spans="1:33" ht="30" customHeight="1">
      <c r="A1929" s="208" t="s">
        <v>6973</v>
      </c>
      <c r="B1929" s="174" t="s">
        <v>7289</v>
      </c>
      <c r="C1929" s="127">
        <v>45351</v>
      </c>
      <c r="D1929" s="127">
        <v>45362</v>
      </c>
      <c r="E1929" s="37"/>
      <c r="F1929" s="94"/>
      <c r="G1929" s="99">
        <v>8598</v>
      </c>
      <c r="H1929" s="201" t="s">
        <v>7290</v>
      </c>
      <c r="I1929" s="131"/>
      <c r="J1929" s="209" t="s">
        <v>7291</v>
      </c>
      <c r="K1929" s="210" t="s">
        <v>7292</v>
      </c>
      <c r="L1929" s="172" t="s">
        <v>128</v>
      </c>
      <c r="M1929" s="135" t="s">
        <v>7300</v>
      </c>
      <c r="N1929" s="115"/>
      <c r="O1929" s="74">
        <v>3</v>
      </c>
      <c r="P1929" s="74">
        <v>3</v>
      </c>
      <c r="Q1929" s="211" t="s">
        <v>7293</v>
      </c>
      <c r="R1929" s="204"/>
      <c r="S1929" s="71"/>
      <c r="T1929" s="71"/>
      <c r="U1929" s="71"/>
      <c r="V1929" s="81" t="s">
        <v>256</v>
      </c>
      <c r="W1929" s="71"/>
      <c r="X1929" s="71"/>
      <c r="Y1929" s="71"/>
      <c r="Z1929" s="75"/>
      <c r="AA1929" s="36"/>
      <c r="AB1929" s="102" t="s">
        <v>5585</v>
      </c>
      <c r="AC1929" s="280"/>
      <c r="AD1929" s="280"/>
      <c r="AE1929" s="280"/>
      <c r="AF1929" s="31"/>
      <c r="AG1929" s="26"/>
    </row>
    <row r="1930" spans="1:33" ht="30" customHeight="1">
      <c r="A1930" s="808" t="s">
        <v>6961</v>
      </c>
      <c r="B1930" s="5097" t="s">
        <v>7301</v>
      </c>
      <c r="C1930" s="764">
        <v>45355</v>
      </c>
      <c r="D1930" s="764">
        <v>45365</v>
      </c>
      <c r="E1930" s="593"/>
      <c r="F1930" s="833"/>
      <c r="G1930" s="710">
        <v>8623</v>
      </c>
      <c r="H1930" s="1118">
        <v>356</v>
      </c>
      <c r="I1930" s="1091"/>
      <c r="J1930" s="1142" t="s">
        <v>7302</v>
      </c>
      <c r="K1930" s="1136" t="s">
        <v>7303</v>
      </c>
      <c r="L1930" s="756" t="s">
        <v>173</v>
      </c>
      <c r="M1930" s="771" t="s">
        <v>7332</v>
      </c>
      <c r="N1930" s="969"/>
      <c r="O1930" s="675">
        <v>1</v>
      </c>
      <c r="P1930" s="675">
        <v>1</v>
      </c>
      <c r="Q1930" s="1140" t="s">
        <v>7304</v>
      </c>
      <c r="R1930" s="999"/>
      <c r="S1930" s="712"/>
      <c r="T1930" s="712"/>
      <c r="U1930" s="712"/>
      <c r="V1930" s="619" t="s">
        <v>2073</v>
      </c>
      <c r="W1930" s="712"/>
      <c r="X1930" s="619" t="s">
        <v>37</v>
      </c>
      <c r="Y1930" s="712"/>
      <c r="Z1930" s="726" t="s">
        <v>45</v>
      </c>
      <c r="AA1930" s="592"/>
      <c r="AB1930" s="847" t="s">
        <v>5540</v>
      </c>
      <c r="AC1930" s="722">
        <v>3000</v>
      </c>
      <c r="AD1930" s="722">
        <v>6850</v>
      </c>
      <c r="AE1930" s="722">
        <f t="shared" si="100"/>
        <v>9850</v>
      </c>
      <c r="AF1930" s="31"/>
      <c r="AG1930" s="26"/>
    </row>
    <row r="1931" spans="1:33" ht="30" customHeight="1">
      <c r="A1931" s="808" t="s">
        <v>6950</v>
      </c>
      <c r="B1931" s="5097" t="s">
        <v>7305</v>
      </c>
      <c r="C1931" s="764">
        <v>45355</v>
      </c>
      <c r="D1931" s="764">
        <v>45369</v>
      </c>
      <c r="E1931" s="593"/>
      <c r="F1931" s="833"/>
      <c r="G1931" s="710">
        <v>8617</v>
      </c>
      <c r="H1931" s="1118">
        <v>82</v>
      </c>
      <c r="I1931" s="1091"/>
      <c r="J1931" s="1142" t="s">
        <v>7306</v>
      </c>
      <c r="K1931" s="1136" t="s">
        <v>7307</v>
      </c>
      <c r="L1931" s="756" t="s">
        <v>173</v>
      </c>
      <c r="M1931" s="771" t="s">
        <v>7333</v>
      </c>
      <c r="N1931" s="969"/>
      <c r="O1931" s="675">
        <v>1</v>
      </c>
      <c r="P1931" s="119">
        <v>4</v>
      </c>
      <c r="Q1931" s="1140" t="s">
        <v>7308</v>
      </c>
      <c r="R1931" s="999"/>
      <c r="S1931" s="712"/>
      <c r="T1931" s="712"/>
      <c r="U1931" s="712"/>
      <c r="V1931" s="619" t="s">
        <v>2073</v>
      </c>
      <c r="W1931" s="712"/>
      <c r="X1931" s="619" t="s">
        <v>37</v>
      </c>
      <c r="Y1931" s="712"/>
      <c r="Z1931" s="680"/>
      <c r="AA1931" s="592"/>
      <c r="AB1931" s="847" t="s">
        <v>5540</v>
      </c>
      <c r="AC1931" s="722">
        <v>70000</v>
      </c>
      <c r="AD1931" s="722">
        <v>11385</v>
      </c>
      <c r="AE1931" s="722">
        <f t="shared" si="100"/>
        <v>115540</v>
      </c>
      <c r="AF1931" s="31"/>
      <c r="AG1931" s="26"/>
    </row>
    <row r="1932" spans="1:33" ht="30" customHeight="1">
      <c r="A1932" s="808" t="s">
        <v>6950</v>
      </c>
      <c r="B1932" s="5097" t="s">
        <v>7309</v>
      </c>
      <c r="C1932" s="764">
        <v>45355</v>
      </c>
      <c r="D1932" s="764">
        <v>45362</v>
      </c>
      <c r="E1932" s="655"/>
      <c r="F1932" s="833"/>
      <c r="G1932" s="710">
        <v>8617</v>
      </c>
      <c r="H1932" s="1118" t="s">
        <v>1953</v>
      </c>
      <c r="I1932" s="1091"/>
      <c r="J1932" s="1142" t="s">
        <v>7310</v>
      </c>
      <c r="K1932" s="1136" t="s">
        <v>7224</v>
      </c>
      <c r="L1932" s="756" t="s">
        <v>173</v>
      </c>
      <c r="M1932" s="771" t="s">
        <v>7334</v>
      </c>
      <c r="N1932" s="969"/>
      <c r="O1932" s="675">
        <v>1</v>
      </c>
      <c r="P1932" s="675">
        <v>1</v>
      </c>
      <c r="Q1932" s="1140" t="s">
        <v>7311</v>
      </c>
      <c r="R1932" s="999"/>
      <c r="S1932" s="712"/>
      <c r="T1932" s="712"/>
      <c r="U1932" s="712"/>
      <c r="V1932" s="1000" t="s">
        <v>2073</v>
      </c>
      <c r="W1932" s="712"/>
      <c r="X1932" s="619" t="s">
        <v>37</v>
      </c>
      <c r="Y1932" s="712"/>
      <c r="Z1932" s="3785" t="s">
        <v>45</v>
      </c>
      <c r="AA1932" s="592"/>
      <c r="AB1932" s="847" t="s">
        <v>5537</v>
      </c>
      <c r="AC1932" s="722">
        <v>0</v>
      </c>
      <c r="AD1932" s="722">
        <v>11385</v>
      </c>
      <c r="AE1932" s="722">
        <f t="shared" si="100"/>
        <v>11385</v>
      </c>
      <c r="AF1932" s="31"/>
      <c r="AG1932" s="26"/>
    </row>
    <row r="1933" spans="1:33" ht="30" customHeight="1">
      <c r="A1933" s="1141" t="s">
        <v>6942</v>
      </c>
      <c r="B1933" s="5097" t="s">
        <v>7312</v>
      </c>
      <c r="C1933" s="764">
        <v>45352</v>
      </c>
      <c r="D1933" s="764">
        <v>45362</v>
      </c>
      <c r="E1933" s="655"/>
      <c r="F1933" s="833"/>
      <c r="G1933" s="710">
        <v>8638</v>
      </c>
      <c r="H1933" s="1118">
        <v>31</v>
      </c>
      <c r="I1933" s="1091"/>
      <c r="J1933" s="1142" t="s">
        <v>7313</v>
      </c>
      <c r="K1933" s="1136" t="s">
        <v>7314</v>
      </c>
      <c r="L1933" s="756" t="s">
        <v>28</v>
      </c>
      <c r="M1933" s="771" t="s">
        <v>7335</v>
      </c>
      <c r="N1933" s="969"/>
      <c r="O1933" s="675">
        <v>2</v>
      </c>
      <c r="P1933" s="675">
        <v>2</v>
      </c>
      <c r="Q1933" s="1140" t="s">
        <v>5161</v>
      </c>
      <c r="R1933" s="999"/>
      <c r="S1933" s="712"/>
      <c r="T1933" s="712"/>
      <c r="U1933" s="712"/>
      <c r="V1933" s="619" t="s">
        <v>2073</v>
      </c>
      <c r="W1933" s="712"/>
      <c r="X1933" s="619" t="s">
        <v>37</v>
      </c>
      <c r="Y1933" s="712"/>
      <c r="Z1933" s="726" t="s">
        <v>45</v>
      </c>
      <c r="AA1933" s="592"/>
      <c r="AB1933" s="847" t="s">
        <v>5540</v>
      </c>
      <c r="AC1933" s="722">
        <v>0</v>
      </c>
      <c r="AD1933" s="722">
        <v>7613</v>
      </c>
      <c r="AE1933" s="722">
        <f t="shared" si="100"/>
        <v>15226</v>
      </c>
      <c r="AF1933" s="26"/>
      <c r="AG1933" s="26"/>
    </row>
    <row r="1934" spans="1:33" s="6147" customFormat="1" ht="30" customHeight="1">
      <c r="A1934" s="6148" t="s">
        <v>6897</v>
      </c>
      <c r="B1934" s="5097" t="s">
        <v>7315</v>
      </c>
      <c r="C1934" s="532">
        <v>45355</v>
      </c>
      <c r="D1934" s="532">
        <v>45365</v>
      </c>
      <c r="E1934" s="6141"/>
      <c r="F1934" s="44"/>
      <c r="G1934" s="531">
        <v>8602</v>
      </c>
      <c r="H1934" s="396" t="s">
        <v>5874</v>
      </c>
      <c r="I1934" s="533"/>
      <c r="J1934" s="535" t="s">
        <v>7316</v>
      </c>
      <c r="K1934" s="397" t="s">
        <v>7317</v>
      </c>
      <c r="L1934" s="536" t="s">
        <v>173</v>
      </c>
      <c r="M1934" s="338" t="s">
        <v>7336</v>
      </c>
      <c r="N1934" s="118"/>
      <c r="O1934" s="50">
        <v>1</v>
      </c>
      <c r="P1934" s="50">
        <v>1</v>
      </c>
      <c r="Q1934" s="534" t="s">
        <v>7318</v>
      </c>
      <c r="R1934" s="185"/>
      <c r="S1934" s="5614"/>
      <c r="T1934" s="5614"/>
      <c r="U1934" s="5614"/>
      <c r="V1934" s="6149" t="s">
        <v>2073</v>
      </c>
      <c r="W1934" s="5614"/>
      <c r="X1934" s="6143"/>
      <c r="Y1934" s="5614"/>
      <c r="Z1934" s="6144"/>
      <c r="AA1934" s="4550"/>
      <c r="AB1934" s="6145" t="s">
        <v>5538</v>
      </c>
      <c r="AC1934" s="6146"/>
      <c r="AD1934" s="6146"/>
      <c r="AE1934" s="6146">
        <v>10449</v>
      </c>
      <c r="AF1934" s="5614"/>
      <c r="AG1934" s="5614"/>
    </row>
    <row r="1935" spans="1:33" ht="30" customHeight="1">
      <c r="A1935" s="591" t="s">
        <v>6902</v>
      </c>
      <c r="B1935" s="5097" t="s">
        <v>7319</v>
      </c>
      <c r="C1935" s="764">
        <v>45352</v>
      </c>
      <c r="D1935" s="764">
        <v>45358</v>
      </c>
      <c r="E1935" s="655"/>
      <c r="F1935" s="833"/>
      <c r="G1935" s="710">
        <v>8605</v>
      </c>
      <c r="H1935" s="1118"/>
      <c r="I1935" s="1091" t="s">
        <v>92</v>
      </c>
      <c r="J1935" s="1142" t="s">
        <v>7320</v>
      </c>
      <c r="K1935" s="1136" t="s">
        <v>7321</v>
      </c>
      <c r="L1935" s="756" t="s">
        <v>128</v>
      </c>
      <c r="M1935" s="771" t="s">
        <v>7337</v>
      </c>
      <c r="N1935" s="969"/>
      <c r="O1935" s="675">
        <v>3</v>
      </c>
      <c r="P1935" s="675">
        <v>3</v>
      </c>
      <c r="Q1935" s="1140" t="s">
        <v>7322</v>
      </c>
      <c r="R1935" s="999"/>
      <c r="S1935" s="712"/>
      <c r="T1935" s="712"/>
      <c r="U1935" s="712"/>
      <c r="V1935" s="619" t="s">
        <v>2073</v>
      </c>
      <c r="W1935" s="712"/>
      <c r="X1935" s="619" t="s">
        <v>37</v>
      </c>
      <c r="Y1935" s="712"/>
      <c r="Z1935" s="3823" t="s">
        <v>45</v>
      </c>
      <c r="AA1935" s="592"/>
      <c r="AB1935" s="847" t="s">
        <v>5538</v>
      </c>
      <c r="AC1935" s="722">
        <v>0</v>
      </c>
      <c r="AD1935" s="722">
        <v>6401.34</v>
      </c>
      <c r="AE1935" s="722">
        <f t="shared" ref="AE1935:AE1937" si="101">SUM(AD1935*P1935+AC1935)</f>
        <v>19204.02</v>
      </c>
      <c r="AF1935" s="26"/>
      <c r="AG1935" s="26"/>
    </row>
    <row r="1936" spans="1:33" ht="30" customHeight="1">
      <c r="A1936" s="592" t="s">
        <v>6973</v>
      </c>
      <c r="B1936" s="5097" t="s">
        <v>7323</v>
      </c>
      <c r="C1936" s="764">
        <v>45352</v>
      </c>
      <c r="D1936" s="764">
        <v>45364</v>
      </c>
      <c r="E1936" s="593"/>
      <c r="F1936" s="833"/>
      <c r="G1936" s="710">
        <v>8598</v>
      </c>
      <c r="H1936" s="1118" t="s">
        <v>7324</v>
      </c>
      <c r="I1936" s="1091"/>
      <c r="J1936" s="1142" t="s">
        <v>7325</v>
      </c>
      <c r="K1936" s="1136" t="s">
        <v>7326</v>
      </c>
      <c r="L1936" s="756" t="s">
        <v>28</v>
      </c>
      <c r="M1936" s="771" t="s">
        <v>7338</v>
      </c>
      <c r="N1936" s="969"/>
      <c r="O1936" s="675">
        <v>2</v>
      </c>
      <c r="P1936" s="675">
        <v>2</v>
      </c>
      <c r="Q1936" s="1140" t="s">
        <v>7327</v>
      </c>
      <c r="R1936" s="999"/>
      <c r="S1936" s="712"/>
      <c r="T1936" s="712"/>
      <c r="U1936" s="712"/>
      <c r="V1936" s="619" t="s">
        <v>2073</v>
      </c>
      <c r="W1936" s="712"/>
      <c r="X1936" s="619" t="s">
        <v>37</v>
      </c>
      <c r="Y1936" s="712"/>
      <c r="Z1936" s="726" t="s">
        <v>45</v>
      </c>
      <c r="AA1936" s="592"/>
      <c r="AB1936" s="847" t="s">
        <v>5538</v>
      </c>
      <c r="AC1936" s="722">
        <v>6750</v>
      </c>
      <c r="AD1936" s="722">
        <v>6272.02</v>
      </c>
      <c r="AE1936" s="722">
        <f t="shared" si="101"/>
        <v>19294.04</v>
      </c>
      <c r="AF1936" s="26"/>
      <c r="AG1936" s="26"/>
    </row>
    <row r="1937" spans="1:33" ht="30" customHeight="1">
      <c r="A1937" s="808" t="s">
        <v>6973</v>
      </c>
      <c r="B1937" s="5097" t="s">
        <v>7328</v>
      </c>
      <c r="C1937" s="764">
        <v>45355</v>
      </c>
      <c r="D1937" s="764">
        <v>45365</v>
      </c>
      <c r="E1937" s="593"/>
      <c r="F1937" s="833"/>
      <c r="G1937" s="710">
        <v>8598</v>
      </c>
      <c r="H1937" s="1118" t="s">
        <v>3508</v>
      </c>
      <c r="I1937" s="1091"/>
      <c r="J1937" s="1142" t="s">
        <v>7329</v>
      </c>
      <c r="K1937" s="1136" t="s">
        <v>7330</v>
      </c>
      <c r="L1937" s="756" t="s">
        <v>173</v>
      </c>
      <c r="M1937" s="771" t="s">
        <v>7339</v>
      </c>
      <c r="N1937" s="969"/>
      <c r="O1937" s="675">
        <v>1</v>
      </c>
      <c r="P1937" s="675">
        <v>1</v>
      </c>
      <c r="Q1937" s="1140" t="s">
        <v>7331</v>
      </c>
      <c r="R1937" s="999"/>
      <c r="S1937" s="712"/>
      <c r="T1937" s="712"/>
      <c r="U1937" s="712"/>
      <c r="V1937" s="619" t="s">
        <v>2073</v>
      </c>
      <c r="W1937" s="712"/>
      <c r="X1937" s="619" t="s">
        <v>37</v>
      </c>
      <c r="Y1937" s="712"/>
      <c r="Z1937" s="3805" t="s">
        <v>45</v>
      </c>
      <c r="AA1937" s="592"/>
      <c r="AB1937" s="847" t="s">
        <v>5539</v>
      </c>
      <c r="AC1937" s="722">
        <v>2250</v>
      </c>
      <c r="AD1937" s="722">
        <v>6272.02</v>
      </c>
      <c r="AE1937" s="722">
        <f t="shared" si="101"/>
        <v>8522.02</v>
      </c>
      <c r="AF1937" s="26"/>
      <c r="AG1937" s="26"/>
    </row>
    <row r="1938" spans="1:33" ht="30" customHeight="1">
      <c r="A1938" s="897" t="s">
        <v>6901</v>
      </c>
      <c r="B1938" s="8883" t="s">
        <v>7340</v>
      </c>
      <c r="C1938" s="8843">
        <v>45355</v>
      </c>
      <c r="D1938" s="8843">
        <v>45415</v>
      </c>
      <c r="E1938" s="8864"/>
      <c r="F1938" s="8877"/>
      <c r="G1938" s="8849">
        <v>8636</v>
      </c>
      <c r="H1938" s="8849" t="s">
        <v>768</v>
      </c>
      <c r="I1938" s="8849"/>
      <c r="J1938" s="8853" t="s">
        <v>7341</v>
      </c>
      <c r="K1938" s="8879" t="s">
        <v>7342</v>
      </c>
      <c r="L1938" s="1144" t="s">
        <v>76</v>
      </c>
      <c r="M1938" s="8868" t="s">
        <v>7374</v>
      </c>
      <c r="N1938" s="957" t="s">
        <v>3952</v>
      </c>
      <c r="O1938" s="679">
        <v>4</v>
      </c>
      <c r="P1938" s="679">
        <v>4</v>
      </c>
      <c r="Q1938" s="8887" t="s">
        <v>7343</v>
      </c>
      <c r="R1938" s="8859"/>
      <c r="S1938" s="712"/>
      <c r="T1938" s="712"/>
      <c r="U1938" s="712"/>
      <c r="V1938" s="9011" t="s">
        <v>2073</v>
      </c>
      <c r="W1938" s="712"/>
      <c r="X1938" s="9011" t="s">
        <v>37</v>
      </c>
      <c r="Y1938" s="712"/>
      <c r="Z1938" s="9677" t="s">
        <v>45</v>
      </c>
      <c r="AA1938" s="592"/>
      <c r="AB1938" s="8907" t="s">
        <v>5586</v>
      </c>
      <c r="AC1938" s="8912">
        <v>24300</v>
      </c>
      <c r="AD1938" s="722">
        <v>8019</v>
      </c>
      <c r="AE1938" s="8912">
        <f>SUM(AD1938*P1938+AD1939*P1939+AC1938)</f>
        <v>113796</v>
      </c>
      <c r="AF1938" s="334"/>
      <c r="AG1938" s="334"/>
    </row>
    <row r="1939" spans="1:33" ht="30" customHeight="1">
      <c r="A1939" s="1143" t="s">
        <v>6901</v>
      </c>
      <c r="B1939" s="8889"/>
      <c r="C1939" s="8845"/>
      <c r="D1939" s="8845"/>
      <c r="E1939" s="8866"/>
      <c r="F1939" s="8878"/>
      <c r="G1939" s="8850"/>
      <c r="H1939" s="8850"/>
      <c r="I1939" s="8850"/>
      <c r="J1939" s="8854"/>
      <c r="K1939" s="8848"/>
      <c r="L1939" s="884" t="s">
        <v>2184</v>
      </c>
      <c r="M1939" s="8869"/>
      <c r="N1939" s="490" t="s">
        <v>3956</v>
      </c>
      <c r="O1939" s="675">
        <v>1</v>
      </c>
      <c r="P1939" s="675">
        <v>1</v>
      </c>
      <c r="Q1939" s="8892"/>
      <c r="R1939" s="8860"/>
      <c r="S1939" s="712"/>
      <c r="T1939" s="712"/>
      <c r="U1939" s="712"/>
      <c r="V1939" s="8850"/>
      <c r="W1939" s="712"/>
      <c r="X1939" s="8850"/>
      <c r="Y1939" s="712"/>
      <c r="Z1939" s="8894"/>
      <c r="AA1939" s="592"/>
      <c r="AB1939" s="8908"/>
      <c r="AC1939" s="8913"/>
      <c r="AD1939" s="722">
        <v>57420</v>
      </c>
      <c r="AE1939" s="8913"/>
      <c r="AF1939" s="419"/>
      <c r="AG1939" s="419"/>
    </row>
    <row r="1940" spans="1:33" ht="30" customHeight="1">
      <c r="A1940" s="808" t="s">
        <v>6903</v>
      </c>
      <c r="B1940" s="5097" t="s">
        <v>7344</v>
      </c>
      <c r="C1940" s="764">
        <v>45355</v>
      </c>
      <c r="D1940" s="764">
        <v>45362</v>
      </c>
      <c r="E1940" s="655"/>
      <c r="F1940" s="833"/>
      <c r="G1940" s="710">
        <v>8629</v>
      </c>
      <c r="H1940" s="1118" t="s">
        <v>7345</v>
      </c>
      <c r="I1940" s="1091"/>
      <c r="J1940" s="1142" t="s">
        <v>7346</v>
      </c>
      <c r="K1940" s="1136" t="s">
        <v>7347</v>
      </c>
      <c r="L1940" s="756" t="s">
        <v>28</v>
      </c>
      <c r="M1940" s="771" t="s">
        <v>7375</v>
      </c>
      <c r="N1940" s="969"/>
      <c r="O1940" s="675">
        <v>2</v>
      </c>
      <c r="P1940" s="675">
        <v>2</v>
      </c>
      <c r="Q1940" s="1140" t="s">
        <v>7348</v>
      </c>
      <c r="R1940" s="999"/>
      <c r="S1940" s="712"/>
      <c r="T1940" s="712"/>
      <c r="U1940" s="712"/>
      <c r="V1940" s="619" t="s">
        <v>2073</v>
      </c>
      <c r="W1940" s="712"/>
      <c r="X1940" s="619" t="s">
        <v>37</v>
      </c>
      <c r="Y1940" s="712"/>
      <c r="Z1940" s="3823" t="s">
        <v>45</v>
      </c>
      <c r="AA1940" s="592"/>
      <c r="AB1940" s="847" t="s">
        <v>5537</v>
      </c>
      <c r="AC1940" s="722">
        <v>0</v>
      </c>
      <c r="AD1940" s="722">
        <v>7475</v>
      </c>
      <c r="AE1940" s="722">
        <f t="shared" ref="AE1940:AE1942" si="102">SUM(AD1940*P1940+AC1940)</f>
        <v>14950</v>
      </c>
      <c r="AF1940" s="26"/>
      <c r="AG1940" s="26"/>
    </row>
    <row r="1941" spans="1:33" ht="30" customHeight="1">
      <c r="A1941" s="808" t="s">
        <v>6972</v>
      </c>
      <c r="B1941" s="5097" t="s">
        <v>7349</v>
      </c>
      <c r="C1941" s="764">
        <v>45355</v>
      </c>
      <c r="D1941" s="764">
        <v>45363</v>
      </c>
      <c r="E1941" s="593"/>
      <c r="F1941" s="833"/>
      <c r="G1941" s="710">
        <v>8588</v>
      </c>
      <c r="H1941" s="1118">
        <v>305</v>
      </c>
      <c r="I1941" s="1091" t="s">
        <v>25</v>
      </c>
      <c r="J1941" s="1142" t="s">
        <v>7350</v>
      </c>
      <c r="K1941" s="1136" t="s">
        <v>7351</v>
      </c>
      <c r="L1941" s="756" t="s">
        <v>464</v>
      </c>
      <c r="M1941" s="771" t="s">
        <v>7376</v>
      </c>
      <c r="N1941" s="969"/>
      <c r="O1941" s="675">
        <v>32</v>
      </c>
      <c r="P1941" s="119">
        <v>21</v>
      </c>
      <c r="Q1941" s="1140" t="s">
        <v>7352</v>
      </c>
      <c r="R1941" s="999"/>
      <c r="S1941" s="712"/>
      <c r="T1941" s="712"/>
      <c r="U1941" s="712"/>
      <c r="V1941" s="1016" t="s">
        <v>2073</v>
      </c>
      <c r="W1941" s="712"/>
      <c r="X1941" s="1016" t="s">
        <v>37</v>
      </c>
      <c r="Y1941" s="712"/>
      <c r="Z1941" s="726" t="s">
        <v>45</v>
      </c>
      <c r="AA1941" s="592"/>
      <c r="AB1941" s="847" t="s">
        <v>5535</v>
      </c>
      <c r="AC1941" s="722">
        <v>1500</v>
      </c>
      <c r="AD1941" s="722">
        <v>6700</v>
      </c>
      <c r="AE1941" s="722">
        <f t="shared" si="102"/>
        <v>142200</v>
      </c>
      <c r="AF1941" s="26"/>
      <c r="AG1941" s="26"/>
    </row>
    <row r="1942" spans="1:33" ht="30" customHeight="1">
      <c r="A1942" s="808" t="s">
        <v>6961</v>
      </c>
      <c r="B1942" s="5097" t="s">
        <v>7353</v>
      </c>
      <c r="C1942" s="764">
        <v>45355</v>
      </c>
      <c r="D1942" s="764">
        <v>45366</v>
      </c>
      <c r="E1942" s="593"/>
      <c r="F1942" s="833"/>
      <c r="G1942" s="710">
        <v>8623</v>
      </c>
      <c r="H1942" s="1118" t="s">
        <v>1715</v>
      </c>
      <c r="I1942" s="1091"/>
      <c r="J1942" s="1142" t="s">
        <v>7354</v>
      </c>
      <c r="K1942" s="1136" t="s">
        <v>7355</v>
      </c>
      <c r="L1942" s="756" t="s">
        <v>28</v>
      </c>
      <c r="M1942" s="771" t="s">
        <v>7377</v>
      </c>
      <c r="N1942" s="969"/>
      <c r="O1942" s="675">
        <v>2</v>
      </c>
      <c r="P1942" s="675">
        <v>2</v>
      </c>
      <c r="Q1942" s="1140" t="s">
        <v>7356</v>
      </c>
      <c r="R1942" s="999"/>
      <c r="S1942" s="712"/>
      <c r="T1942" s="712"/>
      <c r="U1942" s="712"/>
      <c r="V1942" s="619" t="s">
        <v>2073</v>
      </c>
      <c r="W1942" s="712"/>
      <c r="X1942" s="619" t="s">
        <v>37</v>
      </c>
      <c r="Y1942" s="712"/>
      <c r="Z1942" s="726" t="s">
        <v>45</v>
      </c>
      <c r="AA1942" s="592"/>
      <c r="AB1942" s="847" t="s">
        <v>5537</v>
      </c>
      <c r="AC1942" s="722">
        <v>3000</v>
      </c>
      <c r="AD1942" s="722">
        <v>6850</v>
      </c>
      <c r="AE1942" s="722">
        <f t="shared" si="102"/>
        <v>16700</v>
      </c>
      <c r="AF1942" s="26"/>
      <c r="AG1942" s="26"/>
    </row>
    <row r="1943" spans="1:33" ht="30" customHeight="1">
      <c r="A1943" s="6455" t="s">
        <v>6943</v>
      </c>
      <c r="B1943" s="5097" t="s">
        <v>7357</v>
      </c>
      <c r="C1943" s="764">
        <v>45355</v>
      </c>
      <c r="D1943" s="764">
        <v>45366</v>
      </c>
      <c r="E1943" s="593"/>
      <c r="F1943" s="833"/>
      <c r="G1943" s="710">
        <v>8558</v>
      </c>
      <c r="H1943" s="1118" t="s">
        <v>1958</v>
      </c>
      <c r="I1943" s="1091"/>
      <c r="J1943" s="1142" t="s">
        <v>7358</v>
      </c>
      <c r="K1943" s="1136" t="s">
        <v>7359</v>
      </c>
      <c r="L1943" s="756" t="s">
        <v>173</v>
      </c>
      <c r="M1943" s="771" t="s">
        <v>7378</v>
      </c>
      <c r="N1943" s="969"/>
      <c r="O1943" s="675">
        <v>1</v>
      </c>
      <c r="P1943" s="675">
        <v>1</v>
      </c>
      <c r="Q1943" s="1140" t="s">
        <v>7360</v>
      </c>
      <c r="R1943" s="999"/>
      <c r="S1943" s="712"/>
      <c r="T1943" s="712"/>
      <c r="U1943" s="712"/>
      <c r="V1943" s="619" t="s">
        <v>2073</v>
      </c>
      <c r="W1943" s="712"/>
      <c r="X1943" s="721" t="s">
        <v>37</v>
      </c>
      <c r="Y1943" s="712"/>
      <c r="Z1943" s="3805" t="s">
        <v>45</v>
      </c>
      <c r="AA1943" s="592"/>
      <c r="AB1943" s="847" t="s">
        <v>5537</v>
      </c>
      <c r="AC1943" s="722">
        <v>4860</v>
      </c>
      <c r="AD1943" s="722">
        <v>8019</v>
      </c>
      <c r="AE1943" s="722">
        <f t="shared" ref="AE1943:AE1954" si="103">SUM(AD1943*P1943+AC1943)</f>
        <v>12879</v>
      </c>
      <c r="AF1943" s="26"/>
      <c r="AG1943" s="26"/>
    </row>
    <row r="1944" spans="1:33" ht="30" customHeight="1">
      <c r="A1944" s="1147" t="s">
        <v>6975</v>
      </c>
      <c r="B1944" s="5097" t="s">
        <v>7361</v>
      </c>
      <c r="C1944" s="764">
        <v>45356</v>
      </c>
      <c r="D1944" s="764">
        <v>45362</v>
      </c>
      <c r="E1944" s="655"/>
      <c r="F1944" s="833"/>
      <c r="G1944" s="710">
        <v>17</v>
      </c>
      <c r="H1944" s="1118"/>
      <c r="I1944" s="1091" t="s">
        <v>92</v>
      </c>
      <c r="J1944" s="1142" t="s">
        <v>4739</v>
      </c>
      <c r="K1944" s="1136" t="s">
        <v>7362</v>
      </c>
      <c r="L1944" s="756" t="s">
        <v>341</v>
      </c>
      <c r="M1944" s="771" t="s">
        <v>7379</v>
      </c>
      <c r="N1944" s="969"/>
      <c r="O1944" s="675">
        <v>12</v>
      </c>
      <c r="P1944" s="675">
        <v>12</v>
      </c>
      <c r="Q1944" s="1140" t="s">
        <v>7363</v>
      </c>
      <c r="R1944" s="999"/>
      <c r="S1944" s="712"/>
      <c r="T1944" s="712"/>
      <c r="U1944" s="712"/>
      <c r="V1944" s="787" t="s">
        <v>2073</v>
      </c>
      <c r="W1944" s="712"/>
      <c r="X1944" s="787" t="s">
        <v>37</v>
      </c>
      <c r="Y1944" s="712"/>
      <c r="Z1944" s="3786" t="s">
        <v>45</v>
      </c>
      <c r="AA1944" s="592"/>
      <c r="AB1944" s="847" t="s">
        <v>5585</v>
      </c>
      <c r="AC1944" s="722">
        <v>0</v>
      </c>
      <c r="AD1944" s="722">
        <v>6643.53</v>
      </c>
      <c r="AE1944" s="722">
        <f t="shared" si="103"/>
        <v>79722.36</v>
      </c>
      <c r="AF1944" s="26"/>
      <c r="AG1944" s="26"/>
    </row>
    <row r="1945" spans="1:33" ht="30" customHeight="1">
      <c r="A1945" s="1147" t="s">
        <v>6967</v>
      </c>
      <c r="B1945" s="9022" t="s">
        <v>7364</v>
      </c>
      <c r="C1945" s="8843">
        <v>45355</v>
      </c>
      <c r="D1945" s="8843">
        <v>45445</v>
      </c>
      <c r="E1945" s="8864"/>
      <c r="F1945" s="8877"/>
      <c r="G1945" s="8849">
        <v>8607</v>
      </c>
      <c r="H1945" s="9017" t="s">
        <v>7365</v>
      </c>
      <c r="I1945" s="8988"/>
      <c r="J1945" s="8855" t="s">
        <v>7366</v>
      </c>
      <c r="K1945" s="8851" t="s">
        <v>7368</v>
      </c>
      <c r="L1945" s="1325" t="s">
        <v>10319</v>
      </c>
      <c r="M1945" s="8868" t="s">
        <v>7380</v>
      </c>
      <c r="N1945" s="969" t="s">
        <v>3953</v>
      </c>
      <c r="O1945" s="675">
        <v>2</v>
      </c>
      <c r="P1945" s="675">
        <v>2</v>
      </c>
      <c r="Q1945" s="8994" t="s">
        <v>7369</v>
      </c>
      <c r="R1945" s="8861"/>
      <c r="S1945" s="712"/>
      <c r="T1945" s="712"/>
      <c r="U1945" s="712"/>
      <c r="V1945" s="8849" t="s">
        <v>2073</v>
      </c>
      <c r="W1945" s="712"/>
      <c r="X1945" s="8849" t="s">
        <v>37</v>
      </c>
      <c r="Y1945" s="712"/>
      <c r="Z1945" s="8918" t="s">
        <v>45</v>
      </c>
      <c r="AA1945" s="592"/>
      <c r="AB1945" s="8907" t="s">
        <v>5586</v>
      </c>
      <c r="AC1945" s="8912">
        <v>0</v>
      </c>
      <c r="AD1945" s="722">
        <v>101200</v>
      </c>
      <c r="AE1945" s="8912">
        <f>SUM(AD1945*P1945+AD1946*P1946+AC1945)</f>
        <v>288880</v>
      </c>
      <c r="AF1945" s="26"/>
      <c r="AG1945" s="26"/>
    </row>
    <row r="1946" spans="1:33" ht="30" customHeight="1">
      <c r="A1946" s="1147" t="s">
        <v>6967</v>
      </c>
      <c r="B1946" s="9023"/>
      <c r="C1946" s="8845"/>
      <c r="D1946" s="8845"/>
      <c r="E1946" s="8866"/>
      <c r="F1946" s="8878"/>
      <c r="G1946" s="8850"/>
      <c r="H1946" s="9018"/>
      <c r="I1946" s="8989"/>
      <c r="J1946" s="8856"/>
      <c r="K1946" s="8852"/>
      <c r="L1946" s="153" t="s">
        <v>1095</v>
      </c>
      <c r="M1946" s="8869"/>
      <c r="N1946" s="1632" t="s">
        <v>3951</v>
      </c>
      <c r="O1946" s="675">
        <v>2</v>
      </c>
      <c r="P1946" s="675">
        <v>2</v>
      </c>
      <c r="Q1946" s="8995"/>
      <c r="R1946" s="8862"/>
      <c r="S1946" s="712"/>
      <c r="T1946" s="712"/>
      <c r="U1946" s="712"/>
      <c r="V1946" s="8850"/>
      <c r="W1946" s="712"/>
      <c r="X1946" s="8850"/>
      <c r="Y1946" s="712"/>
      <c r="Z1946" s="8894"/>
      <c r="AA1946" s="592"/>
      <c r="AB1946" s="8908"/>
      <c r="AC1946" s="8913"/>
      <c r="AD1946" s="722">
        <v>43240</v>
      </c>
      <c r="AE1946" s="8913"/>
      <c r="AF1946" s="26"/>
      <c r="AG1946" s="26"/>
    </row>
    <row r="1947" spans="1:33" ht="30" customHeight="1">
      <c r="A1947" s="1147" t="s">
        <v>6973</v>
      </c>
      <c r="B1947" s="5097" t="s">
        <v>7370</v>
      </c>
      <c r="C1947" s="764">
        <v>45355</v>
      </c>
      <c r="D1947" s="764">
        <v>45362</v>
      </c>
      <c r="E1947" s="593"/>
      <c r="F1947" s="833"/>
      <c r="G1947" s="710">
        <v>8598</v>
      </c>
      <c r="H1947" s="1118"/>
      <c r="I1947" s="1091" t="s">
        <v>1855</v>
      </c>
      <c r="J1947" s="1142" t="s">
        <v>7371</v>
      </c>
      <c r="K1947" s="1136" t="s">
        <v>7372</v>
      </c>
      <c r="L1947" s="756" t="s">
        <v>28</v>
      </c>
      <c r="M1947" s="771" t="s">
        <v>7381</v>
      </c>
      <c r="N1947" s="969"/>
      <c r="O1947" s="675">
        <v>2</v>
      </c>
      <c r="P1947" s="675">
        <v>2</v>
      </c>
      <c r="Q1947" s="1140" t="s">
        <v>7373</v>
      </c>
      <c r="R1947" s="999"/>
      <c r="S1947" s="712"/>
      <c r="T1947" s="712"/>
      <c r="U1947" s="712"/>
      <c r="V1947" s="1630" t="s">
        <v>2073</v>
      </c>
      <c r="W1947" s="712"/>
      <c r="X1947" s="1630" t="s">
        <v>37</v>
      </c>
      <c r="Y1947" s="712"/>
      <c r="Z1947" s="3805" t="s">
        <v>45</v>
      </c>
      <c r="AA1947" s="592"/>
      <c r="AB1947" s="847" t="s">
        <v>5585</v>
      </c>
      <c r="AC1947" s="722">
        <v>0</v>
      </c>
      <c r="AD1947" s="722">
        <v>6272.02</v>
      </c>
      <c r="AE1947" s="722">
        <f t="shared" si="103"/>
        <v>12544.04</v>
      </c>
      <c r="AF1947" s="26"/>
      <c r="AG1947" s="26"/>
    </row>
    <row r="1948" spans="1:33" ht="30" customHeight="1">
      <c r="A1948" s="1147" t="s">
        <v>6902</v>
      </c>
      <c r="B1948" s="5097" t="s">
        <v>7382</v>
      </c>
      <c r="C1948" s="764">
        <v>45357</v>
      </c>
      <c r="D1948" s="764">
        <v>45364</v>
      </c>
      <c r="E1948" s="593"/>
      <c r="F1948" s="833"/>
      <c r="G1948" s="710">
        <v>8605</v>
      </c>
      <c r="H1948" s="1118"/>
      <c r="I1948" s="1091" t="s">
        <v>1855</v>
      </c>
      <c r="J1948" s="1142" t="s">
        <v>7383</v>
      </c>
      <c r="K1948" s="1136" t="s">
        <v>7384</v>
      </c>
      <c r="L1948" s="756" t="s">
        <v>28</v>
      </c>
      <c r="M1948" s="771" t="s">
        <v>7394</v>
      </c>
      <c r="N1948" s="969"/>
      <c r="O1948" s="675">
        <v>2</v>
      </c>
      <c r="P1948" s="675">
        <v>2</v>
      </c>
      <c r="Q1948" s="1140" t="s">
        <v>7385</v>
      </c>
      <c r="R1948" s="999"/>
      <c r="S1948" s="712"/>
      <c r="T1948" s="712"/>
      <c r="U1948" s="712"/>
      <c r="V1948" s="619" t="s">
        <v>2073</v>
      </c>
      <c r="W1948" s="712"/>
      <c r="X1948" s="619" t="s">
        <v>37</v>
      </c>
      <c r="Y1948" s="712"/>
      <c r="Z1948" s="3805" t="s">
        <v>45</v>
      </c>
      <c r="AA1948" s="592"/>
      <c r="AB1948" s="847" t="s">
        <v>5585</v>
      </c>
      <c r="AC1948" s="722">
        <v>0</v>
      </c>
      <c r="AD1948" s="722">
        <v>6401.34</v>
      </c>
      <c r="AE1948" s="722">
        <f t="shared" si="103"/>
        <v>12802.68</v>
      </c>
      <c r="AF1948" s="26"/>
      <c r="AG1948" s="26"/>
    </row>
    <row r="1949" spans="1:33" ht="30" customHeight="1">
      <c r="A1949" s="307" t="s">
        <v>6954</v>
      </c>
      <c r="B1949" s="174" t="s">
        <v>7386</v>
      </c>
      <c r="C1949" s="127">
        <v>45357</v>
      </c>
      <c r="D1949" s="127">
        <v>45363</v>
      </c>
      <c r="E1949" s="128"/>
      <c r="F1949" s="94"/>
      <c r="G1949" s="99">
        <v>8596</v>
      </c>
      <c r="H1949" s="201"/>
      <c r="I1949" s="131"/>
      <c r="J1949" s="209" t="s">
        <v>7387</v>
      </c>
      <c r="K1949" s="304" t="s">
        <v>7388</v>
      </c>
      <c r="L1949" s="172" t="s">
        <v>128</v>
      </c>
      <c r="M1949" s="135" t="s">
        <v>7395</v>
      </c>
      <c r="N1949" s="115"/>
      <c r="O1949" s="74">
        <v>3</v>
      </c>
      <c r="P1949" s="74">
        <v>3</v>
      </c>
      <c r="Q1949" s="211" t="s">
        <v>7389</v>
      </c>
      <c r="R1949" s="204"/>
      <c r="S1949" s="71"/>
      <c r="T1949" s="71"/>
      <c r="U1949" s="71"/>
      <c r="V1949" s="81" t="s">
        <v>256</v>
      </c>
      <c r="W1949" s="71"/>
      <c r="X1949" s="71"/>
      <c r="Y1949" s="71"/>
      <c r="Z1949" s="75"/>
      <c r="AA1949" s="36"/>
      <c r="AB1949" s="102" t="s">
        <v>5535</v>
      </c>
      <c r="AC1949" s="280"/>
      <c r="AD1949" s="280"/>
      <c r="AE1949" s="280"/>
      <c r="AF1949" s="26"/>
      <c r="AG1949" s="26"/>
    </row>
    <row r="1950" spans="1:33" ht="30" customHeight="1">
      <c r="A1950" s="1147" t="s">
        <v>6975</v>
      </c>
      <c r="B1950" s="5097" t="s">
        <v>7390</v>
      </c>
      <c r="C1950" s="764">
        <v>45356</v>
      </c>
      <c r="D1950" s="764">
        <v>45362</v>
      </c>
      <c r="E1950" s="655"/>
      <c r="F1950" s="833"/>
      <c r="G1950" s="710">
        <v>17</v>
      </c>
      <c r="H1950" s="1091" t="s">
        <v>818</v>
      </c>
      <c r="I1950" s="1091"/>
      <c r="J1950" s="1142" t="s">
        <v>7391</v>
      </c>
      <c r="K1950" s="1148" t="s">
        <v>7392</v>
      </c>
      <c r="L1950" s="756" t="s">
        <v>173</v>
      </c>
      <c r="M1950" s="771" t="s">
        <v>7396</v>
      </c>
      <c r="N1950" s="969"/>
      <c r="O1950" s="675">
        <v>1</v>
      </c>
      <c r="P1950" s="675">
        <v>1</v>
      </c>
      <c r="Q1950" s="1140" t="s">
        <v>7393</v>
      </c>
      <c r="R1950" s="999"/>
      <c r="S1950" s="712"/>
      <c r="T1950" s="712"/>
      <c r="U1950" s="712"/>
      <c r="V1950" s="787" t="s">
        <v>2073</v>
      </c>
      <c r="W1950" s="712"/>
      <c r="X1950" s="787" t="s">
        <v>37</v>
      </c>
      <c r="Y1950" s="712"/>
      <c r="Z1950" s="3786" t="s">
        <v>45</v>
      </c>
      <c r="AA1950" s="592"/>
      <c r="AB1950" s="847" t="s">
        <v>5538</v>
      </c>
      <c r="AC1950" s="722">
        <v>0</v>
      </c>
      <c r="AD1950" s="722">
        <v>6643.53</v>
      </c>
      <c r="AE1950" s="722">
        <f t="shared" si="103"/>
        <v>6643.53</v>
      </c>
      <c r="AF1950" s="26"/>
      <c r="AG1950" s="26"/>
    </row>
    <row r="1951" spans="1:33" ht="30" customHeight="1">
      <c r="A1951" s="981" t="s">
        <v>6963</v>
      </c>
      <c r="B1951" s="5097" t="s">
        <v>7397</v>
      </c>
      <c r="C1951" s="764">
        <v>45357</v>
      </c>
      <c r="D1951" s="764">
        <v>45365</v>
      </c>
      <c r="E1951" s="593"/>
      <c r="F1951" s="833"/>
      <c r="G1951" s="710">
        <v>8630</v>
      </c>
      <c r="H1951" s="1091" t="s">
        <v>6584</v>
      </c>
      <c r="I1951" s="1091"/>
      <c r="J1951" s="1142" t="s">
        <v>7398</v>
      </c>
      <c r="K1951" s="1148" t="s">
        <v>4517</v>
      </c>
      <c r="L1951" s="756" t="s">
        <v>829</v>
      </c>
      <c r="M1951" s="771" t="s">
        <v>7411</v>
      </c>
      <c r="N1951" s="969"/>
      <c r="O1951" s="675">
        <v>1</v>
      </c>
      <c r="P1951" s="675">
        <v>1</v>
      </c>
      <c r="Q1951" s="1140" t="s">
        <v>7399</v>
      </c>
      <c r="R1951" s="999"/>
      <c r="S1951" s="712"/>
      <c r="T1951" s="712"/>
      <c r="U1951" s="712"/>
      <c r="V1951" s="984" t="s">
        <v>2073</v>
      </c>
      <c r="W1951" s="712"/>
      <c r="X1951" s="721" t="s">
        <v>37</v>
      </c>
      <c r="Y1951" s="712"/>
      <c r="Z1951" s="726" t="s">
        <v>45</v>
      </c>
      <c r="AA1951" s="592"/>
      <c r="AB1951" s="847" t="s">
        <v>5585</v>
      </c>
      <c r="AC1951" s="722">
        <v>0</v>
      </c>
      <c r="AD1951" s="722">
        <v>4900</v>
      </c>
      <c r="AE1951" s="722">
        <f t="shared" si="103"/>
        <v>4900</v>
      </c>
      <c r="AF1951" s="26"/>
      <c r="AG1951" s="26"/>
    </row>
    <row r="1952" spans="1:33" ht="30" customHeight="1">
      <c r="A1952" s="1147" t="s">
        <v>6952</v>
      </c>
      <c r="B1952" s="5097" t="s">
        <v>7400</v>
      </c>
      <c r="C1952" s="764">
        <v>45356</v>
      </c>
      <c r="D1952" s="764">
        <v>45362</v>
      </c>
      <c r="E1952" s="655"/>
      <c r="F1952" s="833"/>
      <c r="G1952" s="710">
        <v>8646</v>
      </c>
      <c r="H1952" s="1091">
        <v>63</v>
      </c>
      <c r="I1952" s="1091"/>
      <c r="J1952" s="1142" t="s">
        <v>7401</v>
      </c>
      <c r="K1952" s="1148" t="s">
        <v>7402</v>
      </c>
      <c r="L1952" s="756" t="s">
        <v>128</v>
      </c>
      <c r="M1952" s="771" t="s">
        <v>7412</v>
      </c>
      <c r="N1952" s="969"/>
      <c r="O1952" s="675">
        <v>3</v>
      </c>
      <c r="P1952" s="675">
        <v>3</v>
      </c>
      <c r="Q1952" s="1140" t="s">
        <v>7403</v>
      </c>
      <c r="R1952" s="999"/>
      <c r="S1952" s="712"/>
      <c r="T1952" s="712"/>
      <c r="U1952" s="712"/>
      <c r="V1952" s="619" t="s">
        <v>2073</v>
      </c>
      <c r="W1952" s="712"/>
      <c r="X1952" s="619" t="s">
        <v>37</v>
      </c>
      <c r="Y1952" s="712"/>
      <c r="Z1952" s="3785" t="s">
        <v>45</v>
      </c>
      <c r="AA1952" s="592"/>
      <c r="AB1952" s="847" t="s">
        <v>5540</v>
      </c>
      <c r="AC1952" s="722">
        <v>0</v>
      </c>
      <c r="AD1952" s="722">
        <v>7938</v>
      </c>
      <c r="AE1952" s="722">
        <f t="shared" si="103"/>
        <v>23814</v>
      </c>
      <c r="AF1952" s="26"/>
      <c r="AG1952" s="26"/>
    </row>
    <row r="1953" spans="1:33" ht="30" customHeight="1">
      <c r="A1953" s="1147" t="s">
        <v>6959</v>
      </c>
      <c r="B1953" s="5097" t="s">
        <v>7404</v>
      </c>
      <c r="C1953" s="764">
        <v>45358</v>
      </c>
      <c r="D1953" s="764">
        <v>45369</v>
      </c>
      <c r="E1953" s="655"/>
      <c r="F1953" s="833"/>
      <c r="G1953" s="710">
        <v>8634</v>
      </c>
      <c r="H1953" s="1091" t="s">
        <v>7405</v>
      </c>
      <c r="I1953" s="1091"/>
      <c r="J1953" s="1142" t="s">
        <v>7406</v>
      </c>
      <c r="K1953" s="1148" t="s">
        <v>7407</v>
      </c>
      <c r="L1953" s="756" t="s">
        <v>193</v>
      </c>
      <c r="M1953" s="771" t="s">
        <v>7413</v>
      </c>
      <c r="N1953" s="969"/>
      <c r="O1953" s="675">
        <v>6</v>
      </c>
      <c r="P1953" s="675">
        <v>6</v>
      </c>
      <c r="Q1953" s="1140" t="s">
        <v>7408</v>
      </c>
      <c r="R1953" s="999"/>
      <c r="S1953" s="712"/>
      <c r="T1953" s="712"/>
      <c r="U1953" s="712"/>
      <c r="V1953" s="1020" t="s">
        <v>2073</v>
      </c>
      <c r="W1953" s="712"/>
      <c r="X1953" s="1666" t="s">
        <v>37</v>
      </c>
      <c r="Y1953" s="712"/>
      <c r="Z1953" s="3799" t="s">
        <v>45</v>
      </c>
      <c r="AA1953" s="592"/>
      <c r="AB1953" s="847" t="s">
        <v>5542</v>
      </c>
      <c r="AC1953" s="722">
        <v>4500</v>
      </c>
      <c r="AD1953" s="722">
        <v>7425</v>
      </c>
      <c r="AE1953" s="722">
        <f t="shared" si="103"/>
        <v>49050</v>
      </c>
      <c r="AF1953" s="26"/>
      <c r="AG1953" s="26"/>
    </row>
    <row r="1954" spans="1:33" ht="30" customHeight="1">
      <c r="A1954" s="1147" t="s">
        <v>6973</v>
      </c>
      <c r="B1954" s="5097" t="s">
        <v>7409</v>
      </c>
      <c r="C1954" s="764">
        <v>45357</v>
      </c>
      <c r="D1954" s="764">
        <v>45366</v>
      </c>
      <c r="E1954" s="655"/>
      <c r="F1954" s="833"/>
      <c r="G1954" s="710">
        <v>8598</v>
      </c>
      <c r="H1954" s="1091" t="s">
        <v>6803</v>
      </c>
      <c r="I1954" s="1091" t="s">
        <v>92</v>
      </c>
      <c r="J1954" s="1142" t="s">
        <v>6804</v>
      </c>
      <c r="K1954" s="1148" t="s">
        <v>6651</v>
      </c>
      <c r="L1954" s="756" t="s">
        <v>76</v>
      </c>
      <c r="M1954" s="771" t="s">
        <v>7414</v>
      </c>
      <c r="N1954" s="969"/>
      <c r="O1954" s="675">
        <v>4</v>
      </c>
      <c r="P1954" s="675">
        <v>4</v>
      </c>
      <c r="Q1954" s="1140" t="s">
        <v>7410</v>
      </c>
      <c r="R1954" s="999"/>
      <c r="S1954" s="712"/>
      <c r="T1954" s="712"/>
      <c r="U1954" s="712"/>
      <c r="V1954" s="1017" t="s">
        <v>2073</v>
      </c>
      <c r="W1954" s="712"/>
      <c r="X1954" s="1017" t="s">
        <v>37</v>
      </c>
      <c r="Y1954" s="712"/>
      <c r="Z1954" s="3785" t="s">
        <v>45</v>
      </c>
      <c r="AA1954" s="592"/>
      <c r="AB1954" s="847" t="s">
        <v>5585</v>
      </c>
      <c r="AC1954" s="722">
        <v>4500</v>
      </c>
      <c r="AD1954" s="722">
        <v>6272.02</v>
      </c>
      <c r="AE1954" s="722">
        <f t="shared" si="103"/>
        <v>29588.080000000002</v>
      </c>
      <c r="AF1954" s="26"/>
      <c r="AG1954" s="26"/>
    </row>
    <row r="1955" spans="1:33" ht="30" customHeight="1">
      <c r="A1955" s="1143" t="s">
        <v>6952</v>
      </c>
      <c r="B1955" s="9019" t="s">
        <v>7416</v>
      </c>
      <c r="C1955" s="8843">
        <v>45362</v>
      </c>
      <c r="D1955" s="8843">
        <v>45425</v>
      </c>
      <c r="E1955" s="8864"/>
      <c r="F1955" s="8877"/>
      <c r="G1955" s="8849">
        <v>8646</v>
      </c>
      <c r="H1955" s="9014">
        <v>919</v>
      </c>
      <c r="I1955" s="8859"/>
      <c r="J1955" s="8857" t="s">
        <v>7417</v>
      </c>
      <c r="K1955" s="8857" t="s">
        <v>7418</v>
      </c>
      <c r="L1955" s="619" t="s">
        <v>76</v>
      </c>
      <c r="M1955" s="8868" t="s">
        <v>7424</v>
      </c>
      <c r="N1955" s="963" t="s">
        <v>3952</v>
      </c>
      <c r="O1955" s="724">
        <v>4</v>
      </c>
      <c r="P1955" s="724">
        <v>4</v>
      </c>
      <c r="Q1955" s="8887" t="s">
        <v>7419</v>
      </c>
      <c r="R1955" s="8859"/>
      <c r="S1955" s="712"/>
      <c r="T1955" s="712"/>
      <c r="U1955" s="712"/>
      <c r="V1955" s="8849" t="s">
        <v>2073</v>
      </c>
      <c r="W1955" s="712"/>
      <c r="X1955" s="8849" t="s">
        <v>37</v>
      </c>
      <c r="Y1955" s="712"/>
      <c r="Z1955" s="8919" t="s">
        <v>45</v>
      </c>
      <c r="AA1955" s="592"/>
      <c r="AB1955" s="8914" t="s">
        <v>5583</v>
      </c>
      <c r="AC1955" s="8912">
        <v>24300</v>
      </c>
      <c r="AD1955" s="722">
        <v>7938</v>
      </c>
      <c r="AE1955" s="8912">
        <f>SUM(AD1955*P1955+AD1956*P1956+AD1957*P1957+AC1955)</f>
        <v>126612</v>
      </c>
      <c r="AF1955" s="334"/>
      <c r="AG1955" s="334"/>
    </row>
    <row r="1956" spans="1:33" ht="30" customHeight="1">
      <c r="A1956" s="614" t="s">
        <v>6952</v>
      </c>
      <c r="B1956" s="9029"/>
      <c r="C1956" s="8844"/>
      <c r="D1956" s="8844"/>
      <c r="E1956" s="8865"/>
      <c r="F1956" s="8880"/>
      <c r="G1956" s="8863"/>
      <c r="H1956" s="9015"/>
      <c r="I1956" s="8902"/>
      <c r="J1956" s="8858"/>
      <c r="K1956" s="8858"/>
      <c r="L1956" s="808" t="s">
        <v>381</v>
      </c>
      <c r="M1956" s="8858"/>
      <c r="N1956" s="963" t="s">
        <v>3954</v>
      </c>
      <c r="O1956" s="724">
        <v>1</v>
      </c>
      <c r="P1956" s="724">
        <v>1</v>
      </c>
      <c r="Q1956" s="8858"/>
      <c r="R1956" s="8902"/>
      <c r="S1956" s="712"/>
      <c r="T1956" s="712"/>
      <c r="U1956" s="712"/>
      <c r="V1956" s="8863"/>
      <c r="W1956" s="712"/>
      <c r="X1956" s="8863"/>
      <c r="Y1956" s="712"/>
      <c r="Z1956" s="8896"/>
      <c r="AA1956" s="592"/>
      <c r="AB1956" s="8910"/>
      <c r="AC1956" s="8920"/>
      <c r="AD1956" s="722">
        <v>53900</v>
      </c>
      <c r="AE1956" s="8920"/>
      <c r="AF1956" s="336"/>
      <c r="AG1956" s="336"/>
    </row>
    <row r="1957" spans="1:33" ht="30" customHeight="1">
      <c r="A1957" s="1149" t="s">
        <v>6952</v>
      </c>
      <c r="B1957" s="9030"/>
      <c r="C1957" s="8845"/>
      <c r="D1957" s="8845"/>
      <c r="E1957" s="8866"/>
      <c r="F1957" s="8878"/>
      <c r="G1957" s="8850"/>
      <c r="H1957" s="9016"/>
      <c r="I1957" s="8860"/>
      <c r="J1957" s="8854"/>
      <c r="K1957" s="8854"/>
      <c r="L1957" s="592" t="s">
        <v>2548</v>
      </c>
      <c r="M1957" s="8854"/>
      <c r="N1957" s="963" t="s">
        <v>3951</v>
      </c>
      <c r="O1957" s="724">
        <v>1</v>
      </c>
      <c r="P1957" s="724">
        <v>1</v>
      </c>
      <c r="Q1957" s="8854"/>
      <c r="R1957" s="8860"/>
      <c r="S1957" s="712"/>
      <c r="T1957" s="712"/>
      <c r="U1957" s="712"/>
      <c r="V1957" s="8850"/>
      <c r="W1957" s="712"/>
      <c r="X1957" s="8850"/>
      <c r="Y1957" s="712"/>
      <c r="Z1957" s="8894"/>
      <c r="AA1957" s="592"/>
      <c r="AB1957" s="8908"/>
      <c r="AC1957" s="8913"/>
      <c r="AD1957" s="722">
        <v>16660</v>
      </c>
      <c r="AE1957" s="8913"/>
      <c r="AF1957" s="419"/>
      <c r="AG1957" s="419"/>
    </row>
    <row r="1958" spans="1:33" ht="30" customHeight="1">
      <c r="A1958" s="1150" t="s">
        <v>6973</v>
      </c>
      <c r="B1958" s="8883" t="s">
        <v>7420</v>
      </c>
      <c r="C1958" s="8843">
        <v>45362</v>
      </c>
      <c r="D1958" s="8843">
        <v>45425</v>
      </c>
      <c r="E1958" s="8864"/>
      <c r="F1958" s="8877"/>
      <c r="G1958" s="8849">
        <v>8598</v>
      </c>
      <c r="H1958" s="8849">
        <v>780</v>
      </c>
      <c r="I1958" s="8849" t="s">
        <v>25</v>
      </c>
      <c r="J1958" s="8853" t="s">
        <v>7421</v>
      </c>
      <c r="K1958" s="8847" t="s">
        <v>7422</v>
      </c>
      <c r="L1958" s="1151" t="s">
        <v>9289</v>
      </c>
      <c r="M1958" s="8868" t="s">
        <v>7425</v>
      </c>
      <c r="N1958" s="1152" t="s">
        <v>6606</v>
      </c>
      <c r="O1958" s="679">
        <v>124</v>
      </c>
      <c r="P1958" s="138">
        <v>98</v>
      </c>
      <c r="Q1958" s="8887" t="s">
        <v>7423</v>
      </c>
      <c r="R1958" s="8859"/>
      <c r="S1958" s="712"/>
      <c r="T1958" s="712"/>
      <c r="U1958" s="712"/>
      <c r="V1958" s="8849" t="s">
        <v>2073</v>
      </c>
      <c r="W1958" s="712"/>
      <c r="X1958" s="8849" t="s">
        <v>37</v>
      </c>
      <c r="Y1958" s="712"/>
      <c r="Z1958" s="8893" t="s">
        <v>45</v>
      </c>
      <c r="AA1958" s="592"/>
      <c r="AB1958" s="8914" t="s">
        <v>5583</v>
      </c>
      <c r="AC1958" s="8912">
        <v>6750</v>
      </c>
      <c r="AD1958" s="722">
        <v>6272.02</v>
      </c>
      <c r="AE1958" s="8912">
        <f>SUM(AD1958*P1958+AD1959*P1959+AC1958)</f>
        <v>713391.1100000001</v>
      </c>
      <c r="AF1958" s="334"/>
      <c r="AG1958" s="334"/>
    </row>
    <row r="1959" spans="1:33" ht="30" customHeight="1">
      <c r="A1959" s="1153" t="s">
        <v>6973</v>
      </c>
      <c r="B1959" s="8889"/>
      <c r="C1959" s="8845"/>
      <c r="D1959" s="8845"/>
      <c r="E1959" s="8866"/>
      <c r="F1959" s="8878"/>
      <c r="G1959" s="8850"/>
      <c r="H1959" s="8850"/>
      <c r="I1959" s="8850"/>
      <c r="J1959" s="8854"/>
      <c r="K1959" s="8848"/>
      <c r="L1959" s="884" t="s">
        <v>6161</v>
      </c>
      <c r="M1959" s="8869"/>
      <c r="N1959" s="1012" t="s">
        <v>3953</v>
      </c>
      <c r="O1959" s="675">
        <v>1</v>
      </c>
      <c r="P1959" s="675">
        <v>1</v>
      </c>
      <c r="Q1959" s="8892"/>
      <c r="R1959" s="8860"/>
      <c r="S1959" s="712"/>
      <c r="T1959" s="712"/>
      <c r="U1959" s="712"/>
      <c r="V1959" s="8850"/>
      <c r="W1959" s="712"/>
      <c r="X1959" s="8850"/>
      <c r="Y1959" s="712"/>
      <c r="Z1959" s="8894"/>
      <c r="AA1959" s="592"/>
      <c r="AB1959" s="8908"/>
      <c r="AC1959" s="8913"/>
      <c r="AD1959" s="722">
        <v>91983.15</v>
      </c>
      <c r="AE1959" s="8913"/>
      <c r="AF1959" s="419"/>
      <c r="AG1959" s="419"/>
    </row>
    <row r="1960" spans="1:33" ht="30" customHeight="1">
      <c r="A1960" s="1147" t="s">
        <v>6950</v>
      </c>
      <c r="B1960" s="5097" t="s">
        <v>7427</v>
      </c>
      <c r="C1960" s="764" t="s">
        <v>7428</v>
      </c>
      <c r="D1960" s="764">
        <v>45373</v>
      </c>
      <c r="E1960" s="655"/>
      <c r="F1960" s="833"/>
      <c r="G1960" s="710"/>
      <c r="H1960" s="1091"/>
      <c r="I1960" s="1091" t="s">
        <v>25</v>
      </c>
      <c r="J1960" s="1142" t="s">
        <v>7429</v>
      </c>
      <c r="K1960" s="1148" t="s">
        <v>7430</v>
      </c>
      <c r="L1960" s="756" t="s">
        <v>62</v>
      </c>
      <c r="M1960" s="771" t="s">
        <v>7443</v>
      </c>
      <c r="N1960" s="969"/>
      <c r="O1960" s="675">
        <v>5</v>
      </c>
      <c r="P1960" s="675">
        <v>5</v>
      </c>
      <c r="Q1960" s="1140" t="s">
        <v>7431</v>
      </c>
      <c r="R1960" s="999"/>
      <c r="S1960" s="712"/>
      <c r="T1960" s="712"/>
      <c r="U1960" s="712"/>
      <c r="V1960" s="985" t="s">
        <v>2073</v>
      </c>
      <c r="W1960" s="712"/>
      <c r="X1960" s="712"/>
      <c r="Y1960" s="712"/>
      <c r="Z1960" s="3785" t="s">
        <v>45</v>
      </c>
      <c r="AA1960" s="592"/>
      <c r="AB1960" s="3868" t="s">
        <v>5539</v>
      </c>
      <c r="AC1960" s="722">
        <v>52000</v>
      </c>
      <c r="AD1960" s="722">
        <v>11385</v>
      </c>
      <c r="AE1960" s="722">
        <f t="shared" ref="AE1960:AE1961" si="104">SUM(AD1960*P1960+AC1960)</f>
        <v>108925</v>
      </c>
      <c r="AF1960" s="26"/>
      <c r="AG1960" s="26"/>
    </row>
    <row r="1961" spans="1:33" ht="30" customHeight="1">
      <c r="A1961" s="592" t="s">
        <v>6900</v>
      </c>
      <c r="B1961" s="1014" t="s">
        <v>7432</v>
      </c>
      <c r="C1961" s="764" t="s">
        <v>7433</v>
      </c>
      <c r="D1961" s="764">
        <v>45376</v>
      </c>
      <c r="E1961" s="593"/>
      <c r="F1961" s="833"/>
      <c r="G1961" s="710">
        <v>8625</v>
      </c>
      <c r="H1961" s="1091" t="s">
        <v>4883</v>
      </c>
      <c r="I1961" s="1091"/>
      <c r="J1961" s="1142" t="s">
        <v>5034</v>
      </c>
      <c r="K1961" s="1148" t="s">
        <v>7434</v>
      </c>
      <c r="L1961" s="756" t="s">
        <v>76</v>
      </c>
      <c r="M1961" s="771" t="s">
        <v>7444</v>
      </c>
      <c r="N1961" s="969"/>
      <c r="O1961" s="675">
        <v>4</v>
      </c>
      <c r="P1961" s="675">
        <v>4</v>
      </c>
      <c r="Q1961" s="1140" t="s">
        <v>7435</v>
      </c>
      <c r="R1961" s="999"/>
      <c r="S1961" s="712"/>
      <c r="T1961" s="712"/>
      <c r="U1961" s="712"/>
      <c r="V1961" s="850" t="s">
        <v>2073</v>
      </c>
      <c r="W1961" s="712"/>
      <c r="X1961" s="850" t="s">
        <v>37</v>
      </c>
      <c r="Y1961" s="712"/>
      <c r="Z1961" s="726" t="s">
        <v>45</v>
      </c>
      <c r="AA1961" s="592"/>
      <c r="AB1961" s="3868" t="s">
        <v>5543</v>
      </c>
      <c r="AC1961" s="722">
        <v>4455</v>
      </c>
      <c r="AD1961" s="722">
        <v>5940</v>
      </c>
      <c r="AE1961" s="722">
        <f t="shared" si="104"/>
        <v>28215</v>
      </c>
      <c r="AF1961" s="26"/>
      <c r="AG1961" s="26"/>
    </row>
    <row r="1962" spans="1:33" ht="30" customHeight="1">
      <c r="A1962" s="307" t="s">
        <v>6948</v>
      </c>
      <c r="B1962" s="174" t="s">
        <v>7436</v>
      </c>
      <c r="C1962" s="127" t="s">
        <v>7433</v>
      </c>
      <c r="D1962" s="127">
        <v>45371</v>
      </c>
      <c r="E1962" s="37"/>
      <c r="F1962" s="94"/>
      <c r="G1962" s="99">
        <v>219</v>
      </c>
      <c r="H1962" s="131"/>
      <c r="I1962" s="131"/>
      <c r="J1962" s="209" t="s">
        <v>6860</v>
      </c>
      <c r="K1962" s="304" t="s">
        <v>7437</v>
      </c>
      <c r="L1962" s="172" t="s">
        <v>28</v>
      </c>
      <c r="M1962" s="135" t="s">
        <v>7445</v>
      </c>
      <c r="N1962" s="115"/>
      <c r="O1962" s="74">
        <v>2</v>
      </c>
      <c r="P1962" s="74">
        <v>2</v>
      </c>
      <c r="Q1962" s="211" t="s">
        <v>7438</v>
      </c>
      <c r="R1962" s="204"/>
      <c r="S1962" s="71"/>
      <c r="T1962" s="71"/>
      <c r="U1962" s="71"/>
      <c r="V1962" s="68" t="s">
        <v>256</v>
      </c>
      <c r="W1962" s="71"/>
      <c r="X1962" s="71"/>
      <c r="Y1962" s="71"/>
      <c r="Z1962" s="75"/>
      <c r="AA1962" s="36"/>
      <c r="AB1962" s="3869" t="s">
        <v>5543</v>
      </c>
      <c r="AC1962" s="280"/>
      <c r="AD1962" s="280"/>
      <c r="AE1962" s="280"/>
      <c r="AF1962" s="26"/>
      <c r="AG1962" s="26"/>
    </row>
    <row r="1963" spans="1:33" ht="30" customHeight="1">
      <c r="A1963" s="1147" t="s">
        <v>6973</v>
      </c>
      <c r="B1963" s="5097" t="s">
        <v>7439</v>
      </c>
      <c r="C1963" s="764" t="s">
        <v>7433</v>
      </c>
      <c r="D1963" s="764">
        <v>45372</v>
      </c>
      <c r="E1963" s="593"/>
      <c r="F1963" s="833"/>
      <c r="G1963" s="710"/>
      <c r="H1963" s="1091"/>
      <c r="I1963" s="1091" t="s">
        <v>25</v>
      </c>
      <c r="J1963" s="1142" t="s">
        <v>7440</v>
      </c>
      <c r="K1963" s="1148" t="s">
        <v>7441</v>
      </c>
      <c r="L1963" s="756" t="s">
        <v>28</v>
      </c>
      <c r="M1963" s="771" t="s">
        <v>7446</v>
      </c>
      <c r="N1963" s="969"/>
      <c r="O1963" s="675">
        <v>2</v>
      </c>
      <c r="P1963" s="675">
        <v>2</v>
      </c>
      <c r="Q1963" s="1140" t="s">
        <v>7442</v>
      </c>
      <c r="R1963" s="999"/>
      <c r="S1963" s="712"/>
      <c r="T1963" s="712"/>
      <c r="U1963" s="712"/>
      <c r="V1963" s="1019" t="s">
        <v>2073</v>
      </c>
      <c r="W1963" s="712"/>
      <c r="X1963" s="1019" t="s">
        <v>37</v>
      </c>
      <c r="Y1963" s="712"/>
      <c r="Z1963" s="726" t="s">
        <v>45</v>
      </c>
      <c r="AA1963" s="592"/>
      <c r="AB1963" s="3868" t="s">
        <v>5543</v>
      </c>
      <c r="AC1963" s="722">
        <v>4500</v>
      </c>
      <c r="AD1963" s="722">
        <v>6272.02</v>
      </c>
      <c r="AE1963" s="722">
        <f t="shared" ref="AE1963:AE1970" si="105">SUM(AD1963*P1963+AC1963)</f>
        <v>17044.04</v>
      </c>
      <c r="AF1963" s="26"/>
      <c r="AG1963" s="26"/>
    </row>
    <row r="1964" spans="1:33" ht="30" customHeight="1">
      <c r="A1964" s="1147" t="s">
        <v>6946</v>
      </c>
      <c r="B1964" s="5097" t="s">
        <v>7447</v>
      </c>
      <c r="C1964" s="764">
        <v>45364</v>
      </c>
      <c r="D1964" s="764">
        <v>45370</v>
      </c>
      <c r="E1964" s="655"/>
      <c r="F1964" s="833"/>
      <c r="G1964" s="710" t="s">
        <v>7449</v>
      </c>
      <c r="H1964" s="1091" t="s">
        <v>7448</v>
      </c>
      <c r="I1964" s="1091"/>
      <c r="J1964" s="1154" t="s">
        <v>8488</v>
      </c>
      <c r="K1964" s="1148" t="s">
        <v>7450</v>
      </c>
      <c r="L1964" s="756" t="s">
        <v>173</v>
      </c>
      <c r="M1964" s="771" t="s">
        <v>7493</v>
      </c>
      <c r="N1964" s="969"/>
      <c r="O1964" s="675">
        <v>1</v>
      </c>
      <c r="P1964" s="675">
        <v>1</v>
      </c>
      <c r="Q1964" s="1140" t="s">
        <v>7451</v>
      </c>
      <c r="R1964" s="999"/>
      <c r="S1964" s="712"/>
      <c r="T1964" s="712"/>
      <c r="U1964" s="712"/>
      <c r="V1964" s="1008" t="s">
        <v>2073</v>
      </c>
      <c r="W1964" s="712"/>
      <c r="X1964" s="787" t="s">
        <v>37</v>
      </c>
      <c r="Y1964" s="712"/>
      <c r="Z1964" s="3830" t="s">
        <v>45</v>
      </c>
      <c r="AA1964" s="592"/>
      <c r="AB1964" s="3868" t="s">
        <v>5538</v>
      </c>
      <c r="AC1964" s="722">
        <v>0</v>
      </c>
      <c r="AD1964" s="722">
        <v>7392</v>
      </c>
      <c r="AE1964" s="722">
        <f t="shared" si="105"/>
        <v>7392</v>
      </c>
      <c r="AF1964" s="26"/>
      <c r="AG1964" s="26"/>
    </row>
    <row r="1965" spans="1:33" ht="30" customHeight="1">
      <c r="A1965" s="1147" t="s">
        <v>6903</v>
      </c>
      <c r="B1965" s="5097" t="s">
        <v>7452</v>
      </c>
      <c r="C1965" s="764">
        <v>45364</v>
      </c>
      <c r="D1965" s="764">
        <v>45373</v>
      </c>
      <c r="E1965" s="655"/>
      <c r="F1965" s="833"/>
      <c r="G1965" s="710">
        <v>8629</v>
      </c>
      <c r="H1965" s="1091" t="s">
        <v>7453</v>
      </c>
      <c r="I1965" s="1091"/>
      <c r="J1965" s="1142" t="s">
        <v>7454</v>
      </c>
      <c r="K1965" s="1148" t="s">
        <v>7455</v>
      </c>
      <c r="L1965" s="756" t="s">
        <v>76</v>
      </c>
      <c r="M1965" s="771" t="s">
        <v>7494</v>
      </c>
      <c r="N1965" s="969"/>
      <c r="O1965" s="675">
        <v>4</v>
      </c>
      <c r="P1965" s="675">
        <v>4</v>
      </c>
      <c r="Q1965" s="1140" t="s">
        <v>7456</v>
      </c>
      <c r="R1965" s="999"/>
      <c r="S1965" s="712"/>
      <c r="T1965" s="712"/>
      <c r="U1965" s="712"/>
      <c r="V1965" s="921" t="s">
        <v>2073</v>
      </c>
      <c r="W1965" s="712"/>
      <c r="X1965" s="921" t="s">
        <v>37</v>
      </c>
      <c r="Y1965" s="712"/>
      <c r="Z1965" s="726" t="s">
        <v>45</v>
      </c>
      <c r="AA1965" s="592"/>
      <c r="AB1965" s="3868" t="s">
        <v>5538</v>
      </c>
      <c r="AC1965" s="722">
        <v>0</v>
      </c>
      <c r="AD1965" s="722">
        <v>7475</v>
      </c>
      <c r="AE1965" s="722">
        <f t="shared" si="105"/>
        <v>29900</v>
      </c>
      <c r="AF1965" s="26"/>
      <c r="AG1965" s="26"/>
    </row>
    <row r="1966" spans="1:33" ht="30" customHeight="1">
      <c r="A1966" s="1147" t="s">
        <v>6900</v>
      </c>
      <c r="B1966" s="5097" t="s">
        <v>7457</v>
      </c>
      <c r="C1966" s="764">
        <v>45364</v>
      </c>
      <c r="D1966" s="764">
        <v>45377</v>
      </c>
      <c r="E1966" s="593"/>
      <c r="F1966" s="833"/>
      <c r="G1966" s="710">
        <v>8625</v>
      </c>
      <c r="H1966" s="1091" t="s">
        <v>4883</v>
      </c>
      <c r="I1966" s="1091"/>
      <c r="J1966" s="1142" t="s">
        <v>5034</v>
      </c>
      <c r="K1966" s="1148" t="s">
        <v>7458</v>
      </c>
      <c r="L1966" s="756" t="s">
        <v>193</v>
      </c>
      <c r="M1966" s="771" t="s">
        <v>7495</v>
      </c>
      <c r="N1966" s="969"/>
      <c r="O1966" s="675">
        <v>6</v>
      </c>
      <c r="P1966" s="119">
        <v>26</v>
      </c>
      <c r="Q1966" s="1140" t="s">
        <v>7459</v>
      </c>
      <c r="R1966" s="999"/>
      <c r="S1966" s="712"/>
      <c r="T1966" s="712"/>
      <c r="U1966" s="712"/>
      <c r="V1966" s="850" t="s">
        <v>2073</v>
      </c>
      <c r="W1966" s="712"/>
      <c r="X1966" s="850" t="s">
        <v>37</v>
      </c>
      <c r="Y1966" s="712"/>
      <c r="Z1966" s="726" t="s">
        <v>45</v>
      </c>
      <c r="AA1966" s="592"/>
      <c r="AB1966" s="3868" t="s">
        <v>5538</v>
      </c>
      <c r="AC1966" s="722">
        <v>4455</v>
      </c>
      <c r="AD1966" s="722">
        <v>5940</v>
      </c>
      <c r="AE1966" s="722">
        <f t="shared" si="105"/>
        <v>158895</v>
      </c>
      <c r="AF1966" s="26"/>
      <c r="AG1966" s="26"/>
    </row>
    <row r="1967" spans="1:33" ht="30" customHeight="1">
      <c r="A1967" s="1147" t="s">
        <v>6969</v>
      </c>
      <c r="B1967" s="5097" t="s">
        <v>7460</v>
      </c>
      <c r="C1967" s="764">
        <v>45363</v>
      </c>
      <c r="D1967" s="764">
        <v>45369</v>
      </c>
      <c r="E1967" s="655"/>
      <c r="F1967" s="833"/>
      <c r="G1967" s="710">
        <v>8616</v>
      </c>
      <c r="H1967" s="1091" t="s">
        <v>5879</v>
      </c>
      <c r="I1967" s="1091"/>
      <c r="J1967" s="1142" t="s">
        <v>7461</v>
      </c>
      <c r="K1967" s="1148" t="s">
        <v>7462</v>
      </c>
      <c r="L1967" s="756" t="s">
        <v>28</v>
      </c>
      <c r="M1967" s="771" t="s">
        <v>7496</v>
      </c>
      <c r="N1967" s="969"/>
      <c r="O1967" s="675">
        <v>2</v>
      </c>
      <c r="P1967" s="675">
        <v>2</v>
      </c>
      <c r="Q1967" s="1140" t="s">
        <v>7463</v>
      </c>
      <c r="R1967" s="999"/>
      <c r="S1967" s="712"/>
      <c r="T1967" s="712"/>
      <c r="U1967" s="712"/>
      <c r="V1967" s="1020" t="s">
        <v>2073</v>
      </c>
      <c r="W1967" s="712"/>
      <c r="X1967" s="1020" t="s">
        <v>37</v>
      </c>
      <c r="Y1967" s="712"/>
      <c r="Z1967" s="3785" t="s">
        <v>45</v>
      </c>
      <c r="AA1967" s="592"/>
      <c r="AB1967" s="3868" t="s">
        <v>5543</v>
      </c>
      <c r="AC1967" s="722">
        <v>0</v>
      </c>
      <c r="AD1967" s="722">
        <v>7425</v>
      </c>
      <c r="AE1967" s="722">
        <f t="shared" si="105"/>
        <v>14850</v>
      </c>
      <c r="AF1967" s="26"/>
      <c r="AG1967" s="31"/>
    </row>
    <row r="1968" spans="1:33" ht="30" customHeight="1">
      <c r="A1968" s="592" t="s">
        <v>6969</v>
      </c>
      <c r="B1968" s="1014" t="s">
        <v>7464</v>
      </c>
      <c r="C1968" s="764">
        <v>45363</v>
      </c>
      <c r="D1968" s="764">
        <v>45371</v>
      </c>
      <c r="E1968" s="655"/>
      <c r="F1968" s="833"/>
      <c r="G1968" s="710">
        <v>8616</v>
      </c>
      <c r="H1968" s="1091" t="s">
        <v>7465</v>
      </c>
      <c r="I1968" s="1091"/>
      <c r="J1968" s="1142" t="s">
        <v>7466</v>
      </c>
      <c r="K1968" s="1148" t="s">
        <v>7467</v>
      </c>
      <c r="L1968" s="756" t="s">
        <v>6906</v>
      </c>
      <c r="M1968" s="771" t="s">
        <v>7497</v>
      </c>
      <c r="N1968" s="969"/>
      <c r="O1968" s="675">
        <v>6</v>
      </c>
      <c r="P1968" s="675">
        <v>6</v>
      </c>
      <c r="Q1968" s="1140" t="s">
        <v>7468</v>
      </c>
      <c r="R1968" s="999"/>
      <c r="S1968" s="712"/>
      <c r="T1968" s="712"/>
      <c r="U1968" s="712"/>
      <c r="V1968" s="619" t="s">
        <v>2073</v>
      </c>
      <c r="W1968" s="712"/>
      <c r="X1968" s="619" t="s">
        <v>37</v>
      </c>
      <c r="Y1968" s="712"/>
      <c r="Z1968" s="3785" t="s">
        <v>45</v>
      </c>
      <c r="AA1968" s="592"/>
      <c r="AB1968" s="3868" t="s">
        <v>5535</v>
      </c>
      <c r="AC1968" s="722">
        <v>2250</v>
      </c>
      <c r="AD1968" s="722">
        <v>4851</v>
      </c>
      <c r="AE1968" s="722">
        <f t="shared" si="105"/>
        <v>31356</v>
      </c>
      <c r="AF1968" s="26"/>
      <c r="AG1968" s="31"/>
    </row>
    <row r="1969" spans="1:33" ht="30" customHeight="1">
      <c r="A1969" s="1147" t="s">
        <v>6973</v>
      </c>
      <c r="B1969" s="5097" t="s">
        <v>7469</v>
      </c>
      <c r="C1969" s="764">
        <v>45363</v>
      </c>
      <c r="D1969" s="764">
        <v>45370</v>
      </c>
      <c r="E1969" s="655"/>
      <c r="F1969" s="833"/>
      <c r="G1969" s="710">
        <v>8598</v>
      </c>
      <c r="H1969" s="1091" t="s">
        <v>1395</v>
      </c>
      <c r="I1969" s="1091"/>
      <c r="J1969" s="1142" t="s">
        <v>7470</v>
      </c>
      <c r="K1969" s="1148" t="s">
        <v>7471</v>
      </c>
      <c r="L1969" s="756" t="s">
        <v>341</v>
      </c>
      <c r="M1969" s="771" t="s">
        <v>7498</v>
      </c>
      <c r="N1969" s="969"/>
      <c r="O1969" s="675">
        <v>12</v>
      </c>
      <c r="P1969" s="119">
        <v>16</v>
      </c>
      <c r="Q1969" s="1140" t="s">
        <v>7472</v>
      </c>
      <c r="R1969" s="999"/>
      <c r="S1969" s="712"/>
      <c r="T1969" s="712"/>
      <c r="U1969" s="712"/>
      <c r="V1969" s="619" t="s">
        <v>2073</v>
      </c>
      <c r="W1969" s="712"/>
      <c r="X1969" s="619" t="s">
        <v>37</v>
      </c>
      <c r="Y1969" s="712"/>
      <c r="Z1969" s="3785" t="s">
        <v>45</v>
      </c>
      <c r="AA1969" s="592"/>
      <c r="AB1969" s="3868" t="s">
        <v>5539</v>
      </c>
      <c r="AC1969" s="722">
        <v>0</v>
      </c>
      <c r="AD1969" s="722">
        <v>6272.02</v>
      </c>
      <c r="AE1969" s="722">
        <f t="shared" si="105"/>
        <v>100352.32000000001</v>
      </c>
      <c r="AF1969" s="26"/>
      <c r="AG1969" s="31"/>
    </row>
    <row r="1970" spans="1:33" ht="30" customHeight="1">
      <c r="A1970" s="1147" t="s">
        <v>6973</v>
      </c>
      <c r="B1970" s="5097" t="s">
        <v>7473</v>
      </c>
      <c r="C1970" s="764">
        <v>45363</v>
      </c>
      <c r="D1970" s="764">
        <v>45369</v>
      </c>
      <c r="E1970" s="655"/>
      <c r="F1970" s="833"/>
      <c r="G1970" s="710">
        <v>8598</v>
      </c>
      <c r="H1970" s="1091" t="s">
        <v>2064</v>
      </c>
      <c r="I1970" s="1091"/>
      <c r="J1970" s="1142" t="s">
        <v>7474</v>
      </c>
      <c r="K1970" s="1148" t="s">
        <v>7475</v>
      </c>
      <c r="L1970" s="756" t="s">
        <v>406</v>
      </c>
      <c r="M1970" s="771" t="s">
        <v>7499</v>
      </c>
      <c r="N1970" s="969"/>
      <c r="O1970" s="675">
        <v>9</v>
      </c>
      <c r="P1970" s="119">
        <v>11</v>
      </c>
      <c r="Q1970" s="1140" t="s">
        <v>7476</v>
      </c>
      <c r="R1970" s="999"/>
      <c r="S1970" s="712"/>
      <c r="T1970" s="712"/>
      <c r="U1970" s="712"/>
      <c r="V1970" s="619" t="s">
        <v>2073</v>
      </c>
      <c r="W1970" s="712"/>
      <c r="X1970" s="619" t="s">
        <v>37</v>
      </c>
      <c r="Y1970" s="712"/>
      <c r="Z1970" s="3785" t="s">
        <v>45</v>
      </c>
      <c r="AA1970" s="592"/>
      <c r="AB1970" s="3868" t="s">
        <v>5542</v>
      </c>
      <c r="AC1970" s="722">
        <v>0</v>
      </c>
      <c r="AD1970" s="722">
        <v>6272.02</v>
      </c>
      <c r="AE1970" s="722">
        <f t="shared" si="105"/>
        <v>68992.22</v>
      </c>
      <c r="AF1970" s="26"/>
      <c r="AG1970" s="31"/>
    </row>
    <row r="1971" spans="1:33" ht="30" customHeight="1">
      <c r="A1971" s="1143" t="s">
        <v>6973</v>
      </c>
      <c r="B1971" s="9645" t="s">
        <v>7477</v>
      </c>
      <c r="C1971" s="9409">
        <v>45364</v>
      </c>
      <c r="D1971" s="9409">
        <v>45427</v>
      </c>
      <c r="E1971" s="9386"/>
      <c r="F1971" s="8877"/>
      <c r="G1971" s="8846"/>
      <c r="H1971" s="9647"/>
      <c r="I1971" s="8846" t="s">
        <v>92</v>
      </c>
      <c r="J1971" s="8998" t="s">
        <v>7478</v>
      </c>
      <c r="K1971" s="9638" t="s">
        <v>7479</v>
      </c>
      <c r="L1971" s="619" t="s">
        <v>2746</v>
      </c>
      <c r="M1971" s="8997" t="s">
        <v>7500</v>
      </c>
      <c r="N1971" s="963" t="s">
        <v>3955</v>
      </c>
      <c r="O1971" s="724">
        <v>1</v>
      </c>
      <c r="P1971" s="724">
        <v>1</v>
      </c>
      <c r="Q1971" s="8887" t="s">
        <v>7480</v>
      </c>
      <c r="R1971" s="8859"/>
      <c r="S1971" s="712"/>
      <c r="T1971" s="712"/>
      <c r="U1971" s="712"/>
      <c r="V1971" s="8849" t="s">
        <v>2073</v>
      </c>
      <c r="W1971" s="712"/>
      <c r="X1971" s="8849" t="s">
        <v>37</v>
      </c>
      <c r="Y1971" s="712"/>
      <c r="Z1971" s="8915" t="s">
        <v>45</v>
      </c>
      <c r="AA1971" s="592"/>
      <c r="AB1971" s="8914" t="s">
        <v>5584</v>
      </c>
      <c r="AC1971" s="8912">
        <v>0</v>
      </c>
      <c r="AD1971" s="722">
        <v>58534.65</v>
      </c>
      <c r="AE1971" s="8912">
        <f>SUM(AD1971*P1971+AD1972*P1972+AD1973*P1973+AC1971)</f>
        <v>106198.51000000001</v>
      </c>
      <c r="AF1971" s="334"/>
      <c r="AG1971" s="247"/>
    </row>
    <row r="1972" spans="1:33" ht="30" customHeight="1">
      <c r="A1972" s="614" t="s">
        <v>6973</v>
      </c>
      <c r="B1972" s="9645"/>
      <c r="C1972" s="9409"/>
      <c r="D1972" s="9409"/>
      <c r="E1972" s="9386"/>
      <c r="F1972" s="8880"/>
      <c r="G1972" s="8846"/>
      <c r="H1972" s="9647"/>
      <c r="I1972" s="8846"/>
      <c r="J1972" s="8998"/>
      <c r="K1972" s="9638"/>
      <c r="L1972" s="808" t="s">
        <v>2548</v>
      </c>
      <c r="M1972" s="8997"/>
      <c r="N1972" s="963" t="s">
        <v>3951</v>
      </c>
      <c r="O1972" s="724">
        <v>1</v>
      </c>
      <c r="P1972" s="724">
        <v>1</v>
      </c>
      <c r="Q1972" s="9012"/>
      <c r="R1972" s="8902"/>
      <c r="S1972" s="712"/>
      <c r="T1972" s="712"/>
      <c r="U1972" s="712"/>
      <c r="V1972" s="8863"/>
      <c r="W1972" s="712"/>
      <c r="X1972" s="8863"/>
      <c r="Y1972" s="712"/>
      <c r="Z1972" s="8916"/>
      <c r="AA1972" s="592"/>
      <c r="AB1972" s="9675"/>
      <c r="AC1972" s="8920"/>
      <c r="AD1972" s="722">
        <v>8362.3700000000008</v>
      </c>
      <c r="AE1972" s="8920"/>
      <c r="AF1972" s="336"/>
      <c r="AG1972" s="248"/>
    </row>
    <row r="1973" spans="1:33" ht="30" customHeight="1">
      <c r="A1973" s="1149" t="s">
        <v>6973</v>
      </c>
      <c r="B1973" s="9645"/>
      <c r="C1973" s="9409"/>
      <c r="D1973" s="9409"/>
      <c r="E1973" s="9386"/>
      <c r="F1973" s="8880"/>
      <c r="G1973" s="8846"/>
      <c r="H1973" s="9647"/>
      <c r="I1973" s="8846"/>
      <c r="J1973" s="8998"/>
      <c r="K1973" s="9638"/>
      <c r="L1973" s="592" t="s">
        <v>1095</v>
      </c>
      <c r="M1973" s="8997"/>
      <c r="N1973" s="963" t="s">
        <v>3951</v>
      </c>
      <c r="O1973" s="724">
        <v>1</v>
      </c>
      <c r="P1973" s="724">
        <v>1</v>
      </c>
      <c r="Q1973" s="9012"/>
      <c r="R1973" s="8902"/>
      <c r="S1973" s="712"/>
      <c r="T1973" s="712"/>
      <c r="U1973" s="712"/>
      <c r="V1973" s="8863"/>
      <c r="W1973" s="712"/>
      <c r="X1973" s="8863"/>
      <c r="Y1973" s="712"/>
      <c r="Z1973" s="8916"/>
      <c r="AA1973" s="592"/>
      <c r="AB1973" s="9675"/>
      <c r="AC1973" s="8913"/>
      <c r="AD1973" s="722">
        <v>39301.49</v>
      </c>
      <c r="AE1973" s="8913"/>
      <c r="AF1973" s="419"/>
      <c r="AG1973" s="30"/>
    </row>
    <row r="1974" spans="1:33" ht="30" customHeight="1">
      <c r="A1974" s="1147" t="s">
        <v>6975</v>
      </c>
      <c r="B1974" s="5097" t="s">
        <v>7481</v>
      </c>
      <c r="C1974" s="764">
        <v>45364</v>
      </c>
      <c r="D1974" s="764">
        <v>45370</v>
      </c>
      <c r="E1974" s="655"/>
      <c r="F1974" s="833"/>
      <c r="G1974" s="710">
        <v>17</v>
      </c>
      <c r="H1974" s="1091" t="s">
        <v>6024</v>
      </c>
      <c r="I1974" s="1091"/>
      <c r="J1974" s="1142" t="s">
        <v>7482</v>
      </c>
      <c r="K1974" s="1148" t="s">
        <v>7483</v>
      </c>
      <c r="L1974" s="781" t="s">
        <v>858</v>
      </c>
      <c r="M1974" s="771" t="s">
        <v>7501</v>
      </c>
      <c r="N1974" s="969"/>
      <c r="O1974" s="675">
        <v>16</v>
      </c>
      <c r="P1974" s="675">
        <v>16</v>
      </c>
      <c r="Q1974" s="1140" t="s">
        <v>7484</v>
      </c>
      <c r="R1974" s="999"/>
      <c r="S1974" s="712"/>
      <c r="T1974" s="712"/>
      <c r="U1974" s="712"/>
      <c r="V1974" s="787" t="s">
        <v>2073</v>
      </c>
      <c r="W1974" s="712"/>
      <c r="X1974" s="1625" t="s">
        <v>37</v>
      </c>
      <c r="Y1974" s="712"/>
      <c r="Z1974" s="3805" t="s">
        <v>45</v>
      </c>
      <c r="AA1974" s="592"/>
      <c r="AB1974" s="3868" t="s">
        <v>5535</v>
      </c>
      <c r="AC1974" s="722">
        <v>0</v>
      </c>
      <c r="AD1974" s="722">
        <v>6643.53</v>
      </c>
      <c r="AE1974" s="722">
        <f t="shared" ref="AE1974:AE1984" si="106">SUM(AD1974*P1974+AC1974)</f>
        <v>106296.48</v>
      </c>
      <c r="AF1974" s="26"/>
      <c r="AG1974" s="31"/>
    </row>
    <row r="1975" spans="1:33" ht="30" customHeight="1">
      <c r="A1975" s="1147" t="s">
        <v>6952</v>
      </c>
      <c r="B1975" s="5097" t="s">
        <v>7485</v>
      </c>
      <c r="C1975" s="764">
        <v>45363</v>
      </c>
      <c r="D1975" s="764">
        <v>45369</v>
      </c>
      <c r="E1975" s="593"/>
      <c r="F1975" s="833"/>
      <c r="G1975" s="710">
        <v>8646</v>
      </c>
      <c r="H1975" s="1091"/>
      <c r="I1975" s="1091" t="s">
        <v>92</v>
      </c>
      <c r="J1975" s="1170" t="s">
        <v>7401</v>
      </c>
      <c r="K1975" s="1148" t="s">
        <v>7486</v>
      </c>
      <c r="L1975" s="756" t="s">
        <v>7487</v>
      </c>
      <c r="M1975" s="771" t="s">
        <v>7502</v>
      </c>
      <c r="N1975" s="1155" t="s">
        <v>5039</v>
      </c>
      <c r="O1975" s="675">
        <v>56</v>
      </c>
      <c r="P1975" s="119">
        <v>80</v>
      </c>
      <c r="Q1975" s="1140" t="s">
        <v>7488</v>
      </c>
      <c r="R1975" s="999"/>
      <c r="S1975" s="712"/>
      <c r="T1975" s="712"/>
      <c r="U1975" s="712"/>
      <c r="V1975" s="619" t="s">
        <v>2073</v>
      </c>
      <c r="W1975" s="712"/>
      <c r="X1975" s="619" t="s">
        <v>37</v>
      </c>
      <c r="Y1975" s="712"/>
      <c r="Z1975" s="3805" t="s">
        <v>45</v>
      </c>
      <c r="AA1975" s="592"/>
      <c r="AB1975" s="3868" t="s">
        <v>5541</v>
      </c>
      <c r="AC1975" s="722">
        <v>0</v>
      </c>
      <c r="AD1975" s="722">
        <v>16954</v>
      </c>
      <c r="AE1975" s="722">
        <f t="shared" si="106"/>
        <v>1356320</v>
      </c>
      <c r="AF1975" s="26"/>
      <c r="AG1975" s="31"/>
    </row>
    <row r="1976" spans="1:33" ht="30" customHeight="1">
      <c r="A1976" s="1147" t="s">
        <v>6949</v>
      </c>
      <c r="B1976" s="5097" t="s">
        <v>7489</v>
      </c>
      <c r="C1976" s="764">
        <v>45364</v>
      </c>
      <c r="D1976" s="764">
        <v>45376</v>
      </c>
      <c r="E1976" s="655"/>
      <c r="F1976" s="833"/>
      <c r="G1976" s="710">
        <v>8615</v>
      </c>
      <c r="H1976" s="1091"/>
      <c r="I1976" s="1091" t="s">
        <v>92</v>
      </c>
      <c r="J1976" s="1142" t="s">
        <v>7490</v>
      </c>
      <c r="K1976" s="1148" t="s">
        <v>7491</v>
      </c>
      <c r="L1976" s="756" t="s">
        <v>193</v>
      </c>
      <c r="M1976" s="771" t="s">
        <v>7503</v>
      </c>
      <c r="N1976" s="969"/>
      <c r="O1976" s="675">
        <v>6</v>
      </c>
      <c r="P1976" s="119">
        <v>8</v>
      </c>
      <c r="Q1976" s="1140" t="s">
        <v>7492</v>
      </c>
      <c r="R1976" s="999"/>
      <c r="S1976" s="712"/>
      <c r="T1976" s="712"/>
      <c r="U1976" s="712"/>
      <c r="V1976" s="619" t="s">
        <v>2073</v>
      </c>
      <c r="W1976" s="712"/>
      <c r="X1976" s="619" t="s">
        <v>37</v>
      </c>
      <c r="Y1976" s="712"/>
      <c r="Z1976" s="3785" t="s">
        <v>45</v>
      </c>
      <c r="AA1976" s="592"/>
      <c r="AB1976" s="3868" t="s">
        <v>5538</v>
      </c>
      <c r="AC1976" s="722">
        <v>6750</v>
      </c>
      <c r="AD1976" s="722">
        <v>5973.51</v>
      </c>
      <c r="AE1976" s="722">
        <f t="shared" si="106"/>
        <v>54538.080000000002</v>
      </c>
      <c r="AF1976" s="26"/>
      <c r="AG1976" s="31"/>
    </row>
    <row r="1977" spans="1:33" ht="30" customHeight="1">
      <c r="A1977" s="5288" t="s">
        <v>6949</v>
      </c>
      <c r="B1977" s="5407" t="s">
        <v>7504</v>
      </c>
      <c r="C1977" s="532">
        <v>45365</v>
      </c>
      <c r="D1977" s="532">
        <v>45371</v>
      </c>
      <c r="E1977" s="422"/>
      <c r="F1977" s="44"/>
      <c r="G1977" s="531">
        <v>8615</v>
      </c>
      <c r="H1977" s="533">
        <v>195</v>
      </c>
      <c r="I1977" s="533" t="s">
        <v>25</v>
      </c>
      <c r="J1977" s="5290" t="s">
        <v>5064</v>
      </c>
      <c r="K1977" s="225" t="s">
        <v>7505</v>
      </c>
      <c r="L1977" s="536" t="s">
        <v>28</v>
      </c>
      <c r="M1977" s="338" t="s">
        <v>7514</v>
      </c>
      <c r="N1977" s="237"/>
      <c r="O1977" s="50">
        <v>2</v>
      </c>
      <c r="P1977" s="50">
        <v>2</v>
      </c>
      <c r="Q1977" s="534" t="s">
        <v>7506</v>
      </c>
      <c r="R1977" s="185"/>
      <c r="S1977" s="26"/>
      <c r="T1977" s="26"/>
      <c r="U1977" s="26"/>
      <c r="V1977" s="31" t="s">
        <v>2073</v>
      </c>
      <c r="W1977" s="26"/>
      <c r="X1977" s="31" t="s">
        <v>37</v>
      </c>
      <c r="Y1977" s="26"/>
      <c r="Z1977" s="3796"/>
      <c r="AA1977" s="3566">
        <v>4504196444</v>
      </c>
      <c r="AB1977" s="3870" t="s">
        <v>5538</v>
      </c>
      <c r="AC1977" s="33">
        <v>0</v>
      </c>
      <c r="AD1977" s="33">
        <v>5973.51</v>
      </c>
      <c r="AE1977" s="33">
        <f t="shared" si="106"/>
        <v>11947.02</v>
      </c>
      <c r="AF1977" s="26"/>
      <c r="AG1977" s="31"/>
    </row>
    <row r="1978" spans="1:33" ht="30" customHeight="1">
      <c r="A1978" s="1147" t="s">
        <v>6955</v>
      </c>
      <c r="B1978" s="5097" t="s">
        <v>7507</v>
      </c>
      <c r="C1978" s="764">
        <v>45365</v>
      </c>
      <c r="D1978" s="764">
        <v>45373</v>
      </c>
      <c r="E1978" s="655"/>
      <c r="F1978" s="833"/>
      <c r="G1978" s="710">
        <v>8591</v>
      </c>
      <c r="H1978" s="1091" t="s">
        <v>1958</v>
      </c>
      <c r="I1978" s="1091"/>
      <c r="J1978" s="1142" t="s">
        <v>7508</v>
      </c>
      <c r="K1978" s="1148" t="s">
        <v>4790</v>
      </c>
      <c r="L1978" s="756" t="s">
        <v>28</v>
      </c>
      <c r="M1978" s="771" t="s">
        <v>7515</v>
      </c>
      <c r="N1978" s="1155"/>
      <c r="O1978" s="675">
        <v>2</v>
      </c>
      <c r="P1978" s="675">
        <v>2</v>
      </c>
      <c r="Q1978" s="1140" t="s">
        <v>7509</v>
      </c>
      <c r="R1978" s="999"/>
      <c r="S1978" s="712"/>
      <c r="T1978" s="712"/>
      <c r="U1978" s="712"/>
      <c r="V1978" s="1004" t="s">
        <v>2073</v>
      </c>
      <c r="W1978" s="712"/>
      <c r="X1978" s="639" t="s">
        <v>37</v>
      </c>
      <c r="Y1978" s="712"/>
      <c r="Z1978" s="726" t="s">
        <v>45</v>
      </c>
      <c r="AA1978" s="592"/>
      <c r="AB1978" s="3868" t="s">
        <v>5543</v>
      </c>
      <c r="AC1978" s="722">
        <v>2430</v>
      </c>
      <c r="AD1978" s="722">
        <v>8019</v>
      </c>
      <c r="AE1978" s="722">
        <f t="shared" si="106"/>
        <v>18468</v>
      </c>
      <c r="AF1978" s="26"/>
      <c r="AG1978" s="26"/>
    </row>
    <row r="1979" spans="1:33" ht="30" customHeight="1">
      <c r="A1979" s="1147" t="s">
        <v>6948</v>
      </c>
      <c r="B1979" s="5097" t="s">
        <v>7510</v>
      </c>
      <c r="C1979" s="764">
        <v>45364</v>
      </c>
      <c r="D1979" s="764">
        <v>45372</v>
      </c>
      <c r="E1979" s="593"/>
      <c r="F1979" s="833"/>
      <c r="G1979" s="710">
        <v>8608</v>
      </c>
      <c r="H1979" s="1091">
        <v>255</v>
      </c>
      <c r="I1979" s="1091"/>
      <c r="J1979" s="1142" t="s">
        <v>7511</v>
      </c>
      <c r="K1979" s="1148" t="s">
        <v>7512</v>
      </c>
      <c r="L1979" s="756" t="s">
        <v>173</v>
      </c>
      <c r="M1979" s="771" t="s">
        <v>7516</v>
      </c>
      <c r="N1979" s="1155"/>
      <c r="O1979" s="675">
        <v>1</v>
      </c>
      <c r="P1979" s="675">
        <v>1</v>
      </c>
      <c r="Q1979" s="1140" t="s">
        <v>7513</v>
      </c>
      <c r="R1979" s="999"/>
      <c r="S1979" s="712"/>
      <c r="T1979" s="712"/>
      <c r="U1979" s="712"/>
      <c r="V1979" s="619" t="s">
        <v>2073</v>
      </c>
      <c r="W1979" s="712"/>
      <c r="X1979" s="619" t="s">
        <v>37</v>
      </c>
      <c r="Y1979" s="712"/>
      <c r="Z1979" s="726" t="s">
        <v>45</v>
      </c>
      <c r="AA1979" s="592"/>
      <c r="AB1979" s="3868" t="s">
        <v>5535</v>
      </c>
      <c r="AC1979" s="722">
        <v>2250</v>
      </c>
      <c r="AD1979" s="722">
        <v>7425</v>
      </c>
      <c r="AE1979" s="722">
        <f t="shared" si="106"/>
        <v>9675</v>
      </c>
      <c r="AF1979" s="26"/>
      <c r="AG1979" s="26"/>
    </row>
    <row r="1980" spans="1:33" ht="30" customHeight="1">
      <c r="A1980" s="1156" t="s">
        <v>6952</v>
      </c>
      <c r="B1980" s="5097" t="s">
        <v>7517</v>
      </c>
      <c r="C1980" s="764">
        <v>45365</v>
      </c>
      <c r="D1980" s="764">
        <v>45377</v>
      </c>
      <c r="E1980" s="655"/>
      <c r="F1980" s="833"/>
      <c r="G1980" s="710">
        <v>8646</v>
      </c>
      <c r="H1980" s="1091" t="s">
        <v>7027</v>
      </c>
      <c r="I1980" s="1091"/>
      <c r="J1980" s="1142" t="s">
        <v>7518</v>
      </c>
      <c r="K1980" s="1148" t="s">
        <v>7519</v>
      </c>
      <c r="L1980" s="756" t="s">
        <v>173</v>
      </c>
      <c r="M1980" s="771" t="s">
        <v>7552</v>
      </c>
      <c r="N1980" s="1155"/>
      <c r="O1980" s="675">
        <v>1</v>
      </c>
      <c r="P1980" s="675">
        <v>1</v>
      </c>
      <c r="Q1980" s="1140" t="s">
        <v>7520</v>
      </c>
      <c r="R1980" s="999"/>
      <c r="S1980" s="712"/>
      <c r="T1980" s="712"/>
      <c r="U1980" s="712"/>
      <c r="V1980" s="619" t="s">
        <v>2073</v>
      </c>
      <c r="W1980" s="712"/>
      <c r="X1980" s="619" t="s">
        <v>37</v>
      </c>
      <c r="Y1980" s="712"/>
      <c r="Z1980" s="726" t="s">
        <v>45</v>
      </c>
      <c r="AA1980" s="592"/>
      <c r="AB1980" s="3871" t="s">
        <v>5541</v>
      </c>
      <c r="AC1980" s="722">
        <v>7290</v>
      </c>
      <c r="AD1980" s="722">
        <v>7938</v>
      </c>
      <c r="AE1980" s="722">
        <f t="shared" si="106"/>
        <v>15228</v>
      </c>
      <c r="AF1980" s="26"/>
      <c r="AG1980" s="26"/>
    </row>
    <row r="1981" spans="1:33" ht="30" customHeight="1">
      <c r="A1981" s="1156" t="s">
        <v>6902</v>
      </c>
      <c r="B1981" s="5097" t="s">
        <v>7521</v>
      </c>
      <c r="C1981" s="764">
        <v>45365</v>
      </c>
      <c r="D1981" s="764">
        <v>45371</v>
      </c>
      <c r="E1981" s="655"/>
      <c r="F1981" s="833"/>
      <c r="G1981" s="710">
        <v>8605</v>
      </c>
      <c r="H1981" s="1091" t="s">
        <v>5121</v>
      </c>
      <c r="I1981" s="1091"/>
      <c r="J1981" s="1142" t="s">
        <v>7522</v>
      </c>
      <c r="K1981" s="1148" t="s">
        <v>7523</v>
      </c>
      <c r="L1981" s="756" t="s">
        <v>28</v>
      </c>
      <c r="M1981" s="771" t="s">
        <v>7553</v>
      </c>
      <c r="N1981" s="1155"/>
      <c r="O1981" s="675">
        <v>2</v>
      </c>
      <c r="P1981" s="675">
        <v>2</v>
      </c>
      <c r="Q1981" s="1140" t="s">
        <v>7524</v>
      </c>
      <c r="R1981" s="999"/>
      <c r="S1981" s="712"/>
      <c r="T1981" s="712"/>
      <c r="U1981" s="712"/>
      <c r="V1981" s="1020" t="s">
        <v>2073</v>
      </c>
      <c r="W1981" s="712"/>
      <c r="X1981" s="1020" t="s">
        <v>37</v>
      </c>
      <c r="Y1981" s="712"/>
      <c r="Z1981" s="3785" t="s">
        <v>45</v>
      </c>
      <c r="AA1981" s="592"/>
      <c r="AB1981" s="3871" t="s">
        <v>5539</v>
      </c>
      <c r="AC1981" s="722">
        <v>0</v>
      </c>
      <c r="AD1981" s="722">
        <v>6401.34</v>
      </c>
      <c r="AE1981" s="722">
        <f t="shared" si="106"/>
        <v>12802.68</v>
      </c>
      <c r="AF1981" s="26"/>
      <c r="AG1981" s="26"/>
    </row>
    <row r="1982" spans="1:33" ht="30" customHeight="1">
      <c r="A1982" s="1156" t="s">
        <v>6902</v>
      </c>
      <c r="B1982" s="5097" t="s">
        <v>7525</v>
      </c>
      <c r="C1982" s="764">
        <v>45365</v>
      </c>
      <c r="D1982" s="764">
        <v>45372</v>
      </c>
      <c r="E1982" s="655"/>
      <c r="F1982" s="833"/>
      <c r="G1982" s="710">
        <v>8605</v>
      </c>
      <c r="H1982" s="1091" t="s">
        <v>7526</v>
      </c>
      <c r="I1982" s="1091"/>
      <c r="J1982" s="1142" t="s">
        <v>7527</v>
      </c>
      <c r="K1982" s="1148" t="s">
        <v>7384</v>
      </c>
      <c r="L1982" s="756" t="s">
        <v>28</v>
      </c>
      <c r="M1982" s="771" t="s">
        <v>7554</v>
      </c>
      <c r="N1982" s="1155"/>
      <c r="O1982" s="675">
        <v>2</v>
      </c>
      <c r="P1982" s="675">
        <v>2</v>
      </c>
      <c r="Q1982" s="1140" t="s">
        <v>7528</v>
      </c>
      <c r="R1982" s="999"/>
      <c r="S1982" s="712"/>
      <c r="T1982" s="712"/>
      <c r="U1982" s="712"/>
      <c r="V1982" s="1020" t="s">
        <v>2073</v>
      </c>
      <c r="W1982" s="712"/>
      <c r="X1982" s="1020" t="s">
        <v>37</v>
      </c>
      <c r="Y1982" s="712"/>
      <c r="Z1982" s="3785" t="s">
        <v>45</v>
      </c>
      <c r="AA1982" s="592"/>
      <c r="AB1982" s="3871" t="s">
        <v>5537</v>
      </c>
      <c r="AC1982" s="722">
        <v>0</v>
      </c>
      <c r="AD1982" s="722">
        <v>6401.34</v>
      </c>
      <c r="AE1982" s="722">
        <f t="shared" si="106"/>
        <v>12802.68</v>
      </c>
      <c r="AF1982" s="26"/>
      <c r="AG1982" s="26"/>
    </row>
    <row r="1983" spans="1:33" ht="30" customHeight="1">
      <c r="A1983" s="1156" t="s">
        <v>6950</v>
      </c>
      <c r="B1983" s="6137" t="s">
        <v>9483</v>
      </c>
      <c r="C1983" s="764">
        <v>45369</v>
      </c>
      <c r="D1983" s="764">
        <v>45380</v>
      </c>
      <c r="E1983" s="655"/>
      <c r="F1983" s="833"/>
      <c r="G1983" s="710">
        <v>8617</v>
      </c>
      <c r="H1983" s="1091" t="s">
        <v>5607</v>
      </c>
      <c r="I1983" s="1091"/>
      <c r="J1983" s="1142" t="s">
        <v>7529</v>
      </c>
      <c r="K1983" s="1148" t="s">
        <v>7530</v>
      </c>
      <c r="L1983" s="756" t="s">
        <v>28</v>
      </c>
      <c r="M1983" s="771" t="s">
        <v>7551</v>
      </c>
      <c r="N1983" s="1155"/>
      <c r="O1983" s="675">
        <v>2</v>
      </c>
      <c r="P1983" s="675">
        <v>2</v>
      </c>
      <c r="Q1983" s="1140" t="s">
        <v>7531</v>
      </c>
      <c r="R1983" s="999"/>
      <c r="S1983" s="712"/>
      <c r="T1983" s="712"/>
      <c r="U1983" s="712"/>
      <c r="V1983" s="985" t="s">
        <v>2073</v>
      </c>
      <c r="W1983" s="712"/>
      <c r="X1983" s="1020" t="s">
        <v>37</v>
      </c>
      <c r="Y1983" s="712"/>
      <c r="Z1983" s="3785" t="s">
        <v>45</v>
      </c>
      <c r="AA1983" s="592"/>
      <c r="AB1983" s="3871" t="s">
        <v>5535</v>
      </c>
      <c r="AC1983" s="722">
        <v>52000</v>
      </c>
      <c r="AD1983" s="722">
        <v>11385</v>
      </c>
      <c r="AE1983" s="722">
        <f t="shared" si="106"/>
        <v>74770</v>
      </c>
      <c r="AF1983" s="26"/>
      <c r="AG1983" s="26"/>
    </row>
    <row r="1984" spans="1:33" ht="30" customHeight="1">
      <c r="A1984" s="1156" t="s">
        <v>6899</v>
      </c>
      <c r="B1984" s="5097" t="s">
        <v>7532</v>
      </c>
      <c r="C1984" s="764">
        <v>45366</v>
      </c>
      <c r="D1984" s="764">
        <v>45372</v>
      </c>
      <c r="E1984" s="655"/>
      <c r="F1984" s="833"/>
      <c r="G1984" s="710">
        <v>8637</v>
      </c>
      <c r="H1984" s="1091" t="s">
        <v>4006</v>
      </c>
      <c r="I1984" s="1091"/>
      <c r="J1984" s="1142" t="s">
        <v>7533</v>
      </c>
      <c r="K1984" s="1148" t="s">
        <v>7224</v>
      </c>
      <c r="L1984" s="756" t="s">
        <v>173</v>
      </c>
      <c r="M1984" s="771" t="s">
        <v>7555</v>
      </c>
      <c r="N1984" s="1155"/>
      <c r="O1984" s="675">
        <v>1</v>
      </c>
      <c r="P1984" s="675">
        <v>1</v>
      </c>
      <c r="Q1984" s="1140" t="s">
        <v>7534</v>
      </c>
      <c r="R1984" s="999"/>
      <c r="S1984" s="712"/>
      <c r="T1984" s="712"/>
      <c r="U1984" s="712"/>
      <c r="V1984" s="619" t="s">
        <v>2073</v>
      </c>
      <c r="W1984" s="712"/>
      <c r="X1984" s="1020" t="s">
        <v>37</v>
      </c>
      <c r="Y1984" s="712"/>
      <c r="Z1984" s="726" t="s">
        <v>45</v>
      </c>
      <c r="AA1984" s="592"/>
      <c r="AB1984" s="3871" t="s">
        <v>5535</v>
      </c>
      <c r="AC1984" s="722">
        <v>0</v>
      </c>
      <c r="AD1984" s="722">
        <v>13500</v>
      </c>
      <c r="AE1984" s="722">
        <f t="shared" si="106"/>
        <v>13500</v>
      </c>
      <c r="AF1984" s="26"/>
      <c r="AG1984" s="26"/>
    </row>
    <row r="1985" spans="1:33" ht="30" customHeight="1">
      <c r="A1985" s="1156" t="s">
        <v>6949</v>
      </c>
      <c r="B1985" s="5097" t="s">
        <v>7535</v>
      </c>
      <c r="C1985" s="764">
        <v>45366</v>
      </c>
      <c r="D1985" s="764">
        <v>45373</v>
      </c>
      <c r="E1985" s="593"/>
      <c r="F1985" s="833"/>
      <c r="G1985" s="710">
        <v>8615</v>
      </c>
      <c r="H1985" s="1091" t="s">
        <v>5466</v>
      </c>
      <c r="I1985" s="1091"/>
      <c r="J1985" s="1142" t="s">
        <v>7536</v>
      </c>
      <c r="K1985" s="1148" t="s">
        <v>7537</v>
      </c>
      <c r="L1985" s="756" t="s">
        <v>173</v>
      </c>
      <c r="M1985" s="771" t="s">
        <v>7556</v>
      </c>
      <c r="N1985" s="1155"/>
      <c r="O1985" s="675">
        <v>1</v>
      </c>
      <c r="P1985" s="675">
        <v>1</v>
      </c>
      <c r="Q1985" s="1140" t="s">
        <v>7538</v>
      </c>
      <c r="R1985" s="999"/>
      <c r="S1985" s="712"/>
      <c r="T1985" s="712"/>
      <c r="U1985" s="712"/>
      <c r="V1985" s="619" t="s">
        <v>2073</v>
      </c>
      <c r="W1985" s="712"/>
      <c r="X1985" s="619" t="s">
        <v>37</v>
      </c>
      <c r="Y1985" s="712"/>
      <c r="Z1985" s="726" t="s">
        <v>45</v>
      </c>
      <c r="AA1985" s="592"/>
      <c r="AB1985" s="3871" t="s">
        <v>5585</v>
      </c>
      <c r="AC1985" s="722">
        <v>0</v>
      </c>
      <c r="AD1985" s="722">
        <v>5973.51</v>
      </c>
      <c r="AE1985" s="722">
        <f t="shared" ref="AE1985:AE1986" si="107">SUM(AD1985*P1985+AC1985)</f>
        <v>5973.51</v>
      </c>
      <c r="AF1985" s="26"/>
      <c r="AG1985" s="26"/>
    </row>
    <row r="1986" spans="1:33" ht="30" customHeight="1">
      <c r="A1986" s="1156" t="s">
        <v>6949</v>
      </c>
      <c r="B1986" s="5097" t="s">
        <v>7539</v>
      </c>
      <c r="C1986" s="764">
        <v>45366</v>
      </c>
      <c r="D1986" s="764">
        <v>45377</v>
      </c>
      <c r="E1986" s="593"/>
      <c r="F1986" s="833"/>
      <c r="G1986" s="710">
        <v>8615</v>
      </c>
      <c r="H1986" s="1091" t="s">
        <v>7540</v>
      </c>
      <c r="I1986" s="1091" t="s">
        <v>92</v>
      </c>
      <c r="J1986" s="1142" t="s">
        <v>7541</v>
      </c>
      <c r="K1986" s="1148" t="s">
        <v>7542</v>
      </c>
      <c r="L1986" s="756" t="s">
        <v>28</v>
      </c>
      <c r="M1986" s="771" t="s">
        <v>7557</v>
      </c>
      <c r="N1986" s="1155"/>
      <c r="O1986" s="675">
        <v>2</v>
      </c>
      <c r="P1986" s="675">
        <v>2</v>
      </c>
      <c r="Q1986" s="1140" t="s">
        <v>7543</v>
      </c>
      <c r="R1986" s="999"/>
      <c r="S1986" s="712"/>
      <c r="T1986" s="712"/>
      <c r="U1986" s="712"/>
      <c r="V1986" s="619" t="s">
        <v>2073</v>
      </c>
      <c r="W1986" s="712"/>
      <c r="X1986" s="619" t="s">
        <v>37</v>
      </c>
      <c r="Y1986" s="712"/>
      <c r="Z1986" s="726" t="s">
        <v>45</v>
      </c>
      <c r="AA1986" s="592"/>
      <c r="AB1986" s="3871" t="s">
        <v>5542</v>
      </c>
      <c r="AC1986" s="722">
        <v>4500</v>
      </c>
      <c r="AD1986" s="722">
        <v>5973.51</v>
      </c>
      <c r="AE1986" s="722">
        <f t="shared" si="107"/>
        <v>16447.02</v>
      </c>
      <c r="AF1986" s="26"/>
      <c r="AG1986" s="26"/>
    </row>
    <row r="1987" spans="1:33" ht="30" customHeight="1">
      <c r="A1987" s="1157" t="s">
        <v>6896</v>
      </c>
      <c r="B1987" s="9087" t="s">
        <v>7788</v>
      </c>
      <c r="C1987" s="8843">
        <v>45369</v>
      </c>
      <c r="D1987" s="8843">
        <v>45377</v>
      </c>
      <c r="E1987" s="8864"/>
      <c r="F1987" s="8877"/>
      <c r="G1987" s="8849">
        <v>8644</v>
      </c>
      <c r="H1987" s="8849">
        <v>295</v>
      </c>
      <c r="I1987" s="8988"/>
      <c r="J1987" s="8871" t="s">
        <v>7789</v>
      </c>
      <c r="K1987" s="8874" t="s">
        <v>7790</v>
      </c>
      <c r="L1987" s="1158" t="s">
        <v>76</v>
      </c>
      <c r="M1987" s="8868" t="s">
        <v>7792</v>
      </c>
      <c r="N1987" s="1160" t="s">
        <v>3952</v>
      </c>
      <c r="O1987" s="679">
        <v>4</v>
      </c>
      <c r="P1987" s="679">
        <v>4</v>
      </c>
      <c r="Q1987" s="8899" t="s">
        <v>7791</v>
      </c>
      <c r="R1987" s="8861"/>
      <c r="S1987" s="712"/>
      <c r="T1987" s="712"/>
      <c r="U1987" s="712"/>
      <c r="V1987" s="8849" t="s">
        <v>2073</v>
      </c>
      <c r="W1987" s="712"/>
      <c r="X1987" s="9002" t="s">
        <v>37</v>
      </c>
      <c r="Y1987" s="712"/>
      <c r="Z1987" s="8919" t="s">
        <v>45</v>
      </c>
      <c r="AA1987" s="592"/>
      <c r="AB1987" s="8909"/>
      <c r="AC1987" s="8912">
        <v>7290</v>
      </c>
      <c r="AD1987" s="752">
        <v>7096.32</v>
      </c>
      <c r="AE1987" s="8912">
        <f>SUM(AD1987*P1987+AD1988*P1988+AD1989*P1989+AC1987)</f>
        <v>83861.549999999988</v>
      </c>
      <c r="AF1987" s="334"/>
      <c r="AG1987" s="334"/>
    </row>
    <row r="1988" spans="1:33" ht="30" customHeight="1">
      <c r="A1988" s="592" t="s">
        <v>6896</v>
      </c>
      <c r="B1988" s="9642"/>
      <c r="C1988" s="8844"/>
      <c r="D1988" s="8844"/>
      <c r="E1988" s="8865"/>
      <c r="F1988" s="8880"/>
      <c r="G1988" s="8863"/>
      <c r="H1988" s="8863"/>
      <c r="I1988" s="8996"/>
      <c r="J1988" s="8872"/>
      <c r="K1988" s="8875"/>
      <c r="L1988" s="1159" t="s">
        <v>2184</v>
      </c>
      <c r="M1988" s="8870"/>
      <c r="N1988" s="520" t="s">
        <v>3954</v>
      </c>
      <c r="O1988" s="679">
        <v>1</v>
      </c>
      <c r="P1988" s="679">
        <v>1</v>
      </c>
      <c r="Q1988" s="8872"/>
      <c r="R1988" s="9009"/>
      <c r="S1988" s="712"/>
      <c r="T1988" s="712"/>
      <c r="U1988" s="712"/>
      <c r="V1988" s="8863"/>
      <c r="W1988" s="712"/>
      <c r="X1988" s="9003"/>
      <c r="Y1988" s="712"/>
      <c r="Z1988" s="8896"/>
      <c r="AA1988" s="592"/>
      <c r="AB1988" s="9686"/>
      <c r="AC1988" s="8920"/>
      <c r="AD1988" s="722">
        <v>48186.27</v>
      </c>
      <c r="AE1988" s="8920"/>
      <c r="AF1988" s="419"/>
      <c r="AG1988" s="419"/>
    </row>
    <row r="1989" spans="1:33" ht="30" customHeight="1">
      <c r="A1989" s="592" t="s">
        <v>6896</v>
      </c>
      <c r="B1989" s="9643"/>
      <c r="C1989" s="8845"/>
      <c r="D1989" s="8845"/>
      <c r="E1989" s="8866"/>
      <c r="F1989" s="8878"/>
      <c r="G1989" s="8850"/>
      <c r="H1989" s="8850"/>
      <c r="I1989" s="8989"/>
      <c r="J1989" s="8873"/>
      <c r="K1989" s="8876"/>
      <c r="L1989" s="153" t="s">
        <v>1095</v>
      </c>
      <c r="M1989" s="8869"/>
      <c r="N1989" s="1161" t="s">
        <v>3951</v>
      </c>
      <c r="O1989" s="679">
        <v>0</v>
      </c>
      <c r="P1989" s="679">
        <v>0</v>
      </c>
      <c r="Q1989" s="8873"/>
      <c r="R1989" s="8862"/>
      <c r="S1989" s="712"/>
      <c r="T1989" s="712"/>
      <c r="U1989" s="712"/>
      <c r="V1989" s="8850"/>
      <c r="W1989" s="712"/>
      <c r="X1989" s="9004"/>
      <c r="Y1989" s="712"/>
      <c r="Z1989" s="8894"/>
      <c r="AA1989" s="592"/>
      <c r="AB1989" s="8911"/>
      <c r="AC1989" s="8913"/>
      <c r="AD1989" s="722">
        <v>44681.67</v>
      </c>
      <c r="AE1989" s="8913"/>
      <c r="AF1989" s="336"/>
      <c r="AG1989" s="336"/>
    </row>
    <row r="1990" spans="1:33" ht="30" customHeight="1">
      <c r="A1990" s="1150" t="s">
        <v>6966</v>
      </c>
      <c r="B1990" s="8883" t="s">
        <v>7544</v>
      </c>
      <c r="C1990" s="8843">
        <v>45369</v>
      </c>
      <c r="D1990" s="8843">
        <v>45432</v>
      </c>
      <c r="E1990" s="8864"/>
      <c r="F1990" s="8877"/>
      <c r="G1990" s="8849"/>
      <c r="H1990" s="8849"/>
      <c r="I1990" s="8849" t="s">
        <v>92</v>
      </c>
      <c r="J1990" s="8853" t="s">
        <v>7545</v>
      </c>
      <c r="K1990" s="8847" t="s">
        <v>7135</v>
      </c>
      <c r="L1990" s="1144" t="s">
        <v>76</v>
      </c>
      <c r="M1990" s="8868" t="s">
        <v>7558</v>
      </c>
      <c r="N1990" s="957" t="s">
        <v>3952</v>
      </c>
      <c r="O1990" s="679">
        <v>4</v>
      </c>
      <c r="P1990" s="679">
        <v>4</v>
      </c>
      <c r="Q1990" s="8887" t="s">
        <v>7546</v>
      </c>
      <c r="R1990" s="8859"/>
      <c r="S1990" s="712"/>
      <c r="T1990" s="712"/>
      <c r="U1990" s="712"/>
      <c r="V1990" s="8849" t="s">
        <v>2073</v>
      </c>
      <c r="W1990" s="712"/>
      <c r="X1990" s="8904" t="s">
        <v>37</v>
      </c>
      <c r="Y1990" s="712"/>
      <c r="Z1990" s="8895" t="s">
        <v>45</v>
      </c>
      <c r="AA1990" s="592"/>
      <c r="AB1990" s="8909" t="s">
        <v>5584</v>
      </c>
      <c r="AC1990" s="8912">
        <v>10350</v>
      </c>
      <c r="AD1990" s="722">
        <v>11385</v>
      </c>
      <c r="AE1990" s="8912">
        <f>SUM(AD1990*P1990+AD1991*P1991+AC1990)</f>
        <v>106380</v>
      </c>
      <c r="AF1990" s="334"/>
      <c r="AG1990" s="334"/>
    </row>
    <row r="1991" spans="1:33" ht="30" customHeight="1">
      <c r="A1991" s="1153" t="s">
        <v>6966</v>
      </c>
      <c r="B1991" s="8889"/>
      <c r="C1991" s="8845"/>
      <c r="D1991" s="8845"/>
      <c r="E1991" s="8866"/>
      <c r="F1991" s="8878"/>
      <c r="G1991" s="8850"/>
      <c r="H1991" s="8850"/>
      <c r="I1991" s="8850"/>
      <c r="J1991" s="8854"/>
      <c r="K1991" s="8848"/>
      <c r="L1991" s="884" t="s">
        <v>381</v>
      </c>
      <c r="M1991" s="8869"/>
      <c r="N1991" s="957" t="s">
        <v>3954</v>
      </c>
      <c r="O1991" s="675">
        <v>1</v>
      </c>
      <c r="P1991" s="675">
        <v>1</v>
      </c>
      <c r="Q1991" s="8892"/>
      <c r="R1991" s="8860"/>
      <c r="S1991" s="712"/>
      <c r="T1991" s="712"/>
      <c r="U1991" s="712"/>
      <c r="V1991" s="8850"/>
      <c r="W1991" s="712"/>
      <c r="X1991" s="8850"/>
      <c r="Y1991" s="712"/>
      <c r="Z1991" s="8894"/>
      <c r="AA1991" s="592"/>
      <c r="AB1991" s="8908"/>
      <c r="AC1991" s="8913"/>
      <c r="AD1991" s="722">
        <v>50490</v>
      </c>
      <c r="AE1991" s="8913"/>
      <c r="AF1991" s="419"/>
      <c r="AG1991" s="419"/>
    </row>
    <row r="1992" spans="1:33" ht="30" customHeight="1">
      <c r="A1992" s="297" t="s">
        <v>6960</v>
      </c>
      <c r="B1992" s="174" t="s">
        <v>7547</v>
      </c>
      <c r="C1992" s="127">
        <v>45369</v>
      </c>
      <c r="D1992" s="127">
        <v>45373</v>
      </c>
      <c r="E1992" s="128"/>
      <c r="F1992" s="94"/>
      <c r="G1992" s="99">
        <v>8595</v>
      </c>
      <c r="H1992" s="131" t="s">
        <v>1477</v>
      </c>
      <c r="I1992" s="131"/>
      <c r="J1992" s="209" t="s">
        <v>7548</v>
      </c>
      <c r="K1992" s="304" t="s">
        <v>7549</v>
      </c>
      <c r="L1992" s="172" t="s">
        <v>173</v>
      </c>
      <c r="M1992" s="135" t="s">
        <v>7559</v>
      </c>
      <c r="N1992" s="299"/>
      <c r="O1992" s="74">
        <v>1</v>
      </c>
      <c r="P1992" s="74">
        <v>1</v>
      </c>
      <c r="Q1992" s="211" t="s">
        <v>7550</v>
      </c>
      <c r="R1992" s="204"/>
      <c r="S1992" s="71"/>
      <c r="T1992" s="71"/>
      <c r="U1992" s="71"/>
      <c r="V1992" s="81" t="s">
        <v>256</v>
      </c>
      <c r="W1992" s="71"/>
      <c r="X1992" s="71"/>
      <c r="Y1992" s="71"/>
      <c r="Z1992" s="75"/>
      <c r="AA1992" s="36"/>
      <c r="AB1992" s="3872" t="s">
        <v>5541</v>
      </c>
      <c r="AC1992" s="280"/>
      <c r="AD1992" s="280"/>
      <c r="AE1992" s="280"/>
      <c r="AF1992" s="26"/>
      <c r="AG1992" s="26"/>
    </row>
    <row r="1993" spans="1:33" ht="30" customHeight="1">
      <c r="A1993" s="1156" t="s">
        <v>6950</v>
      </c>
      <c r="B1993" s="5638" t="s">
        <v>7561</v>
      </c>
      <c r="C1993" s="764">
        <v>45369</v>
      </c>
      <c r="D1993" s="764">
        <v>45376</v>
      </c>
      <c r="E1993" s="593"/>
      <c r="F1993" s="833"/>
      <c r="G1993" s="710">
        <v>8617</v>
      </c>
      <c r="H1993" s="1091" t="s">
        <v>1207</v>
      </c>
      <c r="I1993" s="1091"/>
      <c r="J1993" s="3892" t="s">
        <v>7562</v>
      </c>
      <c r="K1993" s="1148" t="s">
        <v>7563</v>
      </c>
      <c r="L1993" s="756" t="s">
        <v>193</v>
      </c>
      <c r="M1993" s="771" t="s">
        <v>7590</v>
      </c>
      <c r="N1993" s="1155"/>
      <c r="O1993" s="675">
        <v>6</v>
      </c>
      <c r="P1993" s="119">
        <v>7</v>
      </c>
      <c r="Q1993" s="1140" t="s">
        <v>7564</v>
      </c>
      <c r="R1993" s="999"/>
      <c r="S1993" s="712"/>
      <c r="T1993" s="712"/>
      <c r="U1993" s="712"/>
      <c r="V1993" s="712"/>
      <c r="W1993" s="712"/>
      <c r="X1993" s="619" t="s">
        <v>37</v>
      </c>
      <c r="Y1993" s="712"/>
      <c r="Z1993" s="726" t="s">
        <v>45</v>
      </c>
      <c r="AA1993" s="592"/>
      <c r="AB1993" s="3871" t="s">
        <v>5585</v>
      </c>
      <c r="AC1993" s="722">
        <v>7000</v>
      </c>
      <c r="AD1993" s="722">
        <v>11385</v>
      </c>
      <c r="AE1993" s="722">
        <f t="shared" ref="AE1993" si="108">SUM(AD1993*P1993+AC1993)</f>
        <v>86695</v>
      </c>
      <c r="AF1993" s="26"/>
      <c r="AG1993" s="26"/>
    </row>
    <row r="1994" spans="1:33" ht="30" customHeight="1">
      <c r="A1994" s="1575" t="s">
        <v>6963</v>
      </c>
      <c r="B1994" s="174" t="s">
        <v>7565</v>
      </c>
      <c r="C1994" s="127">
        <v>45369</v>
      </c>
      <c r="D1994" s="127">
        <v>45373</v>
      </c>
      <c r="E1994" s="37"/>
      <c r="F1994" s="94"/>
      <c r="G1994" s="99">
        <v>8630</v>
      </c>
      <c r="H1994" s="131" t="s">
        <v>7566</v>
      </c>
      <c r="I1994" s="131"/>
      <c r="J1994" s="209" t="s">
        <v>7567</v>
      </c>
      <c r="K1994" s="304" t="s">
        <v>7568</v>
      </c>
      <c r="L1994" s="172" t="s">
        <v>173</v>
      </c>
      <c r="M1994" s="135" t="s">
        <v>7591</v>
      </c>
      <c r="N1994" s="299"/>
      <c r="O1994" s="74">
        <v>1</v>
      </c>
      <c r="P1994" s="74">
        <v>1</v>
      </c>
      <c r="Q1994" s="211" t="s">
        <v>7569</v>
      </c>
      <c r="R1994" s="204"/>
      <c r="S1994" s="71"/>
      <c r="T1994" s="71"/>
      <c r="U1994" s="71"/>
      <c r="V1994" s="1983" t="s">
        <v>256</v>
      </c>
      <c r="W1994" s="71"/>
      <c r="X1994" s="71"/>
      <c r="Y1994" s="71"/>
      <c r="Z1994" s="75"/>
      <c r="AA1994" s="36"/>
      <c r="AB1994" s="3872" t="s">
        <v>5539</v>
      </c>
      <c r="AC1994" s="280"/>
      <c r="AD1994" s="280"/>
      <c r="AE1994" s="280"/>
      <c r="AF1994" s="26"/>
      <c r="AG1994" s="26"/>
    </row>
    <row r="1995" spans="1:33" ht="30" customHeight="1">
      <c r="A1995" s="1150" t="s">
        <v>6900</v>
      </c>
      <c r="B1995" s="8883" t="s">
        <v>7570</v>
      </c>
      <c r="C1995" s="8843">
        <v>45369</v>
      </c>
      <c r="D1995" s="8843">
        <v>45373</v>
      </c>
      <c r="E1995" s="8864"/>
      <c r="F1995" s="8877"/>
      <c r="G1995" s="8849">
        <v>8625</v>
      </c>
      <c r="H1995" s="8849"/>
      <c r="I1995" s="8849" t="s">
        <v>92</v>
      </c>
      <c r="J1995" s="8853" t="s">
        <v>6755</v>
      </c>
      <c r="K1995" s="8847" t="s">
        <v>7571</v>
      </c>
      <c r="L1995" s="1144" t="s">
        <v>193</v>
      </c>
      <c r="M1995" s="8868" t="s">
        <v>7592</v>
      </c>
      <c r="N1995" s="957"/>
      <c r="O1995" s="679">
        <v>6</v>
      </c>
      <c r="P1995" s="679">
        <v>6</v>
      </c>
      <c r="Q1995" s="8887" t="s">
        <v>7573</v>
      </c>
      <c r="R1995" s="8859"/>
      <c r="S1995" s="712"/>
      <c r="T1995" s="712"/>
      <c r="U1995" s="712"/>
      <c r="V1995" s="8849" t="s">
        <v>2073</v>
      </c>
      <c r="W1995" s="712"/>
      <c r="X1995" s="8849" t="s">
        <v>37</v>
      </c>
      <c r="Y1995" s="712"/>
      <c r="Z1995" s="8917" t="s">
        <v>45</v>
      </c>
      <c r="AA1995" s="592"/>
      <c r="AB1995" s="8909" t="s">
        <v>5543</v>
      </c>
      <c r="AC1995" s="8912">
        <v>0</v>
      </c>
      <c r="AD1995" s="722">
        <v>5940</v>
      </c>
      <c r="AE1995" s="8912">
        <f>SUM(AD1995*P1995+AD1996*P1996+AC1995)</f>
        <v>67320</v>
      </c>
      <c r="AF1995" s="334"/>
      <c r="AG1995" s="334"/>
    </row>
    <row r="1996" spans="1:33" ht="30" customHeight="1">
      <c r="A1996" s="1153" t="s">
        <v>6900</v>
      </c>
      <c r="B1996" s="8889"/>
      <c r="C1996" s="8845"/>
      <c r="D1996" s="8845"/>
      <c r="E1996" s="8866"/>
      <c r="F1996" s="8878"/>
      <c r="G1996" s="8850"/>
      <c r="H1996" s="8850"/>
      <c r="I1996" s="8850"/>
      <c r="J1996" s="8854"/>
      <c r="K1996" s="8848"/>
      <c r="L1996" s="884" t="s">
        <v>7572</v>
      </c>
      <c r="M1996" s="8869"/>
      <c r="N1996" s="957"/>
      <c r="O1996" s="675">
        <v>8</v>
      </c>
      <c r="P1996" s="675">
        <v>8</v>
      </c>
      <c r="Q1996" s="8892"/>
      <c r="R1996" s="8860"/>
      <c r="S1996" s="712"/>
      <c r="T1996" s="712"/>
      <c r="U1996" s="712"/>
      <c r="V1996" s="8850"/>
      <c r="W1996" s="712"/>
      <c r="X1996" s="8850"/>
      <c r="Y1996" s="712"/>
      <c r="Z1996" s="8894"/>
      <c r="AA1996" s="592"/>
      <c r="AB1996" s="8908"/>
      <c r="AC1996" s="8913"/>
      <c r="AD1996" s="722">
        <v>3960</v>
      </c>
      <c r="AE1996" s="8913"/>
      <c r="AF1996" s="419"/>
      <c r="AG1996" s="419"/>
    </row>
    <row r="1997" spans="1:33" ht="30" customHeight="1">
      <c r="A1997" s="1156" t="s">
        <v>6969</v>
      </c>
      <c r="B1997" s="5097" t="s">
        <v>7574</v>
      </c>
      <c r="C1997" s="764">
        <v>45370</v>
      </c>
      <c r="D1997" s="764">
        <v>45376</v>
      </c>
      <c r="E1997" s="655"/>
      <c r="F1997" s="833"/>
      <c r="G1997" s="710">
        <v>8616</v>
      </c>
      <c r="H1997" s="1091" t="s">
        <v>5896</v>
      </c>
      <c r="I1997" s="1091"/>
      <c r="J1997" s="1142" t="s">
        <v>7575</v>
      </c>
      <c r="K1997" s="1148" t="s">
        <v>7576</v>
      </c>
      <c r="L1997" s="756" t="s">
        <v>858</v>
      </c>
      <c r="M1997" s="771" t="s">
        <v>7593</v>
      </c>
      <c r="N1997" s="1155"/>
      <c r="O1997" s="675">
        <v>16</v>
      </c>
      <c r="P1997" s="675">
        <v>16</v>
      </c>
      <c r="Q1997" s="1140" t="s">
        <v>7577</v>
      </c>
      <c r="R1997" s="999"/>
      <c r="S1997" s="712"/>
      <c r="T1997" s="712"/>
      <c r="U1997" s="712"/>
      <c r="V1997" s="619" t="s">
        <v>2073</v>
      </c>
      <c r="W1997" s="712"/>
      <c r="X1997" s="619" t="s">
        <v>37</v>
      </c>
      <c r="Y1997" s="712"/>
      <c r="Z1997" s="726" t="s">
        <v>45</v>
      </c>
      <c r="AA1997" s="592"/>
      <c r="AB1997" s="3871" t="s">
        <v>5537</v>
      </c>
      <c r="AC1997" s="722">
        <v>0</v>
      </c>
      <c r="AD1997" s="722">
        <v>7425</v>
      </c>
      <c r="AE1997" s="722">
        <f t="shared" ref="AE1997:AE2000" si="109">SUM(AD1997*P1997+AC1997)</f>
        <v>118800</v>
      </c>
      <c r="AF1997" s="26"/>
      <c r="AG1997" s="26"/>
    </row>
    <row r="1998" spans="1:33" ht="30" customHeight="1">
      <c r="A1998" s="297" t="s">
        <v>6959</v>
      </c>
      <c r="B1998" s="174" t="s">
        <v>7578</v>
      </c>
      <c r="C1998" s="127">
        <v>45369</v>
      </c>
      <c r="D1998" s="127">
        <v>45376</v>
      </c>
      <c r="E1998" s="37"/>
      <c r="F1998" s="94"/>
      <c r="G1998" s="99"/>
      <c r="H1998" s="131"/>
      <c r="I1998" s="131" t="s">
        <v>92</v>
      </c>
      <c r="J1998" s="209" t="s">
        <v>7579</v>
      </c>
      <c r="K1998" s="304" t="s">
        <v>7580</v>
      </c>
      <c r="L1998" s="172" t="s">
        <v>173</v>
      </c>
      <c r="M1998" s="135" t="s">
        <v>7594</v>
      </c>
      <c r="N1998" s="299"/>
      <c r="O1998" s="74">
        <v>1</v>
      </c>
      <c r="P1998" s="74">
        <v>1</v>
      </c>
      <c r="Q1998" s="211" t="s">
        <v>7581</v>
      </c>
      <c r="R1998" s="204"/>
      <c r="S1998" s="71"/>
      <c r="T1998" s="71"/>
      <c r="U1998" s="71"/>
      <c r="V1998" s="68" t="s">
        <v>256</v>
      </c>
      <c r="W1998" s="71"/>
      <c r="X1998" s="71"/>
      <c r="Y1998" s="71"/>
      <c r="Z1998" s="75"/>
      <c r="AA1998" s="36"/>
      <c r="AB1998" s="3872" t="s">
        <v>5539</v>
      </c>
      <c r="AC1998" s="280"/>
      <c r="AD1998" s="280"/>
      <c r="AE1998" s="280"/>
      <c r="AF1998" s="26"/>
      <c r="AG1998" s="26"/>
    </row>
    <row r="1999" spans="1:33" ht="30" customHeight="1">
      <c r="A1999" s="1156" t="s">
        <v>6951</v>
      </c>
      <c r="B1999" s="5097" t="s">
        <v>7582</v>
      </c>
      <c r="C1999" s="764">
        <v>45370</v>
      </c>
      <c r="D1999" s="764">
        <v>45379</v>
      </c>
      <c r="E1999" s="655"/>
      <c r="F1999" s="833"/>
      <c r="G1999" s="710">
        <v>8640</v>
      </c>
      <c r="H1999" s="1091" t="s">
        <v>4864</v>
      </c>
      <c r="I1999" s="1091" t="s">
        <v>25</v>
      </c>
      <c r="J1999" s="1142" t="s">
        <v>7583</v>
      </c>
      <c r="K1999" s="1148" t="s">
        <v>7584</v>
      </c>
      <c r="L1999" s="756" t="s">
        <v>7585</v>
      </c>
      <c r="M1999" s="771" t="s">
        <v>7595</v>
      </c>
      <c r="N1999" s="1135" t="s">
        <v>6604</v>
      </c>
      <c r="O1999" s="675">
        <v>56</v>
      </c>
      <c r="P1999" s="119">
        <v>61</v>
      </c>
      <c r="Q1999" s="1140" t="s">
        <v>7586</v>
      </c>
      <c r="R1999" s="999"/>
      <c r="S1999" s="712"/>
      <c r="T1999" s="712"/>
      <c r="U1999" s="712"/>
      <c r="V1999" s="619" t="s">
        <v>2073</v>
      </c>
      <c r="W1999" s="712"/>
      <c r="X1999" s="619" t="s">
        <v>37</v>
      </c>
      <c r="Y1999" s="712"/>
      <c r="Z1999" s="726" t="s">
        <v>45</v>
      </c>
      <c r="AA1999" s="592"/>
      <c r="AB1999" s="3871" t="s">
        <v>5543</v>
      </c>
      <c r="AC1999" s="722">
        <v>4500</v>
      </c>
      <c r="AD1999" s="722">
        <v>6735.68</v>
      </c>
      <c r="AE1999" s="722">
        <f t="shared" si="109"/>
        <v>415376.48000000004</v>
      </c>
      <c r="AF1999" s="26"/>
      <c r="AG1999" s="26"/>
    </row>
    <row r="2000" spans="1:33" ht="30" customHeight="1">
      <c r="A2000" s="1156" t="s">
        <v>6973</v>
      </c>
      <c r="B2000" s="5665" t="s">
        <v>7587</v>
      </c>
      <c r="C2000" s="764">
        <v>45366</v>
      </c>
      <c r="D2000" s="764">
        <v>45377</v>
      </c>
      <c r="E2000" s="593"/>
      <c r="F2000" s="833"/>
      <c r="G2000" s="710">
        <v>8598</v>
      </c>
      <c r="H2000" s="1091" t="s">
        <v>749</v>
      </c>
      <c r="I2000" s="1091"/>
      <c r="J2000" s="4366" t="s">
        <v>7588</v>
      </c>
      <c r="K2000" s="1148" t="s">
        <v>4967</v>
      </c>
      <c r="L2000" s="756" t="s">
        <v>28</v>
      </c>
      <c r="M2000" s="771" t="s">
        <v>7596</v>
      </c>
      <c r="N2000" s="1155"/>
      <c r="O2000" s="675">
        <v>2</v>
      </c>
      <c r="P2000" s="675">
        <v>2</v>
      </c>
      <c r="Q2000" s="1140" t="s">
        <v>7589</v>
      </c>
      <c r="R2000" s="999"/>
      <c r="S2000" s="712"/>
      <c r="T2000" s="712"/>
      <c r="U2000" s="712"/>
      <c r="V2000" s="619" t="s">
        <v>2073</v>
      </c>
      <c r="W2000" s="712"/>
      <c r="X2000" s="619" t="s">
        <v>37</v>
      </c>
      <c r="Y2000" s="712"/>
      <c r="Z2000" s="3805" t="s">
        <v>45</v>
      </c>
      <c r="AA2000" s="3769">
        <v>4504199976</v>
      </c>
      <c r="AB2000" s="3871" t="s">
        <v>5541</v>
      </c>
      <c r="AC2000" s="722">
        <v>4500</v>
      </c>
      <c r="AD2000" s="722">
        <v>6272.02</v>
      </c>
      <c r="AE2000" s="722">
        <f t="shared" si="109"/>
        <v>17044.04</v>
      </c>
      <c r="AF2000" s="31"/>
      <c r="AG2000" s="26"/>
    </row>
    <row r="2001" spans="1:33" ht="30" customHeight="1">
      <c r="A2001" s="1143" t="s">
        <v>6961</v>
      </c>
      <c r="B2001" s="9019" t="s">
        <v>7597</v>
      </c>
      <c r="C2001" s="8843">
        <v>45371</v>
      </c>
      <c r="D2001" s="8843">
        <v>45427</v>
      </c>
      <c r="E2001" s="8864"/>
      <c r="F2001" s="8877"/>
      <c r="G2001" s="8849">
        <v>8623</v>
      </c>
      <c r="H2001" s="9014">
        <v>280</v>
      </c>
      <c r="I2001" s="8859"/>
      <c r="J2001" s="8972" t="s">
        <v>7598</v>
      </c>
      <c r="K2001" s="8857" t="s">
        <v>7599</v>
      </c>
      <c r="L2001" s="619" t="s">
        <v>76</v>
      </c>
      <c r="M2001" s="8868" t="s">
        <v>7625</v>
      </c>
      <c r="N2001" s="963" t="s">
        <v>3952</v>
      </c>
      <c r="O2001" s="724">
        <v>4</v>
      </c>
      <c r="P2001" s="724">
        <v>4</v>
      </c>
      <c r="Q2001" s="8887" t="s">
        <v>7600</v>
      </c>
      <c r="R2001" s="8859"/>
      <c r="S2001" s="712"/>
      <c r="T2001" s="712"/>
      <c r="U2001" s="712"/>
      <c r="V2001" s="8867" t="s">
        <v>2073</v>
      </c>
      <c r="W2001" s="712"/>
      <c r="X2001" s="8867" t="s">
        <v>37</v>
      </c>
      <c r="Y2001" s="712"/>
      <c r="Z2001" s="8893" t="s">
        <v>45</v>
      </c>
      <c r="AA2001" s="592"/>
      <c r="AB2001" s="8909" t="s">
        <v>5584</v>
      </c>
      <c r="AC2001" s="8912">
        <v>2000</v>
      </c>
      <c r="AD2001" s="722">
        <v>6850</v>
      </c>
      <c r="AE2001" s="8912">
        <f>SUM(AD2001*P2001+AD2002*P2002+AD2003*P2003+AC2001)</f>
        <v>84400</v>
      </c>
      <c r="AF2001" s="334"/>
      <c r="AG2001" s="334"/>
    </row>
    <row r="2002" spans="1:33" ht="30" customHeight="1">
      <c r="A2002" s="614" t="s">
        <v>6961</v>
      </c>
      <c r="B2002" s="9029"/>
      <c r="C2002" s="8844"/>
      <c r="D2002" s="8844"/>
      <c r="E2002" s="8865"/>
      <c r="F2002" s="8880"/>
      <c r="G2002" s="8863"/>
      <c r="H2002" s="9015"/>
      <c r="I2002" s="8902"/>
      <c r="J2002" s="8858"/>
      <c r="K2002" s="8858"/>
      <c r="L2002" s="808" t="s">
        <v>3188</v>
      </c>
      <c r="M2002" s="8858"/>
      <c r="N2002" s="528" t="s">
        <v>3954</v>
      </c>
      <c r="O2002" s="724">
        <v>1</v>
      </c>
      <c r="P2002" s="724">
        <v>1</v>
      </c>
      <c r="Q2002" s="8858"/>
      <c r="R2002" s="8902"/>
      <c r="S2002" s="712"/>
      <c r="T2002" s="712"/>
      <c r="U2002" s="712"/>
      <c r="V2002" s="8863"/>
      <c r="W2002" s="712"/>
      <c r="X2002" s="8863"/>
      <c r="Y2002" s="712"/>
      <c r="Z2002" s="8896"/>
      <c r="AA2002" s="592"/>
      <c r="AB2002" s="8910"/>
      <c r="AC2002" s="8920"/>
      <c r="AD2002" s="722">
        <v>45000</v>
      </c>
      <c r="AE2002" s="8920"/>
      <c r="AF2002" s="336"/>
      <c r="AG2002" s="336"/>
    </row>
    <row r="2003" spans="1:33" ht="30" customHeight="1">
      <c r="A2003" s="1149" t="s">
        <v>6961</v>
      </c>
      <c r="B2003" s="9030"/>
      <c r="C2003" s="8845"/>
      <c r="D2003" s="8845"/>
      <c r="E2003" s="8866"/>
      <c r="F2003" s="8878"/>
      <c r="G2003" s="8850"/>
      <c r="H2003" s="9016"/>
      <c r="I2003" s="8860"/>
      <c r="J2003" s="8854"/>
      <c r="K2003" s="8854"/>
      <c r="L2003" s="592" t="s">
        <v>2548</v>
      </c>
      <c r="M2003" s="8854"/>
      <c r="N2003" s="963" t="s">
        <v>3951</v>
      </c>
      <c r="O2003" s="724">
        <v>1</v>
      </c>
      <c r="P2003" s="724">
        <v>1</v>
      </c>
      <c r="Q2003" s="8854"/>
      <c r="R2003" s="8860"/>
      <c r="S2003" s="712"/>
      <c r="T2003" s="712"/>
      <c r="U2003" s="712"/>
      <c r="V2003" s="8850"/>
      <c r="W2003" s="712"/>
      <c r="X2003" s="8850"/>
      <c r="Y2003" s="712"/>
      <c r="Z2003" s="8894"/>
      <c r="AA2003" s="592"/>
      <c r="AB2003" s="8908"/>
      <c r="AC2003" s="8913"/>
      <c r="AD2003" s="722">
        <v>10000</v>
      </c>
      <c r="AE2003" s="8913"/>
      <c r="AF2003" s="419"/>
      <c r="AG2003" s="419"/>
    </row>
    <row r="2004" spans="1:33" ht="30" customHeight="1">
      <c r="A2004" s="1156" t="s">
        <v>6969</v>
      </c>
      <c r="B2004" s="5097" t="s">
        <v>7601</v>
      </c>
      <c r="C2004" s="764">
        <v>45371</v>
      </c>
      <c r="D2004" s="764">
        <v>45377</v>
      </c>
      <c r="E2004" s="655"/>
      <c r="F2004" s="833"/>
      <c r="G2004" s="710">
        <v>8616</v>
      </c>
      <c r="H2004" s="1091" t="s">
        <v>5896</v>
      </c>
      <c r="I2004" s="1091"/>
      <c r="J2004" s="1142" t="s">
        <v>7602</v>
      </c>
      <c r="K2004" s="1148" t="s">
        <v>7603</v>
      </c>
      <c r="L2004" s="756" t="s">
        <v>167</v>
      </c>
      <c r="M2004" s="771" t="s">
        <v>7626</v>
      </c>
      <c r="N2004" s="1155"/>
      <c r="O2004" s="675">
        <v>10</v>
      </c>
      <c r="P2004" s="675">
        <v>10</v>
      </c>
      <c r="Q2004" s="1140" t="s">
        <v>7604</v>
      </c>
      <c r="R2004" s="999"/>
      <c r="S2004" s="712"/>
      <c r="T2004" s="712"/>
      <c r="U2004" s="712"/>
      <c r="V2004" s="619" t="s">
        <v>2073</v>
      </c>
      <c r="W2004" s="712"/>
      <c r="X2004" s="619" t="s">
        <v>37</v>
      </c>
      <c r="Y2004" s="712"/>
      <c r="Z2004" s="726" t="s">
        <v>45</v>
      </c>
      <c r="AA2004" s="592"/>
      <c r="AB2004" s="3871" t="s">
        <v>5538</v>
      </c>
      <c r="AC2004" s="722">
        <v>0</v>
      </c>
      <c r="AD2004" s="722">
        <v>7425</v>
      </c>
      <c r="AE2004" s="722">
        <f t="shared" ref="AE2004:AE2010" si="110">SUM(AD2004*P2004+AC2004)</f>
        <v>74250</v>
      </c>
      <c r="AF2004" s="26"/>
      <c r="AG2004" s="26"/>
    </row>
    <row r="2005" spans="1:33" ht="30" customHeight="1">
      <c r="A2005" s="1156" t="s">
        <v>6959</v>
      </c>
      <c r="B2005" s="9022" t="s">
        <v>7605</v>
      </c>
      <c r="C2005" s="8843">
        <v>45371</v>
      </c>
      <c r="D2005" s="8843">
        <v>45383</v>
      </c>
      <c r="E2005" s="8864"/>
      <c r="F2005" s="8877"/>
      <c r="G2005" s="8849">
        <v>8634</v>
      </c>
      <c r="H2005" s="8988">
        <v>314</v>
      </c>
      <c r="I2005" s="8988"/>
      <c r="J2005" s="8855" t="s">
        <v>7606</v>
      </c>
      <c r="K2005" s="8968" t="s">
        <v>7607</v>
      </c>
      <c r="L2005" s="756" t="s">
        <v>2184</v>
      </c>
      <c r="M2005" s="8868" t="s">
        <v>7627</v>
      </c>
      <c r="N2005" s="2024" t="s">
        <v>3957</v>
      </c>
      <c r="O2005" s="675">
        <v>1</v>
      </c>
      <c r="P2005" s="675">
        <v>1</v>
      </c>
      <c r="Q2005" s="8994" t="s">
        <v>7608</v>
      </c>
      <c r="R2005" s="8861"/>
      <c r="S2005" s="712"/>
      <c r="T2005" s="712"/>
      <c r="U2005" s="712"/>
      <c r="V2005" s="8849" t="s">
        <v>2073</v>
      </c>
      <c r="W2005" s="712"/>
      <c r="X2005" s="8849" t="s">
        <v>37</v>
      </c>
      <c r="Y2005" s="712"/>
      <c r="Z2005" s="8893" t="s">
        <v>45</v>
      </c>
      <c r="AA2005" s="592"/>
      <c r="AB2005" s="8909" t="s">
        <v>5586</v>
      </c>
      <c r="AC2005" s="8912">
        <v>4500</v>
      </c>
      <c r="AD2005" s="722">
        <v>42570</v>
      </c>
      <c r="AE2005" s="8912">
        <f>SUM(AD2005*P2005+AD2006*P2006+AC2005)</f>
        <v>84195</v>
      </c>
      <c r="AF2005" s="26"/>
      <c r="AG2005" s="26"/>
    </row>
    <row r="2006" spans="1:33" ht="30" customHeight="1">
      <c r="A2006" s="1156" t="s">
        <v>6959</v>
      </c>
      <c r="B2006" s="9023"/>
      <c r="C2006" s="8845"/>
      <c r="D2006" s="8845"/>
      <c r="E2006" s="8866"/>
      <c r="F2006" s="8878"/>
      <c r="G2006" s="8850"/>
      <c r="H2006" s="8989"/>
      <c r="I2006" s="8989"/>
      <c r="J2006" s="8856"/>
      <c r="K2006" s="8969"/>
      <c r="L2006" s="1974" t="s">
        <v>62</v>
      </c>
      <c r="M2006" s="8869"/>
      <c r="N2006" s="2024" t="s">
        <v>3952</v>
      </c>
      <c r="O2006" s="675">
        <v>5</v>
      </c>
      <c r="P2006" s="675">
        <v>5</v>
      </c>
      <c r="Q2006" s="8995"/>
      <c r="R2006" s="8862"/>
      <c r="S2006" s="712"/>
      <c r="T2006" s="712"/>
      <c r="U2006" s="712"/>
      <c r="V2006" s="8850"/>
      <c r="W2006" s="712"/>
      <c r="X2006" s="8850"/>
      <c r="Y2006" s="712"/>
      <c r="Z2006" s="8894"/>
      <c r="AA2006" s="592"/>
      <c r="AB2006" s="8911"/>
      <c r="AC2006" s="8913"/>
      <c r="AD2006" s="722">
        <v>7425</v>
      </c>
      <c r="AE2006" s="8913"/>
      <c r="AF2006" s="26"/>
      <c r="AG2006" s="26"/>
    </row>
    <row r="2007" spans="1:33" ht="30" customHeight="1">
      <c r="A2007" s="1156" t="s">
        <v>6902</v>
      </c>
      <c r="B2007" s="5097" t="s">
        <v>7609</v>
      </c>
      <c r="C2007" s="764">
        <v>45371</v>
      </c>
      <c r="D2007" s="764">
        <v>45377</v>
      </c>
      <c r="E2007" s="593"/>
      <c r="F2007" s="833"/>
      <c r="G2007" s="710">
        <v>8605</v>
      </c>
      <c r="H2007" s="1091" t="s">
        <v>7526</v>
      </c>
      <c r="I2007" s="1091"/>
      <c r="J2007" s="1142" t="s">
        <v>7610</v>
      </c>
      <c r="K2007" s="1148" t="s">
        <v>7611</v>
      </c>
      <c r="L2007" s="756" t="s">
        <v>28</v>
      </c>
      <c r="M2007" s="771" t="s">
        <v>7628</v>
      </c>
      <c r="N2007" s="1155"/>
      <c r="O2007" s="675">
        <v>2</v>
      </c>
      <c r="P2007" s="675">
        <v>2</v>
      </c>
      <c r="Q2007" s="1140" t="s">
        <v>7612</v>
      </c>
      <c r="R2007" s="712"/>
      <c r="S2007" s="712"/>
      <c r="T2007" s="712"/>
      <c r="U2007" s="712"/>
      <c r="V2007" s="1020" t="s">
        <v>2073</v>
      </c>
      <c r="W2007" s="712"/>
      <c r="X2007" s="1020" t="s">
        <v>37</v>
      </c>
      <c r="Y2007" s="712"/>
      <c r="Z2007" s="3785" t="s">
        <v>45</v>
      </c>
      <c r="AA2007" s="592"/>
      <c r="AB2007" s="3871" t="s">
        <v>5537</v>
      </c>
      <c r="AC2007" s="722">
        <v>0</v>
      </c>
      <c r="AD2007" s="722">
        <v>6401.34</v>
      </c>
      <c r="AE2007" s="722">
        <f t="shared" si="110"/>
        <v>12802.68</v>
      </c>
      <c r="AF2007" s="26"/>
      <c r="AG2007" s="26"/>
    </row>
    <row r="2008" spans="1:33" ht="30" customHeight="1">
      <c r="A2008" s="1156" t="s">
        <v>6970</v>
      </c>
      <c r="B2008" s="5097" t="s">
        <v>7613</v>
      </c>
      <c r="C2008" s="764">
        <v>45371</v>
      </c>
      <c r="D2008" s="764">
        <v>45377</v>
      </c>
      <c r="E2008" s="655"/>
      <c r="F2008" s="833"/>
      <c r="G2008" s="710">
        <v>8604</v>
      </c>
      <c r="H2008" s="1091"/>
      <c r="I2008" s="1091" t="s">
        <v>92</v>
      </c>
      <c r="J2008" s="1142" t="s">
        <v>7614</v>
      </c>
      <c r="K2008" s="1148" t="s">
        <v>7615</v>
      </c>
      <c r="L2008" s="756" t="s">
        <v>76</v>
      </c>
      <c r="M2008" s="771" t="s">
        <v>7629</v>
      </c>
      <c r="N2008" s="1155"/>
      <c r="O2008" s="675">
        <v>4</v>
      </c>
      <c r="P2008" s="675">
        <v>4</v>
      </c>
      <c r="Q2008" s="1140" t="s">
        <v>7616</v>
      </c>
      <c r="R2008" s="712"/>
      <c r="S2008" s="712"/>
      <c r="T2008" s="712"/>
      <c r="U2008" s="712"/>
      <c r="V2008" s="619" t="s">
        <v>2073</v>
      </c>
      <c r="W2008" s="712"/>
      <c r="X2008" s="619" t="s">
        <v>37</v>
      </c>
      <c r="Y2008" s="712"/>
      <c r="Z2008" s="726" t="s">
        <v>45</v>
      </c>
      <c r="AA2008" s="592"/>
      <c r="AB2008" s="3871" t="s">
        <v>5538</v>
      </c>
      <c r="AC2008" s="722">
        <v>0</v>
      </c>
      <c r="AD2008" s="722">
        <v>7350</v>
      </c>
      <c r="AE2008" s="722">
        <f t="shared" si="110"/>
        <v>29400</v>
      </c>
      <c r="AF2008" s="26"/>
      <c r="AG2008" s="26"/>
    </row>
    <row r="2009" spans="1:33" ht="30" customHeight="1">
      <c r="A2009" s="1156" t="s">
        <v>6975</v>
      </c>
      <c r="B2009" s="5097" t="s">
        <v>7617</v>
      </c>
      <c r="C2009" s="764">
        <v>45371</v>
      </c>
      <c r="D2009" s="764">
        <v>45377</v>
      </c>
      <c r="E2009" s="655"/>
      <c r="F2009" s="833"/>
      <c r="G2009" s="710">
        <v>17</v>
      </c>
      <c r="H2009" s="1091"/>
      <c r="I2009" s="1091" t="s">
        <v>92</v>
      </c>
      <c r="J2009" s="1142" t="s">
        <v>7618</v>
      </c>
      <c r="K2009" s="1148" t="s">
        <v>7619</v>
      </c>
      <c r="L2009" s="756" t="s">
        <v>3096</v>
      </c>
      <c r="M2009" s="771" t="s">
        <v>7630</v>
      </c>
      <c r="N2009" s="1155"/>
      <c r="O2009" s="675">
        <v>46</v>
      </c>
      <c r="P2009" s="675">
        <v>46</v>
      </c>
      <c r="Q2009" s="1140" t="s">
        <v>7620</v>
      </c>
      <c r="R2009" s="712"/>
      <c r="S2009" s="712"/>
      <c r="T2009" s="712"/>
      <c r="U2009" s="712"/>
      <c r="V2009" s="619" t="s">
        <v>2073</v>
      </c>
      <c r="W2009" s="712"/>
      <c r="X2009" s="619" t="s">
        <v>37</v>
      </c>
      <c r="Y2009" s="712"/>
      <c r="Z2009" s="726" t="s">
        <v>45</v>
      </c>
      <c r="AA2009" s="592"/>
      <c r="AB2009" s="3871" t="s">
        <v>5538</v>
      </c>
      <c r="AC2009" s="722">
        <v>0</v>
      </c>
      <c r="AD2009" s="722">
        <v>6643.53</v>
      </c>
      <c r="AE2009" s="722">
        <f t="shared" si="110"/>
        <v>305602.38</v>
      </c>
      <c r="AF2009" s="26"/>
      <c r="AG2009" s="26"/>
    </row>
    <row r="2010" spans="1:33" ht="30" customHeight="1">
      <c r="A2010" s="1156" t="s">
        <v>6973</v>
      </c>
      <c r="B2010" s="5097" t="s">
        <v>7621</v>
      </c>
      <c r="C2010" s="764">
        <v>45371</v>
      </c>
      <c r="D2010" s="764">
        <v>45378</v>
      </c>
      <c r="E2010" s="655"/>
      <c r="F2010" s="833"/>
      <c r="G2010" s="710"/>
      <c r="H2010" s="1091"/>
      <c r="I2010" s="1091" t="s">
        <v>92</v>
      </c>
      <c r="J2010" s="1142" t="s">
        <v>7622</v>
      </c>
      <c r="K2010" s="1148" t="s">
        <v>7623</v>
      </c>
      <c r="L2010" s="756" t="s">
        <v>1932</v>
      </c>
      <c r="M2010" s="771" t="s">
        <v>7631</v>
      </c>
      <c r="N2010" s="1155"/>
      <c r="O2010" s="675">
        <v>22</v>
      </c>
      <c r="P2010" s="675">
        <v>22</v>
      </c>
      <c r="Q2010" s="1140" t="s">
        <v>7624</v>
      </c>
      <c r="R2010" s="712"/>
      <c r="S2010" s="712"/>
      <c r="T2010" s="712"/>
      <c r="U2010" s="712"/>
      <c r="V2010" s="1022" t="s">
        <v>2073</v>
      </c>
      <c r="W2010" s="712"/>
      <c r="X2010" s="619" t="s">
        <v>37</v>
      </c>
      <c r="Y2010" s="712"/>
      <c r="Z2010" s="3799" t="s">
        <v>45</v>
      </c>
      <c r="AA2010" s="592"/>
      <c r="AB2010" s="3871" t="s">
        <v>5539</v>
      </c>
      <c r="AC2010" s="722">
        <v>0</v>
      </c>
      <c r="AD2010" s="722">
        <v>6272.02</v>
      </c>
      <c r="AE2010" s="722">
        <f t="shared" si="110"/>
        <v>137984.44</v>
      </c>
      <c r="AF2010" s="26"/>
      <c r="AG2010" s="26"/>
    </row>
    <row r="2011" spans="1:33" ht="30" customHeight="1">
      <c r="A2011" s="1156" t="s">
        <v>6958</v>
      </c>
      <c r="B2011" s="5097" t="s">
        <v>7632</v>
      </c>
      <c r="C2011" s="764">
        <v>45371</v>
      </c>
      <c r="D2011" s="764">
        <v>45377</v>
      </c>
      <c r="E2011" s="593"/>
      <c r="F2011" s="833"/>
      <c r="G2011" s="710">
        <v>8369</v>
      </c>
      <c r="H2011" s="1091"/>
      <c r="I2011" s="1091" t="s">
        <v>92</v>
      </c>
      <c r="J2011" s="1142" t="s">
        <v>7633</v>
      </c>
      <c r="K2011" s="1148" t="s">
        <v>7634</v>
      </c>
      <c r="L2011" s="756" t="s">
        <v>341</v>
      </c>
      <c r="M2011" s="771" t="s">
        <v>7636</v>
      </c>
      <c r="N2011" s="1155"/>
      <c r="O2011" s="675">
        <v>12</v>
      </c>
      <c r="P2011" s="675">
        <v>12</v>
      </c>
      <c r="Q2011" s="1162" t="s">
        <v>7635</v>
      </c>
      <c r="R2011" s="712"/>
      <c r="S2011" s="712"/>
      <c r="T2011" s="712"/>
      <c r="U2011" s="712"/>
      <c r="V2011" s="619" t="s">
        <v>2073</v>
      </c>
      <c r="W2011" s="712"/>
      <c r="X2011" s="619" t="s">
        <v>37</v>
      </c>
      <c r="Y2011" s="712"/>
      <c r="Z2011" s="726" t="s">
        <v>45</v>
      </c>
      <c r="AA2011" s="592"/>
      <c r="AB2011" s="3871" t="s">
        <v>5538</v>
      </c>
      <c r="AC2011" s="722">
        <v>0</v>
      </c>
      <c r="AD2011" s="722">
        <v>11385</v>
      </c>
      <c r="AE2011" s="722">
        <f t="shared" ref="AE2011:AE2019" si="111">SUM(AD2011*P2011+AC2011)</f>
        <v>136620</v>
      </c>
      <c r="AF2011" s="26"/>
      <c r="AG2011" s="26"/>
    </row>
    <row r="2012" spans="1:33" ht="30" customHeight="1">
      <c r="A2012" s="1156" t="s">
        <v>6971</v>
      </c>
      <c r="B2012" s="5097" t="s">
        <v>7637</v>
      </c>
      <c r="C2012" s="764">
        <v>45372</v>
      </c>
      <c r="D2012" s="764">
        <v>45378</v>
      </c>
      <c r="E2012" s="593"/>
      <c r="F2012" s="833"/>
      <c r="G2012" s="710">
        <v>8601</v>
      </c>
      <c r="H2012" s="1091">
        <v>189</v>
      </c>
      <c r="I2012" s="1091" t="s">
        <v>25</v>
      </c>
      <c r="J2012" s="1142" t="s">
        <v>7638</v>
      </c>
      <c r="K2012" s="1148" t="s">
        <v>4259</v>
      </c>
      <c r="L2012" s="756" t="s">
        <v>173</v>
      </c>
      <c r="M2012" s="771" t="s">
        <v>7686</v>
      </c>
      <c r="N2012" s="1155"/>
      <c r="O2012" s="675">
        <v>1</v>
      </c>
      <c r="P2012" s="675">
        <v>1</v>
      </c>
      <c r="Q2012" s="1162" t="s">
        <v>7639</v>
      </c>
      <c r="R2012" s="712"/>
      <c r="S2012" s="712"/>
      <c r="T2012" s="712"/>
      <c r="U2012" s="712"/>
      <c r="V2012" s="1011" t="s">
        <v>2073</v>
      </c>
      <c r="W2012" s="712"/>
      <c r="X2012" s="1011" t="s">
        <v>37</v>
      </c>
      <c r="Y2012" s="712"/>
      <c r="Z2012" s="3795" t="s">
        <v>45</v>
      </c>
      <c r="AA2012" s="592"/>
      <c r="AB2012" s="3871" t="s">
        <v>5535</v>
      </c>
      <c r="AC2012" s="722">
        <v>0</v>
      </c>
      <c r="AD2012" s="722">
        <v>7425</v>
      </c>
      <c r="AE2012" s="722">
        <f t="shared" si="111"/>
        <v>7425</v>
      </c>
      <c r="AF2012" s="26"/>
      <c r="AG2012" s="26"/>
    </row>
    <row r="2013" spans="1:33" ht="30" customHeight="1">
      <c r="A2013" s="1163" t="s">
        <v>6971</v>
      </c>
      <c r="B2013" s="5097" t="s">
        <v>7640</v>
      </c>
      <c r="C2013" s="764">
        <v>45372</v>
      </c>
      <c r="D2013" s="764">
        <v>45378</v>
      </c>
      <c r="E2013" s="655"/>
      <c r="F2013" s="833"/>
      <c r="G2013" s="710">
        <v>8601</v>
      </c>
      <c r="H2013" s="1091" t="s">
        <v>7641</v>
      </c>
      <c r="I2013" s="1091"/>
      <c r="J2013" s="1142" t="s">
        <v>7642</v>
      </c>
      <c r="K2013" s="1148" t="s">
        <v>7643</v>
      </c>
      <c r="L2013" s="756" t="s">
        <v>173</v>
      </c>
      <c r="M2013" s="771" t="s">
        <v>7687</v>
      </c>
      <c r="N2013" s="1155"/>
      <c r="O2013" s="675">
        <v>1</v>
      </c>
      <c r="P2013" s="675">
        <v>1</v>
      </c>
      <c r="Q2013" s="1162" t="s">
        <v>7644</v>
      </c>
      <c r="R2013" s="712"/>
      <c r="S2013" s="712"/>
      <c r="T2013" s="712"/>
      <c r="U2013" s="712"/>
      <c r="V2013" s="619" t="s">
        <v>2073</v>
      </c>
      <c r="W2013" s="712"/>
      <c r="X2013" s="619" t="s">
        <v>37</v>
      </c>
      <c r="Y2013" s="712"/>
      <c r="Z2013" s="3795" t="s">
        <v>45</v>
      </c>
      <c r="AA2013" s="592"/>
      <c r="AB2013" s="3871" t="s">
        <v>5542</v>
      </c>
      <c r="AC2013" s="722">
        <v>0</v>
      </c>
      <c r="AD2013" s="722">
        <v>7425</v>
      </c>
      <c r="AE2013" s="722">
        <f t="shared" si="111"/>
        <v>7425</v>
      </c>
      <c r="AF2013" s="26"/>
      <c r="AG2013" s="26"/>
    </row>
    <row r="2014" spans="1:33" ht="30" customHeight="1">
      <c r="A2014" s="1156" t="s">
        <v>6950</v>
      </c>
      <c r="B2014" s="5097" t="s">
        <v>7645</v>
      </c>
      <c r="C2014" s="764">
        <v>45372</v>
      </c>
      <c r="D2014" s="764">
        <v>45386</v>
      </c>
      <c r="E2014" s="655"/>
      <c r="F2014" s="833"/>
      <c r="G2014" s="710">
        <v>8617</v>
      </c>
      <c r="H2014" s="1091">
        <v>131</v>
      </c>
      <c r="I2014" s="1091" t="s">
        <v>25</v>
      </c>
      <c r="J2014" s="1142" t="s">
        <v>7646</v>
      </c>
      <c r="K2014" s="1148" t="s">
        <v>7647</v>
      </c>
      <c r="L2014" s="756" t="s">
        <v>179</v>
      </c>
      <c r="M2014" s="771" t="s">
        <v>7688</v>
      </c>
      <c r="N2014" s="1155"/>
      <c r="O2014" s="675">
        <v>8</v>
      </c>
      <c r="P2014" s="675">
        <v>8</v>
      </c>
      <c r="Q2014" s="1162" t="s">
        <v>7648</v>
      </c>
      <c r="R2014" s="712"/>
      <c r="S2014" s="712"/>
      <c r="T2014" s="712"/>
      <c r="U2014" s="712"/>
      <c r="V2014" s="1015" t="s">
        <v>2073</v>
      </c>
      <c r="W2014" s="712"/>
      <c r="X2014" s="619" t="s">
        <v>37</v>
      </c>
      <c r="Y2014" s="712"/>
      <c r="Z2014" s="3785" t="s">
        <v>45</v>
      </c>
      <c r="AA2014" s="592"/>
      <c r="AB2014" s="3871" t="s">
        <v>5540</v>
      </c>
      <c r="AC2014" s="722">
        <v>70000</v>
      </c>
      <c r="AD2014" s="722">
        <v>11385</v>
      </c>
      <c r="AE2014" s="722">
        <f t="shared" si="111"/>
        <v>161080</v>
      </c>
      <c r="AF2014" s="26"/>
      <c r="AG2014" s="26"/>
    </row>
    <row r="2015" spans="1:33" ht="30" customHeight="1">
      <c r="A2015" s="1156" t="s">
        <v>6903</v>
      </c>
      <c r="B2015" s="5097" t="s">
        <v>7649</v>
      </c>
      <c r="C2015" s="764">
        <v>45372</v>
      </c>
      <c r="D2015" s="764">
        <v>45378</v>
      </c>
      <c r="E2015" s="655"/>
      <c r="F2015" s="833"/>
      <c r="G2015" s="710">
        <v>8629</v>
      </c>
      <c r="H2015" s="1091" t="s">
        <v>7650</v>
      </c>
      <c r="I2015" s="1091"/>
      <c r="J2015" s="1142" t="s">
        <v>7651</v>
      </c>
      <c r="K2015" s="1148" t="s">
        <v>7224</v>
      </c>
      <c r="L2015" s="756" t="s">
        <v>28</v>
      </c>
      <c r="M2015" s="771" t="s">
        <v>7689</v>
      </c>
      <c r="N2015" s="1155"/>
      <c r="O2015" s="675">
        <v>2</v>
      </c>
      <c r="P2015" s="675">
        <v>2</v>
      </c>
      <c r="Q2015" s="1162" t="s">
        <v>7652</v>
      </c>
      <c r="R2015" s="712"/>
      <c r="S2015" s="712"/>
      <c r="T2015" s="712"/>
      <c r="U2015" s="712"/>
      <c r="V2015" s="1021" t="s">
        <v>2073</v>
      </c>
      <c r="W2015" s="712"/>
      <c r="X2015" s="1021" t="s">
        <v>37</v>
      </c>
      <c r="Y2015" s="712"/>
      <c r="Z2015" s="726" t="s">
        <v>45</v>
      </c>
      <c r="AA2015" s="592"/>
      <c r="AB2015" s="3871" t="s">
        <v>5537</v>
      </c>
      <c r="AC2015" s="722">
        <v>0</v>
      </c>
      <c r="AD2015" s="722">
        <v>7475</v>
      </c>
      <c r="AE2015" s="722">
        <f t="shared" si="111"/>
        <v>14950</v>
      </c>
      <c r="AF2015" s="26"/>
      <c r="AG2015" s="26"/>
    </row>
    <row r="2016" spans="1:33" ht="30" customHeight="1">
      <c r="A2016" s="1156" t="s">
        <v>6973</v>
      </c>
      <c r="B2016" s="5097" t="s">
        <v>7653</v>
      </c>
      <c r="C2016" s="764">
        <v>45372</v>
      </c>
      <c r="D2016" s="764">
        <v>45384</v>
      </c>
      <c r="E2016" s="593"/>
      <c r="F2016" s="833"/>
      <c r="G2016" s="710">
        <v>8598</v>
      </c>
      <c r="H2016" s="1091">
        <v>389</v>
      </c>
      <c r="I2016" s="1091"/>
      <c r="J2016" s="1142" t="s">
        <v>7654</v>
      </c>
      <c r="K2016" s="1148" t="s">
        <v>7655</v>
      </c>
      <c r="L2016" s="756" t="s">
        <v>28</v>
      </c>
      <c r="M2016" s="771" t="s">
        <v>7690</v>
      </c>
      <c r="N2016" s="1155"/>
      <c r="O2016" s="675">
        <v>2</v>
      </c>
      <c r="P2016" s="675">
        <v>2</v>
      </c>
      <c r="Q2016" s="1162" t="s">
        <v>7656</v>
      </c>
      <c r="R2016" s="712"/>
      <c r="S2016" s="712"/>
      <c r="T2016" s="712"/>
      <c r="U2016" s="712"/>
      <c r="V2016" s="1022" t="s">
        <v>2073</v>
      </c>
      <c r="W2016" s="712"/>
      <c r="X2016" s="619" t="s">
        <v>37</v>
      </c>
      <c r="Y2016" s="712"/>
      <c r="Z2016" s="3835" t="s">
        <v>45</v>
      </c>
      <c r="AA2016" s="592"/>
      <c r="AB2016" s="3871" t="s">
        <v>5540</v>
      </c>
      <c r="AC2016" s="722">
        <v>4500</v>
      </c>
      <c r="AD2016" s="722">
        <v>6272.02</v>
      </c>
      <c r="AE2016" s="722">
        <f t="shared" si="111"/>
        <v>17044.04</v>
      </c>
      <c r="AF2016" s="26"/>
      <c r="AG2016" s="26"/>
    </row>
    <row r="2017" spans="1:33" ht="30" customHeight="1">
      <c r="A2017" s="1156" t="s">
        <v>6973</v>
      </c>
      <c r="B2017" s="5097" t="s">
        <v>7657</v>
      </c>
      <c r="C2017" s="764">
        <v>45373</v>
      </c>
      <c r="D2017" s="764">
        <v>45383</v>
      </c>
      <c r="E2017" s="593"/>
      <c r="F2017" s="833"/>
      <c r="G2017" s="710">
        <v>8598</v>
      </c>
      <c r="H2017" s="1091" t="s">
        <v>7658</v>
      </c>
      <c r="I2017" s="1091"/>
      <c r="J2017" s="1142" t="s">
        <v>7659</v>
      </c>
      <c r="K2017" s="1148" t="s">
        <v>6464</v>
      </c>
      <c r="L2017" s="756" t="s">
        <v>173</v>
      </c>
      <c r="M2017" s="771" t="s">
        <v>7691</v>
      </c>
      <c r="N2017" s="1155"/>
      <c r="O2017" s="675">
        <v>1</v>
      </c>
      <c r="P2017" s="675">
        <v>1</v>
      </c>
      <c r="Q2017" s="1162" t="s">
        <v>7660</v>
      </c>
      <c r="R2017" s="712"/>
      <c r="S2017" s="712"/>
      <c r="T2017" s="712"/>
      <c r="U2017" s="712"/>
      <c r="V2017" s="1022" t="s">
        <v>2073</v>
      </c>
      <c r="W2017" s="712"/>
      <c r="X2017" s="619" t="s">
        <v>37</v>
      </c>
      <c r="Y2017" s="712"/>
      <c r="Z2017" s="3835" t="s">
        <v>45</v>
      </c>
      <c r="AA2017" s="592"/>
      <c r="AB2017" s="3871" t="s">
        <v>5535</v>
      </c>
      <c r="AC2017" s="722">
        <v>2250</v>
      </c>
      <c r="AD2017" s="722">
        <v>6272.02</v>
      </c>
      <c r="AE2017" s="722">
        <f t="shared" si="111"/>
        <v>8522.02</v>
      </c>
      <c r="AF2017" s="26"/>
      <c r="AG2017" s="26"/>
    </row>
    <row r="2018" spans="1:33" ht="30" customHeight="1">
      <c r="A2018" s="1156" t="s">
        <v>6900</v>
      </c>
      <c r="B2018" s="5097" t="s">
        <v>7661</v>
      </c>
      <c r="C2018" s="764">
        <v>45372</v>
      </c>
      <c r="D2018" s="764">
        <v>45378</v>
      </c>
      <c r="E2018" s="655"/>
      <c r="F2018" s="833"/>
      <c r="G2018" s="710">
        <v>8625</v>
      </c>
      <c r="H2018" s="1091" t="s">
        <v>4276</v>
      </c>
      <c r="I2018" s="1091"/>
      <c r="J2018" s="1142" t="s">
        <v>7662</v>
      </c>
      <c r="K2018" s="1164" t="s">
        <v>7667</v>
      </c>
      <c r="L2018" s="756" t="s">
        <v>28</v>
      </c>
      <c r="M2018" s="771" t="s">
        <v>7692</v>
      </c>
      <c r="N2018" s="1155"/>
      <c r="O2018" s="675">
        <v>2</v>
      </c>
      <c r="P2018" s="675">
        <v>2</v>
      </c>
      <c r="Q2018" s="1162" t="s">
        <v>7664</v>
      </c>
      <c r="R2018" s="712"/>
      <c r="S2018" s="712"/>
      <c r="T2018" s="712"/>
      <c r="U2018" s="712"/>
      <c r="V2018" s="619" t="s">
        <v>2073</v>
      </c>
      <c r="W2018" s="712"/>
      <c r="X2018" s="619" t="s">
        <v>37</v>
      </c>
      <c r="Y2018" s="712"/>
      <c r="Z2018" s="3786" t="s">
        <v>45</v>
      </c>
      <c r="AA2018" s="592"/>
      <c r="AB2018" s="3871" t="s">
        <v>5539</v>
      </c>
      <c r="AC2018" s="722">
        <v>0</v>
      </c>
      <c r="AD2018" s="722">
        <v>5940</v>
      </c>
      <c r="AE2018" s="722">
        <f t="shared" si="111"/>
        <v>11880</v>
      </c>
      <c r="AF2018" s="26"/>
      <c r="AG2018" s="26"/>
    </row>
    <row r="2019" spans="1:33" ht="30" customHeight="1">
      <c r="A2019" s="1156" t="s">
        <v>6900</v>
      </c>
      <c r="B2019" s="5097" t="s">
        <v>7665</v>
      </c>
      <c r="C2019" s="764">
        <v>45372</v>
      </c>
      <c r="D2019" s="764">
        <v>45378</v>
      </c>
      <c r="E2019" s="655"/>
      <c r="F2019" s="833"/>
      <c r="G2019" s="710">
        <v>8625</v>
      </c>
      <c r="H2019" s="1091" t="s">
        <v>1124</v>
      </c>
      <c r="I2019" s="1091"/>
      <c r="J2019" s="1142" t="s">
        <v>7666</v>
      </c>
      <c r="K2019" s="1164" t="s">
        <v>7663</v>
      </c>
      <c r="L2019" s="756" t="s">
        <v>28</v>
      </c>
      <c r="M2019" s="771" t="s">
        <v>7693</v>
      </c>
      <c r="N2019" s="1155"/>
      <c r="O2019" s="675">
        <v>2</v>
      </c>
      <c r="P2019" s="675">
        <v>2</v>
      </c>
      <c r="Q2019" s="1162" t="s">
        <v>7668</v>
      </c>
      <c r="R2019" s="712"/>
      <c r="S2019" s="712"/>
      <c r="T2019" s="712"/>
      <c r="U2019" s="712"/>
      <c r="V2019" s="619" t="s">
        <v>2073</v>
      </c>
      <c r="W2019" s="712"/>
      <c r="X2019" s="619" t="s">
        <v>37</v>
      </c>
      <c r="Y2019" s="712"/>
      <c r="Z2019" s="3786" t="s">
        <v>45</v>
      </c>
      <c r="AA2019" s="592"/>
      <c r="AB2019" s="3871" t="s">
        <v>5535</v>
      </c>
      <c r="AC2019" s="722">
        <v>0</v>
      </c>
      <c r="AD2019" s="722">
        <v>5940</v>
      </c>
      <c r="AE2019" s="722">
        <f t="shared" si="111"/>
        <v>11880</v>
      </c>
      <c r="AF2019" s="26"/>
      <c r="AG2019" s="26"/>
    </row>
    <row r="2020" spans="1:33" ht="30" customHeight="1">
      <c r="A2020" s="8881" t="s">
        <v>6955</v>
      </c>
      <c r="B2020" s="8883" t="s">
        <v>7669</v>
      </c>
      <c r="C2020" s="8843">
        <v>45373</v>
      </c>
      <c r="D2020" s="8843">
        <v>45379</v>
      </c>
      <c r="E2020" s="8864"/>
      <c r="F2020" s="8877"/>
      <c r="G2020" s="8849">
        <v>8591</v>
      </c>
      <c r="H2020" s="8849" t="s">
        <v>7670</v>
      </c>
      <c r="I2020" s="8849"/>
      <c r="J2020" s="8853" t="s">
        <v>7671</v>
      </c>
      <c r="K2020" s="8847" t="s">
        <v>7672</v>
      </c>
      <c r="L2020" s="2770" t="s">
        <v>28</v>
      </c>
      <c r="M2020" s="8868" t="s">
        <v>7694</v>
      </c>
      <c r="N2020" s="957"/>
      <c r="O2020" s="675">
        <v>2</v>
      </c>
      <c r="P2020" s="675">
        <v>2</v>
      </c>
      <c r="Q2020" s="8887" t="s">
        <v>7673</v>
      </c>
      <c r="R2020" s="8859"/>
      <c r="S2020" s="712"/>
      <c r="T2020" s="712"/>
      <c r="U2020" s="712"/>
      <c r="V2020" s="8849" t="s">
        <v>2073</v>
      </c>
      <c r="W2020" s="712"/>
      <c r="X2020" s="8849" t="s">
        <v>37</v>
      </c>
      <c r="Y2020" s="712"/>
      <c r="Z2020" s="8893" t="s">
        <v>45</v>
      </c>
      <c r="AA2020" s="592"/>
      <c r="AB2020" s="8909" t="s">
        <v>5543</v>
      </c>
      <c r="AC2020" s="8912">
        <v>0</v>
      </c>
      <c r="AD2020" s="722">
        <v>8019</v>
      </c>
      <c r="AE2020" s="8912">
        <f>SUM(AD2020*P2020+AD2021*P2021+AC2020)</f>
        <v>37422</v>
      </c>
      <c r="AF2020" s="334"/>
      <c r="AG2020" s="334"/>
    </row>
    <row r="2021" spans="1:33" ht="30" customHeight="1">
      <c r="A2021" s="8882"/>
      <c r="B2021" s="8884"/>
      <c r="C2021" s="8845"/>
      <c r="D2021" s="8845"/>
      <c r="E2021" s="8866"/>
      <c r="F2021" s="8878"/>
      <c r="G2021" s="8850"/>
      <c r="H2021" s="8850"/>
      <c r="I2021" s="8850"/>
      <c r="J2021" s="8885"/>
      <c r="K2021" s="8886"/>
      <c r="L2021" s="308" t="s">
        <v>7674</v>
      </c>
      <c r="M2021" s="8869"/>
      <c r="N2021" s="2756"/>
      <c r="O2021" s="772">
        <v>4</v>
      </c>
      <c r="P2021" s="772">
        <v>4</v>
      </c>
      <c r="Q2021" s="8888"/>
      <c r="R2021" s="8860"/>
      <c r="S2021" s="712"/>
      <c r="T2021" s="712"/>
      <c r="U2021" s="712"/>
      <c r="V2021" s="8850"/>
      <c r="W2021" s="712"/>
      <c r="X2021" s="8850"/>
      <c r="Y2021" s="712"/>
      <c r="Z2021" s="8894"/>
      <c r="AA2021" s="592"/>
      <c r="AB2021" s="8911"/>
      <c r="AC2021" s="8913"/>
      <c r="AD2021" s="722">
        <v>5346</v>
      </c>
      <c r="AE2021" s="8913"/>
      <c r="AF2021" s="334"/>
      <c r="AG2021" s="334"/>
    </row>
    <row r="2022" spans="1:33" ht="30" customHeight="1">
      <c r="A2022" s="1165" t="s">
        <v>6970</v>
      </c>
      <c r="B2022" s="5097" t="s">
        <v>7675</v>
      </c>
      <c r="C2022" s="764">
        <v>45373</v>
      </c>
      <c r="D2022" s="764">
        <v>45383</v>
      </c>
      <c r="E2022" s="593"/>
      <c r="F2022" s="769"/>
      <c r="G2022" s="710">
        <v>8604</v>
      </c>
      <c r="H2022" s="1091" t="s">
        <v>7676</v>
      </c>
      <c r="I2022" s="1091"/>
      <c r="J2022" s="1142" t="s">
        <v>7677</v>
      </c>
      <c r="K2022" s="1164" t="s">
        <v>5061</v>
      </c>
      <c r="L2022" s="781" t="s">
        <v>173</v>
      </c>
      <c r="M2022" s="771" t="s">
        <v>7695</v>
      </c>
      <c r="N2022" s="1166"/>
      <c r="O2022" s="772">
        <v>1</v>
      </c>
      <c r="P2022" s="772">
        <v>1</v>
      </c>
      <c r="Q2022" s="1167" t="s">
        <v>7678</v>
      </c>
      <c r="R2022" s="712"/>
      <c r="S2022" s="712"/>
      <c r="T2022" s="712"/>
      <c r="U2022" s="712"/>
      <c r="V2022" s="619" t="s">
        <v>2073</v>
      </c>
      <c r="W2022" s="712"/>
      <c r="X2022" s="619" t="s">
        <v>37</v>
      </c>
      <c r="Y2022" s="712"/>
      <c r="Z2022" s="726" t="s">
        <v>45</v>
      </c>
      <c r="AA2022" s="592"/>
      <c r="AB2022" s="3871" t="s">
        <v>5535</v>
      </c>
      <c r="AC2022" s="722">
        <v>2250</v>
      </c>
      <c r="AD2022" s="722">
        <v>7350</v>
      </c>
      <c r="AE2022" s="722">
        <f t="shared" ref="AE2022:AE2027" si="112">SUM(AD2022*P2022+AC2022)</f>
        <v>9600</v>
      </c>
      <c r="AF2022" s="26"/>
      <c r="AG2022" s="26"/>
    </row>
    <row r="2023" spans="1:33" ht="30" customHeight="1">
      <c r="A2023" s="1156" t="s">
        <v>6953</v>
      </c>
      <c r="B2023" s="5097" t="s">
        <v>7679</v>
      </c>
      <c r="C2023" s="764">
        <v>45372</v>
      </c>
      <c r="D2023" s="764">
        <v>45378</v>
      </c>
      <c r="E2023" s="593"/>
      <c r="F2023" s="833"/>
      <c r="G2023" s="710">
        <v>8599</v>
      </c>
      <c r="H2023" s="1091">
        <v>300</v>
      </c>
      <c r="I2023" s="1091"/>
      <c r="J2023" s="1142" t="s">
        <v>4251</v>
      </c>
      <c r="K2023" s="1164" t="s">
        <v>7680</v>
      </c>
      <c r="L2023" s="756" t="s">
        <v>173</v>
      </c>
      <c r="M2023" s="771" t="s">
        <v>7696</v>
      </c>
      <c r="N2023" s="1155"/>
      <c r="O2023" s="675">
        <v>1</v>
      </c>
      <c r="P2023" s="675">
        <v>1</v>
      </c>
      <c r="Q2023" s="1167" t="s">
        <v>7681</v>
      </c>
      <c r="R2023" s="712"/>
      <c r="S2023" s="712"/>
      <c r="T2023" s="712"/>
      <c r="U2023" s="712"/>
      <c r="V2023" s="1012" t="s">
        <v>2073</v>
      </c>
      <c r="W2023" s="712"/>
      <c r="X2023" s="1012" t="s">
        <v>37</v>
      </c>
      <c r="Y2023" s="712"/>
      <c r="Z2023" s="726" t="s">
        <v>45</v>
      </c>
      <c r="AA2023" s="592"/>
      <c r="AB2023" s="3871" t="s">
        <v>5543</v>
      </c>
      <c r="AC2023" s="722">
        <v>0</v>
      </c>
      <c r="AD2023" s="722">
        <v>6296.75</v>
      </c>
      <c r="AE2023" s="722">
        <f t="shared" si="112"/>
        <v>6296.75</v>
      </c>
      <c r="AF2023" s="26"/>
      <c r="AG2023" s="26"/>
    </row>
    <row r="2024" spans="1:33" ht="30" customHeight="1">
      <c r="A2024" s="1156" t="s">
        <v>6944</v>
      </c>
      <c r="B2024" s="5097" t="s">
        <v>7682</v>
      </c>
      <c r="C2024" s="764">
        <v>45372</v>
      </c>
      <c r="D2024" s="764">
        <v>45378</v>
      </c>
      <c r="E2024" s="655"/>
      <c r="F2024" s="833"/>
      <c r="G2024" s="710">
        <v>8639</v>
      </c>
      <c r="H2024" s="1091" t="s">
        <v>5059</v>
      </c>
      <c r="I2024" s="1091"/>
      <c r="J2024" s="1142" t="s">
        <v>7683</v>
      </c>
      <c r="K2024" s="1164" t="s">
        <v>7684</v>
      </c>
      <c r="L2024" s="756" t="s">
        <v>76</v>
      </c>
      <c r="M2024" s="771" t="s">
        <v>7697</v>
      </c>
      <c r="N2024" s="1155"/>
      <c r="O2024" s="675">
        <v>4</v>
      </c>
      <c r="P2024" s="675">
        <v>4</v>
      </c>
      <c r="Q2024" s="1167" t="s">
        <v>7685</v>
      </c>
      <c r="R2024" s="712"/>
      <c r="S2024" s="712"/>
      <c r="T2024" s="712"/>
      <c r="U2024" s="712"/>
      <c r="V2024" s="985" t="s">
        <v>2073</v>
      </c>
      <c r="W2024" s="712"/>
      <c r="X2024" s="619" t="s">
        <v>37</v>
      </c>
      <c r="Y2024" s="712"/>
      <c r="Z2024" s="726" t="s">
        <v>45</v>
      </c>
      <c r="AA2024" s="592"/>
      <c r="AB2024" s="3871" t="s">
        <v>5537</v>
      </c>
      <c r="AC2024" s="722">
        <v>0</v>
      </c>
      <c r="AD2024" s="722">
        <v>5639.58</v>
      </c>
      <c r="AE2024" s="722">
        <f t="shared" si="112"/>
        <v>22558.32</v>
      </c>
      <c r="AF2024" s="26"/>
      <c r="AG2024" s="26"/>
    </row>
    <row r="2025" spans="1:33" ht="30" customHeight="1">
      <c r="A2025" s="1156" t="s">
        <v>6900</v>
      </c>
      <c r="B2025" s="5097" t="s">
        <v>7699</v>
      </c>
      <c r="C2025" s="764">
        <v>45373</v>
      </c>
      <c r="D2025" s="764">
        <v>45379</v>
      </c>
      <c r="E2025" s="655"/>
      <c r="F2025" s="833"/>
      <c r="G2025" s="710">
        <v>8625</v>
      </c>
      <c r="H2025" s="1091" t="s">
        <v>7700</v>
      </c>
      <c r="I2025" s="1091"/>
      <c r="J2025" s="1142" t="s">
        <v>7701</v>
      </c>
      <c r="K2025" s="1164" t="s">
        <v>7702</v>
      </c>
      <c r="L2025" s="756" t="s">
        <v>28</v>
      </c>
      <c r="M2025" s="771" t="s">
        <v>7726</v>
      </c>
      <c r="N2025" s="1155"/>
      <c r="O2025" s="675">
        <v>2</v>
      </c>
      <c r="P2025" s="675">
        <v>2</v>
      </c>
      <c r="Q2025" s="1167" t="s">
        <v>7703</v>
      </c>
      <c r="R2025" s="712"/>
      <c r="S2025" s="712"/>
      <c r="T2025" s="712"/>
      <c r="U2025" s="712"/>
      <c r="V2025" s="619" t="s">
        <v>2073</v>
      </c>
      <c r="W2025" s="712"/>
      <c r="X2025" s="619" t="s">
        <v>37</v>
      </c>
      <c r="Y2025" s="712"/>
      <c r="Z2025" s="3786" t="s">
        <v>45</v>
      </c>
      <c r="AA2025" s="592"/>
      <c r="AB2025" s="847" t="s">
        <v>5541</v>
      </c>
      <c r="AC2025" s="722">
        <v>0</v>
      </c>
      <c r="AD2025" s="722">
        <v>5940</v>
      </c>
      <c r="AE2025" s="722">
        <f t="shared" si="112"/>
        <v>11880</v>
      </c>
      <c r="AF2025" s="26"/>
      <c r="AG2025" s="26"/>
    </row>
    <row r="2026" spans="1:33" ht="30" customHeight="1">
      <c r="A2026" s="1156" t="s">
        <v>6900</v>
      </c>
      <c r="B2026" s="5097" t="s">
        <v>7704</v>
      </c>
      <c r="C2026" s="764">
        <v>45376</v>
      </c>
      <c r="D2026" s="764">
        <v>45380</v>
      </c>
      <c r="E2026" s="655"/>
      <c r="F2026" s="833"/>
      <c r="G2026" s="710">
        <v>8625</v>
      </c>
      <c r="H2026" s="1091" t="s">
        <v>2545</v>
      </c>
      <c r="I2026" s="1091"/>
      <c r="J2026" s="1142" t="s">
        <v>7705</v>
      </c>
      <c r="K2026" s="1164" t="s">
        <v>7706</v>
      </c>
      <c r="L2026" s="756" t="s">
        <v>128</v>
      </c>
      <c r="M2026" s="771" t="s">
        <v>7727</v>
      </c>
      <c r="N2026" s="1155"/>
      <c r="O2026" s="675">
        <v>3</v>
      </c>
      <c r="P2026" s="675">
        <v>3</v>
      </c>
      <c r="Q2026" s="1167" t="s">
        <v>7707</v>
      </c>
      <c r="R2026" s="712"/>
      <c r="S2026" s="712"/>
      <c r="T2026" s="712"/>
      <c r="U2026" s="712"/>
      <c r="V2026" s="619" t="s">
        <v>2073</v>
      </c>
      <c r="W2026" s="712"/>
      <c r="X2026" s="619" t="s">
        <v>37</v>
      </c>
      <c r="Y2026" s="712"/>
      <c r="Z2026" s="3785" t="s">
        <v>45</v>
      </c>
      <c r="AA2026" s="592"/>
      <c r="AB2026" s="847" t="s">
        <v>5537</v>
      </c>
      <c r="AC2026" s="722">
        <v>0</v>
      </c>
      <c r="AD2026" s="722">
        <v>5940</v>
      </c>
      <c r="AE2026" s="722">
        <f t="shared" si="112"/>
        <v>17820</v>
      </c>
      <c r="AF2026" s="26"/>
      <c r="AG2026" s="26"/>
    </row>
    <row r="2027" spans="1:33" ht="30" customHeight="1">
      <c r="A2027" s="1156" t="s">
        <v>6952</v>
      </c>
      <c r="B2027" s="5097" t="s">
        <v>7708</v>
      </c>
      <c r="C2027" s="764">
        <v>45373</v>
      </c>
      <c r="D2027" s="764">
        <v>45380</v>
      </c>
      <c r="E2027" s="655"/>
      <c r="F2027" s="833"/>
      <c r="G2027" s="710"/>
      <c r="H2027" s="1091"/>
      <c r="I2027" s="1091" t="s">
        <v>92</v>
      </c>
      <c r="J2027" s="1142" t="s">
        <v>7709</v>
      </c>
      <c r="K2027" s="1164" t="s">
        <v>7710</v>
      </c>
      <c r="L2027" s="756" t="s">
        <v>406</v>
      </c>
      <c r="M2027" s="771" t="s">
        <v>7728</v>
      </c>
      <c r="N2027" s="1155"/>
      <c r="O2027" s="675">
        <v>9</v>
      </c>
      <c r="P2027" s="675">
        <v>9</v>
      </c>
      <c r="Q2027" s="1167" t="s">
        <v>7711</v>
      </c>
      <c r="R2027" s="712"/>
      <c r="S2027" s="712"/>
      <c r="T2027" s="712"/>
      <c r="U2027" s="712"/>
      <c r="V2027" s="619" t="s">
        <v>2073</v>
      </c>
      <c r="W2027" s="712"/>
      <c r="X2027" s="619" t="s">
        <v>37</v>
      </c>
      <c r="Y2027" s="712"/>
      <c r="Z2027" s="3805" t="s">
        <v>45</v>
      </c>
      <c r="AA2027" s="592"/>
      <c r="AB2027" s="847" t="s">
        <v>5539</v>
      </c>
      <c r="AC2027" s="722">
        <v>0</v>
      </c>
      <c r="AD2027" s="722">
        <v>7938</v>
      </c>
      <c r="AE2027" s="722">
        <f t="shared" si="112"/>
        <v>71442</v>
      </c>
      <c r="AF2027" s="26"/>
      <c r="AG2027" s="26"/>
    </row>
    <row r="2028" spans="1:33" ht="30" customHeight="1">
      <c r="A2028" s="1150" t="s">
        <v>6975</v>
      </c>
      <c r="B2028" s="8883" t="s">
        <v>7712</v>
      </c>
      <c r="C2028" s="8843">
        <v>45373</v>
      </c>
      <c r="D2028" s="8843">
        <v>45413</v>
      </c>
      <c r="E2028" s="8864"/>
      <c r="F2028" s="8877"/>
      <c r="G2028" s="8849">
        <v>17</v>
      </c>
      <c r="H2028" s="8849">
        <v>229</v>
      </c>
      <c r="I2028" s="8849"/>
      <c r="J2028" s="8853" t="s">
        <v>7713</v>
      </c>
      <c r="K2028" s="8847" t="s">
        <v>7714</v>
      </c>
      <c r="L2028" s="1144" t="s">
        <v>76</v>
      </c>
      <c r="M2028" s="8868" t="s">
        <v>7729</v>
      </c>
      <c r="N2028" s="957" t="s">
        <v>3952</v>
      </c>
      <c r="O2028" s="679">
        <v>4</v>
      </c>
      <c r="P2028" s="679">
        <v>4</v>
      </c>
      <c r="Q2028" s="8887" t="s">
        <v>7715</v>
      </c>
      <c r="R2028" s="8859"/>
      <c r="S2028" s="712"/>
      <c r="T2028" s="712"/>
      <c r="U2028" s="712"/>
      <c r="V2028" s="8849" t="s">
        <v>2073</v>
      </c>
      <c r="W2028" s="712"/>
      <c r="X2028" s="8849" t="s">
        <v>37</v>
      </c>
      <c r="Y2028" s="712"/>
      <c r="Z2028" s="9010" t="s">
        <v>45</v>
      </c>
      <c r="AA2028" s="592"/>
      <c r="AB2028" s="8907" t="s">
        <v>5586</v>
      </c>
      <c r="AC2028" s="8912">
        <v>2250</v>
      </c>
      <c r="AD2028" s="722">
        <v>6643.53</v>
      </c>
      <c r="AE2028" s="8912">
        <f>SUM(AD2028*P2028+AD2029*P2029+AC2028)</f>
        <v>28824.12</v>
      </c>
      <c r="AF2028" s="334"/>
      <c r="AG2028" s="334"/>
    </row>
    <row r="2029" spans="1:33" ht="30" customHeight="1">
      <c r="A2029" s="1153" t="s">
        <v>6975</v>
      </c>
      <c r="B2029" s="8889"/>
      <c r="C2029" s="8845"/>
      <c r="D2029" s="8845"/>
      <c r="E2029" s="8866"/>
      <c r="F2029" s="8878"/>
      <c r="G2029" s="8850"/>
      <c r="H2029" s="8850"/>
      <c r="I2029" s="8850"/>
      <c r="J2029" s="8854"/>
      <c r="K2029" s="8848"/>
      <c r="L2029" s="458" t="s">
        <v>1147</v>
      </c>
      <c r="M2029" s="8869"/>
      <c r="N2029" s="957" t="s">
        <v>3956</v>
      </c>
      <c r="O2029" s="675">
        <v>1</v>
      </c>
      <c r="P2029" s="675">
        <v>1</v>
      </c>
      <c r="Q2029" s="8892"/>
      <c r="R2029" s="8860"/>
      <c r="S2029" s="712"/>
      <c r="T2029" s="712"/>
      <c r="U2029" s="712"/>
      <c r="V2029" s="8850"/>
      <c r="W2029" s="712"/>
      <c r="X2029" s="8850"/>
      <c r="Y2029" s="712"/>
      <c r="Z2029" s="8894"/>
      <c r="AA2029" s="592"/>
      <c r="AB2029" s="8908"/>
      <c r="AC2029" s="8913"/>
      <c r="AD2029" s="722"/>
      <c r="AE2029" s="8913"/>
      <c r="AF2029" s="419"/>
      <c r="AG2029" s="419"/>
    </row>
    <row r="2030" spans="1:33" ht="30" customHeight="1">
      <c r="A2030" s="1156" t="s">
        <v>6975</v>
      </c>
      <c r="B2030" s="5097" t="s">
        <v>7716</v>
      </c>
      <c r="C2030" s="764">
        <v>45376</v>
      </c>
      <c r="D2030" s="764">
        <v>45380</v>
      </c>
      <c r="E2030" s="655"/>
      <c r="F2030" s="833"/>
      <c r="G2030" s="710">
        <v>17</v>
      </c>
      <c r="H2030" s="1091"/>
      <c r="I2030" s="1091" t="s">
        <v>92</v>
      </c>
      <c r="J2030" s="1142" t="s">
        <v>4739</v>
      </c>
      <c r="K2030" s="1164" t="s">
        <v>7717</v>
      </c>
      <c r="L2030" s="756" t="s">
        <v>173</v>
      </c>
      <c r="M2030" s="771" t="s">
        <v>7730</v>
      </c>
      <c r="N2030" s="1155"/>
      <c r="O2030" s="675">
        <v>1</v>
      </c>
      <c r="P2030" s="675">
        <v>1</v>
      </c>
      <c r="Q2030" s="1167" t="s">
        <v>7718</v>
      </c>
      <c r="R2030" s="712"/>
      <c r="S2030" s="712"/>
      <c r="T2030" s="712"/>
      <c r="U2030" s="712"/>
      <c r="V2030" s="619" t="s">
        <v>2073</v>
      </c>
      <c r="W2030" s="712"/>
      <c r="X2030" s="619" t="s">
        <v>37</v>
      </c>
      <c r="Y2030" s="712"/>
      <c r="Z2030" s="726" t="s">
        <v>45</v>
      </c>
      <c r="AA2030" s="592"/>
      <c r="AB2030" s="847" t="s">
        <v>5543</v>
      </c>
      <c r="AC2030" s="722">
        <v>0</v>
      </c>
      <c r="AD2030" s="722">
        <v>6643.53</v>
      </c>
      <c r="AE2030" s="722">
        <f t="shared" ref="AE2030:AE2038" si="113">SUM(AD2030*P2030+AC2030)</f>
        <v>6643.53</v>
      </c>
      <c r="AF2030" s="26"/>
      <c r="AG2030" s="26"/>
    </row>
    <row r="2031" spans="1:33" ht="30" customHeight="1">
      <c r="A2031" s="1156" t="s">
        <v>6953</v>
      </c>
      <c r="B2031" s="5097" t="s">
        <v>7719</v>
      </c>
      <c r="C2031" s="764">
        <v>45376</v>
      </c>
      <c r="D2031" s="764">
        <v>45384</v>
      </c>
      <c r="E2031" s="655"/>
      <c r="F2031" s="833"/>
      <c r="G2031" s="710">
        <v>8599</v>
      </c>
      <c r="H2031" s="1091">
        <v>234</v>
      </c>
      <c r="I2031" s="1091"/>
      <c r="J2031" s="1142" t="s">
        <v>7720</v>
      </c>
      <c r="K2031" s="1164" t="s">
        <v>7179</v>
      </c>
      <c r="L2031" s="756" t="s">
        <v>76</v>
      </c>
      <c r="M2031" s="771" t="s">
        <v>7731</v>
      </c>
      <c r="N2031" s="1155"/>
      <c r="O2031" s="675">
        <v>4</v>
      </c>
      <c r="P2031" s="119">
        <v>6</v>
      </c>
      <c r="Q2031" s="1167" t="s">
        <v>7721</v>
      </c>
      <c r="R2031" s="712"/>
      <c r="S2031" s="712"/>
      <c r="T2031" s="712"/>
      <c r="U2031" s="712"/>
      <c r="V2031" s="1024" t="s">
        <v>2073</v>
      </c>
      <c r="W2031" s="712"/>
      <c r="X2031" s="639" t="s">
        <v>37</v>
      </c>
      <c r="Y2031" s="712"/>
      <c r="Z2031" s="3785" t="s">
        <v>45</v>
      </c>
      <c r="AA2031" s="592"/>
      <c r="AB2031" s="847" t="s">
        <v>5535</v>
      </c>
      <c r="AC2031" s="722">
        <v>2250</v>
      </c>
      <c r="AD2031" s="722">
        <v>6296.75</v>
      </c>
      <c r="AE2031" s="722">
        <f t="shared" si="113"/>
        <v>40030.5</v>
      </c>
      <c r="AF2031" s="26"/>
      <c r="AG2031" s="26"/>
    </row>
    <row r="2032" spans="1:33" ht="30" customHeight="1">
      <c r="A2032" s="3525" t="s">
        <v>6966</v>
      </c>
      <c r="B2032" s="5655" t="s">
        <v>7722</v>
      </c>
      <c r="C2032" s="764">
        <v>45373</v>
      </c>
      <c r="D2032" s="764">
        <v>45380</v>
      </c>
      <c r="E2032" s="655"/>
      <c r="F2032" s="833"/>
      <c r="G2032" s="710">
        <v>5940</v>
      </c>
      <c r="H2032" s="1091" t="s">
        <v>977</v>
      </c>
      <c r="I2032" s="1091"/>
      <c r="J2032" s="3527" t="s">
        <v>7723</v>
      </c>
      <c r="K2032" s="1164" t="s">
        <v>7724</v>
      </c>
      <c r="L2032" s="756" t="s">
        <v>3109</v>
      </c>
      <c r="M2032" s="771" t="s">
        <v>7732</v>
      </c>
      <c r="N2032" s="1155"/>
      <c r="O2032" s="675">
        <v>11</v>
      </c>
      <c r="P2032" s="675">
        <v>11</v>
      </c>
      <c r="Q2032" s="1167" t="s">
        <v>7725</v>
      </c>
      <c r="R2032" s="712"/>
      <c r="S2032" s="712"/>
      <c r="T2032" s="712"/>
      <c r="U2032" s="712"/>
      <c r="V2032" s="619" t="s">
        <v>2073</v>
      </c>
      <c r="W2032" s="712"/>
      <c r="X2032" s="959" t="s">
        <v>37</v>
      </c>
      <c r="Y2032" s="712"/>
      <c r="Z2032" s="3779" t="s">
        <v>45</v>
      </c>
      <c r="AA2032" s="592"/>
      <c r="AB2032" s="847" t="s">
        <v>5539</v>
      </c>
      <c r="AC2032" s="722">
        <v>0</v>
      </c>
      <c r="AD2032" s="722">
        <v>11385</v>
      </c>
      <c r="AE2032" s="722">
        <f t="shared" si="113"/>
        <v>125235</v>
      </c>
      <c r="AF2032" s="26"/>
      <c r="AG2032" s="26"/>
    </row>
    <row r="2033" spans="1:33" ht="30" customHeight="1">
      <c r="A2033" s="1156" t="s">
        <v>6903</v>
      </c>
      <c r="B2033" s="5097" t="s">
        <v>7733</v>
      </c>
      <c r="C2033" s="764">
        <v>45376</v>
      </c>
      <c r="D2033" s="764">
        <v>45385</v>
      </c>
      <c r="E2033" s="593"/>
      <c r="F2033" s="833"/>
      <c r="G2033" s="710">
        <v>8629</v>
      </c>
      <c r="H2033" s="1091" t="s">
        <v>7734</v>
      </c>
      <c r="I2033" s="1091"/>
      <c r="J2033" s="1142" t="s">
        <v>7735</v>
      </c>
      <c r="K2033" s="1164" t="s">
        <v>4140</v>
      </c>
      <c r="L2033" s="756" t="s">
        <v>28</v>
      </c>
      <c r="M2033" s="771" t="s">
        <v>7755</v>
      </c>
      <c r="N2033" s="1155"/>
      <c r="O2033" s="675">
        <v>2</v>
      </c>
      <c r="P2033" s="675">
        <v>2</v>
      </c>
      <c r="Q2033" s="1167" t="s">
        <v>7736</v>
      </c>
      <c r="R2033" s="712"/>
      <c r="S2033" s="712"/>
      <c r="T2033" s="712"/>
      <c r="U2033" s="712"/>
      <c r="V2033" s="1021" t="s">
        <v>2073</v>
      </c>
      <c r="W2033" s="712"/>
      <c r="X2033" s="1021" t="s">
        <v>37</v>
      </c>
      <c r="Y2033" s="712"/>
      <c r="Z2033" s="726" t="s">
        <v>45</v>
      </c>
      <c r="AA2033" s="592"/>
      <c r="AB2033" s="847" t="s">
        <v>5585</v>
      </c>
      <c r="AC2033" s="722">
        <v>0</v>
      </c>
      <c r="AD2033" s="722">
        <v>7475</v>
      </c>
      <c r="AE2033" s="722">
        <f t="shared" si="113"/>
        <v>14950</v>
      </c>
      <c r="AF2033" s="26"/>
      <c r="AG2033" s="26"/>
    </row>
    <row r="2034" spans="1:33" ht="30" customHeight="1">
      <c r="A2034" s="1156" t="s">
        <v>6959</v>
      </c>
      <c r="B2034" s="8890" t="s">
        <v>7737</v>
      </c>
      <c r="C2034" s="8843">
        <v>45376</v>
      </c>
      <c r="D2034" s="8843">
        <v>45384</v>
      </c>
      <c r="E2034" s="8864"/>
      <c r="F2034" s="8877"/>
      <c r="G2034" s="8849">
        <v>8634</v>
      </c>
      <c r="H2034" s="8988" t="s">
        <v>7738</v>
      </c>
      <c r="I2034" s="8988"/>
      <c r="J2034" s="8855" t="s">
        <v>7739</v>
      </c>
      <c r="K2034" s="9000" t="s">
        <v>6843</v>
      </c>
      <c r="L2034" s="756" t="s">
        <v>7674</v>
      </c>
      <c r="M2034" s="8868" t="s">
        <v>7756</v>
      </c>
      <c r="N2034" s="8982"/>
      <c r="O2034" s="675">
        <v>4</v>
      </c>
      <c r="P2034" s="119">
        <v>2</v>
      </c>
      <c r="Q2034" s="8986" t="s">
        <v>7740</v>
      </c>
      <c r="R2034" s="8859"/>
      <c r="S2034" s="712"/>
      <c r="T2034" s="712"/>
      <c r="U2034" s="712"/>
      <c r="V2034" s="8849" t="s">
        <v>2073</v>
      </c>
      <c r="W2034" s="712"/>
      <c r="X2034" s="8849" t="s">
        <v>37</v>
      </c>
      <c r="Y2034" s="712"/>
      <c r="Z2034" s="8893" t="s">
        <v>45</v>
      </c>
      <c r="AA2034" s="592"/>
      <c r="AB2034" s="8907" t="s">
        <v>5537</v>
      </c>
      <c r="AC2034" s="8912">
        <v>2250</v>
      </c>
      <c r="AD2034" s="722">
        <v>4851</v>
      </c>
      <c r="AE2034" s="8912">
        <f>SUM(AD2034*P2034+AD2035*P2035+AC2034)</f>
        <v>26802</v>
      </c>
      <c r="AF2034" s="26"/>
      <c r="AG2034" s="26"/>
    </row>
    <row r="2035" spans="1:33" ht="30" customHeight="1">
      <c r="A2035" s="1156" t="s">
        <v>6959</v>
      </c>
      <c r="B2035" s="8891"/>
      <c r="C2035" s="8845"/>
      <c r="D2035" s="8845"/>
      <c r="E2035" s="8866"/>
      <c r="F2035" s="8878"/>
      <c r="G2035" s="8850"/>
      <c r="H2035" s="8989"/>
      <c r="I2035" s="8989"/>
      <c r="J2035" s="8856"/>
      <c r="K2035" s="9001"/>
      <c r="L2035" s="308" t="s">
        <v>28</v>
      </c>
      <c r="M2035" s="8869"/>
      <c r="N2035" s="8983"/>
      <c r="O2035" s="675">
        <v>2</v>
      </c>
      <c r="P2035" s="675">
        <v>2</v>
      </c>
      <c r="Q2035" s="8987"/>
      <c r="R2035" s="8860"/>
      <c r="S2035" s="712"/>
      <c r="T2035" s="712"/>
      <c r="U2035" s="712"/>
      <c r="V2035" s="8850"/>
      <c r="W2035" s="712"/>
      <c r="X2035" s="8850"/>
      <c r="Y2035" s="712"/>
      <c r="Z2035" s="8894"/>
      <c r="AA2035" s="592"/>
      <c r="AB2035" s="8908"/>
      <c r="AC2035" s="8913"/>
      <c r="AD2035" s="722">
        <v>7425</v>
      </c>
      <c r="AE2035" s="8913"/>
      <c r="AF2035" s="26"/>
      <c r="AG2035" s="26"/>
    </row>
    <row r="2036" spans="1:33" ht="30" customHeight="1">
      <c r="A2036" s="1156" t="s">
        <v>6902</v>
      </c>
      <c r="B2036" s="5097" t="s">
        <v>7741</v>
      </c>
      <c r="C2036" s="764">
        <v>45376</v>
      </c>
      <c r="D2036" s="764">
        <v>45380</v>
      </c>
      <c r="E2036" s="593"/>
      <c r="F2036" s="833"/>
      <c r="G2036" s="710">
        <v>8605</v>
      </c>
      <c r="H2036" s="1091" t="s">
        <v>4665</v>
      </c>
      <c r="I2036" s="1091"/>
      <c r="J2036" s="1142" t="s">
        <v>7742</v>
      </c>
      <c r="K2036" s="1164" t="s">
        <v>7224</v>
      </c>
      <c r="L2036" s="756" t="s">
        <v>173</v>
      </c>
      <c r="M2036" s="771" t="s">
        <v>7757</v>
      </c>
      <c r="N2036" s="1155"/>
      <c r="O2036" s="675">
        <v>1</v>
      </c>
      <c r="P2036" s="675">
        <v>1</v>
      </c>
      <c r="Q2036" s="1167" t="s">
        <v>7743</v>
      </c>
      <c r="R2036" s="712"/>
      <c r="S2036" s="712"/>
      <c r="T2036" s="712"/>
      <c r="U2036" s="712"/>
      <c r="V2036" s="1020" t="s">
        <v>2073</v>
      </c>
      <c r="W2036" s="712"/>
      <c r="X2036" s="1020" t="s">
        <v>37</v>
      </c>
      <c r="Y2036" s="712"/>
      <c r="Z2036" s="3785" t="s">
        <v>45</v>
      </c>
      <c r="AA2036" s="592"/>
      <c r="AB2036" s="847" t="s">
        <v>5541</v>
      </c>
      <c r="AC2036" s="722">
        <v>0</v>
      </c>
      <c r="AD2036" s="722">
        <v>6401.34</v>
      </c>
      <c r="AE2036" s="722">
        <f t="shared" si="113"/>
        <v>6401.34</v>
      </c>
      <c r="AF2036" s="26"/>
      <c r="AG2036" s="26"/>
    </row>
    <row r="2037" spans="1:33" ht="30" customHeight="1">
      <c r="A2037" s="1156" t="s">
        <v>6970</v>
      </c>
      <c r="B2037" s="5097" t="s">
        <v>7744</v>
      </c>
      <c r="C2037" s="764">
        <v>45377</v>
      </c>
      <c r="D2037" s="764">
        <v>45383</v>
      </c>
      <c r="E2037" s="655"/>
      <c r="F2037" s="833"/>
      <c r="G2037" s="710"/>
      <c r="H2037" s="1091"/>
      <c r="I2037" s="1091" t="s">
        <v>92</v>
      </c>
      <c r="J2037" s="1142" t="s">
        <v>7255</v>
      </c>
      <c r="K2037" s="1164" t="s">
        <v>7745</v>
      </c>
      <c r="L2037" s="756" t="s">
        <v>76</v>
      </c>
      <c r="M2037" s="771" t="s">
        <v>7758</v>
      </c>
      <c r="N2037" s="1155"/>
      <c r="O2037" s="675">
        <v>4</v>
      </c>
      <c r="P2037" s="675">
        <v>4</v>
      </c>
      <c r="Q2037" s="1167" t="s">
        <v>7746</v>
      </c>
      <c r="R2037" s="712"/>
      <c r="S2037" s="712"/>
      <c r="T2037" s="712"/>
      <c r="U2037" s="712"/>
      <c r="V2037" s="1025" t="s">
        <v>2073</v>
      </c>
      <c r="W2037" s="712"/>
      <c r="X2037" s="1025" t="s">
        <v>37</v>
      </c>
      <c r="Y2037" s="712"/>
      <c r="Z2037" s="726" t="s">
        <v>45</v>
      </c>
      <c r="AA2037" s="592"/>
      <c r="AB2037" s="847" t="s">
        <v>5539</v>
      </c>
      <c r="AC2037" s="722">
        <v>0</v>
      </c>
      <c r="AD2037" s="722">
        <v>7350</v>
      </c>
      <c r="AE2037" s="722">
        <f t="shared" si="113"/>
        <v>29400</v>
      </c>
      <c r="AF2037" s="26"/>
      <c r="AG2037" s="26"/>
    </row>
    <row r="2038" spans="1:33" ht="30" customHeight="1">
      <c r="A2038" s="1156" t="s">
        <v>6944</v>
      </c>
      <c r="B2038" s="5097" t="s">
        <v>7747</v>
      </c>
      <c r="C2038" s="764">
        <v>45376</v>
      </c>
      <c r="D2038" s="764">
        <v>45380</v>
      </c>
      <c r="E2038" s="655"/>
      <c r="F2038" s="833"/>
      <c r="G2038" s="710">
        <v>8639</v>
      </c>
      <c r="H2038" s="1091" t="s">
        <v>5059</v>
      </c>
      <c r="I2038" s="1091"/>
      <c r="J2038" s="1142" t="s">
        <v>7748</v>
      </c>
      <c r="K2038" s="1164" t="s">
        <v>7749</v>
      </c>
      <c r="L2038" s="756" t="s">
        <v>173</v>
      </c>
      <c r="M2038" s="771" t="s">
        <v>7759</v>
      </c>
      <c r="N2038" s="1155"/>
      <c r="O2038" s="675">
        <v>1</v>
      </c>
      <c r="P2038" s="675">
        <v>1</v>
      </c>
      <c r="Q2038" s="1167" t="s">
        <v>7750</v>
      </c>
      <c r="R2038" s="712"/>
      <c r="S2038" s="712"/>
      <c r="T2038" s="712"/>
      <c r="U2038" s="712"/>
      <c r="V2038" s="985" t="s">
        <v>2073</v>
      </c>
      <c r="W2038" s="712"/>
      <c r="X2038" s="619" t="s">
        <v>37</v>
      </c>
      <c r="Y2038" s="712"/>
      <c r="Z2038" s="3785" t="s">
        <v>45</v>
      </c>
      <c r="AA2038" s="592"/>
      <c r="AB2038" s="847" t="s">
        <v>5535</v>
      </c>
      <c r="AC2038" s="722">
        <v>0</v>
      </c>
      <c r="AD2038" s="722">
        <v>5639.58</v>
      </c>
      <c r="AE2038" s="722">
        <f t="shared" si="113"/>
        <v>5639.58</v>
      </c>
      <c r="AF2038" s="26"/>
      <c r="AG2038" s="26"/>
    </row>
    <row r="2039" spans="1:33" ht="30" customHeight="1">
      <c r="A2039" s="1150" t="s">
        <v>6966</v>
      </c>
      <c r="B2039" s="8883" t="s">
        <v>7751</v>
      </c>
      <c r="C2039" s="8843">
        <v>45376</v>
      </c>
      <c r="D2039" s="8843">
        <v>45439</v>
      </c>
      <c r="E2039" s="8864"/>
      <c r="F2039" s="8877"/>
      <c r="G2039" s="8849"/>
      <c r="H2039" s="8849"/>
      <c r="I2039" s="8849" t="s">
        <v>92</v>
      </c>
      <c r="J2039" s="8853" t="s">
        <v>7752</v>
      </c>
      <c r="K2039" s="8847" t="s">
        <v>7753</v>
      </c>
      <c r="L2039" s="1144" t="s">
        <v>179</v>
      </c>
      <c r="M2039" s="8868" t="s">
        <v>7760</v>
      </c>
      <c r="N2039" s="957" t="s">
        <v>3952</v>
      </c>
      <c r="O2039" s="679">
        <v>8</v>
      </c>
      <c r="P2039" s="679">
        <v>8</v>
      </c>
      <c r="Q2039" s="8887" t="s">
        <v>7754</v>
      </c>
      <c r="R2039" s="8859"/>
      <c r="S2039" s="712"/>
      <c r="T2039" s="712"/>
      <c r="U2039" s="712"/>
      <c r="V2039" s="8903" t="s">
        <v>2073</v>
      </c>
      <c r="W2039" s="712"/>
      <c r="X2039" s="8903" t="s">
        <v>37</v>
      </c>
      <c r="Y2039" s="712"/>
      <c r="Z2039" s="8918" t="s">
        <v>45</v>
      </c>
      <c r="AA2039" s="592"/>
      <c r="AB2039" s="8907" t="s">
        <v>5583</v>
      </c>
      <c r="AC2039" s="8912">
        <v>0</v>
      </c>
      <c r="AD2039" s="722">
        <v>11385</v>
      </c>
      <c r="AE2039" s="8912">
        <f>SUM(AD2039*P2039+AD2040*P2040+AC2039)</f>
        <v>185130</v>
      </c>
      <c r="AF2039" s="334"/>
      <c r="AG2039" s="334"/>
    </row>
    <row r="2040" spans="1:33" ht="30" customHeight="1">
      <c r="A2040" s="1153" t="s">
        <v>6966</v>
      </c>
      <c r="B2040" s="8889"/>
      <c r="C2040" s="8845"/>
      <c r="D2040" s="8845"/>
      <c r="E2040" s="8866"/>
      <c r="F2040" s="8878"/>
      <c r="G2040" s="8850"/>
      <c r="H2040" s="8850"/>
      <c r="I2040" s="8850"/>
      <c r="J2040" s="8854"/>
      <c r="K2040" s="8848"/>
      <c r="L2040" s="416" t="s">
        <v>2010</v>
      </c>
      <c r="M2040" s="8869"/>
      <c r="N2040" s="957" t="s">
        <v>3955</v>
      </c>
      <c r="O2040" s="675">
        <v>1</v>
      </c>
      <c r="P2040" s="675">
        <v>1</v>
      </c>
      <c r="Q2040" s="8892"/>
      <c r="R2040" s="8860"/>
      <c r="S2040" s="712"/>
      <c r="T2040" s="712"/>
      <c r="U2040" s="712"/>
      <c r="V2040" s="8850"/>
      <c r="W2040" s="712"/>
      <c r="X2040" s="8850"/>
      <c r="Y2040" s="712"/>
      <c r="Z2040" s="8894"/>
      <c r="AA2040" s="592"/>
      <c r="AB2040" s="8908"/>
      <c r="AC2040" s="8913"/>
      <c r="AD2040" s="722">
        <v>94050</v>
      </c>
      <c r="AE2040" s="8913"/>
      <c r="AF2040" s="419"/>
      <c r="AG2040" s="419"/>
    </row>
    <row r="2041" spans="1:33" ht="30" customHeight="1">
      <c r="A2041" s="1156" t="s">
        <v>6946</v>
      </c>
      <c r="B2041" s="5097" t="s">
        <v>7761</v>
      </c>
      <c r="C2041" s="764">
        <v>45377</v>
      </c>
      <c r="D2041" s="764">
        <v>45385</v>
      </c>
      <c r="E2041" s="593"/>
      <c r="F2041" s="833"/>
      <c r="G2041" s="710">
        <v>8626</v>
      </c>
      <c r="H2041" s="1091" t="s">
        <v>7762</v>
      </c>
      <c r="I2041" s="2530" t="s">
        <v>25</v>
      </c>
      <c r="J2041" s="1142" t="s">
        <v>7763</v>
      </c>
      <c r="K2041" s="1164" t="s">
        <v>7764</v>
      </c>
      <c r="L2041" s="756" t="s">
        <v>7765</v>
      </c>
      <c r="M2041" s="771" t="s">
        <v>7782</v>
      </c>
      <c r="N2041" s="1155" t="s">
        <v>5039</v>
      </c>
      <c r="O2041" s="675">
        <v>8</v>
      </c>
      <c r="P2041" s="675">
        <v>8</v>
      </c>
      <c r="Q2041" s="1167" t="s">
        <v>7766</v>
      </c>
      <c r="R2041" s="712"/>
      <c r="S2041" s="712"/>
      <c r="T2041" s="712"/>
      <c r="U2041" s="712"/>
      <c r="V2041" s="1008" t="s">
        <v>2073</v>
      </c>
      <c r="W2041" s="712"/>
      <c r="X2041" s="787" t="s">
        <v>37</v>
      </c>
      <c r="Y2041" s="712"/>
      <c r="Z2041" s="3828" t="s">
        <v>45</v>
      </c>
      <c r="AA2041" s="592"/>
      <c r="AB2041" s="847" t="s">
        <v>5535</v>
      </c>
      <c r="AC2041" s="722">
        <v>0</v>
      </c>
      <c r="AD2041" s="722">
        <v>13688</v>
      </c>
      <c r="AE2041" s="722">
        <f t="shared" ref="AE2041:AE2042" si="114">SUM(AD2041*P2041+AC2041)</f>
        <v>109504</v>
      </c>
      <c r="AF2041" s="26"/>
      <c r="AG2041" s="26"/>
    </row>
    <row r="2042" spans="1:33" ht="30" customHeight="1">
      <c r="A2042" s="1156" t="s">
        <v>6975</v>
      </c>
      <c r="B2042" s="5097" t="s">
        <v>7767</v>
      </c>
      <c r="C2042" s="764">
        <v>45378</v>
      </c>
      <c r="D2042" s="764">
        <v>45384</v>
      </c>
      <c r="E2042" s="655"/>
      <c r="F2042" s="833"/>
      <c r="G2042" s="710">
        <v>17</v>
      </c>
      <c r="H2042" s="1091"/>
      <c r="I2042" s="1091" t="s">
        <v>92</v>
      </c>
      <c r="J2042" s="1142" t="s">
        <v>7192</v>
      </c>
      <c r="K2042" s="1164" t="s">
        <v>7768</v>
      </c>
      <c r="L2042" s="756" t="s">
        <v>28</v>
      </c>
      <c r="M2042" s="771" t="s">
        <v>7783</v>
      </c>
      <c r="N2042" s="1155"/>
      <c r="O2042" s="675">
        <v>2</v>
      </c>
      <c r="P2042" s="119">
        <v>4</v>
      </c>
      <c r="Q2042" s="1167" t="s">
        <v>7769</v>
      </c>
      <c r="R2042" s="712"/>
      <c r="S2042" s="712"/>
      <c r="T2042" s="712"/>
      <c r="U2042" s="712"/>
      <c r="V2042" s="619" t="s">
        <v>2073</v>
      </c>
      <c r="W2042" s="712"/>
      <c r="X2042" s="619" t="s">
        <v>37</v>
      </c>
      <c r="Y2042" s="712"/>
      <c r="Z2042" s="726" t="s">
        <v>45</v>
      </c>
      <c r="AA2042" s="592"/>
      <c r="AB2042" s="847" t="s">
        <v>5543</v>
      </c>
      <c r="AC2042" s="722">
        <v>0</v>
      </c>
      <c r="AD2042" s="722">
        <v>6643.53</v>
      </c>
      <c r="AE2042" s="722">
        <f t="shared" si="114"/>
        <v>26574.12</v>
      </c>
      <c r="AF2042" s="26"/>
      <c r="AG2042" s="26"/>
    </row>
    <row r="2043" spans="1:33" ht="30" customHeight="1">
      <c r="A2043" s="1156" t="s">
        <v>6951</v>
      </c>
      <c r="B2043" s="5097" t="s">
        <v>7770</v>
      </c>
      <c r="C2043" s="764">
        <v>45378</v>
      </c>
      <c r="D2043" s="764">
        <v>45390</v>
      </c>
      <c r="E2043" s="655"/>
      <c r="F2043" s="833"/>
      <c r="G2043" s="710">
        <v>8640</v>
      </c>
      <c r="H2043" s="1091" t="s">
        <v>1262</v>
      </c>
      <c r="I2043" s="1091"/>
      <c r="J2043" s="1142" t="s">
        <v>7771</v>
      </c>
      <c r="K2043" s="1164" t="s">
        <v>4609</v>
      </c>
      <c r="L2043" s="756" t="s">
        <v>4019</v>
      </c>
      <c r="M2043" s="771" t="s">
        <v>7784</v>
      </c>
      <c r="N2043" s="1155"/>
      <c r="O2043" s="675">
        <v>15</v>
      </c>
      <c r="P2043" s="119">
        <v>6</v>
      </c>
      <c r="Q2043" s="1167" t="s">
        <v>7772</v>
      </c>
      <c r="R2043" s="712"/>
      <c r="S2043" s="712"/>
      <c r="T2043" s="712"/>
      <c r="U2043" s="712"/>
      <c r="V2043" s="619" t="s">
        <v>2073</v>
      </c>
      <c r="W2043" s="712"/>
      <c r="X2043" s="619" t="s">
        <v>37</v>
      </c>
      <c r="Y2043" s="712"/>
      <c r="Z2043" s="726" t="s">
        <v>45</v>
      </c>
      <c r="AA2043" s="592"/>
      <c r="AB2043" s="847" t="s">
        <v>5535</v>
      </c>
      <c r="AC2043" s="722">
        <v>6750</v>
      </c>
      <c r="AD2043" s="722">
        <v>6735.68</v>
      </c>
      <c r="AE2043" s="722">
        <f t="shared" ref="AE2043:AE2053" si="115">SUM(AD2043*P2043+AC2043)</f>
        <v>47164.08</v>
      </c>
      <c r="AF2043" s="26"/>
      <c r="AG2043" s="26"/>
    </row>
    <row r="2044" spans="1:33" ht="30" customHeight="1">
      <c r="A2044" s="1156" t="s">
        <v>6944</v>
      </c>
      <c r="B2044" s="5097" t="s">
        <v>7773</v>
      </c>
      <c r="C2044" s="764">
        <v>45377</v>
      </c>
      <c r="D2044" s="764">
        <v>45383</v>
      </c>
      <c r="E2044" s="655"/>
      <c r="F2044" s="833"/>
      <c r="G2044" s="710">
        <v>8639</v>
      </c>
      <c r="H2044" s="1091" t="s">
        <v>5059</v>
      </c>
      <c r="I2044" s="1091"/>
      <c r="J2044" s="1142" t="s">
        <v>7774</v>
      </c>
      <c r="K2044" s="1164" t="s">
        <v>7775</v>
      </c>
      <c r="L2044" s="756" t="s">
        <v>193</v>
      </c>
      <c r="M2044" s="771" t="s">
        <v>7785</v>
      </c>
      <c r="N2044" s="1155"/>
      <c r="O2044" s="675">
        <v>6</v>
      </c>
      <c r="P2044" s="675">
        <v>6</v>
      </c>
      <c r="Q2044" s="1167" t="s">
        <v>7776</v>
      </c>
      <c r="R2044" s="712"/>
      <c r="S2044" s="712"/>
      <c r="T2044" s="712"/>
      <c r="U2044" s="712"/>
      <c r="V2044" s="619" t="s">
        <v>2073</v>
      </c>
      <c r="W2044" s="712"/>
      <c r="X2044" s="619" t="s">
        <v>37</v>
      </c>
      <c r="Y2044" s="712"/>
      <c r="Z2044" s="3785" t="s">
        <v>45</v>
      </c>
      <c r="AA2044" s="592"/>
      <c r="AB2044" s="847" t="s">
        <v>5537</v>
      </c>
      <c r="AC2044" s="722">
        <v>0</v>
      </c>
      <c r="AD2044" s="722">
        <v>5639.58</v>
      </c>
      <c r="AE2044" s="722">
        <f t="shared" si="115"/>
        <v>33837.479999999996</v>
      </c>
      <c r="AF2044" s="26"/>
      <c r="AG2044" s="26"/>
    </row>
    <row r="2045" spans="1:33" ht="30" customHeight="1">
      <c r="A2045" s="1156" t="s">
        <v>6973</v>
      </c>
      <c r="B2045" s="5097" t="s">
        <v>7777</v>
      </c>
      <c r="C2045" s="764">
        <v>45378</v>
      </c>
      <c r="D2045" s="764">
        <v>45390</v>
      </c>
      <c r="E2045" s="593"/>
      <c r="F2045" s="833"/>
      <c r="G2045" s="710">
        <v>8598</v>
      </c>
      <c r="H2045" s="1091" t="s">
        <v>7778</v>
      </c>
      <c r="I2045" s="1091"/>
      <c r="J2045" s="1142" t="s">
        <v>7779</v>
      </c>
      <c r="K2045" s="1164" t="s">
        <v>7780</v>
      </c>
      <c r="L2045" s="756" t="s">
        <v>28</v>
      </c>
      <c r="M2045" s="771" t="s">
        <v>7786</v>
      </c>
      <c r="N2045" s="1155"/>
      <c r="O2045" s="675">
        <v>2</v>
      </c>
      <c r="P2045" s="675">
        <v>2</v>
      </c>
      <c r="Q2045" s="1167" t="s">
        <v>7781</v>
      </c>
      <c r="R2045" s="712"/>
      <c r="S2045" s="712"/>
      <c r="T2045" s="712"/>
      <c r="U2045" s="712"/>
      <c r="V2045" s="619" t="s">
        <v>2073</v>
      </c>
      <c r="W2045" s="712"/>
      <c r="X2045" s="619" t="s">
        <v>37</v>
      </c>
      <c r="Y2045" s="712"/>
      <c r="Z2045" s="726" t="s">
        <v>45</v>
      </c>
      <c r="AA2045" s="592"/>
      <c r="AB2045" s="847" t="s">
        <v>5543</v>
      </c>
      <c r="AC2045" s="722">
        <v>6750</v>
      </c>
      <c r="AD2045" s="722">
        <v>6272.02</v>
      </c>
      <c r="AE2045" s="722">
        <f t="shared" si="115"/>
        <v>19294.04</v>
      </c>
      <c r="AF2045" s="26"/>
      <c r="AG2045" s="26"/>
    </row>
    <row r="2046" spans="1:33" ht="30" customHeight="1">
      <c r="A2046" s="1156" t="s">
        <v>6970</v>
      </c>
      <c r="B2046" s="5097" t="s">
        <v>7793</v>
      </c>
      <c r="C2046" s="764">
        <v>45378</v>
      </c>
      <c r="D2046" s="764">
        <v>45385</v>
      </c>
      <c r="E2046" s="655"/>
      <c r="F2046" s="833"/>
      <c r="G2046" s="710">
        <v>8604</v>
      </c>
      <c r="H2046" s="1091" t="s">
        <v>6551</v>
      </c>
      <c r="I2046" s="1091"/>
      <c r="J2046" s="1142" t="s">
        <v>7794</v>
      </c>
      <c r="K2046" s="1164" t="s">
        <v>7795</v>
      </c>
      <c r="L2046" s="1168" t="s">
        <v>7674</v>
      </c>
      <c r="M2046" s="771" t="s">
        <v>7819</v>
      </c>
      <c r="N2046" s="1155"/>
      <c r="O2046" s="675">
        <v>4</v>
      </c>
      <c r="P2046" s="675">
        <v>4</v>
      </c>
      <c r="Q2046" s="1167" t="s">
        <v>7796</v>
      </c>
      <c r="R2046" s="712"/>
      <c r="S2046" s="712"/>
      <c r="T2046" s="712"/>
      <c r="U2046" s="712"/>
      <c r="V2046" s="619" t="s">
        <v>2073</v>
      </c>
      <c r="W2046" s="712"/>
      <c r="X2046" s="1025" t="s">
        <v>37</v>
      </c>
      <c r="Y2046" s="712"/>
      <c r="Z2046" s="726" t="s">
        <v>45</v>
      </c>
      <c r="AA2046" s="592"/>
      <c r="AB2046" s="847" t="s">
        <v>5541</v>
      </c>
      <c r="AC2046" s="722">
        <v>0</v>
      </c>
      <c r="AD2046" s="722">
        <v>4802</v>
      </c>
      <c r="AE2046" s="722">
        <f t="shared" si="115"/>
        <v>19208</v>
      </c>
      <c r="AF2046" s="26"/>
      <c r="AG2046" s="26"/>
    </row>
    <row r="2047" spans="1:33" ht="30" customHeight="1">
      <c r="A2047" s="297" t="s">
        <v>6970</v>
      </c>
      <c r="B2047" s="174" t="s">
        <v>7797</v>
      </c>
      <c r="C2047" s="127">
        <v>45378</v>
      </c>
      <c r="D2047" s="127">
        <v>45384</v>
      </c>
      <c r="E2047" s="128"/>
      <c r="F2047" s="94"/>
      <c r="G2047" s="99">
        <v>8604</v>
      </c>
      <c r="H2047" s="131">
        <v>12</v>
      </c>
      <c r="I2047" s="131"/>
      <c r="J2047" s="209" t="s">
        <v>7798</v>
      </c>
      <c r="K2047" s="298" t="s">
        <v>7799</v>
      </c>
      <c r="L2047" s="172" t="s">
        <v>76</v>
      </c>
      <c r="M2047" s="135" t="s">
        <v>7820</v>
      </c>
      <c r="N2047" s="299"/>
      <c r="O2047" s="74">
        <v>4</v>
      </c>
      <c r="P2047" s="74">
        <v>4</v>
      </c>
      <c r="Q2047" s="300" t="s">
        <v>7800</v>
      </c>
      <c r="R2047" s="71"/>
      <c r="S2047" s="71"/>
      <c r="T2047" s="71"/>
      <c r="U2047" s="71"/>
      <c r="V2047" s="81" t="s">
        <v>256</v>
      </c>
      <c r="W2047" s="71"/>
      <c r="X2047" s="71"/>
      <c r="Y2047" s="71"/>
      <c r="Z2047" s="75"/>
      <c r="AA2047" s="36"/>
      <c r="AB2047" s="102"/>
      <c r="AC2047" s="280"/>
      <c r="AD2047" s="280"/>
      <c r="AE2047" s="280"/>
      <c r="AF2047" s="26"/>
      <c r="AG2047" s="26"/>
    </row>
    <row r="2048" spans="1:33" ht="30" customHeight="1">
      <c r="A2048" s="297" t="s">
        <v>6952</v>
      </c>
      <c r="B2048" s="174" t="s">
        <v>7801</v>
      </c>
      <c r="C2048" s="127">
        <v>45378</v>
      </c>
      <c r="D2048" s="127">
        <v>45390</v>
      </c>
      <c r="E2048" s="37"/>
      <c r="F2048" s="94"/>
      <c r="G2048" s="99">
        <v>8646</v>
      </c>
      <c r="H2048" s="131" t="s">
        <v>7802</v>
      </c>
      <c r="I2048" s="131"/>
      <c r="J2048" s="209" t="s">
        <v>7803</v>
      </c>
      <c r="K2048" s="298" t="s">
        <v>7804</v>
      </c>
      <c r="L2048" s="172" t="s">
        <v>341</v>
      </c>
      <c r="M2048" s="135" t="s">
        <v>7821</v>
      </c>
      <c r="N2048" s="299"/>
      <c r="O2048" s="74">
        <v>12</v>
      </c>
      <c r="P2048" s="74">
        <v>12</v>
      </c>
      <c r="Q2048" s="300" t="s">
        <v>7805</v>
      </c>
      <c r="R2048" s="71"/>
      <c r="S2048" s="71"/>
      <c r="T2048" s="71"/>
      <c r="U2048" s="71"/>
      <c r="V2048" s="1808" t="s">
        <v>256</v>
      </c>
      <c r="W2048" s="71"/>
      <c r="X2048" s="71"/>
      <c r="Y2048" s="71"/>
      <c r="Z2048" s="75"/>
      <c r="AA2048" s="36"/>
      <c r="AB2048" s="102" t="s">
        <v>5535</v>
      </c>
      <c r="AC2048" s="280"/>
      <c r="AD2048" s="280"/>
      <c r="AE2048" s="280"/>
      <c r="AF2048" s="26"/>
      <c r="AG2048" s="26"/>
    </row>
    <row r="2049" spans="1:33" ht="30" customHeight="1">
      <c r="A2049" s="1156" t="s">
        <v>6973</v>
      </c>
      <c r="B2049" s="5097" t="s">
        <v>7806</v>
      </c>
      <c r="C2049" s="764">
        <v>45378</v>
      </c>
      <c r="D2049" s="764">
        <v>45387</v>
      </c>
      <c r="E2049" s="655"/>
      <c r="F2049" s="833"/>
      <c r="G2049" s="710">
        <v>8598</v>
      </c>
      <c r="H2049" s="1169" t="s">
        <v>551</v>
      </c>
      <c r="I2049" s="1091"/>
      <c r="J2049" s="1142" t="s">
        <v>7807</v>
      </c>
      <c r="K2049" s="1164" t="s">
        <v>7808</v>
      </c>
      <c r="L2049" s="756" t="s">
        <v>173</v>
      </c>
      <c r="M2049" s="771" t="s">
        <v>7822</v>
      </c>
      <c r="N2049" s="1155"/>
      <c r="O2049" s="675">
        <v>1</v>
      </c>
      <c r="P2049" s="675">
        <v>1</v>
      </c>
      <c r="Q2049" s="1167" t="s">
        <v>7809</v>
      </c>
      <c r="R2049" s="712"/>
      <c r="S2049" s="712"/>
      <c r="T2049" s="712"/>
      <c r="U2049" s="712"/>
      <c r="V2049" s="619" t="s">
        <v>2073</v>
      </c>
      <c r="W2049" s="712"/>
      <c r="X2049" s="619" t="s">
        <v>37</v>
      </c>
      <c r="Y2049" s="712"/>
      <c r="Z2049" s="726" t="s">
        <v>45</v>
      </c>
      <c r="AA2049" s="592"/>
      <c r="AB2049" s="847" t="s">
        <v>5543</v>
      </c>
      <c r="AC2049" s="722">
        <v>4500</v>
      </c>
      <c r="AD2049" s="722">
        <v>6272.02</v>
      </c>
      <c r="AE2049" s="722">
        <f t="shared" si="115"/>
        <v>10772.02</v>
      </c>
      <c r="AF2049" s="26"/>
      <c r="AG2049" s="26"/>
    </row>
    <row r="2050" spans="1:33" ht="30" customHeight="1">
      <c r="A2050" s="1156" t="s">
        <v>6973</v>
      </c>
      <c r="B2050" s="5097" t="s">
        <v>7810</v>
      </c>
      <c r="C2050" s="764">
        <v>45379</v>
      </c>
      <c r="D2050" s="764">
        <v>45392</v>
      </c>
      <c r="E2050" s="655"/>
      <c r="F2050" s="833"/>
      <c r="G2050" s="710">
        <v>8598</v>
      </c>
      <c r="H2050" s="1091" t="s">
        <v>5572</v>
      </c>
      <c r="I2050" s="1091" t="s">
        <v>25</v>
      </c>
      <c r="J2050" s="1142" t="s">
        <v>7811</v>
      </c>
      <c r="K2050" s="1164" t="s">
        <v>7812</v>
      </c>
      <c r="L2050" s="756" t="s">
        <v>76</v>
      </c>
      <c r="M2050" s="771" t="s">
        <v>7823</v>
      </c>
      <c r="N2050" s="1155"/>
      <c r="O2050" s="675">
        <v>4</v>
      </c>
      <c r="P2050" s="675">
        <v>4</v>
      </c>
      <c r="Q2050" s="1167" t="s">
        <v>7813</v>
      </c>
      <c r="R2050" s="712"/>
      <c r="S2050" s="712"/>
      <c r="T2050" s="712"/>
      <c r="U2050" s="712"/>
      <c r="V2050" s="619" t="s">
        <v>2073</v>
      </c>
      <c r="W2050" s="712"/>
      <c r="X2050" s="619" t="s">
        <v>37</v>
      </c>
      <c r="Y2050" s="712"/>
      <c r="Z2050" s="726" t="s">
        <v>45</v>
      </c>
      <c r="AA2050" s="592"/>
      <c r="AB2050" s="847" t="s">
        <v>5535</v>
      </c>
      <c r="AC2050" s="722">
        <v>13500</v>
      </c>
      <c r="AD2050" s="722">
        <v>6272.02</v>
      </c>
      <c r="AE2050" s="722">
        <f t="shared" si="115"/>
        <v>38588.080000000002</v>
      </c>
      <c r="AF2050" s="26"/>
      <c r="AG2050" s="26"/>
    </row>
    <row r="2051" spans="1:33" ht="30" customHeight="1">
      <c r="A2051" s="1156" t="s">
        <v>6958</v>
      </c>
      <c r="B2051" s="5929" t="s">
        <v>7814</v>
      </c>
      <c r="C2051" s="764">
        <v>45378</v>
      </c>
      <c r="D2051" s="764">
        <v>45390</v>
      </c>
      <c r="E2051" s="593"/>
      <c r="F2051" s="833"/>
      <c r="G2051" s="710">
        <v>8369</v>
      </c>
      <c r="H2051" s="1091" t="s">
        <v>7815</v>
      </c>
      <c r="I2051" s="1091"/>
      <c r="J2051" s="1170" t="s">
        <v>7816</v>
      </c>
      <c r="K2051" s="1164" t="s">
        <v>7817</v>
      </c>
      <c r="L2051" s="756" t="s">
        <v>76</v>
      </c>
      <c r="M2051" s="771" t="s">
        <v>7824</v>
      </c>
      <c r="N2051" s="1155"/>
      <c r="O2051" s="675">
        <v>4</v>
      </c>
      <c r="P2051" s="675">
        <v>4</v>
      </c>
      <c r="Q2051" s="1167" t="s">
        <v>7818</v>
      </c>
      <c r="R2051" s="712"/>
      <c r="S2051" s="712"/>
      <c r="T2051" s="712"/>
      <c r="U2051" s="712"/>
      <c r="V2051" s="619" t="s">
        <v>2073</v>
      </c>
      <c r="W2051" s="712"/>
      <c r="X2051" s="1023" t="s">
        <v>37</v>
      </c>
      <c r="Y2051" s="712"/>
      <c r="Z2051" s="726" t="s">
        <v>45</v>
      </c>
      <c r="AA2051" s="592"/>
      <c r="AB2051" s="847" t="s">
        <v>5585</v>
      </c>
      <c r="AC2051" s="722">
        <v>10350</v>
      </c>
      <c r="AD2051" s="722">
        <v>11385</v>
      </c>
      <c r="AE2051" s="722">
        <f t="shared" si="115"/>
        <v>55890</v>
      </c>
      <c r="AF2051" s="26"/>
      <c r="AG2051" s="26"/>
    </row>
    <row r="2052" spans="1:33" ht="30" customHeight="1">
      <c r="A2052" s="297" t="s">
        <v>6975</v>
      </c>
      <c r="B2052" s="174" t="s">
        <v>7825</v>
      </c>
      <c r="C2052" s="127">
        <v>45379</v>
      </c>
      <c r="D2052" s="127">
        <v>45385</v>
      </c>
      <c r="E2052" s="37"/>
      <c r="F2052" s="94"/>
      <c r="G2052" s="99">
        <v>17</v>
      </c>
      <c r="H2052" s="131" t="s">
        <v>6127</v>
      </c>
      <c r="I2052" s="131"/>
      <c r="J2052" s="209" t="s">
        <v>7826</v>
      </c>
      <c r="K2052" s="298" t="s">
        <v>7827</v>
      </c>
      <c r="L2052" s="172" t="s">
        <v>173</v>
      </c>
      <c r="M2052" s="135" t="s">
        <v>7838</v>
      </c>
      <c r="N2052" s="299"/>
      <c r="O2052" s="74">
        <v>1</v>
      </c>
      <c r="P2052" s="74">
        <v>1</v>
      </c>
      <c r="Q2052" s="300" t="s">
        <v>7828</v>
      </c>
      <c r="R2052" s="71"/>
      <c r="S2052" s="71"/>
      <c r="T2052" s="71"/>
      <c r="U2052" s="71"/>
      <c r="V2052" s="68" t="s">
        <v>256</v>
      </c>
      <c r="W2052" s="71"/>
      <c r="X2052" s="71"/>
      <c r="Y2052" s="71"/>
      <c r="Z2052" s="75"/>
      <c r="AA2052" s="36"/>
      <c r="AB2052" s="102" t="s">
        <v>5537</v>
      </c>
      <c r="AC2052" s="280"/>
      <c r="AD2052" s="280"/>
      <c r="AE2052" s="280"/>
      <c r="AF2052" s="26"/>
      <c r="AG2052" s="26"/>
    </row>
    <row r="2053" spans="1:33" ht="30" customHeight="1">
      <c r="A2053" s="1156" t="s">
        <v>6953</v>
      </c>
      <c r="B2053" s="5097" t="s">
        <v>7829</v>
      </c>
      <c r="C2053" s="764">
        <v>45379</v>
      </c>
      <c r="D2053" s="764">
        <v>45391</v>
      </c>
      <c r="E2053" s="655"/>
      <c r="F2053" s="833"/>
      <c r="G2053" s="710">
        <v>8599</v>
      </c>
      <c r="H2053" s="1091" t="s">
        <v>371</v>
      </c>
      <c r="I2053" s="1091"/>
      <c r="J2053" s="1142" t="s">
        <v>7830</v>
      </c>
      <c r="K2053" s="1164" t="s">
        <v>7831</v>
      </c>
      <c r="L2053" s="756" t="s">
        <v>179</v>
      </c>
      <c r="M2053" s="771" t="s">
        <v>7839</v>
      </c>
      <c r="N2053" s="1155"/>
      <c r="O2053" s="675">
        <v>8</v>
      </c>
      <c r="P2053" s="675">
        <v>8</v>
      </c>
      <c r="Q2053" s="1167" t="s">
        <v>7832</v>
      </c>
      <c r="R2053" s="712"/>
      <c r="S2053" s="712"/>
      <c r="T2053" s="712"/>
      <c r="U2053" s="712"/>
      <c r="V2053" s="1024" t="s">
        <v>2073</v>
      </c>
      <c r="W2053" s="712"/>
      <c r="X2053" s="959" t="s">
        <v>37</v>
      </c>
      <c r="Y2053" s="712"/>
      <c r="Z2053" s="3785" t="s">
        <v>45</v>
      </c>
      <c r="AA2053" s="592"/>
      <c r="AB2053" s="847" t="s">
        <v>5539</v>
      </c>
      <c r="AC2053" s="722">
        <v>4500</v>
      </c>
      <c r="AD2053" s="722">
        <v>6296.75</v>
      </c>
      <c r="AE2053" s="722">
        <f t="shared" si="115"/>
        <v>54874</v>
      </c>
      <c r="AF2053" s="26"/>
      <c r="AG2053" s="26"/>
    </row>
    <row r="2054" spans="1:33" ht="30" customHeight="1">
      <c r="A2054" s="1150" t="s">
        <v>6953</v>
      </c>
      <c r="B2054" s="8883" t="s">
        <v>7833</v>
      </c>
      <c r="C2054" s="8843">
        <v>45380</v>
      </c>
      <c r="D2054" s="8843">
        <v>45443</v>
      </c>
      <c r="E2054" s="8864"/>
      <c r="F2054" s="8877"/>
      <c r="G2054" s="8849">
        <v>8599</v>
      </c>
      <c r="H2054" s="8849" t="s">
        <v>7834</v>
      </c>
      <c r="I2054" s="8849"/>
      <c r="J2054" s="8853" t="s">
        <v>7835</v>
      </c>
      <c r="K2054" s="8847" t="s">
        <v>7836</v>
      </c>
      <c r="L2054" s="1144" t="s">
        <v>381</v>
      </c>
      <c r="M2054" s="8868" t="s">
        <v>7840</v>
      </c>
      <c r="N2054" s="957" t="s">
        <v>3954</v>
      </c>
      <c r="O2054" s="679">
        <v>1</v>
      </c>
      <c r="P2054" s="679">
        <v>1</v>
      </c>
      <c r="Q2054" s="8887" t="s">
        <v>7837</v>
      </c>
      <c r="R2054" s="8859"/>
      <c r="S2054" s="712"/>
      <c r="T2054" s="712"/>
      <c r="U2054" s="712"/>
      <c r="V2054" s="8849" t="s">
        <v>2073</v>
      </c>
      <c r="W2054" s="712"/>
      <c r="X2054" s="8849" t="s">
        <v>37</v>
      </c>
      <c r="Y2054" s="712"/>
      <c r="Z2054" s="8893" t="s">
        <v>45</v>
      </c>
      <c r="AA2054" s="592"/>
      <c r="AB2054" s="8907" t="s">
        <v>5583</v>
      </c>
      <c r="AC2054" s="8912">
        <v>2250</v>
      </c>
      <c r="AD2054" s="722">
        <v>37783.160000000003</v>
      </c>
      <c r="AE2054" s="8912">
        <f>SUM(AD2054*P2054+AD2055*P2055+AC2054)</f>
        <v>79495.75</v>
      </c>
      <c r="AF2054" s="334"/>
      <c r="AG2054" s="334"/>
    </row>
    <row r="2055" spans="1:33" ht="30" customHeight="1">
      <c r="A2055" s="1153" t="s">
        <v>6953</v>
      </c>
      <c r="B2055" s="8889"/>
      <c r="C2055" s="8845"/>
      <c r="D2055" s="8845"/>
      <c r="E2055" s="8866"/>
      <c r="F2055" s="8878"/>
      <c r="G2055" s="8850"/>
      <c r="H2055" s="8850"/>
      <c r="I2055" s="8850"/>
      <c r="J2055" s="8854"/>
      <c r="K2055" s="8848"/>
      <c r="L2055" s="884" t="s">
        <v>1095</v>
      </c>
      <c r="M2055" s="8869"/>
      <c r="N2055" s="957" t="s">
        <v>3951</v>
      </c>
      <c r="O2055" s="675">
        <v>1</v>
      </c>
      <c r="P2055" s="675">
        <v>1</v>
      </c>
      <c r="Q2055" s="8892"/>
      <c r="R2055" s="8860"/>
      <c r="S2055" s="712"/>
      <c r="T2055" s="712"/>
      <c r="U2055" s="712"/>
      <c r="V2055" s="8850"/>
      <c r="W2055" s="712"/>
      <c r="X2055" s="8850"/>
      <c r="Y2055" s="712"/>
      <c r="Z2055" s="8894"/>
      <c r="AA2055" s="592"/>
      <c r="AB2055" s="8908"/>
      <c r="AC2055" s="8913"/>
      <c r="AD2055" s="722">
        <v>39462.589999999997</v>
      </c>
      <c r="AE2055" s="8913"/>
      <c r="AF2055" s="419"/>
      <c r="AG2055" s="419"/>
    </row>
    <row r="2056" spans="1:33" ht="30" customHeight="1">
      <c r="A2056" s="1156" t="s">
        <v>6974</v>
      </c>
      <c r="B2056" s="5097" t="s">
        <v>7841</v>
      </c>
      <c r="C2056" s="764">
        <v>45383</v>
      </c>
      <c r="D2056" s="764">
        <v>45387</v>
      </c>
      <c r="E2056" s="593"/>
      <c r="F2056" s="833"/>
      <c r="G2056" s="710">
        <v>8600</v>
      </c>
      <c r="H2056" s="1091" t="s">
        <v>4271</v>
      </c>
      <c r="I2056" s="1091"/>
      <c r="J2056" s="1142" t="s">
        <v>7842</v>
      </c>
      <c r="K2056" s="1164" t="s">
        <v>7843</v>
      </c>
      <c r="L2056" s="756" t="s">
        <v>173</v>
      </c>
      <c r="M2056" s="771" t="s">
        <v>7864</v>
      </c>
      <c r="N2056" s="1155"/>
      <c r="O2056" s="675">
        <v>1</v>
      </c>
      <c r="P2056" s="675">
        <v>1</v>
      </c>
      <c r="Q2056" s="1167" t="s">
        <v>7844</v>
      </c>
      <c r="R2056" s="712"/>
      <c r="S2056" s="712"/>
      <c r="T2056" s="712"/>
      <c r="U2056" s="712"/>
      <c r="V2056" s="619" t="s">
        <v>2073</v>
      </c>
      <c r="W2056" s="712"/>
      <c r="X2056" s="619" t="s">
        <v>37</v>
      </c>
      <c r="Y2056" s="712"/>
      <c r="Z2056" s="726" t="s">
        <v>45</v>
      </c>
      <c r="AA2056" s="592"/>
      <c r="AB2056" s="847" t="s">
        <v>5537</v>
      </c>
      <c r="AC2056" s="722">
        <v>0</v>
      </c>
      <c r="AD2056" s="722">
        <v>7425</v>
      </c>
      <c r="AE2056" s="722">
        <f t="shared" ref="AE2056:AE2065" si="116">SUM(AD2056*P2056+AC2056)</f>
        <v>7425</v>
      </c>
      <c r="AF2056" s="26"/>
      <c r="AG2056" s="26"/>
    </row>
    <row r="2057" spans="1:33" ht="30" customHeight="1">
      <c r="A2057" s="1156" t="s">
        <v>6971</v>
      </c>
      <c r="B2057" s="5097" t="s">
        <v>7845</v>
      </c>
      <c r="C2057" s="764">
        <v>45383</v>
      </c>
      <c r="D2057" s="764">
        <v>45387</v>
      </c>
      <c r="E2057" s="655"/>
      <c r="F2057" s="833"/>
      <c r="G2057" s="710">
        <v>8601</v>
      </c>
      <c r="H2057" s="1091"/>
      <c r="I2057" s="1091" t="s">
        <v>92</v>
      </c>
      <c r="J2057" s="1142" t="s">
        <v>7846</v>
      </c>
      <c r="K2057" s="1164" t="s">
        <v>7847</v>
      </c>
      <c r="L2057" s="756" t="s">
        <v>179</v>
      </c>
      <c r="M2057" s="771" t="s">
        <v>7865</v>
      </c>
      <c r="N2057" s="1155"/>
      <c r="O2057" s="675">
        <v>8</v>
      </c>
      <c r="P2057" s="675">
        <v>8</v>
      </c>
      <c r="Q2057" s="1167" t="s">
        <v>7848</v>
      </c>
      <c r="R2057" s="712"/>
      <c r="S2057" s="712"/>
      <c r="T2057" s="712"/>
      <c r="U2057" s="712"/>
      <c r="V2057" s="619" t="s">
        <v>2073</v>
      </c>
      <c r="W2057" s="712"/>
      <c r="X2057" s="619" t="s">
        <v>37</v>
      </c>
      <c r="Y2057" s="712"/>
      <c r="Z2057" s="3795" t="s">
        <v>45</v>
      </c>
      <c r="AA2057" s="592"/>
      <c r="AB2057" s="847" t="s">
        <v>5537</v>
      </c>
      <c r="AC2057" s="722">
        <v>0</v>
      </c>
      <c r="AD2057" s="722">
        <v>7425</v>
      </c>
      <c r="AE2057" s="722">
        <f t="shared" si="116"/>
        <v>59400</v>
      </c>
      <c r="AF2057" s="26"/>
      <c r="AG2057" s="26"/>
    </row>
    <row r="2058" spans="1:33" ht="30" customHeight="1">
      <c r="A2058" s="1156" t="s">
        <v>6949</v>
      </c>
      <c r="B2058" s="5097" t="s">
        <v>7849</v>
      </c>
      <c r="C2058" s="764">
        <v>45380</v>
      </c>
      <c r="D2058" s="764">
        <v>45392</v>
      </c>
      <c r="E2058" s="655"/>
      <c r="F2058" s="833"/>
      <c r="G2058" s="710">
        <v>8615</v>
      </c>
      <c r="H2058" s="1091" t="s">
        <v>4695</v>
      </c>
      <c r="I2058" s="1091" t="s">
        <v>25</v>
      </c>
      <c r="J2058" s="1142" t="s">
        <v>7850</v>
      </c>
      <c r="K2058" s="1164" t="s">
        <v>7851</v>
      </c>
      <c r="L2058" s="756" t="s">
        <v>128</v>
      </c>
      <c r="M2058" s="771" t="s">
        <v>7866</v>
      </c>
      <c r="N2058" s="1155"/>
      <c r="O2058" s="675">
        <v>3</v>
      </c>
      <c r="P2058" s="675">
        <v>3</v>
      </c>
      <c r="Q2058" s="1167" t="s">
        <v>7852</v>
      </c>
      <c r="R2058" s="712"/>
      <c r="S2058" s="712"/>
      <c r="T2058" s="712"/>
      <c r="U2058" s="712"/>
      <c r="V2058" s="1026" t="s">
        <v>2073</v>
      </c>
      <c r="W2058" s="712"/>
      <c r="X2058" s="959" t="s">
        <v>37</v>
      </c>
      <c r="Y2058" s="712"/>
      <c r="Z2058" s="3785" t="s">
        <v>45</v>
      </c>
      <c r="AA2058" s="592"/>
      <c r="AB2058" s="847" t="s">
        <v>5537</v>
      </c>
      <c r="AC2058" s="722">
        <v>6750</v>
      </c>
      <c r="AD2058" s="722">
        <v>5973.51</v>
      </c>
      <c r="AE2058" s="722">
        <f t="shared" si="116"/>
        <v>24670.53</v>
      </c>
      <c r="AF2058" s="26"/>
      <c r="AG2058" s="26"/>
    </row>
    <row r="2059" spans="1:33" ht="30" customHeight="1">
      <c r="A2059" s="1156" t="s">
        <v>6949</v>
      </c>
      <c r="B2059" s="5097" t="s">
        <v>7853</v>
      </c>
      <c r="C2059" s="764">
        <v>45383</v>
      </c>
      <c r="D2059" s="764">
        <v>45391</v>
      </c>
      <c r="E2059" s="593"/>
      <c r="F2059" s="833"/>
      <c r="G2059" s="710">
        <v>8615</v>
      </c>
      <c r="H2059" s="1091">
        <v>261</v>
      </c>
      <c r="I2059" s="1091"/>
      <c r="J2059" s="1142" t="s">
        <v>7854</v>
      </c>
      <c r="K2059" s="1164" t="s">
        <v>7855</v>
      </c>
      <c r="L2059" s="756" t="s">
        <v>167</v>
      </c>
      <c r="M2059" s="771" t="s">
        <v>7867</v>
      </c>
      <c r="N2059" s="1155"/>
      <c r="O2059" s="675">
        <v>10</v>
      </c>
      <c r="P2059" s="675">
        <v>10</v>
      </c>
      <c r="Q2059" s="1167" t="s">
        <v>7856</v>
      </c>
      <c r="R2059" s="712"/>
      <c r="S2059" s="712"/>
      <c r="T2059" s="712"/>
      <c r="U2059" s="712"/>
      <c r="V2059" s="1026" t="s">
        <v>2073</v>
      </c>
      <c r="W2059" s="712"/>
      <c r="X2059" s="619" t="s">
        <v>37</v>
      </c>
      <c r="Y2059" s="712"/>
      <c r="Z2059" s="3785" t="s">
        <v>45</v>
      </c>
      <c r="AA2059" s="592"/>
      <c r="AB2059" s="847" t="s">
        <v>5543</v>
      </c>
      <c r="AC2059" s="722">
        <v>2250</v>
      </c>
      <c r="AD2059" s="722">
        <v>5973.51</v>
      </c>
      <c r="AE2059" s="722">
        <f t="shared" si="116"/>
        <v>61985.100000000006</v>
      </c>
      <c r="AF2059" s="26"/>
      <c r="AG2059" s="26"/>
    </row>
    <row r="2060" spans="1:33" ht="30" customHeight="1">
      <c r="A2060" s="1156" t="s">
        <v>6959</v>
      </c>
      <c r="B2060" s="1014" t="s">
        <v>7857</v>
      </c>
      <c r="C2060" s="764">
        <v>45383</v>
      </c>
      <c r="D2060" s="764">
        <v>45387</v>
      </c>
      <c r="E2060" s="593"/>
      <c r="F2060" s="833"/>
      <c r="G2060" s="710">
        <v>8634</v>
      </c>
      <c r="H2060" s="1091"/>
      <c r="I2060" s="1091" t="s">
        <v>92</v>
      </c>
      <c r="J2060" s="1142" t="s">
        <v>7858</v>
      </c>
      <c r="K2060" s="1164" t="s">
        <v>7859</v>
      </c>
      <c r="L2060" s="756" t="s">
        <v>179</v>
      </c>
      <c r="M2060" s="771" t="s">
        <v>2649</v>
      </c>
      <c r="N2060" s="1155"/>
      <c r="O2060" s="675">
        <v>8</v>
      </c>
      <c r="P2060" s="675">
        <v>8</v>
      </c>
      <c r="Q2060" s="1167" t="s">
        <v>7860</v>
      </c>
      <c r="R2060" s="712"/>
      <c r="S2060" s="712"/>
      <c r="T2060" s="712"/>
      <c r="U2060" s="712"/>
      <c r="V2060" s="619" t="s">
        <v>2073</v>
      </c>
      <c r="W2060" s="712"/>
      <c r="X2060" s="619" t="s">
        <v>37</v>
      </c>
      <c r="Y2060" s="712"/>
      <c r="Z2060" s="726" t="s">
        <v>45</v>
      </c>
      <c r="AA2060" s="592"/>
      <c r="AB2060" s="847" t="s">
        <v>5535</v>
      </c>
      <c r="AC2060" s="722">
        <v>0</v>
      </c>
      <c r="AD2060" s="722">
        <v>7425</v>
      </c>
      <c r="AE2060" s="722">
        <f t="shared" si="116"/>
        <v>59400</v>
      </c>
      <c r="AF2060" s="26"/>
      <c r="AG2060" s="26"/>
    </row>
    <row r="2061" spans="1:33" ht="30" customHeight="1">
      <c r="A2061" s="1156" t="s">
        <v>6970</v>
      </c>
      <c r="B2061" s="5097" t="s">
        <v>7861</v>
      </c>
      <c r="C2061" s="764">
        <v>45383</v>
      </c>
      <c r="D2061" s="764">
        <v>45387</v>
      </c>
      <c r="E2061" s="655"/>
      <c r="F2061" s="833"/>
      <c r="G2061" s="710">
        <v>8604</v>
      </c>
      <c r="H2061" s="1091">
        <v>169</v>
      </c>
      <c r="I2061" s="1091"/>
      <c r="J2061" s="1142" t="s">
        <v>6460</v>
      </c>
      <c r="K2061" s="1164" t="s">
        <v>7862</v>
      </c>
      <c r="L2061" s="1171" t="s">
        <v>464</v>
      </c>
      <c r="M2061" s="771" t="s">
        <v>7868</v>
      </c>
      <c r="N2061" s="1155"/>
      <c r="O2061" s="675">
        <v>32</v>
      </c>
      <c r="P2061" s="675">
        <v>32</v>
      </c>
      <c r="Q2061" s="1167" t="s">
        <v>7863</v>
      </c>
      <c r="R2061" s="712"/>
      <c r="S2061" s="712"/>
      <c r="T2061" s="712"/>
      <c r="U2061" s="712"/>
      <c r="V2061" s="619" t="s">
        <v>2073</v>
      </c>
      <c r="W2061" s="712"/>
      <c r="X2061" s="619" t="s">
        <v>37</v>
      </c>
      <c r="Y2061" s="712"/>
      <c r="Z2061" s="726" t="s">
        <v>45</v>
      </c>
      <c r="AA2061" s="592"/>
      <c r="AB2061" s="847" t="s">
        <v>5543</v>
      </c>
      <c r="AC2061" s="722">
        <v>0</v>
      </c>
      <c r="AD2061" s="722">
        <v>7350</v>
      </c>
      <c r="AE2061" s="722">
        <f t="shared" si="116"/>
        <v>235200</v>
      </c>
      <c r="AF2061" s="26"/>
      <c r="AG2061" s="26"/>
    </row>
    <row r="2062" spans="1:33" ht="30" customHeight="1">
      <c r="A2062" s="1156" t="s">
        <v>6949</v>
      </c>
      <c r="B2062" s="5097" t="s">
        <v>8441</v>
      </c>
      <c r="C2062" s="764">
        <v>45384</v>
      </c>
      <c r="D2062" s="764">
        <v>45394</v>
      </c>
      <c r="E2062" s="655"/>
      <c r="F2062" s="833"/>
      <c r="G2062" s="710">
        <v>8615</v>
      </c>
      <c r="H2062" s="1091"/>
      <c r="I2062" s="1091" t="s">
        <v>92</v>
      </c>
      <c r="J2062" s="1142" t="s">
        <v>7850</v>
      </c>
      <c r="K2062" s="1164" t="s">
        <v>8442</v>
      </c>
      <c r="L2062" s="1171" t="s">
        <v>406</v>
      </c>
      <c r="M2062" s="771" t="s">
        <v>8450</v>
      </c>
      <c r="N2062" s="1155"/>
      <c r="O2062" s="675">
        <v>9</v>
      </c>
      <c r="P2062" s="675">
        <v>9</v>
      </c>
      <c r="Q2062" s="1167" t="s">
        <v>8443</v>
      </c>
      <c r="R2062" s="712"/>
      <c r="S2062" s="712"/>
      <c r="T2062" s="712"/>
      <c r="U2062" s="712"/>
      <c r="V2062" s="619" t="s">
        <v>2073</v>
      </c>
      <c r="W2062" s="712"/>
      <c r="X2062" s="619" t="s">
        <v>37</v>
      </c>
      <c r="Y2062" s="712"/>
      <c r="Z2062" s="3785" t="s">
        <v>45</v>
      </c>
      <c r="AA2062" s="592"/>
      <c r="AB2062" s="847" t="s">
        <v>5541</v>
      </c>
      <c r="AC2062" s="722">
        <v>6750</v>
      </c>
      <c r="AD2062" s="722">
        <v>5973.51</v>
      </c>
      <c r="AE2062" s="722">
        <f t="shared" si="116"/>
        <v>60511.590000000004</v>
      </c>
      <c r="AF2062" s="26"/>
      <c r="AG2062" s="26"/>
    </row>
    <row r="2063" spans="1:33" ht="30" customHeight="1">
      <c r="A2063" s="513" t="s">
        <v>6965</v>
      </c>
      <c r="B2063" s="174" t="s">
        <v>8444</v>
      </c>
      <c r="C2063" s="127">
        <v>45384</v>
      </c>
      <c r="D2063" s="127">
        <v>45393</v>
      </c>
      <c r="E2063" s="37"/>
      <c r="F2063" s="94"/>
      <c r="G2063" s="99">
        <v>8609</v>
      </c>
      <c r="H2063" s="131" t="s">
        <v>4596</v>
      </c>
      <c r="I2063" s="131"/>
      <c r="J2063" s="209" t="s">
        <v>8445</v>
      </c>
      <c r="K2063" s="298" t="s">
        <v>1181</v>
      </c>
      <c r="L2063" s="418" t="s">
        <v>28</v>
      </c>
      <c r="M2063" s="135" t="s">
        <v>8451</v>
      </c>
      <c r="N2063" s="299"/>
      <c r="O2063" s="74">
        <v>2</v>
      </c>
      <c r="P2063" s="74">
        <v>2</v>
      </c>
      <c r="Q2063" s="300" t="s">
        <v>8446</v>
      </c>
      <c r="R2063" s="71"/>
      <c r="S2063" s="71"/>
      <c r="T2063" s="71"/>
      <c r="U2063" s="71"/>
      <c r="V2063" s="68" t="s">
        <v>256</v>
      </c>
      <c r="W2063" s="71"/>
      <c r="X2063" s="71"/>
      <c r="Y2063" s="71"/>
      <c r="Z2063" s="75"/>
      <c r="AA2063" s="36"/>
      <c r="AB2063" s="102" t="s">
        <v>5585</v>
      </c>
      <c r="AC2063" s="280"/>
      <c r="AD2063" s="280"/>
      <c r="AE2063" s="280"/>
      <c r="AF2063" s="26"/>
      <c r="AG2063" s="26"/>
    </row>
    <row r="2064" spans="1:33" ht="30" customHeight="1">
      <c r="A2064" s="1156" t="s">
        <v>6965</v>
      </c>
      <c r="B2064" s="5097" t="s">
        <v>8447</v>
      </c>
      <c r="C2064" s="764">
        <v>45384</v>
      </c>
      <c r="D2064" s="764">
        <v>45390</v>
      </c>
      <c r="E2064" s="593"/>
      <c r="F2064" s="833"/>
      <c r="G2064" s="710">
        <v>8609</v>
      </c>
      <c r="H2064" s="1091" t="s">
        <v>2869</v>
      </c>
      <c r="I2064" s="1091"/>
      <c r="J2064" s="1142" t="s">
        <v>8448</v>
      </c>
      <c r="K2064" s="1164" t="s">
        <v>7843</v>
      </c>
      <c r="L2064" s="1171" t="s">
        <v>173</v>
      </c>
      <c r="M2064" s="771" t="s">
        <v>8452</v>
      </c>
      <c r="N2064" s="1155"/>
      <c r="O2064" s="675">
        <v>1</v>
      </c>
      <c r="P2064" s="675">
        <v>1</v>
      </c>
      <c r="Q2064" s="1167" t="s">
        <v>8449</v>
      </c>
      <c r="R2064" s="712"/>
      <c r="S2064" s="712"/>
      <c r="T2064" s="712"/>
      <c r="U2064" s="712"/>
      <c r="V2064" s="619" t="s">
        <v>2073</v>
      </c>
      <c r="W2064" s="712"/>
      <c r="X2064" s="619" t="s">
        <v>37</v>
      </c>
      <c r="Y2064" s="712"/>
      <c r="Z2064" s="3836" t="s">
        <v>45</v>
      </c>
      <c r="AA2064" s="592"/>
      <c r="AB2064" s="847" t="s">
        <v>5535</v>
      </c>
      <c r="AC2064" s="722">
        <v>0</v>
      </c>
      <c r="AD2064" s="722">
        <v>6400</v>
      </c>
      <c r="AE2064" s="722">
        <f t="shared" si="116"/>
        <v>6400</v>
      </c>
      <c r="AF2064" s="26"/>
      <c r="AG2064" s="26"/>
    </row>
    <row r="2065" spans="1:33" ht="30" customHeight="1">
      <c r="A2065" s="1156" t="s">
        <v>6961</v>
      </c>
      <c r="B2065" s="5097" t="s">
        <v>8459</v>
      </c>
      <c r="C2065" s="764">
        <v>45383</v>
      </c>
      <c r="D2065" s="764">
        <v>45387</v>
      </c>
      <c r="E2065" s="593"/>
      <c r="F2065" s="833"/>
      <c r="G2065" s="710">
        <v>8623</v>
      </c>
      <c r="H2065" s="1091" t="s">
        <v>1539</v>
      </c>
      <c r="I2065" s="1091"/>
      <c r="J2065" s="1142" t="s">
        <v>8460</v>
      </c>
      <c r="K2065" s="1164" t="s">
        <v>8461</v>
      </c>
      <c r="L2065" s="1171" t="s">
        <v>173</v>
      </c>
      <c r="M2065" s="771" t="s">
        <v>8482</v>
      </c>
      <c r="N2065" s="1155"/>
      <c r="O2065" s="675">
        <v>1</v>
      </c>
      <c r="P2065" s="675">
        <v>1</v>
      </c>
      <c r="Q2065" s="1167" t="s">
        <v>8462</v>
      </c>
      <c r="R2065" s="712"/>
      <c r="S2065" s="712"/>
      <c r="T2065" s="712"/>
      <c r="U2065" s="712"/>
      <c r="V2065" s="619" t="s">
        <v>2073</v>
      </c>
      <c r="W2065" s="712"/>
      <c r="X2065" s="619" t="s">
        <v>37</v>
      </c>
      <c r="Y2065" s="712"/>
      <c r="Z2065" s="726" t="s">
        <v>45</v>
      </c>
      <c r="AA2065" s="592"/>
      <c r="AB2065" s="847" t="s">
        <v>5535</v>
      </c>
      <c r="AC2065" s="722">
        <v>0</v>
      </c>
      <c r="AD2065" s="722">
        <v>6850</v>
      </c>
      <c r="AE2065" s="722">
        <f t="shared" si="116"/>
        <v>6850</v>
      </c>
      <c r="AF2065" s="26"/>
      <c r="AG2065" s="26"/>
    </row>
    <row r="2066" spans="1:33" ht="30" customHeight="1">
      <c r="A2066" s="1150" t="s">
        <v>6961</v>
      </c>
      <c r="B2066" s="8883" t="s">
        <v>8463</v>
      </c>
      <c r="C2066" s="8843">
        <v>45384</v>
      </c>
      <c r="D2066" s="8843">
        <v>45440</v>
      </c>
      <c r="E2066" s="8864"/>
      <c r="F2066" s="8877"/>
      <c r="G2066" s="8849"/>
      <c r="H2066" s="8849"/>
      <c r="I2066" s="8849" t="s">
        <v>92</v>
      </c>
      <c r="J2066" s="8853" t="s">
        <v>8464</v>
      </c>
      <c r="K2066" s="8847" t="s">
        <v>8465</v>
      </c>
      <c r="L2066" s="1144" t="s">
        <v>179</v>
      </c>
      <c r="M2066" s="8868" t="s">
        <v>8483</v>
      </c>
      <c r="N2066" s="957" t="s">
        <v>3952</v>
      </c>
      <c r="O2066" s="679">
        <v>8</v>
      </c>
      <c r="P2066" s="679">
        <v>8</v>
      </c>
      <c r="Q2066" s="8887" t="s">
        <v>8467</v>
      </c>
      <c r="R2066" s="8859"/>
      <c r="S2066" s="712"/>
      <c r="T2066" s="712"/>
      <c r="U2066" s="712"/>
      <c r="V2066" s="8904" t="s">
        <v>2073</v>
      </c>
      <c r="W2066" s="712"/>
      <c r="X2066" s="8904" t="s">
        <v>37</v>
      </c>
      <c r="Y2066" s="712"/>
      <c r="Z2066" s="8895" t="s">
        <v>45</v>
      </c>
      <c r="AA2066" s="592"/>
      <c r="AB2066" s="8907" t="s">
        <v>5586</v>
      </c>
      <c r="AC2066" s="8912">
        <v>0</v>
      </c>
      <c r="AD2066" s="722">
        <v>6850</v>
      </c>
      <c r="AE2066" s="8912">
        <f>SUM(AD2066*P2066+AD2067*P2067+AC2066)</f>
        <v>129800</v>
      </c>
      <c r="AF2066" s="334"/>
      <c r="AG2066" s="334"/>
    </row>
    <row r="2067" spans="1:33" ht="30" customHeight="1">
      <c r="A2067" s="1153" t="s">
        <v>6961</v>
      </c>
      <c r="B2067" s="8889"/>
      <c r="C2067" s="8845"/>
      <c r="D2067" s="8845"/>
      <c r="E2067" s="8866"/>
      <c r="F2067" s="8878"/>
      <c r="G2067" s="8850"/>
      <c r="H2067" s="8850"/>
      <c r="I2067" s="8850"/>
      <c r="J2067" s="8854"/>
      <c r="K2067" s="8848"/>
      <c r="L2067" s="884" t="s">
        <v>8466</v>
      </c>
      <c r="M2067" s="8869"/>
      <c r="N2067" s="957" t="s">
        <v>3955</v>
      </c>
      <c r="O2067" s="675">
        <v>1</v>
      </c>
      <c r="P2067" s="675">
        <v>1</v>
      </c>
      <c r="Q2067" s="8892"/>
      <c r="R2067" s="8860"/>
      <c r="S2067" s="712"/>
      <c r="T2067" s="712"/>
      <c r="U2067" s="712"/>
      <c r="V2067" s="8850"/>
      <c r="W2067" s="712"/>
      <c r="X2067" s="8850"/>
      <c r="Y2067" s="712"/>
      <c r="Z2067" s="8894"/>
      <c r="AA2067" s="592"/>
      <c r="AB2067" s="8908"/>
      <c r="AC2067" s="8913"/>
      <c r="AD2067" s="722">
        <v>75000</v>
      </c>
      <c r="AE2067" s="8913"/>
      <c r="AF2067" s="419"/>
      <c r="AG2067" s="419"/>
    </row>
    <row r="2068" spans="1:33" ht="30" customHeight="1">
      <c r="A2068" s="1156" t="s">
        <v>6955</v>
      </c>
      <c r="B2068" s="5097" t="s">
        <v>8468</v>
      </c>
      <c r="C2068" s="764">
        <v>45384</v>
      </c>
      <c r="D2068" s="764">
        <v>45390</v>
      </c>
      <c r="E2068" s="655"/>
      <c r="F2068" s="833"/>
      <c r="G2068" s="710">
        <v>8591</v>
      </c>
      <c r="H2068" s="1091" t="s">
        <v>2083</v>
      </c>
      <c r="I2068" s="1091"/>
      <c r="J2068" s="1142" t="s">
        <v>8469</v>
      </c>
      <c r="K2068" s="1164" t="s">
        <v>8470</v>
      </c>
      <c r="L2068" s="1171" t="s">
        <v>193</v>
      </c>
      <c r="M2068" s="771" t="s">
        <v>8484</v>
      </c>
      <c r="N2068" s="1155"/>
      <c r="O2068" s="675">
        <v>6</v>
      </c>
      <c r="P2068" s="675">
        <v>6</v>
      </c>
      <c r="Q2068" s="1167" t="s">
        <v>8471</v>
      </c>
      <c r="R2068" s="712"/>
      <c r="S2068" s="712"/>
      <c r="T2068" s="712"/>
      <c r="U2068" s="712"/>
      <c r="V2068" s="619" t="s">
        <v>2073</v>
      </c>
      <c r="W2068" s="712"/>
      <c r="X2068" s="619" t="s">
        <v>37</v>
      </c>
      <c r="Y2068" s="712"/>
      <c r="Z2068" s="3810" t="s">
        <v>45</v>
      </c>
      <c r="AA2068" s="592"/>
      <c r="AB2068" s="847" t="s">
        <v>5543</v>
      </c>
      <c r="AC2068" s="722">
        <v>0</v>
      </c>
      <c r="AD2068" s="722">
        <v>8019</v>
      </c>
      <c r="AE2068" s="722">
        <f t="shared" ref="AE2068" si="117">SUM(AD2068*P2068+AC2068)</f>
        <v>48114</v>
      </c>
      <c r="AF2068" s="26"/>
      <c r="AG2068" s="26"/>
    </row>
    <row r="2069" spans="1:33" ht="30" customHeight="1">
      <c r="A2069" s="1150" t="s">
        <v>6959</v>
      </c>
      <c r="B2069" s="8883" t="s">
        <v>8472</v>
      </c>
      <c r="C2069" s="8843">
        <v>45384</v>
      </c>
      <c r="D2069" s="8843">
        <v>45447</v>
      </c>
      <c r="E2069" s="8864"/>
      <c r="F2069" s="8877"/>
      <c r="G2069" s="8849">
        <v>8634</v>
      </c>
      <c r="H2069" s="8849">
        <v>397</v>
      </c>
      <c r="I2069" s="8849"/>
      <c r="J2069" s="8853" t="s">
        <v>8473</v>
      </c>
      <c r="K2069" s="8847" t="s">
        <v>8474</v>
      </c>
      <c r="L2069" s="1144" t="s">
        <v>76</v>
      </c>
      <c r="M2069" s="8868" t="s">
        <v>8485</v>
      </c>
      <c r="N2069" s="957" t="s">
        <v>3952</v>
      </c>
      <c r="O2069" s="679">
        <v>4</v>
      </c>
      <c r="P2069" s="679">
        <v>4</v>
      </c>
      <c r="Q2069" s="8887" t="s">
        <v>4858</v>
      </c>
      <c r="R2069" s="8859"/>
      <c r="S2069" s="712"/>
      <c r="T2069" s="712"/>
      <c r="U2069" s="712"/>
      <c r="V2069" s="8849" t="s">
        <v>2073</v>
      </c>
      <c r="W2069" s="8849" t="s">
        <v>7560</v>
      </c>
      <c r="X2069" s="8849" t="s">
        <v>37</v>
      </c>
      <c r="Y2069" s="712"/>
      <c r="Z2069" s="8893" t="s">
        <v>45</v>
      </c>
      <c r="AA2069" s="592"/>
      <c r="AB2069" s="8907" t="s">
        <v>5586</v>
      </c>
      <c r="AC2069" s="8912">
        <v>2250</v>
      </c>
      <c r="AD2069" s="722">
        <v>7425</v>
      </c>
      <c r="AE2069" s="8912">
        <f>SUM(AD2069*P2069+AD2070*P2070+AC2069)</f>
        <v>76500</v>
      </c>
      <c r="AF2069" s="334"/>
      <c r="AG2069" s="334"/>
    </row>
    <row r="2070" spans="1:33" ht="30" customHeight="1">
      <c r="A2070" s="1153" t="s">
        <v>6959</v>
      </c>
      <c r="B2070" s="8889"/>
      <c r="C2070" s="8845"/>
      <c r="D2070" s="8845"/>
      <c r="E2070" s="8866"/>
      <c r="F2070" s="8878"/>
      <c r="G2070" s="8850"/>
      <c r="H2070" s="8850"/>
      <c r="I2070" s="8850"/>
      <c r="J2070" s="8854"/>
      <c r="K2070" s="8848"/>
      <c r="L2070" s="884" t="s">
        <v>2184</v>
      </c>
      <c r="M2070" s="8869"/>
      <c r="N2070" s="316" t="s">
        <v>3954</v>
      </c>
      <c r="O2070" s="675">
        <v>1</v>
      </c>
      <c r="P2070" s="675">
        <v>1</v>
      </c>
      <c r="Q2070" s="8892"/>
      <c r="R2070" s="8860"/>
      <c r="S2070" s="712"/>
      <c r="T2070" s="712"/>
      <c r="U2070" s="712"/>
      <c r="V2070" s="8850"/>
      <c r="W2070" s="8850"/>
      <c r="X2070" s="8850"/>
      <c r="Y2070" s="712"/>
      <c r="Z2070" s="8894"/>
      <c r="AA2070" s="592"/>
      <c r="AB2070" s="8908"/>
      <c r="AC2070" s="8913"/>
      <c r="AD2070" s="722">
        <v>44550</v>
      </c>
      <c r="AE2070" s="8913"/>
      <c r="AF2070" s="419"/>
      <c r="AG2070" s="419"/>
    </row>
    <row r="2071" spans="1:33" ht="30" customHeight="1">
      <c r="A2071" s="1156" t="s">
        <v>6970</v>
      </c>
      <c r="B2071" s="5097" t="s">
        <v>8475</v>
      </c>
      <c r="C2071" s="764">
        <v>45384</v>
      </c>
      <c r="D2071" s="764">
        <v>45390</v>
      </c>
      <c r="E2071" s="593"/>
      <c r="F2071" s="833"/>
      <c r="G2071" s="710">
        <v>8604</v>
      </c>
      <c r="H2071" s="1091"/>
      <c r="I2071" s="1091" t="s">
        <v>92</v>
      </c>
      <c r="J2071" s="1142" t="s">
        <v>7255</v>
      </c>
      <c r="K2071" s="1164" t="s">
        <v>8476</v>
      </c>
      <c r="L2071" s="1171" t="s">
        <v>8477</v>
      </c>
      <c r="M2071" s="771" t="s">
        <v>8486</v>
      </c>
      <c r="N2071" s="1155"/>
      <c r="O2071" s="675">
        <v>43</v>
      </c>
      <c r="P2071" s="119">
        <v>54</v>
      </c>
      <c r="Q2071" s="1167" t="s">
        <v>8478</v>
      </c>
      <c r="R2071" s="712"/>
      <c r="S2071" s="712"/>
      <c r="T2071" s="712"/>
      <c r="U2071" s="712"/>
      <c r="V2071" s="1512" t="s">
        <v>2073</v>
      </c>
      <c r="W2071" s="712"/>
      <c r="X2071" s="1512" t="s">
        <v>37</v>
      </c>
      <c r="Y2071" s="712"/>
      <c r="Z2071" s="726" t="s">
        <v>45</v>
      </c>
      <c r="AA2071" s="592"/>
      <c r="AB2071" s="847" t="s">
        <v>5535</v>
      </c>
      <c r="AC2071" s="722">
        <v>0</v>
      </c>
      <c r="AD2071" s="722">
        <v>7350</v>
      </c>
      <c r="AE2071" s="722">
        <f t="shared" ref="AE2071:AE2076" si="118">SUM(AD2071*P2071+AC2071)</f>
        <v>396900</v>
      </c>
      <c r="AF2071" s="26"/>
      <c r="AG2071" s="26"/>
    </row>
    <row r="2072" spans="1:33" ht="30" customHeight="1">
      <c r="A2072" s="1156" t="s">
        <v>6973</v>
      </c>
      <c r="B2072" s="5097" t="s">
        <v>8479</v>
      </c>
      <c r="C2072" s="764">
        <v>45384</v>
      </c>
      <c r="D2072" s="764">
        <v>45394</v>
      </c>
      <c r="E2072" s="655"/>
      <c r="F2072" s="833"/>
      <c r="G2072" s="710">
        <v>8598</v>
      </c>
      <c r="H2072" s="1091" t="s">
        <v>5814</v>
      </c>
      <c r="I2072" s="1091"/>
      <c r="J2072" s="1142" t="s">
        <v>5815</v>
      </c>
      <c r="K2072" s="1164" t="s">
        <v>8480</v>
      </c>
      <c r="L2072" s="1171" t="s">
        <v>62</v>
      </c>
      <c r="M2072" s="771" t="s">
        <v>8487</v>
      </c>
      <c r="N2072" s="1155"/>
      <c r="O2072" s="675">
        <v>5</v>
      </c>
      <c r="P2072" s="675">
        <v>5</v>
      </c>
      <c r="Q2072" s="1167" t="s">
        <v>8481</v>
      </c>
      <c r="R2072" s="712"/>
      <c r="S2072" s="712"/>
      <c r="T2072" s="712"/>
      <c r="U2072" s="712"/>
      <c r="V2072" s="619" t="s">
        <v>2073</v>
      </c>
      <c r="W2072" s="712"/>
      <c r="X2072" s="619" t="s">
        <v>37</v>
      </c>
      <c r="Y2072" s="712"/>
      <c r="Z2072" s="3779" t="s">
        <v>45</v>
      </c>
      <c r="AA2072" s="592"/>
      <c r="AB2072" s="847" t="s">
        <v>5585</v>
      </c>
      <c r="AC2072" s="722">
        <v>6750</v>
      </c>
      <c r="AD2072" s="722">
        <v>6272.02</v>
      </c>
      <c r="AE2072" s="722">
        <f t="shared" si="118"/>
        <v>38110.100000000006</v>
      </c>
      <c r="AF2072" s="26"/>
      <c r="AG2072" s="26"/>
    </row>
    <row r="2073" spans="1:33" ht="30" customHeight="1">
      <c r="A2073" s="592" t="s">
        <v>6973</v>
      </c>
      <c r="B2073" s="710" t="s">
        <v>8522</v>
      </c>
      <c r="C2073" s="764">
        <v>45386</v>
      </c>
      <c r="D2073" s="764">
        <v>45397</v>
      </c>
      <c r="E2073" s="593"/>
      <c r="F2073" s="833"/>
      <c r="G2073" s="710">
        <v>8598</v>
      </c>
      <c r="H2073" s="1091" t="s">
        <v>8523</v>
      </c>
      <c r="I2073" s="1091"/>
      <c r="J2073" s="656" t="s">
        <v>8524</v>
      </c>
      <c r="K2073" s="1164" t="s">
        <v>8525</v>
      </c>
      <c r="L2073" s="1171" t="s">
        <v>173</v>
      </c>
      <c r="M2073" s="771" t="s">
        <v>8527</v>
      </c>
      <c r="N2073" s="1155"/>
      <c r="O2073" s="675">
        <v>1</v>
      </c>
      <c r="P2073" s="675">
        <v>1</v>
      </c>
      <c r="Q2073" s="1167" t="s">
        <v>8526</v>
      </c>
      <c r="R2073" s="712"/>
      <c r="S2073" s="712"/>
      <c r="T2073" s="712"/>
      <c r="U2073" s="712"/>
      <c r="V2073" s="619" t="s">
        <v>2073</v>
      </c>
      <c r="W2073" s="712"/>
      <c r="X2073" s="619" t="s">
        <v>37</v>
      </c>
      <c r="Y2073" s="712"/>
      <c r="Z2073" s="3779" t="s">
        <v>45</v>
      </c>
      <c r="AA2073" s="592">
        <v>4504215511</v>
      </c>
      <c r="AB2073" s="847" t="s">
        <v>5541</v>
      </c>
      <c r="AC2073" s="722">
        <v>4500</v>
      </c>
      <c r="AD2073" s="722">
        <v>6272.02</v>
      </c>
      <c r="AE2073" s="722">
        <f t="shared" si="118"/>
        <v>10772.02</v>
      </c>
      <c r="AF2073" s="26"/>
      <c r="AG2073" s="26"/>
    </row>
    <row r="2074" spans="1:33" ht="30" customHeight="1">
      <c r="A2074" s="1156" t="s">
        <v>6972</v>
      </c>
      <c r="B2074" s="5097" t="s">
        <v>8531</v>
      </c>
      <c r="C2074" s="764">
        <v>45390</v>
      </c>
      <c r="D2074" s="764">
        <v>45394</v>
      </c>
      <c r="E2074" s="593"/>
      <c r="F2074" s="833"/>
      <c r="G2074" s="710">
        <v>8588</v>
      </c>
      <c r="H2074" s="1091" t="s">
        <v>7145</v>
      </c>
      <c r="I2074" s="1091"/>
      <c r="J2074" s="1142" t="s">
        <v>8532</v>
      </c>
      <c r="K2074" s="1164" t="s">
        <v>8533</v>
      </c>
      <c r="L2074" s="1171" t="s">
        <v>28</v>
      </c>
      <c r="M2074" s="771" t="s">
        <v>8574</v>
      </c>
      <c r="N2074" s="1155"/>
      <c r="O2074" s="675">
        <v>2</v>
      </c>
      <c r="P2074" s="675">
        <v>2</v>
      </c>
      <c r="Q2074" s="1167" t="s">
        <v>8534</v>
      </c>
      <c r="R2074" s="712"/>
      <c r="S2074" s="712"/>
      <c r="T2074" s="712"/>
      <c r="U2074" s="712"/>
      <c r="V2074" s="1016" t="s">
        <v>2073</v>
      </c>
      <c r="W2074" s="712"/>
      <c r="X2074" s="1016" t="s">
        <v>37</v>
      </c>
      <c r="Y2074" s="712"/>
      <c r="Z2074" s="3779" t="s">
        <v>45</v>
      </c>
      <c r="AA2074" s="592"/>
      <c r="AB2074" s="847" t="s">
        <v>5535</v>
      </c>
      <c r="AC2074" s="722">
        <v>0</v>
      </c>
      <c r="AD2074" s="722">
        <v>6700</v>
      </c>
      <c r="AE2074" s="722">
        <f t="shared" si="118"/>
        <v>13400</v>
      </c>
      <c r="AF2074" s="26"/>
      <c r="AG2074" s="26"/>
    </row>
    <row r="2075" spans="1:33" ht="30" customHeight="1">
      <c r="A2075" s="1156" t="s">
        <v>6900</v>
      </c>
      <c r="B2075" s="5097" t="s">
        <v>8535</v>
      </c>
      <c r="C2075" s="764">
        <v>45387</v>
      </c>
      <c r="D2075" s="764">
        <v>45398</v>
      </c>
      <c r="E2075" s="593"/>
      <c r="F2075" s="833"/>
      <c r="G2075" s="710">
        <v>8625</v>
      </c>
      <c r="H2075" s="1091">
        <v>281</v>
      </c>
      <c r="I2075" s="1091"/>
      <c r="J2075" s="1142" t="s">
        <v>8536</v>
      </c>
      <c r="K2075" s="1164" t="s">
        <v>8537</v>
      </c>
      <c r="L2075" s="1171" t="s">
        <v>8538</v>
      </c>
      <c r="M2075" s="771" t="s">
        <v>8575</v>
      </c>
      <c r="N2075" s="1155"/>
      <c r="O2075" s="675">
        <v>1</v>
      </c>
      <c r="P2075" s="675">
        <v>1</v>
      </c>
      <c r="Q2075" s="1167" t="s">
        <v>8539</v>
      </c>
      <c r="R2075" s="712"/>
      <c r="S2075" s="712"/>
      <c r="T2075" s="712"/>
      <c r="U2075" s="712"/>
      <c r="V2075" s="619" t="s">
        <v>2073</v>
      </c>
      <c r="W2075" s="712"/>
      <c r="X2075" s="619" t="s">
        <v>37</v>
      </c>
      <c r="Y2075" s="712"/>
      <c r="Z2075" s="3786" t="s">
        <v>45</v>
      </c>
      <c r="AA2075" s="592"/>
      <c r="AB2075" s="847" t="s">
        <v>5540</v>
      </c>
      <c r="AC2075" s="722">
        <v>1980</v>
      </c>
      <c r="AD2075" s="722">
        <v>3960</v>
      </c>
      <c r="AE2075" s="722">
        <f t="shared" si="118"/>
        <v>5940</v>
      </c>
      <c r="AF2075" s="26"/>
      <c r="AG2075" s="26"/>
    </row>
    <row r="2076" spans="1:33" ht="30" customHeight="1">
      <c r="A2076" s="1156" t="s">
        <v>6900</v>
      </c>
      <c r="B2076" s="5097" t="s">
        <v>8540</v>
      </c>
      <c r="C2076" s="764">
        <v>45390</v>
      </c>
      <c r="D2076" s="764">
        <v>45394</v>
      </c>
      <c r="E2076" s="593"/>
      <c r="F2076" s="833"/>
      <c r="G2076" s="710">
        <v>8625</v>
      </c>
      <c r="H2076" s="1091" t="s">
        <v>7066</v>
      </c>
      <c r="I2076" s="1091"/>
      <c r="J2076" s="1172" t="s">
        <v>8541</v>
      </c>
      <c r="K2076" s="1164" t="s">
        <v>8533</v>
      </c>
      <c r="L2076" s="1171" t="s">
        <v>28</v>
      </c>
      <c r="M2076" s="771" t="s">
        <v>8576</v>
      </c>
      <c r="N2076" s="1155"/>
      <c r="O2076" s="675">
        <v>2</v>
      </c>
      <c r="P2076" s="675">
        <v>2</v>
      </c>
      <c r="Q2076" s="1167" t="s">
        <v>8542</v>
      </c>
      <c r="R2076" s="712"/>
      <c r="S2076" s="712"/>
      <c r="T2076" s="712"/>
      <c r="U2076" s="712"/>
      <c r="V2076" s="619" t="s">
        <v>2073</v>
      </c>
      <c r="W2076" s="712"/>
      <c r="X2076" s="619" t="s">
        <v>37</v>
      </c>
      <c r="Y2076" s="712"/>
      <c r="Z2076" s="726" t="s">
        <v>45</v>
      </c>
      <c r="AA2076" s="592"/>
      <c r="AB2076" s="847" t="s">
        <v>5535</v>
      </c>
      <c r="AC2076" s="722">
        <v>0</v>
      </c>
      <c r="AD2076" s="722">
        <v>5940</v>
      </c>
      <c r="AE2076" s="722">
        <f t="shared" si="118"/>
        <v>11880</v>
      </c>
      <c r="AF2076" s="26"/>
      <c r="AG2076" s="26"/>
    </row>
    <row r="2077" spans="1:33" ht="30" customHeight="1">
      <c r="A2077" s="1998" t="s">
        <v>6899</v>
      </c>
      <c r="B2077" s="9019" t="s">
        <v>8590</v>
      </c>
      <c r="C2077" s="8843">
        <v>45391</v>
      </c>
      <c r="D2077" s="8843">
        <v>45447</v>
      </c>
      <c r="E2077" s="8864"/>
      <c r="F2077" s="8877"/>
      <c r="G2077" s="8849">
        <v>8637</v>
      </c>
      <c r="H2077" s="9014">
        <v>247</v>
      </c>
      <c r="I2077" s="8859"/>
      <c r="J2077" s="8972" t="s">
        <v>8591</v>
      </c>
      <c r="K2077" s="8857" t="s">
        <v>7179</v>
      </c>
      <c r="L2077" s="619" t="s">
        <v>4333</v>
      </c>
      <c r="M2077" s="8868" t="s">
        <v>8608</v>
      </c>
      <c r="N2077" s="963" t="s">
        <v>3952</v>
      </c>
      <c r="O2077" s="675">
        <v>28</v>
      </c>
      <c r="P2077" s="675">
        <v>28</v>
      </c>
      <c r="Q2077" s="8887" t="s">
        <v>8593</v>
      </c>
      <c r="R2077" s="8859"/>
      <c r="S2077" s="712"/>
      <c r="T2077" s="712"/>
      <c r="U2077" s="712"/>
      <c r="V2077" s="8849" t="s">
        <v>2073</v>
      </c>
      <c r="W2077" s="712"/>
      <c r="X2077" s="8849" t="s">
        <v>37</v>
      </c>
      <c r="Y2077" s="712"/>
      <c r="Z2077" s="8893" t="s">
        <v>45</v>
      </c>
      <c r="AA2077" s="592"/>
      <c r="AB2077" s="8907" t="s">
        <v>5542</v>
      </c>
      <c r="AC2077" s="8912">
        <v>7000</v>
      </c>
      <c r="AD2077" s="722">
        <v>13500</v>
      </c>
      <c r="AE2077" s="8912">
        <f>SUM(AD2077*P2077+AD2078*P2078+AD2079*P2079+AC2077)</f>
        <v>514000</v>
      </c>
      <c r="AF2077" s="334"/>
      <c r="AG2077" s="334"/>
    </row>
    <row r="2078" spans="1:33" ht="30" customHeight="1">
      <c r="A2078" s="614" t="s">
        <v>6899</v>
      </c>
      <c r="B2078" s="9029"/>
      <c r="C2078" s="8844"/>
      <c r="D2078" s="8844"/>
      <c r="E2078" s="8865"/>
      <c r="F2078" s="8880"/>
      <c r="G2078" s="8863"/>
      <c r="H2078" s="9015"/>
      <c r="I2078" s="8902"/>
      <c r="J2078" s="8858"/>
      <c r="K2078" s="8858"/>
      <c r="L2078" s="808" t="s">
        <v>8592</v>
      </c>
      <c r="M2078" s="8858"/>
      <c r="N2078" s="963" t="s">
        <v>3955</v>
      </c>
      <c r="O2078" s="675">
        <v>1</v>
      </c>
      <c r="P2078" s="675">
        <v>1</v>
      </c>
      <c r="Q2078" s="8858"/>
      <c r="R2078" s="8902"/>
      <c r="S2078" s="712"/>
      <c r="T2078" s="712"/>
      <c r="U2078" s="712"/>
      <c r="V2078" s="8863"/>
      <c r="W2078" s="712"/>
      <c r="X2078" s="8863"/>
      <c r="Y2078" s="712"/>
      <c r="Z2078" s="8896"/>
      <c r="AA2078" s="592"/>
      <c r="AB2078" s="8910"/>
      <c r="AC2078" s="8920"/>
      <c r="AD2078" s="722">
        <v>110000</v>
      </c>
      <c r="AE2078" s="8920"/>
      <c r="AF2078" s="336"/>
      <c r="AG2078" s="336"/>
    </row>
    <row r="2079" spans="1:33" ht="30" customHeight="1">
      <c r="A2079" s="1149" t="s">
        <v>6899</v>
      </c>
      <c r="B2079" s="9030"/>
      <c r="C2079" s="8845"/>
      <c r="D2079" s="8845"/>
      <c r="E2079" s="8866"/>
      <c r="F2079" s="8878"/>
      <c r="G2079" s="8850"/>
      <c r="H2079" s="9016"/>
      <c r="I2079" s="8860"/>
      <c r="J2079" s="8854"/>
      <c r="K2079" s="8854"/>
      <c r="L2079" s="592" t="s">
        <v>2548</v>
      </c>
      <c r="M2079" s="8854"/>
      <c r="N2079" s="963" t="s">
        <v>3951</v>
      </c>
      <c r="O2079" s="675">
        <v>1</v>
      </c>
      <c r="P2079" s="675">
        <v>1</v>
      </c>
      <c r="Q2079" s="8854"/>
      <c r="R2079" s="8860"/>
      <c r="S2079" s="712"/>
      <c r="T2079" s="712"/>
      <c r="U2079" s="712"/>
      <c r="V2079" s="8850"/>
      <c r="W2079" s="712"/>
      <c r="X2079" s="8850"/>
      <c r="Y2079" s="712"/>
      <c r="Z2079" s="8894"/>
      <c r="AA2079" s="592"/>
      <c r="AB2079" s="8908"/>
      <c r="AC2079" s="8913"/>
      <c r="AD2079" s="722">
        <v>19000</v>
      </c>
      <c r="AE2079" s="8913"/>
      <c r="AF2079" s="419"/>
      <c r="AG2079" s="419"/>
    </row>
    <row r="2080" spans="1:33" ht="30" customHeight="1">
      <c r="A2080" s="1156" t="s">
        <v>6898</v>
      </c>
      <c r="B2080" s="5097" t="s">
        <v>8609</v>
      </c>
      <c r="C2080" s="764">
        <v>45392</v>
      </c>
      <c r="D2080" s="764">
        <v>45482</v>
      </c>
      <c r="E2080" s="593"/>
      <c r="F2080" s="833"/>
      <c r="G2080" s="710">
        <v>8645</v>
      </c>
      <c r="H2080" s="1091" t="s">
        <v>2869</v>
      </c>
      <c r="I2080" s="1091"/>
      <c r="J2080" s="1172" t="s">
        <v>8610</v>
      </c>
      <c r="K2080" s="1164" t="s">
        <v>8611</v>
      </c>
      <c r="L2080" s="1171" t="s">
        <v>76</v>
      </c>
      <c r="M2080" s="771" t="s">
        <v>8632</v>
      </c>
      <c r="N2080" s="1155"/>
      <c r="O2080" s="675">
        <v>4</v>
      </c>
      <c r="P2080" s="675">
        <v>4</v>
      </c>
      <c r="Q2080" s="1167" t="s">
        <v>6549</v>
      </c>
      <c r="R2080" s="712"/>
      <c r="S2080" s="712"/>
      <c r="T2080" s="712"/>
      <c r="U2080" s="712"/>
      <c r="V2080" s="619" t="s">
        <v>2073</v>
      </c>
      <c r="W2080" s="712"/>
      <c r="X2080" s="619" t="s">
        <v>37</v>
      </c>
      <c r="Y2080" s="712"/>
      <c r="Z2080" s="726" t="s">
        <v>45</v>
      </c>
      <c r="AA2080" s="592"/>
      <c r="AB2080" s="847" t="s">
        <v>5542</v>
      </c>
      <c r="AC2080" s="722">
        <v>39000</v>
      </c>
      <c r="AD2080" s="722">
        <v>37500</v>
      </c>
      <c r="AE2080" s="722">
        <f t="shared" ref="AE2080:AE2098" si="119">SUM(AD2080*P2080+AC2080)</f>
        <v>189000</v>
      </c>
      <c r="AF2080" s="26"/>
      <c r="AG2080" s="26"/>
    </row>
    <row r="2081" spans="1:33" ht="30" customHeight="1">
      <c r="A2081" s="1156" t="s">
        <v>6946</v>
      </c>
      <c r="B2081" s="5097" t="s">
        <v>8612</v>
      </c>
      <c r="C2081" s="764">
        <v>45392</v>
      </c>
      <c r="D2081" s="764">
        <v>45398</v>
      </c>
      <c r="E2081" s="593"/>
      <c r="F2081" s="833"/>
      <c r="G2081" s="710">
        <v>8626</v>
      </c>
      <c r="H2081" s="1091" t="s">
        <v>8613</v>
      </c>
      <c r="I2081" s="1091"/>
      <c r="J2081" s="1172" t="s">
        <v>8614</v>
      </c>
      <c r="K2081" s="1164" t="s">
        <v>8533</v>
      </c>
      <c r="L2081" s="1171" t="s">
        <v>28</v>
      </c>
      <c r="M2081" s="771" t="s">
        <v>8633</v>
      </c>
      <c r="N2081" s="1155"/>
      <c r="O2081" s="675">
        <v>2</v>
      </c>
      <c r="P2081" s="675">
        <v>2</v>
      </c>
      <c r="Q2081" s="1167" t="s">
        <v>8534</v>
      </c>
      <c r="R2081" s="712"/>
      <c r="S2081" s="712"/>
      <c r="T2081" s="712"/>
      <c r="U2081" s="712"/>
      <c r="V2081" s="619" t="s">
        <v>2073</v>
      </c>
      <c r="W2081" s="712"/>
      <c r="X2081" s="619" t="s">
        <v>37</v>
      </c>
      <c r="Y2081" s="712"/>
      <c r="Z2081" s="726" t="s">
        <v>45</v>
      </c>
      <c r="AA2081" s="592"/>
      <c r="AB2081" s="847" t="s">
        <v>5542</v>
      </c>
      <c r="AC2081" s="722">
        <v>0</v>
      </c>
      <c r="AD2081" s="722">
        <v>7392</v>
      </c>
      <c r="AE2081" s="722">
        <f t="shared" si="119"/>
        <v>14784</v>
      </c>
      <c r="AF2081" s="26"/>
      <c r="AG2081" s="26"/>
    </row>
    <row r="2082" spans="1:33" ht="30" customHeight="1">
      <c r="A2082" s="592" t="s">
        <v>6962</v>
      </c>
      <c r="B2082" s="1014" t="s">
        <v>8615</v>
      </c>
      <c r="C2082" s="764">
        <v>45393</v>
      </c>
      <c r="D2082" s="764">
        <v>45399</v>
      </c>
      <c r="E2082" s="593"/>
      <c r="F2082" s="833"/>
      <c r="G2082" s="710">
        <v>8628</v>
      </c>
      <c r="H2082" s="1091" t="s">
        <v>8616</v>
      </c>
      <c r="I2082" s="1091"/>
      <c r="J2082" s="1172" t="s">
        <v>8617</v>
      </c>
      <c r="K2082" s="1164" t="s">
        <v>8618</v>
      </c>
      <c r="L2082" s="1171" t="s">
        <v>173</v>
      </c>
      <c r="M2082" s="771" t="s">
        <v>8634</v>
      </c>
      <c r="N2082" s="1155"/>
      <c r="O2082" s="675">
        <v>1</v>
      </c>
      <c r="P2082" s="675">
        <v>1</v>
      </c>
      <c r="Q2082" s="1167" t="s">
        <v>8619</v>
      </c>
      <c r="R2082" s="712"/>
      <c r="S2082" s="712"/>
      <c r="T2082" s="712"/>
      <c r="U2082" s="712"/>
      <c r="V2082" s="1694" t="s">
        <v>2073</v>
      </c>
      <c r="W2082" s="712"/>
      <c r="X2082" s="1694" t="s">
        <v>37</v>
      </c>
      <c r="Y2082" s="712"/>
      <c r="Z2082" s="3837" t="s">
        <v>45</v>
      </c>
      <c r="AA2082" s="592"/>
      <c r="AB2082" s="847" t="s">
        <v>5535</v>
      </c>
      <c r="AC2082" s="722">
        <v>0</v>
      </c>
      <c r="AD2082" s="722">
        <v>9653</v>
      </c>
      <c r="AE2082" s="722">
        <f t="shared" si="119"/>
        <v>9653</v>
      </c>
      <c r="AF2082" s="26"/>
      <c r="AG2082" s="26"/>
    </row>
    <row r="2083" spans="1:33" ht="30" customHeight="1">
      <c r="A2083" s="297" t="s">
        <v>6972</v>
      </c>
      <c r="B2083" s="174" t="s">
        <v>8620</v>
      </c>
      <c r="C2083" s="127">
        <v>45392</v>
      </c>
      <c r="D2083" s="127">
        <v>45398</v>
      </c>
      <c r="E2083" s="37"/>
      <c r="F2083" s="94"/>
      <c r="G2083" s="99">
        <v>8588</v>
      </c>
      <c r="H2083" s="131" t="s">
        <v>8621</v>
      </c>
      <c r="I2083" s="131"/>
      <c r="J2083" s="417" t="s">
        <v>8622</v>
      </c>
      <c r="K2083" s="298" t="s">
        <v>8533</v>
      </c>
      <c r="L2083" s="418" t="s">
        <v>28</v>
      </c>
      <c r="M2083" s="135" t="s">
        <v>8635</v>
      </c>
      <c r="N2083" s="299"/>
      <c r="O2083" s="74">
        <v>2</v>
      </c>
      <c r="P2083" s="74">
        <v>2</v>
      </c>
      <c r="Q2083" s="300" t="s">
        <v>8534</v>
      </c>
      <c r="R2083" s="71"/>
      <c r="S2083" s="71"/>
      <c r="T2083" s="71"/>
      <c r="U2083" s="71"/>
      <c r="V2083" s="68" t="s">
        <v>256</v>
      </c>
      <c r="W2083" s="71"/>
      <c r="X2083" s="71"/>
      <c r="Y2083" s="71"/>
      <c r="Z2083" s="75"/>
      <c r="AA2083" s="36"/>
      <c r="AB2083" s="102" t="s">
        <v>5542</v>
      </c>
      <c r="AC2083" s="280"/>
      <c r="AD2083" s="280"/>
      <c r="AE2083" s="280"/>
      <c r="AF2083" s="26"/>
      <c r="AG2083" s="26"/>
    </row>
    <row r="2084" spans="1:33" ht="30" customHeight="1">
      <c r="A2084" s="1156" t="s">
        <v>6946</v>
      </c>
      <c r="B2084" s="5097" t="s">
        <v>8658</v>
      </c>
      <c r="C2084" s="764">
        <v>45393</v>
      </c>
      <c r="D2084" s="764">
        <v>45399</v>
      </c>
      <c r="E2084" s="655"/>
      <c r="F2084" s="833"/>
      <c r="G2084" s="710">
        <v>8626</v>
      </c>
      <c r="H2084" s="1091"/>
      <c r="I2084" s="1091" t="s">
        <v>92</v>
      </c>
      <c r="J2084" s="1172" t="s">
        <v>8659</v>
      </c>
      <c r="K2084" s="1164" t="s">
        <v>8660</v>
      </c>
      <c r="L2084" s="1171" t="s">
        <v>28</v>
      </c>
      <c r="M2084" s="771" t="s">
        <v>8699</v>
      </c>
      <c r="N2084" s="1155"/>
      <c r="O2084" s="675">
        <v>2</v>
      </c>
      <c r="P2084" s="675">
        <v>2</v>
      </c>
      <c r="Q2084" s="1167" t="s">
        <v>8661</v>
      </c>
      <c r="R2084" s="712"/>
      <c r="S2084" s="712"/>
      <c r="T2084" s="712"/>
      <c r="U2084" s="712"/>
      <c r="V2084" s="619" t="s">
        <v>2073</v>
      </c>
      <c r="W2084" s="712"/>
      <c r="X2084" s="619" t="s">
        <v>37</v>
      </c>
      <c r="Y2084" s="712"/>
      <c r="Z2084" s="726" t="s">
        <v>45</v>
      </c>
      <c r="AA2084" s="592"/>
      <c r="AB2084" s="847" t="s">
        <v>5535</v>
      </c>
      <c r="AC2084" s="722">
        <v>0</v>
      </c>
      <c r="AD2084" s="722">
        <v>7392</v>
      </c>
      <c r="AE2084" s="722">
        <f t="shared" si="119"/>
        <v>14784</v>
      </c>
      <c r="AF2084" s="26"/>
      <c r="AG2084" s="26"/>
    </row>
    <row r="2085" spans="1:33" ht="30" customHeight="1">
      <c r="A2085" s="1156" t="s">
        <v>6972</v>
      </c>
      <c r="B2085" s="5097" t="s">
        <v>8662</v>
      </c>
      <c r="C2085" s="764">
        <v>45393</v>
      </c>
      <c r="D2085" s="764">
        <v>45399</v>
      </c>
      <c r="E2085" s="593"/>
      <c r="F2085" s="833"/>
      <c r="G2085" s="710">
        <v>8588</v>
      </c>
      <c r="H2085" s="1091" t="s">
        <v>576</v>
      </c>
      <c r="I2085" s="1091"/>
      <c r="J2085" s="1172" t="s">
        <v>8663</v>
      </c>
      <c r="K2085" s="1164" t="s">
        <v>8533</v>
      </c>
      <c r="L2085" s="1171" t="s">
        <v>28</v>
      </c>
      <c r="M2085" s="771" t="s">
        <v>8700</v>
      </c>
      <c r="N2085" s="1155"/>
      <c r="O2085" s="675">
        <v>2</v>
      </c>
      <c r="P2085" s="675">
        <v>2</v>
      </c>
      <c r="Q2085" s="1167" t="s">
        <v>8534</v>
      </c>
      <c r="R2085" s="712"/>
      <c r="S2085" s="712"/>
      <c r="T2085" s="712"/>
      <c r="U2085" s="712"/>
      <c r="V2085" s="1027" t="s">
        <v>2073</v>
      </c>
      <c r="W2085" s="712"/>
      <c r="X2085" s="619" t="s">
        <v>37</v>
      </c>
      <c r="Y2085" s="712"/>
      <c r="Z2085" s="726" t="s">
        <v>45</v>
      </c>
      <c r="AA2085" s="592"/>
      <c r="AB2085" s="847" t="s">
        <v>5539</v>
      </c>
      <c r="AC2085" s="722">
        <v>0</v>
      </c>
      <c r="AD2085" s="722">
        <v>6700</v>
      </c>
      <c r="AE2085" s="722">
        <f t="shared" si="119"/>
        <v>13400</v>
      </c>
      <c r="AF2085" s="26"/>
      <c r="AG2085" s="26"/>
    </row>
    <row r="2086" spans="1:33" ht="30" customHeight="1">
      <c r="A2086" s="1156" t="s">
        <v>6900</v>
      </c>
      <c r="B2086" s="5097" t="s">
        <v>8664</v>
      </c>
      <c r="C2086" s="764">
        <v>45393</v>
      </c>
      <c r="D2086" s="764">
        <v>45399</v>
      </c>
      <c r="E2086" s="593"/>
      <c r="F2086" s="833"/>
      <c r="G2086" s="710">
        <v>8625</v>
      </c>
      <c r="H2086" s="1091" t="s">
        <v>7066</v>
      </c>
      <c r="I2086" s="1091"/>
      <c r="J2086" s="1172" t="s">
        <v>8665</v>
      </c>
      <c r="K2086" s="1164" t="s">
        <v>8666</v>
      </c>
      <c r="L2086" s="1171" t="s">
        <v>173</v>
      </c>
      <c r="M2086" s="771" t="s">
        <v>8701</v>
      </c>
      <c r="N2086" s="1155"/>
      <c r="O2086" s="675">
        <v>1</v>
      </c>
      <c r="P2086" s="675">
        <v>1</v>
      </c>
      <c r="Q2086" s="1167" t="s">
        <v>8667</v>
      </c>
      <c r="R2086" s="712"/>
      <c r="S2086" s="712"/>
      <c r="T2086" s="712"/>
      <c r="U2086" s="712"/>
      <c r="V2086" s="619" t="s">
        <v>2073</v>
      </c>
      <c r="W2086" s="712"/>
      <c r="X2086" s="619" t="s">
        <v>37</v>
      </c>
      <c r="Y2086" s="712"/>
      <c r="Z2086" s="726" t="s">
        <v>45</v>
      </c>
      <c r="AA2086" s="592"/>
      <c r="AB2086" s="847" t="s">
        <v>5543</v>
      </c>
      <c r="AC2086" s="722">
        <v>0</v>
      </c>
      <c r="AD2086" s="722">
        <v>5940</v>
      </c>
      <c r="AE2086" s="722">
        <f t="shared" si="119"/>
        <v>5940</v>
      </c>
      <c r="AF2086" s="26"/>
      <c r="AG2086" s="26"/>
    </row>
    <row r="2087" spans="1:33" ht="30" customHeight="1">
      <c r="A2087" s="1156" t="s">
        <v>6900</v>
      </c>
      <c r="B2087" s="5097" t="s">
        <v>8712</v>
      </c>
      <c r="C2087" s="764">
        <v>45397</v>
      </c>
      <c r="D2087" s="764">
        <v>45401</v>
      </c>
      <c r="E2087" s="593"/>
      <c r="F2087" s="833"/>
      <c r="G2087" s="710">
        <v>8625</v>
      </c>
      <c r="H2087" s="1091">
        <v>145</v>
      </c>
      <c r="I2087" s="1091"/>
      <c r="J2087" s="1172" t="s">
        <v>8713</v>
      </c>
      <c r="K2087" s="1164" t="s">
        <v>8714</v>
      </c>
      <c r="L2087" s="1171" t="s">
        <v>28</v>
      </c>
      <c r="M2087" s="771" t="s">
        <v>8738</v>
      </c>
      <c r="N2087" s="1155"/>
      <c r="O2087" s="675">
        <v>2</v>
      </c>
      <c r="P2087" s="675">
        <v>2</v>
      </c>
      <c r="Q2087" s="1167" t="s">
        <v>8715</v>
      </c>
      <c r="R2087" s="712"/>
      <c r="S2087" s="712"/>
      <c r="T2087" s="712"/>
      <c r="U2087" s="712"/>
      <c r="V2087" s="619" t="s">
        <v>2073</v>
      </c>
      <c r="W2087" s="712"/>
      <c r="X2087" s="619" t="s">
        <v>37</v>
      </c>
      <c r="Y2087" s="712"/>
      <c r="Z2087" s="3785" t="s">
        <v>45</v>
      </c>
      <c r="AA2087" s="592"/>
      <c r="AB2087" s="847" t="s">
        <v>5540</v>
      </c>
      <c r="AC2087" s="722">
        <v>0</v>
      </c>
      <c r="AD2087" s="722">
        <v>5940</v>
      </c>
      <c r="AE2087" s="722">
        <f t="shared" si="119"/>
        <v>11880</v>
      </c>
      <c r="AF2087" s="26"/>
      <c r="AG2087" s="26"/>
    </row>
    <row r="2088" spans="1:33" ht="30" customHeight="1">
      <c r="A2088" s="1156" t="s">
        <v>6900</v>
      </c>
      <c r="B2088" s="5097" t="s">
        <v>8716</v>
      </c>
      <c r="C2088" s="764">
        <v>45397</v>
      </c>
      <c r="D2088" s="764">
        <v>45401</v>
      </c>
      <c r="E2088" s="593"/>
      <c r="F2088" s="833"/>
      <c r="G2088" s="710">
        <v>8625</v>
      </c>
      <c r="H2088" s="1091"/>
      <c r="I2088" s="1091" t="s">
        <v>92</v>
      </c>
      <c r="J2088" s="1172" t="s">
        <v>8717</v>
      </c>
      <c r="K2088" s="1164" t="s">
        <v>8718</v>
      </c>
      <c r="L2088" s="1171" t="s">
        <v>173</v>
      </c>
      <c r="M2088" s="771" t="s">
        <v>8739</v>
      </c>
      <c r="N2088" s="1155"/>
      <c r="O2088" s="675">
        <v>1</v>
      </c>
      <c r="P2088" s="675">
        <v>1</v>
      </c>
      <c r="Q2088" s="1167" t="s">
        <v>8719</v>
      </c>
      <c r="R2088" s="712"/>
      <c r="S2088" s="712"/>
      <c r="T2088" s="712"/>
      <c r="U2088" s="712"/>
      <c r="V2088" s="619" t="s">
        <v>2073</v>
      </c>
      <c r="W2088" s="712"/>
      <c r="X2088" s="619" t="s">
        <v>37</v>
      </c>
      <c r="Y2088" s="712"/>
      <c r="Z2088" s="3805" t="s">
        <v>45</v>
      </c>
      <c r="AA2088" s="592"/>
      <c r="AB2088" s="847" t="s">
        <v>5541</v>
      </c>
      <c r="AC2088" s="722">
        <v>0</v>
      </c>
      <c r="AD2088" s="722">
        <v>5940</v>
      </c>
      <c r="AE2088" s="722">
        <f t="shared" si="119"/>
        <v>5940</v>
      </c>
      <c r="AF2088" s="26"/>
      <c r="AG2088" s="26"/>
    </row>
    <row r="2089" spans="1:33" ht="30" customHeight="1">
      <c r="A2089" s="1156" t="s">
        <v>6900</v>
      </c>
      <c r="B2089" s="5097" t="s">
        <v>8720</v>
      </c>
      <c r="C2089" s="764">
        <v>45397</v>
      </c>
      <c r="D2089" s="764">
        <v>45401</v>
      </c>
      <c r="E2089" s="593"/>
      <c r="F2089" s="833"/>
      <c r="G2089" s="710">
        <v>8625</v>
      </c>
      <c r="H2089" s="1091" t="s">
        <v>7066</v>
      </c>
      <c r="I2089" s="1091"/>
      <c r="J2089" s="1172" t="s">
        <v>7067</v>
      </c>
      <c r="K2089" s="1164" t="s">
        <v>8721</v>
      </c>
      <c r="L2089" s="1171" t="s">
        <v>76</v>
      </c>
      <c r="M2089" s="771" t="s">
        <v>8740</v>
      </c>
      <c r="N2089" s="1155"/>
      <c r="O2089" s="675">
        <v>4</v>
      </c>
      <c r="P2089" s="119">
        <v>40</v>
      </c>
      <c r="Q2089" s="1167" t="s">
        <v>8722</v>
      </c>
      <c r="R2089" s="712"/>
      <c r="S2089" s="712"/>
      <c r="T2089" s="712"/>
      <c r="U2089" s="712"/>
      <c r="V2089" s="619" t="s">
        <v>2073</v>
      </c>
      <c r="W2089" s="712"/>
      <c r="X2089" s="619" t="s">
        <v>37</v>
      </c>
      <c r="Y2089" s="712"/>
      <c r="Z2089" s="3805" t="s">
        <v>45</v>
      </c>
      <c r="AA2089" s="592"/>
      <c r="AB2089" s="847" t="s">
        <v>5541</v>
      </c>
      <c r="AC2089" s="722">
        <v>0</v>
      </c>
      <c r="AD2089" s="722">
        <v>5940</v>
      </c>
      <c r="AE2089" s="722">
        <f t="shared" si="119"/>
        <v>237600</v>
      </c>
      <c r="AF2089" s="26"/>
      <c r="AG2089" s="26"/>
    </row>
    <row r="2090" spans="1:33" ht="30" customHeight="1">
      <c r="A2090" s="297" t="s">
        <v>6972</v>
      </c>
      <c r="B2090" s="174" t="s">
        <v>8723</v>
      </c>
      <c r="C2090" s="127">
        <v>45394</v>
      </c>
      <c r="D2090" s="127">
        <v>45400</v>
      </c>
      <c r="E2090" s="37"/>
      <c r="F2090" s="94"/>
      <c r="G2090" s="99">
        <v>8588</v>
      </c>
      <c r="H2090" s="131" t="s">
        <v>3826</v>
      </c>
      <c r="I2090" s="131"/>
      <c r="J2090" s="417" t="s">
        <v>8724</v>
      </c>
      <c r="K2090" s="298" t="s">
        <v>8533</v>
      </c>
      <c r="L2090" s="418" t="s">
        <v>28</v>
      </c>
      <c r="M2090" s="135" t="s">
        <v>8741</v>
      </c>
      <c r="N2090" s="299"/>
      <c r="O2090" s="74">
        <v>2</v>
      </c>
      <c r="P2090" s="74">
        <v>2</v>
      </c>
      <c r="Q2090" s="300" t="s">
        <v>8534</v>
      </c>
      <c r="R2090" s="71"/>
      <c r="S2090" s="71"/>
      <c r="T2090" s="71"/>
      <c r="U2090" s="71"/>
      <c r="V2090" s="68" t="s">
        <v>256</v>
      </c>
      <c r="W2090" s="71"/>
      <c r="X2090" s="71"/>
      <c r="Y2090" s="71"/>
      <c r="Z2090" s="75"/>
      <c r="AA2090" s="36"/>
      <c r="AB2090" s="102" t="s">
        <v>5541</v>
      </c>
      <c r="AC2090" s="280"/>
      <c r="AD2090" s="280"/>
      <c r="AE2090" s="280"/>
      <c r="AF2090" s="26"/>
      <c r="AG2090" s="26"/>
    </row>
    <row r="2091" spans="1:33" ht="30" customHeight="1">
      <c r="A2091" s="1156" t="s">
        <v>6946</v>
      </c>
      <c r="B2091" s="5097" t="s">
        <v>8747</v>
      </c>
      <c r="C2091" s="764">
        <v>45399</v>
      </c>
      <c r="D2091" s="764">
        <v>45405</v>
      </c>
      <c r="E2091" s="593"/>
      <c r="F2091" s="833"/>
      <c r="G2091" s="710"/>
      <c r="H2091" s="1091"/>
      <c r="I2091" s="1091" t="s">
        <v>92</v>
      </c>
      <c r="J2091" s="1172" t="s">
        <v>8748</v>
      </c>
      <c r="K2091" s="1164" t="s">
        <v>8749</v>
      </c>
      <c r="L2091" s="1171" t="s">
        <v>8750</v>
      </c>
      <c r="M2091" s="771" t="s">
        <v>8772</v>
      </c>
      <c r="N2091" s="1155" t="s">
        <v>5039</v>
      </c>
      <c r="O2091" s="675">
        <v>8</v>
      </c>
      <c r="P2091" s="675">
        <v>8</v>
      </c>
      <c r="Q2091" s="1167" t="s">
        <v>8751</v>
      </c>
      <c r="R2091" s="712"/>
      <c r="S2091" s="712"/>
      <c r="T2091" s="712"/>
      <c r="U2091" s="712"/>
      <c r="V2091" s="619" t="s">
        <v>2073</v>
      </c>
      <c r="W2091" s="712"/>
      <c r="X2091" s="619" t="s">
        <v>37</v>
      </c>
      <c r="Y2091" s="712"/>
      <c r="Z2091" s="3828" t="s">
        <v>45</v>
      </c>
      <c r="AA2091" s="592"/>
      <c r="AB2091" s="847" t="s">
        <v>5540</v>
      </c>
      <c r="AC2091" s="722">
        <v>0</v>
      </c>
      <c r="AD2091" s="722">
        <v>13688</v>
      </c>
      <c r="AE2091" s="722">
        <f t="shared" si="119"/>
        <v>109504</v>
      </c>
      <c r="AF2091" s="26"/>
      <c r="AG2091" s="26"/>
    </row>
    <row r="2092" spans="1:33" ht="30" customHeight="1">
      <c r="A2092" s="1156" t="s">
        <v>6972</v>
      </c>
      <c r="B2092" s="5097" t="s">
        <v>8752</v>
      </c>
      <c r="C2092" s="764">
        <v>45398</v>
      </c>
      <c r="D2092" s="764">
        <v>45406</v>
      </c>
      <c r="E2092" s="593"/>
      <c r="F2092" s="833"/>
      <c r="G2092" s="710">
        <v>8588</v>
      </c>
      <c r="H2092" s="1091">
        <v>263</v>
      </c>
      <c r="I2092" s="1091" t="s">
        <v>8755</v>
      </c>
      <c r="J2092" s="1172" t="s">
        <v>8753</v>
      </c>
      <c r="K2092" s="1164" t="s">
        <v>8533</v>
      </c>
      <c r="L2092" s="1171" t="s">
        <v>28</v>
      </c>
      <c r="M2092" s="771" t="s">
        <v>8773</v>
      </c>
      <c r="N2092" s="1155"/>
      <c r="O2092" s="675">
        <v>2</v>
      </c>
      <c r="P2092" s="675">
        <v>2</v>
      </c>
      <c r="Q2092" s="1167" t="s">
        <v>8754</v>
      </c>
      <c r="R2092" s="712"/>
      <c r="S2092" s="712"/>
      <c r="T2092" s="712"/>
      <c r="U2092" s="712"/>
      <c r="V2092" s="619" t="s">
        <v>2073</v>
      </c>
      <c r="W2092" s="712"/>
      <c r="X2092" s="619" t="s">
        <v>37</v>
      </c>
      <c r="Y2092" s="712"/>
      <c r="Z2092" s="3832" t="s">
        <v>45</v>
      </c>
      <c r="AA2092" s="592"/>
      <c r="AB2092" s="847" t="s">
        <v>5585</v>
      </c>
      <c r="AC2092" s="722">
        <v>1500</v>
      </c>
      <c r="AD2092" s="722">
        <v>6700</v>
      </c>
      <c r="AE2092" s="722">
        <f t="shared" si="119"/>
        <v>14900</v>
      </c>
      <c r="AF2092" s="26"/>
      <c r="AG2092" s="26"/>
    </row>
    <row r="2093" spans="1:33" ht="30" customHeight="1">
      <c r="A2093" s="1156" t="s">
        <v>6962</v>
      </c>
      <c r="B2093" s="5097" t="s">
        <v>8779</v>
      </c>
      <c r="C2093" s="764">
        <v>45399</v>
      </c>
      <c r="D2093" s="764">
        <v>45411</v>
      </c>
      <c r="E2093" s="593"/>
      <c r="F2093" s="833"/>
      <c r="G2093" s="710">
        <v>8628</v>
      </c>
      <c r="H2093" s="1091">
        <v>1215</v>
      </c>
      <c r="I2093" s="1091"/>
      <c r="J2093" s="1172" t="s">
        <v>8780</v>
      </c>
      <c r="K2093" s="1164" t="s">
        <v>6563</v>
      </c>
      <c r="L2093" s="1171" t="s">
        <v>76</v>
      </c>
      <c r="M2093" s="771" t="s">
        <v>8786</v>
      </c>
      <c r="N2093" s="1155"/>
      <c r="O2093" s="675">
        <v>4</v>
      </c>
      <c r="P2093" s="675">
        <v>4</v>
      </c>
      <c r="Q2093" s="1167" t="s">
        <v>8781</v>
      </c>
      <c r="R2093" s="712"/>
      <c r="S2093" s="712"/>
      <c r="T2093" s="712"/>
      <c r="U2093" s="712"/>
      <c r="V2093" s="619" t="s">
        <v>2073</v>
      </c>
      <c r="W2093" s="712"/>
      <c r="X2093" s="619" t="s">
        <v>37</v>
      </c>
      <c r="Y2093" s="712"/>
      <c r="Z2093" s="3786" t="s">
        <v>45</v>
      </c>
      <c r="AA2093" s="592"/>
      <c r="AB2093" s="847" t="s">
        <v>5585</v>
      </c>
      <c r="AC2093" s="722">
        <v>0</v>
      </c>
      <c r="AD2093" s="722">
        <v>9653</v>
      </c>
      <c r="AE2093" s="722">
        <f t="shared" si="119"/>
        <v>38612</v>
      </c>
      <c r="AF2093" s="26"/>
      <c r="AG2093" s="26"/>
    </row>
    <row r="2094" spans="1:33" ht="30" customHeight="1">
      <c r="A2094" s="1156" t="s">
        <v>6898</v>
      </c>
      <c r="B2094" s="5097" t="s">
        <v>8788</v>
      </c>
      <c r="C2094" s="764">
        <v>45399</v>
      </c>
      <c r="D2094" s="764">
        <v>45433</v>
      </c>
      <c r="E2094" s="593"/>
      <c r="F2094" s="833"/>
      <c r="G2094" s="710">
        <v>8645</v>
      </c>
      <c r="H2094" s="1091" t="s">
        <v>1033</v>
      </c>
      <c r="I2094" s="1091"/>
      <c r="J2094" s="1172" t="s">
        <v>6547</v>
      </c>
      <c r="K2094" s="1164" t="s">
        <v>8789</v>
      </c>
      <c r="L2094" s="1171" t="s">
        <v>28</v>
      </c>
      <c r="M2094" s="771" t="s">
        <v>8839</v>
      </c>
      <c r="N2094" s="1155"/>
      <c r="O2094" s="675">
        <v>2</v>
      </c>
      <c r="P2094" s="675">
        <v>2</v>
      </c>
      <c r="Q2094" s="1167" t="s">
        <v>8790</v>
      </c>
      <c r="R2094" s="712"/>
      <c r="S2094" s="712"/>
      <c r="T2094" s="712"/>
      <c r="U2094" s="712"/>
      <c r="V2094" s="619" t="s">
        <v>2073</v>
      </c>
      <c r="W2094" s="712"/>
      <c r="X2094" s="619" t="s">
        <v>37</v>
      </c>
      <c r="Y2094" s="712"/>
      <c r="Z2094" s="3805" t="s">
        <v>45</v>
      </c>
      <c r="AA2094" s="592"/>
      <c r="AB2094" s="847" t="s">
        <v>5543</v>
      </c>
      <c r="AC2094" s="722">
        <v>86000</v>
      </c>
      <c r="AD2094" s="722">
        <v>37500</v>
      </c>
      <c r="AE2094" s="722">
        <f t="shared" si="119"/>
        <v>161000</v>
      </c>
      <c r="AF2094" s="26"/>
      <c r="AG2094" s="26"/>
    </row>
    <row r="2095" spans="1:33" ht="30" customHeight="1">
      <c r="A2095" s="1141" t="s">
        <v>6962</v>
      </c>
      <c r="B2095" s="5097" t="s">
        <v>8791</v>
      </c>
      <c r="C2095" s="764">
        <v>45400</v>
      </c>
      <c r="D2095" s="764">
        <v>45406</v>
      </c>
      <c r="E2095" s="593"/>
      <c r="F2095" s="833"/>
      <c r="G2095" s="710">
        <v>8628</v>
      </c>
      <c r="H2095" s="1091" t="s">
        <v>8792</v>
      </c>
      <c r="I2095" s="1091"/>
      <c r="J2095" s="1172" t="s">
        <v>8793</v>
      </c>
      <c r="K2095" s="1164" t="s">
        <v>8794</v>
      </c>
      <c r="L2095" s="1171" t="s">
        <v>28</v>
      </c>
      <c r="M2095" s="771" t="s">
        <v>8840</v>
      </c>
      <c r="N2095" s="1155"/>
      <c r="O2095" s="675">
        <v>2</v>
      </c>
      <c r="P2095" s="675">
        <v>2</v>
      </c>
      <c r="Q2095" s="1167" t="s">
        <v>8795</v>
      </c>
      <c r="R2095" s="712"/>
      <c r="S2095" s="712"/>
      <c r="T2095" s="712"/>
      <c r="U2095" s="712"/>
      <c r="V2095" s="619" t="s">
        <v>2073</v>
      </c>
      <c r="W2095" s="712"/>
      <c r="X2095" s="619" t="s">
        <v>37</v>
      </c>
      <c r="Y2095" s="712"/>
      <c r="Z2095" s="3786" t="s">
        <v>45</v>
      </c>
      <c r="AA2095" s="592"/>
      <c r="AB2095" s="847" t="s">
        <v>5541</v>
      </c>
      <c r="AC2095" s="722">
        <v>0</v>
      </c>
      <c r="AD2095" s="722">
        <v>9653</v>
      </c>
      <c r="AE2095" s="722">
        <f t="shared" si="119"/>
        <v>19306</v>
      </c>
      <c r="AF2095" s="26"/>
      <c r="AG2095" s="26"/>
    </row>
    <row r="2096" spans="1:33" ht="30" customHeight="1">
      <c r="A2096" s="1156" t="s">
        <v>6972</v>
      </c>
      <c r="B2096" s="5097" t="s">
        <v>8796</v>
      </c>
      <c r="C2096" s="764">
        <v>45400</v>
      </c>
      <c r="D2096" s="764">
        <v>45414</v>
      </c>
      <c r="E2096" s="593"/>
      <c r="F2096" s="833"/>
      <c r="G2096" s="710">
        <v>8588</v>
      </c>
      <c r="H2096" s="1091">
        <v>198</v>
      </c>
      <c r="I2096" s="1091"/>
      <c r="J2096" s="1172" t="s">
        <v>8797</v>
      </c>
      <c r="K2096" s="1164" t="s">
        <v>8798</v>
      </c>
      <c r="L2096" s="1171" t="s">
        <v>2548</v>
      </c>
      <c r="M2096" s="771" t="s">
        <v>8841</v>
      </c>
      <c r="N2096" s="1155" t="s">
        <v>3951</v>
      </c>
      <c r="O2096" s="675">
        <v>1</v>
      </c>
      <c r="P2096" s="675">
        <v>1</v>
      </c>
      <c r="Q2096" s="1167" t="s">
        <v>8799</v>
      </c>
      <c r="R2096" s="712"/>
      <c r="S2096" s="712"/>
      <c r="T2096" s="712"/>
      <c r="U2096" s="712"/>
      <c r="V2096" s="619" t="s">
        <v>2073</v>
      </c>
      <c r="W2096" s="712"/>
      <c r="X2096" s="619" t="s">
        <v>37</v>
      </c>
      <c r="Y2096" s="712"/>
      <c r="Z2096" s="726" t="s">
        <v>45</v>
      </c>
      <c r="AA2096" s="592"/>
      <c r="AB2096" s="847" t="s">
        <v>5583</v>
      </c>
      <c r="AC2096" s="722">
        <v>2000</v>
      </c>
      <c r="AD2096" s="722">
        <v>6800</v>
      </c>
      <c r="AE2096" s="722">
        <f>SUM(AD2096*P2096+AC2096)</f>
        <v>8800</v>
      </c>
      <c r="AF2096" s="26"/>
      <c r="AG2096" s="26"/>
    </row>
    <row r="2097" spans="1:33" ht="30" customHeight="1">
      <c r="A2097" s="1156" t="s">
        <v>6946</v>
      </c>
      <c r="B2097" s="5097" t="s">
        <v>8853</v>
      </c>
      <c r="C2097" s="764">
        <v>45401</v>
      </c>
      <c r="D2097" s="764">
        <v>45407</v>
      </c>
      <c r="E2097" s="593"/>
      <c r="F2097" s="833"/>
      <c r="G2097" s="710">
        <v>8626</v>
      </c>
      <c r="H2097" s="1091"/>
      <c r="I2097" s="1091" t="s">
        <v>25</v>
      </c>
      <c r="J2097" s="1172" t="s">
        <v>8854</v>
      </c>
      <c r="K2097" s="1164" t="s">
        <v>8855</v>
      </c>
      <c r="L2097" s="1171" t="s">
        <v>8750</v>
      </c>
      <c r="M2097" s="771" t="s">
        <v>8882</v>
      </c>
      <c r="N2097" s="2531" t="s">
        <v>5039</v>
      </c>
      <c r="O2097" s="675">
        <v>8</v>
      </c>
      <c r="P2097" s="675">
        <v>8</v>
      </c>
      <c r="Q2097" s="1167" t="s">
        <v>8751</v>
      </c>
      <c r="R2097" s="712"/>
      <c r="S2097" s="712"/>
      <c r="T2097" s="712"/>
      <c r="U2097" s="712"/>
      <c r="V2097" s="619" t="s">
        <v>2073</v>
      </c>
      <c r="W2097" s="712"/>
      <c r="X2097" s="619" t="s">
        <v>37</v>
      </c>
      <c r="Y2097" s="712"/>
      <c r="Z2097" s="726" t="s">
        <v>45</v>
      </c>
      <c r="AA2097" s="592"/>
      <c r="AB2097" s="847" t="s">
        <v>5540</v>
      </c>
      <c r="AC2097" s="722">
        <v>0</v>
      </c>
      <c r="AD2097" s="722">
        <v>13688</v>
      </c>
      <c r="AE2097" s="722">
        <f t="shared" si="119"/>
        <v>109504</v>
      </c>
      <c r="AF2097" s="26"/>
      <c r="AG2097" s="26"/>
    </row>
    <row r="2098" spans="1:33" ht="30" customHeight="1">
      <c r="A2098" s="1018" t="s">
        <v>6963</v>
      </c>
      <c r="B2098" s="5097" t="s">
        <v>8856</v>
      </c>
      <c r="C2098" s="764">
        <v>45404</v>
      </c>
      <c r="D2098" s="764">
        <v>45413</v>
      </c>
      <c r="E2098" s="655"/>
      <c r="F2098" s="833"/>
      <c r="G2098" s="710">
        <v>8630</v>
      </c>
      <c r="H2098" s="1091">
        <v>1652</v>
      </c>
      <c r="I2098" s="1091"/>
      <c r="J2098" s="1172" t="s">
        <v>8857</v>
      </c>
      <c r="K2098" s="1164" t="s">
        <v>8858</v>
      </c>
      <c r="L2098" s="1171" t="s">
        <v>28</v>
      </c>
      <c r="M2098" s="771" t="s">
        <v>8883</v>
      </c>
      <c r="N2098" s="1155"/>
      <c r="O2098" s="675">
        <v>2</v>
      </c>
      <c r="P2098" s="675">
        <v>2</v>
      </c>
      <c r="Q2098" s="1167" t="s">
        <v>8859</v>
      </c>
      <c r="R2098" s="712"/>
      <c r="S2098" s="712"/>
      <c r="T2098" s="712"/>
      <c r="U2098" s="712"/>
      <c r="V2098" s="619" t="s">
        <v>2073</v>
      </c>
      <c r="W2098" s="712"/>
      <c r="X2098" s="619" t="s">
        <v>37</v>
      </c>
      <c r="Y2098" s="712"/>
      <c r="Z2098" s="726" t="s">
        <v>45</v>
      </c>
      <c r="AA2098" s="592"/>
      <c r="AB2098" s="847" t="s">
        <v>5542</v>
      </c>
      <c r="AC2098" s="722">
        <v>0</v>
      </c>
      <c r="AD2098" s="722">
        <v>7475</v>
      </c>
      <c r="AE2098" s="722">
        <f t="shared" si="119"/>
        <v>14950</v>
      </c>
      <c r="AF2098" s="26"/>
      <c r="AG2098" s="26"/>
    </row>
    <row r="2099" spans="1:33" ht="30" customHeight="1">
      <c r="A2099" s="1150" t="s">
        <v>6972</v>
      </c>
      <c r="B2099" s="8883" t="s">
        <v>8895</v>
      </c>
      <c r="C2099" s="8843">
        <v>45404</v>
      </c>
      <c r="D2099" s="8843">
        <v>45460</v>
      </c>
      <c r="E2099" s="8864"/>
      <c r="F2099" s="8877"/>
      <c r="G2099" s="8849">
        <v>8588</v>
      </c>
      <c r="H2099" s="8849">
        <v>159</v>
      </c>
      <c r="I2099" s="8849"/>
      <c r="J2099" s="8853" t="s">
        <v>8896</v>
      </c>
      <c r="K2099" s="8847" t="s">
        <v>8897</v>
      </c>
      <c r="L2099" s="1144" t="s">
        <v>62</v>
      </c>
      <c r="M2099" s="8868" t="s">
        <v>8911</v>
      </c>
      <c r="N2099" s="957" t="s">
        <v>3952</v>
      </c>
      <c r="O2099" s="679">
        <v>5</v>
      </c>
      <c r="P2099" s="679">
        <v>5</v>
      </c>
      <c r="Q2099" s="8887" t="s">
        <v>8898</v>
      </c>
      <c r="R2099" s="8859"/>
      <c r="S2099" s="712"/>
      <c r="T2099" s="712"/>
      <c r="U2099" s="712"/>
      <c r="V2099" s="8849" t="s">
        <v>2073</v>
      </c>
      <c r="W2099" s="712"/>
      <c r="X2099" s="8849" t="s">
        <v>37</v>
      </c>
      <c r="Y2099" s="712"/>
      <c r="Z2099" s="8893" t="s">
        <v>45</v>
      </c>
      <c r="AA2099" s="592"/>
      <c r="AB2099" s="8907" t="s">
        <v>5583</v>
      </c>
      <c r="AC2099" s="8912">
        <v>2000</v>
      </c>
      <c r="AD2099" s="722">
        <v>6700</v>
      </c>
      <c r="AE2099" s="8912">
        <f>SUM(AD2099*P2099+AD2100*P2100+AC2099)</f>
        <v>78500</v>
      </c>
      <c r="AF2099" s="334"/>
      <c r="AG2099" s="334"/>
    </row>
    <row r="2100" spans="1:33" ht="30" customHeight="1">
      <c r="A2100" s="1153" t="s">
        <v>6972</v>
      </c>
      <c r="B2100" s="8889"/>
      <c r="C2100" s="8845"/>
      <c r="D2100" s="8845"/>
      <c r="E2100" s="8866"/>
      <c r="F2100" s="8878"/>
      <c r="G2100" s="8850"/>
      <c r="H2100" s="8850"/>
      <c r="I2100" s="8850"/>
      <c r="J2100" s="8854"/>
      <c r="K2100" s="8848"/>
      <c r="L2100" s="884" t="s">
        <v>3188</v>
      </c>
      <c r="M2100" s="8869"/>
      <c r="N2100" s="957" t="s">
        <v>3957</v>
      </c>
      <c r="O2100" s="675">
        <v>1</v>
      </c>
      <c r="P2100" s="675">
        <v>1</v>
      </c>
      <c r="Q2100" s="8892"/>
      <c r="R2100" s="8860"/>
      <c r="S2100" s="712"/>
      <c r="T2100" s="712"/>
      <c r="U2100" s="712"/>
      <c r="V2100" s="8850"/>
      <c r="W2100" s="712"/>
      <c r="X2100" s="8850"/>
      <c r="Y2100" s="712"/>
      <c r="Z2100" s="8894"/>
      <c r="AA2100" s="592"/>
      <c r="AB2100" s="8908"/>
      <c r="AC2100" s="8913"/>
      <c r="AD2100" s="722">
        <v>43000</v>
      </c>
      <c r="AE2100" s="8913"/>
      <c r="AF2100" s="419"/>
      <c r="AG2100" s="419"/>
    </row>
    <row r="2101" spans="1:33" ht="30" customHeight="1">
      <c r="A2101" s="1156" t="s">
        <v>6972</v>
      </c>
      <c r="B2101" s="5097" t="s">
        <v>8917</v>
      </c>
      <c r="C2101" s="764">
        <v>45405</v>
      </c>
      <c r="D2101" s="764">
        <v>45414</v>
      </c>
      <c r="E2101" s="655"/>
      <c r="F2101" s="833"/>
      <c r="G2101" s="710">
        <v>8588</v>
      </c>
      <c r="H2101" s="1091">
        <v>189</v>
      </c>
      <c r="I2101" s="1091" t="s">
        <v>25</v>
      </c>
      <c r="J2101" s="1172" t="s">
        <v>8918</v>
      </c>
      <c r="K2101" s="1164" t="s">
        <v>8919</v>
      </c>
      <c r="L2101" s="1171" t="s">
        <v>173</v>
      </c>
      <c r="M2101" s="771" t="s">
        <v>8956</v>
      </c>
      <c r="N2101" s="1155"/>
      <c r="O2101" s="675">
        <v>1</v>
      </c>
      <c r="P2101" s="675">
        <v>1</v>
      </c>
      <c r="Q2101" s="1167" t="s">
        <v>8920</v>
      </c>
      <c r="R2101" s="712"/>
      <c r="S2101" s="712"/>
      <c r="T2101" s="712"/>
      <c r="U2101" s="712"/>
      <c r="V2101" s="619" t="s">
        <v>2073</v>
      </c>
      <c r="W2101" s="712"/>
      <c r="X2101" s="619" t="s">
        <v>37</v>
      </c>
      <c r="Y2101" s="712"/>
      <c r="Z2101" s="726" t="s">
        <v>45</v>
      </c>
      <c r="AA2101" s="592"/>
      <c r="AB2101" s="847" t="s">
        <v>5535</v>
      </c>
      <c r="AC2101" s="722">
        <v>2000</v>
      </c>
      <c r="AD2101" s="722">
        <v>6700</v>
      </c>
      <c r="AE2101" s="722">
        <f t="shared" ref="AE2101" si="120">SUM(AD2101*P2101+AC2101)</f>
        <v>8700</v>
      </c>
      <c r="AF2101" s="26"/>
      <c r="AG2101" s="26"/>
    </row>
    <row r="2102" spans="1:33" ht="30" customHeight="1">
      <c r="A2102" s="2284" t="s">
        <v>6900</v>
      </c>
      <c r="B2102" s="9639" t="s">
        <v>8921</v>
      </c>
      <c r="C2102" s="8944">
        <v>45406</v>
      </c>
      <c r="D2102" s="8944">
        <v>45462</v>
      </c>
      <c r="E2102" s="8947"/>
      <c r="F2102" s="8950"/>
      <c r="G2102" s="8905">
        <v>8625</v>
      </c>
      <c r="H2102" s="8905">
        <v>173</v>
      </c>
      <c r="I2102" s="8905"/>
      <c r="J2102" s="8978" t="s">
        <v>8922</v>
      </c>
      <c r="K2102" s="8970" t="s">
        <v>8923</v>
      </c>
      <c r="L2102" s="2275" t="s">
        <v>8925</v>
      </c>
      <c r="M2102" s="8962" t="s">
        <v>8957</v>
      </c>
      <c r="N2102" s="2285" t="s">
        <v>3955</v>
      </c>
      <c r="O2102" s="62">
        <v>1</v>
      </c>
      <c r="P2102" s="62">
        <v>1</v>
      </c>
      <c r="Q2102" s="8897" t="s">
        <v>8926</v>
      </c>
      <c r="R2102" s="8934"/>
      <c r="S2102" s="71"/>
      <c r="T2102" s="71"/>
      <c r="U2102" s="71"/>
      <c r="V2102" s="8905" t="s">
        <v>256</v>
      </c>
      <c r="W2102" s="71"/>
      <c r="X2102" s="8934"/>
      <c r="Y2102" s="71"/>
      <c r="Z2102" s="8900"/>
      <c r="AA2102" s="36"/>
      <c r="AB2102" s="8927" t="s">
        <v>5585</v>
      </c>
      <c r="AC2102" s="9657"/>
      <c r="AD2102" s="2286"/>
      <c r="AE2102" s="9657"/>
      <c r="AF2102" s="334"/>
      <c r="AG2102" s="334"/>
    </row>
    <row r="2103" spans="1:33" ht="30" customHeight="1">
      <c r="A2103" s="2287" t="s">
        <v>6900</v>
      </c>
      <c r="B2103" s="9640"/>
      <c r="C2103" s="8946"/>
      <c r="D2103" s="8946"/>
      <c r="E2103" s="8949"/>
      <c r="F2103" s="8952"/>
      <c r="G2103" s="8906"/>
      <c r="H2103" s="8906"/>
      <c r="I2103" s="8906"/>
      <c r="J2103" s="8933"/>
      <c r="K2103" s="8971"/>
      <c r="L2103" s="229" t="s">
        <v>8924</v>
      </c>
      <c r="M2103" s="8964"/>
      <c r="N2103" s="2285" t="s">
        <v>3951</v>
      </c>
      <c r="O2103" s="74">
        <v>1</v>
      </c>
      <c r="P2103" s="74">
        <v>1</v>
      </c>
      <c r="Q2103" s="8898"/>
      <c r="R2103" s="8935"/>
      <c r="S2103" s="71"/>
      <c r="T2103" s="71"/>
      <c r="U2103" s="71"/>
      <c r="V2103" s="8906"/>
      <c r="W2103" s="71"/>
      <c r="X2103" s="8935"/>
      <c r="Y2103" s="71"/>
      <c r="Z2103" s="8901"/>
      <c r="AA2103" s="36"/>
      <c r="AB2103" s="8923"/>
      <c r="AC2103" s="9658"/>
      <c r="AD2103" s="280"/>
      <c r="AE2103" s="9658"/>
      <c r="AF2103" s="419"/>
      <c r="AG2103" s="419"/>
    </row>
    <row r="2104" spans="1:33" ht="30" customHeight="1">
      <c r="A2104" s="1150" t="s">
        <v>6950</v>
      </c>
      <c r="B2104" s="8883" t="s">
        <v>8927</v>
      </c>
      <c r="C2104" s="8843">
        <v>45406</v>
      </c>
      <c r="D2104" s="8843">
        <v>45462</v>
      </c>
      <c r="E2104" s="8864"/>
      <c r="F2104" s="8877"/>
      <c r="G2104" s="8849">
        <v>8617</v>
      </c>
      <c r="H2104" s="8849">
        <v>14</v>
      </c>
      <c r="I2104" s="8849"/>
      <c r="J2104" s="8853" t="s">
        <v>8928</v>
      </c>
      <c r="K2104" s="8847" t="s">
        <v>8929</v>
      </c>
      <c r="L2104" s="1144" t="s">
        <v>858</v>
      </c>
      <c r="M2104" s="8868" t="s">
        <v>8958</v>
      </c>
      <c r="N2104" s="957" t="s">
        <v>3952</v>
      </c>
      <c r="O2104" s="679">
        <v>16</v>
      </c>
      <c r="P2104" s="138">
        <v>14</v>
      </c>
      <c r="Q2104" s="8887" t="s">
        <v>8930</v>
      </c>
      <c r="R2104" s="8859"/>
      <c r="S2104" s="712"/>
      <c r="T2104" s="712"/>
      <c r="U2104" s="712"/>
      <c r="V2104" s="8849" t="s">
        <v>2073</v>
      </c>
      <c r="W2104" s="712"/>
      <c r="X2104" s="8849" t="s">
        <v>37</v>
      </c>
      <c r="Y2104" s="712"/>
      <c r="Z2104" s="8893" t="s">
        <v>45</v>
      </c>
      <c r="AA2104" s="592"/>
      <c r="AB2104" s="8907" t="s">
        <v>5586</v>
      </c>
      <c r="AC2104" s="8912">
        <v>15000</v>
      </c>
      <c r="AD2104" s="722">
        <v>11385</v>
      </c>
      <c r="AE2104" s="8912">
        <f>SUM(AD2104*P2104+AD2105*P2105+AC2104)</f>
        <v>220920</v>
      </c>
      <c r="AF2104" s="334"/>
      <c r="AG2104" s="334"/>
    </row>
    <row r="2105" spans="1:33" ht="30" customHeight="1">
      <c r="A2105" s="1153" t="s">
        <v>6950</v>
      </c>
      <c r="B2105" s="8889"/>
      <c r="C2105" s="8845"/>
      <c r="D2105" s="8845"/>
      <c r="E2105" s="8866"/>
      <c r="F2105" s="8878"/>
      <c r="G2105" s="8850"/>
      <c r="H2105" s="8850"/>
      <c r="I2105" s="8850"/>
      <c r="J2105" s="8854"/>
      <c r="K2105" s="8848"/>
      <c r="L2105" s="884" t="s">
        <v>2184</v>
      </c>
      <c r="M2105" s="8869"/>
      <c r="N2105" s="957" t="s">
        <v>3957</v>
      </c>
      <c r="O2105" s="675">
        <v>1</v>
      </c>
      <c r="P2105" s="675">
        <v>1</v>
      </c>
      <c r="Q2105" s="8892"/>
      <c r="R2105" s="8860"/>
      <c r="S2105" s="712"/>
      <c r="T2105" s="712"/>
      <c r="U2105" s="712"/>
      <c r="V2105" s="8850"/>
      <c r="W2105" s="712"/>
      <c r="X2105" s="8850"/>
      <c r="Y2105" s="712"/>
      <c r="Z2105" s="8894"/>
      <c r="AA2105" s="592"/>
      <c r="AB2105" s="8908"/>
      <c r="AC2105" s="8913"/>
      <c r="AD2105" s="722">
        <v>46530</v>
      </c>
      <c r="AE2105" s="8913"/>
      <c r="AF2105" s="419"/>
      <c r="AG2105" s="419"/>
    </row>
    <row r="2106" spans="1:33" ht="30" customHeight="1">
      <c r="A2106" s="1156" t="s">
        <v>6964</v>
      </c>
      <c r="B2106" s="9022" t="s">
        <v>8993</v>
      </c>
      <c r="C2106" s="8843">
        <v>45406</v>
      </c>
      <c r="D2106" s="8843">
        <v>45414</v>
      </c>
      <c r="E2106" s="8864"/>
      <c r="F2106" s="8877"/>
      <c r="G2106" s="8849">
        <v>9052</v>
      </c>
      <c r="H2106" s="8988"/>
      <c r="I2106" s="8988" t="s">
        <v>92</v>
      </c>
      <c r="J2106" s="8992" t="s">
        <v>8994</v>
      </c>
      <c r="K2106" s="9000" t="s">
        <v>8995</v>
      </c>
      <c r="L2106" s="1171" t="s">
        <v>3097</v>
      </c>
      <c r="M2106" s="8868" t="s">
        <v>8997</v>
      </c>
      <c r="N2106" s="8982"/>
      <c r="O2106" s="675">
        <v>42</v>
      </c>
      <c r="P2106" s="675">
        <v>42</v>
      </c>
      <c r="Q2106" s="8986" t="s">
        <v>8996</v>
      </c>
      <c r="R2106" s="8859"/>
      <c r="S2106" s="712"/>
      <c r="T2106" s="712"/>
      <c r="U2106" s="712"/>
      <c r="V2106" s="8990" t="s">
        <v>2073</v>
      </c>
      <c r="W2106" s="712"/>
      <c r="X2106" s="8849" t="s">
        <v>37</v>
      </c>
      <c r="Y2106" s="712"/>
      <c r="Z2106" s="8893" t="s">
        <v>45</v>
      </c>
      <c r="AA2106" s="592"/>
      <c r="AB2106" s="8907" t="s">
        <v>5542</v>
      </c>
      <c r="AC2106" s="8912">
        <v>1100</v>
      </c>
      <c r="AD2106" s="722">
        <v>6229.08</v>
      </c>
      <c r="AE2106" s="8912">
        <f>SUM(AD2106*P2106+AD2107*P2107+AC2106)</f>
        <v>318058.39999999997</v>
      </c>
      <c r="AF2106" s="26"/>
      <c r="AG2106" s="26"/>
    </row>
    <row r="2107" spans="1:33" ht="30" customHeight="1">
      <c r="A2107" s="1156" t="s">
        <v>6964</v>
      </c>
      <c r="B2107" s="9023"/>
      <c r="C2107" s="8845"/>
      <c r="D2107" s="8845"/>
      <c r="E2107" s="8866"/>
      <c r="F2107" s="8878"/>
      <c r="G2107" s="8850"/>
      <c r="H2107" s="8989"/>
      <c r="I2107" s="8989"/>
      <c r="J2107" s="8993"/>
      <c r="K2107" s="9001"/>
      <c r="L2107" s="308" t="s">
        <v>7674</v>
      </c>
      <c r="M2107" s="8869"/>
      <c r="N2107" s="8983"/>
      <c r="O2107" s="675">
        <v>12</v>
      </c>
      <c r="P2107" s="675">
        <v>12</v>
      </c>
      <c r="Q2107" s="8987"/>
      <c r="R2107" s="8860"/>
      <c r="S2107" s="712"/>
      <c r="T2107" s="712"/>
      <c r="U2107" s="712"/>
      <c r="V2107" s="8991"/>
      <c r="W2107" s="712"/>
      <c r="X2107" s="8850"/>
      <c r="Y2107" s="712"/>
      <c r="Z2107" s="8894"/>
      <c r="AA2107" s="592"/>
      <c r="AB2107" s="8908"/>
      <c r="AC2107" s="8913"/>
      <c r="AD2107" s="722">
        <v>4611.42</v>
      </c>
      <c r="AE2107" s="8913"/>
      <c r="AF2107" s="26"/>
      <c r="AG2107" s="26"/>
    </row>
    <row r="2108" spans="1:33" ht="30" customHeight="1">
      <c r="A2108" s="1156" t="s">
        <v>6972</v>
      </c>
      <c r="B2108" s="5097" t="s">
        <v>9014</v>
      </c>
      <c r="C2108" s="764">
        <v>45407</v>
      </c>
      <c r="D2108" s="764">
        <v>45415</v>
      </c>
      <c r="E2108" s="593"/>
      <c r="F2108" s="833"/>
      <c r="G2108" s="710">
        <v>8588</v>
      </c>
      <c r="H2108" s="1091">
        <v>215</v>
      </c>
      <c r="I2108" s="1091" t="s">
        <v>25</v>
      </c>
      <c r="J2108" s="1172" t="s">
        <v>9015</v>
      </c>
      <c r="K2108" s="1164" t="s">
        <v>9016</v>
      </c>
      <c r="L2108" s="1171" t="s">
        <v>173</v>
      </c>
      <c r="M2108" s="771" t="s">
        <v>9034</v>
      </c>
      <c r="N2108" s="1155"/>
      <c r="O2108" s="675">
        <v>1</v>
      </c>
      <c r="P2108" s="675">
        <v>1</v>
      </c>
      <c r="Q2108" s="1167" t="s">
        <v>9017</v>
      </c>
      <c r="R2108" s="712"/>
      <c r="S2108" s="712"/>
      <c r="T2108" s="712"/>
      <c r="U2108" s="712"/>
      <c r="V2108" s="619" t="s">
        <v>2073</v>
      </c>
      <c r="W2108" s="712"/>
      <c r="X2108" s="619" t="s">
        <v>37</v>
      </c>
      <c r="Y2108" s="712"/>
      <c r="Z2108" s="726" t="s">
        <v>45</v>
      </c>
      <c r="AA2108" s="592"/>
      <c r="AB2108" s="847" t="s">
        <v>5541</v>
      </c>
      <c r="AC2108" s="722">
        <v>1500</v>
      </c>
      <c r="AD2108" s="722">
        <v>6700</v>
      </c>
      <c r="AE2108" s="722">
        <f t="shared" ref="AE2108" si="121">SUM(AD2108*P2108+AC2108)</f>
        <v>8200</v>
      </c>
      <c r="AF2108" s="26"/>
      <c r="AG2108" s="26"/>
    </row>
    <row r="2109" spans="1:33" ht="30" customHeight="1">
      <c r="A2109" s="297" t="s">
        <v>6900</v>
      </c>
      <c r="B2109" s="174" t="s">
        <v>9018</v>
      </c>
      <c r="C2109" s="127">
        <v>45407</v>
      </c>
      <c r="D2109" s="127">
        <v>45413</v>
      </c>
      <c r="E2109" s="37"/>
      <c r="F2109" s="94"/>
      <c r="G2109" s="99">
        <v>8625</v>
      </c>
      <c r="H2109" s="131"/>
      <c r="I2109" s="131" t="s">
        <v>25</v>
      </c>
      <c r="J2109" s="417" t="s">
        <v>9019</v>
      </c>
      <c r="K2109" s="298" t="s">
        <v>9020</v>
      </c>
      <c r="L2109" s="418" t="s">
        <v>173</v>
      </c>
      <c r="M2109" s="135" t="s">
        <v>9035</v>
      </c>
      <c r="N2109" s="299"/>
      <c r="O2109" s="74">
        <v>1</v>
      </c>
      <c r="P2109" s="74">
        <v>1</v>
      </c>
      <c r="Q2109" s="300" t="s">
        <v>9021</v>
      </c>
      <c r="R2109" s="71"/>
      <c r="S2109" s="71"/>
      <c r="T2109" s="71"/>
      <c r="U2109" s="71"/>
      <c r="V2109" s="68" t="s">
        <v>256</v>
      </c>
      <c r="W2109" s="71"/>
      <c r="X2109" s="71"/>
      <c r="Y2109" s="71"/>
      <c r="Z2109" s="75"/>
      <c r="AA2109" s="36"/>
      <c r="AB2109" s="102" t="s">
        <v>5585</v>
      </c>
      <c r="AC2109" s="280"/>
      <c r="AD2109" s="280"/>
      <c r="AE2109" s="280"/>
      <c r="AF2109" s="26"/>
      <c r="AG2109" s="26"/>
    </row>
    <row r="2110" spans="1:33" ht="30" customHeight="1">
      <c r="A2110" s="1150" t="s">
        <v>6950</v>
      </c>
      <c r="B2110" s="9646" t="s">
        <v>9022</v>
      </c>
      <c r="C2110" s="8843">
        <v>45407</v>
      </c>
      <c r="D2110" s="8843">
        <v>45463</v>
      </c>
      <c r="E2110" s="8864"/>
      <c r="F2110" s="8877"/>
      <c r="G2110" s="8849">
        <v>8617</v>
      </c>
      <c r="H2110" s="8849">
        <v>11</v>
      </c>
      <c r="I2110" s="8849"/>
      <c r="J2110" s="8977" t="s">
        <v>9023</v>
      </c>
      <c r="K2110" s="8847" t="s">
        <v>9024</v>
      </c>
      <c r="L2110" s="1144" t="s">
        <v>341</v>
      </c>
      <c r="M2110" s="8868" t="s">
        <v>9036</v>
      </c>
      <c r="N2110" s="957" t="s">
        <v>3952</v>
      </c>
      <c r="O2110" s="679">
        <v>12</v>
      </c>
      <c r="P2110" s="679">
        <v>12</v>
      </c>
      <c r="Q2110" s="8887" t="s">
        <v>9025</v>
      </c>
      <c r="R2110" s="8859"/>
      <c r="S2110" s="712"/>
      <c r="T2110" s="712"/>
      <c r="U2110" s="712"/>
      <c r="V2110" s="8849" t="s">
        <v>2073</v>
      </c>
      <c r="W2110" s="712"/>
      <c r="X2110" s="8849" t="s">
        <v>37</v>
      </c>
      <c r="Y2110" s="712"/>
      <c r="Z2110" s="8893" t="s">
        <v>45</v>
      </c>
      <c r="AA2110" s="592"/>
      <c r="AB2110" s="8907" t="s">
        <v>9209</v>
      </c>
      <c r="AC2110" s="8912">
        <v>7000</v>
      </c>
      <c r="AD2110" s="722">
        <v>11385</v>
      </c>
      <c r="AE2110" s="8912">
        <f>SUM(AD2110*P2110+AD2111*P2111+AC2110)</f>
        <v>272320</v>
      </c>
      <c r="AF2110" s="334"/>
      <c r="AG2110" s="334"/>
    </row>
    <row r="2111" spans="1:33" ht="30" customHeight="1">
      <c r="A2111" s="3953" t="s">
        <v>6950</v>
      </c>
      <c r="B2111" s="8889"/>
      <c r="C2111" s="8845"/>
      <c r="D2111" s="8845"/>
      <c r="E2111" s="8866"/>
      <c r="F2111" s="8878"/>
      <c r="G2111" s="8850"/>
      <c r="H2111" s="8850"/>
      <c r="I2111" s="8850"/>
      <c r="J2111" s="8854"/>
      <c r="K2111" s="8848"/>
      <c r="L2111" s="884" t="s">
        <v>1093</v>
      </c>
      <c r="M2111" s="8869"/>
      <c r="N2111" s="957" t="s">
        <v>3953</v>
      </c>
      <c r="O2111" s="675">
        <v>1</v>
      </c>
      <c r="P2111" s="675">
        <v>1</v>
      </c>
      <c r="Q2111" s="8892"/>
      <c r="R2111" s="8860"/>
      <c r="S2111" s="712"/>
      <c r="T2111" s="712"/>
      <c r="U2111" s="712"/>
      <c r="V2111" s="8850"/>
      <c r="W2111" s="712"/>
      <c r="X2111" s="8850"/>
      <c r="Y2111" s="712"/>
      <c r="Z2111" s="8894"/>
      <c r="AA2111" s="592"/>
      <c r="AB2111" s="8908"/>
      <c r="AC2111" s="8913"/>
      <c r="AD2111" s="722">
        <v>128700</v>
      </c>
      <c r="AE2111" s="8913"/>
      <c r="AF2111" s="419"/>
      <c r="AG2111" s="419"/>
    </row>
    <row r="2112" spans="1:33" ht="30" customHeight="1">
      <c r="A2112" s="1156" t="s">
        <v>6963</v>
      </c>
      <c r="B2112" s="5097" t="s">
        <v>9039</v>
      </c>
      <c r="C2112" s="764">
        <v>45409</v>
      </c>
      <c r="D2112" s="764">
        <v>45465</v>
      </c>
      <c r="E2112" s="593"/>
      <c r="F2112" s="833"/>
      <c r="G2112" s="710">
        <v>8630</v>
      </c>
      <c r="H2112" s="1091">
        <v>1563</v>
      </c>
      <c r="I2112" s="1091"/>
      <c r="J2112" s="1172" t="s">
        <v>9040</v>
      </c>
      <c r="K2112" s="1164" t="s">
        <v>9041</v>
      </c>
      <c r="L2112" s="1171" t="s">
        <v>9042</v>
      </c>
      <c r="M2112" s="771" t="s">
        <v>9171</v>
      </c>
      <c r="N2112" s="1155" t="s">
        <v>3957</v>
      </c>
      <c r="O2112" s="675">
        <v>1</v>
      </c>
      <c r="P2112" s="119">
        <v>4</v>
      </c>
      <c r="Q2112" s="1167" t="s">
        <v>9043</v>
      </c>
      <c r="R2112" s="712"/>
      <c r="S2112" s="712"/>
      <c r="T2112" s="712"/>
      <c r="U2112" s="712"/>
      <c r="V2112" s="619" t="s">
        <v>2073</v>
      </c>
      <c r="W2112" s="712"/>
      <c r="X2112" s="619" t="s">
        <v>37</v>
      </c>
      <c r="Y2112" s="712"/>
      <c r="Z2112" s="726" t="s">
        <v>45</v>
      </c>
      <c r="AA2112" s="592"/>
      <c r="AB2112" s="847" t="s">
        <v>5542</v>
      </c>
      <c r="AC2112" s="722">
        <v>0</v>
      </c>
      <c r="AD2112" s="722">
        <v>43000</v>
      </c>
      <c r="AE2112" s="722">
        <f t="shared" ref="AE2112" si="122">SUM(AD2112*P2112+AC2112)</f>
        <v>172000</v>
      </c>
      <c r="AF2112" s="26"/>
      <c r="AG2112" s="26"/>
    </row>
    <row r="2113" spans="1:33" ht="30" customHeight="1">
      <c r="A2113" s="297" t="s">
        <v>6963</v>
      </c>
      <c r="B2113" s="174" t="s">
        <v>9044</v>
      </c>
      <c r="C2113" s="127">
        <v>45414</v>
      </c>
      <c r="D2113" s="127">
        <v>45420</v>
      </c>
      <c r="E2113" s="37"/>
      <c r="F2113" s="94"/>
      <c r="G2113" s="99">
        <v>8630</v>
      </c>
      <c r="H2113" s="131"/>
      <c r="I2113" s="131" t="s">
        <v>92</v>
      </c>
      <c r="J2113" s="417" t="s">
        <v>9045</v>
      </c>
      <c r="K2113" s="298" t="s">
        <v>9046</v>
      </c>
      <c r="L2113" s="418" t="s">
        <v>128</v>
      </c>
      <c r="M2113" s="135" t="s">
        <v>9172</v>
      </c>
      <c r="N2113" s="299"/>
      <c r="O2113" s="74">
        <v>3</v>
      </c>
      <c r="P2113" s="74">
        <v>3</v>
      </c>
      <c r="Q2113" s="300" t="s">
        <v>9047</v>
      </c>
      <c r="R2113" s="71"/>
      <c r="S2113" s="71"/>
      <c r="T2113" s="71"/>
      <c r="U2113" s="71"/>
      <c r="V2113" s="68" t="s">
        <v>256</v>
      </c>
      <c r="W2113" s="71"/>
      <c r="X2113" s="71"/>
      <c r="Y2113" s="71"/>
      <c r="Z2113" s="75"/>
      <c r="AA2113" s="36"/>
      <c r="AB2113" s="102" t="s">
        <v>5543</v>
      </c>
      <c r="AC2113" s="280"/>
      <c r="AD2113" s="280"/>
      <c r="AE2113" s="280"/>
      <c r="AF2113" s="26"/>
      <c r="AG2113" s="26"/>
    </row>
    <row r="2114" spans="1:33" ht="30" customHeight="1">
      <c r="A2114" s="297" t="s">
        <v>6963</v>
      </c>
      <c r="B2114" s="174" t="s">
        <v>9048</v>
      </c>
      <c r="C2114" s="127">
        <v>45418</v>
      </c>
      <c r="D2114" s="127">
        <v>45428</v>
      </c>
      <c r="E2114" s="37"/>
      <c r="F2114" s="94"/>
      <c r="G2114" s="99">
        <v>8630</v>
      </c>
      <c r="H2114" s="131" t="s">
        <v>9049</v>
      </c>
      <c r="I2114" s="131"/>
      <c r="J2114" s="417" t="s">
        <v>9050</v>
      </c>
      <c r="K2114" s="298" t="s">
        <v>9051</v>
      </c>
      <c r="L2114" s="418" t="s">
        <v>28</v>
      </c>
      <c r="M2114" s="135" t="s">
        <v>9173</v>
      </c>
      <c r="N2114" s="299"/>
      <c r="O2114" s="74">
        <v>2</v>
      </c>
      <c r="P2114" s="74">
        <v>2</v>
      </c>
      <c r="Q2114" s="300" t="s">
        <v>9052</v>
      </c>
      <c r="R2114" s="71"/>
      <c r="S2114" s="71"/>
      <c r="T2114" s="71"/>
      <c r="U2114" s="71"/>
      <c r="V2114" s="71"/>
      <c r="W2114" s="71"/>
      <c r="X2114" s="71"/>
      <c r="Y2114" s="71"/>
      <c r="Z2114" s="75"/>
      <c r="AA2114" s="36"/>
      <c r="AB2114" s="102" t="s">
        <v>5542</v>
      </c>
      <c r="AC2114" s="280"/>
      <c r="AD2114" s="280"/>
      <c r="AE2114" s="280"/>
      <c r="AF2114" s="26"/>
      <c r="AG2114" s="26"/>
    </row>
    <row r="2115" spans="1:33" ht="30" customHeight="1">
      <c r="A2115" s="297" t="s">
        <v>6900</v>
      </c>
      <c r="B2115" s="174" t="s">
        <v>9053</v>
      </c>
      <c r="C2115" s="127">
        <v>45415</v>
      </c>
      <c r="D2115" s="127">
        <v>45421</v>
      </c>
      <c r="E2115" s="37"/>
      <c r="F2115" s="94"/>
      <c r="G2115" s="99">
        <v>8625</v>
      </c>
      <c r="H2115" s="131">
        <v>301</v>
      </c>
      <c r="I2115" s="131"/>
      <c r="J2115" s="417" t="s">
        <v>9054</v>
      </c>
      <c r="K2115" s="298" t="s">
        <v>9055</v>
      </c>
      <c r="L2115" s="418" t="s">
        <v>1309</v>
      </c>
      <c r="M2115" s="135" t="s">
        <v>9174</v>
      </c>
      <c r="N2115" s="299"/>
      <c r="O2115" s="74">
        <v>36</v>
      </c>
      <c r="P2115" s="74">
        <v>36</v>
      </c>
      <c r="Q2115" s="300" t="s">
        <v>9056</v>
      </c>
      <c r="R2115" s="71"/>
      <c r="S2115" s="71"/>
      <c r="T2115" s="71"/>
      <c r="U2115" s="71"/>
      <c r="V2115" s="68" t="s">
        <v>256</v>
      </c>
      <c r="W2115" s="71"/>
      <c r="X2115" s="71"/>
      <c r="Y2115" s="71"/>
      <c r="Z2115" s="75"/>
      <c r="AA2115" s="36"/>
      <c r="AB2115" s="102" t="s">
        <v>5541</v>
      </c>
      <c r="AC2115" s="280"/>
      <c r="AD2115" s="280"/>
      <c r="AE2115" s="280"/>
      <c r="AF2115" s="26"/>
      <c r="AG2115" s="26"/>
    </row>
    <row r="2116" spans="1:33" ht="30" customHeight="1">
      <c r="A2116" s="1150" t="s">
        <v>6972</v>
      </c>
      <c r="B2116" s="8883" t="s">
        <v>9057</v>
      </c>
      <c r="C2116" s="8843">
        <v>45414</v>
      </c>
      <c r="D2116" s="8843">
        <v>45470</v>
      </c>
      <c r="E2116" s="8864"/>
      <c r="F2116" s="8877"/>
      <c r="G2116" s="8849">
        <v>8588</v>
      </c>
      <c r="H2116" s="8849">
        <v>143</v>
      </c>
      <c r="I2116" s="8849"/>
      <c r="J2116" s="8853" t="s">
        <v>9058</v>
      </c>
      <c r="K2116" s="8847" t="s">
        <v>9059</v>
      </c>
      <c r="L2116" s="1144" t="s">
        <v>341</v>
      </c>
      <c r="M2116" s="8868" t="s">
        <v>9175</v>
      </c>
      <c r="N2116" s="957" t="s">
        <v>3952</v>
      </c>
      <c r="O2116" s="679">
        <v>12</v>
      </c>
      <c r="P2116" s="679">
        <v>12</v>
      </c>
      <c r="Q2116" s="8887" t="s">
        <v>9060</v>
      </c>
      <c r="R2116" s="8859"/>
      <c r="S2116" s="712"/>
      <c r="T2116" s="712"/>
      <c r="U2116" s="712"/>
      <c r="V2116" s="8849" t="s">
        <v>2073</v>
      </c>
      <c r="W2116" s="712"/>
      <c r="X2116" s="8849" t="s">
        <v>37</v>
      </c>
      <c r="Y2116" s="712"/>
      <c r="Z2116" s="8893" t="s">
        <v>45</v>
      </c>
      <c r="AA2116" s="592"/>
      <c r="AB2116" s="8907" t="s">
        <v>9209</v>
      </c>
      <c r="AC2116" s="8912">
        <v>2000</v>
      </c>
      <c r="AD2116" s="722">
        <v>6700</v>
      </c>
      <c r="AE2116" s="8912">
        <f>SUM(AD2116*P2116+AD2117*P2117+AC2116)</f>
        <v>125400</v>
      </c>
      <c r="AF2116" s="334"/>
      <c r="AG2116" s="334"/>
    </row>
    <row r="2117" spans="1:33" ht="30" customHeight="1">
      <c r="A2117" s="1153" t="s">
        <v>6972</v>
      </c>
      <c r="B2117" s="8889"/>
      <c r="C2117" s="8845"/>
      <c r="D2117" s="8845"/>
      <c r="E2117" s="8866"/>
      <c r="F2117" s="8878"/>
      <c r="G2117" s="8850"/>
      <c r="H2117" s="8850"/>
      <c r="I2117" s="8850"/>
      <c r="J2117" s="8854"/>
      <c r="K2117" s="8848"/>
      <c r="L2117" s="884" t="s">
        <v>3188</v>
      </c>
      <c r="M2117" s="8869"/>
      <c r="N2117" s="957" t="s">
        <v>3957</v>
      </c>
      <c r="O2117" s="675">
        <v>1</v>
      </c>
      <c r="P2117" s="675">
        <v>1</v>
      </c>
      <c r="Q2117" s="8892"/>
      <c r="R2117" s="8860"/>
      <c r="S2117" s="712"/>
      <c r="T2117" s="712"/>
      <c r="U2117" s="712"/>
      <c r="V2117" s="8850"/>
      <c r="W2117" s="712"/>
      <c r="X2117" s="8850"/>
      <c r="Y2117" s="712"/>
      <c r="Z2117" s="8894"/>
      <c r="AA2117" s="592"/>
      <c r="AB2117" s="8908"/>
      <c r="AC2117" s="8913"/>
      <c r="AD2117" s="722">
        <v>43000</v>
      </c>
      <c r="AE2117" s="8913"/>
      <c r="AF2117" s="419"/>
      <c r="AG2117" s="419"/>
    </row>
    <row r="2118" spans="1:33" ht="30" customHeight="1">
      <c r="A2118" s="1156" t="s">
        <v>6957</v>
      </c>
      <c r="B2118" s="5097" t="s">
        <v>9061</v>
      </c>
      <c r="C2118" s="764">
        <v>45409</v>
      </c>
      <c r="D2118" s="764">
        <v>45414</v>
      </c>
      <c r="E2118" s="593"/>
      <c r="F2118" s="833"/>
      <c r="G2118" s="710">
        <v>8627</v>
      </c>
      <c r="H2118" s="1091" t="s">
        <v>9062</v>
      </c>
      <c r="I2118" s="1091"/>
      <c r="J2118" s="1172" t="s">
        <v>9063</v>
      </c>
      <c r="K2118" s="1164" t="s">
        <v>7843</v>
      </c>
      <c r="L2118" s="1171" t="s">
        <v>173</v>
      </c>
      <c r="M2118" s="771" t="s">
        <v>9176</v>
      </c>
      <c r="N2118" s="1155"/>
      <c r="O2118" s="675">
        <v>1</v>
      </c>
      <c r="P2118" s="675">
        <v>1</v>
      </c>
      <c r="Q2118" s="1167" t="s">
        <v>9064</v>
      </c>
      <c r="R2118" s="712"/>
      <c r="S2118" s="712"/>
      <c r="T2118" s="712"/>
      <c r="U2118" s="712"/>
      <c r="V2118" s="619" t="s">
        <v>2073</v>
      </c>
      <c r="W2118" s="712"/>
      <c r="X2118" s="619" t="s">
        <v>37</v>
      </c>
      <c r="Y2118" s="712"/>
      <c r="Z2118" s="726" t="s">
        <v>45</v>
      </c>
      <c r="AA2118" s="592"/>
      <c r="AB2118" s="847" t="s">
        <v>5542</v>
      </c>
      <c r="AC2118" s="722">
        <v>0</v>
      </c>
      <c r="AD2118" s="722">
        <v>9667</v>
      </c>
      <c r="AE2118" s="722">
        <f t="shared" ref="AE2118:AE2120" si="123">SUM(AD2118*P2118+AC2118)</f>
        <v>9667</v>
      </c>
      <c r="AF2118" s="26"/>
      <c r="AG2118" s="26"/>
    </row>
    <row r="2119" spans="1:33" ht="30" customHeight="1">
      <c r="A2119" s="592" t="s">
        <v>6903</v>
      </c>
      <c r="B2119" s="710" t="s">
        <v>9160</v>
      </c>
      <c r="C2119" s="764">
        <v>45409</v>
      </c>
      <c r="D2119" s="764">
        <v>45418</v>
      </c>
      <c r="E2119" s="593"/>
      <c r="F2119" s="833"/>
      <c r="G2119" s="710">
        <v>8629</v>
      </c>
      <c r="H2119" s="1091" t="s">
        <v>9161</v>
      </c>
      <c r="I2119" s="1091"/>
      <c r="J2119" s="1172" t="s">
        <v>9162</v>
      </c>
      <c r="K2119" s="1164" t="s">
        <v>9163</v>
      </c>
      <c r="L2119" s="1171" t="s">
        <v>76</v>
      </c>
      <c r="M2119" s="771" t="s">
        <v>9177</v>
      </c>
      <c r="N2119" s="1155"/>
      <c r="O2119" s="675">
        <v>4</v>
      </c>
      <c r="P2119" s="675">
        <v>4</v>
      </c>
      <c r="Q2119" s="1167" t="s">
        <v>9164</v>
      </c>
      <c r="R2119" s="712"/>
      <c r="S2119" s="712"/>
      <c r="T2119" s="712"/>
      <c r="U2119" s="712"/>
      <c r="V2119" s="619" t="s">
        <v>2073</v>
      </c>
      <c r="W2119" s="712"/>
      <c r="X2119" s="619" t="s">
        <v>37</v>
      </c>
      <c r="Y2119" s="712"/>
      <c r="Z2119" s="726" t="s">
        <v>45</v>
      </c>
      <c r="AA2119" s="592"/>
      <c r="AB2119" s="847" t="s">
        <v>5541</v>
      </c>
      <c r="AC2119" s="722">
        <v>0</v>
      </c>
      <c r="AD2119" s="722">
        <v>7475</v>
      </c>
      <c r="AE2119" s="722">
        <f t="shared" si="123"/>
        <v>29900</v>
      </c>
      <c r="AF2119" s="26"/>
      <c r="AG2119" s="26"/>
    </row>
    <row r="2120" spans="1:33" ht="30" customHeight="1">
      <c r="A2120" s="1156" t="s">
        <v>6950</v>
      </c>
      <c r="B2120" s="5097" t="s">
        <v>9211</v>
      </c>
      <c r="C2120" s="764">
        <v>45420</v>
      </c>
      <c r="D2120" s="764">
        <v>45433</v>
      </c>
      <c r="E2120" s="593"/>
      <c r="F2120" s="833"/>
      <c r="G2120" s="710">
        <v>8617</v>
      </c>
      <c r="H2120" s="1091">
        <v>87</v>
      </c>
      <c r="I2120" s="1091"/>
      <c r="J2120" s="1172" t="s">
        <v>9212</v>
      </c>
      <c r="K2120" s="1164" t="s">
        <v>9213</v>
      </c>
      <c r="L2120" s="1171" t="s">
        <v>62</v>
      </c>
      <c r="M2120" s="771" t="s">
        <v>9235</v>
      </c>
      <c r="N2120" s="1155"/>
      <c r="O2120" s="675">
        <v>5</v>
      </c>
      <c r="P2120" s="675">
        <v>5</v>
      </c>
      <c r="Q2120" s="1167" t="s">
        <v>5161</v>
      </c>
      <c r="R2120" s="712"/>
      <c r="S2120" s="712"/>
      <c r="T2120" s="712"/>
      <c r="U2120" s="712"/>
      <c r="V2120" s="619" t="s">
        <v>2073</v>
      </c>
      <c r="W2120" s="712"/>
      <c r="X2120" s="619" t="s">
        <v>37</v>
      </c>
      <c r="Y2120" s="712"/>
      <c r="Z2120" s="3785" t="s">
        <v>45</v>
      </c>
      <c r="AA2120" s="592"/>
      <c r="AB2120" s="3873" t="s">
        <v>5541</v>
      </c>
      <c r="AC2120" s="722">
        <v>52000</v>
      </c>
      <c r="AD2120" s="722">
        <v>11385</v>
      </c>
      <c r="AE2120" s="722">
        <f t="shared" si="123"/>
        <v>108925</v>
      </c>
      <c r="AF2120" s="26"/>
      <c r="AG2120" s="26"/>
    </row>
    <row r="2121" spans="1:33" ht="30" customHeight="1">
      <c r="A2121" s="297" t="s">
        <v>6900</v>
      </c>
      <c r="B2121" s="174" t="s">
        <v>9252</v>
      </c>
      <c r="C2121" s="127">
        <v>45428</v>
      </c>
      <c r="D2121" s="127">
        <v>45434</v>
      </c>
      <c r="E2121" s="37"/>
      <c r="F2121" s="94"/>
      <c r="G2121" s="99">
        <v>8617</v>
      </c>
      <c r="H2121" s="131" t="s">
        <v>7877</v>
      </c>
      <c r="I2121" s="131"/>
      <c r="J2121" s="417" t="s">
        <v>9253</v>
      </c>
      <c r="K2121" s="298" t="s">
        <v>9254</v>
      </c>
      <c r="L2121" s="418" t="s">
        <v>28</v>
      </c>
      <c r="M2121" s="135" t="s">
        <v>9278</v>
      </c>
      <c r="N2121" s="299"/>
      <c r="O2121" s="74">
        <v>2</v>
      </c>
      <c r="P2121" s="74">
        <v>2</v>
      </c>
      <c r="Q2121" s="300" t="s">
        <v>9255</v>
      </c>
      <c r="R2121" s="71"/>
      <c r="S2121" s="71"/>
      <c r="T2121" s="71"/>
      <c r="U2121" s="71"/>
      <c r="V2121" s="68" t="s">
        <v>256</v>
      </c>
      <c r="W2121" s="71"/>
      <c r="X2121" s="71"/>
      <c r="Y2121" s="71"/>
      <c r="Z2121" s="75"/>
      <c r="AA2121" s="36"/>
      <c r="AB2121" s="3874" t="s">
        <v>5535</v>
      </c>
      <c r="AC2121" s="280"/>
      <c r="AD2121" s="280"/>
      <c r="AE2121" s="280"/>
      <c r="AF2121" s="26"/>
      <c r="AG2121" s="26"/>
    </row>
    <row r="2122" spans="1:33" ht="30" customHeight="1">
      <c r="A2122" s="444" t="s">
        <v>6901</v>
      </c>
      <c r="B2122" s="9641" t="s">
        <v>9285</v>
      </c>
      <c r="C2122" s="8944">
        <v>45352</v>
      </c>
      <c r="D2122" s="8944">
        <v>45408</v>
      </c>
      <c r="E2122" s="8947"/>
      <c r="F2122" s="8950"/>
      <c r="G2122" s="8905">
        <v>8636</v>
      </c>
      <c r="H2122" s="8979" t="s">
        <v>4281</v>
      </c>
      <c r="I2122" s="8934"/>
      <c r="J2122" s="8943" t="s">
        <v>9286</v>
      </c>
      <c r="K2122" s="8976" t="s">
        <v>9287</v>
      </c>
      <c r="L2122" s="68" t="s">
        <v>76</v>
      </c>
      <c r="M2122" s="8962" t="s">
        <v>9312</v>
      </c>
      <c r="N2122" s="230" t="s">
        <v>3952</v>
      </c>
      <c r="O2122" s="74">
        <v>4</v>
      </c>
      <c r="P2122" s="74">
        <v>4</v>
      </c>
      <c r="Q2122" s="8897" t="s">
        <v>4858</v>
      </c>
      <c r="R2122" s="8934"/>
      <c r="S2122" s="71"/>
      <c r="T2122" s="71"/>
      <c r="U2122" s="71"/>
      <c r="V2122" s="8905" t="s">
        <v>256</v>
      </c>
      <c r="W2122" s="71"/>
      <c r="X2122" s="71"/>
      <c r="Y2122" s="71"/>
      <c r="Z2122" s="75"/>
      <c r="AA2122" s="36"/>
      <c r="AB2122" s="8928" t="s">
        <v>9209</v>
      </c>
      <c r="AC2122" s="293"/>
      <c r="AD2122" s="280"/>
      <c r="AE2122" s="293"/>
      <c r="AF2122" s="26"/>
      <c r="AG2122" s="26"/>
    </row>
    <row r="2123" spans="1:33" ht="30" customHeight="1">
      <c r="A2123" s="195" t="s">
        <v>6901</v>
      </c>
      <c r="B2123" s="8942"/>
      <c r="C2123" s="8945"/>
      <c r="D2123" s="8945"/>
      <c r="E2123" s="8948"/>
      <c r="F2123" s="8951"/>
      <c r="G2123" s="8942"/>
      <c r="H2123" s="8980"/>
      <c r="I2123" s="8937"/>
      <c r="J2123" s="8932"/>
      <c r="K2123" s="8932"/>
      <c r="L2123" s="208" t="s">
        <v>9288</v>
      </c>
      <c r="M2123" s="8932"/>
      <c r="N2123" s="230" t="s">
        <v>3956</v>
      </c>
      <c r="O2123" s="74">
        <v>1</v>
      </c>
      <c r="P2123" s="74">
        <v>1</v>
      </c>
      <c r="Q2123" s="8932"/>
      <c r="R2123" s="8937"/>
      <c r="S2123" s="71"/>
      <c r="T2123" s="71"/>
      <c r="U2123" s="71"/>
      <c r="V2123" s="8942"/>
      <c r="W2123" s="71"/>
      <c r="X2123" s="71"/>
      <c r="Y2123" s="71"/>
      <c r="Z2123" s="75"/>
      <c r="AA2123" s="36"/>
      <c r="AB2123" s="8922"/>
      <c r="AC2123" s="1519"/>
      <c r="AD2123" s="280"/>
      <c r="AE2123" s="1519"/>
      <c r="AF2123" s="26"/>
      <c r="AG2123" s="26"/>
    </row>
    <row r="2124" spans="1:33" ht="30" customHeight="1">
      <c r="A2124" s="445" t="s">
        <v>6901</v>
      </c>
      <c r="B2124" s="8906"/>
      <c r="C2124" s="8946"/>
      <c r="D2124" s="8946"/>
      <c r="E2124" s="8949"/>
      <c r="F2124" s="8952"/>
      <c r="G2124" s="8906"/>
      <c r="H2124" s="8981"/>
      <c r="I2124" s="8935"/>
      <c r="J2124" s="8933"/>
      <c r="K2124" s="8933"/>
      <c r="L2124" s="36" t="s">
        <v>8688</v>
      </c>
      <c r="M2124" s="8933"/>
      <c r="N2124" s="230" t="s">
        <v>3951</v>
      </c>
      <c r="O2124" s="74">
        <v>1</v>
      </c>
      <c r="P2124" s="74">
        <v>1</v>
      </c>
      <c r="Q2124" s="8933"/>
      <c r="R2124" s="8935"/>
      <c r="S2124" s="71"/>
      <c r="T2124" s="71"/>
      <c r="U2124" s="71"/>
      <c r="V2124" s="8906"/>
      <c r="W2124" s="71"/>
      <c r="X2124" s="71"/>
      <c r="Y2124" s="71"/>
      <c r="Z2124" s="75"/>
      <c r="AA2124" s="36"/>
      <c r="AB2124" s="8923"/>
      <c r="AC2124" s="291"/>
      <c r="AD2124" s="280"/>
      <c r="AE2124" s="291"/>
      <c r="AF2124" s="26"/>
      <c r="AG2124" s="26"/>
    </row>
    <row r="2125" spans="1:33" ht="30" customHeight="1">
      <c r="A2125" s="297" t="s">
        <v>6900</v>
      </c>
      <c r="B2125" s="174" t="s">
        <v>9290</v>
      </c>
      <c r="C2125" s="127">
        <v>45432</v>
      </c>
      <c r="D2125" s="127">
        <v>45443</v>
      </c>
      <c r="E2125" s="37"/>
      <c r="F2125" s="94"/>
      <c r="G2125" s="99">
        <v>8625</v>
      </c>
      <c r="H2125" s="131">
        <v>254</v>
      </c>
      <c r="I2125" s="131"/>
      <c r="J2125" s="417" t="s">
        <v>7114</v>
      </c>
      <c r="K2125" s="298" t="s">
        <v>9291</v>
      </c>
      <c r="L2125" s="418" t="s">
        <v>1753</v>
      </c>
      <c r="M2125" s="135" t="s">
        <v>9311</v>
      </c>
      <c r="N2125" s="299"/>
      <c r="O2125" s="74">
        <v>20</v>
      </c>
      <c r="P2125" s="74">
        <v>20</v>
      </c>
      <c r="Q2125" s="300" t="s">
        <v>9292</v>
      </c>
      <c r="R2125" s="71"/>
      <c r="S2125" s="71"/>
      <c r="T2125" s="71"/>
      <c r="U2125" s="71"/>
      <c r="V2125" s="68" t="s">
        <v>256</v>
      </c>
      <c r="W2125" s="71"/>
      <c r="X2125" s="68"/>
      <c r="Y2125" s="71"/>
      <c r="Z2125" s="1417"/>
      <c r="AA2125" s="36"/>
      <c r="AB2125" s="3874" t="s">
        <v>5585</v>
      </c>
      <c r="AC2125" s="280"/>
      <c r="AD2125" s="280"/>
      <c r="AE2125" s="280"/>
      <c r="AF2125" s="26"/>
      <c r="AG2125" s="26"/>
    </row>
    <row r="2126" spans="1:33" ht="30" customHeight="1">
      <c r="A2126" s="1156" t="s">
        <v>6899</v>
      </c>
      <c r="B2126" s="5097" t="s">
        <v>9315</v>
      </c>
      <c r="C2126" s="764">
        <v>45432</v>
      </c>
      <c r="D2126" s="764">
        <v>45436</v>
      </c>
      <c r="E2126" s="593"/>
      <c r="F2126" s="833"/>
      <c r="G2126" s="710">
        <v>8637</v>
      </c>
      <c r="H2126" s="1091" t="s">
        <v>7877</v>
      </c>
      <c r="I2126" s="1091"/>
      <c r="J2126" s="1172" t="s">
        <v>9316</v>
      </c>
      <c r="K2126" s="1164" t="s">
        <v>8461</v>
      </c>
      <c r="L2126" s="1171" t="s">
        <v>173</v>
      </c>
      <c r="M2126" s="771" t="s">
        <v>9332</v>
      </c>
      <c r="N2126" s="1155"/>
      <c r="O2126" s="675">
        <v>1</v>
      </c>
      <c r="P2126" s="675">
        <v>1</v>
      </c>
      <c r="Q2126" s="1167" t="s">
        <v>9317</v>
      </c>
      <c r="R2126" s="712"/>
      <c r="S2126" s="712"/>
      <c r="T2126" s="712"/>
      <c r="U2126" s="712"/>
      <c r="V2126" s="619" t="s">
        <v>2073</v>
      </c>
      <c r="W2126" s="712"/>
      <c r="X2126" s="619" t="s">
        <v>37</v>
      </c>
      <c r="Y2126" s="712"/>
      <c r="Z2126" s="726" t="s">
        <v>45</v>
      </c>
      <c r="AA2126" s="592"/>
      <c r="AB2126" s="3873" t="s">
        <v>5542</v>
      </c>
      <c r="AC2126" s="722">
        <v>0</v>
      </c>
      <c r="AD2126" s="722">
        <v>13500</v>
      </c>
      <c r="AE2126" s="722">
        <f t="shared" ref="AE2126:AE2134" si="124">SUM(AD2126*P2126+AC2126)</f>
        <v>13500</v>
      </c>
      <c r="AF2126" s="26"/>
      <c r="AG2126" s="26"/>
    </row>
    <row r="2127" spans="1:33" ht="30" customHeight="1">
      <c r="A2127" s="592" t="s">
        <v>6899</v>
      </c>
      <c r="B2127" s="1014" t="s">
        <v>9365</v>
      </c>
      <c r="C2127" s="764">
        <v>45436</v>
      </c>
      <c r="D2127" s="764">
        <v>45450</v>
      </c>
      <c r="E2127" s="593"/>
      <c r="F2127" s="833"/>
      <c r="G2127" s="710">
        <v>8637</v>
      </c>
      <c r="H2127" s="1091" t="s">
        <v>9366</v>
      </c>
      <c r="I2127" s="1091"/>
      <c r="J2127" s="1172" t="s">
        <v>9367</v>
      </c>
      <c r="K2127" s="1164" t="s">
        <v>9368</v>
      </c>
      <c r="L2127" s="1171" t="s">
        <v>173</v>
      </c>
      <c r="M2127" s="771" t="s">
        <v>9397</v>
      </c>
      <c r="N2127" s="1155"/>
      <c r="O2127" s="675">
        <v>1</v>
      </c>
      <c r="P2127" s="675">
        <v>1</v>
      </c>
      <c r="Q2127" s="1167" t="s">
        <v>9369</v>
      </c>
      <c r="R2127" s="712"/>
      <c r="S2127" s="712"/>
      <c r="T2127" s="712"/>
      <c r="U2127" s="712"/>
      <c r="V2127" s="619" t="s">
        <v>2073</v>
      </c>
      <c r="W2127" s="712"/>
      <c r="X2127" s="619" t="s">
        <v>37</v>
      </c>
      <c r="Y2127" s="712"/>
      <c r="Z2127" s="726" t="s">
        <v>45</v>
      </c>
      <c r="AA2127" s="592"/>
      <c r="AB2127" s="847" t="s">
        <v>5535</v>
      </c>
      <c r="AC2127" s="722">
        <v>70000</v>
      </c>
      <c r="AD2127" s="722">
        <v>13500</v>
      </c>
      <c r="AE2127" s="722">
        <f t="shared" si="124"/>
        <v>83500</v>
      </c>
      <c r="AF2127" s="26"/>
      <c r="AG2127" s="26"/>
    </row>
    <row r="2128" spans="1:33" ht="30" customHeight="1">
      <c r="A2128" s="6438" t="s">
        <v>6950</v>
      </c>
      <c r="B2128" s="5097" t="s">
        <v>9484</v>
      </c>
      <c r="C2128" s="764">
        <v>45446</v>
      </c>
      <c r="D2128" s="764">
        <v>45457</v>
      </c>
      <c r="E2128" s="593"/>
      <c r="F2128" s="833"/>
      <c r="G2128" s="710">
        <v>8617</v>
      </c>
      <c r="H2128" s="1091">
        <v>167</v>
      </c>
      <c r="I2128" s="1091" t="s">
        <v>25</v>
      </c>
      <c r="J2128" s="1172" t="s">
        <v>9485</v>
      </c>
      <c r="K2128" s="1164" t="s">
        <v>9486</v>
      </c>
      <c r="L2128" s="1171" t="s">
        <v>128</v>
      </c>
      <c r="M2128" s="771" t="s">
        <v>9505</v>
      </c>
      <c r="N2128" s="1155"/>
      <c r="O2128" s="675">
        <v>3</v>
      </c>
      <c r="P2128" s="119">
        <v>4</v>
      </c>
      <c r="Q2128" s="1167" t="s">
        <v>9487</v>
      </c>
      <c r="R2128" s="712"/>
      <c r="S2128" s="712"/>
      <c r="T2128" s="712"/>
      <c r="U2128" s="712"/>
      <c r="V2128" s="619" t="s">
        <v>2073</v>
      </c>
      <c r="W2128" s="712"/>
      <c r="X2128" s="619" t="s">
        <v>37</v>
      </c>
      <c r="Y2128" s="712"/>
      <c r="Z2128" s="3785" t="s">
        <v>45</v>
      </c>
      <c r="AA2128" s="592">
        <v>4504263288</v>
      </c>
      <c r="AB2128" s="847" t="s">
        <v>5585</v>
      </c>
      <c r="AC2128" s="722">
        <v>52000</v>
      </c>
      <c r="AD2128" s="722">
        <v>11385</v>
      </c>
      <c r="AE2128" s="722">
        <f t="shared" si="124"/>
        <v>97540</v>
      </c>
      <c r="AF2128" s="26"/>
      <c r="AG2128" s="26"/>
    </row>
    <row r="2129" spans="1:33" ht="30" customHeight="1">
      <c r="A2129" s="1156" t="s">
        <v>6899</v>
      </c>
      <c r="B2129" s="5097" t="s">
        <v>9511</v>
      </c>
      <c r="C2129" s="764">
        <v>45447</v>
      </c>
      <c r="D2129" s="764">
        <v>45454</v>
      </c>
      <c r="E2129" s="593"/>
      <c r="F2129" s="833"/>
      <c r="G2129" s="710">
        <v>8637</v>
      </c>
      <c r="H2129" s="1091" t="s">
        <v>2643</v>
      </c>
      <c r="I2129" s="1091"/>
      <c r="J2129" s="1172" t="s">
        <v>9512</v>
      </c>
      <c r="K2129" s="1164" t="s">
        <v>9513</v>
      </c>
      <c r="L2129" s="1171" t="s">
        <v>28</v>
      </c>
      <c r="M2129" s="771" t="s">
        <v>9542</v>
      </c>
      <c r="N2129" s="1155"/>
      <c r="O2129" s="675">
        <v>2</v>
      </c>
      <c r="P2129" s="675">
        <v>2</v>
      </c>
      <c r="Q2129" s="1167" t="s">
        <v>9514</v>
      </c>
      <c r="R2129" s="712"/>
      <c r="S2129" s="712"/>
      <c r="T2129" s="712"/>
      <c r="U2129" s="712"/>
      <c r="V2129" s="619" t="s">
        <v>2073</v>
      </c>
      <c r="W2129" s="712"/>
      <c r="X2129" s="619" t="s">
        <v>37</v>
      </c>
      <c r="Y2129" s="712"/>
      <c r="Z2129" s="3785" t="s">
        <v>45</v>
      </c>
      <c r="AA2129" s="592"/>
      <c r="AB2129" s="847" t="s">
        <v>5535</v>
      </c>
      <c r="AC2129" s="722">
        <v>7000</v>
      </c>
      <c r="AD2129" s="722">
        <v>13500</v>
      </c>
      <c r="AE2129" s="722">
        <f t="shared" si="124"/>
        <v>34000</v>
      </c>
      <c r="AF2129" s="26"/>
      <c r="AG2129" s="26"/>
    </row>
    <row r="2130" spans="1:33" ht="30" customHeight="1">
      <c r="A2130" s="297" t="s">
        <v>6972</v>
      </c>
      <c r="B2130" s="174" t="s">
        <v>9552</v>
      </c>
      <c r="C2130" s="127">
        <v>45449</v>
      </c>
      <c r="D2130" s="127">
        <v>45455</v>
      </c>
      <c r="E2130" s="37"/>
      <c r="F2130" s="94"/>
      <c r="G2130" s="99">
        <v>8588</v>
      </c>
      <c r="H2130" s="131" t="s">
        <v>4991</v>
      </c>
      <c r="I2130" s="131"/>
      <c r="J2130" s="417" t="s">
        <v>9553</v>
      </c>
      <c r="K2130" s="298" t="s">
        <v>9554</v>
      </c>
      <c r="L2130" s="418" t="s">
        <v>28</v>
      </c>
      <c r="M2130" s="135" t="s">
        <v>9576</v>
      </c>
      <c r="N2130" s="299"/>
      <c r="O2130" s="74">
        <v>2</v>
      </c>
      <c r="P2130" s="74">
        <v>2</v>
      </c>
      <c r="Q2130" s="300" t="s">
        <v>9555</v>
      </c>
      <c r="R2130" s="71"/>
      <c r="S2130" s="71"/>
      <c r="T2130" s="71"/>
      <c r="U2130" s="71"/>
      <c r="V2130" s="68" t="s">
        <v>256</v>
      </c>
      <c r="W2130" s="71"/>
      <c r="X2130" s="71"/>
      <c r="Y2130" s="71"/>
      <c r="Z2130" s="75"/>
      <c r="AA2130" s="36"/>
      <c r="AB2130" s="102" t="s">
        <v>5535</v>
      </c>
      <c r="AC2130" s="280"/>
      <c r="AD2130" s="280"/>
      <c r="AE2130" s="280"/>
      <c r="AF2130" s="26"/>
      <c r="AG2130" s="26"/>
    </row>
    <row r="2131" spans="1:33" ht="30" customHeight="1">
      <c r="A2131" s="1156" t="s">
        <v>6950</v>
      </c>
      <c r="B2131" s="5097" t="s">
        <v>10291</v>
      </c>
      <c r="C2131" s="764">
        <v>111238</v>
      </c>
      <c r="D2131" s="764">
        <v>45504</v>
      </c>
      <c r="E2131" s="593"/>
      <c r="F2131" s="833"/>
      <c r="G2131" s="710">
        <v>8617</v>
      </c>
      <c r="H2131" s="1091" t="s">
        <v>10292</v>
      </c>
      <c r="I2131" s="1091"/>
      <c r="J2131" s="1172" t="s">
        <v>10293</v>
      </c>
      <c r="K2131" s="1164" t="s">
        <v>10294</v>
      </c>
      <c r="L2131" s="1171" t="s">
        <v>28</v>
      </c>
      <c r="M2131" s="771" t="s">
        <v>10317</v>
      </c>
      <c r="N2131" s="1155"/>
      <c r="O2131" s="675">
        <v>2</v>
      </c>
      <c r="P2131" s="675">
        <v>2</v>
      </c>
      <c r="Q2131" s="1167" t="s">
        <v>10295</v>
      </c>
      <c r="R2131" s="712"/>
      <c r="S2131" s="712"/>
      <c r="T2131" s="712"/>
      <c r="U2131" s="712"/>
      <c r="V2131" s="619" t="s">
        <v>2073</v>
      </c>
      <c r="W2131" s="712"/>
      <c r="X2131" s="3165" t="s">
        <v>37</v>
      </c>
      <c r="Y2131" s="712"/>
      <c r="Z2131" s="3785" t="s">
        <v>45</v>
      </c>
      <c r="AA2131" s="592">
        <v>4504304906</v>
      </c>
      <c r="AB2131" s="847" t="s">
        <v>10565</v>
      </c>
      <c r="AC2131" s="722">
        <v>20000</v>
      </c>
      <c r="AD2131" s="722">
        <v>11385</v>
      </c>
      <c r="AE2131" s="722">
        <f t="shared" si="124"/>
        <v>42770</v>
      </c>
      <c r="AF2131" s="26"/>
      <c r="AG2131" s="26"/>
    </row>
    <row r="2132" spans="1:33" ht="30" customHeight="1">
      <c r="A2132" s="4634" t="s">
        <v>6950</v>
      </c>
      <c r="B2132" s="5629" t="s">
        <v>10437</v>
      </c>
      <c r="C2132" s="764">
        <v>45502</v>
      </c>
      <c r="D2132" s="764">
        <v>45511</v>
      </c>
      <c r="E2132" s="593"/>
      <c r="F2132" s="833"/>
      <c r="G2132" s="710">
        <v>8617</v>
      </c>
      <c r="H2132" s="1091">
        <v>68</v>
      </c>
      <c r="I2132" s="1091"/>
      <c r="J2132" s="4635" t="s">
        <v>10293</v>
      </c>
      <c r="K2132" s="1164" t="s">
        <v>10438</v>
      </c>
      <c r="L2132" s="1171" t="s">
        <v>173</v>
      </c>
      <c r="M2132" s="771" t="s">
        <v>10493</v>
      </c>
      <c r="N2132" s="1155"/>
      <c r="O2132" s="675">
        <v>1</v>
      </c>
      <c r="P2132" s="675">
        <v>1</v>
      </c>
      <c r="Q2132" s="1167" t="s">
        <v>10439</v>
      </c>
      <c r="R2132" s="712"/>
      <c r="S2132" s="712"/>
      <c r="T2132" s="712"/>
      <c r="U2132" s="712"/>
      <c r="V2132" s="619" t="s">
        <v>2073</v>
      </c>
      <c r="W2132" s="712"/>
      <c r="X2132" s="3165" t="s">
        <v>37</v>
      </c>
      <c r="Y2132" s="712"/>
      <c r="Z2132" s="3785" t="s">
        <v>45</v>
      </c>
      <c r="AA2132" s="592">
        <v>4504309500</v>
      </c>
      <c r="AB2132" s="847" t="s">
        <v>10566</v>
      </c>
      <c r="AC2132" s="722">
        <v>20000</v>
      </c>
      <c r="AD2132" s="722">
        <v>11385</v>
      </c>
      <c r="AE2132" s="722">
        <f t="shared" si="124"/>
        <v>31385</v>
      </c>
      <c r="AF2132" s="26"/>
      <c r="AG2132" s="26"/>
    </row>
    <row r="2133" spans="1:33" ht="30" customHeight="1">
      <c r="A2133" s="5288" t="s">
        <v>6899</v>
      </c>
      <c r="B2133" s="5407" t="s">
        <v>10440</v>
      </c>
      <c r="C2133" s="532">
        <v>45502</v>
      </c>
      <c r="D2133" s="532">
        <v>45516</v>
      </c>
      <c r="E2133" s="422"/>
      <c r="F2133" s="44"/>
      <c r="G2133" s="531">
        <v>8637</v>
      </c>
      <c r="H2133" s="533" t="s">
        <v>10441</v>
      </c>
      <c r="I2133" s="533"/>
      <c r="J2133" s="5290" t="s">
        <v>10442</v>
      </c>
      <c r="K2133" s="1443" t="s">
        <v>10443</v>
      </c>
      <c r="L2133" s="305" t="s">
        <v>76</v>
      </c>
      <c r="M2133" s="338" t="s">
        <v>10494</v>
      </c>
      <c r="N2133" s="237"/>
      <c r="O2133" s="50">
        <v>4</v>
      </c>
      <c r="P2133" s="50">
        <v>4</v>
      </c>
      <c r="Q2133" s="1442" t="s">
        <v>10444</v>
      </c>
      <c r="R2133" s="52"/>
      <c r="S2133" s="26"/>
      <c r="T2133" s="26"/>
      <c r="U2133" s="26"/>
      <c r="V2133" s="31" t="s">
        <v>2073</v>
      </c>
      <c r="W2133" s="26"/>
      <c r="X2133" s="31" t="s">
        <v>37</v>
      </c>
      <c r="Y2133" s="26"/>
      <c r="Z2133" s="3796"/>
      <c r="AA2133" s="6">
        <v>4504309042</v>
      </c>
      <c r="AB2133" s="276" t="s">
        <v>10567</v>
      </c>
      <c r="AC2133" s="33">
        <v>70000</v>
      </c>
      <c r="AD2133" s="33">
        <v>13500</v>
      </c>
      <c r="AE2133" s="33">
        <f t="shared" si="124"/>
        <v>124000</v>
      </c>
      <c r="AF2133" s="26"/>
      <c r="AG2133" s="26"/>
    </row>
    <row r="2134" spans="1:33" ht="30" customHeight="1">
      <c r="A2134" s="1156" t="s">
        <v>6950</v>
      </c>
      <c r="B2134" s="1014" t="s">
        <v>10497</v>
      </c>
      <c r="C2134" s="764">
        <v>45502</v>
      </c>
      <c r="D2134" s="764">
        <v>45513</v>
      </c>
      <c r="E2134" s="593"/>
      <c r="F2134" s="833"/>
      <c r="G2134" s="710">
        <v>8617</v>
      </c>
      <c r="H2134" s="1091" t="s">
        <v>4286</v>
      </c>
      <c r="I2134" s="1091"/>
      <c r="J2134" s="1172" t="s">
        <v>10498</v>
      </c>
      <c r="K2134" s="1164" t="s">
        <v>10499</v>
      </c>
      <c r="L2134" s="1171" t="s">
        <v>28</v>
      </c>
      <c r="M2134" s="771" t="s">
        <v>10515</v>
      </c>
      <c r="N2134" s="1155"/>
      <c r="O2134" s="675">
        <v>2</v>
      </c>
      <c r="P2134" s="675">
        <v>2</v>
      </c>
      <c r="Q2134" s="1167" t="s">
        <v>10500</v>
      </c>
      <c r="R2134" s="712"/>
      <c r="S2134" s="712"/>
      <c r="T2134" s="712"/>
      <c r="U2134" s="712"/>
      <c r="V2134" s="619" t="s">
        <v>2073</v>
      </c>
      <c r="W2134" s="712"/>
      <c r="X2134" s="619" t="s">
        <v>37</v>
      </c>
      <c r="Y2134" s="712"/>
      <c r="Z2134" s="726" t="s">
        <v>45</v>
      </c>
      <c r="AA2134" s="592">
        <v>4504310343</v>
      </c>
      <c r="AB2134" s="785"/>
      <c r="AC2134" s="722">
        <v>52000</v>
      </c>
      <c r="AD2134" s="722">
        <v>11385</v>
      </c>
      <c r="AE2134" s="722">
        <f t="shared" si="124"/>
        <v>74770</v>
      </c>
      <c r="AF2134" s="26"/>
      <c r="AG2134" s="26"/>
    </row>
    <row r="2135" spans="1:33" ht="30" customHeight="1">
      <c r="A2135" s="737" t="s">
        <v>6950</v>
      </c>
      <c r="B2135" s="9019" t="s">
        <v>10619</v>
      </c>
      <c r="C2135" s="8843">
        <v>45509</v>
      </c>
      <c r="D2135" s="8843">
        <v>45593</v>
      </c>
      <c r="E2135" s="8864"/>
      <c r="F2135" s="8877"/>
      <c r="G2135" s="8849">
        <v>8617</v>
      </c>
      <c r="H2135" s="9041">
        <v>75</v>
      </c>
      <c r="I2135" s="8849"/>
      <c r="J2135" s="8999" t="s">
        <v>10620</v>
      </c>
      <c r="K2135" s="8941" t="s">
        <v>10621</v>
      </c>
      <c r="L2135" s="619" t="s">
        <v>4075</v>
      </c>
      <c r="M2135" s="8868" t="s">
        <v>10656</v>
      </c>
      <c r="N2135" s="963" t="s">
        <v>3952</v>
      </c>
      <c r="O2135" s="675">
        <v>14</v>
      </c>
      <c r="P2135" s="675">
        <v>14</v>
      </c>
      <c r="Q2135" s="8938" t="s">
        <v>10622</v>
      </c>
      <c r="R2135" s="8849"/>
      <c r="S2135" s="712"/>
      <c r="T2135" s="712"/>
      <c r="U2135" s="712"/>
      <c r="V2135" s="8849" t="s">
        <v>2073</v>
      </c>
      <c r="W2135" s="712"/>
      <c r="X2135" s="8849" t="s">
        <v>37</v>
      </c>
      <c r="Y2135" s="712"/>
      <c r="Z2135" s="8893" t="s">
        <v>45</v>
      </c>
      <c r="AA2135" s="8924">
        <v>4504314854</v>
      </c>
      <c r="AB2135" s="8925" t="s">
        <v>5586</v>
      </c>
      <c r="AC2135" s="8912">
        <v>20000</v>
      </c>
      <c r="AD2135" s="722">
        <v>11385</v>
      </c>
      <c r="AE2135" s="8912">
        <f>SUM(AD2135*P2135+AD2136*P2136+AD2137*P2137+AC2135)</f>
        <v>270470</v>
      </c>
      <c r="AF2135" s="26"/>
      <c r="AG2135" s="26"/>
    </row>
    <row r="2136" spans="1:33" ht="30" customHeight="1">
      <c r="A2136" s="737" t="s">
        <v>6950</v>
      </c>
      <c r="B2136" s="9029"/>
      <c r="C2136" s="8844"/>
      <c r="D2136" s="8844"/>
      <c r="E2136" s="8865"/>
      <c r="F2136" s="8880"/>
      <c r="G2136" s="8863"/>
      <c r="H2136" s="9015"/>
      <c r="I2136" s="8863"/>
      <c r="J2136" s="8858"/>
      <c r="K2136" s="8858"/>
      <c r="L2136" s="592" t="s">
        <v>9288</v>
      </c>
      <c r="M2136" s="8858"/>
      <c r="N2136" s="963" t="s">
        <v>3956</v>
      </c>
      <c r="O2136" s="675">
        <v>1</v>
      </c>
      <c r="P2136" s="675">
        <v>1</v>
      </c>
      <c r="Q2136" s="8939"/>
      <c r="R2136" s="8863"/>
      <c r="S2136" s="712"/>
      <c r="T2136" s="712"/>
      <c r="U2136" s="712"/>
      <c r="V2136" s="8863"/>
      <c r="W2136" s="712"/>
      <c r="X2136" s="8863"/>
      <c r="Y2136" s="712"/>
      <c r="Z2136" s="8896"/>
      <c r="AA2136" s="8924"/>
      <c r="AB2136" s="8930"/>
      <c r="AC2136" s="8920"/>
      <c r="AD2136" s="722">
        <v>54450</v>
      </c>
      <c r="AE2136" s="8920"/>
      <c r="AF2136" s="26"/>
      <c r="AG2136" s="26"/>
    </row>
    <row r="2137" spans="1:33" ht="30" customHeight="1">
      <c r="A2137" s="737" t="s">
        <v>6950</v>
      </c>
      <c r="B2137" s="9030"/>
      <c r="C2137" s="8845"/>
      <c r="D2137" s="8845"/>
      <c r="E2137" s="8866"/>
      <c r="F2137" s="8878"/>
      <c r="G2137" s="8850"/>
      <c r="H2137" s="9016"/>
      <c r="I2137" s="8850"/>
      <c r="J2137" s="8854"/>
      <c r="K2137" s="8854"/>
      <c r="L2137" s="592" t="s">
        <v>8688</v>
      </c>
      <c r="M2137" s="8854"/>
      <c r="N2137" s="963" t="s">
        <v>3951</v>
      </c>
      <c r="O2137" s="675">
        <v>1</v>
      </c>
      <c r="P2137" s="675">
        <v>1</v>
      </c>
      <c r="Q2137" s="8940"/>
      <c r="R2137" s="8850"/>
      <c r="S2137" s="712"/>
      <c r="T2137" s="712"/>
      <c r="U2137" s="712"/>
      <c r="V2137" s="8850"/>
      <c r="W2137" s="712"/>
      <c r="X2137" s="8850"/>
      <c r="Y2137" s="712"/>
      <c r="Z2137" s="8894"/>
      <c r="AA2137" s="8924"/>
      <c r="AB2137" s="8926"/>
      <c r="AC2137" s="8913"/>
      <c r="AD2137" s="722">
        <v>36630</v>
      </c>
      <c r="AE2137" s="8913"/>
      <c r="AF2137" s="26"/>
      <c r="AG2137" s="26"/>
    </row>
    <row r="2138" spans="1:33" ht="30" customHeight="1">
      <c r="A2138" s="619" t="s">
        <v>6950</v>
      </c>
      <c r="B2138" s="9087" t="s">
        <v>10669</v>
      </c>
      <c r="C2138" s="8843">
        <v>45504</v>
      </c>
      <c r="D2138" s="8843">
        <v>45588</v>
      </c>
      <c r="E2138" s="8843"/>
      <c r="F2138" s="8877"/>
      <c r="G2138" s="8849">
        <v>8617</v>
      </c>
      <c r="H2138" s="8849">
        <v>82</v>
      </c>
      <c r="I2138" s="8849"/>
      <c r="J2138" s="8871" t="s">
        <v>10670</v>
      </c>
      <c r="K2138" s="8871" t="s">
        <v>10671</v>
      </c>
      <c r="L2138" s="1171" t="s">
        <v>76</v>
      </c>
      <c r="M2138" s="8868" t="s">
        <v>10746</v>
      </c>
      <c r="N2138" s="619" t="s">
        <v>3952</v>
      </c>
      <c r="O2138" s="675">
        <v>4</v>
      </c>
      <c r="P2138" s="675">
        <v>4</v>
      </c>
      <c r="Q2138" s="8871" t="s">
        <v>10673</v>
      </c>
      <c r="R2138" s="8849"/>
      <c r="S2138" s="712"/>
      <c r="T2138" s="712"/>
      <c r="U2138" s="712"/>
      <c r="V2138" s="8849" t="s">
        <v>2073</v>
      </c>
      <c r="W2138" s="712"/>
      <c r="X2138" s="8849" t="s">
        <v>37</v>
      </c>
      <c r="Y2138" s="712"/>
      <c r="Z2138" s="8931" t="s">
        <v>45</v>
      </c>
      <c r="AA2138" s="8924"/>
      <c r="AB2138" s="8925" t="s">
        <v>5583</v>
      </c>
      <c r="AC2138" s="8912">
        <v>70000</v>
      </c>
      <c r="AD2138" s="722">
        <v>11385</v>
      </c>
      <c r="AE2138" s="9648">
        <f>SUM(P2138*AD2138+P2139*AD2139+P2141*AD2141+AC2138+P2140*AD2140)</f>
        <v>199987</v>
      </c>
      <c r="AF2138" s="26"/>
      <c r="AG2138" s="26"/>
    </row>
    <row r="2139" spans="1:33" ht="30" customHeight="1">
      <c r="A2139" s="619" t="s">
        <v>6950</v>
      </c>
      <c r="B2139" s="9029"/>
      <c r="C2139" s="8844"/>
      <c r="D2139" s="8844"/>
      <c r="E2139" s="8844"/>
      <c r="F2139" s="8880"/>
      <c r="G2139" s="8863"/>
      <c r="H2139" s="8863"/>
      <c r="I2139" s="8863"/>
      <c r="J2139" s="8858"/>
      <c r="K2139" s="8858"/>
      <c r="L2139" s="592" t="s">
        <v>8689</v>
      </c>
      <c r="M2139" s="8858"/>
      <c r="N2139" s="619" t="s">
        <v>3954</v>
      </c>
      <c r="O2139" s="675">
        <v>1</v>
      </c>
      <c r="P2139" s="675">
        <v>1</v>
      </c>
      <c r="Q2139" s="8858"/>
      <c r="R2139" s="8863"/>
      <c r="S2139" s="712"/>
      <c r="T2139" s="712"/>
      <c r="U2139" s="712"/>
      <c r="V2139" s="8863"/>
      <c r="W2139" s="712"/>
      <c r="X2139" s="8863"/>
      <c r="Y2139" s="712"/>
      <c r="Z2139" s="8896"/>
      <c r="AA2139" s="8924"/>
      <c r="AB2139" s="8930"/>
      <c r="AC2139" s="8920"/>
      <c r="AD2139" s="722">
        <v>50490</v>
      </c>
      <c r="AE2139" s="9649"/>
      <c r="AF2139" s="26"/>
      <c r="AG2139" s="26"/>
    </row>
    <row r="2140" spans="1:33" ht="30" customHeight="1">
      <c r="A2140" s="619" t="s">
        <v>6950</v>
      </c>
      <c r="B2140" s="9029"/>
      <c r="C2140" s="8844"/>
      <c r="D2140" s="8844"/>
      <c r="E2140" s="8844"/>
      <c r="F2140" s="8880"/>
      <c r="G2140" s="8863"/>
      <c r="H2140" s="8863"/>
      <c r="I2140" s="8863"/>
      <c r="J2140" s="8858"/>
      <c r="K2140" s="8858"/>
      <c r="L2140" s="1851" t="s">
        <v>13105</v>
      </c>
      <c r="M2140" s="8858"/>
      <c r="N2140" s="619" t="s">
        <v>3952</v>
      </c>
      <c r="O2140" s="675">
        <v>1</v>
      </c>
      <c r="P2140" s="675">
        <v>1</v>
      </c>
      <c r="Q2140" s="8858"/>
      <c r="R2140" s="8863"/>
      <c r="S2140" s="712"/>
      <c r="T2140" s="712"/>
      <c r="U2140" s="712"/>
      <c r="V2140" s="8863"/>
      <c r="W2140" s="712"/>
      <c r="X2140" s="8863"/>
      <c r="Y2140" s="712"/>
      <c r="Z2140" s="8896"/>
      <c r="AA2140" s="8924"/>
      <c r="AB2140" s="8930"/>
      <c r="AC2140" s="8920"/>
      <c r="AD2140" s="722">
        <v>18810</v>
      </c>
      <c r="AE2140" s="9649"/>
      <c r="AF2140" s="26"/>
      <c r="AG2140" s="26"/>
    </row>
    <row r="2141" spans="1:33" ht="30" customHeight="1">
      <c r="A2141" s="619" t="s">
        <v>6950</v>
      </c>
      <c r="B2141" s="9030"/>
      <c r="C2141" s="8845"/>
      <c r="D2141" s="8845"/>
      <c r="E2141" s="8845"/>
      <c r="F2141" s="8878"/>
      <c r="G2141" s="8850"/>
      <c r="H2141" s="8850"/>
      <c r="I2141" s="8850"/>
      <c r="J2141" s="8854"/>
      <c r="K2141" s="8854"/>
      <c r="L2141" s="592" t="s">
        <v>10672</v>
      </c>
      <c r="M2141" s="8854"/>
      <c r="N2141" s="619" t="s">
        <v>3952</v>
      </c>
      <c r="O2141" s="675">
        <v>9</v>
      </c>
      <c r="P2141" s="675">
        <v>9</v>
      </c>
      <c r="Q2141" s="8854"/>
      <c r="R2141" s="8850"/>
      <c r="S2141" s="712"/>
      <c r="T2141" s="712"/>
      <c r="U2141" s="712"/>
      <c r="V2141" s="8850"/>
      <c r="W2141" s="712"/>
      <c r="X2141" s="8850"/>
      <c r="Y2141" s="712"/>
      <c r="Z2141" s="8894"/>
      <c r="AA2141" s="8924"/>
      <c r="AB2141" s="8926"/>
      <c r="AC2141" s="8913"/>
      <c r="AD2141" s="722">
        <v>1683</v>
      </c>
      <c r="AE2141" s="9650"/>
      <c r="AF2141" s="26"/>
      <c r="AG2141" s="26"/>
    </row>
    <row r="2142" spans="1:33" ht="30" customHeight="1">
      <c r="A2142" s="1150" t="s">
        <v>6950</v>
      </c>
      <c r="B2142" s="8883" t="s">
        <v>10674</v>
      </c>
      <c r="C2142" s="8843">
        <v>45510</v>
      </c>
      <c r="D2142" s="8843">
        <v>45594</v>
      </c>
      <c r="E2142" s="8864"/>
      <c r="F2142" s="8877"/>
      <c r="G2142" s="8849">
        <v>8617</v>
      </c>
      <c r="H2142" s="8849">
        <v>103</v>
      </c>
      <c r="I2142" s="8849"/>
      <c r="J2142" s="8853" t="s">
        <v>10675</v>
      </c>
      <c r="K2142" s="8847" t="s">
        <v>10676</v>
      </c>
      <c r="L2142" s="1144" t="s">
        <v>10677</v>
      </c>
      <c r="M2142" s="8868" t="s">
        <v>10747</v>
      </c>
      <c r="N2142" s="957" t="s">
        <v>3955</v>
      </c>
      <c r="O2142" s="679">
        <v>1</v>
      </c>
      <c r="P2142" s="679">
        <v>1</v>
      </c>
      <c r="Q2142" s="8887" t="s">
        <v>10679</v>
      </c>
      <c r="R2142" s="8859"/>
      <c r="S2142" s="712"/>
      <c r="T2142" s="712"/>
      <c r="U2142" s="712"/>
      <c r="V2142" s="8849" t="s">
        <v>2073</v>
      </c>
      <c r="W2142" s="712"/>
      <c r="X2142" s="8849" t="s">
        <v>37</v>
      </c>
      <c r="Y2142" s="712"/>
      <c r="Z2142" s="8893" t="s">
        <v>45</v>
      </c>
      <c r="AA2142" s="8924">
        <v>4504316631</v>
      </c>
      <c r="AB2142" s="8925" t="s">
        <v>5586</v>
      </c>
      <c r="AC2142" s="8912">
        <v>52000</v>
      </c>
      <c r="AD2142" s="722">
        <v>92070</v>
      </c>
      <c r="AE2142" s="8912">
        <f>SUM(AD2142*P2142+AD2143*P2143+AC2142)</f>
        <v>180700</v>
      </c>
      <c r="AF2142" s="26"/>
      <c r="AG2142" s="26"/>
    </row>
    <row r="2143" spans="1:33" ht="30" customHeight="1">
      <c r="A2143" s="1153" t="s">
        <v>6950</v>
      </c>
      <c r="B2143" s="8889"/>
      <c r="C2143" s="8845"/>
      <c r="D2143" s="8845"/>
      <c r="E2143" s="8866"/>
      <c r="F2143" s="8878"/>
      <c r="G2143" s="8850"/>
      <c r="H2143" s="8850"/>
      <c r="I2143" s="8850"/>
      <c r="J2143" s="8854"/>
      <c r="K2143" s="8848"/>
      <c r="L2143" s="884" t="s">
        <v>10678</v>
      </c>
      <c r="M2143" s="8869"/>
      <c r="N2143" s="957" t="s">
        <v>3951</v>
      </c>
      <c r="O2143" s="675">
        <v>1</v>
      </c>
      <c r="P2143" s="675">
        <v>1</v>
      </c>
      <c r="Q2143" s="8892"/>
      <c r="R2143" s="8860"/>
      <c r="S2143" s="712"/>
      <c r="T2143" s="712"/>
      <c r="U2143" s="712"/>
      <c r="V2143" s="8850"/>
      <c r="W2143" s="712"/>
      <c r="X2143" s="8850"/>
      <c r="Y2143" s="712"/>
      <c r="Z2143" s="8894"/>
      <c r="AA2143" s="8924"/>
      <c r="AB2143" s="8926"/>
      <c r="AC2143" s="8913"/>
      <c r="AD2143" s="722">
        <v>36630</v>
      </c>
      <c r="AE2143" s="8913"/>
      <c r="AF2143" s="26"/>
      <c r="AG2143" s="26"/>
    </row>
    <row r="2144" spans="1:33" ht="30" customHeight="1">
      <c r="A2144" s="1150" t="s">
        <v>6899</v>
      </c>
      <c r="B2144" s="8883" t="s">
        <v>10877</v>
      </c>
      <c r="C2144" s="8843">
        <v>45517</v>
      </c>
      <c r="D2144" s="8843">
        <v>45573</v>
      </c>
      <c r="E2144" s="8864"/>
      <c r="F2144" s="8877"/>
      <c r="G2144" s="8849">
        <v>8637</v>
      </c>
      <c r="H2144" s="8849"/>
      <c r="I2144" s="8849" t="s">
        <v>92</v>
      </c>
      <c r="J2144" s="8853" t="s">
        <v>10878</v>
      </c>
      <c r="K2144" s="8847" t="s">
        <v>10879</v>
      </c>
      <c r="L2144" s="1144" t="s">
        <v>341</v>
      </c>
      <c r="M2144" s="8868" t="s">
        <v>10882</v>
      </c>
      <c r="N2144" s="8984" t="s">
        <v>5039</v>
      </c>
      <c r="O2144" s="679">
        <v>12</v>
      </c>
      <c r="P2144" s="679">
        <v>12</v>
      </c>
      <c r="Q2144" s="8887" t="s">
        <v>10881</v>
      </c>
      <c r="R2144" s="8859"/>
      <c r="S2144" s="712"/>
      <c r="T2144" s="712"/>
      <c r="U2144" s="712"/>
      <c r="V2144" s="8849" t="s">
        <v>2073</v>
      </c>
      <c r="W2144" s="712"/>
      <c r="X2144" s="8849" t="s">
        <v>37</v>
      </c>
      <c r="Y2144" s="712"/>
      <c r="Z2144" s="8929" t="s">
        <v>45</v>
      </c>
      <c r="AA2144" s="8924">
        <v>4504323772</v>
      </c>
      <c r="AB2144" s="8925" t="s">
        <v>12935</v>
      </c>
      <c r="AC2144" s="8912">
        <v>0</v>
      </c>
      <c r="AD2144" s="722">
        <v>13500</v>
      </c>
      <c r="AE2144" s="8912">
        <f>SUM(AD2144*P2144+AD2145*P2145+AC2144)</f>
        <v>546000</v>
      </c>
      <c r="AF2144" s="26"/>
      <c r="AG2144" s="26"/>
    </row>
    <row r="2145" spans="1:33" ht="30" customHeight="1">
      <c r="A2145" s="1153" t="s">
        <v>6899</v>
      </c>
      <c r="B2145" s="8889"/>
      <c r="C2145" s="8845"/>
      <c r="D2145" s="8845"/>
      <c r="E2145" s="8866"/>
      <c r="F2145" s="8878"/>
      <c r="G2145" s="8850"/>
      <c r="H2145" s="8850"/>
      <c r="I2145" s="8850"/>
      <c r="J2145" s="8854"/>
      <c r="K2145" s="8848"/>
      <c r="L2145" s="1484" t="s">
        <v>10880</v>
      </c>
      <c r="M2145" s="8869"/>
      <c r="N2145" s="8985"/>
      <c r="O2145" s="675">
        <v>16</v>
      </c>
      <c r="P2145" s="675">
        <v>16</v>
      </c>
      <c r="Q2145" s="8892"/>
      <c r="R2145" s="8860"/>
      <c r="S2145" s="712"/>
      <c r="T2145" s="712"/>
      <c r="U2145" s="712"/>
      <c r="V2145" s="8850"/>
      <c r="W2145" s="712"/>
      <c r="X2145" s="8850"/>
      <c r="Y2145" s="712"/>
      <c r="Z2145" s="8894"/>
      <c r="AA2145" s="8924"/>
      <c r="AB2145" s="8926"/>
      <c r="AC2145" s="8913"/>
      <c r="AD2145" s="722">
        <v>24000</v>
      </c>
      <c r="AE2145" s="8913"/>
      <c r="AF2145" s="26"/>
      <c r="AG2145" s="26"/>
    </row>
    <row r="2146" spans="1:33" ht="30" customHeight="1">
      <c r="A2146" s="4850" t="s">
        <v>6899</v>
      </c>
      <c r="B2146" s="5097" t="s">
        <v>11372</v>
      </c>
      <c r="C2146" s="764">
        <v>45540</v>
      </c>
      <c r="D2146" s="764">
        <v>45649</v>
      </c>
      <c r="E2146" s="593"/>
      <c r="F2146" s="833"/>
      <c r="G2146" s="710">
        <v>8637</v>
      </c>
      <c r="H2146" s="1091" t="s">
        <v>1153</v>
      </c>
      <c r="I2146" s="1091"/>
      <c r="J2146" s="1172" t="s">
        <v>11373</v>
      </c>
      <c r="K2146" s="1164" t="s">
        <v>11374</v>
      </c>
      <c r="L2146" s="1171" t="s">
        <v>173</v>
      </c>
      <c r="M2146" s="771" t="s">
        <v>11777</v>
      </c>
      <c r="N2146" s="1155"/>
      <c r="O2146" s="675">
        <v>1</v>
      </c>
      <c r="P2146" s="675">
        <v>1</v>
      </c>
      <c r="Q2146" s="1167" t="s">
        <v>11375</v>
      </c>
      <c r="R2146" s="712"/>
      <c r="S2146" s="712"/>
      <c r="T2146" s="712"/>
      <c r="U2146" s="712"/>
      <c r="V2146" s="619" t="s">
        <v>2073</v>
      </c>
      <c r="W2146" s="712"/>
      <c r="X2146" s="619" t="s">
        <v>37</v>
      </c>
      <c r="Y2146" s="712"/>
      <c r="Z2146" s="3838" t="s">
        <v>45</v>
      </c>
      <c r="AA2146" s="592">
        <v>4504342109</v>
      </c>
      <c r="AB2146" s="847" t="s">
        <v>12936</v>
      </c>
      <c r="AC2146" s="722">
        <v>7000</v>
      </c>
      <c r="AD2146" s="722">
        <v>13500</v>
      </c>
      <c r="AE2146" s="722">
        <f t="shared" ref="AE2146:AE2166" si="125">SUM(AD2146*P2146+AC2146)</f>
        <v>20500</v>
      </c>
      <c r="AF2146" s="26"/>
      <c r="AG2146" s="26"/>
    </row>
    <row r="2147" spans="1:33" ht="30" customHeight="1">
      <c r="A2147" s="1156" t="s">
        <v>6950</v>
      </c>
      <c r="B2147" s="5097" t="s">
        <v>11376</v>
      </c>
      <c r="C2147" s="764">
        <v>45539</v>
      </c>
      <c r="D2147" s="764">
        <v>45546</v>
      </c>
      <c r="E2147" s="593"/>
      <c r="F2147" s="833"/>
      <c r="G2147" s="710">
        <v>8617</v>
      </c>
      <c r="H2147" s="1091" t="s">
        <v>1207</v>
      </c>
      <c r="I2147" s="1091"/>
      <c r="J2147" s="1172" t="s">
        <v>11377</v>
      </c>
      <c r="K2147" s="1164" t="s">
        <v>1638</v>
      </c>
      <c r="L2147" s="1171" t="s">
        <v>28</v>
      </c>
      <c r="M2147" s="771" t="s">
        <v>11879</v>
      </c>
      <c r="N2147" s="1155"/>
      <c r="O2147" s="675">
        <v>2</v>
      </c>
      <c r="P2147" s="675">
        <v>2</v>
      </c>
      <c r="Q2147" s="1167" t="s">
        <v>11378</v>
      </c>
      <c r="R2147" s="712"/>
      <c r="S2147" s="712"/>
      <c r="T2147" s="712"/>
      <c r="U2147" s="712"/>
      <c r="V2147" s="619" t="s">
        <v>2073</v>
      </c>
      <c r="W2147" s="712"/>
      <c r="X2147" s="3165" t="s">
        <v>37</v>
      </c>
      <c r="Y2147" s="712"/>
      <c r="Z2147" s="726" t="s">
        <v>45</v>
      </c>
      <c r="AA2147" s="592">
        <v>4504340681</v>
      </c>
      <c r="AB2147" s="847" t="s">
        <v>10569</v>
      </c>
      <c r="AC2147" s="722">
        <v>7000</v>
      </c>
      <c r="AD2147" s="722">
        <v>11385</v>
      </c>
      <c r="AE2147" s="722">
        <f t="shared" si="125"/>
        <v>29770</v>
      </c>
      <c r="AF2147" s="26"/>
      <c r="AG2147" s="26"/>
    </row>
    <row r="2148" spans="1:33" s="6720" customFormat="1" ht="30" customHeight="1">
      <c r="A2148" s="6721" t="s">
        <v>6899</v>
      </c>
      <c r="B2148" s="99" t="s">
        <v>11756</v>
      </c>
      <c r="C2148" s="127">
        <v>45544</v>
      </c>
      <c r="D2148" s="127">
        <v>45649</v>
      </c>
      <c r="E2148" s="37"/>
      <c r="F2148" s="94"/>
      <c r="G2148" s="99">
        <v>8637</v>
      </c>
      <c r="H2148" s="8335" t="s">
        <v>11761</v>
      </c>
      <c r="I2148" s="131"/>
      <c r="J2148" s="417" t="s">
        <v>11757</v>
      </c>
      <c r="K2148" s="8336" t="s">
        <v>11758</v>
      </c>
      <c r="L2148" s="418" t="s">
        <v>173</v>
      </c>
      <c r="M2148" s="135" t="s">
        <v>11778</v>
      </c>
      <c r="N2148" s="299"/>
      <c r="O2148" s="74">
        <v>1</v>
      </c>
      <c r="P2148" s="74">
        <v>1</v>
      </c>
      <c r="Q2148" s="8337" t="s">
        <v>11759</v>
      </c>
      <c r="R2148" s="71"/>
      <c r="S2148" s="71"/>
      <c r="T2148" s="71"/>
      <c r="U2148" s="71"/>
      <c r="V2148" s="71"/>
      <c r="W2148" s="71"/>
      <c r="X2148" s="71"/>
      <c r="Y2148" s="71"/>
      <c r="Z2148" s="75"/>
      <c r="AA2148" s="36">
        <v>4504343883</v>
      </c>
      <c r="AB2148" s="102" t="s">
        <v>12935</v>
      </c>
      <c r="AC2148" s="280">
        <v>52000</v>
      </c>
      <c r="AD2148" s="280">
        <v>13500</v>
      </c>
      <c r="AE2148" s="280">
        <f t="shared" si="125"/>
        <v>65500</v>
      </c>
      <c r="AF2148" s="71"/>
      <c r="AG2148" s="71"/>
    </row>
    <row r="2149" spans="1:33" ht="30" customHeight="1">
      <c r="A2149" s="1531" t="s">
        <v>6899</v>
      </c>
      <c r="B2149" s="5097" t="s">
        <v>11760</v>
      </c>
      <c r="C2149" s="764">
        <v>45544</v>
      </c>
      <c r="D2149" s="764">
        <v>45558</v>
      </c>
      <c r="E2149" s="593"/>
      <c r="F2149" s="833"/>
      <c r="G2149" s="710">
        <v>8637</v>
      </c>
      <c r="H2149" s="1908" t="s">
        <v>10441</v>
      </c>
      <c r="I2149" s="1091"/>
      <c r="J2149" s="1172" t="s">
        <v>11762</v>
      </c>
      <c r="K2149" s="1909" t="s">
        <v>11763</v>
      </c>
      <c r="L2149" s="1171" t="s">
        <v>173</v>
      </c>
      <c r="M2149" s="771" t="s">
        <v>11779</v>
      </c>
      <c r="N2149" s="1155"/>
      <c r="O2149" s="675">
        <v>1</v>
      </c>
      <c r="P2149" s="675">
        <v>1</v>
      </c>
      <c r="Q2149" s="1910" t="s">
        <v>11764</v>
      </c>
      <c r="R2149" s="712"/>
      <c r="S2149" s="712"/>
      <c r="T2149" s="712"/>
      <c r="U2149" s="712"/>
      <c r="V2149" s="619" t="s">
        <v>2073</v>
      </c>
      <c r="W2149" s="712"/>
      <c r="X2149" s="619" t="s">
        <v>37</v>
      </c>
      <c r="Y2149" s="712"/>
      <c r="Z2149" s="726" t="s">
        <v>45</v>
      </c>
      <c r="AA2149" s="592">
        <v>4504343884</v>
      </c>
      <c r="AB2149" s="847" t="s">
        <v>12935</v>
      </c>
      <c r="AC2149" s="722">
        <v>70000</v>
      </c>
      <c r="AD2149" s="722">
        <v>13500</v>
      </c>
      <c r="AE2149" s="722">
        <f t="shared" si="125"/>
        <v>83500</v>
      </c>
      <c r="AF2149" s="26"/>
      <c r="AG2149" s="26"/>
    </row>
    <row r="2150" spans="1:33" ht="30" customHeight="1">
      <c r="A2150" s="1531" t="s">
        <v>6899</v>
      </c>
      <c r="B2150" s="5097" t="s">
        <v>11765</v>
      </c>
      <c r="C2150" s="764">
        <v>45544</v>
      </c>
      <c r="D2150" s="764">
        <v>45551</v>
      </c>
      <c r="E2150" s="593"/>
      <c r="F2150" s="833"/>
      <c r="G2150" s="710">
        <v>8637</v>
      </c>
      <c r="H2150" s="1908" t="s">
        <v>11766</v>
      </c>
      <c r="I2150" s="1091"/>
      <c r="J2150" s="1172" t="s">
        <v>11767</v>
      </c>
      <c r="K2150" s="1909" t="s">
        <v>11768</v>
      </c>
      <c r="L2150" s="1171" t="s">
        <v>173</v>
      </c>
      <c r="M2150" s="771" t="s">
        <v>11780</v>
      </c>
      <c r="N2150" s="1155"/>
      <c r="O2150" s="675">
        <v>1</v>
      </c>
      <c r="P2150" s="675">
        <v>1</v>
      </c>
      <c r="Q2150" s="1910" t="s">
        <v>11769</v>
      </c>
      <c r="R2150" s="712"/>
      <c r="S2150" s="712"/>
      <c r="T2150" s="712"/>
      <c r="U2150" s="712"/>
      <c r="V2150" s="619" t="s">
        <v>2073</v>
      </c>
      <c r="W2150" s="712"/>
      <c r="X2150" s="619" t="s">
        <v>37</v>
      </c>
      <c r="Y2150" s="712"/>
      <c r="Z2150" s="3839" t="s">
        <v>45</v>
      </c>
      <c r="AA2150" s="592">
        <v>4504343885</v>
      </c>
      <c r="AB2150" s="847" t="s">
        <v>10568</v>
      </c>
      <c r="AC2150" s="722">
        <v>7000</v>
      </c>
      <c r="AD2150" s="722">
        <v>13500</v>
      </c>
      <c r="AE2150" s="722">
        <f t="shared" si="125"/>
        <v>20500</v>
      </c>
      <c r="AF2150" s="26"/>
      <c r="AG2150" s="26"/>
    </row>
    <row r="2151" spans="1:33" ht="30" customHeight="1">
      <c r="A2151" s="1531" t="s">
        <v>6899</v>
      </c>
      <c r="B2151" s="5097" t="s">
        <v>11770</v>
      </c>
      <c r="C2151" s="764">
        <v>45544</v>
      </c>
      <c r="D2151" s="764">
        <v>45649</v>
      </c>
      <c r="E2151" s="593"/>
      <c r="F2151" s="833"/>
      <c r="G2151" s="710">
        <v>8637</v>
      </c>
      <c r="H2151" s="1908" t="s">
        <v>10507</v>
      </c>
      <c r="I2151" s="1091"/>
      <c r="J2151" s="1172" t="s">
        <v>11771</v>
      </c>
      <c r="K2151" s="1909" t="s">
        <v>11772</v>
      </c>
      <c r="L2151" s="1171" t="s">
        <v>173</v>
      </c>
      <c r="M2151" s="771" t="s">
        <v>11781</v>
      </c>
      <c r="N2151" s="1155"/>
      <c r="O2151" s="675">
        <v>1</v>
      </c>
      <c r="P2151" s="675">
        <v>1</v>
      </c>
      <c r="Q2151" s="1910" t="s">
        <v>11759</v>
      </c>
      <c r="R2151" s="712"/>
      <c r="S2151" s="712"/>
      <c r="T2151" s="712"/>
      <c r="U2151" s="712"/>
      <c r="V2151" s="619" t="s">
        <v>2073</v>
      </c>
      <c r="W2151" s="712"/>
      <c r="X2151" s="619" t="s">
        <v>37</v>
      </c>
      <c r="Y2151" s="712"/>
      <c r="Z2151" s="3840" t="s">
        <v>45</v>
      </c>
      <c r="AA2151" s="592" t="s">
        <v>11783</v>
      </c>
      <c r="AB2151" s="847" t="s">
        <v>12935</v>
      </c>
      <c r="AC2151" s="722">
        <v>70000</v>
      </c>
      <c r="AD2151" s="722">
        <v>13500</v>
      </c>
      <c r="AE2151" s="722">
        <f t="shared" si="125"/>
        <v>83500</v>
      </c>
      <c r="AF2151" s="26"/>
      <c r="AG2151" s="26"/>
    </row>
    <row r="2152" spans="1:33" ht="30" customHeight="1">
      <c r="A2152" s="3890" t="s">
        <v>6899</v>
      </c>
      <c r="B2152" s="5638" t="s">
        <v>11773</v>
      </c>
      <c r="C2152" s="764">
        <v>45544</v>
      </c>
      <c r="D2152" s="764">
        <v>45548</v>
      </c>
      <c r="E2152" s="593"/>
      <c r="F2152" s="833"/>
      <c r="G2152" s="710">
        <v>8637</v>
      </c>
      <c r="H2152" s="1908" t="s">
        <v>11774</v>
      </c>
      <c r="I2152" s="1091"/>
      <c r="J2152" s="3892" t="s">
        <v>11775</v>
      </c>
      <c r="K2152" s="1909" t="s">
        <v>11776</v>
      </c>
      <c r="L2152" s="1171" t="s">
        <v>173</v>
      </c>
      <c r="M2152" s="771" t="s">
        <v>11782</v>
      </c>
      <c r="N2152" s="1155"/>
      <c r="O2152" s="675">
        <v>1</v>
      </c>
      <c r="P2152" s="675">
        <v>1</v>
      </c>
      <c r="Q2152" s="1910" t="s">
        <v>11759</v>
      </c>
      <c r="R2152" s="712"/>
      <c r="S2152" s="712"/>
      <c r="T2152" s="712"/>
      <c r="U2152" s="712"/>
      <c r="V2152" s="619" t="s">
        <v>2073</v>
      </c>
      <c r="W2152" s="712"/>
      <c r="X2152" s="619" t="s">
        <v>37</v>
      </c>
      <c r="Y2152" s="712"/>
      <c r="Z2152" s="726" t="s">
        <v>45</v>
      </c>
      <c r="AA2152" s="592">
        <v>4504343898</v>
      </c>
      <c r="AB2152" s="847" t="s">
        <v>10568</v>
      </c>
      <c r="AC2152" s="722">
        <v>0</v>
      </c>
      <c r="AD2152" s="722">
        <v>13500</v>
      </c>
      <c r="AE2152" s="722">
        <f t="shared" si="125"/>
        <v>13500</v>
      </c>
      <c r="AF2152" s="26"/>
      <c r="AG2152" s="26"/>
    </row>
    <row r="2153" spans="1:33" ht="30" customHeight="1">
      <c r="A2153" s="1645" t="s">
        <v>6899</v>
      </c>
      <c r="B2153" s="5097" t="s">
        <v>11789</v>
      </c>
      <c r="C2153" s="764">
        <v>45545</v>
      </c>
      <c r="D2153" s="764">
        <v>45649</v>
      </c>
      <c r="E2153" s="593"/>
      <c r="F2153" s="833"/>
      <c r="G2153" s="710">
        <v>8637</v>
      </c>
      <c r="H2153" s="2150" t="s">
        <v>11790</v>
      </c>
      <c r="I2153" s="1091"/>
      <c r="J2153" s="1172" t="s">
        <v>11791</v>
      </c>
      <c r="K2153" s="2151" t="s">
        <v>11792</v>
      </c>
      <c r="L2153" s="1171" t="s">
        <v>173</v>
      </c>
      <c r="M2153" s="771" t="s">
        <v>11877</v>
      </c>
      <c r="N2153" s="1155"/>
      <c r="O2153" s="675">
        <v>1</v>
      </c>
      <c r="P2153" s="675">
        <v>1</v>
      </c>
      <c r="Q2153" s="2152" t="s">
        <v>11793</v>
      </c>
      <c r="R2153" s="712"/>
      <c r="S2153" s="712"/>
      <c r="T2153" s="712"/>
      <c r="U2153" s="712"/>
      <c r="V2153" s="3137" t="s">
        <v>2073</v>
      </c>
      <c r="W2153" s="712"/>
      <c r="X2153" s="3137" t="s">
        <v>37</v>
      </c>
      <c r="Y2153" s="712"/>
      <c r="Z2153" s="726" t="s">
        <v>45</v>
      </c>
      <c r="AA2153" s="592" t="s">
        <v>11880</v>
      </c>
      <c r="AB2153" s="847" t="s">
        <v>12936</v>
      </c>
      <c r="AC2153" s="722">
        <v>57000</v>
      </c>
      <c r="AD2153" s="722">
        <v>13500</v>
      </c>
      <c r="AE2153" s="722">
        <f t="shared" si="125"/>
        <v>70500</v>
      </c>
      <c r="AF2153" s="26"/>
      <c r="AG2153" s="26"/>
    </row>
    <row r="2154" spans="1:33" ht="30" customHeight="1">
      <c r="A2154" s="5422" t="s">
        <v>6950</v>
      </c>
      <c r="B2154" s="5533" t="s">
        <v>11794</v>
      </c>
      <c r="C2154" s="764">
        <v>45545</v>
      </c>
      <c r="D2154" s="764">
        <v>45551</v>
      </c>
      <c r="E2154" s="593"/>
      <c r="F2154" s="833"/>
      <c r="G2154" s="710">
        <v>8617</v>
      </c>
      <c r="H2154" s="2150" t="s">
        <v>6697</v>
      </c>
      <c r="I2154" s="1091"/>
      <c r="J2154" s="5421" t="s">
        <v>11795</v>
      </c>
      <c r="K2154" s="2151" t="s">
        <v>11796</v>
      </c>
      <c r="L2154" s="1171" t="s">
        <v>173</v>
      </c>
      <c r="M2154" s="771" t="s">
        <v>11878</v>
      </c>
      <c r="N2154" s="1155"/>
      <c r="O2154" s="675">
        <v>1</v>
      </c>
      <c r="P2154" s="675">
        <v>1</v>
      </c>
      <c r="Q2154" s="2152" t="s">
        <v>11764</v>
      </c>
      <c r="R2154" s="712"/>
      <c r="S2154" s="712"/>
      <c r="T2154" s="712"/>
      <c r="U2154" s="712"/>
      <c r="V2154" s="2160" t="s">
        <v>2073</v>
      </c>
      <c r="W2154" s="712"/>
      <c r="X2154" s="2160" t="s">
        <v>37</v>
      </c>
      <c r="Y2154" s="712"/>
      <c r="Z2154" s="726" t="s">
        <v>45</v>
      </c>
      <c r="AA2154" s="592">
        <v>4504344487</v>
      </c>
      <c r="AB2154" s="847" t="s">
        <v>12935</v>
      </c>
      <c r="AC2154" s="722">
        <v>0</v>
      </c>
      <c r="AD2154" s="722">
        <v>11385</v>
      </c>
      <c r="AE2154" s="722">
        <f t="shared" si="125"/>
        <v>11385</v>
      </c>
      <c r="AF2154" s="26"/>
      <c r="AG2154" s="26"/>
    </row>
    <row r="2155" spans="1:33" ht="30" customHeight="1">
      <c r="A2155" s="4567" t="s">
        <v>6950</v>
      </c>
      <c r="B2155" s="5641" t="s">
        <v>11929</v>
      </c>
      <c r="C2155" s="764">
        <v>45546</v>
      </c>
      <c r="D2155" s="764">
        <v>45552</v>
      </c>
      <c r="E2155" s="593"/>
      <c r="F2155" s="833"/>
      <c r="G2155" s="710">
        <v>8617</v>
      </c>
      <c r="H2155" s="2153" t="s">
        <v>9496</v>
      </c>
      <c r="I2155" s="1091"/>
      <c r="J2155" s="4568" t="s">
        <v>11930</v>
      </c>
      <c r="K2155" s="2154" t="s">
        <v>11931</v>
      </c>
      <c r="L2155" s="1171" t="s">
        <v>173</v>
      </c>
      <c r="M2155" s="771" t="s">
        <v>12131</v>
      </c>
      <c r="N2155" s="1155"/>
      <c r="O2155" s="675">
        <v>1</v>
      </c>
      <c r="P2155" s="675">
        <v>1</v>
      </c>
      <c r="Q2155" s="2155" t="s">
        <v>11764</v>
      </c>
      <c r="R2155" s="712"/>
      <c r="S2155" s="712"/>
      <c r="T2155" s="712"/>
      <c r="U2155" s="712"/>
      <c r="V2155" s="2160" t="s">
        <v>2073</v>
      </c>
      <c r="W2155" s="712"/>
      <c r="X2155" s="2160" t="s">
        <v>37</v>
      </c>
      <c r="Y2155" s="712"/>
      <c r="Z2155" s="726" t="s">
        <v>45</v>
      </c>
      <c r="AA2155" s="592">
        <v>4504346292</v>
      </c>
      <c r="AB2155" s="847" t="s">
        <v>10568</v>
      </c>
      <c r="AC2155" s="722">
        <v>0</v>
      </c>
      <c r="AD2155" s="722">
        <v>11385</v>
      </c>
      <c r="AE2155" s="722">
        <f t="shared" si="125"/>
        <v>11385</v>
      </c>
      <c r="AF2155" s="26"/>
      <c r="AG2155" s="26"/>
    </row>
    <row r="2156" spans="1:33" ht="30" customHeight="1">
      <c r="A2156" s="3953" t="s">
        <v>6950</v>
      </c>
      <c r="B2156" s="5586" t="s">
        <v>11932</v>
      </c>
      <c r="C2156" s="764">
        <v>45547</v>
      </c>
      <c r="D2156" s="764">
        <v>45553</v>
      </c>
      <c r="E2156" s="593"/>
      <c r="F2156" s="833"/>
      <c r="G2156" s="710">
        <v>8617</v>
      </c>
      <c r="H2156" s="2153" t="s">
        <v>9427</v>
      </c>
      <c r="I2156" s="1091"/>
      <c r="J2156" s="3954" t="s">
        <v>11933</v>
      </c>
      <c r="K2156" s="2154" t="s">
        <v>11934</v>
      </c>
      <c r="L2156" s="1171" t="s">
        <v>173</v>
      </c>
      <c r="M2156" s="771" t="s">
        <v>12132</v>
      </c>
      <c r="N2156" s="1155"/>
      <c r="O2156" s="675">
        <v>1</v>
      </c>
      <c r="P2156" s="675">
        <v>1</v>
      </c>
      <c r="Q2156" s="2155" t="s">
        <v>11935</v>
      </c>
      <c r="R2156" s="712"/>
      <c r="S2156" s="712"/>
      <c r="T2156" s="712"/>
      <c r="U2156" s="712"/>
      <c r="V2156" s="2160" t="s">
        <v>2073</v>
      </c>
      <c r="W2156" s="712"/>
      <c r="X2156" s="2160" t="s">
        <v>37</v>
      </c>
      <c r="Y2156" s="712"/>
      <c r="Z2156" s="726" t="s">
        <v>45</v>
      </c>
      <c r="AA2156" s="3953" t="s">
        <v>12197</v>
      </c>
      <c r="AB2156" s="847" t="s">
        <v>12936</v>
      </c>
      <c r="AC2156" s="722">
        <v>0</v>
      </c>
      <c r="AD2156" s="722">
        <v>11385</v>
      </c>
      <c r="AE2156" s="722">
        <f t="shared" si="125"/>
        <v>11385</v>
      </c>
      <c r="AF2156" s="26"/>
      <c r="AG2156" s="26"/>
    </row>
    <row r="2157" spans="1:33" ht="30" customHeight="1">
      <c r="A2157" s="1491" t="s">
        <v>6899</v>
      </c>
      <c r="B2157" s="5593" t="s">
        <v>11936</v>
      </c>
      <c r="C2157" s="764">
        <v>45548</v>
      </c>
      <c r="D2157" s="764">
        <v>45649</v>
      </c>
      <c r="E2157" s="593"/>
      <c r="F2157" s="833"/>
      <c r="G2157" s="710">
        <v>8637</v>
      </c>
      <c r="H2157" s="2153" t="s">
        <v>11937</v>
      </c>
      <c r="I2157" s="1091"/>
      <c r="J2157" s="1172" t="s">
        <v>11938</v>
      </c>
      <c r="K2157" s="2154" t="s">
        <v>11807</v>
      </c>
      <c r="L2157" s="1171" t="s">
        <v>173</v>
      </c>
      <c r="M2157" s="771" t="s">
        <v>12133</v>
      </c>
      <c r="N2157" s="1155"/>
      <c r="O2157" s="675">
        <v>1</v>
      </c>
      <c r="P2157" s="675">
        <v>1</v>
      </c>
      <c r="Q2157" s="2155" t="s">
        <v>11939</v>
      </c>
      <c r="R2157" s="712"/>
      <c r="S2157" s="712"/>
      <c r="T2157" s="712"/>
      <c r="U2157" s="712"/>
      <c r="V2157" s="619" t="s">
        <v>2073</v>
      </c>
      <c r="W2157" s="712"/>
      <c r="X2157" s="619" t="s">
        <v>37</v>
      </c>
      <c r="Y2157" s="712"/>
      <c r="Z2157" s="3838" t="s">
        <v>45</v>
      </c>
      <c r="AA2157" s="592">
        <v>4504347712</v>
      </c>
      <c r="AB2157" s="847" t="s">
        <v>5585</v>
      </c>
      <c r="AC2157" s="722">
        <v>7000</v>
      </c>
      <c r="AD2157" s="722">
        <v>13500</v>
      </c>
      <c r="AE2157" s="722">
        <f t="shared" si="125"/>
        <v>20500</v>
      </c>
      <c r="AF2157" s="26"/>
      <c r="AG2157" s="26"/>
    </row>
    <row r="2158" spans="1:33" ht="30" customHeight="1">
      <c r="A2158" s="2156" t="s">
        <v>6950</v>
      </c>
      <c r="B2158" s="5097" t="s">
        <v>12219</v>
      </c>
      <c r="C2158" s="764">
        <v>45548</v>
      </c>
      <c r="D2158" s="764">
        <v>45559</v>
      </c>
      <c r="E2158" s="593"/>
      <c r="F2158" s="833"/>
      <c r="G2158" s="710">
        <v>8617</v>
      </c>
      <c r="H2158" s="2157" t="s">
        <v>2001</v>
      </c>
      <c r="I2158" s="1091"/>
      <c r="J2158" s="1172" t="s">
        <v>12220</v>
      </c>
      <c r="K2158" s="2158" t="s">
        <v>11807</v>
      </c>
      <c r="L2158" s="1171" t="s">
        <v>173</v>
      </c>
      <c r="M2158" s="771" t="s">
        <v>12279</v>
      </c>
      <c r="N2158" s="1155"/>
      <c r="O2158" s="675">
        <v>1</v>
      </c>
      <c r="P2158" s="675">
        <v>1</v>
      </c>
      <c r="Q2158" s="2159" t="s">
        <v>11759</v>
      </c>
      <c r="R2158" s="712"/>
      <c r="S2158" s="712"/>
      <c r="T2158" s="712"/>
      <c r="U2158" s="712"/>
      <c r="V2158" s="2160" t="s">
        <v>2073</v>
      </c>
      <c r="W2158" s="712"/>
      <c r="X2158" s="2160" t="s">
        <v>37</v>
      </c>
      <c r="Y2158" s="712"/>
      <c r="Z2158" s="726" t="s">
        <v>45</v>
      </c>
      <c r="AA2158" s="592">
        <v>4504348324</v>
      </c>
      <c r="AB2158" s="847" t="s">
        <v>10566</v>
      </c>
      <c r="AC2158" s="722">
        <v>20000</v>
      </c>
      <c r="AD2158" s="722">
        <v>11385</v>
      </c>
      <c r="AE2158" s="722">
        <f t="shared" si="125"/>
        <v>31385</v>
      </c>
      <c r="AF2158" s="26"/>
      <c r="AG2158" s="26"/>
    </row>
    <row r="2159" spans="1:33" ht="30" customHeight="1">
      <c r="A2159" s="2156" t="s">
        <v>6950</v>
      </c>
      <c r="B2159" s="5097" t="s">
        <v>12221</v>
      </c>
      <c r="C2159" s="764">
        <v>45548</v>
      </c>
      <c r="D2159" s="764">
        <v>45560</v>
      </c>
      <c r="E2159" s="593"/>
      <c r="F2159" s="833"/>
      <c r="G2159" s="710">
        <v>8617</v>
      </c>
      <c r="H2159" s="2157" t="s">
        <v>9079</v>
      </c>
      <c r="I2159" s="1091"/>
      <c r="J2159" s="1172" t="s">
        <v>12222</v>
      </c>
      <c r="K2159" s="2158" t="s">
        <v>11807</v>
      </c>
      <c r="L2159" s="1171" t="s">
        <v>173</v>
      </c>
      <c r="M2159" s="771" t="s">
        <v>12280</v>
      </c>
      <c r="N2159" s="1155"/>
      <c r="O2159" s="675">
        <v>1</v>
      </c>
      <c r="P2159" s="675">
        <v>1</v>
      </c>
      <c r="Q2159" s="2159" t="s">
        <v>11759</v>
      </c>
      <c r="R2159" s="712"/>
      <c r="S2159" s="712"/>
      <c r="T2159" s="712"/>
      <c r="U2159" s="712"/>
      <c r="V2159" s="2160" t="s">
        <v>2073</v>
      </c>
      <c r="W2159" s="712"/>
      <c r="X2159" s="2160" t="s">
        <v>37</v>
      </c>
      <c r="Y2159" s="712"/>
      <c r="Z2159" s="726" t="s">
        <v>45</v>
      </c>
      <c r="AA2159" s="592">
        <v>4504348325</v>
      </c>
      <c r="AB2159" s="847" t="s">
        <v>5585</v>
      </c>
      <c r="AC2159" s="722">
        <v>35000</v>
      </c>
      <c r="AD2159" s="722">
        <v>11385</v>
      </c>
      <c r="AE2159" s="722">
        <f t="shared" si="125"/>
        <v>46385</v>
      </c>
      <c r="AF2159" s="26"/>
      <c r="AG2159" s="26"/>
    </row>
    <row r="2160" spans="1:33" ht="30" customHeight="1">
      <c r="A2160" s="6174" t="s">
        <v>6950</v>
      </c>
      <c r="B2160" s="6236" t="s">
        <v>12223</v>
      </c>
      <c r="C2160" s="532">
        <v>45548</v>
      </c>
      <c r="D2160" s="532">
        <v>45649</v>
      </c>
      <c r="E2160" s="422"/>
      <c r="F2160" s="44"/>
      <c r="G2160" s="531">
        <v>8617</v>
      </c>
      <c r="H2160" s="533">
        <v>170</v>
      </c>
      <c r="I2160" s="533"/>
      <c r="J2160" s="6175" t="s">
        <v>12224</v>
      </c>
      <c r="K2160" s="5060" t="s">
        <v>11807</v>
      </c>
      <c r="L2160" s="305" t="s">
        <v>28</v>
      </c>
      <c r="M2160" s="338" t="s">
        <v>12281</v>
      </c>
      <c r="N2160" s="237"/>
      <c r="O2160" s="50">
        <v>2</v>
      </c>
      <c r="P2160" s="50">
        <v>2</v>
      </c>
      <c r="Q2160" s="5047" t="s">
        <v>11759</v>
      </c>
      <c r="R2160" s="52"/>
      <c r="S2160" s="26"/>
      <c r="T2160" s="26"/>
      <c r="U2160" s="26"/>
      <c r="V2160" s="31" t="s">
        <v>9338</v>
      </c>
      <c r="W2160" s="31"/>
      <c r="X2160" s="31" t="s">
        <v>7042</v>
      </c>
      <c r="Y2160" s="26"/>
      <c r="Z2160" s="3796"/>
      <c r="AA2160" s="6">
        <v>4504348326</v>
      </c>
      <c r="AB2160" s="276" t="s">
        <v>5585</v>
      </c>
      <c r="AC2160" s="33">
        <v>70000</v>
      </c>
      <c r="AD2160" s="33">
        <v>11385</v>
      </c>
      <c r="AE2160" s="33">
        <f t="shared" si="125"/>
        <v>92770</v>
      </c>
      <c r="AF2160" s="26"/>
      <c r="AG2160" s="26"/>
    </row>
    <row r="2161" spans="1:33" ht="30" customHeight="1">
      <c r="A2161" s="3953" t="s">
        <v>6899</v>
      </c>
      <c r="B2161" s="5586" t="s">
        <v>12225</v>
      </c>
      <c r="C2161" s="764">
        <v>45548</v>
      </c>
      <c r="D2161" s="764">
        <v>45649</v>
      </c>
      <c r="E2161" s="593"/>
      <c r="F2161" s="833"/>
      <c r="G2161" s="710">
        <v>8637</v>
      </c>
      <c r="H2161" s="2157" t="s">
        <v>1242</v>
      </c>
      <c r="I2161" s="1091"/>
      <c r="J2161" s="3954" t="s">
        <v>12226</v>
      </c>
      <c r="K2161" s="2158" t="s">
        <v>11807</v>
      </c>
      <c r="L2161" s="1544" t="s">
        <v>173</v>
      </c>
      <c r="M2161" s="771" t="s">
        <v>12282</v>
      </c>
      <c r="N2161" s="1155"/>
      <c r="O2161" s="675">
        <v>1</v>
      </c>
      <c r="P2161" s="675">
        <v>1</v>
      </c>
      <c r="Q2161" s="2159" t="s">
        <v>11759</v>
      </c>
      <c r="R2161" s="712"/>
      <c r="S2161" s="712"/>
      <c r="T2161" s="712"/>
      <c r="U2161" s="712"/>
      <c r="V2161" s="619" t="s">
        <v>2073</v>
      </c>
      <c r="W2161" s="712"/>
      <c r="X2161" s="619" t="s">
        <v>37</v>
      </c>
      <c r="Y2161" s="712"/>
      <c r="Z2161" s="3838" t="s">
        <v>45</v>
      </c>
      <c r="AA2161" s="592">
        <v>4504348121</v>
      </c>
      <c r="AB2161" s="847" t="s">
        <v>10566</v>
      </c>
      <c r="AC2161" s="722">
        <v>7000</v>
      </c>
      <c r="AD2161" s="722">
        <v>13500</v>
      </c>
      <c r="AE2161" s="722">
        <f t="shared" si="125"/>
        <v>20500</v>
      </c>
      <c r="AF2161" s="26"/>
      <c r="AG2161" s="26"/>
    </row>
    <row r="2162" spans="1:33" ht="30" customHeight="1">
      <c r="A2162" s="1544" t="s">
        <v>6899</v>
      </c>
      <c r="B2162" s="5097" t="s">
        <v>12227</v>
      </c>
      <c r="C2162" s="764">
        <v>45548</v>
      </c>
      <c r="D2162" s="764">
        <v>45562</v>
      </c>
      <c r="E2162" s="593"/>
      <c r="F2162" s="833"/>
      <c r="G2162" s="710">
        <v>8637</v>
      </c>
      <c r="H2162" s="2157" t="s">
        <v>8982</v>
      </c>
      <c r="I2162" s="1091"/>
      <c r="J2162" s="1172" t="s">
        <v>12228</v>
      </c>
      <c r="K2162" s="2158" t="s">
        <v>11807</v>
      </c>
      <c r="L2162" s="1544" t="s">
        <v>173</v>
      </c>
      <c r="M2162" s="771" t="s">
        <v>12283</v>
      </c>
      <c r="N2162" s="1155"/>
      <c r="O2162" s="675">
        <v>1</v>
      </c>
      <c r="P2162" s="675">
        <v>1</v>
      </c>
      <c r="Q2162" s="2159" t="s">
        <v>11759</v>
      </c>
      <c r="R2162" s="712"/>
      <c r="S2162" s="712"/>
      <c r="T2162" s="712"/>
      <c r="U2162" s="712"/>
      <c r="V2162" s="619" t="s">
        <v>2073</v>
      </c>
      <c r="W2162" s="712"/>
      <c r="X2162" s="619" t="s">
        <v>37</v>
      </c>
      <c r="Y2162" s="712"/>
      <c r="Z2162" s="726" t="s">
        <v>45</v>
      </c>
      <c r="AA2162" s="592">
        <v>4504348122</v>
      </c>
      <c r="AB2162" s="847" t="s">
        <v>10566</v>
      </c>
      <c r="AC2162" s="722">
        <v>70000</v>
      </c>
      <c r="AD2162" s="722">
        <v>13500</v>
      </c>
      <c r="AE2162" s="722">
        <f t="shared" si="125"/>
        <v>83500</v>
      </c>
      <c r="AF2162" s="26"/>
      <c r="AG2162" s="26"/>
    </row>
    <row r="2163" spans="1:33" ht="30" customHeight="1">
      <c r="A2163" s="1544" t="s">
        <v>6899</v>
      </c>
      <c r="B2163" s="5097" t="s">
        <v>12229</v>
      </c>
      <c r="C2163" s="764">
        <v>45548</v>
      </c>
      <c r="D2163" s="764">
        <v>45649</v>
      </c>
      <c r="E2163" s="593"/>
      <c r="F2163" s="833"/>
      <c r="G2163" s="710">
        <v>8637</v>
      </c>
      <c r="H2163" s="2157" t="s">
        <v>2643</v>
      </c>
      <c r="I2163" s="1091"/>
      <c r="J2163" s="1172" t="s">
        <v>12230</v>
      </c>
      <c r="K2163" s="2158" t="s">
        <v>11807</v>
      </c>
      <c r="L2163" s="1544" t="s">
        <v>173</v>
      </c>
      <c r="M2163" s="771" t="s">
        <v>12284</v>
      </c>
      <c r="N2163" s="1155"/>
      <c r="O2163" s="675">
        <v>1</v>
      </c>
      <c r="P2163" s="675">
        <v>1</v>
      </c>
      <c r="Q2163" s="2159" t="s">
        <v>11759</v>
      </c>
      <c r="R2163" s="712"/>
      <c r="S2163" s="712"/>
      <c r="T2163" s="712"/>
      <c r="U2163" s="712"/>
      <c r="V2163" s="619" t="s">
        <v>2073</v>
      </c>
      <c r="W2163" s="712"/>
      <c r="X2163" s="619" t="s">
        <v>37</v>
      </c>
      <c r="Y2163" s="712"/>
      <c r="Z2163" s="3836" t="s">
        <v>45</v>
      </c>
      <c r="AA2163" s="592">
        <v>4504348422</v>
      </c>
      <c r="AB2163" s="847" t="s">
        <v>10569</v>
      </c>
      <c r="AC2163" s="722">
        <v>7000</v>
      </c>
      <c r="AD2163" s="722">
        <v>13500</v>
      </c>
      <c r="AE2163" s="722">
        <f t="shared" si="125"/>
        <v>20500</v>
      </c>
      <c r="AF2163" s="26"/>
      <c r="AG2163" s="26"/>
    </row>
    <row r="2164" spans="1:33" ht="30" customHeight="1">
      <c r="A2164" s="2156" t="s">
        <v>6950</v>
      </c>
      <c r="B2164" s="5097" t="s">
        <v>12332</v>
      </c>
      <c r="C2164" s="764">
        <v>45551</v>
      </c>
      <c r="D2164" s="764">
        <v>45649</v>
      </c>
      <c r="E2164" s="593"/>
      <c r="F2164" s="833"/>
      <c r="G2164" s="710">
        <v>8617</v>
      </c>
      <c r="H2164" s="1091">
        <v>116</v>
      </c>
      <c r="I2164" s="1091"/>
      <c r="J2164" s="1172" t="s">
        <v>12333</v>
      </c>
      <c r="K2164" s="1164" t="s">
        <v>12334</v>
      </c>
      <c r="L2164" s="2790" t="s">
        <v>128</v>
      </c>
      <c r="M2164" s="771" t="s">
        <v>12382</v>
      </c>
      <c r="N2164" s="1155"/>
      <c r="O2164" s="675">
        <v>3</v>
      </c>
      <c r="P2164" s="675">
        <v>3</v>
      </c>
      <c r="Q2164" s="1167" t="s">
        <v>12335</v>
      </c>
      <c r="R2164" s="712"/>
      <c r="S2164" s="712"/>
      <c r="T2164" s="712"/>
      <c r="U2164" s="712"/>
      <c r="V2164" s="619" t="s">
        <v>2073</v>
      </c>
      <c r="W2164" s="712"/>
      <c r="X2164" s="619" t="s">
        <v>37</v>
      </c>
      <c r="Y2164" s="712"/>
      <c r="Z2164" s="3841" t="s">
        <v>45</v>
      </c>
      <c r="AA2164" s="592" t="s">
        <v>12384</v>
      </c>
      <c r="AB2164" s="847" t="s">
        <v>5585</v>
      </c>
      <c r="AC2164" s="722">
        <v>70000</v>
      </c>
      <c r="AD2164" s="722">
        <v>5841</v>
      </c>
      <c r="AE2164" s="722">
        <f t="shared" si="125"/>
        <v>87523</v>
      </c>
      <c r="AF2164" s="26"/>
      <c r="AG2164" s="26"/>
    </row>
    <row r="2165" spans="1:33" ht="30" customHeight="1">
      <c r="A2165" s="2499" t="s">
        <v>6899</v>
      </c>
      <c r="B2165" s="174" t="s">
        <v>12336</v>
      </c>
      <c r="C2165" s="127">
        <v>45552</v>
      </c>
      <c r="D2165" s="127">
        <v>45649</v>
      </c>
      <c r="E2165" s="37"/>
      <c r="F2165" s="94"/>
      <c r="G2165" s="99">
        <v>8637</v>
      </c>
      <c r="H2165" s="131">
        <v>235</v>
      </c>
      <c r="I2165" s="131"/>
      <c r="J2165" s="417" t="s">
        <v>12337</v>
      </c>
      <c r="K2165" s="3093" t="s">
        <v>11807</v>
      </c>
      <c r="L2165" s="1510" t="s">
        <v>173</v>
      </c>
      <c r="M2165" s="135" t="s">
        <v>12383</v>
      </c>
      <c r="N2165" s="299"/>
      <c r="O2165" s="74">
        <v>1</v>
      </c>
      <c r="P2165" s="74">
        <v>1</v>
      </c>
      <c r="Q2165" s="3094" t="s">
        <v>11759</v>
      </c>
      <c r="R2165" s="71"/>
      <c r="S2165" s="71"/>
      <c r="T2165" s="71"/>
      <c r="U2165" s="71"/>
      <c r="V2165" s="68" t="s">
        <v>256</v>
      </c>
      <c r="W2165" s="71"/>
      <c r="X2165" s="71"/>
      <c r="Y2165" s="71"/>
      <c r="Z2165" s="75"/>
      <c r="AA2165" s="36">
        <v>4504349612</v>
      </c>
      <c r="AB2165" s="102" t="s">
        <v>5585</v>
      </c>
      <c r="AC2165" s="280"/>
      <c r="AD2165" s="280"/>
      <c r="AE2165" s="280"/>
      <c r="AF2165" s="26"/>
      <c r="AG2165" s="26"/>
    </row>
    <row r="2166" spans="1:33" ht="30" customHeight="1">
      <c r="A2166" s="1585" t="s">
        <v>6899</v>
      </c>
      <c r="B2166" s="5097" t="s">
        <v>12944</v>
      </c>
      <c r="C2166" s="764">
        <v>45563</v>
      </c>
      <c r="D2166" s="764">
        <v>45649</v>
      </c>
      <c r="E2166" s="593"/>
      <c r="F2166" s="833"/>
      <c r="G2166" s="710">
        <v>8637</v>
      </c>
      <c r="H2166" s="3125" t="s">
        <v>4814</v>
      </c>
      <c r="I2166" s="1091"/>
      <c r="J2166" s="1172" t="s">
        <v>12945</v>
      </c>
      <c r="K2166" s="3126" t="s">
        <v>12946</v>
      </c>
      <c r="L2166" s="1544" t="s">
        <v>173</v>
      </c>
      <c r="M2166" s="771" t="s">
        <v>12957</v>
      </c>
      <c r="N2166" s="1155"/>
      <c r="O2166" s="675">
        <v>1</v>
      </c>
      <c r="P2166" s="675">
        <v>1</v>
      </c>
      <c r="Q2166" s="2159" t="s">
        <v>11759</v>
      </c>
      <c r="R2166" s="712"/>
      <c r="S2166" s="712"/>
      <c r="T2166" s="712"/>
      <c r="U2166" s="712"/>
      <c r="V2166" s="619" t="s">
        <v>2073</v>
      </c>
      <c r="W2166" s="712"/>
      <c r="X2166" s="619" t="s">
        <v>37</v>
      </c>
      <c r="Y2166" s="712"/>
      <c r="Z2166" s="726" t="s">
        <v>45</v>
      </c>
      <c r="AA2166" s="592" t="s">
        <v>12958</v>
      </c>
      <c r="AB2166" s="3875" t="s">
        <v>10565</v>
      </c>
      <c r="AC2166" s="722">
        <v>52000</v>
      </c>
      <c r="AD2166" s="722">
        <v>13500</v>
      </c>
      <c r="AE2166" s="722">
        <f t="shared" si="125"/>
        <v>65500</v>
      </c>
      <c r="AF2166" s="26"/>
      <c r="AG2166" s="26"/>
    </row>
    <row r="2167" spans="1:33" ht="30" customHeight="1">
      <c r="A2167" s="2111" t="s">
        <v>6950</v>
      </c>
      <c r="B2167" s="8965" t="s">
        <v>13101</v>
      </c>
      <c r="C2167" s="8944">
        <v>45570</v>
      </c>
      <c r="D2167" s="8944">
        <v>45653</v>
      </c>
      <c r="E2167" s="8947"/>
      <c r="F2167" s="8950"/>
      <c r="G2167" s="8905">
        <v>8617</v>
      </c>
      <c r="H2167" s="8953">
        <v>88</v>
      </c>
      <c r="I2167" s="8953"/>
      <c r="J2167" s="8956" t="s">
        <v>13102</v>
      </c>
      <c r="K2167" s="8959" t="s">
        <v>13103</v>
      </c>
      <c r="L2167" s="2111" t="s">
        <v>201</v>
      </c>
      <c r="M2167" s="8962" t="s">
        <v>13126</v>
      </c>
      <c r="N2167" s="2112" t="s">
        <v>3952</v>
      </c>
      <c r="O2167" s="74">
        <v>13</v>
      </c>
      <c r="P2167" s="74">
        <v>13</v>
      </c>
      <c r="Q2167" s="8973" t="s">
        <v>13104</v>
      </c>
      <c r="R2167" s="8934"/>
      <c r="S2167" s="71"/>
      <c r="T2167" s="71"/>
      <c r="U2167" s="71"/>
      <c r="V2167" s="8905" t="s">
        <v>256</v>
      </c>
      <c r="W2167" s="71"/>
      <c r="X2167" s="71"/>
      <c r="Y2167" s="71"/>
      <c r="Z2167" s="75"/>
      <c r="AA2167" s="8936">
        <v>4504366371</v>
      </c>
      <c r="AB2167" s="8921" t="s">
        <v>5586</v>
      </c>
      <c r="AC2167" s="9657"/>
      <c r="AD2167" s="280"/>
      <c r="AE2167" s="9657"/>
      <c r="AF2167" s="26"/>
      <c r="AG2167" s="26"/>
    </row>
    <row r="2168" spans="1:33" ht="30" customHeight="1">
      <c r="A2168" s="2111" t="s">
        <v>6950</v>
      </c>
      <c r="B2168" s="8966"/>
      <c r="C2168" s="8945"/>
      <c r="D2168" s="8945"/>
      <c r="E2168" s="8948"/>
      <c r="F2168" s="8951"/>
      <c r="G2168" s="8942"/>
      <c r="H2168" s="8954"/>
      <c r="I2168" s="8954"/>
      <c r="J2168" s="8957"/>
      <c r="K2168" s="8960"/>
      <c r="L2168" s="2111" t="s">
        <v>8925</v>
      </c>
      <c r="M2168" s="8963"/>
      <c r="N2168" s="2112" t="s">
        <v>3955</v>
      </c>
      <c r="O2168" s="74">
        <v>1</v>
      </c>
      <c r="P2168" s="74">
        <v>1</v>
      </c>
      <c r="Q2168" s="8974"/>
      <c r="R2168" s="8937"/>
      <c r="S2168" s="71"/>
      <c r="T2168" s="71"/>
      <c r="U2168" s="71"/>
      <c r="V2168" s="8942"/>
      <c r="W2168" s="71"/>
      <c r="X2168" s="71"/>
      <c r="Y2168" s="71"/>
      <c r="Z2168" s="75"/>
      <c r="AA2168" s="8936"/>
      <c r="AB2168" s="8922"/>
      <c r="AC2168" s="9659"/>
      <c r="AD2168" s="280"/>
      <c r="AE2168" s="9659"/>
      <c r="AF2168" s="26"/>
      <c r="AG2168" s="26"/>
    </row>
    <row r="2169" spans="1:33" ht="30" customHeight="1">
      <c r="A2169" s="2111" t="s">
        <v>6950</v>
      </c>
      <c r="B2169" s="8967"/>
      <c r="C2169" s="8946"/>
      <c r="D2169" s="8946"/>
      <c r="E2169" s="8949"/>
      <c r="F2169" s="8952"/>
      <c r="G2169" s="8906"/>
      <c r="H2169" s="8955"/>
      <c r="I2169" s="8955"/>
      <c r="J2169" s="8958"/>
      <c r="K2169" s="8961"/>
      <c r="L2169" s="2111" t="s">
        <v>8688</v>
      </c>
      <c r="M2169" s="8964"/>
      <c r="N2169" s="2112" t="s">
        <v>3951</v>
      </c>
      <c r="O2169" s="74">
        <v>1</v>
      </c>
      <c r="P2169" s="74">
        <v>1</v>
      </c>
      <c r="Q2169" s="8975"/>
      <c r="R2169" s="8935"/>
      <c r="S2169" s="71"/>
      <c r="T2169" s="71"/>
      <c r="U2169" s="71"/>
      <c r="V2169" s="8906"/>
      <c r="W2169" s="71"/>
      <c r="X2169" s="71"/>
      <c r="Y2169" s="71"/>
      <c r="Z2169" s="75"/>
      <c r="AA2169" s="8936"/>
      <c r="AB2169" s="8923"/>
      <c r="AC2169" s="9658"/>
      <c r="AD2169" s="280"/>
      <c r="AE2169" s="9658"/>
      <c r="AF2169" s="26"/>
      <c r="AG2169" s="26"/>
    </row>
    <row r="2170" spans="1:33" ht="30" customHeight="1">
      <c r="A2170" s="232"/>
      <c r="B2170" s="326"/>
      <c r="C2170" s="1437"/>
      <c r="D2170" s="1437"/>
      <c r="E2170" s="114"/>
      <c r="F2170" s="1439"/>
      <c r="G2170" s="30"/>
      <c r="H2170" s="1440"/>
      <c r="I2170" s="1440"/>
      <c r="J2170" s="314"/>
      <c r="K2170" s="240"/>
      <c r="L2170" s="302"/>
      <c r="M2170" s="1438"/>
      <c r="N2170" s="231"/>
      <c r="O2170" s="28"/>
      <c r="P2170" s="28"/>
      <c r="Q2170" s="241"/>
      <c r="R2170" s="26"/>
      <c r="S2170" s="26"/>
      <c r="T2170" s="26"/>
      <c r="U2170" s="26"/>
      <c r="V2170" s="26"/>
      <c r="W2170" s="26"/>
      <c r="X2170" s="26"/>
      <c r="Y2170" s="26"/>
      <c r="Z2170" s="3796"/>
      <c r="AB2170" s="276"/>
      <c r="AC2170" s="33"/>
      <c r="AD2170" s="33"/>
      <c r="AE2170" s="33"/>
      <c r="AF2170" s="26"/>
      <c r="AG2170" s="26"/>
    </row>
    <row r="2171" spans="1:33" ht="30" customHeight="1">
      <c r="A2171" s="232"/>
      <c r="B2171" s="326"/>
      <c r="C2171" s="1437"/>
      <c r="D2171" s="1437"/>
      <c r="E2171" s="114"/>
      <c r="F2171" s="1439"/>
      <c r="G2171" s="30"/>
      <c r="H2171" s="1440"/>
      <c r="I2171" s="1440"/>
      <c r="J2171" s="314"/>
      <c r="K2171" s="240"/>
      <c r="L2171" s="302"/>
      <c r="M2171" s="1438"/>
      <c r="N2171" s="231"/>
      <c r="O2171" s="28"/>
      <c r="P2171" s="28"/>
      <c r="Q2171" s="241"/>
      <c r="R2171" s="26"/>
      <c r="S2171" s="26"/>
      <c r="T2171" s="26"/>
      <c r="U2171" s="26"/>
      <c r="V2171" s="26"/>
      <c r="W2171" s="26"/>
      <c r="X2171" s="26"/>
      <c r="Y2171" s="26"/>
      <c r="Z2171" s="3796"/>
      <c r="AB2171" s="276"/>
      <c r="AC2171" s="33"/>
      <c r="AD2171" s="33"/>
      <c r="AE2171" s="33"/>
      <c r="AF2171" s="26"/>
      <c r="AG2171" s="26"/>
    </row>
    <row r="2172" spans="1:33" ht="30" customHeight="1">
      <c r="A2172" s="232"/>
      <c r="B2172" s="326"/>
      <c r="C2172" s="1437"/>
      <c r="D2172" s="1437"/>
      <c r="E2172" s="114"/>
      <c r="F2172" s="1439"/>
      <c r="G2172" s="30"/>
      <c r="H2172" s="1440"/>
      <c r="I2172" s="1440"/>
      <c r="J2172" s="314"/>
      <c r="K2172" s="240"/>
      <c r="L2172" s="302"/>
      <c r="M2172" s="1438"/>
      <c r="N2172" s="231"/>
      <c r="O2172" s="28"/>
      <c r="P2172" s="28"/>
      <c r="Q2172" s="241"/>
      <c r="R2172" s="26"/>
      <c r="S2172" s="26"/>
      <c r="T2172" s="26"/>
      <c r="U2172" s="26"/>
      <c r="V2172" s="26"/>
      <c r="W2172" s="26"/>
      <c r="X2172" s="26"/>
      <c r="Y2172" s="26"/>
      <c r="Z2172" s="3796"/>
      <c r="AB2172" s="276"/>
      <c r="AC2172" s="33"/>
      <c r="AD2172" s="33"/>
      <c r="AE2172" s="33"/>
      <c r="AF2172" s="26"/>
      <c r="AG2172" s="26"/>
    </row>
    <row r="2173" spans="1:33" ht="30" customHeight="1">
      <c r="A2173" s="232"/>
      <c r="B2173" s="326"/>
      <c r="C2173" s="1437"/>
      <c r="D2173" s="1437"/>
      <c r="E2173" s="114"/>
      <c r="F2173" s="1439"/>
      <c r="G2173" s="30"/>
      <c r="H2173" s="1440"/>
      <c r="I2173" s="1440"/>
      <c r="J2173" s="314"/>
      <c r="K2173" s="240"/>
      <c r="L2173" s="302"/>
      <c r="M2173" s="1438"/>
      <c r="N2173" s="231"/>
      <c r="O2173" s="28"/>
      <c r="P2173" s="28"/>
      <c r="Q2173" s="241"/>
      <c r="R2173" s="26"/>
      <c r="S2173" s="26"/>
      <c r="T2173" s="26"/>
      <c r="U2173" s="26"/>
      <c r="V2173" s="26"/>
      <c r="W2173" s="26"/>
      <c r="X2173" s="26"/>
      <c r="Y2173" s="26"/>
      <c r="Z2173" s="3796"/>
      <c r="AB2173" s="276"/>
      <c r="AC2173" s="33"/>
      <c r="AD2173" s="33"/>
      <c r="AE2173" s="33"/>
      <c r="AF2173" s="26"/>
      <c r="AG2173" s="26"/>
    </row>
    <row r="2174" spans="1:33" ht="30" customHeight="1">
      <c r="A2174" s="232"/>
      <c r="B2174" s="326"/>
      <c r="C2174" s="1437"/>
      <c r="D2174" s="1437"/>
      <c r="E2174" s="114"/>
      <c r="F2174" s="1439"/>
      <c r="G2174" s="30"/>
      <c r="H2174" s="1440"/>
      <c r="I2174" s="1440"/>
      <c r="J2174" s="314"/>
      <c r="K2174" s="240"/>
      <c r="L2174" s="302"/>
      <c r="M2174" s="1438"/>
      <c r="N2174" s="231"/>
      <c r="O2174" s="28"/>
      <c r="P2174" s="28"/>
      <c r="Q2174" s="241"/>
      <c r="R2174" s="26"/>
      <c r="S2174" s="26"/>
      <c r="T2174" s="26"/>
      <c r="U2174" s="26"/>
      <c r="V2174" s="26"/>
      <c r="W2174" s="26"/>
      <c r="X2174" s="26"/>
      <c r="Y2174" s="26"/>
      <c r="Z2174" s="3796"/>
      <c r="AB2174" s="276"/>
      <c r="AC2174" s="33"/>
      <c r="AD2174" s="33"/>
      <c r="AE2174" s="33"/>
      <c r="AF2174" s="26"/>
      <c r="AG2174" s="26"/>
    </row>
    <row r="2175" spans="1:33" ht="30" customHeight="1">
      <c r="A2175" s="232"/>
      <c r="B2175" s="326"/>
      <c r="C2175" s="1437"/>
      <c r="D2175" s="1437"/>
      <c r="E2175" s="114"/>
      <c r="F2175" s="1439"/>
      <c r="G2175" s="30"/>
      <c r="H2175" s="1440"/>
      <c r="I2175" s="1440"/>
      <c r="J2175" s="314"/>
      <c r="K2175" s="240"/>
      <c r="L2175" s="302"/>
      <c r="M2175" s="1438"/>
      <c r="N2175" s="231"/>
      <c r="O2175" s="28"/>
      <c r="P2175" s="28"/>
      <c r="Q2175" s="241"/>
      <c r="R2175" s="26"/>
      <c r="S2175" s="26"/>
      <c r="T2175" s="26"/>
      <c r="U2175" s="26"/>
      <c r="V2175" s="26"/>
      <c r="W2175" s="26"/>
      <c r="X2175" s="26"/>
      <c r="Y2175" s="26"/>
      <c r="Z2175" s="3796"/>
      <c r="AB2175" s="276"/>
      <c r="AC2175" s="33"/>
      <c r="AD2175" s="33"/>
      <c r="AE2175" s="33"/>
      <c r="AF2175" s="26"/>
      <c r="AG2175" s="26"/>
    </row>
    <row r="2176" spans="1:33" ht="30" customHeight="1">
      <c r="A2176" s="232"/>
      <c r="B2176" s="326"/>
      <c r="C2176" s="1437"/>
      <c r="D2176" s="1437"/>
      <c r="E2176" s="114"/>
      <c r="F2176" s="1439"/>
      <c r="G2176" s="30"/>
      <c r="H2176" s="1440"/>
      <c r="I2176" s="1440"/>
      <c r="J2176" s="314"/>
      <c r="K2176" s="240"/>
      <c r="L2176" s="302"/>
      <c r="M2176" s="1438"/>
      <c r="N2176" s="231"/>
      <c r="O2176" s="28"/>
      <c r="P2176" s="28"/>
      <c r="Q2176" s="241"/>
      <c r="R2176" s="26"/>
      <c r="S2176" s="26"/>
      <c r="T2176" s="26"/>
      <c r="U2176" s="26"/>
      <c r="V2176" s="26"/>
      <c r="W2176" s="26"/>
      <c r="X2176" s="26"/>
      <c r="Y2176" s="26"/>
      <c r="Z2176" s="3796"/>
      <c r="AB2176" s="276"/>
      <c r="AC2176" s="33"/>
      <c r="AD2176" s="33"/>
      <c r="AE2176" s="33"/>
      <c r="AF2176" s="26"/>
      <c r="AG2176" s="26"/>
    </row>
    <row r="2177" spans="1:33" ht="30" customHeight="1">
      <c r="A2177" s="232"/>
      <c r="B2177" s="326"/>
      <c r="C2177" s="1437"/>
      <c r="D2177" s="1437"/>
      <c r="E2177" s="114"/>
      <c r="F2177" s="1439"/>
      <c r="G2177" s="30"/>
      <c r="H2177" s="1440"/>
      <c r="I2177" s="1440"/>
      <c r="J2177" s="314"/>
      <c r="K2177" s="240"/>
      <c r="L2177" s="302"/>
      <c r="M2177" s="1438"/>
      <c r="N2177" s="231"/>
      <c r="O2177" s="28"/>
      <c r="P2177" s="28"/>
      <c r="Q2177" s="241"/>
      <c r="R2177" s="26"/>
      <c r="S2177" s="26"/>
      <c r="T2177" s="26"/>
      <c r="U2177" s="26"/>
      <c r="V2177" s="26"/>
      <c r="W2177" s="26"/>
      <c r="X2177" s="26"/>
      <c r="Y2177" s="26"/>
      <c r="Z2177" s="3796"/>
      <c r="AB2177" s="276"/>
      <c r="AC2177" s="33"/>
      <c r="AD2177" s="33"/>
      <c r="AE2177" s="33"/>
      <c r="AF2177" s="26"/>
      <c r="AG2177" s="26"/>
    </row>
    <row r="2178" spans="1:33" ht="30" customHeight="1">
      <c r="A2178" s="232"/>
      <c r="B2178" s="326"/>
      <c r="C2178" s="1437"/>
      <c r="D2178" s="1437"/>
      <c r="E2178" s="114"/>
      <c r="F2178" s="1439"/>
      <c r="G2178" s="30"/>
      <c r="H2178" s="1440"/>
      <c r="I2178" s="1440"/>
      <c r="J2178" s="314"/>
      <c r="K2178" s="240"/>
      <c r="L2178" s="302"/>
      <c r="M2178" s="1438"/>
      <c r="N2178" s="231"/>
      <c r="O2178" s="28"/>
      <c r="P2178" s="28"/>
      <c r="Q2178" s="241"/>
      <c r="R2178" s="26"/>
      <c r="S2178" s="26"/>
      <c r="T2178" s="26"/>
      <c r="U2178" s="26"/>
      <c r="V2178" s="26"/>
      <c r="W2178" s="26"/>
      <c r="X2178" s="26"/>
      <c r="Y2178" s="26"/>
      <c r="Z2178" s="3796"/>
      <c r="AB2178" s="276"/>
      <c r="AC2178" s="33"/>
      <c r="AD2178" s="33"/>
      <c r="AE2178" s="33"/>
      <c r="AF2178" s="26"/>
      <c r="AG2178" s="26"/>
    </row>
    <row r="2179" spans="1:33" ht="30" customHeight="1">
      <c r="A2179" s="232"/>
      <c r="B2179" s="326"/>
      <c r="C2179" s="1437"/>
      <c r="D2179" s="1437"/>
      <c r="E2179" s="114"/>
      <c r="F2179" s="1439"/>
      <c r="G2179" s="30"/>
      <c r="H2179" s="1440"/>
      <c r="I2179" s="1440"/>
      <c r="J2179" s="314"/>
      <c r="K2179" s="240"/>
      <c r="L2179" s="302"/>
      <c r="M2179" s="1438"/>
      <c r="N2179" s="231"/>
      <c r="O2179" s="28"/>
      <c r="P2179" s="28"/>
      <c r="Q2179" s="241"/>
      <c r="R2179" s="26"/>
      <c r="S2179" s="26"/>
      <c r="T2179" s="26"/>
      <c r="U2179" s="26"/>
      <c r="V2179" s="26"/>
      <c r="W2179" s="26"/>
      <c r="X2179" s="26"/>
      <c r="Y2179" s="26"/>
      <c r="Z2179" s="3796"/>
      <c r="AB2179" s="276"/>
      <c r="AC2179" s="33"/>
      <c r="AD2179" s="33"/>
      <c r="AE2179" s="33"/>
      <c r="AF2179" s="26"/>
      <c r="AG2179" s="26"/>
    </row>
    <row r="2180" spans="1:33" ht="30" customHeight="1">
      <c r="A2180" s="232"/>
      <c r="B2180" s="326"/>
      <c r="C2180" s="1437"/>
      <c r="D2180" s="1437"/>
      <c r="E2180" s="114"/>
      <c r="F2180" s="1439"/>
      <c r="G2180" s="30"/>
      <c r="H2180" s="1440"/>
      <c r="I2180" s="1440"/>
      <c r="J2180" s="314"/>
      <c r="K2180" s="240"/>
      <c r="L2180" s="302"/>
      <c r="M2180" s="1438"/>
      <c r="N2180" s="231"/>
      <c r="O2180" s="28"/>
      <c r="P2180" s="28"/>
      <c r="Q2180" s="241"/>
      <c r="R2180" s="26"/>
      <c r="S2180" s="26"/>
      <c r="T2180" s="26"/>
      <c r="U2180" s="26"/>
      <c r="V2180" s="26"/>
      <c r="W2180" s="26"/>
      <c r="X2180" s="26"/>
      <c r="Y2180" s="26"/>
      <c r="Z2180" s="3796"/>
      <c r="AB2180" s="276"/>
      <c r="AC2180" s="33"/>
      <c r="AD2180" s="33"/>
      <c r="AE2180" s="33"/>
      <c r="AF2180" s="26"/>
      <c r="AG2180" s="26"/>
    </row>
    <row r="2181" spans="1:33" ht="30" customHeight="1">
      <c r="A2181" s="232"/>
      <c r="B2181" s="326"/>
      <c r="C2181" s="1437"/>
      <c r="D2181" s="1437"/>
      <c r="E2181" s="114"/>
      <c r="F2181" s="1439"/>
      <c r="G2181" s="30"/>
      <c r="H2181" s="1440"/>
      <c r="I2181" s="1440"/>
      <c r="J2181" s="314"/>
      <c r="K2181" s="240"/>
      <c r="L2181" s="302"/>
      <c r="M2181" s="1438"/>
      <c r="N2181" s="231"/>
      <c r="O2181" s="28"/>
      <c r="P2181" s="28"/>
      <c r="Q2181" s="241"/>
      <c r="R2181" s="26"/>
      <c r="S2181" s="26"/>
      <c r="T2181" s="26"/>
      <c r="U2181" s="26"/>
      <c r="V2181" s="26"/>
      <c r="W2181" s="26"/>
      <c r="X2181" s="26"/>
      <c r="Y2181" s="26"/>
      <c r="Z2181" s="3796"/>
      <c r="AB2181" s="276"/>
      <c r="AC2181" s="33"/>
      <c r="AD2181" s="33"/>
      <c r="AE2181" s="33"/>
      <c r="AF2181" s="26"/>
      <c r="AG2181" s="26"/>
    </row>
    <row r="2182" spans="1:33" ht="30" customHeight="1">
      <c r="A2182" s="232"/>
      <c r="B2182" s="326"/>
      <c r="C2182" s="1437"/>
      <c r="D2182" s="1437"/>
      <c r="E2182" s="114"/>
      <c r="F2182" s="1439"/>
      <c r="G2182" s="30"/>
      <c r="H2182" s="1440"/>
      <c r="I2182" s="1440"/>
      <c r="J2182" s="314"/>
      <c r="K2182" s="240"/>
      <c r="L2182" s="302"/>
      <c r="M2182" s="1438"/>
      <c r="N2182" s="231"/>
      <c r="O2182" s="28"/>
      <c r="P2182" s="28"/>
      <c r="Q2182" s="241"/>
      <c r="R2182" s="26"/>
      <c r="S2182" s="26"/>
      <c r="T2182" s="26"/>
      <c r="U2182" s="26"/>
      <c r="V2182" s="26"/>
      <c r="W2182" s="26"/>
      <c r="X2182" s="26"/>
      <c r="Y2182" s="26"/>
      <c r="Z2182" s="3796"/>
      <c r="AB2182" s="276"/>
      <c r="AC2182" s="33"/>
      <c r="AD2182" s="33"/>
      <c r="AE2182" s="33"/>
      <c r="AF2182" s="26"/>
      <c r="AG2182" s="26"/>
    </row>
    <row r="2183" spans="1:33" ht="30" customHeight="1">
      <c r="A2183" s="232"/>
      <c r="B2183" s="326"/>
      <c r="C2183" s="1437"/>
      <c r="D2183" s="1437"/>
      <c r="E2183" s="114"/>
      <c r="F2183" s="1439"/>
      <c r="G2183" s="30"/>
      <c r="H2183" s="1440"/>
      <c r="I2183" s="1440"/>
      <c r="J2183" s="314"/>
      <c r="K2183" s="240"/>
      <c r="L2183" s="302"/>
      <c r="M2183" s="1438"/>
      <c r="N2183" s="231"/>
      <c r="O2183" s="28"/>
      <c r="P2183" s="28"/>
      <c r="Q2183" s="241"/>
      <c r="R2183" s="26"/>
      <c r="S2183" s="26"/>
      <c r="T2183" s="26"/>
      <c r="U2183" s="26"/>
      <c r="V2183" s="26"/>
      <c r="W2183" s="26"/>
      <c r="X2183" s="26"/>
      <c r="Y2183" s="26"/>
      <c r="Z2183" s="3796"/>
      <c r="AB2183" s="276"/>
      <c r="AC2183" s="33"/>
      <c r="AD2183" s="33"/>
      <c r="AE2183" s="33"/>
      <c r="AF2183" s="26"/>
      <c r="AG2183" s="26"/>
    </row>
    <row r="2184" spans="1:33" ht="30" customHeight="1">
      <c r="A2184" s="232"/>
      <c r="B2184" s="326"/>
      <c r="C2184" s="1437"/>
      <c r="D2184" s="1437"/>
      <c r="E2184" s="114"/>
      <c r="F2184" s="1439"/>
      <c r="G2184" s="30"/>
      <c r="H2184" s="1440"/>
      <c r="I2184" s="1440"/>
      <c r="J2184" s="314"/>
      <c r="K2184" s="240"/>
      <c r="L2184" s="302"/>
      <c r="M2184" s="1438"/>
      <c r="N2184" s="231"/>
      <c r="O2184" s="28"/>
      <c r="P2184" s="28"/>
      <c r="Q2184" s="241"/>
      <c r="R2184" s="26"/>
      <c r="S2184" s="26"/>
      <c r="T2184" s="26"/>
      <c r="U2184" s="26"/>
      <c r="V2184" s="26"/>
      <c r="W2184" s="26"/>
      <c r="X2184" s="26"/>
      <c r="Y2184" s="26"/>
      <c r="Z2184" s="3796"/>
      <c r="AB2184" s="276"/>
      <c r="AC2184" s="33"/>
      <c r="AD2184" s="33"/>
      <c r="AE2184" s="33"/>
      <c r="AF2184" s="26"/>
      <c r="AG2184" s="26"/>
    </row>
    <row r="2185" spans="1:33" ht="30" customHeight="1">
      <c r="A2185" s="232"/>
      <c r="B2185" s="326"/>
      <c r="C2185" s="1437"/>
      <c r="D2185" s="1437"/>
      <c r="E2185" s="114"/>
      <c r="F2185" s="1439"/>
      <c r="G2185" s="30"/>
      <c r="H2185" s="1440"/>
      <c r="I2185" s="1440"/>
      <c r="J2185" s="314"/>
      <c r="K2185" s="240"/>
      <c r="L2185" s="302"/>
      <c r="M2185" s="1438"/>
      <c r="N2185" s="231"/>
      <c r="O2185" s="28"/>
      <c r="P2185" s="28"/>
      <c r="Q2185" s="241"/>
      <c r="R2185" s="26"/>
      <c r="S2185" s="26"/>
      <c r="T2185" s="26"/>
      <c r="U2185" s="26"/>
      <c r="V2185" s="26"/>
      <c r="W2185" s="26"/>
      <c r="X2185" s="26"/>
      <c r="Y2185" s="26"/>
      <c r="Z2185" s="3796"/>
      <c r="AB2185" s="276"/>
      <c r="AC2185" s="33"/>
      <c r="AD2185" s="33"/>
      <c r="AE2185" s="33"/>
      <c r="AF2185" s="26"/>
      <c r="AG2185" s="26"/>
    </row>
    <row r="2186" spans="1:33" ht="30" customHeight="1">
      <c r="A2186" s="232"/>
      <c r="B2186" s="326"/>
      <c r="C2186" s="1437"/>
      <c r="D2186" s="1437"/>
      <c r="E2186" s="114"/>
      <c r="F2186" s="1439"/>
      <c r="G2186" s="30"/>
      <c r="H2186" s="1440"/>
      <c r="I2186" s="1440"/>
      <c r="J2186" s="314"/>
      <c r="K2186" s="240"/>
      <c r="L2186" s="302"/>
      <c r="M2186" s="1438"/>
      <c r="N2186" s="231"/>
      <c r="O2186" s="28"/>
      <c r="P2186" s="28"/>
      <c r="Q2186" s="241"/>
      <c r="R2186" s="26"/>
      <c r="S2186" s="26"/>
      <c r="T2186" s="26"/>
      <c r="U2186" s="26"/>
      <c r="V2186" s="26"/>
      <c r="W2186" s="26"/>
      <c r="X2186" s="26"/>
      <c r="Y2186" s="26"/>
      <c r="Z2186" s="3796"/>
      <c r="AB2186" s="276"/>
      <c r="AC2186" s="33"/>
      <c r="AD2186" s="33"/>
      <c r="AE2186" s="33"/>
      <c r="AF2186" s="26"/>
      <c r="AG2186" s="26"/>
    </row>
    <row r="2187" spans="1:33" ht="30" customHeight="1">
      <c r="A2187" s="232"/>
      <c r="B2187" s="326"/>
      <c r="C2187" s="1437"/>
      <c r="D2187" s="1437"/>
      <c r="E2187" s="114"/>
      <c r="F2187" s="1439"/>
      <c r="G2187" s="30"/>
      <c r="H2187" s="1440"/>
      <c r="I2187" s="1440"/>
      <c r="J2187" s="314"/>
      <c r="K2187" s="240"/>
      <c r="L2187" s="302"/>
      <c r="M2187" s="1438"/>
      <c r="N2187" s="231"/>
      <c r="O2187" s="28"/>
      <c r="P2187" s="28"/>
      <c r="Q2187" s="241"/>
      <c r="R2187" s="26"/>
      <c r="S2187" s="26"/>
      <c r="T2187" s="26"/>
      <c r="U2187" s="26"/>
      <c r="V2187" s="26"/>
      <c r="W2187" s="26"/>
      <c r="X2187" s="26"/>
      <c r="Y2187" s="26"/>
      <c r="Z2187" s="3796"/>
      <c r="AB2187" s="276"/>
      <c r="AC2187" s="33"/>
      <c r="AD2187" s="33"/>
      <c r="AE2187" s="33"/>
      <c r="AF2187" s="26"/>
      <c r="AG2187" s="26"/>
    </row>
    <row r="2188" spans="1:33" ht="30" customHeight="1">
      <c r="A2188" s="232"/>
      <c r="B2188" s="326"/>
      <c r="C2188" s="1437"/>
      <c r="D2188" s="1437"/>
      <c r="E2188" s="114"/>
      <c r="F2188" s="1439"/>
      <c r="G2188" s="30"/>
      <c r="H2188" s="1440"/>
      <c r="I2188" s="1440"/>
      <c r="J2188" s="314"/>
      <c r="K2188" s="240"/>
      <c r="L2188" s="302"/>
      <c r="M2188" s="1438"/>
      <c r="N2188" s="231"/>
      <c r="O2188" s="28"/>
      <c r="P2188" s="28"/>
      <c r="Q2188" s="241"/>
      <c r="R2188" s="26"/>
      <c r="S2188" s="26"/>
      <c r="T2188" s="26"/>
      <c r="U2188" s="26"/>
      <c r="V2188" s="26"/>
      <c r="W2188" s="26"/>
      <c r="X2188" s="26"/>
      <c r="Y2188" s="26"/>
      <c r="Z2188" s="3796"/>
      <c r="AB2188" s="276"/>
      <c r="AC2188" s="33"/>
      <c r="AD2188" s="33"/>
      <c r="AE2188" s="33"/>
      <c r="AF2188" s="26"/>
      <c r="AG2188" s="26"/>
    </row>
  </sheetData>
  <autoFilter ref="A1:AB2169" xr:uid="{DC853BF5-2970-412D-85C4-6DBEF2785FE4}"/>
  <mergeCells count="7538">
    <mergeCell ref="AF356:AF357"/>
    <mergeCell ref="AG356:AG357"/>
    <mergeCell ref="AC540:AC541"/>
    <mergeCell ref="AE540:AE541"/>
    <mergeCell ref="AC508:AC509"/>
    <mergeCell ref="AE508:AE509"/>
    <mergeCell ref="AC403:AC404"/>
    <mergeCell ref="AF508:AF509"/>
    <mergeCell ref="AF403:AF404"/>
    <mergeCell ref="AC487:AC488"/>
    <mergeCell ref="AE487:AE488"/>
    <mergeCell ref="AC471:AC472"/>
    <mergeCell ref="AE528:AE529"/>
    <mergeCell ref="AC586:AC587"/>
    <mergeCell ref="AF400:AF401"/>
    <mergeCell ref="AF602:AF604"/>
    <mergeCell ref="AC562:AC565"/>
    <mergeCell ref="AG397:AG398"/>
    <mergeCell ref="AG403:AG404"/>
    <mergeCell ref="AG400:AG401"/>
    <mergeCell ref="AC566:AC567"/>
    <mergeCell ref="AE566:AE567"/>
    <mergeCell ref="AG558:AG561"/>
    <mergeCell ref="AF562:AF565"/>
    <mergeCell ref="AC400:AC401"/>
    <mergeCell ref="AE568:AE570"/>
    <mergeCell ref="Z158:Z159"/>
    <mergeCell ref="AC168:AC169"/>
    <mergeCell ref="AE168:AE169"/>
    <mergeCell ref="AE170:AE171"/>
    <mergeCell ref="AC170:AC171"/>
    <mergeCell ref="AC354:AC355"/>
    <mergeCell ref="AE354:AE355"/>
    <mergeCell ref="AC352:AC353"/>
    <mergeCell ref="AE352:AE353"/>
    <mergeCell ref="AC350:AC351"/>
    <mergeCell ref="AE350:AE351"/>
    <mergeCell ref="AC397:AC399"/>
    <mergeCell ref="AE397:AE399"/>
    <mergeCell ref="AC331:AC332"/>
    <mergeCell ref="AE331:AE332"/>
    <mergeCell ref="Z568:Z570"/>
    <mergeCell ref="AF341:AF342"/>
    <mergeCell ref="AE562:AE565"/>
    <mergeCell ref="AC395:AC396"/>
    <mergeCell ref="AE395:AE396"/>
    <mergeCell ref="AC391:AC394"/>
    <mergeCell ref="AE391:AE394"/>
    <mergeCell ref="AF391:AF394"/>
    <mergeCell ref="AF395:AF396"/>
    <mergeCell ref="AC537:AC538"/>
    <mergeCell ref="AF558:AF561"/>
    <mergeCell ref="Z542:Z543"/>
    <mergeCell ref="Z239:Z240"/>
    <mergeCell ref="Z236:Z237"/>
    <mergeCell ref="Z352:Z353"/>
    <mergeCell ref="Z362:Z363"/>
    <mergeCell ref="AB397:AB399"/>
    <mergeCell ref="AF30:AF32"/>
    <mergeCell ref="AG636:AG638"/>
    <mergeCell ref="AF303:AF304"/>
    <mergeCell ref="AG303:AG304"/>
    <mergeCell ref="AC158:AC159"/>
    <mergeCell ref="AE158:AE159"/>
    <mergeCell ref="AE166:AE167"/>
    <mergeCell ref="AC135:AC137"/>
    <mergeCell ref="AE135:AE137"/>
    <mergeCell ref="AC124:AC125"/>
    <mergeCell ref="AE124:AE125"/>
    <mergeCell ref="AF299:AF300"/>
    <mergeCell ref="AG299:AG300"/>
    <mergeCell ref="AF301:AF302"/>
    <mergeCell ref="AG301:AG302"/>
    <mergeCell ref="AF397:AF399"/>
    <mergeCell ref="AE522:AE523"/>
    <mergeCell ref="AC166:AC167"/>
    <mergeCell ref="AE613:AE614"/>
    <mergeCell ref="AC611:AC612"/>
    <mergeCell ref="AE611:AE612"/>
    <mergeCell ref="AC609:AC610"/>
    <mergeCell ref="AE609:AE610"/>
    <mergeCell ref="AC607:AC608"/>
    <mergeCell ref="AC362:AC363"/>
    <mergeCell ref="AE362:AE363"/>
    <mergeCell ref="AC356:AC357"/>
    <mergeCell ref="AE356:AE357"/>
    <mergeCell ref="AE516:AE518"/>
    <mergeCell ref="AE537:AE538"/>
    <mergeCell ref="AC535:AC536"/>
    <mergeCell ref="AG30:AG32"/>
    <mergeCell ref="AF92:AF94"/>
    <mergeCell ref="AG92:AG94"/>
    <mergeCell ref="AF112:AF114"/>
    <mergeCell ref="AE326:AE327"/>
    <mergeCell ref="AC326:AC327"/>
    <mergeCell ref="AC303:AC304"/>
    <mergeCell ref="AE303:AE304"/>
    <mergeCell ref="AC299:AC300"/>
    <mergeCell ref="AE299:AE300"/>
    <mergeCell ref="AF124:AF125"/>
    <mergeCell ref="AC122:AC123"/>
    <mergeCell ref="AE122:AE123"/>
    <mergeCell ref="AE301:AE302"/>
    <mergeCell ref="AC341:AC342"/>
    <mergeCell ref="AE341:AE342"/>
    <mergeCell ref="AC30:AC32"/>
    <mergeCell ref="AG112:AG114"/>
    <mergeCell ref="AF120:AF121"/>
    <mergeCell ref="AG120:AG121"/>
    <mergeCell ref="AF122:AF123"/>
    <mergeCell ref="AF290:AF291"/>
    <mergeCell ref="AG290:AG291"/>
    <mergeCell ref="AG122:AG123"/>
    <mergeCell ref="AG124:AG125"/>
    <mergeCell ref="AG341:AG342"/>
    <mergeCell ref="AE30:AE32"/>
    <mergeCell ref="AC120:AC121"/>
    <mergeCell ref="AE120:AE121"/>
    <mergeCell ref="AC112:AC114"/>
    <mergeCell ref="AE112:AE114"/>
    <mergeCell ref="AD113:AD114"/>
    <mergeCell ref="AC290:AC291"/>
    <mergeCell ref="AC226:AC227"/>
    <mergeCell ref="AE226:AE227"/>
    <mergeCell ref="AC92:AC94"/>
    <mergeCell ref="AE92:AE94"/>
    <mergeCell ref="AC558:AC561"/>
    <mergeCell ref="AE558:AE561"/>
    <mergeCell ref="AC544:AC545"/>
    <mergeCell ref="AC670:AC671"/>
    <mergeCell ref="AE632:AE634"/>
    <mergeCell ref="AC602:AC604"/>
    <mergeCell ref="AE602:AE604"/>
    <mergeCell ref="AE544:AE545"/>
    <mergeCell ref="AC542:AC543"/>
    <mergeCell ref="AE542:AE543"/>
    <mergeCell ref="AE400:AE401"/>
    <mergeCell ref="AE636:AE638"/>
    <mergeCell ref="AC632:AC634"/>
    <mergeCell ref="AC463:AC464"/>
    <mergeCell ref="AE618:AE621"/>
    <mergeCell ref="AE471:AE472"/>
    <mergeCell ref="AC596:AC598"/>
    <mergeCell ref="AE596:AE598"/>
    <mergeCell ref="AE586:AE587"/>
    <mergeCell ref="AC613:AC614"/>
    <mergeCell ref="AE535:AE536"/>
    <mergeCell ref="AC528:AC529"/>
    <mergeCell ref="AC578:AC579"/>
    <mergeCell ref="AE578:AE579"/>
    <mergeCell ref="AC571:AC573"/>
    <mergeCell ref="AE571:AE573"/>
    <mergeCell ref="AC568:AC570"/>
    <mergeCell ref="AC239:AC240"/>
    <mergeCell ref="AE239:AE240"/>
    <mergeCell ref="AC236:AC237"/>
    <mergeCell ref="AE236:AE237"/>
    <mergeCell ref="AB1359:AB1360"/>
    <mergeCell ref="AB1352:AB1354"/>
    <mergeCell ref="AB1339:AB1340"/>
    <mergeCell ref="AB914:AB915"/>
    <mergeCell ref="AB1391:AB1392"/>
    <mergeCell ref="AB938:AB940"/>
    <mergeCell ref="AC1266:AC1267"/>
    <mergeCell ref="AC994:AC995"/>
    <mergeCell ref="AB955:AB956"/>
    <mergeCell ref="AC1269:AC1270"/>
    <mergeCell ref="AC976:AC977"/>
    <mergeCell ref="AE976:AE977"/>
    <mergeCell ref="AC1085:AC1087"/>
    <mergeCell ref="AC1359:AC1360"/>
    <mergeCell ref="AE862:AE864"/>
    <mergeCell ref="AC771:AC772"/>
    <mergeCell ref="AC522:AC523"/>
    <mergeCell ref="AE699:AE700"/>
    <mergeCell ref="AC889:AC890"/>
    <mergeCell ref="AE1284:AE1285"/>
    <mergeCell ref="AC1284:AC1285"/>
    <mergeCell ref="AE1321:AE1323"/>
    <mergeCell ref="AC1367:AC1369"/>
    <mergeCell ref="AE1367:AE1369"/>
    <mergeCell ref="AB978:AB979"/>
    <mergeCell ref="AE983:AE984"/>
    <mergeCell ref="AE1045:AE1046"/>
    <mergeCell ref="AE918:AE919"/>
    <mergeCell ref="AB487:AB488"/>
    <mergeCell ref="AE290:AE291"/>
    <mergeCell ref="AC985:AC987"/>
    <mergeCell ref="AB1488:AB1490"/>
    <mergeCell ref="AB1043:AB1044"/>
    <mergeCell ref="AC945:AC947"/>
    <mergeCell ref="AC1070:AC1071"/>
    <mergeCell ref="AE1432:AE1433"/>
    <mergeCell ref="AB1398:AB1399"/>
    <mergeCell ref="AB1413:AB1414"/>
    <mergeCell ref="AB1415:AB1416"/>
    <mergeCell ref="AC1356:AC1357"/>
    <mergeCell ref="AC1363:AC1365"/>
    <mergeCell ref="AE1352:AE1354"/>
    <mergeCell ref="AE1356:AE1357"/>
    <mergeCell ref="AE1450:AE1451"/>
    <mergeCell ref="AC1361:AC1362"/>
    <mergeCell ref="AC1352:AC1354"/>
    <mergeCell ref="AE1269:AE1270"/>
    <mergeCell ref="AB1464:AB1465"/>
    <mergeCell ref="AC970:AC972"/>
    <mergeCell ref="AB1420:AB1421"/>
    <mergeCell ref="AC914:AC915"/>
    <mergeCell ref="AE814:AE815"/>
    <mergeCell ref="AB1008:AB1010"/>
    <mergeCell ref="AB1474:AB1475"/>
    <mergeCell ref="AC918:AC919"/>
    <mergeCell ref="AC942:AC944"/>
    <mergeCell ref="AB924:AB925"/>
    <mergeCell ref="AB933:AB934"/>
    <mergeCell ref="AB1441:AB1442"/>
    <mergeCell ref="AC1420:AC1421"/>
    <mergeCell ref="AE924:AE925"/>
    <mergeCell ref="AC1415:AC1416"/>
    <mergeCell ref="AB1393:AB1394"/>
    <mergeCell ref="AB1367:AB1369"/>
    <mergeCell ref="AE1349:AE1351"/>
    <mergeCell ref="AA1466:AA1468"/>
    <mergeCell ref="AB1330:AB1332"/>
    <mergeCell ref="AB1407:AB1410"/>
    <mergeCell ref="AE1411:AE1412"/>
    <mergeCell ref="AA1413:AA1414"/>
    <mergeCell ref="AB1344:AB1345"/>
    <mergeCell ref="AB1361:AB1362"/>
    <mergeCell ref="AB1386:AB1387"/>
    <mergeCell ref="AA1356:AA1357"/>
    <mergeCell ref="AA1422:AA1423"/>
    <mergeCell ref="AA1469:AA1470"/>
    <mergeCell ref="AC1232:AC1233"/>
    <mergeCell ref="AE1417:AE1419"/>
    <mergeCell ref="AE1339:AE1340"/>
    <mergeCell ref="AC1342:AC1343"/>
    <mergeCell ref="AE1342:AE1343"/>
    <mergeCell ref="AC1344:AC1345"/>
    <mergeCell ref="AE1344:AE1345"/>
    <mergeCell ref="AC1349:AC1351"/>
    <mergeCell ref="AE1391:AE1392"/>
    <mergeCell ref="AC1411:AC1412"/>
    <mergeCell ref="AC1388:AC1390"/>
    <mergeCell ref="AB1411:AB1412"/>
    <mergeCell ref="AA1450:AA1451"/>
    <mergeCell ref="AA1363:AA1365"/>
    <mergeCell ref="AA1407:AA1410"/>
    <mergeCell ref="AC1413:AC1414"/>
    <mergeCell ref="AA1321:AA1323"/>
    <mergeCell ref="AB2034:AB2035"/>
    <mergeCell ref="AB1987:AB1989"/>
    <mergeCell ref="AB1835:AB1836"/>
    <mergeCell ref="AC2028:AC2029"/>
    <mergeCell ref="AE2028:AE2029"/>
    <mergeCell ref="AE1971:AE1973"/>
    <mergeCell ref="AE1987:AE1989"/>
    <mergeCell ref="AC1990:AC1991"/>
    <mergeCell ref="AC1756:AC1757"/>
    <mergeCell ref="AE1756:AE1757"/>
    <mergeCell ref="AE1686:AE1687"/>
    <mergeCell ref="AC1698:AC1699"/>
    <mergeCell ref="AE1716:AE1717"/>
    <mergeCell ref="AB1812:AB1813"/>
    <mergeCell ref="AC1781:AC1782"/>
    <mergeCell ref="AB1881:AB1882"/>
    <mergeCell ref="AB1887:AB1888"/>
    <mergeCell ref="AB2028:AB2029"/>
    <mergeCell ref="AC1710:AC1711"/>
    <mergeCell ref="AB1723:AB1725"/>
    <mergeCell ref="AB1730:AB1731"/>
    <mergeCell ref="AB1712:AB1713"/>
    <mergeCell ref="AE1812:AE1813"/>
    <mergeCell ref="AE1688:AE1689"/>
    <mergeCell ref="AE1710:AE1711"/>
    <mergeCell ref="AE1712:AE1713"/>
    <mergeCell ref="AC1716:AC1717"/>
    <mergeCell ref="AB1900:AB1901"/>
    <mergeCell ref="AC1887:AC1888"/>
    <mergeCell ref="AC1730:AC1731"/>
    <mergeCell ref="AC1918:AC1919"/>
    <mergeCell ref="AE1918:AE1919"/>
    <mergeCell ref="AC2110:AC2111"/>
    <mergeCell ref="AC2039:AC2040"/>
    <mergeCell ref="AE2020:AE2021"/>
    <mergeCell ref="AE2110:AE2111"/>
    <mergeCell ref="AC2034:AC2035"/>
    <mergeCell ref="AE1955:AE1957"/>
    <mergeCell ref="AE1923:AE1924"/>
    <mergeCell ref="AC1723:AC1725"/>
    <mergeCell ref="AE1723:AE1725"/>
    <mergeCell ref="AC1726:AC1728"/>
    <mergeCell ref="AE2001:AE2003"/>
    <mergeCell ref="AE1938:AE1939"/>
    <mergeCell ref="AE1945:AE1946"/>
    <mergeCell ref="AE1900:AE1901"/>
    <mergeCell ref="AC1925:AC1926"/>
    <mergeCell ref="AE1925:AE1926"/>
    <mergeCell ref="AE1831:AE1832"/>
    <mergeCell ref="AC1835:AC1836"/>
    <mergeCell ref="AE1835:AE1836"/>
    <mergeCell ref="AC1838:AC1840"/>
    <mergeCell ref="AC1831:AC1832"/>
    <mergeCell ref="AC1958:AC1959"/>
    <mergeCell ref="AC2001:AC2003"/>
    <mergeCell ref="AE1887:AE1888"/>
    <mergeCell ref="AE1825:AE1827"/>
    <mergeCell ref="AC1971:AC1973"/>
    <mergeCell ref="AE1990:AE1991"/>
    <mergeCell ref="AC1987:AC1989"/>
    <mergeCell ref="AC1812:AC1813"/>
    <mergeCell ref="AC1736:AC1737"/>
    <mergeCell ref="AC1923:AC1924"/>
    <mergeCell ref="AC1910:AC1911"/>
    <mergeCell ref="AE2167:AE2169"/>
    <mergeCell ref="AC2167:AC2169"/>
    <mergeCell ref="AC2142:AC2143"/>
    <mergeCell ref="AE2138:AE2141"/>
    <mergeCell ref="AE2005:AE2006"/>
    <mergeCell ref="AC2005:AC2006"/>
    <mergeCell ref="AE2142:AE2143"/>
    <mergeCell ref="AC2144:AC2145"/>
    <mergeCell ref="AE2144:AE2145"/>
    <mergeCell ref="AC2066:AC2067"/>
    <mergeCell ref="AE2135:AE2137"/>
    <mergeCell ref="AC2138:AC2141"/>
    <mergeCell ref="AE2069:AE2070"/>
    <mergeCell ref="AC2077:AC2079"/>
    <mergeCell ref="AC1995:AC1996"/>
    <mergeCell ref="AE2034:AE2035"/>
    <mergeCell ref="AE2039:AE2040"/>
    <mergeCell ref="AE1995:AE1996"/>
    <mergeCell ref="AE2066:AE2067"/>
    <mergeCell ref="AC2135:AC2137"/>
    <mergeCell ref="AC2102:AC2103"/>
    <mergeCell ref="AC2104:AC2105"/>
    <mergeCell ref="AC2099:AC2100"/>
    <mergeCell ref="AE2077:AE2079"/>
    <mergeCell ref="AE2099:AE2100"/>
    <mergeCell ref="AE2102:AE2103"/>
    <mergeCell ref="AE2054:AE2055"/>
    <mergeCell ref="AC2069:AC2070"/>
    <mergeCell ref="AE2104:AE2105"/>
    <mergeCell ref="AE2106:AE2107"/>
    <mergeCell ref="AC2116:AC2117"/>
    <mergeCell ref="AE2116:AE2117"/>
    <mergeCell ref="AB1918:AB1919"/>
    <mergeCell ref="X1838:X1840"/>
    <mergeCell ref="X1835:X1836"/>
    <mergeCell ref="J1806:J1807"/>
    <mergeCell ref="K1806:K1807"/>
    <mergeCell ref="K1812:K1813"/>
    <mergeCell ref="N1736:N1737"/>
    <mergeCell ref="Q1736:Q1737"/>
    <mergeCell ref="N1815:N1816"/>
    <mergeCell ref="R1858:R1859"/>
    <mergeCell ref="V1825:V1827"/>
    <mergeCell ref="V1831:V1832"/>
    <mergeCell ref="R1817:R1818"/>
    <mergeCell ref="Q1831:Q1832"/>
    <mergeCell ref="Q1817:Q1818"/>
    <mergeCell ref="Q1815:Q1816"/>
    <mergeCell ref="Q1838:Q1840"/>
    <mergeCell ref="R1736:R1737"/>
    <mergeCell ref="R1781:R1782"/>
    <mergeCell ref="V1781:V1782"/>
    <mergeCell ref="X1781:X1782"/>
    <mergeCell ref="R1756:R1757"/>
    <mergeCell ref="V1756:V1757"/>
    <mergeCell ref="J1910:J1911"/>
    <mergeCell ref="V1806:V1807"/>
    <mergeCell ref="X1831:X1832"/>
    <mergeCell ref="Z1812:Z1813"/>
    <mergeCell ref="V1736:V1737"/>
    <mergeCell ref="R1815:R1816"/>
    <mergeCell ref="R1806:R1807"/>
    <mergeCell ref="R1831:R1832"/>
    <mergeCell ref="Q1858:Q1859"/>
    <mergeCell ref="M1918:M1919"/>
    <mergeCell ref="R1971:R1973"/>
    <mergeCell ref="W1900:W1901"/>
    <mergeCell ref="K1910:K1911"/>
    <mergeCell ref="J1923:J1924"/>
    <mergeCell ref="Z1900:Z1901"/>
    <mergeCell ref="W1897:W1899"/>
    <mergeCell ref="M1912:M1914"/>
    <mergeCell ref="Q1897:Q1899"/>
    <mergeCell ref="V1925:V1926"/>
    <mergeCell ref="J1881:J1882"/>
    <mergeCell ref="K1881:K1882"/>
    <mergeCell ref="V1887:V1888"/>
    <mergeCell ref="Z1910:Z1911"/>
    <mergeCell ref="Z1897:Z1899"/>
    <mergeCell ref="V1881:V1882"/>
    <mergeCell ref="R1910:R1911"/>
    <mergeCell ref="K1918:K1919"/>
    <mergeCell ref="J1958:J1959"/>
    <mergeCell ref="K1912:K1914"/>
    <mergeCell ref="Z1881:Z1882"/>
    <mergeCell ref="M1887:M1888"/>
    <mergeCell ref="Q1887:Q1888"/>
    <mergeCell ref="W1881:W1882"/>
    <mergeCell ref="X1881:X1882"/>
    <mergeCell ref="Z1938:Z1939"/>
    <mergeCell ref="AC1866:AC1867"/>
    <mergeCell ref="AE1866:AE1867"/>
    <mergeCell ref="AB1897:AB1899"/>
    <mergeCell ref="AB1858:AB1859"/>
    <mergeCell ref="X1900:X1901"/>
    <mergeCell ref="AE1721:AE1722"/>
    <mergeCell ref="AE1817:AE1818"/>
    <mergeCell ref="Z1791:Z1792"/>
    <mergeCell ref="X1806:X1807"/>
    <mergeCell ref="AE1726:AE1728"/>
    <mergeCell ref="AE1781:AE1782"/>
    <mergeCell ref="X1815:X1816"/>
    <mergeCell ref="AB1791:AB1792"/>
    <mergeCell ref="AC1721:AC1722"/>
    <mergeCell ref="AC1791:AC1792"/>
    <mergeCell ref="AB1838:AB1840"/>
    <mergeCell ref="AC1825:AC1827"/>
    <mergeCell ref="AE1730:AE1731"/>
    <mergeCell ref="AC1897:AC1899"/>
    <mergeCell ref="AE1897:AE1899"/>
    <mergeCell ref="AC1900:AC1901"/>
    <mergeCell ref="Z1866:Z1867"/>
    <mergeCell ref="X1791:X1792"/>
    <mergeCell ref="X1812:X1813"/>
    <mergeCell ref="AB1726:AB1728"/>
    <mergeCell ref="Z1831:Z1832"/>
    <mergeCell ref="Z1825:Z1827"/>
    <mergeCell ref="X1825:X1827"/>
    <mergeCell ref="AB1756:AB1757"/>
    <mergeCell ref="X1726:X1728"/>
    <mergeCell ref="Z1835:Z1836"/>
    <mergeCell ref="X1817:X1818"/>
    <mergeCell ref="AC1712:AC1713"/>
    <mergeCell ref="AA1690:AA1691"/>
    <mergeCell ref="AA1680:AA1682"/>
    <mergeCell ref="AB1613:AB1614"/>
    <mergeCell ref="AE1568:AE1569"/>
    <mergeCell ref="AA1831:AA1832"/>
    <mergeCell ref="AE1791:AE1792"/>
    <mergeCell ref="AE1698:AE1699"/>
    <mergeCell ref="AC1817:AC1818"/>
    <mergeCell ref="AA1420:AA1421"/>
    <mergeCell ref="AA1417:AA1419"/>
    <mergeCell ref="AC1432:AC1433"/>
    <mergeCell ref="AE1420:AE1421"/>
    <mergeCell ref="AA1424:AA1426"/>
    <mergeCell ref="AB1422:AB1423"/>
    <mergeCell ref="AC1464:AC1465"/>
    <mergeCell ref="AB1466:AB1468"/>
    <mergeCell ref="AC1688:AC1689"/>
    <mergeCell ref="AA1460:AA1461"/>
    <mergeCell ref="AB1670:AB1671"/>
    <mergeCell ref="AE1517:AE1518"/>
    <mergeCell ref="AC1683:AC1685"/>
    <mergeCell ref="AB1568:AB1569"/>
    <mergeCell ref="AB1688:AB1689"/>
    <mergeCell ref="AC1460:AC1461"/>
    <mergeCell ref="AB1469:AB1470"/>
    <mergeCell ref="AB1485:AB1487"/>
    <mergeCell ref="AC1552:AC1554"/>
    <mergeCell ref="AC1815:AC1816"/>
    <mergeCell ref="AA1552:AA1554"/>
    <mergeCell ref="AA1549:AA1550"/>
    <mergeCell ref="AC1686:AC1687"/>
    <mergeCell ref="AE1958:AE1959"/>
    <mergeCell ref="AB1912:AB1914"/>
    <mergeCell ref="AB1971:AB1973"/>
    <mergeCell ref="AB1925:AB1926"/>
    <mergeCell ref="Z1756:Z1757"/>
    <mergeCell ref="AA1565:AA1567"/>
    <mergeCell ref="AA1686:AA1687"/>
    <mergeCell ref="AB1806:AB1807"/>
    <mergeCell ref="Z1887:Z1888"/>
    <mergeCell ref="AB1526:AB1528"/>
    <mergeCell ref="AE1683:AE1685"/>
    <mergeCell ref="AC1672:AC1674"/>
    <mergeCell ref="AE1858:AE1859"/>
    <mergeCell ref="Z1858:Z1859"/>
    <mergeCell ref="AB1817:AB1818"/>
    <mergeCell ref="AB1815:AB1816"/>
    <mergeCell ref="AE1881:AE1882"/>
    <mergeCell ref="AE1815:AE1816"/>
    <mergeCell ref="Z1817:Z1818"/>
    <mergeCell ref="Z1815:Z1816"/>
    <mergeCell ref="AE1736:AE1737"/>
    <mergeCell ref="AC1613:AC1614"/>
    <mergeCell ref="AC1881:AC1882"/>
    <mergeCell ref="AA1672:AA1674"/>
    <mergeCell ref="Z1560:Z1562"/>
    <mergeCell ref="AA1683:AA1685"/>
    <mergeCell ref="AB1781:AB1782"/>
    <mergeCell ref="Z1806:Z1807"/>
    <mergeCell ref="AB1716:AB1717"/>
    <mergeCell ref="AA1613:AA1614"/>
    <mergeCell ref="Z1549:Z1550"/>
    <mergeCell ref="Z1690:Z1691"/>
    <mergeCell ref="AA1474:AA1475"/>
    <mergeCell ref="Z1474:Z1475"/>
    <mergeCell ref="AB1680:AB1682"/>
    <mergeCell ref="AB1560:AB1562"/>
    <mergeCell ref="Y1526:Y1528"/>
    <mergeCell ref="AC1517:AC1518"/>
    <mergeCell ref="AC1680:AC1682"/>
    <mergeCell ref="AE1672:AE1674"/>
    <mergeCell ref="AE1680:AE1682"/>
    <mergeCell ref="Z1491:Z1493"/>
    <mergeCell ref="AB1491:AB1493"/>
    <mergeCell ref="AE1560:AE1562"/>
    <mergeCell ref="AC1565:AC1567"/>
    <mergeCell ref="AE1565:AE1567"/>
    <mergeCell ref="AC1568:AC1569"/>
    <mergeCell ref="AE1495:AE1496"/>
    <mergeCell ref="AB1552:AB1554"/>
    <mergeCell ref="AA1491:AA1493"/>
    <mergeCell ref="AA1478:AA1479"/>
    <mergeCell ref="AE1478:AE1479"/>
    <mergeCell ref="AA1488:AA1490"/>
    <mergeCell ref="AB1478:AB1479"/>
    <mergeCell ref="AA1526:AA1528"/>
    <mergeCell ref="AA1670:AA1671"/>
    <mergeCell ref="AA1509:AA1510"/>
    <mergeCell ref="AB1509:AB1510"/>
    <mergeCell ref="Z1677:Z1679"/>
    <mergeCell ref="AE1552:AE1554"/>
    <mergeCell ref="AC1560:AC1562"/>
    <mergeCell ref="AA1568:AA1569"/>
    <mergeCell ref="Y1680:Y1682"/>
    <mergeCell ref="Z1488:Z1490"/>
    <mergeCell ref="AA945:AA947"/>
    <mergeCell ref="AA878:AA879"/>
    <mergeCell ref="Z1469:Z1470"/>
    <mergeCell ref="AB1677:AB1679"/>
    <mergeCell ref="AA818:AA819"/>
    <mergeCell ref="AA889:AA890"/>
    <mergeCell ref="AA1008:AA1010"/>
    <mergeCell ref="AA1031:AA1033"/>
    <mergeCell ref="AA1034:AA1035"/>
    <mergeCell ref="Y1712:Y1713"/>
    <mergeCell ref="Z1710:Z1711"/>
    <mergeCell ref="Z1517:Z1518"/>
    <mergeCell ref="AA1710:AA1711"/>
    <mergeCell ref="AA1485:AA1487"/>
    <mergeCell ref="AA902:AA904"/>
    <mergeCell ref="AA905:AA907"/>
    <mergeCell ref="Z920:Z921"/>
    <mergeCell ref="AB1450:AB1451"/>
    <mergeCell ref="AB1698:AB1699"/>
    <mergeCell ref="AB1710:AB1711"/>
    <mergeCell ref="AB1460:AB1461"/>
    <mergeCell ref="AA1454:AA1456"/>
    <mergeCell ref="AB1363:AB1365"/>
    <mergeCell ref="AB1495:AB1496"/>
    <mergeCell ref="AB1683:AB1685"/>
    <mergeCell ref="AB1517:AB1518"/>
    <mergeCell ref="Y1568:Y1569"/>
    <mergeCell ref="AB1524:AB1525"/>
    <mergeCell ref="AA1524:AA1525"/>
    <mergeCell ref="AB1041:AB1042"/>
    <mergeCell ref="Z938:Z940"/>
    <mergeCell ref="Y1321:Y1323"/>
    <mergeCell ref="AC902:AC904"/>
    <mergeCell ref="AE914:AE915"/>
    <mergeCell ref="AC812:AC813"/>
    <mergeCell ref="AC809:AC811"/>
    <mergeCell ref="V1168:V1169"/>
    <mergeCell ref="Q980:Q982"/>
    <mergeCell ref="Q976:Q977"/>
    <mergeCell ref="AC924:AC925"/>
    <mergeCell ref="AC878:AC879"/>
    <mergeCell ref="Y878:Y879"/>
    <mergeCell ref="AC916:AC917"/>
    <mergeCell ref="R1835:R1836"/>
    <mergeCell ref="X1887:X1888"/>
    <mergeCell ref="V1835:V1836"/>
    <mergeCell ref="X1866:X1867"/>
    <mergeCell ref="AB1831:AB1832"/>
    <mergeCell ref="AB1825:AB1827"/>
    <mergeCell ref="AB1690:AB1691"/>
    <mergeCell ref="AA1812:AA1813"/>
    <mergeCell ref="V1698:V1699"/>
    <mergeCell ref="W1710:W1711"/>
    <mergeCell ref="Y1549:Y1550"/>
    <mergeCell ref="V1683:V1685"/>
    <mergeCell ref="Y1690:Y1691"/>
    <mergeCell ref="R1565:R1567"/>
    <mergeCell ref="R1721:R1722"/>
    <mergeCell ref="AA1817:AA1818"/>
    <mergeCell ref="AB1549:AB1550"/>
    <mergeCell ref="R1866:R1867"/>
    <mergeCell ref="AB1565:AB1567"/>
    <mergeCell ref="AA1677:AA1679"/>
    <mergeCell ref="AB1672:AB1674"/>
    <mergeCell ref="AC952:AC954"/>
    <mergeCell ref="AE797:AE798"/>
    <mergeCell ref="AC814:AC815"/>
    <mergeCell ref="AE823:AE824"/>
    <mergeCell ref="AA722:AA723"/>
    <mergeCell ref="M744:M745"/>
    <mergeCell ref="V734:V736"/>
    <mergeCell ref="W739:W740"/>
    <mergeCell ref="W718:W719"/>
    <mergeCell ref="R716:R717"/>
    <mergeCell ref="Q709:Q711"/>
    <mergeCell ref="W894:W896"/>
    <mergeCell ref="V894:V896"/>
    <mergeCell ref="W827:W828"/>
    <mergeCell ref="X823:X824"/>
    <mergeCell ref="X838:X839"/>
    <mergeCell ref="AC900:AC901"/>
    <mergeCell ref="AB818:AB820"/>
    <mergeCell ref="AB920:AB921"/>
    <mergeCell ref="M914:M915"/>
    <mergeCell ref="AE894:AE896"/>
    <mergeCell ref="AE912:AE913"/>
    <mergeCell ref="AE910:AE911"/>
    <mergeCell ref="AE900:AE901"/>
    <mergeCell ref="AE916:AE917"/>
    <mergeCell ref="X840:X842"/>
    <mergeCell ref="V827:V828"/>
    <mergeCell ref="X818:X820"/>
    <mergeCell ref="X827:X828"/>
    <mergeCell ref="W818:W820"/>
    <mergeCell ref="Q838:Q839"/>
    <mergeCell ref="AC741:AC743"/>
    <mergeCell ref="AC754:AC755"/>
    <mergeCell ref="AC807:AC808"/>
    <mergeCell ref="K729:K731"/>
    <mergeCell ref="K704:K706"/>
    <mergeCell ref="M704:M706"/>
    <mergeCell ref="AA701:AA703"/>
    <mergeCell ref="W701:W703"/>
    <mergeCell ref="Y804:Y806"/>
    <mergeCell ref="J792:J793"/>
    <mergeCell ref="V781:V783"/>
    <mergeCell ref="Q789:Q791"/>
    <mergeCell ref="X849:X850"/>
    <mergeCell ref="Y818:Y820"/>
    <mergeCell ref="K816:K817"/>
    <mergeCell ref="W823:W824"/>
    <mergeCell ref="V823:V824"/>
    <mergeCell ref="J727:J728"/>
    <mergeCell ref="J707:J708"/>
    <mergeCell ref="K712:K713"/>
    <mergeCell ref="M809:M811"/>
    <mergeCell ref="W794:W796"/>
    <mergeCell ref="W807:W808"/>
    <mergeCell ref="X816:X817"/>
    <mergeCell ref="AC816:AC817"/>
    <mergeCell ref="AB840:AB842"/>
    <mergeCell ref="AC804:AC806"/>
    <mergeCell ref="AB843:AB844"/>
    <mergeCell ref="V789:V791"/>
    <mergeCell ref="M746:M747"/>
    <mergeCell ref="M756:M757"/>
    <mergeCell ref="V756:V757"/>
    <mergeCell ref="V751:V753"/>
    <mergeCell ref="I739:I740"/>
    <mergeCell ref="I756:I757"/>
    <mergeCell ref="I792:I793"/>
    <mergeCell ref="X797:X798"/>
    <mergeCell ref="R778:R780"/>
    <mergeCell ref="K784:K785"/>
    <mergeCell ref="K786:K788"/>
    <mergeCell ref="J704:J706"/>
    <mergeCell ref="Q704:Q706"/>
    <mergeCell ref="R701:R703"/>
    <mergeCell ref="AB725:AB726"/>
    <mergeCell ref="AB737:AB738"/>
    <mergeCell ref="Y718:Y719"/>
    <mergeCell ref="Z714:Z715"/>
    <mergeCell ref="X718:X719"/>
    <mergeCell ref="V701:V703"/>
    <mergeCell ref="V704:V706"/>
    <mergeCell ref="Y712:Y713"/>
    <mergeCell ref="I718:I719"/>
    <mergeCell ref="I707:I708"/>
    <mergeCell ref="I797:I798"/>
    <mergeCell ref="I784:I785"/>
    <mergeCell ref="I781:I783"/>
    <mergeCell ref="M792:M793"/>
    <mergeCell ref="J784:J785"/>
    <mergeCell ref="M786:M788"/>
    <mergeCell ref="R784:R785"/>
    <mergeCell ref="K781:K783"/>
    <mergeCell ref="I789:I791"/>
    <mergeCell ref="J781:J783"/>
    <mergeCell ref="I794:I796"/>
    <mergeCell ref="K744:K745"/>
    <mergeCell ref="H800:H801"/>
    <mergeCell ref="H809:H811"/>
    <mergeCell ref="J818:J820"/>
    <mergeCell ref="I814:I815"/>
    <mergeCell ref="K823:K824"/>
    <mergeCell ref="I786:I788"/>
    <mergeCell ref="H792:H793"/>
    <mergeCell ref="I800:I801"/>
    <mergeCell ref="J804:J806"/>
    <mergeCell ref="H797:H798"/>
    <mergeCell ref="H807:H808"/>
    <mergeCell ref="H748:H750"/>
    <mergeCell ref="K746:K747"/>
    <mergeCell ref="R794:R796"/>
    <mergeCell ref="J797:J798"/>
    <mergeCell ref="R754:R755"/>
    <mergeCell ref="R746:R747"/>
    <mergeCell ref="K789:K791"/>
    <mergeCell ref="K807:K808"/>
    <mergeCell ref="M778:M780"/>
    <mergeCell ref="K771:K772"/>
    <mergeCell ref="K754:K755"/>
    <mergeCell ref="J786:J788"/>
    <mergeCell ref="H794:H796"/>
    <mergeCell ref="J789:J791"/>
    <mergeCell ref="J756:J757"/>
    <mergeCell ref="M794:M796"/>
    <mergeCell ref="I807:I808"/>
    <mergeCell ref="H814:H815"/>
    <mergeCell ref="H818:H820"/>
    <mergeCell ref="J823:J824"/>
    <mergeCell ref="J807:J808"/>
    <mergeCell ref="Y794:Y796"/>
    <mergeCell ref="V797:V798"/>
    <mergeCell ref="M800:M801"/>
    <mergeCell ref="V800:V801"/>
    <mergeCell ref="Y786:Y788"/>
    <mergeCell ref="W804:W806"/>
    <mergeCell ref="X800:X801"/>
    <mergeCell ref="X804:X806"/>
    <mergeCell ref="Q804:Q806"/>
    <mergeCell ref="W800:W801"/>
    <mergeCell ref="R804:R806"/>
    <mergeCell ref="M807:M808"/>
    <mergeCell ref="J800:J801"/>
    <mergeCell ref="X792:X793"/>
    <mergeCell ref="X794:X796"/>
    <mergeCell ref="Y800:Y801"/>
    <mergeCell ref="X789:X791"/>
    <mergeCell ref="Q792:Q793"/>
    <mergeCell ref="X786:X788"/>
    <mergeCell ref="W789:W791"/>
    <mergeCell ref="R797:R798"/>
    <mergeCell ref="M797:M798"/>
    <mergeCell ref="Q794:Q796"/>
    <mergeCell ref="K794:K796"/>
    <mergeCell ref="V794:V796"/>
    <mergeCell ref="Q797:Q798"/>
    <mergeCell ref="V804:V806"/>
    <mergeCell ref="W797:W798"/>
    <mergeCell ref="Q807:Q808"/>
    <mergeCell ref="J794:J796"/>
    <mergeCell ref="Q800:Q801"/>
    <mergeCell ref="K792:K793"/>
    <mergeCell ref="K689:K690"/>
    <mergeCell ref="K590:K592"/>
    <mergeCell ref="M609:M610"/>
    <mergeCell ref="Q607:Q608"/>
    <mergeCell ref="M618:M621"/>
    <mergeCell ref="K827:K828"/>
    <mergeCell ref="AC628:AC629"/>
    <mergeCell ref="V786:V788"/>
    <mergeCell ref="X704:X706"/>
    <mergeCell ref="AC756:AC757"/>
    <mergeCell ref="AC794:AC796"/>
    <mergeCell ref="K809:K811"/>
    <mergeCell ref="X807:X808"/>
    <mergeCell ref="K586:K587"/>
    <mergeCell ref="R686:R688"/>
    <mergeCell ref="R691:R692"/>
    <mergeCell ref="R636:R638"/>
    <mergeCell ref="V807:V808"/>
    <mergeCell ref="V814:V815"/>
    <mergeCell ref="Q818:Q820"/>
    <mergeCell ref="R814:R815"/>
    <mergeCell ref="R789:R791"/>
    <mergeCell ref="AA586:AA587"/>
    <mergeCell ref="AC618:AC621"/>
    <mergeCell ref="AA689:AA690"/>
    <mergeCell ref="AA697:AA698"/>
    <mergeCell ref="AC734:AC736"/>
    <mergeCell ref="AA630:AA631"/>
    <mergeCell ref="AB709:AB711"/>
    <mergeCell ref="AB716:AB717"/>
    <mergeCell ref="AB704:AB706"/>
    <mergeCell ref="AB699:AB700"/>
    <mergeCell ref="H741:H743"/>
    <mergeCell ref="Z691:Z692"/>
    <mergeCell ref="Z697:Z698"/>
    <mergeCell ref="AC697:AC698"/>
    <mergeCell ref="AB636:AB638"/>
    <mergeCell ref="AC686:AC688"/>
    <mergeCell ref="AB648:AB650"/>
    <mergeCell ref="AB632:AB634"/>
    <mergeCell ref="R732:R733"/>
    <mergeCell ref="I746:I747"/>
    <mergeCell ref="AB544:AB545"/>
    <mergeCell ref="AB568:AB570"/>
    <mergeCell ref="Z578:Z579"/>
    <mergeCell ref="AA602:AA604"/>
    <mergeCell ref="I778:I780"/>
    <mergeCell ref="V754:V755"/>
    <mergeCell ref="H725:H726"/>
    <mergeCell ref="H720:H721"/>
    <mergeCell ref="H636:H638"/>
    <mergeCell ref="H618:H621"/>
    <mergeCell ref="H691:H692"/>
    <mergeCell ref="H628:H629"/>
    <mergeCell ref="AB689:AB690"/>
    <mergeCell ref="AA683:AA685"/>
    <mergeCell ref="AC691:AC692"/>
    <mergeCell ref="AB686:AB688"/>
    <mergeCell ref="AA699:AA700"/>
    <mergeCell ref="Z611:Z612"/>
    <mergeCell ref="AB628:AB629"/>
    <mergeCell ref="AA622:AA623"/>
    <mergeCell ref="Y602:Y604"/>
    <mergeCell ref="Y611:Y612"/>
    <mergeCell ref="Z403:Z404"/>
    <mergeCell ref="AC516:AC518"/>
    <mergeCell ref="AE440:AE442"/>
    <mergeCell ref="AC513:AC515"/>
    <mergeCell ref="AE513:AE515"/>
    <mergeCell ref="AE403:AE404"/>
    <mergeCell ref="AE607:AE608"/>
    <mergeCell ref="AE584:AE585"/>
    <mergeCell ref="Z471:Z472"/>
    <mergeCell ref="AE463:AE464"/>
    <mergeCell ref="AC440:AC442"/>
    <mergeCell ref="AA544:AA545"/>
    <mergeCell ref="AG602:AG604"/>
    <mergeCell ref="AA522:AA524"/>
    <mergeCell ref="AA535:AA536"/>
    <mergeCell ref="AA440:AA442"/>
    <mergeCell ref="R816:R817"/>
    <mergeCell ref="V648:V650"/>
    <mergeCell ref="X607:X608"/>
    <mergeCell ref="AC584:AC585"/>
    <mergeCell ref="AB613:AB614"/>
    <mergeCell ref="AB622:AB623"/>
    <mergeCell ref="AC630:AC631"/>
    <mergeCell ref="AA618:AA621"/>
    <mergeCell ref="Z630:Z631"/>
    <mergeCell ref="Z618:Z621"/>
    <mergeCell ref="AB618:AB621"/>
    <mergeCell ref="AB611:AB612"/>
    <mergeCell ref="AA628:AA629"/>
    <mergeCell ref="Z562:Z565"/>
    <mergeCell ref="AA590:AA592"/>
    <mergeCell ref="AB590:AB592"/>
    <mergeCell ref="Z571:Z573"/>
    <mergeCell ref="Z584:Z585"/>
    <mergeCell ref="AA568:AA570"/>
    <mergeCell ref="AB578:AB579"/>
    <mergeCell ref="Z513:Z515"/>
    <mergeCell ref="AB513:AB515"/>
    <mergeCell ref="AA513:AA515"/>
    <mergeCell ref="Z596:Z598"/>
    <mergeCell ref="AB586:AB587"/>
    <mergeCell ref="AB596:AB598"/>
    <mergeCell ref="AB607:AB608"/>
    <mergeCell ref="AA613:AA614"/>
    <mergeCell ref="AA508:AA509"/>
    <mergeCell ref="Z609:Z610"/>
    <mergeCell ref="AA611:AA612"/>
    <mergeCell ref="Z508:Z509"/>
    <mergeCell ref="Z558:Z561"/>
    <mergeCell ref="Z535:Z536"/>
    <mergeCell ref="Z613:Z614"/>
    <mergeCell ref="Z607:Z608"/>
    <mergeCell ref="AB602:AB604"/>
    <mergeCell ref="AB609:AB610"/>
    <mergeCell ref="AA607:AA608"/>
    <mergeCell ref="Z602:Z604"/>
    <mergeCell ref="AA571:AA573"/>
    <mergeCell ref="AB540:AB541"/>
    <mergeCell ref="AA596:AA598"/>
    <mergeCell ref="AE628:AE629"/>
    <mergeCell ref="Z648:Z650"/>
    <mergeCell ref="AE670:AE671"/>
    <mergeCell ref="AC648:AC650"/>
    <mergeCell ref="AE648:AE650"/>
    <mergeCell ref="AC636:AC638"/>
    <mergeCell ref="AE691:AE692"/>
    <mergeCell ref="Z683:Z685"/>
    <mergeCell ref="AB670:AB671"/>
    <mergeCell ref="AB691:AB692"/>
    <mergeCell ref="AA691:AA692"/>
    <mergeCell ref="Z716:Z717"/>
    <mergeCell ref="AA704:AA706"/>
    <mergeCell ref="Z636:Z638"/>
    <mergeCell ref="Z701:Z703"/>
    <mergeCell ref="Z720:Z721"/>
    <mergeCell ref="Z699:Z700"/>
    <mergeCell ref="Z709:Z711"/>
    <mergeCell ref="AB630:AB631"/>
    <mergeCell ref="AA648:AA650"/>
    <mergeCell ref="AC712:AC713"/>
    <mergeCell ref="AA720:AA721"/>
    <mergeCell ref="Z632:Z634"/>
    <mergeCell ref="AC701:AC703"/>
    <mergeCell ref="AE701:AE703"/>
    <mergeCell ref="AE720:AE721"/>
    <mergeCell ref="AC683:AC685"/>
    <mergeCell ref="AC699:AC700"/>
    <mergeCell ref="AB697:AB698"/>
    <mergeCell ref="Z686:Z688"/>
    <mergeCell ref="AA686:AA688"/>
    <mergeCell ref="AF840:AF842"/>
    <mergeCell ref="AE860:AE861"/>
    <mergeCell ref="AF636:AF638"/>
    <mergeCell ref="AE697:AE698"/>
    <mergeCell ref="AE729:AE731"/>
    <mergeCell ref="AC778:AC780"/>
    <mergeCell ref="AE712:AE713"/>
    <mergeCell ref="AA714:AA715"/>
    <mergeCell ref="AB707:AB708"/>
    <mergeCell ref="AC789:AC791"/>
    <mergeCell ref="AE789:AE791"/>
    <mergeCell ref="AC786:AC788"/>
    <mergeCell ref="AE786:AE788"/>
    <mergeCell ref="AE784:AE785"/>
    <mergeCell ref="AE778:AE780"/>
    <mergeCell ref="AE739:AE740"/>
    <mergeCell ref="AE744:AE745"/>
    <mergeCell ref="AB729:AB731"/>
    <mergeCell ref="AB712:AB713"/>
    <mergeCell ref="AE734:AE736"/>
    <mergeCell ref="AA729:AA731"/>
    <mergeCell ref="AB720:AB721"/>
    <mergeCell ref="AA718:AA719"/>
    <mergeCell ref="AB778:AB780"/>
    <mergeCell ref="AC718:AC719"/>
    <mergeCell ref="AE714:AE715"/>
    <mergeCell ref="AB714:AB715"/>
    <mergeCell ref="AA716:AA717"/>
    <mergeCell ref="AE718:AE719"/>
    <mergeCell ref="AC784:AC785"/>
    <mergeCell ref="AA636:AA638"/>
    <mergeCell ref="AE794:AE796"/>
    <mergeCell ref="AF622:AF623"/>
    <mergeCell ref="AC622:AC623"/>
    <mergeCell ref="AE622:AE623"/>
    <mergeCell ref="AC716:AC717"/>
    <mergeCell ref="AE686:AE688"/>
    <mergeCell ref="AE754:AE755"/>
    <mergeCell ref="AE751:AE753"/>
    <mergeCell ref="AC751:AC753"/>
    <mergeCell ref="AC748:AC750"/>
    <mergeCell ref="AE748:AE750"/>
    <mergeCell ref="AC746:AC747"/>
    <mergeCell ref="AE746:AE747"/>
    <mergeCell ref="AE630:AE631"/>
    <mergeCell ref="AB683:AB685"/>
    <mergeCell ref="AC732:AC733"/>
    <mergeCell ref="AE732:AE733"/>
    <mergeCell ref="AC727:AC728"/>
    <mergeCell ref="AE727:AE728"/>
    <mergeCell ref="AC725:AC726"/>
    <mergeCell ref="AE725:AE726"/>
    <mergeCell ref="AE683:AE685"/>
    <mergeCell ref="AC722:AC724"/>
    <mergeCell ref="AE722:AE724"/>
    <mergeCell ref="AC720:AC721"/>
    <mergeCell ref="AC737:AC738"/>
    <mergeCell ref="AE716:AE717"/>
    <mergeCell ref="AC714:AC715"/>
    <mergeCell ref="AC709:AC711"/>
    <mergeCell ref="AE709:AE711"/>
    <mergeCell ref="AC707:AC708"/>
    <mergeCell ref="AE707:AE708"/>
    <mergeCell ref="AC704:AC706"/>
    <mergeCell ref="AE781:AE783"/>
    <mergeCell ref="AE737:AE738"/>
    <mergeCell ref="AC744:AC745"/>
    <mergeCell ref="AE741:AE743"/>
    <mergeCell ref="AC739:AC740"/>
    <mergeCell ref="AC729:AC731"/>
    <mergeCell ref="AE756:AE757"/>
    <mergeCell ref="AE704:AE706"/>
    <mergeCell ref="AE902:AE904"/>
    <mergeCell ref="AC792:AC793"/>
    <mergeCell ref="AE792:AE793"/>
    <mergeCell ref="AC823:AC824"/>
    <mergeCell ref="AE804:AE806"/>
    <mergeCell ref="AE771:AE772"/>
    <mergeCell ref="AE882:AE884"/>
    <mergeCell ref="AE880:AE881"/>
    <mergeCell ref="AE807:AE808"/>
    <mergeCell ref="AC781:AC783"/>
    <mergeCell ref="AE818:AE820"/>
    <mergeCell ref="AC818:AC820"/>
    <mergeCell ref="AE878:AE879"/>
    <mergeCell ref="AC875:AC877"/>
    <mergeCell ref="AC846:AC847"/>
    <mergeCell ref="AC862:AC864"/>
    <mergeCell ref="AE800:AE801"/>
    <mergeCell ref="AC857:AC859"/>
    <mergeCell ref="AE854:AE856"/>
    <mergeCell ref="AE867:AE868"/>
    <mergeCell ref="AE857:AE859"/>
    <mergeCell ref="AC854:AC856"/>
    <mergeCell ref="AE838:AE839"/>
    <mergeCell ref="AE851:AE853"/>
    <mergeCell ref="AE809:AE811"/>
    <mergeCell ref="AC797:AC798"/>
    <mergeCell ref="AC872:AC874"/>
    <mergeCell ref="AC851:AC853"/>
    <mergeCell ref="AC800:AC801"/>
    <mergeCell ref="AE869:AE871"/>
    <mergeCell ref="AE816:AE817"/>
    <mergeCell ref="AE812:AE813"/>
    <mergeCell ref="AG1677:AG1679"/>
    <mergeCell ref="AC1386:AC1387"/>
    <mergeCell ref="AC1333:AC1335"/>
    <mergeCell ref="AE1333:AE1335"/>
    <mergeCell ref="AC1336:AC1338"/>
    <mergeCell ref="AE1336:AE1338"/>
    <mergeCell ref="AC1339:AC1340"/>
    <mergeCell ref="AC1328:AC1329"/>
    <mergeCell ref="AE1328:AE1329"/>
    <mergeCell ref="AE1388:AE1390"/>
    <mergeCell ref="AE1441:AE1442"/>
    <mergeCell ref="AC1677:AC1679"/>
    <mergeCell ref="AE1677:AE1679"/>
    <mergeCell ref="AG1517:AG1518"/>
    <mergeCell ref="AE1415:AE1416"/>
    <mergeCell ref="AC1417:AC1419"/>
    <mergeCell ref="AF1509:AF1510"/>
    <mergeCell ref="AE1363:AE1365"/>
    <mergeCell ref="AC1524:AC1525"/>
    <mergeCell ref="AE1524:AE1525"/>
    <mergeCell ref="AC1526:AC1528"/>
    <mergeCell ref="AE1526:AE1528"/>
    <mergeCell ref="AC1549:AC1550"/>
    <mergeCell ref="AE1549:AE1550"/>
    <mergeCell ref="AC1471:AC1473"/>
    <mergeCell ref="AE1491:AE1493"/>
    <mergeCell ref="AG1613:AG1614"/>
    <mergeCell ref="AC1422:AC1423"/>
    <mergeCell ref="AE1422:AE1423"/>
    <mergeCell ref="AG1328:AG1329"/>
    <mergeCell ref="AC1330:AC1332"/>
    <mergeCell ref="AE1330:AE1332"/>
    <mergeCell ref="AG1386:AG1387"/>
    <mergeCell ref="AG1388:AG1390"/>
    <mergeCell ref="AC1450:AC1451"/>
    <mergeCell ref="AF1328:AF1329"/>
    <mergeCell ref="AC1091:AC1093"/>
    <mergeCell ref="AE1100:AE1101"/>
    <mergeCell ref="AE1121:AE1122"/>
    <mergeCell ref="AE1123:AE1124"/>
    <mergeCell ref="AC1156:AC1158"/>
    <mergeCell ref="AE1204:AE1205"/>
    <mergeCell ref="AE1424:AE1426"/>
    <mergeCell ref="AC1280:AC1281"/>
    <mergeCell ref="AE1280:AE1281"/>
    <mergeCell ref="AC1297:AC1298"/>
    <mergeCell ref="AE1297:AE1298"/>
    <mergeCell ref="AE1361:AE1362"/>
    <mergeCell ref="AC1168:AC1169"/>
    <mergeCell ref="AE1359:AE1360"/>
    <mergeCell ref="AF1388:AF1390"/>
    <mergeCell ref="AC1424:AC1426"/>
    <mergeCell ref="AE1159:AE1160"/>
    <mergeCell ref="AC1307:AC1308"/>
    <mergeCell ref="AE1307:AE1308"/>
    <mergeCell ref="AC1299:AC1300"/>
    <mergeCell ref="AE1014:AE1016"/>
    <mergeCell ref="AG1072:AG1074"/>
    <mergeCell ref="AE965:AE966"/>
    <mergeCell ref="AE1036:AE1037"/>
    <mergeCell ref="AE994:AE995"/>
    <mergeCell ref="AC999:AC1001"/>
    <mergeCell ref="AE999:AE1001"/>
    <mergeCell ref="AF1070:AF1071"/>
    <mergeCell ref="AE1173:AE1174"/>
    <mergeCell ref="AC1315:AC1316"/>
    <mergeCell ref="AE1315:AE1316"/>
    <mergeCell ref="AC1321:AC1323"/>
    <mergeCell ref="AG1173:AG1174"/>
    <mergeCell ref="AC1038:AC1040"/>
    <mergeCell ref="AE1038:AE1040"/>
    <mergeCell ref="AG1080:AG1082"/>
    <mergeCell ref="AF1085:AF1087"/>
    <mergeCell ref="AG1121:AG1122"/>
    <mergeCell ref="AC1123:AC1124"/>
    <mergeCell ref="AE996:AE998"/>
    <mergeCell ref="AE1156:AE1158"/>
    <mergeCell ref="AC1025:AC1027"/>
    <mergeCell ref="AC1017:AC1018"/>
    <mergeCell ref="AC1159:AC1160"/>
    <mergeCell ref="AF1080:AF1082"/>
    <mergeCell ref="AC1014:AC1016"/>
    <mergeCell ref="AG1284:AG1285"/>
    <mergeCell ref="AG1204:AG1205"/>
    <mergeCell ref="AC1229:AC1231"/>
    <mergeCell ref="AE1229:AE1231"/>
    <mergeCell ref="AE1266:AE1267"/>
    <mergeCell ref="AG1070:AG1071"/>
    <mergeCell ref="AC988:AC990"/>
    <mergeCell ref="AE952:AE954"/>
    <mergeCell ref="AC1391:AC1392"/>
    <mergeCell ref="AC1204:AC1205"/>
    <mergeCell ref="AE1080:AE1082"/>
    <mergeCell ref="AF1091:AF1093"/>
    <mergeCell ref="AF1123:AF1124"/>
    <mergeCell ref="AE1386:AE1387"/>
    <mergeCell ref="AE929:AE931"/>
    <mergeCell ref="AC1031:AC1033"/>
    <mergeCell ref="AE991:AE993"/>
    <mergeCell ref="AF1021:AF1022"/>
    <mergeCell ref="AG1021:AG1022"/>
    <mergeCell ref="AF1023:AF1024"/>
    <mergeCell ref="AG1023:AG1024"/>
    <mergeCell ref="AC1036:AC1037"/>
    <mergeCell ref="AC996:AC998"/>
    <mergeCell ref="AG1085:AG1087"/>
    <mergeCell ref="AG1091:AG1093"/>
    <mergeCell ref="AG1075:AG1078"/>
    <mergeCell ref="AE1168:AE1169"/>
    <mergeCell ref="AC1121:AC1122"/>
    <mergeCell ref="AC1034:AC1035"/>
    <mergeCell ref="AC1045:AC1046"/>
    <mergeCell ref="AC1067:AC1068"/>
    <mergeCell ref="AC1002:AC1004"/>
    <mergeCell ref="AC1100:AC1101"/>
    <mergeCell ref="AC1019:AC1020"/>
    <mergeCell ref="AG1123:AG1124"/>
    <mergeCell ref="AE955:AE956"/>
    <mergeCell ref="AC933:AC934"/>
    <mergeCell ref="AE1067:AE1068"/>
    <mergeCell ref="AE985:AE987"/>
    <mergeCell ref="AF894:AF896"/>
    <mergeCell ref="AC980:AC982"/>
    <mergeCell ref="AE980:AE982"/>
    <mergeCell ref="AE1023:AE1024"/>
    <mergeCell ref="AE1025:AE1027"/>
    <mergeCell ref="AF900:AF901"/>
    <mergeCell ref="AC894:AC896"/>
    <mergeCell ref="AC1075:AC1078"/>
    <mergeCell ref="AE1017:AE1018"/>
    <mergeCell ref="AC991:AC993"/>
    <mergeCell ref="AG1019:AG1020"/>
    <mergeCell ref="AC1005:AC1007"/>
    <mergeCell ref="AE970:AE972"/>
    <mergeCell ref="AE1019:AE1020"/>
    <mergeCell ref="AG924:AG925"/>
    <mergeCell ref="AE1041:AE1042"/>
    <mergeCell ref="AE967:AE969"/>
    <mergeCell ref="AC929:AC931"/>
    <mergeCell ref="AC957:AC959"/>
    <mergeCell ref="AE957:AE959"/>
    <mergeCell ref="AC960:AC962"/>
    <mergeCell ref="AE960:AE962"/>
    <mergeCell ref="AC973:AC975"/>
    <mergeCell ref="AC955:AC956"/>
    <mergeCell ref="AE973:AE975"/>
    <mergeCell ref="AE963:AE964"/>
    <mergeCell ref="AF976:AF977"/>
    <mergeCell ref="AF1031:AF1033"/>
    <mergeCell ref="AE1008:AE1010"/>
    <mergeCell ref="AC1011:AC1013"/>
    <mergeCell ref="AE1070:AE1071"/>
    <mergeCell ref="AF1386:AF1387"/>
    <mergeCell ref="AF1173:AF1174"/>
    <mergeCell ref="AG875:AG877"/>
    <mergeCell ref="AB908:AB909"/>
    <mergeCell ref="AF1121:AF1122"/>
    <mergeCell ref="AC891:AC893"/>
    <mergeCell ref="AE1011:AE1013"/>
    <mergeCell ref="AE875:AE877"/>
    <mergeCell ref="AE889:AE890"/>
    <mergeCell ref="AE887:AE888"/>
    <mergeCell ref="AB1031:AB1033"/>
    <mergeCell ref="AE1091:AE1093"/>
    <mergeCell ref="AF1284:AF1285"/>
    <mergeCell ref="AC1041:AC1042"/>
    <mergeCell ref="AE908:AE909"/>
    <mergeCell ref="AC908:AC909"/>
    <mergeCell ref="AC963:AC964"/>
    <mergeCell ref="AB897:AB899"/>
    <mergeCell ref="AB1173:AB1174"/>
    <mergeCell ref="AB1091:AB1093"/>
    <mergeCell ref="AB1123:AB1124"/>
    <mergeCell ref="AC1173:AC1174"/>
    <mergeCell ref="AE1085:AE1087"/>
    <mergeCell ref="AE1232:AE1233"/>
    <mergeCell ref="AC1264:AC1265"/>
    <mergeCell ref="AE1264:AE1265"/>
    <mergeCell ref="AB1280:AB1281"/>
    <mergeCell ref="AE1175:AE1176"/>
    <mergeCell ref="AB1021:AB1022"/>
    <mergeCell ref="AB1019:AB1020"/>
    <mergeCell ref="AE1034:AE1035"/>
    <mergeCell ref="AB967:AB969"/>
    <mergeCell ref="AE1460:AE1461"/>
    <mergeCell ref="AG843:AG844"/>
    <mergeCell ref="AC838:AC839"/>
    <mergeCell ref="AE1838:AE1840"/>
    <mergeCell ref="AE1910:AE1911"/>
    <mergeCell ref="AE1912:AE1914"/>
    <mergeCell ref="AF843:AF844"/>
    <mergeCell ref="AE872:AE874"/>
    <mergeCell ref="AE1005:AE1007"/>
    <mergeCell ref="AC1008:AC1010"/>
    <mergeCell ref="AC912:AC913"/>
    <mergeCell ref="AC887:AC888"/>
    <mergeCell ref="AC910:AC911"/>
    <mergeCell ref="AC882:AC884"/>
    <mergeCell ref="AC843:AC844"/>
    <mergeCell ref="AE843:AE844"/>
    <mergeCell ref="AC869:AC871"/>
    <mergeCell ref="AE885:AE886"/>
    <mergeCell ref="AF1075:AF1078"/>
    <mergeCell ref="AF1072:AF1074"/>
    <mergeCell ref="AC1080:AC1082"/>
    <mergeCell ref="AC860:AC861"/>
    <mergeCell ref="AC1021:AC1022"/>
    <mergeCell ref="AE1021:AE1022"/>
    <mergeCell ref="AC905:AC907"/>
    <mergeCell ref="AE942:AE944"/>
    <mergeCell ref="AC1023:AC1024"/>
    <mergeCell ref="AC938:AC940"/>
    <mergeCell ref="AE846:AE847"/>
    <mergeCell ref="AC880:AC881"/>
    <mergeCell ref="AE905:AE907"/>
    <mergeCell ref="AE945:AE947"/>
    <mergeCell ref="AG838:AG839"/>
    <mergeCell ref="AG840:AG842"/>
    <mergeCell ref="AC885:AC886"/>
    <mergeCell ref="AF875:AF877"/>
    <mergeCell ref="AE865:AE866"/>
    <mergeCell ref="AC865:AC866"/>
    <mergeCell ref="AF838:AF839"/>
    <mergeCell ref="AF891:AF893"/>
    <mergeCell ref="AE891:AE893"/>
    <mergeCell ref="AE933:AE934"/>
    <mergeCell ref="AB1232:AB1233"/>
    <mergeCell ref="AF924:AF925"/>
    <mergeCell ref="AE938:AE940"/>
    <mergeCell ref="AF1204:AF1205"/>
    <mergeCell ref="AF1019:AF1020"/>
    <mergeCell ref="AE1299:AE1300"/>
    <mergeCell ref="AB929:AB931"/>
    <mergeCell ref="AB918:AB919"/>
    <mergeCell ref="AB942:AB944"/>
    <mergeCell ref="AG976:AG977"/>
    <mergeCell ref="AC983:AC984"/>
    <mergeCell ref="AB900:AB901"/>
    <mergeCell ref="AC1175:AC1176"/>
    <mergeCell ref="AE1002:AE1004"/>
    <mergeCell ref="AG891:AG893"/>
    <mergeCell ref="AE988:AE990"/>
    <mergeCell ref="AG900:AG901"/>
    <mergeCell ref="AG894:AG896"/>
    <mergeCell ref="AC965:AC966"/>
    <mergeCell ref="AC967:AC969"/>
    <mergeCell ref="AE1075:AE1078"/>
    <mergeCell ref="AE1031:AE1033"/>
    <mergeCell ref="R1517:R1518"/>
    <mergeCell ref="W1670:W1671"/>
    <mergeCell ref="M1485:M1487"/>
    <mergeCell ref="W1698:W1699"/>
    <mergeCell ref="V1686:V1687"/>
    <mergeCell ref="X1677:X1679"/>
    <mergeCell ref="X1552:X1554"/>
    <mergeCell ref="Y1552:Y1554"/>
    <mergeCell ref="X1560:X1562"/>
    <mergeCell ref="X1565:X1567"/>
    <mergeCell ref="X1680:X1682"/>
    <mergeCell ref="W1565:W1567"/>
    <mergeCell ref="E1781:E1782"/>
    <mergeCell ref="H1825:H1827"/>
    <mergeCell ref="I1469:I1470"/>
    <mergeCell ref="H1526:H1528"/>
    <mergeCell ref="H1509:H1510"/>
    <mergeCell ref="Y1672:Y1674"/>
    <mergeCell ref="V1721:V1722"/>
    <mergeCell ref="R1825:R1827"/>
    <mergeCell ref="V1726:V1728"/>
    <mergeCell ref="W1781:W1782"/>
    <mergeCell ref="V1791:V1792"/>
    <mergeCell ref="V1812:V1813"/>
    <mergeCell ref="V1815:V1816"/>
    <mergeCell ref="V1817:V1818"/>
    <mergeCell ref="R1791:R1792"/>
    <mergeCell ref="W1736:W1737"/>
    <mergeCell ref="X1756:X1757"/>
    <mergeCell ref="Y1815:Y1816"/>
    <mergeCell ref="V1716:V1717"/>
    <mergeCell ref="H1712:H1713"/>
    <mergeCell ref="AF1495:AF1496"/>
    <mergeCell ref="AE1471:AE1473"/>
    <mergeCell ref="AE1474:AE1475"/>
    <mergeCell ref="R1698:R1699"/>
    <mergeCell ref="Z1726:Z1728"/>
    <mergeCell ref="AC1466:AC1468"/>
    <mergeCell ref="AE1466:AE1468"/>
    <mergeCell ref="AC1485:AC1487"/>
    <mergeCell ref="AC1488:AC1490"/>
    <mergeCell ref="AE1464:AE1465"/>
    <mergeCell ref="AE1454:AE1456"/>
    <mergeCell ref="AE1413:AE1414"/>
    <mergeCell ref="AA1464:AA1465"/>
    <mergeCell ref="AA1393:AA1394"/>
    <mergeCell ref="AB1417:AB1419"/>
    <mergeCell ref="AB1424:AB1426"/>
    <mergeCell ref="AA1432:AA1433"/>
    <mergeCell ref="AA1441:AA1442"/>
    <mergeCell ref="AC1441:AC1442"/>
    <mergeCell ref="AB1471:AB1473"/>
    <mergeCell ref="AB1432:AB1433"/>
    <mergeCell ref="AC1454:AC1456"/>
    <mergeCell ref="AC1469:AC1470"/>
    <mergeCell ref="AE1469:AE1470"/>
    <mergeCell ref="AF1460:AF1461"/>
    <mergeCell ref="AF1454:AF1456"/>
    <mergeCell ref="AC1393:AC1394"/>
    <mergeCell ref="AE1393:AE1394"/>
    <mergeCell ref="AC1398:AC1399"/>
    <mergeCell ref="AE1398:AE1399"/>
    <mergeCell ref="AC1407:AC1410"/>
    <mergeCell ref="AE1407:AE1410"/>
    <mergeCell ref="AF1677:AF1679"/>
    <mergeCell ref="AC1495:AC1496"/>
    <mergeCell ref="C1958:C1959"/>
    <mergeCell ref="G1958:G1959"/>
    <mergeCell ref="D1971:D1973"/>
    <mergeCell ref="H1971:H1973"/>
    <mergeCell ref="H2001:H2003"/>
    <mergeCell ref="H1958:H1959"/>
    <mergeCell ref="C2028:C2029"/>
    <mergeCell ref="E1971:E1973"/>
    <mergeCell ref="E1958:E1959"/>
    <mergeCell ref="AF1517:AF1518"/>
    <mergeCell ref="AB1388:AB1390"/>
    <mergeCell ref="AB1454:AB1456"/>
    <mergeCell ref="AC1509:AC1510"/>
    <mergeCell ref="AE1509:AE1510"/>
    <mergeCell ref="AC1491:AC1493"/>
    <mergeCell ref="AB1923:AB1924"/>
    <mergeCell ref="M1923:M1924"/>
    <mergeCell ref="V1910:V1911"/>
    <mergeCell ref="AC1938:AC1939"/>
    <mergeCell ref="AC1858:AC1859"/>
    <mergeCell ref="AC1912:AC1914"/>
    <mergeCell ref="AC1474:AC1475"/>
    <mergeCell ref="AE1485:AE1487"/>
    <mergeCell ref="AE1488:AE1490"/>
    <mergeCell ref="AC1478:AC1479"/>
    <mergeCell ref="W1488:W1490"/>
    <mergeCell ref="W1495:W1496"/>
    <mergeCell ref="W1491:W1493"/>
    <mergeCell ref="AA1495:AA1496"/>
    <mergeCell ref="Y1495:Y1496"/>
    <mergeCell ref="C1945:C1946"/>
    <mergeCell ref="D1955:D1957"/>
    <mergeCell ref="F1945:F1946"/>
    <mergeCell ref="E1955:E1957"/>
    <mergeCell ref="D1990:D1991"/>
    <mergeCell ref="C1971:C1973"/>
    <mergeCell ref="E1995:E1996"/>
    <mergeCell ref="F1995:F1996"/>
    <mergeCell ref="B2135:B2137"/>
    <mergeCell ref="B1995:B1996"/>
    <mergeCell ref="F2110:F2111"/>
    <mergeCell ref="E2104:E2105"/>
    <mergeCell ref="AF1613:AF1614"/>
    <mergeCell ref="R1690:R1691"/>
    <mergeCell ref="R1441:R1442"/>
    <mergeCell ref="X1730:X1731"/>
    <mergeCell ref="X1736:X1737"/>
    <mergeCell ref="Z1698:Z1699"/>
    <mergeCell ref="Z1730:Z1731"/>
    <mergeCell ref="Y1491:Y1493"/>
    <mergeCell ref="AE1613:AE1614"/>
    <mergeCell ref="AA1471:AA1473"/>
    <mergeCell ref="B1971:B1973"/>
    <mergeCell ref="B1958:B1959"/>
    <mergeCell ref="C2077:C2079"/>
    <mergeCell ref="B2110:B2111"/>
    <mergeCell ref="C2110:C2111"/>
    <mergeCell ref="D1958:D1959"/>
    <mergeCell ref="F1987:F1989"/>
    <mergeCell ref="H1945:H1946"/>
    <mergeCell ref="B1945:B1946"/>
    <mergeCell ref="B2099:B2100"/>
    <mergeCell ref="B2138:B2141"/>
    <mergeCell ref="B2039:B2040"/>
    <mergeCell ref="G2066:G2067"/>
    <mergeCell ref="C2039:C2040"/>
    <mergeCell ref="E2135:E2137"/>
    <mergeCell ref="G2135:G2137"/>
    <mergeCell ref="H2135:H2137"/>
    <mergeCell ref="B2122:B2124"/>
    <mergeCell ref="C2122:C2124"/>
    <mergeCell ref="C2106:C2107"/>
    <mergeCell ref="H2110:H2111"/>
    <mergeCell ref="F1971:F1973"/>
    <mergeCell ref="B1955:B1957"/>
    <mergeCell ref="C1987:C1989"/>
    <mergeCell ref="C2001:C2003"/>
    <mergeCell ref="F2001:F2003"/>
    <mergeCell ref="D2001:D2003"/>
    <mergeCell ref="B2028:B2029"/>
    <mergeCell ref="C1990:C1991"/>
    <mergeCell ref="C2138:C2141"/>
    <mergeCell ref="D2138:D2141"/>
    <mergeCell ref="E2138:E2141"/>
    <mergeCell ref="F2138:F2141"/>
    <mergeCell ref="G2138:G2141"/>
    <mergeCell ref="H2138:H2141"/>
    <mergeCell ref="C2054:C2055"/>
    <mergeCell ref="F2106:F2107"/>
    <mergeCell ref="B1987:B1989"/>
    <mergeCell ref="B1990:B1991"/>
    <mergeCell ref="B2054:B2055"/>
    <mergeCell ref="E2122:E2124"/>
    <mergeCell ref="B2104:B2105"/>
    <mergeCell ref="B2069:B2070"/>
    <mergeCell ref="D2102:D2103"/>
    <mergeCell ref="C2066:C2067"/>
    <mergeCell ref="H2066:H2067"/>
    <mergeCell ref="B2116:B2117"/>
    <mergeCell ref="F2077:F2079"/>
    <mergeCell ref="F2099:F2100"/>
    <mergeCell ref="G2116:G2117"/>
    <mergeCell ref="E2069:E2070"/>
    <mergeCell ref="F2104:F2105"/>
    <mergeCell ref="H2102:H2103"/>
    <mergeCell ref="C1995:C1996"/>
    <mergeCell ref="H2069:H2070"/>
    <mergeCell ref="D2099:D2100"/>
    <mergeCell ref="D2069:D2070"/>
    <mergeCell ref="D2116:D2117"/>
    <mergeCell ref="G2039:G2040"/>
    <mergeCell ref="H2039:H2040"/>
    <mergeCell ref="F2028:F2029"/>
    <mergeCell ref="B2102:B2103"/>
    <mergeCell ref="E2110:E2111"/>
    <mergeCell ref="F2116:F2117"/>
    <mergeCell ref="G2110:G2111"/>
    <mergeCell ref="E2106:E2107"/>
    <mergeCell ref="H2077:H2079"/>
    <mergeCell ref="F2102:F2103"/>
    <mergeCell ref="C2116:C2117"/>
    <mergeCell ref="B2001:B2003"/>
    <mergeCell ref="B2142:B2143"/>
    <mergeCell ref="H2106:H2107"/>
    <mergeCell ref="E2001:E2003"/>
    <mergeCell ref="G2028:G2029"/>
    <mergeCell ref="E2028:E2029"/>
    <mergeCell ref="D2054:D2055"/>
    <mergeCell ref="G2005:G2006"/>
    <mergeCell ref="G2034:G2035"/>
    <mergeCell ref="H1995:H1996"/>
    <mergeCell ref="F2039:F2040"/>
    <mergeCell ref="B2077:B2079"/>
    <mergeCell ref="D2104:D2105"/>
    <mergeCell ref="B2106:B2107"/>
    <mergeCell ref="B2005:B2006"/>
    <mergeCell ref="F2005:F2006"/>
    <mergeCell ref="V1918:V1919"/>
    <mergeCell ref="B1938:B1939"/>
    <mergeCell ref="E1938:E1939"/>
    <mergeCell ref="E1990:E1991"/>
    <mergeCell ref="I1971:I1973"/>
    <mergeCell ref="I1955:I1957"/>
    <mergeCell ref="K1971:K1973"/>
    <mergeCell ref="V1995:V1996"/>
    <mergeCell ref="Q1995:Q1996"/>
    <mergeCell ref="I2034:I2035"/>
    <mergeCell ref="V1958:V1959"/>
    <mergeCell ref="K1990:K1991"/>
    <mergeCell ref="M2001:M2003"/>
    <mergeCell ref="M2028:M2029"/>
    <mergeCell ref="K2028:K2029"/>
    <mergeCell ref="M2034:M2035"/>
    <mergeCell ref="E2066:E2067"/>
    <mergeCell ref="AB2135:AB2137"/>
    <mergeCell ref="I1910:I1911"/>
    <mergeCell ref="G1925:G1926"/>
    <mergeCell ref="G1900:G1901"/>
    <mergeCell ref="J1925:J1926"/>
    <mergeCell ref="K1955:K1957"/>
    <mergeCell ref="M1958:M1959"/>
    <mergeCell ref="R1958:R1959"/>
    <mergeCell ref="V2005:V2006"/>
    <mergeCell ref="D2034:D2035"/>
    <mergeCell ref="E2034:E2035"/>
    <mergeCell ref="E2054:E2055"/>
    <mergeCell ref="D2066:D2067"/>
    <mergeCell ref="F2066:F2067"/>
    <mergeCell ref="I2122:I2124"/>
    <mergeCell ref="E2099:E2100"/>
    <mergeCell ref="F2069:F2070"/>
    <mergeCell ref="F1990:F1991"/>
    <mergeCell ref="G1990:G1991"/>
    <mergeCell ref="G1945:G1946"/>
    <mergeCell ref="D1945:D1946"/>
    <mergeCell ref="E1945:E1946"/>
    <mergeCell ref="X1955:X1957"/>
    <mergeCell ref="X1945:X1946"/>
    <mergeCell ref="V1938:V1939"/>
    <mergeCell ref="X1925:X1926"/>
    <mergeCell ref="X1918:X1919"/>
    <mergeCell ref="J1918:J1919"/>
    <mergeCell ref="V1912:V1914"/>
    <mergeCell ref="Q1912:Q1914"/>
    <mergeCell ref="M1910:M1911"/>
    <mergeCell ref="G1923:G1924"/>
    <mergeCell ref="H1756:H1757"/>
    <mergeCell ref="H1815:H1816"/>
    <mergeCell ref="J1726:J1728"/>
    <mergeCell ref="H1723:H1725"/>
    <mergeCell ref="H1726:H1728"/>
    <mergeCell ref="G1781:G1782"/>
    <mergeCell ref="J1866:J1867"/>
    <mergeCell ref="H1881:H1882"/>
    <mergeCell ref="J1858:J1859"/>
    <mergeCell ref="J1825:J1827"/>
    <mergeCell ref="AB2116:AB2117"/>
    <mergeCell ref="F2142:F2143"/>
    <mergeCell ref="G2142:G2143"/>
    <mergeCell ref="H2142:H2143"/>
    <mergeCell ref="F1858:F1859"/>
    <mergeCell ref="I2099:I2100"/>
    <mergeCell ref="R1897:R1899"/>
    <mergeCell ref="X1858:X1859"/>
    <mergeCell ref="F1912:F1914"/>
    <mergeCell ref="AB1910:AB1911"/>
    <mergeCell ref="AB1866:AB1867"/>
    <mergeCell ref="I2142:I2143"/>
    <mergeCell ref="V1866:V1867"/>
    <mergeCell ref="AB1990:AB1991"/>
    <mergeCell ref="Z1945:Z1946"/>
    <mergeCell ref="AB1938:AB1939"/>
    <mergeCell ref="R1900:R1901"/>
    <mergeCell ref="M1900:M1901"/>
    <mergeCell ref="Q1945:Q1946"/>
    <mergeCell ref="X1910:X1911"/>
    <mergeCell ref="I1925:I1926"/>
    <mergeCell ref="J1781:J1782"/>
    <mergeCell ref="G1716:G1717"/>
    <mergeCell ref="I1721:I1722"/>
    <mergeCell ref="H1812:H1813"/>
    <mergeCell ref="H1781:H1782"/>
    <mergeCell ref="H1721:H1722"/>
    <mergeCell ref="H1736:H1737"/>
    <mergeCell ref="G1723:G1725"/>
    <mergeCell ref="G1736:G1737"/>
    <mergeCell ref="G1726:G1728"/>
    <mergeCell ref="G1721:G1722"/>
    <mergeCell ref="J1897:J1899"/>
    <mergeCell ref="J1900:J1901"/>
    <mergeCell ref="M1835:M1836"/>
    <mergeCell ref="J1815:J1816"/>
    <mergeCell ref="I1723:I1725"/>
    <mergeCell ref="G1817:G1818"/>
    <mergeCell ref="I1756:I1757"/>
    <mergeCell ref="M1897:M1899"/>
    <mergeCell ref="H1887:H1888"/>
    <mergeCell ref="I1815:I1816"/>
    <mergeCell ref="G1858:G1859"/>
    <mergeCell ref="G1791:G1792"/>
    <mergeCell ref="I1791:I1792"/>
    <mergeCell ref="I1881:I1882"/>
    <mergeCell ref="I1887:I1888"/>
    <mergeCell ref="G1897:G1899"/>
    <mergeCell ref="I1835:I1836"/>
    <mergeCell ref="H1835:H1836"/>
    <mergeCell ref="H1831:H1832"/>
    <mergeCell ref="G1831:G1832"/>
    <mergeCell ref="G1812:G1813"/>
    <mergeCell ref="H1897:H1899"/>
    <mergeCell ref="H1690:H1691"/>
    <mergeCell ref="J1690:J1691"/>
    <mergeCell ref="I1781:I1782"/>
    <mergeCell ref="K1791:K1792"/>
    <mergeCell ref="M1791:M1792"/>
    <mergeCell ref="M1698:M1699"/>
    <mergeCell ref="M1723:M1725"/>
    <mergeCell ref="K1712:K1713"/>
    <mergeCell ref="J1756:J1757"/>
    <mergeCell ref="I1690:I1691"/>
    <mergeCell ref="I1812:I1813"/>
    <mergeCell ref="I1422:I1423"/>
    <mergeCell ref="I1488:I1490"/>
    <mergeCell ref="I1485:I1487"/>
    <mergeCell ref="I1450:I1451"/>
    <mergeCell ref="I1454:I1456"/>
    <mergeCell ref="I1432:I1433"/>
    <mergeCell ref="H1454:H1456"/>
    <mergeCell ref="I1474:I1475"/>
    <mergeCell ref="H1424:H1426"/>
    <mergeCell ref="I1471:I1473"/>
    <mergeCell ref="H1471:H1473"/>
    <mergeCell ref="H1469:H1470"/>
    <mergeCell ref="M1686:M1687"/>
    <mergeCell ref="M1730:M1731"/>
    <mergeCell ref="K1686:K1687"/>
    <mergeCell ref="I1716:I1717"/>
    <mergeCell ref="I1710:I1711"/>
    <mergeCell ref="I1726:I1728"/>
    <mergeCell ref="M1781:M1782"/>
    <mergeCell ref="M1756:M1757"/>
    <mergeCell ref="H1686:H1687"/>
    <mergeCell ref="G1560:G1562"/>
    <mergeCell ref="G1549:G1550"/>
    <mergeCell ref="H1560:H1562"/>
    <mergeCell ref="F1526:F1528"/>
    <mergeCell ref="F1441:F1442"/>
    <mergeCell ref="I1670:I1671"/>
    <mergeCell ref="J1672:J1674"/>
    <mergeCell ref="Q1670:Q1671"/>
    <mergeCell ref="M1672:M1674"/>
    <mergeCell ref="K1613:K1614"/>
    <mergeCell ref="M1568:M1569"/>
    <mergeCell ref="M1670:M1671"/>
    <mergeCell ref="J1568:J1569"/>
    <mergeCell ref="H1460:H1461"/>
    <mergeCell ref="I1460:I1461"/>
    <mergeCell ref="H1495:H1496"/>
    <mergeCell ref="H1677:H1679"/>
    <mergeCell ref="H1517:H1518"/>
    <mergeCell ref="I1565:I1567"/>
    <mergeCell ref="K1488:K1490"/>
    <mergeCell ref="K1471:K1473"/>
    <mergeCell ref="K1474:K1475"/>
    <mergeCell ref="J1488:J1490"/>
    <mergeCell ref="K1509:K1510"/>
    <mergeCell ref="K1491:K1493"/>
    <mergeCell ref="J1552:J1554"/>
    <mergeCell ref="K1565:K1567"/>
    <mergeCell ref="Q1517:Q1518"/>
    <mergeCell ref="H1474:H1475"/>
    <mergeCell ref="H1488:H1490"/>
    <mergeCell ref="H1485:H1487"/>
    <mergeCell ref="F1517:F1518"/>
    <mergeCell ref="D1526:D1528"/>
    <mergeCell ref="E1613:E1614"/>
    <mergeCell ref="E1686:E1687"/>
    <mergeCell ref="G1686:G1687"/>
    <mergeCell ref="K1698:K1699"/>
    <mergeCell ref="H1670:H1671"/>
    <mergeCell ref="E1460:E1461"/>
    <mergeCell ref="F1524:F1525"/>
    <mergeCell ref="F1464:F1465"/>
    <mergeCell ref="K1485:K1487"/>
    <mergeCell ref="K1690:K1691"/>
    <mergeCell ref="J1688:J1689"/>
    <mergeCell ref="K1688:K1689"/>
    <mergeCell ref="H1688:H1689"/>
    <mergeCell ref="Q1683:Q1685"/>
    <mergeCell ref="I1736:I1737"/>
    <mergeCell ref="H1716:H1717"/>
    <mergeCell ref="I1698:I1699"/>
    <mergeCell ref="I1680:I1682"/>
    <mergeCell ref="J1677:J1679"/>
    <mergeCell ref="H1710:H1711"/>
    <mergeCell ref="I1712:I1713"/>
    <mergeCell ref="H1730:H1731"/>
    <mergeCell ref="J1680:J1682"/>
    <mergeCell ref="J1683:J1685"/>
    <mergeCell ref="K1683:K1685"/>
    <mergeCell ref="K1736:K1737"/>
    <mergeCell ref="J1686:J1687"/>
    <mergeCell ref="J1721:J1722"/>
    <mergeCell ref="I1686:I1687"/>
    <mergeCell ref="H1698:H1699"/>
    <mergeCell ref="I1688:I1689"/>
    <mergeCell ref="C1411:C1412"/>
    <mergeCell ref="C1413:C1414"/>
    <mergeCell ref="D1495:D1496"/>
    <mergeCell ref="F1469:F1470"/>
    <mergeCell ref="G1388:G1390"/>
    <mergeCell ref="E1411:E1412"/>
    <mergeCell ref="C1524:C1525"/>
    <mergeCell ref="C1393:C1394"/>
    <mergeCell ref="C1367:C1369"/>
    <mergeCell ref="E1398:E1399"/>
    <mergeCell ref="G1441:G1442"/>
    <mergeCell ref="D1441:D1442"/>
    <mergeCell ref="F1424:F1426"/>
    <mergeCell ref="E1422:E1423"/>
    <mergeCell ref="E1424:E1426"/>
    <mergeCell ref="E1469:E1470"/>
    <mergeCell ref="D1509:D1510"/>
    <mergeCell ref="F1474:F1475"/>
    <mergeCell ref="D1391:D1392"/>
    <mergeCell ref="D1393:D1394"/>
    <mergeCell ref="D1398:D1399"/>
    <mergeCell ref="D1407:D1410"/>
    <mergeCell ref="C1466:C1468"/>
    <mergeCell ref="E1454:E1456"/>
    <mergeCell ref="E1417:E1419"/>
    <mergeCell ref="F1460:F1461"/>
    <mergeCell ref="F1398:F1399"/>
    <mergeCell ref="E1474:E1475"/>
    <mergeCell ref="D1471:D1473"/>
    <mergeCell ref="E1517:E1518"/>
    <mergeCell ref="D1517:D1518"/>
    <mergeCell ref="E1509:E1510"/>
    <mergeCell ref="G1464:G1465"/>
    <mergeCell ref="D1485:D1487"/>
    <mergeCell ref="D1474:D1475"/>
    <mergeCell ref="E1491:E1493"/>
    <mergeCell ref="E1478:E1479"/>
    <mergeCell ref="E1488:E1490"/>
    <mergeCell ref="G1460:G1461"/>
    <mergeCell ref="F1413:F1414"/>
    <mergeCell ref="D1454:D1456"/>
    <mergeCell ref="E1441:E1442"/>
    <mergeCell ref="E1415:E1416"/>
    <mergeCell ref="D1432:D1433"/>
    <mergeCell ref="G1413:G1414"/>
    <mergeCell ref="G1485:G1487"/>
    <mergeCell ref="G1469:G1470"/>
    <mergeCell ref="E1432:E1433"/>
    <mergeCell ref="G1471:G1473"/>
    <mergeCell ref="D1415:D1416"/>
    <mergeCell ref="D1424:D1426"/>
    <mergeCell ref="E1356:E1357"/>
    <mergeCell ref="G1359:G1360"/>
    <mergeCell ref="G1361:G1362"/>
    <mergeCell ref="D1388:D1390"/>
    <mergeCell ref="G1411:G1412"/>
    <mergeCell ref="G1466:G1468"/>
    <mergeCell ref="E1524:E1525"/>
    <mergeCell ref="F1450:F1451"/>
    <mergeCell ref="E1526:E1528"/>
    <mergeCell ref="I1524:I1525"/>
    <mergeCell ref="I1478:I1479"/>
    <mergeCell ref="G1474:G1475"/>
    <mergeCell ref="H1450:H1451"/>
    <mergeCell ref="H1432:H1433"/>
    <mergeCell ref="I1464:I1465"/>
    <mergeCell ref="I1491:I1493"/>
    <mergeCell ref="H1466:H1468"/>
    <mergeCell ref="G1478:G1479"/>
    <mergeCell ref="I1466:I1468"/>
    <mergeCell ref="I1356:I1357"/>
    <mergeCell ref="F1407:F1410"/>
    <mergeCell ref="G1407:G1410"/>
    <mergeCell ref="E1363:E1365"/>
    <mergeCell ref="I1411:I1412"/>
    <mergeCell ref="G1391:G1392"/>
    <mergeCell ref="I1413:I1414"/>
    <mergeCell ref="I1361:I1362"/>
    <mergeCell ref="I1386:I1387"/>
    <mergeCell ref="H1411:H1412"/>
    <mergeCell ref="G1420:G1421"/>
    <mergeCell ref="G1417:G1419"/>
    <mergeCell ref="G1454:G1456"/>
    <mergeCell ref="H1478:H1479"/>
    <mergeCell ref="I1495:I1496"/>
    <mergeCell ref="M1565:M1567"/>
    <mergeCell ref="Q1552:Q1554"/>
    <mergeCell ref="M1552:M1554"/>
    <mergeCell ref="H1464:H1465"/>
    <mergeCell ref="K1517:K1518"/>
    <mergeCell ref="J1466:J1468"/>
    <mergeCell ref="Q1560:Q1562"/>
    <mergeCell ref="G1415:G1416"/>
    <mergeCell ref="D1491:D1493"/>
    <mergeCell ref="D1469:D1470"/>
    <mergeCell ref="H1613:H1614"/>
    <mergeCell ref="G1565:G1567"/>
    <mergeCell ref="G1552:G1554"/>
    <mergeCell ref="K1526:K1528"/>
    <mergeCell ref="J1613:J1614"/>
    <mergeCell ref="H1552:H1554"/>
    <mergeCell ref="J1565:J1567"/>
    <mergeCell ref="K1560:K1562"/>
    <mergeCell ref="J1509:J1510"/>
    <mergeCell ref="I1549:I1550"/>
    <mergeCell ref="J1491:J1493"/>
    <mergeCell ref="I1526:I1528"/>
    <mergeCell ref="M1526:M1528"/>
    <mergeCell ref="M1549:M1550"/>
    <mergeCell ref="M1517:M1518"/>
    <mergeCell ref="M1524:M1525"/>
    <mergeCell ref="D1549:D1550"/>
    <mergeCell ref="G1450:G1451"/>
    <mergeCell ref="G1526:G1528"/>
    <mergeCell ref="F1509:F1510"/>
    <mergeCell ref="I1509:I1510"/>
    <mergeCell ref="M1509:M1510"/>
    <mergeCell ref="M1495:M1496"/>
    <mergeCell ref="G1524:G1525"/>
    <mergeCell ref="G1491:G1493"/>
    <mergeCell ref="J1517:J1518"/>
    <mergeCell ref="H1568:H1569"/>
    <mergeCell ref="I1613:I1614"/>
    <mergeCell ref="K1568:K1569"/>
    <mergeCell ref="H1491:H1493"/>
    <mergeCell ref="H1565:H1567"/>
    <mergeCell ref="I1517:I1518"/>
    <mergeCell ref="G1517:G1518"/>
    <mergeCell ref="H1549:H1550"/>
    <mergeCell ref="H1683:H1685"/>
    <mergeCell ref="Q1524:Q1525"/>
    <mergeCell ref="I1552:I1554"/>
    <mergeCell ref="I1672:I1674"/>
    <mergeCell ref="J1670:J1671"/>
    <mergeCell ref="J1549:J1550"/>
    <mergeCell ref="J1526:J1528"/>
    <mergeCell ref="I1568:I1569"/>
    <mergeCell ref="Q1549:Q1550"/>
    <mergeCell ref="H1672:H1674"/>
    <mergeCell ref="K1670:K1671"/>
    <mergeCell ref="I1683:I1685"/>
    <mergeCell ref="K1677:K1679"/>
    <mergeCell ref="H1680:H1682"/>
    <mergeCell ref="J1495:J1496"/>
    <mergeCell ref="Q1509:Q1510"/>
    <mergeCell ref="H1524:H1525"/>
    <mergeCell ref="G1495:G1496"/>
    <mergeCell ref="J1524:J1525"/>
    <mergeCell ref="J1560:J1562"/>
    <mergeCell ref="K1552:K1554"/>
    <mergeCell ref="Q1526:Q1528"/>
    <mergeCell ref="K1549:K1550"/>
    <mergeCell ref="K1524:K1525"/>
    <mergeCell ref="Q1565:Q1567"/>
    <mergeCell ref="Q1680:Q1682"/>
    <mergeCell ref="M1680:M1682"/>
    <mergeCell ref="I1560:I1562"/>
    <mergeCell ref="I1677:I1679"/>
    <mergeCell ref="R1688:R1689"/>
    <mergeCell ref="R1686:R1687"/>
    <mergeCell ref="R1683:R1685"/>
    <mergeCell ref="R1568:R1569"/>
    <mergeCell ref="R1680:R1682"/>
    <mergeCell ref="R1524:R1525"/>
    <mergeCell ref="R1560:R1562"/>
    <mergeCell ref="R1677:R1679"/>
    <mergeCell ref="M1683:M1685"/>
    <mergeCell ref="M1613:M1614"/>
    <mergeCell ref="M1560:M1562"/>
    <mergeCell ref="Q1568:Q1569"/>
    <mergeCell ref="R1613:R1614"/>
    <mergeCell ref="Q1688:Q1689"/>
    <mergeCell ref="Q1672:Q1674"/>
    <mergeCell ref="Q1613:Q1614"/>
    <mergeCell ref="Q1677:Q1679"/>
    <mergeCell ref="K1680:K1682"/>
    <mergeCell ref="M1677:M1679"/>
    <mergeCell ref="Q1686:Q1687"/>
    <mergeCell ref="M1716:M1717"/>
    <mergeCell ref="M1712:M1713"/>
    <mergeCell ref="J1730:J1731"/>
    <mergeCell ref="J1812:J1813"/>
    <mergeCell ref="M1806:M1807"/>
    <mergeCell ref="J1716:J1717"/>
    <mergeCell ref="K1710:K1711"/>
    <mergeCell ref="J1723:J1725"/>
    <mergeCell ref="M1688:M1689"/>
    <mergeCell ref="N1688:N1689"/>
    <mergeCell ref="K1672:K1674"/>
    <mergeCell ref="M1726:M1728"/>
    <mergeCell ref="Q1721:Q1722"/>
    <mergeCell ref="Q1716:Q1717"/>
    <mergeCell ref="Q1723:Q1725"/>
    <mergeCell ref="Q1710:Q1711"/>
    <mergeCell ref="Q1690:Q1691"/>
    <mergeCell ref="Q1698:Q1699"/>
    <mergeCell ref="N1791:N1792"/>
    <mergeCell ref="Q1730:Q1731"/>
    <mergeCell ref="Q1756:Q1757"/>
    <mergeCell ref="F1756:F1757"/>
    <mergeCell ref="F1726:F1728"/>
    <mergeCell ref="F1730:F1731"/>
    <mergeCell ref="I1825:I1827"/>
    <mergeCell ref="F1831:F1832"/>
    <mergeCell ref="K1866:K1867"/>
    <mergeCell ref="I1730:I1731"/>
    <mergeCell ref="G1756:G1757"/>
    <mergeCell ref="G1806:G1807"/>
    <mergeCell ref="G1730:G1731"/>
    <mergeCell ref="N1812:N1813"/>
    <mergeCell ref="N1756:N1757"/>
    <mergeCell ref="Q1726:Q1728"/>
    <mergeCell ref="K1730:K1731"/>
    <mergeCell ref="H1806:H1807"/>
    <mergeCell ref="J1791:J1792"/>
    <mergeCell ref="M1690:M1691"/>
    <mergeCell ref="J1698:J1699"/>
    <mergeCell ref="M1710:M1711"/>
    <mergeCell ref="J1710:J1711"/>
    <mergeCell ref="K1716:K1717"/>
    <mergeCell ref="K1721:K1722"/>
    <mergeCell ref="K1781:K1782"/>
    <mergeCell ref="K1726:K1728"/>
    <mergeCell ref="J1712:J1713"/>
    <mergeCell ref="Q1812:Q1813"/>
    <mergeCell ref="Q1791:Q1792"/>
    <mergeCell ref="N1806:N1807"/>
    <mergeCell ref="Q1806:Q1807"/>
    <mergeCell ref="K1723:K1725"/>
    <mergeCell ref="J1736:J1737"/>
    <mergeCell ref="M1812:M1813"/>
    <mergeCell ref="H1791:H1792"/>
    <mergeCell ref="I1866:I1867"/>
    <mergeCell ref="M1815:M1816"/>
    <mergeCell ref="R1887:R1888"/>
    <mergeCell ref="K1815:K1816"/>
    <mergeCell ref="K1838:K1840"/>
    <mergeCell ref="K1897:K1899"/>
    <mergeCell ref="J1887:J1888"/>
    <mergeCell ref="M1721:M1722"/>
    <mergeCell ref="I1838:I1840"/>
    <mergeCell ref="H1858:H1859"/>
    <mergeCell ref="K1817:K1818"/>
    <mergeCell ref="H1866:H1867"/>
    <mergeCell ref="C1858:C1859"/>
    <mergeCell ref="E1831:E1832"/>
    <mergeCell ref="D1887:D1888"/>
    <mergeCell ref="N1817:N1818"/>
    <mergeCell ref="Q1825:Q1827"/>
    <mergeCell ref="M1817:M1818"/>
    <mergeCell ref="Q1835:Q1836"/>
    <mergeCell ref="Q1866:Q1867"/>
    <mergeCell ref="R1812:R1813"/>
    <mergeCell ref="K1756:K1757"/>
    <mergeCell ref="Q1781:Q1782"/>
    <mergeCell ref="M1736:M1737"/>
    <mergeCell ref="R1838:R1840"/>
    <mergeCell ref="D1730:D1731"/>
    <mergeCell ref="E1736:E1737"/>
    <mergeCell ref="C1721:C1722"/>
    <mergeCell ref="G1838:G1840"/>
    <mergeCell ref="F1817:F1818"/>
    <mergeCell ref="J1838:J1840"/>
    <mergeCell ref="C1817:C1818"/>
    <mergeCell ref="K1858:K1859"/>
    <mergeCell ref="J1817:J1818"/>
    <mergeCell ref="D1900:D1901"/>
    <mergeCell ref="I1897:I1899"/>
    <mergeCell ref="K1825:K1827"/>
    <mergeCell ref="I1900:I1901"/>
    <mergeCell ref="G1866:G1867"/>
    <mergeCell ref="K1831:K1832"/>
    <mergeCell ref="I1831:I1832"/>
    <mergeCell ref="K1835:K1836"/>
    <mergeCell ref="J1835:J1836"/>
    <mergeCell ref="K1887:K1888"/>
    <mergeCell ref="C1881:C1882"/>
    <mergeCell ref="C1897:C1899"/>
    <mergeCell ref="M1866:M1867"/>
    <mergeCell ref="M1858:M1859"/>
    <mergeCell ref="M1825:M1827"/>
    <mergeCell ref="M1831:M1832"/>
    <mergeCell ref="D1817:D1818"/>
    <mergeCell ref="D1825:D1827"/>
    <mergeCell ref="E1825:E1827"/>
    <mergeCell ref="K1900:K1901"/>
    <mergeCell ref="M1881:M1882"/>
    <mergeCell ref="J1831:J1832"/>
    <mergeCell ref="M1838:M1840"/>
    <mergeCell ref="V1526:V1528"/>
    <mergeCell ref="X1683:X1685"/>
    <mergeCell ref="Y1677:Y1679"/>
    <mergeCell ref="Z1613:Z1614"/>
    <mergeCell ref="W1552:W1554"/>
    <mergeCell ref="R1549:R1550"/>
    <mergeCell ref="Y1560:Y1562"/>
    <mergeCell ref="W1677:W1679"/>
    <mergeCell ref="V1549:V1550"/>
    <mergeCell ref="R1552:R1554"/>
    <mergeCell ref="R1672:R1674"/>
    <mergeCell ref="V1552:V1554"/>
    <mergeCell ref="V1670:V1671"/>
    <mergeCell ref="Y1686:Y1687"/>
    <mergeCell ref="X1712:X1713"/>
    <mergeCell ref="Q1712:Q1713"/>
    <mergeCell ref="R1716:R1717"/>
    <mergeCell ref="X1716:X1717"/>
    <mergeCell ref="Z1683:Z1685"/>
    <mergeCell ref="X1690:X1691"/>
    <mergeCell ref="Z1688:Z1689"/>
    <mergeCell ref="R1526:R1528"/>
    <mergeCell ref="AA1560:AA1562"/>
    <mergeCell ref="W1560:W1562"/>
    <mergeCell ref="V1690:V1691"/>
    <mergeCell ref="V1568:V1569"/>
    <mergeCell ref="V1677:V1679"/>
    <mergeCell ref="V1560:V1562"/>
    <mergeCell ref="X1686:X1687"/>
    <mergeCell ref="Z1686:Z1687"/>
    <mergeCell ref="W1613:W1614"/>
    <mergeCell ref="W1686:W1687"/>
    <mergeCell ref="Y1670:Y1671"/>
    <mergeCell ref="Y1613:Y1614"/>
    <mergeCell ref="Y1683:Y1685"/>
    <mergeCell ref="Z1736:Z1737"/>
    <mergeCell ref="Y1781:Y1782"/>
    <mergeCell ref="Z1781:Z1782"/>
    <mergeCell ref="R1730:R1731"/>
    <mergeCell ref="Y1736:Y1737"/>
    <mergeCell ref="U1781:U1782"/>
    <mergeCell ref="T1726:T1728"/>
    <mergeCell ref="R1723:R1725"/>
    <mergeCell ref="Y1726:Y1728"/>
    <mergeCell ref="X1723:X1725"/>
    <mergeCell ref="AA1712:AA1713"/>
    <mergeCell ref="Z1716:Z1717"/>
    <mergeCell ref="V1730:V1731"/>
    <mergeCell ref="T1730:T1731"/>
    <mergeCell ref="X1721:X1722"/>
    <mergeCell ref="V1723:V1725"/>
    <mergeCell ref="AB1686:AB1687"/>
    <mergeCell ref="Z1723:Z1725"/>
    <mergeCell ref="AB1721:AB1722"/>
    <mergeCell ref="Z1721:Z1722"/>
    <mergeCell ref="AB1736:AB1737"/>
    <mergeCell ref="R1712:R1713"/>
    <mergeCell ref="R1710:R1711"/>
    <mergeCell ref="V1710:V1711"/>
    <mergeCell ref="X1698:X1699"/>
    <mergeCell ref="X1710:X1711"/>
    <mergeCell ref="Y1710:Y1711"/>
    <mergeCell ref="V1712:V1713"/>
    <mergeCell ref="W1712:W1713"/>
    <mergeCell ref="Z1712:Z1713"/>
    <mergeCell ref="Y1698:Y1699"/>
    <mergeCell ref="W1726:W1728"/>
    <mergeCell ref="R1726:R1728"/>
    <mergeCell ref="AA1698:AA1699"/>
    <mergeCell ref="W1690:W1691"/>
    <mergeCell ref="V1688:V1689"/>
    <mergeCell ref="X1688:X1689"/>
    <mergeCell ref="X1517:X1518"/>
    <mergeCell ref="R1670:R1671"/>
    <mergeCell ref="Z1672:Z1674"/>
    <mergeCell ref="W1683:W1685"/>
    <mergeCell ref="V1672:V1674"/>
    <mergeCell ref="X1613:X1614"/>
    <mergeCell ref="X1670:X1671"/>
    <mergeCell ref="X1672:X1674"/>
    <mergeCell ref="X1526:X1528"/>
    <mergeCell ref="Z1526:Z1528"/>
    <mergeCell ref="V1565:V1567"/>
    <mergeCell ref="V1517:V1518"/>
    <mergeCell ref="X1549:X1550"/>
    <mergeCell ref="Z1552:Z1554"/>
    <mergeCell ref="V1613:V1614"/>
    <mergeCell ref="Z1524:Z1525"/>
    <mergeCell ref="Y1565:Y1567"/>
    <mergeCell ref="W1524:W1525"/>
    <mergeCell ref="Z1670:Z1671"/>
    <mergeCell ref="X1524:X1525"/>
    <mergeCell ref="Y1524:Y1525"/>
    <mergeCell ref="Z1568:Z1569"/>
    <mergeCell ref="W1526:W1528"/>
    <mergeCell ref="W1568:W1569"/>
    <mergeCell ref="W1672:W1674"/>
    <mergeCell ref="V1680:V1682"/>
    <mergeCell ref="W1680:W1682"/>
    <mergeCell ref="Z1680:Z1682"/>
    <mergeCell ref="X1568:X1569"/>
    <mergeCell ref="V1524:V1525"/>
    <mergeCell ref="W1549:W1550"/>
    <mergeCell ref="Z1565:Z1567"/>
    <mergeCell ref="Z1485:Z1487"/>
    <mergeCell ref="Y1488:Y1490"/>
    <mergeCell ref="Z1509:Z1510"/>
    <mergeCell ref="X1495:X1496"/>
    <mergeCell ref="X1474:X1475"/>
    <mergeCell ref="M1488:M1490"/>
    <mergeCell ref="R1495:R1496"/>
    <mergeCell ref="R1489:R1490"/>
    <mergeCell ref="V1491:V1493"/>
    <mergeCell ref="V1495:V1496"/>
    <mergeCell ref="W1474:W1475"/>
    <mergeCell ref="Q1491:Q1493"/>
    <mergeCell ref="Z1495:Z1496"/>
    <mergeCell ref="Z1478:Z1479"/>
    <mergeCell ref="X1509:X1510"/>
    <mergeCell ref="Q1478:Q1479"/>
    <mergeCell ref="Q1485:Q1487"/>
    <mergeCell ref="Q1488:Q1490"/>
    <mergeCell ref="X1478:X1479"/>
    <mergeCell ref="Y1509:Y1510"/>
    <mergeCell ref="Y1474:Y1475"/>
    <mergeCell ref="W1509:W1510"/>
    <mergeCell ref="R1509:R1510"/>
    <mergeCell ref="V1509:V1510"/>
    <mergeCell ref="Y1485:Y1487"/>
    <mergeCell ref="V1488:V1490"/>
    <mergeCell ref="R1474:R1475"/>
    <mergeCell ref="V1485:V1487"/>
    <mergeCell ref="M1491:M1493"/>
    <mergeCell ref="Q1495:Q1496"/>
    <mergeCell ref="X1491:X1493"/>
    <mergeCell ref="W1485:W1487"/>
    <mergeCell ref="X1471:X1473"/>
    <mergeCell ref="V1471:V1473"/>
    <mergeCell ref="Q1471:Q1473"/>
    <mergeCell ref="K1495:K1496"/>
    <mergeCell ref="M1469:M1470"/>
    <mergeCell ref="M1471:M1473"/>
    <mergeCell ref="M1478:M1479"/>
    <mergeCell ref="X1488:X1490"/>
    <mergeCell ref="W1478:W1479"/>
    <mergeCell ref="K1415:K1416"/>
    <mergeCell ref="J1478:J1479"/>
    <mergeCell ref="W1460:W1461"/>
    <mergeCell ref="Q1469:Q1470"/>
    <mergeCell ref="J1471:J1473"/>
    <mergeCell ref="R1469:R1470"/>
    <mergeCell ref="J1474:J1475"/>
    <mergeCell ref="V1478:V1479"/>
    <mergeCell ref="X1485:X1487"/>
    <mergeCell ref="W1464:W1465"/>
    <mergeCell ref="V1469:V1470"/>
    <mergeCell ref="W1450:W1451"/>
    <mergeCell ref="R1471:R1473"/>
    <mergeCell ref="X1422:X1423"/>
    <mergeCell ref="R1491:R1493"/>
    <mergeCell ref="V1474:V1475"/>
    <mergeCell ref="R1485:R1487"/>
    <mergeCell ref="K1454:K1456"/>
    <mergeCell ref="W1466:W1468"/>
    <mergeCell ref="Q1454:Q1456"/>
    <mergeCell ref="Q1464:Q1465"/>
    <mergeCell ref="R1420:R1421"/>
    <mergeCell ref="X1464:X1465"/>
    <mergeCell ref="J1485:J1487"/>
    <mergeCell ref="M1474:M1475"/>
    <mergeCell ref="M1388:M1390"/>
    <mergeCell ref="R1398:R1399"/>
    <mergeCell ref="K1361:K1362"/>
    <mergeCell ref="M1367:M1369"/>
    <mergeCell ref="K1363:K1365"/>
    <mergeCell ref="K1342:K1343"/>
    <mergeCell ref="K1339:K1340"/>
    <mergeCell ref="K1422:K1423"/>
    <mergeCell ref="R1417:R1419"/>
    <mergeCell ref="J1386:J1387"/>
    <mergeCell ref="M1342:M1343"/>
    <mergeCell ref="J1342:J1343"/>
    <mergeCell ref="Q1349:Q1351"/>
    <mergeCell ref="J1391:J1392"/>
    <mergeCell ref="K1359:K1360"/>
    <mergeCell ref="J1359:J1360"/>
    <mergeCell ref="Q1352:Q1354"/>
    <mergeCell ref="J1422:J1423"/>
    <mergeCell ref="K1432:K1433"/>
    <mergeCell ref="R1361:R1362"/>
    <mergeCell ref="R1359:R1360"/>
    <mergeCell ref="M1415:M1416"/>
    <mergeCell ref="J1415:J1416"/>
    <mergeCell ref="J1454:J1456"/>
    <mergeCell ref="J1407:J1410"/>
    <mergeCell ref="M1411:M1412"/>
    <mergeCell ref="M1460:M1461"/>
    <mergeCell ref="R1454:R1456"/>
    <mergeCell ref="Q1424:Q1426"/>
    <mergeCell ref="M1424:M1426"/>
    <mergeCell ref="R1432:R1433"/>
    <mergeCell ref="Q1432:Q1433"/>
    <mergeCell ref="J905:J907"/>
    <mergeCell ref="I983:I984"/>
    <mergeCell ref="K985:K987"/>
    <mergeCell ref="H929:H931"/>
    <mergeCell ref="I914:I915"/>
    <mergeCell ref="I918:I919"/>
    <mergeCell ref="I912:I913"/>
    <mergeCell ref="K897:K899"/>
    <mergeCell ref="J894:J896"/>
    <mergeCell ref="J897:J899"/>
    <mergeCell ref="M1266:M1267"/>
    <mergeCell ref="M933:M934"/>
    <mergeCell ref="I908:I909"/>
    <mergeCell ref="J902:J904"/>
    <mergeCell ref="K1038:K1040"/>
    <mergeCell ref="J1038:J1040"/>
    <mergeCell ref="K1067:K1068"/>
    <mergeCell ref="K1014:K1016"/>
    <mergeCell ref="H938:H940"/>
    <mergeCell ref="I942:I944"/>
    <mergeCell ref="J942:J944"/>
    <mergeCell ref="K1043:K1044"/>
    <mergeCell ref="H945:H947"/>
    <mergeCell ref="J963:J964"/>
    <mergeCell ref="K976:K977"/>
    <mergeCell ref="J933:J934"/>
    <mergeCell ref="J980:J982"/>
    <mergeCell ref="J978:J979"/>
    <mergeCell ref="J967:J969"/>
    <mergeCell ref="M1025:M1027"/>
    <mergeCell ref="R1349:R1351"/>
    <mergeCell ref="H891:H893"/>
    <mergeCell ref="M1085:M1087"/>
    <mergeCell ref="I897:I899"/>
    <mergeCell ref="M1420:M1421"/>
    <mergeCell ref="J910:J911"/>
    <mergeCell ref="J970:J972"/>
    <mergeCell ref="J965:J966"/>
    <mergeCell ref="J973:J975"/>
    <mergeCell ref="I900:I901"/>
    <mergeCell ref="I933:I934"/>
    <mergeCell ref="K955:K956"/>
    <mergeCell ref="I978:I979"/>
    <mergeCell ref="M1036:M1037"/>
    <mergeCell ref="M1038:M1040"/>
    <mergeCell ref="K1031:K1033"/>
    <mergeCell ref="I963:I964"/>
    <mergeCell ref="I965:I966"/>
    <mergeCell ref="J955:J956"/>
    <mergeCell ref="K1036:K1037"/>
    <mergeCell ref="H897:H899"/>
    <mergeCell ref="H918:H919"/>
    <mergeCell ref="J985:J987"/>
    <mergeCell ref="H912:H913"/>
    <mergeCell ref="K920:K921"/>
    <mergeCell ref="Q999:Q1001"/>
    <mergeCell ref="Q996:Q998"/>
    <mergeCell ref="H942:H944"/>
    <mergeCell ref="H933:H934"/>
    <mergeCell ref="H980:H982"/>
    <mergeCell ref="I938:I940"/>
    <mergeCell ref="I952:I954"/>
    <mergeCell ref="H952:H954"/>
    <mergeCell ref="H960:H962"/>
    <mergeCell ref="H976:H977"/>
    <mergeCell ref="J1025:J1027"/>
    <mergeCell ref="J920:J921"/>
    <mergeCell ref="J900:J901"/>
    <mergeCell ref="K905:K907"/>
    <mergeCell ref="K1204:K1205"/>
    <mergeCell ref="K1025:K1027"/>
    <mergeCell ref="J1339:J1340"/>
    <mergeCell ref="I1041:I1042"/>
    <mergeCell ref="M991:M993"/>
    <mergeCell ref="K970:K972"/>
    <mergeCell ref="I920:I921"/>
    <mergeCell ref="H920:H921"/>
    <mergeCell ref="H924:H925"/>
    <mergeCell ref="I924:I925"/>
    <mergeCell ref="K916:K917"/>
    <mergeCell ref="J924:J925"/>
    <mergeCell ref="K938:K940"/>
    <mergeCell ref="H914:H915"/>
    <mergeCell ref="K908:K909"/>
    <mergeCell ref="K902:K904"/>
    <mergeCell ref="I985:I987"/>
    <mergeCell ref="J908:J909"/>
    <mergeCell ref="I967:I969"/>
    <mergeCell ref="K1041:K1042"/>
    <mergeCell ref="I970:I972"/>
    <mergeCell ref="J957:J959"/>
    <mergeCell ref="J960:J962"/>
    <mergeCell ref="J938:J940"/>
    <mergeCell ref="K1005:K1007"/>
    <mergeCell ref="J880:J881"/>
    <mergeCell ref="K880:K881"/>
    <mergeCell ref="K889:K890"/>
    <mergeCell ref="J891:J893"/>
    <mergeCell ref="K894:K896"/>
    <mergeCell ref="M882:M884"/>
    <mergeCell ref="K912:K913"/>
    <mergeCell ref="I929:I931"/>
    <mergeCell ref="J918:J919"/>
    <mergeCell ref="J914:J915"/>
    <mergeCell ref="K910:K911"/>
    <mergeCell ref="K914:K915"/>
    <mergeCell ref="K900:K901"/>
    <mergeCell ref="K952:K954"/>
    <mergeCell ref="J952:J954"/>
    <mergeCell ref="I955:I956"/>
    <mergeCell ref="I916:I917"/>
    <mergeCell ref="K882:K884"/>
    <mergeCell ref="K891:K893"/>
    <mergeCell ref="I902:I904"/>
    <mergeCell ref="I910:I911"/>
    <mergeCell ref="K929:K931"/>
    <mergeCell ref="J882:J884"/>
    <mergeCell ref="J929:J931"/>
    <mergeCell ref="J916:J917"/>
    <mergeCell ref="J912:J913"/>
    <mergeCell ref="K933:K934"/>
    <mergeCell ref="J889:J890"/>
    <mergeCell ref="K887:K888"/>
    <mergeCell ref="M1002:M1004"/>
    <mergeCell ref="K999:K1001"/>
    <mergeCell ref="M1019:M1020"/>
    <mergeCell ref="M1021:M1022"/>
    <mergeCell ref="M980:M982"/>
    <mergeCell ref="K996:K998"/>
    <mergeCell ref="K1034:K1035"/>
    <mergeCell ref="M1028:M1030"/>
    <mergeCell ref="I945:I947"/>
    <mergeCell ref="I980:I982"/>
    <mergeCell ref="I957:I959"/>
    <mergeCell ref="I960:I962"/>
    <mergeCell ref="I973:I975"/>
    <mergeCell ref="K963:K964"/>
    <mergeCell ref="J945:J947"/>
    <mergeCell ref="M970:M972"/>
    <mergeCell ref="M963:M964"/>
    <mergeCell ref="K957:K959"/>
    <mergeCell ref="M952:M954"/>
    <mergeCell ref="K991:K993"/>
    <mergeCell ref="K988:K990"/>
    <mergeCell ref="J991:J993"/>
    <mergeCell ref="M988:M990"/>
    <mergeCell ref="M973:M975"/>
    <mergeCell ref="M960:M962"/>
    <mergeCell ref="M955:M956"/>
    <mergeCell ref="K1008:K1010"/>
    <mergeCell ref="K1017:K1018"/>
    <mergeCell ref="M999:M1001"/>
    <mergeCell ref="K1072:K1074"/>
    <mergeCell ref="J1075:J1078"/>
    <mergeCell ref="K1011:K1013"/>
    <mergeCell ref="J1041:J1042"/>
    <mergeCell ref="M1175:M1176"/>
    <mergeCell ref="Q1204:Q1205"/>
    <mergeCell ref="M1067:M1068"/>
    <mergeCell ref="M1156:M1158"/>
    <mergeCell ref="Q1072:Q1074"/>
    <mergeCell ref="M1043:M1044"/>
    <mergeCell ref="Q1175:Q1176"/>
    <mergeCell ref="J1085:J1087"/>
    <mergeCell ref="J1100:J1101"/>
    <mergeCell ref="Q1002:Q1004"/>
    <mergeCell ref="M1014:M1016"/>
    <mergeCell ref="K1023:K1024"/>
    <mergeCell ref="K1019:K1020"/>
    <mergeCell ref="J1017:J1018"/>
    <mergeCell ref="K1002:K1004"/>
    <mergeCell ref="J1019:J1020"/>
    <mergeCell ref="J1070:J1071"/>
    <mergeCell ref="M1080:M1082"/>
    <mergeCell ref="M1070:M1071"/>
    <mergeCell ref="K1156:K1158"/>
    <mergeCell ref="K1123:K1124"/>
    <mergeCell ref="M1023:M1024"/>
    <mergeCell ref="M1011:M1013"/>
    <mergeCell ref="Q1008:Q1010"/>
    <mergeCell ref="M1017:M1018"/>
    <mergeCell ref="M1008:M1010"/>
    <mergeCell ref="K1028:K1030"/>
    <mergeCell ref="K1021:K1022"/>
    <mergeCell ref="M1336:M1338"/>
    <mergeCell ref="M1299:M1300"/>
    <mergeCell ref="R1045:R1046"/>
    <mergeCell ref="Q1067:Q1068"/>
    <mergeCell ref="Q970:Q972"/>
    <mergeCell ref="K1045:K1046"/>
    <mergeCell ref="J1008:J1010"/>
    <mergeCell ref="K1070:K1071"/>
    <mergeCell ref="J1080:J1082"/>
    <mergeCell ref="R1038:R1040"/>
    <mergeCell ref="Q991:Q993"/>
    <mergeCell ref="K994:K995"/>
    <mergeCell ref="Q1043:Q1044"/>
    <mergeCell ref="K1075:K1078"/>
    <mergeCell ref="W1204:W1205"/>
    <mergeCell ref="W1299:W1300"/>
    <mergeCell ref="V1229:V1231"/>
    <mergeCell ref="R1284:R1285"/>
    <mergeCell ref="V1315:V1316"/>
    <mergeCell ref="V1299:V1300"/>
    <mergeCell ref="R1269:R1270"/>
    <mergeCell ref="R1266:R1267"/>
    <mergeCell ref="R1297:R1298"/>
    <mergeCell ref="R1264:R1265"/>
    <mergeCell ref="K1269:K1270"/>
    <mergeCell ref="K1297:K1298"/>
    <mergeCell ref="K1280:K1281"/>
    <mergeCell ref="V1280:V1281"/>
    <mergeCell ref="V1070:V1071"/>
    <mergeCell ref="M1045:M1046"/>
    <mergeCell ref="N1266:N1267"/>
    <mergeCell ref="V1072:V1074"/>
    <mergeCell ref="W1232:W1233"/>
    <mergeCell ref="Q1005:Q1007"/>
    <mergeCell ref="Q1011:Q1013"/>
    <mergeCell ref="M938:M940"/>
    <mergeCell ref="M945:M947"/>
    <mergeCell ref="V1017:V1018"/>
    <mergeCell ref="R942:R944"/>
    <mergeCell ref="V942:V944"/>
    <mergeCell ref="R999:R1001"/>
    <mergeCell ref="Q1014:Q1016"/>
    <mergeCell ref="Q965:Q966"/>
    <mergeCell ref="Q967:Q969"/>
    <mergeCell ref="Q1019:Q1020"/>
    <mergeCell ref="W1045:W1046"/>
    <mergeCell ref="W1269:W1270"/>
    <mergeCell ref="V1232:V1233"/>
    <mergeCell ref="W1043:W1044"/>
    <mergeCell ref="M1121:M1122"/>
    <mergeCell ref="M1100:M1101"/>
    <mergeCell ref="Q1091:Q1093"/>
    <mergeCell ref="R1100:R1101"/>
    <mergeCell ref="V1175:V1176"/>
    <mergeCell ref="V1173:V1174"/>
    <mergeCell ref="V1159:V1160"/>
    <mergeCell ref="R1067:R1068"/>
    <mergeCell ref="V1266:V1267"/>
    <mergeCell ref="Q1266:Q1267"/>
    <mergeCell ref="R1204:R1205"/>
    <mergeCell ref="M1072:M1074"/>
    <mergeCell ref="Q1017:Q1018"/>
    <mergeCell ref="M1005:M1007"/>
    <mergeCell ref="Q994:Q995"/>
    <mergeCell ref="X1349:X1351"/>
    <mergeCell ref="Q1391:Q1392"/>
    <mergeCell ref="Q1386:Q1387"/>
    <mergeCell ref="V1269:V1270"/>
    <mergeCell ref="W1266:W1267"/>
    <mergeCell ref="V1336:V1338"/>
    <mergeCell ref="V1398:V1399"/>
    <mergeCell ref="V1420:V1421"/>
    <mergeCell ref="W1280:W1281"/>
    <mergeCell ref="R1315:R1316"/>
    <mergeCell ref="X1339:X1340"/>
    <mergeCell ref="W1315:W1316"/>
    <mergeCell ref="W1330:W1332"/>
    <mergeCell ref="R1352:R1354"/>
    <mergeCell ref="R1339:R1340"/>
    <mergeCell ref="V1344:V1345"/>
    <mergeCell ref="R1344:R1345"/>
    <mergeCell ref="W1344:W1345"/>
    <mergeCell ref="V1352:V1354"/>
    <mergeCell ref="W1342:W1343"/>
    <mergeCell ref="R1356:R1357"/>
    <mergeCell ref="Q1393:Q1394"/>
    <mergeCell ref="X1344:X1345"/>
    <mergeCell ref="V1342:V1343"/>
    <mergeCell ref="Q1363:Q1365"/>
    <mergeCell ref="Q1342:Q1343"/>
    <mergeCell ref="R1280:R1281"/>
    <mergeCell ref="Q1367:Q1369"/>
    <mergeCell ref="W1352:W1354"/>
    <mergeCell ref="X1367:X1369"/>
    <mergeCell ref="R1363:R1365"/>
    <mergeCell ref="Q1361:Q1362"/>
    <mergeCell ref="X1321:X1323"/>
    <mergeCell ref="X1330:X1332"/>
    <mergeCell ref="X1328:X1329"/>
    <mergeCell ref="X1336:X1338"/>
    <mergeCell ref="Q1339:Q1340"/>
    <mergeCell ref="W1339:W1340"/>
    <mergeCell ref="Q1344:Q1345"/>
    <mergeCell ref="R1330:R1332"/>
    <mergeCell ref="X1307:X1308"/>
    <mergeCell ref="R1307:R1308"/>
    <mergeCell ref="V1328:V1329"/>
    <mergeCell ref="V1307:V1308"/>
    <mergeCell ref="Q1284:Q1285"/>
    <mergeCell ref="W1307:W1308"/>
    <mergeCell ref="Q1315:Q1316"/>
    <mergeCell ref="Q1297:Q1298"/>
    <mergeCell ref="X1333:X1335"/>
    <mergeCell ref="W1321:W1323"/>
    <mergeCell ref="W1336:W1338"/>
    <mergeCell ref="Q1333:Q1335"/>
    <mergeCell ref="Q1321:Q1323"/>
    <mergeCell ref="V1330:V1332"/>
    <mergeCell ref="W1297:W1298"/>
    <mergeCell ref="W1284:W1285"/>
    <mergeCell ref="V1284:V1285"/>
    <mergeCell ref="V1321:V1323"/>
    <mergeCell ref="R1328:R1329"/>
    <mergeCell ref="V1297:V1298"/>
    <mergeCell ref="Y1336:Y1338"/>
    <mergeCell ref="Y1284:Y1285"/>
    <mergeCell ref="R1342:R1343"/>
    <mergeCell ref="Y1339:Y1340"/>
    <mergeCell ref="Y1328:Y1329"/>
    <mergeCell ref="W1471:W1473"/>
    <mergeCell ref="W1328:W1329"/>
    <mergeCell ref="V1339:V1340"/>
    <mergeCell ref="W1441:W1442"/>
    <mergeCell ref="Y1471:Y1473"/>
    <mergeCell ref="W1432:W1433"/>
    <mergeCell ref="Y1432:Y1433"/>
    <mergeCell ref="V1441:V1442"/>
    <mergeCell ref="X1469:X1470"/>
    <mergeCell ref="Y1466:Y1468"/>
    <mergeCell ref="V1460:V1461"/>
    <mergeCell ref="V1454:V1456"/>
    <mergeCell ref="R1415:R1416"/>
    <mergeCell ref="V1432:V1433"/>
    <mergeCell ref="V1417:V1419"/>
    <mergeCell ref="W1413:W1414"/>
    <mergeCell ref="V1361:V1362"/>
    <mergeCell ref="W1359:W1360"/>
    <mergeCell ref="W1422:W1423"/>
    <mergeCell ref="X1411:X1412"/>
    <mergeCell ref="X1284:X1285"/>
    <mergeCell ref="Y1333:Y1335"/>
    <mergeCell ref="Y1342:Y1343"/>
    <mergeCell ref="Y1344:Y1345"/>
    <mergeCell ref="V1333:V1335"/>
    <mergeCell ref="R1336:R1338"/>
    <mergeCell ref="Y1359:Y1360"/>
    <mergeCell ref="J1361:J1362"/>
    <mergeCell ref="J1393:J1394"/>
    <mergeCell ref="J1363:J1365"/>
    <mergeCell ref="J1367:J1369"/>
    <mergeCell ref="X1361:X1362"/>
    <mergeCell ref="X1363:X1365"/>
    <mergeCell ref="X1407:X1410"/>
    <mergeCell ref="Q1420:Q1421"/>
    <mergeCell ref="R1450:R1451"/>
    <mergeCell ref="R1464:R1465"/>
    <mergeCell ref="Y1422:Y1423"/>
    <mergeCell ref="V1466:V1468"/>
    <mergeCell ref="J1388:J1390"/>
    <mergeCell ref="M1441:M1442"/>
    <mergeCell ref="M1454:M1456"/>
    <mergeCell ref="M1466:M1468"/>
    <mergeCell ref="W1417:W1419"/>
    <mergeCell ref="M1464:M1465"/>
    <mergeCell ref="J1441:J1442"/>
    <mergeCell ref="W1420:W1421"/>
    <mergeCell ref="R1422:R1423"/>
    <mergeCell ref="J1398:J1399"/>
    <mergeCell ref="J1411:J1412"/>
    <mergeCell ref="K1411:K1412"/>
    <mergeCell ref="Q1422:Q1423"/>
    <mergeCell ref="J1417:J1419"/>
    <mergeCell ref="K1420:K1421"/>
    <mergeCell ref="X1454:X1456"/>
    <mergeCell ref="J1460:J1461"/>
    <mergeCell ref="R1466:R1468"/>
    <mergeCell ref="R1460:R1461"/>
    <mergeCell ref="M1450:M1451"/>
    <mergeCell ref="K1469:K1470"/>
    <mergeCell ref="K1466:K1468"/>
    <mergeCell ref="K1417:K1419"/>
    <mergeCell ref="K1478:K1479"/>
    <mergeCell ref="J1420:J1421"/>
    <mergeCell ref="J1450:J1451"/>
    <mergeCell ref="J1469:J1470"/>
    <mergeCell ref="Y1391:Y1392"/>
    <mergeCell ref="X1415:X1416"/>
    <mergeCell ref="R1478:R1479"/>
    <mergeCell ref="K1407:K1410"/>
    <mergeCell ref="Z1450:Z1451"/>
    <mergeCell ref="Z1432:Z1433"/>
    <mergeCell ref="Z1441:Z1442"/>
    <mergeCell ref="X1460:X1461"/>
    <mergeCell ref="Y1454:Y1456"/>
    <mergeCell ref="Q1460:Q1461"/>
    <mergeCell ref="Q1417:Q1419"/>
    <mergeCell ref="Z1420:Z1421"/>
    <mergeCell ref="Z1422:Z1423"/>
    <mergeCell ref="V1424:V1426"/>
    <mergeCell ref="R1424:R1426"/>
    <mergeCell ref="V1450:V1451"/>
    <mergeCell ref="K1450:K1451"/>
    <mergeCell ref="K1460:K1461"/>
    <mergeCell ref="V1464:V1465"/>
    <mergeCell ref="Y1464:Y1465"/>
    <mergeCell ref="Y1450:Y1451"/>
    <mergeCell ref="X1424:X1426"/>
    <mergeCell ref="Y1424:Y1426"/>
    <mergeCell ref="Y1441:Y1442"/>
    <mergeCell ref="V1422:V1423"/>
    <mergeCell ref="Y1478:Y1479"/>
    <mergeCell ref="Z1464:Z1465"/>
    <mergeCell ref="W1454:W1456"/>
    <mergeCell ref="Q1466:Q1468"/>
    <mergeCell ref="Q1474:Q1475"/>
    <mergeCell ref="Q1450:Q1451"/>
    <mergeCell ref="X1450:X1451"/>
    <mergeCell ref="Z1471:Z1473"/>
    <mergeCell ref="J1413:J1414"/>
    <mergeCell ref="M1422:M1423"/>
    <mergeCell ref="M1432:M1433"/>
    <mergeCell ref="Z1424:Z1426"/>
    <mergeCell ref="Z1454:Z1456"/>
    <mergeCell ref="K1424:K1426"/>
    <mergeCell ref="J1464:J1465"/>
    <mergeCell ref="Z1460:Z1461"/>
    <mergeCell ref="K1464:K1465"/>
    <mergeCell ref="K1441:K1442"/>
    <mergeCell ref="M1417:M1419"/>
    <mergeCell ref="Q1413:Q1414"/>
    <mergeCell ref="Z1413:Z1414"/>
    <mergeCell ref="Y1469:Y1470"/>
    <mergeCell ref="X1441:X1442"/>
    <mergeCell ref="W1469:W1470"/>
    <mergeCell ref="X1432:X1433"/>
    <mergeCell ref="W1424:W1426"/>
    <mergeCell ref="X1466:X1468"/>
    <mergeCell ref="Q1441:Q1442"/>
    <mergeCell ref="Y1460:Y1461"/>
    <mergeCell ref="Z1466:Z1468"/>
    <mergeCell ref="J1432:J1433"/>
    <mergeCell ref="J1424:J1426"/>
    <mergeCell ref="AA1411:AA1412"/>
    <mergeCell ref="W1415:W1416"/>
    <mergeCell ref="K1413:K1414"/>
    <mergeCell ref="Z1411:Z1412"/>
    <mergeCell ref="X1386:X1387"/>
    <mergeCell ref="X1388:X1390"/>
    <mergeCell ref="Z1415:Z1416"/>
    <mergeCell ref="V1411:V1412"/>
    <mergeCell ref="Q1398:Q1399"/>
    <mergeCell ref="Z1363:Z1365"/>
    <mergeCell ref="K1367:K1369"/>
    <mergeCell ref="K1388:K1390"/>
    <mergeCell ref="Z1367:Z1369"/>
    <mergeCell ref="Q1388:Q1390"/>
    <mergeCell ref="X1393:X1394"/>
    <mergeCell ref="AA1398:AA1399"/>
    <mergeCell ref="AA1415:AA1416"/>
    <mergeCell ref="R1411:R1412"/>
    <mergeCell ref="R1367:R1369"/>
    <mergeCell ref="R1388:R1390"/>
    <mergeCell ref="R1393:R1394"/>
    <mergeCell ref="R1407:R1410"/>
    <mergeCell ref="R1386:R1387"/>
    <mergeCell ref="Z1398:Z1399"/>
    <mergeCell ref="Z1407:Z1410"/>
    <mergeCell ref="V1407:V1410"/>
    <mergeCell ref="W1411:W1412"/>
    <mergeCell ref="Q1411:Q1412"/>
    <mergeCell ref="Q1415:Q1416"/>
    <mergeCell ref="Z1417:Z1419"/>
    <mergeCell ref="Z1352:Z1354"/>
    <mergeCell ref="Z1393:Z1394"/>
    <mergeCell ref="V1388:V1390"/>
    <mergeCell ref="Y1420:Y1421"/>
    <mergeCell ref="X1413:X1414"/>
    <mergeCell ref="V1413:V1414"/>
    <mergeCell ref="Y1388:Y1390"/>
    <mergeCell ref="Y1367:Y1368"/>
    <mergeCell ref="Y1398:Y1399"/>
    <mergeCell ref="X1359:X1360"/>
    <mergeCell ref="Z1356:Z1357"/>
    <mergeCell ref="Z1388:Z1390"/>
    <mergeCell ref="Z1361:Z1362"/>
    <mergeCell ref="V1356:V1357"/>
    <mergeCell ref="W1363:W1365"/>
    <mergeCell ref="Y1363:Y1365"/>
    <mergeCell ref="X1391:X1392"/>
    <mergeCell ref="V1386:V1387"/>
    <mergeCell ref="Y1356:Y1357"/>
    <mergeCell ref="W1361:W1362"/>
    <mergeCell ref="Y1386:Y1387"/>
    <mergeCell ref="X1420:X1421"/>
    <mergeCell ref="V1359:V1360"/>
    <mergeCell ref="V1363:V1365"/>
    <mergeCell ref="Y1407:Y1410"/>
    <mergeCell ref="Y1417:Y1419"/>
    <mergeCell ref="W1407:W1410"/>
    <mergeCell ref="X1417:X1419"/>
    <mergeCell ref="Y1413:Y1414"/>
    <mergeCell ref="Y1415:Y1416"/>
    <mergeCell ref="V1415:V1416"/>
    <mergeCell ref="Y1349:Y1351"/>
    <mergeCell ref="R1413:R1414"/>
    <mergeCell ref="Q1359:Q1360"/>
    <mergeCell ref="Y1352:Y1354"/>
    <mergeCell ref="Y1361:Y1362"/>
    <mergeCell ref="X1352:X1354"/>
    <mergeCell ref="K1352:K1354"/>
    <mergeCell ref="Q1356:Q1357"/>
    <mergeCell ref="M1393:M1394"/>
    <mergeCell ref="K1386:K1387"/>
    <mergeCell ref="V1391:V1392"/>
    <mergeCell ref="Y1393:Y1394"/>
    <mergeCell ref="W1356:W1357"/>
    <mergeCell ref="X1356:X1357"/>
    <mergeCell ref="Y1411:Y1412"/>
    <mergeCell ref="W1367:W1368"/>
    <mergeCell ref="W1386:W1387"/>
    <mergeCell ref="W1391:W1392"/>
    <mergeCell ref="R1391:R1392"/>
    <mergeCell ref="W1393:W1394"/>
    <mergeCell ref="M1407:M1410"/>
    <mergeCell ref="M1356:M1357"/>
    <mergeCell ref="V1393:V1394"/>
    <mergeCell ref="Q1407:Q1410"/>
    <mergeCell ref="X1398:X1399"/>
    <mergeCell ref="W1398:W1399"/>
    <mergeCell ref="W1388:W1390"/>
    <mergeCell ref="M1413:M1414"/>
    <mergeCell ref="M1398:M1399"/>
    <mergeCell ref="K1393:K1394"/>
    <mergeCell ref="V1367:V1369"/>
    <mergeCell ref="W1349:W1351"/>
    <mergeCell ref="H1349:H1351"/>
    <mergeCell ref="H1367:H1369"/>
    <mergeCell ref="I1359:I1360"/>
    <mergeCell ref="K1356:K1357"/>
    <mergeCell ref="M1352:M1354"/>
    <mergeCell ref="M1359:M1360"/>
    <mergeCell ref="M1391:M1392"/>
    <mergeCell ref="M1361:M1362"/>
    <mergeCell ref="Q1307:Q1308"/>
    <mergeCell ref="H1315:H1316"/>
    <mergeCell ref="I1307:I1308"/>
    <mergeCell ref="R1299:R1300"/>
    <mergeCell ref="J1349:J1351"/>
    <mergeCell ref="I1391:I1392"/>
    <mergeCell ref="H1363:H1365"/>
    <mergeCell ref="H1361:H1362"/>
    <mergeCell ref="H1352:H1354"/>
    <mergeCell ref="J1352:J1354"/>
    <mergeCell ref="I1349:I1351"/>
    <mergeCell ref="M1344:M1345"/>
    <mergeCell ref="I1388:I1390"/>
    <mergeCell ref="I1363:I1365"/>
    <mergeCell ref="H1359:H1360"/>
    <mergeCell ref="K1391:K1392"/>
    <mergeCell ref="M1363:M1365"/>
    <mergeCell ref="I1367:I1369"/>
    <mergeCell ref="M1386:M1387"/>
    <mergeCell ref="R1333:R1335"/>
    <mergeCell ref="R1321:R1323"/>
    <mergeCell ref="M1307:M1308"/>
    <mergeCell ref="K1307:K1308"/>
    <mergeCell ref="I1352:I1354"/>
    <mergeCell ref="I1075:I1078"/>
    <mergeCell ref="Q1085:Q1087"/>
    <mergeCell ref="M1123:M1124"/>
    <mergeCell ref="Q1159:Q1160"/>
    <mergeCell ref="K1121:K1122"/>
    <mergeCell ref="K1175:K1176"/>
    <mergeCell ref="K1159:K1160"/>
    <mergeCell ref="Q1168:Q1169"/>
    <mergeCell ref="K1100:K1101"/>
    <mergeCell ref="K1330:K1332"/>
    <mergeCell ref="I1342:I1343"/>
    <mergeCell ref="Q1336:Q1338"/>
    <mergeCell ref="Q1299:Q1300"/>
    <mergeCell ref="Q1229:Q1231"/>
    <mergeCell ref="Q1232:Q1233"/>
    <mergeCell ref="M1229:M1231"/>
    <mergeCell ref="K1168:K1169"/>
    <mergeCell ref="J1123:J1124"/>
    <mergeCell ref="M1280:M1281"/>
    <mergeCell ref="M1204:M1205"/>
    <mergeCell ref="M1168:M1169"/>
    <mergeCell ref="K1299:K1300"/>
    <mergeCell ref="M1159:M1160"/>
    <mergeCell ref="J1159:J1160"/>
    <mergeCell ref="M1173:M1174"/>
    <mergeCell ref="Q1156:Q1158"/>
    <mergeCell ref="Q1100:Q1101"/>
    <mergeCell ref="I1336:I1338"/>
    <mergeCell ref="J1333:J1335"/>
    <mergeCell ref="M1330:M1332"/>
    <mergeCell ref="J1156:J1158"/>
    <mergeCell ref="J1128:J1130"/>
    <mergeCell ref="G1352:G1354"/>
    <mergeCell ref="M1339:M1340"/>
    <mergeCell ref="M1269:M1270"/>
    <mergeCell ref="M1297:M1298"/>
    <mergeCell ref="I1315:I1316"/>
    <mergeCell ref="K1315:K1316"/>
    <mergeCell ref="I1333:I1335"/>
    <mergeCell ref="I1339:I1340"/>
    <mergeCell ref="K1336:K1338"/>
    <mergeCell ref="I1269:I1270"/>
    <mergeCell ref="H1269:H1270"/>
    <mergeCell ref="F1336:F1338"/>
    <mergeCell ref="R1075:R1078"/>
    <mergeCell ref="M1075:M1078"/>
    <mergeCell ref="K1080:K1082"/>
    <mergeCell ref="K1085:K1087"/>
    <mergeCell ref="J1269:J1270"/>
    <mergeCell ref="K1349:K1351"/>
    <mergeCell ref="H1266:H1267"/>
    <mergeCell ref="J1264:J1265"/>
    <mergeCell ref="H1284:H1285"/>
    <mergeCell ref="F1344:F1345"/>
    <mergeCell ref="Q1280:Q1281"/>
    <mergeCell ref="H1339:H1340"/>
    <mergeCell ref="H1344:H1345"/>
    <mergeCell ref="I1344:I1345"/>
    <mergeCell ref="M1349:M1351"/>
    <mergeCell ref="K1344:K1345"/>
    <mergeCell ref="G1284:G1285"/>
    <mergeCell ref="I1123:I1124"/>
    <mergeCell ref="J1336:J1338"/>
    <mergeCell ref="I1264:I1265"/>
    <mergeCell ref="K1321:K1323"/>
    <mergeCell ref="M1315:M1316"/>
    <mergeCell ref="I1266:I1267"/>
    <mergeCell ref="M1264:M1265"/>
    <mergeCell ref="N1264:N1265"/>
    <mergeCell ref="M1284:M1285"/>
    <mergeCell ref="K1284:K1285"/>
    <mergeCell ref="J1284:J1285"/>
    <mergeCell ref="M1333:M1335"/>
    <mergeCell ref="Q1330:Q1332"/>
    <mergeCell ref="K1333:K1335"/>
    <mergeCell ref="Q1328:Q1329"/>
    <mergeCell ref="M1328:M1329"/>
    <mergeCell ref="K1266:K1267"/>
    <mergeCell ref="J1297:J1298"/>
    <mergeCell ref="Q1264:Q1265"/>
    <mergeCell ref="Q1269:Q1270"/>
    <mergeCell ref="M1321:M1323"/>
    <mergeCell ref="G1269:G1270"/>
    <mergeCell ref="H1330:H1332"/>
    <mergeCell ref="G1266:G1267"/>
    <mergeCell ref="G1264:G1265"/>
    <mergeCell ref="J1229:J1231"/>
    <mergeCell ref="M1232:M1233"/>
    <mergeCell ref="K1232:K1233"/>
    <mergeCell ref="I1232:I1233"/>
    <mergeCell ref="H1307:H1308"/>
    <mergeCell ref="F1280:F1281"/>
    <mergeCell ref="G1280:G1281"/>
    <mergeCell ref="J1091:J1093"/>
    <mergeCell ref="J1121:J1122"/>
    <mergeCell ref="I1080:I1082"/>
    <mergeCell ref="J1168:J1169"/>
    <mergeCell ref="M1031:M1033"/>
    <mergeCell ref="M1041:M1042"/>
    <mergeCell ref="M1034:M1035"/>
    <mergeCell ref="H1067:H1068"/>
    <mergeCell ref="G1072:G1074"/>
    <mergeCell ref="H1091:H1093"/>
    <mergeCell ref="F1123:F1124"/>
    <mergeCell ref="G1173:G1174"/>
    <mergeCell ref="F1159:F1160"/>
    <mergeCell ref="G1123:G1124"/>
    <mergeCell ref="F1269:F1270"/>
    <mergeCell ref="J1280:J1281"/>
    <mergeCell ref="F1284:F1285"/>
    <mergeCell ref="M1091:M1093"/>
    <mergeCell ref="H1070:H1071"/>
    <mergeCell ref="J1330:J1332"/>
    <mergeCell ref="K1328:K1329"/>
    <mergeCell ref="I1067:I1068"/>
    <mergeCell ref="J1043:J1044"/>
    <mergeCell ref="J1036:J1037"/>
    <mergeCell ref="J1067:J1068"/>
    <mergeCell ref="G1023:G1024"/>
    <mergeCell ref="H1072:H1074"/>
    <mergeCell ref="G1028:G1030"/>
    <mergeCell ref="E1028:E1030"/>
    <mergeCell ref="J1045:J1046"/>
    <mergeCell ref="H1038:H1040"/>
    <mergeCell ref="J1028:J1030"/>
    <mergeCell ref="I1031:I1033"/>
    <mergeCell ref="H1031:H1033"/>
    <mergeCell ref="I1028:I1030"/>
    <mergeCell ref="I1043:I1044"/>
    <mergeCell ref="F1041:F1042"/>
    <mergeCell ref="G1041:G1042"/>
    <mergeCell ref="H1043:H1044"/>
    <mergeCell ref="I1045:I1046"/>
    <mergeCell ref="I1072:I1074"/>
    <mergeCell ref="I1070:I1071"/>
    <mergeCell ref="E1067:E1068"/>
    <mergeCell ref="J1034:J1035"/>
    <mergeCell ref="F1038:F1040"/>
    <mergeCell ref="H1023:H1024"/>
    <mergeCell ref="H1036:H1037"/>
    <mergeCell ref="F1043:F1044"/>
    <mergeCell ref="I1038:I1040"/>
    <mergeCell ref="H1028:H1030"/>
    <mergeCell ref="H1045:H1046"/>
    <mergeCell ref="J1072:J1074"/>
    <mergeCell ref="J1031:J1033"/>
    <mergeCell ref="E1025:E1027"/>
    <mergeCell ref="I1036:I1037"/>
    <mergeCell ref="E1036:E1037"/>
    <mergeCell ref="E1031:E1033"/>
    <mergeCell ref="G1034:G1035"/>
    <mergeCell ref="I1021:I1022"/>
    <mergeCell ref="I1014:I1016"/>
    <mergeCell ref="E980:E982"/>
    <mergeCell ref="G976:G977"/>
    <mergeCell ref="G983:G984"/>
    <mergeCell ref="H978:H979"/>
    <mergeCell ref="D980:D982"/>
    <mergeCell ref="D1025:D1027"/>
    <mergeCell ref="F988:F990"/>
    <mergeCell ref="D988:D990"/>
    <mergeCell ref="G991:G993"/>
    <mergeCell ref="D976:D977"/>
    <mergeCell ref="H1002:H1004"/>
    <mergeCell ref="G1017:G1018"/>
    <mergeCell ref="E983:E984"/>
    <mergeCell ref="H1025:H1027"/>
    <mergeCell ref="E1017:E1018"/>
    <mergeCell ref="E1008:E1010"/>
    <mergeCell ref="E1021:E1022"/>
    <mergeCell ref="E1019:E1020"/>
    <mergeCell ref="I1017:I1018"/>
    <mergeCell ref="G996:G998"/>
    <mergeCell ref="D991:D993"/>
    <mergeCell ref="I1005:I1007"/>
    <mergeCell ref="G994:G995"/>
    <mergeCell ref="H991:H993"/>
    <mergeCell ref="I1025:I1027"/>
    <mergeCell ref="F1034:F1035"/>
    <mergeCell ref="I1023:I1024"/>
    <mergeCell ref="F1028:F1030"/>
    <mergeCell ref="J1023:J1024"/>
    <mergeCell ref="J983:J984"/>
    <mergeCell ref="G1025:G1027"/>
    <mergeCell ref="I999:I1001"/>
    <mergeCell ref="I1011:I1013"/>
    <mergeCell ref="G1036:G1037"/>
    <mergeCell ref="H1034:H1035"/>
    <mergeCell ref="I1034:I1035"/>
    <mergeCell ref="G1031:G1033"/>
    <mergeCell ref="G1011:G1013"/>
    <mergeCell ref="H973:H975"/>
    <mergeCell ref="F980:F982"/>
    <mergeCell ref="J1005:J1007"/>
    <mergeCell ref="G985:G987"/>
    <mergeCell ref="G1014:G1016"/>
    <mergeCell ref="I994:I995"/>
    <mergeCell ref="J988:J990"/>
    <mergeCell ref="J1014:J1016"/>
    <mergeCell ref="I991:I993"/>
    <mergeCell ref="I976:I977"/>
    <mergeCell ref="G1008:G1010"/>
    <mergeCell ref="J976:J977"/>
    <mergeCell ref="J1021:J1022"/>
    <mergeCell ref="J1011:J1013"/>
    <mergeCell ref="J994:J995"/>
    <mergeCell ref="J996:J998"/>
    <mergeCell ref="I1002:I1004"/>
    <mergeCell ref="J1002:J1004"/>
    <mergeCell ref="J999:J1001"/>
    <mergeCell ref="G912:G913"/>
    <mergeCell ref="C924:C925"/>
    <mergeCell ref="D929:D931"/>
    <mergeCell ref="C933:C934"/>
    <mergeCell ref="G933:G934"/>
    <mergeCell ref="C897:C899"/>
    <mergeCell ref="D880:D881"/>
    <mergeCell ref="F880:F881"/>
    <mergeCell ref="E889:E890"/>
    <mergeCell ref="C891:C893"/>
    <mergeCell ref="F908:F909"/>
    <mergeCell ref="D910:D911"/>
    <mergeCell ref="F1023:F1024"/>
    <mergeCell ref="F1017:F1018"/>
    <mergeCell ref="H1021:H1022"/>
    <mergeCell ref="G1021:G1022"/>
    <mergeCell ref="H1005:H1007"/>
    <mergeCell ref="H1008:H1010"/>
    <mergeCell ref="H900:H901"/>
    <mergeCell ref="H908:H909"/>
    <mergeCell ref="H894:H896"/>
    <mergeCell ref="H916:H917"/>
    <mergeCell ref="H910:H911"/>
    <mergeCell ref="H905:H907"/>
    <mergeCell ref="H957:H959"/>
    <mergeCell ref="H955:H956"/>
    <mergeCell ref="H967:H969"/>
    <mergeCell ref="H965:H966"/>
    <mergeCell ref="G902:G904"/>
    <mergeCell ref="D894:D896"/>
    <mergeCell ref="F894:F896"/>
    <mergeCell ref="G900:G901"/>
    <mergeCell ref="B933:B934"/>
    <mergeCell ref="D933:D934"/>
    <mergeCell ref="G916:G917"/>
    <mergeCell ref="G910:G911"/>
    <mergeCell ref="B869:B871"/>
    <mergeCell ref="D875:D877"/>
    <mergeCell ref="B875:B877"/>
    <mergeCell ref="C872:C874"/>
    <mergeCell ref="C880:C881"/>
    <mergeCell ref="D885:D886"/>
    <mergeCell ref="B872:B874"/>
    <mergeCell ref="C869:C871"/>
    <mergeCell ref="D869:D871"/>
    <mergeCell ref="E869:E871"/>
    <mergeCell ref="G882:G884"/>
    <mergeCell ref="B885:B886"/>
    <mergeCell ref="B880:B881"/>
    <mergeCell ref="G875:G877"/>
    <mergeCell ref="E875:E877"/>
    <mergeCell ref="G878:G879"/>
    <mergeCell ref="C900:C901"/>
    <mergeCell ref="E900:E901"/>
    <mergeCell ref="C910:C911"/>
    <mergeCell ref="F882:F884"/>
    <mergeCell ref="E924:E925"/>
    <mergeCell ref="E918:E919"/>
    <mergeCell ref="F933:F934"/>
    <mergeCell ref="G920:G921"/>
    <mergeCell ref="F889:F890"/>
    <mergeCell ref="C887:C888"/>
    <mergeCell ref="G887:G888"/>
    <mergeCell ref="B878:B879"/>
    <mergeCell ref="G894:G896"/>
    <mergeCell ref="C902:C904"/>
    <mergeCell ref="D908:D909"/>
    <mergeCell ref="C875:C877"/>
    <mergeCell ref="D878:D879"/>
    <mergeCell ref="F878:F879"/>
    <mergeCell ref="D900:D901"/>
    <mergeCell ref="C889:C890"/>
    <mergeCell ref="F891:F893"/>
    <mergeCell ref="E887:E888"/>
    <mergeCell ref="D889:D890"/>
    <mergeCell ref="D887:D888"/>
    <mergeCell ref="C878:C879"/>
    <mergeCell ref="E894:E896"/>
    <mergeCell ref="F875:F877"/>
    <mergeCell ref="G880:G881"/>
    <mergeCell ref="D897:D899"/>
    <mergeCell ref="E905:E907"/>
    <mergeCell ref="E908:E909"/>
    <mergeCell ref="E882:E884"/>
    <mergeCell ref="C882:C884"/>
    <mergeCell ref="C885:C886"/>
    <mergeCell ref="D882:D884"/>
    <mergeCell ref="D905:D907"/>
    <mergeCell ref="F900:F901"/>
    <mergeCell ref="C908:C909"/>
    <mergeCell ref="D902:D904"/>
    <mergeCell ref="F902:F904"/>
    <mergeCell ref="E880:E881"/>
    <mergeCell ref="B823:B824"/>
    <mergeCell ref="B827:B828"/>
    <mergeCell ref="F838:F839"/>
    <mergeCell ref="E827:E828"/>
    <mergeCell ref="C818:C820"/>
    <mergeCell ref="E846:E847"/>
    <mergeCell ref="F860:F861"/>
    <mergeCell ref="F857:F859"/>
    <mergeCell ref="C851:C853"/>
    <mergeCell ref="E851:E853"/>
    <mergeCell ref="G865:G866"/>
    <mergeCell ref="D851:D853"/>
    <mergeCell ref="G854:G856"/>
    <mergeCell ref="G862:G864"/>
    <mergeCell ref="G860:G861"/>
    <mergeCell ref="C862:C864"/>
    <mergeCell ref="D862:D864"/>
    <mergeCell ref="G851:G853"/>
    <mergeCell ref="B840:B842"/>
    <mergeCell ref="F827:F828"/>
    <mergeCell ref="F849:F850"/>
    <mergeCell ref="C854:C856"/>
    <mergeCell ref="G857:G859"/>
    <mergeCell ref="E862:E864"/>
    <mergeCell ref="C860:C861"/>
    <mergeCell ref="E860:E861"/>
    <mergeCell ref="F862:F864"/>
    <mergeCell ref="G843:G844"/>
    <mergeCell ref="B851:B853"/>
    <mergeCell ref="B809:B811"/>
    <mergeCell ref="B812:B813"/>
    <mergeCell ref="C814:C815"/>
    <mergeCell ref="D814:D815"/>
    <mergeCell ref="D823:D824"/>
    <mergeCell ref="D840:D842"/>
    <mergeCell ref="F807:F808"/>
    <mergeCell ref="C823:C824"/>
    <mergeCell ref="C840:C842"/>
    <mergeCell ref="D849:D850"/>
    <mergeCell ref="F865:F866"/>
    <mergeCell ref="G849:G850"/>
    <mergeCell ref="D865:D866"/>
    <mergeCell ref="E857:E859"/>
    <mergeCell ref="D857:D859"/>
    <mergeCell ref="D860:D861"/>
    <mergeCell ref="C865:C866"/>
    <mergeCell ref="C812:C813"/>
    <mergeCell ref="E816:E817"/>
    <mergeCell ref="B843:B844"/>
    <mergeCell ref="C816:C817"/>
    <mergeCell ref="E865:E866"/>
    <mergeCell ref="F854:F856"/>
    <mergeCell ref="B818:B820"/>
    <mergeCell ref="B838:B839"/>
    <mergeCell ref="C838:C839"/>
    <mergeCell ref="D838:D839"/>
    <mergeCell ref="B854:B856"/>
    <mergeCell ref="B846:B847"/>
    <mergeCell ref="C849:C850"/>
    <mergeCell ref="C827:C828"/>
    <mergeCell ref="D846:D847"/>
    <mergeCell ref="G814:G815"/>
    <mergeCell ref="F843:F844"/>
    <mergeCell ref="F816:F817"/>
    <mergeCell ref="G827:G828"/>
    <mergeCell ref="F840:F842"/>
    <mergeCell ref="G807:G808"/>
    <mergeCell ref="E840:E842"/>
    <mergeCell ref="G838:G839"/>
    <mergeCell ref="G818:G820"/>
    <mergeCell ref="G809:G811"/>
    <mergeCell ref="F809:F811"/>
    <mergeCell ref="E810:E811"/>
    <mergeCell ref="F812:F813"/>
    <mergeCell ref="D854:D856"/>
    <mergeCell ref="C843:C844"/>
    <mergeCell ref="D818:D820"/>
    <mergeCell ref="F846:F847"/>
    <mergeCell ref="D809:D811"/>
    <mergeCell ref="G840:G842"/>
    <mergeCell ref="F818:F820"/>
    <mergeCell ref="E818:E820"/>
    <mergeCell ref="C809:C811"/>
    <mergeCell ref="D843:D844"/>
    <mergeCell ref="C807:C808"/>
    <mergeCell ref="E823:E824"/>
    <mergeCell ref="G823:G824"/>
    <mergeCell ref="E854:E856"/>
    <mergeCell ref="E849:E850"/>
    <mergeCell ref="F851:F853"/>
    <mergeCell ref="F823:F824"/>
    <mergeCell ref="E843:E844"/>
    <mergeCell ref="C846:C847"/>
    <mergeCell ref="B756:B757"/>
    <mergeCell ref="D807:D808"/>
    <mergeCell ref="B807:B808"/>
    <mergeCell ref="B797:B798"/>
    <mergeCell ref="B789:B791"/>
    <mergeCell ref="F800:F801"/>
    <mergeCell ref="B794:B796"/>
    <mergeCell ref="C794:C796"/>
    <mergeCell ref="F797:F798"/>
    <mergeCell ref="D786:D788"/>
    <mergeCell ref="D804:D806"/>
    <mergeCell ref="G804:G806"/>
    <mergeCell ref="E792:E793"/>
    <mergeCell ref="B778:B780"/>
    <mergeCell ref="D789:D791"/>
    <mergeCell ref="G816:G817"/>
    <mergeCell ref="D797:D798"/>
    <mergeCell ref="F814:F815"/>
    <mergeCell ref="E807:E808"/>
    <mergeCell ref="D800:D801"/>
    <mergeCell ref="D812:D813"/>
    <mergeCell ref="F804:F806"/>
    <mergeCell ref="G781:G783"/>
    <mergeCell ref="E812:E813"/>
    <mergeCell ref="D816:D817"/>
    <mergeCell ref="B816:B817"/>
    <mergeCell ref="B814:B815"/>
    <mergeCell ref="E789:E791"/>
    <mergeCell ref="E814:E815"/>
    <mergeCell ref="C797:C798"/>
    <mergeCell ref="D794:D796"/>
    <mergeCell ref="G812:G813"/>
    <mergeCell ref="E804:E806"/>
    <mergeCell ref="B784:B785"/>
    <mergeCell ref="F786:F788"/>
    <mergeCell ref="C784:C785"/>
    <mergeCell ref="C781:C783"/>
    <mergeCell ref="C789:C791"/>
    <mergeCell ref="B792:B793"/>
    <mergeCell ref="B804:B806"/>
    <mergeCell ref="D792:D793"/>
    <mergeCell ref="C800:C801"/>
    <mergeCell ref="B786:B788"/>
    <mergeCell ref="D784:D785"/>
    <mergeCell ref="E784:E785"/>
    <mergeCell ref="B800:B801"/>
    <mergeCell ref="E797:E798"/>
    <mergeCell ref="E781:E783"/>
    <mergeCell ref="F781:F783"/>
    <mergeCell ref="C804:C806"/>
    <mergeCell ref="D781:D783"/>
    <mergeCell ref="B781:B783"/>
    <mergeCell ref="C786:C788"/>
    <mergeCell ref="C792:C793"/>
    <mergeCell ref="F789:F791"/>
    <mergeCell ref="F794:F796"/>
    <mergeCell ref="B712:B713"/>
    <mergeCell ref="B716:B717"/>
    <mergeCell ref="B704:B706"/>
    <mergeCell ref="C718:C719"/>
    <mergeCell ref="C716:C717"/>
    <mergeCell ref="D748:D750"/>
    <mergeCell ref="B395:B396"/>
    <mergeCell ref="B590:B592"/>
    <mergeCell ref="B571:B573"/>
    <mergeCell ref="B586:B587"/>
    <mergeCell ref="B746:B747"/>
    <mergeCell ref="C748:C750"/>
    <mergeCell ref="C754:C755"/>
    <mergeCell ref="C746:C747"/>
    <mergeCell ref="C578:C579"/>
    <mergeCell ref="D578:D579"/>
    <mergeCell ref="D707:D708"/>
    <mergeCell ref="D701:D703"/>
    <mergeCell ref="C689:C690"/>
    <mergeCell ref="D622:D623"/>
    <mergeCell ref="D704:D706"/>
    <mergeCell ref="B689:B690"/>
    <mergeCell ref="C699:C700"/>
    <mergeCell ref="B714:B715"/>
    <mergeCell ref="B648:B650"/>
    <mergeCell ref="B697:B698"/>
    <mergeCell ref="B751:B753"/>
    <mergeCell ref="D699:D700"/>
    <mergeCell ref="C707:C708"/>
    <mergeCell ref="C596:C598"/>
    <mergeCell ref="C590:C592"/>
    <mergeCell ref="B508:B509"/>
    <mergeCell ref="C540:C541"/>
    <mergeCell ref="D528:D529"/>
    <mergeCell ref="E516:E518"/>
    <mergeCell ref="E307:E308"/>
    <mergeCell ref="E311:E312"/>
    <mergeCell ref="D309:D310"/>
    <mergeCell ref="C778:C780"/>
    <mergeCell ref="C170:C171"/>
    <mergeCell ref="D170:D171"/>
    <mergeCell ref="D303:D304"/>
    <mergeCell ref="D362:D363"/>
    <mergeCell ref="D391:D394"/>
    <mergeCell ref="C513:C515"/>
    <mergeCell ref="D513:D515"/>
    <mergeCell ref="C732:C733"/>
    <mergeCell ref="B734:B736"/>
    <mergeCell ref="D714:D715"/>
    <mergeCell ref="D720:D721"/>
    <mergeCell ref="B707:B708"/>
    <mergeCell ref="D686:D688"/>
    <mergeCell ref="D670:D671"/>
    <mergeCell ref="B630:B631"/>
    <mergeCell ref="B566:B567"/>
    <mergeCell ref="B578:B579"/>
    <mergeCell ref="C290:C291"/>
    <mergeCell ref="C309:C310"/>
    <mergeCell ref="B754:B755"/>
    <mergeCell ref="C739:C740"/>
    <mergeCell ref="C751:C753"/>
    <mergeCell ref="D712:D713"/>
    <mergeCell ref="B709:B711"/>
    <mergeCell ref="B463:B464"/>
    <mergeCell ref="D535:D536"/>
    <mergeCell ref="C168:C169"/>
    <mergeCell ref="C112:C114"/>
    <mergeCell ref="C166:C167"/>
    <mergeCell ref="D487:D488"/>
    <mergeCell ref="D508:D509"/>
    <mergeCell ref="D537:D538"/>
    <mergeCell ref="C508:C509"/>
    <mergeCell ref="F513:F515"/>
    <mergeCell ref="C299:C300"/>
    <mergeCell ref="B397:B399"/>
    <mergeCell ref="C391:C394"/>
    <mergeCell ref="E168:E169"/>
    <mergeCell ref="E124:E125"/>
    <mergeCell ref="D122:D123"/>
    <mergeCell ref="F463:F464"/>
    <mergeCell ref="D311:D312"/>
    <mergeCell ref="C311:C312"/>
    <mergeCell ref="C356:C357"/>
    <mergeCell ref="C352:C353"/>
    <mergeCell ref="D352:D353"/>
    <mergeCell ref="C303:C304"/>
    <mergeCell ref="E350:E351"/>
    <mergeCell ref="F356:F357"/>
    <mergeCell ref="E309:E310"/>
    <mergeCell ref="D440:D442"/>
    <mergeCell ref="C471:C472"/>
    <mergeCell ref="B403:B404"/>
    <mergeCell ref="B440:B442"/>
    <mergeCell ref="D236:D237"/>
    <mergeCell ref="F537:F538"/>
    <mergeCell ref="F354:F355"/>
    <mergeCell ref="B30:B32"/>
    <mergeCell ref="B92:B94"/>
    <mergeCell ref="B120:B121"/>
    <mergeCell ref="B122:B123"/>
    <mergeCell ref="B124:B125"/>
    <mergeCell ref="B158:B159"/>
    <mergeCell ref="B166:B167"/>
    <mergeCell ref="B168:B169"/>
    <mergeCell ref="B307:B308"/>
    <mergeCell ref="B309:B310"/>
    <mergeCell ref="B311:B312"/>
    <mergeCell ref="B331:B332"/>
    <mergeCell ref="B326:B327"/>
    <mergeCell ref="B341:B342"/>
    <mergeCell ref="B350:B351"/>
    <mergeCell ref="B352:B353"/>
    <mergeCell ref="B170:B171"/>
    <mergeCell ref="B112:B114"/>
    <mergeCell ref="B135:B137"/>
    <mergeCell ref="B239:B240"/>
    <mergeCell ref="B290:B291"/>
    <mergeCell ref="B301:B302"/>
    <mergeCell ref="B226:B227"/>
    <mergeCell ref="B236:B237"/>
    <mergeCell ref="B299:B300"/>
    <mergeCell ref="B303:B304"/>
    <mergeCell ref="B622:B623"/>
    <mergeCell ref="F686:F688"/>
    <mergeCell ref="B568:B570"/>
    <mergeCell ref="C630:C631"/>
    <mergeCell ref="D607:D608"/>
    <mergeCell ref="D544:D545"/>
    <mergeCell ref="D571:D573"/>
    <mergeCell ref="C522:C523"/>
    <mergeCell ref="C487:C488"/>
    <mergeCell ref="B522:B523"/>
    <mergeCell ref="B471:B472"/>
    <mergeCell ref="C558:C561"/>
    <mergeCell ref="C528:C529"/>
    <mergeCell ref="E686:E688"/>
    <mergeCell ref="D586:D587"/>
    <mergeCell ref="F568:F570"/>
    <mergeCell ref="E568:E570"/>
    <mergeCell ref="E537:E538"/>
    <mergeCell ref="C586:C587"/>
    <mergeCell ref="E683:E685"/>
    <mergeCell ref="C566:C567"/>
    <mergeCell ref="C562:C565"/>
    <mergeCell ref="D542:D543"/>
    <mergeCell ref="B535:B536"/>
    <mergeCell ref="B537:B538"/>
    <mergeCell ref="B513:B515"/>
    <mergeCell ref="B516:B518"/>
    <mergeCell ref="C542:C543"/>
    <mergeCell ref="B540:B541"/>
    <mergeCell ref="B487:B488"/>
    <mergeCell ref="B528:B529"/>
    <mergeCell ref="C535:C536"/>
    <mergeCell ref="D630:D631"/>
    <mergeCell ref="D628:D629"/>
    <mergeCell ref="F566:F567"/>
    <mergeCell ref="C609:C610"/>
    <mergeCell ref="E670:E671"/>
    <mergeCell ref="E636:E638"/>
    <mergeCell ref="C628:C629"/>
    <mergeCell ref="C648:C650"/>
    <mergeCell ref="F607:F608"/>
    <mergeCell ref="F596:F598"/>
    <mergeCell ref="D590:D592"/>
    <mergeCell ref="C568:C570"/>
    <mergeCell ref="F586:F587"/>
    <mergeCell ref="D632:D634"/>
    <mergeCell ref="D568:D570"/>
    <mergeCell ref="C602:C604"/>
    <mergeCell ref="C584:C585"/>
    <mergeCell ref="E596:E598"/>
    <mergeCell ref="E590:E592"/>
    <mergeCell ref="D609:D610"/>
    <mergeCell ref="C611:C612"/>
    <mergeCell ref="E618:E621"/>
    <mergeCell ref="C670:C671"/>
    <mergeCell ref="E613:E614"/>
    <mergeCell ref="E566:E567"/>
    <mergeCell ref="E630:E631"/>
    <mergeCell ref="D618:D621"/>
    <mergeCell ref="E609:E610"/>
    <mergeCell ref="E602:E604"/>
    <mergeCell ref="F609:F610"/>
    <mergeCell ref="F602:F604"/>
    <mergeCell ref="E611:E612"/>
    <mergeCell ref="D540:D541"/>
    <mergeCell ref="D566:D567"/>
    <mergeCell ref="E487:E488"/>
    <mergeCell ref="E471:E472"/>
    <mergeCell ref="C544:C545"/>
    <mergeCell ref="E508:E509"/>
    <mergeCell ref="G508:G509"/>
    <mergeCell ref="F331:F332"/>
    <mergeCell ref="C362:C363"/>
    <mergeCell ref="C440:C442"/>
    <mergeCell ref="F395:F396"/>
    <mergeCell ref="E463:E464"/>
    <mergeCell ref="E400:E401"/>
    <mergeCell ref="B544:B545"/>
    <mergeCell ref="E362:E363"/>
    <mergeCell ref="F397:F399"/>
    <mergeCell ref="E391:E394"/>
    <mergeCell ref="E403:E404"/>
    <mergeCell ref="D400:D401"/>
    <mergeCell ref="F440:F442"/>
    <mergeCell ref="D562:D565"/>
    <mergeCell ref="D354:D355"/>
    <mergeCell ref="C397:C399"/>
    <mergeCell ref="E440:E442"/>
    <mergeCell ref="C403:C404"/>
    <mergeCell ref="C463:C464"/>
    <mergeCell ref="C395:C396"/>
    <mergeCell ref="D356:D357"/>
    <mergeCell ref="D395:D396"/>
    <mergeCell ref="D516:D518"/>
    <mergeCell ref="E513:E515"/>
    <mergeCell ref="B391:B394"/>
    <mergeCell ref="B542:B543"/>
    <mergeCell ref="F299:F300"/>
    <mergeCell ref="D397:D399"/>
    <mergeCell ref="D403:D404"/>
    <mergeCell ref="D463:D464"/>
    <mergeCell ref="C354:C355"/>
    <mergeCell ref="F391:F394"/>
    <mergeCell ref="G403:G404"/>
    <mergeCell ref="G395:G396"/>
    <mergeCell ref="G471:G472"/>
    <mergeCell ref="G487:G488"/>
    <mergeCell ref="G528:G529"/>
    <mergeCell ref="G362:G363"/>
    <mergeCell ref="D331:D332"/>
    <mergeCell ref="D350:D351"/>
    <mergeCell ref="B354:B355"/>
    <mergeCell ref="B400:B401"/>
    <mergeCell ref="C307:C308"/>
    <mergeCell ref="C400:C401"/>
    <mergeCell ref="C326:C327"/>
    <mergeCell ref="D326:D327"/>
    <mergeCell ref="C341:C342"/>
    <mergeCell ref="D341:D342"/>
    <mergeCell ref="B356:B357"/>
    <mergeCell ref="B362:B363"/>
    <mergeCell ref="F471:F472"/>
    <mergeCell ref="G397:G399"/>
    <mergeCell ref="G513:G515"/>
    <mergeCell ref="F487:F488"/>
    <mergeCell ref="C537:C538"/>
    <mergeCell ref="E299:E300"/>
    <mergeCell ref="E301:E302"/>
    <mergeCell ref="B691:B692"/>
    <mergeCell ref="I613:I614"/>
    <mergeCell ref="H611:H612"/>
    <mergeCell ref="G609:G610"/>
    <mergeCell ref="I611:I612"/>
    <mergeCell ref="F516:F518"/>
    <mergeCell ref="F540:F541"/>
    <mergeCell ref="E395:E396"/>
    <mergeCell ref="E397:E399"/>
    <mergeCell ref="F362:F363"/>
    <mergeCell ref="F309:F310"/>
    <mergeCell ref="C331:C332"/>
    <mergeCell ref="B558:B561"/>
    <mergeCell ref="B562:B565"/>
    <mergeCell ref="B584:B585"/>
    <mergeCell ref="E542:E543"/>
    <mergeCell ref="E544:E545"/>
    <mergeCell ref="E562:E565"/>
    <mergeCell ref="G544:G545"/>
    <mergeCell ref="G558:G561"/>
    <mergeCell ref="G566:G567"/>
    <mergeCell ref="F584:F585"/>
    <mergeCell ref="E578:E579"/>
    <mergeCell ref="D558:D561"/>
    <mergeCell ref="E571:E573"/>
    <mergeCell ref="G571:G573"/>
    <mergeCell ref="G542:G543"/>
    <mergeCell ref="F542:F543"/>
    <mergeCell ref="F578:F579"/>
    <mergeCell ref="C571:C573"/>
    <mergeCell ref="F508:F509"/>
    <mergeCell ref="C683:C685"/>
    <mergeCell ref="B628:B629"/>
    <mergeCell ref="C701:C703"/>
    <mergeCell ref="C697:C698"/>
    <mergeCell ref="C636:C638"/>
    <mergeCell ref="B670:B671"/>
    <mergeCell ref="E628:E629"/>
    <mergeCell ref="B632:B634"/>
    <mergeCell ref="C632:C634"/>
    <mergeCell ref="D648:D650"/>
    <mergeCell ref="E648:E650"/>
    <mergeCell ref="F670:F671"/>
    <mergeCell ref="G632:G634"/>
    <mergeCell ref="H609:H610"/>
    <mergeCell ref="B596:B598"/>
    <mergeCell ref="C613:C614"/>
    <mergeCell ref="D602:D604"/>
    <mergeCell ref="D611:D612"/>
    <mergeCell ref="E699:E700"/>
    <mergeCell ref="G701:G703"/>
    <mergeCell ref="B618:B621"/>
    <mergeCell ref="C618:C621"/>
    <mergeCell ref="B609:B610"/>
    <mergeCell ref="D613:D614"/>
    <mergeCell ref="C622:C623"/>
    <mergeCell ref="F618:F621"/>
    <mergeCell ref="H613:H614"/>
    <mergeCell ref="G613:G614"/>
    <mergeCell ref="E701:E703"/>
    <mergeCell ref="F699:F700"/>
    <mergeCell ref="C691:C692"/>
    <mergeCell ref="E632:E634"/>
    <mergeCell ref="H683:H685"/>
    <mergeCell ref="B729:B731"/>
    <mergeCell ref="B718:B719"/>
    <mergeCell ref="F697:F698"/>
    <mergeCell ref="D691:D692"/>
    <mergeCell ref="D697:D698"/>
    <mergeCell ref="H686:H688"/>
    <mergeCell ref="H712:H713"/>
    <mergeCell ref="G725:G726"/>
    <mergeCell ref="F712:F713"/>
    <mergeCell ref="G689:G690"/>
    <mergeCell ref="H716:H717"/>
    <mergeCell ref="D584:D585"/>
    <mergeCell ref="B636:B638"/>
    <mergeCell ref="B607:B608"/>
    <mergeCell ref="C607:C608"/>
    <mergeCell ref="B686:B688"/>
    <mergeCell ref="D683:D685"/>
    <mergeCell ref="E607:E608"/>
    <mergeCell ref="D596:D598"/>
    <mergeCell ref="B602:B604"/>
    <mergeCell ref="B683:B685"/>
    <mergeCell ref="B701:B703"/>
    <mergeCell ref="D722:D724"/>
    <mergeCell ref="B725:B726"/>
    <mergeCell ref="D689:D690"/>
    <mergeCell ref="E689:E690"/>
    <mergeCell ref="B699:B700"/>
    <mergeCell ref="C709:C711"/>
    <mergeCell ref="C725:C726"/>
    <mergeCell ref="B611:B612"/>
    <mergeCell ref="B613:B614"/>
    <mergeCell ref="C686:C688"/>
    <mergeCell ref="C729:C731"/>
    <mergeCell ref="C704:C706"/>
    <mergeCell ref="F739:F740"/>
    <mergeCell ref="F741:F743"/>
    <mergeCell ref="E741:E743"/>
    <mergeCell ref="D741:D743"/>
    <mergeCell ref="D716:D717"/>
    <mergeCell ref="B727:B728"/>
    <mergeCell ref="D709:D711"/>
    <mergeCell ref="D718:D719"/>
    <mergeCell ref="C712:C713"/>
    <mergeCell ref="C714:C715"/>
    <mergeCell ref="C720:C721"/>
    <mergeCell ref="B722:B724"/>
    <mergeCell ref="C722:C724"/>
    <mergeCell ref="B748:B750"/>
    <mergeCell ref="B741:B743"/>
    <mergeCell ref="B739:B740"/>
    <mergeCell ref="E737:E738"/>
    <mergeCell ref="D725:D726"/>
    <mergeCell ref="F744:F745"/>
    <mergeCell ref="C744:C745"/>
    <mergeCell ref="E716:E717"/>
    <mergeCell ref="E718:E719"/>
    <mergeCell ref="F718:F719"/>
    <mergeCell ref="F707:F708"/>
    <mergeCell ref="E714:E715"/>
    <mergeCell ref="F704:F706"/>
    <mergeCell ref="D744:D745"/>
    <mergeCell ref="C741:C743"/>
    <mergeCell ref="B744:B745"/>
    <mergeCell ref="B720:B721"/>
    <mergeCell ref="B737:B738"/>
    <mergeCell ref="C727:C728"/>
    <mergeCell ref="F729:F731"/>
    <mergeCell ref="F727:F728"/>
    <mergeCell ref="F725:F726"/>
    <mergeCell ref="D739:D740"/>
    <mergeCell ref="F734:F736"/>
    <mergeCell ref="E725:E726"/>
    <mergeCell ref="G797:G798"/>
    <mergeCell ref="I804:I806"/>
    <mergeCell ref="C756:C757"/>
    <mergeCell ref="D754:D755"/>
    <mergeCell ref="D751:D753"/>
    <mergeCell ref="G739:G740"/>
    <mergeCell ref="E744:E745"/>
    <mergeCell ref="C734:C736"/>
    <mergeCell ref="D727:D728"/>
    <mergeCell ref="C771:C772"/>
    <mergeCell ref="D746:D747"/>
    <mergeCell ref="D732:D733"/>
    <mergeCell ref="C737:C738"/>
    <mergeCell ref="H754:H755"/>
    <mergeCell ref="H756:H757"/>
    <mergeCell ref="H751:H753"/>
    <mergeCell ref="G732:G733"/>
    <mergeCell ref="H804:H806"/>
    <mergeCell ref="H789:H791"/>
    <mergeCell ref="E800:E801"/>
    <mergeCell ref="G800:G801"/>
    <mergeCell ref="B771:B772"/>
    <mergeCell ref="B732:B733"/>
    <mergeCell ref="E748:E750"/>
    <mergeCell ref="G794:G796"/>
    <mergeCell ref="E786:E788"/>
    <mergeCell ref="F746:F747"/>
    <mergeCell ref="H739:H740"/>
    <mergeCell ref="F784:F785"/>
    <mergeCell ref="F792:F793"/>
    <mergeCell ref="G792:G793"/>
    <mergeCell ref="F778:F780"/>
    <mergeCell ref="D778:D780"/>
    <mergeCell ref="H734:H736"/>
    <mergeCell ref="F754:F755"/>
    <mergeCell ref="E739:E740"/>
    <mergeCell ref="E794:E796"/>
    <mergeCell ref="D756:D757"/>
    <mergeCell ref="E771:E772"/>
    <mergeCell ref="G786:G788"/>
    <mergeCell ref="D636:D638"/>
    <mergeCell ref="G784:G785"/>
    <mergeCell ref="G789:G791"/>
    <mergeCell ref="E754:E755"/>
    <mergeCell ref="G754:G755"/>
    <mergeCell ref="E746:E747"/>
    <mergeCell ref="G748:G750"/>
    <mergeCell ref="G741:G743"/>
    <mergeCell ref="H778:H780"/>
    <mergeCell ref="D771:D772"/>
    <mergeCell ref="G756:G757"/>
    <mergeCell ref="F737:F738"/>
    <mergeCell ref="H746:H747"/>
    <mergeCell ref="G744:G745"/>
    <mergeCell ref="H786:H788"/>
    <mergeCell ref="E734:E736"/>
    <mergeCell ref="D734:D736"/>
    <mergeCell ref="G720:G721"/>
    <mergeCell ref="F771:F772"/>
    <mergeCell ref="D737:D738"/>
    <mergeCell ref="I727:I728"/>
    <mergeCell ref="I737:I738"/>
    <mergeCell ref="H784:H785"/>
    <mergeCell ref="H727:H728"/>
    <mergeCell ref="H729:H731"/>
    <mergeCell ref="F732:F733"/>
    <mergeCell ref="H707:H708"/>
    <mergeCell ref="I691:I692"/>
    <mergeCell ref="I701:I703"/>
    <mergeCell ref="G712:G713"/>
    <mergeCell ref="H648:H650"/>
    <mergeCell ref="H670:H671"/>
    <mergeCell ref="H699:H700"/>
    <mergeCell ref="G722:G724"/>
    <mergeCell ref="D729:D731"/>
    <mergeCell ref="E729:E731"/>
    <mergeCell ref="H697:H698"/>
    <mergeCell ref="G714:G715"/>
    <mergeCell ref="I720:I721"/>
    <mergeCell ref="G716:G717"/>
    <mergeCell ref="I734:I736"/>
    <mergeCell ref="E722:E724"/>
    <mergeCell ref="G704:G706"/>
    <mergeCell ref="G778:G780"/>
    <mergeCell ref="G683:G685"/>
    <mergeCell ref="F722:F724"/>
    <mergeCell ref="E697:E698"/>
    <mergeCell ref="E709:E711"/>
    <mergeCell ref="E622:E623"/>
    <mergeCell ref="G737:G738"/>
    <mergeCell ref="E732:E733"/>
    <mergeCell ref="E707:E708"/>
    <mergeCell ref="E691:E692"/>
    <mergeCell ref="G751:G753"/>
    <mergeCell ref="E727:E728"/>
    <mergeCell ref="E720:E721"/>
    <mergeCell ref="G697:G698"/>
    <mergeCell ref="G699:G700"/>
    <mergeCell ref="F613:F614"/>
    <mergeCell ref="F611:F612"/>
    <mergeCell ref="G618:G621"/>
    <mergeCell ref="G691:G692"/>
    <mergeCell ref="G734:G736"/>
    <mergeCell ref="G622:G623"/>
    <mergeCell ref="F714:F715"/>
    <mergeCell ref="F751:F753"/>
    <mergeCell ref="G718:G719"/>
    <mergeCell ref="G648:G650"/>
    <mergeCell ref="F630:F631"/>
    <mergeCell ref="F720:F721"/>
    <mergeCell ref="G670:G671"/>
    <mergeCell ref="F683:F685"/>
    <mergeCell ref="G611:G612"/>
    <mergeCell ref="G686:G688"/>
    <mergeCell ref="F648:F650"/>
    <mergeCell ref="G630:G631"/>
    <mergeCell ref="G709:G711"/>
    <mergeCell ref="E704:E706"/>
    <mergeCell ref="E712:E713"/>
    <mergeCell ref="F716:F717"/>
    <mergeCell ref="G746:G747"/>
    <mergeCell ref="G771:G772"/>
    <mergeCell ref="I714:I715"/>
    <mergeCell ref="I686:I688"/>
    <mergeCell ref="I697:I698"/>
    <mergeCell ref="I689:I690"/>
    <mergeCell ref="I771:I772"/>
    <mergeCell ref="H771:H772"/>
    <mergeCell ref="F701:F703"/>
    <mergeCell ref="F632:F634"/>
    <mergeCell ref="F628:F629"/>
    <mergeCell ref="F636:F638"/>
    <mergeCell ref="F622:F623"/>
    <mergeCell ref="G707:G708"/>
    <mergeCell ref="F691:F692"/>
    <mergeCell ref="I632:I634"/>
    <mergeCell ref="H744:H745"/>
    <mergeCell ref="H622:H623"/>
    <mergeCell ref="H718:H719"/>
    <mergeCell ref="H709:H711"/>
    <mergeCell ref="I748:I750"/>
    <mergeCell ref="H632:H634"/>
    <mergeCell ref="H732:H733"/>
    <mergeCell ref="H737:H738"/>
    <mergeCell ref="F689:F690"/>
    <mergeCell ref="F709:F711"/>
    <mergeCell ref="G636:G638"/>
    <mergeCell ref="I732:I733"/>
    <mergeCell ref="G628:G629"/>
    <mergeCell ref="I754:I755"/>
    <mergeCell ref="I751:I753"/>
    <mergeCell ref="I630:I631"/>
    <mergeCell ref="E778:E780"/>
    <mergeCell ref="G729:G731"/>
    <mergeCell ref="E756:E757"/>
    <mergeCell ref="F748:F750"/>
    <mergeCell ref="H781:H783"/>
    <mergeCell ref="F756:F757"/>
    <mergeCell ref="I670:I671"/>
    <mergeCell ref="E751:E753"/>
    <mergeCell ref="I704:I706"/>
    <mergeCell ref="K751:K753"/>
    <mergeCell ref="J744:J745"/>
    <mergeCell ref="I744:I745"/>
    <mergeCell ref="J699:J700"/>
    <mergeCell ref="K707:K708"/>
    <mergeCell ref="I648:I650"/>
    <mergeCell ref="K716:K717"/>
    <mergeCell ref="H714:H715"/>
    <mergeCell ref="H704:H706"/>
    <mergeCell ref="K701:K703"/>
    <mergeCell ref="K737:K738"/>
    <mergeCell ref="J691:J692"/>
    <mergeCell ref="H722:H724"/>
    <mergeCell ref="I741:I743"/>
    <mergeCell ref="I725:I726"/>
    <mergeCell ref="J686:J688"/>
    <mergeCell ref="J722:J724"/>
    <mergeCell ref="J725:J726"/>
    <mergeCell ref="J746:J747"/>
    <mergeCell ref="J748:J750"/>
    <mergeCell ref="K756:K757"/>
    <mergeCell ref="J751:J753"/>
    <mergeCell ref="G727:G728"/>
    <mergeCell ref="H590:H592"/>
    <mergeCell ref="M722:M724"/>
    <mergeCell ref="K718:K719"/>
    <mergeCell ref="H689:H690"/>
    <mergeCell ref="J648:J650"/>
    <mergeCell ref="M622:M623"/>
    <mergeCell ref="M670:M671"/>
    <mergeCell ref="J683:J685"/>
    <mergeCell ref="I628:I629"/>
    <mergeCell ref="I683:I685"/>
    <mergeCell ref="K697:K698"/>
    <mergeCell ref="J618:J621"/>
    <mergeCell ref="I636:I638"/>
    <mergeCell ref="M716:M717"/>
    <mergeCell ref="I709:I711"/>
    <mergeCell ref="I618:I621"/>
    <mergeCell ref="K636:K638"/>
    <mergeCell ref="M628:M629"/>
    <mergeCell ref="J689:J690"/>
    <mergeCell ref="K683:K685"/>
    <mergeCell ref="I699:I700"/>
    <mergeCell ref="M699:M700"/>
    <mergeCell ref="J697:J698"/>
    <mergeCell ref="M709:M711"/>
    <mergeCell ref="K722:K724"/>
    <mergeCell ref="H701:H703"/>
    <mergeCell ref="I722:I724"/>
    <mergeCell ref="J632:J634"/>
    <mergeCell ref="I716:I717"/>
    <mergeCell ref="I712:I713"/>
    <mergeCell ref="J712:J713"/>
    <mergeCell ref="J670:J671"/>
    <mergeCell ref="J720:J721"/>
    <mergeCell ref="Q636:Q638"/>
    <mergeCell ref="M632:M634"/>
    <mergeCell ref="M648:M650"/>
    <mergeCell ref="Q718:Q719"/>
    <mergeCell ref="K630:K631"/>
    <mergeCell ref="K709:K711"/>
    <mergeCell ref="K670:K671"/>
    <mergeCell ref="K686:K688"/>
    <mergeCell ref="M701:M703"/>
    <mergeCell ref="Q701:Q703"/>
    <mergeCell ref="K628:K629"/>
    <mergeCell ref="K632:K634"/>
    <mergeCell ref="M697:M698"/>
    <mergeCell ref="Q632:Q634"/>
    <mergeCell ref="J709:J711"/>
    <mergeCell ref="K648:K650"/>
    <mergeCell ref="M683:M685"/>
    <mergeCell ref="K699:K700"/>
    <mergeCell ref="J630:J631"/>
    <mergeCell ref="Q630:Q631"/>
    <mergeCell ref="K714:K715"/>
    <mergeCell ref="J718:J719"/>
    <mergeCell ref="J716:J717"/>
    <mergeCell ref="J714:J715"/>
    <mergeCell ref="Q720:Q721"/>
    <mergeCell ref="M689:M690"/>
    <mergeCell ref="J701:J703"/>
    <mergeCell ref="Q712:Q713"/>
    <mergeCell ref="M714:M715"/>
    <mergeCell ref="Q714:Q715"/>
    <mergeCell ref="M712:M713"/>
    <mergeCell ref="I540:I541"/>
    <mergeCell ref="J540:J541"/>
    <mergeCell ref="K540:K541"/>
    <mergeCell ref="E528:E529"/>
    <mergeCell ref="F562:F565"/>
    <mergeCell ref="E586:E587"/>
    <mergeCell ref="G568:G570"/>
    <mergeCell ref="G596:G598"/>
    <mergeCell ref="I729:I731"/>
    <mergeCell ref="K727:K728"/>
    <mergeCell ref="Q686:Q688"/>
    <mergeCell ref="J636:J638"/>
    <mergeCell ref="H566:H567"/>
    <mergeCell ref="H558:H561"/>
    <mergeCell ref="G586:G587"/>
    <mergeCell ref="G607:G608"/>
    <mergeCell ref="E558:E561"/>
    <mergeCell ref="H596:H598"/>
    <mergeCell ref="E584:E585"/>
    <mergeCell ref="G578:G579"/>
    <mergeCell ref="H568:H570"/>
    <mergeCell ref="G590:G592"/>
    <mergeCell ref="M568:M570"/>
    <mergeCell ref="M578:M579"/>
    <mergeCell ref="Q568:Q570"/>
    <mergeCell ref="I622:I623"/>
    <mergeCell ref="H607:H608"/>
    <mergeCell ref="Q716:Q717"/>
    <mergeCell ref="H630:H631"/>
    <mergeCell ref="K562:K565"/>
    <mergeCell ref="Q542:Q543"/>
    <mergeCell ref="I609:I610"/>
    <mergeCell ref="F522:F523"/>
    <mergeCell ref="F571:F573"/>
    <mergeCell ref="F544:F545"/>
    <mergeCell ref="I568:I570"/>
    <mergeCell ref="G584:G585"/>
    <mergeCell ref="H584:H585"/>
    <mergeCell ref="I544:I545"/>
    <mergeCell ref="U558:U561"/>
    <mergeCell ref="U562:U565"/>
    <mergeCell ref="R558:R561"/>
    <mergeCell ref="R566:R567"/>
    <mergeCell ref="V566:V567"/>
    <mergeCell ref="G602:G604"/>
    <mergeCell ref="F590:F592"/>
    <mergeCell ref="H602:H604"/>
    <mergeCell ref="I578:I579"/>
    <mergeCell ref="V558:V561"/>
    <mergeCell ref="I590:I592"/>
    <mergeCell ref="I596:I598"/>
    <mergeCell ref="I602:I604"/>
    <mergeCell ref="I586:I587"/>
    <mergeCell ref="Q540:Q541"/>
    <mergeCell ref="J571:J573"/>
    <mergeCell ref="M602:M604"/>
    <mergeCell ref="J602:J604"/>
    <mergeCell ref="M596:M598"/>
    <mergeCell ref="K571:K573"/>
    <mergeCell ref="G562:G565"/>
    <mergeCell ref="I584:I585"/>
    <mergeCell ref="I528:I529"/>
    <mergeCell ref="J542:J543"/>
    <mergeCell ref="F558:F561"/>
    <mergeCell ref="R168:R169"/>
    <mergeCell ref="W168:W169"/>
    <mergeCell ref="X168:X169"/>
    <mergeCell ref="H542:H543"/>
    <mergeCell ref="I542:I543"/>
    <mergeCell ref="H540:H541"/>
    <mergeCell ref="H544:H545"/>
    <mergeCell ref="H571:H573"/>
    <mergeCell ref="H562:H565"/>
    <mergeCell ref="Y535:Y536"/>
    <mergeCell ref="X528:X529"/>
    <mergeCell ref="X537:X538"/>
    <mergeCell ref="Y528:Y529"/>
    <mergeCell ref="Y540:Y541"/>
    <mergeCell ref="R544:R545"/>
    <mergeCell ref="V544:V545"/>
    <mergeCell ref="X535:X536"/>
    <mergeCell ref="W540:W541"/>
    <mergeCell ref="W537:W538"/>
    <mergeCell ref="V522:V523"/>
    <mergeCell ref="V540:V541"/>
    <mergeCell ref="R540:R541"/>
    <mergeCell ref="R522:R523"/>
    <mergeCell ref="W528:W529"/>
    <mergeCell ref="K535:K536"/>
    <mergeCell ref="W558:W561"/>
    <mergeCell ref="W542:W543"/>
    <mergeCell ref="K522:K523"/>
    <mergeCell ref="Q516:Q518"/>
    <mergeCell ref="M516:M518"/>
    <mergeCell ref="I562:I565"/>
    <mergeCell ref="K544:K545"/>
    <mergeCell ref="Y544:Y545"/>
    <mergeCell ref="W544:W545"/>
    <mergeCell ref="X540:X541"/>
    <mergeCell ref="V542:V543"/>
    <mergeCell ref="X544:X545"/>
    <mergeCell ref="R537:R538"/>
    <mergeCell ref="G307:G308"/>
    <mergeCell ref="K226:K227"/>
    <mergeCell ref="Q226:Q227"/>
    <mergeCell ref="H290:H291"/>
    <mergeCell ref="G290:G291"/>
    <mergeCell ref="G236:G237"/>
    <mergeCell ref="H236:H237"/>
    <mergeCell ref="X290:X291"/>
    <mergeCell ref="V239:V240"/>
    <mergeCell ref="X239:X240"/>
    <mergeCell ref="M535:M536"/>
    <mergeCell ref="V513:V515"/>
    <mergeCell ref="Q290:Q291"/>
    <mergeCell ref="J326:J327"/>
    <mergeCell ref="I516:I518"/>
    <mergeCell ref="J513:J515"/>
    <mergeCell ref="R535:R536"/>
    <mergeCell ref="W239:W240"/>
    <mergeCell ref="Q239:Q240"/>
    <mergeCell ref="X307:X308"/>
    <mergeCell ref="V236:V237"/>
    <mergeCell ref="R226:R227"/>
    <mergeCell ref="R528:R529"/>
    <mergeCell ref="J290:J291"/>
    <mergeCell ref="V537:V538"/>
    <mergeCell ref="Q301:Q302"/>
    <mergeCell ref="Y566:Y567"/>
    <mergeCell ref="Y568:Y570"/>
    <mergeCell ref="Y571:Y573"/>
    <mergeCell ref="Y562:Y565"/>
    <mergeCell ref="K309:K310"/>
    <mergeCell ref="K311:K312"/>
    <mergeCell ref="W326:W327"/>
    <mergeCell ref="Z341:Z342"/>
    <mergeCell ref="K326:K327"/>
    <mergeCell ref="Z544:Z545"/>
    <mergeCell ref="Y542:Y543"/>
    <mergeCell ref="K236:K237"/>
    <mergeCell ref="Q236:Q237"/>
    <mergeCell ref="Q513:Q515"/>
    <mergeCell ref="X566:X567"/>
    <mergeCell ref="Q558:Q561"/>
    <mergeCell ref="M544:M545"/>
    <mergeCell ref="Y516:Y518"/>
    <mergeCell ref="R513:R515"/>
    <mergeCell ref="X516:X518"/>
    <mergeCell ref="W535:W536"/>
    <mergeCell ref="Z566:Z567"/>
    <mergeCell ref="X236:X237"/>
    <mergeCell ref="Z528:Z529"/>
    <mergeCell ref="Y537:Y538"/>
    <mergeCell ref="Z522:Z523"/>
    <mergeCell ref="Y522:Y523"/>
    <mergeCell ref="X542:X543"/>
    <mergeCell ref="R290:R291"/>
    <mergeCell ref="R239:R240"/>
    <mergeCell ref="W290:W291"/>
    <mergeCell ref="K290:K291"/>
    <mergeCell ref="Y558:Y561"/>
    <mergeCell ref="R571:R573"/>
    <mergeCell ref="W568:W570"/>
    <mergeCell ref="V562:V565"/>
    <mergeCell ref="W571:W573"/>
    <mergeCell ref="R562:R565"/>
    <mergeCell ref="W562:W565"/>
    <mergeCell ref="R568:R570"/>
    <mergeCell ref="X571:X573"/>
    <mergeCell ref="M528:M529"/>
    <mergeCell ref="Q522:Q523"/>
    <mergeCell ref="Q528:Q529"/>
    <mergeCell ref="Q537:Q538"/>
    <mergeCell ref="X558:X561"/>
    <mergeCell ref="J528:J529"/>
    <mergeCell ref="V535:V536"/>
    <mergeCell ref="X522:X523"/>
    <mergeCell ref="W566:W567"/>
    <mergeCell ref="X568:X570"/>
    <mergeCell ref="X562:X565"/>
    <mergeCell ref="V571:V573"/>
    <mergeCell ref="M562:M565"/>
    <mergeCell ref="K568:K570"/>
    <mergeCell ref="J535:J536"/>
    <mergeCell ref="W522:W523"/>
    <mergeCell ref="R542:R543"/>
    <mergeCell ref="V568:V570"/>
    <mergeCell ref="Q562:Q565"/>
    <mergeCell ref="Q566:Q567"/>
    <mergeCell ref="M566:M567"/>
    <mergeCell ref="K566:K567"/>
    <mergeCell ref="J558:J561"/>
    <mergeCell ref="D522:D523"/>
    <mergeCell ref="I537:I538"/>
    <mergeCell ref="G537:G538"/>
    <mergeCell ref="E540:E541"/>
    <mergeCell ref="E535:E536"/>
    <mergeCell ref="E522:E523"/>
    <mergeCell ref="W135:W137"/>
    <mergeCell ref="M135:M137"/>
    <mergeCell ref="K299:K300"/>
    <mergeCell ref="J303:J304"/>
    <mergeCell ref="Q311:Q312"/>
    <mergeCell ref="W307:W308"/>
    <mergeCell ref="R309:R310"/>
    <mergeCell ref="F166:F167"/>
    <mergeCell ref="F311:F312"/>
    <mergeCell ref="G168:G169"/>
    <mergeCell ref="F403:F404"/>
    <mergeCell ref="F341:F342"/>
    <mergeCell ref="H440:H442"/>
    <mergeCell ref="F135:F137"/>
    <mergeCell ref="G135:G137"/>
    <mergeCell ref="D168:D169"/>
    <mergeCell ref="G303:G304"/>
    <mergeCell ref="H307:H308"/>
    <mergeCell ref="W226:W227"/>
    <mergeCell ref="W236:W237"/>
    <mergeCell ref="M513:M515"/>
    <mergeCell ref="K513:K515"/>
    <mergeCell ref="V226:V227"/>
    <mergeCell ref="J236:J237"/>
    <mergeCell ref="H239:H240"/>
    <mergeCell ref="F170:F171"/>
    <mergeCell ref="C122:C123"/>
    <mergeCell ref="D471:D472"/>
    <mergeCell ref="D239:D240"/>
    <mergeCell ref="C301:C302"/>
    <mergeCell ref="C350:C351"/>
    <mergeCell ref="D290:D291"/>
    <mergeCell ref="C226:C227"/>
    <mergeCell ref="D226:D227"/>
    <mergeCell ref="C236:C237"/>
    <mergeCell ref="D166:D167"/>
    <mergeCell ref="F168:F169"/>
    <mergeCell ref="G440:G442"/>
    <mergeCell ref="F226:F227"/>
    <mergeCell ref="E170:E171"/>
    <mergeCell ref="H299:H300"/>
    <mergeCell ref="I299:I300"/>
    <mergeCell ref="G226:G227"/>
    <mergeCell ref="E236:E237"/>
    <mergeCell ref="E239:E240"/>
    <mergeCell ref="E290:E291"/>
    <mergeCell ref="C135:C137"/>
    <mergeCell ref="D135:D137"/>
    <mergeCell ref="E135:E137"/>
    <mergeCell ref="D307:D308"/>
    <mergeCell ref="D301:D302"/>
    <mergeCell ref="E303:E304"/>
    <mergeCell ref="E166:E167"/>
    <mergeCell ref="C124:C125"/>
    <mergeCell ref="D124:D125"/>
    <mergeCell ref="C239:C240"/>
    <mergeCell ref="G124:G125"/>
    <mergeCell ref="G170:G171"/>
    <mergeCell ref="C516:C518"/>
    <mergeCell ref="H226:H227"/>
    <mergeCell ref="Z537:Z538"/>
    <mergeCell ref="Z540:Z541"/>
    <mergeCell ref="G535:G536"/>
    <mergeCell ref="K528:K529"/>
    <mergeCell ref="G516:G518"/>
    <mergeCell ref="H516:H518"/>
    <mergeCell ref="J516:J518"/>
    <mergeCell ref="K516:K518"/>
    <mergeCell ref="Z516:Z518"/>
    <mergeCell ref="M540:M541"/>
    <mergeCell ref="Z326:Z327"/>
    <mergeCell ref="Z303:Z304"/>
    <mergeCell ref="Z309:Z310"/>
    <mergeCell ref="Z311:Z312"/>
    <mergeCell ref="M307:M308"/>
    <mergeCell ref="J299:J300"/>
    <mergeCell ref="H301:H302"/>
    <mergeCell ref="Q309:Q310"/>
    <mergeCell ref="I311:I312"/>
    <mergeCell ref="J311:J312"/>
    <mergeCell ref="H311:H312"/>
    <mergeCell ref="G311:G312"/>
    <mergeCell ref="Z331:Z332"/>
    <mergeCell ref="K356:K357"/>
    <mergeCell ref="J352:J353"/>
    <mergeCell ref="Z290:Z291"/>
    <mergeCell ref="F290:F291"/>
    <mergeCell ref="F535:F536"/>
    <mergeCell ref="V528:V529"/>
    <mergeCell ref="F326:F327"/>
    <mergeCell ref="E226:E227"/>
    <mergeCell ref="G299:G300"/>
    <mergeCell ref="Y290:Y291"/>
    <mergeCell ref="M290:M291"/>
    <mergeCell ref="I290:I291"/>
    <mergeCell ref="R307:R308"/>
    <mergeCell ref="H303:H304"/>
    <mergeCell ref="I303:I304"/>
    <mergeCell ref="R299:R300"/>
    <mergeCell ref="Y326:Y327"/>
    <mergeCell ref="W311:W312"/>
    <mergeCell ref="I301:I302"/>
    <mergeCell ref="J301:J302"/>
    <mergeCell ref="K301:K302"/>
    <mergeCell ref="Q299:Q300"/>
    <mergeCell ref="K307:K308"/>
    <mergeCell ref="R303:R304"/>
    <mergeCell ref="V303:V304"/>
    <mergeCell ref="R311:R312"/>
    <mergeCell ref="Y307:Y308"/>
    <mergeCell ref="F303:F304"/>
    <mergeCell ref="F307:F308"/>
    <mergeCell ref="I236:I237"/>
    <mergeCell ref="G301:G302"/>
    <mergeCell ref="Y311:Y312"/>
    <mergeCell ref="Y309:Y310"/>
    <mergeCell ref="J307:J308"/>
    <mergeCell ref="V299:V300"/>
    <mergeCell ref="V301:V302"/>
    <mergeCell ref="G239:G240"/>
    <mergeCell ref="F400:F401"/>
    <mergeCell ref="G166:G167"/>
    <mergeCell ref="H166:H167"/>
    <mergeCell ref="I122:I123"/>
    <mergeCell ref="K112:K114"/>
    <mergeCell ref="F528:F529"/>
    <mergeCell ref="H537:H538"/>
    <mergeCell ref="G540:G541"/>
    <mergeCell ref="C92:C94"/>
    <mergeCell ref="C120:C121"/>
    <mergeCell ref="C158:C159"/>
    <mergeCell ref="E112:E114"/>
    <mergeCell ref="P113:P114"/>
    <mergeCell ref="D158:D159"/>
    <mergeCell ref="E158:E159"/>
    <mergeCell ref="J124:J125"/>
    <mergeCell ref="F158:F159"/>
    <mergeCell ref="F236:F237"/>
    <mergeCell ref="M166:M167"/>
    <mergeCell ref="H135:H137"/>
    <mergeCell ref="I135:I137"/>
    <mergeCell ref="E122:E123"/>
    <mergeCell ref="G158:G159"/>
    <mergeCell ref="H170:H171"/>
    <mergeCell ref="I170:I171"/>
    <mergeCell ref="J170:J171"/>
    <mergeCell ref="K170:K171"/>
    <mergeCell ref="J226:J227"/>
    <mergeCell ref="F301:F302"/>
    <mergeCell ref="D299:D300"/>
    <mergeCell ref="E354:E355"/>
    <mergeCell ref="E326:E327"/>
    <mergeCell ref="H158:H159"/>
    <mergeCell ref="F92:F94"/>
    <mergeCell ref="D30:D32"/>
    <mergeCell ref="G30:G32"/>
    <mergeCell ref="Z30:Z32"/>
    <mergeCell ref="D112:D114"/>
    <mergeCell ref="E92:E94"/>
    <mergeCell ref="Y112:Y114"/>
    <mergeCell ref="Z112:Z114"/>
    <mergeCell ref="D92:D94"/>
    <mergeCell ref="G92:G94"/>
    <mergeCell ref="H92:H94"/>
    <mergeCell ref="I92:I94"/>
    <mergeCell ref="D120:D121"/>
    <mergeCell ref="G120:G121"/>
    <mergeCell ref="G122:G123"/>
    <mergeCell ref="W30:W32"/>
    <mergeCell ref="H30:H32"/>
    <mergeCell ref="F112:F114"/>
    <mergeCell ref="T112:T114"/>
    <mergeCell ref="X120:X121"/>
    <mergeCell ref="E120:E121"/>
    <mergeCell ref="U112:U114"/>
    <mergeCell ref="V112:V114"/>
    <mergeCell ref="W112:W114"/>
    <mergeCell ref="X112:X114"/>
    <mergeCell ref="J92:J94"/>
    <mergeCell ref="K92:K94"/>
    <mergeCell ref="H120:H121"/>
    <mergeCell ref="Z122:Z123"/>
    <mergeCell ref="V122:V123"/>
    <mergeCell ref="Y92:Y94"/>
    <mergeCell ref="S92:S94"/>
    <mergeCell ref="Q92:Q94"/>
    <mergeCell ref="R92:R94"/>
    <mergeCell ref="V135:V137"/>
    <mergeCell ref="R135:R137"/>
    <mergeCell ref="J135:J137"/>
    <mergeCell ref="W120:W121"/>
    <mergeCell ref="W158:W159"/>
    <mergeCell ref="X158:X159"/>
    <mergeCell ref="R124:R125"/>
    <mergeCell ref="J158:J159"/>
    <mergeCell ref="K158:K159"/>
    <mergeCell ref="R166:R167"/>
    <mergeCell ref="Q135:Q137"/>
    <mergeCell ref="S120:S121"/>
    <mergeCell ref="M158:M159"/>
    <mergeCell ref="T92:T94"/>
    <mergeCell ref="L113:L114"/>
    <mergeCell ref="V166:V167"/>
    <mergeCell ref="Q166:Q167"/>
    <mergeCell ref="U92:U94"/>
    <mergeCell ref="V92:V94"/>
    <mergeCell ref="V124:V125"/>
    <mergeCell ref="C30:C32"/>
    <mergeCell ref="AA120:AA121"/>
    <mergeCell ref="F120:F121"/>
    <mergeCell ref="G112:G114"/>
    <mergeCell ref="N113:N114"/>
    <mergeCell ref="O113:O114"/>
    <mergeCell ref="H112:H114"/>
    <mergeCell ref="I112:I114"/>
    <mergeCell ref="J112:J114"/>
    <mergeCell ref="M124:M125"/>
    <mergeCell ref="F30:F32"/>
    <mergeCell ref="M30:M32"/>
    <mergeCell ref="F124:F125"/>
    <mergeCell ref="Y120:Y121"/>
    <mergeCell ref="AA30:AA32"/>
    <mergeCell ref="AA112:AA114"/>
    <mergeCell ref="Y30:Y32"/>
    <mergeCell ref="AA92:AA94"/>
    <mergeCell ref="M122:M123"/>
    <mergeCell ref="F122:F123"/>
    <mergeCell ref="Z92:Z94"/>
    <mergeCell ref="U30:U32"/>
    <mergeCell ref="V30:V32"/>
    <mergeCell ref="Q30:Q32"/>
    <mergeCell ref="R30:R32"/>
    <mergeCell ref="R120:R121"/>
    <mergeCell ref="V120:V121"/>
    <mergeCell ref="E30:E32"/>
    <mergeCell ref="J122:J123"/>
    <mergeCell ref="I30:I32"/>
    <mergeCell ref="W92:W94"/>
    <mergeCell ref="X92:X94"/>
    <mergeCell ref="H122:H123"/>
    <mergeCell ref="I120:I121"/>
    <mergeCell ref="Z226:Z227"/>
    <mergeCell ref="AA135:AA137"/>
    <mergeCell ref="AB170:AB171"/>
    <mergeCell ref="Y170:Y171"/>
    <mergeCell ref="Z170:Z171"/>
    <mergeCell ref="AB226:AB227"/>
    <mergeCell ref="X226:X227"/>
    <mergeCell ref="Y226:Y227"/>
    <mergeCell ref="AA226:AA227"/>
    <mergeCell ref="M170:M171"/>
    <mergeCell ref="I226:I227"/>
    <mergeCell ref="Q122:Q123"/>
    <mergeCell ref="R122:R123"/>
    <mergeCell ref="Z135:Z137"/>
    <mergeCell ref="H168:H169"/>
    <mergeCell ref="Y168:Y169"/>
    <mergeCell ref="K168:K169"/>
    <mergeCell ref="V168:V169"/>
    <mergeCell ref="Z166:Z167"/>
    <mergeCell ref="Z124:Z125"/>
    <mergeCell ref="Z168:Z169"/>
    <mergeCell ref="Y135:Y137"/>
    <mergeCell ref="Y166:Y167"/>
    <mergeCell ref="Y158:Y159"/>
    <mergeCell ref="J120:J121"/>
    <mergeCell ref="K120:K121"/>
    <mergeCell ref="K135:K137"/>
    <mergeCell ref="K122:K123"/>
    <mergeCell ref="Q170:Q171"/>
    <mergeCell ref="V170:V171"/>
    <mergeCell ref="AB30:AB32"/>
    <mergeCell ref="R112:R114"/>
    <mergeCell ref="W170:W171"/>
    <mergeCell ref="AB236:AB237"/>
    <mergeCell ref="AB239:AB240"/>
    <mergeCell ref="AB92:AB94"/>
    <mergeCell ref="R236:R237"/>
    <mergeCell ref="Y239:Y240"/>
    <mergeCell ref="Y236:Y237"/>
    <mergeCell ref="AB112:AB114"/>
    <mergeCell ref="Q168:Q169"/>
    <mergeCell ref="M168:M169"/>
    <mergeCell ref="W166:W167"/>
    <mergeCell ref="X166:X167"/>
    <mergeCell ref="X135:X137"/>
    <mergeCell ref="V158:V159"/>
    <mergeCell ref="Z120:Z121"/>
    <mergeCell ref="M226:M227"/>
    <mergeCell ref="AB124:AB125"/>
    <mergeCell ref="AA124:AA125"/>
    <mergeCell ref="AB166:AB167"/>
    <mergeCell ref="AB158:AB159"/>
    <mergeCell ref="AA158:AA159"/>
    <mergeCell ref="AB135:AB137"/>
    <mergeCell ref="AB120:AB121"/>
    <mergeCell ref="AB122:AB123"/>
    <mergeCell ref="Q158:Q159"/>
    <mergeCell ref="Q120:Q121"/>
    <mergeCell ref="Y122:Y123"/>
    <mergeCell ref="Y124:Y125"/>
    <mergeCell ref="X170:X171"/>
    <mergeCell ref="AB168:AB169"/>
    <mergeCell ref="J30:J32"/>
    <mergeCell ref="K30:K32"/>
    <mergeCell ref="M92:M94"/>
    <mergeCell ref="M113:M114"/>
    <mergeCell ref="T30:T32"/>
    <mergeCell ref="X30:X32"/>
    <mergeCell ref="Q112:Q114"/>
    <mergeCell ref="X124:X125"/>
    <mergeCell ref="W124:W125"/>
    <mergeCell ref="M120:M121"/>
    <mergeCell ref="M236:M237"/>
    <mergeCell ref="K239:K240"/>
    <mergeCell ref="F239:F240"/>
    <mergeCell ref="I239:I240"/>
    <mergeCell ref="J239:J240"/>
    <mergeCell ref="V290:V291"/>
    <mergeCell ref="I166:I167"/>
    <mergeCell ref="J166:J167"/>
    <mergeCell ref="K166:K167"/>
    <mergeCell ref="X122:X123"/>
    <mergeCell ref="I158:I159"/>
    <mergeCell ref="W122:W123"/>
    <mergeCell ref="R170:R171"/>
    <mergeCell ref="R158:R159"/>
    <mergeCell ref="I168:I169"/>
    <mergeCell ref="J168:J169"/>
    <mergeCell ref="T120:T121"/>
    <mergeCell ref="U120:U121"/>
    <mergeCell ref="H124:H125"/>
    <mergeCell ref="I124:I125"/>
    <mergeCell ref="K124:K125"/>
    <mergeCell ref="Q124:Q125"/>
    <mergeCell ref="E356:E357"/>
    <mergeCell ref="K341:K342"/>
    <mergeCell ref="E352:E353"/>
    <mergeCell ref="M352:M353"/>
    <mergeCell ref="G341:G342"/>
    <mergeCell ref="G354:G355"/>
    <mergeCell ref="G352:G353"/>
    <mergeCell ref="E341:E342"/>
    <mergeCell ref="M331:M332"/>
    <mergeCell ref="X341:X342"/>
    <mergeCell ref="R350:R351"/>
    <mergeCell ref="J356:J357"/>
    <mergeCell ref="M356:M357"/>
    <mergeCell ref="X356:X357"/>
    <mergeCell ref="M350:M351"/>
    <mergeCell ref="Q341:Q342"/>
    <mergeCell ref="Q352:Q353"/>
    <mergeCell ref="Q350:Q351"/>
    <mergeCell ref="J350:J351"/>
    <mergeCell ref="H352:H353"/>
    <mergeCell ref="H341:H342"/>
    <mergeCell ref="V352:V353"/>
    <mergeCell ref="V341:V342"/>
    <mergeCell ref="E331:E332"/>
    <mergeCell ref="G356:G357"/>
    <mergeCell ref="H356:H357"/>
    <mergeCell ref="X331:X332"/>
    <mergeCell ref="H331:H332"/>
    <mergeCell ref="G350:G351"/>
    <mergeCell ref="H350:H351"/>
    <mergeCell ref="I331:I332"/>
    <mergeCell ref="V354:V355"/>
    <mergeCell ref="F352:F353"/>
    <mergeCell ref="F350:F351"/>
    <mergeCell ref="Q356:Q357"/>
    <mergeCell ref="I352:I353"/>
    <mergeCell ref="W341:W342"/>
    <mergeCell ref="W350:W351"/>
    <mergeCell ref="X326:X327"/>
    <mergeCell ref="X311:X312"/>
    <mergeCell ref="R326:R327"/>
    <mergeCell ref="I326:I327"/>
    <mergeCell ref="Z354:Z355"/>
    <mergeCell ref="I309:I310"/>
    <mergeCell ref="K350:K351"/>
    <mergeCell ref="G331:G332"/>
    <mergeCell ref="G309:G310"/>
    <mergeCell ref="K331:K332"/>
    <mergeCell ref="Q331:Q332"/>
    <mergeCell ref="G326:G327"/>
    <mergeCell ref="H326:H327"/>
    <mergeCell ref="R341:R342"/>
    <mergeCell ref="J341:J342"/>
    <mergeCell ref="J331:J332"/>
    <mergeCell ref="J309:J310"/>
    <mergeCell ref="V326:V327"/>
    <mergeCell ref="M309:M310"/>
    <mergeCell ref="V331:V332"/>
    <mergeCell ref="W331:W332"/>
    <mergeCell ref="R331:R332"/>
    <mergeCell ref="X309:X310"/>
    <mergeCell ref="V309:V310"/>
    <mergeCell ref="W309:W310"/>
    <mergeCell ref="M311:M312"/>
    <mergeCell ref="H354:H355"/>
    <mergeCell ref="H391:H394"/>
    <mergeCell ref="G391:G394"/>
    <mergeCell ref="Q326:Q327"/>
    <mergeCell ref="Q354:Q355"/>
    <mergeCell ref="Q362:Q363"/>
    <mergeCell ref="I356:I357"/>
    <mergeCell ref="Z307:Z308"/>
    <mergeCell ref="W299:W300"/>
    <mergeCell ref="X299:X300"/>
    <mergeCell ref="Y301:Y302"/>
    <mergeCell ref="V307:V308"/>
    <mergeCell ref="I307:I308"/>
    <mergeCell ref="Y303:Y304"/>
    <mergeCell ref="V311:V312"/>
    <mergeCell ref="Z299:Z300"/>
    <mergeCell ref="Z301:Z302"/>
    <mergeCell ref="H309:H310"/>
    <mergeCell ref="Q307:Q308"/>
    <mergeCell ref="W303:W304"/>
    <mergeCell ref="X303:X304"/>
    <mergeCell ref="K303:K304"/>
    <mergeCell ref="M303:M304"/>
    <mergeCell ref="W301:W302"/>
    <mergeCell ref="X301:X302"/>
    <mergeCell ref="R301:R302"/>
    <mergeCell ref="M299:M300"/>
    <mergeCell ref="M301:M302"/>
    <mergeCell ref="Q303:Q304"/>
    <mergeCell ref="Y331:Y332"/>
    <mergeCell ref="Z350:Z351"/>
    <mergeCell ref="Y299:Y300"/>
    <mergeCell ref="I341:I342"/>
    <mergeCell ref="K391:K394"/>
    <mergeCell ref="W395:W396"/>
    <mergeCell ref="X350:X351"/>
    <mergeCell ref="J391:J394"/>
    <mergeCell ref="Y391:Y394"/>
    <mergeCell ref="Z395:Z396"/>
    <mergeCell ref="Z391:Z394"/>
    <mergeCell ref="K395:K396"/>
    <mergeCell ref="I354:I355"/>
    <mergeCell ref="J354:J355"/>
    <mergeCell ref="Z356:Z357"/>
    <mergeCell ref="Q395:Q396"/>
    <mergeCell ref="I350:I351"/>
    <mergeCell ref="W352:W353"/>
    <mergeCell ref="Y352:Y353"/>
    <mergeCell ref="Y341:Y342"/>
    <mergeCell ref="Y356:Y357"/>
    <mergeCell ref="X354:X355"/>
    <mergeCell ref="X391:X394"/>
    <mergeCell ref="M362:M363"/>
    <mergeCell ref="K354:K355"/>
    <mergeCell ref="W391:W394"/>
    <mergeCell ref="I362:I363"/>
    <mergeCell ref="V362:V363"/>
    <mergeCell ref="K362:K363"/>
    <mergeCell ref="W356:W357"/>
    <mergeCell ref="W354:W355"/>
    <mergeCell ref="V350:V351"/>
    <mergeCell ref="Y350:Y351"/>
    <mergeCell ref="M354:M355"/>
    <mergeCell ref="M341:M342"/>
    <mergeCell ref="Y471:Y472"/>
    <mergeCell ref="H463:H464"/>
    <mergeCell ref="M400:M401"/>
    <mergeCell ref="M403:M404"/>
    <mergeCell ref="I403:I404"/>
    <mergeCell ref="J403:J404"/>
    <mergeCell ref="K403:K404"/>
    <mergeCell ref="W397:W399"/>
    <mergeCell ref="V391:V394"/>
    <mergeCell ref="R362:R363"/>
    <mergeCell ref="Y362:Y363"/>
    <mergeCell ref="H395:H396"/>
    <mergeCell ref="X400:X401"/>
    <mergeCell ref="X403:X404"/>
    <mergeCell ref="R471:R472"/>
    <mergeCell ref="Y403:Y404"/>
    <mergeCell ref="W403:W404"/>
    <mergeCell ref="U397:U399"/>
    <mergeCell ref="H362:H363"/>
    <mergeCell ref="I397:I399"/>
    <mergeCell ref="K463:K464"/>
    <mergeCell ref="M463:M464"/>
    <mergeCell ref="K352:K353"/>
    <mergeCell ref="R352:R353"/>
    <mergeCell ref="R354:R355"/>
    <mergeCell ref="X362:X363"/>
    <mergeCell ref="U391:U394"/>
    <mergeCell ref="J362:J363"/>
    <mergeCell ref="W362:W363"/>
    <mergeCell ref="M395:M396"/>
    <mergeCell ref="Q391:Q394"/>
    <mergeCell ref="U395:U396"/>
    <mergeCell ref="Y395:Y396"/>
    <mergeCell ref="I395:I396"/>
    <mergeCell ref="R395:R396"/>
    <mergeCell ref="X395:X396"/>
    <mergeCell ref="M440:M442"/>
    <mergeCell ref="X397:X399"/>
    <mergeCell ref="Q397:Q399"/>
    <mergeCell ref="I391:I394"/>
    <mergeCell ref="K400:K401"/>
    <mergeCell ref="K397:K399"/>
    <mergeCell ref="Y400:Y401"/>
    <mergeCell ref="V395:V396"/>
    <mergeCell ref="M391:M394"/>
    <mergeCell ref="R356:R357"/>
    <mergeCell ref="Y354:Y355"/>
    <mergeCell ref="V356:V357"/>
    <mergeCell ref="J395:J396"/>
    <mergeCell ref="J397:J399"/>
    <mergeCell ref="R391:R394"/>
    <mergeCell ref="X352:X353"/>
    <mergeCell ref="X508:X509"/>
    <mergeCell ref="Q440:Q442"/>
    <mergeCell ref="V463:V464"/>
    <mergeCell ref="Z487:Z488"/>
    <mergeCell ref="W471:W472"/>
    <mergeCell ref="Q403:Q404"/>
    <mergeCell ref="Z440:Z442"/>
    <mergeCell ref="Y397:Y399"/>
    <mergeCell ref="R397:R399"/>
    <mergeCell ref="Q400:Q401"/>
    <mergeCell ref="M471:M472"/>
    <mergeCell ref="W400:W401"/>
    <mergeCell ref="W487:W488"/>
    <mergeCell ref="W440:W442"/>
    <mergeCell ref="Y487:Y488"/>
    <mergeCell ref="Z463:Z464"/>
    <mergeCell ref="Z397:Z399"/>
    <mergeCell ref="Z400:Z401"/>
    <mergeCell ref="V487:V488"/>
    <mergeCell ref="Q487:Q488"/>
    <mergeCell ref="Y440:Y442"/>
    <mergeCell ref="R403:R404"/>
    <mergeCell ref="Q471:Q472"/>
    <mergeCell ref="V403:V404"/>
    <mergeCell ref="M397:M399"/>
    <mergeCell ref="Y508:Y509"/>
    <mergeCell ref="M508:M509"/>
    <mergeCell ref="X487:X488"/>
    <mergeCell ref="X471:X472"/>
    <mergeCell ref="W508:W509"/>
    <mergeCell ref="X440:X442"/>
    <mergeCell ref="R400:R401"/>
    <mergeCell ref="G463:G464"/>
    <mergeCell ref="R440:R442"/>
    <mergeCell ref="R463:R464"/>
    <mergeCell ref="V397:V399"/>
    <mergeCell ref="H397:H399"/>
    <mergeCell ref="H487:H488"/>
    <mergeCell ref="H471:H472"/>
    <mergeCell ref="H522:H523"/>
    <mergeCell ref="M487:M488"/>
    <mergeCell ref="R487:R488"/>
    <mergeCell ref="J508:J509"/>
    <mergeCell ref="I440:I442"/>
    <mergeCell ref="I487:I488"/>
    <mergeCell ref="V471:V472"/>
    <mergeCell ref="R508:R509"/>
    <mergeCell ref="Q463:Q464"/>
    <mergeCell ref="J400:J401"/>
    <mergeCell ref="J471:J472"/>
    <mergeCell ref="V400:V401"/>
    <mergeCell ref="V440:V442"/>
    <mergeCell ref="H400:H401"/>
    <mergeCell ref="G400:G401"/>
    <mergeCell ref="K487:K488"/>
    <mergeCell ref="I471:I472"/>
    <mergeCell ref="H403:H404"/>
    <mergeCell ref="H513:H515"/>
    <mergeCell ref="I513:I515"/>
    <mergeCell ref="V508:V509"/>
    <mergeCell ref="K508:K509"/>
    <mergeCell ref="U400:U401"/>
    <mergeCell ref="K471:K472"/>
    <mergeCell ref="G522:G523"/>
    <mergeCell ref="H535:H536"/>
    <mergeCell ref="J544:J545"/>
    <mergeCell ref="K584:K585"/>
    <mergeCell ref="M584:M585"/>
    <mergeCell ref="I571:I573"/>
    <mergeCell ref="K578:K579"/>
    <mergeCell ref="I535:I536"/>
    <mergeCell ref="X513:X515"/>
    <mergeCell ref="X463:X464"/>
    <mergeCell ref="H528:H529"/>
    <mergeCell ref="R516:R518"/>
    <mergeCell ref="Q535:Q536"/>
    <mergeCell ref="V516:V518"/>
    <mergeCell ref="I400:I401"/>
    <mergeCell ref="K440:K442"/>
    <mergeCell ref="I463:I464"/>
    <mergeCell ref="J522:J523"/>
    <mergeCell ref="W516:W518"/>
    <mergeCell ref="I508:I509"/>
    <mergeCell ref="I522:I523"/>
    <mergeCell ref="M522:M523"/>
    <mergeCell ref="Q508:Q509"/>
    <mergeCell ref="K542:K543"/>
    <mergeCell ref="M571:M573"/>
    <mergeCell ref="I558:I561"/>
    <mergeCell ref="Q544:Q545"/>
    <mergeCell ref="H578:H579"/>
    <mergeCell ref="H508:H509"/>
    <mergeCell ref="J487:J488"/>
    <mergeCell ref="J463:J464"/>
    <mergeCell ref="J440:J442"/>
    <mergeCell ref="V578:V579"/>
    <mergeCell ref="H586:H587"/>
    <mergeCell ref="K558:K561"/>
    <mergeCell ref="J607:J608"/>
    <mergeCell ref="J562:J565"/>
    <mergeCell ref="K613:K614"/>
    <mergeCell ref="J613:J614"/>
    <mergeCell ref="J537:J538"/>
    <mergeCell ref="K537:K538"/>
    <mergeCell ref="M558:M561"/>
    <mergeCell ref="M537:M538"/>
    <mergeCell ref="Q578:Q579"/>
    <mergeCell ref="N578:N579"/>
    <mergeCell ref="J578:J579"/>
    <mergeCell ref="R602:R604"/>
    <mergeCell ref="R611:R612"/>
    <mergeCell ref="R609:R610"/>
    <mergeCell ref="M611:M612"/>
    <mergeCell ref="R578:R579"/>
    <mergeCell ref="Q590:Q592"/>
    <mergeCell ref="R613:R614"/>
    <mergeCell ref="Q602:Q604"/>
    <mergeCell ref="K596:K598"/>
    <mergeCell ref="J590:J592"/>
    <mergeCell ref="J611:J612"/>
    <mergeCell ref="I607:I608"/>
    <mergeCell ref="I566:I567"/>
    <mergeCell ref="Q586:Q587"/>
    <mergeCell ref="Q584:Q585"/>
    <mergeCell ref="J566:J567"/>
    <mergeCell ref="Q571:Q573"/>
    <mergeCell ref="J568:J570"/>
    <mergeCell ref="J586:J587"/>
    <mergeCell ref="J622:J623"/>
    <mergeCell ref="K622:K623"/>
    <mergeCell ref="K618:K621"/>
    <mergeCell ref="J584:J585"/>
    <mergeCell ref="M586:M587"/>
    <mergeCell ref="J596:J598"/>
    <mergeCell ref="Q596:Q598"/>
    <mergeCell ref="Q622:Q623"/>
    <mergeCell ref="R584:R585"/>
    <mergeCell ref="Q618:Q621"/>
    <mergeCell ref="M613:M614"/>
    <mergeCell ref="Q613:Q614"/>
    <mergeCell ref="R630:R631"/>
    <mergeCell ref="K609:K610"/>
    <mergeCell ref="Q609:Q610"/>
    <mergeCell ref="K611:K612"/>
    <mergeCell ref="J628:J629"/>
    <mergeCell ref="J609:J610"/>
    <mergeCell ref="R596:R598"/>
    <mergeCell ref="R590:R592"/>
    <mergeCell ref="R586:R587"/>
    <mergeCell ref="Q611:Q612"/>
    <mergeCell ref="K607:K608"/>
    <mergeCell ref="R622:R623"/>
    <mergeCell ref="R628:R629"/>
    <mergeCell ref="V670:V671"/>
    <mergeCell ref="X602:X604"/>
    <mergeCell ref="V632:V634"/>
    <mergeCell ref="X636:X638"/>
    <mergeCell ref="M636:M638"/>
    <mergeCell ref="V686:V688"/>
    <mergeCell ref="V691:V692"/>
    <mergeCell ref="V636:V638"/>
    <mergeCell ref="Q683:Q685"/>
    <mergeCell ref="R683:R685"/>
    <mergeCell ref="V689:V690"/>
    <mergeCell ref="R648:R650"/>
    <mergeCell ref="M542:M543"/>
    <mergeCell ref="R607:R608"/>
    <mergeCell ref="M630:M631"/>
    <mergeCell ref="R618:R621"/>
    <mergeCell ref="Q628:Q629"/>
    <mergeCell ref="X578:X579"/>
    <mergeCell ref="X590:X592"/>
    <mergeCell ref="X596:X598"/>
    <mergeCell ref="Y607:Y608"/>
    <mergeCell ref="Y590:Y592"/>
    <mergeCell ref="W584:W585"/>
    <mergeCell ref="X586:X587"/>
    <mergeCell ref="Y584:Y585"/>
    <mergeCell ref="W590:W592"/>
    <mergeCell ref="V602:V604"/>
    <mergeCell ref="W611:W612"/>
    <mergeCell ref="Y632:Y634"/>
    <mergeCell ref="X628:X629"/>
    <mergeCell ref="V611:V612"/>
    <mergeCell ref="V618:V621"/>
    <mergeCell ref="Y630:Y631"/>
    <mergeCell ref="X613:X614"/>
    <mergeCell ref="W609:W610"/>
    <mergeCell ref="Y609:Y610"/>
    <mergeCell ref="Y613:Y614"/>
    <mergeCell ref="V630:V631"/>
    <mergeCell ref="X632:X634"/>
    <mergeCell ref="V628:V629"/>
    <mergeCell ref="V586:V587"/>
    <mergeCell ref="V607:V608"/>
    <mergeCell ref="V596:V598"/>
    <mergeCell ref="V622:V623"/>
    <mergeCell ref="V584:V585"/>
    <mergeCell ref="W596:W598"/>
    <mergeCell ref="V590:V592"/>
    <mergeCell ref="Y586:Y587"/>
    <mergeCell ref="W607:W608"/>
    <mergeCell ref="X609:X610"/>
    <mergeCell ref="X584:X585"/>
    <mergeCell ref="W618:W621"/>
    <mergeCell ref="R704:R706"/>
    <mergeCell ref="Z670:Z671"/>
    <mergeCell ref="X630:X631"/>
    <mergeCell ref="W628:W629"/>
    <mergeCell ref="K720:K721"/>
    <mergeCell ref="M741:M743"/>
    <mergeCell ref="Z718:Z719"/>
    <mergeCell ref="V709:V711"/>
    <mergeCell ref="V712:V713"/>
    <mergeCell ref="Y725:Y726"/>
    <mergeCell ref="Q727:Q728"/>
    <mergeCell ref="R722:R724"/>
    <mergeCell ref="X648:X650"/>
    <mergeCell ref="W648:W650"/>
    <mergeCell ref="X707:X708"/>
    <mergeCell ref="Y707:Y708"/>
    <mergeCell ref="W707:W708"/>
    <mergeCell ref="K691:K692"/>
    <mergeCell ref="W697:W698"/>
    <mergeCell ref="V697:V698"/>
    <mergeCell ref="V716:V717"/>
    <mergeCell ref="R670:R671"/>
    <mergeCell ref="M686:M688"/>
    <mergeCell ref="V683:V685"/>
    <mergeCell ref="Q670:Q671"/>
    <mergeCell ref="Q689:Q690"/>
    <mergeCell ref="Q691:Q692"/>
    <mergeCell ref="R632:R634"/>
    <mergeCell ref="X686:X688"/>
    <mergeCell ref="Q648:Q650"/>
    <mergeCell ref="W632:W634"/>
    <mergeCell ref="R697:R698"/>
    <mergeCell ref="Y596:Y598"/>
    <mergeCell ref="W586:W587"/>
    <mergeCell ref="W712:W713"/>
    <mergeCell ref="K739:K740"/>
    <mergeCell ref="X709:X711"/>
    <mergeCell ref="K741:K743"/>
    <mergeCell ref="W613:W614"/>
    <mergeCell ref="X618:X621"/>
    <mergeCell ref="M607:M608"/>
    <mergeCell ref="M590:M592"/>
    <mergeCell ref="K602:K604"/>
    <mergeCell ref="V613:V614"/>
    <mergeCell ref="R699:R700"/>
    <mergeCell ref="Q699:Q700"/>
    <mergeCell ref="V699:V700"/>
    <mergeCell ref="Q697:Q698"/>
    <mergeCell ref="R689:R690"/>
    <mergeCell ref="W670:W671"/>
    <mergeCell ref="W689:W690"/>
    <mergeCell ref="X683:X685"/>
    <mergeCell ref="M691:M692"/>
    <mergeCell ref="Y727:Y728"/>
    <mergeCell ref="W709:W711"/>
    <mergeCell ref="R720:R721"/>
    <mergeCell ref="M732:M733"/>
    <mergeCell ref="K725:K726"/>
    <mergeCell ref="Q725:Q726"/>
    <mergeCell ref="W741:W743"/>
    <mergeCell ref="Y739:Y740"/>
    <mergeCell ref="Y628:Y629"/>
    <mergeCell ref="V609:V610"/>
    <mergeCell ref="W714:W715"/>
    <mergeCell ref="R709:R711"/>
    <mergeCell ref="R712:R713"/>
    <mergeCell ref="X741:X743"/>
    <mergeCell ref="V707:V708"/>
    <mergeCell ref="M707:M708"/>
    <mergeCell ref="Q707:Q708"/>
    <mergeCell ref="R714:R715"/>
    <mergeCell ref="R707:R708"/>
    <mergeCell ref="X716:X717"/>
    <mergeCell ref="X712:X713"/>
    <mergeCell ref="M718:M719"/>
    <mergeCell ref="R734:R736"/>
    <mergeCell ref="M720:M721"/>
    <mergeCell ref="Z734:Z736"/>
    <mergeCell ref="Z741:Z743"/>
    <mergeCell ref="V714:V715"/>
    <mergeCell ref="X725:X726"/>
    <mergeCell ref="X727:X728"/>
    <mergeCell ref="M737:M738"/>
    <mergeCell ref="W727:W728"/>
    <mergeCell ref="Y741:Y743"/>
    <mergeCell ref="W722:W724"/>
    <mergeCell ref="W737:W738"/>
    <mergeCell ref="W729:W731"/>
    <mergeCell ref="Z712:Z713"/>
    <mergeCell ref="Z725:Z726"/>
    <mergeCell ref="X720:X721"/>
    <mergeCell ref="Q729:Q731"/>
    <mergeCell ref="W720:W721"/>
    <mergeCell ref="Y720:Y721"/>
    <mergeCell ref="Y714:Y715"/>
    <mergeCell ref="Q722:Q724"/>
    <mergeCell ref="K732:K733"/>
    <mergeCell ref="R739:R740"/>
    <mergeCell ref="V739:V740"/>
    <mergeCell ref="R741:R743"/>
    <mergeCell ref="Y734:Y736"/>
    <mergeCell ref="X732:X733"/>
    <mergeCell ref="Y729:Y731"/>
    <mergeCell ref="Y722:Y724"/>
    <mergeCell ref="M739:M740"/>
    <mergeCell ref="X739:X740"/>
    <mergeCell ref="Z727:Z728"/>
    <mergeCell ref="Q739:Q740"/>
    <mergeCell ref="J739:J740"/>
    <mergeCell ref="J734:J736"/>
    <mergeCell ref="X734:X736"/>
    <mergeCell ref="X737:X738"/>
    <mergeCell ref="M725:M726"/>
    <mergeCell ref="Z729:Z731"/>
    <mergeCell ref="X722:X724"/>
    <mergeCell ref="W725:W726"/>
    <mergeCell ref="R727:R728"/>
    <mergeCell ref="J732:J733"/>
    <mergeCell ref="M734:M736"/>
    <mergeCell ref="Z732:Z733"/>
    <mergeCell ref="V725:V726"/>
    <mergeCell ref="R725:R726"/>
    <mergeCell ref="V722:V724"/>
    <mergeCell ref="J729:J731"/>
    <mergeCell ref="Q737:Q738"/>
    <mergeCell ref="R729:R731"/>
    <mergeCell ref="Y754:Y755"/>
    <mergeCell ref="J741:J743"/>
    <mergeCell ref="J737:J738"/>
    <mergeCell ref="K734:K736"/>
    <mergeCell ref="V737:V738"/>
    <mergeCell ref="Q734:Q736"/>
    <mergeCell ref="X756:X757"/>
    <mergeCell ref="J778:J780"/>
    <mergeCell ref="Q754:Q755"/>
    <mergeCell ref="R756:R757"/>
    <mergeCell ref="Q771:Q772"/>
    <mergeCell ref="J771:J772"/>
    <mergeCell ref="X746:X747"/>
    <mergeCell ref="Y778:Y780"/>
    <mergeCell ref="V744:V745"/>
    <mergeCell ref="V778:V780"/>
    <mergeCell ref="Q744:Q745"/>
    <mergeCell ref="R744:R745"/>
    <mergeCell ref="W771:W772"/>
    <mergeCell ref="Q741:Q743"/>
    <mergeCell ref="X771:X772"/>
    <mergeCell ref="X754:X755"/>
    <mergeCell ref="J754:J755"/>
    <mergeCell ref="X744:X745"/>
    <mergeCell ref="W744:W745"/>
    <mergeCell ref="K778:K780"/>
    <mergeCell ref="K748:K750"/>
    <mergeCell ref="Y781:Y783"/>
    <mergeCell ref="X748:X750"/>
    <mergeCell ref="Y751:Y753"/>
    <mergeCell ref="W754:W755"/>
    <mergeCell ref="Q746:Q747"/>
    <mergeCell ref="Y748:Y750"/>
    <mergeCell ref="Q778:Q780"/>
    <mergeCell ref="V746:V747"/>
    <mergeCell ref="V741:V743"/>
    <mergeCell ref="W748:W750"/>
    <mergeCell ref="Q784:Q785"/>
    <mergeCell ref="R771:R772"/>
    <mergeCell ref="R751:R753"/>
    <mergeCell ref="X751:X753"/>
    <mergeCell ref="X778:X780"/>
    <mergeCell ref="W792:W793"/>
    <mergeCell ref="Q751:Q753"/>
    <mergeCell ref="X781:X783"/>
    <mergeCell ref="V771:V772"/>
    <mergeCell ref="Y756:Y757"/>
    <mergeCell ref="Y771:Y772"/>
    <mergeCell ref="R748:R750"/>
    <mergeCell ref="W746:W747"/>
    <mergeCell ref="W751:W753"/>
    <mergeCell ref="W781:W783"/>
    <mergeCell ref="Q781:Q783"/>
    <mergeCell ref="X784:X785"/>
    <mergeCell ref="W786:W788"/>
    <mergeCell ref="Y746:Y747"/>
    <mergeCell ref="W778:W780"/>
    <mergeCell ref="R781:R783"/>
    <mergeCell ref="R786:R788"/>
    <mergeCell ref="Y716:Y717"/>
    <mergeCell ref="W716:W717"/>
    <mergeCell ref="V727:V728"/>
    <mergeCell ref="R718:R719"/>
    <mergeCell ref="V720:V721"/>
    <mergeCell ref="V718:V719"/>
    <mergeCell ref="Q732:Q733"/>
    <mergeCell ref="X729:X731"/>
    <mergeCell ref="M751:M753"/>
    <mergeCell ref="M748:M750"/>
    <mergeCell ref="M727:M728"/>
    <mergeCell ref="M729:M731"/>
    <mergeCell ref="W734:W736"/>
    <mergeCell ref="W732:W733"/>
    <mergeCell ref="V729:V731"/>
    <mergeCell ref="R737:R738"/>
    <mergeCell ref="V732:V733"/>
    <mergeCell ref="Q748:Q750"/>
    <mergeCell ref="V792:V793"/>
    <mergeCell ref="R792:R793"/>
    <mergeCell ref="K797:K798"/>
    <mergeCell ref="R800:R801"/>
    <mergeCell ref="Q809:Q811"/>
    <mergeCell ref="M804:M806"/>
    <mergeCell ref="M789:M791"/>
    <mergeCell ref="W756:W757"/>
    <mergeCell ref="V748:V750"/>
    <mergeCell ref="Q756:Q757"/>
    <mergeCell ref="M754:M755"/>
    <mergeCell ref="Q786:Q788"/>
    <mergeCell ref="V784:V785"/>
    <mergeCell ref="M784:M785"/>
    <mergeCell ref="M771:M772"/>
    <mergeCell ref="W784:W785"/>
    <mergeCell ref="K804:K806"/>
    <mergeCell ref="M781:M783"/>
    <mergeCell ref="K800:K801"/>
    <mergeCell ref="R807:R808"/>
    <mergeCell ref="R849:R850"/>
    <mergeCell ref="R846:R847"/>
    <mergeCell ref="W846:W847"/>
    <mergeCell ref="V838:V839"/>
    <mergeCell ref="W849:W850"/>
    <mergeCell ref="R838:R839"/>
    <mergeCell ref="M818:M820"/>
    <mergeCell ref="J838:J839"/>
    <mergeCell ref="J827:J828"/>
    <mergeCell ref="I818:I820"/>
    <mergeCell ref="K843:K844"/>
    <mergeCell ref="R809:R811"/>
    <mergeCell ref="W812:W813"/>
    <mergeCell ref="Q814:Q815"/>
    <mergeCell ref="Q823:Q824"/>
    <mergeCell ref="I816:I817"/>
    <mergeCell ref="W809:W811"/>
    <mergeCell ref="Q816:Q817"/>
    <mergeCell ref="Q827:Q828"/>
    <mergeCell ref="V809:V811"/>
    <mergeCell ref="V812:V813"/>
    <mergeCell ref="V818:V820"/>
    <mergeCell ref="V816:V817"/>
    <mergeCell ref="Q812:Q813"/>
    <mergeCell ref="J840:J842"/>
    <mergeCell ref="M812:M813"/>
    <mergeCell ref="K812:K813"/>
    <mergeCell ref="R812:R813"/>
    <mergeCell ref="J812:J813"/>
    <mergeCell ref="I809:I811"/>
    <mergeCell ref="J809:J811"/>
    <mergeCell ref="M843:M844"/>
    <mergeCell ref="K814:K815"/>
    <mergeCell ref="M814:M815"/>
    <mergeCell ref="R827:R828"/>
    <mergeCell ref="R840:R842"/>
    <mergeCell ref="I843:I844"/>
    <mergeCell ref="M823:M824"/>
    <mergeCell ref="W840:W842"/>
    <mergeCell ref="I827:I828"/>
    <mergeCell ref="W814:W815"/>
    <mergeCell ref="R818:R820"/>
    <mergeCell ref="H812:H813"/>
    <mergeCell ref="H838:H839"/>
    <mergeCell ref="I812:I813"/>
    <mergeCell ref="R843:R844"/>
    <mergeCell ref="W816:W817"/>
    <mergeCell ref="J814:J815"/>
    <mergeCell ref="R823:R824"/>
    <mergeCell ref="V843:V844"/>
    <mergeCell ref="K838:K839"/>
    <mergeCell ref="K840:K842"/>
    <mergeCell ref="J816:J817"/>
    <mergeCell ref="H827:H828"/>
    <mergeCell ref="M838:M839"/>
    <mergeCell ref="Q843:Q844"/>
    <mergeCell ref="Q840:Q842"/>
    <mergeCell ref="H816:H817"/>
    <mergeCell ref="J843:J844"/>
    <mergeCell ref="I823:I824"/>
    <mergeCell ref="H823:H824"/>
    <mergeCell ref="J846:J847"/>
    <mergeCell ref="I849:I850"/>
    <mergeCell ref="J851:J853"/>
    <mergeCell ref="I846:I847"/>
    <mergeCell ref="Q846:Q847"/>
    <mergeCell ref="H840:H842"/>
    <mergeCell ref="M816:M817"/>
    <mergeCell ref="I838:I839"/>
    <mergeCell ref="K818:K820"/>
    <mergeCell ref="Q872:Q874"/>
    <mergeCell ref="M846:M847"/>
    <mergeCell ref="Q849:Q850"/>
    <mergeCell ref="K846:K847"/>
    <mergeCell ref="M840:M842"/>
    <mergeCell ref="M827:M828"/>
    <mergeCell ref="I840:I842"/>
    <mergeCell ref="H843:H844"/>
    <mergeCell ref="M869:M871"/>
    <mergeCell ref="J857:J859"/>
    <mergeCell ref="J860:J861"/>
    <mergeCell ref="I860:I861"/>
    <mergeCell ref="I854:I856"/>
    <mergeCell ref="H846:H847"/>
    <mergeCell ref="K849:K850"/>
    <mergeCell ref="M854:M856"/>
    <mergeCell ref="Q862:Q864"/>
    <mergeCell ref="I865:I866"/>
    <mergeCell ref="K862:K864"/>
    <mergeCell ref="H867:H868"/>
    <mergeCell ref="Q875:Q877"/>
    <mergeCell ref="H851:H853"/>
    <mergeCell ref="J875:J877"/>
    <mergeCell ref="H875:H877"/>
    <mergeCell ref="M849:M850"/>
    <mergeCell ref="K854:K856"/>
    <mergeCell ref="K860:K861"/>
    <mergeCell ref="M875:M877"/>
    <mergeCell ref="H849:H850"/>
    <mergeCell ref="Q851:Q853"/>
    <mergeCell ref="K872:K874"/>
    <mergeCell ref="M862:M864"/>
    <mergeCell ref="K869:K871"/>
    <mergeCell ref="J872:J874"/>
    <mergeCell ref="M872:M874"/>
    <mergeCell ref="H865:H866"/>
    <mergeCell ref="J862:J864"/>
    <mergeCell ref="K851:K853"/>
    <mergeCell ref="I851:I853"/>
    <mergeCell ref="K857:K859"/>
    <mergeCell ref="H857:H859"/>
    <mergeCell ref="J854:J856"/>
    <mergeCell ref="I867:I868"/>
    <mergeCell ref="M851:M853"/>
    <mergeCell ref="E872:E874"/>
    <mergeCell ref="F885:F886"/>
    <mergeCell ref="E885:E886"/>
    <mergeCell ref="E878:E879"/>
    <mergeCell ref="J869:J871"/>
    <mergeCell ref="J885:J886"/>
    <mergeCell ref="B849:B850"/>
    <mergeCell ref="B857:B859"/>
    <mergeCell ref="B900:B901"/>
    <mergeCell ref="B897:B899"/>
    <mergeCell ref="C894:C896"/>
    <mergeCell ref="B894:B896"/>
    <mergeCell ref="E891:E893"/>
    <mergeCell ref="H854:H856"/>
    <mergeCell ref="B862:B864"/>
    <mergeCell ref="B860:B861"/>
    <mergeCell ref="H878:H879"/>
    <mergeCell ref="H862:H864"/>
    <mergeCell ref="H869:H871"/>
    <mergeCell ref="I869:I871"/>
    <mergeCell ref="H872:H874"/>
    <mergeCell ref="I862:I864"/>
    <mergeCell ref="J867:J868"/>
    <mergeCell ref="B865:B866"/>
    <mergeCell ref="C857:C859"/>
    <mergeCell ref="J849:J850"/>
    <mergeCell ref="B867:B868"/>
    <mergeCell ref="D867:D868"/>
    <mergeCell ref="B882:B884"/>
    <mergeCell ref="B891:B893"/>
    <mergeCell ref="C867:C868"/>
    <mergeCell ref="I875:I877"/>
    <mergeCell ref="G872:G874"/>
    <mergeCell ref="G885:G886"/>
    <mergeCell ref="G891:G893"/>
    <mergeCell ref="G889:G890"/>
    <mergeCell ref="I889:I890"/>
    <mergeCell ref="I872:I874"/>
    <mergeCell ref="I885:I886"/>
    <mergeCell ref="I882:I884"/>
    <mergeCell ref="M887:M888"/>
    <mergeCell ref="M865:M866"/>
    <mergeCell ref="M867:M868"/>
    <mergeCell ref="M860:M861"/>
    <mergeCell ref="M885:M886"/>
    <mergeCell ref="M880:M881"/>
    <mergeCell ref="G869:G871"/>
    <mergeCell ref="J865:J866"/>
    <mergeCell ref="M857:M859"/>
    <mergeCell ref="K865:K866"/>
    <mergeCell ref="K867:K868"/>
    <mergeCell ref="H882:H884"/>
    <mergeCell ref="H887:H888"/>
    <mergeCell ref="G867:G868"/>
    <mergeCell ref="I857:I859"/>
    <mergeCell ref="H880:H881"/>
    <mergeCell ref="K875:K877"/>
    <mergeCell ref="K878:K879"/>
    <mergeCell ref="J878:J879"/>
    <mergeCell ref="I878:I879"/>
    <mergeCell ref="M878:M879"/>
    <mergeCell ref="I880:I881"/>
    <mergeCell ref="K885:K886"/>
    <mergeCell ref="J887:J888"/>
    <mergeCell ref="F869:F871"/>
    <mergeCell ref="F872:F874"/>
    <mergeCell ref="E867:E868"/>
    <mergeCell ref="D872:D874"/>
    <mergeCell ref="F910:F911"/>
    <mergeCell ref="B908:B909"/>
    <mergeCell ref="B902:B904"/>
    <mergeCell ref="G905:G907"/>
    <mergeCell ref="C912:C913"/>
    <mergeCell ref="C905:C907"/>
    <mergeCell ref="D827:D828"/>
    <mergeCell ref="D891:D893"/>
    <mergeCell ref="F887:F888"/>
    <mergeCell ref="E902:E904"/>
    <mergeCell ref="I887:I888"/>
    <mergeCell ref="F905:F907"/>
    <mergeCell ref="I905:I907"/>
    <mergeCell ref="F897:F899"/>
    <mergeCell ref="B887:B888"/>
    <mergeCell ref="G897:G899"/>
    <mergeCell ref="E897:E899"/>
    <mergeCell ref="I891:I893"/>
    <mergeCell ref="B905:B907"/>
    <mergeCell ref="B889:B890"/>
    <mergeCell ref="H889:H890"/>
    <mergeCell ref="I894:I896"/>
    <mergeCell ref="H902:H904"/>
    <mergeCell ref="E838:E839"/>
    <mergeCell ref="H860:H861"/>
    <mergeCell ref="G846:G847"/>
    <mergeCell ref="F867:F868"/>
    <mergeCell ref="H885:H886"/>
    <mergeCell ref="F920:F921"/>
    <mergeCell ref="G938:G940"/>
    <mergeCell ref="F916:F917"/>
    <mergeCell ref="E920:E921"/>
    <mergeCell ref="D914:D915"/>
    <mergeCell ref="B965:B966"/>
    <mergeCell ref="C965:C966"/>
    <mergeCell ref="E916:E917"/>
    <mergeCell ref="B938:B940"/>
    <mergeCell ref="C929:C931"/>
    <mergeCell ref="F918:F919"/>
    <mergeCell ref="G918:G919"/>
    <mergeCell ref="D918:D919"/>
    <mergeCell ref="C920:C921"/>
    <mergeCell ref="E914:E915"/>
    <mergeCell ref="C914:C915"/>
    <mergeCell ref="D916:D917"/>
    <mergeCell ref="F914:F915"/>
    <mergeCell ref="E929:E931"/>
    <mergeCell ref="B920:B921"/>
    <mergeCell ref="B929:B931"/>
    <mergeCell ref="D920:D921"/>
    <mergeCell ref="D965:D966"/>
    <mergeCell ref="E965:E966"/>
    <mergeCell ref="C945:C947"/>
    <mergeCell ref="C952:C954"/>
    <mergeCell ref="D945:D947"/>
    <mergeCell ref="D942:D944"/>
    <mergeCell ref="C942:C944"/>
    <mergeCell ref="F924:F925"/>
    <mergeCell ref="B955:B956"/>
    <mergeCell ref="F945:F947"/>
    <mergeCell ref="B912:B913"/>
    <mergeCell ref="B924:B925"/>
    <mergeCell ref="C916:C917"/>
    <mergeCell ref="C918:C919"/>
    <mergeCell ref="D924:D925"/>
    <mergeCell ref="G924:G925"/>
    <mergeCell ref="G929:G931"/>
    <mergeCell ref="F929:F931"/>
    <mergeCell ref="E933:E934"/>
    <mergeCell ref="B916:B917"/>
    <mergeCell ref="B914:B915"/>
    <mergeCell ref="B942:B944"/>
    <mergeCell ref="B918:B919"/>
    <mergeCell ref="B910:B911"/>
    <mergeCell ref="F960:F962"/>
    <mergeCell ref="G908:G909"/>
    <mergeCell ref="D938:D940"/>
    <mergeCell ref="F938:F940"/>
    <mergeCell ref="C955:C956"/>
    <mergeCell ref="B945:B947"/>
    <mergeCell ref="B952:B954"/>
    <mergeCell ref="G957:G959"/>
    <mergeCell ref="C938:C940"/>
    <mergeCell ref="E942:E944"/>
    <mergeCell ref="E955:E956"/>
    <mergeCell ref="D912:D913"/>
    <mergeCell ref="E910:E911"/>
    <mergeCell ref="F912:F913"/>
    <mergeCell ref="E912:E913"/>
    <mergeCell ref="G914:G915"/>
    <mergeCell ref="F942:F944"/>
    <mergeCell ref="G945:G947"/>
    <mergeCell ref="C1019:C1020"/>
    <mergeCell ref="G1019:G1020"/>
    <mergeCell ref="C1017:C1018"/>
    <mergeCell ref="H1017:H1018"/>
    <mergeCell ref="D1008:D1010"/>
    <mergeCell ref="D1014:D1016"/>
    <mergeCell ref="G1002:G1004"/>
    <mergeCell ref="F1011:F1013"/>
    <mergeCell ref="G1005:G1007"/>
    <mergeCell ref="F1008:F1010"/>
    <mergeCell ref="D1005:D1007"/>
    <mergeCell ref="H1011:H1013"/>
    <mergeCell ref="F978:F979"/>
    <mergeCell ref="F994:F995"/>
    <mergeCell ref="I988:I990"/>
    <mergeCell ref="H1019:H1020"/>
    <mergeCell ref="C985:C987"/>
    <mergeCell ref="D1017:D1018"/>
    <mergeCell ref="C1011:C1013"/>
    <mergeCell ref="D1011:D1013"/>
    <mergeCell ref="G988:G990"/>
    <mergeCell ref="H988:H990"/>
    <mergeCell ref="F991:F993"/>
    <mergeCell ref="D1019:D1020"/>
    <mergeCell ref="F1019:F1020"/>
    <mergeCell ref="I996:I998"/>
    <mergeCell ref="H996:H998"/>
    <mergeCell ref="F1014:F1016"/>
    <mergeCell ref="E1002:E1004"/>
    <mergeCell ref="C988:C990"/>
    <mergeCell ref="H1014:H1016"/>
    <mergeCell ref="E1014:E1016"/>
    <mergeCell ref="E938:E940"/>
    <mergeCell ref="B978:B979"/>
    <mergeCell ref="G960:G962"/>
    <mergeCell ref="G955:G956"/>
    <mergeCell ref="F957:F959"/>
    <mergeCell ref="F973:F975"/>
    <mergeCell ref="E957:E959"/>
    <mergeCell ref="F952:F954"/>
    <mergeCell ref="E952:E954"/>
    <mergeCell ref="G967:G969"/>
    <mergeCell ref="B973:B975"/>
    <mergeCell ref="B957:B959"/>
    <mergeCell ref="F955:F956"/>
    <mergeCell ref="D970:D972"/>
    <mergeCell ref="D963:D964"/>
    <mergeCell ref="E970:E972"/>
    <mergeCell ref="B967:B969"/>
    <mergeCell ref="E945:E947"/>
    <mergeCell ref="D955:D956"/>
    <mergeCell ref="D967:D969"/>
    <mergeCell ref="F967:F969"/>
    <mergeCell ref="D973:D975"/>
    <mergeCell ref="E967:E969"/>
    <mergeCell ref="E973:E975"/>
    <mergeCell ref="G942:G944"/>
    <mergeCell ref="D952:D954"/>
    <mergeCell ref="F970:F972"/>
    <mergeCell ref="G970:G972"/>
    <mergeCell ref="B1017:B1018"/>
    <mergeCell ref="E996:E998"/>
    <mergeCell ref="F996:F998"/>
    <mergeCell ref="C1005:C1007"/>
    <mergeCell ref="C1002:C1004"/>
    <mergeCell ref="C999:C1001"/>
    <mergeCell ref="B1014:B1016"/>
    <mergeCell ref="F963:F964"/>
    <mergeCell ref="D957:D959"/>
    <mergeCell ref="C967:C969"/>
    <mergeCell ref="C970:C972"/>
    <mergeCell ref="C978:C979"/>
    <mergeCell ref="G978:G979"/>
    <mergeCell ref="F965:F966"/>
    <mergeCell ref="G973:G975"/>
    <mergeCell ref="G965:G966"/>
    <mergeCell ref="C960:C962"/>
    <mergeCell ref="C963:C964"/>
    <mergeCell ref="D978:D979"/>
    <mergeCell ref="E960:E962"/>
    <mergeCell ref="E963:E964"/>
    <mergeCell ref="E978:E979"/>
    <mergeCell ref="C976:C977"/>
    <mergeCell ref="C980:C982"/>
    <mergeCell ref="B1011:B1013"/>
    <mergeCell ref="E994:E995"/>
    <mergeCell ref="B991:B993"/>
    <mergeCell ref="E991:E993"/>
    <mergeCell ref="B988:B990"/>
    <mergeCell ref="B983:B984"/>
    <mergeCell ref="B1005:B1007"/>
    <mergeCell ref="E976:E977"/>
    <mergeCell ref="R851:R853"/>
    <mergeCell ref="V860:V861"/>
    <mergeCell ref="V862:V864"/>
    <mergeCell ref="R854:R856"/>
    <mergeCell ref="G952:G954"/>
    <mergeCell ref="H985:H987"/>
    <mergeCell ref="M985:M987"/>
    <mergeCell ref="R885:R886"/>
    <mergeCell ref="Q894:Q896"/>
    <mergeCell ref="Y843:Y844"/>
    <mergeCell ref="V849:V850"/>
    <mergeCell ref="Y846:Y847"/>
    <mergeCell ref="V846:V847"/>
    <mergeCell ref="X857:X859"/>
    <mergeCell ref="R880:R881"/>
    <mergeCell ref="W880:W881"/>
    <mergeCell ref="R865:R866"/>
    <mergeCell ref="W869:W870"/>
    <mergeCell ref="V875:V877"/>
    <mergeCell ref="Q867:Q868"/>
    <mergeCell ref="X843:X844"/>
    <mergeCell ref="W887:W888"/>
    <mergeCell ref="V872:V874"/>
    <mergeCell ref="W885:W886"/>
    <mergeCell ref="Y869:Y870"/>
    <mergeCell ref="X869:X871"/>
    <mergeCell ref="V878:V879"/>
    <mergeCell ref="R857:R859"/>
    <mergeCell ref="R882:R884"/>
    <mergeCell ref="R869:R871"/>
    <mergeCell ref="V869:V871"/>
    <mergeCell ref="R887:R888"/>
    <mergeCell ref="Q887:Q888"/>
    <mergeCell ref="Q885:Q886"/>
    <mergeCell ref="Q869:Q871"/>
    <mergeCell ref="Q865:Q866"/>
    <mergeCell ref="Q880:Q881"/>
    <mergeCell ref="R872:R874"/>
    <mergeCell ref="V865:V866"/>
    <mergeCell ref="Q854:Q856"/>
    <mergeCell ref="R860:R861"/>
    <mergeCell ref="Q882:Q884"/>
    <mergeCell ref="R867:R868"/>
    <mergeCell ref="R875:R877"/>
    <mergeCell ref="R878:R879"/>
    <mergeCell ref="Q857:Q859"/>
    <mergeCell ref="Q860:Q861"/>
    <mergeCell ref="R862:R864"/>
    <mergeCell ref="R955:R956"/>
    <mergeCell ref="R933:R934"/>
    <mergeCell ref="Q889:Q890"/>
    <mergeCell ref="R902:R904"/>
    <mergeCell ref="Q914:Q915"/>
    <mergeCell ref="Q878:Q879"/>
    <mergeCell ref="R945:R947"/>
    <mergeCell ref="Q942:Q944"/>
    <mergeCell ref="Q952:Q954"/>
    <mergeCell ref="V952:V954"/>
    <mergeCell ref="R908:R909"/>
    <mergeCell ref="Q918:Q919"/>
    <mergeCell ref="R918:R919"/>
    <mergeCell ref="R897:R899"/>
    <mergeCell ref="Q897:Q899"/>
    <mergeCell ref="Q908:Q909"/>
    <mergeCell ref="R905:R907"/>
    <mergeCell ref="R960:R962"/>
    <mergeCell ref="K924:K925"/>
    <mergeCell ref="M918:M919"/>
    <mergeCell ref="M920:M921"/>
    <mergeCell ref="K918:K919"/>
    <mergeCell ref="Q929:Q931"/>
    <mergeCell ref="M942:M944"/>
    <mergeCell ref="K942:K944"/>
    <mergeCell ref="R957:R959"/>
    <mergeCell ref="R889:R890"/>
    <mergeCell ref="R900:R901"/>
    <mergeCell ref="Q891:Q893"/>
    <mergeCell ref="Q900:Q901"/>
    <mergeCell ref="M994:M995"/>
    <mergeCell ref="M900:M901"/>
    <mergeCell ref="M929:M931"/>
    <mergeCell ref="M894:M896"/>
    <mergeCell ref="R894:R896"/>
    <mergeCell ref="R891:R893"/>
    <mergeCell ref="M910:M911"/>
    <mergeCell ref="M908:M909"/>
    <mergeCell ref="M912:M913"/>
    <mergeCell ref="M905:M907"/>
    <mergeCell ref="Q902:Q904"/>
    <mergeCell ref="Q978:Q979"/>
    <mergeCell ref="M902:M904"/>
    <mergeCell ref="M897:M899"/>
    <mergeCell ref="Q905:Q907"/>
    <mergeCell ref="R976:R977"/>
    <mergeCell ref="M889:M890"/>
    <mergeCell ref="M891:M893"/>
    <mergeCell ref="R920:R921"/>
    <mergeCell ref="Q933:Q934"/>
    <mergeCell ref="Q985:Q987"/>
    <mergeCell ref="M983:M984"/>
    <mergeCell ref="Y978:Y979"/>
    <mergeCell ref="X965:X966"/>
    <mergeCell ref="X952:X954"/>
    <mergeCell ref="X938:X940"/>
    <mergeCell ref="X945:X947"/>
    <mergeCell ref="Q988:Q990"/>
    <mergeCell ref="Y965:Y966"/>
    <mergeCell ref="Q916:Q917"/>
    <mergeCell ref="R916:R917"/>
    <mergeCell ref="V985:V987"/>
    <mergeCell ref="Q983:Q984"/>
    <mergeCell ref="Q938:Q940"/>
    <mergeCell ref="V960:V962"/>
    <mergeCell ref="Q955:Q956"/>
    <mergeCell ref="M924:M925"/>
    <mergeCell ref="Q960:Q962"/>
    <mergeCell ref="Q963:Q964"/>
    <mergeCell ref="R965:R966"/>
    <mergeCell ref="R970:R972"/>
    <mergeCell ref="M967:M969"/>
    <mergeCell ref="Q945:Q947"/>
    <mergeCell ref="Q910:Q911"/>
    <mergeCell ref="R910:R911"/>
    <mergeCell ref="W963:W964"/>
    <mergeCell ref="W965:W966"/>
    <mergeCell ref="K983:K984"/>
    <mergeCell ref="M978:M979"/>
    <mergeCell ref="M976:M977"/>
    <mergeCell ref="M957:M959"/>
    <mergeCell ref="R963:R964"/>
    <mergeCell ref="Q973:Q975"/>
    <mergeCell ref="Q957:Q959"/>
    <mergeCell ref="K978:K979"/>
    <mergeCell ref="Q912:Q913"/>
    <mergeCell ref="R914:R915"/>
    <mergeCell ref="K945:K947"/>
    <mergeCell ref="K973:K975"/>
    <mergeCell ref="K967:K969"/>
    <mergeCell ref="K960:K962"/>
    <mergeCell ref="W952:W954"/>
    <mergeCell ref="V973:V975"/>
    <mergeCell ref="R912:R913"/>
    <mergeCell ref="R938:R940"/>
    <mergeCell ref="W960:W962"/>
    <mergeCell ref="V929:V931"/>
    <mergeCell ref="W929:W931"/>
    <mergeCell ref="R967:R969"/>
    <mergeCell ref="M965:M966"/>
    <mergeCell ref="K980:K982"/>
    <mergeCell ref="K965:K966"/>
    <mergeCell ref="R973:R975"/>
    <mergeCell ref="M916:M917"/>
    <mergeCell ref="Q920:Q921"/>
    <mergeCell ref="G1043:G1044"/>
    <mergeCell ref="E1041:E1042"/>
    <mergeCell ref="D1045:D1046"/>
    <mergeCell ref="C1067:C1068"/>
    <mergeCell ref="H1041:H1042"/>
    <mergeCell ref="C1080:C1082"/>
    <mergeCell ref="G1080:G1082"/>
    <mergeCell ref="C1023:C1024"/>
    <mergeCell ref="E1005:E1007"/>
    <mergeCell ref="G999:G1001"/>
    <mergeCell ref="V924:V925"/>
    <mergeCell ref="V983:V984"/>
    <mergeCell ref="R924:R925"/>
    <mergeCell ref="W918:W919"/>
    <mergeCell ref="W955:W956"/>
    <mergeCell ref="Q924:Q925"/>
    <mergeCell ref="V918:V919"/>
    <mergeCell ref="W933:W934"/>
    <mergeCell ref="V938:V940"/>
    <mergeCell ref="R929:R931"/>
    <mergeCell ref="R952:R954"/>
    <mergeCell ref="V963:V964"/>
    <mergeCell ref="V945:V947"/>
    <mergeCell ref="V970:V972"/>
    <mergeCell ref="V967:V969"/>
    <mergeCell ref="V957:V959"/>
    <mergeCell ref="V920:V921"/>
    <mergeCell ref="V933:V934"/>
    <mergeCell ref="V976:V977"/>
    <mergeCell ref="F985:F987"/>
    <mergeCell ref="C957:C959"/>
    <mergeCell ref="W999:W1000"/>
    <mergeCell ref="B1025:B1027"/>
    <mergeCell ref="C1034:C1035"/>
    <mergeCell ref="B1045:B1046"/>
    <mergeCell ref="B996:B998"/>
    <mergeCell ref="B994:B995"/>
    <mergeCell ref="F1002:F1004"/>
    <mergeCell ref="D985:D987"/>
    <mergeCell ref="C1036:C1037"/>
    <mergeCell ref="W1075:W1078"/>
    <mergeCell ref="X1067:X1068"/>
    <mergeCell ref="R1080:R1082"/>
    <mergeCell ref="V1075:V1078"/>
    <mergeCell ref="V1043:V1044"/>
    <mergeCell ref="C1031:C1033"/>
    <mergeCell ref="D1031:D1033"/>
    <mergeCell ref="E999:E1001"/>
    <mergeCell ref="I1008:I1010"/>
    <mergeCell ref="C994:C995"/>
    <mergeCell ref="C1014:C1016"/>
    <mergeCell ref="F1080:F1082"/>
    <mergeCell ref="R1021:R1022"/>
    <mergeCell ref="X1080:X1082"/>
    <mergeCell ref="X1023:X1024"/>
    <mergeCell ref="W1036:W1037"/>
    <mergeCell ref="C1021:C1022"/>
    <mergeCell ref="C1028:C1030"/>
    <mergeCell ref="H999:H1001"/>
    <mergeCell ref="E1011:E1013"/>
    <mergeCell ref="M996:M998"/>
    <mergeCell ref="I1019:I1020"/>
    <mergeCell ref="F999:F1001"/>
    <mergeCell ref="D1023:D1024"/>
    <mergeCell ref="B980:B982"/>
    <mergeCell ref="H994:H995"/>
    <mergeCell ref="F1005:F1007"/>
    <mergeCell ref="D960:D962"/>
    <mergeCell ref="G963:G964"/>
    <mergeCell ref="B976:B977"/>
    <mergeCell ref="C973:C975"/>
    <mergeCell ref="B970:B972"/>
    <mergeCell ref="B963:B964"/>
    <mergeCell ref="B960:B962"/>
    <mergeCell ref="F983:F984"/>
    <mergeCell ref="G980:G982"/>
    <mergeCell ref="B985:B987"/>
    <mergeCell ref="E985:E987"/>
    <mergeCell ref="B999:B1001"/>
    <mergeCell ref="B1002:B1004"/>
    <mergeCell ref="D1002:D1004"/>
    <mergeCell ref="D999:D1001"/>
    <mergeCell ref="C996:C998"/>
    <mergeCell ref="D996:D998"/>
    <mergeCell ref="H970:H972"/>
    <mergeCell ref="C983:C984"/>
    <mergeCell ref="H983:H984"/>
    <mergeCell ref="H963:H964"/>
    <mergeCell ref="B1038:B1040"/>
    <mergeCell ref="B1008:B1010"/>
    <mergeCell ref="F976:F977"/>
    <mergeCell ref="D1028:D1030"/>
    <mergeCell ref="E1034:E1035"/>
    <mergeCell ref="B1028:B1030"/>
    <mergeCell ref="F1031:F1033"/>
    <mergeCell ref="C1041:C1042"/>
    <mergeCell ref="G1067:G1068"/>
    <mergeCell ref="D1034:D1035"/>
    <mergeCell ref="B1034:B1035"/>
    <mergeCell ref="D1036:D1037"/>
    <mergeCell ref="B1031:B1033"/>
    <mergeCell ref="B1036:B1037"/>
    <mergeCell ref="C1025:C1027"/>
    <mergeCell ref="B1023:B1024"/>
    <mergeCell ref="D994:D995"/>
    <mergeCell ref="C991:C993"/>
    <mergeCell ref="E988:E990"/>
    <mergeCell ref="B1021:B1022"/>
    <mergeCell ref="C1008:C1010"/>
    <mergeCell ref="B1019:B1020"/>
    <mergeCell ref="F1036:F1037"/>
    <mergeCell ref="B1041:B1042"/>
    <mergeCell ref="D1021:D1022"/>
    <mergeCell ref="E1023:E1024"/>
    <mergeCell ref="F1021:F1022"/>
    <mergeCell ref="F1025:F1027"/>
    <mergeCell ref="B1067:B1068"/>
    <mergeCell ref="F1045:F1046"/>
    <mergeCell ref="E1045:E1046"/>
    <mergeCell ref="D983:D984"/>
    <mergeCell ref="B1128:B1130"/>
    <mergeCell ref="G1156:G1158"/>
    <mergeCell ref="F1100:F1101"/>
    <mergeCell ref="B1123:B1124"/>
    <mergeCell ref="B1085:B1087"/>
    <mergeCell ref="B1043:B1044"/>
    <mergeCell ref="C1043:C1044"/>
    <mergeCell ref="D1038:D1040"/>
    <mergeCell ref="C1070:C1071"/>
    <mergeCell ref="F1075:F1078"/>
    <mergeCell ref="F1070:F1071"/>
    <mergeCell ref="D1067:D1068"/>
    <mergeCell ref="E1070:E1071"/>
    <mergeCell ref="C1075:C1078"/>
    <mergeCell ref="G1075:G1078"/>
    <mergeCell ref="B1070:B1071"/>
    <mergeCell ref="B1072:B1074"/>
    <mergeCell ref="G1070:G1071"/>
    <mergeCell ref="E1072:E1074"/>
    <mergeCell ref="C1072:C1074"/>
    <mergeCell ref="D1070:D1071"/>
    <mergeCell ref="G1038:G1040"/>
    <mergeCell ref="E1043:E1044"/>
    <mergeCell ref="E1038:E1040"/>
    <mergeCell ref="D1041:D1042"/>
    <mergeCell ref="D1043:D1044"/>
    <mergeCell ref="D1072:D1074"/>
    <mergeCell ref="F1067:F1068"/>
    <mergeCell ref="C1038:C1040"/>
    <mergeCell ref="G1045:G1046"/>
    <mergeCell ref="C1045:C1046"/>
    <mergeCell ref="G1128:G1130"/>
    <mergeCell ref="B1159:B1160"/>
    <mergeCell ref="F1072:F1074"/>
    <mergeCell ref="D1075:D1078"/>
    <mergeCell ref="H1075:H1078"/>
    <mergeCell ref="D1100:D1101"/>
    <mergeCell ref="E1121:E1122"/>
    <mergeCell ref="H1080:H1082"/>
    <mergeCell ref="B1156:B1158"/>
    <mergeCell ref="H1121:H1122"/>
    <mergeCell ref="B1091:B1093"/>
    <mergeCell ref="B1121:B1122"/>
    <mergeCell ref="B1080:B1082"/>
    <mergeCell ref="B1100:B1101"/>
    <mergeCell ref="E1075:E1078"/>
    <mergeCell ref="B1075:B1078"/>
    <mergeCell ref="G1121:G1122"/>
    <mergeCell ref="H1085:H1087"/>
    <mergeCell ref="C1128:C1130"/>
    <mergeCell ref="D1121:D1122"/>
    <mergeCell ref="G1159:G1160"/>
    <mergeCell ref="C1100:C1101"/>
    <mergeCell ref="D1080:D1082"/>
    <mergeCell ref="E1080:E1082"/>
    <mergeCell ref="E1085:E1087"/>
    <mergeCell ref="F1085:F1087"/>
    <mergeCell ref="E1123:E1124"/>
    <mergeCell ref="H1128:H1130"/>
    <mergeCell ref="C1121:C1122"/>
    <mergeCell ref="C1085:C1087"/>
    <mergeCell ref="C1091:C1093"/>
    <mergeCell ref="D1091:D1093"/>
    <mergeCell ref="D1085:D1087"/>
    <mergeCell ref="G1100:G1101"/>
    <mergeCell ref="R1121:R1122"/>
    <mergeCell ref="R1159:R1160"/>
    <mergeCell ref="R1085:R1087"/>
    <mergeCell ref="W1100:W1101"/>
    <mergeCell ref="H1100:H1101"/>
    <mergeCell ref="E1100:E1101"/>
    <mergeCell ref="I1100:I1101"/>
    <mergeCell ref="I1085:I1087"/>
    <mergeCell ref="G1085:G1087"/>
    <mergeCell ref="F1121:F1122"/>
    <mergeCell ref="E1091:E1093"/>
    <mergeCell ref="V1156:V1158"/>
    <mergeCell ref="V1128:V1130"/>
    <mergeCell ref="W1121:W1122"/>
    <mergeCell ref="V1121:V1122"/>
    <mergeCell ref="X1123:X1124"/>
    <mergeCell ref="X1159:X1160"/>
    <mergeCell ref="E1156:E1158"/>
    <mergeCell ref="F1091:F1093"/>
    <mergeCell ref="G1091:G1093"/>
    <mergeCell ref="R1156:R1158"/>
    <mergeCell ref="R1128:R1130"/>
    <mergeCell ref="Q1128:Q1130"/>
    <mergeCell ref="M1128:M1130"/>
    <mergeCell ref="I1091:I1093"/>
    <mergeCell ref="Q1123:Q1124"/>
    <mergeCell ref="Q1121:Q1122"/>
    <mergeCell ref="V1091:V1093"/>
    <mergeCell ref="K1091:K1093"/>
    <mergeCell ref="H1156:H1158"/>
    <mergeCell ref="I1156:I1158"/>
    <mergeCell ref="C1156:C1158"/>
    <mergeCell ref="D1128:D1130"/>
    <mergeCell ref="I1175:I1176"/>
    <mergeCell ref="E1128:E1130"/>
    <mergeCell ref="D1159:D1160"/>
    <mergeCell ref="F1168:F1169"/>
    <mergeCell ref="W1123:W1124"/>
    <mergeCell ref="W1175:W1176"/>
    <mergeCell ref="W1156:W1158"/>
    <mergeCell ref="W1168:W1169"/>
    <mergeCell ref="W1173:W1174"/>
    <mergeCell ref="W1128:W1130"/>
    <mergeCell ref="K1128:K1130"/>
    <mergeCell ref="I1159:I1160"/>
    <mergeCell ref="X1045:X1046"/>
    <mergeCell ref="Q1045:Q1046"/>
    <mergeCell ref="E1168:E1169"/>
    <mergeCell ref="D1156:D1158"/>
    <mergeCell ref="H1159:H1160"/>
    <mergeCell ref="E1159:E1160"/>
    <mergeCell ref="X1121:X1122"/>
    <mergeCell ref="G1175:G1176"/>
    <mergeCell ref="C1159:C1160"/>
    <mergeCell ref="H1168:H1169"/>
    <mergeCell ref="C1123:C1124"/>
    <mergeCell ref="I1168:I1169"/>
    <mergeCell ref="H1173:H1174"/>
    <mergeCell ref="J1175:J1176"/>
    <mergeCell ref="I1173:I1174"/>
    <mergeCell ref="I1121:I1122"/>
    <mergeCell ref="X1085:X1087"/>
    <mergeCell ref="H1123:H1124"/>
    <mergeCell ref="F1156:F1158"/>
    <mergeCell ref="X1156:X1158"/>
    <mergeCell ref="X1128:X1130"/>
    <mergeCell ref="X1168:X1169"/>
    <mergeCell ref="R1168:R1169"/>
    <mergeCell ref="R1173:R1174"/>
    <mergeCell ref="I1128:I1130"/>
    <mergeCell ref="D1123:D1124"/>
    <mergeCell ref="D1173:D1174"/>
    <mergeCell ref="C1175:C1176"/>
    <mergeCell ref="E1175:E1176"/>
    <mergeCell ref="V1041:V1042"/>
    <mergeCell ref="Y1011:Y1013"/>
    <mergeCell ref="Y1008:Y1010"/>
    <mergeCell ref="V1028:V1030"/>
    <mergeCell ref="R1034:R1035"/>
    <mergeCell ref="Y1021:Y1022"/>
    <mergeCell ref="Q1075:Q1078"/>
    <mergeCell ref="V1085:V1087"/>
    <mergeCell ref="X1075:X1078"/>
    <mergeCell ref="W1072:W1074"/>
    <mergeCell ref="Q1080:Q1082"/>
    <mergeCell ref="R1072:R1074"/>
    <mergeCell ref="R1070:R1071"/>
    <mergeCell ref="Q1034:Q1035"/>
    <mergeCell ref="Q1038:Q1040"/>
    <mergeCell ref="Q1041:Q1042"/>
    <mergeCell ref="Q1021:Q1022"/>
    <mergeCell ref="X1034:X1035"/>
    <mergeCell ref="F1128:F1130"/>
    <mergeCell ref="V1080:V1082"/>
    <mergeCell ref="R1041:R1042"/>
    <mergeCell ref="X1072:X1074"/>
    <mergeCell ref="W1070:W1071"/>
    <mergeCell ref="V1067:V1068"/>
    <mergeCell ref="X1043:X1044"/>
    <mergeCell ref="X1041:X1042"/>
    <mergeCell ref="W1041:W1042"/>
    <mergeCell ref="X1070:X1071"/>
    <mergeCell ref="W1067:W1068"/>
    <mergeCell ref="W1038:W1040"/>
    <mergeCell ref="Q1028:Q1030"/>
    <mergeCell ref="W1034:W1035"/>
    <mergeCell ref="V1034:V1035"/>
    <mergeCell ref="V1036:V1037"/>
    <mergeCell ref="R1028:R1030"/>
    <mergeCell ref="X1173:X1174"/>
    <mergeCell ref="V1100:V1101"/>
    <mergeCell ref="X1091:X1093"/>
    <mergeCell ref="W1085:W1087"/>
    <mergeCell ref="R1091:R1093"/>
    <mergeCell ref="W1091:W1093"/>
    <mergeCell ref="R1043:R1044"/>
    <mergeCell ref="Q1173:Q1174"/>
    <mergeCell ref="W1080:W1082"/>
    <mergeCell ref="Q1070:Q1071"/>
    <mergeCell ref="V1045:V1046"/>
    <mergeCell ref="V1123:V1124"/>
    <mergeCell ref="R1123:R1124"/>
    <mergeCell ref="X1025:X1027"/>
    <mergeCell ref="V1019:V1020"/>
    <mergeCell ref="R1019:R1020"/>
    <mergeCell ref="R1023:R1024"/>
    <mergeCell ref="R1017:R1018"/>
    <mergeCell ref="R1005:R1007"/>
    <mergeCell ref="R1031:R1033"/>
    <mergeCell ref="Q1025:Q1027"/>
    <mergeCell ref="V1025:V1027"/>
    <mergeCell ref="W1031:W1033"/>
    <mergeCell ref="X1028:X1030"/>
    <mergeCell ref="X1036:X1037"/>
    <mergeCell ref="X1038:X1040"/>
    <mergeCell ref="R1025:R1027"/>
    <mergeCell ref="Q1023:Q1024"/>
    <mergeCell ref="V1021:V1022"/>
    <mergeCell ref="X1021:X1022"/>
    <mergeCell ref="R1036:R1037"/>
    <mergeCell ref="X1031:X1033"/>
    <mergeCell ref="Q1036:Q1037"/>
    <mergeCell ref="V1038:V1040"/>
    <mergeCell ref="W1025:W1027"/>
    <mergeCell ref="W1028:W1030"/>
    <mergeCell ref="V1031:V1033"/>
    <mergeCell ref="Q1031:Q1033"/>
    <mergeCell ref="W1008:W1010"/>
    <mergeCell ref="Y1014:Y1016"/>
    <mergeCell ref="W1014:W1016"/>
    <mergeCell ref="X1017:X1018"/>
    <mergeCell ref="X1008:X1010"/>
    <mergeCell ref="W1023:W1024"/>
    <mergeCell ref="Y1023:Y1024"/>
    <mergeCell ref="Y1005:Y1007"/>
    <mergeCell ref="X1019:X1020"/>
    <mergeCell ref="Y1017:Y1018"/>
    <mergeCell ref="X1005:X1007"/>
    <mergeCell ref="W1017:W1018"/>
    <mergeCell ref="W1019:W1020"/>
    <mergeCell ref="W1021:W1022"/>
    <mergeCell ref="R1014:R1016"/>
    <mergeCell ref="V1011:V1013"/>
    <mergeCell ref="V1014:V1016"/>
    <mergeCell ref="V1005:V1007"/>
    <mergeCell ref="W1011:W1013"/>
    <mergeCell ref="V1023:V1024"/>
    <mergeCell ref="Y1019:Y1020"/>
    <mergeCell ref="X1002:X1004"/>
    <mergeCell ref="R980:R982"/>
    <mergeCell ref="R983:R984"/>
    <mergeCell ref="X983:X984"/>
    <mergeCell ref="W978:W979"/>
    <mergeCell ref="V980:V982"/>
    <mergeCell ref="W1002:W1004"/>
    <mergeCell ref="V996:V998"/>
    <mergeCell ref="X1011:X1013"/>
    <mergeCell ref="V1008:V1010"/>
    <mergeCell ref="X1014:X1016"/>
    <mergeCell ref="X996:X998"/>
    <mergeCell ref="W988:W990"/>
    <mergeCell ref="X988:X990"/>
    <mergeCell ref="R996:R998"/>
    <mergeCell ref="R994:R995"/>
    <mergeCell ref="R978:R979"/>
    <mergeCell ref="X999:X1001"/>
    <mergeCell ref="W1005:W1007"/>
    <mergeCell ref="R1011:R1013"/>
    <mergeCell ref="R1008:R1010"/>
    <mergeCell ref="R991:R993"/>
    <mergeCell ref="V988:V990"/>
    <mergeCell ref="W983:W984"/>
    <mergeCell ref="X994:X995"/>
    <mergeCell ref="W991:W993"/>
    <mergeCell ref="W996:W997"/>
    <mergeCell ref="V994:V995"/>
    <mergeCell ref="X991:X993"/>
    <mergeCell ref="V999:V1001"/>
    <mergeCell ref="V991:V993"/>
    <mergeCell ref="R985:R987"/>
    <mergeCell ref="Y999:Y1000"/>
    <mergeCell ref="R1002:R1004"/>
    <mergeCell ref="R988:R990"/>
    <mergeCell ref="V978:V979"/>
    <mergeCell ref="W980:W982"/>
    <mergeCell ref="V1002:V1004"/>
    <mergeCell ref="V965:V966"/>
    <mergeCell ref="X967:X969"/>
    <mergeCell ref="X963:X964"/>
    <mergeCell ref="Y902:Y904"/>
    <mergeCell ref="X910:X911"/>
    <mergeCell ref="X916:X917"/>
    <mergeCell ref="X918:X919"/>
    <mergeCell ref="Y929:Y931"/>
    <mergeCell ref="W905:W907"/>
    <mergeCell ref="Y957:Y959"/>
    <mergeCell ref="Y960:Y962"/>
    <mergeCell ref="X955:X956"/>
    <mergeCell ref="X912:X913"/>
    <mergeCell ref="X914:X915"/>
    <mergeCell ref="X924:X925"/>
    <mergeCell ref="X933:X934"/>
    <mergeCell ref="X929:X931"/>
    <mergeCell ref="W957:W959"/>
    <mergeCell ref="Y976:Y977"/>
    <mergeCell ref="W976:W977"/>
    <mergeCell ref="Y980:Y982"/>
    <mergeCell ref="X978:X979"/>
    <mergeCell ref="X985:X987"/>
    <mergeCell ref="Y991:Y993"/>
    <mergeCell ref="W985:W987"/>
    <mergeCell ref="W994:W995"/>
    <mergeCell ref="W857:W859"/>
    <mergeCell ref="Y867:Y868"/>
    <mergeCell ref="Y860:Y861"/>
    <mergeCell ref="Y862:Y864"/>
    <mergeCell ref="Y851:Y853"/>
    <mergeCell ref="X854:X856"/>
    <mergeCell ref="Y865:Y866"/>
    <mergeCell ref="V867:V868"/>
    <mergeCell ref="V880:V881"/>
    <mergeCell ref="V854:V856"/>
    <mergeCell ref="V891:V893"/>
    <mergeCell ref="Y887:Y888"/>
    <mergeCell ref="X900:X901"/>
    <mergeCell ref="W900:W901"/>
    <mergeCell ref="W942:W944"/>
    <mergeCell ref="X960:X962"/>
    <mergeCell ref="W912:W913"/>
    <mergeCell ref="W878:W879"/>
    <mergeCell ref="Y938:Y940"/>
    <mergeCell ref="W920:W921"/>
    <mergeCell ref="V851:V853"/>
    <mergeCell ref="V914:V915"/>
    <mergeCell ref="V910:V911"/>
    <mergeCell ref="V889:V890"/>
    <mergeCell ref="X862:X864"/>
    <mergeCell ref="Y882:Y884"/>
    <mergeCell ref="W872:W874"/>
    <mergeCell ref="W862:W864"/>
    <mergeCell ref="X889:X890"/>
    <mergeCell ref="W897:W899"/>
    <mergeCell ref="W867:W868"/>
    <mergeCell ref="V955:V956"/>
    <mergeCell ref="W882:W884"/>
    <mergeCell ref="Y963:Y964"/>
    <mergeCell ref="X976:X977"/>
    <mergeCell ref="X973:X975"/>
    <mergeCell ref="Y967:Y969"/>
    <mergeCell ref="Y908:Y909"/>
    <mergeCell ref="Y897:Y899"/>
    <mergeCell ref="Y973:Y975"/>
    <mergeCell ref="Y970:Y972"/>
    <mergeCell ref="X970:X972"/>
    <mergeCell ref="W967:W969"/>
    <mergeCell ref="W865:W866"/>
    <mergeCell ref="Y920:Y921"/>
    <mergeCell ref="X942:X944"/>
    <mergeCell ref="X920:X921"/>
    <mergeCell ref="W945:W947"/>
    <mergeCell ref="X891:X893"/>
    <mergeCell ref="W891:W893"/>
    <mergeCell ref="X894:X896"/>
    <mergeCell ref="X957:X959"/>
    <mergeCell ref="X908:X909"/>
    <mergeCell ref="W889:W890"/>
    <mergeCell ref="W916:W917"/>
    <mergeCell ref="X887:X888"/>
    <mergeCell ref="W970:W972"/>
    <mergeCell ref="W973:W975"/>
    <mergeCell ref="AA918:AA919"/>
    <mergeCell ref="Y891:Y893"/>
    <mergeCell ref="Y900:Y901"/>
    <mergeCell ref="W902:W904"/>
    <mergeCell ref="W914:W915"/>
    <mergeCell ref="Z865:Z866"/>
    <mergeCell ref="Z891:Z893"/>
    <mergeCell ref="Z882:Z884"/>
    <mergeCell ref="V897:V899"/>
    <mergeCell ref="V900:V901"/>
    <mergeCell ref="V916:V917"/>
    <mergeCell ref="V882:V884"/>
    <mergeCell ref="V885:V886"/>
    <mergeCell ref="Y905:Y907"/>
    <mergeCell ref="Z914:Z915"/>
    <mergeCell ref="W910:W911"/>
    <mergeCell ref="Z889:Z890"/>
    <mergeCell ref="W875:W877"/>
    <mergeCell ref="Z867:Z868"/>
    <mergeCell ref="Z869:Z871"/>
    <mergeCell ref="X872:X874"/>
    <mergeCell ref="Y875:Y877"/>
    <mergeCell ref="X880:X881"/>
    <mergeCell ref="X867:X868"/>
    <mergeCell ref="Y885:Y886"/>
    <mergeCell ref="Y889:Y890"/>
    <mergeCell ref="X885:X886"/>
    <mergeCell ref="X875:X877"/>
    <mergeCell ref="X878:X879"/>
    <mergeCell ref="X905:X907"/>
    <mergeCell ref="W908:W909"/>
    <mergeCell ref="Z885:Z886"/>
    <mergeCell ref="AB882:AB884"/>
    <mergeCell ref="Z916:Z917"/>
    <mergeCell ref="X809:X811"/>
    <mergeCell ref="V908:V909"/>
    <mergeCell ref="X865:X866"/>
    <mergeCell ref="Y872:Y874"/>
    <mergeCell ref="Y880:Y881"/>
    <mergeCell ref="X902:X904"/>
    <mergeCell ref="V887:V888"/>
    <mergeCell ref="V902:V904"/>
    <mergeCell ref="V905:V907"/>
    <mergeCell ref="Z872:Z874"/>
    <mergeCell ref="Z875:Z877"/>
    <mergeCell ref="AA857:AA859"/>
    <mergeCell ref="Z880:Z881"/>
    <mergeCell ref="AA851:AA853"/>
    <mergeCell ref="AA840:AA842"/>
    <mergeCell ref="AA862:AA864"/>
    <mergeCell ref="Z809:Z811"/>
    <mergeCell ref="Y857:Y859"/>
    <mergeCell ref="X851:X853"/>
    <mergeCell ref="X846:X847"/>
    <mergeCell ref="W851:W853"/>
    <mergeCell ref="W854:W856"/>
    <mergeCell ref="W838:W839"/>
    <mergeCell ref="X814:X815"/>
    <mergeCell ref="X812:X813"/>
    <mergeCell ref="Z818:Z820"/>
    <mergeCell ref="AB814:AB815"/>
    <mergeCell ref="Z840:Z842"/>
    <mergeCell ref="Z862:Z864"/>
    <mergeCell ref="X882:X884"/>
    <mergeCell ref="AA781:AA783"/>
    <mergeCell ref="AA794:AA796"/>
    <mergeCell ref="Z843:Z844"/>
    <mergeCell ref="Y894:Y896"/>
    <mergeCell ref="Z860:Z861"/>
    <mergeCell ref="V840:V842"/>
    <mergeCell ref="Z942:Z944"/>
    <mergeCell ref="AA963:AA964"/>
    <mergeCell ref="Z960:Z962"/>
    <mergeCell ref="AA933:AA934"/>
    <mergeCell ref="AA955:AA956"/>
    <mergeCell ref="AA929:AA931"/>
    <mergeCell ref="AA920:AA921"/>
    <mergeCell ref="AA938:AA940"/>
    <mergeCell ref="Y945:Y947"/>
    <mergeCell ref="Y916:Y917"/>
    <mergeCell ref="Y924:Y925"/>
    <mergeCell ref="Y910:Y911"/>
    <mergeCell ref="Y918:Y919"/>
    <mergeCell ref="Z924:Z925"/>
    <mergeCell ref="Y952:Y954"/>
    <mergeCell ref="Y942:Y944"/>
    <mergeCell ref="Z910:Z911"/>
    <mergeCell ref="Z929:Z931"/>
    <mergeCell ref="AA960:AA962"/>
    <mergeCell ref="Y955:Y956"/>
    <mergeCell ref="Y914:Y915"/>
    <mergeCell ref="AA897:AA899"/>
    <mergeCell ref="V912:V913"/>
    <mergeCell ref="AA846:AA847"/>
    <mergeCell ref="Y912:Y913"/>
    <mergeCell ref="Z918:Z919"/>
    <mergeCell ref="AA732:AA733"/>
    <mergeCell ref="AB732:AB733"/>
    <mergeCell ref="AA786:AA788"/>
    <mergeCell ref="AB756:AB757"/>
    <mergeCell ref="AA838:AA839"/>
    <mergeCell ref="AA804:AA806"/>
    <mergeCell ref="AB807:AB808"/>
    <mergeCell ref="AA942:AA944"/>
    <mergeCell ref="W924:W925"/>
    <mergeCell ref="W938:W940"/>
    <mergeCell ref="W843:W844"/>
    <mergeCell ref="W860:W861"/>
    <mergeCell ref="X860:X861"/>
    <mergeCell ref="V857:V859"/>
    <mergeCell ref="X897:X899"/>
    <mergeCell ref="AA809:AA811"/>
    <mergeCell ref="AA807:AA808"/>
    <mergeCell ref="AA746:AA747"/>
    <mergeCell ref="Z804:Z806"/>
    <mergeCell ref="AB748:AB750"/>
    <mergeCell ref="Z814:Z815"/>
    <mergeCell ref="Z816:Z817"/>
    <mergeCell ref="Z838:Z839"/>
    <mergeCell ref="AB846:AB847"/>
    <mergeCell ref="AA849:AA850"/>
    <mergeCell ref="Z854:Z856"/>
    <mergeCell ref="AB838:AB839"/>
    <mergeCell ref="Z851:Z853"/>
    <mergeCell ref="Z827:Z828"/>
    <mergeCell ref="AA816:AA817"/>
    <mergeCell ref="AA827:AA828"/>
    <mergeCell ref="Z823:Z824"/>
    <mergeCell ref="AB400:AB401"/>
    <mergeCell ref="AB701:AB703"/>
    <mergeCell ref="AA632:AA634"/>
    <mergeCell ref="AA707:AA708"/>
    <mergeCell ref="AA709:AA711"/>
    <mergeCell ref="AB403:AB404"/>
    <mergeCell ref="AA471:AA472"/>
    <mergeCell ref="AB522:AB523"/>
    <mergeCell ref="AA528:AA529"/>
    <mergeCell ref="AB571:AB573"/>
    <mergeCell ref="AA403:AA404"/>
    <mergeCell ref="AB528:AB529"/>
    <mergeCell ref="AA609:AA610"/>
    <mergeCell ref="AB440:AB442"/>
    <mergeCell ref="AA562:AA565"/>
    <mergeCell ref="AA584:AA585"/>
    <mergeCell ref="AA487:AA488"/>
    <mergeCell ref="AB301:AB302"/>
    <mergeCell ref="AB299:AB300"/>
    <mergeCell ref="AA239:AA240"/>
    <mergeCell ref="AB303:AB304"/>
    <mergeCell ref="AA350:AA351"/>
    <mergeCell ref="AA307:AA308"/>
    <mergeCell ref="AA309:AA310"/>
    <mergeCell ref="AB307:AB308"/>
    <mergeCell ref="AB309:AB310"/>
    <mergeCell ref="AB311:AB312"/>
    <mergeCell ref="AB535:AB536"/>
    <mergeCell ref="AB341:AB342"/>
    <mergeCell ref="AB331:AB332"/>
    <mergeCell ref="AB352:AB353"/>
    <mergeCell ref="AB584:AB585"/>
    <mergeCell ref="AB562:AB565"/>
    <mergeCell ref="AA744:AA745"/>
    <mergeCell ref="AB727:AB728"/>
    <mergeCell ref="AA341:AA342"/>
    <mergeCell ref="AB326:AB327"/>
    <mergeCell ref="AA299:AA300"/>
    <mergeCell ref="AA301:AA302"/>
    <mergeCell ref="AB566:AB567"/>
    <mergeCell ref="AB516:AB518"/>
    <mergeCell ref="AB290:AB291"/>
    <mergeCell ref="AA542:AA543"/>
    <mergeCell ref="AB395:AB396"/>
    <mergeCell ref="AA303:AA304"/>
    <mergeCell ref="AA352:AA353"/>
    <mergeCell ref="AB463:AB464"/>
    <mergeCell ref="AB471:AB472"/>
    <mergeCell ref="AB362:AB363"/>
    <mergeCell ref="AA748:AA750"/>
    <mergeCell ref="AB800:AB801"/>
    <mergeCell ref="AA792:AA793"/>
    <mergeCell ref="AA311:AA312"/>
    <mergeCell ref="AB350:AB351"/>
    <mergeCell ref="AB718:AB719"/>
    <mergeCell ref="AA712:AA713"/>
    <mergeCell ref="AA771:AA772"/>
    <mergeCell ref="AB794:AB796"/>
    <mergeCell ref="AB754:AB755"/>
    <mergeCell ref="AA754:AA755"/>
    <mergeCell ref="AB751:AB753"/>
    <mergeCell ref="AB558:AB561"/>
    <mergeCell ref="AA566:AA567"/>
    <mergeCell ref="AB781:AB783"/>
    <mergeCell ref="AB354:AB355"/>
    <mergeCell ref="AA356:AA357"/>
    <mergeCell ref="AB356:AB357"/>
    <mergeCell ref="AB542:AB543"/>
    <mergeCell ref="AA516:AA518"/>
    <mergeCell ref="AA540:AA541"/>
    <mergeCell ref="AA778:AA780"/>
    <mergeCell ref="AB391:AB394"/>
    <mergeCell ref="AA537:AA538"/>
    <mergeCell ref="AB537:AB538"/>
    <mergeCell ref="AB744:AB745"/>
    <mergeCell ref="AA756:AA757"/>
    <mergeCell ref="AA400:AA401"/>
    <mergeCell ref="AB508:AB509"/>
    <mergeCell ref="AA741:AA743"/>
    <mergeCell ref="AB734:AB736"/>
    <mergeCell ref="AA789:AA791"/>
    <mergeCell ref="Z994:Z995"/>
    <mergeCell ref="AA1043:AA1044"/>
    <mergeCell ref="AB1014:AB1016"/>
    <mergeCell ref="AB823:AB824"/>
    <mergeCell ref="AB849:AB850"/>
    <mergeCell ref="AB827:AB828"/>
    <mergeCell ref="Z894:Z896"/>
    <mergeCell ref="AA800:AA801"/>
    <mergeCell ref="Y816:Y817"/>
    <mergeCell ref="AB867:AB868"/>
    <mergeCell ref="AA867:AA868"/>
    <mergeCell ref="AB891:AB893"/>
    <mergeCell ref="AA891:AA893"/>
    <mergeCell ref="AA865:AA866"/>
    <mergeCell ref="AA894:AA896"/>
    <mergeCell ref="Y823:Y824"/>
    <mergeCell ref="Y854:Y856"/>
    <mergeCell ref="Y814:Y815"/>
    <mergeCell ref="Y812:Y813"/>
    <mergeCell ref="Y838:Y839"/>
    <mergeCell ref="AA860:AA861"/>
    <mergeCell ref="AB865:AB866"/>
    <mergeCell ref="AB857:AB859"/>
    <mergeCell ref="Z933:Z934"/>
    <mergeCell ref="Y933:Y934"/>
    <mergeCell ref="AB809:AB811"/>
    <mergeCell ref="Z800:Z801"/>
    <mergeCell ref="Y849:Y850"/>
    <mergeCell ref="AA823:AA824"/>
    <mergeCell ref="Z812:Z813"/>
    <mergeCell ref="Z846:Z847"/>
    <mergeCell ref="Z849:Z850"/>
    <mergeCell ref="AA985:AA987"/>
    <mergeCell ref="AA1023:AA1024"/>
    <mergeCell ref="AB1028:AB1030"/>
    <mergeCell ref="AB1070:AB1071"/>
    <mergeCell ref="AB1036:AB1037"/>
    <mergeCell ref="AA1070:AA1071"/>
    <mergeCell ref="Y1080:Y1082"/>
    <mergeCell ref="AA1067:AA1068"/>
    <mergeCell ref="Z1070:Z1071"/>
    <mergeCell ref="AB1080:AB1082"/>
    <mergeCell ref="Y1072:Y1074"/>
    <mergeCell ref="Z1067:Z1068"/>
    <mergeCell ref="Y1075:Y1078"/>
    <mergeCell ref="AB1023:AB1024"/>
    <mergeCell ref="AB1011:AB1013"/>
    <mergeCell ref="AA1021:AA1022"/>
    <mergeCell ref="AA1028:AA1030"/>
    <mergeCell ref="Y1043:Y1044"/>
    <mergeCell ref="Z1023:Z1024"/>
    <mergeCell ref="Z1034:Z1035"/>
    <mergeCell ref="AB1038:AB1040"/>
    <mergeCell ref="Y1031:Y1033"/>
    <mergeCell ref="AB994:AB995"/>
    <mergeCell ref="Z985:Z987"/>
    <mergeCell ref="AA994:AA995"/>
    <mergeCell ref="Z1041:Z1042"/>
    <mergeCell ref="Z1017:Z1018"/>
    <mergeCell ref="AA1025:AA1027"/>
    <mergeCell ref="Y985:Y987"/>
    <mergeCell ref="Y994:Y995"/>
    <mergeCell ref="Y988:Y990"/>
    <mergeCell ref="Y996:Y997"/>
    <mergeCell ref="Y1175:Y1176"/>
    <mergeCell ref="Y1168:Y1169"/>
    <mergeCell ref="AB1100:AB1101"/>
    <mergeCell ref="Y1091:Y1093"/>
    <mergeCell ref="AB1075:AB1078"/>
    <mergeCell ref="Z1072:Z1074"/>
    <mergeCell ref="Y1067:Y1068"/>
    <mergeCell ref="Y1085:Y1087"/>
    <mergeCell ref="Z1085:Z1087"/>
    <mergeCell ref="AA1080:AA1082"/>
    <mergeCell ref="AB1072:AB1074"/>
    <mergeCell ref="AB1085:AB1087"/>
    <mergeCell ref="AA1085:AA1087"/>
    <mergeCell ref="Z1080:Z1082"/>
    <mergeCell ref="Y1070:Y1071"/>
    <mergeCell ref="AA1075:AA1078"/>
    <mergeCell ref="AA1269:AA1270"/>
    <mergeCell ref="Z1269:Z1270"/>
    <mergeCell ref="AA1100:AA1101"/>
    <mergeCell ref="AA1229:AA1231"/>
    <mergeCell ref="Z1100:Z1101"/>
    <mergeCell ref="Y1121:Y1122"/>
    <mergeCell ref="Y1173:Y1174"/>
    <mergeCell ref="Z1123:Z1124"/>
    <mergeCell ref="Y1229:Y1231"/>
    <mergeCell ref="Y1204:Y1205"/>
    <mergeCell ref="Y1232:Y1233"/>
    <mergeCell ref="Y1123:Y1124"/>
    <mergeCell ref="AA1156:AA1158"/>
    <mergeCell ref="AB1168:AB1169"/>
    <mergeCell ref="Z1159:Z1160"/>
    <mergeCell ref="AB1067:AB1068"/>
    <mergeCell ref="C1266:C1267"/>
    <mergeCell ref="F1266:F1267"/>
    <mergeCell ref="D1266:D1267"/>
    <mergeCell ref="I1204:I1205"/>
    <mergeCell ref="H1264:H1265"/>
    <mergeCell ref="C1229:C1231"/>
    <mergeCell ref="D1229:D1231"/>
    <mergeCell ref="G1168:G1169"/>
    <mergeCell ref="K1229:K1231"/>
    <mergeCell ref="K1264:K1265"/>
    <mergeCell ref="C1264:C1265"/>
    <mergeCell ref="D1232:D1233"/>
    <mergeCell ref="C1232:C1233"/>
    <mergeCell ref="F1264:F1265"/>
    <mergeCell ref="D1264:D1265"/>
    <mergeCell ref="X1175:X1176"/>
    <mergeCell ref="X1264:X1265"/>
    <mergeCell ref="G1204:G1205"/>
    <mergeCell ref="H1232:H1233"/>
    <mergeCell ref="X1204:X1205"/>
    <mergeCell ref="K1173:K1174"/>
    <mergeCell ref="J1266:J1267"/>
    <mergeCell ref="X1229:X1231"/>
    <mergeCell ref="W1229:W1231"/>
    <mergeCell ref="W1264:W1265"/>
    <mergeCell ref="V1264:V1265"/>
    <mergeCell ref="R1175:R1176"/>
    <mergeCell ref="R1229:R1231"/>
    <mergeCell ref="X1232:X1233"/>
    <mergeCell ref="D1175:D1176"/>
    <mergeCell ref="V1204:V1205"/>
    <mergeCell ref="R1232:R1233"/>
    <mergeCell ref="Y1264:Y1265"/>
    <mergeCell ref="F1173:F1174"/>
    <mergeCell ref="B1229:B1231"/>
    <mergeCell ref="E1266:E1267"/>
    <mergeCell ref="J1232:J1233"/>
    <mergeCell ref="E1232:E1233"/>
    <mergeCell ref="G1232:G1233"/>
    <mergeCell ref="J1204:J1205"/>
    <mergeCell ref="D1168:D1169"/>
    <mergeCell ref="E1173:E1174"/>
    <mergeCell ref="D1204:D1205"/>
    <mergeCell ref="B1173:B1174"/>
    <mergeCell ref="B1175:B1176"/>
    <mergeCell ref="B1266:B1267"/>
    <mergeCell ref="F1229:F1231"/>
    <mergeCell ref="C1204:C1205"/>
    <mergeCell ref="B1264:B1265"/>
    <mergeCell ref="B1204:B1205"/>
    <mergeCell ref="F1232:F1233"/>
    <mergeCell ref="B1168:B1169"/>
    <mergeCell ref="C1173:C1174"/>
    <mergeCell ref="J1173:J1174"/>
    <mergeCell ref="H1204:H1205"/>
    <mergeCell ref="H1229:H1231"/>
    <mergeCell ref="E1229:E1231"/>
    <mergeCell ref="E1204:E1205"/>
    <mergeCell ref="I1229:I1231"/>
    <mergeCell ref="F1175:F1176"/>
    <mergeCell ref="C1168:C1169"/>
    <mergeCell ref="G1229:G1231"/>
    <mergeCell ref="F1204:F1205"/>
    <mergeCell ref="H1175:H1176"/>
    <mergeCell ref="G1307:G1308"/>
    <mergeCell ref="B1284:B1285"/>
    <mergeCell ref="D1321:D1323"/>
    <mergeCell ref="B1330:B1332"/>
    <mergeCell ref="H1333:H1335"/>
    <mergeCell ref="C1299:C1300"/>
    <mergeCell ref="E1299:E1300"/>
    <mergeCell ref="C1284:C1285"/>
    <mergeCell ref="C1297:C1298"/>
    <mergeCell ref="I1328:I1329"/>
    <mergeCell ref="G1315:G1316"/>
    <mergeCell ref="J1321:J1323"/>
    <mergeCell ref="B1321:B1323"/>
    <mergeCell ref="C1307:C1308"/>
    <mergeCell ref="H1299:H1300"/>
    <mergeCell ref="B1299:B1300"/>
    <mergeCell ref="D1299:D1300"/>
    <mergeCell ref="G1299:G1300"/>
    <mergeCell ref="D1297:D1298"/>
    <mergeCell ref="C1328:C1329"/>
    <mergeCell ref="E1284:E1285"/>
    <mergeCell ref="G1297:G1298"/>
    <mergeCell ref="D1330:D1332"/>
    <mergeCell ref="C1330:C1332"/>
    <mergeCell ref="F1333:F1335"/>
    <mergeCell ref="G1330:G1332"/>
    <mergeCell ref="F1297:F1298"/>
    <mergeCell ref="I1330:I1332"/>
    <mergeCell ref="I1321:I1323"/>
    <mergeCell ref="C1344:C1345"/>
    <mergeCell ref="E1330:E1332"/>
    <mergeCell ref="C1269:C1270"/>
    <mergeCell ref="E1280:E1281"/>
    <mergeCell ref="J1328:J1329"/>
    <mergeCell ref="D1269:D1270"/>
    <mergeCell ref="C1280:C1281"/>
    <mergeCell ref="B1297:B1298"/>
    <mergeCell ref="B1328:B1329"/>
    <mergeCell ref="I1280:I1281"/>
    <mergeCell ref="B1232:B1233"/>
    <mergeCell ref="E1264:E1265"/>
    <mergeCell ref="F1307:F1308"/>
    <mergeCell ref="B1269:B1270"/>
    <mergeCell ref="D1328:D1329"/>
    <mergeCell ref="J1315:J1316"/>
    <mergeCell ref="E1321:E1323"/>
    <mergeCell ref="D1307:D1308"/>
    <mergeCell ref="E1269:E1270"/>
    <mergeCell ref="D1280:D1281"/>
    <mergeCell ref="I1299:I1300"/>
    <mergeCell ref="B1307:B1308"/>
    <mergeCell ref="D1284:D1285"/>
    <mergeCell ref="J1307:J1308"/>
    <mergeCell ref="F1299:F1300"/>
    <mergeCell ref="F1315:F1316"/>
    <mergeCell ref="E1297:E1298"/>
    <mergeCell ref="I1297:I1298"/>
    <mergeCell ref="H1297:H1298"/>
    <mergeCell ref="J1299:J1300"/>
    <mergeCell ref="I1284:I1285"/>
    <mergeCell ref="B1315:B1316"/>
    <mergeCell ref="B1349:B1351"/>
    <mergeCell ref="B1356:B1357"/>
    <mergeCell ref="B1280:B1281"/>
    <mergeCell ref="H1280:H1281"/>
    <mergeCell ref="E1307:E1308"/>
    <mergeCell ref="H1321:H1323"/>
    <mergeCell ref="H1328:H1329"/>
    <mergeCell ref="C1321:C1323"/>
    <mergeCell ref="E1333:E1335"/>
    <mergeCell ref="G1342:G1343"/>
    <mergeCell ref="F1339:F1340"/>
    <mergeCell ref="G1344:G1345"/>
    <mergeCell ref="E1315:E1316"/>
    <mergeCell ref="G1333:G1335"/>
    <mergeCell ref="C1315:C1316"/>
    <mergeCell ref="D1315:D1316"/>
    <mergeCell ref="G1321:G1323"/>
    <mergeCell ref="F1330:F1332"/>
    <mergeCell ref="G1328:G1329"/>
    <mergeCell ref="D1342:D1343"/>
    <mergeCell ref="D1344:D1345"/>
    <mergeCell ref="B1342:B1343"/>
    <mergeCell ref="B1339:B1340"/>
    <mergeCell ref="D1339:D1340"/>
    <mergeCell ref="B1333:B1335"/>
    <mergeCell ref="B1336:B1338"/>
    <mergeCell ref="C1333:C1335"/>
    <mergeCell ref="F1328:F1329"/>
    <mergeCell ref="E1328:E1329"/>
    <mergeCell ref="F1321:F1323"/>
    <mergeCell ref="B1344:B1345"/>
    <mergeCell ref="E1344:E1345"/>
    <mergeCell ref="D1336:D1338"/>
    <mergeCell ref="J1356:J1357"/>
    <mergeCell ref="C1361:C1362"/>
    <mergeCell ref="H1356:H1357"/>
    <mergeCell ref="C1386:C1387"/>
    <mergeCell ref="E1336:E1338"/>
    <mergeCell ref="C1339:C1340"/>
    <mergeCell ref="D1356:D1357"/>
    <mergeCell ref="E1361:E1362"/>
    <mergeCell ref="D1361:D1362"/>
    <mergeCell ref="B1367:B1369"/>
    <mergeCell ref="D1352:D1354"/>
    <mergeCell ref="G1356:G1357"/>
    <mergeCell ref="D1386:D1387"/>
    <mergeCell ref="F1349:F1351"/>
    <mergeCell ref="F1361:F1362"/>
    <mergeCell ref="F1359:F1360"/>
    <mergeCell ref="B1363:B1365"/>
    <mergeCell ref="E1386:E1387"/>
    <mergeCell ref="G1336:G1338"/>
    <mergeCell ref="F1342:F1343"/>
    <mergeCell ref="F1386:F1387"/>
    <mergeCell ref="G1363:G1365"/>
    <mergeCell ref="G1367:G1369"/>
    <mergeCell ref="F1356:F1357"/>
    <mergeCell ref="C1363:C1365"/>
    <mergeCell ref="D1367:D1369"/>
    <mergeCell ref="F1352:F1354"/>
    <mergeCell ref="H1342:H1343"/>
    <mergeCell ref="D1363:D1365"/>
    <mergeCell ref="G1386:G1387"/>
    <mergeCell ref="C1352:C1354"/>
    <mergeCell ref="AA991:AA993"/>
    <mergeCell ref="J1344:J1345"/>
    <mergeCell ref="Z1349:Z1351"/>
    <mergeCell ref="H1393:H1394"/>
    <mergeCell ref="G1393:G1394"/>
    <mergeCell ref="H1407:H1410"/>
    <mergeCell ref="E1339:E1340"/>
    <mergeCell ref="C1336:C1338"/>
    <mergeCell ref="D1333:D1335"/>
    <mergeCell ref="E1359:E1360"/>
    <mergeCell ref="E1367:E1369"/>
    <mergeCell ref="G1339:G1340"/>
    <mergeCell ref="C1356:C1357"/>
    <mergeCell ref="Y1330:Y1332"/>
    <mergeCell ref="Z1359:Z1360"/>
    <mergeCell ref="Z1386:Z1387"/>
    <mergeCell ref="AA1367:AA1368"/>
    <mergeCell ref="Z1391:Z1392"/>
    <mergeCell ref="AA1359:AA1360"/>
    <mergeCell ref="Z1339:Z1340"/>
    <mergeCell ref="Z1342:Z1343"/>
    <mergeCell ref="K1398:K1399"/>
    <mergeCell ref="D1359:D1360"/>
    <mergeCell ref="C1398:C1399"/>
    <mergeCell ref="I1398:I1399"/>
    <mergeCell ref="W1333:W1335"/>
    <mergeCell ref="E1342:E1343"/>
    <mergeCell ref="V1349:V1351"/>
    <mergeCell ref="X1342:X1343"/>
    <mergeCell ref="H1336:H1338"/>
    <mergeCell ref="Z1173:Z1174"/>
    <mergeCell ref="C1342:C1343"/>
    <mergeCell ref="Z1175:Z1176"/>
    <mergeCell ref="AA1175:AA1176"/>
    <mergeCell ref="AA1011:AA1013"/>
    <mergeCell ref="Z1043:Z1044"/>
    <mergeCell ref="AA1036:AA1037"/>
    <mergeCell ref="Z1011:Z1013"/>
    <mergeCell ref="Z1014:Z1016"/>
    <mergeCell ref="Z1038:Z1040"/>
    <mergeCell ref="Z1121:Z1122"/>
    <mergeCell ref="AB1017:AB1018"/>
    <mergeCell ref="Z996:Z998"/>
    <mergeCell ref="AB1045:AB1046"/>
    <mergeCell ref="AA1038:AA1040"/>
    <mergeCell ref="Z1204:Z1205"/>
    <mergeCell ref="AB1229:AB1231"/>
    <mergeCell ref="AB1266:AB1267"/>
    <mergeCell ref="Z1344:Z1345"/>
    <mergeCell ref="Z1333:Z1335"/>
    <mergeCell ref="AA1339:AA1340"/>
    <mergeCell ref="AA1342:AA1343"/>
    <mergeCell ref="AB1333:AB1335"/>
    <mergeCell ref="AA1232:AA1233"/>
    <mergeCell ref="Z1264:Z1265"/>
    <mergeCell ref="AA1333:AA1335"/>
    <mergeCell ref="Z1266:Z1267"/>
    <mergeCell ref="Z1232:Z1233"/>
    <mergeCell ref="AA1128:AA1130"/>
    <mergeCell ref="AA1280:AA1281"/>
    <mergeCell ref="AA1045:AA1046"/>
    <mergeCell ref="Z1008:Z1010"/>
    <mergeCell ref="Z1031:Z1033"/>
    <mergeCell ref="AB1356:AB1357"/>
    <mergeCell ref="AA1330:AA1332"/>
    <mergeCell ref="Z1156:Z1158"/>
    <mergeCell ref="Z1168:Z1169"/>
    <mergeCell ref="AB1349:AB1351"/>
    <mergeCell ref="AA1361:AA1362"/>
    <mergeCell ref="AB1328:AB1329"/>
    <mergeCell ref="AA1349:AA1351"/>
    <mergeCell ref="AB1156:AB1158"/>
    <mergeCell ref="AA1168:AA1169"/>
    <mergeCell ref="AB1159:AB1160"/>
    <mergeCell ref="AA1204:AA1205"/>
    <mergeCell ref="Z1284:Z1285"/>
    <mergeCell ref="Z1229:Z1231"/>
    <mergeCell ref="AB1204:AB1205"/>
    <mergeCell ref="Z1321:Z1323"/>
    <mergeCell ref="AB1321:AB1323"/>
    <mergeCell ref="AA1336:AA1338"/>
    <mergeCell ref="Z1328:Z1329"/>
    <mergeCell ref="Z1330:Z1332"/>
    <mergeCell ref="AA1344:AA1345"/>
    <mergeCell ref="AA1328:AA1329"/>
    <mergeCell ref="Z1336:Z1338"/>
    <mergeCell ref="AB1336:AB1338"/>
    <mergeCell ref="AA1352:AA1354"/>
    <mergeCell ref="AB1342:AB1343"/>
    <mergeCell ref="AB1315:AB1316"/>
    <mergeCell ref="AB1284:AB1285"/>
    <mergeCell ref="AB1269:AB1270"/>
    <mergeCell ref="Z1297:Z1298"/>
    <mergeCell ref="AA1299:AA1300"/>
    <mergeCell ref="AB1264:AB1265"/>
    <mergeCell ref="AB905:AB907"/>
    <mergeCell ref="AA900:AA901"/>
    <mergeCell ref="AB880:AB881"/>
    <mergeCell ref="Z902:Z904"/>
    <mergeCell ref="AB889:AB890"/>
    <mergeCell ref="AA872:AA874"/>
    <mergeCell ref="AB916:AB917"/>
    <mergeCell ref="Z900:Z901"/>
    <mergeCell ref="AB885:AB886"/>
    <mergeCell ref="AB902:AB904"/>
    <mergeCell ref="AA908:AA909"/>
    <mergeCell ref="AA910:AA911"/>
    <mergeCell ref="AA885:AA886"/>
    <mergeCell ref="AA914:AA915"/>
    <mergeCell ref="Z905:Z907"/>
    <mergeCell ref="Z908:Z909"/>
    <mergeCell ref="AB912:AB913"/>
    <mergeCell ref="Z912:Z913"/>
    <mergeCell ref="AA912:AA913"/>
    <mergeCell ref="AA916:AA917"/>
    <mergeCell ref="AA875:AA877"/>
    <mergeCell ref="AB872:AB874"/>
    <mergeCell ref="AA880:AA881"/>
    <mergeCell ref="Z887:Z888"/>
    <mergeCell ref="AA887:AA888"/>
    <mergeCell ref="Z897:Z899"/>
    <mergeCell ref="AA882:AA884"/>
    <mergeCell ref="AB887:AB888"/>
    <mergeCell ref="AB910:AB911"/>
    <mergeCell ref="AB894:AB896"/>
    <mergeCell ref="Z878:Z879"/>
    <mergeCell ref="AB875:AB877"/>
    <mergeCell ref="AB854:AB856"/>
    <mergeCell ref="Z807:Z808"/>
    <mergeCell ref="AB789:AB791"/>
    <mergeCell ref="AA814:AA815"/>
    <mergeCell ref="AA812:AA813"/>
    <mergeCell ref="AB878:AB879"/>
    <mergeCell ref="AA843:AA844"/>
    <mergeCell ref="Y789:Y791"/>
    <mergeCell ref="Z789:Z791"/>
    <mergeCell ref="AA784:AA785"/>
    <mergeCell ref="AB771:AB772"/>
    <mergeCell ref="Z786:Z788"/>
    <mergeCell ref="Z778:Z780"/>
    <mergeCell ref="AB786:AB788"/>
    <mergeCell ref="AB804:AB806"/>
    <mergeCell ref="Y827:Y828"/>
    <mergeCell ref="AB860:AB861"/>
    <mergeCell ref="Z857:Z859"/>
    <mergeCell ref="AB816:AB817"/>
    <mergeCell ref="Y792:Y793"/>
    <mergeCell ref="Y797:Y798"/>
    <mergeCell ref="AA869:AA870"/>
    <mergeCell ref="AB784:AB785"/>
    <mergeCell ref="AB797:AB798"/>
    <mergeCell ref="Y809:Y811"/>
    <mergeCell ref="AB869:AB871"/>
    <mergeCell ref="AB812:AB813"/>
    <mergeCell ref="AB851:AB853"/>
    <mergeCell ref="AB862:AB864"/>
    <mergeCell ref="AA854:AA856"/>
    <mergeCell ref="Y807:Y808"/>
    <mergeCell ref="Y840:Y842"/>
    <mergeCell ref="Z756:Z757"/>
    <mergeCell ref="AB792:AB793"/>
    <mergeCell ref="AA751:AA753"/>
    <mergeCell ref="Y784:Y785"/>
    <mergeCell ref="Y709:Y711"/>
    <mergeCell ref="Z737:Z738"/>
    <mergeCell ref="Z794:Z796"/>
    <mergeCell ref="AA797:AA798"/>
    <mergeCell ref="Z792:Z793"/>
    <mergeCell ref="AB739:AB740"/>
    <mergeCell ref="AA739:AA740"/>
    <mergeCell ref="AA725:AA726"/>
    <mergeCell ref="AA737:AA738"/>
    <mergeCell ref="AA727:AA728"/>
    <mergeCell ref="AA734:AA736"/>
    <mergeCell ref="Z751:Z753"/>
    <mergeCell ref="Z746:Z747"/>
    <mergeCell ref="Z771:Z772"/>
    <mergeCell ref="Z744:Z745"/>
    <mergeCell ref="Y744:Y745"/>
    <mergeCell ref="Z722:Z724"/>
    <mergeCell ref="Z748:Z750"/>
    <mergeCell ref="Z797:Z798"/>
    <mergeCell ref="Y732:Y733"/>
    <mergeCell ref="Y737:Y738"/>
    <mergeCell ref="Z739:Z740"/>
    <mergeCell ref="AB746:AB747"/>
    <mergeCell ref="AB741:AB743"/>
    <mergeCell ref="AB722:AB724"/>
    <mergeCell ref="Z781:Z783"/>
    <mergeCell ref="Z784:Z785"/>
    <mergeCell ref="Z754:Z755"/>
    <mergeCell ref="Y683:Y685"/>
    <mergeCell ref="W691:W692"/>
    <mergeCell ref="X697:X698"/>
    <mergeCell ref="W704:W706"/>
    <mergeCell ref="Z689:Z690"/>
    <mergeCell ref="Y689:Y690"/>
    <mergeCell ref="Z707:Z708"/>
    <mergeCell ref="Y648:Y650"/>
    <mergeCell ref="W630:W631"/>
    <mergeCell ref="Y622:Y623"/>
    <mergeCell ref="Y704:Y706"/>
    <mergeCell ref="Y699:Y700"/>
    <mergeCell ref="Y691:Y692"/>
    <mergeCell ref="X699:X700"/>
    <mergeCell ref="Y686:Y688"/>
    <mergeCell ref="Y618:Y621"/>
    <mergeCell ref="X670:X671"/>
    <mergeCell ref="W699:W700"/>
    <mergeCell ref="Z622:Z623"/>
    <mergeCell ref="Z628:Z629"/>
    <mergeCell ref="Y701:Y703"/>
    <mergeCell ref="W683:W685"/>
    <mergeCell ref="X622:X623"/>
    <mergeCell ref="W622:W623"/>
    <mergeCell ref="X691:X692"/>
    <mergeCell ref="W686:W688"/>
    <mergeCell ref="W636:W638"/>
    <mergeCell ref="X689:X690"/>
    <mergeCell ref="X714:X715"/>
    <mergeCell ref="Z586:Z587"/>
    <mergeCell ref="Y697:Y698"/>
    <mergeCell ref="Z704:Z706"/>
    <mergeCell ref="X701:X703"/>
    <mergeCell ref="Y670:Y671"/>
    <mergeCell ref="W602:W604"/>
    <mergeCell ref="X611:X612"/>
    <mergeCell ref="Z590:Z592"/>
    <mergeCell ref="Y636:Y638"/>
    <mergeCell ref="AB952:AB954"/>
    <mergeCell ref="AB988:AB990"/>
    <mergeCell ref="AB963:AB964"/>
    <mergeCell ref="AB976:AB977"/>
    <mergeCell ref="AA973:AA975"/>
    <mergeCell ref="Z955:Z956"/>
    <mergeCell ref="AA1002:AA1004"/>
    <mergeCell ref="Z952:Z954"/>
    <mergeCell ref="Z945:Z947"/>
    <mergeCell ref="AB945:AB947"/>
    <mergeCell ref="AB960:AB962"/>
    <mergeCell ref="AA952:AA954"/>
    <mergeCell ref="AA957:AA959"/>
    <mergeCell ref="AB957:AB959"/>
    <mergeCell ref="AA996:AA997"/>
    <mergeCell ref="AA988:AA990"/>
    <mergeCell ref="AB965:AB966"/>
    <mergeCell ref="Z999:Z1001"/>
    <mergeCell ref="AB999:AB1001"/>
    <mergeCell ref="AB985:AB987"/>
    <mergeCell ref="AA980:AA982"/>
    <mergeCell ref="AA965:AA966"/>
    <mergeCell ref="Z967:Z969"/>
    <mergeCell ref="Z965:Z966"/>
    <mergeCell ref="AB973:AB975"/>
    <mergeCell ref="Z970:Z972"/>
    <mergeCell ref="Z1036:Z1037"/>
    <mergeCell ref="AB1034:AB1035"/>
    <mergeCell ref="AA1017:AA1018"/>
    <mergeCell ref="Z957:Z959"/>
    <mergeCell ref="Z1021:Z1022"/>
    <mergeCell ref="AA999:AA1000"/>
    <mergeCell ref="Z1019:Z1020"/>
    <mergeCell ref="Z1025:Z1027"/>
    <mergeCell ref="AA970:AA972"/>
    <mergeCell ref="Z976:Z977"/>
    <mergeCell ref="AA967:AA969"/>
    <mergeCell ref="AB970:AB972"/>
    <mergeCell ref="Z983:Z984"/>
    <mergeCell ref="AB991:AB993"/>
    <mergeCell ref="AB1002:AB1004"/>
    <mergeCell ref="AA1019:AA1020"/>
    <mergeCell ref="AB983:AB984"/>
    <mergeCell ref="Z980:Z982"/>
    <mergeCell ref="Z1005:Z1007"/>
    <mergeCell ref="Z963:Z964"/>
    <mergeCell ref="AA1005:AA1007"/>
    <mergeCell ref="AB1025:AB1027"/>
    <mergeCell ref="AB996:AB998"/>
    <mergeCell ref="Z978:Z979"/>
    <mergeCell ref="AB980:AB982"/>
    <mergeCell ref="Z1002:Z1004"/>
    <mergeCell ref="AA978:AA979"/>
    <mergeCell ref="Z988:Z990"/>
    <mergeCell ref="Z973:Z975"/>
    <mergeCell ref="Y1128:Y1130"/>
    <mergeCell ref="AB1175:AB1176"/>
    <mergeCell ref="Z1045:Z1046"/>
    <mergeCell ref="X980:X982"/>
    <mergeCell ref="AA1041:AA1042"/>
    <mergeCell ref="Y1025:Y1027"/>
    <mergeCell ref="Y1002:Y1004"/>
    <mergeCell ref="X1100:X1101"/>
    <mergeCell ref="AA1014:AA1016"/>
    <mergeCell ref="AA976:AA977"/>
    <mergeCell ref="Y983:Y984"/>
    <mergeCell ref="Y1028:Y1030"/>
    <mergeCell ref="Y1036:Y1037"/>
    <mergeCell ref="Y1041:Y1042"/>
    <mergeCell ref="Y1034:Y1035"/>
    <mergeCell ref="Y1045:Y1046"/>
    <mergeCell ref="Y1038:Y1040"/>
    <mergeCell ref="AB1128:AB1130"/>
    <mergeCell ref="Y1100:Y1101"/>
    <mergeCell ref="AA1173:AA1174"/>
    <mergeCell ref="Z1128:Z1130"/>
    <mergeCell ref="AB1121:AB1122"/>
    <mergeCell ref="Z991:Z993"/>
    <mergeCell ref="Y1156:Y1158"/>
    <mergeCell ref="AA983:AA984"/>
    <mergeCell ref="Z1075:Z1078"/>
    <mergeCell ref="AA1072:AA1074"/>
    <mergeCell ref="Z1091:Z1093"/>
    <mergeCell ref="Z1028:Z1030"/>
    <mergeCell ref="AB1005:AB1007"/>
    <mergeCell ref="AA1091:AA1093"/>
    <mergeCell ref="Y1315:Y1316"/>
    <mergeCell ref="Y1266:Y1267"/>
    <mergeCell ref="AA1315:AA1316"/>
    <mergeCell ref="AA1297:AA1298"/>
    <mergeCell ref="Z1315:Z1316"/>
    <mergeCell ref="Z1299:Z1300"/>
    <mergeCell ref="X1269:X1270"/>
    <mergeCell ref="X1297:X1298"/>
    <mergeCell ref="AB1297:AB1298"/>
    <mergeCell ref="AA1284:AA1285"/>
    <mergeCell ref="AB1299:AB1300"/>
    <mergeCell ref="Y1307:Y1308"/>
    <mergeCell ref="X1315:X1316"/>
    <mergeCell ref="Y1297:Y1298"/>
    <mergeCell ref="AA1307:AA1308"/>
    <mergeCell ref="AB1307:AB1308"/>
    <mergeCell ref="Z1307:Z1308"/>
    <mergeCell ref="Y1269:Y1270"/>
    <mergeCell ref="Y1299:Y1300"/>
    <mergeCell ref="Z1280:Z1281"/>
    <mergeCell ref="Y1280:Y1281"/>
    <mergeCell ref="X1280:X1281"/>
    <mergeCell ref="X1266:X1267"/>
    <mergeCell ref="X1299:X1300"/>
    <mergeCell ref="C1391:C1392"/>
    <mergeCell ref="H1391:H1392"/>
    <mergeCell ref="H1388:H1390"/>
    <mergeCell ref="F1367:F1369"/>
    <mergeCell ref="F1363:F1365"/>
    <mergeCell ref="E1393:E1394"/>
    <mergeCell ref="F1391:F1392"/>
    <mergeCell ref="B1359:B1360"/>
    <mergeCell ref="B1361:B1362"/>
    <mergeCell ref="B1386:B1387"/>
    <mergeCell ref="H1398:H1399"/>
    <mergeCell ref="C1388:C1390"/>
    <mergeCell ref="H1386:H1387"/>
    <mergeCell ref="E1388:E1390"/>
    <mergeCell ref="G1398:G1399"/>
    <mergeCell ref="F1388:F1390"/>
    <mergeCell ref="B1393:B1394"/>
    <mergeCell ref="B1391:B1392"/>
    <mergeCell ref="C1359:C1360"/>
    <mergeCell ref="F1393:F1394"/>
    <mergeCell ref="B1352:B1354"/>
    <mergeCell ref="F1411:F1412"/>
    <mergeCell ref="C1407:C1410"/>
    <mergeCell ref="D1349:D1351"/>
    <mergeCell ref="E1352:E1354"/>
    <mergeCell ref="C1349:C1351"/>
    <mergeCell ref="B1388:B1390"/>
    <mergeCell ref="E1349:E1351"/>
    <mergeCell ref="G1349:G1351"/>
    <mergeCell ref="I1393:I1394"/>
    <mergeCell ref="I1424:I1426"/>
    <mergeCell ref="D1411:D1412"/>
    <mergeCell ref="B1415:B1416"/>
    <mergeCell ref="I1415:I1416"/>
    <mergeCell ref="I1417:I1419"/>
    <mergeCell ref="H1441:H1442"/>
    <mergeCell ref="B1424:B1426"/>
    <mergeCell ref="B1413:B1414"/>
    <mergeCell ref="E1413:E1414"/>
    <mergeCell ref="C1432:C1433"/>
    <mergeCell ref="E1391:E1392"/>
    <mergeCell ref="B1398:B1399"/>
    <mergeCell ref="B1407:B1410"/>
    <mergeCell ref="C1415:C1416"/>
    <mergeCell ref="D1422:D1423"/>
    <mergeCell ref="C1424:C1426"/>
    <mergeCell ref="B1422:B1423"/>
    <mergeCell ref="B1432:B1433"/>
    <mergeCell ref="B1411:B1412"/>
    <mergeCell ref="C1417:C1419"/>
    <mergeCell ref="I1420:I1421"/>
    <mergeCell ref="C1420:C1421"/>
    <mergeCell ref="I1441:I1442"/>
    <mergeCell ref="H1422:H1423"/>
    <mergeCell ref="G1422:G1423"/>
    <mergeCell ref="G1432:G1433"/>
    <mergeCell ref="H1417:H1419"/>
    <mergeCell ref="I1407:I1410"/>
    <mergeCell ref="H1415:H1416"/>
    <mergeCell ref="H1413:H1414"/>
    <mergeCell ref="F1422:F1423"/>
    <mergeCell ref="F1415:F1416"/>
    <mergeCell ref="H1420:H1421"/>
    <mergeCell ref="B1488:B1490"/>
    <mergeCell ref="B1420:B1421"/>
    <mergeCell ref="D1420:D1421"/>
    <mergeCell ref="E1485:E1487"/>
    <mergeCell ref="E1495:E1496"/>
    <mergeCell ref="F1491:F1493"/>
    <mergeCell ref="B1454:B1456"/>
    <mergeCell ref="D1413:D1414"/>
    <mergeCell ref="D1417:D1419"/>
    <mergeCell ref="F1417:F1419"/>
    <mergeCell ref="F1488:F1490"/>
    <mergeCell ref="B1478:B1479"/>
    <mergeCell ref="B1469:B1470"/>
    <mergeCell ref="B1460:B1461"/>
    <mergeCell ref="B1485:B1487"/>
    <mergeCell ref="C1474:C1475"/>
    <mergeCell ref="C1464:C1465"/>
    <mergeCell ref="F1485:F1487"/>
    <mergeCell ref="F1466:F1468"/>
    <mergeCell ref="F1420:F1421"/>
    <mergeCell ref="C1460:C1461"/>
    <mergeCell ref="C1509:C1510"/>
    <mergeCell ref="C1491:C1493"/>
    <mergeCell ref="C1478:C1479"/>
    <mergeCell ref="B1471:B1473"/>
    <mergeCell ref="D1464:D1465"/>
    <mergeCell ref="E1471:E1473"/>
    <mergeCell ref="F1471:F1473"/>
    <mergeCell ref="E1466:E1468"/>
    <mergeCell ref="B1491:B1493"/>
    <mergeCell ref="B1466:B1468"/>
    <mergeCell ref="D1488:D1490"/>
    <mergeCell ref="E1420:E1421"/>
    <mergeCell ref="C1471:C1473"/>
    <mergeCell ref="C1454:C1456"/>
    <mergeCell ref="B1464:B1465"/>
    <mergeCell ref="D1466:D1468"/>
    <mergeCell ref="F1478:F1479"/>
    <mergeCell ref="C1488:C1490"/>
    <mergeCell ref="B1509:B1510"/>
    <mergeCell ref="F1432:F1433"/>
    <mergeCell ref="D1460:D1461"/>
    <mergeCell ref="D1450:D1451"/>
    <mergeCell ref="F1495:F1496"/>
    <mergeCell ref="B1474:B1475"/>
    <mergeCell ref="B1450:B1451"/>
    <mergeCell ref="C1469:C1470"/>
    <mergeCell ref="C1485:C1487"/>
    <mergeCell ref="D1478:D1479"/>
    <mergeCell ref="B1441:B1442"/>
    <mergeCell ref="C1450:C1451"/>
    <mergeCell ref="E1450:E1451"/>
    <mergeCell ref="F1454:F1456"/>
    <mergeCell ref="C1441:C1442"/>
    <mergeCell ref="C1422:C1423"/>
    <mergeCell ref="C1549:C1550"/>
    <mergeCell ref="B1524:B1525"/>
    <mergeCell ref="B1495:B1496"/>
    <mergeCell ref="C1495:C1496"/>
    <mergeCell ref="E1549:E1550"/>
    <mergeCell ref="G1509:G1510"/>
    <mergeCell ref="D1568:D1569"/>
    <mergeCell ref="E1672:E1674"/>
    <mergeCell ref="C1686:C1687"/>
    <mergeCell ref="E1683:E1685"/>
    <mergeCell ref="D1683:D1685"/>
    <mergeCell ref="F1683:F1685"/>
    <mergeCell ref="G1690:G1691"/>
    <mergeCell ref="F1613:F1614"/>
    <mergeCell ref="C1568:C1569"/>
    <mergeCell ref="B1552:B1554"/>
    <mergeCell ref="B1565:B1567"/>
    <mergeCell ref="F1565:F1567"/>
    <mergeCell ref="F1568:F1569"/>
    <mergeCell ref="G1670:G1671"/>
    <mergeCell ref="E1690:E1691"/>
    <mergeCell ref="C1526:C1528"/>
    <mergeCell ref="G1680:G1682"/>
    <mergeCell ref="G1613:G1614"/>
    <mergeCell ref="D1672:D1674"/>
    <mergeCell ref="E1677:E1679"/>
    <mergeCell ref="D1680:D1682"/>
    <mergeCell ref="E1688:E1689"/>
    <mergeCell ref="F1549:F1550"/>
    <mergeCell ref="E1568:E1569"/>
    <mergeCell ref="B1417:B1419"/>
    <mergeCell ref="E1464:E1465"/>
    <mergeCell ref="G1424:G1426"/>
    <mergeCell ref="G1488:G1490"/>
    <mergeCell ref="F1552:F1554"/>
    <mergeCell ref="E1565:E1567"/>
    <mergeCell ref="D1560:D1562"/>
    <mergeCell ref="B1517:B1518"/>
    <mergeCell ref="D1698:D1699"/>
    <mergeCell ref="D1690:D1691"/>
    <mergeCell ref="E1552:E1554"/>
    <mergeCell ref="C1552:C1554"/>
    <mergeCell ref="B1670:B1671"/>
    <mergeCell ref="C1517:C1518"/>
    <mergeCell ref="F1688:F1689"/>
    <mergeCell ref="F1560:F1562"/>
    <mergeCell ref="G1672:G1674"/>
    <mergeCell ref="D1524:D1525"/>
    <mergeCell ref="B1613:B1614"/>
    <mergeCell ref="D1613:D1614"/>
    <mergeCell ref="B1560:B1562"/>
    <mergeCell ref="E1670:E1671"/>
    <mergeCell ref="B1526:B1528"/>
    <mergeCell ref="D1552:D1554"/>
    <mergeCell ref="G1698:G1699"/>
    <mergeCell ref="E1680:E1682"/>
    <mergeCell ref="B1683:B1685"/>
    <mergeCell ref="B1549:B1550"/>
    <mergeCell ref="D1565:D1567"/>
    <mergeCell ref="D1670:D1671"/>
    <mergeCell ref="C1613:C1614"/>
    <mergeCell ref="C1560:C1562"/>
    <mergeCell ref="B1568:B1569"/>
    <mergeCell ref="G1710:G1711"/>
    <mergeCell ref="C1683:C1685"/>
    <mergeCell ref="C1680:C1682"/>
    <mergeCell ref="C1690:C1691"/>
    <mergeCell ref="D1686:D1687"/>
    <mergeCell ref="G1688:G1689"/>
    <mergeCell ref="F1710:F1711"/>
    <mergeCell ref="D1710:D1711"/>
    <mergeCell ref="B1688:B1689"/>
    <mergeCell ref="C1688:C1689"/>
    <mergeCell ref="D1688:D1689"/>
    <mergeCell ref="B1672:B1674"/>
    <mergeCell ref="E1560:E1562"/>
    <mergeCell ref="G1568:G1569"/>
    <mergeCell ref="F1698:F1699"/>
    <mergeCell ref="G1683:G1685"/>
    <mergeCell ref="G1677:G1679"/>
    <mergeCell ref="F1680:F1682"/>
    <mergeCell ref="C1565:C1567"/>
    <mergeCell ref="B1710:B1711"/>
    <mergeCell ref="B1698:B1699"/>
    <mergeCell ref="C1670:C1671"/>
    <mergeCell ref="F1672:F1674"/>
    <mergeCell ref="F1677:F1679"/>
    <mergeCell ref="B1677:B1679"/>
    <mergeCell ref="D1677:D1679"/>
    <mergeCell ref="C1677:C1679"/>
    <mergeCell ref="C1672:C1674"/>
    <mergeCell ref="B1690:B1691"/>
    <mergeCell ref="E1710:E1711"/>
    <mergeCell ref="F1670:F1671"/>
    <mergeCell ref="B1680:B1682"/>
    <mergeCell ref="F1723:F1725"/>
    <mergeCell ref="D1716:D1717"/>
    <mergeCell ref="D1791:D1792"/>
    <mergeCell ref="C1730:C1731"/>
    <mergeCell ref="C1726:C1728"/>
    <mergeCell ref="D1721:D1722"/>
    <mergeCell ref="C1756:C1757"/>
    <mergeCell ref="C1723:C1725"/>
    <mergeCell ref="E1716:E1717"/>
    <mergeCell ref="D1726:D1728"/>
    <mergeCell ref="E1723:E1725"/>
    <mergeCell ref="B1806:B1807"/>
    <mergeCell ref="C1806:C1807"/>
    <mergeCell ref="E1881:E1882"/>
    <mergeCell ref="D1806:D1807"/>
    <mergeCell ref="B1812:B1813"/>
    <mergeCell ref="E1812:E1813"/>
    <mergeCell ref="F1806:F1807"/>
    <mergeCell ref="D1812:D1813"/>
    <mergeCell ref="C1812:C1813"/>
    <mergeCell ref="D1858:D1859"/>
    <mergeCell ref="E1806:E1807"/>
    <mergeCell ref="B1781:B1782"/>
    <mergeCell ref="B1716:B1717"/>
    <mergeCell ref="B1730:B1731"/>
    <mergeCell ref="B1723:B1725"/>
    <mergeCell ref="B1726:B1728"/>
    <mergeCell ref="F1721:F1722"/>
    <mergeCell ref="F1712:F1713"/>
    <mergeCell ref="B1721:B1722"/>
    <mergeCell ref="B1712:B1713"/>
    <mergeCell ref="F1686:F1687"/>
    <mergeCell ref="C1698:C1699"/>
    <mergeCell ref="C1791:C1792"/>
    <mergeCell ref="E1698:E1699"/>
    <mergeCell ref="E1730:E1731"/>
    <mergeCell ref="C1712:C1713"/>
    <mergeCell ref="D1712:D1713"/>
    <mergeCell ref="F1690:F1691"/>
    <mergeCell ref="B1686:B1687"/>
    <mergeCell ref="F1781:F1782"/>
    <mergeCell ref="B1756:B1757"/>
    <mergeCell ref="C1710:C1711"/>
    <mergeCell ref="E1756:E1757"/>
    <mergeCell ref="D1756:D1757"/>
    <mergeCell ref="C1815:C1816"/>
    <mergeCell ref="D1835:D1836"/>
    <mergeCell ref="C1835:C1836"/>
    <mergeCell ref="E1721:E1722"/>
    <mergeCell ref="E1791:E1792"/>
    <mergeCell ref="B1736:B1737"/>
    <mergeCell ref="F1736:F1737"/>
    <mergeCell ref="E1726:E1728"/>
    <mergeCell ref="D1723:D1725"/>
    <mergeCell ref="C1736:C1737"/>
    <mergeCell ref="D1736:D1737"/>
    <mergeCell ref="D1831:D1832"/>
    <mergeCell ref="D1781:D1782"/>
    <mergeCell ref="F1716:F1717"/>
    <mergeCell ref="C1716:C1717"/>
    <mergeCell ref="C1781:C1782"/>
    <mergeCell ref="B1791:B1792"/>
    <mergeCell ref="F1791:F1792"/>
    <mergeCell ref="E1712:E1713"/>
    <mergeCell ref="B1918:B1919"/>
    <mergeCell ref="B1923:B1924"/>
    <mergeCell ref="G1712:G1713"/>
    <mergeCell ref="B1815:B1816"/>
    <mergeCell ref="E1815:E1816"/>
    <mergeCell ref="C1838:C1840"/>
    <mergeCell ref="F1825:F1827"/>
    <mergeCell ref="C1866:C1867"/>
    <mergeCell ref="E1897:E1899"/>
    <mergeCell ref="C1825:C1827"/>
    <mergeCell ref="D1866:D1867"/>
    <mergeCell ref="C1912:C1914"/>
    <mergeCell ref="B1912:B1914"/>
    <mergeCell ref="B1838:B1840"/>
    <mergeCell ref="B1900:B1901"/>
    <mergeCell ref="B1897:B1899"/>
    <mergeCell ref="B1825:B1827"/>
    <mergeCell ref="B1866:B1867"/>
    <mergeCell ref="B1817:B1818"/>
    <mergeCell ref="E1918:E1919"/>
    <mergeCell ref="F1881:F1882"/>
    <mergeCell ref="D1815:D1816"/>
    <mergeCell ref="F1900:F1901"/>
    <mergeCell ref="E1866:E1867"/>
    <mergeCell ref="B1887:B1888"/>
    <mergeCell ref="B1858:B1859"/>
    <mergeCell ref="E1912:E1914"/>
    <mergeCell ref="E1817:E1818"/>
    <mergeCell ref="D1923:D1924"/>
    <mergeCell ref="G1910:G1911"/>
    <mergeCell ref="G1918:G1919"/>
    <mergeCell ref="E1923:E1924"/>
    <mergeCell ref="D1938:D1939"/>
    <mergeCell ref="D1910:D1911"/>
    <mergeCell ref="F1910:F1911"/>
    <mergeCell ref="C1938:C1939"/>
    <mergeCell ref="B1910:B1911"/>
    <mergeCell ref="C1910:C1911"/>
    <mergeCell ref="B1881:B1882"/>
    <mergeCell ref="B1925:B1926"/>
    <mergeCell ref="C1923:C1924"/>
    <mergeCell ref="D1838:D1840"/>
    <mergeCell ref="E1910:E1911"/>
    <mergeCell ref="E1838:E1840"/>
    <mergeCell ref="C1831:C1832"/>
    <mergeCell ref="D1897:D1899"/>
    <mergeCell ref="C1887:C1888"/>
    <mergeCell ref="C1900:C1901"/>
    <mergeCell ref="D1881:D1882"/>
    <mergeCell ref="D1918:D1919"/>
    <mergeCell ref="F1887:F1888"/>
    <mergeCell ref="E1900:E1901"/>
    <mergeCell ref="B1835:B1836"/>
    <mergeCell ref="B1831:B1832"/>
    <mergeCell ref="F1897:F1899"/>
    <mergeCell ref="F1838:F1840"/>
    <mergeCell ref="D1912:D1914"/>
    <mergeCell ref="E1887:E1888"/>
    <mergeCell ref="E1835:E1836"/>
    <mergeCell ref="E1858:E1859"/>
    <mergeCell ref="C1925:C1926"/>
    <mergeCell ref="D1925:D1926"/>
    <mergeCell ref="G1912:G1914"/>
    <mergeCell ref="F1815:F1816"/>
    <mergeCell ref="I1806:I1807"/>
    <mergeCell ref="H1923:H1924"/>
    <mergeCell ref="H1817:H1818"/>
    <mergeCell ref="I1817:I1818"/>
    <mergeCell ref="F1918:F1919"/>
    <mergeCell ref="H1910:H1911"/>
    <mergeCell ref="I1918:I1919"/>
    <mergeCell ref="G1815:G1816"/>
    <mergeCell ref="F1812:F1813"/>
    <mergeCell ref="I1858:I1859"/>
    <mergeCell ref="H1838:H1840"/>
    <mergeCell ref="I1945:I1946"/>
    <mergeCell ref="G1887:G1888"/>
    <mergeCell ref="G1825:G1827"/>
    <mergeCell ref="G1835:G1836"/>
    <mergeCell ref="F1866:F1867"/>
    <mergeCell ref="F1835:F1836"/>
    <mergeCell ref="G1881:G1882"/>
    <mergeCell ref="I1912:I1914"/>
    <mergeCell ref="H1900:H1901"/>
    <mergeCell ref="H1925:H1926"/>
    <mergeCell ref="B2144:B2145"/>
    <mergeCell ref="R2106:R2107"/>
    <mergeCell ref="Q2110:Q2111"/>
    <mergeCell ref="C2104:C2105"/>
    <mergeCell ref="K2034:K2035"/>
    <mergeCell ref="I2116:I2117"/>
    <mergeCell ref="R2144:R2145"/>
    <mergeCell ref="C1918:C1919"/>
    <mergeCell ref="C2005:C2006"/>
    <mergeCell ref="D2005:D2006"/>
    <mergeCell ref="H1987:H1989"/>
    <mergeCell ref="I1958:I1959"/>
    <mergeCell ref="I1938:I1939"/>
    <mergeCell ref="J1912:J1914"/>
    <mergeCell ref="H2005:H2006"/>
    <mergeCell ref="F1923:F1924"/>
    <mergeCell ref="F1958:F1959"/>
    <mergeCell ref="G1938:G1939"/>
    <mergeCell ref="M1945:M1946"/>
    <mergeCell ref="D2028:D2029"/>
    <mergeCell ref="R1925:R1926"/>
    <mergeCell ref="M1990:M1991"/>
    <mergeCell ref="H1912:H1914"/>
    <mergeCell ref="Q1938:Q1939"/>
    <mergeCell ref="I1923:I1924"/>
    <mergeCell ref="H1955:H1957"/>
    <mergeCell ref="K1945:K1946"/>
    <mergeCell ref="H1918:H1919"/>
    <mergeCell ref="M1925:M1926"/>
    <mergeCell ref="I1990:I1991"/>
    <mergeCell ref="R1923:R1924"/>
    <mergeCell ref="Q1923:Q1924"/>
    <mergeCell ref="Z1838:Z1840"/>
    <mergeCell ref="V1897:V1899"/>
    <mergeCell ref="V1838:V1840"/>
    <mergeCell ref="R1881:R1882"/>
    <mergeCell ref="Z1925:Z1926"/>
    <mergeCell ref="X2028:X2029"/>
    <mergeCell ref="V1923:V1924"/>
    <mergeCell ref="R1955:R1957"/>
    <mergeCell ref="V1955:V1957"/>
    <mergeCell ref="R1912:R1914"/>
    <mergeCell ref="Q1925:Q1926"/>
    <mergeCell ref="Q1958:Q1959"/>
    <mergeCell ref="Q1900:Q1901"/>
    <mergeCell ref="W1910:W1911"/>
    <mergeCell ref="R1987:R1989"/>
    <mergeCell ref="Q1918:Q1919"/>
    <mergeCell ref="X1897:X1899"/>
    <mergeCell ref="X1958:X1959"/>
    <mergeCell ref="Z2028:Z2029"/>
    <mergeCell ref="Z1958:Z1959"/>
    <mergeCell ref="X1971:X1973"/>
    <mergeCell ref="X1923:X1924"/>
    <mergeCell ref="X1938:X1939"/>
    <mergeCell ref="R1938:R1939"/>
    <mergeCell ref="V1858:V1859"/>
    <mergeCell ref="Q1881:Q1882"/>
    <mergeCell ref="R1995:R1996"/>
    <mergeCell ref="Q2001:Q2003"/>
    <mergeCell ref="W1925:W1926"/>
    <mergeCell ref="Z1955:Z1957"/>
    <mergeCell ref="Q1990:Q1991"/>
    <mergeCell ref="Q1971:Q1973"/>
    <mergeCell ref="M1995:M1996"/>
    <mergeCell ref="I1987:I1989"/>
    <mergeCell ref="K1995:K1996"/>
    <mergeCell ref="J2001:J2003"/>
    <mergeCell ref="J2028:J2029"/>
    <mergeCell ref="J2034:J2035"/>
    <mergeCell ref="K1938:K1939"/>
    <mergeCell ref="V1990:V1991"/>
    <mergeCell ref="M1971:M1973"/>
    <mergeCell ref="J1971:J1973"/>
    <mergeCell ref="V2034:V2035"/>
    <mergeCell ref="X2020:X2021"/>
    <mergeCell ref="J2135:J2137"/>
    <mergeCell ref="M2135:M2137"/>
    <mergeCell ref="Q2034:Q2035"/>
    <mergeCell ref="N2034:N2035"/>
    <mergeCell ref="R2110:R2111"/>
    <mergeCell ref="I2135:I2137"/>
    <mergeCell ref="M2066:M2067"/>
    <mergeCell ref="V2066:V2067"/>
    <mergeCell ref="X2077:X2079"/>
    <mergeCell ref="J2099:J2100"/>
    <mergeCell ref="K2106:K2107"/>
    <mergeCell ref="I2106:I2107"/>
    <mergeCell ref="X1987:X1989"/>
    <mergeCell ref="R2005:R2006"/>
    <mergeCell ref="X2104:X2105"/>
    <mergeCell ref="V2135:V2137"/>
    <mergeCell ref="R2054:R2055"/>
    <mergeCell ref="X2102:X2103"/>
    <mergeCell ref="M2077:M2079"/>
    <mergeCell ref="J1995:J1996"/>
    <mergeCell ref="D2144:D2145"/>
    <mergeCell ref="E2005:E2006"/>
    <mergeCell ref="Q2142:Q2143"/>
    <mergeCell ref="I2069:I2070"/>
    <mergeCell ref="H2028:H2029"/>
    <mergeCell ref="G2102:G2103"/>
    <mergeCell ref="F2054:F2055"/>
    <mergeCell ref="G2099:G2100"/>
    <mergeCell ref="H2099:H2100"/>
    <mergeCell ref="F2135:F2137"/>
    <mergeCell ref="E2102:E2103"/>
    <mergeCell ref="E2077:E2079"/>
    <mergeCell ref="M2104:M2105"/>
    <mergeCell ref="G2106:G2107"/>
    <mergeCell ref="Q2028:Q2029"/>
    <mergeCell ref="M2054:M2055"/>
    <mergeCell ref="H2034:H2035"/>
    <mergeCell ref="I2066:I2067"/>
    <mergeCell ref="M2110:M2111"/>
    <mergeCell ref="M2099:M2100"/>
    <mergeCell ref="G2144:G2145"/>
    <mergeCell ref="G2077:G2079"/>
    <mergeCell ref="M2005:M2006"/>
    <mergeCell ref="K2054:K2055"/>
    <mergeCell ref="Q2005:Q2006"/>
    <mergeCell ref="X2144:X2145"/>
    <mergeCell ref="Q2138:Q2141"/>
    <mergeCell ref="R2138:R2141"/>
    <mergeCell ref="J2005:J2006"/>
    <mergeCell ref="I2005:I2006"/>
    <mergeCell ref="K2110:K2111"/>
    <mergeCell ref="Q2054:Q2055"/>
    <mergeCell ref="V2077:V2079"/>
    <mergeCell ref="M2039:M2040"/>
    <mergeCell ref="M2122:M2124"/>
    <mergeCell ref="R2069:R2070"/>
    <mergeCell ref="H2104:H2105"/>
    <mergeCell ref="V2106:V2107"/>
    <mergeCell ref="M2102:M2103"/>
    <mergeCell ref="K2099:K2100"/>
    <mergeCell ref="I2077:I2079"/>
    <mergeCell ref="J2106:J2107"/>
    <mergeCell ref="K2104:K2105"/>
    <mergeCell ref="X2110:X2111"/>
    <mergeCell ref="V2167:V2169"/>
    <mergeCell ref="K2138:K2141"/>
    <mergeCell ref="V2138:V2141"/>
    <mergeCell ref="I2138:I2141"/>
    <mergeCell ref="H2122:H2124"/>
    <mergeCell ref="I2104:I2105"/>
    <mergeCell ref="H2144:H2145"/>
    <mergeCell ref="I2144:I2145"/>
    <mergeCell ref="J2144:J2145"/>
    <mergeCell ref="K2144:K2145"/>
    <mergeCell ref="Q2144:Q2145"/>
    <mergeCell ref="D2122:D2124"/>
    <mergeCell ref="K2069:K2070"/>
    <mergeCell ref="D2135:D2137"/>
    <mergeCell ref="C2102:C2103"/>
    <mergeCell ref="D2106:D2107"/>
    <mergeCell ref="F2144:F2145"/>
    <mergeCell ref="M2138:M2141"/>
    <mergeCell ref="M2106:M2107"/>
    <mergeCell ref="N2106:N2107"/>
    <mergeCell ref="V2104:V2105"/>
    <mergeCell ref="C2142:C2143"/>
    <mergeCell ref="E2144:E2145"/>
    <mergeCell ref="D2142:D2143"/>
    <mergeCell ref="M2069:M2070"/>
    <mergeCell ref="V2099:V2100"/>
    <mergeCell ref="F2122:F2124"/>
    <mergeCell ref="G2122:G2124"/>
    <mergeCell ref="K2142:K2143"/>
    <mergeCell ref="N2144:N2145"/>
    <mergeCell ref="V2110:V2111"/>
    <mergeCell ref="Q2106:Q2107"/>
    <mergeCell ref="B2167:B2169"/>
    <mergeCell ref="V1987:V1989"/>
    <mergeCell ref="K2005:K2006"/>
    <mergeCell ref="R2001:R2003"/>
    <mergeCell ref="K2001:K2003"/>
    <mergeCell ref="K2077:K2079"/>
    <mergeCell ref="I2028:I2029"/>
    <mergeCell ref="I2001:I2003"/>
    <mergeCell ref="J2069:J2070"/>
    <mergeCell ref="K2102:K2103"/>
    <mergeCell ref="I2054:I2055"/>
    <mergeCell ref="J2077:J2079"/>
    <mergeCell ref="I2102:I2103"/>
    <mergeCell ref="C2144:C2145"/>
    <mergeCell ref="J2039:J2040"/>
    <mergeCell ref="D2039:D2040"/>
    <mergeCell ref="H2116:H2117"/>
    <mergeCell ref="E2142:E2143"/>
    <mergeCell ref="J2142:J2143"/>
    <mergeCell ref="C2167:C2169"/>
    <mergeCell ref="Q2167:Q2169"/>
    <mergeCell ref="C2069:C2070"/>
    <mergeCell ref="D2110:D2111"/>
    <mergeCell ref="K2122:K2124"/>
    <mergeCell ref="J2110:J2111"/>
    <mergeCell ref="C2099:C2100"/>
    <mergeCell ref="G2069:G2070"/>
    <mergeCell ref="J2102:J2103"/>
    <mergeCell ref="G2104:G2105"/>
    <mergeCell ref="I2110:I2111"/>
    <mergeCell ref="D2077:D2079"/>
    <mergeCell ref="J2104:J2105"/>
    <mergeCell ref="AA2167:AA2169"/>
    <mergeCell ref="K2116:K2117"/>
    <mergeCell ref="J2116:J2117"/>
    <mergeCell ref="M2144:M2145"/>
    <mergeCell ref="V2142:V2143"/>
    <mergeCell ref="R2167:R2169"/>
    <mergeCell ref="Q2135:Q2137"/>
    <mergeCell ref="R2135:R2137"/>
    <mergeCell ref="C2135:C2137"/>
    <mergeCell ref="X2138:X2141"/>
    <mergeCell ref="R2122:R2124"/>
    <mergeCell ref="Z2135:Z2137"/>
    <mergeCell ref="Z2142:Z2143"/>
    <mergeCell ref="K2135:K2137"/>
    <mergeCell ref="V2122:V2124"/>
    <mergeCell ref="J2122:J2124"/>
    <mergeCell ref="X2135:X2137"/>
    <mergeCell ref="M2116:M2117"/>
    <mergeCell ref="E2116:E2117"/>
    <mergeCell ref="M2142:M2143"/>
    <mergeCell ref="J2138:J2141"/>
    <mergeCell ref="AA2135:AA2137"/>
    <mergeCell ref="Q2116:Q2117"/>
    <mergeCell ref="D2167:D2169"/>
    <mergeCell ref="E2167:E2169"/>
    <mergeCell ref="F2167:F2169"/>
    <mergeCell ref="G2167:G2169"/>
    <mergeCell ref="H2167:H2169"/>
    <mergeCell ref="I2167:I2169"/>
    <mergeCell ref="J2167:J2169"/>
    <mergeCell ref="K2167:K2169"/>
    <mergeCell ref="M2167:M2169"/>
    <mergeCell ref="AB2167:AB2169"/>
    <mergeCell ref="AA2144:AA2145"/>
    <mergeCell ref="AB2069:AB2070"/>
    <mergeCell ref="AB2054:AB2055"/>
    <mergeCell ref="Q2066:Q2067"/>
    <mergeCell ref="R2066:R2067"/>
    <mergeCell ref="Q2099:Q2100"/>
    <mergeCell ref="R2099:R2100"/>
    <mergeCell ref="X2069:X2070"/>
    <mergeCell ref="Q2104:Q2105"/>
    <mergeCell ref="V2116:V2117"/>
    <mergeCell ref="AA2142:AA2143"/>
    <mergeCell ref="AB2142:AB2143"/>
    <mergeCell ref="AB2144:AB2145"/>
    <mergeCell ref="V2144:V2145"/>
    <mergeCell ref="R2142:R2143"/>
    <mergeCell ref="AA2138:AA2141"/>
    <mergeCell ref="AB2102:AB2103"/>
    <mergeCell ref="AB2122:AB2124"/>
    <mergeCell ref="AB2104:AB2105"/>
    <mergeCell ref="AB2110:AB2111"/>
    <mergeCell ref="Z2144:Z2145"/>
    <mergeCell ref="Q2077:Q2079"/>
    <mergeCell ref="R2116:R2117"/>
    <mergeCell ref="AB2138:AB2141"/>
    <mergeCell ref="X2142:X2143"/>
    <mergeCell ref="Z2116:Z2117"/>
    <mergeCell ref="Z2138:Z2141"/>
    <mergeCell ref="X2099:X2100"/>
    <mergeCell ref="X2116:X2117"/>
    <mergeCell ref="Q2122:Q2124"/>
    <mergeCell ref="R2102:R2103"/>
    <mergeCell ref="AB2106:AB2107"/>
    <mergeCell ref="AB2039:AB2040"/>
    <mergeCell ref="AB2001:AB2003"/>
    <mergeCell ref="AB2020:AB2021"/>
    <mergeCell ref="AC2020:AC2021"/>
    <mergeCell ref="V1945:V1946"/>
    <mergeCell ref="AB1945:AB1946"/>
    <mergeCell ref="AB1995:AB1996"/>
    <mergeCell ref="Z2054:Z2055"/>
    <mergeCell ref="AB2077:AB2079"/>
    <mergeCell ref="AB2066:AB2067"/>
    <mergeCell ref="AB2099:AB2100"/>
    <mergeCell ref="Z2066:Z2067"/>
    <mergeCell ref="V1971:V1973"/>
    <mergeCell ref="AB1955:AB1957"/>
    <mergeCell ref="AB1958:AB1959"/>
    <mergeCell ref="AB2005:AB2006"/>
    <mergeCell ref="Z2020:Z2021"/>
    <mergeCell ref="Z1971:Z1973"/>
    <mergeCell ref="Z2034:Z2035"/>
    <mergeCell ref="X2106:X2107"/>
    <mergeCell ref="Z1995:Z1996"/>
    <mergeCell ref="X1990:X1991"/>
    <mergeCell ref="AC1945:AC1946"/>
    <mergeCell ref="Z2039:Z2040"/>
    <mergeCell ref="Z1987:Z1989"/>
    <mergeCell ref="X2054:X2055"/>
    <mergeCell ref="X1995:X1996"/>
    <mergeCell ref="Z2005:Z2006"/>
    <mergeCell ref="AC2106:AC2107"/>
    <mergeCell ref="AC1955:AC1957"/>
    <mergeCell ref="AC2054:AC2055"/>
    <mergeCell ref="Z2110:Z2111"/>
    <mergeCell ref="W2069:W2070"/>
    <mergeCell ref="X2005:X2006"/>
    <mergeCell ref="V2028:V2029"/>
    <mergeCell ref="X2034:X2035"/>
    <mergeCell ref="Q2069:Q2070"/>
    <mergeCell ref="R2104:R2105"/>
    <mergeCell ref="Z1990:Z1991"/>
    <mergeCell ref="Z1912:Z1914"/>
    <mergeCell ref="Q2102:Q2103"/>
    <mergeCell ref="Q1987:Q1989"/>
    <mergeCell ref="Z2102:Z2103"/>
    <mergeCell ref="V1900:V1901"/>
    <mergeCell ref="Q1910:Q1911"/>
    <mergeCell ref="Z1918:Z1919"/>
    <mergeCell ref="Z2104:Z2105"/>
    <mergeCell ref="Z2077:Z2079"/>
    <mergeCell ref="Z2069:Z2070"/>
    <mergeCell ref="Z2001:Z2003"/>
    <mergeCell ref="Z2106:Z2107"/>
    <mergeCell ref="Z2099:Z2100"/>
    <mergeCell ref="Q1955:Q1957"/>
    <mergeCell ref="R2077:R2079"/>
    <mergeCell ref="R1990:R1991"/>
    <mergeCell ref="Z1923:Z1924"/>
    <mergeCell ref="W1923:W1924"/>
    <mergeCell ref="X1912:X1914"/>
    <mergeCell ref="X2039:X2040"/>
    <mergeCell ref="X2066:X2067"/>
    <mergeCell ref="V2039:V2040"/>
    <mergeCell ref="V2069:V2070"/>
    <mergeCell ref="V2102:V2103"/>
    <mergeCell ref="A2020:A2021"/>
    <mergeCell ref="B2020:B2021"/>
    <mergeCell ref="C2020:C2021"/>
    <mergeCell ref="D2020:D2021"/>
    <mergeCell ref="E2020:E2021"/>
    <mergeCell ref="F2020:F2021"/>
    <mergeCell ref="G2020:G2021"/>
    <mergeCell ref="H2020:H2021"/>
    <mergeCell ref="I2020:I2021"/>
    <mergeCell ref="J2020:J2021"/>
    <mergeCell ref="K2020:K2021"/>
    <mergeCell ref="M2020:M2021"/>
    <mergeCell ref="Q2020:Q2021"/>
    <mergeCell ref="R2020:R2021"/>
    <mergeCell ref="V2020:V2021"/>
    <mergeCell ref="J2066:J2067"/>
    <mergeCell ref="C2034:C2035"/>
    <mergeCell ref="B2066:B2067"/>
    <mergeCell ref="B2034:B2035"/>
    <mergeCell ref="G2054:G2055"/>
    <mergeCell ref="F2034:F2035"/>
    <mergeCell ref="K2039:K2040"/>
    <mergeCell ref="E2039:E2040"/>
    <mergeCell ref="H2054:H2055"/>
    <mergeCell ref="J2054:J2055"/>
    <mergeCell ref="K2066:K2067"/>
    <mergeCell ref="Q2039:Q2040"/>
    <mergeCell ref="V2054:V2055"/>
    <mergeCell ref="R2039:R2040"/>
    <mergeCell ref="R2034:R2035"/>
    <mergeCell ref="R2028:R2029"/>
    <mergeCell ref="I2039:I2040"/>
    <mergeCell ref="C1955:C1957"/>
    <mergeCell ref="G1971:G1973"/>
    <mergeCell ref="K1958:K1959"/>
    <mergeCell ref="I1995:I1996"/>
    <mergeCell ref="K1925:K1926"/>
    <mergeCell ref="J1938:J1939"/>
    <mergeCell ref="J1945:J1946"/>
    <mergeCell ref="J1955:J1957"/>
    <mergeCell ref="R1918:R1919"/>
    <mergeCell ref="R1945:R1946"/>
    <mergeCell ref="G1995:G1996"/>
    <mergeCell ref="G1987:G1989"/>
    <mergeCell ref="E1987:E1989"/>
    <mergeCell ref="H1990:H1991"/>
    <mergeCell ref="D1987:D1989"/>
    <mergeCell ref="X2001:X2003"/>
    <mergeCell ref="M1955:M1957"/>
    <mergeCell ref="J1990:J1991"/>
    <mergeCell ref="M1938:M1939"/>
    <mergeCell ref="V2001:V2003"/>
    <mergeCell ref="M1987:M1989"/>
    <mergeCell ref="J1987:J1989"/>
    <mergeCell ref="K1987:K1989"/>
    <mergeCell ref="H1938:H1939"/>
    <mergeCell ref="F1925:F1926"/>
    <mergeCell ref="F1938:F1939"/>
    <mergeCell ref="G2001:G2003"/>
    <mergeCell ref="D1995:D1996"/>
    <mergeCell ref="K1923:K1924"/>
    <mergeCell ref="F1955:F1957"/>
    <mergeCell ref="G1955:G1957"/>
    <mergeCell ref="E1925:E1926"/>
  </mergeCells>
  <phoneticPr fontId="1345" type="noConversion"/>
  <conditionalFormatting sqref="F7:F112 F115:F135 F138:F239 F241:F303 F305:F326 F328:F440 F443:F463 F465:F471 F473:F487 F489:F508 F510:F513 F516 F519:F522 F524:F528 F530:F535 F537 F539:F540 F542 F544 F562 F566 F568 F571 F574:F578 F580:F584 F586 F588:F590">
    <cfRule type="cellIs" dxfId="1089" priority="3031" operator="lessThan">
      <formula>0</formula>
    </cfRule>
    <cfRule type="cellIs" dxfId="1088" priority="3032" operator="greaterThan">
      <formula>0</formula>
    </cfRule>
  </conditionalFormatting>
  <conditionalFormatting sqref="F546:F558">
    <cfRule type="cellIs" dxfId="1087" priority="195" operator="lessThan">
      <formula>0</formula>
    </cfRule>
    <cfRule type="cellIs" dxfId="1086" priority="196" operator="greaterThan">
      <formula>0</formula>
    </cfRule>
  </conditionalFormatting>
  <conditionalFormatting sqref="F593:F596">
    <cfRule type="cellIs" dxfId="1085" priority="3027" operator="lessThan">
      <formula>0</formula>
    </cfRule>
    <cfRule type="cellIs" dxfId="1084" priority="3028" operator="greaterThan">
      <formula>0</formula>
    </cfRule>
  </conditionalFormatting>
  <conditionalFormatting sqref="F599:F602">
    <cfRule type="cellIs" dxfId="1083" priority="3019" operator="lessThan">
      <formula>0</formula>
    </cfRule>
    <cfRule type="cellIs" dxfId="1082" priority="3020" operator="greaterThan">
      <formula>0</formula>
    </cfRule>
  </conditionalFormatting>
  <conditionalFormatting sqref="F605:F607 F609 F611 F613">
    <cfRule type="cellIs" dxfId="1081" priority="3015" operator="lessThan">
      <formula>0</formula>
    </cfRule>
    <cfRule type="cellIs" dxfId="1080" priority="3016" operator="greaterThan">
      <formula>0</formula>
    </cfRule>
  </conditionalFormatting>
  <conditionalFormatting sqref="F615:F618">
    <cfRule type="cellIs" dxfId="1079" priority="3009" operator="lessThan">
      <formula>0</formula>
    </cfRule>
    <cfRule type="cellIs" dxfId="1078" priority="3010" operator="greaterThan">
      <formula>0</formula>
    </cfRule>
  </conditionalFormatting>
  <conditionalFormatting sqref="F622">
    <cfRule type="cellIs" dxfId="1077" priority="3007" operator="lessThan">
      <formula>0</formula>
    </cfRule>
    <cfRule type="cellIs" dxfId="1076" priority="3008" operator="greaterThan">
      <formula>0</formula>
    </cfRule>
  </conditionalFormatting>
  <conditionalFormatting sqref="F624:F628 F630">
    <cfRule type="cellIs" dxfId="1075" priority="2997" operator="lessThan">
      <formula>0</formula>
    </cfRule>
    <cfRule type="cellIs" dxfId="1074" priority="2998" operator="greaterThan">
      <formula>0</formula>
    </cfRule>
  </conditionalFormatting>
  <conditionalFormatting sqref="F632">
    <cfRule type="cellIs" dxfId="1073" priority="2995" operator="lessThan">
      <formula>0</formula>
    </cfRule>
    <cfRule type="cellIs" dxfId="1072" priority="2996" operator="greaterThan">
      <formula>0</formula>
    </cfRule>
  </conditionalFormatting>
  <conditionalFormatting sqref="F635:F636">
    <cfRule type="cellIs" dxfId="1071" priority="2989" operator="lessThan">
      <formula>0</formula>
    </cfRule>
    <cfRule type="cellIs" dxfId="1070" priority="2990" operator="greaterThan">
      <formula>0</formula>
    </cfRule>
  </conditionalFormatting>
  <conditionalFormatting sqref="F639:F648">
    <cfRule type="cellIs" dxfId="1069" priority="2971" operator="lessThan">
      <formula>0</formula>
    </cfRule>
    <cfRule type="cellIs" dxfId="1068" priority="2972" operator="greaterThan">
      <formula>0</formula>
    </cfRule>
  </conditionalFormatting>
  <conditionalFormatting sqref="F651:F670">
    <cfRule type="cellIs" dxfId="1067" priority="2933" operator="lessThan">
      <formula>0</formula>
    </cfRule>
    <cfRule type="cellIs" dxfId="1066" priority="2934" operator="greaterThan">
      <formula>0</formula>
    </cfRule>
  </conditionalFormatting>
  <conditionalFormatting sqref="F672:F683">
    <cfRule type="cellIs" dxfId="1065" priority="2911" operator="lessThan">
      <formula>0</formula>
    </cfRule>
    <cfRule type="cellIs" dxfId="1064" priority="2912" operator="greaterThan">
      <formula>0</formula>
    </cfRule>
  </conditionalFormatting>
  <conditionalFormatting sqref="F686 F689 F691">
    <cfRule type="cellIs" dxfId="1063" priority="2909" operator="lessThan">
      <formula>0</formula>
    </cfRule>
    <cfRule type="cellIs" dxfId="1062" priority="2910" operator="greaterThan">
      <formula>0</formula>
    </cfRule>
  </conditionalFormatting>
  <conditionalFormatting sqref="F693:F697 F699 F701 F704">
    <cfRule type="cellIs" dxfId="1061" priority="2899" operator="lessThan">
      <formula>0</formula>
    </cfRule>
    <cfRule type="cellIs" dxfId="1060" priority="2900" operator="greaterThan">
      <formula>0</formula>
    </cfRule>
  </conditionalFormatting>
  <conditionalFormatting sqref="F707 F709">
    <cfRule type="cellIs" dxfId="1059" priority="2897" operator="lessThan">
      <formula>0</formula>
    </cfRule>
    <cfRule type="cellIs" dxfId="1058" priority="2898" operator="greaterThan">
      <formula>0</formula>
    </cfRule>
  </conditionalFormatting>
  <conditionalFormatting sqref="F712">
    <cfRule type="cellIs" dxfId="1057" priority="2895" operator="lessThan">
      <formula>0</formula>
    </cfRule>
    <cfRule type="cellIs" dxfId="1056" priority="2896" operator="greaterThan">
      <formula>0</formula>
    </cfRule>
  </conditionalFormatting>
  <conditionalFormatting sqref="F714">
    <cfRule type="cellIs" dxfId="1055" priority="2893" operator="lessThan">
      <formula>0</formula>
    </cfRule>
    <cfRule type="cellIs" dxfId="1054" priority="2894" operator="greaterThan">
      <formula>0</formula>
    </cfRule>
  </conditionalFormatting>
  <conditionalFormatting sqref="F716">
    <cfRule type="cellIs" dxfId="1053" priority="2891" operator="lessThan">
      <formula>0</formula>
    </cfRule>
    <cfRule type="cellIs" dxfId="1052" priority="2892" operator="greaterThan">
      <formula>0</formula>
    </cfRule>
  </conditionalFormatting>
  <conditionalFormatting sqref="F718">
    <cfRule type="cellIs" dxfId="1051" priority="2889" operator="lessThan">
      <formula>0</formula>
    </cfRule>
    <cfRule type="cellIs" dxfId="1050" priority="2890" operator="greaterThan">
      <formula>0</formula>
    </cfRule>
  </conditionalFormatting>
  <conditionalFormatting sqref="F720">
    <cfRule type="cellIs" dxfId="1049" priority="2887" operator="lessThan">
      <formula>0</formula>
    </cfRule>
    <cfRule type="cellIs" dxfId="1048" priority="2888" operator="greaterThan">
      <formula>0</formula>
    </cfRule>
  </conditionalFormatting>
  <conditionalFormatting sqref="F722">
    <cfRule type="cellIs" dxfId="1047" priority="2885" operator="lessThan">
      <formula>0</formula>
    </cfRule>
    <cfRule type="cellIs" dxfId="1046" priority="2886" operator="greaterThan">
      <formula>0</formula>
    </cfRule>
  </conditionalFormatting>
  <conditionalFormatting sqref="F725">
    <cfRule type="cellIs" dxfId="1045" priority="2883" operator="lessThan">
      <formula>0</formula>
    </cfRule>
    <cfRule type="cellIs" dxfId="1044" priority="2884" operator="greaterThan">
      <formula>0</formula>
    </cfRule>
  </conditionalFormatting>
  <conditionalFormatting sqref="F727">
    <cfRule type="cellIs" dxfId="1043" priority="193" operator="lessThan">
      <formula>0</formula>
    </cfRule>
    <cfRule type="cellIs" dxfId="1042" priority="194" operator="greaterThan">
      <formula>0</formula>
    </cfRule>
  </conditionalFormatting>
  <conditionalFormatting sqref="F729">
    <cfRule type="cellIs" dxfId="1041" priority="2879" operator="lessThan">
      <formula>0</formula>
    </cfRule>
    <cfRule type="cellIs" dxfId="1040" priority="2880" operator="greaterThan">
      <formula>0</formula>
    </cfRule>
  </conditionalFormatting>
  <conditionalFormatting sqref="F732">
    <cfRule type="cellIs" dxfId="1039" priority="2877" operator="lessThan">
      <formula>0</formula>
    </cfRule>
    <cfRule type="cellIs" dxfId="1038" priority="2878" operator="greaterThan">
      <formula>0</formula>
    </cfRule>
  </conditionalFormatting>
  <conditionalFormatting sqref="F734">
    <cfRule type="cellIs" dxfId="1037" priority="2875" operator="lessThan">
      <formula>0</formula>
    </cfRule>
    <cfRule type="cellIs" dxfId="1036" priority="2876" operator="greaterThan">
      <formula>0</formula>
    </cfRule>
  </conditionalFormatting>
  <conditionalFormatting sqref="F737">
    <cfRule type="cellIs" dxfId="1035" priority="2873" operator="lessThan">
      <formula>0</formula>
    </cfRule>
    <cfRule type="cellIs" dxfId="1034" priority="2874" operator="greaterThan">
      <formula>0</formula>
    </cfRule>
  </conditionalFormatting>
  <conditionalFormatting sqref="F739">
    <cfRule type="cellIs" dxfId="1033" priority="2833" operator="lessThan">
      <formula>0</formula>
    </cfRule>
    <cfRule type="cellIs" dxfId="1032" priority="2834" operator="greaterThan">
      <formula>0</formula>
    </cfRule>
  </conditionalFormatting>
  <conditionalFormatting sqref="F741">
    <cfRule type="cellIs" dxfId="1031" priority="2831" operator="lessThan">
      <formula>0</formula>
    </cfRule>
    <cfRule type="cellIs" dxfId="1030" priority="2832" operator="greaterThan">
      <formula>0</formula>
    </cfRule>
  </conditionalFormatting>
  <conditionalFormatting sqref="F744">
    <cfRule type="cellIs" dxfId="1029" priority="2871" operator="lessThan">
      <formula>0</formula>
    </cfRule>
    <cfRule type="cellIs" dxfId="1028" priority="2872" operator="greaterThan">
      <formula>0</formula>
    </cfRule>
  </conditionalFormatting>
  <conditionalFormatting sqref="F746">
    <cfRule type="cellIs" dxfId="1027" priority="2869" operator="lessThan">
      <formula>0</formula>
    </cfRule>
    <cfRule type="cellIs" dxfId="1026" priority="2870" operator="greaterThan">
      <formula>0</formula>
    </cfRule>
  </conditionalFormatting>
  <conditionalFormatting sqref="F748">
    <cfRule type="cellIs" dxfId="1025" priority="2867" operator="lessThan">
      <formula>0</formula>
    </cfRule>
    <cfRule type="cellIs" dxfId="1024" priority="2868" operator="greaterThan">
      <formula>0</formula>
    </cfRule>
  </conditionalFormatting>
  <conditionalFormatting sqref="F751">
    <cfRule type="cellIs" dxfId="1023" priority="2865" operator="lessThan">
      <formula>0</formula>
    </cfRule>
    <cfRule type="cellIs" dxfId="1022" priority="2866" operator="greaterThan">
      <formula>0</formula>
    </cfRule>
  </conditionalFormatting>
  <conditionalFormatting sqref="F754">
    <cfRule type="cellIs" dxfId="1021" priority="2861" operator="lessThan">
      <formula>0</formula>
    </cfRule>
    <cfRule type="cellIs" dxfId="1020" priority="2862" operator="greaterThan">
      <formula>0</formula>
    </cfRule>
  </conditionalFormatting>
  <conditionalFormatting sqref="F756">
    <cfRule type="cellIs" dxfId="1019" priority="2859" operator="lessThan">
      <formula>0</formula>
    </cfRule>
    <cfRule type="cellIs" dxfId="1018" priority="2860" operator="greaterThan">
      <formula>0</formula>
    </cfRule>
  </conditionalFormatting>
  <conditionalFormatting sqref="F758:F771">
    <cfRule type="cellIs" dxfId="1017" priority="2827" operator="lessThan">
      <formula>0</formula>
    </cfRule>
    <cfRule type="cellIs" dxfId="1016" priority="2828" operator="greaterThan">
      <formula>0</formula>
    </cfRule>
  </conditionalFormatting>
  <conditionalFormatting sqref="F773:F778">
    <cfRule type="cellIs" dxfId="1015" priority="2813" operator="lessThan">
      <formula>0</formula>
    </cfRule>
    <cfRule type="cellIs" dxfId="1014" priority="2814" operator="greaterThan">
      <formula>0</formula>
    </cfRule>
  </conditionalFormatting>
  <conditionalFormatting sqref="F781">
    <cfRule type="cellIs" dxfId="1013" priority="2811" operator="lessThan">
      <formula>0</formula>
    </cfRule>
    <cfRule type="cellIs" dxfId="1012" priority="2812" operator="greaterThan">
      <formula>0</formula>
    </cfRule>
  </conditionalFormatting>
  <conditionalFormatting sqref="F784">
    <cfRule type="cellIs" dxfId="1011" priority="2807" operator="lessThan">
      <formula>0</formula>
    </cfRule>
    <cfRule type="cellIs" dxfId="1010" priority="2808" operator="greaterThan">
      <formula>0</formula>
    </cfRule>
  </conditionalFormatting>
  <conditionalFormatting sqref="F786">
    <cfRule type="cellIs" dxfId="1009" priority="2803" operator="lessThan">
      <formula>0</formula>
    </cfRule>
    <cfRule type="cellIs" dxfId="1008" priority="2804" operator="greaterThan">
      <formula>0</formula>
    </cfRule>
  </conditionalFormatting>
  <conditionalFormatting sqref="F789">
    <cfRule type="cellIs" dxfId="1007" priority="2801" operator="lessThan">
      <formula>0</formula>
    </cfRule>
    <cfRule type="cellIs" dxfId="1006" priority="2802" operator="greaterThan">
      <formula>0</formula>
    </cfRule>
  </conditionalFormatting>
  <conditionalFormatting sqref="F792">
    <cfRule type="cellIs" dxfId="1005" priority="2797" operator="lessThan">
      <formula>0</formula>
    </cfRule>
    <cfRule type="cellIs" dxfId="1004" priority="2798" operator="greaterThan">
      <formula>0</formula>
    </cfRule>
  </conditionalFormatting>
  <conditionalFormatting sqref="F794">
    <cfRule type="cellIs" dxfId="1003" priority="2793" operator="lessThan">
      <formula>0</formula>
    </cfRule>
    <cfRule type="cellIs" dxfId="1002" priority="2794" operator="greaterThan">
      <formula>0</formula>
    </cfRule>
  </conditionalFormatting>
  <conditionalFormatting sqref="F797">
    <cfRule type="cellIs" dxfId="1001" priority="2789" operator="lessThan">
      <formula>0</formula>
    </cfRule>
    <cfRule type="cellIs" dxfId="1000" priority="2790" operator="greaterThan">
      <formula>0</formula>
    </cfRule>
  </conditionalFormatting>
  <conditionalFormatting sqref="F799:F800">
    <cfRule type="cellIs" dxfId="999" priority="2783" operator="lessThan">
      <formula>0</formula>
    </cfRule>
    <cfRule type="cellIs" dxfId="998" priority="2784" operator="greaterThan">
      <formula>0</formula>
    </cfRule>
  </conditionalFormatting>
  <conditionalFormatting sqref="F802:F804">
    <cfRule type="cellIs" dxfId="997" priority="2773" operator="lessThan">
      <formula>0</formula>
    </cfRule>
    <cfRule type="cellIs" dxfId="996" priority="2774" operator="greaterThan">
      <formula>0</formula>
    </cfRule>
  </conditionalFormatting>
  <conditionalFormatting sqref="F807">
    <cfRule type="cellIs" dxfId="995" priority="2769" operator="lessThan">
      <formula>0</formula>
    </cfRule>
    <cfRule type="cellIs" dxfId="994" priority="2770" operator="greaterThan">
      <formula>0</formula>
    </cfRule>
  </conditionalFormatting>
  <conditionalFormatting sqref="F809">
    <cfRule type="cellIs" dxfId="993" priority="2767" operator="lessThan">
      <formula>0</formula>
    </cfRule>
    <cfRule type="cellIs" dxfId="992" priority="2768" operator="greaterThan">
      <formula>0</formula>
    </cfRule>
  </conditionalFormatting>
  <conditionalFormatting sqref="F812">
    <cfRule type="cellIs" dxfId="991" priority="2765" operator="lessThan">
      <formula>0</formula>
    </cfRule>
    <cfRule type="cellIs" dxfId="990" priority="2766" operator="greaterThan">
      <formula>0</formula>
    </cfRule>
  </conditionalFormatting>
  <conditionalFormatting sqref="F814">
    <cfRule type="cellIs" dxfId="989" priority="2763" operator="lessThan">
      <formula>0</formula>
    </cfRule>
    <cfRule type="cellIs" dxfId="988" priority="2764" operator="greaterThan">
      <formula>0</formula>
    </cfRule>
  </conditionalFormatting>
  <conditionalFormatting sqref="F816">
    <cfRule type="cellIs" dxfId="987" priority="2761" operator="lessThan">
      <formula>0</formula>
    </cfRule>
    <cfRule type="cellIs" dxfId="986" priority="2762" operator="greaterThan">
      <formula>0</formula>
    </cfRule>
  </conditionalFormatting>
  <conditionalFormatting sqref="F818">
    <cfRule type="cellIs" dxfId="985" priority="2759" operator="lessThan">
      <formula>0</formula>
    </cfRule>
    <cfRule type="cellIs" dxfId="984" priority="2760" operator="greaterThan">
      <formula>0</formula>
    </cfRule>
  </conditionalFormatting>
  <conditionalFormatting sqref="F821:F823">
    <cfRule type="cellIs" dxfId="983" priority="2751" operator="lessThan">
      <formula>0</formula>
    </cfRule>
    <cfRule type="cellIs" dxfId="982" priority="2752" operator="greaterThan">
      <formula>0</formula>
    </cfRule>
  </conditionalFormatting>
  <conditionalFormatting sqref="F825:F827">
    <cfRule type="cellIs" dxfId="981" priority="2745" operator="lessThan">
      <formula>0</formula>
    </cfRule>
    <cfRule type="cellIs" dxfId="980" priority="2746" operator="greaterThan">
      <formula>0</formula>
    </cfRule>
  </conditionalFormatting>
  <conditionalFormatting sqref="F829:F838">
    <cfRule type="cellIs" dxfId="979" priority="2723" operator="lessThan">
      <formula>0</formula>
    </cfRule>
    <cfRule type="cellIs" dxfId="978" priority="2724" operator="greaterThan">
      <formula>0</formula>
    </cfRule>
  </conditionalFormatting>
  <conditionalFormatting sqref="F840">
    <cfRule type="cellIs" dxfId="977" priority="2719" operator="lessThan">
      <formula>0</formula>
    </cfRule>
    <cfRule type="cellIs" dxfId="976" priority="2720" operator="greaterThan">
      <formula>0</formula>
    </cfRule>
  </conditionalFormatting>
  <conditionalFormatting sqref="F843">
    <cfRule type="cellIs" dxfId="975" priority="2715" operator="lessThan">
      <formula>0</formula>
    </cfRule>
    <cfRule type="cellIs" dxfId="974" priority="2716" operator="greaterThan">
      <formula>0</formula>
    </cfRule>
  </conditionalFormatting>
  <conditionalFormatting sqref="F845:F846">
    <cfRule type="cellIs" dxfId="973" priority="2707" operator="lessThan">
      <formula>0</formula>
    </cfRule>
    <cfRule type="cellIs" dxfId="972" priority="2708" operator="greaterThan">
      <formula>0</formula>
    </cfRule>
  </conditionalFormatting>
  <conditionalFormatting sqref="F848:F849">
    <cfRule type="cellIs" dxfId="971" priority="2701" operator="lessThan">
      <formula>0</formula>
    </cfRule>
    <cfRule type="cellIs" dxfId="970" priority="2702" operator="greaterThan">
      <formula>0</formula>
    </cfRule>
  </conditionalFormatting>
  <conditionalFormatting sqref="F851">
    <cfRule type="cellIs" dxfId="969" priority="2697" operator="lessThan">
      <formula>0</formula>
    </cfRule>
    <cfRule type="cellIs" dxfId="968" priority="2698" operator="greaterThan">
      <formula>0</formula>
    </cfRule>
  </conditionalFormatting>
  <conditionalFormatting sqref="F854">
    <cfRule type="cellIs" dxfId="967" priority="2695" operator="lessThan">
      <formula>0</formula>
    </cfRule>
    <cfRule type="cellIs" dxfId="966" priority="2696" operator="greaterThan">
      <formula>0</formula>
    </cfRule>
  </conditionalFormatting>
  <conditionalFormatting sqref="F857">
    <cfRule type="cellIs" dxfId="965" priority="2693" operator="lessThan">
      <formula>0</formula>
    </cfRule>
    <cfRule type="cellIs" dxfId="964" priority="2694" operator="greaterThan">
      <formula>0</formula>
    </cfRule>
  </conditionalFormatting>
  <conditionalFormatting sqref="F860">
    <cfRule type="cellIs" dxfId="963" priority="2689" operator="lessThan">
      <formula>0</formula>
    </cfRule>
    <cfRule type="cellIs" dxfId="962" priority="2690" operator="greaterThan">
      <formula>0</formula>
    </cfRule>
  </conditionalFormatting>
  <conditionalFormatting sqref="F862">
    <cfRule type="cellIs" dxfId="961" priority="2685" operator="lessThan">
      <formula>0</formula>
    </cfRule>
    <cfRule type="cellIs" dxfId="960" priority="2686" operator="greaterThan">
      <formula>0</formula>
    </cfRule>
  </conditionalFormatting>
  <conditionalFormatting sqref="F865">
    <cfRule type="cellIs" dxfId="959" priority="2681" operator="lessThan">
      <formula>0</formula>
    </cfRule>
    <cfRule type="cellIs" dxfId="958" priority="2682" operator="greaterThan">
      <formula>0</formula>
    </cfRule>
  </conditionalFormatting>
  <conditionalFormatting sqref="F867">
    <cfRule type="cellIs" dxfId="957" priority="2679" operator="lessThan">
      <formula>0</formula>
    </cfRule>
    <cfRule type="cellIs" dxfId="956" priority="2680" operator="greaterThan">
      <formula>0</formula>
    </cfRule>
  </conditionalFormatting>
  <conditionalFormatting sqref="F869">
    <cfRule type="cellIs" dxfId="955" priority="2677" operator="lessThan">
      <formula>0</formula>
    </cfRule>
    <cfRule type="cellIs" dxfId="954" priority="2678" operator="greaterThan">
      <formula>0</formula>
    </cfRule>
  </conditionalFormatting>
  <conditionalFormatting sqref="F872">
    <cfRule type="cellIs" dxfId="953" priority="2673" operator="lessThan">
      <formula>0</formula>
    </cfRule>
    <cfRule type="cellIs" dxfId="952" priority="2674" operator="greaterThan">
      <formula>0</formula>
    </cfRule>
  </conditionalFormatting>
  <conditionalFormatting sqref="F875">
    <cfRule type="cellIs" dxfId="951" priority="2671" operator="lessThan">
      <formula>0</formula>
    </cfRule>
    <cfRule type="cellIs" dxfId="950" priority="2672" operator="greaterThan">
      <formula>0</formula>
    </cfRule>
  </conditionalFormatting>
  <conditionalFormatting sqref="F878">
    <cfRule type="cellIs" dxfId="949" priority="2669" operator="lessThan">
      <formula>0</formula>
    </cfRule>
    <cfRule type="cellIs" dxfId="948" priority="2670" operator="greaterThan">
      <formula>0</formula>
    </cfRule>
  </conditionalFormatting>
  <conditionalFormatting sqref="F880">
    <cfRule type="cellIs" dxfId="947" priority="2665" operator="lessThan">
      <formula>0</formula>
    </cfRule>
    <cfRule type="cellIs" dxfId="946" priority="2666" operator="greaterThan">
      <formula>0</formula>
    </cfRule>
  </conditionalFormatting>
  <conditionalFormatting sqref="F882">
    <cfRule type="cellIs" dxfId="945" priority="2661" operator="lessThan">
      <formula>0</formula>
    </cfRule>
    <cfRule type="cellIs" dxfId="944" priority="2662" operator="greaterThan">
      <formula>0</formula>
    </cfRule>
  </conditionalFormatting>
  <conditionalFormatting sqref="F885">
    <cfRule type="cellIs" dxfId="943" priority="2657" operator="lessThan">
      <formula>0</formula>
    </cfRule>
    <cfRule type="cellIs" dxfId="942" priority="2658" operator="greaterThan">
      <formula>0</formula>
    </cfRule>
  </conditionalFormatting>
  <conditionalFormatting sqref="F887">
    <cfRule type="cellIs" dxfId="941" priority="2655" operator="lessThan">
      <formula>0</formula>
    </cfRule>
    <cfRule type="cellIs" dxfId="940" priority="2656" operator="greaterThan">
      <formula>0</formula>
    </cfRule>
  </conditionalFormatting>
  <conditionalFormatting sqref="F889">
    <cfRule type="cellIs" dxfId="939" priority="2653" operator="lessThan">
      <formula>0</formula>
    </cfRule>
    <cfRule type="cellIs" dxfId="938" priority="2654" operator="greaterThan">
      <formula>0</formula>
    </cfRule>
  </conditionalFormatting>
  <conditionalFormatting sqref="F891">
    <cfRule type="cellIs" dxfId="937" priority="2649" operator="lessThan">
      <formula>0</formula>
    </cfRule>
    <cfRule type="cellIs" dxfId="936" priority="2650" operator="greaterThan">
      <formula>0</formula>
    </cfRule>
  </conditionalFormatting>
  <conditionalFormatting sqref="F894">
    <cfRule type="cellIs" dxfId="935" priority="2647" operator="lessThan">
      <formula>0</formula>
    </cfRule>
    <cfRule type="cellIs" dxfId="934" priority="2648" operator="greaterThan">
      <formula>0</formula>
    </cfRule>
  </conditionalFormatting>
  <conditionalFormatting sqref="F897">
    <cfRule type="cellIs" dxfId="933" priority="2643" operator="lessThan">
      <formula>0</formula>
    </cfRule>
    <cfRule type="cellIs" dxfId="932" priority="2644" operator="greaterThan">
      <formula>0</formula>
    </cfRule>
  </conditionalFormatting>
  <conditionalFormatting sqref="F900">
    <cfRule type="cellIs" dxfId="931" priority="2639" operator="lessThan">
      <formula>0</formula>
    </cfRule>
    <cfRule type="cellIs" dxfId="930" priority="2640" operator="greaterThan">
      <formula>0</formula>
    </cfRule>
  </conditionalFormatting>
  <conditionalFormatting sqref="F902">
    <cfRule type="cellIs" dxfId="929" priority="2635" operator="lessThan">
      <formula>0</formula>
    </cfRule>
    <cfRule type="cellIs" dxfId="928" priority="2636" operator="greaterThan">
      <formula>0</formula>
    </cfRule>
  </conditionalFormatting>
  <conditionalFormatting sqref="F905">
    <cfRule type="cellIs" dxfId="927" priority="2633" operator="lessThan">
      <formula>0</formula>
    </cfRule>
    <cfRule type="cellIs" dxfId="926" priority="2634" operator="greaterThan">
      <formula>0</formula>
    </cfRule>
  </conditionalFormatting>
  <conditionalFormatting sqref="F908">
    <cfRule type="cellIs" dxfId="925" priority="2631" operator="lessThan">
      <formula>0</formula>
    </cfRule>
    <cfRule type="cellIs" dxfId="924" priority="2632" operator="greaterThan">
      <formula>0</formula>
    </cfRule>
  </conditionalFormatting>
  <conditionalFormatting sqref="F910">
    <cfRule type="cellIs" dxfId="923" priority="2627" operator="lessThan">
      <formula>0</formula>
    </cfRule>
    <cfRule type="cellIs" dxfId="922" priority="2628" operator="greaterThan">
      <formula>0</formula>
    </cfRule>
  </conditionalFormatting>
  <conditionalFormatting sqref="F912">
    <cfRule type="cellIs" dxfId="921" priority="2625" operator="lessThan">
      <formula>0</formula>
    </cfRule>
    <cfRule type="cellIs" dxfId="920" priority="2626" operator="greaterThan">
      <formula>0</formula>
    </cfRule>
  </conditionalFormatting>
  <conditionalFormatting sqref="F914">
    <cfRule type="cellIs" dxfId="919" priority="2623" operator="lessThan">
      <formula>0</formula>
    </cfRule>
    <cfRule type="cellIs" dxfId="918" priority="2624" operator="greaterThan">
      <formula>0</formula>
    </cfRule>
  </conditionalFormatting>
  <conditionalFormatting sqref="F916">
    <cfRule type="cellIs" dxfId="917" priority="2621" operator="lessThan">
      <formula>0</formula>
    </cfRule>
    <cfRule type="cellIs" dxfId="916" priority="2622" operator="greaterThan">
      <formula>0</formula>
    </cfRule>
  </conditionalFormatting>
  <conditionalFormatting sqref="F918">
    <cfRule type="cellIs" dxfId="915" priority="2619" operator="lessThan">
      <formula>0</formula>
    </cfRule>
    <cfRule type="cellIs" dxfId="914" priority="2620" operator="greaterThan">
      <formula>0</formula>
    </cfRule>
  </conditionalFormatting>
  <conditionalFormatting sqref="F920">
    <cfRule type="cellIs" dxfId="913" priority="2615" operator="lessThan">
      <formula>0</formula>
    </cfRule>
    <cfRule type="cellIs" dxfId="912" priority="2616" operator="greaterThan">
      <formula>0</formula>
    </cfRule>
  </conditionalFormatting>
  <conditionalFormatting sqref="F922:F924">
    <cfRule type="cellIs" dxfId="911" priority="2607" operator="lessThan">
      <formula>0</formula>
    </cfRule>
    <cfRule type="cellIs" dxfId="910" priority="2608" operator="greaterThan">
      <formula>0</formula>
    </cfRule>
  </conditionalFormatting>
  <conditionalFormatting sqref="F926:F929">
    <cfRule type="cellIs" dxfId="909" priority="2599" operator="lessThan">
      <formula>0</formula>
    </cfRule>
    <cfRule type="cellIs" dxfId="908" priority="2600" operator="greaterThan">
      <formula>0</formula>
    </cfRule>
  </conditionalFormatting>
  <conditionalFormatting sqref="F932:F933">
    <cfRule type="cellIs" dxfId="907" priority="2593" operator="lessThan">
      <formula>0</formula>
    </cfRule>
    <cfRule type="cellIs" dxfId="906" priority="2594" operator="greaterThan">
      <formula>0</formula>
    </cfRule>
  </conditionalFormatting>
  <conditionalFormatting sqref="F935:F938">
    <cfRule type="cellIs" dxfId="905" priority="2583" operator="lessThan">
      <formula>0</formula>
    </cfRule>
    <cfRule type="cellIs" dxfId="904" priority="2584" operator="greaterThan">
      <formula>0</formula>
    </cfRule>
  </conditionalFormatting>
  <conditionalFormatting sqref="F941:F942">
    <cfRule type="cellIs" dxfId="903" priority="2577" operator="lessThan">
      <formula>0</formula>
    </cfRule>
    <cfRule type="cellIs" dxfId="902" priority="2578" operator="greaterThan">
      <formula>0</formula>
    </cfRule>
  </conditionalFormatting>
  <conditionalFormatting sqref="F945">
    <cfRule type="cellIs" dxfId="901" priority="2575" operator="lessThan">
      <formula>0</formula>
    </cfRule>
    <cfRule type="cellIs" dxfId="900" priority="2576" operator="greaterThan">
      <formula>0</formula>
    </cfRule>
  </conditionalFormatting>
  <conditionalFormatting sqref="F948:F952">
    <cfRule type="cellIs" dxfId="899" priority="2563" operator="lessThan">
      <formula>0</formula>
    </cfRule>
    <cfRule type="cellIs" dxfId="898" priority="2564" operator="greaterThan">
      <formula>0</formula>
    </cfRule>
  </conditionalFormatting>
  <conditionalFormatting sqref="F955">
    <cfRule type="cellIs" dxfId="897" priority="2559" operator="lessThan">
      <formula>0</formula>
    </cfRule>
    <cfRule type="cellIs" dxfId="896" priority="2560" operator="greaterThan">
      <formula>0</formula>
    </cfRule>
  </conditionalFormatting>
  <conditionalFormatting sqref="F957">
    <cfRule type="cellIs" dxfId="895" priority="357" operator="lessThan">
      <formula>0</formula>
    </cfRule>
    <cfRule type="cellIs" dxfId="894" priority="358" operator="greaterThan">
      <formula>0</formula>
    </cfRule>
  </conditionalFormatting>
  <conditionalFormatting sqref="F960">
    <cfRule type="cellIs" dxfId="893" priority="2553" operator="lessThan">
      <formula>0</formula>
    </cfRule>
    <cfRule type="cellIs" dxfId="892" priority="2554" operator="greaterThan">
      <formula>0</formula>
    </cfRule>
  </conditionalFormatting>
  <conditionalFormatting sqref="F963">
    <cfRule type="cellIs" dxfId="891" priority="2549" operator="lessThan">
      <formula>0</formula>
    </cfRule>
    <cfRule type="cellIs" dxfId="890" priority="2550" operator="greaterThan">
      <formula>0</formula>
    </cfRule>
  </conditionalFormatting>
  <conditionalFormatting sqref="F965">
    <cfRule type="cellIs" dxfId="889" priority="2547" operator="lessThan">
      <formula>0</formula>
    </cfRule>
    <cfRule type="cellIs" dxfId="888" priority="2548" operator="greaterThan">
      <formula>0</formula>
    </cfRule>
  </conditionalFormatting>
  <conditionalFormatting sqref="F967:F968">
    <cfRule type="cellIs" dxfId="887" priority="2545" operator="lessThan">
      <formula>0</formula>
    </cfRule>
    <cfRule type="cellIs" dxfId="886" priority="2546" operator="greaterThan">
      <formula>0</formula>
    </cfRule>
  </conditionalFormatting>
  <conditionalFormatting sqref="F970">
    <cfRule type="cellIs" dxfId="885" priority="2541" operator="lessThan">
      <formula>0</formula>
    </cfRule>
    <cfRule type="cellIs" dxfId="884" priority="2542" operator="greaterThan">
      <formula>0</formula>
    </cfRule>
  </conditionalFormatting>
  <conditionalFormatting sqref="F973">
    <cfRule type="cellIs" dxfId="883" priority="2537" operator="lessThan">
      <formula>0</formula>
    </cfRule>
    <cfRule type="cellIs" dxfId="882" priority="2538" operator="greaterThan">
      <formula>0</formula>
    </cfRule>
  </conditionalFormatting>
  <conditionalFormatting sqref="F976">
    <cfRule type="cellIs" dxfId="881" priority="2535" operator="lessThan">
      <formula>0</formula>
    </cfRule>
    <cfRule type="cellIs" dxfId="880" priority="2536" operator="greaterThan">
      <formula>0</formula>
    </cfRule>
  </conditionalFormatting>
  <conditionalFormatting sqref="F978">
    <cfRule type="cellIs" dxfId="879" priority="2533" operator="lessThan">
      <formula>0</formula>
    </cfRule>
    <cfRule type="cellIs" dxfId="878" priority="2534" operator="greaterThan">
      <formula>0</formula>
    </cfRule>
  </conditionalFormatting>
  <conditionalFormatting sqref="F980">
    <cfRule type="cellIs" dxfId="877" priority="2531" operator="lessThan">
      <formula>0</formula>
    </cfRule>
    <cfRule type="cellIs" dxfId="876" priority="2532" operator="greaterThan">
      <formula>0</formula>
    </cfRule>
  </conditionalFormatting>
  <conditionalFormatting sqref="F983">
    <cfRule type="cellIs" dxfId="875" priority="2527" operator="lessThan">
      <formula>0</formula>
    </cfRule>
    <cfRule type="cellIs" dxfId="874" priority="2528" operator="greaterThan">
      <formula>0</formula>
    </cfRule>
  </conditionalFormatting>
  <conditionalFormatting sqref="F985">
    <cfRule type="cellIs" dxfId="873" priority="2523" operator="lessThan">
      <formula>0</formula>
    </cfRule>
    <cfRule type="cellIs" dxfId="872" priority="2524" operator="greaterThan">
      <formula>0</formula>
    </cfRule>
  </conditionalFormatting>
  <conditionalFormatting sqref="F988">
    <cfRule type="cellIs" dxfId="871" priority="2521" operator="lessThan">
      <formula>0</formula>
    </cfRule>
    <cfRule type="cellIs" dxfId="870" priority="2522" operator="greaterThan">
      <formula>0</formula>
    </cfRule>
  </conditionalFormatting>
  <conditionalFormatting sqref="F991">
    <cfRule type="cellIs" dxfId="869" priority="2519" operator="lessThan">
      <formula>0</formula>
    </cfRule>
    <cfRule type="cellIs" dxfId="868" priority="2520" operator="greaterThan">
      <formula>0</formula>
    </cfRule>
  </conditionalFormatting>
  <conditionalFormatting sqref="F994">
    <cfRule type="cellIs" dxfId="867" priority="2515" operator="lessThan">
      <formula>0</formula>
    </cfRule>
    <cfRule type="cellIs" dxfId="866" priority="2516" operator="greaterThan">
      <formula>0</formula>
    </cfRule>
  </conditionalFormatting>
  <conditionalFormatting sqref="F996">
    <cfRule type="cellIs" dxfId="865" priority="2513" operator="lessThan">
      <formula>0</formula>
    </cfRule>
    <cfRule type="cellIs" dxfId="864" priority="2514" operator="greaterThan">
      <formula>0</formula>
    </cfRule>
  </conditionalFormatting>
  <conditionalFormatting sqref="F999">
    <cfRule type="cellIs" dxfId="863" priority="2511" operator="lessThan">
      <formula>0</formula>
    </cfRule>
    <cfRule type="cellIs" dxfId="862" priority="2512" operator="greaterThan">
      <formula>0</formula>
    </cfRule>
  </conditionalFormatting>
  <conditionalFormatting sqref="F1002">
    <cfRule type="cellIs" dxfId="861" priority="2507" operator="lessThan">
      <formula>0</formula>
    </cfRule>
    <cfRule type="cellIs" dxfId="860" priority="2508" operator="greaterThan">
      <formula>0</formula>
    </cfRule>
  </conditionalFormatting>
  <conditionalFormatting sqref="F1005">
    <cfRule type="cellIs" dxfId="859" priority="2505" operator="lessThan">
      <formula>0</formula>
    </cfRule>
    <cfRule type="cellIs" dxfId="858" priority="2506" operator="greaterThan">
      <formula>0</formula>
    </cfRule>
  </conditionalFormatting>
  <conditionalFormatting sqref="F1008">
    <cfRule type="cellIs" dxfId="857" priority="2503" operator="lessThan">
      <formula>0</formula>
    </cfRule>
    <cfRule type="cellIs" dxfId="856" priority="2504" operator="greaterThan">
      <formula>0</formula>
    </cfRule>
  </conditionalFormatting>
  <conditionalFormatting sqref="F1011">
    <cfRule type="cellIs" dxfId="855" priority="2501" operator="lessThan">
      <formula>0</formula>
    </cfRule>
    <cfRule type="cellIs" dxfId="854" priority="2502" operator="greaterThan">
      <formula>0</formula>
    </cfRule>
  </conditionalFormatting>
  <conditionalFormatting sqref="F1014">
    <cfRule type="cellIs" dxfId="853" priority="2499" operator="lessThan">
      <formula>0</formula>
    </cfRule>
    <cfRule type="cellIs" dxfId="852" priority="2500" operator="greaterThan">
      <formula>0</formula>
    </cfRule>
  </conditionalFormatting>
  <conditionalFormatting sqref="F1017">
    <cfRule type="cellIs" dxfId="851" priority="2495" operator="lessThan">
      <formula>0</formula>
    </cfRule>
    <cfRule type="cellIs" dxfId="850" priority="2496" operator="greaterThan">
      <formula>0</formula>
    </cfRule>
  </conditionalFormatting>
  <conditionalFormatting sqref="F1019">
    <cfRule type="cellIs" dxfId="849" priority="2493" operator="lessThan">
      <formula>0</formula>
    </cfRule>
    <cfRule type="cellIs" dxfId="848" priority="2494" operator="greaterThan">
      <formula>0</formula>
    </cfRule>
  </conditionalFormatting>
  <conditionalFormatting sqref="F1021">
    <cfRule type="cellIs" dxfId="847" priority="2489" operator="lessThan">
      <formula>0</formula>
    </cfRule>
    <cfRule type="cellIs" dxfId="846" priority="2490" operator="greaterThan">
      <formula>0</formula>
    </cfRule>
  </conditionalFormatting>
  <conditionalFormatting sqref="F1023">
    <cfRule type="cellIs" dxfId="845" priority="2487" operator="lessThan">
      <formula>0</formula>
    </cfRule>
    <cfRule type="cellIs" dxfId="844" priority="2488" operator="greaterThan">
      <formula>0</formula>
    </cfRule>
  </conditionalFormatting>
  <conditionalFormatting sqref="F1025">
    <cfRule type="cellIs" dxfId="843" priority="2483" operator="lessThan">
      <formula>0</formula>
    </cfRule>
    <cfRule type="cellIs" dxfId="842" priority="2484" operator="greaterThan">
      <formula>0</formula>
    </cfRule>
  </conditionalFormatting>
  <conditionalFormatting sqref="F1028">
    <cfRule type="cellIs" dxfId="841" priority="2481" operator="lessThan">
      <formula>0</formula>
    </cfRule>
    <cfRule type="cellIs" dxfId="840" priority="2482" operator="greaterThan">
      <formula>0</formula>
    </cfRule>
  </conditionalFormatting>
  <conditionalFormatting sqref="F1031">
    <cfRule type="cellIs" dxfId="839" priority="2479" operator="lessThan">
      <formula>0</formula>
    </cfRule>
    <cfRule type="cellIs" dxfId="838" priority="2480" operator="greaterThan">
      <formula>0</formula>
    </cfRule>
  </conditionalFormatting>
  <conditionalFormatting sqref="F1034">
    <cfRule type="cellIs" dxfId="837" priority="2475" operator="lessThan">
      <formula>0</formula>
    </cfRule>
    <cfRule type="cellIs" dxfId="836" priority="2476" operator="greaterThan">
      <formula>0</formula>
    </cfRule>
  </conditionalFormatting>
  <conditionalFormatting sqref="F1036">
    <cfRule type="cellIs" dxfId="835" priority="2473" operator="lessThan">
      <formula>0</formula>
    </cfRule>
    <cfRule type="cellIs" dxfId="834" priority="2474" operator="greaterThan">
      <formula>0</formula>
    </cfRule>
  </conditionalFormatting>
  <conditionalFormatting sqref="F1038">
    <cfRule type="cellIs" dxfId="833" priority="2469" operator="lessThan">
      <formula>0</formula>
    </cfRule>
    <cfRule type="cellIs" dxfId="832" priority="2470" operator="greaterThan">
      <formula>0</formula>
    </cfRule>
  </conditionalFormatting>
  <conditionalFormatting sqref="F1041">
    <cfRule type="cellIs" dxfId="831" priority="2465" operator="lessThan">
      <formula>0</formula>
    </cfRule>
    <cfRule type="cellIs" dxfId="830" priority="2466" operator="greaterThan">
      <formula>0</formula>
    </cfRule>
  </conditionalFormatting>
  <conditionalFormatting sqref="F1043">
    <cfRule type="cellIs" dxfId="829" priority="2463" operator="lessThan">
      <formula>0</formula>
    </cfRule>
    <cfRule type="cellIs" dxfId="828" priority="2464" operator="greaterThan">
      <formula>0</formula>
    </cfRule>
  </conditionalFormatting>
  <conditionalFormatting sqref="F1045">
    <cfRule type="cellIs" dxfId="827" priority="2461" operator="lessThan">
      <formula>0</formula>
    </cfRule>
    <cfRule type="cellIs" dxfId="826" priority="2462" operator="greaterThan">
      <formula>0</formula>
    </cfRule>
  </conditionalFormatting>
  <conditionalFormatting sqref="F1047:F1067">
    <cfRule type="cellIs" dxfId="825" priority="2417" operator="lessThan">
      <formula>0</formula>
    </cfRule>
    <cfRule type="cellIs" dxfId="824" priority="2418" operator="greaterThan">
      <formula>0</formula>
    </cfRule>
  </conditionalFormatting>
  <conditionalFormatting sqref="F1069:F1070">
    <cfRule type="cellIs" dxfId="823" priority="2389" operator="lessThan">
      <formula>0</formula>
    </cfRule>
    <cfRule type="cellIs" dxfId="822" priority="2390" operator="greaterThan">
      <formula>0</formula>
    </cfRule>
  </conditionalFormatting>
  <conditionalFormatting sqref="F1072">
    <cfRule type="cellIs" dxfId="821" priority="2401" operator="lessThan">
      <formula>0</formula>
    </cfRule>
    <cfRule type="cellIs" dxfId="820" priority="2402" operator="greaterThan">
      <formula>0</formula>
    </cfRule>
  </conditionalFormatting>
  <conditionalFormatting sqref="F1075">
    <cfRule type="cellIs" dxfId="819" priority="2399" operator="lessThan">
      <formula>0</formula>
    </cfRule>
    <cfRule type="cellIs" dxfId="818" priority="2400" operator="greaterThan">
      <formula>0</formula>
    </cfRule>
  </conditionalFormatting>
  <conditionalFormatting sqref="F1079:F1080">
    <cfRule type="cellIs" dxfId="817" priority="2391" operator="lessThan">
      <formula>0</formula>
    </cfRule>
    <cfRule type="cellIs" dxfId="816" priority="2392" operator="greaterThan">
      <formula>0</formula>
    </cfRule>
  </conditionalFormatting>
  <conditionalFormatting sqref="F1083:F1085">
    <cfRule type="cellIs" dxfId="815" priority="2381" operator="lessThan">
      <formula>0</formula>
    </cfRule>
    <cfRule type="cellIs" dxfId="814" priority="2382" operator="greaterThan">
      <formula>0</formula>
    </cfRule>
  </conditionalFormatting>
  <conditionalFormatting sqref="F1088:F1091">
    <cfRule type="cellIs" dxfId="813" priority="2371" operator="lessThan">
      <formula>0</formula>
    </cfRule>
    <cfRule type="cellIs" dxfId="812" priority="2372" operator="greaterThan">
      <formula>0</formula>
    </cfRule>
  </conditionalFormatting>
  <conditionalFormatting sqref="F1094:F1100">
    <cfRule type="cellIs" dxfId="811" priority="2357" operator="lessThan">
      <formula>0</formula>
    </cfRule>
    <cfRule type="cellIs" dxfId="810" priority="2358" operator="greaterThan">
      <formula>0</formula>
    </cfRule>
  </conditionalFormatting>
  <conditionalFormatting sqref="F1102:F1121">
    <cfRule type="cellIs" dxfId="809" priority="2315" operator="lessThan">
      <formula>0</formula>
    </cfRule>
    <cfRule type="cellIs" dxfId="808" priority="2316" operator="greaterThan">
      <formula>0</formula>
    </cfRule>
  </conditionalFormatting>
  <conditionalFormatting sqref="F1123">
    <cfRule type="cellIs" dxfId="807" priority="2307" operator="lessThan">
      <formula>0</formula>
    </cfRule>
    <cfRule type="cellIs" dxfId="806" priority="2308" operator="greaterThan">
      <formula>0</formula>
    </cfRule>
  </conditionalFormatting>
  <conditionalFormatting sqref="F1125:F1128">
    <cfRule type="cellIs" dxfId="805" priority="2297" operator="lessThan">
      <formula>0</formula>
    </cfRule>
    <cfRule type="cellIs" dxfId="804" priority="2298" operator="greaterThan">
      <formula>0</formula>
    </cfRule>
  </conditionalFormatting>
  <conditionalFormatting sqref="F1131:F1156">
    <cfRule type="cellIs" dxfId="803" priority="2241" operator="lessThan">
      <formula>0</formula>
    </cfRule>
    <cfRule type="cellIs" dxfId="802" priority="2242" operator="greaterThan">
      <formula>0</formula>
    </cfRule>
  </conditionalFormatting>
  <conditionalFormatting sqref="F1159">
    <cfRule type="cellIs" dxfId="801" priority="2237" operator="lessThan">
      <formula>0</formula>
    </cfRule>
    <cfRule type="cellIs" dxfId="800" priority="2238" operator="greaterThan">
      <formula>0</formula>
    </cfRule>
  </conditionalFormatting>
  <conditionalFormatting sqref="F1161:F1168">
    <cfRule type="cellIs" dxfId="799" priority="2221" operator="lessThan">
      <formula>0</formula>
    </cfRule>
    <cfRule type="cellIs" dxfId="798" priority="2222" operator="greaterThan">
      <formula>0</formula>
    </cfRule>
  </conditionalFormatting>
  <conditionalFormatting sqref="F1170:F1173">
    <cfRule type="cellIs" dxfId="797" priority="2211" operator="lessThan">
      <formula>0</formula>
    </cfRule>
    <cfRule type="cellIs" dxfId="796" priority="2212" operator="greaterThan">
      <formula>0</formula>
    </cfRule>
  </conditionalFormatting>
  <conditionalFormatting sqref="F1175">
    <cfRule type="cellIs" dxfId="795" priority="2209" operator="lessThan">
      <formula>0</formula>
    </cfRule>
    <cfRule type="cellIs" dxfId="794" priority="2210" operator="greaterThan">
      <formula>0</formula>
    </cfRule>
  </conditionalFormatting>
  <conditionalFormatting sqref="F1177:F1204">
    <cfRule type="cellIs" dxfId="793" priority="2151" operator="lessThan">
      <formula>0</formula>
    </cfRule>
    <cfRule type="cellIs" dxfId="792" priority="2152" operator="greaterThan">
      <formula>0</formula>
    </cfRule>
  </conditionalFormatting>
  <conditionalFormatting sqref="F1206:F1229">
    <cfRule type="cellIs" dxfId="791" priority="2099" operator="lessThan">
      <formula>0</formula>
    </cfRule>
    <cfRule type="cellIs" dxfId="790" priority="2100" operator="greaterThan">
      <formula>0</formula>
    </cfRule>
  </conditionalFormatting>
  <conditionalFormatting sqref="F1232">
    <cfRule type="cellIs" dxfId="789" priority="2097" operator="lessThan">
      <formula>0</formula>
    </cfRule>
    <cfRule type="cellIs" dxfId="788" priority="2098" operator="greaterThan">
      <formula>0</formula>
    </cfRule>
  </conditionalFormatting>
  <conditionalFormatting sqref="F1234:F1264">
    <cfRule type="cellIs" dxfId="787" priority="2031" operator="lessThan">
      <formula>0</formula>
    </cfRule>
    <cfRule type="cellIs" dxfId="786" priority="2032" operator="greaterThan">
      <formula>0</formula>
    </cfRule>
  </conditionalFormatting>
  <conditionalFormatting sqref="F1266">
    <cfRule type="cellIs" dxfId="785" priority="2029" operator="lessThan">
      <formula>0</formula>
    </cfRule>
    <cfRule type="cellIs" dxfId="784" priority="2030" operator="greaterThan">
      <formula>0</formula>
    </cfRule>
  </conditionalFormatting>
  <conditionalFormatting sqref="F1268:F1269">
    <cfRule type="cellIs" dxfId="783" priority="2023" operator="lessThan">
      <formula>0</formula>
    </cfRule>
    <cfRule type="cellIs" dxfId="782" priority="2024" operator="greaterThan">
      <formula>0</formula>
    </cfRule>
  </conditionalFormatting>
  <conditionalFormatting sqref="F1271:F1280">
    <cfRule type="cellIs" dxfId="781" priority="2013" operator="lessThan">
      <formula>0</formula>
    </cfRule>
    <cfRule type="cellIs" dxfId="780" priority="2014" operator="greaterThan">
      <formula>0</formula>
    </cfRule>
  </conditionalFormatting>
  <conditionalFormatting sqref="F1282:F1284">
    <cfRule type="cellIs" dxfId="779" priority="2005" operator="lessThan">
      <formula>0</formula>
    </cfRule>
    <cfRule type="cellIs" dxfId="778" priority="2006" operator="greaterThan">
      <formula>0</formula>
    </cfRule>
  </conditionalFormatting>
  <conditionalFormatting sqref="F1286:F1297">
    <cfRule type="cellIs" dxfId="777" priority="1979" operator="lessThan">
      <formula>0</formula>
    </cfRule>
    <cfRule type="cellIs" dxfId="776" priority="1980" operator="greaterThan">
      <formula>0</formula>
    </cfRule>
  </conditionalFormatting>
  <conditionalFormatting sqref="F1299">
    <cfRule type="cellIs" dxfId="775" priority="1975" operator="lessThan">
      <formula>0</formula>
    </cfRule>
    <cfRule type="cellIs" dxfId="774" priority="1976" operator="greaterThan">
      <formula>0</formula>
    </cfRule>
  </conditionalFormatting>
  <conditionalFormatting sqref="F1301:F1307">
    <cfRule type="cellIs" dxfId="773" priority="1415" operator="lessThan">
      <formula>0</formula>
    </cfRule>
    <cfRule type="cellIs" dxfId="772" priority="1416" operator="greaterThan">
      <formula>0</formula>
    </cfRule>
  </conditionalFormatting>
  <conditionalFormatting sqref="F1309:F1315">
    <cfRule type="cellIs" dxfId="771" priority="1943" operator="lessThan">
      <formula>0</formula>
    </cfRule>
    <cfRule type="cellIs" dxfId="770" priority="1944" operator="greaterThan">
      <formula>0</formula>
    </cfRule>
  </conditionalFormatting>
  <conditionalFormatting sqref="F1317:F1321">
    <cfRule type="cellIs" dxfId="769" priority="1931" operator="lessThan">
      <formula>0</formula>
    </cfRule>
    <cfRule type="cellIs" dxfId="768" priority="1932" operator="greaterThan">
      <formula>0</formula>
    </cfRule>
  </conditionalFormatting>
  <conditionalFormatting sqref="F1324:F1328">
    <cfRule type="cellIs" dxfId="767" priority="1919" operator="lessThan">
      <formula>0</formula>
    </cfRule>
    <cfRule type="cellIs" dxfId="766" priority="1920" operator="greaterThan">
      <formula>0</formula>
    </cfRule>
  </conditionalFormatting>
  <conditionalFormatting sqref="F1330">
    <cfRule type="cellIs" dxfId="765" priority="1915" operator="lessThan">
      <formula>0</formula>
    </cfRule>
    <cfRule type="cellIs" dxfId="764" priority="1916" operator="greaterThan">
      <formula>0</formula>
    </cfRule>
  </conditionalFormatting>
  <conditionalFormatting sqref="F1333">
    <cfRule type="cellIs" dxfId="763" priority="1913" operator="lessThan">
      <formula>0</formula>
    </cfRule>
    <cfRule type="cellIs" dxfId="762" priority="1914" operator="greaterThan">
      <formula>0</formula>
    </cfRule>
  </conditionalFormatting>
  <conditionalFormatting sqref="F1336">
    <cfRule type="cellIs" dxfId="761" priority="1911" operator="lessThan">
      <formula>0</formula>
    </cfRule>
    <cfRule type="cellIs" dxfId="760" priority="1912" operator="greaterThan">
      <formula>0</formula>
    </cfRule>
  </conditionalFormatting>
  <conditionalFormatting sqref="F1339">
    <cfRule type="cellIs" dxfId="759" priority="1907" operator="lessThan">
      <formula>0</formula>
    </cfRule>
    <cfRule type="cellIs" dxfId="758" priority="1908" operator="greaterThan">
      <formula>0</formula>
    </cfRule>
  </conditionalFormatting>
  <conditionalFormatting sqref="F1341:F1342">
    <cfRule type="cellIs" dxfId="757" priority="1899" operator="lessThan">
      <formula>0</formula>
    </cfRule>
    <cfRule type="cellIs" dxfId="756" priority="1900" operator="greaterThan">
      <formula>0</formula>
    </cfRule>
  </conditionalFormatting>
  <conditionalFormatting sqref="F1344">
    <cfRule type="cellIs" dxfId="755" priority="1897" operator="lessThan">
      <formula>0</formula>
    </cfRule>
    <cfRule type="cellIs" dxfId="754" priority="1898" operator="greaterThan">
      <formula>0</formula>
    </cfRule>
  </conditionalFormatting>
  <conditionalFormatting sqref="F1346:F1349">
    <cfRule type="cellIs" dxfId="753" priority="1887" operator="lessThan">
      <formula>0</formula>
    </cfRule>
    <cfRule type="cellIs" dxfId="752" priority="1888" operator="greaterThan">
      <formula>0</formula>
    </cfRule>
  </conditionalFormatting>
  <conditionalFormatting sqref="F1352">
    <cfRule type="cellIs" dxfId="751" priority="1885" operator="lessThan">
      <formula>0</formula>
    </cfRule>
    <cfRule type="cellIs" dxfId="750" priority="1886" operator="greaterThan">
      <formula>0</formula>
    </cfRule>
  </conditionalFormatting>
  <conditionalFormatting sqref="F1355:F1356">
    <cfRule type="cellIs" dxfId="749" priority="1879" operator="lessThan">
      <formula>0</formula>
    </cfRule>
    <cfRule type="cellIs" dxfId="748" priority="1880" operator="greaterThan">
      <formula>0</formula>
    </cfRule>
  </conditionalFormatting>
  <conditionalFormatting sqref="F1358:F1359">
    <cfRule type="cellIs" dxfId="747" priority="1873" operator="lessThan">
      <formula>0</formula>
    </cfRule>
    <cfRule type="cellIs" dxfId="746" priority="1874" operator="greaterThan">
      <formula>0</formula>
    </cfRule>
  </conditionalFormatting>
  <conditionalFormatting sqref="F1361">
    <cfRule type="cellIs" dxfId="745" priority="1871" operator="lessThan">
      <formula>0</formula>
    </cfRule>
    <cfRule type="cellIs" dxfId="744" priority="1872" operator="greaterThan">
      <formula>0</formula>
    </cfRule>
  </conditionalFormatting>
  <conditionalFormatting sqref="F1363">
    <cfRule type="cellIs" dxfId="743" priority="1867" operator="lessThan">
      <formula>0</formula>
    </cfRule>
    <cfRule type="cellIs" dxfId="742" priority="1868" operator="greaterThan">
      <formula>0</formula>
    </cfRule>
  </conditionalFormatting>
  <conditionalFormatting sqref="F1366:F1367">
    <cfRule type="cellIs" dxfId="741" priority="1211" operator="lessThan">
      <formula>0</formula>
    </cfRule>
    <cfRule type="cellIs" dxfId="740" priority="1212" operator="greaterThan">
      <formula>0</formula>
    </cfRule>
  </conditionalFormatting>
  <conditionalFormatting sqref="F1370:F1386">
    <cfRule type="cellIs" dxfId="739" priority="521" operator="lessThan">
      <formula>0</formula>
    </cfRule>
    <cfRule type="cellIs" dxfId="738" priority="522" operator="greaterThan">
      <formula>0</formula>
    </cfRule>
  </conditionalFormatting>
  <conditionalFormatting sqref="F1388">
    <cfRule type="cellIs" dxfId="737" priority="1823" operator="lessThan">
      <formula>0</formula>
    </cfRule>
    <cfRule type="cellIs" dxfId="736" priority="1824" operator="greaterThan">
      <formula>0</formula>
    </cfRule>
  </conditionalFormatting>
  <conditionalFormatting sqref="F1391">
    <cfRule type="cellIs" dxfId="735" priority="1821" operator="lessThan">
      <formula>0</formula>
    </cfRule>
    <cfRule type="cellIs" dxfId="734" priority="1822" operator="greaterThan">
      <formula>0</formula>
    </cfRule>
  </conditionalFormatting>
  <conditionalFormatting sqref="F1393">
    <cfRule type="cellIs" dxfId="733" priority="1819" operator="lessThan">
      <formula>0</formula>
    </cfRule>
    <cfRule type="cellIs" dxfId="732" priority="1820" operator="greaterThan">
      <formula>0</formula>
    </cfRule>
  </conditionalFormatting>
  <conditionalFormatting sqref="F1395:F1398">
    <cfRule type="cellIs" dxfId="731" priority="1807" operator="lessThan">
      <formula>0</formula>
    </cfRule>
    <cfRule type="cellIs" dxfId="730" priority="1808" operator="greaterThan">
      <formula>0</formula>
    </cfRule>
  </conditionalFormatting>
  <conditionalFormatting sqref="F1400:F1407">
    <cfRule type="cellIs" dxfId="729" priority="1789" operator="lessThan">
      <formula>0</formula>
    </cfRule>
    <cfRule type="cellIs" dxfId="728" priority="1790" operator="greaterThan">
      <formula>0</formula>
    </cfRule>
  </conditionalFormatting>
  <conditionalFormatting sqref="F1411">
    <cfRule type="cellIs" dxfId="727" priority="1329" operator="lessThan">
      <formula>0</formula>
    </cfRule>
    <cfRule type="cellIs" dxfId="726" priority="1330" operator="greaterThan">
      <formula>0</formula>
    </cfRule>
  </conditionalFormatting>
  <conditionalFormatting sqref="F1413">
    <cfRule type="cellIs" dxfId="725" priority="1783" operator="lessThan">
      <formula>0</formula>
    </cfRule>
    <cfRule type="cellIs" dxfId="724" priority="1784" operator="greaterThan">
      <formula>0</formula>
    </cfRule>
  </conditionalFormatting>
  <conditionalFormatting sqref="F1415">
    <cfRule type="cellIs" dxfId="723" priority="1781" operator="lessThan">
      <formula>0</formula>
    </cfRule>
    <cfRule type="cellIs" dxfId="722" priority="1782" operator="greaterThan">
      <formula>0</formula>
    </cfRule>
  </conditionalFormatting>
  <conditionalFormatting sqref="F1417">
    <cfRule type="cellIs" dxfId="721" priority="1777" operator="lessThan">
      <formula>0</formula>
    </cfRule>
    <cfRule type="cellIs" dxfId="720" priority="1778" operator="greaterThan">
      <formula>0</formula>
    </cfRule>
  </conditionalFormatting>
  <conditionalFormatting sqref="F1420">
    <cfRule type="cellIs" dxfId="719" priority="1773" operator="lessThan">
      <formula>0</formula>
    </cfRule>
    <cfRule type="cellIs" dxfId="718" priority="1774" operator="greaterThan">
      <formula>0</formula>
    </cfRule>
  </conditionalFormatting>
  <conditionalFormatting sqref="F1422">
    <cfRule type="cellIs" dxfId="717" priority="1771" operator="lessThan">
      <formula>0</formula>
    </cfRule>
    <cfRule type="cellIs" dxfId="716" priority="1772" operator="greaterThan">
      <formula>0</formula>
    </cfRule>
  </conditionalFormatting>
  <conditionalFormatting sqref="F1424">
    <cfRule type="cellIs" dxfId="715" priority="1767" operator="lessThan">
      <formula>0</formula>
    </cfRule>
    <cfRule type="cellIs" dxfId="714" priority="1768" operator="greaterThan">
      <formula>0</formula>
    </cfRule>
  </conditionalFormatting>
  <conditionalFormatting sqref="F1427:F1432">
    <cfRule type="cellIs" dxfId="713" priority="1753" operator="lessThan">
      <formula>0</formula>
    </cfRule>
    <cfRule type="cellIs" dxfId="712" priority="1754" operator="greaterThan">
      <formula>0</formula>
    </cfRule>
  </conditionalFormatting>
  <conditionalFormatting sqref="F1434:F1441">
    <cfRule type="cellIs" dxfId="711" priority="1735" operator="lessThan">
      <formula>0</formula>
    </cfRule>
    <cfRule type="cellIs" dxfId="710" priority="1736" operator="greaterThan">
      <formula>0</formula>
    </cfRule>
  </conditionalFormatting>
  <conditionalFormatting sqref="F1443:F1450">
    <cfRule type="cellIs" dxfId="709" priority="19" operator="lessThan">
      <formula>0</formula>
    </cfRule>
    <cfRule type="cellIs" dxfId="708" priority="20" operator="greaterThan">
      <formula>0</formula>
    </cfRule>
  </conditionalFormatting>
  <conditionalFormatting sqref="F1452:F1454">
    <cfRule type="cellIs" dxfId="707" priority="1709" operator="lessThan">
      <formula>0</formula>
    </cfRule>
    <cfRule type="cellIs" dxfId="706" priority="1710" operator="greaterThan">
      <formula>0</formula>
    </cfRule>
  </conditionalFormatting>
  <conditionalFormatting sqref="F1457:F1460">
    <cfRule type="cellIs" dxfId="705" priority="1699" operator="lessThan">
      <formula>0</formula>
    </cfRule>
    <cfRule type="cellIs" dxfId="704" priority="1700" operator="greaterThan">
      <formula>0</formula>
    </cfRule>
  </conditionalFormatting>
  <conditionalFormatting sqref="F1462:F1464">
    <cfRule type="cellIs" dxfId="703" priority="1691" operator="lessThan">
      <formula>0</formula>
    </cfRule>
    <cfRule type="cellIs" dxfId="702" priority="1692" operator="greaterThan">
      <formula>0</formula>
    </cfRule>
  </conditionalFormatting>
  <conditionalFormatting sqref="F1466">
    <cfRule type="cellIs" dxfId="701" priority="1689" operator="lessThan">
      <formula>0</formula>
    </cfRule>
    <cfRule type="cellIs" dxfId="700" priority="1690" operator="greaterThan">
      <formula>0</formula>
    </cfRule>
  </conditionalFormatting>
  <conditionalFormatting sqref="F1469">
    <cfRule type="cellIs" dxfId="699" priority="1685" operator="lessThan">
      <formula>0</formula>
    </cfRule>
    <cfRule type="cellIs" dxfId="698" priority="1686" operator="greaterThan">
      <formula>0</formula>
    </cfRule>
  </conditionalFormatting>
  <conditionalFormatting sqref="F1471">
    <cfRule type="cellIs" dxfId="697" priority="1683" operator="lessThan">
      <formula>0</formula>
    </cfRule>
    <cfRule type="cellIs" dxfId="696" priority="1684" operator="greaterThan">
      <formula>0</formula>
    </cfRule>
  </conditionalFormatting>
  <conditionalFormatting sqref="F1474">
    <cfRule type="cellIs" dxfId="695" priority="1677" operator="lessThan">
      <formula>0</formula>
    </cfRule>
    <cfRule type="cellIs" dxfId="694" priority="1678" operator="greaterThan">
      <formula>0</formula>
    </cfRule>
  </conditionalFormatting>
  <conditionalFormatting sqref="F1476:F1478">
    <cfRule type="cellIs" dxfId="693" priority="1669" operator="lessThan">
      <formula>0</formula>
    </cfRule>
    <cfRule type="cellIs" dxfId="692" priority="1670" operator="greaterThan">
      <formula>0</formula>
    </cfRule>
  </conditionalFormatting>
  <conditionalFormatting sqref="F1480:F1485">
    <cfRule type="cellIs" dxfId="691" priority="1655" operator="lessThan">
      <formula>0</formula>
    </cfRule>
    <cfRule type="cellIs" dxfId="690" priority="1656" operator="greaterThan">
      <formula>0</formula>
    </cfRule>
  </conditionalFormatting>
  <conditionalFormatting sqref="F1488">
    <cfRule type="cellIs" dxfId="689" priority="1651" operator="lessThan">
      <formula>0</formula>
    </cfRule>
    <cfRule type="cellIs" dxfId="688" priority="1652" operator="greaterThan">
      <formula>0</formula>
    </cfRule>
  </conditionalFormatting>
  <conditionalFormatting sqref="F1491">
    <cfRule type="cellIs" dxfId="687" priority="1647" operator="lessThan">
      <formula>0</formula>
    </cfRule>
    <cfRule type="cellIs" dxfId="686" priority="1648" operator="greaterThan">
      <formula>0</formula>
    </cfRule>
  </conditionalFormatting>
  <conditionalFormatting sqref="F1494:F1495">
    <cfRule type="cellIs" dxfId="685" priority="1641" operator="lessThan">
      <formula>0</formula>
    </cfRule>
    <cfRule type="cellIs" dxfId="684" priority="1642" operator="greaterThan">
      <formula>0</formula>
    </cfRule>
  </conditionalFormatting>
  <conditionalFormatting sqref="F1497:F1509">
    <cfRule type="cellIs" dxfId="683" priority="1605" operator="lessThan">
      <formula>0</formula>
    </cfRule>
    <cfRule type="cellIs" dxfId="682" priority="1606" operator="greaterThan">
      <formula>0</formula>
    </cfRule>
  </conditionalFormatting>
  <conditionalFormatting sqref="F1511:F1517">
    <cfRule type="cellIs" dxfId="681" priority="3" operator="lessThan">
      <formula>0</formula>
    </cfRule>
    <cfRule type="cellIs" dxfId="680" priority="4" operator="greaterThan">
      <formula>0</formula>
    </cfRule>
  </conditionalFormatting>
  <conditionalFormatting sqref="F1519:F1524">
    <cfRule type="cellIs" dxfId="679" priority="1581" operator="lessThan">
      <formula>0</formula>
    </cfRule>
    <cfRule type="cellIs" dxfId="678" priority="1582" operator="greaterThan">
      <formula>0</formula>
    </cfRule>
  </conditionalFormatting>
  <conditionalFormatting sqref="F1526">
    <cfRule type="cellIs" dxfId="677" priority="1577" operator="lessThan">
      <formula>0</formula>
    </cfRule>
    <cfRule type="cellIs" dxfId="676" priority="1578" operator="greaterThan">
      <formula>0</formula>
    </cfRule>
  </conditionalFormatting>
  <conditionalFormatting sqref="F1529:F1549">
    <cfRule type="cellIs" dxfId="675" priority="1533" operator="lessThan">
      <formula>0</formula>
    </cfRule>
    <cfRule type="cellIs" dxfId="674" priority="1534" operator="greaterThan">
      <formula>0</formula>
    </cfRule>
  </conditionalFormatting>
  <conditionalFormatting sqref="F1551:F1552">
    <cfRule type="cellIs" dxfId="673" priority="1527" operator="lessThan">
      <formula>0</formula>
    </cfRule>
    <cfRule type="cellIs" dxfId="672" priority="1528" operator="greaterThan">
      <formula>0</formula>
    </cfRule>
  </conditionalFormatting>
  <conditionalFormatting sqref="F1555:F1560">
    <cfRule type="cellIs" dxfId="671" priority="1209" operator="lessThan">
      <formula>0</formula>
    </cfRule>
    <cfRule type="cellIs" dxfId="670" priority="1210" operator="greaterThan">
      <formula>0</formula>
    </cfRule>
  </conditionalFormatting>
  <conditionalFormatting sqref="F1563:F1565">
    <cfRule type="cellIs" dxfId="669" priority="1505" operator="lessThan">
      <formula>0</formula>
    </cfRule>
    <cfRule type="cellIs" dxfId="668" priority="1506" operator="greaterThan">
      <formula>0</formula>
    </cfRule>
  </conditionalFormatting>
  <conditionalFormatting sqref="F1568">
    <cfRule type="cellIs" dxfId="667" priority="1501" operator="lessThan">
      <formula>0</formula>
    </cfRule>
    <cfRule type="cellIs" dxfId="666" priority="1502" operator="greaterThan">
      <formula>0</formula>
    </cfRule>
  </conditionalFormatting>
  <conditionalFormatting sqref="F1570:F1613">
    <cfRule type="cellIs" dxfId="665" priority="1409" operator="lessThan">
      <formula>0</formula>
    </cfRule>
    <cfRule type="cellIs" dxfId="664" priority="1410" operator="greaterThan">
      <formula>0</formula>
    </cfRule>
  </conditionalFormatting>
  <conditionalFormatting sqref="F1615:F1670">
    <cfRule type="cellIs" dxfId="663" priority="1293" operator="lessThan">
      <formula>0</formula>
    </cfRule>
    <cfRule type="cellIs" dxfId="662" priority="1294" operator="greaterThan">
      <formula>0</formula>
    </cfRule>
  </conditionalFormatting>
  <conditionalFormatting sqref="F1672">
    <cfRule type="cellIs" dxfId="661" priority="1289" operator="lessThan">
      <formula>0</formula>
    </cfRule>
    <cfRule type="cellIs" dxfId="660" priority="1290" operator="greaterThan">
      <formula>0</formula>
    </cfRule>
  </conditionalFormatting>
  <conditionalFormatting sqref="F1675:F1677">
    <cfRule type="cellIs" dxfId="659" priority="1281" operator="lessThan">
      <formula>0</formula>
    </cfRule>
    <cfRule type="cellIs" dxfId="658" priority="1282" operator="greaterThan">
      <formula>0</formula>
    </cfRule>
  </conditionalFormatting>
  <conditionalFormatting sqref="F1680">
    <cfRule type="cellIs" dxfId="657" priority="1279" operator="lessThan">
      <formula>0</formula>
    </cfRule>
    <cfRule type="cellIs" dxfId="656" priority="1280" operator="greaterThan">
      <formula>0</formula>
    </cfRule>
  </conditionalFormatting>
  <conditionalFormatting sqref="F1683">
    <cfRule type="cellIs" dxfId="655" priority="1277" operator="lessThan">
      <formula>0</formula>
    </cfRule>
    <cfRule type="cellIs" dxfId="654" priority="1278" operator="greaterThan">
      <formula>0</formula>
    </cfRule>
  </conditionalFormatting>
  <conditionalFormatting sqref="F1686">
    <cfRule type="cellIs" dxfId="653" priority="1273" operator="lessThan">
      <formula>0</formula>
    </cfRule>
    <cfRule type="cellIs" dxfId="652" priority="1274" operator="greaterThan">
      <formula>0</formula>
    </cfRule>
  </conditionalFormatting>
  <conditionalFormatting sqref="F1688">
    <cfRule type="cellIs" dxfId="651" priority="1269" operator="lessThan">
      <formula>0</formula>
    </cfRule>
    <cfRule type="cellIs" dxfId="650" priority="1270" operator="greaterThan">
      <formula>0</formula>
    </cfRule>
  </conditionalFormatting>
  <conditionalFormatting sqref="F1690">
    <cfRule type="cellIs" dxfId="649" priority="1267" operator="lessThan">
      <formula>0</formula>
    </cfRule>
    <cfRule type="cellIs" dxfId="648" priority="1268" operator="greaterThan">
      <formula>0</formula>
    </cfRule>
  </conditionalFormatting>
  <conditionalFormatting sqref="F1692:F1698">
    <cfRule type="cellIs" dxfId="647" priority="1251" operator="lessThan">
      <formula>0</formula>
    </cfRule>
    <cfRule type="cellIs" dxfId="646" priority="1252" operator="greaterThan">
      <formula>0</formula>
    </cfRule>
  </conditionalFormatting>
  <conditionalFormatting sqref="F1700:F1710">
    <cfRule type="cellIs" dxfId="645" priority="1227" operator="lessThan">
      <formula>0</formula>
    </cfRule>
    <cfRule type="cellIs" dxfId="644" priority="1228" operator="greaterThan">
      <formula>0</formula>
    </cfRule>
  </conditionalFormatting>
  <conditionalFormatting sqref="F1712">
    <cfRule type="cellIs" dxfId="643" priority="1223" operator="lessThan">
      <formula>0</formula>
    </cfRule>
    <cfRule type="cellIs" dxfId="642" priority="1224" operator="greaterThan">
      <formula>0</formula>
    </cfRule>
  </conditionalFormatting>
  <conditionalFormatting sqref="F1714:F1716">
    <cfRule type="cellIs" dxfId="641" priority="1215" operator="lessThan">
      <formula>0</formula>
    </cfRule>
    <cfRule type="cellIs" dxfId="640" priority="1216" operator="greaterThan">
      <formula>0</formula>
    </cfRule>
  </conditionalFormatting>
  <conditionalFormatting sqref="F1718:F1721">
    <cfRule type="cellIs" dxfId="639" priority="1203" operator="lessThan">
      <formula>0</formula>
    </cfRule>
    <cfRule type="cellIs" dxfId="638" priority="1204" operator="greaterThan">
      <formula>0</formula>
    </cfRule>
  </conditionalFormatting>
  <conditionalFormatting sqref="F1723">
    <cfRule type="cellIs" dxfId="637" priority="1199" operator="lessThan">
      <formula>0</formula>
    </cfRule>
    <cfRule type="cellIs" dxfId="636" priority="1200" operator="greaterThan">
      <formula>0</formula>
    </cfRule>
  </conditionalFormatting>
  <conditionalFormatting sqref="F1726">
    <cfRule type="cellIs" dxfId="635" priority="1197" operator="lessThan">
      <formula>0</formula>
    </cfRule>
    <cfRule type="cellIs" dxfId="634" priority="1198" operator="greaterThan">
      <formula>0</formula>
    </cfRule>
  </conditionalFormatting>
  <conditionalFormatting sqref="F1729:F1730">
    <cfRule type="cellIs" dxfId="633" priority="1191" operator="lessThan">
      <formula>0</formula>
    </cfRule>
    <cfRule type="cellIs" dxfId="632" priority="1192" operator="greaterThan">
      <formula>0</formula>
    </cfRule>
  </conditionalFormatting>
  <conditionalFormatting sqref="F1732:F1736">
    <cfRule type="cellIs" dxfId="631" priority="1181" operator="lessThan">
      <formula>0</formula>
    </cfRule>
    <cfRule type="cellIs" dxfId="630" priority="1182" operator="greaterThan">
      <formula>0</formula>
    </cfRule>
  </conditionalFormatting>
  <conditionalFormatting sqref="F1738:F1756">
    <cfRule type="cellIs" dxfId="629" priority="1137" operator="lessThan">
      <formula>0</formula>
    </cfRule>
    <cfRule type="cellIs" dxfId="628" priority="1138" operator="greaterThan">
      <formula>0</formula>
    </cfRule>
  </conditionalFormatting>
  <conditionalFormatting sqref="F1758:F1781">
    <cfRule type="cellIs" dxfId="627" priority="1007" operator="lessThan">
      <formula>0</formula>
    </cfRule>
    <cfRule type="cellIs" dxfId="626" priority="1008" operator="greaterThan">
      <formula>0</formula>
    </cfRule>
  </conditionalFormatting>
  <conditionalFormatting sqref="F1783:F1791">
    <cfRule type="cellIs" dxfId="625" priority="1065" operator="lessThan">
      <formula>0</formula>
    </cfRule>
    <cfRule type="cellIs" dxfId="624" priority="1066" operator="greaterThan">
      <formula>0</formula>
    </cfRule>
  </conditionalFormatting>
  <conditionalFormatting sqref="F1793:F1806">
    <cfRule type="cellIs" dxfId="623" priority="1033" operator="lessThan">
      <formula>0</formula>
    </cfRule>
    <cfRule type="cellIs" dxfId="622" priority="1034" operator="greaterThan">
      <formula>0</formula>
    </cfRule>
  </conditionalFormatting>
  <conditionalFormatting sqref="F1808:F1812">
    <cfRule type="cellIs" dxfId="621" priority="1021" operator="lessThan">
      <formula>0</formula>
    </cfRule>
    <cfRule type="cellIs" dxfId="620" priority="1022" operator="greaterThan">
      <formula>0</formula>
    </cfRule>
  </conditionalFormatting>
  <conditionalFormatting sqref="F1814:F1815">
    <cfRule type="cellIs" dxfId="619" priority="1015" operator="lessThan">
      <formula>0</formula>
    </cfRule>
    <cfRule type="cellIs" dxfId="618" priority="1016" operator="greaterThan">
      <formula>0</formula>
    </cfRule>
  </conditionalFormatting>
  <conditionalFormatting sqref="F1817">
    <cfRule type="cellIs" dxfId="617" priority="1013" operator="lessThan">
      <formula>0</formula>
    </cfRule>
    <cfRule type="cellIs" dxfId="616" priority="1014" operator="greaterThan">
      <formula>0</formula>
    </cfRule>
  </conditionalFormatting>
  <conditionalFormatting sqref="F1819:F1825">
    <cfRule type="cellIs" dxfId="615" priority="995" operator="lessThan">
      <formula>0</formula>
    </cfRule>
    <cfRule type="cellIs" dxfId="614" priority="996" operator="greaterThan">
      <formula>0</formula>
    </cfRule>
  </conditionalFormatting>
  <conditionalFormatting sqref="F1828:F1831">
    <cfRule type="cellIs" dxfId="613" priority="985" operator="lessThan">
      <formula>0</formula>
    </cfRule>
    <cfRule type="cellIs" dxfId="612" priority="986" operator="greaterThan">
      <formula>0</formula>
    </cfRule>
  </conditionalFormatting>
  <conditionalFormatting sqref="F1833:F1835">
    <cfRule type="cellIs" dxfId="611" priority="977" operator="lessThan">
      <formula>0</formula>
    </cfRule>
    <cfRule type="cellIs" dxfId="610" priority="978" operator="greaterThan">
      <formula>0</formula>
    </cfRule>
  </conditionalFormatting>
  <conditionalFormatting sqref="F1837:F1838">
    <cfRule type="cellIs" dxfId="609" priority="971" operator="lessThan">
      <formula>0</formula>
    </cfRule>
    <cfRule type="cellIs" dxfId="608" priority="972" operator="greaterThan">
      <formula>0</formula>
    </cfRule>
  </conditionalFormatting>
  <conditionalFormatting sqref="F1841:F1858">
    <cfRule type="cellIs" dxfId="607" priority="933" operator="lessThan">
      <formula>0</formula>
    </cfRule>
    <cfRule type="cellIs" dxfId="606" priority="934" operator="greaterThan">
      <formula>0</formula>
    </cfRule>
  </conditionalFormatting>
  <conditionalFormatting sqref="F1860:F1866">
    <cfRule type="cellIs" dxfId="605" priority="917" operator="lessThan">
      <formula>0</formula>
    </cfRule>
    <cfRule type="cellIs" dxfId="604" priority="918" operator="greaterThan">
      <formula>0</formula>
    </cfRule>
  </conditionalFormatting>
  <conditionalFormatting sqref="F1868:F1881">
    <cfRule type="cellIs" dxfId="603" priority="853" operator="lessThan">
      <formula>0</formula>
    </cfRule>
    <cfRule type="cellIs" dxfId="602" priority="854" operator="greaterThan">
      <formula>0</formula>
    </cfRule>
  </conditionalFormatting>
  <conditionalFormatting sqref="F1883:F1887">
    <cfRule type="cellIs" dxfId="601" priority="821" operator="lessThan">
      <formula>0</formula>
    </cfRule>
    <cfRule type="cellIs" dxfId="600" priority="822" operator="greaterThan">
      <formula>0</formula>
    </cfRule>
  </conditionalFormatting>
  <conditionalFormatting sqref="F1889:F1897">
    <cfRule type="cellIs" dxfId="599" priority="723" operator="lessThan">
      <formula>0</formula>
    </cfRule>
    <cfRule type="cellIs" dxfId="598" priority="724" operator="greaterThan">
      <formula>0</formula>
    </cfRule>
  </conditionalFormatting>
  <conditionalFormatting sqref="F1900">
    <cfRule type="cellIs" dxfId="597" priority="719" operator="lessThan">
      <formula>0</formula>
    </cfRule>
    <cfRule type="cellIs" dxfId="596" priority="720" operator="greaterThan">
      <formula>0</formula>
    </cfRule>
  </conditionalFormatting>
  <conditionalFormatting sqref="F1902:F1910">
    <cfRule type="cellIs" dxfId="595" priority="663" operator="lessThan">
      <formula>0</formula>
    </cfRule>
    <cfRule type="cellIs" dxfId="594" priority="664" operator="greaterThan">
      <formula>0</formula>
    </cfRule>
  </conditionalFormatting>
  <conditionalFormatting sqref="F1912">
    <cfRule type="cellIs" dxfId="593" priority="659" operator="lessThan">
      <formula>0</formula>
    </cfRule>
    <cfRule type="cellIs" dxfId="592" priority="660" operator="greaterThan">
      <formula>0</formula>
    </cfRule>
  </conditionalFormatting>
  <conditionalFormatting sqref="F1915:F1918">
    <cfRule type="cellIs" dxfId="591" priority="629" operator="lessThan">
      <formula>0</formula>
    </cfRule>
    <cfRule type="cellIs" dxfId="590" priority="630" operator="greaterThan">
      <formula>0</formula>
    </cfRule>
  </conditionalFormatting>
  <conditionalFormatting sqref="F1920:F1923">
    <cfRule type="cellIs" dxfId="589" priority="559" operator="lessThan">
      <formula>0</formula>
    </cfRule>
    <cfRule type="cellIs" dxfId="588" priority="560" operator="greaterThan">
      <formula>0</formula>
    </cfRule>
  </conditionalFormatting>
  <conditionalFormatting sqref="F1925">
    <cfRule type="cellIs" dxfId="587" priority="555" operator="lessThan">
      <formula>0</formula>
    </cfRule>
    <cfRule type="cellIs" dxfId="586" priority="556" operator="greaterThan">
      <formula>0</formula>
    </cfRule>
  </conditionalFormatting>
  <conditionalFormatting sqref="F1927:F1938">
    <cfRule type="cellIs" dxfId="585" priority="519" operator="lessThan">
      <formula>0</formula>
    </cfRule>
    <cfRule type="cellIs" dxfId="584" priority="520" operator="greaterThan">
      <formula>0</formula>
    </cfRule>
  </conditionalFormatting>
  <conditionalFormatting sqref="F1940:F1945">
    <cfRule type="cellIs" dxfId="583" priority="495" operator="lessThan">
      <formula>0</formula>
    </cfRule>
    <cfRule type="cellIs" dxfId="582" priority="496" operator="greaterThan">
      <formula>0</formula>
    </cfRule>
  </conditionalFormatting>
  <conditionalFormatting sqref="F1947:F1955">
    <cfRule type="cellIs" dxfId="581" priority="423" operator="lessThan">
      <formula>0</formula>
    </cfRule>
    <cfRule type="cellIs" dxfId="580" priority="424" operator="greaterThan">
      <formula>0</formula>
    </cfRule>
  </conditionalFormatting>
  <conditionalFormatting sqref="F1958">
    <cfRule type="cellIs" dxfId="579" priority="419" operator="lessThan">
      <formula>0</formula>
    </cfRule>
    <cfRule type="cellIs" dxfId="578" priority="420" operator="greaterThan">
      <formula>0</formula>
    </cfRule>
  </conditionalFormatting>
  <conditionalFormatting sqref="F1960:F1971">
    <cfRule type="cellIs" dxfId="577" priority="373" operator="lessThan">
      <formula>0</formula>
    </cfRule>
    <cfRule type="cellIs" dxfId="576" priority="374" operator="greaterThan">
      <formula>0</formula>
    </cfRule>
  </conditionalFormatting>
  <conditionalFormatting sqref="F1974:F1987">
    <cfRule type="cellIs" dxfId="575" priority="213" operator="lessThan">
      <formula>0</formula>
    </cfRule>
    <cfRule type="cellIs" dxfId="574" priority="214" operator="greaterThan">
      <formula>0</formula>
    </cfRule>
  </conditionalFormatting>
  <conditionalFormatting sqref="F1990">
    <cfRule type="cellIs" dxfId="573" priority="331" operator="lessThan">
      <formula>0</formula>
    </cfRule>
    <cfRule type="cellIs" dxfId="572" priority="332" operator="greaterThan">
      <formula>0</formula>
    </cfRule>
  </conditionalFormatting>
  <conditionalFormatting sqref="F1992:F1995">
    <cfRule type="cellIs" dxfId="571" priority="321" operator="lessThan">
      <formula>0</formula>
    </cfRule>
    <cfRule type="cellIs" dxfId="570" priority="322" operator="greaterThan">
      <formula>0</formula>
    </cfRule>
  </conditionalFormatting>
  <conditionalFormatting sqref="F1997:F2001">
    <cfRule type="cellIs" dxfId="569" priority="309" operator="lessThan">
      <formula>0</formula>
    </cfRule>
    <cfRule type="cellIs" dxfId="568" priority="310" operator="greaterThan">
      <formula>0</formula>
    </cfRule>
  </conditionalFormatting>
  <conditionalFormatting sqref="F2004:F2005">
    <cfRule type="cellIs" dxfId="567" priority="299" operator="lessThan">
      <formula>0</formula>
    </cfRule>
    <cfRule type="cellIs" dxfId="566" priority="300" operator="greaterThan">
      <formula>0</formula>
    </cfRule>
  </conditionalFormatting>
  <conditionalFormatting sqref="F2007:F2020">
    <cfRule type="cellIs" dxfId="565" priority="263" operator="lessThan">
      <formula>0</formula>
    </cfRule>
    <cfRule type="cellIs" dxfId="564" priority="264" operator="greaterThan">
      <formula>0</formula>
    </cfRule>
  </conditionalFormatting>
  <conditionalFormatting sqref="F2022:F2028">
    <cfRule type="cellIs" dxfId="563" priority="247" operator="lessThan">
      <formula>0</formula>
    </cfRule>
    <cfRule type="cellIs" dxfId="562" priority="248" operator="greaterThan">
      <formula>0</formula>
    </cfRule>
  </conditionalFormatting>
  <conditionalFormatting sqref="F2030:F2034">
    <cfRule type="cellIs" dxfId="561" priority="235" operator="lessThan">
      <formula>0</formula>
    </cfRule>
    <cfRule type="cellIs" dxfId="560" priority="236" operator="greaterThan">
      <formula>0</formula>
    </cfRule>
  </conditionalFormatting>
  <conditionalFormatting sqref="F2036:F2039">
    <cfRule type="cellIs" dxfId="559" priority="227" operator="lessThan">
      <formula>0</formula>
    </cfRule>
    <cfRule type="cellIs" dxfId="558" priority="228" operator="greaterThan">
      <formula>0</formula>
    </cfRule>
  </conditionalFormatting>
  <conditionalFormatting sqref="F2041:F2054">
    <cfRule type="cellIs" dxfId="557" priority="197" operator="lessThan">
      <formula>0</formula>
    </cfRule>
    <cfRule type="cellIs" dxfId="556" priority="198" operator="greaterThan">
      <formula>0</formula>
    </cfRule>
  </conditionalFormatting>
  <conditionalFormatting sqref="F2056:F2066">
    <cfRule type="cellIs" dxfId="555" priority="167" operator="lessThan">
      <formula>0</formula>
    </cfRule>
    <cfRule type="cellIs" dxfId="554" priority="168" operator="greaterThan">
      <formula>0</formula>
    </cfRule>
  </conditionalFormatting>
  <conditionalFormatting sqref="F2068:F2069">
    <cfRule type="cellIs" dxfId="553" priority="161" operator="lessThan">
      <formula>0</formula>
    </cfRule>
    <cfRule type="cellIs" dxfId="552" priority="162" operator="greaterThan">
      <formula>0</formula>
    </cfRule>
  </conditionalFormatting>
  <conditionalFormatting sqref="F2071:F2077">
    <cfRule type="cellIs" dxfId="551" priority="141" operator="lessThan">
      <formula>0</formula>
    </cfRule>
    <cfRule type="cellIs" dxfId="550" priority="142" operator="greaterThan">
      <formula>0</formula>
    </cfRule>
  </conditionalFormatting>
  <conditionalFormatting sqref="F2080:F2099">
    <cfRule type="cellIs" dxfId="549" priority="1" operator="lessThan">
      <formula>0</formula>
    </cfRule>
    <cfRule type="cellIs" dxfId="548" priority="2" operator="greaterThan">
      <formula>0</formula>
    </cfRule>
  </conditionalFormatting>
  <conditionalFormatting sqref="F2101:F2102">
    <cfRule type="cellIs" dxfId="547" priority="91" operator="lessThan">
      <formula>0</formula>
    </cfRule>
    <cfRule type="cellIs" dxfId="546" priority="92" operator="greaterThan">
      <formula>0</formula>
    </cfRule>
  </conditionalFormatting>
  <conditionalFormatting sqref="F2104">
    <cfRule type="cellIs" dxfId="545" priority="87" operator="lessThan">
      <formula>0</formula>
    </cfRule>
    <cfRule type="cellIs" dxfId="544" priority="88" operator="greaterThan">
      <formula>0</formula>
    </cfRule>
  </conditionalFormatting>
  <conditionalFormatting sqref="F2106">
    <cfRule type="cellIs" dxfId="543" priority="83" operator="lessThan">
      <formula>0</formula>
    </cfRule>
    <cfRule type="cellIs" dxfId="542" priority="84" operator="greaterThan">
      <formula>0</formula>
    </cfRule>
  </conditionalFormatting>
  <conditionalFormatting sqref="F2108:F2110">
    <cfRule type="cellIs" dxfId="541" priority="77" operator="lessThan">
      <formula>0</formula>
    </cfRule>
    <cfRule type="cellIs" dxfId="540" priority="78" operator="greaterThan">
      <formula>0</formula>
    </cfRule>
  </conditionalFormatting>
  <conditionalFormatting sqref="F2112:F2116">
    <cfRule type="cellIs" dxfId="539" priority="65" operator="lessThan">
      <formula>0</formula>
    </cfRule>
    <cfRule type="cellIs" dxfId="538" priority="66" operator="greaterThan">
      <formula>0</formula>
    </cfRule>
  </conditionalFormatting>
  <conditionalFormatting sqref="F2118:F2122">
    <cfRule type="cellIs" dxfId="537" priority="53" operator="lessThan">
      <formula>0</formula>
    </cfRule>
    <cfRule type="cellIs" dxfId="536" priority="54" operator="greaterThan">
      <formula>0</formula>
    </cfRule>
  </conditionalFormatting>
  <conditionalFormatting sqref="F2125:F2135">
    <cfRule type="cellIs" dxfId="535" priority="27" operator="lessThan">
      <formula>0</formula>
    </cfRule>
    <cfRule type="cellIs" dxfId="534" priority="28" operator="greaterThan">
      <formula>0</formula>
    </cfRule>
  </conditionalFormatting>
  <conditionalFormatting sqref="F2138">
    <cfRule type="cellIs" dxfId="533" priority="25" operator="lessThan">
      <formula>0</formula>
    </cfRule>
    <cfRule type="cellIs" dxfId="532" priority="26" operator="greaterThan">
      <formula>0</formula>
    </cfRule>
  </conditionalFormatting>
  <conditionalFormatting sqref="F2142">
    <cfRule type="cellIs" dxfId="531" priority="21" operator="lessThan">
      <formula>0</formula>
    </cfRule>
    <cfRule type="cellIs" dxfId="530" priority="22" operator="greaterThan">
      <formula>0</formula>
    </cfRule>
  </conditionalFormatting>
  <conditionalFormatting sqref="F2144">
    <cfRule type="cellIs" dxfId="529" priority="15" operator="lessThan">
      <formula>0</formula>
    </cfRule>
    <cfRule type="cellIs" dxfId="528" priority="16" operator="greaterThan">
      <formula>0</formula>
    </cfRule>
  </conditionalFormatting>
  <conditionalFormatting sqref="F2146:F2167">
    <cfRule type="cellIs" dxfId="527" priority="5" operator="lessThan">
      <formula>0</formula>
    </cfRule>
    <cfRule type="cellIs" dxfId="526" priority="6" operator="greaterThan">
      <formula>0</formula>
    </cfRule>
  </conditionalFormatting>
  <conditionalFormatting sqref="F2170:F2188">
    <cfRule type="cellIs" dxfId="525" priority="7" operator="lessThan">
      <formula>0</formula>
    </cfRule>
    <cfRule type="cellIs" dxfId="524" priority="8" operator="greaterThan">
      <formula>0</formula>
    </cfRule>
  </conditionalFormatting>
  <hyperlinks>
    <hyperlink ref="M2122" r:id="rId1" xr:uid="{7E38948E-D0C8-43FC-B3AB-761A01CC0164}"/>
    <hyperlink ref="M2116" r:id="rId2" xr:uid="{B5206EE8-C256-490C-84B0-BB1BCDD48C17}"/>
    <hyperlink ref="M2110" r:id="rId3" xr:uid="{46FA9F19-983E-40E4-93E1-69A7CF93A34B}"/>
    <hyperlink ref="M2104" r:id="rId4" xr:uid="{68E8C7A3-088D-473F-A725-B1B9614F2AE0}"/>
    <hyperlink ref="M2102" r:id="rId5" xr:uid="{894DD2EF-E4FA-4A87-9B86-F55D5CDD5B7E}"/>
    <hyperlink ref="M2099" r:id="rId6" xr:uid="{1D3F184D-933F-46AD-91C5-0C7ADD819C78}"/>
    <hyperlink ref="M2084" r:id="rId7" xr:uid="{D0F58858-8565-4AA1-AB6E-CA6AB17D58C5}"/>
    <hyperlink ref="M2077" r:id="rId8" xr:uid="{6872EEE2-C473-43DE-AC34-DEC93875D9B1}"/>
    <hyperlink ref="M2069" r:id="rId9" xr:uid="{27A58BC3-361D-44D3-A332-5F19A35B886A}"/>
    <hyperlink ref="M2066" r:id="rId10" xr:uid="{9EA269BF-6C47-4567-8781-E07B6AFC8FE0}"/>
    <hyperlink ref="M2054" r:id="rId11" xr:uid="{B36C388B-99C2-48D9-97B6-984773469A0C}"/>
    <hyperlink ref="M1987" r:id="rId12" xr:uid="{A9A6B9CA-FA88-4BFD-93A9-C6E1775EC338}"/>
    <hyperlink ref="M2039" r:id="rId13" xr:uid="{BA906251-3B05-42F3-8775-5AEB64248BB2}"/>
    <hyperlink ref="M2028" r:id="rId14" xr:uid="{8A4B68A7-0D1A-4CC6-8D85-F79E5B63A777}"/>
    <hyperlink ref="M2020" r:id="rId15" xr:uid="{8FDC8EB3-81BF-42DC-AE7F-DC3217748047}"/>
    <hyperlink ref="M2001" r:id="rId16" xr:uid="{C5643F53-2F51-4CA2-B177-4F94F8230D77}"/>
    <hyperlink ref="M1995" r:id="rId17" xr:uid="{D73ECB5E-D27F-443F-83E8-5115F7D920C8}"/>
    <hyperlink ref="M1990" r:id="rId18" xr:uid="{E236937E-7CF0-43E9-B62D-1DB6F0CDDC4E}"/>
    <hyperlink ref="M1971" r:id="rId19" xr:uid="{3402540F-F6D0-4493-96F5-F87AB93E1E06}"/>
    <hyperlink ref="M1958" r:id="rId20" xr:uid="{A9855253-F8F5-4BEA-8AC8-9749AF6D4F08}"/>
    <hyperlink ref="M1955" r:id="rId21" xr:uid="{D2213670-B20B-471F-86D4-C50DD1732F66}"/>
    <hyperlink ref="M1943" r:id="rId22" xr:uid="{003E7BFE-BA04-4854-A4E6-BEB831F3C6D8}"/>
    <hyperlink ref="M1938" r:id="rId23" xr:uid="{E715766F-FD89-4CB1-85D2-365173C07C42}"/>
    <hyperlink ref="M1356" r:id="rId24" xr:uid="{6B0E92A7-B47F-4D57-AFFF-E0B1B4BC3136}"/>
    <hyperlink ref="M1923" r:id="rId25" xr:uid="{DBEDBF75-DC34-418E-997F-E355196D60D8}"/>
    <hyperlink ref="M1918" r:id="rId26" xr:uid="{22DAF75C-0BCB-4CEB-8F11-3738B65DD913}"/>
    <hyperlink ref="M1912" r:id="rId27" xr:uid="{8828C8FB-F683-485B-9105-5209767DEA72}"/>
    <hyperlink ref="M1910" r:id="rId28" xr:uid="{424CEC9E-6D05-4B17-B723-F3A4822B27BD}"/>
    <hyperlink ref="M1897" r:id="rId29" xr:uid="{3BD51BB8-12A1-45BA-8E6D-B74D9ABF3D6A}"/>
    <hyperlink ref="M1887" r:id="rId30" xr:uid="{D1965619-F04C-4AF9-A8FF-28ACB49BC1E5}"/>
    <hyperlink ref="M1881" r:id="rId31" xr:uid="{5763E41D-C037-4C5F-B7DE-4110E1CD9403}"/>
    <hyperlink ref="M1858" r:id="rId32" xr:uid="{3FEE15EE-8053-4A3C-95A3-2BA05984384B}"/>
    <hyperlink ref="M1838" r:id="rId33" xr:uid="{709C315F-BD0D-4020-B04F-AEEF0152A952}"/>
    <hyperlink ref="M1835" r:id="rId34" xr:uid="{432F5522-9DE8-4C21-AB6E-5F4F69AE4713}"/>
    <hyperlink ref="M1831" r:id="rId35" xr:uid="{A91721A1-AECF-4CD7-AA29-38E7C8797161}"/>
    <hyperlink ref="M1825" r:id="rId36" xr:uid="{8A21A426-99F5-45FB-B3CF-227C8356D615}"/>
    <hyperlink ref="M1817" r:id="rId37" xr:uid="{DD32C440-DAC7-484C-96BD-4DA6382ACF03}"/>
    <hyperlink ref="M1812" r:id="rId38" xr:uid="{C4E2B70D-D9D5-4906-AAF2-6920794F4D8A}"/>
    <hyperlink ref="M1806" r:id="rId39" xr:uid="{4CB3586E-03E3-41A1-B684-005652030E28}"/>
    <hyperlink ref="M1791" r:id="rId40" xr:uid="{E638D658-4A6C-4FC6-A17F-F3FBD8B0E9C1}"/>
    <hyperlink ref="M1781" r:id="rId41" xr:uid="{A8FBF840-BC2C-4CFB-A09D-670F6135FA30}"/>
    <hyperlink ref="M1695" r:id="rId42" xr:uid="{4D652599-ACD0-4ADB-A288-82FD3957749F}"/>
    <hyperlink ref="M1756" r:id="rId43" xr:uid="{AB359DBE-74A1-4C97-BC56-E81C5E905DEE}"/>
    <hyperlink ref="M1736" r:id="rId44" xr:uid="{BFA65452-97D6-4554-BCA4-CC14522E8735}"/>
    <hyperlink ref="M1726" r:id="rId45" xr:uid="{9304FA26-9CE5-4A6B-A7DD-346A1D244CB0}"/>
    <hyperlink ref="M1723" r:id="rId46" xr:uid="{6B5A0568-6DC3-4590-979D-E0B4A4446297}"/>
    <hyperlink ref="M1721" r:id="rId47" xr:uid="{AE4E5087-E9B2-4271-AFE1-B6C77716D27B}"/>
    <hyperlink ref="M1712" r:id="rId48" xr:uid="{3A920072-C4FF-4C01-9EB4-CA4D6C0249C0}"/>
    <hyperlink ref="M1710" r:id="rId49" xr:uid="{D547D202-FBCD-4AC8-AA0E-5306E63E7DF5}"/>
    <hyperlink ref="M1446" r:id="rId50" xr:uid="{BE912CA2-6CC6-42B5-B3C6-BA14620353DB}"/>
    <hyperlink ref="M1607" r:id="rId51" xr:uid="{8A343DCE-C120-4082-8DCC-2AF84B52CE7E}"/>
    <hyperlink ref="M1266" r:id="rId52" xr:uid="{42B4C6D3-D811-40F5-BA18-C751456820E1}"/>
    <hyperlink ref="M1264" r:id="rId53" xr:uid="{B916B4C4-8C2C-4115-A20F-C9D541A83FBF}"/>
    <hyperlink ref="M1141" r:id="rId54" xr:uid="{FCEA5EC3-F481-4D25-A6F4-F61DD0B20700}"/>
    <hyperlink ref="M734" r:id="rId55" xr:uid="{C037D2DA-1A5E-40DB-8074-6EE6C68836E4}"/>
    <hyperlink ref="M516" r:id="rId56" xr:uid="{0CDDA6F8-2E1B-4BAF-9BFD-5D39A16FB5AC}"/>
    <hyperlink ref="M471" r:id="rId57" xr:uid="{58AABBCC-7300-4944-8549-887741EF0E82}"/>
    <hyperlink ref="M463" r:id="rId58" xr:uid="{C0CF3F52-C319-4E6E-92E9-5DB81110648A}"/>
    <hyperlink ref="M311" r:id="rId59" xr:uid="{3DFC6A84-B9EA-47F0-A89E-C8CD030526F4}"/>
    <hyperlink ref="M309" r:id="rId60" xr:uid="{25017544-767C-438F-845C-50F594AD228B}"/>
    <hyperlink ref="M307" r:id="rId61" xr:uid="{8ABF9727-82F7-44E0-B132-633624A7897C}"/>
    <hyperlink ref="M1263" r:id="rId62" xr:uid="{894E476D-A74D-4DB6-A023-8C2E7E30BEAF}"/>
    <hyperlink ref="M1381" r:id="rId63" xr:uid="{93CCCDE7-7F56-49E1-97D2-AB04ADEC4C6D}"/>
    <hyperlink ref="M1290" r:id="rId64" xr:uid="{36F5C59E-7FA4-4947-93ED-3757A508D84B}"/>
    <hyperlink ref="M1698" r:id="rId65" xr:uid="{E54BBD77-06B9-4DD9-9707-DE14B8967AB1}"/>
    <hyperlink ref="M1690" r:id="rId66" xr:uid="{60196266-4411-49E7-A489-8A7FD0BC3B5C}"/>
    <hyperlink ref="M1686" r:id="rId67" xr:uid="{0A24E353-BB8A-4D04-86D9-DE0317F22734}"/>
    <hyperlink ref="M1683" r:id="rId68" xr:uid="{D96BC39E-C765-4046-84E9-A165B3CD6C9A}"/>
    <hyperlink ref="M1680" r:id="rId69" xr:uid="{3C7BC108-CD60-4637-9791-33CE43683860}"/>
    <hyperlink ref="M1677" r:id="rId70" xr:uid="{23AA31BA-23F1-4957-981F-1AC55208BD28}"/>
    <hyperlink ref="M1676" r:id="rId71" xr:uid="{704D9A82-7320-4726-A6EB-D17898829B8C}"/>
    <hyperlink ref="M1672" r:id="rId72" xr:uid="{F6A61EEF-F9A1-4B06-A326-273F0E8B504E}"/>
    <hyperlink ref="M1670" r:id="rId73" xr:uid="{666F1B46-A066-4B73-95ED-6411FF7145D1}"/>
    <hyperlink ref="M1146" r:id="rId74" xr:uid="{0581E098-442D-4C7F-876E-64F1CDED7EB6}"/>
    <hyperlink ref="M1613" r:id="rId75" xr:uid="{BE14230A-BE6A-4D0E-B269-7DBE9FAF6080}"/>
    <hyperlink ref="M1499" r:id="rId76" xr:uid="{19A21906-781B-4ABD-8349-6874CE4961A3}"/>
    <hyperlink ref="M1271" r:id="rId77" xr:uid="{6195A07F-4CEE-4FB1-A247-35CA114DCF31}"/>
    <hyperlink ref="M1511" r:id="rId78" xr:uid="{47BA6DE3-57A7-4FEA-808A-4F97BF1206A5}"/>
    <hyperlink ref="M1570" r:id="rId79" xr:uid="{4C6DE050-574F-4795-BD59-F9DD81DEDC0B}"/>
    <hyperlink ref="M1568" r:id="rId80" xr:uid="{8144E4A7-EE33-4455-A669-8D41E7C8A30C}"/>
    <hyperlink ref="M1565" r:id="rId81" xr:uid="{7FC5AFD5-9289-4380-9105-3154E6BCDFAD}"/>
    <hyperlink ref="M1560" r:id="rId82" xr:uid="{73F3EDF0-06C3-4E60-BCC1-DF6DBD399466}"/>
    <hyperlink ref="M1552" r:id="rId83" xr:uid="{E618B79E-55AB-4B42-AFF7-5A5D3FA70402}"/>
    <hyperlink ref="M1549" r:id="rId84" xr:uid="{A981A38C-23B0-4243-A550-D097121AFE8A}"/>
    <hyperlink ref="M1526" r:id="rId85" xr:uid="{DCB04D02-CC56-4238-B886-BD6B3D41E2A1}"/>
    <hyperlink ref="M1524" r:id="rId86" xr:uid="{C3B81C31-AB81-48D6-A216-4AAC33FE92B3}"/>
    <hyperlink ref="M1517" r:id="rId87" xr:uid="{11B24487-8FD4-40F9-8B2F-361D3AAC86F6}"/>
    <hyperlink ref="M1509" r:id="rId88" xr:uid="{5B05CF3A-2D94-4C64-BE37-993894217B79}"/>
    <hyperlink ref="M1495" r:id="rId89" xr:uid="{1ECE572A-D35D-4244-89B2-A7DCB737FBC4}"/>
    <hyperlink ref="M1494" r:id="rId90" xr:uid="{7A22ECBE-9750-42DF-ADC3-A1C0BD866C03}"/>
    <hyperlink ref="M1491" r:id="rId91" xr:uid="{C0384870-0EC4-4BF3-BFA3-4BD51B732E54}"/>
    <hyperlink ref="M1488" r:id="rId92" xr:uid="{16137484-130E-4D72-80A3-3DC92348E16B}"/>
    <hyperlink ref="M1485" r:id="rId93" xr:uid="{C1C3C350-FA9A-414F-914D-EB09794AAD75}"/>
    <hyperlink ref="M1478" r:id="rId94" xr:uid="{250CE3C7-B09B-43AF-A37E-486A6E2C6CE7}"/>
    <hyperlink ref="M1474" r:id="rId95" xr:uid="{E31BF53C-6FAE-41BE-968C-10C973C5CDC8}"/>
    <hyperlink ref="M1471" r:id="rId96" xr:uid="{45DE90DB-ECE3-4814-A43D-A9AF31003D4D}"/>
    <hyperlink ref="M1469" r:id="rId97" xr:uid="{E0B65C25-8D2F-4626-A07E-361D0EBE57D0}"/>
    <hyperlink ref="M1466" r:id="rId98" xr:uid="{7248BB0F-7D39-46C6-B16C-58AD8F006F70}"/>
    <hyperlink ref="M1464" r:id="rId99" xr:uid="{A0A20E93-53CB-4C0E-A70C-0195C5005C6E}"/>
    <hyperlink ref="M1460" r:id="rId100" xr:uid="{6A28ABC8-E1E7-4A64-A26C-32ECCC5CBF49}"/>
    <hyperlink ref="M1454" r:id="rId101" xr:uid="{C80AF8B7-314C-49EA-9A37-EDE93F947136}"/>
    <hyperlink ref="M1450" r:id="rId102" xr:uid="{F5C5AC0C-F28F-41DB-9AD2-A53E99D032FF}"/>
    <hyperlink ref="M1441" r:id="rId103" xr:uid="{9E456BD5-290E-4E60-B68F-22865D06291B}"/>
    <hyperlink ref="M1432" r:id="rId104" xr:uid="{A5BE4DC0-8E92-4713-9657-E9989238AAC2}"/>
    <hyperlink ref="M1424" r:id="rId105" xr:uid="{5B1D7F20-FAFD-48EB-8796-7B097AB4F652}"/>
    <hyperlink ref="M1422" r:id="rId106" xr:uid="{BD1928CB-3CDC-43C2-A681-A7F15DE93088}"/>
    <hyperlink ref="M1420" r:id="rId107" xr:uid="{9DDDE27B-D62E-4249-82FB-DB6BC34A72FC}"/>
    <hyperlink ref="M1417" r:id="rId108" xr:uid="{0F45A3EB-3578-48DE-9ACD-679E3EF6CD31}"/>
    <hyperlink ref="M1415" r:id="rId109" xr:uid="{FF7C0DF5-4F3C-45A6-805A-F45D524A7C69}"/>
    <hyperlink ref="M1413" r:id="rId110" xr:uid="{8ACC7D5D-BB7A-455B-8A04-71C1CDA70B9A}"/>
    <hyperlink ref="M1411" r:id="rId111" xr:uid="{FCA5CB4C-E86C-4865-BC16-D0C5A0740F3A}"/>
    <hyperlink ref="M1407" r:id="rId112" xr:uid="{B2F8C227-5203-44E5-8901-6613F4AE6EE6}"/>
    <hyperlink ref="M1398" r:id="rId113" xr:uid="{D4D64594-25D7-473D-8A54-AC6A3CCA59EB}"/>
    <hyperlink ref="M1396" r:id="rId114" xr:uid="{2A2883EA-0B04-4CB5-B36B-DDC3F4FCAEC3}"/>
    <hyperlink ref="M1393" r:id="rId115" xr:uid="{8C5809DD-F1FE-457D-AE4B-503084F30E07}"/>
    <hyperlink ref="M1391" r:id="rId116" xr:uid="{6BDA6792-1223-42FE-B8C1-F69DE99C21D9}"/>
    <hyperlink ref="M1367" r:id="rId117" xr:uid="{4827CDBD-64AF-4EE2-A8E7-34B1DCB71A34}"/>
    <hyperlink ref="M1363" r:id="rId118" xr:uid="{B2498E18-0730-4E9A-AA6A-88C30231578C}"/>
    <hyperlink ref="M1361" r:id="rId119" xr:uid="{9B5EEAA8-9EAE-452E-B053-CB7F22D986ED}"/>
    <hyperlink ref="M1359" r:id="rId120" xr:uid="{00C2EB0F-580F-4B9D-9CDF-D00B3C5FA1B3}"/>
    <hyperlink ref="M1352" r:id="rId121" xr:uid="{096A016E-6588-4298-BBD7-A3306E7F6DA5}"/>
    <hyperlink ref="M1349" r:id="rId122" xr:uid="{CCD23E30-C5C7-483F-AF9D-1579DE017324}"/>
    <hyperlink ref="M1344" r:id="rId123" xr:uid="{ECB8DC1F-9373-4386-94E7-77AB03C1E5F7}"/>
    <hyperlink ref="M1342" r:id="rId124" xr:uid="{85F4C005-DC3C-45A1-916C-6A74EC4E8B9B}"/>
    <hyperlink ref="M1339" r:id="rId125" xr:uid="{0288AB19-08DC-4A08-83ED-DCF74F6D0383}"/>
    <hyperlink ref="M1336" r:id="rId126" xr:uid="{C6ECC54E-64C6-4C00-A8E2-606CAF6F2A59}"/>
    <hyperlink ref="M1333" r:id="rId127" xr:uid="{E257BA43-83E0-4540-97FC-196A09A84A36}"/>
    <hyperlink ref="M1330" r:id="rId128" xr:uid="{F8D7D108-50A3-4E6E-A0E2-9335ABF8DDF5}"/>
    <hyperlink ref="M1328" r:id="rId129" xr:uid="{567EF103-3905-4985-BC04-4810DAD38E5D}"/>
    <hyperlink ref="M1321" r:id="rId130" xr:uid="{3B3BB70B-851F-4479-99E2-A6FD28787D3B}"/>
    <hyperlink ref="M1318" r:id="rId131" xr:uid="{C13DEC07-37B7-4812-AD25-9CFE6ABC77F6}"/>
    <hyperlink ref="M1315" r:id="rId132" xr:uid="{439ED7C9-DF28-4E50-A108-76DD593AD1B5}"/>
    <hyperlink ref="M1307" r:id="rId133" xr:uid="{B2C2DB6F-5E3F-45BA-A71C-976AA9B684F9}"/>
    <hyperlink ref="M1299" r:id="rId134" xr:uid="{6F0EFFCC-A12D-4E5B-8E76-F6E3B13EEF26}"/>
    <hyperlink ref="M1297" r:id="rId135" xr:uid="{79B595F9-CD3C-4B1E-9D4A-4DB9ED2DB5E9}"/>
    <hyperlink ref="M1284" r:id="rId136" xr:uid="{994B1D3B-E9CE-4372-AE2B-00AA0CB89BEA}"/>
    <hyperlink ref="M1280" r:id="rId137" xr:uid="{0201A648-A6B0-47A3-AFFC-A23BD82E4971}"/>
    <hyperlink ref="M1276" r:id="rId138" xr:uid="{71176079-16C0-48FD-A793-5C941CC4DD9C}"/>
    <hyperlink ref="M1278" r:id="rId139" xr:uid="{31859C07-0E76-4F5D-8E90-F9D928D27E95}"/>
    <hyperlink ref="M1277" r:id="rId140" xr:uid="{C41DDD4D-CC18-487B-B09D-65F8308D6D2B}"/>
    <hyperlink ref="M1275" r:id="rId141" xr:uid="{9D05E7DF-0205-46BF-BA0B-775208F6A8B2}"/>
    <hyperlink ref="M1274" r:id="rId142" xr:uid="{C733A64E-71AC-4A4A-AE8B-B7F5E79F904A}"/>
    <hyperlink ref="M1273" r:id="rId143" xr:uid="{6389D27F-412C-4176-8634-895CDCF3DC5A}"/>
    <hyperlink ref="M1269" r:id="rId144" xr:uid="{30BB3F0F-C2EF-497C-B25B-6E546EB63A0D}"/>
    <hyperlink ref="M1183" r:id="rId145" xr:uid="{322E258C-537A-4DB9-80C3-4E17D8899697}"/>
    <hyperlink ref="M1236" r:id="rId146" xr:uid="{A421454C-2CAB-418C-9D91-5A206E2ACF90}"/>
    <hyperlink ref="M1232" r:id="rId147" xr:uid="{88B8795E-19E9-476F-96AD-1C33AEDB752D}"/>
    <hyperlink ref="M1229" r:id="rId148" xr:uid="{DCC06252-6019-4EA0-BB2E-2B9843A14496}"/>
    <hyperlink ref="M1215" r:id="rId149" xr:uid="{9690D339-A4DA-4B5C-B545-5509EB6A45A0}"/>
    <hyperlink ref="M1209" r:id="rId150" xr:uid="{209A9CE1-4EEC-413B-ABFD-F44FCE6904DD}"/>
    <hyperlink ref="M1204" r:id="rId151" xr:uid="{0DE35F44-5596-4EBA-A4BB-90C0BD72ED83}"/>
    <hyperlink ref="M1177" r:id="rId152" xr:uid="{EB3AA3F8-D0F6-42E1-89E5-D7E749652458}"/>
    <hyperlink ref="M1175" r:id="rId153" xr:uid="{8A65E876-160F-457E-A2C4-B1B5FBE46F04}"/>
    <hyperlink ref="M1173" r:id="rId154" xr:uid="{95EA768B-3AC9-4DDC-A80B-6D6CB7FF8A0C}"/>
    <hyperlink ref="M1168" r:id="rId155" xr:uid="{5CB47D6B-9796-4DD7-ACAB-D4582BBBE070}"/>
    <hyperlink ref="M1156" r:id="rId156" xr:uid="{4FDE079C-048B-4B2C-888A-D853CE2AE1CD}"/>
    <hyperlink ref="M1128" r:id="rId157" xr:uid="{9EAA81DE-1DD0-4E9C-B5DD-9D493953C507}"/>
    <hyperlink ref="M1123" r:id="rId158" xr:uid="{8D86EA32-3F49-4FD1-905B-88C12B857710}"/>
    <hyperlink ref="M1121" r:id="rId159" xr:uid="{D40B3900-EA5A-4819-A083-A5AF9DCDD7E7}"/>
    <hyperlink ref="M1111" r:id="rId160" xr:uid="{6A86678B-C958-4391-B622-0CC25050204B}"/>
    <hyperlink ref="M1105" r:id="rId161" xr:uid="{94A4D255-01F7-4B93-BCB4-70D650E0ADE8}"/>
    <hyperlink ref="M1104" r:id="rId162" xr:uid="{EA41C631-EE1F-4D6A-975B-EEB41F008739}"/>
    <hyperlink ref="M1102" r:id="rId163" xr:uid="{3C7394B1-34F2-4D03-86C6-F5918C8CE44D}"/>
    <hyperlink ref="M1100" r:id="rId164" xr:uid="{6C2B66DA-9ED3-4838-9739-000252DD6AA5}"/>
    <hyperlink ref="M1099" r:id="rId165" xr:uid="{718BB603-3C65-422B-B409-D70FC484F928}"/>
    <hyperlink ref="M1091" r:id="rId166" xr:uid="{9D9C2703-EE58-45AC-939A-A007182D48E2}"/>
    <hyperlink ref="M1088" r:id="rId167" xr:uid="{8859F3D0-03BC-4744-8EC8-9AE7899DB2D4}"/>
    <hyperlink ref="M1085" r:id="rId168" xr:uid="{5750677A-A711-43DB-9A9A-5ED95292BFF6}"/>
    <hyperlink ref="M1084" r:id="rId169" xr:uid="{64EC7E2D-5A34-4C72-B67E-66E7D363A056}"/>
    <hyperlink ref="M1083" r:id="rId170" xr:uid="{18E2523A-60B6-4958-856A-5BDA069F68D2}"/>
    <hyperlink ref="M1080" r:id="rId171" xr:uid="{7893B9CC-A466-4EDA-8369-9BB4BF5A9E33}"/>
    <hyperlink ref="M1079" r:id="rId172" xr:uid="{1A735314-056A-46BB-B9E1-B863FFE0539E}"/>
    <hyperlink ref="M1075" r:id="rId173" xr:uid="{7FF98622-F383-48FF-B7B7-F18D3D34D3B7}"/>
    <hyperlink ref="M1072" r:id="rId174" xr:uid="{68255230-8E35-4EF0-AFFF-AEDB62B59F81}"/>
    <hyperlink ref="M1070" r:id="rId175" xr:uid="{4B573A86-77FB-4F08-8EAD-7329C0AD2C6F}"/>
    <hyperlink ref="M1069" r:id="rId176" xr:uid="{75ED1AD4-F27D-4681-ACD0-E5EB25B6EBE7}"/>
    <hyperlink ref="M1067" r:id="rId177" xr:uid="{967CE1E3-9091-4855-97C5-9CB899F5A444}"/>
    <hyperlink ref="M1062" r:id="rId178" xr:uid="{DDFE09C9-5F33-4119-9E3C-738EA833AB22}"/>
    <hyperlink ref="M1061" r:id="rId179" xr:uid="{F2BFE14B-8CDF-44C6-9095-50E23E01E37B}"/>
    <hyperlink ref="M1060" r:id="rId180" xr:uid="{95E3E43D-5AB0-42AF-AA5C-2AA626681AF3}"/>
    <hyperlink ref="M1059" r:id="rId181" xr:uid="{E00BD2A3-308D-4BC1-9AC2-C052E220AB1A}"/>
    <hyperlink ref="M1058" r:id="rId182" xr:uid="{673E9C93-82B0-4F8E-B96F-56E5B2DD1422}"/>
    <hyperlink ref="M1057" r:id="rId183" xr:uid="{74C9CA11-1521-4E02-A855-3825900A604D}"/>
    <hyperlink ref="M1056" r:id="rId184" xr:uid="{33774C1D-BAB4-4107-90AA-045C29BD22EC}"/>
    <hyperlink ref="M1055" r:id="rId185" xr:uid="{C438F89E-F8EA-4097-86AC-C83160EA373F}"/>
    <hyperlink ref="M1054" r:id="rId186" xr:uid="{6D6598BE-D565-4DE4-A833-75DAC55B4D81}"/>
    <hyperlink ref="M1053" r:id="rId187" xr:uid="{24E08313-CFC5-4036-ABD2-E3BF99F53E39}"/>
    <hyperlink ref="M522" r:id="rId188" xr:uid="{E9A28D4F-B51B-4DC6-AB86-9F217AA53816}"/>
    <hyperlink ref="M1052" r:id="rId189" xr:uid="{097A195F-4CFC-44D0-AAB6-7B768E27BCF4}"/>
    <hyperlink ref="M1051" r:id="rId190" xr:uid="{A21279E4-1C6D-4A3A-8C59-8ED5574BE711}"/>
    <hyperlink ref="M1050" r:id="rId191" xr:uid="{66F6BD18-5A65-49F1-8EC5-BA4EBA9825BE}"/>
    <hyperlink ref="M1049" r:id="rId192" xr:uid="{07909122-CD6B-4B1B-A663-8F60BD73D7C7}"/>
    <hyperlink ref="M1048" r:id="rId193" xr:uid="{630CE7E3-E1AA-4A38-9FA6-AF7865084EFF}"/>
    <hyperlink ref="M1047" r:id="rId194" xr:uid="{8D8209F2-F4BE-4257-9703-58A184AF954F}"/>
    <hyperlink ref="M1045" r:id="rId195" xr:uid="{6F4FB143-954E-464E-A440-DC61C38F9E46}"/>
    <hyperlink ref="M1043" r:id="rId196" xr:uid="{D69AFC44-F18E-422C-923E-0490C4FFEC50}"/>
    <hyperlink ref="M1041" r:id="rId197" xr:uid="{B2259117-AA15-4875-A700-525182D45E23}"/>
    <hyperlink ref="M1038" r:id="rId198" xr:uid="{044E6474-80CE-4763-BDCE-91C062574757}"/>
    <hyperlink ref="M1036" r:id="rId199" xr:uid="{6FC037AC-4F36-4A96-B4CF-89664324F6A9}"/>
    <hyperlink ref="M1034" r:id="rId200" xr:uid="{9223798E-75D0-4DF8-847C-AB75EC9A5189}"/>
    <hyperlink ref="M1031" r:id="rId201" xr:uid="{BFF53206-7E3A-4A2B-A53E-D452C9CDFD6D}"/>
    <hyperlink ref="M1028" r:id="rId202" xr:uid="{2C908A47-A0C9-42C9-BFF6-849B7F2718A7}"/>
    <hyperlink ref="M1025" r:id="rId203" xr:uid="{2C713B89-23C6-47B0-A9E8-5A672E4383FD}"/>
    <hyperlink ref="M1023" r:id="rId204" xr:uid="{22FB5709-8335-4B79-B548-8B1E5CF4D85A}"/>
    <hyperlink ref="M1021" r:id="rId205" xr:uid="{897B4C5D-2C47-4D84-9103-2E361DBECB5C}"/>
    <hyperlink ref="M1019" r:id="rId206" xr:uid="{13D98E1F-D493-4D76-8078-681A4C8C43DD}"/>
    <hyperlink ref="M1017" r:id="rId207" xr:uid="{0FE4FC5A-96FC-45F5-BE52-DDEA705426D3}"/>
    <hyperlink ref="M1014" r:id="rId208" xr:uid="{14845EF2-6FB1-4AD8-90DD-BE8B767E7635}"/>
    <hyperlink ref="M1011" r:id="rId209" xr:uid="{898CAD7A-5682-4057-8080-6CD2300A1C32}"/>
    <hyperlink ref="M1008" r:id="rId210" xr:uid="{1FD2F671-DF68-41FB-9640-5C2CF9677D15}"/>
    <hyperlink ref="M1005" r:id="rId211" xr:uid="{29581697-374B-44D0-BE60-D4D44F085CF2}"/>
    <hyperlink ref="M1002" r:id="rId212" xr:uid="{5CB5361D-3127-4603-B4CC-CE6D7E81CFF3}"/>
    <hyperlink ref="M999" r:id="rId213" xr:uid="{CB353056-3B73-4966-B824-D279A0328EB2}"/>
    <hyperlink ref="M996" r:id="rId214" xr:uid="{3EC1DCC9-77CE-4B13-88F4-DDF03E4CAFF5}"/>
    <hyperlink ref="M994" r:id="rId215" xr:uid="{6BB63584-75F1-4C64-9CB1-557C8D6370BD}"/>
    <hyperlink ref="M991" r:id="rId216" xr:uid="{96EE501F-1A80-4EDB-BE6F-4B9B8B40CA84}"/>
    <hyperlink ref="M988" r:id="rId217" xr:uid="{020DEA29-E0EB-4F8C-894E-43F3592921F6}"/>
    <hyperlink ref="M985" r:id="rId218" xr:uid="{2D6F6278-25C1-46CF-AE87-9D8C31D047C3}"/>
    <hyperlink ref="M983" r:id="rId219" xr:uid="{E1BD0D25-4B2A-4EF5-9B44-FE755257254C}"/>
    <hyperlink ref="M980" r:id="rId220" xr:uid="{DB913DAB-F722-4C98-B572-A0B6CE9FEEA6}"/>
    <hyperlink ref="M978" r:id="rId221" xr:uid="{77A108A4-55E3-4C0B-B63C-35D241977201}"/>
    <hyperlink ref="M976" r:id="rId222" xr:uid="{1F1D72DB-5D37-4CD2-9483-D0996029BED8}"/>
    <hyperlink ref="M973" r:id="rId223" xr:uid="{586EFE2D-EC45-4C12-A1FE-6090749E3EC3}"/>
    <hyperlink ref="M970" r:id="rId224" xr:uid="{6A2B1AF0-2B63-4313-A34D-1541323D2623}"/>
    <hyperlink ref="M967" r:id="rId225" xr:uid="{932BC4C2-D79D-4A13-BE00-2460C819D17D}"/>
    <hyperlink ref="M965" r:id="rId226" xr:uid="{F47A4BEE-17F3-41B8-BCCF-2FBFA190CEA3}"/>
    <hyperlink ref="M963" r:id="rId227" xr:uid="{9564B82D-98DF-492E-A46A-018A8FEF3AF1}"/>
    <hyperlink ref="M960" r:id="rId228" xr:uid="{39FB6638-DED7-48A3-8037-7055396ADE07}"/>
    <hyperlink ref="M957" r:id="rId229" xr:uid="{AF091F6D-31FE-43FA-B5BA-FD672B9833BF}"/>
    <hyperlink ref="M955" r:id="rId230" xr:uid="{84D5A86B-1900-468B-B915-5CE9B0E0B27F}"/>
    <hyperlink ref="M952" r:id="rId231" xr:uid="{C98BA3CE-662B-4F69-8FBF-8EFDE28C4944}"/>
    <hyperlink ref="M951" r:id="rId232" xr:uid="{6227EBD7-D7B4-4361-B253-86D9A2A80B97}"/>
    <hyperlink ref="M950" r:id="rId233" xr:uid="{7EBBF191-5DD0-4B59-8187-2B7893FAC904}"/>
    <hyperlink ref="M949" r:id="rId234" xr:uid="{400D28D4-3D2D-4286-9CC9-DC6B544A33E5}"/>
    <hyperlink ref="M948" r:id="rId235" xr:uid="{E57E6560-B6FD-43E0-B0E1-780F0D235A18}"/>
    <hyperlink ref="M945" r:id="rId236" xr:uid="{D57B94B0-8AFF-46BA-A10B-FD4F98C110AD}"/>
    <hyperlink ref="M942" r:id="rId237" xr:uid="{795E6B14-322E-49CC-BE02-FA1D14100CD7}"/>
    <hyperlink ref="M941" r:id="rId238" xr:uid="{9F6C40B0-93BA-4CA0-B597-AE455CC02594}"/>
    <hyperlink ref="M938" r:id="rId239" xr:uid="{73A8FCFB-A9A7-477F-A2EB-690005EBCCDF}"/>
    <hyperlink ref="M937" r:id="rId240" xr:uid="{C2ED5150-B41F-411F-A264-815FD6CBB0A9}"/>
    <hyperlink ref="M936" r:id="rId241" xr:uid="{1C660DD8-7F31-4411-B4BE-BB5430EC1EE8}"/>
    <hyperlink ref="M935" r:id="rId242" xr:uid="{6685E309-D2D6-4686-8847-A713478F3EAF}"/>
    <hyperlink ref="M933" r:id="rId243" xr:uid="{400C4689-1DAA-439C-8B40-7AF2174EA5AB}"/>
    <hyperlink ref="M932" r:id="rId244" xr:uid="{FB9D4545-F7CD-47D6-8CF8-7033260D2D02}"/>
    <hyperlink ref="M929" r:id="rId245" xr:uid="{B959D8C5-2C53-4283-9EB4-B8C6AE4CEB15}"/>
    <hyperlink ref="M928" r:id="rId246" xr:uid="{BF45B3F6-E5AA-4F92-BBB4-194886FE69DE}"/>
    <hyperlink ref="M927" r:id="rId247" xr:uid="{CF743D4E-7F2A-42A9-8418-FDF21DB0A313}"/>
    <hyperlink ref="M926" r:id="rId248" xr:uid="{8E7B8C3F-DF15-4D1F-B402-DB2496D8BAD4}"/>
    <hyperlink ref="M924" r:id="rId249" xr:uid="{290673C5-9E73-4A4D-BE4F-C501E6ED9D4E}"/>
    <hyperlink ref="M923" r:id="rId250" xr:uid="{D458D3AD-D066-48ED-92DF-00EE2107731A}"/>
    <hyperlink ref="M922" r:id="rId251" xr:uid="{6E96FE8E-011E-4C3B-9709-F61F4C6DE4AC}"/>
    <hyperlink ref="M920" r:id="rId252" xr:uid="{9354DCD5-4D94-41A2-B04A-4185413369B6}"/>
    <hyperlink ref="M918" r:id="rId253" xr:uid="{01562571-B40C-48F7-9630-77B0216C2FA5}"/>
    <hyperlink ref="M916" r:id="rId254" xr:uid="{2CCC43FE-16BB-4C0F-B14E-838348CC1C85}"/>
    <hyperlink ref="M914" r:id="rId255" xr:uid="{C254F088-5F45-449A-B161-FDB0F1D61E6C}"/>
    <hyperlink ref="M912" r:id="rId256" xr:uid="{93ADC4FF-469F-4C85-9B22-DFB156F3673C}"/>
    <hyperlink ref="M910" r:id="rId257" xr:uid="{1A0D4C14-57A4-4F43-8846-92CC5FD5CFE6}"/>
    <hyperlink ref="M908" r:id="rId258" xr:uid="{CF85AD00-2642-461E-B898-719C54603DBC}"/>
    <hyperlink ref="M905" r:id="rId259" xr:uid="{89D21B0E-E539-41C9-912F-5030818126EB}"/>
    <hyperlink ref="M902" r:id="rId260" xr:uid="{F43DDF25-52DB-409A-84E1-4E04405B7A21}"/>
    <hyperlink ref="M900" r:id="rId261" xr:uid="{29BFE36A-CE3D-4EC2-8CC4-526E72504C3E}"/>
    <hyperlink ref="M897" r:id="rId262" xr:uid="{F93B7ABB-6624-4758-8433-3F99129AA19A}"/>
    <hyperlink ref="M894" r:id="rId263" xr:uid="{ABAD92D0-A2FB-46D8-A779-676F08DA9C6D}"/>
    <hyperlink ref="M891" r:id="rId264" xr:uid="{5F2FFDE8-417A-410B-9F00-8834CC16355C}"/>
    <hyperlink ref="M889" r:id="rId265" xr:uid="{21E0AA29-9EB8-43DD-9589-4253046CB9FC}"/>
    <hyperlink ref="M887" r:id="rId266" xr:uid="{B067D3AB-D8F8-4C94-BEDD-828CA242AC44}"/>
    <hyperlink ref="M885" r:id="rId267" xr:uid="{FEA77DA3-A6EC-4905-8C0C-1CE2D7A541BB}"/>
    <hyperlink ref="M882" r:id="rId268" xr:uid="{03A8B18B-7990-4995-89E1-B33D4650E5A2}"/>
    <hyperlink ref="M880" r:id="rId269" xr:uid="{21269034-1CF1-4284-B22D-0E1867FC6A81}"/>
    <hyperlink ref="M878" r:id="rId270" xr:uid="{CD5E1607-1017-49D8-8FCD-7F02FF3CA2C8}"/>
    <hyperlink ref="M875" r:id="rId271" xr:uid="{00CEDD13-6D66-40C3-B41A-09CA05792E9D}"/>
    <hyperlink ref="M872" r:id="rId272" xr:uid="{9400A54B-1D14-4F79-9AE2-DAA693A551BA}"/>
    <hyperlink ref="M869" r:id="rId273" xr:uid="{94B20C80-8832-4412-A854-6152DD7DEDAE}"/>
    <hyperlink ref="M867" r:id="rId274" xr:uid="{52757EE9-96FB-4C64-BEF9-B830EC35DEFB}"/>
    <hyperlink ref="M865" r:id="rId275" xr:uid="{9C95E94F-5CE6-4687-80D9-DB2DAEBF9FB9}"/>
    <hyperlink ref="M862" r:id="rId276" xr:uid="{3374928B-275E-4118-830F-F1976D8A1867}"/>
    <hyperlink ref="M860" r:id="rId277" xr:uid="{C70B1EA7-8282-485D-A9FA-F1AEAE540114}"/>
    <hyperlink ref="M857" r:id="rId278" xr:uid="{0A153B66-360A-4BCA-AFC4-119321BAE1C0}"/>
    <hyperlink ref="M854" r:id="rId279" xr:uid="{B13C2829-B8C6-4137-A722-0C26FB65A2B2}"/>
    <hyperlink ref="M851" r:id="rId280" xr:uid="{F5156298-FED0-45DB-96C9-A7FDA3E04EE8}"/>
    <hyperlink ref="M849" r:id="rId281" xr:uid="{BDB500A2-B304-4345-BF6C-C49CEEBA43B3}"/>
    <hyperlink ref="M848" r:id="rId282" xr:uid="{98FE2CC4-54AE-424D-8F7A-AFC2B7A2847E}"/>
    <hyperlink ref="M846" r:id="rId283" xr:uid="{5040FF29-766D-4A58-AAB8-C7CA2F59F94F}"/>
    <hyperlink ref="M845" r:id="rId284" xr:uid="{7DC2AA58-0139-4FC4-AB97-CCF29E08D4ED}"/>
    <hyperlink ref="M843" r:id="rId285" xr:uid="{59C02421-3A31-45D6-903A-BDBB2D9638F4}"/>
    <hyperlink ref="M840" r:id="rId286" xr:uid="{F06393CD-6F99-4B23-8D1F-D87142DFE431}"/>
    <hyperlink ref="M838" r:id="rId287" xr:uid="{845962F8-45D5-4507-9833-5C5F23BD7C5C}"/>
    <hyperlink ref="M836" r:id="rId288" xr:uid="{B759F1B3-6D1F-40DE-BA35-A0B17BCBEFBE}"/>
    <hyperlink ref="M835" r:id="rId289" xr:uid="{0890FEDB-67BA-4A44-A40A-3CC153C76147}"/>
    <hyperlink ref="M834" r:id="rId290" xr:uid="{C71A3CE7-3092-4F0C-9473-F7CAB45FF3E2}"/>
    <hyperlink ref="M833" r:id="rId291" xr:uid="{133A6E43-3EE6-4F4C-85B9-AF4BC1306760}"/>
    <hyperlink ref="M832" r:id="rId292" xr:uid="{A9937F17-1BC9-4B33-92E7-7EB8D0F52D51}"/>
    <hyperlink ref="M831" r:id="rId293" xr:uid="{B59F4489-5BE4-480D-A2BE-521ED7AC7F69}"/>
    <hyperlink ref="M830" r:id="rId294" xr:uid="{E3E09CA4-3E18-40B7-8F75-34ABA86D3FD8}"/>
    <hyperlink ref="M829" r:id="rId295" xr:uid="{0934B0FE-9044-493C-B094-7CF698D33005}"/>
    <hyperlink ref="M827" r:id="rId296" xr:uid="{F6073B24-6A7F-4A80-9632-4AF2F2E130A1}"/>
    <hyperlink ref="M826" r:id="rId297" xr:uid="{35203568-655E-405A-BC3E-16F7ADD9C8C4}"/>
    <hyperlink ref="M825" r:id="rId298" xr:uid="{02707E4F-B14E-41F4-93CC-CE412BFC01DB}"/>
    <hyperlink ref="M823" r:id="rId299" xr:uid="{6F4EDC2B-BCAB-4E69-935C-55C95EB91CB4}"/>
    <hyperlink ref="M822" r:id="rId300" xr:uid="{D51874BC-2C02-4C72-9248-B0936CE18E1D}"/>
    <hyperlink ref="M821" r:id="rId301" xr:uid="{BBDE0328-7721-4C03-91CC-9D21A897E134}"/>
    <hyperlink ref="M818" r:id="rId302" xr:uid="{A64C4A20-4AB2-4715-AAA6-8E4AF9F81616}"/>
    <hyperlink ref="M816" r:id="rId303" xr:uid="{4FB677FE-C288-4323-AF31-4F3DE9029B7F}"/>
    <hyperlink ref="M814" r:id="rId304" xr:uid="{0B2FCD2E-2DEF-4FAC-9F54-936C4B3AA9A2}"/>
    <hyperlink ref="M812" r:id="rId305" xr:uid="{6E05F078-F208-4225-856D-DC490E09B332}"/>
    <hyperlink ref="M809" r:id="rId306" xr:uid="{C05F573C-4041-42C0-995D-E0A1A067A70B}"/>
    <hyperlink ref="M807" r:id="rId307" xr:uid="{407D29A0-3E15-47C0-B4E5-52036231DDBB}"/>
    <hyperlink ref="M804" r:id="rId308" xr:uid="{F77AA24B-CFDF-4FBB-8B0D-242716C065E0}"/>
    <hyperlink ref="M803" r:id="rId309" xr:uid="{A684BECE-C2D7-4417-9CE1-32513A616FA1}"/>
    <hyperlink ref="M802" r:id="rId310" xr:uid="{71B4A6FE-8A64-4B9E-A5F8-F7C0FE5517ED}"/>
    <hyperlink ref="M800" r:id="rId311" xr:uid="{453EB7C0-9F9A-4EFC-AD51-6851BE044466}"/>
    <hyperlink ref="M799" r:id="rId312" xr:uid="{EA5921E9-1AA5-4DF6-A19C-C23134D74E10}"/>
    <hyperlink ref="M797" r:id="rId313" xr:uid="{64153884-9F30-464A-BD5E-E012ABA42FBE}"/>
    <hyperlink ref="M794" r:id="rId314" xr:uid="{CC282B9E-86AC-43EF-B9EB-281543848355}"/>
    <hyperlink ref="M792" r:id="rId315" xr:uid="{D7F6593E-1F6B-488D-B05B-80E2D5612000}"/>
    <hyperlink ref="M789" r:id="rId316" xr:uid="{1590E079-361C-4471-97D6-00B98059EC15}"/>
    <hyperlink ref="M786" r:id="rId317" xr:uid="{17712271-546A-4CEB-A8F8-EFD019C3444B}"/>
    <hyperlink ref="M784" r:id="rId318" xr:uid="{C62C1474-794C-4B70-99F5-5BC75B4819CC}"/>
    <hyperlink ref="M781" r:id="rId319" xr:uid="{4A69F48A-50C0-4221-812A-DEDD13905A1C}"/>
    <hyperlink ref="M778" r:id="rId320" xr:uid="{D2569C8F-9020-4BCE-BFCA-AEEA1C03F470}"/>
    <hyperlink ref="M775" r:id="rId321" xr:uid="{EC8D6BAE-F804-48AA-9874-BDC0B1F4F824}"/>
    <hyperlink ref="M774" r:id="rId322" xr:uid="{83779E47-72B8-41A2-AB85-C54E914C3530}"/>
    <hyperlink ref="M773" r:id="rId323" xr:uid="{52EEB579-310F-48FA-871D-432C809C1FE5}"/>
    <hyperlink ref="M771" r:id="rId324" xr:uid="{3B561985-9D03-4789-8DA7-9098EAFF9A0B}"/>
    <hyperlink ref="M770" r:id="rId325" xr:uid="{A1D0C936-B88E-4FCA-AC6A-CA479158054F}"/>
    <hyperlink ref="M769" r:id="rId326" xr:uid="{0BDF3766-D6A5-498E-9604-706DA3D866A6}"/>
    <hyperlink ref="M768" r:id="rId327" xr:uid="{F756A007-8538-4EBA-81D9-FEF7F9070BB9}"/>
    <hyperlink ref="M767" r:id="rId328" xr:uid="{2A04E12F-27C5-480D-8C82-395006B266CE}"/>
    <hyperlink ref="M766" r:id="rId329" xr:uid="{80728EFE-B632-4131-96FE-B7A73358F551}"/>
    <hyperlink ref="M765" r:id="rId330" xr:uid="{7641F462-1047-4372-8F6E-0F40D39085F0}"/>
    <hyperlink ref="M764" r:id="rId331" xr:uid="{A7CA5A31-9E1F-4147-A20B-8A0F5D84DAEC}"/>
    <hyperlink ref="M763" r:id="rId332" xr:uid="{86AE8E99-5F2C-4F1F-8CC1-0C1EBD83751F}"/>
    <hyperlink ref="M762" r:id="rId333" xr:uid="{AA82DAB0-8F50-4068-9E0A-727B5FC24357}"/>
    <hyperlink ref="M761" r:id="rId334" xr:uid="{67B2CF45-4D7C-4373-BA51-75D2A2B4A6DA}"/>
    <hyperlink ref="M760" r:id="rId335" xr:uid="{0FBA8BA4-2A47-4CC2-9EC1-01DA28F41D8C}"/>
    <hyperlink ref="M759" r:id="rId336" xr:uid="{91D25D21-96C7-4D29-BAAA-3CFD2C70583C}"/>
    <hyperlink ref="M758" r:id="rId337" xr:uid="{6C4A5A0A-2C0C-41A4-8064-231DFC600776}"/>
    <hyperlink ref="M756" r:id="rId338" xr:uid="{491C6353-FA7B-449E-AB03-2C421ED2F091}"/>
    <hyperlink ref="M754" r:id="rId339" xr:uid="{DD124504-9C0C-4C67-B46F-88F36492483E}"/>
    <hyperlink ref="M751" r:id="rId340" xr:uid="{6091A5C5-4640-4873-8D3F-B8A2262E3044}"/>
    <hyperlink ref="M748" r:id="rId341" xr:uid="{65A26C0D-5F88-41F8-809D-ED5D7CB60F87}"/>
    <hyperlink ref="M746" r:id="rId342" xr:uid="{23E557ED-18B7-4A38-9DC1-0382EE1FC140}"/>
    <hyperlink ref="M744" r:id="rId343" xr:uid="{EC0842F7-0D9D-4FC8-9A6C-FED1D987B901}"/>
    <hyperlink ref="M741" r:id="rId344" xr:uid="{3D0ADE13-A159-4DDC-AC5D-637456A666DE}"/>
    <hyperlink ref="M739" r:id="rId345" xr:uid="{253FEDDC-C693-48EB-AC93-F314D69B94DC}"/>
    <hyperlink ref="M737" r:id="rId346" xr:uid="{6A6DC6E8-DED2-4196-A103-A8122D88FF8A}"/>
    <hyperlink ref="M732" r:id="rId347" xr:uid="{1C82EB18-8C55-4CC8-8A3B-8BDBF4F67329}"/>
    <hyperlink ref="M729" r:id="rId348" xr:uid="{D8215C55-3E1E-49F4-9258-96C638550C26}"/>
    <hyperlink ref="M727" r:id="rId349" xr:uid="{9B968427-CEFB-4B4B-8911-4F7F658E4BC5}"/>
    <hyperlink ref="M725" r:id="rId350" xr:uid="{15643005-A07A-416A-B4EE-E675A087D0FB}"/>
    <hyperlink ref="M722" r:id="rId351" xr:uid="{A5CEA976-EB0D-4642-B7C2-B5949CD3917B}"/>
    <hyperlink ref="M720" r:id="rId352" xr:uid="{05DE98BC-BB29-4899-8CDB-45415538A764}"/>
    <hyperlink ref="M718" r:id="rId353" xr:uid="{3FEFF50D-606F-4618-B81A-A49E7EAA0350}"/>
    <hyperlink ref="M716" r:id="rId354" xr:uid="{E3E12EBF-119A-4310-8D42-FD5714FA8391}"/>
    <hyperlink ref="M714" r:id="rId355" xr:uid="{403F4D17-976D-4C42-9151-265C3525F3CA}"/>
    <hyperlink ref="M712" r:id="rId356" xr:uid="{FB5924CF-1C94-48DB-8022-E6E1CBAE164D}"/>
    <hyperlink ref="M709" r:id="rId357" xr:uid="{0B7F5C42-BE28-488B-A019-D64018441612}"/>
    <hyperlink ref="M707" r:id="rId358" xr:uid="{3CB02F6B-F455-4F48-9940-3BFEE2580BF7}"/>
    <hyperlink ref="M704" r:id="rId359" xr:uid="{F8BF53B2-10F6-4BB0-B5EC-59C2537BBB86}"/>
    <hyperlink ref="M701" r:id="rId360" xr:uid="{3FEE8077-0209-4A81-91E3-CF412F51874F}"/>
    <hyperlink ref="M699" r:id="rId361" xr:uid="{54C598E8-0CA0-4046-B280-8E1E6E99712D}"/>
    <hyperlink ref="M697" r:id="rId362" xr:uid="{FC4ACF70-7071-43D6-823F-0911794CA990}"/>
    <hyperlink ref="M696" r:id="rId363" xr:uid="{38095758-0A4B-436F-ADE2-D6FD8DF55F36}"/>
    <hyperlink ref="M695" r:id="rId364" xr:uid="{D7AF33E9-C80F-4A67-8468-6BC3E596BE02}"/>
    <hyperlink ref="M694" r:id="rId365" xr:uid="{6CF36060-F7F6-4ED8-990F-FFF42398761E}"/>
    <hyperlink ref="M693" r:id="rId366" xr:uid="{A98B781F-3C07-441E-AB0D-3DF40B52D57F}"/>
    <hyperlink ref="M691" r:id="rId367" xr:uid="{406DE65F-E0BD-4044-85F7-4C6C9D0281AB}"/>
    <hyperlink ref="M689" r:id="rId368" xr:uid="{4DA91986-682A-4A72-A338-48FAD0DAE6C8}"/>
    <hyperlink ref="M686" r:id="rId369" xr:uid="{4D6A640B-250B-4FB2-80F8-830992CEF1CD}"/>
    <hyperlink ref="M683" r:id="rId370" xr:uid="{2AF4D6B0-8D2F-48BF-BBC5-75A5180E3966}"/>
    <hyperlink ref="M682" r:id="rId371" xr:uid="{EDD424B9-D5D8-4BF1-A69F-1B9279D51DFD}"/>
    <hyperlink ref="M681" r:id="rId372" xr:uid="{6C55E372-87F7-4A9D-9201-9F9642304275}"/>
    <hyperlink ref="M680" r:id="rId373" xr:uid="{154FD016-AA4D-435A-A5D0-0FA5ACD8FB11}"/>
    <hyperlink ref="M679" r:id="rId374" xr:uid="{155C9630-5919-49F4-BB90-CDF7F826ADF0}"/>
    <hyperlink ref="M678" r:id="rId375" xr:uid="{14C91513-05E4-4B6D-BD5D-AA581E4B08DA}"/>
    <hyperlink ref="M677" r:id="rId376" xr:uid="{ACCC8304-E4D9-462E-BB62-B33C1E8BC42E}"/>
    <hyperlink ref="M676" r:id="rId377" xr:uid="{C274ACCC-C1D4-4D2F-945C-E66FA100F0C9}"/>
    <hyperlink ref="M673" r:id="rId378" xr:uid="{B5CD4980-4C48-4BEA-A760-26888241EC06}"/>
    <hyperlink ref="M672" r:id="rId379" xr:uid="{5F50384F-C6A2-440A-B1FE-0E9115E29941}"/>
    <hyperlink ref="M670" r:id="rId380" xr:uid="{65B6980A-B1B4-4B49-8ED2-00434B9FF22B}"/>
    <hyperlink ref="M669" r:id="rId381" xr:uid="{385E55A1-FC0B-44A0-9185-202856F8DBE5}"/>
    <hyperlink ref="M668" r:id="rId382" xr:uid="{83CE24CC-05E5-4537-87FE-A7D6B87420CF}"/>
    <hyperlink ref="M667" r:id="rId383" xr:uid="{535B8788-2AA0-46F4-B490-A84A9C3C1B8E}"/>
    <hyperlink ref="M665" r:id="rId384" xr:uid="{1FEF8622-EB20-4D09-A86F-D34ABA342893}"/>
    <hyperlink ref="M664" r:id="rId385" xr:uid="{0D908CC5-66B8-432C-9B80-AE7CC9824F2E}"/>
    <hyperlink ref="M663" r:id="rId386" xr:uid="{B0332366-393E-417D-8377-806D0FE32B66}"/>
    <hyperlink ref="M662" r:id="rId387" xr:uid="{08F34426-0BD5-4F80-92AE-8EB3530E5778}"/>
    <hyperlink ref="M661" r:id="rId388" xr:uid="{F0A7F973-6066-4BD4-A137-54E94CE923A8}"/>
    <hyperlink ref="M660" r:id="rId389" xr:uid="{8A81D178-2BEB-4085-B184-8DDE2A191B2A}"/>
    <hyperlink ref="M659" r:id="rId390" xr:uid="{44CE08BF-7764-48AC-A1EB-DF811E3F8082}"/>
    <hyperlink ref="M658" r:id="rId391" xr:uid="{AB16610E-ACDE-4BA9-AC03-73F48AD8169F}"/>
    <hyperlink ref="M657" r:id="rId392" xr:uid="{A2B22759-EE70-4D4D-9806-0A71807BA322}"/>
    <hyperlink ref="M656" r:id="rId393" xr:uid="{C411DA85-1A36-4450-A9F0-4A0D309D951E}"/>
    <hyperlink ref="M655" r:id="rId394" xr:uid="{EE411D42-D715-4648-B942-2998ACF7E938}"/>
    <hyperlink ref="M654" r:id="rId395" xr:uid="{DECD4CF7-E8DE-49C2-80FB-D522CE887CEF}"/>
    <hyperlink ref="M653" r:id="rId396" xr:uid="{DA9EBB89-14E4-4C7C-875B-7463FDB10CF7}"/>
    <hyperlink ref="M652" r:id="rId397" xr:uid="{3526A77E-BB30-4B76-89C9-5062C1F46B9F}"/>
    <hyperlink ref="M651" r:id="rId398" xr:uid="{7F672AED-C104-4D04-B1B7-A0ACD51F5998}"/>
    <hyperlink ref="M648" r:id="rId399" xr:uid="{878070C4-C951-4E14-A035-E50A26D9AF54}"/>
    <hyperlink ref="M647" r:id="rId400" xr:uid="{29C303D6-F808-44AD-9496-B3A1A90F7D6B}"/>
    <hyperlink ref="M646" r:id="rId401" xr:uid="{87341335-3BD4-4BC6-ACE5-078BEE0595C9}"/>
    <hyperlink ref="M645" r:id="rId402" xr:uid="{E84ADE12-104E-4114-A7B5-13A1D5D9D3C5}"/>
    <hyperlink ref="M644" r:id="rId403" xr:uid="{37BC788B-C025-40D2-ABE4-9CBBF9E90570}"/>
    <hyperlink ref="M643" r:id="rId404" xr:uid="{B2EA3845-704A-4105-B885-955FE6DD076C}"/>
    <hyperlink ref="M507" r:id="rId405" xr:uid="{8AC978A3-7A9A-4204-8378-824FED8BA884}"/>
    <hyperlink ref="M642" r:id="rId406" xr:uid="{2A0D99B0-58E1-48D5-9F2C-638325AB21FF}"/>
    <hyperlink ref="M640" r:id="rId407" xr:uid="{470C56D6-87ED-43D9-BED7-140C05F864ED}"/>
    <hyperlink ref="M639" r:id="rId408" xr:uid="{0E8A3CF0-C2DE-4B71-A0E2-116E69A890F9}"/>
    <hyperlink ref="M636" r:id="rId409" xr:uid="{5AF9E2F3-95BC-4DC2-AC98-7B6F976AA944}"/>
    <hyperlink ref="M615" r:id="rId410" xr:uid="{BCC797C8-5A1B-43A6-9FEE-CE60C3E83271}"/>
    <hyperlink ref="M613" r:id="rId411" xr:uid="{312A5818-EEA0-4B25-A3E9-0A6ED73D9EFB}"/>
    <hyperlink ref="M611" r:id="rId412" xr:uid="{99412827-6D22-450B-8FBF-F74A4618EFBB}"/>
    <hyperlink ref="M609" r:id="rId413" xr:uid="{F38DCB42-8DC8-49FE-BBFF-1B9BF9A7FC30}"/>
    <hyperlink ref="M607" r:id="rId414" xr:uid="{8312B853-D912-4DCF-B59B-EF317C216EC7}"/>
    <hyperlink ref="M606" r:id="rId415" xr:uid="{77309A7B-06CC-468A-8611-0732E352E68D}"/>
    <hyperlink ref="M605" r:id="rId416" xr:uid="{153104C6-4ECD-45BF-A1D3-CD0619AEE08B}"/>
    <hyperlink ref="M602" r:id="rId417" xr:uid="{4BF67BC7-C4A6-41FA-BF3D-09B21B7EF08E}"/>
    <hyperlink ref="M601" r:id="rId418" xr:uid="{3B876C28-5083-42D5-B146-18A8D112DA08}"/>
    <hyperlink ref="M600" r:id="rId419" xr:uid="{27CD59BA-84F6-410B-82C6-E6FEB7ACEB82}"/>
    <hyperlink ref="M599" r:id="rId420" xr:uid="{B4A5730E-3225-458D-B26A-A75E2DA01D75}"/>
    <hyperlink ref="M596" r:id="rId421" xr:uid="{C899C39E-C071-4458-96BA-3A0B96E04E16}"/>
    <hyperlink ref="M595" r:id="rId422" xr:uid="{3B7C42C1-6085-4E8B-A248-AF722D42C478}"/>
    <hyperlink ref="M594" r:id="rId423" xr:uid="{5480E265-4E8F-4EC2-8885-37BC03789E8C}"/>
    <hyperlink ref="M593" r:id="rId424" xr:uid="{640EC318-4209-4788-9183-DD8450C72A0F}"/>
    <hyperlink ref="M590" r:id="rId425" xr:uid="{1BF2AACF-D18F-4AE7-85EC-104E747A9B18}"/>
    <hyperlink ref="M589" r:id="rId426" xr:uid="{2FD52640-3B11-43D5-B295-3C371AF55D96}"/>
    <hyperlink ref="M588" r:id="rId427" xr:uid="{D0868B05-EF02-4E3A-9C31-B348B31DD989}"/>
    <hyperlink ref="M586" r:id="rId428" xr:uid="{FEE27807-DEF2-43CD-A291-90176FA429E3}"/>
    <hyperlink ref="M584" r:id="rId429" xr:uid="{BAFCF3EA-94AA-4F4E-9DB3-65F20F77DBC3}"/>
    <hyperlink ref="M583" r:id="rId430" xr:uid="{EB039CAF-554F-4233-B100-F280077B2EB1}"/>
    <hyperlink ref="M582" r:id="rId431" xr:uid="{BDCA164F-E30E-4327-86AC-247EBE089E30}"/>
    <hyperlink ref="M581" r:id="rId432" xr:uid="{C511D8A4-79B9-4B58-9F70-E0651764D3FA}"/>
    <hyperlink ref="M580" r:id="rId433" xr:uid="{660B8648-2985-481E-BFA9-74128701FDA2}"/>
    <hyperlink ref="M578" r:id="rId434" xr:uid="{C236BDD6-F7E9-456D-B7FB-2218B6004600}"/>
    <hyperlink ref="M577" r:id="rId435" xr:uid="{734075CC-4B92-4CB6-A6FF-AF5912588BEA}"/>
    <hyperlink ref="M576" r:id="rId436" xr:uid="{38DA85C9-75A5-40F3-A269-8683CF5DFD8B}"/>
    <hyperlink ref="M574" r:id="rId437" xr:uid="{4D8C355A-C4C2-493A-AA92-6ED2E804BBC2}"/>
    <hyperlink ref="M571" r:id="rId438" xr:uid="{F37D8219-635F-4B31-B9A3-13C96899E39D}"/>
    <hyperlink ref="M568" r:id="rId439" xr:uid="{272964C8-8012-480A-A1DF-EBBBF8DC5249}"/>
    <hyperlink ref="M566" r:id="rId440" xr:uid="{BBCDD989-59BD-42C8-A408-4457B86ACFB5}"/>
    <hyperlink ref="M562" r:id="rId441" xr:uid="{70AB0166-B345-480D-BA8C-2F22DD7D4E83}"/>
    <hyperlink ref="M558" r:id="rId442" xr:uid="{0492F132-0C59-4FB5-B389-4155051401B2}"/>
    <hyperlink ref="M557" r:id="rId443" xr:uid="{F653ED55-DA35-4A4E-9828-3CE7F30FE649}"/>
    <hyperlink ref="M556" r:id="rId444" xr:uid="{F52FB3D9-BB76-4548-B805-4AE3805BAFE7}"/>
    <hyperlink ref="M555" r:id="rId445" xr:uid="{462C1420-F3FF-4436-A554-123BB3E685E6}"/>
    <hyperlink ref="M554" r:id="rId446" xr:uid="{73B01EF9-29A6-4CF9-B770-D76552DD6381}"/>
    <hyperlink ref="M553" r:id="rId447" xr:uid="{0C391146-9FDB-41E1-9EDC-1745C54BE86A}"/>
    <hyperlink ref="M552" r:id="rId448" xr:uid="{4E09168A-38BF-492E-B37A-493968224E7C}"/>
    <hyperlink ref="M551" r:id="rId449" xr:uid="{926C5C65-CBA8-48FF-BA1C-57056953B61D}"/>
    <hyperlink ref="M550" r:id="rId450" xr:uid="{4AB8949E-3C52-44AD-80AA-1AA9A162AF31}"/>
    <hyperlink ref="M549" r:id="rId451" xr:uid="{BE74FDFC-984D-45C7-B192-341649A96276}"/>
    <hyperlink ref="M548" r:id="rId452" xr:uid="{87762290-ACCE-4264-88EE-A7F9BDD0790A}"/>
    <hyperlink ref="M547" r:id="rId453" xr:uid="{2E70DB77-9A2A-4C69-9ADF-9A92D4330272}"/>
    <hyperlink ref="M546" r:id="rId454" xr:uid="{5EE7A999-DA4F-4D5D-BCBD-B8327764E11F}"/>
    <hyperlink ref="M544" r:id="rId455" xr:uid="{1506402C-8601-4FB4-84E2-4643FD6F58B3}"/>
    <hyperlink ref="M542" r:id="rId456" xr:uid="{E5C48C21-362B-44F6-86EC-B57189CD7EE0}"/>
    <hyperlink ref="M540" r:id="rId457" xr:uid="{EDCD163D-94F9-44A4-85C0-E5AC26AF0D01}"/>
    <hyperlink ref="M539" r:id="rId458" xr:uid="{98C1BFBF-4189-47AF-8A5D-3F8565A6EC91}"/>
    <hyperlink ref="M537" r:id="rId459" xr:uid="{641B0394-3BA5-4741-B584-5B3C6CA259A1}"/>
    <hyperlink ref="M535" r:id="rId460" xr:uid="{679DDBDD-F016-4B9D-AB3C-AA36ED1F7D56}"/>
    <hyperlink ref="M534" r:id="rId461" xr:uid="{8BD2411E-35CE-47E7-9BE7-F6CB594CBA47}"/>
    <hyperlink ref="M533" r:id="rId462" xr:uid="{5658C725-4337-47A2-B57F-73278450709E}"/>
    <hyperlink ref="M532" r:id="rId463" xr:uid="{15B639F3-E86E-4DE8-A0F1-24347DC83FF4}"/>
    <hyperlink ref="M531" r:id="rId464" xr:uid="{E1543494-C0DF-4199-AC30-BD014DBC24D3}"/>
    <hyperlink ref="M530" r:id="rId465" xr:uid="{E4A55024-891E-468F-9C5D-E99DF98C1401}"/>
    <hyperlink ref="M528" r:id="rId466" xr:uid="{3B07DC68-BC96-495E-AA65-BC4D01008F1A}"/>
    <hyperlink ref="M527" r:id="rId467" xr:uid="{23AA8B42-3AA8-4BED-9E03-A18DC34C5CCF}"/>
    <hyperlink ref="M524" r:id="rId468" xr:uid="{2EBC3323-1F20-4732-B4F3-9E1101CFC028}"/>
    <hyperlink ref="M521" r:id="rId469" xr:uid="{082EDB61-8DFE-43C3-9B94-4904FC1C7C56}"/>
    <hyperlink ref="M519" r:id="rId470" xr:uid="{9F23CE66-0D1A-4EAD-87B8-514301DB9861}"/>
    <hyperlink ref="M513" r:id="rId471" xr:uid="{FC8041BF-8A94-44C6-95BF-63A5747A4B25}"/>
    <hyperlink ref="M511" r:id="rId472" xr:uid="{0DCE2FAF-585F-4961-A661-DD27B8092445}"/>
    <hyperlink ref="M510" r:id="rId473" xr:uid="{7FC59920-2EA0-43A1-BC99-758248D4464B}"/>
    <hyperlink ref="M508" r:id="rId474" xr:uid="{69627E18-E1BF-4D6C-9BF8-B9C3C297A16B}"/>
    <hyperlink ref="M506" r:id="rId475" xr:uid="{16C08806-6882-4972-AF23-FB1D402B5D05}"/>
    <hyperlink ref="M505" r:id="rId476" xr:uid="{50993166-AD68-49F9-87CE-EB97C14E8F30}"/>
    <hyperlink ref="M504" r:id="rId477" xr:uid="{0ACF17F9-B6C1-4E28-9FBE-738E9CFAE358}"/>
    <hyperlink ref="M503" r:id="rId478" xr:uid="{EE09D283-5E05-4443-8BF3-383E5E52A237}"/>
    <hyperlink ref="M502" r:id="rId479" xr:uid="{2D0FAF2A-4183-4474-B407-D88BFF463953}"/>
    <hyperlink ref="M501" r:id="rId480" xr:uid="{B870BD60-6091-459D-86CA-E767A054D234}"/>
    <hyperlink ref="M500" r:id="rId481" xr:uid="{74FC64E7-49AB-4A93-B838-8FB0663FB43C}"/>
    <hyperlink ref="M499" r:id="rId482" xr:uid="{1F64641B-B35B-4D49-95C8-E314AA746D4C}"/>
    <hyperlink ref="M498" r:id="rId483" xr:uid="{240ED4D8-8ACF-4401-A85E-1A0F2B8E063C}"/>
    <hyperlink ref="M497" r:id="rId484" xr:uid="{7F36884F-37D7-4495-A75F-CE3DAC83BB31}"/>
    <hyperlink ref="M496" r:id="rId485" xr:uid="{592AC05F-59F7-4624-A225-E6E2B2B787AC}"/>
    <hyperlink ref="M495" r:id="rId486" xr:uid="{738707A2-6127-4F4D-98DE-EA0C908D8133}"/>
    <hyperlink ref="M494" r:id="rId487" xr:uid="{78665EAA-DB5E-4DCE-8782-C96A5E70184B}"/>
    <hyperlink ref="M493" r:id="rId488" xr:uid="{5F5616D0-6679-4DCD-BA93-D1F47EDA68B6}"/>
    <hyperlink ref="M492" r:id="rId489" xr:uid="{F51999C7-B161-45B8-8935-B3F05022D4D9}"/>
    <hyperlink ref="M490" r:id="rId490" xr:uid="{AB0E2626-AC12-4505-BFAF-9D62CC86EA64}"/>
    <hyperlink ref="M489" r:id="rId491" xr:uid="{F4D8ED11-5517-45D9-A0DD-2F04BCE5C1E7}"/>
    <hyperlink ref="M487" r:id="rId492" xr:uid="{65A80A1C-E870-4828-B474-0F219436025D}"/>
    <hyperlink ref="M485" r:id="rId493" xr:uid="{33088356-6B86-4AB7-9011-93280DE609BE}"/>
    <hyperlink ref="M484" r:id="rId494" xr:uid="{76F71B75-A15D-4A44-98ED-038181132267}"/>
    <hyperlink ref="M483" r:id="rId495" xr:uid="{39A9931B-363D-47D8-AEED-281A0D767BA6}"/>
    <hyperlink ref="M482" r:id="rId496" xr:uid="{B55A88F4-AA42-4521-8FEC-D6059DCD036B}"/>
    <hyperlink ref="M481" r:id="rId497" xr:uid="{0B085A75-E0C8-47BF-B436-0BF559BA8324}"/>
    <hyperlink ref="M480" r:id="rId498" xr:uid="{95A76B35-2730-49C1-A630-A7E07D225317}"/>
    <hyperlink ref="M479" r:id="rId499" xr:uid="{837ACEC0-C81E-4D95-9A80-75BB0D0CAB6D}"/>
    <hyperlink ref="M478" r:id="rId500" xr:uid="{B0ED4858-5F7C-4196-AB8C-F307111B6B79}"/>
    <hyperlink ref="M477" r:id="rId501" xr:uid="{A5F5CC11-F1AD-4ECE-B7B2-C88FCF0D9EC3}"/>
    <hyperlink ref="M476" r:id="rId502" xr:uid="{2BC17BEB-40E1-48BB-9214-864A5748EFA9}"/>
    <hyperlink ref="M473" r:id="rId503" xr:uid="{0A4FD90D-B8BE-41A9-B508-8C1003EE1948}"/>
    <hyperlink ref="M469" r:id="rId504" xr:uid="{B840D837-1E22-497F-B0E7-CF02D4679298}"/>
    <hyperlink ref="M468" r:id="rId505" xr:uid="{E608C4D8-CB45-49C0-B111-7F2B7FC11F0A}"/>
    <hyperlink ref="M467" r:id="rId506" xr:uid="{B9D18573-C257-428C-BA2D-F992C8F9978F}"/>
    <hyperlink ref="M466" r:id="rId507" xr:uid="{B20AE081-72C1-4374-A36F-535EF78F00EE}"/>
    <hyperlink ref="M458" r:id="rId508" xr:uid="{688BAC60-C092-4316-8AC8-FFAFD2085380}"/>
    <hyperlink ref="M462" r:id="rId509" xr:uid="{5D9881FF-C631-4358-9F50-44FC127E0919}"/>
    <hyperlink ref="M461" r:id="rId510" xr:uid="{36369D31-22DB-4CE4-80F9-10D10B4D4B66}"/>
    <hyperlink ref="M460" r:id="rId511" xr:uid="{53EA67A0-29C0-4B52-B2C1-22F2CC124655}"/>
    <hyperlink ref="M457" r:id="rId512" xr:uid="{6AC1AE05-B5B2-458B-B866-F7C2196ACF01}"/>
    <hyperlink ref="M456" r:id="rId513" xr:uid="{C44E1B28-55F6-431F-BECD-B87556FFFB37}"/>
    <hyperlink ref="M453" r:id="rId514" xr:uid="{EEC5C58E-59AD-43FB-A8F4-F62861AFD7B4}"/>
    <hyperlink ref="M452" r:id="rId515" xr:uid="{CC0F338B-07C7-47E7-BE36-62EBAE8204EA}"/>
    <hyperlink ref="M450" r:id="rId516" xr:uid="{C9A29BA3-FF7A-446D-A6BF-218FF3541749}"/>
    <hyperlink ref="M449" r:id="rId517" xr:uid="{D6594765-AA9F-411A-A33E-7A9A5436A5F3}"/>
    <hyperlink ref="M447" r:id="rId518" xr:uid="{1CFF93BC-8FCC-4F23-9D6A-34BC0791D5CB}"/>
    <hyperlink ref="M446" r:id="rId519" xr:uid="{192D3F05-E125-4ED7-A6B6-C64B212BADE8}"/>
    <hyperlink ref="M445" r:id="rId520" xr:uid="{A4AE2D70-14A1-45B0-898D-F7954B5BDD06}"/>
    <hyperlink ref="M444" r:id="rId521" xr:uid="{701408A5-3B1E-4507-8800-4BB6612B1727}"/>
    <hyperlink ref="M443" r:id="rId522" xr:uid="{F24ECDA7-B9F6-4EB2-B2EB-670F26305093}"/>
    <hyperlink ref="M440" r:id="rId523" xr:uid="{7EF3CB34-C9B7-480A-B4AA-F360FB1D9419}"/>
    <hyperlink ref="M439" r:id="rId524" xr:uid="{4F84C675-D445-41F8-8157-69E38CDABC80}"/>
    <hyperlink ref="M438" r:id="rId525" xr:uid="{375E6ED7-9DB2-4254-839C-CC3CFEB31487}"/>
    <hyperlink ref="M437" r:id="rId526" xr:uid="{0D7004F8-2292-44D0-9EBD-70C6C487E79D}"/>
    <hyperlink ref="M436" r:id="rId527" xr:uid="{956D123D-0714-4873-8F16-271AAA1BC9CB}"/>
    <hyperlink ref="M435" r:id="rId528" xr:uid="{77F44058-E34F-4C79-B181-CE09436091C3}"/>
    <hyperlink ref="M434" r:id="rId529" xr:uid="{0B3DF2BC-BF37-4C00-82D8-03903D14B149}"/>
    <hyperlink ref="M433" r:id="rId530" xr:uid="{82D607C9-E8BD-43F7-A88E-7AF7A02AD519}"/>
    <hyperlink ref="M432" r:id="rId531" xr:uid="{86836367-D38D-4193-85EA-13E64B20FD34}"/>
    <hyperlink ref="M431" r:id="rId532" xr:uid="{2527C063-F761-4D8F-96BB-E25EEBC7BF26}"/>
    <hyperlink ref="M430" r:id="rId533" xr:uid="{EA47EF97-62DB-496C-9B98-6F8BC026DE29}"/>
    <hyperlink ref="M429" r:id="rId534" xr:uid="{81E6B53B-461B-4C41-8A1E-215F92F9A798}"/>
    <hyperlink ref="M428" r:id="rId535" xr:uid="{A7622F1C-228C-466D-9A2F-AFC29CFC0FF3}"/>
    <hyperlink ref="M427" r:id="rId536" xr:uid="{91DCB1BA-C96A-433C-B184-5A7733870066}"/>
    <hyperlink ref="M426" r:id="rId537" xr:uid="{7B717E20-12D3-4F2D-B52A-52A597CF4317}"/>
    <hyperlink ref="M423" r:id="rId538" xr:uid="{44751B11-1384-43A2-BC41-DCA93BF1964D}"/>
    <hyperlink ref="M422" r:id="rId539" xr:uid="{5F3F0A40-CFA1-46BE-A7F7-8C9D9071BB33}"/>
    <hyperlink ref="M421" r:id="rId540" xr:uid="{7CD3FD7F-B8CA-496E-B74F-EC7F250DDF70}"/>
    <hyperlink ref="M420" r:id="rId541" xr:uid="{1FEB0278-69AE-4920-8FEB-E301B7B9BC74}"/>
    <hyperlink ref="M419" r:id="rId542" xr:uid="{2633B8F4-7846-45FA-AFB2-8699913882C1}"/>
    <hyperlink ref="M418" r:id="rId543" xr:uid="{7B8C055C-77A5-4A74-AD83-359B46A27421}"/>
    <hyperlink ref="M417" r:id="rId544" xr:uid="{BF166263-92AC-4F86-9EC8-E3EEB9D48C91}"/>
    <hyperlink ref="M416" r:id="rId545" xr:uid="{4BC0BA11-2827-453B-84AE-9D499486BEDC}"/>
    <hyperlink ref="M415" r:id="rId546" xr:uid="{5D14D6F2-940A-470F-960C-5B5B5264D855}"/>
    <hyperlink ref="M414" r:id="rId547" xr:uid="{ED4CAF41-6C04-42A2-9790-3EFDFC9B14C5}"/>
    <hyperlink ref="M413" r:id="rId548" xr:uid="{5DD064A1-9939-4E31-9BF1-3B802CB28D70}"/>
    <hyperlink ref="M410" r:id="rId549" xr:uid="{C57BBCA1-57EA-42F2-802C-191D0FCEA78F}"/>
    <hyperlink ref="M409" r:id="rId550" xr:uid="{5594ECC4-6A25-4218-B463-98BCA93EF6B3}"/>
    <hyperlink ref="M408" r:id="rId551" xr:uid="{5FA39A1B-E6BE-4CC7-9224-A41B3A8F489C}"/>
    <hyperlink ref="M407" r:id="rId552" xr:uid="{CEFB83D3-40B8-4373-8DA2-EB5F01CEF9A6}"/>
    <hyperlink ref="M406" r:id="rId553" xr:uid="{C60EA4C4-797D-433A-AC4C-F0D4251F01B5}"/>
    <hyperlink ref="M403" r:id="rId554" xr:uid="{D9CA3E8C-650B-411E-9704-9821D4F47441}"/>
    <hyperlink ref="M402" r:id="rId555" xr:uid="{01F57D77-6809-4BC3-B1EF-D39EB9B9E9FB}"/>
    <hyperlink ref="M400" r:id="rId556" xr:uid="{217700F9-04E6-47CB-946D-7D86E69BC628}"/>
    <hyperlink ref="M397" r:id="rId557" xr:uid="{B91B0B3A-0754-4D45-A13C-AAEC1E5129AF}"/>
    <hyperlink ref="M395" r:id="rId558" xr:uid="{B4D492AF-2E44-4AFF-B864-320AA587FA40}"/>
    <hyperlink ref="M391" r:id="rId559" xr:uid="{69236DC9-75AD-4570-AA46-7B25726053D7}"/>
    <hyperlink ref="M390" r:id="rId560" xr:uid="{ECED3375-1548-444A-8937-20E586009F3B}"/>
    <hyperlink ref="M389" r:id="rId561" xr:uid="{AC7B233C-B499-4B94-B544-BC8503F89D14}"/>
    <hyperlink ref="M387" r:id="rId562" xr:uid="{88F29ADD-51F1-4040-B2B3-7BE17E555EFC}"/>
    <hyperlink ref="M386" r:id="rId563" xr:uid="{F4151A01-74B8-4CAA-B42D-F63EAF4961D7}"/>
    <hyperlink ref="M385" r:id="rId564" xr:uid="{164FDFCC-96FD-426D-86A3-289B36D9FC29}"/>
    <hyperlink ref="M384" r:id="rId565" xr:uid="{FCAD3277-9109-49A1-BE26-33A313A01264}"/>
    <hyperlink ref="M382" r:id="rId566" xr:uid="{D3C05997-364C-4397-9F95-1BF66E61435A}"/>
    <hyperlink ref="M381" r:id="rId567" xr:uid="{216B8EC0-E044-4B46-B828-EBC33B1EEBE4}"/>
    <hyperlink ref="M380" r:id="rId568" xr:uid="{A5CEFCFF-6F46-477E-99E1-2C19050FF654}"/>
    <hyperlink ref="M379" r:id="rId569" xr:uid="{F8637183-5A92-406E-9005-F332BABFC476}"/>
    <hyperlink ref="M378" r:id="rId570" xr:uid="{5E29DE60-E13B-4AD6-9D70-C4928B6BA7B7}"/>
    <hyperlink ref="M377" r:id="rId571" xr:uid="{9AD20055-C649-405E-B600-03E516985633}"/>
    <hyperlink ref="M375" r:id="rId572" xr:uid="{B4F1C751-8B4B-41C6-9DFE-559F6FAB7784}"/>
    <hyperlink ref="M374" r:id="rId573" xr:uid="{E16D35A5-78B9-4795-B041-6196D20316C1}"/>
    <hyperlink ref="M371" r:id="rId574" xr:uid="{59ABE8B7-B5D9-4DED-ACFB-620F95898C26}"/>
    <hyperlink ref="M370" r:id="rId575" xr:uid="{62F9B522-E933-4B41-8E01-A8E4C3F8C53E}"/>
    <hyperlink ref="M369" r:id="rId576" xr:uid="{7DFFB803-68C3-4E4D-A1C9-6473C0D4F862}"/>
    <hyperlink ref="M367" r:id="rId577" xr:uid="{F29EFB1B-556F-4151-BDA2-5CED2517F463}"/>
    <hyperlink ref="M366" r:id="rId578" xr:uid="{17AE2BDB-7DD7-40ED-8436-72EA102EA880}"/>
    <hyperlink ref="M365" r:id="rId579" xr:uid="{67CF07C1-ACBD-434C-BFC9-F6A54511D37E}"/>
    <hyperlink ref="M364" r:id="rId580" xr:uid="{AF6C5A71-1CC9-48D9-AE5B-6A2D7EF29528}"/>
    <hyperlink ref="M362" r:id="rId581" xr:uid="{3C1AAE01-7540-4C95-900C-FA76B5AEF2D6}"/>
    <hyperlink ref="M361" r:id="rId582" xr:uid="{4E2914BC-20D7-41FF-94CE-8F5ACA089640}"/>
    <hyperlink ref="M360" r:id="rId583" xr:uid="{9D754C3A-3A4E-480E-BCA1-B450A6E142C1}"/>
    <hyperlink ref="M359" r:id="rId584" xr:uid="{BC0FE021-871D-49D7-AE0B-845E959638CA}"/>
    <hyperlink ref="M356" r:id="rId585" xr:uid="{666F58F9-6399-45E3-9A13-EDB7B5EFCFCE}"/>
    <hyperlink ref="M354" r:id="rId586" xr:uid="{24600FC4-3DAF-42C0-958C-26E6EC84373B}"/>
    <hyperlink ref="M352" r:id="rId587" xr:uid="{FF2219D0-AAE7-4289-B9F8-CBED9A9B903D}"/>
    <hyperlink ref="M350" r:id="rId588" xr:uid="{AE2CF5E7-ADD4-451B-A2AC-1005050B0D90}"/>
    <hyperlink ref="M349" r:id="rId589" xr:uid="{BD798C02-969F-405D-9D65-A0EBC5BA035D}"/>
    <hyperlink ref="M348" r:id="rId590" xr:uid="{391812DA-0B42-46D0-963D-B5FF1F005347}"/>
    <hyperlink ref="M347" r:id="rId591" xr:uid="{0C95E4D5-E8B2-4C13-A340-2CF8A4C7C1C0}"/>
    <hyperlink ref="M346" r:id="rId592" xr:uid="{4E9FAC76-8054-4C8F-A299-20ED1F569425}"/>
    <hyperlink ref="M344" r:id="rId593" xr:uid="{6065ABB3-4060-4954-A5ED-DEAF3C58A947}"/>
    <hyperlink ref="M343" r:id="rId594" xr:uid="{301DDDDF-D81A-4D7A-9408-DFD747FFC927}"/>
    <hyperlink ref="M341" r:id="rId595" xr:uid="{201E106E-C616-4B8E-9E23-EEC150E91C09}"/>
    <hyperlink ref="M340" r:id="rId596" xr:uid="{88488CAD-292B-4F8D-BC0D-D81B787D2B37}"/>
    <hyperlink ref="M338" r:id="rId597" xr:uid="{4BA6EBBA-6517-4F6B-A212-ACA116491238}"/>
    <hyperlink ref="M336" r:id="rId598" xr:uid="{6227DA1A-3D79-4CFA-9C2A-1A1D99C918B1}"/>
    <hyperlink ref="M335" r:id="rId599" xr:uid="{65DF2940-7BFE-456B-AA4D-3DE35B6E2E24}"/>
    <hyperlink ref="M331" r:id="rId600" xr:uid="{44D4D598-4814-4318-8A0C-56DD0F918A20}"/>
    <hyperlink ref="M330" r:id="rId601" xr:uid="{8DFF3E44-F1E2-4AA6-9223-5866C65DADFC}"/>
    <hyperlink ref="M328" r:id="rId602" xr:uid="{FEFABEA9-3AC2-4D72-B414-2C308DE96DFE}"/>
    <hyperlink ref="M327" r:id="rId603" xr:uid="{456A096E-334F-4BC4-9C7F-A670BC4D1ADF}"/>
    <hyperlink ref="M325" r:id="rId604" xr:uid="{248CD446-A19D-4966-AA18-C900CC9C440B}"/>
    <hyperlink ref="M324" r:id="rId605" xr:uid="{51F2823A-FC8C-4969-9EB7-4449F341EE5A}"/>
    <hyperlink ref="M323" r:id="rId606" xr:uid="{8D2AC070-81B1-4565-8A49-DEC68382EF57}"/>
    <hyperlink ref="M321" r:id="rId607" xr:uid="{EBFB8D31-9B48-4FDD-91CA-ED832041D27E}"/>
    <hyperlink ref="M317" r:id="rId608" xr:uid="{ED9B94B1-8C49-4F3A-B1D7-1672302E0AC3}"/>
    <hyperlink ref="M315" r:id="rId609" xr:uid="{059ED0A9-BD1C-4A2F-A1D5-FDA6D9C35063}"/>
    <hyperlink ref="M306" r:id="rId610" xr:uid="{07F6D95C-8444-448D-85C7-16C233CA6282}"/>
    <hyperlink ref="M305" r:id="rId611" xr:uid="{A4A76587-5D11-4957-A429-B6310A74DA97}"/>
    <hyperlink ref="M303" r:id="rId612" xr:uid="{3A646F70-890C-432D-B4E8-F9921DE53979}"/>
    <hyperlink ref="M301" r:id="rId613" xr:uid="{8416FA2B-F525-4992-8779-73987E972DCB}"/>
    <hyperlink ref="M299" r:id="rId614" xr:uid="{6601D0CF-7F66-4F54-9D6B-3632A0B6BBC0}"/>
    <hyperlink ref="M297" r:id="rId615" xr:uid="{86CB8701-9104-46EB-98D3-43151B2DF762}"/>
    <hyperlink ref="M294" r:id="rId616" xr:uid="{8FF981E1-A632-4904-B0D2-9F70853E4D82}"/>
    <hyperlink ref="M292" r:id="rId617" xr:uid="{D50712D5-BEF0-4CA7-9F4E-E6D32D5AFE29}"/>
    <hyperlink ref="M290" r:id="rId618" xr:uid="{DA002617-AFC2-440B-914C-4B274C866FE3}"/>
    <hyperlink ref="M283" r:id="rId619" xr:uid="{89999B0F-4657-4AFF-AF4A-D22B3CF7AE3C}"/>
    <hyperlink ref="M282" r:id="rId620" xr:uid="{BCE97DF8-6E1E-4708-B93E-41E105C67DD2}"/>
    <hyperlink ref="M280" r:id="rId621" xr:uid="{54238F25-389A-4663-88A9-AF7815B1443D}"/>
    <hyperlink ref="M278" r:id="rId622" xr:uid="{429F5D0F-651B-4B75-A14A-06784E831831}"/>
    <hyperlink ref="M277" r:id="rId623" xr:uid="{D6067E2E-1BE1-4708-B83B-676526A6708E}"/>
    <hyperlink ref="M276" r:id="rId624" xr:uid="{7769F6A4-582E-4E4D-B56A-8D3D3CEC2F64}"/>
    <hyperlink ref="M274" r:id="rId625" xr:uid="{6176CA1F-31B2-428D-BE3D-40BC53298B98}"/>
    <hyperlink ref="M270" r:id="rId626" xr:uid="{8F0D95A9-7ACC-4909-8ED8-BF4046EBF372}"/>
    <hyperlink ref="M267" r:id="rId627" xr:uid="{0887E6AD-3FCD-4D70-BA2E-88C2C8144FDE}"/>
    <hyperlink ref="M266" r:id="rId628" xr:uid="{CF814EFE-F72B-4F7E-B254-B209B0166F31}"/>
    <hyperlink ref="M265" r:id="rId629" xr:uid="{06AB858A-22CC-4DB5-A78D-1EC77469E23D}"/>
    <hyperlink ref="M264" r:id="rId630" xr:uid="{49E3ACE0-C31C-4A7D-8D8E-D82E81DC4368}"/>
    <hyperlink ref="M262" r:id="rId631" xr:uid="{943FAB8E-69C8-418E-8678-B006A3EF11F2}"/>
    <hyperlink ref="M259" r:id="rId632" xr:uid="{254C5702-E911-4D42-99A2-131FE7503402}"/>
    <hyperlink ref="M258" r:id="rId633" xr:uid="{FCEE447A-8648-4AA8-A1E5-F108750388CE}"/>
    <hyperlink ref="M257" r:id="rId634" xr:uid="{B20F4037-BF66-45BF-88C3-0A8D5B58CDE2}"/>
    <hyperlink ref="M254" r:id="rId635" xr:uid="{8EA67631-E81D-42CD-9771-CC1D874669DB}"/>
    <hyperlink ref="M253" r:id="rId636" xr:uid="{84953B3A-3ABD-4340-9D85-A58E6C87671A}"/>
    <hyperlink ref="M252" r:id="rId637" xr:uid="{EDA636F1-F326-4017-8E63-4B28EF224292}"/>
    <hyperlink ref="M248" r:id="rId638" xr:uid="{C38E7A4F-9CD6-4404-B74C-F0D6E8E333CB}"/>
    <hyperlink ref="M247" r:id="rId639" xr:uid="{208E196D-2626-46B3-AF7C-9CA27144ED63}"/>
    <hyperlink ref="M244" r:id="rId640" xr:uid="{9C8A5766-A046-4AD3-AAD4-6CB0BB2481D3}"/>
    <hyperlink ref="M240" r:id="rId641" xr:uid="{D82D93B6-3771-4653-BE92-2DA6F47C8202}"/>
    <hyperlink ref="M238" r:id="rId642" xr:uid="{064796D3-A90F-499E-AA3E-87C4B30C9B5A}"/>
    <hyperlink ref="M236" r:id="rId643" xr:uid="{5E87321F-A521-4032-8F77-83B7A67685BE}"/>
    <hyperlink ref="M233" r:id="rId644" xr:uid="{3AC25C75-4EE7-41E0-956B-F0026F8A4542}"/>
    <hyperlink ref="M228" r:id="rId645" xr:uid="{A4C02E3A-0998-4804-B5CB-14836D1DC00C}"/>
    <hyperlink ref="M226" r:id="rId646" xr:uid="{E6009F1D-01A6-443F-9964-AD0B1FBFA6CB}"/>
    <hyperlink ref="M224" r:id="rId647" xr:uid="{9E8A3A05-6156-4DF7-8607-1CE3163DDDE9}"/>
    <hyperlink ref="M223" r:id="rId648" xr:uid="{25896CB4-F450-423C-9C84-6D68E5CDFAC5}"/>
    <hyperlink ref="M220" r:id="rId649" xr:uid="{A60DD920-10D1-4545-9789-2B8119527254}"/>
    <hyperlink ref="M218" r:id="rId650" xr:uid="{E74E8BA7-A974-458D-AAC1-DE8055276670}"/>
    <hyperlink ref="M217" r:id="rId651" xr:uid="{021E55F3-AE66-478E-AC1F-BF1C5944BC8D}"/>
    <hyperlink ref="M219" r:id="rId652" xr:uid="{854956AA-243C-42CD-89FC-F2A69284CA60}"/>
    <hyperlink ref="M215" r:id="rId653" xr:uid="{A450BA91-B141-4B88-810B-44587C9C4A6B}"/>
    <hyperlink ref="M209" r:id="rId654" xr:uid="{76290DB7-6EB4-45DF-8BB7-5AAD704315BB}"/>
    <hyperlink ref="M206" r:id="rId655" xr:uid="{67E17018-4BA2-4CF5-B0F9-86D2AD39584E}"/>
    <hyperlink ref="M200" r:id="rId656" xr:uid="{2CDC8700-0D5E-4456-B2C8-2056D6A68319}"/>
    <hyperlink ref="M199" r:id="rId657" xr:uid="{DC2B827C-4D1B-4D8E-8920-8AD4C2FD60A2}"/>
    <hyperlink ref="M196" r:id="rId658" xr:uid="{5BED98FE-FE15-4C8D-AAC3-4376808D6D53}"/>
    <hyperlink ref="M193" r:id="rId659" xr:uid="{0F1F30CF-365F-49DC-9437-8C615109D93B}"/>
    <hyperlink ref="M192" r:id="rId660" xr:uid="{12A571E7-0394-4784-BE91-B5583420E28F}"/>
    <hyperlink ref="M182" r:id="rId661" xr:uid="{FC761039-4E81-4646-95BB-CBF04E54D214}"/>
    <hyperlink ref="M176" r:id="rId662" xr:uid="{E512F486-801A-458F-AF7D-204D999328BC}"/>
    <hyperlink ref="M173" r:id="rId663" xr:uid="{05613F05-5746-455D-98FF-DCAED22D7352}"/>
    <hyperlink ref="M172" r:id="rId664" xr:uid="{613CD242-7332-4F1B-AF5F-C805289C6C3B}"/>
    <hyperlink ref="M170" r:id="rId665" xr:uid="{D85E1C7B-E734-4F2E-8148-4ED9025277A2}"/>
    <hyperlink ref="M168" r:id="rId666" xr:uid="{9A140F01-9E6B-49F1-8AB2-572DA6C19792}"/>
    <hyperlink ref="M166" r:id="rId667" xr:uid="{684C8317-ACB1-4561-B42D-E33A6AD822C7}"/>
    <hyperlink ref="M161" r:id="rId668" xr:uid="{E5B7B279-0242-4AC6-B1E1-7A2C688243FF}"/>
    <hyperlink ref="M158" r:id="rId669" xr:uid="{DE0C6758-1B5E-40E1-81C0-C391F1CC96AA}"/>
    <hyperlink ref="M148" r:id="rId670" xr:uid="{301CF99C-ADB9-49FF-843E-8CEA7709BFA7}"/>
    <hyperlink ref="M139" r:id="rId671" xr:uid="{A4396DC4-B87C-4D69-9AB5-67E00D14688A}"/>
    <hyperlink ref="M138" r:id="rId672" xr:uid="{37CCB288-A614-4BC7-B892-374236B4A856}"/>
    <hyperlink ref="M135" r:id="rId673" xr:uid="{1A7F0A2C-CCFA-4FA4-92E9-5D929F2E9D84}"/>
    <hyperlink ref="M134" r:id="rId674" xr:uid="{45C35BCA-502E-41C3-B45E-400A195B6C48}"/>
    <hyperlink ref="M133" r:id="rId675" xr:uid="{39B3D984-DDFD-4B7B-A25B-3385203417D8}"/>
    <hyperlink ref="M132" r:id="rId676" xr:uid="{F5D1AEC9-D07B-4C1B-8765-61CC0F2B6D22}"/>
    <hyperlink ref="M131" r:id="rId677" xr:uid="{583F84CA-212B-4179-A8EA-0B3B5354E332}"/>
    <hyperlink ref="M130" r:id="rId678" xr:uid="{B6666520-C4D0-4BB5-89AF-7E59A00B0921}"/>
    <hyperlink ref="M129" r:id="rId679" xr:uid="{ED0ED95F-E6D1-46D5-84D6-80214A7E9971}"/>
    <hyperlink ref="M128" r:id="rId680" xr:uid="{303F5D79-F761-47E8-AA03-213B47D34FBF}"/>
    <hyperlink ref="M127" r:id="rId681" xr:uid="{732E07F6-140A-49E7-96BC-10115892C2C3}"/>
    <hyperlink ref="M124" r:id="rId682" xr:uid="{741ED887-92BD-4810-8E31-987FC7666287}"/>
    <hyperlink ref="M122" r:id="rId683" xr:uid="{49598B77-AB19-403B-B262-2E69F8B087B0}"/>
    <hyperlink ref="M120" r:id="rId684" xr:uid="{2C3C3820-1DB7-48BB-B8F4-B5961D614F34}"/>
    <hyperlink ref="M119" r:id="rId685" xr:uid="{0DBD75A6-CD59-4ECA-A048-0107641B2757}"/>
    <hyperlink ref="M118" r:id="rId686" xr:uid="{475066B3-8D36-47F1-833C-ED090E41CF43}"/>
    <hyperlink ref="M113" r:id="rId687" xr:uid="{DB7AD00B-131B-40E4-87AA-5D86DB2707A4}"/>
    <hyperlink ref="M110" r:id="rId688" xr:uid="{51CE2200-3421-4240-9D2D-F793EEAA6DFC}"/>
    <hyperlink ref="M109" r:id="rId689" xr:uid="{3780B5B1-295E-408F-9D5F-93CE4CABA874}"/>
    <hyperlink ref="M107" r:id="rId690" xr:uid="{08E32697-C47C-4123-9920-91FD2FA58D9F}"/>
    <hyperlink ref="M103" r:id="rId691" xr:uid="{50A42DF9-7A6C-4612-97B5-183F0879D0E8}"/>
    <hyperlink ref="M102" r:id="rId692" xr:uid="{0B206B24-7C76-4E80-9031-09BCB658F233}"/>
    <hyperlink ref="M101" r:id="rId693" xr:uid="{2BC95274-3591-43B1-8689-E75E442EAE9E}"/>
    <hyperlink ref="M92" r:id="rId694" xr:uid="{EE17E379-6190-478F-9453-A43F1B3937A8}"/>
    <hyperlink ref="M90" r:id="rId695" xr:uid="{5C811DE8-5C74-4CEE-B78F-A6ED97EFDDDD}"/>
    <hyperlink ref="M86" r:id="rId696" xr:uid="{EB7C3CFC-C338-4CFF-BD3E-BFC8F73A3CD8}"/>
    <hyperlink ref="M85" r:id="rId697" xr:uid="{1BCC6EAC-4114-4D14-871E-8179D766A34C}"/>
    <hyperlink ref="M78" r:id="rId698" xr:uid="{F1FEB34A-E74D-4314-AE01-7D2B9A7EE110}"/>
    <hyperlink ref="M77" r:id="rId699" xr:uid="{DE4E0345-610C-41DE-B595-D3558C1A5CFE}"/>
    <hyperlink ref="M76" r:id="rId700" xr:uid="{A1B46A9F-1CB4-4DC3-9EEF-64781F0C9EB1}"/>
    <hyperlink ref="M68" r:id="rId701" xr:uid="{A4EFC2CE-F846-4C70-AB0B-C82B9B7B4F8C}"/>
    <hyperlink ref="M30" r:id="rId702" xr:uid="{A740BEF3-39D1-42A0-A61C-C63F51080A9C}"/>
    <hyperlink ref="M21" r:id="rId703" xr:uid="{D48FE1B2-D803-40EB-957B-4DF863B5A75A}"/>
    <hyperlink ref="M16" r:id="rId704" xr:uid="{98DB48EE-8FAE-4430-84A7-5143A30FDBF2}"/>
    <hyperlink ref="M14" r:id="rId705" xr:uid="{953717CE-7A43-4A2E-804F-8A090BE9BAE0}"/>
    <hyperlink ref="M13" r:id="rId706" xr:uid="{1F56EB52-9D69-452E-B19B-135BFC5AC783}"/>
    <hyperlink ref="M12" r:id="rId707" xr:uid="{CEF7F5F9-33EF-40F1-92D6-87E2AFC7B0B3}"/>
    <hyperlink ref="M11" r:id="rId708" xr:uid="{BBC631AE-6DAA-4B56-93FD-8EC0583CB514}"/>
    <hyperlink ref="M10" r:id="rId709" xr:uid="{ECDD386E-BD4D-4944-9593-FD526BC4693A}"/>
    <hyperlink ref="M9" r:id="rId710" xr:uid="{BE466152-AD96-4A60-A469-5E524F524DF4}"/>
    <hyperlink ref="M7" r:id="rId711" xr:uid="{53DAACD3-B4BA-4884-85E6-42110ABD812A}"/>
    <hyperlink ref="M635" r:id="rId712" xr:uid="{BB2043C8-C927-4B40-9E29-22EA4C0303F9}"/>
    <hyperlink ref="M632" r:id="rId713" xr:uid="{5CFDACDB-9C99-4CFB-AF6A-DD57FFA4426D}"/>
    <hyperlink ref="M630" r:id="rId714" xr:uid="{A0E3048A-AF08-4493-8D61-4D56C5A1A7D1}"/>
    <hyperlink ref="M628" r:id="rId715" xr:uid="{A0D52BBA-EFF6-462A-AFA7-B401668409D0}"/>
    <hyperlink ref="M627" r:id="rId716" xr:uid="{1B885CF5-48B3-4D34-99B4-C7A6EF61CCBE}"/>
    <hyperlink ref="M626" r:id="rId717" xr:uid="{2E12E372-BBF4-4535-A472-32F20F79AE73}"/>
    <hyperlink ref="M625" r:id="rId718" xr:uid="{D19BA7B0-65CD-4F65-9778-7AC6DE1774E1}"/>
    <hyperlink ref="M624" r:id="rId719" xr:uid="{39E20975-4E9B-4B84-8193-8345BA554F7E}"/>
    <hyperlink ref="M622" r:id="rId720" xr:uid="{D30743CD-1CD3-48CE-B5EF-9B952E4CDDDF}"/>
    <hyperlink ref="M618" r:id="rId721" xr:uid="{15E8B859-F7B8-4747-95D4-A42BEF9E160B}"/>
    <hyperlink ref="M617" r:id="rId722" xr:uid="{8C111DB7-FE70-4EBB-8150-B4ABD371381E}"/>
    <hyperlink ref="M616" r:id="rId723" xr:uid="{EDD6855B-7CD1-497E-A56C-190B24927818}"/>
    <hyperlink ref="M2135" r:id="rId724" xr:uid="{64496D37-7CCC-4A1F-A5B7-3596C9271921}"/>
    <hyperlink ref="M2138" r:id="rId725" xr:uid="{4368BADF-A5F8-47E5-8BF9-C17AE1E70487}"/>
    <hyperlink ref="M2142" r:id="rId726" xr:uid="{890D0AFA-D5E2-4BC3-BEC6-0E7B919D685D}"/>
    <hyperlink ref="M2144" r:id="rId727" xr:uid="{476F02A8-847A-4092-A1D5-4DECA6C2ACA4}"/>
    <hyperlink ref="M2167" r:id="rId728" xr:uid="{957A0447-6698-4E53-8A4D-01ABA65841BF}"/>
    <hyperlink ref="M2132" r:id="rId729" xr:uid="{ADC92D4E-3106-4A87-AF21-FD9C689A927F}"/>
  </hyperlinks>
  <pageMargins left="0.7" right="0.7" top="0.75" bottom="0.75" header="0.3" footer="0.3"/>
  <pageSetup paperSize="9" firstPageNumber="2147483648" orientation="portrait" r:id="rId730"/>
  <legacyDrawing r:id="rId7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11642-0093-47D9-8658-0977E5D02A2B}">
  <dimension ref="A1:XFC3287"/>
  <sheetViews>
    <sheetView zoomScale="84" zoomScaleNormal="84" workbookViewId="0">
      <pane ySplit="1" topLeftCell="A723" activePane="bottomLeft" state="frozen"/>
      <selection pane="bottomLeft" activeCell="F341" sqref="F341"/>
    </sheetView>
  </sheetViews>
  <sheetFormatPr defaultColWidth="9.140625" defaultRowHeight="30" customHeight="1"/>
  <cols>
    <col min="1" max="1" width="31.85546875" style="249" customWidth="1"/>
    <col min="2" max="2" width="14.28515625" style="249" customWidth="1"/>
    <col min="3" max="3" width="14.7109375" style="249" customWidth="1"/>
    <col min="4" max="4" width="13.28515625" style="249" customWidth="1"/>
    <col min="5" max="5" width="14.85546875" style="249" customWidth="1"/>
    <col min="6" max="6" width="13.42578125" style="249" customWidth="1"/>
    <col min="7" max="7" width="11.42578125" style="249" customWidth="1"/>
    <col min="8" max="8" width="12.7109375" style="249" customWidth="1"/>
    <col min="9" max="9" width="11.85546875" style="249" customWidth="1"/>
    <col min="10" max="10" width="28.42578125" style="249" customWidth="1"/>
    <col min="11" max="11" width="28.28515625" style="249" customWidth="1"/>
    <col min="12" max="12" width="35.42578125" style="249" customWidth="1"/>
    <col min="13" max="13" width="34.7109375" style="249" customWidth="1"/>
    <col min="14" max="14" width="13.5703125" style="249" customWidth="1"/>
    <col min="15" max="16" width="9.140625" style="249" customWidth="1"/>
    <col min="17" max="17" width="30.85546875" style="249" customWidth="1"/>
    <col min="18" max="18" width="9.140625" style="249" customWidth="1"/>
    <col min="19" max="19" width="1.5703125" style="249" customWidth="1"/>
    <col min="20" max="20" width="13.140625" style="249" customWidth="1"/>
    <col min="21" max="21" width="11.85546875" style="249" customWidth="1"/>
    <col min="22" max="22" width="12.85546875" style="249" customWidth="1"/>
    <col min="23" max="23" width="13.28515625" style="249" customWidth="1"/>
    <col min="24" max="24" width="16" style="249" customWidth="1"/>
    <col min="25" max="25" width="16.28515625" style="249" customWidth="1"/>
    <col min="26" max="26" width="18" style="527" customWidth="1"/>
    <col min="27" max="27" width="13.28515625" style="249" customWidth="1"/>
    <col min="28" max="28" width="19.140625" style="249" customWidth="1"/>
    <col min="29" max="29" width="15.42578125" customWidth="1"/>
    <col min="30" max="30" width="14.7109375" customWidth="1"/>
    <col min="31" max="31" width="14.140625" customWidth="1"/>
    <col min="32" max="32" width="9.140625" style="1"/>
    <col min="34" max="16384" width="9.140625" style="249"/>
  </cols>
  <sheetData>
    <row r="1" spans="1:33" ht="30" customHeight="1">
      <c r="A1" s="252" t="s">
        <v>0</v>
      </c>
      <c r="B1" s="252" t="s">
        <v>1</v>
      </c>
      <c r="C1" s="252" t="s">
        <v>2</v>
      </c>
      <c r="D1" s="252" t="s">
        <v>2074</v>
      </c>
      <c r="E1" s="252" t="s">
        <v>2071</v>
      </c>
      <c r="F1" s="252" t="s">
        <v>2072</v>
      </c>
      <c r="G1" s="252" t="s">
        <v>3</v>
      </c>
      <c r="H1" s="252" t="s">
        <v>4</v>
      </c>
      <c r="I1" s="252" t="s">
        <v>5</v>
      </c>
      <c r="J1" s="252" t="s">
        <v>6</v>
      </c>
      <c r="K1" s="252" t="s">
        <v>7</v>
      </c>
      <c r="L1" s="252" t="s">
        <v>8</v>
      </c>
      <c r="M1" s="252" t="s">
        <v>2167</v>
      </c>
      <c r="N1" s="252"/>
      <c r="O1" s="264" t="s">
        <v>9</v>
      </c>
      <c r="P1" s="264" t="s">
        <v>10</v>
      </c>
      <c r="Q1" s="252" t="s">
        <v>11</v>
      </c>
      <c r="R1" s="263" t="s">
        <v>12</v>
      </c>
      <c r="S1" s="262"/>
      <c r="T1" s="252" t="s">
        <v>13</v>
      </c>
      <c r="U1" s="252" t="s">
        <v>14</v>
      </c>
      <c r="V1" s="252" t="s">
        <v>15</v>
      </c>
      <c r="W1" s="252" t="s">
        <v>16</v>
      </c>
      <c r="X1" s="252" t="s">
        <v>6783</v>
      </c>
      <c r="Y1" s="252" t="s">
        <v>17</v>
      </c>
      <c r="Z1" s="252" t="s">
        <v>18</v>
      </c>
      <c r="AA1" s="382" t="s">
        <v>9313</v>
      </c>
      <c r="AB1" s="252" t="s">
        <v>5534</v>
      </c>
      <c r="AC1" s="265" t="s">
        <v>8436</v>
      </c>
      <c r="AD1" s="265" t="s">
        <v>8437</v>
      </c>
      <c r="AE1" s="265" t="s">
        <v>8438</v>
      </c>
      <c r="AF1" s="6" t="s">
        <v>8439</v>
      </c>
      <c r="AG1" s="6" t="s">
        <v>8440</v>
      </c>
    </row>
    <row r="2" spans="1:33" ht="30" customHeight="1">
      <c r="A2" s="256" t="s">
        <v>7869</v>
      </c>
      <c r="B2" s="10417" t="s">
        <v>11460</v>
      </c>
      <c r="C2" s="9752">
        <v>45335</v>
      </c>
      <c r="D2" s="9752">
        <v>45391</v>
      </c>
      <c r="E2" s="9891"/>
      <c r="F2" s="9479"/>
      <c r="G2" s="9708">
        <v>8644</v>
      </c>
      <c r="H2" s="10615" t="s">
        <v>8435</v>
      </c>
      <c r="I2" s="9708"/>
      <c r="J2" s="10597" t="s">
        <v>8434</v>
      </c>
      <c r="K2" s="10597" t="s">
        <v>8433</v>
      </c>
      <c r="L2" s="255" t="s">
        <v>76</v>
      </c>
      <c r="M2" s="9231" t="s">
        <v>8432</v>
      </c>
      <c r="N2" s="255" t="s">
        <v>3952</v>
      </c>
      <c r="O2" s="258">
        <v>4</v>
      </c>
      <c r="P2" s="258">
        <v>4</v>
      </c>
      <c r="Q2" s="10597" t="s">
        <v>8431</v>
      </c>
      <c r="R2" s="9708"/>
      <c r="S2" s="3421"/>
      <c r="T2" s="3421"/>
      <c r="U2" s="3421"/>
      <c r="V2" s="10860" t="s">
        <v>2073</v>
      </c>
      <c r="W2" s="10654"/>
      <c r="X2" s="10860" t="s">
        <v>37</v>
      </c>
      <c r="Y2" s="3421"/>
      <c r="Z2" s="10834" t="s">
        <v>45</v>
      </c>
      <c r="AA2" s="10654"/>
      <c r="AB2" s="9934" t="s">
        <v>5538</v>
      </c>
      <c r="AC2" s="9897">
        <v>7290</v>
      </c>
      <c r="AD2" s="6146">
        <v>7480</v>
      </c>
      <c r="AE2" s="9897">
        <f>SUM(AD2*P2+AD3*P3+AD4*P4+AC2)</f>
        <v>126371.6</v>
      </c>
      <c r="AF2" s="31"/>
      <c r="AG2" s="26"/>
    </row>
    <row r="3" spans="1:33" ht="30" customHeight="1">
      <c r="A3" s="256" t="s">
        <v>7869</v>
      </c>
      <c r="B3" s="10769"/>
      <c r="C3" s="9784"/>
      <c r="D3" s="9784"/>
      <c r="E3" s="10595"/>
      <c r="F3" s="9480"/>
      <c r="G3" s="9709"/>
      <c r="H3" s="10616"/>
      <c r="I3" s="9709"/>
      <c r="J3" s="10598"/>
      <c r="K3" s="10598"/>
      <c r="L3" s="256" t="s">
        <v>381</v>
      </c>
      <c r="M3" s="9309"/>
      <c r="N3" s="255" t="s">
        <v>3954</v>
      </c>
      <c r="O3" s="258">
        <v>1</v>
      </c>
      <c r="P3" s="258">
        <v>1</v>
      </c>
      <c r="Q3" s="10598"/>
      <c r="R3" s="9709"/>
      <c r="S3" s="3421"/>
      <c r="T3" s="3421"/>
      <c r="U3" s="3421"/>
      <c r="V3" s="10861"/>
      <c r="W3" s="10795"/>
      <c r="X3" s="10861"/>
      <c r="Y3" s="3421"/>
      <c r="Z3" s="10835"/>
      <c r="AA3" s="10795"/>
      <c r="AB3" s="10783"/>
      <c r="AC3" s="10710"/>
      <c r="AD3" s="6146">
        <v>46393.599999999999</v>
      </c>
      <c r="AE3" s="10710"/>
      <c r="AF3" s="31"/>
      <c r="AG3" s="26"/>
    </row>
    <row r="4" spans="1:33" ht="30" customHeight="1">
      <c r="A4" s="256" t="s">
        <v>7869</v>
      </c>
      <c r="B4" s="10418"/>
      <c r="C4" s="9753"/>
      <c r="D4" s="9753"/>
      <c r="E4" s="9892"/>
      <c r="F4" s="9433"/>
      <c r="G4" s="9710"/>
      <c r="H4" s="10617"/>
      <c r="I4" s="9710"/>
      <c r="J4" s="10599"/>
      <c r="K4" s="10599"/>
      <c r="L4" s="256" t="s">
        <v>2809</v>
      </c>
      <c r="M4" s="9280"/>
      <c r="N4" s="255" t="s">
        <v>3951</v>
      </c>
      <c r="O4" s="258">
        <v>1</v>
      </c>
      <c r="P4" s="258">
        <v>1</v>
      </c>
      <c r="Q4" s="10599"/>
      <c r="R4" s="9710"/>
      <c r="S4" s="3421"/>
      <c r="T4" s="3421"/>
      <c r="U4" s="3421"/>
      <c r="V4" s="10862"/>
      <c r="W4" s="10655"/>
      <c r="X4" s="10862"/>
      <c r="Y4" s="3421"/>
      <c r="Z4" s="10836"/>
      <c r="AA4" s="10655"/>
      <c r="AB4" s="9839"/>
      <c r="AC4" s="9898"/>
      <c r="AD4" s="6146">
        <v>42768</v>
      </c>
      <c r="AE4" s="9898"/>
      <c r="AF4" s="31"/>
      <c r="AG4" s="26"/>
    </row>
    <row r="5" spans="1:33" ht="30" customHeight="1">
      <c r="A5" s="385" t="s">
        <v>7869</v>
      </c>
      <c r="B5" s="10770" t="s">
        <v>11461</v>
      </c>
      <c r="C5" s="9752">
        <v>45335</v>
      </c>
      <c r="D5" s="9752">
        <v>45391</v>
      </c>
      <c r="E5" s="9891"/>
      <c r="F5" s="9479"/>
      <c r="G5" s="9708">
        <v>8644</v>
      </c>
      <c r="H5" s="9708" t="s">
        <v>7073</v>
      </c>
      <c r="I5" s="9708"/>
      <c r="J5" s="10597" t="s">
        <v>8430</v>
      </c>
      <c r="K5" s="10597" t="s">
        <v>8429</v>
      </c>
      <c r="L5" s="385" t="s">
        <v>76</v>
      </c>
      <c r="M5" s="9231" t="s">
        <v>8428</v>
      </c>
      <c r="N5" s="255" t="s">
        <v>3952</v>
      </c>
      <c r="O5" s="261">
        <v>4</v>
      </c>
      <c r="P5" s="261">
        <v>4</v>
      </c>
      <c r="Q5" s="10597" t="s">
        <v>8427</v>
      </c>
      <c r="R5" s="9740"/>
      <c r="S5" s="3421"/>
      <c r="T5" s="3421"/>
      <c r="U5" s="3421"/>
      <c r="V5" s="10831" t="s">
        <v>2073</v>
      </c>
      <c r="W5" s="10654"/>
      <c r="X5" s="10811" t="s">
        <v>37</v>
      </c>
      <c r="Y5" s="3421"/>
      <c r="Z5" s="10839" t="s">
        <v>45</v>
      </c>
      <c r="AA5" s="10654"/>
      <c r="AB5" s="9934" t="s">
        <v>5538</v>
      </c>
      <c r="AC5" s="9897">
        <v>7290</v>
      </c>
      <c r="AD5" s="6146">
        <v>7480</v>
      </c>
      <c r="AE5" s="9897">
        <f>SUM(AD5*P5+AD6*P6+AD7*P7+AC5)</f>
        <v>96710.32</v>
      </c>
      <c r="AF5" s="31"/>
      <c r="AG5" s="26"/>
    </row>
    <row r="6" spans="1:33" ht="30" customHeight="1">
      <c r="A6" s="385" t="s">
        <v>7869</v>
      </c>
      <c r="B6" s="10771"/>
      <c r="C6" s="9784"/>
      <c r="D6" s="9784"/>
      <c r="E6" s="10595"/>
      <c r="F6" s="9480"/>
      <c r="G6" s="9709"/>
      <c r="H6" s="9709"/>
      <c r="I6" s="9709"/>
      <c r="J6" s="10598"/>
      <c r="K6" s="10598"/>
      <c r="L6" s="256" t="s">
        <v>2184</v>
      </c>
      <c r="M6" s="9309"/>
      <c r="N6" s="1894" t="s">
        <v>3954</v>
      </c>
      <c r="O6" s="258">
        <v>1</v>
      </c>
      <c r="P6" s="258">
        <v>1</v>
      </c>
      <c r="Q6" s="10598"/>
      <c r="R6" s="9782"/>
      <c r="S6" s="3421"/>
      <c r="T6" s="3421"/>
      <c r="U6" s="3421"/>
      <c r="V6" s="10832"/>
      <c r="W6" s="10795"/>
      <c r="X6" s="10812"/>
      <c r="Y6" s="3421"/>
      <c r="Z6" s="10840"/>
      <c r="AA6" s="10795"/>
      <c r="AB6" s="10783"/>
      <c r="AC6" s="10710"/>
      <c r="AD6" s="6146">
        <v>46393.599999999999</v>
      </c>
      <c r="AE6" s="10710"/>
      <c r="AF6" s="31"/>
      <c r="AG6" s="26"/>
    </row>
    <row r="7" spans="1:33" ht="30" customHeight="1">
      <c r="A7" s="385" t="s">
        <v>7869</v>
      </c>
      <c r="B7" s="10772"/>
      <c r="C7" s="9753"/>
      <c r="D7" s="9753"/>
      <c r="E7" s="9892"/>
      <c r="F7" s="9433"/>
      <c r="G7" s="9710"/>
      <c r="H7" s="9710"/>
      <c r="I7" s="9710"/>
      <c r="J7" s="10599"/>
      <c r="K7" s="10599"/>
      <c r="L7" s="296" t="s">
        <v>2548</v>
      </c>
      <c r="M7" s="9280"/>
      <c r="N7" s="6729" t="s">
        <v>3951</v>
      </c>
      <c r="O7" s="258">
        <v>1</v>
      </c>
      <c r="P7" s="258">
        <v>1</v>
      </c>
      <c r="Q7" s="10599"/>
      <c r="R7" s="9741"/>
      <c r="S7" s="3421"/>
      <c r="T7" s="3421"/>
      <c r="U7" s="3421"/>
      <c r="V7" s="10833"/>
      <c r="W7" s="10655"/>
      <c r="X7" s="10813"/>
      <c r="Y7" s="3421"/>
      <c r="Z7" s="10841"/>
      <c r="AA7" s="10655"/>
      <c r="AB7" s="9839"/>
      <c r="AC7" s="9898"/>
      <c r="AD7" s="6146">
        <v>13106.72</v>
      </c>
      <c r="AE7" s="9898"/>
      <c r="AF7" s="31"/>
      <c r="AG7" s="26"/>
    </row>
    <row r="8" spans="1:33" ht="30" customHeight="1">
      <c r="A8" s="256" t="s">
        <v>7869</v>
      </c>
      <c r="B8" s="10417" t="s">
        <v>11462</v>
      </c>
      <c r="C8" s="9752">
        <v>45335</v>
      </c>
      <c r="D8" s="9752">
        <v>45391</v>
      </c>
      <c r="E8" s="9891"/>
      <c r="F8" s="9479"/>
      <c r="G8" s="9708">
        <v>8644</v>
      </c>
      <c r="H8" s="10615" t="s">
        <v>8426</v>
      </c>
      <c r="I8" s="9708"/>
      <c r="J8" s="10597" t="s">
        <v>8425</v>
      </c>
      <c r="K8" s="10597" t="s">
        <v>8424</v>
      </c>
      <c r="L8" s="255" t="s">
        <v>76</v>
      </c>
      <c r="M8" s="9231" t="s">
        <v>8423</v>
      </c>
      <c r="N8" s="255" t="s">
        <v>3952</v>
      </c>
      <c r="O8" s="258">
        <v>4</v>
      </c>
      <c r="P8" s="258">
        <v>4</v>
      </c>
      <c r="Q8" s="10597" t="s">
        <v>8422</v>
      </c>
      <c r="R8" s="9708"/>
      <c r="S8" s="3421"/>
      <c r="T8" s="3421"/>
      <c r="U8" s="3421"/>
      <c r="V8" s="10799" t="s">
        <v>2073</v>
      </c>
      <c r="W8" s="10654"/>
      <c r="X8" s="10799" t="s">
        <v>37</v>
      </c>
      <c r="Y8" s="3421"/>
      <c r="Z8" s="10791" t="s">
        <v>45</v>
      </c>
      <c r="AA8" s="10654"/>
      <c r="AB8" s="9934" t="s">
        <v>5583</v>
      </c>
      <c r="AC8" s="9897">
        <v>7290</v>
      </c>
      <c r="AD8" s="6146">
        <v>7480</v>
      </c>
      <c r="AE8" s="9897">
        <f>SUM(AD8*P8+AD9*P9+AD10*P10+AC8)</f>
        <v>120194</v>
      </c>
      <c r="AF8" s="31"/>
      <c r="AG8" s="26"/>
    </row>
    <row r="9" spans="1:33" ht="30" customHeight="1">
      <c r="A9" s="256" t="s">
        <v>7869</v>
      </c>
      <c r="B9" s="10769"/>
      <c r="C9" s="9784"/>
      <c r="D9" s="9784"/>
      <c r="E9" s="10595"/>
      <c r="F9" s="9480"/>
      <c r="G9" s="9709"/>
      <c r="H9" s="10616"/>
      <c r="I9" s="9709"/>
      <c r="J9" s="10598"/>
      <c r="K9" s="10598"/>
      <c r="L9" s="256" t="s">
        <v>2184</v>
      </c>
      <c r="M9" s="9309"/>
      <c r="N9" s="255" t="s">
        <v>3957</v>
      </c>
      <c r="O9" s="258">
        <v>1</v>
      </c>
      <c r="P9" s="258">
        <v>1</v>
      </c>
      <c r="Q9" s="10598"/>
      <c r="R9" s="9709"/>
      <c r="S9" s="3421"/>
      <c r="T9" s="3421"/>
      <c r="U9" s="3421"/>
      <c r="V9" s="10823"/>
      <c r="W9" s="10795"/>
      <c r="X9" s="10823"/>
      <c r="Y9" s="3421"/>
      <c r="Z9" s="10844"/>
      <c r="AA9" s="10795"/>
      <c r="AB9" s="10783"/>
      <c r="AC9" s="10710"/>
      <c r="AD9" s="6146">
        <v>40216</v>
      </c>
      <c r="AE9" s="10710"/>
      <c r="AF9" s="31"/>
      <c r="AG9" s="26"/>
    </row>
    <row r="10" spans="1:33" ht="30" customHeight="1">
      <c r="A10" s="256" t="s">
        <v>7869</v>
      </c>
      <c r="B10" s="10418"/>
      <c r="C10" s="9753"/>
      <c r="D10" s="9753"/>
      <c r="E10" s="9892"/>
      <c r="F10" s="9433"/>
      <c r="G10" s="9710"/>
      <c r="H10" s="10617"/>
      <c r="I10" s="9710"/>
      <c r="J10" s="10599"/>
      <c r="K10" s="10599"/>
      <c r="L10" s="1886" t="s">
        <v>2809</v>
      </c>
      <c r="M10" s="9280"/>
      <c r="N10" s="255" t="s">
        <v>3951</v>
      </c>
      <c r="O10" s="258">
        <v>1</v>
      </c>
      <c r="P10" s="258">
        <v>1</v>
      </c>
      <c r="Q10" s="10599"/>
      <c r="R10" s="9710"/>
      <c r="S10" s="3421"/>
      <c r="T10" s="3421"/>
      <c r="U10" s="3421"/>
      <c r="V10" s="10800"/>
      <c r="W10" s="10655"/>
      <c r="X10" s="10800"/>
      <c r="Y10" s="3421"/>
      <c r="Z10" s="10792"/>
      <c r="AA10" s="10655"/>
      <c r="AB10" s="9839"/>
      <c r="AC10" s="9898"/>
      <c r="AD10" s="6146">
        <v>42768</v>
      </c>
      <c r="AE10" s="9898"/>
      <c r="AF10" s="31"/>
      <c r="AG10" s="26"/>
    </row>
    <row r="11" spans="1:33" ht="30" customHeight="1">
      <c r="A11" s="385" t="s">
        <v>7869</v>
      </c>
      <c r="B11" s="10770" t="s">
        <v>11463</v>
      </c>
      <c r="C11" s="9752">
        <v>45336</v>
      </c>
      <c r="D11" s="9752">
        <v>45392</v>
      </c>
      <c r="E11" s="9891"/>
      <c r="F11" s="9479"/>
      <c r="G11" s="9708">
        <v>8644</v>
      </c>
      <c r="H11" s="9708" t="s">
        <v>8421</v>
      </c>
      <c r="I11" s="9708"/>
      <c r="J11" s="10597" t="s">
        <v>8420</v>
      </c>
      <c r="K11" s="10597" t="s">
        <v>8419</v>
      </c>
      <c r="L11" s="385" t="s">
        <v>76</v>
      </c>
      <c r="M11" s="9231" t="s">
        <v>8418</v>
      </c>
      <c r="N11" s="255" t="s">
        <v>3952</v>
      </c>
      <c r="O11" s="261">
        <v>4</v>
      </c>
      <c r="P11" s="261">
        <v>4</v>
      </c>
      <c r="Q11" s="10597" t="s">
        <v>8417</v>
      </c>
      <c r="R11" s="9740"/>
      <c r="S11" s="3421"/>
      <c r="T11" s="3421"/>
      <c r="U11" s="3421"/>
      <c r="V11" s="10796" t="s">
        <v>2073</v>
      </c>
      <c r="W11" s="10654"/>
      <c r="X11" s="10796" t="s">
        <v>37</v>
      </c>
      <c r="Y11" s="3421"/>
      <c r="Z11" s="10788" t="s">
        <v>45</v>
      </c>
      <c r="AA11" s="10654"/>
      <c r="AB11" s="9934" t="s">
        <v>5583</v>
      </c>
      <c r="AC11" s="9897">
        <v>14580</v>
      </c>
      <c r="AD11" s="6146">
        <v>7480</v>
      </c>
      <c r="AE11" s="9897">
        <f>SUM(AD11*P11+AD12*P12+AD13*P13+AC11)</f>
        <v>133661.6</v>
      </c>
      <c r="AF11" s="31"/>
      <c r="AG11" s="26"/>
    </row>
    <row r="12" spans="1:33" ht="30" customHeight="1">
      <c r="A12" s="385" t="s">
        <v>7869</v>
      </c>
      <c r="B12" s="10771"/>
      <c r="C12" s="9784"/>
      <c r="D12" s="9784"/>
      <c r="E12" s="10595"/>
      <c r="F12" s="9480"/>
      <c r="G12" s="9709"/>
      <c r="H12" s="9709"/>
      <c r="I12" s="9709"/>
      <c r="J12" s="10598"/>
      <c r="K12" s="10598"/>
      <c r="L12" s="256" t="s">
        <v>2184</v>
      </c>
      <c r="M12" s="9309"/>
      <c r="N12" s="335" t="s">
        <v>3954</v>
      </c>
      <c r="O12" s="258">
        <v>1</v>
      </c>
      <c r="P12" s="258">
        <v>1</v>
      </c>
      <c r="Q12" s="10598"/>
      <c r="R12" s="9782"/>
      <c r="S12" s="3421"/>
      <c r="T12" s="3421"/>
      <c r="U12" s="3421"/>
      <c r="V12" s="10797"/>
      <c r="W12" s="10795"/>
      <c r="X12" s="10797"/>
      <c r="Y12" s="3421"/>
      <c r="Z12" s="10789"/>
      <c r="AA12" s="10795"/>
      <c r="AB12" s="10783"/>
      <c r="AC12" s="10710"/>
      <c r="AD12" s="6146">
        <v>46393.599999999999</v>
      </c>
      <c r="AE12" s="10710"/>
      <c r="AF12" s="31"/>
      <c r="AG12" s="26"/>
    </row>
    <row r="13" spans="1:33" ht="30" customHeight="1">
      <c r="A13" s="385" t="s">
        <v>7869</v>
      </c>
      <c r="B13" s="10772"/>
      <c r="C13" s="9753"/>
      <c r="D13" s="9753"/>
      <c r="E13" s="9892"/>
      <c r="F13" s="9433"/>
      <c r="G13" s="9710"/>
      <c r="H13" s="9710"/>
      <c r="I13" s="9710"/>
      <c r="J13" s="10599"/>
      <c r="K13" s="10599"/>
      <c r="L13" s="296" t="s">
        <v>2809</v>
      </c>
      <c r="M13" s="9280"/>
      <c r="N13" s="6730" t="s">
        <v>3951</v>
      </c>
      <c r="O13" s="261">
        <v>1</v>
      </c>
      <c r="P13" s="261">
        <v>1</v>
      </c>
      <c r="Q13" s="10599"/>
      <c r="R13" s="9741"/>
      <c r="S13" s="3421"/>
      <c r="T13" s="3421"/>
      <c r="U13" s="3421"/>
      <c r="V13" s="10798"/>
      <c r="W13" s="10655"/>
      <c r="X13" s="10798"/>
      <c r="Y13" s="3421"/>
      <c r="Z13" s="10790"/>
      <c r="AA13" s="10655"/>
      <c r="AB13" s="9839"/>
      <c r="AC13" s="9898"/>
      <c r="AD13" s="6146">
        <v>42768</v>
      </c>
      <c r="AE13" s="9898"/>
      <c r="AF13" s="31"/>
      <c r="AG13" s="26"/>
    </row>
    <row r="14" spans="1:33" ht="30" customHeight="1">
      <c r="A14" s="385" t="s">
        <v>7869</v>
      </c>
      <c r="B14" s="10774" t="s">
        <v>11464</v>
      </c>
      <c r="C14" s="9752">
        <v>45336</v>
      </c>
      <c r="D14" s="9752">
        <v>45392</v>
      </c>
      <c r="E14" s="9891"/>
      <c r="F14" s="9479"/>
      <c r="G14" s="9708">
        <v>8644</v>
      </c>
      <c r="H14" s="9708" t="s">
        <v>8416</v>
      </c>
      <c r="I14" s="9708"/>
      <c r="J14" s="10773" t="s">
        <v>8415</v>
      </c>
      <c r="K14" s="10597" t="s">
        <v>8414</v>
      </c>
      <c r="L14" s="385" t="s">
        <v>76</v>
      </c>
      <c r="M14" s="9231" t="s">
        <v>8413</v>
      </c>
      <c r="N14" s="255" t="s">
        <v>3952</v>
      </c>
      <c r="O14" s="261">
        <v>4</v>
      </c>
      <c r="P14" s="261">
        <v>4</v>
      </c>
      <c r="Q14" s="10597" t="s">
        <v>8412</v>
      </c>
      <c r="R14" s="9740"/>
      <c r="S14" s="3421"/>
      <c r="T14" s="3421"/>
      <c r="U14" s="3421"/>
      <c r="V14" s="10837" t="s">
        <v>2073</v>
      </c>
      <c r="W14" s="10654"/>
      <c r="X14" s="10837" t="s">
        <v>37</v>
      </c>
      <c r="Y14" s="3421"/>
      <c r="Z14" s="10793" t="s">
        <v>45</v>
      </c>
      <c r="AA14" s="10654"/>
      <c r="AB14" s="9934" t="s">
        <v>5583</v>
      </c>
      <c r="AC14" s="9897">
        <v>14580</v>
      </c>
      <c r="AD14" s="6146">
        <v>7480</v>
      </c>
      <c r="AE14" s="9897">
        <f>SUM(AD14*P14+AD15*P15+AC14)</f>
        <v>84716</v>
      </c>
      <c r="AF14" s="31"/>
      <c r="AG14" s="26"/>
    </row>
    <row r="15" spans="1:33" ht="30" customHeight="1">
      <c r="A15" s="6728" t="s">
        <v>7869</v>
      </c>
      <c r="B15" s="10772"/>
      <c r="C15" s="9753"/>
      <c r="D15" s="9753"/>
      <c r="E15" s="9892"/>
      <c r="F15" s="9433"/>
      <c r="G15" s="9710"/>
      <c r="H15" s="9710"/>
      <c r="I15" s="9710"/>
      <c r="J15" s="10599"/>
      <c r="K15" s="10599"/>
      <c r="L15" s="256" t="s">
        <v>2184</v>
      </c>
      <c r="M15" s="9280"/>
      <c r="N15" s="255" t="s">
        <v>3957</v>
      </c>
      <c r="O15" s="258">
        <v>1</v>
      </c>
      <c r="P15" s="258">
        <v>1</v>
      </c>
      <c r="Q15" s="10599"/>
      <c r="R15" s="9741"/>
      <c r="S15" s="3421"/>
      <c r="T15" s="3421"/>
      <c r="U15" s="3421"/>
      <c r="V15" s="10838"/>
      <c r="W15" s="10655"/>
      <c r="X15" s="10838"/>
      <c r="Y15" s="3421"/>
      <c r="Z15" s="10794"/>
      <c r="AA15" s="10655"/>
      <c r="AB15" s="9839"/>
      <c r="AC15" s="9898"/>
      <c r="AD15" s="6146">
        <v>40216</v>
      </c>
      <c r="AE15" s="9898"/>
      <c r="AF15" s="31"/>
      <c r="AG15" s="26"/>
    </row>
    <row r="16" spans="1:33" ht="30" customHeight="1">
      <c r="A16" s="256" t="s">
        <v>7869</v>
      </c>
      <c r="B16" s="10417" t="s">
        <v>11465</v>
      </c>
      <c r="C16" s="9752">
        <v>45337</v>
      </c>
      <c r="D16" s="9752">
        <v>45393</v>
      </c>
      <c r="E16" s="9891"/>
      <c r="F16" s="9708"/>
      <c r="G16" s="9708">
        <v>8644</v>
      </c>
      <c r="H16" s="10615">
        <v>314</v>
      </c>
      <c r="I16" s="9708"/>
      <c r="J16" s="10597" t="s">
        <v>8411</v>
      </c>
      <c r="K16" s="10597" t="s">
        <v>6848</v>
      </c>
      <c r="L16" s="255" t="s">
        <v>76</v>
      </c>
      <c r="M16" s="9231" t="s">
        <v>8410</v>
      </c>
      <c r="N16" s="255" t="s">
        <v>3952</v>
      </c>
      <c r="O16" s="258">
        <v>4</v>
      </c>
      <c r="P16" s="258">
        <v>4</v>
      </c>
      <c r="Q16" s="10597" t="s">
        <v>8393</v>
      </c>
      <c r="R16" s="9708"/>
      <c r="S16" s="3421"/>
      <c r="T16" s="3421"/>
      <c r="U16" s="3421"/>
      <c r="V16" s="10814" t="s">
        <v>2073</v>
      </c>
      <c r="W16" s="10654"/>
      <c r="X16" s="10814" t="s">
        <v>37</v>
      </c>
      <c r="Y16" s="3421"/>
      <c r="Z16" s="10845" t="s">
        <v>45</v>
      </c>
      <c r="AA16" s="10654"/>
      <c r="AB16" s="9934" t="s">
        <v>5539</v>
      </c>
      <c r="AC16" s="9897">
        <v>4860</v>
      </c>
      <c r="AD16" s="6146">
        <v>7480</v>
      </c>
      <c r="AE16" s="9897">
        <f>SUM(AD16*P16+AD17*P17+AD18*P18+AC16)</f>
        <v>123941.6</v>
      </c>
      <c r="AF16" s="31"/>
      <c r="AG16" s="26"/>
    </row>
    <row r="17" spans="1:33" ht="30" customHeight="1">
      <c r="A17" s="256" t="s">
        <v>7869</v>
      </c>
      <c r="B17" s="10769"/>
      <c r="C17" s="9784"/>
      <c r="D17" s="9784"/>
      <c r="E17" s="10595"/>
      <c r="F17" s="9709"/>
      <c r="G17" s="9709"/>
      <c r="H17" s="10616"/>
      <c r="I17" s="9709"/>
      <c r="J17" s="10598"/>
      <c r="K17" s="10598"/>
      <c r="L17" s="256" t="s">
        <v>2184</v>
      </c>
      <c r="M17" s="9309"/>
      <c r="N17" s="303" t="s">
        <v>3954</v>
      </c>
      <c r="O17" s="258">
        <v>1</v>
      </c>
      <c r="P17" s="258">
        <v>1</v>
      </c>
      <c r="Q17" s="10598"/>
      <c r="R17" s="9709"/>
      <c r="S17" s="3421"/>
      <c r="T17" s="3421"/>
      <c r="U17" s="3421"/>
      <c r="V17" s="10815"/>
      <c r="W17" s="10795"/>
      <c r="X17" s="10815"/>
      <c r="Y17" s="3421"/>
      <c r="Z17" s="10846"/>
      <c r="AA17" s="10795"/>
      <c r="AB17" s="10783"/>
      <c r="AC17" s="10710"/>
      <c r="AD17" s="6146">
        <v>46393.599999999999</v>
      </c>
      <c r="AE17" s="10710"/>
      <c r="AF17" s="31"/>
      <c r="AG17" s="26"/>
    </row>
    <row r="18" spans="1:33" ht="30" customHeight="1">
      <c r="A18" s="256" t="s">
        <v>7869</v>
      </c>
      <c r="B18" s="10418"/>
      <c r="C18" s="9753"/>
      <c r="D18" s="9753"/>
      <c r="E18" s="9892"/>
      <c r="F18" s="9710"/>
      <c r="G18" s="9710"/>
      <c r="H18" s="10617"/>
      <c r="I18" s="9710"/>
      <c r="J18" s="10599"/>
      <c r="K18" s="10599"/>
      <c r="L18" s="256" t="s">
        <v>2809</v>
      </c>
      <c r="M18" s="9280"/>
      <c r="N18" s="255" t="s">
        <v>3951</v>
      </c>
      <c r="O18" s="258">
        <v>1</v>
      </c>
      <c r="P18" s="258">
        <v>1</v>
      </c>
      <c r="Q18" s="10599"/>
      <c r="R18" s="9710"/>
      <c r="S18" s="3421"/>
      <c r="T18" s="3421"/>
      <c r="U18" s="3421"/>
      <c r="V18" s="10816"/>
      <c r="W18" s="10655"/>
      <c r="X18" s="10816"/>
      <c r="Y18" s="3421"/>
      <c r="Z18" s="10847"/>
      <c r="AA18" s="10655"/>
      <c r="AB18" s="9839"/>
      <c r="AC18" s="9898"/>
      <c r="AD18" s="6146">
        <v>42768</v>
      </c>
      <c r="AE18" s="9898"/>
      <c r="AF18" s="31"/>
      <c r="AG18" s="26"/>
    </row>
    <row r="19" spans="1:33" ht="30" customHeight="1">
      <c r="A19" s="256" t="s">
        <v>7869</v>
      </c>
      <c r="B19" s="10417" t="s">
        <v>11466</v>
      </c>
      <c r="C19" s="9752">
        <v>45337</v>
      </c>
      <c r="D19" s="9752">
        <v>45393</v>
      </c>
      <c r="E19" s="9891"/>
      <c r="F19" s="9479"/>
      <c r="G19" s="9708">
        <v>8644</v>
      </c>
      <c r="H19" s="10615">
        <v>251</v>
      </c>
      <c r="I19" s="9708"/>
      <c r="J19" s="10597" t="s">
        <v>8409</v>
      </c>
      <c r="K19" s="10597" t="s">
        <v>6848</v>
      </c>
      <c r="L19" s="255" t="s">
        <v>167</v>
      </c>
      <c r="M19" s="9231" t="s">
        <v>8408</v>
      </c>
      <c r="N19" s="255" t="s">
        <v>3952</v>
      </c>
      <c r="O19" s="258">
        <v>10</v>
      </c>
      <c r="P19" s="258">
        <v>10</v>
      </c>
      <c r="Q19" s="10597" t="s">
        <v>8393</v>
      </c>
      <c r="R19" s="9708"/>
      <c r="S19" s="3421"/>
      <c r="T19" s="3421"/>
      <c r="U19" s="3421"/>
      <c r="V19" s="10857" t="s">
        <v>2073</v>
      </c>
      <c r="W19" s="10654"/>
      <c r="X19" s="10857" t="s">
        <v>37</v>
      </c>
      <c r="Y19" s="3421"/>
      <c r="Z19" s="10788" t="s">
        <v>45</v>
      </c>
      <c r="AA19" s="10654"/>
      <c r="AB19" s="9934" t="s">
        <v>5539</v>
      </c>
      <c r="AC19" s="9897">
        <v>14580</v>
      </c>
      <c r="AD19" s="6146">
        <v>7480</v>
      </c>
      <c r="AE19" s="9897">
        <f>SUM(AD19*P19+AD20*P20+AD21*P21+AC19)</f>
        <v>224548</v>
      </c>
      <c r="AF19" s="31"/>
      <c r="AG19" s="26"/>
    </row>
    <row r="20" spans="1:33" ht="30" customHeight="1">
      <c r="A20" s="256" t="s">
        <v>7869</v>
      </c>
      <c r="B20" s="10769"/>
      <c r="C20" s="9784"/>
      <c r="D20" s="9784"/>
      <c r="E20" s="10595"/>
      <c r="F20" s="9480"/>
      <c r="G20" s="9709"/>
      <c r="H20" s="10616"/>
      <c r="I20" s="9709"/>
      <c r="J20" s="10598"/>
      <c r="K20" s="10598"/>
      <c r="L20" s="256" t="s">
        <v>7950</v>
      </c>
      <c r="M20" s="9309"/>
      <c r="N20" s="255" t="s">
        <v>3955</v>
      </c>
      <c r="O20" s="258">
        <v>1</v>
      </c>
      <c r="P20" s="258">
        <v>1</v>
      </c>
      <c r="Q20" s="10598"/>
      <c r="R20" s="9709"/>
      <c r="S20" s="3421"/>
      <c r="T20" s="3421"/>
      <c r="U20" s="3421"/>
      <c r="V20" s="10858"/>
      <c r="W20" s="10795"/>
      <c r="X20" s="10858"/>
      <c r="Y20" s="3421"/>
      <c r="Z20" s="10789"/>
      <c r="AA20" s="10795"/>
      <c r="AB20" s="10783"/>
      <c r="AC20" s="10710"/>
      <c r="AD20" s="6146">
        <v>92400</v>
      </c>
      <c r="AE20" s="10710"/>
      <c r="AF20" s="31"/>
      <c r="AG20" s="26"/>
    </row>
    <row r="21" spans="1:33" ht="30" customHeight="1">
      <c r="A21" s="256" t="s">
        <v>7869</v>
      </c>
      <c r="B21" s="10418"/>
      <c r="C21" s="9753"/>
      <c r="D21" s="9753"/>
      <c r="E21" s="9892"/>
      <c r="F21" s="9433"/>
      <c r="G21" s="9710"/>
      <c r="H21" s="10617"/>
      <c r="I21" s="9710"/>
      <c r="J21" s="10599"/>
      <c r="K21" s="10599"/>
      <c r="L21" s="256" t="s">
        <v>2809</v>
      </c>
      <c r="M21" s="9280"/>
      <c r="N21" s="255" t="s">
        <v>3951</v>
      </c>
      <c r="O21" s="258">
        <v>1</v>
      </c>
      <c r="P21" s="258">
        <v>1</v>
      </c>
      <c r="Q21" s="10599"/>
      <c r="R21" s="9710"/>
      <c r="S21" s="3421"/>
      <c r="T21" s="3421"/>
      <c r="U21" s="3421"/>
      <c r="V21" s="10859"/>
      <c r="W21" s="10655"/>
      <c r="X21" s="10859"/>
      <c r="Y21" s="3421"/>
      <c r="Z21" s="10790"/>
      <c r="AA21" s="10655"/>
      <c r="AB21" s="9839"/>
      <c r="AC21" s="9898"/>
      <c r="AD21" s="6146">
        <v>42768</v>
      </c>
      <c r="AE21" s="9898"/>
      <c r="AF21" s="31"/>
      <c r="AG21" s="26"/>
    </row>
    <row r="22" spans="1:33" ht="30" customHeight="1">
      <c r="A22" s="256" t="s">
        <v>7869</v>
      </c>
      <c r="B22" s="10417" t="s">
        <v>11467</v>
      </c>
      <c r="C22" s="9752">
        <v>45337</v>
      </c>
      <c r="D22" s="9752">
        <v>45393</v>
      </c>
      <c r="E22" s="9891"/>
      <c r="F22" s="9479"/>
      <c r="G22" s="9708">
        <v>8644</v>
      </c>
      <c r="H22" s="10615">
        <v>658</v>
      </c>
      <c r="I22" s="9708"/>
      <c r="J22" s="10597" t="s">
        <v>8407</v>
      </c>
      <c r="K22" s="10597" t="s">
        <v>6848</v>
      </c>
      <c r="L22" s="255" t="s">
        <v>76</v>
      </c>
      <c r="M22" s="9231" t="s">
        <v>8406</v>
      </c>
      <c r="N22" s="255" t="s">
        <v>3952</v>
      </c>
      <c r="O22" s="258">
        <v>4</v>
      </c>
      <c r="P22" s="258">
        <v>4</v>
      </c>
      <c r="Q22" s="10597" t="s">
        <v>8393</v>
      </c>
      <c r="R22" s="9740"/>
      <c r="S22" s="3421"/>
      <c r="T22" s="3421"/>
      <c r="U22" s="3421"/>
      <c r="V22" s="10817" t="s">
        <v>2073</v>
      </c>
      <c r="W22" s="10654"/>
      <c r="X22" s="10817" t="s">
        <v>37</v>
      </c>
      <c r="Y22" s="3421"/>
      <c r="Z22" s="10788" t="s">
        <v>45</v>
      </c>
      <c r="AA22" s="10654"/>
      <c r="AB22" s="9934" t="s">
        <v>5539</v>
      </c>
      <c r="AC22" s="9897">
        <v>4860</v>
      </c>
      <c r="AD22" s="6146">
        <v>7480</v>
      </c>
      <c r="AE22" s="9897">
        <f>SUM(AD22*P22+AD23*P23+AD24*P24+AC22)</f>
        <v>117764</v>
      </c>
      <c r="AF22" s="31"/>
      <c r="AG22" s="26"/>
    </row>
    <row r="23" spans="1:33" ht="30" customHeight="1">
      <c r="A23" s="256" t="s">
        <v>7869</v>
      </c>
      <c r="B23" s="10769"/>
      <c r="C23" s="9784"/>
      <c r="D23" s="9784"/>
      <c r="E23" s="10595"/>
      <c r="F23" s="9480"/>
      <c r="G23" s="9709"/>
      <c r="H23" s="10616"/>
      <c r="I23" s="9709"/>
      <c r="J23" s="10598"/>
      <c r="K23" s="10598"/>
      <c r="L23" s="256" t="s">
        <v>2184</v>
      </c>
      <c r="M23" s="9309"/>
      <c r="N23" s="255" t="s">
        <v>3957</v>
      </c>
      <c r="O23" s="258">
        <v>1</v>
      </c>
      <c r="P23" s="258">
        <v>1</v>
      </c>
      <c r="Q23" s="10598"/>
      <c r="R23" s="9782"/>
      <c r="S23" s="3421"/>
      <c r="T23" s="3421"/>
      <c r="U23" s="3421"/>
      <c r="V23" s="10818"/>
      <c r="W23" s="10795"/>
      <c r="X23" s="10818"/>
      <c r="Y23" s="3421"/>
      <c r="Z23" s="10789"/>
      <c r="AA23" s="10795"/>
      <c r="AB23" s="10783"/>
      <c r="AC23" s="10710"/>
      <c r="AD23" s="6146">
        <v>40216</v>
      </c>
      <c r="AE23" s="10710"/>
      <c r="AF23" s="31"/>
      <c r="AG23" s="26"/>
    </row>
    <row r="24" spans="1:33" ht="30" customHeight="1">
      <c r="A24" s="256" t="s">
        <v>7869</v>
      </c>
      <c r="B24" s="10418"/>
      <c r="C24" s="9753"/>
      <c r="D24" s="9753"/>
      <c r="E24" s="9892"/>
      <c r="F24" s="9433"/>
      <c r="G24" s="9710"/>
      <c r="H24" s="10617"/>
      <c r="I24" s="9710"/>
      <c r="J24" s="10599"/>
      <c r="K24" s="10599"/>
      <c r="L24" s="256" t="s">
        <v>2809</v>
      </c>
      <c r="M24" s="9280"/>
      <c r="N24" s="255" t="s">
        <v>3951</v>
      </c>
      <c r="O24" s="258">
        <v>1</v>
      </c>
      <c r="P24" s="258">
        <v>1</v>
      </c>
      <c r="Q24" s="10599"/>
      <c r="R24" s="9741"/>
      <c r="S24" s="3421"/>
      <c r="T24" s="3421"/>
      <c r="U24" s="3421"/>
      <c r="V24" s="10819"/>
      <c r="W24" s="10655"/>
      <c r="X24" s="10819"/>
      <c r="Y24" s="3421"/>
      <c r="Z24" s="10790"/>
      <c r="AA24" s="10655"/>
      <c r="AB24" s="9839"/>
      <c r="AC24" s="9898"/>
      <c r="AD24" s="6146">
        <v>42768</v>
      </c>
      <c r="AE24" s="9898"/>
      <c r="AF24" s="31"/>
      <c r="AG24" s="26"/>
    </row>
    <row r="25" spans="1:33" ht="30" customHeight="1">
      <c r="A25" s="256" t="s">
        <v>7869</v>
      </c>
      <c r="B25" s="10417" t="s">
        <v>11468</v>
      </c>
      <c r="C25" s="9752">
        <v>45337</v>
      </c>
      <c r="D25" s="9752">
        <v>45393</v>
      </c>
      <c r="E25" s="9891"/>
      <c r="F25" s="9479"/>
      <c r="G25" s="9708">
        <v>8644</v>
      </c>
      <c r="H25" s="10615" t="s">
        <v>8405</v>
      </c>
      <c r="I25" s="9740"/>
      <c r="J25" s="10725" t="s">
        <v>8404</v>
      </c>
      <c r="K25" s="10725" t="s">
        <v>8403</v>
      </c>
      <c r="L25" s="255" t="s">
        <v>76</v>
      </c>
      <c r="M25" s="10588" t="s">
        <v>8402</v>
      </c>
      <c r="N25" s="255" t="s">
        <v>3952</v>
      </c>
      <c r="O25" s="258">
        <v>5</v>
      </c>
      <c r="P25" s="257">
        <v>4</v>
      </c>
      <c r="Q25" s="10725" t="s">
        <v>8393</v>
      </c>
      <c r="R25" s="9740"/>
      <c r="S25" s="3421"/>
      <c r="T25" s="3421"/>
      <c r="U25" s="3421"/>
      <c r="V25" s="10820" t="s">
        <v>2073</v>
      </c>
      <c r="W25" s="10654"/>
      <c r="X25" s="10820" t="s">
        <v>37</v>
      </c>
      <c r="Y25" s="3421"/>
      <c r="Z25" s="10839" t="s">
        <v>45</v>
      </c>
      <c r="AA25" s="10654"/>
      <c r="AB25" s="9934" t="s">
        <v>5539</v>
      </c>
      <c r="AC25" s="9897">
        <v>7290</v>
      </c>
      <c r="AD25" s="6146">
        <v>7480</v>
      </c>
      <c r="AE25" s="9897">
        <f>SUM(AD25*P25+AD26*P26+AD27*P27+AC25)</f>
        <v>96710.32</v>
      </c>
      <c r="AF25" s="31"/>
      <c r="AG25" s="26"/>
    </row>
    <row r="26" spans="1:33" ht="30" customHeight="1">
      <c r="A26" s="256" t="s">
        <v>7869</v>
      </c>
      <c r="B26" s="10769"/>
      <c r="C26" s="9784"/>
      <c r="D26" s="9784"/>
      <c r="E26" s="10595"/>
      <c r="F26" s="9480"/>
      <c r="G26" s="9709"/>
      <c r="H26" s="10616"/>
      <c r="I26" s="9782"/>
      <c r="J26" s="10726"/>
      <c r="K26" s="10726"/>
      <c r="L26" s="256" t="s">
        <v>381</v>
      </c>
      <c r="M26" s="10589"/>
      <c r="N26" s="255" t="s">
        <v>3954</v>
      </c>
      <c r="O26" s="254">
        <v>1</v>
      </c>
      <c r="P26" s="254">
        <v>1</v>
      </c>
      <c r="Q26" s="10726"/>
      <c r="R26" s="9782"/>
      <c r="S26" s="3421"/>
      <c r="T26" s="3421"/>
      <c r="U26" s="3421"/>
      <c r="V26" s="10821"/>
      <c r="W26" s="10795"/>
      <c r="X26" s="10821"/>
      <c r="Y26" s="3421"/>
      <c r="Z26" s="10840"/>
      <c r="AA26" s="10795"/>
      <c r="AB26" s="10783"/>
      <c r="AC26" s="10710"/>
      <c r="AD26" s="6146">
        <v>46393.599999999999</v>
      </c>
      <c r="AE26" s="10710"/>
      <c r="AF26" s="31"/>
      <c r="AG26" s="26"/>
    </row>
    <row r="27" spans="1:33" ht="30" customHeight="1">
      <c r="A27" s="256" t="s">
        <v>7869</v>
      </c>
      <c r="B27" s="10418"/>
      <c r="C27" s="9753"/>
      <c r="D27" s="9753"/>
      <c r="E27" s="9892"/>
      <c r="F27" s="9433"/>
      <c r="G27" s="9710"/>
      <c r="H27" s="10617"/>
      <c r="I27" s="9741"/>
      <c r="J27" s="10727"/>
      <c r="K27" s="10727"/>
      <c r="L27" s="296" t="s">
        <v>2548</v>
      </c>
      <c r="M27" s="10590"/>
      <c r="N27" s="255" t="s">
        <v>3951</v>
      </c>
      <c r="O27" s="254">
        <v>1</v>
      </c>
      <c r="P27" s="254">
        <v>1</v>
      </c>
      <c r="Q27" s="10727"/>
      <c r="R27" s="9741"/>
      <c r="S27" s="3421"/>
      <c r="T27" s="3421"/>
      <c r="U27" s="3421"/>
      <c r="V27" s="10822"/>
      <c r="W27" s="10655"/>
      <c r="X27" s="10822"/>
      <c r="Y27" s="3421"/>
      <c r="Z27" s="10841"/>
      <c r="AA27" s="10655"/>
      <c r="AB27" s="9839"/>
      <c r="AC27" s="9898"/>
      <c r="AD27" s="6146">
        <v>13106.72</v>
      </c>
      <c r="AE27" s="9898"/>
      <c r="AF27" s="31"/>
      <c r="AG27" s="26"/>
    </row>
    <row r="28" spans="1:33" ht="30" customHeight="1">
      <c r="A28" s="256" t="s">
        <v>7869</v>
      </c>
      <c r="B28" s="10605" t="s">
        <v>8401</v>
      </c>
      <c r="C28" s="9752">
        <v>45337</v>
      </c>
      <c r="D28" s="9752">
        <v>45393</v>
      </c>
      <c r="E28" s="9891"/>
      <c r="F28" s="9479"/>
      <c r="G28" s="9708">
        <v>8644</v>
      </c>
      <c r="H28" s="10615" t="s">
        <v>8400</v>
      </c>
      <c r="I28" s="9740"/>
      <c r="J28" s="10725" t="s">
        <v>8399</v>
      </c>
      <c r="K28" s="10725" t="s">
        <v>6848</v>
      </c>
      <c r="L28" s="255" t="s">
        <v>76</v>
      </c>
      <c r="M28" s="10588" t="s">
        <v>8398</v>
      </c>
      <c r="N28" s="255" t="s">
        <v>3952</v>
      </c>
      <c r="O28" s="254">
        <v>4</v>
      </c>
      <c r="P28" s="254">
        <v>4</v>
      </c>
      <c r="Q28" s="10725" t="s">
        <v>8393</v>
      </c>
      <c r="R28" s="9740"/>
      <c r="S28" s="3421"/>
      <c r="T28" s="3421"/>
      <c r="U28" s="3421"/>
      <c r="V28" s="10827" t="s">
        <v>2073</v>
      </c>
      <c r="W28" s="10654"/>
      <c r="X28" s="10827" t="s">
        <v>37</v>
      </c>
      <c r="Y28" s="3421"/>
      <c r="Z28" s="10791" t="s">
        <v>45</v>
      </c>
      <c r="AA28" s="10654"/>
      <c r="AB28" s="9934" t="s">
        <v>5539</v>
      </c>
      <c r="AC28" s="9897">
        <v>14580</v>
      </c>
      <c r="AD28" s="6146">
        <v>7480</v>
      </c>
      <c r="AE28" s="9897">
        <f>SUM(AD28*P28+AD29*P29+AD30*P30+AC28)</f>
        <v>133661.6</v>
      </c>
      <c r="AF28" s="31"/>
      <c r="AG28" s="26"/>
    </row>
    <row r="29" spans="1:33" ht="30" customHeight="1">
      <c r="A29" s="256" t="s">
        <v>7869</v>
      </c>
      <c r="B29" s="10606"/>
      <c r="C29" s="9784"/>
      <c r="D29" s="9784"/>
      <c r="E29" s="10595"/>
      <c r="F29" s="9480"/>
      <c r="G29" s="9709"/>
      <c r="H29" s="10616"/>
      <c r="I29" s="9782"/>
      <c r="J29" s="10726"/>
      <c r="K29" s="10726"/>
      <c r="L29" s="256" t="s">
        <v>2184</v>
      </c>
      <c r="M29" s="10589"/>
      <c r="N29" s="344" t="s">
        <v>3954</v>
      </c>
      <c r="O29" s="254">
        <v>1</v>
      </c>
      <c r="P29" s="254">
        <v>1</v>
      </c>
      <c r="Q29" s="10726"/>
      <c r="R29" s="9782"/>
      <c r="S29" s="3421"/>
      <c r="T29" s="3421"/>
      <c r="U29" s="3421"/>
      <c r="V29" s="10828"/>
      <c r="W29" s="10795"/>
      <c r="X29" s="10828"/>
      <c r="Y29" s="3421"/>
      <c r="Z29" s="10844"/>
      <c r="AA29" s="10795"/>
      <c r="AB29" s="10783"/>
      <c r="AC29" s="10710"/>
      <c r="AD29" s="6146">
        <v>46393.599999999999</v>
      </c>
      <c r="AE29" s="10710"/>
      <c r="AF29" s="31"/>
      <c r="AG29" s="26"/>
    </row>
    <row r="30" spans="1:33" ht="30" customHeight="1">
      <c r="A30" s="256" t="s">
        <v>7869</v>
      </c>
      <c r="B30" s="10607"/>
      <c r="C30" s="9753"/>
      <c r="D30" s="9753"/>
      <c r="E30" s="9892"/>
      <c r="F30" s="9433"/>
      <c r="G30" s="9710"/>
      <c r="H30" s="10617"/>
      <c r="I30" s="9741"/>
      <c r="J30" s="10727"/>
      <c r="K30" s="10727"/>
      <c r="L30" s="256" t="s">
        <v>2809</v>
      </c>
      <c r="M30" s="10590"/>
      <c r="N30" s="255" t="s">
        <v>3951</v>
      </c>
      <c r="O30" s="254">
        <v>1</v>
      </c>
      <c r="P30" s="254">
        <v>1</v>
      </c>
      <c r="Q30" s="10727"/>
      <c r="R30" s="9741"/>
      <c r="S30" s="3421"/>
      <c r="T30" s="3421"/>
      <c r="U30" s="3421"/>
      <c r="V30" s="10829"/>
      <c r="W30" s="10655"/>
      <c r="X30" s="10829"/>
      <c r="Y30" s="3421"/>
      <c r="Z30" s="10792"/>
      <c r="AA30" s="10655"/>
      <c r="AB30" s="9839"/>
      <c r="AC30" s="9898"/>
      <c r="AD30" s="6146">
        <v>42768</v>
      </c>
      <c r="AE30" s="9898"/>
      <c r="AF30" s="31"/>
      <c r="AG30" s="26"/>
    </row>
    <row r="31" spans="1:33" ht="30" customHeight="1">
      <c r="A31" s="256" t="s">
        <v>7869</v>
      </c>
      <c r="B31" s="10605" t="s">
        <v>8397</v>
      </c>
      <c r="C31" s="9752">
        <v>45337</v>
      </c>
      <c r="D31" s="9752">
        <v>45393</v>
      </c>
      <c r="E31" s="9891"/>
      <c r="F31" s="9479"/>
      <c r="G31" s="9708">
        <v>8644</v>
      </c>
      <c r="H31" s="10615" t="s">
        <v>8396</v>
      </c>
      <c r="I31" s="9740"/>
      <c r="J31" s="10725" t="s">
        <v>8395</v>
      </c>
      <c r="K31" s="10725" t="s">
        <v>6848</v>
      </c>
      <c r="L31" s="255" t="s">
        <v>193</v>
      </c>
      <c r="M31" s="10588" t="s">
        <v>8394</v>
      </c>
      <c r="N31" s="255" t="s">
        <v>3952</v>
      </c>
      <c r="O31" s="254">
        <v>6</v>
      </c>
      <c r="P31" s="254">
        <v>6</v>
      </c>
      <c r="Q31" s="10725" t="s">
        <v>8393</v>
      </c>
      <c r="R31" s="9740"/>
      <c r="S31" s="3421"/>
      <c r="T31" s="3421"/>
      <c r="U31" s="3421"/>
      <c r="V31" s="10803" t="s">
        <v>2073</v>
      </c>
      <c r="W31" s="3421"/>
      <c r="X31" s="10803" t="s">
        <v>37</v>
      </c>
      <c r="Y31" s="3421"/>
      <c r="Z31" s="10788" t="s">
        <v>45</v>
      </c>
      <c r="AA31" s="10654"/>
      <c r="AB31" s="9934" t="s">
        <v>5539</v>
      </c>
      <c r="AC31" s="9897">
        <v>7290</v>
      </c>
      <c r="AD31" s="6146">
        <v>7480</v>
      </c>
      <c r="AE31" s="9897">
        <f>SUM(AD31*P31+AD32*P32+AD33*P33+AC31)</f>
        <v>141331.6</v>
      </c>
      <c r="AF31" s="31"/>
      <c r="AG31" s="26"/>
    </row>
    <row r="32" spans="1:33" ht="30" customHeight="1">
      <c r="A32" s="256" t="s">
        <v>7869</v>
      </c>
      <c r="B32" s="10606"/>
      <c r="C32" s="9784"/>
      <c r="D32" s="9784"/>
      <c r="E32" s="10595"/>
      <c r="F32" s="9480"/>
      <c r="G32" s="9709"/>
      <c r="H32" s="10616"/>
      <c r="I32" s="9782"/>
      <c r="J32" s="10726"/>
      <c r="K32" s="10726"/>
      <c r="L32" s="256" t="s">
        <v>2184</v>
      </c>
      <c r="M32" s="10589"/>
      <c r="N32" s="344" t="s">
        <v>3954</v>
      </c>
      <c r="O32" s="254">
        <v>1</v>
      </c>
      <c r="P32" s="254">
        <v>1</v>
      </c>
      <c r="Q32" s="10726"/>
      <c r="R32" s="9782"/>
      <c r="S32" s="3421"/>
      <c r="T32" s="3421"/>
      <c r="U32" s="3421"/>
      <c r="V32" s="10804"/>
      <c r="W32" s="3421"/>
      <c r="X32" s="10804"/>
      <c r="Y32" s="3421"/>
      <c r="Z32" s="10789"/>
      <c r="AA32" s="10795"/>
      <c r="AB32" s="10783"/>
      <c r="AC32" s="10710"/>
      <c r="AD32" s="6146">
        <v>46393.599999999999</v>
      </c>
      <c r="AE32" s="10710"/>
      <c r="AF32" s="31"/>
      <c r="AG32" s="26"/>
    </row>
    <row r="33" spans="1:33" ht="30" customHeight="1">
      <c r="A33" s="256" t="s">
        <v>7869</v>
      </c>
      <c r="B33" s="10607"/>
      <c r="C33" s="9753"/>
      <c r="D33" s="9753"/>
      <c r="E33" s="9892"/>
      <c r="F33" s="9433"/>
      <c r="G33" s="9710"/>
      <c r="H33" s="10617"/>
      <c r="I33" s="9741"/>
      <c r="J33" s="10727"/>
      <c r="K33" s="10727"/>
      <c r="L33" s="256" t="s">
        <v>2809</v>
      </c>
      <c r="M33" s="10590"/>
      <c r="N33" s="255" t="s">
        <v>3951</v>
      </c>
      <c r="O33" s="254">
        <v>1</v>
      </c>
      <c r="P33" s="254">
        <v>1</v>
      </c>
      <c r="Q33" s="10727"/>
      <c r="R33" s="9741"/>
      <c r="S33" s="3421"/>
      <c r="T33" s="3421"/>
      <c r="U33" s="3421"/>
      <c r="V33" s="10805"/>
      <c r="W33" s="3421"/>
      <c r="X33" s="10805"/>
      <c r="Y33" s="3421"/>
      <c r="Z33" s="10790"/>
      <c r="AA33" s="10655"/>
      <c r="AB33" s="9839"/>
      <c r="AC33" s="9898"/>
      <c r="AD33" s="6146">
        <v>42768</v>
      </c>
      <c r="AE33" s="9898"/>
      <c r="AF33" s="31"/>
      <c r="AG33" s="26"/>
    </row>
    <row r="34" spans="1:33" ht="30" customHeight="1">
      <c r="A34" s="385" t="s">
        <v>7869</v>
      </c>
      <c r="B34" s="10703" t="s">
        <v>8392</v>
      </c>
      <c r="C34" s="9752">
        <v>45341</v>
      </c>
      <c r="D34" s="9752">
        <v>45397</v>
      </c>
      <c r="E34" s="9891"/>
      <c r="F34" s="9479"/>
      <c r="G34" s="9708">
        <v>8644</v>
      </c>
      <c r="H34" s="9708">
        <v>693</v>
      </c>
      <c r="I34" s="9708"/>
      <c r="J34" s="10597" t="s">
        <v>8391</v>
      </c>
      <c r="K34" s="10597" t="s">
        <v>8390</v>
      </c>
      <c r="L34" s="385" t="s">
        <v>193</v>
      </c>
      <c r="M34" s="9231" t="s">
        <v>8389</v>
      </c>
      <c r="N34" s="255" t="s">
        <v>3952</v>
      </c>
      <c r="O34" s="261">
        <v>6</v>
      </c>
      <c r="P34" s="261">
        <v>6</v>
      </c>
      <c r="Q34" s="10597" t="s">
        <v>8388</v>
      </c>
      <c r="R34" s="9740"/>
      <c r="S34" s="3421"/>
      <c r="T34" s="3421"/>
      <c r="U34" s="3421"/>
      <c r="V34" s="10785" t="s">
        <v>2073</v>
      </c>
      <c r="W34" s="3421"/>
      <c r="X34" s="10785" t="s">
        <v>37</v>
      </c>
      <c r="Y34" s="10654"/>
      <c r="Z34" s="10780" t="s">
        <v>45</v>
      </c>
      <c r="AA34" s="10654"/>
      <c r="AB34" s="9934" t="s">
        <v>5583</v>
      </c>
      <c r="AC34" s="9897">
        <v>4860</v>
      </c>
      <c r="AD34" s="6146">
        <v>7480</v>
      </c>
      <c r="AE34" s="9897">
        <f>SUM(AD34*P34+AD35*P35+AD36*P36+AC34)</f>
        <v>138901.6</v>
      </c>
      <c r="AF34" s="31"/>
      <c r="AG34" s="26"/>
    </row>
    <row r="35" spans="1:33" ht="30" customHeight="1">
      <c r="A35" s="385" t="s">
        <v>7869</v>
      </c>
      <c r="B35" s="10704"/>
      <c r="C35" s="9784"/>
      <c r="D35" s="9784"/>
      <c r="E35" s="10595"/>
      <c r="F35" s="9480"/>
      <c r="G35" s="9709"/>
      <c r="H35" s="9709"/>
      <c r="I35" s="9709"/>
      <c r="J35" s="10598"/>
      <c r="K35" s="10598"/>
      <c r="L35" s="256" t="s">
        <v>2184</v>
      </c>
      <c r="M35" s="9309"/>
      <c r="N35" s="1895" t="s">
        <v>3954</v>
      </c>
      <c r="O35" s="258">
        <v>1</v>
      </c>
      <c r="P35" s="258">
        <v>1</v>
      </c>
      <c r="Q35" s="10598"/>
      <c r="R35" s="9782"/>
      <c r="S35" s="3421"/>
      <c r="T35" s="3421"/>
      <c r="U35" s="3421"/>
      <c r="V35" s="10786"/>
      <c r="W35" s="3421"/>
      <c r="X35" s="10786"/>
      <c r="Y35" s="10795"/>
      <c r="Z35" s="10781"/>
      <c r="AA35" s="10655"/>
      <c r="AB35" s="10783"/>
      <c r="AC35" s="10710"/>
      <c r="AD35" s="6146">
        <v>46393.599999999999</v>
      </c>
      <c r="AE35" s="10710"/>
      <c r="AF35" s="31"/>
      <c r="AG35" s="26"/>
    </row>
    <row r="36" spans="1:33" ht="30" customHeight="1">
      <c r="A36" s="385" t="s">
        <v>7869</v>
      </c>
      <c r="B36" s="10705"/>
      <c r="C36" s="9753"/>
      <c r="D36" s="9753"/>
      <c r="E36" s="9892"/>
      <c r="F36" s="9433"/>
      <c r="G36" s="9710"/>
      <c r="H36" s="9710"/>
      <c r="I36" s="9710"/>
      <c r="J36" s="10599"/>
      <c r="K36" s="10599"/>
      <c r="L36" s="296" t="s">
        <v>1095</v>
      </c>
      <c r="M36" s="9280"/>
      <c r="N36" s="6731" t="s">
        <v>3951</v>
      </c>
      <c r="O36" s="261">
        <v>1</v>
      </c>
      <c r="P36" s="261">
        <v>1</v>
      </c>
      <c r="Q36" s="10599"/>
      <c r="R36" s="9741"/>
      <c r="S36" s="3421"/>
      <c r="T36" s="3421"/>
      <c r="U36" s="6732"/>
      <c r="V36" s="10787"/>
      <c r="W36" s="6732"/>
      <c r="X36" s="10787"/>
      <c r="Y36" s="10655"/>
      <c r="Z36" s="10782"/>
      <c r="AA36" s="6733"/>
      <c r="AB36" s="9839"/>
      <c r="AC36" s="9898"/>
      <c r="AD36" s="6715">
        <v>42768</v>
      </c>
      <c r="AE36" s="9898"/>
      <c r="AF36" s="31"/>
      <c r="AG36" s="26"/>
    </row>
    <row r="37" spans="1:33" ht="30" customHeight="1">
      <c r="A37" s="385" t="s">
        <v>7869</v>
      </c>
      <c r="B37" s="10703" t="s">
        <v>8387</v>
      </c>
      <c r="C37" s="9752">
        <v>45341</v>
      </c>
      <c r="D37" s="9752">
        <v>45397</v>
      </c>
      <c r="E37" s="9891"/>
      <c r="F37" s="9708"/>
      <c r="G37" s="9708">
        <v>8644</v>
      </c>
      <c r="H37" s="9708">
        <v>772</v>
      </c>
      <c r="I37" s="9708"/>
      <c r="J37" s="10597" t="s">
        <v>8386</v>
      </c>
      <c r="K37" s="10597" t="s">
        <v>8385</v>
      </c>
      <c r="L37" s="385" t="s">
        <v>62</v>
      </c>
      <c r="M37" s="9231" t="s">
        <v>8384</v>
      </c>
      <c r="N37" s="255" t="s">
        <v>3952</v>
      </c>
      <c r="O37" s="261">
        <v>5</v>
      </c>
      <c r="P37" s="261">
        <v>5</v>
      </c>
      <c r="Q37" s="10597" t="s">
        <v>8383</v>
      </c>
      <c r="R37" s="9740"/>
      <c r="S37" s="3421"/>
      <c r="T37" s="3421"/>
      <c r="U37" s="10654"/>
      <c r="V37" s="9934" t="s">
        <v>2073</v>
      </c>
      <c r="W37" s="10654"/>
      <c r="X37" s="9934" t="s">
        <v>37</v>
      </c>
      <c r="Y37" s="3421"/>
      <c r="Z37" s="10807" t="s">
        <v>45</v>
      </c>
      <c r="AA37" s="10654"/>
      <c r="AB37" s="9934" t="s">
        <v>5583</v>
      </c>
      <c r="AC37" s="9897">
        <v>2430</v>
      </c>
      <c r="AD37" s="6146">
        <v>7480</v>
      </c>
      <c r="AE37" s="9897">
        <f>SUM(AD37*P37+AD38*P38+AC37)</f>
        <v>86223.6</v>
      </c>
      <c r="AF37" s="31"/>
      <c r="AG37" s="26"/>
    </row>
    <row r="38" spans="1:33" ht="30" customHeight="1">
      <c r="A38" s="385" t="s">
        <v>7869</v>
      </c>
      <c r="B38" s="10705"/>
      <c r="C38" s="9753"/>
      <c r="D38" s="9753"/>
      <c r="E38" s="9892"/>
      <c r="F38" s="9710"/>
      <c r="G38" s="9710"/>
      <c r="H38" s="9710"/>
      <c r="I38" s="9710"/>
      <c r="J38" s="10599"/>
      <c r="K38" s="10599"/>
      <c r="L38" s="256" t="s">
        <v>381</v>
      </c>
      <c r="M38" s="9280"/>
      <c r="N38" s="255" t="s">
        <v>3954</v>
      </c>
      <c r="O38" s="258">
        <v>1</v>
      </c>
      <c r="P38" s="258">
        <v>1</v>
      </c>
      <c r="Q38" s="10599"/>
      <c r="R38" s="9741"/>
      <c r="S38" s="3421"/>
      <c r="T38" s="3421"/>
      <c r="U38" s="10655"/>
      <c r="V38" s="9839"/>
      <c r="W38" s="10655"/>
      <c r="X38" s="9839"/>
      <c r="Y38" s="3421"/>
      <c r="Z38" s="10808"/>
      <c r="AA38" s="10655"/>
      <c r="AB38" s="9839"/>
      <c r="AC38" s="9898"/>
      <c r="AD38" s="6146">
        <v>46393.599999999999</v>
      </c>
      <c r="AE38" s="9898"/>
      <c r="AF38" s="31"/>
      <c r="AG38" s="26"/>
    </row>
    <row r="39" spans="1:33" ht="30" customHeight="1">
      <c r="A39" s="385" t="s">
        <v>7869</v>
      </c>
      <c r="B39" s="10703" t="s">
        <v>8382</v>
      </c>
      <c r="C39" s="9752">
        <v>45341</v>
      </c>
      <c r="D39" s="9752">
        <v>45397</v>
      </c>
      <c r="E39" s="9891"/>
      <c r="F39" s="9479"/>
      <c r="G39" s="9708">
        <v>8644</v>
      </c>
      <c r="H39" s="9708">
        <v>224</v>
      </c>
      <c r="I39" s="9708"/>
      <c r="J39" s="10597" t="s">
        <v>8381</v>
      </c>
      <c r="K39" s="10597" t="s">
        <v>8380</v>
      </c>
      <c r="L39" s="385" t="s">
        <v>76</v>
      </c>
      <c r="M39" s="9231" t="s">
        <v>8379</v>
      </c>
      <c r="N39" s="255" t="s">
        <v>3952</v>
      </c>
      <c r="O39" s="261">
        <v>4</v>
      </c>
      <c r="P39" s="261">
        <v>4</v>
      </c>
      <c r="Q39" s="10597" t="s">
        <v>8378</v>
      </c>
      <c r="R39" s="9740"/>
      <c r="S39" s="3421"/>
      <c r="T39" s="3421"/>
      <c r="U39" s="3421"/>
      <c r="V39" s="10799" t="s">
        <v>2073</v>
      </c>
      <c r="W39" s="3421"/>
      <c r="X39" s="10799" t="s">
        <v>37</v>
      </c>
      <c r="Y39" s="3421"/>
      <c r="Z39" s="10791" t="s">
        <v>45</v>
      </c>
      <c r="AA39" s="10654"/>
      <c r="AB39" s="9934" t="s">
        <v>5584</v>
      </c>
      <c r="AC39" s="9897">
        <v>14580</v>
      </c>
      <c r="AD39" s="6146">
        <v>7480</v>
      </c>
      <c r="AE39" s="9897">
        <f>SUM(AD39*P39+AD40*P40+AC39)</f>
        <v>136900</v>
      </c>
      <c r="AF39" s="31"/>
      <c r="AG39" s="26"/>
    </row>
    <row r="40" spans="1:33" ht="30" customHeight="1">
      <c r="A40" s="385" t="s">
        <v>7869</v>
      </c>
      <c r="B40" s="10705"/>
      <c r="C40" s="9753"/>
      <c r="D40" s="9753"/>
      <c r="E40" s="9892"/>
      <c r="F40" s="9433"/>
      <c r="G40" s="9710"/>
      <c r="H40" s="9710"/>
      <c r="I40" s="9710"/>
      <c r="J40" s="10599"/>
      <c r="K40" s="10599"/>
      <c r="L40" s="256" t="s">
        <v>7950</v>
      </c>
      <c r="M40" s="9280"/>
      <c r="N40" s="255" t="s">
        <v>3955</v>
      </c>
      <c r="O40" s="258">
        <v>1</v>
      </c>
      <c r="P40" s="258">
        <v>1</v>
      </c>
      <c r="Q40" s="10599"/>
      <c r="R40" s="9741"/>
      <c r="S40" s="3421"/>
      <c r="T40" s="3421"/>
      <c r="U40" s="3421"/>
      <c r="V40" s="10800"/>
      <c r="W40" s="3421"/>
      <c r="X40" s="10800"/>
      <c r="Y40" s="3421"/>
      <c r="Z40" s="10792"/>
      <c r="AA40" s="10655"/>
      <c r="AB40" s="9839"/>
      <c r="AC40" s="9898"/>
      <c r="AD40" s="6146">
        <v>92400</v>
      </c>
      <c r="AE40" s="9898"/>
      <c r="AF40" s="31"/>
      <c r="AG40" s="26"/>
    </row>
    <row r="41" spans="1:33" ht="30" customHeight="1">
      <c r="A41" s="1271" t="s">
        <v>7869</v>
      </c>
      <c r="B41" s="10605" t="s">
        <v>8377</v>
      </c>
      <c r="C41" s="9765">
        <v>45341</v>
      </c>
      <c r="D41" s="9765">
        <v>45397</v>
      </c>
      <c r="E41" s="10481"/>
      <c r="F41" s="8877"/>
      <c r="G41" s="9840">
        <v>8644</v>
      </c>
      <c r="H41" s="10600">
        <v>293</v>
      </c>
      <c r="I41" s="9788"/>
      <c r="J41" s="10495" t="s">
        <v>8376</v>
      </c>
      <c r="K41" s="10574" t="s">
        <v>8375</v>
      </c>
      <c r="L41" s="1176" t="s">
        <v>76</v>
      </c>
      <c r="M41" s="9397" t="s">
        <v>8374</v>
      </c>
      <c r="N41" s="1176" t="s">
        <v>3952</v>
      </c>
      <c r="O41" s="1275">
        <v>4</v>
      </c>
      <c r="P41" s="1275">
        <v>4</v>
      </c>
      <c r="Q41" s="10574" t="s">
        <v>8373</v>
      </c>
      <c r="R41" s="9788"/>
      <c r="S41" s="1173"/>
      <c r="T41" s="1173"/>
      <c r="U41" s="1173"/>
      <c r="V41" s="10440" t="s">
        <v>2073</v>
      </c>
      <c r="W41" s="1173"/>
      <c r="X41" s="10440" t="s">
        <v>37</v>
      </c>
      <c r="Y41" s="1173"/>
      <c r="Z41" s="10215" t="s">
        <v>45</v>
      </c>
      <c r="AA41" s="9788"/>
      <c r="AB41" s="9840" t="s">
        <v>5584</v>
      </c>
      <c r="AC41" s="8912">
        <v>7290</v>
      </c>
      <c r="AD41" s="722">
        <v>7480</v>
      </c>
      <c r="AE41" s="8912">
        <f>SUM(AD41*P41+AD42*P42+AD43*P43+AC41)</f>
        <v>96710.32</v>
      </c>
      <c r="AF41" s="31"/>
      <c r="AG41" s="26"/>
    </row>
    <row r="42" spans="1:33" ht="30" customHeight="1">
      <c r="A42" s="1271" t="s">
        <v>7869</v>
      </c>
      <c r="B42" s="10606"/>
      <c r="C42" s="10089"/>
      <c r="D42" s="10089"/>
      <c r="E42" s="10587"/>
      <c r="F42" s="8880"/>
      <c r="G42" s="10053"/>
      <c r="H42" s="10601"/>
      <c r="I42" s="10065"/>
      <c r="J42" s="10591"/>
      <c r="K42" s="10633"/>
      <c r="L42" s="1271" t="s">
        <v>2184</v>
      </c>
      <c r="M42" s="10634"/>
      <c r="N42" s="472" t="s">
        <v>3954</v>
      </c>
      <c r="O42" s="1275">
        <v>1</v>
      </c>
      <c r="P42" s="1275">
        <v>1</v>
      </c>
      <c r="Q42" s="10633"/>
      <c r="R42" s="10065"/>
      <c r="S42" s="1173"/>
      <c r="T42" s="1173"/>
      <c r="U42" s="1173"/>
      <c r="V42" s="10806"/>
      <c r="W42" s="1173"/>
      <c r="X42" s="10806"/>
      <c r="Y42" s="1173"/>
      <c r="Z42" s="10053"/>
      <c r="AA42" s="10065"/>
      <c r="AB42" s="10053"/>
      <c r="AC42" s="8920"/>
      <c r="AD42" s="722">
        <v>46393.599999999999</v>
      </c>
      <c r="AE42" s="8920"/>
      <c r="AF42" s="31"/>
      <c r="AG42" s="26"/>
    </row>
    <row r="43" spans="1:33" ht="30" customHeight="1">
      <c r="A43" s="1271" t="s">
        <v>7869</v>
      </c>
      <c r="B43" s="10607"/>
      <c r="C43" s="9766"/>
      <c r="D43" s="9766"/>
      <c r="E43" s="10482"/>
      <c r="F43" s="8878"/>
      <c r="G43" s="9834"/>
      <c r="H43" s="10602"/>
      <c r="I43" s="9789"/>
      <c r="J43" s="10496"/>
      <c r="K43" s="10575"/>
      <c r="L43" s="1886" t="s">
        <v>2548</v>
      </c>
      <c r="M43" s="10483"/>
      <c r="N43" s="1176" t="s">
        <v>3951</v>
      </c>
      <c r="O43" s="1275">
        <v>1</v>
      </c>
      <c r="P43" s="1275">
        <v>1</v>
      </c>
      <c r="Q43" s="10575"/>
      <c r="R43" s="9789"/>
      <c r="S43" s="1173"/>
      <c r="T43" s="1173"/>
      <c r="U43" s="1173"/>
      <c r="V43" s="10441"/>
      <c r="W43" s="1173"/>
      <c r="X43" s="10441"/>
      <c r="Y43" s="1173"/>
      <c r="Z43" s="9834"/>
      <c r="AA43" s="9789"/>
      <c r="AB43" s="9834"/>
      <c r="AC43" s="8913"/>
      <c r="AD43" s="722">
        <v>13106.72</v>
      </c>
      <c r="AE43" s="8913"/>
      <c r="AF43" s="31"/>
      <c r="AG43" s="26"/>
    </row>
    <row r="44" spans="1:33" ht="30" customHeight="1">
      <c r="A44" s="1273" t="s">
        <v>7869</v>
      </c>
      <c r="B44" s="10703" t="s">
        <v>8372</v>
      </c>
      <c r="C44" s="9765">
        <v>45341</v>
      </c>
      <c r="D44" s="9765">
        <v>45397</v>
      </c>
      <c r="E44" s="10481"/>
      <c r="F44" s="9840"/>
      <c r="G44" s="9840">
        <v>8644</v>
      </c>
      <c r="H44" s="9840">
        <v>759</v>
      </c>
      <c r="I44" s="9840"/>
      <c r="J44" s="10495" t="s">
        <v>8371</v>
      </c>
      <c r="K44" s="10495" t="s">
        <v>8370</v>
      </c>
      <c r="L44" s="1273" t="s">
        <v>76</v>
      </c>
      <c r="M44" s="8868" t="s">
        <v>8369</v>
      </c>
      <c r="N44" s="1176" t="s">
        <v>3952</v>
      </c>
      <c r="O44" s="1274">
        <v>4</v>
      </c>
      <c r="P44" s="1274">
        <v>4</v>
      </c>
      <c r="Q44" s="10495" t="s">
        <v>8368</v>
      </c>
      <c r="R44" s="9788"/>
      <c r="S44" s="1173"/>
      <c r="T44" s="1173"/>
      <c r="U44" s="1173"/>
      <c r="V44" s="9840" t="s">
        <v>2073</v>
      </c>
      <c r="W44" s="1173"/>
      <c r="X44" s="9840" t="s">
        <v>37</v>
      </c>
      <c r="Y44" s="1173"/>
      <c r="Z44" s="10809" t="s">
        <v>45</v>
      </c>
      <c r="AA44" s="9788"/>
      <c r="AB44" s="9840" t="s">
        <v>5583</v>
      </c>
      <c r="AC44" s="8912">
        <v>0</v>
      </c>
      <c r="AD44" s="722">
        <v>7480</v>
      </c>
      <c r="AE44" s="8912">
        <f>SUM(AD44*P44+AD45*P45+AC44)</f>
        <v>76313.600000000006</v>
      </c>
      <c r="AF44" s="31"/>
      <c r="AG44" s="26"/>
    </row>
    <row r="45" spans="1:33" ht="30" customHeight="1">
      <c r="A45" s="1273" t="s">
        <v>7869</v>
      </c>
      <c r="B45" s="10705"/>
      <c r="C45" s="9766"/>
      <c r="D45" s="9766"/>
      <c r="E45" s="10482"/>
      <c r="F45" s="9834"/>
      <c r="G45" s="9834"/>
      <c r="H45" s="9834"/>
      <c r="I45" s="9834"/>
      <c r="J45" s="10496"/>
      <c r="K45" s="10496"/>
      <c r="L45" s="1271" t="s">
        <v>381</v>
      </c>
      <c r="M45" s="8869"/>
      <c r="N45" s="1176" t="s">
        <v>3954</v>
      </c>
      <c r="O45" s="1272">
        <v>1</v>
      </c>
      <c r="P45" s="1272">
        <v>1</v>
      </c>
      <c r="Q45" s="10496"/>
      <c r="R45" s="9789"/>
      <c r="S45" s="1173"/>
      <c r="T45" s="1173"/>
      <c r="U45" s="1173"/>
      <c r="V45" s="9834"/>
      <c r="W45" s="1173"/>
      <c r="X45" s="9834"/>
      <c r="Y45" s="1173"/>
      <c r="Z45" s="10810"/>
      <c r="AA45" s="9789"/>
      <c r="AB45" s="9834"/>
      <c r="AC45" s="8913"/>
      <c r="AD45" s="722">
        <v>46393.599999999999</v>
      </c>
      <c r="AE45" s="8913"/>
      <c r="AF45" s="31"/>
      <c r="AG45" s="26"/>
    </row>
    <row r="46" spans="1:33" ht="30" customHeight="1">
      <c r="A46" s="1273" t="s">
        <v>7869</v>
      </c>
      <c r="B46" s="10703" t="s">
        <v>8367</v>
      </c>
      <c r="C46" s="9765">
        <v>45341</v>
      </c>
      <c r="D46" s="9765">
        <v>45397</v>
      </c>
      <c r="E46" s="10481"/>
      <c r="F46" s="8877"/>
      <c r="G46" s="9840">
        <v>8644</v>
      </c>
      <c r="H46" s="9840">
        <v>291</v>
      </c>
      <c r="I46" s="9840"/>
      <c r="J46" s="10495" t="s">
        <v>8366</v>
      </c>
      <c r="K46" s="10495" t="s">
        <v>8365</v>
      </c>
      <c r="L46" s="1273" t="s">
        <v>76</v>
      </c>
      <c r="M46" s="8868" t="s">
        <v>8364</v>
      </c>
      <c r="N46" s="1176" t="s">
        <v>3952</v>
      </c>
      <c r="O46" s="1274">
        <v>4</v>
      </c>
      <c r="P46" s="1274">
        <v>4</v>
      </c>
      <c r="Q46" s="10495" t="s">
        <v>8363</v>
      </c>
      <c r="R46" s="9788"/>
      <c r="S46" s="1173"/>
      <c r="T46" s="1173"/>
      <c r="U46" s="1173"/>
      <c r="V46" s="10729" t="s">
        <v>2073</v>
      </c>
      <c r="W46" s="1173"/>
      <c r="X46" s="10729" t="s">
        <v>37</v>
      </c>
      <c r="Y46" s="1173"/>
      <c r="Z46" s="10627" t="s">
        <v>45</v>
      </c>
      <c r="AA46" s="9788"/>
      <c r="AB46" s="9840" t="s">
        <v>5584</v>
      </c>
      <c r="AC46" s="8912">
        <v>7290</v>
      </c>
      <c r="AD46" s="722">
        <v>7480</v>
      </c>
      <c r="AE46" s="8912">
        <f>SUM(AD46*P46+AD47*P47+AC46)</f>
        <v>83603.600000000006</v>
      </c>
      <c r="AF46" s="31"/>
      <c r="AG46" s="26"/>
    </row>
    <row r="47" spans="1:33" ht="30" customHeight="1">
      <c r="A47" s="1273" t="s">
        <v>7869</v>
      </c>
      <c r="B47" s="10705"/>
      <c r="C47" s="9766"/>
      <c r="D47" s="9766"/>
      <c r="E47" s="10482"/>
      <c r="F47" s="8878"/>
      <c r="G47" s="9834"/>
      <c r="H47" s="9834"/>
      <c r="I47" s="9834"/>
      <c r="J47" s="10496"/>
      <c r="K47" s="10496"/>
      <c r="L47" s="1271" t="s">
        <v>2184</v>
      </c>
      <c r="M47" s="8869"/>
      <c r="N47" s="439" t="s">
        <v>3954</v>
      </c>
      <c r="O47" s="1272">
        <v>1</v>
      </c>
      <c r="P47" s="1272">
        <v>1</v>
      </c>
      <c r="Q47" s="10496"/>
      <c r="R47" s="9789"/>
      <c r="S47" s="1173"/>
      <c r="T47" s="1173"/>
      <c r="U47" s="1173"/>
      <c r="V47" s="10731"/>
      <c r="W47" s="1173"/>
      <c r="X47" s="10731"/>
      <c r="Y47" s="1173"/>
      <c r="Z47" s="10629"/>
      <c r="AA47" s="9789"/>
      <c r="AB47" s="9834"/>
      <c r="AC47" s="8913"/>
      <c r="AD47" s="722">
        <v>46393.599999999999</v>
      </c>
      <c r="AE47" s="8913"/>
      <c r="AF47" s="31"/>
      <c r="AG47" s="26"/>
    </row>
    <row r="48" spans="1:33" ht="30" customHeight="1">
      <c r="A48" s="1273" t="s">
        <v>7869</v>
      </c>
      <c r="B48" s="10605" t="s">
        <v>8362</v>
      </c>
      <c r="C48" s="9765">
        <v>45341</v>
      </c>
      <c r="D48" s="9765">
        <v>45397</v>
      </c>
      <c r="E48" s="10481"/>
      <c r="F48" s="8877"/>
      <c r="G48" s="9840">
        <v>8644</v>
      </c>
      <c r="H48" s="10600">
        <v>740</v>
      </c>
      <c r="I48" s="9840"/>
      <c r="J48" s="10495" t="s">
        <v>8361</v>
      </c>
      <c r="K48" s="10495"/>
      <c r="L48" s="1899" t="s">
        <v>62</v>
      </c>
      <c r="M48" s="9397" t="s">
        <v>8360</v>
      </c>
      <c r="N48" s="1898" t="s">
        <v>3952</v>
      </c>
      <c r="O48" s="1272">
        <v>5</v>
      </c>
      <c r="P48" s="1272">
        <v>5</v>
      </c>
      <c r="Q48" s="10574" t="s">
        <v>8359</v>
      </c>
      <c r="R48" s="9788"/>
      <c r="S48" s="1173"/>
      <c r="T48" s="1173"/>
      <c r="U48" s="1173"/>
      <c r="V48" s="9840" t="s">
        <v>2073</v>
      </c>
      <c r="W48" s="1173"/>
      <c r="X48" s="9840" t="s">
        <v>37</v>
      </c>
      <c r="Y48" s="1173"/>
      <c r="Z48" s="10635" t="s">
        <v>45</v>
      </c>
      <c r="AA48" s="1174"/>
      <c r="AB48" s="9840" t="s">
        <v>5583</v>
      </c>
      <c r="AC48" s="8912">
        <v>2430</v>
      </c>
      <c r="AD48" s="722">
        <v>7480</v>
      </c>
      <c r="AE48" s="9648">
        <f>SUM(P48*AD48+P49*AD49+P51*AD51+AC48+P50*AD50)</f>
        <v>188104.72</v>
      </c>
      <c r="AF48" s="31"/>
      <c r="AG48" s="26"/>
    </row>
    <row r="49" spans="1:33" ht="30" customHeight="1">
      <c r="A49" s="1271" t="s">
        <v>7869</v>
      </c>
      <c r="B49" s="10606"/>
      <c r="C49" s="10089"/>
      <c r="D49" s="10089"/>
      <c r="E49" s="10587"/>
      <c r="F49" s="8880"/>
      <c r="G49" s="10053"/>
      <c r="H49" s="10601"/>
      <c r="I49" s="10053"/>
      <c r="J49" s="10591"/>
      <c r="K49" s="10591"/>
      <c r="L49" s="1271" t="s">
        <v>2010</v>
      </c>
      <c r="M49" s="10634"/>
      <c r="N49" s="1176" t="s">
        <v>3955</v>
      </c>
      <c r="O49" s="1275">
        <v>1</v>
      </c>
      <c r="P49" s="1275">
        <v>1</v>
      </c>
      <c r="Q49" s="10633"/>
      <c r="R49" s="10065"/>
      <c r="S49" s="1173"/>
      <c r="T49" s="1173"/>
      <c r="U49" s="1173"/>
      <c r="V49" s="10053"/>
      <c r="W49" s="1173"/>
      <c r="X49" s="10053"/>
      <c r="Y49" s="1173"/>
      <c r="Z49" s="10636"/>
      <c r="AA49" s="9788"/>
      <c r="AB49" s="10053"/>
      <c r="AC49" s="8920"/>
      <c r="AD49" s="722">
        <v>92400</v>
      </c>
      <c r="AE49" s="9649"/>
      <c r="AF49" s="31"/>
      <c r="AG49" s="26"/>
    </row>
    <row r="50" spans="1:33" ht="30" customHeight="1">
      <c r="A50" s="1271" t="s">
        <v>7869</v>
      </c>
      <c r="B50" s="10606"/>
      <c r="C50" s="10089"/>
      <c r="D50" s="10089"/>
      <c r="E50" s="10587"/>
      <c r="F50" s="8880"/>
      <c r="G50" s="10053"/>
      <c r="H50" s="10601"/>
      <c r="I50" s="10053"/>
      <c r="J50" s="10591"/>
      <c r="K50" s="10591"/>
      <c r="L50" s="1271" t="s">
        <v>2548</v>
      </c>
      <c r="M50" s="10634"/>
      <c r="N50" s="1176" t="s">
        <v>3951</v>
      </c>
      <c r="O50" s="1275">
        <v>1</v>
      </c>
      <c r="P50" s="1275">
        <v>1</v>
      </c>
      <c r="Q50" s="10633"/>
      <c r="R50" s="10065"/>
      <c r="S50" s="1173"/>
      <c r="T50" s="1173"/>
      <c r="U50" s="1173"/>
      <c r="V50" s="10053"/>
      <c r="W50" s="1173"/>
      <c r="X50" s="10053"/>
      <c r="Y50" s="1173"/>
      <c r="Z50" s="10636"/>
      <c r="AA50" s="10065"/>
      <c r="AB50" s="10053"/>
      <c r="AC50" s="8920"/>
      <c r="AD50" s="722">
        <v>13106.72</v>
      </c>
      <c r="AE50" s="9649"/>
      <c r="AF50" s="31"/>
      <c r="AG50" s="26"/>
    </row>
    <row r="51" spans="1:33" ht="30" customHeight="1">
      <c r="A51" s="1271" t="s">
        <v>7869</v>
      </c>
      <c r="B51" s="10607"/>
      <c r="C51" s="9766"/>
      <c r="D51" s="9766"/>
      <c r="E51" s="10482"/>
      <c r="F51" s="8878"/>
      <c r="G51" s="9834"/>
      <c r="H51" s="10602"/>
      <c r="I51" s="9834"/>
      <c r="J51" s="10496"/>
      <c r="K51" s="10496"/>
      <c r="L51" s="1271" t="s">
        <v>1095</v>
      </c>
      <c r="M51" s="10483"/>
      <c r="N51" s="1176" t="s">
        <v>3951</v>
      </c>
      <c r="O51" s="1275">
        <v>1</v>
      </c>
      <c r="P51" s="1275">
        <v>1</v>
      </c>
      <c r="Q51" s="10575"/>
      <c r="R51" s="9789"/>
      <c r="S51" s="1175"/>
      <c r="T51" s="1175"/>
      <c r="U51" s="1175"/>
      <c r="V51" s="9834"/>
      <c r="W51" s="1175"/>
      <c r="X51" s="9834"/>
      <c r="Y51" s="1175"/>
      <c r="Z51" s="10637"/>
      <c r="AA51" s="9789"/>
      <c r="AB51" s="9834"/>
      <c r="AC51" s="8913"/>
      <c r="AD51" s="752">
        <v>42768</v>
      </c>
      <c r="AE51" s="9650"/>
      <c r="AF51" s="247"/>
      <c r="AG51" s="27"/>
    </row>
    <row r="52" spans="1:33" ht="30" customHeight="1">
      <c r="A52" s="1273" t="s">
        <v>7869</v>
      </c>
      <c r="B52" s="10703" t="s">
        <v>8358</v>
      </c>
      <c r="C52" s="9765">
        <v>45342</v>
      </c>
      <c r="D52" s="9765">
        <v>45398</v>
      </c>
      <c r="E52" s="10481"/>
      <c r="F52" s="8877"/>
      <c r="G52" s="9840">
        <v>8644</v>
      </c>
      <c r="H52" s="9840">
        <v>284</v>
      </c>
      <c r="I52" s="9840"/>
      <c r="J52" s="10495" t="s">
        <v>8357</v>
      </c>
      <c r="K52" s="10495" t="s">
        <v>8356</v>
      </c>
      <c r="L52" s="1273" t="s">
        <v>76</v>
      </c>
      <c r="M52" s="8868" t="s">
        <v>8355</v>
      </c>
      <c r="N52" s="1176" t="s">
        <v>3952</v>
      </c>
      <c r="O52" s="1274">
        <v>4</v>
      </c>
      <c r="P52" s="1274">
        <v>4</v>
      </c>
      <c r="Q52" s="10495" t="s">
        <v>8354</v>
      </c>
      <c r="R52" s="9788"/>
      <c r="S52" s="1173"/>
      <c r="T52" s="1173"/>
      <c r="U52" s="1173"/>
      <c r="V52" s="10744" t="s">
        <v>2073</v>
      </c>
      <c r="W52" s="1173"/>
      <c r="X52" s="10744" t="s">
        <v>37</v>
      </c>
      <c r="Y52" s="1173"/>
      <c r="Z52" s="10627" t="s">
        <v>45</v>
      </c>
      <c r="AA52" s="9788"/>
      <c r="AB52" s="9840" t="s">
        <v>5583</v>
      </c>
      <c r="AC52" s="8912">
        <v>14580</v>
      </c>
      <c r="AD52" s="722">
        <v>7480</v>
      </c>
      <c r="AE52" s="8912">
        <f>SUM(AD52*P52+AD53*P53+AD54*P54+AC52)</f>
        <v>150006.72</v>
      </c>
      <c r="AF52" s="31"/>
      <c r="AG52" s="26"/>
    </row>
    <row r="53" spans="1:33" ht="30" customHeight="1">
      <c r="A53" s="1273" t="s">
        <v>7869</v>
      </c>
      <c r="B53" s="10704"/>
      <c r="C53" s="10089"/>
      <c r="D53" s="10089"/>
      <c r="E53" s="10587"/>
      <c r="F53" s="8880"/>
      <c r="G53" s="10053"/>
      <c r="H53" s="10053"/>
      <c r="I53" s="10053"/>
      <c r="J53" s="10591"/>
      <c r="K53" s="10591"/>
      <c r="L53" s="1271" t="s">
        <v>2010</v>
      </c>
      <c r="M53" s="8870"/>
      <c r="N53" s="1176" t="s">
        <v>3955</v>
      </c>
      <c r="O53" s="1272">
        <v>1</v>
      </c>
      <c r="P53" s="1272">
        <v>1</v>
      </c>
      <c r="Q53" s="10591"/>
      <c r="R53" s="10065"/>
      <c r="S53" s="1173"/>
      <c r="T53" s="1173"/>
      <c r="U53" s="1173"/>
      <c r="V53" s="10745"/>
      <c r="W53" s="1173"/>
      <c r="X53" s="10745"/>
      <c r="Y53" s="1173"/>
      <c r="Z53" s="10628"/>
      <c r="AA53" s="9789"/>
      <c r="AB53" s="10053"/>
      <c r="AC53" s="8920"/>
      <c r="AD53" s="722">
        <v>92400</v>
      </c>
      <c r="AE53" s="8920"/>
      <c r="AF53" s="31"/>
      <c r="AG53" s="26"/>
    </row>
    <row r="54" spans="1:33" ht="30" customHeight="1">
      <c r="A54" s="1273" t="s">
        <v>7869</v>
      </c>
      <c r="B54" s="10705"/>
      <c r="C54" s="9766"/>
      <c r="D54" s="9766"/>
      <c r="E54" s="10482"/>
      <c r="F54" s="8878"/>
      <c r="G54" s="9834"/>
      <c r="H54" s="9834"/>
      <c r="I54" s="9834"/>
      <c r="J54" s="10496"/>
      <c r="K54" s="10496"/>
      <c r="L54" s="296" t="s">
        <v>2548</v>
      </c>
      <c r="M54" s="8869"/>
      <c r="N54" s="1900" t="s">
        <v>3951</v>
      </c>
      <c r="O54" s="1274">
        <v>1</v>
      </c>
      <c r="P54" s="1274">
        <v>1</v>
      </c>
      <c r="Q54" s="10496"/>
      <c r="R54" s="9789"/>
      <c r="S54" s="1173"/>
      <c r="T54" s="1173"/>
      <c r="U54" s="1173"/>
      <c r="V54" s="10746"/>
      <c r="W54" s="1173"/>
      <c r="X54" s="10746"/>
      <c r="Y54" s="1173"/>
      <c r="Z54" s="10629"/>
      <c r="AA54" s="1174"/>
      <c r="AB54" s="9834"/>
      <c r="AC54" s="8913"/>
      <c r="AD54" s="722">
        <v>13106.72</v>
      </c>
      <c r="AE54" s="8913"/>
      <c r="AF54" s="31"/>
      <c r="AG54" s="26"/>
    </row>
    <row r="55" spans="1:33" ht="30" customHeight="1">
      <c r="A55" s="1273" t="s">
        <v>7869</v>
      </c>
      <c r="B55" s="10703" t="s">
        <v>8353</v>
      </c>
      <c r="C55" s="9765">
        <v>45343</v>
      </c>
      <c r="D55" s="9765">
        <v>45398</v>
      </c>
      <c r="E55" s="10481"/>
      <c r="F55" s="9840"/>
      <c r="G55" s="9840">
        <v>8645</v>
      </c>
      <c r="H55" s="9840">
        <v>316</v>
      </c>
      <c r="I55" s="9840"/>
      <c r="J55" s="10495" t="s">
        <v>8352</v>
      </c>
      <c r="K55" s="10495" t="s">
        <v>8351</v>
      </c>
      <c r="L55" s="1273" t="s">
        <v>76</v>
      </c>
      <c r="M55" s="8868" t="s">
        <v>8350</v>
      </c>
      <c r="N55" s="1176" t="s">
        <v>3952</v>
      </c>
      <c r="O55" s="1274">
        <v>4</v>
      </c>
      <c r="P55" s="1274">
        <v>4</v>
      </c>
      <c r="Q55" s="10495" t="s">
        <v>8349</v>
      </c>
      <c r="R55" s="9788"/>
      <c r="S55" s="1173"/>
      <c r="T55" s="1173"/>
      <c r="U55" s="1173"/>
      <c r="V55" s="10661" t="s">
        <v>2073</v>
      </c>
      <c r="W55" s="1173"/>
      <c r="X55" s="10661" t="s">
        <v>37</v>
      </c>
      <c r="Y55" s="1173"/>
      <c r="Z55" s="10635" t="s">
        <v>45</v>
      </c>
      <c r="AA55" s="9788"/>
      <c r="AB55" s="9840" t="s">
        <v>5584</v>
      </c>
      <c r="AC55" s="8912">
        <v>0</v>
      </c>
      <c r="AD55" s="722">
        <v>7480</v>
      </c>
      <c r="AE55" s="8912">
        <f>SUM(AD55*P55+AD56*P56+AC55)</f>
        <v>76313.600000000006</v>
      </c>
      <c r="AF55" s="31"/>
      <c r="AG55" s="26"/>
    </row>
    <row r="56" spans="1:33" ht="30" customHeight="1">
      <c r="A56" s="1273" t="s">
        <v>7869</v>
      </c>
      <c r="B56" s="10705"/>
      <c r="C56" s="9766"/>
      <c r="D56" s="9766"/>
      <c r="E56" s="10482"/>
      <c r="F56" s="9834"/>
      <c r="G56" s="9834"/>
      <c r="H56" s="9834"/>
      <c r="I56" s="9834"/>
      <c r="J56" s="10496"/>
      <c r="K56" s="10496"/>
      <c r="L56" s="1271" t="s">
        <v>2184</v>
      </c>
      <c r="M56" s="8869"/>
      <c r="N56" s="1896" t="s">
        <v>3954</v>
      </c>
      <c r="O56" s="1272">
        <v>1</v>
      </c>
      <c r="P56" s="1272">
        <v>1</v>
      </c>
      <c r="Q56" s="10496"/>
      <c r="R56" s="9789"/>
      <c r="S56" s="1173"/>
      <c r="T56" s="1173"/>
      <c r="U56" s="1173"/>
      <c r="V56" s="10662"/>
      <c r="W56" s="1173"/>
      <c r="X56" s="10662"/>
      <c r="Y56" s="1173"/>
      <c r="Z56" s="10637"/>
      <c r="AA56" s="9789"/>
      <c r="AB56" s="9834"/>
      <c r="AC56" s="8913"/>
      <c r="AD56" s="722">
        <v>46393.599999999999</v>
      </c>
      <c r="AE56" s="8913"/>
      <c r="AF56" s="31"/>
      <c r="AG56" s="26"/>
    </row>
    <row r="57" spans="1:33" ht="30" customHeight="1">
      <c r="A57" s="1273" t="s">
        <v>7869</v>
      </c>
      <c r="B57" s="10703" t="s">
        <v>8348</v>
      </c>
      <c r="C57" s="9765">
        <v>45342</v>
      </c>
      <c r="D57" s="9765">
        <v>45398</v>
      </c>
      <c r="E57" s="10481"/>
      <c r="F57" s="8877"/>
      <c r="G57" s="9840">
        <v>8644</v>
      </c>
      <c r="H57" s="9840">
        <v>416</v>
      </c>
      <c r="I57" s="9840"/>
      <c r="J57" s="10495" t="s">
        <v>8347</v>
      </c>
      <c r="K57" s="10495" t="s">
        <v>8346</v>
      </c>
      <c r="L57" s="1273" t="s">
        <v>193</v>
      </c>
      <c r="M57" s="8868" t="s">
        <v>8345</v>
      </c>
      <c r="N57" s="1176" t="s">
        <v>3952</v>
      </c>
      <c r="O57" s="1274">
        <v>6</v>
      </c>
      <c r="P57" s="1274">
        <v>6</v>
      </c>
      <c r="Q57" s="10495" t="s">
        <v>8344</v>
      </c>
      <c r="R57" s="9788"/>
      <c r="S57" s="1173"/>
      <c r="T57" s="1173"/>
      <c r="U57" s="1173"/>
      <c r="V57" s="10672" t="s">
        <v>2073</v>
      </c>
      <c r="W57" s="1173"/>
      <c r="X57" s="10672" t="s">
        <v>37</v>
      </c>
      <c r="Y57" s="1173"/>
      <c r="Z57" s="10627" t="s">
        <v>45</v>
      </c>
      <c r="AA57" s="9788"/>
      <c r="AB57" s="9840" t="s">
        <v>5584</v>
      </c>
      <c r="AC57" s="8912">
        <v>4860</v>
      </c>
      <c r="AD57" s="722">
        <v>7480</v>
      </c>
      <c r="AE57" s="8912">
        <f>SUM(AD57*P57+AD58*P58+AC57)</f>
        <v>89956</v>
      </c>
      <c r="AF57" s="31"/>
      <c r="AG57" s="26"/>
    </row>
    <row r="58" spans="1:33" ht="30" customHeight="1">
      <c r="A58" s="1273" t="s">
        <v>7869</v>
      </c>
      <c r="B58" s="10705"/>
      <c r="C58" s="9766"/>
      <c r="D58" s="9766"/>
      <c r="E58" s="10482"/>
      <c r="F58" s="8878"/>
      <c r="G58" s="9834"/>
      <c r="H58" s="9834"/>
      <c r="I58" s="9834"/>
      <c r="J58" s="10496"/>
      <c r="K58" s="10496"/>
      <c r="L58" s="1271" t="s">
        <v>2184</v>
      </c>
      <c r="M58" s="8869"/>
      <c r="N58" s="1176" t="s">
        <v>3957</v>
      </c>
      <c r="O58" s="1272">
        <v>1</v>
      </c>
      <c r="P58" s="1272">
        <v>1</v>
      </c>
      <c r="Q58" s="10496"/>
      <c r="R58" s="9789"/>
      <c r="S58" s="1173"/>
      <c r="T58" s="1173"/>
      <c r="U58" s="1173"/>
      <c r="V58" s="10673"/>
      <c r="W58" s="1173"/>
      <c r="X58" s="10673"/>
      <c r="Y58" s="1173"/>
      <c r="Z58" s="10629"/>
      <c r="AA58" s="9789"/>
      <c r="AB58" s="9834"/>
      <c r="AC58" s="8913"/>
      <c r="AD58" s="722">
        <v>40216</v>
      </c>
      <c r="AE58" s="8913"/>
      <c r="AF58" s="31"/>
      <c r="AG58" s="26"/>
    </row>
    <row r="59" spans="1:33" ht="30" customHeight="1">
      <c r="A59" s="1273" t="s">
        <v>7869</v>
      </c>
      <c r="B59" s="10703" t="s">
        <v>8343</v>
      </c>
      <c r="C59" s="9765">
        <v>45342</v>
      </c>
      <c r="D59" s="9765">
        <v>45398</v>
      </c>
      <c r="E59" s="10481"/>
      <c r="F59" s="8877"/>
      <c r="G59" s="9840">
        <v>8644</v>
      </c>
      <c r="H59" s="9840">
        <v>503</v>
      </c>
      <c r="I59" s="9840"/>
      <c r="J59" s="10495" t="s">
        <v>8342</v>
      </c>
      <c r="K59" s="10495" t="s">
        <v>8341</v>
      </c>
      <c r="L59" s="1273" t="s">
        <v>28</v>
      </c>
      <c r="M59" s="8868" t="s">
        <v>8340</v>
      </c>
      <c r="N59" s="1176" t="s">
        <v>3952</v>
      </c>
      <c r="O59" s="1274">
        <v>2</v>
      </c>
      <c r="P59" s="351">
        <v>4</v>
      </c>
      <c r="Q59" s="10495" t="s">
        <v>8339</v>
      </c>
      <c r="R59" s="9788"/>
      <c r="S59" s="1173"/>
      <c r="T59" s="1173"/>
      <c r="U59" s="1173"/>
      <c r="V59" s="10801" t="s">
        <v>2073</v>
      </c>
      <c r="W59" s="1173"/>
      <c r="X59" s="10801" t="s">
        <v>37</v>
      </c>
      <c r="Y59" s="1173"/>
      <c r="Z59" s="10624" t="s">
        <v>45</v>
      </c>
      <c r="AA59" s="9788"/>
      <c r="AB59" s="9840" t="s">
        <v>5583</v>
      </c>
      <c r="AC59" s="8912">
        <v>14580</v>
      </c>
      <c r="AD59" s="722">
        <v>7480</v>
      </c>
      <c r="AE59" s="8912">
        <f>SUM(AD59*P59+AD60*P60+AC59)</f>
        <v>90893.6</v>
      </c>
      <c r="AF59" s="31"/>
      <c r="AG59" s="26"/>
    </row>
    <row r="60" spans="1:33" ht="30" customHeight="1">
      <c r="A60" s="1273" t="s">
        <v>7869</v>
      </c>
      <c r="B60" s="10705"/>
      <c r="C60" s="9766"/>
      <c r="D60" s="9766"/>
      <c r="E60" s="10482"/>
      <c r="F60" s="8878"/>
      <c r="G60" s="9834"/>
      <c r="H60" s="9834"/>
      <c r="I60" s="9834"/>
      <c r="J60" s="10496"/>
      <c r="K60" s="10496"/>
      <c r="L60" s="1271" t="s">
        <v>2184</v>
      </c>
      <c r="M60" s="8869"/>
      <c r="N60" s="350" t="s">
        <v>3954</v>
      </c>
      <c r="O60" s="1272">
        <v>1</v>
      </c>
      <c r="P60" s="1272">
        <v>1</v>
      </c>
      <c r="Q60" s="10496"/>
      <c r="R60" s="9789"/>
      <c r="S60" s="1173"/>
      <c r="T60" s="1173"/>
      <c r="U60" s="1173"/>
      <c r="V60" s="10802"/>
      <c r="W60" s="1173"/>
      <c r="X60" s="10802"/>
      <c r="Y60" s="1173"/>
      <c r="Z60" s="10626"/>
      <c r="AA60" s="9789"/>
      <c r="AB60" s="9834"/>
      <c r="AC60" s="8913"/>
      <c r="AD60" s="722">
        <v>46393.599999999999</v>
      </c>
      <c r="AE60" s="8913"/>
      <c r="AF60" s="31"/>
      <c r="AG60" s="26"/>
    </row>
    <row r="61" spans="1:33" ht="30" customHeight="1">
      <c r="A61" s="1273" t="s">
        <v>7869</v>
      </c>
      <c r="B61" s="10703" t="s">
        <v>8338</v>
      </c>
      <c r="C61" s="9765">
        <v>45342</v>
      </c>
      <c r="D61" s="9765">
        <v>45398</v>
      </c>
      <c r="E61" s="10481"/>
      <c r="F61" s="8877"/>
      <c r="G61" s="9840">
        <v>8644</v>
      </c>
      <c r="H61" s="9840">
        <v>422</v>
      </c>
      <c r="I61" s="9840"/>
      <c r="J61" s="10495" t="s">
        <v>8337</v>
      </c>
      <c r="K61" s="10495" t="s">
        <v>8336</v>
      </c>
      <c r="L61" s="1273" t="s">
        <v>76</v>
      </c>
      <c r="M61" s="8868" t="s">
        <v>8335</v>
      </c>
      <c r="N61" s="1176" t="s">
        <v>3952</v>
      </c>
      <c r="O61" s="1274">
        <v>4</v>
      </c>
      <c r="P61" s="1274">
        <v>4</v>
      </c>
      <c r="Q61" s="10495" t="s">
        <v>8334</v>
      </c>
      <c r="R61" s="9788"/>
      <c r="S61" s="1173"/>
      <c r="T61" s="1173"/>
      <c r="U61" s="1173"/>
      <c r="V61" s="10778" t="s">
        <v>2073</v>
      </c>
      <c r="W61" s="1173"/>
      <c r="X61" s="10778" t="s">
        <v>37</v>
      </c>
      <c r="Y61" s="1173"/>
      <c r="Z61" s="10624" t="s">
        <v>45</v>
      </c>
      <c r="AA61" s="9788"/>
      <c r="AB61" s="9840" t="s">
        <v>5584</v>
      </c>
      <c r="AC61" s="8912">
        <v>7290</v>
      </c>
      <c r="AD61" s="722">
        <v>7480</v>
      </c>
      <c r="AE61" s="8912">
        <f>SUM(AD61*P61+AD62*P62+AC61)</f>
        <v>83603.600000000006</v>
      </c>
      <c r="AF61" s="31"/>
      <c r="AG61" s="26"/>
    </row>
    <row r="62" spans="1:33" ht="30" customHeight="1">
      <c r="A62" s="1273" t="s">
        <v>7869</v>
      </c>
      <c r="B62" s="10705"/>
      <c r="C62" s="9766"/>
      <c r="D62" s="9766"/>
      <c r="E62" s="10482"/>
      <c r="F62" s="8878"/>
      <c r="G62" s="9834"/>
      <c r="H62" s="9834"/>
      <c r="I62" s="9834"/>
      <c r="J62" s="10496"/>
      <c r="K62" s="10496"/>
      <c r="L62" s="1271" t="s">
        <v>381</v>
      </c>
      <c r="M62" s="8869"/>
      <c r="N62" s="1176" t="s">
        <v>3954</v>
      </c>
      <c r="O62" s="1272">
        <v>1</v>
      </c>
      <c r="P62" s="1272">
        <v>1</v>
      </c>
      <c r="Q62" s="10496"/>
      <c r="R62" s="9789"/>
      <c r="S62" s="1173"/>
      <c r="T62" s="1173"/>
      <c r="U62" s="1173"/>
      <c r="V62" s="10779"/>
      <c r="W62" s="1173"/>
      <c r="X62" s="10779"/>
      <c r="Y62" s="1173"/>
      <c r="Z62" s="10626"/>
      <c r="AA62" s="9789"/>
      <c r="AB62" s="9834"/>
      <c r="AC62" s="8913"/>
      <c r="AD62" s="722">
        <v>46393.599999999999</v>
      </c>
      <c r="AE62" s="8913"/>
      <c r="AF62" s="31"/>
      <c r="AG62" s="26"/>
    </row>
    <row r="63" spans="1:33" ht="30" customHeight="1">
      <c r="A63" s="1271" t="s">
        <v>7869</v>
      </c>
      <c r="B63" s="10605" t="s">
        <v>8333</v>
      </c>
      <c r="C63" s="9765">
        <v>45342</v>
      </c>
      <c r="D63" s="9765">
        <v>45398</v>
      </c>
      <c r="E63" s="10481"/>
      <c r="F63" s="8877"/>
      <c r="G63" s="9840">
        <v>8644</v>
      </c>
      <c r="H63" s="10600">
        <v>430</v>
      </c>
      <c r="I63" s="9788"/>
      <c r="J63" s="10495" t="s">
        <v>8332</v>
      </c>
      <c r="K63" s="10574" t="s">
        <v>8331</v>
      </c>
      <c r="L63" s="1176" t="s">
        <v>76</v>
      </c>
      <c r="M63" s="9397" t="s">
        <v>8330</v>
      </c>
      <c r="N63" s="1176" t="s">
        <v>3952</v>
      </c>
      <c r="O63" s="1275">
        <v>4</v>
      </c>
      <c r="P63" s="1275">
        <v>4</v>
      </c>
      <c r="Q63" s="10574" t="s">
        <v>8320</v>
      </c>
      <c r="R63" s="9788"/>
      <c r="S63" s="1173"/>
      <c r="T63" s="1173"/>
      <c r="U63" s="1173"/>
      <c r="V63" s="10676" t="s">
        <v>2073</v>
      </c>
      <c r="W63" s="1173"/>
      <c r="X63" s="10676" t="s">
        <v>37</v>
      </c>
      <c r="Y63" s="1173"/>
      <c r="Z63" s="10663" t="s">
        <v>45</v>
      </c>
      <c r="AA63" s="9788"/>
      <c r="AB63" s="9840" t="s">
        <v>5584</v>
      </c>
      <c r="AC63" s="8912">
        <v>7290</v>
      </c>
      <c r="AD63" s="722">
        <v>7480</v>
      </c>
      <c r="AE63" s="8912">
        <f>SUM(AD63*P63+AD64*P64+AD65*P65+AC63)</f>
        <v>126371.6</v>
      </c>
      <c r="AF63" s="31"/>
      <c r="AG63" s="26"/>
    </row>
    <row r="64" spans="1:33" ht="30" customHeight="1">
      <c r="A64" s="1271" t="s">
        <v>7869</v>
      </c>
      <c r="B64" s="10606"/>
      <c r="C64" s="10089"/>
      <c r="D64" s="10089"/>
      <c r="E64" s="10587"/>
      <c r="F64" s="8880"/>
      <c r="G64" s="10053"/>
      <c r="H64" s="10601"/>
      <c r="I64" s="10065"/>
      <c r="J64" s="10591"/>
      <c r="K64" s="10633"/>
      <c r="L64" s="1271" t="s">
        <v>381</v>
      </c>
      <c r="M64" s="10634"/>
      <c r="N64" s="1176" t="s">
        <v>3954</v>
      </c>
      <c r="O64" s="1275">
        <v>1</v>
      </c>
      <c r="P64" s="1275">
        <v>1</v>
      </c>
      <c r="Q64" s="10633"/>
      <c r="R64" s="10065"/>
      <c r="S64" s="1173"/>
      <c r="T64" s="1173"/>
      <c r="U64" s="1173"/>
      <c r="V64" s="10677"/>
      <c r="W64" s="1173"/>
      <c r="X64" s="10677"/>
      <c r="Y64" s="1173"/>
      <c r="Z64" s="10664"/>
      <c r="AA64" s="10065"/>
      <c r="AB64" s="10053"/>
      <c r="AC64" s="8920"/>
      <c r="AD64" s="722">
        <v>46393.599999999999</v>
      </c>
      <c r="AE64" s="8920"/>
      <c r="AF64" s="31"/>
      <c r="AG64" s="26"/>
    </row>
    <row r="65" spans="1:33" ht="30" customHeight="1">
      <c r="A65" s="1271" t="s">
        <v>7869</v>
      </c>
      <c r="B65" s="10607"/>
      <c r="C65" s="9766"/>
      <c r="D65" s="9766"/>
      <c r="E65" s="10482"/>
      <c r="F65" s="8878"/>
      <c r="G65" s="9834"/>
      <c r="H65" s="10602"/>
      <c r="I65" s="9789"/>
      <c r="J65" s="10496"/>
      <c r="K65" s="10575"/>
      <c r="L65" s="296" t="s">
        <v>1095</v>
      </c>
      <c r="M65" s="10483"/>
      <c r="N65" s="1176" t="s">
        <v>3951</v>
      </c>
      <c r="O65" s="1275">
        <v>1</v>
      </c>
      <c r="P65" s="1275">
        <v>1</v>
      </c>
      <c r="Q65" s="10575"/>
      <c r="R65" s="9789"/>
      <c r="S65" s="1173"/>
      <c r="T65" s="1173"/>
      <c r="U65" s="1173"/>
      <c r="V65" s="10678"/>
      <c r="W65" s="1173"/>
      <c r="X65" s="10678"/>
      <c r="Y65" s="1173"/>
      <c r="Z65" s="10665"/>
      <c r="AA65" s="9789"/>
      <c r="AB65" s="9834"/>
      <c r="AC65" s="8913"/>
      <c r="AD65" s="752">
        <v>42768</v>
      </c>
      <c r="AE65" s="8913"/>
      <c r="AF65" s="31"/>
      <c r="AG65" s="26"/>
    </row>
    <row r="66" spans="1:33" ht="30" customHeight="1">
      <c r="A66" s="1273" t="s">
        <v>7869</v>
      </c>
      <c r="B66" s="10703" t="s">
        <v>8329</v>
      </c>
      <c r="C66" s="9765">
        <v>45342</v>
      </c>
      <c r="D66" s="9765">
        <v>45399</v>
      </c>
      <c r="E66" s="10481"/>
      <c r="F66" s="8877"/>
      <c r="G66" s="9840">
        <v>8644</v>
      </c>
      <c r="H66" s="9840">
        <v>301</v>
      </c>
      <c r="I66" s="9840"/>
      <c r="J66" s="10495" t="s">
        <v>8328</v>
      </c>
      <c r="K66" s="10495" t="s">
        <v>8327</v>
      </c>
      <c r="L66" s="1273" t="s">
        <v>76</v>
      </c>
      <c r="M66" s="8868" t="s">
        <v>8326</v>
      </c>
      <c r="N66" s="1176" t="s">
        <v>3952</v>
      </c>
      <c r="O66" s="1274">
        <v>4</v>
      </c>
      <c r="P66" s="1274">
        <v>4</v>
      </c>
      <c r="Q66" s="10495" t="s">
        <v>8325</v>
      </c>
      <c r="R66" s="9788"/>
      <c r="S66" s="1173"/>
      <c r="T66" s="1173"/>
      <c r="U66" s="1173"/>
      <c r="V66" s="10842" t="s">
        <v>2073</v>
      </c>
      <c r="W66" s="1173"/>
      <c r="X66" s="10842" t="s">
        <v>37</v>
      </c>
      <c r="Y66" s="1173"/>
      <c r="Z66" s="10621" t="s">
        <v>45</v>
      </c>
      <c r="AA66" s="9788"/>
      <c r="AB66" s="9840" t="s">
        <v>5583</v>
      </c>
      <c r="AC66" s="8912">
        <v>4860</v>
      </c>
      <c r="AD66" s="722">
        <v>7480</v>
      </c>
      <c r="AE66" s="8912">
        <f>SUM(AD66*P66+AD67*P67+AC66)</f>
        <v>74996</v>
      </c>
      <c r="AF66" s="31"/>
      <c r="AG66" s="26"/>
    </row>
    <row r="67" spans="1:33" ht="30" customHeight="1">
      <c r="A67" s="1273" t="s">
        <v>7869</v>
      </c>
      <c r="B67" s="10705"/>
      <c r="C67" s="9766"/>
      <c r="D67" s="9766"/>
      <c r="E67" s="10482"/>
      <c r="F67" s="8878"/>
      <c r="G67" s="9834"/>
      <c r="H67" s="9834"/>
      <c r="I67" s="9834"/>
      <c r="J67" s="10496"/>
      <c r="K67" s="10496"/>
      <c r="L67" s="1271" t="s">
        <v>2184</v>
      </c>
      <c r="M67" s="8869"/>
      <c r="N67" s="1176" t="s">
        <v>3957</v>
      </c>
      <c r="O67" s="1272">
        <v>1</v>
      </c>
      <c r="P67" s="1272">
        <v>1</v>
      </c>
      <c r="Q67" s="10496"/>
      <c r="R67" s="9789"/>
      <c r="S67" s="1173"/>
      <c r="T67" s="1173"/>
      <c r="U67" s="1173"/>
      <c r="V67" s="10843"/>
      <c r="W67" s="1173"/>
      <c r="X67" s="10843"/>
      <c r="Y67" s="1173"/>
      <c r="Z67" s="10623"/>
      <c r="AA67" s="9789"/>
      <c r="AB67" s="9834"/>
      <c r="AC67" s="8913"/>
      <c r="AD67" s="722">
        <v>40216</v>
      </c>
      <c r="AE67" s="8913"/>
      <c r="AF67" s="31"/>
      <c r="AG67" s="26"/>
    </row>
    <row r="68" spans="1:33" ht="30" customHeight="1">
      <c r="A68" s="1271" t="s">
        <v>7869</v>
      </c>
      <c r="B68" s="10605" t="s">
        <v>8324</v>
      </c>
      <c r="C68" s="9765">
        <v>45343</v>
      </c>
      <c r="D68" s="9765">
        <v>45399</v>
      </c>
      <c r="E68" s="10481"/>
      <c r="F68" s="8877"/>
      <c r="G68" s="9840">
        <v>8644</v>
      </c>
      <c r="H68" s="10600">
        <v>450</v>
      </c>
      <c r="I68" s="9788"/>
      <c r="J68" s="10495" t="s">
        <v>8323</v>
      </c>
      <c r="K68" s="10574" t="s">
        <v>8322</v>
      </c>
      <c r="L68" s="1176" t="s">
        <v>76</v>
      </c>
      <c r="M68" s="9397" t="s">
        <v>8321</v>
      </c>
      <c r="N68" s="1176" t="s">
        <v>3952</v>
      </c>
      <c r="O68" s="1275">
        <v>4</v>
      </c>
      <c r="P68" s="1275">
        <v>4</v>
      </c>
      <c r="Q68" s="10574" t="s">
        <v>8320</v>
      </c>
      <c r="R68" s="9788"/>
      <c r="S68" s="1173"/>
      <c r="T68" s="1173"/>
      <c r="U68" s="1173"/>
      <c r="V68" s="10784" t="s">
        <v>2073</v>
      </c>
      <c r="W68" s="1173"/>
      <c r="X68" s="10784" t="s">
        <v>37</v>
      </c>
      <c r="Y68" s="1173"/>
      <c r="Z68" s="10282" t="s">
        <v>45</v>
      </c>
      <c r="AA68" s="9788"/>
      <c r="AB68" s="9840" t="s">
        <v>5584</v>
      </c>
      <c r="AC68" s="8912">
        <v>7290</v>
      </c>
      <c r="AD68" s="722">
        <v>7480</v>
      </c>
      <c r="AE68" s="8912">
        <f>SUM(AD68*P68+AD69*P69+AD70*P70+AC68)</f>
        <v>126371.6</v>
      </c>
      <c r="AF68" s="31"/>
      <c r="AG68" s="26"/>
    </row>
    <row r="69" spans="1:33" ht="30" customHeight="1">
      <c r="A69" s="1271" t="s">
        <v>7869</v>
      </c>
      <c r="B69" s="10606"/>
      <c r="C69" s="10089"/>
      <c r="D69" s="10089"/>
      <c r="E69" s="10587"/>
      <c r="F69" s="8880"/>
      <c r="G69" s="10053"/>
      <c r="H69" s="10601"/>
      <c r="I69" s="10065"/>
      <c r="J69" s="10591"/>
      <c r="K69" s="10633"/>
      <c r="L69" s="1271" t="s">
        <v>2184</v>
      </c>
      <c r="M69" s="10634"/>
      <c r="N69" s="2646" t="s">
        <v>3954</v>
      </c>
      <c r="O69" s="1275">
        <v>1</v>
      </c>
      <c r="P69" s="1275">
        <v>1</v>
      </c>
      <c r="Q69" s="10633"/>
      <c r="R69" s="10065"/>
      <c r="S69" s="1173"/>
      <c r="T69" s="1173"/>
      <c r="U69" s="1173"/>
      <c r="V69" s="10053"/>
      <c r="W69" s="1173"/>
      <c r="X69" s="10053"/>
      <c r="Y69" s="1173"/>
      <c r="Z69" s="10053"/>
      <c r="AA69" s="10065"/>
      <c r="AB69" s="10053"/>
      <c r="AC69" s="8920"/>
      <c r="AD69" s="722">
        <v>46393.599999999999</v>
      </c>
      <c r="AE69" s="8920"/>
      <c r="AF69" s="31"/>
      <c r="AG69" s="26"/>
    </row>
    <row r="70" spans="1:33" ht="30" customHeight="1">
      <c r="A70" s="1271" t="s">
        <v>7869</v>
      </c>
      <c r="B70" s="10607"/>
      <c r="C70" s="9766"/>
      <c r="D70" s="9766"/>
      <c r="E70" s="10482"/>
      <c r="F70" s="8878"/>
      <c r="G70" s="9834"/>
      <c r="H70" s="10602"/>
      <c r="I70" s="9789"/>
      <c r="J70" s="10496"/>
      <c r="K70" s="10575"/>
      <c r="L70" s="296" t="s">
        <v>1095</v>
      </c>
      <c r="M70" s="10483"/>
      <c r="N70" s="1176" t="s">
        <v>3951</v>
      </c>
      <c r="O70" s="1275">
        <v>1</v>
      </c>
      <c r="P70" s="1275">
        <v>1</v>
      </c>
      <c r="Q70" s="10575"/>
      <c r="R70" s="9789"/>
      <c r="S70" s="1173"/>
      <c r="T70" s="1173"/>
      <c r="U70" s="1173"/>
      <c r="V70" s="9834"/>
      <c r="W70" s="1173"/>
      <c r="X70" s="9834"/>
      <c r="Y70" s="1173"/>
      <c r="Z70" s="9834"/>
      <c r="AA70" s="9789"/>
      <c r="AB70" s="9834"/>
      <c r="AC70" s="8913"/>
      <c r="AD70" s="752">
        <v>42768</v>
      </c>
      <c r="AE70" s="8913"/>
      <c r="AF70" s="31"/>
      <c r="AG70" s="26"/>
    </row>
    <row r="71" spans="1:33" ht="30" customHeight="1">
      <c r="A71" s="1271" t="s">
        <v>7869</v>
      </c>
      <c r="B71" s="10605" t="s">
        <v>8319</v>
      </c>
      <c r="C71" s="9765">
        <v>45343</v>
      </c>
      <c r="D71" s="9765">
        <v>45399</v>
      </c>
      <c r="E71" s="10481"/>
      <c r="F71" s="8877"/>
      <c r="G71" s="9840">
        <v>8644</v>
      </c>
      <c r="H71" s="10600" t="s">
        <v>8318</v>
      </c>
      <c r="I71" s="9788"/>
      <c r="J71" s="10495" t="s">
        <v>8317</v>
      </c>
      <c r="K71" s="10574" t="s">
        <v>8316</v>
      </c>
      <c r="L71" s="1176" t="s">
        <v>76</v>
      </c>
      <c r="M71" s="9397" t="s">
        <v>8315</v>
      </c>
      <c r="N71" s="1176" t="s">
        <v>3952</v>
      </c>
      <c r="O71" s="1275">
        <v>4</v>
      </c>
      <c r="P71" s="1275">
        <v>4</v>
      </c>
      <c r="Q71" s="10574" t="s">
        <v>8314</v>
      </c>
      <c r="R71" s="9788"/>
      <c r="S71" s="1173"/>
      <c r="T71" s="1173"/>
      <c r="U71" s="1173"/>
      <c r="V71" s="10215" t="s">
        <v>2073</v>
      </c>
      <c r="W71" s="1173"/>
      <c r="X71" s="10215" t="s">
        <v>37</v>
      </c>
      <c r="Y71" s="1173"/>
      <c r="Z71" s="10282" t="s">
        <v>45</v>
      </c>
      <c r="AA71" s="9788"/>
      <c r="AB71" s="9840" t="s">
        <v>5584</v>
      </c>
      <c r="AC71" s="8912">
        <v>7290</v>
      </c>
      <c r="AD71" s="722">
        <v>7480</v>
      </c>
      <c r="AE71" s="8912">
        <f>SUM(AD71*P71+AD72*P72+AD73*P73+AC71)</f>
        <v>120194</v>
      </c>
      <c r="AF71" s="31"/>
      <c r="AG71" s="26"/>
    </row>
    <row r="72" spans="1:33" ht="30" customHeight="1">
      <c r="A72" s="1271" t="s">
        <v>7869</v>
      </c>
      <c r="B72" s="10606"/>
      <c r="C72" s="10089"/>
      <c r="D72" s="10089"/>
      <c r="E72" s="10587"/>
      <c r="F72" s="8880"/>
      <c r="G72" s="10053"/>
      <c r="H72" s="10601"/>
      <c r="I72" s="10065"/>
      <c r="J72" s="10591"/>
      <c r="K72" s="10633"/>
      <c r="L72" s="1271" t="s">
        <v>2184</v>
      </c>
      <c r="M72" s="10634"/>
      <c r="N72" s="1176" t="s">
        <v>3957</v>
      </c>
      <c r="O72" s="1275">
        <v>1</v>
      </c>
      <c r="P72" s="1275">
        <v>1</v>
      </c>
      <c r="Q72" s="10633"/>
      <c r="R72" s="10065"/>
      <c r="S72" s="1173"/>
      <c r="T72" s="1173"/>
      <c r="U72" s="1173"/>
      <c r="V72" s="10053"/>
      <c r="W72" s="1173"/>
      <c r="X72" s="10053"/>
      <c r="Y72" s="1173"/>
      <c r="Z72" s="10053"/>
      <c r="AA72" s="10065"/>
      <c r="AB72" s="10053"/>
      <c r="AC72" s="8920"/>
      <c r="AD72" s="722">
        <v>40216</v>
      </c>
      <c r="AE72" s="8920"/>
      <c r="AF72" s="31"/>
      <c r="AG72" s="26"/>
    </row>
    <row r="73" spans="1:33" ht="30" customHeight="1">
      <c r="A73" s="1271" t="s">
        <v>7869</v>
      </c>
      <c r="B73" s="10607"/>
      <c r="C73" s="9766"/>
      <c r="D73" s="9766"/>
      <c r="E73" s="10482"/>
      <c r="F73" s="8878"/>
      <c r="G73" s="9834"/>
      <c r="H73" s="10602"/>
      <c r="I73" s="9789"/>
      <c r="J73" s="10496"/>
      <c r="K73" s="10575"/>
      <c r="L73" s="296" t="s">
        <v>1095</v>
      </c>
      <c r="M73" s="10483"/>
      <c r="N73" s="1176" t="s">
        <v>3951</v>
      </c>
      <c r="O73" s="1275">
        <v>1</v>
      </c>
      <c r="P73" s="1275">
        <v>1</v>
      </c>
      <c r="Q73" s="10575"/>
      <c r="R73" s="9789"/>
      <c r="S73" s="1173"/>
      <c r="T73" s="1173"/>
      <c r="U73" s="1173"/>
      <c r="V73" s="9834"/>
      <c r="W73" s="1173"/>
      <c r="X73" s="9834"/>
      <c r="Y73" s="1173"/>
      <c r="Z73" s="9834"/>
      <c r="AA73" s="9789"/>
      <c r="AB73" s="9834"/>
      <c r="AC73" s="8913"/>
      <c r="AD73" s="752">
        <v>42768</v>
      </c>
      <c r="AE73" s="8913"/>
      <c r="AF73" s="31"/>
      <c r="AG73" s="26"/>
    </row>
    <row r="74" spans="1:33" ht="30" customHeight="1">
      <c r="A74" s="1273" t="s">
        <v>7869</v>
      </c>
      <c r="B74" s="10703" t="s">
        <v>8313</v>
      </c>
      <c r="C74" s="9765">
        <v>45343</v>
      </c>
      <c r="D74" s="9765">
        <v>45399</v>
      </c>
      <c r="E74" s="10481"/>
      <c r="F74" s="8877"/>
      <c r="G74" s="9840">
        <v>8644</v>
      </c>
      <c r="H74" s="9840">
        <v>507</v>
      </c>
      <c r="I74" s="9840"/>
      <c r="J74" s="10495" t="s">
        <v>8312</v>
      </c>
      <c r="K74" s="10495" t="s">
        <v>8311</v>
      </c>
      <c r="L74" s="1273" t="s">
        <v>76</v>
      </c>
      <c r="M74" s="8868" t="s">
        <v>8310</v>
      </c>
      <c r="N74" s="1176" t="s">
        <v>3952</v>
      </c>
      <c r="O74" s="1274">
        <v>4</v>
      </c>
      <c r="P74" s="1274">
        <v>4</v>
      </c>
      <c r="Q74" s="10495" t="s">
        <v>8309</v>
      </c>
      <c r="R74" s="9788"/>
      <c r="S74" s="1173"/>
      <c r="T74" s="1173"/>
      <c r="U74" s="1173"/>
      <c r="V74" s="9788"/>
      <c r="W74" s="1173"/>
      <c r="X74" s="9788"/>
      <c r="Y74" s="1173"/>
      <c r="Z74" s="10674" t="s">
        <v>45</v>
      </c>
      <c r="AA74" s="9788"/>
      <c r="AB74" s="9840" t="s">
        <v>5584</v>
      </c>
      <c r="AC74" s="8912">
        <v>14580</v>
      </c>
      <c r="AD74" s="722">
        <v>7480</v>
      </c>
      <c r="AE74" s="8912">
        <f>SUM(AD74*P74+AD75*P75+AC74)</f>
        <v>90893.6</v>
      </c>
      <c r="AF74" s="31"/>
      <c r="AG74" s="26"/>
    </row>
    <row r="75" spans="1:33" ht="30" customHeight="1">
      <c r="A75" s="1273" t="s">
        <v>7869</v>
      </c>
      <c r="B75" s="10705"/>
      <c r="C75" s="9766"/>
      <c r="D75" s="9766"/>
      <c r="E75" s="10482"/>
      <c r="F75" s="8878"/>
      <c r="G75" s="9834"/>
      <c r="H75" s="9834"/>
      <c r="I75" s="9834"/>
      <c r="J75" s="10496"/>
      <c r="K75" s="10496"/>
      <c r="L75" s="1271" t="s">
        <v>2184</v>
      </c>
      <c r="M75" s="8869"/>
      <c r="N75" s="350" t="s">
        <v>3954</v>
      </c>
      <c r="O75" s="1272">
        <v>1</v>
      </c>
      <c r="P75" s="1272">
        <v>1</v>
      </c>
      <c r="Q75" s="10496"/>
      <c r="R75" s="9789"/>
      <c r="S75" s="1173"/>
      <c r="T75" s="1173"/>
      <c r="U75" s="1173"/>
      <c r="V75" s="9789"/>
      <c r="W75" s="1173"/>
      <c r="X75" s="9789"/>
      <c r="Y75" s="1173"/>
      <c r="Z75" s="10675"/>
      <c r="AA75" s="9789"/>
      <c r="AB75" s="9834"/>
      <c r="AC75" s="8913"/>
      <c r="AD75" s="722">
        <v>46393.599999999999</v>
      </c>
      <c r="AE75" s="8913"/>
      <c r="AF75" s="31"/>
      <c r="AG75" s="26"/>
    </row>
    <row r="76" spans="1:33" ht="30" customHeight="1">
      <c r="A76" s="1273" t="s">
        <v>7869</v>
      </c>
      <c r="B76" s="10703" t="s">
        <v>8308</v>
      </c>
      <c r="C76" s="9765">
        <v>45343</v>
      </c>
      <c r="D76" s="9765">
        <v>45399</v>
      </c>
      <c r="E76" s="10481"/>
      <c r="F76" s="8877"/>
      <c r="G76" s="9840">
        <v>8644</v>
      </c>
      <c r="H76" s="9840">
        <v>507</v>
      </c>
      <c r="I76" s="9840"/>
      <c r="J76" s="10495" t="s">
        <v>8307</v>
      </c>
      <c r="K76" s="10495" t="s">
        <v>8306</v>
      </c>
      <c r="L76" s="1273" t="s">
        <v>76</v>
      </c>
      <c r="M76" s="8868" t="s">
        <v>8305</v>
      </c>
      <c r="N76" s="1176" t="s">
        <v>3952</v>
      </c>
      <c r="O76" s="1274">
        <v>4</v>
      </c>
      <c r="P76" s="1274">
        <v>4</v>
      </c>
      <c r="Q76" s="10495" t="s">
        <v>8064</v>
      </c>
      <c r="R76" s="9788"/>
      <c r="S76" s="1173"/>
      <c r="T76" s="1173"/>
      <c r="U76" s="1173"/>
      <c r="V76" s="10824" t="s">
        <v>2073</v>
      </c>
      <c r="W76" s="1173"/>
      <c r="X76" s="10824" t="s">
        <v>37</v>
      </c>
      <c r="Y76" s="1173"/>
      <c r="Z76" s="10492" t="s">
        <v>45</v>
      </c>
      <c r="AA76" s="9788"/>
      <c r="AB76" s="9840" t="s">
        <v>5583</v>
      </c>
      <c r="AC76" s="8912">
        <v>14580</v>
      </c>
      <c r="AD76" s="722">
        <v>7480</v>
      </c>
      <c r="AE76" s="8912">
        <f>SUM(AD76*P76+AD77*P77+AD78*P78+AC76)</f>
        <v>104000.32000000001</v>
      </c>
      <c r="AF76" s="31"/>
      <c r="AG76" s="26"/>
    </row>
    <row r="77" spans="1:33" ht="30" customHeight="1">
      <c r="A77" s="1273" t="s">
        <v>7869</v>
      </c>
      <c r="B77" s="10704"/>
      <c r="C77" s="10089"/>
      <c r="D77" s="10089"/>
      <c r="E77" s="10587"/>
      <c r="F77" s="8880"/>
      <c r="G77" s="10053"/>
      <c r="H77" s="10053"/>
      <c r="I77" s="10053"/>
      <c r="J77" s="10591"/>
      <c r="K77" s="10591"/>
      <c r="L77" s="1271" t="s">
        <v>2184</v>
      </c>
      <c r="M77" s="8870"/>
      <c r="N77" s="350" t="s">
        <v>3954</v>
      </c>
      <c r="O77" s="1272">
        <v>1</v>
      </c>
      <c r="P77" s="1272">
        <v>1</v>
      </c>
      <c r="Q77" s="10591"/>
      <c r="R77" s="10065"/>
      <c r="S77" s="1173"/>
      <c r="T77" s="1173"/>
      <c r="U77" s="1173"/>
      <c r="V77" s="10825"/>
      <c r="W77" s="1173"/>
      <c r="X77" s="10825"/>
      <c r="Y77" s="1173"/>
      <c r="Z77" s="10505"/>
      <c r="AA77" s="9789"/>
      <c r="AB77" s="10053"/>
      <c r="AC77" s="8920"/>
      <c r="AD77" s="722">
        <v>46393.599999999999</v>
      </c>
      <c r="AE77" s="8920"/>
      <c r="AF77" s="31"/>
      <c r="AG77" s="26"/>
    </row>
    <row r="78" spans="1:33" ht="30" customHeight="1">
      <c r="A78" s="1273" t="s">
        <v>7869</v>
      </c>
      <c r="B78" s="10705"/>
      <c r="C78" s="9766"/>
      <c r="D78" s="9766"/>
      <c r="E78" s="10482"/>
      <c r="F78" s="8878"/>
      <c r="G78" s="9834"/>
      <c r="H78" s="9834"/>
      <c r="I78" s="9834"/>
      <c r="J78" s="10496"/>
      <c r="K78" s="10496"/>
      <c r="L78" s="296" t="s">
        <v>2548</v>
      </c>
      <c r="M78" s="8869"/>
      <c r="N78" s="1398" t="s">
        <v>3951</v>
      </c>
      <c r="O78" s="1272">
        <v>1</v>
      </c>
      <c r="P78" s="1272">
        <v>1</v>
      </c>
      <c r="Q78" s="10496"/>
      <c r="R78" s="9789"/>
      <c r="S78" s="1173"/>
      <c r="T78" s="1173"/>
      <c r="U78" s="1173"/>
      <c r="V78" s="10826"/>
      <c r="W78" s="1173"/>
      <c r="X78" s="10826"/>
      <c r="Y78" s="1173"/>
      <c r="Z78" s="10493"/>
      <c r="AA78" s="1174"/>
      <c r="AB78" s="9834"/>
      <c r="AC78" s="8913"/>
      <c r="AD78" s="722">
        <v>13106.72</v>
      </c>
      <c r="AE78" s="8913"/>
      <c r="AF78" s="31"/>
      <c r="AG78" s="26"/>
    </row>
    <row r="79" spans="1:33" ht="30" customHeight="1">
      <c r="A79" s="1271" t="s">
        <v>7869</v>
      </c>
      <c r="B79" s="10605" t="s">
        <v>8304</v>
      </c>
      <c r="C79" s="9765">
        <v>45343</v>
      </c>
      <c r="D79" s="9765">
        <v>45399</v>
      </c>
      <c r="E79" s="10481"/>
      <c r="F79" s="8877"/>
      <c r="G79" s="9840">
        <v>8644</v>
      </c>
      <c r="H79" s="10600">
        <v>532</v>
      </c>
      <c r="I79" s="9788"/>
      <c r="J79" s="10495" t="s">
        <v>8303</v>
      </c>
      <c r="K79" s="10574" t="s">
        <v>8302</v>
      </c>
      <c r="L79" s="1176" t="s">
        <v>76</v>
      </c>
      <c r="M79" s="9397" t="s">
        <v>8301</v>
      </c>
      <c r="N79" s="1176" t="s">
        <v>3952</v>
      </c>
      <c r="O79" s="1275">
        <v>4</v>
      </c>
      <c r="P79" s="1275">
        <v>4</v>
      </c>
      <c r="Q79" s="10574" t="s">
        <v>8300</v>
      </c>
      <c r="R79" s="9788"/>
      <c r="S79" s="1173"/>
      <c r="T79" s="1173"/>
      <c r="U79" s="1173"/>
      <c r="V79" s="10531" t="s">
        <v>2073</v>
      </c>
      <c r="W79" s="1173"/>
      <c r="X79" s="10531" t="s">
        <v>37</v>
      </c>
      <c r="Y79" s="1173"/>
      <c r="Z79" s="10680" t="s">
        <v>45</v>
      </c>
      <c r="AA79" s="9788"/>
      <c r="AB79" s="9840" t="s">
        <v>5584</v>
      </c>
      <c r="AC79" s="8912">
        <v>14580</v>
      </c>
      <c r="AD79" s="722">
        <v>7480</v>
      </c>
      <c r="AE79" s="8912">
        <f>SUM(AD79*P79+AD80*P80+AD81*P81+AC79)</f>
        <v>127484</v>
      </c>
      <c r="AF79" s="31"/>
      <c r="AG79" s="26"/>
    </row>
    <row r="80" spans="1:33" ht="30" customHeight="1">
      <c r="A80" s="1271" t="s">
        <v>7869</v>
      </c>
      <c r="B80" s="10606"/>
      <c r="C80" s="10089"/>
      <c r="D80" s="10089"/>
      <c r="E80" s="10587"/>
      <c r="F80" s="8880"/>
      <c r="G80" s="10053"/>
      <c r="H80" s="10601"/>
      <c r="I80" s="10065"/>
      <c r="J80" s="10591"/>
      <c r="K80" s="10633"/>
      <c r="L80" s="1271" t="s">
        <v>2184</v>
      </c>
      <c r="M80" s="10634"/>
      <c r="N80" s="1176" t="s">
        <v>3957</v>
      </c>
      <c r="O80" s="1275">
        <v>1</v>
      </c>
      <c r="P80" s="1275">
        <v>1</v>
      </c>
      <c r="Q80" s="10633"/>
      <c r="R80" s="10065"/>
      <c r="S80" s="1173"/>
      <c r="T80" s="1173"/>
      <c r="U80" s="1173"/>
      <c r="V80" s="10830"/>
      <c r="W80" s="1173"/>
      <c r="X80" s="10830"/>
      <c r="Y80" s="1173"/>
      <c r="Z80" s="10681"/>
      <c r="AA80" s="10065"/>
      <c r="AB80" s="10053"/>
      <c r="AC80" s="8920"/>
      <c r="AD80" s="722">
        <v>40216</v>
      </c>
      <c r="AE80" s="8920"/>
      <c r="AF80" s="31"/>
      <c r="AG80" s="26"/>
    </row>
    <row r="81" spans="1:33" ht="30" customHeight="1">
      <c r="A81" s="1271" t="s">
        <v>7869</v>
      </c>
      <c r="B81" s="10607"/>
      <c r="C81" s="9766"/>
      <c r="D81" s="9766"/>
      <c r="E81" s="10482"/>
      <c r="F81" s="8878"/>
      <c r="G81" s="9834"/>
      <c r="H81" s="10602"/>
      <c r="I81" s="9789"/>
      <c r="J81" s="10496"/>
      <c r="K81" s="10575"/>
      <c r="L81" s="296" t="s">
        <v>1095</v>
      </c>
      <c r="M81" s="10483"/>
      <c r="N81" s="1176" t="s">
        <v>3951</v>
      </c>
      <c r="O81" s="1275">
        <v>1</v>
      </c>
      <c r="P81" s="1275">
        <v>1</v>
      </c>
      <c r="Q81" s="10575"/>
      <c r="R81" s="9789"/>
      <c r="S81" s="1173"/>
      <c r="T81" s="1173"/>
      <c r="U81" s="1173"/>
      <c r="V81" s="10532"/>
      <c r="W81" s="1173"/>
      <c r="X81" s="10532"/>
      <c r="Y81" s="1173"/>
      <c r="Z81" s="10682"/>
      <c r="AA81" s="9789"/>
      <c r="AB81" s="9834"/>
      <c r="AC81" s="8913"/>
      <c r="AD81" s="752">
        <v>42768</v>
      </c>
      <c r="AE81" s="8913"/>
      <c r="AF81" s="31"/>
      <c r="AG81" s="26"/>
    </row>
    <row r="82" spans="1:33" ht="30" customHeight="1">
      <c r="A82" s="1273" t="s">
        <v>7869</v>
      </c>
      <c r="B82" s="10703" t="s">
        <v>8299</v>
      </c>
      <c r="C82" s="9765">
        <v>45343</v>
      </c>
      <c r="D82" s="9765">
        <v>45399</v>
      </c>
      <c r="E82" s="10763"/>
      <c r="F82" s="8877"/>
      <c r="G82" s="9840">
        <v>8644</v>
      </c>
      <c r="H82" s="9840">
        <v>602</v>
      </c>
      <c r="I82" s="9840"/>
      <c r="J82" s="10495" t="s">
        <v>8298</v>
      </c>
      <c r="K82" s="10495" t="s">
        <v>8297</v>
      </c>
      <c r="L82" s="1273" t="s">
        <v>76</v>
      </c>
      <c r="M82" s="8868" t="s">
        <v>8296</v>
      </c>
      <c r="N82" s="1176" t="s">
        <v>3952</v>
      </c>
      <c r="O82" s="1274">
        <v>4</v>
      </c>
      <c r="P82" s="1274">
        <v>4</v>
      </c>
      <c r="Q82" s="10495" t="s">
        <v>8295</v>
      </c>
      <c r="R82" s="9788"/>
      <c r="S82" s="1173"/>
      <c r="T82" s="1173"/>
      <c r="U82" s="1173"/>
      <c r="V82" s="10580" t="s">
        <v>2073</v>
      </c>
      <c r="W82" s="1173"/>
      <c r="X82" s="10580" t="s">
        <v>37</v>
      </c>
      <c r="Y82" s="1173"/>
      <c r="Z82" s="10621" t="s">
        <v>45</v>
      </c>
      <c r="AA82" s="9788"/>
      <c r="AB82" s="9840" t="s">
        <v>5584</v>
      </c>
      <c r="AC82" s="8912">
        <v>7290</v>
      </c>
      <c r="AD82" s="722">
        <v>7480</v>
      </c>
      <c r="AE82" s="8912">
        <f>SUM(AD82*P82+AD83*P83+AC82)</f>
        <v>77426</v>
      </c>
      <c r="AF82" s="31"/>
      <c r="AG82" s="26"/>
    </row>
    <row r="83" spans="1:33" ht="30" customHeight="1">
      <c r="A83" s="1273" t="s">
        <v>7869</v>
      </c>
      <c r="B83" s="10705"/>
      <c r="C83" s="9766"/>
      <c r="D83" s="9766"/>
      <c r="E83" s="10765"/>
      <c r="F83" s="8878"/>
      <c r="G83" s="9834"/>
      <c r="H83" s="9834"/>
      <c r="I83" s="9834"/>
      <c r="J83" s="10496"/>
      <c r="K83" s="10496"/>
      <c r="L83" s="1271" t="s">
        <v>2184</v>
      </c>
      <c r="M83" s="8869"/>
      <c r="N83" s="1176" t="s">
        <v>3957</v>
      </c>
      <c r="O83" s="1272">
        <v>1</v>
      </c>
      <c r="P83" s="1272">
        <v>1</v>
      </c>
      <c r="Q83" s="10496"/>
      <c r="R83" s="9789"/>
      <c r="S83" s="1173"/>
      <c r="T83" s="1173"/>
      <c r="U83" s="1173"/>
      <c r="V83" s="10581"/>
      <c r="W83" s="1173"/>
      <c r="X83" s="10581"/>
      <c r="Y83" s="1173"/>
      <c r="Z83" s="10623"/>
      <c r="AA83" s="9789"/>
      <c r="AB83" s="9834"/>
      <c r="AC83" s="8913"/>
      <c r="AD83" s="722">
        <v>40216</v>
      </c>
      <c r="AE83" s="8913"/>
      <c r="AF83" s="31"/>
      <c r="AG83" s="26"/>
    </row>
    <row r="84" spans="1:33" ht="30" customHeight="1">
      <c r="A84" s="385" t="s">
        <v>7869</v>
      </c>
      <c r="B84" s="10703" t="s">
        <v>8294</v>
      </c>
      <c r="C84" s="9752">
        <v>45343</v>
      </c>
      <c r="D84" s="9752">
        <v>45399</v>
      </c>
      <c r="E84" s="10766"/>
      <c r="F84" s="9479"/>
      <c r="G84" s="9708">
        <v>8644</v>
      </c>
      <c r="H84" s="9708">
        <v>319</v>
      </c>
      <c r="I84" s="9708"/>
      <c r="J84" s="10597" t="s">
        <v>8293</v>
      </c>
      <c r="K84" s="10597" t="s">
        <v>8292</v>
      </c>
      <c r="L84" s="385" t="s">
        <v>76</v>
      </c>
      <c r="M84" s="9231" t="s">
        <v>8291</v>
      </c>
      <c r="N84" s="255" t="s">
        <v>3952</v>
      </c>
      <c r="O84" s="261">
        <v>4</v>
      </c>
      <c r="P84" s="261">
        <v>4</v>
      </c>
      <c r="Q84" s="10597" t="s">
        <v>8290</v>
      </c>
      <c r="R84" s="9740"/>
      <c r="S84" s="250"/>
      <c r="T84" s="250"/>
      <c r="U84" s="250"/>
      <c r="V84" s="10775" t="s">
        <v>2073</v>
      </c>
      <c r="W84" s="250"/>
      <c r="X84" s="10775" t="s">
        <v>37</v>
      </c>
      <c r="Y84" s="250"/>
      <c r="Z84" s="9816"/>
      <c r="AA84" s="10095"/>
      <c r="AB84" s="9816" t="s">
        <v>5583</v>
      </c>
      <c r="AC84" s="9660">
        <v>7290</v>
      </c>
      <c r="AD84" s="33">
        <v>7480</v>
      </c>
      <c r="AE84" s="9660">
        <f>SUM(AD84*P84+AD85*P85+AD86*P86+AC84)</f>
        <v>172378</v>
      </c>
      <c r="AF84" s="31"/>
      <c r="AG84" s="26"/>
    </row>
    <row r="85" spans="1:33" ht="30" customHeight="1">
      <c r="A85" s="385" t="s">
        <v>7869</v>
      </c>
      <c r="B85" s="10704"/>
      <c r="C85" s="9784"/>
      <c r="D85" s="9784"/>
      <c r="E85" s="10767"/>
      <c r="F85" s="9480"/>
      <c r="G85" s="9709"/>
      <c r="H85" s="9709"/>
      <c r="I85" s="9709"/>
      <c r="J85" s="10598"/>
      <c r="K85" s="10598"/>
      <c r="L85" s="256" t="s">
        <v>2010</v>
      </c>
      <c r="M85" s="9309"/>
      <c r="N85" s="255" t="s">
        <v>3955</v>
      </c>
      <c r="O85" s="258">
        <v>1</v>
      </c>
      <c r="P85" s="258">
        <v>1</v>
      </c>
      <c r="Q85" s="10598"/>
      <c r="R85" s="9782"/>
      <c r="S85" s="250"/>
      <c r="T85" s="250"/>
      <c r="U85" s="250"/>
      <c r="V85" s="10776"/>
      <c r="W85" s="250"/>
      <c r="X85" s="10776"/>
      <c r="Y85" s="250"/>
      <c r="Z85" s="9717"/>
      <c r="AA85" s="10096"/>
      <c r="AB85" s="9717"/>
      <c r="AC85" s="9661"/>
      <c r="AD85" s="33">
        <v>92400</v>
      </c>
      <c r="AE85" s="9661"/>
      <c r="AF85" s="31"/>
      <c r="AG85" s="26"/>
    </row>
    <row r="86" spans="1:33" ht="30" customHeight="1">
      <c r="A86" s="385" t="s">
        <v>7869</v>
      </c>
      <c r="B86" s="10705"/>
      <c r="C86" s="9753"/>
      <c r="D86" s="9753"/>
      <c r="E86" s="10768"/>
      <c r="F86" s="9433"/>
      <c r="G86" s="9710"/>
      <c r="H86" s="9710"/>
      <c r="I86" s="9710"/>
      <c r="J86" s="10599"/>
      <c r="K86" s="10599"/>
      <c r="L86" s="296" t="s">
        <v>1095</v>
      </c>
      <c r="M86" s="9280"/>
      <c r="N86" s="388" t="s">
        <v>3951</v>
      </c>
      <c r="O86" s="261">
        <v>1</v>
      </c>
      <c r="P86" s="261">
        <v>1</v>
      </c>
      <c r="Q86" s="10599"/>
      <c r="R86" s="9741"/>
      <c r="S86" s="250"/>
      <c r="T86" s="250"/>
      <c r="U86" s="250"/>
      <c r="V86" s="10777"/>
      <c r="W86" s="250"/>
      <c r="X86" s="10777"/>
      <c r="Y86" s="250"/>
      <c r="Z86" s="9718"/>
      <c r="AA86" s="10097"/>
      <c r="AB86" s="9718"/>
      <c r="AC86" s="9662"/>
      <c r="AD86" s="1879">
        <v>42768</v>
      </c>
      <c r="AE86" s="9662"/>
      <c r="AF86" s="31"/>
      <c r="AG86" s="26"/>
    </row>
    <row r="87" spans="1:33" ht="30" customHeight="1">
      <c r="A87" s="385" t="s">
        <v>7869</v>
      </c>
      <c r="B87" s="10703" t="s">
        <v>8289</v>
      </c>
      <c r="C87" s="9752">
        <v>45343</v>
      </c>
      <c r="D87" s="9752">
        <v>45399</v>
      </c>
      <c r="E87" s="10766"/>
      <c r="F87" s="9479"/>
      <c r="G87" s="9708">
        <v>8644</v>
      </c>
      <c r="H87" s="9708">
        <v>506</v>
      </c>
      <c r="I87" s="9708"/>
      <c r="J87" s="10597" t="s">
        <v>8288</v>
      </c>
      <c r="K87" s="10597" t="s">
        <v>8287</v>
      </c>
      <c r="L87" s="385" t="s">
        <v>76</v>
      </c>
      <c r="M87" s="9231" t="s">
        <v>8286</v>
      </c>
      <c r="N87" s="255" t="s">
        <v>3952</v>
      </c>
      <c r="O87" s="261">
        <v>4</v>
      </c>
      <c r="P87" s="261">
        <v>4</v>
      </c>
      <c r="Q87" s="10597" t="s">
        <v>8064</v>
      </c>
      <c r="R87" s="9740"/>
      <c r="S87" s="250"/>
      <c r="T87" s="250"/>
      <c r="U87" s="250"/>
      <c r="V87" s="10775" t="s">
        <v>2073</v>
      </c>
      <c r="W87" s="250"/>
      <c r="X87" s="10775" t="s">
        <v>37</v>
      </c>
      <c r="Y87" s="250"/>
      <c r="Z87" s="9816"/>
      <c r="AA87" s="10095"/>
      <c r="AB87" s="9816" t="s">
        <v>5583</v>
      </c>
      <c r="AC87" s="9660">
        <v>14580</v>
      </c>
      <c r="AD87" s="33">
        <v>7480</v>
      </c>
      <c r="AE87" s="9660">
        <f>SUM(AD87*P87+AD88*P88+AC87)</f>
        <v>84716</v>
      </c>
      <c r="AF87" s="31"/>
      <c r="AG87" s="26"/>
    </row>
    <row r="88" spans="1:33" ht="30" customHeight="1">
      <c r="A88" s="385" t="s">
        <v>7869</v>
      </c>
      <c r="B88" s="10705"/>
      <c r="C88" s="9753"/>
      <c r="D88" s="9753"/>
      <c r="E88" s="10768"/>
      <c r="F88" s="9433"/>
      <c r="G88" s="9710"/>
      <c r="H88" s="9710"/>
      <c r="I88" s="9710"/>
      <c r="J88" s="10599"/>
      <c r="K88" s="10599"/>
      <c r="L88" s="256" t="s">
        <v>2184</v>
      </c>
      <c r="M88" s="9280"/>
      <c r="N88" s="255" t="s">
        <v>3957</v>
      </c>
      <c r="O88" s="258">
        <v>1</v>
      </c>
      <c r="P88" s="258">
        <v>1</v>
      </c>
      <c r="Q88" s="10599"/>
      <c r="R88" s="9741"/>
      <c r="S88" s="250"/>
      <c r="T88" s="250"/>
      <c r="U88" s="250"/>
      <c r="V88" s="10777"/>
      <c r="W88" s="250"/>
      <c r="X88" s="10777"/>
      <c r="Y88" s="250"/>
      <c r="Z88" s="9718"/>
      <c r="AA88" s="10097"/>
      <c r="AB88" s="9718"/>
      <c r="AC88" s="9662"/>
      <c r="AD88" s="33">
        <v>40216</v>
      </c>
      <c r="AE88" s="9662"/>
      <c r="AF88" s="31"/>
      <c r="AG88" s="26"/>
    </row>
    <row r="89" spans="1:33" ht="30" customHeight="1">
      <c r="A89" s="1271" t="s">
        <v>7869</v>
      </c>
      <c r="B89" s="10605" t="s">
        <v>8285</v>
      </c>
      <c r="C89" s="9765">
        <v>45343</v>
      </c>
      <c r="D89" s="9765">
        <v>45399</v>
      </c>
      <c r="E89" s="10481"/>
      <c r="F89" s="8877"/>
      <c r="G89" s="9840">
        <v>8644</v>
      </c>
      <c r="H89" s="10600">
        <v>619</v>
      </c>
      <c r="I89" s="9788"/>
      <c r="J89" s="10495" t="s">
        <v>8284</v>
      </c>
      <c r="K89" s="10574" t="s">
        <v>8283</v>
      </c>
      <c r="L89" s="1176" t="s">
        <v>76</v>
      </c>
      <c r="M89" s="9397" t="s">
        <v>8282</v>
      </c>
      <c r="N89" s="1176" t="s">
        <v>3952</v>
      </c>
      <c r="O89" s="1275">
        <v>4</v>
      </c>
      <c r="P89" s="1275">
        <v>4</v>
      </c>
      <c r="Q89" s="10574" t="s">
        <v>8281</v>
      </c>
      <c r="R89" s="9788"/>
      <c r="S89" s="1173"/>
      <c r="T89" s="1173"/>
      <c r="U89" s="1173"/>
      <c r="V89" s="10666" t="s">
        <v>2073</v>
      </c>
      <c r="W89" s="1173"/>
      <c r="X89" s="10666" t="s">
        <v>37</v>
      </c>
      <c r="Y89" s="1173"/>
      <c r="Z89" s="10557" t="s">
        <v>45</v>
      </c>
      <c r="AA89" s="9788"/>
      <c r="AB89" s="9840" t="s">
        <v>5584</v>
      </c>
      <c r="AC89" s="8912">
        <v>7290</v>
      </c>
      <c r="AD89" s="722">
        <v>7480</v>
      </c>
      <c r="AE89" s="8912">
        <f>SUM(AD89*P89+AD90*P90+AD91*P91+AC89)</f>
        <v>133916.72</v>
      </c>
      <c r="AF89" s="31"/>
      <c r="AG89" s="26"/>
    </row>
    <row r="90" spans="1:33" ht="30" customHeight="1">
      <c r="A90" s="1271" t="s">
        <v>7869</v>
      </c>
      <c r="B90" s="10606"/>
      <c r="C90" s="10089"/>
      <c r="D90" s="10089"/>
      <c r="E90" s="10587"/>
      <c r="F90" s="8880"/>
      <c r="G90" s="10053"/>
      <c r="H90" s="10601"/>
      <c r="I90" s="10065"/>
      <c r="J90" s="10591"/>
      <c r="K90" s="10633"/>
      <c r="L90" s="1489" t="s">
        <v>2746</v>
      </c>
      <c r="M90" s="10634"/>
      <c r="N90" s="1176" t="s">
        <v>3955</v>
      </c>
      <c r="O90" s="1275">
        <v>1</v>
      </c>
      <c r="P90" s="1275">
        <v>1</v>
      </c>
      <c r="Q90" s="10633"/>
      <c r="R90" s="10065"/>
      <c r="S90" s="1173"/>
      <c r="T90" s="1173"/>
      <c r="U90" s="1173"/>
      <c r="V90" s="10667"/>
      <c r="W90" s="1173"/>
      <c r="X90" s="10667"/>
      <c r="Y90" s="1173"/>
      <c r="Z90" s="10679"/>
      <c r="AA90" s="10065"/>
      <c r="AB90" s="10053"/>
      <c r="AC90" s="8920"/>
      <c r="AD90" s="722">
        <v>83600</v>
      </c>
      <c r="AE90" s="8920"/>
      <c r="AF90" s="31"/>
      <c r="AG90" s="26"/>
    </row>
    <row r="91" spans="1:33" ht="30" customHeight="1">
      <c r="A91" s="1271" t="s">
        <v>7869</v>
      </c>
      <c r="B91" s="10607"/>
      <c r="C91" s="9766"/>
      <c r="D91" s="9766"/>
      <c r="E91" s="10482"/>
      <c r="F91" s="8878"/>
      <c r="G91" s="9834"/>
      <c r="H91" s="10602"/>
      <c r="I91" s="9789"/>
      <c r="J91" s="10496"/>
      <c r="K91" s="10575"/>
      <c r="L91" s="296" t="s">
        <v>2548</v>
      </c>
      <c r="M91" s="10483"/>
      <c r="N91" s="1176" t="s">
        <v>3951</v>
      </c>
      <c r="O91" s="1275">
        <v>1</v>
      </c>
      <c r="P91" s="1275">
        <v>1</v>
      </c>
      <c r="Q91" s="10575"/>
      <c r="R91" s="9789"/>
      <c r="S91" s="1173"/>
      <c r="T91" s="1173"/>
      <c r="U91" s="1173"/>
      <c r="V91" s="10668"/>
      <c r="W91" s="1173"/>
      <c r="X91" s="10668"/>
      <c r="Y91" s="1173"/>
      <c r="Z91" s="10558"/>
      <c r="AA91" s="9789"/>
      <c r="AB91" s="9834"/>
      <c r="AC91" s="8913"/>
      <c r="AD91" s="722">
        <v>13106.72</v>
      </c>
      <c r="AE91" s="8913"/>
      <c r="AF91" s="31"/>
      <c r="AG91" s="26"/>
    </row>
    <row r="92" spans="1:33" ht="30" customHeight="1">
      <c r="A92" s="1273" t="s">
        <v>7869</v>
      </c>
      <c r="B92" s="10703" t="s">
        <v>8280</v>
      </c>
      <c r="C92" s="9765">
        <v>45344</v>
      </c>
      <c r="D92" s="9765">
        <v>45400</v>
      </c>
      <c r="E92" s="10481"/>
      <c r="F92" s="9840"/>
      <c r="G92" s="9840">
        <v>8644</v>
      </c>
      <c r="H92" s="9840">
        <v>644</v>
      </c>
      <c r="I92" s="9840"/>
      <c r="J92" s="10495" t="s">
        <v>8279</v>
      </c>
      <c r="K92" s="10495" t="s">
        <v>8278</v>
      </c>
      <c r="L92" s="1273" t="s">
        <v>193</v>
      </c>
      <c r="M92" s="8868" t="s">
        <v>8277</v>
      </c>
      <c r="N92" s="1176" t="s">
        <v>3952</v>
      </c>
      <c r="O92" s="1274">
        <v>6</v>
      </c>
      <c r="P92" s="1274">
        <v>6</v>
      </c>
      <c r="Q92" s="10495" t="s">
        <v>8276</v>
      </c>
      <c r="R92" s="9788"/>
      <c r="S92" s="1173"/>
      <c r="T92" s="1173"/>
      <c r="U92" s="1173"/>
      <c r="V92" s="9840" t="s">
        <v>2073</v>
      </c>
      <c r="W92" s="1173"/>
      <c r="X92" s="9840" t="s">
        <v>37</v>
      </c>
      <c r="Y92" s="1173"/>
      <c r="Z92" s="10635" t="s">
        <v>45</v>
      </c>
      <c r="AA92" s="9788"/>
      <c r="AB92" s="9840" t="s">
        <v>5583</v>
      </c>
      <c r="AC92" s="8912">
        <v>4860</v>
      </c>
      <c r="AD92" s="722">
        <v>7480</v>
      </c>
      <c r="AE92" s="8912">
        <f>SUM(AD92*P92+AD93*P93+AC92)</f>
        <v>96133.6</v>
      </c>
      <c r="AF92" s="31"/>
      <c r="AG92" s="26"/>
    </row>
    <row r="93" spans="1:33" ht="30" customHeight="1">
      <c r="A93" s="1273" t="s">
        <v>7869</v>
      </c>
      <c r="B93" s="10705"/>
      <c r="C93" s="9766"/>
      <c r="D93" s="9766"/>
      <c r="E93" s="10482"/>
      <c r="F93" s="9834"/>
      <c r="G93" s="9834"/>
      <c r="H93" s="9834"/>
      <c r="I93" s="9834"/>
      <c r="J93" s="10496"/>
      <c r="K93" s="10496"/>
      <c r="L93" s="1271" t="s">
        <v>2184</v>
      </c>
      <c r="M93" s="8869"/>
      <c r="N93" s="260" t="s">
        <v>3954</v>
      </c>
      <c r="O93" s="1272">
        <v>1</v>
      </c>
      <c r="P93" s="1272">
        <v>1</v>
      </c>
      <c r="Q93" s="10496"/>
      <c r="R93" s="9789"/>
      <c r="S93" s="1173"/>
      <c r="T93" s="1173"/>
      <c r="U93" s="1173"/>
      <c r="V93" s="9834"/>
      <c r="W93" s="1173"/>
      <c r="X93" s="9834"/>
      <c r="Y93" s="1173"/>
      <c r="Z93" s="10637"/>
      <c r="AA93" s="9789"/>
      <c r="AB93" s="9834"/>
      <c r="AC93" s="8913"/>
      <c r="AD93" s="722">
        <v>46393.599999999999</v>
      </c>
      <c r="AE93" s="8913"/>
      <c r="AF93" s="31"/>
      <c r="AG93" s="26"/>
    </row>
    <row r="94" spans="1:33" ht="30" customHeight="1">
      <c r="A94" s="1271" t="s">
        <v>7869</v>
      </c>
      <c r="B94" s="10605" t="s">
        <v>8275</v>
      </c>
      <c r="C94" s="9765">
        <v>45344</v>
      </c>
      <c r="D94" s="9765">
        <v>45400</v>
      </c>
      <c r="E94" s="10481"/>
      <c r="F94" s="8877"/>
      <c r="G94" s="9840">
        <v>8644</v>
      </c>
      <c r="H94" s="10600">
        <v>359</v>
      </c>
      <c r="I94" s="9788"/>
      <c r="J94" s="10495" t="s">
        <v>8274</v>
      </c>
      <c r="K94" s="10574" t="s">
        <v>6848</v>
      </c>
      <c r="L94" s="1176" t="s">
        <v>76</v>
      </c>
      <c r="M94" s="9397" t="s">
        <v>8273</v>
      </c>
      <c r="N94" s="1176" t="s">
        <v>3952</v>
      </c>
      <c r="O94" s="1275">
        <v>4</v>
      </c>
      <c r="P94" s="1275">
        <v>4</v>
      </c>
      <c r="Q94" s="10574" t="s">
        <v>8272</v>
      </c>
      <c r="R94" s="9788"/>
      <c r="S94" s="1173"/>
      <c r="T94" s="1173"/>
      <c r="U94" s="1173"/>
      <c r="V94" s="9840" t="s">
        <v>2073</v>
      </c>
      <c r="W94" s="1173"/>
      <c r="X94" s="9840" t="s">
        <v>37</v>
      </c>
      <c r="Y94" s="1173"/>
      <c r="Z94" s="10458" t="s">
        <v>45</v>
      </c>
      <c r="AA94" s="9788"/>
      <c r="AB94" s="9840" t="s">
        <v>5539</v>
      </c>
      <c r="AC94" s="8912">
        <v>14580</v>
      </c>
      <c r="AD94" s="722">
        <v>7480</v>
      </c>
      <c r="AE94" s="8912">
        <f>SUM(AD94*P94+AD95*P95+AD96*P96+AC94)</f>
        <v>104000.32000000001</v>
      </c>
      <c r="AF94" s="31"/>
      <c r="AG94" s="26"/>
    </row>
    <row r="95" spans="1:33" ht="30" customHeight="1">
      <c r="A95" s="1271" t="s">
        <v>7869</v>
      </c>
      <c r="B95" s="10606"/>
      <c r="C95" s="10089"/>
      <c r="D95" s="10089"/>
      <c r="E95" s="10587"/>
      <c r="F95" s="8880"/>
      <c r="G95" s="10053"/>
      <c r="H95" s="10601"/>
      <c r="I95" s="10065"/>
      <c r="J95" s="10591"/>
      <c r="K95" s="10633"/>
      <c r="L95" s="1271" t="s">
        <v>2184</v>
      </c>
      <c r="M95" s="10634"/>
      <c r="N95" s="260" t="s">
        <v>3954</v>
      </c>
      <c r="O95" s="1275">
        <v>1</v>
      </c>
      <c r="P95" s="1275">
        <v>1</v>
      </c>
      <c r="Q95" s="10633"/>
      <c r="R95" s="10065"/>
      <c r="S95" s="1173"/>
      <c r="T95" s="1173"/>
      <c r="U95" s="1173"/>
      <c r="V95" s="10053"/>
      <c r="W95" s="1173"/>
      <c r="X95" s="10053"/>
      <c r="Y95" s="1173"/>
      <c r="Z95" s="10053"/>
      <c r="AA95" s="10065"/>
      <c r="AB95" s="10053"/>
      <c r="AC95" s="8920"/>
      <c r="AD95" s="722">
        <v>46393.599999999999</v>
      </c>
      <c r="AE95" s="8920"/>
      <c r="AF95" s="31"/>
      <c r="AG95" s="26"/>
    </row>
    <row r="96" spans="1:33" ht="30" customHeight="1">
      <c r="A96" s="1271" t="s">
        <v>7869</v>
      </c>
      <c r="B96" s="10607"/>
      <c r="C96" s="9766"/>
      <c r="D96" s="9766"/>
      <c r="E96" s="10482"/>
      <c r="F96" s="8878"/>
      <c r="G96" s="9834"/>
      <c r="H96" s="10602"/>
      <c r="I96" s="9789"/>
      <c r="J96" s="10496"/>
      <c r="K96" s="10575"/>
      <c r="L96" s="296" t="s">
        <v>2548</v>
      </c>
      <c r="M96" s="10483"/>
      <c r="N96" s="1176" t="s">
        <v>3951</v>
      </c>
      <c r="O96" s="1275">
        <v>1</v>
      </c>
      <c r="P96" s="1275">
        <v>1</v>
      </c>
      <c r="Q96" s="10575"/>
      <c r="R96" s="9789"/>
      <c r="S96" s="1173"/>
      <c r="T96" s="1173"/>
      <c r="U96" s="1173"/>
      <c r="V96" s="9834"/>
      <c r="W96" s="1173"/>
      <c r="X96" s="9834"/>
      <c r="Y96" s="1173"/>
      <c r="Z96" s="9834"/>
      <c r="AA96" s="9789"/>
      <c r="AB96" s="9834"/>
      <c r="AC96" s="8913"/>
      <c r="AD96" s="722">
        <v>13106.72</v>
      </c>
      <c r="AE96" s="8913"/>
      <c r="AF96" s="31"/>
      <c r="AG96" s="26"/>
    </row>
    <row r="97" spans="1:33" ht="30" customHeight="1">
      <c r="A97" s="1271" t="s">
        <v>7869</v>
      </c>
      <c r="B97" s="10605" t="s">
        <v>8271</v>
      </c>
      <c r="C97" s="9765">
        <v>45344</v>
      </c>
      <c r="D97" s="9765">
        <v>45400</v>
      </c>
      <c r="E97" s="10763"/>
      <c r="F97" s="8877"/>
      <c r="G97" s="9840">
        <v>8644</v>
      </c>
      <c r="H97" s="10600">
        <v>594</v>
      </c>
      <c r="I97" s="9788"/>
      <c r="J97" s="10495" t="s">
        <v>8270</v>
      </c>
      <c r="K97" s="10574" t="s">
        <v>6848</v>
      </c>
      <c r="L97" s="1176" t="s">
        <v>76</v>
      </c>
      <c r="M97" s="9397" t="s">
        <v>8269</v>
      </c>
      <c r="N97" s="1176" t="s">
        <v>3952</v>
      </c>
      <c r="O97" s="1275">
        <v>4</v>
      </c>
      <c r="P97" s="1275">
        <v>4</v>
      </c>
      <c r="Q97" s="10574" t="s">
        <v>8268</v>
      </c>
      <c r="R97" s="9788"/>
      <c r="S97" s="1173"/>
      <c r="T97" s="1173"/>
      <c r="U97" s="1173"/>
      <c r="V97" s="10642" t="s">
        <v>2073</v>
      </c>
      <c r="W97" s="1173"/>
      <c r="X97" s="10642" t="s">
        <v>37</v>
      </c>
      <c r="Y97" s="1173"/>
      <c r="Z97" s="10277" t="s">
        <v>45</v>
      </c>
      <c r="AA97" s="9788"/>
      <c r="AB97" s="9840" t="s">
        <v>5586</v>
      </c>
      <c r="AC97" s="8912">
        <v>14580</v>
      </c>
      <c r="AD97" s="722">
        <v>7480</v>
      </c>
      <c r="AE97" s="8912">
        <f>SUM(AD97*P97+AD98*P98+AD99*P99+AC97)</f>
        <v>97822.720000000001</v>
      </c>
      <c r="AF97" s="31"/>
      <c r="AG97" s="26"/>
    </row>
    <row r="98" spans="1:33" ht="30" customHeight="1">
      <c r="A98" s="1271" t="s">
        <v>7869</v>
      </c>
      <c r="B98" s="10606"/>
      <c r="C98" s="10089"/>
      <c r="D98" s="10089"/>
      <c r="E98" s="10764"/>
      <c r="F98" s="8880"/>
      <c r="G98" s="10053"/>
      <c r="H98" s="10601"/>
      <c r="I98" s="10065"/>
      <c r="J98" s="10591"/>
      <c r="K98" s="10633"/>
      <c r="L98" s="1271" t="s">
        <v>2184</v>
      </c>
      <c r="M98" s="10634"/>
      <c r="N98" s="1176" t="s">
        <v>3957</v>
      </c>
      <c r="O98" s="1275">
        <v>1</v>
      </c>
      <c r="P98" s="1275">
        <v>1</v>
      </c>
      <c r="Q98" s="10633"/>
      <c r="R98" s="10065"/>
      <c r="S98" s="1173"/>
      <c r="T98" s="1173"/>
      <c r="U98" s="1173"/>
      <c r="V98" s="10643"/>
      <c r="W98" s="1173"/>
      <c r="X98" s="10643"/>
      <c r="Y98" s="1173"/>
      <c r="Z98" s="10053"/>
      <c r="AA98" s="10065"/>
      <c r="AB98" s="10053"/>
      <c r="AC98" s="8920"/>
      <c r="AD98" s="722">
        <v>40216</v>
      </c>
      <c r="AE98" s="8920"/>
      <c r="AF98" s="31"/>
      <c r="AG98" s="26"/>
    </row>
    <row r="99" spans="1:33" ht="30" customHeight="1">
      <c r="A99" s="1271" t="s">
        <v>7869</v>
      </c>
      <c r="B99" s="10607"/>
      <c r="C99" s="9766"/>
      <c r="D99" s="9766"/>
      <c r="E99" s="10765"/>
      <c r="F99" s="8878"/>
      <c r="G99" s="9834"/>
      <c r="H99" s="10602"/>
      <c r="I99" s="9789"/>
      <c r="J99" s="10496"/>
      <c r="K99" s="10575"/>
      <c r="L99" s="296" t="s">
        <v>2548</v>
      </c>
      <c r="M99" s="10483"/>
      <c r="N99" s="1176" t="s">
        <v>3951</v>
      </c>
      <c r="O99" s="1275">
        <v>1</v>
      </c>
      <c r="P99" s="1275">
        <v>1</v>
      </c>
      <c r="Q99" s="10575"/>
      <c r="R99" s="9789"/>
      <c r="S99" s="1173"/>
      <c r="T99" s="1173"/>
      <c r="U99" s="1173"/>
      <c r="V99" s="10644"/>
      <c r="W99" s="1173"/>
      <c r="X99" s="10644"/>
      <c r="Y99" s="1173"/>
      <c r="Z99" s="9834"/>
      <c r="AA99" s="9789"/>
      <c r="AB99" s="9834"/>
      <c r="AC99" s="8913"/>
      <c r="AD99" s="722">
        <v>13106.72</v>
      </c>
      <c r="AE99" s="8913"/>
      <c r="AF99" s="31"/>
      <c r="AG99" s="26"/>
    </row>
    <row r="100" spans="1:33" ht="30" customHeight="1">
      <c r="A100" s="1271" t="s">
        <v>7869</v>
      </c>
      <c r="B100" s="10605" t="s">
        <v>8267</v>
      </c>
      <c r="C100" s="9765">
        <v>45344</v>
      </c>
      <c r="D100" s="9765">
        <v>45400</v>
      </c>
      <c r="E100" s="10481"/>
      <c r="F100" s="8877"/>
      <c r="G100" s="9840">
        <v>8644</v>
      </c>
      <c r="H100" s="10600">
        <v>703</v>
      </c>
      <c r="I100" s="9788"/>
      <c r="J100" s="10495" t="s">
        <v>8266</v>
      </c>
      <c r="K100" s="10574" t="s">
        <v>8265</v>
      </c>
      <c r="L100" s="1176" t="s">
        <v>76</v>
      </c>
      <c r="M100" s="9397" t="s">
        <v>8264</v>
      </c>
      <c r="N100" s="1176" t="s">
        <v>3952</v>
      </c>
      <c r="O100" s="1275">
        <v>4</v>
      </c>
      <c r="P100" s="1275">
        <v>4</v>
      </c>
      <c r="Q100" s="10574" t="s">
        <v>8263</v>
      </c>
      <c r="R100" s="9788"/>
      <c r="S100" s="1173"/>
      <c r="T100" s="1173"/>
      <c r="U100" s="1173"/>
      <c r="V100" s="10669" t="s">
        <v>2073</v>
      </c>
      <c r="W100" s="1173"/>
      <c r="X100" s="10669" t="s">
        <v>37</v>
      </c>
      <c r="Y100" s="1173"/>
      <c r="Z100" s="10624" t="s">
        <v>45</v>
      </c>
      <c r="AA100" s="9788"/>
      <c r="AB100" s="9840" t="s">
        <v>5586</v>
      </c>
      <c r="AC100" s="8912">
        <v>14580</v>
      </c>
      <c r="AD100" s="722">
        <v>7480</v>
      </c>
      <c r="AE100" s="8912">
        <f>SUM(AD100*P100+AD101*P101+AD102*P102+AC100)</f>
        <v>133661.6</v>
      </c>
      <c r="AF100" s="31"/>
      <c r="AG100" s="26"/>
    </row>
    <row r="101" spans="1:33" ht="30" customHeight="1">
      <c r="A101" s="1271" t="s">
        <v>7869</v>
      </c>
      <c r="B101" s="10606"/>
      <c r="C101" s="10089"/>
      <c r="D101" s="10089"/>
      <c r="E101" s="10587"/>
      <c r="F101" s="8880"/>
      <c r="G101" s="10053"/>
      <c r="H101" s="10601"/>
      <c r="I101" s="10065"/>
      <c r="J101" s="10591"/>
      <c r="K101" s="10633"/>
      <c r="L101" s="1271" t="s">
        <v>2184</v>
      </c>
      <c r="M101" s="10634"/>
      <c r="N101" s="346" t="s">
        <v>3954</v>
      </c>
      <c r="O101" s="1275">
        <v>1</v>
      </c>
      <c r="P101" s="1275">
        <v>1</v>
      </c>
      <c r="Q101" s="10633"/>
      <c r="R101" s="10065"/>
      <c r="S101" s="1173"/>
      <c r="T101" s="1173"/>
      <c r="U101" s="1173"/>
      <c r="V101" s="10670"/>
      <c r="W101" s="1173"/>
      <c r="X101" s="10670"/>
      <c r="Y101" s="1173"/>
      <c r="Z101" s="10625"/>
      <c r="AA101" s="10065"/>
      <c r="AB101" s="10053"/>
      <c r="AC101" s="8920"/>
      <c r="AD101" s="722">
        <v>46393.599999999999</v>
      </c>
      <c r="AE101" s="8920"/>
      <c r="AF101" s="31"/>
      <c r="AG101" s="26"/>
    </row>
    <row r="102" spans="1:33" ht="30" customHeight="1">
      <c r="A102" s="1271" t="s">
        <v>7869</v>
      </c>
      <c r="B102" s="10607"/>
      <c r="C102" s="9766"/>
      <c r="D102" s="9766"/>
      <c r="E102" s="10482"/>
      <c r="F102" s="8878"/>
      <c r="G102" s="9834"/>
      <c r="H102" s="10602"/>
      <c r="I102" s="9789"/>
      <c r="J102" s="10496"/>
      <c r="K102" s="10575"/>
      <c r="L102" s="1379" t="s">
        <v>1095</v>
      </c>
      <c r="M102" s="10483"/>
      <c r="N102" s="1176" t="s">
        <v>3951</v>
      </c>
      <c r="O102" s="1275">
        <v>1</v>
      </c>
      <c r="P102" s="1275">
        <v>1</v>
      </c>
      <c r="Q102" s="10575"/>
      <c r="R102" s="9789"/>
      <c r="S102" s="1173"/>
      <c r="T102" s="1173"/>
      <c r="U102" s="1173"/>
      <c r="V102" s="10671"/>
      <c r="W102" s="1173"/>
      <c r="X102" s="10671"/>
      <c r="Y102" s="1173"/>
      <c r="Z102" s="10626"/>
      <c r="AA102" s="9789"/>
      <c r="AB102" s="9834"/>
      <c r="AC102" s="8913"/>
      <c r="AD102" s="752">
        <v>42768</v>
      </c>
      <c r="AE102" s="8913"/>
      <c r="AF102" s="31"/>
      <c r="AG102" s="26"/>
    </row>
    <row r="103" spans="1:33" ht="30" customHeight="1">
      <c r="A103" s="1273" t="s">
        <v>7869</v>
      </c>
      <c r="B103" s="10703" t="s">
        <v>8262</v>
      </c>
      <c r="C103" s="9765">
        <v>45344</v>
      </c>
      <c r="D103" s="9765">
        <v>45400</v>
      </c>
      <c r="E103" s="10481"/>
      <c r="F103" s="8877"/>
      <c r="G103" s="9840">
        <v>8644</v>
      </c>
      <c r="H103" s="9840">
        <v>653</v>
      </c>
      <c r="I103" s="9840"/>
      <c r="J103" s="10495" t="s">
        <v>8261</v>
      </c>
      <c r="K103" s="10495" t="s">
        <v>8260</v>
      </c>
      <c r="L103" s="1273" t="s">
        <v>76</v>
      </c>
      <c r="M103" s="8868" t="s">
        <v>8259</v>
      </c>
      <c r="N103" s="1176" t="s">
        <v>3952</v>
      </c>
      <c r="O103" s="1274">
        <v>4</v>
      </c>
      <c r="P103" s="1274">
        <v>4</v>
      </c>
      <c r="Q103" s="10495" t="s">
        <v>8258</v>
      </c>
      <c r="R103" s="9788"/>
      <c r="S103" s="1173"/>
      <c r="T103" s="1173"/>
      <c r="U103" s="1173"/>
      <c r="V103" s="10648" t="s">
        <v>2073</v>
      </c>
      <c r="W103" s="1173"/>
      <c r="X103" s="10648" t="s">
        <v>37</v>
      </c>
      <c r="Y103" s="1173"/>
      <c r="Z103" s="10651" t="s">
        <v>45</v>
      </c>
      <c r="AA103" s="9788"/>
      <c r="AB103" s="9840" t="s">
        <v>5586</v>
      </c>
      <c r="AC103" s="8912">
        <v>4860</v>
      </c>
      <c r="AD103" s="722">
        <v>7480</v>
      </c>
      <c r="AE103" s="8912">
        <f>SUM(AD103*P103+AD104*P104+AD105*P105+AC103)</f>
        <v>123941.6</v>
      </c>
      <c r="AF103" s="31"/>
      <c r="AG103" s="26"/>
    </row>
    <row r="104" spans="1:33" ht="30" customHeight="1">
      <c r="A104" s="1273" t="s">
        <v>7869</v>
      </c>
      <c r="B104" s="10704"/>
      <c r="C104" s="10089"/>
      <c r="D104" s="10089"/>
      <c r="E104" s="10587"/>
      <c r="F104" s="8880"/>
      <c r="G104" s="10053"/>
      <c r="H104" s="10053"/>
      <c r="I104" s="10053"/>
      <c r="J104" s="10591"/>
      <c r="K104" s="10591"/>
      <c r="L104" s="1271" t="s">
        <v>2184</v>
      </c>
      <c r="M104" s="8870"/>
      <c r="N104" s="1897" t="s">
        <v>3954</v>
      </c>
      <c r="O104" s="1272">
        <v>1</v>
      </c>
      <c r="P104" s="1272">
        <v>1</v>
      </c>
      <c r="Q104" s="10591"/>
      <c r="R104" s="10065"/>
      <c r="S104" s="1173"/>
      <c r="T104" s="1173"/>
      <c r="U104" s="1173"/>
      <c r="V104" s="10649"/>
      <c r="W104" s="1173"/>
      <c r="X104" s="10649"/>
      <c r="Y104" s="1173"/>
      <c r="Z104" s="10652"/>
      <c r="AA104" s="9789"/>
      <c r="AB104" s="10053"/>
      <c r="AC104" s="8920"/>
      <c r="AD104" s="722">
        <v>46393.599999999999</v>
      </c>
      <c r="AE104" s="8920"/>
      <c r="AF104" s="31"/>
      <c r="AG104" s="26"/>
    </row>
    <row r="105" spans="1:33" ht="30" customHeight="1">
      <c r="A105" s="1273" t="s">
        <v>7869</v>
      </c>
      <c r="B105" s="10705"/>
      <c r="C105" s="9766"/>
      <c r="D105" s="9766"/>
      <c r="E105" s="10482"/>
      <c r="F105" s="8878"/>
      <c r="G105" s="9834"/>
      <c r="H105" s="9834"/>
      <c r="I105" s="9834"/>
      <c r="J105" s="10496"/>
      <c r="K105" s="10496"/>
      <c r="L105" s="482" t="s">
        <v>1095</v>
      </c>
      <c r="M105" s="8869"/>
      <c r="N105" s="1399" t="s">
        <v>3951</v>
      </c>
      <c r="O105" s="1274">
        <v>1</v>
      </c>
      <c r="P105" s="1274">
        <v>1</v>
      </c>
      <c r="Q105" s="10496"/>
      <c r="R105" s="9789"/>
      <c r="S105" s="1173"/>
      <c r="T105" s="1173"/>
      <c r="U105" s="1173"/>
      <c r="V105" s="10650"/>
      <c r="W105" s="1173"/>
      <c r="X105" s="10650"/>
      <c r="Y105" s="1173"/>
      <c r="Z105" s="10653"/>
      <c r="AA105" s="1174"/>
      <c r="AB105" s="9834"/>
      <c r="AC105" s="8913"/>
      <c r="AD105" s="752">
        <v>42768</v>
      </c>
      <c r="AE105" s="8913"/>
      <c r="AF105" s="31"/>
      <c r="AG105" s="26"/>
    </row>
    <row r="106" spans="1:33" ht="30" customHeight="1">
      <c r="A106" s="1273" t="s">
        <v>7869</v>
      </c>
      <c r="B106" s="10703" t="s">
        <v>8257</v>
      </c>
      <c r="C106" s="9765">
        <v>45344</v>
      </c>
      <c r="D106" s="9765">
        <v>45400</v>
      </c>
      <c r="E106" s="10481"/>
      <c r="F106" s="8877"/>
      <c r="G106" s="9840">
        <v>8644</v>
      </c>
      <c r="H106" s="9840">
        <v>454</v>
      </c>
      <c r="I106" s="9840"/>
      <c r="J106" s="10495" t="s">
        <v>8256</v>
      </c>
      <c r="K106" s="10495" t="s">
        <v>8255</v>
      </c>
      <c r="L106" s="1273" t="s">
        <v>76</v>
      </c>
      <c r="M106" s="8868" t="s">
        <v>8254</v>
      </c>
      <c r="N106" s="1176" t="s">
        <v>3952</v>
      </c>
      <c r="O106" s="1274">
        <v>4</v>
      </c>
      <c r="P106" s="1274">
        <v>4</v>
      </c>
      <c r="Q106" s="10495" t="s">
        <v>8253</v>
      </c>
      <c r="R106" s="9788"/>
      <c r="S106" s="1173"/>
      <c r="T106" s="1173"/>
      <c r="U106" s="1173"/>
      <c r="V106" s="10656" t="s">
        <v>2073</v>
      </c>
      <c r="W106" s="1173"/>
      <c r="X106" s="10656" t="s">
        <v>37</v>
      </c>
      <c r="Y106" s="1173"/>
      <c r="Z106" s="10663" t="s">
        <v>45</v>
      </c>
      <c r="AA106" s="9788"/>
      <c r="AB106" s="9840" t="s">
        <v>5586</v>
      </c>
      <c r="AC106" s="8912">
        <v>7290</v>
      </c>
      <c r="AD106" s="722">
        <v>7480</v>
      </c>
      <c r="AE106" s="8912">
        <f>SUM(AD106*P106+AD107*P107+AC106)</f>
        <v>83603.600000000006</v>
      </c>
      <c r="AF106" s="31"/>
      <c r="AG106" s="26"/>
    </row>
    <row r="107" spans="1:33" ht="30" customHeight="1">
      <c r="A107" s="1273" t="s">
        <v>7869</v>
      </c>
      <c r="B107" s="10705"/>
      <c r="C107" s="9766"/>
      <c r="D107" s="9766"/>
      <c r="E107" s="10482"/>
      <c r="F107" s="8878"/>
      <c r="G107" s="9834"/>
      <c r="H107" s="9834"/>
      <c r="I107" s="9834"/>
      <c r="J107" s="10496"/>
      <c r="K107" s="10496"/>
      <c r="L107" s="1271" t="s">
        <v>2184</v>
      </c>
      <c r="M107" s="8869"/>
      <c r="N107" s="1893" t="s">
        <v>3954</v>
      </c>
      <c r="O107" s="1272">
        <v>1</v>
      </c>
      <c r="P107" s="1272">
        <v>1</v>
      </c>
      <c r="Q107" s="10496"/>
      <c r="R107" s="9789"/>
      <c r="S107" s="1173"/>
      <c r="T107" s="1173"/>
      <c r="U107" s="1173"/>
      <c r="V107" s="10657"/>
      <c r="W107" s="1173"/>
      <c r="X107" s="10657"/>
      <c r="Y107" s="1173"/>
      <c r="Z107" s="10665"/>
      <c r="AA107" s="9789"/>
      <c r="AB107" s="9834"/>
      <c r="AC107" s="8913"/>
      <c r="AD107" s="722">
        <v>46393.599999999999</v>
      </c>
      <c r="AE107" s="8913"/>
      <c r="AF107" s="31"/>
      <c r="AG107" s="26"/>
    </row>
    <row r="108" spans="1:33" ht="30" customHeight="1">
      <c r="A108" s="441" t="s">
        <v>7869</v>
      </c>
      <c r="B108" s="9962" t="s">
        <v>8252</v>
      </c>
      <c r="C108" s="10027">
        <v>45344</v>
      </c>
      <c r="D108" s="10027">
        <v>45400</v>
      </c>
      <c r="E108" s="9920"/>
      <c r="F108" s="8950"/>
      <c r="G108" s="9962">
        <v>8644</v>
      </c>
      <c r="H108" s="10854">
        <v>562</v>
      </c>
      <c r="I108" s="10041"/>
      <c r="J108" s="9926" t="s">
        <v>8251</v>
      </c>
      <c r="K108" s="10848" t="s">
        <v>6848</v>
      </c>
      <c r="L108" s="364" t="s">
        <v>76</v>
      </c>
      <c r="M108" s="9314" t="s">
        <v>8250</v>
      </c>
      <c r="N108" s="364" t="s">
        <v>3952</v>
      </c>
      <c r="O108" s="1711">
        <v>4</v>
      </c>
      <c r="P108" s="1711">
        <v>4</v>
      </c>
      <c r="Q108" s="10848" t="s">
        <v>8249</v>
      </c>
      <c r="R108" s="10041"/>
      <c r="S108" s="366"/>
      <c r="T108" s="366"/>
      <c r="U108" s="366"/>
      <c r="V108" s="10698" t="s">
        <v>256</v>
      </c>
      <c r="W108" s="366"/>
      <c r="X108" s="10041"/>
      <c r="Y108" s="366"/>
      <c r="Z108" s="9962"/>
      <c r="AA108" s="10041"/>
      <c r="AB108" s="9962" t="s">
        <v>5586</v>
      </c>
      <c r="AC108" s="9657"/>
      <c r="AD108" s="280"/>
      <c r="AE108" s="9657"/>
      <c r="AF108" s="31"/>
      <c r="AG108" s="26"/>
    </row>
    <row r="109" spans="1:33" ht="30" customHeight="1">
      <c r="A109" s="441" t="s">
        <v>7869</v>
      </c>
      <c r="B109" s="10613"/>
      <c r="C109" s="10863"/>
      <c r="D109" s="10863"/>
      <c r="E109" s="10864"/>
      <c r="F109" s="8951"/>
      <c r="G109" s="10613"/>
      <c r="H109" s="10855"/>
      <c r="I109" s="10638"/>
      <c r="J109" s="10853"/>
      <c r="K109" s="10849"/>
      <c r="L109" s="441" t="s">
        <v>2184</v>
      </c>
      <c r="M109" s="10851"/>
      <c r="N109" s="364" t="s">
        <v>3957</v>
      </c>
      <c r="O109" s="1711">
        <v>1</v>
      </c>
      <c r="P109" s="1711">
        <v>1</v>
      </c>
      <c r="Q109" s="10849"/>
      <c r="R109" s="10638"/>
      <c r="S109" s="366"/>
      <c r="T109" s="366"/>
      <c r="U109" s="366"/>
      <c r="V109" s="10613"/>
      <c r="W109" s="366"/>
      <c r="X109" s="10638"/>
      <c r="Y109" s="366"/>
      <c r="Z109" s="10613"/>
      <c r="AA109" s="10638"/>
      <c r="AB109" s="10613"/>
      <c r="AC109" s="9659"/>
      <c r="AD109" s="280"/>
      <c r="AE109" s="9659"/>
      <c r="AF109" s="31"/>
      <c r="AG109" s="26"/>
    </row>
    <row r="110" spans="1:33" ht="30" customHeight="1">
      <c r="A110" s="441" t="s">
        <v>7869</v>
      </c>
      <c r="B110" s="9963"/>
      <c r="C110" s="10028"/>
      <c r="D110" s="10028"/>
      <c r="E110" s="9921"/>
      <c r="F110" s="8952"/>
      <c r="G110" s="9963"/>
      <c r="H110" s="10856"/>
      <c r="I110" s="10042"/>
      <c r="J110" s="9927"/>
      <c r="K110" s="10850"/>
      <c r="L110" s="441" t="s">
        <v>1095</v>
      </c>
      <c r="M110" s="10852"/>
      <c r="N110" s="364" t="s">
        <v>3951</v>
      </c>
      <c r="O110" s="1711">
        <v>1</v>
      </c>
      <c r="P110" s="1711">
        <v>1</v>
      </c>
      <c r="Q110" s="10850"/>
      <c r="R110" s="10042"/>
      <c r="S110" s="366"/>
      <c r="T110" s="366"/>
      <c r="U110" s="366"/>
      <c r="V110" s="9963"/>
      <c r="W110" s="366"/>
      <c r="X110" s="10042"/>
      <c r="Y110" s="366"/>
      <c r="Z110" s="9963"/>
      <c r="AA110" s="10042"/>
      <c r="AB110" s="9963"/>
      <c r="AC110" s="9658"/>
      <c r="AD110" s="293"/>
      <c r="AE110" s="9658"/>
      <c r="AF110" s="31"/>
      <c r="AG110" s="26"/>
    </row>
    <row r="111" spans="1:33" ht="30" customHeight="1">
      <c r="A111" s="1273" t="s">
        <v>7869</v>
      </c>
      <c r="B111" s="10703" t="s">
        <v>8248</v>
      </c>
      <c r="C111" s="9765">
        <v>45344</v>
      </c>
      <c r="D111" s="9765">
        <v>45400</v>
      </c>
      <c r="E111" s="10481"/>
      <c r="F111" s="9840"/>
      <c r="G111" s="9840">
        <v>8644</v>
      </c>
      <c r="H111" s="9840">
        <v>657</v>
      </c>
      <c r="I111" s="9840"/>
      <c r="J111" s="10495" t="s">
        <v>8247</v>
      </c>
      <c r="K111" s="10495" t="s">
        <v>8246</v>
      </c>
      <c r="L111" s="1273" t="s">
        <v>193</v>
      </c>
      <c r="M111" s="8868" t="s">
        <v>8245</v>
      </c>
      <c r="N111" s="1176" t="s">
        <v>3952</v>
      </c>
      <c r="O111" s="1274">
        <v>6</v>
      </c>
      <c r="P111" s="1274">
        <v>6</v>
      </c>
      <c r="Q111" s="10495" t="s">
        <v>8244</v>
      </c>
      <c r="R111" s="9788"/>
      <c r="S111" s="1173"/>
      <c r="T111" s="1173"/>
      <c r="U111" s="1173"/>
      <c r="V111" s="9840" t="s">
        <v>2073</v>
      </c>
      <c r="W111" s="1173"/>
      <c r="X111" s="9840" t="s">
        <v>37</v>
      </c>
      <c r="Y111" s="1173"/>
      <c r="Z111" s="10635" t="s">
        <v>45</v>
      </c>
      <c r="AA111" s="9788"/>
      <c r="AB111" s="9840" t="s">
        <v>5583</v>
      </c>
      <c r="AC111" s="8912">
        <v>4860</v>
      </c>
      <c r="AD111" s="722">
        <v>7480</v>
      </c>
      <c r="AE111" s="8912">
        <f>SUM(AD111*P111+AD112*P112+AC111)</f>
        <v>89956</v>
      </c>
      <c r="AF111" s="31"/>
      <c r="AG111" s="26"/>
    </row>
    <row r="112" spans="1:33" ht="30" customHeight="1">
      <c r="A112" s="1273" t="s">
        <v>7869</v>
      </c>
      <c r="B112" s="10705"/>
      <c r="C112" s="9766"/>
      <c r="D112" s="9766"/>
      <c r="E112" s="10482"/>
      <c r="F112" s="9834"/>
      <c r="G112" s="9834"/>
      <c r="H112" s="9834"/>
      <c r="I112" s="9834"/>
      <c r="J112" s="10496"/>
      <c r="K112" s="10496"/>
      <c r="L112" s="1271" t="s">
        <v>2184</v>
      </c>
      <c r="M112" s="8869"/>
      <c r="N112" s="1176" t="s">
        <v>3957</v>
      </c>
      <c r="O112" s="1272">
        <v>1</v>
      </c>
      <c r="P112" s="1272">
        <v>1</v>
      </c>
      <c r="Q112" s="10496"/>
      <c r="R112" s="9789"/>
      <c r="S112" s="1173"/>
      <c r="T112" s="1173"/>
      <c r="U112" s="1173"/>
      <c r="V112" s="9834"/>
      <c r="W112" s="1173"/>
      <c r="X112" s="9834"/>
      <c r="Y112" s="1173"/>
      <c r="Z112" s="10637"/>
      <c r="AA112" s="9789"/>
      <c r="AB112" s="9834"/>
      <c r="AC112" s="8913"/>
      <c r="AD112" s="722">
        <v>40216</v>
      </c>
      <c r="AE112" s="8913"/>
      <c r="AF112" s="31"/>
      <c r="AG112" s="26"/>
    </row>
    <row r="113" spans="1:33" ht="30" customHeight="1">
      <c r="A113" s="1273" t="s">
        <v>7869</v>
      </c>
      <c r="B113" s="10703" t="s">
        <v>8243</v>
      </c>
      <c r="C113" s="9765">
        <v>45344</v>
      </c>
      <c r="D113" s="9765">
        <v>45400</v>
      </c>
      <c r="E113" s="10481"/>
      <c r="F113" s="8877"/>
      <c r="G113" s="9840">
        <v>8644</v>
      </c>
      <c r="H113" s="9840">
        <v>670</v>
      </c>
      <c r="I113" s="9840"/>
      <c r="J113" s="10495" t="s">
        <v>8242</v>
      </c>
      <c r="K113" s="10495" t="s">
        <v>8241</v>
      </c>
      <c r="L113" s="1273" t="s">
        <v>76</v>
      </c>
      <c r="M113" s="8868" t="s">
        <v>8240</v>
      </c>
      <c r="N113" s="1176" t="s">
        <v>3952</v>
      </c>
      <c r="O113" s="1274">
        <v>4</v>
      </c>
      <c r="P113" s="1274">
        <v>4</v>
      </c>
      <c r="Q113" s="10495" t="s">
        <v>8239</v>
      </c>
      <c r="R113" s="9788"/>
      <c r="S113" s="1173"/>
      <c r="T113" s="1173"/>
      <c r="U113" s="1173"/>
      <c r="V113" s="10646" t="s">
        <v>2073</v>
      </c>
      <c r="W113" s="1173"/>
      <c r="X113" s="10646" t="s">
        <v>37</v>
      </c>
      <c r="Y113" s="1173"/>
      <c r="Z113" s="10624" t="s">
        <v>45</v>
      </c>
      <c r="AA113" s="9788"/>
      <c r="AB113" s="9840" t="s">
        <v>5584</v>
      </c>
      <c r="AC113" s="8912">
        <v>0</v>
      </c>
      <c r="AD113" s="722">
        <v>7480</v>
      </c>
      <c r="AE113" s="8912">
        <f>SUM(AD113*P113+AD114*P114+AC113)</f>
        <v>113520</v>
      </c>
      <c r="AF113" s="31"/>
      <c r="AG113" s="26"/>
    </row>
    <row r="114" spans="1:33" ht="30" customHeight="1">
      <c r="A114" s="1273" t="s">
        <v>7869</v>
      </c>
      <c r="B114" s="10705"/>
      <c r="C114" s="9766"/>
      <c r="D114" s="9766"/>
      <c r="E114" s="10482"/>
      <c r="F114" s="8878"/>
      <c r="G114" s="9834"/>
      <c r="H114" s="9834"/>
      <c r="I114" s="9834"/>
      <c r="J114" s="10496"/>
      <c r="K114" s="10496"/>
      <c r="L114" s="1901" t="s">
        <v>8217</v>
      </c>
      <c r="M114" s="8869"/>
      <c r="N114" s="1176" t="s">
        <v>3955</v>
      </c>
      <c r="O114" s="1272">
        <v>1</v>
      </c>
      <c r="P114" s="1272">
        <v>1</v>
      </c>
      <c r="Q114" s="10496"/>
      <c r="R114" s="9789"/>
      <c r="S114" s="1173"/>
      <c r="T114" s="1173"/>
      <c r="U114" s="1173"/>
      <c r="V114" s="10647"/>
      <c r="W114" s="1173"/>
      <c r="X114" s="10647"/>
      <c r="Y114" s="1173"/>
      <c r="Z114" s="10626"/>
      <c r="AA114" s="9789"/>
      <c r="AB114" s="9834"/>
      <c r="AC114" s="8913"/>
      <c r="AD114" s="722">
        <v>83600</v>
      </c>
      <c r="AE114" s="8913"/>
      <c r="AF114" s="31"/>
      <c r="AG114" s="26"/>
    </row>
    <row r="115" spans="1:33" ht="30" customHeight="1">
      <c r="A115" s="1271" t="s">
        <v>7869</v>
      </c>
      <c r="B115" s="10605" t="s">
        <v>8238</v>
      </c>
      <c r="C115" s="9765">
        <v>45344</v>
      </c>
      <c r="D115" s="9765">
        <v>45400</v>
      </c>
      <c r="E115" s="10481"/>
      <c r="F115" s="8877"/>
      <c r="G115" s="9840">
        <v>8644</v>
      </c>
      <c r="H115" s="10600">
        <v>345</v>
      </c>
      <c r="I115" s="9788"/>
      <c r="J115" s="10495" t="s">
        <v>8237</v>
      </c>
      <c r="K115" s="10574" t="s">
        <v>8236</v>
      </c>
      <c r="L115" s="1176" t="s">
        <v>173</v>
      </c>
      <c r="M115" s="9397" t="s">
        <v>8235</v>
      </c>
      <c r="N115" s="1176" t="s">
        <v>3952</v>
      </c>
      <c r="O115" s="1275">
        <v>1</v>
      </c>
      <c r="P115" s="1275">
        <v>1</v>
      </c>
      <c r="Q115" s="10574" t="s">
        <v>8234</v>
      </c>
      <c r="R115" s="9788"/>
      <c r="S115" s="1173"/>
      <c r="T115" s="1173"/>
      <c r="U115" s="1173"/>
      <c r="V115" s="10658" t="s">
        <v>2073</v>
      </c>
      <c r="W115" s="1173"/>
      <c r="X115" s="10658" t="s">
        <v>37</v>
      </c>
      <c r="Y115" s="1173"/>
      <c r="Z115" s="10645" t="s">
        <v>45</v>
      </c>
      <c r="AA115" s="9788"/>
      <c r="AB115" s="9840" t="s">
        <v>5542</v>
      </c>
      <c r="AC115" s="8912">
        <v>4860</v>
      </c>
      <c r="AD115" s="722">
        <v>7480</v>
      </c>
      <c r="AE115" s="8912">
        <f>SUM(AD115*P115+AD116*P116+AD117*P117+AC115)</f>
        <v>144246.72</v>
      </c>
      <c r="AF115" s="31"/>
      <c r="AG115" s="26"/>
    </row>
    <row r="116" spans="1:33" ht="30" customHeight="1">
      <c r="A116" s="1271" t="s">
        <v>7869</v>
      </c>
      <c r="B116" s="10606"/>
      <c r="C116" s="10089"/>
      <c r="D116" s="10089"/>
      <c r="E116" s="10587"/>
      <c r="F116" s="8880"/>
      <c r="G116" s="10053"/>
      <c r="H116" s="10601"/>
      <c r="I116" s="10065"/>
      <c r="J116" s="10591"/>
      <c r="K116" s="10633"/>
      <c r="L116" s="1271" t="s">
        <v>8233</v>
      </c>
      <c r="M116" s="10634"/>
      <c r="N116" s="1176" t="s">
        <v>3953</v>
      </c>
      <c r="O116" s="1275">
        <v>1</v>
      </c>
      <c r="P116" s="1275">
        <v>1</v>
      </c>
      <c r="Q116" s="10633"/>
      <c r="R116" s="10065"/>
      <c r="S116" s="1173"/>
      <c r="T116" s="1173"/>
      <c r="U116" s="1173"/>
      <c r="V116" s="10659"/>
      <c r="W116" s="1173"/>
      <c r="X116" s="10659"/>
      <c r="Y116" s="1173"/>
      <c r="Z116" s="10053"/>
      <c r="AA116" s="10065"/>
      <c r="AB116" s="10053"/>
      <c r="AC116" s="8920"/>
      <c r="AD116" s="722">
        <v>118800</v>
      </c>
      <c r="AE116" s="8920"/>
      <c r="AF116" s="31"/>
      <c r="AG116" s="26"/>
    </row>
    <row r="117" spans="1:33" ht="30" customHeight="1">
      <c r="A117" s="1271" t="s">
        <v>7869</v>
      </c>
      <c r="B117" s="10607"/>
      <c r="C117" s="9766"/>
      <c r="D117" s="9766"/>
      <c r="E117" s="10482"/>
      <c r="F117" s="8878"/>
      <c r="G117" s="9834"/>
      <c r="H117" s="10602"/>
      <c r="I117" s="9789"/>
      <c r="J117" s="10496"/>
      <c r="K117" s="10575"/>
      <c r="L117" s="1271" t="s">
        <v>1095</v>
      </c>
      <c r="M117" s="10483"/>
      <c r="N117" s="1176" t="s">
        <v>3951</v>
      </c>
      <c r="O117" s="1275">
        <v>1</v>
      </c>
      <c r="P117" s="1275">
        <v>1</v>
      </c>
      <c r="Q117" s="10575"/>
      <c r="R117" s="9789"/>
      <c r="S117" s="1173"/>
      <c r="T117" s="1173"/>
      <c r="U117" s="1173"/>
      <c r="V117" s="10660"/>
      <c r="W117" s="1173"/>
      <c r="X117" s="10660"/>
      <c r="Y117" s="1173"/>
      <c r="Z117" s="9834"/>
      <c r="AA117" s="9789"/>
      <c r="AB117" s="9834"/>
      <c r="AC117" s="8913"/>
      <c r="AD117" s="722">
        <v>13106.72</v>
      </c>
      <c r="AE117" s="8913"/>
      <c r="AF117" s="31"/>
      <c r="AG117" s="26"/>
    </row>
    <row r="118" spans="1:33" ht="30" customHeight="1">
      <c r="A118" s="1273" t="s">
        <v>7869</v>
      </c>
      <c r="B118" s="10605" t="s">
        <v>8232</v>
      </c>
      <c r="C118" s="9765">
        <v>45344</v>
      </c>
      <c r="D118" s="9765">
        <v>45400</v>
      </c>
      <c r="E118" s="10481"/>
      <c r="F118" s="8877"/>
      <c r="G118" s="9840">
        <v>8644</v>
      </c>
      <c r="H118" s="9840">
        <v>591</v>
      </c>
      <c r="I118" s="9840"/>
      <c r="J118" s="10495" t="s">
        <v>8231</v>
      </c>
      <c r="K118" s="10495" t="s">
        <v>8230</v>
      </c>
      <c r="L118" s="1273" t="s">
        <v>76</v>
      </c>
      <c r="M118" s="8868" t="s">
        <v>8229</v>
      </c>
      <c r="N118" s="1176" t="s">
        <v>3952</v>
      </c>
      <c r="O118" s="1274">
        <v>4</v>
      </c>
      <c r="P118" s="1274">
        <v>4</v>
      </c>
      <c r="Q118" s="10495" t="s">
        <v>8228</v>
      </c>
      <c r="R118" s="9788"/>
      <c r="S118" s="1173"/>
      <c r="T118" s="1173"/>
      <c r="U118" s="1173"/>
      <c r="V118" s="10695" t="s">
        <v>2073</v>
      </c>
      <c r="W118" s="1173"/>
      <c r="X118" s="10695" t="s">
        <v>37</v>
      </c>
      <c r="Y118" s="1173"/>
      <c r="Z118" s="10621" t="s">
        <v>45</v>
      </c>
      <c r="AA118" s="9788"/>
      <c r="AB118" s="9840" t="s">
        <v>5583</v>
      </c>
      <c r="AC118" s="8912">
        <v>7290</v>
      </c>
      <c r="AD118" s="722">
        <v>7480</v>
      </c>
      <c r="AE118" s="8912">
        <f>SUM(AD118*P118+AD119*P119+AD120*P120+AC118)</f>
        <v>120194</v>
      </c>
      <c r="AF118" s="31"/>
      <c r="AG118" s="26"/>
    </row>
    <row r="119" spans="1:33" ht="30" customHeight="1">
      <c r="A119" s="1273" t="s">
        <v>7869</v>
      </c>
      <c r="B119" s="10606"/>
      <c r="C119" s="10089"/>
      <c r="D119" s="10089"/>
      <c r="E119" s="10587"/>
      <c r="F119" s="8880"/>
      <c r="G119" s="10053"/>
      <c r="H119" s="10053"/>
      <c r="I119" s="10053"/>
      <c r="J119" s="10591"/>
      <c r="K119" s="10591"/>
      <c r="L119" s="1271" t="s">
        <v>2184</v>
      </c>
      <c r="M119" s="8870"/>
      <c r="N119" s="1176" t="s">
        <v>3957</v>
      </c>
      <c r="O119" s="1272">
        <v>1</v>
      </c>
      <c r="P119" s="1272">
        <v>1</v>
      </c>
      <c r="Q119" s="10591"/>
      <c r="R119" s="10065"/>
      <c r="S119" s="1173"/>
      <c r="T119" s="1173"/>
      <c r="U119" s="1173"/>
      <c r="V119" s="10696"/>
      <c r="W119" s="1173"/>
      <c r="X119" s="10696"/>
      <c r="Y119" s="1173"/>
      <c r="Z119" s="10622"/>
      <c r="AA119" s="9789"/>
      <c r="AB119" s="10053"/>
      <c r="AC119" s="8920"/>
      <c r="AD119" s="722">
        <v>40216</v>
      </c>
      <c r="AE119" s="8920"/>
      <c r="AF119" s="31"/>
      <c r="AG119" s="26"/>
    </row>
    <row r="120" spans="1:33" ht="30" customHeight="1">
      <c r="A120" s="1273" t="s">
        <v>7869</v>
      </c>
      <c r="B120" s="10607"/>
      <c r="C120" s="9766"/>
      <c r="D120" s="9766"/>
      <c r="E120" s="10482"/>
      <c r="F120" s="8878"/>
      <c r="G120" s="9834"/>
      <c r="H120" s="9834"/>
      <c r="I120" s="9834"/>
      <c r="J120" s="10496"/>
      <c r="K120" s="10496"/>
      <c r="L120" s="482" t="s">
        <v>1095</v>
      </c>
      <c r="M120" s="8869"/>
      <c r="N120" s="1190" t="s">
        <v>3951</v>
      </c>
      <c r="O120" s="1272">
        <v>1</v>
      </c>
      <c r="P120" s="1272">
        <v>1</v>
      </c>
      <c r="Q120" s="10496"/>
      <c r="R120" s="9789"/>
      <c r="S120" s="1173"/>
      <c r="T120" s="1173"/>
      <c r="U120" s="1173"/>
      <c r="V120" s="10697"/>
      <c r="W120" s="1173"/>
      <c r="X120" s="10697"/>
      <c r="Y120" s="1173"/>
      <c r="Z120" s="10623"/>
      <c r="AA120" s="1174"/>
      <c r="AB120" s="9834"/>
      <c r="AC120" s="8913"/>
      <c r="AD120" s="752">
        <v>42768</v>
      </c>
      <c r="AE120" s="8913"/>
      <c r="AF120" s="31"/>
      <c r="AG120" s="26"/>
    </row>
    <row r="121" spans="1:33" ht="30" customHeight="1">
      <c r="A121" s="1271" t="s">
        <v>7869</v>
      </c>
      <c r="B121" s="10605" t="s">
        <v>8227</v>
      </c>
      <c r="C121" s="9765">
        <v>45344</v>
      </c>
      <c r="D121" s="9765">
        <v>45400</v>
      </c>
      <c r="E121" s="10481"/>
      <c r="F121" s="8877"/>
      <c r="G121" s="9840">
        <v>8644</v>
      </c>
      <c r="H121" s="10600">
        <v>578</v>
      </c>
      <c r="I121" s="9788"/>
      <c r="J121" s="10495" t="s">
        <v>8226</v>
      </c>
      <c r="K121" s="10574" t="s">
        <v>8225</v>
      </c>
      <c r="L121" s="1176" t="s">
        <v>76</v>
      </c>
      <c r="M121" s="9397" t="s">
        <v>8224</v>
      </c>
      <c r="N121" s="1176" t="s">
        <v>3952</v>
      </c>
      <c r="O121" s="1275">
        <v>4</v>
      </c>
      <c r="P121" s="1275">
        <v>4</v>
      </c>
      <c r="Q121" s="10574" t="s">
        <v>8223</v>
      </c>
      <c r="R121" s="9788"/>
      <c r="S121" s="1173"/>
      <c r="T121" s="1173"/>
      <c r="U121" s="1173"/>
      <c r="V121" s="10686" t="s">
        <v>2073</v>
      </c>
      <c r="W121" s="1173"/>
      <c r="X121" s="10686" t="s">
        <v>37</v>
      </c>
      <c r="Y121" s="1173"/>
      <c r="Z121" s="10621" t="s">
        <v>45</v>
      </c>
      <c r="AA121" s="9788"/>
      <c r="AB121" s="9840" t="s">
        <v>5586</v>
      </c>
      <c r="AC121" s="8912">
        <v>7290</v>
      </c>
      <c r="AD121" s="722">
        <v>7480</v>
      </c>
      <c r="AE121" s="8912">
        <f>SUM(AD121*P121+AD122*P122+AD123*P123+AC121)</f>
        <v>133916.72</v>
      </c>
      <c r="AF121" s="31"/>
      <c r="AG121" s="26"/>
    </row>
    <row r="122" spans="1:33" ht="30" customHeight="1">
      <c r="A122" s="1271" t="s">
        <v>7869</v>
      </c>
      <c r="B122" s="10606"/>
      <c r="C122" s="10089"/>
      <c r="D122" s="10089"/>
      <c r="E122" s="10587"/>
      <c r="F122" s="8880"/>
      <c r="G122" s="10053"/>
      <c r="H122" s="10601"/>
      <c r="I122" s="10065"/>
      <c r="J122" s="10591"/>
      <c r="K122" s="10633"/>
      <c r="L122" s="1271" t="s">
        <v>8217</v>
      </c>
      <c r="M122" s="10634"/>
      <c r="N122" s="1176" t="s">
        <v>3955</v>
      </c>
      <c r="O122" s="1275">
        <v>1</v>
      </c>
      <c r="P122" s="1275">
        <v>1</v>
      </c>
      <c r="Q122" s="10633"/>
      <c r="R122" s="10065"/>
      <c r="S122" s="1173"/>
      <c r="T122" s="1173"/>
      <c r="U122" s="1173"/>
      <c r="V122" s="10687"/>
      <c r="W122" s="1173"/>
      <c r="X122" s="10687"/>
      <c r="Y122" s="1173"/>
      <c r="Z122" s="10622"/>
      <c r="AA122" s="10065"/>
      <c r="AB122" s="10053"/>
      <c r="AC122" s="8920"/>
      <c r="AD122" s="722">
        <v>83600</v>
      </c>
      <c r="AE122" s="8920"/>
      <c r="AF122" s="31"/>
      <c r="AG122" s="26"/>
    </row>
    <row r="123" spans="1:33" ht="30" customHeight="1">
      <c r="A123" s="1271" t="s">
        <v>7869</v>
      </c>
      <c r="B123" s="10607"/>
      <c r="C123" s="9766"/>
      <c r="D123" s="9766"/>
      <c r="E123" s="10482"/>
      <c r="F123" s="8878"/>
      <c r="G123" s="9834"/>
      <c r="H123" s="10602"/>
      <c r="I123" s="9789"/>
      <c r="J123" s="10496"/>
      <c r="K123" s="10575"/>
      <c r="L123" s="1886" t="s">
        <v>2548</v>
      </c>
      <c r="M123" s="10483"/>
      <c r="N123" s="1176" t="s">
        <v>3951</v>
      </c>
      <c r="O123" s="1275">
        <v>1</v>
      </c>
      <c r="P123" s="1275">
        <v>1</v>
      </c>
      <c r="Q123" s="10575"/>
      <c r="R123" s="9789"/>
      <c r="S123" s="1173"/>
      <c r="T123" s="1173"/>
      <c r="U123" s="1173"/>
      <c r="V123" s="10688"/>
      <c r="W123" s="1173"/>
      <c r="X123" s="10688"/>
      <c r="Y123" s="1173"/>
      <c r="Z123" s="10623"/>
      <c r="AA123" s="9789"/>
      <c r="AB123" s="9834"/>
      <c r="AC123" s="8913"/>
      <c r="AD123" s="722">
        <v>13106.72</v>
      </c>
      <c r="AE123" s="8913"/>
      <c r="AF123" s="31"/>
      <c r="AG123" s="26"/>
    </row>
    <row r="124" spans="1:33" ht="30" customHeight="1">
      <c r="A124" s="1273" t="s">
        <v>7869</v>
      </c>
      <c r="B124" s="10605" t="s">
        <v>8222</v>
      </c>
      <c r="C124" s="9765">
        <v>45344</v>
      </c>
      <c r="D124" s="9765">
        <v>45400</v>
      </c>
      <c r="E124" s="10481"/>
      <c r="F124" s="8877"/>
      <c r="G124" s="9840">
        <v>8644</v>
      </c>
      <c r="H124" s="9840">
        <v>769</v>
      </c>
      <c r="I124" s="9840"/>
      <c r="J124" s="10495" t="s">
        <v>8221</v>
      </c>
      <c r="K124" s="10495" t="s">
        <v>8220</v>
      </c>
      <c r="L124" s="1273" t="s">
        <v>76</v>
      </c>
      <c r="M124" s="8868" t="s">
        <v>8219</v>
      </c>
      <c r="N124" s="1176" t="s">
        <v>3952</v>
      </c>
      <c r="O124" s="1274">
        <v>4</v>
      </c>
      <c r="P124" s="1274">
        <v>4</v>
      </c>
      <c r="Q124" s="10495" t="s">
        <v>8218</v>
      </c>
      <c r="R124" s="9788"/>
      <c r="S124" s="1173"/>
      <c r="T124" s="1173"/>
      <c r="U124" s="1173"/>
      <c r="V124" s="10683" t="s">
        <v>2073</v>
      </c>
      <c r="W124" s="1173"/>
      <c r="X124" s="10683" t="s">
        <v>37</v>
      </c>
      <c r="Y124" s="1173"/>
      <c r="Z124" s="10627" t="s">
        <v>45</v>
      </c>
      <c r="AA124" s="9788"/>
      <c r="AB124" s="9840" t="s">
        <v>5583</v>
      </c>
      <c r="AC124" s="8912">
        <v>2430</v>
      </c>
      <c r="AD124" s="722">
        <v>7480</v>
      </c>
      <c r="AE124" s="8912">
        <f>SUM(AD124*P124+AD125*P125+AD126*P126+AC124)</f>
        <v>129056.72</v>
      </c>
      <c r="AF124" s="31"/>
      <c r="AG124" s="26"/>
    </row>
    <row r="125" spans="1:33" ht="30" customHeight="1">
      <c r="A125" s="1273" t="s">
        <v>7869</v>
      </c>
      <c r="B125" s="10606"/>
      <c r="C125" s="10089"/>
      <c r="D125" s="10089"/>
      <c r="E125" s="10587"/>
      <c r="F125" s="8880"/>
      <c r="G125" s="10053"/>
      <c r="H125" s="10053"/>
      <c r="I125" s="10053"/>
      <c r="J125" s="10591"/>
      <c r="K125" s="10591"/>
      <c r="L125" s="1271" t="s">
        <v>8217</v>
      </c>
      <c r="M125" s="8870"/>
      <c r="N125" s="1176" t="s">
        <v>3955</v>
      </c>
      <c r="O125" s="1272">
        <v>1</v>
      </c>
      <c r="P125" s="1272">
        <v>1</v>
      </c>
      <c r="Q125" s="10591"/>
      <c r="R125" s="10065"/>
      <c r="S125" s="1173"/>
      <c r="T125" s="1173"/>
      <c r="U125" s="1173"/>
      <c r="V125" s="10684"/>
      <c r="W125" s="1173"/>
      <c r="X125" s="10684"/>
      <c r="Y125" s="1173"/>
      <c r="Z125" s="10628"/>
      <c r="AA125" s="9789"/>
      <c r="AB125" s="10053"/>
      <c r="AC125" s="8920"/>
      <c r="AD125" s="722">
        <v>83600</v>
      </c>
      <c r="AE125" s="8920"/>
      <c r="AF125" s="31"/>
      <c r="AG125" s="26"/>
    </row>
    <row r="126" spans="1:33" ht="30" customHeight="1">
      <c r="A126" s="1273" t="s">
        <v>7869</v>
      </c>
      <c r="B126" s="10607"/>
      <c r="C126" s="9766"/>
      <c r="D126" s="9766"/>
      <c r="E126" s="10482"/>
      <c r="F126" s="8878"/>
      <c r="G126" s="9834"/>
      <c r="H126" s="9834"/>
      <c r="I126" s="9834"/>
      <c r="J126" s="10496"/>
      <c r="K126" s="10496"/>
      <c r="L126" s="296" t="s">
        <v>2548</v>
      </c>
      <c r="M126" s="8869"/>
      <c r="N126" s="1252" t="s">
        <v>3951</v>
      </c>
      <c r="O126" s="1272">
        <v>1</v>
      </c>
      <c r="P126" s="1272">
        <v>1</v>
      </c>
      <c r="Q126" s="10496"/>
      <c r="R126" s="9789"/>
      <c r="S126" s="1173"/>
      <c r="T126" s="1173"/>
      <c r="U126" s="1173"/>
      <c r="V126" s="10685"/>
      <c r="W126" s="1173"/>
      <c r="X126" s="10685"/>
      <c r="Y126" s="1173"/>
      <c r="Z126" s="10629"/>
      <c r="AA126" s="1174"/>
      <c r="AB126" s="9834"/>
      <c r="AC126" s="8913"/>
      <c r="AD126" s="722">
        <v>13106.72</v>
      </c>
      <c r="AE126" s="8913"/>
      <c r="AF126" s="31"/>
      <c r="AG126" s="26"/>
    </row>
    <row r="127" spans="1:33" ht="30" customHeight="1">
      <c r="A127" s="4636" t="s">
        <v>7869</v>
      </c>
      <c r="B127" s="10605" t="s">
        <v>8216</v>
      </c>
      <c r="C127" s="9765">
        <v>45344</v>
      </c>
      <c r="D127" s="9765">
        <v>45400</v>
      </c>
      <c r="E127" s="10481"/>
      <c r="F127" s="8877"/>
      <c r="G127" s="9840">
        <v>8644</v>
      </c>
      <c r="H127" s="10600">
        <v>708</v>
      </c>
      <c r="I127" s="9788"/>
      <c r="J127" s="10495" t="s">
        <v>8215</v>
      </c>
      <c r="K127" s="10574" t="s">
        <v>8214</v>
      </c>
      <c r="L127" s="1176" t="s">
        <v>76</v>
      </c>
      <c r="M127" s="9397" t="s">
        <v>8213</v>
      </c>
      <c r="N127" s="1176" t="s">
        <v>3952</v>
      </c>
      <c r="O127" s="1275">
        <v>4</v>
      </c>
      <c r="P127" s="1275">
        <v>4</v>
      </c>
      <c r="Q127" s="10574" t="s">
        <v>8212</v>
      </c>
      <c r="R127" s="9788"/>
      <c r="S127" s="1173"/>
      <c r="T127" s="1173"/>
      <c r="U127" s="1173"/>
      <c r="V127" s="10630" t="s">
        <v>2073</v>
      </c>
      <c r="W127" s="1173"/>
      <c r="X127" s="10630" t="s">
        <v>37</v>
      </c>
      <c r="Y127" s="1173"/>
      <c r="Z127" s="10492" t="s">
        <v>45</v>
      </c>
      <c r="AA127" s="9788"/>
      <c r="AB127" s="9840" t="s">
        <v>5586</v>
      </c>
      <c r="AC127" s="8912">
        <v>14580</v>
      </c>
      <c r="AD127" s="722">
        <v>7480</v>
      </c>
      <c r="AE127" s="8912">
        <f>SUM(AD127*P127+AD128*P128+AD129*P129+AC127)</f>
        <v>127484</v>
      </c>
      <c r="AF127" s="31"/>
      <c r="AG127" s="26"/>
    </row>
    <row r="128" spans="1:33" ht="30" customHeight="1">
      <c r="A128" s="1271" t="s">
        <v>7869</v>
      </c>
      <c r="B128" s="10606"/>
      <c r="C128" s="10089"/>
      <c r="D128" s="10089"/>
      <c r="E128" s="10587"/>
      <c r="F128" s="8880"/>
      <c r="G128" s="10053"/>
      <c r="H128" s="10601"/>
      <c r="I128" s="10065"/>
      <c r="J128" s="10591"/>
      <c r="K128" s="10633"/>
      <c r="L128" s="1271" t="s">
        <v>2184</v>
      </c>
      <c r="M128" s="10634"/>
      <c r="N128" s="1176" t="s">
        <v>3957</v>
      </c>
      <c r="O128" s="1275">
        <v>1</v>
      </c>
      <c r="P128" s="1275">
        <v>1</v>
      </c>
      <c r="Q128" s="10633"/>
      <c r="R128" s="10065"/>
      <c r="S128" s="1173"/>
      <c r="T128" s="1173"/>
      <c r="U128" s="1173"/>
      <c r="V128" s="10631"/>
      <c r="W128" s="1173"/>
      <c r="X128" s="10631"/>
      <c r="Y128" s="1173"/>
      <c r="Z128" s="10505"/>
      <c r="AA128" s="10065"/>
      <c r="AB128" s="10053"/>
      <c r="AC128" s="8920"/>
      <c r="AD128" s="722">
        <v>40216</v>
      </c>
      <c r="AE128" s="8920"/>
      <c r="AF128" s="31"/>
      <c r="AG128" s="26"/>
    </row>
    <row r="129" spans="1:33" ht="30" customHeight="1">
      <c r="A129" s="1271" t="s">
        <v>7869</v>
      </c>
      <c r="B129" s="10607"/>
      <c r="C129" s="9766"/>
      <c r="D129" s="9766"/>
      <c r="E129" s="10482"/>
      <c r="F129" s="8878"/>
      <c r="G129" s="9834"/>
      <c r="H129" s="10602"/>
      <c r="I129" s="9789"/>
      <c r="J129" s="10496"/>
      <c r="K129" s="10575"/>
      <c r="L129" s="1271" t="s">
        <v>1095</v>
      </c>
      <c r="M129" s="10483"/>
      <c r="N129" s="1176" t="s">
        <v>3951</v>
      </c>
      <c r="O129" s="1275">
        <v>1</v>
      </c>
      <c r="P129" s="1275">
        <v>1</v>
      </c>
      <c r="Q129" s="10575"/>
      <c r="R129" s="9789"/>
      <c r="S129" s="1173"/>
      <c r="T129" s="1173"/>
      <c r="U129" s="1173"/>
      <c r="V129" s="10632"/>
      <c r="W129" s="1173"/>
      <c r="X129" s="10632"/>
      <c r="Y129" s="1173"/>
      <c r="Z129" s="10493"/>
      <c r="AA129" s="9789"/>
      <c r="AB129" s="9834"/>
      <c r="AC129" s="8913"/>
      <c r="AD129" s="752">
        <v>42768</v>
      </c>
      <c r="AE129" s="8913"/>
      <c r="AF129" s="31"/>
      <c r="AG129" s="26"/>
    </row>
    <row r="130" spans="1:33" ht="30" customHeight="1">
      <c r="A130" s="1273" t="s">
        <v>7869</v>
      </c>
      <c r="B130" s="10605" t="s">
        <v>8211</v>
      </c>
      <c r="C130" s="9765">
        <v>45344</v>
      </c>
      <c r="D130" s="9765">
        <v>45400</v>
      </c>
      <c r="E130" s="10481"/>
      <c r="F130" s="8877"/>
      <c r="G130" s="9840">
        <v>8644</v>
      </c>
      <c r="H130" s="9840">
        <v>588</v>
      </c>
      <c r="I130" s="9840"/>
      <c r="J130" s="10495" t="s">
        <v>8210</v>
      </c>
      <c r="K130" s="10495" t="s">
        <v>8209</v>
      </c>
      <c r="L130" s="1273" t="s">
        <v>76</v>
      </c>
      <c r="M130" s="8868" t="s">
        <v>8208</v>
      </c>
      <c r="N130" s="1176" t="s">
        <v>3952</v>
      </c>
      <c r="O130" s="1274">
        <v>4</v>
      </c>
      <c r="P130" s="1274">
        <v>4</v>
      </c>
      <c r="Q130" s="10495" t="s">
        <v>8064</v>
      </c>
      <c r="R130" s="9788"/>
      <c r="S130" s="1173"/>
      <c r="T130" s="1173"/>
      <c r="U130" s="1173"/>
      <c r="V130" s="10711" t="s">
        <v>2073</v>
      </c>
      <c r="W130" s="1173"/>
      <c r="X130" s="10711" t="s">
        <v>37</v>
      </c>
      <c r="Y130" s="1173"/>
      <c r="Z130" s="10621" t="s">
        <v>45</v>
      </c>
      <c r="AA130" s="9788"/>
      <c r="AB130" s="9840" t="s">
        <v>5583</v>
      </c>
      <c r="AC130" s="8912">
        <v>14580</v>
      </c>
      <c r="AD130" s="722">
        <v>7480</v>
      </c>
      <c r="AE130" s="8912">
        <f>SUM(AD130*P130+AD131*P131+AD132*P132+AC130)</f>
        <v>127484</v>
      </c>
      <c r="AF130" s="31"/>
      <c r="AG130" s="26"/>
    </row>
    <row r="131" spans="1:33" ht="30" customHeight="1">
      <c r="A131" s="1273" t="s">
        <v>7869</v>
      </c>
      <c r="B131" s="10606"/>
      <c r="C131" s="10089"/>
      <c r="D131" s="10089"/>
      <c r="E131" s="10587"/>
      <c r="F131" s="8880"/>
      <c r="G131" s="10053"/>
      <c r="H131" s="10053"/>
      <c r="I131" s="10053"/>
      <c r="J131" s="10591"/>
      <c r="K131" s="10591"/>
      <c r="L131" s="1271" t="s">
        <v>2184</v>
      </c>
      <c r="M131" s="8870"/>
      <c r="N131" s="1176" t="s">
        <v>3957</v>
      </c>
      <c r="O131" s="1272">
        <v>1</v>
      </c>
      <c r="P131" s="1272">
        <v>1</v>
      </c>
      <c r="Q131" s="10591"/>
      <c r="R131" s="10065"/>
      <c r="S131" s="1173"/>
      <c r="T131" s="1173"/>
      <c r="U131" s="1173"/>
      <c r="V131" s="10712"/>
      <c r="W131" s="1173"/>
      <c r="X131" s="10712"/>
      <c r="Y131" s="1173"/>
      <c r="Z131" s="10622"/>
      <c r="AA131" s="10065"/>
      <c r="AB131" s="10053"/>
      <c r="AC131" s="8920"/>
      <c r="AD131" s="722">
        <v>40216</v>
      </c>
      <c r="AE131" s="8920"/>
      <c r="AF131" s="31"/>
      <c r="AG131" s="26"/>
    </row>
    <row r="132" spans="1:33" ht="30" customHeight="1">
      <c r="A132" s="1273" t="s">
        <v>7869</v>
      </c>
      <c r="B132" s="10607"/>
      <c r="C132" s="9766"/>
      <c r="D132" s="9766"/>
      <c r="E132" s="10482"/>
      <c r="F132" s="8878"/>
      <c r="G132" s="9834"/>
      <c r="H132" s="9834"/>
      <c r="I132" s="9834"/>
      <c r="J132" s="10496"/>
      <c r="K132" s="10496"/>
      <c r="L132" s="482" t="s">
        <v>1095</v>
      </c>
      <c r="M132" s="8869"/>
      <c r="N132" s="1230" t="s">
        <v>3951</v>
      </c>
      <c r="O132" s="1272">
        <v>1</v>
      </c>
      <c r="P132" s="1272">
        <v>1</v>
      </c>
      <c r="Q132" s="10496"/>
      <c r="R132" s="9789"/>
      <c r="S132" s="1173"/>
      <c r="T132" s="1173"/>
      <c r="U132" s="1173"/>
      <c r="V132" s="10713"/>
      <c r="W132" s="1173"/>
      <c r="X132" s="10713"/>
      <c r="Y132" s="1173"/>
      <c r="Z132" s="10623"/>
      <c r="AA132" s="9789"/>
      <c r="AB132" s="9834"/>
      <c r="AC132" s="8913"/>
      <c r="AD132" s="752">
        <v>42768</v>
      </c>
      <c r="AE132" s="8913"/>
      <c r="AF132" s="31"/>
      <c r="AG132" s="26"/>
    </row>
    <row r="133" spans="1:33" ht="30" customHeight="1">
      <c r="A133" s="1271" t="s">
        <v>7869</v>
      </c>
      <c r="B133" s="10605" t="s">
        <v>8207</v>
      </c>
      <c r="C133" s="9765">
        <v>45344</v>
      </c>
      <c r="D133" s="9765">
        <v>45400</v>
      </c>
      <c r="E133" s="10481"/>
      <c r="F133" s="9840"/>
      <c r="G133" s="9840">
        <v>8644</v>
      </c>
      <c r="H133" s="10600">
        <v>728</v>
      </c>
      <c r="I133" s="9788"/>
      <c r="J133" s="10495" t="s">
        <v>8206</v>
      </c>
      <c r="K133" s="10574" t="s">
        <v>8205</v>
      </c>
      <c r="L133" s="1176" t="s">
        <v>76</v>
      </c>
      <c r="M133" s="9397" t="s">
        <v>8204</v>
      </c>
      <c r="N133" s="1176" t="s">
        <v>3952</v>
      </c>
      <c r="O133" s="1275">
        <v>4</v>
      </c>
      <c r="P133" s="1275">
        <v>4</v>
      </c>
      <c r="Q133" s="10574" t="s">
        <v>8203</v>
      </c>
      <c r="R133" s="9788"/>
      <c r="S133" s="1173"/>
      <c r="T133" s="1173"/>
      <c r="U133" s="1173"/>
      <c r="V133" s="10692" t="s">
        <v>2073</v>
      </c>
      <c r="W133" s="1173"/>
      <c r="X133" s="10692" t="s">
        <v>37</v>
      </c>
      <c r="Y133" s="1173"/>
      <c r="Z133" s="10624" t="s">
        <v>45</v>
      </c>
      <c r="AA133" s="9788"/>
      <c r="AB133" s="9840" t="s">
        <v>5586</v>
      </c>
      <c r="AC133" s="8912">
        <v>14580</v>
      </c>
      <c r="AD133" s="722">
        <v>7480</v>
      </c>
      <c r="AE133" s="8912">
        <f>SUM(AD133*P133+AD134*P134+AD135*P135+AC133)</f>
        <v>133661.6</v>
      </c>
      <c r="AF133" s="31"/>
      <c r="AG133" s="26"/>
    </row>
    <row r="134" spans="1:33" ht="30" customHeight="1">
      <c r="A134" s="1271" t="s">
        <v>7869</v>
      </c>
      <c r="B134" s="10606"/>
      <c r="C134" s="10089"/>
      <c r="D134" s="10089"/>
      <c r="E134" s="10587"/>
      <c r="F134" s="10053"/>
      <c r="G134" s="10053"/>
      <c r="H134" s="10601"/>
      <c r="I134" s="10065"/>
      <c r="J134" s="10591"/>
      <c r="K134" s="10633"/>
      <c r="L134" s="1271" t="s">
        <v>2184</v>
      </c>
      <c r="M134" s="10634"/>
      <c r="N134" s="335" t="s">
        <v>3954</v>
      </c>
      <c r="O134" s="1272">
        <v>1</v>
      </c>
      <c r="P134" s="1272">
        <v>1</v>
      </c>
      <c r="Q134" s="10633"/>
      <c r="R134" s="10065"/>
      <c r="S134" s="1173"/>
      <c r="T134" s="1173"/>
      <c r="U134" s="1173"/>
      <c r="V134" s="10693"/>
      <c r="W134" s="1173"/>
      <c r="X134" s="10693"/>
      <c r="Y134" s="1173"/>
      <c r="Z134" s="10625"/>
      <c r="AA134" s="10065"/>
      <c r="AB134" s="10053"/>
      <c r="AC134" s="8920"/>
      <c r="AD134" s="722">
        <v>46393.599999999999</v>
      </c>
      <c r="AE134" s="8920"/>
      <c r="AF134" s="31"/>
      <c r="AG134" s="26"/>
    </row>
    <row r="135" spans="1:33" ht="30" customHeight="1">
      <c r="A135" s="1271" t="s">
        <v>7869</v>
      </c>
      <c r="B135" s="10607"/>
      <c r="C135" s="9766"/>
      <c r="D135" s="9766"/>
      <c r="E135" s="10482"/>
      <c r="F135" s="9834"/>
      <c r="G135" s="9834"/>
      <c r="H135" s="10602"/>
      <c r="I135" s="9789"/>
      <c r="J135" s="10496"/>
      <c r="K135" s="10575"/>
      <c r="L135" s="1271" t="s">
        <v>1095</v>
      </c>
      <c r="M135" s="10483"/>
      <c r="N135" s="1176" t="s">
        <v>3951</v>
      </c>
      <c r="O135" s="1272">
        <v>1</v>
      </c>
      <c r="P135" s="1272">
        <v>1</v>
      </c>
      <c r="Q135" s="10575"/>
      <c r="R135" s="9789"/>
      <c r="S135" s="1173"/>
      <c r="T135" s="1173"/>
      <c r="U135" s="1173"/>
      <c r="V135" s="10694"/>
      <c r="W135" s="1173"/>
      <c r="X135" s="10694"/>
      <c r="Y135" s="1173"/>
      <c r="Z135" s="10626"/>
      <c r="AA135" s="9789"/>
      <c r="AB135" s="9834"/>
      <c r="AC135" s="8913"/>
      <c r="AD135" s="752">
        <v>42768</v>
      </c>
      <c r="AE135" s="8913"/>
      <c r="AF135" s="31"/>
      <c r="AG135" s="26"/>
    </row>
    <row r="136" spans="1:33" ht="30" customHeight="1">
      <c r="A136" s="1271" t="s">
        <v>7869</v>
      </c>
      <c r="B136" s="10605" t="s">
        <v>8202</v>
      </c>
      <c r="C136" s="9765">
        <v>45344</v>
      </c>
      <c r="D136" s="9765">
        <v>45400</v>
      </c>
      <c r="E136" s="10481"/>
      <c r="F136" s="8877"/>
      <c r="G136" s="9840">
        <v>8644</v>
      </c>
      <c r="H136" s="10600" t="s">
        <v>8201</v>
      </c>
      <c r="I136" s="9788"/>
      <c r="J136" s="10495" t="s">
        <v>8200</v>
      </c>
      <c r="K136" s="10574" t="s">
        <v>8199</v>
      </c>
      <c r="L136" s="1176" t="s">
        <v>76</v>
      </c>
      <c r="M136" s="9397" t="s">
        <v>8198</v>
      </c>
      <c r="N136" s="1176" t="s">
        <v>3952</v>
      </c>
      <c r="O136" s="1275">
        <v>4</v>
      </c>
      <c r="P136" s="1275">
        <v>4</v>
      </c>
      <c r="Q136" s="10574" t="s">
        <v>8197</v>
      </c>
      <c r="R136" s="9788"/>
      <c r="S136" s="1173"/>
      <c r="T136" s="1173"/>
      <c r="U136" s="1173"/>
      <c r="V136" s="9840" t="s">
        <v>2073</v>
      </c>
      <c r="W136" s="1173"/>
      <c r="X136" s="9840" t="s">
        <v>37</v>
      </c>
      <c r="Y136" s="1173"/>
      <c r="Z136" s="10624" t="s">
        <v>45</v>
      </c>
      <c r="AA136" s="9788"/>
      <c r="AB136" s="9840" t="s">
        <v>5586</v>
      </c>
      <c r="AC136" s="8912">
        <v>14580</v>
      </c>
      <c r="AD136" s="722">
        <v>7480</v>
      </c>
      <c r="AE136" s="8912">
        <f>SUM(AD136*P136+AD137*P137+AD138*P138+AC136)</f>
        <v>133661.6</v>
      </c>
      <c r="AF136" s="31"/>
      <c r="AG136" s="26"/>
    </row>
    <row r="137" spans="1:33" ht="30" customHeight="1">
      <c r="A137" s="1271" t="s">
        <v>7869</v>
      </c>
      <c r="B137" s="10606"/>
      <c r="C137" s="10089"/>
      <c r="D137" s="10089"/>
      <c r="E137" s="10587"/>
      <c r="F137" s="8880"/>
      <c r="G137" s="10053"/>
      <c r="H137" s="10601"/>
      <c r="I137" s="10065"/>
      <c r="J137" s="10591"/>
      <c r="K137" s="10633"/>
      <c r="L137" s="1271" t="s">
        <v>2184</v>
      </c>
      <c r="M137" s="10634"/>
      <c r="N137" s="344" t="s">
        <v>3954</v>
      </c>
      <c r="O137" s="1275">
        <v>1</v>
      </c>
      <c r="P137" s="1275">
        <v>1</v>
      </c>
      <c r="Q137" s="10633"/>
      <c r="R137" s="10065"/>
      <c r="S137" s="1173"/>
      <c r="T137" s="1173"/>
      <c r="U137" s="1173"/>
      <c r="V137" s="10053"/>
      <c r="W137" s="1173"/>
      <c r="X137" s="10053"/>
      <c r="Y137" s="1173"/>
      <c r="Z137" s="10625"/>
      <c r="AA137" s="10065"/>
      <c r="AB137" s="10053"/>
      <c r="AC137" s="8920"/>
      <c r="AD137" s="722">
        <v>46393.599999999999</v>
      </c>
      <c r="AE137" s="8920"/>
      <c r="AF137" s="31"/>
      <c r="AG137" s="26"/>
    </row>
    <row r="138" spans="1:33" ht="30" customHeight="1">
      <c r="A138" s="1271" t="s">
        <v>7869</v>
      </c>
      <c r="B138" s="10607"/>
      <c r="C138" s="9766"/>
      <c r="D138" s="9766"/>
      <c r="E138" s="10482"/>
      <c r="F138" s="8878"/>
      <c r="G138" s="9834"/>
      <c r="H138" s="10602"/>
      <c r="I138" s="9789"/>
      <c r="J138" s="10496"/>
      <c r="K138" s="10575"/>
      <c r="L138" s="1271" t="s">
        <v>1095</v>
      </c>
      <c r="M138" s="10483"/>
      <c r="N138" s="1176" t="s">
        <v>3951</v>
      </c>
      <c r="O138" s="1272">
        <v>1</v>
      </c>
      <c r="P138" s="1272">
        <v>1</v>
      </c>
      <c r="Q138" s="10575"/>
      <c r="R138" s="9789"/>
      <c r="S138" s="1173"/>
      <c r="T138" s="1173"/>
      <c r="U138" s="1173"/>
      <c r="V138" s="9834"/>
      <c r="W138" s="1173"/>
      <c r="X138" s="9834"/>
      <c r="Y138" s="1173"/>
      <c r="Z138" s="10626"/>
      <c r="AA138" s="9789"/>
      <c r="AB138" s="9834"/>
      <c r="AC138" s="8913"/>
      <c r="AD138" s="752">
        <v>42768</v>
      </c>
      <c r="AE138" s="8913"/>
      <c r="AF138" s="31"/>
      <c r="AG138" s="26"/>
    </row>
    <row r="139" spans="1:33" ht="30" customHeight="1">
      <c r="A139" s="1271" t="s">
        <v>7869</v>
      </c>
      <c r="B139" s="10605" t="s">
        <v>8196</v>
      </c>
      <c r="C139" s="9765">
        <v>45344</v>
      </c>
      <c r="D139" s="9765">
        <v>45400</v>
      </c>
      <c r="E139" s="10481"/>
      <c r="F139" s="8877"/>
      <c r="G139" s="9840">
        <v>8644</v>
      </c>
      <c r="H139" s="10600" t="s">
        <v>8195</v>
      </c>
      <c r="I139" s="9788"/>
      <c r="J139" s="10495" t="s">
        <v>8194</v>
      </c>
      <c r="K139" s="10574" t="s">
        <v>8193</v>
      </c>
      <c r="L139" s="1176" t="s">
        <v>76</v>
      </c>
      <c r="M139" s="9397" t="s">
        <v>8192</v>
      </c>
      <c r="N139" s="1176" t="s">
        <v>3952</v>
      </c>
      <c r="O139" s="1272">
        <v>4</v>
      </c>
      <c r="P139" s="1272">
        <v>4</v>
      </c>
      <c r="Q139" s="10574" t="s">
        <v>8191</v>
      </c>
      <c r="R139" s="9788"/>
      <c r="S139" s="1173"/>
      <c r="T139" s="1173"/>
      <c r="U139" s="1173"/>
      <c r="V139" s="10689" t="s">
        <v>2073</v>
      </c>
      <c r="W139" s="1173"/>
      <c r="X139" s="10689" t="s">
        <v>37</v>
      </c>
      <c r="Y139" s="1173"/>
      <c r="Z139" s="10663" t="s">
        <v>45</v>
      </c>
      <c r="AA139" s="9788"/>
      <c r="AB139" s="9840" t="s">
        <v>5586</v>
      </c>
      <c r="AC139" s="8912">
        <v>7290</v>
      </c>
      <c r="AD139" s="722">
        <v>7480</v>
      </c>
      <c r="AE139" s="8912">
        <f>SUM(AD139*P139+AD140*P140+AD141*P141+AC139)</f>
        <v>126371.6</v>
      </c>
      <c r="AF139" s="31"/>
      <c r="AG139" s="26"/>
    </row>
    <row r="140" spans="1:33" ht="30" customHeight="1">
      <c r="A140" s="1271" t="s">
        <v>7869</v>
      </c>
      <c r="B140" s="10606"/>
      <c r="C140" s="10089"/>
      <c r="D140" s="10089"/>
      <c r="E140" s="10587"/>
      <c r="F140" s="8880"/>
      <c r="G140" s="10053"/>
      <c r="H140" s="10601"/>
      <c r="I140" s="10065"/>
      <c r="J140" s="10591"/>
      <c r="K140" s="10633"/>
      <c r="L140" s="1271" t="s">
        <v>2184</v>
      </c>
      <c r="M140" s="10634"/>
      <c r="N140" s="383" t="s">
        <v>3954</v>
      </c>
      <c r="O140" s="1272">
        <v>1</v>
      </c>
      <c r="P140" s="1272">
        <v>1</v>
      </c>
      <c r="Q140" s="10633"/>
      <c r="R140" s="10065"/>
      <c r="S140" s="1173"/>
      <c r="T140" s="1173"/>
      <c r="U140" s="1173"/>
      <c r="V140" s="10690"/>
      <c r="W140" s="1173"/>
      <c r="X140" s="10690"/>
      <c r="Y140" s="1173"/>
      <c r="Z140" s="10664"/>
      <c r="AA140" s="10065"/>
      <c r="AB140" s="10053"/>
      <c r="AC140" s="8920"/>
      <c r="AD140" s="722">
        <v>46393.599999999999</v>
      </c>
      <c r="AE140" s="8920"/>
      <c r="AF140" s="31"/>
      <c r="AG140" s="26"/>
    </row>
    <row r="141" spans="1:33" ht="30" customHeight="1">
      <c r="A141" s="1271" t="s">
        <v>7869</v>
      </c>
      <c r="B141" s="10607"/>
      <c r="C141" s="9766"/>
      <c r="D141" s="9766"/>
      <c r="E141" s="10482"/>
      <c r="F141" s="8878"/>
      <c r="G141" s="9834"/>
      <c r="H141" s="10602"/>
      <c r="I141" s="9789"/>
      <c r="J141" s="10496"/>
      <c r="K141" s="10575"/>
      <c r="L141" s="1271" t="s">
        <v>1095</v>
      </c>
      <c r="M141" s="10483"/>
      <c r="N141" s="1176" t="s">
        <v>3951</v>
      </c>
      <c r="O141" s="1272">
        <v>1</v>
      </c>
      <c r="P141" s="1272">
        <v>1</v>
      </c>
      <c r="Q141" s="10575"/>
      <c r="R141" s="9789"/>
      <c r="S141" s="1173"/>
      <c r="T141" s="1173"/>
      <c r="U141" s="1173"/>
      <c r="V141" s="10691"/>
      <c r="W141" s="1173"/>
      <c r="X141" s="10691"/>
      <c r="Y141" s="1173"/>
      <c r="Z141" s="10665"/>
      <c r="AA141" s="9789"/>
      <c r="AB141" s="9834"/>
      <c r="AC141" s="8913"/>
      <c r="AD141" s="752">
        <v>42768</v>
      </c>
      <c r="AE141" s="8913"/>
      <c r="AF141" s="31"/>
      <c r="AG141" s="26"/>
    </row>
    <row r="142" spans="1:33" ht="30" customHeight="1">
      <c r="A142" s="1271" t="s">
        <v>7869</v>
      </c>
      <c r="B142" s="10605" t="s">
        <v>8190</v>
      </c>
      <c r="C142" s="9765">
        <v>45348</v>
      </c>
      <c r="D142" s="9765">
        <v>45404</v>
      </c>
      <c r="E142" s="10481"/>
      <c r="F142" s="8877"/>
      <c r="G142" s="9840">
        <v>8644</v>
      </c>
      <c r="H142" s="10600">
        <v>729</v>
      </c>
      <c r="I142" s="9788"/>
      <c r="J142" s="10495" t="s">
        <v>8189</v>
      </c>
      <c r="K142" s="10574" t="s">
        <v>8188</v>
      </c>
      <c r="L142" s="1176" t="s">
        <v>76</v>
      </c>
      <c r="M142" s="9397" t="s">
        <v>8187</v>
      </c>
      <c r="N142" s="1176" t="s">
        <v>3952</v>
      </c>
      <c r="O142" s="1272">
        <v>4</v>
      </c>
      <c r="P142" s="1272">
        <v>4</v>
      </c>
      <c r="Q142" s="10574" t="s">
        <v>8186</v>
      </c>
      <c r="R142" s="9788"/>
      <c r="S142" s="1173"/>
      <c r="T142" s="1173"/>
      <c r="U142" s="1173"/>
      <c r="V142" s="10700" t="s">
        <v>2073</v>
      </c>
      <c r="W142" s="1173"/>
      <c r="X142" s="10700" t="s">
        <v>37</v>
      </c>
      <c r="Y142" s="1173"/>
      <c r="Z142" s="10683" t="s">
        <v>45</v>
      </c>
      <c r="AA142" s="9788"/>
      <c r="AB142" s="9840" t="s">
        <v>5584</v>
      </c>
      <c r="AC142" s="8912">
        <v>14580</v>
      </c>
      <c r="AD142" s="722">
        <v>7480</v>
      </c>
      <c r="AE142" s="8912">
        <f>SUM(AD142*P142+AD143*P143+AD144*P144+AC142)</f>
        <v>133661.6</v>
      </c>
      <c r="AF142" s="31"/>
      <c r="AG142" s="26"/>
    </row>
    <row r="143" spans="1:33" ht="30" customHeight="1">
      <c r="A143" s="1271" t="s">
        <v>7869</v>
      </c>
      <c r="B143" s="10606"/>
      <c r="C143" s="10089"/>
      <c r="D143" s="10089"/>
      <c r="E143" s="10587"/>
      <c r="F143" s="8880"/>
      <c r="G143" s="10053"/>
      <c r="H143" s="10601"/>
      <c r="I143" s="10065"/>
      <c r="J143" s="10591"/>
      <c r="K143" s="10633"/>
      <c r="L143" s="1271" t="s">
        <v>2184</v>
      </c>
      <c r="M143" s="10634"/>
      <c r="N143" s="383" t="s">
        <v>3954</v>
      </c>
      <c r="O143" s="1272">
        <v>1</v>
      </c>
      <c r="P143" s="1272">
        <v>1</v>
      </c>
      <c r="Q143" s="10633"/>
      <c r="R143" s="10065"/>
      <c r="S143" s="1173"/>
      <c r="T143" s="1173"/>
      <c r="U143" s="1173"/>
      <c r="V143" s="10701"/>
      <c r="W143" s="1173"/>
      <c r="X143" s="10701"/>
      <c r="Y143" s="1173"/>
      <c r="Z143" s="10684"/>
      <c r="AA143" s="10065"/>
      <c r="AB143" s="10053"/>
      <c r="AC143" s="8920"/>
      <c r="AD143" s="722">
        <v>46393.599999999999</v>
      </c>
      <c r="AE143" s="8920"/>
      <c r="AF143" s="31"/>
      <c r="AG143" s="26"/>
    </row>
    <row r="144" spans="1:33" ht="30" customHeight="1">
      <c r="A144" s="1271" t="s">
        <v>7869</v>
      </c>
      <c r="B144" s="10607"/>
      <c r="C144" s="9766"/>
      <c r="D144" s="9766"/>
      <c r="E144" s="10482"/>
      <c r="F144" s="8878"/>
      <c r="G144" s="9834"/>
      <c r="H144" s="10602"/>
      <c r="I144" s="9789"/>
      <c r="J144" s="10496"/>
      <c r="K144" s="10575"/>
      <c r="L144" s="482" t="s">
        <v>1095</v>
      </c>
      <c r="M144" s="10483"/>
      <c r="N144" s="1176" t="s">
        <v>3951</v>
      </c>
      <c r="O144" s="1272">
        <v>1</v>
      </c>
      <c r="P144" s="1272">
        <v>1</v>
      </c>
      <c r="Q144" s="10575"/>
      <c r="R144" s="9789"/>
      <c r="S144" s="1173"/>
      <c r="T144" s="1173"/>
      <c r="U144" s="1173"/>
      <c r="V144" s="10702"/>
      <c r="W144" s="1173"/>
      <c r="X144" s="10702"/>
      <c r="Y144" s="1173"/>
      <c r="Z144" s="10685"/>
      <c r="AA144" s="9789"/>
      <c r="AB144" s="9834"/>
      <c r="AC144" s="8913"/>
      <c r="AD144" s="752">
        <v>42768</v>
      </c>
      <c r="AE144" s="8913"/>
      <c r="AF144" s="31"/>
      <c r="AG144" s="26"/>
    </row>
    <row r="145" spans="1:33" ht="30" customHeight="1">
      <c r="A145" s="1273" t="s">
        <v>7869</v>
      </c>
      <c r="B145" s="10605" t="s">
        <v>8185</v>
      </c>
      <c r="C145" s="9765">
        <v>45349</v>
      </c>
      <c r="D145" s="9765">
        <v>45405</v>
      </c>
      <c r="E145" s="10865"/>
      <c r="F145" s="8877"/>
      <c r="G145" s="9840">
        <v>8644</v>
      </c>
      <c r="H145" s="9840">
        <v>580</v>
      </c>
      <c r="I145" s="9840"/>
      <c r="J145" s="10495" t="s">
        <v>8184</v>
      </c>
      <c r="K145" s="10495" t="s">
        <v>8183</v>
      </c>
      <c r="L145" s="1273" t="s">
        <v>76</v>
      </c>
      <c r="M145" s="8868" t="s">
        <v>8182</v>
      </c>
      <c r="N145" s="1176" t="s">
        <v>3952</v>
      </c>
      <c r="O145" s="1274">
        <v>4</v>
      </c>
      <c r="P145" s="1274">
        <v>4</v>
      </c>
      <c r="Q145" s="10495" t="s">
        <v>8181</v>
      </c>
      <c r="R145" s="9788"/>
      <c r="S145" s="1173"/>
      <c r="T145" s="1173"/>
      <c r="U145" s="1173"/>
      <c r="V145" s="10686" t="s">
        <v>2073</v>
      </c>
      <c r="W145" s="1173"/>
      <c r="X145" s="10686" t="s">
        <v>37</v>
      </c>
      <c r="Y145" s="1173"/>
      <c r="Z145" s="10683" t="s">
        <v>45</v>
      </c>
      <c r="AA145" s="9788"/>
      <c r="AB145" s="9840" t="s">
        <v>5583</v>
      </c>
      <c r="AC145" s="8912">
        <v>7290</v>
      </c>
      <c r="AD145" s="722">
        <v>7480</v>
      </c>
      <c r="AE145" s="8912">
        <f>SUM(AD145*P145+AD146*P146+AD147*P147+AC145)</f>
        <v>120194</v>
      </c>
      <c r="AF145" s="31"/>
      <c r="AG145" s="26"/>
    </row>
    <row r="146" spans="1:33" ht="30" customHeight="1">
      <c r="A146" s="1273" t="s">
        <v>7869</v>
      </c>
      <c r="B146" s="10606"/>
      <c r="C146" s="10089"/>
      <c r="D146" s="10089"/>
      <c r="E146" s="10866"/>
      <c r="F146" s="8880"/>
      <c r="G146" s="10053"/>
      <c r="H146" s="10053"/>
      <c r="I146" s="10053"/>
      <c r="J146" s="10591"/>
      <c r="K146" s="10591"/>
      <c r="L146" s="1271" t="s">
        <v>381</v>
      </c>
      <c r="M146" s="8870"/>
      <c r="N146" s="260" t="s">
        <v>3957</v>
      </c>
      <c r="O146" s="1272">
        <v>1</v>
      </c>
      <c r="P146" s="1272">
        <v>1</v>
      </c>
      <c r="Q146" s="10591"/>
      <c r="R146" s="10065"/>
      <c r="S146" s="1173"/>
      <c r="T146" s="1173"/>
      <c r="U146" s="1173"/>
      <c r="V146" s="10687"/>
      <c r="W146" s="1173"/>
      <c r="X146" s="10687"/>
      <c r="Y146" s="1173"/>
      <c r="Z146" s="10684"/>
      <c r="AA146" s="9789"/>
      <c r="AB146" s="10053"/>
      <c r="AC146" s="8920"/>
      <c r="AD146" s="722">
        <v>40216</v>
      </c>
      <c r="AE146" s="8920"/>
      <c r="AF146" s="31"/>
      <c r="AG146" s="26"/>
    </row>
    <row r="147" spans="1:33" ht="30" customHeight="1">
      <c r="A147" s="1273" t="s">
        <v>7869</v>
      </c>
      <c r="B147" s="10607"/>
      <c r="C147" s="9766"/>
      <c r="D147" s="9766"/>
      <c r="E147" s="10867"/>
      <c r="F147" s="8878"/>
      <c r="G147" s="9834"/>
      <c r="H147" s="9834"/>
      <c r="I147" s="9834"/>
      <c r="J147" s="10496"/>
      <c r="K147" s="10496"/>
      <c r="L147" s="1273" t="s">
        <v>1095</v>
      </c>
      <c r="M147" s="8869"/>
      <c r="N147" s="1262" t="s">
        <v>3951</v>
      </c>
      <c r="O147" s="1274">
        <v>1</v>
      </c>
      <c r="P147" s="1274">
        <v>1</v>
      </c>
      <c r="Q147" s="10496"/>
      <c r="R147" s="9789"/>
      <c r="S147" s="1173"/>
      <c r="T147" s="1173"/>
      <c r="U147" s="1173"/>
      <c r="V147" s="10688"/>
      <c r="W147" s="1173"/>
      <c r="X147" s="10688"/>
      <c r="Y147" s="1173"/>
      <c r="Z147" s="10685"/>
      <c r="AA147" s="1174"/>
      <c r="AB147" s="9834"/>
      <c r="AC147" s="8913"/>
      <c r="AD147" s="722">
        <v>42768</v>
      </c>
      <c r="AE147" s="8913"/>
      <c r="AF147" s="31"/>
      <c r="AG147" s="26"/>
    </row>
    <row r="148" spans="1:33" ht="30" customHeight="1">
      <c r="A148" s="1273" t="s">
        <v>7869</v>
      </c>
      <c r="B148" s="10605" t="s">
        <v>8180</v>
      </c>
      <c r="C148" s="9765">
        <v>45350</v>
      </c>
      <c r="D148" s="9765">
        <v>45406</v>
      </c>
      <c r="E148" s="10481"/>
      <c r="F148" s="8877"/>
      <c r="G148" s="9840">
        <v>8644</v>
      </c>
      <c r="H148" s="9840">
        <v>581</v>
      </c>
      <c r="I148" s="9840"/>
      <c r="J148" s="10495" t="s">
        <v>8179</v>
      </c>
      <c r="K148" s="10495" t="s">
        <v>8178</v>
      </c>
      <c r="L148" s="1273" t="s">
        <v>193</v>
      </c>
      <c r="M148" s="8868" t="s">
        <v>8177</v>
      </c>
      <c r="N148" s="1176" t="s">
        <v>3952</v>
      </c>
      <c r="O148" s="1274">
        <v>6</v>
      </c>
      <c r="P148" s="1274">
        <v>6</v>
      </c>
      <c r="Q148" s="10495" t="s">
        <v>8176</v>
      </c>
      <c r="R148" s="9788"/>
      <c r="S148" s="1173"/>
      <c r="T148" s="1173"/>
      <c r="U148" s="1173"/>
      <c r="V148" s="10740" t="s">
        <v>2073</v>
      </c>
      <c r="W148" s="1173"/>
      <c r="X148" s="10740" t="s">
        <v>37</v>
      </c>
      <c r="Y148" s="1173"/>
      <c r="Z148" s="10492" t="s">
        <v>45</v>
      </c>
      <c r="AA148" s="9788"/>
      <c r="AB148" s="9840" t="s">
        <v>5583</v>
      </c>
      <c r="AC148" s="8912">
        <v>7290</v>
      </c>
      <c r="AD148" s="722">
        <v>7480</v>
      </c>
      <c r="AE148" s="8912">
        <f>SUM(AD148*P148+AD149*P149+AC148)</f>
        <v>144570</v>
      </c>
      <c r="AF148" s="31"/>
      <c r="AG148" s="26"/>
    </row>
    <row r="149" spans="1:33" ht="30" customHeight="1">
      <c r="A149" s="1273" t="s">
        <v>7869</v>
      </c>
      <c r="B149" s="10607"/>
      <c r="C149" s="9766"/>
      <c r="D149" s="9766"/>
      <c r="E149" s="10482"/>
      <c r="F149" s="8878"/>
      <c r="G149" s="9834"/>
      <c r="H149" s="9834"/>
      <c r="I149" s="9834"/>
      <c r="J149" s="10496"/>
      <c r="K149" s="10496"/>
      <c r="L149" s="1901" t="s">
        <v>2010</v>
      </c>
      <c r="M149" s="8869"/>
      <c r="N149" s="1176" t="s">
        <v>3955</v>
      </c>
      <c r="O149" s="1272">
        <v>1</v>
      </c>
      <c r="P149" s="1272">
        <v>1</v>
      </c>
      <c r="Q149" s="10496"/>
      <c r="R149" s="9789"/>
      <c r="S149" s="1173"/>
      <c r="T149" s="1173"/>
      <c r="U149" s="1173"/>
      <c r="V149" s="10741"/>
      <c r="W149" s="1173"/>
      <c r="X149" s="10741"/>
      <c r="Y149" s="1173"/>
      <c r="Z149" s="10493"/>
      <c r="AA149" s="9789"/>
      <c r="AB149" s="9834"/>
      <c r="AC149" s="8913"/>
      <c r="AD149" s="722">
        <v>92400</v>
      </c>
      <c r="AE149" s="8913"/>
      <c r="AF149" s="31"/>
      <c r="AG149" s="26"/>
    </row>
    <row r="150" spans="1:33" ht="30" customHeight="1">
      <c r="A150" s="1271" t="s">
        <v>7869</v>
      </c>
      <c r="B150" s="10605" t="s">
        <v>8175</v>
      </c>
      <c r="C150" s="9765">
        <v>45350</v>
      </c>
      <c r="D150" s="9765">
        <v>45406</v>
      </c>
      <c r="E150" s="10481"/>
      <c r="F150" s="9840"/>
      <c r="G150" s="9840">
        <v>8644</v>
      </c>
      <c r="H150" s="10600">
        <v>323</v>
      </c>
      <c r="I150" s="9788"/>
      <c r="J150" s="10495" t="s">
        <v>8174</v>
      </c>
      <c r="K150" s="10574" t="s">
        <v>8173</v>
      </c>
      <c r="L150" s="1176" t="s">
        <v>62</v>
      </c>
      <c r="M150" s="9397" t="s">
        <v>8172</v>
      </c>
      <c r="N150" s="1176" t="s">
        <v>3952</v>
      </c>
      <c r="O150" s="1272">
        <v>5</v>
      </c>
      <c r="P150" s="1272">
        <v>5</v>
      </c>
      <c r="Q150" s="10574" t="s">
        <v>8171</v>
      </c>
      <c r="R150" s="9788"/>
      <c r="S150" s="1173"/>
      <c r="T150" s="1173"/>
      <c r="U150" s="1173"/>
      <c r="V150" s="10618" t="s">
        <v>2073</v>
      </c>
      <c r="W150" s="1173"/>
      <c r="X150" s="10618" t="s">
        <v>37</v>
      </c>
      <c r="Y150" s="1173"/>
      <c r="Z150" s="10635" t="s">
        <v>45</v>
      </c>
      <c r="AA150" s="9788"/>
      <c r="AB150" s="9840" t="s">
        <v>5583</v>
      </c>
      <c r="AC150" s="8912">
        <v>4860</v>
      </c>
      <c r="AD150" s="722">
        <v>7480</v>
      </c>
      <c r="AE150" s="8912">
        <f>SUM(AD150*P150+AD151*P151+AD152*P152+AC150)</f>
        <v>95582.720000000001</v>
      </c>
      <c r="AF150" s="31"/>
      <c r="AG150" s="26"/>
    </row>
    <row r="151" spans="1:33" ht="30" customHeight="1">
      <c r="A151" s="1271" t="s">
        <v>7869</v>
      </c>
      <c r="B151" s="10606"/>
      <c r="C151" s="10089"/>
      <c r="D151" s="10089"/>
      <c r="E151" s="10587"/>
      <c r="F151" s="10053"/>
      <c r="G151" s="10053"/>
      <c r="H151" s="10601"/>
      <c r="I151" s="10065"/>
      <c r="J151" s="10591"/>
      <c r="K151" s="10633"/>
      <c r="L151" s="1271" t="s">
        <v>2184</v>
      </c>
      <c r="M151" s="10634"/>
      <c r="N151" s="1176" t="s">
        <v>3957</v>
      </c>
      <c r="O151" s="1272">
        <v>1</v>
      </c>
      <c r="P151" s="1272">
        <v>1</v>
      </c>
      <c r="Q151" s="10633"/>
      <c r="R151" s="10065"/>
      <c r="S151" s="1173"/>
      <c r="T151" s="1173"/>
      <c r="U151" s="1173"/>
      <c r="V151" s="10619"/>
      <c r="W151" s="1173"/>
      <c r="X151" s="10619"/>
      <c r="Y151" s="1173"/>
      <c r="Z151" s="10636"/>
      <c r="AA151" s="10065"/>
      <c r="AB151" s="10053"/>
      <c r="AC151" s="8920"/>
      <c r="AD151" s="722">
        <v>40216</v>
      </c>
      <c r="AE151" s="8920"/>
      <c r="AF151" s="31"/>
      <c r="AG151" s="26"/>
    </row>
    <row r="152" spans="1:33" ht="30" customHeight="1">
      <c r="A152" s="1271" t="s">
        <v>7869</v>
      </c>
      <c r="B152" s="10607"/>
      <c r="C152" s="9766"/>
      <c r="D152" s="9766"/>
      <c r="E152" s="10482"/>
      <c r="F152" s="9834"/>
      <c r="G152" s="9834"/>
      <c r="H152" s="10602"/>
      <c r="I152" s="9789"/>
      <c r="J152" s="10496"/>
      <c r="K152" s="10575"/>
      <c r="L152" s="1271" t="s">
        <v>2548</v>
      </c>
      <c r="M152" s="10483"/>
      <c r="N152" s="1176" t="s">
        <v>3951</v>
      </c>
      <c r="O152" s="1272">
        <v>1</v>
      </c>
      <c r="P152" s="1272">
        <v>1</v>
      </c>
      <c r="Q152" s="10575"/>
      <c r="R152" s="9789"/>
      <c r="S152" s="1173"/>
      <c r="T152" s="1173"/>
      <c r="U152" s="1173"/>
      <c r="V152" s="10620"/>
      <c r="W152" s="1173"/>
      <c r="X152" s="10620"/>
      <c r="Y152" s="1173"/>
      <c r="Z152" s="10637"/>
      <c r="AA152" s="9789"/>
      <c r="AB152" s="9834"/>
      <c r="AC152" s="8913"/>
      <c r="AD152" s="722">
        <v>13106.72</v>
      </c>
      <c r="AE152" s="8913"/>
      <c r="AF152" s="31"/>
      <c r="AG152" s="26"/>
    </row>
    <row r="153" spans="1:33" ht="30" customHeight="1">
      <c r="A153" s="1273" t="s">
        <v>7869</v>
      </c>
      <c r="B153" s="10706" t="s">
        <v>27686</v>
      </c>
      <c r="C153" s="9765">
        <v>45350</v>
      </c>
      <c r="D153" s="9765">
        <v>45406</v>
      </c>
      <c r="E153" s="10481"/>
      <c r="F153" s="9840"/>
      <c r="G153" s="9840">
        <v>8644</v>
      </c>
      <c r="H153" s="9840">
        <v>315</v>
      </c>
      <c r="I153" s="9840"/>
      <c r="J153" s="10495" t="s">
        <v>8170</v>
      </c>
      <c r="K153" s="10495" t="s">
        <v>8169</v>
      </c>
      <c r="L153" s="1273" t="s">
        <v>76</v>
      </c>
      <c r="M153" s="8868" t="s">
        <v>8168</v>
      </c>
      <c r="N153" s="1176" t="s">
        <v>3952</v>
      </c>
      <c r="O153" s="1274">
        <v>4</v>
      </c>
      <c r="P153" s="1274">
        <v>4</v>
      </c>
      <c r="Q153" s="10495" t="s">
        <v>8167</v>
      </c>
      <c r="R153" s="9788"/>
      <c r="S153" s="1173"/>
      <c r="T153" s="1173"/>
      <c r="U153" s="1173"/>
      <c r="V153" s="10618" t="s">
        <v>2073</v>
      </c>
      <c r="W153" s="1173"/>
      <c r="X153" s="10618" t="s">
        <v>37</v>
      </c>
      <c r="Y153" s="1173"/>
      <c r="Z153" s="10635" t="s">
        <v>45</v>
      </c>
      <c r="AA153" s="9788"/>
      <c r="AB153" s="9840" t="s">
        <v>5583</v>
      </c>
      <c r="AC153" s="8912">
        <v>7290</v>
      </c>
      <c r="AD153" s="722">
        <v>7480</v>
      </c>
      <c r="AE153" s="8912">
        <f>SUM(AD153*P153+AD154*P154+AD155*P155+AC153)</f>
        <v>126371.6</v>
      </c>
      <c r="AF153" s="31"/>
      <c r="AG153" s="26"/>
    </row>
    <row r="154" spans="1:33" ht="30" customHeight="1">
      <c r="A154" s="1271" t="s">
        <v>7869</v>
      </c>
      <c r="B154" s="10606"/>
      <c r="C154" s="10089"/>
      <c r="D154" s="10089"/>
      <c r="E154" s="10587"/>
      <c r="F154" s="10053"/>
      <c r="G154" s="10053"/>
      <c r="H154" s="10053"/>
      <c r="I154" s="10053"/>
      <c r="J154" s="10591"/>
      <c r="K154" s="10591"/>
      <c r="L154" s="1271" t="s">
        <v>381</v>
      </c>
      <c r="M154" s="8870"/>
      <c r="N154" s="1400" t="s">
        <v>3954</v>
      </c>
      <c r="O154" s="1272">
        <v>1</v>
      </c>
      <c r="P154" s="1272">
        <v>1</v>
      </c>
      <c r="Q154" s="10591"/>
      <c r="R154" s="10065"/>
      <c r="S154" s="1173"/>
      <c r="T154" s="1173"/>
      <c r="U154" s="1173"/>
      <c r="V154" s="10619"/>
      <c r="W154" s="1173"/>
      <c r="X154" s="10619"/>
      <c r="Y154" s="1173"/>
      <c r="Z154" s="10636"/>
      <c r="AA154" s="10065"/>
      <c r="AB154" s="10053"/>
      <c r="AC154" s="8920"/>
      <c r="AD154" s="722">
        <v>46393.599999999999</v>
      </c>
      <c r="AE154" s="8920"/>
      <c r="AF154" s="31"/>
      <c r="AG154" s="26"/>
    </row>
    <row r="155" spans="1:33" ht="30" customHeight="1">
      <c r="A155" s="1271" t="s">
        <v>7869</v>
      </c>
      <c r="B155" s="10607"/>
      <c r="C155" s="9766"/>
      <c r="D155" s="9766"/>
      <c r="E155" s="10482"/>
      <c r="F155" s="9834"/>
      <c r="G155" s="9834"/>
      <c r="H155" s="9834"/>
      <c r="I155" s="9834"/>
      <c r="J155" s="10496"/>
      <c r="K155" s="10496"/>
      <c r="L155" s="482" t="s">
        <v>1095</v>
      </c>
      <c r="M155" s="8869"/>
      <c r="N155" s="1400" t="s">
        <v>3951</v>
      </c>
      <c r="O155" s="1272">
        <v>1</v>
      </c>
      <c r="P155" s="1272">
        <v>1</v>
      </c>
      <c r="Q155" s="10496"/>
      <c r="R155" s="9789"/>
      <c r="S155" s="1173"/>
      <c r="T155" s="1173"/>
      <c r="U155" s="1173"/>
      <c r="V155" s="10620"/>
      <c r="W155" s="1173"/>
      <c r="X155" s="10620"/>
      <c r="Y155" s="1173"/>
      <c r="Z155" s="10637"/>
      <c r="AA155" s="9789"/>
      <c r="AB155" s="9834"/>
      <c r="AC155" s="8913"/>
      <c r="AD155" s="722">
        <v>42768</v>
      </c>
      <c r="AE155" s="8913"/>
      <c r="AF155" s="31"/>
      <c r="AG155" s="26"/>
    </row>
    <row r="156" spans="1:33" ht="30" customHeight="1">
      <c r="A156" s="1271" t="s">
        <v>7869</v>
      </c>
      <c r="B156" s="10605" t="s">
        <v>8166</v>
      </c>
      <c r="C156" s="9765">
        <v>45350</v>
      </c>
      <c r="D156" s="9765">
        <v>45406</v>
      </c>
      <c r="E156" s="10481"/>
      <c r="F156" s="8877"/>
      <c r="G156" s="9840">
        <v>8644</v>
      </c>
      <c r="H156" s="10600">
        <v>328</v>
      </c>
      <c r="I156" s="9788"/>
      <c r="J156" s="10495" t="s">
        <v>8165</v>
      </c>
      <c r="K156" s="10574" t="s">
        <v>8164</v>
      </c>
      <c r="L156" s="1176" t="s">
        <v>76</v>
      </c>
      <c r="M156" s="9397" t="s">
        <v>8163</v>
      </c>
      <c r="N156" s="1176" t="s">
        <v>3952</v>
      </c>
      <c r="O156" s="1272">
        <v>4</v>
      </c>
      <c r="P156" s="1272">
        <v>4</v>
      </c>
      <c r="Q156" s="10574" t="s">
        <v>8162</v>
      </c>
      <c r="R156" s="9788"/>
      <c r="S156" s="1173"/>
      <c r="T156" s="1173"/>
      <c r="U156" s="1173"/>
      <c r="V156" s="10707" t="s">
        <v>2073</v>
      </c>
      <c r="W156" s="1173"/>
      <c r="X156" s="9788"/>
      <c r="Y156" s="1173"/>
      <c r="Z156" s="10680" t="s">
        <v>45</v>
      </c>
      <c r="AA156" s="9788"/>
      <c r="AB156" s="9840" t="s">
        <v>5583</v>
      </c>
      <c r="AC156" s="8912">
        <v>7290</v>
      </c>
      <c r="AD156" s="722">
        <v>7480</v>
      </c>
      <c r="AE156" s="8912">
        <f>SUM(AD156*P156+AD157*P157+AD158*P158+AC156)</f>
        <v>126371.6</v>
      </c>
      <c r="AF156" s="31"/>
      <c r="AG156" s="26"/>
    </row>
    <row r="157" spans="1:33" ht="30" customHeight="1">
      <c r="A157" s="1271" t="s">
        <v>7869</v>
      </c>
      <c r="B157" s="10606"/>
      <c r="C157" s="10089"/>
      <c r="D157" s="10089"/>
      <c r="E157" s="10587"/>
      <c r="F157" s="8880"/>
      <c r="G157" s="10053"/>
      <c r="H157" s="10601"/>
      <c r="I157" s="10065"/>
      <c r="J157" s="10591"/>
      <c r="K157" s="10633"/>
      <c r="L157" s="1271" t="s">
        <v>2184</v>
      </c>
      <c r="M157" s="10634"/>
      <c r="N157" s="380" t="s">
        <v>3954</v>
      </c>
      <c r="O157" s="1272">
        <v>1</v>
      </c>
      <c r="P157" s="1272">
        <v>1</v>
      </c>
      <c r="Q157" s="10633"/>
      <c r="R157" s="10065"/>
      <c r="S157" s="1173"/>
      <c r="T157" s="1173"/>
      <c r="U157" s="1173"/>
      <c r="V157" s="10708"/>
      <c r="W157" s="1173"/>
      <c r="X157" s="10065"/>
      <c r="Y157" s="1173"/>
      <c r="Z157" s="10681"/>
      <c r="AA157" s="10065"/>
      <c r="AB157" s="10053"/>
      <c r="AC157" s="8920"/>
      <c r="AD157" s="722">
        <v>46393.599999999999</v>
      </c>
      <c r="AE157" s="8920"/>
      <c r="AF157" s="31"/>
      <c r="AG157" s="26"/>
    </row>
    <row r="158" spans="1:33" ht="30" customHeight="1">
      <c r="A158" s="1271" t="s">
        <v>7869</v>
      </c>
      <c r="B158" s="10607"/>
      <c r="C158" s="9766"/>
      <c r="D158" s="9766"/>
      <c r="E158" s="10482"/>
      <c r="F158" s="8878"/>
      <c r="G158" s="9834"/>
      <c r="H158" s="10602"/>
      <c r="I158" s="9789"/>
      <c r="J158" s="10496"/>
      <c r="K158" s="10575"/>
      <c r="L158" s="482" t="s">
        <v>1095</v>
      </c>
      <c r="M158" s="10483"/>
      <c r="N158" s="1176" t="s">
        <v>3951</v>
      </c>
      <c r="O158" s="1272">
        <v>1</v>
      </c>
      <c r="P158" s="1272">
        <v>1</v>
      </c>
      <c r="Q158" s="10575"/>
      <c r="R158" s="9789"/>
      <c r="S158" s="1173"/>
      <c r="T158" s="1173"/>
      <c r="U158" s="1173"/>
      <c r="V158" s="10709"/>
      <c r="W158" s="1173"/>
      <c r="X158" s="9789"/>
      <c r="Y158" s="1173"/>
      <c r="Z158" s="10682"/>
      <c r="AA158" s="9789"/>
      <c r="AB158" s="9834"/>
      <c r="AC158" s="8913"/>
      <c r="AD158" s="722">
        <v>42768</v>
      </c>
      <c r="AE158" s="8913"/>
      <c r="AF158" s="31"/>
      <c r="AG158" s="26"/>
    </row>
    <row r="159" spans="1:33" ht="30" customHeight="1">
      <c r="A159" s="441" t="s">
        <v>7869</v>
      </c>
      <c r="B159" s="9962" t="s">
        <v>8161</v>
      </c>
      <c r="C159" s="10027">
        <v>45350</v>
      </c>
      <c r="D159" s="10027">
        <v>45406</v>
      </c>
      <c r="E159" s="9920"/>
      <c r="F159" s="8950"/>
      <c r="G159" s="9962">
        <v>8644</v>
      </c>
      <c r="H159" s="10854">
        <v>336</v>
      </c>
      <c r="I159" s="10041"/>
      <c r="J159" s="9926" t="s">
        <v>8160</v>
      </c>
      <c r="K159" s="10848" t="s">
        <v>8159</v>
      </c>
      <c r="L159" s="364" t="s">
        <v>76</v>
      </c>
      <c r="M159" s="9314" t="s">
        <v>8158</v>
      </c>
      <c r="N159" s="364" t="s">
        <v>3952</v>
      </c>
      <c r="O159" s="365">
        <v>4</v>
      </c>
      <c r="P159" s="365">
        <v>4</v>
      </c>
      <c r="Q159" s="10848" t="s">
        <v>8157</v>
      </c>
      <c r="R159" s="10041"/>
      <c r="S159" s="366"/>
      <c r="T159" s="366"/>
      <c r="U159" s="366"/>
      <c r="V159" s="10714" t="s">
        <v>256</v>
      </c>
      <c r="W159" s="366"/>
      <c r="X159" s="10041"/>
      <c r="Y159" s="366"/>
      <c r="Z159" s="9962"/>
      <c r="AA159" s="10041"/>
      <c r="AB159" s="9962" t="s">
        <v>5583</v>
      </c>
      <c r="AC159" s="9657"/>
      <c r="AD159" s="280"/>
      <c r="AE159" s="9657"/>
      <c r="AF159" s="31"/>
      <c r="AG159" s="26"/>
    </row>
    <row r="160" spans="1:33" ht="30" customHeight="1">
      <c r="A160" s="441" t="s">
        <v>7869</v>
      </c>
      <c r="B160" s="10613"/>
      <c r="C160" s="10863"/>
      <c r="D160" s="10863"/>
      <c r="E160" s="10864"/>
      <c r="F160" s="8951"/>
      <c r="G160" s="10613"/>
      <c r="H160" s="10855"/>
      <c r="I160" s="10638"/>
      <c r="J160" s="10853"/>
      <c r="K160" s="10849"/>
      <c r="L160" s="441" t="s">
        <v>381</v>
      </c>
      <c r="M160" s="10851"/>
      <c r="N160" s="364" t="s">
        <v>3954</v>
      </c>
      <c r="O160" s="365">
        <v>1</v>
      </c>
      <c r="P160" s="365">
        <v>1</v>
      </c>
      <c r="Q160" s="10849"/>
      <c r="R160" s="10638"/>
      <c r="S160" s="366"/>
      <c r="T160" s="366"/>
      <c r="U160" s="366"/>
      <c r="V160" s="10715"/>
      <c r="W160" s="366"/>
      <c r="X160" s="10638"/>
      <c r="Y160" s="366"/>
      <c r="Z160" s="10613"/>
      <c r="AA160" s="10638"/>
      <c r="AB160" s="10613"/>
      <c r="AC160" s="9659"/>
      <c r="AD160" s="280"/>
      <c r="AE160" s="9659"/>
      <c r="AF160" s="31"/>
      <c r="AG160" s="26"/>
    </row>
    <row r="161" spans="1:33" ht="30" customHeight="1">
      <c r="A161" s="441" t="s">
        <v>7869</v>
      </c>
      <c r="B161" s="9963"/>
      <c r="C161" s="10028"/>
      <c r="D161" s="10028"/>
      <c r="E161" s="9921"/>
      <c r="F161" s="8952"/>
      <c r="G161" s="9963"/>
      <c r="H161" s="10856"/>
      <c r="I161" s="10042"/>
      <c r="J161" s="9927"/>
      <c r="K161" s="10850"/>
      <c r="L161" s="441" t="s">
        <v>2548</v>
      </c>
      <c r="M161" s="10852"/>
      <c r="N161" s="364" t="s">
        <v>3951</v>
      </c>
      <c r="O161" s="365">
        <v>1</v>
      </c>
      <c r="P161" s="365">
        <v>1</v>
      </c>
      <c r="Q161" s="10850"/>
      <c r="R161" s="10042"/>
      <c r="S161" s="366"/>
      <c r="T161" s="366"/>
      <c r="U161" s="366"/>
      <c r="V161" s="10716"/>
      <c r="W161" s="366"/>
      <c r="X161" s="10042"/>
      <c r="Y161" s="366"/>
      <c r="Z161" s="9963"/>
      <c r="AA161" s="10042"/>
      <c r="AB161" s="9963"/>
      <c r="AC161" s="9658"/>
      <c r="AD161" s="280"/>
      <c r="AE161" s="9658"/>
      <c r="AF161" s="31"/>
      <c r="AG161" s="26"/>
    </row>
    <row r="162" spans="1:33" ht="30" customHeight="1">
      <c r="A162" s="1273" t="s">
        <v>7869</v>
      </c>
      <c r="B162" s="10605" t="s">
        <v>8156</v>
      </c>
      <c r="C162" s="9765">
        <v>45350</v>
      </c>
      <c r="D162" s="9765">
        <v>45406</v>
      </c>
      <c r="E162" s="10481"/>
      <c r="F162" s="9840"/>
      <c r="G162" s="9840">
        <v>8644</v>
      </c>
      <c r="H162" s="9840">
        <v>662</v>
      </c>
      <c r="I162" s="9840"/>
      <c r="J162" s="10495" t="s">
        <v>8155</v>
      </c>
      <c r="K162" s="10495" t="s">
        <v>8154</v>
      </c>
      <c r="L162" s="1273" t="s">
        <v>6161</v>
      </c>
      <c r="M162" s="8868" t="s">
        <v>8153</v>
      </c>
      <c r="N162" s="1176" t="s">
        <v>6162</v>
      </c>
      <c r="O162" s="1274">
        <v>1</v>
      </c>
      <c r="P162" s="1274">
        <v>1</v>
      </c>
      <c r="Q162" s="10495" t="s">
        <v>8152</v>
      </c>
      <c r="R162" s="9788"/>
      <c r="S162" s="1173"/>
      <c r="T162" s="1173"/>
      <c r="U162" s="1173"/>
      <c r="V162" s="10514" t="s">
        <v>2073</v>
      </c>
      <c r="W162" s="1173"/>
      <c r="X162" s="10514" t="s">
        <v>37</v>
      </c>
      <c r="Y162" s="1173"/>
      <c r="Z162" s="10514" t="s">
        <v>45</v>
      </c>
      <c r="AA162" s="9788"/>
      <c r="AB162" s="9840" t="s">
        <v>5583</v>
      </c>
      <c r="AC162" s="8912">
        <v>4860</v>
      </c>
      <c r="AD162" s="722">
        <v>127600</v>
      </c>
      <c r="AE162" s="8912">
        <f>SUM(AD162*P162+AD163*P163+AC162)</f>
        <v>145566.72</v>
      </c>
      <c r="AF162" s="31"/>
      <c r="AG162" s="26"/>
    </row>
    <row r="163" spans="1:33" ht="30" customHeight="1">
      <c r="A163" s="1271" t="s">
        <v>7869</v>
      </c>
      <c r="B163" s="10607"/>
      <c r="C163" s="9766"/>
      <c r="D163" s="9766"/>
      <c r="E163" s="10482"/>
      <c r="F163" s="9834"/>
      <c r="G163" s="9834"/>
      <c r="H163" s="9834"/>
      <c r="I163" s="9834"/>
      <c r="J163" s="10496"/>
      <c r="K163" s="10496"/>
      <c r="L163" s="296" t="s">
        <v>2548</v>
      </c>
      <c r="M163" s="8869"/>
      <c r="N163" s="1176" t="s">
        <v>3951</v>
      </c>
      <c r="O163" s="1272">
        <v>1</v>
      </c>
      <c r="P163" s="1272">
        <v>1</v>
      </c>
      <c r="Q163" s="10496"/>
      <c r="R163" s="9789"/>
      <c r="S163" s="1173"/>
      <c r="T163" s="1173"/>
      <c r="U163" s="1173"/>
      <c r="V163" s="9834"/>
      <c r="W163" s="1173"/>
      <c r="X163" s="9834"/>
      <c r="Y163" s="1173"/>
      <c r="Z163" s="9834"/>
      <c r="AA163" s="9789"/>
      <c r="AB163" s="9834"/>
      <c r="AC163" s="8913"/>
      <c r="AD163" s="722">
        <v>13106.72</v>
      </c>
      <c r="AE163" s="8913"/>
      <c r="AF163" s="31"/>
      <c r="AG163" s="26"/>
    </row>
    <row r="164" spans="1:33" ht="30" customHeight="1">
      <c r="A164" s="1271" t="s">
        <v>7869</v>
      </c>
      <c r="B164" s="3628" t="s">
        <v>8151</v>
      </c>
      <c r="C164" s="1277">
        <v>45350</v>
      </c>
      <c r="D164" s="1277">
        <v>45359</v>
      </c>
      <c r="E164" s="593"/>
      <c r="F164" s="833"/>
      <c r="G164" s="1276">
        <v>8644</v>
      </c>
      <c r="H164" s="1701" t="s">
        <v>8150</v>
      </c>
      <c r="I164" s="1276" t="s">
        <v>25</v>
      </c>
      <c r="J164" s="3629" t="s">
        <v>8149</v>
      </c>
      <c r="K164" s="1280" t="s">
        <v>8148</v>
      </c>
      <c r="L164" s="1271" t="s">
        <v>193</v>
      </c>
      <c r="M164" s="771" t="s">
        <v>8147</v>
      </c>
      <c r="N164" s="1176"/>
      <c r="O164" s="1272">
        <v>6</v>
      </c>
      <c r="P164" s="1272">
        <v>6</v>
      </c>
      <c r="Q164" s="1279" t="s">
        <v>8146</v>
      </c>
      <c r="R164" s="1176"/>
      <c r="S164" s="1173"/>
      <c r="T164" s="1173"/>
      <c r="U164" s="1173"/>
      <c r="V164" s="1705" t="s">
        <v>2073</v>
      </c>
      <c r="W164" s="1173"/>
      <c r="X164" s="1705" t="s">
        <v>37</v>
      </c>
      <c r="Y164" s="1173"/>
      <c r="Z164" s="1707" t="s">
        <v>45</v>
      </c>
      <c r="AA164" s="1176">
        <v>4504182865</v>
      </c>
      <c r="AB164" s="1176" t="s">
        <v>5538</v>
      </c>
      <c r="AC164" s="722">
        <v>4860</v>
      </c>
      <c r="AD164" s="722">
        <v>7480</v>
      </c>
      <c r="AE164" s="722">
        <f>SUM(AD164*P164+AC164)</f>
        <v>49740</v>
      </c>
      <c r="AF164" s="31"/>
      <c r="AG164" s="26"/>
    </row>
    <row r="165" spans="1:33" ht="30" customHeight="1">
      <c r="A165" s="1273" t="s">
        <v>7869</v>
      </c>
      <c r="B165" s="10605" t="s">
        <v>8145</v>
      </c>
      <c r="C165" s="9765">
        <v>45351</v>
      </c>
      <c r="D165" s="9765">
        <v>45407</v>
      </c>
      <c r="E165" s="10481"/>
      <c r="F165" s="8877"/>
      <c r="G165" s="9840">
        <v>8644</v>
      </c>
      <c r="H165" s="9840">
        <v>438</v>
      </c>
      <c r="I165" s="9840"/>
      <c r="J165" s="10495" t="s">
        <v>8144</v>
      </c>
      <c r="K165" s="10495" t="s">
        <v>8143</v>
      </c>
      <c r="L165" s="1273" t="s">
        <v>128</v>
      </c>
      <c r="M165" s="8868" t="s">
        <v>8142</v>
      </c>
      <c r="N165" s="1176" t="s">
        <v>3952</v>
      </c>
      <c r="O165" s="1274">
        <v>3</v>
      </c>
      <c r="P165" s="1274">
        <v>3</v>
      </c>
      <c r="Q165" s="10495" t="s">
        <v>8141</v>
      </c>
      <c r="R165" s="9788"/>
      <c r="S165" s="1173"/>
      <c r="T165" s="1173"/>
      <c r="U165" s="1173"/>
      <c r="V165" s="10663" t="s">
        <v>2073</v>
      </c>
      <c r="W165" s="9788"/>
      <c r="X165" s="10663" t="s">
        <v>37</v>
      </c>
      <c r="Y165" s="1173"/>
      <c r="Z165" s="10663" t="s">
        <v>45</v>
      </c>
      <c r="AA165" s="9788"/>
      <c r="AB165" s="9840" t="s">
        <v>5586</v>
      </c>
      <c r="AC165" s="8912">
        <v>14580</v>
      </c>
      <c r="AD165" s="722">
        <v>7480</v>
      </c>
      <c r="AE165" s="8912">
        <f>SUM(AD165*P165+AD166*P166+AD167*P167+AC165)</f>
        <v>126181.6</v>
      </c>
      <c r="AF165" s="31"/>
      <c r="AG165" s="26"/>
    </row>
    <row r="166" spans="1:33" ht="30" customHeight="1">
      <c r="A166" s="1271" t="s">
        <v>7869</v>
      </c>
      <c r="B166" s="10606"/>
      <c r="C166" s="10089"/>
      <c r="D166" s="10089"/>
      <c r="E166" s="10587"/>
      <c r="F166" s="8880"/>
      <c r="G166" s="10053"/>
      <c r="H166" s="10053"/>
      <c r="I166" s="10053"/>
      <c r="J166" s="10591"/>
      <c r="K166" s="10591"/>
      <c r="L166" s="1271" t="s">
        <v>2184</v>
      </c>
      <c r="M166" s="8870"/>
      <c r="N166" s="380" t="s">
        <v>3954</v>
      </c>
      <c r="O166" s="1272">
        <v>1</v>
      </c>
      <c r="P166" s="1272">
        <v>1</v>
      </c>
      <c r="Q166" s="10591"/>
      <c r="R166" s="10065"/>
      <c r="S166" s="1173"/>
      <c r="T166" s="1173"/>
      <c r="U166" s="1173"/>
      <c r="V166" s="10664"/>
      <c r="W166" s="9789"/>
      <c r="X166" s="10664"/>
      <c r="Y166" s="1173"/>
      <c r="Z166" s="10664"/>
      <c r="AA166" s="9789"/>
      <c r="AB166" s="10053"/>
      <c r="AC166" s="8920"/>
      <c r="AD166" s="722">
        <v>46393.599999999999</v>
      </c>
      <c r="AE166" s="8920"/>
      <c r="AF166" s="31"/>
      <c r="AG166" s="26"/>
    </row>
    <row r="167" spans="1:33" ht="30" customHeight="1">
      <c r="A167" s="1271" t="s">
        <v>7869</v>
      </c>
      <c r="B167" s="10607"/>
      <c r="C167" s="9766"/>
      <c r="D167" s="9766"/>
      <c r="E167" s="10482"/>
      <c r="F167" s="8878"/>
      <c r="G167" s="9834"/>
      <c r="H167" s="9834"/>
      <c r="I167" s="9834"/>
      <c r="J167" s="10496"/>
      <c r="K167" s="10496"/>
      <c r="L167" s="482" t="s">
        <v>1095</v>
      </c>
      <c r="M167" s="8869"/>
      <c r="N167" s="1900" t="s">
        <v>3951</v>
      </c>
      <c r="O167" s="1274">
        <v>1</v>
      </c>
      <c r="P167" s="1274">
        <v>1</v>
      </c>
      <c r="Q167" s="10496"/>
      <c r="R167" s="9789"/>
      <c r="S167" s="1173"/>
      <c r="T167" s="1173"/>
      <c r="U167" s="1173"/>
      <c r="V167" s="10665"/>
      <c r="W167" s="1213"/>
      <c r="X167" s="10665"/>
      <c r="Y167" s="1173"/>
      <c r="Z167" s="10665"/>
      <c r="AA167" s="1174"/>
      <c r="AB167" s="9834"/>
      <c r="AC167" s="8913"/>
      <c r="AD167" s="722">
        <v>42768</v>
      </c>
      <c r="AE167" s="8913"/>
      <c r="AF167" s="31"/>
      <c r="AG167" s="26"/>
    </row>
    <row r="168" spans="1:33" ht="30" customHeight="1">
      <c r="A168" s="1273" t="s">
        <v>7869</v>
      </c>
      <c r="B168" s="10605" t="s">
        <v>8140</v>
      </c>
      <c r="C168" s="9765">
        <v>45351</v>
      </c>
      <c r="D168" s="9765">
        <v>45407</v>
      </c>
      <c r="E168" s="10481"/>
      <c r="F168" s="8877"/>
      <c r="G168" s="9840">
        <v>8644</v>
      </c>
      <c r="H168" s="9840">
        <v>713</v>
      </c>
      <c r="I168" s="9840"/>
      <c r="J168" s="10495" t="s">
        <v>8139</v>
      </c>
      <c r="K168" s="10495" t="s">
        <v>8138</v>
      </c>
      <c r="L168" s="1273" t="s">
        <v>76</v>
      </c>
      <c r="M168" s="8868" t="s">
        <v>8137</v>
      </c>
      <c r="N168" s="1176" t="s">
        <v>3952</v>
      </c>
      <c r="O168" s="1274">
        <v>4</v>
      </c>
      <c r="P168" s="1274">
        <v>4</v>
      </c>
      <c r="Q168" s="10495" t="s">
        <v>8136</v>
      </c>
      <c r="R168" s="9788"/>
      <c r="S168" s="1173"/>
      <c r="T168" s="1173"/>
      <c r="U168" s="1173"/>
      <c r="V168" s="10651" t="s">
        <v>2073</v>
      </c>
      <c r="W168" s="1173"/>
      <c r="X168" s="10651" t="s">
        <v>37</v>
      </c>
      <c r="Y168" s="1173"/>
      <c r="Z168" s="10215" t="s">
        <v>45</v>
      </c>
      <c r="AA168" s="9788"/>
      <c r="AB168" s="9840" t="s">
        <v>5586</v>
      </c>
      <c r="AC168" s="8912">
        <v>14580</v>
      </c>
      <c r="AD168" s="722">
        <v>7480</v>
      </c>
      <c r="AE168" s="8912">
        <f>SUM(AD168*P168+AD169*P169+AD170*P170+AC168)</f>
        <v>127484</v>
      </c>
      <c r="AF168" s="31"/>
      <c r="AG168" s="26"/>
    </row>
    <row r="169" spans="1:33" ht="30" customHeight="1">
      <c r="A169" s="1271" t="s">
        <v>7869</v>
      </c>
      <c r="B169" s="10606"/>
      <c r="C169" s="10089"/>
      <c r="D169" s="10089"/>
      <c r="E169" s="10587"/>
      <c r="F169" s="8880"/>
      <c r="G169" s="10053"/>
      <c r="H169" s="10053"/>
      <c r="I169" s="10053"/>
      <c r="J169" s="10591"/>
      <c r="K169" s="10591"/>
      <c r="L169" s="1271" t="s">
        <v>2184</v>
      </c>
      <c r="M169" s="8870"/>
      <c r="N169" s="1176" t="s">
        <v>3957</v>
      </c>
      <c r="O169" s="1272">
        <v>1</v>
      </c>
      <c r="P169" s="1272">
        <v>1</v>
      </c>
      <c r="Q169" s="10591"/>
      <c r="R169" s="10065"/>
      <c r="S169" s="1173"/>
      <c r="T169" s="1173"/>
      <c r="U169" s="1173"/>
      <c r="V169" s="10652"/>
      <c r="W169" s="1173"/>
      <c r="X169" s="10652"/>
      <c r="Y169" s="1173"/>
      <c r="Z169" s="10053"/>
      <c r="AA169" s="10065"/>
      <c r="AB169" s="10053"/>
      <c r="AC169" s="8920"/>
      <c r="AD169" s="722">
        <v>40216</v>
      </c>
      <c r="AE169" s="8920"/>
      <c r="AF169" s="31"/>
      <c r="AG169" s="26"/>
    </row>
    <row r="170" spans="1:33" ht="30" customHeight="1">
      <c r="A170" s="1271" t="s">
        <v>7869</v>
      </c>
      <c r="B170" s="10607"/>
      <c r="C170" s="9766"/>
      <c r="D170" s="9766"/>
      <c r="E170" s="10482"/>
      <c r="F170" s="8878"/>
      <c r="G170" s="9834"/>
      <c r="H170" s="9834"/>
      <c r="I170" s="9834"/>
      <c r="J170" s="10496"/>
      <c r="K170" s="10496"/>
      <c r="L170" s="482" t="s">
        <v>1095</v>
      </c>
      <c r="M170" s="8869"/>
      <c r="N170" s="1253" t="s">
        <v>3951</v>
      </c>
      <c r="O170" s="1274">
        <v>1</v>
      </c>
      <c r="P170" s="1274">
        <v>1</v>
      </c>
      <c r="Q170" s="10496"/>
      <c r="R170" s="9789"/>
      <c r="S170" s="1173"/>
      <c r="T170" s="1173"/>
      <c r="U170" s="1173"/>
      <c r="V170" s="10653"/>
      <c r="W170" s="1173"/>
      <c r="X170" s="10653"/>
      <c r="Y170" s="1173"/>
      <c r="Z170" s="9834"/>
      <c r="AA170" s="9789"/>
      <c r="AB170" s="9834"/>
      <c r="AC170" s="8913"/>
      <c r="AD170" s="722">
        <v>42768</v>
      </c>
      <c r="AE170" s="8913"/>
      <c r="AF170" s="31"/>
      <c r="AG170" s="26"/>
    </row>
    <row r="171" spans="1:33" ht="30" customHeight="1">
      <c r="A171" s="1273" t="s">
        <v>7869</v>
      </c>
      <c r="B171" s="10605" t="s">
        <v>8135</v>
      </c>
      <c r="C171" s="9765">
        <v>45351</v>
      </c>
      <c r="D171" s="9765">
        <v>45407</v>
      </c>
      <c r="E171" s="10481"/>
      <c r="F171" s="8877"/>
      <c r="G171" s="9840">
        <v>8644</v>
      </c>
      <c r="H171" s="9840">
        <v>714</v>
      </c>
      <c r="I171" s="9840"/>
      <c r="J171" s="10495" t="s">
        <v>8134</v>
      </c>
      <c r="K171" s="10495" t="s">
        <v>8133</v>
      </c>
      <c r="L171" s="1273" t="s">
        <v>76</v>
      </c>
      <c r="M171" s="8868" t="s">
        <v>8132</v>
      </c>
      <c r="N171" s="1176" t="s">
        <v>3952</v>
      </c>
      <c r="O171" s="1274">
        <v>4</v>
      </c>
      <c r="P171" s="1274">
        <v>4</v>
      </c>
      <c r="Q171" s="10495" t="s">
        <v>8118</v>
      </c>
      <c r="R171" s="9788"/>
      <c r="S171" s="1173"/>
      <c r="T171" s="1173"/>
      <c r="U171" s="1173"/>
      <c r="V171" s="10651" t="s">
        <v>2073</v>
      </c>
      <c r="W171" s="1173"/>
      <c r="X171" s="10651" t="s">
        <v>37</v>
      </c>
      <c r="Y171" s="1173"/>
      <c r="Z171" s="9840"/>
      <c r="AA171" s="9788"/>
      <c r="AB171" s="9840" t="s">
        <v>5586</v>
      </c>
      <c r="AC171" s="8912">
        <v>14580</v>
      </c>
      <c r="AD171" s="722">
        <v>7480</v>
      </c>
      <c r="AE171" s="8912">
        <f>SUM(AD171*P171+AD172*P172+AC171)</f>
        <v>90893.6</v>
      </c>
      <c r="AF171" s="31"/>
      <c r="AG171" s="26"/>
    </row>
    <row r="172" spans="1:33" ht="30" customHeight="1">
      <c r="A172" s="1271" t="s">
        <v>7869</v>
      </c>
      <c r="B172" s="10607"/>
      <c r="C172" s="9766"/>
      <c r="D172" s="9766"/>
      <c r="E172" s="10482"/>
      <c r="F172" s="8878"/>
      <c r="G172" s="9834"/>
      <c r="H172" s="9834"/>
      <c r="I172" s="9834"/>
      <c r="J172" s="10496"/>
      <c r="K172" s="10496"/>
      <c r="L172" s="1271" t="s">
        <v>2184</v>
      </c>
      <c r="M172" s="8869"/>
      <c r="N172" s="550" t="s">
        <v>3954</v>
      </c>
      <c r="O172" s="1272">
        <v>1</v>
      </c>
      <c r="P172" s="1272">
        <v>1</v>
      </c>
      <c r="Q172" s="10496"/>
      <c r="R172" s="9789"/>
      <c r="S172" s="1173"/>
      <c r="T172" s="1173"/>
      <c r="U172" s="1173"/>
      <c r="V172" s="10653"/>
      <c r="W172" s="1173"/>
      <c r="X172" s="10653"/>
      <c r="Y172" s="1173"/>
      <c r="Z172" s="9834"/>
      <c r="AA172" s="9789"/>
      <c r="AB172" s="9834"/>
      <c r="AC172" s="8913"/>
      <c r="AD172" s="722">
        <v>46393.599999999999</v>
      </c>
      <c r="AE172" s="8913"/>
      <c r="AF172" s="31"/>
      <c r="AG172" s="26"/>
    </row>
    <row r="173" spans="1:33" ht="30" customHeight="1">
      <c r="A173" s="256" t="s">
        <v>7869</v>
      </c>
      <c r="B173" s="10605" t="s">
        <v>8131</v>
      </c>
      <c r="C173" s="9752">
        <v>45351</v>
      </c>
      <c r="D173" s="9752">
        <v>45407</v>
      </c>
      <c r="E173" s="9891"/>
      <c r="F173" s="9708"/>
      <c r="G173" s="9708">
        <v>8644</v>
      </c>
      <c r="H173" s="10615">
        <v>681</v>
      </c>
      <c r="I173" s="9740"/>
      <c r="J173" s="10597" t="s">
        <v>8130</v>
      </c>
      <c r="K173" s="10725" t="s">
        <v>8129</v>
      </c>
      <c r="L173" s="255" t="s">
        <v>76</v>
      </c>
      <c r="M173" s="10588" t="s">
        <v>8128</v>
      </c>
      <c r="N173" s="255" t="s">
        <v>3952</v>
      </c>
      <c r="O173" s="254">
        <v>4</v>
      </c>
      <c r="P173" s="254">
        <v>4</v>
      </c>
      <c r="Q173" s="10725" t="s">
        <v>8127</v>
      </c>
      <c r="R173" s="9740"/>
      <c r="S173" s="250"/>
      <c r="T173" s="250"/>
      <c r="U173" s="250"/>
      <c r="V173" s="9816" t="s">
        <v>2073</v>
      </c>
      <c r="W173" s="250"/>
      <c r="X173" s="9816" t="s">
        <v>37</v>
      </c>
      <c r="Y173" s="250"/>
      <c r="Z173" s="9816"/>
      <c r="AA173" s="10095"/>
      <c r="AB173" s="9816" t="s">
        <v>5584</v>
      </c>
      <c r="AC173" s="9660">
        <v>4860</v>
      </c>
      <c r="AD173" s="33">
        <v>7480</v>
      </c>
      <c r="AE173" s="9660">
        <f>SUM(AD173*P173+AD174*P174+AD175*P175+AC173)</f>
        <v>169948</v>
      </c>
      <c r="AF173" s="31"/>
      <c r="AG173" s="26"/>
    </row>
    <row r="174" spans="1:33" ht="30" customHeight="1">
      <c r="A174" s="256" t="s">
        <v>7869</v>
      </c>
      <c r="B174" s="10606"/>
      <c r="C174" s="9784"/>
      <c r="D174" s="9784"/>
      <c r="E174" s="10595"/>
      <c r="F174" s="9709"/>
      <c r="G174" s="9709"/>
      <c r="H174" s="10616"/>
      <c r="I174" s="9782"/>
      <c r="J174" s="10598"/>
      <c r="K174" s="10726"/>
      <c r="L174" s="256" t="s">
        <v>2010</v>
      </c>
      <c r="M174" s="10589"/>
      <c r="N174" s="255" t="s">
        <v>3955</v>
      </c>
      <c r="O174" s="254">
        <v>1</v>
      </c>
      <c r="P174" s="254">
        <v>1</v>
      </c>
      <c r="Q174" s="10726"/>
      <c r="R174" s="9782"/>
      <c r="S174" s="250"/>
      <c r="T174" s="250"/>
      <c r="U174" s="250"/>
      <c r="V174" s="9717"/>
      <c r="W174" s="250"/>
      <c r="X174" s="9717"/>
      <c r="Y174" s="250"/>
      <c r="Z174" s="9717"/>
      <c r="AA174" s="10096"/>
      <c r="AB174" s="9717"/>
      <c r="AC174" s="9661"/>
      <c r="AD174" s="33">
        <v>92400</v>
      </c>
      <c r="AE174" s="9661"/>
      <c r="AF174" s="31"/>
      <c r="AG174" s="26"/>
    </row>
    <row r="175" spans="1:33" ht="30" customHeight="1">
      <c r="A175" s="256" t="s">
        <v>7869</v>
      </c>
      <c r="B175" s="10607"/>
      <c r="C175" s="9753"/>
      <c r="D175" s="9753"/>
      <c r="E175" s="9892"/>
      <c r="F175" s="9710"/>
      <c r="G175" s="9710"/>
      <c r="H175" s="10617"/>
      <c r="I175" s="9741"/>
      <c r="J175" s="10599"/>
      <c r="K175" s="10727"/>
      <c r="L175" s="482" t="s">
        <v>1095</v>
      </c>
      <c r="M175" s="10590"/>
      <c r="N175" s="255" t="s">
        <v>3951</v>
      </c>
      <c r="O175" s="254">
        <v>1</v>
      </c>
      <c r="P175" s="254">
        <v>1</v>
      </c>
      <c r="Q175" s="10727"/>
      <c r="R175" s="9741"/>
      <c r="S175" s="250"/>
      <c r="T175" s="250"/>
      <c r="U175" s="250"/>
      <c r="V175" s="9718"/>
      <c r="W175" s="250"/>
      <c r="X175" s="9718"/>
      <c r="Y175" s="250"/>
      <c r="Z175" s="9718"/>
      <c r="AA175" s="10097"/>
      <c r="AB175" s="9718"/>
      <c r="AC175" s="9662"/>
      <c r="AD175" s="33">
        <v>42768</v>
      </c>
      <c r="AE175" s="9662"/>
      <c r="AF175" s="31"/>
      <c r="AG175" s="26"/>
    </row>
    <row r="176" spans="1:33" ht="30" customHeight="1">
      <c r="A176" s="1273" t="s">
        <v>7869</v>
      </c>
      <c r="B176" s="10605" t="s">
        <v>8126</v>
      </c>
      <c r="C176" s="9765">
        <v>45351</v>
      </c>
      <c r="D176" s="9765">
        <v>45407</v>
      </c>
      <c r="E176" s="10481"/>
      <c r="F176" s="8877"/>
      <c r="G176" s="9840">
        <v>8644</v>
      </c>
      <c r="H176" s="9840">
        <v>517</v>
      </c>
      <c r="I176" s="9840"/>
      <c r="J176" s="10495" t="s">
        <v>8125</v>
      </c>
      <c r="K176" s="10495" t="s">
        <v>8124</v>
      </c>
      <c r="L176" s="1273" t="s">
        <v>76</v>
      </c>
      <c r="M176" s="8868" t="s">
        <v>8123</v>
      </c>
      <c r="N176" s="1176" t="s">
        <v>3952</v>
      </c>
      <c r="O176" s="1274">
        <v>4</v>
      </c>
      <c r="P176" s="1274">
        <v>4</v>
      </c>
      <c r="Q176" s="10495" t="s">
        <v>7961</v>
      </c>
      <c r="R176" s="9788"/>
      <c r="S176" s="1173"/>
      <c r="T176" s="1173"/>
      <c r="U176" s="1173"/>
      <c r="V176" s="10742" t="s">
        <v>2073</v>
      </c>
      <c r="W176" s="1173"/>
      <c r="X176" s="10742" t="s">
        <v>37</v>
      </c>
      <c r="Y176" s="1173"/>
      <c r="Z176" s="10674" t="s">
        <v>45</v>
      </c>
      <c r="AA176" s="9788"/>
      <c r="AB176" s="9840" t="s">
        <v>5583</v>
      </c>
      <c r="AC176" s="8912">
        <v>14580</v>
      </c>
      <c r="AD176" s="722">
        <v>7480</v>
      </c>
      <c r="AE176" s="8912">
        <f>SUM(AD176*P176+AD177*P177+AC176)</f>
        <v>90893.6</v>
      </c>
      <c r="AF176" s="31"/>
      <c r="AG176" s="26"/>
    </row>
    <row r="177" spans="1:33" ht="30" customHeight="1">
      <c r="A177" s="1271" t="s">
        <v>7869</v>
      </c>
      <c r="B177" s="10607"/>
      <c r="C177" s="9766"/>
      <c r="D177" s="9766"/>
      <c r="E177" s="10482"/>
      <c r="F177" s="8878"/>
      <c r="G177" s="9834"/>
      <c r="H177" s="9834"/>
      <c r="I177" s="9834"/>
      <c r="J177" s="10496"/>
      <c r="K177" s="10496"/>
      <c r="L177" s="1271" t="s">
        <v>381</v>
      </c>
      <c r="M177" s="8869"/>
      <c r="N177" s="1176" t="s">
        <v>3954</v>
      </c>
      <c r="O177" s="1272">
        <v>1</v>
      </c>
      <c r="P177" s="1272">
        <v>1</v>
      </c>
      <c r="Q177" s="10496"/>
      <c r="R177" s="9789"/>
      <c r="S177" s="1173"/>
      <c r="T177" s="1173"/>
      <c r="U177" s="1173"/>
      <c r="V177" s="10743"/>
      <c r="W177" s="1173"/>
      <c r="X177" s="10743"/>
      <c r="Y177" s="1173"/>
      <c r="Z177" s="10675"/>
      <c r="AA177" s="9789"/>
      <c r="AB177" s="9834"/>
      <c r="AC177" s="8913"/>
      <c r="AD177" s="722">
        <v>46393.599999999999</v>
      </c>
      <c r="AE177" s="8913"/>
      <c r="AF177" s="31"/>
      <c r="AG177" s="26"/>
    </row>
    <row r="178" spans="1:33" ht="30" customHeight="1">
      <c r="A178" s="1273" t="s">
        <v>7869</v>
      </c>
      <c r="B178" s="10605" t="s">
        <v>8122</v>
      </c>
      <c r="C178" s="9765">
        <v>45351</v>
      </c>
      <c r="D178" s="9765">
        <v>45407</v>
      </c>
      <c r="E178" s="10481"/>
      <c r="F178" s="8877"/>
      <c r="G178" s="9840">
        <v>8644</v>
      </c>
      <c r="H178" s="9840">
        <v>571</v>
      </c>
      <c r="I178" s="9840"/>
      <c r="J178" s="10495" t="s">
        <v>8121</v>
      </c>
      <c r="K178" s="10495" t="s">
        <v>8120</v>
      </c>
      <c r="L178" s="1273" t="s">
        <v>76</v>
      </c>
      <c r="M178" s="8868" t="s">
        <v>8119</v>
      </c>
      <c r="N178" s="1176" t="s">
        <v>3952</v>
      </c>
      <c r="O178" s="1274">
        <v>4</v>
      </c>
      <c r="P178" s="1274">
        <v>4</v>
      </c>
      <c r="Q178" s="10495" t="s">
        <v>8118</v>
      </c>
      <c r="R178" s="9788"/>
      <c r="S178" s="1173"/>
      <c r="T178" s="1173"/>
      <c r="U178" s="1173"/>
      <c r="V178" s="10459" t="s">
        <v>2073</v>
      </c>
      <c r="W178" s="1173"/>
      <c r="X178" s="10459" t="s">
        <v>37</v>
      </c>
      <c r="Y178" s="1173"/>
      <c r="Z178" s="10507" t="s">
        <v>45</v>
      </c>
      <c r="AA178" s="9788"/>
      <c r="AB178" s="9840" t="s">
        <v>5586</v>
      </c>
      <c r="AC178" s="8912">
        <v>7290</v>
      </c>
      <c r="AD178" s="722">
        <v>7480</v>
      </c>
      <c r="AE178" s="8912">
        <f>SUM(AD178*P178+AD179*P179+AD180*P180+AC178)</f>
        <v>126371.6</v>
      </c>
      <c r="AF178" s="31"/>
      <c r="AG178" s="26"/>
    </row>
    <row r="179" spans="1:33" ht="30" customHeight="1">
      <c r="A179" s="1271" t="s">
        <v>7869</v>
      </c>
      <c r="B179" s="10606"/>
      <c r="C179" s="10089"/>
      <c r="D179" s="10089"/>
      <c r="E179" s="10587"/>
      <c r="F179" s="8880"/>
      <c r="G179" s="10053"/>
      <c r="H179" s="10053"/>
      <c r="I179" s="10053"/>
      <c r="J179" s="10591"/>
      <c r="K179" s="10591"/>
      <c r="L179" s="1271" t="s">
        <v>2184</v>
      </c>
      <c r="M179" s="8870"/>
      <c r="N179" s="319" t="s">
        <v>3954</v>
      </c>
      <c r="O179" s="1272">
        <v>1</v>
      </c>
      <c r="P179" s="1272">
        <v>1</v>
      </c>
      <c r="Q179" s="10591"/>
      <c r="R179" s="10065"/>
      <c r="S179" s="1173"/>
      <c r="T179" s="1173"/>
      <c r="U179" s="1173"/>
      <c r="V179" s="10592"/>
      <c r="W179" s="1173"/>
      <c r="X179" s="10592"/>
      <c r="Y179" s="1173"/>
      <c r="Z179" s="10508"/>
      <c r="AA179" s="10065"/>
      <c r="AB179" s="10053"/>
      <c r="AC179" s="8920"/>
      <c r="AD179" s="722">
        <v>46393.599999999999</v>
      </c>
      <c r="AE179" s="8920"/>
      <c r="AF179" s="31"/>
      <c r="AG179" s="26"/>
    </row>
    <row r="180" spans="1:33" ht="30" customHeight="1">
      <c r="A180" s="1271" t="s">
        <v>7869</v>
      </c>
      <c r="B180" s="10607"/>
      <c r="C180" s="9766"/>
      <c r="D180" s="9766"/>
      <c r="E180" s="10482"/>
      <c r="F180" s="8878"/>
      <c r="G180" s="9834"/>
      <c r="H180" s="9834"/>
      <c r="I180" s="9834"/>
      <c r="J180" s="10496"/>
      <c r="K180" s="10496"/>
      <c r="L180" s="482" t="s">
        <v>1095</v>
      </c>
      <c r="M180" s="8869"/>
      <c r="N180" s="1181" t="s">
        <v>3951</v>
      </c>
      <c r="O180" s="1274">
        <v>1</v>
      </c>
      <c r="P180" s="1274">
        <v>1</v>
      </c>
      <c r="Q180" s="10496"/>
      <c r="R180" s="9789"/>
      <c r="S180" s="1173"/>
      <c r="T180" s="1173"/>
      <c r="U180" s="1173"/>
      <c r="V180" s="10460"/>
      <c r="W180" s="1173"/>
      <c r="X180" s="10460"/>
      <c r="Y180" s="1173"/>
      <c r="Z180" s="10509"/>
      <c r="AA180" s="9789"/>
      <c r="AB180" s="9834"/>
      <c r="AC180" s="8913"/>
      <c r="AD180" s="722">
        <v>42768</v>
      </c>
      <c r="AE180" s="8913"/>
      <c r="AF180" s="31"/>
      <c r="AG180" s="26"/>
    </row>
    <row r="181" spans="1:33" ht="30" customHeight="1">
      <c r="A181" s="1273" t="s">
        <v>7869</v>
      </c>
      <c r="B181" s="10605" t="s">
        <v>8117</v>
      </c>
      <c r="C181" s="9765">
        <v>45351</v>
      </c>
      <c r="D181" s="9765">
        <v>45407</v>
      </c>
      <c r="E181" s="10481"/>
      <c r="F181" s="8877"/>
      <c r="G181" s="9840">
        <v>8644</v>
      </c>
      <c r="H181" s="9840">
        <v>676</v>
      </c>
      <c r="I181" s="9840"/>
      <c r="J181" s="10495" t="s">
        <v>8116</v>
      </c>
      <c r="K181" s="10495" t="s">
        <v>8115</v>
      </c>
      <c r="L181" s="1273" t="s">
        <v>76</v>
      </c>
      <c r="M181" s="8868" t="s">
        <v>8114</v>
      </c>
      <c r="N181" s="1176" t="s">
        <v>3952</v>
      </c>
      <c r="O181" s="1274">
        <v>4</v>
      </c>
      <c r="P181" s="1274">
        <v>4</v>
      </c>
      <c r="Q181" s="10495" t="s">
        <v>8113</v>
      </c>
      <c r="R181" s="9788"/>
      <c r="S181" s="1173"/>
      <c r="T181" s="1173"/>
      <c r="U181" s="1173"/>
      <c r="V181" s="10593" t="s">
        <v>2073</v>
      </c>
      <c r="W181" s="1173"/>
      <c r="X181" s="10593" t="s">
        <v>37</v>
      </c>
      <c r="Y181" s="1173"/>
      <c r="Z181" s="10635" t="s">
        <v>45</v>
      </c>
      <c r="AA181" s="9788"/>
      <c r="AB181" s="9840" t="s">
        <v>5586</v>
      </c>
      <c r="AC181" s="8912">
        <v>4860</v>
      </c>
      <c r="AD181" s="722">
        <v>7480</v>
      </c>
      <c r="AE181" s="8912">
        <f>SUM(AD181*P181+AD182*P182+AC181)</f>
        <v>81173.600000000006</v>
      </c>
      <c r="AF181" s="31"/>
      <c r="AG181" s="26"/>
    </row>
    <row r="182" spans="1:33" ht="30" customHeight="1">
      <c r="A182" s="1271" t="s">
        <v>7869</v>
      </c>
      <c r="B182" s="10607"/>
      <c r="C182" s="9766"/>
      <c r="D182" s="9766"/>
      <c r="E182" s="10482"/>
      <c r="F182" s="8878"/>
      <c r="G182" s="9834"/>
      <c r="H182" s="9834"/>
      <c r="I182" s="9834"/>
      <c r="J182" s="10496"/>
      <c r="K182" s="10496"/>
      <c r="L182" s="1271" t="s">
        <v>2184</v>
      </c>
      <c r="M182" s="8869"/>
      <c r="N182" s="1887" t="s">
        <v>3954</v>
      </c>
      <c r="O182" s="1272">
        <v>1</v>
      </c>
      <c r="P182" s="1272">
        <v>1</v>
      </c>
      <c r="Q182" s="10496"/>
      <c r="R182" s="9789"/>
      <c r="S182" s="1173"/>
      <c r="T182" s="1173"/>
      <c r="U182" s="1173"/>
      <c r="V182" s="10594"/>
      <c r="W182" s="1173"/>
      <c r="X182" s="10594"/>
      <c r="Y182" s="1173"/>
      <c r="Z182" s="10637"/>
      <c r="AA182" s="9789"/>
      <c r="AB182" s="9834"/>
      <c r="AC182" s="8913"/>
      <c r="AD182" s="722">
        <v>46393.599999999999</v>
      </c>
      <c r="AE182" s="8913"/>
      <c r="AF182" s="31"/>
      <c r="AG182" s="26"/>
    </row>
    <row r="183" spans="1:33" ht="30" customHeight="1">
      <c r="A183" s="1273" t="s">
        <v>7869</v>
      </c>
      <c r="B183" s="10605" t="s">
        <v>8112</v>
      </c>
      <c r="C183" s="9765">
        <v>45351</v>
      </c>
      <c r="D183" s="9765">
        <v>45407</v>
      </c>
      <c r="E183" s="10481"/>
      <c r="F183" s="8877"/>
      <c r="G183" s="9840">
        <v>8644</v>
      </c>
      <c r="H183" s="9840">
        <v>282</v>
      </c>
      <c r="I183" s="9840"/>
      <c r="J183" s="10495" t="s">
        <v>8111</v>
      </c>
      <c r="K183" s="10495" t="s">
        <v>8110</v>
      </c>
      <c r="L183" s="1273" t="s">
        <v>76</v>
      </c>
      <c r="M183" s="8868" t="s">
        <v>8109</v>
      </c>
      <c r="N183" s="1176" t="s">
        <v>3952</v>
      </c>
      <c r="O183" s="1274">
        <v>4</v>
      </c>
      <c r="P183" s="1274">
        <v>4</v>
      </c>
      <c r="Q183" s="10495" t="s">
        <v>8108</v>
      </c>
      <c r="R183" s="9788"/>
      <c r="S183" s="1173"/>
      <c r="T183" s="1173"/>
      <c r="U183" s="1173"/>
      <c r="V183" s="10744" t="s">
        <v>2073</v>
      </c>
      <c r="W183" s="1173"/>
      <c r="X183" s="10744" t="s">
        <v>37</v>
      </c>
      <c r="Y183" s="1173"/>
      <c r="Z183" s="10683" t="s">
        <v>45</v>
      </c>
      <c r="AA183" s="9788"/>
      <c r="AB183" s="9840" t="s">
        <v>5583</v>
      </c>
      <c r="AC183" s="8912">
        <v>4860</v>
      </c>
      <c r="AD183" s="722">
        <v>7480</v>
      </c>
      <c r="AE183" s="8912">
        <f>SUM(AD183*P183+AD184*P184+AD185*P185+AC183)</f>
        <v>123941.6</v>
      </c>
      <c r="AF183" s="31"/>
      <c r="AG183" s="26"/>
    </row>
    <row r="184" spans="1:33" ht="30" customHeight="1">
      <c r="A184" s="1271" t="s">
        <v>7869</v>
      </c>
      <c r="B184" s="10606"/>
      <c r="C184" s="10089"/>
      <c r="D184" s="10089"/>
      <c r="E184" s="10587"/>
      <c r="F184" s="8880"/>
      <c r="G184" s="10053"/>
      <c r="H184" s="10053"/>
      <c r="I184" s="10053"/>
      <c r="J184" s="10591"/>
      <c r="K184" s="10591"/>
      <c r="L184" s="1271" t="s">
        <v>2184</v>
      </c>
      <c r="M184" s="8870"/>
      <c r="N184" s="521" t="s">
        <v>3954</v>
      </c>
      <c r="O184" s="1272">
        <v>1</v>
      </c>
      <c r="P184" s="1272">
        <v>1</v>
      </c>
      <c r="Q184" s="10591"/>
      <c r="R184" s="10065"/>
      <c r="S184" s="1173"/>
      <c r="T184" s="1173"/>
      <c r="U184" s="1173"/>
      <c r="V184" s="10745"/>
      <c r="W184" s="1173"/>
      <c r="X184" s="10745"/>
      <c r="Y184" s="1173"/>
      <c r="Z184" s="10684"/>
      <c r="AA184" s="10065"/>
      <c r="AB184" s="10053"/>
      <c r="AC184" s="8920"/>
      <c r="AD184" s="722">
        <v>46393.599999999999</v>
      </c>
      <c r="AE184" s="8920"/>
      <c r="AF184" s="31"/>
      <c r="AG184" s="26"/>
    </row>
    <row r="185" spans="1:33" ht="30" customHeight="1">
      <c r="A185" s="1271" t="s">
        <v>7869</v>
      </c>
      <c r="B185" s="10607"/>
      <c r="C185" s="9766"/>
      <c r="D185" s="9766"/>
      <c r="E185" s="10482"/>
      <c r="F185" s="8878"/>
      <c r="G185" s="9834"/>
      <c r="H185" s="9834"/>
      <c r="I185" s="9834"/>
      <c r="J185" s="10496"/>
      <c r="K185" s="10496"/>
      <c r="L185" s="482" t="s">
        <v>1095</v>
      </c>
      <c r="M185" s="8869"/>
      <c r="N185" s="1247" t="s">
        <v>3951</v>
      </c>
      <c r="O185" s="1272">
        <v>1</v>
      </c>
      <c r="P185" s="1272">
        <v>1</v>
      </c>
      <c r="Q185" s="10496"/>
      <c r="R185" s="9789"/>
      <c r="S185" s="1173"/>
      <c r="T185" s="1173"/>
      <c r="U185" s="1173"/>
      <c r="V185" s="10746"/>
      <c r="W185" s="1173"/>
      <c r="X185" s="10746"/>
      <c r="Y185" s="1173"/>
      <c r="Z185" s="10685"/>
      <c r="AA185" s="9789"/>
      <c r="AB185" s="9834"/>
      <c r="AC185" s="8913"/>
      <c r="AD185" s="722">
        <v>42768</v>
      </c>
      <c r="AE185" s="8913"/>
      <c r="AF185" s="247"/>
      <c r="AG185" s="27"/>
    </row>
    <row r="186" spans="1:33" ht="30" customHeight="1">
      <c r="A186" s="1271" t="s">
        <v>7869</v>
      </c>
      <c r="B186" s="10605" t="s">
        <v>8107</v>
      </c>
      <c r="C186" s="9765">
        <v>45351</v>
      </c>
      <c r="D186" s="9765">
        <v>45407</v>
      </c>
      <c r="E186" s="10481"/>
      <c r="F186" s="8877"/>
      <c r="G186" s="9840">
        <v>8644</v>
      </c>
      <c r="H186" s="10600">
        <v>440</v>
      </c>
      <c r="I186" s="9788"/>
      <c r="J186" s="10495" t="s">
        <v>8106</v>
      </c>
      <c r="K186" s="10574" t="s">
        <v>8105</v>
      </c>
      <c r="L186" s="1176" t="s">
        <v>76</v>
      </c>
      <c r="M186" s="9397" t="s">
        <v>8104</v>
      </c>
      <c r="N186" s="1176" t="s">
        <v>3952</v>
      </c>
      <c r="O186" s="1275">
        <v>4</v>
      </c>
      <c r="P186" s="1275">
        <v>4</v>
      </c>
      <c r="Q186" s="10574" t="s">
        <v>8103</v>
      </c>
      <c r="R186" s="9788"/>
      <c r="S186" s="1173"/>
      <c r="T186" s="1173"/>
      <c r="U186" s="1173"/>
      <c r="V186" s="10639" t="s">
        <v>2073</v>
      </c>
      <c r="W186" s="1173"/>
      <c r="X186" s="10639" t="s">
        <v>37</v>
      </c>
      <c r="Y186" s="1173"/>
      <c r="Z186" s="10663" t="s">
        <v>45</v>
      </c>
      <c r="AA186" s="9788"/>
      <c r="AB186" s="9840" t="s">
        <v>5584</v>
      </c>
      <c r="AC186" s="8912">
        <v>7290</v>
      </c>
      <c r="AD186" s="722">
        <v>7480</v>
      </c>
      <c r="AE186" s="8912">
        <f>SUM(AD186*P186+AD187*P187+AD188*P188+AC186)</f>
        <v>126371.6</v>
      </c>
      <c r="AF186" s="9224"/>
      <c r="AG186" s="9226"/>
    </row>
    <row r="187" spans="1:33" ht="30" customHeight="1">
      <c r="A187" s="1271" t="s">
        <v>7869</v>
      </c>
      <c r="B187" s="10606"/>
      <c r="C187" s="10089"/>
      <c r="D187" s="10089"/>
      <c r="E187" s="10587"/>
      <c r="F187" s="8880"/>
      <c r="G187" s="10053"/>
      <c r="H187" s="10601"/>
      <c r="I187" s="10065"/>
      <c r="J187" s="10591"/>
      <c r="K187" s="10633"/>
      <c r="L187" s="1271" t="s">
        <v>381</v>
      </c>
      <c r="M187" s="10634"/>
      <c r="N187" s="1176" t="s">
        <v>3954</v>
      </c>
      <c r="O187" s="1275">
        <v>1</v>
      </c>
      <c r="P187" s="1275">
        <v>1</v>
      </c>
      <c r="Q187" s="10633"/>
      <c r="R187" s="10065"/>
      <c r="S187" s="1173"/>
      <c r="T187" s="1173"/>
      <c r="U187" s="1173"/>
      <c r="V187" s="10640"/>
      <c r="W187" s="1173"/>
      <c r="X187" s="10640"/>
      <c r="Y187" s="1173"/>
      <c r="Z187" s="10664"/>
      <c r="AA187" s="10065"/>
      <c r="AB187" s="10053"/>
      <c r="AC187" s="8920"/>
      <c r="AD187" s="722">
        <v>46393.599999999999</v>
      </c>
      <c r="AE187" s="8920"/>
      <c r="AF187" s="9212"/>
      <c r="AG187" s="9064"/>
    </row>
    <row r="188" spans="1:33" ht="30" customHeight="1">
      <c r="A188" s="1271" t="s">
        <v>7869</v>
      </c>
      <c r="B188" s="10607"/>
      <c r="C188" s="9766"/>
      <c r="D188" s="9766"/>
      <c r="E188" s="10482"/>
      <c r="F188" s="8878"/>
      <c r="G188" s="9834"/>
      <c r="H188" s="10602"/>
      <c r="I188" s="9789"/>
      <c r="J188" s="10496"/>
      <c r="K188" s="10575"/>
      <c r="L188" s="482" t="s">
        <v>1095</v>
      </c>
      <c r="M188" s="10483"/>
      <c r="N188" s="1176" t="s">
        <v>3951</v>
      </c>
      <c r="O188" s="1275">
        <v>1</v>
      </c>
      <c r="P188" s="1275">
        <v>1</v>
      </c>
      <c r="Q188" s="10575"/>
      <c r="R188" s="9789"/>
      <c r="S188" s="1173"/>
      <c r="T188" s="1173"/>
      <c r="U188" s="1173"/>
      <c r="V188" s="10641"/>
      <c r="W188" s="1173"/>
      <c r="X188" s="10641"/>
      <c r="Y188" s="1173"/>
      <c r="Z188" s="10665"/>
      <c r="AA188" s="9789"/>
      <c r="AB188" s="9834"/>
      <c r="AC188" s="8913"/>
      <c r="AD188" s="722">
        <v>42768</v>
      </c>
      <c r="AE188" s="8913"/>
      <c r="AF188" s="9071"/>
      <c r="AG188" s="9063"/>
    </row>
    <row r="189" spans="1:33" ht="30" customHeight="1">
      <c r="A189" s="1273" t="s">
        <v>7869</v>
      </c>
      <c r="B189" s="10605" t="s">
        <v>8102</v>
      </c>
      <c r="C189" s="9765">
        <v>45351</v>
      </c>
      <c r="D189" s="9765">
        <v>45407</v>
      </c>
      <c r="E189" s="10481"/>
      <c r="F189" s="8877"/>
      <c r="G189" s="9840">
        <v>8644</v>
      </c>
      <c r="H189" s="9840">
        <v>675</v>
      </c>
      <c r="I189" s="9840"/>
      <c r="J189" s="10495" t="s">
        <v>8101</v>
      </c>
      <c r="K189" s="10495" t="s">
        <v>8100</v>
      </c>
      <c r="L189" s="1273" t="s">
        <v>76</v>
      </c>
      <c r="M189" s="8868" t="s">
        <v>8099</v>
      </c>
      <c r="N189" s="1176" t="s">
        <v>3952</v>
      </c>
      <c r="O189" s="1274">
        <v>4</v>
      </c>
      <c r="P189" s="1274">
        <v>4</v>
      </c>
      <c r="Q189" s="10495" t="s">
        <v>8049</v>
      </c>
      <c r="R189" s="9788"/>
      <c r="S189" s="1173"/>
      <c r="T189" s="1173"/>
      <c r="U189" s="1173"/>
      <c r="V189" s="10750" t="s">
        <v>2073</v>
      </c>
      <c r="W189" s="1173"/>
      <c r="X189" s="10624" t="s">
        <v>37</v>
      </c>
      <c r="Y189" s="1173"/>
      <c r="Z189" s="10635" t="s">
        <v>45</v>
      </c>
      <c r="AA189" s="9788"/>
      <c r="AB189" s="9840" t="s">
        <v>5586</v>
      </c>
      <c r="AC189" s="8912">
        <v>4860</v>
      </c>
      <c r="AD189" s="722">
        <v>7480</v>
      </c>
      <c r="AE189" s="8912">
        <f>SUM(AD189*P189+AD190*P190+AC189)</f>
        <v>81173.600000000006</v>
      </c>
      <c r="AF189" s="9224"/>
      <c r="AG189" s="9226"/>
    </row>
    <row r="190" spans="1:33" ht="30" customHeight="1">
      <c r="A190" s="1271" t="s">
        <v>7869</v>
      </c>
      <c r="B190" s="10607"/>
      <c r="C190" s="9766"/>
      <c r="D190" s="9766"/>
      <c r="E190" s="10482"/>
      <c r="F190" s="8878"/>
      <c r="G190" s="9834"/>
      <c r="H190" s="9834"/>
      <c r="I190" s="9834"/>
      <c r="J190" s="10496"/>
      <c r="K190" s="10496"/>
      <c r="L190" s="1271" t="s">
        <v>2184</v>
      </c>
      <c r="M190" s="8869"/>
      <c r="N190" s="1888" t="s">
        <v>3954</v>
      </c>
      <c r="O190" s="1272">
        <v>1</v>
      </c>
      <c r="P190" s="1272">
        <v>1</v>
      </c>
      <c r="Q190" s="10496"/>
      <c r="R190" s="9789"/>
      <c r="S190" s="1173"/>
      <c r="T190" s="1173"/>
      <c r="U190" s="1173"/>
      <c r="V190" s="10751"/>
      <c r="W190" s="1173"/>
      <c r="X190" s="10626"/>
      <c r="Y190" s="1173"/>
      <c r="Z190" s="10637"/>
      <c r="AA190" s="9789"/>
      <c r="AB190" s="9834"/>
      <c r="AC190" s="8913"/>
      <c r="AD190" s="722">
        <v>46393.599999999999</v>
      </c>
      <c r="AE190" s="8913"/>
      <c r="AF190" s="9071"/>
      <c r="AG190" s="9063"/>
    </row>
    <row r="191" spans="1:33" ht="30" customHeight="1">
      <c r="A191" s="1273" t="s">
        <v>7869</v>
      </c>
      <c r="B191" s="10605" t="s">
        <v>8098</v>
      </c>
      <c r="C191" s="9765">
        <v>45351</v>
      </c>
      <c r="D191" s="9765">
        <v>45407</v>
      </c>
      <c r="E191" s="10481"/>
      <c r="F191" s="8877"/>
      <c r="G191" s="9840">
        <v>8644</v>
      </c>
      <c r="H191" s="9840">
        <v>542</v>
      </c>
      <c r="I191" s="9840"/>
      <c r="J191" s="10495" t="s">
        <v>8097</v>
      </c>
      <c r="K191" s="10495" t="s">
        <v>8096</v>
      </c>
      <c r="L191" s="1273" t="s">
        <v>76</v>
      </c>
      <c r="M191" s="8868" t="s">
        <v>8095</v>
      </c>
      <c r="N191" s="1176" t="s">
        <v>3952</v>
      </c>
      <c r="O191" s="1274">
        <v>4</v>
      </c>
      <c r="P191" s="1274">
        <v>4</v>
      </c>
      <c r="Q191" s="10495" t="s">
        <v>8094</v>
      </c>
      <c r="R191" s="9788"/>
      <c r="S191" s="1173"/>
      <c r="T191" s="1173"/>
      <c r="U191" s="1173"/>
      <c r="V191" s="10732" t="s">
        <v>2073</v>
      </c>
      <c r="W191" s="1173"/>
      <c r="X191" s="10752" t="s">
        <v>37</v>
      </c>
      <c r="Y191" s="1173"/>
      <c r="Z191" s="10680" t="s">
        <v>45</v>
      </c>
      <c r="AA191" s="9788"/>
      <c r="AB191" s="9840" t="s">
        <v>5583</v>
      </c>
      <c r="AC191" s="8912">
        <v>14580</v>
      </c>
      <c r="AD191" s="722">
        <v>7480</v>
      </c>
      <c r="AE191" s="8912">
        <f>SUM(AD191*P191+AD192*P192+AD193*P193+AC191)</f>
        <v>133661.6</v>
      </c>
      <c r="AF191" s="9224"/>
      <c r="AG191" s="9226"/>
    </row>
    <row r="192" spans="1:33" ht="30" customHeight="1">
      <c r="A192" s="1271" t="s">
        <v>7869</v>
      </c>
      <c r="B192" s="10606"/>
      <c r="C192" s="10089"/>
      <c r="D192" s="10089"/>
      <c r="E192" s="10587"/>
      <c r="F192" s="8880"/>
      <c r="G192" s="10053"/>
      <c r="H192" s="10053"/>
      <c r="I192" s="10053"/>
      <c r="J192" s="10591"/>
      <c r="K192" s="10591"/>
      <c r="L192" s="1271" t="s">
        <v>2184</v>
      </c>
      <c r="M192" s="8870"/>
      <c r="N192" s="317" t="s">
        <v>3954</v>
      </c>
      <c r="O192" s="1272">
        <v>1</v>
      </c>
      <c r="P192" s="1272">
        <v>1</v>
      </c>
      <c r="Q192" s="10591"/>
      <c r="R192" s="10065"/>
      <c r="S192" s="1173"/>
      <c r="T192" s="1173"/>
      <c r="U192" s="1173"/>
      <c r="V192" s="10733"/>
      <c r="W192" s="1173"/>
      <c r="X192" s="10753"/>
      <c r="Y192" s="1173"/>
      <c r="Z192" s="10681"/>
      <c r="AA192" s="10065"/>
      <c r="AB192" s="10053"/>
      <c r="AC192" s="8920"/>
      <c r="AD192" s="722">
        <v>46393.599999999999</v>
      </c>
      <c r="AE192" s="8920"/>
      <c r="AF192" s="9071"/>
      <c r="AG192" s="9063"/>
    </row>
    <row r="193" spans="1:33" ht="30" customHeight="1">
      <c r="A193" s="1271" t="s">
        <v>7869</v>
      </c>
      <c r="B193" s="10607"/>
      <c r="C193" s="9766"/>
      <c r="D193" s="9766"/>
      <c r="E193" s="10482"/>
      <c r="F193" s="8878"/>
      <c r="G193" s="9834"/>
      <c r="H193" s="9834"/>
      <c r="I193" s="9834"/>
      <c r="J193" s="10496"/>
      <c r="K193" s="10496"/>
      <c r="L193" s="482" t="s">
        <v>1095</v>
      </c>
      <c r="M193" s="8869"/>
      <c r="N193" s="1401" t="s">
        <v>3951</v>
      </c>
      <c r="O193" s="1272">
        <v>1</v>
      </c>
      <c r="P193" s="1272">
        <v>1</v>
      </c>
      <c r="Q193" s="10496"/>
      <c r="R193" s="9789"/>
      <c r="S193" s="1173"/>
      <c r="T193" s="1173"/>
      <c r="U193" s="1173"/>
      <c r="V193" s="10734"/>
      <c r="W193" s="1173"/>
      <c r="X193" s="10754"/>
      <c r="Y193" s="1173"/>
      <c r="Z193" s="10682"/>
      <c r="AA193" s="9789"/>
      <c r="AB193" s="9834"/>
      <c r="AC193" s="8913"/>
      <c r="AD193" s="722">
        <v>42768</v>
      </c>
      <c r="AE193" s="8913"/>
      <c r="AF193" s="248"/>
      <c r="AG193" s="336"/>
    </row>
    <row r="194" spans="1:33" ht="30" customHeight="1">
      <c r="A194" s="1271" t="s">
        <v>7869</v>
      </c>
      <c r="B194" s="10605" t="s">
        <v>8093</v>
      </c>
      <c r="C194" s="9765">
        <v>45351</v>
      </c>
      <c r="D194" s="9765">
        <v>45407</v>
      </c>
      <c r="E194" s="10481"/>
      <c r="F194" s="8877"/>
      <c r="G194" s="9840">
        <v>8644</v>
      </c>
      <c r="H194" s="10600" t="s">
        <v>8092</v>
      </c>
      <c r="I194" s="9788"/>
      <c r="J194" s="10495" t="s">
        <v>8091</v>
      </c>
      <c r="K194" s="10574" t="s">
        <v>8090</v>
      </c>
      <c r="L194" s="1176" t="s">
        <v>76</v>
      </c>
      <c r="M194" s="9397" t="s">
        <v>8089</v>
      </c>
      <c r="N194" s="1176" t="s">
        <v>3952</v>
      </c>
      <c r="O194" s="1275">
        <v>4</v>
      </c>
      <c r="P194" s="1275">
        <v>4</v>
      </c>
      <c r="Q194" s="10574" t="s">
        <v>8088</v>
      </c>
      <c r="R194" s="9788"/>
      <c r="S194" s="1173"/>
      <c r="T194" s="1173"/>
      <c r="U194" s="1173"/>
      <c r="V194" s="10646" t="s">
        <v>2073</v>
      </c>
      <c r="W194" s="1173"/>
      <c r="X194" s="10646" t="s">
        <v>37</v>
      </c>
      <c r="Y194" s="1173"/>
      <c r="Z194" s="10624" t="s">
        <v>45</v>
      </c>
      <c r="AA194" s="9788"/>
      <c r="AB194" s="9840" t="s">
        <v>5584</v>
      </c>
      <c r="AC194" s="8912">
        <v>14580</v>
      </c>
      <c r="AD194" s="722">
        <v>7480</v>
      </c>
      <c r="AE194" s="8912">
        <f>SUM(AD194*P194+AD195*P195+AD196*P196+AC194)</f>
        <v>179668</v>
      </c>
      <c r="AF194" s="9224"/>
      <c r="AG194" s="9226"/>
    </row>
    <row r="195" spans="1:33" ht="30" customHeight="1">
      <c r="A195" s="1271" t="s">
        <v>7869</v>
      </c>
      <c r="B195" s="10606"/>
      <c r="C195" s="10089"/>
      <c r="D195" s="10089"/>
      <c r="E195" s="10587"/>
      <c r="F195" s="8880"/>
      <c r="G195" s="10053"/>
      <c r="H195" s="10601"/>
      <c r="I195" s="10065"/>
      <c r="J195" s="10591"/>
      <c r="K195" s="10633"/>
      <c r="L195" s="1271" t="s">
        <v>2010</v>
      </c>
      <c r="M195" s="10634"/>
      <c r="N195" s="1176" t="s">
        <v>3955</v>
      </c>
      <c r="O195" s="1275">
        <v>1</v>
      </c>
      <c r="P195" s="1275">
        <v>1</v>
      </c>
      <c r="Q195" s="10633"/>
      <c r="R195" s="10065"/>
      <c r="S195" s="1173"/>
      <c r="T195" s="1173"/>
      <c r="U195" s="1173"/>
      <c r="V195" s="10760"/>
      <c r="W195" s="1173"/>
      <c r="X195" s="10760"/>
      <c r="Y195" s="1173"/>
      <c r="Z195" s="10625"/>
      <c r="AA195" s="10065"/>
      <c r="AB195" s="10053"/>
      <c r="AC195" s="8920"/>
      <c r="AD195" s="722">
        <v>92400</v>
      </c>
      <c r="AE195" s="8920"/>
      <c r="AF195" s="9212"/>
      <c r="AG195" s="9064"/>
    </row>
    <row r="196" spans="1:33" ht="30" customHeight="1">
      <c r="A196" s="1271" t="s">
        <v>7869</v>
      </c>
      <c r="B196" s="10607"/>
      <c r="C196" s="9766"/>
      <c r="D196" s="9766"/>
      <c r="E196" s="10482"/>
      <c r="F196" s="8878"/>
      <c r="G196" s="9834"/>
      <c r="H196" s="10602"/>
      <c r="I196" s="9789"/>
      <c r="J196" s="10496"/>
      <c r="K196" s="10575"/>
      <c r="L196" s="482" t="s">
        <v>1095</v>
      </c>
      <c r="M196" s="10483"/>
      <c r="N196" s="1176" t="s">
        <v>3951</v>
      </c>
      <c r="O196" s="1275">
        <v>1</v>
      </c>
      <c r="P196" s="1275">
        <v>1</v>
      </c>
      <c r="Q196" s="10575"/>
      <c r="R196" s="9789"/>
      <c r="S196" s="1173"/>
      <c r="T196" s="1173"/>
      <c r="U196" s="1173"/>
      <c r="V196" s="10647"/>
      <c r="W196" s="1173"/>
      <c r="X196" s="10647"/>
      <c r="Y196" s="1173"/>
      <c r="Z196" s="10626"/>
      <c r="AA196" s="9789"/>
      <c r="AB196" s="9834"/>
      <c r="AC196" s="8913"/>
      <c r="AD196" s="722">
        <v>42768</v>
      </c>
      <c r="AE196" s="8913"/>
      <c r="AF196" s="9071"/>
      <c r="AG196" s="9063"/>
    </row>
    <row r="197" spans="1:33" ht="30" customHeight="1">
      <c r="A197" s="1273" t="s">
        <v>7869</v>
      </c>
      <c r="B197" s="10605" t="s">
        <v>8087</v>
      </c>
      <c r="C197" s="9765">
        <v>45351</v>
      </c>
      <c r="D197" s="9765">
        <v>45407</v>
      </c>
      <c r="E197" s="10481"/>
      <c r="F197" s="8877"/>
      <c r="G197" s="9840">
        <v>8644</v>
      </c>
      <c r="H197" s="9840">
        <v>541</v>
      </c>
      <c r="I197" s="9840"/>
      <c r="J197" s="10495" t="s">
        <v>8086</v>
      </c>
      <c r="K197" s="10495" t="s">
        <v>8085</v>
      </c>
      <c r="L197" s="1273" t="s">
        <v>62</v>
      </c>
      <c r="M197" s="8868" t="s">
        <v>8084</v>
      </c>
      <c r="N197" s="1176" t="s">
        <v>3952</v>
      </c>
      <c r="O197" s="1274">
        <v>5</v>
      </c>
      <c r="P197" s="1274">
        <v>5</v>
      </c>
      <c r="Q197" s="10495" t="s">
        <v>8083</v>
      </c>
      <c r="R197" s="9788"/>
      <c r="S197" s="1173"/>
      <c r="T197" s="1173"/>
      <c r="U197" s="1173"/>
      <c r="V197" s="10689" t="s">
        <v>2073</v>
      </c>
      <c r="W197" s="1173"/>
      <c r="X197" s="10689" t="s">
        <v>37</v>
      </c>
      <c r="Y197" s="1173"/>
      <c r="Z197" s="10663" t="s">
        <v>45</v>
      </c>
      <c r="AA197" s="9788"/>
      <c r="AB197" s="9840" t="s">
        <v>5583</v>
      </c>
      <c r="AC197" s="8912">
        <v>14580</v>
      </c>
      <c r="AD197" s="722">
        <v>7480</v>
      </c>
      <c r="AE197" s="8912">
        <f>SUM(AD197*P197+AD198*P198+AC197)</f>
        <v>98373.6</v>
      </c>
      <c r="AF197" s="31"/>
      <c r="AG197" s="26"/>
    </row>
    <row r="198" spans="1:33" ht="30" customHeight="1">
      <c r="A198" s="1271" t="s">
        <v>7869</v>
      </c>
      <c r="B198" s="10607"/>
      <c r="C198" s="9766"/>
      <c r="D198" s="9766"/>
      <c r="E198" s="10482"/>
      <c r="F198" s="8878"/>
      <c r="G198" s="9834"/>
      <c r="H198" s="9834"/>
      <c r="I198" s="9834"/>
      <c r="J198" s="10496"/>
      <c r="K198" s="10496"/>
      <c r="L198" s="1271" t="s">
        <v>2184</v>
      </c>
      <c r="M198" s="8869"/>
      <c r="N198" s="383" t="s">
        <v>3954</v>
      </c>
      <c r="O198" s="1272">
        <v>1</v>
      </c>
      <c r="P198" s="1272">
        <v>1</v>
      </c>
      <c r="Q198" s="10496"/>
      <c r="R198" s="9789"/>
      <c r="S198" s="1173"/>
      <c r="T198" s="1173"/>
      <c r="U198" s="1173"/>
      <c r="V198" s="10691"/>
      <c r="W198" s="1173"/>
      <c r="X198" s="10691"/>
      <c r="Y198" s="1173"/>
      <c r="Z198" s="10665"/>
      <c r="AA198" s="9789"/>
      <c r="AB198" s="9834"/>
      <c r="AC198" s="8913"/>
      <c r="AD198" s="722">
        <v>46393.599999999999</v>
      </c>
      <c r="AE198" s="8913"/>
      <c r="AF198" s="31"/>
      <c r="AG198" s="26"/>
    </row>
    <row r="199" spans="1:33" ht="30" customHeight="1">
      <c r="A199" s="1271" t="s">
        <v>7869</v>
      </c>
      <c r="B199" s="10605" t="s">
        <v>8082</v>
      </c>
      <c r="C199" s="9765">
        <v>45351</v>
      </c>
      <c r="D199" s="9765">
        <v>45407</v>
      </c>
      <c r="E199" s="10481"/>
      <c r="F199" s="8877"/>
      <c r="G199" s="9840">
        <v>8644</v>
      </c>
      <c r="H199" s="10600">
        <v>770</v>
      </c>
      <c r="I199" s="9788"/>
      <c r="J199" s="10495" t="s">
        <v>8081</v>
      </c>
      <c r="K199" s="10574" t="s">
        <v>8080</v>
      </c>
      <c r="L199" s="1176" t="s">
        <v>76</v>
      </c>
      <c r="M199" s="9397" t="s">
        <v>8079</v>
      </c>
      <c r="N199" s="1176" t="s">
        <v>3952</v>
      </c>
      <c r="O199" s="1275">
        <v>4</v>
      </c>
      <c r="P199" s="1275">
        <v>4</v>
      </c>
      <c r="Q199" s="10574" t="s">
        <v>8078</v>
      </c>
      <c r="R199" s="9788"/>
      <c r="S199" s="1173"/>
      <c r="T199" s="1173"/>
      <c r="U199" s="1173"/>
      <c r="V199" s="10729" t="s">
        <v>2073</v>
      </c>
      <c r="W199" s="1173"/>
      <c r="X199" s="10729" t="s">
        <v>37</v>
      </c>
      <c r="Y199" s="1173"/>
      <c r="Z199" s="10627" t="s">
        <v>45</v>
      </c>
      <c r="AA199" s="1173"/>
      <c r="AB199" s="9840" t="s">
        <v>5584</v>
      </c>
      <c r="AC199" s="8912">
        <v>4860</v>
      </c>
      <c r="AD199" s="722">
        <v>7480</v>
      </c>
      <c r="AE199" s="8912">
        <f>SUM(AD199*P199+AD200*P200+AD201*P201+AC199)</f>
        <v>169948</v>
      </c>
      <c r="AF199" s="31"/>
      <c r="AG199" s="26"/>
    </row>
    <row r="200" spans="1:33" ht="30" customHeight="1">
      <c r="A200" s="1271" t="s">
        <v>7869</v>
      </c>
      <c r="B200" s="10606"/>
      <c r="C200" s="10089"/>
      <c r="D200" s="10089"/>
      <c r="E200" s="10587"/>
      <c r="F200" s="8880"/>
      <c r="G200" s="10053"/>
      <c r="H200" s="10601"/>
      <c r="I200" s="10065"/>
      <c r="J200" s="10591"/>
      <c r="K200" s="10633"/>
      <c r="L200" s="1271" t="s">
        <v>2010</v>
      </c>
      <c r="M200" s="10634"/>
      <c r="N200" s="1176" t="s">
        <v>3955</v>
      </c>
      <c r="O200" s="1275">
        <v>1</v>
      </c>
      <c r="P200" s="1275">
        <v>1</v>
      </c>
      <c r="Q200" s="10633"/>
      <c r="R200" s="10065"/>
      <c r="S200" s="1173"/>
      <c r="T200" s="1173"/>
      <c r="U200" s="1173"/>
      <c r="V200" s="10730"/>
      <c r="W200" s="1173"/>
      <c r="X200" s="10730"/>
      <c r="Y200" s="1173"/>
      <c r="Z200" s="10628"/>
      <c r="AA200" s="1173"/>
      <c r="AB200" s="10053"/>
      <c r="AC200" s="8920"/>
      <c r="AD200" s="722">
        <v>92400</v>
      </c>
      <c r="AE200" s="8920"/>
      <c r="AF200" s="31"/>
      <c r="AG200" s="26"/>
    </row>
    <row r="201" spans="1:33" ht="30" customHeight="1">
      <c r="A201" s="1271" t="s">
        <v>7869</v>
      </c>
      <c r="B201" s="10607"/>
      <c r="C201" s="9766"/>
      <c r="D201" s="9766"/>
      <c r="E201" s="10482"/>
      <c r="F201" s="8878"/>
      <c r="G201" s="9834"/>
      <c r="H201" s="10602"/>
      <c r="I201" s="9789"/>
      <c r="J201" s="10496"/>
      <c r="K201" s="10575"/>
      <c r="L201" s="1271" t="s">
        <v>1095</v>
      </c>
      <c r="M201" s="10483"/>
      <c r="N201" s="1176" t="s">
        <v>3951</v>
      </c>
      <c r="O201" s="1275">
        <v>1</v>
      </c>
      <c r="P201" s="1275">
        <v>1</v>
      </c>
      <c r="Q201" s="10575"/>
      <c r="R201" s="9789"/>
      <c r="S201" s="1173"/>
      <c r="T201" s="1173"/>
      <c r="U201" s="1173"/>
      <c r="V201" s="10731"/>
      <c r="W201" s="1173"/>
      <c r="X201" s="10731"/>
      <c r="Y201" s="1173"/>
      <c r="Z201" s="10629"/>
      <c r="AA201" s="1173"/>
      <c r="AB201" s="9834"/>
      <c r="AC201" s="8913"/>
      <c r="AD201" s="722">
        <v>42768</v>
      </c>
      <c r="AE201" s="8913"/>
      <c r="AF201" s="31"/>
      <c r="AG201" s="26"/>
    </row>
    <row r="202" spans="1:33" ht="30" customHeight="1">
      <c r="A202" s="256" t="s">
        <v>7869</v>
      </c>
      <c r="B202" s="10605" t="s">
        <v>8077</v>
      </c>
      <c r="C202" s="9752">
        <v>45351</v>
      </c>
      <c r="D202" s="9752">
        <v>45408</v>
      </c>
      <c r="E202" s="9891"/>
      <c r="F202" s="9479"/>
      <c r="G202" s="9708">
        <v>8644</v>
      </c>
      <c r="H202" s="10615">
        <v>458</v>
      </c>
      <c r="I202" s="9740"/>
      <c r="J202" s="10597" t="s">
        <v>8076</v>
      </c>
      <c r="K202" s="10725" t="s">
        <v>8075</v>
      </c>
      <c r="L202" s="255" t="s">
        <v>76</v>
      </c>
      <c r="M202" s="10588" t="s">
        <v>8074</v>
      </c>
      <c r="N202" s="255" t="s">
        <v>3952</v>
      </c>
      <c r="O202" s="254">
        <v>4</v>
      </c>
      <c r="P202" s="254">
        <v>4</v>
      </c>
      <c r="Q202" s="10725" t="s">
        <v>8069</v>
      </c>
      <c r="R202" s="9740"/>
      <c r="S202" s="250"/>
      <c r="T202" s="250"/>
      <c r="U202" s="250"/>
      <c r="V202" s="10717" t="s">
        <v>2073</v>
      </c>
      <c r="W202" s="250"/>
      <c r="X202" s="10717" t="s">
        <v>37</v>
      </c>
      <c r="Y202" s="250"/>
      <c r="Z202" s="9816"/>
      <c r="AA202" s="250"/>
      <c r="AB202" s="9816" t="s">
        <v>5583</v>
      </c>
      <c r="AC202" s="9660">
        <v>7290</v>
      </c>
      <c r="AD202" s="33">
        <v>7480</v>
      </c>
      <c r="AE202" s="9660">
        <f>SUM(AD202*P202+AD203*P203+AD204*P204+AC202)</f>
        <v>126371.6</v>
      </c>
      <c r="AF202" s="9224"/>
      <c r="AG202" s="9226"/>
    </row>
    <row r="203" spans="1:33" ht="30" customHeight="1">
      <c r="A203" s="256" t="s">
        <v>7869</v>
      </c>
      <c r="B203" s="10606"/>
      <c r="C203" s="9784"/>
      <c r="D203" s="9784"/>
      <c r="E203" s="10595"/>
      <c r="F203" s="9480"/>
      <c r="G203" s="9709"/>
      <c r="H203" s="10616"/>
      <c r="I203" s="9782"/>
      <c r="J203" s="10598"/>
      <c r="K203" s="10726"/>
      <c r="L203" s="256" t="s">
        <v>2184</v>
      </c>
      <c r="M203" s="10589"/>
      <c r="N203" s="393" t="s">
        <v>3954</v>
      </c>
      <c r="O203" s="254">
        <v>1</v>
      </c>
      <c r="P203" s="254">
        <v>1</v>
      </c>
      <c r="Q203" s="10726"/>
      <c r="R203" s="9782"/>
      <c r="S203" s="250"/>
      <c r="T203" s="250"/>
      <c r="U203" s="250"/>
      <c r="V203" s="10718"/>
      <c r="W203" s="250"/>
      <c r="X203" s="10718"/>
      <c r="Y203" s="250"/>
      <c r="Z203" s="9717"/>
      <c r="AA203" s="250"/>
      <c r="AB203" s="9717"/>
      <c r="AC203" s="9661"/>
      <c r="AD203" s="33">
        <v>46393.599999999999</v>
      </c>
      <c r="AE203" s="9661"/>
      <c r="AF203" s="9212"/>
      <c r="AG203" s="9064"/>
    </row>
    <row r="204" spans="1:33" ht="30" customHeight="1">
      <c r="A204" s="256" t="s">
        <v>7869</v>
      </c>
      <c r="B204" s="10607"/>
      <c r="C204" s="9753"/>
      <c r="D204" s="9753"/>
      <c r="E204" s="9892"/>
      <c r="F204" s="9433"/>
      <c r="G204" s="9710"/>
      <c r="H204" s="10617"/>
      <c r="I204" s="9741"/>
      <c r="J204" s="10599"/>
      <c r="K204" s="10727"/>
      <c r="L204" s="482" t="s">
        <v>1095</v>
      </c>
      <c r="M204" s="10590"/>
      <c r="N204" s="255" t="s">
        <v>3951</v>
      </c>
      <c r="O204" s="254">
        <v>1</v>
      </c>
      <c r="P204" s="254">
        <v>1</v>
      </c>
      <c r="Q204" s="10727"/>
      <c r="R204" s="9741"/>
      <c r="S204" s="250"/>
      <c r="T204" s="250"/>
      <c r="U204" s="250"/>
      <c r="V204" s="10719"/>
      <c r="W204" s="250"/>
      <c r="X204" s="10719"/>
      <c r="Y204" s="250"/>
      <c r="Z204" s="9718"/>
      <c r="AA204" s="250"/>
      <c r="AB204" s="9718"/>
      <c r="AC204" s="9662"/>
      <c r="AD204" s="33">
        <v>42768</v>
      </c>
      <c r="AE204" s="9662"/>
      <c r="AF204" s="9071"/>
      <c r="AG204" s="9063"/>
    </row>
    <row r="205" spans="1:33" ht="30" customHeight="1">
      <c r="A205" s="1273" t="s">
        <v>7869</v>
      </c>
      <c r="B205" s="10605" t="s">
        <v>8073</v>
      </c>
      <c r="C205" s="9765">
        <v>45355</v>
      </c>
      <c r="D205" s="9765">
        <v>45411</v>
      </c>
      <c r="E205" s="10481"/>
      <c r="F205" s="8877"/>
      <c r="G205" s="9840">
        <v>8644</v>
      </c>
      <c r="H205" s="9840">
        <v>270</v>
      </c>
      <c r="I205" s="9840"/>
      <c r="J205" s="10495" t="s">
        <v>8072</v>
      </c>
      <c r="K205" s="10495" t="s">
        <v>8071</v>
      </c>
      <c r="L205" s="1273" t="s">
        <v>76</v>
      </c>
      <c r="M205" s="8868" t="s">
        <v>8070</v>
      </c>
      <c r="N205" s="1176" t="s">
        <v>3952</v>
      </c>
      <c r="O205" s="1274">
        <v>4</v>
      </c>
      <c r="P205" s="1274">
        <v>4</v>
      </c>
      <c r="Q205" s="10495" t="s">
        <v>8069</v>
      </c>
      <c r="R205" s="9788"/>
      <c r="S205" s="1173"/>
      <c r="T205" s="1173"/>
      <c r="U205" s="1173"/>
      <c r="V205" s="10750" t="s">
        <v>2073</v>
      </c>
      <c r="W205" s="1173"/>
      <c r="X205" s="10584" t="s">
        <v>37</v>
      </c>
      <c r="Y205" s="1173"/>
      <c r="Z205" s="10635" t="s">
        <v>45</v>
      </c>
      <c r="AA205" s="1173"/>
      <c r="AB205" s="9840" t="s">
        <v>5583</v>
      </c>
      <c r="AC205" s="8912">
        <v>4860</v>
      </c>
      <c r="AD205" s="722">
        <v>7480</v>
      </c>
      <c r="AE205" s="8912">
        <f>SUM(AD205*P205+AD206*P206+AD207*P207+AC205)</f>
        <v>117764</v>
      </c>
      <c r="AF205" s="31"/>
      <c r="AG205" s="26"/>
    </row>
    <row r="206" spans="1:33" ht="30" customHeight="1">
      <c r="A206" s="1271" t="s">
        <v>7869</v>
      </c>
      <c r="B206" s="10606"/>
      <c r="C206" s="10089"/>
      <c r="D206" s="10089"/>
      <c r="E206" s="10587"/>
      <c r="F206" s="8880"/>
      <c r="G206" s="10053"/>
      <c r="H206" s="10053"/>
      <c r="I206" s="10053"/>
      <c r="J206" s="10591"/>
      <c r="K206" s="10591"/>
      <c r="L206" s="1271" t="s">
        <v>2184</v>
      </c>
      <c r="M206" s="8870"/>
      <c r="N206" s="1176" t="s">
        <v>3957</v>
      </c>
      <c r="O206" s="1272">
        <v>1</v>
      </c>
      <c r="P206" s="1272">
        <v>1</v>
      </c>
      <c r="Q206" s="10591"/>
      <c r="R206" s="10065"/>
      <c r="S206" s="1173"/>
      <c r="T206" s="1173"/>
      <c r="U206" s="1173"/>
      <c r="V206" s="10761"/>
      <c r="W206" s="1173"/>
      <c r="X206" s="10762"/>
      <c r="Y206" s="1173"/>
      <c r="Z206" s="10636"/>
      <c r="AA206" s="1173"/>
      <c r="AB206" s="10053"/>
      <c r="AC206" s="8920"/>
      <c r="AD206" s="722">
        <v>40216</v>
      </c>
      <c r="AE206" s="8920"/>
      <c r="AF206" s="31"/>
      <c r="AG206" s="26"/>
    </row>
    <row r="207" spans="1:33" ht="30" customHeight="1">
      <c r="A207" s="1271" t="s">
        <v>7869</v>
      </c>
      <c r="B207" s="10607"/>
      <c r="C207" s="9766"/>
      <c r="D207" s="9766"/>
      <c r="E207" s="10482"/>
      <c r="F207" s="8878"/>
      <c r="G207" s="9834"/>
      <c r="H207" s="9834"/>
      <c r="I207" s="9834"/>
      <c r="J207" s="10496"/>
      <c r="K207" s="10496"/>
      <c r="L207" s="482" t="s">
        <v>1095</v>
      </c>
      <c r="M207" s="8869"/>
      <c r="N207" s="1186" t="s">
        <v>3951</v>
      </c>
      <c r="O207" s="1274">
        <v>1</v>
      </c>
      <c r="P207" s="1274">
        <v>1</v>
      </c>
      <c r="Q207" s="10496"/>
      <c r="R207" s="9789"/>
      <c r="S207" s="1173"/>
      <c r="T207" s="1173"/>
      <c r="U207" s="1173"/>
      <c r="V207" s="10751"/>
      <c r="W207" s="1173"/>
      <c r="X207" s="10585"/>
      <c r="Y207" s="1173"/>
      <c r="Z207" s="10637"/>
      <c r="AA207" s="1173"/>
      <c r="AB207" s="9834"/>
      <c r="AC207" s="8913"/>
      <c r="AD207" s="722">
        <v>42768</v>
      </c>
      <c r="AE207" s="8913"/>
      <c r="AF207" s="31"/>
      <c r="AG207" s="26"/>
    </row>
    <row r="208" spans="1:33" ht="30" customHeight="1">
      <c r="A208" s="1273" t="s">
        <v>7869</v>
      </c>
      <c r="B208" s="10605" t="s">
        <v>8068</v>
      </c>
      <c r="C208" s="9765">
        <v>45355</v>
      </c>
      <c r="D208" s="9765">
        <v>45411</v>
      </c>
      <c r="E208" s="10481"/>
      <c r="F208" s="8877"/>
      <c r="G208" s="9840">
        <v>8644</v>
      </c>
      <c r="H208" s="9840">
        <v>457</v>
      </c>
      <c r="I208" s="9840"/>
      <c r="J208" s="10495" t="s">
        <v>8067</v>
      </c>
      <c r="K208" s="10495" t="s">
        <v>8066</v>
      </c>
      <c r="L208" s="1273" t="s">
        <v>76</v>
      </c>
      <c r="M208" s="8868" t="s">
        <v>8065</v>
      </c>
      <c r="N208" s="1176" t="s">
        <v>3952</v>
      </c>
      <c r="O208" s="1274">
        <v>4</v>
      </c>
      <c r="P208" s="1274">
        <v>4</v>
      </c>
      <c r="Q208" s="10495" t="s">
        <v>8064</v>
      </c>
      <c r="R208" s="9788"/>
      <c r="S208" s="1173"/>
      <c r="T208" s="1173"/>
      <c r="U208" s="1173"/>
      <c r="V208" s="10656" t="s">
        <v>2073</v>
      </c>
      <c r="W208" s="1173"/>
      <c r="X208" s="10656" t="s">
        <v>37</v>
      </c>
      <c r="Y208" s="1173"/>
      <c r="Z208" s="10674" t="s">
        <v>45</v>
      </c>
      <c r="AA208" s="1173"/>
      <c r="AB208" s="9840" t="s">
        <v>5583</v>
      </c>
      <c r="AC208" s="8912">
        <v>7290</v>
      </c>
      <c r="AD208" s="722">
        <v>7480</v>
      </c>
      <c r="AE208" s="8912">
        <f>SUM(AD208*P208+AD209*P209+AC208)</f>
        <v>83603.600000000006</v>
      </c>
      <c r="AF208" s="31"/>
      <c r="AG208" s="26"/>
    </row>
    <row r="209" spans="1:33" ht="30" customHeight="1">
      <c r="A209" s="1271" t="s">
        <v>7869</v>
      </c>
      <c r="B209" s="10607"/>
      <c r="C209" s="9766"/>
      <c r="D209" s="9766"/>
      <c r="E209" s="10482"/>
      <c r="F209" s="8878"/>
      <c r="G209" s="9834"/>
      <c r="H209" s="9834"/>
      <c r="I209" s="9834"/>
      <c r="J209" s="10496"/>
      <c r="K209" s="10496"/>
      <c r="L209" s="1271" t="s">
        <v>2184</v>
      </c>
      <c r="M209" s="8869"/>
      <c r="N209" s="371" t="s">
        <v>3954</v>
      </c>
      <c r="O209" s="1272">
        <v>1</v>
      </c>
      <c r="P209" s="1272">
        <v>1</v>
      </c>
      <c r="Q209" s="10496"/>
      <c r="R209" s="9789"/>
      <c r="S209" s="1173"/>
      <c r="T209" s="1173"/>
      <c r="U209" s="1173"/>
      <c r="V209" s="10657"/>
      <c r="W209" s="1173"/>
      <c r="X209" s="10657"/>
      <c r="Y209" s="1173"/>
      <c r="Z209" s="10675"/>
      <c r="AA209" s="1173"/>
      <c r="AB209" s="9834"/>
      <c r="AC209" s="8913"/>
      <c r="AD209" s="722">
        <v>46393.599999999999</v>
      </c>
      <c r="AE209" s="8913"/>
      <c r="AF209" s="31"/>
      <c r="AG209" s="26"/>
    </row>
    <row r="210" spans="1:33" ht="30" customHeight="1">
      <c r="A210" s="1273" t="s">
        <v>7869</v>
      </c>
      <c r="B210" s="10605" t="s">
        <v>8063</v>
      </c>
      <c r="C210" s="9765">
        <v>45355</v>
      </c>
      <c r="D210" s="9765">
        <v>45411</v>
      </c>
      <c r="E210" s="10481"/>
      <c r="F210" s="8877"/>
      <c r="G210" s="9840">
        <v>8644</v>
      </c>
      <c r="H210" s="9840">
        <v>312</v>
      </c>
      <c r="I210" s="9840"/>
      <c r="J210" s="10495" t="s">
        <v>8062</v>
      </c>
      <c r="K210" s="10495" t="s">
        <v>8061</v>
      </c>
      <c r="L210" s="1273" t="s">
        <v>62</v>
      </c>
      <c r="M210" s="8868" t="s">
        <v>8060</v>
      </c>
      <c r="N210" s="1176" t="s">
        <v>3952</v>
      </c>
      <c r="O210" s="1274">
        <v>5</v>
      </c>
      <c r="P210" s="1274">
        <v>5</v>
      </c>
      <c r="Q210" s="10495" t="s">
        <v>8059</v>
      </c>
      <c r="R210" s="9788"/>
      <c r="S210" s="1173"/>
      <c r="T210" s="1173"/>
      <c r="U210" s="1173"/>
      <c r="V210" s="10735" t="s">
        <v>2073</v>
      </c>
      <c r="W210" s="1173"/>
      <c r="X210" s="10735" t="s">
        <v>37</v>
      </c>
      <c r="Y210" s="1173"/>
      <c r="Z210" s="10674" t="s">
        <v>45</v>
      </c>
      <c r="AA210" s="1173"/>
      <c r="AB210" s="9840" t="s">
        <v>5583</v>
      </c>
      <c r="AC210" s="8912">
        <v>7290</v>
      </c>
      <c r="AD210" s="722">
        <v>7480</v>
      </c>
      <c r="AE210" s="8912">
        <f>SUM(AD210*P210+AD211*P211+AD212*P212+AC210)</f>
        <v>133851.6</v>
      </c>
      <c r="AF210" s="31"/>
      <c r="AG210" s="26"/>
    </row>
    <row r="211" spans="1:33" ht="30" customHeight="1">
      <c r="A211" s="1271" t="s">
        <v>7869</v>
      </c>
      <c r="B211" s="10606"/>
      <c r="C211" s="10089"/>
      <c r="D211" s="10089"/>
      <c r="E211" s="10587"/>
      <c r="F211" s="8880"/>
      <c r="G211" s="10053"/>
      <c r="H211" s="10053"/>
      <c r="I211" s="10053"/>
      <c r="J211" s="10591"/>
      <c r="K211" s="10591"/>
      <c r="L211" s="1271" t="s">
        <v>381</v>
      </c>
      <c r="M211" s="8870"/>
      <c r="N211" s="1176" t="s">
        <v>3954</v>
      </c>
      <c r="O211" s="1272">
        <v>1</v>
      </c>
      <c r="P211" s="1272">
        <v>1</v>
      </c>
      <c r="Q211" s="10591"/>
      <c r="R211" s="10065"/>
      <c r="S211" s="1173"/>
      <c r="T211" s="1173"/>
      <c r="U211" s="1173"/>
      <c r="V211" s="10736"/>
      <c r="W211" s="1173"/>
      <c r="X211" s="10736"/>
      <c r="Y211" s="1173"/>
      <c r="Z211" s="10720"/>
      <c r="AA211" s="1173"/>
      <c r="AB211" s="10053"/>
      <c r="AC211" s="8920"/>
      <c r="AD211" s="722">
        <v>46393.599999999999</v>
      </c>
      <c r="AE211" s="8920"/>
      <c r="AF211" s="31"/>
      <c r="AG211" s="26"/>
    </row>
    <row r="212" spans="1:33" ht="30" customHeight="1">
      <c r="A212" s="1271" t="s">
        <v>7869</v>
      </c>
      <c r="B212" s="10607"/>
      <c r="C212" s="9766"/>
      <c r="D212" s="9766"/>
      <c r="E212" s="10482"/>
      <c r="F212" s="8878"/>
      <c r="G212" s="9834"/>
      <c r="H212" s="9834"/>
      <c r="I212" s="9834"/>
      <c r="J212" s="10496"/>
      <c r="K212" s="10496"/>
      <c r="L212" s="296" t="s">
        <v>1095</v>
      </c>
      <c r="M212" s="8869"/>
      <c r="N212" s="1224" t="s">
        <v>3951</v>
      </c>
      <c r="O212" s="1274">
        <v>1</v>
      </c>
      <c r="P212" s="1274">
        <v>1</v>
      </c>
      <c r="Q212" s="10496"/>
      <c r="R212" s="9789"/>
      <c r="S212" s="1173"/>
      <c r="T212" s="1173"/>
      <c r="U212" s="1173"/>
      <c r="V212" s="10737"/>
      <c r="W212" s="1173"/>
      <c r="X212" s="10737"/>
      <c r="Y212" s="1173"/>
      <c r="Z212" s="10675"/>
      <c r="AA212" s="1173"/>
      <c r="AB212" s="9834"/>
      <c r="AC212" s="8913"/>
      <c r="AD212" s="722">
        <v>42768</v>
      </c>
      <c r="AE212" s="8913"/>
      <c r="AF212" s="31"/>
      <c r="AG212" s="26"/>
    </row>
    <row r="213" spans="1:33" ht="30" customHeight="1">
      <c r="A213" s="1273" t="s">
        <v>7869</v>
      </c>
      <c r="B213" s="10605" t="s">
        <v>8058</v>
      </c>
      <c r="C213" s="9765">
        <v>45355</v>
      </c>
      <c r="D213" s="9765">
        <v>45441</v>
      </c>
      <c r="E213" s="10481"/>
      <c r="F213" s="8877"/>
      <c r="G213" s="9840">
        <v>8644</v>
      </c>
      <c r="H213" s="9840">
        <v>275</v>
      </c>
      <c r="I213" s="9840"/>
      <c r="J213" s="10495" t="s">
        <v>8057</v>
      </c>
      <c r="K213" s="10495" t="s">
        <v>8056</v>
      </c>
      <c r="L213" s="1273" t="s">
        <v>76</v>
      </c>
      <c r="M213" s="8868" t="s">
        <v>8055</v>
      </c>
      <c r="N213" s="1176" t="s">
        <v>3952</v>
      </c>
      <c r="O213" s="1274">
        <v>4</v>
      </c>
      <c r="P213" s="1274">
        <v>4</v>
      </c>
      <c r="Q213" s="10495" t="s">
        <v>8054</v>
      </c>
      <c r="R213" s="9788"/>
      <c r="S213" s="1173"/>
      <c r="T213" s="1173"/>
      <c r="U213" s="1173"/>
      <c r="V213" s="10747" t="s">
        <v>2073</v>
      </c>
      <c r="W213" s="1173"/>
      <c r="X213" s="10747" t="s">
        <v>37</v>
      </c>
      <c r="Y213" s="1173"/>
      <c r="Z213" s="10627" t="s">
        <v>45</v>
      </c>
      <c r="AA213" s="1173"/>
      <c r="AB213" s="9840" t="s">
        <v>5583</v>
      </c>
      <c r="AC213" s="8912">
        <v>4860</v>
      </c>
      <c r="AD213" s="722">
        <v>7480</v>
      </c>
      <c r="AE213" s="8912">
        <f>SUM(AD213*P213+AD214*P214+AC213)</f>
        <v>81173.600000000006</v>
      </c>
      <c r="AF213" s="31"/>
      <c r="AG213" s="26"/>
    </row>
    <row r="214" spans="1:33" ht="30" customHeight="1">
      <c r="A214" s="1271" t="s">
        <v>7869</v>
      </c>
      <c r="B214" s="10607"/>
      <c r="C214" s="9766"/>
      <c r="D214" s="9766"/>
      <c r="E214" s="10482"/>
      <c r="F214" s="8878"/>
      <c r="G214" s="9834"/>
      <c r="H214" s="9834"/>
      <c r="I214" s="9834"/>
      <c r="J214" s="10496"/>
      <c r="K214" s="10496"/>
      <c r="L214" s="1271" t="s">
        <v>2184</v>
      </c>
      <c r="M214" s="8869"/>
      <c r="N214" s="455" t="s">
        <v>3954</v>
      </c>
      <c r="O214" s="1272">
        <v>1</v>
      </c>
      <c r="P214" s="1272">
        <v>1</v>
      </c>
      <c r="Q214" s="10496"/>
      <c r="R214" s="9789"/>
      <c r="S214" s="1173"/>
      <c r="T214" s="1173"/>
      <c r="U214" s="1173"/>
      <c r="V214" s="10748"/>
      <c r="W214" s="1173"/>
      <c r="X214" s="10748"/>
      <c r="Y214" s="1173"/>
      <c r="Z214" s="10629"/>
      <c r="AA214" s="1173"/>
      <c r="AB214" s="9834"/>
      <c r="AC214" s="8913"/>
      <c r="AD214" s="722">
        <v>46393.599999999999</v>
      </c>
      <c r="AE214" s="8913"/>
      <c r="AF214" s="31"/>
      <c r="AG214" s="26"/>
    </row>
    <row r="215" spans="1:33" ht="30" customHeight="1">
      <c r="A215" s="1271" t="s">
        <v>7869</v>
      </c>
      <c r="B215" s="10868" t="s">
        <v>8053</v>
      </c>
      <c r="C215" s="10586">
        <v>45355</v>
      </c>
      <c r="D215" s="10586">
        <v>45441</v>
      </c>
      <c r="E215" s="10870"/>
      <c r="F215" s="9287"/>
      <c r="G215" s="10596">
        <v>8644</v>
      </c>
      <c r="H215" s="10596" t="s">
        <v>2527</v>
      </c>
      <c r="I215" s="10596"/>
      <c r="J215" s="10723" t="s">
        <v>8052</v>
      </c>
      <c r="K215" s="10723" t="s">
        <v>8051</v>
      </c>
      <c r="L215" s="1271" t="s">
        <v>76</v>
      </c>
      <c r="M215" s="8997" t="s">
        <v>8050</v>
      </c>
      <c r="N215" s="1176" t="s">
        <v>3952</v>
      </c>
      <c r="O215" s="1272">
        <v>4</v>
      </c>
      <c r="P215" s="1272">
        <v>4</v>
      </c>
      <c r="Q215" s="10723" t="s">
        <v>8049</v>
      </c>
      <c r="R215" s="10724"/>
      <c r="S215" s="1173"/>
      <c r="T215" s="1173"/>
      <c r="U215" s="1173"/>
      <c r="V215" s="10881" t="s">
        <v>2073</v>
      </c>
      <c r="W215" s="1173"/>
      <c r="X215" s="10881" t="s">
        <v>37</v>
      </c>
      <c r="Y215" s="1173"/>
      <c r="Z215" s="10898" t="s">
        <v>45</v>
      </c>
      <c r="AA215" s="1173"/>
      <c r="AB215" s="10596" t="s">
        <v>5586</v>
      </c>
      <c r="AC215" s="9691">
        <v>7290</v>
      </c>
      <c r="AD215" s="722">
        <v>7480</v>
      </c>
      <c r="AE215" s="8912">
        <f>SUM(AD215*P215+AD216*P216+AC215)</f>
        <v>77426</v>
      </c>
      <c r="AF215" s="31"/>
      <c r="AG215" s="26"/>
    </row>
    <row r="216" spans="1:33" ht="30" customHeight="1">
      <c r="A216" s="1271" t="s">
        <v>7869</v>
      </c>
      <c r="B216" s="10868"/>
      <c r="C216" s="10586"/>
      <c r="D216" s="10586"/>
      <c r="E216" s="10870"/>
      <c r="F216" s="9287"/>
      <c r="G216" s="10596"/>
      <c r="H216" s="10596"/>
      <c r="I216" s="10596"/>
      <c r="J216" s="10723"/>
      <c r="K216" s="10723"/>
      <c r="L216" s="1271" t="s">
        <v>2184</v>
      </c>
      <c r="M216" s="8997"/>
      <c r="N216" s="1176" t="s">
        <v>3957</v>
      </c>
      <c r="O216" s="1272">
        <v>1</v>
      </c>
      <c r="P216" s="1272">
        <v>1</v>
      </c>
      <c r="Q216" s="10723"/>
      <c r="R216" s="10724"/>
      <c r="S216" s="1173"/>
      <c r="T216" s="1173"/>
      <c r="U216" s="1173"/>
      <c r="V216" s="10881"/>
      <c r="W216" s="1173"/>
      <c r="X216" s="10881"/>
      <c r="Y216" s="1173"/>
      <c r="Z216" s="10898"/>
      <c r="AA216" s="1173"/>
      <c r="AB216" s="10596"/>
      <c r="AC216" s="9691"/>
      <c r="AD216" s="722">
        <v>40216</v>
      </c>
      <c r="AE216" s="8913"/>
      <c r="AF216" s="31"/>
      <c r="AG216" s="26"/>
    </row>
    <row r="217" spans="1:33" ht="30" customHeight="1">
      <c r="A217" s="1271" t="s">
        <v>7869</v>
      </c>
      <c r="B217" s="10869" t="s">
        <v>8048</v>
      </c>
      <c r="C217" s="9765">
        <v>45356</v>
      </c>
      <c r="D217" s="9765">
        <v>45442</v>
      </c>
      <c r="E217" s="10481"/>
      <c r="F217" s="8877"/>
      <c r="G217" s="9840">
        <v>8644</v>
      </c>
      <c r="H217" s="10600">
        <v>606</v>
      </c>
      <c r="I217" s="9788"/>
      <c r="J217" s="10749" t="s">
        <v>8047</v>
      </c>
      <c r="K217" s="10495" t="s">
        <v>8046</v>
      </c>
      <c r="L217" s="1176" t="s">
        <v>76</v>
      </c>
      <c r="M217" s="9397" t="s">
        <v>8045</v>
      </c>
      <c r="N217" s="1176" t="s">
        <v>3952</v>
      </c>
      <c r="O217" s="1275">
        <v>4</v>
      </c>
      <c r="P217" s="1275">
        <v>4</v>
      </c>
      <c r="Q217" s="10495" t="s">
        <v>8044</v>
      </c>
      <c r="R217" s="9788"/>
      <c r="S217" s="1173"/>
      <c r="T217" s="1173"/>
      <c r="U217" s="1173"/>
      <c r="V217" s="10711" t="s">
        <v>2073</v>
      </c>
      <c r="W217" s="1173"/>
      <c r="X217" s="10711" t="s">
        <v>37</v>
      </c>
      <c r="Y217" s="1173"/>
      <c r="Z217" s="10621" t="s">
        <v>45</v>
      </c>
      <c r="AA217" s="1173"/>
      <c r="AB217" s="9840" t="s">
        <v>5584</v>
      </c>
      <c r="AC217" s="8912">
        <v>14580</v>
      </c>
      <c r="AD217" s="722">
        <v>7480</v>
      </c>
      <c r="AE217" s="8912">
        <f>SUM(AD217*P217+AD218*P218+AD219*P219+AC217)</f>
        <v>97822.720000000001</v>
      </c>
      <c r="AF217" s="31"/>
      <c r="AG217" s="26"/>
    </row>
    <row r="218" spans="1:33" ht="30" customHeight="1">
      <c r="A218" s="1271" t="s">
        <v>7869</v>
      </c>
      <c r="B218" s="10606"/>
      <c r="C218" s="10089"/>
      <c r="D218" s="10089"/>
      <c r="E218" s="10587"/>
      <c r="F218" s="8880"/>
      <c r="G218" s="10053"/>
      <c r="H218" s="10601"/>
      <c r="I218" s="10065"/>
      <c r="J218" s="10591"/>
      <c r="K218" s="10591"/>
      <c r="L218" s="1271" t="s">
        <v>381</v>
      </c>
      <c r="M218" s="10634"/>
      <c r="N218" s="260" t="s">
        <v>3957</v>
      </c>
      <c r="O218" s="1275">
        <v>1</v>
      </c>
      <c r="P218" s="1275">
        <v>1</v>
      </c>
      <c r="Q218" s="10591"/>
      <c r="R218" s="10065"/>
      <c r="S218" s="1173"/>
      <c r="T218" s="1173"/>
      <c r="U218" s="1173"/>
      <c r="V218" s="10712"/>
      <c r="W218" s="1173"/>
      <c r="X218" s="10712"/>
      <c r="Y218" s="1173"/>
      <c r="Z218" s="10622"/>
      <c r="AA218" s="1173"/>
      <c r="AB218" s="10053"/>
      <c r="AC218" s="8920"/>
      <c r="AD218" s="722">
        <v>40216</v>
      </c>
      <c r="AE218" s="8920"/>
      <c r="AF218" s="31"/>
      <c r="AG218" s="26"/>
    </row>
    <row r="219" spans="1:33" ht="30" customHeight="1">
      <c r="A219" s="1271" t="s">
        <v>7869</v>
      </c>
      <c r="B219" s="10607"/>
      <c r="C219" s="9766"/>
      <c r="D219" s="9766"/>
      <c r="E219" s="10482"/>
      <c r="F219" s="8878"/>
      <c r="G219" s="9834"/>
      <c r="H219" s="10602"/>
      <c r="I219" s="9789"/>
      <c r="J219" s="10496"/>
      <c r="K219" s="10496"/>
      <c r="L219" s="2214" t="s">
        <v>2548</v>
      </c>
      <c r="M219" s="10483"/>
      <c r="N219" s="1176" t="s">
        <v>3951</v>
      </c>
      <c r="O219" s="1275">
        <v>1</v>
      </c>
      <c r="P219" s="1275">
        <v>1</v>
      </c>
      <c r="Q219" s="10496"/>
      <c r="R219" s="9789"/>
      <c r="S219" s="1173"/>
      <c r="T219" s="1173"/>
      <c r="U219" s="1173"/>
      <c r="V219" s="10713"/>
      <c r="W219" s="1173"/>
      <c r="X219" s="10713"/>
      <c r="Y219" s="1173"/>
      <c r="Z219" s="10623"/>
      <c r="AA219" s="1173"/>
      <c r="AB219" s="9834"/>
      <c r="AC219" s="8913"/>
      <c r="AD219" s="722">
        <v>13106.72</v>
      </c>
      <c r="AE219" s="8913"/>
      <c r="AF219" s="31"/>
      <c r="AG219" s="26"/>
    </row>
    <row r="220" spans="1:33" ht="30" customHeight="1">
      <c r="A220" s="1273" t="s">
        <v>7869</v>
      </c>
      <c r="B220" s="10605" t="s">
        <v>8043</v>
      </c>
      <c r="C220" s="9765">
        <v>45356</v>
      </c>
      <c r="D220" s="9765">
        <v>45412</v>
      </c>
      <c r="E220" s="10481"/>
      <c r="F220" s="8877"/>
      <c r="G220" s="9840">
        <v>8644</v>
      </c>
      <c r="H220" s="9840">
        <v>605</v>
      </c>
      <c r="I220" s="9840"/>
      <c r="J220" s="10495" t="s">
        <v>8042</v>
      </c>
      <c r="K220" s="10495" t="s">
        <v>8041</v>
      </c>
      <c r="L220" s="1273" t="s">
        <v>76</v>
      </c>
      <c r="M220" s="8868" t="s">
        <v>8040</v>
      </c>
      <c r="N220" s="1176" t="s">
        <v>3952</v>
      </c>
      <c r="O220" s="1274">
        <v>4</v>
      </c>
      <c r="P220" s="1274">
        <v>4</v>
      </c>
      <c r="Q220" s="10495" t="s">
        <v>8039</v>
      </c>
      <c r="R220" s="9788"/>
      <c r="S220" s="1173"/>
      <c r="T220" s="1173"/>
      <c r="U220" s="1173"/>
      <c r="V220" s="10758" t="s">
        <v>2073</v>
      </c>
      <c r="W220" s="1173"/>
      <c r="X220" s="10758" t="s">
        <v>37</v>
      </c>
      <c r="Y220" s="1173"/>
      <c r="Z220" s="10263" t="s">
        <v>45</v>
      </c>
      <c r="AA220" s="1173"/>
      <c r="AB220" s="9840" t="s">
        <v>5584</v>
      </c>
      <c r="AC220" s="8912">
        <v>14580</v>
      </c>
      <c r="AD220" s="722">
        <v>7480</v>
      </c>
      <c r="AE220" s="8912">
        <f>SUM(AD220*P220+AD221*P221+AC220)</f>
        <v>90893.6</v>
      </c>
      <c r="AF220" s="31"/>
      <c r="AG220" s="26"/>
    </row>
    <row r="221" spans="1:33" ht="30" customHeight="1">
      <c r="A221" s="1271" t="s">
        <v>7869</v>
      </c>
      <c r="B221" s="10607"/>
      <c r="C221" s="9766"/>
      <c r="D221" s="9766"/>
      <c r="E221" s="10482"/>
      <c r="F221" s="8878"/>
      <c r="G221" s="9834"/>
      <c r="H221" s="9834"/>
      <c r="I221" s="9834"/>
      <c r="J221" s="10496"/>
      <c r="K221" s="10496"/>
      <c r="L221" s="1271" t="s">
        <v>2184</v>
      </c>
      <c r="M221" s="8869"/>
      <c r="N221" s="327" t="s">
        <v>3954</v>
      </c>
      <c r="O221" s="1272">
        <v>1</v>
      </c>
      <c r="P221" s="1272">
        <v>1</v>
      </c>
      <c r="Q221" s="10496"/>
      <c r="R221" s="9789"/>
      <c r="S221" s="1173"/>
      <c r="T221" s="1173"/>
      <c r="U221" s="1173"/>
      <c r="V221" s="10759"/>
      <c r="W221" s="1173"/>
      <c r="X221" s="10759"/>
      <c r="Y221" s="1173"/>
      <c r="Z221" s="9834"/>
      <c r="AA221" s="1173"/>
      <c r="AB221" s="9834"/>
      <c r="AC221" s="8913"/>
      <c r="AD221" s="722">
        <v>46393.599999999999</v>
      </c>
      <c r="AE221" s="8913"/>
      <c r="AF221" s="31"/>
      <c r="AG221" s="26"/>
    </row>
    <row r="222" spans="1:33" ht="30" customHeight="1">
      <c r="A222" s="1273" t="s">
        <v>7869</v>
      </c>
      <c r="B222" s="10605" t="s">
        <v>8038</v>
      </c>
      <c r="C222" s="9765">
        <v>45356</v>
      </c>
      <c r="D222" s="9765">
        <v>45412</v>
      </c>
      <c r="E222" s="10481"/>
      <c r="F222" s="8877"/>
      <c r="G222" s="9840">
        <v>8644</v>
      </c>
      <c r="H222" s="9840">
        <v>667</v>
      </c>
      <c r="I222" s="9840"/>
      <c r="J222" s="10495" t="s">
        <v>8037</v>
      </c>
      <c r="K222" s="10495" t="s">
        <v>8036</v>
      </c>
      <c r="L222" s="1273" t="s">
        <v>62</v>
      </c>
      <c r="M222" s="8868" t="s">
        <v>8035</v>
      </c>
      <c r="N222" s="1176" t="s">
        <v>3952</v>
      </c>
      <c r="O222" s="1274">
        <v>5</v>
      </c>
      <c r="P222" s="1274">
        <v>5</v>
      </c>
      <c r="Q222" s="10495" t="s">
        <v>8034</v>
      </c>
      <c r="R222" s="9788"/>
      <c r="S222" s="1173"/>
      <c r="T222" s="1173"/>
      <c r="U222" s="1173"/>
      <c r="V222" s="10721" t="s">
        <v>2073</v>
      </c>
      <c r="W222" s="1173"/>
      <c r="X222" s="10721" t="s">
        <v>37</v>
      </c>
      <c r="Y222" s="1173"/>
      <c r="Z222" s="10624" t="s">
        <v>45</v>
      </c>
      <c r="AA222" s="1173"/>
      <c r="AB222" s="9840" t="s">
        <v>5584</v>
      </c>
      <c r="AC222" s="8912">
        <v>0</v>
      </c>
      <c r="AD222" s="722">
        <v>7480</v>
      </c>
      <c r="AE222" s="8912">
        <f>SUM(AD222*P222+AD223*P223+AC222)</f>
        <v>83793.600000000006</v>
      </c>
      <c r="AF222" s="31"/>
      <c r="AG222" s="26"/>
    </row>
    <row r="223" spans="1:33" ht="30" customHeight="1">
      <c r="A223" s="1271" t="s">
        <v>7869</v>
      </c>
      <c r="B223" s="10607"/>
      <c r="C223" s="9766"/>
      <c r="D223" s="9766"/>
      <c r="E223" s="10482"/>
      <c r="F223" s="8878"/>
      <c r="G223" s="9834"/>
      <c r="H223" s="9834"/>
      <c r="I223" s="9834"/>
      <c r="J223" s="10496"/>
      <c r="K223" s="10496"/>
      <c r="L223" s="1271" t="s">
        <v>381</v>
      </c>
      <c r="M223" s="8869"/>
      <c r="N223" s="1176" t="s">
        <v>3954</v>
      </c>
      <c r="O223" s="1272">
        <v>1</v>
      </c>
      <c r="P223" s="1272">
        <v>1</v>
      </c>
      <c r="Q223" s="10496"/>
      <c r="R223" s="9789"/>
      <c r="S223" s="1173"/>
      <c r="T223" s="1173"/>
      <c r="U223" s="1173"/>
      <c r="V223" s="10722"/>
      <c r="W223" s="1173"/>
      <c r="X223" s="10722"/>
      <c r="Y223" s="1173"/>
      <c r="Z223" s="10626"/>
      <c r="AA223" s="1173"/>
      <c r="AB223" s="9834"/>
      <c r="AC223" s="8913"/>
      <c r="AD223" s="722">
        <v>46393.599999999999</v>
      </c>
      <c r="AE223" s="8913"/>
      <c r="AF223" s="31"/>
      <c r="AG223" s="26"/>
    </row>
    <row r="224" spans="1:33" ht="30" customHeight="1">
      <c r="A224" s="1271" t="s">
        <v>7869</v>
      </c>
      <c r="B224" s="10605" t="s">
        <v>8033</v>
      </c>
      <c r="C224" s="9765">
        <v>45356</v>
      </c>
      <c r="D224" s="9765">
        <v>45412</v>
      </c>
      <c r="E224" s="10481"/>
      <c r="F224" s="9840"/>
      <c r="G224" s="9840">
        <v>8644</v>
      </c>
      <c r="H224" s="10600">
        <v>758</v>
      </c>
      <c r="I224" s="9788"/>
      <c r="J224" s="10495" t="s">
        <v>8032</v>
      </c>
      <c r="K224" s="10495" t="s">
        <v>8031</v>
      </c>
      <c r="L224" s="1176" t="s">
        <v>62</v>
      </c>
      <c r="M224" s="9397" t="s">
        <v>8030</v>
      </c>
      <c r="N224" s="1176" t="s">
        <v>3952</v>
      </c>
      <c r="O224" s="1275">
        <v>4</v>
      </c>
      <c r="P224" s="1275">
        <v>4</v>
      </c>
      <c r="Q224" s="10495" t="s">
        <v>8029</v>
      </c>
      <c r="R224" s="9788"/>
      <c r="S224" s="1173"/>
      <c r="T224" s="1173"/>
      <c r="U224" s="1173"/>
      <c r="V224" s="10809" t="s">
        <v>2073</v>
      </c>
      <c r="W224" s="1173"/>
      <c r="X224" s="10809" t="s">
        <v>37</v>
      </c>
      <c r="Y224" s="1173"/>
      <c r="Z224" s="10809" t="s">
        <v>45</v>
      </c>
      <c r="AA224" s="1173"/>
      <c r="AB224" s="9840" t="s">
        <v>5584</v>
      </c>
      <c r="AC224" s="8912">
        <v>0</v>
      </c>
      <c r="AD224" s="722">
        <v>7480</v>
      </c>
      <c r="AE224" s="8912">
        <f>SUM(AD224*P224+AD225*P225+AD226*P226+AC224)</f>
        <v>119081.60000000001</v>
      </c>
      <c r="AF224" s="31"/>
      <c r="AG224" s="26"/>
    </row>
    <row r="225" spans="1:16383" ht="30" customHeight="1">
      <c r="A225" s="1271" t="s">
        <v>7869</v>
      </c>
      <c r="B225" s="10606"/>
      <c r="C225" s="10089"/>
      <c r="D225" s="10089"/>
      <c r="E225" s="10587"/>
      <c r="F225" s="10053"/>
      <c r="G225" s="10053"/>
      <c r="H225" s="10601"/>
      <c r="I225" s="10065"/>
      <c r="J225" s="10591"/>
      <c r="K225" s="10591"/>
      <c r="L225" s="1271" t="s">
        <v>381</v>
      </c>
      <c r="M225" s="10634"/>
      <c r="N225" s="1176" t="s">
        <v>3954</v>
      </c>
      <c r="O225" s="1275">
        <v>1</v>
      </c>
      <c r="P225" s="1275">
        <v>1</v>
      </c>
      <c r="Q225" s="10591"/>
      <c r="R225" s="10065"/>
      <c r="S225" s="1173"/>
      <c r="T225" s="1173"/>
      <c r="U225" s="1173"/>
      <c r="V225" s="10892"/>
      <c r="W225" s="1173"/>
      <c r="X225" s="10892"/>
      <c r="Y225" s="1173"/>
      <c r="Z225" s="10892"/>
      <c r="AA225" s="1173"/>
      <c r="AB225" s="10053"/>
      <c r="AC225" s="8920"/>
      <c r="AD225" s="722">
        <v>46393.599999999999</v>
      </c>
      <c r="AE225" s="8920"/>
      <c r="AF225" s="31"/>
      <c r="AG225" s="26"/>
    </row>
    <row r="226" spans="1:16383" ht="30" customHeight="1">
      <c r="A226" s="1271" t="s">
        <v>7869</v>
      </c>
      <c r="B226" s="10607"/>
      <c r="C226" s="9766"/>
      <c r="D226" s="9766"/>
      <c r="E226" s="10482"/>
      <c r="F226" s="9834"/>
      <c r="G226" s="9834"/>
      <c r="H226" s="10602"/>
      <c r="I226" s="9789"/>
      <c r="J226" s="10496"/>
      <c r="K226" s="10496"/>
      <c r="L226" s="296" t="s">
        <v>1095</v>
      </c>
      <c r="M226" s="10483"/>
      <c r="N226" s="1176" t="s">
        <v>3951</v>
      </c>
      <c r="O226" s="1275">
        <v>1</v>
      </c>
      <c r="P226" s="1275">
        <v>1</v>
      </c>
      <c r="Q226" s="10496"/>
      <c r="R226" s="9789"/>
      <c r="S226" s="1173"/>
      <c r="T226" s="1173"/>
      <c r="U226" s="1173"/>
      <c r="V226" s="10810"/>
      <c r="W226" s="1173"/>
      <c r="X226" s="10810"/>
      <c r="Y226" s="1173"/>
      <c r="Z226" s="10810"/>
      <c r="AA226" s="1173"/>
      <c r="AB226" s="9834"/>
      <c r="AC226" s="8913"/>
      <c r="AD226" s="722">
        <v>42768</v>
      </c>
      <c r="AE226" s="8913"/>
      <c r="AF226" s="31"/>
      <c r="AG226" s="26"/>
    </row>
    <row r="227" spans="1:16383" ht="30" customHeight="1">
      <c r="A227" s="1271" t="s">
        <v>7869</v>
      </c>
      <c r="B227" s="5315" t="s">
        <v>8028</v>
      </c>
      <c r="C227" s="1277">
        <v>45357</v>
      </c>
      <c r="D227" s="1277">
        <v>45364</v>
      </c>
      <c r="E227" s="1278"/>
      <c r="F227" s="1176"/>
      <c r="G227" s="1276">
        <v>8644</v>
      </c>
      <c r="H227" s="1276">
        <v>128</v>
      </c>
      <c r="I227" s="1276"/>
      <c r="J227" s="1279" t="s">
        <v>8027</v>
      </c>
      <c r="K227" s="1280" t="s">
        <v>8026</v>
      </c>
      <c r="L227" s="1271" t="s">
        <v>201</v>
      </c>
      <c r="M227" s="771" t="s">
        <v>8025</v>
      </c>
      <c r="N227" s="1176"/>
      <c r="O227" s="1272">
        <v>13</v>
      </c>
      <c r="P227" s="257">
        <v>15</v>
      </c>
      <c r="Q227" s="1279" t="s">
        <v>8024</v>
      </c>
      <c r="R227" s="1176"/>
      <c r="S227" s="1173"/>
      <c r="T227" s="1173"/>
      <c r="U227" s="1173"/>
      <c r="V227" s="1176" t="s">
        <v>2073</v>
      </c>
      <c r="W227" s="1173"/>
      <c r="X227" s="1176" t="s">
        <v>37</v>
      </c>
      <c r="Y227" s="1173"/>
      <c r="Z227" s="1177" t="s">
        <v>45</v>
      </c>
      <c r="AA227" s="1173"/>
      <c r="AB227" s="1176" t="s">
        <v>5540</v>
      </c>
      <c r="AC227" s="722">
        <v>0</v>
      </c>
      <c r="AD227" s="722">
        <v>7480</v>
      </c>
      <c r="AE227" s="722">
        <f>SUM(AD227*P227+AC227)</f>
        <v>112200</v>
      </c>
      <c r="AF227" s="31"/>
      <c r="AG227" s="26"/>
    </row>
    <row r="228" spans="1:16383" ht="30" customHeight="1">
      <c r="A228" s="1273" t="s">
        <v>7869</v>
      </c>
      <c r="B228" s="10605" t="s">
        <v>8023</v>
      </c>
      <c r="C228" s="9765">
        <v>45357</v>
      </c>
      <c r="D228" s="9765">
        <v>45413</v>
      </c>
      <c r="E228" s="10481"/>
      <c r="F228" s="8877"/>
      <c r="G228" s="9840">
        <v>8644</v>
      </c>
      <c r="H228" s="9840">
        <v>435</v>
      </c>
      <c r="I228" s="9840"/>
      <c r="J228" s="10495" t="s">
        <v>8022</v>
      </c>
      <c r="K228" s="10495" t="s">
        <v>8021</v>
      </c>
      <c r="L228" s="1273" t="s">
        <v>76</v>
      </c>
      <c r="M228" s="8868" t="s">
        <v>8020</v>
      </c>
      <c r="N228" s="1176" t="s">
        <v>3952</v>
      </c>
      <c r="O228" s="1274">
        <v>4</v>
      </c>
      <c r="P228" s="1274">
        <v>4</v>
      </c>
      <c r="Q228" s="10495" t="s">
        <v>8019</v>
      </c>
      <c r="R228" s="9788"/>
      <c r="S228" s="1173"/>
      <c r="T228" s="1173"/>
      <c r="U228" s="1173"/>
      <c r="V228" s="10738" t="s">
        <v>2073</v>
      </c>
      <c r="W228" s="1173"/>
      <c r="X228" s="10738" t="s">
        <v>37</v>
      </c>
      <c r="Y228" s="1173"/>
      <c r="Z228" s="10683" t="s">
        <v>45</v>
      </c>
      <c r="AA228" s="1173"/>
      <c r="AB228" s="9840" t="s">
        <v>5583</v>
      </c>
      <c r="AC228" s="8912">
        <v>7290</v>
      </c>
      <c r="AD228" s="722">
        <v>7480</v>
      </c>
      <c r="AE228" s="8912">
        <f>SUM(AD228*P228+AD229*P229+AC228)</f>
        <v>83603.600000000006</v>
      </c>
      <c r="AF228" s="31"/>
      <c r="AG228" s="26"/>
    </row>
    <row r="229" spans="1:16383" ht="30" customHeight="1">
      <c r="A229" s="1271" t="s">
        <v>7869</v>
      </c>
      <c r="B229" s="10607"/>
      <c r="C229" s="9766"/>
      <c r="D229" s="9766"/>
      <c r="E229" s="10482"/>
      <c r="F229" s="8878"/>
      <c r="G229" s="9834"/>
      <c r="H229" s="9834"/>
      <c r="I229" s="9834"/>
      <c r="J229" s="10496"/>
      <c r="K229" s="10496"/>
      <c r="L229" s="1271" t="s">
        <v>2184</v>
      </c>
      <c r="M229" s="8869"/>
      <c r="N229" s="327" t="s">
        <v>3954</v>
      </c>
      <c r="O229" s="1272">
        <v>1</v>
      </c>
      <c r="P229" s="1272">
        <v>1</v>
      </c>
      <c r="Q229" s="10496"/>
      <c r="R229" s="9789"/>
      <c r="S229" s="1173"/>
      <c r="T229" s="1173"/>
      <c r="U229" s="1173"/>
      <c r="V229" s="10739"/>
      <c r="W229" s="1173"/>
      <c r="X229" s="10739"/>
      <c r="Y229" s="1173"/>
      <c r="Z229" s="10685"/>
      <c r="AA229" s="1173"/>
      <c r="AB229" s="9834"/>
      <c r="AC229" s="8913"/>
      <c r="AD229" s="722">
        <v>46393.599999999999</v>
      </c>
      <c r="AE229" s="8913"/>
      <c r="AF229" s="31"/>
      <c r="AG229" s="26"/>
    </row>
    <row r="230" spans="1:16383" ht="30" customHeight="1">
      <c r="A230" s="1273" t="s">
        <v>7869</v>
      </c>
      <c r="B230" s="10614" t="s">
        <v>8018</v>
      </c>
      <c r="C230" s="9765">
        <v>45357</v>
      </c>
      <c r="D230" s="9765">
        <v>45413</v>
      </c>
      <c r="E230" s="10481"/>
      <c r="F230" s="8877"/>
      <c r="G230" s="9840">
        <v>8644</v>
      </c>
      <c r="H230" s="9840">
        <v>355</v>
      </c>
      <c r="I230" s="9840"/>
      <c r="J230" s="10893" t="s">
        <v>8017</v>
      </c>
      <c r="K230" s="10495" t="s">
        <v>8016</v>
      </c>
      <c r="L230" s="1273" t="s">
        <v>76</v>
      </c>
      <c r="M230" s="8868" t="s">
        <v>8015</v>
      </c>
      <c r="N230" s="1176" t="s">
        <v>3952</v>
      </c>
      <c r="O230" s="1274">
        <v>4</v>
      </c>
      <c r="P230" s="1274">
        <v>4</v>
      </c>
      <c r="Q230" s="10495" t="s">
        <v>8014</v>
      </c>
      <c r="R230" s="9788"/>
      <c r="S230" s="1173"/>
      <c r="T230" s="1173"/>
      <c r="U230" s="1173"/>
      <c r="V230" s="10527" t="s">
        <v>2073</v>
      </c>
      <c r="W230" s="1173"/>
      <c r="X230" s="10755" t="s">
        <v>37</v>
      </c>
      <c r="Y230" s="1173"/>
      <c r="Z230" s="10507" t="s">
        <v>45</v>
      </c>
      <c r="AA230" s="1173"/>
      <c r="AB230" s="9840" t="s">
        <v>5583</v>
      </c>
      <c r="AC230" s="8912">
        <v>4860</v>
      </c>
      <c r="AD230" s="722">
        <v>7480</v>
      </c>
      <c r="AE230" s="8912">
        <f>SUM(AD230*P230+AD231*P231+AD232*P232+AC230)</f>
        <v>94280.320000000007</v>
      </c>
      <c r="AF230" s="31"/>
      <c r="AG230" s="26"/>
    </row>
    <row r="231" spans="1:16383" ht="30" customHeight="1">
      <c r="A231" s="8339" t="s">
        <v>7869</v>
      </c>
      <c r="B231" s="10606"/>
      <c r="C231" s="10089"/>
      <c r="D231" s="10089"/>
      <c r="E231" s="10587"/>
      <c r="F231" s="8880"/>
      <c r="G231" s="10053"/>
      <c r="H231" s="10053"/>
      <c r="I231" s="10053"/>
      <c r="J231" s="10591"/>
      <c r="K231" s="10591"/>
      <c r="L231" s="1271" t="s">
        <v>2184</v>
      </c>
      <c r="M231" s="8870"/>
      <c r="N231" s="327" t="s">
        <v>3954</v>
      </c>
      <c r="O231" s="1272">
        <v>1</v>
      </c>
      <c r="P231" s="1272">
        <v>1</v>
      </c>
      <c r="Q231" s="10591"/>
      <c r="R231" s="10065"/>
      <c r="S231" s="1173"/>
      <c r="T231" s="1173"/>
      <c r="U231" s="1173"/>
      <c r="V231" s="10728"/>
      <c r="W231" s="1173"/>
      <c r="X231" s="10756"/>
      <c r="Y231" s="1173"/>
      <c r="Z231" s="10508"/>
      <c r="AA231" s="1176">
        <v>4504189871</v>
      </c>
      <c r="AB231" s="10053"/>
      <c r="AC231" s="8920"/>
      <c r="AD231" s="722">
        <v>46393.599999999999</v>
      </c>
      <c r="AE231" s="8920"/>
      <c r="AF231" s="31"/>
      <c r="AG231" s="26"/>
    </row>
    <row r="232" spans="1:16383" ht="30" customHeight="1">
      <c r="A232" s="8339" t="s">
        <v>7869</v>
      </c>
      <c r="B232" s="10607"/>
      <c r="C232" s="9766"/>
      <c r="D232" s="9766"/>
      <c r="E232" s="10482"/>
      <c r="F232" s="8878"/>
      <c r="G232" s="9834"/>
      <c r="H232" s="9834"/>
      <c r="I232" s="9834"/>
      <c r="J232" s="10496"/>
      <c r="K232" s="10496"/>
      <c r="L232" s="6968" t="s">
        <v>2548</v>
      </c>
      <c r="M232" s="8869"/>
      <c r="N232" s="1269" t="s">
        <v>3951</v>
      </c>
      <c r="O232" s="1274">
        <v>1</v>
      </c>
      <c r="P232" s="1274">
        <v>1</v>
      </c>
      <c r="Q232" s="10496"/>
      <c r="R232" s="9789"/>
      <c r="S232" s="1173"/>
      <c r="T232" s="1173"/>
      <c r="U232" s="1173"/>
      <c r="V232" s="10528"/>
      <c r="W232" s="1173"/>
      <c r="X232" s="10757"/>
      <c r="Y232" s="1173"/>
      <c r="Z232" s="10509"/>
      <c r="AA232" s="1173"/>
      <c r="AB232" s="9834"/>
      <c r="AC232" s="8913"/>
      <c r="AD232" s="722">
        <v>13106.72</v>
      </c>
      <c r="AE232" s="8913"/>
      <c r="AF232" s="31"/>
      <c r="AG232" s="26"/>
    </row>
    <row r="233" spans="1:16383" ht="30" customHeight="1">
      <c r="A233" s="1273" t="s">
        <v>7869</v>
      </c>
      <c r="B233" s="10605" t="s">
        <v>8013</v>
      </c>
      <c r="C233" s="9765">
        <v>45357</v>
      </c>
      <c r="D233" s="9765">
        <v>45413</v>
      </c>
      <c r="E233" s="10481"/>
      <c r="F233" s="9840"/>
      <c r="G233" s="9840">
        <v>8644</v>
      </c>
      <c r="H233" s="9840" t="s">
        <v>8012</v>
      </c>
      <c r="I233" s="9840"/>
      <c r="J233" s="10495" t="s">
        <v>8011</v>
      </c>
      <c r="K233" s="10495" t="s">
        <v>8010</v>
      </c>
      <c r="L233" s="1273" t="s">
        <v>193</v>
      </c>
      <c r="M233" s="8868" t="s">
        <v>8009</v>
      </c>
      <c r="N233" s="1176" t="s">
        <v>3952</v>
      </c>
      <c r="O233" s="1274">
        <v>6</v>
      </c>
      <c r="P233" s="1274">
        <v>6</v>
      </c>
      <c r="Q233" s="10495" t="s">
        <v>8008</v>
      </c>
      <c r="R233" s="9788"/>
      <c r="S233" s="1173"/>
      <c r="T233" s="1173"/>
      <c r="U233" s="1173"/>
      <c r="V233" s="9788"/>
      <c r="W233" s="1173"/>
      <c r="X233" s="10624" t="s">
        <v>37</v>
      </c>
      <c r="Y233" s="1173"/>
      <c r="Z233" s="10635" t="s">
        <v>45</v>
      </c>
      <c r="AA233" s="1173"/>
      <c r="AB233" s="9840" t="s">
        <v>5538</v>
      </c>
      <c r="AC233" s="8912">
        <v>4860</v>
      </c>
      <c r="AD233" s="722">
        <v>7480</v>
      </c>
      <c r="AE233" s="8912">
        <f>SUM(AD233*P233+AD234*P234+AC233)</f>
        <v>89956</v>
      </c>
      <c r="AF233" s="31"/>
      <c r="AG233" s="26"/>
    </row>
    <row r="234" spans="1:16383" ht="30" customHeight="1">
      <c r="A234" s="1271" t="s">
        <v>7869</v>
      </c>
      <c r="B234" s="10607"/>
      <c r="C234" s="9766"/>
      <c r="D234" s="9766"/>
      <c r="E234" s="10482"/>
      <c r="F234" s="9834"/>
      <c r="G234" s="9834"/>
      <c r="H234" s="9834"/>
      <c r="I234" s="9834"/>
      <c r="J234" s="10496"/>
      <c r="K234" s="10496"/>
      <c r="L234" s="1271" t="s">
        <v>2184</v>
      </c>
      <c r="M234" s="8869"/>
      <c r="N234" s="1176" t="s">
        <v>3957</v>
      </c>
      <c r="O234" s="1272">
        <v>1</v>
      </c>
      <c r="P234" s="1272">
        <v>1</v>
      </c>
      <c r="Q234" s="10496"/>
      <c r="R234" s="9789"/>
      <c r="S234" s="1173"/>
      <c r="T234" s="1173"/>
      <c r="U234" s="1173"/>
      <c r="V234" s="9789"/>
      <c r="W234" s="1173"/>
      <c r="X234" s="10626"/>
      <c r="Y234" s="1173"/>
      <c r="Z234" s="10637"/>
      <c r="AA234" s="1173"/>
      <c r="AB234" s="9834"/>
      <c r="AC234" s="8913"/>
      <c r="AD234" s="722">
        <v>40216</v>
      </c>
      <c r="AE234" s="8913"/>
      <c r="AF234" s="31"/>
      <c r="AG234" s="26"/>
    </row>
    <row r="235" spans="1:16383" ht="30" customHeight="1">
      <c r="A235" s="1273" t="s">
        <v>7869</v>
      </c>
      <c r="B235" s="10605" t="s">
        <v>8007</v>
      </c>
      <c r="C235" s="9765">
        <v>45357</v>
      </c>
      <c r="D235" s="9765">
        <v>45413</v>
      </c>
      <c r="E235" s="10481"/>
      <c r="F235" s="8877"/>
      <c r="G235" s="9840">
        <v>8644</v>
      </c>
      <c r="H235" s="9840">
        <v>540</v>
      </c>
      <c r="I235" s="9840"/>
      <c r="J235" s="10495" t="s">
        <v>8006</v>
      </c>
      <c r="K235" s="10495" t="s">
        <v>8005</v>
      </c>
      <c r="L235" s="1273" t="s">
        <v>62</v>
      </c>
      <c r="M235" s="8868" t="s">
        <v>8004</v>
      </c>
      <c r="N235" s="1176" t="s">
        <v>3952</v>
      </c>
      <c r="O235" s="1274">
        <v>5</v>
      </c>
      <c r="P235" s="1274">
        <v>5</v>
      </c>
      <c r="Q235" s="10495" t="s">
        <v>8003</v>
      </c>
      <c r="R235" s="9788"/>
      <c r="S235" s="1173"/>
      <c r="T235" s="1173"/>
      <c r="U235" s="1173"/>
      <c r="V235" s="10758" t="s">
        <v>2073</v>
      </c>
      <c r="W235" s="1173"/>
      <c r="X235" s="10758" t="s">
        <v>37</v>
      </c>
      <c r="Y235" s="1173"/>
      <c r="Z235" s="10680" t="s">
        <v>45</v>
      </c>
      <c r="AA235" s="1173"/>
      <c r="AB235" s="9840" t="s">
        <v>5583</v>
      </c>
      <c r="AC235" s="8912">
        <v>14580</v>
      </c>
      <c r="AD235" s="722">
        <v>7480</v>
      </c>
      <c r="AE235" s="8912">
        <f>SUM(AD235*P235+AD236*P236+AD237*P237+AC235)</f>
        <v>141141.6</v>
      </c>
      <c r="AF235" s="31"/>
      <c r="AG235" s="26"/>
    </row>
    <row r="236" spans="1:16383" ht="30" customHeight="1">
      <c r="A236" s="1271" t="s">
        <v>7869</v>
      </c>
      <c r="B236" s="10606"/>
      <c r="C236" s="10089"/>
      <c r="D236" s="10089"/>
      <c r="E236" s="10587"/>
      <c r="F236" s="8880"/>
      <c r="G236" s="10053"/>
      <c r="H236" s="10053"/>
      <c r="I236" s="10053"/>
      <c r="J236" s="10591"/>
      <c r="K236" s="10591"/>
      <c r="L236" s="1271" t="s">
        <v>2184</v>
      </c>
      <c r="M236" s="8870"/>
      <c r="N236" s="306" t="s">
        <v>3954</v>
      </c>
      <c r="O236" s="1272">
        <v>1</v>
      </c>
      <c r="P236" s="1272">
        <v>1</v>
      </c>
      <c r="Q236" s="10591"/>
      <c r="R236" s="10065"/>
      <c r="S236" s="1173"/>
      <c r="T236" s="1173"/>
      <c r="U236" s="1173"/>
      <c r="V236" s="10880"/>
      <c r="W236" s="1173"/>
      <c r="X236" s="10880"/>
      <c r="Y236" s="1173"/>
      <c r="Z236" s="10681"/>
      <c r="AA236" s="1173"/>
      <c r="AB236" s="10053"/>
      <c r="AC236" s="8920"/>
      <c r="AD236" s="722">
        <v>46393.599999999999</v>
      </c>
      <c r="AE236" s="8920"/>
      <c r="AF236" s="31"/>
      <c r="AG236" s="26"/>
    </row>
    <row r="237" spans="1:16383" ht="30" customHeight="1">
      <c r="A237" s="1271" t="s">
        <v>7869</v>
      </c>
      <c r="B237" s="10607"/>
      <c r="C237" s="9766"/>
      <c r="D237" s="9766"/>
      <c r="E237" s="10482"/>
      <c r="F237" s="8878"/>
      <c r="G237" s="9834"/>
      <c r="H237" s="9834"/>
      <c r="I237" s="9834"/>
      <c r="J237" s="10496"/>
      <c r="K237" s="10496"/>
      <c r="L237" s="296" t="s">
        <v>1095</v>
      </c>
      <c r="M237" s="8869"/>
      <c r="N237" s="1413" t="s">
        <v>3951</v>
      </c>
      <c r="O237" s="1274">
        <v>1</v>
      </c>
      <c r="P237" s="1274">
        <v>1</v>
      </c>
      <c r="Q237" s="10496"/>
      <c r="R237" s="9789"/>
      <c r="S237" s="1173"/>
      <c r="T237" s="1173"/>
      <c r="U237" s="1173"/>
      <c r="V237" s="10759"/>
      <c r="W237" s="1173"/>
      <c r="X237" s="10759"/>
      <c r="Y237" s="1173"/>
      <c r="Z237" s="10682"/>
      <c r="AA237" s="1173"/>
      <c r="AB237" s="9834"/>
      <c r="AC237" s="8913"/>
      <c r="AD237" s="722">
        <v>42768</v>
      </c>
      <c r="AE237" s="8913"/>
      <c r="AF237" s="247"/>
      <c r="AG237" s="27"/>
    </row>
    <row r="238" spans="1:16383" ht="30" customHeight="1">
      <c r="A238" s="1273" t="s">
        <v>7869</v>
      </c>
      <c r="B238" s="10605" t="s">
        <v>8890</v>
      </c>
      <c r="C238" s="9765">
        <v>45357</v>
      </c>
      <c r="D238" s="9765">
        <v>45413</v>
      </c>
      <c r="E238" s="10481"/>
      <c r="F238" s="10884"/>
      <c r="G238" s="9840">
        <v>8644</v>
      </c>
      <c r="H238" s="9840">
        <v>491</v>
      </c>
      <c r="I238" s="9840"/>
      <c r="J238" s="10495" t="s">
        <v>8891</v>
      </c>
      <c r="K238" s="10495" t="s">
        <v>8892</v>
      </c>
      <c r="L238" s="1273" t="s">
        <v>62</v>
      </c>
      <c r="M238" s="8868" t="s">
        <v>8893</v>
      </c>
      <c r="N238" s="1176" t="s">
        <v>3952</v>
      </c>
      <c r="O238" s="1274">
        <v>5</v>
      </c>
      <c r="P238" s="1274">
        <v>5</v>
      </c>
      <c r="Q238" s="10495" t="s">
        <v>8894</v>
      </c>
      <c r="R238" s="9788"/>
      <c r="S238" s="1173"/>
      <c r="T238" s="1173"/>
      <c r="U238" s="1173"/>
      <c r="V238" s="10611" t="s">
        <v>2073</v>
      </c>
      <c r="W238" s="1173"/>
      <c r="X238" s="10611" t="s">
        <v>37</v>
      </c>
      <c r="Y238" s="1173"/>
      <c r="Z238" s="10680" t="s">
        <v>45</v>
      </c>
      <c r="AA238" s="1173"/>
      <c r="AB238" s="9840" t="s">
        <v>5583</v>
      </c>
      <c r="AC238" s="8912">
        <v>14580</v>
      </c>
      <c r="AD238" s="722">
        <v>7480</v>
      </c>
      <c r="AE238" s="8912">
        <f>SUM(AD238*P238+AD239*P239+AC238)</f>
        <v>98373.6</v>
      </c>
      <c r="AF238" s="9660"/>
      <c r="AG238" s="9660"/>
      <c r="AH238" s="10699"/>
      <c r="AI238" s="10699"/>
      <c r="AJ238" s="10699"/>
      <c r="AK238" s="10699"/>
      <c r="AL238" s="10699"/>
      <c r="AM238" s="10699"/>
      <c r="AN238" s="10699"/>
      <c r="AO238" s="10699"/>
      <c r="AP238" s="10699"/>
      <c r="AQ238" s="10699"/>
      <c r="AR238" s="10699"/>
      <c r="AS238" s="10699"/>
      <c r="AT238" s="10699"/>
      <c r="AU238" s="10699"/>
      <c r="AV238" s="10699"/>
      <c r="AW238" s="10699"/>
      <c r="AX238" s="10699"/>
      <c r="AY238" s="10699"/>
      <c r="AZ238" s="10699"/>
      <c r="BA238" s="10699"/>
      <c r="BB238" s="10699"/>
      <c r="BC238" s="10699"/>
      <c r="BD238" s="10699"/>
      <c r="BE238" s="10699"/>
      <c r="BF238" s="10699"/>
      <c r="BG238" s="10699"/>
      <c r="BH238" s="10699"/>
      <c r="BI238" s="10699"/>
      <c r="BJ238" s="10699"/>
      <c r="BK238" s="10699"/>
      <c r="BL238" s="10699"/>
      <c r="BM238" s="10699"/>
      <c r="BN238" s="10699"/>
      <c r="BO238" s="10699"/>
      <c r="BP238" s="10699"/>
      <c r="BQ238" s="10699"/>
      <c r="BR238" s="10699"/>
      <c r="BS238" s="10699"/>
      <c r="BT238" s="10699"/>
      <c r="BU238" s="10699"/>
      <c r="BV238" s="10699"/>
      <c r="BW238" s="10699"/>
      <c r="BX238" s="10699"/>
      <c r="BY238" s="10699"/>
      <c r="BZ238" s="10699"/>
      <c r="CA238" s="10699"/>
      <c r="CB238" s="10699"/>
      <c r="CC238" s="10699"/>
      <c r="CD238" s="10699"/>
      <c r="CE238" s="10699"/>
      <c r="CF238" s="10699"/>
      <c r="CG238" s="10699"/>
      <c r="CH238" s="10699"/>
      <c r="CI238" s="10699"/>
      <c r="CJ238" s="10699"/>
      <c r="CK238" s="10699"/>
      <c r="CL238" s="10699"/>
      <c r="CM238" s="10699"/>
      <c r="CN238" s="10699"/>
      <c r="CO238" s="10699"/>
      <c r="CP238" s="10699"/>
      <c r="CQ238" s="10699"/>
      <c r="CR238" s="10699"/>
      <c r="CS238" s="10699"/>
      <c r="CT238" s="10699"/>
      <c r="CU238" s="10699"/>
      <c r="CV238" s="10699"/>
      <c r="CW238" s="10699"/>
      <c r="CX238" s="10699"/>
      <c r="CY238" s="10699"/>
      <c r="CZ238" s="10699"/>
      <c r="DA238" s="10699"/>
      <c r="DB238" s="10699"/>
      <c r="DC238" s="10699"/>
      <c r="DD238" s="10699"/>
      <c r="DE238" s="10699"/>
      <c r="DF238" s="10699"/>
      <c r="DG238" s="10699"/>
      <c r="DH238" s="10699"/>
      <c r="DI238" s="10699"/>
      <c r="DJ238" s="10699"/>
      <c r="DK238" s="10699"/>
      <c r="DL238" s="10699"/>
      <c r="DM238" s="10699"/>
      <c r="DN238" s="10699"/>
      <c r="DO238" s="10699"/>
      <c r="DP238" s="10699"/>
      <c r="DQ238" s="10699"/>
      <c r="DR238" s="10699"/>
      <c r="DS238" s="10699"/>
      <c r="DT238" s="10699"/>
      <c r="DU238" s="10699"/>
      <c r="DV238" s="10699"/>
      <c r="DW238" s="10699"/>
      <c r="DX238" s="10699"/>
      <c r="DY238" s="10699"/>
      <c r="DZ238" s="10699"/>
      <c r="EA238" s="10699"/>
      <c r="EB238" s="10699"/>
      <c r="EC238" s="10699"/>
      <c r="ED238" s="10699"/>
      <c r="EE238" s="10699"/>
      <c r="EF238" s="10699"/>
      <c r="EG238" s="10699"/>
      <c r="EH238" s="10699"/>
      <c r="EI238" s="10699"/>
      <c r="EJ238" s="10699"/>
      <c r="EK238" s="10699"/>
      <c r="EL238" s="10699"/>
      <c r="EM238" s="10699"/>
      <c r="EN238" s="10699"/>
      <c r="EO238" s="10699"/>
      <c r="EP238" s="10699"/>
      <c r="EQ238" s="10699"/>
      <c r="ER238" s="10699"/>
      <c r="ES238" s="10699"/>
      <c r="ET238" s="10699"/>
      <c r="EU238" s="10699"/>
      <c r="EV238" s="10699"/>
      <c r="EW238" s="10699"/>
      <c r="EX238" s="10699"/>
      <c r="EY238" s="10699"/>
      <c r="EZ238" s="10699"/>
      <c r="FA238" s="10699"/>
      <c r="FB238" s="10699"/>
      <c r="FC238" s="10699"/>
      <c r="FD238" s="10699"/>
      <c r="FE238" s="10699"/>
      <c r="FF238" s="10699"/>
      <c r="FG238" s="10699"/>
      <c r="FH238" s="10699"/>
      <c r="FI238" s="10699"/>
      <c r="FJ238" s="10699"/>
      <c r="FK238" s="10699"/>
      <c r="FL238" s="10699"/>
      <c r="FM238" s="10699"/>
      <c r="FN238" s="10699"/>
      <c r="FO238" s="10699"/>
      <c r="FP238" s="10699"/>
      <c r="FQ238" s="10699"/>
      <c r="FR238" s="10699"/>
      <c r="FS238" s="10699"/>
      <c r="FT238" s="10699"/>
      <c r="FU238" s="10699"/>
      <c r="FV238" s="10699"/>
      <c r="FW238" s="10699"/>
      <c r="FX238" s="10699"/>
      <c r="FY238" s="10699"/>
      <c r="FZ238" s="10699"/>
      <c r="GA238" s="10699"/>
      <c r="GB238" s="10699"/>
      <c r="GC238" s="10699"/>
      <c r="GD238" s="10699"/>
      <c r="GE238" s="10699"/>
      <c r="GF238" s="10699"/>
      <c r="GG238" s="10699"/>
      <c r="GH238" s="10699"/>
      <c r="GI238" s="10699"/>
      <c r="GJ238" s="10699"/>
      <c r="GK238" s="10699"/>
      <c r="GL238" s="10699"/>
      <c r="GM238" s="10699"/>
      <c r="GN238" s="10699"/>
      <c r="GO238" s="10699"/>
      <c r="GP238" s="10699"/>
      <c r="GQ238" s="10699"/>
      <c r="GR238" s="10699"/>
      <c r="GS238" s="10699"/>
      <c r="GT238" s="10699"/>
      <c r="GU238" s="10699"/>
      <c r="GV238" s="10699"/>
      <c r="GW238" s="10699"/>
      <c r="GX238" s="10699"/>
      <c r="GY238" s="10699"/>
      <c r="GZ238" s="10699"/>
      <c r="HA238" s="10699"/>
      <c r="HB238" s="10699"/>
      <c r="HC238" s="10699"/>
      <c r="HD238" s="10699"/>
      <c r="HE238" s="10699"/>
      <c r="HF238" s="10699"/>
      <c r="HG238" s="10699"/>
      <c r="HH238" s="10699"/>
      <c r="HI238" s="10699"/>
      <c r="HJ238" s="10699"/>
      <c r="HK238" s="10699"/>
      <c r="HL238" s="10699"/>
      <c r="HM238" s="10699"/>
      <c r="HN238" s="10699"/>
      <c r="HO238" s="10699"/>
      <c r="HP238" s="10699"/>
      <c r="HQ238" s="10699"/>
      <c r="HR238" s="10699"/>
      <c r="HS238" s="10699"/>
      <c r="HT238" s="10699"/>
      <c r="HU238" s="10699"/>
      <c r="HV238" s="10699"/>
      <c r="HW238" s="10699"/>
      <c r="HX238" s="10699"/>
      <c r="HY238" s="10699"/>
      <c r="HZ238" s="10699"/>
      <c r="IA238" s="10699"/>
      <c r="IB238" s="10699"/>
      <c r="IC238" s="10699"/>
      <c r="ID238" s="10699"/>
      <c r="IE238" s="10699"/>
      <c r="IF238" s="10699"/>
      <c r="IG238" s="10699"/>
      <c r="IH238" s="10699"/>
      <c r="II238" s="10699"/>
      <c r="IJ238" s="10699"/>
      <c r="IK238" s="10699"/>
      <c r="IL238" s="10699"/>
      <c r="IM238" s="10699"/>
      <c r="IN238" s="10699"/>
      <c r="IO238" s="10699"/>
      <c r="IP238" s="10699"/>
      <c r="IQ238" s="10699"/>
      <c r="IR238" s="10699"/>
      <c r="IS238" s="10699"/>
      <c r="IT238" s="10699"/>
      <c r="IU238" s="10699"/>
      <c r="IV238" s="10699"/>
      <c r="IW238" s="10699"/>
      <c r="IX238" s="10699"/>
      <c r="IY238" s="10699"/>
      <c r="IZ238" s="10699"/>
      <c r="JA238" s="10699"/>
      <c r="JB238" s="10699"/>
      <c r="JC238" s="10699"/>
      <c r="JD238" s="10699"/>
      <c r="JE238" s="10699"/>
      <c r="JF238" s="10699"/>
      <c r="JG238" s="10699"/>
      <c r="JH238" s="10699"/>
      <c r="JI238" s="10699"/>
      <c r="JJ238" s="10699"/>
      <c r="JK238" s="10699"/>
      <c r="JL238" s="10699"/>
      <c r="JM238" s="10699"/>
      <c r="JN238" s="10699"/>
      <c r="JO238" s="10699"/>
      <c r="JP238" s="10699"/>
      <c r="JQ238" s="10699"/>
      <c r="JR238" s="10699"/>
      <c r="JS238" s="10699"/>
      <c r="JT238" s="10699"/>
      <c r="JU238" s="10699"/>
      <c r="JV238" s="10699"/>
      <c r="JW238" s="10699"/>
      <c r="JX238" s="10699"/>
      <c r="JY238" s="10699"/>
      <c r="JZ238" s="10699"/>
      <c r="KA238" s="10699"/>
      <c r="KB238" s="10699"/>
      <c r="KC238" s="10699"/>
      <c r="KD238" s="10699"/>
      <c r="KE238" s="10699"/>
      <c r="KF238" s="10699"/>
      <c r="KG238" s="10699"/>
      <c r="KH238" s="10699"/>
      <c r="KI238" s="10699"/>
      <c r="KJ238" s="10699"/>
      <c r="KK238" s="10699"/>
      <c r="KL238" s="10699"/>
      <c r="KM238" s="10699"/>
      <c r="KN238" s="10699"/>
      <c r="KO238" s="10699"/>
      <c r="KP238" s="10699"/>
      <c r="KQ238" s="10699"/>
      <c r="KR238" s="10699"/>
      <c r="KS238" s="10699"/>
      <c r="KT238" s="10699"/>
      <c r="KU238" s="10699"/>
      <c r="KV238" s="10699"/>
      <c r="KW238" s="10699"/>
      <c r="KX238" s="10699"/>
      <c r="KY238" s="10699"/>
      <c r="KZ238" s="10699"/>
      <c r="LA238" s="10699"/>
      <c r="LB238" s="10699"/>
      <c r="LC238" s="10699"/>
      <c r="LD238" s="10699"/>
      <c r="LE238" s="10699"/>
      <c r="LF238" s="10699"/>
      <c r="LG238" s="10699"/>
      <c r="LH238" s="10699"/>
      <c r="LI238" s="10699"/>
      <c r="LJ238" s="10699"/>
      <c r="LK238" s="10699"/>
      <c r="LL238" s="10699"/>
      <c r="LM238" s="10699"/>
      <c r="LN238" s="10699"/>
      <c r="LO238" s="10699"/>
      <c r="LP238" s="10699"/>
      <c r="LQ238" s="10699"/>
      <c r="LR238" s="10699"/>
      <c r="LS238" s="10699"/>
      <c r="LT238" s="10699"/>
      <c r="LU238" s="10699"/>
      <c r="LV238" s="10699"/>
      <c r="LW238" s="10699"/>
      <c r="LX238" s="10699"/>
      <c r="LY238" s="10699"/>
      <c r="LZ238" s="10699"/>
      <c r="MA238" s="10699"/>
      <c r="MB238" s="10699"/>
      <c r="MC238" s="10699"/>
      <c r="MD238" s="10699"/>
      <c r="ME238" s="10699"/>
      <c r="MF238" s="10699"/>
      <c r="MG238" s="10699"/>
      <c r="MH238" s="10699"/>
      <c r="MI238" s="10699"/>
      <c r="MJ238" s="10699"/>
      <c r="MK238" s="10699"/>
      <c r="ML238" s="10699"/>
      <c r="MM238" s="10699"/>
      <c r="MN238" s="10699"/>
      <c r="MO238" s="10699"/>
      <c r="MP238" s="10699"/>
      <c r="MQ238" s="10699"/>
      <c r="MR238" s="10699"/>
      <c r="MS238" s="10699"/>
      <c r="MT238" s="10699"/>
      <c r="MU238" s="10699"/>
      <c r="MV238" s="10699"/>
      <c r="MW238" s="10699"/>
      <c r="MX238" s="10699"/>
      <c r="MY238" s="10699"/>
      <c r="MZ238" s="10699"/>
      <c r="NA238" s="10699"/>
      <c r="NB238" s="10699"/>
      <c r="NC238" s="10699"/>
      <c r="ND238" s="10699"/>
      <c r="NE238" s="10699"/>
      <c r="NF238" s="10699"/>
      <c r="NG238" s="10699"/>
      <c r="NH238" s="10699"/>
      <c r="NI238" s="10699"/>
      <c r="NJ238" s="10699"/>
      <c r="NK238" s="10699"/>
      <c r="NL238" s="10699"/>
      <c r="NM238" s="10699"/>
      <c r="NN238" s="10699"/>
      <c r="NO238" s="10699"/>
      <c r="NP238" s="10699"/>
      <c r="NQ238" s="10699"/>
      <c r="NR238" s="10699"/>
      <c r="NS238" s="10699"/>
      <c r="NT238" s="10699"/>
      <c r="NU238" s="10699"/>
      <c r="NV238" s="10699"/>
      <c r="NW238" s="10699"/>
      <c r="NX238" s="10699"/>
      <c r="NY238" s="10699"/>
      <c r="NZ238" s="10699"/>
      <c r="OA238" s="10699"/>
      <c r="OB238" s="10699"/>
      <c r="OC238" s="10699"/>
      <c r="OD238" s="10699"/>
      <c r="OE238" s="10699"/>
      <c r="OF238" s="10699"/>
      <c r="OG238" s="10699"/>
      <c r="OH238" s="10699"/>
      <c r="OI238" s="10699"/>
      <c r="OJ238" s="10699"/>
      <c r="OK238" s="10699"/>
      <c r="OL238" s="10699"/>
      <c r="OM238" s="10699"/>
      <c r="ON238" s="10699"/>
      <c r="OO238" s="10699"/>
      <c r="OP238" s="10699"/>
      <c r="OQ238" s="10699"/>
      <c r="OR238" s="10699"/>
      <c r="OS238" s="10699"/>
      <c r="OT238" s="10699"/>
      <c r="OU238" s="10699"/>
      <c r="OV238" s="10699"/>
      <c r="OW238" s="10699"/>
      <c r="OX238" s="10699"/>
      <c r="OY238" s="10699"/>
      <c r="OZ238" s="10699"/>
      <c r="PA238" s="10699"/>
      <c r="PB238" s="10699"/>
      <c r="PC238" s="10699"/>
      <c r="PD238" s="10699"/>
      <c r="PE238" s="10699"/>
      <c r="PF238" s="10699"/>
      <c r="PG238" s="10699"/>
      <c r="PH238" s="10699"/>
      <c r="PI238" s="10699"/>
      <c r="PJ238" s="10699"/>
      <c r="PK238" s="10699"/>
      <c r="PL238" s="10699"/>
      <c r="PM238" s="10699"/>
      <c r="PN238" s="10699"/>
      <c r="PO238" s="10699"/>
      <c r="PP238" s="10699"/>
      <c r="PQ238" s="10699"/>
      <c r="PR238" s="10699"/>
      <c r="PS238" s="10699"/>
      <c r="PT238" s="10699"/>
      <c r="PU238" s="10699"/>
      <c r="PV238" s="10699"/>
      <c r="PW238" s="10699"/>
      <c r="PX238" s="10699"/>
      <c r="PY238" s="10699"/>
      <c r="PZ238" s="10699"/>
      <c r="QA238" s="10699"/>
      <c r="QB238" s="10699"/>
      <c r="QC238" s="10699"/>
      <c r="QD238" s="10699"/>
      <c r="QE238" s="10699"/>
      <c r="QF238" s="10699"/>
      <c r="QG238" s="10699"/>
      <c r="QH238" s="10699"/>
      <c r="QI238" s="10699"/>
      <c r="QJ238" s="10699"/>
      <c r="QK238" s="10699"/>
      <c r="QL238" s="10699"/>
      <c r="QM238" s="10699"/>
      <c r="QN238" s="10699"/>
      <c r="QO238" s="10699"/>
      <c r="QP238" s="10699"/>
      <c r="QQ238" s="10699"/>
      <c r="QR238" s="10699"/>
      <c r="QS238" s="10699"/>
      <c r="QT238" s="10699"/>
      <c r="QU238" s="10699"/>
      <c r="QV238" s="10699"/>
      <c r="QW238" s="10699"/>
      <c r="QX238" s="10699"/>
      <c r="QY238" s="10699"/>
      <c r="QZ238" s="10699"/>
      <c r="RA238" s="10699"/>
      <c r="RB238" s="10699"/>
      <c r="RC238" s="10699"/>
      <c r="RD238" s="10699"/>
      <c r="RE238" s="10699"/>
      <c r="RF238" s="10699"/>
      <c r="RG238" s="10699"/>
      <c r="RH238" s="10699"/>
      <c r="RI238" s="10699"/>
      <c r="RJ238" s="10699"/>
      <c r="RK238" s="10699"/>
      <c r="RL238" s="10699"/>
      <c r="RM238" s="10699"/>
      <c r="RN238" s="10699"/>
      <c r="RO238" s="10699"/>
      <c r="RP238" s="10699"/>
      <c r="RQ238" s="10699"/>
      <c r="RR238" s="10699"/>
      <c r="RS238" s="10699"/>
      <c r="RT238" s="10699"/>
      <c r="RU238" s="10699"/>
      <c r="RV238" s="10699"/>
      <c r="RW238" s="10699"/>
      <c r="RX238" s="10699"/>
      <c r="RY238" s="10699"/>
      <c r="RZ238" s="10699"/>
      <c r="SA238" s="10699"/>
      <c r="SB238" s="10699"/>
      <c r="SC238" s="10699"/>
      <c r="SD238" s="10699"/>
      <c r="SE238" s="10699"/>
      <c r="SF238" s="10699"/>
      <c r="SG238" s="10699"/>
      <c r="SH238" s="10699"/>
      <c r="SI238" s="10699"/>
      <c r="SJ238" s="10699"/>
      <c r="SK238" s="10699"/>
      <c r="SL238" s="10699"/>
      <c r="SM238" s="10699"/>
      <c r="SN238" s="10699"/>
      <c r="SO238" s="10699"/>
      <c r="SP238" s="10699"/>
      <c r="SQ238" s="10699"/>
      <c r="SR238" s="10699"/>
      <c r="SS238" s="10699"/>
      <c r="ST238" s="10699"/>
      <c r="SU238" s="10699"/>
      <c r="SV238" s="10699"/>
      <c r="SW238" s="10699"/>
      <c r="SX238" s="10699"/>
      <c r="SY238" s="10699"/>
      <c r="SZ238" s="10699"/>
      <c r="TA238" s="10699"/>
      <c r="TB238" s="10699"/>
      <c r="TC238" s="10699"/>
      <c r="TD238" s="10699"/>
      <c r="TE238" s="10699"/>
      <c r="TF238" s="10699"/>
      <c r="TG238" s="10699"/>
      <c r="TH238" s="10699"/>
      <c r="TI238" s="10699"/>
      <c r="TJ238" s="10699"/>
      <c r="TK238" s="10699"/>
      <c r="TL238" s="10699"/>
      <c r="TM238" s="10699"/>
      <c r="TN238" s="10699"/>
      <c r="TO238" s="10699"/>
      <c r="TP238" s="10699"/>
      <c r="TQ238" s="10699"/>
      <c r="TR238" s="10699"/>
      <c r="TS238" s="10699"/>
      <c r="TT238" s="10699"/>
      <c r="TU238" s="10699"/>
      <c r="TV238" s="10699"/>
      <c r="TW238" s="10699"/>
      <c r="TX238" s="10699"/>
      <c r="TY238" s="10699"/>
      <c r="TZ238" s="10699"/>
      <c r="UA238" s="10699"/>
      <c r="UB238" s="10699"/>
      <c r="UC238" s="10699"/>
      <c r="UD238" s="10699"/>
      <c r="UE238" s="10699"/>
      <c r="UF238" s="10699"/>
      <c r="UG238" s="10699"/>
      <c r="UH238" s="10699"/>
      <c r="UI238" s="10699"/>
      <c r="UJ238" s="10699"/>
      <c r="UK238" s="10699"/>
      <c r="UL238" s="10699"/>
      <c r="UM238" s="10699"/>
      <c r="UN238" s="10699"/>
      <c r="UO238" s="10699"/>
      <c r="UP238" s="10699"/>
      <c r="UQ238" s="10699"/>
      <c r="UR238" s="10699"/>
      <c r="US238" s="10699"/>
      <c r="UT238" s="10699"/>
      <c r="UU238" s="10699"/>
      <c r="UV238" s="10699"/>
      <c r="UW238" s="10699"/>
      <c r="UX238" s="10699"/>
      <c r="UY238" s="10699"/>
      <c r="UZ238" s="10699"/>
      <c r="VA238" s="10699"/>
      <c r="VB238" s="10699"/>
      <c r="VC238" s="10699"/>
      <c r="VD238" s="10699"/>
      <c r="VE238" s="10699"/>
      <c r="VF238" s="10699"/>
      <c r="VG238" s="10699"/>
      <c r="VH238" s="10699"/>
      <c r="VI238" s="10699"/>
      <c r="VJ238" s="10699"/>
      <c r="VK238" s="10699"/>
      <c r="VL238" s="10699"/>
      <c r="VM238" s="10699"/>
      <c r="VN238" s="10699"/>
      <c r="VO238" s="10699"/>
      <c r="VP238" s="10699"/>
      <c r="VQ238" s="10699"/>
      <c r="VR238" s="10699"/>
      <c r="VS238" s="10699"/>
      <c r="VT238" s="10699"/>
      <c r="VU238" s="10699"/>
      <c r="VV238" s="10699"/>
      <c r="VW238" s="10699"/>
      <c r="VX238" s="10699"/>
      <c r="VY238" s="10699"/>
      <c r="VZ238" s="10699"/>
      <c r="WA238" s="10699"/>
      <c r="WB238" s="10699"/>
      <c r="WC238" s="10699"/>
      <c r="WD238" s="10699"/>
      <c r="WE238" s="10699"/>
      <c r="WF238" s="10699"/>
      <c r="WG238" s="10699"/>
      <c r="WH238" s="10699"/>
      <c r="WI238" s="10699"/>
      <c r="WJ238" s="10699"/>
      <c r="WK238" s="10699"/>
      <c r="WL238" s="10699"/>
      <c r="WM238" s="10699"/>
      <c r="WN238" s="10699"/>
      <c r="WO238" s="10699"/>
      <c r="WP238" s="10699"/>
      <c r="WQ238" s="10699"/>
      <c r="WR238" s="10699"/>
      <c r="WS238" s="10699"/>
      <c r="WT238" s="10699"/>
      <c r="WU238" s="10699"/>
      <c r="WV238" s="10699"/>
      <c r="WW238" s="10699"/>
      <c r="WX238" s="10699"/>
      <c r="WY238" s="10699"/>
      <c r="WZ238" s="10699"/>
      <c r="XA238" s="10699"/>
      <c r="XB238" s="10699"/>
      <c r="XC238" s="10699"/>
      <c r="XD238" s="10699"/>
      <c r="XE238" s="10699"/>
      <c r="XF238" s="10699"/>
      <c r="XG238" s="10699"/>
      <c r="XH238" s="10699"/>
      <c r="XI238" s="10699"/>
      <c r="XJ238" s="10699"/>
      <c r="XK238" s="10699"/>
      <c r="XL238" s="10699"/>
      <c r="XM238" s="10699"/>
      <c r="XN238" s="10699"/>
      <c r="XO238" s="10699"/>
      <c r="XP238" s="10699"/>
      <c r="XQ238" s="10699"/>
      <c r="XR238" s="10699"/>
      <c r="XS238" s="10699"/>
      <c r="XT238" s="10699"/>
      <c r="XU238" s="10699"/>
      <c r="XV238" s="10699"/>
      <c r="XW238" s="10699"/>
      <c r="XX238" s="10699"/>
      <c r="XY238" s="10699"/>
      <c r="XZ238" s="10699"/>
      <c r="YA238" s="10699"/>
      <c r="YB238" s="10699"/>
      <c r="YC238" s="10699"/>
      <c r="YD238" s="10699"/>
      <c r="YE238" s="10699"/>
      <c r="YF238" s="10699"/>
      <c r="YG238" s="10699"/>
      <c r="YH238" s="10699"/>
      <c r="YI238" s="10699"/>
      <c r="YJ238" s="10699"/>
      <c r="YK238" s="10699"/>
      <c r="YL238" s="10699"/>
      <c r="YM238" s="10699"/>
      <c r="YN238" s="10699"/>
      <c r="YO238" s="10699"/>
      <c r="YP238" s="10699"/>
      <c r="YQ238" s="10699"/>
      <c r="YR238" s="10699"/>
      <c r="YS238" s="10699"/>
      <c r="YT238" s="10699"/>
      <c r="YU238" s="10699"/>
      <c r="YV238" s="10699"/>
      <c r="YW238" s="10699"/>
      <c r="YX238" s="10699"/>
      <c r="YY238" s="10699"/>
      <c r="YZ238" s="10699"/>
      <c r="ZA238" s="10699"/>
      <c r="ZB238" s="10699"/>
      <c r="ZC238" s="10699"/>
      <c r="ZD238" s="10699"/>
      <c r="ZE238" s="10699"/>
      <c r="ZF238" s="10699"/>
      <c r="ZG238" s="10699"/>
      <c r="ZH238" s="10699"/>
      <c r="ZI238" s="10699"/>
      <c r="ZJ238" s="10699"/>
      <c r="ZK238" s="10699"/>
      <c r="ZL238" s="10699"/>
      <c r="ZM238" s="10699"/>
      <c r="ZN238" s="10699"/>
      <c r="ZO238" s="10699"/>
      <c r="ZP238" s="10699"/>
      <c r="ZQ238" s="10699"/>
      <c r="ZR238" s="10699"/>
      <c r="ZS238" s="10699"/>
      <c r="ZT238" s="10699"/>
      <c r="ZU238" s="10699"/>
      <c r="ZV238" s="10699"/>
      <c r="ZW238" s="10699"/>
      <c r="ZX238" s="10699"/>
      <c r="ZY238" s="10699"/>
      <c r="ZZ238" s="10699"/>
      <c r="AAA238" s="10699"/>
      <c r="AAB238" s="10699"/>
      <c r="AAC238" s="10699"/>
      <c r="AAD238" s="10699"/>
      <c r="AAE238" s="10699"/>
      <c r="AAF238" s="10699"/>
      <c r="AAG238" s="10699"/>
      <c r="AAH238" s="10699"/>
      <c r="AAI238" s="10699"/>
      <c r="AAJ238" s="10699"/>
      <c r="AAK238" s="10699"/>
      <c r="AAL238" s="10699"/>
      <c r="AAM238" s="10699"/>
      <c r="AAN238" s="10699"/>
      <c r="AAO238" s="10699"/>
      <c r="AAP238" s="10699"/>
      <c r="AAQ238" s="10699"/>
      <c r="AAR238" s="10699"/>
      <c r="AAS238" s="10699"/>
      <c r="AAT238" s="10699"/>
      <c r="AAU238" s="10699"/>
      <c r="AAV238" s="10699"/>
      <c r="AAW238" s="10699"/>
      <c r="AAX238" s="10699"/>
      <c r="AAY238" s="10699"/>
      <c r="AAZ238" s="10699"/>
      <c r="ABA238" s="10699"/>
      <c r="ABB238" s="10699"/>
      <c r="ABC238" s="10699"/>
      <c r="ABD238" s="10699"/>
      <c r="ABE238" s="10699"/>
      <c r="ABF238" s="10699"/>
      <c r="ABG238" s="10699"/>
      <c r="ABH238" s="10699"/>
      <c r="ABI238" s="10699"/>
      <c r="ABJ238" s="10699"/>
      <c r="ABK238" s="10699"/>
      <c r="ABL238" s="10699"/>
      <c r="ABM238" s="10699"/>
      <c r="ABN238" s="10699"/>
      <c r="ABO238" s="10699"/>
      <c r="ABP238" s="10699"/>
      <c r="ABQ238" s="10699"/>
      <c r="ABR238" s="10699"/>
      <c r="ABS238" s="10699"/>
      <c r="ABT238" s="10699"/>
      <c r="ABU238" s="10699"/>
      <c r="ABV238" s="10699"/>
      <c r="ABW238" s="10699"/>
      <c r="ABX238" s="10699"/>
      <c r="ABY238" s="10699"/>
      <c r="ABZ238" s="10699"/>
      <c r="ACA238" s="10699"/>
      <c r="ACB238" s="10699"/>
      <c r="ACC238" s="10699"/>
      <c r="ACD238" s="10699"/>
      <c r="ACE238" s="10699"/>
      <c r="ACF238" s="10699"/>
      <c r="ACG238" s="10699"/>
      <c r="ACH238" s="10699"/>
      <c r="ACI238" s="10699"/>
      <c r="ACJ238" s="10699"/>
      <c r="ACK238" s="10699"/>
      <c r="ACL238" s="10699"/>
      <c r="ACM238" s="10699"/>
      <c r="ACN238" s="10699"/>
      <c r="ACO238" s="10699"/>
      <c r="ACP238" s="10699"/>
      <c r="ACQ238" s="10699"/>
      <c r="ACR238" s="10699"/>
      <c r="ACS238" s="10699"/>
      <c r="ACT238" s="10699"/>
      <c r="ACU238" s="10699"/>
      <c r="ACV238" s="10699"/>
      <c r="ACW238" s="10699"/>
      <c r="ACX238" s="10699"/>
      <c r="ACY238" s="10699"/>
      <c r="ACZ238" s="10699"/>
      <c r="ADA238" s="10699"/>
      <c r="ADB238" s="10699"/>
      <c r="ADC238" s="10699"/>
      <c r="ADD238" s="10699"/>
      <c r="ADE238" s="10699"/>
      <c r="ADF238" s="10699"/>
      <c r="ADG238" s="10699"/>
      <c r="ADH238" s="10699"/>
      <c r="ADI238" s="10699"/>
      <c r="ADJ238" s="10699"/>
      <c r="ADK238" s="10699"/>
      <c r="ADL238" s="10699"/>
      <c r="ADM238" s="10699"/>
      <c r="ADN238" s="10699"/>
      <c r="ADO238" s="10699"/>
      <c r="ADP238" s="10699"/>
      <c r="ADQ238" s="10699"/>
      <c r="ADR238" s="10699"/>
      <c r="ADS238" s="10699"/>
      <c r="ADT238" s="10699"/>
      <c r="ADU238" s="10699"/>
      <c r="ADV238" s="10699"/>
      <c r="ADW238" s="10699"/>
      <c r="ADX238" s="10699"/>
      <c r="ADY238" s="10699"/>
      <c r="ADZ238" s="10699"/>
      <c r="AEA238" s="10699"/>
      <c r="AEB238" s="10699"/>
      <c r="AEC238" s="10699"/>
      <c r="AED238" s="10699"/>
      <c r="AEE238" s="10699"/>
      <c r="AEF238" s="10699"/>
      <c r="AEG238" s="10699"/>
      <c r="AEH238" s="10699"/>
      <c r="AEI238" s="10699"/>
      <c r="AEJ238" s="10699"/>
      <c r="AEK238" s="10699"/>
      <c r="AEL238" s="10699"/>
      <c r="AEM238" s="10699"/>
      <c r="AEN238" s="10699"/>
      <c r="AEO238" s="10699"/>
      <c r="AEP238" s="10699"/>
      <c r="AEQ238" s="10699"/>
      <c r="AER238" s="10699"/>
      <c r="AES238" s="10699"/>
      <c r="AET238" s="10699"/>
      <c r="AEU238" s="10699"/>
      <c r="AEV238" s="10699"/>
      <c r="AEW238" s="10699"/>
      <c r="AEX238" s="10699"/>
      <c r="AEY238" s="10699"/>
      <c r="AEZ238" s="10699"/>
      <c r="AFA238" s="10699"/>
      <c r="AFB238" s="10699"/>
      <c r="AFC238" s="10699"/>
      <c r="AFD238" s="10699"/>
      <c r="AFE238" s="10699"/>
      <c r="AFF238" s="10699"/>
      <c r="AFG238" s="10699"/>
      <c r="AFH238" s="10699"/>
      <c r="AFI238" s="10699"/>
      <c r="AFJ238" s="10699"/>
      <c r="AFK238" s="10699"/>
      <c r="AFL238" s="10699"/>
      <c r="AFM238" s="10699"/>
      <c r="AFN238" s="10699"/>
      <c r="AFO238" s="10699"/>
      <c r="AFP238" s="10699"/>
      <c r="AFQ238" s="10699"/>
      <c r="AFR238" s="10699"/>
      <c r="AFS238" s="10699"/>
      <c r="AFT238" s="10699"/>
      <c r="AFU238" s="10699"/>
      <c r="AFV238" s="10699"/>
      <c r="AFW238" s="10699"/>
      <c r="AFX238" s="10699"/>
      <c r="AFY238" s="10699"/>
      <c r="AFZ238" s="10699"/>
      <c r="AGA238" s="10699"/>
      <c r="AGB238" s="10699"/>
      <c r="AGC238" s="10699"/>
      <c r="AGD238" s="10699"/>
      <c r="AGE238" s="10699"/>
      <c r="AGF238" s="10699"/>
      <c r="AGG238" s="10699"/>
      <c r="AGH238" s="10699"/>
      <c r="AGI238" s="10699"/>
      <c r="AGJ238" s="10699"/>
      <c r="AGK238" s="10699"/>
      <c r="AGL238" s="10699"/>
      <c r="AGM238" s="10699"/>
      <c r="AGN238" s="10699"/>
      <c r="AGO238" s="10699"/>
      <c r="AGP238" s="10699"/>
      <c r="AGQ238" s="10699"/>
      <c r="AGR238" s="10699"/>
      <c r="AGS238" s="10699"/>
      <c r="AGT238" s="10699"/>
      <c r="AGU238" s="10699"/>
      <c r="AGV238" s="10699"/>
      <c r="AGW238" s="10699"/>
      <c r="AGX238" s="10699"/>
      <c r="AGY238" s="10699"/>
      <c r="AGZ238" s="10699"/>
      <c r="AHA238" s="10699"/>
      <c r="AHB238" s="10699"/>
      <c r="AHC238" s="10699"/>
      <c r="AHD238" s="10699"/>
      <c r="AHE238" s="10699"/>
      <c r="AHF238" s="10699"/>
      <c r="AHG238" s="10699"/>
      <c r="AHH238" s="10699"/>
      <c r="AHI238" s="10699"/>
      <c r="AHJ238" s="10699"/>
      <c r="AHK238" s="10699"/>
      <c r="AHL238" s="10699"/>
      <c r="AHM238" s="10699"/>
      <c r="AHN238" s="10699"/>
      <c r="AHO238" s="10699"/>
      <c r="AHP238" s="10699"/>
      <c r="AHQ238" s="10699"/>
      <c r="AHR238" s="10699"/>
      <c r="AHS238" s="10699"/>
      <c r="AHT238" s="10699"/>
      <c r="AHU238" s="10699"/>
      <c r="AHV238" s="10699"/>
      <c r="AHW238" s="10699"/>
      <c r="AHX238" s="10699"/>
      <c r="AHY238" s="10699"/>
      <c r="AHZ238" s="10699"/>
      <c r="AIA238" s="10699"/>
      <c r="AIB238" s="10699"/>
      <c r="AIC238" s="10699"/>
      <c r="AID238" s="10699"/>
      <c r="AIE238" s="10699"/>
      <c r="AIF238" s="10699"/>
      <c r="AIG238" s="10699"/>
      <c r="AIH238" s="10699"/>
      <c r="AII238" s="10699"/>
      <c r="AIJ238" s="10699"/>
      <c r="AIK238" s="10699"/>
      <c r="AIL238" s="10699"/>
      <c r="AIM238" s="10699"/>
      <c r="AIN238" s="10699"/>
      <c r="AIO238" s="10699"/>
      <c r="AIP238" s="10699"/>
      <c r="AIQ238" s="10699"/>
      <c r="AIR238" s="10699"/>
      <c r="AIS238" s="10699"/>
      <c r="AIT238" s="10699"/>
      <c r="AIU238" s="10699"/>
      <c r="AIV238" s="10699"/>
      <c r="AIW238" s="10699"/>
      <c r="AIX238" s="10699"/>
      <c r="AIY238" s="10699"/>
      <c r="AIZ238" s="10699"/>
      <c r="AJA238" s="10699"/>
      <c r="AJB238" s="10699"/>
      <c r="AJC238" s="10699"/>
      <c r="AJD238" s="10699"/>
      <c r="AJE238" s="10699"/>
      <c r="AJF238" s="10699"/>
      <c r="AJG238" s="10699"/>
      <c r="AJH238" s="10699"/>
      <c r="AJI238" s="10699"/>
      <c r="AJJ238" s="10699"/>
      <c r="AJK238" s="10699"/>
      <c r="AJL238" s="10699"/>
      <c r="AJM238" s="10699"/>
      <c r="AJN238" s="10699"/>
      <c r="AJO238" s="10699"/>
      <c r="AJP238" s="10699"/>
      <c r="AJQ238" s="10699"/>
      <c r="AJR238" s="10699"/>
      <c r="AJS238" s="10699"/>
      <c r="AJT238" s="10699"/>
      <c r="AJU238" s="10699"/>
      <c r="AJV238" s="10699"/>
      <c r="AJW238" s="10699"/>
      <c r="AJX238" s="10699"/>
      <c r="AJY238" s="10699"/>
      <c r="AJZ238" s="10699"/>
      <c r="AKA238" s="10699"/>
      <c r="AKB238" s="10699"/>
      <c r="AKC238" s="10699"/>
      <c r="AKD238" s="10699"/>
      <c r="AKE238" s="10699"/>
      <c r="AKF238" s="10699"/>
      <c r="AKG238" s="10699"/>
      <c r="AKH238" s="10699"/>
      <c r="AKI238" s="10699"/>
      <c r="AKJ238" s="10699"/>
      <c r="AKK238" s="10699"/>
      <c r="AKL238" s="10699"/>
      <c r="AKM238" s="10699"/>
      <c r="AKN238" s="10699"/>
      <c r="AKO238" s="10699"/>
      <c r="AKP238" s="10699"/>
      <c r="AKQ238" s="10699"/>
      <c r="AKR238" s="10699"/>
      <c r="AKS238" s="10699"/>
      <c r="AKT238" s="10699"/>
      <c r="AKU238" s="10699"/>
      <c r="AKV238" s="10699"/>
      <c r="AKW238" s="10699"/>
      <c r="AKX238" s="10699"/>
      <c r="AKY238" s="10699"/>
      <c r="AKZ238" s="10699"/>
      <c r="ALA238" s="10699"/>
      <c r="ALB238" s="10699"/>
      <c r="ALC238" s="10699"/>
      <c r="ALD238" s="10699"/>
      <c r="ALE238" s="10699"/>
      <c r="ALF238" s="10699"/>
      <c r="ALG238" s="10699"/>
      <c r="ALH238" s="10699"/>
      <c r="ALI238" s="10699"/>
      <c r="ALJ238" s="10699"/>
      <c r="ALK238" s="10699"/>
      <c r="ALL238" s="10699"/>
      <c r="ALM238" s="10699"/>
      <c r="ALN238" s="10699"/>
      <c r="ALO238" s="10699"/>
      <c r="ALP238" s="10699"/>
      <c r="ALQ238" s="10699"/>
      <c r="ALR238" s="10699"/>
      <c r="ALS238" s="10699"/>
      <c r="ALT238" s="10699"/>
      <c r="ALU238" s="10699"/>
      <c r="ALV238" s="10699"/>
      <c r="ALW238" s="10699"/>
      <c r="ALX238" s="10699"/>
      <c r="ALY238" s="10699"/>
      <c r="ALZ238" s="10699"/>
      <c r="AMA238" s="10699"/>
      <c r="AMB238" s="10699"/>
      <c r="AMC238" s="10699"/>
      <c r="AMD238" s="10699"/>
      <c r="AME238" s="10699"/>
      <c r="AMF238" s="10699"/>
      <c r="AMG238" s="10699"/>
      <c r="AMH238" s="10699"/>
      <c r="AMI238" s="10699"/>
      <c r="AMJ238" s="10699"/>
      <c r="AMK238" s="10699"/>
      <c r="AML238" s="10699"/>
      <c r="AMM238" s="10699"/>
      <c r="AMN238" s="10699"/>
      <c r="AMO238" s="10699"/>
      <c r="AMP238" s="10699"/>
      <c r="AMQ238" s="10699"/>
      <c r="AMR238" s="10699"/>
      <c r="AMS238" s="10699"/>
      <c r="AMT238" s="10699"/>
      <c r="AMU238" s="10699"/>
      <c r="AMV238" s="10699"/>
      <c r="AMW238" s="10699"/>
      <c r="AMX238" s="10699"/>
      <c r="AMY238" s="10699"/>
      <c r="AMZ238" s="10699"/>
      <c r="ANA238" s="10699"/>
      <c r="ANB238" s="10699"/>
      <c r="ANC238" s="10699"/>
      <c r="AND238" s="10699"/>
      <c r="ANE238" s="10699"/>
      <c r="ANF238" s="10699"/>
      <c r="ANG238" s="10699"/>
      <c r="ANH238" s="10699"/>
      <c r="ANI238" s="10699"/>
      <c r="ANJ238" s="10699"/>
      <c r="ANK238" s="10699"/>
      <c r="ANL238" s="10699"/>
      <c r="ANM238" s="10699"/>
      <c r="ANN238" s="10699"/>
      <c r="ANO238" s="10699"/>
      <c r="ANP238" s="10699"/>
      <c r="ANQ238" s="10699"/>
      <c r="ANR238" s="10699"/>
      <c r="ANS238" s="10699"/>
      <c r="ANT238" s="10699"/>
      <c r="ANU238" s="10699"/>
      <c r="ANV238" s="10699"/>
      <c r="ANW238" s="10699"/>
      <c r="ANX238" s="10699"/>
      <c r="ANY238" s="10699"/>
      <c r="ANZ238" s="10699"/>
      <c r="AOA238" s="10699"/>
      <c r="AOB238" s="10699"/>
      <c r="AOC238" s="10699"/>
      <c r="AOD238" s="10699"/>
      <c r="AOE238" s="10699"/>
      <c r="AOF238" s="10699"/>
      <c r="AOG238" s="10699"/>
      <c r="AOH238" s="10699"/>
      <c r="AOI238" s="10699"/>
      <c r="AOJ238" s="10699"/>
      <c r="AOK238" s="10699"/>
      <c r="AOL238" s="10699"/>
      <c r="AOM238" s="10699"/>
      <c r="AON238" s="10699"/>
      <c r="AOO238" s="10699"/>
      <c r="AOP238" s="10699"/>
      <c r="AOQ238" s="10699"/>
      <c r="AOR238" s="10699"/>
      <c r="AOS238" s="10699"/>
      <c r="AOT238" s="10699"/>
      <c r="AOU238" s="10699"/>
      <c r="AOV238" s="10699"/>
      <c r="AOW238" s="10699"/>
      <c r="AOX238" s="10699"/>
      <c r="AOY238" s="10699"/>
      <c r="AOZ238" s="10699"/>
      <c r="APA238" s="10699"/>
      <c r="APB238" s="10699"/>
      <c r="APC238" s="10699"/>
      <c r="APD238" s="10699"/>
      <c r="APE238" s="10699"/>
      <c r="APF238" s="10699"/>
      <c r="APG238" s="10699"/>
      <c r="APH238" s="10699"/>
      <c r="API238" s="10699"/>
      <c r="APJ238" s="10699"/>
      <c r="APK238" s="10699"/>
      <c r="APL238" s="10699"/>
      <c r="APM238" s="10699"/>
      <c r="APN238" s="10699"/>
      <c r="APO238" s="10699"/>
      <c r="APP238" s="10699"/>
      <c r="APQ238" s="10699"/>
      <c r="APR238" s="10699"/>
      <c r="APS238" s="10699"/>
      <c r="APT238" s="10699"/>
      <c r="APU238" s="10699"/>
      <c r="APV238" s="10699"/>
      <c r="APW238" s="10699"/>
      <c r="APX238" s="10699"/>
      <c r="APY238" s="10699"/>
      <c r="APZ238" s="10699"/>
      <c r="AQA238" s="10699"/>
      <c r="AQB238" s="10699"/>
      <c r="AQC238" s="10699"/>
      <c r="AQD238" s="10699"/>
      <c r="AQE238" s="10699"/>
      <c r="AQF238" s="10699"/>
      <c r="AQG238" s="10699"/>
      <c r="AQH238" s="10699"/>
      <c r="AQI238" s="10699"/>
      <c r="AQJ238" s="10699"/>
      <c r="AQK238" s="10699"/>
      <c r="AQL238" s="10699"/>
      <c r="AQM238" s="10699"/>
      <c r="AQN238" s="10699"/>
      <c r="AQO238" s="10699"/>
      <c r="AQP238" s="10699"/>
      <c r="AQQ238" s="10699"/>
      <c r="AQR238" s="10699"/>
      <c r="AQS238" s="10699"/>
      <c r="AQT238" s="10699"/>
      <c r="AQU238" s="10699"/>
      <c r="AQV238" s="10699"/>
      <c r="AQW238" s="10699"/>
      <c r="AQX238" s="10699"/>
      <c r="AQY238" s="10699"/>
      <c r="AQZ238" s="10699"/>
      <c r="ARA238" s="10699"/>
      <c r="ARB238" s="10699"/>
      <c r="ARC238" s="10699"/>
      <c r="ARD238" s="10699"/>
      <c r="ARE238" s="10699"/>
      <c r="ARF238" s="10699"/>
      <c r="ARG238" s="10699"/>
      <c r="ARH238" s="10699"/>
      <c r="ARI238" s="10699"/>
      <c r="ARJ238" s="10699"/>
      <c r="ARK238" s="10699"/>
      <c r="ARL238" s="10699"/>
      <c r="ARM238" s="10699"/>
      <c r="ARN238" s="10699"/>
      <c r="ARO238" s="10699"/>
      <c r="ARP238" s="10699"/>
      <c r="ARQ238" s="10699"/>
      <c r="ARR238" s="10699"/>
      <c r="ARS238" s="10699"/>
      <c r="ART238" s="10699"/>
      <c r="ARU238" s="10699"/>
      <c r="ARV238" s="10699"/>
      <c r="ARW238" s="10699"/>
      <c r="ARX238" s="10699"/>
      <c r="ARY238" s="10699"/>
      <c r="ARZ238" s="10699"/>
      <c r="ASA238" s="10699"/>
      <c r="ASB238" s="10699"/>
      <c r="ASC238" s="10699"/>
      <c r="ASD238" s="10699"/>
      <c r="ASE238" s="10699"/>
      <c r="ASF238" s="10699"/>
      <c r="ASG238" s="10699"/>
      <c r="ASH238" s="10699"/>
      <c r="ASI238" s="10699"/>
      <c r="ASJ238" s="10699"/>
      <c r="ASK238" s="10699"/>
      <c r="ASL238" s="10699"/>
      <c r="ASM238" s="10699"/>
      <c r="ASN238" s="10699"/>
      <c r="ASO238" s="10699"/>
      <c r="ASP238" s="10699"/>
      <c r="ASQ238" s="10699"/>
      <c r="ASR238" s="10699"/>
      <c r="ASS238" s="10699"/>
      <c r="AST238" s="10699"/>
      <c r="ASU238" s="10699"/>
      <c r="ASV238" s="10699"/>
      <c r="ASW238" s="10699"/>
      <c r="ASX238" s="10699"/>
      <c r="ASY238" s="10699"/>
      <c r="ASZ238" s="10699"/>
      <c r="ATA238" s="10699"/>
      <c r="ATB238" s="10699"/>
      <c r="ATC238" s="10699"/>
      <c r="ATD238" s="10699"/>
      <c r="ATE238" s="10699"/>
      <c r="ATF238" s="10699"/>
      <c r="ATG238" s="10699"/>
      <c r="ATH238" s="10699"/>
      <c r="ATI238" s="10699"/>
      <c r="ATJ238" s="10699"/>
      <c r="ATK238" s="10699"/>
      <c r="ATL238" s="10699"/>
      <c r="ATM238" s="10699"/>
      <c r="ATN238" s="10699"/>
      <c r="ATO238" s="10699"/>
      <c r="ATP238" s="10699"/>
      <c r="ATQ238" s="10699"/>
      <c r="ATR238" s="10699"/>
      <c r="ATS238" s="10699"/>
      <c r="ATT238" s="10699"/>
      <c r="ATU238" s="10699"/>
      <c r="ATV238" s="10699"/>
      <c r="ATW238" s="10699"/>
      <c r="ATX238" s="10699"/>
      <c r="ATY238" s="10699"/>
      <c r="ATZ238" s="10699"/>
      <c r="AUA238" s="10699"/>
      <c r="AUB238" s="10699"/>
      <c r="AUC238" s="10699"/>
      <c r="AUD238" s="10699"/>
      <c r="AUE238" s="10699"/>
      <c r="AUF238" s="10699"/>
      <c r="AUG238" s="10699"/>
      <c r="AUH238" s="10699"/>
      <c r="AUI238" s="10699"/>
      <c r="AUJ238" s="10699"/>
      <c r="AUK238" s="10699"/>
      <c r="AUL238" s="10699"/>
      <c r="AUM238" s="10699"/>
      <c r="AUN238" s="10699"/>
      <c r="AUO238" s="10699"/>
      <c r="AUP238" s="10699"/>
      <c r="AUQ238" s="10699"/>
      <c r="AUR238" s="10699"/>
      <c r="AUS238" s="10699"/>
      <c r="AUT238" s="10699"/>
      <c r="AUU238" s="10699"/>
      <c r="AUV238" s="10699"/>
      <c r="AUW238" s="10699"/>
      <c r="AUX238" s="10699"/>
      <c r="AUY238" s="10699"/>
      <c r="AUZ238" s="10699"/>
      <c r="AVA238" s="10699"/>
      <c r="AVB238" s="10699"/>
      <c r="AVC238" s="10699"/>
      <c r="AVD238" s="10699"/>
      <c r="AVE238" s="10699"/>
      <c r="AVF238" s="10699"/>
      <c r="AVG238" s="10699"/>
      <c r="AVH238" s="10699"/>
      <c r="AVI238" s="10699"/>
      <c r="AVJ238" s="10699"/>
      <c r="AVK238" s="10699"/>
      <c r="AVL238" s="10699"/>
      <c r="AVM238" s="10699"/>
      <c r="AVN238" s="10699"/>
      <c r="AVO238" s="10699"/>
      <c r="AVP238" s="10699"/>
      <c r="AVQ238" s="10699"/>
      <c r="AVR238" s="10699"/>
      <c r="AVS238" s="10699"/>
      <c r="AVT238" s="10699"/>
      <c r="AVU238" s="10699"/>
      <c r="AVV238" s="10699"/>
      <c r="AVW238" s="10699"/>
      <c r="AVX238" s="10699"/>
      <c r="AVY238" s="10699"/>
      <c r="AVZ238" s="10699"/>
      <c r="AWA238" s="10699"/>
      <c r="AWB238" s="10699"/>
      <c r="AWC238" s="10699"/>
      <c r="AWD238" s="10699"/>
      <c r="AWE238" s="10699"/>
      <c r="AWF238" s="10699"/>
      <c r="AWG238" s="10699"/>
      <c r="AWH238" s="10699"/>
      <c r="AWI238" s="10699"/>
      <c r="AWJ238" s="10699"/>
      <c r="AWK238" s="10699"/>
      <c r="AWL238" s="10699"/>
      <c r="AWM238" s="10699"/>
      <c r="AWN238" s="10699"/>
      <c r="AWO238" s="10699"/>
      <c r="AWP238" s="10699"/>
      <c r="AWQ238" s="10699"/>
      <c r="AWR238" s="10699"/>
      <c r="AWS238" s="10699"/>
      <c r="AWT238" s="10699"/>
      <c r="AWU238" s="10699"/>
      <c r="AWV238" s="10699"/>
      <c r="AWW238" s="10699"/>
      <c r="AWX238" s="10699"/>
      <c r="AWY238" s="10699"/>
      <c r="AWZ238" s="10699"/>
      <c r="AXA238" s="10699"/>
      <c r="AXB238" s="10699"/>
      <c r="AXC238" s="10699"/>
      <c r="AXD238" s="10699"/>
      <c r="AXE238" s="10699"/>
      <c r="AXF238" s="10699"/>
      <c r="AXG238" s="10699"/>
      <c r="AXH238" s="10699"/>
      <c r="AXI238" s="10699"/>
      <c r="AXJ238" s="10699"/>
      <c r="AXK238" s="10699"/>
      <c r="AXL238" s="10699"/>
      <c r="AXM238" s="10699"/>
      <c r="AXN238" s="10699"/>
      <c r="AXO238" s="10699"/>
      <c r="AXP238" s="10699"/>
      <c r="AXQ238" s="10699"/>
      <c r="AXR238" s="10699"/>
      <c r="AXS238" s="10699"/>
      <c r="AXT238" s="10699"/>
      <c r="AXU238" s="10699"/>
      <c r="AXV238" s="10699"/>
      <c r="AXW238" s="10699"/>
      <c r="AXX238" s="10699"/>
      <c r="AXY238" s="10699"/>
      <c r="AXZ238" s="10699"/>
      <c r="AYA238" s="10699"/>
      <c r="AYB238" s="10699"/>
      <c r="AYC238" s="10699"/>
      <c r="AYD238" s="10699"/>
      <c r="AYE238" s="10699"/>
      <c r="AYF238" s="10699"/>
      <c r="AYG238" s="10699"/>
      <c r="AYH238" s="10699"/>
      <c r="AYI238" s="10699"/>
      <c r="AYJ238" s="10699"/>
      <c r="AYK238" s="10699"/>
      <c r="AYL238" s="10699"/>
      <c r="AYM238" s="10699"/>
      <c r="AYN238" s="10699"/>
      <c r="AYO238" s="10699"/>
      <c r="AYP238" s="10699"/>
      <c r="AYQ238" s="10699"/>
      <c r="AYR238" s="10699"/>
      <c r="AYS238" s="10699"/>
      <c r="AYT238" s="10699"/>
      <c r="AYU238" s="10699"/>
      <c r="AYV238" s="10699"/>
      <c r="AYW238" s="10699"/>
      <c r="AYX238" s="10699"/>
      <c r="AYY238" s="10699"/>
      <c r="AYZ238" s="10699"/>
      <c r="AZA238" s="10699"/>
      <c r="AZB238" s="10699"/>
      <c r="AZC238" s="10699"/>
      <c r="AZD238" s="10699"/>
      <c r="AZE238" s="10699"/>
      <c r="AZF238" s="10699"/>
      <c r="AZG238" s="10699"/>
      <c r="AZH238" s="10699"/>
      <c r="AZI238" s="10699"/>
      <c r="AZJ238" s="10699"/>
      <c r="AZK238" s="10699"/>
      <c r="AZL238" s="10699"/>
      <c r="AZM238" s="10699"/>
      <c r="AZN238" s="10699"/>
      <c r="AZO238" s="10699"/>
      <c r="AZP238" s="10699"/>
      <c r="AZQ238" s="10699"/>
      <c r="AZR238" s="10699"/>
      <c r="AZS238" s="10699"/>
      <c r="AZT238" s="10699"/>
      <c r="AZU238" s="10699"/>
      <c r="AZV238" s="10699"/>
      <c r="AZW238" s="10699"/>
      <c r="AZX238" s="10699"/>
      <c r="AZY238" s="10699"/>
      <c r="AZZ238" s="10699"/>
      <c r="BAA238" s="10699"/>
      <c r="BAB238" s="10699"/>
      <c r="BAC238" s="10699"/>
      <c r="BAD238" s="10699"/>
      <c r="BAE238" s="10699"/>
      <c r="BAF238" s="10699"/>
      <c r="BAG238" s="10699"/>
      <c r="BAH238" s="10699"/>
      <c r="BAI238" s="10699"/>
      <c r="BAJ238" s="10699"/>
      <c r="BAK238" s="10699"/>
      <c r="BAL238" s="10699"/>
      <c r="BAM238" s="10699"/>
      <c r="BAN238" s="10699"/>
      <c r="BAO238" s="10699"/>
      <c r="BAP238" s="10699"/>
      <c r="BAQ238" s="10699"/>
      <c r="BAR238" s="10699"/>
      <c r="BAS238" s="10699"/>
      <c r="BAT238" s="10699"/>
      <c r="BAU238" s="10699"/>
      <c r="BAV238" s="10699"/>
      <c r="BAW238" s="10699"/>
      <c r="BAX238" s="10699"/>
      <c r="BAY238" s="10699"/>
      <c r="BAZ238" s="10699"/>
      <c r="BBA238" s="10699"/>
      <c r="BBB238" s="10699"/>
      <c r="BBC238" s="10699"/>
      <c r="BBD238" s="10699"/>
      <c r="BBE238" s="10699"/>
      <c r="BBF238" s="10699"/>
      <c r="BBG238" s="10699"/>
      <c r="BBH238" s="10699"/>
      <c r="BBI238" s="10699"/>
      <c r="BBJ238" s="10699"/>
      <c r="BBK238" s="10699"/>
      <c r="BBL238" s="10699"/>
      <c r="BBM238" s="10699"/>
      <c r="BBN238" s="10699"/>
      <c r="BBO238" s="10699"/>
      <c r="BBP238" s="10699"/>
      <c r="BBQ238" s="10699"/>
      <c r="BBR238" s="10699"/>
      <c r="BBS238" s="10699"/>
      <c r="BBT238" s="10699"/>
      <c r="BBU238" s="10699"/>
      <c r="BBV238" s="10699"/>
      <c r="BBW238" s="10699"/>
      <c r="BBX238" s="10699"/>
      <c r="BBY238" s="10699"/>
      <c r="BBZ238" s="10699"/>
      <c r="BCA238" s="10699"/>
      <c r="BCB238" s="10699"/>
      <c r="BCC238" s="10699"/>
      <c r="BCD238" s="10699"/>
      <c r="BCE238" s="10699"/>
      <c r="BCF238" s="10699"/>
      <c r="BCG238" s="10699"/>
      <c r="BCH238" s="10699"/>
      <c r="BCI238" s="10699"/>
      <c r="BCJ238" s="10699"/>
      <c r="BCK238" s="10699"/>
      <c r="BCL238" s="10699"/>
      <c r="BCM238" s="10699"/>
      <c r="BCN238" s="10699"/>
      <c r="BCO238" s="10699"/>
      <c r="BCP238" s="10699"/>
      <c r="BCQ238" s="10699"/>
      <c r="BCR238" s="10699"/>
      <c r="BCS238" s="10699"/>
      <c r="BCT238" s="10699"/>
      <c r="BCU238" s="10699"/>
      <c r="BCV238" s="10699"/>
      <c r="BCW238" s="10699"/>
      <c r="BCX238" s="10699"/>
      <c r="BCY238" s="10699"/>
      <c r="BCZ238" s="10699"/>
      <c r="BDA238" s="10699"/>
      <c r="BDB238" s="10699"/>
      <c r="BDC238" s="10699"/>
      <c r="BDD238" s="10699"/>
      <c r="BDE238" s="10699"/>
      <c r="BDF238" s="10699"/>
      <c r="BDG238" s="10699"/>
      <c r="BDH238" s="10699"/>
      <c r="BDI238" s="10699"/>
      <c r="BDJ238" s="10699"/>
      <c r="BDK238" s="10699"/>
      <c r="BDL238" s="10699"/>
      <c r="BDM238" s="10699"/>
      <c r="BDN238" s="10699"/>
      <c r="BDO238" s="10699"/>
      <c r="BDP238" s="10699"/>
      <c r="BDQ238" s="10699"/>
      <c r="BDR238" s="10699"/>
      <c r="BDS238" s="10699"/>
      <c r="BDT238" s="10699"/>
      <c r="BDU238" s="10699"/>
      <c r="BDV238" s="10699"/>
      <c r="BDW238" s="10699"/>
      <c r="BDX238" s="10699"/>
      <c r="BDY238" s="10699"/>
      <c r="BDZ238" s="10699"/>
      <c r="BEA238" s="10699"/>
      <c r="BEB238" s="10699"/>
      <c r="BEC238" s="10699"/>
      <c r="BED238" s="10699"/>
      <c r="BEE238" s="10699"/>
      <c r="BEF238" s="10699"/>
      <c r="BEG238" s="10699"/>
      <c r="BEH238" s="10699"/>
      <c r="BEI238" s="10699"/>
      <c r="BEJ238" s="10699"/>
      <c r="BEK238" s="10699"/>
      <c r="BEL238" s="10699"/>
      <c r="BEM238" s="10699"/>
      <c r="BEN238" s="10699"/>
      <c r="BEO238" s="10699"/>
      <c r="BEP238" s="10699"/>
      <c r="BEQ238" s="10699"/>
      <c r="BER238" s="10699"/>
      <c r="BES238" s="10699"/>
      <c r="BET238" s="10699"/>
      <c r="BEU238" s="10699"/>
      <c r="BEV238" s="10699"/>
      <c r="BEW238" s="10699"/>
      <c r="BEX238" s="10699"/>
      <c r="BEY238" s="10699"/>
      <c r="BEZ238" s="10699"/>
      <c r="BFA238" s="10699"/>
      <c r="BFB238" s="10699"/>
      <c r="BFC238" s="10699"/>
      <c r="BFD238" s="10699"/>
      <c r="BFE238" s="10699"/>
      <c r="BFF238" s="10699"/>
      <c r="BFG238" s="10699"/>
      <c r="BFH238" s="10699"/>
      <c r="BFI238" s="10699"/>
      <c r="BFJ238" s="10699"/>
      <c r="BFK238" s="10699"/>
      <c r="BFL238" s="10699"/>
      <c r="BFM238" s="10699"/>
      <c r="BFN238" s="10699"/>
      <c r="BFO238" s="10699"/>
      <c r="BFP238" s="10699"/>
      <c r="BFQ238" s="10699"/>
      <c r="BFR238" s="10699"/>
      <c r="BFS238" s="10699"/>
      <c r="BFT238" s="10699"/>
      <c r="BFU238" s="10699"/>
      <c r="BFV238" s="10699"/>
      <c r="BFW238" s="10699"/>
      <c r="BFX238" s="10699"/>
      <c r="BFY238" s="10699"/>
      <c r="BFZ238" s="10699"/>
      <c r="BGA238" s="10699"/>
      <c r="BGB238" s="10699"/>
      <c r="BGC238" s="10699"/>
      <c r="BGD238" s="10699"/>
      <c r="BGE238" s="10699"/>
      <c r="BGF238" s="10699"/>
      <c r="BGG238" s="10699"/>
      <c r="BGH238" s="10699"/>
      <c r="BGI238" s="10699"/>
      <c r="BGJ238" s="10699"/>
      <c r="BGK238" s="10699"/>
      <c r="BGL238" s="10699"/>
      <c r="BGM238" s="10699"/>
      <c r="BGN238" s="10699"/>
      <c r="BGO238" s="10699"/>
      <c r="BGP238" s="10699"/>
      <c r="BGQ238" s="10699"/>
      <c r="BGR238" s="10699"/>
      <c r="BGS238" s="10699"/>
      <c r="BGT238" s="10699"/>
      <c r="BGU238" s="10699"/>
      <c r="BGV238" s="10699"/>
      <c r="BGW238" s="10699"/>
      <c r="BGX238" s="10699"/>
      <c r="BGY238" s="10699"/>
      <c r="BGZ238" s="10699"/>
      <c r="BHA238" s="10699"/>
      <c r="BHB238" s="10699"/>
      <c r="BHC238" s="10699"/>
      <c r="BHD238" s="10699"/>
      <c r="BHE238" s="10699"/>
      <c r="BHF238" s="10699"/>
      <c r="BHG238" s="10699"/>
      <c r="BHH238" s="10699"/>
      <c r="BHI238" s="10699"/>
      <c r="BHJ238" s="10699"/>
      <c r="BHK238" s="10699"/>
      <c r="BHL238" s="10699"/>
      <c r="BHM238" s="10699"/>
      <c r="BHN238" s="10699"/>
      <c r="BHO238" s="10699"/>
      <c r="BHP238" s="10699"/>
      <c r="BHQ238" s="10699"/>
      <c r="BHR238" s="10699"/>
      <c r="BHS238" s="10699"/>
      <c r="BHT238" s="10699"/>
      <c r="BHU238" s="10699"/>
      <c r="BHV238" s="10699"/>
      <c r="BHW238" s="10699"/>
      <c r="BHX238" s="10699"/>
      <c r="BHY238" s="10699"/>
      <c r="BHZ238" s="10699"/>
      <c r="BIA238" s="10699"/>
      <c r="BIB238" s="10699"/>
      <c r="BIC238" s="10699"/>
      <c r="BID238" s="10699"/>
      <c r="BIE238" s="10699"/>
      <c r="BIF238" s="10699"/>
      <c r="BIG238" s="10699"/>
      <c r="BIH238" s="10699"/>
      <c r="BII238" s="10699"/>
      <c r="BIJ238" s="10699"/>
      <c r="BIK238" s="10699"/>
      <c r="BIL238" s="10699"/>
      <c r="BIM238" s="10699"/>
      <c r="BIN238" s="10699"/>
      <c r="BIO238" s="10699"/>
      <c r="BIP238" s="10699"/>
      <c r="BIQ238" s="10699"/>
      <c r="BIR238" s="10699"/>
      <c r="BIS238" s="10699"/>
      <c r="BIT238" s="10699"/>
      <c r="BIU238" s="10699"/>
      <c r="BIV238" s="10699"/>
      <c r="BIW238" s="10699"/>
      <c r="BIX238" s="10699"/>
      <c r="BIY238" s="10699"/>
      <c r="BIZ238" s="10699"/>
      <c r="BJA238" s="10699"/>
      <c r="BJB238" s="10699"/>
      <c r="BJC238" s="10699"/>
      <c r="BJD238" s="10699"/>
      <c r="BJE238" s="10699"/>
      <c r="BJF238" s="10699"/>
      <c r="BJG238" s="10699"/>
      <c r="BJH238" s="10699"/>
      <c r="BJI238" s="10699"/>
      <c r="BJJ238" s="10699"/>
      <c r="BJK238" s="10699"/>
      <c r="BJL238" s="10699"/>
      <c r="BJM238" s="10699"/>
      <c r="BJN238" s="10699"/>
      <c r="BJO238" s="10699"/>
      <c r="BJP238" s="10699"/>
      <c r="BJQ238" s="10699"/>
      <c r="BJR238" s="10699"/>
      <c r="BJS238" s="10699"/>
      <c r="BJT238" s="10699"/>
      <c r="BJU238" s="10699"/>
      <c r="BJV238" s="10699"/>
      <c r="BJW238" s="10699"/>
      <c r="BJX238" s="10699"/>
      <c r="BJY238" s="10699"/>
      <c r="BJZ238" s="10699"/>
      <c r="BKA238" s="10699"/>
      <c r="BKB238" s="10699"/>
      <c r="BKC238" s="10699"/>
      <c r="BKD238" s="10699"/>
      <c r="BKE238" s="10699"/>
      <c r="BKF238" s="10699"/>
      <c r="BKG238" s="10699"/>
      <c r="BKH238" s="10699"/>
      <c r="BKI238" s="10699"/>
      <c r="BKJ238" s="10699"/>
      <c r="BKK238" s="10699"/>
      <c r="BKL238" s="10699"/>
      <c r="BKM238" s="10699"/>
      <c r="BKN238" s="10699"/>
      <c r="BKO238" s="10699"/>
      <c r="BKP238" s="10699"/>
      <c r="BKQ238" s="10699"/>
      <c r="BKR238" s="10699"/>
      <c r="BKS238" s="10699"/>
      <c r="BKT238" s="10699"/>
      <c r="BKU238" s="10699"/>
      <c r="BKV238" s="10699"/>
      <c r="BKW238" s="10699"/>
      <c r="BKX238" s="10699"/>
      <c r="BKY238" s="10699"/>
      <c r="BKZ238" s="10699"/>
      <c r="BLA238" s="10699"/>
      <c r="BLB238" s="10699"/>
      <c r="BLC238" s="10699"/>
      <c r="BLD238" s="10699"/>
      <c r="BLE238" s="10699"/>
      <c r="BLF238" s="10699"/>
      <c r="BLG238" s="10699"/>
      <c r="BLH238" s="10699"/>
      <c r="BLI238" s="10699"/>
      <c r="BLJ238" s="10699"/>
      <c r="BLK238" s="10699"/>
      <c r="BLL238" s="10699"/>
      <c r="BLM238" s="10699"/>
      <c r="BLN238" s="10699"/>
      <c r="BLO238" s="10699"/>
      <c r="BLP238" s="10699"/>
      <c r="BLQ238" s="10699"/>
      <c r="BLR238" s="10699"/>
      <c r="BLS238" s="10699"/>
      <c r="BLT238" s="10699"/>
      <c r="BLU238" s="10699"/>
      <c r="BLV238" s="10699"/>
      <c r="BLW238" s="10699"/>
      <c r="BLX238" s="10699"/>
      <c r="BLY238" s="10699"/>
      <c r="BLZ238" s="10699"/>
      <c r="BMA238" s="10699"/>
      <c r="BMB238" s="10699"/>
      <c r="BMC238" s="10699"/>
      <c r="BMD238" s="10699"/>
      <c r="BME238" s="10699"/>
      <c r="BMF238" s="10699"/>
      <c r="BMG238" s="10699"/>
      <c r="BMH238" s="10699"/>
      <c r="BMI238" s="10699"/>
      <c r="BMJ238" s="10699"/>
      <c r="BMK238" s="10699"/>
      <c r="BML238" s="10699"/>
      <c r="BMM238" s="10699"/>
      <c r="BMN238" s="10699"/>
      <c r="BMO238" s="10699"/>
      <c r="BMP238" s="10699"/>
      <c r="BMQ238" s="10699"/>
      <c r="BMR238" s="10699"/>
      <c r="BMS238" s="10699"/>
      <c r="BMT238" s="10699"/>
      <c r="BMU238" s="10699"/>
      <c r="BMV238" s="10699"/>
      <c r="BMW238" s="10699"/>
      <c r="BMX238" s="10699"/>
      <c r="BMY238" s="10699"/>
      <c r="BMZ238" s="10699"/>
      <c r="BNA238" s="10699"/>
      <c r="BNB238" s="10699"/>
      <c r="BNC238" s="10699"/>
      <c r="BND238" s="10699"/>
      <c r="BNE238" s="10699"/>
      <c r="BNF238" s="10699"/>
      <c r="BNG238" s="10699"/>
      <c r="BNH238" s="10699"/>
      <c r="BNI238" s="10699"/>
      <c r="BNJ238" s="10699"/>
      <c r="BNK238" s="10699"/>
      <c r="BNL238" s="10699"/>
      <c r="BNM238" s="10699"/>
      <c r="BNN238" s="10699"/>
      <c r="BNO238" s="10699"/>
      <c r="BNP238" s="10699"/>
      <c r="BNQ238" s="10699"/>
      <c r="BNR238" s="10699"/>
      <c r="BNS238" s="10699"/>
      <c r="BNT238" s="10699"/>
      <c r="BNU238" s="10699"/>
      <c r="BNV238" s="10699"/>
      <c r="BNW238" s="10699"/>
      <c r="BNX238" s="10699"/>
      <c r="BNY238" s="10699"/>
      <c r="BNZ238" s="10699"/>
      <c r="BOA238" s="10699"/>
      <c r="BOB238" s="10699"/>
      <c r="BOC238" s="10699"/>
      <c r="BOD238" s="10699"/>
      <c r="BOE238" s="10699"/>
      <c r="BOF238" s="10699"/>
      <c r="BOG238" s="10699"/>
      <c r="BOH238" s="10699"/>
      <c r="BOI238" s="10699"/>
      <c r="BOJ238" s="10699"/>
      <c r="BOK238" s="10699"/>
      <c r="BOL238" s="10699"/>
      <c r="BOM238" s="10699"/>
      <c r="BON238" s="10699"/>
      <c r="BOO238" s="10699"/>
      <c r="BOP238" s="10699"/>
      <c r="BOQ238" s="10699"/>
      <c r="BOR238" s="10699"/>
      <c r="BOS238" s="10699"/>
      <c r="BOT238" s="10699"/>
      <c r="BOU238" s="10699"/>
      <c r="BOV238" s="10699"/>
      <c r="BOW238" s="10699"/>
      <c r="BOX238" s="10699"/>
      <c r="BOY238" s="10699"/>
      <c r="BOZ238" s="10699"/>
      <c r="BPA238" s="10699"/>
      <c r="BPB238" s="10699"/>
      <c r="BPC238" s="10699"/>
      <c r="BPD238" s="10699"/>
      <c r="BPE238" s="10699"/>
      <c r="BPF238" s="10699"/>
      <c r="BPG238" s="10699"/>
      <c r="BPH238" s="10699"/>
      <c r="BPI238" s="10699"/>
      <c r="BPJ238" s="10699"/>
      <c r="BPK238" s="10699"/>
      <c r="BPL238" s="10699"/>
      <c r="BPM238" s="10699"/>
      <c r="BPN238" s="10699"/>
      <c r="BPO238" s="10699"/>
      <c r="BPP238" s="10699"/>
      <c r="BPQ238" s="10699"/>
      <c r="BPR238" s="10699"/>
      <c r="BPS238" s="10699"/>
      <c r="BPT238" s="10699"/>
      <c r="BPU238" s="10699"/>
      <c r="BPV238" s="10699"/>
      <c r="BPW238" s="10699"/>
      <c r="BPX238" s="10699"/>
      <c r="BPY238" s="10699"/>
      <c r="BPZ238" s="10699"/>
      <c r="BQA238" s="10699"/>
      <c r="BQB238" s="10699"/>
      <c r="BQC238" s="10699"/>
      <c r="BQD238" s="10699"/>
      <c r="BQE238" s="10699"/>
      <c r="BQF238" s="10699"/>
      <c r="BQG238" s="10699"/>
      <c r="BQH238" s="10699"/>
      <c r="BQI238" s="10699"/>
      <c r="BQJ238" s="10699"/>
      <c r="BQK238" s="10699"/>
      <c r="BQL238" s="10699"/>
      <c r="BQM238" s="10699"/>
      <c r="BQN238" s="10699"/>
      <c r="BQO238" s="10699"/>
      <c r="BQP238" s="10699"/>
      <c r="BQQ238" s="10699"/>
      <c r="BQR238" s="10699"/>
      <c r="BQS238" s="10699"/>
      <c r="BQT238" s="10699"/>
      <c r="BQU238" s="10699"/>
      <c r="BQV238" s="10699"/>
      <c r="BQW238" s="10699"/>
      <c r="BQX238" s="10699"/>
      <c r="BQY238" s="10699"/>
      <c r="BQZ238" s="10699"/>
      <c r="BRA238" s="10699"/>
      <c r="BRB238" s="10699"/>
      <c r="BRC238" s="10699"/>
      <c r="BRD238" s="10699"/>
      <c r="BRE238" s="10699"/>
      <c r="BRF238" s="10699"/>
      <c r="BRG238" s="10699"/>
      <c r="BRH238" s="10699"/>
      <c r="BRI238" s="10699"/>
      <c r="BRJ238" s="10699"/>
      <c r="BRK238" s="10699"/>
      <c r="BRL238" s="10699"/>
      <c r="BRM238" s="10699"/>
      <c r="BRN238" s="10699"/>
      <c r="BRO238" s="10699"/>
      <c r="BRP238" s="10699"/>
      <c r="BRQ238" s="10699"/>
      <c r="BRR238" s="10699"/>
      <c r="BRS238" s="10699"/>
      <c r="BRT238" s="10699"/>
      <c r="BRU238" s="10699"/>
      <c r="BRV238" s="10699"/>
      <c r="BRW238" s="10699"/>
      <c r="BRX238" s="10699"/>
      <c r="BRY238" s="10699"/>
      <c r="BRZ238" s="10699"/>
      <c r="BSA238" s="10699"/>
      <c r="BSB238" s="10699"/>
      <c r="BSC238" s="10699"/>
      <c r="BSD238" s="10699"/>
      <c r="BSE238" s="10699"/>
      <c r="BSF238" s="10699"/>
      <c r="BSG238" s="10699"/>
      <c r="BSH238" s="10699"/>
      <c r="BSI238" s="10699"/>
      <c r="BSJ238" s="10699"/>
      <c r="BSK238" s="10699"/>
      <c r="BSL238" s="10699"/>
      <c r="BSM238" s="10699"/>
      <c r="BSN238" s="10699"/>
      <c r="BSO238" s="10699"/>
      <c r="BSP238" s="10699"/>
      <c r="BSQ238" s="10699"/>
      <c r="BSR238" s="10699"/>
      <c r="BSS238" s="10699"/>
      <c r="BST238" s="10699"/>
      <c r="BSU238" s="10699"/>
      <c r="BSV238" s="10699"/>
      <c r="BSW238" s="10699"/>
      <c r="BSX238" s="10699"/>
      <c r="BSY238" s="10699"/>
      <c r="BSZ238" s="10699"/>
      <c r="BTA238" s="10699"/>
      <c r="BTB238" s="10699"/>
      <c r="BTC238" s="10699"/>
      <c r="BTD238" s="10699"/>
      <c r="BTE238" s="10699"/>
      <c r="BTF238" s="10699"/>
      <c r="BTG238" s="10699"/>
      <c r="BTH238" s="10699"/>
      <c r="BTI238" s="10699"/>
      <c r="BTJ238" s="10699"/>
      <c r="BTK238" s="10699"/>
      <c r="BTL238" s="10699"/>
      <c r="BTM238" s="10699"/>
      <c r="BTN238" s="10699"/>
      <c r="BTO238" s="10699"/>
      <c r="BTP238" s="10699"/>
      <c r="BTQ238" s="10699"/>
      <c r="BTR238" s="10699"/>
      <c r="BTS238" s="10699"/>
      <c r="BTT238" s="10699"/>
      <c r="BTU238" s="10699"/>
      <c r="BTV238" s="10699"/>
      <c r="BTW238" s="10699"/>
      <c r="BTX238" s="10699"/>
      <c r="BTY238" s="10699"/>
      <c r="BTZ238" s="10699"/>
      <c r="BUA238" s="10699"/>
      <c r="BUB238" s="10699"/>
      <c r="BUC238" s="10699"/>
      <c r="BUD238" s="10699"/>
      <c r="BUE238" s="10699"/>
      <c r="BUF238" s="10699"/>
      <c r="BUG238" s="10699"/>
      <c r="BUH238" s="10699"/>
      <c r="BUI238" s="10699"/>
      <c r="BUJ238" s="10699"/>
      <c r="BUK238" s="10699"/>
      <c r="BUL238" s="10699"/>
      <c r="BUM238" s="10699"/>
      <c r="BUN238" s="10699"/>
      <c r="BUO238" s="10699"/>
      <c r="BUP238" s="10699"/>
      <c r="BUQ238" s="10699"/>
      <c r="BUR238" s="10699"/>
      <c r="BUS238" s="10699"/>
      <c r="BUT238" s="10699"/>
      <c r="BUU238" s="10699"/>
      <c r="BUV238" s="10699"/>
      <c r="BUW238" s="10699"/>
      <c r="BUX238" s="10699"/>
      <c r="BUY238" s="10699"/>
      <c r="BUZ238" s="10699"/>
      <c r="BVA238" s="10699"/>
      <c r="BVB238" s="10699"/>
      <c r="BVC238" s="10699"/>
      <c r="BVD238" s="10699"/>
      <c r="BVE238" s="10699"/>
      <c r="BVF238" s="10699"/>
      <c r="BVG238" s="10699"/>
      <c r="BVH238" s="10699"/>
      <c r="BVI238" s="10699"/>
      <c r="BVJ238" s="10699"/>
      <c r="BVK238" s="10699"/>
      <c r="BVL238" s="10699"/>
      <c r="BVM238" s="10699"/>
      <c r="BVN238" s="10699"/>
      <c r="BVO238" s="10699"/>
      <c r="BVP238" s="10699"/>
      <c r="BVQ238" s="10699"/>
      <c r="BVR238" s="10699"/>
      <c r="BVS238" s="10699"/>
      <c r="BVT238" s="10699"/>
      <c r="BVU238" s="10699"/>
      <c r="BVV238" s="10699"/>
      <c r="BVW238" s="10699"/>
      <c r="BVX238" s="10699"/>
      <c r="BVY238" s="10699"/>
      <c r="BVZ238" s="10699"/>
      <c r="BWA238" s="10699"/>
      <c r="BWB238" s="10699"/>
      <c r="BWC238" s="10699"/>
      <c r="BWD238" s="10699"/>
      <c r="BWE238" s="10699"/>
      <c r="BWF238" s="10699"/>
      <c r="BWG238" s="10699"/>
      <c r="BWH238" s="10699"/>
      <c r="BWI238" s="10699"/>
      <c r="BWJ238" s="10699"/>
      <c r="BWK238" s="10699"/>
      <c r="BWL238" s="10699"/>
      <c r="BWM238" s="10699"/>
      <c r="BWN238" s="10699"/>
      <c r="BWO238" s="10699"/>
      <c r="BWP238" s="10699"/>
      <c r="BWQ238" s="10699"/>
      <c r="BWR238" s="10699"/>
      <c r="BWS238" s="10699"/>
      <c r="BWT238" s="10699"/>
      <c r="BWU238" s="10699"/>
      <c r="BWV238" s="10699"/>
      <c r="BWW238" s="10699"/>
      <c r="BWX238" s="10699"/>
      <c r="BWY238" s="10699"/>
      <c r="BWZ238" s="10699"/>
      <c r="BXA238" s="10699"/>
      <c r="BXB238" s="10699"/>
      <c r="BXC238" s="10699"/>
      <c r="BXD238" s="10699"/>
      <c r="BXE238" s="10699"/>
      <c r="BXF238" s="10699"/>
      <c r="BXG238" s="10699"/>
      <c r="BXH238" s="10699"/>
      <c r="BXI238" s="10699"/>
      <c r="BXJ238" s="10699"/>
      <c r="BXK238" s="10699"/>
      <c r="BXL238" s="10699"/>
      <c r="BXM238" s="10699"/>
      <c r="BXN238" s="10699"/>
      <c r="BXO238" s="10699"/>
      <c r="BXP238" s="10699"/>
      <c r="BXQ238" s="10699"/>
      <c r="BXR238" s="10699"/>
      <c r="BXS238" s="10699"/>
      <c r="BXT238" s="10699"/>
      <c r="BXU238" s="10699"/>
      <c r="BXV238" s="10699"/>
      <c r="BXW238" s="10699"/>
      <c r="BXX238" s="10699"/>
      <c r="BXY238" s="10699"/>
      <c r="BXZ238" s="10699"/>
      <c r="BYA238" s="10699"/>
      <c r="BYB238" s="10699"/>
      <c r="BYC238" s="10699"/>
      <c r="BYD238" s="10699"/>
      <c r="BYE238" s="10699"/>
      <c r="BYF238" s="10699"/>
      <c r="BYG238" s="10699"/>
      <c r="BYH238" s="10699"/>
      <c r="BYI238" s="10699"/>
      <c r="BYJ238" s="10699"/>
      <c r="BYK238" s="10699"/>
      <c r="BYL238" s="10699"/>
      <c r="BYM238" s="10699"/>
      <c r="BYN238" s="10699"/>
      <c r="BYO238" s="10699"/>
      <c r="BYP238" s="10699"/>
      <c r="BYQ238" s="10699"/>
      <c r="BYR238" s="10699"/>
      <c r="BYS238" s="10699"/>
      <c r="BYT238" s="10699"/>
      <c r="BYU238" s="10699"/>
      <c r="BYV238" s="10699"/>
      <c r="BYW238" s="10699"/>
      <c r="BYX238" s="10699"/>
      <c r="BYY238" s="10699"/>
      <c r="BYZ238" s="10699"/>
      <c r="BZA238" s="10699"/>
      <c r="BZB238" s="10699"/>
      <c r="BZC238" s="10699"/>
      <c r="BZD238" s="10699"/>
      <c r="BZE238" s="10699"/>
      <c r="BZF238" s="10699"/>
      <c r="BZG238" s="10699"/>
      <c r="BZH238" s="10699"/>
      <c r="BZI238" s="10699"/>
      <c r="BZJ238" s="10699"/>
      <c r="BZK238" s="10699"/>
      <c r="BZL238" s="10699"/>
      <c r="BZM238" s="10699"/>
      <c r="BZN238" s="10699"/>
      <c r="BZO238" s="10699"/>
      <c r="BZP238" s="10699"/>
      <c r="BZQ238" s="10699"/>
      <c r="BZR238" s="10699"/>
      <c r="BZS238" s="10699"/>
      <c r="BZT238" s="10699"/>
      <c r="BZU238" s="10699"/>
      <c r="BZV238" s="10699"/>
      <c r="BZW238" s="10699"/>
      <c r="BZX238" s="10699"/>
      <c r="BZY238" s="10699"/>
      <c r="BZZ238" s="10699"/>
      <c r="CAA238" s="10699"/>
      <c r="CAB238" s="10699"/>
      <c r="CAC238" s="10699"/>
      <c r="CAD238" s="10699"/>
      <c r="CAE238" s="10699"/>
      <c r="CAF238" s="10699"/>
      <c r="CAG238" s="10699"/>
      <c r="CAH238" s="10699"/>
      <c r="CAI238" s="10699"/>
      <c r="CAJ238" s="10699"/>
      <c r="CAK238" s="10699"/>
      <c r="CAL238" s="10699"/>
      <c r="CAM238" s="10699"/>
      <c r="CAN238" s="10699"/>
      <c r="CAO238" s="10699"/>
      <c r="CAP238" s="10699"/>
      <c r="CAQ238" s="10699"/>
      <c r="CAR238" s="10699"/>
      <c r="CAS238" s="10699"/>
      <c r="CAT238" s="10699"/>
      <c r="CAU238" s="10699"/>
      <c r="CAV238" s="10699"/>
      <c r="CAW238" s="10699"/>
      <c r="CAX238" s="10699"/>
      <c r="CAY238" s="10699"/>
      <c r="CAZ238" s="10699"/>
      <c r="CBA238" s="10699"/>
      <c r="CBB238" s="10699"/>
      <c r="CBC238" s="10699"/>
      <c r="CBD238" s="10699"/>
      <c r="CBE238" s="10699"/>
      <c r="CBF238" s="10699"/>
      <c r="CBG238" s="10699"/>
      <c r="CBH238" s="10699"/>
      <c r="CBI238" s="10699"/>
      <c r="CBJ238" s="10699"/>
      <c r="CBK238" s="10699"/>
      <c r="CBL238" s="10699"/>
      <c r="CBM238" s="10699"/>
      <c r="CBN238" s="10699"/>
      <c r="CBO238" s="10699"/>
      <c r="CBP238" s="10699"/>
      <c r="CBQ238" s="10699"/>
      <c r="CBR238" s="10699"/>
      <c r="CBS238" s="10699"/>
      <c r="CBT238" s="10699"/>
      <c r="CBU238" s="10699"/>
      <c r="CBV238" s="10699"/>
      <c r="CBW238" s="10699"/>
      <c r="CBX238" s="10699"/>
      <c r="CBY238" s="10699"/>
      <c r="CBZ238" s="10699"/>
      <c r="CCA238" s="10699"/>
      <c r="CCB238" s="10699"/>
      <c r="CCC238" s="10699"/>
      <c r="CCD238" s="10699"/>
      <c r="CCE238" s="10699"/>
      <c r="CCF238" s="10699"/>
      <c r="CCG238" s="10699"/>
      <c r="CCH238" s="10699"/>
      <c r="CCI238" s="10699"/>
      <c r="CCJ238" s="10699"/>
      <c r="CCK238" s="10699"/>
      <c r="CCL238" s="10699"/>
      <c r="CCM238" s="10699"/>
      <c r="CCN238" s="10699"/>
      <c r="CCO238" s="10699"/>
      <c r="CCP238" s="10699"/>
      <c r="CCQ238" s="10699"/>
      <c r="CCR238" s="10699"/>
      <c r="CCS238" s="10699"/>
      <c r="CCT238" s="10699"/>
      <c r="CCU238" s="10699"/>
      <c r="CCV238" s="10699"/>
      <c r="CCW238" s="10699"/>
      <c r="CCX238" s="10699"/>
      <c r="CCY238" s="10699"/>
      <c r="CCZ238" s="10699"/>
      <c r="CDA238" s="10699"/>
      <c r="CDB238" s="10699"/>
      <c r="CDC238" s="10699"/>
      <c r="CDD238" s="10699"/>
      <c r="CDE238" s="10699"/>
      <c r="CDF238" s="10699"/>
      <c r="CDG238" s="10699"/>
      <c r="CDH238" s="10699"/>
      <c r="CDI238" s="10699"/>
      <c r="CDJ238" s="10699"/>
      <c r="CDK238" s="10699"/>
      <c r="CDL238" s="10699"/>
      <c r="CDM238" s="10699"/>
      <c r="CDN238" s="10699"/>
      <c r="CDO238" s="10699"/>
      <c r="CDP238" s="10699"/>
      <c r="CDQ238" s="10699"/>
      <c r="CDR238" s="10699"/>
      <c r="CDS238" s="10699"/>
      <c r="CDT238" s="10699"/>
      <c r="CDU238" s="10699"/>
      <c r="CDV238" s="10699"/>
      <c r="CDW238" s="10699"/>
      <c r="CDX238" s="10699"/>
      <c r="CDY238" s="10699"/>
      <c r="CDZ238" s="10699"/>
      <c r="CEA238" s="10699"/>
      <c r="CEB238" s="10699"/>
      <c r="CEC238" s="10699"/>
      <c r="CED238" s="10699"/>
      <c r="CEE238" s="10699"/>
      <c r="CEF238" s="10699"/>
      <c r="CEG238" s="10699"/>
      <c r="CEH238" s="10699"/>
      <c r="CEI238" s="10699"/>
      <c r="CEJ238" s="10699"/>
      <c r="CEK238" s="10699"/>
      <c r="CEL238" s="10699"/>
      <c r="CEM238" s="10699"/>
      <c r="CEN238" s="10699"/>
      <c r="CEO238" s="10699"/>
      <c r="CEP238" s="10699"/>
      <c r="CEQ238" s="10699"/>
      <c r="CER238" s="10699"/>
      <c r="CES238" s="10699"/>
      <c r="CET238" s="10699"/>
      <c r="CEU238" s="10699"/>
      <c r="CEV238" s="10699"/>
      <c r="CEW238" s="10699"/>
      <c r="CEX238" s="10699"/>
      <c r="CEY238" s="10699"/>
      <c r="CEZ238" s="10699"/>
      <c r="CFA238" s="10699"/>
      <c r="CFB238" s="10699"/>
      <c r="CFC238" s="10699"/>
      <c r="CFD238" s="10699"/>
      <c r="CFE238" s="10699"/>
      <c r="CFF238" s="10699"/>
      <c r="CFG238" s="10699"/>
      <c r="CFH238" s="10699"/>
      <c r="CFI238" s="10699"/>
      <c r="CFJ238" s="10699"/>
      <c r="CFK238" s="10699"/>
      <c r="CFL238" s="10699"/>
      <c r="CFM238" s="10699"/>
      <c r="CFN238" s="10699"/>
      <c r="CFO238" s="10699"/>
      <c r="CFP238" s="10699"/>
      <c r="CFQ238" s="10699"/>
      <c r="CFR238" s="10699"/>
      <c r="CFS238" s="10699"/>
      <c r="CFT238" s="10699"/>
      <c r="CFU238" s="10699"/>
      <c r="CFV238" s="10699"/>
      <c r="CFW238" s="10699"/>
      <c r="CFX238" s="10699"/>
      <c r="CFY238" s="10699"/>
      <c r="CFZ238" s="10699"/>
      <c r="CGA238" s="10699"/>
      <c r="CGB238" s="10699"/>
      <c r="CGC238" s="10699"/>
      <c r="CGD238" s="10699"/>
      <c r="CGE238" s="10699"/>
      <c r="CGF238" s="10699"/>
      <c r="CGG238" s="10699"/>
      <c r="CGH238" s="10699"/>
      <c r="CGI238" s="10699"/>
      <c r="CGJ238" s="10699"/>
      <c r="CGK238" s="10699"/>
      <c r="CGL238" s="10699"/>
      <c r="CGM238" s="10699"/>
      <c r="CGN238" s="10699"/>
      <c r="CGO238" s="10699"/>
      <c r="CGP238" s="10699"/>
      <c r="CGQ238" s="10699"/>
      <c r="CGR238" s="10699"/>
      <c r="CGS238" s="10699"/>
      <c r="CGT238" s="10699"/>
      <c r="CGU238" s="10699"/>
      <c r="CGV238" s="10699"/>
      <c r="CGW238" s="10699"/>
      <c r="CGX238" s="10699"/>
      <c r="CGY238" s="10699"/>
      <c r="CGZ238" s="10699"/>
      <c r="CHA238" s="10699"/>
      <c r="CHB238" s="10699"/>
      <c r="CHC238" s="10699"/>
      <c r="CHD238" s="10699"/>
      <c r="CHE238" s="10699"/>
      <c r="CHF238" s="10699"/>
      <c r="CHG238" s="10699"/>
      <c r="CHH238" s="10699"/>
      <c r="CHI238" s="10699"/>
      <c r="CHJ238" s="10699"/>
      <c r="CHK238" s="10699"/>
      <c r="CHL238" s="10699"/>
      <c r="CHM238" s="10699"/>
      <c r="CHN238" s="10699"/>
      <c r="CHO238" s="10699"/>
      <c r="CHP238" s="10699"/>
      <c r="CHQ238" s="10699"/>
      <c r="CHR238" s="10699"/>
      <c r="CHS238" s="10699"/>
      <c r="CHT238" s="10699"/>
      <c r="CHU238" s="10699"/>
      <c r="CHV238" s="10699"/>
      <c r="CHW238" s="10699"/>
      <c r="CHX238" s="10699"/>
      <c r="CHY238" s="10699"/>
      <c r="CHZ238" s="10699"/>
      <c r="CIA238" s="10699"/>
      <c r="CIB238" s="10699"/>
      <c r="CIC238" s="10699"/>
      <c r="CID238" s="10699"/>
      <c r="CIE238" s="10699"/>
      <c r="CIF238" s="10699"/>
      <c r="CIG238" s="10699"/>
      <c r="CIH238" s="10699"/>
      <c r="CII238" s="10699"/>
      <c r="CIJ238" s="10699"/>
      <c r="CIK238" s="10699"/>
      <c r="CIL238" s="10699"/>
      <c r="CIM238" s="10699"/>
      <c r="CIN238" s="10699"/>
      <c r="CIO238" s="10699"/>
      <c r="CIP238" s="10699"/>
      <c r="CIQ238" s="10699"/>
      <c r="CIR238" s="10699"/>
      <c r="CIS238" s="10699"/>
      <c r="CIT238" s="10699"/>
      <c r="CIU238" s="10699"/>
      <c r="CIV238" s="10699"/>
      <c r="CIW238" s="10699"/>
      <c r="CIX238" s="10699"/>
      <c r="CIY238" s="10699"/>
      <c r="CIZ238" s="10699"/>
      <c r="CJA238" s="10699"/>
      <c r="CJB238" s="10699"/>
      <c r="CJC238" s="10699"/>
      <c r="CJD238" s="10699"/>
      <c r="CJE238" s="10699"/>
      <c r="CJF238" s="10699"/>
      <c r="CJG238" s="10699"/>
      <c r="CJH238" s="10699"/>
      <c r="CJI238" s="10699"/>
      <c r="CJJ238" s="10699"/>
      <c r="CJK238" s="10699"/>
      <c r="CJL238" s="10699"/>
      <c r="CJM238" s="10699"/>
      <c r="CJN238" s="10699"/>
      <c r="CJO238" s="10699"/>
      <c r="CJP238" s="10699"/>
      <c r="CJQ238" s="10699"/>
      <c r="CJR238" s="10699"/>
      <c r="CJS238" s="10699"/>
      <c r="CJT238" s="10699"/>
      <c r="CJU238" s="10699"/>
      <c r="CJV238" s="10699"/>
      <c r="CJW238" s="10699"/>
      <c r="CJX238" s="10699"/>
      <c r="CJY238" s="10699"/>
      <c r="CJZ238" s="10699"/>
      <c r="CKA238" s="10699"/>
      <c r="CKB238" s="10699"/>
      <c r="CKC238" s="10699"/>
      <c r="CKD238" s="10699"/>
      <c r="CKE238" s="10699"/>
      <c r="CKF238" s="10699"/>
      <c r="CKG238" s="10699"/>
      <c r="CKH238" s="10699"/>
      <c r="CKI238" s="10699"/>
      <c r="CKJ238" s="10699"/>
      <c r="CKK238" s="10699"/>
      <c r="CKL238" s="10699"/>
      <c r="CKM238" s="10699"/>
      <c r="CKN238" s="10699"/>
      <c r="CKO238" s="10699"/>
      <c r="CKP238" s="10699"/>
      <c r="CKQ238" s="10699"/>
      <c r="CKR238" s="10699"/>
      <c r="CKS238" s="10699"/>
      <c r="CKT238" s="10699"/>
      <c r="CKU238" s="10699"/>
      <c r="CKV238" s="10699"/>
      <c r="CKW238" s="10699"/>
      <c r="CKX238" s="10699"/>
      <c r="CKY238" s="10699"/>
      <c r="CKZ238" s="10699"/>
      <c r="CLA238" s="10699"/>
      <c r="CLB238" s="10699"/>
      <c r="CLC238" s="10699"/>
      <c r="CLD238" s="10699"/>
      <c r="CLE238" s="10699"/>
      <c r="CLF238" s="10699"/>
      <c r="CLG238" s="10699"/>
      <c r="CLH238" s="10699"/>
      <c r="CLI238" s="10699"/>
      <c r="CLJ238" s="10699"/>
      <c r="CLK238" s="10699"/>
      <c r="CLL238" s="10699"/>
      <c r="CLM238" s="10699"/>
      <c r="CLN238" s="10699"/>
      <c r="CLO238" s="10699"/>
      <c r="CLP238" s="10699"/>
      <c r="CLQ238" s="10699"/>
      <c r="CLR238" s="10699"/>
      <c r="CLS238" s="10699"/>
      <c r="CLT238" s="10699"/>
      <c r="CLU238" s="10699"/>
      <c r="CLV238" s="10699"/>
      <c r="CLW238" s="10699"/>
      <c r="CLX238" s="10699"/>
      <c r="CLY238" s="10699"/>
      <c r="CLZ238" s="10699"/>
      <c r="CMA238" s="10699"/>
      <c r="CMB238" s="10699"/>
      <c r="CMC238" s="10699"/>
      <c r="CMD238" s="10699"/>
      <c r="CME238" s="10699"/>
      <c r="CMF238" s="10699"/>
      <c r="CMG238" s="10699"/>
      <c r="CMH238" s="10699"/>
      <c r="CMI238" s="10699"/>
      <c r="CMJ238" s="10699"/>
      <c r="CMK238" s="10699"/>
      <c r="CML238" s="10699"/>
      <c r="CMM238" s="10699"/>
      <c r="CMN238" s="10699"/>
      <c r="CMO238" s="10699"/>
      <c r="CMP238" s="10699"/>
      <c r="CMQ238" s="10699"/>
      <c r="CMR238" s="10699"/>
      <c r="CMS238" s="10699"/>
      <c r="CMT238" s="10699"/>
      <c r="CMU238" s="10699"/>
      <c r="CMV238" s="10699"/>
      <c r="CMW238" s="10699"/>
      <c r="CMX238" s="10699"/>
      <c r="CMY238" s="10699"/>
      <c r="CMZ238" s="10699"/>
      <c r="CNA238" s="10699"/>
      <c r="CNB238" s="10699"/>
      <c r="CNC238" s="10699"/>
      <c r="CND238" s="10699"/>
      <c r="CNE238" s="10699"/>
      <c r="CNF238" s="10699"/>
      <c r="CNG238" s="10699"/>
      <c r="CNH238" s="10699"/>
      <c r="CNI238" s="10699"/>
      <c r="CNJ238" s="10699"/>
      <c r="CNK238" s="10699"/>
      <c r="CNL238" s="10699"/>
      <c r="CNM238" s="10699"/>
      <c r="CNN238" s="10699"/>
      <c r="CNO238" s="10699"/>
      <c r="CNP238" s="10699"/>
      <c r="CNQ238" s="10699"/>
      <c r="CNR238" s="10699"/>
      <c r="CNS238" s="10699"/>
      <c r="CNT238" s="10699"/>
      <c r="CNU238" s="10699"/>
      <c r="CNV238" s="10699"/>
      <c r="CNW238" s="10699"/>
      <c r="CNX238" s="10699"/>
      <c r="CNY238" s="10699"/>
      <c r="CNZ238" s="10699"/>
      <c r="COA238" s="10699"/>
      <c r="COB238" s="10699"/>
      <c r="COC238" s="10699"/>
      <c r="COD238" s="10699"/>
      <c r="COE238" s="10699"/>
      <c r="COF238" s="10699"/>
      <c r="COG238" s="10699"/>
      <c r="COH238" s="10699"/>
      <c r="COI238" s="10699"/>
      <c r="COJ238" s="10699"/>
      <c r="COK238" s="10699"/>
      <c r="COL238" s="10699"/>
      <c r="COM238" s="10699"/>
      <c r="CON238" s="10699"/>
      <c r="COO238" s="10699"/>
      <c r="COP238" s="10699"/>
      <c r="COQ238" s="10699"/>
      <c r="COR238" s="10699"/>
      <c r="COS238" s="10699"/>
      <c r="COT238" s="10699"/>
      <c r="COU238" s="10699"/>
      <c r="COV238" s="10699"/>
      <c r="COW238" s="10699"/>
      <c r="COX238" s="10699"/>
      <c r="COY238" s="10699"/>
      <c r="COZ238" s="10699"/>
      <c r="CPA238" s="10699"/>
      <c r="CPB238" s="10699"/>
      <c r="CPC238" s="10699"/>
      <c r="CPD238" s="10699"/>
      <c r="CPE238" s="10699"/>
      <c r="CPF238" s="10699"/>
      <c r="CPG238" s="10699"/>
      <c r="CPH238" s="10699"/>
      <c r="CPI238" s="10699"/>
      <c r="CPJ238" s="10699"/>
      <c r="CPK238" s="10699"/>
      <c r="CPL238" s="10699"/>
      <c r="CPM238" s="10699"/>
      <c r="CPN238" s="10699"/>
      <c r="CPO238" s="10699"/>
      <c r="CPP238" s="10699"/>
      <c r="CPQ238" s="10699"/>
      <c r="CPR238" s="10699"/>
      <c r="CPS238" s="10699"/>
      <c r="CPT238" s="10699"/>
      <c r="CPU238" s="10699"/>
      <c r="CPV238" s="10699"/>
      <c r="CPW238" s="10699"/>
      <c r="CPX238" s="10699"/>
      <c r="CPY238" s="10699"/>
      <c r="CPZ238" s="10699"/>
      <c r="CQA238" s="10699"/>
      <c r="CQB238" s="10699"/>
      <c r="CQC238" s="10699"/>
      <c r="CQD238" s="10699"/>
      <c r="CQE238" s="10699"/>
      <c r="CQF238" s="10699"/>
      <c r="CQG238" s="10699"/>
      <c r="CQH238" s="10699"/>
      <c r="CQI238" s="10699"/>
      <c r="CQJ238" s="10699"/>
      <c r="CQK238" s="10699"/>
      <c r="CQL238" s="10699"/>
      <c r="CQM238" s="10699"/>
      <c r="CQN238" s="10699"/>
      <c r="CQO238" s="10699"/>
      <c r="CQP238" s="10699"/>
      <c r="CQQ238" s="10699"/>
      <c r="CQR238" s="10699"/>
      <c r="CQS238" s="10699"/>
      <c r="CQT238" s="10699"/>
      <c r="CQU238" s="10699"/>
      <c r="CQV238" s="10699"/>
      <c r="CQW238" s="10699"/>
      <c r="CQX238" s="10699"/>
      <c r="CQY238" s="10699"/>
      <c r="CQZ238" s="10699"/>
      <c r="CRA238" s="10699"/>
      <c r="CRB238" s="10699"/>
      <c r="CRC238" s="10699"/>
      <c r="CRD238" s="10699"/>
      <c r="CRE238" s="10699"/>
      <c r="CRF238" s="10699"/>
      <c r="CRG238" s="10699"/>
      <c r="CRH238" s="10699"/>
      <c r="CRI238" s="10699"/>
      <c r="CRJ238" s="10699"/>
      <c r="CRK238" s="10699"/>
      <c r="CRL238" s="10699"/>
      <c r="CRM238" s="10699"/>
      <c r="CRN238" s="10699"/>
      <c r="CRO238" s="10699"/>
      <c r="CRP238" s="10699"/>
      <c r="CRQ238" s="10699"/>
      <c r="CRR238" s="10699"/>
      <c r="CRS238" s="10699"/>
      <c r="CRT238" s="10699"/>
      <c r="CRU238" s="10699"/>
      <c r="CRV238" s="10699"/>
      <c r="CRW238" s="10699"/>
      <c r="CRX238" s="10699"/>
      <c r="CRY238" s="10699"/>
      <c r="CRZ238" s="10699"/>
      <c r="CSA238" s="10699"/>
      <c r="CSB238" s="10699"/>
      <c r="CSC238" s="10699"/>
      <c r="CSD238" s="10699"/>
      <c r="CSE238" s="10699"/>
      <c r="CSF238" s="10699"/>
      <c r="CSG238" s="10699"/>
      <c r="CSH238" s="10699"/>
      <c r="CSI238" s="10699"/>
      <c r="CSJ238" s="10699"/>
      <c r="CSK238" s="10699"/>
      <c r="CSL238" s="10699"/>
      <c r="CSM238" s="10699"/>
      <c r="CSN238" s="10699"/>
      <c r="CSO238" s="10699"/>
      <c r="CSP238" s="10699"/>
      <c r="CSQ238" s="10699"/>
      <c r="CSR238" s="10699"/>
      <c r="CSS238" s="10699"/>
      <c r="CST238" s="10699"/>
      <c r="CSU238" s="10699"/>
      <c r="CSV238" s="10699"/>
      <c r="CSW238" s="10699"/>
      <c r="CSX238" s="10699"/>
      <c r="CSY238" s="10699"/>
      <c r="CSZ238" s="10699"/>
      <c r="CTA238" s="10699"/>
      <c r="CTB238" s="10699"/>
      <c r="CTC238" s="10699"/>
      <c r="CTD238" s="10699"/>
      <c r="CTE238" s="10699"/>
      <c r="CTF238" s="10699"/>
      <c r="CTG238" s="10699"/>
      <c r="CTH238" s="10699"/>
      <c r="CTI238" s="10699"/>
      <c r="CTJ238" s="10699"/>
      <c r="CTK238" s="10699"/>
      <c r="CTL238" s="10699"/>
      <c r="CTM238" s="10699"/>
      <c r="CTN238" s="10699"/>
      <c r="CTO238" s="10699"/>
      <c r="CTP238" s="10699"/>
      <c r="CTQ238" s="10699"/>
      <c r="CTR238" s="10699"/>
      <c r="CTS238" s="10699"/>
      <c r="CTT238" s="10699"/>
      <c r="CTU238" s="10699"/>
      <c r="CTV238" s="10699"/>
      <c r="CTW238" s="10699"/>
      <c r="CTX238" s="10699"/>
      <c r="CTY238" s="10699"/>
      <c r="CTZ238" s="10699"/>
      <c r="CUA238" s="10699"/>
      <c r="CUB238" s="10699"/>
      <c r="CUC238" s="10699"/>
      <c r="CUD238" s="10699"/>
      <c r="CUE238" s="10699"/>
      <c r="CUF238" s="10699"/>
      <c r="CUG238" s="10699"/>
      <c r="CUH238" s="10699"/>
      <c r="CUI238" s="10699"/>
      <c r="CUJ238" s="10699"/>
      <c r="CUK238" s="10699"/>
      <c r="CUL238" s="10699"/>
      <c r="CUM238" s="10699"/>
      <c r="CUN238" s="10699"/>
      <c r="CUO238" s="10699"/>
      <c r="CUP238" s="10699"/>
      <c r="CUQ238" s="10699"/>
      <c r="CUR238" s="10699"/>
      <c r="CUS238" s="10699"/>
      <c r="CUT238" s="10699"/>
      <c r="CUU238" s="10699"/>
      <c r="CUV238" s="10699"/>
      <c r="CUW238" s="10699"/>
      <c r="CUX238" s="10699"/>
      <c r="CUY238" s="10699"/>
      <c r="CUZ238" s="10699"/>
      <c r="CVA238" s="10699"/>
      <c r="CVB238" s="10699"/>
      <c r="CVC238" s="10699"/>
      <c r="CVD238" s="10699"/>
      <c r="CVE238" s="10699"/>
      <c r="CVF238" s="10699"/>
      <c r="CVG238" s="10699"/>
      <c r="CVH238" s="10699"/>
      <c r="CVI238" s="10699"/>
      <c r="CVJ238" s="10699"/>
      <c r="CVK238" s="10699"/>
      <c r="CVL238" s="10699"/>
      <c r="CVM238" s="10699"/>
      <c r="CVN238" s="10699"/>
      <c r="CVO238" s="10699"/>
      <c r="CVP238" s="10699"/>
      <c r="CVQ238" s="10699"/>
      <c r="CVR238" s="10699"/>
      <c r="CVS238" s="10699"/>
      <c r="CVT238" s="10699"/>
      <c r="CVU238" s="10699"/>
      <c r="CVV238" s="10699"/>
      <c r="CVW238" s="10699"/>
      <c r="CVX238" s="10699"/>
      <c r="CVY238" s="10699"/>
      <c r="CVZ238" s="10699"/>
      <c r="CWA238" s="10699"/>
      <c r="CWB238" s="10699"/>
      <c r="CWC238" s="10699"/>
      <c r="CWD238" s="10699"/>
      <c r="CWE238" s="10699"/>
      <c r="CWF238" s="10699"/>
      <c r="CWG238" s="10699"/>
      <c r="CWH238" s="10699"/>
      <c r="CWI238" s="10699"/>
      <c r="CWJ238" s="10699"/>
      <c r="CWK238" s="10699"/>
      <c r="CWL238" s="10699"/>
      <c r="CWM238" s="10699"/>
      <c r="CWN238" s="10699"/>
      <c r="CWO238" s="10699"/>
      <c r="CWP238" s="10699"/>
      <c r="CWQ238" s="10699"/>
      <c r="CWR238" s="10699"/>
      <c r="CWS238" s="10699"/>
      <c r="CWT238" s="10699"/>
      <c r="CWU238" s="10699"/>
      <c r="CWV238" s="10699"/>
      <c r="CWW238" s="10699"/>
      <c r="CWX238" s="10699"/>
      <c r="CWY238" s="10699"/>
      <c r="CWZ238" s="10699"/>
      <c r="CXA238" s="10699"/>
      <c r="CXB238" s="10699"/>
      <c r="CXC238" s="10699"/>
      <c r="CXD238" s="10699"/>
      <c r="CXE238" s="10699"/>
      <c r="CXF238" s="10699"/>
      <c r="CXG238" s="10699"/>
      <c r="CXH238" s="10699"/>
      <c r="CXI238" s="10699"/>
      <c r="CXJ238" s="10699"/>
      <c r="CXK238" s="10699"/>
      <c r="CXL238" s="10699"/>
      <c r="CXM238" s="10699"/>
      <c r="CXN238" s="10699"/>
      <c r="CXO238" s="10699"/>
      <c r="CXP238" s="10699"/>
      <c r="CXQ238" s="10699"/>
      <c r="CXR238" s="10699"/>
      <c r="CXS238" s="10699"/>
      <c r="CXT238" s="10699"/>
      <c r="CXU238" s="10699"/>
      <c r="CXV238" s="10699"/>
      <c r="CXW238" s="10699"/>
      <c r="CXX238" s="10699"/>
      <c r="CXY238" s="10699"/>
      <c r="CXZ238" s="10699"/>
      <c r="CYA238" s="10699"/>
      <c r="CYB238" s="10699"/>
      <c r="CYC238" s="10699"/>
      <c r="CYD238" s="10699"/>
      <c r="CYE238" s="10699"/>
      <c r="CYF238" s="10699"/>
      <c r="CYG238" s="10699"/>
      <c r="CYH238" s="10699"/>
      <c r="CYI238" s="10699"/>
      <c r="CYJ238" s="10699"/>
      <c r="CYK238" s="10699"/>
      <c r="CYL238" s="10699"/>
      <c r="CYM238" s="10699"/>
      <c r="CYN238" s="10699"/>
      <c r="CYO238" s="10699"/>
      <c r="CYP238" s="10699"/>
      <c r="CYQ238" s="10699"/>
      <c r="CYR238" s="10699"/>
      <c r="CYS238" s="10699"/>
      <c r="CYT238" s="10699"/>
      <c r="CYU238" s="10699"/>
      <c r="CYV238" s="10699"/>
      <c r="CYW238" s="10699"/>
      <c r="CYX238" s="10699"/>
      <c r="CYY238" s="10699"/>
      <c r="CYZ238" s="10699"/>
      <c r="CZA238" s="10699"/>
      <c r="CZB238" s="10699"/>
      <c r="CZC238" s="10699"/>
      <c r="CZD238" s="10699"/>
      <c r="CZE238" s="10699"/>
      <c r="CZF238" s="10699"/>
      <c r="CZG238" s="10699"/>
      <c r="CZH238" s="10699"/>
      <c r="CZI238" s="10699"/>
      <c r="CZJ238" s="10699"/>
      <c r="CZK238" s="10699"/>
      <c r="CZL238" s="10699"/>
      <c r="CZM238" s="10699"/>
      <c r="CZN238" s="10699"/>
      <c r="CZO238" s="10699"/>
      <c r="CZP238" s="10699"/>
      <c r="CZQ238" s="10699"/>
      <c r="CZR238" s="10699"/>
      <c r="CZS238" s="10699"/>
      <c r="CZT238" s="10699"/>
      <c r="CZU238" s="10699"/>
      <c r="CZV238" s="10699"/>
      <c r="CZW238" s="10699"/>
      <c r="CZX238" s="10699"/>
      <c r="CZY238" s="10699"/>
      <c r="CZZ238" s="10699"/>
      <c r="DAA238" s="10699"/>
      <c r="DAB238" s="10699"/>
      <c r="DAC238" s="10699"/>
      <c r="DAD238" s="10699"/>
      <c r="DAE238" s="10699"/>
      <c r="DAF238" s="10699"/>
      <c r="DAG238" s="10699"/>
      <c r="DAH238" s="10699"/>
      <c r="DAI238" s="10699"/>
      <c r="DAJ238" s="10699"/>
      <c r="DAK238" s="10699"/>
      <c r="DAL238" s="10699"/>
      <c r="DAM238" s="10699"/>
      <c r="DAN238" s="10699"/>
      <c r="DAO238" s="10699"/>
      <c r="DAP238" s="10699"/>
      <c r="DAQ238" s="10699"/>
      <c r="DAR238" s="10699"/>
      <c r="DAS238" s="10699"/>
      <c r="DAT238" s="10699"/>
      <c r="DAU238" s="10699"/>
      <c r="DAV238" s="10699"/>
      <c r="DAW238" s="10699"/>
      <c r="DAX238" s="10699"/>
      <c r="DAY238" s="10699"/>
      <c r="DAZ238" s="10699"/>
      <c r="DBA238" s="10699"/>
      <c r="DBB238" s="10699"/>
      <c r="DBC238" s="10699"/>
      <c r="DBD238" s="10699"/>
      <c r="DBE238" s="10699"/>
      <c r="DBF238" s="10699"/>
      <c r="DBG238" s="10699"/>
      <c r="DBH238" s="10699"/>
      <c r="DBI238" s="10699"/>
      <c r="DBJ238" s="10699"/>
      <c r="DBK238" s="10699"/>
      <c r="DBL238" s="10699"/>
      <c r="DBM238" s="10699"/>
      <c r="DBN238" s="10699"/>
      <c r="DBO238" s="10699"/>
      <c r="DBP238" s="10699"/>
      <c r="DBQ238" s="10699"/>
      <c r="DBR238" s="10699"/>
      <c r="DBS238" s="10699"/>
      <c r="DBT238" s="10699"/>
      <c r="DBU238" s="10699"/>
      <c r="DBV238" s="10699"/>
      <c r="DBW238" s="10699"/>
      <c r="DBX238" s="10699"/>
      <c r="DBY238" s="10699"/>
      <c r="DBZ238" s="10699"/>
      <c r="DCA238" s="10699"/>
      <c r="DCB238" s="10699"/>
      <c r="DCC238" s="10699"/>
      <c r="DCD238" s="10699"/>
      <c r="DCE238" s="10699"/>
      <c r="DCF238" s="10699"/>
      <c r="DCG238" s="10699"/>
      <c r="DCH238" s="10699"/>
      <c r="DCI238" s="10699"/>
      <c r="DCJ238" s="10699"/>
      <c r="DCK238" s="10699"/>
      <c r="DCL238" s="10699"/>
      <c r="DCM238" s="10699"/>
      <c r="DCN238" s="10699"/>
      <c r="DCO238" s="10699"/>
      <c r="DCP238" s="10699"/>
      <c r="DCQ238" s="10699"/>
      <c r="DCR238" s="10699"/>
      <c r="DCS238" s="10699"/>
      <c r="DCT238" s="10699"/>
      <c r="DCU238" s="10699"/>
      <c r="DCV238" s="10699"/>
      <c r="DCW238" s="10699"/>
      <c r="DCX238" s="10699"/>
      <c r="DCY238" s="10699"/>
      <c r="DCZ238" s="10699"/>
      <c r="DDA238" s="10699"/>
      <c r="DDB238" s="10699"/>
      <c r="DDC238" s="10699"/>
      <c r="DDD238" s="10699"/>
      <c r="DDE238" s="10699"/>
      <c r="DDF238" s="10699"/>
      <c r="DDG238" s="10699"/>
      <c r="DDH238" s="10699"/>
      <c r="DDI238" s="10699"/>
      <c r="DDJ238" s="10699"/>
      <c r="DDK238" s="10699"/>
      <c r="DDL238" s="10699"/>
      <c r="DDM238" s="10699"/>
      <c r="DDN238" s="10699"/>
      <c r="DDO238" s="10699"/>
      <c r="DDP238" s="10699"/>
      <c r="DDQ238" s="10699"/>
      <c r="DDR238" s="10699"/>
      <c r="DDS238" s="10699"/>
      <c r="DDT238" s="10699"/>
      <c r="DDU238" s="10699"/>
      <c r="DDV238" s="10699"/>
      <c r="DDW238" s="10699"/>
      <c r="DDX238" s="10699"/>
      <c r="DDY238" s="10699"/>
      <c r="DDZ238" s="10699"/>
      <c r="DEA238" s="10699"/>
      <c r="DEB238" s="10699"/>
      <c r="DEC238" s="10699"/>
      <c r="DED238" s="10699"/>
      <c r="DEE238" s="10699"/>
      <c r="DEF238" s="10699"/>
      <c r="DEG238" s="10699"/>
      <c r="DEH238" s="10699"/>
      <c r="DEI238" s="10699"/>
      <c r="DEJ238" s="10699"/>
      <c r="DEK238" s="10699"/>
      <c r="DEL238" s="10699"/>
      <c r="DEM238" s="10699"/>
      <c r="DEN238" s="10699"/>
      <c r="DEO238" s="10699"/>
      <c r="DEP238" s="10699"/>
      <c r="DEQ238" s="10699"/>
      <c r="DER238" s="10699"/>
      <c r="DES238" s="10699"/>
      <c r="DET238" s="10699"/>
      <c r="DEU238" s="10699"/>
      <c r="DEV238" s="10699"/>
      <c r="DEW238" s="10699"/>
      <c r="DEX238" s="10699"/>
      <c r="DEY238" s="10699"/>
      <c r="DEZ238" s="10699"/>
      <c r="DFA238" s="10699"/>
      <c r="DFB238" s="10699"/>
      <c r="DFC238" s="10699"/>
      <c r="DFD238" s="10699"/>
      <c r="DFE238" s="10699"/>
      <c r="DFF238" s="10699"/>
      <c r="DFG238" s="10699"/>
      <c r="DFH238" s="10699"/>
      <c r="DFI238" s="10699"/>
      <c r="DFJ238" s="10699"/>
      <c r="DFK238" s="10699"/>
      <c r="DFL238" s="10699"/>
      <c r="DFM238" s="10699"/>
      <c r="DFN238" s="10699"/>
      <c r="DFO238" s="10699"/>
      <c r="DFP238" s="10699"/>
      <c r="DFQ238" s="10699"/>
      <c r="DFR238" s="10699"/>
      <c r="DFS238" s="10699"/>
      <c r="DFT238" s="10699"/>
      <c r="DFU238" s="10699"/>
      <c r="DFV238" s="10699"/>
      <c r="DFW238" s="10699"/>
      <c r="DFX238" s="10699"/>
      <c r="DFY238" s="10699"/>
      <c r="DFZ238" s="10699"/>
      <c r="DGA238" s="10699"/>
      <c r="DGB238" s="10699"/>
      <c r="DGC238" s="10699"/>
      <c r="DGD238" s="10699"/>
      <c r="DGE238" s="10699"/>
      <c r="DGF238" s="10699"/>
      <c r="DGG238" s="10699"/>
      <c r="DGH238" s="10699"/>
      <c r="DGI238" s="10699"/>
      <c r="DGJ238" s="10699"/>
      <c r="DGK238" s="10699"/>
      <c r="DGL238" s="10699"/>
      <c r="DGM238" s="10699"/>
      <c r="DGN238" s="10699"/>
      <c r="DGO238" s="10699"/>
      <c r="DGP238" s="10699"/>
      <c r="DGQ238" s="10699"/>
      <c r="DGR238" s="10699"/>
      <c r="DGS238" s="10699"/>
      <c r="DGT238" s="10699"/>
      <c r="DGU238" s="10699"/>
      <c r="DGV238" s="10699"/>
      <c r="DGW238" s="10699"/>
      <c r="DGX238" s="10699"/>
      <c r="DGY238" s="10699"/>
      <c r="DGZ238" s="10699"/>
      <c r="DHA238" s="10699"/>
      <c r="DHB238" s="10699"/>
      <c r="DHC238" s="10699"/>
      <c r="DHD238" s="10699"/>
      <c r="DHE238" s="10699"/>
      <c r="DHF238" s="10699"/>
      <c r="DHG238" s="10699"/>
      <c r="DHH238" s="10699"/>
      <c r="DHI238" s="10699"/>
      <c r="DHJ238" s="10699"/>
      <c r="DHK238" s="10699"/>
      <c r="DHL238" s="10699"/>
      <c r="DHM238" s="10699"/>
      <c r="DHN238" s="10699"/>
      <c r="DHO238" s="10699"/>
      <c r="DHP238" s="10699"/>
      <c r="DHQ238" s="10699"/>
      <c r="DHR238" s="10699"/>
      <c r="DHS238" s="10699"/>
      <c r="DHT238" s="10699"/>
      <c r="DHU238" s="10699"/>
      <c r="DHV238" s="10699"/>
      <c r="DHW238" s="10699"/>
      <c r="DHX238" s="10699"/>
      <c r="DHY238" s="10699"/>
      <c r="DHZ238" s="10699"/>
      <c r="DIA238" s="10699"/>
      <c r="DIB238" s="10699"/>
      <c r="DIC238" s="10699"/>
      <c r="DID238" s="10699"/>
      <c r="DIE238" s="10699"/>
      <c r="DIF238" s="10699"/>
      <c r="DIG238" s="10699"/>
      <c r="DIH238" s="10699"/>
      <c r="DII238" s="10699"/>
      <c r="DIJ238" s="10699"/>
      <c r="DIK238" s="10699"/>
      <c r="DIL238" s="10699"/>
      <c r="DIM238" s="10699"/>
      <c r="DIN238" s="10699"/>
      <c r="DIO238" s="10699"/>
      <c r="DIP238" s="10699"/>
      <c r="DIQ238" s="10699"/>
      <c r="DIR238" s="10699"/>
      <c r="DIS238" s="10699"/>
      <c r="DIT238" s="10699"/>
      <c r="DIU238" s="10699"/>
      <c r="DIV238" s="10699"/>
      <c r="DIW238" s="10699"/>
      <c r="DIX238" s="10699"/>
      <c r="DIY238" s="10699"/>
      <c r="DIZ238" s="10699"/>
      <c r="DJA238" s="10699"/>
      <c r="DJB238" s="10699"/>
      <c r="DJC238" s="10699"/>
      <c r="DJD238" s="10699"/>
      <c r="DJE238" s="10699"/>
      <c r="DJF238" s="10699"/>
      <c r="DJG238" s="10699"/>
      <c r="DJH238" s="10699"/>
      <c r="DJI238" s="10699"/>
      <c r="DJJ238" s="10699"/>
      <c r="DJK238" s="10699"/>
      <c r="DJL238" s="10699"/>
      <c r="DJM238" s="10699"/>
      <c r="DJN238" s="10699"/>
      <c r="DJO238" s="10699"/>
      <c r="DJP238" s="10699"/>
      <c r="DJQ238" s="10699"/>
      <c r="DJR238" s="10699"/>
      <c r="DJS238" s="10699"/>
      <c r="DJT238" s="10699"/>
      <c r="DJU238" s="10699"/>
      <c r="DJV238" s="10699"/>
      <c r="DJW238" s="10699"/>
      <c r="DJX238" s="10699"/>
      <c r="DJY238" s="10699"/>
      <c r="DJZ238" s="10699"/>
      <c r="DKA238" s="10699"/>
      <c r="DKB238" s="10699"/>
      <c r="DKC238" s="10699"/>
      <c r="DKD238" s="10699"/>
      <c r="DKE238" s="10699"/>
      <c r="DKF238" s="10699"/>
      <c r="DKG238" s="10699"/>
      <c r="DKH238" s="10699"/>
      <c r="DKI238" s="10699"/>
      <c r="DKJ238" s="10699"/>
      <c r="DKK238" s="10699"/>
      <c r="DKL238" s="10699"/>
      <c r="DKM238" s="10699"/>
      <c r="DKN238" s="10699"/>
      <c r="DKO238" s="10699"/>
      <c r="DKP238" s="10699"/>
      <c r="DKQ238" s="10699"/>
      <c r="DKR238" s="10699"/>
      <c r="DKS238" s="10699"/>
      <c r="DKT238" s="10699"/>
      <c r="DKU238" s="10699"/>
      <c r="DKV238" s="10699"/>
      <c r="DKW238" s="10699"/>
      <c r="DKX238" s="10699"/>
      <c r="DKY238" s="10699"/>
      <c r="DKZ238" s="10699"/>
      <c r="DLA238" s="10699"/>
      <c r="DLB238" s="10699"/>
      <c r="DLC238" s="10699"/>
      <c r="DLD238" s="10699"/>
      <c r="DLE238" s="10699"/>
      <c r="DLF238" s="10699"/>
      <c r="DLG238" s="10699"/>
      <c r="DLH238" s="10699"/>
      <c r="DLI238" s="10699"/>
      <c r="DLJ238" s="10699"/>
      <c r="DLK238" s="10699"/>
      <c r="DLL238" s="10699"/>
      <c r="DLM238" s="10699"/>
      <c r="DLN238" s="10699"/>
      <c r="DLO238" s="10699"/>
      <c r="DLP238" s="10699"/>
      <c r="DLQ238" s="10699"/>
      <c r="DLR238" s="10699"/>
      <c r="DLS238" s="10699"/>
      <c r="DLT238" s="10699"/>
      <c r="DLU238" s="10699"/>
      <c r="DLV238" s="10699"/>
      <c r="DLW238" s="10699"/>
      <c r="DLX238" s="10699"/>
      <c r="DLY238" s="10699"/>
      <c r="DLZ238" s="10699"/>
      <c r="DMA238" s="10699"/>
      <c r="DMB238" s="10699"/>
      <c r="DMC238" s="10699"/>
      <c r="DMD238" s="10699"/>
      <c r="DME238" s="10699"/>
      <c r="DMF238" s="10699"/>
      <c r="DMG238" s="10699"/>
      <c r="DMH238" s="10699"/>
      <c r="DMI238" s="10699"/>
      <c r="DMJ238" s="10699"/>
      <c r="DMK238" s="10699"/>
      <c r="DML238" s="10699"/>
      <c r="DMM238" s="10699"/>
      <c r="DMN238" s="10699"/>
      <c r="DMO238" s="10699"/>
      <c r="DMP238" s="10699"/>
      <c r="DMQ238" s="10699"/>
      <c r="DMR238" s="10699"/>
      <c r="DMS238" s="10699"/>
      <c r="DMT238" s="10699"/>
      <c r="DMU238" s="10699"/>
      <c r="DMV238" s="10699"/>
      <c r="DMW238" s="10699"/>
      <c r="DMX238" s="10699"/>
      <c r="DMY238" s="10699"/>
      <c r="DMZ238" s="10699"/>
      <c r="DNA238" s="10699"/>
      <c r="DNB238" s="10699"/>
      <c r="DNC238" s="10699"/>
      <c r="DND238" s="10699"/>
      <c r="DNE238" s="10699"/>
      <c r="DNF238" s="10699"/>
      <c r="DNG238" s="10699"/>
      <c r="DNH238" s="10699"/>
      <c r="DNI238" s="10699"/>
      <c r="DNJ238" s="10699"/>
      <c r="DNK238" s="10699"/>
      <c r="DNL238" s="10699"/>
      <c r="DNM238" s="10699"/>
      <c r="DNN238" s="10699"/>
      <c r="DNO238" s="10699"/>
      <c r="DNP238" s="10699"/>
      <c r="DNQ238" s="10699"/>
      <c r="DNR238" s="10699"/>
      <c r="DNS238" s="10699"/>
      <c r="DNT238" s="10699"/>
      <c r="DNU238" s="10699"/>
      <c r="DNV238" s="10699"/>
      <c r="DNW238" s="10699"/>
      <c r="DNX238" s="10699"/>
      <c r="DNY238" s="10699"/>
      <c r="DNZ238" s="10699"/>
      <c r="DOA238" s="10699"/>
      <c r="DOB238" s="10699"/>
      <c r="DOC238" s="10699"/>
      <c r="DOD238" s="10699"/>
      <c r="DOE238" s="10699"/>
      <c r="DOF238" s="10699"/>
      <c r="DOG238" s="10699"/>
      <c r="DOH238" s="10699"/>
      <c r="DOI238" s="10699"/>
      <c r="DOJ238" s="10699"/>
      <c r="DOK238" s="10699"/>
      <c r="DOL238" s="10699"/>
      <c r="DOM238" s="10699"/>
      <c r="DON238" s="10699"/>
      <c r="DOO238" s="10699"/>
      <c r="DOP238" s="10699"/>
      <c r="DOQ238" s="10699"/>
      <c r="DOR238" s="10699"/>
      <c r="DOS238" s="10699"/>
      <c r="DOT238" s="10699"/>
      <c r="DOU238" s="10699"/>
      <c r="DOV238" s="10699"/>
      <c r="DOW238" s="10699"/>
      <c r="DOX238" s="10699"/>
      <c r="DOY238" s="10699"/>
      <c r="DOZ238" s="10699"/>
      <c r="DPA238" s="10699"/>
      <c r="DPB238" s="10699"/>
      <c r="DPC238" s="10699"/>
      <c r="DPD238" s="10699"/>
      <c r="DPE238" s="10699"/>
      <c r="DPF238" s="10699"/>
      <c r="DPG238" s="10699"/>
      <c r="DPH238" s="10699"/>
      <c r="DPI238" s="10699"/>
      <c r="DPJ238" s="10699"/>
      <c r="DPK238" s="10699"/>
      <c r="DPL238" s="10699"/>
      <c r="DPM238" s="10699"/>
      <c r="DPN238" s="10699"/>
      <c r="DPO238" s="10699"/>
      <c r="DPP238" s="10699"/>
      <c r="DPQ238" s="10699"/>
      <c r="DPR238" s="10699"/>
      <c r="DPS238" s="10699"/>
      <c r="DPT238" s="10699"/>
      <c r="DPU238" s="10699"/>
      <c r="DPV238" s="10699"/>
      <c r="DPW238" s="10699"/>
      <c r="DPX238" s="10699"/>
      <c r="DPY238" s="10699"/>
      <c r="DPZ238" s="10699"/>
      <c r="DQA238" s="10699"/>
      <c r="DQB238" s="10699"/>
      <c r="DQC238" s="10699"/>
      <c r="DQD238" s="10699"/>
      <c r="DQE238" s="10699"/>
      <c r="DQF238" s="10699"/>
      <c r="DQG238" s="10699"/>
      <c r="DQH238" s="10699"/>
      <c r="DQI238" s="10699"/>
      <c r="DQJ238" s="10699"/>
      <c r="DQK238" s="10699"/>
      <c r="DQL238" s="10699"/>
      <c r="DQM238" s="10699"/>
      <c r="DQN238" s="10699"/>
      <c r="DQO238" s="10699"/>
      <c r="DQP238" s="10699"/>
      <c r="DQQ238" s="10699"/>
      <c r="DQR238" s="10699"/>
      <c r="DQS238" s="10699"/>
      <c r="DQT238" s="10699"/>
      <c r="DQU238" s="10699"/>
      <c r="DQV238" s="10699"/>
      <c r="DQW238" s="10699"/>
      <c r="DQX238" s="10699"/>
      <c r="DQY238" s="10699"/>
      <c r="DQZ238" s="10699"/>
      <c r="DRA238" s="10699"/>
      <c r="DRB238" s="10699"/>
      <c r="DRC238" s="10699"/>
      <c r="DRD238" s="10699"/>
      <c r="DRE238" s="10699"/>
      <c r="DRF238" s="10699"/>
      <c r="DRG238" s="10699"/>
      <c r="DRH238" s="10699"/>
      <c r="DRI238" s="10699"/>
      <c r="DRJ238" s="10699"/>
      <c r="DRK238" s="10699"/>
      <c r="DRL238" s="10699"/>
      <c r="DRM238" s="10699"/>
      <c r="DRN238" s="10699"/>
      <c r="DRO238" s="10699"/>
      <c r="DRP238" s="10699"/>
      <c r="DRQ238" s="10699"/>
      <c r="DRR238" s="10699"/>
      <c r="DRS238" s="10699"/>
      <c r="DRT238" s="10699"/>
      <c r="DRU238" s="10699"/>
      <c r="DRV238" s="10699"/>
      <c r="DRW238" s="10699"/>
      <c r="DRX238" s="10699"/>
      <c r="DRY238" s="10699"/>
      <c r="DRZ238" s="10699"/>
      <c r="DSA238" s="10699"/>
      <c r="DSB238" s="10699"/>
      <c r="DSC238" s="10699"/>
      <c r="DSD238" s="10699"/>
      <c r="DSE238" s="10699"/>
      <c r="DSF238" s="10699"/>
      <c r="DSG238" s="10699"/>
      <c r="DSH238" s="10699"/>
      <c r="DSI238" s="10699"/>
      <c r="DSJ238" s="10699"/>
      <c r="DSK238" s="10699"/>
      <c r="DSL238" s="10699"/>
      <c r="DSM238" s="10699"/>
      <c r="DSN238" s="10699"/>
      <c r="DSO238" s="10699"/>
      <c r="DSP238" s="10699"/>
      <c r="DSQ238" s="10699"/>
      <c r="DSR238" s="10699"/>
      <c r="DSS238" s="10699"/>
      <c r="DST238" s="10699"/>
      <c r="DSU238" s="10699"/>
      <c r="DSV238" s="10699"/>
      <c r="DSW238" s="10699"/>
      <c r="DSX238" s="10699"/>
      <c r="DSY238" s="10699"/>
      <c r="DSZ238" s="10699"/>
      <c r="DTA238" s="10699"/>
      <c r="DTB238" s="10699"/>
      <c r="DTC238" s="10699"/>
      <c r="DTD238" s="10699"/>
      <c r="DTE238" s="10699"/>
      <c r="DTF238" s="10699"/>
      <c r="DTG238" s="10699"/>
      <c r="DTH238" s="10699"/>
      <c r="DTI238" s="10699"/>
      <c r="DTJ238" s="10699"/>
      <c r="DTK238" s="10699"/>
      <c r="DTL238" s="10699"/>
      <c r="DTM238" s="10699"/>
      <c r="DTN238" s="10699"/>
      <c r="DTO238" s="10699"/>
      <c r="DTP238" s="10699"/>
      <c r="DTQ238" s="10699"/>
      <c r="DTR238" s="10699"/>
      <c r="DTS238" s="10699"/>
      <c r="DTT238" s="10699"/>
      <c r="DTU238" s="10699"/>
      <c r="DTV238" s="10699"/>
      <c r="DTW238" s="10699"/>
      <c r="DTX238" s="10699"/>
      <c r="DTY238" s="10699"/>
      <c r="DTZ238" s="10699"/>
      <c r="DUA238" s="10699"/>
      <c r="DUB238" s="10699"/>
      <c r="DUC238" s="10699"/>
      <c r="DUD238" s="10699"/>
      <c r="DUE238" s="10699"/>
      <c r="DUF238" s="10699"/>
      <c r="DUG238" s="10699"/>
      <c r="DUH238" s="10699"/>
      <c r="DUI238" s="10699"/>
      <c r="DUJ238" s="10699"/>
      <c r="DUK238" s="10699"/>
      <c r="DUL238" s="10699"/>
      <c r="DUM238" s="10699"/>
      <c r="DUN238" s="10699"/>
      <c r="DUO238" s="10699"/>
      <c r="DUP238" s="10699"/>
      <c r="DUQ238" s="10699"/>
      <c r="DUR238" s="10699"/>
      <c r="DUS238" s="10699"/>
      <c r="DUT238" s="10699"/>
      <c r="DUU238" s="10699"/>
      <c r="DUV238" s="10699"/>
      <c r="DUW238" s="10699"/>
      <c r="DUX238" s="10699"/>
      <c r="DUY238" s="10699"/>
      <c r="DUZ238" s="10699"/>
      <c r="DVA238" s="10699"/>
      <c r="DVB238" s="10699"/>
      <c r="DVC238" s="10699"/>
      <c r="DVD238" s="10699"/>
      <c r="DVE238" s="10699"/>
      <c r="DVF238" s="10699"/>
      <c r="DVG238" s="10699"/>
      <c r="DVH238" s="10699"/>
      <c r="DVI238" s="10699"/>
      <c r="DVJ238" s="10699"/>
      <c r="DVK238" s="10699"/>
      <c r="DVL238" s="10699"/>
      <c r="DVM238" s="10699"/>
      <c r="DVN238" s="10699"/>
      <c r="DVO238" s="10699"/>
      <c r="DVP238" s="10699"/>
      <c r="DVQ238" s="10699"/>
      <c r="DVR238" s="10699"/>
      <c r="DVS238" s="10699"/>
      <c r="DVT238" s="10699"/>
      <c r="DVU238" s="10699"/>
      <c r="DVV238" s="10699"/>
      <c r="DVW238" s="10699"/>
      <c r="DVX238" s="10699"/>
      <c r="DVY238" s="10699"/>
      <c r="DVZ238" s="10699"/>
      <c r="DWA238" s="10699"/>
      <c r="DWB238" s="10699"/>
      <c r="DWC238" s="10699"/>
      <c r="DWD238" s="10699"/>
      <c r="DWE238" s="10699"/>
      <c r="DWF238" s="10699"/>
      <c r="DWG238" s="10699"/>
      <c r="DWH238" s="10699"/>
      <c r="DWI238" s="10699"/>
      <c r="DWJ238" s="10699"/>
      <c r="DWK238" s="10699"/>
      <c r="DWL238" s="10699"/>
      <c r="DWM238" s="10699"/>
      <c r="DWN238" s="10699"/>
      <c r="DWO238" s="10699"/>
      <c r="DWP238" s="10699"/>
      <c r="DWQ238" s="10699"/>
      <c r="DWR238" s="10699"/>
      <c r="DWS238" s="10699"/>
      <c r="DWT238" s="10699"/>
      <c r="DWU238" s="10699"/>
      <c r="DWV238" s="10699"/>
      <c r="DWW238" s="10699"/>
      <c r="DWX238" s="10699"/>
      <c r="DWY238" s="10699"/>
      <c r="DWZ238" s="10699"/>
      <c r="DXA238" s="10699"/>
      <c r="DXB238" s="10699"/>
      <c r="DXC238" s="10699"/>
      <c r="DXD238" s="10699"/>
      <c r="DXE238" s="10699"/>
      <c r="DXF238" s="10699"/>
      <c r="DXG238" s="10699"/>
      <c r="DXH238" s="10699"/>
      <c r="DXI238" s="10699"/>
      <c r="DXJ238" s="10699"/>
      <c r="DXK238" s="10699"/>
      <c r="DXL238" s="10699"/>
      <c r="DXM238" s="10699"/>
      <c r="DXN238" s="10699"/>
      <c r="DXO238" s="10699"/>
      <c r="DXP238" s="10699"/>
      <c r="DXQ238" s="10699"/>
      <c r="DXR238" s="10699"/>
      <c r="DXS238" s="10699"/>
      <c r="DXT238" s="10699"/>
      <c r="DXU238" s="10699"/>
      <c r="DXV238" s="10699"/>
      <c r="DXW238" s="10699"/>
      <c r="DXX238" s="10699"/>
      <c r="DXY238" s="10699"/>
      <c r="DXZ238" s="10699"/>
      <c r="DYA238" s="10699"/>
      <c r="DYB238" s="10699"/>
      <c r="DYC238" s="10699"/>
      <c r="DYD238" s="10699"/>
      <c r="DYE238" s="10699"/>
      <c r="DYF238" s="10699"/>
      <c r="DYG238" s="10699"/>
      <c r="DYH238" s="10699"/>
      <c r="DYI238" s="10699"/>
      <c r="DYJ238" s="10699"/>
      <c r="DYK238" s="10699"/>
      <c r="DYL238" s="10699"/>
      <c r="DYM238" s="10699"/>
      <c r="DYN238" s="10699"/>
      <c r="DYO238" s="10699"/>
      <c r="DYP238" s="10699"/>
      <c r="DYQ238" s="10699"/>
      <c r="DYR238" s="10699"/>
      <c r="DYS238" s="10699"/>
      <c r="DYT238" s="10699"/>
      <c r="DYU238" s="10699"/>
      <c r="DYV238" s="10699"/>
      <c r="DYW238" s="10699"/>
      <c r="DYX238" s="10699"/>
      <c r="DYY238" s="10699"/>
      <c r="DYZ238" s="10699"/>
      <c r="DZA238" s="10699"/>
      <c r="DZB238" s="10699"/>
      <c r="DZC238" s="10699"/>
      <c r="DZD238" s="10699"/>
      <c r="DZE238" s="10699"/>
      <c r="DZF238" s="10699"/>
      <c r="DZG238" s="10699"/>
      <c r="DZH238" s="10699"/>
      <c r="DZI238" s="10699"/>
      <c r="DZJ238" s="10699"/>
      <c r="DZK238" s="10699"/>
      <c r="DZL238" s="10699"/>
      <c r="DZM238" s="10699"/>
      <c r="DZN238" s="10699"/>
      <c r="DZO238" s="10699"/>
      <c r="DZP238" s="10699"/>
      <c r="DZQ238" s="10699"/>
      <c r="DZR238" s="10699"/>
      <c r="DZS238" s="10699"/>
      <c r="DZT238" s="10699"/>
      <c r="DZU238" s="10699"/>
      <c r="DZV238" s="10699"/>
      <c r="DZW238" s="10699"/>
      <c r="DZX238" s="10699"/>
      <c r="DZY238" s="10699"/>
      <c r="DZZ238" s="10699"/>
      <c r="EAA238" s="10699"/>
      <c r="EAB238" s="10699"/>
      <c r="EAC238" s="10699"/>
      <c r="EAD238" s="10699"/>
      <c r="EAE238" s="10699"/>
      <c r="EAF238" s="10699"/>
      <c r="EAG238" s="10699"/>
      <c r="EAH238" s="10699"/>
      <c r="EAI238" s="10699"/>
      <c r="EAJ238" s="10699"/>
      <c r="EAK238" s="10699"/>
      <c r="EAL238" s="10699"/>
      <c r="EAM238" s="10699"/>
      <c r="EAN238" s="10699"/>
      <c r="EAO238" s="10699"/>
      <c r="EAP238" s="10699"/>
      <c r="EAQ238" s="10699"/>
      <c r="EAR238" s="10699"/>
      <c r="EAS238" s="10699"/>
      <c r="EAT238" s="10699"/>
      <c r="EAU238" s="10699"/>
      <c r="EAV238" s="10699"/>
      <c r="EAW238" s="10699"/>
      <c r="EAX238" s="10699"/>
      <c r="EAY238" s="10699"/>
      <c r="EAZ238" s="10699"/>
      <c r="EBA238" s="10699"/>
      <c r="EBB238" s="10699"/>
      <c r="EBC238" s="10699"/>
      <c r="EBD238" s="10699"/>
      <c r="EBE238" s="10699"/>
      <c r="EBF238" s="10699"/>
      <c r="EBG238" s="10699"/>
      <c r="EBH238" s="10699"/>
      <c r="EBI238" s="10699"/>
      <c r="EBJ238" s="10699"/>
      <c r="EBK238" s="10699"/>
      <c r="EBL238" s="10699"/>
      <c r="EBM238" s="10699"/>
      <c r="EBN238" s="10699"/>
      <c r="EBO238" s="10699"/>
      <c r="EBP238" s="10699"/>
      <c r="EBQ238" s="10699"/>
      <c r="EBR238" s="10699"/>
      <c r="EBS238" s="10699"/>
      <c r="EBT238" s="10699"/>
      <c r="EBU238" s="10699"/>
      <c r="EBV238" s="10699"/>
      <c r="EBW238" s="10699"/>
      <c r="EBX238" s="10699"/>
      <c r="EBY238" s="10699"/>
      <c r="EBZ238" s="10699"/>
      <c r="ECA238" s="10699"/>
      <c r="ECB238" s="10699"/>
      <c r="ECC238" s="10699"/>
      <c r="ECD238" s="10699"/>
      <c r="ECE238" s="10699"/>
      <c r="ECF238" s="10699"/>
      <c r="ECG238" s="10699"/>
      <c r="ECH238" s="10699"/>
      <c r="ECI238" s="10699"/>
      <c r="ECJ238" s="10699"/>
      <c r="ECK238" s="10699"/>
      <c r="ECL238" s="10699"/>
      <c r="ECM238" s="10699"/>
      <c r="ECN238" s="10699"/>
      <c r="ECO238" s="10699"/>
      <c r="ECP238" s="10699"/>
      <c r="ECQ238" s="10699"/>
      <c r="ECR238" s="10699"/>
      <c r="ECS238" s="10699"/>
      <c r="ECT238" s="10699"/>
      <c r="ECU238" s="10699"/>
      <c r="ECV238" s="10699"/>
      <c r="ECW238" s="10699"/>
      <c r="ECX238" s="10699"/>
      <c r="ECY238" s="10699"/>
      <c r="ECZ238" s="10699"/>
      <c r="EDA238" s="10699"/>
      <c r="EDB238" s="10699"/>
      <c r="EDC238" s="10699"/>
      <c r="EDD238" s="10699"/>
      <c r="EDE238" s="10699"/>
      <c r="EDF238" s="10699"/>
      <c r="EDG238" s="10699"/>
      <c r="EDH238" s="10699"/>
      <c r="EDI238" s="10699"/>
      <c r="EDJ238" s="10699"/>
      <c r="EDK238" s="10699"/>
      <c r="EDL238" s="10699"/>
      <c r="EDM238" s="10699"/>
      <c r="EDN238" s="10699"/>
      <c r="EDO238" s="10699"/>
      <c r="EDP238" s="10699"/>
      <c r="EDQ238" s="10699"/>
      <c r="EDR238" s="10699"/>
      <c r="EDS238" s="10699"/>
      <c r="EDT238" s="10699"/>
      <c r="EDU238" s="10699"/>
      <c r="EDV238" s="10699"/>
      <c r="EDW238" s="10699"/>
      <c r="EDX238" s="10699"/>
      <c r="EDY238" s="10699"/>
      <c r="EDZ238" s="10699"/>
      <c r="EEA238" s="10699"/>
      <c r="EEB238" s="10699"/>
      <c r="EEC238" s="10699"/>
      <c r="EED238" s="10699"/>
      <c r="EEE238" s="10699"/>
      <c r="EEF238" s="10699"/>
      <c r="EEG238" s="10699"/>
      <c r="EEH238" s="10699"/>
      <c r="EEI238" s="10699"/>
      <c r="EEJ238" s="10699"/>
      <c r="EEK238" s="10699"/>
      <c r="EEL238" s="10699"/>
      <c r="EEM238" s="10699"/>
      <c r="EEN238" s="10699"/>
      <c r="EEO238" s="10699"/>
      <c r="EEP238" s="10699"/>
      <c r="EEQ238" s="10699"/>
      <c r="EER238" s="10699"/>
      <c r="EES238" s="10699"/>
      <c r="EET238" s="10699"/>
      <c r="EEU238" s="10699"/>
      <c r="EEV238" s="10699"/>
      <c r="EEW238" s="10699"/>
      <c r="EEX238" s="10699"/>
      <c r="EEY238" s="10699"/>
      <c r="EEZ238" s="10699"/>
      <c r="EFA238" s="10699"/>
      <c r="EFB238" s="10699"/>
      <c r="EFC238" s="10699"/>
      <c r="EFD238" s="10699"/>
      <c r="EFE238" s="10699"/>
      <c r="EFF238" s="10699"/>
      <c r="EFG238" s="10699"/>
      <c r="EFH238" s="10699"/>
      <c r="EFI238" s="10699"/>
      <c r="EFJ238" s="10699"/>
      <c r="EFK238" s="10699"/>
      <c r="EFL238" s="10699"/>
      <c r="EFM238" s="10699"/>
      <c r="EFN238" s="10699"/>
      <c r="EFO238" s="10699"/>
      <c r="EFP238" s="10699"/>
      <c r="EFQ238" s="10699"/>
      <c r="EFR238" s="10699"/>
      <c r="EFS238" s="10699"/>
      <c r="EFT238" s="10699"/>
      <c r="EFU238" s="10699"/>
      <c r="EFV238" s="10699"/>
      <c r="EFW238" s="10699"/>
      <c r="EFX238" s="10699"/>
      <c r="EFY238" s="10699"/>
      <c r="EFZ238" s="10699"/>
      <c r="EGA238" s="10699"/>
      <c r="EGB238" s="10699"/>
      <c r="EGC238" s="10699"/>
      <c r="EGD238" s="10699"/>
      <c r="EGE238" s="10699"/>
      <c r="EGF238" s="10699"/>
      <c r="EGG238" s="10699"/>
      <c r="EGH238" s="10699"/>
      <c r="EGI238" s="10699"/>
      <c r="EGJ238" s="10699"/>
      <c r="EGK238" s="10699"/>
      <c r="EGL238" s="10699"/>
      <c r="EGM238" s="10699"/>
      <c r="EGN238" s="10699"/>
      <c r="EGO238" s="10699"/>
      <c r="EGP238" s="10699"/>
      <c r="EGQ238" s="10699"/>
      <c r="EGR238" s="10699"/>
      <c r="EGS238" s="10699"/>
      <c r="EGT238" s="10699"/>
      <c r="EGU238" s="10699"/>
      <c r="EGV238" s="10699"/>
      <c r="EGW238" s="10699"/>
      <c r="EGX238" s="10699"/>
      <c r="EGY238" s="10699"/>
      <c r="EGZ238" s="10699"/>
      <c r="EHA238" s="10699"/>
      <c r="EHB238" s="10699"/>
      <c r="EHC238" s="10699"/>
      <c r="EHD238" s="10699"/>
      <c r="EHE238" s="10699"/>
      <c r="EHF238" s="10699"/>
      <c r="EHG238" s="10699"/>
      <c r="EHH238" s="10699"/>
      <c r="EHI238" s="10699"/>
      <c r="EHJ238" s="10699"/>
      <c r="EHK238" s="10699"/>
      <c r="EHL238" s="10699"/>
      <c r="EHM238" s="10699"/>
      <c r="EHN238" s="10699"/>
      <c r="EHO238" s="10699"/>
      <c r="EHP238" s="10699"/>
      <c r="EHQ238" s="10699"/>
      <c r="EHR238" s="10699"/>
      <c r="EHS238" s="10699"/>
      <c r="EHT238" s="10699"/>
      <c r="EHU238" s="10699"/>
      <c r="EHV238" s="10699"/>
      <c r="EHW238" s="10699"/>
      <c r="EHX238" s="10699"/>
      <c r="EHY238" s="10699"/>
      <c r="EHZ238" s="10699"/>
      <c r="EIA238" s="10699"/>
      <c r="EIB238" s="10699"/>
      <c r="EIC238" s="10699"/>
      <c r="EID238" s="10699"/>
      <c r="EIE238" s="10699"/>
      <c r="EIF238" s="10699"/>
      <c r="EIG238" s="10699"/>
      <c r="EIH238" s="10699"/>
      <c r="EII238" s="10699"/>
      <c r="EIJ238" s="10699"/>
      <c r="EIK238" s="10699"/>
      <c r="EIL238" s="10699"/>
      <c r="EIM238" s="10699"/>
      <c r="EIN238" s="10699"/>
      <c r="EIO238" s="10699"/>
      <c r="EIP238" s="10699"/>
      <c r="EIQ238" s="10699"/>
      <c r="EIR238" s="10699"/>
      <c r="EIS238" s="10699"/>
      <c r="EIT238" s="10699"/>
      <c r="EIU238" s="10699"/>
      <c r="EIV238" s="10699"/>
      <c r="EIW238" s="10699"/>
      <c r="EIX238" s="10699"/>
      <c r="EIY238" s="10699"/>
      <c r="EIZ238" s="10699"/>
      <c r="EJA238" s="10699"/>
      <c r="EJB238" s="10699"/>
      <c r="EJC238" s="10699"/>
      <c r="EJD238" s="10699"/>
      <c r="EJE238" s="10699"/>
      <c r="EJF238" s="10699"/>
      <c r="EJG238" s="10699"/>
      <c r="EJH238" s="10699"/>
      <c r="EJI238" s="10699"/>
      <c r="EJJ238" s="10699"/>
      <c r="EJK238" s="10699"/>
      <c r="EJL238" s="10699"/>
      <c r="EJM238" s="10699"/>
      <c r="EJN238" s="10699"/>
      <c r="EJO238" s="10699"/>
      <c r="EJP238" s="10699"/>
      <c r="EJQ238" s="10699"/>
      <c r="EJR238" s="10699"/>
      <c r="EJS238" s="10699"/>
      <c r="EJT238" s="10699"/>
      <c r="EJU238" s="10699"/>
      <c r="EJV238" s="10699"/>
      <c r="EJW238" s="10699"/>
      <c r="EJX238" s="10699"/>
      <c r="EJY238" s="10699"/>
      <c r="EJZ238" s="10699"/>
      <c r="EKA238" s="10699"/>
      <c r="EKB238" s="10699"/>
      <c r="EKC238" s="10699"/>
      <c r="EKD238" s="10699"/>
      <c r="EKE238" s="10699"/>
      <c r="EKF238" s="10699"/>
      <c r="EKG238" s="10699"/>
      <c r="EKH238" s="10699"/>
      <c r="EKI238" s="10699"/>
      <c r="EKJ238" s="10699"/>
      <c r="EKK238" s="10699"/>
      <c r="EKL238" s="10699"/>
      <c r="EKM238" s="10699"/>
      <c r="EKN238" s="10699"/>
      <c r="EKO238" s="10699"/>
      <c r="EKP238" s="10699"/>
      <c r="EKQ238" s="10699"/>
      <c r="EKR238" s="10699"/>
      <c r="EKS238" s="10699"/>
      <c r="EKT238" s="10699"/>
      <c r="EKU238" s="10699"/>
      <c r="EKV238" s="10699"/>
      <c r="EKW238" s="10699"/>
      <c r="EKX238" s="10699"/>
      <c r="EKY238" s="10699"/>
      <c r="EKZ238" s="10699"/>
      <c r="ELA238" s="10699"/>
      <c r="ELB238" s="10699"/>
      <c r="ELC238" s="10699"/>
      <c r="ELD238" s="10699"/>
      <c r="ELE238" s="10699"/>
      <c r="ELF238" s="10699"/>
      <c r="ELG238" s="10699"/>
      <c r="ELH238" s="10699"/>
      <c r="ELI238" s="10699"/>
      <c r="ELJ238" s="10699"/>
      <c r="ELK238" s="10699"/>
      <c r="ELL238" s="10699"/>
      <c r="ELM238" s="10699"/>
      <c r="ELN238" s="10699"/>
      <c r="ELO238" s="10699"/>
      <c r="ELP238" s="10699"/>
      <c r="ELQ238" s="10699"/>
      <c r="ELR238" s="10699"/>
      <c r="ELS238" s="10699"/>
      <c r="ELT238" s="10699"/>
      <c r="ELU238" s="10699"/>
      <c r="ELV238" s="10699"/>
      <c r="ELW238" s="10699"/>
      <c r="ELX238" s="10699"/>
      <c r="ELY238" s="10699"/>
      <c r="ELZ238" s="10699"/>
      <c r="EMA238" s="10699"/>
      <c r="EMB238" s="10699"/>
      <c r="EMC238" s="10699"/>
      <c r="EMD238" s="10699"/>
      <c r="EME238" s="10699"/>
      <c r="EMF238" s="10699"/>
      <c r="EMG238" s="10699"/>
      <c r="EMH238" s="10699"/>
      <c r="EMI238" s="10699"/>
      <c r="EMJ238" s="10699"/>
      <c r="EMK238" s="10699"/>
      <c r="EML238" s="10699"/>
      <c r="EMM238" s="10699"/>
      <c r="EMN238" s="10699"/>
      <c r="EMO238" s="10699"/>
      <c r="EMP238" s="10699"/>
      <c r="EMQ238" s="10699"/>
      <c r="EMR238" s="10699"/>
      <c r="EMS238" s="10699"/>
      <c r="EMT238" s="10699"/>
      <c r="EMU238" s="10699"/>
      <c r="EMV238" s="10699"/>
      <c r="EMW238" s="10699"/>
      <c r="EMX238" s="10699"/>
      <c r="EMY238" s="10699"/>
      <c r="EMZ238" s="10699"/>
      <c r="ENA238" s="10699"/>
      <c r="ENB238" s="10699"/>
      <c r="ENC238" s="10699"/>
      <c r="END238" s="10699"/>
      <c r="ENE238" s="10699"/>
      <c r="ENF238" s="10699"/>
      <c r="ENG238" s="10699"/>
      <c r="ENH238" s="10699"/>
      <c r="ENI238" s="10699"/>
      <c r="ENJ238" s="10699"/>
      <c r="ENK238" s="10699"/>
      <c r="ENL238" s="10699"/>
      <c r="ENM238" s="10699"/>
      <c r="ENN238" s="10699"/>
      <c r="ENO238" s="10699"/>
      <c r="ENP238" s="10699"/>
      <c r="ENQ238" s="10699"/>
      <c r="ENR238" s="10699"/>
      <c r="ENS238" s="10699"/>
      <c r="ENT238" s="10699"/>
      <c r="ENU238" s="10699"/>
      <c r="ENV238" s="10699"/>
      <c r="ENW238" s="10699"/>
      <c r="ENX238" s="10699"/>
      <c r="ENY238" s="10699"/>
      <c r="ENZ238" s="10699"/>
      <c r="EOA238" s="10699"/>
      <c r="EOB238" s="10699"/>
      <c r="EOC238" s="10699"/>
      <c r="EOD238" s="10699"/>
      <c r="EOE238" s="10699"/>
      <c r="EOF238" s="10699"/>
      <c r="EOG238" s="10699"/>
      <c r="EOH238" s="10699"/>
      <c r="EOI238" s="10699"/>
      <c r="EOJ238" s="10699"/>
      <c r="EOK238" s="10699"/>
      <c r="EOL238" s="10699"/>
      <c r="EOM238" s="10699"/>
      <c r="EON238" s="10699"/>
      <c r="EOO238" s="10699"/>
      <c r="EOP238" s="10699"/>
      <c r="EOQ238" s="10699"/>
      <c r="EOR238" s="10699"/>
      <c r="EOS238" s="10699"/>
      <c r="EOT238" s="10699"/>
      <c r="EOU238" s="10699"/>
      <c r="EOV238" s="10699"/>
      <c r="EOW238" s="10699"/>
      <c r="EOX238" s="10699"/>
      <c r="EOY238" s="10699"/>
      <c r="EOZ238" s="10699"/>
      <c r="EPA238" s="10699"/>
      <c r="EPB238" s="10699"/>
      <c r="EPC238" s="10699"/>
      <c r="EPD238" s="10699"/>
      <c r="EPE238" s="10699"/>
      <c r="EPF238" s="10699"/>
      <c r="EPG238" s="10699"/>
      <c r="EPH238" s="10699"/>
      <c r="EPI238" s="10699"/>
      <c r="EPJ238" s="10699"/>
      <c r="EPK238" s="10699"/>
      <c r="EPL238" s="10699"/>
      <c r="EPM238" s="10699"/>
      <c r="EPN238" s="10699"/>
      <c r="EPO238" s="10699"/>
      <c r="EPP238" s="10699"/>
      <c r="EPQ238" s="10699"/>
      <c r="EPR238" s="10699"/>
      <c r="EPS238" s="10699"/>
      <c r="EPT238" s="10699"/>
      <c r="EPU238" s="10699"/>
      <c r="EPV238" s="10699"/>
      <c r="EPW238" s="10699"/>
      <c r="EPX238" s="10699"/>
      <c r="EPY238" s="10699"/>
      <c r="EPZ238" s="10699"/>
      <c r="EQA238" s="10699"/>
      <c r="EQB238" s="10699"/>
      <c r="EQC238" s="10699"/>
      <c r="EQD238" s="10699"/>
      <c r="EQE238" s="10699"/>
      <c r="EQF238" s="10699"/>
      <c r="EQG238" s="10699"/>
      <c r="EQH238" s="10699"/>
      <c r="EQI238" s="10699"/>
      <c r="EQJ238" s="10699"/>
      <c r="EQK238" s="10699"/>
      <c r="EQL238" s="10699"/>
      <c r="EQM238" s="10699"/>
      <c r="EQN238" s="10699"/>
      <c r="EQO238" s="10699"/>
      <c r="EQP238" s="10699"/>
      <c r="EQQ238" s="10699"/>
      <c r="EQR238" s="10699"/>
      <c r="EQS238" s="10699"/>
      <c r="EQT238" s="10699"/>
      <c r="EQU238" s="10699"/>
      <c r="EQV238" s="10699"/>
      <c r="EQW238" s="10699"/>
      <c r="EQX238" s="10699"/>
      <c r="EQY238" s="10699"/>
      <c r="EQZ238" s="10699"/>
      <c r="ERA238" s="10699"/>
      <c r="ERB238" s="10699"/>
      <c r="ERC238" s="10699"/>
      <c r="ERD238" s="10699"/>
      <c r="ERE238" s="10699"/>
      <c r="ERF238" s="10699"/>
      <c r="ERG238" s="10699"/>
      <c r="ERH238" s="10699"/>
      <c r="ERI238" s="10699"/>
      <c r="ERJ238" s="10699"/>
      <c r="ERK238" s="10699"/>
      <c r="ERL238" s="10699"/>
      <c r="ERM238" s="10699"/>
      <c r="ERN238" s="10699"/>
      <c r="ERO238" s="10699"/>
      <c r="ERP238" s="10699"/>
      <c r="ERQ238" s="10699"/>
      <c r="ERR238" s="10699"/>
      <c r="ERS238" s="10699"/>
      <c r="ERT238" s="10699"/>
      <c r="ERU238" s="10699"/>
      <c r="ERV238" s="10699"/>
      <c r="ERW238" s="10699"/>
      <c r="ERX238" s="10699"/>
      <c r="ERY238" s="10699"/>
      <c r="ERZ238" s="10699"/>
      <c r="ESA238" s="10699"/>
      <c r="ESB238" s="10699"/>
      <c r="ESC238" s="10699"/>
      <c r="ESD238" s="10699"/>
      <c r="ESE238" s="10699"/>
      <c r="ESF238" s="10699"/>
      <c r="ESG238" s="10699"/>
      <c r="ESH238" s="10699"/>
      <c r="ESI238" s="10699"/>
      <c r="ESJ238" s="10699"/>
      <c r="ESK238" s="10699"/>
      <c r="ESL238" s="10699"/>
      <c r="ESM238" s="10699"/>
      <c r="ESN238" s="10699"/>
      <c r="ESO238" s="10699"/>
      <c r="ESP238" s="10699"/>
      <c r="ESQ238" s="10699"/>
      <c r="ESR238" s="10699"/>
      <c r="ESS238" s="10699"/>
      <c r="EST238" s="10699"/>
      <c r="ESU238" s="10699"/>
      <c r="ESV238" s="10699"/>
      <c r="ESW238" s="10699"/>
      <c r="ESX238" s="10699"/>
      <c r="ESY238" s="10699"/>
      <c r="ESZ238" s="10699"/>
      <c r="ETA238" s="10699"/>
      <c r="ETB238" s="10699"/>
      <c r="ETC238" s="10699"/>
      <c r="ETD238" s="10699"/>
      <c r="ETE238" s="10699"/>
      <c r="ETF238" s="10699"/>
      <c r="ETG238" s="10699"/>
      <c r="ETH238" s="10699"/>
      <c r="ETI238" s="10699"/>
      <c r="ETJ238" s="10699"/>
      <c r="ETK238" s="10699"/>
      <c r="ETL238" s="10699"/>
      <c r="ETM238" s="10699"/>
      <c r="ETN238" s="10699"/>
      <c r="ETO238" s="10699"/>
      <c r="ETP238" s="10699"/>
      <c r="ETQ238" s="10699"/>
      <c r="ETR238" s="10699"/>
      <c r="ETS238" s="10699"/>
      <c r="ETT238" s="10699"/>
      <c r="ETU238" s="10699"/>
      <c r="ETV238" s="10699"/>
      <c r="ETW238" s="10699"/>
      <c r="ETX238" s="10699"/>
      <c r="ETY238" s="10699"/>
      <c r="ETZ238" s="10699"/>
      <c r="EUA238" s="10699"/>
      <c r="EUB238" s="10699"/>
      <c r="EUC238" s="10699"/>
      <c r="EUD238" s="10699"/>
      <c r="EUE238" s="10699"/>
      <c r="EUF238" s="10699"/>
      <c r="EUG238" s="10699"/>
      <c r="EUH238" s="10699"/>
      <c r="EUI238" s="10699"/>
      <c r="EUJ238" s="10699"/>
      <c r="EUK238" s="10699"/>
      <c r="EUL238" s="10699"/>
      <c r="EUM238" s="10699"/>
      <c r="EUN238" s="10699"/>
      <c r="EUO238" s="10699"/>
      <c r="EUP238" s="10699"/>
      <c r="EUQ238" s="10699"/>
      <c r="EUR238" s="10699"/>
      <c r="EUS238" s="10699"/>
      <c r="EUT238" s="10699"/>
      <c r="EUU238" s="10699"/>
      <c r="EUV238" s="10699"/>
      <c r="EUW238" s="10699"/>
      <c r="EUX238" s="10699"/>
      <c r="EUY238" s="10699"/>
      <c r="EUZ238" s="10699"/>
      <c r="EVA238" s="10699"/>
      <c r="EVB238" s="10699"/>
      <c r="EVC238" s="10699"/>
      <c r="EVD238" s="10699"/>
      <c r="EVE238" s="10699"/>
      <c r="EVF238" s="10699"/>
      <c r="EVG238" s="10699"/>
      <c r="EVH238" s="10699"/>
      <c r="EVI238" s="10699"/>
      <c r="EVJ238" s="10699"/>
      <c r="EVK238" s="10699"/>
      <c r="EVL238" s="10699"/>
      <c r="EVM238" s="10699"/>
      <c r="EVN238" s="10699"/>
      <c r="EVO238" s="10699"/>
      <c r="EVP238" s="10699"/>
      <c r="EVQ238" s="10699"/>
      <c r="EVR238" s="10699"/>
      <c r="EVS238" s="10699"/>
      <c r="EVT238" s="10699"/>
      <c r="EVU238" s="10699"/>
      <c r="EVV238" s="10699"/>
      <c r="EVW238" s="10699"/>
      <c r="EVX238" s="10699"/>
      <c r="EVY238" s="10699"/>
      <c r="EVZ238" s="10699"/>
      <c r="EWA238" s="10699"/>
      <c r="EWB238" s="10699"/>
      <c r="EWC238" s="10699"/>
      <c r="EWD238" s="10699"/>
      <c r="EWE238" s="10699"/>
      <c r="EWF238" s="10699"/>
      <c r="EWG238" s="10699"/>
      <c r="EWH238" s="10699"/>
      <c r="EWI238" s="10699"/>
      <c r="EWJ238" s="10699"/>
      <c r="EWK238" s="10699"/>
      <c r="EWL238" s="10699"/>
      <c r="EWM238" s="10699"/>
      <c r="EWN238" s="10699"/>
      <c r="EWO238" s="10699"/>
      <c r="EWP238" s="10699"/>
      <c r="EWQ238" s="10699"/>
      <c r="EWR238" s="10699"/>
      <c r="EWS238" s="10699"/>
      <c r="EWT238" s="10699"/>
      <c r="EWU238" s="10699"/>
      <c r="EWV238" s="10699"/>
      <c r="EWW238" s="10699"/>
      <c r="EWX238" s="10699"/>
      <c r="EWY238" s="10699"/>
      <c r="EWZ238" s="10699"/>
      <c r="EXA238" s="10699"/>
      <c r="EXB238" s="10699"/>
      <c r="EXC238" s="10699"/>
      <c r="EXD238" s="10699"/>
      <c r="EXE238" s="10699"/>
      <c r="EXF238" s="10699"/>
      <c r="EXG238" s="10699"/>
      <c r="EXH238" s="10699"/>
      <c r="EXI238" s="10699"/>
      <c r="EXJ238" s="10699"/>
      <c r="EXK238" s="10699"/>
      <c r="EXL238" s="10699"/>
      <c r="EXM238" s="10699"/>
      <c r="EXN238" s="10699"/>
      <c r="EXO238" s="10699"/>
      <c r="EXP238" s="10699"/>
      <c r="EXQ238" s="10699"/>
      <c r="EXR238" s="10699"/>
      <c r="EXS238" s="10699"/>
      <c r="EXT238" s="10699"/>
      <c r="EXU238" s="10699"/>
      <c r="EXV238" s="10699"/>
      <c r="EXW238" s="10699"/>
      <c r="EXX238" s="10699"/>
      <c r="EXY238" s="10699"/>
      <c r="EXZ238" s="10699"/>
      <c r="EYA238" s="10699"/>
      <c r="EYB238" s="10699"/>
      <c r="EYC238" s="10699"/>
      <c r="EYD238" s="10699"/>
      <c r="EYE238" s="10699"/>
      <c r="EYF238" s="10699"/>
      <c r="EYG238" s="10699"/>
      <c r="EYH238" s="10699"/>
      <c r="EYI238" s="10699"/>
      <c r="EYJ238" s="10699"/>
      <c r="EYK238" s="10699"/>
      <c r="EYL238" s="10699"/>
      <c r="EYM238" s="10699"/>
      <c r="EYN238" s="10699"/>
      <c r="EYO238" s="10699"/>
      <c r="EYP238" s="10699"/>
      <c r="EYQ238" s="10699"/>
      <c r="EYR238" s="10699"/>
      <c r="EYS238" s="10699"/>
      <c r="EYT238" s="10699"/>
      <c r="EYU238" s="10699"/>
      <c r="EYV238" s="10699"/>
      <c r="EYW238" s="10699"/>
      <c r="EYX238" s="10699"/>
      <c r="EYY238" s="10699"/>
      <c r="EYZ238" s="10699"/>
      <c r="EZA238" s="10699"/>
      <c r="EZB238" s="10699"/>
      <c r="EZC238" s="10699"/>
      <c r="EZD238" s="10699"/>
      <c r="EZE238" s="10699"/>
      <c r="EZF238" s="10699"/>
      <c r="EZG238" s="10699"/>
      <c r="EZH238" s="10699"/>
      <c r="EZI238" s="10699"/>
      <c r="EZJ238" s="10699"/>
      <c r="EZK238" s="10699"/>
      <c r="EZL238" s="10699"/>
      <c r="EZM238" s="10699"/>
      <c r="EZN238" s="10699"/>
      <c r="EZO238" s="10699"/>
      <c r="EZP238" s="10699"/>
      <c r="EZQ238" s="10699"/>
      <c r="EZR238" s="10699"/>
      <c r="EZS238" s="10699"/>
      <c r="EZT238" s="10699"/>
      <c r="EZU238" s="10699"/>
      <c r="EZV238" s="10699"/>
      <c r="EZW238" s="10699"/>
      <c r="EZX238" s="10699"/>
      <c r="EZY238" s="10699"/>
      <c r="EZZ238" s="10699"/>
      <c r="FAA238" s="10699"/>
      <c r="FAB238" s="10699"/>
      <c r="FAC238" s="10699"/>
      <c r="FAD238" s="10699"/>
      <c r="FAE238" s="10699"/>
      <c r="FAF238" s="10699"/>
      <c r="FAG238" s="10699"/>
      <c r="FAH238" s="10699"/>
      <c r="FAI238" s="10699"/>
      <c r="FAJ238" s="10699"/>
      <c r="FAK238" s="10699"/>
      <c r="FAL238" s="10699"/>
      <c r="FAM238" s="10699"/>
      <c r="FAN238" s="10699"/>
      <c r="FAO238" s="10699"/>
      <c r="FAP238" s="10699"/>
      <c r="FAQ238" s="10699"/>
      <c r="FAR238" s="10699"/>
      <c r="FAS238" s="10699"/>
      <c r="FAT238" s="10699"/>
      <c r="FAU238" s="10699"/>
      <c r="FAV238" s="10699"/>
      <c r="FAW238" s="10699"/>
      <c r="FAX238" s="10699"/>
      <c r="FAY238" s="10699"/>
      <c r="FAZ238" s="10699"/>
      <c r="FBA238" s="10699"/>
      <c r="FBB238" s="10699"/>
      <c r="FBC238" s="10699"/>
      <c r="FBD238" s="10699"/>
      <c r="FBE238" s="10699"/>
      <c r="FBF238" s="10699"/>
      <c r="FBG238" s="10699"/>
      <c r="FBH238" s="10699"/>
      <c r="FBI238" s="10699"/>
      <c r="FBJ238" s="10699"/>
      <c r="FBK238" s="10699"/>
      <c r="FBL238" s="10699"/>
      <c r="FBM238" s="10699"/>
      <c r="FBN238" s="10699"/>
      <c r="FBO238" s="10699"/>
      <c r="FBP238" s="10699"/>
      <c r="FBQ238" s="10699"/>
      <c r="FBR238" s="10699"/>
      <c r="FBS238" s="10699"/>
      <c r="FBT238" s="10699"/>
      <c r="FBU238" s="10699"/>
      <c r="FBV238" s="10699"/>
      <c r="FBW238" s="10699"/>
      <c r="FBX238" s="10699"/>
      <c r="FBY238" s="10699"/>
      <c r="FBZ238" s="10699"/>
      <c r="FCA238" s="10699"/>
      <c r="FCB238" s="10699"/>
      <c r="FCC238" s="10699"/>
      <c r="FCD238" s="10699"/>
      <c r="FCE238" s="10699"/>
      <c r="FCF238" s="10699"/>
      <c r="FCG238" s="10699"/>
      <c r="FCH238" s="10699"/>
      <c r="FCI238" s="10699"/>
      <c r="FCJ238" s="10699"/>
      <c r="FCK238" s="10699"/>
      <c r="FCL238" s="10699"/>
      <c r="FCM238" s="10699"/>
      <c r="FCN238" s="10699"/>
      <c r="FCO238" s="10699"/>
      <c r="FCP238" s="10699"/>
      <c r="FCQ238" s="10699"/>
      <c r="FCR238" s="10699"/>
      <c r="FCS238" s="10699"/>
      <c r="FCT238" s="10699"/>
      <c r="FCU238" s="10699"/>
      <c r="FCV238" s="10699"/>
      <c r="FCW238" s="10699"/>
      <c r="FCX238" s="10699"/>
      <c r="FCY238" s="10699"/>
      <c r="FCZ238" s="10699"/>
      <c r="FDA238" s="10699"/>
      <c r="FDB238" s="10699"/>
      <c r="FDC238" s="10699"/>
      <c r="FDD238" s="10699"/>
      <c r="FDE238" s="10699"/>
      <c r="FDF238" s="10699"/>
      <c r="FDG238" s="10699"/>
      <c r="FDH238" s="10699"/>
      <c r="FDI238" s="10699"/>
      <c r="FDJ238" s="10699"/>
      <c r="FDK238" s="10699"/>
      <c r="FDL238" s="10699"/>
      <c r="FDM238" s="10699"/>
      <c r="FDN238" s="10699"/>
      <c r="FDO238" s="10699"/>
      <c r="FDP238" s="10699"/>
      <c r="FDQ238" s="10699"/>
      <c r="FDR238" s="10699"/>
      <c r="FDS238" s="10699"/>
      <c r="FDT238" s="10699"/>
      <c r="FDU238" s="10699"/>
      <c r="FDV238" s="10699"/>
      <c r="FDW238" s="10699"/>
      <c r="FDX238" s="10699"/>
      <c r="FDY238" s="10699"/>
      <c r="FDZ238" s="10699"/>
      <c r="FEA238" s="10699"/>
      <c r="FEB238" s="10699"/>
      <c r="FEC238" s="10699"/>
      <c r="FED238" s="10699"/>
      <c r="FEE238" s="10699"/>
      <c r="FEF238" s="10699"/>
      <c r="FEG238" s="10699"/>
      <c r="FEH238" s="10699"/>
      <c r="FEI238" s="10699"/>
      <c r="FEJ238" s="10699"/>
      <c r="FEK238" s="10699"/>
      <c r="FEL238" s="10699"/>
      <c r="FEM238" s="10699"/>
      <c r="FEN238" s="10699"/>
      <c r="FEO238" s="10699"/>
      <c r="FEP238" s="10699"/>
      <c r="FEQ238" s="10699"/>
      <c r="FER238" s="10699"/>
      <c r="FES238" s="10699"/>
      <c r="FET238" s="10699"/>
      <c r="FEU238" s="10699"/>
      <c r="FEV238" s="10699"/>
      <c r="FEW238" s="10699"/>
      <c r="FEX238" s="10699"/>
      <c r="FEY238" s="10699"/>
      <c r="FEZ238" s="10699"/>
      <c r="FFA238" s="10699"/>
      <c r="FFB238" s="10699"/>
      <c r="FFC238" s="10699"/>
      <c r="FFD238" s="10699"/>
      <c r="FFE238" s="10699"/>
      <c r="FFF238" s="10699"/>
      <c r="FFG238" s="10699"/>
      <c r="FFH238" s="10699"/>
      <c r="FFI238" s="10699"/>
      <c r="FFJ238" s="10699"/>
      <c r="FFK238" s="10699"/>
      <c r="FFL238" s="10699"/>
      <c r="FFM238" s="10699"/>
      <c r="FFN238" s="10699"/>
      <c r="FFO238" s="10699"/>
      <c r="FFP238" s="10699"/>
      <c r="FFQ238" s="10699"/>
      <c r="FFR238" s="10699"/>
      <c r="FFS238" s="10699"/>
      <c r="FFT238" s="10699"/>
      <c r="FFU238" s="10699"/>
      <c r="FFV238" s="10699"/>
      <c r="FFW238" s="10699"/>
      <c r="FFX238" s="10699"/>
      <c r="FFY238" s="10699"/>
      <c r="FFZ238" s="10699"/>
      <c r="FGA238" s="10699"/>
      <c r="FGB238" s="10699"/>
      <c r="FGC238" s="10699"/>
      <c r="FGD238" s="10699"/>
      <c r="FGE238" s="10699"/>
      <c r="FGF238" s="10699"/>
      <c r="FGG238" s="10699"/>
      <c r="FGH238" s="10699"/>
      <c r="FGI238" s="10699"/>
      <c r="FGJ238" s="10699"/>
      <c r="FGK238" s="10699"/>
      <c r="FGL238" s="10699"/>
      <c r="FGM238" s="10699"/>
      <c r="FGN238" s="10699"/>
      <c r="FGO238" s="10699"/>
      <c r="FGP238" s="10699"/>
      <c r="FGQ238" s="10699"/>
      <c r="FGR238" s="10699"/>
      <c r="FGS238" s="10699"/>
      <c r="FGT238" s="10699"/>
      <c r="FGU238" s="10699"/>
      <c r="FGV238" s="10699"/>
      <c r="FGW238" s="10699"/>
      <c r="FGX238" s="10699"/>
      <c r="FGY238" s="10699"/>
      <c r="FGZ238" s="10699"/>
      <c r="FHA238" s="10699"/>
      <c r="FHB238" s="10699"/>
      <c r="FHC238" s="10699"/>
      <c r="FHD238" s="10699"/>
      <c r="FHE238" s="10699"/>
      <c r="FHF238" s="10699"/>
      <c r="FHG238" s="10699"/>
      <c r="FHH238" s="10699"/>
      <c r="FHI238" s="10699"/>
      <c r="FHJ238" s="10699"/>
      <c r="FHK238" s="10699"/>
      <c r="FHL238" s="10699"/>
      <c r="FHM238" s="10699"/>
      <c r="FHN238" s="10699"/>
      <c r="FHO238" s="10699"/>
      <c r="FHP238" s="10699"/>
      <c r="FHQ238" s="10699"/>
      <c r="FHR238" s="10699"/>
      <c r="FHS238" s="10699"/>
      <c r="FHT238" s="10699"/>
      <c r="FHU238" s="10699"/>
      <c r="FHV238" s="10699"/>
      <c r="FHW238" s="10699"/>
      <c r="FHX238" s="10699"/>
      <c r="FHY238" s="10699"/>
      <c r="FHZ238" s="10699"/>
      <c r="FIA238" s="10699"/>
      <c r="FIB238" s="10699"/>
      <c r="FIC238" s="10699"/>
      <c r="FID238" s="10699"/>
      <c r="FIE238" s="10699"/>
      <c r="FIF238" s="10699"/>
      <c r="FIG238" s="10699"/>
      <c r="FIH238" s="10699"/>
      <c r="FII238" s="10699"/>
      <c r="FIJ238" s="10699"/>
      <c r="FIK238" s="10699"/>
      <c r="FIL238" s="10699"/>
      <c r="FIM238" s="10699"/>
      <c r="FIN238" s="10699"/>
      <c r="FIO238" s="10699"/>
      <c r="FIP238" s="10699"/>
      <c r="FIQ238" s="10699"/>
      <c r="FIR238" s="10699"/>
      <c r="FIS238" s="10699"/>
      <c r="FIT238" s="10699"/>
      <c r="FIU238" s="10699"/>
      <c r="FIV238" s="10699"/>
      <c r="FIW238" s="10699"/>
      <c r="FIX238" s="10699"/>
      <c r="FIY238" s="10699"/>
      <c r="FIZ238" s="10699"/>
      <c r="FJA238" s="10699"/>
      <c r="FJB238" s="10699"/>
      <c r="FJC238" s="10699"/>
      <c r="FJD238" s="10699"/>
      <c r="FJE238" s="10699"/>
      <c r="FJF238" s="10699"/>
      <c r="FJG238" s="10699"/>
      <c r="FJH238" s="10699"/>
      <c r="FJI238" s="10699"/>
      <c r="FJJ238" s="10699"/>
      <c r="FJK238" s="10699"/>
      <c r="FJL238" s="10699"/>
      <c r="FJM238" s="10699"/>
      <c r="FJN238" s="10699"/>
      <c r="FJO238" s="10699"/>
      <c r="FJP238" s="10699"/>
      <c r="FJQ238" s="10699"/>
      <c r="FJR238" s="10699"/>
      <c r="FJS238" s="10699"/>
      <c r="FJT238" s="10699"/>
      <c r="FJU238" s="10699"/>
      <c r="FJV238" s="10699"/>
      <c r="FJW238" s="10699"/>
      <c r="FJX238" s="10699"/>
      <c r="FJY238" s="10699"/>
      <c r="FJZ238" s="10699"/>
      <c r="FKA238" s="10699"/>
      <c r="FKB238" s="10699"/>
      <c r="FKC238" s="10699"/>
      <c r="FKD238" s="10699"/>
      <c r="FKE238" s="10699"/>
      <c r="FKF238" s="10699"/>
      <c r="FKG238" s="10699"/>
      <c r="FKH238" s="10699"/>
      <c r="FKI238" s="10699"/>
      <c r="FKJ238" s="10699"/>
      <c r="FKK238" s="10699"/>
      <c r="FKL238" s="10699"/>
      <c r="FKM238" s="10699"/>
      <c r="FKN238" s="10699"/>
      <c r="FKO238" s="10699"/>
      <c r="FKP238" s="10699"/>
      <c r="FKQ238" s="10699"/>
      <c r="FKR238" s="10699"/>
      <c r="FKS238" s="10699"/>
      <c r="FKT238" s="10699"/>
      <c r="FKU238" s="10699"/>
      <c r="FKV238" s="10699"/>
      <c r="FKW238" s="10699"/>
      <c r="FKX238" s="10699"/>
      <c r="FKY238" s="10699"/>
      <c r="FKZ238" s="10699"/>
      <c r="FLA238" s="10699"/>
      <c r="FLB238" s="10699"/>
      <c r="FLC238" s="10699"/>
      <c r="FLD238" s="10699"/>
      <c r="FLE238" s="10699"/>
      <c r="FLF238" s="10699"/>
      <c r="FLG238" s="10699"/>
      <c r="FLH238" s="10699"/>
      <c r="FLI238" s="10699"/>
      <c r="FLJ238" s="10699"/>
      <c r="FLK238" s="10699"/>
      <c r="FLL238" s="10699"/>
      <c r="FLM238" s="10699"/>
      <c r="FLN238" s="10699"/>
      <c r="FLO238" s="10699"/>
      <c r="FLP238" s="10699"/>
      <c r="FLQ238" s="10699"/>
      <c r="FLR238" s="10699"/>
      <c r="FLS238" s="10699"/>
      <c r="FLT238" s="10699"/>
      <c r="FLU238" s="10699"/>
      <c r="FLV238" s="10699"/>
      <c r="FLW238" s="10699"/>
      <c r="FLX238" s="10699"/>
      <c r="FLY238" s="10699"/>
      <c r="FLZ238" s="10699"/>
      <c r="FMA238" s="10699"/>
      <c r="FMB238" s="10699"/>
      <c r="FMC238" s="10699"/>
      <c r="FMD238" s="10699"/>
      <c r="FME238" s="10699"/>
      <c r="FMF238" s="10699"/>
      <c r="FMG238" s="10699"/>
      <c r="FMH238" s="10699"/>
      <c r="FMI238" s="10699"/>
      <c r="FMJ238" s="10699"/>
      <c r="FMK238" s="10699"/>
      <c r="FML238" s="10699"/>
      <c r="FMM238" s="10699"/>
      <c r="FMN238" s="10699"/>
      <c r="FMO238" s="10699"/>
      <c r="FMP238" s="10699"/>
      <c r="FMQ238" s="10699"/>
      <c r="FMR238" s="10699"/>
      <c r="FMS238" s="10699"/>
      <c r="FMT238" s="10699"/>
      <c r="FMU238" s="10699"/>
      <c r="FMV238" s="10699"/>
      <c r="FMW238" s="10699"/>
      <c r="FMX238" s="10699"/>
      <c r="FMY238" s="10699"/>
      <c r="FMZ238" s="10699"/>
      <c r="FNA238" s="10699"/>
      <c r="FNB238" s="10699"/>
      <c r="FNC238" s="10699"/>
      <c r="FND238" s="10699"/>
      <c r="FNE238" s="10699"/>
      <c r="FNF238" s="10699"/>
      <c r="FNG238" s="10699"/>
      <c r="FNH238" s="10699"/>
      <c r="FNI238" s="10699"/>
      <c r="FNJ238" s="10699"/>
      <c r="FNK238" s="10699"/>
      <c r="FNL238" s="10699"/>
      <c r="FNM238" s="10699"/>
      <c r="FNN238" s="10699"/>
      <c r="FNO238" s="10699"/>
      <c r="FNP238" s="10699"/>
      <c r="FNQ238" s="10699"/>
      <c r="FNR238" s="10699"/>
      <c r="FNS238" s="10699"/>
      <c r="FNT238" s="10699"/>
      <c r="FNU238" s="10699"/>
      <c r="FNV238" s="10699"/>
      <c r="FNW238" s="10699"/>
      <c r="FNX238" s="10699"/>
      <c r="FNY238" s="10699"/>
      <c r="FNZ238" s="10699"/>
      <c r="FOA238" s="10699"/>
      <c r="FOB238" s="10699"/>
      <c r="FOC238" s="10699"/>
      <c r="FOD238" s="10699"/>
      <c r="FOE238" s="10699"/>
      <c r="FOF238" s="10699"/>
      <c r="FOG238" s="10699"/>
      <c r="FOH238" s="10699"/>
      <c r="FOI238" s="10699"/>
      <c r="FOJ238" s="10699"/>
      <c r="FOK238" s="10699"/>
      <c r="FOL238" s="10699"/>
      <c r="FOM238" s="10699"/>
      <c r="FON238" s="10699"/>
      <c r="FOO238" s="10699"/>
      <c r="FOP238" s="10699"/>
      <c r="FOQ238" s="10699"/>
      <c r="FOR238" s="10699"/>
      <c r="FOS238" s="10699"/>
      <c r="FOT238" s="10699"/>
      <c r="FOU238" s="10699"/>
      <c r="FOV238" s="10699"/>
      <c r="FOW238" s="10699"/>
      <c r="FOX238" s="10699"/>
      <c r="FOY238" s="10699"/>
      <c r="FOZ238" s="10699"/>
      <c r="FPA238" s="10699"/>
      <c r="FPB238" s="10699"/>
      <c r="FPC238" s="10699"/>
      <c r="FPD238" s="10699"/>
      <c r="FPE238" s="10699"/>
      <c r="FPF238" s="10699"/>
      <c r="FPG238" s="10699"/>
      <c r="FPH238" s="10699"/>
      <c r="FPI238" s="10699"/>
      <c r="FPJ238" s="10699"/>
      <c r="FPK238" s="10699"/>
      <c r="FPL238" s="10699"/>
      <c r="FPM238" s="10699"/>
      <c r="FPN238" s="10699"/>
      <c r="FPO238" s="10699"/>
      <c r="FPP238" s="10699"/>
      <c r="FPQ238" s="10699"/>
      <c r="FPR238" s="10699"/>
      <c r="FPS238" s="10699"/>
      <c r="FPT238" s="10699"/>
      <c r="FPU238" s="10699"/>
      <c r="FPV238" s="10699"/>
      <c r="FPW238" s="10699"/>
      <c r="FPX238" s="10699"/>
      <c r="FPY238" s="10699"/>
      <c r="FPZ238" s="10699"/>
      <c r="FQA238" s="10699"/>
      <c r="FQB238" s="10699"/>
      <c r="FQC238" s="10699"/>
      <c r="FQD238" s="10699"/>
      <c r="FQE238" s="10699"/>
      <c r="FQF238" s="10699"/>
      <c r="FQG238" s="10699"/>
      <c r="FQH238" s="10699"/>
      <c r="FQI238" s="10699"/>
      <c r="FQJ238" s="10699"/>
      <c r="FQK238" s="10699"/>
      <c r="FQL238" s="10699"/>
      <c r="FQM238" s="10699"/>
      <c r="FQN238" s="10699"/>
      <c r="FQO238" s="10699"/>
      <c r="FQP238" s="10699"/>
      <c r="FQQ238" s="10699"/>
      <c r="FQR238" s="10699"/>
      <c r="FQS238" s="10699"/>
      <c r="FQT238" s="10699"/>
      <c r="FQU238" s="10699"/>
      <c r="FQV238" s="10699"/>
      <c r="FQW238" s="10699"/>
      <c r="FQX238" s="10699"/>
      <c r="FQY238" s="10699"/>
      <c r="FQZ238" s="10699"/>
      <c r="FRA238" s="10699"/>
      <c r="FRB238" s="10699"/>
      <c r="FRC238" s="10699"/>
      <c r="FRD238" s="10699"/>
      <c r="FRE238" s="10699"/>
      <c r="FRF238" s="10699"/>
      <c r="FRG238" s="10699"/>
      <c r="FRH238" s="10699"/>
      <c r="FRI238" s="10699"/>
      <c r="FRJ238" s="10699"/>
      <c r="FRK238" s="10699"/>
      <c r="FRL238" s="10699"/>
      <c r="FRM238" s="10699"/>
      <c r="FRN238" s="10699"/>
      <c r="FRO238" s="10699"/>
      <c r="FRP238" s="10699"/>
      <c r="FRQ238" s="10699"/>
      <c r="FRR238" s="10699"/>
      <c r="FRS238" s="10699"/>
      <c r="FRT238" s="10699"/>
      <c r="FRU238" s="10699"/>
      <c r="FRV238" s="10699"/>
      <c r="FRW238" s="10699"/>
      <c r="FRX238" s="10699"/>
      <c r="FRY238" s="10699"/>
      <c r="FRZ238" s="10699"/>
      <c r="FSA238" s="10699"/>
      <c r="FSB238" s="10699"/>
      <c r="FSC238" s="10699"/>
      <c r="FSD238" s="10699"/>
      <c r="FSE238" s="10699"/>
      <c r="FSF238" s="10699"/>
      <c r="FSG238" s="10699"/>
      <c r="FSH238" s="10699"/>
      <c r="FSI238" s="10699"/>
      <c r="FSJ238" s="10699"/>
      <c r="FSK238" s="10699"/>
      <c r="FSL238" s="10699"/>
      <c r="FSM238" s="10699"/>
      <c r="FSN238" s="10699"/>
      <c r="FSO238" s="10699"/>
      <c r="FSP238" s="10699"/>
      <c r="FSQ238" s="10699"/>
      <c r="FSR238" s="10699"/>
      <c r="FSS238" s="10699"/>
      <c r="FST238" s="10699"/>
      <c r="FSU238" s="10699"/>
      <c r="FSV238" s="10699"/>
      <c r="FSW238" s="10699"/>
      <c r="FSX238" s="10699"/>
      <c r="FSY238" s="10699"/>
      <c r="FSZ238" s="10699"/>
      <c r="FTA238" s="10699"/>
      <c r="FTB238" s="10699"/>
      <c r="FTC238" s="10699"/>
      <c r="FTD238" s="10699"/>
      <c r="FTE238" s="10699"/>
      <c r="FTF238" s="10699"/>
      <c r="FTG238" s="10699"/>
      <c r="FTH238" s="10699"/>
      <c r="FTI238" s="10699"/>
      <c r="FTJ238" s="10699"/>
      <c r="FTK238" s="10699"/>
      <c r="FTL238" s="10699"/>
      <c r="FTM238" s="10699"/>
      <c r="FTN238" s="10699"/>
      <c r="FTO238" s="10699"/>
      <c r="FTP238" s="10699"/>
      <c r="FTQ238" s="10699"/>
      <c r="FTR238" s="10699"/>
      <c r="FTS238" s="10699"/>
      <c r="FTT238" s="10699"/>
      <c r="FTU238" s="10699"/>
      <c r="FTV238" s="10699"/>
      <c r="FTW238" s="10699"/>
      <c r="FTX238" s="10699"/>
      <c r="FTY238" s="10699"/>
      <c r="FTZ238" s="10699"/>
      <c r="FUA238" s="10699"/>
      <c r="FUB238" s="10699"/>
      <c r="FUC238" s="10699"/>
      <c r="FUD238" s="10699"/>
      <c r="FUE238" s="10699"/>
      <c r="FUF238" s="10699"/>
      <c r="FUG238" s="10699"/>
      <c r="FUH238" s="10699"/>
      <c r="FUI238" s="10699"/>
      <c r="FUJ238" s="10699"/>
      <c r="FUK238" s="10699"/>
      <c r="FUL238" s="10699"/>
      <c r="FUM238" s="10699"/>
      <c r="FUN238" s="10699"/>
      <c r="FUO238" s="10699"/>
      <c r="FUP238" s="10699"/>
      <c r="FUQ238" s="10699"/>
      <c r="FUR238" s="10699"/>
      <c r="FUS238" s="10699"/>
      <c r="FUT238" s="10699"/>
      <c r="FUU238" s="10699"/>
      <c r="FUV238" s="10699"/>
      <c r="FUW238" s="10699"/>
      <c r="FUX238" s="10699"/>
      <c r="FUY238" s="10699"/>
      <c r="FUZ238" s="10699"/>
      <c r="FVA238" s="10699"/>
      <c r="FVB238" s="10699"/>
      <c r="FVC238" s="10699"/>
      <c r="FVD238" s="10699"/>
      <c r="FVE238" s="10699"/>
      <c r="FVF238" s="10699"/>
      <c r="FVG238" s="10699"/>
      <c r="FVH238" s="10699"/>
      <c r="FVI238" s="10699"/>
      <c r="FVJ238" s="10699"/>
      <c r="FVK238" s="10699"/>
      <c r="FVL238" s="10699"/>
      <c r="FVM238" s="10699"/>
      <c r="FVN238" s="10699"/>
      <c r="FVO238" s="10699"/>
      <c r="FVP238" s="10699"/>
      <c r="FVQ238" s="10699"/>
      <c r="FVR238" s="10699"/>
      <c r="FVS238" s="10699"/>
      <c r="FVT238" s="10699"/>
      <c r="FVU238" s="10699"/>
      <c r="FVV238" s="10699"/>
      <c r="FVW238" s="10699"/>
      <c r="FVX238" s="10699"/>
      <c r="FVY238" s="10699"/>
      <c r="FVZ238" s="10699"/>
      <c r="FWA238" s="10699"/>
      <c r="FWB238" s="10699"/>
      <c r="FWC238" s="10699"/>
      <c r="FWD238" s="10699"/>
      <c r="FWE238" s="10699"/>
      <c r="FWF238" s="10699"/>
      <c r="FWG238" s="10699"/>
      <c r="FWH238" s="10699"/>
      <c r="FWI238" s="10699"/>
      <c r="FWJ238" s="10699"/>
      <c r="FWK238" s="10699"/>
      <c r="FWL238" s="10699"/>
      <c r="FWM238" s="10699"/>
      <c r="FWN238" s="10699"/>
      <c r="FWO238" s="10699"/>
      <c r="FWP238" s="10699"/>
      <c r="FWQ238" s="10699"/>
      <c r="FWR238" s="10699"/>
      <c r="FWS238" s="10699"/>
      <c r="FWT238" s="10699"/>
      <c r="FWU238" s="10699"/>
      <c r="FWV238" s="10699"/>
      <c r="FWW238" s="10699"/>
      <c r="FWX238" s="10699"/>
      <c r="FWY238" s="10699"/>
      <c r="FWZ238" s="10699"/>
      <c r="FXA238" s="10699"/>
      <c r="FXB238" s="10699"/>
      <c r="FXC238" s="10699"/>
      <c r="FXD238" s="10699"/>
      <c r="FXE238" s="10699"/>
      <c r="FXF238" s="10699"/>
      <c r="FXG238" s="10699"/>
      <c r="FXH238" s="10699"/>
      <c r="FXI238" s="10699"/>
      <c r="FXJ238" s="10699"/>
      <c r="FXK238" s="10699"/>
      <c r="FXL238" s="10699"/>
      <c r="FXM238" s="10699"/>
      <c r="FXN238" s="10699"/>
      <c r="FXO238" s="10699"/>
      <c r="FXP238" s="10699"/>
      <c r="FXQ238" s="10699"/>
      <c r="FXR238" s="10699"/>
      <c r="FXS238" s="10699"/>
      <c r="FXT238" s="10699"/>
      <c r="FXU238" s="10699"/>
      <c r="FXV238" s="10699"/>
      <c r="FXW238" s="10699"/>
      <c r="FXX238" s="10699"/>
      <c r="FXY238" s="10699"/>
      <c r="FXZ238" s="10699"/>
      <c r="FYA238" s="10699"/>
      <c r="FYB238" s="10699"/>
      <c r="FYC238" s="10699"/>
      <c r="FYD238" s="10699"/>
      <c r="FYE238" s="10699"/>
      <c r="FYF238" s="10699"/>
      <c r="FYG238" s="10699"/>
      <c r="FYH238" s="10699"/>
      <c r="FYI238" s="10699"/>
      <c r="FYJ238" s="10699"/>
      <c r="FYK238" s="10699"/>
      <c r="FYL238" s="10699"/>
      <c r="FYM238" s="10699"/>
      <c r="FYN238" s="10699"/>
      <c r="FYO238" s="10699"/>
      <c r="FYP238" s="10699"/>
      <c r="FYQ238" s="10699"/>
      <c r="FYR238" s="10699"/>
      <c r="FYS238" s="10699"/>
      <c r="FYT238" s="10699"/>
      <c r="FYU238" s="10699"/>
      <c r="FYV238" s="10699"/>
      <c r="FYW238" s="10699"/>
      <c r="FYX238" s="10699"/>
      <c r="FYY238" s="10699"/>
      <c r="FYZ238" s="10699"/>
      <c r="FZA238" s="10699"/>
      <c r="FZB238" s="10699"/>
      <c r="FZC238" s="10699"/>
      <c r="FZD238" s="10699"/>
      <c r="FZE238" s="10699"/>
      <c r="FZF238" s="10699"/>
      <c r="FZG238" s="10699"/>
      <c r="FZH238" s="10699"/>
      <c r="FZI238" s="10699"/>
      <c r="FZJ238" s="10699"/>
      <c r="FZK238" s="10699"/>
      <c r="FZL238" s="10699"/>
      <c r="FZM238" s="10699"/>
      <c r="FZN238" s="10699"/>
      <c r="FZO238" s="10699"/>
      <c r="FZP238" s="10699"/>
      <c r="FZQ238" s="10699"/>
      <c r="FZR238" s="10699"/>
      <c r="FZS238" s="10699"/>
      <c r="FZT238" s="10699"/>
      <c r="FZU238" s="10699"/>
      <c r="FZV238" s="10699"/>
      <c r="FZW238" s="10699"/>
      <c r="FZX238" s="10699"/>
      <c r="FZY238" s="10699"/>
      <c r="FZZ238" s="10699"/>
      <c r="GAA238" s="10699"/>
      <c r="GAB238" s="10699"/>
      <c r="GAC238" s="10699"/>
      <c r="GAD238" s="10699"/>
      <c r="GAE238" s="10699"/>
      <c r="GAF238" s="10699"/>
      <c r="GAG238" s="10699"/>
      <c r="GAH238" s="10699"/>
      <c r="GAI238" s="10699"/>
      <c r="GAJ238" s="10699"/>
      <c r="GAK238" s="10699"/>
      <c r="GAL238" s="10699"/>
      <c r="GAM238" s="10699"/>
      <c r="GAN238" s="10699"/>
      <c r="GAO238" s="10699"/>
      <c r="GAP238" s="10699"/>
      <c r="GAQ238" s="10699"/>
      <c r="GAR238" s="10699"/>
      <c r="GAS238" s="10699"/>
      <c r="GAT238" s="10699"/>
      <c r="GAU238" s="10699"/>
      <c r="GAV238" s="10699"/>
      <c r="GAW238" s="10699"/>
      <c r="GAX238" s="10699"/>
      <c r="GAY238" s="10699"/>
      <c r="GAZ238" s="10699"/>
      <c r="GBA238" s="10699"/>
      <c r="GBB238" s="10699"/>
      <c r="GBC238" s="10699"/>
      <c r="GBD238" s="10699"/>
      <c r="GBE238" s="10699"/>
      <c r="GBF238" s="10699"/>
      <c r="GBG238" s="10699"/>
      <c r="GBH238" s="10699"/>
      <c r="GBI238" s="10699"/>
      <c r="GBJ238" s="10699"/>
      <c r="GBK238" s="10699"/>
      <c r="GBL238" s="10699"/>
      <c r="GBM238" s="10699"/>
      <c r="GBN238" s="10699"/>
      <c r="GBO238" s="10699"/>
      <c r="GBP238" s="10699"/>
      <c r="GBQ238" s="10699"/>
      <c r="GBR238" s="10699"/>
      <c r="GBS238" s="10699"/>
      <c r="GBT238" s="10699"/>
      <c r="GBU238" s="10699"/>
      <c r="GBV238" s="10699"/>
      <c r="GBW238" s="10699"/>
      <c r="GBX238" s="10699"/>
      <c r="GBY238" s="10699"/>
      <c r="GBZ238" s="10699"/>
      <c r="GCA238" s="10699"/>
      <c r="GCB238" s="10699"/>
      <c r="GCC238" s="10699"/>
      <c r="GCD238" s="10699"/>
      <c r="GCE238" s="10699"/>
      <c r="GCF238" s="10699"/>
      <c r="GCG238" s="10699"/>
      <c r="GCH238" s="10699"/>
      <c r="GCI238" s="10699"/>
      <c r="GCJ238" s="10699"/>
      <c r="GCK238" s="10699"/>
      <c r="GCL238" s="10699"/>
      <c r="GCM238" s="10699"/>
      <c r="GCN238" s="10699"/>
      <c r="GCO238" s="10699"/>
      <c r="GCP238" s="10699"/>
      <c r="GCQ238" s="10699"/>
      <c r="GCR238" s="10699"/>
      <c r="GCS238" s="10699"/>
      <c r="GCT238" s="10699"/>
      <c r="GCU238" s="10699"/>
      <c r="GCV238" s="10699"/>
      <c r="GCW238" s="10699"/>
      <c r="GCX238" s="10699"/>
      <c r="GCY238" s="10699"/>
      <c r="GCZ238" s="10699"/>
      <c r="GDA238" s="10699"/>
      <c r="GDB238" s="10699"/>
      <c r="GDC238" s="10699"/>
      <c r="GDD238" s="10699"/>
      <c r="GDE238" s="10699"/>
      <c r="GDF238" s="10699"/>
      <c r="GDG238" s="10699"/>
      <c r="GDH238" s="10699"/>
      <c r="GDI238" s="10699"/>
      <c r="GDJ238" s="10699"/>
      <c r="GDK238" s="10699"/>
      <c r="GDL238" s="10699"/>
      <c r="GDM238" s="10699"/>
      <c r="GDN238" s="10699"/>
      <c r="GDO238" s="10699"/>
      <c r="GDP238" s="10699"/>
      <c r="GDQ238" s="10699"/>
      <c r="GDR238" s="10699"/>
      <c r="GDS238" s="10699"/>
      <c r="GDT238" s="10699"/>
      <c r="GDU238" s="10699"/>
      <c r="GDV238" s="10699"/>
      <c r="GDW238" s="10699"/>
      <c r="GDX238" s="10699"/>
      <c r="GDY238" s="10699"/>
      <c r="GDZ238" s="10699"/>
      <c r="GEA238" s="10699"/>
      <c r="GEB238" s="10699"/>
      <c r="GEC238" s="10699"/>
      <c r="GED238" s="10699"/>
      <c r="GEE238" s="10699"/>
      <c r="GEF238" s="10699"/>
      <c r="GEG238" s="10699"/>
      <c r="GEH238" s="10699"/>
      <c r="GEI238" s="10699"/>
      <c r="GEJ238" s="10699"/>
      <c r="GEK238" s="10699"/>
      <c r="GEL238" s="10699"/>
      <c r="GEM238" s="10699"/>
      <c r="GEN238" s="10699"/>
      <c r="GEO238" s="10699"/>
      <c r="GEP238" s="10699"/>
      <c r="GEQ238" s="10699"/>
      <c r="GER238" s="10699"/>
      <c r="GES238" s="10699"/>
      <c r="GET238" s="10699"/>
      <c r="GEU238" s="10699"/>
      <c r="GEV238" s="10699"/>
      <c r="GEW238" s="10699"/>
      <c r="GEX238" s="10699"/>
      <c r="GEY238" s="10699"/>
      <c r="GEZ238" s="10699"/>
      <c r="GFA238" s="10699"/>
      <c r="GFB238" s="10699"/>
      <c r="GFC238" s="10699"/>
      <c r="GFD238" s="10699"/>
      <c r="GFE238" s="10699"/>
      <c r="GFF238" s="10699"/>
      <c r="GFG238" s="10699"/>
      <c r="GFH238" s="10699"/>
      <c r="GFI238" s="10699"/>
      <c r="GFJ238" s="10699"/>
      <c r="GFK238" s="10699"/>
      <c r="GFL238" s="10699"/>
      <c r="GFM238" s="10699"/>
      <c r="GFN238" s="10699"/>
      <c r="GFO238" s="10699"/>
      <c r="GFP238" s="10699"/>
      <c r="GFQ238" s="10699"/>
      <c r="GFR238" s="10699"/>
      <c r="GFS238" s="10699"/>
      <c r="GFT238" s="10699"/>
      <c r="GFU238" s="10699"/>
      <c r="GFV238" s="10699"/>
      <c r="GFW238" s="10699"/>
      <c r="GFX238" s="10699"/>
      <c r="GFY238" s="10699"/>
      <c r="GFZ238" s="10699"/>
      <c r="GGA238" s="10699"/>
      <c r="GGB238" s="10699"/>
      <c r="GGC238" s="10699"/>
      <c r="GGD238" s="10699"/>
      <c r="GGE238" s="10699"/>
      <c r="GGF238" s="10699"/>
      <c r="GGG238" s="10699"/>
      <c r="GGH238" s="10699"/>
      <c r="GGI238" s="10699"/>
      <c r="GGJ238" s="10699"/>
      <c r="GGK238" s="10699"/>
      <c r="GGL238" s="10699"/>
      <c r="GGM238" s="10699"/>
      <c r="GGN238" s="10699"/>
      <c r="GGO238" s="10699"/>
      <c r="GGP238" s="10699"/>
      <c r="GGQ238" s="10699"/>
      <c r="GGR238" s="10699"/>
      <c r="GGS238" s="10699"/>
      <c r="GGT238" s="10699"/>
      <c r="GGU238" s="10699"/>
      <c r="GGV238" s="10699"/>
      <c r="GGW238" s="10699"/>
      <c r="GGX238" s="10699"/>
      <c r="GGY238" s="10699"/>
      <c r="GGZ238" s="10699"/>
      <c r="GHA238" s="10699"/>
      <c r="GHB238" s="10699"/>
      <c r="GHC238" s="10699"/>
      <c r="GHD238" s="10699"/>
      <c r="GHE238" s="10699"/>
      <c r="GHF238" s="10699"/>
      <c r="GHG238" s="10699"/>
      <c r="GHH238" s="10699"/>
      <c r="GHI238" s="10699"/>
      <c r="GHJ238" s="10699"/>
      <c r="GHK238" s="10699"/>
      <c r="GHL238" s="10699"/>
      <c r="GHM238" s="10699"/>
      <c r="GHN238" s="10699"/>
      <c r="GHO238" s="10699"/>
      <c r="GHP238" s="10699"/>
      <c r="GHQ238" s="10699"/>
      <c r="GHR238" s="10699"/>
      <c r="GHS238" s="10699"/>
      <c r="GHT238" s="10699"/>
      <c r="GHU238" s="10699"/>
      <c r="GHV238" s="10699"/>
      <c r="GHW238" s="10699"/>
      <c r="GHX238" s="10699"/>
      <c r="GHY238" s="10699"/>
      <c r="GHZ238" s="10699"/>
      <c r="GIA238" s="10699"/>
      <c r="GIB238" s="10699"/>
      <c r="GIC238" s="10699"/>
      <c r="GID238" s="10699"/>
      <c r="GIE238" s="10699"/>
      <c r="GIF238" s="10699"/>
      <c r="GIG238" s="10699"/>
      <c r="GIH238" s="10699"/>
      <c r="GII238" s="10699"/>
      <c r="GIJ238" s="10699"/>
      <c r="GIK238" s="10699"/>
      <c r="GIL238" s="10699"/>
      <c r="GIM238" s="10699"/>
      <c r="GIN238" s="10699"/>
      <c r="GIO238" s="10699"/>
      <c r="GIP238" s="10699"/>
      <c r="GIQ238" s="10699"/>
      <c r="GIR238" s="10699"/>
      <c r="GIS238" s="10699"/>
      <c r="GIT238" s="10699"/>
      <c r="GIU238" s="10699"/>
      <c r="GIV238" s="10699"/>
      <c r="GIW238" s="10699"/>
      <c r="GIX238" s="10699"/>
      <c r="GIY238" s="10699"/>
      <c r="GIZ238" s="10699"/>
      <c r="GJA238" s="10699"/>
      <c r="GJB238" s="10699"/>
      <c r="GJC238" s="10699"/>
      <c r="GJD238" s="10699"/>
      <c r="GJE238" s="10699"/>
      <c r="GJF238" s="10699"/>
      <c r="GJG238" s="10699"/>
      <c r="GJH238" s="10699"/>
      <c r="GJI238" s="10699"/>
      <c r="GJJ238" s="10699"/>
      <c r="GJK238" s="10699"/>
      <c r="GJL238" s="10699"/>
      <c r="GJM238" s="10699"/>
      <c r="GJN238" s="10699"/>
      <c r="GJO238" s="10699"/>
      <c r="GJP238" s="10699"/>
      <c r="GJQ238" s="10699"/>
      <c r="GJR238" s="10699"/>
      <c r="GJS238" s="10699"/>
      <c r="GJT238" s="10699"/>
      <c r="GJU238" s="10699"/>
      <c r="GJV238" s="10699"/>
      <c r="GJW238" s="10699"/>
      <c r="GJX238" s="10699"/>
      <c r="GJY238" s="10699"/>
      <c r="GJZ238" s="10699"/>
      <c r="GKA238" s="10699"/>
      <c r="GKB238" s="10699"/>
      <c r="GKC238" s="10699"/>
      <c r="GKD238" s="10699"/>
      <c r="GKE238" s="10699"/>
      <c r="GKF238" s="10699"/>
      <c r="GKG238" s="10699"/>
      <c r="GKH238" s="10699"/>
      <c r="GKI238" s="10699"/>
      <c r="GKJ238" s="10699"/>
      <c r="GKK238" s="10699"/>
      <c r="GKL238" s="10699"/>
      <c r="GKM238" s="10699"/>
      <c r="GKN238" s="10699"/>
      <c r="GKO238" s="10699"/>
      <c r="GKP238" s="10699"/>
      <c r="GKQ238" s="10699"/>
      <c r="GKR238" s="10699"/>
      <c r="GKS238" s="10699"/>
      <c r="GKT238" s="10699"/>
      <c r="GKU238" s="10699"/>
      <c r="GKV238" s="10699"/>
      <c r="GKW238" s="10699"/>
      <c r="GKX238" s="10699"/>
      <c r="GKY238" s="10699"/>
      <c r="GKZ238" s="10699"/>
      <c r="GLA238" s="10699"/>
      <c r="GLB238" s="10699"/>
      <c r="GLC238" s="10699"/>
      <c r="GLD238" s="10699"/>
      <c r="GLE238" s="10699"/>
      <c r="GLF238" s="10699"/>
      <c r="GLG238" s="10699"/>
      <c r="GLH238" s="10699"/>
      <c r="GLI238" s="10699"/>
      <c r="GLJ238" s="10699"/>
      <c r="GLK238" s="10699"/>
      <c r="GLL238" s="10699"/>
      <c r="GLM238" s="10699"/>
      <c r="GLN238" s="10699"/>
      <c r="GLO238" s="10699"/>
      <c r="GLP238" s="10699"/>
      <c r="GLQ238" s="10699"/>
      <c r="GLR238" s="10699"/>
      <c r="GLS238" s="10699"/>
      <c r="GLT238" s="10699"/>
      <c r="GLU238" s="10699"/>
      <c r="GLV238" s="10699"/>
      <c r="GLW238" s="10699"/>
      <c r="GLX238" s="10699"/>
      <c r="GLY238" s="10699"/>
      <c r="GLZ238" s="10699"/>
      <c r="GMA238" s="10699"/>
      <c r="GMB238" s="10699"/>
      <c r="GMC238" s="10699"/>
      <c r="GMD238" s="10699"/>
      <c r="GME238" s="10699"/>
      <c r="GMF238" s="10699"/>
      <c r="GMG238" s="10699"/>
      <c r="GMH238" s="10699"/>
      <c r="GMI238" s="10699"/>
      <c r="GMJ238" s="10699"/>
      <c r="GMK238" s="10699"/>
      <c r="GML238" s="10699"/>
      <c r="GMM238" s="10699"/>
      <c r="GMN238" s="10699"/>
      <c r="GMO238" s="10699"/>
      <c r="GMP238" s="10699"/>
      <c r="GMQ238" s="10699"/>
      <c r="GMR238" s="10699"/>
      <c r="GMS238" s="10699"/>
      <c r="GMT238" s="10699"/>
      <c r="GMU238" s="10699"/>
      <c r="GMV238" s="10699"/>
      <c r="GMW238" s="10699"/>
      <c r="GMX238" s="10699"/>
      <c r="GMY238" s="10699"/>
      <c r="GMZ238" s="10699"/>
      <c r="GNA238" s="10699"/>
      <c r="GNB238" s="10699"/>
      <c r="GNC238" s="10699"/>
      <c r="GND238" s="10699"/>
      <c r="GNE238" s="10699"/>
      <c r="GNF238" s="10699"/>
      <c r="GNG238" s="10699"/>
      <c r="GNH238" s="10699"/>
      <c r="GNI238" s="10699"/>
      <c r="GNJ238" s="10699"/>
      <c r="GNK238" s="10699"/>
      <c r="GNL238" s="10699"/>
      <c r="GNM238" s="10699"/>
      <c r="GNN238" s="10699"/>
      <c r="GNO238" s="10699"/>
      <c r="GNP238" s="10699"/>
      <c r="GNQ238" s="10699"/>
      <c r="GNR238" s="10699"/>
      <c r="GNS238" s="10699"/>
      <c r="GNT238" s="10699"/>
      <c r="GNU238" s="10699"/>
      <c r="GNV238" s="10699"/>
      <c r="GNW238" s="10699"/>
      <c r="GNX238" s="10699"/>
      <c r="GNY238" s="10699"/>
      <c r="GNZ238" s="10699"/>
      <c r="GOA238" s="10699"/>
      <c r="GOB238" s="10699"/>
      <c r="GOC238" s="10699"/>
      <c r="GOD238" s="10699"/>
      <c r="GOE238" s="10699"/>
      <c r="GOF238" s="10699"/>
      <c r="GOG238" s="10699"/>
      <c r="GOH238" s="10699"/>
      <c r="GOI238" s="10699"/>
      <c r="GOJ238" s="10699"/>
      <c r="GOK238" s="10699"/>
      <c r="GOL238" s="10699"/>
      <c r="GOM238" s="10699"/>
      <c r="GON238" s="10699"/>
      <c r="GOO238" s="10699"/>
      <c r="GOP238" s="10699"/>
      <c r="GOQ238" s="10699"/>
      <c r="GOR238" s="10699"/>
      <c r="GOS238" s="10699"/>
      <c r="GOT238" s="10699"/>
      <c r="GOU238" s="10699"/>
      <c r="GOV238" s="10699"/>
      <c r="GOW238" s="10699"/>
      <c r="GOX238" s="10699"/>
      <c r="GOY238" s="10699"/>
      <c r="GOZ238" s="10699"/>
      <c r="GPA238" s="10699"/>
      <c r="GPB238" s="10699"/>
      <c r="GPC238" s="10699"/>
      <c r="GPD238" s="10699"/>
      <c r="GPE238" s="10699"/>
      <c r="GPF238" s="10699"/>
      <c r="GPG238" s="10699"/>
      <c r="GPH238" s="10699"/>
      <c r="GPI238" s="10699"/>
      <c r="GPJ238" s="10699"/>
      <c r="GPK238" s="10699"/>
      <c r="GPL238" s="10699"/>
      <c r="GPM238" s="10699"/>
      <c r="GPN238" s="10699"/>
      <c r="GPO238" s="10699"/>
      <c r="GPP238" s="10699"/>
      <c r="GPQ238" s="10699"/>
      <c r="GPR238" s="10699"/>
      <c r="GPS238" s="10699"/>
      <c r="GPT238" s="10699"/>
      <c r="GPU238" s="10699"/>
      <c r="GPV238" s="10699"/>
      <c r="GPW238" s="10699"/>
      <c r="GPX238" s="10699"/>
      <c r="GPY238" s="10699"/>
      <c r="GPZ238" s="10699"/>
      <c r="GQA238" s="10699"/>
      <c r="GQB238" s="10699"/>
      <c r="GQC238" s="10699"/>
      <c r="GQD238" s="10699"/>
      <c r="GQE238" s="10699"/>
      <c r="GQF238" s="10699"/>
      <c r="GQG238" s="10699"/>
      <c r="GQH238" s="10699"/>
      <c r="GQI238" s="10699"/>
      <c r="GQJ238" s="10699"/>
      <c r="GQK238" s="10699"/>
      <c r="GQL238" s="10699"/>
      <c r="GQM238" s="10699"/>
      <c r="GQN238" s="10699"/>
      <c r="GQO238" s="10699"/>
      <c r="GQP238" s="10699"/>
      <c r="GQQ238" s="10699"/>
      <c r="GQR238" s="10699"/>
      <c r="GQS238" s="10699"/>
      <c r="GQT238" s="10699"/>
      <c r="GQU238" s="10699"/>
      <c r="GQV238" s="10699"/>
      <c r="GQW238" s="10699"/>
      <c r="GQX238" s="10699"/>
      <c r="GQY238" s="10699"/>
      <c r="GQZ238" s="10699"/>
      <c r="GRA238" s="10699"/>
      <c r="GRB238" s="10699"/>
      <c r="GRC238" s="10699"/>
      <c r="GRD238" s="10699"/>
      <c r="GRE238" s="10699"/>
      <c r="GRF238" s="10699"/>
      <c r="GRG238" s="10699"/>
      <c r="GRH238" s="10699"/>
      <c r="GRI238" s="10699"/>
      <c r="GRJ238" s="10699"/>
      <c r="GRK238" s="10699"/>
      <c r="GRL238" s="10699"/>
      <c r="GRM238" s="10699"/>
      <c r="GRN238" s="10699"/>
      <c r="GRO238" s="10699"/>
      <c r="GRP238" s="10699"/>
      <c r="GRQ238" s="10699"/>
      <c r="GRR238" s="10699"/>
      <c r="GRS238" s="10699"/>
      <c r="GRT238" s="10699"/>
      <c r="GRU238" s="10699"/>
      <c r="GRV238" s="10699"/>
      <c r="GRW238" s="10699"/>
      <c r="GRX238" s="10699"/>
      <c r="GRY238" s="10699"/>
      <c r="GRZ238" s="10699"/>
      <c r="GSA238" s="10699"/>
      <c r="GSB238" s="10699"/>
      <c r="GSC238" s="10699"/>
      <c r="GSD238" s="10699"/>
      <c r="GSE238" s="10699"/>
      <c r="GSF238" s="10699"/>
      <c r="GSG238" s="10699"/>
      <c r="GSH238" s="10699"/>
      <c r="GSI238" s="10699"/>
      <c r="GSJ238" s="10699"/>
      <c r="GSK238" s="10699"/>
      <c r="GSL238" s="10699"/>
      <c r="GSM238" s="10699"/>
      <c r="GSN238" s="10699"/>
      <c r="GSO238" s="10699"/>
      <c r="GSP238" s="10699"/>
      <c r="GSQ238" s="10699"/>
      <c r="GSR238" s="10699"/>
      <c r="GSS238" s="10699"/>
      <c r="GST238" s="10699"/>
      <c r="GSU238" s="10699"/>
      <c r="GSV238" s="10699"/>
      <c r="GSW238" s="10699"/>
      <c r="GSX238" s="10699"/>
      <c r="GSY238" s="10699"/>
      <c r="GSZ238" s="10699"/>
      <c r="GTA238" s="10699"/>
      <c r="GTB238" s="10699"/>
      <c r="GTC238" s="10699"/>
      <c r="GTD238" s="10699"/>
      <c r="GTE238" s="10699"/>
      <c r="GTF238" s="10699"/>
      <c r="GTG238" s="10699"/>
      <c r="GTH238" s="10699"/>
      <c r="GTI238" s="10699"/>
      <c r="GTJ238" s="10699"/>
      <c r="GTK238" s="10699"/>
      <c r="GTL238" s="10699"/>
      <c r="GTM238" s="10699"/>
      <c r="GTN238" s="10699"/>
      <c r="GTO238" s="10699"/>
      <c r="GTP238" s="10699"/>
      <c r="GTQ238" s="10699"/>
      <c r="GTR238" s="10699"/>
      <c r="GTS238" s="10699"/>
      <c r="GTT238" s="10699"/>
      <c r="GTU238" s="10699"/>
      <c r="GTV238" s="10699"/>
      <c r="GTW238" s="10699"/>
      <c r="GTX238" s="10699"/>
      <c r="GTY238" s="10699"/>
      <c r="GTZ238" s="10699"/>
      <c r="GUA238" s="10699"/>
      <c r="GUB238" s="10699"/>
      <c r="GUC238" s="10699"/>
      <c r="GUD238" s="10699"/>
      <c r="GUE238" s="10699"/>
      <c r="GUF238" s="10699"/>
      <c r="GUG238" s="10699"/>
      <c r="GUH238" s="10699"/>
      <c r="GUI238" s="10699"/>
      <c r="GUJ238" s="10699"/>
      <c r="GUK238" s="10699"/>
      <c r="GUL238" s="10699"/>
      <c r="GUM238" s="10699"/>
      <c r="GUN238" s="10699"/>
      <c r="GUO238" s="10699"/>
      <c r="GUP238" s="10699"/>
      <c r="GUQ238" s="10699"/>
      <c r="GUR238" s="10699"/>
      <c r="GUS238" s="10699"/>
      <c r="GUT238" s="10699"/>
      <c r="GUU238" s="10699"/>
      <c r="GUV238" s="10699"/>
      <c r="GUW238" s="10699"/>
      <c r="GUX238" s="10699"/>
      <c r="GUY238" s="10699"/>
      <c r="GUZ238" s="10699"/>
      <c r="GVA238" s="10699"/>
      <c r="GVB238" s="10699"/>
      <c r="GVC238" s="10699"/>
      <c r="GVD238" s="10699"/>
      <c r="GVE238" s="10699"/>
      <c r="GVF238" s="10699"/>
      <c r="GVG238" s="10699"/>
      <c r="GVH238" s="10699"/>
      <c r="GVI238" s="10699"/>
      <c r="GVJ238" s="10699"/>
      <c r="GVK238" s="10699"/>
      <c r="GVL238" s="10699"/>
      <c r="GVM238" s="10699"/>
      <c r="GVN238" s="10699"/>
      <c r="GVO238" s="10699"/>
      <c r="GVP238" s="10699"/>
      <c r="GVQ238" s="10699"/>
      <c r="GVR238" s="10699"/>
      <c r="GVS238" s="10699"/>
      <c r="GVT238" s="10699"/>
      <c r="GVU238" s="10699"/>
      <c r="GVV238" s="10699"/>
      <c r="GVW238" s="10699"/>
      <c r="GVX238" s="10699"/>
      <c r="GVY238" s="10699"/>
      <c r="GVZ238" s="10699"/>
      <c r="GWA238" s="10699"/>
      <c r="GWB238" s="10699"/>
      <c r="GWC238" s="10699"/>
      <c r="GWD238" s="10699"/>
      <c r="GWE238" s="10699"/>
      <c r="GWF238" s="10699"/>
      <c r="GWG238" s="10699"/>
      <c r="GWH238" s="10699"/>
      <c r="GWI238" s="10699"/>
      <c r="GWJ238" s="10699"/>
      <c r="GWK238" s="10699"/>
      <c r="GWL238" s="10699"/>
      <c r="GWM238" s="10699"/>
      <c r="GWN238" s="10699"/>
      <c r="GWO238" s="10699"/>
      <c r="GWP238" s="10699"/>
      <c r="GWQ238" s="10699"/>
      <c r="GWR238" s="10699"/>
      <c r="GWS238" s="10699"/>
      <c r="GWT238" s="10699"/>
      <c r="GWU238" s="10699"/>
      <c r="GWV238" s="10699"/>
      <c r="GWW238" s="10699"/>
      <c r="GWX238" s="10699"/>
      <c r="GWY238" s="10699"/>
      <c r="GWZ238" s="10699"/>
      <c r="GXA238" s="10699"/>
      <c r="GXB238" s="10699"/>
      <c r="GXC238" s="10699"/>
      <c r="GXD238" s="10699"/>
      <c r="GXE238" s="10699"/>
      <c r="GXF238" s="10699"/>
      <c r="GXG238" s="10699"/>
      <c r="GXH238" s="10699"/>
      <c r="GXI238" s="10699"/>
      <c r="GXJ238" s="10699"/>
      <c r="GXK238" s="10699"/>
      <c r="GXL238" s="10699"/>
      <c r="GXM238" s="10699"/>
      <c r="GXN238" s="10699"/>
      <c r="GXO238" s="10699"/>
      <c r="GXP238" s="10699"/>
      <c r="GXQ238" s="10699"/>
      <c r="GXR238" s="10699"/>
      <c r="GXS238" s="10699"/>
      <c r="GXT238" s="10699"/>
      <c r="GXU238" s="10699"/>
      <c r="GXV238" s="10699"/>
      <c r="GXW238" s="10699"/>
      <c r="GXX238" s="10699"/>
      <c r="GXY238" s="10699"/>
      <c r="GXZ238" s="10699"/>
      <c r="GYA238" s="10699"/>
      <c r="GYB238" s="10699"/>
      <c r="GYC238" s="10699"/>
      <c r="GYD238" s="10699"/>
      <c r="GYE238" s="10699"/>
      <c r="GYF238" s="10699"/>
      <c r="GYG238" s="10699"/>
      <c r="GYH238" s="10699"/>
      <c r="GYI238" s="10699"/>
      <c r="GYJ238" s="10699"/>
      <c r="GYK238" s="10699"/>
      <c r="GYL238" s="10699"/>
      <c r="GYM238" s="10699"/>
      <c r="GYN238" s="10699"/>
      <c r="GYO238" s="10699"/>
      <c r="GYP238" s="10699"/>
      <c r="GYQ238" s="10699"/>
      <c r="GYR238" s="10699"/>
      <c r="GYS238" s="10699"/>
      <c r="GYT238" s="10699"/>
      <c r="GYU238" s="10699"/>
      <c r="GYV238" s="10699"/>
      <c r="GYW238" s="10699"/>
      <c r="GYX238" s="10699"/>
      <c r="GYY238" s="10699"/>
      <c r="GYZ238" s="10699"/>
      <c r="GZA238" s="10699"/>
      <c r="GZB238" s="10699"/>
      <c r="GZC238" s="10699"/>
      <c r="GZD238" s="10699"/>
      <c r="GZE238" s="10699"/>
      <c r="GZF238" s="10699"/>
      <c r="GZG238" s="10699"/>
      <c r="GZH238" s="10699"/>
      <c r="GZI238" s="10699"/>
      <c r="GZJ238" s="10699"/>
      <c r="GZK238" s="10699"/>
      <c r="GZL238" s="10699"/>
      <c r="GZM238" s="10699"/>
      <c r="GZN238" s="10699"/>
      <c r="GZO238" s="10699"/>
      <c r="GZP238" s="10699"/>
      <c r="GZQ238" s="10699"/>
      <c r="GZR238" s="10699"/>
      <c r="GZS238" s="10699"/>
      <c r="GZT238" s="10699"/>
      <c r="GZU238" s="10699"/>
      <c r="GZV238" s="10699"/>
      <c r="GZW238" s="10699"/>
      <c r="GZX238" s="10699"/>
      <c r="GZY238" s="10699"/>
      <c r="GZZ238" s="10699"/>
      <c r="HAA238" s="10699"/>
      <c r="HAB238" s="10699"/>
      <c r="HAC238" s="10699"/>
      <c r="HAD238" s="10699"/>
      <c r="HAE238" s="10699"/>
      <c r="HAF238" s="10699"/>
      <c r="HAG238" s="10699"/>
      <c r="HAH238" s="10699"/>
      <c r="HAI238" s="10699"/>
      <c r="HAJ238" s="10699"/>
      <c r="HAK238" s="10699"/>
      <c r="HAL238" s="10699"/>
      <c r="HAM238" s="10699"/>
      <c r="HAN238" s="10699"/>
      <c r="HAO238" s="10699"/>
      <c r="HAP238" s="10699"/>
      <c r="HAQ238" s="10699"/>
      <c r="HAR238" s="10699"/>
      <c r="HAS238" s="10699"/>
      <c r="HAT238" s="10699"/>
      <c r="HAU238" s="10699"/>
      <c r="HAV238" s="10699"/>
      <c r="HAW238" s="10699"/>
      <c r="HAX238" s="10699"/>
      <c r="HAY238" s="10699"/>
      <c r="HAZ238" s="10699"/>
      <c r="HBA238" s="10699"/>
      <c r="HBB238" s="10699"/>
      <c r="HBC238" s="10699"/>
      <c r="HBD238" s="10699"/>
      <c r="HBE238" s="10699"/>
      <c r="HBF238" s="10699"/>
      <c r="HBG238" s="10699"/>
      <c r="HBH238" s="10699"/>
      <c r="HBI238" s="10699"/>
      <c r="HBJ238" s="10699"/>
      <c r="HBK238" s="10699"/>
      <c r="HBL238" s="10699"/>
      <c r="HBM238" s="10699"/>
      <c r="HBN238" s="10699"/>
      <c r="HBO238" s="10699"/>
      <c r="HBP238" s="10699"/>
      <c r="HBQ238" s="10699"/>
      <c r="HBR238" s="10699"/>
      <c r="HBS238" s="10699"/>
      <c r="HBT238" s="10699"/>
      <c r="HBU238" s="10699"/>
      <c r="HBV238" s="10699"/>
      <c r="HBW238" s="10699"/>
      <c r="HBX238" s="10699"/>
      <c r="HBY238" s="10699"/>
      <c r="HBZ238" s="10699"/>
      <c r="HCA238" s="10699"/>
      <c r="HCB238" s="10699"/>
      <c r="HCC238" s="10699"/>
      <c r="HCD238" s="10699"/>
      <c r="HCE238" s="10699"/>
      <c r="HCF238" s="10699"/>
      <c r="HCG238" s="10699"/>
      <c r="HCH238" s="10699"/>
      <c r="HCI238" s="10699"/>
      <c r="HCJ238" s="10699"/>
      <c r="HCK238" s="10699"/>
      <c r="HCL238" s="10699"/>
      <c r="HCM238" s="10699"/>
      <c r="HCN238" s="10699"/>
      <c r="HCO238" s="10699"/>
      <c r="HCP238" s="10699"/>
      <c r="HCQ238" s="10699"/>
      <c r="HCR238" s="10699"/>
      <c r="HCS238" s="10699"/>
      <c r="HCT238" s="10699"/>
      <c r="HCU238" s="10699"/>
      <c r="HCV238" s="10699"/>
      <c r="HCW238" s="10699"/>
      <c r="HCX238" s="10699"/>
      <c r="HCY238" s="10699"/>
      <c r="HCZ238" s="10699"/>
      <c r="HDA238" s="10699"/>
      <c r="HDB238" s="10699"/>
      <c r="HDC238" s="10699"/>
      <c r="HDD238" s="10699"/>
      <c r="HDE238" s="10699"/>
      <c r="HDF238" s="10699"/>
      <c r="HDG238" s="10699"/>
      <c r="HDH238" s="10699"/>
      <c r="HDI238" s="10699"/>
      <c r="HDJ238" s="10699"/>
      <c r="HDK238" s="10699"/>
      <c r="HDL238" s="10699"/>
      <c r="HDM238" s="10699"/>
      <c r="HDN238" s="10699"/>
      <c r="HDO238" s="10699"/>
      <c r="HDP238" s="10699"/>
      <c r="HDQ238" s="10699"/>
      <c r="HDR238" s="10699"/>
      <c r="HDS238" s="10699"/>
      <c r="HDT238" s="10699"/>
      <c r="HDU238" s="10699"/>
      <c r="HDV238" s="10699"/>
      <c r="HDW238" s="10699"/>
      <c r="HDX238" s="10699"/>
      <c r="HDY238" s="10699"/>
      <c r="HDZ238" s="10699"/>
      <c r="HEA238" s="10699"/>
      <c r="HEB238" s="10699"/>
      <c r="HEC238" s="10699"/>
      <c r="HED238" s="10699"/>
      <c r="HEE238" s="10699"/>
      <c r="HEF238" s="10699"/>
      <c r="HEG238" s="10699"/>
      <c r="HEH238" s="10699"/>
      <c r="HEI238" s="10699"/>
      <c r="HEJ238" s="10699"/>
      <c r="HEK238" s="10699"/>
      <c r="HEL238" s="10699"/>
      <c r="HEM238" s="10699"/>
      <c r="HEN238" s="10699"/>
      <c r="HEO238" s="10699"/>
      <c r="HEP238" s="10699"/>
      <c r="HEQ238" s="10699"/>
      <c r="HER238" s="10699"/>
      <c r="HES238" s="10699"/>
      <c r="HET238" s="10699"/>
      <c r="HEU238" s="10699"/>
      <c r="HEV238" s="10699"/>
      <c r="HEW238" s="10699"/>
      <c r="HEX238" s="10699"/>
      <c r="HEY238" s="10699"/>
      <c r="HEZ238" s="10699"/>
      <c r="HFA238" s="10699"/>
      <c r="HFB238" s="10699"/>
      <c r="HFC238" s="10699"/>
      <c r="HFD238" s="10699"/>
      <c r="HFE238" s="10699"/>
      <c r="HFF238" s="10699"/>
      <c r="HFG238" s="10699"/>
      <c r="HFH238" s="10699"/>
      <c r="HFI238" s="10699"/>
      <c r="HFJ238" s="10699"/>
      <c r="HFK238" s="10699"/>
      <c r="HFL238" s="10699"/>
      <c r="HFM238" s="10699"/>
      <c r="HFN238" s="10699"/>
      <c r="HFO238" s="10699"/>
      <c r="HFP238" s="10699"/>
      <c r="HFQ238" s="10699"/>
      <c r="HFR238" s="10699"/>
      <c r="HFS238" s="10699"/>
      <c r="HFT238" s="10699"/>
      <c r="HFU238" s="10699"/>
      <c r="HFV238" s="10699"/>
      <c r="HFW238" s="10699"/>
      <c r="HFX238" s="10699"/>
      <c r="HFY238" s="10699"/>
      <c r="HFZ238" s="10699"/>
      <c r="HGA238" s="10699"/>
      <c r="HGB238" s="10699"/>
      <c r="HGC238" s="10699"/>
      <c r="HGD238" s="10699"/>
      <c r="HGE238" s="10699"/>
      <c r="HGF238" s="10699"/>
      <c r="HGG238" s="10699"/>
      <c r="HGH238" s="10699"/>
      <c r="HGI238" s="10699"/>
      <c r="HGJ238" s="10699"/>
      <c r="HGK238" s="10699"/>
      <c r="HGL238" s="10699"/>
      <c r="HGM238" s="10699"/>
      <c r="HGN238" s="10699"/>
      <c r="HGO238" s="10699"/>
      <c r="HGP238" s="10699"/>
      <c r="HGQ238" s="10699"/>
      <c r="HGR238" s="10699"/>
      <c r="HGS238" s="10699"/>
      <c r="HGT238" s="10699"/>
      <c r="HGU238" s="10699"/>
      <c r="HGV238" s="10699"/>
      <c r="HGW238" s="10699"/>
      <c r="HGX238" s="10699"/>
      <c r="HGY238" s="10699"/>
      <c r="HGZ238" s="10699"/>
      <c r="HHA238" s="10699"/>
      <c r="HHB238" s="10699"/>
      <c r="HHC238" s="10699"/>
      <c r="HHD238" s="10699"/>
      <c r="HHE238" s="10699"/>
      <c r="HHF238" s="10699"/>
      <c r="HHG238" s="10699"/>
      <c r="HHH238" s="10699"/>
      <c r="HHI238" s="10699"/>
      <c r="HHJ238" s="10699"/>
      <c r="HHK238" s="10699"/>
      <c r="HHL238" s="10699"/>
      <c r="HHM238" s="10699"/>
      <c r="HHN238" s="10699"/>
      <c r="HHO238" s="10699"/>
      <c r="HHP238" s="10699"/>
      <c r="HHQ238" s="10699"/>
      <c r="HHR238" s="10699"/>
      <c r="HHS238" s="10699"/>
      <c r="HHT238" s="10699"/>
      <c r="HHU238" s="10699"/>
      <c r="HHV238" s="10699"/>
      <c r="HHW238" s="10699"/>
      <c r="HHX238" s="10699"/>
      <c r="HHY238" s="10699"/>
      <c r="HHZ238" s="10699"/>
      <c r="HIA238" s="10699"/>
      <c r="HIB238" s="10699"/>
      <c r="HIC238" s="10699"/>
      <c r="HID238" s="10699"/>
      <c r="HIE238" s="10699"/>
      <c r="HIF238" s="10699"/>
      <c r="HIG238" s="10699"/>
      <c r="HIH238" s="10699"/>
      <c r="HII238" s="10699"/>
      <c r="HIJ238" s="10699"/>
      <c r="HIK238" s="10699"/>
      <c r="HIL238" s="10699"/>
      <c r="HIM238" s="10699"/>
      <c r="HIN238" s="10699"/>
      <c r="HIO238" s="10699"/>
      <c r="HIP238" s="10699"/>
      <c r="HIQ238" s="10699"/>
      <c r="HIR238" s="10699"/>
      <c r="HIS238" s="10699"/>
      <c r="HIT238" s="10699"/>
      <c r="HIU238" s="10699"/>
      <c r="HIV238" s="10699"/>
      <c r="HIW238" s="10699"/>
      <c r="HIX238" s="10699"/>
      <c r="HIY238" s="10699"/>
      <c r="HIZ238" s="10699"/>
      <c r="HJA238" s="10699"/>
      <c r="HJB238" s="10699"/>
      <c r="HJC238" s="10699"/>
      <c r="HJD238" s="10699"/>
      <c r="HJE238" s="10699"/>
      <c r="HJF238" s="10699"/>
      <c r="HJG238" s="10699"/>
      <c r="HJH238" s="10699"/>
      <c r="HJI238" s="10699"/>
      <c r="HJJ238" s="10699"/>
      <c r="HJK238" s="10699"/>
      <c r="HJL238" s="10699"/>
      <c r="HJM238" s="10699"/>
      <c r="HJN238" s="10699"/>
      <c r="HJO238" s="10699"/>
      <c r="HJP238" s="10699"/>
      <c r="HJQ238" s="10699"/>
      <c r="HJR238" s="10699"/>
      <c r="HJS238" s="10699"/>
      <c r="HJT238" s="10699"/>
      <c r="HJU238" s="10699"/>
      <c r="HJV238" s="10699"/>
      <c r="HJW238" s="10699"/>
      <c r="HJX238" s="10699"/>
      <c r="HJY238" s="10699"/>
      <c r="HJZ238" s="10699"/>
      <c r="HKA238" s="10699"/>
      <c r="HKB238" s="10699"/>
      <c r="HKC238" s="10699"/>
      <c r="HKD238" s="10699"/>
      <c r="HKE238" s="10699"/>
      <c r="HKF238" s="10699"/>
      <c r="HKG238" s="10699"/>
      <c r="HKH238" s="10699"/>
      <c r="HKI238" s="10699"/>
      <c r="HKJ238" s="10699"/>
      <c r="HKK238" s="10699"/>
      <c r="HKL238" s="10699"/>
      <c r="HKM238" s="10699"/>
      <c r="HKN238" s="10699"/>
      <c r="HKO238" s="10699"/>
      <c r="HKP238" s="10699"/>
      <c r="HKQ238" s="10699"/>
      <c r="HKR238" s="10699"/>
      <c r="HKS238" s="10699"/>
      <c r="HKT238" s="10699"/>
      <c r="HKU238" s="10699"/>
      <c r="HKV238" s="10699"/>
      <c r="HKW238" s="10699"/>
      <c r="HKX238" s="10699"/>
      <c r="HKY238" s="10699"/>
      <c r="HKZ238" s="10699"/>
      <c r="HLA238" s="10699"/>
      <c r="HLB238" s="10699"/>
      <c r="HLC238" s="10699"/>
      <c r="HLD238" s="10699"/>
      <c r="HLE238" s="10699"/>
      <c r="HLF238" s="10699"/>
      <c r="HLG238" s="10699"/>
      <c r="HLH238" s="10699"/>
      <c r="HLI238" s="10699"/>
      <c r="HLJ238" s="10699"/>
      <c r="HLK238" s="10699"/>
      <c r="HLL238" s="10699"/>
      <c r="HLM238" s="10699"/>
      <c r="HLN238" s="10699"/>
      <c r="HLO238" s="10699"/>
      <c r="HLP238" s="10699"/>
      <c r="HLQ238" s="10699"/>
      <c r="HLR238" s="10699"/>
      <c r="HLS238" s="10699"/>
      <c r="HLT238" s="10699"/>
      <c r="HLU238" s="10699"/>
      <c r="HLV238" s="10699"/>
      <c r="HLW238" s="10699"/>
      <c r="HLX238" s="10699"/>
      <c r="HLY238" s="10699"/>
      <c r="HLZ238" s="10699"/>
      <c r="HMA238" s="10699"/>
      <c r="HMB238" s="10699"/>
      <c r="HMC238" s="10699"/>
      <c r="HMD238" s="10699"/>
      <c r="HME238" s="10699"/>
      <c r="HMF238" s="10699"/>
      <c r="HMG238" s="10699"/>
      <c r="HMH238" s="10699"/>
      <c r="HMI238" s="10699"/>
      <c r="HMJ238" s="10699"/>
      <c r="HMK238" s="10699"/>
      <c r="HML238" s="10699"/>
      <c r="HMM238" s="10699"/>
      <c r="HMN238" s="10699"/>
      <c r="HMO238" s="10699"/>
      <c r="HMP238" s="10699"/>
      <c r="HMQ238" s="10699"/>
      <c r="HMR238" s="10699"/>
      <c r="HMS238" s="10699"/>
      <c r="HMT238" s="10699"/>
      <c r="HMU238" s="10699"/>
      <c r="HMV238" s="10699"/>
      <c r="HMW238" s="10699"/>
      <c r="HMX238" s="10699"/>
      <c r="HMY238" s="10699"/>
      <c r="HMZ238" s="10699"/>
      <c r="HNA238" s="10699"/>
      <c r="HNB238" s="10699"/>
      <c r="HNC238" s="10699"/>
      <c r="HND238" s="10699"/>
      <c r="HNE238" s="10699"/>
      <c r="HNF238" s="10699"/>
      <c r="HNG238" s="10699"/>
      <c r="HNH238" s="10699"/>
      <c r="HNI238" s="10699"/>
      <c r="HNJ238" s="10699"/>
      <c r="HNK238" s="10699"/>
      <c r="HNL238" s="10699"/>
      <c r="HNM238" s="10699"/>
      <c r="HNN238" s="10699"/>
      <c r="HNO238" s="10699"/>
      <c r="HNP238" s="10699"/>
      <c r="HNQ238" s="10699"/>
      <c r="HNR238" s="10699"/>
      <c r="HNS238" s="10699"/>
      <c r="HNT238" s="10699"/>
      <c r="HNU238" s="10699"/>
      <c r="HNV238" s="10699"/>
      <c r="HNW238" s="10699"/>
      <c r="HNX238" s="10699"/>
      <c r="HNY238" s="10699"/>
      <c r="HNZ238" s="10699"/>
      <c r="HOA238" s="10699"/>
      <c r="HOB238" s="10699"/>
      <c r="HOC238" s="10699"/>
      <c r="HOD238" s="10699"/>
      <c r="HOE238" s="10699"/>
      <c r="HOF238" s="10699"/>
      <c r="HOG238" s="10699"/>
      <c r="HOH238" s="10699"/>
      <c r="HOI238" s="10699"/>
      <c r="HOJ238" s="10699"/>
      <c r="HOK238" s="10699"/>
      <c r="HOL238" s="10699"/>
      <c r="HOM238" s="10699"/>
      <c r="HON238" s="10699"/>
      <c r="HOO238" s="10699"/>
      <c r="HOP238" s="10699"/>
      <c r="HOQ238" s="10699"/>
      <c r="HOR238" s="10699"/>
      <c r="HOS238" s="10699"/>
      <c r="HOT238" s="10699"/>
      <c r="HOU238" s="10699"/>
      <c r="HOV238" s="10699"/>
      <c r="HOW238" s="10699"/>
      <c r="HOX238" s="10699"/>
      <c r="HOY238" s="10699"/>
      <c r="HOZ238" s="10699"/>
      <c r="HPA238" s="10699"/>
      <c r="HPB238" s="10699"/>
      <c r="HPC238" s="10699"/>
      <c r="HPD238" s="10699"/>
      <c r="HPE238" s="10699"/>
      <c r="HPF238" s="10699"/>
      <c r="HPG238" s="10699"/>
      <c r="HPH238" s="10699"/>
      <c r="HPI238" s="10699"/>
      <c r="HPJ238" s="10699"/>
      <c r="HPK238" s="10699"/>
      <c r="HPL238" s="10699"/>
      <c r="HPM238" s="10699"/>
      <c r="HPN238" s="10699"/>
      <c r="HPO238" s="10699"/>
      <c r="HPP238" s="10699"/>
      <c r="HPQ238" s="10699"/>
      <c r="HPR238" s="10699"/>
      <c r="HPS238" s="10699"/>
      <c r="HPT238" s="10699"/>
      <c r="HPU238" s="10699"/>
      <c r="HPV238" s="10699"/>
      <c r="HPW238" s="10699"/>
      <c r="HPX238" s="10699"/>
      <c r="HPY238" s="10699"/>
      <c r="HPZ238" s="10699"/>
      <c r="HQA238" s="10699"/>
      <c r="HQB238" s="10699"/>
      <c r="HQC238" s="10699"/>
      <c r="HQD238" s="10699"/>
      <c r="HQE238" s="10699"/>
      <c r="HQF238" s="10699"/>
      <c r="HQG238" s="10699"/>
      <c r="HQH238" s="10699"/>
      <c r="HQI238" s="10699"/>
      <c r="HQJ238" s="10699"/>
      <c r="HQK238" s="10699"/>
      <c r="HQL238" s="10699"/>
      <c r="HQM238" s="10699"/>
      <c r="HQN238" s="10699"/>
      <c r="HQO238" s="10699"/>
      <c r="HQP238" s="10699"/>
      <c r="HQQ238" s="10699"/>
      <c r="HQR238" s="10699"/>
      <c r="HQS238" s="10699"/>
      <c r="HQT238" s="10699"/>
      <c r="HQU238" s="10699"/>
      <c r="HQV238" s="10699"/>
      <c r="HQW238" s="10699"/>
      <c r="HQX238" s="10699"/>
      <c r="HQY238" s="10699"/>
      <c r="HQZ238" s="10699"/>
      <c r="HRA238" s="10699"/>
      <c r="HRB238" s="10699"/>
      <c r="HRC238" s="10699"/>
      <c r="HRD238" s="10699"/>
      <c r="HRE238" s="10699"/>
      <c r="HRF238" s="10699"/>
      <c r="HRG238" s="10699"/>
      <c r="HRH238" s="10699"/>
      <c r="HRI238" s="10699"/>
      <c r="HRJ238" s="10699"/>
      <c r="HRK238" s="10699"/>
      <c r="HRL238" s="10699"/>
      <c r="HRM238" s="10699"/>
      <c r="HRN238" s="10699"/>
      <c r="HRO238" s="10699"/>
      <c r="HRP238" s="10699"/>
      <c r="HRQ238" s="10699"/>
      <c r="HRR238" s="10699"/>
      <c r="HRS238" s="10699"/>
      <c r="HRT238" s="10699"/>
      <c r="HRU238" s="10699"/>
      <c r="HRV238" s="10699"/>
      <c r="HRW238" s="10699"/>
      <c r="HRX238" s="10699"/>
      <c r="HRY238" s="10699"/>
      <c r="HRZ238" s="10699"/>
      <c r="HSA238" s="10699"/>
      <c r="HSB238" s="10699"/>
      <c r="HSC238" s="10699"/>
      <c r="HSD238" s="10699"/>
      <c r="HSE238" s="10699"/>
      <c r="HSF238" s="10699"/>
      <c r="HSG238" s="10699"/>
      <c r="HSH238" s="10699"/>
      <c r="HSI238" s="10699"/>
      <c r="HSJ238" s="10699"/>
      <c r="HSK238" s="10699"/>
      <c r="HSL238" s="10699"/>
      <c r="HSM238" s="10699"/>
      <c r="HSN238" s="10699"/>
      <c r="HSO238" s="10699"/>
      <c r="HSP238" s="10699"/>
      <c r="HSQ238" s="10699"/>
      <c r="HSR238" s="10699"/>
      <c r="HSS238" s="10699"/>
      <c r="HST238" s="10699"/>
      <c r="HSU238" s="10699"/>
      <c r="HSV238" s="10699"/>
      <c r="HSW238" s="10699"/>
      <c r="HSX238" s="10699"/>
      <c r="HSY238" s="10699"/>
      <c r="HSZ238" s="10699"/>
      <c r="HTA238" s="10699"/>
      <c r="HTB238" s="10699"/>
      <c r="HTC238" s="10699"/>
      <c r="HTD238" s="10699"/>
      <c r="HTE238" s="10699"/>
      <c r="HTF238" s="10699"/>
      <c r="HTG238" s="10699"/>
      <c r="HTH238" s="10699"/>
      <c r="HTI238" s="10699"/>
      <c r="HTJ238" s="10699"/>
      <c r="HTK238" s="10699"/>
      <c r="HTL238" s="10699"/>
      <c r="HTM238" s="10699"/>
      <c r="HTN238" s="10699"/>
      <c r="HTO238" s="10699"/>
      <c r="HTP238" s="10699"/>
      <c r="HTQ238" s="10699"/>
      <c r="HTR238" s="10699"/>
      <c r="HTS238" s="10699"/>
      <c r="HTT238" s="10699"/>
      <c r="HTU238" s="10699"/>
      <c r="HTV238" s="10699"/>
      <c r="HTW238" s="10699"/>
      <c r="HTX238" s="10699"/>
      <c r="HTY238" s="10699"/>
      <c r="HTZ238" s="10699"/>
      <c r="HUA238" s="10699"/>
      <c r="HUB238" s="10699"/>
      <c r="HUC238" s="10699"/>
      <c r="HUD238" s="10699"/>
      <c r="HUE238" s="10699"/>
      <c r="HUF238" s="10699"/>
      <c r="HUG238" s="10699"/>
      <c r="HUH238" s="10699"/>
      <c r="HUI238" s="10699"/>
      <c r="HUJ238" s="10699"/>
      <c r="HUK238" s="10699"/>
      <c r="HUL238" s="10699"/>
      <c r="HUM238" s="10699"/>
      <c r="HUN238" s="10699"/>
      <c r="HUO238" s="10699"/>
      <c r="HUP238" s="10699"/>
      <c r="HUQ238" s="10699"/>
      <c r="HUR238" s="10699"/>
      <c r="HUS238" s="10699"/>
      <c r="HUT238" s="10699"/>
      <c r="HUU238" s="10699"/>
      <c r="HUV238" s="10699"/>
      <c r="HUW238" s="10699"/>
      <c r="HUX238" s="10699"/>
      <c r="HUY238" s="10699"/>
      <c r="HUZ238" s="10699"/>
      <c r="HVA238" s="10699"/>
      <c r="HVB238" s="10699"/>
      <c r="HVC238" s="10699"/>
      <c r="HVD238" s="10699"/>
      <c r="HVE238" s="10699"/>
      <c r="HVF238" s="10699"/>
      <c r="HVG238" s="10699"/>
      <c r="HVH238" s="10699"/>
      <c r="HVI238" s="10699"/>
      <c r="HVJ238" s="10699"/>
      <c r="HVK238" s="10699"/>
      <c r="HVL238" s="10699"/>
      <c r="HVM238" s="10699"/>
      <c r="HVN238" s="10699"/>
      <c r="HVO238" s="10699"/>
      <c r="HVP238" s="10699"/>
      <c r="HVQ238" s="10699"/>
      <c r="HVR238" s="10699"/>
      <c r="HVS238" s="10699"/>
      <c r="HVT238" s="10699"/>
      <c r="HVU238" s="10699"/>
      <c r="HVV238" s="10699"/>
      <c r="HVW238" s="10699"/>
      <c r="HVX238" s="10699"/>
      <c r="HVY238" s="10699"/>
      <c r="HVZ238" s="10699"/>
      <c r="HWA238" s="10699"/>
      <c r="HWB238" s="10699"/>
      <c r="HWC238" s="10699"/>
      <c r="HWD238" s="10699"/>
      <c r="HWE238" s="10699"/>
      <c r="HWF238" s="10699"/>
      <c r="HWG238" s="10699"/>
      <c r="HWH238" s="10699"/>
      <c r="HWI238" s="10699"/>
      <c r="HWJ238" s="10699"/>
      <c r="HWK238" s="10699"/>
      <c r="HWL238" s="10699"/>
      <c r="HWM238" s="10699"/>
      <c r="HWN238" s="10699"/>
      <c r="HWO238" s="10699"/>
      <c r="HWP238" s="10699"/>
      <c r="HWQ238" s="10699"/>
      <c r="HWR238" s="10699"/>
      <c r="HWS238" s="10699"/>
      <c r="HWT238" s="10699"/>
      <c r="HWU238" s="10699"/>
      <c r="HWV238" s="10699"/>
      <c r="HWW238" s="10699"/>
      <c r="HWX238" s="10699"/>
      <c r="HWY238" s="10699"/>
      <c r="HWZ238" s="10699"/>
      <c r="HXA238" s="10699"/>
      <c r="HXB238" s="10699"/>
      <c r="HXC238" s="10699"/>
      <c r="HXD238" s="10699"/>
      <c r="HXE238" s="10699"/>
      <c r="HXF238" s="10699"/>
      <c r="HXG238" s="10699"/>
      <c r="HXH238" s="10699"/>
      <c r="HXI238" s="10699"/>
      <c r="HXJ238" s="10699"/>
      <c r="HXK238" s="10699"/>
      <c r="HXL238" s="10699"/>
      <c r="HXM238" s="10699"/>
      <c r="HXN238" s="10699"/>
      <c r="HXO238" s="10699"/>
      <c r="HXP238" s="10699"/>
      <c r="HXQ238" s="10699"/>
      <c r="HXR238" s="10699"/>
      <c r="HXS238" s="10699"/>
      <c r="HXT238" s="10699"/>
      <c r="HXU238" s="10699"/>
      <c r="HXV238" s="10699"/>
      <c r="HXW238" s="10699"/>
      <c r="HXX238" s="10699"/>
      <c r="HXY238" s="10699"/>
      <c r="HXZ238" s="10699"/>
      <c r="HYA238" s="10699"/>
      <c r="HYB238" s="10699"/>
      <c r="HYC238" s="10699"/>
      <c r="HYD238" s="10699"/>
      <c r="HYE238" s="10699"/>
      <c r="HYF238" s="10699"/>
      <c r="HYG238" s="10699"/>
      <c r="HYH238" s="10699"/>
      <c r="HYI238" s="10699"/>
      <c r="HYJ238" s="10699"/>
      <c r="HYK238" s="10699"/>
      <c r="HYL238" s="10699"/>
      <c r="HYM238" s="10699"/>
      <c r="HYN238" s="10699"/>
      <c r="HYO238" s="10699"/>
      <c r="HYP238" s="10699"/>
      <c r="HYQ238" s="10699"/>
      <c r="HYR238" s="10699"/>
      <c r="HYS238" s="10699"/>
      <c r="HYT238" s="10699"/>
      <c r="HYU238" s="10699"/>
      <c r="HYV238" s="10699"/>
      <c r="HYW238" s="10699"/>
      <c r="HYX238" s="10699"/>
      <c r="HYY238" s="10699"/>
      <c r="HYZ238" s="10699"/>
      <c r="HZA238" s="10699"/>
      <c r="HZB238" s="10699"/>
      <c r="HZC238" s="10699"/>
      <c r="HZD238" s="10699"/>
      <c r="HZE238" s="10699"/>
      <c r="HZF238" s="10699"/>
      <c r="HZG238" s="10699"/>
      <c r="HZH238" s="10699"/>
      <c r="HZI238" s="10699"/>
      <c r="HZJ238" s="10699"/>
      <c r="HZK238" s="10699"/>
      <c r="HZL238" s="10699"/>
      <c r="HZM238" s="10699"/>
      <c r="HZN238" s="10699"/>
      <c r="HZO238" s="10699"/>
      <c r="HZP238" s="10699"/>
      <c r="HZQ238" s="10699"/>
      <c r="HZR238" s="10699"/>
      <c r="HZS238" s="10699"/>
      <c r="HZT238" s="10699"/>
      <c r="HZU238" s="10699"/>
      <c r="HZV238" s="10699"/>
      <c r="HZW238" s="10699"/>
      <c r="HZX238" s="10699"/>
      <c r="HZY238" s="10699"/>
      <c r="HZZ238" s="10699"/>
      <c r="IAA238" s="10699"/>
      <c r="IAB238" s="10699"/>
      <c r="IAC238" s="10699"/>
      <c r="IAD238" s="10699"/>
      <c r="IAE238" s="10699"/>
      <c r="IAF238" s="10699"/>
      <c r="IAG238" s="10699"/>
      <c r="IAH238" s="10699"/>
      <c r="IAI238" s="10699"/>
      <c r="IAJ238" s="10699"/>
      <c r="IAK238" s="10699"/>
      <c r="IAL238" s="10699"/>
      <c r="IAM238" s="10699"/>
      <c r="IAN238" s="10699"/>
      <c r="IAO238" s="10699"/>
      <c r="IAP238" s="10699"/>
      <c r="IAQ238" s="10699"/>
      <c r="IAR238" s="10699"/>
      <c r="IAS238" s="10699"/>
      <c r="IAT238" s="10699"/>
      <c r="IAU238" s="10699"/>
      <c r="IAV238" s="10699"/>
      <c r="IAW238" s="10699"/>
      <c r="IAX238" s="10699"/>
      <c r="IAY238" s="10699"/>
      <c r="IAZ238" s="10699"/>
      <c r="IBA238" s="10699"/>
      <c r="IBB238" s="10699"/>
      <c r="IBC238" s="10699"/>
      <c r="IBD238" s="10699"/>
      <c r="IBE238" s="10699"/>
      <c r="IBF238" s="10699"/>
      <c r="IBG238" s="10699"/>
      <c r="IBH238" s="10699"/>
      <c r="IBI238" s="10699"/>
      <c r="IBJ238" s="10699"/>
      <c r="IBK238" s="10699"/>
      <c r="IBL238" s="10699"/>
      <c r="IBM238" s="10699"/>
      <c r="IBN238" s="10699"/>
      <c r="IBO238" s="10699"/>
      <c r="IBP238" s="10699"/>
      <c r="IBQ238" s="10699"/>
      <c r="IBR238" s="10699"/>
      <c r="IBS238" s="10699"/>
      <c r="IBT238" s="10699"/>
      <c r="IBU238" s="10699"/>
      <c r="IBV238" s="10699"/>
      <c r="IBW238" s="10699"/>
      <c r="IBX238" s="10699"/>
      <c r="IBY238" s="10699"/>
      <c r="IBZ238" s="10699"/>
      <c r="ICA238" s="10699"/>
      <c r="ICB238" s="10699"/>
      <c r="ICC238" s="10699"/>
      <c r="ICD238" s="10699"/>
      <c r="ICE238" s="10699"/>
      <c r="ICF238" s="10699"/>
      <c r="ICG238" s="10699"/>
      <c r="ICH238" s="10699"/>
      <c r="ICI238" s="10699"/>
      <c r="ICJ238" s="10699"/>
      <c r="ICK238" s="10699"/>
      <c r="ICL238" s="10699"/>
      <c r="ICM238" s="10699"/>
      <c r="ICN238" s="10699"/>
      <c r="ICO238" s="10699"/>
      <c r="ICP238" s="10699"/>
      <c r="ICQ238" s="10699"/>
      <c r="ICR238" s="10699"/>
      <c r="ICS238" s="10699"/>
      <c r="ICT238" s="10699"/>
      <c r="ICU238" s="10699"/>
      <c r="ICV238" s="10699"/>
      <c r="ICW238" s="10699"/>
      <c r="ICX238" s="10699"/>
      <c r="ICY238" s="10699"/>
      <c r="ICZ238" s="10699"/>
      <c r="IDA238" s="10699"/>
      <c r="IDB238" s="10699"/>
      <c r="IDC238" s="10699"/>
      <c r="IDD238" s="10699"/>
      <c r="IDE238" s="10699"/>
      <c r="IDF238" s="10699"/>
      <c r="IDG238" s="10699"/>
      <c r="IDH238" s="10699"/>
      <c r="IDI238" s="10699"/>
      <c r="IDJ238" s="10699"/>
      <c r="IDK238" s="10699"/>
      <c r="IDL238" s="10699"/>
      <c r="IDM238" s="10699"/>
      <c r="IDN238" s="10699"/>
      <c r="IDO238" s="10699"/>
      <c r="IDP238" s="10699"/>
      <c r="IDQ238" s="10699"/>
      <c r="IDR238" s="10699"/>
      <c r="IDS238" s="10699"/>
      <c r="IDT238" s="10699"/>
      <c r="IDU238" s="10699"/>
      <c r="IDV238" s="10699"/>
      <c r="IDW238" s="10699"/>
      <c r="IDX238" s="10699"/>
      <c r="IDY238" s="10699"/>
      <c r="IDZ238" s="10699"/>
      <c r="IEA238" s="10699"/>
      <c r="IEB238" s="10699"/>
      <c r="IEC238" s="10699"/>
      <c r="IED238" s="10699"/>
      <c r="IEE238" s="10699"/>
      <c r="IEF238" s="10699"/>
      <c r="IEG238" s="10699"/>
      <c r="IEH238" s="10699"/>
      <c r="IEI238" s="10699"/>
      <c r="IEJ238" s="10699"/>
      <c r="IEK238" s="10699"/>
      <c r="IEL238" s="10699"/>
      <c r="IEM238" s="10699"/>
      <c r="IEN238" s="10699"/>
      <c r="IEO238" s="10699"/>
      <c r="IEP238" s="10699"/>
      <c r="IEQ238" s="10699"/>
      <c r="IER238" s="10699"/>
      <c r="IES238" s="10699"/>
      <c r="IET238" s="10699"/>
      <c r="IEU238" s="10699"/>
      <c r="IEV238" s="10699"/>
      <c r="IEW238" s="10699"/>
      <c r="IEX238" s="10699"/>
      <c r="IEY238" s="10699"/>
      <c r="IEZ238" s="10699"/>
      <c r="IFA238" s="10699"/>
      <c r="IFB238" s="10699"/>
      <c r="IFC238" s="10699"/>
      <c r="IFD238" s="10699"/>
      <c r="IFE238" s="10699"/>
      <c r="IFF238" s="10699"/>
      <c r="IFG238" s="10699"/>
      <c r="IFH238" s="10699"/>
      <c r="IFI238" s="10699"/>
      <c r="IFJ238" s="10699"/>
      <c r="IFK238" s="10699"/>
      <c r="IFL238" s="10699"/>
      <c r="IFM238" s="10699"/>
      <c r="IFN238" s="10699"/>
      <c r="IFO238" s="10699"/>
      <c r="IFP238" s="10699"/>
      <c r="IFQ238" s="10699"/>
      <c r="IFR238" s="10699"/>
      <c r="IFS238" s="10699"/>
      <c r="IFT238" s="10699"/>
      <c r="IFU238" s="10699"/>
      <c r="IFV238" s="10699"/>
      <c r="IFW238" s="10699"/>
      <c r="IFX238" s="10699"/>
      <c r="IFY238" s="10699"/>
      <c r="IFZ238" s="10699"/>
      <c r="IGA238" s="10699"/>
      <c r="IGB238" s="10699"/>
      <c r="IGC238" s="10699"/>
      <c r="IGD238" s="10699"/>
      <c r="IGE238" s="10699"/>
      <c r="IGF238" s="10699"/>
      <c r="IGG238" s="10699"/>
      <c r="IGH238" s="10699"/>
      <c r="IGI238" s="10699"/>
      <c r="IGJ238" s="10699"/>
      <c r="IGK238" s="10699"/>
      <c r="IGL238" s="10699"/>
      <c r="IGM238" s="10699"/>
      <c r="IGN238" s="10699"/>
      <c r="IGO238" s="10699"/>
      <c r="IGP238" s="10699"/>
      <c r="IGQ238" s="10699"/>
      <c r="IGR238" s="10699"/>
      <c r="IGS238" s="10699"/>
      <c r="IGT238" s="10699"/>
      <c r="IGU238" s="10699"/>
      <c r="IGV238" s="10699"/>
      <c r="IGW238" s="10699"/>
      <c r="IGX238" s="10699"/>
      <c r="IGY238" s="10699"/>
      <c r="IGZ238" s="10699"/>
      <c r="IHA238" s="10699"/>
      <c r="IHB238" s="10699"/>
      <c r="IHC238" s="10699"/>
      <c r="IHD238" s="10699"/>
      <c r="IHE238" s="10699"/>
      <c r="IHF238" s="10699"/>
      <c r="IHG238" s="10699"/>
      <c r="IHH238" s="10699"/>
      <c r="IHI238" s="10699"/>
      <c r="IHJ238" s="10699"/>
      <c r="IHK238" s="10699"/>
      <c r="IHL238" s="10699"/>
      <c r="IHM238" s="10699"/>
      <c r="IHN238" s="10699"/>
      <c r="IHO238" s="10699"/>
      <c r="IHP238" s="10699"/>
      <c r="IHQ238" s="10699"/>
      <c r="IHR238" s="10699"/>
      <c r="IHS238" s="10699"/>
      <c r="IHT238" s="10699"/>
      <c r="IHU238" s="10699"/>
      <c r="IHV238" s="10699"/>
      <c r="IHW238" s="10699"/>
      <c r="IHX238" s="10699"/>
      <c r="IHY238" s="10699"/>
      <c r="IHZ238" s="10699"/>
      <c r="IIA238" s="10699"/>
      <c r="IIB238" s="10699"/>
      <c r="IIC238" s="10699"/>
      <c r="IID238" s="10699"/>
      <c r="IIE238" s="10699"/>
      <c r="IIF238" s="10699"/>
      <c r="IIG238" s="10699"/>
      <c r="IIH238" s="10699"/>
      <c r="III238" s="10699"/>
      <c r="IIJ238" s="10699"/>
      <c r="IIK238" s="10699"/>
      <c r="IIL238" s="10699"/>
      <c r="IIM238" s="10699"/>
      <c r="IIN238" s="10699"/>
      <c r="IIO238" s="10699"/>
      <c r="IIP238" s="10699"/>
      <c r="IIQ238" s="10699"/>
      <c r="IIR238" s="10699"/>
      <c r="IIS238" s="10699"/>
      <c r="IIT238" s="10699"/>
      <c r="IIU238" s="10699"/>
      <c r="IIV238" s="10699"/>
      <c r="IIW238" s="10699"/>
      <c r="IIX238" s="10699"/>
      <c r="IIY238" s="10699"/>
      <c r="IIZ238" s="10699"/>
      <c r="IJA238" s="10699"/>
      <c r="IJB238" s="10699"/>
      <c r="IJC238" s="10699"/>
      <c r="IJD238" s="10699"/>
      <c r="IJE238" s="10699"/>
      <c r="IJF238" s="10699"/>
      <c r="IJG238" s="10699"/>
      <c r="IJH238" s="10699"/>
      <c r="IJI238" s="10699"/>
      <c r="IJJ238" s="10699"/>
      <c r="IJK238" s="10699"/>
      <c r="IJL238" s="10699"/>
      <c r="IJM238" s="10699"/>
      <c r="IJN238" s="10699"/>
      <c r="IJO238" s="10699"/>
      <c r="IJP238" s="10699"/>
      <c r="IJQ238" s="10699"/>
      <c r="IJR238" s="10699"/>
      <c r="IJS238" s="10699"/>
      <c r="IJT238" s="10699"/>
      <c r="IJU238" s="10699"/>
      <c r="IJV238" s="10699"/>
      <c r="IJW238" s="10699"/>
      <c r="IJX238" s="10699"/>
      <c r="IJY238" s="10699"/>
      <c r="IJZ238" s="10699"/>
      <c r="IKA238" s="10699"/>
      <c r="IKB238" s="10699"/>
      <c r="IKC238" s="10699"/>
      <c r="IKD238" s="10699"/>
      <c r="IKE238" s="10699"/>
      <c r="IKF238" s="10699"/>
      <c r="IKG238" s="10699"/>
      <c r="IKH238" s="10699"/>
      <c r="IKI238" s="10699"/>
      <c r="IKJ238" s="10699"/>
      <c r="IKK238" s="10699"/>
      <c r="IKL238" s="10699"/>
      <c r="IKM238" s="10699"/>
      <c r="IKN238" s="10699"/>
      <c r="IKO238" s="10699"/>
      <c r="IKP238" s="10699"/>
      <c r="IKQ238" s="10699"/>
      <c r="IKR238" s="10699"/>
      <c r="IKS238" s="10699"/>
      <c r="IKT238" s="10699"/>
      <c r="IKU238" s="10699"/>
      <c r="IKV238" s="10699"/>
      <c r="IKW238" s="10699"/>
      <c r="IKX238" s="10699"/>
      <c r="IKY238" s="10699"/>
      <c r="IKZ238" s="10699"/>
      <c r="ILA238" s="10699"/>
      <c r="ILB238" s="10699"/>
      <c r="ILC238" s="10699"/>
      <c r="ILD238" s="10699"/>
      <c r="ILE238" s="10699"/>
      <c r="ILF238" s="10699"/>
      <c r="ILG238" s="10699"/>
      <c r="ILH238" s="10699"/>
      <c r="ILI238" s="10699"/>
      <c r="ILJ238" s="10699"/>
      <c r="ILK238" s="10699"/>
      <c r="ILL238" s="10699"/>
      <c r="ILM238" s="10699"/>
      <c r="ILN238" s="10699"/>
      <c r="ILO238" s="10699"/>
      <c r="ILP238" s="10699"/>
      <c r="ILQ238" s="10699"/>
      <c r="ILR238" s="10699"/>
      <c r="ILS238" s="10699"/>
      <c r="ILT238" s="10699"/>
      <c r="ILU238" s="10699"/>
      <c r="ILV238" s="10699"/>
      <c r="ILW238" s="10699"/>
      <c r="ILX238" s="10699"/>
      <c r="ILY238" s="10699"/>
      <c r="ILZ238" s="10699"/>
      <c r="IMA238" s="10699"/>
      <c r="IMB238" s="10699"/>
      <c r="IMC238" s="10699"/>
      <c r="IMD238" s="10699"/>
      <c r="IME238" s="10699"/>
      <c r="IMF238" s="10699"/>
      <c r="IMG238" s="10699"/>
      <c r="IMH238" s="10699"/>
      <c r="IMI238" s="10699"/>
      <c r="IMJ238" s="10699"/>
      <c r="IMK238" s="10699"/>
      <c r="IML238" s="10699"/>
      <c r="IMM238" s="10699"/>
      <c r="IMN238" s="10699"/>
      <c r="IMO238" s="10699"/>
      <c r="IMP238" s="10699"/>
      <c r="IMQ238" s="10699"/>
      <c r="IMR238" s="10699"/>
      <c r="IMS238" s="10699"/>
      <c r="IMT238" s="10699"/>
      <c r="IMU238" s="10699"/>
      <c r="IMV238" s="10699"/>
      <c r="IMW238" s="10699"/>
      <c r="IMX238" s="10699"/>
      <c r="IMY238" s="10699"/>
      <c r="IMZ238" s="10699"/>
      <c r="INA238" s="10699"/>
      <c r="INB238" s="10699"/>
      <c r="INC238" s="10699"/>
      <c r="IND238" s="10699"/>
      <c r="INE238" s="10699"/>
      <c r="INF238" s="10699"/>
      <c r="ING238" s="10699"/>
      <c r="INH238" s="10699"/>
      <c r="INI238" s="10699"/>
      <c r="INJ238" s="10699"/>
      <c r="INK238" s="10699"/>
      <c r="INL238" s="10699"/>
      <c r="INM238" s="10699"/>
      <c r="INN238" s="10699"/>
      <c r="INO238" s="10699"/>
      <c r="INP238" s="10699"/>
      <c r="INQ238" s="10699"/>
      <c r="INR238" s="10699"/>
      <c r="INS238" s="10699"/>
      <c r="INT238" s="10699"/>
      <c r="INU238" s="10699"/>
      <c r="INV238" s="10699"/>
      <c r="INW238" s="10699"/>
      <c r="INX238" s="10699"/>
      <c r="INY238" s="10699"/>
      <c r="INZ238" s="10699"/>
      <c r="IOA238" s="10699"/>
      <c r="IOB238" s="10699"/>
      <c r="IOC238" s="10699"/>
      <c r="IOD238" s="10699"/>
      <c r="IOE238" s="10699"/>
      <c r="IOF238" s="10699"/>
      <c r="IOG238" s="10699"/>
      <c r="IOH238" s="10699"/>
      <c r="IOI238" s="10699"/>
      <c r="IOJ238" s="10699"/>
      <c r="IOK238" s="10699"/>
      <c r="IOL238" s="10699"/>
      <c r="IOM238" s="10699"/>
      <c r="ION238" s="10699"/>
      <c r="IOO238" s="10699"/>
      <c r="IOP238" s="10699"/>
      <c r="IOQ238" s="10699"/>
      <c r="IOR238" s="10699"/>
      <c r="IOS238" s="10699"/>
      <c r="IOT238" s="10699"/>
      <c r="IOU238" s="10699"/>
      <c r="IOV238" s="10699"/>
      <c r="IOW238" s="10699"/>
      <c r="IOX238" s="10699"/>
      <c r="IOY238" s="10699"/>
      <c r="IOZ238" s="10699"/>
      <c r="IPA238" s="10699"/>
      <c r="IPB238" s="10699"/>
      <c r="IPC238" s="10699"/>
      <c r="IPD238" s="10699"/>
      <c r="IPE238" s="10699"/>
      <c r="IPF238" s="10699"/>
      <c r="IPG238" s="10699"/>
      <c r="IPH238" s="10699"/>
      <c r="IPI238" s="10699"/>
      <c r="IPJ238" s="10699"/>
      <c r="IPK238" s="10699"/>
      <c r="IPL238" s="10699"/>
      <c r="IPM238" s="10699"/>
      <c r="IPN238" s="10699"/>
      <c r="IPO238" s="10699"/>
      <c r="IPP238" s="10699"/>
      <c r="IPQ238" s="10699"/>
      <c r="IPR238" s="10699"/>
      <c r="IPS238" s="10699"/>
      <c r="IPT238" s="10699"/>
      <c r="IPU238" s="10699"/>
      <c r="IPV238" s="10699"/>
      <c r="IPW238" s="10699"/>
      <c r="IPX238" s="10699"/>
      <c r="IPY238" s="10699"/>
      <c r="IPZ238" s="10699"/>
      <c r="IQA238" s="10699"/>
      <c r="IQB238" s="10699"/>
      <c r="IQC238" s="10699"/>
      <c r="IQD238" s="10699"/>
      <c r="IQE238" s="10699"/>
      <c r="IQF238" s="10699"/>
      <c r="IQG238" s="10699"/>
      <c r="IQH238" s="10699"/>
      <c r="IQI238" s="10699"/>
      <c r="IQJ238" s="10699"/>
      <c r="IQK238" s="10699"/>
      <c r="IQL238" s="10699"/>
      <c r="IQM238" s="10699"/>
      <c r="IQN238" s="10699"/>
      <c r="IQO238" s="10699"/>
      <c r="IQP238" s="10699"/>
      <c r="IQQ238" s="10699"/>
      <c r="IQR238" s="10699"/>
      <c r="IQS238" s="10699"/>
      <c r="IQT238" s="10699"/>
      <c r="IQU238" s="10699"/>
      <c r="IQV238" s="10699"/>
      <c r="IQW238" s="10699"/>
      <c r="IQX238" s="10699"/>
      <c r="IQY238" s="10699"/>
      <c r="IQZ238" s="10699"/>
      <c r="IRA238" s="10699"/>
      <c r="IRB238" s="10699"/>
      <c r="IRC238" s="10699"/>
      <c r="IRD238" s="10699"/>
      <c r="IRE238" s="10699"/>
      <c r="IRF238" s="10699"/>
      <c r="IRG238" s="10699"/>
      <c r="IRH238" s="10699"/>
      <c r="IRI238" s="10699"/>
      <c r="IRJ238" s="10699"/>
      <c r="IRK238" s="10699"/>
      <c r="IRL238" s="10699"/>
      <c r="IRM238" s="10699"/>
      <c r="IRN238" s="10699"/>
      <c r="IRO238" s="10699"/>
      <c r="IRP238" s="10699"/>
      <c r="IRQ238" s="10699"/>
      <c r="IRR238" s="10699"/>
      <c r="IRS238" s="10699"/>
      <c r="IRT238" s="10699"/>
      <c r="IRU238" s="10699"/>
      <c r="IRV238" s="10699"/>
      <c r="IRW238" s="10699"/>
      <c r="IRX238" s="10699"/>
      <c r="IRY238" s="10699"/>
      <c r="IRZ238" s="10699"/>
      <c r="ISA238" s="10699"/>
      <c r="ISB238" s="10699"/>
      <c r="ISC238" s="10699"/>
      <c r="ISD238" s="10699"/>
      <c r="ISE238" s="10699"/>
      <c r="ISF238" s="10699"/>
      <c r="ISG238" s="10699"/>
      <c r="ISH238" s="10699"/>
      <c r="ISI238" s="10699"/>
      <c r="ISJ238" s="10699"/>
      <c r="ISK238" s="10699"/>
      <c r="ISL238" s="10699"/>
      <c r="ISM238" s="10699"/>
      <c r="ISN238" s="10699"/>
      <c r="ISO238" s="10699"/>
      <c r="ISP238" s="10699"/>
      <c r="ISQ238" s="10699"/>
      <c r="ISR238" s="10699"/>
      <c r="ISS238" s="10699"/>
      <c r="IST238" s="10699"/>
      <c r="ISU238" s="10699"/>
      <c r="ISV238" s="10699"/>
      <c r="ISW238" s="10699"/>
      <c r="ISX238" s="10699"/>
      <c r="ISY238" s="10699"/>
      <c r="ISZ238" s="10699"/>
      <c r="ITA238" s="10699"/>
      <c r="ITB238" s="10699"/>
      <c r="ITC238" s="10699"/>
      <c r="ITD238" s="10699"/>
      <c r="ITE238" s="10699"/>
      <c r="ITF238" s="10699"/>
      <c r="ITG238" s="10699"/>
      <c r="ITH238" s="10699"/>
      <c r="ITI238" s="10699"/>
      <c r="ITJ238" s="10699"/>
      <c r="ITK238" s="10699"/>
      <c r="ITL238" s="10699"/>
      <c r="ITM238" s="10699"/>
      <c r="ITN238" s="10699"/>
      <c r="ITO238" s="10699"/>
      <c r="ITP238" s="10699"/>
      <c r="ITQ238" s="10699"/>
      <c r="ITR238" s="10699"/>
      <c r="ITS238" s="10699"/>
      <c r="ITT238" s="10699"/>
      <c r="ITU238" s="10699"/>
      <c r="ITV238" s="10699"/>
      <c r="ITW238" s="10699"/>
      <c r="ITX238" s="10699"/>
      <c r="ITY238" s="10699"/>
      <c r="ITZ238" s="10699"/>
      <c r="IUA238" s="10699"/>
      <c r="IUB238" s="10699"/>
      <c r="IUC238" s="10699"/>
      <c r="IUD238" s="10699"/>
      <c r="IUE238" s="10699"/>
      <c r="IUF238" s="10699"/>
      <c r="IUG238" s="10699"/>
      <c r="IUH238" s="10699"/>
      <c r="IUI238" s="10699"/>
      <c r="IUJ238" s="10699"/>
      <c r="IUK238" s="10699"/>
      <c r="IUL238" s="10699"/>
      <c r="IUM238" s="10699"/>
      <c r="IUN238" s="10699"/>
      <c r="IUO238" s="10699"/>
      <c r="IUP238" s="10699"/>
      <c r="IUQ238" s="10699"/>
      <c r="IUR238" s="10699"/>
      <c r="IUS238" s="10699"/>
      <c r="IUT238" s="10699"/>
      <c r="IUU238" s="10699"/>
      <c r="IUV238" s="10699"/>
      <c r="IUW238" s="10699"/>
      <c r="IUX238" s="10699"/>
      <c r="IUY238" s="10699"/>
      <c r="IUZ238" s="10699"/>
      <c r="IVA238" s="10699"/>
      <c r="IVB238" s="10699"/>
      <c r="IVC238" s="10699"/>
      <c r="IVD238" s="10699"/>
      <c r="IVE238" s="10699"/>
      <c r="IVF238" s="10699"/>
      <c r="IVG238" s="10699"/>
      <c r="IVH238" s="10699"/>
      <c r="IVI238" s="10699"/>
      <c r="IVJ238" s="10699"/>
      <c r="IVK238" s="10699"/>
      <c r="IVL238" s="10699"/>
      <c r="IVM238" s="10699"/>
      <c r="IVN238" s="10699"/>
      <c r="IVO238" s="10699"/>
      <c r="IVP238" s="10699"/>
      <c r="IVQ238" s="10699"/>
      <c r="IVR238" s="10699"/>
      <c r="IVS238" s="10699"/>
      <c r="IVT238" s="10699"/>
      <c r="IVU238" s="10699"/>
      <c r="IVV238" s="10699"/>
      <c r="IVW238" s="10699"/>
      <c r="IVX238" s="10699"/>
      <c r="IVY238" s="10699"/>
      <c r="IVZ238" s="10699"/>
      <c r="IWA238" s="10699"/>
      <c r="IWB238" s="10699"/>
      <c r="IWC238" s="10699"/>
      <c r="IWD238" s="10699"/>
      <c r="IWE238" s="10699"/>
      <c r="IWF238" s="10699"/>
      <c r="IWG238" s="10699"/>
      <c r="IWH238" s="10699"/>
      <c r="IWI238" s="10699"/>
      <c r="IWJ238" s="10699"/>
      <c r="IWK238" s="10699"/>
      <c r="IWL238" s="10699"/>
      <c r="IWM238" s="10699"/>
      <c r="IWN238" s="10699"/>
      <c r="IWO238" s="10699"/>
      <c r="IWP238" s="10699"/>
      <c r="IWQ238" s="10699"/>
      <c r="IWR238" s="10699"/>
      <c r="IWS238" s="10699"/>
      <c r="IWT238" s="10699"/>
      <c r="IWU238" s="10699"/>
      <c r="IWV238" s="10699"/>
      <c r="IWW238" s="10699"/>
      <c r="IWX238" s="10699"/>
      <c r="IWY238" s="10699"/>
      <c r="IWZ238" s="10699"/>
      <c r="IXA238" s="10699"/>
      <c r="IXB238" s="10699"/>
      <c r="IXC238" s="10699"/>
      <c r="IXD238" s="10699"/>
      <c r="IXE238" s="10699"/>
      <c r="IXF238" s="10699"/>
      <c r="IXG238" s="10699"/>
      <c r="IXH238" s="10699"/>
      <c r="IXI238" s="10699"/>
      <c r="IXJ238" s="10699"/>
      <c r="IXK238" s="10699"/>
      <c r="IXL238" s="10699"/>
      <c r="IXM238" s="10699"/>
      <c r="IXN238" s="10699"/>
      <c r="IXO238" s="10699"/>
      <c r="IXP238" s="10699"/>
      <c r="IXQ238" s="10699"/>
      <c r="IXR238" s="10699"/>
      <c r="IXS238" s="10699"/>
      <c r="IXT238" s="10699"/>
      <c r="IXU238" s="10699"/>
      <c r="IXV238" s="10699"/>
      <c r="IXW238" s="10699"/>
      <c r="IXX238" s="10699"/>
      <c r="IXY238" s="10699"/>
      <c r="IXZ238" s="10699"/>
      <c r="IYA238" s="10699"/>
      <c r="IYB238" s="10699"/>
      <c r="IYC238" s="10699"/>
      <c r="IYD238" s="10699"/>
      <c r="IYE238" s="10699"/>
      <c r="IYF238" s="10699"/>
      <c r="IYG238" s="10699"/>
      <c r="IYH238" s="10699"/>
      <c r="IYI238" s="10699"/>
      <c r="IYJ238" s="10699"/>
      <c r="IYK238" s="10699"/>
      <c r="IYL238" s="10699"/>
      <c r="IYM238" s="10699"/>
      <c r="IYN238" s="10699"/>
      <c r="IYO238" s="10699"/>
      <c r="IYP238" s="10699"/>
      <c r="IYQ238" s="10699"/>
      <c r="IYR238" s="10699"/>
      <c r="IYS238" s="10699"/>
      <c r="IYT238" s="10699"/>
      <c r="IYU238" s="10699"/>
      <c r="IYV238" s="10699"/>
      <c r="IYW238" s="10699"/>
      <c r="IYX238" s="10699"/>
      <c r="IYY238" s="10699"/>
      <c r="IYZ238" s="10699"/>
      <c r="IZA238" s="10699"/>
      <c r="IZB238" s="10699"/>
      <c r="IZC238" s="10699"/>
      <c r="IZD238" s="10699"/>
      <c r="IZE238" s="10699"/>
      <c r="IZF238" s="10699"/>
      <c r="IZG238" s="10699"/>
      <c r="IZH238" s="10699"/>
      <c r="IZI238" s="10699"/>
      <c r="IZJ238" s="10699"/>
      <c r="IZK238" s="10699"/>
      <c r="IZL238" s="10699"/>
      <c r="IZM238" s="10699"/>
      <c r="IZN238" s="10699"/>
      <c r="IZO238" s="10699"/>
      <c r="IZP238" s="10699"/>
      <c r="IZQ238" s="10699"/>
      <c r="IZR238" s="10699"/>
      <c r="IZS238" s="10699"/>
      <c r="IZT238" s="10699"/>
      <c r="IZU238" s="10699"/>
      <c r="IZV238" s="10699"/>
      <c r="IZW238" s="10699"/>
      <c r="IZX238" s="10699"/>
      <c r="IZY238" s="10699"/>
      <c r="IZZ238" s="10699"/>
      <c r="JAA238" s="10699"/>
      <c r="JAB238" s="10699"/>
      <c r="JAC238" s="10699"/>
      <c r="JAD238" s="10699"/>
      <c r="JAE238" s="10699"/>
      <c r="JAF238" s="10699"/>
      <c r="JAG238" s="10699"/>
      <c r="JAH238" s="10699"/>
      <c r="JAI238" s="10699"/>
      <c r="JAJ238" s="10699"/>
      <c r="JAK238" s="10699"/>
      <c r="JAL238" s="10699"/>
      <c r="JAM238" s="10699"/>
      <c r="JAN238" s="10699"/>
      <c r="JAO238" s="10699"/>
      <c r="JAP238" s="10699"/>
      <c r="JAQ238" s="10699"/>
      <c r="JAR238" s="10699"/>
      <c r="JAS238" s="10699"/>
      <c r="JAT238" s="10699"/>
      <c r="JAU238" s="10699"/>
      <c r="JAV238" s="10699"/>
      <c r="JAW238" s="10699"/>
      <c r="JAX238" s="10699"/>
      <c r="JAY238" s="10699"/>
      <c r="JAZ238" s="10699"/>
      <c r="JBA238" s="10699"/>
      <c r="JBB238" s="10699"/>
      <c r="JBC238" s="10699"/>
      <c r="JBD238" s="10699"/>
      <c r="JBE238" s="10699"/>
      <c r="JBF238" s="10699"/>
      <c r="JBG238" s="10699"/>
      <c r="JBH238" s="10699"/>
      <c r="JBI238" s="10699"/>
      <c r="JBJ238" s="10699"/>
      <c r="JBK238" s="10699"/>
      <c r="JBL238" s="10699"/>
      <c r="JBM238" s="10699"/>
      <c r="JBN238" s="10699"/>
      <c r="JBO238" s="10699"/>
      <c r="JBP238" s="10699"/>
      <c r="JBQ238" s="10699"/>
      <c r="JBR238" s="10699"/>
      <c r="JBS238" s="10699"/>
      <c r="JBT238" s="10699"/>
      <c r="JBU238" s="10699"/>
      <c r="JBV238" s="10699"/>
      <c r="JBW238" s="10699"/>
      <c r="JBX238" s="10699"/>
      <c r="JBY238" s="10699"/>
      <c r="JBZ238" s="10699"/>
      <c r="JCA238" s="10699"/>
      <c r="JCB238" s="10699"/>
      <c r="JCC238" s="10699"/>
      <c r="JCD238" s="10699"/>
      <c r="JCE238" s="10699"/>
      <c r="JCF238" s="10699"/>
      <c r="JCG238" s="10699"/>
      <c r="JCH238" s="10699"/>
      <c r="JCI238" s="10699"/>
      <c r="JCJ238" s="10699"/>
      <c r="JCK238" s="10699"/>
      <c r="JCL238" s="10699"/>
      <c r="JCM238" s="10699"/>
      <c r="JCN238" s="10699"/>
      <c r="JCO238" s="10699"/>
      <c r="JCP238" s="10699"/>
      <c r="JCQ238" s="10699"/>
      <c r="JCR238" s="10699"/>
      <c r="JCS238" s="10699"/>
      <c r="JCT238" s="10699"/>
      <c r="JCU238" s="10699"/>
      <c r="JCV238" s="10699"/>
      <c r="JCW238" s="10699"/>
      <c r="JCX238" s="10699"/>
      <c r="JCY238" s="10699"/>
      <c r="JCZ238" s="10699"/>
      <c r="JDA238" s="10699"/>
      <c r="JDB238" s="10699"/>
      <c r="JDC238" s="10699"/>
      <c r="JDD238" s="10699"/>
      <c r="JDE238" s="10699"/>
      <c r="JDF238" s="10699"/>
      <c r="JDG238" s="10699"/>
      <c r="JDH238" s="10699"/>
      <c r="JDI238" s="10699"/>
      <c r="JDJ238" s="10699"/>
      <c r="JDK238" s="10699"/>
      <c r="JDL238" s="10699"/>
      <c r="JDM238" s="10699"/>
      <c r="JDN238" s="10699"/>
      <c r="JDO238" s="10699"/>
      <c r="JDP238" s="10699"/>
      <c r="JDQ238" s="10699"/>
      <c r="JDR238" s="10699"/>
      <c r="JDS238" s="10699"/>
      <c r="JDT238" s="10699"/>
      <c r="JDU238" s="10699"/>
      <c r="JDV238" s="10699"/>
      <c r="JDW238" s="10699"/>
      <c r="JDX238" s="10699"/>
      <c r="JDY238" s="10699"/>
      <c r="JDZ238" s="10699"/>
      <c r="JEA238" s="10699"/>
      <c r="JEB238" s="10699"/>
      <c r="JEC238" s="10699"/>
      <c r="JED238" s="10699"/>
      <c r="JEE238" s="10699"/>
      <c r="JEF238" s="10699"/>
      <c r="JEG238" s="10699"/>
      <c r="JEH238" s="10699"/>
      <c r="JEI238" s="10699"/>
      <c r="JEJ238" s="10699"/>
      <c r="JEK238" s="10699"/>
      <c r="JEL238" s="10699"/>
      <c r="JEM238" s="10699"/>
      <c r="JEN238" s="10699"/>
      <c r="JEO238" s="10699"/>
      <c r="JEP238" s="10699"/>
      <c r="JEQ238" s="10699"/>
      <c r="JER238" s="10699"/>
      <c r="JES238" s="10699"/>
      <c r="JET238" s="10699"/>
      <c r="JEU238" s="10699"/>
      <c r="JEV238" s="10699"/>
      <c r="JEW238" s="10699"/>
      <c r="JEX238" s="10699"/>
      <c r="JEY238" s="10699"/>
      <c r="JEZ238" s="10699"/>
      <c r="JFA238" s="10699"/>
      <c r="JFB238" s="10699"/>
      <c r="JFC238" s="10699"/>
      <c r="JFD238" s="10699"/>
      <c r="JFE238" s="10699"/>
      <c r="JFF238" s="10699"/>
      <c r="JFG238" s="10699"/>
      <c r="JFH238" s="10699"/>
      <c r="JFI238" s="10699"/>
      <c r="JFJ238" s="10699"/>
      <c r="JFK238" s="10699"/>
      <c r="JFL238" s="10699"/>
      <c r="JFM238" s="10699"/>
      <c r="JFN238" s="10699"/>
      <c r="JFO238" s="10699"/>
      <c r="JFP238" s="10699"/>
      <c r="JFQ238" s="10699"/>
      <c r="JFR238" s="10699"/>
      <c r="JFS238" s="10699"/>
      <c r="JFT238" s="10699"/>
      <c r="JFU238" s="10699"/>
      <c r="JFV238" s="10699"/>
      <c r="JFW238" s="10699"/>
      <c r="JFX238" s="10699"/>
      <c r="JFY238" s="10699"/>
      <c r="JFZ238" s="10699"/>
      <c r="JGA238" s="10699"/>
      <c r="JGB238" s="10699"/>
      <c r="JGC238" s="10699"/>
      <c r="JGD238" s="10699"/>
      <c r="JGE238" s="10699"/>
      <c r="JGF238" s="10699"/>
      <c r="JGG238" s="10699"/>
      <c r="JGH238" s="10699"/>
      <c r="JGI238" s="10699"/>
      <c r="JGJ238" s="10699"/>
      <c r="JGK238" s="10699"/>
      <c r="JGL238" s="10699"/>
      <c r="JGM238" s="10699"/>
      <c r="JGN238" s="10699"/>
      <c r="JGO238" s="10699"/>
      <c r="JGP238" s="10699"/>
      <c r="JGQ238" s="10699"/>
      <c r="JGR238" s="10699"/>
      <c r="JGS238" s="10699"/>
      <c r="JGT238" s="10699"/>
      <c r="JGU238" s="10699"/>
      <c r="JGV238" s="10699"/>
      <c r="JGW238" s="10699"/>
      <c r="JGX238" s="10699"/>
      <c r="JGY238" s="10699"/>
      <c r="JGZ238" s="10699"/>
      <c r="JHA238" s="10699"/>
      <c r="JHB238" s="10699"/>
      <c r="JHC238" s="10699"/>
      <c r="JHD238" s="10699"/>
      <c r="JHE238" s="10699"/>
      <c r="JHF238" s="10699"/>
      <c r="JHG238" s="10699"/>
      <c r="JHH238" s="10699"/>
      <c r="JHI238" s="10699"/>
      <c r="JHJ238" s="10699"/>
      <c r="JHK238" s="10699"/>
      <c r="JHL238" s="10699"/>
      <c r="JHM238" s="10699"/>
      <c r="JHN238" s="10699"/>
      <c r="JHO238" s="10699"/>
      <c r="JHP238" s="10699"/>
      <c r="JHQ238" s="10699"/>
      <c r="JHR238" s="10699"/>
      <c r="JHS238" s="10699"/>
      <c r="JHT238" s="10699"/>
      <c r="JHU238" s="10699"/>
      <c r="JHV238" s="10699"/>
      <c r="JHW238" s="10699"/>
      <c r="JHX238" s="10699"/>
      <c r="JHY238" s="10699"/>
      <c r="JHZ238" s="10699"/>
      <c r="JIA238" s="10699"/>
      <c r="JIB238" s="10699"/>
      <c r="JIC238" s="10699"/>
      <c r="JID238" s="10699"/>
      <c r="JIE238" s="10699"/>
      <c r="JIF238" s="10699"/>
      <c r="JIG238" s="10699"/>
      <c r="JIH238" s="10699"/>
      <c r="JII238" s="10699"/>
      <c r="JIJ238" s="10699"/>
      <c r="JIK238" s="10699"/>
      <c r="JIL238" s="10699"/>
      <c r="JIM238" s="10699"/>
      <c r="JIN238" s="10699"/>
      <c r="JIO238" s="10699"/>
      <c r="JIP238" s="10699"/>
      <c r="JIQ238" s="10699"/>
      <c r="JIR238" s="10699"/>
      <c r="JIS238" s="10699"/>
      <c r="JIT238" s="10699"/>
      <c r="JIU238" s="10699"/>
      <c r="JIV238" s="10699"/>
      <c r="JIW238" s="10699"/>
      <c r="JIX238" s="10699"/>
      <c r="JIY238" s="10699"/>
      <c r="JIZ238" s="10699"/>
      <c r="JJA238" s="10699"/>
      <c r="JJB238" s="10699"/>
      <c r="JJC238" s="10699"/>
      <c r="JJD238" s="10699"/>
      <c r="JJE238" s="10699"/>
      <c r="JJF238" s="10699"/>
      <c r="JJG238" s="10699"/>
      <c r="JJH238" s="10699"/>
      <c r="JJI238" s="10699"/>
      <c r="JJJ238" s="10699"/>
      <c r="JJK238" s="10699"/>
      <c r="JJL238" s="10699"/>
      <c r="JJM238" s="10699"/>
      <c r="JJN238" s="10699"/>
      <c r="JJO238" s="10699"/>
      <c r="JJP238" s="10699"/>
      <c r="JJQ238" s="10699"/>
      <c r="JJR238" s="10699"/>
      <c r="JJS238" s="10699"/>
      <c r="JJT238" s="10699"/>
      <c r="JJU238" s="10699"/>
      <c r="JJV238" s="10699"/>
      <c r="JJW238" s="10699"/>
      <c r="JJX238" s="10699"/>
      <c r="JJY238" s="10699"/>
      <c r="JJZ238" s="10699"/>
      <c r="JKA238" s="10699"/>
      <c r="JKB238" s="10699"/>
      <c r="JKC238" s="10699"/>
      <c r="JKD238" s="10699"/>
      <c r="JKE238" s="10699"/>
      <c r="JKF238" s="10699"/>
      <c r="JKG238" s="10699"/>
      <c r="JKH238" s="10699"/>
      <c r="JKI238" s="10699"/>
      <c r="JKJ238" s="10699"/>
      <c r="JKK238" s="10699"/>
      <c r="JKL238" s="10699"/>
      <c r="JKM238" s="10699"/>
      <c r="JKN238" s="10699"/>
      <c r="JKO238" s="10699"/>
      <c r="JKP238" s="10699"/>
      <c r="JKQ238" s="10699"/>
      <c r="JKR238" s="10699"/>
      <c r="JKS238" s="10699"/>
      <c r="JKT238" s="10699"/>
      <c r="JKU238" s="10699"/>
      <c r="JKV238" s="10699"/>
      <c r="JKW238" s="10699"/>
      <c r="JKX238" s="10699"/>
      <c r="JKY238" s="10699"/>
      <c r="JKZ238" s="10699"/>
      <c r="JLA238" s="10699"/>
      <c r="JLB238" s="10699"/>
      <c r="JLC238" s="10699"/>
      <c r="JLD238" s="10699"/>
      <c r="JLE238" s="10699"/>
      <c r="JLF238" s="10699"/>
      <c r="JLG238" s="10699"/>
      <c r="JLH238" s="10699"/>
      <c r="JLI238" s="10699"/>
      <c r="JLJ238" s="10699"/>
      <c r="JLK238" s="10699"/>
      <c r="JLL238" s="10699"/>
      <c r="JLM238" s="10699"/>
      <c r="JLN238" s="10699"/>
      <c r="JLO238" s="10699"/>
      <c r="JLP238" s="10699"/>
      <c r="JLQ238" s="10699"/>
      <c r="JLR238" s="10699"/>
      <c r="JLS238" s="10699"/>
      <c r="JLT238" s="10699"/>
      <c r="JLU238" s="10699"/>
      <c r="JLV238" s="10699"/>
      <c r="JLW238" s="10699"/>
      <c r="JLX238" s="10699"/>
      <c r="JLY238" s="10699"/>
      <c r="JLZ238" s="10699"/>
      <c r="JMA238" s="10699"/>
      <c r="JMB238" s="10699"/>
      <c r="JMC238" s="10699"/>
      <c r="JMD238" s="10699"/>
      <c r="JME238" s="10699"/>
      <c r="JMF238" s="10699"/>
      <c r="JMG238" s="10699"/>
      <c r="JMH238" s="10699"/>
      <c r="JMI238" s="10699"/>
      <c r="JMJ238" s="10699"/>
      <c r="JMK238" s="10699"/>
      <c r="JML238" s="10699"/>
      <c r="JMM238" s="10699"/>
      <c r="JMN238" s="10699"/>
      <c r="JMO238" s="10699"/>
      <c r="JMP238" s="10699"/>
      <c r="JMQ238" s="10699"/>
      <c r="JMR238" s="10699"/>
      <c r="JMS238" s="10699"/>
      <c r="JMT238" s="10699"/>
      <c r="JMU238" s="10699"/>
      <c r="JMV238" s="10699"/>
      <c r="JMW238" s="10699"/>
      <c r="JMX238" s="10699"/>
      <c r="JMY238" s="10699"/>
      <c r="JMZ238" s="10699"/>
      <c r="JNA238" s="10699"/>
      <c r="JNB238" s="10699"/>
      <c r="JNC238" s="10699"/>
      <c r="JND238" s="10699"/>
      <c r="JNE238" s="10699"/>
      <c r="JNF238" s="10699"/>
      <c r="JNG238" s="10699"/>
      <c r="JNH238" s="10699"/>
      <c r="JNI238" s="10699"/>
      <c r="JNJ238" s="10699"/>
      <c r="JNK238" s="10699"/>
      <c r="JNL238" s="10699"/>
      <c r="JNM238" s="10699"/>
      <c r="JNN238" s="10699"/>
      <c r="JNO238" s="10699"/>
      <c r="JNP238" s="10699"/>
      <c r="JNQ238" s="10699"/>
      <c r="JNR238" s="10699"/>
      <c r="JNS238" s="10699"/>
      <c r="JNT238" s="10699"/>
      <c r="JNU238" s="10699"/>
      <c r="JNV238" s="10699"/>
      <c r="JNW238" s="10699"/>
      <c r="JNX238" s="10699"/>
      <c r="JNY238" s="10699"/>
      <c r="JNZ238" s="10699"/>
      <c r="JOA238" s="10699"/>
      <c r="JOB238" s="10699"/>
      <c r="JOC238" s="10699"/>
      <c r="JOD238" s="10699"/>
      <c r="JOE238" s="10699"/>
      <c r="JOF238" s="10699"/>
      <c r="JOG238" s="10699"/>
      <c r="JOH238" s="10699"/>
      <c r="JOI238" s="10699"/>
      <c r="JOJ238" s="10699"/>
      <c r="JOK238" s="10699"/>
      <c r="JOL238" s="10699"/>
      <c r="JOM238" s="10699"/>
      <c r="JON238" s="10699"/>
      <c r="JOO238" s="10699"/>
      <c r="JOP238" s="10699"/>
      <c r="JOQ238" s="10699"/>
      <c r="JOR238" s="10699"/>
      <c r="JOS238" s="10699"/>
      <c r="JOT238" s="10699"/>
      <c r="JOU238" s="10699"/>
      <c r="JOV238" s="10699"/>
      <c r="JOW238" s="10699"/>
      <c r="JOX238" s="10699"/>
      <c r="JOY238" s="10699"/>
      <c r="JOZ238" s="10699"/>
      <c r="JPA238" s="10699"/>
      <c r="JPB238" s="10699"/>
      <c r="JPC238" s="10699"/>
      <c r="JPD238" s="10699"/>
      <c r="JPE238" s="10699"/>
      <c r="JPF238" s="10699"/>
      <c r="JPG238" s="10699"/>
      <c r="JPH238" s="10699"/>
      <c r="JPI238" s="10699"/>
      <c r="JPJ238" s="10699"/>
      <c r="JPK238" s="10699"/>
      <c r="JPL238" s="10699"/>
      <c r="JPM238" s="10699"/>
      <c r="JPN238" s="10699"/>
      <c r="JPO238" s="10699"/>
      <c r="JPP238" s="10699"/>
      <c r="JPQ238" s="10699"/>
      <c r="JPR238" s="10699"/>
      <c r="JPS238" s="10699"/>
      <c r="JPT238" s="10699"/>
      <c r="JPU238" s="10699"/>
      <c r="JPV238" s="10699"/>
      <c r="JPW238" s="10699"/>
      <c r="JPX238" s="10699"/>
      <c r="JPY238" s="10699"/>
      <c r="JPZ238" s="10699"/>
      <c r="JQA238" s="10699"/>
      <c r="JQB238" s="10699"/>
      <c r="JQC238" s="10699"/>
      <c r="JQD238" s="10699"/>
      <c r="JQE238" s="10699"/>
      <c r="JQF238" s="10699"/>
      <c r="JQG238" s="10699"/>
      <c r="JQH238" s="10699"/>
      <c r="JQI238" s="10699"/>
      <c r="JQJ238" s="10699"/>
      <c r="JQK238" s="10699"/>
      <c r="JQL238" s="10699"/>
      <c r="JQM238" s="10699"/>
      <c r="JQN238" s="10699"/>
      <c r="JQO238" s="10699"/>
      <c r="JQP238" s="10699"/>
      <c r="JQQ238" s="10699"/>
      <c r="JQR238" s="10699"/>
      <c r="JQS238" s="10699"/>
      <c r="JQT238" s="10699"/>
      <c r="JQU238" s="10699"/>
      <c r="JQV238" s="10699"/>
      <c r="JQW238" s="10699"/>
      <c r="JQX238" s="10699"/>
      <c r="JQY238" s="10699"/>
      <c r="JQZ238" s="10699"/>
      <c r="JRA238" s="10699"/>
      <c r="JRB238" s="10699"/>
      <c r="JRC238" s="10699"/>
      <c r="JRD238" s="10699"/>
      <c r="JRE238" s="10699"/>
      <c r="JRF238" s="10699"/>
      <c r="JRG238" s="10699"/>
      <c r="JRH238" s="10699"/>
      <c r="JRI238" s="10699"/>
      <c r="JRJ238" s="10699"/>
      <c r="JRK238" s="10699"/>
      <c r="JRL238" s="10699"/>
      <c r="JRM238" s="10699"/>
      <c r="JRN238" s="10699"/>
      <c r="JRO238" s="10699"/>
      <c r="JRP238" s="10699"/>
      <c r="JRQ238" s="10699"/>
      <c r="JRR238" s="10699"/>
      <c r="JRS238" s="10699"/>
      <c r="JRT238" s="10699"/>
      <c r="JRU238" s="10699"/>
      <c r="JRV238" s="10699"/>
      <c r="JRW238" s="10699"/>
      <c r="JRX238" s="10699"/>
      <c r="JRY238" s="10699"/>
      <c r="JRZ238" s="10699"/>
      <c r="JSA238" s="10699"/>
      <c r="JSB238" s="10699"/>
      <c r="JSC238" s="10699"/>
      <c r="JSD238" s="10699"/>
      <c r="JSE238" s="10699"/>
      <c r="JSF238" s="10699"/>
      <c r="JSG238" s="10699"/>
      <c r="JSH238" s="10699"/>
      <c r="JSI238" s="10699"/>
      <c r="JSJ238" s="10699"/>
      <c r="JSK238" s="10699"/>
      <c r="JSL238" s="10699"/>
      <c r="JSM238" s="10699"/>
      <c r="JSN238" s="10699"/>
      <c r="JSO238" s="10699"/>
      <c r="JSP238" s="10699"/>
      <c r="JSQ238" s="10699"/>
      <c r="JSR238" s="10699"/>
      <c r="JSS238" s="10699"/>
      <c r="JST238" s="10699"/>
      <c r="JSU238" s="10699"/>
      <c r="JSV238" s="10699"/>
      <c r="JSW238" s="10699"/>
      <c r="JSX238" s="10699"/>
      <c r="JSY238" s="10699"/>
      <c r="JSZ238" s="10699"/>
      <c r="JTA238" s="10699"/>
      <c r="JTB238" s="10699"/>
      <c r="JTC238" s="10699"/>
      <c r="JTD238" s="10699"/>
      <c r="JTE238" s="10699"/>
      <c r="JTF238" s="10699"/>
      <c r="JTG238" s="10699"/>
      <c r="JTH238" s="10699"/>
      <c r="JTI238" s="10699"/>
      <c r="JTJ238" s="10699"/>
      <c r="JTK238" s="10699"/>
      <c r="JTL238" s="10699"/>
      <c r="JTM238" s="10699"/>
      <c r="JTN238" s="10699"/>
      <c r="JTO238" s="10699"/>
      <c r="JTP238" s="10699"/>
      <c r="JTQ238" s="10699"/>
      <c r="JTR238" s="10699"/>
      <c r="JTS238" s="10699"/>
      <c r="JTT238" s="10699"/>
      <c r="JTU238" s="10699"/>
      <c r="JTV238" s="10699"/>
      <c r="JTW238" s="10699"/>
      <c r="JTX238" s="10699"/>
      <c r="JTY238" s="10699"/>
      <c r="JTZ238" s="10699"/>
      <c r="JUA238" s="10699"/>
      <c r="JUB238" s="10699"/>
      <c r="JUC238" s="10699"/>
      <c r="JUD238" s="10699"/>
      <c r="JUE238" s="10699"/>
      <c r="JUF238" s="10699"/>
      <c r="JUG238" s="10699"/>
      <c r="JUH238" s="10699"/>
      <c r="JUI238" s="10699"/>
      <c r="JUJ238" s="10699"/>
      <c r="JUK238" s="10699"/>
      <c r="JUL238" s="10699"/>
      <c r="JUM238" s="10699"/>
      <c r="JUN238" s="10699"/>
      <c r="JUO238" s="10699"/>
      <c r="JUP238" s="10699"/>
      <c r="JUQ238" s="10699"/>
      <c r="JUR238" s="10699"/>
      <c r="JUS238" s="10699"/>
      <c r="JUT238" s="10699"/>
      <c r="JUU238" s="10699"/>
      <c r="JUV238" s="10699"/>
      <c r="JUW238" s="10699"/>
      <c r="JUX238" s="10699"/>
      <c r="JUY238" s="10699"/>
      <c r="JUZ238" s="10699"/>
      <c r="JVA238" s="10699"/>
      <c r="JVB238" s="10699"/>
      <c r="JVC238" s="10699"/>
      <c r="JVD238" s="10699"/>
      <c r="JVE238" s="10699"/>
      <c r="JVF238" s="10699"/>
      <c r="JVG238" s="10699"/>
      <c r="JVH238" s="10699"/>
      <c r="JVI238" s="10699"/>
      <c r="JVJ238" s="10699"/>
      <c r="JVK238" s="10699"/>
      <c r="JVL238" s="10699"/>
      <c r="JVM238" s="10699"/>
      <c r="JVN238" s="10699"/>
      <c r="JVO238" s="10699"/>
      <c r="JVP238" s="10699"/>
      <c r="JVQ238" s="10699"/>
      <c r="JVR238" s="10699"/>
      <c r="JVS238" s="10699"/>
      <c r="JVT238" s="10699"/>
      <c r="JVU238" s="10699"/>
      <c r="JVV238" s="10699"/>
      <c r="JVW238" s="10699"/>
      <c r="JVX238" s="10699"/>
      <c r="JVY238" s="10699"/>
      <c r="JVZ238" s="10699"/>
      <c r="JWA238" s="10699"/>
      <c r="JWB238" s="10699"/>
      <c r="JWC238" s="10699"/>
      <c r="JWD238" s="10699"/>
      <c r="JWE238" s="10699"/>
      <c r="JWF238" s="10699"/>
      <c r="JWG238" s="10699"/>
      <c r="JWH238" s="10699"/>
      <c r="JWI238" s="10699"/>
      <c r="JWJ238" s="10699"/>
      <c r="JWK238" s="10699"/>
      <c r="JWL238" s="10699"/>
      <c r="JWM238" s="10699"/>
      <c r="JWN238" s="10699"/>
      <c r="JWO238" s="10699"/>
      <c r="JWP238" s="10699"/>
      <c r="JWQ238" s="10699"/>
      <c r="JWR238" s="10699"/>
      <c r="JWS238" s="10699"/>
      <c r="JWT238" s="10699"/>
      <c r="JWU238" s="10699"/>
      <c r="JWV238" s="10699"/>
      <c r="JWW238" s="10699"/>
      <c r="JWX238" s="10699"/>
      <c r="JWY238" s="10699"/>
      <c r="JWZ238" s="10699"/>
      <c r="JXA238" s="10699"/>
      <c r="JXB238" s="10699"/>
      <c r="JXC238" s="10699"/>
      <c r="JXD238" s="10699"/>
      <c r="JXE238" s="10699"/>
      <c r="JXF238" s="10699"/>
      <c r="JXG238" s="10699"/>
      <c r="JXH238" s="10699"/>
      <c r="JXI238" s="10699"/>
      <c r="JXJ238" s="10699"/>
      <c r="JXK238" s="10699"/>
      <c r="JXL238" s="10699"/>
      <c r="JXM238" s="10699"/>
      <c r="JXN238" s="10699"/>
      <c r="JXO238" s="10699"/>
      <c r="JXP238" s="10699"/>
      <c r="JXQ238" s="10699"/>
      <c r="JXR238" s="10699"/>
      <c r="JXS238" s="10699"/>
      <c r="JXT238" s="10699"/>
      <c r="JXU238" s="10699"/>
      <c r="JXV238" s="10699"/>
      <c r="JXW238" s="10699"/>
      <c r="JXX238" s="10699"/>
      <c r="JXY238" s="10699"/>
      <c r="JXZ238" s="10699"/>
      <c r="JYA238" s="10699"/>
      <c r="JYB238" s="10699"/>
      <c r="JYC238" s="10699"/>
      <c r="JYD238" s="10699"/>
      <c r="JYE238" s="10699"/>
      <c r="JYF238" s="10699"/>
      <c r="JYG238" s="10699"/>
      <c r="JYH238" s="10699"/>
      <c r="JYI238" s="10699"/>
      <c r="JYJ238" s="10699"/>
      <c r="JYK238" s="10699"/>
      <c r="JYL238" s="10699"/>
      <c r="JYM238" s="10699"/>
      <c r="JYN238" s="10699"/>
      <c r="JYO238" s="10699"/>
      <c r="JYP238" s="10699"/>
      <c r="JYQ238" s="10699"/>
      <c r="JYR238" s="10699"/>
      <c r="JYS238" s="10699"/>
      <c r="JYT238" s="10699"/>
      <c r="JYU238" s="10699"/>
      <c r="JYV238" s="10699"/>
      <c r="JYW238" s="10699"/>
      <c r="JYX238" s="10699"/>
      <c r="JYY238" s="10699"/>
      <c r="JYZ238" s="10699"/>
      <c r="JZA238" s="10699"/>
      <c r="JZB238" s="10699"/>
      <c r="JZC238" s="10699"/>
      <c r="JZD238" s="10699"/>
      <c r="JZE238" s="10699"/>
      <c r="JZF238" s="10699"/>
      <c r="JZG238" s="10699"/>
      <c r="JZH238" s="10699"/>
      <c r="JZI238" s="10699"/>
      <c r="JZJ238" s="10699"/>
      <c r="JZK238" s="10699"/>
      <c r="JZL238" s="10699"/>
      <c r="JZM238" s="10699"/>
      <c r="JZN238" s="10699"/>
      <c r="JZO238" s="10699"/>
      <c r="JZP238" s="10699"/>
      <c r="JZQ238" s="10699"/>
      <c r="JZR238" s="10699"/>
      <c r="JZS238" s="10699"/>
      <c r="JZT238" s="10699"/>
      <c r="JZU238" s="10699"/>
      <c r="JZV238" s="10699"/>
      <c r="JZW238" s="10699"/>
      <c r="JZX238" s="10699"/>
      <c r="JZY238" s="10699"/>
      <c r="JZZ238" s="10699"/>
      <c r="KAA238" s="10699"/>
      <c r="KAB238" s="10699"/>
      <c r="KAC238" s="10699"/>
      <c r="KAD238" s="10699"/>
      <c r="KAE238" s="10699"/>
      <c r="KAF238" s="10699"/>
      <c r="KAG238" s="10699"/>
      <c r="KAH238" s="10699"/>
      <c r="KAI238" s="10699"/>
      <c r="KAJ238" s="10699"/>
      <c r="KAK238" s="10699"/>
      <c r="KAL238" s="10699"/>
      <c r="KAM238" s="10699"/>
      <c r="KAN238" s="10699"/>
      <c r="KAO238" s="10699"/>
      <c r="KAP238" s="10699"/>
      <c r="KAQ238" s="10699"/>
      <c r="KAR238" s="10699"/>
      <c r="KAS238" s="10699"/>
      <c r="KAT238" s="10699"/>
      <c r="KAU238" s="10699"/>
      <c r="KAV238" s="10699"/>
      <c r="KAW238" s="10699"/>
      <c r="KAX238" s="10699"/>
      <c r="KAY238" s="10699"/>
      <c r="KAZ238" s="10699"/>
      <c r="KBA238" s="10699"/>
      <c r="KBB238" s="10699"/>
      <c r="KBC238" s="10699"/>
      <c r="KBD238" s="10699"/>
      <c r="KBE238" s="10699"/>
      <c r="KBF238" s="10699"/>
      <c r="KBG238" s="10699"/>
      <c r="KBH238" s="10699"/>
      <c r="KBI238" s="10699"/>
      <c r="KBJ238" s="10699"/>
      <c r="KBK238" s="10699"/>
      <c r="KBL238" s="10699"/>
      <c r="KBM238" s="10699"/>
      <c r="KBN238" s="10699"/>
      <c r="KBO238" s="10699"/>
      <c r="KBP238" s="10699"/>
      <c r="KBQ238" s="10699"/>
      <c r="KBR238" s="10699"/>
      <c r="KBS238" s="10699"/>
      <c r="KBT238" s="10699"/>
      <c r="KBU238" s="10699"/>
      <c r="KBV238" s="10699"/>
      <c r="KBW238" s="10699"/>
      <c r="KBX238" s="10699"/>
      <c r="KBY238" s="10699"/>
      <c r="KBZ238" s="10699"/>
      <c r="KCA238" s="10699"/>
      <c r="KCB238" s="10699"/>
      <c r="KCC238" s="10699"/>
      <c r="KCD238" s="10699"/>
      <c r="KCE238" s="10699"/>
      <c r="KCF238" s="10699"/>
      <c r="KCG238" s="10699"/>
      <c r="KCH238" s="10699"/>
      <c r="KCI238" s="10699"/>
      <c r="KCJ238" s="10699"/>
      <c r="KCK238" s="10699"/>
      <c r="KCL238" s="10699"/>
      <c r="KCM238" s="10699"/>
      <c r="KCN238" s="10699"/>
      <c r="KCO238" s="10699"/>
      <c r="KCP238" s="10699"/>
      <c r="KCQ238" s="10699"/>
      <c r="KCR238" s="10699"/>
      <c r="KCS238" s="10699"/>
      <c r="KCT238" s="10699"/>
      <c r="KCU238" s="10699"/>
      <c r="KCV238" s="10699"/>
      <c r="KCW238" s="10699"/>
      <c r="KCX238" s="10699"/>
      <c r="KCY238" s="10699"/>
      <c r="KCZ238" s="10699"/>
      <c r="KDA238" s="10699"/>
      <c r="KDB238" s="10699"/>
      <c r="KDC238" s="10699"/>
      <c r="KDD238" s="10699"/>
      <c r="KDE238" s="10699"/>
      <c r="KDF238" s="10699"/>
      <c r="KDG238" s="10699"/>
      <c r="KDH238" s="10699"/>
      <c r="KDI238" s="10699"/>
      <c r="KDJ238" s="10699"/>
      <c r="KDK238" s="10699"/>
      <c r="KDL238" s="10699"/>
      <c r="KDM238" s="10699"/>
      <c r="KDN238" s="10699"/>
      <c r="KDO238" s="10699"/>
      <c r="KDP238" s="10699"/>
      <c r="KDQ238" s="10699"/>
      <c r="KDR238" s="10699"/>
      <c r="KDS238" s="10699"/>
      <c r="KDT238" s="10699"/>
      <c r="KDU238" s="10699"/>
      <c r="KDV238" s="10699"/>
      <c r="KDW238" s="10699"/>
      <c r="KDX238" s="10699"/>
      <c r="KDY238" s="10699"/>
      <c r="KDZ238" s="10699"/>
      <c r="KEA238" s="10699"/>
      <c r="KEB238" s="10699"/>
      <c r="KEC238" s="10699"/>
      <c r="KED238" s="10699"/>
      <c r="KEE238" s="10699"/>
      <c r="KEF238" s="10699"/>
      <c r="KEG238" s="10699"/>
      <c r="KEH238" s="10699"/>
      <c r="KEI238" s="10699"/>
      <c r="KEJ238" s="10699"/>
      <c r="KEK238" s="10699"/>
      <c r="KEL238" s="10699"/>
      <c r="KEM238" s="10699"/>
      <c r="KEN238" s="10699"/>
      <c r="KEO238" s="10699"/>
      <c r="KEP238" s="10699"/>
      <c r="KEQ238" s="10699"/>
      <c r="KER238" s="10699"/>
      <c r="KES238" s="10699"/>
      <c r="KET238" s="10699"/>
      <c r="KEU238" s="10699"/>
      <c r="KEV238" s="10699"/>
      <c r="KEW238" s="10699"/>
      <c r="KEX238" s="10699"/>
      <c r="KEY238" s="10699"/>
      <c r="KEZ238" s="10699"/>
      <c r="KFA238" s="10699"/>
      <c r="KFB238" s="10699"/>
      <c r="KFC238" s="10699"/>
      <c r="KFD238" s="10699"/>
      <c r="KFE238" s="10699"/>
      <c r="KFF238" s="10699"/>
      <c r="KFG238" s="10699"/>
      <c r="KFH238" s="10699"/>
      <c r="KFI238" s="10699"/>
      <c r="KFJ238" s="10699"/>
      <c r="KFK238" s="10699"/>
      <c r="KFL238" s="10699"/>
      <c r="KFM238" s="10699"/>
      <c r="KFN238" s="10699"/>
      <c r="KFO238" s="10699"/>
      <c r="KFP238" s="10699"/>
      <c r="KFQ238" s="10699"/>
      <c r="KFR238" s="10699"/>
      <c r="KFS238" s="10699"/>
      <c r="KFT238" s="10699"/>
      <c r="KFU238" s="10699"/>
      <c r="KFV238" s="10699"/>
      <c r="KFW238" s="10699"/>
      <c r="KFX238" s="10699"/>
      <c r="KFY238" s="10699"/>
      <c r="KFZ238" s="10699"/>
      <c r="KGA238" s="10699"/>
      <c r="KGB238" s="10699"/>
      <c r="KGC238" s="10699"/>
      <c r="KGD238" s="10699"/>
      <c r="KGE238" s="10699"/>
      <c r="KGF238" s="10699"/>
      <c r="KGG238" s="10699"/>
      <c r="KGH238" s="10699"/>
      <c r="KGI238" s="10699"/>
      <c r="KGJ238" s="10699"/>
      <c r="KGK238" s="10699"/>
      <c r="KGL238" s="10699"/>
      <c r="KGM238" s="10699"/>
      <c r="KGN238" s="10699"/>
      <c r="KGO238" s="10699"/>
      <c r="KGP238" s="10699"/>
      <c r="KGQ238" s="10699"/>
      <c r="KGR238" s="10699"/>
      <c r="KGS238" s="10699"/>
      <c r="KGT238" s="10699"/>
      <c r="KGU238" s="10699"/>
      <c r="KGV238" s="10699"/>
      <c r="KGW238" s="10699"/>
      <c r="KGX238" s="10699"/>
      <c r="KGY238" s="10699"/>
      <c r="KGZ238" s="10699"/>
      <c r="KHA238" s="10699"/>
      <c r="KHB238" s="10699"/>
      <c r="KHC238" s="10699"/>
      <c r="KHD238" s="10699"/>
      <c r="KHE238" s="10699"/>
      <c r="KHF238" s="10699"/>
      <c r="KHG238" s="10699"/>
      <c r="KHH238" s="10699"/>
      <c r="KHI238" s="10699"/>
      <c r="KHJ238" s="10699"/>
      <c r="KHK238" s="10699"/>
      <c r="KHL238" s="10699"/>
      <c r="KHM238" s="10699"/>
      <c r="KHN238" s="10699"/>
      <c r="KHO238" s="10699"/>
      <c r="KHP238" s="10699"/>
      <c r="KHQ238" s="10699"/>
      <c r="KHR238" s="10699"/>
      <c r="KHS238" s="10699"/>
      <c r="KHT238" s="10699"/>
      <c r="KHU238" s="10699"/>
      <c r="KHV238" s="10699"/>
      <c r="KHW238" s="10699"/>
      <c r="KHX238" s="10699"/>
      <c r="KHY238" s="10699"/>
      <c r="KHZ238" s="10699"/>
      <c r="KIA238" s="10699"/>
      <c r="KIB238" s="10699"/>
      <c r="KIC238" s="10699"/>
      <c r="KID238" s="10699"/>
      <c r="KIE238" s="10699"/>
      <c r="KIF238" s="10699"/>
      <c r="KIG238" s="10699"/>
      <c r="KIH238" s="10699"/>
      <c r="KII238" s="10699"/>
      <c r="KIJ238" s="10699"/>
      <c r="KIK238" s="10699"/>
      <c r="KIL238" s="10699"/>
      <c r="KIM238" s="10699"/>
      <c r="KIN238" s="10699"/>
      <c r="KIO238" s="10699"/>
      <c r="KIP238" s="10699"/>
      <c r="KIQ238" s="10699"/>
      <c r="KIR238" s="10699"/>
      <c r="KIS238" s="10699"/>
      <c r="KIT238" s="10699"/>
      <c r="KIU238" s="10699"/>
      <c r="KIV238" s="10699"/>
      <c r="KIW238" s="10699"/>
      <c r="KIX238" s="10699"/>
      <c r="KIY238" s="10699"/>
      <c r="KIZ238" s="10699"/>
      <c r="KJA238" s="10699"/>
      <c r="KJB238" s="10699"/>
      <c r="KJC238" s="10699"/>
      <c r="KJD238" s="10699"/>
      <c r="KJE238" s="10699"/>
      <c r="KJF238" s="10699"/>
      <c r="KJG238" s="10699"/>
      <c r="KJH238" s="10699"/>
      <c r="KJI238" s="10699"/>
      <c r="KJJ238" s="10699"/>
      <c r="KJK238" s="10699"/>
      <c r="KJL238" s="10699"/>
      <c r="KJM238" s="10699"/>
      <c r="KJN238" s="10699"/>
      <c r="KJO238" s="10699"/>
      <c r="KJP238" s="10699"/>
      <c r="KJQ238" s="10699"/>
      <c r="KJR238" s="10699"/>
      <c r="KJS238" s="10699"/>
      <c r="KJT238" s="10699"/>
      <c r="KJU238" s="10699"/>
      <c r="KJV238" s="10699"/>
      <c r="KJW238" s="10699"/>
      <c r="KJX238" s="10699"/>
      <c r="KJY238" s="10699"/>
      <c r="KJZ238" s="10699"/>
      <c r="KKA238" s="10699"/>
      <c r="KKB238" s="10699"/>
      <c r="KKC238" s="10699"/>
      <c r="KKD238" s="10699"/>
      <c r="KKE238" s="10699"/>
      <c r="KKF238" s="10699"/>
      <c r="KKG238" s="10699"/>
      <c r="KKH238" s="10699"/>
      <c r="KKI238" s="10699"/>
      <c r="KKJ238" s="10699"/>
      <c r="KKK238" s="10699"/>
      <c r="KKL238" s="10699"/>
      <c r="KKM238" s="10699"/>
      <c r="KKN238" s="10699"/>
      <c r="KKO238" s="10699"/>
      <c r="KKP238" s="10699"/>
      <c r="KKQ238" s="10699"/>
      <c r="KKR238" s="10699"/>
      <c r="KKS238" s="10699"/>
      <c r="KKT238" s="10699"/>
      <c r="KKU238" s="10699"/>
      <c r="KKV238" s="10699"/>
      <c r="KKW238" s="10699"/>
      <c r="KKX238" s="10699"/>
      <c r="KKY238" s="10699"/>
      <c r="KKZ238" s="10699"/>
      <c r="KLA238" s="10699"/>
      <c r="KLB238" s="10699"/>
      <c r="KLC238" s="10699"/>
      <c r="KLD238" s="10699"/>
      <c r="KLE238" s="10699"/>
      <c r="KLF238" s="10699"/>
      <c r="KLG238" s="10699"/>
      <c r="KLH238" s="10699"/>
      <c r="KLI238" s="10699"/>
      <c r="KLJ238" s="10699"/>
      <c r="KLK238" s="10699"/>
      <c r="KLL238" s="10699"/>
      <c r="KLM238" s="10699"/>
      <c r="KLN238" s="10699"/>
      <c r="KLO238" s="10699"/>
      <c r="KLP238" s="10699"/>
      <c r="KLQ238" s="10699"/>
      <c r="KLR238" s="10699"/>
      <c r="KLS238" s="10699"/>
      <c r="KLT238" s="10699"/>
      <c r="KLU238" s="10699"/>
      <c r="KLV238" s="10699"/>
      <c r="KLW238" s="10699"/>
      <c r="KLX238" s="10699"/>
      <c r="KLY238" s="10699"/>
      <c r="KLZ238" s="10699"/>
      <c r="KMA238" s="10699"/>
      <c r="KMB238" s="10699"/>
      <c r="KMC238" s="10699"/>
      <c r="KMD238" s="10699"/>
      <c r="KME238" s="10699"/>
      <c r="KMF238" s="10699"/>
      <c r="KMG238" s="10699"/>
      <c r="KMH238" s="10699"/>
      <c r="KMI238" s="10699"/>
      <c r="KMJ238" s="10699"/>
      <c r="KMK238" s="10699"/>
      <c r="KML238" s="10699"/>
      <c r="KMM238" s="10699"/>
      <c r="KMN238" s="10699"/>
      <c r="KMO238" s="10699"/>
      <c r="KMP238" s="10699"/>
      <c r="KMQ238" s="10699"/>
      <c r="KMR238" s="10699"/>
      <c r="KMS238" s="10699"/>
      <c r="KMT238" s="10699"/>
      <c r="KMU238" s="10699"/>
      <c r="KMV238" s="10699"/>
      <c r="KMW238" s="10699"/>
      <c r="KMX238" s="10699"/>
      <c r="KMY238" s="10699"/>
      <c r="KMZ238" s="10699"/>
      <c r="KNA238" s="10699"/>
      <c r="KNB238" s="10699"/>
      <c r="KNC238" s="10699"/>
      <c r="KND238" s="10699"/>
      <c r="KNE238" s="10699"/>
      <c r="KNF238" s="10699"/>
      <c r="KNG238" s="10699"/>
      <c r="KNH238" s="10699"/>
      <c r="KNI238" s="10699"/>
      <c r="KNJ238" s="10699"/>
      <c r="KNK238" s="10699"/>
      <c r="KNL238" s="10699"/>
      <c r="KNM238" s="10699"/>
      <c r="KNN238" s="10699"/>
      <c r="KNO238" s="10699"/>
      <c r="KNP238" s="10699"/>
      <c r="KNQ238" s="10699"/>
      <c r="KNR238" s="10699"/>
      <c r="KNS238" s="10699"/>
      <c r="KNT238" s="10699"/>
      <c r="KNU238" s="10699"/>
      <c r="KNV238" s="10699"/>
      <c r="KNW238" s="10699"/>
      <c r="KNX238" s="10699"/>
      <c r="KNY238" s="10699"/>
      <c r="KNZ238" s="10699"/>
      <c r="KOA238" s="10699"/>
      <c r="KOB238" s="10699"/>
      <c r="KOC238" s="10699"/>
      <c r="KOD238" s="10699"/>
      <c r="KOE238" s="10699"/>
      <c r="KOF238" s="10699"/>
      <c r="KOG238" s="10699"/>
      <c r="KOH238" s="10699"/>
      <c r="KOI238" s="10699"/>
      <c r="KOJ238" s="10699"/>
      <c r="KOK238" s="10699"/>
      <c r="KOL238" s="10699"/>
      <c r="KOM238" s="10699"/>
      <c r="KON238" s="10699"/>
      <c r="KOO238" s="10699"/>
      <c r="KOP238" s="10699"/>
      <c r="KOQ238" s="10699"/>
      <c r="KOR238" s="10699"/>
      <c r="KOS238" s="10699"/>
      <c r="KOT238" s="10699"/>
      <c r="KOU238" s="10699"/>
      <c r="KOV238" s="10699"/>
      <c r="KOW238" s="10699"/>
      <c r="KOX238" s="10699"/>
      <c r="KOY238" s="10699"/>
      <c r="KOZ238" s="10699"/>
      <c r="KPA238" s="10699"/>
      <c r="KPB238" s="10699"/>
      <c r="KPC238" s="10699"/>
      <c r="KPD238" s="10699"/>
      <c r="KPE238" s="10699"/>
      <c r="KPF238" s="10699"/>
      <c r="KPG238" s="10699"/>
      <c r="KPH238" s="10699"/>
      <c r="KPI238" s="10699"/>
      <c r="KPJ238" s="10699"/>
      <c r="KPK238" s="10699"/>
      <c r="KPL238" s="10699"/>
      <c r="KPM238" s="10699"/>
      <c r="KPN238" s="10699"/>
      <c r="KPO238" s="10699"/>
      <c r="KPP238" s="10699"/>
      <c r="KPQ238" s="10699"/>
      <c r="KPR238" s="10699"/>
      <c r="KPS238" s="10699"/>
      <c r="KPT238" s="10699"/>
      <c r="KPU238" s="10699"/>
      <c r="KPV238" s="10699"/>
      <c r="KPW238" s="10699"/>
      <c r="KPX238" s="10699"/>
      <c r="KPY238" s="10699"/>
      <c r="KPZ238" s="10699"/>
      <c r="KQA238" s="10699"/>
      <c r="KQB238" s="10699"/>
      <c r="KQC238" s="10699"/>
      <c r="KQD238" s="10699"/>
      <c r="KQE238" s="10699"/>
      <c r="KQF238" s="10699"/>
      <c r="KQG238" s="10699"/>
      <c r="KQH238" s="10699"/>
      <c r="KQI238" s="10699"/>
      <c r="KQJ238" s="10699"/>
      <c r="KQK238" s="10699"/>
      <c r="KQL238" s="10699"/>
      <c r="KQM238" s="10699"/>
      <c r="KQN238" s="10699"/>
      <c r="KQO238" s="10699"/>
      <c r="KQP238" s="10699"/>
      <c r="KQQ238" s="10699"/>
      <c r="KQR238" s="10699"/>
      <c r="KQS238" s="10699"/>
      <c r="KQT238" s="10699"/>
      <c r="KQU238" s="10699"/>
      <c r="KQV238" s="10699"/>
      <c r="KQW238" s="10699"/>
      <c r="KQX238" s="10699"/>
      <c r="KQY238" s="10699"/>
      <c r="KQZ238" s="10699"/>
      <c r="KRA238" s="10699"/>
      <c r="KRB238" s="10699"/>
      <c r="KRC238" s="10699"/>
      <c r="KRD238" s="10699"/>
      <c r="KRE238" s="10699"/>
      <c r="KRF238" s="10699"/>
      <c r="KRG238" s="10699"/>
      <c r="KRH238" s="10699"/>
      <c r="KRI238" s="10699"/>
      <c r="KRJ238" s="10699"/>
      <c r="KRK238" s="10699"/>
      <c r="KRL238" s="10699"/>
      <c r="KRM238" s="10699"/>
      <c r="KRN238" s="10699"/>
      <c r="KRO238" s="10699"/>
      <c r="KRP238" s="10699"/>
      <c r="KRQ238" s="10699"/>
      <c r="KRR238" s="10699"/>
      <c r="KRS238" s="10699"/>
      <c r="KRT238" s="10699"/>
      <c r="KRU238" s="10699"/>
      <c r="KRV238" s="10699"/>
      <c r="KRW238" s="10699"/>
      <c r="KRX238" s="10699"/>
      <c r="KRY238" s="10699"/>
      <c r="KRZ238" s="10699"/>
      <c r="KSA238" s="10699"/>
      <c r="KSB238" s="10699"/>
      <c r="KSC238" s="10699"/>
      <c r="KSD238" s="10699"/>
      <c r="KSE238" s="10699"/>
      <c r="KSF238" s="10699"/>
      <c r="KSG238" s="10699"/>
      <c r="KSH238" s="10699"/>
      <c r="KSI238" s="10699"/>
      <c r="KSJ238" s="10699"/>
      <c r="KSK238" s="10699"/>
      <c r="KSL238" s="10699"/>
      <c r="KSM238" s="10699"/>
      <c r="KSN238" s="10699"/>
      <c r="KSO238" s="10699"/>
      <c r="KSP238" s="10699"/>
      <c r="KSQ238" s="10699"/>
      <c r="KSR238" s="10699"/>
      <c r="KSS238" s="10699"/>
      <c r="KST238" s="10699"/>
      <c r="KSU238" s="10699"/>
      <c r="KSV238" s="10699"/>
      <c r="KSW238" s="10699"/>
      <c r="KSX238" s="10699"/>
      <c r="KSY238" s="10699"/>
      <c r="KSZ238" s="10699"/>
      <c r="KTA238" s="10699"/>
      <c r="KTB238" s="10699"/>
      <c r="KTC238" s="10699"/>
      <c r="KTD238" s="10699"/>
      <c r="KTE238" s="10699"/>
      <c r="KTF238" s="10699"/>
      <c r="KTG238" s="10699"/>
      <c r="KTH238" s="10699"/>
      <c r="KTI238" s="10699"/>
      <c r="KTJ238" s="10699"/>
      <c r="KTK238" s="10699"/>
      <c r="KTL238" s="10699"/>
      <c r="KTM238" s="10699"/>
      <c r="KTN238" s="10699"/>
      <c r="KTO238" s="10699"/>
      <c r="KTP238" s="10699"/>
      <c r="KTQ238" s="10699"/>
      <c r="KTR238" s="10699"/>
      <c r="KTS238" s="10699"/>
      <c r="KTT238" s="10699"/>
      <c r="KTU238" s="10699"/>
      <c r="KTV238" s="10699"/>
      <c r="KTW238" s="10699"/>
      <c r="KTX238" s="10699"/>
      <c r="KTY238" s="10699"/>
      <c r="KTZ238" s="10699"/>
      <c r="KUA238" s="10699"/>
      <c r="KUB238" s="10699"/>
      <c r="KUC238" s="10699"/>
      <c r="KUD238" s="10699"/>
      <c r="KUE238" s="10699"/>
      <c r="KUF238" s="10699"/>
      <c r="KUG238" s="10699"/>
      <c r="KUH238" s="10699"/>
      <c r="KUI238" s="10699"/>
      <c r="KUJ238" s="10699"/>
      <c r="KUK238" s="10699"/>
      <c r="KUL238" s="10699"/>
      <c r="KUM238" s="10699"/>
      <c r="KUN238" s="10699"/>
      <c r="KUO238" s="10699"/>
      <c r="KUP238" s="10699"/>
      <c r="KUQ238" s="10699"/>
      <c r="KUR238" s="10699"/>
      <c r="KUS238" s="10699"/>
      <c r="KUT238" s="10699"/>
      <c r="KUU238" s="10699"/>
      <c r="KUV238" s="10699"/>
      <c r="KUW238" s="10699"/>
      <c r="KUX238" s="10699"/>
      <c r="KUY238" s="10699"/>
      <c r="KUZ238" s="10699"/>
      <c r="KVA238" s="10699"/>
      <c r="KVB238" s="10699"/>
      <c r="KVC238" s="10699"/>
      <c r="KVD238" s="10699"/>
      <c r="KVE238" s="10699"/>
      <c r="KVF238" s="10699"/>
      <c r="KVG238" s="10699"/>
      <c r="KVH238" s="10699"/>
      <c r="KVI238" s="10699"/>
      <c r="KVJ238" s="10699"/>
      <c r="KVK238" s="10699"/>
      <c r="KVL238" s="10699"/>
      <c r="KVM238" s="10699"/>
      <c r="KVN238" s="10699"/>
      <c r="KVO238" s="10699"/>
      <c r="KVP238" s="10699"/>
      <c r="KVQ238" s="10699"/>
      <c r="KVR238" s="10699"/>
      <c r="KVS238" s="10699"/>
      <c r="KVT238" s="10699"/>
      <c r="KVU238" s="10699"/>
      <c r="KVV238" s="10699"/>
      <c r="KVW238" s="10699"/>
      <c r="KVX238" s="10699"/>
      <c r="KVY238" s="10699"/>
      <c r="KVZ238" s="10699"/>
      <c r="KWA238" s="10699"/>
      <c r="KWB238" s="10699"/>
      <c r="KWC238" s="10699"/>
      <c r="KWD238" s="10699"/>
      <c r="KWE238" s="10699"/>
      <c r="KWF238" s="10699"/>
      <c r="KWG238" s="10699"/>
      <c r="KWH238" s="10699"/>
      <c r="KWI238" s="10699"/>
      <c r="KWJ238" s="10699"/>
      <c r="KWK238" s="10699"/>
      <c r="KWL238" s="10699"/>
      <c r="KWM238" s="10699"/>
      <c r="KWN238" s="10699"/>
      <c r="KWO238" s="10699"/>
      <c r="KWP238" s="10699"/>
      <c r="KWQ238" s="10699"/>
      <c r="KWR238" s="10699"/>
      <c r="KWS238" s="10699"/>
      <c r="KWT238" s="10699"/>
      <c r="KWU238" s="10699"/>
      <c r="KWV238" s="10699"/>
      <c r="KWW238" s="10699"/>
      <c r="KWX238" s="10699"/>
      <c r="KWY238" s="10699"/>
      <c r="KWZ238" s="10699"/>
      <c r="KXA238" s="10699"/>
      <c r="KXB238" s="10699"/>
      <c r="KXC238" s="10699"/>
      <c r="KXD238" s="10699"/>
      <c r="KXE238" s="10699"/>
      <c r="KXF238" s="10699"/>
      <c r="KXG238" s="10699"/>
      <c r="KXH238" s="10699"/>
      <c r="KXI238" s="10699"/>
      <c r="KXJ238" s="10699"/>
      <c r="KXK238" s="10699"/>
      <c r="KXL238" s="10699"/>
      <c r="KXM238" s="10699"/>
      <c r="KXN238" s="10699"/>
      <c r="KXO238" s="10699"/>
      <c r="KXP238" s="10699"/>
      <c r="KXQ238" s="10699"/>
      <c r="KXR238" s="10699"/>
      <c r="KXS238" s="10699"/>
      <c r="KXT238" s="10699"/>
      <c r="KXU238" s="10699"/>
      <c r="KXV238" s="10699"/>
      <c r="KXW238" s="10699"/>
      <c r="KXX238" s="10699"/>
      <c r="KXY238" s="10699"/>
      <c r="KXZ238" s="10699"/>
      <c r="KYA238" s="10699"/>
      <c r="KYB238" s="10699"/>
      <c r="KYC238" s="10699"/>
      <c r="KYD238" s="10699"/>
      <c r="KYE238" s="10699"/>
      <c r="KYF238" s="10699"/>
      <c r="KYG238" s="10699"/>
      <c r="KYH238" s="10699"/>
      <c r="KYI238" s="10699"/>
      <c r="KYJ238" s="10699"/>
      <c r="KYK238" s="10699"/>
      <c r="KYL238" s="10699"/>
      <c r="KYM238" s="10699"/>
      <c r="KYN238" s="10699"/>
      <c r="KYO238" s="10699"/>
      <c r="KYP238" s="10699"/>
      <c r="KYQ238" s="10699"/>
      <c r="KYR238" s="10699"/>
      <c r="KYS238" s="10699"/>
      <c r="KYT238" s="10699"/>
      <c r="KYU238" s="10699"/>
      <c r="KYV238" s="10699"/>
      <c r="KYW238" s="10699"/>
      <c r="KYX238" s="10699"/>
      <c r="KYY238" s="10699"/>
      <c r="KYZ238" s="10699"/>
      <c r="KZA238" s="10699"/>
      <c r="KZB238" s="10699"/>
      <c r="KZC238" s="10699"/>
      <c r="KZD238" s="10699"/>
      <c r="KZE238" s="10699"/>
      <c r="KZF238" s="10699"/>
      <c r="KZG238" s="10699"/>
      <c r="KZH238" s="10699"/>
      <c r="KZI238" s="10699"/>
      <c r="KZJ238" s="10699"/>
      <c r="KZK238" s="10699"/>
      <c r="KZL238" s="10699"/>
      <c r="KZM238" s="10699"/>
      <c r="KZN238" s="10699"/>
      <c r="KZO238" s="10699"/>
      <c r="KZP238" s="10699"/>
      <c r="KZQ238" s="10699"/>
      <c r="KZR238" s="10699"/>
      <c r="KZS238" s="10699"/>
      <c r="KZT238" s="10699"/>
      <c r="KZU238" s="10699"/>
      <c r="KZV238" s="10699"/>
      <c r="KZW238" s="10699"/>
      <c r="KZX238" s="10699"/>
      <c r="KZY238" s="10699"/>
      <c r="KZZ238" s="10699"/>
      <c r="LAA238" s="10699"/>
      <c r="LAB238" s="10699"/>
      <c r="LAC238" s="10699"/>
      <c r="LAD238" s="10699"/>
      <c r="LAE238" s="10699"/>
      <c r="LAF238" s="10699"/>
      <c r="LAG238" s="10699"/>
      <c r="LAH238" s="10699"/>
      <c r="LAI238" s="10699"/>
      <c r="LAJ238" s="10699"/>
      <c r="LAK238" s="10699"/>
      <c r="LAL238" s="10699"/>
      <c r="LAM238" s="10699"/>
      <c r="LAN238" s="10699"/>
      <c r="LAO238" s="10699"/>
      <c r="LAP238" s="10699"/>
      <c r="LAQ238" s="10699"/>
      <c r="LAR238" s="10699"/>
      <c r="LAS238" s="10699"/>
      <c r="LAT238" s="10699"/>
      <c r="LAU238" s="10699"/>
      <c r="LAV238" s="10699"/>
      <c r="LAW238" s="10699"/>
      <c r="LAX238" s="10699"/>
      <c r="LAY238" s="10699"/>
      <c r="LAZ238" s="10699"/>
      <c r="LBA238" s="10699"/>
      <c r="LBB238" s="10699"/>
      <c r="LBC238" s="10699"/>
      <c r="LBD238" s="10699"/>
      <c r="LBE238" s="10699"/>
      <c r="LBF238" s="10699"/>
      <c r="LBG238" s="10699"/>
      <c r="LBH238" s="10699"/>
      <c r="LBI238" s="10699"/>
      <c r="LBJ238" s="10699"/>
      <c r="LBK238" s="10699"/>
      <c r="LBL238" s="10699"/>
      <c r="LBM238" s="10699"/>
      <c r="LBN238" s="10699"/>
      <c r="LBO238" s="10699"/>
      <c r="LBP238" s="10699"/>
      <c r="LBQ238" s="10699"/>
      <c r="LBR238" s="10699"/>
      <c r="LBS238" s="10699"/>
      <c r="LBT238" s="10699"/>
      <c r="LBU238" s="10699"/>
      <c r="LBV238" s="10699"/>
      <c r="LBW238" s="10699"/>
      <c r="LBX238" s="10699"/>
      <c r="LBY238" s="10699"/>
      <c r="LBZ238" s="10699"/>
      <c r="LCA238" s="10699"/>
      <c r="LCB238" s="10699"/>
      <c r="LCC238" s="10699"/>
      <c r="LCD238" s="10699"/>
      <c r="LCE238" s="10699"/>
      <c r="LCF238" s="10699"/>
      <c r="LCG238" s="10699"/>
      <c r="LCH238" s="10699"/>
      <c r="LCI238" s="10699"/>
      <c r="LCJ238" s="10699"/>
      <c r="LCK238" s="10699"/>
      <c r="LCL238" s="10699"/>
      <c r="LCM238" s="10699"/>
      <c r="LCN238" s="10699"/>
      <c r="LCO238" s="10699"/>
      <c r="LCP238" s="10699"/>
      <c r="LCQ238" s="10699"/>
      <c r="LCR238" s="10699"/>
      <c r="LCS238" s="10699"/>
      <c r="LCT238" s="10699"/>
      <c r="LCU238" s="10699"/>
      <c r="LCV238" s="10699"/>
      <c r="LCW238" s="10699"/>
      <c r="LCX238" s="10699"/>
      <c r="LCY238" s="10699"/>
      <c r="LCZ238" s="10699"/>
      <c r="LDA238" s="10699"/>
      <c r="LDB238" s="10699"/>
      <c r="LDC238" s="10699"/>
      <c r="LDD238" s="10699"/>
      <c r="LDE238" s="10699"/>
      <c r="LDF238" s="10699"/>
      <c r="LDG238" s="10699"/>
      <c r="LDH238" s="10699"/>
      <c r="LDI238" s="10699"/>
      <c r="LDJ238" s="10699"/>
      <c r="LDK238" s="10699"/>
      <c r="LDL238" s="10699"/>
      <c r="LDM238" s="10699"/>
      <c r="LDN238" s="10699"/>
      <c r="LDO238" s="10699"/>
      <c r="LDP238" s="10699"/>
      <c r="LDQ238" s="10699"/>
      <c r="LDR238" s="10699"/>
      <c r="LDS238" s="10699"/>
      <c r="LDT238" s="10699"/>
      <c r="LDU238" s="10699"/>
      <c r="LDV238" s="10699"/>
      <c r="LDW238" s="10699"/>
      <c r="LDX238" s="10699"/>
      <c r="LDY238" s="10699"/>
      <c r="LDZ238" s="10699"/>
      <c r="LEA238" s="10699"/>
      <c r="LEB238" s="10699"/>
      <c r="LEC238" s="10699"/>
      <c r="LED238" s="10699"/>
      <c r="LEE238" s="10699"/>
      <c r="LEF238" s="10699"/>
      <c r="LEG238" s="10699"/>
      <c r="LEH238" s="10699"/>
      <c r="LEI238" s="10699"/>
      <c r="LEJ238" s="10699"/>
      <c r="LEK238" s="10699"/>
      <c r="LEL238" s="10699"/>
      <c r="LEM238" s="10699"/>
      <c r="LEN238" s="10699"/>
      <c r="LEO238" s="10699"/>
      <c r="LEP238" s="10699"/>
      <c r="LEQ238" s="10699"/>
      <c r="LER238" s="10699"/>
      <c r="LES238" s="10699"/>
      <c r="LET238" s="10699"/>
      <c r="LEU238" s="10699"/>
      <c r="LEV238" s="10699"/>
      <c r="LEW238" s="10699"/>
      <c r="LEX238" s="10699"/>
      <c r="LEY238" s="10699"/>
      <c r="LEZ238" s="10699"/>
      <c r="LFA238" s="10699"/>
      <c r="LFB238" s="10699"/>
      <c r="LFC238" s="10699"/>
      <c r="LFD238" s="10699"/>
      <c r="LFE238" s="10699"/>
      <c r="LFF238" s="10699"/>
      <c r="LFG238" s="10699"/>
      <c r="LFH238" s="10699"/>
      <c r="LFI238" s="10699"/>
      <c r="LFJ238" s="10699"/>
      <c r="LFK238" s="10699"/>
      <c r="LFL238" s="10699"/>
      <c r="LFM238" s="10699"/>
      <c r="LFN238" s="10699"/>
      <c r="LFO238" s="10699"/>
      <c r="LFP238" s="10699"/>
      <c r="LFQ238" s="10699"/>
      <c r="LFR238" s="10699"/>
      <c r="LFS238" s="10699"/>
      <c r="LFT238" s="10699"/>
      <c r="LFU238" s="10699"/>
      <c r="LFV238" s="10699"/>
      <c r="LFW238" s="10699"/>
      <c r="LFX238" s="10699"/>
      <c r="LFY238" s="10699"/>
      <c r="LFZ238" s="10699"/>
      <c r="LGA238" s="10699"/>
      <c r="LGB238" s="10699"/>
      <c r="LGC238" s="10699"/>
      <c r="LGD238" s="10699"/>
      <c r="LGE238" s="10699"/>
      <c r="LGF238" s="10699"/>
      <c r="LGG238" s="10699"/>
      <c r="LGH238" s="10699"/>
      <c r="LGI238" s="10699"/>
      <c r="LGJ238" s="10699"/>
      <c r="LGK238" s="10699"/>
      <c r="LGL238" s="10699"/>
      <c r="LGM238" s="10699"/>
      <c r="LGN238" s="10699"/>
      <c r="LGO238" s="10699"/>
      <c r="LGP238" s="10699"/>
      <c r="LGQ238" s="10699"/>
      <c r="LGR238" s="10699"/>
      <c r="LGS238" s="10699"/>
      <c r="LGT238" s="10699"/>
      <c r="LGU238" s="10699"/>
      <c r="LGV238" s="10699"/>
      <c r="LGW238" s="10699"/>
      <c r="LGX238" s="10699"/>
      <c r="LGY238" s="10699"/>
      <c r="LGZ238" s="10699"/>
      <c r="LHA238" s="10699"/>
      <c r="LHB238" s="10699"/>
      <c r="LHC238" s="10699"/>
      <c r="LHD238" s="10699"/>
      <c r="LHE238" s="10699"/>
      <c r="LHF238" s="10699"/>
      <c r="LHG238" s="10699"/>
      <c r="LHH238" s="10699"/>
      <c r="LHI238" s="10699"/>
      <c r="LHJ238" s="10699"/>
      <c r="LHK238" s="10699"/>
      <c r="LHL238" s="10699"/>
      <c r="LHM238" s="10699"/>
      <c r="LHN238" s="10699"/>
      <c r="LHO238" s="10699"/>
      <c r="LHP238" s="10699"/>
      <c r="LHQ238" s="10699"/>
      <c r="LHR238" s="10699"/>
      <c r="LHS238" s="10699"/>
      <c r="LHT238" s="10699"/>
      <c r="LHU238" s="10699"/>
      <c r="LHV238" s="10699"/>
      <c r="LHW238" s="10699"/>
      <c r="LHX238" s="10699"/>
      <c r="LHY238" s="10699"/>
      <c r="LHZ238" s="10699"/>
      <c r="LIA238" s="10699"/>
      <c r="LIB238" s="10699"/>
      <c r="LIC238" s="10699"/>
      <c r="LID238" s="10699"/>
      <c r="LIE238" s="10699"/>
      <c r="LIF238" s="10699"/>
      <c r="LIG238" s="10699"/>
      <c r="LIH238" s="10699"/>
      <c r="LII238" s="10699"/>
      <c r="LIJ238" s="10699"/>
      <c r="LIK238" s="10699"/>
      <c r="LIL238" s="10699"/>
      <c r="LIM238" s="10699"/>
      <c r="LIN238" s="10699"/>
      <c r="LIO238" s="10699"/>
      <c r="LIP238" s="10699"/>
      <c r="LIQ238" s="10699"/>
      <c r="LIR238" s="10699"/>
      <c r="LIS238" s="10699"/>
      <c r="LIT238" s="10699"/>
      <c r="LIU238" s="10699"/>
      <c r="LIV238" s="10699"/>
      <c r="LIW238" s="10699"/>
      <c r="LIX238" s="10699"/>
      <c r="LIY238" s="10699"/>
      <c r="LIZ238" s="10699"/>
      <c r="LJA238" s="10699"/>
      <c r="LJB238" s="10699"/>
      <c r="LJC238" s="10699"/>
      <c r="LJD238" s="10699"/>
      <c r="LJE238" s="10699"/>
      <c r="LJF238" s="10699"/>
      <c r="LJG238" s="10699"/>
      <c r="LJH238" s="10699"/>
      <c r="LJI238" s="10699"/>
      <c r="LJJ238" s="10699"/>
      <c r="LJK238" s="10699"/>
      <c r="LJL238" s="10699"/>
      <c r="LJM238" s="10699"/>
      <c r="LJN238" s="10699"/>
      <c r="LJO238" s="10699"/>
      <c r="LJP238" s="10699"/>
      <c r="LJQ238" s="10699"/>
      <c r="LJR238" s="10699"/>
      <c r="LJS238" s="10699"/>
      <c r="LJT238" s="10699"/>
      <c r="LJU238" s="10699"/>
      <c r="LJV238" s="10699"/>
      <c r="LJW238" s="10699"/>
      <c r="LJX238" s="10699"/>
      <c r="LJY238" s="10699"/>
      <c r="LJZ238" s="10699"/>
      <c r="LKA238" s="10699"/>
      <c r="LKB238" s="10699"/>
      <c r="LKC238" s="10699"/>
      <c r="LKD238" s="10699"/>
      <c r="LKE238" s="10699"/>
      <c r="LKF238" s="10699"/>
      <c r="LKG238" s="10699"/>
      <c r="LKH238" s="10699"/>
      <c r="LKI238" s="10699"/>
      <c r="LKJ238" s="10699"/>
      <c r="LKK238" s="10699"/>
      <c r="LKL238" s="10699"/>
      <c r="LKM238" s="10699"/>
      <c r="LKN238" s="10699"/>
      <c r="LKO238" s="10699"/>
      <c r="LKP238" s="10699"/>
      <c r="LKQ238" s="10699"/>
      <c r="LKR238" s="10699"/>
      <c r="LKS238" s="10699"/>
      <c r="LKT238" s="10699"/>
      <c r="LKU238" s="10699"/>
      <c r="LKV238" s="10699"/>
      <c r="LKW238" s="10699"/>
      <c r="LKX238" s="10699"/>
      <c r="LKY238" s="10699"/>
      <c r="LKZ238" s="10699"/>
      <c r="LLA238" s="10699"/>
      <c r="LLB238" s="10699"/>
      <c r="LLC238" s="10699"/>
      <c r="LLD238" s="10699"/>
      <c r="LLE238" s="10699"/>
      <c r="LLF238" s="10699"/>
      <c r="LLG238" s="10699"/>
      <c r="LLH238" s="10699"/>
      <c r="LLI238" s="10699"/>
      <c r="LLJ238" s="10699"/>
      <c r="LLK238" s="10699"/>
      <c r="LLL238" s="10699"/>
      <c r="LLM238" s="10699"/>
      <c r="LLN238" s="10699"/>
      <c r="LLO238" s="10699"/>
      <c r="LLP238" s="10699"/>
      <c r="LLQ238" s="10699"/>
      <c r="LLR238" s="10699"/>
      <c r="LLS238" s="10699"/>
      <c r="LLT238" s="10699"/>
      <c r="LLU238" s="10699"/>
      <c r="LLV238" s="10699"/>
      <c r="LLW238" s="10699"/>
      <c r="LLX238" s="10699"/>
      <c r="LLY238" s="10699"/>
      <c r="LLZ238" s="10699"/>
      <c r="LMA238" s="10699"/>
      <c r="LMB238" s="10699"/>
      <c r="LMC238" s="10699"/>
      <c r="LMD238" s="10699"/>
      <c r="LME238" s="10699"/>
      <c r="LMF238" s="10699"/>
      <c r="LMG238" s="10699"/>
      <c r="LMH238" s="10699"/>
      <c r="LMI238" s="10699"/>
      <c r="LMJ238" s="10699"/>
      <c r="LMK238" s="10699"/>
      <c r="LML238" s="10699"/>
      <c r="LMM238" s="10699"/>
      <c r="LMN238" s="10699"/>
      <c r="LMO238" s="10699"/>
      <c r="LMP238" s="10699"/>
      <c r="LMQ238" s="10699"/>
      <c r="LMR238" s="10699"/>
      <c r="LMS238" s="10699"/>
      <c r="LMT238" s="10699"/>
      <c r="LMU238" s="10699"/>
      <c r="LMV238" s="10699"/>
      <c r="LMW238" s="10699"/>
      <c r="LMX238" s="10699"/>
      <c r="LMY238" s="10699"/>
      <c r="LMZ238" s="10699"/>
      <c r="LNA238" s="10699"/>
      <c r="LNB238" s="10699"/>
      <c r="LNC238" s="10699"/>
      <c r="LND238" s="10699"/>
      <c r="LNE238" s="10699"/>
      <c r="LNF238" s="10699"/>
      <c r="LNG238" s="10699"/>
      <c r="LNH238" s="10699"/>
      <c r="LNI238" s="10699"/>
      <c r="LNJ238" s="10699"/>
      <c r="LNK238" s="10699"/>
      <c r="LNL238" s="10699"/>
      <c r="LNM238" s="10699"/>
      <c r="LNN238" s="10699"/>
      <c r="LNO238" s="10699"/>
      <c r="LNP238" s="10699"/>
      <c r="LNQ238" s="10699"/>
      <c r="LNR238" s="10699"/>
      <c r="LNS238" s="10699"/>
      <c r="LNT238" s="10699"/>
      <c r="LNU238" s="10699"/>
      <c r="LNV238" s="10699"/>
      <c r="LNW238" s="10699"/>
      <c r="LNX238" s="10699"/>
      <c r="LNY238" s="10699"/>
      <c r="LNZ238" s="10699"/>
      <c r="LOA238" s="10699"/>
      <c r="LOB238" s="10699"/>
      <c r="LOC238" s="10699"/>
      <c r="LOD238" s="10699"/>
      <c r="LOE238" s="10699"/>
      <c r="LOF238" s="10699"/>
      <c r="LOG238" s="10699"/>
      <c r="LOH238" s="10699"/>
      <c r="LOI238" s="10699"/>
      <c r="LOJ238" s="10699"/>
      <c r="LOK238" s="10699"/>
      <c r="LOL238" s="10699"/>
      <c r="LOM238" s="10699"/>
      <c r="LON238" s="10699"/>
      <c r="LOO238" s="10699"/>
      <c r="LOP238" s="10699"/>
      <c r="LOQ238" s="10699"/>
      <c r="LOR238" s="10699"/>
      <c r="LOS238" s="10699"/>
      <c r="LOT238" s="10699"/>
      <c r="LOU238" s="10699"/>
      <c r="LOV238" s="10699"/>
      <c r="LOW238" s="10699"/>
      <c r="LOX238" s="10699"/>
      <c r="LOY238" s="10699"/>
      <c r="LOZ238" s="10699"/>
      <c r="LPA238" s="10699"/>
      <c r="LPB238" s="10699"/>
      <c r="LPC238" s="10699"/>
      <c r="LPD238" s="10699"/>
      <c r="LPE238" s="10699"/>
      <c r="LPF238" s="10699"/>
      <c r="LPG238" s="10699"/>
      <c r="LPH238" s="10699"/>
      <c r="LPI238" s="10699"/>
      <c r="LPJ238" s="10699"/>
      <c r="LPK238" s="10699"/>
      <c r="LPL238" s="10699"/>
      <c r="LPM238" s="10699"/>
      <c r="LPN238" s="10699"/>
      <c r="LPO238" s="10699"/>
      <c r="LPP238" s="10699"/>
      <c r="LPQ238" s="10699"/>
      <c r="LPR238" s="10699"/>
      <c r="LPS238" s="10699"/>
      <c r="LPT238" s="10699"/>
      <c r="LPU238" s="10699"/>
      <c r="LPV238" s="10699"/>
      <c r="LPW238" s="10699"/>
      <c r="LPX238" s="10699"/>
      <c r="LPY238" s="10699"/>
      <c r="LPZ238" s="10699"/>
      <c r="LQA238" s="10699"/>
      <c r="LQB238" s="10699"/>
      <c r="LQC238" s="10699"/>
      <c r="LQD238" s="10699"/>
      <c r="LQE238" s="10699"/>
      <c r="LQF238" s="10699"/>
      <c r="LQG238" s="10699"/>
      <c r="LQH238" s="10699"/>
      <c r="LQI238" s="10699"/>
      <c r="LQJ238" s="10699"/>
      <c r="LQK238" s="10699"/>
      <c r="LQL238" s="10699"/>
      <c r="LQM238" s="10699"/>
      <c r="LQN238" s="10699"/>
      <c r="LQO238" s="10699"/>
      <c r="LQP238" s="10699"/>
      <c r="LQQ238" s="10699"/>
      <c r="LQR238" s="10699"/>
      <c r="LQS238" s="10699"/>
      <c r="LQT238" s="10699"/>
      <c r="LQU238" s="10699"/>
      <c r="LQV238" s="10699"/>
      <c r="LQW238" s="10699"/>
      <c r="LQX238" s="10699"/>
      <c r="LQY238" s="10699"/>
      <c r="LQZ238" s="10699"/>
      <c r="LRA238" s="10699"/>
      <c r="LRB238" s="10699"/>
      <c r="LRC238" s="10699"/>
      <c r="LRD238" s="10699"/>
      <c r="LRE238" s="10699"/>
      <c r="LRF238" s="10699"/>
      <c r="LRG238" s="10699"/>
      <c r="LRH238" s="10699"/>
      <c r="LRI238" s="10699"/>
      <c r="LRJ238" s="10699"/>
      <c r="LRK238" s="10699"/>
      <c r="LRL238" s="10699"/>
      <c r="LRM238" s="10699"/>
      <c r="LRN238" s="10699"/>
      <c r="LRO238" s="10699"/>
      <c r="LRP238" s="10699"/>
      <c r="LRQ238" s="10699"/>
      <c r="LRR238" s="10699"/>
      <c r="LRS238" s="10699"/>
      <c r="LRT238" s="10699"/>
      <c r="LRU238" s="10699"/>
      <c r="LRV238" s="10699"/>
      <c r="LRW238" s="10699"/>
      <c r="LRX238" s="10699"/>
      <c r="LRY238" s="10699"/>
      <c r="LRZ238" s="10699"/>
      <c r="LSA238" s="10699"/>
      <c r="LSB238" s="10699"/>
      <c r="LSC238" s="10699"/>
      <c r="LSD238" s="10699"/>
      <c r="LSE238" s="10699"/>
      <c r="LSF238" s="10699"/>
      <c r="LSG238" s="10699"/>
      <c r="LSH238" s="10699"/>
      <c r="LSI238" s="10699"/>
      <c r="LSJ238" s="10699"/>
      <c r="LSK238" s="10699"/>
      <c r="LSL238" s="10699"/>
      <c r="LSM238" s="10699"/>
      <c r="LSN238" s="10699"/>
      <c r="LSO238" s="10699"/>
      <c r="LSP238" s="10699"/>
      <c r="LSQ238" s="10699"/>
      <c r="LSR238" s="10699"/>
      <c r="LSS238" s="10699"/>
      <c r="LST238" s="10699"/>
      <c r="LSU238" s="10699"/>
      <c r="LSV238" s="10699"/>
      <c r="LSW238" s="10699"/>
      <c r="LSX238" s="10699"/>
      <c r="LSY238" s="10699"/>
      <c r="LSZ238" s="10699"/>
      <c r="LTA238" s="10699"/>
      <c r="LTB238" s="10699"/>
      <c r="LTC238" s="10699"/>
      <c r="LTD238" s="10699"/>
      <c r="LTE238" s="10699"/>
      <c r="LTF238" s="10699"/>
      <c r="LTG238" s="10699"/>
      <c r="LTH238" s="10699"/>
      <c r="LTI238" s="10699"/>
      <c r="LTJ238" s="10699"/>
      <c r="LTK238" s="10699"/>
      <c r="LTL238" s="10699"/>
      <c r="LTM238" s="10699"/>
      <c r="LTN238" s="10699"/>
      <c r="LTO238" s="10699"/>
      <c r="LTP238" s="10699"/>
      <c r="LTQ238" s="10699"/>
      <c r="LTR238" s="10699"/>
      <c r="LTS238" s="10699"/>
      <c r="LTT238" s="10699"/>
      <c r="LTU238" s="10699"/>
      <c r="LTV238" s="10699"/>
      <c r="LTW238" s="10699"/>
      <c r="LTX238" s="10699"/>
      <c r="LTY238" s="10699"/>
      <c r="LTZ238" s="10699"/>
      <c r="LUA238" s="10699"/>
      <c r="LUB238" s="10699"/>
      <c r="LUC238" s="10699"/>
      <c r="LUD238" s="10699"/>
      <c r="LUE238" s="10699"/>
      <c r="LUF238" s="10699"/>
      <c r="LUG238" s="10699"/>
      <c r="LUH238" s="10699"/>
      <c r="LUI238" s="10699"/>
      <c r="LUJ238" s="10699"/>
      <c r="LUK238" s="10699"/>
      <c r="LUL238" s="10699"/>
      <c r="LUM238" s="10699"/>
      <c r="LUN238" s="10699"/>
      <c r="LUO238" s="10699"/>
      <c r="LUP238" s="10699"/>
      <c r="LUQ238" s="10699"/>
      <c r="LUR238" s="10699"/>
      <c r="LUS238" s="10699"/>
      <c r="LUT238" s="10699"/>
      <c r="LUU238" s="10699"/>
      <c r="LUV238" s="10699"/>
      <c r="LUW238" s="10699"/>
      <c r="LUX238" s="10699"/>
      <c r="LUY238" s="10699"/>
      <c r="LUZ238" s="10699"/>
      <c r="LVA238" s="10699"/>
      <c r="LVB238" s="10699"/>
      <c r="LVC238" s="10699"/>
      <c r="LVD238" s="10699"/>
      <c r="LVE238" s="10699"/>
      <c r="LVF238" s="10699"/>
      <c r="LVG238" s="10699"/>
      <c r="LVH238" s="10699"/>
      <c r="LVI238" s="10699"/>
      <c r="LVJ238" s="10699"/>
      <c r="LVK238" s="10699"/>
      <c r="LVL238" s="10699"/>
      <c r="LVM238" s="10699"/>
      <c r="LVN238" s="10699"/>
      <c r="LVO238" s="10699"/>
      <c r="LVP238" s="10699"/>
      <c r="LVQ238" s="10699"/>
      <c r="LVR238" s="10699"/>
      <c r="LVS238" s="10699"/>
      <c r="LVT238" s="10699"/>
      <c r="LVU238" s="10699"/>
      <c r="LVV238" s="10699"/>
      <c r="LVW238" s="10699"/>
      <c r="LVX238" s="10699"/>
      <c r="LVY238" s="10699"/>
      <c r="LVZ238" s="10699"/>
      <c r="LWA238" s="10699"/>
      <c r="LWB238" s="10699"/>
      <c r="LWC238" s="10699"/>
      <c r="LWD238" s="10699"/>
      <c r="LWE238" s="10699"/>
      <c r="LWF238" s="10699"/>
      <c r="LWG238" s="10699"/>
      <c r="LWH238" s="10699"/>
      <c r="LWI238" s="10699"/>
      <c r="LWJ238" s="10699"/>
      <c r="LWK238" s="10699"/>
      <c r="LWL238" s="10699"/>
      <c r="LWM238" s="10699"/>
      <c r="LWN238" s="10699"/>
      <c r="LWO238" s="10699"/>
      <c r="LWP238" s="10699"/>
      <c r="LWQ238" s="10699"/>
      <c r="LWR238" s="10699"/>
      <c r="LWS238" s="10699"/>
      <c r="LWT238" s="10699"/>
      <c r="LWU238" s="10699"/>
      <c r="LWV238" s="10699"/>
      <c r="LWW238" s="10699"/>
      <c r="LWX238" s="10699"/>
      <c r="LWY238" s="10699"/>
      <c r="LWZ238" s="10699"/>
      <c r="LXA238" s="10699"/>
      <c r="LXB238" s="10699"/>
      <c r="LXC238" s="10699"/>
      <c r="LXD238" s="10699"/>
      <c r="LXE238" s="10699"/>
      <c r="LXF238" s="10699"/>
      <c r="LXG238" s="10699"/>
      <c r="LXH238" s="10699"/>
      <c r="LXI238" s="10699"/>
      <c r="LXJ238" s="10699"/>
      <c r="LXK238" s="10699"/>
      <c r="LXL238" s="10699"/>
      <c r="LXM238" s="10699"/>
      <c r="LXN238" s="10699"/>
      <c r="LXO238" s="10699"/>
      <c r="LXP238" s="10699"/>
      <c r="LXQ238" s="10699"/>
      <c r="LXR238" s="10699"/>
      <c r="LXS238" s="10699"/>
      <c r="LXT238" s="10699"/>
      <c r="LXU238" s="10699"/>
      <c r="LXV238" s="10699"/>
      <c r="LXW238" s="10699"/>
      <c r="LXX238" s="10699"/>
      <c r="LXY238" s="10699"/>
      <c r="LXZ238" s="10699"/>
      <c r="LYA238" s="10699"/>
      <c r="LYB238" s="10699"/>
      <c r="LYC238" s="10699"/>
      <c r="LYD238" s="10699"/>
      <c r="LYE238" s="10699"/>
      <c r="LYF238" s="10699"/>
      <c r="LYG238" s="10699"/>
      <c r="LYH238" s="10699"/>
      <c r="LYI238" s="10699"/>
      <c r="LYJ238" s="10699"/>
      <c r="LYK238" s="10699"/>
      <c r="LYL238" s="10699"/>
      <c r="LYM238" s="10699"/>
      <c r="LYN238" s="10699"/>
      <c r="LYO238" s="10699"/>
      <c r="LYP238" s="10699"/>
      <c r="LYQ238" s="10699"/>
      <c r="LYR238" s="10699"/>
      <c r="LYS238" s="10699"/>
      <c r="LYT238" s="10699"/>
      <c r="LYU238" s="10699"/>
      <c r="LYV238" s="10699"/>
      <c r="LYW238" s="10699"/>
      <c r="LYX238" s="10699"/>
      <c r="LYY238" s="10699"/>
      <c r="LYZ238" s="10699"/>
      <c r="LZA238" s="10699"/>
      <c r="LZB238" s="10699"/>
      <c r="LZC238" s="10699"/>
      <c r="LZD238" s="10699"/>
      <c r="LZE238" s="10699"/>
      <c r="LZF238" s="10699"/>
      <c r="LZG238" s="10699"/>
      <c r="LZH238" s="10699"/>
      <c r="LZI238" s="10699"/>
      <c r="LZJ238" s="10699"/>
      <c r="LZK238" s="10699"/>
      <c r="LZL238" s="10699"/>
      <c r="LZM238" s="10699"/>
      <c r="LZN238" s="10699"/>
      <c r="LZO238" s="10699"/>
      <c r="LZP238" s="10699"/>
      <c r="LZQ238" s="10699"/>
      <c r="LZR238" s="10699"/>
      <c r="LZS238" s="10699"/>
      <c r="LZT238" s="10699"/>
      <c r="LZU238" s="10699"/>
      <c r="LZV238" s="10699"/>
      <c r="LZW238" s="10699"/>
      <c r="LZX238" s="10699"/>
      <c r="LZY238" s="10699"/>
      <c r="LZZ238" s="10699"/>
      <c r="MAA238" s="10699"/>
      <c r="MAB238" s="10699"/>
      <c r="MAC238" s="10699"/>
      <c r="MAD238" s="10699"/>
      <c r="MAE238" s="10699"/>
      <c r="MAF238" s="10699"/>
      <c r="MAG238" s="10699"/>
      <c r="MAH238" s="10699"/>
      <c r="MAI238" s="10699"/>
      <c r="MAJ238" s="10699"/>
      <c r="MAK238" s="10699"/>
      <c r="MAL238" s="10699"/>
      <c r="MAM238" s="10699"/>
      <c r="MAN238" s="10699"/>
      <c r="MAO238" s="10699"/>
      <c r="MAP238" s="10699"/>
      <c r="MAQ238" s="10699"/>
      <c r="MAR238" s="10699"/>
      <c r="MAS238" s="10699"/>
      <c r="MAT238" s="10699"/>
      <c r="MAU238" s="10699"/>
      <c r="MAV238" s="10699"/>
      <c r="MAW238" s="10699"/>
      <c r="MAX238" s="10699"/>
      <c r="MAY238" s="10699"/>
      <c r="MAZ238" s="10699"/>
      <c r="MBA238" s="10699"/>
      <c r="MBB238" s="10699"/>
      <c r="MBC238" s="10699"/>
      <c r="MBD238" s="10699"/>
      <c r="MBE238" s="10699"/>
      <c r="MBF238" s="10699"/>
      <c r="MBG238" s="10699"/>
      <c r="MBH238" s="10699"/>
      <c r="MBI238" s="10699"/>
      <c r="MBJ238" s="10699"/>
      <c r="MBK238" s="10699"/>
      <c r="MBL238" s="10699"/>
      <c r="MBM238" s="10699"/>
      <c r="MBN238" s="10699"/>
      <c r="MBO238" s="10699"/>
      <c r="MBP238" s="10699"/>
      <c r="MBQ238" s="10699"/>
      <c r="MBR238" s="10699"/>
      <c r="MBS238" s="10699"/>
      <c r="MBT238" s="10699"/>
      <c r="MBU238" s="10699"/>
      <c r="MBV238" s="10699"/>
      <c r="MBW238" s="10699"/>
      <c r="MBX238" s="10699"/>
      <c r="MBY238" s="10699"/>
      <c r="MBZ238" s="10699"/>
      <c r="MCA238" s="10699"/>
      <c r="MCB238" s="10699"/>
      <c r="MCC238" s="10699"/>
      <c r="MCD238" s="10699"/>
      <c r="MCE238" s="10699"/>
      <c r="MCF238" s="10699"/>
      <c r="MCG238" s="10699"/>
      <c r="MCH238" s="10699"/>
      <c r="MCI238" s="10699"/>
      <c r="MCJ238" s="10699"/>
      <c r="MCK238" s="10699"/>
      <c r="MCL238" s="10699"/>
      <c r="MCM238" s="10699"/>
      <c r="MCN238" s="10699"/>
      <c r="MCO238" s="10699"/>
      <c r="MCP238" s="10699"/>
      <c r="MCQ238" s="10699"/>
      <c r="MCR238" s="10699"/>
      <c r="MCS238" s="10699"/>
      <c r="MCT238" s="10699"/>
      <c r="MCU238" s="10699"/>
      <c r="MCV238" s="10699"/>
      <c r="MCW238" s="10699"/>
      <c r="MCX238" s="10699"/>
      <c r="MCY238" s="10699"/>
      <c r="MCZ238" s="10699"/>
      <c r="MDA238" s="10699"/>
      <c r="MDB238" s="10699"/>
      <c r="MDC238" s="10699"/>
      <c r="MDD238" s="10699"/>
      <c r="MDE238" s="10699"/>
      <c r="MDF238" s="10699"/>
      <c r="MDG238" s="10699"/>
      <c r="MDH238" s="10699"/>
      <c r="MDI238" s="10699"/>
      <c r="MDJ238" s="10699"/>
      <c r="MDK238" s="10699"/>
      <c r="MDL238" s="10699"/>
      <c r="MDM238" s="10699"/>
      <c r="MDN238" s="10699"/>
      <c r="MDO238" s="10699"/>
      <c r="MDP238" s="10699"/>
      <c r="MDQ238" s="10699"/>
      <c r="MDR238" s="10699"/>
      <c r="MDS238" s="10699"/>
      <c r="MDT238" s="10699"/>
      <c r="MDU238" s="10699"/>
      <c r="MDV238" s="10699"/>
      <c r="MDW238" s="10699"/>
      <c r="MDX238" s="10699"/>
      <c r="MDY238" s="10699"/>
      <c r="MDZ238" s="10699"/>
      <c r="MEA238" s="10699"/>
      <c r="MEB238" s="10699"/>
      <c r="MEC238" s="10699"/>
      <c r="MED238" s="10699"/>
      <c r="MEE238" s="10699"/>
      <c r="MEF238" s="10699"/>
      <c r="MEG238" s="10699"/>
      <c r="MEH238" s="10699"/>
      <c r="MEI238" s="10699"/>
      <c r="MEJ238" s="10699"/>
      <c r="MEK238" s="10699"/>
      <c r="MEL238" s="10699"/>
      <c r="MEM238" s="10699"/>
      <c r="MEN238" s="10699"/>
      <c r="MEO238" s="10699"/>
      <c r="MEP238" s="10699"/>
      <c r="MEQ238" s="10699"/>
      <c r="MER238" s="10699"/>
      <c r="MES238" s="10699"/>
      <c r="MET238" s="10699"/>
      <c r="MEU238" s="10699"/>
      <c r="MEV238" s="10699"/>
      <c r="MEW238" s="10699"/>
      <c r="MEX238" s="10699"/>
      <c r="MEY238" s="10699"/>
      <c r="MEZ238" s="10699"/>
      <c r="MFA238" s="10699"/>
      <c r="MFB238" s="10699"/>
      <c r="MFC238" s="10699"/>
      <c r="MFD238" s="10699"/>
      <c r="MFE238" s="10699"/>
      <c r="MFF238" s="10699"/>
      <c r="MFG238" s="10699"/>
      <c r="MFH238" s="10699"/>
      <c r="MFI238" s="10699"/>
      <c r="MFJ238" s="10699"/>
      <c r="MFK238" s="10699"/>
      <c r="MFL238" s="10699"/>
      <c r="MFM238" s="10699"/>
      <c r="MFN238" s="10699"/>
      <c r="MFO238" s="10699"/>
      <c r="MFP238" s="10699"/>
      <c r="MFQ238" s="10699"/>
      <c r="MFR238" s="10699"/>
      <c r="MFS238" s="10699"/>
      <c r="MFT238" s="10699"/>
      <c r="MFU238" s="10699"/>
      <c r="MFV238" s="10699"/>
      <c r="MFW238" s="10699"/>
      <c r="MFX238" s="10699"/>
      <c r="MFY238" s="10699"/>
      <c r="MFZ238" s="10699"/>
      <c r="MGA238" s="10699"/>
      <c r="MGB238" s="10699"/>
      <c r="MGC238" s="10699"/>
      <c r="MGD238" s="10699"/>
      <c r="MGE238" s="10699"/>
      <c r="MGF238" s="10699"/>
      <c r="MGG238" s="10699"/>
      <c r="MGH238" s="10699"/>
      <c r="MGI238" s="10699"/>
      <c r="MGJ238" s="10699"/>
      <c r="MGK238" s="10699"/>
      <c r="MGL238" s="10699"/>
      <c r="MGM238" s="10699"/>
      <c r="MGN238" s="10699"/>
      <c r="MGO238" s="10699"/>
      <c r="MGP238" s="10699"/>
      <c r="MGQ238" s="10699"/>
      <c r="MGR238" s="10699"/>
      <c r="MGS238" s="10699"/>
      <c r="MGT238" s="10699"/>
      <c r="MGU238" s="10699"/>
      <c r="MGV238" s="10699"/>
      <c r="MGW238" s="10699"/>
      <c r="MGX238" s="10699"/>
      <c r="MGY238" s="10699"/>
      <c r="MGZ238" s="10699"/>
      <c r="MHA238" s="10699"/>
      <c r="MHB238" s="10699"/>
      <c r="MHC238" s="10699"/>
      <c r="MHD238" s="10699"/>
      <c r="MHE238" s="10699"/>
      <c r="MHF238" s="10699"/>
      <c r="MHG238" s="10699"/>
      <c r="MHH238" s="10699"/>
      <c r="MHI238" s="10699"/>
      <c r="MHJ238" s="10699"/>
      <c r="MHK238" s="10699"/>
      <c r="MHL238" s="10699"/>
      <c r="MHM238" s="10699"/>
      <c r="MHN238" s="10699"/>
      <c r="MHO238" s="10699"/>
      <c r="MHP238" s="10699"/>
      <c r="MHQ238" s="10699"/>
      <c r="MHR238" s="10699"/>
      <c r="MHS238" s="10699"/>
      <c r="MHT238" s="10699"/>
      <c r="MHU238" s="10699"/>
      <c r="MHV238" s="10699"/>
      <c r="MHW238" s="10699"/>
      <c r="MHX238" s="10699"/>
      <c r="MHY238" s="10699"/>
      <c r="MHZ238" s="10699"/>
      <c r="MIA238" s="10699"/>
      <c r="MIB238" s="10699"/>
      <c r="MIC238" s="10699"/>
      <c r="MID238" s="10699"/>
      <c r="MIE238" s="10699"/>
      <c r="MIF238" s="10699"/>
      <c r="MIG238" s="10699"/>
      <c r="MIH238" s="10699"/>
      <c r="MII238" s="10699"/>
      <c r="MIJ238" s="10699"/>
      <c r="MIK238" s="10699"/>
      <c r="MIL238" s="10699"/>
      <c r="MIM238" s="10699"/>
      <c r="MIN238" s="10699"/>
      <c r="MIO238" s="10699"/>
      <c r="MIP238" s="10699"/>
      <c r="MIQ238" s="10699"/>
      <c r="MIR238" s="10699"/>
      <c r="MIS238" s="10699"/>
      <c r="MIT238" s="10699"/>
      <c r="MIU238" s="10699"/>
      <c r="MIV238" s="10699"/>
      <c r="MIW238" s="10699"/>
      <c r="MIX238" s="10699"/>
      <c r="MIY238" s="10699"/>
      <c r="MIZ238" s="10699"/>
      <c r="MJA238" s="10699"/>
      <c r="MJB238" s="10699"/>
      <c r="MJC238" s="10699"/>
      <c r="MJD238" s="10699"/>
      <c r="MJE238" s="10699"/>
      <c r="MJF238" s="10699"/>
      <c r="MJG238" s="10699"/>
      <c r="MJH238" s="10699"/>
      <c r="MJI238" s="10699"/>
      <c r="MJJ238" s="10699"/>
      <c r="MJK238" s="10699"/>
      <c r="MJL238" s="10699"/>
      <c r="MJM238" s="10699"/>
      <c r="MJN238" s="10699"/>
      <c r="MJO238" s="10699"/>
      <c r="MJP238" s="10699"/>
      <c r="MJQ238" s="10699"/>
      <c r="MJR238" s="10699"/>
      <c r="MJS238" s="10699"/>
      <c r="MJT238" s="10699"/>
      <c r="MJU238" s="10699"/>
      <c r="MJV238" s="10699"/>
      <c r="MJW238" s="10699"/>
      <c r="MJX238" s="10699"/>
      <c r="MJY238" s="10699"/>
      <c r="MJZ238" s="10699"/>
      <c r="MKA238" s="10699"/>
      <c r="MKB238" s="10699"/>
      <c r="MKC238" s="10699"/>
      <c r="MKD238" s="10699"/>
      <c r="MKE238" s="10699"/>
      <c r="MKF238" s="10699"/>
      <c r="MKG238" s="10699"/>
      <c r="MKH238" s="10699"/>
      <c r="MKI238" s="10699"/>
      <c r="MKJ238" s="10699"/>
      <c r="MKK238" s="10699"/>
      <c r="MKL238" s="10699"/>
      <c r="MKM238" s="10699"/>
      <c r="MKN238" s="10699"/>
      <c r="MKO238" s="10699"/>
      <c r="MKP238" s="10699"/>
      <c r="MKQ238" s="10699"/>
      <c r="MKR238" s="10699"/>
      <c r="MKS238" s="10699"/>
      <c r="MKT238" s="10699"/>
      <c r="MKU238" s="10699"/>
      <c r="MKV238" s="10699"/>
      <c r="MKW238" s="10699"/>
      <c r="MKX238" s="10699"/>
      <c r="MKY238" s="10699"/>
      <c r="MKZ238" s="10699"/>
      <c r="MLA238" s="10699"/>
      <c r="MLB238" s="10699"/>
      <c r="MLC238" s="10699"/>
      <c r="MLD238" s="10699"/>
      <c r="MLE238" s="10699"/>
      <c r="MLF238" s="10699"/>
      <c r="MLG238" s="10699"/>
      <c r="MLH238" s="10699"/>
      <c r="MLI238" s="10699"/>
      <c r="MLJ238" s="10699"/>
      <c r="MLK238" s="10699"/>
      <c r="MLL238" s="10699"/>
      <c r="MLM238" s="10699"/>
      <c r="MLN238" s="10699"/>
      <c r="MLO238" s="10699"/>
      <c r="MLP238" s="10699"/>
      <c r="MLQ238" s="10699"/>
      <c r="MLR238" s="10699"/>
      <c r="MLS238" s="10699"/>
      <c r="MLT238" s="10699"/>
      <c r="MLU238" s="10699"/>
      <c r="MLV238" s="10699"/>
      <c r="MLW238" s="10699"/>
      <c r="MLX238" s="10699"/>
      <c r="MLY238" s="10699"/>
      <c r="MLZ238" s="10699"/>
      <c r="MMA238" s="10699"/>
      <c r="MMB238" s="10699"/>
      <c r="MMC238" s="10699"/>
      <c r="MMD238" s="10699"/>
      <c r="MME238" s="10699"/>
      <c r="MMF238" s="10699"/>
      <c r="MMG238" s="10699"/>
      <c r="MMH238" s="10699"/>
      <c r="MMI238" s="10699"/>
      <c r="MMJ238" s="10699"/>
      <c r="MMK238" s="10699"/>
      <c r="MML238" s="10699"/>
      <c r="MMM238" s="10699"/>
      <c r="MMN238" s="10699"/>
      <c r="MMO238" s="10699"/>
      <c r="MMP238" s="10699"/>
      <c r="MMQ238" s="10699"/>
      <c r="MMR238" s="10699"/>
      <c r="MMS238" s="10699"/>
      <c r="MMT238" s="10699"/>
      <c r="MMU238" s="10699"/>
      <c r="MMV238" s="10699"/>
      <c r="MMW238" s="10699"/>
      <c r="MMX238" s="10699"/>
      <c r="MMY238" s="10699"/>
      <c r="MMZ238" s="10699"/>
      <c r="MNA238" s="10699"/>
      <c r="MNB238" s="10699"/>
      <c r="MNC238" s="10699"/>
      <c r="MND238" s="10699"/>
      <c r="MNE238" s="10699"/>
      <c r="MNF238" s="10699"/>
      <c r="MNG238" s="10699"/>
      <c r="MNH238" s="10699"/>
      <c r="MNI238" s="10699"/>
      <c r="MNJ238" s="10699"/>
      <c r="MNK238" s="10699"/>
      <c r="MNL238" s="10699"/>
      <c r="MNM238" s="10699"/>
      <c r="MNN238" s="10699"/>
      <c r="MNO238" s="10699"/>
      <c r="MNP238" s="10699"/>
      <c r="MNQ238" s="10699"/>
      <c r="MNR238" s="10699"/>
      <c r="MNS238" s="10699"/>
      <c r="MNT238" s="10699"/>
      <c r="MNU238" s="10699"/>
      <c r="MNV238" s="10699"/>
      <c r="MNW238" s="10699"/>
      <c r="MNX238" s="10699"/>
      <c r="MNY238" s="10699"/>
      <c r="MNZ238" s="10699"/>
      <c r="MOA238" s="10699"/>
      <c r="MOB238" s="10699"/>
      <c r="MOC238" s="10699"/>
      <c r="MOD238" s="10699"/>
      <c r="MOE238" s="10699"/>
      <c r="MOF238" s="10699"/>
      <c r="MOG238" s="10699"/>
      <c r="MOH238" s="10699"/>
      <c r="MOI238" s="10699"/>
      <c r="MOJ238" s="10699"/>
      <c r="MOK238" s="10699"/>
      <c r="MOL238" s="10699"/>
      <c r="MOM238" s="10699"/>
      <c r="MON238" s="10699"/>
      <c r="MOO238" s="10699"/>
      <c r="MOP238" s="10699"/>
      <c r="MOQ238" s="10699"/>
      <c r="MOR238" s="10699"/>
      <c r="MOS238" s="10699"/>
      <c r="MOT238" s="10699"/>
      <c r="MOU238" s="10699"/>
      <c r="MOV238" s="10699"/>
      <c r="MOW238" s="10699"/>
      <c r="MOX238" s="10699"/>
      <c r="MOY238" s="10699"/>
      <c r="MOZ238" s="10699"/>
      <c r="MPA238" s="10699"/>
      <c r="MPB238" s="10699"/>
      <c r="MPC238" s="10699"/>
      <c r="MPD238" s="10699"/>
      <c r="MPE238" s="10699"/>
      <c r="MPF238" s="10699"/>
      <c r="MPG238" s="10699"/>
      <c r="MPH238" s="10699"/>
      <c r="MPI238" s="10699"/>
      <c r="MPJ238" s="10699"/>
      <c r="MPK238" s="10699"/>
      <c r="MPL238" s="10699"/>
      <c r="MPM238" s="10699"/>
      <c r="MPN238" s="10699"/>
      <c r="MPO238" s="10699"/>
      <c r="MPP238" s="10699"/>
      <c r="MPQ238" s="10699"/>
      <c r="MPR238" s="10699"/>
      <c r="MPS238" s="10699"/>
      <c r="MPT238" s="10699"/>
      <c r="MPU238" s="10699"/>
      <c r="MPV238" s="10699"/>
      <c r="MPW238" s="10699"/>
      <c r="MPX238" s="10699"/>
      <c r="MPY238" s="10699"/>
      <c r="MPZ238" s="10699"/>
      <c r="MQA238" s="10699"/>
      <c r="MQB238" s="10699"/>
      <c r="MQC238" s="10699"/>
      <c r="MQD238" s="10699"/>
      <c r="MQE238" s="10699"/>
      <c r="MQF238" s="10699"/>
      <c r="MQG238" s="10699"/>
      <c r="MQH238" s="10699"/>
      <c r="MQI238" s="10699"/>
      <c r="MQJ238" s="10699"/>
      <c r="MQK238" s="10699"/>
      <c r="MQL238" s="10699"/>
      <c r="MQM238" s="10699"/>
      <c r="MQN238" s="10699"/>
      <c r="MQO238" s="10699"/>
      <c r="MQP238" s="10699"/>
      <c r="MQQ238" s="10699"/>
      <c r="MQR238" s="10699"/>
      <c r="MQS238" s="10699"/>
      <c r="MQT238" s="10699"/>
      <c r="MQU238" s="10699"/>
      <c r="MQV238" s="10699"/>
      <c r="MQW238" s="10699"/>
      <c r="MQX238" s="10699"/>
      <c r="MQY238" s="10699"/>
      <c r="MQZ238" s="10699"/>
      <c r="MRA238" s="10699"/>
      <c r="MRB238" s="10699"/>
      <c r="MRC238" s="10699"/>
      <c r="MRD238" s="10699"/>
      <c r="MRE238" s="10699"/>
      <c r="MRF238" s="10699"/>
      <c r="MRG238" s="10699"/>
      <c r="MRH238" s="10699"/>
      <c r="MRI238" s="10699"/>
      <c r="MRJ238" s="10699"/>
      <c r="MRK238" s="10699"/>
      <c r="MRL238" s="10699"/>
      <c r="MRM238" s="10699"/>
      <c r="MRN238" s="10699"/>
      <c r="MRO238" s="10699"/>
      <c r="MRP238" s="10699"/>
      <c r="MRQ238" s="10699"/>
      <c r="MRR238" s="10699"/>
      <c r="MRS238" s="10699"/>
      <c r="MRT238" s="10699"/>
      <c r="MRU238" s="10699"/>
      <c r="MRV238" s="10699"/>
      <c r="MRW238" s="10699"/>
      <c r="MRX238" s="10699"/>
      <c r="MRY238" s="10699"/>
      <c r="MRZ238" s="10699"/>
      <c r="MSA238" s="10699"/>
      <c r="MSB238" s="10699"/>
      <c r="MSC238" s="10699"/>
      <c r="MSD238" s="10699"/>
      <c r="MSE238" s="10699"/>
      <c r="MSF238" s="10699"/>
      <c r="MSG238" s="10699"/>
      <c r="MSH238" s="10699"/>
      <c r="MSI238" s="10699"/>
      <c r="MSJ238" s="10699"/>
      <c r="MSK238" s="10699"/>
      <c r="MSL238" s="10699"/>
      <c r="MSM238" s="10699"/>
      <c r="MSN238" s="10699"/>
      <c r="MSO238" s="10699"/>
      <c r="MSP238" s="10699"/>
      <c r="MSQ238" s="10699"/>
      <c r="MSR238" s="10699"/>
      <c r="MSS238" s="10699"/>
      <c r="MST238" s="10699"/>
      <c r="MSU238" s="10699"/>
      <c r="MSV238" s="10699"/>
      <c r="MSW238" s="10699"/>
      <c r="MSX238" s="10699"/>
      <c r="MSY238" s="10699"/>
      <c r="MSZ238" s="10699"/>
      <c r="MTA238" s="10699"/>
      <c r="MTB238" s="10699"/>
      <c r="MTC238" s="10699"/>
      <c r="MTD238" s="10699"/>
      <c r="MTE238" s="10699"/>
      <c r="MTF238" s="10699"/>
      <c r="MTG238" s="10699"/>
      <c r="MTH238" s="10699"/>
      <c r="MTI238" s="10699"/>
      <c r="MTJ238" s="10699"/>
      <c r="MTK238" s="10699"/>
      <c r="MTL238" s="10699"/>
      <c r="MTM238" s="10699"/>
      <c r="MTN238" s="10699"/>
      <c r="MTO238" s="10699"/>
      <c r="MTP238" s="10699"/>
      <c r="MTQ238" s="10699"/>
      <c r="MTR238" s="10699"/>
      <c r="MTS238" s="10699"/>
      <c r="MTT238" s="10699"/>
      <c r="MTU238" s="10699"/>
      <c r="MTV238" s="10699"/>
      <c r="MTW238" s="10699"/>
      <c r="MTX238" s="10699"/>
      <c r="MTY238" s="10699"/>
      <c r="MTZ238" s="10699"/>
      <c r="MUA238" s="10699"/>
      <c r="MUB238" s="10699"/>
      <c r="MUC238" s="10699"/>
      <c r="MUD238" s="10699"/>
      <c r="MUE238" s="10699"/>
      <c r="MUF238" s="10699"/>
      <c r="MUG238" s="10699"/>
      <c r="MUH238" s="10699"/>
      <c r="MUI238" s="10699"/>
      <c r="MUJ238" s="10699"/>
      <c r="MUK238" s="10699"/>
      <c r="MUL238" s="10699"/>
      <c r="MUM238" s="10699"/>
      <c r="MUN238" s="10699"/>
      <c r="MUO238" s="10699"/>
      <c r="MUP238" s="10699"/>
      <c r="MUQ238" s="10699"/>
      <c r="MUR238" s="10699"/>
      <c r="MUS238" s="10699"/>
      <c r="MUT238" s="10699"/>
      <c r="MUU238" s="10699"/>
      <c r="MUV238" s="10699"/>
      <c r="MUW238" s="10699"/>
      <c r="MUX238" s="10699"/>
      <c r="MUY238" s="10699"/>
      <c r="MUZ238" s="10699"/>
      <c r="MVA238" s="10699"/>
      <c r="MVB238" s="10699"/>
      <c r="MVC238" s="10699"/>
      <c r="MVD238" s="10699"/>
      <c r="MVE238" s="10699"/>
      <c r="MVF238" s="10699"/>
      <c r="MVG238" s="10699"/>
      <c r="MVH238" s="10699"/>
      <c r="MVI238" s="10699"/>
      <c r="MVJ238" s="10699"/>
      <c r="MVK238" s="10699"/>
      <c r="MVL238" s="10699"/>
      <c r="MVM238" s="10699"/>
      <c r="MVN238" s="10699"/>
      <c r="MVO238" s="10699"/>
      <c r="MVP238" s="10699"/>
      <c r="MVQ238" s="10699"/>
      <c r="MVR238" s="10699"/>
      <c r="MVS238" s="10699"/>
      <c r="MVT238" s="10699"/>
      <c r="MVU238" s="10699"/>
      <c r="MVV238" s="10699"/>
      <c r="MVW238" s="10699"/>
      <c r="MVX238" s="10699"/>
      <c r="MVY238" s="10699"/>
      <c r="MVZ238" s="10699"/>
      <c r="MWA238" s="10699"/>
      <c r="MWB238" s="10699"/>
      <c r="MWC238" s="10699"/>
      <c r="MWD238" s="10699"/>
      <c r="MWE238" s="10699"/>
      <c r="MWF238" s="10699"/>
      <c r="MWG238" s="10699"/>
      <c r="MWH238" s="10699"/>
      <c r="MWI238" s="10699"/>
      <c r="MWJ238" s="10699"/>
      <c r="MWK238" s="10699"/>
      <c r="MWL238" s="10699"/>
      <c r="MWM238" s="10699"/>
      <c r="MWN238" s="10699"/>
      <c r="MWO238" s="10699"/>
      <c r="MWP238" s="10699"/>
      <c r="MWQ238" s="10699"/>
      <c r="MWR238" s="10699"/>
      <c r="MWS238" s="10699"/>
      <c r="MWT238" s="10699"/>
      <c r="MWU238" s="10699"/>
      <c r="MWV238" s="10699"/>
      <c r="MWW238" s="10699"/>
      <c r="MWX238" s="10699"/>
      <c r="MWY238" s="10699"/>
      <c r="MWZ238" s="10699"/>
      <c r="MXA238" s="10699"/>
      <c r="MXB238" s="10699"/>
      <c r="MXC238" s="10699"/>
      <c r="MXD238" s="10699"/>
      <c r="MXE238" s="10699"/>
      <c r="MXF238" s="10699"/>
      <c r="MXG238" s="10699"/>
      <c r="MXH238" s="10699"/>
      <c r="MXI238" s="10699"/>
      <c r="MXJ238" s="10699"/>
      <c r="MXK238" s="10699"/>
      <c r="MXL238" s="10699"/>
      <c r="MXM238" s="10699"/>
      <c r="MXN238" s="10699"/>
      <c r="MXO238" s="10699"/>
      <c r="MXP238" s="10699"/>
      <c r="MXQ238" s="10699"/>
      <c r="MXR238" s="10699"/>
      <c r="MXS238" s="10699"/>
      <c r="MXT238" s="10699"/>
      <c r="MXU238" s="10699"/>
      <c r="MXV238" s="10699"/>
      <c r="MXW238" s="10699"/>
      <c r="MXX238" s="10699"/>
      <c r="MXY238" s="10699"/>
      <c r="MXZ238" s="10699"/>
      <c r="MYA238" s="10699"/>
      <c r="MYB238" s="10699"/>
      <c r="MYC238" s="10699"/>
      <c r="MYD238" s="10699"/>
      <c r="MYE238" s="10699"/>
      <c r="MYF238" s="10699"/>
      <c r="MYG238" s="10699"/>
      <c r="MYH238" s="10699"/>
      <c r="MYI238" s="10699"/>
      <c r="MYJ238" s="10699"/>
      <c r="MYK238" s="10699"/>
      <c r="MYL238" s="10699"/>
      <c r="MYM238" s="10699"/>
      <c r="MYN238" s="10699"/>
      <c r="MYO238" s="10699"/>
      <c r="MYP238" s="10699"/>
      <c r="MYQ238" s="10699"/>
      <c r="MYR238" s="10699"/>
      <c r="MYS238" s="10699"/>
      <c r="MYT238" s="10699"/>
      <c r="MYU238" s="10699"/>
      <c r="MYV238" s="10699"/>
      <c r="MYW238" s="10699"/>
      <c r="MYX238" s="10699"/>
      <c r="MYY238" s="10699"/>
      <c r="MYZ238" s="10699"/>
      <c r="MZA238" s="10699"/>
      <c r="MZB238" s="10699"/>
      <c r="MZC238" s="10699"/>
      <c r="MZD238" s="10699"/>
      <c r="MZE238" s="10699"/>
      <c r="MZF238" s="10699"/>
      <c r="MZG238" s="10699"/>
      <c r="MZH238" s="10699"/>
      <c r="MZI238" s="10699"/>
      <c r="MZJ238" s="10699"/>
      <c r="MZK238" s="10699"/>
      <c r="MZL238" s="10699"/>
      <c r="MZM238" s="10699"/>
      <c r="MZN238" s="10699"/>
      <c r="MZO238" s="10699"/>
      <c r="MZP238" s="10699"/>
      <c r="MZQ238" s="10699"/>
      <c r="MZR238" s="10699"/>
      <c r="MZS238" s="10699"/>
      <c r="MZT238" s="10699"/>
      <c r="MZU238" s="10699"/>
      <c r="MZV238" s="10699"/>
      <c r="MZW238" s="10699"/>
      <c r="MZX238" s="10699"/>
      <c r="MZY238" s="10699"/>
      <c r="MZZ238" s="10699"/>
      <c r="NAA238" s="10699"/>
      <c r="NAB238" s="10699"/>
      <c r="NAC238" s="10699"/>
      <c r="NAD238" s="10699"/>
      <c r="NAE238" s="10699"/>
      <c r="NAF238" s="10699"/>
      <c r="NAG238" s="10699"/>
      <c r="NAH238" s="10699"/>
      <c r="NAI238" s="10699"/>
      <c r="NAJ238" s="10699"/>
      <c r="NAK238" s="10699"/>
      <c r="NAL238" s="10699"/>
      <c r="NAM238" s="10699"/>
      <c r="NAN238" s="10699"/>
      <c r="NAO238" s="10699"/>
      <c r="NAP238" s="10699"/>
      <c r="NAQ238" s="10699"/>
      <c r="NAR238" s="10699"/>
      <c r="NAS238" s="10699"/>
      <c r="NAT238" s="10699"/>
      <c r="NAU238" s="10699"/>
      <c r="NAV238" s="10699"/>
      <c r="NAW238" s="10699"/>
      <c r="NAX238" s="10699"/>
      <c r="NAY238" s="10699"/>
      <c r="NAZ238" s="10699"/>
      <c r="NBA238" s="10699"/>
      <c r="NBB238" s="10699"/>
      <c r="NBC238" s="10699"/>
      <c r="NBD238" s="10699"/>
      <c r="NBE238" s="10699"/>
      <c r="NBF238" s="10699"/>
      <c r="NBG238" s="10699"/>
      <c r="NBH238" s="10699"/>
      <c r="NBI238" s="10699"/>
      <c r="NBJ238" s="10699"/>
      <c r="NBK238" s="10699"/>
      <c r="NBL238" s="10699"/>
      <c r="NBM238" s="10699"/>
      <c r="NBN238" s="10699"/>
      <c r="NBO238" s="10699"/>
      <c r="NBP238" s="10699"/>
      <c r="NBQ238" s="10699"/>
      <c r="NBR238" s="10699"/>
      <c r="NBS238" s="10699"/>
      <c r="NBT238" s="10699"/>
      <c r="NBU238" s="10699"/>
      <c r="NBV238" s="10699"/>
      <c r="NBW238" s="10699"/>
      <c r="NBX238" s="10699"/>
      <c r="NBY238" s="10699"/>
      <c r="NBZ238" s="10699"/>
      <c r="NCA238" s="10699"/>
      <c r="NCB238" s="10699"/>
      <c r="NCC238" s="10699"/>
      <c r="NCD238" s="10699"/>
      <c r="NCE238" s="10699"/>
      <c r="NCF238" s="10699"/>
      <c r="NCG238" s="10699"/>
      <c r="NCH238" s="10699"/>
      <c r="NCI238" s="10699"/>
      <c r="NCJ238" s="10699"/>
      <c r="NCK238" s="10699"/>
      <c r="NCL238" s="10699"/>
      <c r="NCM238" s="10699"/>
      <c r="NCN238" s="10699"/>
      <c r="NCO238" s="10699"/>
      <c r="NCP238" s="10699"/>
      <c r="NCQ238" s="10699"/>
      <c r="NCR238" s="10699"/>
      <c r="NCS238" s="10699"/>
      <c r="NCT238" s="10699"/>
      <c r="NCU238" s="10699"/>
      <c r="NCV238" s="10699"/>
      <c r="NCW238" s="10699"/>
      <c r="NCX238" s="10699"/>
      <c r="NCY238" s="10699"/>
      <c r="NCZ238" s="10699"/>
      <c r="NDA238" s="10699"/>
      <c r="NDB238" s="10699"/>
      <c r="NDC238" s="10699"/>
      <c r="NDD238" s="10699"/>
      <c r="NDE238" s="10699"/>
      <c r="NDF238" s="10699"/>
      <c r="NDG238" s="10699"/>
      <c r="NDH238" s="10699"/>
      <c r="NDI238" s="10699"/>
      <c r="NDJ238" s="10699"/>
      <c r="NDK238" s="10699"/>
      <c r="NDL238" s="10699"/>
      <c r="NDM238" s="10699"/>
      <c r="NDN238" s="10699"/>
      <c r="NDO238" s="10699"/>
      <c r="NDP238" s="10699"/>
      <c r="NDQ238" s="10699"/>
      <c r="NDR238" s="10699"/>
      <c r="NDS238" s="10699"/>
      <c r="NDT238" s="10699"/>
      <c r="NDU238" s="10699"/>
      <c r="NDV238" s="10699"/>
      <c r="NDW238" s="10699"/>
      <c r="NDX238" s="10699"/>
      <c r="NDY238" s="10699"/>
      <c r="NDZ238" s="10699"/>
      <c r="NEA238" s="10699"/>
      <c r="NEB238" s="10699"/>
      <c r="NEC238" s="10699"/>
      <c r="NED238" s="10699"/>
      <c r="NEE238" s="10699"/>
      <c r="NEF238" s="10699"/>
      <c r="NEG238" s="10699"/>
      <c r="NEH238" s="10699"/>
      <c r="NEI238" s="10699"/>
      <c r="NEJ238" s="10699"/>
      <c r="NEK238" s="10699"/>
      <c r="NEL238" s="10699"/>
      <c r="NEM238" s="10699"/>
      <c r="NEN238" s="10699"/>
      <c r="NEO238" s="10699"/>
      <c r="NEP238" s="10699"/>
      <c r="NEQ238" s="10699"/>
      <c r="NER238" s="10699"/>
      <c r="NES238" s="10699"/>
      <c r="NET238" s="10699"/>
      <c r="NEU238" s="10699"/>
      <c r="NEV238" s="10699"/>
      <c r="NEW238" s="10699"/>
      <c r="NEX238" s="10699"/>
      <c r="NEY238" s="10699"/>
      <c r="NEZ238" s="10699"/>
      <c r="NFA238" s="10699"/>
      <c r="NFB238" s="10699"/>
      <c r="NFC238" s="10699"/>
      <c r="NFD238" s="10699"/>
      <c r="NFE238" s="10699"/>
      <c r="NFF238" s="10699"/>
      <c r="NFG238" s="10699"/>
      <c r="NFH238" s="10699"/>
      <c r="NFI238" s="10699"/>
      <c r="NFJ238" s="10699"/>
      <c r="NFK238" s="10699"/>
      <c r="NFL238" s="10699"/>
      <c r="NFM238" s="10699"/>
      <c r="NFN238" s="10699"/>
      <c r="NFO238" s="10699"/>
      <c r="NFP238" s="10699"/>
      <c r="NFQ238" s="10699"/>
      <c r="NFR238" s="10699"/>
      <c r="NFS238" s="10699"/>
      <c r="NFT238" s="10699"/>
      <c r="NFU238" s="10699"/>
      <c r="NFV238" s="10699"/>
      <c r="NFW238" s="10699"/>
      <c r="NFX238" s="10699"/>
      <c r="NFY238" s="10699"/>
      <c r="NFZ238" s="10699"/>
      <c r="NGA238" s="10699"/>
      <c r="NGB238" s="10699"/>
      <c r="NGC238" s="10699"/>
      <c r="NGD238" s="10699"/>
      <c r="NGE238" s="10699"/>
      <c r="NGF238" s="10699"/>
      <c r="NGG238" s="10699"/>
      <c r="NGH238" s="10699"/>
      <c r="NGI238" s="10699"/>
      <c r="NGJ238" s="10699"/>
      <c r="NGK238" s="10699"/>
      <c r="NGL238" s="10699"/>
      <c r="NGM238" s="10699"/>
      <c r="NGN238" s="10699"/>
      <c r="NGO238" s="10699"/>
      <c r="NGP238" s="10699"/>
      <c r="NGQ238" s="10699"/>
      <c r="NGR238" s="10699"/>
      <c r="NGS238" s="10699"/>
      <c r="NGT238" s="10699"/>
      <c r="NGU238" s="10699"/>
      <c r="NGV238" s="10699"/>
      <c r="NGW238" s="10699"/>
      <c r="NGX238" s="10699"/>
      <c r="NGY238" s="10699"/>
      <c r="NGZ238" s="10699"/>
      <c r="NHA238" s="10699"/>
      <c r="NHB238" s="10699"/>
      <c r="NHC238" s="10699"/>
      <c r="NHD238" s="10699"/>
      <c r="NHE238" s="10699"/>
      <c r="NHF238" s="10699"/>
      <c r="NHG238" s="10699"/>
      <c r="NHH238" s="10699"/>
      <c r="NHI238" s="10699"/>
      <c r="NHJ238" s="10699"/>
      <c r="NHK238" s="10699"/>
      <c r="NHL238" s="10699"/>
      <c r="NHM238" s="10699"/>
      <c r="NHN238" s="10699"/>
      <c r="NHO238" s="10699"/>
      <c r="NHP238" s="10699"/>
      <c r="NHQ238" s="10699"/>
      <c r="NHR238" s="10699"/>
      <c r="NHS238" s="10699"/>
      <c r="NHT238" s="10699"/>
      <c r="NHU238" s="10699"/>
      <c r="NHV238" s="10699"/>
      <c r="NHW238" s="10699"/>
      <c r="NHX238" s="10699"/>
      <c r="NHY238" s="10699"/>
      <c r="NHZ238" s="10699"/>
      <c r="NIA238" s="10699"/>
      <c r="NIB238" s="10699"/>
      <c r="NIC238" s="10699"/>
      <c r="NID238" s="10699"/>
      <c r="NIE238" s="10699"/>
      <c r="NIF238" s="10699"/>
      <c r="NIG238" s="10699"/>
      <c r="NIH238" s="10699"/>
      <c r="NII238" s="10699"/>
      <c r="NIJ238" s="10699"/>
      <c r="NIK238" s="10699"/>
      <c r="NIL238" s="10699"/>
      <c r="NIM238" s="10699"/>
      <c r="NIN238" s="10699"/>
      <c r="NIO238" s="10699"/>
      <c r="NIP238" s="10699"/>
      <c r="NIQ238" s="10699"/>
      <c r="NIR238" s="10699"/>
      <c r="NIS238" s="10699"/>
      <c r="NIT238" s="10699"/>
      <c r="NIU238" s="10699"/>
      <c r="NIV238" s="10699"/>
      <c r="NIW238" s="10699"/>
      <c r="NIX238" s="10699"/>
      <c r="NIY238" s="10699"/>
      <c r="NIZ238" s="10699"/>
      <c r="NJA238" s="10699"/>
      <c r="NJB238" s="10699"/>
      <c r="NJC238" s="10699"/>
      <c r="NJD238" s="10699"/>
      <c r="NJE238" s="10699"/>
      <c r="NJF238" s="10699"/>
      <c r="NJG238" s="10699"/>
      <c r="NJH238" s="10699"/>
      <c r="NJI238" s="10699"/>
      <c r="NJJ238" s="10699"/>
      <c r="NJK238" s="10699"/>
      <c r="NJL238" s="10699"/>
      <c r="NJM238" s="10699"/>
      <c r="NJN238" s="10699"/>
      <c r="NJO238" s="10699"/>
      <c r="NJP238" s="10699"/>
      <c r="NJQ238" s="10699"/>
      <c r="NJR238" s="10699"/>
      <c r="NJS238" s="10699"/>
      <c r="NJT238" s="10699"/>
      <c r="NJU238" s="10699"/>
      <c r="NJV238" s="10699"/>
      <c r="NJW238" s="10699"/>
      <c r="NJX238" s="10699"/>
      <c r="NJY238" s="10699"/>
      <c r="NJZ238" s="10699"/>
      <c r="NKA238" s="10699"/>
      <c r="NKB238" s="10699"/>
      <c r="NKC238" s="10699"/>
      <c r="NKD238" s="10699"/>
      <c r="NKE238" s="10699"/>
      <c r="NKF238" s="10699"/>
      <c r="NKG238" s="10699"/>
      <c r="NKH238" s="10699"/>
      <c r="NKI238" s="10699"/>
      <c r="NKJ238" s="10699"/>
      <c r="NKK238" s="10699"/>
      <c r="NKL238" s="10699"/>
      <c r="NKM238" s="10699"/>
      <c r="NKN238" s="10699"/>
      <c r="NKO238" s="10699"/>
      <c r="NKP238" s="10699"/>
      <c r="NKQ238" s="10699"/>
      <c r="NKR238" s="10699"/>
      <c r="NKS238" s="10699"/>
      <c r="NKT238" s="10699"/>
      <c r="NKU238" s="10699"/>
      <c r="NKV238" s="10699"/>
      <c r="NKW238" s="10699"/>
      <c r="NKX238" s="10699"/>
      <c r="NKY238" s="10699"/>
      <c r="NKZ238" s="10699"/>
      <c r="NLA238" s="10699"/>
      <c r="NLB238" s="10699"/>
      <c r="NLC238" s="10699"/>
      <c r="NLD238" s="10699"/>
      <c r="NLE238" s="10699"/>
      <c r="NLF238" s="10699"/>
      <c r="NLG238" s="10699"/>
      <c r="NLH238" s="10699"/>
      <c r="NLI238" s="10699"/>
      <c r="NLJ238" s="10699"/>
      <c r="NLK238" s="10699"/>
      <c r="NLL238" s="10699"/>
      <c r="NLM238" s="10699"/>
      <c r="NLN238" s="10699"/>
      <c r="NLO238" s="10699"/>
      <c r="NLP238" s="10699"/>
      <c r="NLQ238" s="10699"/>
      <c r="NLR238" s="10699"/>
      <c r="NLS238" s="10699"/>
      <c r="NLT238" s="10699"/>
      <c r="NLU238" s="10699"/>
      <c r="NLV238" s="10699"/>
      <c r="NLW238" s="10699"/>
      <c r="NLX238" s="10699"/>
      <c r="NLY238" s="10699"/>
      <c r="NLZ238" s="10699"/>
      <c r="NMA238" s="10699"/>
      <c r="NMB238" s="10699"/>
      <c r="NMC238" s="10699"/>
      <c r="NMD238" s="10699"/>
      <c r="NME238" s="10699"/>
      <c r="NMF238" s="10699"/>
      <c r="NMG238" s="10699"/>
      <c r="NMH238" s="10699"/>
      <c r="NMI238" s="10699"/>
      <c r="NMJ238" s="10699"/>
      <c r="NMK238" s="10699"/>
      <c r="NML238" s="10699"/>
      <c r="NMM238" s="10699"/>
      <c r="NMN238" s="10699"/>
      <c r="NMO238" s="10699"/>
      <c r="NMP238" s="10699"/>
      <c r="NMQ238" s="10699"/>
      <c r="NMR238" s="10699"/>
      <c r="NMS238" s="10699"/>
      <c r="NMT238" s="10699"/>
      <c r="NMU238" s="10699"/>
      <c r="NMV238" s="10699"/>
      <c r="NMW238" s="10699"/>
      <c r="NMX238" s="10699"/>
      <c r="NMY238" s="10699"/>
      <c r="NMZ238" s="10699"/>
      <c r="NNA238" s="10699"/>
      <c r="NNB238" s="10699"/>
      <c r="NNC238" s="10699"/>
      <c r="NND238" s="10699"/>
      <c r="NNE238" s="10699"/>
      <c r="NNF238" s="10699"/>
      <c r="NNG238" s="10699"/>
      <c r="NNH238" s="10699"/>
      <c r="NNI238" s="10699"/>
      <c r="NNJ238" s="10699"/>
      <c r="NNK238" s="10699"/>
      <c r="NNL238" s="10699"/>
      <c r="NNM238" s="10699"/>
      <c r="NNN238" s="10699"/>
      <c r="NNO238" s="10699"/>
      <c r="NNP238" s="10699"/>
      <c r="NNQ238" s="10699"/>
      <c r="NNR238" s="10699"/>
      <c r="NNS238" s="10699"/>
      <c r="NNT238" s="10699"/>
      <c r="NNU238" s="10699"/>
      <c r="NNV238" s="10699"/>
      <c r="NNW238" s="10699"/>
      <c r="NNX238" s="10699"/>
      <c r="NNY238" s="10699"/>
      <c r="NNZ238" s="10699"/>
      <c r="NOA238" s="10699"/>
      <c r="NOB238" s="10699"/>
      <c r="NOC238" s="10699"/>
      <c r="NOD238" s="10699"/>
      <c r="NOE238" s="10699"/>
      <c r="NOF238" s="10699"/>
      <c r="NOG238" s="10699"/>
      <c r="NOH238" s="10699"/>
      <c r="NOI238" s="10699"/>
      <c r="NOJ238" s="10699"/>
      <c r="NOK238" s="10699"/>
      <c r="NOL238" s="10699"/>
      <c r="NOM238" s="10699"/>
      <c r="NON238" s="10699"/>
      <c r="NOO238" s="10699"/>
      <c r="NOP238" s="10699"/>
      <c r="NOQ238" s="10699"/>
      <c r="NOR238" s="10699"/>
      <c r="NOS238" s="10699"/>
      <c r="NOT238" s="10699"/>
      <c r="NOU238" s="10699"/>
      <c r="NOV238" s="10699"/>
      <c r="NOW238" s="10699"/>
      <c r="NOX238" s="10699"/>
      <c r="NOY238" s="10699"/>
      <c r="NOZ238" s="10699"/>
      <c r="NPA238" s="10699"/>
      <c r="NPB238" s="10699"/>
      <c r="NPC238" s="10699"/>
      <c r="NPD238" s="10699"/>
      <c r="NPE238" s="10699"/>
      <c r="NPF238" s="10699"/>
      <c r="NPG238" s="10699"/>
      <c r="NPH238" s="10699"/>
      <c r="NPI238" s="10699"/>
      <c r="NPJ238" s="10699"/>
      <c r="NPK238" s="10699"/>
      <c r="NPL238" s="10699"/>
      <c r="NPM238" s="10699"/>
      <c r="NPN238" s="10699"/>
      <c r="NPO238" s="10699"/>
      <c r="NPP238" s="10699"/>
      <c r="NPQ238" s="10699"/>
      <c r="NPR238" s="10699"/>
      <c r="NPS238" s="10699"/>
      <c r="NPT238" s="10699"/>
      <c r="NPU238" s="10699"/>
      <c r="NPV238" s="10699"/>
      <c r="NPW238" s="10699"/>
      <c r="NPX238" s="10699"/>
      <c r="NPY238" s="10699"/>
      <c r="NPZ238" s="10699"/>
      <c r="NQA238" s="10699"/>
      <c r="NQB238" s="10699"/>
      <c r="NQC238" s="10699"/>
      <c r="NQD238" s="10699"/>
      <c r="NQE238" s="10699"/>
      <c r="NQF238" s="10699"/>
      <c r="NQG238" s="10699"/>
      <c r="NQH238" s="10699"/>
      <c r="NQI238" s="10699"/>
      <c r="NQJ238" s="10699"/>
      <c r="NQK238" s="10699"/>
      <c r="NQL238" s="10699"/>
      <c r="NQM238" s="10699"/>
      <c r="NQN238" s="10699"/>
      <c r="NQO238" s="10699"/>
      <c r="NQP238" s="10699"/>
      <c r="NQQ238" s="10699"/>
      <c r="NQR238" s="10699"/>
      <c r="NQS238" s="10699"/>
      <c r="NQT238" s="10699"/>
      <c r="NQU238" s="10699"/>
      <c r="NQV238" s="10699"/>
      <c r="NQW238" s="10699"/>
      <c r="NQX238" s="10699"/>
      <c r="NQY238" s="10699"/>
      <c r="NQZ238" s="10699"/>
      <c r="NRA238" s="10699"/>
      <c r="NRB238" s="10699"/>
      <c r="NRC238" s="10699"/>
      <c r="NRD238" s="10699"/>
      <c r="NRE238" s="10699"/>
      <c r="NRF238" s="10699"/>
      <c r="NRG238" s="10699"/>
      <c r="NRH238" s="10699"/>
      <c r="NRI238" s="10699"/>
      <c r="NRJ238" s="10699"/>
      <c r="NRK238" s="10699"/>
      <c r="NRL238" s="10699"/>
      <c r="NRM238" s="10699"/>
      <c r="NRN238" s="10699"/>
      <c r="NRO238" s="10699"/>
      <c r="NRP238" s="10699"/>
      <c r="NRQ238" s="10699"/>
      <c r="NRR238" s="10699"/>
      <c r="NRS238" s="10699"/>
      <c r="NRT238" s="10699"/>
      <c r="NRU238" s="10699"/>
      <c r="NRV238" s="10699"/>
      <c r="NRW238" s="10699"/>
      <c r="NRX238" s="10699"/>
      <c r="NRY238" s="10699"/>
      <c r="NRZ238" s="10699"/>
      <c r="NSA238" s="10699"/>
      <c r="NSB238" s="10699"/>
      <c r="NSC238" s="10699"/>
      <c r="NSD238" s="10699"/>
      <c r="NSE238" s="10699"/>
      <c r="NSF238" s="10699"/>
      <c r="NSG238" s="10699"/>
      <c r="NSH238" s="10699"/>
      <c r="NSI238" s="10699"/>
      <c r="NSJ238" s="10699"/>
      <c r="NSK238" s="10699"/>
      <c r="NSL238" s="10699"/>
      <c r="NSM238" s="10699"/>
      <c r="NSN238" s="10699"/>
      <c r="NSO238" s="10699"/>
      <c r="NSP238" s="10699"/>
      <c r="NSQ238" s="10699"/>
      <c r="NSR238" s="10699"/>
      <c r="NSS238" s="10699"/>
      <c r="NST238" s="10699"/>
      <c r="NSU238" s="10699"/>
      <c r="NSV238" s="10699"/>
      <c r="NSW238" s="10699"/>
      <c r="NSX238" s="10699"/>
      <c r="NSY238" s="10699"/>
      <c r="NSZ238" s="10699"/>
      <c r="NTA238" s="10699"/>
      <c r="NTB238" s="10699"/>
      <c r="NTC238" s="10699"/>
      <c r="NTD238" s="10699"/>
      <c r="NTE238" s="10699"/>
      <c r="NTF238" s="10699"/>
      <c r="NTG238" s="10699"/>
      <c r="NTH238" s="10699"/>
      <c r="NTI238" s="10699"/>
      <c r="NTJ238" s="10699"/>
      <c r="NTK238" s="10699"/>
      <c r="NTL238" s="10699"/>
      <c r="NTM238" s="10699"/>
      <c r="NTN238" s="10699"/>
      <c r="NTO238" s="10699"/>
      <c r="NTP238" s="10699"/>
      <c r="NTQ238" s="10699"/>
      <c r="NTR238" s="10699"/>
      <c r="NTS238" s="10699"/>
      <c r="NTT238" s="10699"/>
      <c r="NTU238" s="10699"/>
      <c r="NTV238" s="10699"/>
      <c r="NTW238" s="10699"/>
      <c r="NTX238" s="10699"/>
      <c r="NTY238" s="10699"/>
      <c r="NTZ238" s="10699"/>
      <c r="NUA238" s="10699"/>
      <c r="NUB238" s="10699"/>
      <c r="NUC238" s="10699"/>
      <c r="NUD238" s="10699"/>
      <c r="NUE238" s="10699"/>
      <c r="NUF238" s="10699"/>
      <c r="NUG238" s="10699"/>
      <c r="NUH238" s="10699"/>
      <c r="NUI238" s="10699"/>
      <c r="NUJ238" s="10699"/>
      <c r="NUK238" s="10699"/>
      <c r="NUL238" s="10699"/>
      <c r="NUM238" s="10699"/>
      <c r="NUN238" s="10699"/>
      <c r="NUO238" s="10699"/>
      <c r="NUP238" s="10699"/>
      <c r="NUQ238" s="10699"/>
      <c r="NUR238" s="10699"/>
      <c r="NUS238" s="10699"/>
      <c r="NUT238" s="10699"/>
      <c r="NUU238" s="10699"/>
      <c r="NUV238" s="10699"/>
      <c r="NUW238" s="10699"/>
      <c r="NUX238" s="10699"/>
      <c r="NUY238" s="10699"/>
      <c r="NUZ238" s="10699"/>
      <c r="NVA238" s="10699"/>
      <c r="NVB238" s="10699"/>
      <c r="NVC238" s="10699"/>
      <c r="NVD238" s="10699"/>
      <c r="NVE238" s="10699"/>
      <c r="NVF238" s="10699"/>
      <c r="NVG238" s="10699"/>
      <c r="NVH238" s="10699"/>
      <c r="NVI238" s="10699"/>
      <c r="NVJ238" s="10699"/>
      <c r="NVK238" s="10699"/>
      <c r="NVL238" s="10699"/>
      <c r="NVM238" s="10699"/>
      <c r="NVN238" s="10699"/>
      <c r="NVO238" s="10699"/>
      <c r="NVP238" s="10699"/>
      <c r="NVQ238" s="10699"/>
      <c r="NVR238" s="10699"/>
      <c r="NVS238" s="10699"/>
      <c r="NVT238" s="10699"/>
      <c r="NVU238" s="10699"/>
      <c r="NVV238" s="10699"/>
      <c r="NVW238" s="10699"/>
      <c r="NVX238" s="10699"/>
      <c r="NVY238" s="10699"/>
      <c r="NVZ238" s="10699"/>
      <c r="NWA238" s="10699"/>
      <c r="NWB238" s="10699"/>
      <c r="NWC238" s="10699"/>
      <c r="NWD238" s="10699"/>
      <c r="NWE238" s="10699"/>
      <c r="NWF238" s="10699"/>
      <c r="NWG238" s="10699"/>
      <c r="NWH238" s="10699"/>
      <c r="NWI238" s="10699"/>
      <c r="NWJ238" s="10699"/>
      <c r="NWK238" s="10699"/>
      <c r="NWL238" s="10699"/>
      <c r="NWM238" s="10699"/>
      <c r="NWN238" s="10699"/>
      <c r="NWO238" s="10699"/>
      <c r="NWP238" s="10699"/>
      <c r="NWQ238" s="10699"/>
      <c r="NWR238" s="10699"/>
      <c r="NWS238" s="10699"/>
      <c r="NWT238" s="10699"/>
      <c r="NWU238" s="10699"/>
      <c r="NWV238" s="10699"/>
      <c r="NWW238" s="10699"/>
      <c r="NWX238" s="10699"/>
      <c r="NWY238" s="10699"/>
      <c r="NWZ238" s="10699"/>
      <c r="NXA238" s="10699"/>
      <c r="NXB238" s="10699"/>
      <c r="NXC238" s="10699"/>
      <c r="NXD238" s="10699"/>
      <c r="NXE238" s="10699"/>
      <c r="NXF238" s="10699"/>
      <c r="NXG238" s="10699"/>
      <c r="NXH238" s="10699"/>
      <c r="NXI238" s="10699"/>
      <c r="NXJ238" s="10699"/>
      <c r="NXK238" s="10699"/>
      <c r="NXL238" s="10699"/>
      <c r="NXM238" s="10699"/>
      <c r="NXN238" s="10699"/>
      <c r="NXO238" s="10699"/>
      <c r="NXP238" s="10699"/>
      <c r="NXQ238" s="10699"/>
      <c r="NXR238" s="10699"/>
      <c r="NXS238" s="10699"/>
      <c r="NXT238" s="10699"/>
      <c r="NXU238" s="10699"/>
      <c r="NXV238" s="10699"/>
      <c r="NXW238" s="10699"/>
      <c r="NXX238" s="10699"/>
      <c r="NXY238" s="10699"/>
      <c r="NXZ238" s="10699"/>
      <c r="NYA238" s="10699"/>
      <c r="NYB238" s="10699"/>
      <c r="NYC238" s="10699"/>
      <c r="NYD238" s="10699"/>
      <c r="NYE238" s="10699"/>
      <c r="NYF238" s="10699"/>
      <c r="NYG238" s="10699"/>
      <c r="NYH238" s="10699"/>
      <c r="NYI238" s="10699"/>
      <c r="NYJ238" s="10699"/>
      <c r="NYK238" s="10699"/>
      <c r="NYL238" s="10699"/>
      <c r="NYM238" s="10699"/>
      <c r="NYN238" s="10699"/>
      <c r="NYO238" s="10699"/>
      <c r="NYP238" s="10699"/>
      <c r="NYQ238" s="10699"/>
      <c r="NYR238" s="10699"/>
      <c r="NYS238" s="10699"/>
      <c r="NYT238" s="10699"/>
      <c r="NYU238" s="10699"/>
      <c r="NYV238" s="10699"/>
      <c r="NYW238" s="10699"/>
      <c r="NYX238" s="10699"/>
      <c r="NYY238" s="10699"/>
      <c r="NYZ238" s="10699"/>
      <c r="NZA238" s="10699"/>
      <c r="NZB238" s="10699"/>
      <c r="NZC238" s="10699"/>
      <c r="NZD238" s="10699"/>
      <c r="NZE238" s="10699"/>
      <c r="NZF238" s="10699"/>
      <c r="NZG238" s="10699"/>
      <c r="NZH238" s="10699"/>
      <c r="NZI238" s="10699"/>
      <c r="NZJ238" s="10699"/>
      <c r="NZK238" s="10699"/>
      <c r="NZL238" s="10699"/>
      <c r="NZM238" s="10699"/>
      <c r="NZN238" s="10699"/>
      <c r="NZO238" s="10699"/>
      <c r="NZP238" s="10699"/>
      <c r="NZQ238" s="10699"/>
      <c r="NZR238" s="10699"/>
      <c r="NZS238" s="10699"/>
      <c r="NZT238" s="10699"/>
      <c r="NZU238" s="10699"/>
      <c r="NZV238" s="10699"/>
      <c r="NZW238" s="10699"/>
      <c r="NZX238" s="10699"/>
      <c r="NZY238" s="10699"/>
      <c r="NZZ238" s="10699"/>
      <c r="OAA238" s="10699"/>
      <c r="OAB238" s="10699"/>
      <c r="OAC238" s="10699"/>
      <c r="OAD238" s="10699"/>
      <c r="OAE238" s="10699"/>
      <c r="OAF238" s="10699"/>
      <c r="OAG238" s="10699"/>
      <c r="OAH238" s="10699"/>
      <c r="OAI238" s="10699"/>
      <c r="OAJ238" s="10699"/>
      <c r="OAK238" s="10699"/>
      <c r="OAL238" s="10699"/>
      <c r="OAM238" s="10699"/>
      <c r="OAN238" s="10699"/>
      <c r="OAO238" s="10699"/>
      <c r="OAP238" s="10699"/>
      <c r="OAQ238" s="10699"/>
      <c r="OAR238" s="10699"/>
      <c r="OAS238" s="10699"/>
      <c r="OAT238" s="10699"/>
      <c r="OAU238" s="10699"/>
      <c r="OAV238" s="10699"/>
      <c r="OAW238" s="10699"/>
      <c r="OAX238" s="10699"/>
      <c r="OAY238" s="10699"/>
      <c r="OAZ238" s="10699"/>
      <c r="OBA238" s="10699"/>
      <c r="OBB238" s="10699"/>
      <c r="OBC238" s="10699"/>
      <c r="OBD238" s="10699"/>
      <c r="OBE238" s="10699"/>
      <c r="OBF238" s="10699"/>
      <c r="OBG238" s="10699"/>
      <c r="OBH238" s="10699"/>
      <c r="OBI238" s="10699"/>
      <c r="OBJ238" s="10699"/>
      <c r="OBK238" s="10699"/>
      <c r="OBL238" s="10699"/>
      <c r="OBM238" s="10699"/>
      <c r="OBN238" s="10699"/>
      <c r="OBO238" s="10699"/>
      <c r="OBP238" s="10699"/>
      <c r="OBQ238" s="10699"/>
      <c r="OBR238" s="10699"/>
      <c r="OBS238" s="10699"/>
      <c r="OBT238" s="10699"/>
      <c r="OBU238" s="10699"/>
      <c r="OBV238" s="10699"/>
      <c r="OBW238" s="10699"/>
      <c r="OBX238" s="10699"/>
      <c r="OBY238" s="10699"/>
      <c r="OBZ238" s="10699"/>
      <c r="OCA238" s="10699"/>
      <c r="OCB238" s="10699"/>
      <c r="OCC238" s="10699"/>
      <c r="OCD238" s="10699"/>
      <c r="OCE238" s="10699"/>
      <c r="OCF238" s="10699"/>
      <c r="OCG238" s="10699"/>
      <c r="OCH238" s="10699"/>
      <c r="OCI238" s="10699"/>
      <c r="OCJ238" s="10699"/>
      <c r="OCK238" s="10699"/>
      <c r="OCL238" s="10699"/>
      <c r="OCM238" s="10699"/>
      <c r="OCN238" s="10699"/>
      <c r="OCO238" s="10699"/>
      <c r="OCP238" s="10699"/>
      <c r="OCQ238" s="10699"/>
      <c r="OCR238" s="10699"/>
      <c r="OCS238" s="10699"/>
      <c r="OCT238" s="10699"/>
      <c r="OCU238" s="10699"/>
      <c r="OCV238" s="10699"/>
      <c r="OCW238" s="10699"/>
      <c r="OCX238" s="10699"/>
      <c r="OCY238" s="10699"/>
      <c r="OCZ238" s="10699"/>
      <c r="ODA238" s="10699"/>
      <c r="ODB238" s="10699"/>
      <c r="ODC238" s="10699"/>
      <c r="ODD238" s="10699"/>
      <c r="ODE238" s="10699"/>
      <c r="ODF238" s="10699"/>
      <c r="ODG238" s="10699"/>
      <c r="ODH238" s="10699"/>
      <c r="ODI238" s="10699"/>
      <c r="ODJ238" s="10699"/>
      <c r="ODK238" s="10699"/>
      <c r="ODL238" s="10699"/>
      <c r="ODM238" s="10699"/>
      <c r="ODN238" s="10699"/>
      <c r="ODO238" s="10699"/>
      <c r="ODP238" s="10699"/>
      <c r="ODQ238" s="10699"/>
      <c r="ODR238" s="10699"/>
      <c r="ODS238" s="10699"/>
      <c r="ODT238" s="10699"/>
      <c r="ODU238" s="10699"/>
      <c r="ODV238" s="10699"/>
      <c r="ODW238" s="10699"/>
      <c r="ODX238" s="10699"/>
      <c r="ODY238" s="10699"/>
      <c r="ODZ238" s="10699"/>
      <c r="OEA238" s="10699"/>
      <c r="OEB238" s="10699"/>
      <c r="OEC238" s="10699"/>
      <c r="OED238" s="10699"/>
      <c r="OEE238" s="10699"/>
      <c r="OEF238" s="10699"/>
      <c r="OEG238" s="10699"/>
      <c r="OEH238" s="10699"/>
      <c r="OEI238" s="10699"/>
      <c r="OEJ238" s="10699"/>
      <c r="OEK238" s="10699"/>
      <c r="OEL238" s="10699"/>
      <c r="OEM238" s="10699"/>
      <c r="OEN238" s="10699"/>
      <c r="OEO238" s="10699"/>
      <c r="OEP238" s="10699"/>
      <c r="OEQ238" s="10699"/>
      <c r="OER238" s="10699"/>
      <c r="OES238" s="10699"/>
      <c r="OET238" s="10699"/>
      <c r="OEU238" s="10699"/>
      <c r="OEV238" s="10699"/>
      <c r="OEW238" s="10699"/>
      <c r="OEX238" s="10699"/>
      <c r="OEY238" s="10699"/>
      <c r="OEZ238" s="10699"/>
      <c r="OFA238" s="10699"/>
      <c r="OFB238" s="10699"/>
      <c r="OFC238" s="10699"/>
      <c r="OFD238" s="10699"/>
      <c r="OFE238" s="10699"/>
      <c r="OFF238" s="10699"/>
      <c r="OFG238" s="10699"/>
      <c r="OFH238" s="10699"/>
      <c r="OFI238" s="10699"/>
      <c r="OFJ238" s="10699"/>
      <c r="OFK238" s="10699"/>
      <c r="OFL238" s="10699"/>
      <c r="OFM238" s="10699"/>
      <c r="OFN238" s="10699"/>
      <c r="OFO238" s="10699"/>
      <c r="OFP238" s="10699"/>
      <c r="OFQ238" s="10699"/>
      <c r="OFR238" s="10699"/>
      <c r="OFS238" s="10699"/>
      <c r="OFT238" s="10699"/>
      <c r="OFU238" s="10699"/>
      <c r="OFV238" s="10699"/>
      <c r="OFW238" s="10699"/>
      <c r="OFX238" s="10699"/>
      <c r="OFY238" s="10699"/>
      <c r="OFZ238" s="10699"/>
      <c r="OGA238" s="10699"/>
      <c r="OGB238" s="10699"/>
      <c r="OGC238" s="10699"/>
      <c r="OGD238" s="10699"/>
      <c r="OGE238" s="10699"/>
      <c r="OGF238" s="10699"/>
      <c r="OGG238" s="10699"/>
      <c r="OGH238" s="10699"/>
      <c r="OGI238" s="10699"/>
      <c r="OGJ238" s="10699"/>
      <c r="OGK238" s="10699"/>
      <c r="OGL238" s="10699"/>
      <c r="OGM238" s="10699"/>
      <c r="OGN238" s="10699"/>
      <c r="OGO238" s="10699"/>
      <c r="OGP238" s="10699"/>
      <c r="OGQ238" s="10699"/>
      <c r="OGR238" s="10699"/>
      <c r="OGS238" s="10699"/>
      <c r="OGT238" s="10699"/>
      <c r="OGU238" s="10699"/>
      <c r="OGV238" s="10699"/>
      <c r="OGW238" s="10699"/>
      <c r="OGX238" s="10699"/>
      <c r="OGY238" s="10699"/>
      <c r="OGZ238" s="10699"/>
      <c r="OHA238" s="10699"/>
      <c r="OHB238" s="10699"/>
      <c r="OHC238" s="10699"/>
      <c r="OHD238" s="10699"/>
      <c r="OHE238" s="10699"/>
      <c r="OHF238" s="10699"/>
      <c r="OHG238" s="10699"/>
      <c r="OHH238" s="10699"/>
      <c r="OHI238" s="10699"/>
      <c r="OHJ238" s="10699"/>
      <c r="OHK238" s="10699"/>
      <c r="OHL238" s="10699"/>
      <c r="OHM238" s="10699"/>
      <c r="OHN238" s="10699"/>
      <c r="OHO238" s="10699"/>
      <c r="OHP238" s="10699"/>
      <c r="OHQ238" s="10699"/>
      <c r="OHR238" s="10699"/>
      <c r="OHS238" s="10699"/>
      <c r="OHT238" s="10699"/>
      <c r="OHU238" s="10699"/>
      <c r="OHV238" s="10699"/>
      <c r="OHW238" s="10699"/>
      <c r="OHX238" s="10699"/>
      <c r="OHY238" s="10699"/>
      <c r="OHZ238" s="10699"/>
      <c r="OIA238" s="10699"/>
      <c r="OIB238" s="10699"/>
      <c r="OIC238" s="10699"/>
      <c r="OID238" s="10699"/>
      <c r="OIE238" s="10699"/>
      <c r="OIF238" s="10699"/>
      <c r="OIG238" s="10699"/>
      <c r="OIH238" s="10699"/>
      <c r="OII238" s="10699"/>
      <c r="OIJ238" s="10699"/>
      <c r="OIK238" s="10699"/>
      <c r="OIL238" s="10699"/>
      <c r="OIM238" s="10699"/>
      <c r="OIN238" s="10699"/>
      <c r="OIO238" s="10699"/>
      <c r="OIP238" s="10699"/>
      <c r="OIQ238" s="10699"/>
      <c r="OIR238" s="10699"/>
      <c r="OIS238" s="10699"/>
      <c r="OIT238" s="10699"/>
      <c r="OIU238" s="10699"/>
      <c r="OIV238" s="10699"/>
      <c r="OIW238" s="10699"/>
      <c r="OIX238" s="10699"/>
      <c r="OIY238" s="10699"/>
      <c r="OIZ238" s="10699"/>
      <c r="OJA238" s="10699"/>
      <c r="OJB238" s="10699"/>
      <c r="OJC238" s="10699"/>
      <c r="OJD238" s="10699"/>
      <c r="OJE238" s="10699"/>
      <c r="OJF238" s="10699"/>
      <c r="OJG238" s="10699"/>
      <c r="OJH238" s="10699"/>
      <c r="OJI238" s="10699"/>
      <c r="OJJ238" s="10699"/>
      <c r="OJK238" s="10699"/>
      <c r="OJL238" s="10699"/>
      <c r="OJM238" s="10699"/>
      <c r="OJN238" s="10699"/>
      <c r="OJO238" s="10699"/>
      <c r="OJP238" s="10699"/>
      <c r="OJQ238" s="10699"/>
      <c r="OJR238" s="10699"/>
      <c r="OJS238" s="10699"/>
      <c r="OJT238" s="10699"/>
      <c r="OJU238" s="10699"/>
      <c r="OJV238" s="10699"/>
      <c r="OJW238" s="10699"/>
      <c r="OJX238" s="10699"/>
      <c r="OJY238" s="10699"/>
      <c r="OJZ238" s="10699"/>
      <c r="OKA238" s="10699"/>
      <c r="OKB238" s="10699"/>
      <c r="OKC238" s="10699"/>
      <c r="OKD238" s="10699"/>
      <c r="OKE238" s="10699"/>
      <c r="OKF238" s="10699"/>
      <c r="OKG238" s="10699"/>
      <c r="OKH238" s="10699"/>
      <c r="OKI238" s="10699"/>
      <c r="OKJ238" s="10699"/>
      <c r="OKK238" s="10699"/>
      <c r="OKL238" s="10699"/>
      <c r="OKM238" s="10699"/>
      <c r="OKN238" s="10699"/>
      <c r="OKO238" s="10699"/>
      <c r="OKP238" s="10699"/>
      <c r="OKQ238" s="10699"/>
      <c r="OKR238" s="10699"/>
      <c r="OKS238" s="10699"/>
      <c r="OKT238" s="10699"/>
      <c r="OKU238" s="10699"/>
      <c r="OKV238" s="10699"/>
      <c r="OKW238" s="10699"/>
      <c r="OKX238" s="10699"/>
      <c r="OKY238" s="10699"/>
      <c r="OKZ238" s="10699"/>
      <c r="OLA238" s="10699"/>
      <c r="OLB238" s="10699"/>
      <c r="OLC238" s="10699"/>
      <c r="OLD238" s="10699"/>
      <c r="OLE238" s="10699"/>
      <c r="OLF238" s="10699"/>
      <c r="OLG238" s="10699"/>
      <c r="OLH238" s="10699"/>
      <c r="OLI238" s="10699"/>
      <c r="OLJ238" s="10699"/>
      <c r="OLK238" s="10699"/>
      <c r="OLL238" s="10699"/>
      <c r="OLM238" s="10699"/>
      <c r="OLN238" s="10699"/>
      <c r="OLO238" s="10699"/>
      <c r="OLP238" s="10699"/>
      <c r="OLQ238" s="10699"/>
      <c r="OLR238" s="10699"/>
      <c r="OLS238" s="10699"/>
      <c r="OLT238" s="10699"/>
      <c r="OLU238" s="10699"/>
      <c r="OLV238" s="10699"/>
      <c r="OLW238" s="10699"/>
      <c r="OLX238" s="10699"/>
      <c r="OLY238" s="10699"/>
      <c r="OLZ238" s="10699"/>
      <c r="OMA238" s="10699"/>
      <c r="OMB238" s="10699"/>
      <c r="OMC238" s="10699"/>
      <c r="OMD238" s="10699"/>
      <c r="OME238" s="10699"/>
      <c r="OMF238" s="10699"/>
      <c r="OMG238" s="10699"/>
      <c r="OMH238" s="10699"/>
      <c r="OMI238" s="10699"/>
      <c r="OMJ238" s="10699"/>
      <c r="OMK238" s="10699"/>
      <c r="OML238" s="10699"/>
      <c r="OMM238" s="10699"/>
      <c r="OMN238" s="10699"/>
      <c r="OMO238" s="10699"/>
      <c r="OMP238" s="10699"/>
      <c r="OMQ238" s="10699"/>
      <c r="OMR238" s="10699"/>
      <c r="OMS238" s="10699"/>
      <c r="OMT238" s="10699"/>
      <c r="OMU238" s="10699"/>
      <c r="OMV238" s="10699"/>
      <c r="OMW238" s="10699"/>
      <c r="OMX238" s="10699"/>
      <c r="OMY238" s="10699"/>
      <c r="OMZ238" s="10699"/>
      <c r="ONA238" s="10699"/>
      <c r="ONB238" s="10699"/>
      <c r="ONC238" s="10699"/>
      <c r="OND238" s="10699"/>
      <c r="ONE238" s="10699"/>
      <c r="ONF238" s="10699"/>
      <c r="ONG238" s="10699"/>
      <c r="ONH238" s="10699"/>
      <c r="ONI238" s="10699"/>
      <c r="ONJ238" s="10699"/>
      <c r="ONK238" s="10699"/>
      <c r="ONL238" s="10699"/>
      <c r="ONM238" s="10699"/>
      <c r="ONN238" s="10699"/>
      <c r="ONO238" s="10699"/>
      <c r="ONP238" s="10699"/>
      <c r="ONQ238" s="10699"/>
      <c r="ONR238" s="10699"/>
      <c r="ONS238" s="10699"/>
      <c r="ONT238" s="10699"/>
      <c r="ONU238" s="10699"/>
      <c r="ONV238" s="10699"/>
      <c r="ONW238" s="10699"/>
      <c r="ONX238" s="10699"/>
      <c r="ONY238" s="10699"/>
      <c r="ONZ238" s="10699"/>
      <c r="OOA238" s="10699"/>
      <c r="OOB238" s="10699"/>
      <c r="OOC238" s="10699"/>
      <c r="OOD238" s="10699"/>
      <c r="OOE238" s="10699"/>
      <c r="OOF238" s="10699"/>
      <c r="OOG238" s="10699"/>
      <c r="OOH238" s="10699"/>
      <c r="OOI238" s="10699"/>
      <c r="OOJ238" s="10699"/>
      <c r="OOK238" s="10699"/>
      <c r="OOL238" s="10699"/>
      <c r="OOM238" s="10699"/>
      <c r="OON238" s="10699"/>
      <c r="OOO238" s="10699"/>
      <c r="OOP238" s="10699"/>
      <c r="OOQ238" s="10699"/>
      <c r="OOR238" s="10699"/>
      <c r="OOS238" s="10699"/>
      <c r="OOT238" s="10699"/>
      <c r="OOU238" s="10699"/>
      <c r="OOV238" s="10699"/>
      <c r="OOW238" s="10699"/>
      <c r="OOX238" s="10699"/>
      <c r="OOY238" s="10699"/>
      <c r="OOZ238" s="10699"/>
      <c r="OPA238" s="10699"/>
      <c r="OPB238" s="10699"/>
      <c r="OPC238" s="10699"/>
      <c r="OPD238" s="10699"/>
      <c r="OPE238" s="10699"/>
      <c r="OPF238" s="10699"/>
      <c r="OPG238" s="10699"/>
      <c r="OPH238" s="10699"/>
      <c r="OPI238" s="10699"/>
      <c r="OPJ238" s="10699"/>
      <c r="OPK238" s="10699"/>
      <c r="OPL238" s="10699"/>
      <c r="OPM238" s="10699"/>
      <c r="OPN238" s="10699"/>
      <c r="OPO238" s="10699"/>
      <c r="OPP238" s="10699"/>
      <c r="OPQ238" s="10699"/>
      <c r="OPR238" s="10699"/>
      <c r="OPS238" s="10699"/>
      <c r="OPT238" s="10699"/>
      <c r="OPU238" s="10699"/>
      <c r="OPV238" s="10699"/>
      <c r="OPW238" s="10699"/>
      <c r="OPX238" s="10699"/>
      <c r="OPY238" s="10699"/>
      <c r="OPZ238" s="10699"/>
      <c r="OQA238" s="10699"/>
      <c r="OQB238" s="10699"/>
      <c r="OQC238" s="10699"/>
      <c r="OQD238" s="10699"/>
      <c r="OQE238" s="10699"/>
      <c r="OQF238" s="10699"/>
      <c r="OQG238" s="10699"/>
      <c r="OQH238" s="10699"/>
      <c r="OQI238" s="10699"/>
      <c r="OQJ238" s="10699"/>
      <c r="OQK238" s="10699"/>
      <c r="OQL238" s="10699"/>
      <c r="OQM238" s="10699"/>
      <c r="OQN238" s="10699"/>
      <c r="OQO238" s="10699"/>
      <c r="OQP238" s="10699"/>
      <c r="OQQ238" s="10699"/>
      <c r="OQR238" s="10699"/>
      <c r="OQS238" s="10699"/>
      <c r="OQT238" s="10699"/>
      <c r="OQU238" s="10699"/>
      <c r="OQV238" s="10699"/>
      <c r="OQW238" s="10699"/>
      <c r="OQX238" s="10699"/>
      <c r="OQY238" s="10699"/>
      <c r="OQZ238" s="10699"/>
      <c r="ORA238" s="10699"/>
      <c r="ORB238" s="10699"/>
      <c r="ORC238" s="10699"/>
      <c r="ORD238" s="10699"/>
      <c r="ORE238" s="10699"/>
      <c r="ORF238" s="10699"/>
      <c r="ORG238" s="10699"/>
      <c r="ORH238" s="10699"/>
      <c r="ORI238" s="10699"/>
      <c r="ORJ238" s="10699"/>
      <c r="ORK238" s="10699"/>
      <c r="ORL238" s="10699"/>
      <c r="ORM238" s="10699"/>
      <c r="ORN238" s="10699"/>
      <c r="ORO238" s="10699"/>
      <c r="ORP238" s="10699"/>
      <c r="ORQ238" s="10699"/>
      <c r="ORR238" s="10699"/>
      <c r="ORS238" s="10699"/>
      <c r="ORT238" s="10699"/>
      <c r="ORU238" s="10699"/>
      <c r="ORV238" s="10699"/>
      <c r="ORW238" s="10699"/>
      <c r="ORX238" s="10699"/>
      <c r="ORY238" s="10699"/>
      <c r="ORZ238" s="10699"/>
      <c r="OSA238" s="10699"/>
      <c r="OSB238" s="10699"/>
      <c r="OSC238" s="10699"/>
      <c r="OSD238" s="10699"/>
      <c r="OSE238" s="10699"/>
      <c r="OSF238" s="10699"/>
      <c r="OSG238" s="10699"/>
      <c r="OSH238" s="10699"/>
      <c r="OSI238" s="10699"/>
      <c r="OSJ238" s="10699"/>
      <c r="OSK238" s="10699"/>
      <c r="OSL238" s="10699"/>
      <c r="OSM238" s="10699"/>
      <c r="OSN238" s="10699"/>
      <c r="OSO238" s="10699"/>
      <c r="OSP238" s="10699"/>
      <c r="OSQ238" s="10699"/>
      <c r="OSR238" s="10699"/>
      <c r="OSS238" s="10699"/>
      <c r="OST238" s="10699"/>
      <c r="OSU238" s="10699"/>
      <c r="OSV238" s="10699"/>
      <c r="OSW238" s="10699"/>
      <c r="OSX238" s="10699"/>
      <c r="OSY238" s="10699"/>
      <c r="OSZ238" s="10699"/>
      <c r="OTA238" s="10699"/>
      <c r="OTB238" s="10699"/>
      <c r="OTC238" s="10699"/>
      <c r="OTD238" s="10699"/>
      <c r="OTE238" s="10699"/>
      <c r="OTF238" s="10699"/>
      <c r="OTG238" s="10699"/>
      <c r="OTH238" s="10699"/>
      <c r="OTI238" s="10699"/>
      <c r="OTJ238" s="10699"/>
      <c r="OTK238" s="10699"/>
      <c r="OTL238" s="10699"/>
      <c r="OTM238" s="10699"/>
      <c r="OTN238" s="10699"/>
      <c r="OTO238" s="10699"/>
      <c r="OTP238" s="10699"/>
      <c r="OTQ238" s="10699"/>
      <c r="OTR238" s="10699"/>
      <c r="OTS238" s="10699"/>
      <c r="OTT238" s="10699"/>
      <c r="OTU238" s="10699"/>
      <c r="OTV238" s="10699"/>
      <c r="OTW238" s="10699"/>
      <c r="OTX238" s="10699"/>
      <c r="OTY238" s="10699"/>
      <c r="OTZ238" s="10699"/>
      <c r="OUA238" s="10699"/>
      <c r="OUB238" s="10699"/>
      <c r="OUC238" s="10699"/>
      <c r="OUD238" s="10699"/>
      <c r="OUE238" s="10699"/>
      <c r="OUF238" s="10699"/>
      <c r="OUG238" s="10699"/>
      <c r="OUH238" s="10699"/>
      <c r="OUI238" s="10699"/>
      <c r="OUJ238" s="10699"/>
      <c r="OUK238" s="10699"/>
      <c r="OUL238" s="10699"/>
      <c r="OUM238" s="10699"/>
      <c r="OUN238" s="10699"/>
      <c r="OUO238" s="10699"/>
      <c r="OUP238" s="10699"/>
      <c r="OUQ238" s="10699"/>
      <c r="OUR238" s="10699"/>
      <c r="OUS238" s="10699"/>
      <c r="OUT238" s="10699"/>
      <c r="OUU238" s="10699"/>
      <c r="OUV238" s="10699"/>
      <c r="OUW238" s="10699"/>
      <c r="OUX238" s="10699"/>
      <c r="OUY238" s="10699"/>
      <c r="OUZ238" s="10699"/>
      <c r="OVA238" s="10699"/>
      <c r="OVB238" s="10699"/>
      <c r="OVC238" s="10699"/>
      <c r="OVD238" s="10699"/>
      <c r="OVE238" s="10699"/>
      <c r="OVF238" s="10699"/>
      <c r="OVG238" s="10699"/>
      <c r="OVH238" s="10699"/>
      <c r="OVI238" s="10699"/>
      <c r="OVJ238" s="10699"/>
      <c r="OVK238" s="10699"/>
      <c r="OVL238" s="10699"/>
      <c r="OVM238" s="10699"/>
      <c r="OVN238" s="10699"/>
      <c r="OVO238" s="10699"/>
      <c r="OVP238" s="10699"/>
      <c r="OVQ238" s="10699"/>
      <c r="OVR238" s="10699"/>
      <c r="OVS238" s="10699"/>
      <c r="OVT238" s="10699"/>
      <c r="OVU238" s="10699"/>
      <c r="OVV238" s="10699"/>
      <c r="OVW238" s="10699"/>
      <c r="OVX238" s="10699"/>
      <c r="OVY238" s="10699"/>
      <c r="OVZ238" s="10699"/>
      <c r="OWA238" s="10699"/>
      <c r="OWB238" s="10699"/>
      <c r="OWC238" s="10699"/>
      <c r="OWD238" s="10699"/>
      <c r="OWE238" s="10699"/>
      <c r="OWF238" s="10699"/>
      <c r="OWG238" s="10699"/>
      <c r="OWH238" s="10699"/>
      <c r="OWI238" s="10699"/>
      <c r="OWJ238" s="10699"/>
      <c r="OWK238" s="10699"/>
      <c r="OWL238" s="10699"/>
      <c r="OWM238" s="10699"/>
      <c r="OWN238" s="10699"/>
      <c r="OWO238" s="10699"/>
      <c r="OWP238" s="10699"/>
      <c r="OWQ238" s="10699"/>
      <c r="OWR238" s="10699"/>
      <c r="OWS238" s="10699"/>
      <c r="OWT238" s="10699"/>
      <c r="OWU238" s="10699"/>
      <c r="OWV238" s="10699"/>
      <c r="OWW238" s="10699"/>
      <c r="OWX238" s="10699"/>
      <c r="OWY238" s="10699"/>
      <c r="OWZ238" s="10699"/>
      <c r="OXA238" s="10699"/>
      <c r="OXB238" s="10699"/>
      <c r="OXC238" s="10699"/>
      <c r="OXD238" s="10699"/>
      <c r="OXE238" s="10699"/>
      <c r="OXF238" s="10699"/>
      <c r="OXG238" s="10699"/>
      <c r="OXH238" s="10699"/>
      <c r="OXI238" s="10699"/>
      <c r="OXJ238" s="10699"/>
      <c r="OXK238" s="10699"/>
      <c r="OXL238" s="10699"/>
      <c r="OXM238" s="10699"/>
      <c r="OXN238" s="10699"/>
      <c r="OXO238" s="10699"/>
      <c r="OXP238" s="10699"/>
      <c r="OXQ238" s="10699"/>
      <c r="OXR238" s="10699"/>
      <c r="OXS238" s="10699"/>
      <c r="OXT238" s="10699"/>
      <c r="OXU238" s="10699"/>
      <c r="OXV238" s="10699"/>
      <c r="OXW238" s="10699"/>
      <c r="OXX238" s="10699"/>
      <c r="OXY238" s="10699"/>
      <c r="OXZ238" s="10699"/>
      <c r="OYA238" s="10699"/>
      <c r="OYB238" s="10699"/>
      <c r="OYC238" s="10699"/>
      <c r="OYD238" s="10699"/>
      <c r="OYE238" s="10699"/>
      <c r="OYF238" s="10699"/>
      <c r="OYG238" s="10699"/>
      <c r="OYH238" s="10699"/>
      <c r="OYI238" s="10699"/>
      <c r="OYJ238" s="10699"/>
      <c r="OYK238" s="10699"/>
      <c r="OYL238" s="10699"/>
      <c r="OYM238" s="10699"/>
      <c r="OYN238" s="10699"/>
      <c r="OYO238" s="10699"/>
      <c r="OYP238" s="10699"/>
      <c r="OYQ238" s="10699"/>
      <c r="OYR238" s="10699"/>
      <c r="OYS238" s="10699"/>
      <c r="OYT238" s="10699"/>
      <c r="OYU238" s="10699"/>
      <c r="OYV238" s="10699"/>
      <c r="OYW238" s="10699"/>
      <c r="OYX238" s="10699"/>
      <c r="OYY238" s="10699"/>
      <c r="OYZ238" s="10699"/>
      <c r="OZA238" s="10699"/>
      <c r="OZB238" s="10699"/>
      <c r="OZC238" s="10699"/>
      <c r="OZD238" s="10699"/>
      <c r="OZE238" s="10699"/>
      <c r="OZF238" s="10699"/>
      <c r="OZG238" s="10699"/>
      <c r="OZH238" s="10699"/>
      <c r="OZI238" s="10699"/>
      <c r="OZJ238" s="10699"/>
      <c r="OZK238" s="10699"/>
      <c r="OZL238" s="10699"/>
      <c r="OZM238" s="10699"/>
      <c r="OZN238" s="10699"/>
      <c r="OZO238" s="10699"/>
      <c r="OZP238" s="10699"/>
      <c r="OZQ238" s="10699"/>
      <c r="OZR238" s="10699"/>
      <c r="OZS238" s="10699"/>
      <c r="OZT238" s="10699"/>
      <c r="OZU238" s="10699"/>
      <c r="OZV238" s="10699"/>
      <c r="OZW238" s="10699"/>
      <c r="OZX238" s="10699"/>
      <c r="OZY238" s="10699"/>
      <c r="OZZ238" s="10699"/>
      <c r="PAA238" s="10699"/>
      <c r="PAB238" s="10699"/>
      <c r="PAC238" s="10699"/>
      <c r="PAD238" s="10699"/>
      <c r="PAE238" s="10699"/>
      <c r="PAF238" s="10699"/>
      <c r="PAG238" s="10699"/>
      <c r="PAH238" s="10699"/>
      <c r="PAI238" s="10699"/>
      <c r="PAJ238" s="10699"/>
      <c r="PAK238" s="10699"/>
      <c r="PAL238" s="10699"/>
      <c r="PAM238" s="10699"/>
      <c r="PAN238" s="10699"/>
      <c r="PAO238" s="10699"/>
      <c r="PAP238" s="10699"/>
      <c r="PAQ238" s="10699"/>
      <c r="PAR238" s="10699"/>
      <c r="PAS238" s="10699"/>
      <c r="PAT238" s="10699"/>
      <c r="PAU238" s="10699"/>
      <c r="PAV238" s="10699"/>
      <c r="PAW238" s="10699"/>
      <c r="PAX238" s="10699"/>
      <c r="PAY238" s="10699"/>
      <c r="PAZ238" s="10699"/>
      <c r="PBA238" s="10699"/>
      <c r="PBB238" s="10699"/>
      <c r="PBC238" s="10699"/>
      <c r="PBD238" s="10699"/>
      <c r="PBE238" s="10699"/>
      <c r="PBF238" s="10699"/>
      <c r="PBG238" s="10699"/>
      <c r="PBH238" s="10699"/>
      <c r="PBI238" s="10699"/>
      <c r="PBJ238" s="10699"/>
      <c r="PBK238" s="10699"/>
      <c r="PBL238" s="10699"/>
      <c r="PBM238" s="10699"/>
      <c r="PBN238" s="10699"/>
      <c r="PBO238" s="10699"/>
      <c r="PBP238" s="10699"/>
      <c r="PBQ238" s="10699"/>
      <c r="PBR238" s="10699"/>
      <c r="PBS238" s="10699"/>
      <c r="PBT238" s="10699"/>
      <c r="PBU238" s="10699"/>
      <c r="PBV238" s="10699"/>
      <c r="PBW238" s="10699"/>
      <c r="PBX238" s="10699"/>
      <c r="PBY238" s="10699"/>
      <c r="PBZ238" s="10699"/>
      <c r="PCA238" s="10699"/>
      <c r="PCB238" s="10699"/>
      <c r="PCC238" s="10699"/>
      <c r="PCD238" s="10699"/>
      <c r="PCE238" s="10699"/>
      <c r="PCF238" s="10699"/>
      <c r="PCG238" s="10699"/>
      <c r="PCH238" s="10699"/>
      <c r="PCI238" s="10699"/>
      <c r="PCJ238" s="10699"/>
      <c r="PCK238" s="10699"/>
      <c r="PCL238" s="10699"/>
      <c r="PCM238" s="10699"/>
      <c r="PCN238" s="10699"/>
      <c r="PCO238" s="10699"/>
      <c r="PCP238" s="10699"/>
      <c r="PCQ238" s="10699"/>
      <c r="PCR238" s="10699"/>
      <c r="PCS238" s="10699"/>
      <c r="PCT238" s="10699"/>
      <c r="PCU238" s="10699"/>
      <c r="PCV238" s="10699"/>
      <c r="PCW238" s="10699"/>
      <c r="PCX238" s="10699"/>
      <c r="PCY238" s="10699"/>
      <c r="PCZ238" s="10699"/>
      <c r="PDA238" s="10699"/>
      <c r="PDB238" s="10699"/>
      <c r="PDC238" s="10699"/>
      <c r="PDD238" s="10699"/>
      <c r="PDE238" s="10699"/>
      <c r="PDF238" s="10699"/>
      <c r="PDG238" s="10699"/>
      <c r="PDH238" s="10699"/>
      <c r="PDI238" s="10699"/>
      <c r="PDJ238" s="10699"/>
      <c r="PDK238" s="10699"/>
      <c r="PDL238" s="10699"/>
      <c r="PDM238" s="10699"/>
      <c r="PDN238" s="10699"/>
      <c r="PDO238" s="10699"/>
      <c r="PDP238" s="10699"/>
      <c r="PDQ238" s="10699"/>
      <c r="PDR238" s="10699"/>
      <c r="PDS238" s="10699"/>
      <c r="PDT238" s="10699"/>
      <c r="PDU238" s="10699"/>
      <c r="PDV238" s="10699"/>
      <c r="PDW238" s="10699"/>
      <c r="PDX238" s="10699"/>
      <c r="PDY238" s="10699"/>
      <c r="PDZ238" s="10699"/>
      <c r="PEA238" s="10699"/>
      <c r="PEB238" s="10699"/>
      <c r="PEC238" s="10699"/>
      <c r="PED238" s="10699"/>
      <c r="PEE238" s="10699"/>
      <c r="PEF238" s="10699"/>
      <c r="PEG238" s="10699"/>
      <c r="PEH238" s="10699"/>
      <c r="PEI238" s="10699"/>
      <c r="PEJ238" s="10699"/>
      <c r="PEK238" s="10699"/>
      <c r="PEL238" s="10699"/>
      <c r="PEM238" s="10699"/>
      <c r="PEN238" s="10699"/>
      <c r="PEO238" s="10699"/>
      <c r="PEP238" s="10699"/>
      <c r="PEQ238" s="10699"/>
      <c r="PER238" s="10699"/>
      <c r="PES238" s="10699"/>
      <c r="PET238" s="10699"/>
      <c r="PEU238" s="10699"/>
      <c r="PEV238" s="10699"/>
      <c r="PEW238" s="10699"/>
      <c r="PEX238" s="10699"/>
      <c r="PEY238" s="10699"/>
      <c r="PEZ238" s="10699"/>
      <c r="PFA238" s="10699"/>
      <c r="PFB238" s="10699"/>
      <c r="PFC238" s="10699"/>
      <c r="PFD238" s="10699"/>
      <c r="PFE238" s="10699"/>
      <c r="PFF238" s="10699"/>
      <c r="PFG238" s="10699"/>
      <c r="PFH238" s="10699"/>
      <c r="PFI238" s="10699"/>
      <c r="PFJ238" s="10699"/>
      <c r="PFK238" s="10699"/>
      <c r="PFL238" s="10699"/>
      <c r="PFM238" s="10699"/>
      <c r="PFN238" s="10699"/>
      <c r="PFO238" s="10699"/>
      <c r="PFP238" s="10699"/>
      <c r="PFQ238" s="10699"/>
      <c r="PFR238" s="10699"/>
      <c r="PFS238" s="10699"/>
      <c r="PFT238" s="10699"/>
      <c r="PFU238" s="10699"/>
      <c r="PFV238" s="10699"/>
      <c r="PFW238" s="10699"/>
      <c r="PFX238" s="10699"/>
      <c r="PFY238" s="10699"/>
      <c r="PFZ238" s="10699"/>
      <c r="PGA238" s="10699"/>
      <c r="PGB238" s="10699"/>
      <c r="PGC238" s="10699"/>
      <c r="PGD238" s="10699"/>
      <c r="PGE238" s="10699"/>
      <c r="PGF238" s="10699"/>
      <c r="PGG238" s="10699"/>
      <c r="PGH238" s="10699"/>
      <c r="PGI238" s="10699"/>
      <c r="PGJ238" s="10699"/>
      <c r="PGK238" s="10699"/>
      <c r="PGL238" s="10699"/>
      <c r="PGM238" s="10699"/>
      <c r="PGN238" s="10699"/>
      <c r="PGO238" s="10699"/>
      <c r="PGP238" s="10699"/>
      <c r="PGQ238" s="10699"/>
      <c r="PGR238" s="10699"/>
      <c r="PGS238" s="10699"/>
      <c r="PGT238" s="10699"/>
      <c r="PGU238" s="10699"/>
      <c r="PGV238" s="10699"/>
      <c r="PGW238" s="10699"/>
      <c r="PGX238" s="10699"/>
      <c r="PGY238" s="10699"/>
      <c r="PGZ238" s="10699"/>
      <c r="PHA238" s="10699"/>
      <c r="PHB238" s="10699"/>
      <c r="PHC238" s="10699"/>
      <c r="PHD238" s="10699"/>
      <c r="PHE238" s="10699"/>
      <c r="PHF238" s="10699"/>
      <c r="PHG238" s="10699"/>
      <c r="PHH238" s="10699"/>
      <c r="PHI238" s="10699"/>
      <c r="PHJ238" s="10699"/>
      <c r="PHK238" s="10699"/>
      <c r="PHL238" s="10699"/>
      <c r="PHM238" s="10699"/>
      <c r="PHN238" s="10699"/>
      <c r="PHO238" s="10699"/>
      <c r="PHP238" s="10699"/>
      <c r="PHQ238" s="10699"/>
      <c r="PHR238" s="10699"/>
      <c r="PHS238" s="10699"/>
      <c r="PHT238" s="10699"/>
      <c r="PHU238" s="10699"/>
      <c r="PHV238" s="10699"/>
      <c r="PHW238" s="10699"/>
      <c r="PHX238" s="10699"/>
      <c r="PHY238" s="10699"/>
      <c r="PHZ238" s="10699"/>
      <c r="PIA238" s="10699"/>
      <c r="PIB238" s="10699"/>
      <c r="PIC238" s="10699"/>
      <c r="PID238" s="10699"/>
      <c r="PIE238" s="10699"/>
      <c r="PIF238" s="10699"/>
      <c r="PIG238" s="10699"/>
      <c r="PIH238" s="10699"/>
      <c r="PII238" s="10699"/>
      <c r="PIJ238" s="10699"/>
      <c r="PIK238" s="10699"/>
      <c r="PIL238" s="10699"/>
      <c r="PIM238" s="10699"/>
      <c r="PIN238" s="10699"/>
      <c r="PIO238" s="10699"/>
      <c r="PIP238" s="10699"/>
      <c r="PIQ238" s="10699"/>
      <c r="PIR238" s="10699"/>
      <c r="PIS238" s="10699"/>
      <c r="PIT238" s="10699"/>
      <c r="PIU238" s="10699"/>
      <c r="PIV238" s="10699"/>
      <c r="PIW238" s="10699"/>
      <c r="PIX238" s="10699"/>
      <c r="PIY238" s="10699"/>
      <c r="PIZ238" s="10699"/>
      <c r="PJA238" s="10699"/>
      <c r="PJB238" s="10699"/>
      <c r="PJC238" s="10699"/>
      <c r="PJD238" s="10699"/>
      <c r="PJE238" s="10699"/>
      <c r="PJF238" s="10699"/>
      <c r="PJG238" s="10699"/>
      <c r="PJH238" s="10699"/>
      <c r="PJI238" s="10699"/>
      <c r="PJJ238" s="10699"/>
      <c r="PJK238" s="10699"/>
      <c r="PJL238" s="10699"/>
      <c r="PJM238" s="10699"/>
      <c r="PJN238" s="10699"/>
      <c r="PJO238" s="10699"/>
      <c r="PJP238" s="10699"/>
      <c r="PJQ238" s="10699"/>
      <c r="PJR238" s="10699"/>
      <c r="PJS238" s="10699"/>
      <c r="PJT238" s="10699"/>
      <c r="PJU238" s="10699"/>
      <c r="PJV238" s="10699"/>
      <c r="PJW238" s="10699"/>
      <c r="PJX238" s="10699"/>
      <c r="PJY238" s="10699"/>
      <c r="PJZ238" s="10699"/>
      <c r="PKA238" s="10699"/>
      <c r="PKB238" s="10699"/>
      <c r="PKC238" s="10699"/>
      <c r="PKD238" s="10699"/>
      <c r="PKE238" s="10699"/>
      <c r="PKF238" s="10699"/>
      <c r="PKG238" s="10699"/>
      <c r="PKH238" s="10699"/>
      <c r="PKI238" s="10699"/>
      <c r="PKJ238" s="10699"/>
      <c r="PKK238" s="10699"/>
      <c r="PKL238" s="10699"/>
      <c r="PKM238" s="10699"/>
      <c r="PKN238" s="10699"/>
      <c r="PKO238" s="10699"/>
      <c r="PKP238" s="10699"/>
      <c r="PKQ238" s="10699"/>
      <c r="PKR238" s="10699"/>
      <c r="PKS238" s="10699"/>
      <c r="PKT238" s="10699"/>
      <c r="PKU238" s="10699"/>
      <c r="PKV238" s="10699"/>
      <c r="PKW238" s="10699"/>
      <c r="PKX238" s="10699"/>
      <c r="PKY238" s="10699"/>
      <c r="PKZ238" s="10699"/>
      <c r="PLA238" s="10699"/>
      <c r="PLB238" s="10699"/>
      <c r="PLC238" s="10699"/>
      <c r="PLD238" s="10699"/>
      <c r="PLE238" s="10699"/>
      <c r="PLF238" s="10699"/>
      <c r="PLG238" s="10699"/>
      <c r="PLH238" s="10699"/>
      <c r="PLI238" s="10699"/>
      <c r="PLJ238" s="10699"/>
      <c r="PLK238" s="10699"/>
      <c r="PLL238" s="10699"/>
      <c r="PLM238" s="10699"/>
      <c r="PLN238" s="10699"/>
      <c r="PLO238" s="10699"/>
      <c r="PLP238" s="10699"/>
      <c r="PLQ238" s="10699"/>
      <c r="PLR238" s="10699"/>
      <c r="PLS238" s="10699"/>
      <c r="PLT238" s="10699"/>
      <c r="PLU238" s="10699"/>
      <c r="PLV238" s="10699"/>
      <c r="PLW238" s="10699"/>
      <c r="PLX238" s="10699"/>
      <c r="PLY238" s="10699"/>
      <c r="PLZ238" s="10699"/>
      <c r="PMA238" s="10699"/>
      <c r="PMB238" s="10699"/>
      <c r="PMC238" s="10699"/>
      <c r="PMD238" s="10699"/>
      <c r="PME238" s="10699"/>
      <c r="PMF238" s="10699"/>
      <c r="PMG238" s="10699"/>
      <c r="PMH238" s="10699"/>
      <c r="PMI238" s="10699"/>
      <c r="PMJ238" s="10699"/>
      <c r="PMK238" s="10699"/>
      <c r="PML238" s="10699"/>
      <c r="PMM238" s="10699"/>
      <c r="PMN238" s="10699"/>
      <c r="PMO238" s="10699"/>
      <c r="PMP238" s="10699"/>
      <c r="PMQ238" s="10699"/>
      <c r="PMR238" s="10699"/>
      <c r="PMS238" s="10699"/>
      <c r="PMT238" s="10699"/>
      <c r="PMU238" s="10699"/>
      <c r="PMV238" s="10699"/>
      <c r="PMW238" s="10699"/>
      <c r="PMX238" s="10699"/>
      <c r="PMY238" s="10699"/>
      <c r="PMZ238" s="10699"/>
      <c r="PNA238" s="10699"/>
      <c r="PNB238" s="10699"/>
      <c r="PNC238" s="10699"/>
      <c r="PND238" s="10699"/>
      <c r="PNE238" s="10699"/>
      <c r="PNF238" s="10699"/>
      <c r="PNG238" s="10699"/>
      <c r="PNH238" s="10699"/>
      <c r="PNI238" s="10699"/>
      <c r="PNJ238" s="10699"/>
      <c r="PNK238" s="10699"/>
      <c r="PNL238" s="10699"/>
      <c r="PNM238" s="10699"/>
      <c r="PNN238" s="10699"/>
      <c r="PNO238" s="10699"/>
      <c r="PNP238" s="10699"/>
      <c r="PNQ238" s="10699"/>
      <c r="PNR238" s="10699"/>
      <c r="PNS238" s="10699"/>
      <c r="PNT238" s="10699"/>
      <c r="PNU238" s="10699"/>
      <c r="PNV238" s="10699"/>
      <c r="PNW238" s="10699"/>
      <c r="PNX238" s="10699"/>
      <c r="PNY238" s="10699"/>
      <c r="PNZ238" s="10699"/>
      <c r="POA238" s="10699"/>
      <c r="POB238" s="10699"/>
      <c r="POC238" s="10699"/>
      <c r="POD238" s="10699"/>
      <c r="POE238" s="10699"/>
      <c r="POF238" s="10699"/>
      <c r="POG238" s="10699"/>
      <c r="POH238" s="10699"/>
      <c r="POI238" s="10699"/>
      <c r="POJ238" s="10699"/>
      <c r="POK238" s="10699"/>
      <c r="POL238" s="10699"/>
      <c r="POM238" s="10699"/>
      <c r="PON238" s="10699"/>
      <c r="POO238" s="10699"/>
      <c r="POP238" s="10699"/>
      <c r="POQ238" s="10699"/>
      <c r="POR238" s="10699"/>
      <c r="POS238" s="10699"/>
      <c r="POT238" s="10699"/>
      <c r="POU238" s="10699"/>
      <c r="POV238" s="10699"/>
      <c r="POW238" s="10699"/>
      <c r="POX238" s="10699"/>
      <c r="POY238" s="10699"/>
      <c r="POZ238" s="10699"/>
      <c r="PPA238" s="10699"/>
      <c r="PPB238" s="10699"/>
      <c r="PPC238" s="10699"/>
      <c r="PPD238" s="10699"/>
      <c r="PPE238" s="10699"/>
      <c r="PPF238" s="10699"/>
      <c r="PPG238" s="10699"/>
      <c r="PPH238" s="10699"/>
      <c r="PPI238" s="10699"/>
      <c r="PPJ238" s="10699"/>
      <c r="PPK238" s="10699"/>
      <c r="PPL238" s="10699"/>
      <c r="PPM238" s="10699"/>
      <c r="PPN238" s="10699"/>
      <c r="PPO238" s="10699"/>
      <c r="PPP238" s="10699"/>
      <c r="PPQ238" s="10699"/>
      <c r="PPR238" s="10699"/>
      <c r="PPS238" s="10699"/>
      <c r="PPT238" s="10699"/>
      <c r="PPU238" s="10699"/>
      <c r="PPV238" s="10699"/>
      <c r="PPW238" s="10699"/>
      <c r="PPX238" s="10699"/>
      <c r="PPY238" s="10699"/>
      <c r="PPZ238" s="10699"/>
      <c r="PQA238" s="10699"/>
      <c r="PQB238" s="10699"/>
      <c r="PQC238" s="10699"/>
      <c r="PQD238" s="10699"/>
      <c r="PQE238" s="10699"/>
      <c r="PQF238" s="10699"/>
      <c r="PQG238" s="10699"/>
      <c r="PQH238" s="10699"/>
      <c r="PQI238" s="10699"/>
      <c r="PQJ238" s="10699"/>
      <c r="PQK238" s="10699"/>
      <c r="PQL238" s="10699"/>
      <c r="PQM238" s="10699"/>
      <c r="PQN238" s="10699"/>
      <c r="PQO238" s="10699"/>
      <c r="PQP238" s="10699"/>
      <c r="PQQ238" s="10699"/>
      <c r="PQR238" s="10699"/>
      <c r="PQS238" s="10699"/>
      <c r="PQT238" s="10699"/>
      <c r="PQU238" s="10699"/>
      <c r="PQV238" s="10699"/>
      <c r="PQW238" s="10699"/>
      <c r="PQX238" s="10699"/>
      <c r="PQY238" s="10699"/>
      <c r="PQZ238" s="10699"/>
      <c r="PRA238" s="10699"/>
      <c r="PRB238" s="10699"/>
      <c r="PRC238" s="10699"/>
      <c r="PRD238" s="10699"/>
      <c r="PRE238" s="10699"/>
      <c r="PRF238" s="10699"/>
      <c r="PRG238" s="10699"/>
      <c r="PRH238" s="10699"/>
      <c r="PRI238" s="10699"/>
      <c r="PRJ238" s="10699"/>
      <c r="PRK238" s="10699"/>
      <c r="PRL238" s="10699"/>
      <c r="PRM238" s="10699"/>
      <c r="PRN238" s="10699"/>
      <c r="PRO238" s="10699"/>
      <c r="PRP238" s="10699"/>
      <c r="PRQ238" s="10699"/>
      <c r="PRR238" s="10699"/>
      <c r="PRS238" s="10699"/>
      <c r="PRT238" s="10699"/>
      <c r="PRU238" s="10699"/>
      <c r="PRV238" s="10699"/>
      <c r="PRW238" s="10699"/>
      <c r="PRX238" s="10699"/>
      <c r="PRY238" s="10699"/>
      <c r="PRZ238" s="10699"/>
      <c r="PSA238" s="10699"/>
      <c r="PSB238" s="10699"/>
      <c r="PSC238" s="10699"/>
      <c r="PSD238" s="10699"/>
      <c r="PSE238" s="10699"/>
      <c r="PSF238" s="10699"/>
      <c r="PSG238" s="10699"/>
      <c r="PSH238" s="10699"/>
      <c r="PSI238" s="10699"/>
      <c r="PSJ238" s="10699"/>
      <c r="PSK238" s="10699"/>
      <c r="PSL238" s="10699"/>
      <c r="PSM238" s="10699"/>
      <c r="PSN238" s="10699"/>
      <c r="PSO238" s="10699"/>
      <c r="PSP238" s="10699"/>
      <c r="PSQ238" s="10699"/>
      <c r="PSR238" s="10699"/>
      <c r="PSS238" s="10699"/>
      <c r="PST238" s="10699"/>
      <c r="PSU238" s="10699"/>
      <c r="PSV238" s="10699"/>
      <c r="PSW238" s="10699"/>
      <c r="PSX238" s="10699"/>
      <c r="PSY238" s="10699"/>
      <c r="PSZ238" s="10699"/>
      <c r="PTA238" s="10699"/>
      <c r="PTB238" s="10699"/>
      <c r="PTC238" s="10699"/>
      <c r="PTD238" s="10699"/>
      <c r="PTE238" s="10699"/>
      <c r="PTF238" s="10699"/>
      <c r="PTG238" s="10699"/>
      <c r="PTH238" s="10699"/>
      <c r="PTI238" s="10699"/>
      <c r="PTJ238" s="10699"/>
      <c r="PTK238" s="10699"/>
      <c r="PTL238" s="10699"/>
      <c r="PTM238" s="10699"/>
      <c r="PTN238" s="10699"/>
      <c r="PTO238" s="10699"/>
      <c r="PTP238" s="10699"/>
      <c r="PTQ238" s="10699"/>
      <c r="PTR238" s="10699"/>
      <c r="PTS238" s="10699"/>
      <c r="PTT238" s="10699"/>
      <c r="PTU238" s="10699"/>
      <c r="PTV238" s="10699"/>
      <c r="PTW238" s="10699"/>
      <c r="PTX238" s="10699"/>
      <c r="PTY238" s="10699"/>
      <c r="PTZ238" s="10699"/>
      <c r="PUA238" s="10699"/>
      <c r="PUB238" s="10699"/>
      <c r="PUC238" s="10699"/>
      <c r="PUD238" s="10699"/>
      <c r="PUE238" s="10699"/>
      <c r="PUF238" s="10699"/>
      <c r="PUG238" s="10699"/>
      <c r="PUH238" s="10699"/>
      <c r="PUI238" s="10699"/>
      <c r="PUJ238" s="10699"/>
      <c r="PUK238" s="10699"/>
      <c r="PUL238" s="10699"/>
      <c r="PUM238" s="10699"/>
      <c r="PUN238" s="10699"/>
      <c r="PUO238" s="10699"/>
      <c r="PUP238" s="10699"/>
      <c r="PUQ238" s="10699"/>
      <c r="PUR238" s="10699"/>
      <c r="PUS238" s="10699"/>
      <c r="PUT238" s="10699"/>
      <c r="PUU238" s="10699"/>
      <c r="PUV238" s="10699"/>
      <c r="PUW238" s="10699"/>
      <c r="PUX238" s="10699"/>
      <c r="PUY238" s="10699"/>
      <c r="PUZ238" s="10699"/>
      <c r="PVA238" s="10699"/>
      <c r="PVB238" s="10699"/>
      <c r="PVC238" s="10699"/>
      <c r="PVD238" s="10699"/>
      <c r="PVE238" s="10699"/>
      <c r="PVF238" s="10699"/>
      <c r="PVG238" s="10699"/>
      <c r="PVH238" s="10699"/>
      <c r="PVI238" s="10699"/>
      <c r="PVJ238" s="10699"/>
      <c r="PVK238" s="10699"/>
      <c r="PVL238" s="10699"/>
      <c r="PVM238" s="10699"/>
      <c r="PVN238" s="10699"/>
      <c r="PVO238" s="10699"/>
      <c r="PVP238" s="10699"/>
      <c r="PVQ238" s="10699"/>
      <c r="PVR238" s="10699"/>
      <c r="PVS238" s="10699"/>
      <c r="PVT238" s="10699"/>
      <c r="PVU238" s="10699"/>
      <c r="PVV238" s="10699"/>
      <c r="PVW238" s="10699"/>
      <c r="PVX238" s="10699"/>
      <c r="PVY238" s="10699"/>
      <c r="PVZ238" s="10699"/>
      <c r="PWA238" s="10699"/>
      <c r="PWB238" s="10699"/>
      <c r="PWC238" s="10699"/>
      <c r="PWD238" s="10699"/>
      <c r="PWE238" s="10699"/>
      <c r="PWF238" s="10699"/>
      <c r="PWG238" s="10699"/>
      <c r="PWH238" s="10699"/>
      <c r="PWI238" s="10699"/>
      <c r="PWJ238" s="10699"/>
      <c r="PWK238" s="10699"/>
      <c r="PWL238" s="10699"/>
      <c r="PWM238" s="10699"/>
      <c r="PWN238" s="10699"/>
      <c r="PWO238" s="10699"/>
      <c r="PWP238" s="10699"/>
      <c r="PWQ238" s="10699"/>
      <c r="PWR238" s="10699"/>
      <c r="PWS238" s="10699"/>
      <c r="PWT238" s="10699"/>
      <c r="PWU238" s="10699"/>
      <c r="PWV238" s="10699"/>
      <c r="PWW238" s="10699"/>
      <c r="PWX238" s="10699"/>
      <c r="PWY238" s="10699"/>
      <c r="PWZ238" s="10699"/>
      <c r="PXA238" s="10699"/>
      <c r="PXB238" s="10699"/>
      <c r="PXC238" s="10699"/>
      <c r="PXD238" s="10699"/>
      <c r="PXE238" s="10699"/>
      <c r="PXF238" s="10699"/>
      <c r="PXG238" s="10699"/>
      <c r="PXH238" s="10699"/>
      <c r="PXI238" s="10699"/>
      <c r="PXJ238" s="10699"/>
      <c r="PXK238" s="10699"/>
      <c r="PXL238" s="10699"/>
      <c r="PXM238" s="10699"/>
      <c r="PXN238" s="10699"/>
      <c r="PXO238" s="10699"/>
      <c r="PXP238" s="10699"/>
      <c r="PXQ238" s="10699"/>
      <c r="PXR238" s="10699"/>
      <c r="PXS238" s="10699"/>
      <c r="PXT238" s="10699"/>
      <c r="PXU238" s="10699"/>
      <c r="PXV238" s="10699"/>
      <c r="PXW238" s="10699"/>
      <c r="PXX238" s="10699"/>
      <c r="PXY238" s="10699"/>
      <c r="PXZ238" s="10699"/>
      <c r="PYA238" s="10699"/>
      <c r="PYB238" s="10699"/>
      <c r="PYC238" s="10699"/>
      <c r="PYD238" s="10699"/>
      <c r="PYE238" s="10699"/>
      <c r="PYF238" s="10699"/>
      <c r="PYG238" s="10699"/>
      <c r="PYH238" s="10699"/>
      <c r="PYI238" s="10699"/>
      <c r="PYJ238" s="10699"/>
      <c r="PYK238" s="10699"/>
      <c r="PYL238" s="10699"/>
      <c r="PYM238" s="10699"/>
      <c r="PYN238" s="10699"/>
      <c r="PYO238" s="10699"/>
      <c r="PYP238" s="10699"/>
      <c r="PYQ238" s="10699"/>
      <c r="PYR238" s="10699"/>
      <c r="PYS238" s="10699"/>
      <c r="PYT238" s="10699"/>
      <c r="PYU238" s="10699"/>
      <c r="PYV238" s="10699"/>
      <c r="PYW238" s="10699"/>
      <c r="PYX238" s="10699"/>
      <c r="PYY238" s="10699"/>
      <c r="PYZ238" s="10699"/>
      <c r="PZA238" s="10699"/>
      <c r="PZB238" s="10699"/>
      <c r="PZC238" s="10699"/>
      <c r="PZD238" s="10699"/>
      <c r="PZE238" s="10699"/>
      <c r="PZF238" s="10699"/>
      <c r="PZG238" s="10699"/>
      <c r="PZH238" s="10699"/>
      <c r="PZI238" s="10699"/>
      <c r="PZJ238" s="10699"/>
      <c r="PZK238" s="10699"/>
      <c r="PZL238" s="10699"/>
      <c r="PZM238" s="10699"/>
      <c r="PZN238" s="10699"/>
      <c r="PZO238" s="10699"/>
      <c r="PZP238" s="10699"/>
      <c r="PZQ238" s="10699"/>
      <c r="PZR238" s="10699"/>
      <c r="PZS238" s="10699"/>
      <c r="PZT238" s="10699"/>
      <c r="PZU238" s="10699"/>
      <c r="PZV238" s="10699"/>
      <c r="PZW238" s="10699"/>
      <c r="PZX238" s="10699"/>
      <c r="PZY238" s="10699"/>
      <c r="PZZ238" s="10699"/>
      <c r="QAA238" s="10699"/>
      <c r="QAB238" s="10699"/>
      <c r="QAC238" s="10699"/>
      <c r="QAD238" s="10699"/>
      <c r="QAE238" s="10699"/>
      <c r="QAF238" s="10699"/>
      <c r="QAG238" s="10699"/>
      <c r="QAH238" s="10699"/>
      <c r="QAI238" s="10699"/>
      <c r="QAJ238" s="10699"/>
      <c r="QAK238" s="10699"/>
      <c r="QAL238" s="10699"/>
      <c r="QAM238" s="10699"/>
      <c r="QAN238" s="10699"/>
      <c r="QAO238" s="10699"/>
      <c r="QAP238" s="10699"/>
      <c r="QAQ238" s="10699"/>
      <c r="QAR238" s="10699"/>
      <c r="QAS238" s="10699"/>
      <c r="QAT238" s="10699"/>
      <c r="QAU238" s="10699"/>
      <c r="QAV238" s="10699"/>
      <c r="QAW238" s="10699"/>
      <c r="QAX238" s="10699"/>
      <c r="QAY238" s="10699"/>
      <c r="QAZ238" s="10699"/>
      <c r="QBA238" s="10699"/>
      <c r="QBB238" s="10699"/>
      <c r="QBC238" s="10699"/>
      <c r="QBD238" s="10699"/>
      <c r="QBE238" s="10699"/>
      <c r="QBF238" s="10699"/>
      <c r="QBG238" s="10699"/>
      <c r="QBH238" s="10699"/>
      <c r="QBI238" s="10699"/>
      <c r="QBJ238" s="10699"/>
      <c r="QBK238" s="10699"/>
      <c r="QBL238" s="10699"/>
      <c r="QBM238" s="10699"/>
      <c r="QBN238" s="10699"/>
      <c r="QBO238" s="10699"/>
      <c r="QBP238" s="10699"/>
      <c r="QBQ238" s="10699"/>
      <c r="QBR238" s="10699"/>
      <c r="QBS238" s="10699"/>
      <c r="QBT238" s="10699"/>
      <c r="QBU238" s="10699"/>
      <c r="QBV238" s="10699"/>
      <c r="QBW238" s="10699"/>
      <c r="QBX238" s="10699"/>
      <c r="QBY238" s="10699"/>
      <c r="QBZ238" s="10699"/>
      <c r="QCA238" s="10699"/>
      <c r="QCB238" s="10699"/>
      <c r="QCC238" s="10699"/>
      <c r="QCD238" s="10699"/>
      <c r="QCE238" s="10699"/>
      <c r="QCF238" s="10699"/>
      <c r="QCG238" s="10699"/>
      <c r="QCH238" s="10699"/>
      <c r="QCI238" s="10699"/>
      <c r="QCJ238" s="10699"/>
      <c r="QCK238" s="10699"/>
      <c r="QCL238" s="10699"/>
      <c r="QCM238" s="10699"/>
      <c r="QCN238" s="10699"/>
      <c r="QCO238" s="10699"/>
      <c r="QCP238" s="10699"/>
      <c r="QCQ238" s="10699"/>
      <c r="QCR238" s="10699"/>
      <c r="QCS238" s="10699"/>
      <c r="QCT238" s="10699"/>
      <c r="QCU238" s="10699"/>
      <c r="QCV238" s="10699"/>
      <c r="QCW238" s="10699"/>
      <c r="QCX238" s="10699"/>
      <c r="QCY238" s="10699"/>
      <c r="QCZ238" s="10699"/>
      <c r="QDA238" s="10699"/>
      <c r="QDB238" s="10699"/>
      <c r="QDC238" s="10699"/>
      <c r="QDD238" s="10699"/>
      <c r="QDE238" s="10699"/>
      <c r="QDF238" s="10699"/>
      <c r="QDG238" s="10699"/>
      <c r="QDH238" s="10699"/>
      <c r="QDI238" s="10699"/>
      <c r="QDJ238" s="10699"/>
      <c r="QDK238" s="10699"/>
      <c r="QDL238" s="10699"/>
      <c r="QDM238" s="10699"/>
      <c r="QDN238" s="10699"/>
      <c r="QDO238" s="10699"/>
      <c r="QDP238" s="10699"/>
      <c r="QDQ238" s="10699"/>
      <c r="QDR238" s="10699"/>
      <c r="QDS238" s="10699"/>
      <c r="QDT238" s="10699"/>
      <c r="QDU238" s="10699"/>
      <c r="QDV238" s="10699"/>
      <c r="QDW238" s="10699"/>
      <c r="QDX238" s="10699"/>
      <c r="QDY238" s="10699"/>
      <c r="QDZ238" s="10699"/>
      <c r="QEA238" s="10699"/>
      <c r="QEB238" s="10699"/>
      <c r="QEC238" s="10699"/>
      <c r="QED238" s="10699"/>
      <c r="QEE238" s="10699"/>
      <c r="QEF238" s="10699"/>
      <c r="QEG238" s="10699"/>
      <c r="QEH238" s="10699"/>
      <c r="QEI238" s="10699"/>
      <c r="QEJ238" s="10699"/>
      <c r="QEK238" s="10699"/>
      <c r="QEL238" s="10699"/>
      <c r="QEM238" s="10699"/>
      <c r="QEN238" s="10699"/>
      <c r="QEO238" s="10699"/>
      <c r="QEP238" s="10699"/>
      <c r="QEQ238" s="10699"/>
      <c r="QER238" s="10699"/>
      <c r="QES238" s="10699"/>
      <c r="QET238" s="10699"/>
      <c r="QEU238" s="10699"/>
      <c r="QEV238" s="10699"/>
      <c r="QEW238" s="10699"/>
      <c r="QEX238" s="10699"/>
      <c r="QEY238" s="10699"/>
      <c r="QEZ238" s="10699"/>
      <c r="QFA238" s="10699"/>
      <c r="QFB238" s="10699"/>
      <c r="QFC238" s="10699"/>
      <c r="QFD238" s="10699"/>
      <c r="QFE238" s="10699"/>
      <c r="QFF238" s="10699"/>
      <c r="QFG238" s="10699"/>
      <c r="QFH238" s="10699"/>
      <c r="QFI238" s="10699"/>
      <c r="QFJ238" s="10699"/>
      <c r="QFK238" s="10699"/>
      <c r="QFL238" s="10699"/>
      <c r="QFM238" s="10699"/>
      <c r="QFN238" s="10699"/>
      <c r="QFO238" s="10699"/>
      <c r="QFP238" s="10699"/>
      <c r="QFQ238" s="10699"/>
      <c r="QFR238" s="10699"/>
      <c r="QFS238" s="10699"/>
      <c r="QFT238" s="10699"/>
      <c r="QFU238" s="10699"/>
      <c r="QFV238" s="10699"/>
      <c r="QFW238" s="10699"/>
      <c r="QFX238" s="10699"/>
      <c r="QFY238" s="10699"/>
      <c r="QFZ238" s="10699"/>
      <c r="QGA238" s="10699"/>
      <c r="QGB238" s="10699"/>
      <c r="QGC238" s="10699"/>
      <c r="QGD238" s="10699"/>
      <c r="QGE238" s="10699"/>
      <c r="QGF238" s="10699"/>
      <c r="QGG238" s="10699"/>
      <c r="QGH238" s="10699"/>
      <c r="QGI238" s="10699"/>
      <c r="QGJ238" s="10699"/>
      <c r="QGK238" s="10699"/>
      <c r="QGL238" s="10699"/>
      <c r="QGM238" s="10699"/>
      <c r="QGN238" s="10699"/>
      <c r="QGO238" s="10699"/>
      <c r="QGP238" s="10699"/>
      <c r="QGQ238" s="10699"/>
      <c r="QGR238" s="10699"/>
      <c r="QGS238" s="10699"/>
      <c r="QGT238" s="10699"/>
      <c r="QGU238" s="10699"/>
      <c r="QGV238" s="10699"/>
      <c r="QGW238" s="10699"/>
      <c r="QGX238" s="10699"/>
      <c r="QGY238" s="10699"/>
      <c r="QGZ238" s="10699"/>
      <c r="QHA238" s="10699"/>
      <c r="QHB238" s="10699"/>
      <c r="QHC238" s="10699"/>
      <c r="QHD238" s="10699"/>
      <c r="QHE238" s="10699"/>
      <c r="QHF238" s="10699"/>
      <c r="QHG238" s="10699"/>
      <c r="QHH238" s="10699"/>
      <c r="QHI238" s="10699"/>
      <c r="QHJ238" s="10699"/>
      <c r="QHK238" s="10699"/>
      <c r="QHL238" s="10699"/>
      <c r="QHM238" s="10699"/>
      <c r="QHN238" s="10699"/>
      <c r="QHO238" s="10699"/>
      <c r="QHP238" s="10699"/>
      <c r="QHQ238" s="10699"/>
      <c r="QHR238" s="10699"/>
      <c r="QHS238" s="10699"/>
      <c r="QHT238" s="10699"/>
      <c r="QHU238" s="10699"/>
      <c r="QHV238" s="10699"/>
      <c r="QHW238" s="10699"/>
      <c r="QHX238" s="10699"/>
      <c r="QHY238" s="10699"/>
      <c r="QHZ238" s="10699"/>
      <c r="QIA238" s="10699"/>
      <c r="QIB238" s="10699"/>
      <c r="QIC238" s="10699"/>
      <c r="QID238" s="10699"/>
      <c r="QIE238" s="10699"/>
      <c r="QIF238" s="10699"/>
      <c r="QIG238" s="10699"/>
      <c r="QIH238" s="10699"/>
      <c r="QII238" s="10699"/>
      <c r="QIJ238" s="10699"/>
      <c r="QIK238" s="10699"/>
      <c r="QIL238" s="10699"/>
      <c r="QIM238" s="10699"/>
      <c r="QIN238" s="10699"/>
      <c r="QIO238" s="10699"/>
      <c r="QIP238" s="10699"/>
      <c r="QIQ238" s="10699"/>
      <c r="QIR238" s="10699"/>
      <c r="QIS238" s="10699"/>
      <c r="QIT238" s="10699"/>
      <c r="QIU238" s="10699"/>
      <c r="QIV238" s="10699"/>
      <c r="QIW238" s="10699"/>
      <c r="QIX238" s="10699"/>
      <c r="QIY238" s="10699"/>
      <c r="QIZ238" s="10699"/>
      <c r="QJA238" s="10699"/>
      <c r="QJB238" s="10699"/>
      <c r="QJC238" s="10699"/>
      <c r="QJD238" s="10699"/>
      <c r="QJE238" s="10699"/>
      <c r="QJF238" s="10699"/>
      <c r="QJG238" s="10699"/>
      <c r="QJH238" s="10699"/>
      <c r="QJI238" s="10699"/>
      <c r="QJJ238" s="10699"/>
      <c r="QJK238" s="10699"/>
      <c r="QJL238" s="10699"/>
      <c r="QJM238" s="10699"/>
      <c r="QJN238" s="10699"/>
      <c r="QJO238" s="10699"/>
      <c r="QJP238" s="10699"/>
      <c r="QJQ238" s="10699"/>
      <c r="QJR238" s="10699"/>
      <c r="QJS238" s="10699"/>
      <c r="QJT238" s="10699"/>
      <c r="QJU238" s="10699"/>
      <c r="QJV238" s="10699"/>
      <c r="QJW238" s="10699"/>
      <c r="QJX238" s="10699"/>
      <c r="QJY238" s="10699"/>
      <c r="QJZ238" s="10699"/>
      <c r="QKA238" s="10699"/>
      <c r="QKB238" s="10699"/>
      <c r="QKC238" s="10699"/>
      <c r="QKD238" s="10699"/>
      <c r="QKE238" s="10699"/>
      <c r="QKF238" s="10699"/>
      <c r="QKG238" s="10699"/>
      <c r="QKH238" s="10699"/>
      <c r="QKI238" s="10699"/>
      <c r="QKJ238" s="10699"/>
      <c r="QKK238" s="10699"/>
      <c r="QKL238" s="10699"/>
      <c r="QKM238" s="10699"/>
      <c r="QKN238" s="10699"/>
      <c r="QKO238" s="10699"/>
      <c r="QKP238" s="10699"/>
      <c r="QKQ238" s="10699"/>
      <c r="QKR238" s="10699"/>
      <c r="QKS238" s="10699"/>
      <c r="QKT238" s="10699"/>
      <c r="QKU238" s="10699"/>
      <c r="QKV238" s="10699"/>
      <c r="QKW238" s="10699"/>
      <c r="QKX238" s="10699"/>
      <c r="QKY238" s="10699"/>
      <c r="QKZ238" s="10699"/>
      <c r="QLA238" s="10699"/>
      <c r="QLB238" s="10699"/>
      <c r="QLC238" s="10699"/>
      <c r="QLD238" s="10699"/>
      <c r="QLE238" s="10699"/>
      <c r="QLF238" s="10699"/>
      <c r="QLG238" s="10699"/>
      <c r="QLH238" s="10699"/>
      <c r="QLI238" s="10699"/>
      <c r="QLJ238" s="10699"/>
      <c r="QLK238" s="10699"/>
      <c r="QLL238" s="10699"/>
      <c r="QLM238" s="10699"/>
      <c r="QLN238" s="10699"/>
      <c r="QLO238" s="10699"/>
      <c r="QLP238" s="10699"/>
      <c r="QLQ238" s="10699"/>
      <c r="QLR238" s="10699"/>
      <c r="QLS238" s="10699"/>
      <c r="QLT238" s="10699"/>
      <c r="QLU238" s="10699"/>
      <c r="QLV238" s="10699"/>
      <c r="QLW238" s="10699"/>
      <c r="QLX238" s="10699"/>
      <c r="QLY238" s="10699"/>
      <c r="QLZ238" s="10699"/>
      <c r="QMA238" s="10699"/>
      <c r="QMB238" s="10699"/>
      <c r="QMC238" s="10699"/>
      <c r="QMD238" s="10699"/>
      <c r="QME238" s="10699"/>
      <c r="QMF238" s="10699"/>
      <c r="QMG238" s="10699"/>
      <c r="QMH238" s="10699"/>
      <c r="QMI238" s="10699"/>
      <c r="QMJ238" s="10699"/>
      <c r="QMK238" s="10699"/>
      <c r="QML238" s="10699"/>
      <c r="QMM238" s="10699"/>
      <c r="QMN238" s="10699"/>
      <c r="QMO238" s="10699"/>
      <c r="QMP238" s="10699"/>
      <c r="QMQ238" s="10699"/>
      <c r="QMR238" s="10699"/>
      <c r="QMS238" s="10699"/>
      <c r="QMT238" s="10699"/>
      <c r="QMU238" s="10699"/>
      <c r="QMV238" s="10699"/>
      <c r="QMW238" s="10699"/>
      <c r="QMX238" s="10699"/>
      <c r="QMY238" s="10699"/>
      <c r="QMZ238" s="10699"/>
      <c r="QNA238" s="10699"/>
      <c r="QNB238" s="10699"/>
      <c r="QNC238" s="10699"/>
      <c r="QND238" s="10699"/>
      <c r="QNE238" s="10699"/>
      <c r="QNF238" s="10699"/>
      <c r="QNG238" s="10699"/>
      <c r="QNH238" s="10699"/>
      <c r="QNI238" s="10699"/>
      <c r="QNJ238" s="10699"/>
      <c r="QNK238" s="10699"/>
      <c r="QNL238" s="10699"/>
      <c r="QNM238" s="10699"/>
      <c r="QNN238" s="10699"/>
      <c r="QNO238" s="10699"/>
      <c r="QNP238" s="10699"/>
      <c r="QNQ238" s="10699"/>
      <c r="QNR238" s="10699"/>
      <c r="QNS238" s="10699"/>
      <c r="QNT238" s="10699"/>
      <c r="QNU238" s="10699"/>
      <c r="QNV238" s="10699"/>
      <c r="QNW238" s="10699"/>
      <c r="QNX238" s="10699"/>
      <c r="QNY238" s="10699"/>
      <c r="QNZ238" s="10699"/>
      <c r="QOA238" s="10699"/>
      <c r="QOB238" s="10699"/>
      <c r="QOC238" s="10699"/>
      <c r="QOD238" s="10699"/>
      <c r="QOE238" s="10699"/>
      <c r="QOF238" s="10699"/>
      <c r="QOG238" s="10699"/>
      <c r="QOH238" s="10699"/>
      <c r="QOI238" s="10699"/>
      <c r="QOJ238" s="10699"/>
      <c r="QOK238" s="10699"/>
      <c r="QOL238" s="10699"/>
      <c r="QOM238" s="10699"/>
      <c r="QON238" s="10699"/>
      <c r="QOO238" s="10699"/>
      <c r="QOP238" s="10699"/>
      <c r="QOQ238" s="10699"/>
      <c r="QOR238" s="10699"/>
      <c r="QOS238" s="10699"/>
      <c r="QOT238" s="10699"/>
      <c r="QOU238" s="10699"/>
      <c r="QOV238" s="10699"/>
      <c r="QOW238" s="10699"/>
      <c r="QOX238" s="10699"/>
      <c r="QOY238" s="10699"/>
      <c r="QOZ238" s="10699"/>
      <c r="QPA238" s="10699"/>
      <c r="QPB238" s="10699"/>
      <c r="QPC238" s="10699"/>
      <c r="QPD238" s="10699"/>
      <c r="QPE238" s="10699"/>
      <c r="QPF238" s="10699"/>
      <c r="QPG238" s="10699"/>
      <c r="QPH238" s="10699"/>
      <c r="QPI238" s="10699"/>
      <c r="QPJ238" s="10699"/>
      <c r="QPK238" s="10699"/>
      <c r="QPL238" s="10699"/>
      <c r="QPM238" s="10699"/>
      <c r="QPN238" s="10699"/>
      <c r="QPO238" s="10699"/>
      <c r="QPP238" s="10699"/>
      <c r="QPQ238" s="10699"/>
      <c r="QPR238" s="10699"/>
      <c r="QPS238" s="10699"/>
      <c r="QPT238" s="10699"/>
      <c r="QPU238" s="10699"/>
      <c r="QPV238" s="10699"/>
      <c r="QPW238" s="10699"/>
      <c r="QPX238" s="10699"/>
      <c r="QPY238" s="10699"/>
      <c r="QPZ238" s="10699"/>
      <c r="QQA238" s="10699"/>
      <c r="QQB238" s="10699"/>
      <c r="QQC238" s="10699"/>
      <c r="QQD238" s="10699"/>
      <c r="QQE238" s="10699"/>
      <c r="QQF238" s="10699"/>
      <c r="QQG238" s="10699"/>
      <c r="QQH238" s="10699"/>
      <c r="QQI238" s="10699"/>
      <c r="QQJ238" s="10699"/>
      <c r="QQK238" s="10699"/>
      <c r="QQL238" s="10699"/>
      <c r="QQM238" s="10699"/>
      <c r="QQN238" s="10699"/>
      <c r="QQO238" s="10699"/>
      <c r="QQP238" s="10699"/>
      <c r="QQQ238" s="10699"/>
      <c r="QQR238" s="10699"/>
      <c r="QQS238" s="10699"/>
      <c r="QQT238" s="10699"/>
      <c r="QQU238" s="10699"/>
      <c r="QQV238" s="10699"/>
      <c r="QQW238" s="10699"/>
      <c r="QQX238" s="10699"/>
      <c r="QQY238" s="10699"/>
      <c r="QQZ238" s="10699"/>
      <c r="QRA238" s="10699"/>
      <c r="QRB238" s="10699"/>
      <c r="QRC238" s="10699"/>
      <c r="QRD238" s="10699"/>
      <c r="QRE238" s="10699"/>
      <c r="QRF238" s="10699"/>
      <c r="QRG238" s="10699"/>
      <c r="QRH238" s="10699"/>
      <c r="QRI238" s="10699"/>
      <c r="QRJ238" s="10699"/>
      <c r="QRK238" s="10699"/>
      <c r="QRL238" s="10699"/>
      <c r="QRM238" s="10699"/>
      <c r="QRN238" s="10699"/>
      <c r="QRO238" s="10699"/>
      <c r="QRP238" s="10699"/>
      <c r="QRQ238" s="10699"/>
      <c r="QRR238" s="10699"/>
      <c r="QRS238" s="10699"/>
      <c r="QRT238" s="10699"/>
      <c r="QRU238" s="10699"/>
      <c r="QRV238" s="10699"/>
      <c r="QRW238" s="10699"/>
      <c r="QRX238" s="10699"/>
      <c r="QRY238" s="10699"/>
      <c r="QRZ238" s="10699"/>
      <c r="QSA238" s="10699"/>
      <c r="QSB238" s="10699"/>
      <c r="QSC238" s="10699"/>
      <c r="QSD238" s="10699"/>
      <c r="QSE238" s="10699"/>
      <c r="QSF238" s="10699"/>
      <c r="QSG238" s="10699"/>
      <c r="QSH238" s="10699"/>
      <c r="QSI238" s="10699"/>
      <c r="QSJ238" s="10699"/>
      <c r="QSK238" s="10699"/>
      <c r="QSL238" s="10699"/>
      <c r="QSM238" s="10699"/>
      <c r="QSN238" s="10699"/>
      <c r="QSO238" s="10699"/>
      <c r="QSP238" s="10699"/>
      <c r="QSQ238" s="10699"/>
      <c r="QSR238" s="10699"/>
      <c r="QSS238" s="10699"/>
      <c r="QST238" s="10699"/>
      <c r="QSU238" s="10699"/>
      <c r="QSV238" s="10699"/>
      <c r="QSW238" s="10699"/>
      <c r="QSX238" s="10699"/>
      <c r="QSY238" s="10699"/>
      <c r="QSZ238" s="10699"/>
      <c r="QTA238" s="10699"/>
      <c r="QTB238" s="10699"/>
      <c r="QTC238" s="10699"/>
      <c r="QTD238" s="10699"/>
      <c r="QTE238" s="10699"/>
      <c r="QTF238" s="10699"/>
      <c r="QTG238" s="10699"/>
      <c r="QTH238" s="10699"/>
      <c r="QTI238" s="10699"/>
      <c r="QTJ238" s="10699"/>
      <c r="QTK238" s="10699"/>
      <c r="QTL238" s="10699"/>
      <c r="QTM238" s="10699"/>
      <c r="QTN238" s="10699"/>
      <c r="QTO238" s="10699"/>
      <c r="QTP238" s="10699"/>
      <c r="QTQ238" s="10699"/>
      <c r="QTR238" s="10699"/>
      <c r="QTS238" s="10699"/>
      <c r="QTT238" s="10699"/>
      <c r="QTU238" s="10699"/>
      <c r="QTV238" s="10699"/>
      <c r="QTW238" s="10699"/>
      <c r="QTX238" s="10699"/>
      <c r="QTY238" s="10699"/>
      <c r="QTZ238" s="10699"/>
      <c r="QUA238" s="10699"/>
      <c r="QUB238" s="10699"/>
      <c r="QUC238" s="10699"/>
      <c r="QUD238" s="10699"/>
      <c r="QUE238" s="10699"/>
      <c r="QUF238" s="10699"/>
      <c r="QUG238" s="10699"/>
      <c r="QUH238" s="10699"/>
      <c r="QUI238" s="10699"/>
      <c r="QUJ238" s="10699"/>
      <c r="QUK238" s="10699"/>
      <c r="QUL238" s="10699"/>
      <c r="QUM238" s="10699"/>
      <c r="QUN238" s="10699"/>
      <c r="QUO238" s="10699"/>
      <c r="QUP238" s="10699"/>
      <c r="QUQ238" s="10699"/>
      <c r="QUR238" s="10699"/>
      <c r="QUS238" s="10699"/>
      <c r="QUT238" s="10699"/>
      <c r="QUU238" s="10699"/>
      <c r="QUV238" s="10699"/>
      <c r="QUW238" s="10699"/>
      <c r="QUX238" s="10699"/>
      <c r="QUY238" s="10699"/>
      <c r="QUZ238" s="10699"/>
      <c r="QVA238" s="10699"/>
      <c r="QVB238" s="10699"/>
      <c r="QVC238" s="10699"/>
      <c r="QVD238" s="10699"/>
      <c r="QVE238" s="10699"/>
      <c r="QVF238" s="10699"/>
      <c r="QVG238" s="10699"/>
      <c r="QVH238" s="10699"/>
      <c r="QVI238" s="10699"/>
      <c r="QVJ238" s="10699"/>
      <c r="QVK238" s="10699"/>
      <c r="QVL238" s="10699"/>
      <c r="QVM238" s="10699"/>
      <c r="QVN238" s="10699"/>
      <c r="QVO238" s="10699"/>
      <c r="QVP238" s="10699"/>
      <c r="QVQ238" s="10699"/>
      <c r="QVR238" s="10699"/>
      <c r="QVS238" s="10699"/>
      <c r="QVT238" s="10699"/>
      <c r="QVU238" s="10699"/>
      <c r="QVV238" s="10699"/>
      <c r="QVW238" s="10699"/>
      <c r="QVX238" s="10699"/>
      <c r="QVY238" s="10699"/>
      <c r="QVZ238" s="10699"/>
      <c r="QWA238" s="10699"/>
      <c r="QWB238" s="10699"/>
      <c r="QWC238" s="10699"/>
      <c r="QWD238" s="10699"/>
      <c r="QWE238" s="10699"/>
      <c r="QWF238" s="10699"/>
      <c r="QWG238" s="10699"/>
      <c r="QWH238" s="10699"/>
      <c r="QWI238" s="10699"/>
      <c r="QWJ238" s="10699"/>
      <c r="QWK238" s="10699"/>
      <c r="QWL238" s="10699"/>
      <c r="QWM238" s="10699"/>
      <c r="QWN238" s="10699"/>
      <c r="QWO238" s="10699"/>
      <c r="QWP238" s="10699"/>
      <c r="QWQ238" s="10699"/>
      <c r="QWR238" s="10699"/>
      <c r="QWS238" s="10699"/>
      <c r="QWT238" s="10699"/>
      <c r="QWU238" s="10699"/>
      <c r="QWV238" s="10699"/>
      <c r="QWW238" s="10699"/>
      <c r="QWX238" s="10699"/>
      <c r="QWY238" s="10699"/>
      <c r="QWZ238" s="10699"/>
      <c r="QXA238" s="10699"/>
      <c r="QXB238" s="10699"/>
      <c r="QXC238" s="10699"/>
      <c r="QXD238" s="10699"/>
      <c r="QXE238" s="10699"/>
      <c r="QXF238" s="10699"/>
      <c r="QXG238" s="10699"/>
      <c r="QXH238" s="10699"/>
      <c r="QXI238" s="10699"/>
      <c r="QXJ238" s="10699"/>
      <c r="QXK238" s="10699"/>
      <c r="QXL238" s="10699"/>
      <c r="QXM238" s="10699"/>
      <c r="QXN238" s="10699"/>
      <c r="QXO238" s="10699"/>
      <c r="QXP238" s="10699"/>
      <c r="QXQ238" s="10699"/>
      <c r="QXR238" s="10699"/>
      <c r="QXS238" s="10699"/>
      <c r="QXT238" s="10699"/>
      <c r="QXU238" s="10699"/>
      <c r="QXV238" s="10699"/>
      <c r="QXW238" s="10699"/>
      <c r="QXX238" s="10699"/>
      <c r="QXY238" s="10699"/>
      <c r="QXZ238" s="10699"/>
      <c r="QYA238" s="10699"/>
      <c r="QYB238" s="10699"/>
      <c r="QYC238" s="10699"/>
      <c r="QYD238" s="10699"/>
      <c r="QYE238" s="10699"/>
      <c r="QYF238" s="10699"/>
      <c r="QYG238" s="10699"/>
      <c r="QYH238" s="10699"/>
      <c r="QYI238" s="10699"/>
      <c r="QYJ238" s="10699"/>
      <c r="QYK238" s="10699"/>
      <c r="QYL238" s="10699"/>
      <c r="QYM238" s="10699"/>
      <c r="QYN238" s="10699"/>
      <c r="QYO238" s="10699"/>
      <c r="QYP238" s="10699"/>
      <c r="QYQ238" s="10699"/>
      <c r="QYR238" s="10699"/>
      <c r="QYS238" s="10699"/>
      <c r="QYT238" s="10699"/>
      <c r="QYU238" s="10699"/>
      <c r="QYV238" s="10699"/>
      <c r="QYW238" s="10699"/>
      <c r="QYX238" s="10699"/>
      <c r="QYY238" s="10699"/>
      <c r="QYZ238" s="10699"/>
      <c r="QZA238" s="10699"/>
      <c r="QZB238" s="10699"/>
      <c r="QZC238" s="10699"/>
      <c r="QZD238" s="10699"/>
      <c r="QZE238" s="10699"/>
      <c r="QZF238" s="10699"/>
      <c r="QZG238" s="10699"/>
      <c r="QZH238" s="10699"/>
      <c r="QZI238" s="10699"/>
      <c r="QZJ238" s="10699"/>
      <c r="QZK238" s="10699"/>
      <c r="QZL238" s="10699"/>
      <c r="QZM238" s="10699"/>
      <c r="QZN238" s="10699"/>
      <c r="QZO238" s="10699"/>
      <c r="QZP238" s="10699"/>
      <c r="QZQ238" s="10699"/>
      <c r="QZR238" s="10699"/>
      <c r="QZS238" s="10699"/>
      <c r="QZT238" s="10699"/>
      <c r="QZU238" s="10699"/>
      <c r="QZV238" s="10699"/>
      <c r="QZW238" s="10699"/>
      <c r="QZX238" s="10699"/>
      <c r="QZY238" s="10699"/>
      <c r="QZZ238" s="10699"/>
      <c r="RAA238" s="10699"/>
      <c r="RAB238" s="10699"/>
      <c r="RAC238" s="10699"/>
      <c r="RAD238" s="10699"/>
      <c r="RAE238" s="10699"/>
      <c r="RAF238" s="10699"/>
      <c r="RAG238" s="10699"/>
      <c r="RAH238" s="10699"/>
      <c r="RAI238" s="10699"/>
      <c r="RAJ238" s="10699"/>
      <c r="RAK238" s="10699"/>
      <c r="RAL238" s="10699"/>
      <c r="RAM238" s="10699"/>
      <c r="RAN238" s="10699"/>
      <c r="RAO238" s="10699"/>
      <c r="RAP238" s="10699"/>
      <c r="RAQ238" s="10699"/>
      <c r="RAR238" s="10699"/>
      <c r="RAS238" s="10699"/>
      <c r="RAT238" s="10699"/>
      <c r="RAU238" s="10699"/>
      <c r="RAV238" s="10699"/>
      <c r="RAW238" s="10699"/>
      <c r="RAX238" s="10699"/>
      <c r="RAY238" s="10699"/>
      <c r="RAZ238" s="10699"/>
      <c r="RBA238" s="10699"/>
      <c r="RBB238" s="10699"/>
      <c r="RBC238" s="10699"/>
      <c r="RBD238" s="10699"/>
      <c r="RBE238" s="10699"/>
      <c r="RBF238" s="10699"/>
      <c r="RBG238" s="10699"/>
      <c r="RBH238" s="10699"/>
      <c r="RBI238" s="10699"/>
      <c r="RBJ238" s="10699"/>
      <c r="RBK238" s="10699"/>
      <c r="RBL238" s="10699"/>
      <c r="RBM238" s="10699"/>
      <c r="RBN238" s="10699"/>
      <c r="RBO238" s="10699"/>
      <c r="RBP238" s="10699"/>
      <c r="RBQ238" s="10699"/>
      <c r="RBR238" s="10699"/>
      <c r="RBS238" s="10699"/>
      <c r="RBT238" s="10699"/>
      <c r="RBU238" s="10699"/>
      <c r="RBV238" s="10699"/>
      <c r="RBW238" s="10699"/>
      <c r="RBX238" s="10699"/>
      <c r="RBY238" s="10699"/>
      <c r="RBZ238" s="10699"/>
      <c r="RCA238" s="10699"/>
      <c r="RCB238" s="10699"/>
      <c r="RCC238" s="10699"/>
      <c r="RCD238" s="10699"/>
      <c r="RCE238" s="10699"/>
      <c r="RCF238" s="10699"/>
      <c r="RCG238" s="10699"/>
      <c r="RCH238" s="10699"/>
      <c r="RCI238" s="10699"/>
      <c r="RCJ238" s="10699"/>
      <c r="RCK238" s="10699"/>
      <c r="RCL238" s="10699"/>
      <c r="RCM238" s="10699"/>
      <c r="RCN238" s="10699"/>
      <c r="RCO238" s="10699"/>
      <c r="RCP238" s="10699"/>
      <c r="RCQ238" s="10699"/>
      <c r="RCR238" s="10699"/>
      <c r="RCS238" s="10699"/>
      <c r="RCT238" s="10699"/>
      <c r="RCU238" s="10699"/>
      <c r="RCV238" s="10699"/>
      <c r="RCW238" s="10699"/>
      <c r="RCX238" s="10699"/>
      <c r="RCY238" s="10699"/>
      <c r="RCZ238" s="10699"/>
      <c r="RDA238" s="10699"/>
      <c r="RDB238" s="10699"/>
      <c r="RDC238" s="10699"/>
      <c r="RDD238" s="10699"/>
      <c r="RDE238" s="10699"/>
      <c r="RDF238" s="10699"/>
      <c r="RDG238" s="10699"/>
      <c r="RDH238" s="10699"/>
      <c r="RDI238" s="10699"/>
      <c r="RDJ238" s="10699"/>
      <c r="RDK238" s="10699"/>
      <c r="RDL238" s="10699"/>
      <c r="RDM238" s="10699"/>
      <c r="RDN238" s="10699"/>
      <c r="RDO238" s="10699"/>
      <c r="RDP238" s="10699"/>
      <c r="RDQ238" s="10699"/>
      <c r="RDR238" s="10699"/>
      <c r="RDS238" s="10699"/>
      <c r="RDT238" s="10699"/>
      <c r="RDU238" s="10699"/>
      <c r="RDV238" s="10699"/>
      <c r="RDW238" s="10699"/>
      <c r="RDX238" s="10699"/>
      <c r="RDY238" s="10699"/>
      <c r="RDZ238" s="10699"/>
      <c r="REA238" s="10699"/>
      <c r="REB238" s="10699"/>
      <c r="REC238" s="10699"/>
      <c r="RED238" s="10699"/>
      <c r="REE238" s="10699"/>
      <c r="REF238" s="10699"/>
      <c r="REG238" s="10699"/>
      <c r="REH238" s="10699"/>
      <c r="REI238" s="10699"/>
      <c r="REJ238" s="10699"/>
      <c r="REK238" s="10699"/>
      <c r="REL238" s="10699"/>
      <c r="REM238" s="10699"/>
      <c r="REN238" s="10699"/>
      <c r="REO238" s="10699"/>
      <c r="REP238" s="10699"/>
      <c r="REQ238" s="10699"/>
      <c r="RER238" s="10699"/>
      <c r="RES238" s="10699"/>
      <c r="RET238" s="10699"/>
      <c r="REU238" s="10699"/>
      <c r="REV238" s="10699"/>
      <c r="REW238" s="10699"/>
      <c r="REX238" s="10699"/>
      <c r="REY238" s="10699"/>
      <c r="REZ238" s="10699"/>
      <c r="RFA238" s="10699"/>
      <c r="RFB238" s="10699"/>
      <c r="RFC238" s="10699"/>
      <c r="RFD238" s="10699"/>
      <c r="RFE238" s="10699"/>
      <c r="RFF238" s="10699"/>
      <c r="RFG238" s="10699"/>
      <c r="RFH238" s="10699"/>
      <c r="RFI238" s="10699"/>
      <c r="RFJ238" s="10699"/>
      <c r="RFK238" s="10699"/>
      <c r="RFL238" s="10699"/>
      <c r="RFM238" s="10699"/>
      <c r="RFN238" s="10699"/>
      <c r="RFO238" s="10699"/>
      <c r="RFP238" s="10699"/>
      <c r="RFQ238" s="10699"/>
      <c r="RFR238" s="10699"/>
      <c r="RFS238" s="10699"/>
      <c r="RFT238" s="10699"/>
      <c r="RFU238" s="10699"/>
      <c r="RFV238" s="10699"/>
      <c r="RFW238" s="10699"/>
      <c r="RFX238" s="10699"/>
      <c r="RFY238" s="10699"/>
      <c r="RFZ238" s="10699"/>
      <c r="RGA238" s="10699"/>
      <c r="RGB238" s="10699"/>
      <c r="RGC238" s="10699"/>
      <c r="RGD238" s="10699"/>
      <c r="RGE238" s="10699"/>
      <c r="RGF238" s="10699"/>
      <c r="RGG238" s="10699"/>
      <c r="RGH238" s="10699"/>
      <c r="RGI238" s="10699"/>
      <c r="RGJ238" s="10699"/>
      <c r="RGK238" s="10699"/>
      <c r="RGL238" s="10699"/>
      <c r="RGM238" s="10699"/>
      <c r="RGN238" s="10699"/>
      <c r="RGO238" s="10699"/>
      <c r="RGP238" s="10699"/>
      <c r="RGQ238" s="10699"/>
      <c r="RGR238" s="10699"/>
      <c r="RGS238" s="10699"/>
      <c r="RGT238" s="10699"/>
      <c r="RGU238" s="10699"/>
      <c r="RGV238" s="10699"/>
      <c r="RGW238" s="10699"/>
      <c r="RGX238" s="10699"/>
      <c r="RGY238" s="10699"/>
      <c r="RGZ238" s="10699"/>
      <c r="RHA238" s="10699"/>
      <c r="RHB238" s="10699"/>
      <c r="RHC238" s="10699"/>
      <c r="RHD238" s="10699"/>
      <c r="RHE238" s="10699"/>
      <c r="RHF238" s="10699"/>
      <c r="RHG238" s="10699"/>
      <c r="RHH238" s="10699"/>
      <c r="RHI238" s="10699"/>
      <c r="RHJ238" s="10699"/>
      <c r="RHK238" s="10699"/>
      <c r="RHL238" s="10699"/>
      <c r="RHM238" s="10699"/>
      <c r="RHN238" s="10699"/>
      <c r="RHO238" s="10699"/>
      <c r="RHP238" s="10699"/>
      <c r="RHQ238" s="10699"/>
      <c r="RHR238" s="10699"/>
      <c r="RHS238" s="10699"/>
      <c r="RHT238" s="10699"/>
      <c r="RHU238" s="10699"/>
      <c r="RHV238" s="10699"/>
      <c r="RHW238" s="10699"/>
      <c r="RHX238" s="10699"/>
      <c r="RHY238" s="10699"/>
      <c r="RHZ238" s="10699"/>
      <c r="RIA238" s="10699"/>
      <c r="RIB238" s="10699"/>
      <c r="RIC238" s="10699"/>
      <c r="RID238" s="10699"/>
      <c r="RIE238" s="10699"/>
      <c r="RIF238" s="10699"/>
      <c r="RIG238" s="10699"/>
      <c r="RIH238" s="10699"/>
      <c r="RII238" s="10699"/>
      <c r="RIJ238" s="10699"/>
      <c r="RIK238" s="10699"/>
      <c r="RIL238" s="10699"/>
      <c r="RIM238" s="10699"/>
      <c r="RIN238" s="10699"/>
      <c r="RIO238" s="10699"/>
      <c r="RIP238" s="10699"/>
      <c r="RIQ238" s="10699"/>
      <c r="RIR238" s="10699"/>
      <c r="RIS238" s="10699"/>
      <c r="RIT238" s="10699"/>
      <c r="RIU238" s="10699"/>
      <c r="RIV238" s="10699"/>
      <c r="RIW238" s="10699"/>
      <c r="RIX238" s="10699"/>
      <c r="RIY238" s="10699"/>
      <c r="RIZ238" s="10699"/>
      <c r="RJA238" s="10699"/>
      <c r="RJB238" s="10699"/>
      <c r="RJC238" s="10699"/>
      <c r="RJD238" s="10699"/>
      <c r="RJE238" s="10699"/>
      <c r="RJF238" s="10699"/>
      <c r="RJG238" s="10699"/>
      <c r="RJH238" s="10699"/>
      <c r="RJI238" s="10699"/>
      <c r="RJJ238" s="10699"/>
      <c r="RJK238" s="10699"/>
      <c r="RJL238" s="10699"/>
      <c r="RJM238" s="10699"/>
      <c r="RJN238" s="10699"/>
      <c r="RJO238" s="10699"/>
      <c r="RJP238" s="10699"/>
      <c r="RJQ238" s="10699"/>
      <c r="RJR238" s="10699"/>
      <c r="RJS238" s="10699"/>
      <c r="RJT238" s="10699"/>
      <c r="RJU238" s="10699"/>
      <c r="RJV238" s="10699"/>
      <c r="RJW238" s="10699"/>
      <c r="RJX238" s="10699"/>
      <c r="RJY238" s="10699"/>
      <c r="RJZ238" s="10699"/>
      <c r="RKA238" s="10699"/>
      <c r="RKB238" s="10699"/>
      <c r="RKC238" s="10699"/>
      <c r="RKD238" s="10699"/>
      <c r="RKE238" s="10699"/>
      <c r="RKF238" s="10699"/>
      <c r="RKG238" s="10699"/>
      <c r="RKH238" s="10699"/>
      <c r="RKI238" s="10699"/>
      <c r="RKJ238" s="10699"/>
      <c r="RKK238" s="10699"/>
      <c r="RKL238" s="10699"/>
      <c r="RKM238" s="10699"/>
      <c r="RKN238" s="10699"/>
      <c r="RKO238" s="10699"/>
      <c r="RKP238" s="10699"/>
      <c r="RKQ238" s="10699"/>
      <c r="RKR238" s="10699"/>
      <c r="RKS238" s="10699"/>
      <c r="RKT238" s="10699"/>
      <c r="RKU238" s="10699"/>
      <c r="RKV238" s="10699"/>
      <c r="RKW238" s="10699"/>
      <c r="RKX238" s="10699"/>
      <c r="RKY238" s="10699"/>
      <c r="RKZ238" s="10699"/>
      <c r="RLA238" s="10699"/>
      <c r="RLB238" s="10699"/>
      <c r="RLC238" s="10699"/>
      <c r="RLD238" s="10699"/>
      <c r="RLE238" s="10699"/>
      <c r="RLF238" s="10699"/>
      <c r="RLG238" s="10699"/>
      <c r="RLH238" s="10699"/>
      <c r="RLI238" s="10699"/>
      <c r="RLJ238" s="10699"/>
      <c r="RLK238" s="10699"/>
      <c r="RLL238" s="10699"/>
      <c r="RLM238" s="10699"/>
      <c r="RLN238" s="10699"/>
      <c r="RLO238" s="10699"/>
      <c r="RLP238" s="10699"/>
      <c r="RLQ238" s="10699"/>
      <c r="RLR238" s="10699"/>
      <c r="RLS238" s="10699"/>
      <c r="RLT238" s="10699"/>
      <c r="RLU238" s="10699"/>
      <c r="RLV238" s="10699"/>
      <c r="RLW238" s="10699"/>
      <c r="RLX238" s="10699"/>
      <c r="RLY238" s="10699"/>
      <c r="RLZ238" s="10699"/>
      <c r="RMA238" s="10699"/>
      <c r="RMB238" s="10699"/>
      <c r="RMC238" s="10699"/>
      <c r="RMD238" s="10699"/>
      <c r="RME238" s="10699"/>
      <c r="RMF238" s="10699"/>
      <c r="RMG238" s="10699"/>
      <c r="RMH238" s="10699"/>
      <c r="RMI238" s="10699"/>
      <c r="RMJ238" s="10699"/>
      <c r="RMK238" s="10699"/>
      <c r="RML238" s="10699"/>
      <c r="RMM238" s="10699"/>
      <c r="RMN238" s="10699"/>
      <c r="RMO238" s="10699"/>
      <c r="RMP238" s="10699"/>
      <c r="RMQ238" s="10699"/>
      <c r="RMR238" s="10699"/>
      <c r="RMS238" s="10699"/>
      <c r="RMT238" s="10699"/>
      <c r="RMU238" s="10699"/>
      <c r="RMV238" s="10699"/>
      <c r="RMW238" s="10699"/>
      <c r="RMX238" s="10699"/>
      <c r="RMY238" s="10699"/>
      <c r="RMZ238" s="10699"/>
      <c r="RNA238" s="10699"/>
      <c r="RNB238" s="10699"/>
      <c r="RNC238" s="10699"/>
      <c r="RND238" s="10699"/>
      <c r="RNE238" s="10699"/>
      <c r="RNF238" s="10699"/>
      <c r="RNG238" s="10699"/>
      <c r="RNH238" s="10699"/>
      <c r="RNI238" s="10699"/>
      <c r="RNJ238" s="10699"/>
      <c r="RNK238" s="10699"/>
      <c r="RNL238" s="10699"/>
      <c r="RNM238" s="10699"/>
      <c r="RNN238" s="10699"/>
      <c r="RNO238" s="10699"/>
      <c r="RNP238" s="10699"/>
      <c r="RNQ238" s="10699"/>
      <c r="RNR238" s="10699"/>
      <c r="RNS238" s="10699"/>
      <c r="RNT238" s="10699"/>
      <c r="RNU238" s="10699"/>
      <c r="RNV238" s="10699"/>
      <c r="RNW238" s="10699"/>
      <c r="RNX238" s="10699"/>
      <c r="RNY238" s="10699"/>
      <c r="RNZ238" s="10699"/>
      <c r="ROA238" s="10699"/>
      <c r="ROB238" s="10699"/>
      <c r="ROC238" s="10699"/>
      <c r="ROD238" s="10699"/>
      <c r="ROE238" s="10699"/>
      <c r="ROF238" s="10699"/>
      <c r="ROG238" s="10699"/>
      <c r="ROH238" s="10699"/>
      <c r="ROI238" s="10699"/>
      <c r="ROJ238" s="10699"/>
      <c r="ROK238" s="10699"/>
      <c r="ROL238" s="10699"/>
      <c r="ROM238" s="10699"/>
      <c r="RON238" s="10699"/>
      <c r="ROO238" s="10699"/>
      <c r="ROP238" s="10699"/>
      <c r="ROQ238" s="10699"/>
      <c r="ROR238" s="10699"/>
      <c r="ROS238" s="10699"/>
      <c r="ROT238" s="10699"/>
      <c r="ROU238" s="10699"/>
      <c r="ROV238" s="10699"/>
      <c r="ROW238" s="10699"/>
      <c r="ROX238" s="10699"/>
      <c r="ROY238" s="10699"/>
      <c r="ROZ238" s="10699"/>
      <c r="RPA238" s="10699"/>
      <c r="RPB238" s="10699"/>
      <c r="RPC238" s="10699"/>
      <c r="RPD238" s="10699"/>
      <c r="RPE238" s="10699"/>
      <c r="RPF238" s="10699"/>
      <c r="RPG238" s="10699"/>
      <c r="RPH238" s="10699"/>
      <c r="RPI238" s="10699"/>
      <c r="RPJ238" s="10699"/>
      <c r="RPK238" s="10699"/>
      <c r="RPL238" s="10699"/>
      <c r="RPM238" s="10699"/>
      <c r="RPN238" s="10699"/>
      <c r="RPO238" s="10699"/>
      <c r="RPP238" s="10699"/>
      <c r="RPQ238" s="10699"/>
      <c r="RPR238" s="10699"/>
      <c r="RPS238" s="10699"/>
      <c r="RPT238" s="10699"/>
      <c r="RPU238" s="10699"/>
      <c r="RPV238" s="10699"/>
      <c r="RPW238" s="10699"/>
      <c r="RPX238" s="10699"/>
      <c r="RPY238" s="10699"/>
      <c r="RPZ238" s="10699"/>
      <c r="RQA238" s="10699"/>
      <c r="RQB238" s="10699"/>
      <c r="RQC238" s="10699"/>
      <c r="RQD238" s="10699"/>
      <c r="RQE238" s="10699"/>
      <c r="RQF238" s="10699"/>
      <c r="RQG238" s="10699"/>
      <c r="RQH238" s="10699"/>
      <c r="RQI238" s="10699"/>
      <c r="RQJ238" s="10699"/>
      <c r="RQK238" s="10699"/>
      <c r="RQL238" s="10699"/>
      <c r="RQM238" s="10699"/>
      <c r="RQN238" s="10699"/>
      <c r="RQO238" s="10699"/>
      <c r="RQP238" s="10699"/>
      <c r="RQQ238" s="10699"/>
      <c r="RQR238" s="10699"/>
      <c r="RQS238" s="10699"/>
      <c r="RQT238" s="10699"/>
      <c r="RQU238" s="10699"/>
      <c r="RQV238" s="10699"/>
      <c r="RQW238" s="10699"/>
      <c r="RQX238" s="10699"/>
      <c r="RQY238" s="10699"/>
      <c r="RQZ238" s="10699"/>
      <c r="RRA238" s="10699"/>
      <c r="RRB238" s="10699"/>
      <c r="RRC238" s="10699"/>
      <c r="RRD238" s="10699"/>
      <c r="RRE238" s="10699"/>
      <c r="RRF238" s="10699"/>
      <c r="RRG238" s="10699"/>
      <c r="RRH238" s="10699"/>
      <c r="RRI238" s="10699"/>
      <c r="RRJ238" s="10699"/>
      <c r="RRK238" s="10699"/>
      <c r="RRL238" s="10699"/>
      <c r="RRM238" s="10699"/>
      <c r="RRN238" s="10699"/>
      <c r="RRO238" s="10699"/>
      <c r="RRP238" s="10699"/>
      <c r="RRQ238" s="10699"/>
      <c r="RRR238" s="10699"/>
      <c r="RRS238" s="10699"/>
      <c r="RRT238" s="10699"/>
      <c r="RRU238" s="10699"/>
      <c r="RRV238" s="10699"/>
      <c r="RRW238" s="10699"/>
      <c r="RRX238" s="10699"/>
      <c r="RRY238" s="10699"/>
      <c r="RRZ238" s="10699"/>
      <c r="RSA238" s="10699"/>
      <c r="RSB238" s="10699"/>
      <c r="RSC238" s="10699"/>
      <c r="RSD238" s="10699"/>
      <c r="RSE238" s="10699"/>
      <c r="RSF238" s="10699"/>
      <c r="RSG238" s="10699"/>
      <c r="RSH238" s="10699"/>
      <c r="RSI238" s="10699"/>
      <c r="RSJ238" s="10699"/>
      <c r="RSK238" s="10699"/>
      <c r="RSL238" s="10699"/>
      <c r="RSM238" s="10699"/>
      <c r="RSN238" s="10699"/>
      <c r="RSO238" s="10699"/>
      <c r="RSP238" s="10699"/>
      <c r="RSQ238" s="10699"/>
      <c r="RSR238" s="10699"/>
      <c r="RSS238" s="10699"/>
      <c r="RST238" s="10699"/>
      <c r="RSU238" s="10699"/>
      <c r="RSV238" s="10699"/>
      <c r="RSW238" s="10699"/>
      <c r="RSX238" s="10699"/>
      <c r="RSY238" s="10699"/>
      <c r="RSZ238" s="10699"/>
      <c r="RTA238" s="10699"/>
      <c r="RTB238" s="10699"/>
      <c r="RTC238" s="10699"/>
      <c r="RTD238" s="10699"/>
      <c r="RTE238" s="10699"/>
      <c r="RTF238" s="10699"/>
      <c r="RTG238" s="10699"/>
      <c r="RTH238" s="10699"/>
      <c r="RTI238" s="10699"/>
      <c r="RTJ238" s="10699"/>
      <c r="RTK238" s="10699"/>
      <c r="RTL238" s="10699"/>
      <c r="RTM238" s="10699"/>
      <c r="RTN238" s="10699"/>
      <c r="RTO238" s="10699"/>
      <c r="RTP238" s="10699"/>
      <c r="RTQ238" s="10699"/>
      <c r="RTR238" s="10699"/>
      <c r="RTS238" s="10699"/>
      <c r="RTT238" s="10699"/>
      <c r="RTU238" s="10699"/>
      <c r="RTV238" s="10699"/>
      <c r="RTW238" s="10699"/>
      <c r="RTX238" s="10699"/>
      <c r="RTY238" s="10699"/>
      <c r="RTZ238" s="10699"/>
      <c r="RUA238" s="10699"/>
      <c r="RUB238" s="10699"/>
      <c r="RUC238" s="10699"/>
      <c r="RUD238" s="10699"/>
      <c r="RUE238" s="10699"/>
      <c r="RUF238" s="10699"/>
      <c r="RUG238" s="10699"/>
      <c r="RUH238" s="10699"/>
      <c r="RUI238" s="10699"/>
      <c r="RUJ238" s="10699"/>
      <c r="RUK238" s="10699"/>
      <c r="RUL238" s="10699"/>
      <c r="RUM238" s="10699"/>
      <c r="RUN238" s="10699"/>
      <c r="RUO238" s="10699"/>
      <c r="RUP238" s="10699"/>
      <c r="RUQ238" s="10699"/>
      <c r="RUR238" s="10699"/>
      <c r="RUS238" s="10699"/>
      <c r="RUT238" s="10699"/>
      <c r="RUU238" s="10699"/>
      <c r="RUV238" s="10699"/>
      <c r="RUW238" s="10699"/>
      <c r="RUX238" s="10699"/>
      <c r="RUY238" s="10699"/>
      <c r="RUZ238" s="10699"/>
      <c r="RVA238" s="10699"/>
      <c r="RVB238" s="10699"/>
      <c r="RVC238" s="10699"/>
      <c r="RVD238" s="10699"/>
      <c r="RVE238" s="10699"/>
      <c r="RVF238" s="10699"/>
      <c r="RVG238" s="10699"/>
      <c r="RVH238" s="10699"/>
      <c r="RVI238" s="10699"/>
      <c r="RVJ238" s="10699"/>
      <c r="RVK238" s="10699"/>
      <c r="RVL238" s="10699"/>
      <c r="RVM238" s="10699"/>
      <c r="RVN238" s="10699"/>
      <c r="RVO238" s="10699"/>
      <c r="RVP238" s="10699"/>
      <c r="RVQ238" s="10699"/>
      <c r="RVR238" s="10699"/>
      <c r="RVS238" s="10699"/>
      <c r="RVT238" s="10699"/>
      <c r="RVU238" s="10699"/>
      <c r="RVV238" s="10699"/>
      <c r="RVW238" s="10699"/>
      <c r="RVX238" s="10699"/>
      <c r="RVY238" s="10699"/>
      <c r="RVZ238" s="10699"/>
      <c r="RWA238" s="10699"/>
      <c r="RWB238" s="10699"/>
      <c r="RWC238" s="10699"/>
      <c r="RWD238" s="10699"/>
      <c r="RWE238" s="10699"/>
      <c r="RWF238" s="10699"/>
      <c r="RWG238" s="10699"/>
      <c r="RWH238" s="10699"/>
      <c r="RWI238" s="10699"/>
      <c r="RWJ238" s="10699"/>
      <c r="RWK238" s="10699"/>
      <c r="RWL238" s="10699"/>
      <c r="RWM238" s="10699"/>
      <c r="RWN238" s="10699"/>
      <c r="RWO238" s="10699"/>
      <c r="RWP238" s="10699"/>
      <c r="RWQ238" s="10699"/>
      <c r="RWR238" s="10699"/>
      <c r="RWS238" s="10699"/>
      <c r="RWT238" s="10699"/>
      <c r="RWU238" s="10699"/>
      <c r="RWV238" s="10699"/>
      <c r="RWW238" s="10699"/>
      <c r="RWX238" s="10699"/>
      <c r="RWY238" s="10699"/>
      <c r="RWZ238" s="10699"/>
      <c r="RXA238" s="10699"/>
      <c r="RXB238" s="10699"/>
      <c r="RXC238" s="10699"/>
      <c r="RXD238" s="10699"/>
      <c r="RXE238" s="10699"/>
      <c r="RXF238" s="10699"/>
      <c r="RXG238" s="10699"/>
      <c r="RXH238" s="10699"/>
      <c r="RXI238" s="10699"/>
      <c r="RXJ238" s="10699"/>
      <c r="RXK238" s="10699"/>
      <c r="RXL238" s="10699"/>
      <c r="RXM238" s="10699"/>
      <c r="RXN238" s="10699"/>
      <c r="RXO238" s="10699"/>
      <c r="RXP238" s="10699"/>
      <c r="RXQ238" s="10699"/>
      <c r="RXR238" s="10699"/>
      <c r="RXS238" s="10699"/>
      <c r="RXT238" s="10699"/>
      <c r="RXU238" s="10699"/>
      <c r="RXV238" s="10699"/>
      <c r="RXW238" s="10699"/>
      <c r="RXX238" s="10699"/>
      <c r="RXY238" s="10699"/>
      <c r="RXZ238" s="10699"/>
      <c r="RYA238" s="10699"/>
      <c r="RYB238" s="10699"/>
      <c r="RYC238" s="10699"/>
      <c r="RYD238" s="10699"/>
      <c r="RYE238" s="10699"/>
      <c r="RYF238" s="10699"/>
      <c r="RYG238" s="10699"/>
      <c r="RYH238" s="10699"/>
      <c r="RYI238" s="10699"/>
      <c r="RYJ238" s="10699"/>
      <c r="RYK238" s="10699"/>
      <c r="RYL238" s="10699"/>
      <c r="RYM238" s="10699"/>
      <c r="RYN238" s="10699"/>
      <c r="RYO238" s="10699"/>
      <c r="RYP238" s="10699"/>
      <c r="RYQ238" s="10699"/>
      <c r="RYR238" s="10699"/>
      <c r="RYS238" s="10699"/>
      <c r="RYT238" s="10699"/>
      <c r="RYU238" s="10699"/>
      <c r="RYV238" s="10699"/>
      <c r="RYW238" s="10699"/>
      <c r="RYX238" s="10699"/>
      <c r="RYY238" s="10699"/>
      <c r="RYZ238" s="10699"/>
      <c r="RZA238" s="10699"/>
      <c r="RZB238" s="10699"/>
      <c r="RZC238" s="10699"/>
      <c r="RZD238" s="10699"/>
      <c r="RZE238" s="10699"/>
      <c r="RZF238" s="10699"/>
      <c r="RZG238" s="10699"/>
      <c r="RZH238" s="10699"/>
      <c r="RZI238" s="10699"/>
      <c r="RZJ238" s="10699"/>
      <c r="RZK238" s="10699"/>
      <c r="RZL238" s="10699"/>
      <c r="RZM238" s="10699"/>
      <c r="RZN238" s="10699"/>
      <c r="RZO238" s="10699"/>
      <c r="RZP238" s="10699"/>
      <c r="RZQ238" s="10699"/>
      <c r="RZR238" s="10699"/>
      <c r="RZS238" s="10699"/>
      <c r="RZT238" s="10699"/>
      <c r="RZU238" s="10699"/>
      <c r="RZV238" s="10699"/>
      <c r="RZW238" s="10699"/>
      <c r="RZX238" s="10699"/>
      <c r="RZY238" s="10699"/>
      <c r="RZZ238" s="10699"/>
      <c r="SAA238" s="10699"/>
      <c r="SAB238" s="10699"/>
      <c r="SAC238" s="10699"/>
      <c r="SAD238" s="10699"/>
      <c r="SAE238" s="10699"/>
      <c r="SAF238" s="10699"/>
      <c r="SAG238" s="10699"/>
      <c r="SAH238" s="10699"/>
      <c r="SAI238" s="10699"/>
      <c r="SAJ238" s="10699"/>
      <c r="SAK238" s="10699"/>
      <c r="SAL238" s="10699"/>
      <c r="SAM238" s="10699"/>
      <c r="SAN238" s="10699"/>
      <c r="SAO238" s="10699"/>
      <c r="SAP238" s="10699"/>
      <c r="SAQ238" s="10699"/>
      <c r="SAR238" s="10699"/>
      <c r="SAS238" s="10699"/>
      <c r="SAT238" s="10699"/>
      <c r="SAU238" s="10699"/>
      <c r="SAV238" s="10699"/>
      <c r="SAW238" s="10699"/>
      <c r="SAX238" s="10699"/>
      <c r="SAY238" s="10699"/>
      <c r="SAZ238" s="10699"/>
      <c r="SBA238" s="10699"/>
      <c r="SBB238" s="10699"/>
      <c r="SBC238" s="10699"/>
      <c r="SBD238" s="10699"/>
      <c r="SBE238" s="10699"/>
      <c r="SBF238" s="10699"/>
      <c r="SBG238" s="10699"/>
      <c r="SBH238" s="10699"/>
      <c r="SBI238" s="10699"/>
      <c r="SBJ238" s="10699"/>
      <c r="SBK238" s="10699"/>
      <c r="SBL238" s="10699"/>
      <c r="SBM238" s="10699"/>
      <c r="SBN238" s="10699"/>
      <c r="SBO238" s="10699"/>
      <c r="SBP238" s="10699"/>
      <c r="SBQ238" s="10699"/>
      <c r="SBR238" s="10699"/>
      <c r="SBS238" s="10699"/>
      <c r="SBT238" s="10699"/>
      <c r="SBU238" s="10699"/>
      <c r="SBV238" s="10699"/>
      <c r="SBW238" s="10699"/>
      <c r="SBX238" s="10699"/>
      <c r="SBY238" s="10699"/>
      <c r="SBZ238" s="10699"/>
      <c r="SCA238" s="10699"/>
      <c r="SCB238" s="10699"/>
      <c r="SCC238" s="10699"/>
      <c r="SCD238" s="10699"/>
      <c r="SCE238" s="10699"/>
      <c r="SCF238" s="10699"/>
      <c r="SCG238" s="10699"/>
      <c r="SCH238" s="10699"/>
      <c r="SCI238" s="10699"/>
      <c r="SCJ238" s="10699"/>
      <c r="SCK238" s="10699"/>
      <c r="SCL238" s="10699"/>
      <c r="SCM238" s="10699"/>
      <c r="SCN238" s="10699"/>
      <c r="SCO238" s="10699"/>
      <c r="SCP238" s="10699"/>
      <c r="SCQ238" s="10699"/>
      <c r="SCR238" s="10699"/>
      <c r="SCS238" s="10699"/>
      <c r="SCT238" s="10699"/>
      <c r="SCU238" s="10699"/>
      <c r="SCV238" s="10699"/>
      <c r="SCW238" s="10699"/>
      <c r="SCX238" s="10699"/>
      <c r="SCY238" s="10699"/>
      <c r="SCZ238" s="10699"/>
      <c r="SDA238" s="10699"/>
      <c r="SDB238" s="10699"/>
      <c r="SDC238" s="10699"/>
      <c r="SDD238" s="10699"/>
      <c r="SDE238" s="10699"/>
      <c r="SDF238" s="10699"/>
      <c r="SDG238" s="10699"/>
      <c r="SDH238" s="10699"/>
      <c r="SDI238" s="10699"/>
      <c r="SDJ238" s="10699"/>
      <c r="SDK238" s="10699"/>
      <c r="SDL238" s="10699"/>
      <c r="SDM238" s="10699"/>
      <c r="SDN238" s="10699"/>
      <c r="SDO238" s="10699"/>
      <c r="SDP238" s="10699"/>
      <c r="SDQ238" s="10699"/>
      <c r="SDR238" s="10699"/>
      <c r="SDS238" s="10699"/>
      <c r="SDT238" s="10699"/>
      <c r="SDU238" s="10699"/>
      <c r="SDV238" s="10699"/>
      <c r="SDW238" s="10699"/>
      <c r="SDX238" s="10699"/>
      <c r="SDY238" s="10699"/>
      <c r="SDZ238" s="10699"/>
      <c r="SEA238" s="10699"/>
      <c r="SEB238" s="10699"/>
      <c r="SEC238" s="10699"/>
      <c r="SED238" s="10699"/>
      <c r="SEE238" s="10699"/>
      <c r="SEF238" s="10699"/>
      <c r="SEG238" s="10699"/>
      <c r="SEH238" s="10699"/>
      <c r="SEI238" s="10699"/>
      <c r="SEJ238" s="10699"/>
      <c r="SEK238" s="10699"/>
      <c r="SEL238" s="10699"/>
      <c r="SEM238" s="10699"/>
      <c r="SEN238" s="10699"/>
      <c r="SEO238" s="10699"/>
      <c r="SEP238" s="10699"/>
      <c r="SEQ238" s="10699"/>
      <c r="SER238" s="10699"/>
      <c r="SES238" s="10699"/>
      <c r="SET238" s="10699"/>
      <c r="SEU238" s="10699"/>
      <c r="SEV238" s="10699"/>
      <c r="SEW238" s="10699"/>
      <c r="SEX238" s="10699"/>
      <c r="SEY238" s="10699"/>
      <c r="SEZ238" s="10699"/>
      <c r="SFA238" s="10699"/>
      <c r="SFB238" s="10699"/>
      <c r="SFC238" s="10699"/>
      <c r="SFD238" s="10699"/>
      <c r="SFE238" s="10699"/>
      <c r="SFF238" s="10699"/>
      <c r="SFG238" s="10699"/>
      <c r="SFH238" s="10699"/>
      <c r="SFI238" s="10699"/>
      <c r="SFJ238" s="10699"/>
      <c r="SFK238" s="10699"/>
      <c r="SFL238" s="10699"/>
      <c r="SFM238" s="10699"/>
      <c r="SFN238" s="10699"/>
      <c r="SFO238" s="10699"/>
      <c r="SFP238" s="10699"/>
      <c r="SFQ238" s="10699"/>
      <c r="SFR238" s="10699"/>
      <c r="SFS238" s="10699"/>
      <c r="SFT238" s="10699"/>
      <c r="SFU238" s="10699"/>
      <c r="SFV238" s="10699"/>
      <c r="SFW238" s="10699"/>
      <c r="SFX238" s="10699"/>
      <c r="SFY238" s="10699"/>
      <c r="SFZ238" s="10699"/>
      <c r="SGA238" s="10699"/>
      <c r="SGB238" s="10699"/>
      <c r="SGC238" s="10699"/>
      <c r="SGD238" s="10699"/>
      <c r="SGE238" s="10699"/>
      <c r="SGF238" s="10699"/>
      <c r="SGG238" s="10699"/>
      <c r="SGH238" s="10699"/>
      <c r="SGI238" s="10699"/>
      <c r="SGJ238" s="10699"/>
      <c r="SGK238" s="10699"/>
      <c r="SGL238" s="10699"/>
      <c r="SGM238" s="10699"/>
      <c r="SGN238" s="10699"/>
      <c r="SGO238" s="10699"/>
      <c r="SGP238" s="10699"/>
      <c r="SGQ238" s="10699"/>
      <c r="SGR238" s="10699"/>
      <c r="SGS238" s="10699"/>
      <c r="SGT238" s="10699"/>
      <c r="SGU238" s="10699"/>
      <c r="SGV238" s="10699"/>
      <c r="SGW238" s="10699"/>
      <c r="SGX238" s="10699"/>
      <c r="SGY238" s="10699"/>
      <c r="SGZ238" s="10699"/>
      <c r="SHA238" s="10699"/>
      <c r="SHB238" s="10699"/>
      <c r="SHC238" s="10699"/>
      <c r="SHD238" s="10699"/>
      <c r="SHE238" s="10699"/>
      <c r="SHF238" s="10699"/>
      <c r="SHG238" s="10699"/>
      <c r="SHH238" s="10699"/>
      <c r="SHI238" s="10699"/>
      <c r="SHJ238" s="10699"/>
      <c r="SHK238" s="10699"/>
      <c r="SHL238" s="10699"/>
      <c r="SHM238" s="10699"/>
      <c r="SHN238" s="10699"/>
      <c r="SHO238" s="10699"/>
      <c r="SHP238" s="10699"/>
      <c r="SHQ238" s="10699"/>
      <c r="SHR238" s="10699"/>
      <c r="SHS238" s="10699"/>
      <c r="SHT238" s="10699"/>
      <c r="SHU238" s="10699"/>
      <c r="SHV238" s="10699"/>
      <c r="SHW238" s="10699"/>
      <c r="SHX238" s="10699"/>
      <c r="SHY238" s="10699"/>
      <c r="SHZ238" s="10699"/>
      <c r="SIA238" s="10699"/>
      <c r="SIB238" s="10699"/>
      <c r="SIC238" s="10699"/>
      <c r="SID238" s="10699"/>
      <c r="SIE238" s="10699"/>
      <c r="SIF238" s="10699"/>
      <c r="SIG238" s="10699"/>
      <c r="SIH238" s="10699"/>
      <c r="SII238" s="10699"/>
      <c r="SIJ238" s="10699"/>
      <c r="SIK238" s="10699"/>
      <c r="SIL238" s="10699"/>
      <c r="SIM238" s="10699"/>
      <c r="SIN238" s="10699"/>
      <c r="SIO238" s="10699"/>
      <c r="SIP238" s="10699"/>
      <c r="SIQ238" s="10699"/>
      <c r="SIR238" s="10699"/>
      <c r="SIS238" s="10699"/>
      <c r="SIT238" s="10699"/>
      <c r="SIU238" s="10699"/>
      <c r="SIV238" s="10699"/>
      <c r="SIW238" s="10699"/>
      <c r="SIX238" s="10699"/>
      <c r="SIY238" s="10699"/>
      <c r="SIZ238" s="10699"/>
      <c r="SJA238" s="10699"/>
      <c r="SJB238" s="10699"/>
      <c r="SJC238" s="10699"/>
      <c r="SJD238" s="10699"/>
      <c r="SJE238" s="10699"/>
      <c r="SJF238" s="10699"/>
      <c r="SJG238" s="10699"/>
      <c r="SJH238" s="10699"/>
      <c r="SJI238" s="10699"/>
      <c r="SJJ238" s="10699"/>
      <c r="SJK238" s="10699"/>
      <c r="SJL238" s="10699"/>
      <c r="SJM238" s="10699"/>
      <c r="SJN238" s="10699"/>
      <c r="SJO238" s="10699"/>
      <c r="SJP238" s="10699"/>
      <c r="SJQ238" s="10699"/>
      <c r="SJR238" s="10699"/>
      <c r="SJS238" s="10699"/>
      <c r="SJT238" s="10699"/>
      <c r="SJU238" s="10699"/>
      <c r="SJV238" s="10699"/>
      <c r="SJW238" s="10699"/>
      <c r="SJX238" s="10699"/>
      <c r="SJY238" s="10699"/>
      <c r="SJZ238" s="10699"/>
      <c r="SKA238" s="10699"/>
      <c r="SKB238" s="10699"/>
      <c r="SKC238" s="10699"/>
      <c r="SKD238" s="10699"/>
      <c r="SKE238" s="10699"/>
      <c r="SKF238" s="10699"/>
      <c r="SKG238" s="10699"/>
      <c r="SKH238" s="10699"/>
      <c r="SKI238" s="10699"/>
      <c r="SKJ238" s="10699"/>
      <c r="SKK238" s="10699"/>
      <c r="SKL238" s="10699"/>
      <c r="SKM238" s="10699"/>
      <c r="SKN238" s="10699"/>
      <c r="SKO238" s="10699"/>
      <c r="SKP238" s="10699"/>
      <c r="SKQ238" s="10699"/>
      <c r="SKR238" s="10699"/>
      <c r="SKS238" s="10699"/>
      <c r="SKT238" s="10699"/>
      <c r="SKU238" s="10699"/>
      <c r="SKV238" s="10699"/>
      <c r="SKW238" s="10699"/>
      <c r="SKX238" s="10699"/>
      <c r="SKY238" s="10699"/>
      <c r="SKZ238" s="10699"/>
      <c r="SLA238" s="10699"/>
      <c r="SLB238" s="10699"/>
      <c r="SLC238" s="10699"/>
      <c r="SLD238" s="10699"/>
      <c r="SLE238" s="10699"/>
      <c r="SLF238" s="10699"/>
      <c r="SLG238" s="10699"/>
      <c r="SLH238" s="10699"/>
      <c r="SLI238" s="10699"/>
      <c r="SLJ238" s="10699"/>
      <c r="SLK238" s="10699"/>
      <c r="SLL238" s="10699"/>
      <c r="SLM238" s="10699"/>
      <c r="SLN238" s="10699"/>
      <c r="SLO238" s="10699"/>
      <c r="SLP238" s="10699"/>
      <c r="SLQ238" s="10699"/>
      <c r="SLR238" s="10699"/>
      <c r="SLS238" s="10699"/>
      <c r="SLT238" s="10699"/>
      <c r="SLU238" s="10699"/>
      <c r="SLV238" s="10699"/>
      <c r="SLW238" s="10699"/>
      <c r="SLX238" s="10699"/>
      <c r="SLY238" s="10699"/>
      <c r="SLZ238" s="10699"/>
      <c r="SMA238" s="10699"/>
      <c r="SMB238" s="10699"/>
      <c r="SMC238" s="10699"/>
      <c r="SMD238" s="10699"/>
      <c r="SME238" s="10699"/>
      <c r="SMF238" s="10699"/>
      <c r="SMG238" s="10699"/>
      <c r="SMH238" s="10699"/>
      <c r="SMI238" s="10699"/>
      <c r="SMJ238" s="10699"/>
      <c r="SMK238" s="10699"/>
      <c r="SML238" s="10699"/>
      <c r="SMM238" s="10699"/>
      <c r="SMN238" s="10699"/>
      <c r="SMO238" s="10699"/>
      <c r="SMP238" s="10699"/>
      <c r="SMQ238" s="10699"/>
      <c r="SMR238" s="10699"/>
      <c r="SMS238" s="10699"/>
      <c r="SMT238" s="10699"/>
      <c r="SMU238" s="10699"/>
      <c r="SMV238" s="10699"/>
      <c r="SMW238" s="10699"/>
      <c r="SMX238" s="10699"/>
      <c r="SMY238" s="10699"/>
      <c r="SMZ238" s="10699"/>
      <c r="SNA238" s="10699"/>
      <c r="SNB238" s="10699"/>
      <c r="SNC238" s="10699"/>
      <c r="SND238" s="10699"/>
      <c r="SNE238" s="10699"/>
      <c r="SNF238" s="10699"/>
      <c r="SNG238" s="10699"/>
      <c r="SNH238" s="10699"/>
      <c r="SNI238" s="10699"/>
      <c r="SNJ238" s="10699"/>
      <c r="SNK238" s="10699"/>
      <c r="SNL238" s="10699"/>
      <c r="SNM238" s="10699"/>
      <c r="SNN238" s="10699"/>
      <c r="SNO238" s="10699"/>
      <c r="SNP238" s="10699"/>
      <c r="SNQ238" s="10699"/>
      <c r="SNR238" s="10699"/>
      <c r="SNS238" s="10699"/>
      <c r="SNT238" s="10699"/>
      <c r="SNU238" s="10699"/>
      <c r="SNV238" s="10699"/>
      <c r="SNW238" s="10699"/>
      <c r="SNX238" s="10699"/>
      <c r="SNY238" s="10699"/>
      <c r="SNZ238" s="10699"/>
      <c r="SOA238" s="10699"/>
      <c r="SOB238" s="10699"/>
      <c r="SOC238" s="10699"/>
      <c r="SOD238" s="10699"/>
      <c r="SOE238" s="10699"/>
      <c r="SOF238" s="10699"/>
      <c r="SOG238" s="10699"/>
      <c r="SOH238" s="10699"/>
      <c r="SOI238" s="10699"/>
      <c r="SOJ238" s="10699"/>
      <c r="SOK238" s="10699"/>
      <c r="SOL238" s="10699"/>
      <c r="SOM238" s="10699"/>
      <c r="SON238" s="10699"/>
      <c r="SOO238" s="10699"/>
      <c r="SOP238" s="10699"/>
      <c r="SOQ238" s="10699"/>
      <c r="SOR238" s="10699"/>
      <c r="SOS238" s="10699"/>
      <c r="SOT238" s="10699"/>
      <c r="SOU238" s="10699"/>
      <c r="SOV238" s="10699"/>
      <c r="SOW238" s="10699"/>
      <c r="SOX238" s="10699"/>
      <c r="SOY238" s="10699"/>
      <c r="SOZ238" s="10699"/>
      <c r="SPA238" s="10699"/>
      <c r="SPB238" s="10699"/>
      <c r="SPC238" s="10699"/>
      <c r="SPD238" s="10699"/>
      <c r="SPE238" s="10699"/>
      <c r="SPF238" s="10699"/>
      <c r="SPG238" s="10699"/>
      <c r="SPH238" s="10699"/>
      <c r="SPI238" s="10699"/>
      <c r="SPJ238" s="10699"/>
      <c r="SPK238" s="10699"/>
      <c r="SPL238" s="10699"/>
      <c r="SPM238" s="10699"/>
      <c r="SPN238" s="10699"/>
      <c r="SPO238" s="10699"/>
      <c r="SPP238" s="10699"/>
      <c r="SPQ238" s="10699"/>
      <c r="SPR238" s="10699"/>
      <c r="SPS238" s="10699"/>
      <c r="SPT238" s="10699"/>
      <c r="SPU238" s="10699"/>
      <c r="SPV238" s="10699"/>
      <c r="SPW238" s="10699"/>
      <c r="SPX238" s="10699"/>
      <c r="SPY238" s="10699"/>
      <c r="SPZ238" s="10699"/>
      <c r="SQA238" s="10699"/>
      <c r="SQB238" s="10699"/>
      <c r="SQC238" s="10699"/>
      <c r="SQD238" s="10699"/>
      <c r="SQE238" s="10699"/>
      <c r="SQF238" s="10699"/>
      <c r="SQG238" s="10699"/>
      <c r="SQH238" s="10699"/>
      <c r="SQI238" s="10699"/>
      <c r="SQJ238" s="10699"/>
      <c r="SQK238" s="10699"/>
      <c r="SQL238" s="10699"/>
      <c r="SQM238" s="10699"/>
      <c r="SQN238" s="10699"/>
      <c r="SQO238" s="10699"/>
      <c r="SQP238" s="10699"/>
      <c r="SQQ238" s="10699"/>
      <c r="SQR238" s="10699"/>
      <c r="SQS238" s="10699"/>
      <c r="SQT238" s="10699"/>
      <c r="SQU238" s="10699"/>
      <c r="SQV238" s="10699"/>
      <c r="SQW238" s="10699"/>
      <c r="SQX238" s="10699"/>
      <c r="SQY238" s="10699"/>
      <c r="SQZ238" s="10699"/>
      <c r="SRA238" s="10699"/>
      <c r="SRB238" s="10699"/>
      <c r="SRC238" s="10699"/>
      <c r="SRD238" s="10699"/>
      <c r="SRE238" s="10699"/>
      <c r="SRF238" s="10699"/>
      <c r="SRG238" s="10699"/>
      <c r="SRH238" s="10699"/>
      <c r="SRI238" s="10699"/>
      <c r="SRJ238" s="10699"/>
      <c r="SRK238" s="10699"/>
      <c r="SRL238" s="10699"/>
      <c r="SRM238" s="10699"/>
      <c r="SRN238" s="10699"/>
      <c r="SRO238" s="10699"/>
      <c r="SRP238" s="10699"/>
      <c r="SRQ238" s="10699"/>
      <c r="SRR238" s="10699"/>
      <c r="SRS238" s="10699"/>
      <c r="SRT238" s="10699"/>
      <c r="SRU238" s="10699"/>
      <c r="SRV238" s="10699"/>
      <c r="SRW238" s="10699"/>
      <c r="SRX238" s="10699"/>
      <c r="SRY238" s="10699"/>
      <c r="SRZ238" s="10699"/>
      <c r="SSA238" s="10699"/>
      <c r="SSB238" s="10699"/>
      <c r="SSC238" s="10699"/>
      <c r="SSD238" s="10699"/>
      <c r="SSE238" s="10699"/>
      <c r="SSF238" s="10699"/>
      <c r="SSG238" s="10699"/>
      <c r="SSH238" s="10699"/>
      <c r="SSI238" s="10699"/>
      <c r="SSJ238" s="10699"/>
      <c r="SSK238" s="10699"/>
      <c r="SSL238" s="10699"/>
      <c r="SSM238" s="10699"/>
      <c r="SSN238" s="10699"/>
      <c r="SSO238" s="10699"/>
      <c r="SSP238" s="10699"/>
      <c r="SSQ238" s="10699"/>
      <c r="SSR238" s="10699"/>
      <c r="SSS238" s="10699"/>
      <c r="SST238" s="10699"/>
      <c r="SSU238" s="10699"/>
      <c r="SSV238" s="10699"/>
      <c r="SSW238" s="10699"/>
      <c r="SSX238" s="10699"/>
      <c r="SSY238" s="10699"/>
      <c r="SSZ238" s="10699"/>
      <c r="STA238" s="10699"/>
      <c r="STB238" s="10699"/>
      <c r="STC238" s="10699"/>
      <c r="STD238" s="10699"/>
      <c r="STE238" s="10699"/>
      <c r="STF238" s="10699"/>
      <c r="STG238" s="10699"/>
      <c r="STH238" s="10699"/>
      <c r="STI238" s="10699"/>
      <c r="STJ238" s="10699"/>
      <c r="STK238" s="10699"/>
      <c r="STL238" s="10699"/>
      <c r="STM238" s="10699"/>
      <c r="STN238" s="10699"/>
      <c r="STO238" s="10699"/>
      <c r="STP238" s="10699"/>
      <c r="STQ238" s="10699"/>
      <c r="STR238" s="10699"/>
      <c r="STS238" s="10699"/>
      <c r="STT238" s="10699"/>
      <c r="STU238" s="10699"/>
      <c r="STV238" s="10699"/>
      <c r="STW238" s="10699"/>
      <c r="STX238" s="10699"/>
      <c r="STY238" s="10699"/>
      <c r="STZ238" s="10699"/>
      <c r="SUA238" s="10699"/>
      <c r="SUB238" s="10699"/>
      <c r="SUC238" s="10699"/>
      <c r="SUD238" s="10699"/>
      <c r="SUE238" s="10699"/>
      <c r="SUF238" s="10699"/>
      <c r="SUG238" s="10699"/>
      <c r="SUH238" s="10699"/>
      <c r="SUI238" s="10699"/>
      <c r="SUJ238" s="10699"/>
      <c r="SUK238" s="10699"/>
      <c r="SUL238" s="10699"/>
      <c r="SUM238" s="10699"/>
      <c r="SUN238" s="10699"/>
      <c r="SUO238" s="10699"/>
      <c r="SUP238" s="10699"/>
      <c r="SUQ238" s="10699"/>
      <c r="SUR238" s="10699"/>
      <c r="SUS238" s="10699"/>
      <c r="SUT238" s="10699"/>
      <c r="SUU238" s="10699"/>
      <c r="SUV238" s="10699"/>
      <c r="SUW238" s="10699"/>
      <c r="SUX238" s="10699"/>
      <c r="SUY238" s="10699"/>
      <c r="SUZ238" s="10699"/>
      <c r="SVA238" s="10699"/>
      <c r="SVB238" s="10699"/>
      <c r="SVC238" s="10699"/>
      <c r="SVD238" s="10699"/>
      <c r="SVE238" s="10699"/>
      <c r="SVF238" s="10699"/>
      <c r="SVG238" s="10699"/>
      <c r="SVH238" s="10699"/>
      <c r="SVI238" s="10699"/>
      <c r="SVJ238" s="10699"/>
      <c r="SVK238" s="10699"/>
      <c r="SVL238" s="10699"/>
      <c r="SVM238" s="10699"/>
      <c r="SVN238" s="10699"/>
      <c r="SVO238" s="10699"/>
      <c r="SVP238" s="10699"/>
      <c r="SVQ238" s="10699"/>
      <c r="SVR238" s="10699"/>
      <c r="SVS238" s="10699"/>
      <c r="SVT238" s="10699"/>
      <c r="SVU238" s="10699"/>
      <c r="SVV238" s="10699"/>
      <c r="SVW238" s="10699"/>
      <c r="SVX238" s="10699"/>
      <c r="SVY238" s="10699"/>
      <c r="SVZ238" s="10699"/>
      <c r="SWA238" s="10699"/>
      <c r="SWB238" s="10699"/>
      <c r="SWC238" s="10699"/>
      <c r="SWD238" s="10699"/>
      <c r="SWE238" s="10699"/>
      <c r="SWF238" s="10699"/>
      <c r="SWG238" s="10699"/>
      <c r="SWH238" s="10699"/>
      <c r="SWI238" s="10699"/>
      <c r="SWJ238" s="10699"/>
      <c r="SWK238" s="10699"/>
      <c r="SWL238" s="10699"/>
      <c r="SWM238" s="10699"/>
      <c r="SWN238" s="10699"/>
      <c r="SWO238" s="10699"/>
      <c r="SWP238" s="10699"/>
      <c r="SWQ238" s="10699"/>
      <c r="SWR238" s="10699"/>
      <c r="SWS238" s="10699"/>
      <c r="SWT238" s="10699"/>
      <c r="SWU238" s="10699"/>
      <c r="SWV238" s="10699"/>
      <c r="SWW238" s="10699"/>
      <c r="SWX238" s="10699"/>
      <c r="SWY238" s="10699"/>
      <c r="SWZ238" s="10699"/>
      <c r="SXA238" s="10699"/>
      <c r="SXB238" s="10699"/>
      <c r="SXC238" s="10699"/>
      <c r="SXD238" s="10699"/>
      <c r="SXE238" s="10699"/>
      <c r="SXF238" s="10699"/>
      <c r="SXG238" s="10699"/>
      <c r="SXH238" s="10699"/>
      <c r="SXI238" s="10699"/>
      <c r="SXJ238" s="10699"/>
      <c r="SXK238" s="10699"/>
      <c r="SXL238" s="10699"/>
      <c r="SXM238" s="10699"/>
      <c r="SXN238" s="10699"/>
      <c r="SXO238" s="10699"/>
      <c r="SXP238" s="10699"/>
      <c r="SXQ238" s="10699"/>
      <c r="SXR238" s="10699"/>
      <c r="SXS238" s="10699"/>
      <c r="SXT238" s="10699"/>
      <c r="SXU238" s="10699"/>
      <c r="SXV238" s="10699"/>
      <c r="SXW238" s="10699"/>
      <c r="SXX238" s="10699"/>
      <c r="SXY238" s="10699"/>
      <c r="SXZ238" s="10699"/>
      <c r="SYA238" s="10699"/>
      <c r="SYB238" s="10699"/>
      <c r="SYC238" s="10699"/>
      <c r="SYD238" s="10699"/>
      <c r="SYE238" s="10699"/>
      <c r="SYF238" s="10699"/>
      <c r="SYG238" s="10699"/>
      <c r="SYH238" s="10699"/>
      <c r="SYI238" s="10699"/>
      <c r="SYJ238" s="10699"/>
      <c r="SYK238" s="10699"/>
      <c r="SYL238" s="10699"/>
      <c r="SYM238" s="10699"/>
      <c r="SYN238" s="10699"/>
      <c r="SYO238" s="10699"/>
      <c r="SYP238" s="10699"/>
      <c r="SYQ238" s="10699"/>
      <c r="SYR238" s="10699"/>
      <c r="SYS238" s="10699"/>
      <c r="SYT238" s="10699"/>
      <c r="SYU238" s="10699"/>
      <c r="SYV238" s="10699"/>
      <c r="SYW238" s="10699"/>
      <c r="SYX238" s="10699"/>
      <c r="SYY238" s="10699"/>
      <c r="SYZ238" s="10699"/>
      <c r="SZA238" s="10699"/>
      <c r="SZB238" s="10699"/>
      <c r="SZC238" s="10699"/>
      <c r="SZD238" s="10699"/>
      <c r="SZE238" s="10699"/>
      <c r="SZF238" s="10699"/>
      <c r="SZG238" s="10699"/>
      <c r="SZH238" s="10699"/>
      <c r="SZI238" s="10699"/>
      <c r="SZJ238" s="10699"/>
      <c r="SZK238" s="10699"/>
      <c r="SZL238" s="10699"/>
      <c r="SZM238" s="10699"/>
      <c r="SZN238" s="10699"/>
      <c r="SZO238" s="10699"/>
      <c r="SZP238" s="10699"/>
      <c r="SZQ238" s="10699"/>
      <c r="SZR238" s="10699"/>
      <c r="SZS238" s="10699"/>
      <c r="SZT238" s="10699"/>
      <c r="SZU238" s="10699"/>
      <c r="SZV238" s="10699"/>
      <c r="SZW238" s="10699"/>
      <c r="SZX238" s="10699"/>
      <c r="SZY238" s="10699"/>
      <c r="SZZ238" s="10699"/>
      <c r="TAA238" s="10699"/>
      <c r="TAB238" s="10699"/>
      <c r="TAC238" s="10699"/>
      <c r="TAD238" s="10699"/>
      <c r="TAE238" s="10699"/>
      <c r="TAF238" s="10699"/>
      <c r="TAG238" s="10699"/>
      <c r="TAH238" s="10699"/>
      <c r="TAI238" s="10699"/>
      <c r="TAJ238" s="10699"/>
      <c r="TAK238" s="10699"/>
      <c r="TAL238" s="10699"/>
      <c r="TAM238" s="10699"/>
      <c r="TAN238" s="10699"/>
      <c r="TAO238" s="10699"/>
      <c r="TAP238" s="10699"/>
      <c r="TAQ238" s="10699"/>
      <c r="TAR238" s="10699"/>
      <c r="TAS238" s="10699"/>
      <c r="TAT238" s="10699"/>
      <c r="TAU238" s="10699"/>
      <c r="TAV238" s="10699"/>
      <c r="TAW238" s="10699"/>
      <c r="TAX238" s="10699"/>
      <c r="TAY238" s="10699"/>
      <c r="TAZ238" s="10699"/>
      <c r="TBA238" s="10699"/>
      <c r="TBB238" s="10699"/>
      <c r="TBC238" s="10699"/>
      <c r="TBD238" s="10699"/>
      <c r="TBE238" s="10699"/>
      <c r="TBF238" s="10699"/>
      <c r="TBG238" s="10699"/>
      <c r="TBH238" s="10699"/>
      <c r="TBI238" s="10699"/>
      <c r="TBJ238" s="10699"/>
      <c r="TBK238" s="10699"/>
      <c r="TBL238" s="10699"/>
      <c r="TBM238" s="10699"/>
      <c r="TBN238" s="10699"/>
      <c r="TBO238" s="10699"/>
      <c r="TBP238" s="10699"/>
      <c r="TBQ238" s="10699"/>
      <c r="TBR238" s="10699"/>
      <c r="TBS238" s="10699"/>
      <c r="TBT238" s="10699"/>
      <c r="TBU238" s="10699"/>
      <c r="TBV238" s="10699"/>
      <c r="TBW238" s="10699"/>
      <c r="TBX238" s="10699"/>
      <c r="TBY238" s="10699"/>
      <c r="TBZ238" s="10699"/>
      <c r="TCA238" s="10699"/>
      <c r="TCB238" s="10699"/>
      <c r="TCC238" s="10699"/>
      <c r="TCD238" s="10699"/>
      <c r="TCE238" s="10699"/>
      <c r="TCF238" s="10699"/>
      <c r="TCG238" s="10699"/>
      <c r="TCH238" s="10699"/>
      <c r="TCI238" s="10699"/>
      <c r="TCJ238" s="10699"/>
      <c r="TCK238" s="10699"/>
      <c r="TCL238" s="10699"/>
      <c r="TCM238" s="10699"/>
      <c r="TCN238" s="10699"/>
      <c r="TCO238" s="10699"/>
      <c r="TCP238" s="10699"/>
      <c r="TCQ238" s="10699"/>
      <c r="TCR238" s="10699"/>
      <c r="TCS238" s="10699"/>
      <c r="TCT238" s="10699"/>
      <c r="TCU238" s="10699"/>
      <c r="TCV238" s="10699"/>
      <c r="TCW238" s="10699"/>
      <c r="TCX238" s="10699"/>
      <c r="TCY238" s="10699"/>
      <c r="TCZ238" s="10699"/>
      <c r="TDA238" s="10699"/>
      <c r="TDB238" s="10699"/>
      <c r="TDC238" s="10699"/>
      <c r="TDD238" s="10699"/>
      <c r="TDE238" s="10699"/>
      <c r="TDF238" s="10699"/>
      <c r="TDG238" s="10699"/>
      <c r="TDH238" s="10699"/>
      <c r="TDI238" s="10699"/>
      <c r="TDJ238" s="10699"/>
      <c r="TDK238" s="10699"/>
      <c r="TDL238" s="10699"/>
      <c r="TDM238" s="10699"/>
      <c r="TDN238" s="10699"/>
      <c r="TDO238" s="10699"/>
      <c r="TDP238" s="10699"/>
      <c r="TDQ238" s="10699"/>
      <c r="TDR238" s="10699"/>
      <c r="TDS238" s="10699"/>
      <c r="TDT238" s="10699"/>
      <c r="TDU238" s="10699"/>
      <c r="TDV238" s="10699"/>
      <c r="TDW238" s="10699"/>
      <c r="TDX238" s="10699"/>
      <c r="TDY238" s="10699"/>
      <c r="TDZ238" s="10699"/>
      <c r="TEA238" s="10699"/>
      <c r="TEB238" s="10699"/>
      <c r="TEC238" s="10699"/>
      <c r="TED238" s="10699"/>
      <c r="TEE238" s="10699"/>
      <c r="TEF238" s="10699"/>
      <c r="TEG238" s="10699"/>
      <c r="TEH238" s="10699"/>
      <c r="TEI238" s="10699"/>
      <c r="TEJ238" s="10699"/>
      <c r="TEK238" s="10699"/>
      <c r="TEL238" s="10699"/>
      <c r="TEM238" s="10699"/>
      <c r="TEN238" s="10699"/>
      <c r="TEO238" s="10699"/>
      <c r="TEP238" s="10699"/>
      <c r="TEQ238" s="10699"/>
      <c r="TER238" s="10699"/>
      <c r="TES238" s="10699"/>
      <c r="TET238" s="10699"/>
      <c r="TEU238" s="10699"/>
      <c r="TEV238" s="10699"/>
      <c r="TEW238" s="10699"/>
      <c r="TEX238" s="10699"/>
      <c r="TEY238" s="10699"/>
      <c r="TEZ238" s="10699"/>
      <c r="TFA238" s="10699"/>
      <c r="TFB238" s="10699"/>
      <c r="TFC238" s="10699"/>
      <c r="TFD238" s="10699"/>
      <c r="TFE238" s="10699"/>
      <c r="TFF238" s="10699"/>
      <c r="TFG238" s="10699"/>
      <c r="TFH238" s="10699"/>
      <c r="TFI238" s="10699"/>
      <c r="TFJ238" s="10699"/>
      <c r="TFK238" s="10699"/>
      <c r="TFL238" s="10699"/>
      <c r="TFM238" s="10699"/>
      <c r="TFN238" s="10699"/>
      <c r="TFO238" s="10699"/>
      <c r="TFP238" s="10699"/>
      <c r="TFQ238" s="10699"/>
      <c r="TFR238" s="10699"/>
      <c r="TFS238" s="10699"/>
      <c r="TFT238" s="10699"/>
      <c r="TFU238" s="10699"/>
      <c r="TFV238" s="10699"/>
      <c r="TFW238" s="10699"/>
      <c r="TFX238" s="10699"/>
      <c r="TFY238" s="10699"/>
      <c r="TFZ238" s="10699"/>
      <c r="TGA238" s="10699"/>
      <c r="TGB238" s="10699"/>
      <c r="TGC238" s="10699"/>
      <c r="TGD238" s="10699"/>
      <c r="TGE238" s="10699"/>
      <c r="TGF238" s="10699"/>
      <c r="TGG238" s="10699"/>
      <c r="TGH238" s="10699"/>
      <c r="TGI238" s="10699"/>
      <c r="TGJ238" s="10699"/>
      <c r="TGK238" s="10699"/>
      <c r="TGL238" s="10699"/>
      <c r="TGM238" s="10699"/>
      <c r="TGN238" s="10699"/>
      <c r="TGO238" s="10699"/>
      <c r="TGP238" s="10699"/>
      <c r="TGQ238" s="10699"/>
      <c r="TGR238" s="10699"/>
      <c r="TGS238" s="10699"/>
      <c r="TGT238" s="10699"/>
      <c r="TGU238" s="10699"/>
      <c r="TGV238" s="10699"/>
      <c r="TGW238" s="10699"/>
      <c r="TGX238" s="10699"/>
      <c r="TGY238" s="10699"/>
      <c r="TGZ238" s="10699"/>
      <c r="THA238" s="10699"/>
      <c r="THB238" s="10699"/>
      <c r="THC238" s="10699"/>
      <c r="THD238" s="10699"/>
      <c r="THE238" s="10699"/>
      <c r="THF238" s="10699"/>
      <c r="THG238" s="10699"/>
      <c r="THH238" s="10699"/>
      <c r="THI238" s="10699"/>
      <c r="THJ238" s="10699"/>
      <c r="THK238" s="10699"/>
      <c r="THL238" s="10699"/>
      <c r="THM238" s="10699"/>
      <c r="THN238" s="10699"/>
      <c r="THO238" s="10699"/>
      <c r="THP238" s="10699"/>
      <c r="THQ238" s="10699"/>
      <c r="THR238" s="10699"/>
      <c r="THS238" s="10699"/>
      <c r="THT238" s="10699"/>
      <c r="THU238" s="10699"/>
      <c r="THV238" s="10699"/>
      <c r="THW238" s="10699"/>
      <c r="THX238" s="10699"/>
      <c r="THY238" s="10699"/>
      <c r="THZ238" s="10699"/>
      <c r="TIA238" s="10699"/>
      <c r="TIB238" s="10699"/>
      <c r="TIC238" s="10699"/>
      <c r="TID238" s="10699"/>
      <c r="TIE238" s="10699"/>
      <c r="TIF238" s="10699"/>
      <c r="TIG238" s="10699"/>
      <c r="TIH238" s="10699"/>
      <c r="TII238" s="10699"/>
      <c r="TIJ238" s="10699"/>
      <c r="TIK238" s="10699"/>
      <c r="TIL238" s="10699"/>
      <c r="TIM238" s="10699"/>
      <c r="TIN238" s="10699"/>
      <c r="TIO238" s="10699"/>
      <c r="TIP238" s="10699"/>
      <c r="TIQ238" s="10699"/>
      <c r="TIR238" s="10699"/>
      <c r="TIS238" s="10699"/>
      <c r="TIT238" s="10699"/>
      <c r="TIU238" s="10699"/>
      <c r="TIV238" s="10699"/>
      <c r="TIW238" s="10699"/>
      <c r="TIX238" s="10699"/>
      <c r="TIY238" s="10699"/>
      <c r="TIZ238" s="10699"/>
      <c r="TJA238" s="10699"/>
      <c r="TJB238" s="10699"/>
      <c r="TJC238" s="10699"/>
      <c r="TJD238" s="10699"/>
      <c r="TJE238" s="10699"/>
      <c r="TJF238" s="10699"/>
      <c r="TJG238" s="10699"/>
      <c r="TJH238" s="10699"/>
      <c r="TJI238" s="10699"/>
      <c r="TJJ238" s="10699"/>
      <c r="TJK238" s="10699"/>
      <c r="TJL238" s="10699"/>
      <c r="TJM238" s="10699"/>
      <c r="TJN238" s="10699"/>
      <c r="TJO238" s="10699"/>
      <c r="TJP238" s="10699"/>
      <c r="TJQ238" s="10699"/>
      <c r="TJR238" s="10699"/>
      <c r="TJS238" s="10699"/>
      <c r="TJT238" s="10699"/>
      <c r="TJU238" s="10699"/>
      <c r="TJV238" s="10699"/>
      <c r="TJW238" s="10699"/>
      <c r="TJX238" s="10699"/>
      <c r="TJY238" s="10699"/>
      <c r="TJZ238" s="10699"/>
      <c r="TKA238" s="10699"/>
      <c r="TKB238" s="10699"/>
      <c r="TKC238" s="10699"/>
      <c r="TKD238" s="10699"/>
      <c r="TKE238" s="10699"/>
      <c r="TKF238" s="10699"/>
      <c r="TKG238" s="10699"/>
      <c r="TKH238" s="10699"/>
      <c r="TKI238" s="10699"/>
      <c r="TKJ238" s="10699"/>
      <c r="TKK238" s="10699"/>
      <c r="TKL238" s="10699"/>
      <c r="TKM238" s="10699"/>
      <c r="TKN238" s="10699"/>
      <c r="TKO238" s="10699"/>
      <c r="TKP238" s="10699"/>
      <c r="TKQ238" s="10699"/>
      <c r="TKR238" s="10699"/>
      <c r="TKS238" s="10699"/>
      <c r="TKT238" s="10699"/>
      <c r="TKU238" s="10699"/>
      <c r="TKV238" s="10699"/>
      <c r="TKW238" s="10699"/>
      <c r="TKX238" s="10699"/>
      <c r="TKY238" s="10699"/>
      <c r="TKZ238" s="10699"/>
      <c r="TLA238" s="10699"/>
      <c r="TLB238" s="10699"/>
      <c r="TLC238" s="10699"/>
      <c r="TLD238" s="10699"/>
      <c r="TLE238" s="10699"/>
      <c r="TLF238" s="10699"/>
      <c r="TLG238" s="10699"/>
      <c r="TLH238" s="10699"/>
      <c r="TLI238" s="10699"/>
      <c r="TLJ238" s="10699"/>
      <c r="TLK238" s="10699"/>
      <c r="TLL238" s="10699"/>
      <c r="TLM238" s="10699"/>
      <c r="TLN238" s="10699"/>
      <c r="TLO238" s="10699"/>
      <c r="TLP238" s="10699"/>
      <c r="TLQ238" s="10699"/>
      <c r="TLR238" s="10699"/>
      <c r="TLS238" s="10699"/>
      <c r="TLT238" s="10699"/>
      <c r="TLU238" s="10699"/>
      <c r="TLV238" s="10699"/>
      <c r="TLW238" s="10699"/>
      <c r="TLX238" s="10699"/>
      <c r="TLY238" s="10699"/>
      <c r="TLZ238" s="10699"/>
      <c r="TMA238" s="10699"/>
      <c r="TMB238" s="10699"/>
      <c r="TMC238" s="10699"/>
      <c r="TMD238" s="10699"/>
      <c r="TME238" s="10699"/>
      <c r="TMF238" s="10699"/>
      <c r="TMG238" s="10699"/>
      <c r="TMH238" s="10699"/>
      <c r="TMI238" s="10699"/>
      <c r="TMJ238" s="10699"/>
      <c r="TMK238" s="10699"/>
      <c r="TML238" s="10699"/>
      <c r="TMM238" s="10699"/>
      <c r="TMN238" s="10699"/>
      <c r="TMO238" s="10699"/>
      <c r="TMP238" s="10699"/>
      <c r="TMQ238" s="10699"/>
      <c r="TMR238" s="10699"/>
      <c r="TMS238" s="10699"/>
      <c r="TMT238" s="10699"/>
      <c r="TMU238" s="10699"/>
      <c r="TMV238" s="10699"/>
      <c r="TMW238" s="10699"/>
      <c r="TMX238" s="10699"/>
      <c r="TMY238" s="10699"/>
      <c r="TMZ238" s="10699"/>
      <c r="TNA238" s="10699"/>
      <c r="TNB238" s="10699"/>
      <c r="TNC238" s="10699"/>
      <c r="TND238" s="10699"/>
      <c r="TNE238" s="10699"/>
      <c r="TNF238" s="10699"/>
      <c r="TNG238" s="10699"/>
      <c r="TNH238" s="10699"/>
      <c r="TNI238" s="10699"/>
      <c r="TNJ238" s="10699"/>
      <c r="TNK238" s="10699"/>
      <c r="TNL238" s="10699"/>
      <c r="TNM238" s="10699"/>
      <c r="TNN238" s="10699"/>
      <c r="TNO238" s="10699"/>
      <c r="TNP238" s="10699"/>
      <c r="TNQ238" s="10699"/>
      <c r="TNR238" s="10699"/>
      <c r="TNS238" s="10699"/>
      <c r="TNT238" s="10699"/>
      <c r="TNU238" s="10699"/>
      <c r="TNV238" s="10699"/>
      <c r="TNW238" s="10699"/>
      <c r="TNX238" s="10699"/>
      <c r="TNY238" s="10699"/>
      <c r="TNZ238" s="10699"/>
      <c r="TOA238" s="10699"/>
      <c r="TOB238" s="10699"/>
      <c r="TOC238" s="10699"/>
      <c r="TOD238" s="10699"/>
      <c r="TOE238" s="10699"/>
      <c r="TOF238" s="10699"/>
      <c r="TOG238" s="10699"/>
      <c r="TOH238" s="10699"/>
      <c r="TOI238" s="10699"/>
      <c r="TOJ238" s="10699"/>
      <c r="TOK238" s="10699"/>
      <c r="TOL238" s="10699"/>
      <c r="TOM238" s="10699"/>
      <c r="TON238" s="10699"/>
      <c r="TOO238" s="10699"/>
      <c r="TOP238" s="10699"/>
      <c r="TOQ238" s="10699"/>
      <c r="TOR238" s="10699"/>
      <c r="TOS238" s="10699"/>
      <c r="TOT238" s="10699"/>
      <c r="TOU238" s="10699"/>
      <c r="TOV238" s="10699"/>
      <c r="TOW238" s="10699"/>
      <c r="TOX238" s="10699"/>
      <c r="TOY238" s="10699"/>
      <c r="TOZ238" s="10699"/>
      <c r="TPA238" s="10699"/>
      <c r="TPB238" s="10699"/>
      <c r="TPC238" s="10699"/>
      <c r="TPD238" s="10699"/>
      <c r="TPE238" s="10699"/>
      <c r="TPF238" s="10699"/>
      <c r="TPG238" s="10699"/>
      <c r="TPH238" s="10699"/>
      <c r="TPI238" s="10699"/>
      <c r="TPJ238" s="10699"/>
      <c r="TPK238" s="10699"/>
      <c r="TPL238" s="10699"/>
      <c r="TPM238" s="10699"/>
      <c r="TPN238" s="10699"/>
      <c r="TPO238" s="10699"/>
      <c r="TPP238" s="10699"/>
      <c r="TPQ238" s="10699"/>
      <c r="TPR238" s="10699"/>
      <c r="TPS238" s="10699"/>
      <c r="TPT238" s="10699"/>
      <c r="TPU238" s="10699"/>
      <c r="TPV238" s="10699"/>
      <c r="TPW238" s="10699"/>
      <c r="TPX238" s="10699"/>
      <c r="TPY238" s="10699"/>
      <c r="TPZ238" s="10699"/>
      <c r="TQA238" s="10699"/>
      <c r="TQB238" s="10699"/>
      <c r="TQC238" s="10699"/>
      <c r="TQD238" s="10699"/>
      <c r="TQE238" s="10699"/>
      <c r="TQF238" s="10699"/>
      <c r="TQG238" s="10699"/>
      <c r="TQH238" s="10699"/>
      <c r="TQI238" s="10699"/>
      <c r="TQJ238" s="10699"/>
      <c r="TQK238" s="10699"/>
      <c r="TQL238" s="10699"/>
      <c r="TQM238" s="10699"/>
      <c r="TQN238" s="10699"/>
      <c r="TQO238" s="10699"/>
      <c r="TQP238" s="10699"/>
      <c r="TQQ238" s="10699"/>
      <c r="TQR238" s="10699"/>
      <c r="TQS238" s="10699"/>
      <c r="TQT238" s="10699"/>
      <c r="TQU238" s="10699"/>
      <c r="TQV238" s="10699"/>
      <c r="TQW238" s="10699"/>
      <c r="TQX238" s="10699"/>
      <c r="TQY238" s="10699"/>
      <c r="TQZ238" s="10699"/>
      <c r="TRA238" s="10699"/>
      <c r="TRB238" s="10699"/>
      <c r="TRC238" s="10699"/>
      <c r="TRD238" s="10699"/>
      <c r="TRE238" s="10699"/>
      <c r="TRF238" s="10699"/>
      <c r="TRG238" s="10699"/>
      <c r="TRH238" s="10699"/>
      <c r="TRI238" s="10699"/>
      <c r="TRJ238" s="10699"/>
      <c r="TRK238" s="10699"/>
      <c r="TRL238" s="10699"/>
      <c r="TRM238" s="10699"/>
      <c r="TRN238" s="10699"/>
      <c r="TRO238" s="10699"/>
      <c r="TRP238" s="10699"/>
      <c r="TRQ238" s="10699"/>
      <c r="TRR238" s="10699"/>
      <c r="TRS238" s="10699"/>
      <c r="TRT238" s="10699"/>
      <c r="TRU238" s="10699"/>
      <c r="TRV238" s="10699"/>
      <c r="TRW238" s="10699"/>
      <c r="TRX238" s="10699"/>
      <c r="TRY238" s="10699"/>
      <c r="TRZ238" s="10699"/>
      <c r="TSA238" s="10699"/>
      <c r="TSB238" s="10699"/>
      <c r="TSC238" s="10699"/>
      <c r="TSD238" s="10699"/>
      <c r="TSE238" s="10699"/>
      <c r="TSF238" s="10699"/>
      <c r="TSG238" s="10699"/>
      <c r="TSH238" s="10699"/>
      <c r="TSI238" s="10699"/>
      <c r="TSJ238" s="10699"/>
      <c r="TSK238" s="10699"/>
      <c r="TSL238" s="10699"/>
      <c r="TSM238" s="10699"/>
      <c r="TSN238" s="10699"/>
      <c r="TSO238" s="10699"/>
      <c r="TSP238" s="10699"/>
      <c r="TSQ238" s="10699"/>
      <c r="TSR238" s="10699"/>
      <c r="TSS238" s="10699"/>
      <c r="TST238" s="10699"/>
      <c r="TSU238" s="10699"/>
      <c r="TSV238" s="10699"/>
      <c r="TSW238" s="10699"/>
      <c r="TSX238" s="10699"/>
      <c r="TSY238" s="10699"/>
      <c r="TSZ238" s="10699"/>
      <c r="TTA238" s="10699"/>
      <c r="TTB238" s="10699"/>
      <c r="TTC238" s="10699"/>
      <c r="TTD238" s="10699"/>
      <c r="TTE238" s="10699"/>
      <c r="TTF238" s="10699"/>
      <c r="TTG238" s="10699"/>
      <c r="TTH238" s="10699"/>
      <c r="TTI238" s="10699"/>
      <c r="TTJ238" s="10699"/>
      <c r="TTK238" s="10699"/>
      <c r="TTL238" s="10699"/>
      <c r="TTM238" s="10699"/>
      <c r="TTN238" s="10699"/>
      <c r="TTO238" s="10699"/>
      <c r="TTP238" s="10699"/>
      <c r="TTQ238" s="10699"/>
      <c r="TTR238" s="10699"/>
      <c r="TTS238" s="10699"/>
      <c r="TTT238" s="10699"/>
      <c r="TTU238" s="10699"/>
      <c r="TTV238" s="10699"/>
      <c r="TTW238" s="10699"/>
      <c r="TTX238" s="10699"/>
      <c r="TTY238" s="10699"/>
      <c r="TTZ238" s="10699"/>
      <c r="TUA238" s="10699"/>
      <c r="TUB238" s="10699"/>
      <c r="TUC238" s="10699"/>
      <c r="TUD238" s="10699"/>
      <c r="TUE238" s="10699"/>
      <c r="TUF238" s="10699"/>
      <c r="TUG238" s="10699"/>
      <c r="TUH238" s="10699"/>
      <c r="TUI238" s="10699"/>
      <c r="TUJ238" s="10699"/>
      <c r="TUK238" s="10699"/>
      <c r="TUL238" s="10699"/>
      <c r="TUM238" s="10699"/>
      <c r="TUN238" s="10699"/>
      <c r="TUO238" s="10699"/>
      <c r="TUP238" s="10699"/>
      <c r="TUQ238" s="10699"/>
      <c r="TUR238" s="10699"/>
      <c r="TUS238" s="10699"/>
      <c r="TUT238" s="10699"/>
      <c r="TUU238" s="10699"/>
      <c r="TUV238" s="10699"/>
      <c r="TUW238" s="10699"/>
      <c r="TUX238" s="10699"/>
      <c r="TUY238" s="10699"/>
      <c r="TUZ238" s="10699"/>
      <c r="TVA238" s="10699"/>
      <c r="TVB238" s="10699"/>
      <c r="TVC238" s="10699"/>
      <c r="TVD238" s="10699"/>
      <c r="TVE238" s="10699"/>
      <c r="TVF238" s="10699"/>
      <c r="TVG238" s="10699"/>
      <c r="TVH238" s="10699"/>
      <c r="TVI238" s="10699"/>
      <c r="TVJ238" s="10699"/>
      <c r="TVK238" s="10699"/>
      <c r="TVL238" s="10699"/>
      <c r="TVM238" s="10699"/>
      <c r="TVN238" s="10699"/>
      <c r="TVO238" s="10699"/>
      <c r="TVP238" s="10699"/>
      <c r="TVQ238" s="10699"/>
      <c r="TVR238" s="10699"/>
      <c r="TVS238" s="10699"/>
      <c r="TVT238" s="10699"/>
      <c r="TVU238" s="10699"/>
      <c r="TVV238" s="10699"/>
      <c r="TVW238" s="10699"/>
      <c r="TVX238" s="10699"/>
      <c r="TVY238" s="10699"/>
      <c r="TVZ238" s="10699"/>
      <c r="TWA238" s="10699"/>
      <c r="TWB238" s="10699"/>
      <c r="TWC238" s="10699"/>
      <c r="TWD238" s="10699"/>
      <c r="TWE238" s="10699"/>
      <c r="TWF238" s="10699"/>
      <c r="TWG238" s="10699"/>
      <c r="TWH238" s="10699"/>
      <c r="TWI238" s="10699"/>
      <c r="TWJ238" s="10699"/>
      <c r="TWK238" s="10699"/>
      <c r="TWL238" s="10699"/>
      <c r="TWM238" s="10699"/>
      <c r="TWN238" s="10699"/>
      <c r="TWO238" s="10699"/>
      <c r="TWP238" s="10699"/>
      <c r="TWQ238" s="10699"/>
      <c r="TWR238" s="10699"/>
      <c r="TWS238" s="10699"/>
      <c r="TWT238" s="10699"/>
      <c r="TWU238" s="10699"/>
      <c r="TWV238" s="10699"/>
      <c r="TWW238" s="10699"/>
      <c r="TWX238" s="10699"/>
      <c r="TWY238" s="10699"/>
      <c r="TWZ238" s="10699"/>
      <c r="TXA238" s="10699"/>
      <c r="TXB238" s="10699"/>
      <c r="TXC238" s="10699"/>
      <c r="TXD238" s="10699"/>
      <c r="TXE238" s="10699"/>
      <c r="TXF238" s="10699"/>
      <c r="TXG238" s="10699"/>
      <c r="TXH238" s="10699"/>
      <c r="TXI238" s="10699"/>
      <c r="TXJ238" s="10699"/>
      <c r="TXK238" s="10699"/>
      <c r="TXL238" s="10699"/>
      <c r="TXM238" s="10699"/>
      <c r="TXN238" s="10699"/>
      <c r="TXO238" s="10699"/>
      <c r="TXP238" s="10699"/>
      <c r="TXQ238" s="10699"/>
      <c r="TXR238" s="10699"/>
      <c r="TXS238" s="10699"/>
      <c r="TXT238" s="10699"/>
      <c r="TXU238" s="10699"/>
      <c r="TXV238" s="10699"/>
      <c r="TXW238" s="10699"/>
      <c r="TXX238" s="10699"/>
      <c r="TXY238" s="10699"/>
      <c r="TXZ238" s="10699"/>
      <c r="TYA238" s="10699"/>
      <c r="TYB238" s="10699"/>
      <c r="TYC238" s="10699"/>
      <c r="TYD238" s="10699"/>
      <c r="TYE238" s="10699"/>
      <c r="TYF238" s="10699"/>
      <c r="TYG238" s="10699"/>
      <c r="TYH238" s="10699"/>
      <c r="TYI238" s="10699"/>
      <c r="TYJ238" s="10699"/>
      <c r="TYK238" s="10699"/>
      <c r="TYL238" s="10699"/>
      <c r="TYM238" s="10699"/>
      <c r="TYN238" s="10699"/>
      <c r="TYO238" s="10699"/>
      <c r="TYP238" s="10699"/>
      <c r="TYQ238" s="10699"/>
      <c r="TYR238" s="10699"/>
      <c r="TYS238" s="10699"/>
      <c r="TYT238" s="10699"/>
      <c r="TYU238" s="10699"/>
      <c r="TYV238" s="10699"/>
      <c r="TYW238" s="10699"/>
      <c r="TYX238" s="10699"/>
      <c r="TYY238" s="10699"/>
      <c r="TYZ238" s="10699"/>
      <c r="TZA238" s="10699"/>
      <c r="TZB238" s="10699"/>
      <c r="TZC238" s="10699"/>
      <c r="TZD238" s="10699"/>
      <c r="TZE238" s="10699"/>
      <c r="TZF238" s="10699"/>
      <c r="TZG238" s="10699"/>
      <c r="TZH238" s="10699"/>
      <c r="TZI238" s="10699"/>
      <c r="TZJ238" s="10699"/>
      <c r="TZK238" s="10699"/>
      <c r="TZL238" s="10699"/>
      <c r="TZM238" s="10699"/>
      <c r="TZN238" s="10699"/>
      <c r="TZO238" s="10699"/>
      <c r="TZP238" s="10699"/>
      <c r="TZQ238" s="10699"/>
      <c r="TZR238" s="10699"/>
      <c r="TZS238" s="10699"/>
      <c r="TZT238" s="10699"/>
      <c r="TZU238" s="10699"/>
      <c r="TZV238" s="10699"/>
      <c r="TZW238" s="10699"/>
      <c r="TZX238" s="10699"/>
      <c r="TZY238" s="10699"/>
      <c r="TZZ238" s="10699"/>
      <c r="UAA238" s="10699"/>
      <c r="UAB238" s="10699"/>
      <c r="UAC238" s="10699"/>
      <c r="UAD238" s="10699"/>
      <c r="UAE238" s="10699"/>
      <c r="UAF238" s="10699"/>
      <c r="UAG238" s="10699"/>
      <c r="UAH238" s="10699"/>
      <c r="UAI238" s="10699"/>
      <c r="UAJ238" s="10699"/>
      <c r="UAK238" s="10699"/>
      <c r="UAL238" s="10699"/>
      <c r="UAM238" s="10699"/>
      <c r="UAN238" s="10699"/>
      <c r="UAO238" s="10699"/>
      <c r="UAP238" s="10699"/>
      <c r="UAQ238" s="10699"/>
      <c r="UAR238" s="10699"/>
      <c r="UAS238" s="10699"/>
      <c r="UAT238" s="10699"/>
      <c r="UAU238" s="10699"/>
      <c r="UAV238" s="10699"/>
      <c r="UAW238" s="10699"/>
      <c r="UAX238" s="10699"/>
      <c r="UAY238" s="10699"/>
      <c r="UAZ238" s="10699"/>
      <c r="UBA238" s="10699"/>
      <c r="UBB238" s="10699"/>
      <c r="UBC238" s="10699"/>
      <c r="UBD238" s="10699"/>
      <c r="UBE238" s="10699"/>
      <c r="UBF238" s="10699"/>
      <c r="UBG238" s="10699"/>
      <c r="UBH238" s="10699"/>
      <c r="UBI238" s="10699"/>
      <c r="UBJ238" s="10699"/>
      <c r="UBK238" s="10699"/>
      <c r="UBL238" s="10699"/>
      <c r="UBM238" s="10699"/>
      <c r="UBN238" s="10699"/>
      <c r="UBO238" s="10699"/>
      <c r="UBP238" s="10699"/>
      <c r="UBQ238" s="10699"/>
      <c r="UBR238" s="10699"/>
      <c r="UBS238" s="10699"/>
      <c r="UBT238" s="10699"/>
      <c r="UBU238" s="10699"/>
      <c r="UBV238" s="10699"/>
      <c r="UBW238" s="10699"/>
      <c r="UBX238" s="10699"/>
      <c r="UBY238" s="10699"/>
      <c r="UBZ238" s="10699"/>
      <c r="UCA238" s="10699"/>
      <c r="UCB238" s="10699"/>
      <c r="UCC238" s="10699"/>
      <c r="UCD238" s="10699"/>
      <c r="UCE238" s="10699"/>
      <c r="UCF238" s="10699"/>
      <c r="UCG238" s="10699"/>
      <c r="UCH238" s="10699"/>
      <c r="UCI238" s="10699"/>
      <c r="UCJ238" s="10699"/>
      <c r="UCK238" s="10699"/>
      <c r="UCL238" s="10699"/>
      <c r="UCM238" s="10699"/>
      <c r="UCN238" s="10699"/>
      <c r="UCO238" s="10699"/>
      <c r="UCP238" s="10699"/>
      <c r="UCQ238" s="10699"/>
      <c r="UCR238" s="10699"/>
      <c r="UCS238" s="10699"/>
      <c r="UCT238" s="10699"/>
      <c r="UCU238" s="10699"/>
      <c r="UCV238" s="10699"/>
      <c r="UCW238" s="10699"/>
      <c r="UCX238" s="10699"/>
      <c r="UCY238" s="10699"/>
      <c r="UCZ238" s="10699"/>
      <c r="UDA238" s="10699"/>
      <c r="UDB238" s="10699"/>
      <c r="UDC238" s="10699"/>
      <c r="UDD238" s="10699"/>
      <c r="UDE238" s="10699"/>
      <c r="UDF238" s="10699"/>
      <c r="UDG238" s="10699"/>
      <c r="UDH238" s="10699"/>
      <c r="UDI238" s="10699"/>
      <c r="UDJ238" s="10699"/>
      <c r="UDK238" s="10699"/>
      <c r="UDL238" s="10699"/>
      <c r="UDM238" s="10699"/>
      <c r="UDN238" s="10699"/>
      <c r="UDO238" s="10699"/>
      <c r="UDP238" s="10699"/>
      <c r="UDQ238" s="10699"/>
      <c r="UDR238" s="10699"/>
      <c r="UDS238" s="10699"/>
      <c r="UDT238" s="10699"/>
      <c r="UDU238" s="10699"/>
      <c r="UDV238" s="10699"/>
      <c r="UDW238" s="10699"/>
      <c r="UDX238" s="10699"/>
      <c r="UDY238" s="10699"/>
      <c r="UDZ238" s="10699"/>
      <c r="UEA238" s="10699"/>
      <c r="UEB238" s="10699"/>
      <c r="UEC238" s="10699"/>
      <c r="UED238" s="10699"/>
      <c r="UEE238" s="10699"/>
      <c r="UEF238" s="10699"/>
      <c r="UEG238" s="10699"/>
      <c r="UEH238" s="10699"/>
      <c r="UEI238" s="10699"/>
      <c r="UEJ238" s="10699"/>
      <c r="UEK238" s="10699"/>
      <c r="UEL238" s="10699"/>
      <c r="UEM238" s="10699"/>
      <c r="UEN238" s="10699"/>
      <c r="UEO238" s="10699"/>
      <c r="UEP238" s="10699"/>
      <c r="UEQ238" s="10699"/>
      <c r="UER238" s="10699"/>
      <c r="UES238" s="10699"/>
      <c r="UET238" s="10699"/>
      <c r="UEU238" s="10699"/>
      <c r="UEV238" s="10699"/>
      <c r="UEW238" s="10699"/>
      <c r="UEX238" s="10699"/>
      <c r="UEY238" s="10699"/>
      <c r="UEZ238" s="10699"/>
      <c r="UFA238" s="10699"/>
      <c r="UFB238" s="10699"/>
      <c r="UFC238" s="10699"/>
      <c r="UFD238" s="10699"/>
      <c r="UFE238" s="10699"/>
      <c r="UFF238" s="10699"/>
      <c r="UFG238" s="10699"/>
      <c r="UFH238" s="10699"/>
      <c r="UFI238" s="10699"/>
      <c r="UFJ238" s="10699"/>
      <c r="UFK238" s="10699"/>
      <c r="UFL238" s="10699"/>
      <c r="UFM238" s="10699"/>
      <c r="UFN238" s="10699"/>
      <c r="UFO238" s="10699"/>
      <c r="UFP238" s="10699"/>
      <c r="UFQ238" s="10699"/>
      <c r="UFR238" s="10699"/>
      <c r="UFS238" s="10699"/>
      <c r="UFT238" s="10699"/>
      <c r="UFU238" s="10699"/>
      <c r="UFV238" s="10699"/>
      <c r="UFW238" s="10699"/>
      <c r="UFX238" s="10699"/>
      <c r="UFY238" s="10699"/>
      <c r="UFZ238" s="10699"/>
      <c r="UGA238" s="10699"/>
      <c r="UGB238" s="10699"/>
      <c r="UGC238" s="10699"/>
      <c r="UGD238" s="10699"/>
      <c r="UGE238" s="10699"/>
      <c r="UGF238" s="10699"/>
      <c r="UGG238" s="10699"/>
      <c r="UGH238" s="10699"/>
      <c r="UGI238" s="10699"/>
      <c r="UGJ238" s="10699"/>
      <c r="UGK238" s="10699"/>
      <c r="UGL238" s="10699"/>
      <c r="UGM238" s="10699"/>
      <c r="UGN238" s="10699"/>
      <c r="UGO238" s="10699"/>
      <c r="UGP238" s="10699"/>
      <c r="UGQ238" s="10699"/>
      <c r="UGR238" s="10699"/>
      <c r="UGS238" s="10699"/>
      <c r="UGT238" s="10699"/>
      <c r="UGU238" s="10699"/>
      <c r="UGV238" s="10699"/>
      <c r="UGW238" s="10699"/>
      <c r="UGX238" s="10699"/>
      <c r="UGY238" s="10699"/>
      <c r="UGZ238" s="10699"/>
      <c r="UHA238" s="10699"/>
      <c r="UHB238" s="10699"/>
      <c r="UHC238" s="10699"/>
      <c r="UHD238" s="10699"/>
      <c r="UHE238" s="10699"/>
      <c r="UHF238" s="10699"/>
      <c r="UHG238" s="10699"/>
      <c r="UHH238" s="10699"/>
      <c r="UHI238" s="10699"/>
      <c r="UHJ238" s="10699"/>
      <c r="UHK238" s="10699"/>
      <c r="UHL238" s="10699"/>
      <c r="UHM238" s="10699"/>
      <c r="UHN238" s="10699"/>
      <c r="UHO238" s="10699"/>
      <c r="UHP238" s="10699"/>
      <c r="UHQ238" s="10699"/>
      <c r="UHR238" s="10699"/>
      <c r="UHS238" s="10699"/>
      <c r="UHT238" s="10699"/>
      <c r="UHU238" s="10699"/>
      <c r="UHV238" s="10699"/>
      <c r="UHW238" s="10699"/>
      <c r="UHX238" s="10699"/>
      <c r="UHY238" s="10699"/>
      <c r="UHZ238" s="10699"/>
      <c r="UIA238" s="10699"/>
      <c r="UIB238" s="10699"/>
      <c r="UIC238" s="10699"/>
      <c r="UID238" s="10699"/>
      <c r="UIE238" s="10699"/>
      <c r="UIF238" s="10699"/>
      <c r="UIG238" s="10699"/>
      <c r="UIH238" s="10699"/>
      <c r="UII238" s="10699"/>
      <c r="UIJ238" s="10699"/>
      <c r="UIK238" s="10699"/>
      <c r="UIL238" s="10699"/>
      <c r="UIM238" s="10699"/>
      <c r="UIN238" s="10699"/>
      <c r="UIO238" s="10699"/>
      <c r="UIP238" s="10699"/>
      <c r="UIQ238" s="10699"/>
      <c r="UIR238" s="10699"/>
      <c r="UIS238" s="10699"/>
      <c r="UIT238" s="10699"/>
      <c r="UIU238" s="10699"/>
      <c r="UIV238" s="10699"/>
      <c r="UIW238" s="10699"/>
      <c r="UIX238" s="10699"/>
      <c r="UIY238" s="10699"/>
      <c r="UIZ238" s="10699"/>
      <c r="UJA238" s="10699"/>
      <c r="UJB238" s="10699"/>
      <c r="UJC238" s="10699"/>
      <c r="UJD238" s="10699"/>
      <c r="UJE238" s="10699"/>
      <c r="UJF238" s="10699"/>
      <c r="UJG238" s="10699"/>
      <c r="UJH238" s="10699"/>
      <c r="UJI238" s="10699"/>
      <c r="UJJ238" s="10699"/>
      <c r="UJK238" s="10699"/>
      <c r="UJL238" s="10699"/>
      <c r="UJM238" s="10699"/>
      <c r="UJN238" s="10699"/>
      <c r="UJO238" s="10699"/>
      <c r="UJP238" s="10699"/>
      <c r="UJQ238" s="10699"/>
      <c r="UJR238" s="10699"/>
      <c r="UJS238" s="10699"/>
      <c r="UJT238" s="10699"/>
      <c r="UJU238" s="10699"/>
      <c r="UJV238" s="10699"/>
      <c r="UJW238" s="10699"/>
      <c r="UJX238" s="10699"/>
      <c r="UJY238" s="10699"/>
      <c r="UJZ238" s="10699"/>
      <c r="UKA238" s="10699"/>
      <c r="UKB238" s="10699"/>
      <c r="UKC238" s="10699"/>
      <c r="UKD238" s="10699"/>
      <c r="UKE238" s="10699"/>
      <c r="UKF238" s="10699"/>
      <c r="UKG238" s="10699"/>
      <c r="UKH238" s="10699"/>
      <c r="UKI238" s="10699"/>
      <c r="UKJ238" s="10699"/>
      <c r="UKK238" s="10699"/>
      <c r="UKL238" s="10699"/>
      <c r="UKM238" s="10699"/>
      <c r="UKN238" s="10699"/>
      <c r="UKO238" s="10699"/>
      <c r="UKP238" s="10699"/>
      <c r="UKQ238" s="10699"/>
      <c r="UKR238" s="10699"/>
      <c r="UKS238" s="10699"/>
      <c r="UKT238" s="10699"/>
      <c r="UKU238" s="10699"/>
      <c r="UKV238" s="10699"/>
      <c r="UKW238" s="10699"/>
      <c r="UKX238" s="10699"/>
      <c r="UKY238" s="10699"/>
      <c r="UKZ238" s="10699"/>
      <c r="ULA238" s="10699"/>
      <c r="ULB238" s="10699"/>
      <c r="ULC238" s="10699"/>
      <c r="ULD238" s="10699"/>
      <c r="ULE238" s="10699"/>
      <c r="ULF238" s="10699"/>
      <c r="ULG238" s="10699"/>
      <c r="ULH238" s="10699"/>
      <c r="ULI238" s="10699"/>
      <c r="ULJ238" s="10699"/>
      <c r="ULK238" s="10699"/>
      <c r="ULL238" s="10699"/>
      <c r="ULM238" s="10699"/>
      <c r="ULN238" s="10699"/>
      <c r="ULO238" s="10699"/>
      <c r="ULP238" s="10699"/>
      <c r="ULQ238" s="10699"/>
      <c r="ULR238" s="10699"/>
      <c r="ULS238" s="10699"/>
      <c r="ULT238" s="10699"/>
      <c r="ULU238" s="10699"/>
      <c r="ULV238" s="10699"/>
      <c r="ULW238" s="10699"/>
      <c r="ULX238" s="10699"/>
      <c r="ULY238" s="10699"/>
      <c r="ULZ238" s="10699"/>
      <c r="UMA238" s="10699"/>
      <c r="UMB238" s="10699"/>
      <c r="UMC238" s="10699"/>
      <c r="UMD238" s="10699"/>
      <c r="UME238" s="10699"/>
      <c r="UMF238" s="10699"/>
      <c r="UMG238" s="10699"/>
      <c r="UMH238" s="10699"/>
      <c r="UMI238" s="10699"/>
      <c r="UMJ238" s="10699"/>
      <c r="UMK238" s="10699"/>
      <c r="UML238" s="10699"/>
      <c r="UMM238" s="10699"/>
      <c r="UMN238" s="10699"/>
      <c r="UMO238" s="10699"/>
      <c r="UMP238" s="10699"/>
      <c r="UMQ238" s="10699"/>
      <c r="UMR238" s="10699"/>
      <c r="UMS238" s="10699"/>
      <c r="UMT238" s="10699"/>
      <c r="UMU238" s="10699"/>
      <c r="UMV238" s="10699"/>
      <c r="UMW238" s="10699"/>
      <c r="UMX238" s="10699"/>
      <c r="UMY238" s="10699"/>
      <c r="UMZ238" s="10699"/>
      <c r="UNA238" s="10699"/>
      <c r="UNB238" s="10699"/>
      <c r="UNC238" s="10699"/>
      <c r="UND238" s="10699"/>
      <c r="UNE238" s="10699"/>
      <c r="UNF238" s="10699"/>
      <c r="UNG238" s="10699"/>
      <c r="UNH238" s="10699"/>
      <c r="UNI238" s="10699"/>
      <c r="UNJ238" s="10699"/>
      <c r="UNK238" s="10699"/>
      <c r="UNL238" s="10699"/>
      <c r="UNM238" s="10699"/>
      <c r="UNN238" s="10699"/>
      <c r="UNO238" s="10699"/>
      <c r="UNP238" s="10699"/>
      <c r="UNQ238" s="10699"/>
      <c r="UNR238" s="10699"/>
      <c r="UNS238" s="10699"/>
      <c r="UNT238" s="10699"/>
      <c r="UNU238" s="10699"/>
      <c r="UNV238" s="10699"/>
      <c r="UNW238" s="10699"/>
      <c r="UNX238" s="10699"/>
      <c r="UNY238" s="10699"/>
      <c r="UNZ238" s="10699"/>
      <c r="UOA238" s="10699"/>
      <c r="UOB238" s="10699"/>
      <c r="UOC238" s="10699"/>
      <c r="UOD238" s="10699"/>
      <c r="UOE238" s="10699"/>
      <c r="UOF238" s="10699"/>
      <c r="UOG238" s="10699"/>
      <c r="UOH238" s="10699"/>
      <c r="UOI238" s="10699"/>
      <c r="UOJ238" s="10699"/>
      <c r="UOK238" s="10699"/>
      <c r="UOL238" s="10699"/>
      <c r="UOM238" s="10699"/>
      <c r="UON238" s="10699"/>
      <c r="UOO238" s="10699"/>
      <c r="UOP238" s="10699"/>
      <c r="UOQ238" s="10699"/>
      <c r="UOR238" s="10699"/>
      <c r="UOS238" s="10699"/>
      <c r="UOT238" s="10699"/>
      <c r="UOU238" s="10699"/>
      <c r="UOV238" s="10699"/>
      <c r="UOW238" s="10699"/>
      <c r="UOX238" s="10699"/>
      <c r="UOY238" s="10699"/>
      <c r="UOZ238" s="10699"/>
      <c r="UPA238" s="10699"/>
      <c r="UPB238" s="10699"/>
      <c r="UPC238" s="10699"/>
      <c r="UPD238" s="10699"/>
      <c r="UPE238" s="10699"/>
      <c r="UPF238" s="10699"/>
      <c r="UPG238" s="10699"/>
      <c r="UPH238" s="10699"/>
      <c r="UPI238" s="10699"/>
      <c r="UPJ238" s="10699"/>
      <c r="UPK238" s="10699"/>
      <c r="UPL238" s="10699"/>
      <c r="UPM238" s="10699"/>
      <c r="UPN238" s="10699"/>
      <c r="UPO238" s="10699"/>
      <c r="UPP238" s="10699"/>
      <c r="UPQ238" s="10699"/>
      <c r="UPR238" s="10699"/>
      <c r="UPS238" s="10699"/>
      <c r="UPT238" s="10699"/>
      <c r="UPU238" s="10699"/>
      <c r="UPV238" s="10699"/>
      <c r="UPW238" s="10699"/>
      <c r="UPX238" s="10699"/>
      <c r="UPY238" s="10699"/>
      <c r="UPZ238" s="10699"/>
      <c r="UQA238" s="10699"/>
      <c r="UQB238" s="10699"/>
      <c r="UQC238" s="10699"/>
      <c r="UQD238" s="10699"/>
      <c r="UQE238" s="10699"/>
      <c r="UQF238" s="10699"/>
      <c r="UQG238" s="10699"/>
      <c r="UQH238" s="10699"/>
      <c r="UQI238" s="10699"/>
      <c r="UQJ238" s="10699"/>
      <c r="UQK238" s="10699"/>
      <c r="UQL238" s="10699"/>
      <c r="UQM238" s="10699"/>
      <c r="UQN238" s="10699"/>
      <c r="UQO238" s="10699"/>
      <c r="UQP238" s="10699"/>
      <c r="UQQ238" s="10699"/>
      <c r="UQR238" s="10699"/>
      <c r="UQS238" s="10699"/>
      <c r="UQT238" s="10699"/>
      <c r="UQU238" s="10699"/>
      <c r="UQV238" s="10699"/>
      <c r="UQW238" s="10699"/>
      <c r="UQX238" s="10699"/>
      <c r="UQY238" s="10699"/>
      <c r="UQZ238" s="10699"/>
      <c r="URA238" s="10699"/>
      <c r="URB238" s="10699"/>
      <c r="URC238" s="10699"/>
      <c r="URD238" s="10699"/>
      <c r="URE238" s="10699"/>
      <c r="URF238" s="10699"/>
      <c r="URG238" s="10699"/>
      <c r="URH238" s="10699"/>
      <c r="URI238" s="10699"/>
      <c r="URJ238" s="10699"/>
      <c r="URK238" s="10699"/>
      <c r="URL238" s="10699"/>
      <c r="URM238" s="10699"/>
      <c r="URN238" s="10699"/>
      <c r="URO238" s="10699"/>
      <c r="URP238" s="10699"/>
      <c r="URQ238" s="10699"/>
      <c r="URR238" s="10699"/>
      <c r="URS238" s="10699"/>
      <c r="URT238" s="10699"/>
      <c r="URU238" s="10699"/>
      <c r="URV238" s="10699"/>
      <c r="URW238" s="10699"/>
      <c r="URX238" s="10699"/>
      <c r="URY238" s="10699"/>
      <c r="URZ238" s="10699"/>
      <c r="USA238" s="10699"/>
      <c r="USB238" s="10699"/>
      <c r="USC238" s="10699"/>
      <c r="USD238" s="10699"/>
      <c r="USE238" s="10699"/>
      <c r="USF238" s="10699"/>
      <c r="USG238" s="10699"/>
      <c r="USH238" s="10699"/>
      <c r="USI238" s="10699"/>
      <c r="USJ238" s="10699"/>
      <c r="USK238" s="10699"/>
      <c r="USL238" s="10699"/>
      <c r="USM238" s="10699"/>
      <c r="USN238" s="10699"/>
      <c r="USO238" s="10699"/>
      <c r="USP238" s="10699"/>
      <c r="USQ238" s="10699"/>
      <c r="USR238" s="10699"/>
      <c r="USS238" s="10699"/>
      <c r="UST238" s="10699"/>
      <c r="USU238" s="10699"/>
      <c r="USV238" s="10699"/>
      <c r="USW238" s="10699"/>
      <c r="USX238" s="10699"/>
      <c r="USY238" s="10699"/>
      <c r="USZ238" s="10699"/>
      <c r="UTA238" s="10699"/>
      <c r="UTB238" s="10699"/>
      <c r="UTC238" s="10699"/>
      <c r="UTD238" s="10699"/>
      <c r="UTE238" s="10699"/>
      <c r="UTF238" s="10699"/>
      <c r="UTG238" s="10699"/>
      <c r="UTH238" s="10699"/>
      <c r="UTI238" s="10699"/>
      <c r="UTJ238" s="10699"/>
      <c r="UTK238" s="10699"/>
      <c r="UTL238" s="10699"/>
      <c r="UTM238" s="10699"/>
      <c r="UTN238" s="10699"/>
      <c r="UTO238" s="10699"/>
      <c r="UTP238" s="10699"/>
      <c r="UTQ238" s="10699"/>
      <c r="UTR238" s="10699"/>
      <c r="UTS238" s="10699"/>
      <c r="UTT238" s="10699"/>
      <c r="UTU238" s="10699"/>
      <c r="UTV238" s="10699"/>
      <c r="UTW238" s="10699"/>
      <c r="UTX238" s="10699"/>
      <c r="UTY238" s="10699"/>
      <c r="UTZ238" s="10699"/>
      <c r="UUA238" s="10699"/>
      <c r="UUB238" s="10699"/>
      <c r="UUC238" s="10699"/>
      <c r="UUD238" s="10699"/>
      <c r="UUE238" s="10699"/>
      <c r="UUF238" s="10699"/>
      <c r="UUG238" s="10699"/>
      <c r="UUH238" s="10699"/>
      <c r="UUI238" s="10699"/>
      <c r="UUJ238" s="10699"/>
      <c r="UUK238" s="10699"/>
      <c r="UUL238" s="10699"/>
      <c r="UUM238" s="10699"/>
      <c r="UUN238" s="10699"/>
      <c r="UUO238" s="10699"/>
      <c r="UUP238" s="10699"/>
      <c r="UUQ238" s="10699"/>
      <c r="UUR238" s="10699"/>
      <c r="UUS238" s="10699"/>
      <c r="UUT238" s="10699"/>
      <c r="UUU238" s="10699"/>
      <c r="UUV238" s="10699"/>
      <c r="UUW238" s="10699"/>
      <c r="UUX238" s="10699"/>
      <c r="UUY238" s="10699"/>
      <c r="UUZ238" s="10699"/>
      <c r="UVA238" s="10699"/>
      <c r="UVB238" s="10699"/>
      <c r="UVC238" s="10699"/>
      <c r="UVD238" s="10699"/>
      <c r="UVE238" s="10699"/>
      <c r="UVF238" s="10699"/>
      <c r="UVG238" s="10699"/>
      <c r="UVH238" s="10699"/>
      <c r="UVI238" s="10699"/>
      <c r="UVJ238" s="10699"/>
      <c r="UVK238" s="10699"/>
      <c r="UVL238" s="10699"/>
      <c r="UVM238" s="10699"/>
      <c r="UVN238" s="10699"/>
      <c r="UVO238" s="10699"/>
      <c r="UVP238" s="10699"/>
      <c r="UVQ238" s="10699"/>
      <c r="UVR238" s="10699"/>
      <c r="UVS238" s="10699"/>
      <c r="UVT238" s="10699"/>
      <c r="UVU238" s="10699"/>
      <c r="UVV238" s="10699"/>
      <c r="UVW238" s="10699"/>
      <c r="UVX238" s="10699"/>
      <c r="UVY238" s="10699"/>
      <c r="UVZ238" s="10699"/>
      <c r="UWA238" s="10699"/>
      <c r="UWB238" s="10699"/>
      <c r="UWC238" s="10699"/>
      <c r="UWD238" s="10699"/>
      <c r="UWE238" s="10699"/>
      <c r="UWF238" s="10699"/>
      <c r="UWG238" s="10699"/>
      <c r="UWH238" s="10699"/>
      <c r="UWI238" s="10699"/>
      <c r="UWJ238" s="10699"/>
      <c r="UWK238" s="10699"/>
      <c r="UWL238" s="10699"/>
      <c r="UWM238" s="10699"/>
      <c r="UWN238" s="10699"/>
      <c r="UWO238" s="10699"/>
      <c r="UWP238" s="10699"/>
      <c r="UWQ238" s="10699"/>
      <c r="UWR238" s="10699"/>
      <c r="UWS238" s="10699"/>
      <c r="UWT238" s="10699"/>
      <c r="UWU238" s="10699"/>
      <c r="UWV238" s="10699"/>
      <c r="UWW238" s="10699"/>
      <c r="UWX238" s="10699"/>
      <c r="UWY238" s="10699"/>
      <c r="UWZ238" s="10699"/>
      <c r="UXA238" s="10699"/>
      <c r="UXB238" s="10699"/>
      <c r="UXC238" s="10699"/>
      <c r="UXD238" s="10699"/>
      <c r="UXE238" s="10699"/>
      <c r="UXF238" s="10699"/>
      <c r="UXG238" s="10699"/>
      <c r="UXH238" s="10699"/>
      <c r="UXI238" s="10699"/>
      <c r="UXJ238" s="10699"/>
      <c r="UXK238" s="10699"/>
      <c r="UXL238" s="10699"/>
      <c r="UXM238" s="10699"/>
      <c r="UXN238" s="10699"/>
      <c r="UXO238" s="10699"/>
      <c r="UXP238" s="10699"/>
      <c r="UXQ238" s="10699"/>
      <c r="UXR238" s="10699"/>
      <c r="UXS238" s="10699"/>
      <c r="UXT238" s="10699"/>
      <c r="UXU238" s="10699"/>
      <c r="UXV238" s="10699"/>
      <c r="UXW238" s="10699"/>
      <c r="UXX238" s="10699"/>
      <c r="UXY238" s="10699"/>
      <c r="UXZ238" s="10699"/>
      <c r="UYA238" s="10699"/>
      <c r="UYB238" s="10699"/>
      <c r="UYC238" s="10699"/>
      <c r="UYD238" s="10699"/>
      <c r="UYE238" s="10699"/>
      <c r="UYF238" s="10699"/>
      <c r="UYG238" s="10699"/>
      <c r="UYH238" s="10699"/>
      <c r="UYI238" s="10699"/>
      <c r="UYJ238" s="10699"/>
      <c r="UYK238" s="10699"/>
      <c r="UYL238" s="10699"/>
      <c r="UYM238" s="10699"/>
      <c r="UYN238" s="10699"/>
      <c r="UYO238" s="10699"/>
      <c r="UYP238" s="10699"/>
      <c r="UYQ238" s="10699"/>
      <c r="UYR238" s="10699"/>
      <c r="UYS238" s="10699"/>
      <c r="UYT238" s="10699"/>
      <c r="UYU238" s="10699"/>
      <c r="UYV238" s="10699"/>
      <c r="UYW238" s="10699"/>
      <c r="UYX238" s="10699"/>
      <c r="UYY238" s="10699"/>
      <c r="UYZ238" s="10699"/>
      <c r="UZA238" s="10699"/>
      <c r="UZB238" s="10699"/>
      <c r="UZC238" s="10699"/>
      <c r="UZD238" s="10699"/>
      <c r="UZE238" s="10699"/>
      <c r="UZF238" s="10699"/>
      <c r="UZG238" s="10699"/>
      <c r="UZH238" s="10699"/>
      <c r="UZI238" s="10699"/>
      <c r="UZJ238" s="10699"/>
      <c r="UZK238" s="10699"/>
      <c r="UZL238" s="10699"/>
      <c r="UZM238" s="10699"/>
      <c r="UZN238" s="10699"/>
      <c r="UZO238" s="10699"/>
      <c r="UZP238" s="10699"/>
      <c r="UZQ238" s="10699"/>
      <c r="UZR238" s="10699"/>
      <c r="UZS238" s="10699"/>
      <c r="UZT238" s="10699"/>
      <c r="UZU238" s="10699"/>
      <c r="UZV238" s="10699"/>
      <c r="UZW238" s="10699"/>
      <c r="UZX238" s="10699"/>
      <c r="UZY238" s="10699"/>
      <c r="UZZ238" s="10699"/>
      <c r="VAA238" s="10699"/>
      <c r="VAB238" s="10699"/>
      <c r="VAC238" s="10699"/>
      <c r="VAD238" s="10699"/>
      <c r="VAE238" s="10699"/>
      <c r="VAF238" s="10699"/>
      <c r="VAG238" s="10699"/>
      <c r="VAH238" s="10699"/>
      <c r="VAI238" s="10699"/>
      <c r="VAJ238" s="10699"/>
      <c r="VAK238" s="10699"/>
      <c r="VAL238" s="10699"/>
      <c r="VAM238" s="10699"/>
      <c r="VAN238" s="10699"/>
      <c r="VAO238" s="10699"/>
      <c r="VAP238" s="10699"/>
      <c r="VAQ238" s="10699"/>
      <c r="VAR238" s="10699"/>
      <c r="VAS238" s="10699"/>
      <c r="VAT238" s="10699"/>
      <c r="VAU238" s="10699"/>
      <c r="VAV238" s="10699"/>
      <c r="VAW238" s="10699"/>
      <c r="VAX238" s="10699"/>
      <c r="VAY238" s="10699"/>
      <c r="VAZ238" s="10699"/>
      <c r="VBA238" s="10699"/>
      <c r="VBB238" s="10699"/>
      <c r="VBC238" s="10699"/>
      <c r="VBD238" s="10699"/>
      <c r="VBE238" s="10699"/>
      <c r="VBF238" s="10699"/>
      <c r="VBG238" s="10699"/>
      <c r="VBH238" s="10699"/>
      <c r="VBI238" s="10699"/>
      <c r="VBJ238" s="10699"/>
      <c r="VBK238" s="10699"/>
      <c r="VBL238" s="10699"/>
      <c r="VBM238" s="10699"/>
      <c r="VBN238" s="10699"/>
      <c r="VBO238" s="10699"/>
      <c r="VBP238" s="10699"/>
      <c r="VBQ238" s="10699"/>
      <c r="VBR238" s="10699"/>
      <c r="VBS238" s="10699"/>
      <c r="VBT238" s="10699"/>
      <c r="VBU238" s="10699"/>
      <c r="VBV238" s="10699"/>
      <c r="VBW238" s="10699"/>
      <c r="VBX238" s="10699"/>
      <c r="VBY238" s="10699"/>
      <c r="VBZ238" s="10699"/>
      <c r="VCA238" s="10699"/>
      <c r="VCB238" s="10699"/>
      <c r="VCC238" s="10699"/>
      <c r="VCD238" s="10699"/>
      <c r="VCE238" s="10699"/>
      <c r="VCF238" s="10699"/>
      <c r="VCG238" s="10699"/>
      <c r="VCH238" s="10699"/>
      <c r="VCI238" s="10699"/>
      <c r="VCJ238" s="10699"/>
      <c r="VCK238" s="10699"/>
      <c r="VCL238" s="10699"/>
      <c r="VCM238" s="10699"/>
      <c r="VCN238" s="10699"/>
      <c r="VCO238" s="10699"/>
      <c r="VCP238" s="10699"/>
      <c r="VCQ238" s="10699"/>
      <c r="VCR238" s="10699"/>
      <c r="VCS238" s="10699"/>
      <c r="VCT238" s="10699"/>
      <c r="VCU238" s="10699"/>
      <c r="VCV238" s="10699"/>
      <c r="VCW238" s="10699"/>
      <c r="VCX238" s="10699"/>
      <c r="VCY238" s="10699"/>
      <c r="VCZ238" s="10699"/>
      <c r="VDA238" s="10699"/>
      <c r="VDB238" s="10699"/>
      <c r="VDC238" s="10699"/>
      <c r="VDD238" s="10699"/>
      <c r="VDE238" s="10699"/>
      <c r="VDF238" s="10699"/>
      <c r="VDG238" s="10699"/>
      <c r="VDH238" s="10699"/>
      <c r="VDI238" s="10699"/>
      <c r="VDJ238" s="10699"/>
      <c r="VDK238" s="10699"/>
      <c r="VDL238" s="10699"/>
      <c r="VDM238" s="10699"/>
      <c r="VDN238" s="10699"/>
      <c r="VDO238" s="10699"/>
      <c r="VDP238" s="10699"/>
      <c r="VDQ238" s="10699"/>
      <c r="VDR238" s="10699"/>
      <c r="VDS238" s="10699"/>
      <c r="VDT238" s="10699"/>
      <c r="VDU238" s="10699"/>
      <c r="VDV238" s="10699"/>
      <c r="VDW238" s="10699"/>
      <c r="VDX238" s="10699"/>
      <c r="VDY238" s="10699"/>
      <c r="VDZ238" s="10699"/>
      <c r="VEA238" s="10699"/>
      <c r="VEB238" s="10699"/>
      <c r="VEC238" s="10699"/>
      <c r="VED238" s="10699"/>
      <c r="VEE238" s="10699"/>
      <c r="VEF238" s="10699"/>
      <c r="VEG238" s="10699"/>
      <c r="VEH238" s="10699"/>
      <c r="VEI238" s="10699"/>
      <c r="VEJ238" s="10699"/>
      <c r="VEK238" s="10699"/>
      <c r="VEL238" s="10699"/>
      <c r="VEM238" s="10699"/>
      <c r="VEN238" s="10699"/>
      <c r="VEO238" s="10699"/>
      <c r="VEP238" s="10699"/>
      <c r="VEQ238" s="10699"/>
      <c r="VER238" s="10699"/>
      <c r="VES238" s="10699"/>
      <c r="VET238" s="10699"/>
      <c r="VEU238" s="10699"/>
      <c r="VEV238" s="10699"/>
      <c r="VEW238" s="10699"/>
      <c r="VEX238" s="10699"/>
      <c r="VEY238" s="10699"/>
      <c r="VEZ238" s="10699"/>
      <c r="VFA238" s="10699"/>
      <c r="VFB238" s="10699"/>
      <c r="VFC238" s="10699"/>
      <c r="VFD238" s="10699"/>
      <c r="VFE238" s="10699"/>
      <c r="VFF238" s="10699"/>
      <c r="VFG238" s="10699"/>
      <c r="VFH238" s="10699"/>
      <c r="VFI238" s="10699"/>
      <c r="VFJ238" s="10699"/>
      <c r="VFK238" s="10699"/>
      <c r="VFL238" s="10699"/>
      <c r="VFM238" s="10699"/>
      <c r="VFN238" s="10699"/>
      <c r="VFO238" s="10699"/>
      <c r="VFP238" s="10699"/>
      <c r="VFQ238" s="10699"/>
      <c r="VFR238" s="10699"/>
      <c r="VFS238" s="10699"/>
      <c r="VFT238" s="10699"/>
      <c r="VFU238" s="10699"/>
      <c r="VFV238" s="10699"/>
      <c r="VFW238" s="10699"/>
      <c r="VFX238" s="10699"/>
      <c r="VFY238" s="10699"/>
      <c r="VFZ238" s="10699"/>
      <c r="VGA238" s="10699"/>
      <c r="VGB238" s="10699"/>
      <c r="VGC238" s="10699"/>
      <c r="VGD238" s="10699"/>
      <c r="VGE238" s="10699"/>
      <c r="VGF238" s="10699"/>
      <c r="VGG238" s="10699"/>
      <c r="VGH238" s="10699"/>
      <c r="VGI238" s="10699"/>
      <c r="VGJ238" s="10699"/>
      <c r="VGK238" s="10699"/>
      <c r="VGL238" s="10699"/>
      <c r="VGM238" s="10699"/>
      <c r="VGN238" s="10699"/>
      <c r="VGO238" s="10699"/>
      <c r="VGP238" s="10699"/>
      <c r="VGQ238" s="10699"/>
      <c r="VGR238" s="10699"/>
      <c r="VGS238" s="10699"/>
      <c r="VGT238" s="10699"/>
      <c r="VGU238" s="10699"/>
      <c r="VGV238" s="10699"/>
      <c r="VGW238" s="10699"/>
      <c r="VGX238" s="10699"/>
      <c r="VGY238" s="10699"/>
      <c r="VGZ238" s="10699"/>
      <c r="VHA238" s="10699"/>
      <c r="VHB238" s="10699"/>
      <c r="VHC238" s="10699"/>
      <c r="VHD238" s="10699"/>
      <c r="VHE238" s="10699"/>
      <c r="VHF238" s="10699"/>
      <c r="VHG238" s="10699"/>
      <c r="VHH238" s="10699"/>
      <c r="VHI238" s="10699"/>
      <c r="VHJ238" s="10699"/>
      <c r="VHK238" s="10699"/>
      <c r="VHL238" s="10699"/>
      <c r="VHM238" s="10699"/>
      <c r="VHN238" s="10699"/>
      <c r="VHO238" s="10699"/>
      <c r="VHP238" s="10699"/>
      <c r="VHQ238" s="10699"/>
      <c r="VHR238" s="10699"/>
      <c r="VHS238" s="10699"/>
      <c r="VHT238" s="10699"/>
      <c r="VHU238" s="10699"/>
      <c r="VHV238" s="10699"/>
      <c r="VHW238" s="10699"/>
      <c r="VHX238" s="10699"/>
      <c r="VHY238" s="10699"/>
      <c r="VHZ238" s="10699"/>
      <c r="VIA238" s="10699"/>
      <c r="VIB238" s="10699"/>
      <c r="VIC238" s="10699"/>
      <c r="VID238" s="10699"/>
      <c r="VIE238" s="10699"/>
      <c r="VIF238" s="10699"/>
      <c r="VIG238" s="10699"/>
      <c r="VIH238" s="10699"/>
      <c r="VII238" s="10699"/>
      <c r="VIJ238" s="10699"/>
      <c r="VIK238" s="10699"/>
      <c r="VIL238" s="10699"/>
      <c r="VIM238" s="10699"/>
      <c r="VIN238" s="10699"/>
      <c r="VIO238" s="10699"/>
      <c r="VIP238" s="10699"/>
      <c r="VIQ238" s="10699"/>
      <c r="VIR238" s="10699"/>
      <c r="VIS238" s="10699"/>
      <c r="VIT238" s="10699"/>
      <c r="VIU238" s="10699"/>
      <c r="VIV238" s="10699"/>
      <c r="VIW238" s="10699"/>
      <c r="VIX238" s="10699"/>
      <c r="VIY238" s="10699"/>
      <c r="VIZ238" s="10699"/>
      <c r="VJA238" s="10699"/>
      <c r="VJB238" s="10699"/>
      <c r="VJC238" s="10699"/>
      <c r="VJD238" s="10699"/>
      <c r="VJE238" s="10699"/>
      <c r="VJF238" s="10699"/>
      <c r="VJG238" s="10699"/>
      <c r="VJH238" s="10699"/>
      <c r="VJI238" s="10699"/>
      <c r="VJJ238" s="10699"/>
      <c r="VJK238" s="10699"/>
      <c r="VJL238" s="10699"/>
      <c r="VJM238" s="10699"/>
      <c r="VJN238" s="10699"/>
      <c r="VJO238" s="10699"/>
      <c r="VJP238" s="10699"/>
      <c r="VJQ238" s="10699"/>
      <c r="VJR238" s="10699"/>
      <c r="VJS238" s="10699"/>
      <c r="VJT238" s="10699"/>
      <c r="VJU238" s="10699"/>
      <c r="VJV238" s="10699"/>
      <c r="VJW238" s="10699"/>
      <c r="VJX238" s="10699"/>
      <c r="VJY238" s="10699"/>
      <c r="VJZ238" s="10699"/>
      <c r="VKA238" s="10699"/>
      <c r="VKB238" s="10699"/>
      <c r="VKC238" s="10699"/>
      <c r="VKD238" s="10699"/>
      <c r="VKE238" s="10699"/>
      <c r="VKF238" s="10699"/>
      <c r="VKG238" s="10699"/>
      <c r="VKH238" s="10699"/>
      <c r="VKI238" s="10699"/>
      <c r="VKJ238" s="10699"/>
      <c r="VKK238" s="10699"/>
      <c r="VKL238" s="10699"/>
      <c r="VKM238" s="10699"/>
      <c r="VKN238" s="10699"/>
      <c r="VKO238" s="10699"/>
      <c r="VKP238" s="10699"/>
      <c r="VKQ238" s="10699"/>
      <c r="VKR238" s="10699"/>
      <c r="VKS238" s="10699"/>
      <c r="VKT238" s="10699"/>
      <c r="VKU238" s="10699"/>
      <c r="VKV238" s="10699"/>
      <c r="VKW238" s="10699"/>
      <c r="VKX238" s="10699"/>
      <c r="VKY238" s="10699"/>
      <c r="VKZ238" s="10699"/>
      <c r="VLA238" s="10699"/>
      <c r="VLB238" s="10699"/>
      <c r="VLC238" s="10699"/>
      <c r="VLD238" s="10699"/>
      <c r="VLE238" s="10699"/>
      <c r="VLF238" s="10699"/>
      <c r="VLG238" s="10699"/>
      <c r="VLH238" s="10699"/>
      <c r="VLI238" s="10699"/>
      <c r="VLJ238" s="10699"/>
      <c r="VLK238" s="10699"/>
      <c r="VLL238" s="10699"/>
      <c r="VLM238" s="10699"/>
      <c r="VLN238" s="10699"/>
      <c r="VLO238" s="10699"/>
      <c r="VLP238" s="10699"/>
      <c r="VLQ238" s="10699"/>
      <c r="VLR238" s="10699"/>
      <c r="VLS238" s="10699"/>
      <c r="VLT238" s="10699"/>
      <c r="VLU238" s="10699"/>
      <c r="VLV238" s="10699"/>
      <c r="VLW238" s="10699"/>
      <c r="VLX238" s="10699"/>
      <c r="VLY238" s="10699"/>
      <c r="VLZ238" s="10699"/>
      <c r="VMA238" s="10699"/>
      <c r="VMB238" s="10699"/>
      <c r="VMC238" s="10699"/>
      <c r="VMD238" s="10699"/>
      <c r="VME238" s="10699"/>
      <c r="VMF238" s="10699"/>
      <c r="VMG238" s="10699"/>
      <c r="VMH238" s="10699"/>
      <c r="VMI238" s="10699"/>
      <c r="VMJ238" s="10699"/>
      <c r="VMK238" s="10699"/>
      <c r="VML238" s="10699"/>
      <c r="VMM238" s="10699"/>
      <c r="VMN238" s="10699"/>
      <c r="VMO238" s="10699"/>
      <c r="VMP238" s="10699"/>
      <c r="VMQ238" s="10699"/>
      <c r="VMR238" s="10699"/>
      <c r="VMS238" s="10699"/>
      <c r="VMT238" s="10699"/>
      <c r="VMU238" s="10699"/>
      <c r="VMV238" s="10699"/>
      <c r="VMW238" s="10699"/>
      <c r="VMX238" s="10699"/>
      <c r="VMY238" s="10699"/>
      <c r="VMZ238" s="10699"/>
      <c r="VNA238" s="10699"/>
      <c r="VNB238" s="10699"/>
      <c r="VNC238" s="10699"/>
      <c r="VND238" s="10699"/>
      <c r="VNE238" s="10699"/>
      <c r="VNF238" s="10699"/>
      <c r="VNG238" s="10699"/>
      <c r="VNH238" s="10699"/>
      <c r="VNI238" s="10699"/>
      <c r="VNJ238" s="10699"/>
      <c r="VNK238" s="10699"/>
      <c r="VNL238" s="10699"/>
      <c r="VNM238" s="10699"/>
      <c r="VNN238" s="10699"/>
      <c r="VNO238" s="10699"/>
      <c r="VNP238" s="10699"/>
      <c r="VNQ238" s="10699"/>
      <c r="VNR238" s="10699"/>
      <c r="VNS238" s="10699"/>
      <c r="VNT238" s="10699"/>
      <c r="VNU238" s="10699"/>
      <c r="VNV238" s="10699"/>
      <c r="VNW238" s="10699"/>
      <c r="VNX238" s="10699"/>
      <c r="VNY238" s="10699"/>
      <c r="VNZ238" s="10699"/>
      <c r="VOA238" s="10699"/>
      <c r="VOB238" s="10699"/>
      <c r="VOC238" s="10699"/>
      <c r="VOD238" s="10699"/>
      <c r="VOE238" s="10699"/>
      <c r="VOF238" s="10699"/>
      <c r="VOG238" s="10699"/>
      <c r="VOH238" s="10699"/>
      <c r="VOI238" s="10699"/>
      <c r="VOJ238" s="10699"/>
      <c r="VOK238" s="10699"/>
      <c r="VOL238" s="10699"/>
      <c r="VOM238" s="10699"/>
      <c r="VON238" s="10699"/>
      <c r="VOO238" s="10699"/>
      <c r="VOP238" s="10699"/>
      <c r="VOQ238" s="10699"/>
      <c r="VOR238" s="10699"/>
      <c r="VOS238" s="10699"/>
      <c r="VOT238" s="10699"/>
      <c r="VOU238" s="10699"/>
      <c r="VOV238" s="10699"/>
      <c r="VOW238" s="10699"/>
      <c r="VOX238" s="10699"/>
      <c r="VOY238" s="10699"/>
      <c r="VOZ238" s="10699"/>
      <c r="VPA238" s="10699"/>
      <c r="VPB238" s="10699"/>
      <c r="VPC238" s="10699"/>
      <c r="VPD238" s="10699"/>
      <c r="VPE238" s="10699"/>
      <c r="VPF238" s="10699"/>
      <c r="VPG238" s="10699"/>
      <c r="VPH238" s="10699"/>
      <c r="VPI238" s="10699"/>
      <c r="VPJ238" s="10699"/>
      <c r="VPK238" s="10699"/>
      <c r="VPL238" s="10699"/>
      <c r="VPM238" s="10699"/>
      <c r="VPN238" s="10699"/>
      <c r="VPO238" s="10699"/>
      <c r="VPP238" s="10699"/>
      <c r="VPQ238" s="10699"/>
      <c r="VPR238" s="10699"/>
      <c r="VPS238" s="10699"/>
      <c r="VPT238" s="10699"/>
      <c r="VPU238" s="10699"/>
      <c r="VPV238" s="10699"/>
      <c r="VPW238" s="10699"/>
      <c r="VPX238" s="10699"/>
      <c r="VPY238" s="10699"/>
      <c r="VPZ238" s="10699"/>
      <c r="VQA238" s="10699"/>
      <c r="VQB238" s="10699"/>
      <c r="VQC238" s="10699"/>
      <c r="VQD238" s="10699"/>
      <c r="VQE238" s="10699"/>
      <c r="VQF238" s="10699"/>
      <c r="VQG238" s="10699"/>
      <c r="VQH238" s="10699"/>
      <c r="VQI238" s="10699"/>
      <c r="VQJ238" s="10699"/>
      <c r="VQK238" s="10699"/>
      <c r="VQL238" s="10699"/>
      <c r="VQM238" s="10699"/>
      <c r="VQN238" s="10699"/>
      <c r="VQO238" s="10699"/>
      <c r="VQP238" s="10699"/>
      <c r="VQQ238" s="10699"/>
      <c r="VQR238" s="10699"/>
      <c r="VQS238" s="10699"/>
      <c r="VQT238" s="10699"/>
      <c r="VQU238" s="10699"/>
      <c r="VQV238" s="10699"/>
      <c r="VQW238" s="10699"/>
      <c r="VQX238" s="10699"/>
      <c r="VQY238" s="10699"/>
      <c r="VQZ238" s="10699"/>
      <c r="VRA238" s="10699"/>
      <c r="VRB238" s="10699"/>
      <c r="VRC238" s="10699"/>
      <c r="VRD238" s="10699"/>
      <c r="VRE238" s="10699"/>
      <c r="VRF238" s="10699"/>
      <c r="VRG238" s="10699"/>
      <c r="VRH238" s="10699"/>
      <c r="VRI238" s="10699"/>
      <c r="VRJ238" s="10699"/>
      <c r="VRK238" s="10699"/>
      <c r="VRL238" s="10699"/>
      <c r="VRM238" s="10699"/>
      <c r="VRN238" s="10699"/>
      <c r="VRO238" s="10699"/>
      <c r="VRP238" s="10699"/>
      <c r="VRQ238" s="10699"/>
      <c r="VRR238" s="10699"/>
      <c r="VRS238" s="10699"/>
      <c r="VRT238" s="10699"/>
      <c r="VRU238" s="10699"/>
      <c r="VRV238" s="10699"/>
      <c r="VRW238" s="10699"/>
      <c r="VRX238" s="10699"/>
      <c r="VRY238" s="10699"/>
      <c r="VRZ238" s="10699"/>
      <c r="VSA238" s="10699"/>
      <c r="VSB238" s="10699"/>
      <c r="VSC238" s="10699"/>
      <c r="VSD238" s="10699"/>
      <c r="VSE238" s="10699"/>
      <c r="VSF238" s="10699"/>
      <c r="VSG238" s="10699"/>
      <c r="VSH238" s="10699"/>
      <c r="VSI238" s="10699"/>
      <c r="VSJ238" s="10699"/>
      <c r="VSK238" s="10699"/>
      <c r="VSL238" s="10699"/>
      <c r="VSM238" s="10699"/>
      <c r="VSN238" s="10699"/>
      <c r="VSO238" s="10699"/>
      <c r="VSP238" s="10699"/>
      <c r="VSQ238" s="10699"/>
      <c r="VSR238" s="10699"/>
      <c r="VSS238" s="10699"/>
      <c r="VST238" s="10699"/>
      <c r="VSU238" s="10699"/>
      <c r="VSV238" s="10699"/>
      <c r="VSW238" s="10699"/>
      <c r="VSX238" s="10699"/>
      <c r="VSY238" s="10699"/>
      <c r="VSZ238" s="10699"/>
      <c r="VTA238" s="10699"/>
      <c r="VTB238" s="10699"/>
      <c r="VTC238" s="10699"/>
      <c r="VTD238" s="10699"/>
      <c r="VTE238" s="10699"/>
      <c r="VTF238" s="10699"/>
      <c r="VTG238" s="10699"/>
      <c r="VTH238" s="10699"/>
      <c r="VTI238" s="10699"/>
      <c r="VTJ238" s="10699"/>
      <c r="VTK238" s="10699"/>
      <c r="VTL238" s="10699"/>
      <c r="VTM238" s="10699"/>
      <c r="VTN238" s="10699"/>
      <c r="VTO238" s="10699"/>
      <c r="VTP238" s="10699"/>
      <c r="VTQ238" s="10699"/>
      <c r="VTR238" s="10699"/>
      <c r="VTS238" s="10699"/>
      <c r="VTT238" s="10699"/>
      <c r="VTU238" s="10699"/>
      <c r="VTV238" s="10699"/>
      <c r="VTW238" s="10699"/>
      <c r="VTX238" s="10699"/>
      <c r="VTY238" s="10699"/>
      <c r="VTZ238" s="10699"/>
      <c r="VUA238" s="10699"/>
      <c r="VUB238" s="10699"/>
      <c r="VUC238" s="10699"/>
      <c r="VUD238" s="10699"/>
      <c r="VUE238" s="10699"/>
      <c r="VUF238" s="10699"/>
      <c r="VUG238" s="10699"/>
      <c r="VUH238" s="10699"/>
      <c r="VUI238" s="10699"/>
      <c r="VUJ238" s="10699"/>
      <c r="VUK238" s="10699"/>
      <c r="VUL238" s="10699"/>
      <c r="VUM238" s="10699"/>
      <c r="VUN238" s="10699"/>
      <c r="VUO238" s="10699"/>
      <c r="VUP238" s="10699"/>
      <c r="VUQ238" s="10699"/>
      <c r="VUR238" s="10699"/>
      <c r="VUS238" s="10699"/>
      <c r="VUT238" s="10699"/>
      <c r="VUU238" s="10699"/>
      <c r="VUV238" s="10699"/>
      <c r="VUW238" s="10699"/>
      <c r="VUX238" s="10699"/>
      <c r="VUY238" s="10699"/>
      <c r="VUZ238" s="10699"/>
      <c r="VVA238" s="10699"/>
      <c r="VVB238" s="10699"/>
      <c r="VVC238" s="10699"/>
      <c r="VVD238" s="10699"/>
      <c r="VVE238" s="10699"/>
      <c r="VVF238" s="10699"/>
      <c r="VVG238" s="10699"/>
      <c r="VVH238" s="10699"/>
      <c r="VVI238" s="10699"/>
      <c r="VVJ238" s="10699"/>
      <c r="VVK238" s="10699"/>
      <c r="VVL238" s="10699"/>
      <c r="VVM238" s="10699"/>
      <c r="VVN238" s="10699"/>
      <c r="VVO238" s="10699"/>
      <c r="VVP238" s="10699"/>
      <c r="VVQ238" s="10699"/>
      <c r="VVR238" s="10699"/>
      <c r="VVS238" s="10699"/>
      <c r="VVT238" s="10699"/>
      <c r="VVU238" s="10699"/>
      <c r="VVV238" s="10699"/>
      <c r="VVW238" s="10699"/>
      <c r="VVX238" s="10699"/>
      <c r="VVY238" s="10699"/>
      <c r="VVZ238" s="10699"/>
      <c r="VWA238" s="10699"/>
      <c r="VWB238" s="10699"/>
      <c r="VWC238" s="10699"/>
      <c r="VWD238" s="10699"/>
      <c r="VWE238" s="10699"/>
      <c r="VWF238" s="10699"/>
      <c r="VWG238" s="10699"/>
      <c r="VWH238" s="10699"/>
      <c r="VWI238" s="10699"/>
      <c r="VWJ238" s="10699"/>
      <c r="VWK238" s="10699"/>
      <c r="VWL238" s="10699"/>
      <c r="VWM238" s="10699"/>
      <c r="VWN238" s="10699"/>
      <c r="VWO238" s="10699"/>
      <c r="VWP238" s="10699"/>
      <c r="VWQ238" s="10699"/>
      <c r="VWR238" s="10699"/>
      <c r="VWS238" s="10699"/>
      <c r="VWT238" s="10699"/>
      <c r="VWU238" s="10699"/>
      <c r="VWV238" s="10699"/>
      <c r="VWW238" s="10699"/>
      <c r="VWX238" s="10699"/>
      <c r="VWY238" s="10699"/>
      <c r="VWZ238" s="10699"/>
      <c r="VXA238" s="10699"/>
      <c r="VXB238" s="10699"/>
      <c r="VXC238" s="10699"/>
      <c r="VXD238" s="10699"/>
      <c r="VXE238" s="10699"/>
      <c r="VXF238" s="10699"/>
      <c r="VXG238" s="10699"/>
      <c r="VXH238" s="10699"/>
      <c r="VXI238" s="10699"/>
      <c r="VXJ238" s="10699"/>
      <c r="VXK238" s="10699"/>
      <c r="VXL238" s="10699"/>
      <c r="VXM238" s="10699"/>
      <c r="VXN238" s="10699"/>
      <c r="VXO238" s="10699"/>
      <c r="VXP238" s="10699"/>
      <c r="VXQ238" s="10699"/>
      <c r="VXR238" s="10699"/>
      <c r="VXS238" s="10699"/>
      <c r="VXT238" s="10699"/>
      <c r="VXU238" s="10699"/>
      <c r="VXV238" s="10699"/>
      <c r="VXW238" s="10699"/>
      <c r="VXX238" s="10699"/>
      <c r="VXY238" s="10699"/>
      <c r="VXZ238" s="10699"/>
      <c r="VYA238" s="10699"/>
      <c r="VYB238" s="10699"/>
      <c r="VYC238" s="10699"/>
      <c r="VYD238" s="10699"/>
      <c r="VYE238" s="10699"/>
      <c r="VYF238" s="10699"/>
      <c r="VYG238" s="10699"/>
      <c r="VYH238" s="10699"/>
      <c r="VYI238" s="10699"/>
      <c r="VYJ238" s="10699"/>
      <c r="VYK238" s="10699"/>
      <c r="VYL238" s="10699"/>
      <c r="VYM238" s="10699"/>
      <c r="VYN238" s="10699"/>
      <c r="VYO238" s="10699"/>
      <c r="VYP238" s="10699"/>
      <c r="VYQ238" s="10699"/>
      <c r="VYR238" s="10699"/>
      <c r="VYS238" s="10699"/>
      <c r="VYT238" s="10699"/>
      <c r="VYU238" s="10699"/>
      <c r="VYV238" s="10699"/>
      <c r="VYW238" s="10699"/>
      <c r="VYX238" s="10699"/>
      <c r="VYY238" s="10699"/>
      <c r="VYZ238" s="10699"/>
      <c r="VZA238" s="10699"/>
      <c r="VZB238" s="10699"/>
      <c r="VZC238" s="10699"/>
      <c r="VZD238" s="10699"/>
      <c r="VZE238" s="10699"/>
      <c r="VZF238" s="10699"/>
      <c r="VZG238" s="10699"/>
      <c r="VZH238" s="10699"/>
      <c r="VZI238" s="10699"/>
      <c r="VZJ238" s="10699"/>
      <c r="VZK238" s="10699"/>
      <c r="VZL238" s="10699"/>
      <c r="VZM238" s="10699"/>
      <c r="VZN238" s="10699"/>
      <c r="VZO238" s="10699"/>
      <c r="VZP238" s="10699"/>
      <c r="VZQ238" s="10699"/>
      <c r="VZR238" s="10699"/>
      <c r="VZS238" s="10699"/>
      <c r="VZT238" s="10699"/>
      <c r="VZU238" s="10699"/>
      <c r="VZV238" s="10699"/>
      <c r="VZW238" s="10699"/>
      <c r="VZX238" s="10699"/>
      <c r="VZY238" s="10699"/>
      <c r="VZZ238" s="10699"/>
      <c r="WAA238" s="10699"/>
      <c r="WAB238" s="10699"/>
      <c r="WAC238" s="10699"/>
      <c r="WAD238" s="10699"/>
      <c r="WAE238" s="10699"/>
      <c r="WAF238" s="10699"/>
      <c r="WAG238" s="10699"/>
      <c r="WAH238" s="10699"/>
      <c r="WAI238" s="10699"/>
      <c r="WAJ238" s="10699"/>
      <c r="WAK238" s="10699"/>
      <c r="WAL238" s="10699"/>
      <c r="WAM238" s="10699"/>
      <c r="WAN238" s="10699"/>
      <c r="WAO238" s="10699"/>
      <c r="WAP238" s="10699"/>
      <c r="WAQ238" s="10699"/>
      <c r="WAR238" s="10699"/>
      <c r="WAS238" s="10699"/>
      <c r="WAT238" s="10699"/>
      <c r="WAU238" s="10699"/>
      <c r="WAV238" s="10699"/>
      <c r="WAW238" s="10699"/>
      <c r="WAX238" s="10699"/>
      <c r="WAY238" s="10699"/>
      <c r="WAZ238" s="10699"/>
      <c r="WBA238" s="10699"/>
      <c r="WBB238" s="10699"/>
      <c r="WBC238" s="10699"/>
      <c r="WBD238" s="10699"/>
      <c r="WBE238" s="10699"/>
      <c r="WBF238" s="10699"/>
      <c r="WBG238" s="10699"/>
      <c r="WBH238" s="10699"/>
      <c r="WBI238" s="10699"/>
      <c r="WBJ238" s="10699"/>
      <c r="WBK238" s="10699"/>
      <c r="WBL238" s="10699"/>
      <c r="WBM238" s="10699"/>
      <c r="WBN238" s="10699"/>
      <c r="WBO238" s="10699"/>
      <c r="WBP238" s="10699"/>
      <c r="WBQ238" s="10699"/>
      <c r="WBR238" s="10699"/>
      <c r="WBS238" s="10699"/>
      <c r="WBT238" s="10699"/>
      <c r="WBU238" s="10699"/>
      <c r="WBV238" s="10699"/>
      <c r="WBW238" s="10699"/>
      <c r="WBX238" s="10699"/>
      <c r="WBY238" s="10699"/>
      <c r="WBZ238" s="10699"/>
      <c r="WCA238" s="10699"/>
      <c r="WCB238" s="10699"/>
      <c r="WCC238" s="10699"/>
      <c r="WCD238" s="10699"/>
      <c r="WCE238" s="10699"/>
      <c r="WCF238" s="10699"/>
      <c r="WCG238" s="10699"/>
      <c r="WCH238" s="10699"/>
      <c r="WCI238" s="10699"/>
      <c r="WCJ238" s="10699"/>
      <c r="WCK238" s="10699"/>
      <c r="WCL238" s="10699"/>
      <c r="WCM238" s="10699"/>
      <c r="WCN238" s="10699"/>
      <c r="WCO238" s="10699"/>
      <c r="WCP238" s="10699"/>
      <c r="WCQ238" s="10699"/>
      <c r="WCR238" s="10699"/>
      <c r="WCS238" s="10699"/>
      <c r="WCT238" s="10699"/>
      <c r="WCU238" s="10699"/>
      <c r="WCV238" s="10699"/>
      <c r="WCW238" s="10699"/>
      <c r="WCX238" s="10699"/>
      <c r="WCY238" s="10699"/>
      <c r="WCZ238" s="10699"/>
      <c r="WDA238" s="10699"/>
      <c r="WDB238" s="10699"/>
      <c r="WDC238" s="10699"/>
      <c r="WDD238" s="10699"/>
      <c r="WDE238" s="10699"/>
      <c r="WDF238" s="10699"/>
      <c r="WDG238" s="10699"/>
      <c r="WDH238" s="10699"/>
      <c r="WDI238" s="10699"/>
      <c r="WDJ238" s="10699"/>
      <c r="WDK238" s="10699"/>
      <c r="WDL238" s="10699"/>
      <c r="WDM238" s="10699"/>
      <c r="WDN238" s="10699"/>
      <c r="WDO238" s="10699"/>
      <c r="WDP238" s="10699"/>
      <c r="WDQ238" s="10699"/>
      <c r="WDR238" s="10699"/>
      <c r="WDS238" s="10699"/>
      <c r="WDT238" s="10699"/>
      <c r="WDU238" s="10699"/>
      <c r="WDV238" s="10699"/>
      <c r="WDW238" s="10699"/>
      <c r="WDX238" s="10699"/>
      <c r="WDY238" s="10699"/>
      <c r="WDZ238" s="10699"/>
      <c r="WEA238" s="10699"/>
      <c r="WEB238" s="10699"/>
      <c r="WEC238" s="10699"/>
      <c r="WED238" s="10699"/>
      <c r="WEE238" s="10699"/>
      <c r="WEF238" s="10699"/>
      <c r="WEG238" s="10699"/>
      <c r="WEH238" s="10699"/>
      <c r="WEI238" s="10699"/>
      <c r="WEJ238" s="10699"/>
      <c r="WEK238" s="10699"/>
      <c r="WEL238" s="10699"/>
      <c r="WEM238" s="10699"/>
      <c r="WEN238" s="10699"/>
      <c r="WEO238" s="10699"/>
      <c r="WEP238" s="10699"/>
      <c r="WEQ238" s="10699"/>
      <c r="WER238" s="10699"/>
      <c r="WES238" s="10699"/>
      <c r="WET238" s="10699"/>
      <c r="WEU238" s="10699"/>
      <c r="WEV238" s="10699"/>
      <c r="WEW238" s="10699"/>
      <c r="WEX238" s="10699"/>
      <c r="WEY238" s="10699"/>
      <c r="WEZ238" s="10699"/>
      <c r="WFA238" s="10699"/>
      <c r="WFB238" s="10699"/>
      <c r="WFC238" s="10699"/>
      <c r="WFD238" s="10699"/>
      <c r="WFE238" s="10699"/>
      <c r="WFF238" s="10699"/>
      <c r="WFG238" s="10699"/>
      <c r="WFH238" s="10699"/>
      <c r="WFI238" s="10699"/>
      <c r="WFJ238" s="10699"/>
      <c r="WFK238" s="10699"/>
      <c r="WFL238" s="10699"/>
      <c r="WFM238" s="10699"/>
      <c r="WFN238" s="10699"/>
      <c r="WFO238" s="10699"/>
      <c r="WFP238" s="10699"/>
      <c r="WFQ238" s="10699"/>
      <c r="WFR238" s="10699"/>
      <c r="WFS238" s="10699"/>
      <c r="WFT238" s="10699"/>
      <c r="WFU238" s="10699"/>
      <c r="WFV238" s="10699"/>
      <c r="WFW238" s="10699"/>
      <c r="WFX238" s="10699"/>
      <c r="WFY238" s="10699"/>
      <c r="WFZ238" s="10699"/>
      <c r="WGA238" s="10699"/>
      <c r="WGB238" s="10699"/>
      <c r="WGC238" s="10699"/>
      <c r="WGD238" s="10699"/>
      <c r="WGE238" s="10699"/>
      <c r="WGF238" s="10699"/>
      <c r="WGG238" s="10699"/>
      <c r="WGH238" s="10699"/>
      <c r="WGI238" s="10699"/>
      <c r="WGJ238" s="10699"/>
      <c r="WGK238" s="10699"/>
      <c r="WGL238" s="10699"/>
      <c r="WGM238" s="10699"/>
      <c r="WGN238" s="10699"/>
      <c r="WGO238" s="10699"/>
      <c r="WGP238" s="10699"/>
      <c r="WGQ238" s="10699"/>
      <c r="WGR238" s="10699"/>
      <c r="WGS238" s="10699"/>
      <c r="WGT238" s="10699"/>
      <c r="WGU238" s="10699"/>
      <c r="WGV238" s="10699"/>
      <c r="WGW238" s="10699"/>
      <c r="WGX238" s="10699"/>
      <c r="WGY238" s="10699"/>
      <c r="WGZ238" s="10699"/>
      <c r="WHA238" s="10699"/>
      <c r="WHB238" s="10699"/>
      <c r="WHC238" s="10699"/>
      <c r="WHD238" s="10699"/>
      <c r="WHE238" s="10699"/>
      <c r="WHF238" s="10699"/>
      <c r="WHG238" s="10699"/>
      <c r="WHH238" s="10699"/>
      <c r="WHI238" s="10699"/>
      <c r="WHJ238" s="10699"/>
      <c r="WHK238" s="10699"/>
      <c r="WHL238" s="10699"/>
      <c r="WHM238" s="10699"/>
      <c r="WHN238" s="10699"/>
      <c r="WHO238" s="10699"/>
      <c r="WHP238" s="10699"/>
      <c r="WHQ238" s="10699"/>
      <c r="WHR238" s="10699"/>
      <c r="WHS238" s="10699"/>
      <c r="WHT238" s="10699"/>
      <c r="WHU238" s="10699"/>
      <c r="WHV238" s="10699"/>
      <c r="WHW238" s="10699"/>
      <c r="WHX238" s="10699"/>
      <c r="WHY238" s="10699"/>
      <c r="WHZ238" s="10699"/>
      <c r="WIA238" s="10699"/>
      <c r="WIB238" s="10699"/>
      <c r="WIC238" s="10699"/>
      <c r="WID238" s="10699"/>
      <c r="WIE238" s="10699"/>
      <c r="WIF238" s="10699"/>
      <c r="WIG238" s="10699"/>
      <c r="WIH238" s="10699"/>
      <c r="WII238" s="10699"/>
      <c r="WIJ238" s="10699"/>
      <c r="WIK238" s="10699"/>
      <c r="WIL238" s="10699"/>
      <c r="WIM238" s="10699"/>
      <c r="WIN238" s="10699"/>
      <c r="WIO238" s="10699"/>
      <c r="WIP238" s="10699"/>
      <c r="WIQ238" s="10699"/>
      <c r="WIR238" s="10699"/>
      <c r="WIS238" s="10699"/>
      <c r="WIT238" s="10699"/>
      <c r="WIU238" s="10699"/>
      <c r="WIV238" s="10699"/>
      <c r="WIW238" s="10699"/>
      <c r="WIX238" s="10699"/>
      <c r="WIY238" s="10699"/>
      <c r="WIZ238" s="10699"/>
      <c r="WJA238" s="10699"/>
      <c r="WJB238" s="10699"/>
      <c r="WJC238" s="10699"/>
      <c r="WJD238" s="10699"/>
      <c r="WJE238" s="10699"/>
      <c r="WJF238" s="10699"/>
      <c r="WJG238" s="10699"/>
      <c r="WJH238" s="10699"/>
      <c r="WJI238" s="10699"/>
      <c r="WJJ238" s="10699"/>
      <c r="WJK238" s="10699"/>
      <c r="WJL238" s="10699"/>
      <c r="WJM238" s="10699"/>
      <c r="WJN238" s="10699"/>
      <c r="WJO238" s="10699"/>
      <c r="WJP238" s="10699"/>
      <c r="WJQ238" s="10699"/>
      <c r="WJR238" s="10699"/>
      <c r="WJS238" s="10699"/>
      <c r="WJT238" s="10699"/>
      <c r="WJU238" s="10699"/>
      <c r="WJV238" s="10699"/>
      <c r="WJW238" s="10699"/>
      <c r="WJX238" s="10699"/>
      <c r="WJY238" s="10699"/>
      <c r="WJZ238" s="10699"/>
      <c r="WKA238" s="10699"/>
      <c r="WKB238" s="10699"/>
      <c r="WKC238" s="10699"/>
      <c r="WKD238" s="10699"/>
      <c r="WKE238" s="10699"/>
      <c r="WKF238" s="10699"/>
      <c r="WKG238" s="10699"/>
      <c r="WKH238" s="10699"/>
      <c r="WKI238" s="10699"/>
      <c r="WKJ238" s="10699"/>
      <c r="WKK238" s="10699"/>
      <c r="WKL238" s="10699"/>
      <c r="WKM238" s="10699"/>
      <c r="WKN238" s="10699"/>
      <c r="WKO238" s="10699"/>
      <c r="WKP238" s="10699"/>
      <c r="WKQ238" s="10699"/>
      <c r="WKR238" s="10699"/>
      <c r="WKS238" s="10699"/>
      <c r="WKT238" s="10699"/>
      <c r="WKU238" s="10699"/>
      <c r="WKV238" s="10699"/>
      <c r="WKW238" s="10699"/>
      <c r="WKX238" s="10699"/>
      <c r="WKY238" s="10699"/>
      <c r="WKZ238" s="10699"/>
      <c r="WLA238" s="10699"/>
      <c r="WLB238" s="10699"/>
      <c r="WLC238" s="10699"/>
      <c r="WLD238" s="10699"/>
      <c r="WLE238" s="10699"/>
      <c r="WLF238" s="10699"/>
      <c r="WLG238" s="10699"/>
      <c r="WLH238" s="10699"/>
      <c r="WLI238" s="10699"/>
      <c r="WLJ238" s="10699"/>
      <c r="WLK238" s="10699"/>
      <c r="WLL238" s="10699"/>
      <c r="WLM238" s="10699"/>
      <c r="WLN238" s="10699"/>
      <c r="WLO238" s="10699"/>
      <c r="WLP238" s="10699"/>
      <c r="WLQ238" s="10699"/>
      <c r="WLR238" s="10699"/>
      <c r="WLS238" s="10699"/>
      <c r="WLT238" s="10699"/>
      <c r="WLU238" s="10699"/>
      <c r="WLV238" s="10699"/>
      <c r="WLW238" s="10699"/>
      <c r="WLX238" s="10699"/>
      <c r="WLY238" s="10699"/>
      <c r="WLZ238" s="10699"/>
      <c r="WMA238" s="10699"/>
      <c r="WMB238" s="10699"/>
      <c r="WMC238" s="10699"/>
      <c r="WMD238" s="10699"/>
      <c r="WME238" s="10699"/>
      <c r="WMF238" s="10699"/>
      <c r="WMG238" s="10699"/>
      <c r="WMH238" s="10699"/>
      <c r="WMI238" s="10699"/>
      <c r="WMJ238" s="10699"/>
      <c r="WMK238" s="10699"/>
      <c r="WML238" s="10699"/>
      <c r="WMM238" s="10699"/>
      <c r="WMN238" s="10699"/>
      <c r="WMO238" s="10699"/>
      <c r="WMP238" s="10699"/>
      <c r="WMQ238" s="10699"/>
      <c r="WMR238" s="10699"/>
      <c r="WMS238" s="10699"/>
      <c r="WMT238" s="10699"/>
      <c r="WMU238" s="10699"/>
      <c r="WMV238" s="10699"/>
      <c r="WMW238" s="10699"/>
      <c r="WMX238" s="10699"/>
      <c r="WMY238" s="10699"/>
      <c r="WMZ238" s="10699"/>
      <c r="WNA238" s="10699"/>
      <c r="WNB238" s="10699"/>
      <c r="WNC238" s="10699"/>
      <c r="WND238" s="10699"/>
      <c r="WNE238" s="10699"/>
      <c r="WNF238" s="10699"/>
      <c r="WNG238" s="10699"/>
      <c r="WNH238" s="10699"/>
      <c r="WNI238" s="10699"/>
      <c r="WNJ238" s="10699"/>
      <c r="WNK238" s="10699"/>
      <c r="WNL238" s="10699"/>
      <c r="WNM238" s="10699"/>
      <c r="WNN238" s="10699"/>
      <c r="WNO238" s="10699"/>
      <c r="WNP238" s="10699"/>
      <c r="WNQ238" s="10699"/>
      <c r="WNR238" s="10699"/>
      <c r="WNS238" s="10699"/>
      <c r="WNT238" s="10699"/>
      <c r="WNU238" s="10699"/>
      <c r="WNV238" s="10699"/>
      <c r="WNW238" s="10699"/>
      <c r="WNX238" s="10699"/>
      <c r="WNY238" s="10699"/>
      <c r="WNZ238" s="10699"/>
      <c r="WOA238" s="10699"/>
      <c r="WOB238" s="10699"/>
      <c r="WOC238" s="10699"/>
      <c r="WOD238" s="10699"/>
      <c r="WOE238" s="10699"/>
      <c r="WOF238" s="10699"/>
      <c r="WOG238" s="10699"/>
      <c r="WOH238" s="10699"/>
      <c r="WOI238" s="10699"/>
      <c r="WOJ238" s="10699"/>
      <c r="WOK238" s="10699"/>
      <c r="WOL238" s="10699"/>
      <c r="WOM238" s="10699"/>
      <c r="WON238" s="10699"/>
      <c r="WOO238" s="10699"/>
      <c r="WOP238" s="10699"/>
      <c r="WOQ238" s="10699"/>
      <c r="WOR238" s="10699"/>
      <c r="WOS238" s="10699"/>
      <c r="WOT238" s="10699"/>
      <c r="WOU238" s="10699"/>
      <c r="WOV238" s="10699"/>
      <c r="WOW238" s="10699"/>
      <c r="WOX238" s="10699"/>
      <c r="WOY238" s="10699"/>
      <c r="WOZ238" s="10699"/>
      <c r="WPA238" s="10699"/>
      <c r="WPB238" s="10699"/>
      <c r="WPC238" s="10699"/>
      <c r="WPD238" s="10699"/>
      <c r="WPE238" s="10699"/>
      <c r="WPF238" s="10699"/>
      <c r="WPG238" s="10699"/>
      <c r="WPH238" s="10699"/>
      <c r="WPI238" s="10699"/>
      <c r="WPJ238" s="10699"/>
      <c r="WPK238" s="10699"/>
      <c r="WPL238" s="10699"/>
      <c r="WPM238" s="10699"/>
      <c r="WPN238" s="10699"/>
      <c r="WPO238" s="10699"/>
      <c r="WPP238" s="10699"/>
      <c r="WPQ238" s="10699"/>
      <c r="WPR238" s="10699"/>
      <c r="WPS238" s="10699"/>
      <c r="WPT238" s="10699"/>
      <c r="WPU238" s="10699"/>
      <c r="WPV238" s="10699"/>
      <c r="WPW238" s="10699"/>
      <c r="WPX238" s="10699"/>
      <c r="WPY238" s="10699"/>
      <c r="WPZ238" s="10699"/>
      <c r="WQA238" s="10699"/>
      <c r="WQB238" s="10699"/>
      <c r="WQC238" s="10699"/>
      <c r="WQD238" s="10699"/>
      <c r="WQE238" s="10699"/>
      <c r="WQF238" s="10699"/>
      <c r="WQG238" s="10699"/>
      <c r="WQH238" s="10699"/>
      <c r="WQI238" s="10699"/>
      <c r="WQJ238" s="10699"/>
      <c r="WQK238" s="10699"/>
      <c r="WQL238" s="10699"/>
      <c r="WQM238" s="10699"/>
      <c r="WQN238" s="10699"/>
      <c r="WQO238" s="10699"/>
      <c r="WQP238" s="10699"/>
      <c r="WQQ238" s="10699"/>
      <c r="WQR238" s="10699"/>
      <c r="WQS238" s="10699"/>
      <c r="WQT238" s="10699"/>
      <c r="WQU238" s="10699"/>
      <c r="WQV238" s="10699"/>
      <c r="WQW238" s="10699"/>
      <c r="WQX238" s="10699"/>
      <c r="WQY238" s="10699"/>
      <c r="WQZ238" s="10699"/>
      <c r="WRA238" s="10699"/>
      <c r="WRB238" s="10699"/>
      <c r="WRC238" s="10699"/>
      <c r="WRD238" s="10699"/>
      <c r="WRE238" s="10699"/>
      <c r="WRF238" s="10699"/>
      <c r="WRG238" s="10699"/>
      <c r="WRH238" s="10699"/>
      <c r="WRI238" s="10699"/>
      <c r="WRJ238" s="10699"/>
      <c r="WRK238" s="10699"/>
      <c r="WRL238" s="10699"/>
      <c r="WRM238" s="10699"/>
      <c r="WRN238" s="10699"/>
      <c r="WRO238" s="10699"/>
      <c r="WRP238" s="10699"/>
      <c r="WRQ238" s="10699"/>
      <c r="WRR238" s="10699"/>
      <c r="WRS238" s="10699"/>
      <c r="WRT238" s="10699"/>
      <c r="WRU238" s="10699"/>
      <c r="WRV238" s="10699"/>
      <c r="WRW238" s="10699"/>
      <c r="WRX238" s="10699"/>
      <c r="WRY238" s="10699"/>
      <c r="WRZ238" s="10699"/>
      <c r="WSA238" s="10699"/>
      <c r="WSB238" s="10699"/>
      <c r="WSC238" s="10699"/>
      <c r="WSD238" s="10699"/>
      <c r="WSE238" s="10699"/>
      <c r="WSF238" s="10699"/>
      <c r="WSG238" s="10699"/>
      <c r="WSH238" s="10699"/>
      <c r="WSI238" s="10699"/>
      <c r="WSJ238" s="10699"/>
      <c r="WSK238" s="10699"/>
      <c r="WSL238" s="10699"/>
      <c r="WSM238" s="10699"/>
      <c r="WSN238" s="10699"/>
      <c r="WSO238" s="10699"/>
      <c r="WSP238" s="10699"/>
      <c r="WSQ238" s="10699"/>
      <c r="WSR238" s="10699"/>
      <c r="WSS238" s="10699"/>
      <c r="WST238" s="10699"/>
      <c r="WSU238" s="10699"/>
      <c r="WSV238" s="10699"/>
      <c r="WSW238" s="10699"/>
      <c r="WSX238" s="10699"/>
      <c r="WSY238" s="10699"/>
      <c r="WSZ238" s="10699"/>
      <c r="WTA238" s="10699"/>
      <c r="WTB238" s="10699"/>
      <c r="WTC238" s="10699"/>
      <c r="WTD238" s="10699"/>
      <c r="WTE238" s="10699"/>
      <c r="WTF238" s="10699"/>
      <c r="WTG238" s="10699"/>
      <c r="WTH238" s="10699"/>
      <c r="WTI238" s="10699"/>
      <c r="WTJ238" s="10699"/>
      <c r="WTK238" s="10699"/>
      <c r="WTL238" s="10699"/>
      <c r="WTM238" s="10699"/>
      <c r="WTN238" s="10699"/>
      <c r="WTO238" s="10699"/>
      <c r="WTP238" s="10699"/>
      <c r="WTQ238" s="10699"/>
      <c r="WTR238" s="10699"/>
      <c r="WTS238" s="10699"/>
      <c r="WTT238" s="10699"/>
      <c r="WTU238" s="10699"/>
      <c r="WTV238" s="10699"/>
      <c r="WTW238" s="10699"/>
      <c r="WTX238" s="10699"/>
      <c r="WTY238" s="10699"/>
      <c r="WTZ238" s="10699"/>
      <c r="WUA238" s="10699"/>
      <c r="WUB238" s="10699"/>
      <c r="WUC238" s="10699"/>
      <c r="WUD238" s="10699"/>
      <c r="WUE238" s="10699"/>
      <c r="WUF238" s="10699"/>
      <c r="WUG238" s="10699"/>
      <c r="WUH238" s="10699"/>
      <c r="WUI238" s="10699"/>
      <c r="WUJ238" s="10699"/>
      <c r="WUK238" s="10699"/>
      <c r="WUL238" s="10699"/>
      <c r="WUM238" s="10699"/>
      <c r="WUN238" s="10699"/>
      <c r="WUO238" s="10699"/>
      <c r="WUP238" s="10699"/>
      <c r="WUQ238" s="10699"/>
      <c r="WUR238" s="10699"/>
      <c r="WUS238" s="10699"/>
      <c r="WUT238" s="10699"/>
      <c r="WUU238" s="10699"/>
      <c r="WUV238" s="10699"/>
      <c r="WUW238" s="10699"/>
      <c r="WUX238" s="10699"/>
      <c r="WUY238" s="10699"/>
      <c r="WUZ238" s="10699"/>
      <c r="WVA238" s="10699"/>
      <c r="WVB238" s="10699"/>
      <c r="WVC238" s="10699"/>
      <c r="WVD238" s="10699"/>
      <c r="WVE238" s="10699"/>
      <c r="WVF238" s="10699"/>
      <c r="WVG238" s="10699"/>
      <c r="WVH238" s="10699"/>
      <c r="WVI238" s="10699"/>
      <c r="WVJ238" s="10699"/>
      <c r="WVK238" s="10699"/>
      <c r="WVL238" s="10699"/>
      <c r="WVM238" s="10699"/>
      <c r="WVN238" s="10699"/>
      <c r="WVO238" s="10699"/>
      <c r="WVP238" s="10699"/>
      <c r="WVQ238" s="10699"/>
      <c r="WVR238" s="10699"/>
      <c r="WVS238" s="10699"/>
      <c r="WVT238" s="10699"/>
      <c r="WVU238" s="10699"/>
      <c r="WVV238" s="10699"/>
      <c r="WVW238" s="10699"/>
      <c r="WVX238" s="10699"/>
      <c r="WVY238" s="10699"/>
      <c r="WVZ238" s="10699"/>
      <c r="WWA238" s="10699"/>
      <c r="WWB238" s="10699"/>
      <c r="WWC238" s="10699"/>
      <c r="WWD238" s="10699"/>
      <c r="WWE238" s="10699"/>
      <c r="WWF238" s="10699"/>
      <c r="WWG238" s="10699"/>
      <c r="WWH238" s="10699"/>
      <c r="WWI238" s="10699"/>
      <c r="WWJ238" s="10699"/>
      <c r="WWK238" s="10699"/>
      <c r="WWL238" s="10699"/>
      <c r="WWM238" s="10699"/>
      <c r="WWN238" s="10699"/>
      <c r="WWO238" s="10699"/>
      <c r="WWP238" s="10699"/>
      <c r="WWQ238" s="10699"/>
      <c r="WWR238" s="10699"/>
      <c r="WWS238" s="10699"/>
      <c r="WWT238" s="10699"/>
      <c r="WWU238" s="10699"/>
      <c r="WWV238" s="10699"/>
      <c r="WWW238" s="10699"/>
      <c r="WWX238" s="10699"/>
      <c r="WWY238" s="10699"/>
      <c r="WWZ238" s="10699"/>
      <c r="WXA238" s="10699"/>
      <c r="WXB238" s="10699"/>
      <c r="WXC238" s="10699"/>
      <c r="WXD238" s="10699"/>
      <c r="WXE238" s="10699"/>
      <c r="WXF238" s="10699"/>
      <c r="WXG238" s="10699"/>
      <c r="WXH238" s="10699"/>
      <c r="WXI238" s="10699"/>
      <c r="WXJ238" s="10699"/>
      <c r="WXK238" s="10699"/>
      <c r="WXL238" s="10699"/>
      <c r="WXM238" s="10699"/>
      <c r="WXN238" s="10699"/>
      <c r="WXO238" s="10699"/>
      <c r="WXP238" s="10699"/>
      <c r="WXQ238" s="10699"/>
      <c r="WXR238" s="10699"/>
      <c r="WXS238" s="10699"/>
      <c r="WXT238" s="10699"/>
      <c r="WXU238" s="10699"/>
      <c r="WXV238" s="10699"/>
      <c r="WXW238" s="10699"/>
      <c r="WXX238" s="10699"/>
      <c r="WXY238" s="10699"/>
      <c r="WXZ238" s="10699"/>
      <c r="WYA238" s="10699"/>
      <c r="WYB238" s="10699"/>
      <c r="WYC238" s="10699"/>
      <c r="WYD238" s="10699"/>
      <c r="WYE238" s="10699"/>
      <c r="WYF238" s="10699"/>
      <c r="WYG238" s="10699"/>
      <c r="WYH238" s="10699"/>
      <c r="WYI238" s="10699"/>
      <c r="WYJ238" s="10699"/>
      <c r="WYK238" s="10699"/>
      <c r="WYL238" s="10699"/>
      <c r="WYM238" s="10699"/>
      <c r="WYN238" s="10699"/>
      <c r="WYO238" s="10699"/>
      <c r="WYP238" s="10699"/>
      <c r="WYQ238" s="10699"/>
      <c r="WYR238" s="10699"/>
      <c r="WYS238" s="10699"/>
      <c r="WYT238" s="10699"/>
      <c r="WYU238" s="10699"/>
      <c r="WYV238" s="10699"/>
      <c r="WYW238" s="10699"/>
      <c r="WYX238" s="10699"/>
      <c r="WYY238" s="10699"/>
      <c r="WYZ238" s="10699"/>
      <c r="WZA238" s="10699"/>
      <c r="WZB238" s="10699"/>
      <c r="WZC238" s="10699"/>
      <c r="WZD238" s="10699"/>
      <c r="WZE238" s="10699"/>
      <c r="WZF238" s="10699"/>
      <c r="WZG238" s="10699"/>
      <c r="WZH238" s="10699"/>
      <c r="WZI238" s="10699"/>
      <c r="WZJ238" s="10699"/>
      <c r="WZK238" s="10699"/>
      <c r="WZL238" s="10699"/>
      <c r="WZM238" s="10699"/>
      <c r="WZN238" s="10699"/>
      <c r="WZO238" s="10699"/>
      <c r="WZP238" s="10699"/>
      <c r="WZQ238" s="10699"/>
      <c r="WZR238" s="10699"/>
      <c r="WZS238" s="10699"/>
      <c r="WZT238" s="10699"/>
      <c r="WZU238" s="10699"/>
      <c r="WZV238" s="10699"/>
      <c r="WZW238" s="10699"/>
      <c r="WZX238" s="10699"/>
      <c r="WZY238" s="10699"/>
      <c r="WZZ238" s="10699"/>
      <c r="XAA238" s="10699"/>
      <c r="XAB238" s="10699"/>
      <c r="XAC238" s="10699"/>
      <c r="XAD238" s="10699"/>
      <c r="XAE238" s="10699"/>
      <c r="XAF238" s="10699"/>
      <c r="XAG238" s="10699"/>
      <c r="XAH238" s="10699"/>
      <c r="XAI238" s="10699"/>
      <c r="XAJ238" s="10699"/>
      <c r="XAK238" s="10699"/>
      <c r="XAL238" s="10699"/>
      <c r="XAM238" s="10699"/>
      <c r="XAN238" s="10699"/>
      <c r="XAO238" s="10699"/>
      <c r="XAP238" s="10699"/>
      <c r="XAQ238" s="10699"/>
      <c r="XAR238" s="10699"/>
      <c r="XAS238" s="10699"/>
      <c r="XAT238" s="10699"/>
      <c r="XAU238" s="10699"/>
      <c r="XAV238" s="10699"/>
      <c r="XAW238" s="10699"/>
      <c r="XAX238" s="10699"/>
      <c r="XAY238" s="10699"/>
      <c r="XAZ238" s="10699"/>
      <c r="XBA238" s="10699"/>
      <c r="XBB238" s="10699"/>
      <c r="XBC238" s="10699"/>
      <c r="XBD238" s="10699"/>
      <c r="XBE238" s="10699"/>
      <c r="XBF238" s="10699"/>
      <c r="XBG238" s="10699"/>
      <c r="XBH238" s="10699"/>
      <c r="XBI238" s="10699"/>
      <c r="XBJ238" s="10699"/>
      <c r="XBK238" s="10699"/>
      <c r="XBL238" s="10699"/>
      <c r="XBM238" s="10699"/>
      <c r="XBN238" s="10699"/>
      <c r="XBO238" s="10699"/>
      <c r="XBP238" s="10699"/>
      <c r="XBQ238" s="10699"/>
      <c r="XBR238" s="10699"/>
      <c r="XBS238" s="10699"/>
      <c r="XBT238" s="10699"/>
      <c r="XBU238" s="10699"/>
      <c r="XBV238" s="10699"/>
      <c r="XBW238" s="10699"/>
      <c r="XBX238" s="10699"/>
      <c r="XBY238" s="10699"/>
      <c r="XBZ238" s="10699"/>
      <c r="XCA238" s="10699"/>
      <c r="XCB238" s="10699"/>
      <c r="XCC238" s="10699"/>
      <c r="XCD238" s="10699"/>
      <c r="XCE238" s="10699"/>
      <c r="XCF238" s="10699"/>
      <c r="XCG238" s="10699"/>
      <c r="XCH238" s="10699"/>
      <c r="XCI238" s="10699"/>
      <c r="XCJ238" s="10699"/>
      <c r="XCK238" s="10699"/>
      <c r="XCL238" s="10699"/>
      <c r="XCM238" s="10699"/>
      <c r="XCN238" s="10699"/>
      <c r="XCO238" s="10699"/>
      <c r="XCP238" s="10699"/>
      <c r="XCQ238" s="10699"/>
      <c r="XCR238" s="10699"/>
      <c r="XCS238" s="10699"/>
      <c r="XCT238" s="10699"/>
      <c r="XCU238" s="10699"/>
      <c r="XCV238" s="10699"/>
      <c r="XCW238" s="10699"/>
      <c r="XCX238" s="10699"/>
      <c r="XCY238" s="10699"/>
      <c r="XCZ238" s="10699"/>
      <c r="XDA238" s="10699"/>
      <c r="XDB238" s="10699"/>
      <c r="XDC238" s="10699"/>
      <c r="XDD238" s="10699"/>
      <c r="XDE238" s="10699"/>
      <c r="XDF238" s="10699"/>
      <c r="XDG238" s="10699"/>
      <c r="XDH238" s="10699"/>
      <c r="XDI238" s="10699"/>
      <c r="XDJ238" s="10699"/>
      <c r="XDK238" s="10699"/>
      <c r="XDL238" s="10699"/>
      <c r="XDM238" s="10699"/>
      <c r="XDN238" s="10699"/>
      <c r="XDO238" s="10699"/>
      <c r="XDP238" s="10699"/>
      <c r="XDQ238" s="10699"/>
      <c r="XDR238" s="10699"/>
      <c r="XDS238" s="10699"/>
      <c r="XDT238" s="10699"/>
      <c r="XDU238" s="10699"/>
      <c r="XDV238" s="10699"/>
      <c r="XDW238" s="10699"/>
      <c r="XDX238" s="10699"/>
      <c r="XDY238" s="10699"/>
      <c r="XDZ238" s="10699"/>
      <c r="XEA238" s="10699"/>
      <c r="XEB238" s="10699"/>
      <c r="XEC238" s="10699"/>
      <c r="XED238" s="10699"/>
      <c r="XEE238" s="10699"/>
      <c r="XEF238" s="10699"/>
      <c r="XEG238" s="10699"/>
      <c r="XEH238" s="10699"/>
      <c r="XEI238" s="10699"/>
      <c r="XEJ238" s="10699"/>
      <c r="XEK238" s="10699"/>
      <c r="XEL238" s="10699"/>
      <c r="XEM238" s="10699"/>
      <c r="XEN238" s="10699"/>
      <c r="XEO238" s="10699"/>
      <c r="XEP238" s="10699"/>
      <c r="XEQ238" s="10699"/>
      <c r="XER238" s="10699"/>
      <c r="XES238" s="10699"/>
      <c r="XET238" s="10699"/>
      <c r="XEU238" s="10699"/>
      <c r="XEV238" s="10699"/>
      <c r="XEW238" s="10699"/>
      <c r="XEX238" s="10699"/>
      <c r="XEY238" s="10699"/>
      <c r="XEZ238" s="10699"/>
      <c r="XFA238" s="10699"/>
      <c r="XFB238" s="10699"/>
      <c r="XFC238" s="10699"/>
    </row>
    <row r="239" spans="1:16383" ht="30" customHeight="1">
      <c r="A239" s="1271" t="s">
        <v>7869</v>
      </c>
      <c r="B239" s="10607"/>
      <c r="C239" s="9766"/>
      <c r="D239" s="9766"/>
      <c r="E239" s="10482"/>
      <c r="F239" s="10885"/>
      <c r="G239" s="9834"/>
      <c r="H239" s="9834"/>
      <c r="I239" s="9834"/>
      <c r="J239" s="10496"/>
      <c r="K239" s="10496"/>
      <c r="L239" s="1271" t="s">
        <v>2184</v>
      </c>
      <c r="M239" s="8869"/>
      <c r="N239" s="337" t="s">
        <v>3954</v>
      </c>
      <c r="O239" s="1272">
        <v>1</v>
      </c>
      <c r="P239" s="1272">
        <v>1</v>
      </c>
      <c r="Q239" s="10496"/>
      <c r="R239" s="9789"/>
      <c r="S239" s="1173"/>
      <c r="T239" s="1173"/>
      <c r="U239" s="1173"/>
      <c r="V239" s="10612"/>
      <c r="W239" s="1173"/>
      <c r="X239" s="10612"/>
      <c r="Y239" s="1173"/>
      <c r="Z239" s="10682"/>
      <c r="AA239" s="1173"/>
      <c r="AB239" s="9834"/>
      <c r="AC239" s="8913"/>
      <c r="AD239" s="722">
        <v>46393.599999999999</v>
      </c>
      <c r="AE239" s="8913"/>
      <c r="AF239" s="9662"/>
      <c r="AG239" s="9662"/>
      <c r="AH239" s="10699"/>
      <c r="AI239" s="10699"/>
      <c r="AJ239" s="10699"/>
      <c r="AK239" s="10699"/>
      <c r="AL239" s="10699"/>
      <c r="AM239" s="10699"/>
      <c r="AN239" s="10699"/>
      <c r="AO239" s="10699"/>
      <c r="AP239" s="10699"/>
      <c r="AQ239" s="10699"/>
      <c r="AR239" s="10699"/>
      <c r="AS239" s="10699"/>
      <c r="AT239" s="10699"/>
      <c r="AU239" s="10699"/>
      <c r="AV239" s="10699"/>
      <c r="AW239" s="10699"/>
      <c r="AX239" s="10699"/>
      <c r="AY239" s="10699"/>
      <c r="AZ239" s="10699"/>
      <c r="BA239" s="10699"/>
      <c r="BB239" s="10699"/>
      <c r="BC239" s="10699"/>
      <c r="BD239" s="10699"/>
      <c r="BE239" s="10699"/>
      <c r="BF239" s="10699"/>
      <c r="BG239" s="10699"/>
      <c r="BH239" s="10699"/>
      <c r="BI239" s="10699"/>
      <c r="BJ239" s="10699"/>
      <c r="BK239" s="10699"/>
      <c r="BL239" s="10699"/>
      <c r="BM239" s="10699"/>
      <c r="BN239" s="10699"/>
      <c r="BO239" s="10699"/>
      <c r="BP239" s="10699"/>
      <c r="BQ239" s="10699"/>
      <c r="BR239" s="10699"/>
      <c r="BS239" s="10699"/>
      <c r="BT239" s="10699"/>
      <c r="BU239" s="10699"/>
      <c r="BV239" s="10699"/>
      <c r="BW239" s="10699"/>
      <c r="BX239" s="10699"/>
      <c r="BY239" s="10699"/>
      <c r="BZ239" s="10699"/>
      <c r="CA239" s="10699"/>
      <c r="CB239" s="10699"/>
      <c r="CC239" s="10699"/>
      <c r="CD239" s="10699"/>
      <c r="CE239" s="10699"/>
      <c r="CF239" s="10699"/>
      <c r="CG239" s="10699"/>
      <c r="CH239" s="10699"/>
      <c r="CI239" s="10699"/>
      <c r="CJ239" s="10699"/>
      <c r="CK239" s="10699"/>
      <c r="CL239" s="10699"/>
      <c r="CM239" s="10699"/>
      <c r="CN239" s="10699"/>
      <c r="CO239" s="10699"/>
      <c r="CP239" s="10699"/>
      <c r="CQ239" s="10699"/>
      <c r="CR239" s="10699"/>
      <c r="CS239" s="10699"/>
      <c r="CT239" s="10699"/>
      <c r="CU239" s="10699"/>
      <c r="CV239" s="10699"/>
      <c r="CW239" s="10699"/>
      <c r="CX239" s="10699"/>
      <c r="CY239" s="10699"/>
      <c r="CZ239" s="10699"/>
      <c r="DA239" s="10699"/>
      <c r="DB239" s="10699"/>
      <c r="DC239" s="10699"/>
      <c r="DD239" s="10699"/>
      <c r="DE239" s="10699"/>
      <c r="DF239" s="10699"/>
      <c r="DG239" s="10699"/>
      <c r="DH239" s="10699"/>
      <c r="DI239" s="10699"/>
      <c r="DJ239" s="10699"/>
      <c r="DK239" s="10699"/>
      <c r="DL239" s="10699"/>
      <c r="DM239" s="10699"/>
      <c r="DN239" s="10699"/>
      <c r="DO239" s="10699"/>
      <c r="DP239" s="10699"/>
      <c r="DQ239" s="10699"/>
      <c r="DR239" s="10699"/>
      <c r="DS239" s="10699"/>
      <c r="DT239" s="10699"/>
      <c r="DU239" s="10699"/>
      <c r="DV239" s="10699"/>
      <c r="DW239" s="10699"/>
      <c r="DX239" s="10699"/>
      <c r="DY239" s="10699"/>
      <c r="DZ239" s="10699"/>
      <c r="EA239" s="10699"/>
      <c r="EB239" s="10699"/>
      <c r="EC239" s="10699"/>
      <c r="ED239" s="10699"/>
      <c r="EE239" s="10699"/>
      <c r="EF239" s="10699"/>
      <c r="EG239" s="10699"/>
      <c r="EH239" s="10699"/>
      <c r="EI239" s="10699"/>
      <c r="EJ239" s="10699"/>
      <c r="EK239" s="10699"/>
      <c r="EL239" s="10699"/>
      <c r="EM239" s="10699"/>
      <c r="EN239" s="10699"/>
      <c r="EO239" s="10699"/>
      <c r="EP239" s="10699"/>
      <c r="EQ239" s="10699"/>
      <c r="ER239" s="10699"/>
      <c r="ES239" s="10699"/>
      <c r="ET239" s="10699"/>
      <c r="EU239" s="10699"/>
      <c r="EV239" s="10699"/>
      <c r="EW239" s="10699"/>
      <c r="EX239" s="10699"/>
      <c r="EY239" s="10699"/>
      <c r="EZ239" s="10699"/>
      <c r="FA239" s="10699"/>
      <c r="FB239" s="10699"/>
      <c r="FC239" s="10699"/>
      <c r="FD239" s="10699"/>
      <c r="FE239" s="10699"/>
      <c r="FF239" s="10699"/>
      <c r="FG239" s="10699"/>
      <c r="FH239" s="10699"/>
      <c r="FI239" s="10699"/>
      <c r="FJ239" s="10699"/>
      <c r="FK239" s="10699"/>
      <c r="FL239" s="10699"/>
      <c r="FM239" s="10699"/>
      <c r="FN239" s="10699"/>
      <c r="FO239" s="10699"/>
      <c r="FP239" s="10699"/>
      <c r="FQ239" s="10699"/>
      <c r="FR239" s="10699"/>
      <c r="FS239" s="10699"/>
      <c r="FT239" s="10699"/>
      <c r="FU239" s="10699"/>
      <c r="FV239" s="10699"/>
      <c r="FW239" s="10699"/>
      <c r="FX239" s="10699"/>
      <c r="FY239" s="10699"/>
      <c r="FZ239" s="10699"/>
      <c r="GA239" s="10699"/>
      <c r="GB239" s="10699"/>
      <c r="GC239" s="10699"/>
      <c r="GD239" s="10699"/>
      <c r="GE239" s="10699"/>
      <c r="GF239" s="10699"/>
      <c r="GG239" s="10699"/>
      <c r="GH239" s="10699"/>
      <c r="GI239" s="10699"/>
      <c r="GJ239" s="10699"/>
      <c r="GK239" s="10699"/>
      <c r="GL239" s="10699"/>
      <c r="GM239" s="10699"/>
      <c r="GN239" s="10699"/>
      <c r="GO239" s="10699"/>
      <c r="GP239" s="10699"/>
      <c r="GQ239" s="10699"/>
      <c r="GR239" s="10699"/>
      <c r="GS239" s="10699"/>
      <c r="GT239" s="10699"/>
      <c r="GU239" s="10699"/>
      <c r="GV239" s="10699"/>
      <c r="GW239" s="10699"/>
      <c r="GX239" s="10699"/>
      <c r="GY239" s="10699"/>
      <c r="GZ239" s="10699"/>
      <c r="HA239" s="10699"/>
      <c r="HB239" s="10699"/>
      <c r="HC239" s="10699"/>
      <c r="HD239" s="10699"/>
      <c r="HE239" s="10699"/>
      <c r="HF239" s="10699"/>
      <c r="HG239" s="10699"/>
      <c r="HH239" s="10699"/>
      <c r="HI239" s="10699"/>
      <c r="HJ239" s="10699"/>
      <c r="HK239" s="10699"/>
      <c r="HL239" s="10699"/>
      <c r="HM239" s="10699"/>
      <c r="HN239" s="10699"/>
      <c r="HO239" s="10699"/>
      <c r="HP239" s="10699"/>
      <c r="HQ239" s="10699"/>
      <c r="HR239" s="10699"/>
      <c r="HS239" s="10699"/>
      <c r="HT239" s="10699"/>
      <c r="HU239" s="10699"/>
      <c r="HV239" s="10699"/>
      <c r="HW239" s="10699"/>
      <c r="HX239" s="10699"/>
      <c r="HY239" s="10699"/>
      <c r="HZ239" s="10699"/>
      <c r="IA239" s="10699"/>
      <c r="IB239" s="10699"/>
      <c r="IC239" s="10699"/>
      <c r="ID239" s="10699"/>
      <c r="IE239" s="10699"/>
      <c r="IF239" s="10699"/>
      <c r="IG239" s="10699"/>
      <c r="IH239" s="10699"/>
      <c r="II239" s="10699"/>
      <c r="IJ239" s="10699"/>
      <c r="IK239" s="10699"/>
      <c r="IL239" s="10699"/>
      <c r="IM239" s="10699"/>
      <c r="IN239" s="10699"/>
      <c r="IO239" s="10699"/>
      <c r="IP239" s="10699"/>
      <c r="IQ239" s="10699"/>
      <c r="IR239" s="10699"/>
      <c r="IS239" s="10699"/>
      <c r="IT239" s="10699"/>
      <c r="IU239" s="10699"/>
      <c r="IV239" s="10699"/>
      <c r="IW239" s="10699"/>
      <c r="IX239" s="10699"/>
      <c r="IY239" s="10699"/>
      <c r="IZ239" s="10699"/>
      <c r="JA239" s="10699"/>
      <c r="JB239" s="10699"/>
      <c r="JC239" s="10699"/>
      <c r="JD239" s="10699"/>
      <c r="JE239" s="10699"/>
      <c r="JF239" s="10699"/>
      <c r="JG239" s="10699"/>
      <c r="JH239" s="10699"/>
      <c r="JI239" s="10699"/>
      <c r="JJ239" s="10699"/>
      <c r="JK239" s="10699"/>
      <c r="JL239" s="10699"/>
      <c r="JM239" s="10699"/>
      <c r="JN239" s="10699"/>
      <c r="JO239" s="10699"/>
      <c r="JP239" s="10699"/>
      <c r="JQ239" s="10699"/>
      <c r="JR239" s="10699"/>
      <c r="JS239" s="10699"/>
      <c r="JT239" s="10699"/>
      <c r="JU239" s="10699"/>
      <c r="JV239" s="10699"/>
      <c r="JW239" s="10699"/>
      <c r="JX239" s="10699"/>
      <c r="JY239" s="10699"/>
      <c r="JZ239" s="10699"/>
      <c r="KA239" s="10699"/>
      <c r="KB239" s="10699"/>
      <c r="KC239" s="10699"/>
      <c r="KD239" s="10699"/>
      <c r="KE239" s="10699"/>
      <c r="KF239" s="10699"/>
      <c r="KG239" s="10699"/>
      <c r="KH239" s="10699"/>
      <c r="KI239" s="10699"/>
      <c r="KJ239" s="10699"/>
      <c r="KK239" s="10699"/>
      <c r="KL239" s="10699"/>
      <c r="KM239" s="10699"/>
      <c r="KN239" s="10699"/>
      <c r="KO239" s="10699"/>
      <c r="KP239" s="10699"/>
      <c r="KQ239" s="10699"/>
      <c r="KR239" s="10699"/>
      <c r="KS239" s="10699"/>
      <c r="KT239" s="10699"/>
      <c r="KU239" s="10699"/>
      <c r="KV239" s="10699"/>
      <c r="KW239" s="10699"/>
      <c r="KX239" s="10699"/>
      <c r="KY239" s="10699"/>
      <c r="KZ239" s="10699"/>
      <c r="LA239" s="10699"/>
      <c r="LB239" s="10699"/>
      <c r="LC239" s="10699"/>
      <c r="LD239" s="10699"/>
      <c r="LE239" s="10699"/>
      <c r="LF239" s="10699"/>
      <c r="LG239" s="10699"/>
      <c r="LH239" s="10699"/>
      <c r="LI239" s="10699"/>
      <c r="LJ239" s="10699"/>
      <c r="LK239" s="10699"/>
      <c r="LL239" s="10699"/>
      <c r="LM239" s="10699"/>
      <c r="LN239" s="10699"/>
      <c r="LO239" s="10699"/>
      <c r="LP239" s="10699"/>
      <c r="LQ239" s="10699"/>
      <c r="LR239" s="10699"/>
      <c r="LS239" s="10699"/>
      <c r="LT239" s="10699"/>
      <c r="LU239" s="10699"/>
      <c r="LV239" s="10699"/>
      <c r="LW239" s="10699"/>
      <c r="LX239" s="10699"/>
      <c r="LY239" s="10699"/>
      <c r="LZ239" s="10699"/>
      <c r="MA239" s="10699"/>
      <c r="MB239" s="10699"/>
      <c r="MC239" s="10699"/>
      <c r="MD239" s="10699"/>
      <c r="ME239" s="10699"/>
      <c r="MF239" s="10699"/>
      <c r="MG239" s="10699"/>
      <c r="MH239" s="10699"/>
      <c r="MI239" s="10699"/>
      <c r="MJ239" s="10699"/>
      <c r="MK239" s="10699"/>
      <c r="ML239" s="10699"/>
      <c r="MM239" s="10699"/>
      <c r="MN239" s="10699"/>
      <c r="MO239" s="10699"/>
      <c r="MP239" s="10699"/>
      <c r="MQ239" s="10699"/>
      <c r="MR239" s="10699"/>
      <c r="MS239" s="10699"/>
      <c r="MT239" s="10699"/>
      <c r="MU239" s="10699"/>
      <c r="MV239" s="10699"/>
      <c r="MW239" s="10699"/>
      <c r="MX239" s="10699"/>
      <c r="MY239" s="10699"/>
      <c r="MZ239" s="10699"/>
      <c r="NA239" s="10699"/>
      <c r="NB239" s="10699"/>
      <c r="NC239" s="10699"/>
      <c r="ND239" s="10699"/>
      <c r="NE239" s="10699"/>
      <c r="NF239" s="10699"/>
      <c r="NG239" s="10699"/>
      <c r="NH239" s="10699"/>
      <c r="NI239" s="10699"/>
      <c r="NJ239" s="10699"/>
      <c r="NK239" s="10699"/>
      <c r="NL239" s="10699"/>
      <c r="NM239" s="10699"/>
      <c r="NN239" s="10699"/>
      <c r="NO239" s="10699"/>
      <c r="NP239" s="10699"/>
      <c r="NQ239" s="10699"/>
      <c r="NR239" s="10699"/>
      <c r="NS239" s="10699"/>
      <c r="NT239" s="10699"/>
      <c r="NU239" s="10699"/>
      <c r="NV239" s="10699"/>
      <c r="NW239" s="10699"/>
      <c r="NX239" s="10699"/>
      <c r="NY239" s="10699"/>
      <c r="NZ239" s="10699"/>
      <c r="OA239" s="10699"/>
      <c r="OB239" s="10699"/>
      <c r="OC239" s="10699"/>
      <c r="OD239" s="10699"/>
      <c r="OE239" s="10699"/>
      <c r="OF239" s="10699"/>
      <c r="OG239" s="10699"/>
      <c r="OH239" s="10699"/>
      <c r="OI239" s="10699"/>
      <c r="OJ239" s="10699"/>
      <c r="OK239" s="10699"/>
      <c r="OL239" s="10699"/>
      <c r="OM239" s="10699"/>
      <c r="ON239" s="10699"/>
      <c r="OO239" s="10699"/>
      <c r="OP239" s="10699"/>
      <c r="OQ239" s="10699"/>
      <c r="OR239" s="10699"/>
      <c r="OS239" s="10699"/>
      <c r="OT239" s="10699"/>
      <c r="OU239" s="10699"/>
      <c r="OV239" s="10699"/>
      <c r="OW239" s="10699"/>
      <c r="OX239" s="10699"/>
      <c r="OY239" s="10699"/>
      <c r="OZ239" s="10699"/>
      <c r="PA239" s="10699"/>
      <c r="PB239" s="10699"/>
      <c r="PC239" s="10699"/>
      <c r="PD239" s="10699"/>
      <c r="PE239" s="10699"/>
      <c r="PF239" s="10699"/>
      <c r="PG239" s="10699"/>
      <c r="PH239" s="10699"/>
      <c r="PI239" s="10699"/>
      <c r="PJ239" s="10699"/>
      <c r="PK239" s="10699"/>
      <c r="PL239" s="10699"/>
      <c r="PM239" s="10699"/>
      <c r="PN239" s="10699"/>
      <c r="PO239" s="10699"/>
      <c r="PP239" s="10699"/>
      <c r="PQ239" s="10699"/>
      <c r="PR239" s="10699"/>
      <c r="PS239" s="10699"/>
      <c r="PT239" s="10699"/>
      <c r="PU239" s="10699"/>
      <c r="PV239" s="10699"/>
      <c r="PW239" s="10699"/>
      <c r="PX239" s="10699"/>
      <c r="PY239" s="10699"/>
      <c r="PZ239" s="10699"/>
      <c r="QA239" s="10699"/>
      <c r="QB239" s="10699"/>
      <c r="QC239" s="10699"/>
      <c r="QD239" s="10699"/>
      <c r="QE239" s="10699"/>
      <c r="QF239" s="10699"/>
      <c r="QG239" s="10699"/>
      <c r="QH239" s="10699"/>
      <c r="QI239" s="10699"/>
      <c r="QJ239" s="10699"/>
      <c r="QK239" s="10699"/>
      <c r="QL239" s="10699"/>
      <c r="QM239" s="10699"/>
      <c r="QN239" s="10699"/>
      <c r="QO239" s="10699"/>
      <c r="QP239" s="10699"/>
      <c r="QQ239" s="10699"/>
      <c r="QR239" s="10699"/>
      <c r="QS239" s="10699"/>
      <c r="QT239" s="10699"/>
      <c r="QU239" s="10699"/>
      <c r="QV239" s="10699"/>
      <c r="QW239" s="10699"/>
      <c r="QX239" s="10699"/>
      <c r="QY239" s="10699"/>
      <c r="QZ239" s="10699"/>
      <c r="RA239" s="10699"/>
      <c r="RB239" s="10699"/>
      <c r="RC239" s="10699"/>
      <c r="RD239" s="10699"/>
      <c r="RE239" s="10699"/>
      <c r="RF239" s="10699"/>
      <c r="RG239" s="10699"/>
      <c r="RH239" s="10699"/>
      <c r="RI239" s="10699"/>
      <c r="RJ239" s="10699"/>
      <c r="RK239" s="10699"/>
      <c r="RL239" s="10699"/>
      <c r="RM239" s="10699"/>
      <c r="RN239" s="10699"/>
      <c r="RO239" s="10699"/>
      <c r="RP239" s="10699"/>
      <c r="RQ239" s="10699"/>
      <c r="RR239" s="10699"/>
      <c r="RS239" s="10699"/>
      <c r="RT239" s="10699"/>
      <c r="RU239" s="10699"/>
      <c r="RV239" s="10699"/>
      <c r="RW239" s="10699"/>
      <c r="RX239" s="10699"/>
      <c r="RY239" s="10699"/>
      <c r="RZ239" s="10699"/>
      <c r="SA239" s="10699"/>
      <c r="SB239" s="10699"/>
      <c r="SC239" s="10699"/>
      <c r="SD239" s="10699"/>
      <c r="SE239" s="10699"/>
      <c r="SF239" s="10699"/>
      <c r="SG239" s="10699"/>
      <c r="SH239" s="10699"/>
      <c r="SI239" s="10699"/>
      <c r="SJ239" s="10699"/>
      <c r="SK239" s="10699"/>
      <c r="SL239" s="10699"/>
      <c r="SM239" s="10699"/>
      <c r="SN239" s="10699"/>
      <c r="SO239" s="10699"/>
      <c r="SP239" s="10699"/>
      <c r="SQ239" s="10699"/>
      <c r="SR239" s="10699"/>
      <c r="SS239" s="10699"/>
      <c r="ST239" s="10699"/>
      <c r="SU239" s="10699"/>
      <c r="SV239" s="10699"/>
      <c r="SW239" s="10699"/>
      <c r="SX239" s="10699"/>
      <c r="SY239" s="10699"/>
      <c r="SZ239" s="10699"/>
      <c r="TA239" s="10699"/>
      <c r="TB239" s="10699"/>
      <c r="TC239" s="10699"/>
      <c r="TD239" s="10699"/>
      <c r="TE239" s="10699"/>
      <c r="TF239" s="10699"/>
      <c r="TG239" s="10699"/>
      <c r="TH239" s="10699"/>
      <c r="TI239" s="10699"/>
      <c r="TJ239" s="10699"/>
      <c r="TK239" s="10699"/>
      <c r="TL239" s="10699"/>
      <c r="TM239" s="10699"/>
      <c r="TN239" s="10699"/>
      <c r="TO239" s="10699"/>
      <c r="TP239" s="10699"/>
      <c r="TQ239" s="10699"/>
      <c r="TR239" s="10699"/>
      <c r="TS239" s="10699"/>
      <c r="TT239" s="10699"/>
      <c r="TU239" s="10699"/>
      <c r="TV239" s="10699"/>
      <c r="TW239" s="10699"/>
      <c r="TX239" s="10699"/>
      <c r="TY239" s="10699"/>
      <c r="TZ239" s="10699"/>
      <c r="UA239" s="10699"/>
      <c r="UB239" s="10699"/>
      <c r="UC239" s="10699"/>
      <c r="UD239" s="10699"/>
      <c r="UE239" s="10699"/>
      <c r="UF239" s="10699"/>
      <c r="UG239" s="10699"/>
      <c r="UH239" s="10699"/>
      <c r="UI239" s="10699"/>
      <c r="UJ239" s="10699"/>
      <c r="UK239" s="10699"/>
      <c r="UL239" s="10699"/>
      <c r="UM239" s="10699"/>
      <c r="UN239" s="10699"/>
      <c r="UO239" s="10699"/>
      <c r="UP239" s="10699"/>
      <c r="UQ239" s="10699"/>
      <c r="UR239" s="10699"/>
      <c r="US239" s="10699"/>
      <c r="UT239" s="10699"/>
      <c r="UU239" s="10699"/>
      <c r="UV239" s="10699"/>
      <c r="UW239" s="10699"/>
      <c r="UX239" s="10699"/>
      <c r="UY239" s="10699"/>
      <c r="UZ239" s="10699"/>
      <c r="VA239" s="10699"/>
      <c r="VB239" s="10699"/>
      <c r="VC239" s="10699"/>
      <c r="VD239" s="10699"/>
      <c r="VE239" s="10699"/>
      <c r="VF239" s="10699"/>
      <c r="VG239" s="10699"/>
      <c r="VH239" s="10699"/>
      <c r="VI239" s="10699"/>
      <c r="VJ239" s="10699"/>
      <c r="VK239" s="10699"/>
      <c r="VL239" s="10699"/>
      <c r="VM239" s="10699"/>
      <c r="VN239" s="10699"/>
      <c r="VO239" s="10699"/>
      <c r="VP239" s="10699"/>
      <c r="VQ239" s="10699"/>
      <c r="VR239" s="10699"/>
      <c r="VS239" s="10699"/>
      <c r="VT239" s="10699"/>
      <c r="VU239" s="10699"/>
      <c r="VV239" s="10699"/>
      <c r="VW239" s="10699"/>
      <c r="VX239" s="10699"/>
      <c r="VY239" s="10699"/>
      <c r="VZ239" s="10699"/>
      <c r="WA239" s="10699"/>
      <c r="WB239" s="10699"/>
      <c r="WC239" s="10699"/>
      <c r="WD239" s="10699"/>
      <c r="WE239" s="10699"/>
      <c r="WF239" s="10699"/>
      <c r="WG239" s="10699"/>
      <c r="WH239" s="10699"/>
      <c r="WI239" s="10699"/>
      <c r="WJ239" s="10699"/>
      <c r="WK239" s="10699"/>
      <c r="WL239" s="10699"/>
      <c r="WM239" s="10699"/>
      <c r="WN239" s="10699"/>
      <c r="WO239" s="10699"/>
      <c r="WP239" s="10699"/>
      <c r="WQ239" s="10699"/>
      <c r="WR239" s="10699"/>
      <c r="WS239" s="10699"/>
      <c r="WT239" s="10699"/>
      <c r="WU239" s="10699"/>
      <c r="WV239" s="10699"/>
      <c r="WW239" s="10699"/>
      <c r="WX239" s="10699"/>
      <c r="WY239" s="10699"/>
      <c r="WZ239" s="10699"/>
      <c r="XA239" s="10699"/>
      <c r="XB239" s="10699"/>
      <c r="XC239" s="10699"/>
      <c r="XD239" s="10699"/>
      <c r="XE239" s="10699"/>
      <c r="XF239" s="10699"/>
      <c r="XG239" s="10699"/>
      <c r="XH239" s="10699"/>
      <c r="XI239" s="10699"/>
      <c r="XJ239" s="10699"/>
      <c r="XK239" s="10699"/>
      <c r="XL239" s="10699"/>
      <c r="XM239" s="10699"/>
      <c r="XN239" s="10699"/>
      <c r="XO239" s="10699"/>
      <c r="XP239" s="10699"/>
      <c r="XQ239" s="10699"/>
      <c r="XR239" s="10699"/>
      <c r="XS239" s="10699"/>
      <c r="XT239" s="10699"/>
      <c r="XU239" s="10699"/>
      <c r="XV239" s="10699"/>
      <c r="XW239" s="10699"/>
      <c r="XX239" s="10699"/>
      <c r="XY239" s="10699"/>
      <c r="XZ239" s="10699"/>
      <c r="YA239" s="10699"/>
      <c r="YB239" s="10699"/>
      <c r="YC239" s="10699"/>
      <c r="YD239" s="10699"/>
      <c r="YE239" s="10699"/>
      <c r="YF239" s="10699"/>
      <c r="YG239" s="10699"/>
      <c r="YH239" s="10699"/>
      <c r="YI239" s="10699"/>
      <c r="YJ239" s="10699"/>
      <c r="YK239" s="10699"/>
      <c r="YL239" s="10699"/>
      <c r="YM239" s="10699"/>
      <c r="YN239" s="10699"/>
      <c r="YO239" s="10699"/>
      <c r="YP239" s="10699"/>
      <c r="YQ239" s="10699"/>
      <c r="YR239" s="10699"/>
      <c r="YS239" s="10699"/>
      <c r="YT239" s="10699"/>
      <c r="YU239" s="10699"/>
      <c r="YV239" s="10699"/>
      <c r="YW239" s="10699"/>
      <c r="YX239" s="10699"/>
      <c r="YY239" s="10699"/>
      <c r="YZ239" s="10699"/>
      <c r="ZA239" s="10699"/>
      <c r="ZB239" s="10699"/>
      <c r="ZC239" s="10699"/>
      <c r="ZD239" s="10699"/>
      <c r="ZE239" s="10699"/>
      <c r="ZF239" s="10699"/>
      <c r="ZG239" s="10699"/>
      <c r="ZH239" s="10699"/>
      <c r="ZI239" s="10699"/>
      <c r="ZJ239" s="10699"/>
      <c r="ZK239" s="10699"/>
      <c r="ZL239" s="10699"/>
      <c r="ZM239" s="10699"/>
      <c r="ZN239" s="10699"/>
      <c r="ZO239" s="10699"/>
      <c r="ZP239" s="10699"/>
      <c r="ZQ239" s="10699"/>
      <c r="ZR239" s="10699"/>
      <c r="ZS239" s="10699"/>
      <c r="ZT239" s="10699"/>
      <c r="ZU239" s="10699"/>
      <c r="ZV239" s="10699"/>
      <c r="ZW239" s="10699"/>
      <c r="ZX239" s="10699"/>
      <c r="ZY239" s="10699"/>
      <c r="ZZ239" s="10699"/>
      <c r="AAA239" s="10699"/>
      <c r="AAB239" s="10699"/>
      <c r="AAC239" s="10699"/>
      <c r="AAD239" s="10699"/>
      <c r="AAE239" s="10699"/>
      <c r="AAF239" s="10699"/>
      <c r="AAG239" s="10699"/>
      <c r="AAH239" s="10699"/>
      <c r="AAI239" s="10699"/>
      <c r="AAJ239" s="10699"/>
      <c r="AAK239" s="10699"/>
      <c r="AAL239" s="10699"/>
      <c r="AAM239" s="10699"/>
      <c r="AAN239" s="10699"/>
      <c r="AAO239" s="10699"/>
      <c r="AAP239" s="10699"/>
      <c r="AAQ239" s="10699"/>
      <c r="AAR239" s="10699"/>
      <c r="AAS239" s="10699"/>
      <c r="AAT239" s="10699"/>
      <c r="AAU239" s="10699"/>
      <c r="AAV239" s="10699"/>
      <c r="AAW239" s="10699"/>
      <c r="AAX239" s="10699"/>
      <c r="AAY239" s="10699"/>
      <c r="AAZ239" s="10699"/>
      <c r="ABA239" s="10699"/>
      <c r="ABB239" s="10699"/>
      <c r="ABC239" s="10699"/>
      <c r="ABD239" s="10699"/>
      <c r="ABE239" s="10699"/>
      <c r="ABF239" s="10699"/>
      <c r="ABG239" s="10699"/>
      <c r="ABH239" s="10699"/>
      <c r="ABI239" s="10699"/>
      <c r="ABJ239" s="10699"/>
      <c r="ABK239" s="10699"/>
      <c r="ABL239" s="10699"/>
      <c r="ABM239" s="10699"/>
      <c r="ABN239" s="10699"/>
      <c r="ABO239" s="10699"/>
      <c r="ABP239" s="10699"/>
      <c r="ABQ239" s="10699"/>
      <c r="ABR239" s="10699"/>
      <c r="ABS239" s="10699"/>
      <c r="ABT239" s="10699"/>
      <c r="ABU239" s="10699"/>
      <c r="ABV239" s="10699"/>
      <c r="ABW239" s="10699"/>
      <c r="ABX239" s="10699"/>
      <c r="ABY239" s="10699"/>
      <c r="ABZ239" s="10699"/>
      <c r="ACA239" s="10699"/>
      <c r="ACB239" s="10699"/>
      <c r="ACC239" s="10699"/>
      <c r="ACD239" s="10699"/>
      <c r="ACE239" s="10699"/>
      <c r="ACF239" s="10699"/>
      <c r="ACG239" s="10699"/>
      <c r="ACH239" s="10699"/>
      <c r="ACI239" s="10699"/>
      <c r="ACJ239" s="10699"/>
      <c r="ACK239" s="10699"/>
      <c r="ACL239" s="10699"/>
      <c r="ACM239" s="10699"/>
      <c r="ACN239" s="10699"/>
      <c r="ACO239" s="10699"/>
      <c r="ACP239" s="10699"/>
      <c r="ACQ239" s="10699"/>
      <c r="ACR239" s="10699"/>
      <c r="ACS239" s="10699"/>
      <c r="ACT239" s="10699"/>
      <c r="ACU239" s="10699"/>
      <c r="ACV239" s="10699"/>
      <c r="ACW239" s="10699"/>
      <c r="ACX239" s="10699"/>
      <c r="ACY239" s="10699"/>
      <c r="ACZ239" s="10699"/>
      <c r="ADA239" s="10699"/>
      <c r="ADB239" s="10699"/>
      <c r="ADC239" s="10699"/>
      <c r="ADD239" s="10699"/>
      <c r="ADE239" s="10699"/>
      <c r="ADF239" s="10699"/>
      <c r="ADG239" s="10699"/>
      <c r="ADH239" s="10699"/>
      <c r="ADI239" s="10699"/>
      <c r="ADJ239" s="10699"/>
      <c r="ADK239" s="10699"/>
      <c r="ADL239" s="10699"/>
      <c r="ADM239" s="10699"/>
      <c r="ADN239" s="10699"/>
      <c r="ADO239" s="10699"/>
      <c r="ADP239" s="10699"/>
      <c r="ADQ239" s="10699"/>
      <c r="ADR239" s="10699"/>
      <c r="ADS239" s="10699"/>
      <c r="ADT239" s="10699"/>
      <c r="ADU239" s="10699"/>
      <c r="ADV239" s="10699"/>
      <c r="ADW239" s="10699"/>
      <c r="ADX239" s="10699"/>
      <c r="ADY239" s="10699"/>
      <c r="ADZ239" s="10699"/>
      <c r="AEA239" s="10699"/>
      <c r="AEB239" s="10699"/>
      <c r="AEC239" s="10699"/>
      <c r="AED239" s="10699"/>
      <c r="AEE239" s="10699"/>
      <c r="AEF239" s="10699"/>
      <c r="AEG239" s="10699"/>
      <c r="AEH239" s="10699"/>
      <c r="AEI239" s="10699"/>
      <c r="AEJ239" s="10699"/>
      <c r="AEK239" s="10699"/>
      <c r="AEL239" s="10699"/>
      <c r="AEM239" s="10699"/>
      <c r="AEN239" s="10699"/>
      <c r="AEO239" s="10699"/>
      <c r="AEP239" s="10699"/>
      <c r="AEQ239" s="10699"/>
      <c r="AER239" s="10699"/>
      <c r="AES239" s="10699"/>
      <c r="AET239" s="10699"/>
      <c r="AEU239" s="10699"/>
      <c r="AEV239" s="10699"/>
      <c r="AEW239" s="10699"/>
      <c r="AEX239" s="10699"/>
      <c r="AEY239" s="10699"/>
      <c r="AEZ239" s="10699"/>
      <c r="AFA239" s="10699"/>
      <c r="AFB239" s="10699"/>
      <c r="AFC239" s="10699"/>
      <c r="AFD239" s="10699"/>
      <c r="AFE239" s="10699"/>
      <c r="AFF239" s="10699"/>
      <c r="AFG239" s="10699"/>
      <c r="AFH239" s="10699"/>
      <c r="AFI239" s="10699"/>
      <c r="AFJ239" s="10699"/>
      <c r="AFK239" s="10699"/>
      <c r="AFL239" s="10699"/>
      <c r="AFM239" s="10699"/>
      <c r="AFN239" s="10699"/>
      <c r="AFO239" s="10699"/>
      <c r="AFP239" s="10699"/>
      <c r="AFQ239" s="10699"/>
      <c r="AFR239" s="10699"/>
      <c r="AFS239" s="10699"/>
      <c r="AFT239" s="10699"/>
      <c r="AFU239" s="10699"/>
      <c r="AFV239" s="10699"/>
      <c r="AFW239" s="10699"/>
      <c r="AFX239" s="10699"/>
      <c r="AFY239" s="10699"/>
      <c r="AFZ239" s="10699"/>
      <c r="AGA239" s="10699"/>
      <c r="AGB239" s="10699"/>
      <c r="AGC239" s="10699"/>
      <c r="AGD239" s="10699"/>
      <c r="AGE239" s="10699"/>
      <c r="AGF239" s="10699"/>
      <c r="AGG239" s="10699"/>
      <c r="AGH239" s="10699"/>
      <c r="AGI239" s="10699"/>
      <c r="AGJ239" s="10699"/>
      <c r="AGK239" s="10699"/>
      <c r="AGL239" s="10699"/>
      <c r="AGM239" s="10699"/>
      <c r="AGN239" s="10699"/>
      <c r="AGO239" s="10699"/>
      <c r="AGP239" s="10699"/>
      <c r="AGQ239" s="10699"/>
      <c r="AGR239" s="10699"/>
      <c r="AGS239" s="10699"/>
      <c r="AGT239" s="10699"/>
      <c r="AGU239" s="10699"/>
      <c r="AGV239" s="10699"/>
      <c r="AGW239" s="10699"/>
      <c r="AGX239" s="10699"/>
      <c r="AGY239" s="10699"/>
      <c r="AGZ239" s="10699"/>
      <c r="AHA239" s="10699"/>
      <c r="AHB239" s="10699"/>
      <c r="AHC239" s="10699"/>
      <c r="AHD239" s="10699"/>
      <c r="AHE239" s="10699"/>
      <c r="AHF239" s="10699"/>
      <c r="AHG239" s="10699"/>
      <c r="AHH239" s="10699"/>
      <c r="AHI239" s="10699"/>
      <c r="AHJ239" s="10699"/>
      <c r="AHK239" s="10699"/>
      <c r="AHL239" s="10699"/>
      <c r="AHM239" s="10699"/>
      <c r="AHN239" s="10699"/>
      <c r="AHO239" s="10699"/>
      <c r="AHP239" s="10699"/>
      <c r="AHQ239" s="10699"/>
      <c r="AHR239" s="10699"/>
      <c r="AHS239" s="10699"/>
      <c r="AHT239" s="10699"/>
      <c r="AHU239" s="10699"/>
      <c r="AHV239" s="10699"/>
      <c r="AHW239" s="10699"/>
      <c r="AHX239" s="10699"/>
      <c r="AHY239" s="10699"/>
      <c r="AHZ239" s="10699"/>
      <c r="AIA239" s="10699"/>
      <c r="AIB239" s="10699"/>
      <c r="AIC239" s="10699"/>
      <c r="AID239" s="10699"/>
      <c r="AIE239" s="10699"/>
      <c r="AIF239" s="10699"/>
      <c r="AIG239" s="10699"/>
      <c r="AIH239" s="10699"/>
      <c r="AII239" s="10699"/>
      <c r="AIJ239" s="10699"/>
      <c r="AIK239" s="10699"/>
      <c r="AIL239" s="10699"/>
      <c r="AIM239" s="10699"/>
      <c r="AIN239" s="10699"/>
      <c r="AIO239" s="10699"/>
      <c r="AIP239" s="10699"/>
      <c r="AIQ239" s="10699"/>
      <c r="AIR239" s="10699"/>
      <c r="AIS239" s="10699"/>
      <c r="AIT239" s="10699"/>
      <c r="AIU239" s="10699"/>
      <c r="AIV239" s="10699"/>
      <c r="AIW239" s="10699"/>
      <c r="AIX239" s="10699"/>
      <c r="AIY239" s="10699"/>
      <c r="AIZ239" s="10699"/>
      <c r="AJA239" s="10699"/>
      <c r="AJB239" s="10699"/>
      <c r="AJC239" s="10699"/>
      <c r="AJD239" s="10699"/>
      <c r="AJE239" s="10699"/>
      <c r="AJF239" s="10699"/>
      <c r="AJG239" s="10699"/>
      <c r="AJH239" s="10699"/>
      <c r="AJI239" s="10699"/>
      <c r="AJJ239" s="10699"/>
      <c r="AJK239" s="10699"/>
      <c r="AJL239" s="10699"/>
      <c r="AJM239" s="10699"/>
      <c r="AJN239" s="10699"/>
      <c r="AJO239" s="10699"/>
      <c r="AJP239" s="10699"/>
      <c r="AJQ239" s="10699"/>
      <c r="AJR239" s="10699"/>
      <c r="AJS239" s="10699"/>
      <c r="AJT239" s="10699"/>
      <c r="AJU239" s="10699"/>
      <c r="AJV239" s="10699"/>
      <c r="AJW239" s="10699"/>
      <c r="AJX239" s="10699"/>
      <c r="AJY239" s="10699"/>
      <c r="AJZ239" s="10699"/>
      <c r="AKA239" s="10699"/>
      <c r="AKB239" s="10699"/>
      <c r="AKC239" s="10699"/>
      <c r="AKD239" s="10699"/>
      <c r="AKE239" s="10699"/>
      <c r="AKF239" s="10699"/>
      <c r="AKG239" s="10699"/>
      <c r="AKH239" s="10699"/>
      <c r="AKI239" s="10699"/>
      <c r="AKJ239" s="10699"/>
      <c r="AKK239" s="10699"/>
      <c r="AKL239" s="10699"/>
      <c r="AKM239" s="10699"/>
      <c r="AKN239" s="10699"/>
      <c r="AKO239" s="10699"/>
      <c r="AKP239" s="10699"/>
      <c r="AKQ239" s="10699"/>
      <c r="AKR239" s="10699"/>
      <c r="AKS239" s="10699"/>
      <c r="AKT239" s="10699"/>
      <c r="AKU239" s="10699"/>
      <c r="AKV239" s="10699"/>
      <c r="AKW239" s="10699"/>
      <c r="AKX239" s="10699"/>
      <c r="AKY239" s="10699"/>
      <c r="AKZ239" s="10699"/>
      <c r="ALA239" s="10699"/>
      <c r="ALB239" s="10699"/>
      <c r="ALC239" s="10699"/>
      <c r="ALD239" s="10699"/>
      <c r="ALE239" s="10699"/>
      <c r="ALF239" s="10699"/>
      <c r="ALG239" s="10699"/>
      <c r="ALH239" s="10699"/>
      <c r="ALI239" s="10699"/>
      <c r="ALJ239" s="10699"/>
      <c r="ALK239" s="10699"/>
      <c r="ALL239" s="10699"/>
      <c r="ALM239" s="10699"/>
      <c r="ALN239" s="10699"/>
      <c r="ALO239" s="10699"/>
      <c r="ALP239" s="10699"/>
      <c r="ALQ239" s="10699"/>
      <c r="ALR239" s="10699"/>
      <c r="ALS239" s="10699"/>
      <c r="ALT239" s="10699"/>
      <c r="ALU239" s="10699"/>
      <c r="ALV239" s="10699"/>
      <c r="ALW239" s="10699"/>
      <c r="ALX239" s="10699"/>
      <c r="ALY239" s="10699"/>
      <c r="ALZ239" s="10699"/>
      <c r="AMA239" s="10699"/>
      <c r="AMB239" s="10699"/>
      <c r="AMC239" s="10699"/>
      <c r="AMD239" s="10699"/>
      <c r="AME239" s="10699"/>
      <c r="AMF239" s="10699"/>
      <c r="AMG239" s="10699"/>
      <c r="AMH239" s="10699"/>
      <c r="AMI239" s="10699"/>
      <c r="AMJ239" s="10699"/>
      <c r="AMK239" s="10699"/>
      <c r="AML239" s="10699"/>
      <c r="AMM239" s="10699"/>
      <c r="AMN239" s="10699"/>
      <c r="AMO239" s="10699"/>
      <c r="AMP239" s="10699"/>
      <c r="AMQ239" s="10699"/>
      <c r="AMR239" s="10699"/>
      <c r="AMS239" s="10699"/>
      <c r="AMT239" s="10699"/>
      <c r="AMU239" s="10699"/>
      <c r="AMV239" s="10699"/>
      <c r="AMW239" s="10699"/>
      <c r="AMX239" s="10699"/>
      <c r="AMY239" s="10699"/>
      <c r="AMZ239" s="10699"/>
      <c r="ANA239" s="10699"/>
      <c r="ANB239" s="10699"/>
      <c r="ANC239" s="10699"/>
      <c r="AND239" s="10699"/>
      <c r="ANE239" s="10699"/>
      <c r="ANF239" s="10699"/>
      <c r="ANG239" s="10699"/>
      <c r="ANH239" s="10699"/>
      <c r="ANI239" s="10699"/>
      <c r="ANJ239" s="10699"/>
      <c r="ANK239" s="10699"/>
      <c r="ANL239" s="10699"/>
      <c r="ANM239" s="10699"/>
      <c r="ANN239" s="10699"/>
      <c r="ANO239" s="10699"/>
      <c r="ANP239" s="10699"/>
      <c r="ANQ239" s="10699"/>
      <c r="ANR239" s="10699"/>
      <c r="ANS239" s="10699"/>
      <c r="ANT239" s="10699"/>
      <c r="ANU239" s="10699"/>
      <c r="ANV239" s="10699"/>
      <c r="ANW239" s="10699"/>
      <c r="ANX239" s="10699"/>
      <c r="ANY239" s="10699"/>
      <c r="ANZ239" s="10699"/>
      <c r="AOA239" s="10699"/>
      <c r="AOB239" s="10699"/>
      <c r="AOC239" s="10699"/>
      <c r="AOD239" s="10699"/>
      <c r="AOE239" s="10699"/>
      <c r="AOF239" s="10699"/>
      <c r="AOG239" s="10699"/>
      <c r="AOH239" s="10699"/>
      <c r="AOI239" s="10699"/>
      <c r="AOJ239" s="10699"/>
      <c r="AOK239" s="10699"/>
      <c r="AOL239" s="10699"/>
      <c r="AOM239" s="10699"/>
      <c r="AON239" s="10699"/>
      <c r="AOO239" s="10699"/>
      <c r="AOP239" s="10699"/>
      <c r="AOQ239" s="10699"/>
      <c r="AOR239" s="10699"/>
      <c r="AOS239" s="10699"/>
      <c r="AOT239" s="10699"/>
      <c r="AOU239" s="10699"/>
      <c r="AOV239" s="10699"/>
      <c r="AOW239" s="10699"/>
      <c r="AOX239" s="10699"/>
      <c r="AOY239" s="10699"/>
      <c r="AOZ239" s="10699"/>
      <c r="APA239" s="10699"/>
      <c r="APB239" s="10699"/>
      <c r="APC239" s="10699"/>
      <c r="APD239" s="10699"/>
      <c r="APE239" s="10699"/>
      <c r="APF239" s="10699"/>
      <c r="APG239" s="10699"/>
      <c r="APH239" s="10699"/>
      <c r="API239" s="10699"/>
      <c r="APJ239" s="10699"/>
      <c r="APK239" s="10699"/>
      <c r="APL239" s="10699"/>
      <c r="APM239" s="10699"/>
      <c r="APN239" s="10699"/>
      <c r="APO239" s="10699"/>
      <c r="APP239" s="10699"/>
      <c r="APQ239" s="10699"/>
      <c r="APR239" s="10699"/>
      <c r="APS239" s="10699"/>
      <c r="APT239" s="10699"/>
      <c r="APU239" s="10699"/>
      <c r="APV239" s="10699"/>
      <c r="APW239" s="10699"/>
      <c r="APX239" s="10699"/>
      <c r="APY239" s="10699"/>
      <c r="APZ239" s="10699"/>
      <c r="AQA239" s="10699"/>
      <c r="AQB239" s="10699"/>
      <c r="AQC239" s="10699"/>
      <c r="AQD239" s="10699"/>
      <c r="AQE239" s="10699"/>
      <c r="AQF239" s="10699"/>
      <c r="AQG239" s="10699"/>
      <c r="AQH239" s="10699"/>
      <c r="AQI239" s="10699"/>
      <c r="AQJ239" s="10699"/>
      <c r="AQK239" s="10699"/>
      <c r="AQL239" s="10699"/>
      <c r="AQM239" s="10699"/>
      <c r="AQN239" s="10699"/>
      <c r="AQO239" s="10699"/>
      <c r="AQP239" s="10699"/>
      <c r="AQQ239" s="10699"/>
      <c r="AQR239" s="10699"/>
      <c r="AQS239" s="10699"/>
      <c r="AQT239" s="10699"/>
      <c r="AQU239" s="10699"/>
      <c r="AQV239" s="10699"/>
      <c r="AQW239" s="10699"/>
      <c r="AQX239" s="10699"/>
      <c r="AQY239" s="10699"/>
      <c r="AQZ239" s="10699"/>
      <c r="ARA239" s="10699"/>
      <c r="ARB239" s="10699"/>
      <c r="ARC239" s="10699"/>
      <c r="ARD239" s="10699"/>
      <c r="ARE239" s="10699"/>
      <c r="ARF239" s="10699"/>
      <c r="ARG239" s="10699"/>
      <c r="ARH239" s="10699"/>
      <c r="ARI239" s="10699"/>
      <c r="ARJ239" s="10699"/>
      <c r="ARK239" s="10699"/>
      <c r="ARL239" s="10699"/>
      <c r="ARM239" s="10699"/>
      <c r="ARN239" s="10699"/>
      <c r="ARO239" s="10699"/>
      <c r="ARP239" s="10699"/>
      <c r="ARQ239" s="10699"/>
      <c r="ARR239" s="10699"/>
      <c r="ARS239" s="10699"/>
      <c r="ART239" s="10699"/>
      <c r="ARU239" s="10699"/>
      <c r="ARV239" s="10699"/>
      <c r="ARW239" s="10699"/>
      <c r="ARX239" s="10699"/>
      <c r="ARY239" s="10699"/>
      <c r="ARZ239" s="10699"/>
      <c r="ASA239" s="10699"/>
      <c r="ASB239" s="10699"/>
      <c r="ASC239" s="10699"/>
      <c r="ASD239" s="10699"/>
      <c r="ASE239" s="10699"/>
      <c r="ASF239" s="10699"/>
      <c r="ASG239" s="10699"/>
      <c r="ASH239" s="10699"/>
      <c r="ASI239" s="10699"/>
      <c r="ASJ239" s="10699"/>
      <c r="ASK239" s="10699"/>
      <c r="ASL239" s="10699"/>
      <c r="ASM239" s="10699"/>
      <c r="ASN239" s="10699"/>
      <c r="ASO239" s="10699"/>
      <c r="ASP239" s="10699"/>
      <c r="ASQ239" s="10699"/>
      <c r="ASR239" s="10699"/>
      <c r="ASS239" s="10699"/>
      <c r="AST239" s="10699"/>
      <c r="ASU239" s="10699"/>
      <c r="ASV239" s="10699"/>
      <c r="ASW239" s="10699"/>
      <c r="ASX239" s="10699"/>
      <c r="ASY239" s="10699"/>
      <c r="ASZ239" s="10699"/>
      <c r="ATA239" s="10699"/>
      <c r="ATB239" s="10699"/>
      <c r="ATC239" s="10699"/>
      <c r="ATD239" s="10699"/>
      <c r="ATE239" s="10699"/>
      <c r="ATF239" s="10699"/>
      <c r="ATG239" s="10699"/>
      <c r="ATH239" s="10699"/>
      <c r="ATI239" s="10699"/>
      <c r="ATJ239" s="10699"/>
      <c r="ATK239" s="10699"/>
      <c r="ATL239" s="10699"/>
      <c r="ATM239" s="10699"/>
      <c r="ATN239" s="10699"/>
      <c r="ATO239" s="10699"/>
      <c r="ATP239" s="10699"/>
      <c r="ATQ239" s="10699"/>
      <c r="ATR239" s="10699"/>
      <c r="ATS239" s="10699"/>
      <c r="ATT239" s="10699"/>
      <c r="ATU239" s="10699"/>
      <c r="ATV239" s="10699"/>
      <c r="ATW239" s="10699"/>
      <c r="ATX239" s="10699"/>
      <c r="ATY239" s="10699"/>
      <c r="ATZ239" s="10699"/>
      <c r="AUA239" s="10699"/>
      <c r="AUB239" s="10699"/>
      <c r="AUC239" s="10699"/>
      <c r="AUD239" s="10699"/>
      <c r="AUE239" s="10699"/>
      <c r="AUF239" s="10699"/>
      <c r="AUG239" s="10699"/>
      <c r="AUH239" s="10699"/>
      <c r="AUI239" s="10699"/>
      <c r="AUJ239" s="10699"/>
      <c r="AUK239" s="10699"/>
      <c r="AUL239" s="10699"/>
      <c r="AUM239" s="10699"/>
      <c r="AUN239" s="10699"/>
      <c r="AUO239" s="10699"/>
      <c r="AUP239" s="10699"/>
      <c r="AUQ239" s="10699"/>
      <c r="AUR239" s="10699"/>
      <c r="AUS239" s="10699"/>
      <c r="AUT239" s="10699"/>
      <c r="AUU239" s="10699"/>
      <c r="AUV239" s="10699"/>
      <c r="AUW239" s="10699"/>
      <c r="AUX239" s="10699"/>
      <c r="AUY239" s="10699"/>
      <c r="AUZ239" s="10699"/>
      <c r="AVA239" s="10699"/>
      <c r="AVB239" s="10699"/>
      <c r="AVC239" s="10699"/>
      <c r="AVD239" s="10699"/>
      <c r="AVE239" s="10699"/>
      <c r="AVF239" s="10699"/>
      <c r="AVG239" s="10699"/>
      <c r="AVH239" s="10699"/>
      <c r="AVI239" s="10699"/>
      <c r="AVJ239" s="10699"/>
      <c r="AVK239" s="10699"/>
      <c r="AVL239" s="10699"/>
      <c r="AVM239" s="10699"/>
      <c r="AVN239" s="10699"/>
      <c r="AVO239" s="10699"/>
      <c r="AVP239" s="10699"/>
      <c r="AVQ239" s="10699"/>
      <c r="AVR239" s="10699"/>
      <c r="AVS239" s="10699"/>
      <c r="AVT239" s="10699"/>
      <c r="AVU239" s="10699"/>
      <c r="AVV239" s="10699"/>
      <c r="AVW239" s="10699"/>
      <c r="AVX239" s="10699"/>
      <c r="AVY239" s="10699"/>
      <c r="AVZ239" s="10699"/>
      <c r="AWA239" s="10699"/>
      <c r="AWB239" s="10699"/>
      <c r="AWC239" s="10699"/>
      <c r="AWD239" s="10699"/>
      <c r="AWE239" s="10699"/>
      <c r="AWF239" s="10699"/>
      <c r="AWG239" s="10699"/>
      <c r="AWH239" s="10699"/>
      <c r="AWI239" s="10699"/>
      <c r="AWJ239" s="10699"/>
      <c r="AWK239" s="10699"/>
      <c r="AWL239" s="10699"/>
      <c r="AWM239" s="10699"/>
      <c r="AWN239" s="10699"/>
      <c r="AWO239" s="10699"/>
      <c r="AWP239" s="10699"/>
      <c r="AWQ239" s="10699"/>
      <c r="AWR239" s="10699"/>
      <c r="AWS239" s="10699"/>
      <c r="AWT239" s="10699"/>
      <c r="AWU239" s="10699"/>
      <c r="AWV239" s="10699"/>
      <c r="AWW239" s="10699"/>
      <c r="AWX239" s="10699"/>
      <c r="AWY239" s="10699"/>
      <c r="AWZ239" s="10699"/>
      <c r="AXA239" s="10699"/>
      <c r="AXB239" s="10699"/>
      <c r="AXC239" s="10699"/>
      <c r="AXD239" s="10699"/>
      <c r="AXE239" s="10699"/>
      <c r="AXF239" s="10699"/>
      <c r="AXG239" s="10699"/>
      <c r="AXH239" s="10699"/>
      <c r="AXI239" s="10699"/>
      <c r="AXJ239" s="10699"/>
      <c r="AXK239" s="10699"/>
      <c r="AXL239" s="10699"/>
      <c r="AXM239" s="10699"/>
      <c r="AXN239" s="10699"/>
      <c r="AXO239" s="10699"/>
      <c r="AXP239" s="10699"/>
      <c r="AXQ239" s="10699"/>
      <c r="AXR239" s="10699"/>
      <c r="AXS239" s="10699"/>
      <c r="AXT239" s="10699"/>
      <c r="AXU239" s="10699"/>
      <c r="AXV239" s="10699"/>
      <c r="AXW239" s="10699"/>
      <c r="AXX239" s="10699"/>
      <c r="AXY239" s="10699"/>
      <c r="AXZ239" s="10699"/>
      <c r="AYA239" s="10699"/>
      <c r="AYB239" s="10699"/>
      <c r="AYC239" s="10699"/>
      <c r="AYD239" s="10699"/>
      <c r="AYE239" s="10699"/>
      <c r="AYF239" s="10699"/>
      <c r="AYG239" s="10699"/>
      <c r="AYH239" s="10699"/>
      <c r="AYI239" s="10699"/>
      <c r="AYJ239" s="10699"/>
      <c r="AYK239" s="10699"/>
      <c r="AYL239" s="10699"/>
      <c r="AYM239" s="10699"/>
      <c r="AYN239" s="10699"/>
      <c r="AYO239" s="10699"/>
      <c r="AYP239" s="10699"/>
      <c r="AYQ239" s="10699"/>
      <c r="AYR239" s="10699"/>
      <c r="AYS239" s="10699"/>
      <c r="AYT239" s="10699"/>
      <c r="AYU239" s="10699"/>
      <c r="AYV239" s="10699"/>
      <c r="AYW239" s="10699"/>
      <c r="AYX239" s="10699"/>
      <c r="AYY239" s="10699"/>
      <c r="AYZ239" s="10699"/>
      <c r="AZA239" s="10699"/>
      <c r="AZB239" s="10699"/>
      <c r="AZC239" s="10699"/>
      <c r="AZD239" s="10699"/>
      <c r="AZE239" s="10699"/>
      <c r="AZF239" s="10699"/>
      <c r="AZG239" s="10699"/>
      <c r="AZH239" s="10699"/>
      <c r="AZI239" s="10699"/>
      <c r="AZJ239" s="10699"/>
      <c r="AZK239" s="10699"/>
      <c r="AZL239" s="10699"/>
      <c r="AZM239" s="10699"/>
      <c r="AZN239" s="10699"/>
      <c r="AZO239" s="10699"/>
      <c r="AZP239" s="10699"/>
      <c r="AZQ239" s="10699"/>
      <c r="AZR239" s="10699"/>
      <c r="AZS239" s="10699"/>
      <c r="AZT239" s="10699"/>
      <c r="AZU239" s="10699"/>
      <c r="AZV239" s="10699"/>
      <c r="AZW239" s="10699"/>
      <c r="AZX239" s="10699"/>
      <c r="AZY239" s="10699"/>
      <c r="AZZ239" s="10699"/>
      <c r="BAA239" s="10699"/>
      <c r="BAB239" s="10699"/>
      <c r="BAC239" s="10699"/>
      <c r="BAD239" s="10699"/>
      <c r="BAE239" s="10699"/>
      <c r="BAF239" s="10699"/>
      <c r="BAG239" s="10699"/>
      <c r="BAH239" s="10699"/>
      <c r="BAI239" s="10699"/>
      <c r="BAJ239" s="10699"/>
      <c r="BAK239" s="10699"/>
      <c r="BAL239" s="10699"/>
      <c r="BAM239" s="10699"/>
      <c r="BAN239" s="10699"/>
      <c r="BAO239" s="10699"/>
      <c r="BAP239" s="10699"/>
      <c r="BAQ239" s="10699"/>
      <c r="BAR239" s="10699"/>
      <c r="BAS239" s="10699"/>
      <c r="BAT239" s="10699"/>
      <c r="BAU239" s="10699"/>
      <c r="BAV239" s="10699"/>
      <c r="BAW239" s="10699"/>
      <c r="BAX239" s="10699"/>
      <c r="BAY239" s="10699"/>
      <c r="BAZ239" s="10699"/>
      <c r="BBA239" s="10699"/>
      <c r="BBB239" s="10699"/>
      <c r="BBC239" s="10699"/>
      <c r="BBD239" s="10699"/>
      <c r="BBE239" s="10699"/>
      <c r="BBF239" s="10699"/>
      <c r="BBG239" s="10699"/>
      <c r="BBH239" s="10699"/>
      <c r="BBI239" s="10699"/>
      <c r="BBJ239" s="10699"/>
      <c r="BBK239" s="10699"/>
      <c r="BBL239" s="10699"/>
      <c r="BBM239" s="10699"/>
      <c r="BBN239" s="10699"/>
      <c r="BBO239" s="10699"/>
      <c r="BBP239" s="10699"/>
      <c r="BBQ239" s="10699"/>
      <c r="BBR239" s="10699"/>
      <c r="BBS239" s="10699"/>
      <c r="BBT239" s="10699"/>
      <c r="BBU239" s="10699"/>
      <c r="BBV239" s="10699"/>
      <c r="BBW239" s="10699"/>
      <c r="BBX239" s="10699"/>
      <c r="BBY239" s="10699"/>
      <c r="BBZ239" s="10699"/>
      <c r="BCA239" s="10699"/>
      <c r="BCB239" s="10699"/>
      <c r="BCC239" s="10699"/>
      <c r="BCD239" s="10699"/>
      <c r="BCE239" s="10699"/>
      <c r="BCF239" s="10699"/>
      <c r="BCG239" s="10699"/>
      <c r="BCH239" s="10699"/>
      <c r="BCI239" s="10699"/>
      <c r="BCJ239" s="10699"/>
      <c r="BCK239" s="10699"/>
      <c r="BCL239" s="10699"/>
      <c r="BCM239" s="10699"/>
      <c r="BCN239" s="10699"/>
      <c r="BCO239" s="10699"/>
      <c r="BCP239" s="10699"/>
      <c r="BCQ239" s="10699"/>
      <c r="BCR239" s="10699"/>
      <c r="BCS239" s="10699"/>
      <c r="BCT239" s="10699"/>
      <c r="BCU239" s="10699"/>
      <c r="BCV239" s="10699"/>
      <c r="BCW239" s="10699"/>
      <c r="BCX239" s="10699"/>
      <c r="BCY239" s="10699"/>
      <c r="BCZ239" s="10699"/>
      <c r="BDA239" s="10699"/>
      <c r="BDB239" s="10699"/>
      <c r="BDC239" s="10699"/>
      <c r="BDD239" s="10699"/>
      <c r="BDE239" s="10699"/>
      <c r="BDF239" s="10699"/>
      <c r="BDG239" s="10699"/>
      <c r="BDH239" s="10699"/>
      <c r="BDI239" s="10699"/>
      <c r="BDJ239" s="10699"/>
      <c r="BDK239" s="10699"/>
      <c r="BDL239" s="10699"/>
      <c r="BDM239" s="10699"/>
      <c r="BDN239" s="10699"/>
      <c r="BDO239" s="10699"/>
      <c r="BDP239" s="10699"/>
      <c r="BDQ239" s="10699"/>
      <c r="BDR239" s="10699"/>
      <c r="BDS239" s="10699"/>
      <c r="BDT239" s="10699"/>
      <c r="BDU239" s="10699"/>
      <c r="BDV239" s="10699"/>
      <c r="BDW239" s="10699"/>
      <c r="BDX239" s="10699"/>
      <c r="BDY239" s="10699"/>
      <c r="BDZ239" s="10699"/>
      <c r="BEA239" s="10699"/>
      <c r="BEB239" s="10699"/>
      <c r="BEC239" s="10699"/>
      <c r="BED239" s="10699"/>
      <c r="BEE239" s="10699"/>
      <c r="BEF239" s="10699"/>
      <c r="BEG239" s="10699"/>
      <c r="BEH239" s="10699"/>
      <c r="BEI239" s="10699"/>
      <c r="BEJ239" s="10699"/>
      <c r="BEK239" s="10699"/>
      <c r="BEL239" s="10699"/>
      <c r="BEM239" s="10699"/>
      <c r="BEN239" s="10699"/>
      <c r="BEO239" s="10699"/>
      <c r="BEP239" s="10699"/>
      <c r="BEQ239" s="10699"/>
      <c r="BER239" s="10699"/>
      <c r="BES239" s="10699"/>
      <c r="BET239" s="10699"/>
      <c r="BEU239" s="10699"/>
      <c r="BEV239" s="10699"/>
      <c r="BEW239" s="10699"/>
      <c r="BEX239" s="10699"/>
      <c r="BEY239" s="10699"/>
      <c r="BEZ239" s="10699"/>
      <c r="BFA239" s="10699"/>
      <c r="BFB239" s="10699"/>
      <c r="BFC239" s="10699"/>
      <c r="BFD239" s="10699"/>
      <c r="BFE239" s="10699"/>
      <c r="BFF239" s="10699"/>
      <c r="BFG239" s="10699"/>
      <c r="BFH239" s="10699"/>
      <c r="BFI239" s="10699"/>
      <c r="BFJ239" s="10699"/>
      <c r="BFK239" s="10699"/>
      <c r="BFL239" s="10699"/>
      <c r="BFM239" s="10699"/>
      <c r="BFN239" s="10699"/>
      <c r="BFO239" s="10699"/>
      <c r="BFP239" s="10699"/>
      <c r="BFQ239" s="10699"/>
      <c r="BFR239" s="10699"/>
      <c r="BFS239" s="10699"/>
      <c r="BFT239" s="10699"/>
      <c r="BFU239" s="10699"/>
      <c r="BFV239" s="10699"/>
      <c r="BFW239" s="10699"/>
      <c r="BFX239" s="10699"/>
      <c r="BFY239" s="10699"/>
      <c r="BFZ239" s="10699"/>
      <c r="BGA239" s="10699"/>
      <c r="BGB239" s="10699"/>
      <c r="BGC239" s="10699"/>
      <c r="BGD239" s="10699"/>
      <c r="BGE239" s="10699"/>
      <c r="BGF239" s="10699"/>
      <c r="BGG239" s="10699"/>
      <c r="BGH239" s="10699"/>
      <c r="BGI239" s="10699"/>
      <c r="BGJ239" s="10699"/>
      <c r="BGK239" s="10699"/>
      <c r="BGL239" s="10699"/>
      <c r="BGM239" s="10699"/>
      <c r="BGN239" s="10699"/>
      <c r="BGO239" s="10699"/>
      <c r="BGP239" s="10699"/>
      <c r="BGQ239" s="10699"/>
      <c r="BGR239" s="10699"/>
      <c r="BGS239" s="10699"/>
      <c r="BGT239" s="10699"/>
      <c r="BGU239" s="10699"/>
      <c r="BGV239" s="10699"/>
      <c r="BGW239" s="10699"/>
      <c r="BGX239" s="10699"/>
      <c r="BGY239" s="10699"/>
      <c r="BGZ239" s="10699"/>
      <c r="BHA239" s="10699"/>
      <c r="BHB239" s="10699"/>
      <c r="BHC239" s="10699"/>
      <c r="BHD239" s="10699"/>
      <c r="BHE239" s="10699"/>
      <c r="BHF239" s="10699"/>
      <c r="BHG239" s="10699"/>
      <c r="BHH239" s="10699"/>
      <c r="BHI239" s="10699"/>
      <c r="BHJ239" s="10699"/>
      <c r="BHK239" s="10699"/>
      <c r="BHL239" s="10699"/>
      <c r="BHM239" s="10699"/>
      <c r="BHN239" s="10699"/>
      <c r="BHO239" s="10699"/>
      <c r="BHP239" s="10699"/>
      <c r="BHQ239" s="10699"/>
      <c r="BHR239" s="10699"/>
      <c r="BHS239" s="10699"/>
      <c r="BHT239" s="10699"/>
      <c r="BHU239" s="10699"/>
      <c r="BHV239" s="10699"/>
      <c r="BHW239" s="10699"/>
      <c r="BHX239" s="10699"/>
      <c r="BHY239" s="10699"/>
      <c r="BHZ239" s="10699"/>
      <c r="BIA239" s="10699"/>
      <c r="BIB239" s="10699"/>
      <c r="BIC239" s="10699"/>
      <c r="BID239" s="10699"/>
      <c r="BIE239" s="10699"/>
      <c r="BIF239" s="10699"/>
      <c r="BIG239" s="10699"/>
      <c r="BIH239" s="10699"/>
      <c r="BII239" s="10699"/>
      <c r="BIJ239" s="10699"/>
      <c r="BIK239" s="10699"/>
      <c r="BIL239" s="10699"/>
      <c r="BIM239" s="10699"/>
      <c r="BIN239" s="10699"/>
      <c r="BIO239" s="10699"/>
      <c r="BIP239" s="10699"/>
      <c r="BIQ239" s="10699"/>
      <c r="BIR239" s="10699"/>
      <c r="BIS239" s="10699"/>
      <c r="BIT239" s="10699"/>
      <c r="BIU239" s="10699"/>
      <c r="BIV239" s="10699"/>
      <c r="BIW239" s="10699"/>
      <c r="BIX239" s="10699"/>
      <c r="BIY239" s="10699"/>
      <c r="BIZ239" s="10699"/>
      <c r="BJA239" s="10699"/>
      <c r="BJB239" s="10699"/>
      <c r="BJC239" s="10699"/>
      <c r="BJD239" s="10699"/>
      <c r="BJE239" s="10699"/>
      <c r="BJF239" s="10699"/>
      <c r="BJG239" s="10699"/>
      <c r="BJH239" s="10699"/>
      <c r="BJI239" s="10699"/>
      <c r="BJJ239" s="10699"/>
      <c r="BJK239" s="10699"/>
      <c r="BJL239" s="10699"/>
      <c r="BJM239" s="10699"/>
      <c r="BJN239" s="10699"/>
      <c r="BJO239" s="10699"/>
      <c r="BJP239" s="10699"/>
      <c r="BJQ239" s="10699"/>
      <c r="BJR239" s="10699"/>
      <c r="BJS239" s="10699"/>
      <c r="BJT239" s="10699"/>
      <c r="BJU239" s="10699"/>
      <c r="BJV239" s="10699"/>
      <c r="BJW239" s="10699"/>
      <c r="BJX239" s="10699"/>
      <c r="BJY239" s="10699"/>
      <c r="BJZ239" s="10699"/>
      <c r="BKA239" s="10699"/>
      <c r="BKB239" s="10699"/>
      <c r="BKC239" s="10699"/>
      <c r="BKD239" s="10699"/>
      <c r="BKE239" s="10699"/>
      <c r="BKF239" s="10699"/>
      <c r="BKG239" s="10699"/>
      <c r="BKH239" s="10699"/>
      <c r="BKI239" s="10699"/>
      <c r="BKJ239" s="10699"/>
      <c r="BKK239" s="10699"/>
      <c r="BKL239" s="10699"/>
      <c r="BKM239" s="10699"/>
      <c r="BKN239" s="10699"/>
      <c r="BKO239" s="10699"/>
      <c r="BKP239" s="10699"/>
      <c r="BKQ239" s="10699"/>
      <c r="BKR239" s="10699"/>
      <c r="BKS239" s="10699"/>
      <c r="BKT239" s="10699"/>
      <c r="BKU239" s="10699"/>
      <c r="BKV239" s="10699"/>
      <c r="BKW239" s="10699"/>
      <c r="BKX239" s="10699"/>
      <c r="BKY239" s="10699"/>
      <c r="BKZ239" s="10699"/>
      <c r="BLA239" s="10699"/>
      <c r="BLB239" s="10699"/>
      <c r="BLC239" s="10699"/>
      <c r="BLD239" s="10699"/>
      <c r="BLE239" s="10699"/>
      <c r="BLF239" s="10699"/>
      <c r="BLG239" s="10699"/>
      <c r="BLH239" s="10699"/>
      <c r="BLI239" s="10699"/>
      <c r="BLJ239" s="10699"/>
      <c r="BLK239" s="10699"/>
      <c r="BLL239" s="10699"/>
      <c r="BLM239" s="10699"/>
      <c r="BLN239" s="10699"/>
      <c r="BLO239" s="10699"/>
      <c r="BLP239" s="10699"/>
      <c r="BLQ239" s="10699"/>
      <c r="BLR239" s="10699"/>
      <c r="BLS239" s="10699"/>
      <c r="BLT239" s="10699"/>
      <c r="BLU239" s="10699"/>
      <c r="BLV239" s="10699"/>
      <c r="BLW239" s="10699"/>
      <c r="BLX239" s="10699"/>
      <c r="BLY239" s="10699"/>
      <c r="BLZ239" s="10699"/>
      <c r="BMA239" s="10699"/>
      <c r="BMB239" s="10699"/>
      <c r="BMC239" s="10699"/>
      <c r="BMD239" s="10699"/>
      <c r="BME239" s="10699"/>
      <c r="BMF239" s="10699"/>
      <c r="BMG239" s="10699"/>
      <c r="BMH239" s="10699"/>
      <c r="BMI239" s="10699"/>
      <c r="BMJ239" s="10699"/>
      <c r="BMK239" s="10699"/>
      <c r="BML239" s="10699"/>
      <c r="BMM239" s="10699"/>
      <c r="BMN239" s="10699"/>
      <c r="BMO239" s="10699"/>
      <c r="BMP239" s="10699"/>
      <c r="BMQ239" s="10699"/>
      <c r="BMR239" s="10699"/>
      <c r="BMS239" s="10699"/>
      <c r="BMT239" s="10699"/>
      <c r="BMU239" s="10699"/>
      <c r="BMV239" s="10699"/>
      <c r="BMW239" s="10699"/>
      <c r="BMX239" s="10699"/>
      <c r="BMY239" s="10699"/>
      <c r="BMZ239" s="10699"/>
      <c r="BNA239" s="10699"/>
      <c r="BNB239" s="10699"/>
      <c r="BNC239" s="10699"/>
      <c r="BND239" s="10699"/>
      <c r="BNE239" s="10699"/>
      <c r="BNF239" s="10699"/>
      <c r="BNG239" s="10699"/>
      <c r="BNH239" s="10699"/>
      <c r="BNI239" s="10699"/>
      <c r="BNJ239" s="10699"/>
      <c r="BNK239" s="10699"/>
      <c r="BNL239" s="10699"/>
      <c r="BNM239" s="10699"/>
      <c r="BNN239" s="10699"/>
      <c r="BNO239" s="10699"/>
      <c r="BNP239" s="10699"/>
      <c r="BNQ239" s="10699"/>
      <c r="BNR239" s="10699"/>
      <c r="BNS239" s="10699"/>
      <c r="BNT239" s="10699"/>
      <c r="BNU239" s="10699"/>
      <c r="BNV239" s="10699"/>
      <c r="BNW239" s="10699"/>
      <c r="BNX239" s="10699"/>
      <c r="BNY239" s="10699"/>
      <c r="BNZ239" s="10699"/>
      <c r="BOA239" s="10699"/>
      <c r="BOB239" s="10699"/>
      <c r="BOC239" s="10699"/>
      <c r="BOD239" s="10699"/>
      <c r="BOE239" s="10699"/>
      <c r="BOF239" s="10699"/>
      <c r="BOG239" s="10699"/>
      <c r="BOH239" s="10699"/>
      <c r="BOI239" s="10699"/>
      <c r="BOJ239" s="10699"/>
      <c r="BOK239" s="10699"/>
      <c r="BOL239" s="10699"/>
      <c r="BOM239" s="10699"/>
      <c r="BON239" s="10699"/>
      <c r="BOO239" s="10699"/>
      <c r="BOP239" s="10699"/>
      <c r="BOQ239" s="10699"/>
      <c r="BOR239" s="10699"/>
      <c r="BOS239" s="10699"/>
      <c r="BOT239" s="10699"/>
      <c r="BOU239" s="10699"/>
      <c r="BOV239" s="10699"/>
      <c r="BOW239" s="10699"/>
      <c r="BOX239" s="10699"/>
      <c r="BOY239" s="10699"/>
      <c r="BOZ239" s="10699"/>
      <c r="BPA239" s="10699"/>
      <c r="BPB239" s="10699"/>
      <c r="BPC239" s="10699"/>
      <c r="BPD239" s="10699"/>
      <c r="BPE239" s="10699"/>
      <c r="BPF239" s="10699"/>
      <c r="BPG239" s="10699"/>
      <c r="BPH239" s="10699"/>
      <c r="BPI239" s="10699"/>
      <c r="BPJ239" s="10699"/>
      <c r="BPK239" s="10699"/>
      <c r="BPL239" s="10699"/>
      <c r="BPM239" s="10699"/>
      <c r="BPN239" s="10699"/>
      <c r="BPO239" s="10699"/>
      <c r="BPP239" s="10699"/>
      <c r="BPQ239" s="10699"/>
      <c r="BPR239" s="10699"/>
      <c r="BPS239" s="10699"/>
      <c r="BPT239" s="10699"/>
      <c r="BPU239" s="10699"/>
      <c r="BPV239" s="10699"/>
      <c r="BPW239" s="10699"/>
      <c r="BPX239" s="10699"/>
      <c r="BPY239" s="10699"/>
      <c r="BPZ239" s="10699"/>
      <c r="BQA239" s="10699"/>
      <c r="BQB239" s="10699"/>
      <c r="BQC239" s="10699"/>
      <c r="BQD239" s="10699"/>
      <c r="BQE239" s="10699"/>
      <c r="BQF239" s="10699"/>
      <c r="BQG239" s="10699"/>
      <c r="BQH239" s="10699"/>
      <c r="BQI239" s="10699"/>
      <c r="BQJ239" s="10699"/>
      <c r="BQK239" s="10699"/>
      <c r="BQL239" s="10699"/>
      <c r="BQM239" s="10699"/>
      <c r="BQN239" s="10699"/>
      <c r="BQO239" s="10699"/>
      <c r="BQP239" s="10699"/>
      <c r="BQQ239" s="10699"/>
      <c r="BQR239" s="10699"/>
      <c r="BQS239" s="10699"/>
      <c r="BQT239" s="10699"/>
      <c r="BQU239" s="10699"/>
      <c r="BQV239" s="10699"/>
      <c r="BQW239" s="10699"/>
      <c r="BQX239" s="10699"/>
      <c r="BQY239" s="10699"/>
      <c r="BQZ239" s="10699"/>
      <c r="BRA239" s="10699"/>
      <c r="BRB239" s="10699"/>
      <c r="BRC239" s="10699"/>
      <c r="BRD239" s="10699"/>
      <c r="BRE239" s="10699"/>
      <c r="BRF239" s="10699"/>
      <c r="BRG239" s="10699"/>
      <c r="BRH239" s="10699"/>
      <c r="BRI239" s="10699"/>
      <c r="BRJ239" s="10699"/>
      <c r="BRK239" s="10699"/>
      <c r="BRL239" s="10699"/>
      <c r="BRM239" s="10699"/>
      <c r="BRN239" s="10699"/>
      <c r="BRO239" s="10699"/>
      <c r="BRP239" s="10699"/>
      <c r="BRQ239" s="10699"/>
      <c r="BRR239" s="10699"/>
      <c r="BRS239" s="10699"/>
      <c r="BRT239" s="10699"/>
      <c r="BRU239" s="10699"/>
      <c r="BRV239" s="10699"/>
      <c r="BRW239" s="10699"/>
      <c r="BRX239" s="10699"/>
      <c r="BRY239" s="10699"/>
      <c r="BRZ239" s="10699"/>
      <c r="BSA239" s="10699"/>
      <c r="BSB239" s="10699"/>
      <c r="BSC239" s="10699"/>
      <c r="BSD239" s="10699"/>
      <c r="BSE239" s="10699"/>
      <c r="BSF239" s="10699"/>
      <c r="BSG239" s="10699"/>
      <c r="BSH239" s="10699"/>
      <c r="BSI239" s="10699"/>
      <c r="BSJ239" s="10699"/>
      <c r="BSK239" s="10699"/>
      <c r="BSL239" s="10699"/>
      <c r="BSM239" s="10699"/>
      <c r="BSN239" s="10699"/>
      <c r="BSO239" s="10699"/>
      <c r="BSP239" s="10699"/>
      <c r="BSQ239" s="10699"/>
      <c r="BSR239" s="10699"/>
      <c r="BSS239" s="10699"/>
      <c r="BST239" s="10699"/>
      <c r="BSU239" s="10699"/>
      <c r="BSV239" s="10699"/>
      <c r="BSW239" s="10699"/>
      <c r="BSX239" s="10699"/>
      <c r="BSY239" s="10699"/>
      <c r="BSZ239" s="10699"/>
      <c r="BTA239" s="10699"/>
      <c r="BTB239" s="10699"/>
      <c r="BTC239" s="10699"/>
      <c r="BTD239" s="10699"/>
      <c r="BTE239" s="10699"/>
      <c r="BTF239" s="10699"/>
      <c r="BTG239" s="10699"/>
      <c r="BTH239" s="10699"/>
      <c r="BTI239" s="10699"/>
      <c r="BTJ239" s="10699"/>
      <c r="BTK239" s="10699"/>
      <c r="BTL239" s="10699"/>
      <c r="BTM239" s="10699"/>
      <c r="BTN239" s="10699"/>
      <c r="BTO239" s="10699"/>
      <c r="BTP239" s="10699"/>
      <c r="BTQ239" s="10699"/>
      <c r="BTR239" s="10699"/>
      <c r="BTS239" s="10699"/>
      <c r="BTT239" s="10699"/>
      <c r="BTU239" s="10699"/>
      <c r="BTV239" s="10699"/>
      <c r="BTW239" s="10699"/>
      <c r="BTX239" s="10699"/>
      <c r="BTY239" s="10699"/>
      <c r="BTZ239" s="10699"/>
      <c r="BUA239" s="10699"/>
      <c r="BUB239" s="10699"/>
      <c r="BUC239" s="10699"/>
      <c r="BUD239" s="10699"/>
      <c r="BUE239" s="10699"/>
      <c r="BUF239" s="10699"/>
      <c r="BUG239" s="10699"/>
      <c r="BUH239" s="10699"/>
      <c r="BUI239" s="10699"/>
      <c r="BUJ239" s="10699"/>
      <c r="BUK239" s="10699"/>
      <c r="BUL239" s="10699"/>
      <c r="BUM239" s="10699"/>
      <c r="BUN239" s="10699"/>
      <c r="BUO239" s="10699"/>
      <c r="BUP239" s="10699"/>
      <c r="BUQ239" s="10699"/>
      <c r="BUR239" s="10699"/>
      <c r="BUS239" s="10699"/>
      <c r="BUT239" s="10699"/>
      <c r="BUU239" s="10699"/>
      <c r="BUV239" s="10699"/>
      <c r="BUW239" s="10699"/>
      <c r="BUX239" s="10699"/>
      <c r="BUY239" s="10699"/>
      <c r="BUZ239" s="10699"/>
      <c r="BVA239" s="10699"/>
      <c r="BVB239" s="10699"/>
      <c r="BVC239" s="10699"/>
      <c r="BVD239" s="10699"/>
      <c r="BVE239" s="10699"/>
      <c r="BVF239" s="10699"/>
      <c r="BVG239" s="10699"/>
      <c r="BVH239" s="10699"/>
      <c r="BVI239" s="10699"/>
      <c r="BVJ239" s="10699"/>
      <c r="BVK239" s="10699"/>
      <c r="BVL239" s="10699"/>
      <c r="BVM239" s="10699"/>
      <c r="BVN239" s="10699"/>
      <c r="BVO239" s="10699"/>
      <c r="BVP239" s="10699"/>
      <c r="BVQ239" s="10699"/>
      <c r="BVR239" s="10699"/>
      <c r="BVS239" s="10699"/>
      <c r="BVT239" s="10699"/>
      <c r="BVU239" s="10699"/>
      <c r="BVV239" s="10699"/>
      <c r="BVW239" s="10699"/>
      <c r="BVX239" s="10699"/>
      <c r="BVY239" s="10699"/>
      <c r="BVZ239" s="10699"/>
      <c r="BWA239" s="10699"/>
      <c r="BWB239" s="10699"/>
      <c r="BWC239" s="10699"/>
      <c r="BWD239" s="10699"/>
      <c r="BWE239" s="10699"/>
      <c r="BWF239" s="10699"/>
      <c r="BWG239" s="10699"/>
      <c r="BWH239" s="10699"/>
      <c r="BWI239" s="10699"/>
      <c r="BWJ239" s="10699"/>
      <c r="BWK239" s="10699"/>
      <c r="BWL239" s="10699"/>
      <c r="BWM239" s="10699"/>
      <c r="BWN239" s="10699"/>
      <c r="BWO239" s="10699"/>
      <c r="BWP239" s="10699"/>
      <c r="BWQ239" s="10699"/>
      <c r="BWR239" s="10699"/>
      <c r="BWS239" s="10699"/>
      <c r="BWT239" s="10699"/>
      <c r="BWU239" s="10699"/>
      <c r="BWV239" s="10699"/>
      <c r="BWW239" s="10699"/>
      <c r="BWX239" s="10699"/>
      <c r="BWY239" s="10699"/>
      <c r="BWZ239" s="10699"/>
      <c r="BXA239" s="10699"/>
      <c r="BXB239" s="10699"/>
      <c r="BXC239" s="10699"/>
      <c r="BXD239" s="10699"/>
      <c r="BXE239" s="10699"/>
      <c r="BXF239" s="10699"/>
      <c r="BXG239" s="10699"/>
      <c r="BXH239" s="10699"/>
      <c r="BXI239" s="10699"/>
      <c r="BXJ239" s="10699"/>
      <c r="BXK239" s="10699"/>
      <c r="BXL239" s="10699"/>
      <c r="BXM239" s="10699"/>
      <c r="BXN239" s="10699"/>
      <c r="BXO239" s="10699"/>
      <c r="BXP239" s="10699"/>
      <c r="BXQ239" s="10699"/>
      <c r="BXR239" s="10699"/>
      <c r="BXS239" s="10699"/>
      <c r="BXT239" s="10699"/>
      <c r="BXU239" s="10699"/>
      <c r="BXV239" s="10699"/>
      <c r="BXW239" s="10699"/>
      <c r="BXX239" s="10699"/>
      <c r="BXY239" s="10699"/>
      <c r="BXZ239" s="10699"/>
      <c r="BYA239" s="10699"/>
      <c r="BYB239" s="10699"/>
      <c r="BYC239" s="10699"/>
      <c r="BYD239" s="10699"/>
      <c r="BYE239" s="10699"/>
      <c r="BYF239" s="10699"/>
      <c r="BYG239" s="10699"/>
      <c r="BYH239" s="10699"/>
      <c r="BYI239" s="10699"/>
      <c r="BYJ239" s="10699"/>
      <c r="BYK239" s="10699"/>
      <c r="BYL239" s="10699"/>
      <c r="BYM239" s="10699"/>
      <c r="BYN239" s="10699"/>
      <c r="BYO239" s="10699"/>
      <c r="BYP239" s="10699"/>
      <c r="BYQ239" s="10699"/>
      <c r="BYR239" s="10699"/>
      <c r="BYS239" s="10699"/>
      <c r="BYT239" s="10699"/>
      <c r="BYU239" s="10699"/>
      <c r="BYV239" s="10699"/>
      <c r="BYW239" s="10699"/>
      <c r="BYX239" s="10699"/>
      <c r="BYY239" s="10699"/>
      <c r="BYZ239" s="10699"/>
      <c r="BZA239" s="10699"/>
      <c r="BZB239" s="10699"/>
      <c r="BZC239" s="10699"/>
      <c r="BZD239" s="10699"/>
      <c r="BZE239" s="10699"/>
      <c r="BZF239" s="10699"/>
      <c r="BZG239" s="10699"/>
      <c r="BZH239" s="10699"/>
      <c r="BZI239" s="10699"/>
      <c r="BZJ239" s="10699"/>
      <c r="BZK239" s="10699"/>
      <c r="BZL239" s="10699"/>
      <c r="BZM239" s="10699"/>
      <c r="BZN239" s="10699"/>
      <c r="BZO239" s="10699"/>
      <c r="BZP239" s="10699"/>
      <c r="BZQ239" s="10699"/>
      <c r="BZR239" s="10699"/>
      <c r="BZS239" s="10699"/>
      <c r="BZT239" s="10699"/>
      <c r="BZU239" s="10699"/>
      <c r="BZV239" s="10699"/>
      <c r="BZW239" s="10699"/>
      <c r="BZX239" s="10699"/>
      <c r="BZY239" s="10699"/>
      <c r="BZZ239" s="10699"/>
      <c r="CAA239" s="10699"/>
      <c r="CAB239" s="10699"/>
      <c r="CAC239" s="10699"/>
      <c r="CAD239" s="10699"/>
      <c r="CAE239" s="10699"/>
      <c r="CAF239" s="10699"/>
      <c r="CAG239" s="10699"/>
      <c r="CAH239" s="10699"/>
      <c r="CAI239" s="10699"/>
      <c r="CAJ239" s="10699"/>
      <c r="CAK239" s="10699"/>
      <c r="CAL239" s="10699"/>
      <c r="CAM239" s="10699"/>
      <c r="CAN239" s="10699"/>
      <c r="CAO239" s="10699"/>
      <c r="CAP239" s="10699"/>
      <c r="CAQ239" s="10699"/>
      <c r="CAR239" s="10699"/>
      <c r="CAS239" s="10699"/>
      <c r="CAT239" s="10699"/>
      <c r="CAU239" s="10699"/>
      <c r="CAV239" s="10699"/>
      <c r="CAW239" s="10699"/>
      <c r="CAX239" s="10699"/>
      <c r="CAY239" s="10699"/>
      <c r="CAZ239" s="10699"/>
      <c r="CBA239" s="10699"/>
      <c r="CBB239" s="10699"/>
      <c r="CBC239" s="10699"/>
      <c r="CBD239" s="10699"/>
      <c r="CBE239" s="10699"/>
      <c r="CBF239" s="10699"/>
      <c r="CBG239" s="10699"/>
      <c r="CBH239" s="10699"/>
      <c r="CBI239" s="10699"/>
      <c r="CBJ239" s="10699"/>
      <c r="CBK239" s="10699"/>
      <c r="CBL239" s="10699"/>
      <c r="CBM239" s="10699"/>
      <c r="CBN239" s="10699"/>
      <c r="CBO239" s="10699"/>
      <c r="CBP239" s="10699"/>
      <c r="CBQ239" s="10699"/>
      <c r="CBR239" s="10699"/>
      <c r="CBS239" s="10699"/>
      <c r="CBT239" s="10699"/>
      <c r="CBU239" s="10699"/>
      <c r="CBV239" s="10699"/>
      <c r="CBW239" s="10699"/>
      <c r="CBX239" s="10699"/>
      <c r="CBY239" s="10699"/>
      <c r="CBZ239" s="10699"/>
      <c r="CCA239" s="10699"/>
      <c r="CCB239" s="10699"/>
      <c r="CCC239" s="10699"/>
      <c r="CCD239" s="10699"/>
      <c r="CCE239" s="10699"/>
      <c r="CCF239" s="10699"/>
      <c r="CCG239" s="10699"/>
      <c r="CCH239" s="10699"/>
      <c r="CCI239" s="10699"/>
      <c r="CCJ239" s="10699"/>
      <c r="CCK239" s="10699"/>
      <c r="CCL239" s="10699"/>
      <c r="CCM239" s="10699"/>
      <c r="CCN239" s="10699"/>
      <c r="CCO239" s="10699"/>
      <c r="CCP239" s="10699"/>
      <c r="CCQ239" s="10699"/>
      <c r="CCR239" s="10699"/>
      <c r="CCS239" s="10699"/>
      <c r="CCT239" s="10699"/>
      <c r="CCU239" s="10699"/>
      <c r="CCV239" s="10699"/>
      <c r="CCW239" s="10699"/>
      <c r="CCX239" s="10699"/>
      <c r="CCY239" s="10699"/>
      <c r="CCZ239" s="10699"/>
      <c r="CDA239" s="10699"/>
      <c r="CDB239" s="10699"/>
      <c r="CDC239" s="10699"/>
      <c r="CDD239" s="10699"/>
      <c r="CDE239" s="10699"/>
      <c r="CDF239" s="10699"/>
      <c r="CDG239" s="10699"/>
      <c r="CDH239" s="10699"/>
      <c r="CDI239" s="10699"/>
      <c r="CDJ239" s="10699"/>
      <c r="CDK239" s="10699"/>
      <c r="CDL239" s="10699"/>
      <c r="CDM239" s="10699"/>
      <c r="CDN239" s="10699"/>
      <c r="CDO239" s="10699"/>
      <c r="CDP239" s="10699"/>
      <c r="CDQ239" s="10699"/>
      <c r="CDR239" s="10699"/>
      <c r="CDS239" s="10699"/>
      <c r="CDT239" s="10699"/>
      <c r="CDU239" s="10699"/>
      <c r="CDV239" s="10699"/>
      <c r="CDW239" s="10699"/>
      <c r="CDX239" s="10699"/>
      <c r="CDY239" s="10699"/>
      <c r="CDZ239" s="10699"/>
      <c r="CEA239" s="10699"/>
      <c r="CEB239" s="10699"/>
      <c r="CEC239" s="10699"/>
      <c r="CED239" s="10699"/>
      <c r="CEE239" s="10699"/>
      <c r="CEF239" s="10699"/>
      <c r="CEG239" s="10699"/>
      <c r="CEH239" s="10699"/>
      <c r="CEI239" s="10699"/>
      <c r="CEJ239" s="10699"/>
      <c r="CEK239" s="10699"/>
      <c r="CEL239" s="10699"/>
      <c r="CEM239" s="10699"/>
      <c r="CEN239" s="10699"/>
      <c r="CEO239" s="10699"/>
      <c r="CEP239" s="10699"/>
      <c r="CEQ239" s="10699"/>
      <c r="CER239" s="10699"/>
      <c r="CES239" s="10699"/>
      <c r="CET239" s="10699"/>
      <c r="CEU239" s="10699"/>
      <c r="CEV239" s="10699"/>
      <c r="CEW239" s="10699"/>
      <c r="CEX239" s="10699"/>
      <c r="CEY239" s="10699"/>
      <c r="CEZ239" s="10699"/>
      <c r="CFA239" s="10699"/>
      <c r="CFB239" s="10699"/>
      <c r="CFC239" s="10699"/>
      <c r="CFD239" s="10699"/>
      <c r="CFE239" s="10699"/>
      <c r="CFF239" s="10699"/>
      <c r="CFG239" s="10699"/>
      <c r="CFH239" s="10699"/>
      <c r="CFI239" s="10699"/>
      <c r="CFJ239" s="10699"/>
      <c r="CFK239" s="10699"/>
      <c r="CFL239" s="10699"/>
      <c r="CFM239" s="10699"/>
      <c r="CFN239" s="10699"/>
      <c r="CFO239" s="10699"/>
      <c r="CFP239" s="10699"/>
      <c r="CFQ239" s="10699"/>
      <c r="CFR239" s="10699"/>
      <c r="CFS239" s="10699"/>
      <c r="CFT239" s="10699"/>
      <c r="CFU239" s="10699"/>
      <c r="CFV239" s="10699"/>
      <c r="CFW239" s="10699"/>
      <c r="CFX239" s="10699"/>
      <c r="CFY239" s="10699"/>
      <c r="CFZ239" s="10699"/>
      <c r="CGA239" s="10699"/>
      <c r="CGB239" s="10699"/>
      <c r="CGC239" s="10699"/>
      <c r="CGD239" s="10699"/>
      <c r="CGE239" s="10699"/>
      <c r="CGF239" s="10699"/>
      <c r="CGG239" s="10699"/>
      <c r="CGH239" s="10699"/>
      <c r="CGI239" s="10699"/>
      <c r="CGJ239" s="10699"/>
      <c r="CGK239" s="10699"/>
      <c r="CGL239" s="10699"/>
      <c r="CGM239" s="10699"/>
      <c r="CGN239" s="10699"/>
      <c r="CGO239" s="10699"/>
      <c r="CGP239" s="10699"/>
      <c r="CGQ239" s="10699"/>
      <c r="CGR239" s="10699"/>
      <c r="CGS239" s="10699"/>
      <c r="CGT239" s="10699"/>
      <c r="CGU239" s="10699"/>
      <c r="CGV239" s="10699"/>
      <c r="CGW239" s="10699"/>
      <c r="CGX239" s="10699"/>
      <c r="CGY239" s="10699"/>
      <c r="CGZ239" s="10699"/>
      <c r="CHA239" s="10699"/>
      <c r="CHB239" s="10699"/>
      <c r="CHC239" s="10699"/>
      <c r="CHD239" s="10699"/>
      <c r="CHE239" s="10699"/>
      <c r="CHF239" s="10699"/>
      <c r="CHG239" s="10699"/>
      <c r="CHH239" s="10699"/>
      <c r="CHI239" s="10699"/>
      <c r="CHJ239" s="10699"/>
      <c r="CHK239" s="10699"/>
      <c r="CHL239" s="10699"/>
      <c r="CHM239" s="10699"/>
      <c r="CHN239" s="10699"/>
      <c r="CHO239" s="10699"/>
      <c r="CHP239" s="10699"/>
      <c r="CHQ239" s="10699"/>
      <c r="CHR239" s="10699"/>
      <c r="CHS239" s="10699"/>
      <c r="CHT239" s="10699"/>
      <c r="CHU239" s="10699"/>
      <c r="CHV239" s="10699"/>
      <c r="CHW239" s="10699"/>
      <c r="CHX239" s="10699"/>
      <c r="CHY239" s="10699"/>
      <c r="CHZ239" s="10699"/>
      <c r="CIA239" s="10699"/>
      <c r="CIB239" s="10699"/>
      <c r="CIC239" s="10699"/>
      <c r="CID239" s="10699"/>
      <c r="CIE239" s="10699"/>
      <c r="CIF239" s="10699"/>
      <c r="CIG239" s="10699"/>
      <c r="CIH239" s="10699"/>
      <c r="CII239" s="10699"/>
      <c r="CIJ239" s="10699"/>
      <c r="CIK239" s="10699"/>
      <c r="CIL239" s="10699"/>
      <c r="CIM239" s="10699"/>
      <c r="CIN239" s="10699"/>
      <c r="CIO239" s="10699"/>
      <c r="CIP239" s="10699"/>
      <c r="CIQ239" s="10699"/>
      <c r="CIR239" s="10699"/>
      <c r="CIS239" s="10699"/>
      <c r="CIT239" s="10699"/>
      <c r="CIU239" s="10699"/>
      <c r="CIV239" s="10699"/>
      <c r="CIW239" s="10699"/>
      <c r="CIX239" s="10699"/>
      <c r="CIY239" s="10699"/>
      <c r="CIZ239" s="10699"/>
      <c r="CJA239" s="10699"/>
      <c r="CJB239" s="10699"/>
      <c r="CJC239" s="10699"/>
      <c r="CJD239" s="10699"/>
      <c r="CJE239" s="10699"/>
      <c r="CJF239" s="10699"/>
      <c r="CJG239" s="10699"/>
      <c r="CJH239" s="10699"/>
      <c r="CJI239" s="10699"/>
      <c r="CJJ239" s="10699"/>
      <c r="CJK239" s="10699"/>
      <c r="CJL239" s="10699"/>
      <c r="CJM239" s="10699"/>
      <c r="CJN239" s="10699"/>
      <c r="CJO239" s="10699"/>
      <c r="CJP239" s="10699"/>
      <c r="CJQ239" s="10699"/>
      <c r="CJR239" s="10699"/>
      <c r="CJS239" s="10699"/>
      <c r="CJT239" s="10699"/>
      <c r="CJU239" s="10699"/>
      <c r="CJV239" s="10699"/>
      <c r="CJW239" s="10699"/>
      <c r="CJX239" s="10699"/>
      <c r="CJY239" s="10699"/>
      <c r="CJZ239" s="10699"/>
      <c r="CKA239" s="10699"/>
      <c r="CKB239" s="10699"/>
      <c r="CKC239" s="10699"/>
      <c r="CKD239" s="10699"/>
      <c r="CKE239" s="10699"/>
      <c r="CKF239" s="10699"/>
      <c r="CKG239" s="10699"/>
      <c r="CKH239" s="10699"/>
      <c r="CKI239" s="10699"/>
      <c r="CKJ239" s="10699"/>
      <c r="CKK239" s="10699"/>
      <c r="CKL239" s="10699"/>
      <c r="CKM239" s="10699"/>
      <c r="CKN239" s="10699"/>
      <c r="CKO239" s="10699"/>
      <c r="CKP239" s="10699"/>
      <c r="CKQ239" s="10699"/>
      <c r="CKR239" s="10699"/>
      <c r="CKS239" s="10699"/>
      <c r="CKT239" s="10699"/>
      <c r="CKU239" s="10699"/>
      <c r="CKV239" s="10699"/>
      <c r="CKW239" s="10699"/>
      <c r="CKX239" s="10699"/>
      <c r="CKY239" s="10699"/>
      <c r="CKZ239" s="10699"/>
      <c r="CLA239" s="10699"/>
      <c r="CLB239" s="10699"/>
      <c r="CLC239" s="10699"/>
      <c r="CLD239" s="10699"/>
      <c r="CLE239" s="10699"/>
      <c r="CLF239" s="10699"/>
      <c r="CLG239" s="10699"/>
      <c r="CLH239" s="10699"/>
      <c r="CLI239" s="10699"/>
      <c r="CLJ239" s="10699"/>
      <c r="CLK239" s="10699"/>
      <c r="CLL239" s="10699"/>
      <c r="CLM239" s="10699"/>
      <c r="CLN239" s="10699"/>
      <c r="CLO239" s="10699"/>
      <c r="CLP239" s="10699"/>
      <c r="CLQ239" s="10699"/>
      <c r="CLR239" s="10699"/>
      <c r="CLS239" s="10699"/>
      <c r="CLT239" s="10699"/>
      <c r="CLU239" s="10699"/>
      <c r="CLV239" s="10699"/>
      <c r="CLW239" s="10699"/>
      <c r="CLX239" s="10699"/>
      <c r="CLY239" s="10699"/>
      <c r="CLZ239" s="10699"/>
      <c r="CMA239" s="10699"/>
      <c r="CMB239" s="10699"/>
      <c r="CMC239" s="10699"/>
      <c r="CMD239" s="10699"/>
      <c r="CME239" s="10699"/>
      <c r="CMF239" s="10699"/>
      <c r="CMG239" s="10699"/>
      <c r="CMH239" s="10699"/>
      <c r="CMI239" s="10699"/>
      <c r="CMJ239" s="10699"/>
      <c r="CMK239" s="10699"/>
      <c r="CML239" s="10699"/>
      <c r="CMM239" s="10699"/>
      <c r="CMN239" s="10699"/>
      <c r="CMO239" s="10699"/>
      <c r="CMP239" s="10699"/>
      <c r="CMQ239" s="10699"/>
      <c r="CMR239" s="10699"/>
      <c r="CMS239" s="10699"/>
      <c r="CMT239" s="10699"/>
      <c r="CMU239" s="10699"/>
      <c r="CMV239" s="10699"/>
      <c r="CMW239" s="10699"/>
      <c r="CMX239" s="10699"/>
      <c r="CMY239" s="10699"/>
      <c r="CMZ239" s="10699"/>
      <c r="CNA239" s="10699"/>
      <c r="CNB239" s="10699"/>
      <c r="CNC239" s="10699"/>
      <c r="CND239" s="10699"/>
      <c r="CNE239" s="10699"/>
      <c r="CNF239" s="10699"/>
      <c r="CNG239" s="10699"/>
      <c r="CNH239" s="10699"/>
      <c r="CNI239" s="10699"/>
      <c r="CNJ239" s="10699"/>
      <c r="CNK239" s="10699"/>
      <c r="CNL239" s="10699"/>
      <c r="CNM239" s="10699"/>
      <c r="CNN239" s="10699"/>
      <c r="CNO239" s="10699"/>
      <c r="CNP239" s="10699"/>
      <c r="CNQ239" s="10699"/>
      <c r="CNR239" s="10699"/>
      <c r="CNS239" s="10699"/>
      <c r="CNT239" s="10699"/>
      <c r="CNU239" s="10699"/>
      <c r="CNV239" s="10699"/>
      <c r="CNW239" s="10699"/>
      <c r="CNX239" s="10699"/>
      <c r="CNY239" s="10699"/>
      <c r="CNZ239" s="10699"/>
      <c r="COA239" s="10699"/>
      <c r="COB239" s="10699"/>
      <c r="COC239" s="10699"/>
      <c r="COD239" s="10699"/>
      <c r="COE239" s="10699"/>
      <c r="COF239" s="10699"/>
      <c r="COG239" s="10699"/>
      <c r="COH239" s="10699"/>
      <c r="COI239" s="10699"/>
      <c r="COJ239" s="10699"/>
      <c r="COK239" s="10699"/>
      <c r="COL239" s="10699"/>
      <c r="COM239" s="10699"/>
      <c r="CON239" s="10699"/>
      <c r="COO239" s="10699"/>
      <c r="COP239" s="10699"/>
      <c r="COQ239" s="10699"/>
      <c r="COR239" s="10699"/>
      <c r="COS239" s="10699"/>
      <c r="COT239" s="10699"/>
      <c r="COU239" s="10699"/>
      <c r="COV239" s="10699"/>
      <c r="COW239" s="10699"/>
      <c r="COX239" s="10699"/>
      <c r="COY239" s="10699"/>
      <c r="COZ239" s="10699"/>
      <c r="CPA239" s="10699"/>
      <c r="CPB239" s="10699"/>
      <c r="CPC239" s="10699"/>
      <c r="CPD239" s="10699"/>
      <c r="CPE239" s="10699"/>
      <c r="CPF239" s="10699"/>
      <c r="CPG239" s="10699"/>
      <c r="CPH239" s="10699"/>
      <c r="CPI239" s="10699"/>
      <c r="CPJ239" s="10699"/>
      <c r="CPK239" s="10699"/>
      <c r="CPL239" s="10699"/>
      <c r="CPM239" s="10699"/>
      <c r="CPN239" s="10699"/>
      <c r="CPO239" s="10699"/>
      <c r="CPP239" s="10699"/>
      <c r="CPQ239" s="10699"/>
      <c r="CPR239" s="10699"/>
      <c r="CPS239" s="10699"/>
      <c r="CPT239" s="10699"/>
      <c r="CPU239" s="10699"/>
      <c r="CPV239" s="10699"/>
      <c r="CPW239" s="10699"/>
      <c r="CPX239" s="10699"/>
      <c r="CPY239" s="10699"/>
      <c r="CPZ239" s="10699"/>
      <c r="CQA239" s="10699"/>
      <c r="CQB239" s="10699"/>
      <c r="CQC239" s="10699"/>
      <c r="CQD239" s="10699"/>
      <c r="CQE239" s="10699"/>
      <c r="CQF239" s="10699"/>
      <c r="CQG239" s="10699"/>
      <c r="CQH239" s="10699"/>
      <c r="CQI239" s="10699"/>
      <c r="CQJ239" s="10699"/>
      <c r="CQK239" s="10699"/>
      <c r="CQL239" s="10699"/>
      <c r="CQM239" s="10699"/>
      <c r="CQN239" s="10699"/>
      <c r="CQO239" s="10699"/>
      <c r="CQP239" s="10699"/>
      <c r="CQQ239" s="10699"/>
      <c r="CQR239" s="10699"/>
      <c r="CQS239" s="10699"/>
      <c r="CQT239" s="10699"/>
      <c r="CQU239" s="10699"/>
      <c r="CQV239" s="10699"/>
      <c r="CQW239" s="10699"/>
      <c r="CQX239" s="10699"/>
      <c r="CQY239" s="10699"/>
      <c r="CQZ239" s="10699"/>
      <c r="CRA239" s="10699"/>
      <c r="CRB239" s="10699"/>
      <c r="CRC239" s="10699"/>
      <c r="CRD239" s="10699"/>
      <c r="CRE239" s="10699"/>
      <c r="CRF239" s="10699"/>
      <c r="CRG239" s="10699"/>
      <c r="CRH239" s="10699"/>
      <c r="CRI239" s="10699"/>
      <c r="CRJ239" s="10699"/>
      <c r="CRK239" s="10699"/>
      <c r="CRL239" s="10699"/>
      <c r="CRM239" s="10699"/>
      <c r="CRN239" s="10699"/>
      <c r="CRO239" s="10699"/>
      <c r="CRP239" s="10699"/>
      <c r="CRQ239" s="10699"/>
      <c r="CRR239" s="10699"/>
      <c r="CRS239" s="10699"/>
      <c r="CRT239" s="10699"/>
      <c r="CRU239" s="10699"/>
      <c r="CRV239" s="10699"/>
      <c r="CRW239" s="10699"/>
      <c r="CRX239" s="10699"/>
      <c r="CRY239" s="10699"/>
      <c r="CRZ239" s="10699"/>
      <c r="CSA239" s="10699"/>
      <c r="CSB239" s="10699"/>
      <c r="CSC239" s="10699"/>
      <c r="CSD239" s="10699"/>
      <c r="CSE239" s="10699"/>
      <c r="CSF239" s="10699"/>
      <c r="CSG239" s="10699"/>
      <c r="CSH239" s="10699"/>
      <c r="CSI239" s="10699"/>
      <c r="CSJ239" s="10699"/>
      <c r="CSK239" s="10699"/>
      <c r="CSL239" s="10699"/>
      <c r="CSM239" s="10699"/>
      <c r="CSN239" s="10699"/>
      <c r="CSO239" s="10699"/>
      <c r="CSP239" s="10699"/>
      <c r="CSQ239" s="10699"/>
      <c r="CSR239" s="10699"/>
      <c r="CSS239" s="10699"/>
      <c r="CST239" s="10699"/>
      <c r="CSU239" s="10699"/>
      <c r="CSV239" s="10699"/>
      <c r="CSW239" s="10699"/>
      <c r="CSX239" s="10699"/>
      <c r="CSY239" s="10699"/>
      <c r="CSZ239" s="10699"/>
      <c r="CTA239" s="10699"/>
      <c r="CTB239" s="10699"/>
      <c r="CTC239" s="10699"/>
      <c r="CTD239" s="10699"/>
      <c r="CTE239" s="10699"/>
      <c r="CTF239" s="10699"/>
      <c r="CTG239" s="10699"/>
      <c r="CTH239" s="10699"/>
      <c r="CTI239" s="10699"/>
      <c r="CTJ239" s="10699"/>
      <c r="CTK239" s="10699"/>
      <c r="CTL239" s="10699"/>
      <c r="CTM239" s="10699"/>
      <c r="CTN239" s="10699"/>
      <c r="CTO239" s="10699"/>
      <c r="CTP239" s="10699"/>
      <c r="CTQ239" s="10699"/>
      <c r="CTR239" s="10699"/>
      <c r="CTS239" s="10699"/>
      <c r="CTT239" s="10699"/>
      <c r="CTU239" s="10699"/>
      <c r="CTV239" s="10699"/>
      <c r="CTW239" s="10699"/>
      <c r="CTX239" s="10699"/>
      <c r="CTY239" s="10699"/>
      <c r="CTZ239" s="10699"/>
      <c r="CUA239" s="10699"/>
      <c r="CUB239" s="10699"/>
      <c r="CUC239" s="10699"/>
      <c r="CUD239" s="10699"/>
      <c r="CUE239" s="10699"/>
      <c r="CUF239" s="10699"/>
      <c r="CUG239" s="10699"/>
      <c r="CUH239" s="10699"/>
      <c r="CUI239" s="10699"/>
      <c r="CUJ239" s="10699"/>
      <c r="CUK239" s="10699"/>
      <c r="CUL239" s="10699"/>
      <c r="CUM239" s="10699"/>
      <c r="CUN239" s="10699"/>
      <c r="CUO239" s="10699"/>
      <c r="CUP239" s="10699"/>
      <c r="CUQ239" s="10699"/>
      <c r="CUR239" s="10699"/>
      <c r="CUS239" s="10699"/>
      <c r="CUT239" s="10699"/>
      <c r="CUU239" s="10699"/>
      <c r="CUV239" s="10699"/>
      <c r="CUW239" s="10699"/>
      <c r="CUX239" s="10699"/>
      <c r="CUY239" s="10699"/>
      <c r="CUZ239" s="10699"/>
      <c r="CVA239" s="10699"/>
      <c r="CVB239" s="10699"/>
      <c r="CVC239" s="10699"/>
      <c r="CVD239" s="10699"/>
      <c r="CVE239" s="10699"/>
      <c r="CVF239" s="10699"/>
      <c r="CVG239" s="10699"/>
      <c r="CVH239" s="10699"/>
      <c r="CVI239" s="10699"/>
      <c r="CVJ239" s="10699"/>
      <c r="CVK239" s="10699"/>
      <c r="CVL239" s="10699"/>
      <c r="CVM239" s="10699"/>
      <c r="CVN239" s="10699"/>
      <c r="CVO239" s="10699"/>
      <c r="CVP239" s="10699"/>
      <c r="CVQ239" s="10699"/>
      <c r="CVR239" s="10699"/>
      <c r="CVS239" s="10699"/>
      <c r="CVT239" s="10699"/>
      <c r="CVU239" s="10699"/>
      <c r="CVV239" s="10699"/>
      <c r="CVW239" s="10699"/>
      <c r="CVX239" s="10699"/>
      <c r="CVY239" s="10699"/>
      <c r="CVZ239" s="10699"/>
      <c r="CWA239" s="10699"/>
      <c r="CWB239" s="10699"/>
      <c r="CWC239" s="10699"/>
      <c r="CWD239" s="10699"/>
      <c r="CWE239" s="10699"/>
      <c r="CWF239" s="10699"/>
      <c r="CWG239" s="10699"/>
      <c r="CWH239" s="10699"/>
      <c r="CWI239" s="10699"/>
      <c r="CWJ239" s="10699"/>
      <c r="CWK239" s="10699"/>
      <c r="CWL239" s="10699"/>
      <c r="CWM239" s="10699"/>
      <c r="CWN239" s="10699"/>
      <c r="CWO239" s="10699"/>
      <c r="CWP239" s="10699"/>
      <c r="CWQ239" s="10699"/>
      <c r="CWR239" s="10699"/>
      <c r="CWS239" s="10699"/>
      <c r="CWT239" s="10699"/>
      <c r="CWU239" s="10699"/>
      <c r="CWV239" s="10699"/>
      <c r="CWW239" s="10699"/>
      <c r="CWX239" s="10699"/>
      <c r="CWY239" s="10699"/>
      <c r="CWZ239" s="10699"/>
      <c r="CXA239" s="10699"/>
      <c r="CXB239" s="10699"/>
      <c r="CXC239" s="10699"/>
      <c r="CXD239" s="10699"/>
      <c r="CXE239" s="10699"/>
      <c r="CXF239" s="10699"/>
      <c r="CXG239" s="10699"/>
      <c r="CXH239" s="10699"/>
      <c r="CXI239" s="10699"/>
      <c r="CXJ239" s="10699"/>
      <c r="CXK239" s="10699"/>
      <c r="CXL239" s="10699"/>
      <c r="CXM239" s="10699"/>
      <c r="CXN239" s="10699"/>
      <c r="CXO239" s="10699"/>
      <c r="CXP239" s="10699"/>
      <c r="CXQ239" s="10699"/>
      <c r="CXR239" s="10699"/>
      <c r="CXS239" s="10699"/>
      <c r="CXT239" s="10699"/>
      <c r="CXU239" s="10699"/>
      <c r="CXV239" s="10699"/>
      <c r="CXW239" s="10699"/>
      <c r="CXX239" s="10699"/>
      <c r="CXY239" s="10699"/>
      <c r="CXZ239" s="10699"/>
      <c r="CYA239" s="10699"/>
      <c r="CYB239" s="10699"/>
      <c r="CYC239" s="10699"/>
      <c r="CYD239" s="10699"/>
      <c r="CYE239" s="10699"/>
      <c r="CYF239" s="10699"/>
      <c r="CYG239" s="10699"/>
      <c r="CYH239" s="10699"/>
      <c r="CYI239" s="10699"/>
      <c r="CYJ239" s="10699"/>
      <c r="CYK239" s="10699"/>
      <c r="CYL239" s="10699"/>
      <c r="CYM239" s="10699"/>
      <c r="CYN239" s="10699"/>
      <c r="CYO239" s="10699"/>
      <c r="CYP239" s="10699"/>
      <c r="CYQ239" s="10699"/>
      <c r="CYR239" s="10699"/>
      <c r="CYS239" s="10699"/>
      <c r="CYT239" s="10699"/>
      <c r="CYU239" s="10699"/>
      <c r="CYV239" s="10699"/>
      <c r="CYW239" s="10699"/>
      <c r="CYX239" s="10699"/>
      <c r="CYY239" s="10699"/>
      <c r="CYZ239" s="10699"/>
      <c r="CZA239" s="10699"/>
      <c r="CZB239" s="10699"/>
      <c r="CZC239" s="10699"/>
      <c r="CZD239" s="10699"/>
      <c r="CZE239" s="10699"/>
      <c r="CZF239" s="10699"/>
      <c r="CZG239" s="10699"/>
      <c r="CZH239" s="10699"/>
      <c r="CZI239" s="10699"/>
      <c r="CZJ239" s="10699"/>
      <c r="CZK239" s="10699"/>
      <c r="CZL239" s="10699"/>
      <c r="CZM239" s="10699"/>
      <c r="CZN239" s="10699"/>
      <c r="CZO239" s="10699"/>
      <c r="CZP239" s="10699"/>
      <c r="CZQ239" s="10699"/>
      <c r="CZR239" s="10699"/>
      <c r="CZS239" s="10699"/>
      <c r="CZT239" s="10699"/>
      <c r="CZU239" s="10699"/>
      <c r="CZV239" s="10699"/>
      <c r="CZW239" s="10699"/>
      <c r="CZX239" s="10699"/>
      <c r="CZY239" s="10699"/>
      <c r="CZZ239" s="10699"/>
      <c r="DAA239" s="10699"/>
      <c r="DAB239" s="10699"/>
      <c r="DAC239" s="10699"/>
      <c r="DAD239" s="10699"/>
      <c r="DAE239" s="10699"/>
      <c r="DAF239" s="10699"/>
      <c r="DAG239" s="10699"/>
      <c r="DAH239" s="10699"/>
      <c r="DAI239" s="10699"/>
      <c r="DAJ239" s="10699"/>
      <c r="DAK239" s="10699"/>
      <c r="DAL239" s="10699"/>
      <c r="DAM239" s="10699"/>
      <c r="DAN239" s="10699"/>
      <c r="DAO239" s="10699"/>
      <c r="DAP239" s="10699"/>
      <c r="DAQ239" s="10699"/>
      <c r="DAR239" s="10699"/>
      <c r="DAS239" s="10699"/>
      <c r="DAT239" s="10699"/>
      <c r="DAU239" s="10699"/>
      <c r="DAV239" s="10699"/>
      <c r="DAW239" s="10699"/>
      <c r="DAX239" s="10699"/>
      <c r="DAY239" s="10699"/>
      <c r="DAZ239" s="10699"/>
      <c r="DBA239" s="10699"/>
      <c r="DBB239" s="10699"/>
      <c r="DBC239" s="10699"/>
      <c r="DBD239" s="10699"/>
      <c r="DBE239" s="10699"/>
      <c r="DBF239" s="10699"/>
      <c r="DBG239" s="10699"/>
      <c r="DBH239" s="10699"/>
      <c r="DBI239" s="10699"/>
      <c r="DBJ239" s="10699"/>
      <c r="DBK239" s="10699"/>
      <c r="DBL239" s="10699"/>
      <c r="DBM239" s="10699"/>
      <c r="DBN239" s="10699"/>
      <c r="DBO239" s="10699"/>
      <c r="DBP239" s="10699"/>
      <c r="DBQ239" s="10699"/>
      <c r="DBR239" s="10699"/>
      <c r="DBS239" s="10699"/>
      <c r="DBT239" s="10699"/>
      <c r="DBU239" s="10699"/>
      <c r="DBV239" s="10699"/>
      <c r="DBW239" s="10699"/>
      <c r="DBX239" s="10699"/>
      <c r="DBY239" s="10699"/>
      <c r="DBZ239" s="10699"/>
      <c r="DCA239" s="10699"/>
      <c r="DCB239" s="10699"/>
      <c r="DCC239" s="10699"/>
      <c r="DCD239" s="10699"/>
      <c r="DCE239" s="10699"/>
      <c r="DCF239" s="10699"/>
      <c r="DCG239" s="10699"/>
      <c r="DCH239" s="10699"/>
      <c r="DCI239" s="10699"/>
      <c r="DCJ239" s="10699"/>
      <c r="DCK239" s="10699"/>
      <c r="DCL239" s="10699"/>
      <c r="DCM239" s="10699"/>
      <c r="DCN239" s="10699"/>
      <c r="DCO239" s="10699"/>
      <c r="DCP239" s="10699"/>
      <c r="DCQ239" s="10699"/>
      <c r="DCR239" s="10699"/>
      <c r="DCS239" s="10699"/>
      <c r="DCT239" s="10699"/>
      <c r="DCU239" s="10699"/>
      <c r="DCV239" s="10699"/>
      <c r="DCW239" s="10699"/>
      <c r="DCX239" s="10699"/>
      <c r="DCY239" s="10699"/>
      <c r="DCZ239" s="10699"/>
      <c r="DDA239" s="10699"/>
      <c r="DDB239" s="10699"/>
      <c r="DDC239" s="10699"/>
      <c r="DDD239" s="10699"/>
      <c r="DDE239" s="10699"/>
      <c r="DDF239" s="10699"/>
      <c r="DDG239" s="10699"/>
      <c r="DDH239" s="10699"/>
      <c r="DDI239" s="10699"/>
      <c r="DDJ239" s="10699"/>
      <c r="DDK239" s="10699"/>
      <c r="DDL239" s="10699"/>
      <c r="DDM239" s="10699"/>
      <c r="DDN239" s="10699"/>
      <c r="DDO239" s="10699"/>
      <c r="DDP239" s="10699"/>
      <c r="DDQ239" s="10699"/>
      <c r="DDR239" s="10699"/>
      <c r="DDS239" s="10699"/>
      <c r="DDT239" s="10699"/>
      <c r="DDU239" s="10699"/>
      <c r="DDV239" s="10699"/>
      <c r="DDW239" s="10699"/>
      <c r="DDX239" s="10699"/>
      <c r="DDY239" s="10699"/>
      <c r="DDZ239" s="10699"/>
      <c r="DEA239" s="10699"/>
      <c r="DEB239" s="10699"/>
      <c r="DEC239" s="10699"/>
      <c r="DED239" s="10699"/>
      <c r="DEE239" s="10699"/>
      <c r="DEF239" s="10699"/>
      <c r="DEG239" s="10699"/>
      <c r="DEH239" s="10699"/>
      <c r="DEI239" s="10699"/>
      <c r="DEJ239" s="10699"/>
      <c r="DEK239" s="10699"/>
      <c r="DEL239" s="10699"/>
      <c r="DEM239" s="10699"/>
      <c r="DEN239" s="10699"/>
      <c r="DEO239" s="10699"/>
      <c r="DEP239" s="10699"/>
      <c r="DEQ239" s="10699"/>
      <c r="DER239" s="10699"/>
      <c r="DES239" s="10699"/>
      <c r="DET239" s="10699"/>
      <c r="DEU239" s="10699"/>
      <c r="DEV239" s="10699"/>
      <c r="DEW239" s="10699"/>
      <c r="DEX239" s="10699"/>
      <c r="DEY239" s="10699"/>
      <c r="DEZ239" s="10699"/>
      <c r="DFA239" s="10699"/>
      <c r="DFB239" s="10699"/>
      <c r="DFC239" s="10699"/>
      <c r="DFD239" s="10699"/>
      <c r="DFE239" s="10699"/>
      <c r="DFF239" s="10699"/>
      <c r="DFG239" s="10699"/>
      <c r="DFH239" s="10699"/>
      <c r="DFI239" s="10699"/>
      <c r="DFJ239" s="10699"/>
      <c r="DFK239" s="10699"/>
      <c r="DFL239" s="10699"/>
      <c r="DFM239" s="10699"/>
      <c r="DFN239" s="10699"/>
      <c r="DFO239" s="10699"/>
      <c r="DFP239" s="10699"/>
      <c r="DFQ239" s="10699"/>
      <c r="DFR239" s="10699"/>
      <c r="DFS239" s="10699"/>
      <c r="DFT239" s="10699"/>
      <c r="DFU239" s="10699"/>
      <c r="DFV239" s="10699"/>
      <c r="DFW239" s="10699"/>
      <c r="DFX239" s="10699"/>
      <c r="DFY239" s="10699"/>
      <c r="DFZ239" s="10699"/>
      <c r="DGA239" s="10699"/>
      <c r="DGB239" s="10699"/>
      <c r="DGC239" s="10699"/>
      <c r="DGD239" s="10699"/>
      <c r="DGE239" s="10699"/>
      <c r="DGF239" s="10699"/>
      <c r="DGG239" s="10699"/>
      <c r="DGH239" s="10699"/>
      <c r="DGI239" s="10699"/>
      <c r="DGJ239" s="10699"/>
      <c r="DGK239" s="10699"/>
      <c r="DGL239" s="10699"/>
      <c r="DGM239" s="10699"/>
      <c r="DGN239" s="10699"/>
      <c r="DGO239" s="10699"/>
      <c r="DGP239" s="10699"/>
      <c r="DGQ239" s="10699"/>
      <c r="DGR239" s="10699"/>
      <c r="DGS239" s="10699"/>
      <c r="DGT239" s="10699"/>
      <c r="DGU239" s="10699"/>
      <c r="DGV239" s="10699"/>
      <c r="DGW239" s="10699"/>
      <c r="DGX239" s="10699"/>
      <c r="DGY239" s="10699"/>
      <c r="DGZ239" s="10699"/>
      <c r="DHA239" s="10699"/>
      <c r="DHB239" s="10699"/>
      <c r="DHC239" s="10699"/>
      <c r="DHD239" s="10699"/>
      <c r="DHE239" s="10699"/>
      <c r="DHF239" s="10699"/>
      <c r="DHG239" s="10699"/>
      <c r="DHH239" s="10699"/>
      <c r="DHI239" s="10699"/>
      <c r="DHJ239" s="10699"/>
      <c r="DHK239" s="10699"/>
      <c r="DHL239" s="10699"/>
      <c r="DHM239" s="10699"/>
      <c r="DHN239" s="10699"/>
      <c r="DHO239" s="10699"/>
      <c r="DHP239" s="10699"/>
      <c r="DHQ239" s="10699"/>
      <c r="DHR239" s="10699"/>
      <c r="DHS239" s="10699"/>
      <c r="DHT239" s="10699"/>
      <c r="DHU239" s="10699"/>
      <c r="DHV239" s="10699"/>
      <c r="DHW239" s="10699"/>
      <c r="DHX239" s="10699"/>
      <c r="DHY239" s="10699"/>
      <c r="DHZ239" s="10699"/>
      <c r="DIA239" s="10699"/>
      <c r="DIB239" s="10699"/>
      <c r="DIC239" s="10699"/>
      <c r="DID239" s="10699"/>
      <c r="DIE239" s="10699"/>
      <c r="DIF239" s="10699"/>
      <c r="DIG239" s="10699"/>
      <c r="DIH239" s="10699"/>
      <c r="DII239" s="10699"/>
      <c r="DIJ239" s="10699"/>
      <c r="DIK239" s="10699"/>
      <c r="DIL239" s="10699"/>
      <c r="DIM239" s="10699"/>
      <c r="DIN239" s="10699"/>
      <c r="DIO239" s="10699"/>
      <c r="DIP239" s="10699"/>
      <c r="DIQ239" s="10699"/>
      <c r="DIR239" s="10699"/>
      <c r="DIS239" s="10699"/>
      <c r="DIT239" s="10699"/>
      <c r="DIU239" s="10699"/>
      <c r="DIV239" s="10699"/>
      <c r="DIW239" s="10699"/>
      <c r="DIX239" s="10699"/>
      <c r="DIY239" s="10699"/>
      <c r="DIZ239" s="10699"/>
      <c r="DJA239" s="10699"/>
      <c r="DJB239" s="10699"/>
      <c r="DJC239" s="10699"/>
      <c r="DJD239" s="10699"/>
      <c r="DJE239" s="10699"/>
      <c r="DJF239" s="10699"/>
      <c r="DJG239" s="10699"/>
      <c r="DJH239" s="10699"/>
      <c r="DJI239" s="10699"/>
      <c r="DJJ239" s="10699"/>
      <c r="DJK239" s="10699"/>
      <c r="DJL239" s="10699"/>
      <c r="DJM239" s="10699"/>
      <c r="DJN239" s="10699"/>
      <c r="DJO239" s="10699"/>
      <c r="DJP239" s="10699"/>
      <c r="DJQ239" s="10699"/>
      <c r="DJR239" s="10699"/>
      <c r="DJS239" s="10699"/>
      <c r="DJT239" s="10699"/>
      <c r="DJU239" s="10699"/>
      <c r="DJV239" s="10699"/>
      <c r="DJW239" s="10699"/>
      <c r="DJX239" s="10699"/>
      <c r="DJY239" s="10699"/>
      <c r="DJZ239" s="10699"/>
      <c r="DKA239" s="10699"/>
      <c r="DKB239" s="10699"/>
      <c r="DKC239" s="10699"/>
      <c r="DKD239" s="10699"/>
      <c r="DKE239" s="10699"/>
      <c r="DKF239" s="10699"/>
      <c r="DKG239" s="10699"/>
      <c r="DKH239" s="10699"/>
      <c r="DKI239" s="10699"/>
      <c r="DKJ239" s="10699"/>
      <c r="DKK239" s="10699"/>
      <c r="DKL239" s="10699"/>
      <c r="DKM239" s="10699"/>
      <c r="DKN239" s="10699"/>
      <c r="DKO239" s="10699"/>
      <c r="DKP239" s="10699"/>
      <c r="DKQ239" s="10699"/>
      <c r="DKR239" s="10699"/>
      <c r="DKS239" s="10699"/>
      <c r="DKT239" s="10699"/>
      <c r="DKU239" s="10699"/>
      <c r="DKV239" s="10699"/>
      <c r="DKW239" s="10699"/>
      <c r="DKX239" s="10699"/>
      <c r="DKY239" s="10699"/>
      <c r="DKZ239" s="10699"/>
      <c r="DLA239" s="10699"/>
      <c r="DLB239" s="10699"/>
      <c r="DLC239" s="10699"/>
      <c r="DLD239" s="10699"/>
      <c r="DLE239" s="10699"/>
      <c r="DLF239" s="10699"/>
      <c r="DLG239" s="10699"/>
      <c r="DLH239" s="10699"/>
      <c r="DLI239" s="10699"/>
      <c r="DLJ239" s="10699"/>
      <c r="DLK239" s="10699"/>
      <c r="DLL239" s="10699"/>
      <c r="DLM239" s="10699"/>
      <c r="DLN239" s="10699"/>
      <c r="DLO239" s="10699"/>
      <c r="DLP239" s="10699"/>
      <c r="DLQ239" s="10699"/>
      <c r="DLR239" s="10699"/>
      <c r="DLS239" s="10699"/>
      <c r="DLT239" s="10699"/>
      <c r="DLU239" s="10699"/>
      <c r="DLV239" s="10699"/>
      <c r="DLW239" s="10699"/>
      <c r="DLX239" s="10699"/>
      <c r="DLY239" s="10699"/>
      <c r="DLZ239" s="10699"/>
      <c r="DMA239" s="10699"/>
      <c r="DMB239" s="10699"/>
      <c r="DMC239" s="10699"/>
      <c r="DMD239" s="10699"/>
      <c r="DME239" s="10699"/>
      <c r="DMF239" s="10699"/>
      <c r="DMG239" s="10699"/>
      <c r="DMH239" s="10699"/>
      <c r="DMI239" s="10699"/>
      <c r="DMJ239" s="10699"/>
      <c r="DMK239" s="10699"/>
      <c r="DML239" s="10699"/>
      <c r="DMM239" s="10699"/>
      <c r="DMN239" s="10699"/>
      <c r="DMO239" s="10699"/>
      <c r="DMP239" s="10699"/>
      <c r="DMQ239" s="10699"/>
      <c r="DMR239" s="10699"/>
      <c r="DMS239" s="10699"/>
      <c r="DMT239" s="10699"/>
      <c r="DMU239" s="10699"/>
      <c r="DMV239" s="10699"/>
      <c r="DMW239" s="10699"/>
      <c r="DMX239" s="10699"/>
      <c r="DMY239" s="10699"/>
      <c r="DMZ239" s="10699"/>
      <c r="DNA239" s="10699"/>
      <c r="DNB239" s="10699"/>
      <c r="DNC239" s="10699"/>
      <c r="DND239" s="10699"/>
      <c r="DNE239" s="10699"/>
      <c r="DNF239" s="10699"/>
      <c r="DNG239" s="10699"/>
      <c r="DNH239" s="10699"/>
      <c r="DNI239" s="10699"/>
      <c r="DNJ239" s="10699"/>
      <c r="DNK239" s="10699"/>
      <c r="DNL239" s="10699"/>
      <c r="DNM239" s="10699"/>
      <c r="DNN239" s="10699"/>
      <c r="DNO239" s="10699"/>
      <c r="DNP239" s="10699"/>
      <c r="DNQ239" s="10699"/>
      <c r="DNR239" s="10699"/>
      <c r="DNS239" s="10699"/>
      <c r="DNT239" s="10699"/>
      <c r="DNU239" s="10699"/>
      <c r="DNV239" s="10699"/>
      <c r="DNW239" s="10699"/>
      <c r="DNX239" s="10699"/>
      <c r="DNY239" s="10699"/>
      <c r="DNZ239" s="10699"/>
      <c r="DOA239" s="10699"/>
      <c r="DOB239" s="10699"/>
      <c r="DOC239" s="10699"/>
      <c r="DOD239" s="10699"/>
      <c r="DOE239" s="10699"/>
      <c r="DOF239" s="10699"/>
      <c r="DOG239" s="10699"/>
      <c r="DOH239" s="10699"/>
      <c r="DOI239" s="10699"/>
      <c r="DOJ239" s="10699"/>
      <c r="DOK239" s="10699"/>
      <c r="DOL239" s="10699"/>
      <c r="DOM239" s="10699"/>
      <c r="DON239" s="10699"/>
      <c r="DOO239" s="10699"/>
      <c r="DOP239" s="10699"/>
      <c r="DOQ239" s="10699"/>
      <c r="DOR239" s="10699"/>
      <c r="DOS239" s="10699"/>
      <c r="DOT239" s="10699"/>
      <c r="DOU239" s="10699"/>
      <c r="DOV239" s="10699"/>
      <c r="DOW239" s="10699"/>
      <c r="DOX239" s="10699"/>
      <c r="DOY239" s="10699"/>
      <c r="DOZ239" s="10699"/>
      <c r="DPA239" s="10699"/>
      <c r="DPB239" s="10699"/>
      <c r="DPC239" s="10699"/>
      <c r="DPD239" s="10699"/>
      <c r="DPE239" s="10699"/>
      <c r="DPF239" s="10699"/>
      <c r="DPG239" s="10699"/>
      <c r="DPH239" s="10699"/>
      <c r="DPI239" s="10699"/>
      <c r="DPJ239" s="10699"/>
      <c r="DPK239" s="10699"/>
      <c r="DPL239" s="10699"/>
      <c r="DPM239" s="10699"/>
      <c r="DPN239" s="10699"/>
      <c r="DPO239" s="10699"/>
      <c r="DPP239" s="10699"/>
      <c r="DPQ239" s="10699"/>
      <c r="DPR239" s="10699"/>
      <c r="DPS239" s="10699"/>
      <c r="DPT239" s="10699"/>
      <c r="DPU239" s="10699"/>
      <c r="DPV239" s="10699"/>
      <c r="DPW239" s="10699"/>
      <c r="DPX239" s="10699"/>
      <c r="DPY239" s="10699"/>
      <c r="DPZ239" s="10699"/>
      <c r="DQA239" s="10699"/>
      <c r="DQB239" s="10699"/>
      <c r="DQC239" s="10699"/>
      <c r="DQD239" s="10699"/>
      <c r="DQE239" s="10699"/>
      <c r="DQF239" s="10699"/>
      <c r="DQG239" s="10699"/>
      <c r="DQH239" s="10699"/>
      <c r="DQI239" s="10699"/>
      <c r="DQJ239" s="10699"/>
      <c r="DQK239" s="10699"/>
      <c r="DQL239" s="10699"/>
      <c r="DQM239" s="10699"/>
      <c r="DQN239" s="10699"/>
      <c r="DQO239" s="10699"/>
      <c r="DQP239" s="10699"/>
      <c r="DQQ239" s="10699"/>
      <c r="DQR239" s="10699"/>
      <c r="DQS239" s="10699"/>
      <c r="DQT239" s="10699"/>
      <c r="DQU239" s="10699"/>
      <c r="DQV239" s="10699"/>
      <c r="DQW239" s="10699"/>
      <c r="DQX239" s="10699"/>
      <c r="DQY239" s="10699"/>
      <c r="DQZ239" s="10699"/>
      <c r="DRA239" s="10699"/>
      <c r="DRB239" s="10699"/>
      <c r="DRC239" s="10699"/>
      <c r="DRD239" s="10699"/>
      <c r="DRE239" s="10699"/>
      <c r="DRF239" s="10699"/>
      <c r="DRG239" s="10699"/>
      <c r="DRH239" s="10699"/>
      <c r="DRI239" s="10699"/>
      <c r="DRJ239" s="10699"/>
      <c r="DRK239" s="10699"/>
      <c r="DRL239" s="10699"/>
      <c r="DRM239" s="10699"/>
      <c r="DRN239" s="10699"/>
      <c r="DRO239" s="10699"/>
      <c r="DRP239" s="10699"/>
      <c r="DRQ239" s="10699"/>
      <c r="DRR239" s="10699"/>
      <c r="DRS239" s="10699"/>
      <c r="DRT239" s="10699"/>
      <c r="DRU239" s="10699"/>
      <c r="DRV239" s="10699"/>
      <c r="DRW239" s="10699"/>
      <c r="DRX239" s="10699"/>
      <c r="DRY239" s="10699"/>
      <c r="DRZ239" s="10699"/>
      <c r="DSA239" s="10699"/>
      <c r="DSB239" s="10699"/>
      <c r="DSC239" s="10699"/>
      <c r="DSD239" s="10699"/>
      <c r="DSE239" s="10699"/>
      <c r="DSF239" s="10699"/>
      <c r="DSG239" s="10699"/>
      <c r="DSH239" s="10699"/>
      <c r="DSI239" s="10699"/>
      <c r="DSJ239" s="10699"/>
      <c r="DSK239" s="10699"/>
      <c r="DSL239" s="10699"/>
      <c r="DSM239" s="10699"/>
      <c r="DSN239" s="10699"/>
      <c r="DSO239" s="10699"/>
      <c r="DSP239" s="10699"/>
      <c r="DSQ239" s="10699"/>
      <c r="DSR239" s="10699"/>
      <c r="DSS239" s="10699"/>
      <c r="DST239" s="10699"/>
      <c r="DSU239" s="10699"/>
      <c r="DSV239" s="10699"/>
      <c r="DSW239" s="10699"/>
      <c r="DSX239" s="10699"/>
      <c r="DSY239" s="10699"/>
      <c r="DSZ239" s="10699"/>
      <c r="DTA239" s="10699"/>
      <c r="DTB239" s="10699"/>
      <c r="DTC239" s="10699"/>
      <c r="DTD239" s="10699"/>
      <c r="DTE239" s="10699"/>
      <c r="DTF239" s="10699"/>
      <c r="DTG239" s="10699"/>
      <c r="DTH239" s="10699"/>
      <c r="DTI239" s="10699"/>
      <c r="DTJ239" s="10699"/>
      <c r="DTK239" s="10699"/>
      <c r="DTL239" s="10699"/>
      <c r="DTM239" s="10699"/>
      <c r="DTN239" s="10699"/>
      <c r="DTO239" s="10699"/>
      <c r="DTP239" s="10699"/>
      <c r="DTQ239" s="10699"/>
      <c r="DTR239" s="10699"/>
      <c r="DTS239" s="10699"/>
      <c r="DTT239" s="10699"/>
      <c r="DTU239" s="10699"/>
      <c r="DTV239" s="10699"/>
      <c r="DTW239" s="10699"/>
      <c r="DTX239" s="10699"/>
      <c r="DTY239" s="10699"/>
      <c r="DTZ239" s="10699"/>
      <c r="DUA239" s="10699"/>
      <c r="DUB239" s="10699"/>
      <c r="DUC239" s="10699"/>
      <c r="DUD239" s="10699"/>
      <c r="DUE239" s="10699"/>
      <c r="DUF239" s="10699"/>
      <c r="DUG239" s="10699"/>
      <c r="DUH239" s="10699"/>
      <c r="DUI239" s="10699"/>
      <c r="DUJ239" s="10699"/>
      <c r="DUK239" s="10699"/>
      <c r="DUL239" s="10699"/>
      <c r="DUM239" s="10699"/>
      <c r="DUN239" s="10699"/>
      <c r="DUO239" s="10699"/>
      <c r="DUP239" s="10699"/>
      <c r="DUQ239" s="10699"/>
      <c r="DUR239" s="10699"/>
      <c r="DUS239" s="10699"/>
      <c r="DUT239" s="10699"/>
      <c r="DUU239" s="10699"/>
      <c r="DUV239" s="10699"/>
      <c r="DUW239" s="10699"/>
      <c r="DUX239" s="10699"/>
      <c r="DUY239" s="10699"/>
      <c r="DUZ239" s="10699"/>
      <c r="DVA239" s="10699"/>
      <c r="DVB239" s="10699"/>
      <c r="DVC239" s="10699"/>
      <c r="DVD239" s="10699"/>
      <c r="DVE239" s="10699"/>
      <c r="DVF239" s="10699"/>
      <c r="DVG239" s="10699"/>
      <c r="DVH239" s="10699"/>
      <c r="DVI239" s="10699"/>
      <c r="DVJ239" s="10699"/>
      <c r="DVK239" s="10699"/>
      <c r="DVL239" s="10699"/>
      <c r="DVM239" s="10699"/>
      <c r="DVN239" s="10699"/>
      <c r="DVO239" s="10699"/>
      <c r="DVP239" s="10699"/>
      <c r="DVQ239" s="10699"/>
      <c r="DVR239" s="10699"/>
      <c r="DVS239" s="10699"/>
      <c r="DVT239" s="10699"/>
      <c r="DVU239" s="10699"/>
      <c r="DVV239" s="10699"/>
      <c r="DVW239" s="10699"/>
      <c r="DVX239" s="10699"/>
      <c r="DVY239" s="10699"/>
      <c r="DVZ239" s="10699"/>
      <c r="DWA239" s="10699"/>
      <c r="DWB239" s="10699"/>
      <c r="DWC239" s="10699"/>
      <c r="DWD239" s="10699"/>
      <c r="DWE239" s="10699"/>
      <c r="DWF239" s="10699"/>
      <c r="DWG239" s="10699"/>
      <c r="DWH239" s="10699"/>
      <c r="DWI239" s="10699"/>
      <c r="DWJ239" s="10699"/>
      <c r="DWK239" s="10699"/>
      <c r="DWL239" s="10699"/>
      <c r="DWM239" s="10699"/>
      <c r="DWN239" s="10699"/>
      <c r="DWO239" s="10699"/>
      <c r="DWP239" s="10699"/>
      <c r="DWQ239" s="10699"/>
      <c r="DWR239" s="10699"/>
      <c r="DWS239" s="10699"/>
      <c r="DWT239" s="10699"/>
      <c r="DWU239" s="10699"/>
      <c r="DWV239" s="10699"/>
      <c r="DWW239" s="10699"/>
      <c r="DWX239" s="10699"/>
      <c r="DWY239" s="10699"/>
      <c r="DWZ239" s="10699"/>
      <c r="DXA239" s="10699"/>
      <c r="DXB239" s="10699"/>
      <c r="DXC239" s="10699"/>
      <c r="DXD239" s="10699"/>
      <c r="DXE239" s="10699"/>
      <c r="DXF239" s="10699"/>
      <c r="DXG239" s="10699"/>
      <c r="DXH239" s="10699"/>
      <c r="DXI239" s="10699"/>
      <c r="DXJ239" s="10699"/>
      <c r="DXK239" s="10699"/>
      <c r="DXL239" s="10699"/>
      <c r="DXM239" s="10699"/>
      <c r="DXN239" s="10699"/>
      <c r="DXO239" s="10699"/>
      <c r="DXP239" s="10699"/>
      <c r="DXQ239" s="10699"/>
      <c r="DXR239" s="10699"/>
      <c r="DXS239" s="10699"/>
      <c r="DXT239" s="10699"/>
      <c r="DXU239" s="10699"/>
      <c r="DXV239" s="10699"/>
      <c r="DXW239" s="10699"/>
      <c r="DXX239" s="10699"/>
      <c r="DXY239" s="10699"/>
      <c r="DXZ239" s="10699"/>
      <c r="DYA239" s="10699"/>
      <c r="DYB239" s="10699"/>
      <c r="DYC239" s="10699"/>
      <c r="DYD239" s="10699"/>
      <c r="DYE239" s="10699"/>
      <c r="DYF239" s="10699"/>
      <c r="DYG239" s="10699"/>
      <c r="DYH239" s="10699"/>
      <c r="DYI239" s="10699"/>
      <c r="DYJ239" s="10699"/>
      <c r="DYK239" s="10699"/>
      <c r="DYL239" s="10699"/>
      <c r="DYM239" s="10699"/>
      <c r="DYN239" s="10699"/>
      <c r="DYO239" s="10699"/>
      <c r="DYP239" s="10699"/>
      <c r="DYQ239" s="10699"/>
      <c r="DYR239" s="10699"/>
      <c r="DYS239" s="10699"/>
      <c r="DYT239" s="10699"/>
      <c r="DYU239" s="10699"/>
      <c r="DYV239" s="10699"/>
      <c r="DYW239" s="10699"/>
      <c r="DYX239" s="10699"/>
      <c r="DYY239" s="10699"/>
      <c r="DYZ239" s="10699"/>
      <c r="DZA239" s="10699"/>
      <c r="DZB239" s="10699"/>
      <c r="DZC239" s="10699"/>
      <c r="DZD239" s="10699"/>
      <c r="DZE239" s="10699"/>
      <c r="DZF239" s="10699"/>
      <c r="DZG239" s="10699"/>
      <c r="DZH239" s="10699"/>
      <c r="DZI239" s="10699"/>
      <c r="DZJ239" s="10699"/>
      <c r="DZK239" s="10699"/>
      <c r="DZL239" s="10699"/>
      <c r="DZM239" s="10699"/>
      <c r="DZN239" s="10699"/>
      <c r="DZO239" s="10699"/>
      <c r="DZP239" s="10699"/>
      <c r="DZQ239" s="10699"/>
      <c r="DZR239" s="10699"/>
      <c r="DZS239" s="10699"/>
      <c r="DZT239" s="10699"/>
      <c r="DZU239" s="10699"/>
      <c r="DZV239" s="10699"/>
      <c r="DZW239" s="10699"/>
      <c r="DZX239" s="10699"/>
      <c r="DZY239" s="10699"/>
      <c r="DZZ239" s="10699"/>
      <c r="EAA239" s="10699"/>
      <c r="EAB239" s="10699"/>
      <c r="EAC239" s="10699"/>
      <c r="EAD239" s="10699"/>
      <c r="EAE239" s="10699"/>
      <c r="EAF239" s="10699"/>
      <c r="EAG239" s="10699"/>
      <c r="EAH239" s="10699"/>
      <c r="EAI239" s="10699"/>
      <c r="EAJ239" s="10699"/>
      <c r="EAK239" s="10699"/>
      <c r="EAL239" s="10699"/>
      <c r="EAM239" s="10699"/>
      <c r="EAN239" s="10699"/>
      <c r="EAO239" s="10699"/>
      <c r="EAP239" s="10699"/>
      <c r="EAQ239" s="10699"/>
      <c r="EAR239" s="10699"/>
      <c r="EAS239" s="10699"/>
      <c r="EAT239" s="10699"/>
      <c r="EAU239" s="10699"/>
      <c r="EAV239" s="10699"/>
      <c r="EAW239" s="10699"/>
      <c r="EAX239" s="10699"/>
      <c r="EAY239" s="10699"/>
      <c r="EAZ239" s="10699"/>
      <c r="EBA239" s="10699"/>
      <c r="EBB239" s="10699"/>
      <c r="EBC239" s="10699"/>
      <c r="EBD239" s="10699"/>
      <c r="EBE239" s="10699"/>
      <c r="EBF239" s="10699"/>
      <c r="EBG239" s="10699"/>
      <c r="EBH239" s="10699"/>
      <c r="EBI239" s="10699"/>
      <c r="EBJ239" s="10699"/>
      <c r="EBK239" s="10699"/>
      <c r="EBL239" s="10699"/>
      <c r="EBM239" s="10699"/>
      <c r="EBN239" s="10699"/>
      <c r="EBO239" s="10699"/>
      <c r="EBP239" s="10699"/>
      <c r="EBQ239" s="10699"/>
      <c r="EBR239" s="10699"/>
      <c r="EBS239" s="10699"/>
      <c r="EBT239" s="10699"/>
      <c r="EBU239" s="10699"/>
      <c r="EBV239" s="10699"/>
      <c r="EBW239" s="10699"/>
      <c r="EBX239" s="10699"/>
      <c r="EBY239" s="10699"/>
      <c r="EBZ239" s="10699"/>
      <c r="ECA239" s="10699"/>
      <c r="ECB239" s="10699"/>
      <c r="ECC239" s="10699"/>
      <c r="ECD239" s="10699"/>
      <c r="ECE239" s="10699"/>
      <c r="ECF239" s="10699"/>
      <c r="ECG239" s="10699"/>
      <c r="ECH239" s="10699"/>
      <c r="ECI239" s="10699"/>
      <c r="ECJ239" s="10699"/>
      <c r="ECK239" s="10699"/>
      <c r="ECL239" s="10699"/>
      <c r="ECM239" s="10699"/>
      <c r="ECN239" s="10699"/>
      <c r="ECO239" s="10699"/>
      <c r="ECP239" s="10699"/>
      <c r="ECQ239" s="10699"/>
      <c r="ECR239" s="10699"/>
      <c r="ECS239" s="10699"/>
      <c r="ECT239" s="10699"/>
      <c r="ECU239" s="10699"/>
      <c r="ECV239" s="10699"/>
      <c r="ECW239" s="10699"/>
      <c r="ECX239" s="10699"/>
      <c r="ECY239" s="10699"/>
      <c r="ECZ239" s="10699"/>
      <c r="EDA239" s="10699"/>
      <c r="EDB239" s="10699"/>
      <c r="EDC239" s="10699"/>
      <c r="EDD239" s="10699"/>
      <c r="EDE239" s="10699"/>
      <c r="EDF239" s="10699"/>
      <c r="EDG239" s="10699"/>
      <c r="EDH239" s="10699"/>
      <c r="EDI239" s="10699"/>
      <c r="EDJ239" s="10699"/>
      <c r="EDK239" s="10699"/>
      <c r="EDL239" s="10699"/>
      <c r="EDM239" s="10699"/>
      <c r="EDN239" s="10699"/>
      <c r="EDO239" s="10699"/>
      <c r="EDP239" s="10699"/>
      <c r="EDQ239" s="10699"/>
      <c r="EDR239" s="10699"/>
      <c r="EDS239" s="10699"/>
      <c r="EDT239" s="10699"/>
      <c r="EDU239" s="10699"/>
      <c r="EDV239" s="10699"/>
      <c r="EDW239" s="10699"/>
      <c r="EDX239" s="10699"/>
      <c r="EDY239" s="10699"/>
      <c r="EDZ239" s="10699"/>
      <c r="EEA239" s="10699"/>
      <c r="EEB239" s="10699"/>
      <c r="EEC239" s="10699"/>
      <c r="EED239" s="10699"/>
      <c r="EEE239" s="10699"/>
      <c r="EEF239" s="10699"/>
      <c r="EEG239" s="10699"/>
      <c r="EEH239" s="10699"/>
      <c r="EEI239" s="10699"/>
      <c r="EEJ239" s="10699"/>
      <c r="EEK239" s="10699"/>
      <c r="EEL239" s="10699"/>
      <c r="EEM239" s="10699"/>
      <c r="EEN239" s="10699"/>
      <c r="EEO239" s="10699"/>
      <c r="EEP239" s="10699"/>
      <c r="EEQ239" s="10699"/>
      <c r="EER239" s="10699"/>
      <c r="EES239" s="10699"/>
      <c r="EET239" s="10699"/>
      <c r="EEU239" s="10699"/>
      <c r="EEV239" s="10699"/>
      <c r="EEW239" s="10699"/>
      <c r="EEX239" s="10699"/>
      <c r="EEY239" s="10699"/>
      <c r="EEZ239" s="10699"/>
      <c r="EFA239" s="10699"/>
      <c r="EFB239" s="10699"/>
      <c r="EFC239" s="10699"/>
      <c r="EFD239" s="10699"/>
      <c r="EFE239" s="10699"/>
      <c r="EFF239" s="10699"/>
      <c r="EFG239" s="10699"/>
      <c r="EFH239" s="10699"/>
      <c r="EFI239" s="10699"/>
      <c r="EFJ239" s="10699"/>
      <c r="EFK239" s="10699"/>
      <c r="EFL239" s="10699"/>
      <c r="EFM239" s="10699"/>
      <c r="EFN239" s="10699"/>
      <c r="EFO239" s="10699"/>
      <c r="EFP239" s="10699"/>
      <c r="EFQ239" s="10699"/>
      <c r="EFR239" s="10699"/>
      <c r="EFS239" s="10699"/>
      <c r="EFT239" s="10699"/>
      <c r="EFU239" s="10699"/>
      <c r="EFV239" s="10699"/>
      <c r="EFW239" s="10699"/>
      <c r="EFX239" s="10699"/>
      <c r="EFY239" s="10699"/>
      <c r="EFZ239" s="10699"/>
      <c r="EGA239" s="10699"/>
      <c r="EGB239" s="10699"/>
      <c r="EGC239" s="10699"/>
      <c r="EGD239" s="10699"/>
      <c r="EGE239" s="10699"/>
      <c r="EGF239" s="10699"/>
      <c r="EGG239" s="10699"/>
      <c r="EGH239" s="10699"/>
      <c r="EGI239" s="10699"/>
      <c r="EGJ239" s="10699"/>
      <c r="EGK239" s="10699"/>
      <c r="EGL239" s="10699"/>
      <c r="EGM239" s="10699"/>
      <c r="EGN239" s="10699"/>
      <c r="EGO239" s="10699"/>
      <c r="EGP239" s="10699"/>
      <c r="EGQ239" s="10699"/>
      <c r="EGR239" s="10699"/>
      <c r="EGS239" s="10699"/>
      <c r="EGT239" s="10699"/>
      <c r="EGU239" s="10699"/>
      <c r="EGV239" s="10699"/>
      <c r="EGW239" s="10699"/>
      <c r="EGX239" s="10699"/>
      <c r="EGY239" s="10699"/>
      <c r="EGZ239" s="10699"/>
      <c r="EHA239" s="10699"/>
      <c r="EHB239" s="10699"/>
      <c r="EHC239" s="10699"/>
      <c r="EHD239" s="10699"/>
      <c r="EHE239" s="10699"/>
      <c r="EHF239" s="10699"/>
      <c r="EHG239" s="10699"/>
      <c r="EHH239" s="10699"/>
      <c r="EHI239" s="10699"/>
      <c r="EHJ239" s="10699"/>
      <c r="EHK239" s="10699"/>
      <c r="EHL239" s="10699"/>
      <c r="EHM239" s="10699"/>
      <c r="EHN239" s="10699"/>
      <c r="EHO239" s="10699"/>
      <c r="EHP239" s="10699"/>
      <c r="EHQ239" s="10699"/>
      <c r="EHR239" s="10699"/>
      <c r="EHS239" s="10699"/>
      <c r="EHT239" s="10699"/>
      <c r="EHU239" s="10699"/>
      <c r="EHV239" s="10699"/>
      <c r="EHW239" s="10699"/>
      <c r="EHX239" s="10699"/>
      <c r="EHY239" s="10699"/>
      <c r="EHZ239" s="10699"/>
      <c r="EIA239" s="10699"/>
      <c r="EIB239" s="10699"/>
      <c r="EIC239" s="10699"/>
      <c r="EID239" s="10699"/>
      <c r="EIE239" s="10699"/>
      <c r="EIF239" s="10699"/>
      <c r="EIG239" s="10699"/>
      <c r="EIH239" s="10699"/>
      <c r="EII239" s="10699"/>
      <c r="EIJ239" s="10699"/>
      <c r="EIK239" s="10699"/>
      <c r="EIL239" s="10699"/>
      <c r="EIM239" s="10699"/>
      <c r="EIN239" s="10699"/>
      <c r="EIO239" s="10699"/>
      <c r="EIP239" s="10699"/>
      <c r="EIQ239" s="10699"/>
      <c r="EIR239" s="10699"/>
      <c r="EIS239" s="10699"/>
      <c r="EIT239" s="10699"/>
      <c r="EIU239" s="10699"/>
      <c r="EIV239" s="10699"/>
      <c r="EIW239" s="10699"/>
      <c r="EIX239" s="10699"/>
      <c r="EIY239" s="10699"/>
      <c r="EIZ239" s="10699"/>
      <c r="EJA239" s="10699"/>
      <c r="EJB239" s="10699"/>
      <c r="EJC239" s="10699"/>
      <c r="EJD239" s="10699"/>
      <c r="EJE239" s="10699"/>
      <c r="EJF239" s="10699"/>
      <c r="EJG239" s="10699"/>
      <c r="EJH239" s="10699"/>
      <c r="EJI239" s="10699"/>
      <c r="EJJ239" s="10699"/>
      <c r="EJK239" s="10699"/>
      <c r="EJL239" s="10699"/>
      <c r="EJM239" s="10699"/>
      <c r="EJN239" s="10699"/>
      <c r="EJO239" s="10699"/>
      <c r="EJP239" s="10699"/>
      <c r="EJQ239" s="10699"/>
      <c r="EJR239" s="10699"/>
      <c r="EJS239" s="10699"/>
      <c r="EJT239" s="10699"/>
      <c r="EJU239" s="10699"/>
      <c r="EJV239" s="10699"/>
      <c r="EJW239" s="10699"/>
      <c r="EJX239" s="10699"/>
      <c r="EJY239" s="10699"/>
      <c r="EJZ239" s="10699"/>
      <c r="EKA239" s="10699"/>
      <c r="EKB239" s="10699"/>
      <c r="EKC239" s="10699"/>
      <c r="EKD239" s="10699"/>
      <c r="EKE239" s="10699"/>
      <c r="EKF239" s="10699"/>
      <c r="EKG239" s="10699"/>
      <c r="EKH239" s="10699"/>
      <c r="EKI239" s="10699"/>
      <c r="EKJ239" s="10699"/>
      <c r="EKK239" s="10699"/>
      <c r="EKL239" s="10699"/>
      <c r="EKM239" s="10699"/>
      <c r="EKN239" s="10699"/>
      <c r="EKO239" s="10699"/>
      <c r="EKP239" s="10699"/>
      <c r="EKQ239" s="10699"/>
      <c r="EKR239" s="10699"/>
      <c r="EKS239" s="10699"/>
      <c r="EKT239" s="10699"/>
      <c r="EKU239" s="10699"/>
      <c r="EKV239" s="10699"/>
      <c r="EKW239" s="10699"/>
      <c r="EKX239" s="10699"/>
      <c r="EKY239" s="10699"/>
      <c r="EKZ239" s="10699"/>
      <c r="ELA239" s="10699"/>
      <c r="ELB239" s="10699"/>
      <c r="ELC239" s="10699"/>
      <c r="ELD239" s="10699"/>
      <c r="ELE239" s="10699"/>
      <c r="ELF239" s="10699"/>
      <c r="ELG239" s="10699"/>
      <c r="ELH239" s="10699"/>
      <c r="ELI239" s="10699"/>
      <c r="ELJ239" s="10699"/>
      <c r="ELK239" s="10699"/>
      <c r="ELL239" s="10699"/>
      <c r="ELM239" s="10699"/>
      <c r="ELN239" s="10699"/>
      <c r="ELO239" s="10699"/>
      <c r="ELP239" s="10699"/>
      <c r="ELQ239" s="10699"/>
      <c r="ELR239" s="10699"/>
      <c r="ELS239" s="10699"/>
      <c r="ELT239" s="10699"/>
      <c r="ELU239" s="10699"/>
      <c r="ELV239" s="10699"/>
      <c r="ELW239" s="10699"/>
      <c r="ELX239" s="10699"/>
      <c r="ELY239" s="10699"/>
      <c r="ELZ239" s="10699"/>
      <c r="EMA239" s="10699"/>
      <c r="EMB239" s="10699"/>
      <c r="EMC239" s="10699"/>
      <c r="EMD239" s="10699"/>
      <c r="EME239" s="10699"/>
      <c r="EMF239" s="10699"/>
      <c r="EMG239" s="10699"/>
      <c r="EMH239" s="10699"/>
      <c r="EMI239" s="10699"/>
      <c r="EMJ239" s="10699"/>
      <c r="EMK239" s="10699"/>
      <c r="EML239" s="10699"/>
      <c r="EMM239" s="10699"/>
      <c r="EMN239" s="10699"/>
      <c r="EMO239" s="10699"/>
      <c r="EMP239" s="10699"/>
      <c r="EMQ239" s="10699"/>
      <c r="EMR239" s="10699"/>
      <c r="EMS239" s="10699"/>
      <c r="EMT239" s="10699"/>
      <c r="EMU239" s="10699"/>
      <c r="EMV239" s="10699"/>
      <c r="EMW239" s="10699"/>
      <c r="EMX239" s="10699"/>
      <c r="EMY239" s="10699"/>
      <c r="EMZ239" s="10699"/>
      <c r="ENA239" s="10699"/>
      <c r="ENB239" s="10699"/>
      <c r="ENC239" s="10699"/>
      <c r="END239" s="10699"/>
      <c r="ENE239" s="10699"/>
      <c r="ENF239" s="10699"/>
      <c r="ENG239" s="10699"/>
      <c r="ENH239" s="10699"/>
      <c r="ENI239" s="10699"/>
      <c r="ENJ239" s="10699"/>
      <c r="ENK239" s="10699"/>
      <c r="ENL239" s="10699"/>
      <c r="ENM239" s="10699"/>
      <c r="ENN239" s="10699"/>
      <c r="ENO239" s="10699"/>
      <c r="ENP239" s="10699"/>
      <c r="ENQ239" s="10699"/>
      <c r="ENR239" s="10699"/>
      <c r="ENS239" s="10699"/>
      <c r="ENT239" s="10699"/>
      <c r="ENU239" s="10699"/>
      <c r="ENV239" s="10699"/>
      <c r="ENW239" s="10699"/>
      <c r="ENX239" s="10699"/>
      <c r="ENY239" s="10699"/>
      <c r="ENZ239" s="10699"/>
      <c r="EOA239" s="10699"/>
      <c r="EOB239" s="10699"/>
      <c r="EOC239" s="10699"/>
      <c r="EOD239" s="10699"/>
      <c r="EOE239" s="10699"/>
      <c r="EOF239" s="10699"/>
      <c r="EOG239" s="10699"/>
      <c r="EOH239" s="10699"/>
      <c r="EOI239" s="10699"/>
      <c r="EOJ239" s="10699"/>
      <c r="EOK239" s="10699"/>
      <c r="EOL239" s="10699"/>
      <c r="EOM239" s="10699"/>
      <c r="EON239" s="10699"/>
      <c r="EOO239" s="10699"/>
      <c r="EOP239" s="10699"/>
      <c r="EOQ239" s="10699"/>
      <c r="EOR239" s="10699"/>
      <c r="EOS239" s="10699"/>
      <c r="EOT239" s="10699"/>
      <c r="EOU239" s="10699"/>
      <c r="EOV239" s="10699"/>
      <c r="EOW239" s="10699"/>
      <c r="EOX239" s="10699"/>
      <c r="EOY239" s="10699"/>
      <c r="EOZ239" s="10699"/>
      <c r="EPA239" s="10699"/>
      <c r="EPB239" s="10699"/>
      <c r="EPC239" s="10699"/>
      <c r="EPD239" s="10699"/>
      <c r="EPE239" s="10699"/>
      <c r="EPF239" s="10699"/>
      <c r="EPG239" s="10699"/>
      <c r="EPH239" s="10699"/>
      <c r="EPI239" s="10699"/>
      <c r="EPJ239" s="10699"/>
      <c r="EPK239" s="10699"/>
      <c r="EPL239" s="10699"/>
      <c r="EPM239" s="10699"/>
      <c r="EPN239" s="10699"/>
      <c r="EPO239" s="10699"/>
      <c r="EPP239" s="10699"/>
      <c r="EPQ239" s="10699"/>
      <c r="EPR239" s="10699"/>
      <c r="EPS239" s="10699"/>
      <c r="EPT239" s="10699"/>
      <c r="EPU239" s="10699"/>
      <c r="EPV239" s="10699"/>
      <c r="EPW239" s="10699"/>
      <c r="EPX239" s="10699"/>
      <c r="EPY239" s="10699"/>
      <c r="EPZ239" s="10699"/>
      <c r="EQA239" s="10699"/>
      <c r="EQB239" s="10699"/>
      <c r="EQC239" s="10699"/>
      <c r="EQD239" s="10699"/>
      <c r="EQE239" s="10699"/>
      <c r="EQF239" s="10699"/>
      <c r="EQG239" s="10699"/>
      <c r="EQH239" s="10699"/>
      <c r="EQI239" s="10699"/>
      <c r="EQJ239" s="10699"/>
      <c r="EQK239" s="10699"/>
      <c r="EQL239" s="10699"/>
      <c r="EQM239" s="10699"/>
      <c r="EQN239" s="10699"/>
      <c r="EQO239" s="10699"/>
      <c r="EQP239" s="10699"/>
      <c r="EQQ239" s="10699"/>
      <c r="EQR239" s="10699"/>
      <c r="EQS239" s="10699"/>
      <c r="EQT239" s="10699"/>
      <c r="EQU239" s="10699"/>
      <c r="EQV239" s="10699"/>
      <c r="EQW239" s="10699"/>
      <c r="EQX239" s="10699"/>
      <c r="EQY239" s="10699"/>
      <c r="EQZ239" s="10699"/>
      <c r="ERA239" s="10699"/>
      <c r="ERB239" s="10699"/>
      <c r="ERC239" s="10699"/>
      <c r="ERD239" s="10699"/>
      <c r="ERE239" s="10699"/>
      <c r="ERF239" s="10699"/>
      <c r="ERG239" s="10699"/>
      <c r="ERH239" s="10699"/>
      <c r="ERI239" s="10699"/>
      <c r="ERJ239" s="10699"/>
      <c r="ERK239" s="10699"/>
      <c r="ERL239" s="10699"/>
      <c r="ERM239" s="10699"/>
      <c r="ERN239" s="10699"/>
      <c r="ERO239" s="10699"/>
      <c r="ERP239" s="10699"/>
      <c r="ERQ239" s="10699"/>
      <c r="ERR239" s="10699"/>
      <c r="ERS239" s="10699"/>
      <c r="ERT239" s="10699"/>
      <c r="ERU239" s="10699"/>
      <c r="ERV239" s="10699"/>
      <c r="ERW239" s="10699"/>
      <c r="ERX239" s="10699"/>
      <c r="ERY239" s="10699"/>
      <c r="ERZ239" s="10699"/>
      <c r="ESA239" s="10699"/>
      <c r="ESB239" s="10699"/>
      <c r="ESC239" s="10699"/>
      <c r="ESD239" s="10699"/>
      <c r="ESE239" s="10699"/>
      <c r="ESF239" s="10699"/>
      <c r="ESG239" s="10699"/>
      <c r="ESH239" s="10699"/>
      <c r="ESI239" s="10699"/>
      <c r="ESJ239" s="10699"/>
      <c r="ESK239" s="10699"/>
      <c r="ESL239" s="10699"/>
      <c r="ESM239" s="10699"/>
      <c r="ESN239" s="10699"/>
      <c r="ESO239" s="10699"/>
      <c r="ESP239" s="10699"/>
      <c r="ESQ239" s="10699"/>
      <c r="ESR239" s="10699"/>
      <c r="ESS239" s="10699"/>
      <c r="EST239" s="10699"/>
      <c r="ESU239" s="10699"/>
      <c r="ESV239" s="10699"/>
      <c r="ESW239" s="10699"/>
      <c r="ESX239" s="10699"/>
      <c r="ESY239" s="10699"/>
      <c r="ESZ239" s="10699"/>
      <c r="ETA239" s="10699"/>
      <c r="ETB239" s="10699"/>
      <c r="ETC239" s="10699"/>
      <c r="ETD239" s="10699"/>
      <c r="ETE239" s="10699"/>
      <c r="ETF239" s="10699"/>
      <c r="ETG239" s="10699"/>
      <c r="ETH239" s="10699"/>
      <c r="ETI239" s="10699"/>
      <c r="ETJ239" s="10699"/>
      <c r="ETK239" s="10699"/>
      <c r="ETL239" s="10699"/>
      <c r="ETM239" s="10699"/>
      <c r="ETN239" s="10699"/>
      <c r="ETO239" s="10699"/>
      <c r="ETP239" s="10699"/>
      <c r="ETQ239" s="10699"/>
      <c r="ETR239" s="10699"/>
      <c r="ETS239" s="10699"/>
      <c r="ETT239" s="10699"/>
      <c r="ETU239" s="10699"/>
      <c r="ETV239" s="10699"/>
      <c r="ETW239" s="10699"/>
      <c r="ETX239" s="10699"/>
      <c r="ETY239" s="10699"/>
      <c r="ETZ239" s="10699"/>
      <c r="EUA239" s="10699"/>
      <c r="EUB239" s="10699"/>
      <c r="EUC239" s="10699"/>
      <c r="EUD239" s="10699"/>
      <c r="EUE239" s="10699"/>
      <c r="EUF239" s="10699"/>
      <c r="EUG239" s="10699"/>
      <c r="EUH239" s="10699"/>
      <c r="EUI239" s="10699"/>
      <c r="EUJ239" s="10699"/>
      <c r="EUK239" s="10699"/>
      <c r="EUL239" s="10699"/>
      <c r="EUM239" s="10699"/>
      <c r="EUN239" s="10699"/>
      <c r="EUO239" s="10699"/>
      <c r="EUP239" s="10699"/>
      <c r="EUQ239" s="10699"/>
      <c r="EUR239" s="10699"/>
      <c r="EUS239" s="10699"/>
      <c r="EUT239" s="10699"/>
      <c r="EUU239" s="10699"/>
      <c r="EUV239" s="10699"/>
      <c r="EUW239" s="10699"/>
      <c r="EUX239" s="10699"/>
      <c r="EUY239" s="10699"/>
      <c r="EUZ239" s="10699"/>
      <c r="EVA239" s="10699"/>
      <c r="EVB239" s="10699"/>
      <c r="EVC239" s="10699"/>
      <c r="EVD239" s="10699"/>
      <c r="EVE239" s="10699"/>
      <c r="EVF239" s="10699"/>
      <c r="EVG239" s="10699"/>
      <c r="EVH239" s="10699"/>
      <c r="EVI239" s="10699"/>
      <c r="EVJ239" s="10699"/>
      <c r="EVK239" s="10699"/>
      <c r="EVL239" s="10699"/>
      <c r="EVM239" s="10699"/>
      <c r="EVN239" s="10699"/>
      <c r="EVO239" s="10699"/>
      <c r="EVP239" s="10699"/>
      <c r="EVQ239" s="10699"/>
      <c r="EVR239" s="10699"/>
      <c r="EVS239" s="10699"/>
      <c r="EVT239" s="10699"/>
      <c r="EVU239" s="10699"/>
      <c r="EVV239" s="10699"/>
      <c r="EVW239" s="10699"/>
      <c r="EVX239" s="10699"/>
      <c r="EVY239" s="10699"/>
      <c r="EVZ239" s="10699"/>
      <c r="EWA239" s="10699"/>
      <c r="EWB239" s="10699"/>
      <c r="EWC239" s="10699"/>
      <c r="EWD239" s="10699"/>
      <c r="EWE239" s="10699"/>
      <c r="EWF239" s="10699"/>
      <c r="EWG239" s="10699"/>
      <c r="EWH239" s="10699"/>
      <c r="EWI239" s="10699"/>
      <c r="EWJ239" s="10699"/>
      <c r="EWK239" s="10699"/>
      <c r="EWL239" s="10699"/>
      <c r="EWM239" s="10699"/>
      <c r="EWN239" s="10699"/>
      <c r="EWO239" s="10699"/>
      <c r="EWP239" s="10699"/>
      <c r="EWQ239" s="10699"/>
      <c r="EWR239" s="10699"/>
      <c r="EWS239" s="10699"/>
      <c r="EWT239" s="10699"/>
      <c r="EWU239" s="10699"/>
      <c r="EWV239" s="10699"/>
      <c r="EWW239" s="10699"/>
      <c r="EWX239" s="10699"/>
      <c r="EWY239" s="10699"/>
      <c r="EWZ239" s="10699"/>
      <c r="EXA239" s="10699"/>
      <c r="EXB239" s="10699"/>
      <c r="EXC239" s="10699"/>
      <c r="EXD239" s="10699"/>
      <c r="EXE239" s="10699"/>
      <c r="EXF239" s="10699"/>
      <c r="EXG239" s="10699"/>
      <c r="EXH239" s="10699"/>
      <c r="EXI239" s="10699"/>
      <c r="EXJ239" s="10699"/>
      <c r="EXK239" s="10699"/>
      <c r="EXL239" s="10699"/>
      <c r="EXM239" s="10699"/>
      <c r="EXN239" s="10699"/>
      <c r="EXO239" s="10699"/>
      <c r="EXP239" s="10699"/>
      <c r="EXQ239" s="10699"/>
      <c r="EXR239" s="10699"/>
      <c r="EXS239" s="10699"/>
      <c r="EXT239" s="10699"/>
      <c r="EXU239" s="10699"/>
      <c r="EXV239" s="10699"/>
      <c r="EXW239" s="10699"/>
      <c r="EXX239" s="10699"/>
      <c r="EXY239" s="10699"/>
      <c r="EXZ239" s="10699"/>
      <c r="EYA239" s="10699"/>
      <c r="EYB239" s="10699"/>
      <c r="EYC239" s="10699"/>
      <c r="EYD239" s="10699"/>
      <c r="EYE239" s="10699"/>
      <c r="EYF239" s="10699"/>
      <c r="EYG239" s="10699"/>
      <c r="EYH239" s="10699"/>
      <c r="EYI239" s="10699"/>
      <c r="EYJ239" s="10699"/>
      <c r="EYK239" s="10699"/>
      <c r="EYL239" s="10699"/>
      <c r="EYM239" s="10699"/>
      <c r="EYN239" s="10699"/>
      <c r="EYO239" s="10699"/>
      <c r="EYP239" s="10699"/>
      <c r="EYQ239" s="10699"/>
      <c r="EYR239" s="10699"/>
      <c r="EYS239" s="10699"/>
      <c r="EYT239" s="10699"/>
      <c r="EYU239" s="10699"/>
      <c r="EYV239" s="10699"/>
      <c r="EYW239" s="10699"/>
      <c r="EYX239" s="10699"/>
      <c r="EYY239" s="10699"/>
      <c r="EYZ239" s="10699"/>
      <c r="EZA239" s="10699"/>
      <c r="EZB239" s="10699"/>
      <c r="EZC239" s="10699"/>
      <c r="EZD239" s="10699"/>
      <c r="EZE239" s="10699"/>
      <c r="EZF239" s="10699"/>
      <c r="EZG239" s="10699"/>
      <c r="EZH239" s="10699"/>
      <c r="EZI239" s="10699"/>
      <c r="EZJ239" s="10699"/>
      <c r="EZK239" s="10699"/>
      <c r="EZL239" s="10699"/>
      <c r="EZM239" s="10699"/>
      <c r="EZN239" s="10699"/>
      <c r="EZO239" s="10699"/>
      <c r="EZP239" s="10699"/>
      <c r="EZQ239" s="10699"/>
      <c r="EZR239" s="10699"/>
      <c r="EZS239" s="10699"/>
      <c r="EZT239" s="10699"/>
      <c r="EZU239" s="10699"/>
      <c r="EZV239" s="10699"/>
      <c r="EZW239" s="10699"/>
      <c r="EZX239" s="10699"/>
      <c r="EZY239" s="10699"/>
      <c r="EZZ239" s="10699"/>
      <c r="FAA239" s="10699"/>
      <c r="FAB239" s="10699"/>
      <c r="FAC239" s="10699"/>
      <c r="FAD239" s="10699"/>
      <c r="FAE239" s="10699"/>
      <c r="FAF239" s="10699"/>
      <c r="FAG239" s="10699"/>
      <c r="FAH239" s="10699"/>
      <c r="FAI239" s="10699"/>
      <c r="FAJ239" s="10699"/>
      <c r="FAK239" s="10699"/>
      <c r="FAL239" s="10699"/>
      <c r="FAM239" s="10699"/>
      <c r="FAN239" s="10699"/>
      <c r="FAO239" s="10699"/>
      <c r="FAP239" s="10699"/>
      <c r="FAQ239" s="10699"/>
      <c r="FAR239" s="10699"/>
      <c r="FAS239" s="10699"/>
      <c r="FAT239" s="10699"/>
      <c r="FAU239" s="10699"/>
      <c r="FAV239" s="10699"/>
      <c r="FAW239" s="10699"/>
      <c r="FAX239" s="10699"/>
      <c r="FAY239" s="10699"/>
      <c r="FAZ239" s="10699"/>
      <c r="FBA239" s="10699"/>
      <c r="FBB239" s="10699"/>
      <c r="FBC239" s="10699"/>
      <c r="FBD239" s="10699"/>
      <c r="FBE239" s="10699"/>
      <c r="FBF239" s="10699"/>
      <c r="FBG239" s="10699"/>
      <c r="FBH239" s="10699"/>
      <c r="FBI239" s="10699"/>
      <c r="FBJ239" s="10699"/>
      <c r="FBK239" s="10699"/>
      <c r="FBL239" s="10699"/>
      <c r="FBM239" s="10699"/>
      <c r="FBN239" s="10699"/>
      <c r="FBO239" s="10699"/>
      <c r="FBP239" s="10699"/>
      <c r="FBQ239" s="10699"/>
      <c r="FBR239" s="10699"/>
      <c r="FBS239" s="10699"/>
      <c r="FBT239" s="10699"/>
      <c r="FBU239" s="10699"/>
      <c r="FBV239" s="10699"/>
      <c r="FBW239" s="10699"/>
      <c r="FBX239" s="10699"/>
      <c r="FBY239" s="10699"/>
      <c r="FBZ239" s="10699"/>
      <c r="FCA239" s="10699"/>
      <c r="FCB239" s="10699"/>
      <c r="FCC239" s="10699"/>
      <c r="FCD239" s="10699"/>
      <c r="FCE239" s="10699"/>
      <c r="FCF239" s="10699"/>
      <c r="FCG239" s="10699"/>
      <c r="FCH239" s="10699"/>
      <c r="FCI239" s="10699"/>
      <c r="FCJ239" s="10699"/>
      <c r="FCK239" s="10699"/>
      <c r="FCL239" s="10699"/>
      <c r="FCM239" s="10699"/>
      <c r="FCN239" s="10699"/>
      <c r="FCO239" s="10699"/>
      <c r="FCP239" s="10699"/>
      <c r="FCQ239" s="10699"/>
      <c r="FCR239" s="10699"/>
      <c r="FCS239" s="10699"/>
      <c r="FCT239" s="10699"/>
      <c r="FCU239" s="10699"/>
      <c r="FCV239" s="10699"/>
      <c r="FCW239" s="10699"/>
      <c r="FCX239" s="10699"/>
      <c r="FCY239" s="10699"/>
      <c r="FCZ239" s="10699"/>
      <c r="FDA239" s="10699"/>
      <c r="FDB239" s="10699"/>
      <c r="FDC239" s="10699"/>
      <c r="FDD239" s="10699"/>
      <c r="FDE239" s="10699"/>
      <c r="FDF239" s="10699"/>
      <c r="FDG239" s="10699"/>
      <c r="FDH239" s="10699"/>
      <c r="FDI239" s="10699"/>
      <c r="FDJ239" s="10699"/>
      <c r="FDK239" s="10699"/>
      <c r="FDL239" s="10699"/>
      <c r="FDM239" s="10699"/>
      <c r="FDN239" s="10699"/>
      <c r="FDO239" s="10699"/>
      <c r="FDP239" s="10699"/>
      <c r="FDQ239" s="10699"/>
      <c r="FDR239" s="10699"/>
      <c r="FDS239" s="10699"/>
      <c r="FDT239" s="10699"/>
      <c r="FDU239" s="10699"/>
      <c r="FDV239" s="10699"/>
      <c r="FDW239" s="10699"/>
      <c r="FDX239" s="10699"/>
      <c r="FDY239" s="10699"/>
      <c r="FDZ239" s="10699"/>
      <c r="FEA239" s="10699"/>
      <c r="FEB239" s="10699"/>
      <c r="FEC239" s="10699"/>
      <c r="FED239" s="10699"/>
      <c r="FEE239" s="10699"/>
      <c r="FEF239" s="10699"/>
      <c r="FEG239" s="10699"/>
      <c r="FEH239" s="10699"/>
      <c r="FEI239" s="10699"/>
      <c r="FEJ239" s="10699"/>
      <c r="FEK239" s="10699"/>
      <c r="FEL239" s="10699"/>
      <c r="FEM239" s="10699"/>
      <c r="FEN239" s="10699"/>
      <c r="FEO239" s="10699"/>
      <c r="FEP239" s="10699"/>
      <c r="FEQ239" s="10699"/>
      <c r="FER239" s="10699"/>
      <c r="FES239" s="10699"/>
      <c r="FET239" s="10699"/>
      <c r="FEU239" s="10699"/>
      <c r="FEV239" s="10699"/>
      <c r="FEW239" s="10699"/>
      <c r="FEX239" s="10699"/>
      <c r="FEY239" s="10699"/>
      <c r="FEZ239" s="10699"/>
      <c r="FFA239" s="10699"/>
      <c r="FFB239" s="10699"/>
      <c r="FFC239" s="10699"/>
      <c r="FFD239" s="10699"/>
      <c r="FFE239" s="10699"/>
      <c r="FFF239" s="10699"/>
      <c r="FFG239" s="10699"/>
      <c r="FFH239" s="10699"/>
      <c r="FFI239" s="10699"/>
      <c r="FFJ239" s="10699"/>
      <c r="FFK239" s="10699"/>
      <c r="FFL239" s="10699"/>
      <c r="FFM239" s="10699"/>
      <c r="FFN239" s="10699"/>
      <c r="FFO239" s="10699"/>
      <c r="FFP239" s="10699"/>
      <c r="FFQ239" s="10699"/>
      <c r="FFR239" s="10699"/>
      <c r="FFS239" s="10699"/>
      <c r="FFT239" s="10699"/>
      <c r="FFU239" s="10699"/>
      <c r="FFV239" s="10699"/>
      <c r="FFW239" s="10699"/>
      <c r="FFX239" s="10699"/>
      <c r="FFY239" s="10699"/>
      <c r="FFZ239" s="10699"/>
      <c r="FGA239" s="10699"/>
      <c r="FGB239" s="10699"/>
      <c r="FGC239" s="10699"/>
      <c r="FGD239" s="10699"/>
      <c r="FGE239" s="10699"/>
      <c r="FGF239" s="10699"/>
      <c r="FGG239" s="10699"/>
      <c r="FGH239" s="10699"/>
      <c r="FGI239" s="10699"/>
      <c r="FGJ239" s="10699"/>
      <c r="FGK239" s="10699"/>
      <c r="FGL239" s="10699"/>
      <c r="FGM239" s="10699"/>
      <c r="FGN239" s="10699"/>
      <c r="FGO239" s="10699"/>
      <c r="FGP239" s="10699"/>
      <c r="FGQ239" s="10699"/>
      <c r="FGR239" s="10699"/>
      <c r="FGS239" s="10699"/>
      <c r="FGT239" s="10699"/>
      <c r="FGU239" s="10699"/>
      <c r="FGV239" s="10699"/>
      <c r="FGW239" s="10699"/>
      <c r="FGX239" s="10699"/>
      <c r="FGY239" s="10699"/>
      <c r="FGZ239" s="10699"/>
      <c r="FHA239" s="10699"/>
      <c r="FHB239" s="10699"/>
      <c r="FHC239" s="10699"/>
      <c r="FHD239" s="10699"/>
      <c r="FHE239" s="10699"/>
      <c r="FHF239" s="10699"/>
      <c r="FHG239" s="10699"/>
      <c r="FHH239" s="10699"/>
      <c r="FHI239" s="10699"/>
      <c r="FHJ239" s="10699"/>
      <c r="FHK239" s="10699"/>
      <c r="FHL239" s="10699"/>
      <c r="FHM239" s="10699"/>
      <c r="FHN239" s="10699"/>
      <c r="FHO239" s="10699"/>
      <c r="FHP239" s="10699"/>
      <c r="FHQ239" s="10699"/>
      <c r="FHR239" s="10699"/>
      <c r="FHS239" s="10699"/>
      <c r="FHT239" s="10699"/>
      <c r="FHU239" s="10699"/>
      <c r="FHV239" s="10699"/>
      <c r="FHW239" s="10699"/>
      <c r="FHX239" s="10699"/>
      <c r="FHY239" s="10699"/>
      <c r="FHZ239" s="10699"/>
      <c r="FIA239" s="10699"/>
      <c r="FIB239" s="10699"/>
      <c r="FIC239" s="10699"/>
      <c r="FID239" s="10699"/>
      <c r="FIE239" s="10699"/>
      <c r="FIF239" s="10699"/>
      <c r="FIG239" s="10699"/>
      <c r="FIH239" s="10699"/>
      <c r="FII239" s="10699"/>
      <c r="FIJ239" s="10699"/>
      <c r="FIK239" s="10699"/>
      <c r="FIL239" s="10699"/>
      <c r="FIM239" s="10699"/>
      <c r="FIN239" s="10699"/>
      <c r="FIO239" s="10699"/>
      <c r="FIP239" s="10699"/>
      <c r="FIQ239" s="10699"/>
      <c r="FIR239" s="10699"/>
      <c r="FIS239" s="10699"/>
      <c r="FIT239" s="10699"/>
      <c r="FIU239" s="10699"/>
      <c r="FIV239" s="10699"/>
      <c r="FIW239" s="10699"/>
      <c r="FIX239" s="10699"/>
      <c r="FIY239" s="10699"/>
      <c r="FIZ239" s="10699"/>
      <c r="FJA239" s="10699"/>
      <c r="FJB239" s="10699"/>
      <c r="FJC239" s="10699"/>
      <c r="FJD239" s="10699"/>
      <c r="FJE239" s="10699"/>
      <c r="FJF239" s="10699"/>
      <c r="FJG239" s="10699"/>
      <c r="FJH239" s="10699"/>
      <c r="FJI239" s="10699"/>
      <c r="FJJ239" s="10699"/>
      <c r="FJK239" s="10699"/>
      <c r="FJL239" s="10699"/>
      <c r="FJM239" s="10699"/>
      <c r="FJN239" s="10699"/>
      <c r="FJO239" s="10699"/>
      <c r="FJP239" s="10699"/>
      <c r="FJQ239" s="10699"/>
      <c r="FJR239" s="10699"/>
      <c r="FJS239" s="10699"/>
      <c r="FJT239" s="10699"/>
      <c r="FJU239" s="10699"/>
      <c r="FJV239" s="10699"/>
      <c r="FJW239" s="10699"/>
      <c r="FJX239" s="10699"/>
      <c r="FJY239" s="10699"/>
      <c r="FJZ239" s="10699"/>
      <c r="FKA239" s="10699"/>
      <c r="FKB239" s="10699"/>
      <c r="FKC239" s="10699"/>
      <c r="FKD239" s="10699"/>
      <c r="FKE239" s="10699"/>
      <c r="FKF239" s="10699"/>
      <c r="FKG239" s="10699"/>
      <c r="FKH239" s="10699"/>
      <c r="FKI239" s="10699"/>
      <c r="FKJ239" s="10699"/>
      <c r="FKK239" s="10699"/>
      <c r="FKL239" s="10699"/>
      <c r="FKM239" s="10699"/>
      <c r="FKN239" s="10699"/>
      <c r="FKO239" s="10699"/>
      <c r="FKP239" s="10699"/>
      <c r="FKQ239" s="10699"/>
      <c r="FKR239" s="10699"/>
      <c r="FKS239" s="10699"/>
      <c r="FKT239" s="10699"/>
      <c r="FKU239" s="10699"/>
      <c r="FKV239" s="10699"/>
      <c r="FKW239" s="10699"/>
      <c r="FKX239" s="10699"/>
      <c r="FKY239" s="10699"/>
      <c r="FKZ239" s="10699"/>
      <c r="FLA239" s="10699"/>
      <c r="FLB239" s="10699"/>
      <c r="FLC239" s="10699"/>
      <c r="FLD239" s="10699"/>
      <c r="FLE239" s="10699"/>
      <c r="FLF239" s="10699"/>
      <c r="FLG239" s="10699"/>
      <c r="FLH239" s="10699"/>
      <c r="FLI239" s="10699"/>
      <c r="FLJ239" s="10699"/>
      <c r="FLK239" s="10699"/>
      <c r="FLL239" s="10699"/>
      <c r="FLM239" s="10699"/>
      <c r="FLN239" s="10699"/>
      <c r="FLO239" s="10699"/>
      <c r="FLP239" s="10699"/>
      <c r="FLQ239" s="10699"/>
      <c r="FLR239" s="10699"/>
      <c r="FLS239" s="10699"/>
      <c r="FLT239" s="10699"/>
      <c r="FLU239" s="10699"/>
      <c r="FLV239" s="10699"/>
      <c r="FLW239" s="10699"/>
      <c r="FLX239" s="10699"/>
      <c r="FLY239" s="10699"/>
      <c r="FLZ239" s="10699"/>
      <c r="FMA239" s="10699"/>
      <c r="FMB239" s="10699"/>
      <c r="FMC239" s="10699"/>
      <c r="FMD239" s="10699"/>
      <c r="FME239" s="10699"/>
      <c r="FMF239" s="10699"/>
      <c r="FMG239" s="10699"/>
      <c r="FMH239" s="10699"/>
      <c r="FMI239" s="10699"/>
      <c r="FMJ239" s="10699"/>
      <c r="FMK239" s="10699"/>
      <c r="FML239" s="10699"/>
      <c r="FMM239" s="10699"/>
      <c r="FMN239" s="10699"/>
      <c r="FMO239" s="10699"/>
      <c r="FMP239" s="10699"/>
      <c r="FMQ239" s="10699"/>
      <c r="FMR239" s="10699"/>
      <c r="FMS239" s="10699"/>
      <c r="FMT239" s="10699"/>
      <c r="FMU239" s="10699"/>
      <c r="FMV239" s="10699"/>
      <c r="FMW239" s="10699"/>
      <c r="FMX239" s="10699"/>
      <c r="FMY239" s="10699"/>
      <c r="FMZ239" s="10699"/>
      <c r="FNA239" s="10699"/>
      <c r="FNB239" s="10699"/>
      <c r="FNC239" s="10699"/>
      <c r="FND239" s="10699"/>
      <c r="FNE239" s="10699"/>
      <c r="FNF239" s="10699"/>
      <c r="FNG239" s="10699"/>
      <c r="FNH239" s="10699"/>
      <c r="FNI239" s="10699"/>
      <c r="FNJ239" s="10699"/>
      <c r="FNK239" s="10699"/>
      <c r="FNL239" s="10699"/>
      <c r="FNM239" s="10699"/>
      <c r="FNN239" s="10699"/>
      <c r="FNO239" s="10699"/>
      <c r="FNP239" s="10699"/>
      <c r="FNQ239" s="10699"/>
      <c r="FNR239" s="10699"/>
      <c r="FNS239" s="10699"/>
      <c r="FNT239" s="10699"/>
      <c r="FNU239" s="10699"/>
      <c r="FNV239" s="10699"/>
      <c r="FNW239" s="10699"/>
      <c r="FNX239" s="10699"/>
      <c r="FNY239" s="10699"/>
      <c r="FNZ239" s="10699"/>
      <c r="FOA239" s="10699"/>
      <c r="FOB239" s="10699"/>
      <c r="FOC239" s="10699"/>
      <c r="FOD239" s="10699"/>
      <c r="FOE239" s="10699"/>
      <c r="FOF239" s="10699"/>
      <c r="FOG239" s="10699"/>
      <c r="FOH239" s="10699"/>
      <c r="FOI239" s="10699"/>
      <c r="FOJ239" s="10699"/>
      <c r="FOK239" s="10699"/>
      <c r="FOL239" s="10699"/>
      <c r="FOM239" s="10699"/>
      <c r="FON239" s="10699"/>
      <c r="FOO239" s="10699"/>
      <c r="FOP239" s="10699"/>
      <c r="FOQ239" s="10699"/>
      <c r="FOR239" s="10699"/>
      <c r="FOS239" s="10699"/>
      <c r="FOT239" s="10699"/>
      <c r="FOU239" s="10699"/>
      <c r="FOV239" s="10699"/>
      <c r="FOW239" s="10699"/>
      <c r="FOX239" s="10699"/>
      <c r="FOY239" s="10699"/>
      <c r="FOZ239" s="10699"/>
      <c r="FPA239" s="10699"/>
      <c r="FPB239" s="10699"/>
      <c r="FPC239" s="10699"/>
      <c r="FPD239" s="10699"/>
      <c r="FPE239" s="10699"/>
      <c r="FPF239" s="10699"/>
      <c r="FPG239" s="10699"/>
      <c r="FPH239" s="10699"/>
      <c r="FPI239" s="10699"/>
      <c r="FPJ239" s="10699"/>
      <c r="FPK239" s="10699"/>
      <c r="FPL239" s="10699"/>
      <c r="FPM239" s="10699"/>
      <c r="FPN239" s="10699"/>
      <c r="FPO239" s="10699"/>
      <c r="FPP239" s="10699"/>
      <c r="FPQ239" s="10699"/>
      <c r="FPR239" s="10699"/>
      <c r="FPS239" s="10699"/>
      <c r="FPT239" s="10699"/>
      <c r="FPU239" s="10699"/>
      <c r="FPV239" s="10699"/>
      <c r="FPW239" s="10699"/>
      <c r="FPX239" s="10699"/>
      <c r="FPY239" s="10699"/>
      <c r="FPZ239" s="10699"/>
      <c r="FQA239" s="10699"/>
      <c r="FQB239" s="10699"/>
      <c r="FQC239" s="10699"/>
      <c r="FQD239" s="10699"/>
      <c r="FQE239" s="10699"/>
      <c r="FQF239" s="10699"/>
      <c r="FQG239" s="10699"/>
      <c r="FQH239" s="10699"/>
      <c r="FQI239" s="10699"/>
      <c r="FQJ239" s="10699"/>
      <c r="FQK239" s="10699"/>
      <c r="FQL239" s="10699"/>
      <c r="FQM239" s="10699"/>
      <c r="FQN239" s="10699"/>
      <c r="FQO239" s="10699"/>
      <c r="FQP239" s="10699"/>
      <c r="FQQ239" s="10699"/>
      <c r="FQR239" s="10699"/>
      <c r="FQS239" s="10699"/>
      <c r="FQT239" s="10699"/>
      <c r="FQU239" s="10699"/>
      <c r="FQV239" s="10699"/>
      <c r="FQW239" s="10699"/>
      <c r="FQX239" s="10699"/>
      <c r="FQY239" s="10699"/>
      <c r="FQZ239" s="10699"/>
      <c r="FRA239" s="10699"/>
      <c r="FRB239" s="10699"/>
      <c r="FRC239" s="10699"/>
      <c r="FRD239" s="10699"/>
      <c r="FRE239" s="10699"/>
      <c r="FRF239" s="10699"/>
      <c r="FRG239" s="10699"/>
      <c r="FRH239" s="10699"/>
      <c r="FRI239" s="10699"/>
      <c r="FRJ239" s="10699"/>
      <c r="FRK239" s="10699"/>
      <c r="FRL239" s="10699"/>
      <c r="FRM239" s="10699"/>
      <c r="FRN239" s="10699"/>
      <c r="FRO239" s="10699"/>
      <c r="FRP239" s="10699"/>
      <c r="FRQ239" s="10699"/>
      <c r="FRR239" s="10699"/>
      <c r="FRS239" s="10699"/>
      <c r="FRT239" s="10699"/>
      <c r="FRU239" s="10699"/>
      <c r="FRV239" s="10699"/>
      <c r="FRW239" s="10699"/>
      <c r="FRX239" s="10699"/>
      <c r="FRY239" s="10699"/>
      <c r="FRZ239" s="10699"/>
      <c r="FSA239" s="10699"/>
      <c r="FSB239" s="10699"/>
      <c r="FSC239" s="10699"/>
      <c r="FSD239" s="10699"/>
      <c r="FSE239" s="10699"/>
      <c r="FSF239" s="10699"/>
      <c r="FSG239" s="10699"/>
      <c r="FSH239" s="10699"/>
      <c r="FSI239" s="10699"/>
      <c r="FSJ239" s="10699"/>
      <c r="FSK239" s="10699"/>
      <c r="FSL239" s="10699"/>
      <c r="FSM239" s="10699"/>
      <c r="FSN239" s="10699"/>
      <c r="FSO239" s="10699"/>
      <c r="FSP239" s="10699"/>
      <c r="FSQ239" s="10699"/>
      <c r="FSR239" s="10699"/>
      <c r="FSS239" s="10699"/>
      <c r="FST239" s="10699"/>
      <c r="FSU239" s="10699"/>
      <c r="FSV239" s="10699"/>
      <c r="FSW239" s="10699"/>
      <c r="FSX239" s="10699"/>
      <c r="FSY239" s="10699"/>
      <c r="FSZ239" s="10699"/>
      <c r="FTA239" s="10699"/>
      <c r="FTB239" s="10699"/>
      <c r="FTC239" s="10699"/>
      <c r="FTD239" s="10699"/>
      <c r="FTE239" s="10699"/>
      <c r="FTF239" s="10699"/>
      <c r="FTG239" s="10699"/>
      <c r="FTH239" s="10699"/>
      <c r="FTI239" s="10699"/>
      <c r="FTJ239" s="10699"/>
      <c r="FTK239" s="10699"/>
      <c r="FTL239" s="10699"/>
      <c r="FTM239" s="10699"/>
      <c r="FTN239" s="10699"/>
      <c r="FTO239" s="10699"/>
      <c r="FTP239" s="10699"/>
      <c r="FTQ239" s="10699"/>
      <c r="FTR239" s="10699"/>
      <c r="FTS239" s="10699"/>
      <c r="FTT239" s="10699"/>
      <c r="FTU239" s="10699"/>
      <c r="FTV239" s="10699"/>
      <c r="FTW239" s="10699"/>
      <c r="FTX239" s="10699"/>
      <c r="FTY239" s="10699"/>
      <c r="FTZ239" s="10699"/>
      <c r="FUA239" s="10699"/>
      <c r="FUB239" s="10699"/>
      <c r="FUC239" s="10699"/>
      <c r="FUD239" s="10699"/>
      <c r="FUE239" s="10699"/>
      <c r="FUF239" s="10699"/>
      <c r="FUG239" s="10699"/>
      <c r="FUH239" s="10699"/>
      <c r="FUI239" s="10699"/>
      <c r="FUJ239" s="10699"/>
      <c r="FUK239" s="10699"/>
      <c r="FUL239" s="10699"/>
      <c r="FUM239" s="10699"/>
      <c r="FUN239" s="10699"/>
      <c r="FUO239" s="10699"/>
      <c r="FUP239" s="10699"/>
      <c r="FUQ239" s="10699"/>
      <c r="FUR239" s="10699"/>
      <c r="FUS239" s="10699"/>
      <c r="FUT239" s="10699"/>
      <c r="FUU239" s="10699"/>
      <c r="FUV239" s="10699"/>
      <c r="FUW239" s="10699"/>
      <c r="FUX239" s="10699"/>
      <c r="FUY239" s="10699"/>
      <c r="FUZ239" s="10699"/>
      <c r="FVA239" s="10699"/>
      <c r="FVB239" s="10699"/>
      <c r="FVC239" s="10699"/>
      <c r="FVD239" s="10699"/>
      <c r="FVE239" s="10699"/>
      <c r="FVF239" s="10699"/>
      <c r="FVG239" s="10699"/>
      <c r="FVH239" s="10699"/>
      <c r="FVI239" s="10699"/>
      <c r="FVJ239" s="10699"/>
      <c r="FVK239" s="10699"/>
      <c r="FVL239" s="10699"/>
      <c r="FVM239" s="10699"/>
      <c r="FVN239" s="10699"/>
      <c r="FVO239" s="10699"/>
      <c r="FVP239" s="10699"/>
      <c r="FVQ239" s="10699"/>
      <c r="FVR239" s="10699"/>
      <c r="FVS239" s="10699"/>
      <c r="FVT239" s="10699"/>
      <c r="FVU239" s="10699"/>
      <c r="FVV239" s="10699"/>
      <c r="FVW239" s="10699"/>
      <c r="FVX239" s="10699"/>
      <c r="FVY239" s="10699"/>
      <c r="FVZ239" s="10699"/>
      <c r="FWA239" s="10699"/>
      <c r="FWB239" s="10699"/>
      <c r="FWC239" s="10699"/>
      <c r="FWD239" s="10699"/>
      <c r="FWE239" s="10699"/>
      <c r="FWF239" s="10699"/>
      <c r="FWG239" s="10699"/>
      <c r="FWH239" s="10699"/>
      <c r="FWI239" s="10699"/>
      <c r="FWJ239" s="10699"/>
      <c r="FWK239" s="10699"/>
      <c r="FWL239" s="10699"/>
      <c r="FWM239" s="10699"/>
      <c r="FWN239" s="10699"/>
      <c r="FWO239" s="10699"/>
      <c r="FWP239" s="10699"/>
      <c r="FWQ239" s="10699"/>
      <c r="FWR239" s="10699"/>
      <c r="FWS239" s="10699"/>
      <c r="FWT239" s="10699"/>
      <c r="FWU239" s="10699"/>
      <c r="FWV239" s="10699"/>
      <c r="FWW239" s="10699"/>
      <c r="FWX239" s="10699"/>
      <c r="FWY239" s="10699"/>
      <c r="FWZ239" s="10699"/>
      <c r="FXA239" s="10699"/>
      <c r="FXB239" s="10699"/>
      <c r="FXC239" s="10699"/>
      <c r="FXD239" s="10699"/>
      <c r="FXE239" s="10699"/>
      <c r="FXF239" s="10699"/>
      <c r="FXG239" s="10699"/>
      <c r="FXH239" s="10699"/>
      <c r="FXI239" s="10699"/>
      <c r="FXJ239" s="10699"/>
      <c r="FXK239" s="10699"/>
      <c r="FXL239" s="10699"/>
      <c r="FXM239" s="10699"/>
      <c r="FXN239" s="10699"/>
      <c r="FXO239" s="10699"/>
      <c r="FXP239" s="10699"/>
      <c r="FXQ239" s="10699"/>
      <c r="FXR239" s="10699"/>
      <c r="FXS239" s="10699"/>
      <c r="FXT239" s="10699"/>
      <c r="FXU239" s="10699"/>
      <c r="FXV239" s="10699"/>
      <c r="FXW239" s="10699"/>
      <c r="FXX239" s="10699"/>
      <c r="FXY239" s="10699"/>
      <c r="FXZ239" s="10699"/>
      <c r="FYA239" s="10699"/>
      <c r="FYB239" s="10699"/>
      <c r="FYC239" s="10699"/>
      <c r="FYD239" s="10699"/>
      <c r="FYE239" s="10699"/>
      <c r="FYF239" s="10699"/>
      <c r="FYG239" s="10699"/>
      <c r="FYH239" s="10699"/>
      <c r="FYI239" s="10699"/>
      <c r="FYJ239" s="10699"/>
      <c r="FYK239" s="10699"/>
      <c r="FYL239" s="10699"/>
      <c r="FYM239" s="10699"/>
      <c r="FYN239" s="10699"/>
      <c r="FYO239" s="10699"/>
      <c r="FYP239" s="10699"/>
      <c r="FYQ239" s="10699"/>
      <c r="FYR239" s="10699"/>
      <c r="FYS239" s="10699"/>
      <c r="FYT239" s="10699"/>
      <c r="FYU239" s="10699"/>
      <c r="FYV239" s="10699"/>
      <c r="FYW239" s="10699"/>
      <c r="FYX239" s="10699"/>
      <c r="FYY239" s="10699"/>
      <c r="FYZ239" s="10699"/>
      <c r="FZA239" s="10699"/>
      <c r="FZB239" s="10699"/>
      <c r="FZC239" s="10699"/>
      <c r="FZD239" s="10699"/>
      <c r="FZE239" s="10699"/>
      <c r="FZF239" s="10699"/>
      <c r="FZG239" s="10699"/>
      <c r="FZH239" s="10699"/>
      <c r="FZI239" s="10699"/>
      <c r="FZJ239" s="10699"/>
      <c r="FZK239" s="10699"/>
      <c r="FZL239" s="10699"/>
      <c r="FZM239" s="10699"/>
      <c r="FZN239" s="10699"/>
      <c r="FZO239" s="10699"/>
      <c r="FZP239" s="10699"/>
      <c r="FZQ239" s="10699"/>
      <c r="FZR239" s="10699"/>
      <c r="FZS239" s="10699"/>
      <c r="FZT239" s="10699"/>
      <c r="FZU239" s="10699"/>
      <c r="FZV239" s="10699"/>
      <c r="FZW239" s="10699"/>
      <c r="FZX239" s="10699"/>
      <c r="FZY239" s="10699"/>
      <c r="FZZ239" s="10699"/>
      <c r="GAA239" s="10699"/>
      <c r="GAB239" s="10699"/>
      <c r="GAC239" s="10699"/>
      <c r="GAD239" s="10699"/>
      <c r="GAE239" s="10699"/>
      <c r="GAF239" s="10699"/>
      <c r="GAG239" s="10699"/>
      <c r="GAH239" s="10699"/>
      <c r="GAI239" s="10699"/>
      <c r="GAJ239" s="10699"/>
      <c r="GAK239" s="10699"/>
      <c r="GAL239" s="10699"/>
      <c r="GAM239" s="10699"/>
      <c r="GAN239" s="10699"/>
      <c r="GAO239" s="10699"/>
      <c r="GAP239" s="10699"/>
      <c r="GAQ239" s="10699"/>
      <c r="GAR239" s="10699"/>
      <c r="GAS239" s="10699"/>
      <c r="GAT239" s="10699"/>
      <c r="GAU239" s="10699"/>
      <c r="GAV239" s="10699"/>
      <c r="GAW239" s="10699"/>
      <c r="GAX239" s="10699"/>
      <c r="GAY239" s="10699"/>
      <c r="GAZ239" s="10699"/>
      <c r="GBA239" s="10699"/>
      <c r="GBB239" s="10699"/>
      <c r="GBC239" s="10699"/>
      <c r="GBD239" s="10699"/>
      <c r="GBE239" s="10699"/>
      <c r="GBF239" s="10699"/>
      <c r="GBG239" s="10699"/>
      <c r="GBH239" s="10699"/>
      <c r="GBI239" s="10699"/>
      <c r="GBJ239" s="10699"/>
      <c r="GBK239" s="10699"/>
      <c r="GBL239" s="10699"/>
      <c r="GBM239" s="10699"/>
      <c r="GBN239" s="10699"/>
      <c r="GBO239" s="10699"/>
      <c r="GBP239" s="10699"/>
      <c r="GBQ239" s="10699"/>
      <c r="GBR239" s="10699"/>
      <c r="GBS239" s="10699"/>
      <c r="GBT239" s="10699"/>
      <c r="GBU239" s="10699"/>
      <c r="GBV239" s="10699"/>
      <c r="GBW239" s="10699"/>
      <c r="GBX239" s="10699"/>
      <c r="GBY239" s="10699"/>
      <c r="GBZ239" s="10699"/>
      <c r="GCA239" s="10699"/>
      <c r="GCB239" s="10699"/>
      <c r="GCC239" s="10699"/>
      <c r="GCD239" s="10699"/>
      <c r="GCE239" s="10699"/>
      <c r="GCF239" s="10699"/>
      <c r="GCG239" s="10699"/>
      <c r="GCH239" s="10699"/>
      <c r="GCI239" s="10699"/>
      <c r="GCJ239" s="10699"/>
      <c r="GCK239" s="10699"/>
      <c r="GCL239" s="10699"/>
      <c r="GCM239" s="10699"/>
      <c r="GCN239" s="10699"/>
      <c r="GCO239" s="10699"/>
      <c r="GCP239" s="10699"/>
      <c r="GCQ239" s="10699"/>
      <c r="GCR239" s="10699"/>
      <c r="GCS239" s="10699"/>
      <c r="GCT239" s="10699"/>
      <c r="GCU239" s="10699"/>
      <c r="GCV239" s="10699"/>
      <c r="GCW239" s="10699"/>
      <c r="GCX239" s="10699"/>
      <c r="GCY239" s="10699"/>
      <c r="GCZ239" s="10699"/>
      <c r="GDA239" s="10699"/>
      <c r="GDB239" s="10699"/>
      <c r="GDC239" s="10699"/>
      <c r="GDD239" s="10699"/>
      <c r="GDE239" s="10699"/>
      <c r="GDF239" s="10699"/>
      <c r="GDG239" s="10699"/>
      <c r="GDH239" s="10699"/>
      <c r="GDI239" s="10699"/>
      <c r="GDJ239" s="10699"/>
      <c r="GDK239" s="10699"/>
      <c r="GDL239" s="10699"/>
      <c r="GDM239" s="10699"/>
      <c r="GDN239" s="10699"/>
      <c r="GDO239" s="10699"/>
      <c r="GDP239" s="10699"/>
      <c r="GDQ239" s="10699"/>
      <c r="GDR239" s="10699"/>
      <c r="GDS239" s="10699"/>
      <c r="GDT239" s="10699"/>
      <c r="GDU239" s="10699"/>
      <c r="GDV239" s="10699"/>
      <c r="GDW239" s="10699"/>
      <c r="GDX239" s="10699"/>
      <c r="GDY239" s="10699"/>
      <c r="GDZ239" s="10699"/>
      <c r="GEA239" s="10699"/>
      <c r="GEB239" s="10699"/>
      <c r="GEC239" s="10699"/>
      <c r="GED239" s="10699"/>
      <c r="GEE239" s="10699"/>
      <c r="GEF239" s="10699"/>
      <c r="GEG239" s="10699"/>
      <c r="GEH239" s="10699"/>
      <c r="GEI239" s="10699"/>
      <c r="GEJ239" s="10699"/>
      <c r="GEK239" s="10699"/>
      <c r="GEL239" s="10699"/>
      <c r="GEM239" s="10699"/>
      <c r="GEN239" s="10699"/>
      <c r="GEO239" s="10699"/>
      <c r="GEP239" s="10699"/>
      <c r="GEQ239" s="10699"/>
      <c r="GER239" s="10699"/>
      <c r="GES239" s="10699"/>
      <c r="GET239" s="10699"/>
      <c r="GEU239" s="10699"/>
      <c r="GEV239" s="10699"/>
      <c r="GEW239" s="10699"/>
      <c r="GEX239" s="10699"/>
      <c r="GEY239" s="10699"/>
      <c r="GEZ239" s="10699"/>
      <c r="GFA239" s="10699"/>
      <c r="GFB239" s="10699"/>
      <c r="GFC239" s="10699"/>
      <c r="GFD239" s="10699"/>
      <c r="GFE239" s="10699"/>
      <c r="GFF239" s="10699"/>
      <c r="GFG239" s="10699"/>
      <c r="GFH239" s="10699"/>
      <c r="GFI239" s="10699"/>
      <c r="GFJ239" s="10699"/>
      <c r="GFK239" s="10699"/>
      <c r="GFL239" s="10699"/>
      <c r="GFM239" s="10699"/>
      <c r="GFN239" s="10699"/>
      <c r="GFO239" s="10699"/>
      <c r="GFP239" s="10699"/>
      <c r="GFQ239" s="10699"/>
      <c r="GFR239" s="10699"/>
      <c r="GFS239" s="10699"/>
      <c r="GFT239" s="10699"/>
      <c r="GFU239" s="10699"/>
      <c r="GFV239" s="10699"/>
      <c r="GFW239" s="10699"/>
      <c r="GFX239" s="10699"/>
      <c r="GFY239" s="10699"/>
      <c r="GFZ239" s="10699"/>
      <c r="GGA239" s="10699"/>
      <c r="GGB239" s="10699"/>
      <c r="GGC239" s="10699"/>
      <c r="GGD239" s="10699"/>
      <c r="GGE239" s="10699"/>
      <c r="GGF239" s="10699"/>
      <c r="GGG239" s="10699"/>
      <c r="GGH239" s="10699"/>
      <c r="GGI239" s="10699"/>
      <c r="GGJ239" s="10699"/>
      <c r="GGK239" s="10699"/>
      <c r="GGL239" s="10699"/>
      <c r="GGM239" s="10699"/>
      <c r="GGN239" s="10699"/>
      <c r="GGO239" s="10699"/>
      <c r="GGP239" s="10699"/>
      <c r="GGQ239" s="10699"/>
      <c r="GGR239" s="10699"/>
      <c r="GGS239" s="10699"/>
      <c r="GGT239" s="10699"/>
      <c r="GGU239" s="10699"/>
      <c r="GGV239" s="10699"/>
      <c r="GGW239" s="10699"/>
      <c r="GGX239" s="10699"/>
      <c r="GGY239" s="10699"/>
      <c r="GGZ239" s="10699"/>
      <c r="GHA239" s="10699"/>
      <c r="GHB239" s="10699"/>
      <c r="GHC239" s="10699"/>
      <c r="GHD239" s="10699"/>
      <c r="GHE239" s="10699"/>
      <c r="GHF239" s="10699"/>
      <c r="GHG239" s="10699"/>
      <c r="GHH239" s="10699"/>
      <c r="GHI239" s="10699"/>
      <c r="GHJ239" s="10699"/>
      <c r="GHK239" s="10699"/>
      <c r="GHL239" s="10699"/>
      <c r="GHM239" s="10699"/>
      <c r="GHN239" s="10699"/>
      <c r="GHO239" s="10699"/>
      <c r="GHP239" s="10699"/>
      <c r="GHQ239" s="10699"/>
      <c r="GHR239" s="10699"/>
      <c r="GHS239" s="10699"/>
      <c r="GHT239" s="10699"/>
      <c r="GHU239" s="10699"/>
      <c r="GHV239" s="10699"/>
      <c r="GHW239" s="10699"/>
      <c r="GHX239" s="10699"/>
      <c r="GHY239" s="10699"/>
      <c r="GHZ239" s="10699"/>
      <c r="GIA239" s="10699"/>
      <c r="GIB239" s="10699"/>
      <c r="GIC239" s="10699"/>
      <c r="GID239" s="10699"/>
      <c r="GIE239" s="10699"/>
      <c r="GIF239" s="10699"/>
      <c r="GIG239" s="10699"/>
      <c r="GIH239" s="10699"/>
      <c r="GII239" s="10699"/>
      <c r="GIJ239" s="10699"/>
      <c r="GIK239" s="10699"/>
      <c r="GIL239" s="10699"/>
      <c r="GIM239" s="10699"/>
      <c r="GIN239" s="10699"/>
      <c r="GIO239" s="10699"/>
      <c r="GIP239" s="10699"/>
      <c r="GIQ239" s="10699"/>
      <c r="GIR239" s="10699"/>
      <c r="GIS239" s="10699"/>
      <c r="GIT239" s="10699"/>
      <c r="GIU239" s="10699"/>
      <c r="GIV239" s="10699"/>
      <c r="GIW239" s="10699"/>
      <c r="GIX239" s="10699"/>
      <c r="GIY239" s="10699"/>
      <c r="GIZ239" s="10699"/>
      <c r="GJA239" s="10699"/>
      <c r="GJB239" s="10699"/>
      <c r="GJC239" s="10699"/>
      <c r="GJD239" s="10699"/>
      <c r="GJE239" s="10699"/>
      <c r="GJF239" s="10699"/>
      <c r="GJG239" s="10699"/>
      <c r="GJH239" s="10699"/>
      <c r="GJI239" s="10699"/>
      <c r="GJJ239" s="10699"/>
      <c r="GJK239" s="10699"/>
      <c r="GJL239" s="10699"/>
      <c r="GJM239" s="10699"/>
      <c r="GJN239" s="10699"/>
      <c r="GJO239" s="10699"/>
      <c r="GJP239" s="10699"/>
      <c r="GJQ239" s="10699"/>
      <c r="GJR239" s="10699"/>
      <c r="GJS239" s="10699"/>
      <c r="GJT239" s="10699"/>
      <c r="GJU239" s="10699"/>
      <c r="GJV239" s="10699"/>
      <c r="GJW239" s="10699"/>
      <c r="GJX239" s="10699"/>
      <c r="GJY239" s="10699"/>
      <c r="GJZ239" s="10699"/>
      <c r="GKA239" s="10699"/>
      <c r="GKB239" s="10699"/>
      <c r="GKC239" s="10699"/>
      <c r="GKD239" s="10699"/>
      <c r="GKE239" s="10699"/>
      <c r="GKF239" s="10699"/>
      <c r="GKG239" s="10699"/>
      <c r="GKH239" s="10699"/>
      <c r="GKI239" s="10699"/>
      <c r="GKJ239" s="10699"/>
      <c r="GKK239" s="10699"/>
      <c r="GKL239" s="10699"/>
      <c r="GKM239" s="10699"/>
      <c r="GKN239" s="10699"/>
      <c r="GKO239" s="10699"/>
      <c r="GKP239" s="10699"/>
      <c r="GKQ239" s="10699"/>
      <c r="GKR239" s="10699"/>
      <c r="GKS239" s="10699"/>
      <c r="GKT239" s="10699"/>
      <c r="GKU239" s="10699"/>
      <c r="GKV239" s="10699"/>
      <c r="GKW239" s="10699"/>
      <c r="GKX239" s="10699"/>
      <c r="GKY239" s="10699"/>
      <c r="GKZ239" s="10699"/>
      <c r="GLA239" s="10699"/>
      <c r="GLB239" s="10699"/>
      <c r="GLC239" s="10699"/>
      <c r="GLD239" s="10699"/>
      <c r="GLE239" s="10699"/>
      <c r="GLF239" s="10699"/>
      <c r="GLG239" s="10699"/>
      <c r="GLH239" s="10699"/>
      <c r="GLI239" s="10699"/>
      <c r="GLJ239" s="10699"/>
      <c r="GLK239" s="10699"/>
      <c r="GLL239" s="10699"/>
      <c r="GLM239" s="10699"/>
      <c r="GLN239" s="10699"/>
      <c r="GLO239" s="10699"/>
      <c r="GLP239" s="10699"/>
      <c r="GLQ239" s="10699"/>
      <c r="GLR239" s="10699"/>
      <c r="GLS239" s="10699"/>
      <c r="GLT239" s="10699"/>
      <c r="GLU239" s="10699"/>
      <c r="GLV239" s="10699"/>
      <c r="GLW239" s="10699"/>
      <c r="GLX239" s="10699"/>
      <c r="GLY239" s="10699"/>
      <c r="GLZ239" s="10699"/>
      <c r="GMA239" s="10699"/>
      <c r="GMB239" s="10699"/>
      <c r="GMC239" s="10699"/>
      <c r="GMD239" s="10699"/>
      <c r="GME239" s="10699"/>
      <c r="GMF239" s="10699"/>
      <c r="GMG239" s="10699"/>
      <c r="GMH239" s="10699"/>
      <c r="GMI239" s="10699"/>
      <c r="GMJ239" s="10699"/>
      <c r="GMK239" s="10699"/>
      <c r="GML239" s="10699"/>
      <c r="GMM239" s="10699"/>
      <c r="GMN239" s="10699"/>
      <c r="GMO239" s="10699"/>
      <c r="GMP239" s="10699"/>
      <c r="GMQ239" s="10699"/>
      <c r="GMR239" s="10699"/>
      <c r="GMS239" s="10699"/>
      <c r="GMT239" s="10699"/>
      <c r="GMU239" s="10699"/>
      <c r="GMV239" s="10699"/>
      <c r="GMW239" s="10699"/>
      <c r="GMX239" s="10699"/>
      <c r="GMY239" s="10699"/>
      <c r="GMZ239" s="10699"/>
      <c r="GNA239" s="10699"/>
      <c r="GNB239" s="10699"/>
      <c r="GNC239" s="10699"/>
      <c r="GND239" s="10699"/>
      <c r="GNE239" s="10699"/>
      <c r="GNF239" s="10699"/>
      <c r="GNG239" s="10699"/>
      <c r="GNH239" s="10699"/>
      <c r="GNI239" s="10699"/>
      <c r="GNJ239" s="10699"/>
      <c r="GNK239" s="10699"/>
      <c r="GNL239" s="10699"/>
      <c r="GNM239" s="10699"/>
      <c r="GNN239" s="10699"/>
      <c r="GNO239" s="10699"/>
      <c r="GNP239" s="10699"/>
      <c r="GNQ239" s="10699"/>
      <c r="GNR239" s="10699"/>
      <c r="GNS239" s="10699"/>
      <c r="GNT239" s="10699"/>
      <c r="GNU239" s="10699"/>
      <c r="GNV239" s="10699"/>
      <c r="GNW239" s="10699"/>
      <c r="GNX239" s="10699"/>
      <c r="GNY239" s="10699"/>
      <c r="GNZ239" s="10699"/>
      <c r="GOA239" s="10699"/>
      <c r="GOB239" s="10699"/>
      <c r="GOC239" s="10699"/>
      <c r="GOD239" s="10699"/>
      <c r="GOE239" s="10699"/>
      <c r="GOF239" s="10699"/>
      <c r="GOG239" s="10699"/>
      <c r="GOH239" s="10699"/>
      <c r="GOI239" s="10699"/>
      <c r="GOJ239" s="10699"/>
      <c r="GOK239" s="10699"/>
      <c r="GOL239" s="10699"/>
      <c r="GOM239" s="10699"/>
      <c r="GON239" s="10699"/>
      <c r="GOO239" s="10699"/>
      <c r="GOP239" s="10699"/>
      <c r="GOQ239" s="10699"/>
      <c r="GOR239" s="10699"/>
      <c r="GOS239" s="10699"/>
      <c r="GOT239" s="10699"/>
      <c r="GOU239" s="10699"/>
      <c r="GOV239" s="10699"/>
      <c r="GOW239" s="10699"/>
      <c r="GOX239" s="10699"/>
      <c r="GOY239" s="10699"/>
      <c r="GOZ239" s="10699"/>
      <c r="GPA239" s="10699"/>
      <c r="GPB239" s="10699"/>
      <c r="GPC239" s="10699"/>
      <c r="GPD239" s="10699"/>
      <c r="GPE239" s="10699"/>
      <c r="GPF239" s="10699"/>
      <c r="GPG239" s="10699"/>
      <c r="GPH239" s="10699"/>
      <c r="GPI239" s="10699"/>
      <c r="GPJ239" s="10699"/>
      <c r="GPK239" s="10699"/>
      <c r="GPL239" s="10699"/>
      <c r="GPM239" s="10699"/>
      <c r="GPN239" s="10699"/>
      <c r="GPO239" s="10699"/>
      <c r="GPP239" s="10699"/>
      <c r="GPQ239" s="10699"/>
      <c r="GPR239" s="10699"/>
      <c r="GPS239" s="10699"/>
      <c r="GPT239" s="10699"/>
      <c r="GPU239" s="10699"/>
      <c r="GPV239" s="10699"/>
      <c r="GPW239" s="10699"/>
      <c r="GPX239" s="10699"/>
      <c r="GPY239" s="10699"/>
      <c r="GPZ239" s="10699"/>
      <c r="GQA239" s="10699"/>
      <c r="GQB239" s="10699"/>
      <c r="GQC239" s="10699"/>
      <c r="GQD239" s="10699"/>
      <c r="GQE239" s="10699"/>
      <c r="GQF239" s="10699"/>
      <c r="GQG239" s="10699"/>
      <c r="GQH239" s="10699"/>
      <c r="GQI239" s="10699"/>
      <c r="GQJ239" s="10699"/>
      <c r="GQK239" s="10699"/>
      <c r="GQL239" s="10699"/>
      <c r="GQM239" s="10699"/>
      <c r="GQN239" s="10699"/>
      <c r="GQO239" s="10699"/>
      <c r="GQP239" s="10699"/>
      <c r="GQQ239" s="10699"/>
      <c r="GQR239" s="10699"/>
      <c r="GQS239" s="10699"/>
      <c r="GQT239" s="10699"/>
      <c r="GQU239" s="10699"/>
      <c r="GQV239" s="10699"/>
      <c r="GQW239" s="10699"/>
      <c r="GQX239" s="10699"/>
      <c r="GQY239" s="10699"/>
      <c r="GQZ239" s="10699"/>
      <c r="GRA239" s="10699"/>
      <c r="GRB239" s="10699"/>
      <c r="GRC239" s="10699"/>
      <c r="GRD239" s="10699"/>
      <c r="GRE239" s="10699"/>
      <c r="GRF239" s="10699"/>
      <c r="GRG239" s="10699"/>
      <c r="GRH239" s="10699"/>
      <c r="GRI239" s="10699"/>
      <c r="GRJ239" s="10699"/>
      <c r="GRK239" s="10699"/>
      <c r="GRL239" s="10699"/>
      <c r="GRM239" s="10699"/>
      <c r="GRN239" s="10699"/>
      <c r="GRO239" s="10699"/>
      <c r="GRP239" s="10699"/>
      <c r="GRQ239" s="10699"/>
      <c r="GRR239" s="10699"/>
      <c r="GRS239" s="10699"/>
      <c r="GRT239" s="10699"/>
      <c r="GRU239" s="10699"/>
      <c r="GRV239" s="10699"/>
      <c r="GRW239" s="10699"/>
      <c r="GRX239" s="10699"/>
      <c r="GRY239" s="10699"/>
      <c r="GRZ239" s="10699"/>
      <c r="GSA239" s="10699"/>
      <c r="GSB239" s="10699"/>
      <c r="GSC239" s="10699"/>
      <c r="GSD239" s="10699"/>
      <c r="GSE239" s="10699"/>
      <c r="GSF239" s="10699"/>
      <c r="GSG239" s="10699"/>
      <c r="GSH239" s="10699"/>
      <c r="GSI239" s="10699"/>
      <c r="GSJ239" s="10699"/>
      <c r="GSK239" s="10699"/>
      <c r="GSL239" s="10699"/>
      <c r="GSM239" s="10699"/>
      <c r="GSN239" s="10699"/>
      <c r="GSO239" s="10699"/>
      <c r="GSP239" s="10699"/>
      <c r="GSQ239" s="10699"/>
      <c r="GSR239" s="10699"/>
      <c r="GSS239" s="10699"/>
      <c r="GST239" s="10699"/>
      <c r="GSU239" s="10699"/>
      <c r="GSV239" s="10699"/>
      <c r="GSW239" s="10699"/>
      <c r="GSX239" s="10699"/>
      <c r="GSY239" s="10699"/>
      <c r="GSZ239" s="10699"/>
      <c r="GTA239" s="10699"/>
      <c r="GTB239" s="10699"/>
      <c r="GTC239" s="10699"/>
      <c r="GTD239" s="10699"/>
      <c r="GTE239" s="10699"/>
      <c r="GTF239" s="10699"/>
      <c r="GTG239" s="10699"/>
      <c r="GTH239" s="10699"/>
      <c r="GTI239" s="10699"/>
      <c r="GTJ239" s="10699"/>
      <c r="GTK239" s="10699"/>
      <c r="GTL239" s="10699"/>
      <c r="GTM239" s="10699"/>
      <c r="GTN239" s="10699"/>
      <c r="GTO239" s="10699"/>
      <c r="GTP239" s="10699"/>
      <c r="GTQ239" s="10699"/>
      <c r="GTR239" s="10699"/>
      <c r="GTS239" s="10699"/>
      <c r="GTT239" s="10699"/>
      <c r="GTU239" s="10699"/>
      <c r="GTV239" s="10699"/>
      <c r="GTW239" s="10699"/>
      <c r="GTX239" s="10699"/>
      <c r="GTY239" s="10699"/>
      <c r="GTZ239" s="10699"/>
      <c r="GUA239" s="10699"/>
      <c r="GUB239" s="10699"/>
      <c r="GUC239" s="10699"/>
      <c r="GUD239" s="10699"/>
      <c r="GUE239" s="10699"/>
      <c r="GUF239" s="10699"/>
      <c r="GUG239" s="10699"/>
      <c r="GUH239" s="10699"/>
      <c r="GUI239" s="10699"/>
      <c r="GUJ239" s="10699"/>
      <c r="GUK239" s="10699"/>
      <c r="GUL239" s="10699"/>
      <c r="GUM239" s="10699"/>
      <c r="GUN239" s="10699"/>
      <c r="GUO239" s="10699"/>
      <c r="GUP239" s="10699"/>
      <c r="GUQ239" s="10699"/>
      <c r="GUR239" s="10699"/>
      <c r="GUS239" s="10699"/>
      <c r="GUT239" s="10699"/>
      <c r="GUU239" s="10699"/>
      <c r="GUV239" s="10699"/>
      <c r="GUW239" s="10699"/>
      <c r="GUX239" s="10699"/>
      <c r="GUY239" s="10699"/>
      <c r="GUZ239" s="10699"/>
      <c r="GVA239" s="10699"/>
      <c r="GVB239" s="10699"/>
      <c r="GVC239" s="10699"/>
      <c r="GVD239" s="10699"/>
      <c r="GVE239" s="10699"/>
      <c r="GVF239" s="10699"/>
      <c r="GVG239" s="10699"/>
      <c r="GVH239" s="10699"/>
      <c r="GVI239" s="10699"/>
      <c r="GVJ239" s="10699"/>
      <c r="GVK239" s="10699"/>
      <c r="GVL239" s="10699"/>
      <c r="GVM239" s="10699"/>
      <c r="GVN239" s="10699"/>
      <c r="GVO239" s="10699"/>
      <c r="GVP239" s="10699"/>
      <c r="GVQ239" s="10699"/>
      <c r="GVR239" s="10699"/>
      <c r="GVS239" s="10699"/>
      <c r="GVT239" s="10699"/>
      <c r="GVU239" s="10699"/>
      <c r="GVV239" s="10699"/>
      <c r="GVW239" s="10699"/>
      <c r="GVX239" s="10699"/>
      <c r="GVY239" s="10699"/>
      <c r="GVZ239" s="10699"/>
      <c r="GWA239" s="10699"/>
      <c r="GWB239" s="10699"/>
      <c r="GWC239" s="10699"/>
      <c r="GWD239" s="10699"/>
      <c r="GWE239" s="10699"/>
      <c r="GWF239" s="10699"/>
      <c r="GWG239" s="10699"/>
      <c r="GWH239" s="10699"/>
      <c r="GWI239" s="10699"/>
      <c r="GWJ239" s="10699"/>
      <c r="GWK239" s="10699"/>
      <c r="GWL239" s="10699"/>
      <c r="GWM239" s="10699"/>
      <c r="GWN239" s="10699"/>
      <c r="GWO239" s="10699"/>
      <c r="GWP239" s="10699"/>
      <c r="GWQ239" s="10699"/>
      <c r="GWR239" s="10699"/>
      <c r="GWS239" s="10699"/>
      <c r="GWT239" s="10699"/>
      <c r="GWU239" s="10699"/>
      <c r="GWV239" s="10699"/>
      <c r="GWW239" s="10699"/>
      <c r="GWX239" s="10699"/>
      <c r="GWY239" s="10699"/>
      <c r="GWZ239" s="10699"/>
      <c r="GXA239" s="10699"/>
      <c r="GXB239" s="10699"/>
      <c r="GXC239" s="10699"/>
      <c r="GXD239" s="10699"/>
      <c r="GXE239" s="10699"/>
      <c r="GXF239" s="10699"/>
      <c r="GXG239" s="10699"/>
      <c r="GXH239" s="10699"/>
      <c r="GXI239" s="10699"/>
      <c r="GXJ239" s="10699"/>
      <c r="GXK239" s="10699"/>
      <c r="GXL239" s="10699"/>
      <c r="GXM239" s="10699"/>
      <c r="GXN239" s="10699"/>
      <c r="GXO239" s="10699"/>
      <c r="GXP239" s="10699"/>
      <c r="GXQ239" s="10699"/>
      <c r="GXR239" s="10699"/>
      <c r="GXS239" s="10699"/>
      <c r="GXT239" s="10699"/>
      <c r="GXU239" s="10699"/>
      <c r="GXV239" s="10699"/>
      <c r="GXW239" s="10699"/>
      <c r="GXX239" s="10699"/>
      <c r="GXY239" s="10699"/>
      <c r="GXZ239" s="10699"/>
      <c r="GYA239" s="10699"/>
      <c r="GYB239" s="10699"/>
      <c r="GYC239" s="10699"/>
      <c r="GYD239" s="10699"/>
      <c r="GYE239" s="10699"/>
      <c r="GYF239" s="10699"/>
      <c r="GYG239" s="10699"/>
      <c r="GYH239" s="10699"/>
      <c r="GYI239" s="10699"/>
      <c r="GYJ239" s="10699"/>
      <c r="GYK239" s="10699"/>
      <c r="GYL239" s="10699"/>
      <c r="GYM239" s="10699"/>
      <c r="GYN239" s="10699"/>
      <c r="GYO239" s="10699"/>
      <c r="GYP239" s="10699"/>
      <c r="GYQ239" s="10699"/>
      <c r="GYR239" s="10699"/>
      <c r="GYS239" s="10699"/>
      <c r="GYT239" s="10699"/>
      <c r="GYU239" s="10699"/>
      <c r="GYV239" s="10699"/>
      <c r="GYW239" s="10699"/>
      <c r="GYX239" s="10699"/>
      <c r="GYY239" s="10699"/>
      <c r="GYZ239" s="10699"/>
      <c r="GZA239" s="10699"/>
      <c r="GZB239" s="10699"/>
      <c r="GZC239" s="10699"/>
      <c r="GZD239" s="10699"/>
      <c r="GZE239" s="10699"/>
      <c r="GZF239" s="10699"/>
      <c r="GZG239" s="10699"/>
      <c r="GZH239" s="10699"/>
      <c r="GZI239" s="10699"/>
      <c r="GZJ239" s="10699"/>
      <c r="GZK239" s="10699"/>
      <c r="GZL239" s="10699"/>
      <c r="GZM239" s="10699"/>
      <c r="GZN239" s="10699"/>
      <c r="GZO239" s="10699"/>
      <c r="GZP239" s="10699"/>
      <c r="GZQ239" s="10699"/>
      <c r="GZR239" s="10699"/>
      <c r="GZS239" s="10699"/>
      <c r="GZT239" s="10699"/>
      <c r="GZU239" s="10699"/>
      <c r="GZV239" s="10699"/>
      <c r="GZW239" s="10699"/>
      <c r="GZX239" s="10699"/>
      <c r="GZY239" s="10699"/>
      <c r="GZZ239" s="10699"/>
      <c r="HAA239" s="10699"/>
      <c r="HAB239" s="10699"/>
      <c r="HAC239" s="10699"/>
      <c r="HAD239" s="10699"/>
      <c r="HAE239" s="10699"/>
      <c r="HAF239" s="10699"/>
      <c r="HAG239" s="10699"/>
      <c r="HAH239" s="10699"/>
      <c r="HAI239" s="10699"/>
      <c r="HAJ239" s="10699"/>
      <c r="HAK239" s="10699"/>
      <c r="HAL239" s="10699"/>
      <c r="HAM239" s="10699"/>
      <c r="HAN239" s="10699"/>
      <c r="HAO239" s="10699"/>
      <c r="HAP239" s="10699"/>
      <c r="HAQ239" s="10699"/>
      <c r="HAR239" s="10699"/>
      <c r="HAS239" s="10699"/>
      <c r="HAT239" s="10699"/>
      <c r="HAU239" s="10699"/>
      <c r="HAV239" s="10699"/>
      <c r="HAW239" s="10699"/>
      <c r="HAX239" s="10699"/>
      <c r="HAY239" s="10699"/>
      <c r="HAZ239" s="10699"/>
      <c r="HBA239" s="10699"/>
      <c r="HBB239" s="10699"/>
      <c r="HBC239" s="10699"/>
      <c r="HBD239" s="10699"/>
      <c r="HBE239" s="10699"/>
      <c r="HBF239" s="10699"/>
      <c r="HBG239" s="10699"/>
      <c r="HBH239" s="10699"/>
      <c r="HBI239" s="10699"/>
      <c r="HBJ239" s="10699"/>
      <c r="HBK239" s="10699"/>
      <c r="HBL239" s="10699"/>
      <c r="HBM239" s="10699"/>
      <c r="HBN239" s="10699"/>
      <c r="HBO239" s="10699"/>
      <c r="HBP239" s="10699"/>
      <c r="HBQ239" s="10699"/>
      <c r="HBR239" s="10699"/>
      <c r="HBS239" s="10699"/>
      <c r="HBT239" s="10699"/>
      <c r="HBU239" s="10699"/>
      <c r="HBV239" s="10699"/>
      <c r="HBW239" s="10699"/>
      <c r="HBX239" s="10699"/>
      <c r="HBY239" s="10699"/>
      <c r="HBZ239" s="10699"/>
      <c r="HCA239" s="10699"/>
      <c r="HCB239" s="10699"/>
      <c r="HCC239" s="10699"/>
      <c r="HCD239" s="10699"/>
      <c r="HCE239" s="10699"/>
      <c r="HCF239" s="10699"/>
      <c r="HCG239" s="10699"/>
      <c r="HCH239" s="10699"/>
      <c r="HCI239" s="10699"/>
      <c r="HCJ239" s="10699"/>
      <c r="HCK239" s="10699"/>
      <c r="HCL239" s="10699"/>
      <c r="HCM239" s="10699"/>
      <c r="HCN239" s="10699"/>
      <c r="HCO239" s="10699"/>
      <c r="HCP239" s="10699"/>
      <c r="HCQ239" s="10699"/>
      <c r="HCR239" s="10699"/>
      <c r="HCS239" s="10699"/>
      <c r="HCT239" s="10699"/>
      <c r="HCU239" s="10699"/>
      <c r="HCV239" s="10699"/>
      <c r="HCW239" s="10699"/>
      <c r="HCX239" s="10699"/>
      <c r="HCY239" s="10699"/>
      <c r="HCZ239" s="10699"/>
      <c r="HDA239" s="10699"/>
      <c r="HDB239" s="10699"/>
      <c r="HDC239" s="10699"/>
      <c r="HDD239" s="10699"/>
      <c r="HDE239" s="10699"/>
      <c r="HDF239" s="10699"/>
      <c r="HDG239" s="10699"/>
      <c r="HDH239" s="10699"/>
      <c r="HDI239" s="10699"/>
      <c r="HDJ239" s="10699"/>
      <c r="HDK239" s="10699"/>
      <c r="HDL239" s="10699"/>
      <c r="HDM239" s="10699"/>
      <c r="HDN239" s="10699"/>
      <c r="HDO239" s="10699"/>
      <c r="HDP239" s="10699"/>
      <c r="HDQ239" s="10699"/>
      <c r="HDR239" s="10699"/>
      <c r="HDS239" s="10699"/>
      <c r="HDT239" s="10699"/>
      <c r="HDU239" s="10699"/>
      <c r="HDV239" s="10699"/>
      <c r="HDW239" s="10699"/>
      <c r="HDX239" s="10699"/>
      <c r="HDY239" s="10699"/>
      <c r="HDZ239" s="10699"/>
      <c r="HEA239" s="10699"/>
      <c r="HEB239" s="10699"/>
      <c r="HEC239" s="10699"/>
      <c r="HED239" s="10699"/>
      <c r="HEE239" s="10699"/>
      <c r="HEF239" s="10699"/>
      <c r="HEG239" s="10699"/>
      <c r="HEH239" s="10699"/>
      <c r="HEI239" s="10699"/>
      <c r="HEJ239" s="10699"/>
      <c r="HEK239" s="10699"/>
      <c r="HEL239" s="10699"/>
      <c r="HEM239" s="10699"/>
      <c r="HEN239" s="10699"/>
      <c r="HEO239" s="10699"/>
      <c r="HEP239" s="10699"/>
      <c r="HEQ239" s="10699"/>
      <c r="HER239" s="10699"/>
      <c r="HES239" s="10699"/>
      <c r="HET239" s="10699"/>
      <c r="HEU239" s="10699"/>
      <c r="HEV239" s="10699"/>
      <c r="HEW239" s="10699"/>
      <c r="HEX239" s="10699"/>
      <c r="HEY239" s="10699"/>
      <c r="HEZ239" s="10699"/>
      <c r="HFA239" s="10699"/>
      <c r="HFB239" s="10699"/>
      <c r="HFC239" s="10699"/>
      <c r="HFD239" s="10699"/>
      <c r="HFE239" s="10699"/>
      <c r="HFF239" s="10699"/>
      <c r="HFG239" s="10699"/>
      <c r="HFH239" s="10699"/>
      <c r="HFI239" s="10699"/>
      <c r="HFJ239" s="10699"/>
      <c r="HFK239" s="10699"/>
      <c r="HFL239" s="10699"/>
      <c r="HFM239" s="10699"/>
      <c r="HFN239" s="10699"/>
      <c r="HFO239" s="10699"/>
      <c r="HFP239" s="10699"/>
      <c r="HFQ239" s="10699"/>
      <c r="HFR239" s="10699"/>
      <c r="HFS239" s="10699"/>
      <c r="HFT239" s="10699"/>
      <c r="HFU239" s="10699"/>
      <c r="HFV239" s="10699"/>
      <c r="HFW239" s="10699"/>
      <c r="HFX239" s="10699"/>
      <c r="HFY239" s="10699"/>
      <c r="HFZ239" s="10699"/>
      <c r="HGA239" s="10699"/>
      <c r="HGB239" s="10699"/>
      <c r="HGC239" s="10699"/>
      <c r="HGD239" s="10699"/>
      <c r="HGE239" s="10699"/>
      <c r="HGF239" s="10699"/>
      <c r="HGG239" s="10699"/>
      <c r="HGH239" s="10699"/>
      <c r="HGI239" s="10699"/>
      <c r="HGJ239" s="10699"/>
      <c r="HGK239" s="10699"/>
      <c r="HGL239" s="10699"/>
      <c r="HGM239" s="10699"/>
      <c r="HGN239" s="10699"/>
      <c r="HGO239" s="10699"/>
      <c r="HGP239" s="10699"/>
      <c r="HGQ239" s="10699"/>
      <c r="HGR239" s="10699"/>
      <c r="HGS239" s="10699"/>
      <c r="HGT239" s="10699"/>
      <c r="HGU239" s="10699"/>
      <c r="HGV239" s="10699"/>
      <c r="HGW239" s="10699"/>
      <c r="HGX239" s="10699"/>
      <c r="HGY239" s="10699"/>
      <c r="HGZ239" s="10699"/>
      <c r="HHA239" s="10699"/>
      <c r="HHB239" s="10699"/>
      <c r="HHC239" s="10699"/>
      <c r="HHD239" s="10699"/>
      <c r="HHE239" s="10699"/>
      <c r="HHF239" s="10699"/>
      <c r="HHG239" s="10699"/>
      <c r="HHH239" s="10699"/>
      <c r="HHI239" s="10699"/>
      <c r="HHJ239" s="10699"/>
      <c r="HHK239" s="10699"/>
      <c r="HHL239" s="10699"/>
      <c r="HHM239" s="10699"/>
      <c r="HHN239" s="10699"/>
      <c r="HHO239" s="10699"/>
      <c r="HHP239" s="10699"/>
      <c r="HHQ239" s="10699"/>
      <c r="HHR239" s="10699"/>
      <c r="HHS239" s="10699"/>
      <c r="HHT239" s="10699"/>
      <c r="HHU239" s="10699"/>
      <c r="HHV239" s="10699"/>
      <c r="HHW239" s="10699"/>
      <c r="HHX239" s="10699"/>
      <c r="HHY239" s="10699"/>
      <c r="HHZ239" s="10699"/>
      <c r="HIA239" s="10699"/>
      <c r="HIB239" s="10699"/>
      <c r="HIC239" s="10699"/>
      <c r="HID239" s="10699"/>
      <c r="HIE239" s="10699"/>
      <c r="HIF239" s="10699"/>
      <c r="HIG239" s="10699"/>
      <c r="HIH239" s="10699"/>
      <c r="HII239" s="10699"/>
      <c r="HIJ239" s="10699"/>
      <c r="HIK239" s="10699"/>
      <c r="HIL239" s="10699"/>
      <c r="HIM239" s="10699"/>
      <c r="HIN239" s="10699"/>
      <c r="HIO239" s="10699"/>
      <c r="HIP239" s="10699"/>
      <c r="HIQ239" s="10699"/>
      <c r="HIR239" s="10699"/>
      <c r="HIS239" s="10699"/>
      <c r="HIT239" s="10699"/>
      <c r="HIU239" s="10699"/>
      <c r="HIV239" s="10699"/>
      <c r="HIW239" s="10699"/>
      <c r="HIX239" s="10699"/>
      <c r="HIY239" s="10699"/>
      <c r="HIZ239" s="10699"/>
      <c r="HJA239" s="10699"/>
      <c r="HJB239" s="10699"/>
      <c r="HJC239" s="10699"/>
      <c r="HJD239" s="10699"/>
      <c r="HJE239" s="10699"/>
      <c r="HJF239" s="10699"/>
      <c r="HJG239" s="10699"/>
      <c r="HJH239" s="10699"/>
      <c r="HJI239" s="10699"/>
      <c r="HJJ239" s="10699"/>
      <c r="HJK239" s="10699"/>
      <c r="HJL239" s="10699"/>
      <c r="HJM239" s="10699"/>
      <c r="HJN239" s="10699"/>
      <c r="HJO239" s="10699"/>
      <c r="HJP239" s="10699"/>
      <c r="HJQ239" s="10699"/>
      <c r="HJR239" s="10699"/>
      <c r="HJS239" s="10699"/>
      <c r="HJT239" s="10699"/>
      <c r="HJU239" s="10699"/>
      <c r="HJV239" s="10699"/>
      <c r="HJW239" s="10699"/>
      <c r="HJX239" s="10699"/>
      <c r="HJY239" s="10699"/>
      <c r="HJZ239" s="10699"/>
      <c r="HKA239" s="10699"/>
      <c r="HKB239" s="10699"/>
      <c r="HKC239" s="10699"/>
      <c r="HKD239" s="10699"/>
      <c r="HKE239" s="10699"/>
      <c r="HKF239" s="10699"/>
      <c r="HKG239" s="10699"/>
      <c r="HKH239" s="10699"/>
      <c r="HKI239" s="10699"/>
      <c r="HKJ239" s="10699"/>
      <c r="HKK239" s="10699"/>
      <c r="HKL239" s="10699"/>
      <c r="HKM239" s="10699"/>
      <c r="HKN239" s="10699"/>
      <c r="HKO239" s="10699"/>
      <c r="HKP239" s="10699"/>
      <c r="HKQ239" s="10699"/>
      <c r="HKR239" s="10699"/>
      <c r="HKS239" s="10699"/>
      <c r="HKT239" s="10699"/>
      <c r="HKU239" s="10699"/>
      <c r="HKV239" s="10699"/>
      <c r="HKW239" s="10699"/>
      <c r="HKX239" s="10699"/>
      <c r="HKY239" s="10699"/>
      <c r="HKZ239" s="10699"/>
      <c r="HLA239" s="10699"/>
      <c r="HLB239" s="10699"/>
      <c r="HLC239" s="10699"/>
      <c r="HLD239" s="10699"/>
      <c r="HLE239" s="10699"/>
      <c r="HLF239" s="10699"/>
      <c r="HLG239" s="10699"/>
      <c r="HLH239" s="10699"/>
      <c r="HLI239" s="10699"/>
      <c r="HLJ239" s="10699"/>
      <c r="HLK239" s="10699"/>
      <c r="HLL239" s="10699"/>
      <c r="HLM239" s="10699"/>
      <c r="HLN239" s="10699"/>
      <c r="HLO239" s="10699"/>
      <c r="HLP239" s="10699"/>
      <c r="HLQ239" s="10699"/>
      <c r="HLR239" s="10699"/>
      <c r="HLS239" s="10699"/>
      <c r="HLT239" s="10699"/>
      <c r="HLU239" s="10699"/>
      <c r="HLV239" s="10699"/>
      <c r="HLW239" s="10699"/>
      <c r="HLX239" s="10699"/>
      <c r="HLY239" s="10699"/>
      <c r="HLZ239" s="10699"/>
      <c r="HMA239" s="10699"/>
      <c r="HMB239" s="10699"/>
      <c r="HMC239" s="10699"/>
      <c r="HMD239" s="10699"/>
      <c r="HME239" s="10699"/>
      <c r="HMF239" s="10699"/>
      <c r="HMG239" s="10699"/>
      <c r="HMH239" s="10699"/>
      <c r="HMI239" s="10699"/>
      <c r="HMJ239" s="10699"/>
      <c r="HMK239" s="10699"/>
      <c r="HML239" s="10699"/>
      <c r="HMM239" s="10699"/>
      <c r="HMN239" s="10699"/>
      <c r="HMO239" s="10699"/>
      <c r="HMP239" s="10699"/>
      <c r="HMQ239" s="10699"/>
      <c r="HMR239" s="10699"/>
      <c r="HMS239" s="10699"/>
      <c r="HMT239" s="10699"/>
      <c r="HMU239" s="10699"/>
      <c r="HMV239" s="10699"/>
      <c r="HMW239" s="10699"/>
      <c r="HMX239" s="10699"/>
      <c r="HMY239" s="10699"/>
      <c r="HMZ239" s="10699"/>
      <c r="HNA239" s="10699"/>
      <c r="HNB239" s="10699"/>
      <c r="HNC239" s="10699"/>
      <c r="HND239" s="10699"/>
      <c r="HNE239" s="10699"/>
      <c r="HNF239" s="10699"/>
      <c r="HNG239" s="10699"/>
      <c r="HNH239" s="10699"/>
      <c r="HNI239" s="10699"/>
      <c r="HNJ239" s="10699"/>
      <c r="HNK239" s="10699"/>
      <c r="HNL239" s="10699"/>
      <c r="HNM239" s="10699"/>
      <c r="HNN239" s="10699"/>
      <c r="HNO239" s="10699"/>
      <c r="HNP239" s="10699"/>
      <c r="HNQ239" s="10699"/>
      <c r="HNR239" s="10699"/>
      <c r="HNS239" s="10699"/>
      <c r="HNT239" s="10699"/>
      <c r="HNU239" s="10699"/>
      <c r="HNV239" s="10699"/>
      <c r="HNW239" s="10699"/>
      <c r="HNX239" s="10699"/>
      <c r="HNY239" s="10699"/>
      <c r="HNZ239" s="10699"/>
      <c r="HOA239" s="10699"/>
      <c r="HOB239" s="10699"/>
      <c r="HOC239" s="10699"/>
      <c r="HOD239" s="10699"/>
      <c r="HOE239" s="10699"/>
      <c r="HOF239" s="10699"/>
      <c r="HOG239" s="10699"/>
      <c r="HOH239" s="10699"/>
      <c r="HOI239" s="10699"/>
      <c r="HOJ239" s="10699"/>
      <c r="HOK239" s="10699"/>
      <c r="HOL239" s="10699"/>
      <c r="HOM239" s="10699"/>
      <c r="HON239" s="10699"/>
      <c r="HOO239" s="10699"/>
      <c r="HOP239" s="10699"/>
      <c r="HOQ239" s="10699"/>
      <c r="HOR239" s="10699"/>
      <c r="HOS239" s="10699"/>
      <c r="HOT239" s="10699"/>
      <c r="HOU239" s="10699"/>
      <c r="HOV239" s="10699"/>
      <c r="HOW239" s="10699"/>
      <c r="HOX239" s="10699"/>
      <c r="HOY239" s="10699"/>
      <c r="HOZ239" s="10699"/>
      <c r="HPA239" s="10699"/>
      <c r="HPB239" s="10699"/>
      <c r="HPC239" s="10699"/>
      <c r="HPD239" s="10699"/>
      <c r="HPE239" s="10699"/>
      <c r="HPF239" s="10699"/>
      <c r="HPG239" s="10699"/>
      <c r="HPH239" s="10699"/>
      <c r="HPI239" s="10699"/>
      <c r="HPJ239" s="10699"/>
      <c r="HPK239" s="10699"/>
      <c r="HPL239" s="10699"/>
      <c r="HPM239" s="10699"/>
      <c r="HPN239" s="10699"/>
      <c r="HPO239" s="10699"/>
      <c r="HPP239" s="10699"/>
      <c r="HPQ239" s="10699"/>
      <c r="HPR239" s="10699"/>
      <c r="HPS239" s="10699"/>
      <c r="HPT239" s="10699"/>
      <c r="HPU239" s="10699"/>
      <c r="HPV239" s="10699"/>
      <c r="HPW239" s="10699"/>
      <c r="HPX239" s="10699"/>
      <c r="HPY239" s="10699"/>
      <c r="HPZ239" s="10699"/>
      <c r="HQA239" s="10699"/>
      <c r="HQB239" s="10699"/>
      <c r="HQC239" s="10699"/>
      <c r="HQD239" s="10699"/>
      <c r="HQE239" s="10699"/>
      <c r="HQF239" s="10699"/>
      <c r="HQG239" s="10699"/>
      <c r="HQH239" s="10699"/>
      <c r="HQI239" s="10699"/>
      <c r="HQJ239" s="10699"/>
      <c r="HQK239" s="10699"/>
      <c r="HQL239" s="10699"/>
      <c r="HQM239" s="10699"/>
      <c r="HQN239" s="10699"/>
      <c r="HQO239" s="10699"/>
      <c r="HQP239" s="10699"/>
      <c r="HQQ239" s="10699"/>
      <c r="HQR239" s="10699"/>
      <c r="HQS239" s="10699"/>
      <c r="HQT239" s="10699"/>
      <c r="HQU239" s="10699"/>
      <c r="HQV239" s="10699"/>
      <c r="HQW239" s="10699"/>
      <c r="HQX239" s="10699"/>
      <c r="HQY239" s="10699"/>
      <c r="HQZ239" s="10699"/>
      <c r="HRA239" s="10699"/>
      <c r="HRB239" s="10699"/>
      <c r="HRC239" s="10699"/>
      <c r="HRD239" s="10699"/>
      <c r="HRE239" s="10699"/>
      <c r="HRF239" s="10699"/>
      <c r="HRG239" s="10699"/>
      <c r="HRH239" s="10699"/>
      <c r="HRI239" s="10699"/>
      <c r="HRJ239" s="10699"/>
      <c r="HRK239" s="10699"/>
      <c r="HRL239" s="10699"/>
      <c r="HRM239" s="10699"/>
      <c r="HRN239" s="10699"/>
      <c r="HRO239" s="10699"/>
      <c r="HRP239" s="10699"/>
      <c r="HRQ239" s="10699"/>
      <c r="HRR239" s="10699"/>
      <c r="HRS239" s="10699"/>
      <c r="HRT239" s="10699"/>
      <c r="HRU239" s="10699"/>
      <c r="HRV239" s="10699"/>
      <c r="HRW239" s="10699"/>
      <c r="HRX239" s="10699"/>
      <c r="HRY239" s="10699"/>
      <c r="HRZ239" s="10699"/>
      <c r="HSA239" s="10699"/>
      <c r="HSB239" s="10699"/>
      <c r="HSC239" s="10699"/>
      <c r="HSD239" s="10699"/>
      <c r="HSE239" s="10699"/>
      <c r="HSF239" s="10699"/>
      <c r="HSG239" s="10699"/>
      <c r="HSH239" s="10699"/>
      <c r="HSI239" s="10699"/>
      <c r="HSJ239" s="10699"/>
      <c r="HSK239" s="10699"/>
      <c r="HSL239" s="10699"/>
      <c r="HSM239" s="10699"/>
      <c r="HSN239" s="10699"/>
      <c r="HSO239" s="10699"/>
      <c r="HSP239" s="10699"/>
      <c r="HSQ239" s="10699"/>
      <c r="HSR239" s="10699"/>
      <c r="HSS239" s="10699"/>
      <c r="HST239" s="10699"/>
      <c r="HSU239" s="10699"/>
      <c r="HSV239" s="10699"/>
      <c r="HSW239" s="10699"/>
      <c r="HSX239" s="10699"/>
      <c r="HSY239" s="10699"/>
      <c r="HSZ239" s="10699"/>
      <c r="HTA239" s="10699"/>
      <c r="HTB239" s="10699"/>
      <c r="HTC239" s="10699"/>
      <c r="HTD239" s="10699"/>
      <c r="HTE239" s="10699"/>
      <c r="HTF239" s="10699"/>
      <c r="HTG239" s="10699"/>
      <c r="HTH239" s="10699"/>
      <c r="HTI239" s="10699"/>
      <c r="HTJ239" s="10699"/>
      <c r="HTK239" s="10699"/>
      <c r="HTL239" s="10699"/>
      <c r="HTM239" s="10699"/>
      <c r="HTN239" s="10699"/>
      <c r="HTO239" s="10699"/>
      <c r="HTP239" s="10699"/>
      <c r="HTQ239" s="10699"/>
      <c r="HTR239" s="10699"/>
      <c r="HTS239" s="10699"/>
      <c r="HTT239" s="10699"/>
      <c r="HTU239" s="10699"/>
      <c r="HTV239" s="10699"/>
      <c r="HTW239" s="10699"/>
      <c r="HTX239" s="10699"/>
      <c r="HTY239" s="10699"/>
      <c r="HTZ239" s="10699"/>
      <c r="HUA239" s="10699"/>
      <c r="HUB239" s="10699"/>
      <c r="HUC239" s="10699"/>
      <c r="HUD239" s="10699"/>
      <c r="HUE239" s="10699"/>
      <c r="HUF239" s="10699"/>
      <c r="HUG239" s="10699"/>
      <c r="HUH239" s="10699"/>
      <c r="HUI239" s="10699"/>
      <c r="HUJ239" s="10699"/>
      <c r="HUK239" s="10699"/>
      <c r="HUL239" s="10699"/>
      <c r="HUM239" s="10699"/>
      <c r="HUN239" s="10699"/>
      <c r="HUO239" s="10699"/>
      <c r="HUP239" s="10699"/>
      <c r="HUQ239" s="10699"/>
      <c r="HUR239" s="10699"/>
      <c r="HUS239" s="10699"/>
      <c r="HUT239" s="10699"/>
      <c r="HUU239" s="10699"/>
      <c r="HUV239" s="10699"/>
      <c r="HUW239" s="10699"/>
      <c r="HUX239" s="10699"/>
      <c r="HUY239" s="10699"/>
      <c r="HUZ239" s="10699"/>
      <c r="HVA239" s="10699"/>
      <c r="HVB239" s="10699"/>
      <c r="HVC239" s="10699"/>
      <c r="HVD239" s="10699"/>
      <c r="HVE239" s="10699"/>
      <c r="HVF239" s="10699"/>
      <c r="HVG239" s="10699"/>
      <c r="HVH239" s="10699"/>
      <c r="HVI239" s="10699"/>
      <c r="HVJ239" s="10699"/>
      <c r="HVK239" s="10699"/>
      <c r="HVL239" s="10699"/>
      <c r="HVM239" s="10699"/>
      <c r="HVN239" s="10699"/>
      <c r="HVO239" s="10699"/>
      <c r="HVP239" s="10699"/>
      <c r="HVQ239" s="10699"/>
      <c r="HVR239" s="10699"/>
      <c r="HVS239" s="10699"/>
      <c r="HVT239" s="10699"/>
      <c r="HVU239" s="10699"/>
      <c r="HVV239" s="10699"/>
      <c r="HVW239" s="10699"/>
      <c r="HVX239" s="10699"/>
      <c r="HVY239" s="10699"/>
      <c r="HVZ239" s="10699"/>
      <c r="HWA239" s="10699"/>
      <c r="HWB239" s="10699"/>
      <c r="HWC239" s="10699"/>
      <c r="HWD239" s="10699"/>
      <c r="HWE239" s="10699"/>
      <c r="HWF239" s="10699"/>
      <c r="HWG239" s="10699"/>
      <c r="HWH239" s="10699"/>
      <c r="HWI239" s="10699"/>
      <c r="HWJ239" s="10699"/>
      <c r="HWK239" s="10699"/>
      <c r="HWL239" s="10699"/>
      <c r="HWM239" s="10699"/>
      <c r="HWN239" s="10699"/>
      <c r="HWO239" s="10699"/>
      <c r="HWP239" s="10699"/>
      <c r="HWQ239" s="10699"/>
      <c r="HWR239" s="10699"/>
      <c r="HWS239" s="10699"/>
      <c r="HWT239" s="10699"/>
      <c r="HWU239" s="10699"/>
      <c r="HWV239" s="10699"/>
      <c r="HWW239" s="10699"/>
      <c r="HWX239" s="10699"/>
      <c r="HWY239" s="10699"/>
      <c r="HWZ239" s="10699"/>
      <c r="HXA239" s="10699"/>
      <c r="HXB239" s="10699"/>
      <c r="HXC239" s="10699"/>
      <c r="HXD239" s="10699"/>
      <c r="HXE239" s="10699"/>
      <c r="HXF239" s="10699"/>
      <c r="HXG239" s="10699"/>
      <c r="HXH239" s="10699"/>
      <c r="HXI239" s="10699"/>
      <c r="HXJ239" s="10699"/>
      <c r="HXK239" s="10699"/>
      <c r="HXL239" s="10699"/>
      <c r="HXM239" s="10699"/>
      <c r="HXN239" s="10699"/>
      <c r="HXO239" s="10699"/>
      <c r="HXP239" s="10699"/>
      <c r="HXQ239" s="10699"/>
      <c r="HXR239" s="10699"/>
      <c r="HXS239" s="10699"/>
      <c r="HXT239" s="10699"/>
      <c r="HXU239" s="10699"/>
      <c r="HXV239" s="10699"/>
      <c r="HXW239" s="10699"/>
      <c r="HXX239" s="10699"/>
      <c r="HXY239" s="10699"/>
      <c r="HXZ239" s="10699"/>
      <c r="HYA239" s="10699"/>
      <c r="HYB239" s="10699"/>
      <c r="HYC239" s="10699"/>
      <c r="HYD239" s="10699"/>
      <c r="HYE239" s="10699"/>
      <c r="HYF239" s="10699"/>
      <c r="HYG239" s="10699"/>
      <c r="HYH239" s="10699"/>
      <c r="HYI239" s="10699"/>
      <c r="HYJ239" s="10699"/>
      <c r="HYK239" s="10699"/>
      <c r="HYL239" s="10699"/>
      <c r="HYM239" s="10699"/>
      <c r="HYN239" s="10699"/>
      <c r="HYO239" s="10699"/>
      <c r="HYP239" s="10699"/>
      <c r="HYQ239" s="10699"/>
      <c r="HYR239" s="10699"/>
      <c r="HYS239" s="10699"/>
      <c r="HYT239" s="10699"/>
      <c r="HYU239" s="10699"/>
      <c r="HYV239" s="10699"/>
      <c r="HYW239" s="10699"/>
      <c r="HYX239" s="10699"/>
      <c r="HYY239" s="10699"/>
      <c r="HYZ239" s="10699"/>
      <c r="HZA239" s="10699"/>
      <c r="HZB239" s="10699"/>
      <c r="HZC239" s="10699"/>
      <c r="HZD239" s="10699"/>
      <c r="HZE239" s="10699"/>
      <c r="HZF239" s="10699"/>
      <c r="HZG239" s="10699"/>
      <c r="HZH239" s="10699"/>
      <c r="HZI239" s="10699"/>
      <c r="HZJ239" s="10699"/>
      <c r="HZK239" s="10699"/>
      <c r="HZL239" s="10699"/>
      <c r="HZM239" s="10699"/>
      <c r="HZN239" s="10699"/>
      <c r="HZO239" s="10699"/>
      <c r="HZP239" s="10699"/>
      <c r="HZQ239" s="10699"/>
      <c r="HZR239" s="10699"/>
      <c r="HZS239" s="10699"/>
      <c r="HZT239" s="10699"/>
      <c r="HZU239" s="10699"/>
      <c r="HZV239" s="10699"/>
      <c r="HZW239" s="10699"/>
      <c r="HZX239" s="10699"/>
      <c r="HZY239" s="10699"/>
      <c r="HZZ239" s="10699"/>
      <c r="IAA239" s="10699"/>
      <c r="IAB239" s="10699"/>
      <c r="IAC239" s="10699"/>
      <c r="IAD239" s="10699"/>
      <c r="IAE239" s="10699"/>
      <c r="IAF239" s="10699"/>
      <c r="IAG239" s="10699"/>
      <c r="IAH239" s="10699"/>
      <c r="IAI239" s="10699"/>
      <c r="IAJ239" s="10699"/>
      <c r="IAK239" s="10699"/>
      <c r="IAL239" s="10699"/>
      <c r="IAM239" s="10699"/>
      <c r="IAN239" s="10699"/>
      <c r="IAO239" s="10699"/>
      <c r="IAP239" s="10699"/>
      <c r="IAQ239" s="10699"/>
      <c r="IAR239" s="10699"/>
      <c r="IAS239" s="10699"/>
      <c r="IAT239" s="10699"/>
      <c r="IAU239" s="10699"/>
      <c r="IAV239" s="10699"/>
      <c r="IAW239" s="10699"/>
      <c r="IAX239" s="10699"/>
      <c r="IAY239" s="10699"/>
      <c r="IAZ239" s="10699"/>
      <c r="IBA239" s="10699"/>
      <c r="IBB239" s="10699"/>
      <c r="IBC239" s="10699"/>
      <c r="IBD239" s="10699"/>
      <c r="IBE239" s="10699"/>
      <c r="IBF239" s="10699"/>
      <c r="IBG239" s="10699"/>
      <c r="IBH239" s="10699"/>
      <c r="IBI239" s="10699"/>
      <c r="IBJ239" s="10699"/>
      <c r="IBK239" s="10699"/>
      <c r="IBL239" s="10699"/>
      <c r="IBM239" s="10699"/>
      <c r="IBN239" s="10699"/>
      <c r="IBO239" s="10699"/>
      <c r="IBP239" s="10699"/>
      <c r="IBQ239" s="10699"/>
      <c r="IBR239" s="10699"/>
      <c r="IBS239" s="10699"/>
      <c r="IBT239" s="10699"/>
      <c r="IBU239" s="10699"/>
      <c r="IBV239" s="10699"/>
      <c r="IBW239" s="10699"/>
      <c r="IBX239" s="10699"/>
      <c r="IBY239" s="10699"/>
      <c r="IBZ239" s="10699"/>
      <c r="ICA239" s="10699"/>
      <c r="ICB239" s="10699"/>
      <c r="ICC239" s="10699"/>
      <c r="ICD239" s="10699"/>
      <c r="ICE239" s="10699"/>
      <c r="ICF239" s="10699"/>
      <c r="ICG239" s="10699"/>
      <c r="ICH239" s="10699"/>
      <c r="ICI239" s="10699"/>
      <c r="ICJ239" s="10699"/>
      <c r="ICK239" s="10699"/>
      <c r="ICL239" s="10699"/>
      <c r="ICM239" s="10699"/>
      <c r="ICN239" s="10699"/>
      <c r="ICO239" s="10699"/>
      <c r="ICP239" s="10699"/>
      <c r="ICQ239" s="10699"/>
      <c r="ICR239" s="10699"/>
      <c r="ICS239" s="10699"/>
      <c r="ICT239" s="10699"/>
      <c r="ICU239" s="10699"/>
      <c r="ICV239" s="10699"/>
      <c r="ICW239" s="10699"/>
      <c r="ICX239" s="10699"/>
      <c r="ICY239" s="10699"/>
      <c r="ICZ239" s="10699"/>
      <c r="IDA239" s="10699"/>
      <c r="IDB239" s="10699"/>
      <c r="IDC239" s="10699"/>
      <c r="IDD239" s="10699"/>
      <c r="IDE239" s="10699"/>
      <c r="IDF239" s="10699"/>
      <c r="IDG239" s="10699"/>
      <c r="IDH239" s="10699"/>
      <c r="IDI239" s="10699"/>
      <c r="IDJ239" s="10699"/>
      <c r="IDK239" s="10699"/>
      <c r="IDL239" s="10699"/>
      <c r="IDM239" s="10699"/>
      <c r="IDN239" s="10699"/>
      <c r="IDO239" s="10699"/>
      <c r="IDP239" s="10699"/>
      <c r="IDQ239" s="10699"/>
      <c r="IDR239" s="10699"/>
      <c r="IDS239" s="10699"/>
      <c r="IDT239" s="10699"/>
      <c r="IDU239" s="10699"/>
      <c r="IDV239" s="10699"/>
      <c r="IDW239" s="10699"/>
      <c r="IDX239" s="10699"/>
      <c r="IDY239" s="10699"/>
      <c r="IDZ239" s="10699"/>
      <c r="IEA239" s="10699"/>
      <c r="IEB239" s="10699"/>
      <c r="IEC239" s="10699"/>
      <c r="IED239" s="10699"/>
      <c r="IEE239" s="10699"/>
      <c r="IEF239" s="10699"/>
      <c r="IEG239" s="10699"/>
      <c r="IEH239" s="10699"/>
      <c r="IEI239" s="10699"/>
      <c r="IEJ239" s="10699"/>
      <c r="IEK239" s="10699"/>
      <c r="IEL239" s="10699"/>
      <c r="IEM239" s="10699"/>
      <c r="IEN239" s="10699"/>
      <c r="IEO239" s="10699"/>
      <c r="IEP239" s="10699"/>
      <c r="IEQ239" s="10699"/>
      <c r="IER239" s="10699"/>
      <c r="IES239" s="10699"/>
      <c r="IET239" s="10699"/>
      <c r="IEU239" s="10699"/>
      <c r="IEV239" s="10699"/>
      <c r="IEW239" s="10699"/>
      <c r="IEX239" s="10699"/>
      <c r="IEY239" s="10699"/>
      <c r="IEZ239" s="10699"/>
      <c r="IFA239" s="10699"/>
      <c r="IFB239" s="10699"/>
      <c r="IFC239" s="10699"/>
      <c r="IFD239" s="10699"/>
      <c r="IFE239" s="10699"/>
      <c r="IFF239" s="10699"/>
      <c r="IFG239" s="10699"/>
      <c r="IFH239" s="10699"/>
      <c r="IFI239" s="10699"/>
      <c r="IFJ239" s="10699"/>
      <c r="IFK239" s="10699"/>
      <c r="IFL239" s="10699"/>
      <c r="IFM239" s="10699"/>
      <c r="IFN239" s="10699"/>
      <c r="IFO239" s="10699"/>
      <c r="IFP239" s="10699"/>
      <c r="IFQ239" s="10699"/>
      <c r="IFR239" s="10699"/>
      <c r="IFS239" s="10699"/>
      <c r="IFT239" s="10699"/>
      <c r="IFU239" s="10699"/>
      <c r="IFV239" s="10699"/>
      <c r="IFW239" s="10699"/>
      <c r="IFX239" s="10699"/>
      <c r="IFY239" s="10699"/>
      <c r="IFZ239" s="10699"/>
      <c r="IGA239" s="10699"/>
      <c r="IGB239" s="10699"/>
      <c r="IGC239" s="10699"/>
      <c r="IGD239" s="10699"/>
      <c r="IGE239" s="10699"/>
      <c r="IGF239" s="10699"/>
      <c r="IGG239" s="10699"/>
      <c r="IGH239" s="10699"/>
      <c r="IGI239" s="10699"/>
      <c r="IGJ239" s="10699"/>
      <c r="IGK239" s="10699"/>
      <c r="IGL239" s="10699"/>
      <c r="IGM239" s="10699"/>
      <c r="IGN239" s="10699"/>
      <c r="IGO239" s="10699"/>
      <c r="IGP239" s="10699"/>
      <c r="IGQ239" s="10699"/>
      <c r="IGR239" s="10699"/>
      <c r="IGS239" s="10699"/>
      <c r="IGT239" s="10699"/>
      <c r="IGU239" s="10699"/>
      <c r="IGV239" s="10699"/>
      <c r="IGW239" s="10699"/>
      <c r="IGX239" s="10699"/>
      <c r="IGY239" s="10699"/>
      <c r="IGZ239" s="10699"/>
      <c r="IHA239" s="10699"/>
      <c r="IHB239" s="10699"/>
      <c r="IHC239" s="10699"/>
      <c r="IHD239" s="10699"/>
      <c r="IHE239" s="10699"/>
      <c r="IHF239" s="10699"/>
      <c r="IHG239" s="10699"/>
      <c r="IHH239" s="10699"/>
      <c r="IHI239" s="10699"/>
      <c r="IHJ239" s="10699"/>
      <c r="IHK239" s="10699"/>
      <c r="IHL239" s="10699"/>
      <c r="IHM239" s="10699"/>
      <c r="IHN239" s="10699"/>
      <c r="IHO239" s="10699"/>
      <c r="IHP239" s="10699"/>
      <c r="IHQ239" s="10699"/>
      <c r="IHR239" s="10699"/>
      <c r="IHS239" s="10699"/>
      <c r="IHT239" s="10699"/>
      <c r="IHU239" s="10699"/>
      <c r="IHV239" s="10699"/>
      <c r="IHW239" s="10699"/>
      <c r="IHX239" s="10699"/>
      <c r="IHY239" s="10699"/>
      <c r="IHZ239" s="10699"/>
      <c r="IIA239" s="10699"/>
      <c r="IIB239" s="10699"/>
      <c r="IIC239" s="10699"/>
      <c r="IID239" s="10699"/>
      <c r="IIE239" s="10699"/>
      <c r="IIF239" s="10699"/>
      <c r="IIG239" s="10699"/>
      <c r="IIH239" s="10699"/>
      <c r="III239" s="10699"/>
      <c r="IIJ239" s="10699"/>
      <c r="IIK239" s="10699"/>
      <c r="IIL239" s="10699"/>
      <c r="IIM239" s="10699"/>
      <c r="IIN239" s="10699"/>
      <c r="IIO239" s="10699"/>
      <c r="IIP239" s="10699"/>
      <c r="IIQ239" s="10699"/>
      <c r="IIR239" s="10699"/>
      <c r="IIS239" s="10699"/>
      <c r="IIT239" s="10699"/>
      <c r="IIU239" s="10699"/>
      <c r="IIV239" s="10699"/>
      <c r="IIW239" s="10699"/>
      <c r="IIX239" s="10699"/>
      <c r="IIY239" s="10699"/>
      <c r="IIZ239" s="10699"/>
      <c r="IJA239" s="10699"/>
      <c r="IJB239" s="10699"/>
      <c r="IJC239" s="10699"/>
      <c r="IJD239" s="10699"/>
      <c r="IJE239" s="10699"/>
      <c r="IJF239" s="10699"/>
      <c r="IJG239" s="10699"/>
      <c r="IJH239" s="10699"/>
      <c r="IJI239" s="10699"/>
      <c r="IJJ239" s="10699"/>
      <c r="IJK239" s="10699"/>
      <c r="IJL239" s="10699"/>
      <c r="IJM239" s="10699"/>
      <c r="IJN239" s="10699"/>
      <c r="IJO239" s="10699"/>
      <c r="IJP239" s="10699"/>
      <c r="IJQ239" s="10699"/>
      <c r="IJR239" s="10699"/>
      <c r="IJS239" s="10699"/>
      <c r="IJT239" s="10699"/>
      <c r="IJU239" s="10699"/>
      <c r="IJV239" s="10699"/>
      <c r="IJW239" s="10699"/>
      <c r="IJX239" s="10699"/>
      <c r="IJY239" s="10699"/>
      <c r="IJZ239" s="10699"/>
      <c r="IKA239" s="10699"/>
      <c r="IKB239" s="10699"/>
      <c r="IKC239" s="10699"/>
      <c r="IKD239" s="10699"/>
      <c r="IKE239" s="10699"/>
      <c r="IKF239" s="10699"/>
      <c r="IKG239" s="10699"/>
      <c r="IKH239" s="10699"/>
      <c r="IKI239" s="10699"/>
      <c r="IKJ239" s="10699"/>
      <c r="IKK239" s="10699"/>
      <c r="IKL239" s="10699"/>
      <c r="IKM239" s="10699"/>
      <c r="IKN239" s="10699"/>
      <c r="IKO239" s="10699"/>
      <c r="IKP239" s="10699"/>
      <c r="IKQ239" s="10699"/>
      <c r="IKR239" s="10699"/>
      <c r="IKS239" s="10699"/>
      <c r="IKT239" s="10699"/>
      <c r="IKU239" s="10699"/>
      <c r="IKV239" s="10699"/>
      <c r="IKW239" s="10699"/>
      <c r="IKX239" s="10699"/>
      <c r="IKY239" s="10699"/>
      <c r="IKZ239" s="10699"/>
      <c r="ILA239" s="10699"/>
      <c r="ILB239" s="10699"/>
      <c r="ILC239" s="10699"/>
      <c r="ILD239" s="10699"/>
      <c r="ILE239" s="10699"/>
      <c r="ILF239" s="10699"/>
      <c r="ILG239" s="10699"/>
      <c r="ILH239" s="10699"/>
      <c r="ILI239" s="10699"/>
      <c r="ILJ239" s="10699"/>
      <c r="ILK239" s="10699"/>
      <c r="ILL239" s="10699"/>
      <c r="ILM239" s="10699"/>
      <c r="ILN239" s="10699"/>
      <c r="ILO239" s="10699"/>
      <c r="ILP239" s="10699"/>
      <c r="ILQ239" s="10699"/>
      <c r="ILR239" s="10699"/>
      <c r="ILS239" s="10699"/>
      <c r="ILT239" s="10699"/>
      <c r="ILU239" s="10699"/>
      <c r="ILV239" s="10699"/>
      <c r="ILW239" s="10699"/>
      <c r="ILX239" s="10699"/>
      <c r="ILY239" s="10699"/>
      <c r="ILZ239" s="10699"/>
      <c r="IMA239" s="10699"/>
      <c r="IMB239" s="10699"/>
      <c r="IMC239" s="10699"/>
      <c r="IMD239" s="10699"/>
      <c r="IME239" s="10699"/>
      <c r="IMF239" s="10699"/>
      <c r="IMG239" s="10699"/>
      <c r="IMH239" s="10699"/>
      <c r="IMI239" s="10699"/>
      <c r="IMJ239" s="10699"/>
      <c r="IMK239" s="10699"/>
      <c r="IML239" s="10699"/>
      <c r="IMM239" s="10699"/>
      <c r="IMN239" s="10699"/>
      <c r="IMO239" s="10699"/>
      <c r="IMP239" s="10699"/>
      <c r="IMQ239" s="10699"/>
      <c r="IMR239" s="10699"/>
      <c r="IMS239" s="10699"/>
      <c r="IMT239" s="10699"/>
      <c r="IMU239" s="10699"/>
      <c r="IMV239" s="10699"/>
      <c r="IMW239" s="10699"/>
      <c r="IMX239" s="10699"/>
      <c r="IMY239" s="10699"/>
      <c r="IMZ239" s="10699"/>
      <c r="INA239" s="10699"/>
      <c r="INB239" s="10699"/>
      <c r="INC239" s="10699"/>
      <c r="IND239" s="10699"/>
      <c r="INE239" s="10699"/>
      <c r="INF239" s="10699"/>
      <c r="ING239" s="10699"/>
      <c r="INH239" s="10699"/>
      <c r="INI239" s="10699"/>
      <c r="INJ239" s="10699"/>
      <c r="INK239" s="10699"/>
      <c r="INL239" s="10699"/>
      <c r="INM239" s="10699"/>
      <c r="INN239" s="10699"/>
      <c r="INO239" s="10699"/>
      <c r="INP239" s="10699"/>
      <c r="INQ239" s="10699"/>
      <c r="INR239" s="10699"/>
      <c r="INS239" s="10699"/>
      <c r="INT239" s="10699"/>
      <c r="INU239" s="10699"/>
      <c r="INV239" s="10699"/>
      <c r="INW239" s="10699"/>
      <c r="INX239" s="10699"/>
      <c r="INY239" s="10699"/>
      <c r="INZ239" s="10699"/>
      <c r="IOA239" s="10699"/>
      <c r="IOB239" s="10699"/>
      <c r="IOC239" s="10699"/>
      <c r="IOD239" s="10699"/>
      <c r="IOE239" s="10699"/>
      <c r="IOF239" s="10699"/>
      <c r="IOG239" s="10699"/>
      <c r="IOH239" s="10699"/>
      <c r="IOI239" s="10699"/>
      <c r="IOJ239" s="10699"/>
      <c r="IOK239" s="10699"/>
      <c r="IOL239" s="10699"/>
      <c r="IOM239" s="10699"/>
      <c r="ION239" s="10699"/>
      <c r="IOO239" s="10699"/>
      <c r="IOP239" s="10699"/>
      <c r="IOQ239" s="10699"/>
      <c r="IOR239" s="10699"/>
      <c r="IOS239" s="10699"/>
      <c r="IOT239" s="10699"/>
      <c r="IOU239" s="10699"/>
      <c r="IOV239" s="10699"/>
      <c r="IOW239" s="10699"/>
      <c r="IOX239" s="10699"/>
      <c r="IOY239" s="10699"/>
      <c r="IOZ239" s="10699"/>
      <c r="IPA239" s="10699"/>
      <c r="IPB239" s="10699"/>
      <c r="IPC239" s="10699"/>
      <c r="IPD239" s="10699"/>
      <c r="IPE239" s="10699"/>
      <c r="IPF239" s="10699"/>
      <c r="IPG239" s="10699"/>
      <c r="IPH239" s="10699"/>
      <c r="IPI239" s="10699"/>
      <c r="IPJ239" s="10699"/>
      <c r="IPK239" s="10699"/>
      <c r="IPL239" s="10699"/>
      <c r="IPM239" s="10699"/>
      <c r="IPN239" s="10699"/>
      <c r="IPO239" s="10699"/>
      <c r="IPP239" s="10699"/>
      <c r="IPQ239" s="10699"/>
      <c r="IPR239" s="10699"/>
      <c r="IPS239" s="10699"/>
      <c r="IPT239" s="10699"/>
      <c r="IPU239" s="10699"/>
      <c r="IPV239" s="10699"/>
      <c r="IPW239" s="10699"/>
      <c r="IPX239" s="10699"/>
      <c r="IPY239" s="10699"/>
      <c r="IPZ239" s="10699"/>
      <c r="IQA239" s="10699"/>
      <c r="IQB239" s="10699"/>
      <c r="IQC239" s="10699"/>
      <c r="IQD239" s="10699"/>
      <c r="IQE239" s="10699"/>
      <c r="IQF239" s="10699"/>
      <c r="IQG239" s="10699"/>
      <c r="IQH239" s="10699"/>
      <c r="IQI239" s="10699"/>
      <c r="IQJ239" s="10699"/>
      <c r="IQK239" s="10699"/>
      <c r="IQL239" s="10699"/>
      <c r="IQM239" s="10699"/>
      <c r="IQN239" s="10699"/>
      <c r="IQO239" s="10699"/>
      <c r="IQP239" s="10699"/>
      <c r="IQQ239" s="10699"/>
      <c r="IQR239" s="10699"/>
      <c r="IQS239" s="10699"/>
      <c r="IQT239" s="10699"/>
      <c r="IQU239" s="10699"/>
      <c r="IQV239" s="10699"/>
      <c r="IQW239" s="10699"/>
      <c r="IQX239" s="10699"/>
      <c r="IQY239" s="10699"/>
      <c r="IQZ239" s="10699"/>
      <c r="IRA239" s="10699"/>
      <c r="IRB239" s="10699"/>
      <c r="IRC239" s="10699"/>
      <c r="IRD239" s="10699"/>
      <c r="IRE239" s="10699"/>
      <c r="IRF239" s="10699"/>
      <c r="IRG239" s="10699"/>
      <c r="IRH239" s="10699"/>
      <c r="IRI239" s="10699"/>
      <c r="IRJ239" s="10699"/>
      <c r="IRK239" s="10699"/>
      <c r="IRL239" s="10699"/>
      <c r="IRM239" s="10699"/>
      <c r="IRN239" s="10699"/>
      <c r="IRO239" s="10699"/>
      <c r="IRP239" s="10699"/>
      <c r="IRQ239" s="10699"/>
      <c r="IRR239" s="10699"/>
      <c r="IRS239" s="10699"/>
      <c r="IRT239" s="10699"/>
      <c r="IRU239" s="10699"/>
      <c r="IRV239" s="10699"/>
      <c r="IRW239" s="10699"/>
      <c r="IRX239" s="10699"/>
      <c r="IRY239" s="10699"/>
      <c r="IRZ239" s="10699"/>
      <c r="ISA239" s="10699"/>
      <c r="ISB239" s="10699"/>
      <c r="ISC239" s="10699"/>
      <c r="ISD239" s="10699"/>
      <c r="ISE239" s="10699"/>
      <c r="ISF239" s="10699"/>
      <c r="ISG239" s="10699"/>
      <c r="ISH239" s="10699"/>
      <c r="ISI239" s="10699"/>
      <c r="ISJ239" s="10699"/>
      <c r="ISK239" s="10699"/>
      <c r="ISL239" s="10699"/>
      <c r="ISM239" s="10699"/>
      <c r="ISN239" s="10699"/>
      <c r="ISO239" s="10699"/>
      <c r="ISP239" s="10699"/>
      <c r="ISQ239" s="10699"/>
      <c r="ISR239" s="10699"/>
      <c r="ISS239" s="10699"/>
      <c r="IST239" s="10699"/>
      <c r="ISU239" s="10699"/>
      <c r="ISV239" s="10699"/>
      <c r="ISW239" s="10699"/>
      <c r="ISX239" s="10699"/>
      <c r="ISY239" s="10699"/>
      <c r="ISZ239" s="10699"/>
      <c r="ITA239" s="10699"/>
      <c r="ITB239" s="10699"/>
      <c r="ITC239" s="10699"/>
      <c r="ITD239" s="10699"/>
      <c r="ITE239" s="10699"/>
      <c r="ITF239" s="10699"/>
      <c r="ITG239" s="10699"/>
      <c r="ITH239" s="10699"/>
      <c r="ITI239" s="10699"/>
      <c r="ITJ239" s="10699"/>
      <c r="ITK239" s="10699"/>
      <c r="ITL239" s="10699"/>
      <c r="ITM239" s="10699"/>
      <c r="ITN239" s="10699"/>
      <c r="ITO239" s="10699"/>
      <c r="ITP239" s="10699"/>
      <c r="ITQ239" s="10699"/>
      <c r="ITR239" s="10699"/>
      <c r="ITS239" s="10699"/>
      <c r="ITT239" s="10699"/>
      <c r="ITU239" s="10699"/>
      <c r="ITV239" s="10699"/>
      <c r="ITW239" s="10699"/>
      <c r="ITX239" s="10699"/>
      <c r="ITY239" s="10699"/>
      <c r="ITZ239" s="10699"/>
      <c r="IUA239" s="10699"/>
      <c r="IUB239" s="10699"/>
      <c r="IUC239" s="10699"/>
      <c r="IUD239" s="10699"/>
      <c r="IUE239" s="10699"/>
      <c r="IUF239" s="10699"/>
      <c r="IUG239" s="10699"/>
      <c r="IUH239" s="10699"/>
      <c r="IUI239" s="10699"/>
      <c r="IUJ239" s="10699"/>
      <c r="IUK239" s="10699"/>
      <c r="IUL239" s="10699"/>
      <c r="IUM239" s="10699"/>
      <c r="IUN239" s="10699"/>
      <c r="IUO239" s="10699"/>
      <c r="IUP239" s="10699"/>
      <c r="IUQ239" s="10699"/>
      <c r="IUR239" s="10699"/>
      <c r="IUS239" s="10699"/>
      <c r="IUT239" s="10699"/>
      <c r="IUU239" s="10699"/>
      <c r="IUV239" s="10699"/>
      <c r="IUW239" s="10699"/>
      <c r="IUX239" s="10699"/>
      <c r="IUY239" s="10699"/>
      <c r="IUZ239" s="10699"/>
      <c r="IVA239" s="10699"/>
      <c r="IVB239" s="10699"/>
      <c r="IVC239" s="10699"/>
      <c r="IVD239" s="10699"/>
      <c r="IVE239" s="10699"/>
      <c r="IVF239" s="10699"/>
      <c r="IVG239" s="10699"/>
      <c r="IVH239" s="10699"/>
      <c r="IVI239" s="10699"/>
      <c r="IVJ239" s="10699"/>
      <c r="IVK239" s="10699"/>
      <c r="IVL239" s="10699"/>
      <c r="IVM239" s="10699"/>
      <c r="IVN239" s="10699"/>
      <c r="IVO239" s="10699"/>
      <c r="IVP239" s="10699"/>
      <c r="IVQ239" s="10699"/>
      <c r="IVR239" s="10699"/>
      <c r="IVS239" s="10699"/>
      <c r="IVT239" s="10699"/>
      <c r="IVU239" s="10699"/>
      <c r="IVV239" s="10699"/>
      <c r="IVW239" s="10699"/>
      <c r="IVX239" s="10699"/>
      <c r="IVY239" s="10699"/>
      <c r="IVZ239" s="10699"/>
      <c r="IWA239" s="10699"/>
      <c r="IWB239" s="10699"/>
      <c r="IWC239" s="10699"/>
      <c r="IWD239" s="10699"/>
      <c r="IWE239" s="10699"/>
      <c r="IWF239" s="10699"/>
      <c r="IWG239" s="10699"/>
      <c r="IWH239" s="10699"/>
      <c r="IWI239" s="10699"/>
      <c r="IWJ239" s="10699"/>
      <c r="IWK239" s="10699"/>
      <c r="IWL239" s="10699"/>
      <c r="IWM239" s="10699"/>
      <c r="IWN239" s="10699"/>
      <c r="IWO239" s="10699"/>
      <c r="IWP239" s="10699"/>
      <c r="IWQ239" s="10699"/>
      <c r="IWR239" s="10699"/>
      <c r="IWS239" s="10699"/>
      <c r="IWT239" s="10699"/>
      <c r="IWU239" s="10699"/>
      <c r="IWV239" s="10699"/>
      <c r="IWW239" s="10699"/>
      <c r="IWX239" s="10699"/>
      <c r="IWY239" s="10699"/>
      <c r="IWZ239" s="10699"/>
      <c r="IXA239" s="10699"/>
      <c r="IXB239" s="10699"/>
      <c r="IXC239" s="10699"/>
      <c r="IXD239" s="10699"/>
      <c r="IXE239" s="10699"/>
      <c r="IXF239" s="10699"/>
      <c r="IXG239" s="10699"/>
      <c r="IXH239" s="10699"/>
      <c r="IXI239" s="10699"/>
      <c r="IXJ239" s="10699"/>
      <c r="IXK239" s="10699"/>
      <c r="IXL239" s="10699"/>
      <c r="IXM239" s="10699"/>
      <c r="IXN239" s="10699"/>
      <c r="IXO239" s="10699"/>
      <c r="IXP239" s="10699"/>
      <c r="IXQ239" s="10699"/>
      <c r="IXR239" s="10699"/>
      <c r="IXS239" s="10699"/>
      <c r="IXT239" s="10699"/>
      <c r="IXU239" s="10699"/>
      <c r="IXV239" s="10699"/>
      <c r="IXW239" s="10699"/>
      <c r="IXX239" s="10699"/>
      <c r="IXY239" s="10699"/>
      <c r="IXZ239" s="10699"/>
      <c r="IYA239" s="10699"/>
      <c r="IYB239" s="10699"/>
      <c r="IYC239" s="10699"/>
      <c r="IYD239" s="10699"/>
      <c r="IYE239" s="10699"/>
      <c r="IYF239" s="10699"/>
      <c r="IYG239" s="10699"/>
      <c r="IYH239" s="10699"/>
      <c r="IYI239" s="10699"/>
      <c r="IYJ239" s="10699"/>
      <c r="IYK239" s="10699"/>
      <c r="IYL239" s="10699"/>
      <c r="IYM239" s="10699"/>
      <c r="IYN239" s="10699"/>
      <c r="IYO239" s="10699"/>
      <c r="IYP239" s="10699"/>
      <c r="IYQ239" s="10699"/>
      <c r="IYR239" s="10699"/>
      <c r="IYS239" s="10699"/>
      <c r="IYT239" s="10699"/>
      <c r="IYU239" s="10699"/>
      <c r="IYV239" s="10699"/>
      <c r="IYW239" s="10699"/>
      <c r="IYX239" s="10699"/>
      <c r="IYY239" s="10699"/>
      <c r="IYZ239" s="10699"/>
      <c r="IZA239" s="10699"/>
      <c r="IZB239" s="10699"/>
      <c r="IZC239" s="10699"/>
      <c r="IZD239" s="10699"/>
      <c r="IZE239" s="10699"/>
      <c r="IZF239" s="10699"/>
      <c r="IZG239" s="10699"/>
      <c r="IZH239" s="10699"/>
      <c r="IZI239" s="10699"/>
      <c r="IZJ239" s="10699"/>
      <c r="IZK239" s="10699"/>
      <c r="IZL239" s="10699"/>
      <c r="IZM239" s="10699"/>
      <c r="IZN239" s="10699"/>
      <c r="IZO239" s="10699"/>
      <c r="IZP239" s="10699"/>
      <c r="IZQ239" s="10699"/>
      <c r="IZR239" s="10699"/>
      <c r="IZS239" s="10699"/>
      <c r="IZT239" s="10699"/>
      <c r="IZU239" s="10699"/>
      <c r="IZV239" s="10699"/>
      <c r="IZW239" s="10699"/>
      <c r="IZX239" s="10699"/>
      <c r="IZY239" s="10699"/>
      <c r="IZZ239" s="10699"/>
      <c r="JAA239" s="10699"/>
      <c r="JAB239" s="10699"/>
      <c r="JAC239" s="10699"/>
      <c r="JAD239" s="10699"/>
      <c r="JAE239" s="10699"/>
      <c r="JAF239" s="10699"/>
      <c r="JAG239" s="10699"/>
      <c r="JAH239" s="10699"/>
      <c r="JAI239" s="10699"/>
      <c r="JAJ239" s="10699"/>
      <c r="JAK239" s="10699"/>
      <c r="JAL239" s="10699"/>
      <c r="JAM239" s="10699"/>
      <c r="JAN239" s="10699"/>
      <c r="JAO239" s="10699"/>
      <c r="JAP239" s="10699"/>
      <c r="JAQ239" s="10699"/>
      <c r="JAR239" s="10699"/>
      <c r="JAS239" s="10699"/>
      <c r="JAT239" s="10699"/>
      <c r="JAU239" s="10699"/>
      <c r="JAV239" s="10699"/>
      <c r="JAW239" s="10699"/>
      <c r="JAX239" s="10699"/>
      <c r="JAY239" s="10699"/>
      <c r="JAZ239" s="10699"/>
      <c r="JBA239" s="10699"/>
      <c r="JBB239" s="10699"/>
      <c r="JBC239" s="10699"/>
      <c r="JBD239" s="10699"/>
      <c r="JBE239" s="10699"/>
      <c r="JBF239" s="10699"/>
      <c r="JBG239" s="10699"/>
      <c r="JBH239" s="10699"/>
      <c r="JBI239" s="10699"/>
      <c r="JBJ239" s="10699"/>
      <c r="JBK239" s="10699"/>
      <c r="JBL239" s="10699"/>
      <c r="JBM239" s="10699"/>
      <c r="JBN239" s="10699"/>
      <c r="JBO239" s="10699"/>
      <c r="JBP239" s="10699"/>
      <c r="JBQ239" s="10699"/>
      <c r="JBR239" s="10699"/>
      <c r="JBS239" s="10699"/>
      <c r="JBT239" s="10699"/>
      <c r="JBU239" s="10699"/>
      <c r="JBV239" s="10699"/>
      <c r="JBW239" s="10699"/>
      <c r="JBX239" s="10699"/>
      <c r="JBY239" s="10699"/>
      <c r="JBZ239" s="10699"/>
      <c r="JCA239" s="10699"/>
      <c r="JCB239" s="10699"/>
      <c r="JCC239" s="10699"/>
      <c r="JCD239" s="10699"/>
      <c r="JCE239" s="10699"/>
      <c r="JCF239" s="10699"/>
      <c r="JCG239" s="10699"/>
      <c r="JCH239" s="10699"/>
      <c r="JCI239" s="10699"/>
      <c r="JCJ239" s="10699"/>
      <c r="JCK239" s="10699"/>
      <c r="JCL239" s="10699"/>
      <c r="JCM239" s="10699"/>
      <c r="JCN239" s="10699"/>
      <c r="JCO239" s="10699"/>
      <c r="JCP239" s="10699"/>
      <c r="JCQ239" s="10699"/>
      <c r="JCR239" s="10699"/>
      <c r="JCS239" s="10699"/>
      <c r="JCT239" s="10699"/>
      <c r="JCU239" s="10699"/>
      <c r="JCV239" s="10699"/>
      <c r="JCW239" s="10699"/>
      <c r="JCX239" s="10699"/>
      <c r="JCY239" s="10699"/>
      <c r="JCZ239" s="10699"/>
      <c r="JDA239" s="10699"/>
      <c r="JDB239" s="10699"/>
      <c r="JDC239" s="10699"/>
      <c r="JDD239" s="10699"/>
      <c r="JDE239" s="10699"/>
      <c r="JDF239" s="10699"/>
      <c r="JDG239" s="10699"/>
      <c r="JDH239" s="10699"/>
      <c r="JDI239" s="10699"/>
      <c r="JDJ239" s="10699"/>
      <c r="JDK239" s="10699"/>
      <c r="JDL239" s="10699"/>
      <c r="JDM239" s="10699"/>
      <c r="JDN239" s="10699"/>
      <c r="JDO239" s="10699"/>
      <c r="JDP239" s="10699"/>
      <c r="JDQ239" s="10699"/>
      <c r="JDR239" s="10699"/>
      <c r="JDS239" s="10699"/>
      <c r="JDT239" s="10699"/>
      <c r="JDU239" s="10699"/>
      <c r="JDV239" s="10699"/>
      <c r="JDW239" s="10699"/>
      <c r="JDX239" s="10699"/>
      <c r="JDY239" s="10699"/>
      <c r="JDZ239" s="10699"/>
      <c r="JEA239" s="10699"/>
      <c r="JEB239" s="10699"/>
      <c r="JEC239" s="10699"/>
      <c r="JED239" s="10699"/>
      <c r="JEE239" s="10699"/>
      <c r="JEF239" s="10699"/>
      <c r="JEG239" s="10699"/>
      <c r="JEH239" s="10699"/>
      <c r="JEI239" s="10699"/>
      <c r="JEJ239" s="10699"/>
      <c r="JEK239" s="10699"/>
      <c r="JEL239" s="10699"/>
      <c r="JEM239" s="10699"/>
      <c r="JEN239" s="10699"/>
      <c r="JEO239" s="10699"/>
      <c r="JEP239" s="10699"/>
      <c r="JEQ239" s="10699"/>
      <c r="JER239" s="10699"/>
      <c r="JES239" s="10699"/>
      <c r="JET239" s="10699"/>
      <c r="JEU239" s="10699"/>
      <c r="JEV239" s="10699"/>
      <c r="JEW239" s="10699"/>
      <c r="JEX239" s="10699"/>
      <c r="JEY239" s="10699"/>
      <c r="JEZ239" s="10699"/>
      <c r="JFA239" s="10699"/>
      <c r="JFB239" s="10699"/>
      <c r="JFC239" s="10699"/>
      <c r="JFD239" s="10699"/>
      <c r="JFE239" s="10699"/>
      <c r="JFF239" s="10699"/>
      <c r="JFG239" s="10699"/>
      <c r="JFH239" s="10699"/>
      <c r="JFI239" s="10699"/>
      <c r="JFJ239" s="10699"/>
      <c r="JFK239" s="10699"/>
      <c r="JFL239" s="10699"/>
      <c r="JFM239" s="10699"/>
      <c r="JFN239" s="10699"/>
      <c r="JFO239" s="10699"/>
      <c r="JFP239" s="10699"/>
      <c r="JFQ239" s="10699"/>
      <c r="JFR239" s="10699"/>
      <c r="JFS239" s="10699"/>
      <c r="JFT239" s="10699"/>
      <c r="JFU239" s="10699"/>
      <c r="JFV239" s="10699"/>
      <c r="JFW239" s="10699"/>
      <c r="JFX239" s="10699"/>
      <c r="JFY239" s="10699"/>
      <c r="JFZ239" s="10699"/>
      <c r="JGA239" s="10699"/>
      <c r="JGB239" s="10699"/>
      <c r="JGC239" s="10699"/>
      <c r="JGD239" s="10699"/>
      <c r="JGE239" s="10699"/>
      <c r="JGF239" s="10699"/>
      <c r="JGG239" s="10699"/>
      <c r="JGH239" s="10699"/>
      <c r="JGI239" s="10699"/>
      <c r="JGJ239" s="10699"/>
      <c r="JGK239" s="10699"/>
      <c r="JGL239" s="10699"/>
      <c r="JGM239" s="10699"/>
      <c r="JGN239" s="10699"/>
      <c r="JGO239" s="10699"/>
      <c r="JGP239" s="10699"/>
      <c r="JGQ239" s="10699"/>
      <c r="JGR239" s="10699"/>
      <c r="JGS239" s="10699"/>
      <c r="JGT239" s="10699"/>
      <c r="JGU239" s="10699"/>
      <c r="JGV239" s="10699"/>
      <c r="JGW239" s="10699"/>
      <c r="JGX239" s="10699"/>
      <c r="JGY239" s="10699"/>
      <c r="JGZ239" s="10699"/>
      <c r="JHA239" s="10699"/>
      <c r="JHB239" s="10699"/>
      <c r="JHC239" s="10699"/>
      <c r="JHD239" s="10699"/>
      <c r="JHE239" s="10699"/>
      <c r="JHF239" s="10699"/>
      <c r="JHG239" s="10699"/>
      <c r="JHH239" s="10699"/>
      <c r="JHI239" s="10699"/>
      <c r="JHJ239" s="10699"/>
      <c r="JHK239" s="10699"/>
      <c r="JHL239" s="10699"/>
      <c r="JHM239" s="10699"/>
      <c r="JHN239" s="10699"/>
      <c r="JHO239" s="10699"/>
      <c r="JHP239" s="10699"/>
      <c r="JHQ239" s="10699"/>
      <c r="JHR239" s="10699"/>
      <c r="JHS239" s="10699"/>
      <c r="JHT239" s="10699"/>
      <c r="JHU239" s="10699"/>
      <c r="JHV239" s="10699"/>
      <c r="JHW239" s="10699"/>
      <c r="JHX239" s="10699"/>
      <c r="JHY239" s="10699"/>
      <c r="JHZ239" s="10699"/>
      <c r="JIA239" s="10699"/>
      <c r="JIB239" s="10699"/>
      <c r="JIC239" s="10699"/>
      <c r="JID239" s="10699"/>
      <c r="JIE239" s="10699"/>
      <c r="JIF239" s="10699"/>
      <c r="JIG239" s="10699"/>
      <c r="JIH239" s="10699"/>
      <c r="JII239" s="10699"/>
      <c r="JIJ239" s="10699"/>
      <c r="JIK239" s="10699"/>
      <c r="JIL239" s="10699"/>
      <c r="JIM239" s="10699"/>
      <c r="JIN239" s="10699"/>
      <c r="JIO239" s="10699"/>
      <c r="JIP239" s="10699"/>
      <c r="JIQ239" s="10699"/>
      <c r="JIR239" s="10699"/>
      <c r="JIS239" s="10699"/>
      <c r="JIT239" s="10699"/>
      <c r="JIU239" s="10699"/>
      <c r="JIV239" s="10699"/>
      <c r="JIW239" s="10699"/>
      <c r="JIX239" s="10699"/>
      <c r="JIY239" s="10699"/>
      <c r="JIZ239" s="10699"/>
      <c r="JJA239" s="10699"/>
      <c r="JJB239" s="10699"/>
      <c r="JJC239" s="10699"/>
      <c r="JJD239" s="10699"/>
      <c r="JJE239" s="10699"/>
      <c r="JJF239" s="10699"/>
      <c r="JJG239" s="10699"/>
      <c r="JJH239" s="10699"/>
      <c r="JJI239" s="10699"/>
      <c r="JJJ239" s="10699"/>
      <c r="JJK239" s="10699"/>
      <c r="JJL239" s="10699"/>
      <c r="JJM239" s="10699"/>
      <c r="JJN239" s="10699"/>
      <c r="JJO239" s="10699"/>
      <c r="JJP239" s="10699"/>
      <c r="JJQ239" s="10699"/>
      <c r="JJR239" s="10699"/>
      <c r="JJS239" s="10699"/>
      <c r="JJT239" s="10699"/>
      <c r="JJU239" s="10699"/>
      <c r="JJV239" s="10699"/>
      <c r="JJW239" s="10699"/>
      <c r="JJX239" s="10699"/>
      <c r="JJY239" s="10699"/>
      <c r="JJZ239" s="10699"/>
      <c r="JKA239" s="10699"/>
      <c r="JKB239" s="10699"/>
      <c r="JKC239" s="10699"/>
      <c r="JKD239" s="10699"/>
      <c r="JKE239" s="10699"/>
      <c r="JKF239" s="10699"/>
      <c r="JKG239" s="10699"/>
      <c r="JKH239" s="10699"/>
      <c r="JKI239" s="10699"/>
      <c r="JKJ239" s="10699"/>
      <c r="JKK239" s="10699"/>
      <c r="JKL239" s="10699"/>
      <c r="JKM239" s="10699"/>
      <c r="JKN239" s="10699"/>
      <c r="JKO239" s="10699"/>
      <c r="JKP239" s="10699"/>
      <c r="JKQ239" s="10699"/>
      <c r="JKR239" s="10699"/>
      <c r="JKS239" s="10699"/>
      <c r="JKT239" s="10699"/>
      <c r="JKU239" s="10699"/>
      <c r="JKV239" s="10699"/>
      <c r="JKW239" s="10699"/>
      <c r="JKX239" s="10699"/>
      <c r="JKY239" s="10699"/>
      <c r="JKZ239" s="10699"/>
      <c r="JLA239" s="10699"/>
      <c r="JLB239" s="10699"/>
      <c r="JLC239" s="10699"/>
      <c r="JLD239" s="10699"/>
      <c r="JLE239" s="10699"/>
      <c r="JLF239" s="10699"/>
      <c r="JLG239" s="10699"/>
      <c r="JLH239" s="10699"/>
      <c r="JLI239" s="10699"/>
      <c r="JLJ239" s="10699"/>
      <c r="JLK239" s="10699"/>
      <c r="JLL239" s="10699"/>
      <c r="JLM239" s="10699"/>
      <c r="JLN239" s="10699"/>
      <c r="JLO239" s="10699"/>
      <c r="JLP239" s="10699"/>
      <c r="JLQ239" s="10699"/>
      <c r="JLR239" s="10699"/>
      <c r="JLS239" s="10699"/>
      <c r="JLT239" s="10699"/>
      <c r="JLU239" s="10699"/>
      <c r="JLV239" s="10699"/>
      <c r="JLW239" s="10699"/>
      <c r="JLX239" s="10699"/>
      <c r="JLY239" s="10699"/>
      <c r="JLZ239" s="10699"/>
      <c r="JMA239" s="10699"/>
      <c r="JMB239" s="10699"/>
      <c r="JMC239" s="10699"/>
      <c r="JMD239" s="10699"/>
      <c r="JME239" s="10699"/>
      <c r="JMF239" s="10699"/>
      <c r="JMG239" s="10699"/>
      <c r="JMH239" s="10699"/>
      <c r="JMI239" s="10699"/>
      <c r="JMJ239" s="10699"/>
      <c r="JMK239" s="10699"/>
      <c r="JML239" s="10699"/>
      <c r="JMM239" s="10699"/>
      <c r="JMN239" s="10699"/>
      <c r="JMO239" s="10699"/>
      <c r="JMP239" s="10699"/>
      <c r="JMQ239" s="10699"/>
      <c r="JMR239" s="10699"/>
      <c r="JMS239" s="10699"/>
      <c r="JMT239" s="10699"/>
      <c r="JMU239" s="10699"/>
      <c r="JMV239" s="10699"/>
      <c r="JMW239" s="10699"/>
      <c r="JMX239" s="10699"/>
      <c r="JMY239" s="10699"/>
      <c r="JMZ239" s="10699"/>
      <c r="JNA239" s="10699"/>
      <c r="JNB239" s="10699"/>
      <c r="JNC239" s="10699"/>
      <c r="JND239" s="10699"/>
      <c r="JNE239" s="10699"/>
      <c r="JNF239" s="10699"/>
      <c r="JNG239" s="10699"/>
      <c r="JNH239" s="10699"/>
      <c r="JNI239" s="10699"/>
      <c r="JNJ239" s="10699"/>
      <c r="JNK239" s="10699"/>
      <c r="JNL239" s="10699"/>
      <c r="JNM239" s="10699"/>
      <c r="JNN239" s="10699"/>
      <c r="JNO239" s="10699"/>
      <c r="JNP239" s="10699"/>
      <c r="JNQ239" s="10699"/>
      <c r="JNR239" s="10699"/>
      <c r="JNS239" s="10699"/>
      <c r="JNT239" s="10699"/>
      <c r="JNU239" s="10699"/>
      <c r="JNV239" s="10699"/>
      <c r="JNW239" s="10699"/>
      <c r="JNX239" s="10699"/>
      <c r="JNY239" s="10699"/>
      <c r="JNZ239" s="10699"/>
      <c r="JOA239" s="10699"/>
      <c r="JOB239" s="10699"/>
      <c r="JOC239" s="10699"/>
      <c r="JOD239" s="10699"/>
      <c r="JOE239" s="10699"/>
      <c r="JOF239" s="10699"/>
      <c r="JOG239" s="10699"/>
      <c r="JOH239" s="10699"/>
      <c r="JOI239" s="10699"/>
      <c r="JOJ239" s="10699"/>
      <c r="JOK239" s="10699"/>
      <c r="JOL239" s="10699"/>
      <c r="JOM239" s="10699"/>
      <c r="JON239" s="10699"/>
      <c r="JOO239" s="10699"/>
      <c r="JOP239" s="10699"/>
      <c r="JOQ239" s="10699"/>
      <c r="JOR239" s="10699"/>
      <c r="JOS239" s="10699"/>
      <c r="JOT239" s="10699"/>
      <c r="JOU239" s="10699"/>
      <c r="JOV239" s="10699"/>
      <c r="JOW239" s="10699"/>
      <c r="JOX239" s="10699"/>
      <c r="JOY239" s="10699"/>
      <c r="JOZ239" s="10699"/>
      <c r="JPA239" s="10699"/>
      <c r="JPB239" s="10699"/>
      <c r="JPC239" s="10699"/>
      <c r="JPD239" s="10699"/>
      <c r="JPE239" s="10699"/>
      <c r="JPF239" s="10699"/>
      <c r="JPG239" s="10699"/>
      <c r="JPH239" s="10699"/>
      <c r="JPI239" s="10699"/>
      <c r="JPJ239" s="10699"/>
      <c r="JPK239" s="10699"/>
      <c r="JPL239" s="10699"/>
      <c r="JPM239" s="10699"/>
      <c r="JPN239" s="10699"/>
      <c r="JPO239" s="10699"/>
      <c r="JPP239" s="10699"/>
      <c r="JPQ239" s="10699"/>
      <c r="JPR239" s="10699"/>
      <c r="JPS239" s="10699"/>
      <c r="JPT239" s="10699"/>
      <c r="JPU239" s="10699"/>
      <c r="JPV239" s="10699"/>
      <c r="JPW239" s="10699"/>
      <c r="JPX239" s="10699"/>
      <c r="JPY239" s="10699"/>
      <c r="JPZ239" s="10699"/>
      <c r="JQA239" s="10699"/>
      <c r="JQB239" s="10699"/>
      <c r="JQC239" s="10699"/>
      <c r="JQD239" s="10699"/>
      <c r="JQE239" s="10699"/>
      <c r="JQF239" s="10699"/>
      <c r="JQG239" s="10699"/>
      <c r="JQH239" s="10699"/>
      <c r="JQI239" s="10699"/>
      <c r="JQJ239" s="10699"/>
      <c r="JQK239" s="10699"/>
      <c r="JQL239" s="10699"/>
      <c r="JQM239" s="10699"/>
      <c r="JQN239" s="10699"/>
      <c r="JQO239" s="10699"/>
      <c r="JQP239" s="10699"/>
      <c r="JQQ239" s="10699"/>
      <c r="JQR239" s="10699"/>
      <c r="JQS239" s="10699"/>
      <c r="JQT239" s="10699"/>
      <c r="JQU239" s="10699"/>
      <c r="JQV239" s="10699"/>
      <c r="JQW239" s="10699"/>
      <c r="JQX239" s="10699"/>
      <c r="JQY239" s="10699"/>
      <c r="JQZ239" s="10699"/>
      <c r="JRA239" s="10699"/>
      <c r="JRB239" s="10699"/>
      <c r="JRC239" s="10699"/>
      <c r="JRD239" s="10699"/>
      <c r="JRE239" s="10699"/>
      <c r="JRF239" s="10699"/>
      <c r="JRG239" s="10699"/>
      <c r="JRH239" s="10699"/>
      <c r="JRI239" s="10699"/>
      <c r="JRJ239" s="10699"/>
      <c r="JRK239" s="10699"/>
      <c r="JRL239" s="10699"/>
      <c r="JRM239" s="10699"/>
      <c r="JRN239" s="10699"/>
      <c r="JRO239" s="10699"/>
      <c r="JRP239" s="10699"/>
      <c r="JRQ239" s="10699"/>
      <c r="JRR239" s="10699"/>
      <c r="JRS239" s="10699"/>
      <c r="JRT239" s="10699"/>
      <c r="JRU239" s="10699"/>
      <c r="JRV239" s="10699"/>
      <c r="JRW239" s="10699"/>
      <c r="JRX239" s="10699"/>
      <c r="JRY239" s="10699"/>
      <c r="JRZ239" s="10699"/>
      <c r="JSA239" s="10699"/>
      <c r="JSB239" s="10699"/>
      <c r="JSC239" s="10699"/>
      <c r="JSD239" s="10699"/>
      <c r="JSE239" s="10699"/>
      <c r="JSF239" s="10699"/>
      <c r="JSG239" s="10699"/>
      <c r="JSH239" s="10699"/>
      <c r="JSI239" s="10699"/>
      <c r="JSJ239" s="10699"/>
      <c r="JSK239" s="10699"/>
      <c r="JSL239" s="10699"/>
      <c r="JSM239" s="10699"/>
      <c r="JSN239" s="10699"/>
      <c r="JSO239" s="10699"/>
      <c r="JSP239" s="10699"/>
      <c r="JSQ239" s="10699"/>
      <c r="JSR239" s="10699"/>
      <c r="JSS239" s="10699"/>
      <c r="JST239" s="10699"/>
      <c r="JSU239" s="10699"/>
      <c r="JSV239" s="10699"/>
      <c r="JSW239" s="10699"/>
      <c r="JSX239" s="10699"/>
      <c r="JSY239" s="10699"/>
      <c r="JSZ239" s="10699"/>
      <c r="JTA239" s="10699"/>
      <c r="JTB239" s="10699"/>
      <c r="JTC239" s="10699"/>
      <c r="JTD239" s="10699"/>
      <c r="JTE239" s="10699"/>
      <c r="JTF239" s="10699"/>
      <c r="JTG239" s="10699"/>
      <c r="JTH239" s="10699"/>
      <c r="JTI239" s="10699"/>
      <c r="JTJ239" s="10699"/>
      <c r="JTK239" s="10699"/>
      <c r="JTL239" s="10699"/>
      <c r="JTM239" s="10699"/>
      <c r="JTN239" s="10699"/>
      <c r="JTO239" s="10699"/>
      <c r="JTP239" s="10699"/>
      <c r="JTQ239" s="10699"/>
      <c r="JTR239" s="10699"/>
      <c r="JTS239" s="10699"/>
      <c r="JTT239" s="10699"/>
      <c r="JTU239" s="10699"/>
      <c r="JTV239" s="10699"/>
      <c r="JTW239" s="10699"/>
      <c r="JTX239" s="10699"/>
      <c r="JTY239" s="10699"/>
      <c r="JTZ239" s="10699"/>
      <c r="JUA239" s="10699"/>
      <c r="JUB239" s="10699"/>
      <c r="JUC239" s="10699"/>
      <c r="JUD239" s="10699"/>
      <c r="JUE239" s="10699"/>
      <c r="JUF239" s="10699"/>
      <c r="JUG239" s="10699"/>
      <c r="JUH239" s="10699"/>
      <c r="JUI239" s="10699"/>
      <c r="JUJ239" s="10699"/>
      <c r="JUK239" s="10699"/>
      <c r="JUL239" s="10699"/>
      <c r="JUM239" s="10699"/>
      <c r="JUN239" s="10699"/>
      <c r="JUO239" s="10699"/>
      <c r="JUP239" s="10699"/>
      <c r="JUQ239" s="10699"/>
      <c r="JUR239" s="10699"/>
      <c r="JUS239" s="10699"/>
      <c r="JUT239" s="10699"/>
      <c r="JUU239" s="10699"/>
      <c r="JUV239" s="10699"/>
      <c r="JUW239" s="10699"/>
      <c r="JUX239" s="10699"/>
      <c r="JUY239" s="10699"/>
      <c r="JUZ239" s="10699"/>
      <c r="JVA239" s="10699"/>
      <c r="JVB239" s="10699"/>
      <c r="JVC239" s="10699"/>
      <c r="JVD239" s="10699"/>
      <c r="JVE239" s="10699"/>
      <c r="JVF239" s="10699"/>
      <c r="JVG239" s="10699"/>
      <c r="JVH239" s="10699"/>
      <c r="JVI239" s="10699"/>
      <c r="JVJ239" s="10699"/>
      <c r="JVK239" s="10699"/>
      <c r="JVL239" s="10699"/>
      <c r="JVM239" s="10699"/>
      <c r="JVN239" s="10699"/>
      <c r="JVO239" s="10699"/>
      <c r="JVP239" s="10699"/>
      <c r="JVQ239" s="10699"/>
      <c r="JVR239" s="10699"/>
      <c r="JVS239" s="10699"/>
      <c r="JVT239" s="10699"/>
      <c r="JVU239" s="10699"/>
      <c r="JVV239" s="10699"/>
      <c r="JVW239" s="10699"/>
      <c r="JVX239" s="10699"/>
      <c r="JVY239" s="10699"/>
      <c r="JVZ239" s="10699"/>
      <c r="JWA239" s="10699"/>
      <c r="JWB239" s="10699"/>
      <c r="JWC239" s="10699"/>
      <c r="JWD239" s="10699"/>
      <c r="JWE239" s="10699"/>
      <c r="JWF239" s="10699"/>
      <c r="JWG239" s="10699"/>
      <c r="JWH239" s="10699"/>
      <c r="JWI239" s="10699"/>
      <c r="JWJ239" s="10699"/>
      <c r="JWK239" s="10699"/>
      <c r="JWL239" s="10699"/>
      <c r="JWM239" s="10699"/>
      <c r="JWN239" s="10699"/>
      <c r="JWO239" s="10699"/>
      <c r="JWP239" s="10699"/>
      <c r="JWQ239" s="10699"/>
      <c r="JWR239" s="10699"/>
      <c r="JWS239" s="10699"/>
      <c r="JWT239" s="10699"/>
      <c r="JWU239" s="10699"/>
      <c r="JWV239" s="10699"/>
      <c r="JWW239" s="10699"/>
      <c r="JWX239" s="10699"/>
      <c r="JWY239" s="10699"/>
      <c r="JWZ239" s="10699"/>
      <c r="JXA239" s="10699"/>
      <c r="JXB239" s="10699"/>
      <c r="JXC239" s="10699"/>
      <c r="JXD239" s="10699"/>
      <c r="JXE239" s="10699"/>
      <c r="JXF239" s="10699"/>
      <c r="JXG239" s="10699"/>
      <c r="JXH239" s="10699"/>
      <c r="JXI239" s="10699"/>
      <c r="JXJ239" s="10699"/>
      <c r="JXK239" s="10699"/>
      <c r="JXL239" s="10699"/>
      <c r="JXM239" s="10699"/>
      <c r="JXN239" s="10699"/>
      <c r="JXO239" s="10699"/>
      <c r="JXP239" s="10699"/>
      <c r="JXQ239" s="10699"/>
      <c r="JXR239" s="10699"/>
      <c r="JXS239" s="10699"/>
      <c r="JXT239" s="10699"/>
      <c r="JXU239" s="10699"/>
      <c r="JXV239" s="10699"/>
      <c r="JXW239" s="10699"/>
      <c r="JXX239" s="10699"/>
      <c r="JXY239" s="10699"/>
      <c r="JXZ239" s="10699"/>
      <c r="JYA239" s="10699"/>
      <c r="JYB239" s="10699"/>
      <c r="JYC239" s="10699"/>
      <c r="JYD239" s="10699"/>
      <c r="JYE239" s="10699"/>
      <c r="JYF239" s="10699"/>
      <c r="JYG239" s="10699"/>
      <c r="JYH239" s="10699"/>
      <c r="JYI239" s="10699"/>
      <c r="JYJ239" s="10699"/>
      <c r="JYK239" s="10699"/>
      <c r="JYL239" s="10699"/>
      <c r="JYM239" s="10699"/>
      <c r="JYN239" s="10699"/>
      <c r="JYO239" s="10699"/>
      <c r="JYP239" s="10699"/>
      <c r="JYQ239" s="10699"/>
      <c r="JYR239" s="10699"/>
      <c r="JYS239" s="10699"/>
      <c r="JYT239" s="10699"/>
      <c r="JYU239" s="10699"/>
      <c r="JYV239" s="10699"/>
      <c r="JYW239" s="10699"/>
      <c r="JYX239" s="10699"/>
      <c r="JYY239" s="10699"/>
      <c r="JYZ239" s="10699"/>
      <c r="JZA239" s="10699"/>
      <c r="JZB239" s="10699"/>
      <c r="JZC239" s="10699"/>
      <c r="JZD239" s="10699"/>
      <c r="JZE239" s="10699"/>
      <c r="JZF239" s="10699"/>
      <c r="JZG239" s="10699"/>
      <c r="JZH239" s="10699"/>
      <c r="JZI239" s="10699"/>
      <c r="JZJ239" s="10699"/>
      <c r="JZK239" s="10699"/>
      <c r="JZL239" s="10699"/>
      <c r="JZM239" s="10699"/>
      <c r="JZN239" s="10699"/>
      <c r="JZO239" s="10699"/>
      <c r="JZP239" s="10699"/>
      <c r="JZQ239" s="10699"/>
      <c r="JZR239" s="10699"/>
      <c r="JZS239" s="10699"/>
      <c r="JZT239" s="10699"/>
      <c r="JZU239" s="10699"/>
      <c r="JZV239" s="10699"/>
      <c r="JZW239" s="10699"/>
      <c r="JZX239" s="10699"/>
      <c r="JZY239" s="10699"/>
      <c r="JZZ239" s="10699"/>
      <c r="KAA239" s="10699"/>
      <c r="KAB239" s="10699"/>
      <c r="KAC239" s="10699"/>
      <c r="KAD239" s="10699"/>
      <c r="KAE239" s="10699"/>
      <c r="KAF239" s="10699"/>
      <c r="KAG239" s="10699"/>
      <c r="KAH239" s="10699"/>
      <c r="KAI239" s="10699"/>
      <c r="KAJ239" s="10699"/>
      <c r="KAK239" s="10699"/>
      <c r="KAL239" s="10699"/>
      <c r="KAM239" s="10699"/>
      <c r="KAN239" s="10699"/>
      <c r="KAO239" s="10699"/>
      <c r="KAP239" s="10699"/>
      <c r="KAQ239" s="10699"/>
      <c r="KAR239" s="10699"/>
      <c r="KAS239" s="10699"/>
      <c r="KAT239" s="10699"/>
      <c r="KAU239" s="10699"/>
      <c r="KAV239" s="10699"/>
      <c r="KAW239" s="10699"/>
      <c r="KAX239" s="10699"/>
      <c r="KAY239" s="10699"/>
      <c r="KAZ239" s="10699"/>
      <c r="KBA239" s="10699"/>
      <c r="KBB239" s="10699"/>
      <c r="KBC239" s="10699"/>
      <c r="KBD239" s="10699"/>
      <c r="KBE239" s="10699"/>
      <c r="KBF239" s="10699"/>
      <c r="KBG239" s="10699"/>
      <c r="KBH239" s="10699"/>
      <c r="KBI239" s="10699"/>
      <c r="KBJ239" s="10699"/>
      <c r="KBK239" s="10699"/>
      <c r="KBL239" s="10699"/>
      <c r="KBM239" s="10699"/>
      <c r="KBN239" s="10699"/>
      <c r="KBO239" s="10699"/>
      <c r="KBP239" s="10699"/>
      <c r="KBQ239" s="10699"/>
      <c r="KBR239" s="10699"/>
      <c r="KBS239" s="10699"/>
      <c r="KBT239" s="10699"/>
      <c r="KBU239" s="10699"/>
      <c r="KBV239" s="10699"/>
      <c r="KBW239" s="10699"/>
      <c r="KBX239" s="10699"/>
      <c r="KBY239" s="10699"/>
      <c r="KBZ239" s="10699"/>
      <c r="KCA239" s="10699"/>
      <c r="KCB239" s="10699"/>
      <c r="KCC239" s="10699"/>
      <c r="KCD239" s="10699"/>
      <c r="KCE239" s="10699"/>
      <c r="KCF239" s="10699"/>
      <c r="KCG239" s="10699"/>
      <c r="KCH239" s="10699"/>
      <c r="KCI239" s="10699"/>
      <c r="KCJ239" s="10699"/>
      <c r="KCK239" s="10699"/>
      <c r="KCL239" s="10699"/>
      <c r="KCM239" s="10699"/>
      <c r="KCN239" s="10699"/>
      <c r="KCO239" s="10699"/>
      <c r="KCP239" s="10699"/>
      <c r="KCQ239" s="10699"/>
      <c r="KCR239" s="10699"/>
      <c r="KCS239" s="10699"/>
      <c r="KCT239" s="10699"/>
      <c r="KCU239" s="10699"/>
      <c r="KCV239" s="10699"/>
      <c r="KCW239" s="10699"/>
      <c r="KCX239" s="10699"/>
      <c r="KCY239" s="10699"/>
      <c r="KCZ239" s="10699"/>
      <c r="KDA239" s="10699"/>
      <c r="KDB239" s="10699"/>
      <c r="KDC239" s="10699"/>
      <c r="KDD239" s="10699"/>
      <c r="KDE239" s="10699"/>
      <c r="KDF239" s="10699"/>
      <c r="KDG239" s="10699"/>
      <c r="KDH239" s="10699"/>
      <c r="KDI239" s="10699"/>
      <c r="KDJ239" s="10699"/>
      <c r="KDK239" s="10699"/>
      <c r="KDL239" s="10699"/>
      <c r="KDM239" s="10699"/>
      <c r="KDN239" s="10699"/>
      <c r="KDO239" s="10699"/>
      <c r="KDP239" s="10699"/>
      <c r="KDQ239" s="10699"/>
      <c r="KDR239" s="10699"/>
      <c r="KDS239" s="10699"/>
      <c r="KDT239" s="10699"/>
      <c r="KDU239" s="10699"/>
      <c r="KDV239" s="10699"/>
      <c r="KDW239" s="10699"/>
      <c r="KDX239" s="10699"/>
      <c r="KDY239" s="10699"/>
      <c r="KDZ239" s="10699"/>
      <c r="KEA239" s="10699"/>
      <c r="KEB239" s="10699"/>
      <c r="KEC239" s="10699"/>
      <c r="KED239" s="10699"/>
      <c r="KEE239" s="10699"/>
      <c r="KEF239" s="10699"/>
      <c r="KEG239" s="10699"/>
      <c r="KEH239" s="10699"/>
      <c r="KEI239" s="10699"/>
      <c r="KEJ239" s="10699"/>
      <c r="KEK239" s="10699"/>
      <c r="KEL239" s="10699"/>
      <c r="KEM239" s="10699"/>
      <c r="KEN239" s="10699"/>
      <c r="KEO239" s="10699"/>
      <c r="KEP239" s="10699"/>
      <c r="KEQ239" s="10699"/>
      <c r="KER239" s="10699"/>
      <c r="KES239" s="10699"/>
      <c r="KET239" s="10699"/>
      <c r="KEU239" s="10699"/>
      <c r="KEV239" s="10699"/>
      <c r="KEW239" s="10699"/>
      <c r="KEX239" s="10699"/>
      <c r="KEY239" s="10699"/>
      <c r="KEZ239" s="10699"/>
      <c r="KFA239" s="10699"/>
      <c r="KFB239" s="10699"/>
      <c r="KFC239" s="10699"/>
      <c r="KFD239" s="10699"/>
      <c r="KFE239" s="10699"/>
      <c r="KFF239" s="10699"/>
      <c r="KFG239" s="10699"/>
      <c r="KFH239" s="10699"/>
      <c r="KFI239" s="10699"/>
      <c r="KFJ239" s="10699"/>
      <c r="KFK239" s="10699"/>
      <c r="KFL239" s="10699"/>
      <c r="KFM239" s="10699"/>
      <c r="KFN239" s="10699"/>
      <c r="KFO239" s="10699"/>
      <c r="KFP239" s="10699"/>
      <c r="KFQ239" s="10699"/>
      <c r="KFR239" s="10699"/>
      <c r="KFS239" s="10699"/>
      <c r="KFT239" s="10699"/>
      <c r="KFU239" s="10699"/>
      <c r="KFV239" s="10699"/>
      <c r="KFW239" s="10699"/>
      <c r="KFX239" s="10699"/>
      <c r="KFY239" s="10699"/>
      <c r="KFZ239" s="10699"/>
      <c r="KGA239" s="10699"/>
      <c r="KGB239" s="10699"/>
      <c r="KGC239" s="10699"/>
      <c r="KGD239" s="10699"/>
      <c r="KGE239" s="10699"/>
      <c r="KGF239" s="10699"/>
      <c r="KGG239" s="10699"/>
      <c r="KGH239" s="10699"/>
      <c r="KGI239" s="10699"/>
      <c r="KGJ239" s="10699"/>
      <c r="KGK239" s="10699"/>
      <c r="KGL239" s="10699"/>
      <c r="KGM239" s="10699"/>
      <c r="KGN239" s="10699"/>
      <c r="KGO239" s="10699"/>
      <c r="KGP239" s="10699"/>
      <c r="KGQ239" s="10699"/>
      <c r="KGR239" s="10699"/>
      <c r="KGS239" s="10699"/>
      <c r="KGT239" s="10699"/>
      <c r="KGU239" s="10699"/>
      <c r="KGV239" s="10699"/>
      <c r="KGW239" s="10699"/>
      <c r="KGX239" s="10699"/>
      <c r="KGY239" s="10699"/>
      <c r="KGZ239" s="10699"/>
      <c r="KHA239" s="10699"/>
      <c r="KHB239" s="10699"/>
      <c r="KHC239" s="10699"/>
      <c r="KHD239" s="10699"/>
      <c r="KHE239" s="10699"/>
      <c r="KHF239" s="10699"/>
      <c r="KHG239" s="10699"/>
      <c r="KHH239" s="10699"/>
      <c r="KHI239" s="10699"/>
      <c r="KHJ239" s="10699"/>
      <c r="KHK239" s="10699"/>
      <c r="KHL239" s="10699"/>
      <c r="KHM239" s="10699"/>
      <c r="KHN239" s="10699"/>
      <c r="KHO239" s="10699"/>
      <c r="KHP239" s="10699"/>
      <c r="KHQ239" s="10699"/>
      <c r="KHR239" s="10699"/>
      <c r="KHS239" s="10699"/>
      <c r="KHT239" s="10699"/>
      <c r="KHU239" s="10699"/>
      <c r="KHV239" s="10699"/>
      <c r="KHW239" s="10699"/>
      <c r="KHX239" s="10699"/>
      <c r="KHY239" s="10699"/>
      <c r="KHZ239" s="10699"/>
      <c r="KIA239" s="10699"/>
      <c r="KIB239" s="10699"/>
      <c r="KIC239" s="10699"/>
      <c r="KID239" s="10699"/>
      <c r="KIE239" s="10699"/>
      <c r="KIF239" s="10699"/>
      <c r="KIG239" s="10699"/>
      <c r="KIH239" s="10699"/>
      <c r="KII239" s="10699"/>
      <c r="KIJ239" s="10699"/>
      <c r="KIK239" s="10699"/>
      <c r="KIL239" s="10699"/>
      <c r="KIM239" s="10699"/>
      <c r="KIN239" s="10699"/>
      <c r="KIO239" s="10699"/>
      <c r="KIP239" s="10699"/>
      <c r="KIQ239" s="10699"/>
      <c r="KIR239" s="10699"/>
      <c r="KIS239" s="10699"/>
      <c r="KIT239" s="10699"/>
      <c r="KIU239" s="10699"/>
      <c r="KIV239" s="10699"/>
      <c r="KIW239" s="10699"/>
      <c r="KIX239" s="10699"/>
      <c r="KIY239" s="10699"/>
      <c r="KIZ239" s="10699"/>
      <c r="KJA239" s="10699"/>
      <c r="KJB239" s="10699"/>
      <c r="KJC239" s="10699"/>
      <c r="KJD239" s="10699"/>
      <c r="KJE239" s="10699"/>
      <c r="KJF239" s="10699"/>
      <c r="KJG239" s="10699"/>
      <c r="KJH239" s="10699"/>
      <c r="KJI239" s="10699"/>
      <c r="KJJ239" s="10699"/>
      <c r="KJK239" s="10699"/>
      <c r="KJL239" s="10699"/>
      <c r="KJM239" s="10699"/>
      <c r="KJN239" s="10699"/>
      <c r="KJO239" s="10699"/>
      <c r="KJP239" s="10699"/>
      <c r="KJQ239" s="10699"/>
      <c r="KJR239" s="10699"/>
      <c r="KJS239" s="10699"/>
      <c r="KJT239" s="10699"/>
      <c r="KJU239" s="10699"/>
      <c r="KJV239" s="10699"/>
      <c r="KJW239" s="10699"/>
      <c r="KJX239" s="10699"/>
      <c r="KJY239" s="10699"/>
      <c r="KJZ239" s="10699"/>
      <c r="KKA239" s="10699"/>
      <c r="KKB239" s="10699"/>
      <c r="KKC239" s="10699"/>
      <c r="KKD239" s="10699"/>
      <c r="KKE239" s="10699"/>
      <c r="KKF239" s="10699"/>
      <c r="KKG239" s="10699"/>
      <c r="KKH239" s="10699"/>
      <c r="KKI239" s="10699"/>
      <c r="KKJ239" s="10699"/>
      <c r="KKK239" s="10699"/>
      <c r="KKL239" s="10699"/>
      <c r="KKM239" s="10699"/>
      <c r="KKN239" s="10699"/>
      <c r="KKO239" s="10699"/>
      <c r="KKP239" s="10699"/>
      <c r="KKQ239" s="10699"/>
      <c r="KKR239" s="10699"/>
      <c r="KKS239" s="10699"/>
      <c r="KKT239" s="10699"/>
      <c r="KKU239" s="10699"/>
      <c r="KKV239" s="10699"/>
      <c r="KKW239" s="10699"/>
      <c r="KKX239" s="10699"/>
      <c r="KKY239" s="10699"/>
      <c r="KKZ239" s="10699"/>
      <c r="KLA239" s="10699"/>
      <c r="KLB239" s="10699"/>
      <c r="KLC239" s="10699"/>
      <c r="KLD239" s="10699"/>
      <c r="KLE239" s="10699"/>
      <c r="KLF239" s="10699"/>
      <c r="KLG239" s="10699"/>
      <c r="KLH239" s="10699"/>
      <c r="KLI239" s="10699"/>
      <c r="KLJ239" s="10699"/>
      <c r="KLK239" s="10699"/>
      <c r="KLL239" s="10699"/>
      <c r="KLM239" s="10699"/>
      <c r="KLN239" s="10699"/>
      <c r="KLO239" s="10699"/>
      <c r="KLP239" s="10699"/>
      <c r="KLQ239" s="10699"/>
      <c r="KLR239" s="10699"/>
      <c r="KLS239" s="10699"/>
      <c r="KLT239" s="10699"/>
      <c r="KLU239" s="10699"/>
      <c r="KLV239" s="10699"/>
      <c r="KLW239" s="10699"/>
      <c r="KLX239" s="10699"/>
      <c r="KLY239" s="10699"/>
      <c r="KLZ239" s="10699"/>
      <c r="KMA239" s="10699"/>
      <c r="KMB239" s="10699"/>
      <c r="KMC239" s="10699"/>
      <c r="KMD239" s="10699"/>
      <c r="KME239" s="10699"/>
      <c r="KMF239" s="10699"/>
      <c r="KMG239" s="10699"/>
      <c r="KMH239" s="10699"/>
      <c r="KMI239" s="10699"/>
      <c r="KMJ239" s="10699"/>
      <c r="KMK239" s="10699"/>
      <c r="KML239" s="10699"/>
      <c r="KMM239" s="10699"/>
      <c r="KMN239" s="10699"/>
      <c r="KMO239" s="10699"/>
      <c r="KMP239" s="10699"/>
      <c r="KMQ239" s="10699"/>
      <c r="KMR239" s="10699"/>
      <c r="KMS239" s="10699"/>
      <c r="KMT239" s="10699"/>
      <c r="KMU239" s="10699"/>
      <c r="KMV239" s="10699"/>
      <c r="KMW239" s="10699"/>
      <c r="KMX239" s="10699"/>
      <c r="KMY239" s="10699"/>
      <c r="KMZ239" s="10699"/>
      <c r="KNA239" s="10699"/>
      <c r="KNB239" s="10699"/>
      <c r="KNC239" s="10699"/>
      <c r="KND239" s="10699"/>
      <c r="KNE239" s="10699"/>
      <c r="KNF239" s="10699"/>
      <c r="KNG239" s="10699"/>
      <c r="KNH239" s="10699"/>
      <c r="KNI239" s="10699"/>
      <c r="KNJ239" s="10699"/>
      <c r="KNK239" s="10699"/>
      <c r="KNL239" s="10699"/>
      <c r="KNM239" s="10699"/>
      <c r="KNN239" s="10699"/>
      <c r="KNO239" s="10699"/>
      <c r="KNP239" s="10699"/>
      <c r="KNQ239" s="10699"/>
      <c r="KNR239" s="10699"/>
      <c r="KNS239" s="10699"/>
      <c r="KNT239" s="10699"/>
      <c r="KNU239" s="10699"/>
      <c r="KNV239" s="10699"/>
      <c r="KNW239" s="10699"/>
      <c r="KNX239" s="10699"/>
      <c r="KNY239" s="10699"/>
      <c r="KNZ239" s="10699"/>
      <c r="KOA239" s="10699"/>
      <c r="KOB239" s="10699"/>
      <c r="KOC239" s="10699"/>
      <c r="KOD239" s="10699"/>
      <c r="KOE239" s="10699"/>
      <c r="KOF239" s="10699"/>
      <c r="KOG239" s="10699"/>
      <c r="KOH239" s="10699"/>
      <c r="KOI239" s="10699"/>
      <c r="KOJ239" s="10699"/>
      <c r="KOK239" s="10699"/>
      <c r="KOL239" s="10699"/>
      <c r="KOM239" s="10699"/>
      <c r="KON239" s="10699"/>
      <c r="KOO239" s="10699"/>
      <c r="KOP239" s="10699"/>
      <c r="KOQ239" s="10699"/>
      <c r="KOR239" s="10699"/>
      <c r="KOS239" s="10699"/>
      <c r="KOT239" s="10699"/>
      <c r="KOU239" s="10699"/>
      <c r="KOV239" s="10699"/>
      <c r="KOW239" s="10699"/>
      <c r="KOX239" s="10699"/>
      <c r="KOY239" s="10699"/>
      <c r="KOZ239" s="10699"/>
      <c r="KPA239" s="10699"/>
      <c r="KPB239" s="10699"/>
      <c r="KPC239" s="10699"/>
      <c r="KPD239" s="10699"/>
      <c r="KPE239" s="10699"/>
      <c r="KPF239" s="10699"/>
      <c r="KPG239" s="10699"/>
      <c r="KPH239" s="10699"/>
      <c r="KPI239" s="10699"/>
      <c r="KPJ239" s="10699"/>
      <c r="KPK239" s="10699"/>
      <c r="KPL239" s="10699"/>
      <c r="KPM239" s="10699"/>
      <c r="KPN239" s="10699"/>
      <c r="KPO239" s="10699"/>
      <c r="KPP239" s="10699"/>
      <c r="KPQ239" s="10699"/>
      <c r="KPR239" s="10699"/>
      <c r="KPS239" s="10699"/>
      <c r="KPT239" s="10699"/>
      <c r="KPU239" s="10699"/>
      <c r="KPV239" s="10699"/>
      <c r="KPW239" s="10699"/>
      <c r="KPX239" s="10699"/>
      <c r="KPY239" s="10699"/>
      <c r="KPZ239" s="10699"/>
      <c r="KQA239" s="10699"/>
      <c r="KQB239" s="10699"/>
      <c r="KQC239" s="10699"/>
      <c r="KQD239" s="10699"/>
      <c r="KQE239" s="10699"/>
      <c r="KQF239" s="10699"/>
      <c r="KQG239" s="10699"/>
      <c r="KQH239" s="10699"/>
      <c r="KQI239" s="10699"/>
      <c r="KQJ239" s="10699"/>
      <c r="KQK239" s="10699"/>
      <c r="KQL239" s="10699"/>
      <c r="KQM239" s="10699"/>
      <c r="KQN239" s="10699"/>
      <c r="KQO239" s="10699"/>
      <c r="KQP239" s="10699"/>
      <c r="KQQ239" s="10699"/>
      <c r="KQR239" s="10699"/>
      <c r="KQS239" s="10699"/>
      <c r="KQT239" s="10699"/>
      <c r="KQU239" s="10699"/>
      <c r="KQV239" s="10699"/>
      <c r="KQW239" s="10699"/>
      <c r="KQX239" s="10699"/>
      <c r="KQY239" s="10699"/>
      <c r="KQZ239" s="10699"/>
      <c r="KRA239" s="10699"/>
      <c r="KRB239" s="10699"/>
      <c r="KRC239" s="10699"/>
      <c r="KRD239" s="10699"/>
      <c r="KRE239" s="10699"/>
      <c r="KRF239" s="10699"/>
      <c r="KRG239" s="10699"/>
      <c r="KRH239" s="10699"/>
      <c r="KRI239" s="10699"/>
      <c r="KRJ239" s="10699"/>
      <c r="KRK239" s="10699"/>
      <c r="KRL239" s="10699"/>
      <c r="KRM239" s="10699"/>
      <c r="KRN239" s="10699"/>
      <c r="KRO239" s="10699"/>
      <c r="KRP239" s="10699"/>
      <c r="KRQ239" s="10699"/>
      <c r="KRR239" s="10699"/>
      <c r="KRS239" s="10699"/>
      <c r="KRT239" s="10699"/>
      <c r="KRU239" s="10699"/>
      <c r="KRV239" s="10699"/>
      <c r="KRW239" s="10699"/>
      <c r="KRX239" s="10699"/>
      <c r="KRY239" s="10699"/>
      <c r="KRZ239" s="10699"/>
      <c r="KSA239" s="10699"/>
      <c r="KSB239" s="10699"/>
      <c r="KSC239" s="10699"/>
      <c r="KSD239" s="10699"/>
      <c r="KSE239" s="10699"/>
      <c r="KSF239" s="10699"/>
      <c r="KSG239" s="10699"/>
      <c r="KSH239" s="10699"/>
      <c r="KSI239" s="10699"/>
      <c r="KSJ239" s="10699"/>
      <c r="KSK239" s="10699"/>
      <c r="KSL239" s="10699"/>
      <c r="KSM239" s="10699"/>
      <c r="KSN239" s="10699"/>
      <c r="KSO239" s="10699"/>
      <c r="KSP239" s="10699"/>
      <c r="KSQ239" s="10699"/>
      <c r="KSR239" s="10699"/>
      <c r="KSS239" s="10699"/>
      <c r="KST239" s="10699"/>
      <c r="KSU239" s="10699"/>
      <c r="KSV239" s="10699"/>
      <c r="KSW239" s="10699"/>
      <c r="KSX239" s="10699"/>
      <c r="KSY239" s="10699"/>
      <c r="KSZ239" s="10699"/>
      <c r="KTA239" s="10699"/>
      <c r="KTB239" s="10699"/>
      <c r="KTC239" s="10699"/>
      <c r="KTD239" s="10699"/>
      <c r="KTE239" s="10699"/>
      <c r="KTF239" s="10699"/>
      <c r="KTG239" s="10699"/>
      <c r="KTH239" s="10699"/>
      <c r="KTI239" s="10699"/>
      <c r="KTJ239" s="10699"/>
      <c r="KTK239" s="10699"/>
      <c r="KTL239" s="10699"/>
      <c r="KTM239" s="10699"/>
      <c r="KTN239" s="10699"/>
      <c r="KTO239" s="10699"/>
      <c r="KTP239" s="10699"/>
      <c r="KTQ239" s="10699"/>
      <c r="KTR239" s="10699"/>
      <c r="KTS239" s="10699"/>
      <c r="KTT239" s="10699"/>
      <c r="KTU239" s="10699"/>
      <c r="KTV239" s="10699"/>
      <c r="KTW239" s="10699"/>
      <c r="KTX239" s="10699"/>
      <c r="KTY239" s="10699"/>
      <c r="KTZ239" s="10699"/>
      <c r="KUA239" s="10699"/>
      <c r="KUB239" s="10699"/>
      <c r="KUC239" s="10699"/>
      <c r="KUD239" s="10699"/>
      <c r="KUE239" s="10699"/>
      <c r="KUF239" s="10699"/>
      <c r="KUG239" s="10699"/>
      <c r="KUH239" s="10699"/>
      <c r="KUI239" s="10699"/>
      <c r="KUJ239" s="10699"/>
      <c r="KUK239" s="10699"/>
      <c r="KUL239" s="10699"/>
      <c r="KUM239" s="10699"/>
      <c r="KUN239" s="10699"/>
      <c r="KUO239" s="10699"/>
      <c r="KUP239" s="10699"/>
      <c r="KUQ239" s="10699"/>
      <c r="KUR239" s="10699"/>
      <c r="KUS239" s="10699"/>
      <c r="KUT239" s="10699"/>
      <c r="KUU239" s="10699"/>
      <c r="KUV239" s="10699"/>
      <c r="KUW239" s="10699"/>
      <c r="KUX239" s="10699"/>
      <c r="KUY239" s="10699"/>
      <c r="KUZ239" s="10699"/>
      <c r="KVA239" s="10699"/>
      <c r="KVB239" s="10699"/>
      <c r="KVC239" s="10699"/>
      <c r="KVD239" s="10699"/>
      <c r="KVE239" s="10699"/>
      <c r="KVF239" s="10699"/>
      <c r="KVG239" s="10699"/>
      <c r="KVH239" s="10699"/>
      <c r="KVI239" s="10699"/>
      <c r="KVJ239" s="10699"/>
      <c r="KVK239" s="10699"/>
      <c r="KVL239" s="10699"/>
      <c r="KVM239" s="10699"/>
      <c r="KVN239" s="10699"/>
      <c r="KVO239" s="10699"/>
      <c r="KVP239" s="10699"/>
      <c r="KVQ239" s="10699"/>
      <c r="KVR239" s="10699"/>
      <c r="KVS239" s="10699"/>
      <c r="KVT239" s="10699"/>
      <c r="KVU239" s="10699"/>
      <c r="KVV239" s="10699"/>
      <c r="KVW239" s="10699"/>
      <c r="KVX239" s="10699"/>
      <c r="KVY239" s="10699"/>
      <c r="KVZ239" s="10699"/>
      <c r="KWA239" s="10699"/>
      <c r="KWB239" s="10699"/>
      <c r="KWC239" s="10699"/>
      <c r="KWD239" s="10699"/>
      <c r="KWE239" s="10699"/>
      <c r="KWF239" s="10699"/>
      <c r="KWG239" s="10699"/>
      <c r="KWH239" s="10699"/>
      <c r="KWI239" s="10699"/>
      <c r="KWJ239" s="10699"/>
      <c r="KWK239" s="10699"/>
      <c r="KWL239" s="10699"/>
      <c r="KWM239" s="10699"/>
      <c r="KWN239" s="10699"/>
      <c r="KWO239" s="10699"/>
      <c r="KWP239" s="10699"/>
      <c r="KWQ239" s="10699"/>
      <c r="KWR239" s="10699"/>
      <c r="KWS239" s="10699"/>
      <c r="KWT239" s="10699"/>
      <c r="KWU239" s="10699"/>
      <c r="KWV239" s="10699"/>
      <c r="KWW239" s="10699"/>
      <c r="KWX239" s="10699"/>
      <c r="KWY239" s="10699"/>
      <c r="KWZ239" s="10699"/>
      <c r="KXA239" s="10699"/>
      <c r="KXB239" s="10699"/>
      <c r="KXC239" s="10699"/>
      <c r="KXD239" s="10699"/>
      <c r="KXE239" s="10699"/>
      <c r="KXF239" s="10699"/>
      <c r="KXG239" s="10699"/>
      <c r="KXH239" s="10699"/>
      <c r="KXI239" s="10699"/>
      <c r="KXJ239" s="10699"/>
      <c r="KXK239" s="10699"/>
      <c r="KXL239" s="10699"/>
      <c r="KXM239" s="10699"/>
      <c r="KXN239" s="10699"/>
      <c r="KXO239" s="10699"/>
      <c r="KXP239" s="10699"/>
      <c r="KXQ239" s="10699"/>
      <c r="KXR239" s="10699"/>
      <c r="KXS239" s="10699"/>
      <c r="KXT239" s="10699"/>
      <c r="KXU239" s="10699"/>
      <c r="KXV239" s="10699"/>
      <c r="KXW239" s="10699"/>
      <c r="KXX239" s="10699"/>
      <c r="KXY239" s="10699"/>
      <c r="KXZ239" s="10699"/>
      <c r="KYA239" s="10699"/>
      <c r="KYB239" s="10699"/>
      <c r="KYC239" s="10699"/>
      <c r="KYD239" s="10699"/>
      <c r="KYE239" s="10699"/>
      <c r="KYF239" s="10699"/>
      <c r="KYG239" s="10699"/>
      <c r="KYH239" s="10699"/>
      <c r="KYI239" s="10699"/>
      <c r="KYJ239" s="10699"/>
      <c r="KYK239" s="10699"/>
      <c r="KYL239" s="10699"/>
      <c r="KYM239" s="10699"/>
      <c r="KYN239" s="10699"/>
      <c r="KYO239" s="10699"/>
      <c r="KYP239" s="10699"/>
      <c r="KYQ239" s="10699"/>
      <c r="KYR239" s="10699"/>
      <c r="KYS239" s="10699"/>
      <c r="KYT239" s="10699"/>
      <c r="KYU239" s="10699"/>
      <c r="KYV239" s="10699"/>
      <c r="KYW239" s="10699"/>
      <c r="KYX239" s="10699"/>
      <c r="KYY239" s="10699"/>
      <c r="KYZ239" s="10699"/>
      <c r="KZA239" s="10699"/>
      <c r="KZB239" s="10699"/>
      <c r="KZC239" s="10699"/>
      <c r="KZD239" s="10699"/>
      <c r="KZE239" s="10699"/>
      <c r="KZF239" s="10699"/>
      <c r="KZG239" s="10699"/>
      <c r="KZH239" s="10699"/>
      <c r="KZI239" s="10699"/>
      <c r="KZJ239" s="10699"/>
      <c r="KZK239" s="10699"/>
      <c r="KZL239" s="10699"/>
      <c r="KZM239" s="10699"/>
      <c r="KZN239" s="10699"/>
      <c r="KZO239" s="10699"/>
      <c r="KZP239" s="10699"/>
      <c r="KZQ239" s="10699"/>
      <c r="KZR239" s="10699"/>
      <c r="KZS239" s="10699"/>
      <c r="KZT239" s="10699"/>
      <c r="KZU239" s="10699"/>
      <c r="KZV239" s="10699"/>
      <c r="KZW239" s="10699"/>
      <c r="KZX239" s="10699"/>
      <c r="KZY239" s="10699"/>
      <c r="KZZ239" s="10699"/>
      <c r="LAA239" s="10699"/>
      <c r="LAB239" s="10699"/>
      <c r="LAC239" s="10699"/>
      <c r="LAD239" s="10699"/>
      <c r="LAE239" s="10699"/>
      <c r="LAF239" s="10699"/>
      <c r="LAG239" s="10699"/>
      <c r="LAH239" s="10699"/>
      <c r="LAI239" s="10699"/>
      <c r="LAJ239" s="10699"/>
      <c r="LAK239" s="10699"/>
      <c r="LAL239" s="10699"/>
      <c r="LAM239" s="10699"/>
      <c r="LAN239" s="10699"/>
      <c r="LAO239" s="10699"/>
      <c r="LAP239" s="10699"/>
      <c r="LAQ239" s="10699"/>
      <c r="LAR239" s="10699"/>
      <c r="LAS239" s="10699"/>
      <c r="LAT239" s="10699"/>
      <c r="LAU239" s="10699"/>
      <c r="LAV239" s="10699"/>
      <c r="LAW239" s="10699"/>
      <c r="LAX239" s="10699"/>
      <c r="LAY239" s="10699"/>
      <c r="LAZ239" s="10699"/>
      <c r="LBA239" s="10699"/>
      <c r="LBB239" s="10699"/>
      <c r="LBC239" s="10699"/>
      <c r="LBD239" s="10699"/>
      <c r="LBE239" s="10699"/>
      <c r="LBF239" s="10699"/>
      <c r="LBG239" s="10699"/>
      <c r="LBH239" s="10699"/>
      <c r="LBI239" s="10699"/>
      <c r="LBJ239" s="10699"/>
      <c r="LBK239" s="10699"/>
      <c r="LBL239" s="10699"/>
      <c r="LBM239" s="10699"/>
      <c r="LBN239" s="10699"/>
      <c r="LBO239" s="10699"/>
      <c r="LBP239" s="10699"/>
      <c r="LBQ239" s="10699"/>
      <c r="LBR239" s="10699"/>
      <c r="LBS239" s="10699"/>
      <c r="LBT239" s="10699"/>
      <c r="LBU239" s="10699"/>
      <c r="LBV239" s="10699"/>
      <c r="LBW239" s="10699"/>
      <c r="LBX239" s="10699"/>
      <c r="LBY239" s="10699"/>
      <c r="LBZ239" s="10699"/>
      <c r="LCA239" s="10699"/>
      <c r="LCB239" s="10699"/>
      <c r="LCC239" s="10699"/>
      <c r="LCD239" s="10699"/>
      <c r="LCE239" s="10699"/>
      <c r="LCF239" s="10699"/>
      <c r="LCG239" s="10699"/>
      <c r="LCH239" s="10699"/>
      <c r="LCI239" s="10699"/>
      <c r="LCJ239" s="10699"/>
      <c r="LCK239" s="10699"/>
      <c r="LCL239" s="10699"/>
      <c r="LCM239" s="10699"/>
      <c r="LCN239" s="10699"/>
      <c r="LCO239" s="10699"/>
      <c r="LCP239" s="10699"/>
      <c r="LCQ239" s="10699"/>
      <c r="LCR239" s="10699"/>
      <c r="LCS239" s="10699"/>
      <c r="LCT239" s="10699"/>
      <c r="LCU239" s="10699"/>
      <c r="LCV239" s="10699"/>
      <c r="LCW239" s="10699"/>
      <c r="LCX239" s="10699"/>
      <c r="LCY239" s="10699"/>
      <c r="LCZ239" s="10699"/>
      <c r="LDA239" s="10699"/>
      <c r="LDB239" s="10699"/>
      <c r="LDC239" s="10699"/>
      <c r="LDD239" s="10699"/>
      <c r="LDE239" s="10699"/>
      <c r="LDF239" s="10699"/>
      <c r="LDG239" s="10699"/>
      <c r="LDH239" s="10699"/>
      <c r="LDI239" s="10699"/>
      <c r="LDJ239" s="10699"/>
      <c r="LDK239" s="10699"/>
      <c r="LDL239" s="10699"/>
      <c r="LDM239" s="10699"/>
      <c r="LDN239" s="10699"/>
      <c r="LDO239" s="10699"/>
      <c r="LDP239" s="10699"/>
      <c r="LDQ239" s="10699"/>
      <c r="LDR239" s="10699"/>
      <c r="LDS239" s="10699"/>
      <c r="LDT239" s="10699"/>
      <c r="LDU239" s="10699"/>
      <c r="LDV239" s="10699"/>
      <c r="LDW239" s="10699"/>
      <c r="LDX239" s="10699"/>
      <c r="LDY239" s="10699"/>
      <c r="LDZ239" s="10699"/>
      <c r="LEA239" s="10699"/>
      <c r="LEB239" s="10699"/>
      <c r="LEC239" s="10699"/>
      <c r="LED239" s="10699"/>
      <c r="LEE239" s="10699"/>
      <c r="LEF239" s="10699"/>
      <c r="LEG239" s="10699"/>
      <c r="LEH239" s="10699"/>
      <c r="LEI239" s="10699"/>
      <c r="LEJ239" s="10699"/>
      <c r="LEK239" s="10699"/>
      <c r="LEL239" s="10699"/>
      <c r="LEM239" s="10699"/>
      <c r="LEN239" s="10699"/>
      <c r="LEO239" s="10699"/>
      <c r="LEP239" s="10699"/>
      <c r="LEQ239" s="10699"/>
      <c r="LER239" s="10699"/>
      <c r="LES239" s="10699"/>
      <c r="LET239" s="10699"/>
      <c r="LEU239" s="10699"/>
      <c r="LEV239" s="10699"/>
      <c r="LEW239" s="10699"/>
      <c r="LEX239" s="10699"/>
      <c r="LEY239" s="10699"/>
      <c r="LEZ239" s="10699"/>
      <c r="LFA239" s="10699"/>
      <c r="LFB239" s="10699"/>
      <c r="LFC239" s="10699"/>
      <c r="LFD239" s="10699"/>
      <c r="LFE239" s="10699"/>
      <c r="LFF239" s="10699"/>
      <c r="LFG239" s="10699"/>
      <c r="LFH239" s="10699"/>
      <c r="LFI239" s="10699"/>
      <c r="LFJ239" s="10699"/>
      <c r="LFK239" s="10699"/>
      <c r="LFL239" s="10699"/>
      <c r="LFM239" s="10699"/>
      <c r="LFN239" s="10699"/>
      <c r="LFO239" s="10699"/>
      <c r="LFP239" s="10699"/>
      <c r="LFQ239" s="10699"/>
      <c r="LFR239" s="10699"/>
      <c r="LFS239" s="10699"/>
      <c r="LFT239" s="10699"/>
      <c r="LFU239" s="10699"/>
      <c r="LFV239" s="10699"/>
      <c r="LFW239" s="10699"/>
      <c r="LFX239" s="10699"/>
      <c r="LFY239" s="10699"/>
      <c r="LFZ239" s="10699"/>
      <c r="LGA239" s="10699"/>
      <c r="LGB239" s="10699"/>
      <c r="LGC239" s="10699"/>
      <c r="LGD239" s="10699"/>
      <c r="LGE239" s="10699"/>
      <c r="LGF239" s="10699"/>
      <c r="LGG239" s="10699"/>
      <c r="LGH239" s="10699"/>
      <c r="LGI239" s="10699"/>
      <c r="LGJ239" s="10699"/>
      <c r="LGK239" s="10699"/>
      <c r="LGL239" s="10699"/>
      <c r="LGM239" s="10699"/>
      <c r="LGN239" s="10699"/>
      <c r="LGO239" s="10699"/>
      <c r="LGP239" s="10699"/>
      <c r="LGQ239" s="10699"/>
      <c r="LGR239" s="10699"/>
      <c r="LGS239" s="10699"/>
      <c r="LGT239" s="10699"/>
      <c r="LGU239" s="10699"/>
      <c r="LGV239" s="10699"/>
      <c r="LGW239" s="10699"/>
      <c r="LGX239" s="10699"/>
      <c r="LGY239" s="10699"/>
      <c r="LGZ239" s="10699"/>
      <c r="LHA239" s="10699"/>
      <c r="LHB239" s="10699"/>
      <c r="LHC239" s="10699"/>
      <c r="LHD239" s="10699"/>
      <c r="LHE239" s="10699"/>
      <c r="LHF239" s="10699"/>
      <c r="LHG239" s="10699"/>
      <c r="LHH239" s="10699"/>
      <c r="LHI239" s="10699"/>
      <c r="LHJ239" s="10699"/>
      <c r="LHK239" s="10699"/>
      <c r="LHL239" s="10699"/>
      <c r="LHM239" s="10699"/>
      <c r="LHN239" s="10699"/>
      <c r="LHO239" s="10699"/>
      <c r="LHP239" s="10699"/>
      <c r="LHQ239" s="10699"/>
      <c r="LHR239" s="10699"/>
      <c r="LHS239" s="10699"/>
      <c r="LHT239" s="10699"/>
      <c r="LHU239" s="10699"/>
      <c r="LHV239" s="10699"/>
      <c r="LHW239" s="10699"/>
      <c r="LHX239" s="10699"/>
      <c r="LHY239" s="10699"/>
      <c r="LHZ239" s="10699"/>
      <c r="LIA239" s="10699"/>
      <c r="LIB239" s="10699"/>
      <c r="LIC239" s="10699"/>
      <c r="LID239" s="10699"/>
      <c r="LIE239" s="10699"/>
      <c r="LIF239" s="10699"/>
      <c r="LIG239" s="10699"/>
      <c r="LIH239" s="10699"/>
      <c r="LII239" s="10699"/>
      <c r="LIJ239" s="10699"/>
      <c r="LIK239" s="10699"/>
      <c r="LIL239" s="10699"/>
      <c r="LIM239" s="10699"/>
      <c r="LIN239" s="10699"/>
      <c r="LIO239" s="10699"/>
      <c r="LIP239" s="10699"/>
      <c r="LIQ239" s="10699"/>
      <c r="LIR239" s="10699"/>
      <c r="LIS239" s="10699"/>
      <c r="LIT239" s="10699"/>
      <c r="LIU239" s="10699"/>
      <c r="LIV239" s="10699"/>
      <c r="LIW239" s="10699"/>
      <c r="LIX239" s="10699"/>
      <c r="LIY239" s="10699"/>
      <c r="LIZ239" s="10699"/>
      <c r="LJA239" s="10699"/>
      <c r="LJB239" s="10699"/>
      <c r="LJC239" s="10699"/>
      <c r="LJD239" s="10699"/>
      <c r="LJE239" s="10699"/>
      <c r="LJF239" s="10699"/>
      <c r="LJG239" s="10699"/>
      <c r="LJH239" s="10699"/>
      <c r="LJI239" s="10699"/>
      <c r="LJJ239" s="10699"/>
      <c r="LJK239" s="10699"/>
      <c r="LJL239" s="10699"/>
      <c r="LJM239" s="10699"/>
      <c r="LJN239" s="10699"/>
      <c r="LJO239" s="10699"/>
      <c r="LJP239" s="10699"/>
      <c r="LJQ239" s="10699"/>
      <c r="LJR239" s="10699"/>
      <c r="LJS239" s="10699"/>
      <c r="LJT239" s="10699"/>
      <c r="LJU239" s="10699"/>
      <c r="LJV239" s="10699"/>
      <c r="LJW239" s="10699"/>
      <c r="LJX239" s="10699"/>
      <c r="LJY239" s="10699"/>
      <c r="LJZ239" s="10699"/>
      <c r="LKA239" s="10699"/>
      <c r="LKB239" s="10699"/>
      <c r="LKC239" s="10699"/>
      <c r="LKD239" s="10699"/>
      <c r="LKE239" s="10699"/>
      <c r="LKF239" s="10699"/>
      <c r="LKG239" s="10699"/>
      <c r="LKH239" s="10699"/>
      <c r="LKI239" s="10699"/>
      <c r="LKJ239" s="10699"/>
      <c r="LKK239" s="10699"/>
      <c r="LKL239" s="10699"/>
      <c r="LKM239" s="10699"/>
      <c r="LKN239" s="10699"/>
      <c r="LKO239" s="10699"/>
      <c r="LKP239" s="10699"/>
      <c r="LKQ239" s="10699"/>
      <c r="LKR239" s="10699"/>
      <c r="LKS239" s="10699"/>
      <c r="LKT239" s="10699"/>
      <c r="LKU239" s="10699"/>
      <c r="LKV239" s="10699"/>
      <c r="LKW239" s="10699"/>
      <c r="LKX239" s="10699"/>
      <c r="LKY239" s="10699"/>
      <c r="LKZ239" s="10699"/>
      <c r="LLA239" s="10699"/>
      <c r="LLB239" s="10699"/>
      <c r="LLC239" s="10699"/>
      <c r="LLD239" s="10699"/>
      <c r="LLE239" s="10699"/>
      <c r="LLF239" s="10699"/>
      <c r="LLG239" s="10699"/>
      <c r="LLH239" s="10699"/>
      <c r="LLI239" s="10699"/>
      <c r="LLJ239" s="10699"/>
      <c r="LLK239" s="10699"/>
      <c r="LLL239" s="10699"/>
      <c r="LLM239" s="10699"/>
      <c r="LLN239" s="10699"/>
      <c r="LLO239" s="10699"/>
      <c r="LLP239" s="10699"/>
      <c r="LLQ239" s="10699"/>
      <c r="LLR239" s="10699"/>
      <c r="LLS239" s="10699"/>
      <c r="LLT239" s="10699"/>
      <c r="LLU239" s="10699"/>
      <c r="LLV239" s="10699"/>
      <c r="LLW239" s="10699"/>
      <c r="LLX239" s="10699"/>
      <c r="LLY239" s="10699"/>
      <c r="LLZ239" s="10699"/>
      <c r="LMA239" s="10699"/>
      <c r="LMB239" s="10699"/>
      <c r="LMC239" s="10699"/>
      <c r="LMD239" s="10699"/>
      <c r="LME239" s="10699"/>
      <c r="LMF239" s="10699"/>
      <c r="LMG239" s="10699"/>
      <c r="LMH239" s="10699"/>
      <c r="LMI239" s="10699"/>
      <c r="LMJ239" s="10699"/>
      <c r="LMK239" s="10699"/>
      <c r="LML239" s="10699"/>
      <c r="LMM239" s="10699"/>
      <c r="LMN239" s="10699"/>
      <c r="LMO239" s="10699"/>
      <c r="LMP239" s="10699"/>
      <c r="LMQ239" s="10699"/>
      <c r="LMR239" s="10699"/>
      <c r="LMS239" s="10699"/>
      <c r="LMT239" s="10699"/>
      <c r="LMU239" s="10699"/>
      <c r="LMV239" s="10699"/>
      <c r="LMW239" s="10699"/>
      <c r="LMX239" s="10699"/>
      <c r="LMY239" s="10699"/>
      <c r="LMZ239" s="10699"/>
      <c r="LNA239" s="10699"/>
      <c r="LNB239" s="10699"/>
      <c r="LNC239" s="10699"/>
      <c r="LND239" s="10699"/>
      <c r="LNE239" s="10699"/>
      <c r="LNF239" s="10699"/>
      <c r="LNG239" s="10699"/>
      <c r="LNH239" s="10699"/>
      <c r="LNI239" s="10699"/>
      <c r="LNJ239" s="10699"/>
      <c r="LNK239" s="10699"/>
      <c r="LNL239" s="10699"/>
      <c r="LNM239" s="10699"/>
      <c r="LNN239" s="10699"/>
      <c r="LNO239" s="10699"/>
      <c r="LNP239" s="10699"/>
      <c r="LNQ239" s="10699"/>
      <c r="LNR239" s="10699"/>
      <c r="LNS239" s="10699"/>
      <c r="LNT239" s="10699"/>
      <c r="LNU239" s="10699"/>
      <c r="LNV239" s="10699"/>
      <c r="LNW239" s="10699"/>
      <c r="LNX239" s="10699"/>
      <c r="LNY239" s="10699"/>
      <c r="LNZ239" s="10699"/>
      <c r="LOA239" s="10699"/>
      <c r="LOB239" s="10699"/>
      <c r="LOC239" s="10699"/>
      <c r="LOD239" s="10699"/>
      <c r="LOE239" s="10699"/>
      <c r="LOF239" s="10699"/>
      <c r="LOG239" s="10699"/>
      <c r="LOH239" s="10699"/>
      <c r="LOI239" s="10699"/>
      <c r="LOJ239" s="10699"/>
      <c r="LOK239" s="10699"/>
      <c r="LOL239" s="10699"/>
      <c r="LOM239" s="10699"/>
      <c r="LON239" s="10699"/>
      <c r="LOO239" s="10699"/>
      <c r="LOP239" s="10699"/>
      <c r="LOQ239" s="10699"/>
      <c r="LOR239" s="10699"/>
      <c r="LOS239" s="10699"/>
      <c r="LOT239" s="10699"/>
      <c r="LOU239" s="10699"/>
      <c r="LOV239" s="10699"/>
      <c r="LOW239" s="10699"/>
      <c r="LOX239" s="10699"/>
      <c r="LOY239" s="10699"/>
      <c r="LOZ239" s="10699"/>
      <c r="LPA239" s="10699"/>
      <c r="LPB239" s="10699"/>
      <c r="LPC239" s="10699"/>
      <c r="LPD239" s="10699"/>
      <c r="LPE239" s="10699"/>
      <c r="LPF239" s="10699"/>
      <c r="LPG239" s="10699"/>
      <c r="LPH239" s="10699"/>
      <c r="LPI239" s="10699"/>
      <c r="LPJ239" s="10699"/>
      <c r="LPK239" s="10699"/>
      <c r="LPL239" s="10699"/>
      <c r="LPM239" s="10699"/>
      <c r="LPN239" s="10699"/>
      <c r="LPO239" s="10699"/>
      <c r="LPP239" s="10699"/>
      <c r="LPQ239" s="10699"/>
      <c r="LPR239" s="10699"/>
      <c r="LPS239" s="10699"/>
      <c r="LPT239" s="10699"/>
      <c r="LPU239" s="10699"/>
      <c r="LPV239" s="10699"/>
      <c r="LPW239" s="10699"/>
      <c r="LPX239" s="10699"/>
      <c r="LPY239" s="10699"/>
      <c r="LPZ239" s="10699"/>
      <c r="LQA239" s="10699"/>
      <c r="LQB239" s="10699"/>
      <c r="LQC239" s="10699"/>
      <c r="LQD239" s="10699"/>
      <c r="LQE239" s="10699"/>
      <c r="LQF239" s="10699"/>
      <c r="LQG239" s="10699"/>
      <c r="LQH239" s="10699"/>
      <c r="LQI239" s="10699"/>
      <c r="LQJ239" s="10699"/>
      <c r="LQK239" s="10699"/>
      <c r="LQL239" s="10699"/>
      <c r="LQM239" s="10699"/>
      <c r="LQN239" s="10699"/>
      <c r="LQO239" s="10699"/>
      <c r="LQP239" s="10699"/>
      <c r="LQQ239" s="10699"/>
      <c r="LQR239" s="10699"/>
      <c r="LQS239" s="10699"/>
      <c r="LQT239" s="10699"/>
      <c r="LQU239" s="10699"/>
      <c r="LQV239" s="10699"/>
      <c r="LQW239" s="10699"/>
      <c r="LQX239" s="10699"/>
      <c r="LQY239" s="10699"/>
      <c r="LQZ239" s="10699"/>
      <c r="LRA239" s="10699"/>
      <c r="LRB239" s="10699"/>
      <c r="LRC239" s="10699"/>
      <c r="LRD239" s="10699"/>
      <c r="LRE239" s="10699"/>
      <c r="LRF239" s="10699"/>
      <c r="LRG239" s="10699"/>
      <c r="LRH239" s="10699"/>
      <c r="LRI239" s="10699"/>
      <c r="LRJ239" s="10699"/>
      <c r="LRK239" s="10699"/>
      <c r="LRL239" s="10699"/>
      <c r="LRM239" s="10699"/>
      <c r="LRN239" s="10699"/>
      <c r="LRO239" s="10699"/>
      <c r="LRP239" s="10699"/>
      <c r="LRQ239" s="10699"/>
      <c r="LRR239" s="10699"/>
      <c r="LRS239" s="10699"/>
      <c r="LRT239" s="10699"/>
      <c r="LRU239" s="10699"/>
      <c r="LRV239" s="10699"/>
      <c r="LRW239" s="10699"/>
      <c r="LRX239" s="10699"/>
      <c r="LRY239" s="10699"/>
      <c r="LRZ239" s="10699"/>
      <c r="LSA239" s="10699"/>
      <c r="LSB239" s="10699"/>
      <c r="LSC239" s="10699"/>
      <c r="LSD239" s="10699"/>
      <c r="LSE239" s="10699"/>
      <c r="LSF239" s="10699"/>
      <c r="LSG239" s="10699"/>
      <c r="LSH239" s="10699"/>
      <c r="LSI239" s="10699"/>
      <c r="LSJ239" s="10699"/>
      <c r="LSK239" s="10699"/>
      <c r="LSL239" s="10699"/>
      <c r="LSM239" s="10699"/>
      <c r="LSN239" s="10699"/>
      <c r="LSO239" s="10699"/>
      <c r="LSP239" s="10699"/>
      <c r="LSQ239" s="10699"/>
      <c r="LSR239" s="10699"/>
      <c r="LSS239" s="10699"/>
      <c r="LST239" s="10699"/>
      <c r="LSU239" s="10699"/>
      <c r="LSV239" s="10699"/>
      <c r="LSW239" s="10699"/>
      <c r="LSX239" s="10699"/>
      <c r="LSY239" s="10699"/>
      <c r="LSZ239" s="10699"/>
      <c r="LTA239" s="10699"/>
      <c r="LTB239" s="10699"/>
      <c r="LTC239" s="10699"/>
      <c r="LTD239" s="10699"/>
      <c r="LTE239" s="10699"/>
      <c r="LTF239" s="10699"/>
      <c r="LTG239" s="10699"/>
      <c r="LTH239" s="10699"/>
      <c r="LTI239" s="10699"/>
      <c r="LTJ239" s="10699"/>
      <c r="LTK239" s="10699"/>
      <c r="LTL239" s="10699"/>
      <c r="LTM239" s="10699"/>
      <c r="LTN239" s="10699"/>
      <c r="LTO239" s="10699"/>
      <c r="LTP239" s="10699"/>
      <c r="LTQ239" s="10699"/>
      <c r="LTR239" s="10699"/>
      <c r="LTS239" s="10699"/>
      <c r="LTT239" s="10699"/>
      <c r="LTU239" s="10699"/>
      <c r="LTV239" s="10699"/>
      <c r="LTW239" s="10699"/>
      <c r="LTX239" s="10699"/>
      <c r="LTY239" s="10699"/>
      <c r="LTZ239" s="10699"/>
      <c r="LUA239" s="10699"/>
      <c r="LUB239" s="10699"/>
      <c r="LUC239" s="10699"/>
      <c r="LUD239" s="10699"/>
      <c r="LUE239" s="10699"/>
      <c r="LUF239" s="10699"/>
      <c r="LUG239" s="10699"/>
      <c r="LUH239" s="10699"/>
      <c r="LUI239" s="10699"/>
      <c r="LUJ239" s="10699"/>
      <c r="LUK239" s="10699"/>
      <c r="LUL239" s="10699"/>
      <c r="LUM239" s="10699"/>
      <c r="LUN239" s="10699"/>
      <c r="LUO239" s="10699"/>
      <c r="LUP239" s="10699"/>
      <c r="LUQ239" s="10699"/>
      <c r="LUR239" s="10699"/>
      <c r="LUS239" s="10699"/>
      <c r="LUT239" s="10699"/>
      <c r="LUU239" s="10699"/>
      <c r="LUV239" s="10699"/>
      <c r="LUW239" s="10699"/>
      <c r="LUX239" s="10699"/>
      <c r="LUY239" s="10699"/>
      <c r="LUZ239" s="10699"/>
      <c r="LVA239" s="10699"/>
      <c r="LVB239" s="10699"/>
      <c r="LVC239" s="10699"/>
      <c r="LVD239" s="10699"/>
      <c r="LVE239" s="10699"/>
      <c r="LVF239" s="10699"/>
      <c r="LVG239" s="10699"/>
      <c r="LVH239" s="10699"/>
      <c r="LVI239" s="10699"/>
      <c r="LVJ239" s="10699"/>
      <c r="LVK239" s="10699"/>
      <c r="LVL239" s="10699"/>
      <c r="LVM239" s="10699"/>
      <c r="LVN239" s="10699"/>
      <c r="LVO239" s="10699"/>
      <c r="LVP239" s="10699"/>
      <c r="LVQ239" s="10699"/>
      <c r="LVR239" s="10699"/>
      <c r="LVS239" s="10699"/>
      <c r="LVT239" s="10699"/>
      <c r="LVU239" s="10699"/>
      <c r="LVV239" s="10699"/>
      <c r="LVW239" s="10699"/>
      <c r="LVX239" s="10699"/>
      <c r="LVY239" s="10699"/>
      <c r="LVZ239" s="10699"/>
      <c r="LWA239" s="10699"/>
      <c r="LWB239" s="10699"/>
      <c r="LWC239" s="10699"/>
      <c r="LWD239" s="10699"/>
      <c r="LWE239" s="10699"/>
      <c r="LWF239" s="10699"/>
      <c r="LWG239" s="10699"/>
      <c r="LWH239" s="10699"/>
      <c r="LWI239" s="10699"/>
      <c r="LWJ239" s="10699"/>
      <c r="LWK239" s="10699"/>
      <c r="LWL239" s="10699"/>
      <c r="LWM239" s="10699"/>
      <c r="LWN239" s="10699"/>
      <c r="LWO239" s="10699"/>
      <c r="LWP239" s="10699"/>
      <c r="LWQ239" s="10699"/>
      <c r="LWR239" s="10699"/>
      <c r="LWS239" s="10699"/>
      <c r="LWT239" s="10699"/>
      <c r="LWU239" s="10699"/>
      <c r="LWV239" s="10699"/>
      <c r="LWW239" s="10699"/>
      <c r="LWX239" s="10699"/>
      <c r="LWY239" s="10699"/>
      <c r="LWZ239" s="10699"/>
      <c r="LXA239" s="10699"/>
      <c r="LXB239" s="10699"/>
      <c r="LXC239" s="10699"/>
      <c r="LXD239" s="10699"/>
      <c r="LXE239" s="10699"/>
      <c r="LXF239" s="10699"/>
      <c r="LXG239" s="10699"/>
      <c r="LXH239" s="10699"/>
      <c r="LXI239" s="10699"/>
      <c r="LXJ239" s="10699"/>
      <c r="LXK239" s="10699"/>
      <c r="LXL239" s="10699"/>
      <c r="LXM239" s="10699"/>
      <c r="LXN239" s="10699"/>
      <c r="LXO239" s="10699"/>
      <c r="LXP239" s="10699"/>
      <c r="LXQ239" s="10699"/>
      <c r="LXR239" s="10699"/>
      <c r="LXS239" s="10699"/>
      <c r="LXT239" s="10699"/>
      <c r="LXU239" s="10699"/>
      <c r="LXV239" s="10699"/>
      <c r="LXW239" s="10699"/>
      <c r="LXX239" s="10699"/>
      <c r="LXY239" s="10699"/>
      <c r="LXZ239" s="10699"/>
      <c r="LYA239" s="10699"/>
      <c r="LYB239" s="10699"/>
      <c r="LYC239" s="10699"/>
      <c r="LYD239" s="10699"/>
      <c r="LYE239" s="10699"/>
      <c r="LYF239" s="10699"/>
      <c r="LYG239" s="10699"/>
      <c r="LYH239" s="10699"/>
      <c r="LYI239" s="10699"/>
      <c r="LYJ239" s="10699"/>
      <c r="LYK239" s="10699"/>
      <c r="LYL239" s="10699"/>
      <c r="LYM239" s="10699"/>
      <c r="LYN239" s="10699"/>
      <c r="LYO239" s="10699"/>
      <c r="LYP239" s="10699"/>
      <c r="LYQ239" s="10699"/>
      <c r="LYR239" s="10699"/>
      <c r="LYS239" s="10699"/>
      <c r="LYT239" s="10699"/>
      <c r="LYU239" s="10699"/>
      <c r="LYV239" s="10699"/>
      <c r="LYW239" s="10699"/>
      <c r="LYX239" s="10699"/>
      <c r="LYY239" s="10699"/>
      <c r="LYZ239" s="10699"/>
      <c r="LZA239" s="10699"/>
      <c r="LZB239" s="10699"/>
      <c r="LZC239" s="10699"/>
      <c r="LZD239" s="10699"/>
      <c r="LZE239" s="10699"/>
      <c r="LZF239" s="10699"/>
      <c r="LZG239" s="10699"/>
      <c r="LZH239" s="10699"/>
      <c r="LZI239" s="10699"/>
      <c r="LZJ239" s="10699"/>
      <c r="LZK239" s="10699"/>
      <c r="LZL239" s="10699"/>
      <c r="LZM239" s="10699"/>
      <c r="LZN239" s="10699"/>
      <c r="LZO239" s="10699"/>
      <c r="LZP239" s="10699"/>
      <c r="LZQ239" s="10699"/>
      <c r="LZR239" s="10699"/>
      <c r="LZS239" s="10699"/>
      <c r="LZT239" s="10699"/>
      <c r="LZU239" s="10699"/>
      <c r="LZV239" s="10699"/>
      <c r="LZW239" s="10699"/>
      <c r="LZX239" s="10699"/>
      <c r="LZY239" s="10699"/>
      <c r="LZZ239" s="10699"/>
      <c r="MAA239" s="10699"/>
      <c r="MAB239" s="10699"/>
      <c r="MAC239" s="10699"/>
      <c r="MAD239" s="10699"/>
      <c r="MAE239" s="10699"/>
      <c r="MAF239" s="10699"/>
      <c r="MAG239" s="10699"/>
      <c r="MAH239" s="10699"/>
      <c r="MAI239" s="10699"/>
      <c r="MAJ239" s="10699"/>
      <c r="MAK239" s="10699"/>
      <c r="MAL239" s="10699"/>
      <c r="MAM239" s="10699"/>
      <c r="MAN239" s="10699"/>
      <c r="MAO239" s="10699"/>
      <c r="MAP239" s="10699"/>
      <c r="MAQ239" s="10699"/>
      <c r="MAR239" s="10699"/>
      <c r="MAS239" s="10699"/>
      <c r="MAT239" s="10699"/>
      <c r="MAU239" s="10699"/>
      <c r="MAV239" s="10699"/>
      <c r="MAW239" s="10699"/>
      <c r="MAX239" s="10699"/>
      <c r="MAY239" s="10699"/>
      <c r="MAZ239" s="10699"/>
      <c r="MBA239" s="10699"/>
      <c r="MBB239" s="10699"/>
      <c r="MBC239" s="10699"/>
      <c r="MBD239" s="10699"/>
      <c r="MBE239" s="10699"/>
      <c r="MBF239" s="10699"/>
      <c r="MBG239" s="10699"/>
      <c r="MBH239" s="10699"/>
      <c r="MBI239" s="10699"/>
      <c r="MBJ239" s="10699"/>
      <c r="MBK239" s="10699"/>
      <c r="MBL239" s="10699"/>
      <c r="MBM239" s="10699"/>
      <c r="MBN239" s="10699"/>
      <c r="MBO239" s="10699"/>
      <c r="MBP239" s="10699"/>
      <c r="MBQ239" s="10699"/>
      <c r="MBR239" s="10699"/>
      <c r="MBS239" s="10699"/>
      <c r="MBT239" s="10699"/>
      <c r="MBU239" s="10699"/>
      <c r="MBV239" s="10699"/>
      <c r="MBW239" s="10699"/>
      <c r="MBX239" s="10699"/>
      <c r="MBY239" s="10699"/>
      <c r="MBZ239" s="10699"/>
      <c r="MCA239" s="10699"/>
      <c r="MCB239" s="10699"/>
      <c r="MCC239" s="10699"/>
      <c r="MCD239" s="10699"/>
      <c r="MCE239" s="10699"/>
      <c r="MCF239" s="10699"/>
      <c r="MCG239" s="10699"/>
      <c r="MCH239" s="10699"/>
      <c r="MCI239" s="10699"/>
      <c r="MCJ239" s="10699"/>
      <c r="MCK239" s="10699"/>
      <c r="MCL239" s="10699"/>
      <c r="MCM239" s="10699"/>
      <c r="MCN239" s="10699"/>
      <c r="MCO239" s="10699"/>
      <c r="MCP239" s="10699"/>
      <c r="MCQ239" s="10699"/>
      <c r="MCR239" s="10699"/>
      <c r="MCS239" s="10699"/>
      <c r="MCT239" s="10699"/>
      <c r="MCU239" s="10699"/>
      <c r="MCV239" s="10699"/>
      <c r="MCW239" s="10699"/>
      <c r="MCX239" s="10699"/>
      <c r="MCY239" s="10699"/>
      <c r="MCZ239" s="10699"/>
      <c r="MDA239" s="10699"/>
      <c r="MDB239" s="10699"/>
      <c r="MDC239" s="10699"/>
      <c r="MDD239" s="10699"/>
      <c r="MDE239" s="10699"/>
      <c r="MDF239" s="10699"/>
      <c r="MDG239" s="10699"/>
      <c r="MDH239" s="10699"/>
      <c r="MDI239" s="10699"/>
      <c r="MDJ239" s="10699"/>
      <c r="MDK239" s="10699"/>
      <c r="MDL239" s="10699"/>
      <c r="MDM239" s="10699"/>
      <c r="MDN239" s="10699"/>
      <c r="MDO239" s="10699"/>
      <c r="MDP239" s="10699"/>
      <c r="MDQ239" s="10699"/>
      <c r="MDR239" s="10699"/>
      <c r="MDS239" s="10699"/>
      <c r="MDT239" s="10699"/>
      <c r="MDU239" s="10699"/>
      <c r="MDV239" s="10699"/>
      <c r="MDW239" s="10699"/>
      <c r="MDX239" s="10699"/>
      <c r="MDY239" s="10699"/>
      <c r="MDZ239" s="10699"/>
      <c r="MEA239" s="10699"/>
      <c r="MEB239" s="10699"/>
      <c r="MEC239" s="10699"/>
      <c r="MED239" s="10699"/>
      <c r="MEE239" s="10699"/>
      <c r="MEF239" s="10699"/>
      <c r="MEG239" s="10699"/>
      <c r="MEH239" s="10699"/>
      <c r="MEI239" s="10699"/>
      <c r="MEJ239" s="10699"/>
      <c r="MEK239" s="10699"/>
      <c r="MEL239" s="10699"/>
      <c r="MEM239" s="10699"/>
      <c r="MEN239" s="10699"/>
      <c r="MEO239" s="10699"/>
      <c r="MEP239" s="10699"/>
      <c r="MEQ239" s="10699"/>
      <c r="MER239" s="10699"/>
      <c r="MES239" s="10699"/>
      <c r="MET239" s="10699"/>
      <c r="MEU239" s="10699"/>
      <c r="MEV239" s="10699"/>
      <c r="MEW239" s="10699"/>
      <c r="MEX239" s="10699"/>
      <c r="MEY239" s="10699"/>
      <c r="MEZ239" s="10699"/>
      <c r="MFA239" s="10699"/>
      <c r="MFB239" s="10699"/>
      <c r="MFC239" s="10699"/>
      <c r="MFD239" s="10699"/>
      <c r="MFE239" s="10699"/>
      <c r="MFF239" s="10699"/>
      <c r="MFG239" s="10699"/>
      <c r="MFH239" s="10699"/>
      <c r="MFI239" s="10699"/>
      <c r="MFJ239" s="10699"/>
      <c r="MFK239" s="10699"/>
      <c r="MFL239" s="10699"/>
      <c r="MFM239" s="10699"/>
      <c r="MFN239" s="10699"/>
      <c r="MFO239" s="10699"/>
      <c r="MFP239" s="10699"/>
      <c r="MFQ239" s="10699"/>
      <c r="MFR239" s="10699"/>
      <c r="MFS239" s="10699"/>
      <c r="MFT239" s="10699"/>
      <c r="MFU239" s="10699"/>
      <c r="MFV239" s="10699"/>
      <c r="MFW239" s="10699"/>
      <c r="MFX239" s="10699"/>
      <c r="MFY239" s="10699"/>
      <c r="MFZ239" s="10699"/>
      <c r="MGA239" s="10699"/>
      <c r="MGB239" s="10699"/>
      <c r="MGC239" s="10699"/>
      <c r="MGD239" s="10699"/>
      <c r="MGE239" s="10699"/>
      <c r="MGF239" s="10699"/>
      <c r="MGG239" s="10699"/>
      <c r="MGH239" s="10699"/>
      <c r="MGI239" s="10699"/>
      <c r="MGJ239" s="10699"/>
      <c r="MGK239" s="10699"/>
      <c r="MGL239" s="10699"/>
      <c r="MGM239" s="10699"/>
      <c r="MGN239" s="10699"/>
      <c r="MGO239" s="10699"/>
      <c r="MGP239" s="10699"/>
      <c r="MGQ239" s="10699"/>
      <c r="MGR239" s="10699"/>
      <c r="MGS239" s="10699"/>
      <c r="MGT239" s="10699"/>
      <c r="MGU239" s="10699"/>
      <c r="MGV239" s="10699"/>
      <c r="MGW239" s="10699"/>
      <c r="MGX239" s="10699"/>
      <c r="MGY239" s="10699"/>
      <c r="MGZ239" s="10699"/>
      <c r="MHA239" s="10699"/>
      <c r="MHB239" s="10699"/>
      <c r="MHC239" s="10699"/>
      <c r="MHD239" s="10699"/>
      <c r="MHE239" s="10699"/>
      <c r="MHF239" s="10699"/>
      <c r="MHG239" s="10699"/>
      <c r="MHH239" s="10699"/>
      <c r="MHI239" s="10699"/>
      <c r="MHJ239" s="10699"/>
      <c r="MHK239" s="10699"/>
      <c r="MHL239" s="10699"/>
      <c r="MHM239" s="10699"/>
      <c r="MHN239" s="10699"/>
      <c r="MHO239" s="10699"/>
      <c r="MHP239" s="10699"/>
      <c r="MHQ239" s="10699"/>
      <c r="MHR239" s="10699"/>
      <c r="MHS239" s="10699"/>
      <c r="MHT239" s="10699"/>
      <c r="MHU239" s="10699"/>
      <c r="MHV239" s="10699"/>
      <c r="MHW239" s="10699"/>
      <c r="MHX239" s="10699"/>
      <c r="MHY239" s="10699"/>
      <c r="MHZ239" s="10699"/>
      <c r="MIA239" s="10699"/>
      <c r="MIB239" s="10699"/>
      <c r="MIC239" s="10699"/>
      <c r="MID239" s="10699"/>
      <c r="MIE239" s="10699"/>
      <c r="MIF239" s="10699"/>
      <c r="MIG239" s="10699"/>
      <c r="MIH239" s="10699"/>
      <c r="MII239" s="10699"/>
      <c r="MIJ239" s="10699"/>
      <c r="MIK239" s="10699"/>
      <c r="MIL239" s="10699"/>
      <c r="MIM239" s="10699"/>
      <c r="MIN239" s="10699"/>
      <c r="MIO239" s="10699"/>
      <c r="MIP239" s="10699"/>
      <c r="MIQ239" s="10699"/>
      <c r="MIR239" s="10699"/>
      <c r="MIS239" s="10699"/>
      <c r="MIT239" s="10699"/>
      <c r="MIU239" s="10699"/>
      <c r="MIV239" s="10699"/>
      <c r="MIW239" s="10699"/>
      <c r="MIX239" s="10699"/>
      <c r="MIY239" s="10699"/>
      <c r="MIZ239" s="10699"/>
      <c r="MJA239" s="10699"/>
      <c r="MJB239" s="10699"/>
      <c r="MJC239" s="10699"/>
      <c r="MJD239" s="10699"/>
      <c r="MJE239" s="10699"/>
      <c r="MJF239" s="10699"/>
      <c r="MJG239" s="10699"/>
      <c r="MJH239" s="10699"/>
      <c r="MJI239" s="10699"/>
      <c r="MJJ239" s="10699"/>
      <c r="MJK239" s="10699"/>
      <c r="MJL239" s="10699"/>
      <c r="MJM239" s="10699"/>
      <c r="MJN239" s="10699"/>
      <c r="MJO239" s="10699"/>
      <c r="MJP239" s="10699"/>
      <c r="MJQ239" s="10699"/>
      <c r="MJR239" s="10699"/>
      <c r="MJS239" s="10699"/>
      <c r="MJT239" s="10699"/>
      <c r="MJU239" s="10699"/>
      <c r="MJV239" s="10699"/>
      <c r="MJW239" s="10699"/>
      <c r="MJX239" s="10699"/>
      <c r="MJY239" s="10699"/>
      <c r="MJZ239" s="10699"/>
      <c r="MKA239" s="10699"/>
      <c r="MKB239" s="10699"/>
      <c r="MKC239" s="10699"/>
      <c r="MKD239" s="10699"/>
      <c r="MKE239" s="10699"/>
      <c r="MKF239" s="10699"/>
      <c r="MKG239" s="10699"/>
      <c r="MKH239" s="10699"/>
      <c r="MKI239" s="10699"/>
      <c r="MKJ239" s="10699"/>
      <c r="MKK239" s="10699"/>
      <c r="MKL239" s="10699"/>
      <c r="MKM239" s="10699"/>
      <c r="MKN239" s="10699"/>
      <c r="MKO239" s="10699"/>
      <c r="MKP239" s="10699"/>
      <c r="MKQ239" s="10699"/>
      <c r="MKR239" s="10699"/>
      <c r="MKS239" s="10699"/>
      <c r="MKT239" s="10699"/>
      <c r="MKU239" s="10699"/>
      <c r="MKV239" s="10699"/>
      <c r="MKW239" s="10699"/>
      <c r="MKX239" s="10699"/>
      <c r="MKY239" s="10699"/>
      <c r="MKZ239" s="10699"/>
      <c r="MLA239" s="10699"/>
      <c r="MLB239" s="10699"/>
      <c r="MLC239" s="10699"/>
      <c r="MLD239" s="10699"/>
      <c r="MLE239" s="10699"/>
      <c r="MLF239" s="10699"/>
      <c r="MLG239" s="10699"/>
      <c r="MLH239" s="10699"/>
      <c r="MLI239" s="10699"/>
      <c r="MLJ239" s="10699"/>
      <c r="MLK239" s="10699"/>
      <c r="MLL239" s="10699"/>
      <c r="MLM239" s="10699"/>
      <c r="MLN239" s="10699"/>
      <c r="MLO239" s="10699"/>
      <c r="MLP239" s="10699"/>
      <c r="MLQ239" s="10699"/>
      <c r="MLR239" s="10699"/>
      <c r="MLS239" s="10699"/>
      <c r="MLT239" s="10699"/>
      <c r="MLU239" s="10699"/>
      <c r="MLV239" s="10699"/>
      <c r="MLW239" s="10699"/>
      <c r="MLX239" s="10699"/>
      <c r="MLY239" s="10699"/>
      <c r="MLZ239" s="10699"/>
      <c r="MMA239" s="10699"/>
      <c r="MMB239" s="10699"/>
      <c r="MMC239" s="10699"/>
      <c r="MMD239" s="10699"/>
      <c r="MME239" s="10699"/>
      <c r="MMF239" s="10699"/>
      <c r="MMG239" s="10699"/>
      <c r="MMH239" s="10699"/>
      <c r="MMI239" s="10699"/>
      <c r="MMJ239" s="10699"/>
      <c r="MMK239" s="10699"/>
      <c r="MML239" s="10699"/>
      <c r="MMM239" s="10699"/>
      <c r="MMN239" s="10699"/>
      <c r="MMO239" s="10699"/>
      <c r="MMP239" s="10699"/>
      <c r="MMQ239" s="10699"/>
      <c r="MMR239" s="10699"/>
      <c r="MMS239" s="10699"/>
      <c r="MMT239" s="10699"/>
      <c r="MMU239" s="10699"/>
      <c r="MMV239" s="10699"/>
      <c r="MMW239" s="10699"/>
      <c r="MMX239" s="10699"/>
      <c r="MMY239" s="10699"/>
      <c r="MMZ239" s="10699"/>
      <c r="MNA239" s="10699"/>
      <c r="MNB239" s="10699"/>
      <c r="MNC239" s="10699"/>
      <c r="MND239" s="10699"/>
      <c r="MNE239" s="10699"/>
      <c r="MNF239" s="10699"/>
      <c r="MNG239" s="10699"/>
      <c r="MNH239" s="10699"/>
      <c r="MNI239" s="10699"/>
      <c r="MNJ239" s="10699"/>
      <c r="MNK239" s="10699"/>
      <c r="MNL239" s="10699"/>
      <c r="MNM239" s="10699"/>
      <c r="MNN239" s="10699"/>
      <c r="MNO239" s="10699"/>
      <c r="MNP239" s="10699"/>
      <c r="MNQ239" s="10699"/>
      <c r="MNR239" s="10699"/>
      <c r="MNS239" s="10699"/>
      <c r="MNT239" s="10699"/>
      <c r="MNU239" s="10699"/>
      <c r="MNV239" s="10699"/>
      <c r="MNW239" s="10699"/>
      <c r="MNX239" s="10699"/>
      <c r="MNY239" s="10699"/>
      <c r="MNZ239" s="10699"/>
      <c r="MOA239" s="10699"/>
      <c r="MOB239" s="10699"/>
      <c r="MOC239" s="10699"/>
      <c r="MOD239" s="10699"/>
      <c r="MOE239" s="10699"/>
      <c r="MOF239" s="10699"/>
      <c r="MOG239" s="10699"/>
      <c r="MOH239" s="10699"/>
      <c r="MOI239" s="10699"/>
      <c r="MOJ239" s="10699"/>
      <c r="MOK239" s="10699"/>
      <c r="MOL239" s="10699"/>
      <c r="MOM239" s="10699"/>
      <c r="MON239" s="10699"/>
      <c r="MOO239" s="10699"/>
      <c r="MOP239" s="10699"/>
      <c r="MOQ239" s="10699"/>
      <c r="MOR239" s="10699"/>
      <c r="MOS239" s="10699"/>
      <c r="MOT239" s="10699"/>
      <c r="MOU239" s="10699"/>
      <c r="MOV239" s="10699"/>
      <c r="MOW239" s="10699"/>
      <c r="MOX239" s="10699"/>
      <c r="MOY239" s="10699"/>
      <c r="MOZ239" s="10699"/>
      <c r="MPA239" s="10699"/>
      <c r="MPB239" s="10699"/>
      <c r="MPC239" s="10699"/>
      <c r="MPD239" s="10699"/>
      <c r="MPE239" s="10699"/>
      <c r="MPF239" s="10699"/>
      <c r="MPG239" s="10699"/>
      <c r="MPH239" s="10699"/>
      <c r="MPI239" s="10699"/>
      <c r="MPJ239" s="10699"/>
      <c r="MPK239" s="10699"/>
      <c r="MPL239" s="10699"/>
      <c r="MPM239" s="10699"/>
      <c r="MPN239" s="10699"/>
      <c r="MPO239" s="10699"/>
      <c r="MPP239" s="10699"/>
      <c r="MPQ239" s="10699"/>
      <c r="MPR239" s="10699"/>
      <c r="MPS239" s="10699"/>
      <c r="MPT239" s="10699"/>
      <c r="MPU239" s="10699"/>
      <c r="MPV239" s="10699"/>
      <c r="MPW239" s="10699"/>
      <c r="MPX239" s="10699"/>
      <c r="MPY239" s="10699"/>
      <c r="MPZ239" s="10699"/>
      <c r="MQA239" s="10699"/>
      <c r="MQB239" s="10699"/>
      <c r="MQC239" s="10699"/>
      <c r="MQD239" s="10699"/>
      <c r="MQE239" s="10699"/>
      <c r="MQF239" s="10699"/>
      <c r="MQG239" s="10699"/>
      <c r="MQH239" s="10699"/>
      <c r="MQI239" s="10699"/>
      <c r="MQJ239" s="10699"/>
      <c r="MQK239" s="10699"/>
      <c r="MQL239" s="10699"/>
      <c r="MQM239" s="10699"/>
      <c r="MQN239" s="10699"/>
      <c r="MQO239" s="10699"/>
      <c r="MQP239" s="10699"/>
      <c r="MQQ239" s="10699"/>
      <c r="MQR239" s="10699"/>
      <c r="MQS239" s="10699"/>
      <c r="MQT239" s="10699"/>
      <c r="MQU239" s="10699"/>
      <c r="MQV239" s="10699"/>
      <c r="MQW239" s="10699"/>
      <c r="MQX239" s="10699"/>
      <c r="MQY239" s="10699"/>
      <c r="MQZ239" s="10699"/>
      <c r="MRA239" s="10699"/>
      <c r="MRB239" s="10699"/>
      <c r="MRC239" s="10699"/>
      <c r="MRD239" s="10699"/>
      <c r="MRE239" s="10699"/>
      <c r="MRF239" s="10699"/>
      <c r="MRG239" s="10699"/>
      <c r="MRH239" s="10699"/>
      <c r="MRI239" s="10699"/>
      <c r="MRJ239" s="10699"/>
      <c r="MRK239" s="10699"/>
      <c r="MRL239" s="10699"/>
      <c r="MRM239" s="10699"/>
      <c r="MRN239" s="10699"/>
      <c r="MRO239" s="10699"/>
      <c r="MRP239" s="10699"/>
      <c r="MRQ239" s="10699"/>
      <c r="MRR239" s="10699"/>
      <c r="MRS239" s="10699"/>
      <c r="MRT239" s="10699"/>
      <c r="MRU239" s="10699"/>
      <c r="MRV239" s="10699"/>
      <c r="MRW239" s="10699"/>
      <c r="MRX239" s="10699"/>
      <c r="MRY239" s="10699"/>
      <c r="MRZ239" s="10699"/>
      <c r="MSA239" s="10699"/>
      <c r="MSB239" s="10699"/>
      <c r="MSC239" s="10699"/>
      <c r="MSD239" s="10699"/>
      <c r="MSE239" s="10699"/>
      <c r="MSF239" s="10699"/>
      <c r="MSG239" s="10699"/>
      <c r="MSH239" s="10699"/>
      <c r="MSI239" s="10699"/>
      <c r="MSJ239" s="10699"/>
      <c r="MSK239" s="10699"/>
      <c r="MSL239" s="10699"/>
      <c r="MSM239" s="10699"/>
      <c r="MSN239" s="10699"/>
      <c r="MSO239" s="10699"/>
      <c r="MSP239" s="10699"/>
      <c r="MSQ239" s="10699"/>
      <c r="MSR239" s="10699"/>
      <c r="MSS239" s="10699"/>
      <c r="MST239" s="10699"/>
      <c r="MSU239" s="10699"/>
      <c r="MSV239" s="10699"/>
      <c r="MSW239" s="10699"/>
      <c r="MSX239" s="10699"/>
      <c r="MSY239" s="10699"/>
      <c r="MSZ239" s="10699"/>
      <c r="MTA239" s="10699"/>
      <c r="MTB239" s="10699"/>
      <c r="MTC239" s="10699"/>
      <c r="MTD239" s="10699"/>
      <c r="MTE239" s="10699"/>
      <c r="MTF239" s="10699"/>
      <c r="MTG239" s="10699"/>
      <c r="MTH239" s="10699"/>
      <c r="MTI239" s="10699"/>
      <c r="MTJ239" s="10699"/>
      <c r="MTK239" s="10699"/>
      <c r="MTL239" s="10699"/>
      <c r="MTM239" s="10699"/>
      <c r="MTN239" s="10699"/>
      <c r="MTO239" s="10699"/>
      <c r="MTP239" s="10699"/>
      <c r="MTQ239" s="10699"/>
      <c r="MTR239" s="10699"/>
      <c r="MTS239" s="10699"/>
      <c r="MTT239" s="10699"/>
      <c r="MTU239" s="10699"/>
      <c r="MTV239" s="10699"/>
      <c r="MTW239" s="10699"/>
      <c r="MTX239" s="10699"/>
      <c r="MTY239" s="10699"/>
      <c r="MTZ239" s="10699"/>
      <c r="MUA239" s="10699"/>
      <c r="MUB239" s="10699"/>
      <c r="MUC239" s="10699"/>
      <c r="MUD239" s="10699"/>
      <c r="MUE239" s="10699"/>
      <c r="MUF239" s="10699"/>
      <c r="MUG239" s="10699"/>
      <c r="MUH239" s="10699"/>
      <c r="MUI239" s="10699"/>
      <c r="MUJ239" s="10699"/>
      <c r="MUK239" s="10699"/>
      <c r="MUL239" s="10699"/>
      <c r="MUM239" s="10699"/>
      <c r="MUN239" s="10699"/>
      <c r="MUO239" s="10699"/>
      <c r="MUP239" s="10699"/>
      <c r="MUQ239" s="10699"/>
      <c r="MUR239" s="10699"/>
      <c r="MUS239" s="10699"/>
      <c r="MUT239" s="10699"/>
      <c r="MUU239" s="10699"/>
      <c r="MUV239" s="10699"/>
      <c r="MUW239" s="10699"/>
      <c r="MUX239" s="10699"/>
      <c r="MUY239" s="10699"/>
      <c r="MUZ239" s="10699"/>
      <c r="MVA239" s="10699"/>
      <c r="MVB239" s="10699"/>
      <c r="MVC239" s="10699"/>
      <c r="MVD239" s="10699"/>
      <c r="MVE239" s="10699"/>
      <c r="MVF239" s="10699"/>
      <c r="MVG239" s="10699"/>
      <c r="MVH239" s="10699"/>
      <c r="MVI239" s="10699"/>
      <c r="MVJ239" s="10699"/>
      <c r="MVK239" s="10699"/>
      <c r="MVL239" s="10699"/>
      <c r="MVM239" s="10699"/>
      <c r="MVN239" s="10699"/>
      <c r="MVO239" s="10699"/>
      <c r="MVP239" s="10699"/>
      <c r="MVQ239" s="10699"/>
      <c r="MVR239" s="10699"/>
      <c r="MVS239" s="10699"/>
      <c r="MVT239" s="10699"/>
      <c r="MVU239" s="10699"/>
      <c r="MVV239" s="10699"/>
      <c r="MVW239" s="10699"/>
      <c r="MVX239" s="10699"/>
      <c r="MVY239" s="10699"/>
      <c r="MVZ239" s="10699"/>
      <c r="MWA239" s="10699"/>
      <c r="MWB239" s="10699"/>
      <c r="MWC239" s="10699"/>
      <c r="MWD239" s="10699"/>
      <c r="MWE239" s="10699"/>
      <c r="MWF239" s="10699"/>
      <c r="MWG239" s="10699"/>
      <c r="MWH239" s="10699"/>
      <c r="MWI239" s="10699"/>
      <c r="MWJ239" s="10699"/>
      <c r="MWK239" s="10699"/>
      <c r="MWL239" s="10699"/>
      <c r="MWM239" s="10699"/>
      <c r="MWN239" s="10699"/>
      <c r="MWO239" s="10699"/>
      <c r="MWP239" s="10699"/>
      <c r="MWQ239" s="10699"/>
      <c r="MWR239" s="10699"/>
      <c r="MWS239" s="10699"/>
      <c r="MWT239" s="10699"/>
      <c r="MWU239" s="10699"/>
      <c r="MWV239" s="10699"/>
      <c r="MWW239" s="10699"/>
      <c r="MWX239" s="10699"/>
      <c r="MWY239" s="10699"/>
      <c r="MWZ239" s="10699"/>
      <c r="MXA239" s="10699"/>
      <c r="MXB239" s="10699"/>
      <c r="MXC239" s="10699"/>
      <c r="MXD239" s="10699"/>
      <c r="MXE239" s="10699"/>
      <c r="MXF239" s="10699"/>
      <c r="MXG239" s="10699"/>
      <c r="MXH239" s="10699"/>
      <c r="MXI239" s="10699"/>
      <c r="MXJ239" s="10699"/>
      <c r="MXK239" s="10699"/>
      <c r="MXL239" s="10699"/>
      <c r="MXM239" s="10699"/>
      <c r="MXN239" s="10699"/>
      <c r="MXO239" s="10699"/>
      <c r="MXP239" s="10699"/>
      <c r="MXQ239" s="10699"/>
      <c r="MXR239" s="10699"/>
      <c r="MXS239" s="10699"/>
      <c r="MXT239" s="10699"/>
      <c r="MXU239" s="10699"/>
      <c r="MXV239" s="10699"/>
      <c r="MXW239" s="10699"/>
      <c r="MXX239" s="10699"/>
      <c r="MXY239" s="10699"/>
      <c r="MXZ239" s="10699"/>
      <c r="MYA239" s="10699"/>
      <c r="MYB239" s="10699"/>
      <c r="MYC239" s="10699"/>
      <c r="MYD239" s="10699"/>
      <c r="MYE239" s="10699"/>
      <c r="MYF239" s="10699"/>
      <c r="MYG239" s="10699"/>
      <c r="MYH239" s="10699"/>
      <c r="MYI239" s="10699"/>
      <c r="MYJ239" s="10699"/>
      <c r="MYK239" s="10699"/>
      <c r="MYL239" s="10699"/>
      <c r="MYM239" s="10699"/>
      <c r="MYN239" s="10699"/>
      <c r="MYO239" s="10699"/>
      <c r="MYP239" s="10699"/>
      <c r="MYQ239" s="10699"/>
      <c r="MYR239" s="10699"/>
      <c r="MYS239" s="10699"/>
      <c r="MYT239" s="10699"/>
      <c r="MYU239" s="10699"/>
      <c r="MYV239" s="10699"/>
      <c r="MYW239" s="10699"/>
      <c r="MYX239" s="10699"/>
      <c r="MYY239" s="10699"/>
      <c r="MYZ239" s="10699"/>
      <c r="MZA239" s="10699"/>
      <c r="MZB239" s="10699"/>
      <c r="MZC239" s="10699"/>
      <c r="MZD239" s="10699"/>
      <c r="MZE239" s="10699"/>
      <c r="MZF239" s="10699"/>
      <c r="MZG239" s="10699"/>
      <c r="MZH239" s="10699"/>
      <c r="MZI239" s="10699"/>
      <c r="MZJ239" s="10699"/>
      <c r="MZK239" s="10699"/>
      <c r="MZL239" s="10699"/>
      <c r="MZM239" s="10699"/>
      <c r="MZN239" s="10699"/>
      <c r="MZO239" s="10699"/>
      <c r="MZP239" s="10699"/>
      <c r="MZQ239" s="10699"/>
      <c r="MZR239" s="10699"/>
      <c r="MZS239" s="10699"/>
      <c r="MZT239" s="10699"/>
      <c r="MZU239" s="10699"/>
      <c r="MZV239" s="10699"/>
      <c r="MZW239" s="10699"/>
      <c r="MZX239" s="10699"/>
      <c r="MZY239" s="10699"/>
      <c r="MZZ239" s="10699"/>
      <c r="NAA239" s="10699"/>
      <c r="NAB239" s="10699"/>
      <c r="NAC239" s="10699"/>
      <c r="NAD239" s="10699"/>
      <c r="NAE239" s="10699"/>
      <c r="NAF239" s="10699"/>
      <c r="NAG239" s="10699"/>
      <c r="NAH239" s="10699"/>
      <c r="NAI239" s="10699"/>
      <c r="NAJ239" s="10699"/>
      <c r="NAK239" s="10699"/>
      <c r="NAL239" s="10699"/>
      <c r="NAM239" s="10699"/>
      <c r="NAN239" s="10699"/>
      <c r="NAO239" s="10699"/>
      <c r="NAP239" s="10699"/>
      <c r="NAQ239" s="10699"/>
      <c r="NAR239" s="10699"/>
      <c r="NAS239" s="10699"/>
      <c r="NAT239" s="10699"/>
      <c r="NAU239" s="10699"/>
      <c r="NAV239" s="10699"/>
      <c r="NAW239" s="10699"/>
      <c r="NAX239" s="10699"/>
      <c r="NAY239" s="10699"/>
      <c r="NAZ239" s="10699"/>
      <c r="NBA239" s="10699"/>
      <c r="NBB239" s="10699"/>
      <c r="NBC239" s="10699"/>
      <c r="NBD239" s="10699"/>
      <c r="NBE239" s="10699"/>
      <c r="NBF239" s="10699"/>
      <c r="NBG239" s="10699"/>
      <c r="NBH239" s="10699"/>
      <c r="NBI239" s="10699"/>
      <c r="NBJ239" s="10699"/>
      <c r="NBK239" s="10699"/>
      <c r="NBL239" s="10699"/>
      <c r="NBM239" s="10699"/>
      <c r="NBN239" s="10699"/>
      <c r="NBO239" s="10699"/>
      <c r="NBP239" s="10699"/>
      <c r="NBQ239" s="10699"/>
      <c r="NBR239" s="10699"/>
      <c r="NBS239" s="10699"/>
      <c r="NBT239" s="10699"/>
      <c r="NBU239" s="10699"/>
      <c r="NBV239" s="10699"/>
      <c r="NBW239" s="10699"/>
      <c r="NBX239" s="10699"/>
      <c r="NBY239" s="10699"/>
      <c r="NBZ239" s="10699"/>
      <c r="NCA239" s="10699"/>
      <c r="NCB239" s="10699"/>
      <c r="NCC239" s="10699"/>
      <c r="NCD239" s="10699"/>
      <c r="NCE239" s="10699"/>
      <c r="NCF239" s="10699"/>
      <c r="NCG239" s="10699"/>
      <c r="NCH239" s="10699"/>
      <c r="NCI239" s="10699"/>
      <c r="NCJ239" s="10699"/>
      <c r="NCK239" s="10699"/>
      <c r="NCL239" s="10699"/>
      <c r="NCM239" s="10699"/>
      <c r="NCN239" s="10699"/>
      <c r="NCO239" s="10699"/>
      <c r="NCP239" s="10699"/>
      <c r="NCQ239" s="10699"/>
      <c r="NCR239" s="10699"/>
      <c r="NCS239" s="10699"/>
      <c r="NCT239" s="10699"/>
      <c r="NCU239" s="10699"/>
      <c r="NCV239" s="10699"/>
      <c r="NCW239" s="10699"/>
      <c r="NCX239" s="10699"/>
      <c r="NCY239" s="10699"/>
      <c r="NCZ239" s="10699"/>
      <c r="NDA239" s="10699"/>
      <c r="NDB239" s="10699"/>
      <c r="NDC239" s="10699"/>
      <c r="NDD239" s="10699"/>
      <c r="NDE239" s="10699"/>
      <c r="NDF239" s="10699"/>
      <c r="NDG239" s="10699"/>
      <c r="NDH239" s="10699"/>
      <c r="NDI239" s="10699"/>
      <c r="NDJ239" s="10699"/>
      <c r="NDK239" s="10699"/>
      <c r="NDL239" s="10699"/>
      <c r="NDM239" s="10699"/>
      <c r="NDN239" s="10699"/>
      <c r="NDO239" s="10699"/>
      <c r="NDP239" s="10699"/>
      <c r="NDQ239" s="10699"/>
      <c r="NDR239" s="10699"/>
      <c r="NDS239" s="10699"/>
      <c r="NDT239" s="10699"/>
      <c r="NDU239" s="10699"/>
      <c r="NDV239" s="10699"/>
      <c r="NDW239" s="10699"/>
      <c r="NDX239" s="10699"/>
      <c r="NDY239" s="10699"/>
      <c r="NDZ239" s="10699"/>
      <c r="NEA239" s="10699"/>
      <c r="NEB239" s="10699"/>
      <c r="NEC239" s="10699"/>
      <c r="NED239" s="10699"/>
      <c r="NEE239" s="10699"/>
      <c r="NEF239" s="10699"/>
      <c r="NEG239" s="10699"/>
      <c r="NEH239" s="10699"/>
      <c r="NEI239" s="10699"/>
      <c r="NEJ239" s="10699"/>
      <c r="NEK239" s="10699"/>
      <c r="NEL239" s="10699"/>
      <c r="NEM239" s="10699"/>
      <c r="NEN239" s="10699"/>
      <c r="NEO239" s="10699"/>
      <c r="NEP239" s="10699"/>
      <c r="NEQ239" s="10699"/>
      <c r="NER239" s="10699"/>
      <c r="NES239" s="10699"/>
      <c r="NET239" s="10699"/>
      <c r="NEU239" s="10699"/>
      <c r="NEV239" s="10699"/>
      <c r="NEW239" s="10699"/>
      <c r="NEX239" s="10699"/>
      <c r="NEY239" s="10699"/>
      <c r="NEZ239" s="10699"/>
      <c r="NFA239" s="10699"/>
      <c r="NFB239" s="10699"/>
      <c r="NFC239" s="10699"/>
      <c r="NFD239" s="10699"/>
      <c r="NFE239" s="10699"/>
      <c r="NFF239" s="10699"/>
      <c r="NFG239" s="10699"/>
      <c r="NFH239" s="10699"/>
      <c r="NFI239" s="10699"/>
      <c r="NFJ239" s="10699"/>
      <c r="NFK239" s="10699"/>
      <c r="NFL239" s="10699"/>
      <c r="NFM239" s="10699"/>
      <c r="NFN239" s="10699"/>
      <c r="NFO239" s="10699"/>
      <c r="NFP239" s="10699"/>
      <c r="NFQ239" s="10699"/>
      <c r="NFR239" s="10699"/>
      <c r="NFS239" s="10699"/>
      <c r="NFT239" s="10699"/>
      <c r="NFU239" s="10699"/>
      <c r="NFV239" s="10699"/>
      <c r="NFW239" s="10699"/>
      <c r="NFX239" s="10699"/>
      <c r="NFY239" s="10699"/>
      <c r="NFZ239" s="10699"/>
      <c r="NGA239" s="10699"/>
      <c r="NGB239" s="10699"/>
      <c r="NGC239" s="10699"/>
      <c r="NGD239" s="10699"/>
      <c r="NGE239" s="10699"/>
      <c r="NGF239" s="10699"/>
      <c r="NGG239" s="10699"/>
      <c r="NGH239" s="10699"/>
      <c r="NGI239" s="10699"/>
      <c r="NGJ239" s="10699"/>
      <c r="NGK239" s="10699"/>
      <c r="NGL239" s="10699"/>
      <c r="NGM239" s="10699"/>
      <c r="NGN239" s="10699"/>
      <c r="NGO239" s="10699"/>
      <c r="NGP239" s="10699"/>
      <c r="NGQ239" s="10699"/>
      <c r="NGR239" s="10699"/>
      <c r="NGS239" s="10699"/>
      <c r="NGT239" s="10699"/>
      <c r="NGU239" s="10699"/>
      <c r="NGV239" s="10699"/>
      <c r="NGW239" s="10699"/>
      <c r="NGX239" s="10699"/>
      <c r="NGY239" s="10699"/>
      <c r="NGZ239" s="10699"/>
      <c r="NHA239" s="10699"/>
      <c r="NHB239" s="10699"/>
      <c r="NHC239" s="10699"/>
      <c r="NHD239" s="10699"/>
      <c r="NHE239" s="10699"/>
      <c r="NHF239" s="10699"/>
      <c r="NHG239" s="10699"/>
      <c r="NHH239" s="10699"/>
      <c r="NHI239" s="10699"/>
      <c r="NHJ239" s="10699"/>
      <c r="NHK239" s="10699"/>
      <c r="NHL239" s="10699"/>
      <c r="NHM239" s="10699"/>
      <c r="NHN239" s="10699"/>
      <c r="NHO239" s="10699"/>
      <c r="NHP239" s="10699"/>
      <c r="NHQ239" s="10699"/>
      <c r="NHR239" s="10699"/>
      <c r="NHS239" s="10699"/>
      <c r="NHT239" s="10699"/>
      <c r="NHU239" s="10699"/>
      <c r="NHV239" s="10699"/>
      <c r="NHW239" s="10699"/>
      <c r="NHX239" s="10699"/>
      <c r="NHY239" s="10699"/>
      <c r="NHZ239" s="10699"/>
      <c r="NIA239" s="10699"/>
      <c r="NIB239" s="10699"/>
      <c r="NIC239" s="10699"/>
      <c r="NID239" s="10699"/>
      <c r="NIE239" s="10699"/>
      <c r="NIF239" s="10699"/>
      <c r="NIG239" s="10699"/>
      <c r="NIH239" s="10699"/>
      <c r="NII239" s="10699"/>
      <c r="NIJ239" s="10699"/>
      <c r="NIK239" s="10699"/>
      <c r="NIL239" s="10699"/>
      <c r="NIM239" s="10699"/>
      <c r="NIN239" s="10699"/>
      <c r="NIO239" s="10699"/>
      <c r="NIP239" s="10699"/>
      <c r="NIQ239" s="10699"/>
      <c r="NIR239" s="10699"/>
      <c r="NIS239" s="10699"/>
      <c r="NIT239" s="10699"/>
      <c r="NIU239" s="10699"/>
      <c r="NIV239" s="10699"/>
      <c r="NIW239" s="10699"/>
      <c r="NIX239" s="10699"/>
      <c r="NIY239" s="10699"/>
      <c r="NIZ239" s="10699"/>
      <c r="NJA239" s="10699"/>
      <c r="NJB239" s="10699"/>
      <c r="NJC239" s="10699"/>
      <c r="NJD239" s="10699"/>
      <c r="NJE239" s="10699"/>
      <c r="NJF239" s="10699"/>
      <c r="NJG239" s="10699"/>
      <c r="NJH239" s="10699"/>
      <c r="NJI239" s="10699"/>
      <c r="NJJ239" s="10699"/>
      <c r="NJK239" s="10699"/>
      <c r="NJL239" s="10699"/>
      <c r="NJM239" s="10699"/>
      <c r="NJN239" s="10699"/>
      <c r="NJO239" s="10699"/>
      <c r="NJP239" s="10699"/>
      <c r="NJQ239" s="10699"/>
      <c r="NJR239" s="10699"/>
      <c r="NJS239" s="10699"/>
      <c r="NJT239" s="10699"/>
      <c r="NJU239" s="10699"/>
      <c r="NJV239" s="10699"/>
      <c r="NJW239" s="10699"/>
      <c r="NJX239" s="10699"/>
      <c r="NJY239" s="10699"/>
      <c r="NJZ239" s="10699"/>
      <c r="NKA239" s="10699"/>
      <c r="NKB239" s="10699"/>
      <c r="NKC239" s="10699"/>
      <c r="NKD239" s="10699"/>
      <c r="NKE239" s="10699"/>
      <c r="NKF239" s="10699"/>
      <c r="NKG239" s="10699"/>
      <c r="NKH239" s="10699"/>
      <c r="NKI239" s="10699"/>
      <c r="NKJ239" s="10699"/>
      <c r="NKK239" s="10699"/>
      <c r="NKL239" s="10699"/>
      <c r="NKM239" s="10699"/>
      <c r="NKN239" s="10699"/>
      <c r="NKO239" s="10699"/>
      <c r="NKP239" s="10699"/>
      <c r="NKQ239" s="10699"/>
      <c r="NKR239" s="10699"/>
      <c r="NKS239" s="10699"/>
      <c r="NKT239" s="10699"/>
      <c r="NKU239" s="10699"/>
      <c r="NKV239" s="10699"/>
      <c r="NKW239" s="10699"/>
      <c r="NKX239" s="10699"/>
      <c r="NKY239" s="10699"/>
      <c r="NKZ239" s="10699"/>
      <c r="NLA239" s="10699"/>
      <c r="NLB239" s="10699"/>
      <c r="NLC239" s="10699"/>
      <c r="NLD239" s="10699"/>
      <c r="NLE239" s="10699"/>
      <c r="NLF239" s="10699"/>
      <c r="NLG239" s="10699"/>
      <c r="NLH239" s="10699"/>
      <c r="NLI239" s="10699"/>
      <c r="NLJ239" s="10699"/>
      <c r="NLK239" s="10699"/>
      <c r="NLL239" s="10699"/>
      <c r="NLM239" s="10699"/>
      <c r="NLN239" s="10699"/>
      <c r="NLO239" s="10699"/>
      <c r="NLP239" s="10699"/>
      <c r="NLQ239" s="10699"/>
      <c r="NLR239" s="10699"/>
      <c r="NLS239" s="10699"/>
      <c r="NLT239" s="10699"/>
      <c r="NLU239" s="10699"/>
      <c r="NLV239" s="10699"/>
      <c r="NLW239" s="10699"/>
      <c r="NLX239" s="10699"/>
      <c r="NLY239" s="10699"/>
      <c r="NLZ239" s="10699"/>
      <c r="NMA239" s="10699"/>
      <c r="NMB239" s="10699"/>
      <c r="NMC239" s="10699"/>
      <c r="NMD239" s="10699"/>
      <c r="NME239" s="10699"/>
      <c r="NMF239" s="10699"/>
      <c r="NMG239" s="10699"/>
      <c r="NMH239" s="10699"/>
      <c r="NMI239" s="10699"/>
      <c r="NMJ239" s="10699"/>
      <c r="NMK239" s="10699"/>
      <c r="NML239" s="10699"/>
      <c r="NMM239" s="10699"/>
      <c r="NMN239" s="10699"/>
      <c r="NMO239" s="10699"/>
      <c r="NMP239" s="10699"/>
      <c r="NMQ239" s="10699"/>
      <c r="NMR239" s="10699"/>
      <c r="NMS239" s="10699"/>
      <c r="NMT239" s="10699"/>
      <c r="NMU239" s="10699"/>
      <c r="NMV239" s="10699"/>
      <c r="NMW239" s="10699"/>
      <c r="NMX239" s="10699"/>
      <c r="NMY239" s="10699"/>
      <c r="NMZ239" s="10699"/>
      <c r="NNA239" s="10699"/>
      <c r="NNB239" s="10699"/>
      <c r="NNC239" s="10699"/>
      <c r="NND239" s="10699"/>
      <c r="NNE239" s="10699"/>
      <c r="NNF239" s="10699"/>
      <c r="NNG239" s="10699"/>
      <c r="NNH239" s="10699"/>
      <c r="NNI239" s="10699"/>
      <c r="NNJ239" s="10699"/>
      <c r="NNK239" s="10699"/>
      <c r="NNL239" s="10699"/>
      <c r="NNM239" s="10699"/>
      <c r="NNN239" s="10699"/>
      <c r="NNO239" s="10699"/>
      <c r="NNP239" s="10699"/>
      <c r="NNQ239" s="10699"/>
      <c r="NNR239" s="10699"/>
      <c r="NNS239" s="10699"/>
      <c r="NNT239" s="10699"/>
      <c r="NNU239" s="10699"/>
      <c r="NNV239" s="10699"/>
      <c r="NNW239" s="10699"/>
      <c r="NNX239" s="10699"/>
      <c r="NNY239" s="10699"/>
      <c r="NNZ239" s="10699"/>
      <c r="NOA239" s="10699"/>
      <c r="NOB239" s="10699"/>
      <c r="NOC239" s="10699"/>
      <c r="NOD239" s="10699"/>
      <c r="NOE239" s="10699"/>
      <c r="NOF239" s="10699"/>
      <c r="NOG239" s="10699"/>
      <c r="NOH239" s="10699"/>
      <c r="NOI239" s="10699"/>
      <c r="NOJ239" s="10699"/>
      <c r="NOK239" s="10699"/>
      <c r="NOL239" s="10699"/>
      <c r="NOM239" s="10699"/>
      <c r="NON239" s="10699"/>
      <c r="NOO239" s="10699"/>
      <c r="NOP239" s="10699"/>
      <c r="NOQ239" s="10699"/>
      <c r="NOR239" s="10699"/>
      <c r="NOS239" s="10699"/>
      <c r="NOT239" s="10699"/>
      <c r="NOU239" s="10699"/>
      <c r="NOV239" s="10699"/>
      <c r="NOW239" s="10699"/>
      <c r="NOX239" s="10699"/>
      <c r="NOY239" s="10699"/>
      <c r="NOZ239" s="10699"/>
      <c r="NPA239" s="10699"/>
      <c r="NPB239" s="10699"/>
      <c r="NPC239" s="10699"/>
      <c r="NPD239" s="10699"/>
      <c r="NPE239" s="10699"/>
      <c r="NPF239" s="10699"/>
      <c r="NPG239" s="10699"/>
      <c r="NPH239" s="10699"/>
      <c r="NPI239" s="10699"/>
      <c r="NPJ239" s="10699"/>
      <c r="NPK239" s="10699"/>
      <c r="NPL239" s="10699"/>
      <c r="NPM239" s="10699"/>
      <c r="NPN239" s="10699"/>
      <c r="NPO239" s="10699"/>
      <c r="NPP239" s="10699"/>
      <c r="NPQ239" s="10699"/>
      <c r="NPR239" s="10699"/>
      <c r="NPS239" s="10699"/>
      <c r="NPT239" s="10699"/>
      <c r="NPU239" s="10699"/>
      <c r="NPV239" s="10699"/>
      <c r="NPW239" s="10699"/>
      <c r="NPX239" s="10699"/>
      <c r="NPY239" s="10699"/>
      <c r="NPZ239" s="10699"/>
      <c r="NQA239" s="10699"/>
      <c r="NQB239" s="10699"/>
      <c r="NQC239" s="10699"/>
      <c r="NQD239" s="10699"/>
      <c r="NQE239" s="10699"/>
      <c r="NQF239" s="10699"/>
      <c r="NQG239" s="10699"/>
      <c r="NQH239" s="10699"/>
      <c r="NQI239" s="10699"/>
      <c r="NQJ239" s="10699"/>
      <c r="NQK239" s="10699"/>
      <c r="NQL239" s="10699"/>
      <c r="NQM239" s="10699"/>
      <c r="NQN239" s="10699"/>
      <c r="NQO239" s="10699"/>
      <c r="NQP239" s="10699"/>
      <c r="NQQ239" s="10699"/>
      <c r="NQR239" s="10699"/>
      <c r="NQS239" s="10699"/>
      <c r="NQT239" s="10699"/>
      <c r="NQU239" s="10699"/>
      <c r="NQV239" s="10699"/>
      <c r="NQW239" s="10699"/>
      <c r="NQX239" s="10699"/>
      <c r="NQY239" s="10699"/>
      <c r="NQZ239" s="10699"/>
      <c r="NRA239" s="10699"/>
      <c r="NRB239" s="10699"/>
      <c r="NRC239" s="10699"/>
      <c r="NRD239" s="10699"/>
      <c r="NRE239" s="10699"/>
      <c r="NRF239" s="10699"/>
      <c r="NRG239" s="10699"/>
      <c r="NRH239" s="10699"/>
      <c r="NRI239" s="10699"/>
      <c r="NRJ239" s="10699"/>
      <c r="NRK239" s="10699"/>
      <c r="NRL239" s="10699"/>
      <c r="NRM239" s="10699"/>
      <c r="NRN239" s="10699"/>
      <c r="NRO239" s="10699"/>
      <c r="NRP239" s="10699"/>
      <c r="NRQ239" s="10699"/>
      <c r="NRR239" s="10699"/>
      <c r="NRS239" s="10699"/>
      <c r="NRT239" s="10699"/>
      <c r="NRU239" s="10699"/>
      <c r="NRV239" s="10699"/>
      <c r="NRW239" s="10699"/>
      <c r="NRX239" s="10699"/>
      <c r="NRY239" s="10699"/>
      <c r="NRZ239" s="10699"/>
      <c r="NSA239" s="10699"/>
      <c r="NSB239" s="10699"/>
      <c r="NSC239" s="10699"/>
      <c r="NSD239" s="10699"/>
      <c r="NSE239" s="10699"/>
      <c r="NSF239" s="10699"/>
      <c r="NSG239" s="10699"/>
      <c r="NSH239" s="10699"/>
      <c r="NSI239" s="10699"/>
      <c r="NSJ239" s="10699"/>
      <c r="NSK239" s="10699"/>
      <c r="NSL239" s="10699"/>
      <c r="NSM239" s="10699"/>
      <c r="NSN239" s="10699"/>
      <c r="NSO239" s="10699"/>
      <c r="NSP239" s="10699"/>
      <c r="NSQ239" s="10699"/>
      <c r="NSR239" s="10699"/>
      <c r="NSS239" s="10699"/>
      <c r="NST239" s="10699"/>
      <c r="NSU239" s="10699"/>
      <c r="NSV239" s="10699"/>
      <c r="NSW239" s="10699"/>
      <c r="NSX239" s="10699"/>
      <c r="NSY239" s="10699"/>
      <c r="NSZ239" s="10699"/>
      <c r="NTA239" s="10699"/>
      <c r="NTB239" s="10699"/>
      <c r="NTC239" s="10699"/>
      <c r="NTD239" s="10699"/>
      <c r="NTE239" s="10699"/>
      <c r="NTF239" s="10699"/>
      <c r="NTG239" s="10699"/>
      <c r="NTH239" s="10699"/>
      <c r="NTI239" s="10699"/>
      <c r="NTJ239" s="10699"/>
      <c r="NTK239" s="10699"/>
      <c r="NTL239" s="10699"/>
      <c r="NTM239" s="10699"/>
      <c r="NTN239" s="10699"/>
      <c r="NTO239" s="10699"/>
      <c r="NTP239" s="10699"/>
      <c r="NTQ239" s="10699"/>
      <c r="NTR239" s="10699"/>
      <c r="NTS239" s="10699"/>
      <c r="NTT239" s="10699"/>
      <c r="NTU239" s="10699"/>
      <c r="NTV239" s="10699"/>
      <c r="NTW239" s="10699"/>
      <c r="NTX239" s="10699"/>
      <c r="NTY239" s="10699"/>
      <c r="NTZ239" s="10699"/>
      <c r="NUA239" s="10699"/>
      <c r="NUB239" s="10699"/>
      <c r="NUC239" s="10699"/>
      <c r="NUD239" s="10699"/>
      <c r="NUE239" s="10699"/>
      <c r="NUF239" s="10699"/>
      <c r="NUG239" s="10699"/>
      <c r="NUH239" s="10699"/>
      <c r="NUI239" s="10699"/>
      <c r="NUJ239" s="10699"/>
      <c r="NUK239" s="10699"/>
      <c r="NUL239" s="10699"/>
      <c r="NUM239" s="10699"/>
      <c r="NUN239" s="10699"/>
      <c r="NUO239" s="10699"/>
      <c r="NUP239" s="10699"/>
      <c r="NUQ239" s="10699"/>
      <c r="NUR239" s="10699"/>
      <c r="NUS239" s="10699"/>
      <c r="NUT239" s="10699"/>
      <c r="NUU239" s="10699"/>
      <c r="NUV239" s="10699"/>
      <c r="NUW239" s="10699"/>
      <c r="NUX239" s="10699"/>
      <c r="NUY239" s="10699"/>
      <c r="NUZ239" s="10699"/>
      <c r="NVA239" s="10699"/>
      <c r="NVB239" s="10699"/>
      <c r="NVC239" s="10699"/>
      <c r="NVD239" s="10699"/>
      <c r="NVE239" s="10699"/>
      <c r="NVF239" s="10699"/>
      <c r="NVG239" s="10699"/>
      <c r="NVH239" s="10699"/>
      <c r="NVI239" s="10699"/>
      <c r="NVJ239" s="10699"/>
      <c r="NVK239" s="10699"/>
      <c r="NVL239" s="10699"/>
      <c r="NVM239" s="10699"/>
      <c r="NVN239" s="10699"/>
      <c r="NVO239" s="10699"/>
      <c r="NVP239" s="10699"/>
      <c r="NVQ239" s="10699"/>
      <c r="NVR239" s="10699"/>
      <c r="NVS239" s="10699"/>
      <c r="NVT239" s="10699"/>
      <c r="NVU239" s="10699"/>
      <c r="NVV239" s="10699"/>
      <c r="NVW239" s="10699"/>
      <c r="NVX239" s="10699"/>
      <c r="NVY239" s="10699"/>
      <c r="NVZ239" s="10699"/>
      <c r="NWA239" s="10699"/>
      <c r="NWB239" s="10699"/>
      <c r="NWC239" s="10699"/>
      <c r="NWD239" s="10699"/>
      <c r="NWE239" s="10699"/>
      <c r="NWF239" s="10699"/>
      <c r="NWG239" s="10699"/>
      <c r="NWH239" s="10699"/>
      <c r="NWI239" s="10699"/>
      <c r="NWJ239" s="10699"/>
      <c r="NWK239" s="10699"/>
      <c r="NWL239" s="10699"/>
      <c r="NWM239" s="10699"/>
      <c r="NWN239" s="10699"/>
      <c r="NWO239" s="10699"/>
      <c r="NWP239" s="10699"/>
      <c r="NWQ239" s="10699"/>
      <c r="NWR239" s="10699"/>
      <c r="NWS239" s="10699"/>
      <c r="NWT239" s="10699"/>
      <c r="NWU239" s="10699"/>
      <c r="NWV239" s="10699"/>
      <c r="NWW239" s="10699"/>
      <c r="NWX239" s="10699"/>
      <c r="NWY239" s="10699"/>
      <c r="NWZ239" s="10699"/>
      <c r="NXA239" s="10699"/>
      <c r="NXB239" s="10699"/>
      <c r="NXC239" s="10699"/>
      <c r="NXD239" s="10699"/>
      <c r="NXE239" s="10699"/>
      <c r="NXF239" s="10699"/>
      <c r="NXG239" s="10699"/>
      <c r="NXH239" s="10699"/>
      <c r="NXI239" s="10699"/>
      <c r="NXJ239" s="10699"/>
      <c r="NXK239" s="10699"/>
      <c r="NXL239" s="10699"/>
      <c r="NXM239" s="10699"/>
      <c r="NXN239" s="10699"/>
      <c r="NXO239" s="10699"/>
      <c r="NXP239" s="10699"/>
      <c r="NXQ239" s="10699"/>
      <c r="NXR239" s="10699"/>
      <c r="NXS239" s="10699"/>
      <c r="NXT239" s="10699"/>
      <c r="NXU239" s="10699"/>
      <c r="NXV239" s="10699"/>
      <c r="NXW239" s="10699"/>
      <c r="NXX239" s="10699"/>
      <c r="NXY239" s="10699"/>
      <c r="NXZ239" s="10699"/>
      <c r="NYA239" s="10699"/>
      <c r="NYB239" s="10699"/>
      <c r="NYC239" s="10699"/>
      <c r="NYD239" s="10699"/>
      <c r="NYE239" s="10699"/>
      <c r="NYF239" s="10699"/>
      <c r="NYG239" s="10699"/>
      <c r="NYH239" s="10699"/>
      <c r="NYI239" s="10699"/>
      <c r="NYJ239" s="10699"/>
      <c r="NYK239" s="10699"/>
      <c r="NYL239" s="10699"/>
      <c r="NYM239" s="10699"/>
      <c r="NYN239" s="10699"/>
      <c r="NYO239" s="10699"/>
      <c r="NYP239" s="10699"/>
      <c r="NYQ239" s="10699"/>
      <c r="NYR239" s="10699"/>
      <c r="NYS239" s="10699"/>
      <c r="NYT239" s="10699"/>
      <c r="NYU239" s="10699"/>
      <c r="NYV239" s="10699"/>
      <c r="NYW239" s="10699"/>
      <c r="NYX239" s="10699"/>
      <c r="NYY239" s="10699"/>
      <c r="NYZ239" s="10699"/>
      <c r="NZA239" s="10699"/>
      <c r="NZB239" s="10699"/>
      <c r="NZC239" s="10699"/>
      <c r="NZD239" s="10699"/>
      <c r="NZE239" s="10699"/>
      <c r="NZF239" s="10699"/>
      <c r="NZG239" s="10699"/>
      <c r="NZH239" s="10699"/>
      <c r="NZI239" s="10699"/>
      <c r="NZJ239" s="10699"/>
      <c r="NZK239" s="10699"/>
      <c r="NZL239" s="10699"/>
      <c r="NZM239" s="10699"/>
      <c r="NZN239" s="10699"/>
      <c r="NZO239" s="10699"/>
      <c r="NZP239" s="10699"/>
      <c r="NZQ239" s="10699"/>
      <c r="NZR239" s="10699"/>
      <c r="NZS239" s="10699"/>
      <c r="NZT239" s="10699"/>
      <c r="NZU239" s="10699"/>
      <c r="NZV239" s="10699"/>
      <c r="NZW239" s="10699"/>
      <c r="NZX239" s="10699"/>
      <c r="NZY239" s="10699"/>
      <c r="NZZ239" s="10699"/>
      <c r="OAA239" s="10699"/>
      <c r="OAB239" s="10699"/>
      <c r="OAC239" s="10699"/>
      <c r="OAD239" s="10699"/>
      <c r="OAE239" s="10699"/>
      <c r="OAF239" s="10699"/>
      <c r="OAG239" s="10699"/>
      <c r="OAH239" s="10699"/>
      <c r="OAI239" s="10699"/>
      <c r="OAJ239" s="10699"/>
      <c r="OAK239" s="10699"/>
      <c r="OAL239" s="10699"/>
      <c r="OAM239" s="10699"/>
      <c r="OAN239" s="10699"/>
      <c r="OAO239" s="10699"/>
      <c r="OAP239" s="10699"/>
      <c r="OAQ239" s="10699"/>
      <c r="OAR239" s="10699"/>
      <c r="OAS239" s="10699"/>
      <c r="OAT239" s="10699"/>
      <c r="OAU239" s="10699"/>
      <c r="OAV239" s="10699"/>
      <c r="OAW239" s="10699"/>
      <c r="OAX239" s="10699"/>
      <c r="OAY239" s="10699"/>
      <c r="OAZ239" s="10699"/>
      <c r="OBA239" s="10699"/>
      <c r="OBB239" s="10699"/>
      <c r="OBC239" s="10699"/>
      <c r="OBD239" s="10699"/>
      <c r="OBE239" s="10699"/>
      <c r="OBF239" s="10699"/>
      <c r="OBG239" s="10699"/>
      <c r="OBH239" s="10699"/>
      <c r="OBI239" s="10699"/>
      <c r="OBJ239" s="10699"/>
      <c r="OBK239" s="10699"/>
      <c r="OBL239" s="10699"/>
      <c r="OBM239" s="10699"/>
      <c r="OBN239" s="10699"/>
      <c r="OBO239" s="10699"/>
      <c r="OBP239" s="10699"/>
      <c r="OBQ239" s="10699"/>
      <c r="OBR239" s="10699"/>
      <c r="OBS239" s="10699"/>
      <c r="OBT239" s="10699"/>
      <c r="OBU239" s="10699"/>
      <c r="OBV239" s="10699"/>
      <c r="OBW239" s="10699"/>
      <c r="OBX239" s="10699"/>
      <c r="OBY239" s="10699"/>
      <c r="OBZ239" s="10699"/>
      <c r="OCA239" s="10699"/>
      <c r="OCB239" s="10699"/>
      <c r="OCC239" s="10699"/>
      <c r="OCD239" s="10699"/>
      <c r="OCE239" s="10699"/>
      <c r="OCF239" s="10699"/>
      <c r="OCG239" s="10699"/>
      <c r="OCH239" s="10699"/>
      <c r="OCI239" s="10699"/>
      <c r="OCJ239" s="10699"/>
      <c r="OCK239" s="10699"/>
      <c r="OCL239" s="10699"/>
      <c r="OCM239" s="10699"/>
      <c r="OCN239" s="10699"/>
      <c r="OCO239" s="10699"/>
      <c r="OCP239" s="10699"/>
      <c r="OCQ239" s="10699"/>
      <c r="OCR239" s="10699"/>
      <c r="OCS239" s="10699"/>
      <c r="OCT239" s="10699"/>
      <c r="OCU239" s="10699"/>
      <c r="OCV239" s="10699"/>
      <c r="OCW239" s="10699"/>
      <c r="OCX239" s="10699"/>
      <c r="OCY239" s="10699"/>
      <c r="OCZ239" s="10699"/>
      <c r="ODA239" s="10699"/>
      <c r="ODB239" s="10699"/>
      <c r="ODC239" s="10699"/>
      <c r="ODD239" s="10699"/>
      <c r="ODE239" s="10699"/>
      <c r="ODF239" s="10699"/>
      <c r="ODG239" s="10699"/>
      <c r="ODH239" s="10699"/>
      <c r="ODI239" s="10699"/>
      <c r="ODJ239" s="10699"/>
      <c r="ODK239" s="10699"/>
      <c r="ODL239" s="10699"/>
      <c r="ODM239" s="10699"/>
      <c r="ODN239" s="10699"/>
      <c r="ODO239" s="10699"/>
      <c r="ODP239" s="10699"/>
      <c r="ODQ239" s="10699"/>
      <c r="ODR239" s="10699"/>
      <c r="ODS239" s="10699"/>
      <c r="ODT239" s="10699"/>
      <c r="ODU239" s="10699"/>
      <c r="ODV239" s="10699"/>
      <c r="ODW239" s="10699"/>
      <c r="ODX239" s="10699"/>
      <c r="ODY239" s="10699"/>
      <c r="ODZ239" s="10699"/>
      <c r="OEA239" s="10699"/>
      <c r="OEB239" s="10699"/>
      <c r="OEC239" s="10699"/>
      <c r="OED239" s="10699"/>
      <c r="OEE239" s="10699"/>
      <c r="OEF239" s="10699"/>
      <c r="OEG239" s="10699"/>
      <c r="OEH239" s="10699"/>
      <c r="OEI239" s="10699"/>
      <c r="OEJ239" s="10699"/>
      <c r="OEK239" s="10699"/>
      <c r="OEL239" s="10699"/>
      <c r="OEM239" s="10699"/>
      <c r="OEN239" s="10699"/>
      <c r="OEO239" s="10699"/>
      <c r="OEP239" s="10699"/>
      <c r="OEQ239" s="10699"/>
      <c r="OER239" s="10699"/>
      <c r="OES239" s="10699"/>
      <c r="OET239" s="10699"/>
      <c r="OEU239" s="10699"/>
      <c r="OEV239" s="10699"/>
      <c r="OEW239" s="10699"/>
      <c r="OEX239" s="10699"/>
      <c r="OEY239" s="10699"/>
      <c r="OEZ239" s="10699"/>
      <c r="OFA239" s="10699"/>
      <c r="OFB239" s="10699"/>
      <c r="OFC239" s="10699"/>
      <c r="OFD239" s="10699"/>
      <c r="OFE239" s="10699"/>
      <c r="OFF239" s="10699"/>
      <c r="OFG239" s="10699"/>
      <c r="OFH239" s="10699"/>
      <c r="OFI239" s="10699"/>
      <c r="OFJ239" s="10699"/>
      <c r="OFK239" s="10699"/>
      <c r="OFL239" s="10699"/>
      <c r="OFM239" s="10699"/>
      <c r="OFN239" s="10699"/>
      <c r="OFO239" s="10699"/>
      <c r="OFP239" s="10699"/>
      <c r="OFQ239" s="10699"/>
      <c r="OFR239" s="10699"/>
      <c r="OFS239" s="10699"/>
      <c r="OFT239" s="10699"/>
      <c r="OFU239" s="10699"/>
      <c r="OFV239" s="10699"/>
      <c r="OFW239" s="10699"/>
      <c r="OFX239" s="10699"/>
      <c r="OFY239" s="10699"/>
      <c r="OFZ239" s="10699"/>
      <c r="OGA239" s="10699"/>
      <c r="OGB239" s="10699"/>
      <c r="OGC239" s="10699"/>
      <c r="OGD239" s="10699"/>
      <c r="OGE239" s="10699"/>
      <c r="OGF239" s="10699"/>
      <c r="OGG239" s="10699"/>
      <c r="OGH239" s="10699"/>
      <c r="OGI239" s="10699"/>
      <c r="OGJ239" s="10699"/>
      <c r="OGK239" s="10699"/>
      <c r="OGL239" s="10699"/>
      <c r="OGM239" s="10699"/>
      <c r="OGN239" s="10699"/>
      <c r="OGO239" s="10699"/>
      <c r="OGP239" s="10699"/>
      <c r="OGQ239" s="10699"/>
      <c r="OGR239" s="10699"/>
      <c r="OGS239" s="10699"/>
      <c r="OGT239" s="10699"/>
      <c r="OGU239" s="10699"/>
      <c r="OGV239" s="10699"/>
      <c r="OGW239" s="10699"/>
      <c r="OGX239" s="10699"/>
      <c r="OGY239" s="10699"/>
      <c r="OGZ239" s="10699"/>
      <c r="OHA239" s="10699"/>
      <c r="OHB239" s="10699"/>
      <c r="OHC239" s="10699"/>
      <c r="OHD239" s="10699"/>
      <c r="OHE239" s="10699"/>
      <c r="OHF239" s="10699"/>
      <c r="OHG239" s="10699"/>
      <c r="OHH239" s="10699"/>
      <c r="OHI239" s="10699"/>
      <c r="OHJ239" s="10699"/>
      <c r="OHK239" s="10699"/>
      <c r="OHL239" s="10699"/>
      <c r="OHM239" s="10699"/>
      <c r="OHN239" s="10699"/>
      <c r="OHO239" s="10699"/>
      <c r="OHP239" s="10699"/>
      <c r="OHQ239" s="10699"/>
      <c r="OHR239" s="10699"/>
      <c r="OHS239" s="10699"/>
      <c r="OHT239" s="10699"/>
      <c r="OHU239" s="10699"/>
      <c r="OHV239" s="10699"/>
      <c r="OHW239" s="10699"/>
      <c r="OHX239" s="10699"/>
      <c r="OHY239" s="10699"/>
      <c r="OHZ239" s="10699"/>
      <c r="OIA239" s="10699"/>
      <c r="OIB239" s="10699"/>
      <c r="OIC239" s="10699"/>
      <c r="OID239" s="10699"/>
      <c r="OIE239" s="10699"/>
      <c r="OIF239" s="10699"/>
      <c r="OIG239" s="10699"/>
      <c r="OIH239" s="10699"/>
      <c r="OII239" s="10699"/>
      <c r="OIJ239" s="10699"/>
      <c r="OIK239" s="10699"/>
      <c r="OIL239" s="10699"/>
      <c r="OIM239" s="10699"/>
      <c r="OIN239" s="10699"/>
      <c r="OIO239" s="10699"/>
      <c r="OIP239" s="10699"/>
      <c r="OIQ239" s="10699"/>
      <c r="OIR239" s="10699"/>
      <c r="OIS239" s="10699"/>
      <c r="OIT239" s="10699"/>
      <c r="OIU239" s="10699"/>
      <c r="OIV239" s="10699"/>
      <c r="OIW239" s="10699"/>
      <c r="OIX239" s="10699"/>
      <c r="OIY239" s="10699"/>
      <c r="OIZ239" s="10699"/>
      <c r="OJA239" s="10699"/>
      <c r="OJB239" s="10699"/>
      <c r="OJC239" s="10699"/>
      <c r="OJD239" s="10699"/>
      <c r="OJE239" s="10699"/>
      <c r="OJF239" s="10699"/>
      <c r="OJG239" s="10699"/>
      <c r="OJH239" s="10699"/>
      <c r="OJI239" s="10699"/>
      <c r="OJJ239" s="10699"/>
      <c r="OJK239" s="10699"/>
      <c r="OJL239" s="10699"/>
      <c r="OJM239" s="10699"/>
      <c r="OJN239" s="10699"/>
      <c r="OJO239" s="10699"/>
      <c r="OJP239" s="10699"/>
      <c r="OJQ239" s="10699"/>
      <c r="OJR239" s="10699"/>
      <c r="OJS239" s="10699"/>
      <c r="OJT239" s="10699"/>
      <c r="OJU239" s="10699"/>
      <c r="OJV239" s="10699"/>
      <c r="OJW239" s="10699"/>
      <c r="OJX239" s="10699"/>
      <c r="OJY239" s="10699"/>
      <c r="OJZ239" s="10699"/>
      <c r="OKA239" s="10699"/>
      <c r="OKB239" s="10699"/>
      <c r="OKC239" s="10699"/>
      <c r="OKD239" s="10699"/>
      <c r="OKE239" s="10699"/>
      <c r="OKF239" s="10699"/>
      <c r="OKG239" s="10699"/>
      <c r="OKH239" s="10699"/>
      <c r="OKI239" s="10699"/>
      <c r="OKJ239" s="10699"/>
      <c r="OKK239" s="10699"/>
      <c r="OKL239" s="10699"/>
      <c r="OKM239" s="10699"/>
      <c r="OKN239" s="10699"/>
      <c r="OKO239" s="10699"/>
      <c r="OKP239" s="10699"/>
      <c r="OKQ239" s="10699"/>
      <c r="OKR239" s="10699"/>
      <c r="OKS239" s="10699"/>
      <c r="OKT239" s="10699"/>
      <c r="OKU239" s="10699"/>
      <c r="OKV239" s="10699"/>
      <c r="OKW239" s="10699"/>
      <c r="OKX239" s="10699"/>
      <c r="OKY239" s="10699"/>
      <c r="OKZ239" s="10699"/>
      <c r="OLA239" s="10699"/>
      <c r="OLB239" s="10699"/>
      <c r="OLC239" s="10699"/>
      <c r="OLD239" s="10699"/>
      <c r="OLE239" s="10699"/>
      <c r="OLF239" s="10699"/>
      <c r="OLG239" s="10699"/>
      <c r="OLH239" s="10699"/>
      <c r="OLI239" s="10699"/>
      <c r="OLJ239" s="10699"/>
      <c r="OLK239" s="10699"/>
      <c r="OLL239" s="10699"/>
      <c r="OLM239" s="10699"/>
      <c r="OLN239" s="10699"/>
      <c r="OLO239" s="10699"/>
      <c r="OLP239" s="10699"/>
      <c r="OLQ239" s="10699"/>
      <c r="OLR239" s="10699"/>
      <c r="OLS239" s="10699"/>
      <c r="OLT239" s="10699"/>
      <c r="OLU239" s="10699"/>
      <c r="OLV239" s="10699"/>
      <c r="OLW239" s="10699"/>
      <c r="OLX239" s="10699"/>
      <c r="OLY239" s="10699"/>
      <c r="OLZ239" s="10699"/>
      <c r="OMA239" s="10699"/>
      <c r="OMB239" s="10699"/>
      <c r="OMC239" s="10699"/>
      <c r="OMD239" s="10699"/>
      <c r="OME239" s="10699"/>
      <c r="OMF239" s="10699"/>
      <c r="OMG239" s="10699"/>
      <c r="OMH239" s="10699"/>
      <c r="OMI239" s="10699"/>
      <c r="OMJ239" s="10699"/>
      <c r="OMK239" s="10699"/>
      <c r="OML239" s="10699"/>
      <c r="OMM239" s="10699"/>
      <c r="OMN239" s="10699"/>
      <c r="OMO239" s="10699"/>
      <c r="OMP239" s="10699"/>
      <c r="OMQ239" s="10699"/>
      <c r="OMR239" s="10699"/>
      <c r="OMS239" s="10699"/>
      <c r="OMT239" s="10699"/>
      <c r="OMU239" s="10699"/>
      <c r="OMV239" s="10699"/>
      <c r="OMW239" s="10699"/>
      <c r="OMX239" s="10699"/>
      <c r="OMY239" s="10699"/>
      <c r="OMZ239" s="10699"/>
      <c r="ONA239" s="10699"/>
      <c r="ONB239" s="10699"/>
      <c r="ONC239" s="10699"/>
      <c r="OND239" s="10699"/>
      <c r="ONE239" s="10699"/>
      <c r="ONF239" s="10699"/>
      <c r="ONG239" s="10699"/>
      <c r="ONH239" s="10699"/>
      <c r="ONI239" s="10699"/>
      <c r="ONJ239" s="10699"/>
      <c r="ONK239" s="10699"/>
      <c r="ONL239" s="10699"/>
      <c r="ONM239" s="10699"/>
      <c r="ONN239" s="10699"/>
      <c r="ONO239" s="10699"/>
      <c r="ONP239" s="10699"/>
      <c r="ONQ239" s="10699"/>
      <c r="ONR239" s="10699"/>
      <c r="ONS239" s="10699"/>
      <c r="ONT239" s="10699"/>
      <c r="ONU239" s="10699"/>
      <c r="ONV239" s="10699"/>
      <c r="ONW239" s="10699"/>
      <c r="ONX239" s="10699"/>
      <c r="ONY239" s="10699"/>
      <c r="ONZ239" s="10699"/>
      <c r="OOA239" s="10699"/>
      <c r="OOB239" s="10699"/>
      <c r="OOC239" s="10699"/>
      <c r="OOD239" s="10699"/>
      <c r="OOE239" s="10699"/>
      <c r="OOF239" s="10699"/>
      <c r="OOG239" s="10699"/>
      <c r="OOH239" s="10699"/>
      <c r="OOI239" s="10699"/>
      <c r="OOJ239" s="10699"/>
      <c r="OOK239" s="10699"/>
      <c r="OOL239" s="10699"/>
      <c r="OOM239" s="10699"/>
      <c r="OON239" s="10699"/>
      <c r="OOO239" s="10699"/>
      <c r="OOP239" s="10699"/>
      <c r="OOQ239" s="10699"/>
      <c r="OOR239" s="10699"/>
      <c r="OOS239" s="10699"/>
      <c r="OOT239" s="10699"/>
      <c r="OOU239" s="10699"/>
      <c r="OOV239" s="10699"/>
      <c r="OOW239" s="10699"/>
      <c r="OOX239" s="10699"/>
      <c r="OOY239" s="10699"/>
      <c r="OOZ239" s="10699"/>
      <c r="OPA239" s="10699"/>
      <c r="OPB239" s="10699"/>
      <c r="OPC239" s="10699"/>
      <c r="OPD239" s="10699"/>
      <c r="OPE239" s="10699"/>
      <c r="OPF239" s="10699"/>
      <c r="OPG239" s="10699"/>
      <c r="OPH239" s="10699"/>
      <c r="OPI239" s="10699"/>
      <c r="OPJ239" s="10699"/>
      <c r="OPK239" s="10699"/>
      <c r="OPL239" s="10699"/>
      <c r="OPM239" s="10699"/>
      <c r="OPN239" s="10699"/>
      <c r="OPO239" s="10699"/>
      <c r="OPP239" s="10699"/>
      <c r="OPQ239" s="10699"/>
      <c r="OPR239" s="10699"/>
      <c r="OPS239" s="10699"/>
      <c r="OPT239" s="10699"/>
      <c r="OPU239" s="10699"/>
      <c r="OPV239" s="10699"/>
      <c r="OPW239" s="10699"/>
      <c r="OPX239" s="10699"/>
      <c r="OPY239" s="10699"/>
      <c r="OPZ239" s="10699"/>
      <c r="OQA239" s="10699"/>
      <c r="OQB239" s="10699"/>
      <c r="OQC239" s="10699"/>
      <c r="OQD239" s="10699"/>
      <c r="OQE239" s="10699"/>
      <c r="OQF239" s="10699"/>
      <c r="OQG239" s="10699"/>
      <c r="OQH239" s="10699"/>
      <c r="OQI239" s="10699"/>
      <c r="OQJ239" s="10699"/>
      <c r="OQK239" s="10699"/>
      <c r="OQL239" s="10699"/>
      <c r="OQM239" s="10699"/>
      <c r="OQN239" s="10699"/>
      <c r="OQO239" s="10699"/>
      <c r="OQP239" s="10699"/>
      <c r="OQQ239" s="10699"/>
      <c r="OQR239" s="10699"/>
      <c r="OQS239" s="10699"/>
      <c r="OQT239" s="10699"/>
      <c r="OQU239" s="10699"/>
      <c r="OQV239" s="10699"/>
      <c r="OQW239" s="10699"/>
      <c r="OQX239" s="10699"/>
      <c r="OQY239" s="10699"/>
      <c r="OQZ239" s="10699"/>
      <c r="ORA239" s="10699"/>
      <c r="ORB239" s="10699"/>
      <c r="ORC239" s="10699"/>
      <c r="ORD239" s="10699"/>
      <c r="ORE239" s="10699"/>
      <c r="ORF239" s="10699"/>
      <c r="ORG239" s="10699"/>
      <c r="ORH239" s="10699"/>
      <c r="ORI239" s="10699"/>
      <c r="ORJ239" s="10699"/>
      <c r="ORK239" s="10699"/>
      <c r="ORL239" s="10699"/>
      <c r="ORM239" s="10699"/>
      <c r="ORN239" s="10699"/>
      <c r="ORO239" s="10699"/>
      <c r="ORP239" s="10699"/>
      <c r="ORQ239" s="10699"/>
      <c r="ORR239" s="10699"/>
      <c r="ORS239" s="10699"/>
      <c r="ORT239" s="10699"/>
      <c r="ORU239" s="10699"/>
      <c r="ORV239" s="10699"/>
      <c r="ORW239" s="10699"/>
      <c r="ORX239" s="10699"/>
      <c r="ORY239" s="10699"/>
      <c r="ORZ239" s="10699"/>
      <c r="OSA239" s="10699"/>
      <c r="OSB239" s="10699"/>
      <c r="OSC239" s="10699"/>
      <c r="OSD239" s="10699"/>
      <c r="OSE239" s="10699"/>
      <c r="OSF239" s="10699"/>
      <c r="OSG239" s="10699"/>
      <c r="OSH239" s="10699"/>
      <c r="OSI239" s="10699"/>
      <c r="OSJ239" s="10699"/>
      <c r="OSK239" s="10699"/>
      <c r="OSL239" s="10699"/>
      <c r="OSM239" s="10699"/>
      <c r="OSN239" s="10699"/>
      <c r="OSO239" s="10699"/>
      <c r="OSP239" s="10699"/>
      <c r="OSQ239" s="10699"/>
      <c r="OSR239" s="10699"/>
      <c r="OSS239" s="10699"/>
      <c r="OST239" s="10699"/>
      <c r="OSU239" s="10699"/>
      <c r="OSV239" s="10699"/>
      <c r="OSW239" s="10699"/>
      <c r="OSX239" s="10699"/>
      <c r="OSY239" s="10699"/>
      <c r="OSZ239" s="10699"/>
      <c r="OTA239" s="10699"/>
      <c r="OTB239" s="10699"/>
      <c r="OTC239" s="10699"/>
      <c r="OTD239" s="10699"/>
      <c r="OTE239" s="10699"/>
      <c r="OTF239" s="10699"/>
      <c r="OTG239" s="10699"/>
      <c r="OTH239" s="10699"/>
      <c r="OTI239" s="10699"/>
      <c r="OTJ239" s="10699"/>
      <c r="OTK239" s="10699"/>
      <c r="OTL239" s="10699"/>
      <c r="OTM239" s="10699"/>
      <c r="OTN239" s="10699"/>
      <c r="OTO239" s="10699"/>
      <c r="OTP239" s="10699"/>
      <c r="OTQ239" s="10699"/>
      <c r="OTR239" s="10699"/>
      <c r="OTS239" s="10699"/>
      <c r="OTT239" s="10699"/>
      <c r="OTU239" s="10699"/>
      <c r="OTV239" s="10699"/>
      <c r="OTW239" s="10699"/>
      <c r="OTX239" s="10699"/>
      <c r="OTY239" s="10699"/>
      <c r="OTZ239" s="10699"/>
      <c r="OUA239" s="10699"/>
      <c r="OUB239" s="10699"/>
      <c r="OUC239" s="10699"/>
      <c r="OUD239" s="10699"/>
      <c r="OUE239" s="10699"/>
      <c r="OUF239" s="10699"/>
      <c r="OUG239" s="10699"/>
      <c r="OUH239" s="10699"/>
      <c r="OUI239" s="10699"/>
      <c r="OUJ239" s="10699"/>
      <c r="OUK239" s="10699"/>
      <c r="OUL239" s="10699"/>
      <c r="OUM239" s="10699"/>
      <c r="OUN239" s="10699"/>
      <c r="OUO239" s="10699"/>
      <c r="OUP239" s="10699"/>
      <c r="OUQ239" s="10699"/>
      <c r="OUR239" s="10699"/>
      <c r="OUS239" s="10699"/>
      <c r="OUT239" s="10699"/>
      <c r="OUU239" s="10699"/>
      <c r="OUV239" s="10699"/>
      <c r="OUW239" s="10699"/>
      <c r="OUX239" s="10699"/>
      <c r="OUY239" s="10699"/>
      <c r="OUZ239" s="10699"/>
      <c r="OVA239" s="10699"/>
      <c r="OVB239" s="10699"/>
      <c r="OVC239" s="10699"/>
      <c r="OVD239" s="10699"/>
      <c r="OVE239" s="10699"/>
      <c r="OVF239" s="10699"/>
      <c r="OVG239" s="10699"/>
      <c r="OVH239" s="10699"/>
      <c r="OVI239" s="10699"/>
      <c r="OVJ239" s="10699"/>
      <c r="OVK239" s="10699"/>
      <c r="OVL239" s="10699"/>
      <c r="OVM239" s="10699"/>
      <c r="OVN239" s="10699"/>
      <c r="OVO239" s="10699"/>
      <c r="OVP239" s="10699"/>
      <c r="OVQ239" s="10699"/>
      <c r="OVR239" s="10699"/>
      <c r="OVS239" s="10699"/>
      <c r="OVT239" s="10699"/>
      <c r="OVU239" s="10699"/>
      <c r="OVV239" s="10699"/>
      <c r="OVW239" s="10699"/>
      <c r="OVX239" s="10699"/>
      <c r="OVY239" s="10699"/>
      <c r="OVZ239" s="10699"/>
      <c r="OWA239" s="10699"/>
      <c r="OWB239" s="10699"/>
      <c r="OWC239" s="10699"/>
      <c r="OWD239" s="10699"/>
      <c r="OWE239" s="10699"/>
      <c r="OWF239" s="10699"/>
      <c r="OWG239" s="10699"/>
      <c r="OWH239" s="10699"/>
      <c r="OWI239" s="10699"/>
      <c r="OWJ239" s="10699"/>
      <c r="OWK239" s="10699"/>
      <c r="OWL239" s="10699"/>
      <c r="OWM239" s="10699"/>
      <c r="OWN239" s="10699"/>
      <c r="OWO239" s="10699"/>
      <c r="OWP239" s="10699"/>
      <c r="OWQ239" s="10699"/>
      <c r="OWR239" s="10699"/>
      <c r="OWS239" s="10699"/>
      <c r="OWT239" s="10699"/>
      <c r="OWU239" s="10699"/>
      <c r="OWV239" s="10699"/>
      <c r="OWW239" s="10699"/>
      <c r="OWX239" s="10699"/>
      <c r="OWY239" s="10699"/>
      <c r="OWZ239" s="10699"/>
      <c r="OXA239" s="10699"/>
      <c r="OXB239" s="10699"/>
      <c r="OXC239" s="10699"/>
      <c r="OXD239" s="10699"/>
      <c r="OXE239" s="10699"/>
      <c r="OXF239" s="10699"/>
      <c r="OXG239" s="10699"/>
      <c r="OXH239" s="10699"/>
      <c r="OXI239" s="10699"/>
      <c r="OXJ239" s="10699"/>
      <c r="OXK239" s="10699"/>
      <c r="OXL239" s="10699"/>
      <c r="OXM239" s="10699"/>
      <c r="OXN239" s="10699"/>
      <c r="OXO239" s="10699"/>
      <c r="OXP239" s="10699"/>
      <c r="OXQ239" s="10699"/>
      <c r="OXR239" s="10699"/>
      <c r="OXS239" s="10699"/>
      <c r="OXT239" s="10699"/>
      <c r="OXU239" s="10699"/>
      <c r="OXV239" s="10699"/>
      <c r="OXW239" s="10699"/>
      <c r="OXX239" s="10699"/>
      <c r="OXY239" s="10699"/>
      <c r="OXZ239" s="10699"/>
      <c r="OYA239" s="10699"/>
      <c r="OYB239" s="10699"/>
      <c r="OYC239" s="10699"/>
      <c r="OYD239" s="10699"/>
      <c r="OYE239" s="10699"/>
      <c r="OYF239" s="10699"/>
      <c r="OYG239" s="10699"/>
      <c r="OYH239" s="10699"/>
      <c r="OYI239" s="10699"/>
      <c r="OYJ239" s="10699"/>
      <c r="OYK239" s="10699"/>
      <c r="OYL239" s="10699"/>
      <c r="OYM239" s="10699"/>
      <c r="OYN239" s="10699"/>
      <c r="OYO239" s="10699"/>
      <c r="OYP239" s="10699"/>
      <c r="OYQ239" s="10699"/>
      <c r="OYR239" s="10699"/>
      <c r="OYS239" s="10699"/>
      <c r="OYT239" s="10699"/>
      <c r="OYU239" s="10699"/>
      <c r="OYV239" s="10699"/>
      <c r="OYW239" s="10699"/>
      <c r="OYX239" s="10699"/>
      <c r="OYY239" s="10699"/>
      <c r="OYZ239" s="10699"/>
      <c r="OZA239" s="10699"/>
      <c r="OZB239" s="10699"/>
      <c r="OZC239" s="10699"/>
      <c r="OZD239" s="10699"/>
      <c r="OZE239" s="10699"/>
      <c r="OZF239" s="10699"/>
      <c r="OZG239" s="10699"/>
      <c r="OZH239" s="10699"/>
      <c r="OZI239" s="10699"/>
      <c r="OZJ239" s="10699"/>
      <c r="OZK239" s="10699"/>
      <c r="OZL239" s="10699"/>
      <c r="OZM239" s="10699"/>
      <c r="OZN239" s="10699"/>
      <c r="OZO239" s="10699"/>
      <c r="OZP239" s="10699"/>
      <c r="OZQ239" s="10699"/>
      <c r="OZR239" s="10699"/>
      <c r="OZS239" s="10699"/>
      <c r="OZT239" s="10699"/>
      <c r="OZU239" s="10699"/>
      <c r="OZV239" s="10699"/>
      <c r="OZW239" s="10699"/>
      <c r="OZX239" s="10699"/>
      <c r="OZY239" s="10699"/>
      <c r="OZZ239" s="10699"/>
      <c r="PAA239" s="10699"/>
      <c r="PAB239" s="10699"/>
      <c r="PAC239" s="10699"/>
      <c r="PAD239" s="10699"/>
      <c r="PAE239" s="10699"/>
      <c r="PAF239" s="10699"/>
      <c r="PAG239" s="10699"/>
      <c r="PAH239" s="10699"/>
      <c r="PAI239" s="10699"/>
      <c r="PAJ239" s="10699"/>
      <c r="PAK239" s="10699"/>
      <c r="PAL239" s="10699"/>
      <c r="PAM239" s="10699"/>
      <c r="PAN239" s="10699"/>
      <c r="PAO239" s="10699"/>
      <c r="PAP239" s="10699"/>
      <c r="PAQ239" s="10699"/>
      <c r="PAR239" s="10699"/>
      <c r="PAS239" s="10699"/>
      <c r="PAT239" s="10699"/>
      <c r="PAU239" s="10699"/>
      <c r="PAV239" s="10699"/>
      <c r="PAW239" s="10699"/>
      <c r="PAX239" s="10699"/>
      <c r="PAY239" s="10699"/>
      <c r="PAZ239" s="10699"/>
      <c r="PBA239" s="10699"/>
      <c r="PBB239" s="10699"/>
      <c r="PBC239" s="10699"/>
      <c r="PBD239" s="10699"/>
      <c r="PBE239" s="10699"/>
      <c r="PBF239" s="10699"/>
      <c r="PBG239" s="10699"/>
      <c r="PBH239" s="10699"/>
      <c r="PBI239" s="10699"/>
      <c r="PBJ239" s="10699"/>
      <c r="PBK239" s="10699"/>
      <c r="PBL239" s="10699"/>
      <c r="PBM239" s="10699"/>
      <c r="PBN239" s="10699"/>
      <c r="PBO239" s="10699"/>
      <c r="PBP239" s="10699"/>
      <c r="PBQ239" s="10699"/>
      <c r="PBR239" s="10699"/>
      <c r="PBS239" s="10699"/>
      <c r="PBT239" s="10699"/>
      <c r="PBU239" s="10699"/>
      <c r="PBV239" s="10699"/>
      <c r="PBW239" s="10699"/>
      <c r="PBX239" s="10699"/>
      <c r="PBY239" s="10699"/>
      <c r="PBZ239" s="10699"/>
      <c r="PCA239" s="10699"/>
      <c r="PCB239" s="10699"/>
      <c r="PCC239" s="10699"/>
      <c r="PCD239" s="10699"/>
      <c r="PCE239" s="10699"/>
      <c r="PCF239" s="10699"/>
      <c r="PCG239" s="10699"/>
      <c r="PCH239" s="10699"/>
      <c r="PCI239" s="10699"/>
      <c r="PCJ239" s="10699"/>
      <c r="PCK239" s="10699"/>
      <c r="PCL239" s="10699"/>
      <c r="PCM239" s="10699"/>
      <c r="PCN239" s="10699"/>
      <c r="PCO239" s="10699"/>
      <c r="PCP239" s="10699"/>
      <c r="PCQ239" s="10699"/>
      <c r="PCR239" s="10699"/>
      <c r="PCS239" s="10699"/>
      <c r="PCT239" s="10699"/>
      <c r="PCU239" s="10699"/>
      <c r="PCV239" s="10699"/>
      <c r="PCW239" s="10699"/>
      <c r="PCX239" s="10699"/>
      <c r="PCY239" s="10699"/>
      <c r="PCZ239" s="10699"/>
      <c r="PDA239" s="10699"/>
      <c r="PDB239" s="10699"/>
      <c r="PDC239" s="10699"/>
      <c r="PDD239" s="10699"/>
      <c r="PDE239" s="10699"/>
      <c r="PDF239" s="10699"/>
      <c r="PDG239" s="10699"/>
      <c r="PDH239" s="10699"/>
      <c r="PDI239" s="10699"/>
      <c r="PDJ239" s="10699"/>
      <c r="PDK239" s="10699"/>
      <c r="PDL239" s="10699"/>
      <c r="PDM239" s="10699"/>
      <c r="PDN239" s="10699"/>
      <c r="PDO239" s="10699"/>
      <c r="PDP239" s="10699"/>
      <c r="PDQ239" s="10699"/>
      <c r="PDR239" s="10699"/>
      <c r="PDS239" s="10699"/>
      <c r="PDT239" s="10699"/>
      <c r="PDU239" s="10699"/>
      <c r="PDV239" s="10699"/>
      <c r="PDW239" s="10699"/>
      <c r="PDX239" s="10699"/>
      <c r="PDY239" s="10699"/>
      <c r="PDZ239" s="10699"/>
      <c r="PEA239" s="10699"/>
      <c r="PEB239" s="10699"/>
      <c r="PEC239" s="10699"/>
      <c r="PED239" s="10699"/>
      <c r="PEE239" s="10699"/>
      <c r="PEF239" s="10699"/>
      <c r="PEG239" s="10699"/>
      <c r="PEH239" s="10699"/>
      <c r="PEI239" s="10699"/>
      <c r="PEJ239" s="10699"/>
      <c r="PEK239" s="10699"/>
      <c r="PEL239" s="10699"/>
      <c r="PEM239" s="10699"/>
      <c r="PEN239" s="10699"/>
      <c r="PEO239" s="10699"/>
      <c r="PEP239" s="10699"/>
      <c r="PEQ239" s="10699"/>
      <c r="PER239" s="10699"/>
      <c r="PES239" s="10699"/>
      <c r="PET239" s="10699"/>
      <c r="PEU239" s="10699"/>
      <c r="PEV239" s="10699"/>
      <c r="PEW239" s="10699"/>
      <c r="PEX239" s="10699"/>
      <c r="PEY239" s="10699"/>
      <c r="PEZ239" s="10699"/>
      <c r="PFA239" s="10699"/>
      <c r="PFB239" s="10699"/>
      <c r="PFC239" s="10699"/>
      <c r="PFD239" s="10699"/>
      <c r="PFE239" s="10699"/>
      <c r="PFF239" s="10699"/>
      <c r="PFG239" s="10699"/>
      <c r="PFH239" s="10699"/>
      <c r="PFI239" s="10699"/>
      <c r="PFJ239" s="10699"/>
      <c r="PFK239" s="10699"/>
      <c r="PFL239" s="10699"/>
      <c r="PFM239" s="10699"/>
      <c r="PFN239" s="10699"/>
      <c r="PFO239" s="10699"/>
      <c r="PFP239" s="10699"/>
      <c r="PFQ239" s="10699"/>
      <c r="PFR239" s="10699"/>
      <c r="PFS239" s="10699"/>
      <c r="PFT239" s="10699"/>
      <c r="PFU239" s="10699"/>
      <c r="PFV239" s="10699"/>
      <c r="PFW239" s="10699"/>
      <c r="PFX239" s="10699"/>
      <c r="PFY239" s="10699"/>
      <c r="PFZ239" s="10699"/>
      <c r="PGA239" s="10699"/>
      <c r="PGB239" s="10699"/>
      <c r="PGC239" s="10699"/>
      <c r="PGD239" s="10699"/>
      <c r="PGE239" s="10699"/>
      <c r="PGF239" s="10699"/>
      <c r="PGG239" s="10699"/>
      <c r="PGH239" s="10699"/>
      <c r="PGI239" s="10699"/>
      <c r="PGJ239" s="10699"/>
      <c r="PGK239" s="10699"/>
      <c r="PGL239" s="10699"/>
      <c r="PGM239" s="10699"/>
      <c r="PGN239" s="10699"/>
      <c r="PGO239" s="10699"/>
      <c r="PGP239" s="10699"/>
      <c r="PGQ239" s="10699"/>
      <c r="PGR239" s="10699"/>
      <c r="PGS239" s="10699"/>
      <c r="PGT239" s="10699"/>
      <c r="PGU239" s="10699"/>
      <c r="PGV239" s="10699"/>
      <c r="PGW239" s="10699"/>
      <c r="PGX239" s="10699"/>
      <c r="PGY239" s="10699"/>
      <c r="PGZ239" s="10699"/>
      <c r="PHA239" s="10699"/>
      <c r="PHB239" s="10699"/>
      <c r="PHC239" s="10699"/>
      <c r="PHD239" s="10699"/>
      <c r="PHE239" s="10699"/>
      <c r="PHF239" s="10699"/>
      <c r="PHG239" s="10699"/>
      <c r="PHH239" s="10699"/>
      <c r="PHI239" s="10699"/>
      <c r="PHJ239" s="10699"/>
      <c r="PHK239" s="10699"/>
      <c r="PHL239" s="10699"/>
      <c r="PHM239" s="10699"/>
      <c r="PHN239" s="10699"/>
      <c r="PHO239" s="10699"/>
      <c r="PHP239" s="10699"/>
      <c r="PHQ239" s="10699"/>
      <c r="PHR239" s="10699"/>
      <c r="PHS239" s="10699"/>
      <c r="PHT239" s="10699"/>
      <c r="PHU239" s="10699"/>
      <c r="PHV239" s="10699"/>
      <c r="PHW239" s="10699"/>
      <c r="PHX239" s="10699"/>
      <c r="PHY239" s="10699"/>
      <c r="PHZ239" s="10699"/>
      <c r="PIA239" s="10699"/>
      <c r="PIB239" s="10699"/>
      <c r="PIC239" s="10699"/>
      <c r="PID239" s="10699"/>
      <c r="PIE239" s="10699"/>
      <c r="PIF239" s="10699"/>
      <c r="PIG239" s="10699"/>
      <c r="PIH239" s="10699"/>
      <c r="PII239" s="10699"/>
      <c r="PIJ239" s="10699"/>
      <c r="PIK239" s="10699"/>
      <c r="PIL239" s="10699"/>
      <c r="PIM239" s="10699"/>
      <c r="PIN239" s="10699"/>
      <c r="PIO239" s="10699"/>
      <c r="PIP239" s="10699"/>
      <c r="PIQ239" s="10699"/>
      <c r="PIR239" s="10699"/>
      <c r="PIS239" s="10699"/>
      <c r="PIT239" s="10699"/>
      <c r="PIU239" s="10699"/>
      <c r="PIV239" s="10699"/>
      <c r="PIW239" s="10699"/>
      <c r="PIX239" s="10699"/>
      <c r="PIY239" s="10699"/>
      <c r="PIZ239" s="10699"/>
      <c r="PJA239" s="10699"/>
      <c r="PJB239" s="10699"/>
      <c r="PJC239" s="10699"/>
      <c r="PJD239" s="10699"/>
      <c r="PJE239" s="10699"/>
      <c r="PJF239" s="10699"/>
      <c r="PJG239" s="10699"/>
      <c r="PJH239" s="10699"/>
      <c r="PJI239" s="10699"/>
      <c r="PJJ239" s="10699"/>
      <c r="PJK239" s="10699"/>
      <c r="PJL239" s="10699"/>
      <c r="PJM239" s="10699"/>
      <c r="PJN239" s="10699"/>
      <c r="PJO239" s="10699"/>
      <c r="PJP239" s="10699"/>
      <c r="PJQ239" s="10699"/>
      <c r="PJR239" s="10699"/>
      <c r="PJS239" s="10699"/>
      <c r="PJT239" s="10699"/>
      <c r="PJU239" s="10699"/>
      <c r="PJV239" s="10699"/>
      <c r="PJW239" s="10699"/>
      <c r="PJX239" s="10699"/>
      <c r="PJY239" s="10699"/>
      <c r="PJZ239" s="10699"/>
      <c r="PKA239" s="10699"/>
      <c r="PKB239" s="10699"/>
      <c r="PKC239" s="10699"/>
      <c r="PKD239" s="10699"/>
      <c r="PKE239" s="10699"/>
      <c r="PKF239" s="10699"/>
      <c r="PKG239" s="10699"/>
      <c r="PKH239" s="10699"/>
      <c r="PKI239" s="10699"/>
      <c r="PKJ239" s="10699"/>
      <c r="PKK239" s="10699"/>
      <c r="PKL239" s="10699"/>
      <c r="PKM239" s="10699"/>
      <c r="PKN239" s="10699"/>
      <c r="PKO239" s="10699"/>
      <c r="PKP239" s="10699"/>
      <c r="PKQ239" s="10699"/>
      <c r="PKR239" s="10699"/>
      <c r="PKS239" s="10699"/>
      <c r="PKT239" s="10699"/>
      <c r="PKU239" s="10699"/>
      <c r="PKV239" s="10699"/>
      <c r="PKW239" s="10699"/>
      <c r="PKX239" s="10699"/>
      <c r="PKY239" s="10699"/>
      <c r="PKZ239" s="10699"/>
      <c r="PLA239" s="10699"/>
      <c r="PLB239" s="10699"/>
      <c r="PLC239" s="10699"/>
      <c r="PLD239" s="10699"/>
      <c r="PLE239" s="10699"/>
      <c r="PLF239" s="10699"/>
      <c r="PLG239" s="10699"/>
      <c r="PLH239" s="10699"/>
      <c r="PLI239" s="10699"/>
      <c r="PLJ239" s="10699"/>
      <c r="PLK239" s="10699"/>
      <c r="PLL239" s="10699"/>
      <c r="PLM239" s="10699"/>
      <c r="PLN239" s="10699"/>
      <c r="PLO239" s="10699"/>
      <c r="PLP239" s="10699"/>
      <c r="PLQ239" s="10699"/>
      <c r="PLR239" s="10699"/>
      <c r="PLS239" s="10699"/>
      <c r="PLT239" s="10699"/>
      <c r="PLU239" s="10699"/>
      <c r="PLV239" s="10699"/>
      <c r="PLW239" s="10699"/>
      <c r="PLX239" s="10699"/>
      <c r="PLY239" s="10699"/>
      <c r="PLZ239" s="10699"/>
      <c r="PMA239" s="10699"/>
      <c r="PMB239" s="10699"/>
      <c r="PMC239" s="10699"/>
      <c r="PMD239" s="10699"/>
      <c r="PME239" s="10699"/>
      <c r="PMF239" s="10699"/>
      <c r="PMG239" s="10699"/>
      <c r="PMH239" s="10699"/>
      <c r="PMI239" s="10699"/>
      <c r="PMJ239" s="10699"/>
      <c r="PMK239" s="10699"/>
      <c r="PML239" s="10699"/>
      <c r="PMM239" s="10699"/>
      <c r="PMN239" s="10699"/>
      <c r="PMO239" s="10699"/>
      <c r="PMP239" s="10699"/>
      <c r="PMQ239" s="10699"/>
      <c r="PMR239" s="10699"/>
      <c r="PMS239" s="10699"/>
      <c r="PMT239" s="10699"/>
      <c r="PMU239" s="10699"/>
      <c r="PMV239" s="10699"/>
      <c r="PMW239" s="10699"/>
      <c r="PMX239" s="10699"/>
      <c r="PMY239" s="10699"/>
      <c r="PMZ239" s="10699"/>
      <c r="PNA239" s="10699"/>
      <c r="PNB239" s="10699"/>
      <c r="PNC239" s="10699"/>
      <c r="PND239" s="10699"/>
      <c r="PNE239" s="10699"/>
      <c r="PNF239" s="10699"/>
      <c r="PNG239" s="10699"/>
      <c r="PNH239" s="10699"/>
      <c r="PNI239" s="10699"/>
      <c r="PNJ239" s="10699"/>
      <c r="PNK239" s="10699"/>
      <c r="PNL239" s="10699"/>
      <c r="PNM239" s="10699"/>
      <c r="PNN239" s="10699"/>
      <c r="PNO239" s="10699"/>
      <c r="PNP239" s="10699"/>
      <c r="PNQ239" s="10699"/>
      <c r="PNR239" s="10699"/>
      <c r="PNS239" s="10699"/>
      <c r="PNT239" s="10699"/>
      <c r="PNU239" s="10699"/>
      <c r="PNV239" s="10699"/>
      <c r="PNW239" s="10699"/>
      <c r="PNX239" s="10699"/>
      <c r="PNY239" s="10699"/>
      <c r="PNZ239" s="10699"/>
      <c r="POA239" s="10699"/>
      <c r="POB239" s="10699"/>
      <c r="POC239" s="10699"/>
      <c r="POD239" s="10699"/>
      <c r="POE239" s="10699"/>
      <c r="POF239" s="10699"/>
      <c r="POG239" s="10699"/>
      <c r="POH239" s="10699"/>
      <c r="POI239" s="10699"/>
      <c r="POJ239" s="10699"/>
      <c r="POK239" s="10699"/>
      <c r="POL239" s="10699"/>
      <c r="POM239" s="10699"/>
      <c r="PON239" s="10699"/>
      <c r="POO239" s="10699"/>
      <c r="POP239" s="10699"/>
      <c r="POQ239" s="10699"/>
      <c r="POR239" s="10699"/>
      <c r="POS239" s="10699"/>
      <c r="POT239" s="10699"/>
      <c r="POU239" s="10699"/>
      <c r="POV239" s="10699"/>
      <c r="POW239" s="10699"/>
      <c r="POX239" s="10699"/>
      <c r="POY239" s="10699"/>
      <c r="POZ239" s="10699"/>
      <c r="PPA239" s="10699"/>
      <c r="PPB239" s="10699"/>
      <c r="PPC239" s="10699"/>
      <c r="PPD239" s="10699"/>
      <c r="PPE239" s="10699"/>
      <c r="PPF239" s="10699"/>
      <c r="PPG239" s="10699"/>
      <c r="PPH239" s="10699"/>
      <c r="PPI239" s="10699"/>
      <c r="PPJ239" s="10699"/>
      <c r="PPK239" s="10699"/>
      <c r="PPL239" s="10699"/>
      <c r="PPM239" s="10699"/>
      <c r="PPN239" s="10699"/>
      <c r="PPO239" s="10699"/>
      <c r="PPP239" s="10699"/>
      <c r="PPQ239" s="10699"/>
      <c r="PPR239" s="10699"/>
      <c r="PPS239" s="10699"/>
      <c r="PPT239" s="10699"/>
      <c r="PPU239" s="10699"/>
      <c r="PPV239" s="10699"/>
      <c r="PPW239" s="10699"/>
      <c r="PPX239" s="10699"/>
      <c r="PPY239" s="10699"/>
      <c r="PPZ239" s="10699"/>
      <c r="PQA239" s="10699"/>
      <c r="PQB239" s="10699"/>
      <c r="PQC239" s="10699"/>
      <c r="PQD239" s="10699"/>
      <c r="PQE239" s="10699"/>
      <c r="PQF239" s="10699"/>
      <c r="PQG239" s="10699"/>
      <c r="PQH239" s="10699"/>
      <c r="PQI239" s="10699"/>
      <c r="PQJ239" s="10699"/>
      <c r="PQK239" s="10699"/>
      <c r="PQL239" s="10699"/>
      <c r="PQM239" s="10699"/>
      <c r="PQN239" s="10699"/>
      <c r="PQO239" s="10699"/>
      <c r="PQP239" s="10699"/>
      <c r="PQQ239" s="10699"/>
      <c r="PQR239" s="10699"/>
      <c r="PQS239" s="10699"/>
      <c r="PQT239" s="10699"/>
      <c r="PQU239" s="10699"/>
      <c r="PQV239" s="10699"/>
      <c r="PQW239" s="10699"/>
      <c r="PQX239" s="10699"/>
      <c r="PQY239" s="10699"/>
      <c r="PQZ239" s="10699"/>
      <c r="PRA239" s="10699"/>
      <c r="PRB239" s="10699"/>
      <c r="PRC239" s="10699"/>
      <c r="PRD239" s="10699"/>
      <c r="PRE239" s="10699"/>
      <c r="PRF239" s="10699"/>
      <c r="PRG239" s="10699"/>
      <c r="PRH239" s="10699"/>
      <c r="PRI239" s="10699"/>
      <c r="PRJ239" s="10699"/>
      <c r="PRK239" s="10699"/>
      <c r="PRL239" s="10699"/>
      <c r="PRM239" s="10699"/>
      <c r="PRN239" s="10699"/>
      <c r="PRO239" s="10699"/>
      <c r="PRP239" s="10699"/>
      <c r="PRQ239" s="10699"/>
      <c r="PRR239" s="10699"/>
      <c r="PRS239" s="10699"/>
      <c r="PRT239" s="10699"/>
      <c r="PRU239" s="10699"/>
      <c r="PRV239" s="10699"/>
      <c r="PRW239" s="10699"/>
      <c r="PRX239" s="10699"/>
      <c r="PRY239" s="10699"/>
      <c r="PRZ239" s="10699"/>
      <c r="PSA239" s="10699"/>
      <c r="PSB239" s="10699"/>
      <c r="PSC239" s="10699"/>
      <c r="PSD239" s="10699"/>
      <c r="PSE239" s="10699"/>
      <c r="PSF239" s="10699"/>
      <c r="PSG239" s="10699"/>
      <c r="PSH239" s="10699"/>
      <c r="PSI239" s="10699"/>
      <c r="PSJ239" s="10699"/>
      <c r="PSK239" s="10699"/>
      <c r="PSL239" s="10699"/>
      <c r="PSM239" s="10699"/>
      <c r="PSN239" s="10699"/>
      <c r="PSO239" s="10699"/>
      <c r="PSP239" s="10699"/>
      <c r="PSQ239" s="10699"/>
      <c r="PSR239" s="10699"/>
      <c r="PSS239" s="10699"/>
      <c r="PST239" s="10699"/>
      <c r="PSU239" s="10699"/>
      <c r="PSV239" s="10699"/>
      <c r="PSW239" s="10699"/>
      <c r="PSX239" s="10699"/>
      <c r="PSY239" s="10699"/>
      <c r="PSZ239" s="10699"/>
      <c r="PTA239" s="10699"/>
      <c r="PTB239" s="10699"/>
      <c r="PTC239" s="10699"/>
      <c r="PTD239" s="10699"/>
      <c r="PTE239" s="10699"/>
      <c r="PTF239" s="10699"/>
      <c r="PTG239" s="10699"/>
      <c r="PTH239" s="10699"/>
      <c r="PTI239" s="10699"/>
      <c r="PTJ239" s="10699"/>
      <c r="PTK239" s="10699"/>
      <c r="PTL239" s="10699"/>
      <c r="PTM239" s="10699"/>
      <c r="PTN239" s="10699"/>
      <c r="PTO239" s="10699"/>
      <c r="PTP239" s="10699"/>
      <c r="PTQ239" s="10699"/>
      <c r="PTR239" s="10699"/>
      <c r="PTS239" s="10699"/>
      <c r="PTT239" s="10699"/>
      <c r="PTU239" s="10699"/>
      <c r="PTV239" s="10699"/>
      <c r="PTW239" s="10699"/>
      <c r="PTX239" s="10699"/>
      <c r="PTY239" s="10699"/>
      <c r="PTZ239" s="10699"/>
      <c r="PUA239" s="10699"/>
      <c r="PUB239" s="10699"/>
      <c r="PUC239" s="10699"/>
      <c r="PUD239" s="10699"/>
      <c r="PUE239" s="10699"/>
      <c r="PUF239" s="10699"/>
      <c r="PUG239" s="10699"/>
      <c r="PUH239" s="10699"/>
      <c r="PUI239" s="10699"/>
      <c r="PUJ239" s="10699"/>
      <c r="PUK239" s="10699"/>
      <c r="PUL239" s="10699"/>
      <c r="PUM239" s="10699"/>
      <c r="PUN239" s="10699"/>
      <c r="PUO239" s="10699"/>
      <c r="PUP239" s="10699"/>
      <c r="PUQ239" s="10699"/>
      <c r="PUR239" s="10699"/>
      <c r="PUS239" s="10699"/>
      <c r="PUT239" s="10699"/>
      <c r="PUU239" s="10699"/>
      <c r="PUV239" s="10699"/>
      <c r="PUW239" s="10699"/>
      <c r="PUX239" s="10699"/>
      <c r="PUY239" s="10699"/>
      <c r="PUZ239" s="10699"/>
      <c r="PVA239" s="10699"/>
      <c r="PVB239" s="10699"/>
      <c r="PVC239" s="10699"/>
      <c r="PVD239" s="10699"/>
      <c r="PVE239" s="10699"/>
      <c r="PVF239" s="10699"/>
      <c r="PVG239" s="10699"/>
      <c r="PVH239" s="10699"/>
      <c r="PVI239" s="10699"/>
      <c r="PVJ239" s="10699"/>
      <c r="PVK239" s="10699"/>
      <c r="PVL239" s="10699"/>
      <c r="PVM239" s="10699"/>
      <c r="PVN239" s="10699"/>
      <c r="PVO239" s="10699"/>
      <c r="PVP239" s="10699"/>
      <c r="PVQ239" s="10699"/>
      <c r="PVR239" s="10699"/>
      <c r="PVS239" s="10699"/>
      <c r="PVT239" s="10699"/>
      <c r="PVU239" s="10699"/>
      <c r="PVV239" s="10699"/>
      <c r="PVW239" s="10699"/>
      <c r="PVX239" s="10699"/>
      <c r="PVY239" s="10699"/>
      <c r="PVZ239" s="10699"/>
      <c r="PWA239" s="10699"/>
      <c r="PWB239" s="10699"/>
      <c r="PWC239" s="10699"/>
      <c r="PWD239" s="10699"/>
      <c r="PWE239" s="10699"/>
      <c r="PWF239" s="10699"/>
      <c r="PWG239" s="10699"/>
      <c r="PWH239" s="10699"/>
      <c r="PWI239" s="10699"/>
      <c r="PWJ239" s="10699"/>
      <c r="PWK239" s="10699"/>
      <c r="PWL239" s="10699"/>
      <c r="PWM239" s="10699"/>
      <c r="PWN239" s="10699"/>
      <c r="PWO239" s="10699"/>
      <c r="PWP239" s="10699"/>
      <c r="PWQ239" s="10699"/>
      <c r="PWR239" s="10699"/>
      <c r="PWS239" s="10699"/>
      <c r="PWT239" s="10699"/>
      <c r="PWU239" s="10699"/>
      <c r="PWV239" s="10699"/>
      <c r="PWW239" s="10699"/>
      <c r="PWX239" s="10699"/>
      <c r="PWY239" s="10699"/>
      <c r="PWZ239" s="10699"/>
      <c r="PXA239" s="10699"/>
      <c r="PXB239" s="10699"/>
      <c r="PXC239" s="10699"/>
      <c r="PXD239" s="10699"/>
      <c r="PXE239" s="10699"/>
      <c r="PXF239" s="10699"/>
      <c r="PXG239" s="10699"/>
      <c r="PXH239" s="10699"/>
      <c r="PXI239" s="10699"/>
      <c r="PXJ239" s="10699"/>
      <c r="PXK239" s="10699"/>
      <c r="PXL239" s="10699"/>
      <c r="PXM239" s="10699"/>
      <c r="PXN239" s="10699"/>
      <c r="PXO239" s="10699"/>
      <c r="PXP239" s="10699"/>
      <c r="PXQ239" s="10699"/>
      <c r="PXR239" s="10699"/>
      <c r="PXS239" s="10699"/>
      <c r="PXT239" s="10699"/>
      <c r="PXU239" s="10699"/>
      <c r="PXV239" s="10699"/>
      <c r="PXW239" s="10699"/>
      <c r="PXX239" s="10699"/>
      <c r="PXY239" s="10699"/>
      <c r="PXZ239" s="10699"/>
      <c r="PYA239" s="10699"/>
      <c r="PYB239" s="10699"/>
      <c r="PYC239" s="10699"/>
      <c r="PYD239" s="10699"/>
      <c r="PYE239" s="10699"/>
      <c r="PYF239" s="10699"/>
      <c r="PYG239" s="10699"/>
      <c r="PYH239" s="10699"/>
      <c r="PYI239" s="10699"/>
      <c r="PYJ239" s="10699"/>
      <c r="PYK239" s="10699"/>
      <c r="PYL239" s="10699"/>
      <c r="PYM239" s="10699"/>
      <c r="PYN239" s="10699"/>
      <c r="PYO239" s="10699"/>
      <c r="PYP239" s="10699"/>
      <c r="PYQ239" s="10699"/>
      <c r="PYR239" s="10699"/>
      <c r="PYS239" s="10699"/>
      <c r="PYT239" s="10699"/>
      <c r="PYU239" s="10699"/>
      <c r="PYV239" s="10699"/>
      <c r="PYW239" s="10699"/>
      <c r="PYX239" s="10699"/>
      <c r="PYY239" s="10699"/>
      <c r="PYZ239" s="10699"/>
      <c r="PZA239" s="10699"/>
      <c r="PZB239" s="10699"/>
      <c r="PZC239" s="10699"/>
      <c r="PZD239" s="10699"/>
      <c r="PZE239" s="10699"/>
      <c r="PZF239" s="10699"/>
      <c r="PZG239" s="10699"/>
      <c r="PZH239" s="10699"/>
      <c r="PZI239" s="10699"/>
      <c r="PZJ239" s="10699"/>
      <c r="PZK239" s="10699"/>
      <c r="PZL239" s="10699"/>
      <c r="PZM239" s="10699"/>
      <c r="PZN239" s="10699"/>
      <c r="PZO239" s="10699"/>
      <c r="PZP239" s="10699"/>
      <c r="PZQ239" s="10699"/>
      <c r="PZR239" s="10699"/>
      <c r="PZS239" s="10699"/>
      <c r="PZT239" s="10699"/>
      <c r="PZU239" s="10699"/>
      <c r="PZV239" s="10699"/>
      <c r="PZW239" s="10699"/>
      <c r="PZX239" s="10699"/>
      <c r="PZY239" s="10699"/>
      <c r="PZZ239" s="10699"/>
      <c r="QAA239" s="10699"/>
      <c r="QAB239" s="10699"/>
      <c r="QAC239" s="10699"/>
      <c r="QAD239" s="10699"/>
      <c r="QAE239" s="10699"/>
      <c r="QAF239" s="10699"/>
      <c r="QAG239" s="10699"/>
      <c r="QAH239" s="10699"/>
      <c r="QAI239" s="10699"/>
      <c r="QAJ239" s="10699"/>
      <c r="QAK239" s="10699"/>
      <c r="QAL239" s="10699"/>
      <c r="QAM239" s="10699"/>
      <c r="QAN239" s="10699"/>
      <c r="QAO239" s="10699"/>
      <c r="QAP239" s="10699"/>
      <c r="QAQ239" s="10699"/>
      <c r="QAR239" s="10699"/>
      <c r="QAS239" s="10699"/>
      <c r="QAT239" s="10699"/>
      <c r="QAU239" s="10699"/>
      <c r="QAV239" s="10699"/>
      <c r="QAW239" s="10699"/>
      <c r="QAX239" s="10699"/>
      <c r="QAY239" s="10699"/>
      <c r="QAZ239" s="10699"/>
      <c r="QBA239" s="10699"/>
      <c r="QBB239" s="10699"/>
      <c r="QBC239" s="10699"/>
      <c r="QBD239" s="10699"/>
      <c r="QBE239" s="10699"/>
      <c r="QBF239" s="10699"/>
      <c r="QBG239" s="10699"/>
      <c r="QBH239" s="10699"/>
      <c r="QBI239" s="10699"/>
      <c r="QBJ239" s="10699"/>
      <c r="QBK239" s="10699"/>
      <c r="QBL239" s="10699"/>
      <c r="QBM239" s="10699"/>
      <c r="QBN239" s="10699"/>
      <c r="QBO239" s="10699"/>
      <c r="QBP239" s="10699"/>
      <c r="QBQ239" s="10699"/>
      <c r="QBR239" s="10699"/>
      <c r="QBS239" s="10699"/>
      <c r="QBT239" s="10699"/>
      <c r="QBU239" s="10699"/>
      <c r="QBV239" s="10699"/>
      <c r="QBW239" s="10699"/>
      <c r="QBX239" s="10699"/>
      <c r="QBY239" s="10699"/>
      <c r="QBZ239" s="10699"/>
      <c r="QCA239" s="10699"/>
      <c r="QCB239" s="10699"/>
      <c r="QCC239" s="10699"/>
      <c r="QCD239" s="10699"/>
      <c r="QCE239" s="10699"/>
      <c r="QCF239" s="10699"/>
      <c r="QCG239" s="10699"/>
      <c r="QCH239" s="10699"/>
      <c r="QCI239" s="10699"/>
      <c r="QCJ239" s="10699"/>
      <c r="QCK239" s="10699"/>
      <c r="QCL239" s="10699"/>
      <c r="QCM239" s="10699"/>
      <c r="QCN239" s="10699"/>
      <c r="QCO239" s="10699"/>
      <c r="QCP239" s="10699"/>
      <c r="QCQ239" s="10699"/>
      <c r="QCR239" s="10699"/>
      <c r="QCS239" s="10699"/>
      <c r="QCT239" s="10699"/>
      <c r="QCU239" s="10699"/>
      <c r="QCV239" s="10699"/>
      <c r="QCW239" s="10699"/>
      <c r="QCX239" s="10699"/>
      <c r="QCY239" s="10699"/>
      <c r="QCZ239" s="10699"/>
      <c r="QDA239" s="10699"/>
      <c r="QDB239" s="10699"/>
      <c r="QDC239" s="10699"/>
      <c r="QDD239" s="10699"/>
      <c r="QDE239" s="10699"/>
      <c r="QDF239" s="10699"/>
      <c r="QDG239" s="10699"/>
      <c r="QDH239" s="10699"/>
      <c r="QDI239" s="10699"/>
      <c r="QDJ239" s="10699"/>
      <c r="QDK239" s="10699"/>
      <c r="QDL239" s="10699"/>
      <c r="QDM239" s="10699"/>
      <c r="QDN239" s="10699"/>
      <c r="QDO239" s="10699"/>
      <c r="QDP239" s="10699"/>
      <c r="QDQ239" s="10699"/>
      <c r="QDR239" s="10699"/>
      <c r="QDS239" s="10699"/>
      <c r="QDT239" s="10699"/>
      <c r="QDU239" s="10699"/>
      <c r="QDV239" s="10699"/>
      <c r="QDW239" s="10699"/>
      <c r="QDX239" s="10699"/>
      <c r="QDY239" s="10699"/>
      <c r="QDZ239" s="10699"/>
      <c r="QEA239" s="10699"/>
      <c r="QEB239" s="10699"/>
      <c r="QEC239" s="10699"/>
      <c r="QED239" s="10699"/>
      <c r="QEE239" s="10699"/>
      <c r="QEF239" s="10699"/>
      <c r="QEG239" s="10699"/>
      <c r="QEH239" s="10699"/>
      <c r="QEI239" s="10699"/>
      <c r="QEJ239" s="10699"/>
      <c r="QEK239" s="10699"/>
      <c r="QEL239" s="10699"/>
      <c r="QEM239" s="10699"/>
      <c r="QEN239" s="10699"/>
      <c r="QEO239" s="10699"/>
      <c r="QEP239" s="10699"/>
      <c r="QEQ239" s="10699"/>
      <c r="QER239" s="10699"/>
      <c r="QES239" s="10699"/>
      <c r="QET239" s="10699"/>
      <c r="QEU239" s="10699"/>
      <c r="QEV239" s="10699"/>
      <c r="QEW239" s="10699"/>
      <c r="QEX239" s="10699"/>
      <c r="QEY239" s="10699"/>
      <c r="QEZ239" s="10699"/>
      <c r="QFA239" s="10699"/>
      <c r="QFB239" s="10699"/>
      <c r="QFC239" s="10699"/>
      <c r="QFD239" s="10699"/>
      <c r="QFE239" s="10699"/>
      <c r="QFF239" s="10699"/>
      <c r="QFG239" s="10699"/>
      <c r="QFH239" s="10699"/>
      <c r="QFI239" s="10699"/>
      <c r="QFJ239" s="10699"/>
      <c r="QFK239" s="10699"/>
      <c r="QFL239" s="10699"/>
      <c r="QFM239" s="10699"/>
      <c r="QFN239" s="10699"/>
      <c r="QFO239" s="10699"/>
      <c r="QFP239" s="10699"/>
      <c r="QFQ239" s="10699"/>
      <c r="QFR239" s="10699"/>
      <c r="QFS239" s="10699"/>
      <c r="QFT239" s="10699"/>
      <c r="QFU239" s="10699"/>
      <c r="QFV239" s="10699"/>
      <c r="QFW239" s="10699"/>
      <c r="QFX239" s="10699"/>
      <c r="QFY239" s="10699"/>
      <c r="QFZ239" s="10699"/>
      <c r="QGA239" s="10699"/>
      <c r="QGB239" s="10699"/>
      <c r="QGC239" s="10699"/>
      <c r="QGD239" s="10699"/>
      <c r="QGE239" s="10699"/>
      <c r="QGF239" s="10699"/>
      <c r="QGG239" s="10699"/>
      <c r="QGH239" s="10699"/>
      <c r="QGI239" s="10699"/>
      <c r="QGJ239" s="10699"/>
      <c r="QGK239" s="10699"/>
      <c r="QGL239" s="10699"/>
      <c r="QGM239" s="10699"/>
      <c r="QGN239" s="10699"/>
      <c r="QGO239" s="10699"/>
      <c r="QGP239" s="10699"/>
      <c r="QGQ239" s="10699"/>
      <c r="QGR239" s="10699"/>
      <c r="QGS239" s="10699"/>
      <c r="QGT239" s="10699"/>
      <c r="QGU239" s="10699"/>
      <c r="QGV239" s="10699"/>
      <c r="QGW239" s="10699"/>
      <c r="QGX239" s="10699"/>
      <c r="QGY239" s="10699"/>
      <c r="QGZ239" s="10699"/>
      <c r="QHA239" s="10699"/>
      <c r="QHB239" s="10699"/>
      <c r="QHC239" s="10699"/>
      <c r="QHD239" s="10699"/>
      <c r="QHE239" s="10699"/>
      <c r="QHF239" s="10699"/>
      <c r="QHG239" s="10699"/>
      <c r="QHH239" s="10699"/>
      <c r="QHI239" s="10699"/>
      <c r="QHJ239" s="10699"/>
      <c r="QHK239" s="10699"/>
      <c r="QHL239" s="10699"/>
      <c r="QHM239" s="10699"/>
      <c r="QHN239" s="10699"/>
      <c r="QHO239" s="10699"/>
      <c r="QHP239" s="10699"/>
      <c r="QHQ239" s="10699"/>
      <c r="QHR239" s="10699"/>
      <c r="QHS239" s="10699"/>
      <c r="QHT239" s="10699"/>
      <c r="QHU239" s="10699"/>
      <c r="QHV239" s="10699"/>
      <c r="QHW239" s="10699"/>
      <c r="QHX239" s="10699"/>
      <c r="QHY239" s="10699"/>
      <c r="QHZ239" s="10699"/>
      <c r="QIA239" s="10699"/>
      <c r="QIB239" s="10699"/>
      <c r="QIC239" s="10699"/>
      <c r="QID239" s="10699"/>
      <c r="QIE239" s="10699"/>
      <c r="QIF239" s="10699"/>
      <c r="QIG239" s="10699"/>
      <c r="QIH239" s="10699"/>
      <c r="QII239" s="10699"/>
      <c r="QIJ239" s="10699"/>
      <c r="QIK239" s="10699"/>
      <c r="QIL239" s="10699"/>
      <c r="QIM239" s="10699"/>
      <c r="QIN239" s="10699"/>
      <c r="QIO239" s="10699"/>
      <c r="QIP239" s="10699"/>
      <c r="QIQ239" s="10699"/>
      <c r="QIR239" s="10699"/>
      <c r="QIS239" s="10699"/>
      <c r="QIT239" s="10699"/>
      <c r="QIU239" s="10699"/>
      <c r="QIV239" s="10699"/>
      <c r="QIW239" s="10699"/>
      <c r="QIX239" s="10699"/>
      <c r="QIY239" s="10699"/>
      <c r="QIZ239" s="10699"/>
      <c r="QJA239" s="10699"/>
      <c r="QJB239" s="10699"/>
      <c r="QJC239" s="10699"/>
      <c r="QJD239" s="10699"/>
      <c r="QJE239" s="10699"/>
      <c r="QJF239" s="10699"/>
      <c r="QJG239" s="10699"/>
      <c r="QJH239" s="10699"/>
      <c r="QJI239" s="10699"/>
      <c r="QJJ239" s="10699"/>
      <c r="QJK239" s="10699"/>
      <c r="QJL239" s="10699"/>
      <c r="QJM239" s="10699"/>
      <c r="QJN239" s="10699"/>
      <c r="QJO239" s="10699"/>
      <c r="QJP239" s="10699"/>
      <c r="QJQ239" s="10699"/>
      <c r="QJR239" s="10699"/>
      <c r="QJS239" s="10699"/>
      <c r="QJT239" s="10699"/>
      <c r="QJU239" s="10699"/>
      <c r="QJV239" s="10699"/>
      <c r="QJW239" s="10699"/>
      <c r="QJX239" s="10699"/>
      <c r="QJY239" s="10699"/>
      <c r="QJZ239" s="10699"/>
      <c r="QKA239" s="10699"/>
      <c r="QKB239" s="10699"/>
      <c r="QKC239" s="10699"/>
      <c r="QKD239" s="10699"/>
      <c r="QKE239" s="10699"/>
      <c r="QKF239" s="10699"/>
      <c r="QKG239" s="10699"/>
      <c r="QKH239" s="10699"/>
      <c r="QKI239" s="10699"/>
      <c r="QKJ239" s="10699"/>
      <c r="QKK239" s="10699"/>
      <c r="QKL239" s="10699"/>
      <c r="QKM239" s="10699"/>
      <c r="QKN239" s="10699"/>
      <c r="QKO239" s="10699"/>
      <c r="QKP239" s="10699"/>
      <c r="QKQ239" s="10699"/>
      <c r="QKR239" s="10699"/>
      <c r="QKS239" s="10699"/>
      <c r="QKT239" s="10699"/>
      <c r="QKU239" s="10699"/>
      <c r="QKV239" s="10699"/>
      <c r="QKW239" s="10699"/>
      <c r="QKX239" s="10699"/>
      <c r="QKY239" s="10699"/>
      <c r="QKZ239" s="10699"/>
      <c r="QLA239" s="10699"/>
      <c r="QLB239" s="10699"/>
      <c r="QLC239" s="10699"/>
      <c r="QLD239" s="10699"/>
      <c r="QLE239" s="10699"/>
      <c r="QLF239" s="10699"/>
      <c r="QLG239" s="10699"/>
      <c r="QLH239" s="10699"/>
      <c r="QLI239" s="10699"/>
      <c r="QLJ239" s="10699"/>
      <c r="QLK239" s="10699"/>
      <c r="QLL239" s="10699"/>
      <c r="QLM239" s="10699"/>
      <c r="QLN239" s="10699"/>
      <c r="QLO239" s="10699"/>
      <c r="QLP239" s="10699"/>
      <c r="QLQ239" s="10699"/>
      <c r="QLR239" s="10699"/>
      <c r="QLS239" s="10699"/>
      <c r="QLT239" s="10699"/>
      <c r="QLU239" s="10699"/>
      <c r="QLV239" s="10699"/>
      <c r="QLW239" s="10699"/>
      <c r="QLX239" s="10699"/>
      <c r="QLY239" s="10699"/>
      <c r="QLZ239" s="10699"/>
      <c r="QMA239" s="10699"/>
      <c r="QMB239" s="10699"/>
      <c r="QMC239" s="10699"/>
      <c r="QMD239" s="10699"/>
      <c r="QME239" s="10699"/>
      <c r="QMF239" s="10699"/>
      <c r="QMG239" s="10699"/>
      <c r="QMH239" s="10699"/>
      <c r="QMI239" s="10699"/>
      <c r="QMJ239" s="10699"/>
      <c r="QMK239" s="10699"/>
      <c r="QML239" s="10699"/>
      <c r="QMM239" s="10699"/>
      <c r="QMN239" s="10699"/>
      <c r="QMO239" s="10699"/>
      <c r="QMP239" s="10699"/>
      <c r="QMQ239" s="10699"/>
      <c r="QMR239" s="10699"/>
      <c r="QMS239" s="10699"/>
      <c r="QMT239" s="10699"/>
      <c r="QMU239" s="10699"/>
      <c r="QMV239" s="10699"/>
      <c r="QMW239" s="10699"/>
      <c r="QMX239" s="10699"/>
      <c r="QMY239" s="10699"/>
      <c r="QMZ239" s="10699"/>
      <c r="QNA239" s="10699"/>
      <c r="QNB239" s="10699"/>
      <c r="QNC239" s="10699"/>
      <c r="QND239" s="10699"/>
      <c r="QNE239" s="10699"/>
      <c r="QNF239" s="10699"/>
      <c r="QNG239" s="10699"/>
      <c r="QNH239" s="10699"/>
      <c r="QNI239" s="10699"/>
      <c r="QNJ239" s="10699"/>
      <c r="QNK239" s="10699"/>
      <c r="QNL239" s="10699"/>
      <c r="QNM239" s="10699"/>
      <c r="QNN239" s="10699"/>
      <c r="QNO239" s="10699"/>
      <c r="QNP239" s="10699"/>
      <c r="QNQ239" s="10699"/>
      <c r="QNR239" s="10699"/>
      <c r="QNS239" s="10699"/>
      <c r="QNT239" s="10699"/>
      <c r="QNU239" s="10699"/>
      <c r="QNV239" s="10699"/>
      <c r="QNW239" s="10699"/>
      <c r="QNX239" s="10699"/>
      <c r="QNY239" s="10699"/>
      <c r="QNZ239" s="10699"/>
      <c r="QOA239" s="10699"/>
      <c r="QOB239" s="10699"/>
      <c r="QOC239" s="10699"/>
      <c r="QOD239" s="10699"/>
      <c r="QOE239" s="10699"/>
      <c r="QOF239" s="10699"/>
      <c r="QOG239" s="10699"/>
      <c r="QOH239" s="10699"/>
      <c r="QOI239" s="10699"/>
      <c r="QOJ239" s="10699"/>
      <c r="QOK239" s="10699"/>
      <c r="QOL239" s="10699"/>
      <c r="QOM239" s="10699"/>
      <c r="QON239" s="10699"/>
      <c r="QOO239" s="10699"/>
      <c r="QOP239" s="10699"/>
      <c r="QOQ239" s="10699"/>
      <c r="QOR239" s="10699"/>
      <c r="QOS239" s="10699"/>
      <c r="QOT239" s="10699"/>
      <c r="QOU239" s="10699"/>
      <c r="QOV239" s="10699"/>
      <c r="QOW239" s="10699"/>
      <c r="QOX239" s="10699"/>
      <c r="QOY239" s="10699"/>
      <c r="QOZ239" s="10699"/>
      <c r="QPA239" s="10699"/>
      <c r="QPB239" s="10699"/>
      <c r="QPC239" s="10699"/>
      <c r="QPD239" s="10699"/>
      <c r="QPE239" s="10699"/>
      <c r="QPF239" s="10699"/>
      <c r="QPG239" s="10699"/>
      <c r="QPH239" s="10699"/>
      <c r="QPI239" s="10699"/>
      <c r="QPJ239" s="10699"/>
      <c r="QPK239" s="10699"/>
      <c r="QPL239" s="10699"/>
      <c r="QPM239" s="10699"/>
      <c r="QPN239" s="10699"/>
      <c r="QPO239" s="10699"/>
      <c r="QPP239" s="10699"/>
      <c r="QPQ239" s="10699"/>
      <c r="QPR239" s="10699"/>
      <c r="QPS239" s="10699"/>
      <c r="QPT239" s="10699"/>
      <c r="QPU239" s="10699"/>
      <c r="QPV239" s="10699"/>
      <c r="QPW239" s="10699"/>
      <c r="QPX239" s="10699"/>
      <c r="QPY239" s="10699"/>
      <c r="QPZ239" s="10699"/>
      <c r="QQA239" s="10699"/>
      <c r="QQB239" s="10699"/>
      <c r="QQC239" s="10699"/>
      <c r="QQD239" s="10699"/>
      <c r="QQE239" s="10699"/>
      <c r="QQF239" s="10699"/>
      <c r="QQG239" s="10699"/>
      <c r="QQH239" s="10699"/>
      <c r="QQI239" s="10699"/>
      <c r="QQJ239" s="10699"/>
      <c r="QQK239" s="10699"/>
      <c r="QQL239" s="10699"/>
      <c r="QQM239" s="10699"/>
      <c r="QQN239" s="10699"/>
      <c r="QQO239" s="10699"/>
      <c r="QQP239" s="10699"/>
      <c r="QQQ239" s="10699"/>
      <c r="QQR239" s="10699"/>
      <c r="QQS239" s="10699"/>
      <c r="QQT239" s="10699"/>
      <c r="QQU239" s="10699"/>
      <c r="QQV239" s="10699"/>
      <c r="QQW239" s="10699"/>
      <c r="QQX239" s="10699"/>
      <c r="QQY239" s="10699"/>
      <c r="QQZ239" s="10699"/>
      <c r="QRA239" s="10699"/>
      <c r="QRB239" s="10699"/>
      <c r="QRC239" s="10699"/>
      <c r="QRD239" s="10699"/>
      <c r="QRE239" s="10699"/>
      <c r="QRF239" s="10699"/>
      <c r="QRG239" s="10699"/>
      <c r="QRH239" s="10699"/>
      <c r="QRI239" s="10699"/>
      <c r="QRJ239" s="10699"/>
      <c r="QRK239" s="10699"/>
      <c r="QRL239" s="10699"/>
      <c r="QRM239" s="10699"/>
      <c r="QRN239" s="10699"/>
      <c r="QRO239" s="10699"/>
      <c r="QRP239" s="10699"/>
      <c r="QRQ239" s="10699"/>
      <c r="QRR239" s="10699"/>
      <c r="QRS239" s="10699"/>
      <c r="QRT239" s="10699"/>
      <c r="QRU239" s="10699"/>
      <c r="QRV239" s="10699"/>
      <c r="QRW239" s="10699"/>
      <c r="QRX239" s="10699"/>
      <c r="QRY239" s="10699"/>
      <c r="QRZ239" s="10699"/>
      <c r="QSA239" s="10699"/>
      <c r="QSB239" s="10699"/>
      <c r="QSC239" s="10699"/>
      <c r="QSD239" s="10699"/>
      <c r="QSE239" s="10699"/>
      <c r="QSF239" s="10699"/>
      <c r="QSG239" s="10699"/>
      <c r="QSH239" s="10699"/>
      <c r="QSI239" s="10699"/>
      <c r="QSJ239" s="10699"/>
      <c r="QSK239" s="10699"/>
      <c r="QSL239" s="10699"/>
      <c r="QSM239" s="10699"/>
      <c r="QSN239" s="10699"/>
      <c r="QSO239" s="10699"/>
      <c r="QSP239" s="10699"/>
      <c r="QSQ239" s="10699"/>
      <c r="QSR239" s="10699"/>
      <c r="QSS239" s="10699"/>
      <c r="QST239" s="10699"/>
      <c r="QSU239" s="10699"/>
      <c r="QSV239" s="10699"/>
      <c r="QSW239" s="10699"/>
      <c r="QSX239" s="10699"/>
      <c r="QSY239" s="10699"/>
      <c r="QSZ239" s="10699"/>
      <c r="QTA239" s="10699"/>
      <c r="QTB239" s="10699"/>
      <c r="QTC239" s="10699"/>
      <c r="QTD239" s="10699"/>
      <c r="QTE239" s="10699"/>
      <c r="QTF239" s="10699"/>
      <c r="QTG239" s="10699"/>
      <c r="QTH239" s="10699"/>
      <c r="QTI239" s="10699"/>
      <c r="QTJ239" s="10699"/>
      <c r="QTK239" s="10699"/>
      <c r="QTL239" s="10699"/>
      <c r="QTM239" s="10699"/>
      <c r="QTN239" s="10699"/>
      <c r="QTO239" s="10699"/>
      <c r="QTP239" s="10699"/>
      <c r="QTQ239" s="10699"/>
      <c r="QTR239" s="10699"/>
      <c r="QTS239" s="10699"/>
      <c r="QTT239" s="10699"/>
      <c r="QTU239" s="10699"/>
      <c r="QTV239" s="10699"/>
      <c r="QTW239" s="10699"/>
      <c r="QTX239" s="10699"/>
      <c r="QTY239" s="10699"/>
      <c r="QTZ239" s="10699"/>
      <c r="QUA239" s="10699"/>
      <c r="QUB239" s="10699"/>
      <c r="QUC239" s="10699"/>
      <c r="QUD239" s="10699"/>
      <c r="QUE239" s="10699"/>
      <c r="QUF239" s="10699"/>
      <c r="QUG239" s="10699"/>
      <c r="QUH239" s="10699"/>
      <c r="QUI239" s="10699"/>
      <c r="QUJ239" s="10699"/>
      <c r="QUK239" s="10699"/>
      <c r="QUL239" s="10699"/>
      <c r="QUM239" s="10699"/>
      <c r="QUN239" s="10699"/>
      <c r="QUO239" s="10699"/>
      <c r="QUP239" s="10699"/>
      <c r="QUQ239" s="10699"/>
      <c r="QUR239" s="10699"/>
      <c r="QUS239" s="10699"/>
      <c r="QUT239" s="10699"/>
      <c r="QUU239" s="10699"/>
      <c r="QUV239" s="10699"/>
      <c r="QUW239" s="10699"/>
      <c r="QUX239" s="10699"/>
      <c r="QUY239" s="10699"/>
      <c r="QUZ239" s="10699"/>
      <c r="QVA239" s="10699"/>
      <c r="QVB239" s="10699"/>
      <c r="QVC239" s="10699"/>
      <c r="QVD239" s="10699"/>
      <c r="QVE239" s="10699"/>
      <c r="QVF239" s="10699"/>
      <c r="QVG239" s="10699"/>
      <c r="QVH239" s="10699"/>
      <c r="QVI239" s="10699"/>
      <c r="QVJ239" s="10699"/>
      <c r="QVK239" s="10699"/>
      <c r="QVL239" s="10699"/>
      <c r="QVM239" s="10699"/>
      <c r="QVN239" s="10699"/>
      <c r="QVO239" s="10699"/>
      <c r="QVP239" s="10699"/>
      <c r="QVQ239" s="10699"/>
      <c r="QVR239" s="10699"/>
      <c r="QVS239" s="10699"/>
      <c r="QVT239" s="10699"/>
      <c r="QVU239" s="10699"/>
      <c r="QVV239" s="10699"/>
      <c r="QVW239" s="10699"/>
      <c r="QVX239" s="10699"/>
      <c r="QVY239" s="10699"/>
      <c r="QVZ239" s="10699"/>
      <c r="QWA239" s="10699"/>
      <c r="QWB239" s="10699"/>
      <c r="QWC239" s="10699"/>
      <c r="QWD239" s="10699"/>
      <c r="QWE239" s="10699"/>
      <c r="QWF239" s="10699"/>
      <c r="QWG239" s="10699"/>
      <c r="QWH239" s="10699"/>
      <c r="QWI239" s="10699"/>
      <c r="QWJ239" s="10699"/>
      <c r="QWK239" s="10699"/>
      <c r="QWL239" s="10699"/>
      <c r="QWM239" s="10699"/>
      <c r="QWN239" s="10699"/>
      <c r="QWO239" s="10699"/>
      <c r="QWP239" s="10699"/>
      <c r="QWQ239" s="10699"/>
      <c r="QWR239" s="10699"/>
      <c r="QWS239" s="10699"/>
      <c r="QWT239" s="10699"/>
      <c r="QWU239" s="10699"/>
      <c r="QWV239" s="10699"/>
      <c r="QWW239" s="10699"/>
      <c r="QWX239" s="10699"/>
      <c r="QWY239" s="10699"/>
      <c r="QWZ239" s="10699"/>
      <c r="QXA239" s="10699"/>
      <c r="QXB239" s="10699"/>
      <c r="QXC239" s="10699"/>
      <c r="QXD239" s="10699"/>
      <c r="QXE239" s="10699"/>
      <c r="QXF239" s="10699"/>
      <c r="QXG239" s="10699"/>
      <c r="QXH239" s="10699"/>
      <c r="QXI239" s="10699"/>
      <c r="QXJ239" s="10699"/>
      <c r="QXK239" s="10699"/>
      <c r="QXL239" s="10699"/>
      <c r="QXM239" s="10699"/>
      <c r="QXN239" s="10699"/>
      <c r="QXO239" s="10699"/>
      <c r="QXP239" s="10699"/>
      <c r="QXQ239" s="10699"/>
      <c r="QXR239" s="10699"/>
      <c r="QXS239" s="10699"/>
      <c r="QXT239" s="10699"/>
      <c r="QXU239" s="10699"/>
      <c r="QXV239" s="10699"/>
      <c r="QXW239" s="10699"/>
      <c r="QXX239" s="10699"/>
      <c r="QXY239" s="10699"/>
      <c r="QXZ239" s="10699"/>
      <c r="QYA239" s="10699"/>
      <c r="QYB239" s="10699"/>
      <c r="QYC239" s="10699"/>
      <c r="QYD239" s="10699"/>
      <c r="QYE239" s="10699"/>
      <c r="QYF239" s="10699"/>
      <c r="QYG239" s="10699"/>
      <c r="QYH239" s="10699"/>
      <c r="QYI239" s="10699"/>
      <c r="QYJ239" s="10699"/>
      <c r="QYK239" s="10699"/>
      <c r="QYL239" s="10699"/>
      <c r="QYM239" s="10699"/>
      <c r="QYN239" s="10699"/>
      <c r="QYO239" s="10699"/>
      <c r="QYP239" s="10699"/>
      <c r="QYQ239" s="10699"/>
      <c r="QYR239" s="10699"/>
      <c r="QYS239" s="10699"/>
      <c r="QYT239" s="10699"/>
      <c r="QYU239" s="10699"/>
      <c r="QYV239" s="10699"/>
      <c r="QYW239" s="10699"/>
      <c r="QYX239" s="10699"/>
      <c r="QYY239" s="10699"/>
      <c r="QYZ239" s="10699"/>
      <c r="QZA239" s="10699"/>
      <c r="QZB239" s="10699"/>
      <c r="QZC239" s="10699"/>
      <c r="QZD239" s="10699"/>
      <c r="QZE239" s="10699"/>
      <c r="QZF239" s="10699"/>
      <c r="QZG239" s="10699"/>
      <c r="QZH239" s="10699"/>
      <c r="QZI239" s="10699"/>
      <c r="QZJ239" s="10699"/>
      <c r="QZK239" s="10699"/>
      <c r="QZL239" s="10699"/>
      <c r="QZM239" s="10699"/>
      <c r="QZN239" s="10699"/>
      <c r="QZO239" s="10699"/>
      <c r="QZP239" s="10699"/>
      <c r="QZQ239" s="10699"/>
      <c r="QZR239" s="10699"/>
      <c r="QZS239" s="10699"/>
      <c r="QZT239" s="10699"/>
      <c r="QZU239" s="10699"/>
      <c r="QZV239" s="10699"/>
      <c r="QZW239" s="10699"/>
      <c r="QZX239" s="10699"/>
      <c r="QZY239" s="10699"/>
      <c r="QZZ239" s="10699"/>
      <c r="RAA239" s="10699"/>
      <c r="RAB239" s="10699"/>
      <c r="RAC239" s="10699"/>
      <c r="RAD239" s="10699"/>
      <c r="RAE239" s="10699"/>
      <c r="RAF239" s="10699"/>
      <c r="RAG239" s="10699"/>
      <c r="RAH239" s="10699"/>
      <c r="RAI239" s="10699"/>
      <c r="RAJ239" s="10699"/>
      <c r="RAK239" s="10699"/>
      <c r="RAL239" s="10699"/>
      <c r="RAM239" s="10699"/>
      <c r="RAN239" s="10699"/>
      <c r="RAO239" s="10699"/>
      <c r="RAP239" s="10699"/>
      <c r="RAQ239" s="10699"/>
      <c r="RAR239" s="10699"/>
      <c r="RAS239" s="10699"/>
      <c r="RAT239" s="10699"/>
      <c r="RAU239" s="10699"/>
      <c r="RAV239" s="10699"/>
      <c r="RAW239" s="10699"/>
      <c r="RAX239" s="10699"/>
      <c r="RAY239" s="10699"/>
      <c r="RAZ239" s="10699"/>
      <c r="RBA239" s="10699"/>
      <c r="RBB239" s="10699"/>
      <c r="RBC239" s="10699"/>
      <c r="RBD239" s="10699"/>
      <c r="RBE239" s="10699"/>
      <c r="RBF239" s="10699"/>
      <c r="RBG239" s="10699"/>
      <c r="RBH239" s="10699"/>
      <c r="RBI239" s="10699"/>
      <c r="RBJ239" s="10699"/>
      <c r="RBK239" s="10699"/>
      <c r="RBL239" s="10699"/>
      <c r="RBM239" s="10699"/>
      <c r="RBN239" s="10699"/>
      <c r="RBO239" s="10699"/>
      <c r="RBP239" s="10699"/>
      <c r="RBQ239" s="10699"/>
      <c r="RBR239" s="10699"/>
      <c r="RBS239" s="10699"/>
      <c r="RBT239" s="10699"/>
      <c r="RBU239" s="10699"/>
      <c r="RBV239" s="10699"/>
      <c r="RBW239" s="10699"/>
      <c r="RBX239" s="10699"/>
      <c r="RBY239" s="10699"/>
      <c r="RBZ239" s="10699"/>
      <c r="RCA239" s="10699"/>
      <c r="RCB239" s="10699"/>
      <c r="RCC239" s="10699"/>
      <c r="RCD239" s="10699"/>
      <c r="RCE239" s="10699"/>
      <c r="RCF239" s="10699"/>
      <c r="RCG239" s="10699"/>
      <c r="RCH239" s="10699"/>
      <c r="RCI239" s="10699"/>
      <c r="RCJ239" s="10699"/>
      <c r="RCK239" s="10699"/>
      <c r="RCL239" s="10699"/>
      <c r="RCM239" s="10699"/>
      <c r="RCN239" s="10699"/>
      <c r="RCO239" s="10699"/>
      <c r="RCP239" s="10699"/>
      <c r="RCQ239" s="10699"/>
      <c r="RCR239" s="10699"/>
      <c r="RCS239" s="10699"/>
      <c r="RCT239" s="10699"/>
      <c r="RCU239" s="10699"/>
      <c r="RCV239" s="10699"/>
      <c r="RCW239" s="10699"/>
      <c r="RCX239" s="10699"/>
      <c r="RCY239" s="10699"/>
      <c r="RCZ239" s="10699"/>
      <c r="RDA239" s="10699"/>
      <c r="RDB239" s="10699"/>
      <c r="RDC239" s="10699"/>
      <c r="RDD239" s="10699"/>
      <c r="RDE239" s="10699"/>
      <c r="RDF239" s="10699"/>
      <c r="RDG239" s="10699"/>
      <c r="RDH239" s="10699"/>
      <c r="RDI239" s="10699"/>
      <c r="RDJ239" s="10699"/>
      <c r="RDK239" s="10699"/>
      <c r="RDL239" s="10699"/>
      <c r="RDM239" s="10699"/>
      <c r="RDN239" s="10699"/>
      <c r="RDO239" s="10699"/>
      <c r="RDP239" s="10699"/>
      <c r="RDQ239" s="10699"/>
      <c r="RDR239" s="10699"/>
      <c r="RDS239" s="10699"/>
      <c r="RDT239" s="10699"/>
      <c r="RDU239" s="10699"/>
      <c r="RDV239" s="10699"/>
      <c r="RDW239" s="10699"/>
      <c r="RDX239" s="10699"/>
      <c r="RDY239" s="10699"/>
      <c r="RDZ239" s="10699"/>
      <c r="REA239" s="10699"/>
      <c r="REB239" s="10699"/>
      <c r="REC239" s="10699"/>
      <c r="RED239" s="10699"/>
      <c r="REE239" s="10699"/>
      <c r="REF239" s="10699"/>
      <c r="REG239" s="10699"/>
      <c r="REH239" s="10699"/>
      <c r="REI239" s="10699"/>
      <c r="REJ239" s="10699"/>
      <c r="REK239" s="10699"/>
      <c r="REL239" s="10699"/>
      <c r="REM239" s="10699"/>
      <c r="REN239" s="10699"/>
      <c r="REO239" s="10699"/>
      <c r="REP239" s="10699"/>
      <c r="REQ239" s="10699"/>
      <c r="RER239" s="10699"/>
      <c r="RES239" s="10699"/>
      <c r="RET239" s="10699"/>
      <c r="REU239" s="10699"/>
      <c r="REV239" s="10699"/>
      <c r="REW239" s="10699"/>
      <c r="REX239" s="10699"/>
      <c r="REY239" s="10699"/>
      <c r="REZ239" s="10699"/>
      <c r="RFA239" s="10699"/>
      <c r="RFB239" s="10699"/>
      <c r="RFC239" s="10699"/>
      <c r="RFD239" s="10699"/>
      <c r="RFE239" s="10699"/>
      <c r="RFF239" s="10699"/>
      <c r="RFG239" s="10699"/>
      <c r="RFH239" s="10699"/>
      <c r="RFI239" s="10699"/>
      <c r="RFJ239" s="10699"/>
      <c r="RFK239" s="10699"/>
      <c r="RFL239" s="10699"/>
      <c r="RFM239" s="10699"/>
      <c r="RFN239" s="10699"/>
      <c r="RFO239" s="10699"/>
      <c r="RFP239" s="10699"/>
      <c r="RFQ239" s="10699"/>
      <c r="RFR239" s="10699"/>
      <c r="RFS239" s="10699"/>
      <c r="RFT239" s="10699"/>
      <c r="RFU239" s="10699"/>
      <c r="RFV239" s="10699"/>
      <c r="RFW239" s="10699"/>
      <c r="RFX239" s="10699"/>
      <c r="RFY239" s="10699"/>
      <c r="RFZ239" s="10699"/>
      <c r="RGA239" s="10699"/>
      <c r="RGB239" s="10699"/>
      <c r="RGC239" s="10699"/>
      <c r="RGD239" s="10699"/>
      <c r="RGE239" s="10699"/>
      <c r="RGF239" s="10699"/>
      <c r="RGG239" s="10699"/>
      <c r="RGH239" s="10699"/>
      <c r="RGI239" s="10699"/>
      <c r="RGJ239" s="10699"/>
      <c r="RGK239" s="10699"/>
      <c r="RGL239" s="10699"/>
      <c r="RGM239" s="10699"/>
      <c r="RGN239" s="10699"/>
      <c r="RGO239" s="10699"/>
      <c r="RGP239" s="10699"/>
      <c r="RGQ239" s="10699"/>
      <c r="RGR239" s="10699"/>
      <c r="RGS239" s="10699"/>
      <c r="RGT239" s="10699"/>
      <c r="RGU239" s="10699"/>
      <c r="RGV239" s="10699"/>
      <c r="RGW239" s="10699"/>
      <c r="RGX239" s="10699"/>
      <c r="RGY239" s="10699"/>
      <c r="RGZ239" s="10699"/>
      <c r="RHA239" s="10699"/>
      <c r="RHB239" s="10699"/>
      <c r="RHC239" s="10699"/>
      <c r="RHD239" s="10699"/>
      <c r="RHE239" s="10699"/>
      <c r="RHF239" s="10699"/>
      <c r="RHG239" s="10699"/>
      <c r="RHH239" s="10699"/>
      <c r="RHI239" s="10699"/>
      <c r="RHJ239" s="10699"/>
      <c r="RHK239" s="10699"/>
      <c r="RHL239" s="10699"/>
      <c r="RHM239" s="10699"/>
      <c r="RHN239" s="10699"/>
      <c r="RHO239" s="10699"/>
      <c r="RHP239" s="10699"/>
      <c r="RHQ239" s="10699"/>
      <c r="RHR239" s="10699"/>
      <c r="RHS239" s="10699"/>
      <c r="RHT239" s="10699"/>
      <c r="RHU239" s="10699"/>
      <c r="RHV239" s="10699"/>
      <c r="RHW239" s="10699"/>
      <c r="RHX239" s="10699"/>
      <c r="RHY239" s="10699"/>
      <c r="RHZ239" s="10699"/>
      <c r="RIA239" s="10699"/>
      <c r="RIB239" s="10699"/>
      <c r="RIC239" s="10699"/>
      <c r="RID239" s="10699"/>
      <c r="RIE239" s="10699"/>
      <c r="RIF239" s="10699"/>
      <c r="RIG239" s="10699"/>
      <c r="RIH239" s="10699"/>
      <c r="RII239" s="10699"/>
      <c r="RIJ239" s="10699"/>
      <c r="RIK239" s="10699"/>
      <c r="RIL239" s="10699"/>
      <c r="RIM239" s="10699"/>
      <c r="RIN239" s="10699"/>
      <c r="RIO239" s="10699"/>
      <c r="RIP239" s="10699"/>
      <c r="RIQ239" s="10699"/>
      <c r="RIR239" s="10699"/>
      <c r="RIS239" s="10699"/>
      <c r="RIT239" s="10699"/>
      <c r="RIU239" s="10699"/>
      <c r="RIV239" s="10699"/>
      <c r="RIW239" s="10699"/>
      <c r="RIX239" s="10699"/>
      <c r="RIY239" s="10699"/>
      <c r="RIZ239" s="10699"/>
      <c r="RJA239" s="10699"/>
      <c r="RJB239" s="10699"/>
      <c r="RJC239" s="10699"/>
      <c r="RJD239" s="10699"/>
      <c r="RJE239" s="10699"/>
      <c r="RJF239" s="10699"/>
      <c r="RJG239" s="10699"/>
      <c r="RJH239" s="10699"/>
      <c r="RJI239" s="10699"/>
      <c r="RJJ239" s="10699"/>
      <c r="RJK239" s="10699"/>
      <c r="RJL239" s="10699"/>
      <c r="RJM239" s="10699"/>
      <c r="RJN239" s="10699"/>
      <c r="RJO239" s="10699"/>
      <c r="RJP239" s="10699"/>
      <c r="RJQ239" s="10699"/>
      <c r="RJR239" s="10699"/>
      <c r="RJS239" s="10699"/>
      <c r="RJT239" s="10699"/>
      <c r="RJU239" s="10699"/>
      <c r="RJV239" s="10699"/>
      <c r="RJW239" s="10699"/>
      <c r="RJX239" s="10699"/>
      <c r="RJY239" s="10699"/>
      <c r="RJZ239" s="10699"/>
      <c r="RKA239" s="10699"/>
      <c r="RKB239" s="10699"/>
      <c r="RKC239" s="10699"/>
      <c r="RKD239" s="10699"/>
      <c r="RKE239" s="10699"/>
      <c r="RKF239" s="10699"/>
      <c r="RKG239" s="10699"/>
      <c r="RKH239" s="10699"/>
      <c r="RKI239" s="10699"/>
      <c r="RKJ239" s="10699"/>
      <c r="RKK239" s="10699"/>
      <c r="RKL239" s="10699"/>
      <c r="RKM239" s="10699"/>
      <c r="RKN239" s="10699"/>
      <c r="RKO239" s="10699"/>
      <c r="RKP239" s="10699"/>
      <c r="RKQ239" s="10699"/>
      <c r="RKR239" s="10699"/>
      <c r="RKS239" s="10699"/>
      <c r="RKT239" s="10699"/>
      <c r="RKU239" s="10699"/>
      <c r="RKV239" s="10699"/>
      <c r="RKW239" s="10699"/>
      <c r="RKX239" s="10699"/>
      <c r="RKY239" s="10699"/>
      <c r="RKZ239" s="10699"/>
      <c r="RLA239" s="10699"/>
      <c r="RLB239" s="10699"/>
      <c r="RLC239" s="10699"/>
      <c r="RLD239" s="10699"/>
      <c r="RLE239" s="10699"/>
      <c r="RLF239" s="10699"/>
      <c r="RLG239" s="10699"/>
      <c r="RLH239" s="10699"/>
      <c r="RLI239" s="10699"/>
      <c r="RLJ239" s="10699"/>
      <c r="RLK239" s="10699"/>
      <c r="RLL239" s="10699"/>
      <c r="RLM239" s="10699"/>
      <c r="RLN239" s="10699"/>
      <c r="RLO239" s="10699"/>
      <c r="RLP239" s="10699"/>
      <c r="RLQ239" s="10699"/>
      <c r="RLR239" s="10699"/>
      <c r="RLS239" s="10699"/>
      <c r="RLT239" s="10699"/>
      <c r="RLU239" s="10699"/>
      <c r="RLV239" s="10699"/>
      <c r="RLW239" s="10699"/>
      <c r="RLX239" s="10699"/>
      <c r="RLY239" s="10699"/>
      <c r="RLZ239" s="10699"/>
      <c r="RMA239" s="10699"/>
      <c r="RMB239" s="10699"/>
      <c r="RMC239" s="10699"/>
      <c r="RMD239" s="10699"/>
      <c r="RME239" s="10699"/>
      <c r="RMF239" s="10699"/>
      <c r="RMG239" s="10699"/>
      <c r="RMH239" s="10699"/>
      <c r="RMI239" s="10699"/>
      <c r="RMJ239" s="10699"/>
      <c r="RMK239" s="10699"/>
      <c r="RML239" s="10699"/>
      <c r="RMM239" s="10699"/>
      <c r="RMN239" s="10699"/>
      <c r="RMO239" s="10699"/>
      <c r="RMP239" s="10699"/>
      <c r="RMQ239" s="10699"/>
      <c r="RMR239" s="10699"/>
      <c r="RMS239" s="10699"/>
      <c r="RMT239" s="10699"/>
      <c r="RMU239" s="10699"/>
      <c r="RMV239" s="10699"/>
      <c r="RMW239" s="10699"/>
      <c r="RMX239" s="10699"/>
      <c r="RMY239" s="10699"/>
      <c r="RMZ239" s="10699"/>
      <c r="RNA239" s="10699"/>
      <c r="RNB239" s="10699"/>
      <c r="RNC239" s="10699"/>
      <c r="RND239" s="10699"/>
      <c r="RNE239" s="10699"/>
      <c r="RNF239" s="10699"/>
      <c r="RNG239" s="10699"/>
      <c r="RNH239" s="10699"/>
      <c r="RNI239" s="10699"/>
      <c r="RNJ239" s="10699"/>
      <c r="RNK239" s="10699"/>
      <c r="RNL239" s="10699"/>
      <c r="RNM239" s="10699"/>
      <c r="RNN239" s="10699"/>
      <c r="RNO239" s="10699"/>
      <c r="RNP239" s="10699"/>
      <c r="RNQ239" s="10699"/>
      <c r="RNR239" s="10699"/>
      <c r="RNS239" s="10699"/>
      <c r="RNT239" s="10699"/>
      <c r="RNU239" s="10699"/>
      <c r="RNV239" s="10699"/>
      <c r="RNW239" s="10699"/>
      <c r="RNX239" s="10699"/>
      <c r="RNY239" s="10699"/>
      <c r="RNZ239" s="10699"/>
      <c r="ROA239" s="10699"/>
      <c r="ROB239" s="10699"/>
      <c r="ROC239" s="10699"/>
      <c r="ROD239" s="10699"/>
      <c r="ROE239" s="10699"/>
      <c r="ROF239" s="10699"/>
      <c r="ROG239" s="10699"/>
      <c r="ROH239" s="10699"/>
      <c r="ROI239" s="10699"/>
      <c r="ROJ239" s="10699"/>
      <c r="ROK239" s="10699"/>
      <c r="ROL239" s="10699"/>
      <c r="ROM239" s="10699"/>
      <c r="RON239" s="10699"/>
      <c r="ROO239" s="10699"/>
      <c r="ROP239" s="10699"/>
      <c r="ROQ239" s="10699"/>
      <c r="ROR239" s="10699"/>
      <c r="ROS239" s="10699"/>
      <c r="ROT239" s="10699"/>
      <c r="ROU239" s="10699"/>
      <c r="ROV239" s="10699"/>
      <c r="ROW239" s="10699"/>
      <c r="ROX239" s="10699"/>
      <c r="ROY239" s="10699"/>
      <c r="ROZ239" s="10699"/>
      <c r="RPA239" s="10699"/>
      <c r="RPB239" s="10699"/>
      <c r="RPC239" s="10699"/>
      <c r="RPD239" s="10699"/>
      <c r="RPE239" s="10699"/>
      <c r="RPF239" s="10699"/>
      <c r="RPG239" s="10699"/>
      <c r="RPH239" s="10699"/>
      <c r="RPI239" s="10699"/>
      <c r="RPJ239" s="10699"/>
      <c r="RPK239" s="10699"/>
      <c r="RPL239" s="10699"/>
      <c r="RPM239" s="10699"/>
      <c r="RPN239" s="10699"/>
      <c r="RPO239" s="10699"/>
      <c r="RPP239" s="10699"/>
      <c r="RPQ239" s="10699"/>
      <c r="RPR239" s="10699"/>
      <c r="RPS239" s="10699"/>
      <c r="RPT239" s="10699"/>
      <c r="RPU239" s="10699"/>
      <c r="RPV239" s="10699"/>
      <c r="RPW239" s="10699"/>
      <c r="RPX239" s="10699"/>
      <c r="RPY239" s="10699"/>
      <c r="RPZ239" s="10699"/>
      <c r="RQA239" s="10699"/>
      <c r="RQB239" s="10699"/>
      <c r="RQC239" s="10699"/>
      <c r="RQD239" s="10699"/>
      <c r="RQE239" s="10699"/>
      <c r="RQF239" s="10699"/>
      <c r="RQG239" s="10699"/>
      <c r="RQH239" s="10699"/>
      <c r="RQI239" s="10699"/>
      <c r="RQJ239" s="10699"/>
      <c r="RQK239" s="10699"/>
      <c r="RQL239" s="10699"/>
      <c r="RQM239" s="10699"/>
      <c r="RQN239" s="10699"/>
      <c r="RQO239" s="10699"/>
      <c r="RQP239" s="10699"/>
      <c r="RQQ239" s="10699"/>
      <c r="RQR239" s="10699"/>
      <c r="RQS239" s="10699"/>
      <c r="RQT239" s="10699"/>
      <c r="RQU239" s="10699"/>
      <c r="RQV239" s="10699"/>
      <c r="RQW239" s="10699"/>
      <c r="RQX239" s="10699"/>
      <c r="RQY239" s="10699"/>
      <c r="RQZ239" s="10699"/>
      <c r="RRA239" s="10699"/>
      <c r="RRB239" s="10699"/>
      <c r="RRC239" s="10699"/>
      <c r="RRD239" s="10699"/>
      <c r="RRE239" s="10699"/>
      <c r="RRF239" s="10699"/>
      <c r="RRG239" s="10699"/>
      <c r="RRH239" s="10699"/>
      <c r="RRI239" s="10699"/>
      <c r="RRJ239" s="10699"/>
      <c r="RRK239" s="10699"/>
      <c r="RRL239" s="10699"/>
      <c r="RRM239" s="10699"/>
      <c r="RRN239" s="10699"/>
      <c r="RRO239" s="10699"/>
      <c r="RRP239" s="10699"/>
      <c r="RRQ239" s="10699"/>
      <c r="RRR239" s="10699"/>
      <c r="RRS239" s="10699"/>
      <c r="RRT239" s="10699"/>
      <c r="RRU239" s="10699"/>
      <c r="RRV239" s="10699"/>
      <c r="RRW239" s="10699"/>
      <c r="RRX239" s="10699"/>
      <c r="RRY239" s="10699"/>
      <c r="RRZ239" s="10699"/>
      <c r="RSA239" s="10699"/>
      <c r="RSB239" s="10699"/>
      <c r="RSC239" s="10699"/>
      <c r="RSD239" s="10699"/>
      <c r="RSE239" s="10699"/>
      <c r="RSF239" s="10699"/>
      <c r="RSG239" s="10699"/>
      <c r="RSH239" s="10699"/>
      <c r="RSI239" s="10699"/>
      <c r="RSJ239" s="10699"/>
      <c r="RSK239" s="10699"/>
      <c r="RSL239" s="10699"/>
      <c r="RSM239" s="10699"/>
      <c r="RSN239" s="10699"/>
      <c r="RSO239" s="10699"/>
      <c r="RSP239" s="10699"/>
      <c r="RSQ239" s="10699"/>
      <c r="RSR239" s="10699"/>
      <c r="RSS239" s="10699"/>
      <c r="RST239" s="10699"/>
      <c r="RSU239" s="10699"/>
      <c r="RSV239" s="10699"/>
      <c r="RSW239" s="10699"/>
      <c r="RSX239" s="10699"/>
      <c r="RSY239" s="10699"/>
      <c r="RSZ239" s="10699"/>
      <c r="RTA239" s="10699"/>
      <c r="RTB239" s="10699"/>
      <c r="RTC239" s="10699"/>
      <c r="RTD239" s="10699"/>
      <c r="RTE239" s="10699"/>
      <c r="RTF239" s="10699"/>
      <c r="RTG239" s="10699"/>
      <c r="RTH239" s="10699"/>
      <c r="RTI239" s="10699"/>
      <c r="RTJ239" s="10699"/>
      <c r="RTK239" s="10699"/>
      <c r="RTL239" s="10699"/>
      <c r="RTM239" s="10699"/>
      <c r="RTN239" s="10699"/>
      <c r="RTO239" s="10699"/>
      <c r="RTP239" s="10699"/>
      <c r="RTQ239" s="10699"/>
      <c r="RTR239" s="10699"/>
      <c r="RTS239" s="10699"/>
      <c r="RTT239" s="10699"/>
      <c r="RTU239" s="10699"/>
      <c r="RTV239" s="10699"/>
      <c r="RTW239" s="10699"/>
      <c r="RTX239" s="10699"/>
      <c r="RTY239" s="10699"/>
      <c r="RTZ239" s="10699"/>
      <c r="RUA239" s="10699"/>
      <c r="RUB239" s="10699"/>
      <c r="RUC239" s="10699"/>
      <c r="RUD239" s="10699"/>
      <c r="RUE239" s="10699"/>
      <c r="RUF239" s="10699"/>
      <c r="RUG239" s="10699"/>
      <c r="RUH239" s="10699"/>
      <c r="RUI239" s="10699"/>
      <c r="RUJ239" s="10699"/>
      <c r="RUK239" s="10699"/>
      <c r="RUL239" s="10699"/>
      <c r="RUM239" s="10699"/>
      <c r="RUN239" s="10699"/>
      <c r="RUO239" s="10699"/>
      <c r="RUP239" s="10699"/>
      <c r="RUQ239" s="10699"/>
      <c r="RUR239" s="10699"/>
      <c r="RUS239" s="10699"/>
      <c r="RUT239" s="10699"/>
      <c r="RUU239" s="10699"/>
      <c r="RUV239" s="10699"/>
      <c r="RUW239" s="10699"/>
      <c r="RUX239" s="10699"/>
      <c r="RUY239" s="10699"/>
      <c r="RUZ239" s="10699"/>
      <c r="RVA239" s="10699"/>
      <c r="RVB239" s="10699"/>
      <c r="RVC239" s="10699"/>
      <c r="RVD239" s="10699"/>
      <c r="RVE239" s="10699"/>
      <c r="RVF239" s="10699"/>
      <c r="RVG239" s="10699"/>
      <c r="RVH239" s="10699"/>
      <c r="RVI239" s="10699"/>
      <c r="RVJ239" s="10699"/>
      <c r="RVK239" s="10699"/>
      <c r="RVL239" s="10699"/>
      <c r="RVM239" s="10699"/>
      <c r="RVN239" s="10699"/>
      <c r="RVO239" s="10699"/>
      <c r="RVP239" s="10699"/>
      <c r="RVQ239" s="10699"/>
      <c r="RVR239" s="10699"/>
      <c r="RVS239" s="10699"/>
      <c r="RVT239" s="10699"/>
      <c r="RVU239" s="10699"/>
      <c r="RVV239" s="10699"/>
      <c r="RVW239" s="10699"/>
      <c r="RVX239" s="10699"/>
      <c r="RVY239" s="10699"/>
      <c r="RVZ239" s="10699"/>
      <c r="RWA239" s="10699"/>
      <c r="RWB239" s="10699"/>
      <c r="RWC239" s="10699"/>
      <c r="RWD239" s="10699"/>
      <c r="RWE239" s="10699"/>
      <c r="RWF239" s="10699"/>
      <c r="RWG239" s="10699"/>
      <c r="RWH239" s="10699"/>
      <c r="RWI239" s="10699"/>
      <c r="RWJ239" s="10699"/>
      <c r="RWK239" s="10699"/>
      <c r="RWL239" s="10699"/>
      <c r="RWM239" s="10699"/>
      <c r="RWN239" s="10699"/>
      <c r="RWO239" s="10699"/>
      <c r="RWP239" s="10699"/>
      <c r="RWQ239" s="10699"/>
      <c r="RWR239" s="10699"/>
      <c r="RWS239" s="10699"/>
      <c r="RWT239" s="10699"/>
      <c r="RWU239" s="10699"/>
      <c r="RWV239" s="10699"/>
      <c r="RWW239" s="10699"/>
      <c r="RWX239" s="10699"/>
      <c r="RWY239" s="10699"/>
      <c r="RWZ239" s="10699"/>
      <c r="RXA239" s="10699"/>
      <c r="RXB239" s="10699"/>
      <c r="RXC239" s="10699"/>
      <c r="RXD239" s="10699"/>
      <c r="RXE239" s="10699"/>
      <c r="RXF239" s="10699"/>
      <c r="RXG239" s="10699"/>
      <c r="RXH239" s="10699"/>
      <c r="RXI239" s="10699"/>
      <c r="RXJ239" s="10699"/>
      <c r="RXK239" s="10699"/>
      <c r="RXL239" s="10699"/>
      <c r="RXM239" s="10699"/>
      <c r="RXN239" s="10699"/>
      <c r="RXO239" s="10699"/>
      <c r="RXP239" s="10699"/>
      <c r="RXQ239" s="10699"/>
      <c r="RXR239" s="10699"/>
      <c r="RXS239" s="10699"/>
      <c r="RXT239" s="10699"/>
      <c r="RXU239" s="10699"/>
      <c r="RXV239" s="10699"/>
      <c r="RXW239" s="10699"/>
      <c r="RXX239" s="10699"/>
      <c r="RXY239" s="10699"/>
      <c r="RXZ239" s="10699"/>
      <c r="RYA239" s="10699"/>
      <c r="RYB239" s="10699"/>
      <c r="RYC239" s="10699"/>
      <c r="RYD239" s="10699"/>
      <c r="RYE239" s="10699"/>
      <c r="RYF239" s="10699"/>
      <c r="RYG239" s="10699"/>
      <c r="RYH239" s="10699"/>
      <c r="RYI239" s="10699"/>
      <c r="RYJ239" s="10699"/>
      <c r="RYK239" s="10699"/>
      <c r="RYL239" s="10699"/>
      <c r="RYM239" s="10699"/>
      <c r="RYN239" s="10699"/>
      <c r="RYO239" s="10699"/>
      <c r="RYP239" s="10699"/>
      <c r="RYQ239" s="10699"/>
      <c r="RYR239" s="10699"/>
      <c r="RYS239" s="10699"/>
      <c r="RYT239" s="10699"/>
      <c r="RYU239" s="10699"/>
      <c r="RYV239" s="10699"/>
      <c r="RYW239" s="10699"/>
      <c r="RYX239" s="10699"/>
      <c r="RYY239" s="10699"/>
      <c r="RYZ239" s="10699"/>
      <c r="RZA239" s="10699"/>
      <c r="RZB239" s="10699"/>
      <c r="RZC239" s="10699"/>
      <c r="RZD239" s="10699"/>
      <c r="RZE239" s="10699"/>
      <c r="RZF239" s="10699"/>
      <c r="RZG239" s="10699"/>
      <c r="RZH239" s="10699"/>
      <c r="RZI239" s="10699"/>
      <c r="RZJ239" s="10699"/>
      <c r="RZK239" s="10699"/>
      <c r="RZL239" s="10699"/>
      <c r="RZM239" s="10699"/>
      <c r="RZN239" s="10699"/>
      <c r="RZO239" s="10699"/>
      <c r="RZP239" s="10699"/>
      <c r="RZQ239" s="10699"/>
      <c r="RZR239" s="10699"/>
      <c r="RZS239" s="10699"/>
      <c r="RZT239" s="10699"/>
      <c r="RZU239" s="10699"/>
      <c r="RZV239" s="10699"/>
      <c r="RZW239" s="10699"/>
      <c r="RZX239" s="10699"/>
      <c r="RZY239" s="10699"/>
      <c r="RZZ239" s="10699"/>
      <c r="SAA239" s="10699"/>
      <c r="SAB239" s="10699"/>
      <c r="SAC239" s="10699"/>
      <c r="SAD239" s="10699"/>
      <c r="SAE239" s="10699"/>
      <c r="SAF239" s="10699"/>
      <c r="SAG239" s="10699"/>
      <c r="SAH239" s="10699"/>
      <c r="SAI239" s="10699"/>
      <c r="SAJ239" s="10699"/>
      <c r="SAK239" s="10699"/>
      <c r="SAL239" s="10699"/>
      <c r="SAM239" s="10699"/>
      <c r="SAN239" s="10699"/>
      <c r="SAO239" s="10699"/>
      <c r="SAP239" s="10699"/>
      <c r="SAQ239" s="10699"/>
      <c r="SAR239" s="10699"/>
      <c r="SAS239" s="10699"/>
      <c r="SAT239" s="10699"/>
      <c r="SAU239" s="10699"/>
      <c r="SAV239" s="10699"/>
      <c r="SAW239" s="10699"/>
      <c r="SAX239" s="10699"/>
      <c r="SAY239" s="10699"/>
      <c r="SAZ239" s="10699"/>
      <c r="SBA239" s="10699"/>
      <c r="SBB239" s="10699"/>
      <c r="SBC239" s="10699"/>
      <c r="SBD239" s="10699"/>
      <c r="SBE239" s="10699"/>
      <c r="SBF239" s="10699"/>
      <c r="SBG239" s="10699"/>
      <c r="SBH239" s="10699"/>
      <c r="SBI239" s="10699"/>
      <c r="SBJ239" s="10699"/>
      <c r="SBK239" s="10699"/>
      <c r="SBL239" s="10699"/>
      <c r="SBM239" s="10699"/>
      <c r="SBN239" s="10699"/>
      <c r="SBO239" s="10699"/>
      <c r="SBP239" s="10699"/>
      <c r="SBQ239" s="10699"/>
      <c r="SBR239" s="10699"/>
      <c r="SBS239" s="10699"/>
      <c r="SBT239" s="10699"/>
      <c r="SBU239" s="10699"/>
      <c r="SBV239" s="10699"/>
      <c r="SBW239" s="10699"/>
      <c r="SBX239" s="10699"/>
      <c r="SBY239" s="10699"/>
      <c r="SBZ239" s="10699"/>
      <c r="SCA239" s="10699"/>
      <c r="SCB239" s="10699"/>
      <c r="SCC239" s="10699"/>
      <c r="SCD239" s="10699"/>
      <c r="SCE239" s="10699"/>
      <c r="SCF239" s="10699"/>
      <c r="SCG239" s="10699"/>
      <c r="SCH239" s="10699"/>
      <c r="SCI239" s="10699"/>
      <c r="SCJ239" s="10699"/>
      <c r="SCK239" s="10699"/>
      <c r="SCL239" s="10699"/>
      <c r="SCM239" s="10699"/>
      <c r="SCN239" s="10699"/>
      <c r="SCO239" s="10699"/>
      <c r="SCP239" s="10699"/>
      <c r="SCQ239" s="10699"/>
      <c r="SCR239" s="10699"/>
      <c r="SCS239" s="10699"/>
      <c r="SCT239" s="10699"/>
      <c r="SCU239" s="10699"/>
      <c r="SCV239" s="10699"/>
      <c r="SCW239" s="10699"/>
      <c r="SCX239" s="10699"/>
      <c r="SCY239" s="10699"/>
      <c r="SCZ239" s="10699"/>
      <c r="SDA239" s="10699"/>
      <c r="SDB239" s="10699"/>
      <c r="SDC239" s="10699"/>
      <c r="SDD239" s="10699"/>
      <c r="SDE239" s="10699"/>
      <c r="SDF239" s="10699"/>
      <c r="SDG239" s="10699"/>
      <c r="SDH239" s="10699"/>
      <c r="SDI239" s="10699"/>
      <c r="SDJ239" s="10699"/>
      <c r="SDK239" s="10699"/>
      <c r="SDL239" s="10699"/>
      <c r="SDM239" s="10699"/>
      <c r="SDN239" s="10699"/>
      <c r="SDO239" s="10699"/>
      <c r="SDP239" s="10699"/>
      <c r="SDQ239" s="10699"/>
      <c r="SDR239" s="10699"/>
      <c r="SDS239" s="10699"/>
      <c r="SDT239" s="10699"/>
      <c r="SDU239" s="10699"/>
      <c r="SDV239" s="10699"/>
      <c r="SDW239" s="10699"/>
      <c r="SDX239" s="10699"/>
      <c r="SDY239" s="10699"/>
      <c r="SDZ239" s="10699"/>
      <c r="SEA239" s="10699"/>
      <c r="SEB239" s="10699"/>
      <c r="SEC239" s="10699"/>
      <c r="SED239" s="10699"/>
      <c r="SEE239" s="10699"/>
      <c r="SEF239" s="10699"/>
      <c r="SEG239" s="10699"/>
      <c r="SEH239" s="10699"/>
      <c r="SEI239" s="10699"/>
      <c r="SEJ239" s="10699"/>
      <c r="SEK239" s="10699"/>
      <c r="SEL239" s="10699"/>
      <c r="SEM239" s="10699"/>
      <c r="SEN239" s="10699"/>
      <c r="SEO239" s="10699"/>
      <c r="SEP239" s="10699"/>
      <c r="SEQ239" s="10699"/>
      <c r="SER239" s="10699"/>
      <c r="SES239" s="10699"/>
      <c r="SET239" s="10699"/>
      <c r="SEU239" s="10699"/>
      <c r="SEV239" s="10699"/>
      <c r="SEW239" s="10699"/>
      <c r="SEX239" s="10699"/>
      <c r="SEY239" s="10699"/>
      <c r="SEZ239" s="10699"/>
      <c r="SFA239" s="10699"/>
      <c r="SFB239" s="10699"/>
      <c r="SFC239" s="10699"/>
      <c r="SFD239" s="10699"/>
      <c r="SFE239" s="10699"/>
      <c r="SFF239" s="10699"/>
      <c r="SFG239" s="10699"/>
      <c r="SFH239" s="10699"/>
      <c r="SFI239" s="10699"/>
      <c r="SFJ239" s="10699"/>
      <c r="SFK239" s="10699"/>
      <c r="SFL239" s="10699"/>
      <c r="SFM239" s="10699"/>
      <c r="SFN239" s="10699"/>
      <c r="SFO239" s="10699"/>
      <c r="SFP239" s="10699"/>
      <c r="SFQ239" s="10699"/>
      <c r="SFR239" s="10699"/>
      <c r="SFS239" s="10699"/>
      <c r="SFT239" s="10699"/>
      <c r="SFU239" s="10699"/>
      <c r="SFV239" s="10699"/>
      <c r="SFW239" s="10699"/>
      <c r="SFX239" s="10699"/>
      <c r="SFY239" s="10699"/>
      <c r="SFZ239" s="10699"/>
      <c r="SGA239" s="10699"/>
      <c r="SGB239" s="10699"/>
      <c r="SGC239" s="10699"/>
      <c r="SGD239" s="10699"/>
      <c r="SGE239" s="10699"/>
      <c r="SGF239" s="10699"/>
      <c r="SGG239" s="10699"/>
      <c r="SGH239" s="10699"/>
      <c r="SGI239" s="10699"/>
      <c r="SGJ239" s="10699"/>
      <c r="SGK239" s="10699"/>
      <c r="SGL239" s="10699"/>
      <c r="SGM239" s="10699"/>
      <c r="SGN239" s="10699"/>
      <c r="SGO239" s="10699"/>
      <c r="SGP239" s="10699"/>
      <c r="SGQ239" s="10699"/>
      <c r="SGR239" s="10699"/>
      <c r="SGS239" s="10699"/>
      <c r="SGT239" s="10699"/>
      <c r="SGU239" s="10699"/>
      <c r="SGV239" s="10699"/>
      <c r="SGW239" s="10699"/>
      <c r="SGX239" s="10699"/>
      <c r="SGY239" s="10699"/>
      <c r="SGZ239" s="10699"/>
      <c r="SHA239" s="10699"/>
      <c r="SHB239" s="10699"/>
      <c r="SHC239" s="10699"/>
      <c r="SHD239" s="10699"/>
      <c r="SHE239" s="10699"/>
      <c r="SHF239" s="10699"/>
      <c r="SHG239" s="10699"/>
      <c r="SHH239" s="10699"/>
      <c r="SHI239" s="10699"/>
      <c r="SHJ239" s="10699"/>
      <c r="SHK239" s="10699"/>
      <c r="SHL239" s="10699"/>
      <c r="SHM239" s="10699"/>
      <c r="SHN239" s="10699"/>
      <c r="SHO239" s="10699"/>
      <c r="SHP239" s="10699"/>
      <c r="SHQ239" s="10699"/>
      <c r="SHR239" s="10699"/>
      <c r="SHS239" s="10699"/>
      <c r="SHT239" s="10699"/>
      <c r="SHU239" s="10699"/>
      <c r="SHV239" s="10699"/>
      <c r="SHW239" s="10699"/>
      <c r="SHX239" s="10699"/>
      <c r="SHY239" s="10699"/>
      <c r="SHZ239" s="10699"/>
      <c r="SIA239" s="10699"/>
      <c r="SIB239" s="10699"/>
      <c r="SIC239" s="10699"/>
      <c r="SID239" s="10699"/>
      <c r="SIE239" s="10699"/>
      <c r="SIF239" s="10699"/>
      <c r="SIG239" s="10699"/>
      <c r="SIH239" s="10699"/>
      <c r="SII239" s="10699"/>
      <c r="SIJ239" s="10699"/>
      <c r="SIK239" s="10699"/>
      <c r="SIL239" s="10699"/>
      <c r="SIM239" s="10699"/>
      <c r="SIN239" s="10699"/>
      <c r="SIO239" s="10699"/>
      <c r="SIP239" s="10699"/>
      <c r="SIQ239" s="10699"/>
      <c r="SIR239" s="10699"/>
      <c r="SIS239" s="10699"/>
      <c r="SIT239" s="10699"/>
      <c r="SIU239" s="10699"/>
      <c r="SIV239" s="10699"/>
      <c r="SIW239" s="10699"/>
      <c r="SIX239" s="10699"/>
      <c r="SIY239" s="10699"/>
      <c r="SIZ239" s="10699"/>
      <c r="SJA239" s="10699"/>
      <c r="SJB239" s="10699"/>
      <c r="SJC239" s="10699"/>
      <c r="SJD239" s="10699"/>
      <c r="SJE239" s="10699"/>
      <c r="SJF239" s="10699"/>
      <c r="SJG239" s="10699"/>
      <c r="SJH239" s="10699"/>
      <c r="SJI239" s="10699"/>
      <c r="SJJ239" s="10699"/>
      <c r="SJK239" s="10699"/>
      <c r="SJL239" s="10699"/>
      <c r="SJM239" s="10699"/>
      <c r="SJN239" s="10699"/>
      <c r="SJO239" s="10699"/>
      <c r="SJP239" s="10699"/>
      <c r="SJQ239" s="10699"/>
      <c r="SJR239" s="10699"/>
      <c r="SJS239" s="10699"/>
      <c r="SJT239" s="10699"/>
      <c r="SJU239" s="10699"/>
      <c r="SJV239" s="10699"/>
      <c r="SJW239" s="10699"/>
      <c r="SJX239" s="10699"/>
      <c r="SJY239" s="10699"/>
      <c r="SJZ239" s="10699"/>
      <c r="SKA239" s="10699"/>
      <c r="SKB239" s="10699"/>
      <c r="SKC239" s="10699"/>
      <c r="SKD239" s="10699"/>
      <c r="SKE239" s="10699"/>
      <c r="SKF239" s="10699"/>
      <c r="SKG239" s="10699"/>
      <c r="SKH239" s="10699"/>
      <c r="SKI239" s="10699"/>
      <c r="SKJ239" s="10699"/>
      <c r="SKK239" s="10699"/>
      <c r="SKL239" s="10699"/>
      <c r="SKM239" s="10699"/>
      <c r="SKN239" s="10699"/>
      <c r="SKO239" s="10699"/>
      <c r="SKP239" s="10699"/>
      <c r="SKQ239" s="10699"/>
      <c r="SKR239" s="10699"/>
      <c r="SKS239" s="10699"/>
      <c r="SKT239" s="10699"/>
      <c r="SKU239" s="10699"/>
      <c r="SKV239" s="10699"/>
      <c r="SKW239" s="10699"/>
      <c r="SKX239" s="10699"/>
      <c r="SKY239" s="10699"/>
      <c r="SKZ239" s="10699"/>
      <c r="SLA239" s="10699"/>
      <c r="SLB239" s="10699"/>
      <c r="SLC239" s="10699"/>
      <c r="SLD239" s="10699"/>
      <c r="SLE239" s="10699"/>
      <c r="SLF239" s="10699"/>
      <c r="SLG239" s="10699"/>
      <c r="SLH239" s="10699"/>
      <c r="SLI239" s="10699"/>
      <c r="SLJ239" s="10699"/>
      <c r="SLK239" s="10699"/>
      <c r="SLL239" s="10699"/>
      <c r="SLM239" s="10699"/>
      <c r="SLN239" s="10699"/>
      <c r="SLO239" s="10699"/>
      <c r="SLP239" s="10699"/>
      <c r="SLQ239" s="10699"/>
      <c r="SLR239" s="10699"/>
      <c r="SLS239" s="10699"/>
      <c r="SLT239" s="10699"/>
      <c r="SLU239" s="10699"/>
      <c r="SLV239" s="10699"/>
      <c r="SLW239" s="10699"/>
      <c r="SLX239" s="10699"/>
      <c r="SLY239" s="10699"/>
      <c r="SLZ239" s="10699"/>
      <c r="SMA239" s="10699"/>
      <c r="SMB239" s="10699"/>
      <c r="SMC239" s="10699"/>
      <c r="SMD239" s="10699"/>
      <c r="SME239" s="10699"/>
      <c r="SMF239" s="10699"/>
      <c r="SMG239" s="10699"/>
      <c r="SMH239" s="10699"/>
      <c r="SMI239" s="10699"/>
      <c r="SMJ239" s="10699"/>
      <c r="SMK239" s="10699"/>
      <c r="SML239" s="10699"/>
      <c r="SMM239" s="10699"/>
      <c r="SMN239" s="10699"/>
      <c r="SMO239" s="10699"/>
      <c r="SMP239" s="10699"/>
      <c r="SMQ239" s="10699"/>
      <c r="SMR239" s="10699"/>
      <c r="SMS239" s="10699"/>
      <c r="SMT239" s="10699"/>
      <c r="SMU239" s="10699"/>
      <c r="SMV239" s="10699"/>
      <c r="SMW239" s="10699"/>
      <c r="SMX239" s="10699"/>
      <c r="SMY239" s="10699"/>
      <c r="SMZ239" s="10699"/>
      <c r="SNA239" s="10699"/>
      <c r="SNB239" s="10699"/>
      <c r="SNC239" s="10699"/>
      <c r="SND239" s="10699"/>
      <c r="SNE239" s="10699"/>
      <c r="SNF239" s="10699"/>
      <c r="SNG239" s="10699"/>
      <c r="SNH239" s="10699"/>
      <c r="SNI239" s="10699"/>
      <c r="SNJ239" s="10699"/>
      <c r="SNK239" s="10699"/>
      <c r="SNL239" s="10699"/>
      <c r="SNM239" s="10699"/>
      <c r="SNN239" s="10699"/>
      <c r="SNO239" s="10699"/>
      <c r="SNP239" s="10699"/>
      <c r="SNQ239" s="10699"/>
      <c r="SNR239" s="10699"/>
      <c r="SNS239" s="10699"/>
      <c r="SNT239" s="10699"/>
      <c r="SNU239" s="10699"/>
      <c r="SNV239" s="10699"/>
      <c r="SNW239" s="10699"/>
      <c r="SNX239" s="10699"/>
      <c r="SNY239" s="10699"/>
      <c r="SNZ239" s="10699"/>
      <c r="SOA239" s="10699"/>
      <c r="SOB239" s="10699"/>
      <c r="SOC239" s="10699"/>
      <c r="SOD239" s="10699"/>
      <c r="SOE239" s="10699"/>
      <c r="SOF239" s="10699"/>
      <c r="SOG239" s="10699"/>
      <c r="SOH239" s="10699"/>
      <c r="SOI239" s="10699"/>
      <c r="SOJ239" s="10699"/>
      <c r="SOK239" s="10699"/>
      <c r="SOL239" s="10699"/>
      <c r="SOM239" s="10699"/>
      <c r="SON239" s="10699"/>
      <c r="SOO239" s="10699"/>
      <c r="SOP239" s="10699"/>
      <c r="SOQ239" s="10699"/>
      <c r="SOR239" s="10699"/>
      <c r="SOS239" s="10699"/>
      <c r="SOT239" s="10699"/>
      <c r="SOU239" s="10699"/>
      <c r="SOV239" s="10699"/>
      <c r="SOW239" s="10699"/>
      <c r="SOX239" s="10699"/>
      <c r="SOY239" s="10699"/>
      <c r="SOZ239" s="10699"/>
      <c r="SPA239" s="10699"/>
      <c r="SPB239" s="10699"/>
      <c r="SPC239" s="10699"/>
      <c r="SPD239" s="10699"/>
      <c r="SPE239" s="10699"/>
      <c r="SPF239" s="10699"/>
      <c r="SPG239" s="10699"/>
      <c r="SPH239" s="10699"/>
      <c r="SPI239" s="10699"/>
      <c r="SPJ239" s="10699"/>
      <c r="SPK239" s="10699"/>
      <c r="SPL239" s="10699"/>
      <c r="SPM239" s="10699"/>
      <c r="SPN239" s="10699"/>
      <c r="SPO239" s="10699"/>
      <c r="SPP239" s="10699"/>
      <c r="SPQ239" s="10699"/>
      <c r="SPR239" s="10699"/>
      <c r="SPS239" s="10699"/>
      <c r="SPT239" s="10699"/>
      <c r="SPU239" s="10699"/>
      <c r="SPV239" s="10699"/>
      <c r="SPW239" s="10699"/>
      <c r="SPX239" s="10699"/>
      <c r="SPY239" s="10699"/>
      <c r="SPZ239" s="10699"/>
      <c r="SQA239" s="10699"/>
      <c r="SQB239" s="10699"/>
      <c r="SQC239" s="10699"/>
      <c r="SQD239" s="10699"/>
      <c r="SQE239" s="10699"/>
      <c r="SQF239" s="10699"/>
      <c r="SQG239" s="10699"/>
      <c r="SQH239" s="10699"/>
      <c r="SQI239" s="10699"/>
      <c r="SQJ239" s="10699"/>
      <c r="SQK239" s="10699"/>
      <c r="SQL239" s="10699"/>
      <c r="SQM239" s="10699"/>
      <c r="SQN239" s="10699"/>
      <c r="SQO239" s="10699"/>
      <c r="SQP239" s="10699"/>
      <c r="SQQ239" s="10699"/>
      <c r="SQR239" s="10699"/>
      <c r="SQS239" s="10699"/>
      <c r="SQT239" s="10699"/>
      <c r="SQU239" s="10699"/>
      <c r="SQV239" s="10699"/>
      <c r="SQW239" s="10699"/>
      <c r="SQX239" s="10699"/>
      <c r="SQY239" s="10699"/>
      <c r="SQZ239" s="10699"/>
      <c r="SRA239" s="10699"/>
      <c r="SRB239" s="10699"/>
      <c r="SRC239" s="10699"/>
      <c r="SRD239" s="10699"/>
      <c r="SRE239" s="10699"/>
      <c r="SRF239" s="10699"/>
      <c r="SRG239" s="10699"/>
      <c r="SRH239" s="10699"/>
      <c r="SRI239" s="10699"/>
      <c r="SRJ239" s="10699"/>
      <c r="SRK239" s="10699"/>
      <c r="SRL239" s="10699"/>
      <c r="SRM239" s="10699"/>
      <c r="SRN239" s="10699"/>
      <c r="SRO239" s="10699"/>
      <c r="SRP239" s="10699"/>
      <c r="SRQ239" s="10699"/>
      <c r="SRR239" s="10699"/>
      <c r="SRS239" s="10699"/>
      <c r="SRT239" s="10699"/>
      <c r="SRU239" s="10699"/>
      <c r="SRV239" s="10699"/>
      <c r="SRW239" s="10699"/>
      <c r="SRX239" s="10699"/>
      <c r="SRY239" s="10699"/>
      <c r="SRZ239" s="10699"/>
      <c r="SSA239" s="10699"/>
      <c r="SSB239" s="10699"/>
      <c r="SSC239" s="10699"/>
      <c r="SSD239" s="10699"/>
      <c r="SSE239" s="10699"/>
      <c r="SSF239" s="10699"/>
      <c r="SSG239" s="10699"/>
      <c r="SSH239" s="10699"/>
      <c r="SSI239" s="10699"/>
      <c r="SSJ239" s="10699"/>
      <c r="SSK239" s="10699"/>
      <c r="SSL239" s="10699"/>
      <c r="SSM239" s="10699"/>
      <c r="SSN239" s="10699"/>
      <c r="SSO239" s="10699"/>
      <c r="SSP239" s="10699"/>
      <c r="SSQ239" s="10699"/>
      <c r="SSR239" s="10699"/>
      <c r="SSS239" s="10699"/>
      <c r="SST239" s="10699"/>
      <c r="SSU239" s="10699"/>
      <c r="SSV239" s="10699"/>
      <c r="SSW239" s="10699"/>
      <c r="SSX239" s="10699"/>
      <c r="SSY239" s="10699"/>
      <c r="SSZ239" s="10699"/>
      <c r="STA239" s="10699"/>
      <c r="STB239" s="10699"/>
      <c r="STC239" s="10699"/>
      <c r="STD239" s="10699"/>
      <c r="STE239" s="10699"/>
      <c r="STF239" s="10699"/>
      <c r="STG239" s="10699"/>
      <c r="STH239" s="10699"/>
      <c r="STI239" s="10699"/>
      <c r="STJ239" s="10699"/>
      <c r="STK239" s="10699"/>
      <c r="STL239" s="10699"/>
      <c r="STM239" s="10699"/>
      <c r="STN239" s="10699"/>
      <c r="STO239" s="10699"/>
      <c r="STP239" s="10699"/>
      <c r="STQ239" s="10699"/>
      <c r="STR239" s="10699"/>
      <c r="STS239" s="10699"/>
      <c r="STT239" s="10699"/>
      <c r="STU239" s="10699"/>
      <c r="STV239" s="10699"/>
      <c r="STW239" s="10699"/>
      <c r="STX239" s="10699"/>
      <c r="STY239" s="10699"/>
      <c r="STZ239" s="10699"/>
      <c r="SUA239" s="10699"/>
      <c r="SUB239" s="10699"/>
      <c r="SUC239" s="10699"/>
      <c r="SUD239" s="10699"/>
      <c r="SUE239" s="10699"/>
      <c r="SUF239" s="10699"/>
      <c r="SUG239" s="10699"/>
      <c r="SUH239" s="10699"/>
      <c r="SUI239" s="10699"/>
      <c r="SUJ239" s="10699"/>
      <c r="SUK239" s="10699"/>
      <c r="SUL239" s="10699"/>
      <c r="SUM239" s="10699"/>
      <c r="SUN239" s="10699"/>
      <c r="SUO239" s="10699"/>
      <c r="SUP239" s="10699"/>
      <c r="SUQ239" s="10699"/>
      <c r="SUR239" s="10699"/>
      <c r="SUS239" s="10699"/>
      <c r="SUT239" s="10699"/>
      <c r="SUU239" s="10699"/>
      <c r="SUV239" s="10699"/>
      <c r="SUW239" s="10699"/>
      <c r="SUX239" s="10699"/>
      <c r="SUY239" s="10699"/>
      <c r="SUZ239" s="10699"/>
      <c r="SVA239" s="10699"/>
      <c r="SVB239" s="10699"/>
      <c r="SVC239" s="10699"/>
      <c r="SVD239" s="10699"/>
      <c r="SVE239" s="10699"/>
      <c r="SVF239" s="10699"/>
      <c r="SVG239" s="10699"/>
      <c r="SVH239" s="10699"/>
      <c r="SVI239" s="10699"/>
      <c r="SVJ239" s="10699"/>
      <c r="SVK239" s="10699"/>
      <c r="SVL239" s="10699"/>
      <c r="SVM239" s="10699"/>
      <c r="SVN239" s="10699"/>
      <c r="SVO239" s="10699"/>
      <c r="SVP239" s="10699"/>
      <c r="SVQ239" s="10699"/>
      <c r="SVR239" s="10699"/>
      <c r="SVS239" s="10699"/>
      <c r="SVT239" s="10699"/>
      <c r="SVU239" s="10699"/>
      <c r="SVV239" s="10699"/>
      <c r="SVW239" s="10699"/>
      <c r="SVX239" s="10699"/>
      <c r="SVY239" s="10699"/>
      <c r="SVZ239" s="10699"/>
      <c r="SWA239" s="10699"/>
      <c r="SWB239" s="10699"/>
      <c r="SWC239" s="10699"/>
      <c r="SWD239" s="10699"/>
      <c r="SWE239" s="10699"/>
      <c r="SWF239" s="10699"/>
      <c r="SWG239" s="10699"/>
      <c r="SWH239" s="10699"/>
      <c r="SWI239" s="10699"/>
      <c r="SWJ239" s="10699"/>
      <c r="SWK239" s="10699"/>
      <c r="SWL239" s="10699"/>
      <c r="SWM239" s="10699"/>
      <c r="SWN239" s="10699"/>
      <c r="SWO239" s="10699"/>
      <c r="SWP239" s="10699"/>
      <c r="SWQ239" s="10699"/>
      <c r="SWR239" s="10699"/>
      <c r="SWS239" s="10699"/>
      <c r="SWT239" s="10699"/>
      <c r="SWU239" s="10699"/>
      <c r="SWV239" s="10699"/>
      <c r="SWW239" s="10699"/>
      <c r="SWX239" s="10699"/>
      <c r="SWY239" s="10699"/>
      <c r="SWZ239" s="10699"/>
      <c r="SXA239" s="10699"/>
      <c r="SXB239" s="10699"/>
      <c r="SXC239" s="10699"/>
      <c r="SXD239" s="10699"/>
      <c r="SXE239" s="10699"/>
      <c r="SXF239" s="10699"/>
      <c r="SXG239" s="10699"/>
      <c r="SXH239" s="10699"/>
      <c r="SXI239" s="10699"/>
      <c r="SXJ239" s="10699"/>
      <c r="SXK239" s="10699"/>
      <c r="SXL239" s="10699"/>
      <c r="SXM239" s="10699"/>
      <c r="SXN239" s="10699"/>
      <c r="SXO239" s="10699"/>
      <c r="SXP239" s="10699"/>
      <c r="SXQ239" s="10699"/>
      <c r="SXR239" s="10699"/>
      <c r="SXS239" s="10699"/>
      <c r="SXT239" s="10699"/>
      <c r="SXU239" s="10699"/>
      <c r="SXV239" s="10699"/>
      <c r="SXW239" s="10699"/>
      <c r="SXX239" s="10699"/>
      <c r="SXY239" s="10699"/>
      <c r="SXZ239" s="10699"/>
      <c r="SYA239" s="10699"/>
      <c r="SYB239" s="10699"/>
      <c r="SYC239" s="10699"/>
      <c r="SYD239" s="10699"/>
      <c r="SYE239" s="10699"/>
      <c r="SYF239" s="10699"/>
      <c r="SYG239" s="10699"/>
      <c r="SYH239" s="10699"/>
      <c r="SYI239" s="10699"/>
      <c r="SYJ239" s="10699"/>
      <c r="SYK239" s="10699"/>
      <c r="SYL239" s="10699"/>
      <c r="SYM239" s="10699"/>
      <c r="SYN239" s="10699"/>
      <c r="SYO239" s="10699"/>
      <c r="SYP239" s="10699"/>
      <c r="SYQ239" s="10699"/>
      <c r="SYR239" s="10699"/>
      <c r="SYS239" s="10699"/>
      <c r="SYT239" s="10699"/>
      <c r="SYU239" s="10699"/>
      <c r="SYV239" s="10699"/>
      <c r="SYW239" s="10699"/>
      <c r="SYX239" s="10699"/>
      <c r="SYY239" s="10699"/>
      <c r="SYZ239" s="10699"/>
      <c r="SZA239" s="10699"/>
      <c r="SZB239" s="10699"/>
      <c r="SZC239" s="10699"/>
      <c r="SZD239" s="10699"/>
      <c r="SZE239" s="10699"/>
      <c r="SZF239" s="10699"/>
      <c r="SZG239" s="10699"/>
      <c r="SZH239" s="10699"/>
      <c r="SZI239" s="10699"/>
      <c r="SZJ239" s="10699"/>
      <c r="SZK239" s="10699"/>
      <c r="SZL239" s="10699"/>
      <c r="SZM239" s="10699"/>
      <c r="SZN239" s="10699"/>
      <c r="SZO239" s="10699"/>
      <c r="SZP239" s="10699"/>
      <c r="SZQ239" s="10699"/>
      <c r="SZR239" s="10699"/>
      <c r="SZS239" s="10699"/>
      <c r="SZT239" s="10699"/>
      <c r="SZU239" s="10699"/>
      <c r="SZV239" s="10699"/>
      <c r="SZW239" s="10699"/>
      <c r="SZX239" s="10699"/>
      <c r="SZY239" s="10699"/>
      <c r="SZZ239" s="10699"/>
      <c r="TAA239" s="10699"/>
      <c r="TAB239" s="10699"/>
      <c r="TAC239" s="10699"/>
      <c r="TAD239" s="10699"/>
      <c r="TAE239" s="10699"/>
      <c r="TAF239" s="10699"/>
      <c r="TAG239" s="10699"/>
      <c r="TAH239" s="10699"/>
      <c r="TAI239" s="10699"/>
      <c r="TAJ239" s="10699"/>
      <c r="TAK239" s="10699"/>
      <c r="TAL239" s="10699"/>
      <c r="TAM239" s="10699"/>
      <c r="TAN239" s="10699"/>
      <c r="TAO239" s="10699"/>
      <c r="TAP239" s="10699"/>
      <c r="TAQ239" s="10699"/>
      <c r="TAR239" s="10699"/>
      <c r="TAS239" s="10699"/>
      <c r="TAT239" s="10699"/>
      <c r="TAU239" s="10699"/>
      <c r="TAV239" s="10699"/>
      <c r="TAW239" s="10699"/>
      <c r="TAX239" s="10699"/>
      <c r="TAY239" s="10699"/>
      <c r="TAZ239" s="10699"/>
      <c r="TBA239" s="10699"/>
      <c r="TBB239" s="10699"/>
      <c r="TBC239" s="10699"/>
      <c r="TBD239" s="10699"/>
      <c r="TBE239" s="10699"/>
      <c r="TBF239" s="10699"/>
      <c r="TBG239" s="10699"/>
      <c r="TBH239" s="10699"/>
      <c r="TBI239" s="10699"/>
      <c r="TBJ239" s="10699"/>
      <c r="TBK239" s="10699"/>
      <c r="TBL239" s="10699"/>
      <c r="TBM239" s="10699"/>
      <c r="TBN239" s="10699"/>
      <c r="TBO239" s="10699"/>
      <c r="TBP239" s="10699"/>
      <c r="TBQ239" s="10699"/>
      <c r="TBR239" s="10699"/>
      <c r="TBS239" s="10699"/>
      <c r="TBT239" s="10699"/>
      <c r="TBU239" s="10699"/>
      <c r="TBV239" s="10699"/>
      <c r="TBW239" s="10699"/>
      <c r="TBX239" s="10699"/>
      <c r="TBY239" s="10699"/>
      <c r="TBZ239" s="10699"/>
      <c r="TCA239" s="10699"/>
      <c r="TCB239" s="10699"/>
      <c r="TCC239" s="10699"/>
      <c r="TCD239" s="10699"/>
      <c r="TCE239" s="10699"/>
      <c r="TCF239" s="10699"/>
      <c r="TCG239" s="10699"/>
      <c r="TCH239" s="10699"/>
      <c r="TCI239" s="10699"/>
      <c r="TCJ239" s="10699"/>
      <c r="TCK239" s="10699"/>
      <c r="TCL239" s="10699"/>
      <c r="TCM239" s="10699"/>
      <c r="TCN239" s="10699"/>
      <c r="TCO239" s="10699"/>
      <c r="TCP239" s="10699"/>
      <c r="TCQ239" s="10699"/>
      <c r="TCR239" s="10699"/>
      <c r="TCS239" s="10699"/>
      <c r="TCT239" s="10699"/>
      <c r="TCU239" s="10699"/>
      <c r="TCV239" s="10699"/>
      <c r="TCW239" s="10699"/>
      <c r="TCX239" s="10699"/>
      <c r="TCY239" s="10699"/>
      <c r="TCZ239" s="10699"/>
      <c r="TDA239" s="10699"/>
      <c r="TDB239" s="10699"/>
      <c r="TDC239" s="10699"/>
      <c r="TDD239" s="10699"/>
      <c r="TDE239" s="10699"/>
      <c r="TDF239" s="10699"/>
      <c r="TDG239" s="10699"/>
      <c r="TDH239" s="10699"/>
      <c r="TDI239" s="10699"/>
      <c r="TDJ239" s="10699"/>
      <c r="TDK239" s="10699"/>
      <c r="TDL239" s="10699"/>
      <c r="TDM239" s="10699"/>
      <c r="TDN239" s="10699"/>
      <c r="TDO239" s="10699"/>
      <c r="TDP239" s="10699"/>
      <c r="TDQ239" s="10699"/>
      <c r="TDR239" s="10699"/>
      <c r="TDS239" s="10699"/>
      <c r="TDT239" s="10699"/>
      <c r="TDU239" s="10699"/>
      <c r="TDV239" s="10699"/>
      <c r="TDW239" s="10699"/>
      <c r="TDX239" s="10699"/>
      <c r="TDY239" s="10699"/>
      <c r="TDZ239" s="10699"/>
      <c r="TEA239" s="10699"/>
      <c r="TEB239" s="10699"/>
      <c r="TEC239" s="10699"/>
      <c r="TED239" s="10699"/>
      <c r="TEE239" s="10699"/>
      <c r="TEF239" s="10699"/>
      <c r="TEG239" s="10699"/>
      <c r="TEH239" s="10699"/>
      <c r="TEI239" s="10699"/>
      <c r="TEJ239" s="10699"/>
      <c r="TEK239" s="10699"/>
      <c r="TEL239" s="10699"/>
      <c r="TEM239" s="10699"/>
      <c r="TEN239" s="10699"/>
      <c r="TEO239" s="10699"/>
      <c r="TEP239" s="10699"/>
      <c r="TEQ239" s="10699"/>
      <c r="TER239" s="10699"/>
      <c r="TES239" s="10699"/>
      <c r="TET239" s="10699"/>
      <c r="TEU239" s="10699"/>
      <c r="TEV239" s="10699"/>
      <c r="TEW239" s="10699"/>
      <c r="TEX239" s="10699"/>
      <c r="TEY239" s="10699"/>
      <c r="TEZ239" s="10699"/>
      <c r="TFA239" s="10699"/>
      <c r="TFB239" s="10699"/>
      <c r="TFC239" s="10699"/>
      <c r="TFD239" s="10699"/>
      <c r="TFE239" s="10699"/>
      <c r="TFF239" s="10699"/>
      <c r="TFG239" s="10699"/>
      <c r="TFH239" s="10699"/>
      <c r="TFI239" s="10699"/>
      <c r="TFJ239" s="10699"/>
      <c r="TFK239" s="10699"/>
      <c r="TFL239" s="10699"/>
      <c r="TFM239" s="10699"/>
      <c r="TFN239" s="10699"/>
      <c r="TFO239" s="10699"/>
      <c r="TFP239" s="10699"/>
      <c r="TFQ239" s="10699"/>
      <c r="TFR239" s="10699"/>
      <c r="TFS239" s="10699"/>
      <c r="TFT239" s="10699"/>
      <c r="TFU239" s="10699"/>
      <c r="TFV239" s="10699"/>
      <c r="TFW239" s="10699"/>
      <c r="TFX239" s="10699"/>
      <c r="TFY239" s="10699"/>
      <c r="TFZ239" s="10699"/>
      <c r="TGA239" s="10699"/>
      <c r="TGB239" s="10699"/>
      <c r="TGC239" s="10699"/>
      <c r="TGD239" s="10699"/>
      <c r="TGE239" s="10699"/>
      <c r="TGF239" s="10699"/>
      <c r="TGG239" s="10699"/>
      <c r="TGH239" s="10699"/>
      <c r="TGI239" s="10699"/>
      <c r="TGJ239" s="10699"/>
      <c r="TGK239" s="10699"/>
      <c r="TGL239" s="10699"/>
      <c r="TGM239" s="10699"/>
      <c r="TGN239" s="10699"/>
      <c r="TGO239" s="10699"/>
      <c r="TGP239" s="10699"/>
      <c r="TGQ239" s="10699"/>
      <c r="TGR239" s="10699"/>
      <c r="TGS239" s="10699"/>
      <c r="TGT239" s="10699"/>
      <c r="TGU239" s="10699"/>
      <c r="TGV239" s="10699"/>
      <c r="TGW239" s="10699"/>
      <c r="TGX239" s="10699"/>
      <c r="TGY239" s="10699"/>
      <c r="TGZ239" s="10699"/>
      <c r="THA239" s="10699"/>
      <c r="THB239" s="10699"/>
      <c r="THC239" s="10699"/>
      <c r="THD239" s="10699"/>
      <c r="THE239" s="10699"/>
      <c r="THF239" s="10699"/>
      <c r="THG239" s="10699"/>
      <c r="THH239" s="10699"/>
      <c r="THI239" s="10699"/>
      <c r="THJ239" s="10699"/>
      <c r="THK239" s="10699"/>
      <c r="THL239" s="10699"/>
      <c r="THM239" s="10699"/>
      <c r="THN239" s="10699"/>
      <c r="THO239" s="10699"/>
      <c r="THP239" s="10699"/>
      <c r="THQ239" s="10699"/>
      <c r="THR239" s="10699"/>
      <c r="THS239" s="10699"/>
      <c r="THT239" s="10699"/>
      <c r="THU239" s="10699"/>
      <c r="THV239" s="10699"/>
      <c r="THW239" s="10699"/>
      <c r="THX239" s="10699"/>
      <c r="THY239" s="10699"/>
      <c r="THZ239" s="10699"/>
      <c r="TIA239" s="10699"/>
      <c r="TIB239" s="10699"/>
      <c r="TIC239" s="10699"/>
      <c r="TID239" s="10699"/>
      <c r="TIE239" s="10699"/>
      <c r="TIF239" s="10699"/>
      <c r="TIG239" s="10699"/>
      <c r="TIH239" s="10699"/>
      <c r="TII239" s="10699"/>
      <c r="TIJ239" s="10699"/>
      <c r="TIK239" s="10699"/>
      <c r="TIL239" s="10699"/>
      <c r="TIM239" s="10699"/>
      <c r="TIN239" s="10699"/>
      <c r="TIO239" s="10699"/>
      <c r="TIP239" s="10699"/>
      <c r="TIQ239" s="10699"/>
      <c r="TIR239" s="10699"/>
      <c r="TIS239" s="10699"/>
      <c r="TIT239" s="10699"/>
      <c r="TIU239" s="10699"/>
      <c r="TIV239" s="10699"/>
      <c r="TIW239" s="10699"/>
      <c r="TIX239" s="10699"/>
      <c r="TIY239" s="10699"/>
      <c r="TIZ239" s="10699"/>
      <c r="TJA239" s="10699"/>
      <c r="TJB239" s="10699"/>
      <c r="TJC239" s="10699"/>
      <c r="TJD239" s="10699"/>
      <c r="TJE239" s="10699"/>
      <c r="TJF239" s="10699"/>
      <c r="TJG239" s="10699"/>
      <c r="TJH239" s="10699"/>
      <c r="TJI239" s="10699"/>
      <c r="TJJ239" s="10699"/>
      <c r="TJK239" s="10699"/>
      <c r="TJL239" s="10699"/>
      <c r="TJM239" s="10699"/>
      <c r="TJN239" s="10699"/>
      <c r="TJO239" s="10699"/>
      <c r="TJP239" s="10699"/>
      <c r="TJQ239" s="10699"/>
      <c r="TJR239" s="10699"/>
      <c r="TJS239" s="10699"/>
      <c r="TJT239" s="10699"/>
      <c r="TJU239" s="10699"/>
      <c r="TJV239" s="10699"/>
      <c r="TJW239" s="10699"/>
      <c r="TJX239" s="10699"/>
      <c r="TJY239" s="10699"/>
      <c r="TJZ239" s="10699"/>
      <c r="TKA239" s="10699"/>
      <c r="TKB239" s="10699"/>
      <c r="TKC239" s="10699"/>
      <c r="TKD239" s="10699"/>
      <c r="TKE239" s="10699"/>
      <c r="TKF239" s="10699"/>
      <c r="TKG239" s="10699"/>
      <c r="TKH239" s="10699"/>
      <c r="TKI239" s="10699"/>
      <c r="TKJ239" s="10699"/>
      <c r="TKK239" s="10699"/>
      <c r="TKL239" s="10699"/>
      <c r="TKM239" s="10699"/>
      <c r="TKN239" s="10699"/>
      <c r="TKO239" s="10699"/>
      <c r="TKP239" s="10699"/>
      <c r="TKQ239" s="10699"/>
      <c r="TKR239" s="10699"/>
      <c r="TKS239" s="10699"/>
      <c r="TKT239" s="10699"/>
      <c r="TKU239" s="10699"/>
      <c r="TKV239" s="10699"/>
      <c r="TKW239" s="10699"/>
      <c r="TKX239" s="10699"/>
      <c r="TKY239" s="10699"/>
      <c r="TKZ239" s="10699"/>
      <c r="TLA239" s="10699"/>
      <c r="TLB239" s="10699"/>
      <c r="TLC239" s="10699"/>
      <c r="TLD239" s="10699"/>
      <c r="TLE239" s="10699"/>
      <c r="TLF239" s="10699"/>
      <c r="TLG239" s="10699"/>
      <c r="TLH239" s="10699"/>
      <c r="TLI239" s="10699"/>
      <c r="TLJ239" s="10699"/>
      <c r="TLK239" s="10699"/>
      <c r="TLL239" s="10699"/>
      <c r="TLM239" s="10699"/>
      <c r="TLN239" s="10699"/>
      <c r="TLO239" s="10699"/>
      <c r="TLP239" s="10699"/>
      <c r="TLQ239" s="10699"/>
      <c r="TLR239" s="10699"/>
      <c r="TLS239" s="10699"/>
      <c r="TLT239" s="10699"/>
      <c r="TLU239" s="10699"/>
      <c r="TLV239" s="10699"/>
      <c r="TLW239" s="10699"/>
      <c r="TLX239" s="10699"/>
      <c r="TLY239" s="10699"/>
      <c r="TLZ239" s="10699"/>
      <c r="TMA239" s="10699"/>
      <c r="TMB239" s="10699"/>
      <c r="TMC239" s="10699"/>
      <c r="TMD239" s="10699"/>
      <c r="TME239" s="10699"/>
      <c r="TMF239" s="10699"/>
      <c r="TMG239" s="10699"/>
      <c r="TMH239" s="10699"/>
      <c r="TMI239" s="10699"/>
      <c r="TMJ239" s="10699"/>
      <c r="TMK239" s="10699"/>
      <c r="TML239" s="10699"/>
      <c r="TMM239" s="10699"/>
      <c r="TMN239" s="10699"/>
      <c r="TMO239" s="10699"/>
      <c r="TMP239" s="10699"/>
      <c r="TMQ239" s="10699"/>
      <c r="TMR239" s="10699"/>
      <c r="TMS239" s="10699"/>
      <c r="TMT239" s="10699"/>
      <c r="TMU239" s="10699"/>
      <c r="TMV239" s="10699"/>
      <c r="TMW239" s="10699"/>
      <c r="TMX239" s="10699"/>
      <c r="TMY239" s="10699"/>
      <c r="TMZ239" s="10699"/>
      <c r="TNA239" s="10699"/>
      <c r="TNB239" s="10699"/>
      <c r="TNC239" s="10699"/>
      <c r="TND239" s="10699"/>
      <c r="TNE239" s="10699"/>
      <c r="TNF239" s="10699"/>
      <c r="TNG239" s="10699"/>
      <c r="TNH239" s="10699"/>
      <c r="TNI239" s="10699"/>
      <c r="TNJ239" s="10699"/>
      <c r="TNK239" s="10699"/>
      <c r="TNL239" s="10699"/>
      <c r="TNM239" s="10699"/>
      <c r="TNN239" s="10699"/>
      <c r="TNO239" s="10699"/>
      <c r="TNP239" s="10699"/>
      <c r="TNQ239" s="10699"/>
      <c r="TNR239" s="10699"/>
      <c r="TNS239" s="10699"/>
      <c r="TNT239" s="10699"/>
      <c r="TNU239" s="10699"/>
      <c r="TNV239" s="10699"/>
      <c r="TNW239" s="10699"/>
      <c r="TNX239" s="10699"/>
      <c r="TNY239" s="10699"/>
      <c r="TNZ239" s="10699"/>
      <c r="TOA239" s="10699"/>
      <c r="TOB239" s="10699"/>
      <c r="TOC239" s="10699"/>
      <c r="TOD239" s="10699"/>
      <c r="TOE239" s="10699"/>
      <c r="TOF239" s="10699"/>
      <c r="TOG239" s="10699"/>
      <c r="TOH239" s="10699"/>
      <c r="TOI239" s="10699"/>
      <c r="TOJ239" s="10699"/>
      <c r="TOK239" s="10699"/>
      <c r="TOL239" s="10699"/>
      <c r="TOM239" s="10699"/>
      <c r="TON239" s="10699"/>
      <c r="TOO239" s="10699"/>
      <c r="TOP239" s="10699"/>
      <c r="TOQ239" s="10699"/>
      <c r="TOR239" s="10699"/>
      <c r="TOS239" s="10699"/>
      <c r="TOT239" s="10699"/>
      <c r="TOU239" s="10699"/>
      <c r="TOV239" s="10699"/>
      <c r="TOW239" s="10699"/>
      <c r="TOX239" s="10699"/>
      <c r="TOY239" s="10699"/>
      <c r="TOZ239" s="10699"/>
      <c r="TPA239" s="10699"/>
      <c r="TPB239" s="10699"/>
      <c r="TPC239" s="10699"/>
      <c r="TPD239" s="10699"/>
      <c r="TPE239" s="10699"/>
      <c r="TPF239" s="10699"/>
      <c r="TPG239" s="10699"/>
      <c r="TPH239" s="10699"/>
      <c r="TPI239" s="10699"/>
      <c r="TPJ239" s="10699"/>
      <c r="TPK239" s="10699"/>
      <c r="TPL239" s="10699"/>
      <c r="TPM239" s="10699"/>
      <c r="TPN239" s="10699"/>
      <c r="TPO239" s="10699"/>
      <c r="TPP239" s="10699"/>
      <c r="TPQ239" s="10699"/>
      <c r="TPR239" s="10699"/>
      <c r="TPS239" s="10699"/>
      <c r="TPT239" s="10699"/>
      <c r="TPU239" s="10699"/>
      <c r="TPV239" s="10699"/>
      <c r="TPW239" s="10699"/>
      <c r="TPX239" s="10699"/>
      <c r="TPY239" s="10699"/>
      <c r="TPZ239" s="10699"/>
      <c r="TQA239" s="10699"/>
      <c r="TQB239" s="10699"/>
      <c r="TQC239" s="10699"/>
      <c r="TQD239" s="10699"/>
      <c r="TQE239" s="10699"/>
      <c r="TQF239" s="10699"/>
      <c r="TQG239" s="10699"/>
      <c r="TQH239" s="10699"/>
      <c r="TQI239" s="10699"/>
      <c r="TQJ239" s="10699"/>
      <c r="TQK239" s="10699"/>
      <c r="TQL239" s="10699"/>
      <c r="TQM239" s="10699"/>
      <c r="TQN239" s="10699"/>
      <c r="TQO239" s="10699"/>
      <c r="TQP239" s="10699"/>
      <c r="TQQ239" s="10699"/>
      <c r="TQR239" s="10699"/>
      <c r="TQS239" s="10699"/>
      <c r="TQT239" s="10699"/>
      <c r="TQU239" s="10699"/>
      <c r="TQV239" s="10699"/>
      <c r="TQW239" s="10699"/>
      <c r="TQX239" s="10699"/>
      <c r="TQY239" s="10699"/>
      <c r="TQZ239" s="10699"/>
      <c r="TRA239" s="10699"/>
      <c r="TRB239" s="10699"/>
      <c r="TRC239" s="10699"/>
      <c r="TRD239" s="10699"/>
      <c r="TRE239" s="10699"/>
      <c r="TRF239" s="10699"/>
      <c r="TRG239" s="10699"/>
      <c r="TRH239" s="10699"/>
      <c r="TRI239" s="10699"/>
      <c r="TRJ239" s="10699"/>
      <c r="TRK239" s="10699"/>
      <c r="TRL239" s="10699"/>
      <c r="TRM239" s="10699"/>
      <c r="TRN239" s="10699"/>
      <c r="TRO239" s="10699"/>
      <c r="TRP239" s="10699"/>
      <c r="TRQ239" s="10699"/>
      <c r="TRR239" s="10699"/>
      <c r="TRS239" s="10699"/>
      <c r="TRT239" s="10699"/>
      <c r="TRU239" s="10699"/>
      <c r="TRV239" s="10699"/>
      <c r="TRW239" s="10699"/>
      <c r="TRX239" s="10699"/>
      <c r="TRY239" s="10699"/>
      <c r="TRZ239" s="10699"/>
      <c r="TSA239" s="10699"/>
      <c r="TSB239" s="10699"/>
      <c r="TSC239" s="10699"/>
      <c r="TSD239" s="10699"/>
      <c r="TSE239" s="10699"/>
      <c r="TSF239" s="10699"/>
      <c r="TSG239" s="10699"/>
      <c r="TSH239" s="10699"/>
      <c r="TSI239" s="10699"/>
      <c r="TSJ239" s="10699"/>
      <c r="TSK239" s="10699"/>
      <c r="TSL239" s="10699"/>
      <c r="TSM239" s="10699"/>
      <c r="TSN239" s="10699"/>
      <c r="TSO239" s="10699"/>
      <c r="TSP239" s="10699"/>
      <c r="TSQ239" s="10699"/>
      <c r="TSR239" s="10699"/>
      <c r="TSS239" s="10699"/>
      <c r="TST239" s="10699"/>
      <c r="TSU239" s="10699"/>
      <c r="TSV239" s="10699"/>
      <c r="TSW239" s="10699"/>
      <c r="TSX239" s="10699"/>
      <c r="TSY239" s="10699"/>
      <c r="TSZ239" s="10699"/>
      <c r="TTA239" s="10699"/>
      <c r="TTB239" s="10699"/>
      <c r="TTC239" s="10699"/>
      <c r="TTD239" s="10699"/>
      <c r="TTE239" s="10699"/>
      <c r="TTF239" s="10699"/>
      <c r="TTG239" s="10699"/>
      <c r="TTH239" s="10699"/>
      <c r="TTI239" s="10699"/>
      <c r="TTJ239" s="10699"/>
      <c r="TTK239" s="10699"/>
      <c r="TTL239" s="10699"/>
      <c r="TTM239" s="10699"/>
      <c r="TTN239" s="10699"/>
      <c r="TTO239" s="10699"/>
      <c r="TTP239" s="10699"/>
      <c r="TTQ239" s="10699"/>
      <c r="TTR239" s="10699"/>
      <c r="TTS239" s="10699"/>
      <c r="TTT239" s="10699"/>
      <c r="TTU239" s="10699"/>
      <c r="TTV239" s="10699"/>
      <c r="TTW239" s="10699"/>
      <c r="TTX239" s="10699"/>
      <c r="TTY239" s="10699"/>
      <c r="TTZ239" s="10699"/>
      <c r="TUA239" s="10699"/>
      <c r="TUB239" s="10699"/>
      <c r="TUC239" s="10699"/>
      <c r="TUD239" s="10699"/>
      <c r="TUE239" s="10699"/>
      <c r="TUF239" s="10699"/>
      <c r="TUG239" s="10699"/>
      <c r="TUH239" s="10699"/>
      <c r="TUI239" s="10699"/>
      <c r="TUJ239" s="10699"/>
      <c r="TUK239" s="10699"/>
      <c r="TUL239" s="10699"/>
      <c r="TUM239" s="10699"/>
      <c r="TUN239" s="10699"/>
      <c r="TUO239" s="10699"/>
      <c r="TUP239" s="10699"/>
      <c r="TUQ239" s="10699"/>
      <c r="TUR239" s="10699"/>
      <c r="TUS239" s="10699"/>
      <c r="TUT239" s="10699"/>
      <c r="TUU239" s="10699"/>
      <c r="TUV239" s="10699"/>
      <c r="TUW239" s="10699"/>
      <c r="TUX239" s="10699"/>
      <c r="TUY239" s="10699"/>
      <c r="TUZ239" s="10699"/>
      <c r="TVA239" s="10699"/>
      <c r="TVB239" s="10699"/>
      <c r="TVC239" s="10699"/>
      <c r="TVD239" s="10699"/>
      <c r="TVE239" s="10699"/>
      <c r="TVF239" s="10699"/>
      <c r="TVG239" s="10699"/>
      <c r="TVH239" s="10699"/>
      <c r="TVI239" s="10699"/>
      <c r="TVJ239" s="10699"/>
      <c r="TVK239" s="10699"/>
      <c r="TVL239" s="10699"/>
      <c r="TVM239" s="10699"/>
      <c r="TVN239" s="10699"/>
      <c r="TVO239" s="10699"/>
      <c r="TVP239" s="10699"/>
      <c r="TVQ239" s="10699"/>
      <c r="TVR239" s="10699"/>
      <c r="TVS239" s="10699"/>
      <c r="TVT239" s="10699"/>
      <c r="TVU239" s="10699"/>
      <c r="TVV239" s="10699"/>
      <c r="TVW239" s="10699"/>
      <c r="TVX239" s="10699"/>
      <c r="TVY239" s="10699"/>
      <c r="TVZ239" s="10699"/>
      <c r="TWA239" s="10699"/>
      <c r="TWB239" s="10699"/>
      <c r="TWC239" s="10699"/>
      <c r="TWD239" s="10699"/>
      <c r="TWE239" s="10699"/>
      <c r="TWF239" s="10699"/>
      <c r="TWG239" s="10699"/>
      <c r="TWH239" s="10699"/>
      <c r="TWI239" s="10699"/>
      <c r="TWJ239" s="10699"/>
      <c r="TWK239" s="10699"/>
      <c r="TWL239" s="10699"/>
      <c r="TWM239" s="10699"/>
      <c r="TWN239" s="10699"/>
      <c r="TWO239" s="10699"/>
      <c r="TWP239" s="10699"/>
      <c r="TWQ239" s="10699"/>
      <c r="TWR239" s="10699"/>
      <c r="TWS239" s="10699"/>
      <c r="TWT239" s="10699"/>
      <c r="TWU239" s="10699"/>
      <c r="TWV239" s="10699"/>
      <c r="TWW239" s="10699"/>
      <c r="TWX239" s="10699"/>
      <c r="TWY239" s="10699"/>
      <c r="TWZ239" s="10699"/>
      <c r="TXA239" s="10699"/>
      <c r="TXB239" s="10699"/>
      <c r="TXC239" s="10699"/>
      <c r="TXD239" s="10699"/>
      <c r="TXE239" s="10699"/>
      <c r="TXF239" s="10699"/>
      <c r="TXG239" s="10699"/>
      <c r="TXH239" s="10699"/>
      <c r="TXI239" s="10699"/>
      <c r="TXJ239" s="10699"/>
      <c r="TXK239" s="10699"/>
      <c r="TXL239" s="10699"/>
      <c r="TXM239" s="10699"/>
      <c r="TXN239" s="10699"/>
      <c r="TXO239" s="10699"/>
      <c r="TXP239" s="10699"/>
      <c r="TXQ239" s="10699"/>
      <c r="TXR239" s="10699"/>
      <c r="TXS239" s="10699"/>
      <c r="TXT239" s="10699"/>
      <c r="TXU239" s="10699"/>
      <c r="TXV239" s="10699"/>
      <c r="TXW239" s="10699"/>
      <c r="TXX239" s="10699"/>
      <c r="TXY239" s="10699"/>
      <c r="TXZ239" s="10699"/>
      <c r="TYA239" s="10699"/>
      <c r="TYB239" s="10699"/>
      <c r="TYC239" s="10699"/>
      <c r="TYD239" s="10699"/>
      <c r="TYE239" s="10699"/>
      <c r="TYF239" s="10699"/>
      <c r="TYG239" s="10699"/>
      <c r="TYH239" s="10699"/>
      <c r="TYI239" s="10699"/>
      <c r="TYJ239" s="10699"/>
      <c r="TYK239" s="10699"/>
      <c r="TYL239" s="10699"/>
      <c r="TYM239" s="10699"/>
      <c r="TYN239" s="10699"/>
      <c r="TYO239" s="10699"/>
      <c r="TYP239" s="10699"/>
      <c r="TYQ239" s="10699"/>
      <c r="TYR239" s="10699"/>
      <c r="TYS239" s="10699"/>
      <c r="TYT239" s="10699"/>
      <c r="TYU239" s="10699"/>
      <c r="TYV239" s="10699"/>
      <c r="TYW239" s="10699"/>
      <c r="TYX239" s="10699"/>
      <c r="TYY239" s="10699"/>
      <c r="TYZ239" s="10699"/>
      <c r="TZA239" s="10699"/>
      <c r="TZB239" s="10699"/>
      <c r="TZC239" s="10699"/>
      <c r="TZD239" s="10699"/>
      <c r="TZE239" s="10699"/>
      <c r="TZF239" s="10699"/>
      <c r="TZG239" s="10699"/>
      <c r="TZH239" s="10699"/>
      <c r="TZI239" s="10699"/>
      <c r="TZJ239" s="10699"/>
      <c r="TZK239" s="10699"/>
      <c r="TZL239" s="10699"/>
      <c r="TZM239" s="10699"/>
      <c r="TZN239" s="10699"/>
      <c r="TZO239" s="10699"/>
      <c r="TZP239" s="10699"/>
      <c r="TZQ239" s="10699"/>
      <c r="TZR239" s="10699"/>
      <c r="TZS239" s="10699"/>
      <c r="TZT239" s="10699"/>
      <c r="TZU239" s="10699"/>
      <c r="TZV239" s="10699"/>
      <c r="TZW239" s="10699"/>
      <c r="TZX239" s="10699"/>
      <c r="TZY239" s="10699"/>
      <c r="TZZ239" s="10699"/>
      <c r="UAA239" s="10699"/>
      <c r="UAB239" s="10699"/>
      <c r="UAC239" s="10699"/>
      <c r="UAD239" s="10699"/>
      <c r="UAE239" s="10699"/>
      <c r="UAF239" s="10699"/>
      <c r="UAG239" s="10699"/>
      <c r="UAH239" s="10699"/>
      <c r="UAI239" s="10699"/>
      <c r="UAJ239" s="10699"/>
      <c r="UAK239" s="10699"/>
      <c r="UAL239" s="10699"/>
      <c r="UAM239" s="10699"/>
      <c r="UAN239" s="10699"/>
      <c r="UAO239" s="10699"/>
      <c r="UAP239" s="10699"/>
      <c r="UAQ239" s="10699"/>
      <c r="UAR239" s="10699"/>
      <c r="UAS239" s="10699"/>
      <c r="UAT239" s="10699"/>
      <c r="UAU239" s="10699"/>
      <c r="UAV239" s="10699"/>
      <c r="UAW239" s="10699"/>
      <c r="UAX239" s="10699"/>
      <c r="UAY239" s="10699"/>
      <c r="UAZ239" s="10699"/>
      <c r="UBA239" s="10699"/>
      <c r="UBB239" s="10699"/>
      <c r="UBC239" s="10699"/>
      <c r="UBD239" s="10699"/>
      <c r="UBE239" s="10699"/>
      <c r="UBF239" s="10699"/>
      <c r="UBG239" s="10699"/>
      <c r="UBH239" s="10699"/>
      <c r="UBI239" s="10699"/>
      <c r="UBJ239" s="10699"/>
      <c r="UBK239" s="10699"/>
      <c r="UBL239" s="10699"/>
      <c r="UBM239" s="10699"/>
      <c r="UBN239" s="10699"/>
      <c r="UBO239" s="10699"/>
      <c r="UBP239" s="10699"/>
      <c r="UBQ239" s="10699"/>
      <c r="UBR239" s="10699"/>
      <c r="UBS239" s="10699"/>
      <c r="UBT239" s="10699"/>
      <c r="UBU239" s="10699"/>
      <c r="UBV239" s="10699"/>
      <c r="UBW239" s="10699"/>
      <c r="UBX239" s="10699"/>
      <c r="UBY239" s="10699"/>
      <c r="UBZ239" s="10699"/>
      <c r="UCA239" s="10699"/>
      <c r="UCB239" s="10699"/>
      <c r="UCC239" s="10699"/>
      <c r="UCD239" s="10699"/>
      <c r="UCE239" s="10699"/>
      <c r="UCF239" s="10699"/>
      <c r="UCG239" s="10699"/>
      <c r="UCH239" s="10699"/>
      <c r="UCI239" s="10699"/>
      <c r="UCJ239" s="10699"/>
      <c r="UCK239" s="10699"/>
      <c r="UCL239" s="10699"/>
      <c r="UCM239" s="10699"/>
      <c r="UCN239" s="10699"/>
      <c r="UCO239" s="10699"/>
      <c r="UCP239" s="10699"/>
      <c r="UCQ239" s="10699"/>
      <c r="UCR239" s="10699"/>
      <c r="UCS239" s="10699"/>
      <c r="UCT239" s="10699"/>
      <c r="UCU239" s="10699"/>
      <c r="UCV239" s="10699"/>
      <c r="UCW239" s="10699"/>
      <c r="UCX239" s="10699"/>
      <c r="UCY239" s="10699"/>
      <c r="UCZ239" s="10699"/>
      <c r="UDA239" s="10699"/>
      <c r="UDB239" s="10699"/>
      <c r="UDC239" s="10699"/>
      <c r="UDD239" s="10699"/>
      <c r="UDE239" s="10699"/>
      <c r="UDF239" s="10699"/>
      <c r="UDG239" s="10699"/>
      <c r="UDH239" s="10699"/>
      <c r="UDI239" s="10699"/>
      <c r="UDJ239" s="10699"/>
      <c r="UDK239" s="10699"/>
      <c r="UDL239" s="10699"/>
      <c r="UDM239" s="10699"/>
      <c r="UDN239" s="10699"/>
      <c r="UDO239" s="10699"/>
      <c r="UDP239" s="10699"/>
      <c r="UDQ239" s="10699"/>
      <c r="UDR239" s="10699"/>
      <c r="UDS239" s="10699"/>
      <c r="UDT239" s="10699"/>
      <c r="UDU239" s="10699"/>
      <c r="UDV239" s="10699"/>
      <c r="UDW239" s="10699"/>
      <c r="UDX239" s="10699"/>
      <c r="UDY239" s="10699"/>
      <c r="UDZ239" s="10699"/>
      <c r="UEA239" s="10699"/>
      <c r="UEB239" s="10699"/>
      <c r="UEC239" s="10699"/>
      <c r="UED239" s="10699"/>
      <c r="UEE239" s="10699"/>
      <c r="UEF239" s="10699"/>
      <c r="UEG239" s="10699"/>
      <c r="UEH239" s="10699"/>
      <c r="UEI239" s="10699"/>
      <c r="UEJ239" s="10699"/>
      <c r="UEK239" s="10699"/>
      <c r="UEL239" s="10699"/>
      <c r="UEM239" s="10699"/>
      <c r="UEN239" s="10699"/>
      <c r="UEO239" s="10699"/>
      <c r="UEP239" s="10699"/>
      <c r="UEQ239" s="10699"/>
      <c r="UER239" s="10699"/>
      <c r="UES239" s="10699"/>
      <c r="UET239" s="10699"/>
      <c r="UEU239" s="10699"/>
      <c r="UEV239" s="10699"/>
      <c r="UEW239" s="10699"/>
      <c r="UEX239" s="10699"/>
      <c r="UEY239" s="10699"/>
      <c r="UEZ239" s="10699"/>
      <c r="UFA239" s="10699"/>
      <c r="UFB239" s="10699"/>
      <c r="UFC239" s="10699"/>
      <c r="UFD239" s="10699"/>
      <c r="UFE239" s="10699"/>
      <c r="UFF239" s="10699"/>
      <c r="UFG239" s="10699"/>
      <c r="UFH239" s="10699"/>
      <c r="UFI239" s="10699"/>
      <c r="UFJ239" s="10699"/>
      <c r="UFK239" s="10699"/>
      <c r="UFL239" s="10699"/>
      <c r="UFM239" s="10699"/>
      <c r="UFN239" s="10699"/>
      <c r="UFO239" s="10699"/>
      <c r="UFP239" s="10699"/>
      <c r="UFQ239" s="10699"/>
      <c r="UFR239" s="10699"/>
      <c r="UFS239" s="10699"/>
      <c r="UFT239" s="10699"/>
      <c r="UFU239" s="10699"/>
      <c r="UFV239" s="10699"/>
      <c r="UFW239" s="10699"/>
      <c r="UFX239" s="10699"/>
      <c r="UFY239" s="10699"/>
      <c r="UFZ239" s="10699"/>
      <c r="UGA239" s="10699"/>
      <c r="UGB239" s="10699"/>
      <c r="UGC239" s="10699"/>
      <c r="UGD239" s="10699"/>
      <c r="UGE239" s="10699"/>
      <c r="UGF239" s="10699"/>
      <c r="UGG239" s="10699"/>
      <c r="UGH239" s="10699"/>
      <c r="UGI239" s="10699"/>
      <c r="UGJ239" s="10699"/>
      <c r="UGK239" s="10699"/>
      <c r="UGL239" s="10699"/>
      <c r="UGM239" s="10699"/>
      <c r="UGN239" s="10699"/>
      <c r="UGO239" s="10699"/>
      <c r="UGP239" s="10699"/>
      <c r="UGQ239" s="10699"/>
      <c r="UGR239" s="10699"/>
      <c r="UGS239" s="10699"/>
      <c r="UGT239" s="10699"/>
      <c r="UGU239" s="10699"/>
      <c r="UGV239" s="10699"/>
      <c r="UGW239" s="10699"/>
      <c r="UGX239" s="10699"/>
      <c r="UGY239" s="10699"/>
      <c r="UGZ239" s="10699"/>
      <c r="UHA239" s="10699"/>
      <c r="UHB239" s="10699"/>
      <c r="UHC239" s="10699"/>
      <c r="UHD239" s="10699"/>
      <c r="UHE239" s="10699"/>
      <c r="UHF239" s="10699"/>
      <c r="UHG239" s="10699"/>
      <c r="UHH239" s="10699"/>
      <c r="UHI239" s="10699"/>
      <c r="UHJ239" s="10699"/>
      <c r="UHK239" s="10699"/>
      <c r="UHL239" s="10699"/>
      <c r="UHM239" s="10699"/>
      <c r="UHN239" s="10699"/>
      <c r="UHO239" s="10699"/>
      <c r="UHP239" s="10699"/>
      <c r="UHQ239" s="10699"/>
      <c r="UHR239" s="10699"/>
      <c r="UHS239" s="10699"/>
      <c r="UHT239" s="10699"/>
      <c r="UHU239" s="10699"/>
      <c r="UHV239" s="10699"/>
      <c r="UHW239" s="10699"/>
      <c r="UHX239" s="10699"/>
      <c r="UHY239" s="10699"/>
      <c r="UHZ239" s="10699"/>
      <c r="UIA239" s="10699"/>
      <c r="UIB239" s="10699"/>
      <c r="UIC239" s="10699"/>
      <c r="UID239" s="10699"/>
      <c r="UIE239" s="10699"/>
      <c r="UIF239" s="10699"/>
      <c r="UIG239" s="10699"/>
      <c r="UIH239" s="10699"/>
      <c r="UII239" s="10699"/>
      <c r="UIJ239" s="10699"/>
      <c r="UIK239" s="10699"/>
      <c r="UIL239" s="10699"/>
      <c r="UIM239" s="10699"/>
      <c r="UIN239" s="10699"/>
      <c r="UIO239" s="10699"/>
      <c r="UIP239" s="10699"/>
      <c r="UIQ239" s="10699"/>
      <c r="UIR239" s="10699"/>
      <c r="UIS239" s="10699"/>
      <c r="UIT239" s="10699"/>
      <c r="UIU239" s="10699"/>
      <c r="UIV239" s="10699"/>
      <c r="UIW239" s="10699"/>
      <c r="UIX239" s="10699"/>
      <c r="UIY239" s="10699"/>
      <c r="UIZ239" s="10699"/>
      <c r="UJA239" s="10699"/>
      <c r="UJB239" s="10699"/>
      <c r="UJC239" s="10699"/>
      <c r="UJD239" s="10699"/>
      <c r="UJE239" s="10699"/>
      <c r="UJF239" s="10699"/>
      <c r="UJG239" s="10699"/>
      <c r="UJH239" s="10699"/>
      <c r="UJI239" s="10699"/>
      <c r="UJJ239" s="10699"/>
      <c r="UJK239" s="10699"/>
      <c r="UJL239" s="10699"/>
      <c r="UJM239" s="10699"/>
      <c r="UJN239" s="10699"/>
      <c r="UJO239" s="10699"/>
      <c r="UJP239" s="10699"/>
      <c r="UJQ239" s="10699"/>
      <c r="UJR239" s="10699"/>
      <c r="UJS239" s="10699"/>
      <c r="UJT239" s="10699"/>
      <c r="UJU239" s="10699"/>
      <c r="UJV239" s="10699"/>
      <c r="UJW239" s="10699"/>
      <c r="UJX239" s="10699"/>
      <c r="UJY239" s="10699"/>
      <c r="UJZ239" s="10699"/>
      <c r="UKA239" s="10699"/>
      <c r="UKB239" s="10699"/>
      <c r="UKC239" s="10699"/>
      <c r="UKD239" s="10699"/>
      <c r="UKE239" s="10699"/>
      <c r="UKF239" s="10699"/>
      <c r="UKG239" s="10699"/>
      <c r="UKH239" s="10699"/>
      <c r="UKI239" s="10699"/>
      <c r="UKJ239" s="10699"/>
      <c r="UKK239" s="10699"/>
      <c r="UKL239" s="10699"/>
      <c r="UKM239" s="10699"/>
      <c r="UKN239" s="10699"/>
      <c r="UKO239" s="10699"/>
      <c r="UKP239" s="10699"/>
      <c r="UKQ239" s="10699"/>
      <c r="UKR239" s="10699"/>
      <c r="UKS239" s="10699"/>
      <c r="UKT239" s="10699"/>
      <c r="UKU239" s="10699"/>
      <c r="UKV239" s="10699"/>
      <c r="UKW239" s="10699"/>
      <c r="UKX239" s="10699"/>
      <c r="UKY239" s="10699"/>
      <c r="UKZ239" s="10699"/>
      <c r="ULA239" s="10699"/>
      <c r="ULB239" s="10699"/>
      <c r="ULC239" s="10699"/>
      <c r="ULD239" s="10699"/>
      <c r="ULE239" s="10699"/>
      <c r="ULF239" s="10699"/>
      <c r="ULG239" s="10699"/>
      <c r="ULH239" s="10699"/>
      <c r="ULI239" s="10699"/>
      <c r="ULJ239" s="10699"/>
      <c r="ULK239" s="10699"/>
      <c r="ULL239" s="10699"/>
      <c r="ULM239" s="10699"/>
      <c r="ULN239" s="10699"/>
      <c r="ULO239" s="10699"/>
      <c r="ULP239" s="10699"/>
      <c r="ULQ239" s="10699"/>
      <c r="ULR239" s="10699"/>
      <c r="ULS239" s="10699"/>
      <c r="ULT239" s="10699"/>
      <c r="ULU239" s="10699"/>
      <c r="ULV239" s="10699"/>
      <c r="ULW239" s="10699"/>
      <c r="ULX239" s="10699"/>
      <c r="ULY239" s="10699"/>
      <c r="ULZ239" s="10699"/>
      <c r="UMA239" s="10699"/>
      <c r="UMB239" s="10699"/>
      <c r="UMC239" s="10699"/>
      <c r="UMD239" s="10699"/>
      <c r="UME239" s="10699"/>
      <c r="UMF239" s="10699"/>
      <c r="UMG239" s="10699"/>
      <c r="UMH239" s="10699"/>
      <c r="UMI239" s="10699"/>
      <c r="UMJ239" s="10699"/>
      <c r="UMK239" s="10699"/>
      <c r="UML239" s="10699"/>
      <c r="UMM239" s="10699"/>
      <c r="UMN239" s="10699"/>
      <c r="UMO239" s="10699"/>
      <c r="UMP239" s="10699"/>
      <c r="UMQ239" s="10699"/>
      <c r="UMR239" s="10699"/>
      <c r="UMS239" s="10699"/>
      <c r="UMT239" s="10699"/>
      <c r="UMU239" s="10699"/>
      <c r="UMV239" s="10699"/>
      <c r="UMW239" s="10699"/>
      <c r="UMX239" s="10699"/>
      <c r="UMY239" s="10699"/>
      <c r="UMZ239" s="10699"/>
      <c r="UNA239" s="10699"/>
      <c r="UNB239" s="10699"/>
      <c r="UNC239" s="10699"/>
      <c r="UND239" s="10699"/>
      <c r="UNE239" s="10699"/>
      <c r="UNF239" s="10699"/>
      <c r="UNG239" s="10699"/>
      <c r="UNH239" s="10699"/>
      <c r="UNI239" s="10699"/>
      <c r="UNJ239" s="10699"/>
      <c r="UNK239" s="10699"/>
      <c r="UNL239" s="10699"/>
      <c r="UNM239" s="10699"/>
      <c r="UNN239" s="10699"/>
      <c r="UNO239" s="10699"/>
      <c r="UNP239" s="10699"/>
      <c r="UNQ239" s="10699"/>
      <c r="UNR239" s="10699"/>
      <c r="UNS239" s="10699"/>
      <c r="UNT239" s="10699"/>
      <c r="UNU239" s="10699"/>
      <c r="UNV239" s="10699"/>
      <c r="UNW239" s="10699"/>
      <c r="UNX239" s="10699"/>
      <c r="UNY239" s="10699"/>
      <c r="UNZ239" s="10699"/>
      <c r="UOA239" s="10699"/>
      <c r="UOB239" s="10699"/>
      <c r="UOC239" s="10699"/>
      <c r="UOD239" s="10699"/>
      <c r="UOE239" s="10699"/>
      <c r="UOF239" s="10699"/>
      <c r="UOG239" s="10699"/>
      <c r="UOH239" s="10699"/>
      <c r="UOI239" s="10699"/>
      <c r="UOJ239" s="10699"/>
      <c r="UOK239" s="10699"/>
      <c r="UOL239" s="10699"/>
      <c r="UOM239" s="10699"/>
      <c r="UON239" s="10699"/>
      <c r="UOO239" s="10699"/>
      <c r="UOP239" s="10699"/>
      <c r="UOQ239" s="10699"/>
      <c r="UOR239" s="10699"/>
      <c r="UOS239" s="10699"/>
      <c r="UOT239" s="10699"/>
      <c r="UOU239" s="10699"/>
      <c r="UOV239" s="10699"/>
      <c r="UOW239" s="10699"/>
      <c r="UOX239" s="10699"/>
      <c r="UOY239" s="10699"/>
      <c r="UOZ239" s="10699"/>
      <c r="UPA239" s="10699"/>
      <c r="UPB239" s="10699"/>
      <c r="UPC239" s="10699"/>
      <c r="UPD239" s="10699"/>
      <c r="UPE239" s="10699"/>
      <c r="UPF239" s="10699"/>
      <c r="UPG239" s="10699"/>
      <c r="UPH239" s="10699"/>
      <c r="UPI239" s="10699"/>
      <c r="UPJ239" s="10699"/>
      <c r="UPK239" s="10699"/>
      <c r="UPL239" s="10699"/>
      <c r="UPM239" s="10699"/>
      <c r="UPN239" s="10699"/>
      <c r="UPO239" s="10699"/>
      <c r="UPP239" s="10699"/>
      <c r="UPQ239" s="10699"/>
      <c r="UPR239" s="10699"/>
      <c r="UPS239" s="10699"/>
      <c r="UPT239" s="10699"/>
      <c r="UPU239" s="10699"/>
      <c r="UPV239" s="10699"/>
      <c r="UPW239" s="10699"/>
      <c r="UPX239" s="10699"/>
      <c r="UPY239" s="10699"/>
      <c r="UPZ239" s="10699"/>
      <c r="UQA239" s="10699"/>
      <c r="UQB239" s="10699"/>
      <c r="UQC239" s="10699"/>
      <c r="UQD239" s="10699"/>
      <c r="UQE239" s="10699"/>
      <c r="UQF239" s="10699"/>
      <c r="UQG239" s="10699"/>
      <c r="UQH239" s="10699"/>
      <c r="UQI239" s="10699"/>
      <c r="UQJ239" s="10699"/>
      <c r="UQK239" s="10699"/>
      <c r="UQL239" s="10699"/>
      <c r="UQM239" s="10699"/>
      <c r="UQN239" s="10699"/>
      <c r="UQO239" s="10699"/>
      <c r="UQP239" s="10699"/>
      <c r="UQQ239" s="10699"/>
      <c r="UQR239" s="10699"/>
      <c r="UQS239" s="10699"/>
      <c r="UQT239" s="10699"/>
      <c r="UQU239" s="10699"/>
      <c r="UQV239" s="10699"/>
      <c r="UQW239" s="10699"/>
      <c r="UQX239" s="10699"/>
      <c r="UQY239" s="10699"/>
      <c r="UQZ239" s="10699"/>
      <c r="URA239" s="10699"/>
      <c r="URB239" s="10699"/>
      <c r="URC239" s="10699"/>
      <c r="URD239" s="10699"/>
      <c r="URE239" s="10699"/>
      <c r="URF239" s="10699"/>
      <c r="URG239" s="10699"/>
      <c r="URH239" s="10699"/>
      <c r="URI239" s="10699"/>
      <c r="URJ239" s="10699"/>
      <c r="URK239" s="10699"/>
      <c r="URL239" s="10699"/>
      <c r="URM239" s="10699"/>
      <c r="URN239" s="10699"/>
      <c r="URO239" s="10699"/>
      <c r="URP239" s="10699"/>
      <c r="URQ239" s="10699"/>
      <c r="URR239" s="10699"/>
      <c r="URS239" s="10699"/>
      <c r="URT239" s="10699"/>
      <c r="URU239" s="10699"/>
      <c r="URV239" s="10699"/>
      <c r="URW239" s="10699"/>
      <c r="URX239" s="10699"/>
      <c r="URY239" s="10699"/>
      <c r="URZ239" s="10699"/>
      <c r="USA239" s="10699"/>
      <c r="USB239" s="10699"/>
      <c r="USC239" s="10699"/>
      <c r="USD239" s="10699"/>
      <c r="USE239" s="10699"/>
      <c r="USF239" s="10699"/>
      <c r="USG239" s="10699"/>
      <c r="USH239" s="10699"/>
      <c r="USI239" s="10699"/>
      <c r="USJ239" s="10699"/>
      <c r="USK239" s="10699"/>
      <c r="USL239" s="10699"/>
      <c r="USM239" s="10699"/>
      <c r="USN239" s="10699"/>
      <c r="USO239" s="10699"/>
      <c r="USP239" s="10699"/>
      <c r="USQ239" s="10699"/>
      <c r="USR239" s="10699"/>
      <c r="USS239" s="10699"/>
      <c r="UST239" s="10699"/>
      <c r="USU239" s="10699"/>
      <c r="USV239" s="10699"/>
      <c r="USW239" s="10699"/>
      <c r="USX239" s="10699"/>
      <c r="USY239" s="10699"/>
      <c r="USZ239" s="10699"/>
      <c r="UTA239" s="10699"/>
      <c r="UTB239" s="10699"/>
      <c r="UTC239" s="10699"/>
      <c r="UTD239" s="10699"/>
      <c r="UTE239" s="10699"/>
      <c r="UTF239" s="10699"/>
      <c r="UTG239" s="10699"/>
      <c r="UTH239" s="10699"/>
      <c r="UTI239" s="10699"/>
      <c r="UTJ239" s="10699"/>
      <c r="UTK239" s="10699"/>
      <c r="UTL239" s="10699"/>
      <c r="UTM239" s="10699"/>
      <c r="UTN239" s="10699"/>
      <c r="UTO239" s="10699"/>
      <c r="UTP239" s="10699"/>
      <c r="UTQ239" s="10699"/>
      <c r="UTR239" s="10699"/>
      <c r="UTS239" s="10699"/>
      <c r="UTT239" s="10699"/>
      <c r="UTU239" s="10699"/>
      <c r="UTV239" s="10699"/>
      <c r="UTW239" s="10699"/>
      <c r="UTX239" s="10699"/>
      <c r="UTY239" s="10699"/>
      <c r="UTZ239" s="10699"/>
      <c r="UUA239" s="10699"/>
      <c r="UUB239" s="10699"/>
      <c r="UUC239" s="10699"/>
      <c r="UUD239" s="10699"/>
      <c r="UUE239" s="10699"/>
      <c r="UUF239" s="10699"/>
      <c r="UUG239" s="10699"/>
      <c r="UUH239" s="10699"/>
      <c r="UUI239" s="10699"/>
      <c r="UUJ239" s="10699"/>
      <c r="UUK239" s="10699"/>
      <c r="UUL239" s="10699"/>
      <c r="UUM239" s="10699"/>
      <c r="UUN239" s="10699"/>
      <c r="UUO239" s="10699"/>
      <c r="UUP239" s="10699"/>
      <c r="UUQ239" s="10699"/>
      <c r="UUR239" s="10699"/>
      <c r="UUS239" s="10699"/>
      <c r="UUT239" s="10699"/>
      <c r="UUU239" s="10699"/>
      <c r="UUV239" s="10699"/>
      <c r="UUW239" s="10699"/>
      <c r="UUX239" s="10699"/>
      <c r="UUY239" s="10699"/>
      <c r="UUZ239" s="10699"/>
      <c r="UVA239" s="10699"/>
      <c r="UVB239" s="10699"/>
      <c r="UVC239" s="10699"/>
      <c r="UVD239" s="10699"/>
      <c r="UVE239" s="10699"/>
      <c r="UVF239" s="10699"/>
      <c r="UVG239" s="10699"/>
      <c r="UVH239" s="10699"/>
      <c r="UVI239" s="10699"/>
      <c r="UVJ239" s="10699"/>
      <c r="UVK239" s="10699"/>
      <c r="UVL239" s="10699"/>
      <c r="UVM239" s="10699"/>
      <c r="UVN239" s="10699"/>
      <c r="UVO239" s="10699"/>
      <c r="UVP239" s="10699"/>
      <c r="UVQ239" s="10699"/>
      <c r="UVR239" s="10699"/>
      <c r="UVS239" s="10699"/>
      <c r="UVT239" s="10699"/>
      <c r="UVU239" s="10699"/>
      <c r="UVV239" s="10699"/>
      <c r="UVW239" s="10699"/>
      <c r="UVX239" s="10699"/>
      <c r="UVY239" s="10699"/>
      <c r="UVZ239" s="10699"/>
      <c r="UWA239" s="10699"/>
      <c r="UWB239" s="10699"/>
      <c r="UWC239" s="10699"/>
      <c r="UWD239" s="10699"/>
      <c r="UWE239" s="10699"/>
      <c r="UWF239" s="10699"/>
      <c r="UWG239" s="10699"/>
      <c r="UWH239" s="10699"/>
      <c r="UWI239" s="10699"/>
      <c r="UWJ239" s="10699"/>
      <c r="UWK239" s="10699"/>
      <c r="UWL239" s="10699"/>
      <c r="UWM239" s="10699"/>
      <c r="UWN239" s="10699"/>
      <c r="UWO239" s="10699"/>
      <c r="UWP239" s="10699"/>
      <c r="UWQ239" s="10699"/>
      <c r="UWR239" s="10699"/>
      <c r="UWS239" s="10699"/>
      <c r="UWT239" s="10699"/>
      <c r="UWU239" s="10699"/>
      <c r="UWV239" s="10699"/>
      <c r="UWW239" s="10699"/>
      <c r="UWX239" s="10699"/>
      <c r="UWY239" s="10699"/>
      <c r="UWZ239" s="10699"/>
      <c r="UXA239" s="10699"/>
      <c r="UXB239" s="10699"/>
      <c r="UXC239" s="10699"/>
      <c r="UXD239" s="10699"/>
      <c r="UXE239" s="10699"/>
      <c r="UXF239" s="10699"/>
      <c r="UXG239" s="10699"/>
      <c r="UXH239" s="10699"/>
      <c r="UXI239" s="10699"/>
      <c r="UXJ239" s="10699"/>
      <c r="UXK239" s="10699"/>
      <c r="UXL239" s="10699"/>
      <c r="UXM239" s="10699"/>
      <c r="UXN239" s="10699"/>
      <c r="UXO239" s="10699"/>
      <c r="UXP239" s="10699"/>
      <c r="UXQ239" s="10699"/>
      <c r="UXR239" s="10699"/>
      <c r="UXS239" s="10699"/>
      <c r="UXT239" s="10699"/>
      <c r="UXU239" s="10699"/>
      <c r="UXV239" s="10699"/>
      <c r="UXW239" s="10699"/>
      <c r="UXX239" s="10699"/>
      <c r="UXY239" s="10699"/>
      <c r="UXZ239" s="10699"/>
      <c r="UYA239" s="10699"/>
      <c r="UYB239" s="10699"/>
      <c r="UYC239" s="10699"/>
      <c r="UYD239" s="10699"/>
      <c r="UYE239" s="10699"/>
      <c r="UYF239" s="10699"/>
      <c r="UYG239" s="10699"/>
      <c r="UYH239" s="10699"/>
      <c r="UYI239" s="10699"/>
      <c r="UYJ239" s="10699"/>
      <c r="UYK239" s="10699"/>
      <c r="UYL239" s="10699"/>
      <c r="UYM239" s="10699"/>
      <c r="UYN239" s="10699"/>
      <c r="UYO239" s="10699"/>
      <c r="UYP239" s="10699"/>
      <c r="UYQ239" s="10699"/>
      <c r="UYR239" s="10699"/>
      <c r="UYS239" s="10699"/>
      <c r="UYT239" s="10699"/>
      <c r="UYU239" s="10699"/>
      <c r="UYV239" s="10699"/>
      <c r="UYW239" s="10699"/>
      <c r="UYX239" s="10699"/>
      <c r="UYY239" s="10699"/>
      <c r="UYZ239" s="10699"/>
      <c r="UZA239" s="10699"/>
      <c r="UZB239" s="10699"/>
      <c r="UZC239" s="10699"/>
      <c r="UZD239" s="10699"/>
      <c r="UZE239" s="10699"/>
      <c r="UZF239" s="10699"/>
      <c r="UZG239" s="10699"/>
      <c r="UZH239" s="10699"/>
      <c r="UZI239" s="10699"/>
      <c r="UZJ239" s="10699"/>
      <c r="UZK239" s="10699"/>
      <c r="UZL239" s="10699"/>
      <c r="UZM239" s="10699"/>
      <c r="UZN239" s="10699"/>
      <c r="UZO239" s="10699"/>
      <c r="UZP239" s="10699"/>
      <c r="UZQ239" s="10699"/>
      <c r="UZR239" s="10699"/>
      <c r="UZS239" s="10699"/>
      <c r="UZT239" s="10699"/>
      <c r="UZU239" s="10699"/>
      <c r="UZV239" s="10699"/>
      <c r="UZW239" s="10699"/>
      <c r="UZX239" s="10699"/>
      <c r="UZY239" s="10699"/>
      <c r="UZZ239" s="10699"/>
      <c r="VAA239" s="10699"/>
      <c r="VAB239" s="10699"/>
      <c r="VAC239" s="10699"/>
      <c r="VAD239" s="10699"/>
      <c r="VAE239" s="10699"/>
      <c r="VAF239" s="10699"/>
      <c r="VAG239" s="10699"/>
      <c r="VAH239" s="10699"/>
      <c r="VAI239" s="10699"/>
      <c r="VAJ239" s="10699"/>
      <c r="VAK239" s="10699"/>
      <c r="VAL239" s="10699"/>
      <c r="VAM239" s="10699"/>
      <c r="VAN239" s="10699"/>
      <c r="VAO239" s="10699"/>
      <c r="VAP239" s="10699"/>
      <c r="VAQ239" s="10699"/>
      <c r="VAR239" s="10699"/>
      <c r="VAS239" s="10699"/>
      <c r="VAT239" s="10699"/>
      <c r="VAU239" s="10699"/>
      <c r="VAV239" s="10699"/>
      <c r="VAW239" s="10699"/>
      <c r="VAX239" s="10699"/>
      <c r="VAY239" s="10699"/>
      <c r="VAZ239" s="10699"/>
      <c r="VBA239" s="10699"/>
      <c r="VBB239" s="10699"/>
      <c r="VBC239" s="10699"/>
      <c r="VBD239" s="10699"/>
      <c r="VBE239" s="10699"/>
      <c r="VBF239" s="10699"/>
      <c r="VBG239" s="10699"/>
      <c r="VBH239" s="10699"/>
      <c r="VBI239" s="10699"/>
      <c r="VBJ239" s="10699"/>
      <c r="VBK239" s="10699"/>
      <c r="VBL239" s="10699"/>
      <c r="VBM239" s="10699"/>
      <c r="VBN239" s="10699"/>
      <c r="VBO239" s="10699"/>
      <c r="VBP239" s="10699"/>
      <c r="VBQ239" s="10699"/>
      <c r="VBR239" s="10699"/>
      <c r="VBS239" s="10699"/>
      <c r="VBT239" s="10699"/>
      <c r="VBU239" s="10699"/>
      <c r="VBV239" s="10699"/>
      <c r="VBW239" s="10699"/>
      <c r="VBX239" s="10699"/>
      <c r="VBY239" s="10699"/>
      <c r="VBZ239" s="10699"/>
      <c r="VCA239" s="10699"/>
      <c r="VCB239" s="10699"/>
      <c r="VCC239" s="10699"/>
      <c r="VCD239" s="10699"/>
      <c r="VCE239" s="10699"/>
      <c r="VCF239" s="10699"/>
      <c r="VCG239" s="10699"/>
      <c r="VCH239" s="10699"/>
      <c r="VCI239" s="10699"/>
      <c r="VCJ239" s="10699"/>
      <c r="VCK239" s="10699"/>
      <c r="VCL239" s="10699"/>
      <c r="VCM239" s="10699"/>
      <c r="VCN239" s="10699"/>
      <c r="VCO239" s="10699"/>
      <c r="VCP239" s="10699"/>
      <c r="VCQ239" s="10699"/>
      <c r="VCR239" s="10699"/>
      <c r="VCS239" s="10699"/>
      <c r="VCT239" s="10699"/>
      <c r="VCU239" s="10699"/>
      <c r="VCV239" s="10699"/>
      <c r="VCW239" s="10699"/>
      <c r="VCX239" s="10699"/>
      <c r="VCY239" s="10699"/>
      <c r="VCZ239" s="10699"/>
      <c r="VDA239" s="10699"/>
      <c r="VDB239" s="10699"/>
      <c r="VDC239" s="10699"/>
      <c r="VDD239" s="10699"/>
      <c r="VDE239" s="10699"/>
      <c r="VDF239" s="10699"/>
      <c r="VDG239" s="10699"/>
      <c r="VDH239" s="10699"/>
      <c r="VDI239" s="10699"/>
      <c r="VDJ239" s="10699"/>
      <c r="VDK239" s="10699"/>
      <c r="VDL239" s="10699"/>
      <c r="VDM239" s="10699"/>
      <c r="VDN239" s="10699"/>
      <c r="VDO239" s="10699"/>
      <c r="VDP239" s="10699"/>
      <c r="VDQ239" s="10699"/>
      <c r="VDR239" s="10699"/>
      <c r="VDS239" s="10699"/>
      <c r="VDT239" s="10699"/>
      <c r="VDU239" s="10699"/>
      <c r="VDV239" s="10699"/>
      <c r="VDW239" s="10699"/>
      <c r="VDX239" s="10699"/>
      <c r="VDY239" s="10699"/>
      <c r="VDZ239" s="10699"/>
      <c r="VEA239" s="10699"/>
      <c r="VEB239" s="10699"/>
      <c r="VEC239" s="10699"/>
      <c r="VED239" s="10699"/>
      <c r="VEE239" s="10699"/>
      <c r="VEF239" s="10699"/>
      <c r="VEG239" s="10699"/>
      <c r="VEH239" s="10699"/>
      <c r="VEI239" s="10699"/>
      <c r="VEJ239" s="10699"/>
      <c r="VEK239" s="10699"/>
      <c r="VEL239" s="10699"/>
      <c r="VEM239" s="10699"/>
      <c r="VEN239" s="10699"/>
      <c r="VEO239" s="10699"/>
      <c r="VEP239" s="10699"/>
      <c r="VEQ239" s="10699"/>
      <c r="VER239" s="10699"/>
      <c r="VES239" s="10699"/>
      <c r="VET239" s="10699"/>
      <c r="VEU239" s="10699"/>
      <c r="VEV239" s="10699"/>
      <c r="VEW239" s="10699"/>
      <c r="VEX239" s="10699"/>
      <c r="VEY239" s="10699"/>
      <c r="VEZ239" s="10699"/>
      <c r="VFA239" s="10699"/>
      <c r="VFB239" s="10699"/>
      <c r="VFC239" s="10699"/>
      <c r="VFD239" s="10699"/>
      <c r="VFE239" s="10699"/>
      <c r="VFF239" s="10699"/>
      <c r="VFG239" s="10699"/>
      <c r="VFH239" s="10699"/>
      <c r="VFI239" s="10699"/>
      <c r="VFJ239" s="10699"/>
      <c r="VFK239" s="10699"/>
      <c r="VFL239" s="10699"/>
      <c r="VFM239" s="10699"/>
      <c r="VFN239" s="10699"/>
      <c r="VFO239" s="10699"/>
      <c r="VFP239" s="10699"/>
      <c r="VFQ239" s="10699"/>
      <c r="VFR239" s="10699"/>
      <c r="VFS239" s="10699"/>
      <c r="VFT239" s="10699"/>
      <c r="VFU239" s="10699"/>
      <c r="VFV239" s="10699"/>
      <c r="VFW239" s="10699"/>
      <c r="VFX239" s="10699"/>
      <c r="VFY239" s="10699"/>
      <c r="VFZ239" s="10699"/>
      <c r="VGA239" s="10699"/>
      <c r="VGB239" s="10699"/>
      <c r="VGC239" s="10699"/>
      <c r="VGD239" s="10699"/>
      <c r="VGE239" s="10699"/>
      <c r="VGF239" s="10699"/>
      <c r="VGG239" s="10699"/>
      <c r="VGH239" s="10699"/>
      <c r="VGI239" s="10699"/>
      <c r="VGJ239" s="10699"/>
      <c r="VGK239" s="10699"/>
      <c r="VGL239" s="10699"/>
      <c r="VGM239" s="10699"/>
      <c r="VGN239" s="10699"/>
      <c r="VGO239" s="10699"/>
      <c r="VGP239" s="10699"/>
      <c r="VGQ239" s="10699"/>
      <c r="VGR239" s="10699"/>
      <c r="VGS239" s="10699"/>
      <c r="VGT239" s="10699"/>
      <c r="VGU239" s="10699"/>
      <c r="VGV239" s="10699"/>
      <c r="VGW239" s="10699"/>
      <c r="VGX239" s="10699"/>
      <c r="VGY239" s="10699"/>
      <c r="VGZ239" s="10699"/>
      <c r="VHA239" s="10699"/>
      <c r="VHB239" s="10699"/>
      <c r="VHC239" s="10699"/>
      <c r="VHD239" s="10699"/>
      <c r="VHE239" s="10699"/>
      <c r="VHF239" s="10699"/>
      <c r="VHG239" s="10699"/>
      <c r="VHH239" s="10699"/>
      <c r="VHI239" s="10699"/>
      <c r="VHJ239" s="10699"/>
      <c r="VHK239" s="10699"/>
      <c r="VHL239" s="10699"/>
      <c r="VHM239" s="10699"/>
      <c r="VHN239" s="10699"/>
      <c r="VHO239" s="10699"/>
      <c r="VHP239" s="10699"/>
      <c r="VHQ239" s="10699"/>
      <c r="VHR239" s="10699"/>
      <c r="VHS239" s="10699"/>
      <c r="VHT239" s="10699"/>
      <c r="VHU239" s="10699"/>
      <c r="VHV239" s="10699"/>
      <c r="VHW239" s="10699"/>
      <c r="VHX239" s="10699"/>
      <c r="VHY239" s="10699"/>
      <c r="VHZ239" s="10699"/>
      <c r="VIA239" s="10699"/>
      <c r="VIB239" s="10699"/>
      <c r="VIC239" s="10699"/>
      <c r="VID239" s="10699"/>
      <c r="VIE239" s="10699"/>
      <c r="VIF239" s="10699"/>
      <c r="VIG239" s="10699"/>
      <c r="VIH239" s="10699"/>
      <c r="VII239" s="10699"/>
      <c r="VIJ239" s="10699"/>
      <c r="VIK239" s="10699"/>
      <c r="VIL239" s="10699"/>
      <c r="VIM239" s="10699"/>
      <c r="VIN239" s="10699"/>
      <c r="VIO239" s="10699"/>
      <c r="VIP239" s="10699"/>
      <c r="VIQ239" s="10699"/>
      <c r="VIR239" s="10699"/>
      <c r="VIS239" s="10699"/>
      <c r="VIT239" s="10699"/>
      <c r="VIU239" s="10699"/>
      <c r="VIV239" s="10699"/>
      <c r="VIW239" s="10699"/>
      <c r="VIX239" s="10699"/>
      <c r="VIY239" s="10699"/>
      <c r="VIZ239" s="10699"/>
      <c r="VJA239" s="10699"/>
      <c r="VJB239" s="10699"/>
      <c r="VJC239" s="10699"/>
      <c r="VJD239" s="10699"/>
      <c r="VJE239" s="10699"/>
      <c r="VJF239" s="10699"/>
      <c r="VJG239" s="10699"/>
      <c r="VJH239" s="10699"/>
      <c r="VJI239" s="10699"/>
      <c r="VJJ239" s="10699"/>
      <c r="VJK239" s="10699"/>
      <c r="VJL239" s="10699"/>
      <c r="VJM239" s="10699"/>
      <c r="VJN239" s="10699"/>
      <c r="VJO239" s="10699"/>
      <c r="VJP239" s="10699"/>
      <c r="VJQ239" s="10699"/>
      <c r="VJR239" s="10699"/>
      <c r="VJS239" s="10699"/>
      <c r="VJT239" s="10699"/>
      <c r="VJU239" s="10699"/>
      <c r="VJV239" s="10699"/>
      <c r="VJW239" s="10699"/>
      <c r="VJX239" s="10699"/>
      <c r="VJY239" s="10699"/>
      <c r="VJZ239" s="10699"/>
      <c r="VKA239" s="10699"/>
      <c r="VKB239" s="10699"/>
      <c r="VKC239" s="10699"/>
      <c r="VKD239" s="10699"/>
      <c r="VKE239" s="10699"/>
      <c r="VKF239" s="10699"/>
      <c r="VKG239" s="10699"/>
      <c r="VKH239" s="10699"/>
      <c r="VKI239" s="10699"/>
      <c r="VKJ239" s="10699"/>
      <c r="VKK239" s="10699"/>
      <c r="VKL239" s="10699"/>
      <c r="VKM239" s="10699"/>
      <c r="VKN239" s="10699"/>
      <c r="VKO239" s="10699"/>
      <c r="VKP239" s="10699"/>
      <c r="VKQ239" s="10699"/>
      <c r="VKR239" s="10699"/>
      <c r="VKS239" s="10699"/>
      <c r="VKT239" s="10699"/>
      <c r="VKU239" s="10699"/>
      <c r="VKV239" s="10699"/>
      <c r="VKW239" s="10699"/>
      <c r="VKX239" s="10699"/>
      <c r="VKY239" s="10699"/>
      <c r="VKZ239" s="10699"/>
      <c r="VLA239" s="10699"/>
      <c r="VLB239" s="10699"/>
      <c r="VLC239" s="10699"/>
      <c r="VLD239" s="10699"/>
      <c r="VLE239" s="10699"/>
      <c r="VLF239" s="10699"/>
      <c r="VLG239" s="10699"/>
      <c r="VLH239" s="10699"/>
      <c r="VLI239" s="10699"/>
      <c r="VLJ239" s="10699"/>
      <c r="VLK239" s="10699"/>
      <c r="VLL239" s="10699"/>
      <c r="VLM239" s="10699"/>
      <c r="VLN239" s="10699"/>
      <c r="VLO239" s="10699"/>
      <c r="VLP239" s="10699"/>
      <c r="VLQ239" s="10699"/>
      <c r="VLR239" s="10699"/>
      <c r="VLS239" s="10699"/>
      <c r="VLT239" s="10699"/>
      <c r="VLU239" s="10699"/>
      <c r="VLV239" s="10699"/>
      <c r="VLW239" s="10699"/>
      <c r="VLX239" s="10699"/>
      <c r="VLY239" s="10699"/>
      <c r="VLZ239" s="10699"/>
      <c r="VMA239" s="10699"/>
      <c r="VMB239" s="10699"/>
      <c r="VMC239" s="10699"/>
      <c r="VMD239" s="10699"/>
      <c r="VME239" s="10699"/>
      <c r="VMF239" s="10699"/>
      <c r="VMG239" s="10699"/>
      <c r="VMH239" s="10699"/>
      <c r="VMI239" s="10699"/>
      <c r="VMJ239" s="10699"/>
      <c r="VMK239" s="10699"/>
      <c r="VML239" s="10699"/>
      <c r="VMM239" s="10699"/>
      <c r="VMN239" s="10699"/>
      <c r="VMO239" s="10699"/>
      <c r="VMP239" s="10699"/>
      <c r="VMQ239" s="10699"/>
      <c r="VMR239" s="10699"/>
      <c r="VMS239" s="10699"/>
      <c r="VMT239" s="10699"/>
      <c r="VMU239" s="10699"/>
      <c r="VMV239" s="10699"/>
      <c r="VMW239" s="10699"/>
      <c r="VMX239" s="10699"/>
      <c r="VMY239" s="10699"/>
      <c r="VMZ239" s="10699"/>
      <c r="VNA239" s="10699"/>
      <c r="VNB239" s="10699"/>
      <c r="VNC239" s="10699"/>
      <c r="VND239" s="10699"/>
      <c r="VNE239" s="10699"/>
      <c r="VNF239" s="10699"/>
      <c r="VNG239" s="10699"/>
      <c r="VNH239" s="10699"/>
      <c r="VNI239" s="10699"/>
      <c r="VNJ239" s="10699"/>
      <c r="VNK239" s="10699"/>
      <c r="VNL239" s="10699"/>
      <c r="VNM239" s="10699"/>
      <c r="VNN239" s="10699"/>
      <c r="VNO239" s="10699"/>
      <c r="VNP239" s="10699"/>
      <c r="VNQ239" s="10699"/>
      <c r="VNR239" s="10699"/>
      <c r="VNS239" s="10699"/>
      <c r="VNT239" s="10699"/>
      <c r="VNU239" s="10699"/>
      <c r="VNV239" s="10699"/>
      <c r="VNW239" s="10699"/>
      <c r="VNX239" s="10699"/>
      <c r="VNY239" s="10699"/>
      <c r="VNZ239" s="10699"/>
      <c r="VOA239" s="10699"/>
      <c r="VOB239" s="10699"/>
      <c r="VOC239" s="10699"/>
      <c r="VOD239" s="10699"/>
      <c r="VOE239" s="10699"/>
      <c r="VOF239" s="10699"/>
      <c r="VOG239" s="10699"/>
      <c r="VOH239" s="10699"/>
      <c r="VOI239" s="10699"/>
      <c r="VOJ239" s="10699"/>
      <c r="VOK239" s="10699"/>
      <c r="VOL239" s="10699"/>
      <c r="VOM239" s="10699"/>
      <c r="VON239" s="10699"/>
      <c r="VOO239" s="10699"/>
      <c r="VOP239" s="10699"/>
      <c r="VOQ239" s="10699"/>
      <c r="VOR239" s="10699"/>
      <c r="VOS239" s="10699"/>
      <c r="VOT239" s="10699"/>
      <c r="VOU239" s="10699"/>
      <c r="VOV239" s="10699"/>
      <c r="VOW239" s="10699"/>
      <c r="VOX239" s="10699"/>
      <c r="VOY239" s="10699"/>
      <c r="VOZ239" s="10699"/>
      <c r="VPA239" s="10699"/>
      <c r="VPB239" s="10699"/>
      <c r="VPC239" s="10699"/>
      <c r="VPD239" s="10699"/>
      <c r="VPE239" s="10699"/>
      <c r="VPF239" s="10699"/>
      <c r="VPG239" s="10699"/>
      <c r="VPH239" s="10699"/>
      <c r="VPI239" s="10699"/>
      <c r="VPJ239" s="10699"/>
      <c r="VPK239" s="10699"/>
      <c r="VPL239" s="10699"/>
      <c r="VPM239" s="10699"/>
      <c r="VPN239" s="10699"/>
      <c r="VPO239" s="10699"/>
      <c r="VPP239" s="10699"/>
      <c r="VPQ239" s="10699"/>
      <c r="VPR239" s="10699"/>
      <c r="VPS239" s="10699"/>
      <c r="VPT239" s="10699"/>
      <c r="VPU239" s="10699"/>
      <c r="VPV239" s="10699"/>
      <c r="VPW239" s="10699"/>
      <c r="VPX239" s="10699"/>
      <c r="VPY239" s="10699"/>
      <c r="VPZ239" s="10699"/>
      <c r="VQA239" s="10699"/>
      <c r="VQB239" s="10699"/>
      <c r="VQC239" s="10699"/>
      <c r="VQD239" s="10699"/>
      <c r="VQE239" s="10699"/>
      <c r="VQF239" s="10699"/>
      <c r="VQG239" s="10699"/>
      <c r="VQH239" s="10699"/>
      <c r="VQI239" s="10699"/>
      <c r="VQJ239" s="10699"/>
      <c r="VQK239" s="10699"/>
      <c r="VQL239" s="10699"/>
      <c r="VQM239" s="10699"/>
      <c r="VQN239" s="10699"/>
      <c r="VQO239" s="10699"/>
      <c r="VQP239" s="10699"/>
      <c r="VQQ239" s="10699"/>
      <c r="VQR239" s="10699"/>
      <c r="VQS239" s="10699"/>
      <c r="VQT239" s="10699"/>
      <c r="VQU239" s="10699"/>
      <c r="VQV239" s="10699"/>
      <c r="VQW239" s="10699"/>
      <c r="VQX239" s="10699"/>
      <c r="VQY239" s="10699"/>
      <c r="VQZ239" s="10699"/>
      <c r="VRA239" s="10699"/>
      <c r="VRB239" s="10699"/>
      <c r="VRC239" s="10699"/>
      <c r="VRD239" s="10699"/>
      <c r="VRE239" s="10699"/>
      <c r="VRF239" s="10699"/>
      <c r="VRG239" s="10699"/>
      <c r="VRH239" s="10699"/>
      <c r="VRI239" s="10699"/>
      <c r="VRJ239" s="10699"/>
      <c r="VRK239" s="10699"/>
      <c r="VRL239" s="10699"/>
      <c r="VRM239" s="10699"/>
      <c r="VRN239" s="10699"/>
      <c r="VRO239" s="10699"/>
      <c r="VRP239" s="10699"/>
      <c r="VRQ239" s="10699"/>
      <c r="VRR239" s="10699"/>
      <c r="VRS239" s="10699"/>
      <c r="VRT239" s="10699"/>
      <c r="VRU239" s="10699"/>
      <c r="VRV239" s="10699"/>
      <c r="VRW239" s="10699"/>
      <c r="VRX239" s="10699"/>
      <c r="VRY239" s="10699"/>
      <c r="VRZ239" s="10699"/>
      <c r="VSA239" s="10699"/>
      <c r="VSB239" s="10699"/>
      <c r="VSC239" s="10699"/>
      <c r="VSD239" s="10699"/>
      <c r="VSE239" s="10699"/>
      <c r="VSF239" s="10699"/>
      <c r="VSG239" s="10699"/>
      <c r="VSH239" s="10699"/>
      <c r="VSI239" s="10699"/>
      <c r="VSJ239" s="10699"/>
      <c r="VSK239" s="10699"/>
      <c r="VSL239" s="10699"/>
      <c r="VSM239" s="10699"/>
      <c r="VSN239" s="10699"/>
      <c r="VSO239" s="10699"/>
      <c r="VSP239" s="10699"/>
      <c r="VSQ239" s="10699"/>
      <c r="VSR239" s="10699"/>
      <c r="VSS239" s="10699"/>
      <c r="VST239" s="10699"/>
      <c r="VSU239" s="10699"/>
      <c r="VSV239" s="10699"/>
      <c r="VSW239" s="10699"/>
      <c r="VSX239" s="10699"/>
      <c r="VSY239" s="10699"/>
      <c r="VSZ239" s="10699"/>
      <c r="VTA239" s="10699"/>
      <c r="VTB239" s="10699"/>
      <c r="VTC239" s="10699"/>
      <c r="VTD239" s="10699"/>
      <c r="VTE239" s="10699"/>
      <c r="VTF239" s="10699"/>
      <c r="VTG239" s="10699"/>
      <c r="VTH239" s="10699"/>
      <c r="VTI239" s="10699"/>
      <c r="VTJ239" s="10699"/>
      <c r="VTK239" s="10699"/>
      <c r="VTL239" s="10699"/>
      <c r="VTM239" s="10699"/>
      <c r="VTN239" s="10699"/>
      <c r="VTO239" s="10699"/>
      <c r="VTP239" s="10699"/>
      <c r="VTQ239" s="10699"/>
      <c r="VTR239" s="10699"/>
      <c r="VTS239" s="10699"/>
      <c r="VTT239" s="10699"/>
      <c r="VTU239" s="10699"/>
      <c r="VTV239" s="10699"/>
      <c r="VTW239" s="10699"/>
      <c r="VTX239" s="10699"/>
      <c r="VTY239" s="10699"/>
      <c r="VTZ239" s="10699"/>
      <c r="VUA239" s="10699"/>
      <c r="VUB239" s="10699"/>
      <c r="VUC239" s="10699"/>
      <c r="VUD239" s="10699"/>
      <c r="VUE239" s="10699"/>
      <c r="VUF239" s="10699"/>
      <c r="VUG239" s="10699"/>
      <c r="VUH239" s="10699"/>
      <c r="VUI239" s="10699"/>
      <c r="VUJ239" s="10699"/>
      <c r="VUK239" s="10699"/>
      <c r="VUL239" s="10699"/>
      <c r="VUM239" s="10699"/>
      <c r="VUN239" s="10699"/>
      <c r="VUO239" s="10699"/>
      <c r="VUP239" s="10699"/>
      <c r="VUQ239" s="10699"/>
      <c r="VUR239" s="10699"/>
      <c r="VUS239" s="10699"/>
      <c r="VUT239" s="10699"/>
      <c r="VUU239" s="10699"/>
      <c r="VUV239" s="10699"/>
      <c r="VUW239" s="10699"/>
      <c r="VUX239" s="10699"/>
      <c r="VUY239" s="10699"/>
      <c r="VUZ239" s="10699"/>
      <c r="VVA239" s="10699"/>
      <c r="VVB239" s="10699"/>
      <c r="VVC239" s="10699"/>
      <c r="VVD239" s="10699"/>
      <c r="VVE239" s="10699"/>
      <c r="VVF239" s="10699"/>
      <c r="VVG239" s="10699"/>
      <c r="VVH239" s="10699"/>
      <c r="VVI239" s="10699"/>
      <c r="VVJ239" s="10699"/>
      <c r="VVK239" s="10699"/>
      <c r="VVL239" s="10699"/>
      <c r="VVM239" s="10699"/>
      <c r="VVN239" s="10699"/>
      <c r="VVO239" s="10699"/>
      <c r="VVP239" s="10699"/>
      <c r="VVQ239" s="10699"/>
      <c r="VVR239" s="10699"/>
      <c r="VVS239" s="10699"/>
      <c r="VVT239" s="10699"/>
      <c r="VVU239" s="10699"/>
      <c r="VVV239" s="10699"/>
      <c r="VVW239" s="10699"/>
      <c r="VVX239" s="10699"/>
      <c r="VVY239" s="10699"/>
      <c r="VVZ239" s="10699"/>
      <c r="VWA239" s="10699"/>
      <c r="VWB239" s="10699"/>
      <c r="VWC239" s="10699"/>
      <c r="VWD239" s="10699"/>
      <c r="VWE239" s="10699"/>
      <c r="VWF239" s="10699"/>
      <c r="VWG239" s="10699"/>
      <c r="VWH239" s="10699"/>
      <c r="VWI239" s="10699"/>
      <c r="VWJ239" s="10699"/>
      <c r="VWK239" s="10699"/>
      <c r="VWL239" s="10699"/>
      <c r="VWM239" s="10699"/>
      <c r="VWN239" s="10699"/>
      <c r="VWO239" s="10699"/>
      <c r="VWP239" s="10699"/>
      <c r="VWQ239" s="10699"/>
      <c r="VWR239" s="10699"/>
      <c r="VWS239" s="10699"/>
      <c r="VWT239" s="10699"/>
      <c r="VWU239" s="10699"/>
      <c r="VWV239" s="10699"/>
      <c r="VWW239" s="10699"/>
      <c r="VWX239" s="10699"/>
      <c r="VWY239" s="10699"/>
      <c r="VWZ239" s="10699"/>
      <c r="VXA239" s="10699"/>
      <c r="VXB239" s="10699"/>
      <c r="VXC239" s="10699"/>
      <c r="VXD239" s="10699"/>
      <c r="VXE239" s="10699"/>
      <c r="VXF239" s="10699"/>
      <c r="VXG239" s="10699"/>
      <c r="VXH239" s="10699"/>
      <c r="VXI239" s="10699"/>
      <c r="VXJ239" s="10699"/>
      <c r="VXK239" s="10699"/>
      <c r="VXL239" s="10699"/>
      <c r="VXM239" s="10699"/>
      <c r="VXN239" s="10699"/>
      <c r="VXO239" s="10699"/>
      <c r="VXP239" s="10699"/>
      <c r="VXQ239" s="10699"/>
      <c r="VXR239" s="10699"/>
      <c r="VXS239" s="10699"/>
      <c r="VXT239" s="10699"/>
      <c r="VXU239" s="10699"/>
      <c r="VXV239" s="10699"/>
      <c r="VXW239" s="10699"/>
      <c r="VXX239" s="10699"/>
      <c r="VXY239" s="10699"/>
      <c r="VXZ239" s="10699"/>
      <c r="VYA239" s="10699"/>
      <c r="VYB239" s="10699"/>
      <c r="VYC239" s="10699"/>
      <c r="VYD239" s="10699"/>
      <c r="VYE239" s="10699"/>
      <c r="VYF239" s="10699"/>
      <c r="VYG239" s="10699"/>
      <c r="VYH239" s="10699"/>
      <c r="VYI239" s="10699"/>
      <c r="VYJ239" s="10699"/>
      <c r="VYK239" s="10699"/>
      <c r="VYL239" s="10699"/>
      <c r="VYM239" s="10699"/>
      <c r="VYN239" s="10699"/>
      <c r="VYO239" s="10699"/>
      <c r="VYP239" s="10699"/>
      <c r="VYQ239" s="10699"/>
      <c r="VYR239" s="10699"/>
      <c r="VYS239" s="10699"/>
      <c r="VYT239" s="10699"/>
      <c r="VYU239" s="10699"/>
      <c r="VYV239" s="10699"/>
      <c r="VYW239" s="10699"/>
      <c r="VYX239" s="10699"/>
      <c r="VYY239" s="10699"/>
      <c r="VYZ239" s="10699"/>
      <c r="VZA239" s="10699"/>
      <c r="VZB239" s="10699"/>
      <c r="VZC239" s="10699"/>
      <c r="VZD239" s="10699"/>
      <c r="VZE239" s="10699"/>
      <c r="VZF239" s="10699"/>
      <c r="VZG239" s="10699"/>
      <c r="VZH239" s="10699"/>
      <c r="VZI239" s="10699"/>
      <c r="VZJ239" s="10699"/>
      <c r="VZK239" s="10699"/>
      <c r="VZL239" s="10699"/>
      <c r="VZM239" s="10699"/>
      <c r="VZN239" s="10699"/>
      <c r="VZO239" s="10699"/>
      <c r="VZP239" s="10699"/>
      <c r="VZQ239" s="10699"/>
      <c r="VZR239" s="10699"/>
      <c r="VZS239" s="10699"/>
      <c r="VZT239" s="10699"/>
      <c r="VZU239" s="10699"/>
      <c r="VZV239" s="10699"/>
      <c r="VZW239" s="10699"/>
      <c r="VZX239" s="10699"/>
      <c r="VZY239" s="10699"/>
      <c r="VZZ239" s="10699"/>
      <c r="WAA239" s="10699"/>
      <c r="WAB239" s="10699"/>
      <c r="WAC239" s="10699"/>
      <c r="WAD239" s="10699"/>
      <c r="WAE239" s="10699"/>
      <c r="WAF239" s="10699"/>
      <c r="WAG239" s="10699"/>
      <c r="WAH239" s="10699"/>
      <c r="WAI239" s="10699"/>
      <c r="WAJ239" s="10699"/>
      <c r="WAK239" s="10699"/>
      <c r="WAL239" s="10699"/>
      <c r="WAM239" s="10699"/>
      <c r="WAN239" s="10699"/>
      <c r="WAO239" s="10699"/>
      <c r="WAP239" s="10699"/>
      <c r="WAQ239" s="10699"/>
      <c r="WAR239" s="10699"/>
      <c r="WAS239" s="10699"/>
      <c r="WAT239" s="10699"/>
      <c r="WAU239" s="10699"/>
      <c r="WAV239" s="10699"/>
      <c r="WAW239" s="10699"/>
      <c r="WAX239" s="10699"/>
      <c r="WAY239" s="10699"/>
      <c r="WAZ239" s="10699"/>
      <c r="WBA239" s="10699"/>
      <c r="WBB239" s="10699"/>
      <c r="WBC239" s="10699"/>
      <c r="WBD239" s="10699"/>
      <c r="WBE239" s="10699"/>
      <c r="WBF239" s="10699"/>
      <c r="WBG239" s="10699"/>
      <c r="WBH239" s="10699"/>
      <c r="WBI239" s="10699"/>
      <c r="WBJ239" s="10699"/>
      <c r="WBK239" s="10699"/>
      <c r="WBL239" s="10699"/>
      <c r="WBM239" s="10699"/>
      <c r="WBN239" s="10699"/>
      <c r="WBO239" s="10699"/>
      <c r="WBP239" s="10699"/>
      <c r="WBQ239" s="10699"/>
      <c r="WBR239" s="10699"/>
      <c r="WBS239" s="10699"/>
      <c r="WBT239" s="10699"/>
      <c r="WBU239" s="10699"/>
      <c r="WBV239" s="10699"/>
      <c r="WBW239" s="10699"/>
      <c r="WBX239" s="10699"/>
      <c r="WBY239" s="10699"/>
      <c r="WBZ239" s="10699"/>
      <c r="WCA239" s="10699"/>
      <c r="WCB239" s="10699"/>
      <c r="WCC239" s="10699"/>
      <c r="WCD239" s="10699"/>
      <c r="WCE239" s="10699"/>
      <c r="WCF239" s="10699"/>
      <c r="WCG239" s="10699"/>
      <c r="WCH239" s="10699"/>
      <c r="WCI239" s="10699"/>
      <c r="WCJ239" s="10699"/>
      <c r="WCK239" s="10699"/>
      <c r="WCL239" s="10699"/>
      <c r="WCM239" s="10699"/>
      <c r="WCN239" s="10699"/>
      <c r="WCO239" s="10699"/>
      <c r="WCP239" s="10699"/>
      <c r="WCQ239" s="10699"/>
      <c r="WCR239" s="10699"/>
      <c r="WCS239" s="10699"/>
      <c r="WCT239" s="10699"/>
      <c r="WCU239" s="10699"/>
      <c r="WCV239" s="10699"/>
      <c r="WCW239" s="10699"/>
      <c r="WCX239" s="10699"/>
      <c r="WCY239" s="10699"/>
      <c r="WCZ239" s="10699"/>
      <c r="WDA239" s="10699"/>
      <c r="WDB239" s="10699"/>
      <c r="WDC239" s="10699"/>
      <c r="WDD239" s="10699"/>
      <c r="WDE239" s="10699"/>
      <c r="WDF239" s="10699"/>
      <c r="WDG239" s="10699"/>
      <c r="WDH239" s="10699"/>
      <c r="WDI239" s="10699"/>
      <c r="WDJ239" s="10699"/>
      <c r="WDK239" s="10699"/>
      <c r="WDL239" s="10699"/>
      <c r="WDM239" s="10699"/>
      <c r="WDN239" s="10699"/>
      <c r="WDO239" s="10699"/>
      <c r="WDP239" s="10699"/>
      <c r="WDQ239" s="10699"/>
      <c r="WDR239" s="10699"/>
      <c r="WDS239" s="10699"/>
      <c r="WDT239" s="10699"/>
      <c r="WDU239" s="10699"/>
      <c r="WDV239" s="10699"/>
      <c r="WDW239" s="10699"/>
      <c r="WDX239" s="10699"/>
      <c r="WDY239" s="10699"/>
      <c r="WDZ239" s="10699"/>
      <c r="WEA239" s="10699"/>
      <c r="WEB239" s="10699"/>
      <c r="WEC239" s="10699"/>
      <c r="WED239" s="10699"/>
      <c r="WEE239" s="10699"/>
      <c r="WEF239" s="10699"/>
      <c r="WEG239" s="10699"/>
      <c r="WEH239" s="10699"/>
      <c r="WEI239" s="10699"/>
      <c r="WEJ239" s="10699"/>
      <c r="WEK239" s="10699"/>
      <c r="WEL239" s="10699"/>
      <c r="WEM239" s="10699"/>
      <c r="WEN239" s="10699"/>
      <c r="WEO239" s="10699"/>
      <c r="WEP239" s="10699"/>
      <c r="WEQ239" s="10699"/>
      <c r="WER239" s="10699"/>
      <c r="WES239" s="10699"/>
      <c r="WET239" s="10699"/>
      <c r="WEU239" s="10699"/>
      <c r="WEV239" s="10699"/>
      <c r="WEW239" s="10699"/>
      <c r="WEX239" s="10699"/>
      <c r="WEY239" s="10699"/>
      <c r="WEZ239" s="10699"/>
      <c r="WFA239" s="10699"/>
      <c r="WFB239" s="10699"/>
      <c r="WFC239" s="10699"/>
      <c r="WFD239" s="10699"/>
      <c r="WFE239" s="10699"/>
      <c r="WFF239" s="10699"/>
      <c r="WFG239" s="10699"/>
      <c r="WFH239" s="10699"/>
      <c r="WFI239" s="10699"/>
      <c r="WFJ239" s="10699"/>
      <c r="WFK239" s="10699"/>
      <c r="WFL239" s="10699"/>
      <c r="WFM239" s="10699"/>
      <c r="WFN239" s="10699"/>
      <c r="WFO239" s="10699"/>
      <c r="WFP239" s="10699"/>
      <c r="WFQ239" s="10699"/>
      <c r="WFR239" s="10699"/>
      <c r="WFS239" s="10699"/>
      <c r="WFT239" s="10699"/>
      <c r="WFU239" s="10699"/>
      <c r="WFV239" s="10699"/>
      <c r="WFW239" s="10699"/>
      <c r="WFX239" s="10699"/>
      <c r="WFY239" s="10699"/>
      <c r="WFZ239" s="10699"/>
      <c r="WGA239" s="10699"/>
      <c r="WGB239" s="10699"/>
      <c r="WGC239" s="10699"/>
      <c r="WGD239" s="10699"/>
      <c r="WGE239" s="10699"/>
      <c r="WGF239" s="10699"/>
      <c r="WGG239" s="10699"/>
      <c r="WGH239" s="10699"/>
      <c r="WGI239" s="10699"/>
      <c r="WGJ239" s="10699"/>
      <c r="WGK239" s="10699"/>
      <c r="WGL239" s="10699"/>
      <c r="WGM239" s="10699"/>
      <c r="WGN239" s="10699"/>
      <c r="WGO239" s="10699"/>
      <c r="WGP239" s="10699"/>
      <c r="WGQ239" s="10699"/>
      <c r="WGR239" s="10699"/>
      <c r="WGS239" s="10699"/>
      <c r="WGT239" s="10699"/>
      <c r="WGU239" s="10699"/>
      <c r="WGV239" s="10699"/>
      <c r="WGW239" s="10699"/>
      <c r="WGX239" s="10699"/>
      <c r="WGY239" s="10699"/>
      <c r="WGZ239" s="10699"/>
      <c r="WHA239" s="10699"/>
      <c r="WHB239" s="10699"/>
      <c r="WHC239" s="10699"/>
      <c r="WHD239" s="10699"/>
      <c r="WHE239" s="10699"/>
      <c r="WHF239" s="10699"/>
      <c r="WHG239" s="10699"/>
      <c r="WHH239" s="10699"/>
      <c r="WHI239" s="10699"/>
      <c r="WHJ239" s="10699"/>
      <c r="WHK239" s="10699"/>
      <c r="WHL239" s="10699"/>
      <c r="WHM239" s="10699"/>
      <c r="WHN239" s="10699"/>
      <c r="WHO239" s="10699"/>
      <c r="WHP239" s="10699"/>
      <c r="WHQ239" s="10699"/>
      <c r="WHR239" s="10699"/>
      <c r="WHS239" s="10699"/>
      <c r="WHT239" s="10699"/>
      <c r="WHU239" s="10699"/>
      <c r="WHV239" s="10699"/>
      <c r="WHW239" s="10699"/>
      <c r="WHX239" s="10699"/>
      <c r="WHY239" s="10699"/>
      <c r="WHZ239" s="10699"/>
      <c r="WIA239" s="10699"/>
      <c r="WIB239" s="10699"/>
      <c r="WIC239" s="10699"/>
      <c r="WID239" s="10699"/>
      <c r="WIE239" s="10699"/>
      <c r="WIF239" s="10699"/>
      <c r="WIG239" s="10699"/>
      <c r="WIH239" s="10699"/>
      <c r="WII239" s="10699"/>
      <c r="WIJ239" s="10699"/>
      <c r="WIK239" s="10699"/>
      <c r="WIL239" s="10699"/>
      <c r="WIM239" s="10699"/>
      <c r="WIN239" s="10699"/>
      <c r="WIO239" s="10699"/>
      <c r="WIP239" s="10699"/>
      <c r="WIQ239" s="10699"/>
      <c r="WIR239" s="10699"/>
      <c r="WIS239" s="10699"/>
      <c r="WIT239" s="10699"/>
      <c r="WIU239" s="10699"/>
      <c r="WIV239" s="10699"/>
      <c r="WIW239" s="10699"/>
      <c r="WIX239" s="10699"/>
      <c r="WIY239" s="10699"/>
      <c r="WIZ239" s="10699"/>
      <c r="WJA239" s="10699"/>
      <c r="WJB239" s="10699"/>
      <c r="WJC239" s="10699"/>
      <c r="WJD239" s="10699"/>
      <c r="WJE239" s="10699"/>
      <c r="WJF239" s="10699"/>
      <c r="WJG239" s="10699"/>
      <c r="WJH239" s="10699"/>
      <c r="WJI239" s="10699"/>
      <c r="WJJ239" s="10699"/>
      <c r="WJK239" s="10699"/>
      <c r="WJL239" s="10699"/>
      <c r="WJM239" s="10699"/>
      <c r="WJN239" s="10699"/>
      <c r="WJO239" s="10699"/>
      <c r="WJP239" s="10699"/>
      <c r="WJQ239" s="10699"/>
      <c r="WJR239" s="10699"/>
      <c r="WJS239" s="10699"/>
      <c r="WJT239" s="10699"/>
      <c r="WJU239" s="10699"/>
      <c r="WJV239" s="10699"/>
      <c r="WJW239" s="10699"/>
      <c r="WJX239" s="10699"/>
      <c r="WJY239" s="10699"/>
      <c r="WJZ239" s="10699"/>
      <c r="WKA239" s="10699"/>
      <c r="WKB239" s="10699"/>
      <c r="WKC239" s="10699"/>
      <c r="WKD239" s="10699"/>
      <c r="WKE239" s="10699"/>
      <c r="WKF239" s="10699"/>
      <c r="WKG239" s="10699"/>
      <c r="WKH239" s="10699"/>
      <c r="WKI239" s="10699"/>
      <c r="WKJ239" s="10699"/>
      <c r="WKK239" s="10699"/>
      <c r="WKL239" s="10699"/>
      <c r="WKM239" s="10699"/>
      <c r="WKN239" s="10699"/>
      <c r="WKO239" s="10699"/>
      <c r="WKP239" s="10699"/>
      <c r="WKQ239" s="10699"/>
      <c r="WKR239" s="10699"/>
      <c r="WKS239" s="10699"/>
      <c r="WKT239" s="10699"/>
      <c r="WKU239" s="10699"/>
      <c r="WKV239" s="10699"/>
      <c r="WKW239" s="10699"/>
      <c r="WKX239" s="10699"/>
      <c r="WKY239" s="10699"/>
      <c r="WKZ239" s="10699"/>
      <c r="WLA239" s="10699"/>
      <c r="WLB239" s="10699"/>
      <c r="WLC239" s="10699"/>
      <c r="WLD239" s="10699"/>
      <c r="WLE239" s="10699"/>
      <c r="WLF239" s="10699"/>
      <c r="WLG239" s="10699"/>
      <c r="WLH239" s="10699"/>
      <c r="WLI239" s="10699"/>
      <c r="WLJ239" s="10699"/>
      <c r="WLK239" s="10699"/>
      <c r="WLL239" s="10699"/>
      <c r="WLM239" s="10699"/>
      <c r="WLN239" s="10699"/>
      <c r="WLO239" s="10699"/>
      <c r="WLP239" s="10699"/>
      <c r="WLQ239" s="10699"/>
      <c r="WLR239" s="10699"/>
      <c r="WLS239" s="10699"/>
      <c r="WLT239" s="10699"/>
      <c r="WLU239" s="10699"/>
      <c r="WLV239" s="10699"/>
      <c r="WLW239" s="10699"/>
      <c r="WLX239" s="10699"/>
      <c r="WLY239" s="10699"/>
      <c r="WLZ239" s="10699"/>
      <c r="WMA239" s="10699"/>
      <c r="WMB239" s="10699"/>
      <c r="WMC239" s="10699"/>
      <c r="WMD239" s="10699"/>
      <c r="WME239" s="10699"/>
      <c r="WMF239" s="10699"/>
      <c r="WMG239" s="10699"/>
      <c r="WMH239" s="10699"/>
      <c r="WMI239" s="10699"/>
      <c r="WMJ239" s="10699"/>
      <c r="WMK239" s="10699"/>
      <c r="WML239" s="10699"/>
      <c r="WMM239" s="10699"/>
      <c r="WMN239" s="10699"/>
      <c r="WMO239" s="10699"/>
      <c r="WMP239" s="10699"/>
      <c r="WMQ239" s="10699"/>
      <c r="WMR239" s="10699"/>
      <c r="WMS239" s="10699"/>
      <c r="WMT239" s="10699"/>
      <c r="WMU239" s="10699"/>
      <c r="WMV239" s="10699"/>
      <c r="WMW239" s="10699"/>
      <c r="WMX239" s="10699"/>
      <c r="WMY239" s="10699"/>
      <c r="WMZ239" s="10699"/>
      <c r="WNA239" s="10699"/>
      <c r="WNB239" s="10699"/>
      <c r="WNC239" s="10699"/>
      <c r="WND239" s="10699"/>
      <c r="WNE239" s="10699"/>
      <c r="WNF239" s="10699"/>
      <c r="WNG239" s="10699"/>
      <c r="WNH239" s="10699"/>
      <c r="WNI239" s="10699"/>
      <c r="WNJ239" s="10699"/>
      <c r="WNK239" s="10699"/>
      <c r="WNL239" s="10699"/>
      <c r="WNM239" s="10699"/>
      <c r="WNN239" s="10699"/>
      <c r="WNO239" s="10699"/>
      <c r="WNP239" s="10699"/>
      <c r="WNQ239" s="10699"/>
      <c r="WNR239" s="10699"/>
      <c r="WNS239" s="10699"/>
      <c r="WNT239" s="10699"/>
      <c r="WNU239" s="10699"/>
      <c r="WNV239" s="10699"/>
      <c r="WNW239" s="10699"/>
      <c r="WNX239" s="10699"/>
      <c r="WNY239" s="10699"/>
      <c r="WNZ239" s="10699"/>
      <c r="WOA239" s="10699"/>
      <c r="WOB239" s="10699"/>
      <c r="WOC239" s="10699"/>
      <c r="WOD239" s="10699"/>
      <c r="WOE239" s="10699"/>
      <c r="WOF239" s="10699"/>
      <c r="WOG239" s="10699"/>
      <c r="WOH239" s="10699"/>
      <c r="WOI239" s="10699"/>
      <c r="WOJ239" s="10699"/>
      <c r="WOK239" s="10699"/>
      <c r="WOL239" s="10699"/>
      <c r="WOM239" s="10699"/>
      <c r="WON239" s="10699"/>
      <c r="WOO239" s="10699"/>
      <c r="WOP239" s="10699"/>
      <c r="WOQ239" s="10699"/>
      <c r="WOR239" s="10699"/>
      <c r="WOS239" s="10699"/>
      <c r="WOT239" s="10699"/>
      <c r="WOU239" s="10699"/>
      <c r="WOV239" s="10699"/>
      <c r="WOW239" s="10699"/>
      <c r="WOX239" s="10699"/>
      <c r="WOY239" s="10699"/>
      <c r="WOZ239" s="10699"/>
      <c r="WPA239" s="10699"/>
      <c r="WPB239" s="10699"/>
      <c r="WPC239" s="10699"/>
      <c r="WPD239" s="10699"/>
      <c r="WPE239" s="10699"/>
      <c r="WPF239" s="10699"/>
      <c r="WPG239" s="10699"/>
      <c r="WPH239" s="10699"/>
      <c r="WPI239" s="10699"/>
      <c r="WPJ239" s="10699"/>
      <c r="WPK239" s="10699"/>
      <c r="WPL239" s="10699"/>
      <c r="WPM239" s="10699"/>
      <c r="WPN239" s="10699"/>
      <c r="WPO239" s="10699"/>
      <c r="WPP239" s="10699"/>
      <c r="WPQ239" s="10699"/>
      <c r="WPR239" s="10699"/>
      <c r="WPS239" s="10699"/>
      <c r="WPT239" s="10699"/>
      <c r="WPU239" s="10699"/>
      <c r="WPV239" s="10699"/>
      <c r="WPW239" s="10699"/>
      <c r="WPX239" s="10699"/>
      <c r="WPY239" s="10699"/>
      <c r="WPZ239" s="10699"/>
      <c r="WQA239" s="10699"/>
      <c r="WQB239" s="10699"/>
      <c r="WQC239" s="10699"/>
      <c r="WQD239" s="10699"/>
      <c r="WQE239" s="10699"/>
      <c r="WQF239" s="10699"/>
      <c r="WQG239" s="10699"/>
      <c r="WQH239" s="10699"/>
      <c r="WQI239" s="10699"/>
      <c r="WQJ239" s="10699"/>
      <c r="WQK239" s="10699"/>
      <c r="WQL239" s="10699"/>
      <c r="WQM239" s="10699"/>
      <c r="WQN239" s="10699"/>
      <c r="WQO239" s="10699"/>
      <c r="WQP239" s="10699"/>
      <c r="WQQ239" s="10699"/>
      <c r="WQR239" s="10699"/>
      <c r="WQS239" s="10699"/>
      <c r="WQT239" s="10699"/>
      <c r="WQU239" s="10699"/>
      <c r="WQV239" s="10699"/>
      <c r="WQW239" s="10699"/>
      <c r="WQX239" s="10699"/>
      <c r="WQY239" s="10699"/>
      <c r="WQZ239" s="10699"/>
      <c r="WRA239" s="10699"/>
      <c r="WRB239" s="10699"/>
      <c r="WRC239" s="10699"/>
      <c r="WRD239" s="10699"/>
      <c r="WRE239" s="10699"/>
      <c r="WRF239" s="10699"/>
      <c r="WRG239" s="10699"/>
      <c r="WRH239" s="10699"/>
      <c r="WRI239" s="10699"/>
      <c r="WRJ239" s="10699"/>
      <c r="WRK239" s="10699"/>
      <c r="WRL239" s="10699"/>
      <c r="WRM239" s="10699"/>
      <c r="WRN239" s="10699"/>
      <c r="WRO239" s="10699"/>
      <c r="WRP239" s="10699"/>
      <c r="WRQ239" s="10699"/>
      <c r="WRR239" s="10699"/>
      <c r="WRS239" s="10699"/>
      <c r="WRT239" s="10699"/>
      <c r="WRU239" s="10699"/>
      <c r="WRV239" s="10699"/>
      <c r="WRW239" s="10699"/>
      <c r="WRX239" s="10699"/>
      <c r="WRY239" s="10699"/>
      <c r="WRZ239" s="10699"/>
      <c r="WSA239" s="10699"/>
      <c r="WSB239" s="10699"/>
      <c r="WSC239" s="10699"/>
      <c r="WSD239" s="10699"/>
      <c r="WSE239" s="10699"/>
      <c r="WSF239" s="10699"/>
      <c r="WSG239" s="10699"/>
      <c r="WSH239" s="10699"/>
      <c r="WSI239" s="10699"/>
      <c r="WSJ239" s="10699"/>
      <c r="WSK239" s="10699"/>
      <c r="WSL239" s="10699"/>
      <c r="WSM239" s="10699"/>
      <c r="WSN239" s="10699"/>
      <c r="WSO239" s="10699"/>
      <c r="WSP239" s="10699"/>
      <c r="WSQ239" s="10699"/>
      <c r="WSR239" s="10699"/>
      <c r="WSS239" s="10699"/>
      <c r="WST239" s="10699"/>
      <c r="WSU239" s="10699"/>
      <c r="WSV239" s="10699"/>
      <c r="WSW239" s="10699"/>
      <c r="WSX239" s="10699"/>
      <c r="WSY239" s="10699"/>
      <c r="WSZ239" s="10699"/>
      <c r="WTA239" s="10699"/>
      <c r="WTB239" s="10699"/>
      <c r="WTC239" s="10699"/>
      <c r="WTD239" s="10699"/>
      <c r="WTE239" s="10699"/>
      <c r="WTF239" s="10699"/>
      <c r="WTG239" s="10699"/>
      <c r="WTH239" s="10699"/>
      <c r="WTI239" s="10699"/>
      <c r="WTJ239" s="10699"/>
      <c r="WTK239" s="10699"/>
      <c r="WTL239" s="10699"/>
      <c r="WTM239" s="10699"/>
      <c r="WTN239" s="10699"/>
      <c r="WTO239" s="10699"/>
      <c r="WTP239" s="10699"/>
      <c r="WTQ239" s="10699"/>
      <c r="WTR239" s="10699"/>
      <c r="WTS239" s="10699"/>
      <c r="WTT239" s="10699"/>
      <c r="WTU239" s="10699"/>
      <c r="WTV239" s="10699"/>
      <c r="WTW239" s="10699"/>
      <c r="WTX239" s="10699"/>
      <c r="WTY239" s="10699"/>
      <c r="WTZ239" s="10699"/>
      <c r="WUA239" s="10699"/>
      <c r="WUB239" s="10699"/>
      <c r="WUC239" s="10699"/>
      <c r="WUD239" s="10699"/>
      <c r="WUE239" s="10699"/>
      <c r="WUF239" s="10699"/>
      <c r="WUG239" s="10699"/>
      <c r="WUH239" s="10699"/>
      <c r="WUI239" s="10699"/>
      <c r="WUJ239" s="10699"/>
      <c r="WUK239" s="10699"/>
      <c r="WUL239" s="10699"/>
      <c r="WUM239" s="10699"/>
      <c r="WUN239" s="10699"/>
      <c r="WUO239" s="10699"/>
      <c r="WUP239" s="10699"/>
      <c r="WUQ239" s="10699"/>
      <c r="WUR239" s="10699"/>
      <c r="WUS239" s="10699"/>
      <c r="WUT239" s="10699"/>
      <c r="WUU239" s="10699"/>
      <c r="WUV239" s="10699"/>
      <c r="WUW239" s="10699"/>
      <c r="WUX239" s="10699"/>
      <c r="WUY239" s="10699"/>
      <c r="WUZ239" s="10699"/>
      <c r="WVA239" s="10699"/>
      <c r="WVB239" s="10699"/>
      <c r="WVC239" s="10699"/>
      <c r="WVD239" s="10699"/>
      <c r="WVE239" s="10699"/>
      <c r="WVF239" s="10699"/>
      <c r="WVG239" s="10699"/>
      <c r="WVH239" s="10699"/>
      <c r="WVI239" s="10699"/>
      <c r="WVJ239" s="10699"/>
      <c r="WVK239" s="10699"/>
      <c r="WVL239" s="10699"/>
      <c r="WVM239" s="10699"/>
      <c r="WVN239" s="10699"/>
      <c r="WVO239" s="10699"/>
      <c r="WVP239" s="10699"/>
      <c r="WVQ239" s="10699"/>
      <c r="WVR239" s="10699"/>
      <c r="WVS239" s="10699"/>
      <c r="WVT239" s="10699"/>
      <c r="WVU239" s="10699"/>
      <c r="WVV239" s="10699"/>
      <c r="WVW239" s="10699"/>
      <c r="WVX239" s="10699"/>
      <c r="WVY239" s="10699"/>
      <c r="WVZ239" s="10699"/>
      <c r="WWA239" s="10699"/>
      <c r="WWB239" s="10699"/>
      <c r="WWC239" s="10699"/>
      <c r="WWD239" s="10699"/>
      <c r="WWE239" s="10699"/>
      <c r="WWF239" s="10699"/>
      <c r="WWG239" s="10699"/>
      <c r="WWH239" s="10699"/>
      <c r="WWI239" s="10699"/>
      <c r="WWJ239" s="10699"/>
      <c r="WWK239" s="10699"/>
      <c r="WWL239" s="10699"/>
      <c r="WWM239" s="10699"/>
      <c r="WWN239" s="10699"/>
      <c r="WWO239" s="10699"/>
      <c r="WWP239" s="10699"/>
      <c r="WWQ239" s="10699"/>
      <c r="WWR239" s="10699"/>
      <c r="WWS239" s="10699"/>
      <c r="WWT239" s="10699"/>
      <c r="WWU239" s="10699"/>
      <c r="WWV239" s="10699"/>
      <c r="WWW239" s="10699"/>
      <c r="WWX239" s="10699"/>
      <c r="WWY239" s="10699"/>
      <c r="WWZ239" s="10699"/>
      <c r="WXA239" s="10699"/>
      <c r="WXB239" s="10699"/>
      <c r="WXC239" s="10699"/>
      <c r="WXD239" s="10699"/>
      <c r="WXE239" s="10699"/>
      <c r="WXF239" s="10699"/>
      <c r="WXG239" s="10699"/>
      <c r="WXH239" s="10699"/>
      <c r="WXI239" s="10699"/>
      <c r="WXJ239" s="10699"/>
      <c r="WXK239" s="10699"/>
      <c r="WXL239" s="10699"/>
      <c r="WXM239" s="10699"/>
      <c r="WXN239" s="10699"/>
      <c r="WXO239" s="10699"/>
      <c r="WXP239" s="10699"/>
      <c r="WXQ239" s="10699"/>
      <c r="WXR239" s="10699"/>
      <c r="WXS239" s="10699"/>
      <c r="WXT239" s="10699"/>
      <c r="WXU239" s="10699"/>
      <c r="WXV239" s="10699"/>
      <c r="WXW239" s="10699"/>
      <c r="WXX239" s="10699"/>
      <c r="WXY239" s="10699"/>
      <c r="WXZ239" s="10699"/>
      <c r="WYA239" s="10699"/>
      <c r="WYB239" s="10699"/>
      <c r="WYC239" s="10699"/>
      <c r="WYD239" s="10699"/>
      <c r="WYE239" s="10699"/>
      <c r="WYF239" s="10699"/>
      <c r="WYG239" s="10699"/>
      <c r="WYH239" s="10699"/>
      <c r="WYI239" s="10699"/>
      <c r="WYJ239" s="10699"/>
      <c r="WYK239" s="10699"/>
      <c r="WYL239" s="10699"/>
      <c r="WYM239" s="10699"/>
      <c r="WYN239" s="10699"/>
      <c r="WYO239" s="10699"/>
      <c r="WYP239" s="10699"/>
      <c r="WYQ239" s="10699"/>
      <c r="WYR239" s="10699"/>
      <c r="WYS239" s="10699"/>
      <c r="WYT239" s="10699"/>
      <c r="WYU239" s="10699"/>
      <c r="WYV239" s="10699"/>
      <c r="WYW239" s="10699"/>
      <c r="WYX239" s="10699"/>
      <c r="WYY239" s="10699"/>
      <c r="WYZ239" s="10699"/>
      <c r="WZA239" s="10699"/>
      <c r="WZB239" s="10699"/>
      <c r="WZC239" s="10699"/>
      <c r="WZD239" s="10699"/>
      <c r="WZE239" s="10699"/>
      <c r="WZF239" s="10699"/>
      <c r="WZG239" s="10699"/>
      <c r="WZH239" s="10699"/>
      <c r="WZI239" s="10699"/>
      <c r="WZJ239" s="10699"/>
      <c r="WZK239" s="10699"/>
      <c r="WZL239" s="10699"/>
      <c r="WZM239" s="10699"/>
      <c r="WZN239" s="10699"/>
      <c r="WZO239" s="10699"/>
      <c r="WZP239" s="10699"/>
      <c r="WZQ239" s="10699"/>
      <c r="WZR239" s="10699"/>
      <c r="WZS239" s="10699"/>
      <c r="WZT239" s="10699"/>
      <c r="WZU239" s="10699"/>
      <c r="WZV239" s="10699"/>
      <c r="WZW239" s="10699"/>
      <c r="WZX239" s="10699"/>
      <c r="WZY239" s="10699"/>
      <c r="WZZ239" s="10699"/>
      <c r="XAA239" s="10699"/>
      <c r="XAB239" s="10699"/>
      <c r="XAC239" s="10699"/>
      <c r="XAD239" s="10699"/>
      <c r="XAE239" s="10699"/>
      <c r="XAF239" s="10699"/>
      <c r="XAG239" s="10699"/>
      <c r="XAH239" s="10699"/>
      <c r="XAI239" s="10699"/>
      <c r="XAJ239" s="10699"/>
      <c r="XAK239" s="10699"/>
      <c r="XAL239" s="10699"/>
      <c r="XAM239" s="10699"/>
      <c r="XAN239" s="10699"/>
      <c r="XAO239" s="10699"/>
      <c r="XAP239" s="10699"/>
      <c r="XAQ239" s="10699"/>
      <c r="XAR239" s="10699"/>
      <c r="XAS239" s="10699"/>
      <c r="XAT239" s="10699"/>
      <c r="XAU239" s="10699"/>
      <c r="XAV239" s="10699"/>
      <c r="XAW239" s="10699"/>
      <c r="XAX239" s="10699"/>
      <c r="XAY239" s="10699"/>
      <c r="XAZ239" s="10699"/>
      <c r="XBA239" s="10699"/>
      <c r="XBB239" s="10699"/>
      <c r="XBC239" s="10699"/>
      <c r="XBD239" s="10699"/>
      <c r="XBE239" s="10699"/>
      <c r="XBF239" s="10699"/>
      <c r="XBG239" s="10699"/>
      <c r="XBH239" s="10699"/>
      <c r="XBI239" s="10699"/>
      <c r="XBJ239" s="10699"/>
      <c r="XBK239" s="10699"/>
      <c r="XBL239" s="10699"/>
      <c r="XBM239" s="10699"/>
      <c r="XBN239" s="10699"/>
      <c r="XBO239" s="10699"/>
      <c r="XBP239" s="10699"/>
      <c r="XBQ239" s="10699"/>
      <c r="XBR239" s="10699"/>
      <c r="XBS239" s="10699"/>
      <c r="XBT239" s="10699"/>
      <c r="XBU239" s="10699"/>
      <c r="XBV239" s="10699"/>
      <c r="XBW239" s="10699"/>
      <c r="XBX239" s="10699"/>
      <c r="XBY239" s="10699"/>
      <c r="XBZ239" s="10699"/>
      <c r="XCA239" s="10699"/>
      <c r="XCB239" s="10699"/>
      <c r="XCC239" s="10699"/>
      <c r="XCD239" s="10699"/>
      <c r="XCE239" s="10699"/>
      <c r="XCF239" s="10699"/>
      <c r="XCG239" s="10699"/>
      <c r="XCH239" s="10699"/>
      <c r="XCI239" s="10699"/>
      <c r="XCJ239" s="10699"/>
      <c r="XCK239" s="10699"/>
      <c r="XCL239" s="10699"/>
      <c r="XCM239" s="10699"/>
      <c r="XCN239" s="10699"/>
      <c r="XCO239" s="10699"/>
      <c r="XCP239" s="10699"/>
      <c r="XCQ239" s="10699"/>
      <c r="XCR239" s="10699"/>
      <c r="XCS239" s="10699"/>
      <c r="XCT239" s="10699"/>
      <c r="XCU239" s="10699"/>
      <c r="XCV239" s="10699"/>
      <c r="XCW239" s="10699"/>
      <c r="XCX239" s="10699"/>
      <c r="XCY239" s="10699"/>
      <c r="XCZ239" s="10699"/>
      <c r="XDA239" s="10699"/>
      <c r="XDB239" s="10699"/>
      <c r="XDC239" s="10699"/>
      <c r="XDD239" s="10699"/>
      <c r="XDE239" s="10699"/>
      <c r="XDF239" s="10699"/>
      <c r="XDG239" s="10699"/>
      <c r="XDH239" s="10699"/>
      <c r="XDI239" s="10699"/>
      <c r="XDJ239" s="10699"/>
      <c r="XDK239" s="10699"/>
      <c r="XDL239" s="10699"/>
      <c r="XDM239" s="10699"/>
      <c r="XDN239" s="10699"/>
      <c r="XDO239" s="10699"/>
      <c r="XDP239" s="10699"/>
      <c r="XDQ239" s="10699"/>
      <c r="XDR239" s="10699"/>
      <c r="XDS239" s="10699"/>
      <c r="XDT239" s="10699"/>
      <c r="XDU239" s="10699"/>
      <c r="XDV239" s="10699"/>
      <c r="XDW239" s="10699"/>
      <c r="XDX239" s="10699"/>
      <c r="XDY239" s="10699"/>
      <c r="XDZ239" s="10699"/>
      <c r="XEA239" s="10699"/>
      <c r="XEB239" s="10699"/>
      <c r="XEC239" s="10699"/>
      <c r="XED239" s="10699"/>
      <c r="XEE239" s="10699"/>
      <c r="XEF239" s="10699"/>
      <c r="XEG239" s="10699"/>
      <c r="XEH239" s="10699"/>
      <c r="XEI239" s="10699"/>
      <c r="XEJ239" s="10699"/>
      <c r="XEK239" s="10699"/>
      <c r="XEL239" s="10699"/>
      <c r="XEM239" s="10699"/>
      <c r="XEN239" s="10699"/>
      <c r="XEO239" s="10699"/>
      <c r="XEP239" s="10699"/>
      <c r="XEQ239" s="10699"/>
      <c r="XER239" s="10699"/>
      <c r="XES239" s="10699"/>
      <c r="XET239" s="10699"/>
      <c r="XEU239" s="10699"/>
      <c r="XEV239" s="10699"/>
      <c r="XEW239" s="10699"/>
      <c r="XEX239" s="10699"/>
      <c r="XEY239" s="10699"/>
      <c r="XEZ239" s="10699"/>
      <c r="XFA239" s="10699"/>
      <c r="XFB239" s="10699"/>
      <c r="XFC239" s="10699"/>
    </row>
    <row r="240" spans="1:16383" ht="30" customHeight="1">
      <c r="A240" s="1271" t="s">
        <v>7869</v>
      </c>
      <c r="B240" s="10605" t="s">
        <v>8002</v>
      </c>
      <c r="C240" s="9765">
        <v>45358</v>
      </c>
      <c r="D240" s="9765">
        <v>45414</v>
      </c>
      <c r="E240" s="10481"/>
      <c r="F240" s="8877"/>
      <c r="G240" s="9840">
        <v>8644</v>
      </c>
      <c r="H240" s="10600">
        <v>611</v>
      </c>
      <c r="I240" s="9788"/>
      <c r="J240" s="10495" t="s">
        <v>8001</v>
      </c>
      <c r="K240" s="10495" t="s">
        <v>8000</v>
      </c>
      <c r="L240" s="1176" t="s">
        <v>76</v>
      </c>
      <c r="M240" s="9397" t="s">
        <v>7999</v>
      </c>
      <c r="N240" s="1176" t="s">
        <v>3952</v>
      </c>
      <c r="O240" s="1275">
        <v>4</v>
      </c>
      <c r="P240" s="1275">
        <v>4</v>
      </c>
      <c r="Q240" s="10495" t="s">
        <v>7998</v>
      </c>
      <c r="R240" s="9788"/>
      <c r="S240" s="1173"/>
      <c r="T240" s="1173"/>
      <c r="U240" s="1173"/>
      <c r="V240" s="9788"/>
      <c r="W240" s="1173"/>
      <c r="X240" s="10624" t="s">
        <v>37</v>
      </c>
      <c r="Y240" s="1173"/>
      <c r="Z240" s="10624" t="s">
        <v>45</v>
      </c>
      <c r="AA240" s="1173"/>
      <c r="AB240" s="9840" t="s">
        <v>5584</v>
      </c>
      <c r="AC240" s="8912">
        <v>14580</v>
      </c>
      <c r="AD240" s="722">
        <v>7480</v>
      </c>
      <c r="AE240" s="8912">
        <f>SUM(AD240*P240+AD241*P241+AD242*P242+AC240)</f>
        <v>133661.6</v>
      </c>
      <c r="AF240" s="31"/>
      <c r="AG240" s="26"/>
    </row>
    <row r="241" spans="1:33" ht="30" customHeight="1">
      <c r="A241" s="1271" t="s">
        <v>7869</v>
      </c>
      <c r="B241" s="10606"/>
      <c r="C241" s="10089"/>
      <c r="D241" s="10089"/>
      <c r="E241" s="10587"/>
      <c r="F241" s="8880"/>
      <c r="G241" s="10053"/>
      <c r="H241" s="10601"/>
      <c r="I241" s="10065"/>
      <c r="J241" s="10591"/>
      <c r="K241" s="10591"/>
      <c r="L241" s="1271" t="s">
        <v>2184</v>
      </c>
      <c r="M241" s="10634"/>
      <c r="N241" s="329" t="s">
        <v>3954</v>
      </c>
      <c r="O241" s="1275">
        <v>1</v>
      </c>
      <c r="P241" s="1275">
        <v>1</v>
      </c>
      <c r="Q241" s="10591"/>
      <c r="R241" s="10065"/>
      <c r="S241" s="1173"/>
      <c r="T241" s="1173"/>
      <c r="U241" s="1173"/>
      <c r="V241" s="10065"/>
      <c r="W241" s="1173"/>
      <c r="X241" s="10625"/>
      <c r="Y241" s="1173"/>
      <c r="Z241" s="10625"/>
      <c r="AA241" s="1173"/>
      <c r="AB241" s="10053"/>
      <c r="AC241" s="8920"/>
      <c r="AD241" s="722">
        <v>46393.599999999999</v>
      </c>
      <c r="AE241" s="8920"/>
      <c r="AF241" s="31"/>
      <c r="AG241" s="26"/>
    </row>
    <row r="242" spans="1:33" ht="30" customHeight="1">
      <c r="A242" s="1271" t="s">
        <v>7869</v>
      </c>
      <c r="B242" s="10607"/>
      <c r="C242" s="9766"/>
      <c r="D242" s="9766"/>
      <c r="E242" s="10482"/>
      <c r="F242" s="8878"/>
      <c r="G242" s="9834"/>
      <c r="H242" s="10602"/>
      <c r="I242" s="9789"/>
      <c r="J242" s="10496"/>
      <c r="K242" s="10496"/>
      <c r="L242" s="296" t="s">
        <v>1095</v>
      </c>
      <c r="M242" s="10483"/>
      <c r="N242" s="1176" t="s">
        <v>3951</v>
      </c>
      <c r="O242" s="1275">
        <v>1</v>
      </c>
      <c r="P242" s="1275">
        <v>1</v>
      </c>
      <c r="Q242" s="10496"/>
      <c r="R242" s="9789"/>
      <c r="S242" s="1173"/>
      <c r="T242" s="1173"/>
      <c r="U242" s="1173"/>
      <c r="V242" s="9789"/>
      <c r="W242" s="1173"/>
      <c r="X242" s="10626"/>
      <c r="Y242" s="1173"/>
      <c r="Z242" s="10626"/>
      <c r="AA242" s="1173"/>
      <c r="AB242" s="9834"/>
      <c r="AC242" s="8913"/>
      <c r="AD242" s="722">
        <v>42768</v>
      </c>
      <c r="AE242" s="8913"/>
      <c r="AF242" s="31"/>
      <c r="AG242" s="26"/>
    </row>
    <row r="243" spans="1:33" ht="30" customHeight="1">
      <c r="A243" s="1273" t="s">
        <v>7869</v>
      </c>
      <c r="B243" s="10605" t="s">
        <v>7997</v>
      </c>
      <c r="C243" s="9765">
        <v>45358</v>
      </c>
      <c r="D243" s="9765">
        <v>45414</v>
      </c>
      <c r="E243" s="10481"/>
      <c r="F243" s="8877"/>
      <c r="G243" s="9840">
        <v>8644</v>
      </c>
      <c r="H243" s="9840">
        <v>497</v>
      </c>
      <c r="I243" s="9840"/>
      <c r="J243" s="10495" t="s">
        <v>7996</v>
      </c>
      <c r="K243" s="10495" t="s">
        <v>7995</v>
      </c>
      <c r="L243" s="1273" t="s">
        <v>62</v>
      </c>
      <c r="M243" s="8868" t="s">
        <v>7994</v>
      </c>
      <c r="N243" s="1176" t="s">
        <v>3952</v>
      </c>
      <c r="O243" s="1274">
        <v>5</v>
      </c>
      <c r="P243" s="1274">
        <v>5</v>
      </c>
      <c r="Q243" s="10495" t="s">
        <v>7993</v>
      </c>
      <c r="R243" s="9788"/>
      <c r="S243" s="1173"/>
      <c r="T243" s="1173"/>
      <c r="U243" s="1173"/>
      <c r="V243" s="10896" t="s">
        <v>2073</v>
      </c>
      <c r="W243" s="1173"/>
      <c r="X243" s="10896" t="s">
        <v>37</v>
      </c>
      <c r="Y243" s="1173"/>
      <c r="Z243" s="10674" t="s">
        <v>45</v>
      </c>
      <c r="AA243" s="1173"/>
      <c r="AB243" s="9840" t="s">
        <v>5584</v>
      </c>
      <c r="AC243" s="8912">
        <v>14580</v>
      </c>
      <c r="AD243" s="722">
        <v>7480</v>
      </c>
      <c r="AE243" s="8912">
        <f>SUM(AD243*P243+AD244*P244+AC243)</f>
        <v>144380</v>
      </c>
      <c r="AF243" s="31"/>
      <c r="AG243" s="26"/>
    </row>
    <row r="244" spans="1:33" ht="30" customHeight="1">
      <c r="A244" s="1271" t="s">
        <v>7869</v>
      </c>
      <c r="B244" s="10607"/>
      <c r="C244" s="9766"/>
      <c r="D244" s="9766"/>
      <c r="E244" s="10482"/>
      <c r="F244" s="8878"/>
      <c r="G244" s="9834"/>
      <c r="H244" s="9834"/>
      <c r="I244" s="9834"/>
      <c r="J244" s="10496"/>
      <c r="K244" s="10496"/>
      <c r="L244" s="1271" t="s">
        <v>7950</v>
      </c>
      <c r="M244" s="8869"/>
      <c r="N244" s="1176" t="s">
        <v>3955</v>
      </c>
      <c r="O244" s="1272">
        <v>1</v>
      </c>
      <c r="P244" s="1272">
        <v>1</v>
      </c>
      <c r="Q244" s="10496"/>
      <c r="R244" s="9789"/>
      <c r="S244" s="1173"/>
      <c r="T244" s="1173"/>
      <c r="U244" s="1173"/>
      <c r="V244" s="10897"/>
      <c r="W244" s="1173"/>
      <c r="X244" s="10897"/>
      <c r="Y244" s="1173"/>
      <c r="Z244" s="10675"/>
      <c r="AA244" s="1173"/>
      <c r="AB244" s="9834"/>
      <c r="AC244" s="8913"/>
      <c r="AD244" s="722">
        <v>92400</v>
      </c>
      <c r="AE244" s="8913"/>
      <c r="AF244" s="31"/>
      <c r="AG244" s="26"/>
    </row>
    <row r="245" spans="1:33" ht="30" customHeight="1">
      <c r="A245" s="8339" t="s">
        <v>7869</v>
      </c>
      <c r="B245" s="9840" t="s">
        <v>7992</v>
      </c>
      <c r="C245" s="9765">
        <v>45358</v>
      </c>
      <c r="D245" s="9765">
        <v>45414</v>
      </c>
      <c r="E245" s="10481"/>
      <c r="F245" s="8877"/>
      <c r="G245" s="9840">
        <v>8644</v>
      </c>
      <c r="H245" s="10600">
        <v>527</v>
      </c>
      <c r="I245" s="9788"/>
      <c r="J245" s="10495" t="s">
        <v>7991</v>
      </c>
      <c r="K245" s="10495" t="s">
        <v>7990</v>
      </c>
      <c r="L245" s="1176" t="s">
        <v>76</v>
      </c>
      <c r="M245" s="8868" t="s">
        <v>7989</v>
      </c>
      <c r="N245" s="1176" t="s">
        <v>3952</v>
      </c>
      <c r="O245" s="1275">
        <v>4</v>
      </c>
      <c r="P245" s="1275">
        <v>4</v>
      </c>
      <c r="Q245" s="10495" t="s">
        <v>7988</v>
      </c>
      <c r="R245" s="9788"/>
      <c r="S245" s="1173"/>
      <c r="T245" s="1173"/>
      <c r="U245" s="1173"/>
      <c r="V245" s="9840" t="s">
        <v>2073</v>
      </c>
      <c r="W245" s="1173"/>
      <c r="X245" s="9840" t="s">
        <v>37</v>
      </c>
      <c r="Y245" s="1173"/>
      <c r="Z245" s="10680" t="s">
        <v>45</v>
      </c>
      <c r="AA245" s="1173"/>
      <c r="AB245" s="9840" t="s">
        <v>5584</v>
      </c>
      <c r="AC245" s="8912">
        <v>14580</v>
      </c>
      <c r="AD245" s="722">
        <v>7480</v>
      </c>
      <c r="AE245" s="8912">
        <f>SUM(AD245*P245+AD246*P246+AD247*P247+AC245)</f>
        <v>104000.32000000001</v>
      </c>
      <c r="AF245" s="31"/>
      <c r="AG245" s="26"/>
    </row>
    <row r="246" spans="1:33" ht="30" customHeight="1">
      <c r="A246" s="8339" t="s">
        <v>7869</v>
      </c>
      <c r="B246" s="10053"/>
      <c r="C246" s="10089"/>
      <c r="D246" s="10089"/>
      <c r="E246" s="10587"/>
      <c r="F246" s="8880"/>
      <c r="G246" s="10053"/>
      <c r="H246" s="10601"/>
      <c r="I246" s="10065"/>
      <c r="J246" s="10591"/>
      <c r="K246" s="10591"/>
      <c r="L246" s="1271" t="s">
        <v>2184</v>
      </c>
      <c r="M246" s="8870"/>
      <c r="N246" s="1889" t="s">
        <v>3954</v>
      </c>
      <c r="O246" s="1275">
        <v>1</v>
      </c>
      <c r="P246" s="1275">
        <v>1</v>
      </c>
      <c r="Q246" s="10591"/>
      <c r="R246" s="10065"/>
      <c r="S246" s="1173"/>
      <c r="T246" s="1173"/>
      <c r="U246" s="1173"/>
      <c r="V246" s="10053"/>
      <c r="W246" s="1173"/>
      <c r="X246" s="10053"/>
      <c r="Y246" s="1173"/>
      <c r="Z246" s="10681"/>
      <c r="AA246" s="1176">
        <v>4504191676</v>
      </c>
      <c r="AB246" s="10053"/>
      <c r="AC246" s="8920"/>
      <c r="AD246" s="722">
        <v>46393.599999999999</v>
      </c>
      <c r="AE246" s="8920"/>
      <c r="AF246" s="31"/>
      <c r="AG246" s="26"/>
    </row>
    <row r="247" spans="1:33" ht="30" customHeight="1">
      <c r="A247" s="1271" t="s">
        <v>7869</v>
      </c>
      <c r="B247" s="9834"/>
      <c r="C247" s="9766"/>
      <c r="D247" s="9766"/>
      <c r="E247" s="10482"/>
      <c r="F247" s="8878"/>
      <c r="G247" s="9834"/>
      <c r="H247" s="10602"/>
      <c r="I247" s="9789"/>
      <c r="J247" s="10496"/>
      <c r="K247" s="10496"/>
      <c r="L247" s="8339" t="s">
        <v>2548</v>
      </c>
      <c r="M247" s="8869"/>
      <c r="N247" s="1176" t="s">
        <v>3951</v>
      </c>
      <c r="O247" s="1275">
        <v>1</v>
      </c>
      <c r="P247" s="1275">
        <v>1</v>
      </c>
      <c r="Q247" s="10496"/>
      <c r="R247" s="9789"/>
      <c r="S247" s="1173"/>
      <c r="T247" s="1173"/>
      <c r="U247" s="1173"/>
      <c r="V247" s="9834"/>
      <c r="W247" s="1173"/>
      <c r="X247" s="9834"/>
      <c r="Y247" s="1173"/>
      <c r="Z247" s="10682"/>
      <c r="AA247" s="1173"/>
      <c r="AB247" s="9834"/>
      <c r="AC247" s="8913"/>
      <c r="AD247" s="722">
        <v>13106.72</v>
      </c>
      <c r="AE247" s="8913"/>
      <c r="AF247" s="31"/>
      <c r="AG247" s="26"/>
    </row>
    <row r="248" spans="1:33" ht="30" customHeight="1">
      <c r="A248" s="1271" t="s">
        <v>7869</v>
      </c>
      <c r="B248" s="10605" t="s">
        <v>7987</v>
      </c>
      <c r="C248" s="9765">
        <v>45358</v>
      </c>
      <c r="D248" s="9765">
        <v>45414</v>
      </c>
      <c r="E248" s="10481"/>
      <c r="F248" s="8877"/>
      <c r="G248" s="9840">
        <v>8644</v>
      </c>
      <c r="H248" s="10600" t="s">
        <v>7986</v>
      </c>
      <c r="I248" s="9788"/>
      <c r="J248" s="10495" t="s">
        <v>7985</v>
      </c>
      <c r="K248" s="10495" t="s">
        <v>7984</v>
      </c>
      <c r="L248" s="1176" t="s">
        <v>76</v>
      </c>
      <c r="M248" s="8868" t="s">
        <v>7983</v>
      </c>
      <c r="N248" s="1176" t="s">
        <v>3952</v>
      </c>
      <c r="O248" s="1275">
        <v>4</v>
      </c>
      <c r="P248" s="1275">
        <v>4</v>
      </c>
      <c r="Q248" s="10495" t="s">
        <v>7982</v>
      </c>
      <c r="R248" s="9788"/>
      <c r="S248" s="1173"/>
      <c r="T248" s="1173"/>
      <c r="U248" s="1173"/>
      <c r="V248" s="10608" t="s">
        <v>2073</v>
      </c>
      <c r="W248" s="1173"/>
      <c r="X248" s="10621" t="s">
        <v>37</v>
      </c>
      <c r="Y248" s="1173"/>
      <c r="Z248" s="10621" t="s">
        <v>45</v>
      </c>
      <c r="AA248" s="1173"/>
      <c r="AB248" s="9840" t="s">
        <v>5584</v>
      </c>
      <c r="AC248" s="8912">
        <v>7290</v>
      </c>
      <c r="AD248" s="722">
        <v>7480</v>
      </c>
      <c r="AE248" s="8912">
        <f>SUM(AD248*P248+AD249*P249+AD250*P250+AC248)</f>
        <v>96710.32</v>
      </c>
      <c r="AF248" s="31"/>
      <c r="AG248" s="26"/>
    </row>
    <row r="249" spans="1:33" ht="30" customHeight="1">
      <c r="A249" s="1271" t="s">
        <v>7869</v>
      </c>
      <c r="B249" s="10606"/>
      <c r="C249" s="10089"/>
      <c r="D249" s="10089"/>
      <c r="E249" s="10587"/>
      <c r="F249" s="8880"/>
      <c r="G249" s="10053"/>
      <c r="H249" s="10601"/>
      <c r="I249" s="10065"/>
      <c r="J249" s="10591"/>
      <c r="K249" s="10591"/>
      <c r="L249" s="1271" t="s">
        <v>2184</v>
      </c>
      <c r="M249" s="8870"/>
      <c r="N249" s="400" t="s">
        <v>3954</v>
      </c>
      <c r="O249" s="1275">
        <v>1</v>
      </c>
      <c r="P249" s="1275">
        <v>1</v>
      </c>
      <c r="Q249" s="10591"/>
      <c r="R249" s="10065"/>
      <c r="S249" s="1173"/>
      <c r="T249" s="1173"/>
      <c r="U249" s="1173"/>
      <c r="V249" s="10609"/>
      <c r="W249" s="1173"/>
      <c r="X249" s="10622"/>
      <c r="Y249" s="1173"/>
      <c r="Z249" s="10622"/>
      <c r="AA249" s="1173"/>
      <c r="AB249" s="10053"/>
      <c r="AC249" s="8920"/>
      <c r="AD249" s="722">
        <v>46393.599999999999</v>
      </c>
      <c r="AE249" s="8920"/>
      <c r="AF249" s="31"/>
      <c r="AG249" s="26"/>
    </row>
    <row r="250" spans="1:33" ht="30" customHeight="1">
      <c r="A250" s="1271" t="s">
        <v>7869</v>
      </c>
      <c r="B250" s="10607"/>
      <c r="C250" s="9766"/>
      <c r="D250" s="9766"/>
      <c r="E250" s="10482"/>
      <c r="F250" s="8878"/>
      <c r="G250" s="9834"/>
      <c r="H250" s="10602"/>
      <c r="I250" s="9789"/>
      <c r="J250" s="10496"/>
      <c r="K250" s="10496"/>
      <c r="L250" s="296" t="s">
        <v>2548</v>
      </c>
      <c r="M250" s="8869"/>
      <c r="N250" s="1176" t="s">
        <v>3951</v>
      </c>
      <c r="O250" s="1275">
        <v>1</v>
      </c>
      <c r="P250" s="1275">
        <v>1</v>
      </c>
      <c r="Q250" s="10496"/>
      <c r="R250" s="9789"/>
      <c r="S250" s="1173"/>
      <c r="T250" s="1173"/>
      <c r="U250" s="1173"/>
      <c r="V250" s="10610"/>
      <c r="W250" s="1173"/>
      <c r="X250" s="10623"/>
      <c r="Y250" s="1173"/>
      <c r="Z250" s="10623"/>
      <c r="AA250" s="1173"/>
      <c r="AB250" s="9834"/>
      <c r="AC250" s="8913"/>
      <c r="AD250" s="722">
        <v>13106.72</v>
      </c>
      <c r="AE250" s="8913"/>
      <c r="AF250" s="31"/>
      <c r="AG250" s="26"/>
    </row>
    <row r="251" spans="1:33" ht="30" customHeight="1">
      <c r="A251" s="256" t="s">
        <v>7869</v>
      </c>
      <c r="B251" s="5315" t="s">
        <v>7981</v>
      </c>
      <c r="C251" s="340">
        <v>45358</v>
      </c>
      <c r="D251" s="340">
        <v>45364</v>
      </c>
      <c r="E251" s="422"/>
      <c r="F251" s="44"/>
      <c r="G251" s="339">
        <v>8644</v>
      </c>
      <c r="H251" s="339"/>
      <c r="I251" s="339" t="s">
        <v>92</v>
      </c>
      <c r="J251" s="342" t="s">
        <v>7980</v>
      </c>
      <c r="K251" s="259" t="s">
        <v>7979</v>
      </c>
      <c r="L251" s="256" t="s">
        <v>7978</v>
      </c>
      <c r="M251" s="338" t="s">
        <v>7977</v>
      </c>
      <c r="N251" s="255" t="s">
        <v>5039</v>
      </c>
      <c r="O251" s="258">
        <v>32</v>
      </c>
      <c r="P251" s="258">
        <v>32</v>
      </c>
      <c r="Q251" s="342" t="s">
        <v>7976</v>
      </c>
      <c r="R251" s="255"/>
      <c r="S251" s="250"/>
      <c r="T251" s="250"/>
      <c r="U251" s="250"/>
      <c r="V251" s="546" t="s">
        <v>2073</v>
      </c>
      <c r="W251" s="250"/>
      <c r="X251" s="546" t="s">
        <v>37</v>
      </c>
      <c r="Y251" s="250"/>
      <c r="Z251" s="251"/>
      <c r="AA251" s="250"/>
      <c r="AB251" s="251" t="s">
        <v>5541</v>
      </c>
      <c r="AC251" s="33">
        <v>0</v>
      </c>
      <c r="AD251" s="33">
        <v>14520</v>
      </c>
      <c r="AE251" s="33">
        <f>SUM(AD251*P251+AC251)</f>
        <v>464640</v>
      </c>
      <c r="AF251" s="31"/>
      <c r="AG251" s="26"/>
    </row>
    <row r="252" spans="1:33" ht="30" customHeight="1">
      <c r="A252" s="1273" t="s">
        <v>7869</v>
      </c>
      <c r="B252" s="10605" t="s">
        <v>7975</v>
      </c>
      <c r="C252" s="9765">
        <v>45358</v>
      </c>
      <c r="D252" s="9765">
        <v>45414</v>
      </c>
      <c r="E252" s="10481"/>
      <c r="F252" s="8877"/>
      <c r="G252" s="9840">
        <v>8644</v>
      </c>
      <c r="H252" s="9840">
        <v>589</v>
      </c>
      <c r="I252" s="9840"/>
      <c r="J252" s="10495" t="s">
        <v>7974</v>
      </c>
      <c r="K252" s="10495" t="s">
        <v>7973</v>
      </c>
      <c r="L252" s="1273" t="s">
        <v>62</v>
      </c>
      <c r="M252" s="8868" t="s">
        <v>7972</v>
      </c>
      <c r="N252" s="1176" t="s">
        <v>3952</v>
      </c>
      <c r="O252" s="1274">
        <v>5</v>
      </c>
      <c r="P252" s="1274">
        <v>5</v>
      </c>
      <c r="Q252" s="10495" t="s">
        <v>7971</v>
      </c>
      <c r="R252" s="9788"/>
      <c r="S252" s="1173"/>
      <c r="T252" s="1173"/>
      <c r="U252" s="1173"/>
      <c r="V252" s="10711" t="s">
        <v>2073</v>
      </c>
      <c r="W252" s="1173"/>
      <c r="X252" s="10711" t="s">
        <v>37</v>
      </c>
      <c r="Y252" s="1173"/>
      <c r="Z252" s="10621" t="s">
        <v>45</v>
      </c>
      <c r="AA252" s="1173"/>
      <c r="AB252" s="9840" t="s">
        <v>5583</v>
      </c>
      <c r="AC252" s="8912">
        <v>14580</v>
      </c>
      <c r="AD252" s="722">
        <v>7480</v>
      </c>
      <c r="AE252" s="8912">
        <f>SUM(AD252*P252+AD253*P253+AC252)</f>
        <v>92196</v>
      </c>
      <c r="AF252" s="31"/>
      <c r="AG252" s="26"/>
    </row>
    <row r="253" spans="1:33" ht="30" customHeight="1">
      <c r="A253" s="1271" t="s">
        <v>7869</v>
      </c>
      <c r="B253" s="10607"/>
      <c r="C253" s="9766"/>
      <c r="D253" s="9766"/>
      <c r="E253" s="10482"/>
      <c r="F253" s="8878"/>
      <c r="G253" s="9834"/>
      <c r="H253" s="9834"/>
      <c r="I253" s="9834"/>
      <c r="J253" s="10496"/>
      <c r="K253" s="10496"/>
      <c r="L253" s="1271" t="s">
        <v>2184</v>
      </c>
      <c r="M253" s="8869"/>
      <c r="N253" s="1176" t="s">
        <v>3957</v>
      </c>
      <c r="O253" s="1272">
        <v>1</v>
      </c>
      <c r="P253" s="1272">
        <v>1</v>
      </c>
      <c r="Q253" s="10496"/>
      <c r="R253" s="9789"/>
      <c r="S253" s="1173"/>
      <c r="T253" s="1173"/>
      <c r="U253" s="1173"/>
      <c r="V253" s="10713"/>
      <c r="W253" s="1173"/>
      <c r="X253" s="10713"/>
      <c r="Y253" s="1173"/>
      <c r="Z253" s="10623"/>
      <c r="AA253" s="1173"/>
      <c r="AB253" s="9834"/>
      <c r="AC253" s="8913"/>
      <c r="AD253" s="722">
        <v>40216</v>
      </c>
      <c r="AE253" s="8913"/>
      <c r="AF253" s="31"/>
      <c r="AG253" s="26"/>
    </row>
    <row r="254" spans="1:33" ht="30" customHeight="1">
      <c r="A254" s="1273" t="s">
        <v>7869</v>
      </c>
      <c r="B254" s="10605" t="s">
        <v>7970</v>
      </c>
      <c r="C254" s="9765">
        <v>45362</v>
      </c>
      <c r="D254" s="9765">
        <v>45418</v>
      </c>
      <c r="E254" s="10481"/>
      <c r="F254" s="8877"/>
      <c r="G254" s="9840">
        <v>8644</v>
      </c>
      <c r="H254" s="9840">
        <v>289</v>
      </c>
      <c r="I254" s="9840"/>
      <c r="J254" s="10495" t="s">
        <v>7969</v>
      </c>
      <c r="K254" s="10495" t="s">
        <v>7968</v>
      </c>
      <c r="L254" s="1273" t="s">
        <v>76</v>
      </c>
      <c r="M254" s="8868" t="s">
        <v>7967</v>
      </c>
      <c r="N254" s="1176" t="s">
        <v>3952</v>
      </c>
      <c r="O254" s="1274">
        <v>4</v>
      </c>
      <c r="P254" s="1274">
        <v>4</v>
      </c>
      <c r="Q254" s="10495" t="s">
        <v>7966</v>
      </c>
      <c r="R254" s="9788"/>
      <c r="S254" s="1173"/>
      <c r="T254" s="1173"/>
      <c r="U254" s="1173"/>
      <c r="V254" s="10593" t="s">
        <v>2073</v>
      </c>
      <c r="W254" s="1173"/>
      <c r="X254" s="10593" t="s">
        <v>37</v>
      </c>
      <c r="Y254" s="1173"/>
      <c r="Z254" s="10635" t="s">
        <v>45</v>
      </c>
      <c r="AA254" s="1173"/>
      <c r="AB254" s="9840" t="s">
        <v>5583</v>
      </c>
      <c r="AC254" s="8912">
        <v>4860</v>
      </c>
      <c r="AD254" s="722">
        <v>7480</v>
      </c>
      <c r="AE254" s="8912">
        <f>SUM(AD254*P254+AD255*P255+AD256*P256+AC254)</f>
        <v>123941.6</v>
      </c>
      <c r="AF254" s="31"/>
      <c r="AG254" s="26"/>
    </row>
    <row r="255" spans="1:33" ht="30" customHeight="1">
      <c r="A255" s="1271" t="s">
        <v>7869</v>
      </c>
      <c r="B255" s="10606"/>
      <c r="C255" s="10089"/>
      <c r="D255" s="10089"/>
      <c r="E255" s="10587"/>
      <c r="F255" s="8880"/>
      <c r="G255" s="10053"/>
      <c r="H255" s="10053"/>
      <c r="I255" s="10053"/>
      <c r="J255" s="10591"/>
      <c r="K255" s="10591"/>
      <c r="L255" s="1271" t="s">
        <v>381</v>
      </c>
      <c r="M255" s="8870"/>
      <c r="N255" s="1176" t="s">
        <v>3954</v>
      </c>
      <c r="O255" s="1272">
        <v>1</v>
      </c>
      <c r="P255" s="1272">
        <v>1</v>
      </c>
      <c r="Q255" s="10591"/>
      <c r="R255" s="10065"/>
      <c r="S255" s="1173"/>
      <c r="T255" s="1173"/>
      <c r="U255" s="1173"/>
      <c r="V255" s="10886"/>
      <c r="W255" s="1173"/>
      <c r="X255" s="10886"/>
      <c r="Y255" s="1173"/>
      <c r="Z255" s="10636"/>
      <c r="AA255" s="1173"/>
      <c r="AB255" s="10053"/>
      <c r="AC255" s="8920"/>
      <c r="AD255" s="722">
        <v>46393.599999999999</v>
      </c>
      <c r="AE255" s="8920"/>
      <c r="AF255" s="31"/>
      <c r="AG255" s="26"/>
    </row>
    <row r="256" spans="1:33" ht="30" customHeight="1">
      <c r="A256" s="1271" t="s">
        <v>7869</v>
      </c>
      <c r="B256" s="10607"/>
      <c r="C256" s="9766"/>
      <c r="D256" s="9766"/>
      <c r="E256" s="10482"/>
      <c r="F256" s="8878"/>
      <c r="G256" s="9834"/>
      <c r="H256" s="9834"/>
      <c r="I256" s="9834"/>
      <c r="J256" s="10496"/>
      <c r="K256" s="10496"/>
      <c r="L256" s="296" t="s">
        <v>1095</v>
      </c>
      <c r="M256" s="8869"/>
      <c r="N256" s="1194" t="s">
        <v>3951</v>
      </c>
      <c r="O256" s="1274">
        <v>1</v>
      </c>
      <c r="P256" s="1274">
        <v>1</v>
      </c>
      <c r="Q256" s="10496"/>
      <c r="R256" s="9789"/>
      <c r="S256" s="1173"/>
      <c r="T256" s="1173"/>
      <c r="U256" s="1173"/>
      <c r="V256" s="10594"/>
      <c r="W256" s="1173"/>
      <c r="X256" s="10594"/>
      <c r="Y256" s="1173"/>
      <c r="Z256" s="10637"/>
      <c r="AA256" s="1173"/>
      <c r="AB256" s="9834"/>
      <c r="AC256" s="8913"/>
      <c r="AD256" s="722">
        <v>42768</v>
      </c>
      <c r="AE256" s="8913"/>
      <c r="AF256" s="31"/>
      <c r="AG256" s="26"/>
    </row>
    <row r="257" spans="1:33" ht="30" customHeight="1">
      <c r="A257" s="1273" t="s">
        <v>7869</v>
      </c>
      <c r="B257" s="10605" t="s">
        <v>7965</v>
      </c>
      <c r="C257" s="9765">
        <v>45362</v>
      </c>
      <c r="D257" s="9765">
        <v>45418</v>
      </c>
      <c r="E257" s="10481"/>
      <c r="F257" s="8877"/>
      <c r="G257" s="9840">
        <v>8644</v>
      </c>
      <c r="H257" s="9840">
        <v>533</v>
      </c>
      <c r="I257" s="9840"/>
      <c r="J257" s="10495" t="s">
        <v>7964</v>
      </c>
      <c r="K257" s="10495" t="s">
        <v>7963</v>
      </c>
      <c r="L257" s="1273" t="s">
        <v>76</v>
      </c>
      <c r="M257" s="8868" t="s">
        <v>7962</v>
      </c>
      <c r="N257" s="1176" t="s">
        <v>3952</v>
      </c>
      <c r="O257" s="1274">
        <v>4</v>
      </c>
      <c r="P257" s="1274">
        <v>4</v>
      </c>
      <c r="Q257" s="10495" t="s">
        <v>7961</v>
      </c>
      <c r="R257" s="9788"/>
      <c r="S257" s="1173"/>
      <c r="T257" s="1173"/>
      <c r="U257" s="1173"/>
      <c r="V257" s="10876" t="s">
        <v>2073</v>
      </c>
      <c r="W257" s="1173"/>
      <c r="X257" s="10876" t="s">
        <v>37</v>
      </c>
      <c r="Y257" s="1173"/>
      <c r="Z257" s="10878" t="s">
        <v>45</v>
      </c>
      <c r="AA257" s="1173"/>
      <c r="AB257" s="9840" t="s">
        <v>5583</v>
      </c>
      <c r="AC257" s="8912">
        <v>4860</v>
      </c>
      <c r="AD257" s="722">
        <v>7480</v>
      </c>
      <c r="AE257" s="8912">
        <f>SUM(AD257*P257+AD258*P258+AC257)</f>
        <v>81173.600000000006</v>
      </c>
      <c r="AF257" s="31"/>
      <c r="AG257" s="26"/>
    </row>
    <row r="258" spans="1:33" ht="30" customHeight="1">
      <c r="A258" s="1271" t="s">
        <v>7869</v>
      </c>
      <c r="B258" s="10607"/>
      <c r="C258" s="9766"/>
      <c r="D258" s="9766"/>
      <c r="E258" s="10482"/>
      <c r="F258" s="8878"/>
      <c r="G258" s="9834"/>
      <c r="H258" s="9834"/>
      <c r="I258" s="9834"/>
      <c r="J258" s="10496"/>
      <c r="K258" s="10496"/>
      <c r="L258" s="1271" t="s">
        <v>381</v>
      </c>
      <c r="M258" s="8869"/>
      <c r="N258" s="1176" t="s">
        <v>3954</v>
      </c>
      <c r="O258" s="1272">
        <v>1</v>
      </c>
      <c r="P258" s="1272">
        <v>1</v>
      </c>
      <c r="Q258" s="10496"/>
      <c r="R258" s="9789"/>
      <c r="S258" s="1173"/>
      <c r="T258" s="1173"/>
      <c r="U258" s="1173"/>
      <c r="V258" s="10877"/>
      <c r="W258" s="1173"/>
      <c r="X258" s="10877"/>
      <c r="Y258" s="1173"/>
      <c r="Z258" s="10879"/>
      <c r="AA258" s="1173"/>
      <c r="AB258" s="9834"/>
      <c r="AC258" s="8913"/>
      <c r="AD258" s="722">
        <v>46393.599999999999</v>
      </c>
      <c r="AE258" s="8913"/>
      <c r="AF258" s="31"/>
      <c r="AG258" s="26"/>
    </row>
    <row r="259" spans="1:33" ht="30" customHeight="1">
      <c r="A259" s="1271" t="s">
        <v>7869</v>
      </c>
      <c r="B259" s="10605" t="s">
        <v>7960</v>
      </c>
      <c r="C259" s="9765" t="s">
        <v>7433</v>
      </c>
      <c r="D259" s="9765">
        <v>45419</v>
      </c>
      <c r="E259" s="10481"/>
      <c r="F259" s="8877"/>
      <c r="G259" s="9840">
        <v>8644</v>
      </c>
      <c r="H259" s="10600">
        <v>252</v>
      </c>
      <c r="I259" s="9788"/>
      <c r="J259" s="10495" t="s">
        <v>7959</v>
      </c>
      <c r="K259" s="10495" t="s">
        <v>7958</v>
      </c>
      <c r="L259" s="1176" t="s">
        <v>76</v>
      </c>
      <c r="M259" s="8868" t="s">
        <v>7957</v>
      </c>
      <c r="N259" s="1176" t="s">
        <v>3952</v>
      </c>
      <c r="O259" s="1275">
        <v>4</v>
      </c>
      <c r="P259" s="1275">
        <v>4</v>
      </c>
      <c r="Q259" s="10495" t="s">
        <v>7951</v>
      </c>
      <c r="R259" s="9788"/>
      <c r="S259" s="1173"/>
      <c r="T259" s="1173"/>
      <c r="U259" s="1173"/>
      <c r="V259" s="10459" t="s">
        <v>2073</v>
      </c>
      <c r="W259" s="1173"/>
      <c r="X259" s="10459" t="s">
        <v>37</v>
      </c>
      <c r="Y259" s="1173"/>
      <c r="Z259" s="10507" t="s">
        <v>45</v>
      </c>
      <c r="AA259" s="1173"/>
      <c r="AB259" s="9840" t="s">
        <v>5583</v>
      </c>
      <c r="AC259" s="8912">
        <v>14580</v>
      </c>
      <c r="AD259" s="722">
        <v>7480</v>
      </c>
      <c r="AE259" s="8912">
        <f>SUM(AD259*P259+AD260*P260+AD261*P261+AC259)</f>
        <v>170868</v>
      </c>
      <c r="AF259" s="31"/>
      <c r="AG259" s="26"/>
    </row>
    <row r="260" spans="1:33" ht="30" customHeight="1">
      <c r="A260" s="1271" t="s">
        <v>7869</v>
      </c>
      <c r="B260" s="10606"/>
      <c r="C260" s="10089"/>
      <c r="D260" s="10089"/>
      <c r="E260" s="10587"/>
      <c r="F260" s="8880"/>
      <c r="G260" s="10053"/>
      <c r="H260" s="10601"/>
      <c r="I260" s="10065"/>
      <c r="J260" s="10591"/>
      <c r="K260" s="10591"/>
      <c r="L260" s="575" t="s">
        <v>8217</v>
      </c>
      <c r="M260" s="8870"/>
      <c r="N260" s="1176" t="s">
        <v>3955</v>
      </c>
      <c r="O260" s="1275">
        <v>1</v>
      </c>
      <c r="P260" s="1275">
        <v>1</v>
      </c>
      <c r="Q260" s="10591"/>
      <c r="R260" s="10065"/>
      <c r="S260" s="1173"/>
      <c r="T260" s="1173"/>
      <c r="U260" s="1173"/>
      <c r="V260" s="10592"/>
      <c r="W260" s="1173"/>
      <c r="X260" s="10592"/>
      <c r="Y260" s="1173"/>
      <c r="Z260" s="10508"/>
      <c r="AA260" s="1173"/>
      <c r="AB260" s="10053"/>
      <c r="AC260" s="8920"/>
      <c r="AD260" s="722">
        <v>83600</v>
      </c>
      <c r="AE260" s="8920"/>
      <c r="AF260" s="31"/>
      <c r="AG260" s="26"/>
    </row>
    <row r="261" spans="1:33" ht="30" customHeight="1">
      <c r="A261" s="1271" t="s">
        <v>7869</v>
      </c>
      <c r="B261" s="10607"/>
      <c r="C261" s="9766"/>
      <c r="D261" s="9766"/>
      <c r="E261" s="10482"/>
      <c r="F261" s="8878"/>
      <c r="G261" s="9834"/>
      <c r="H261" s="10602"/>
      <c r="I261" s="9789"/>
      <c r="J261" s="10496"/>
      <c r="K261" s="10496"/>
      <c r="L261" s="296" t="s">
        <v>1095</v>
      </c>
      <c r="M261" s="8869"/>
      <c r="N261" s="1176" t="s">
        <v>3951</v>
      </c>
      <c r="O261" s="1275">
        <v>1</v>
      </c>
      <c r="P261" s="1275">
        <v>1</v>
      </c>
      <c r="Q261" s="10496"/>
      <c r="R261" s="9789"/>
      <c r="S261" s="1173"/>
      <c r="T261" s="1173"/>
      <c r="U261" s="1173"/>
      <c r="V261" s="10460"/>
      <c r="W261" s="1173"/>
      <c r="X261" s="10460"/>
      <c r="Y261" s="1173"/>
      <c r="Z261" s="10509"/>
      <c r="AA261" s="1173"/>
      <c r="AB261" s="9834"/>
      <c r="AC261" s="8913"/>
      <c r="AD261" s="722">
        <v>42768</v>
      </c>
      <c r="AE261" s="8913"/>
      <c r="AF261" s="31"/>
      <c r="AG261" s="26"/>
    </row>
    <row r="262" spans="1:33" ht="30" customHeight="1">
      <c r="A262" s="1271" t="s">
        <v>7869</v>
      </c>
      <c r="B262" s="10605" t="s">
        <v>7956</v>
      </c>
      <c r="C262" s="9765" t="s">
        <v>7433</v>
      </c>
      <c r="D262" s="9765">
        <v>45419</v>
      </c>
      <c r="E262" s="10481"/>
      <c r="F262" s="8877"/>
      <c r="G262" s="9840">
        <v>8644</v>
      </c>
      <c r="H262" s="10600" t="s">
        <v>7955</v>
      </c>
      <c r="I262" s="9788"/>
      <c r="J262" s="10495" t="s">
        <v>7954</v>
      </c>
      <c r="K262" s="10495" t="s">
        <v>7953</v>
      </c>
      <c r="L262" s="1176" t="s">
        <v>76</v>
      </c>
      <c r="M262" s="8868" t="s">
        <v>7952</v>
      </c>
      <c r="N262" s="1176" t="s">
        <v>3952</v>
      </c>
      <c r="O262" s="1275">
        <v>4</v>
      </c>
      <c r="P262" s="1275">
        <v>4</v>
      </c>
      <c r="Q262" s="10495" t="s">
        <v>7951</v>
      </c>
      <c r="R262" s="9788"/>
      <c r="S262" s="1173"/>
      <c r="T262" s="1173"/>
      <c r="U262" s="1173"/>
      <c r="V262" s="10887" t="s">
        <v>2073</v>
      </c>
      <c r="W262" s="1173"/>
      <c r="X262" s="10887" t="s">
        <v>37</v>
      </c>
      <c r="Y262" s="1173"/>
      <c r="Z262" s="10507" t="s">
        <v>45</v>
      </c>
      <c r="AA262" s="1173"/>
      <c r="AB262" s="9840" t="s">
        <v>5583</v>
      </c>
      <c r="AC262" s="8912">
        <v>7290</v>
      </c>
      <c r="AD262" s="722">
        <v>7480</v>
      </c>
      <c r="AE262" s="8912">
        <f>SUM(AD262*P262+AD263*P263+AD264*P264+AC262)</f>
        <v>163578</v>
      </c>
      <c r="AF262" s="31"/>
      <c r="AG262" s="26"/>
    </row>
    <row r="263" spans="1:33" ht="30" customHeight="1">
      <c r="A263" s="1271" t="s">
        <v>7869</v>
      </c>
      <c r="B263" s="10606"/>
      <c r="C263" s="10089"/>
      <c r="D263" s="10089"/>
      <c r="E263" s="10587"/>
      <c r="F263" s="8880"/>
      <c r="G263" s="10053"/>
      <c r="H263" s="10601"/>
      <c r="I263" s="10065"/>
      <c r="J263" s="10591"/>
      <c r="K263" s="10591"/>
      <c r="L263" s="1429" t="s">
        <v>8217</v>
      </c>
      <c r="M263" s="8870"/>
      <c r="N263" s="1176" t="s">
        <v>3955</v>
      </c>
      <c r="O263" s="1275">
        <v>1</v>
      </c>
      <c r="P263" s="1275">
        <v>1</v>
      </c>
      <c r="Q263" s="10591"/>
      <c r="R263" s="10065"/>
      <c r="S263" s="1173"/>
      <c r="T263" s="1173"/>
      <c r="U263" s="1173"/>
      <c r="V263" s="10888"/>
      <c r="W263" s="1173"/>
      <c r="X263" s="10888"/>
      <c r="Y263" s="1173"/>
      <c r="Z263" s="10508"/>
      <c r="AA263" s="1173"/>
      <c r="AB263" s="10053"/>
      <c r="AC263" s="8920"/>
      <c r="AD263" s="722">
        <v>83600</v>
      </c>
      <c r="AE263" s="8920"/>
      <c r="AF263" s="31"/>
      <c r="AG263" s="26"/>
    </row>
    <row r="264" spans="1:33" ht="30" customHeight="1">
      <c r="A264" s="1271" t="s">
        <v>7869</v>
      </c>
      <c r="B264" s="10607"/>
      <c r="C264" s="9766"/>
      <c r="D264" s="9766"/>
      <c r="E264" s="10482"/>
      <c r="F264" s="8878"/>
      <c r="G264" s="9834"/>
      <c r="H264" s="10602"/>
      <c r="I264" s="9789"/>
      <c r="J264" s="10496"/>
      <c r="K264" s="10496"/>
      <c r="L264" s="296" t="s">
        <v>1095</v>
      </c>
      <c r="M264" s="8869"/>
      <c r="N264" s="1176" t="s">
        <v>3951</v>
      </c>
      <c r="O264" s="1275">
        <v>1</v>
      </c>
      <c r="P264" s="1275">
        <v>1</v>
      </c>
      <c r="Q264" s="10496"/>
      <c r="R264" s="9789"/>
      <c r="S264" s="1173"/>
      <c r="T264" s="1173"/>
      <c r="U264" s="1173"/>
      <c r="V264" s="10889"/>
      <c r="W264" s="1173"/>
      <c r="X264" s="10889"/>
      <c r="Y264" s="1173"/>
      <c r="Z264" s="10509"/>
      <c r="AA264" s="1173"/>
      <c r="AB264" s="9834"/>
      <c r="AC264" s="8913"/>
      <c r="AD264" s="722">
        <v>42768</v>
      </c>
      <c r="AE264" s="8913"/>
      <c r="AF264" s="31"/>
      <c r="AG264" s="26"/>
    </row>
    <row r="265" spans="1:33" ht="30" customHeight="1">
      <c r="A265" s="436" t="s">
        <v>7869</v>
      </c>
      <c r="B265" s="5315" t="s">
        <v>7949</v>
      </c>
      <c r="C265" s="340">
        <v>45363</v>
      </c>
      <c r="D265" s="340">
        <v>45373</v>
      </c>
      <c r="E265" s="341"/>
      <c r="F265" s="44"/>
      <c r="G265" s="339">
        <v>8644</v>
      </c>
      <c r="H265" s="339" t="s">
        <v>7948</v>
      </c>
      <c r="I265" s="339" t="s">
        <v>25</v>
      </c>
      <c r="J265" s="437" t="s">
        <v>7947</v>
      </c>
      <c r="K265" s="259" t="s">
        <v>7946</v>
      </c>
      <c r="L265" s="256" t="s">
        <v>7945</v>
      </c>
      <c r="M265" s="338" t="s">
        <v>7944</v>
      </c>
      <c r="N265" s="255" t="s">
        <v>6604</v>
      </c>
      <c r="O265" s="258">
        <v>110</v>
      </c>
      <c r="P265" s="258">
        <v>110</v>
      </c>
      <c r="Q265" s="342" t="s">
        <v>7943</v>
      </c>
      <c r="R265" s="255"/>
      <c r="S265" s="250"/>
      <c r="T265" s="250"/>
      <c r="U265" s="250"/>
      <c r="V265" s="343" t="s">
        <v>2073</v>
      </c>
      <c r="W265" s="250"/>
      <c r="X265" s="250"/>
      <c r="Y265" s="250"/>
      <c r="Z265" s="251"/>
      <c r="AA265" s="250"/>
      <c r="AB265" s="251" t="s">
        <v>5541</v>
      </c>
      <c r="AC265" s="33">
        <v>7290</v>
      </c>
      <c r="AD265" s="33">
        <v>7480</v>
      </c>
      <c r="AE265" s="33">
        <f>SUM(AD265*P265+AC265)</f>
        <v>830090</v>
      </c>
      <c r="AF265" s="31"/>
      <c r="AG265" s="26"/>
    </row>
    <row r="266" spans="1:33" ht="30" customHeight="1">
      <c r="A266" s="8339" t="s">
        <v>7869</v>
      </c>
      <c r="B266" s="9840" t="s">
        <v>7942</v>
      </c>
      <c r="C266" s="9765">
        <v>45363</v>
      </c>
      <c r="D266" s="9765">
        <v>45419</v>
      </c>
      <c r="E266" s="10481"/>
      <c r="F266" s="8877"/>
      <c r="G266" s="9840">
        <v>8644</v>
      </c>
      <c r="H266" s="10600" t="s">
        <v>7941</v>
      </c>
      <c r="I266" s="9788"/>
      <c r="J266" s="10495" t="s">
        <v>7940</v>
      </c>
      <c r="K266" s="10495" t="s">
        <v>7939</v>
      </c>
      <c r="L266" s="1176" t="s">
        <v>62</v>
      </c>
      <c r="M266" s="8868" t="s">
        <v>7938</v>
      </c>
      <c r="N266" s="1176" t="s">
        <v>3952</v>
      </c>
      <c r="O266" s="1275">
        <v>5</v>
      </c>
      <c r="P266" s="1275">
        <v>5</v>
      </c>
      <c r="Q266" s="10495" t="s">
        <v>7937</v>
      </c>
      <c r="R266" s="9788"/>
      <c r="S266" s="1173"/>
      <c r="T266" s="1173"/>
      <c r="U266" s="1173"/>
      <c r="V266" s="10672" t="s">
        <v>2073</v>
      </c>
      <c r="W266" s="1173"/>
      <c r="X266" s="10672" t="s">
        <v>37</v>
      </c>
      <c r="Y266" s="1173"/>
      <c r="Z266" s="10878" t="s">
        <v>45</v>
      </c>
      <c r="AA266" s="1173"/>
      <c r="AB266" s="9840" t="s">
        <v>5541</v>
      </c>
      <c r="AC266" s="8912">
        <v>2430</v>
      </c>
      <c r="AD266" s="722">
        <v>7480</v>
      </c>
      <c r="AE266" s="8912">
        <f>SUM(AD266*P266+AD267*P267+AD268*P268+AC266)</f>
        <v>99330.32</v>
      </c>
      <c r="AF266" s="31"/>
      <c r="AG266" s="26"/>
    </row>
    <row r="267" spans="1:33" ht="30" customHeight="1">
      <c r="A267" s="8339" t="s">
        <v>7869</v>
      </c>
      <c r="B267" s="10053"/>
      <c r="C267" s="10089"/>
      <c r="D267" s="10089"/>
      <c r="E267" s="10587"/>
      <c r="F267" s="8880"/>
      <c r="G267" s="10053"/>
      <c r="H267" s="10601"/>
      <c r="I267" s="10065"/>
      <c r="J267" s="10591"/>
      <c r="K267" s="10591"/>
      <c r="L267" s="1271" t="s">
        <v>381</v>
      </c>
      <c r="M267" s="8870"/>
      <c r="N267" s="1176" t="s">
        <v>3954</v>
      </c>
      <c r="O267" s="1275">
        <v>1</v>
      </c>
      <c r="P267" s="1275">
        <v>1</v>
      </c>
      <c r="Q267" s="10591"/>
      <c r="R267" s="10065"/>
      <c r="S267" s="1173"/>
      <c r="T267" s="1173"/>
      <c r="U267" s="1173"/>
      <c r="V267" s="10904"/>
      <c r="W267" s="1173"/>
      <c r="X267" s="10904"/>
      <c r="Y267" s="1173"/>
      <c r="Z267" s="10895"/>
      <c r="AA267" s="1173">
        <v>4504194170</v>
      </c>
      <c r="AB267" s="10053"/>
      <c r="AC267" s="8920"/>
      <c r="AD267" s="722">
        <v>46393.599999999999</v>
      </c>
      <c r="AE267" s="8920"/>
      <c r="AF267" s="31"/>
      <c r="AG267" s="31"/>
    </row>
    <row r="268" spans="1:33" ht="30" customHeight="1">
      <c r="A268" s="1271" t="s">
        <v>7869</v>
      </c>
      <c r="B268" s="9834"/>
      <c r="C268" s="9766"/>
      <c r="D268" s="9766"/>
      <c r="E268" s="10482"/>
      <c r="F268" s="8878"/>
      <c r="G268" s="9834"/>
      <c r="H268" s="10602"/>
      <c r="I268" s="9789"/>
      <c r="J268" s="10496"/>
      <c r="K268" s="10496"/>
      <c r="L268" s="8339" t="s">
        <v>2548</v>
      </c>
      <c r="M268" s="8869"/>
      <c r="N268" s="1176" t="s">
        <v>3951</v>
      </c>
      <c r="O268" s="1275">
        <v>1</v>
      </c>
      <c r="P268" s="1275">
        <v>1</v>
      </c>
      <c r="Q268" s="10496"/>
      <c r="R268" s="9789"/>
      <c r="S268" s="1173"/>
      <c r="T268" s="1173"/>
      <c r="U268" s="1173"/>
      <c r="V268" s="10673"/>
      <c r="W268" s="1173"/>
      <c r="X268" s="10673"/>
      <c r="Y268" s="1173"/>
      <c r="Z268" s="10879"/>
      <c r="AA268" s="1173"/>
      <c r="AB268" s="9834"/>
      <c r="AC268" s="8913"/>
      <c r="AD268" s="722">
        <v>13106.72</v>
      </c>
      <c r="AE268" s="8913"/>
      <c r="AF268" s="31"/>
      <c r="AG268" s="31"/>
    </row>
    <row r="269" spans="1:33" ht="30" customHeight="1">
      <c r="A269" s="1273" t="s">
        <v>7869</v>
      </c>
      <c r="B269" s="10605" t="s">
        <v>7936</v>
      </c>
      <c r="C269" s="9765">
        <v>45364</v>
      </c>
      <c r="D269" s="9765">
        <v>45420</v>
      </c>
      <c r="E269" s="10481"/>
      <c r="F269" s="8877"/>
      <c r="G269" s="9840">
        <v>8644</v>
      </c>
      <c r="H269" s="9840">
        <v>478</v>
      </c>
      <c r="I269" s="9840"/>
      <c r="J269" s="10495" t="s">
        <v>7935</v>
      </c>
      <c r="K269" s="10495" t="s">
        <v>7934</v>
      </c>
      <c r="L269" s="1273" t="s">
        <v>76</v>
      </c>
      <c r="M269" s="8868" t="s">
        <v>7933</v>
      </c>
      <c r="N269" s="1176" t="s">
        <v>3952</v>
      </c>
      <c r="O269" s="1274">
        <v>4</v>
      </c>
      <c r="P269" s="1274">
        <v>4</v>
      </c>
      <c r="Q269" s="10495" t="s">
        <v>7932</v>
      </c>
      <c r="R269" s="9788"/>
      <c r="S269" s="1173"/>
      <c r="T269" s="1173"/>
      <c r="U269" s="1173"/>
      <c r="V269" s="10882" t="s">
        <v>2073</v>
      </c>
      <c r="W269" s="1173"/>
      <c r="X269" s="10882" t="s">
        <v>37</v>
      </c>
      <c r="Y269" s="1173"/>
      <c r="Z269" s="10683" t="s">
        <v>45</v>
      </c>
      <c r="AA269" s="1173"/>
      <c r="AB269" s="9840" t="s">
        <v>5583</v>
      </c>
      <c r="AC269" s="8912">
        <v>4860</v>
      </c>
      <c r="AD269" s="722">
        <v>7480</v>
      </c>
      <c r="AE269" s="8912">
        <f>SUM(AD269*P269+AD270*P270+AC269)</f>
        <v>81173.600000000006</v>
      </c>
      <c r="AF269" s="31"/>
      <c r="AG269" s="31"/>
    </row>
    <row r="270" spans="1:33" ht="30" customHeight="1">
      <c r="A270" s="1271" t="s">
        <v>7869</v>
      </c>
      <c r="B270" s="10607"/>
      <c r="C270" s="9766"/>
      <c r="D270" s="9766"/>
      <c r="E270" s="10482"/>
      <c r="F270" s="8878"/>
      <c r="G270" s="9834"/>
      <c r="H270" s="9834"/>
      <c r="I270" s="9834"/>
      <c r="J270" s="10496"/>
      <c r="K270" s="10496"/>
      <c r="L270" s="1271" t="s">
        <v>381</v>
      </c>
      <c r="M270" s="8869"/>
      <c r="N270" s="1176" t="s">
        <v>3954</v>
      </c>
      <c r="O270" s="1272">
        <v>1</v>
      </c>
      <c r="P270" s="1272">
        <v>1</v>
      </c>
      <c r="Q270" s="10496"/>
      <c r="R270" s="9789"/>
      <c r="S270" s="1173"/>
      <c r="T270" s="1173"/>
      <c r="U270" s="1173"/>
      <c r="V270" s="10883"/>
      <c r="W270" s="1173"/>
      <c r="X270" s="10883"/>
      <c r="Y270" s="1173"/>
      <c r="Z270" s="10685"/>
      <c r="AA270" s="1173"/>
      <c r="AB270" s="9834"/>
      <c r="AC270" s="8913"/>
      <c r="AD270" s="722">
        <v>46393.599999999999</v>
      </c>
      <c r="AE270" s="8913"/>
      <c r="AF270" s="31"/>
      <c r="AG270" s="31"/>
    </row>
    <row r="271" spans="1:33" ht="30" customHeight="1">
      <c r="A271" s="1271" t="s">
        <v>7869</v>
      </c>
      <c r="B271" s="5315" t="s">
        <v>7931</v>
      </c>
      <c r="C271" s="1277">
        <v>45365</v>
      </c>
      <c r="D271" s="1277">
        <v>45376</v>
      </c>
      <c r="E271" s="1278"/>
      <c r="F271" s="1176"/>
      <c r="G271" s="1276">
        <v>8644</v>
      </c>
      <c r="H271" s="1276" t="s">
        <v>7930</v>
      </c>
      <c r="I271" s="1276"/>
      <c r="J271" s="1279" t="s">
        <v>7929</v>
      </c>
      <c r="K271" s="1280" t="s">
        <v>7928</v>
      </c>
      <c r="L271" s="1271" t="s">
        <v>28</v>
      </c>
      <c r="M271" s="771" t="s">
        <v>7927</v>
      </c>
      <c r="N271" s="1176"/>
      <c r="O271" s="1272">
        <v>2</v>
      </c>
      <c r="P271" s="1272">
        <v>2</v>
      </c>
      <c r="Q271" s="1279" t="s">
        <v>7926</v>
      </c>
      <c r="R271" s="1176"/>
      <c r="S271" s="1173"/>
      <c r="T271" s="1173"/>
      <c r="U271" s="1173"/>
      <c r="V271" s="1178" t="s">
        <v>2073</v>
      </c>
      <c r="W271" s="1173"/>
      <c r="X271" s="1178" t="s">
        <v>37</v>
      </c>
      <c r="Y271" s="1173"/>
      <c r="Z271" s="1179" t="s">
        <v>45</v>
      </c>
      <c r="AA271" s="1173"/>
      <c r="AB271" s="1180" t="s">
        <v>5585</v>
      </c>
      <c r="AC271" s="722">
        <v>4860</v>
      </c>
      <c r="AD271" s="722">
        <v>7480</v>
      </c>
      <c r="AE271" s="722">
        <f>SUM(AD271*P271+AC271)</f>
        <v>19820</v>
      </c>
      <c r="AF271" s="31"/>
      <c r="AG271" s="26"/>
    </row>
    <row r="272" spans="1:33" ht="30" customHeight="1">
      <c r="A272" s="1271" t="s">
        <v>7869</v>
      </c>
      <c r="B272" s="10605" t="s">
        <v>7925</v>
      </c>
      <c r="C272" s="9765">
        <v>45369</v>
      </c>
      <c r="D272" s="9765">
        <v>45425</v>
      </c>
      <c r="E272" s="10481"/>
      <c r="F272" s="9840"/>
      <c r="G272" s="9840">
        <v>8644</v>
      </c>
      <c r="H272" s="10600">
        <v>321</v>
      </c>
      <c r="I272" s="9788"/>
      <c r="J272" s="10495" t="s">
        <v>7924</v>
      </c>
      <c r="K272" s="10495" t="s">
        <v>7923</v>
      </c>
      <c r="L272" s="1176" t="s">
        <v>76</v>
      </c>
      <c r="M272" s="8868" t="s">
        <v>7922</v>
      </c>
      <c r="N272" s="1176" t="s">
        <v>3952</v>
      </c>
      <c r="O272" s="1275">
        <v>4</v>
      </c>
      <c r="P272" s="1275">
        <v>4</v>
      </c>
      <c r="Q272" s="10495" t="s">
        <v>7921</v>
      </c>
      <c r="R272" s="9788"/>
      <c r="S272" s="1173"/>
      <c r="T272" s="1173"/>
      <c r="U272" s="1173"/>
      <c r="V272" s="10873" t="s">
        <v>2073</v>
      </c>
      <c r="W272" s="1173"/>
      <c r="X272" s="10873" t="s">
        <v>37</v>
      </c>
      <c r="Y272" s="1173"/>
      <c r="Z272" s="10635" t="s">
        <v>45</v>
      </c>
      <c r="AA272" s="1173"/>
      <c r="AB272" s="10890" t="s">
        <v>5537</v>
      </c>
      <c r="AC272" s="8912">
        <v>4860</v>
      </c>
      <c r="AD272" s="722">
        <v>7480</v>
      </c>
      <c r="AE272" s="8912">
        <f>SUM(AD272*P272+AD273*P273+AD274*P274+AC272)</f>
        <v>123941.6</v>
      </c>
      <c r="AF272" s="31"/>
      <c r="AG272" s="26"/>
    </row>
    <row r="273" spans="1:33" ht="30" customHeight="1">
      <c r="A273" s="1271" t="s">
        <v>7869</v>
      </c>
      <c r="B273" s="10606"/>
      <c r="C273" s="10089"/>
      <c r="D273" s="10089"/>
      <c r="E273" s="10587"/>
      <c r="F273" s="10053"/>
      <c r="G273" s="10053"/>
      <c r="H273" s="10601"/>
      <c r="I273" s="10065"/>
      <c r="J273" s="10591"/>
      <c r="K273" s="10591"/>
      <c r="L273" s="1380" t="s">
        <v>2184</v>
      </c>
      <c r="M273" s="8870"/>
      <c r="N273" s="301" t="s">
        <v>3954</v>
      </c>
      <c r="O273" s="1275">
        <v>1</v>
      </c>
      <c r="P273" s="1275">
        <v>1</v>
      </c>
      <c r="Q273" s="10591"/>
      <c r="R273" s="10065"/>
      <c r="S273" s="1173"/>
      <c r="T273" s="1173"/>
      <c r="U273" s="1173"/>
      <c r="V273" s="10874"/>
      <c r="W273" s="1173"/>
      <c r="X273" s="10874"/>
      <c r="Y273" s="1173"/>
      <c r="Z273" s="10636"/>
      <c r="AA273" s="1173"/>
      <c r="AB273" s="10989"/>
      <c r="AC273" s="8920"/>
      <c r="AD273" s="722">
        <v>46393.599999999999</v>
      </c>
      <c r="AE273" s="8920"/>
      <c r="AF273" s="31"/>
      <c r="AG273" s="26"/>
    </row>
    <row r="274" spans="1:33" ht="30" customHeight="1">
      <c r="A274" s="1271" t="s">
        <v>7869</v>
      </c>
      <c r="B274" s="10607"/>
      <c r="C274" s="9766"/>
      <c r="D274" s="9766"/>
      <c r="E274" s="10482"/>
      <c r="F274" s="9834"/>
      <c r="G274" s="9834"/>
      <c r="H274" s="10602"/>
      <c r="I274" s="9789"/>
      <c r="J274" s="10496"/>
      <c r="K274" s="10496"/>
      <c r="L274" s="1271" t="s">
        <v>1095</v>
      </c>
      <c r="M274" s="8869"/>
      <c r="N274" s="1176" t="s">
        <v>3951</v>
      </c>
      <c r="O274" s="1275">
        <v>1</v>
      </c>
      <c r="P274" s="1275">
        <v>1</v>
      </c>
      <c r="Q274" s="10496"/>
      <c r="R274" s="9789"/>
      <c r="S274" s="1173"/>
      <c r="T274" s="1173"/>
      <c r="U274" s="1173"/>
      <c r="V274" s="10875"/>
      <c r="W274" s="1173"/>
      <c r="X274" s="10875"/>
      <c r="Y274" s="1173"/>
      <c r="Z274" s="10637"/>
      <c r="AA274" s="1173"/>
      <c r="AB274" s="10891"/>
      <c r="AC274" s="8913"/>
      <c r="AD274" s="722">
        <v>42768</v>
      </c>
      <c r="AE274" s="8913"/>
      <c r="AF274" s="31"/>
      <c r="AG274" s="26"/>
    </row>
    <row r="275" spans="1:33" ht="30" customHeight="1">
      <c r="A275" s="1273" t="s">
        <v>7878</v>
      </c>
      <c r="B275" s="10417" t="s">
        <v>11488</v>
      </c>
      <c r="C275" s="9765">
        <v>45370</v>
      </c>
      <c r="D275" s="9765">
        <v>45426</v>
      </c>
      <c r="E275" s="10481"/>
      <c r="F275" s="8877"/>
      <c r="G275" s="9840">
        <v>8638</v>
      </c>
      <c r="H275" s="9840">
        <v>211</v>
      </c>
      <c r="I275" s="9840"/>
      <c r="J275" s="10495" t="s">
        <v>7920</v>
      </c>
      <c r="K275" s="10495" t="s">
        <v>7919</v>
      </c>
      <c r="L275" s="1273" t="s">
        <v>76</v>
      </c>
      <c r="M275" s="8868" t="s">
        <v>7918</v>
      </c>
      <c r="N275" s="1176" t="s">
        <v>3952</v>
      </c>
      <c r="O275" s="1274">
        <v>4</v>
      </c>
      <c r="P275" s="351">
        <v>6</v>
      </c>
      <c r="Q275" s="10495" t="s">
        <v>7917</v>
      </c>
      <c r="R275" s="9788"/>
      <c r="S275" s="1173"/>
      <c r="T275" s="1173"/>
      <c r="U275" s="1173"/>
      <c r="V275" s="9788"/>
      <c r="W275" s="1173"/>
      <c r="X275" s="9788"/>
      <c r="Y275" s="1173"/>
      <c r="Z275" s="10878" t="s">
        <v>45</v>
      </c>
      <c r="AA275" s="1173"/>
      <c r="AB275" s="10890" t="s">
        <v>5584</v>
      </c>
      <c r="AC275" s="8912">
        <v>0</v>
      </c>
      <c r="AD275" s="722">
        <v>7613</v>
      </c>
      <c r="AE275" s="8912">
        <f>SUM(AD275*P275+AD276*P276+AC275)</f>
        <v>115678</v>
      </c>
      <c r="AF275" s="31"/>
      <c r="AG275" s="26"/>
    </row>
    <row r="276" spans="1:33" ht="30" customHeight="1">
      <c r="A276" s="1271" t="s">
        <v>7878</v>
      </c>
      <c r="B276" s="10418"/>
      <c r="C276" s="9766"/>
      <c r="D276" s="9766"/>
      <c r="E276" s="10482"/>
      <c r="F276" s="8878"/>
      <c r="G276" s="9834"/>
      <c r="H276" s="9834"/>
      <c r="I276" s="9834"/>
      <c r="J276" s="10496"/>
      <c r="K276" s="10496"/>
      <c r="L276" s="1271" t="s">
        <v>2184</v>
      </c>
      <c r="M276" s="8869"/>
      <c r="N276" s="1176" t="s">
        <v>3957</v>
      </c>
      <c r="O276" s="1272">
        <v>1</v>
      </c>
      <c r="P276" s="1272">
        <v>1</v>
      </c>
      <c r="Q276" s="10496"/>
      <c r="R276" s="9789"/>
      <c r="S276" s="1173"/>
      <c r="T276" s="1173"/>
      <c r="U276" s="1173"/>
      <c r="V276" s="9789"/>
      <c r="W276" s="1173"/>
      <c r="X276" s="9789"/>
      <c r="Y276" s="1173"/>
      <c r="Z276" s="10879"/>
      <c r="AA276" s="1173"/>
      <c r="AB276" s="10891"/>
      <c r="AC276" s="8913"/>
      <c r="AD276" s="722">
        <v>70000</v>
      </c>
      <c r="AE276" s="8913"/>
      <c r="AF276" s="31"/>
      <c r="AG276" s="26"/>
    </row>
    <row r="277" spans="1:33" ht="30" customHeight="1">
      <c r="A277" s="1271" t="s">
        <v>7878</v>
      </c>
      <c r="B277" s="10917" t="s">
        <v>11489</v>
      </c>
      <c r="C277" s="10586">
        <v>45370</v>
      </c>
      <c r="D277" s="10586">
        <v>45426</v>
      </c>
      <c r="E277" s="10586"/>
      <c r="F277" s="9287"/>
      <c r="G277" s="10596">
        <v>8638</v>
      </c>
      <c r="H277" s="10894" t="s">
        <v>5614</v>
      </c>
      <c r="I277" s="10596"/>
      <c r="J277" s="10723" t="s">
        <v>7916</v>
      </c>
      <c r="K277" s="10723" t="s">
        <v>7915</v>
      </c>
      <c r="L277" s="1176" t="s">
        <v>76</v>
      </c>
      <c r="M277" s="8997" t="s">
        <v>7914</v>
      </c>
      <c r="N277" s="1176" t="s">
        <v>3952</v>
      </c>
      <c r="O277" s="1272">
        <v>4</v>
      </c>
      <c r="P277" s="1272">
        <v>4</v>
      </c>
      <c r="Q277" s="10723" t="s">
        <v>7913</v>
      </c>
      <c r="R277" s="10596"/>
      <c r="S277" s="1173"/>
      <c r="T277" s="1173"/>
      <c r="U277" s="1173"/>
      <c r="V277" s="10871" t="s">
        <v>2073</v>
      </c>
      <c r="W277" s="1173"/>
      <c r="X277" s="10871" t="s">
        <v>37</v>
      </c>
      <c r="Y277" s="1173"/>
      <c r="Z277" s="10557" t="s">
        <v>45</v>
      </c>
      <c r="AA277" s="1173"/>
      <c r="AB277" s="10890" t="s">
        <v>5584</v>
      </c>
      <c r="AC277" s="8912">
        <v>0</v>
      </c>
      <c r="AD277" s="722">
        <v>7613</v>
      </c>
      <c r="AE277" s="8912">
        <f>SUM(AD277*P277+AD278*P278+AD279*P279+AC277)</f>
        <v>113994</v>
      </c>
      <c r="AF277" s="31"/>
      <c r="AG277" s="26"/>
    </row>
    <row r="278" spans="1:33" ht="30" customHeight="1">
      <c r="A278" s="1271" t="s">
        <v>7878</v>
      </c>
      <c r="B278" s="10917"/>
      <c r="C278" s="10586"/>
      <c r="D278" s="10586"/>
      <c r="E278" s="10586"/>
      <c r="F278" s="9287"/>
      <c r="G278" s="10596"/>
      <c r="H278" s="10894"/>
      <c r="I278" s="10596"/>
      <c r="J278" s="10723"/>
      <c r="K278" s="10723"/>
      <c r="L278" s="1271" t="s">
        <v>2184</v>
      </c>
      <c r="M278" s="8997"/>
      <c r="N278" s="1176" t="s">
        <v>3957</v>
      </c>
      <c r="O278" s="1272">
        <v>1</v>
      </c>
      <c r="P278" s="1272">
        <v>1</v>
      </c>
      <c r="Q278" s="10723"/>
      <c r="R278" s="10596"/>
      <c r="S278" s="1173"/>
      <c r="T278" s="1173"/>
      <c r="U278" s="1173"/>
      <c r="V278" s="10872"/>
      <c r="W278" s="1173"/>
      <c r="X278" s="10872"/>
      <c r="Y278" s="1173"/>
      <c r="Z278" s="10679"/>
      <c r="AA278" s="1173"/>
      <c r="AB278" s="10989"/>
      <c r="AC278" s="8920"/>
      <c r="AD278" s="722">
        <v>70000</v>
      </c>
      <c r="AE278" s="8920"/>
      <c r="AF278" s="31"/>
      <c r="AG278" s="26"/>
    </row>
    <row r="279" spans="1:33" ht="30" customHeight="1">
      <c r="A279" s="1271" t="s">
        <v>7878</v>
      </c>
      <c r="B279" s="10917"/>
      <c r="C279" s="10586"/>
      <c r="D279" s="10586"/>
      <c r="E279" s="10586"/>
      <c r="F279" s="9287"/>
      <c r="G279" s="10596"/>
      <c r="H279" s="10894"/>
      <c r="I279" s="10596"/>
      <c r="J279" s="10723"/>
      <c r="K279" s="10723"/>
      <c r="L279" s="1271" t="s">
        <v>2548</v>
      </c>
      <c r="M279" s="8997"/>
      <c r="N279" s="1176" t="s">
        <v>3951</v>
      </c>
      <c r="O279" s="1272">
        <v>1</v>
      </c>
      <c r="P279" s="1272">
        <v>1</v>
      </c>
      <c r="Q279" s="10723"/>
      <c r="R279" s="10596"/>
      <c r="S279" s="1173"/>
      <c r="T279" s="1173"/>
      <c r="U279" s="1173"/>
      <c r="V279" s="10872"/>
      <c r="W279" s="1173"/>
      <c r="X279" s="10872"/>
      <c r="Y279" s="1173"/>
      <c r="Z279" s="10679"/>
      <c r="AA279" s="1173"/>
      <c r="AB279" s="10989"/>
      <c r="AC279" s="8920"/>
      <c r="AD279" s="722">
        <v>13542</v>
      </c>
      <c r="AE279" s="8913"/>
      <c r="AF279" s="31"/>
      <c r="AG279" s="26"/>
    </row>
    <row r="280" spans="1:33" ht="30" customHeight="1">
      <c r="A280" s="1279" t="s">
        <v>7878</v>
      </c>
      <c r="B280" s="2995" t="s">
        <v>11490</v>
      </c>
      <c r="C280" s="1277">
        <v>45371</v>
      </c>
      <c r="D280" s="1277">
        <v>45384</v>
      </c>
      <c r="E280" s="655"/>
      <c r="F280" s="769"/>
      <c r="G280" s="1276">
        <v>8638</v>
      </c>
      <c r="H280" s="1276">
        <v>123</v>
      </c>
      <c r="I280" s="1276"/>
      <c r="J280" s="1279" t="s">
        <v>7912</v>
      </c>
      <c r="K280" s="1280" t="s">
        <v>7911</v>
      </c>
      <c r="L280" s="1279" t="s">
        <v>76</v>
      </c>
      <c r="M280" s="771" t="s">
        <v>7910</v>
      </c>
      <c r="N280" s="1276"/>
      <c r="O280" s="1804">
        <v>4</v>
      </c>
      <c r="P280" s="1804">
        <v>4</v>
      </c>
      <c r="Q280" s="1279" t="s">
        <v>7909</v>
      </c>
      <c r="R280" s="1806"/>
      <c r="S280" s="1173"/>
      <c r="T280" s="1173"/>
      <c r="U280" s="1173"/>
      <c r="V280" s="1181" t="s">
        <v>2073</v>
      </c>
      <c r="W280" s="1173"/>
      <c r="X280" s="1181" t="s">
        <v>37</v>
      </c>
      <c r="Y280" s="1173"/>
      <c r="Z280" s="1182" t="s">
        <v>45</v>
      </c>
      <c r="AA280" s="1173"/>
      <c r="AB280" s="1180" t="s">
        <v>5585</v>
      </c>
      <c r="AC280" s="722">
        <v>0</v>
      </c>
      <c r="AD280" s="722">
        <v>7613</v>
      </c>
      <c r="AE280" s="722">
        <f>SUM(AD280*P280+AC280)</f>
        <v>30452</v>
      </c>
      <c r="AF280" s="31"/>
      <c r="AG280" s="26"/>
    </row>
    <row r="281" spans="1:33" ht="30" customHeight="1">
      <c r="A281" s="1271" t="s">
        <v>7878</v>
      </c>
      <c r="B281" s="2995" t="s">
        <v>11491</v>
      </c>
      <c r="C281" s="1277">
        <v>45371</v>
      </c>
      <c r="D281" s="1277">
        <v>45377</v>
      </c>
      <c r="E281" s="1278"/>
      <c r="F281" s="1176"/>
      <c r="G281" s="1276">
        <v>8638</v>
      </c>
      <c r="H281" s="1276">
        <v>2</v>
      </c>
      <c r="I281" s="1276"/>
      <c r="J281" s="1279" t="s">
        <v>7908</v>
      </c>
      <c r="K281" s="1280" t="s">
        <v>7907</v>
      </c>
      <c r="L281" s="1271" t="s">
        <v>128</v>
      </c>
      <c r="M281" s="771" t="s">
        <v>7906</v>
      </c>
      <c r="N281" s="1176"/>
      <c r="O281" s="1272">
        <v>3</v>
      </c>
      <c r="P281" s="1272">
        <v>3</v>
      </c>
      <c r="Q281" s="1279" t="s">
        <v>7905</v>
      </c>
      <c r="R281" s="1173"/>
      <c r="S281" s="1173"/>
      <c r="T281" s="1173"/>
      <c r="U281" s="1173"/>
      <c r="V281" s="1183" t="s">
        <v>2073</v>
      </c>
      <c r="W281" s="1173"/>
      <c r="X281" s="1183" t="s">
        <v>37</v>
      </c>
      <c r="Y281" s="1173"/>
      <c r="Z281" s="1179" t="s">
        <v>45</v>
      </c>
      <c r="AA281" s="1173"/>
      <c r="AB281" s="1180" t="s">
        <v>5540</v>
      </c>
      <c r="AC281" s="722">
        <v>0</v>
      </c>
      <c r="AD281" s="722">
        <v>7613</v>
      </c>
      <c r="AE281" s="722">
        <f>SUM(AD281*P281+AC281)</f>
        <v>22839</v>
      </c>
      <c r="AF281" s="31"/>
      <c r="AG281" s="26"/>
    </row>
    <row r="282" spans="1:33" ht="30" customHeight="1">
      <c r="A282" s="1273" t="s">
        <v>7869</v>
      </c>
      <c r="B282" s="10605" t="s">
        <v>7904</v>
      </c>
      <c r="C282" s="9765">
        <v>45372</v>
      </c>
      <c r="D282" s="9765">
        <v>45428</v>
      </c>
      <c r="E282" s="10481"/>
      <c r="F282" s="8877"/>
      <c r="G282" s="9840">
        <v>8644</v>
      </c>
      <c r="H282" s="9840">
        <v>449</v>
      </c>
      <c r="I282" s="9840"/>
      <c r="J282" s="10495" t="s">
        <v>7903</v>
      </c>
      <c r="K282" s="10495" t="s">
        <v>7902</v>
      </c>
      <c r="L282" s="1273" t="s">
        <v>76</v>
      </c>
      <c r="M282" s="8868" t="s">
        <v>7901</v>
      </c>
      <c r="N282" s="1176" t="s">
        <v>3952</v>
      </c>
      <c r="O282" s="1274">
        <v>4</v>
      </c>
      <c r="P282" s="1274">
        <v>4</v>
      </c>
      <c r="Q282" s="10495" t="s">
        <v>7900</v>
      </c>
      <c r="R282" s="9788"/>
      <c r="S282" s="1173"/>
      <c r="T282" s="1173"/>
      <c r="U282" s="1173"/>
      <c r="V282" s="10676" t="s">
        <v>2073</v>
      </c>
      <c r="W282" s="1173"/>
      <c r="X282" s="10676" t="s">
        <v>37</v>
      </c>
      <c r="Y282" s="1173"/>
      <c r="Z282" s="10663" t="s">
        <v>45</v>
      </c>
      <c r="AA282" s="1173"/>
      <c r="AB282" s="10890" t="s">
        <v>5583</v>
      </c>
      <c r="AC282" s="8912">
        <v>7290</v>
      </c>
      <c r="AD282" s="722">
        <v>7480</v>
      </c>
      <c r="AE282" s="8912">
        <f>SUM(AD282*P282+AD283*P283+AC282)</f>
        <v>77426</v>
      </c>
      <c r="AF282" s="31"/>
      <c r="AG282" s="26"/>
    </row>
    <row r="283" spans="1:33" ht="30" customHeight="1">
      <c r="A283" s="1271" t="s">
        <v>7869</v>
      </c>
      <c r="B283" s="10607"/>
      <c r="C283" s="9766"/>
      <c r="D283" s="9766"/>
      <c r="E283" s="10482"/>
      <c r="F283" s="8878"/>
      <c r="G283" s="9834"/>
      <c r="H283" s="9834"/>
      <c r="I283" s="9834"/>
      <c r="J283" s="10496"/>
      <c r="K283" s="10496"/>
      <c r="L283" s="1271" t="s">
        <v>381</v>
      </c>
      <c r="M283" s="8869"/>
      <c r="N283" s="1176" t="s">
        <v>3957</v>
      </c>
      <c r="O283" s="1272">
        <v>1</v>
      </c>
      <c r="P283" s="1272">
        <v>1</v>
      </c>
      <c r="Q283" s="10496"/>
      <c r="R283" s="9789"/>
      <c r="S283" s="1173"/>
      <c r="T283" s="1173"/>
      <c r="U283" s="1173"/>
      <c r="V283" s="10678"/>
      <c r="W283" s="1173"/>
      <c r="X283" s="10678"/>
      <c r="Y283" s="1173"/>
      <c r="Z283" s="10665"/>
      <c r="AA283" s="1173"/>
      <c r="AB283" s="10891"/>
      <c r="AC283" s="8913"/>
      <c r="AD283" s="722">
        <v>40216</v>
      </c>
      <c r="AE283" s="8913"/>
      <c r="AF283" s="31"/>
      <c r="AG283" s="26"/>
    </row>
    <row r="284" spans="1:33" ht="30" customHeight="1">
      <c r="A284" s="1911" t="s">
        <v>7869</v>
      </c>
      <c r="B284" s="10605" t="s">
        <v>7899</v>
      </c>
      <c r="C284" s="9765">
        <v>45372</v>
      </c>
      <c r="D284" s="9765">
        <v>45428</v>
      </c>
      <c r="E284" s="10481"/>
      <c r="F284" s="8877"/>
      <c r="G284" s="9840">
        <v>8644</v>
      </c>
      <c r="H284" s="9840">
        <v>615</v>
      </c>
      <c r="I284" s="9840"/>
      <c r="J284" s="10495" t="s">
        <v>7898</v>
      </c>
      <c r="K284" s="10495" t="s">
        <v>7897</v>
      </c>
      <c r="L284" s="1273" t="s">
        <v>62</v>
      </c>
      <c r="M284" s="8868" t="s">
        <v>7896</v>
      </c>
      <c r="N284" s="1176" t="s">
        <v>3952</v>
      </c>
      <c r="O284" s="1274">
        <v>5</v>
      </c>
      <c r="P284" s="1274">
        <v>5</v>
      </c>
      <c r="Q284" s="10495" t="s">
        <v>7895</v>
      </c>
      <c r="R284" s="9788"/>
      <c r="S284" s="1173"/>
      <c r="T284" s="1173"/>
      <c r="U284" s="1173"/>
      <c r="V284" s="10296" t="s">
        <v>2073</v>
      </c>
      <c r="W284" s="1173"/>
      <c r="X284" s="10296" t="s">
        <v>37</v>
      </c>
      <c r="Y284" s="1173"/>
      <c r="Z284" s="10328" t="s">
        <v>45</v>
      </c>
      <c r="AA284" s="1173"/>
      <c r="AB284" s="10890" t="s">
        <v>5584</v>
      </c>
      <c r="AC284" s="8912">
        <v>14580</v>
      </c>
      <c r="AD284" s="722">
        <v>7480</v>
      </c>
      <c r="AE284" s="8912">
        <f>SUM(AD284*P284+AD285*P285+AC284)</f>
        <v>98373.6</v>
      </c>
      <c r="AF284" s="31"/>
      <c r="AG284" s="26"/>
    </row>
    <row r="285" spans="1:33" ht="30" customHeight="1">
      <c r="A285" s="1271" t="s">
        <v>7869</v>
      </c>
      <c r="B285" s="10607"/>
      <c r="C285" s="9766"/>
      <c r="D285" s="9766"/>
      <c r="E285" s="10482"/>
      <c r="F285" s="8878"/>
      <c r="G285" s="9834"/>
      <c r="H285" s="9834"/>
      <c r="I285" s="9834"/>
      <c r="J285" s="10496"/>
      <c r="K285" s="10496"/>
      <c r="L285" s="1271" t="s">
        <v>2184</v>
      </c>
      <c r="M285" s="8869"/>
      <c r="N285" s="301" t="s">
        <v>3954</v>
      </c>
      <c r="O285" s="1272">
        <v>1</v>
      </c>
      <c r="P285" s="1272">
        <v>1</v>
      </c>
      <c r="Q285" s="10496"/>
      <c r="R285" s="9789"/>
      <c r="S285" s="1173"/>
      <c r="T285" s="1173"/>
      <c r="U285" s="1173"/>
      <c r="V285" s="9834"/>
      <c r="W285" s="1173"/>
      <c r="X285" s="9834"/>
      <c r="Y285" s="1173"/>
      <c r="Z285" s="9834"/>
      <c r="AA285" s="1173"/>
      <c r="AB285" s="10891"/>
      <c r="AC285" s="8913"/>
      <c r="AD285" s="722">
        <v>46393.599999999999</v>
      </c>
      <c r="AE285" s="8913"/>
      <c r="AF285" s="31"/>
      <c r="AG285" s="26"/>
    </row>
    <row r="286" spans="1:33" ht="30" customHeight="1">
      <c r="A286" s="1271" t="s">
        <v>7869</v>
      </c>
      <c r="B286" s="10605" t="s">
        <v>7894</v>
      </c>
      <c r="C286" s="9765">
        <v>45372</v>
      </c>
      <c r="D286" s="9765">
        <v>45428</v>
      </c>
      <c r="E286" s="10481"/>
      <c r="F286" s="8877"/>
      <c r="G286" s="9840">
        <v>8644</v>
      </c>
      <c r="H286" s="9840">
        <v>485</v>
      </c>
      <c r="I286" s="9788"/>
      <c r="J286" s="10574" t="s">
        <v>7893</v>
      </c>
      <c r="K286" s="10574" t="s">
        <v>7892</v>
      </c>
      <c r="L286" s="1273" t="s">
        <v>76</v>
      </c>
      <c r="M286" s="9397" t="s">
        <v>7891</v>
      </c>
      <c r="N286" s="1176" t="s">
        <v>3952</v>
      </c>
      <c r="O286" s="1274">
        <v>4</v>
      </c>
      <c r="P286" s="1274">
        <v>4</v>
      </c>
      <c r="Q286" s="10574" t="s">
        <v>7890</v>
      </c>
      <c r="R286" s="9788"/>
      <c r="S286" s="1173"/>
      <c r="T286" s="1173"/>
      <c r="U286" s="1173"/>
      <c r="V286" s="10459" t="s">
        <v>2073</v>
      </c>
      <c r="W286" s="1173"/>
      <c r="X286" s="10459" t="s">
        <v>37</v>
      </c>
      <c r="Y286" s="1173"/>
      <c r="Z286" s="10543" t="s">
        <v>45</v>
      </c>
      <c r="AA286" s="1173"/>
      <c r="AB286" s="10890" t="s">
        <v>5583</v>
      </c>
      <c r="AC286" s="8912">
        <v>4860</v>
      </c>
      <c r="AD286" s="722">
        <v>7480</v>
      </c>
      <c r="AE286" s="8912">
        <f>SUM(AD286*P286+AD287*P287+AC286)</f>
        <v>81173.600000000006</v>
      </c>
      <c r="AF286" s="31"/>
      <c r="AG286" s="26"/>
    </row>
    <row r="287" spans="1:33" ht="30" customHeight="1">
      <c r="A287" s="1271" t="s">
        <v>7869</v>
      </c>
      <c r="B287" s="10607"/>
      <c r="C287" s="9766"/>
      <c r="D287" s="9766"/>
      <c r="E287" s="10482"/>
      <c r="F287" s="8878"/>
      <c r="G287" s="9834"/>
      <c r="H287" s="9834"/>
      <c r="I287" s="9789"/>
      <c r="J287" s="10575"/>
      <c r="K287" s="10575"/>
      <c r="L287" s="1271" t="s">
        <v>381</v>
      </c>
      <c r="M287" s="10483"/>
      <c r="N287" s="1176" t="s">
        <v>3954</v>
      </c>
      <c r="O287" s="1272">
        <v>1</v>
      </c>
      <c r="P287" s="1272">
        <v>1</v>
      </c>
      <c r="Q287" s="10575"/>
      <c r="R287" s="9789"/>
      <c r="S287" s="1173"/>
      <c r="T287" s="1173"/>
      <c r="U287" s="1173"/>
      <c r="V287" s="10460"/>
      <c r="W287" s="1173"/>
      <c r="X287" s="10460"/>
      <c r="Y287" s="1173"/>
      <c r="Z287" s="9834"/>
      <c r="AA287" s="1173"/>
      <c r="AB287" s="10891"/>
      <c r="AC287" s="8913"/>
      <c r="AD287" s="722">
        <v>46393.599999999999</v>
      </c>
      <c r="AE287" s="8913"/>
      <c r="AF287" s="31"/>
      <c r="AG287" s="26"/>
    </row>
    <row r="288" spans="1:33" ht="30" customHeight="1">
      <c r="A288" s="1271" t="s">
        <v>7869</v>
      </c>
      <c r="B288" s="10605" t="s">
        <v>7889</v>
      </c>
      <c r="C288" s="9765">
        <v>45373</v>
      </c>
      <c r="D288" s="9765">
        <v>45429</v>
      </c>
      <c r="E288" s="10481"/>
      <c r="F288" s="8877"/>
      <c r="G288" s="9840">
        <v>8644</v>
      </c>
      <c r="H288" s="9840">
        <v>604</v>
      </c>
      <c r="I288" s="9788"/>
      <c r="J288" s="10574" t="s">
        <v>7888</v>
      </c>
      <c r="K288" s="10574" t="s">
        <v>7887</v>
      </c>
      <c r="L288" s="1273" t="s">
        <v>62</v>
      </c>
      <c r="M288" s="9397" t="s">
        <v>7886</v>
      </c>
      <c r="N288" s="1176" t="s">
        <v>3952</v>
      </c>
      <c r="O288" s="1274">
        <v>5</v>
      </c>
      <c r="P288" s="1274">
        <v>5</v>
      </c>
      <c r="Q288" s="10574" t="s">
        <v>7885</v>
      </c>
      <c r="R288" s="9788"/>
      <c r="S288" s="1173"/>
      <c r="T288" s="1173"/>
      <c r="U288" s="1173"/>
      <c r="V288" s="10580" t="s">
        <v>2073</v>
      </c>
      <c r="W288" s="1173"/>
      <c r="X288" s="10580" t="s">
        <v>37</v>
      </c>
      <c r="Y288" s="1173"/>
      <c r="Z288" s="10878" t="s">
        <v>45</v>
      </c>
      <c r="AA288" s="1173"/>
      <c r="AB288" s="10890" t="s">
        <v>5583</v>
      </c>
      <c r="AC288" s="8912">
        <v>7290</v>
      </c>
      <c r="AD288" s="722">
        <v>7480</v>
      </c>
      <c r="AE288" s="8912">
        <f>SUM(AD288*P288+AD289*P289+AC288)</f>
        <v>84906</v>
      </c>
      <c r="AF288" s="31"/>
      <c r="AG288" s="26"/>
    </row>
    <row r="289" spans="1:33" ht="30" customHeight="1">
      <c r="A289" s="1271" t="s">
        <v>7869</v>
      </c>
      <c r="B289" s="10607"/>
      <c r="C289" s="9766"/>
      <c r="D289" s="9766"/>
      <c r="E289" s="10482"/>
      <c r="F289" s="8878"/>
      <c r="G289" s="9834"/>
      <c r="H289" s="9834"/>
      <c r="I289" s="9789"/>
      <c r="J289" s="10575"/>
      <c r="K289" s="10575"/>
      <c r="L289" s="1271" t="s">
        <v>2184</v>
      </c>
      <c r="M289" s="10483"/>
      <c r="N289" s="1176" t="s">
        <v>3957</v>
      </c>
      <c r="O289" s="1272">
        <v>1</v>
      </c>
      <c r="P289" s="1272">
        <v>1</v>
      </c>
      <c r="Q289" s="10575"/>
      <c r="R289" s="9789"/>
      <c r="S289" s="1173"/>
      <c r="T289" s="1173"/>
      <c r="U289" s="1173"/>
      <c r="V289" s="10581"/>
      <c r="W289" s="1173"/>
      <c r="X289" s="10581"/>
      <c r="Y289" s="1173"/>
      <c r="Z289" s="10879"/>
      <c r="AA289" s="1173"/>
      <c r="AB289" s="10891"/>
      <c r="AC289" s="8913"/>
      <c r="AD289" s="722">
        <v>40216</v>
      </c>
      <c r="AE289" s="8913"/>
      <c r="AF289" s="31"/>
      <c r="AG289" s="26"/>
    </row>
    <row r="290" spans="1:33" ht="30" customHeight="1">
      <c r="A290" s="1271" t="s">
        <v>7878</v>
      </c>
      <c r="B290" s="10933" t="s">
        <v>11492</v>
      </c>
      <c r="C290" s="10586">
        <v>45376</v>
      </c>
      <c r="D290" s="10586">
        <v>45432</v>
      </c>
      <c r="E290" s="10870"/>
      <c r="F290" s="9287"/>
      <c r="G290" s="10596">
        <v>8638</v>
      </c>
      <c r="H290" s="10894">
        <v>171</v>
      </c>
      <c r="I290" s="10724"/>
      <c r="J290" s="10723" t="s">
        <v>7884</v>
      </c>
      <c r="K290" s="10723">
        <v>858651846</v>
      </c>
      <c r="L290" s="1176" t="s">
        <v>76</v>
      </c>
      <c r="M290" s="8997" t="s">
        <v>7883</v>
      </c>
      <c r="N290" s="1176" t="s">
        <v>3952</v>
      </c>
      <c r="O290" s="1275">
        <v>4</v>
      </c>
      <c r="P290" s="1275">
        <v>4</v>
      </c>
      <c r="Q290" s="10723" t="s">
        <v>7882</v>
      </c>
      <c r="R290" s="10724"/>
      <c r="S290" s="1173"/>
      <c r="T290" s="1173"/>
      <c r="U290" s="1173"/>
      <c r="V290" s="10905" t="s">
        <v>2073</v>
      </c>
      <c r="W290" s="1173"/>
      <c r="X290" s="10905" t="s">
        <v>37</v>
      </c>
      <c r="Y290" s="1173"/>
      <c r="Z290" s="11099" t="s">
        <v>45</v>
      </c>
      <c r="AA290" s="1173"/>
      <c r="AB290" s="10996" t="s">
        <v>5584</v>
      </c>
      <c r="AC290" s="8912">
        <v>0</v>
      </c>
      <c r="AD290" s="722">
        <v>7613</v>
      </c>
      <c r="AE290" s="8912">
        <f>SUM(AD290*P290+AD291*P291+AC290)</f>
        <v>100452</v>
      </c>
      <c r="AF290" s="31"/>
      <c r="AG290" s="26"/>
    </row>
    <row r="291" spans="1:33" ht="30" customHeight="1">
      <c r="A291" s="1271" t="s">
        <v>7878</v>
      </c>
      <c r="B291" s="10933"/>
      <c r="C291" s="10586"/>
      <c r="D291" s="10586"/>
      <c r="E291" s="10870"/>
      <c r="F291" s="9287"/>
      <c r="G291" s="10596"/>
      <c r="H291" s="10894"/>
      <c r="I291" s="10724"/>
      <c r="J291" s="10723"/>
      <c r="K291" s="10723"/>
      <c r="L291" s="1271" t="s">
        <v>2184</v>
      </c>
      <c r="M291" s="8997"/>
      <c r="N291" s="1176" t="s">
        <v>3957</v>
      </c>
      <c r="O291" s="1275">
        <v>1</v>
      </c>
      <c r="P291" s="1275">
        <v>1</v>
      </c>
      <c r="Q291" s="10723"/>
      <c r="R291" s="10724"/>
      <c r="S291" s="1173"/>
      <c r="T291" s="1173"/>
      <c r="U291" s="1173"/>
      <c r="V291" s="10905"/>
      <c r="W291" s="1173"/>
      <c r="X291" s="10905"/>
      <c r="Y291" s="1173"/>
      <c r="Z291" s="11099"/>
      <c r="AA291" s="1173"/>
      <c r="AB291" s="10996"/>
      <c r="AC291" s="8913"/>
      <c r="AD291" s="722">
        <v>70000</v>
      </c>
      <c r="AE291" s="8913"/>
      <c r="AF291" s="31"/>
      <c r="AG291" s="26"/>
    </row>
    <row r="292" spans="1:33" ht="30" customHeight="1">
      <c r="A292" s="1279" t="s">
        <v>7878</v>
      </c>
      <c r="B292" s="2995" t="s">
        <v>11493</v>
      </c>
      <c r="C292" s="1277">
        <v>45377</v>
      </c>
      <c r="D292" s="1277">
        <v>45433</v>
      </c>
      <c r="E292" s="1278"/>
      <c r="F292" s="769"/>
      <c r="G292" s="1276">
        <v>8638</v>
      </c>
      <c r="H292" s="1276" t="s">
        <v>2039</v>
      </c>
      <c r="I292" s="1276"/>
      <c r="J292" s="1279" t="s">
        <v>7881</v>
      </c>
      <c r="K292" s="1280" t="s">
        <v>7880</v>
      </c>
      <c r="L292" s="1279" t="s">
        <v>2184</v>
      </c>
      <c r="M292" s="771" t="s">
        <v>8503</v>
      </c>
      <c r="N292" s="1829" t="s">
        <v>3954</v>
      </c>
      <c r="O292" s="1804">
        <v>1</v>
      </c>
      <c r="P292" s="1804">
        <v>1</v>
      </c>
      <c r="Q292" s="1279" t="s">
        <v>7879</v>
      </c>
      <c r="R292" s="1806"/>
      <c r="S292" s="1806"/>
      <c r="T292" s="1806"/>
      <c r="U292" s="1806"/>
      <c r="V292" s="1830" t="s">
        <v>2073</v>
      </c>
      <c r="W292" s="1806"/>
      <c r="X292" s="1830" t="s">
        <v>37</v>
      </c>
      <c r="Y292" s="1806"/>
      <c r="Z292" s="1822" t="s">
        <v>45</v>
      </c>
      <c r="AA292" s="1806"/>
      <c r="AB292" s="1823" t="s">
        <v>5586</v>
      </c>
      <c r="AC292" s="727">
        <v>0</v>
      </c>
      <c r="AD292" s="727">
        <v>70000</v>
      </c>
      <c r="AE292" s="727">
        <f>SUM(AD292*P292+AC292)</f>
        <v>70000</v>
      </c>
      <c r="AF292" s="31"/>
      <c r="AG292" s="26"/>
    </row>
    <row r="293" spans="1:33" ht="30" customHeight="1">
      <c r="A293" s="1271" t="s">
        <v>7878</v>
      </c>
      <c r="B293" s="2995" t="s">
        <v>11494</v>
      </c>
      <c r="C293" s="1277">
        <v>45383</v>
      </c>
      <c r="D293" s="1277">
        <v>45392</v>
      </c>
      <c r="E293" s="593"/>
      <c r="F293" s="833"/>
      <c r="G293" s="1276">
        <v>8638</v>
      </c>
      <c r="H293" s="1276" t="s">
        <v>7877</v>
      </c>
      <c r="I293" s="1276"/>
      <c r="J293" s="1279" t="s">
        <v>7876</v>
      </c>
      <c r="K293" s="1280" t="s">
        <v>7875</v>
      </c>
      <c r="L293" s="1271" t="s">
        <v>173</v>
      </c>
      <c r="M293" s="771" t="s">
        <v>8504</v>
      </c>
      <c r="N293" s="1176"/>
      <c r="O293" s="1272">
        <v>1</v>
      </c>
      <c r="P293" s="1272">
        <v>1</v>
      </c>
      <c r="Q293" s="1279" t="s">
        <v>7874</v>
      </c>
      <c r="R293" s="1173"/>
      <c r="S293" s="1173"/>
      <c r="T293" s="1173"/>
      <c r="U293" s="1173"/>
      <c r="V293" s="1184" t="s">
        <v>2073</v>
      </c>
      <c r="W293" s="1173"/>
      <c r="X293" s="1184" t="s">
        <v>37</v>
      </c>
      <c r="Y293" s="1173"/>
      <c r="Z293" s="1185" t="s">
        <v>45</v>
      </c>
      <c r="AA293" s="1173"/>
      <c r="AB293" s="1180" t="s">
        <v>5537</v>
      </c>
      <c r="AC293" s="722">
        <v>0</v>
      </c>
      <c r="AD293" s="722">
        <v>7613</v>
      </c>
      <c r="AE293" s="722">
        <f>SUM(AD293*P293+AC293)</f>
        <v>7613</v>
      </c>
      <c r="AF293" s="31"/>
      <c r="AG293" s="26"/>
    </row>
    <row r="294" spans="1:33" ht="30" customHeight="1">
      <c r="A294" s="8339" t="s">
        <v>7869</v>
      </c>
      <c r="B294" s="9840" t="s">
        <v>7873</v>
      </c>
      <c r="C294" s="9765">
        <v>45383</v>
      </c>
      <c r="D294" s="9765">
        <v>45439</v>
      </c>
      <c r="E294" s="10481"/>
      <c r="F294" s="8877"/>
      <c r="G294" s="9840">
        <v>8644</v>
      </c>
      <c r="H294" s="10600">
        <v>707</v>
      </c>
      <c r="I294" s="9788"/>
      <c r="J294" s="10495" t="s">
        <v>7872</v>
      </c>
      <c r="K294" s="10495" t="s">
        <v>7871</v>
      </c>
      <c r="L294" s="1176" t="s">
        <v>193</v>
      </c>
      <c r="M294" s="8868" t="s">
        <v>8505</v>
      </c>
      <c r="N294" s="1176" t="s">
        <v>3952</v>
      </c>
      <c r="O294" s="1275">
        <v>6</v>
      </c>
      <c r="P294" s="1275">
        <v>6</v>
      </c>
      <c r="Q294" s="10495" t="s">
        <v>7870</v>
      </c>
      <c r="R294" s="9788"/>
      <c r="S294" s="1173"/>
      <c r="T294" s="1173"/>
      <c r="U294" s="1173"/>
      <c r="V294" s="10680" t="s">
        <v>2073</v>
      </c>
      <c r="W294" s="1173"/>
      <c r="X294" s="10680" t="s">
        <v>37</v>
      </c>
      <c r="Y294" s="1173"/>
      <c r="Z294" s="10492" t="s">
        <v>45</v>
      </c>
      <c r="AA294" s="1173"/>
      <c r="AB294" s="10890" t="s">
        <v>5542</v>
      </c>
      <c r="AC294" s="8912">
        <v>14580</v>
      </c>
      <c r="AD294" s="722">
        <v>7480</v>
      </c>
      <c r="AE294" s="8912">
        <f>SUM(AD294*P294+AD295*P295+AD296*P296+AC294)</f>
        <v>118960.32000000001</v>
      </c>
      <c r="AF294" s="31"/>
      <c r="AG294" s="26"/>
    </row>
    <row r="295" spans="1:33" ht="30" customHeight="1">
      <c r="A295" s="1271" t="s">
        <v>7869</v>
      </c>
      <c r="B295" s="10053"/>
      <c r="C295" s="10089"/>
      <c r="D295" s="10089"/>
      <c r="E295" s="10587"/>
      <c r="F295" s="8880"/>
      <c r="G295" s="10053"/>
      <c r="H295" s="10601"/>
      <c r="I295" s="10065"/>
      <c r="J295" s="10591"/>
      <c r="K295" s="10591"/>
      <c r="L295" s="1271" t="s">
        <v>2184</v>
      </c>
      <c r="M295" s="8870"/>
      <c r="N295" s="301" t="s">
        <v>3954</v>
      </c>
      <c r="O295" s="1275">
        <v>1</v>
      </c>
      <c r="P295" s="1275">
        <v>1</v>
      </c>
      <c r="Q295" s="10591"/>
      <c r="R295" s="10065"/>
      <c r="S295" s="1173"/>
      <c r="T295" s="1173"/>
      <c r="U295" s="1173"/>
      <c r="V295" s="10681"/>
      <c r="W295" s="1173"/>
      <c r="X295" s="10681"/>
      <c r="Y295" s="1173"/>
      <c r="Z295" s="10505"/>
      <c r="AA295" s="1176">
        <v>4504209502</v>
      </c>
      <c r="AB295" s="10989"/>
      <c r="AC295" s="8920"/>
      <c r="AD295" s="722">
        <v>46393.599999999999</v>
      </c>
      <c r="AE295" s="8920"/>
      <c r="AF295" s="31"/>
      <c r="AG295" s="26"/>
    </row>
    <row r="296" spans="1:33" ht="30" customHeight="1">
      <c r="A296" s="1271" t="s">
        <v>7869</v>
      </c>
      <c r="B296" s="9834"/>
      <c r="C296" s="9766"/>
      <c r="D296" s="9766"/>
      <c r="E296" s="10482"/>
      <c r="F296" s="8878"/>
      <c r="G296" s="9834"/>
      <c r="H296" s="10602"/>
      <c r="I296" s="9789"/>
      <c r="J296" s="10496"/>
      <c r="K296" s="10496"/>
      <c r="L296" s="1886" t="s">
        <v>2548</v>
      </c>
      <c r="M296" s="8869"/>
      <c r="N296" s="1176" t="s">
        <v>3951</v>
      </c>
      <c r="O296" s="1275">
        <v>1</v>
      </c>
      <c r="P296" s="1275">
        <v>1</v>
      </c>
      <c r="Q296" s="10496"/>
      <c r="R296" s="9789"/>
      <c r="S296" s="1173"/>
      <c r="T296" s="1173"/>
      <c r="U296" s="1173"/>
      <c r="V296" s="10682"/>
      <c r="W296" s="1173"/>
      <c r="X296" s="10682"/>
      <c r="Y296" s="1173"/>
      <c r="Z296" s="10493"/>
      <c r="AA296" s="1173"/>
      <c r="AB296" s="10891"/>
      <c r="AC296" s="8913"/>
      <c r="AD296" s="722">
        <v>13106.72</v>
      </c>
      <c r="AE296" s="8913"/>
      <c r="AF296" s="31"/>
      <c r="AG296" s="26"/>
    </row>
    <row r="297" spans="1:33" ht="30" customHeight="1">
      <c r="A297" s="1271" t="s">
        <v>7869</v>
      </c>
      <c r="B297" s="10605" t="s">
        <v>8453</v>
      </c>
      <c r="C297" s="9765">
        <v>45385</v>
      </c>
      <c r="D297" s="9765">
        <v>45394</v>
      </c>
      <c r="E297" s="10481"/>
      <c r="F297" s="9840"/>
      <c r="G297" s="9840">
        <v>8644</v>
      </c>
      <c r="H297" s="9840">
        <v>382</v>
      </c>
      <c r="I297" s="9788"/>
      <c r="J297" s="10495" t="s">
        <v>8454</v>
      </c>
      <c r="K297" s="10574" t="s">
        <v>8455</v>
      </c>
      <c r="L297" s="1273" t="s">
        <v>8456</v>
      </c>
      <c r="M297" s="9397"/>
      <c r="N297" s="1176" t="s">
        <v>8457</v>
      </c>
      <c r="O297" s="1274">
        <v>1</v>
      </c>
      <c r="P297" s="1274">
        <v>1</v>
      </c>
      <c r="Q297" s="10574" t="s">
        <v>8458</v>
      </c>
      <c r="R297" s="9788"/>
      <c r="S297" s="1173"/>
      <c r="T297" s="1173"/>
      <c r="U297" s="1173"/>
      <c r="V297" s="10910" t="s">
        <v>2073</v>
      </c>
      <c r="W297" s="1173"/>
      <c r="X297" s="10584" t="s">
        <v>37</v>
      </c>
      <c r="Y297" s="1173"/>
      <c r="Z297" s="10680" t="s">
        <v>45</v>
      </c>
      <c r="AA297" s="1173"/>
      <c r="AB297" s="10890" t="s">
        <v>5584</v>
      </c>
      <c r="AC297" s="8912">
        <v>4860</v>
      </c>
      <c r="AD297" s="722">
        <v>18480</v>
      </c>
      <c r="AE297" s="8912">
        <f>SUM(AD297*P297+AD298*P298+AC297)</f>
        <v>66108</v>
      </c>
      <c r="AF297" s="31"/>
      <c r="AG297" s="26"/>
    </row>
    <row r="298" spans="1:33" ht="30" customHeight="1">
      <c r="A298" s="1271" t="s">
        <v>7869</v>
      </c>
      <c r="B298" s="10607"/>
      <c r="C298" s="9766"/>
      <c r="D298" s="9766"/>
      <c r="E298" s="10482"/>
      <c r="F298" s="9834"/>
      <c r="G298" s="9834"/>
      <c r="H298" s="9834"/>
      <c r="I298" s="9789"/>
      <c r="J298" s="10496"/>
      <c r="K298" s="10575"/>
      <c r="L298" s="1271" t="s">
        <v>1095</v>
      </c>
      <c r="M298" s="10483"/>
      <c r="N298" s="1176" t="s">
        <v>3951</v>
      </c>
      <c r="O298" s="1272">
        <v>1</v>
      </c>
      <c r="P298" s="1272">
        <v>1</v>
      </c>
      <c r="Q298" s="10575"/>
      <c r="R298" s="9789"/>
      <c r="S298" s="1173"/>
      <c r="T298" s="1173"/>
      <c r="U298" s="1173"/>
      <c r="V298" s="10911"/>
      <c r="W298" s="1173"/>
      <c r="X298" s="10585"/>
      <c r="Y298" s="1173"/>
      <c r="Z298" s="10682"/>
      <c r="AA298" s="1173"/>
      <c r="AB298" s="10891"/>
      <c r="AC298" s="8913"/>
      <c r="AD298" s="722">
        <v>42768</v>
      </c>
      <c r="AE298" s="8913"/>
      <c r="AF298" s="31"/>
      <c r="AG298" s="26"/>
    </row>
    <row r="299" spans="1:33" ht="30" customHeight="1">
      <c r="A299" s="1271" t="s">
        <v>7878</v>
      </c>
      <c r="B299" s="5315" t="s">
        <v>8490</v>
      </c>
      <c r="C299" s="1277">
        <v>45386</v>
      </c>
      <c r="D299" s="1277">
        <v>45393</v>
      </c>
      <c r="E299" s="1278"/>
      <c r="F299" s="1176"/>
      <c r="G299" s="1276">
        <v>8638</v>
      </c>
      <c r="H299" s="1276" t="s">
        <v>1539</v>
      </c>
      <c r="I299" s="1276"/>
      <c r="J299" s="1279" t="s">
        <v>8491</v>
      </c>
      <c r="K299" s="1280" t="s">
        <v>8492</v>
      </c>
      <c r="L299" s="1271" t="s">
        <v>28</v>
      </c>
      <c r="M299" s="771" t="s">
        <v>8502</v>
      </c>
      <c r="N299" s="1176"/>
      <c r="O299" s="1272">
        <v>2</v>
      </c>
      <c r="P299" s="1272">
        <v>2</v>
      </c>
      <c r="Q299" s="1279" t="s">
        <v>8493</v>
      </c>
      <c r="R299" s="1173"/>
      <c r="S299" s="1173"/>
      <c r="T299" s="1173"/>
      <c r="U299" s="1173"/>
      <c r="V299" s="1186" t="s">
        <v>2073</v>
      </c>
      <c r="W299" s="1173"/>
      <c r="X299" s="1186" t="s">
        <v>37</v>
      </c>
      <c r="Y299" s="1173"/>
      <c r="Z299" s="1179" t="s">
        <v>45</v>
      </c>
      <c r="AA299" s="1173"/>
      <c r="AB299" s="1180" t="s">
        <v>5537</v>
      </c>
      <c r="AC299" s="722">
        <v>0</v>
      </c>
      <c r="AD299" s="722">
        <v>7613</v>
      </c>
      <c r="AE299" s="722">
        <f>SUM(AD299*P299+AC299)</f>
        <v>15226</v>
      </c>
      <c r="AF299" s="31"/>
      <c r="AG299" s="26"/>
    </row>
    <row r="300" spans="1:33" ht="30" customHeight="1">
      <c r="A300" s="1271" t="s">
        <v>7869</v>
      </c>
      <c r="B300" s="9840" t="s">
        <v>8494</v>
      </c>
      <c r="C300" s="9765">
        <v>45386</v>
      </c>
      <c r="D300" s="9765">
        <v>45442</v>
      </c>
      <c r="E300" s="10481"/>
      <c r="F300" s="8877"/>
      <c r="G300" s="9840">
        <v>8644</v>
      </c>
      <c r="H300" s="9840">
        <v>754</v>
      </c>
      <c r="I300" s="9788"/>
      <c r="J300" s="10574" t="s">
        <v>8495</v>
      </c>
      <c r="K300" s="10574" t="s">
        <v>8496</v>
      </c>
      <c r="L300" s="1273" t="s">
        <v>62</v>
      </c>
      <c r="M300" s="9397" t="s">
        <v>8506</v>
      </c>
      <c r="N300" s="1176" t="s">
        <v>3952</v>
      </c>
      <c r="O300" s="1274">
        <v>5</v>
      </c>
      <c r="P300" s="1274">
        <v>5</v>
      </c>
      <c r="Q300" s="10574" t="s">
        <v>8497</v>
      </c>
      <c r="R300" s="9788"/>
      <c r="S300" s="1173"/>
      <c r="T300" s="1173"/>
      <c r="U300" s="1173"/>
      <c r="V300" s="10565" t="s">
        <v>2073</v>
      </c>
      <c r="W300" s="1173"/>
      <c r="X300" s="10565" t="s">
        <v>37</v>
      </c>
      <c r="Y300" s="1173"/>
      <c r="Z300" s="10988" t="s">
        <v>45</v>
      </c>
      <c r="AA300" s="1173"/>
      <c r="AB300" s="10890" t="s">
        <v>5583</v>
      </c>
      <c r="AC300" s="8912">
        <v>0</v>
      </c>
      <c r="AD300" s="722">
        <v>7480</v>
      </c>
      <c r="AE300" s="8912">
        <f>SUM(AD300*P300+AD301*P301+AD302*P302+AC300)</f>
        <v>96900.32</v>
      </c>
      <c r="AF300" s="31"/>
      <c r="AG300" s="26"/>
    </row>
    <row r="301" spans="1:33" ht="30" customHeight="1">
      <c r="A301" s="1271" t="s">
        <v>7869</v>
      </c>
      <c r="B301" s="10053"/>
      <c r="C301" s="10089"/>
      <c r="D301" s="10089"/>
      <c r="E301" s="10587"/>
      <c r="F301" s="8880"/>
      <c r="G301" s="10053"/>
      <c r="H301" s="10053"/>
      <c r="I301" s="10065"/>
      <c r="J301" s="10633"/>
      <c r="K301" s="10633"/>
      <c r="L301" s="1271" t="s">
        <v>381</v>
      </c>
      <c r="M301" s="10634"/>
      <c r="N301" s="1176" t="s">
        <v>3954</v>
      </c>
      <c r="O301" s="1272">
        <v>1</v>
      </c>
      <c r="P301" s="1272">
        <v>1</v>
      </c>
      <c r="Q301" s="10633"/>
      <c r="R301" s="10065"/>
      <c r="S301" s="1173"/>
      <c r="T301" s="1173"/>
      <c r="U301" s="1173"/>
      <c r="V301" s="10906"/>
      <c r="W301" s="1173"/>
      <c r="X301" s="10906"/>
      <c r="Y301" s="1173"/>
      <c r="Z301" s="10053"/>
      <c r="AA301" s="1176">
        <v>4504214272</v>
      </c>
      <c r="AB301" s="10989"/>
      <c r="AC301" s="8920"/>
      <c r="AD301" s="722">
        <v>46393.599999999999</v>
      </c>
      <c r="AE301" s="8920"/>
      <c r="AF301" s="31"/>
      <c r="AG301" s="26"/>
    </row>
    <row r="302" spans="1:33" ht="30" customHeight="1">
      <c r="A302" s="1271" t="s">
        <v>7869</v>
      </c>
      <c r="B302" s="9834"/>
      <c r="C302" s="9766"/>
      <c r="D302" s="9766"/>
      <c r="E302" s="10482"/>
      <c r="F302" s="8878"/>
      <c r="G302" s="9834"/>
      <c r="H302" s="9834"/>
      <c r="I302" s="9789"/>
      <c r="J302" s="10575"/>
      <c r="K302" s="10575"/>
      <c r="L302" s="8340" t="s">
        <v>2548</v>
      </c>
      <c r="M302" s="10483"/>
      <c r="N302" s="2424" t="s">
        <v>3951</v>
      </c>
      <c r="O302" s="1272">
        <v>1</v>
      </c>
      <c r="P302" s="1272">
        <v>1</v>
      </c>
      <c r="Q302" s="10575"/>
      <c r="R302" s="9789"/>
      <c r="S302" s="1173"/>
      <c r="T302" s="1173"/>
      <c r="U302" s="1173"/>
      <c r="V302" s="10566"/>
      <c r="W302" s="1173"/>
      <c r="X302" s="10566"/>
      <c r="Y302" s="1173"/>
      <c r="Z302" s="9834"/>
      <c r="AA302" s="1173"/>
      <c r="AB302" s="10891"/>
      <c r="AC302" s="8913"/>
      <c r="AD302" s="722">
        <v>13106.72</v>
      </c>
      <c r="AE302" s="8913"/>
      <c r="AF302" s="31"/>
      <c r="AG302" s="26"/>
    </row>
    <row r="303" spans="1:33" ht="30" customHeight="1">
      <c r="A303" s="1281" t="s">
        <v>8509</v>
      </c>
      <c r="B303" s="1430" t="s">
        <v>11560</v>
      </c>
      <c r="C303" s="1277">
        <v>45386</v>
      </c>
      <c r="D303" s="1277">
        <v>45397</v>
      </c>
      <c r="E303" s="593"/>
      <c r="F303" s="833"/>
      <c r="G303" s="1276">
        <v>8593</v>
      </c>
      <c r="H303" s="1276" t="s">
        <v>8498</v>
      </c>
      <c r="I303" s="1276"/>
      <c r="J303" s="1279" t="s">
        <v>8499</v>
      </c>
      <c r="K303" s="1280" t="s">
        <v>8500</v>
      </c>
      <c r="L303" s="1271" t="s">
        <v>173</v>
      </c>
      <c r="M303" s="771" t="s">
        <v>8507</v>
      </c>
      <c r="N303" s="1176"/>
      <c r="O303" s="1272">
        <v>1</v>
      </c>
      <c r="P303" s="1272">
        <v>1</v>
      </c>
      <c r="Q303" s="1279" t="s">
        <v>8501</v>
      </c>
      <c r="R303" s="1173"/>
      <c r="S303" s="1173"/>
      <c r="T303" s="1173"/>
      <c r="U303" s="1173"/>
      <c r="V303" s="1187" t="s">
        <v>2073</v>
      </c>
      <c r="W303" s="1173"/>
      <c r="X303" s="1187" t="s">
        <v>37</v>
      </c>
      <c r="Y303" s="1173"/>
      <c r="Z303" s="3768" t="s">
        <v>45</v>
      </c>
      <c r="AA303" s="1173"/>
      <c r="AB303" s="1180" t="s">
        <v>5535</v>
      </c>
      <c r="AC303" s="722">
        <v>0</v>
      </c>
      <c r="AD303" s="722">
        <v>6714.9</v>
      </c>
      <c r="AE303" s="722">
        <f>SUM(AD303*P303+AC303)</f>
        <v>6714.9</v>
      </c>
      <c r="AF303" s="31"/>
      <c r="AG303" s="26"/>
    </row>
    <row r="304" spans="1:33" ht="30" customHeight="1">
      <c r="A304" s="1281" t="s">
        <v>8508</v>
      </c>
      <c r="B304" s="2995" t="s">
        <v>11664</v>
      </c>
      <c r="C304" s="1277">
        <v>45387</v>
      </c>
      <c r="D304" s="1277">
        <v>45398</v>
      </c>
      <c r="E304" s="1278"/>
      <c r="F304" s="1176"/>
      <c r="G304" s="1276">
        <v>8601</v>
      </c>
      <c r="H304" s="1276" t="s">
        <v>8510</v>
      </c>
      <c r="I304" s="1276"/>
      <c r="J304" s="1279" t="s">
        <v>8511</v>
      </c>
      <c r="K304" s="1280" t="s">
        <v>8512</v>
      </c>
      <c r="L304" s="1271" t="s">
        <v>28</v>
      </c>
      <c r="M304" s="771" t="s">
        <v>8528</v>
      </c>
      <c r="N304" s="1176"/>
      <c r="O304" s="1272">
        <v>2</v>
      </c>
      <c r="P304" s="1272">
        <v>2</v>
      </c>
      <c r="Q304" s="1279" t="s">
        <v>8513</v>
      </c>
      <c r="R304" s="1173"/>
      <c r="S304" s="1173"/>
      <c r="T304" s="1173"/>
      <c r="U304" s="1173"/>
      <c r="V304" s="1188" t="s">
        <v>2073</v>
      </c>
      <c r="W304" s="1173"/>
      <c r="X304" s="1188" t="s">
        <v>37</v>
      </c>
      <c r="Y304" s="1173"/>
      <c r="Z304" s="1189" t="s">
        <v>45</v>
      </c>
      <c r="AA304" s="1173"/>
      <c r="AB304" s="1180" t="s">
        <v>5585</v>
      </c>
      <c r="AC304" s="722">
        <v>0</v>
      </c>
      <c r="AD304" s="722">
        <v>10976</v>
      </c>
      <c r="AE304" s="722">
        <f>SUM(AD304*P304+AC304)</f>
        <v>21952</v>
      </c>
      <c r="AF304" s="31"/>
      <c r="AG304" s="26"/>
    </row>
    <row r="305" spans="1:33" ht="30" customHeight="1">
      <c r="A305" s="1282" t="s">
        <v>9208</v>
      </c>
      <c r="B305" s="9742" t="s">
        <v>11621</v>
      </c>
      <c r="C305" s="9765">
        <v>45387</v>
      </c>
      <c r="D305" s="9765">
        <v>45443</v>
      </c>
      <c r="E305" s="10481"/>
      <c r="F305" s="8877"/>
      <c r="G305" s="9840">
        <v>8606</v>
      </c>
      <c r="H305" s="9840" t="s">
        <v>4906</v>
      </c>
      <c r="I305" s="9788"/>
      <c r="J305" s="10909" t="s">
        <v>8514</v>
      </c>
      <c r="K305" s="10495" t="s">
        <v>8515</v>
      </c>
      <c r="L305" s="1273" t="s">
        <v>62</v>
      </c>
      <c r="M305" s="9397" t="s">
        <v>8529</v>
      </c>
      <c r="N305" s="1176" t="s">
        <v>3952</v>
      </c>
      <c r="O305" s="1274">
        <v>5</v>
      </c>
      <c r="P305" s="351">
        <v>6</v>
      </c>
      <c r="Q305" s="10574" t="s">
        <v>8517</v>
      </c>
      <c r="R305" s="9788"/>
      <c r="S305" s="1173"/>
      <c r="T305" s="1173"/>
      <c r="U305" s="1173"/>
      <c r="V305" s="9788"/>
      <c r="W305" s="1173"/>
      <c r="X305" s="10492" t="s">
        <v>37</v>
      </c>
      <c r="Y305" s="1173"/>
      <c r="Z305" s="10492" t="s">
        <v>45</v>
      </c>
      <c r="AA305" s="9788"/>
      <c r="AB305" s="10890" t="s">
        <v>5537</v>
      </c>
      <c r="AC305" s="8912">
        <v>0</v>
      </c>
      <c r="AD305" s="722">
        <v>5589</v>
      </c>
      <c r="AE305" s="8912">
        <f>SUM(AD305*P305+AD306*P306+AC305)</f>
        <v>80730</v>
      </c>
      <c r="AF305" s="31"/>
      <c r="AG305" s="26"/>
    </row>
    <row r="306" spans="1:33" ht="30" customHeight="1">
      <c r="A306" s="3983" t="s">
        <v>9208</v>
      </c>
      <c r="B306" s="10418"/>
      <c r="C306" s="9766"/>
      <c r="D306" s="9766"/>
      <c r="E306" s="10482"/>
      <c r="F306" s="8878"/>
      <c r="G306" s="9834"/>
      <c r="H306" s="9834"/>
      <c r="I306" s="9789"/>
      <c r="J306" s="10575"/>
      <c r="K306" s="10496"/>
      <c r="L306" s="1271" t="s">
        <v>8516</v>
      </c>
      <c r="M306" s="10483"/>
      <c r="N306" s="427" t="s">
        <v>3954</v>
      </c>
      <c r="O306" s="1272">
        <v>1</v>
      </c>
      <c r="P306" s="1272">
        <v>1</v>
      </c>
      <c r="Q306" s="10575"/>
      <c r="R306" s="9789"/>
      <c r="S306" s="1173"/>
      <c r="T306" s="1173"/>
      <c r="U306" s="1173"/>
      <c r="V306" s="9789"/>
      <c r="W306" s="1173"/>
      <c r="X306" s="10493"/>
      <c r="Y306" s="1173"/>
      <c r="Z306" s="10493"/>
      <c r="AA306" s="9789"/>
      <c r="AB306" s="10891"/>
      <c r="AC306" s="8913"/>
      <c r="AD306" s="722">
        <v>47196</v>
      </c>
      <c r="AE306" s="8913"/>
      <c r="AF306" s="31"/>
      <c r="AG306" s="26"/>
    </row>
    <row r="307" spans="1:33" ht="30" customHeight="1">
      <c r="A307" s="1281" t="s">
        <v>8518</v>
      </c>
      <c r="B307" s="2995" t="s">
        <v>11639</v>
      </c>
      <c r="C307" s="1277">
        <v>45386</v>
      </c>
      <c r="D307" s="1277">
        <v>45397</v>
      </c>
      <c r="E307" s="1278"/>
      <c r="F307" s="1176"/>
      <c r="G307" s="1276">
        <v>8604</v>
      </c>
      <c r="H307" s="1276">
        <v>115</v>
      </c>
      <c r="I307" s="1276"/>
      <c r="J307" s="1279" t="s">
        <v>8519</v>
      </c>
      <c r="K307" s="1280" t="s">
        <v>8520</v>
      </c>
      <c r="L307" s="1271" t="s">
        <v>28</v>
      </c>
      <c r="M307" s="771" t="s">
        <v>8530</v>
      </c>
      <c r="N307" s="1176"/>
      <c r="O307" s="1272">
        <v>2</v>
      </c>
      <c r="P307" s="1272">
        <v>2</v>
      </c>
      <c r="Q307" s="1279" t="s">
        <v>8521</v>
      </c>
      <c r="R307" s="1173"/>
      <c r="S307" s="1173"/>
      <c r="T307" s="1173"/>
      <c r="U307" s="1173"/>
      <c r="V307" s="1186" t="s">
        <v>2073</v>
      </c>
      <c r="W307" s="1173"/>
      <c r="X307" s="1190" t="s">
        <v>37</v>
      </c>
      <c r="Y307" s="1173"/>
      <c r="Z307" s="1179" t="s">
        <v>45</v>
      </c>
      <c r="AA307" s="1173"/>
      <c r="AB307" s="1180" t="s">
        <v>5540</v>
      </c>
      <c r="AC307" s="722">
        <v>0</v>
      </c>
      <c r="AD307" s="722">
        <v>7938</v>
      </c>
      <c r="AE307" s="722">
        <f>SUM(AD307*P307+AC307)</f>
        <v>15876</v>
      </c>
      <c r="AF307" s="31"/>
      <c r="AG307" s="26"/>
    </row>
    <row r="308" spans="1:33" ht="30" customHeight="1">
      <c r="A308" s="315" t="s">
        <v>7878</v>
      </c>
      <c r="B308" s="339" t="s">
        <v>8543</v>
      </c>
      <c r="C308" s="340">
        <v>45391</v>
      </c>
      <c r="D308" s="340">
        <v>45400</v>
      </c>
      <c r="E308" s="341"/>
      <c r="F308" s="44"/>
      <c r="G308" s="339">
        <v>8638</v>
      </c>
      <c r="H308" s="339">
        <v>145</v>
      </c>
      <c r="I308" s="339" t="s">
        <v>92</v>
      </c>
      <c r="J308" s="342" t="s">
        <v>8544</v>
      </c>
      <c r="K308" s="259" t="s">
        <v>8545</v>
      </c>
      <c r="L308" s="256" t="s">
        <v>28</v>
      </c>
      <c r="M308" s="338" t="s">
        <v>8577</v>
      </c>
      <c r="N308" s="255"/>
      <c r="O308" s="258">
        <v>2</v>
      </c>
      <c r="P308" s="258">
        <v>2</v>
      </c>
      <c r="Q308" s="342" t="s">
        <v>8534</v>
      </c>
      <c r="R308" s="309"/>
      <c r="S308" s="250"/>
      <c r="T308" s="250"/>
      <c r="U308" s="250"/>
      <c r="V308" s="322" t="s">
        <v>7698</v>
      </c>
      <c r="W308" s="250"/>
      <c r="X308" s="250"/>
      <c r="Y308" s="250"/>
      <c r="Z308" s="251"/>
      <c r="AA308" s="250"/>
      <c r="AB308" s="320" t="s">
        <v>5541</v>
      </c>
      <c r="AC308" s="33">
        <v>0</v>
      </c>
      <c r="AD308" s="33">
        <v>7613</v>
      </c>
      <c r="AE308" s="33">
        <f>SUM(AD308*P308+AC308)</f>
        <v>15226</v>
      </c>
      <c r="AF308" s="31"/>
      <c r="AG308" s="26"/>
    </row>
    <row r="309" spans="1:33" ht="30" customHeight="1">
      <c r="A309" s="1271" t="s">
        <v>7869</v>
      </c>
      <c r="B309" s="10605" t="s">
        <v>8546</v>
      </c>
      <c r="C309" s="9765">
        <v>45390</v>
      </c>
      <c r="D309" s="9765">
        <v>45447</v>
      </c>
      <c r="E309" s="10481"/>
      <c r="F309" s="8877"/>
      <c r="G309" s="9840">
        <v>8644</v>
      </c>
      <c r="H309" s="9840">
        <v>531</v>
      </c>
      <c r="I309" s="9788"/>
      <c r="J309" s="10574" t="s">
        <v>8547</v>
      </c>
      <c r="K309" s="10574" t="s">
        <v>8548</v>
      </c>
      <c r="L309" s="1273" t="s">
        <v>76</v>
      </c>
      <c r="M309" s="9397" t="s">
        <v>8578</v>
      </c>
      <c r="N309" s="1176" t="s">
        <v>3952</v>
      </c>
      <c r="O309" s="1274">
        <v>4</v>
      </c>
      <c r="P309" s="1274">
        <v>4</v>
      </c>
      <c r="Q309" s="10574" t="s">
        <v>7961</v>
      </c>
      <c r="R309" s="9788"/>
      <c r="S309" s="1173"/>
      <c r="T309" s="1173"/>
      <c r="U309" s="1173"/>
      <c r="V309" s="10582" t="s">
        <v>2073</v>
      </c>
      <c r="W309" s="1173"/>
      <c r="X309" s="10582" t="s">
        <v>37</v>
      </c>
      <c r="Y309" s="1173"/>
      <c r="Z309" s="10878" t="s">
        <v>45</v>
      </c>
      <c r="AA309" s="1173"/>
      <c r="AB309" s="10890" t="s">
        <v>5583</v>
      </c>
      <c r="AC309" s="8912">
        <v>14580</v>
      </c>
      <c r="AD309" s="722">
        <v>7480</v>
      </c>
      <c r="AE309" s="8912">
        <f>SUM(AD309*P309+AD310*P310+AC309)</f>
        <v>90893.6</v>
      </c>
      <c r="AF309" s="31"/>
      <c r="AG309" s="26"/>
    </row>
    <row r="310" spans="1:33" ht="30" customHeight="1">
      <c r="A310" s="1271" t="s">
        <v>7869</v>
      </c>
      <c r="B310" s="10607"/>
      <c r="C310" s="9766"/>
      <c r="D310" s="9766"/>
      <c r="E310" s="10482"/>
      <c r="F310" s="8878"/>
      <c r="G310" s="9834"/>
      <c r="H310" s="9834"/>
      <c r="I310" s="9789"/>
      <c r="J310" s="10575"/>
      <c r="K310" s="10575"/>
      <c r="L310" s="1271" t="s">
        <v>381</v>
      </c>
      <c r="M310" s="10483"/>
      <c r="N310" s="1176" t="s">
        <v>3954</v>
      </c>
      <c r="O310" s="1272">
        <v>1</v>
      </c>
      <c r="P310" s="1272">
        <v>1</v>
      </c>
      <c r="Q310" s="10575"/>
      <c r="R310" s="9789"/>
      <c r="S310" s="1173"/>
      <c r="T310" s="1173"/>
      <c r="U310" s="1173"/>
      <c r="V310" s="10583"/>
      <c r="W310" s="1173"/>
      <c r="X310" s="10583"/>
      <c r="Y310" s="1173"/>
      <c r="Z310" s="10879"/>
      <c r="AA310" s="1173"/>
      <c r="AB310" s="10891"/>
      <c r="AC310" s="8913"/>
      <c r="AD310" s="722">
        <v>46393.599999999999</v>
      </c>
      <c r="AE310" s="8913"/>
      <c r="AF310" s="31"/>
      <c r="AG310" s="26"/>
    </row>
    <row r="311" spans="1:33" ht="30" customHeight="1">
      <c r="A311" s="256" t="s">
        <v>8549</v>
      </c>
      <c r="B311" s="10417" t="s">
        <v>11599</v>
      </c>
      <c r="C311" s="9752">
        <v>45390</v>
      </c>
      <c r="D311" s="9752">
        <v>45446</v>
      </c>
      <c r="E311" s="9891"/>
      <c r="F311" s="9479"/>
      <c r="G311" s="9708">
        <v>8634</v>
      </c>
      <c r="H311" s="9708">
        <v>497</v>
      </c>
      <c r="I311" s="9740"/>
      <c r="J311" s="10725" t="s">
        <v>8550</v>
      </c>
      <c r="K311" s="10725" t="s">
        <v>8551</v>
      </c>
      <c r="L311" s="385" t="s">
        <v>76</v>
      </c>
      <c r="M311" s="10588" t="s">
        <v>8579</v>
      </c>
      <c r="N311" s="255" t="s">
        <v>3952</v>
      </c>
      <c r="O311" s="261">
        <v>4</v>
      </c>
      <c r="P311" s="261">
        <v>4</v>
      </c>
      <c r="Q311" s="10725" t="s">
        <v>8552</v>
      </c>
      <c r="R311" s="9740"/>
      <c r="S311" s="250"/>
      <c r="T311" s="250"/>
      <c r="U311" s="250"/>
      <c r="V311" s="10913" t="s">
        <v>2073</v>
      </c>
      <c r="W311" s="250"/>
      <c r="X311" s="10913" t="s">
        <v>37</v>
      </c>
      <c r="Y311" s="250"/>
      <c r="Z311" s="251"/>
      <c r="AA311" s="250">
        <v>4504218685</v>
      </c>
      <c r="AB311" s="11072" t="s">
        <v>5586</v>
      </c>
      <c r="AC311" s="9660">
        <v>15000</v>
      </c>
      <c r="AD311" s="33">
        <v>7858.62</v>
      </c>
      <c r="AE311" s="9660">
        <f>SUM(AD311*P311+AD312*P312+AC311)</f>
        <v>54293.1</v>
      </c>
      <c r="AF311" s="31"/>
      <c r="AG311" s="26"/>
    </row>
    <row r="312" spans="1:33" ht="30" customHeight="1">
      <c r="A312" s="256" t="s">
        <v>8549</v>
      </c>
      <c r="B312" s="10418"/>
      <c r="C312" s="9753"/>
      <c r="D312" s="9753"/>
      <c r="E312" s="9892"/>
      <c r="F312" s="9433"/>
      <c r="G312" s="9710"/>
      <c r="H312" s="9710"/>
      <c r="I312" s="9741"/>
      <c r="J312" s="10727"/>
      <c r="K312" s="10727"/>
      <c r="L312" s="256" t="s">
        <v>8516</v>
      </c>
      <c r="M312" s="10590"/>
      <c r="N312" s="479" t="s">
        <v>3957</v>
      </c>
      <c r="O312" s="258">
        <v>1</v>
      </c>
      <c r="P312" s="258">
        <v>1</v>
      </c>
      <c r="Q312" s="10727"/>
      <c r="R312" s="9741"/>
      <c r="S312" s="250"/>
      <c r="T312" s="250"/>
      <c r="U312" s="250"/>
      <c r="V312" s="10914"/>
      <c r="W312" s="250"/>
      <c r="X312" s="10914"/>
      <c r="Y312" s="250"/>
      <c r="Z312" s="251"/>
      <c r="AA312" s="250"/>
      <c r="AB312" s="11073"/>
      <c r="AC312" s="9662"/>
      <c r="AD312" s="33">
        <v>7858.62</v>
      </c>
      <c r="AE312" s="9662"/>
      <c r="AF312" s="31"/>
      <c r="AG312" s="26"/>
    </row>
    <row r="313" spans="1:33" ht="30" customHeight="1">
      <c r="A313" s="1271" t="s">
        <v>8549</v>
      </c>
      <c r="B313" s="10417" t="s">
        <v>11600</v>
      </c>
      <c r="C313" s="9765">
        <v>45391</v>
      </c>
      <c r="D313" s="9765">
        <v>45447</v>
      </c>
      <c r="E313" s="10481"/>
      <c r="F313" s="8877"/>
      <c r="G313" s="9840">
        <v>8634</v>
      </c>
      <c r="H313" s="9840" t="s">
        <v>8553</v>
      </c>
      <c r="I313" s="9788"/>
      <c r="J313" s="10574" t="s">
        <v>8554</v>
      </c>
      <c r="K313" s="10574" t="s">
        <v>8555</v>
      </c>
      <c r="L313" s="1273" t="s">
        <v>128</v>
      </c>
      <c r="M313" s="9397" t="s">
        <v>8580</v>
      </c>
      <c r="N313" s="1176" t="s">
        <v>3952</v>
      </c>
      <c r="O313" s="1274">
        <v>3</v>
      </c>
      <c r="P313" s="351">
        <v>4</v>
      </c>
      <c r="Q313" s="10574" t="s">
        <v>8049</v>
      </c>
      <c r="R313" s="9788"/>
      <c r="S313" s="1173"/>
      <c r="T313" s="1173"/>
      <c r="U313" s="1173"/>
      <c r="V313" s="10603" t="s">
        <v>2073</v>
      </c>
      <c r="W313" s="1173"/>
      <c r="X313" s="10603" t="s">
        <v>37</v>
      </c>
      <c r="Y313" s="1173"/>
      <c r="Z313" s="10449" t="s">
        <v>45</v>
      </c>
      <c r="AA313" s="1173"/>
      <c r="AB313" s="10890" t="s">
        <v>5586</v>
      </c>
      <c r="AC313" s="8912">
        <v>9000</v>
      </c>
      <c r="AD313" s="722">
        <v>7858.62</v>
      </c>
      <c r="AE313" s="8912">
        <f>SUM(AD313*P313+AD314*P314+AC313)</f>
        <v>105049.8</v>
      </c>
      <c r="AF313" s="31"/>
      <c r="AG313" s="26"/>
    </row>
    <row r="314" spans="1:33" ht="30" customHeight="1">
      <c r="A314" s="1271" t="s">
        <v>8549</v>
      </c>
      <c r="B314" s="10418"/>
      <c r="C314" s="9766"/>
      <c r="D314" s="9766"/>
      <c r="E314" s="10482"/>
      <c r="F314" s="8878"/>
      <c r="G314" s="9834"/>
      <c r="H314" s="9834"/>
      <c r="I314" s="9789"/>
      <c r="J314" s="10575"/>
      <c r="K314" s="10575"/>
      <c r="L314" s="1271" t="s">
        <v>2184</v>
      </c>
      <c r="M314" s="10483"/>
      <c r="N314" s="1176" t="s">
        <v>3957</v>
      </c>
      <c r="O314" s="1272">
        <v>1</v>
      </c>
      <c r="P314" s="1272">
        <v>1</v>
      </c>
      <c r="Q314" s="10575"/>
      <c r="R314" s="9789"/>
      <c r="S314" s="1173"/>
      <c r="T314" s="1173"/>
      <c r="U314" s="1173"/>
      <c r="V314" s="10604"/>
      <c r="W314" s="1173"/>
      <c r="X314" s="10604"/>
      <c r="Y314" s="1173"/>
      <c r="Z314" s="10450"/>
      <c r="AA314" s="1173"/>
      <c r="AB314" s="10891"/>
      <c r="AC314" s="8913"/>
      <c r="AD314" s="722">
        <v>64615.32</v>
      </c>
      <c r="AE314" s="8913"/>
      <c r="AF314" s="31"/>
      <c r="AG314" s="26"/>
    </row>
    <row r="315" spans="1:33" ht="30" customHeight="1">
      <c r="A315" s="1281" t="s">
        <v>8556</v>
      </c>
      <c r="B315" s="2995" t="s">
        <v>11517</v>
      </c>
      <c r="C315" s="1277">
        <v>45387</v>
      </c>
      <c r="D315" s="1277">
        <v>45400</v>
      </c>
      <c r="E315" s="1278"/>
      <c r="F315" s="1176"/>
      <c r="G315" s="1276">
        <v>8608</v>
      </c>
      <c r="H315" s="1276">
        <v>219</v>
      </c>
      <c r="I315" s="1276"/>
      <c r="J315" s="1279" t="s">
        <v>8557</v>
      </c>
      <c r="K315" s="1280" t="s">
        <v>8558</v>
      </c>
      <c r="L315" s="1271" t="s">
        <v>173</v>
      </c>
      <c r="M315" s="771" t="s">
        <v>8581</v>
      </c>
      <c r="N315" s="1176"/>
      <c r="O315" s="1272">
        <v>1</v>
      </c>
      <c r="P315" s="1272">
        <v>1</v>
      </c>
      <c r="Q315" s="1279" t="s">
        <v>8559</v>
      </c>
      <c r="R315" s="1173"/>
      <c r="S315" s="1173"/>
      <c r="T315" s="1173"/>
      <c r="U315" s="1173"/>
      <c r="V315" s="1191" t="s">
        <v>2073</v>
      </c>
      <c r="W315" s="1173"/>
      <c r="X315" s="1191" t="s">
        <v>37</v>
      </c>
      <c r="Y315" s="1173"/>
      <c r="Z315" s="1192" t="s">
        <v>45</v>
      </c>
      <c r="AA315" s="1173"/>
      <c r="AB315" s="1180" t="s">
        <v>5540</v>
      </c>
      <c r="AC315" s="722">
        <v>3000</v>
      </c>
      <c r="AD315" s="722">
        <v>7938</v>
      </c>
      <c r="AE315" s="722">
        <f>SUM(AD315*P315+AC315)</f>
        <v>10938</v>
      </c>
      <c r="AF315" s="31"/>
      <c r="AG315" s="26"/>
    </row>
    <row r="316" spans="1:33" ht="30" customHeight="1">
      <c r="A316" s="1281" t="s">
        <v>8560</v>
      </c>
      <c r="B316" s="2995" t="s">
        <v>11629</v>
      </c>
      <c r="C316" s="1277">
        <v>45387</v>
      </c>
      <c r="D316" s="1277">
        <v>45398</v>
      </c>
      <c r="E316" s="1278"/>
      <c r="F316" s="1176"/>
      <c r="G316" s="1276">
        <v>8607</v>
      </c>
      <c r="H316" s="1276" t="s">
        <v>1707</v>
      </c>
      <c r="I316" s="1276"/>
      <c r="J316" s="1279" t="s">
        <v>8561</v>
      </c>
      <c r="K316" s="1280" t="s">
        <v>8562</v>
      </c>
      <c r="L316" s="1271" t="s">
        <v>173</v>
      </c>
      <c r="M316" s="771" t="s">
        <v>8582</v>
      </c>
      <c r="N316" s="1176"/>
      <c r="O316" s="1272">
        <v>1</v>
      </c>
      <c r="P316" s="1272">
        <v>1</v>
      </c>
      <c r="Q316" s="1279" t="s">
        <v>8563</v>
      </c>
      <c r="R316" s="1173"/>
      <c r="S316" s="1173"/>
      <c r="T316" s="1173"/>
      <c r="U316" s="1173"/>
      <c r="V316" s="1193" t="s">
        <v>2073</v>
      </c>
      <c r="W316" s="1173"/>
      <c r="X316" s="1193" t="s">
        <v>37</v>
      </c>
      <c r="Y316" s="1173"/>
      <c r="Z316" s="1189" t="s">
        <v>45</v>
      </c>
      <c r="AA316" s="1173"/>
      <c r="AB316" s="1180" t="s">
        <v>5535</v>
      </c>
      <c r="AC316" s="722">
        <v>0</v>
      </c>
      <c r="AD316" s="722">
        <v>7938</v>
      </c>
      <c r="AE316" s="722">
        <f>SUM(AD316*P316+AC316)</f>
        <v>7938</v>
      </c>
      <c r="AF316" s="31"/>
      <c r="AG316" s="26"/>
    </row>
    <row r="317" spans="1:33" ht="30" customHeight="1">
      <c r="A317" s="1281" t="s">
        <v>8564</v>
      </c>
      <c r="B317" s="2995" t="s">
        <v>11673</v>
      </c>
      <c r="C317" s="1277">
        <v>45391</v>
      </c>
      <c r="D317" s="1277">
        <v>45400</v>
      </c>
      <c r="E317" s="1278"/>
      <c r="F317" s="1176"/>
      <c r="G317" s="1276">
        <v>8598</v>
      </c>
      <c r="H317" s="1276">
        <v>233</v>
      </c>
      <c r="I317" s="1276"/>
      <c r="J317" s="1279" t="s">
        <v>8565</v>
      </c>
      <c r="K317" s="1280" t="s">
        <v>8566</v>
      </c>
      <c r="L317" s="1271" t="s">
        <v>173</v>
      </c>
      <c r="M317" s="771" t="s">
        <v>8585</v>
      </c>
      <c r="N317" s="1176"/>
      <c r="O317" s="1272">
        <v>1</v>
      </c>
      <c r="P317" s="1272">
        <v>1</v>
      </c>
      <c r="Q317" s="1279" t="s">
        <v>8567</v>
      </c>
      <c r="R317" s="1173"/>
      <c r="S317" s="1173"/>
      <c r="T317" s="1173"/>
      <c r="U317" s="1173"/>
      <c r="V317" s="1194" t="s">
        <v>2073</v>
      </c>
      <c r="W317" s="1173"/>
      <c r="X317" s="1194" t="s">
        <v>37</v>
      </c>
      <c r="Y317" s="1173"/>
      <c r="Z317" s="1189" t="s">
        <v>45</v>
      </c>
      <c r="AA317" s="1173"/>
      <c r="AB317" s="1180" t="s">
        <v>5540</v>
      </c>
      <c r="AC317" s="722">
        <v>0</v>
      </c>
      <c r="AD317" s="722">
        <v>7938.81</v>
      </c>
      <c r="AE317" s="722">
        <f>SUM(AD317*P317+AC317)</f>
        <v>7938.81</v>
      </c>
      <c r="AF317" s="31"/>
      <c r="AG317" s="26"/>
    </row>
    <row r="318" spans="1:33" ht="30" customHeight="1">
      <c r="A318" s="3584" t="s">
        <v>8568</v>
      </c>
      <c r="B318" s="10918" t="s">
        <v>11590</v>
      </c>
      <c r="C318" s="9765">
        <v>45390</v>
      </c>
      <c r="D318" s="9765">
        <v>45480</v>
      </c>
      <c r="E318" s="10481"/>
      <c r="F318" s="8877"/>
      <c r="G318" s="9840">
        <v>8369</v>
      </c>
      <c r="H318" s="9840" t="s">
        <v>4596</v>
      </c>
      <c r="I318" s="9788"/>
      <c r="J318" s="10903" t="s">
        <v>8569</v>
      </c>
      <c r="K318" s="10574" t="s">
        <v>7135</v>
      </c>
      <c r="L318" s="1273" t="s">
        <v>76</v>
      </c>
      <c r="M318" s="9397" t="s">
        <v>8583</v>
      </c>
      <c r="N318" s="1176" t="s">
        <v>3952</v>
      </c>
      <c r="O318" s="1274">
        <v>4</v>
      </c>
      <c r="P318" s="1274">
        <v>4</v>
      </c>
      <c r="Q318" s="10574" t="s">
        <v>1862</v>
      </c>
      <c r="R318" s="9788"/>
      <c r="S318" s="1173"/>
      <c r="T318" s="1173"/>
      <c r="U318" s="1173"/>
      <c r="V318" s="10912" t="s">
        <v>2073</v>
      </c>
      <c r="W318" s="1173"/>
      <c r="X318" s="10912" t="s">
        <v>37</v>
      </c>
      <c r="Y318" s="1173"/>
      <c r="Z318" s="10263" t="s">
        <v>45</v>
      </c>
      <c r="AA318" s="1173"/>
      <c r="AB318" s="10890" t="s">
        <v>5535</v>
      </c>
      <c r="AC318" s="8912">
        <v>84000</v>
      </c>
      <c r="AD318" s="722">
        <v>14355</v>
      </c>
      <c r="AE318" s="8912">
        <f>SUM(AD318*P318+AD319*P319+AC318)</f>
        <v>228540</v>
      </c>
      <c r="AF318" s="31"/>
      <c r="AG318" s="26"/>
    </row>
    <row r="319" spans="1:33" ht="30" customHeight="1">
      <c r="A319" s="1271" t="s">
        <v>8568</v>
      </c>
      <c r="B319" s="10604"/>
      <c r="C319" s="9766"/>
      <c r="D319" s="9766"/>
      <c r="E319" s="10482"/>
      <c r="F319" s="8878"/>
      <c r="G319" s="9834"/>
      <c r="H319" s="9834"/>
      <c r="I319" s="9789"/>
      <c r="J319" s="10575"/>
      <c r="K319" s="10575"/>
      <c r="L319" s="1271" t="s">
        <v>2746</v>
      </c>
      <c r="M319" s="10483"/>
      <c r="N319" s="1831" t="s">
        <v>3956</v>
      </c>
      <c r="O319" s="1272">
        <v>1</v>
      </c>
      <c r="P319" s="1272">
        <v>1</v>
      </c>
      <c r="Q319" s="10575"/>
      <c r="R319" s="9789"/>
      <c r="S319" s="1173"/>
      <c r="T319" s="1173"/>
      <c r="U319" s="1173"/>
      <c r="V319" s="9834"/>
      <c r="W319" s="1173"/>
      <c r="X319" s="9834"/>
      <c r="Y319" s="1173"/>
      <c r="Z319" s="9834"/>
      <c r="AA319" s="1173"/>
      <c r="AB319" s="10891"/>
      <c r="AC319" s="8913"/>
      <c r="AD319" s="722">
        <v>87120</v>
      </c>
      <c r="AE319" s="8913"/>
      <c r="AF319" s="31"/>
      <c r="AG319" s="26"/>
    </row>
    <row r="320" spans="1:33" ht="30" customHeight="1">
      <c r="A320" s="1281" t="s">
        <v>8570</v>
      </c>
      <c r="B320" s="2995" t="s">
        <v>11495</v>
      </c>
      <c r="C320" s="1277">
        <v>45387</v>
      </c>
      <c r="D320" s="1277">
        <v>45398</v>
      </c>
      <c r="E320" s="1278"/>
      <c r="F320" s="833"/>
      <c r="G320" s="1276">
        <v>9013</v>
      </c>
      <c r="H320" s="1276"/>
      <c r="I320" s="1276" t="s">
        <v>92</v>
      </c>
      <c r="J320" s="1279" t="s">
        <v>8571</v>
      </c>
      <c r="K320" s="1280" t="s">
        <v>8572</v>
      </c>
      <c r="L320" s="1271" t="s">
        <v>76</v>
      </c>
      <c r="M320" s="771" t="s">
        <v>8584</v>
      </c>
      <c r="N320" s="1176"/>
      <c r="O320" s="1272">
        <v>4</v>
      </c>
      <c r="P320" s="1272">
        <v>4</v>
      </c>
      <c r="Q320" s="1279" t="s">
        <v>8573</v>
      </c>
      <c r="R320" s="1173"/>
      <c r="S320" s="1173"/>
      <c r="T320" s="1173"/>
      <c r="U320" s="1173"/>
      <c r="V320" s="1195" t="s">
        <v>2073</v>
      </c>
      <c r="W320" s="1173"/>
      <c r="X320" s="1189" t="s">
        <v>37</v>
      </c>
      <c r="Y320" s="1173"/>
      <c r="Z320" s="1189" t="s">
        <v>45</v>
      </c>
      <c r="AA320" s="1173"/>
      <c r="AB320" s="1180" t="s">
        <v>5535</v>
      </c>
      <c r="AC320" s="722">
        <v>0</v>
      </c>
      <c r="AD320" s="722">
        <v>6544.8</v>
      </c>
      <c r="AE320" s="722">
        <f t="shared" ref="AE320:AE325" si="0">SUM(AD320*P320+AC320)</f>
        <v>26179.200000000001</v>
      </c>
      <c r="AF320" s="31"/>
      <c r="AG320" s="26"/>
    </row>
    <row r="321" spans="1:33" ht="30" customHeight="1">
      <c r="A321" s="1281" t="s">
        <v>8586</v>
      </c>
      <c r="B321" s="2995" t="s">
        <v>11478</v>
      </c>
      <c r="C321" s="1277">
        <v>45392</v>
      </c>
      <c r="D321" s="1277">
        <v>45401</v>
      </c>
      <c r="E321" s="1278"/>
      <c r="F321" s="833"/>
      <c r="G321" s="1276">
        <v>8636</v>
      </c>
      <c r="H321" s="1276" t="s">
        <v>5477</v>
      </c>
      <c r="I321" s="1276"/>
      <c r="J321" s="1279" t="s">
        <v>8587</v>
      </c>
      <c r="K321" s="1280" t="s">
        <v>8588</v>
      </c>
      <c r="L321" s="1271" t="s">
        <v>76</v>
      </c>
      <c r="M321" s="771" t="s">
        <v>8605</v>
      </c>
      <c r="N321" s="1176"/>
      <c r="O321" s="1272">
        <v>4</v>
      </c>
      <c r="P321" s="1272">
        <v>4</v>
      </c>
      <c r="Q321" s="1279" t="s">
        <v>8589</v>
      </c>
      <c r="R321" s="1173"/>
      <c r="S321" s="1173"/>
      <c r="T321" s="1173"/>
      <c r="U321" s="1173"/>
      <c r="V321" s="1196" t="s">
        <v>2073</v>
      </c>
      <c r="W321" s="1173"/>
      <c r="X321" s="2729" t="s">
        <v>37</v>
      </c>
      <c r="Y321" s="1173"/>
      <c r="Z321" s="639" t="s">
        <v>45</v>
      </c>
      <c r="AA321" s="1173"/>
      <c r="AB321" s="1180" t="s">
        <v>5585</v>
      </c>
      <c r="AC321" s="722">
        <v>0</v>
      </c>
      <c r="AD321" s="722">
        <v>9898</v>
      </c>
      <c r="AE321" s="722">
        <f t="shared" si="0"/>
        <v>39592</v>
      </c>
      <c r="AF321" s="31"/>
      <c r="AG321" s="26"/>
    </row>
    <row r="322" spans="1:33" ht="30" customHeight="1">
      <c r="A322" s="1281" t="s">
        <v>8564</v>
      </c>
      <c r="B322" s="2995" t="s">
        <v>11674</v>
      </c>
      <c r="C322" s="1277">
        <v>45392</v>
      </c>
      <c r="D322" s="1277">
        <v>45401</v>
      </c>
      <c r="E322" s="1278"/>
      <c r="F322" s="833"/>
      <c r="G322" s="1276">
        <v>8598</v>
      </c>
      <c r="H322" s="1276">
        <v>230</v>
      </c>
      <c r="I322" s="1276"/>
      <c r="J322" s="1279" t="s">
        <v>8594</v>
      </c>
      <c r="K322" s="1280" t="s">
        <v>8595</v>
      </c>
      <c r="L322" s="1271" t="s">
        <v>173</v>
      </c>
      <c r="M322" s="771" t="s">
        <v>8606</v>
      </c>
      <c r="N322" s="1176"/>
      <c r="O322" s="1272">
        <v>1</v>
      </c>
      <c r="P322" s="1272">
        <v>1</v>
      </c>
      <c r="Q322" s="1279" t="s">
        <v>8596</v>
      </c>
      <c r="R322" s="1173"/>
      <c r="S322" s="1173"/>
      <c r="T322" s="1173"/>
      <c r="U322" s="1173"/>
      <c r="V322" s="1196" t="s">
        <v>2073</v>
      </c>
      <c r="W322" s="1173"/>
      <c r="X322" s="1189" t="s">
        <v>37</v>
      </c>
      <c r="Y322" s="1173"/>
      <c r="Z322" s="1189" t="s">
        <v>45</v>
      </c>
      <c r="AA322" s="1173"/>
      <c r="AB322" s="1180" t="s">
        <v>5540</v>
      </c>
      <c r="AC322" s="722">
        <v>0</v>
      </c>
      <c r="AD322" s="722">
        <v>7938.81</v>
      </c>
      <c r="AE322" s="722">
        <f t="shared" si="0"/>
        <v>7938.81</v>
      </c>
      <c r="AF322" s="31"/>
      <c r="AG322" s="26"/>
    </row>
    <row r="323" spans="1:33" ht="30" customHeight="1">
      <c r="A323" s="323" t="s">
        <v>8549</v>
      </c>
      <c r="B323" s="2995" t="s">
        <v>11601</v>
      </c>
      <c r="C323" s="340">
        <v>45391</v>
      </c>
      <c r="D323" s="340">
        <v>45405</v>
      </c>
      <c r="E323" s="341"/>
      <c r="F323" s="44"/>
      <c r="G323" s="339">
        <v>8634</v>
      </c>
      <c r="H323" s="339">
        <v>383</v>
      </c>
      <c r="I323" s="339"/>
      <c r="J323" s="324" t="s">
        <v>8597</v>
      </c>
      <c r="K323" s="325" t="s">
        <v>8598</v>
      </c>
      <c r="L323" s="256" t="s">
        <v>76</v>
      </c>
      <c r="M323" s="338" t="s">
        <v>8607</v>
      </c>
      <c r="N323" s="255"/>
      <c r="O323" s="258">
        <v>4</v>
      </c>
      <c r="P323" s="258">
        <v>4</v>
      </c>
      <c r="Q323" s="324" t="s">
        <v>8599</v>
      </c>
      <c r="R323" s="309"/>
      <c r="S323" s="250"/>
      <c r="T323" s="250"/>
      <c r="U323" s="348"/>
      <c r="V323" s="354" t="s">
        <v>2073</v>
      </c>
      <c r="W323" s="348"/>
      <c r="X323" s="354" t="s">
        <v>37</v>
      </c>
      <c r="Y323" s="250"/>
      <c r="Z323" s="251"/>
      <c r="AA323" s="250"/>
      <c r="AB323" s="320" t="s">
        <v>5583</v>
      </c>
      <c r="AC323" s="33">
        <v>6000</v>
      </c>
      <c r="AD323" s="33">
        <v>7858.62</v>
      </c>
      <c r="AE323" s="33">
        <f t="shared" si="0"/>
        <v>37434.479999999996</v>
      </c>
      <c r="AF323" s="31"/>
      <c r="AG323" s="26"/>
    </row>
    <row r="324" spans="1:33" ht="30" customHeight="1">
      <c r="A324" s="1283" t="s">
        <v>8600</v>
      </c>
      <c r="B324" s="2995" t="s">
        <v>11651</v>
      </c>
      <c r="C324" s="1277">
        <v>45391</v>
      </c>
      <c r="D324" s="1277">
        <v>45400</v>
      </c>
      <c r="E324" s="593"/>
      <c r="F324" s="833"/>
      <c r="G324" s="1276">
        <v>8647</v>
      </c>
      <c r="H324" s="1276"/>
      <c r="I324" s="1276" t="s">
        <v>8601</v>
      </c>
      <c r="J324" s="1284" t="s">
        <v>8602</v>
      </c>
      <c r="K324" s="1285" t="s">
        <v>8603</v>
      </c>
      <c r="L324" s="1271" t="s">
        <v>8538</v>
      </c>
      <c r="M324" s="771" t="s">
        <v>9206</v>
      </c>
      <c r="N324" s="1176"/>
      <c r="O324" s="1272">
        <v>1</v>
      </c>
      <c r="P324" s="1272">
        <v>1</v>
      </c>
      <c r="Q324" s="1284" t="s">
        <v>8604</v>
      </c>
      <c r="R324" s="1173"/>
      <c r="S324" s="1173"/>
      <c r="T324" s="1173"/>
      <c r="U324" s="1173"/>
      <c r="V324" s="1245" t="s">
        <v>2073</v>
      </c>
      <c r="W324" s="1173"/>
      <c r="X324" s="1245" t="s">
        <v>37</v>
      </c>
      <c r="Y324" s="1173"/>
      <c r="Z324" s="1513" t="s">
        <v>45</v>
      </c>
      <c r="AA324" s="1173"/>
      <c r="AB324" s="1180" t="s">
        <v>5537</v>
      </c>
      <c r="AC324" s="722">
        <v>0</v>
      </c>
      <c r="AD324" s="722">
        <v>4802</v>
      </c>
      <c r="AE324" s="722">
        <f t="shared" si="0"/>
        <v>4802</v>
      </c>
      <c r="AF324" s="31"/>
      <c r="AG324" s="26"/>
    </row>
    <row r="325" spans="1:33" ht="30" customHeight="1">
      <c r="A325" s="1283" t="s">
        <v>8549</v>
      </c>
      <c r="B325" s="1430" t="s">
        <v>11602</v>
      </c>
      <c r="C325" s="1277">
        <v>45392</v>
      </c>
      <c r="D325" s="1277">
        <v>45401</v>
      </c>
      <c r="E325" s="593"/>
      <c r="F325" s="833"/>
      <c r="G325" s="1276">
        <v>8634</v>
      </c>
      <c r="H325" s="1276">
        <v>223</v>
      </c>
      <c r="I325" s="1276"/>
      <c r="J325" s="1284" t="s">
        <v>8623</v>
      </c>
      <c r="K325" s="1285" t="s">
        <v>8624</v>
      </c>
      <c r="L325" s="1271" t="s">
        <v>173</v>
      </c>
      <c r="M325" s="771" t="s">
        <v>8636</v>
      </c>
      <c r="N325" s="1176"/>
      <c r="O325" s="1272">
        <v>1</v>
      </c>
      <c r="P325" s="257">
        <v>2</v>
      </c>
      <c r="Q325" s="1284" t="s">
        <v>8625</v>
      </c>
      <c r="R325" s="1173"/>
      <c r="S325" s="1173"/>
      <c r="T325" s="1173"/>
      <c r="U325" s="1173"/>
      <c r="V325" s="1191" t="s">
        <v>2073</v>
      </c>
      <c r="W325" s="1173"/>
      <c r="X325" s="1191" t="s">
        <v>37</v>
      </c>
      <c r="Y325" s="1173"/>
      <c r="Z325" s="1197" t="s">
        <v>45</v>
      </c>
      <c r="AA325" s="1173"/>
      <c r="AB325" s="1180" t="s">
        <v>5540</v>
      </c>
      <c r="AC325" s="722">
        <v>0</v>
      </c>
      <c r="AD325" s="722">
        <v>7858.62</v>
      </c>
      <c r="AE325" s="722">
        <f t="shared" si="0"/>
        <v>15717.24</v>
      </c>
      <c r="AF325" s="31"/>
      <c r="AG325" s="26"/>
    </row>
    <row r="326" spans="1:33" ht="30" customHeight="1">
      <c r="A326" s="356" t="s">
        <v>8626</v>
      </c>
      <c r="B326" s="1432" t="s">
        <v>11526</v>
      </c>
      <c r="C326" s="358">
        <v>45392</v>
      </c>
      <c r="D326" s="358">
        <v>45401</v>
      </c>
      <c r="E326" s="37"/>
      <c r="F326" s="94"/>
      <c r="G326" s="360">
        <v>8615</v>
      </c>
      <c r="H326" s="360" t="s">
        <v>3967</v>
      </c>
      <c r="I326" s="360"/>
      <c r="J326" s="361" t="s">
        <v>8627</v>
      </c>
      <c r="K326" s="362" t="s">
        <v>8533</v>
      </c>
      <c r="L326" s="441" t="s">
        <v>28</v>
      </c>
      <c r="M326" s="135" t="s">
        <v>8637</v>
      </c>
      <c r="N326" s="364"/>
      <c r="O326" s="365">
        <v>2</v>
      </c>
      <c r="P326" s="365">
        <v>2</v>
      </c>
      <c r="Q326" s="361" t="s">
        <v>8628</v>
      </c>
      <c r="R326" s="366"/>
      <c r="S326" s="366"/>
      <c r="T326" s="366"/>
      <c r="U326" s="366"/>
      <c r="V326" s="1450" t="s">
        <v>256</v>
      </c>
      <c r="W326" s="366"/>
      <c r="X326" s="366"/>
      <c r="Y326" s="366"/>
      <c r="Z326" s="364"/>
      <c r="AA326" s="366"/>
      <c r="AB326" s="1449" t="s">
        <v>5535</v>
      </c>
      <c r="AC326" s="280"/>
      <c r="AD326" s="280"/>
      <c r="AE326" s="280"/>
      <c r="AF326" s="31"/>
      <c r="AG326" s="26"/>
    </row>
    <row r="327" spans="1:33" ht="30" customHeight="1">
      <c r="A327" s="5734" t="s">
        <v>8916</v>
      </c>
      <c r="B327" s="5282" t="s">
        <v>11544</v>
      </c>
      <c r="C327" s="340">
        <v>45392</v>
      </c>
      <c r="D327" s="340">
        <v>45401</v>
      </c>
      <c r="E327" s="341"/>
      <c r="F327" s="44"/>
      <c r="G327" s="339">
        <v>8646</v>
      </c>
      <c r="H327" s="339">
        <v>60</v>
      </c>
      <c r="I327" s="339"/>
      <c r="J327" s="5284" t="s">
        <v>8629</v>
      </c>
      <c r="K327" s="325" t="s">
        <v>8533</v>
      </c>
      <c r="L327" s="256" t="s">
        <v>28</v>
      </c>
      <c r="M327" s="338" t="s">
        <v>8638</v>
      </c>
      <c r="N327" s="255"/>
      <c r="O327" s="258">
        <v>2</v>
      </c>
      <c r="P327" s="258">
        <v>2</v>
      </c>
      <c r="Q327" s="324" t="s">
        <v>8534</v>
      </c>
      <c r="R327" s="309"/>
      <c r="S327" s="250"/>
      <c r="T327" s="250"/>
      <c r="U327" s="250"/>
      <c r="V327" s="456" t="s">
        <v>2073</v>
      </c>
      <c r="W327" s="250"/>
      <c r="X327" s="250"/>
      <c r="Y327" s="250"/>
      <c r="Z327" s="251"/>
      <c r="AA327" s="251">
        <v>4504221857</v>
      </c>
      <c r="AB327" s="320" t="s">
        <v>5542</v>
      </c>
      <c r="AC327" s="33">
        <v>0</v>
      </c>
      <c r="AD327" s="33">
        <v>10976</v>
      </c>
      <c r="AE327" s="33">
        <f>SUM(AD327*P327+AC327)</f>
        <v>21952</v>
      </c>
      <c r="AF327" s="31"/>
      <c r="AG327" s="26"/>
    </row>
    <row r="328" spans="1:33" ht="30" customHeight="1">
      <c r="A328" s="1511" t="s">
        <v>8916</v>
      </c>
      <c r="B328" s="2995" t="s">
        <v>11545</v>
      </c>
      <c r="C328" s="1277">
        <v>45393</v>
      </c>
      <c r="D328" s="1277">
        <v>45404</v>
      </c>
      <c r="E328" s="1278"/>
      <c r="F328" s="833"/>
      <c r="G328" s="1276">
        <v>8646</v>
      </c>
      <c r="H328" s="1276" t="s">
        <v>6357</v>
      </c>
      <c r="I328" s="1276"/>
      <c r="J328" s="1284" t="s">
        <v>6977</v>
      </c>
      <c r="K328" s="1285" t="s">
        <v>8630</v>
      </c>
      <c r="L328" s="1271" t="s">
        <v>193</v>
      </c>
      <c r="M328" s="771" t="s">
        <v>8639</v>
      </c>
      <c r="N328" s="1176"/>
      <c r="O328" s="1272">
        <v>6</v>
      </c>
      <c r="P328" s="1272">
        <v>6</v>
      </c>
      <c r="Q328" s="1284" t="s">
        <v>8631</v>
      </c>
      <c r="R328" s="1173"/>
      <c r="S328" s="1173"/>
      <c r="T328" s="1173"/>
      <c r="U328" s="1173"/>
      <c r="V328" s="1198" t="s">
        <v>2073</v>
      </c>
      <c r="W328" s="1173"/>
      <c r="X328" s="1198" t="s">
        <v>37</v>
      </c>
      <c r="Y328" s="1173"/>
      <c r="Z328" s="1189" t="s">
        <v>45</v>
      </c>
      <c r="AA328" s="1173"/>
      <c r="AB328" s="1180" t="s">
        <v>5585</v>
      </c>
      <c r="AC328" s="722">
        <v>0</v>
      </c>
      <c r="AD328" s="722">
        <v>10976</v>
      </c>
      <c r="AE328" s="722">
        <f>SUM(AD328*P328+AC328)</f>
        <v>65856</v>
      </c>
      <c r="AF328" s="31"/>
      <c r="AG328" s="26"/>
    </row>
    <row r="329" spans="1:33" ht="30" customHeight="1">
      <c r="A329" s="1283" t="s">
        <v>7878</v>
      </c>
      <c r="B329" s="5647" t="s">
        <v>8668</v>
      </c>
      <c r="C329" s="1277">
        <v>45393</v>
      </c>
      <c r="D329" s="1277">
        <v>45404</v>
      </c>
      <c r="E329" s="593"/>
      <c r="F329" s="833"/>
      <c r="G329" s="1276">
        <v>8638</v>
      </c>
      <c r="H329" s="1276" t="s">
        <v>8669</v>
      </c>
      <c r="I329" s="1276"/>
      <c r="J329" s="1284" t="s">
        <v>8670</v>
      </c>
      <c r="K329" s="1285" t="s">
        <v>2592</v>
      </c>
      <c r="L329" s="1271" t="s">
        <v>173</v>
      </c>
      <c r="M329" s="771" t="s">
        <v>8702</v>
      </c>
      <c r="N329" s="1176"/>
      <c r="O329" s="1272">
        <v>1</v>
      </c>
      <c r="P329" s="1272">
        <v>1</v>
      </c>
      <c r="Q329" s="1284" t="s">
        <v>8671</v>
      </c>
      <c r="R329" s="1173"/>
      <c r="S329" s="1173"/>
      <c r="T329" s="1173"/>
      <c r="U329" s="1173"/>
      <c r="V329" s="1251" t="s">
        <v>2073</v>
      </c>
      <c r="W329" s="1173"/>
      <c r="X329" s="1251" t="s">
        <v>37</v>
      </c>
      <c r="Y329" s="1173"/>
      <c r="Z329" s="3095" t="s">
        <v>45</v>
      </c>
      <c r="AA329" s="1173"/>
      <c r="AB329" s="1188" t="s">
        <v>5539</v>
      </c>
      <c r="AC329" s="722">
        <v>0</v>
      </c>
      <c r="AD329" s="722">
        <v>7613</v>
      </c>
      <c r="AE329" s="722">
        <f>SUM(AD329*P329+AC329)</f>
        <v>7613</v>
      </c>
      <c r="AF329" s="31"/>
      <c r="AG329" s="26"/>
    </row>
    <row r="330" spans="1:33" ht="30" customHeight="1">
      <c r="A330" s="1271" t="s">
        <v>8549</v>
      </c>
      <c r="B330" s="10417" t="s">
        <v>11603</v>
      </c>
      <c r="C330" s="9765">
        <v>45394</v>
      </c>
      <c r="D330" s="9765">
        <v>45450</v>
      </c>
      <c r="E330" s="10481"/>
      <c r="F330" s="8877"/>
      <c r="G330" s="9840">
        <v>8634</v>
      </c>
      <c r="H330" s="9840">
        <v>391</v>
      </c>
      <c r="I330" s="9788"/>
      <c r="J330" s="10574" t="s">
        <v>8672</v>
      </c>
      <c r="K330" s="10574" t="s">
        <v>8673</v>
      </c>
      <c r="L330" s="1273" t="s">
        <v>193</v>
      </c>
      <c r="M330" s="9397" t="s">
        <v>8703</v>
      </c>
      <c r="N330" s="1176" t="s">
        <v>3952</v>
      </c>
      <c r="O330" s="1274">
        <v>6</v>
      </c>
      <c r="P330" s="1274">
        <v>6</v>
      </c>
      <c r="Q330" s="10574" t="s">
        <v>8674</v>
      </c>
      <c r="R330" s="9788"/>
      <c r="S330" s="1173"/>
      <c r="T330" s="1173"/>
      <c r="U330" s="1173"/>
      <c r="V330" s="10153" t="s">
        <v>2073</v>
      </c>
      <c r="W330" s="1173"/>
      <c r="X330" s="10153" t="s">
        <v>37</v>
      </c>
      <c r="Y330" s="1173"/>
      <c r="Z330" s="10674" t="s">
        <v>45</v>
      </c>
      <c r="AA330" s="1173"/>
      <c r="AB330" s="10721" t="s">
        <v>5541</v>
      </c>
      <c r="AC330" s="8912">
        <v>3000</v>
      </c>
      <c r="AD330" s="722">
        <v>7858.62</v>
      </c>
      <c r="AE330" s="8912">
        <f>SUM(AD330*P330+AD331*P331+AC330)</f>
        <v>116513.4</v>
      </c>
      <c r="AF330" s="31"/>
      <c r="AG330" s="26"/>
    </row>
    <row r="331" spans="1:33" ht="30" customHeight="1">
      <c r="A331" s="1271" t="s">
        <v>8549</v>
      </c>
      <c r="B331" s="10418"/>
      <c r="C331" s="9766"/>
      <c r="D331" s="9766"/>
      <c r="E331" s="10482"/>
      <c r="F331" s="8878"/>
      <c r="G331" s="9834"/>
      <c r="H331" s="9834"/>
      <c r="I331" s="9789"/>
      <c r="J331" s="10575"/>
      <c r="K331" s="10575"/>
      <c r="L331" s="1271" t="s">
        <v>8675</v>
      </c>
      <c r="M331" s="10483"/>
      <c r="N331" s="1176" t="s">
        <v>3954</v>
      </c>
      <c r="O331" s="1272">
        <v>1</v>
      </c>
      <c r="P331" s="1272">
        <v>1</v>
      </c>
      <c r="Q331" s="10575"/>
      <c r="R331" s="9789"/>
      <c r="S331" s="1173"/>
      <c r="T331" s="1173"/>
      <c r="U331" s="1173"/>
      <c r="V331" s="10154"/>
      <c r="W331" s="1173"/>
      <c r="X331" s="10154"/>
      <c r="Y331" s="1173"/>
      <c r="Z331" s="10675"/>
      <c r="AA331" s="1173"/>
      <c r="AB331" s="10722"/>
      <c r="AC331" s="8913"/>
      <c r="AD331" s="722">
        <v>66361.679999999993</v>
      </c>
      <c r="AE331" s="8913"/>
      <c r="AF331" s="31"/>
      <c r="AG331" s="26"/>
    </row>
    <row r="332" spans="1:33" ht="30" customHeight="1">
      <c r="A332" s="1283" t="s">
        <v>8549</v>
      </c>
      <c r="B332" s="2995" t="s">
        <v>11604</v>
      </c>
      <c r="C332" s="1277">
        <v>45394</v>
      </c>
      <c r="D332" s="1277">
        <v>45405</v>
      </c>
      <c r="E332" s="1278"/>
      <c r="F332" s="833"/>
      <c r="G332" s="1276">
        <v>8634</v>
      </c>
      <c r="H332" s="1276"/>
      <c r="I332" s="1276" t="s">
        <v>92</v>
      </c>
      <c r="J332" s="1284" t="s">
        <v>8676</v>
      </c>
      <c r="K332" s="1285" t="s">
        <v>8677</v>
      </c>
      <c r="L332" s="1271" t="s">
        <v>179</v>
      </c>
      <c r="M332" s="771" t="s">
        <v>8704</v>
      </c>
      <c r="N332" s="1176"/>
      <c r="O332" s="1272">
        <v>8</v>
      </c>
      <c r="P332" s="257">
        <v>12</v>
      </c>
      <c r="Q332" s="1284" t="s">
        <v>4810</v>
      </c>
      <c r="R332" s="1173"/>
      <c r="S332" s="1173"/>
      <c r="T332" s="1173"/>
      <c r="U332" s="1540"/>
      <c r="V332" s="1191" t="s">
        <v>2073</v>
      </c>
      <c r="W332" s="1173"/>
      <c r="X332" s="1191" t="s">
        <v>37</v>
      </c>
      <c r="Y332" s="1173"/>
      <c r="Z332" s="1176"/>
      <c r="AA332" s="1173"/>
      <c r="AB332" s="1188" t="s">
        <v>5585</v>
      </c>
      <c r="AC332" s="722">
        <v>0</v>
      </c>
      <c r="AD332" s="722">
        <v>7858.62</v>
      </c>
      <c r="AE332" s="722">
        <f>SUM(AD332*P332+AC332)</f>
        <v>94303.44</v>
      </c>
      <c r="AF332" s="31"/>
      <c r="AG332" s="26"/>
    </row>
    <row r="333" spans="1:33" ht="30" customHeight="1">
      <c r="A333" s="1283" t="s">
        <v>8556</v>
      </c>
      <c r="B333" s="1430" t="s">
        <v>11518</v>
      </c>
      <c r="C333" s="1277">
        <v>45393</v>
      </c>
      <c r="D333" s="1277">
        <v>45404</v>
      </c>
      <c r="E333" s="1278"/>
      <c r="F333" s="833"/>
      <c r="G333" s="1276">
        <v>8608</v>
      </c>
      <c r="H333" s="1276" t="s">
        <v>7182</v>
      </c>
      <c r="I333" s="1276"/>
      <c r="J333" s="1284" t="s">
        <v>8678</v>
      </c>
      <c r="K333" s="1285" t="s">
        <v>7843</v>
      </c>
      <c r="L333" s="1271" t="s">
        <v>173</v>
      </c>
      <c r="M333" s="771" t="s">
        <v>8705</v>
      </c>
      <c r="N333" s="1176"/>
      <c r="O333" s="1272">
        <v>1</v>
      </c>
      <c r="P333" s="1272">
        <v>1</v>
      </c>
      <c r="Q333" s="1284" t="s">
        <v>8679</v>
      </c>
      <c r="R333" s="1173"/>
      <c r="S333" s="1173"/>
      <c r="T333" s="1173"/>
      <c r="U333" s="1173"/>
      <c r="V333" s="1191" t="s">
        <v>2073</v>
      </c>
      <c r="W333" s="1173"/>
      <c r="X333" s="1191" t="s">
        <v>37</v>
      </c>
      <c r="Y333" s="1173"/>
      <c r="Z333" s="1192" t="s">
        <v>45</v>
      </c>
      <c r="AA333" s="1173"/>
      <c r="AB333" s="1188" t="s">
        <v>5535</v>
      </c>
      <c r="AC333" s="722">
        <v>0</v>
      </c>
      <c r="AD333" s="722">
        <v>7938</v>
      </c>
      <c r="AE333" s="722">
        <f>SUM(AD333*P333+AC333)</f>
        <v>7938</v>
      </c>
      <c r="AF333" s="31"/>
      <c r="AG333" s="26"/>
    </row>
    <row r="334" spans="1:33" ht="30" customHeight="1">
      <c r="A334" s="1283" t="s">
        <v>8564</v>
      </c>
      <c r="B334" s="5914" t="s">
        <v>27689</v>
      </c>
      <c r="C334" s="1277">
        <v>45394</v>
      </c>
      <c r="D334" s="1277">
        <v>45405</v>
      </c>
      <c r="E334" s="1278"/>
      <c r="F334" s="833"/>
      <c r="G334" s="1276">
        <v>8598</v>
      </c>
      <c r="H334" s="1276" t="s">
        <v>1291</v>
      </c>
      <c r="I334" s="1276"/>
      <c r="J334" s="1284" t="s">
        <v>8680</v>
      </c>
      <c r="K334" s="1285" t="s">
        <v>8681</v>
      </c>
      <c r="L334" s="1271" t="s">
        <v>193</v>
      </c>
      <c r="M334" s="771" t="s">
        <v>8707</v>
      </c>
      <c r="N334" s="1176"/>
      <c r="O334" s="1272">
        <v>6</v>
      </c>
      <c r="P334" s="1272">
        <v>6</v>
      </c>
      <c r="Q334" s="1284" t="s">
        <v>8682</v>
      </c>
      <c r="R334" s="1173"/>
      <c r="S334" s="1173"/>
      <c r="T334" s="1173"/>
      <c r="U334" s="1173"/>
      <c r="V334" s="1196" t="s">
        <v>2073</v>
      </c>
      <c r="W334" s="1173"/>
      <c r="X334" s="1191" t="s">
        <v>37</v>
      </c>
      <c r="Y334" s="1173"/>
      <c r="Z334" s="1189" t="s">
        <v>45</v>
      </c>
      <c r="AA334" s="1173"/>
      <c r="AB334" s="1188" t="s">
        <v>5542</v>
      </c>
      <c r="AC334" s="722">
        <v>0</v>
      </c>
      <c r="AD334" s="722">
        <v>7938.81</v>
      </c>
      <c r="AE334" s="722">
        <f>SUM(AD334*P334+AC334)</f>
        <v>47632.86</v>
      </c>
      <c r="AF334" s="31"/>
      <c r="AG334" s="26"/>
    </row>
    <row r="335" spans="1:33" ht="30" customHeight="1">
      <c r="A335" s="1283" t="s">
        <v>8564</v>
      </c>
      <c r="B335" s="2995" t="s">
        <v>11675</v>
      </c>
      <c r="C335" s="1277">
        <v>45394</v>
      </c>
      <c r="D335" s="1277">
        <v>45408</v>
      </c>
      <c r="E335" s="1278"/>
      <c r="F335" s="833"/>
      <c r="G335" s="1276">
        <v>8598</v>
      </c>
      <c r="H335" s="1276" t="s">
        <v>741</v>
      </c>
      <c r="I335" s="1276"/>
      <c r="J335" s="1284" t="s">
        <v>8683</v>
      </c>
      <c r="K335" s="1285" t="s">
        <v>8684</v>
      </c>
      <c r="L335" s="1271" t="s">
        <v>76</v>
      </c>
      <c r="M335" s="771" t="s">
        <v>8708</v>
      </c>
      <c r="N335" s="1176"/>
      <c r="O335" s="1272">
        <v>4</v>
      </c>
      <c r="P335" s="1272">
        <v>4</v>
      </c>
      <c r="Q335" s="1284" t="s">
        <v>7410</v>
      </c>
      <c r="R335" s="1173"/>
      <c r="S335" s="1173"/>
      <c r="T335" s="1173"/>
      <c r="U335" s="1173"/>
      <c r="V335" s="1199" t="s">
        <v>2073</v>
      </c>
      <c r="W335" s="1173"/>
      <c r="X335" s="1173"/>
      <c r="Y335" s="1173"/>
      <c r="Z335" s="1189" t="s">
        <v>45</v>
      </c>
      <c r="AA335" s="1173"/>
      <c r="AB335" s="1188" t="s">
        <v>5585</v>
      </c>
      <c r="AC335" s="722">
        <v>6000</v>
      </c>
      <c r="AD335" s="722">
        <v>7938.81</v>
      </c>
      <c r="AE335" s="722">
        <f>SUM(AD335*P335+AC335)</f>
        <v>37755.240000000005</v>
      </c>
      <c r="AF335" s="31"/>
      <c r="AG335" s="26"/>
    </row>
    <row r="336" spans="1:33" ht="30" customHeight="1">
      <c r="A336" s="1271" t="s">
        <v>7869</v>
      </c>
      <c r="B336" s="10605" t="s">
        <v>8685</v>
      </c>
      <c r="C336" s="9765">
        <v>45394</v>
      </c>
      <c r="D336" s="9765">
        <v>45450</v>
      </c>
      <c r="E336" s="10481"/>
      <c r="F336" s="8877"/>
      <c r="G336" s="9840">
        <v>8644</v>
      </c>
      <c r="H336" s="10600">
        <v>743</v>
      </c>
      <c r="I336" s="9788"/>
      <c r="J336" s="10495" t="s">
        <v>8686</v>
      </c>
      <c r="K336" s="10495" t="s">
        <v>8687</v>
      </c>
      <c r="L336" s="1176" t="s">
        <v>76</v>
      </c>
      <c r="M336" s="8868" t="s">
        <v>8709</v>
      </c>
      <c r="N336" s="1176" t="s">
        <v>3952</v>
      </c>
      <c r="O336" s="1272">
        <v>4</v>
      </c>
      <c r="P336" s="1272">
        <v>4</v>
      </c>
      <c r="Q336" s="10495" t="s">
        <v>8690</v>
      </c>
      <c r="R336" s="9788"/>
      <c r="S336" s="1173"/>
      <c r="T336" s="1173"/>
      <c r="U336" s="1173"/>
      <c r="V336" s="11074" t="s">
        <v>2073</v>
      </c>
      <c r="W336" s="1173"/>
      <c r="X336" s="11074" t="s">
        <v>37</v>
      </c>
      <c r="Y336" s="1173"/>
      <c r="Z336" s="10492" t="s">
        <v>45</v>
      </c>
      <c r="AA336" s="1173"/>
      <c r="AB336" s="10721" t="s">
        <v>5583</v>
      </c>
      <c r="AC336" s="8912">
        <v>4860</v>
      </c>
      <c r="AD336" s="722">
        <v>7480</v>
      </c>
      <c r="AE336" s="8912">
        <f>SUM(AD336*P336+AD337*P337+AD338*P338+AC336)</f>
        <v>123941.6</v>
      </c>
      <c r="AF336" s="31"/>
      <c r="AG336" s="26"/>
    </row>
    <row r="337" spans="1:33" ht="30" customHeight="1">
      <c r="A337" s="1271" t="s">
        <v>7869</v>
      </c>
      <c r="B337" s="10606"/>
      <c r="C337" s="10089"/>
      <c r="D337" s="10089"/>
      <c r="E337" s="10587"/>
      <c r="F337" s="8880"/>
      <c r="G337" s="10053"/>
      <c r="H337" s="10601"/>
      <c r="I337" s="10065"/>
      <c r="J337" s="10591"/>
      <c r="K337" s="10591"/>
      <c r="L337" s="1271" t="s">
        <v>8689</v>
      </c>
      <c r="M337" s="8870"/>
      <c r="N337" s="1176" t="s">
        <v>3954</v>
      </c>
      <c r="O337" s="1272">
        <v>1</v>
      </c>
      <c r="P337" s="1272">
        <v>1</v>
      </c>
      <c r="Q337" s="10591"/>
      <c r="R337" s="10065"/>
      <c r="S337" s="1173"/>
      <c r="T337" s="1173"/>
      <c r="U337" s="1173"/>
      <c r="V337" s="11075"/>
      <c r="W337" s="1173"/>
      <c r="X337" s="11075"/>
      <c r="Y337" s="1173"/>
      <c r="Z337" s="10505"/>
      <c r="AA337" s="1173"/>
      <c r="AB337" s="11071"/>
      <c r="AC337" s="8920"/>
      <c r="AD337" s="722">
        <v>46393.599999999999</v>
      </c>
      <c r="AE337" s="8920"/>
      <c r="AF337" s="31"/>
      <c r="AG337" s="26"/>
    </row>
    <row r="338" spans="1:33" ht="30" customHeight="1">
      <c r="A338" s="1271" t="s">
        <v>7869</v>
      </c>
      <c r="B338" s="10607"/>
      <c r="C338" s="9766"/>
      <c r="D338" s="9766"/>
      <c r="E338" s="10482"/>
      <c r="F338" s="8878"/>
      <c r="G338" s="9834"/>
      <c r="H338" s="10602"/>
      <c r="I338" s="9789"/>
      <c r="J338" s="10496"/>
      <c r="K338" s="10496"/>
      <c r="L338" s="1381" t="s">
        <v>8688</v>
      </c>
      <c r="M338" s="8869"/>
      <c r="N338" s="1176" t="s">
        <v>3951</v>
      </c>
      <c r="O338" s="1272">
        <v>1</v>
      </c>
      <c r="P338" s="1272">
        <v>1</v>
      </c>
      <c r="Q338" s="10496"/>
      <c r="R338" s="9789"/>
      <c r="S338" s="1173"/>
      <c r="T338" s="1173"/>
      <c r="U338" s="1173"/>
      <c r="V338" s="11076"/>
      <c r="W338" s="1173"/>
      <c r="X338" s="11076"/>
      <c r="Y338" s="1173"/>
      <c r="Z338" s="10493"/>
      <c r="AA338" s="1173"/>
      <c r="AB338" s="10722"/>
      <c r="AC338" s="8913"/>
      <c r="AD338" s="722">
        <v>42768</v>
      </c>
      <c r="AE338" s="8913"/>
      <c r="AF338" s="31"/>
      <c r="AG338" s="26"/>
    </row>
    <row r="339" spans="1:33" ht="30" customHeight="1">
      <c r="A339" s="1286" t="s">
        <v>8916</v>
      </c>
      <c r="B339" s="2995" t="s">
        <v>11546</v>
      </c>
      <c r="C339" s="1277">
        <v>45394</v>
      </c>
      <c r="D339" s="1277">
        <v>45405</v>
      </c>
      <c r="E339" s="1278"/>
      <c r="F339" s="833"/>
      <c r="G339" s="1276">
        <v>8646</v>
      </c>
      <c r="H339" s="1276" t="s">
        <v>977</v>
      </c>
      <c r="I339" s="1276"/>
      <c r="J339" s="1284" t="s">
        <v>8691</v>
      </c>
      <c r="K339" s="1285" t="s">
        <v>7843</v>
      </c>
      <c r="L339" s="1271" t="s">
        <v>173</v>
      </c>
      <c r="M339" s="771" t="s">
        <v>8710</v>
      </c>
      <c r="N339" s="1176"/>
      <c r="O339" s="1272">
        <v>1</v>
      </c>
      <c r="P339" s="1272">
        <v>1</v>
      </c>
      <c r="Q339" s="1284" t="s">
        <v>8692</v>
      </c>
      <c r="R339" s="1173"/>
      <c r="S339" s="1173"/>
      <c r="T339" s="1173"/>
      <c r="U339" s="1173"/>
      <c r="V339" s="1198" t="s">
        <v>2073</v>
      </c>
      <c r="W339" s="1173"/>
      <c r="X339" s="1198" t="s">
        <v>37</v>
      </c>
      <c r="Y339" s="1173"/>
      <c r="Z339" s="1189" t="s">
        <v>45</v>
      </c>
      <c r="AA339" s="1173"/>
      <c r="AB339" s="1188" t="s">
        <v>5542</v>
      </c>
      <c r="AC339" s="722">
        <v>0</v>
      </c>
      <c r="AD339" s="722">
        <v>10976</v>
      </c>
      <c r="AE339" s="722">
        <f>SUM(AD339*P339+AC339)</f>
        <v>10976</v>
      </c>
      <c r="AF339" s="31"/>
      <c r="AG339" s="26"/>
    </row>
    <row r="340" spans="1:33" ht="30" customHeight="1">
      <c r="A340" s="1286" t="s">
        <v>8916</v>
      </c>
      <c r="B340" s="2995" t="s">
        <v>11547</v>
      </c>
      <c r="C340" s="1277">
        <v>45394</v>
      </c>
      <c r="D340" s="1277">
        <v>45408</v>
      </c>
      <c r="E340" s="1278"/>
      <c r="F340" s="833"/>
      <c r="G340" s="1276">
        <v>8646</v>
      </c>
      <c r="H340" s="1276">
        <v>201</v>
      </c>
      <c r="I340" s="1276" t="s">
        <v>25</v>
      </c>
      <c r="J340" s="1284" t="s">
        <v>8693</v>
      </c>
      <c r="K340" s="1285" t="s">
        <v>8694</v>
      </c>
      <c r="L340" s="1271" t="s">
        <v>167</v>
      </c>
      <c r="M340" s="771" t="s">
        <v>8711</v>
      </c>
      <c r="N340" s="1176"/>
      <c r="O340" s="1272">
        <v>10</v>
      </c>
      <c r="P340" s="1272">
        <v>10</v>
      </c>
      <c r="Q340" s="1284" t="s">
        <v>8695</v>
      </c>
      <c r="R340" s="1173"/>
      <c r="S340" s="1173"/>
      <c r="T340" s="1173"/>
      <c r="U340" s="1173"/>
      <c r="V340" s="1198" t="s">
        <v>2073</v>
      </c>
      <c r="W340" s="1173"/>
      <c r="X340" s="1198" t="s">
        <v>37</v>
      </c>
      <c r="Y340" s="1173"/>
      <c r="Z340" s="1189" t="s">
        <v>45</v>
      </c>
      <c r="AA340" s="1173"/>
      <c r="AB340" s="1188" t="s">
        <v>5541</v>
      </c>
      <c r="AC340" s="722">
        <v>9300</v>
      </c>
      <c r="AD340" s="722">
        <v>10976</v>
      </c>
      <c r="AE340" s="722">
        <f>SUM(AD340*P340+AC340)</f>
        <v>119060</v>
      </c>
      <c r="AF340" s="31"/>
      <c r="AG340" s="26"/>
    </row>
    <row r="341" spans="1:33" ht="30" customHeight="1">
      <c r="A341" s="1283" t="s">
        <v>8556</v>
      </c>
      <c r="B341" s="2995" t="s">
        <v>11519</v>
      </c>
      <c r="C341" s="1277">
        <v>45394</v>
      </c>
      <c r="D341" s="1277">
        <v>45405</v>
      </c>
      <c r="E341" s="1278"/>
      <c r="F341" s="833"/>
      <c r="G341" s="1276">
        <v>8608</v>
      </c>
      <c r="H341" s="1276" t="s">
        <v>8696</v>
      </c>
      <c r="I341" s="1276"/>
      <c r="J341" s="1284" t="s">
        <v>8697</v>
      </c>
      <c r="K341" s="1285" t="s">
        <v>8562</v>
      </c>
      <c r="L341" s="1271" t="s">
        <v>28</v>
      </c>
      <c r="M341" s="771" t="s">
        <v>8706</v>
      </c>
      <c r="N341" s="1176"/>
      <c r="O341" s="1272">
        <v>2</v>
      </c>
      <c r="P341" s="1272">
        <v>2</v>
      </c>
      <c r="Q341" s="1284" t="s">
        <v>8698</v>
      </c>
      <c r="R341" s="1173"/>
      <c r="S341" s="1173"/>
      <c r="T341" s="1173"/>
      <c r="U341" s="1173"/>
      <c r="V341" s="1193" t="s">
        <v>2073</v>
      </c>
      <c r="W341" s="1173"/>
      <c r="X341" s="1193" t="s">
        <v>37</v>
      </c>
      <c r="Y341" s="1173"/>
      <c r="Z341" s="1192" t="s">
        <v>45</v>
      </c>
      <c r="AA341" s="1173"/>
      <c r="AB341" s="1188" t="s">
        <v>5542</v>
      </c>
      <c r="AC341" s="722">
        <v>0</v>
      </c>
      <c r="AD341" s="722">
        <v>7938</v>
      </c>
      <c r="AE341" s="722">
        <f>SUM(AD341*P341+AC341)</f>
        <v>15876</v>
      </c>
      <c r="AF341" s="31"/>
      <c r="AG341" s="26"/>
    </row>
    <row r="342" spans="1:33" ht="30" customHeight="1">
      <c r="A342" s="356" t="s">
        <v>8626</v>
      </c>
      <c r="B342" s="1432" t="s">
        <v>11527</v>
      </c>
      <c r="C342" s="358">
        <v>45397</v>
      </c>
      <c r="D342" s="358">
        <v>45413</v>
      </c>
      <c r="E342" s="37"/>
      <c r="F342" s="94"/>
      <c r="G342" s="360">
        <v>8615</v>
      </c>
      <c r="H342" s="360" t="s">
        <v>4665</v>
      </c>
      <c r="I342" s="360"/>
      <c r="J342" s="361" t="s">
        <v>8725</v>
      </c>
      <c r="K342" s="362" t="s">
        <v>8726</v>
      </c>
      <c r="L342" s="441" t="s">
        <v>173</v>
      </c>
      <c r="M342" s="135" t="s">
        <v>8742</v>
      </c>
      <c r="N342" s="364"/>
      <c r="O342" s="365">
        <v>1</v>
      </c>
      <c r="P342" s="365">
        <v>1</v>
      </c>
      <c r="Q342" s="361" t="s">
        <v>8727</v>
      </c>
      <c r="R342" s="366"/>
      <c r="S342" s="366"/>
      <c r="T342" s="366"/>
      <c r="U342" s="366"/>
      <c r="V342" s="519" t="s">
        <v>256</v>
      </c>
      <c r="W342" s="366"/>
      <c r="X342" s="366"/>
      <c r="Y342" s="366"/>
      <c r="Z342" s="364"/>
      <c r="AA342" s="366"/>
      <c r="AB342" s="518" t="s">
        <v>5585</v>
      </c>
      <c r="AC342" s="280"/>
      <c r="AD342" s="280"/>
      <c r="AE342" s="280"/>
      <c r="AF342" s="31"/>
      <c r="AG342" s="26"/>
    </row>
    <row r="343" spans="1:33" ht="30" customHeight="1">
      <c r="A343" s="3678" t="s">
        <v>8626</v>
      </c>
      <c r="B343" s="5357" t="s">
        <v>11528</v>
      </c>
      <c r="C343" s="1277">
        <v>45398</v>
      </c>
      <c r="D343" s="1277">
        <v>45407</v>
      </c>
      <c r="E343" s="1278"/>
      <c r="F343" s="833"/>
      <c r="G343" s="1276">
        <v>8615</v>
      </c>
      <c r="H343" s="1276" t="s">
        <v>5466</v>
      </c>
      <c r="I343" s="1276"/>
      <c r="J343" s="3679" t="s">
        <v>8728</v>
      </c>
      <c r="K343" s="1285" t="s">
        <v>8729</v>
      </c>
      <c r="L343" s="1271" t="s">
        <v>1928</v>
      </c>
      <c r="M343" s="771" t="s">
        <v>8743</v>
      </c>
      <c r="N343" s="1176"/>
      <c r="O343" s="1272">
        <v>18</v>
      </c>
      <c r="P343" s="1272">
        <v>18</v>
      </c>
      <c r="Q343" s="1284" t="s">
        <v>8730</v>
      </c>
      <c r="R343" s="1173"/>
      <c r="S343" s="1173"/>
      <c r="T343" s="1173"/>
      <c r="U343" s="1173"/>
      <c r="V343" s="1200" t="s">
        <v>2073</v>
      </c>
      <c r="W343" s="1173"/>
      <c r="X343" s="1201" t="s">
        <v>37</v>
      </c>
      <c r="Y343" s="1173"/>
      <c r="Z343" s="640" t="s">
        <v>45</v>
      </c>
      <c r="AA343" s="1173"/>
      <c r="AB343" s="1188" t="s">
        <v>5542</v>
      </c>
      <c r="AC343" s="722">
        <v>0</v>
      </c>
      <c r="AD343" s="722">
        <v>7857</v>
      </c>
      <c r="AE343" s="722">
        <f>SUM(AD343*P343+AC343)</f>
        <v>141426</v>
      </c>
      <c r="AF343" s="31"/>
      <c r="AG343" s="26"/>
    </row>
    <row r="344" spans="1:33" ht="30" customHeight="1">
      <c r="A344" s="323" t="s">
        <v>8549</v>
      </c>
      <c r="B344" s="10417" t="s">
        <v>11605</v>
      </c>
      <c r="C344" s="9752">
        <v>45397</v>
      </c>
      <c r="D344" s="9752">
        <v>45407</v>
      </c>
      <c r="E344" s="9891"/>
      <c r="F344" s="9479"/>
      <c r="G344" s="9708">
        <v>8634</v>
      </c>
      <c r="H344" s="9708">
        <v>394</v>
      </c>
      <c r="I344" s="9708"/>
      <c r="J344" s="10899" t="s">
        <v>8731</v>
      </c>
      <c r="K344" s="10901" t="s">
        <v>8732</v>
      </c>
      <c r="L344" s="256" t="s">
        <v>193</v>
      </c>
      <c r="M344" s="9231" t="s">
        <v>8744</v>
      </c>
      <c r="N344" s="9708"/>
      <c r="O344" s="258">
        <v>6</v>
      </c>
      <c r="P344" s="258">
        <v>6</v>
      </c>
      <c r="Q344" s="10907" t="s">
        <v>8946</v>
      </c>
      <c r="R344" s="309"/>
      <c r="S344" s="250"/>
      <c r="T344" s="250"/>
      <c r="U344" s="250"/>
      <c r="V344" s="10972" t="s">
        <v>2073</v>
      </c>
      <c r="W344" s="250"/>
      <c r="X344" s="10972" t="s">
        <v>37</v>
      </c>
      <c r="Y344" s="250"/>
      <c r="Z344" s="9816"/>
      <c r="AA344" s="250"/>
      <c r="AB344" s="11077" t="s">
        <v>5541</v>
      </c>
      <c r="AC344" s="9660">
        <v>0</v>
      </c>
      <c r="AD344" s="33">
        <v>7858.62</v>
      </c>
      <c r="AE344" s="9660">
        <f>SUM(AD344*P344+AD345*P345+AC344)</f>
        <v>113513.4</v>
      </c>
      <c r="AF344" s="31"/>
      <c r="AG344" s="26"/>
    </row>
    <row r="345" spans="1:33" ht="30" customHeight="1">
      <c r="A345" s="323" t="s">
        <v>8549</v>
      </c>
      <c r="B345" s="10418"/>
      <c r="C345" s="9753"/>
      <c r="D345" s="9753"/>
      <c r="E345" s="9892"/>
      <c r="F345" s="9433"/>
      <c r="G345" s="9710"/>
      <c r="H345" s="9710"/>
      <c r="I345" s="9710"/>
      <c r="J345" s="10900"/>
      <c r="K345" s="10902"/>
      <c r="L345" s="296" t="s">
        <v>8675</v>
      </c>
      <c r="M345" s="9280"/>
      <c r="N345" s="9710"/>
      <c r="O345" s="258">
        <v>1</v>
      </c>
      <c r="P345" s="258">
        <v>1</v>
      </c>
      <c r="Q345" s="10908"/>
      <c r="R345" s="398"/>
      <c r="S345" s="250"/>
      <c r="T345" s="250"/>
      <c r="U345" s="250"/>
      <c r="V345" s="10973"/>
      <c r="W345" s="250"/>
      <c r="X345" s="10973"/>
      <c r="Y345" s="250"/>
      <c r="Z345" s="9718"/>
      <c r="AA345" s="250"/>
      <c r="AB345" s="11078"/>
      <c r="AC345" s="9662"/>
      <c r="AD345" s="33">
        <v>66361.679999999993</v>
      </c>
      <c r="AE345" s="9662"/>
      <c r="AF345" s="31"/>
      <c r="AG345" s="26"/>
    </row>
    <row r="346" spans="1:33" ht="30" customHeight="1">
      <c r="A346" s="1283" t="s">
        <v>8549</v>
      </c>
      <c r="B346" s="10417" t="s">
        <v>11606</v>
      </c>
      <c r="C346" s="9765">
        <v>45397</v>
      </c>
      <c r="D346" s="9765">
        <v>45411</v>
      </c>
      <c r="E346" s="10481"/>
      <c r="F346" s="8877"/>
      <c r="G346" s="9840">
        <v>8634</v>
      </c>
      <c r="H346" s="9840">
        <v>451</v>
      </c>
      <c r="I346" s="9840"/>
      <c r="J346" s="10925" t="s">
        <v>8734</v>
      </c>
      <c r="K346" s="10923" t="s">
        <v>8735</v>
      </c>
      <c r="L346" s="1271" t="s">
        <v>76</v>
      </c>
      <c r="M346" s="8868" t="s">
        <v>8745</v>
      </c>
      <c r="N346" s="9840"/>
      <c r="O346" s="1272">
        <v>4</v>
      </c>
      <c r="P346" s="1272">
        <v>4</v>
      </c>
      <c r="Q346" s="10925" t="s">
        <v>8733</v>
      </c>
      <c r="R346" s="9788"/>
      <c r="S346" s="1173"/>
      <c r="T346" s="1173"/>
      <c r="U346" s="1173"/>
      <c r="V346" s="10742" t="s">
        <v>2073</v>
      </c>
      <c r="W346" s="1173"/>
      <c r="X346" s="10742" t="s">
        <v>37</v>
      </c>
      <c r="Y346" s="1173"/>
      <c r="Z346" s="10674" t="s">
        <v>45</v>
      </c>
      <c r="AA346" s="1173"/>
      <c r="AB346" s="10721" t="s">
        <v>5541</v>
      </c>
      <c r="AC346" s="8912">
        <v>6000</v>
      </c>
      <c r="AD346" s="722">
        <v>7858.62</v>
      </c>
      <c r="AE346" s="8912">
        <f>SUM(AD346*P346+AD347*P347+AC346)</f>
        <v>103796.15999999999</v>
      </c>
      <c r="AF346" s="31"/>
      <c r="AG346" s="26"/>
    </row>
    <row r="347" spans="1:33" ht="30" customHeight="1">
      <c r="A347" s="1283" t="s">
        <v>8549</v>
      </c>
      <c r="B347" s="10418"/>
      <c r="C347" s="9766"/>
      <c r="D347" s="9766"/>
      <c r="E347" s="10482"/>
      <c r="F347" s="8878"/>
      <c r="G347" s="9834"/>
      <c r="H347" s="9834"/>
      <c r="I347" s="9834"/>
      <c r="J347" s="10926"/>
      <c r="K347" s="10924"/>
      <c r="L347" s="592" t="s">
        <v>381</v>
      </c>
      <c r="M347" s="8869"/>
      <c r="N347" s="9834"/>
      <c r="O347" s="1272">
        <v>1</v>
      </c>
      <c r="P347" s="1272">
        <v>1</v>
      </c>
      <c r="Q347" s="10926"/>
      <c r="R347" s="9789"/>
      <c r="S347" s="1173"/>
      <c r="T347" s="1173"/>
      <c r="U347" s="1173"/>
      <c r="V347" s="10743"/>
      <c r="W347" s="1173"/>
      <c r="X347" s="10743"/>
      <c r="Y347" s="1173"/>
      <c r="Z347" s="10675"/>
      <c r="AA347" s="1173"/>
      <c r="AB347" s="10722"/>
      <c r="AC347" s="8913"/>
      <c r="AD347" s="722">
        <v>66361.679999999993</v>
      </c>
      <c r="AE347" s="8913"/>
      <c r="AF347" s="31"/>
      <c r="AG347" s="26"/>
    </row>
    <row r="348" spans="1:33" ht="30" customHeight="1">
      <c r="A348" s="3678" t="s">
        <v>8564</v>
      </c>
      <c r="B348" s="5357" t="s">
        <v>11676</v>
      </c>
      <c r="C348" s="1277">
        <v>45397</v>
      </c>
      <c r="D348" s="1277">
        <v>45411</v>
      </c>
      <c r="E348" s="1278"/>
      <c r="F348" s="833"/>
      <c r="G348" s="1276">
        <v>8598</v>
      </c>
      <c r="H348" s="1276">
        <v>349</v>
      </c>
      <c r="I348" s="1276"/>
      <c r="J348" s="3679" t="s">
        <v>7807</v>
      </c>
      <c r="K348" s="1285" t="s">
        <v>8736</v>
      </c>
      <c r="L348" s="1271" t="s">
        <v>173</v>
      </c>
      <c r="M348" s="771" t="s">
        <v>8746</v>
      </c>
      <c r="N348" s="1176"/>
      <c r="O348" s="1272">
        <v>1</v>
      </c>
      <c r="P348" s="1272">
        <v>1</v>
      </c>
      <c r="Q348" s="1284" t="s">
        <v>8737</v>
      </c>
      <c r="R348" s="1173"/>
      <c r="S348" s="1173"/>
      <c r="T348" s="1173"/>
      <c r="U348" s="1173"/>
      <c r="V348" s="1202" t="s">
        <v>2073</v>
      </c>
      <c r="W348" s="1173"/>
      <c r="X348" s="1173"/>
      <c r="Y348" s="1173"/>
      <c r="Z348" s="1189" t="s">
        <v>45</v>
      </c>
      <c r="AA348" s="1173"/>
      <c r="AB348" s="1188" t="s">
        <v>5541</v>
      </c>
      <c r="AC348" s="722">
        <v>6000</v>
      </c>
      <c r="AD348" s="722">
        <v>7938.81</v>
      </c>
      <c r="AE348" s="722">
        <f t="shared" ref="AE348:AE359" si="1">SUM(AD348*P348+AC348)</f>
        <v>13938.810000000001</v>
      </c>
      <c r="AF348" s="31"/>
      <c r="AG348" s="26"/>
    </row>
    <row r="349" spans="1:33" ht="30" customHeight="1">
      <c r="A349" s="3539" t="s">
        <v>8756</v>
      </c>
      <c r="B349" s="2995" t="s">
        <v>11690</v>
      </c>
      <c r="C349" s="1277">
        <v>45398</v>
      </c>
      <c r="D349" s="1277">
        <v>45407</v>
      </c>
      <c r="E349" s="1278"/>
      <c r="F349" s="833"/>
      <c r="G349" s="1276">
        <v>8600</v>
      </c>
      <c r="H349" s="1276">
        <v>201</v>
      </c>
      <c r="I349" s="1276"/>
      <c r="J349" s="1284" t="s">
        <v>8757</v>
      </c>
      <c r="K349" s="1285" t="s">
        <v>8758</v>
      </c>
      <c r="L349" s="1271" t="s">
        <v>128</v>
      </c>
      <c r="M349" s="771" t="s">
        <v>8774</v>
      </c>
      <c r="N349" s="1176"/>
      <c r="O349" s="1272">
        <v>3</v>
      </c>
      <c r="P349" s="1272">
        <v>3</v>
      </c>
      <c r="Q349" s="1284" t="s">
        <v>8759</v>
      </c>
      <c r="R349" s="1173"/>
      <c r="S349" s="1173"/>
      <c r="T349" s="1173"/>
      <c r="U349" s="1173"/>
      <c r="V349" s="1193" t="s">
        <v>2073</v>
      </c>
      <c r="W349" s="1173"/>
      <c r="X349" s="1193" t="s">
        <v>37</v>
      </c>
      <c r="Y349" s="1173"/>
      <c r="Z349" s="1189" t="s">
        <v>45</v>
      </c>
      <c r="AA349" s="1173"/>
      <c r="AB349" s="1188" t="s">
        <v>5535</v>
      </c>
      <c r="AC349" s="722">
        <v>0</v>
      </c>
      <c r="AD349" s="722">
        <v>10976</v>
      </c>
      <c r="AE349" s="722">
        <f t="shared" si="1"/>
        <v>32928</v>
      </c>
      <c r="AF349" s="31"/>
      <c r="AG349" s="26"/>
    </row>
    <row r="350" spans="1:33" ht="30" customHeight="1">
      <c r="A350" s="1283" t="s">
        <v>8549</v>
      </c>
      <c r="B350" s="2995" t="s">
        <v>11607</v>
      </c>
      <c r="C350" s="1277">
        <v>45398</v>
      </c>
      <c r="D350" s="1277">
        <v>45407</v>
      </c>
      <c r="E350" s="1278"/>
      <c r="F350" s="833"/>
      <c r="G350" s="1276"/>
      <c r="H350" s="1276"/>
      <c r="I350" s="1276" t="s">
        <v>92</v>
      </c>
      <c r="J350" s="1284" t="s">
        <v>8760</v>
      </c>
      <c r="K350" s="1285" t="s">
        <v>8761</v>
      </c>
      <c r="L350" s="1271" t="s">
        <v>193</v>
      </c>
      <c r="M350" s="771" t="s">
        <v>8775</v>
      </c>
      <c r="N350" s="1176"/>
      <c r="O350" s="1272">
        <v>6</v>
      </c>
      <c r="P350" s="1272">
        <v>6</v>
      </c>
      <c r="Q350" s="1284" t="s">
        <v>5161</v>
      </c>
      <c r="R350" s="1173"/>
      <c r="S350" s="1173"/>
      <c r="T350" s="1173"/>
      <c r="U350" s="1173"/>
      <c r="V350" s="1195" t="s">
        <v>2073</v>
      </c>
      <c r="W350" s="1173"/>
      <c r="X350" s="1195" t="s">
        <v>37</v>
      </c>
      <c r="Y350" s="1173"/>
      <c r="Z350" s="728" t="s">
        <v>45</v>
      </c>
      <c r="AA350" s="1173"/>
      <c r="AB350" s="1188" t="s">
        <v>5540</v>
      </c>
      <c r="AC350" s="722">
        <v>0</v>
      </c>
      <c r="AD350" s="722">
        <v>7858.62</v>
      </c>
      <c r="AE350" s="722">
        <f t="shared" si="1"/>
        <v>47151.72</v>
      </c>
      <c r="AF350" s="31"/>
      <c r="AG350" s="26"/>
    </row>
    <row r="351" spans="1:33" ht="30" customHeight="1">
      <c r="A351" s="1283" t="s">
        <v>7878</v>
      </c>
      <c r="B351" s="5648" t="s">
        <v>8762</v>
      </c>
      <c r="C351" s="1277">
        <v>45398</v>
      </c>
      <c r="D351" s="1277">
        <v>45407</v>
      </c>
      <c r="E351" s="593"/>
      <c r="F351" s="833"/>
      <c r="G351" s="1276">
        <v>8638</v>
      </c>
      <c r="H351" s="1276">
        <v>159</v>
      </c>
      <c r="I351" s="1276" t="s">
        <v>8755</v>
      </c>
      <c r="J351" s="1284" t="s">
        <v>8763</v>
      </c>
      <c r="K351" s="1285" t="s">
        <v>8764</v>
      </c>
      <c r="L351" s="1271" t="s">
        <v>28</v>
      </c>
      <c r="M351" s="771" t="s">
        <v>8776</v>
      </c>
      <c r="N351" s="1176"/>
      <c r="O351" s="1272">
        <v>2</v>
      </c>
      <c r="P351" s="1272">
        <v>2</v>
      </c>
      <c r="Q351" s="1284" t="s">
        <v>8765</v>
      </c>
      <c r="R351" s="1173"/>
      <c r="S351" s="1173"/>
      <c r="T351" s="1173"/>
      <c r="U351" s="1173"/>
      <c r="V351" s="1203" t="s">
        <v>2073</v>
      </c>
      <c r="W351" s="1173"/>
      <c r="X351" s="1203" t="s">
        <v>37</v>
      </c>
      <c r="Y351" s="1173"/>
      <c r="Z351" s="1204" t="s">
        <v>45</v>
      </c>
      <c r="AA351" s="1173"/>
      <c r="AB351" s="1188" t="s">
        <v>5585</v>
      </c>
      <c r="AC351" s="722">
        <v>0</v>
      </c>
      <c r="AD351" s="722">
        <v>7613</v>
      </c>
      <c r="AE351" s="722">
        <f t="shared" si="1"/>
        <v>15226</v>
      </c>
      <c r="AF351" s="31"/>
      <c r="AG351" s="26"/>
    </row>
    <row r="352" spans="1:33" ht="30" customHeight="1">
      <c r="A352" s="1286" t="s">
        <v>8916</v>
      </c>
      <c r="B352" s="2995" t="s">
        <v>11548</v>
      </c>
      <c r="C352" s="1277">
        <v>45398</v>
      </c>
      <c r="D352" s="1277">
        <v>45407</v>
      </c>
      <c r="E352" s="1278"/>
      <c r="F352" s="833"/>
      <c r="G352" s="1276">
        <v>8646</v>
      </c>
      <c r="H352" s="1276">
        <v>64</v>
      </c>
      <c r="I352" s="1276"/>
      <c r="J352" s="1284" t="s">
        <v>8766</v>
      </c>
      <c r="K352" s="1285" t="s">
        <v>7804</v>
      </c>
      <c r="L352" s="1271" t="s">
        <v>128</v>
      </c>
      <c r="M352" s="771" t="s">
        <v>8777</v>
      </c>
      <c r="N352" s="1176"/>
      <c r="O352" s="1272">
        <v>3</v>
      </c>
      <c r="P352" s="1272">
        <v>3</v>
      </c>
      <c r="Q352" s="1284" t="s">
        <v>8767</v>
      </c>
      <c r="R352" s="1173"/>
      <c r="S352" s="1173"/>
      <c r="T352" s="1173"/>
      <c r="U352" s="1173"/>
      <c r="V352" s="1198" t="s">
        <v>2073</v>
      </c>
      <c r="W352" s="1173"/>
      <c r="X352" s="1198" t="s">
        <v>37</v>
      </c>
      <c r="Y352" s="1173"/>
      <c r="Z352" s="1189" t="s">
        <v>45</v>
      </c>
      <c r="AA352" s="1173"/>
      <c r="AB352" s="1188" t="s">
        <v>5542</v>
      </c>
      <c r="AC352" s="722">
        <v>0</v>
      </c>
      <c r="AD352" s="722">
        <v>10976</v>
      </c>
      <c r="AE352" s="722">
        <f t="shared" si="1"/>
        <v>32928</v>
      </c>
      <c r="AF352" s="31"/>
      <c r="AG352" s="26"/>
    </row>
    <row r="353" spans="1:33" ht="30" customHeight="1">
      <c r="A353" s="1283" t="s">
        <v>8570</v>
      </c>
      <c r="B353" s="2995" t="s">
        <v>11496</v>
      </c>
      <c r="C353" s="1277">
        <v>45398</v>
      </c>
      <c r="D353" s="1277">
        <v>45407</v>
      </c>
      <c r="E353" s="1278"/>
      <c r="F353" s="833"/>
      <c r="G353" s="1276">
        <v>9013</v>
      </c>
      <c r="H353" s="1276" t="s">
        <v>8768</v>
      </c>
      <c r="I353" s="1276"/>
      <c r="J353" s="1284" t="s">
        <v>8769</v>
      </c>
      <c r="K353" s="1285" t="s">
        <v>8770</v>
      </c>
      <c r="L353" s="1271" t="s">
        <v>173</v>
      </c>
      <c r="M353" s="771" t="s">
        <v>8778</v>
      </c>
      <c r="N353" s="1176"/>
      <c r="O353" s="1272">
        <v>1</v>
      </c>
      <c r="P353" s="257">
        <v>2</v>
      </c>
      <c r="Q353" s="1284" t="s">
        <v>8771</v>
      </c>
      <c r="R353" s="1173"/>
      <c r="S353" s="1173"/>
      <c r="T353" s="1173"/>
      <c r="U353" s="1173"/>
      <c r="V353" s="1195" t="s">
        <v>2073</v>
      </c>
      <c r="W353" s="1173"/>
      <c r="X353" s="1189" t="s">
        <v>37</v>
      </c>
      <c r="Y353" s="1173"/>
      <c r="Z353" s="1189" t="s">
        <v>45</v>
      </c>
      <c r="AA353" s="1173"/>
      <c r="AB353" s="1188" t="s">
        <v>5541</v>
      </c>
      <c r="AC353" s="722">
        <v>0</v>
      </c>
      <c r="AD353" s="722">
        <v>6544.8</v>
      </c>
      <c r="AE353" s="722">
        <f t="shared" si="1"/>
        <v>13089.6</v>
      </c>
      <c r="AF353" s="31"/>
      <c r="AG353" s="26"/>
    </row>
    <row r="354" spans="1:33" ht="30" customHeight="1">
      <c r="A354" s="1283" t="s">
        <v>8549</v>
      </c>
      <c r="B354" s="1287" t="s">
        <v>8782</v>
      </c>
      <c r="C354" s="1277">
        <v>45399</v>
      </c>
      <c r="D354" s="1277">
        <v>45408</v>
      </c>
      <c r="E354" s="593"/>
      <c r="F354" s="833"/>
      <c r="G354" s="1276">
        <v>8634</v>
      </c>
      <c r="H354" s="1276" t="s">
        <v>8783</v>
      </c>
      <c r="I354" s="1276"/>
      <c r="J354" s="1284" t="s">
        <v>8784</v>
      </c>
      <c r="K354" s="1285" t="s">
        <v>6843</v>
      </c>
      <c r="L354" s="1271" t="s">
        <v>28</v>
      </c>
      <c r="M354" s="771" t="s">
        <v>8787</v>
      </c>
      <c r="N354" s="1176"/>
      <c r="O354" s="1272">
        <v>2</v>
      </c>
      <c r="P354" s="1272">
        <v>2</v>
      </c>
      <c r="Q354" s="1284" t="s">
        <v>8785</v>
      </c>
      <c r="R354" s="1173"/>
      <c r="S354" s="1173"/>
      <c r="T354" s="1173"/>
      <c r="U354" s="1173"/>
      <c r="V354" s="1195" t="s">
        <v>2073</v>
      </c>
      <c r="W354" s="1173"/>
      <c r="X354" s="1195" t="s">
        <v>37</v>
      </c>
      <c r="Y354" s="1173"/>
      <c r="Z354" s="728" t="s">
        <v>45</v>
      </c>
      <c r="AA354" s="1173"/>
      <c r="AB354" s="1188" t="s">
        <v>5535</v>
      </c>
      <c r="AC354" s="722">
        <v>0</v>
      </c>
      <c r="AD354" s="722">
        <v>7858.62</v>
      </c>
      <c r="AE354" s="722">
        <f t="shared" si="1"/>
        <v>15717.24</v>
      </c>
      <c r="AF354" s="31"/>
      <c r="AG354" s="26"/>
    </row>
    <row r="355" spans="1:33" ht="30" customHeight="1">
      <c r="A355" s="1283" t="s">
        <v>8756</v>
      </c>
      <c r="B355" s="2995" t="s">
        <v>11691</v>
      </c>
      <c r="C355" s="1277">
        <v>45400</v>
      </c>
      <c r="D355" s="1277">
        <v>45411</v>
      </c>
      <c r="E355" s="1278"/>
      <c r="F355" s="833"/>
      <c r="G355" s="1276">
        <v>8600</v>
      </c>
      <c r="H355" s="1276">
        <v>27</v>
      </c>
      <c r="I355" s="1276"/>
      <c r="J355" s="1284" t="s">
        <v>8800</v>
      </c>
      <c r="K355" s="1285" t="s">
        <v>8801</v>
      </c>
      <c r="L355" s="1271" t="s">
        <v>28</v>
      </c>
      <c r="M355" s="771" t="s">
        <v>8842</v>
      </c>
      <c r="N355" s="1176"/>
      <c r="O355" s="1272">
        <v>2</v>
      </c>
      <c r="P355" s="1272">
        <v>2</v>
      </c>
      <c r="Q355" s="1284" t="s">
        <v>8802</v>
      </c>
      <c r="R355" s="1173"/>
      <c r="S355" s="1173"/>
      <c r="T355" s="1173"/>
      <c r="U355" s="1173"/>
      <c r="V355" s="1194" t="s">
        <v>2073</v>
      </c>
      <c r="W355" s="1173"/>
      <c r="X355" s="1194" t="s">
        <v>37</v>
      </c>
      <c r="Y355" s="1173"/>
      <c r="Z355" s="1205" t="s">
        <v>45</v>
      </c>
      <c r="AA355" s="1173"/>
      <c r="AB355" s="1188" t="s">
        <v>5541</v>
      </c>
      <c r="AC355" s="722">
        <v>0</v>
      </c>
      <c r="AD355" s="722">
        <v>10976</v>
      </c>
      <c r="AE355" s="722">
        <f t="shared" si="1"/>
        <v>21952</v>
      </c>
      <c r="AF355" s="31"/>
      <c r="AG355" s="26"/>
    </row>
    <row r="356" spans="1:33" ht="30" customHeight="1">
      <c r="A356" s="1283" t="s">
        <v>8508</v>
      </c>
      <c r="B356" s="2995" t="s">
        <v>11665</v>
      </c>
      <c r="C356" s="1277">
        <v>45399</v>
      </c>
      <c r="D356" s="1277">
        <v>45408</v>
      </c>
      <c r="E356" s="1278"/>
      <c r="F356" s="833"/>
      <c r="G356" s="1276">
        <v>8601</v>
      </c>
      <c r="H356" s="1276" t="s">
        <v>5874</v>
      </c>
      <c r="I356" s="1276"/>
      <c r="J356" s="1284" t="s">
        <v>8803</v>
      </c>
      <c r="K356" s="1285" t="s">
        <v>6511</v>
      </c>
      <c r="L356" s="1271" t="s">
        <v>173</v>
      </c>
      <c r="M356" s="771" t="s">
        <v>8843</v>
      </c>
      <c r="N356" s="1176"/>
      <c r="O356" s="1272">
        <v>1</v>
      </c>
      <c r="P356" s="1272">
        <v>1</v>
      </c>
      <c r="Q356" s="1284" t="s">
        <v>8804</v>
      </c>
      <c r="R356" s="1173"/>
      <c r="S356" s="1173"/>
      <c r="T356" s="1173"/>
      <c r="U356" s="1173"/>
      <c r="V356" s="1188" t="s">
        <v>2073</v>
      </c>
      <c r="W356" s="1173"/>
      <c r="X356" s="1188" t="s">
        <v>37</v>
      </c>
      <c r="Y356" s="1173"/>
      <c r="Z356" s="1189" t="s">
        <v>45</v>
      </c>
      <c r="AA356" s="1173"/>
      <c r="AB356" s="1188" t="s">
        <v>5542</v>
      </c>
      <c r="AC356" s="722">
        <v>0</v>
      </c>
      <c r="AD356" s="722">
        <v>10976</v>
      </c>
      <c r="AE356" s="722">
        <f t="shared" si="1"/>
        <v>10976</v>
      </c>
      <c r="AF356" s="31"/>
      <c r="AG356" s="26"/>
    </row>
    <row r="357" spans="1:33" ht="30" customHeight="1">
      <c r="A357" s="1283" t="s">
        <v>8564</v>
      </c>
      <c r="B357" s="1430" t="s">
        <v>11677</v>
      </c>
      <c r="C357" s="1277">
        <v>45399</v>
      </c>
      <c r="D357" s="1277">
        <v>45413</v>
      </c>
      <c r="E357" s="593"/>
      <c r="F357" s="833"/>
      <c r="G357" s="1276">
        <v>8598</v>
      </c>
      <c r="H357" s="1276" t="s">
        <v>1368</v>
      </c>
      <c r="I357" s="1276"/>
      <c r="J357" s="1284" t="s">
        <v>8805</v>
      </c>
      <c r="K357" s="1285" t="s">
        <v>8806</v>
      </c>
      <c r="L357" s="1271" t="s">
        <v>28</v>
      </c>
      <c r="M357" s="771" t="s">
        <v>8844</v>
      </c>
      <c r="N357" s="1176"/>
      <c r="O357" s="1272">
        <v>2</v>
      </c>
      <c r="P357" s="257">
        <v>4</v>
      </c>
      <c r="Q357" s="1284" t="s">
        <v>8807</v>
      </c>
      <c r="R357" s="1173"/>
      <c r="S357" s="1173"/>
      <c r="T357" s="1173"/>
      <c r="U357" s="1173"/>
      <c r="V357" s="2053" t="s">
        <v>2073</v>
      </c>
      <c r="W357" s="1173"/>
      <c r="X357" s="2053" t="s">
        <v>37</v>
      </c>
      <c r="Y357" s="1173"/>
      <c r="Z357" s="1189" t="s">
        <v>45</v>
      </c>
      <c r="AA357" s="1173"/>
      <c r="AB357" s="1188" t="s">
        <v>5542</v>
      </c>
      <c r="AC357" s="722">
        <v>6000</v>
      </c>
      <c r="AD357" s="722">
        <v>7938.81</v>
      </c>
      <c r="AE357" s="722">
        <f t="shared" si="1"/>
        <v>37755.240000000005</v>
      </c>
      <c r="AF357" s="31"/>
      <c r="AG357" s="26"/>
    </row>
    <row r="358" spans="1:33" ht="30" customHeight="1">
      <c r="A358" s="1283" t="s">
        <v>8564</v>
      </c>
      <c r="B358" s="2995" t="s">
        <v>11678</v>
      </c>
      <c r="C358" s="1277">
        <v>45400</v>
      </c>
      <c r="D358" s="1277">
        <v>45414</v>
      </c>
      <c r="E358" s="1278"/>
      <c r="F358" s="833"/>
      <c r="G358" s="1276">
        <v>8598</v>
      </c>
      <c r="H358" s="1276">
        <v>788</v>
      </c>
      <c r="I358" s="1276"/>
      <c r="J358" s="1284" t="s">
        <v>8808</v>
      </c>
      <c r="K358" s="1285" t="s">
        <v>8809</v>
      </c>
      <c r="L358" s="1271" t="s">
        <v>179</v>
      </c>
      <c r="M358" s="771" t="s">
        <v>8845</v>
      </c>
      <c r="N358" s="1176"/>
      <c r="O358" s="1272">
        <v>8</v>
      </c>
      <c r="P358" s="1272">
        <v>8</v>
      </c>
      <c r="Q358" s="1284" t="s">
        <v>8810</v>
      </c>
      <c r="R358" s="1173"/>
      <c r="S358" s="1173"/>
      <c r="T358" s="1173"/>
      <c r="U358" s="1173"/>
      <c r="V358" s="1206" t="s">
        <v>2073</v>
      </c>
      <c r="W358" s="1173"/>
      <c r="X358" s="1173"/>
      <c r="Y358" s="1173"/>
      <c r="Z358" s="1189" t="s">
        <v>45</v>
      </c>
      <c r="AA358" s="1173"/>
      <c r="AB358" s="1188" t="s">
        <v>5540</v>
      </c>
      <c r="AC358" s="722">
        <v>6000</v>
      </c>
      <c r="AD358" s="722">
        <v>7938.81</v>
      </c>
      <c r="AE358" s="722">
        <f t="shared" si="1"/>
        <v>69510.48000000001</v>
      </c>
      <c r="AF358" s="31"/>
      <c r="AG358" s="26"/>
    </row>
    <row r="359" spans="1:33" ht="30" customHeight="1">
      <c r="A359" s="1283" t="s">
        <v>7878</v>
      </c>
      <c r="B359" s="5647" t="s">
        <v>8811</v>
      </c>
      <c r="C359" s="1277">
        <v>45399</v>
      </c>
      <c r="D359" s="1277">
        <v>45408</v>
      </c>
      <c r="E359" s="593"/>
      <c r="F359" s="833"/>
      <c r="G359" s="1276">
        <v>8638</v>
      </c>
      <c r="H359" s="1276">
        <v>145</v>
      </c>
      <c r="I359" s="1276" t="s">
        <v>25</v>
      </c>
      <c r="J359" s="1303" t="s">
        <v>7876</v>
      </c>
      <c r="K359" s="1285" t="s">
        <v>8812</v>
      </c>
      <c r="L359" s="1271" t="s">
        <v>8813</v>
      </c>
      <c r="M359" s="771" t="s">
        <v>8846</v>
      </c>
      <c r="N359" s="1176" t="s">
        <v>5039</v>
      </c>
      <c r="O359" s="1272">
        <v>12</v>
      </c>
      <c r="P359" s="1272">
        <v>12</v>
      </c>
      <c r="Q359" s="1284" t="s">
        <v>8814</v>
      </c>
      <c r="R359" s="1173"/>
      <c r="S359" s="1173"/>
      <c r="T359" s="1173"/>
      <c r="U359" s="1173"/>
      <c r="V359" s="1203" t="s">
        <v>2073</v>
      </c>
      <c r="W359" s="1173"/>
      <c r="X359" s="1203" t="s">
        <v>37</v>
      </c>
      <c r="Y359" s="1173"/>
      <c r="Z359" s="1204" t="s">
        <v>45</v>
      </c>
      <c r="AA359" s="1173"/>
      <c r="AB359" s="1188" t="s">
        <v>5541</v>
      </c>
      <c r="AC359" s="722">
        <v>0</v>
      </c>
      <c r="AD359" s="722">
        <v>11397</v>
      </c>
      <c r="AE359" s="722">
        <f t="shared" si="1"/>
        <v>136764</v>
      </c>
      <c r="AF359" s="31"/>
      <c r="AG359" s="26"/>
    </row>
    <row r="360" spans="1:33" ht="30" customHeight="1">
      <c r="A360" s="592" t="s">
        <v>7869</v>
      </c>
      <c r="B360" s="8849" t="s">
        <v>8815</v>
      </c>
      <c r="C360" s="8843">
        <v>45400</v>
      </c>
      <c r="D360" s="9492">
        <v>45456</v>
      </c>
      <c r="E360" s="8864"/>
      <c r="F360" s="8877"/>
      <c r="G360" s="8849">
        <v>8644</v>
      </c>
      <c r="H360" s="8849">
        <v>674</v>
      </c>
      <c r="I360" s="8849"/>
      <c r="J360" s="9258" t="s">
        <v>8816</v>
      </c>
      <c r="K360" s="9258" t="s">
        <v>8817</v>
      </c>
      <c r="L360" s="619" t="s">
        <v>76</v>
      </c>
      <c r="M360" s="8868" t="s">
        <v>8847</v>
      </c>
      <c r="N360" s="834" t="s">
        <v>3952</v>
      </c>
      <c r="O360" s="675">
        <v>4</v>
      </c>
      <c r="P360" s="675">
        <v>4</v>
      </c>
      <c r="Q360" s="9258" t="s">
        <v>8818</v>
      </c>
      <c r="R360" s="8849"/>
      <c r="S360" s="1173"/>
      <c r="T360" s="1173"/>
      <c r="U360" s="1173"/>
      <c r="V360" s="10747" t="s">
        <v>2073</v>
      </c>
      <c r="W360" s="1173"/>
      <c r="X360" s="10747" t="s">
        <v>37</v>
      </c>
      <c r="Y360" s="1173"/>
      <c r="Z360" s="10878" t="s">
        <v>45</v>
      </c>
      <c r="AA360" s="1173"/>
      <c r="AB360" s="10721" t="s">
        <v>5583</v>
      </c>
      <c r="AC360" s="8912">
        <v>4860</v>
      </c>
      <c r="AD360" s="722">
        <v>7480</v>
      </c>
      <c r="AE360" s="8912">
        <f>SUM(AD360*P360+AD361*P361+AD362*P362+AC360)</f>
        <v>123941.6</v>
      </c>
      <c r="AF360" s="31"/>
      <c r="AG360" s="26"/>
    </row>
    <row r="361" spans="1:33" ht="30" customHeight="1">
      <c r="A361" s="614" t="s">
        <v>7869</v>
      </c>
      <c r="B361" s="8863"/>
      <c r="C361" s="8844"/>
      <c r="D361" s="10919"/>
      <c r="E361" s="8865"/>
      <c r="F361" s="8880"/>
      <c r="G361" s="8863"/>
      <c r="H361" s="8863"/>
      <c r="I361" s="8863"/>
      <c r="J361" s="9271"/>
      <c r="K361" s="9271"/>
      <c r="L361" s="592" t="s">
        <v>381</v>
      </c>
      <c r="M361" s="8870"/>
      <c r="N361" s="834" t="s">
        <v>3954</v>
      </c>
      <c r="O361" s="675">
        <v>1</v>
      </c>
      <c r="P361" s="675">
        <v>1</v>
      </c>
      <c r="Q361" s="9271"/>
      <c r="R361" s="8863"/>
      <c r="S361" s="1173"/>
      <c r="T361" s="1173"/>
      <c r="U361" s="1173"/>
      <c r="V361" s="10940"/>
      <c r="W361" s="1173"/>
      <c r="X361" s="10940"/>
      <c r="Y361" s="1173"/>
      <c r="Z361" s="10895"/>
      <c r="AA361" s="1176">
        <v>4504228639</v>
      </c>
      <c r="AB361" s="11071"/>
      <c r="AC361" s="8920"/>
      <c r="AD361" s="722">
        <v>46393.599999999999</v>
      </c>
      <c r="AE361" s="8920"/>
      <c r="AF361" s="31"/>
      <c r="AG361" s="26"/>
    </row>
    <row r="362" spans="1:33" ht="30" customHeight="1">
      <c r="A362" s="614" t="s">
        <v>7869</v>
      </c>
      <c r="B362" s="8850"/>
      <c r="C362" s="8845"/>
      <c r="D362" s="10920"/>
      <c r="E362" s="8866"/>
      <c r="F362" s="8878"/>
      <c r="G362" s="8850"/>
      <c r="H362" s="8850"/>
      <c r="I362" s="8850"/>
      <c r="J362" s="8892"/>
      <c r="K362" s="8892"/>
      <c r="L362" s="635" t="s">
        <v>1095</v>
      </c>
      <c r="M362" s="8869"/>
      <c r="N362" s="834" t="s">
        <v>3951</v>
      </c>
      <c r="O362" s="675">
        <v>1</v>
      </c>
      <c r="P362" s="675">
        <v>1</v>
      </c>
      <c r="Q362" s="8892"/>
      <c r="R362" s="8850"/>
      <c r="S362" s="1173"/>
      <c r="T362" s="1173"/>
      <c r="U362" s="1173"/>
      <c r="V362" s="10748"/>
      <c r="W362" s="1173"/>
      <c r="X362" s="10748"/>
      <c r="Y362" s="1173"/>
      <c r="Z362" s="10879"/>
      <c r="AA362" s="1173"/>
      <c r="AB362" s="10722"/>
      <c r="AC362" s="8913"/>
      <c r="AD362" s="722">
        <v>42768</v>
      </c>
      <c r="AE362" s="8913"/>
      <c r="AF362" s="31"/>
      <c r="AG362" s="26"/>
    </row>
    <row r="363" spans="1:33" ht="30" customHeight="1">
      <c r="A363" s="614" t="s">
        <v>7869</v>
      </c>
      <c r="B363" s="10915" t="s">
        <v>8819</v>
      </c>
      <c r="C363" s="9765">
        <v>45400</v>
      </c>
      <c r="D363" s="9765">
        <v>45419</v>
      </c>
      <c r="E363" s="9765"/>
      <c r="F363" s="8877"/>
      <c r="G363" s="9840">
        <v>8644</v>
      </c>
      <c r="H363" s="9840">
        <v>720</v>
      </c>
      <c r="I363" s="9840"/>
      <c r="J363" s="10942" t="s">
        <v>8820</v>
      </c>
      <c r="K363" s="10927" t="s">
        <v>8821</v>
      </c>
      <c r="L363" s="1176" t="s">
        <v>76</v>
      </c>
      <c r="M363" s="8868" t="s">
        <v>8848</v>
      </c>
      <c r="N363" s="1410" t="s">
        <v>3952</v>
      </c>
      <c r="O363" s="1272">
        <v>4</v>
      </c>
      <c r="P363" s="1272">
        <v>4</v>
      </c>
      <c r="Q363" s="10927" t="s">
        <v>8822</v>
      </c>
      <c r="R363" s="9840"/>
      <c r="S363" s="1173"/>
      <c r="T363" s="1173"/>
      <c r="U363" s="1173"/>
      <c r="V363" s="10943" t="s">
        <v>2073</v>
      </c>
      <c r="W363" s="1173"/>
      <c r="X363" s="10943" t="s">
        <v>37</v>
      </c>
      <c r="Y363" s="1173"/>
      <c r="Z363" s="10449" t="s">
        <v>45</v>
      </c>
      <c r="AA363" s="1173"/>
      <c r="AB363" s="10721" t="s">
        <v>5583</v>
      </c>
      <c r="AC363" s="8912">
        <v>24300</v>
      </c>
      <c r="AD363" s="722">
        <v>7480</v>
      </c>
      <c r="AE363" s="8912">
        <f>SUM(AD363*P363+AD364*P364+AC363)</f>
        <v>94436</v>
      </c>
      <c r="AF363" s="31"/>
      <c r="AG363" s="26"/>
    </row>
    <row r="364" spans="1:33" ht="30" customHeight="1">
      <c r="A364" s="3644" t="s">
        <v>7869</v>
      </c>
      <c r="B364" s="10916"/>
      <c r="C364" s="9766"/>
      <c r="D364" s="9766"/>
      <c r="E364" s="9766"/>
      <c r="F364" s="8878"/>
      <c r="G364" s="9834"/>
      <c r="H364" s="9834"/>
      <c r="I364" s="9834"/>
      <c r="J364" s="10929"/>
      <c r="K364" s="10929"/>
      <c r="L364" s="584" t="s">
        <v>381</v>
      </c>
      <c r="M364" s="8869"/>
      <c r="N364" s="1448" t="s">
        <v>3957</v>
      </c>
      <c r="O364" s="1274">
        <v>1</v>
      </c>
      <c r="P364" s="1274">
        <v>1</v>
      </c>
      <c r="Q364" s="10929"/>
      <c r="R364" s="9834"/>
      <c r="S364" s="1173"/>
      <c r="T364" s="1173"/>
      <c r="U364" s="1173"/>
      <c r="V364" s="10944"/>
      <c r="W364" s="1173"/>
      <c r="X364" s="10944"/>
      <c r="Y364" s="1173"/>
      <c r="Z364" s="10450"/>
      <c r="AA364" s="1173"/>
      <c r="AB364" s="10722"/>
      <c r="AC364" s="8913"/>
      <c r="AD364" s="722">
        <v>40216</v>
      </c>
      <c r="AE364" s="8913"/>
      <c r="AF364" s="31"/>
      <c r="AG364" s="26"/>
    </row>
    <row r="365" spans="1:33" ht="30" customHeight="1">
      <c r="A365" s="323" t="s">
        <v>8626</v>
      </c>
      <c r="B365" s="5947" t="s">
        <v>11529</v>
      </c>
      <c r="C365" s="585">
        <v>45400</v>
      </c>
      <c r="D365" s="585">
        <v>45411</v>
      </c>
      <c r="E365" s="422"/>
      <c r="F365" s="44"/>
      <c r="G365" s="255">
        <v>8615</v>
      </c>
      <c r="H365" s="255" t="s">
        <v>5466</v>
      </c>
      <c r="I365" s="255"/>
      <c r="J365" s="586" t="s">
        <v>8823</v>
      </c>
      <c r="K365" s="587" t="s">
        <v>8824</v>
      </c>
      <c r="L365" s="256" t="s">
        <v>8825</v>
      </c>
      <c r="M365" s="582" t="s">
        <v>8849</v>
      </c>
      <c r="N365" s="255" t="s">
        <v>5039</v>
      </c>
      <c r="O365" s="258">
        <v>8</v>
      </c>
      <c r="P365" s="258">
        <v>8</v>
      </c>
      <c r="Q365" s="323" t="s">
        <v>8826</v>
      </c>
      <c r="R365" s="309"/>
      <c r="S365" s="250"/>
      <c r="T365" s="250"/>
      <c r="U365" s="250"/>
      <c r="V365" s="328" t="s">
        <v>2073</v>
      </c>
      <c r="W365" s="250"/>
      <c r="X365" s="412" t="s">
        <v>37</v>
      </c>
      <c r="Y365" s="250"/>
      <c r="Z365" s="251"/>
      <c r="AA365" s="250"/>
      <c r="AB365" s="345" t="s">
        <v>5542</v>
      </c>
      <c r="AC365" s="33">
        <v>0</v>
      </c>
      <c r="AD365" s="33">
        <v>16781</v>
      </c>
      <c r="AE365" s="33">
        <f>SUM(AD365*P365+AC365)</f>
        <v>134248</v>
      </c>
      <c r="AF365" s="31"/>
      <c r="AG365" s="26"/>
    </row>
    <row r="366" spans="1:33" ht="30" customHeight="1">
      <c r="A366" s="6867" t="s">
        <v>8549</v>
      </c>
      <c r="B366" s="5647" t="s">
        <v>8827</v>
      </c>
      <c r="C366" s="340">
        <v>45399</v>
      </c>
      <c r="D366" s="340">
        <v>45408</v>
      </c>
      <c r="E366" s="422"/>
      <c r="F366" s="44"/>
      <c r="G366" s="339">
        <v>8634</v>
      </c>
      <c r="H366" s="339"/>
      <c r="I366" s="339" t="s">
        <v>25</v>
      </c>
      <c r="J366" s="434" t="s">
        <v>6018</v>
      </c>
      <c r="K366" s="325" t="s">
        <v>8828</v>
      </c>
      <c r="L366" s="256" t="s">
        <v>8829</v>
      </c>
      <c r="M366" s="338" t="s">
        <v>8850</v>
      </c>
      <c r="N366" s="255" t="s">
        <v>5039</v>
      </c>
      <c r="O366" s="258">
        <v>36</v>
      </c>
      <c r="P366" s="258">
        <v>36</v>
      </c>
      <c r="Q366" s="324" t="s">
        <v>8830</v>
      </c>
      <c r="R366" s="309"/>
      <c r="S366" s="250"/>
      <c r="T366" s="250"/>
      <c r="U366" s="250"/>
      <c r="V366" s="435" t="s">
        <v>2073</v>
      </c>
      <c r="W366" s="250"/>
      <c r="X366" s="435" t="s">
        <v>37</v>
      </c>
      <c r="Y366" s="250"/>
      <c r="Z366" s="251"/>
      <c r="AA366" s="250"/>
      <c r="AB366" s="345" t="s">
        <v>5542</v>
      </c>
      <c r="AC366" s="33">
        <v>0</v>
      </c>
      <c r="AD366" s="33">
        <v>20859.3</v>
      </c>
      <c r="AE366" s="33">
        <f>SUM(AD366*P366+AC366)</f>
        <v>750934.79999999993</v>
      </c>
      <c r="AF366" s="31"/>
      <c r="AG366" s="26"/>
    </row>
    <row r="367" spans="1:33" ht="30" customHeight="1">
      <c r="A367" s="614" t="s">
        <v>8549</v>
      </c>
      <c r="B367" s="10930" t="s">
        <v>8831</v>
      </c>
      <c r="C367" s="9765">
        <v>45400</v>
      </c>
      <c r="D367" s="9765">
        <v>45456</v>
      </c>
      <c r="E367" s="9765"/>
      <c r="F367" s="8877"/>
      <c r="G367" s="9840">
        <v>8634</v>
      </c>
      <c r="H367" s="9840">
        <v>457</v>
      </c>
      <c r="I367" s="9840"/>
      <c r="J367" s="10927" t="s">
        <v>8832</v>
      </c>
      <c r="K367" s="10927" t="s">
        <v>8833</v>
      </c>
      <c r="L367" s="1176" t="s">
        <v>76</v>
      </c>
      <c r="M367" s="8868" t="s">
        <v>8851</v>
      </c>
      <c r="N367" s="1410" t="s">
        <v>3952</v>
      </c>
      <c r="O367" s="1272">
        <v>4</v>
      </c>
      <c r="P367" s="1272">
        <v>4</v>
      </c>
      <c r="Q367" s="10927" t="s">
        <v>8834</v>
      </c>
      <c r="R367" s="9840"/>
      <c r="S367" s="1173"/>
      <c r="T367" s="1173"/>
      <c r="U367" s="1173"/>
      <c r="V367" s="10985" t="s">
        <v>2073</v>
      </c>
      <c r="W367" s="1173"/>
      <c r="X367" s="10985" t="s">
        <v>37</v>
      </c>
      <c r="Y367" s="1173"/>
      <c r="Z367" s="10680" t="s">
        <v>45</v>
      </c>
      <c r="AA367" s="1173"/>
      <c r="AB367" s="10721" t="s">
        <v>5541</v>
      </c>
      <c r="AC367" s="8912">
        <v>0</v>
      </c>
      <c r="AD367" s="722">
        <v>7858.62</v>
      </c>
      <c r="AE367" s="8912">
        <f>SUM(AD367*P367+AD368*P368+AD369*P369+AC367)</f>
        <v>144365.75999999998</v>
      </c>
      <c r="AF367" s="31"/>
      <c r="AG367" s="26"/>
    </row>
    <row r="368" spans="1:33" ht="30" customHeight="1">
      <c r="A368" s="614" t="s">
        <v>8549</v>
      </c>
      <c r="B368" s="10931"/>
      <c r="C368" s="10089"/>
      <c r="D368" s="10089"/>
      <c r="E368" s="10089"/>
      <c r="F368" s="8880"/>
      <c r="G368" s="10053"/>
      <c r="H368" s="10053"/>
      <c r="I368" s="10053"/>
      <c r="J368" s="10928"/>
      <c r="K368" s="10928"/>
      <c r="L368" s="1271" t="s">
        <v>8675</v>
      </c>
      <c r="M368" s="8870"/>
      <c r="N368" s="1410" t="s">
        <v>3954</v>
      </c>
      <c r="O368" s="1272">
        <v>1</v>
      </c>
      <c r="P368" s="1272">
        <v>1</v>
      </c>
      <c r="Q368" s="10928"/>
      <c r="R368" s="10053"/>
      <c r="S368" s="1173"/>
      <c r="T368" s="1173"/>
      <c r="U368" s="1173"/>
      <c r="V368" s="10986"/>
      <c r="W368" s="1173"/>
      <c r="X368" s="10986"/>
      <c r="Y368" s="1173"/>
      <c r="Z368" s="10681"/>
      <c r="AA368" s="1173"/>
      <c r="AB368" s="11071"/>
      <c r="AC368" s="8920"/>
      <c r="AD368" s="722">
        <v>66361.679999999993</v>
      </c>
      <c r="AE368" s="8920"/>
      <c r="AF368" s="31"/>
      <c r="AG368" s="26"/>
    </row>
    <row r="369" spans="1:33" ht="30" customHeight="1">
      <c r="A369" s="614" t="s">
        <v>8549</v>
      </c>
      <c r="B369" s="10932"/>
      <c r="C369" s="9766"/>
      <c r="D369" s="9766"/>
      <c r="E369" s="9766"/>
      <c r="F369" s="8878"/>
      <c r="G369" s="9834"/>
      <c r="H369" s="9834"/>
      <c r="I369" s="9834"/>
      <c r="J369" s="10929"/>
      <c r="K369" s="10929"/>
      <c r="L369" s="1382" t="s">
        <v>8688</v>
      </c>
      <c r="M369" s="8869"/>
      <c r="N369" s="1410" t="s">
        <v>3951</v>
      </c>
      <c r="O369" s="1272">
        <v>1</v>
      </c>
      <c r="P369" s="1272">
        <v>1</v>
      </c>
      <c r="Q369" s="10929"/>
      <c r="R369" s="9834"/>
      <c r="S369" s="1173"/>
      <c r="T369" s="1173"/>
      <c r="U369" s="1173"/>
      <c r="V369" s="10987"/>
      <c r="W369" s="1173"/>
      <c r="X369" s="10987"/>
      <c r="Y369" s="1173"/>
      <c r="Z369" s="10682"/>
      <c r="AA369" s="1173"/>
      <c r="AB369" s="10722"/>
      <c r="AC369" s="8913"/>
      <c r="AD369" s="722">
        <v>46569.599999999999</v>
      </c>
      <c r="AE369" s="8913"/>
      <c r="AF369" s="31"/>
      <c r="AG369" s="26"/>
    </row>
    <row r="370" spans="1:33" ht="30" customHeight="1">
      <c r="A370" s="1283" t="s">
        <v>8570</v>
      </c>
      <c r="B370" s="2995" t="s">
        <v>11497</v>
      </c>
      <c r="C370" s="1277">
        <v>45400</v>
      </c>
      <c r="D370" s="1277">
        <v>45414</v>
      </c>
      <c r="E370" s="1278"/>
      <c r="F370" s="833"/>
      <c r="G370" s="1276">
        <v>9013</v>
      </c>
      <c r="H370" s="1276" t="s">
        <v>8835</v>
      </c>
      <c r="I370" s="1276"/>
      <c r="J370" s="1284" t="s">
        <v>8836</v>
      </c>
      <c r="K370" s="1285" t="s">
        <v>8837</v>
      </c>
      <c r="L370" s="1271" t="s">
        <v>128</v>
      </c>
      <c r="M370" s="771" t="s">
        <v>8852</v>
      </c>
      <c r="N370" s="1176"/>
      <c r="O370" s="1272">
        <v>3</v>
      </c>
      <c r="P370" s="1272">
        <v>3</v>
      </c>
      <c r="Q370" s="1284" t="s">
        <v>8838</v>
      </c>
      <c r="R370" s="1173"/>
      <c r="S370" s="1173"/>
      <c r="T370" s="1173"/>
      <c r="U370" s="1173"/>
      <c r="V370" s="1191" t="s">
        <v>2073</v>
      </c>
      <c r="W370" s="1173"/>
      <c r="X370" s="1191" t="s">
        <v>37</v>
      </c>
      <c r="Y370" s="1173"/>
      <c r="Z370" s="1192" t="s">
        <v>45</v>
      </c>
      <c r="AA370" s="1173"/>
      <c r="AB370" s="1188" t="s">
        <v>5542</v>
      </c>
      <c r="AC370" s="722">
        <v>0</v>
      </c>
      <c r="AD370" s="722">
        <v>6544.8</v>
      </c>
      <c r="AE370" s="722">
        <f>SUM(AD370*P370+AC370)</f>
        <v>19634.400000000001</v>
      </c>
      <c r="AF370" s="31"/>
      <c r="AG370" s="26"/>
    </row>
    <row r="371" spans="1:33" ht="30" customHeight="1">
      <c r="A371" s="1283" t="s">
        <v>8570</v>
      </c>
      <c r="B371" s="2995" t="s">
        <v>11498</v>
      </c>
      <c r="C371" s="1277">
        <v>45401</v>
      </c>
      <c r="D371" s="1277">
        <v>45418</v>
      </c>
      <c r="E371" s="1278"/>
      <c r="F371" s="833"/>
      <c r="G371" s="1276">
        <v>9013</v>
      </c>
      <c r="H371" s="1276">
        <v>1021</v>
      </c>
      <c r="I371" s="1276"/>
      <c r="J371" s="1284" t="s">
        <v>8860</v>
      </c>
      <c r="K371" s="1285" t="s">
        <v>8861</v>
      </c>
      <c r="L371" s="369" t="s">
        <v>76</v>
      </c>
      <c r="M371" s="771" t="s">
        <v>8884</v>
      </c>
      <c r="N371" s="1176"/>
      <c r="O371" s="1272">
        <v>4</v>
      </c>
      <c r="P371" s="1272">
        <v>4</v>
      </c>
      <c r="Q371" s="1284" t="s">
        <v>8862</v>
      </c>
      <c r="R371" s="1173"/>
      <c r="S371" s="1173"/>
      <c r="T371" s="1173"/>
      <c r="U371" s="1173"/>
      <c r="V371" s="1191" t="s">
        <v>2073</v>
      </c>
      <c r="W371" s="1173"/>
      <c r="X371" s="1191" t="s">
        <v>37</v>
      </c>
      <c r="Y371" s="1173"/>
      <c r="Z371" s="1192" t="s">
        <v>45</v>
      </c>
      <c r="AA371" s="1173"/>
      <c r="AB371" s="1188" t="s">
        <v>5540</v>
      </c>
      <c r="AC371" s="722">
        <v>0</v>
      </c>
      <c r="AD371" s="722">
        <v>6544.8</v>
      </c>
      <c r="AE371" s="722">
        <f>SUM(AD371*P371+AC371)</f>
        <v>26179.200000000001</v>
      </c>
      <c r="AF371" s="31"/>
      <c r="AG371" s="26"/>
    </row>
    <row r="372" spans="1:33" ht="30" customHeight="1">
      <c r="A372" s="8289" t="s">
        <v>7869</v>
      </c>
      <c r="B372" s="1288" t="s">
        <v>8863</v>
      </c>
      <c r="C372" s="1277">
        <v>45400</v>
      </c>
      <c r="D372" s="1277">
        <v>45406</v>
      </c>
      <c r="E372" s="593"/>
      <c r="F372" s="833"/>
      <c r="G372" s="1276">
        <v>8644</v>
      </c>
      <c r="H372" s="1276">
        <v>176</v>
      </c>
      <c r="I372" s="1276"/>
      <c r="J372" s="3653" t="s">
        <v>8864</v>
      </c>
      <c r="K372" s="1285" t="s">
        <v>7024</v>
      </c>
      <c r="L372" s="483" t="s">
        <v>28</v>
      </c>
      <c r="M372" s="771" t="s">
        <v>8885</v>
      </c>
      <c r="N372" s="1176"/>
      <c r="O372" s="1272">
        <v>2</v>
      </c>
      <c r="P372" s="1272">
        <v>2</v>
      </c>
      <c r="Q372" s="1284" t="s">
        <v>8866</v>
      </c>
      <c r="R372" s="1173"/>
      <c r="S372" s="1173"/>
      <c r="T372" s="1173"/>
      <c r="U372" s="1173"/>
      <c r="V372" s="1207" t="s">
        <v>2073</v>
      </c>
      <c r="W372" s="1173"/>
      <c r="X372" s="1207" t="s">
        <v>37</v>
      </c>
      <c r="Y372" s="1173"/>
      <c r="Z372" s="1189" t="s">
        <v>45</v>
      </c>
      <c r="AA372" s="1176">
        <v>4504229901</v>
      </c>
      <c r="AB372" s="1188" t="s">
        <v>5535</v>
      </c>
      <c r="AC372" s="722">
        <v>0</v>
      </c>
      <c r="AD372" s="722">
        <v>7480</v>
      </c>
      <c r="AE372" s="722">
        <f>SUM(AD372*P372+AC372)</f>
        <v>14960</v>
      </c>
      <c r="AF372" s="31"/>
      <c r="AG372" s="26"/>
    </row>
    <row r="373" spans="1:33" ht="30" customHeight="1">
      <c r="A373" s="614" t="s">
        <v>7869</v>
      </c>
      <c r="B373" s="10921" t="s">
        <v>8867</v>
      </c>
      <c r="C373" s="9765">
        <v>45401</v>
      </c>
      <c r="D373" s="9765">
        <v>45457</v>
      </c>
      <c r="E373" s="9765"/>
      <c r="F373" s="8877"/>
      <c r="G373" s="9840">
        <v>8644</v>
      </c>
      <c r="H373" s="9840">
        <v>689</v>
      </c>
      <c r="I373" s="9840"/>
      <c r="J373" s="10927" t="s">
        <v>8868</v>
      </c>
      <c r="K373" s="10927" t="s">
        <v>8869</v>
      </c>
      <c r="L373" s="1176" t="s">
        <v>76</v>
      </c>
      <c r="M373" s="8868" t="s">
        <v>8886</v>
      </c>
      <c r="N373" s="1410" t="s">
        <v>3952</v>
      </c>
      <c r="O373" s="1272">
        <v>4</v>
      </c>
      <c r="P373" s="1272">
        <v>4</v>
      </c>
      <c r="Q373" s="10927" t="s">
        <v>8870</v>
      </c>
      <c r="R373" s="9840"/>
      <c r="S373" s="1173"/>
      <c r="T373" s="1173"/>
      <c r="U373" s="1173"/>
      <c r="V373" s="10580" t="s">
        <v>2073</v>
      </c>
      <c r="W373" s="1173"/>
      <c r="X373" s="10580" t="s">
        <v>37</v>
      </c>
      <c r="Y373" s="1173"/>
      <c r="Z373" s="10878" t="s">
        <v>45</v>
      </c>
      <c r="AA373" s="1173"/>
      <c r="AB373" s="10721" t="s">
        <v>5584</v>
      </c>
      <c r="AC373" s="8912">
        <v>2430</v>
      </c>
      <c r="AD373" s="722">
        <v>7480</v>
      </c>
      <c r="AE373" s="8912">
        <f>SUM(AD373*P373+AD374*P374+AD375*P375+AC373)</f>
        <v>137856.72</v>
      </c>
      <c r="AF373" s="31"/>
      <c r="AG373" s="26"/>
    </row>
    <row r="374" spans="1:33" ht="30" customHeight="1">
      <c r="A374" s="614" t="s">
        <v>7869</v>
      </c>
      <c r="B374" s="10922"/>
      <c r="C374" s="10089"/>
      <c r="D374" s="10089"/>
      <c r="E374" s="10089"/>
      <c r="F374" s="8880"/>
      <c r="G374" s="10053"/>
      <c r="H374" s="10053"/>
      <c r="I374" s="10053"/>
      <c r="J374" s="10928"/>
      <c r="K374" s="10928"/>
      <c r="L374" s="1271" t="s">
        <v>2010</v>
      </c>
      <c r="M374" s="8870"/>
      <c r="N374" s="1410" t="s">
        <v>3955</v>
      </c>
      <c r="O374" s="1272">
        <v>1</v>
      </c>
      <c r="P374" s="1272">
        <v>1</v>
      </c>
      <c r="Q374" s="10928"/>
      <c r="R374" s="10053"/>
      <c r="S374" s="1173"/>
      <c r="T374" s="1173"/>
      <c r="U374" s="1173"/>
      <c r="V374" s="10945"/>
      <c r="W374" s="1173"/>
      <c r="X374" s="10945"/>
      <c r="Y374" s="1173"/>
      <c r="Z374" s="10895"/>
      <c r="AA374" s="1173"/>
      <c r="AB374" s="11071"/>
      <c r="AC374" s="8920"/>
      <c r="AD374" s="722">
        <v>92400</v>
      </c>
      <c r="AE374" s="8920"/>
      <c r="AF374" s="31"/>
      <c r="AG374" s="26"/>
    </row>
    <row r="375" spans="1:33" ht="30" customHeight="1">
      <c r="A375" s="614" t="s">
        <v>7869</v>
      </c>
      <c r="B375" s="10916"/>
      <c r="C375" s="9766"/>
      <c r="D375" s="9766"/>
      <c r="E375" s="9766"/>
      <c r="F375" s="8878"/>
      <c r="G375" s="9834"/>
      <c r="H375" s="9834"/>
      <c r="I375" s="9834"/>
      <c r="J375" s="10929"/>
      <c r="K375" s="10929"/>
      <c r="L375" s="296" t="s">
        <v>2548</v>
      </c>
      <c r="M375" s="8869"/>
      <c r="N375" s="1410" t="s">
        <v>3951</v>
      </c>
      <c r="O375" s="1272">
        <v>1</v>
      </c>
      <c r="P375" s="1272">
        <v>1</v>
      </c>
      <c r="Q375" s="10929"/>
      <c r="R375" s="9834"/>
      <c r="S375" s="1173"/>
      <c r="T375" s="1173"/>
      <c r="U375" s="1173"/>
      <c r="V375" s="10581"/>
      <c r="W375" s="1173"/>
      <c r="X375" s="10581"/>
      <c r="Y375" s="1173"/>
      <c r="Z375" s="10879"/>
      <c r="AA375" s="1173"/>
      <c r="AB375" s="10722"/>
      <c r="AC375" s="8913"/>
      <c r="AD375" s="722">
        <v>13106.72</v>
      </c>
      <c r="AE375" s="8913"/>
      <c r="AF375" s="31"/>
      <c r="AG375" s="26"/>
    </row>
    <row r="376" spans="1:33" ht="30" customHeight="1">
      <c r="A376" s="2652" t="s">
        <v>8626</v>
      </c>
      <c r="B376" s="1431" t="s">
        <v>11530</v>
      </c>
      <c r="C376" s="340">
        <v>45404</v>
      </c>
      <c r="D376" s="340">
        <v>45419</v>
      </c>
      <c r="E376" s="422"/>
      <c r="F376" s="44"/>
      <c r="G376" s="339">
        <v>8615</v>
      </c>
      <c r="H376" s="339" t="s">
        <v>8871</v>
      </c>
      <c r="I376" s="339"/>
      <c r="J376" s="324" t="s">
        <v>8872</v>
      </c>
      <c r="K376" s="325" t="s">
        <v>8873</v>
      </c>
      <c r="L376" s="347" t="s">
        <v>28</v>
      </c>
      <c r="M376" s="338" t="s">
        <v>8887</v>
      </c>
      <c r="N376" s="255"/>
      <c r="O376" s="258">
        <v>2</v>
      </c>
      <c r="P376" s="258">
        <v>2</v>
      </c>
      <c r="Q376" s="324" t="s">
        <v>8874</v>
      </c>
      <c r="R376" s="309"/>
      <c r="S376" s="250"/>
      <c r="T376" s="250"/>
      <c r="U376" s="250"/>
      <c r="V376" s="328" t="s">
        <v>2073</v>
      </c>
      <c r="W376" s="250"/>
      <c r="X376" s="500" t="s">
        <v>37</v>
      </c>
      <c r="Y376" s="250"/>
      <c r="Z376" s="251"/>
      <c r="AA376" s="250"/>
      <c r="AB376" s="345" t="s">
        <v>5585</v>
      </c>
      <c r="AC376" s="33">
        <v>9000</v>
      </c>
      <c r="AD376" s="33">
        <v>7857</v>
      </c>
      <c r="AE376" s="33">
        <f>SUM(AD376*P376+AC376)</f>
        <v>24714</v>
      </c>
      <c r="AF376" s="31"/>
      <c r="AG376" s="26"/>
    </row>
    <row r="377" spans="1:33" ht="30" customHeight="1">
      <c r="A377" s="323" t="s">
        <v>8549</v>
      </c>
      <c r="B377" s="5119" t="s">
        <v>8875</v>
      </c>
      <c r="C377" s="340">
        <v>45404</v>
      </c>
      <c r="D377" s="340">
        <v>45413</v>
      </c>
      <c r="E377" s="341"/>
      <c r="F377" s="44"/>
      <c r="G377" s="339">
        <v>8634</v>
      </c>
      <c r="H377" s="339" t="s">
        <v>5211</v>
      </c>
      <c r="I377" s="339"/>
      <c r="J377" s="324" t="s">
        <v>8876</v>
      </c>
      <c r="K377" s="325" t="s">
        <v>8877</v>
      </c>
      <c r="L377" s="347" t="s">
        <v>76</v>
      </c>
      <c r="M377" s="338" t="s">
        <v>8888</v>
      </c>
      <c r="N377" s="255"/>
      <c r="O377" s="258">
        <v>4</v>
      </c>
      <c r="P377" s="258">
        <v>4</v>
      </c>
      <c r="Q377" s="324" t="s">
        <v>8878</v>
      </c>
      <c r="R377" s="309"/>
      <c r="S377" s="250"/>
      <c r="T377" s="250"/>
      <c r="U377" s="250"/>
      <c r="V377" s="349" t="s">
        <v>2073</v>
      </c>
      <c r="W377" s="250"/>
      <c r="X377" s="349" t="s">
        <v>37</v>
      </c>
      <c r="Y377" s="250"/>
      <c r="Z377" s="251"/>
      <c r="AA377" s="250"/>
      <c r="AB377" s="367" t="s">
        <v>5543</v>
      </c>
      <c r="AC377" s="33">
        <v>0</v>
      </c>
      <c r="AD377" s="33">
        <v>7858.62</v>
      </c>
      <c r="AE377" s="33">
        <f>SUM(AD377*P377+AC377)</f>
        <v>31434.48</v>
      </c>
      <c r="AF377" s="31"/>
      <c r="AG377" s="26"/>
    </row>
    <row r="378" spans="1:33" ht="30" customHeight="1">
      <c r="A378" s="1271" t="s">
        <v>8509</v>
      </c>
      <c r="B378" s="10417" t="s">
        <v>11561</v>
      </c>
      <c r="C378" s="9765">
        <v>45401</v>
      </c>
      <c r="D378" s="9765">
        <v>45457</v>
      </c>
      <c r="E378" s="10481"/>
      <c r="F378" s="8877"/>
      <c r="G378" s="9840">
        <v>8593</v>
      </c>
      <c r="H378" s="9840">
        <v>219</v>
      </c>
      <c r="I378" s="9788"/>
      <c r="J378" s="10574" t="s">
        <v>8879</v>
      </c>
      <c r="K378" s="10574" t="s">
        <v>8880</v>
      </c>
      <c r="L378" s="1273" t="s">
        <v>76</v>
      </c>
      <c r="M378" s="9397" t="s">
        <v>8889</v>
      </c>
      <c r="N378" s="1176" t="s">
        <v>3952</v>
      </c>
      <c r="O378" s="1274">
        <v>4</v>
      </c>
      <c r="P378" s="1274">
        <v>4</v>
      </c>
      <c r="Q378" s="10574" t="s">
        <v>8881</v>
      </c>
      <c r="R378" s="9788"/>
      <c r="S378" s="1173"/>
      <c r="T378" s="1173"/>
      <c r="U378" s="1173"/>
      <c r="V378" s="10488" t="s">
        <v>2073</v>
      </c>
      <c r="W378" s="1173"/>
      <c r="X378" s="10488" t="s">
        <v>37</v>
      </c>
      <c r="Y378" s="1173"/>
      <c r="Z378" s="10449" t="s">
        <v>45</v>
      </c>
      <c r="AA378" s="1173"/>
      <c r="AB378" s="10721" t="s">
        <v>5584</v>
      </c>
      <c r="AC378" s="8912">
        <v>0</v>
      </c>
      <c r="AD378" s="722">
        <v>6714.9</v>
      </c>
      <c r="AE378" s="8912">
        <f>SUM(AD378*P378+AD379*P379+AC378)</f>
        <v>68309.600000000006</v>
      </c>
      <c r="AF378" s="31"/>
      <c r="AG378" s="26"/>
    </row>
    <row r="379" spans="1:33" ht="30" customHeight="1">
      <c r="A379" s="1289" t="s">
        <v>8509</v>
      </c>
      <c r="B379" s="10418"/>
      <c r="C379" s="9766"/>
      <c r="D379" s="9766"/>
      <c r="E379" s="10482"/>
      <c r="F379" s="8878"/>
      <c r="G379" s="9834"/>
      <c r="H379" s="9834"/>
      <c r="I379" s="9789"/>
      <c r="J379" s="10575"/>
      <c r="K379" s="10575"/>
      <c r="L379" s="1271" t="s">
        <v>2184</v>
      </c>
      <c r="M379" s="10483"/>
      <c r="N379" s="440" t="s">
        <v>3954</v>
      </c>
      <c r="O379" s="1272">
        <v>1</v>
      </c>
      <c r="P379" s="1272">
        <v>1</v>
      </c>
      <c r="Q379" s="10575"/>
      <c r="R379" s="9789"/>
      <c r="S379" s="1173"/>
      <c r="T379" s="1173"/>
      <c r="U379" s="1173"/>
      <c r="V379" s="10489"/>
      <c r="W379" s="1173"/>
      <c r="X379" s="10489"/>
      <c r="Y379" s="1173"/>
      <c r="Z379" s="10450"/>
      <c r="AA379" s="1173"/>
      <c r="AB379" s="10722"/>
      <c r="AC379" s="8913"/>
      <c r="AD379" s="722">
        <v>41450</v>
      </c>
      <c r="AE379" s="8913"/>
      <c r="AF379" s="31"/>
      <c r="AG379" s="26"/>
    </row>
    <row r="380" spans="1:33" ht="30" customHeight="1">
      <c r="A380" s="1283" t="s">
        <v>8508</v>
      </c>
      <c r="B380" s="10417" t="s">
        <v>11666</v>
      </c>
      <c r="C380" s="9765">
        <v>45404</v>
      </c>
      <c r="D380" s="9765">
        <v>45413</v>
      </c>
      <c r="E380" s="10481"/>
      <c r="F380" s="8877"/>
      <c r="G380" s="9840">
        <v>8601</v>
      </c>
      <c r="H380" s="9840" t="s">
        <v>8510</v>
      </c>
      <c r="I380" s="9840"/>
      <c r="J380" s="10925" t="s">
        <v>8899</v>
      </c>
      <c r="K380" s="10923" t="s">
        <v>7843</v>
      </c>
      <c r="L380" s="1383" t="s">
        <v>173</v>
      </c>
      <c r="M380" s="8868" t="s">
        <v>8912</v>
      </c>
      <c r="N380" s="1176"/>
      <c r="O380" s="1272">
        <v>1</v>
      </c>
      <c r="P380" s="1272">
        <v>1</v>
      </c>
      <c r="Q380" s="10925" t="s">
        <v>8900</v>
      </c>
      <c r="R380" s="1173"/>
      <c r="S380" s="1173"/>
      <c r="T380" s="1173"/>
      <c r="U380" s="1173"/>
      <c r="V380" s="10974" t="s">
        <v>2073</v>
      </c>
      <c r="W380" s="1173"/>
      <c r="X380" s="10721" t="s">
        <v>37</v>
      </c>
      <c r="Y380" s="1173"/>
      <c r="Z380" s="10624" t="s">
        <v>45</v>
      </c>
      <c r="AA380" s="1173"/>
      <c r="AB380" s="11066" t="s">
        <v>5585</v>
      </c>
      <c r="AC380" s="8912">
        <v>0</v>
      </c>
      <c r="AD380" s="722">
        <v>10976</v>
      </c>
      <c r="AE380" s="8912">
        <f>SUM(AD380*P380+AD381*P381+AC380)</f>
        <v>16268</v>
      </c>
      <c r="AF380" s="31"/>
      <c r="AG380" s="26"/>
    </row>
    <row r="381" spans="1:33" ht="30" customHeight="1">
      <c r="A381" s="1283" t="s">
        <v>8508</v>
      </c>
      <c r="B381" s="10418"/>
      <c r="C381" s="9766"/>
      <c r="D381" s="9766"/>
      <c r="E381" s="10482"/>
      <c r="F381" s="8878"/>
      <c r="G381" s="9834"/>
      <c r="H381" s="9834"/>
      <c r="I381" s="9834"/>
      <c r="J381" s="10926"/>
      <c r="K381" s="10924"/>
      <c r="L381" s="409" t="s">
        <v>8538</v>
      </c>
      <c r="M381" s="8869"/>
      <c r="N381" s="1176"/>
      <c r="O381" s="1272">
        <v>1</v>
      </c>
      <c r="P381" s="1272">
        <v>1</v>
      </c>
      <c r="Q381" s="10926"/>
      <c r="R381" s="1173"/>
      <c r="S381" s="1173"/>
      <c r="T381" s="1173"/>
      <c r="U381" s="1173"/>
      <c r="V381" s="10975"/>
      <c r="W381" s="1173"/>
      <c r="X381" s="10722"/>
      <c r="Y381" s="1173"/>
      <c r="Z381" s="10626"/>
      <c r="AA381" s="1173"/>
      <c r="AB381" s="11067"/>
      <c r="AC381" s="8913"/>
      <c r="AD381" s="722">
        <v>5292</v>
      </c>
      <c r="AE381" s="8913"/>
      <c r="AF381" s="31"/>
      <c r="AG381" s="26"/>
    </row>
    <row r="382" spans="1:33" ht="30" customHeight="1">
      <c r="A382" s="1283" t="s">
        <v>8901</v>
      </c>
      <c r="B382" s="2995" t="s">
        <v>11648</v>
      </c>
      <c r="C382" s="1277">
        <v>45404</v>
      </c>
      <c r="D382" s="1277">
        <v>45414</v>
      </c>
      <c r="E382" s="1278"/>
      <c r="F382" s="833"/>
      <c r="G382" s="1276">
        <v>8591</v>
      </c>
      <c r="H382" s="1276" t="s">
        <v>581</v>
      </c>
      <c r="I382" s="1276"/>
      <c r="J382" s="1284" t="s">
        <v>8902</v>
      </c>
      <c r="K382" s="1285" t="s">
        <v>8903</v>
      </c>
      <c r="L382" s="1383" t="s">
        <v>28</v>
      </c>
      <c r="M382" s="771" t="s">
        <v>8913</v>
      </c>
      <c r="N382" s="1176"/>
      <c r="O382" s="1272">
        <v>2</v>
      </c>
      <c r="P382" s="1272">
        <v>2</v>
      </c>
      <c r="Q382" s="1284" t="s">
        <v>8904</v>
      </c>
      <c r="R382" s="1173"/>
      <c r="S382" s="1173"/>
      <c r="T382" s="1173"/>
      <c r="U382" s="1173"/>
      <c r="V382" s="1195" t="s">
        <v>2073</v>
      </c>
      <c r="W382" s="1173"/>
      <c r="X382" s="1195" t="s">
        <v>37</v>
      </c>
      <c r="Y382" s="1173"/>
      <c r="Z382" s="643" t="s">
        <v>45</v>
      </c>
      <c r="AA382" s="1173"/>
      <c r="AB382" s="1208" t="s">
        <v>5543</v>
      </c>
      <c r="AC382" s="722">
        <v>0</v>
      </c>
      <c r="AD382" s="722">
        <v>10976</v>
      </c>
      <c r="AE382" s="722">
        <f>SUM(AD382*P382+AC382)</f>
        <v>21952</v>
      </c>
      <c r="AF382" s="31"/>
      <c r="AG382" s="26"/>
    </row>
    <row r="383" spans="1:33" ht="30" customHeight="1">
      <c r="A383" s="1283" t="s">
        <v>8549</v>
      </c>
      <c r="B383" s="1288" t="s">
        <v>8905</v>
      </c>
      <c r="C383" s="1277">
        <v>45404</v>
      </c>
      <c r="D383" s="1277">
        <v>45413</v>
      </c>
      <c r="E383" s="593"/>
      <c r="F383" s="833"/>
      <c r="G383" s="1276">
        <v>8634</v>
      </c>
      <c r="H383" s="1276" t="s">
        <v>4146</v>
      </c>
      <c r="I383" s="1276"/>
      <c r="J383" s="1284" t="s">
        <v>8906</v>
      </c>
      <c r="K383" s="1285" t="s">
        <v>7388</v>
      </c>
      <c r="L383" s="1383" t="s">
        <v>173</v>
      </c>
      <c r="M383" s="771" t="s">
        <v>8914</v>
      </c>
      <c r="N383" s="1176"/>
      <c r="O383" s="1272">
        <v>1</v>
      </c>
      <c r="P383" s="1272">
        <v>1</v>
      </c>
      <c r="Q383" s="1284" t="s">
        <v>8907</v>
      </c>
      <c r="R383" s="1173"/>
      <c r="S383" s="1173"/>
      <c r="T383" s="1173"/>
      <c r="U383" s="1173"/>
      <c r="V383" s="1193" t="s">
        <v>2073</v>
      </c>
      <c r="W383" s="1173"/>
      <c r="X383" s="1193" t="s">
        <v>37</v>
      </c>
      <c r="Y383" s="1173"/>
      <c r="Z383" s="1209" t="s">
        <v>45</v>
      </c>
      <c r="AA383" s="1173"/>
      <c r="AB383" s="1208" t="s">
        <v>5535</v>
      </c>
      <c r="AC383" s="722">
        <v>0</v>
      </c>
      <c r="AD383" s="722">
        <v>7858.62</v>
      </c>
      <c r="AE383" s="722">
        <f>SUM(AD383*P383+AC383)</f>
        <v>7858.62</v>
      </c>
      <c r="AF383" s="31"/>
      <c r="AG383" s="26"/>
    </row>
    <row r="384" spans="1:33" ht="30" customHeight="1">
      <c r="A384" s="356" t="s">
        <v>8570</v>
      </c>
      <c r="B384" s="1432" t="s">
        <v>11499</v>
      </c>
      <c r="C384" s="358">
        <v>45404</v>
      </c>
      <c r="D384" s="358">
        <v>45418</v>
      </c>
      <c r="E384" s="359"/>
      <c r="F384" s="94"/>
      <c r="G384" s="360">
        <v>9013</v>
      </c>
      <c r="H384" s="360" t="s">
        <v>1286</v>
      </c>
      <c r="I384" s="360"/>
      <c r="J384" s="361" t="s">
        <v>8908</v>
      </c>
      <c r="K384" s="362" t="s">
        <v>8909</v>
      </c>
      <c r="L384" s="363" t="s">
        <v>179</v>
      </c>
      <c r="M384" s="135" t="s">
        <v>8915</v>
      </c>
      <c r="N384" s="364"/>
      <c r="O384" s="365">
        <v>8</v>
      </c>
      <c r="P384" s="365">
        <v>8</v>
      </c>
      <c r="Q384" s="361" t="s">
        <v>8910</v>
      </c>
      <c r="R384" s="366"/>
      <c r="S384" s="250"/>
      <c r="T384" s="250"/>
      <c r="U384" s="250"/>
      <c r="V384" s="367" t="s">
        <v>256</v>
      </c>
      <c r="W384" s="250"/>
      <c r="X384" s="250"/>
      <c r="Y384" s="250"/>
      <c r="Z384" s="251"/>
      <c r="AA384" s="250"/>
      <c r="AB384" s="367" t="s">
        <v>5585</v>
      </c>
      <c r="AC384" s="33"/>
      <c r="AD384" s="33"/>
      <c r="AE384" s="33"/>
      <c r="AF384" s="31"/>
      <c r="AG384" s="26"/>
    </row>
    <row r="385" spans="1:33" ht="30" customHeight="1">
      <c r="A385" s="1289" t="s">
        <v>8509</v>
      </c>
      <c r="B385" s="1430" t="s">
        <v>11562</v>
      </c>
      <c r="C385" s="1277">
        <v>45405</v>
      </c>
      <c r="D385" s="1277">
        <v>45414</v>
      </c>
      <c r="E385" s="1278"/>
      <c r="F385" s="833"/>
      <c r="G385" s="1276"/>
      <c r="H385" s="1276"/>
      <c r="I385" s="1276" t="s">
        <v>92</v>
      </c>
      <c r="J385" s="1284" t="s">
        <v>8931</v>
      </c>
      <c r="K385" s="1285" t="s">
        <v>8932</v>
      </c>
      <c r="L385" s="1383" t="s">
        <v>1102</v>
      </c>
      <c r="M385" s="771" t="s">
        <v>8959</v>
      </c>
      <c r="N385" s="1176"/>
      <c r="O385" s="1272">
        <v>24</v>
      </c>
      <c r="P385" s="1272">
        <v>24</v>
      </c>
      <c r="Q385" s="1284" t="s">
        <v>8933</v>
      </c>
      <c r="R385" s="1173"/>
      <c r="S385" s="1173"/>
      <c r="T385" s="1173"/>
      <c r="U385" s="1173"/>
      <c r="V385" s="1210" t="s">
        <v>2073</v>
      </c>
      <c r="W385" s="1173"/>
      <c r="X385" s="1210" t="s">
        <v>37</v>
      </c>
      <c r="Y385" s="1173"/>
      <c r="Z385" s="3768" t="s">
        <v>45</v>
      </c>
      <c r="AA385" s="1173"/>
      <c r="AB385" s="1208" t="s">
        <v>5584</v>
      </c>
      <c r="AC385" s="722">
        <v>0</v>
      </c>
      <c r="AD385" s="722">
        <v>6714.9</v>
      </c>
      <c r="AE385" s="722">
        <f>SUM(AD385*P385+AC385)</f>
        <v>161157.59999999998</v>
      </c>
      <c r="AF385" s="31"/>
      <c r="AG385" s="26"/>
    </row>
    <row r="386" spans="1:33" ht="30" customHeight="1">
      <c r="A386" s="190" t="s">
        <v>8549</v>
      </c>
      <c r="B386" s="5119" t="s">
        <v>8934</v>
      </c>
      <c r="C386" s="340">
        <v>45406</v>
      </c>
      <c r="D386" s="340">
        <v>45415</v>
      </c>
      <c r="E386" s="341"/>
      <c r="F386" s="44"/>
      <c r="G386" s="339">
        <v>8634</v>
      </c>
      <c r="H386" s="339"/>
      <c r="I386" s="339" t="s">
        <v>92</v>
      </c>
      <c r="J386" s="324" t="s">
        <v>8935</v>
      </c>
      <c r="K386" s="325" t="s">
        <v>8936</v>
      </c>
      <c r="L386" s="347" t="s">
        <v>1743</v>
      </c>
      <c r="M386" s="338" t="s">
        <v>8960</v>
      </c>
      <c r="N386" s="368" t="s">
        <v>6604</v>
      </c>
      <c r="O386" s="258">
        <v>48</v>
      </c>
      <c r="P386" s="258">
        <v>48</v>
      </c>
      <c r="Q386" s="324" t="s">
        <v>8937</v>
      </c>
      <c r="R386" s="309"/>
      <c r="S386" s="250"/>
      <c r="T386" s="250"/>
      <c r="U386" s="250"/>
      <c r="V386" s="353" t="s">
        <v>2073</v>
      </c>
      <c r="W386" s="250"/>
      <c r="X386" s="353" t="s">
        <v>37</v>
      </c>
      <c r="Y386" s="250"/>
      <c r="Z386" s="251"/>
      <c r="AA386" s="250"/>
      <c r="AB386" s="367" t="s">
        <v>5543</v>
      </c>
      <c r="AC386" s="33">
        <v>0</v>
      </c>
      <c r="AD386" s="33">
        <v>7858.62</v>
      </c>
      <c r="AE386" s="33">
        <f>SUM(AD386*P386+AC386)</f>
        <v>377213.76</v>
      </c>
      <c r="AF386" s="31"/>
      <c r="AG386" s="26"/>
    </row>
    <row r="387" spans="1:33" ht="30" customHeight="1">
      <c r="A387" s="195" t="s">
        <v>8549</v>
      </c>
      <c r="B387" s="11035" t="s">
        <v>8938</v>
      </c>
      <c r="C387" s="10027">
        <v>45406</v>
      </c>
      <c r="D387" s="10027">
        <v>45462</v>
      </c>
      <c r="E387" s="10027"/>
      <c r="F387" s="8950"/>
      <c r="G387" s="9962">
        <v>8634</v>
      </c>
      <c r="H387" s="9962">
        <v>210</v>
      </c>
      <c r="I387" s="9962"/>
      <c r="J387" s="10956" t="s">
        <v>8939</v>
      </c>
      <c r="K387" s="10956" t="s">
        <v>8940</v>
      </c>
      <c r="L387" s="441" t="s">
        <v>8689</v>
      </c>
      <c r="M387" s="8962" t="s">
        <v>8961</v>
      </c>
      <c r="N387" s="1676" t="s">
        <v>3954</v>
      </c>
      <c r="O387" s="365">
        <v>1</v>
      </c>
      <c r="P387" s="365">
        <v>1</v>
      </c>
      <c r="Q387" s="10956" t="s">
        <v>8674</v>
      </c>
      <c r="R387" s="9962"/>
      <c r="S387" s="366"/>
      <c r="T387" s="366"/>
      <c r="U387" s="366"/>
      <c r="V387" s="10993" t="s">
        <v>256</v>
      </c>
      <c r="W387" s="366"/>
      <c r="X387" s="366"/>
      <c r="Y387" s="366"/>
      <c r="Z387" s="364"/>
      <c r="AA387" s="366"/>
      <c r="AB387" s="11063" t="s">
        <v>5541</v>
      </c>
      <c r="AC387" s="9657"/>
      <c r="AD387" s="280"/>
      <c r="AE387" s="9657"/>
      <c r="AF387" s="31"/>
      <c r="AG387" s="26"/>
    </row>
    <row r="388" spans="1:33" ht="30" customHeight="1">
      <c r="A388" s="195" t="s">
        <v>8549</v>
      </c>
      <c r="B388" s="11036"/>
      <c r="C388" s="10863"/>
      <c r="D388" s="10863"/>
      <c r="E388" s="10863"/>
      <c r="F388" s="8951"/>
      <c r="G388" s="10613"/>
      <c r="H388" s="10613"/>
      <c r="I388" s="10613"/>
      <c r="J388" s="10957"/>
      <c r="K388" s="10957"/>
      <c r="L388" s="441" t="s">
        <v>8941</v>
      </c>
      <c r="M388" s="8963"/>
      <c r="N388" s="1676" t="s">
        <v>3951</v>
      </c>
      <c r="O388" s="365">
        <v>2</v>
      </c>
      <c r="P388" s="365">
        <v>2</v>
      </c>
      <c r="Q388" s="10957"/>
      <c r="R388" s="10613"/>
      <c r="S388" s="366"/>
      <c r="T388" s="366"/>
      <c r="U388" s="366"/>
      <c r="V388" s="10613"/>
      <c r="W388" s="366"/>
      <c r="X388" s="366"/>
      <c r="Y388" s="366"/>
      <c r="Z388" s="364"/>
      <c r="AA388" s="366"/>
      <c r="AB388" s="11064"/>
      <c r="AC388" s="9659"/>
      <c r="AD388" s="280"/>
      <c r="AE388" s="9659"/>
      <c r="AF388" s="31"/>
      <c r="AG388" s="26"/>
    </row>
    <row r="389" spans="1:33" ht="30" customHeight="1">
      <c r="A389" s="195" t="s">
        <v>8549</v>
      </c>
      <c r="B389" s="11037"/>
      <c r="C389" s="10028"/>
      <c r="D389" s="10028"/>
      <c r="E389" s="10028"/>
      <c r="F389" s="8952"/>
      <c r="G389" s="9963"/>
      <c r="H389" s="9963"/>
      <c r="I389" s="9963"/>
      <c r="J389" s="10958"/>
      <c r="K389" s="10958"/>
      <c r="L389" s="1677" t="s">
        <v>8942</v>
      </c>
      <c r="M389" s="8964"/>
      <c r="N389" s="1676" t="s">
        <v>3952</v>
      </c>
      <c r="O389" s="365">
        <v>47</v>
      </c>
      <c r="P389" s="365">
        <v>47</v>
      </c>
      <c r="Q389" s="10958"/>
      <c r="R389" s="9963"/>
      <c r="S389" s="366"/>
      <c r="T389" s="366"/>
      <c r="U389" s="366"/>
      <c r="V389" s="9963"/>
      <c r="W389" s="366"/>
      <c r="X389" s="366"/>
      <c r="Y389" s="366"/>
      <c r="Z389" s="364"/>
      <c r="AA389" s="366"/>
      <c r="AB389" s="11065"/>
      <c r="AC389" s="9658"/>
      <c r="AD389" s="280"/>
      <c r="AE389" s="9658"/>
      <c r="AF389" s="31"/>
      <c r="AG389" s="26"/>
    </row>
    <row r="390" spans="1:33" ht="30" customHeight="1">
      <c r="A390" s="1271" t="s">
        <v>8549</v>
      </c>
      <c r="B390" s="10605" t="s">
        <v>8943</v>
      </c>
      <c r="C390" s="9765">
        <v>45406</v>
      </c>
      <c r="D390" s="9765">
        <v>45462</v>
      </c>
      <c r="E390" s="10481"/>
      <c r="F390" s="8877"/>
      <c r="G390" s="9840">
        <v>8634</v>
      </c>
      <c r="H390" s="9840">
        <v>310</v>
      </c>
      <c r="I390" s="9788"/>
      <c r="J390" s="10495" t="s">
        <v>8944</v>
      </c>
      <c r="K390" s="10574" t="s">
        <v>8945</v>
      </c>
      <c r="L390" s="1273" t="s">
        <v>76</v>
      </c>
      <c r="M390" s="9397" t="s">
        <v>8962</v>
      </c>
      <c r="N390" s="1176" t="s">
        <v>3952</v>
      </c>
      <c r="O390" s="1274">
        <v>4</v>
      </c>
      <c r="P390" s="1274">
        <v>4</v>
      </c>
      <c r="Q390" s="10574" t="s">
        <v>8946</v>
      </c>
      <c r="R390" s="9788"/>
      <c r="S390" s="1173"/>
      <c r="T390" s="1173"/>
      <c r="U390" s="1173"/>
      <c r="V390" s="10565" t="s">
        <v>2073</v>
      </c>
      <c r="W390" s="1173"/>
      <c r="X390" s="10565" t="s">
        <v>37</v>
      </c>
      <c r="Y390" s="1173"/>
      <c r="Z390" s="10492" t="s">
        <v>45</v>
      </c>
      <c r="AA390" s="1173"/>
      <c r="AB390" s="11066" t="s">
        <v>5541</v>
      </c>
      <c r="AC390" s="8912">
        <v>6000</v>
      </c>
      <c r="AD390" s="722">
        <v>7858.62</v>
      </c>
      <c r="AE390" s="8912">
        <f>SUM(AD390*P390+AD391*P391+AC390)</f>
        <v>103796.15999999999</v>
      </c>
      <c r="AF390" s="31"/>
      <c r="AG390" s="26"/>
    </row>
    <row r="391" spans="1:33" ht="30" customHeight="1">
      <c r="A391" s="1271" t="s">
        <v>8549</v>
      </c>
      <c r="B391" s="10607"/>
      <c r="C391" s="9766"/>
      <c r="D391" s="9766"/>
      <c r="E391" s="10482"/>
      <c r="F391" s="8878"/>
      <c r="G391" s="9834"/>
      <c r="H391" s="9834"/>
      <c r="I391" s="9789"/>
      <c r="J391" s="10496"/>
      <c r="K391" s="10575"/>
      <c r="L391" s="1271" t="s">
        <v>8689</v>
      </c>
      <c r="M391" s="10483"/>
      <c r="N391" s="1176" t="s">
        <v>3954</v>
      </c>
      <c r="O391" s="1272">
        <v>1</v>
      </c>
      <c r="P391" s="1272">
        <v>1</v>
      </c>
      <c r="Q391" s="10575"/>
      <c r="R391" s="9789"/>
      <c r="S391" s="1173"/>
      <c r="T391" s="1173"/>
      <c r="U391" s="1173"/>
      <c r="V391" s="10566"/>
      <c r="W391" s="1173"/>
      <c r="X391" s="10566"/>
      <c r="Y391" s="1173"/>
      <c r="Z391" s="10493"/>
      <c r="AA391" s="1173"/>
      <c r="AB391" s="11067"/>
      <c r="AC391" s="8913"/>
      <c r="AD391" s="722">
        <v>66361.679999999993</v>
      </c>
      <c r="AE391" s="8913"/>
      <c r="AF391" s="31"/>
      <c r="AG391" s="26"/>
    </row>
    <row r="392" spans="1:33" ht="30" customHeight="1">
      <c r="A392" s="614" t="s">
        <v>8518</v>
      </c>
      <c r="B392" s="1430" t="s">
        <v>11640</v>
      </c>
      <c r="C392" s="1277">
        <v>45405</v>
      </c>
      <c r="D392" s="1277">
        <v>45414</v>
      </c>
      <c r="E392" s="593"/>
      <c r="F392" s="833"/>
      <c r="G392" s="1276">
        <v>8604</v>
      </c>
      <c r="H392" s="1276">
        <v>169</v>
      </c>
      <c r="I392" s="1276"/>
      <c r="J392" s="1284" t="s">
        <v>6460</v>
      </c>
      <c r="K392" s="1285" t="s">
        <v>8947</v>
      </c>
      <c r="L392" s="1383" t="s">
        <v>76</v>
      </c>
      <c r="M392" s="771" t="s">
        <v>8963</v>
      </c>
      <c r="N392" s="1176"/>
      <c r="O392" s="1272">
        <v>4</v>
      </c>
      <c r="P392" s="257">
        <v>8</v>
      </c>
      <c r="Q392" s="1284" t="s">
        <v>8948</v>
      </c>
      <c r="R392" s="1173"/>
      <c r="S392" s="1173"/>
      <c r="T392" s="1173"/>
      <c r="U392" s="1173"/>
      <c r="V392" s="1186" t="s">
        <v>2073</v>
      </c>
      <c r="W392" s="1173"/>
      <c r="X392" s="1190" t="s">
        <v>37</v>
      </c>
      <c r="Y392" s="1173"/>
      <c r="Z392" s="1179" t="s">
        <v>45</v>
      </c>
      <c r="AA392" s="1173"/>
      <c r="AB392" s="1208" t="s">
        <v>5585</v>
      </c>
      <c r="AC392" s="722">
        <v>0</v>
      </c>
      <c r="AD392" s="722">
        <v>7938</v>
      </c>
      <c r="AE392" s="722">
        <f>SUM(AD392*P392+AC392)</f>
        <v>63504</v>
      </c>
      <c r="AF392" s="31"/>
      <c r="AG392" s="26"/>
    </row>
    <row r="393" spans="1:33" ht="30" customHeight="1">
      <c r="A393" s="4516" t="s">
        <v>8564</v>
      </c>
      <c r="B393" s="2995" t="s">
        <v>11679</v>
      </c>
      <c r="C393" s="1277">
        <v>45405</v>
      </c>
      <c r="D393" s="1277">
        <v>45420</v>
      </c>
      <c r="E393" s="1278"/>
      <c r="F393" s="833"/>
      <c r="G393" s="1276">
        <v>8598</v>
      </c>
      <c r="H393" s="1276" t="s">
        <v>8949</v>
      </c>
      <c r="I393" s="1276"/>
      <c r="J393" s="1284" t="s">
        <v>8950</v>
      </c>
      <c r="K393" s="1285" t="s">
        <v>8951</v>
      </c>
      <c r="L393" s="1383" t="s">
        <v>1753</v>
      </c>
      <c r="M393" s="771" t="s">
        <v>8964</v>
      </c>
      <c r="N393" s="1176"/>
      <c r="O393" s="1272">
        <v>20</v>
      </c>
      <c r="P393" s="1272">
        <v>20</v>
      </c>
      <c r="Q393" s="1284" t="s">
        <v>8952</v>
      </c>
      <c r="R393" s="1173"/>
      <c r="S393" s="1173"/>
      <c r="T393" s="1173"/>
      <c r="U393" s="1173"/>
      <c r="V393" s="1206" t="s">
        <v>2073</v>
      </c>
      <c r="W393" s="1173"/>
      <c r="X393" s="1191" t="s">
        <v>37</v>
      </c>
      <c r="Y393" s="1173"/>
      <c r="Z393" s="1189" t="s">
        <v>45</v>
      </c>
      <c r="AA393" s="1173"/>
      <c r="AB393" s="1208" t="s">
        <v>5585</v>
      </c>
      <c r="AC393" s="722">
        <v>9000</v>
      </c>
      <c r="AD393" s="722">
        <v>7938.81</v>
      </c>
      <c r="AE393" s="722">
        <f>SUM(AD393*P393+AC393)</f>
        <v>167776.2</v>
      </c>
      <c r="AF393" s="31"/>
      <c r="AG393" s="26"/>
    </row>
    <row r="394" spans="1:33" ht="30" customHeight="1">
      <c r="A394" s="614" t="s">
        <v>8570</v>
      </c>
      <c r="B394" s="2995" t="s">
        <v>11500</v>
      </c>
      <c r="C394" s="1277">
        <v>45405</v>
      </c>
      <c r="D394" s="1277">
        <v>45414</v>
      </c>
      <c r="E394" s="1278"/>
      <c r="F394" s="833"/>
      <c r="G394" s="1276">
        <v>9013</v>
      </c>
      <c r="H394" s="1276" t="s">
        <v>2129</v>
      </c>
      <c r="I394" s="1276"/>
      <c r="J394" s="1284" t="s">
        <v>8953</v>
      </c>
      <c r="K394" s="1285" t="s">
        <v>8954</v>
      </c>
      <c r="L394" s="1383" t="s">
        <v>341</v>
      </c>
      <c r="M394" s="771" t="s">
        <v>8965</v>
      </c>
      <c r="N394" s="1176"/>
      <c r="O394" s="1272">
        <v>12</v>
      </c>
      <c r="P394" s="1272">
        <v>12</v>
      </c>
      <c r="Q394" s="1284" t="s">
        <v>8955</v>
      </c>
      <c r="R394" s="1173"/>
      <c r="S394" s="1173"/>
      <c r="T394" s="1173"/>
      <c r="U394" s="1173"/>
      <c r="V394" s="1195" t="s">
        <v>2073</v>
      </c>
      <c r="W394" s="1173"/>
      <c r="X394" s="1195" t="s">
        <v>37</v>
      </c>
      <c r="Y394" s="1173"/>
      <c r="Z394" s="1192" t="s">
        <v>45</v>
      </c>
      <c r="AA394" s="1173"/>
      <c r="AB394" s="1208" t="s">
        <v>5585</v>
      </c>
      <c r="AC394" s="722">
        <v>0</v>
      </c>
      <c r="AD394" s="722">
        <v>6544.8</v>
      </c>
      <c r="AE394" s="722">
        <f>SUM(AD394*P394+AC394)</f>
        <v>78537.600000000006</v>
      </c>
      <c r="AF394" s="31"/>
      <c r="AG394" s="26"/>
    </row>
    <row r="395" spans="1:33" ht="30" customHeight="1">
      <c r="A395" s="614" t="s">
        <v>8556</v>
      </c>
      <c r="B395" s="2995" t="s">
        <v>11520</v>
      </c>
      <c r="C395" s="1277">
        <v>45406</v>
      </c>
      <c r="D395" s="1277">
        <v>45419</v>
      </c>
      <c r="E395" s="1278"/>
      <c r="F395" s="833"/>
      <c r="G395" s="1276">
        <v>8608</v>
      </c>
      <c r="H395" s="1276">
        <v>255</v>
      </c>
      <c r="I395" s="1276"/>
      <c r="J395" s="1284" t="s">
        <v>8966</v>
      </c>
      <c r="K395" s="1285" t="s">
        <v>8967</v>
      </c>
      <c r="L395" s="1383" t="s">
        <v>173</v>
      </c>
      <c r="M395" s="771" t="s">
        <v>8998</v>
      </c>
      <c r="N395" s="1176"/>
      <c r="O395" s="1272">
        <v>1</v>
      </c>
      <c r="P395" s="1272">
        <v>1</v>
      </c>
      <c r="Q395" s="1284" t="s">
        <v>8968</v>
      </c>
      <c r="R395" s="1173"/>
      <c r="S395" s="1173"/>
      <c r="T395" s="1173"/>
      <c r="U395" s="1173"/>
      <c r="V395" s="1193" t="s">
        <v>2073</v>
      </c>
      <c r="W395" s="1173"/>
      <c r="X395" s="1193" t="s">
        <v>37</v>
      </c>
      <c r="Y395" s="1173"/>
      <c r="Z395" s="1192" t="s">
        <v>45</v>
      </c>
      <c r="AA395" s="1173"/>
      <c r="AB395" s="1208" t="s">
        <v>5585</v>
      </c>
      <c r="AC395" s="722">
        <v>3000</v>
      </c>
      <c r="AD395" s="722">
        <v>7938</v>
      </c>
      <c r="AE395" s="722">
        <f>SUM(AD395*P395+AC395)</f>
        <v>10938</v>
      </c>
      <c r="AF395" s="31"/>
      <c r="AG395" s="26"/>
    </row>
    <row r="396" spans="1:33" ht="30" customHeight="1">
      <c r="A396" s="614" t="s">
        <v>8626</v>
      </c>
      <c r="B396" s="2995" t="s">
        <v>11531</v>
      </c>
      <c r="C396" s="1277">
        <v>45406</v>
      </c>
      <c r="D396" s="1277">
        <v>45415</v>
      </c>
      <c r="E396" s="593"/>
      <c r="F396" s="833"/>
      <c r="G396" s="1276">
        <v>8615</v>
      </c>
      <c r="H396" s="1276">
        <v>456</v>
      </c>
      <c r="I396" s="1276"/>
      <c r="J396" s="1284" t="s">
        <v>7536</v>
      </c>
      <c r="K396" s="1285" t="s">
        <v>8729</v>
      </c>
      <c r="L396" s="1383" t="s">
        <v>8969</v>
      </c>
      <c r="M396" s="771" t="s">
        <v>8999</v>
      </c>
      <c r="N396" s="1176"/>
      <c r="O396" s="1272">
        <v>9</v>
      </c>
      <c r="P396" s="1272">
        <v>9</v>
      </c>
      <c r="Q396" s="1284" t="s">
        <v>8970</v>
      </c>
      <c r="R396" s="1173"/>
      <c r="S396" s="1173"/>
      <c r="T396" s="1173"/>
      <c r="U396" s="1173"/>
      <c r="V396" s="1251" t="s">
        <v>2073</v>
      </c>
      <c r="W396" s="1173"/>
      <c r="X396" s="1251" t="s">
        <v>37</v>
      </c>
      <c r="Y396" s="1173"/>
      <c r="Z396" s="2471" t="s">
        <v>45</v>
      </c>
      <c r="AA396" s="1173"/>
      <c r="AB396" s="1208" t="s">
        <v>5541</v>
      </c>
      <c r="AC396" s="722">
        <v>0</v>
      </c>
      <c r="AD396" s="722">
        <v>4753</v>
      </c>
      <c r="AE396" s="722">
        <f>SUM(AD396*P396+AC396)</f>
        <v>42777</v>
      </c>
      <c r="AF396" s="31"/>
      <c r="AG396" s="26"/>
    </row>
    <row r="397" spans="1:33" ht="30" customHeight="1">
      <c r="A397" s="545" t="s">
        <v>9208</v>
      </c>
      <c r="B397" s="11023" t="s">
        <v>11622</v>
      </c>
      <c r="C397" s="10027">
        <v>45406</v>
      </c>
      <c r="D397" s="10027">
        <v>45462</v>
      </c>
      <c r="E397" s="10027"/>
      <c r="F397" s="8950"/>
      <c r="G397" s="9962">
        <v>8606</v>
      </c>
      <c r="H397" s="9962" t="s">
        <v>1033</v>
      </c>
      <c r="I397" s="9962"/>
      <c r="J397" s="10956" t="s">
        <v>8971</v>
      </c>
      <c r="K397" s="10956" t="s">
        <v>8972</v>
      </c>
      <c r="L397" s="441" t="s">
        <v>76</v>
      </c>
      <c r="M397" s="8962" t="s">
        <v>9000</v>
      </c>
      <c r="N397" s="1676" t="s">
        <v>3952</v>
      </c>
      <c r="O397" s="365">
        <v>4</v>
      </c>
      <c r="P397" s="365">
        <v>4</v>
      </c>
      <c r="Q397" s="10956" t="s">
        <v>8973</v>
      </c>
      <c r="R397" s="9962"/>
      <c r="S397" s="366"/>
      <c r="T397" s="366"/>
      <c r="U397" s="366"/>
      <c r="V397" s="10976" t="s">
        <v>256</v>
      </c>
      <c r="W397" s="366"/>
      <c r="X397" s="366"/>
      <c r="Y397" s="366"/>
      <c r="Z397" s="364"/>
      <c r="AA397" s="10041"/>
      <c r="AB397" s="11063" t="s">
        <v>5584</v>
      </c>
      <c r="AC397" s="9657"/>
      <c r="AD397" s="280"/>
      <c r="AE397" s="9657"/>
      <c r="AF397" s="31"/>
      <c r="AG397" s="26"/>
    </row>
    <row r="398" spans="1:33" ht="30" customHeight="1">
      <c r="A398" s="545" t="s">
        <v>9208</v>
      </c>
      <c r="B398" s="11024"/>
      <c r="C398" s="10863"/>
      <c r="D398" s="10863"/>
      <c r="E398" s="10863"/>
      <c r="F398" s="8951"/>
      <c r="G398" s="10613"/>
      <c r="H398" s="10613"/>
      <c r="I398" s="10613"/>
      <c r="J398" s="10957"/>
      <c r="K398" s="10957"/>
      <c r="L398" s="441" t="s">
        <v>381</v>
      </c>
      <c r="M398" s="8963"/>
      <c r="N398" s="1676" t="s">
        <v>3954</v>
      </c>
      <c r="O398" s="365">
        <v>1</v>
      </c>
      <c r="P398" s="365">
        <v>1</v>
      </c>
      <c r="Q398" s="10957"/>
      <c r="R398" s="10613"/>
      <c r="S398" s="366"/>
      <c r="T398" s="366"/>
      <c r="U398" s="366"/>
      <c r="V398" s="10613"/>
      <c r="W398" s="366"/>
      <c r="X398" s="366"/>
      <c r="Y398" s="366"/>
      <c r="Z398" s="364"/>
      <c r="AA398" s="10638"/>
      <c r="AB398" s="11064"/>
      <c r="AC398" s="9659"/>
      <c r="AD398" s="280"/>
      <c r="AE398" s="9659"/>
      <c r="AF398" s="31"/>
      <c r="AG398" s="26"/>
    </row>
    <row r="399" spans="1:33" ht="30" customHeight="1">
      <c r="A399" s="545" t="s">
        <v>9208</v>
      </c>
      <c r="B399" s="11025"/>
      <c r="C399" s="10028"/>
      <c r="D399" s="10028"/>
      <c r="E399" s="10028"/>
      <c r="F399" s="8952"/>
      <c r="G399" s="9963"/>
      <c r="H399" s="9963"/>
      <c r="I399" s="9963"/>
      <c r="J399" s="10958"/>
      <c r="K399" s="10958"/>
      <c r="L399" s="1677" t="s">
        <v>2548</v>
      </c>
      <c r="M399" s="8964"/>
      <c r="N399" s="1676" t="s">
        <v>3951</v>
      </c>
      <c r="O399" s="365">
        <v>1</v>
      </c>
      <c r="P399" s="365">
        <v>1</v>
      </c>
      <c r="Q399" s="10958"/>
      <c r="R399" s="9963"/>
      <c r="S399" s="366"/>
      <c r="T399" s="366"/>
      <c r="U399" s="366"/>
      <c r="V399" s="9963"/>
      <c r="W399" s="366"/>
      <c r="X399" s="366"/>
      <c r="Y399" s="366"/>
      <c r="Z399" s="364"/>
      <c r="AA399" s="10042"/>
      <c r="AB399" s="11065"/>
      <c r="AC399" s="9658"/>
      <c r="AD399" s="280"/>
      <c r="AE399" s="9658"/>
      <c r="AF399" s="31"/>
      <c r="AG399" s="26"/>
    </row>
    <row r="400" spans="1:33" ht="30" customHeight="1">
      <c r="A400" s="195" t="s">
        <v>8564</v>
      </c>
      <c r="B400" s="1432" t="s">
        <v>11680</v>
      </c>
      <c r="C400" s="358">
        <v>45406</v>
      </c>
      <c r="D400" s="358">
        <v>45421</v>
      </c>
      <c r="E400" s="37"/>
      <c r="F400" s="94"/>
      <c r="G400" s="360">
        <v>8598</v>
      </c>
      <c r="H400" s="360" t="s">
        <v>8974</v>
      </c>
      <c r="I400" s="360"/>
      <c r="J400" s="361" t="s">
        <v>8975</v>
      </c>
      <c r="K400" s="362" t="s">
        <v>8976</v>
      </c>
      <c r="L400" s="363" t="s">
        <v>28</v>
      </c>
      <c r="M400" s="135" t="s">
        <v>9001</v>
      </c>
      <c r="N400" s="364"/>
      <c r="O400" s="365">
        <v>2</v>
      </c>
      <c r="P400" s="365">
        <v>2</v>
      </c>
      <c r="Q400" s="361" t="s">
        <v>8977</v>
      </c>
      <c r="R400" s="366"/>
      <c r="S400" s="366"/>
      <c r="T400" s="366"/>
      <c r="U400" s="366"/>
      <c r="V400" s="559" t="s">
        <v>256</v>
      </c>
      <c r="W400" s="366"/>
      <c r="X400" s="366"/>
      <c r="Y400" s="366"/>
      <c r="Z400" s="364"/>
      <c r="AA400" s="366"/>
      <c r="AB400" s="403" t="s">
        <v>5542</v>
      </c>
      <c r="AC400" s="280"/>
      <c r="AD400" s="280"/>
      <c r="AE400" s="280"/>
      <c r="AF400" s="31"/>
      <c r="AG400" s="26"/>
    </row>
    <row r="401" spans="1:33" ht="30" customHeight="1">
      <c r="A401" s="190" t="s">
        <v>8564</v>
      </c>
      <c r="B401" s="5119" t="s">
        <v>8978</v>
      </c>
      <c r="C401" s="340">
        <v>45407</v>
      </c>
      <c r="D401" s="340">
        <v>45421</v>
      </c>
      <c r="E401" s="422"/>
      <c r="F401" s="44"/>
      <c r="G401" s="339">
        <v>8598</v>
      </c>
      <c r="H401" s="339">
        <v>467</v>
      </c>
      <c r="I401" s="339"/>
      <c r="J401" s="324" t="s">
        <v>8979</v>
      </c>
      <c r="K401" s="325" t="s">
        <v>8976</v>
      </c>
      <c r="L401" s="347" t="s">
        <v>76</v>
      </c>
      <c r="M401" s="338" t="s">
        <v>9002</v>
      </c>
      <c r="N401" s="255"/>
      <c r="O401" s="258">
        <v>4</v>
      </c>
      <c r="P401" s="258">
        <v>4</v>
      </c>
      <c r="Q401" s="324" t="s">
        <v>8980</v>
      </c>
      <c r="R401" s="309"/>
      <c r="S401" s="250"/>
      <c r="T401" s="250"/>
      <c r="U401" s="250"/>
      <c r="V401" s="509" t="s">
        <v>2073</v>
      </c>
      <c r="W401" s="250"/>
      <c r="X401" s="509" t="s">
        <v>37</v>
      </c>
      <c r="Y401" s="250"/>
      <c r="Z401" s="251"/>
      <c r="AA401" s="250"/>
      <c r="AB401" s="367" t="s">
        <v>5585</v>
      </c>
      <c r="AC401" s="33">
        <v>6000</v>
      </c>
      <c r="AD401" s="33">
        <v>7938.81</v>
      </c>
      <c r="AE401" s="33">
        <f>SUM(AD401*P401+AC401)</f>
        <v>37755.240000000005</v>
      </c>
      <c r="AF401" s="31"/>
      <c r="AG401" s="26"/>
    </row>
    <row r="402" spans="1:33" ht="30" customHeight="1">
      <c r="A402" s="614" t="s">
        <v>8564</v>
      </c>
      <c r="B402" s="1288" t="s">
        <v>8981</v>
      </c>
      <c r="C402" s="1277">
        <v>45407</v>
      </c>
      <c r="D402" s="1277">
        <v>45418</v>
      </c>
      <c r="E402" s="593"/>
      <c r="F402" s="833"/>
      <c r="G402" s="1276">
        <v>8598</v>
      </c>
      <c r="H402" s="1276" t="s">
        <v>8982</v>
      </c>
      <c r="I402" s="1276"/>
      <c r="J402" s="1284" t="s">
        <v>8983</v>
      </c>
      <c r="K402" s="1285" t="s">
        <v>8984</v>
      </c>
      <c r="L402" s="1383" t="s">
        <v>173</v>
      </c>
      <c r="M402" s="771" t="s">
        <v>9003</v>
      </c>
      <c r="N402" s="1176"/>
      <c r="O402" s="1272">
        <v>1</v>
      </c>
      <c r="P402" s="1272">
        <v>1</v>
      </c>
      <c r="Q402" s="1284" t="s">
        <v>8985</v>
      </c>
      <c r="R402" s="1173"/>
      <c r="S402" s="1173"/>
      <c r="T402" s="1173"/>
      <c r="U402" s="1173"/>
      <c r="V402" s="1253" t="s">
        <v>2073</v>
      </c>
      <c r="W402" s="1173"/>
      <c r="X402" s="1253" t="s">
        <v>37</v>
      </c>
      <c r="Y402" s="1173"/>
      <c r="Z402" s="1454" t="s">
        <v>45</v>
      </c>
      <c r="AA402" s="1173"/>
      <c r="AB402" s="1208" t="s">
        <v>5543</v>
      </c>
      <c r="AC402" s="722">
        <v>0</v>
      </c>
      <c r="AD402" s="722">
        <v>7938.81</v>
      </c>
      <c r="AE402" s="722">
        <f>SUM(AD402*P402+AC402)</f>
        <v>7938.81</v>
      </c>
      <c r="AF402" s="31"/>
      <c r="AG402" s="26"/>
    </row>
    <row r="403" spans="1:33" ht="30" customHeight="1">
      <c r="A403" s="614" t="s">
        <v>8568</v>
      </c>
      <c r="B403" s="10417" t="s">
        <v>11591</v>
      </c>
      <c r="C403" s="9765">
        <v>45406</v>
      </c>
      <c r="D403" s="9765">
        <v>45425</v>
      </c>
      <c r="E403" s="10481"/>
      <c r="F403" s="8877"/>
      <c r="G403" s="9840"/>
      <c r="H403" s="9840"/>
      <c r="I403" s="9840" t="s">
        <v>25</v>
      </c>
      <c r="J403" s="10925" t="s">
        <v>8986</v>
      </c>
      <c r="K403" s="10923" t="s">
        <v>8987</v>
      </c>
      <c r="L403" s="1383" t="s">
        <v>8988</v>
      </c>
      <c r="M403" s="8868" t="s">
        <v>9004</v>
      </c>
      <c r="N403" s="1624" t="s">
        <v>6604</v>
      </c>
      <c r="O403" s="1272">
        <v>93</v>
      </c>
      <c r="P403" s="1272">
        <v>93</v>
      </c>
      <c r="Q403" s="10925" t="s">
        <v>8989</v>
      </c>
      <c r="R403" s="9788"/>
      <c r="S403" s="1173"/>
      <c r="T403" s="1173"/>
      <c r="U403" s="1173"/>
      <c r="V403" s="10994" t="s">
        <v>2073</v>
      </c>
      <c r="W403" s="1173"/>
      <c r="X403" s="10994" t="s">
        <v>37</v>
      </c>
      <c r="Y403" s="1173"/>
      <c r="Z403" s="10543" t="s">
        <v>45</v>
      </c>
      <c r="AA403" s="1173"/>
      <c r="AB403" s="11066" t="s">
        <v>5584</v>
      </c>
      <c r="AC403" s="8912">
        <v>46500</v>
      </c>
      <c r="AD403" s="722">
        <v>14355</v>
      </c>
      <c r="AE403" s="8912">
        <f>SUM(AD403*P403+AD404*P404+AC403)</f>
        <v>1726035</v>
      </c>
      <c r="AF403" s="31"/>
      <c r="AG403" s="26"/>
    </row>
    <row r="404" spans="1:33" ht="30" customHeight="1">
      <c r="A404" s="614" t="s">
        <v>8568</v>
      </c>
      <c r="B404" s="10418"/>
      <c r="C404" s="9766"/>
      <c r="D404" s="9766"/>
      <c r="E404" s="10482"/>
      <c r="F404" s="8878"/>
      <c r="G404" s="9834"/>
      <c r="H404" s="9834"/>
      <c r="I404" s="9834"/>
      <c r="J404" s="10926"/>
      <c r="K404" s="10924"/>
      <c r="L404" s="438" t="s">
        <v>1102</v>
      </c>
      <c r="M404" s="8869"/>
      <c r="N404" s="1185" t="s">
        <v>34</v>
      </c>
      <c r="O404" s="1274">
        <v>24</v>
      </c>
      <c r="P404" s="1274">
        <v>24</v>
      </c>
      <c r="Q404" s="10926"/>
      <c r="R404" s="9789"/>
      <c r="S404" s="1173"/>
      <c r="T404" s="1173"/>
      <c r="U404" s="1173"/>
      <c r="V404" s="10995"/>
      <c r="W404" s="1173"/>
      <c r="X404" s="10995"/>
      <c r="Y404" s="1173"/>
      <c r="Z404" s="9834"/>
      <c r="AA404" s="1173"/>
      <c r="AB404" s="11067"/>
      <c r="AC404" s="8913"/>
      <c r="AD404" s="722">
        <v>14355</v>
      </c>
      <c r="AE404" s="8913"/>
      <c r="AF404" s="31"/>
      <c r="AG404" s="26"/>
    </row>
    <row r="405" spans="1:33" ht="30" customHeight="1">
      <c r="A405" s="4247" t="s">
        <v>8509</v>
      </c>
      <c r="B405" s="11027" t="s">
        <v>11563</v>
      </c>
      <c r="C405" s="9752">
        <v>45407</v>
      </c>
      <c r="D405" s="9752">
        <v>45463</v>
      </c>
      <c r="E405" s="9891"/>
      <c r="F405" s="9479"/>
      <c r="G405" s="9708">
        <v>8593</v>
      </c>
      <c r="H405" s="9708">
        <v>101</v>
      </c>
      <c r="I405" s="9740"/>
      <c r="J405" s="11022" t="s">
        <v>8990</v>
      </c>
      <c r="K405" s="10725" t="s">
        <v>8991</v>
      </c>
      <c r="L405" s="385" t="s">
        <v>76</v>
      </c>
      <c r="M405" s="10588" t="s">
        <v>9005</v>
      </c>
      <c r="N405" s="255" t="s">
        <v>3952</v>
      </c>
      <c r="O405" s="261">
        <v>4</v>
      </c>
      <c r="P405" s="351">
        <v>8</v>
      </c>
      <c r="Q405" s="10725" t="s">
        <v>8992</v>
      </c>
      <c r="R405" s="9740"/>
      <c r="S405" s="250"/>
      <c r="T405" s="250"/>
      <c r="U405" s="250"/>
      <c r="V405" s="250"/>
      <c r="W405" s="250"/>
      <c r="X405" s="250"/>
      <c r="Y405" s="250"/>
      <c r="Z405" s="251"/>
      <c r="AA405" s="251">
        <v>4504233524</v>
      </c>
      <c r="AB405" s="11079" t="s">
        <v>5584</v>
      </c>
      <c r="AC405" s="9660">
        <v>0</v>
      </c>
      <c r="AD405" s="33">
        <v>6714.9</v>
      </c>
      <c r="AE405" s="9660">
        <f>SUM(AD405*P405+AD406*P406+AC405)</f>
        <v>91024.2</v>
      </c>
      <c r="AF405" s="31"/>
      <c r="AG405" s="26"/>
    </row>
    <row r="406" spans="1:33" ht="30" customHeight="1">
      <c r="A406" s="4594" t="s">
        <v>8509</v>
      </c>
      <c r="B406" s="10418"/>
      <c r="C406" s="9753"/>
      <c r="D406" s="9753"/>
      <c r="E406" s="9892"/>
      <c r="F406" s="9433"/>
      <c r="G406" s="9710"/>
      <c r="H406" s="9710"/>
      <c r="I406" s="9741"/>
      <c r="J406" s="10727"/>
      <c r="K406" s="10727"/>
      <c r="L406" s="256" t="s">
        <v>2184</v>
      </c>
      <c r="M406" s="10590"/>
      <c r="N406" s="2497" t="s">
        <v>3957</v>
      </c>
      <c r="O406" s="258">
        <v>1</v>
      </c>
      <c r="P406" s="258">
        <v>1</v>
      </c>
      <c r="Q406" s="10727"/>
      <c r="R406" s="9741"/>
      <c r="S406" s="250"/>
      <c r="T406" s="250"/>
      <c r="U406" s="250"/>
      <c r="V406" s="250"/>
      <c r="W406" s="250"/>
      <c r="X406" s="250"/>
      <c r="Y406" s="250"/>
      <c r="Z406" s="251"/>
      <c r="AA406" s="250"/>
      <c r="AB406" s="11081"/>
      <c r="AC406" s="9662"/>
      <c r="AD406" s="33">
        <v>37305</v>
      </c>
      <c r="AE406" s="9662"/>
      <c r="AF406" s="31"/>
      <c r="AG406" s="26"/>
    </row>
    <row r="407" spans="1:33" ht="30" customHeight="1">
      <c r="A407" s="1271" t="s">
        <v>8509</v>
      </c>
      <c r="B407" s="10417" t="s">
        <v>11564</v>
      </c>
      <c r="C407" s="9765">
        <v>45406</v>
      </c>
      <c r="D407" s="9765">
        <v>45462</v>
      </c>
      <c r="E407" s="10481"/>
      <c r="F407" s="8877"/>
      <c r="G407" s="9840">
        <v>8593</v>
      </c>
      <c r="H407" s="9840"/>
      <c r="I407" s="9840" t="s">
        <v>25</v>
      </c>
      <c r="J407" s="10495" t="s">
        <v>9006</v>
      </c>
      <c r="K407" s="10574" t="s">
        <v>9007</v>
      </c>
      <c r="L407" s="1273" t="s">
        <v>2010</v>
      </c>
      <c r="M407" s="9397" t="s">
        <v>9012</v>
      </c>
      <c r="N407" s="1176" t="s">
        <v>3955</v>
      </c>
      <c r="O407" s="1274">
        <v>1</v>
      </c>
      <c r="P407" s="1274">
        <v>1</v>
      </c>
      <c r="Q407" s="10574" t="s">
        <v>9008</v>
      </c>
      <c r="R407" s="9788"/>
      <c r="S407" s="1173"/>
      <c r="T407" s="1173"/>
      <c r="U407" s="1173"/>
      <c r="V407" s="10747" t="s">
        <v>2073</v>
      </c>
      <c r="W407" s="1173"/>
      <c r="X407" s="10747" t="s">
        <v>37</v>
      </c>
      <c r="Y407" s="1173"/>
      <c r="Z407" s="10680" t="s">
        <v>45</v>
      </c>
      <c r="AA407" s="1173"/>
      <c r="AB407" s="11066" t="s">
        <v>5584</v>
      </c>
      <c r="AC407" s="8912">
        <v>0</v>
      </c>
      <c r="AD407" s="722">
        <v>87045</v>
      </c>
      <c r="AE407" s="8912">
        <f>SUM(AD407*P407+AD408*P408+AD409*P409+AC407)</f>
        <v>117718</v>
      </c>
      <c r="AF407" s="31"/>
      <c r="AG407" s="26"/>
    </row>
    <row r="408" spans="1:33" ht="30" customHeight="1">
      <c r="A408" s="1271" t="s">
        <v>8509</v>
      </c>
      <c r="B408" s="10769"/>
      <c r="C408" s="10089"/>
      <c r="D408" s="10089"/>
      <c r="E408" s="10587"/>
      <c r="F408" s="8880"/>
      <c r="G408" s="10053"/>
      <c r="H408" s="10053"/>
      <c r="I408" s="10053"/>
      <c r="J408" s="10591"/>
      <c r="K408" s="10633"/>
      <c r="L408" s="1271" t="s">
        <v>1095</v>
      </c>
      <c r="M408" s="10634"/>
      <c r="N408" s="1176" t="s">
        <v>3951</v>
      </c>
      <c r="O408" s="1272">
        <v>1</v>
      </c>
      <c r="P408" s="1272">
        <v>1</v>
      </c>
      <c r="Q408" s="10633"/>
      <c r="R408" s="10065"/>
      <c r="S408" s="1173"/>
      <c r="T408" s="1173"/>
      <c r="U408" s="1173"/>
      <c r="V408" s="10940"/>
      <c r="W408" s="1173"/>
      <c r="X408" s="10940"/>
      <c r="Y408" s="1173"/>
      <c r="Z408" s="10681"/>
      <c r="AA408" s="1173"/>
      <c r="AB408" s="11068"/>
      <c r="AC408" s="8920"/>
      <c r="AD408" s="722">
        <v>16580</v>
      </c>
      <c r="AE408" s="8920"/>
      <c r="AF408" s="31"/>
      <c r="AG408" s="26"/>
    </row>
    <row r="409" spans="1:33" ht="30" customHeight="1">
      <c r="A409" s="1271" t="s">
        <v>8509</v>
      </c>
      <c r="B409" s="10418"/>
      <c r="C409" s="9766"/>
      <c r="D409" s="9766"/>
      <c r="E409" s="10482"/>
      <c r="F409" s="8878"/>
      <c r="G409" s="9834"/>
      <c r="H409" s="9834"/>
      <c r="I409" s="9834"/>
      <c r="J409" s="10496"/>
      <c r="K409" s="10575"/>
      <c r="L409" s="429" t="s">
        <v>10911</v>
      </c>
      <c r="M409" s="10483"/>
      <c r="N409" s="1412" t="s">
        <v>3952</v>
      </c>
      <c r="O409" s="1274">
        <v>17</v>
      </c>
      <c r="P409" s="1274">
        <v>17</v>
      </c>
      <c r="Q409" s="10575"/>
      <c r="R409" s="9789"/>
      <c r="S409" s="1173"/>
      <c r="T409" s="1173"/>
      <c r="U409" s="1173"/>
      <c r="V409" s="10748"/>
      <c r="W409" s="1173"/>
      <c r="X409" s="10748"/>
      <c r="Y409" s="1173"/>
      <c r="Z409" s="10682"/>
      <c r="AA409" s="1173"/>
      <c r="AB409" s="11067"/>
      <c r="AC409" s="8913"/>
      <c r="AD409" s="722">
        <v>829</v>
      </c>
      <c r="AE409" s="8913"/>
      <c r="AF409" s="31"/>
      <c r="AG409" s="26"/>
    </row>
    <row r="410" spans="1:33" ht="30" customHeight="1">
      <c r="A410" s="1271" t="s">
        <v>8509</v>
      </c>
      <c r="B410" s="10417" t="s">
        <v>11565</v>
      </c>
      <c r="C410" s="9765">
        <v>45406</v>
      </c>
      <c r="D410" s="9765">
        <v>45462</v>
      </c>
      <c r="E410" s="10481"/>
      <c r="F410" s="8877"/>
      <c r="G410" s="9840"/>
      <c r="H410" s="9840"/>
      <c r="I410" s="9840" t="s">
        <v>25</v>
      </c>
      <c r="J410" s="10495" t="s">
        <v>9009</v>
      </c>
      <c r="K410" s="10574" t="s">
        <v>9010</v>
      </c>
      <c r="L410" s="1273" t="s">
        <v>1093</v>
      </c>
      <c r="M410" s="9397" t="s">
        <v>9013</v>
      </c>
      <c r="N410" s="1176" t="s">
        <v>3953</v>
      </c>
      <c r="O410" s="1274">
        <v>1</v>
      </c>
      <c r="P410" s="1274">
        <v>1</v>
      </c>
      <c r="Q410" s="10574" t="s">
        <v>9011</v>
      </c>
      <c r="R410" s="9788"/>
      <c r="S410" s="1173"/>
      <c r="T410" s="1173"/>
      <c r="U410" s="1173"/>
      <c r="V410" s="10582" t="s">
        <v>2073</v>
      </c>
      <c r="W410" s="1173"/>
      <c r="X410" s="10582" t="s">
        <v>37</v>
      </c>
      <c r="Y410" s="1173"/>
      <c r="Z410" s="10878" t="s">
        <v>45</v>
      </c>
      <c r="AA410" s="1173"/>
      <c r="AB410" s="11066" t="s">
        <v>5584</v>
      </c>
      <c r="AC410" s="8912">
        <v>0</v>
      </c>
      <c r="AD410" s="722">
        <v>111915</v>
      </c>
      <c r="AE410" s="8912">
        <f>SUM(AD410*P410+AD411*P411+AC410)</f>
        <v>128495</v>
      </c>
      <c r="AF410" s="31"/>
      <c r="AG410" s="26"/>
    </row>
    <row r="411" spans="1:33" ht="30" customHeight="1">
      <c r="A411" s="1271" t="s">
        <v>8509</v>
      </c>
      <c r="B411" s="10418"/>
      <c r="C411" s="9766"/>
      <c r="D411" s="9766"/>
      <c r="E411" s="10482"/>
      <c r="F411" s="8878"/>
      <c r="G411" s="9834"/>
      <c r="H411" s="9834"/>
      <c r="I411" s="9834"/>
      <c r="J411" s="10496"/>
      <c r="K411" s="10575"/>
      <c r="L411" s="1271" t="s">
        <v>1095</v>
      </c>
      <c r="M411" s="10483"/>
      <c r="N411" s="1176" t="s">
        <v>3951</v>
      </c>
      <c r="O411" s="1272">
        <v>1</v>
      </c>
      <c r="P411" s="1272">
        <v>1</v>
      </c>
      <c r="Q411" s="10575"/>
      <c r="R411" s="9789"/>
      <c r="S411" s="1173"/>
      <c r="T411" s="1173"/>
      <c r="U411" s="1173"/>
      <c r="V411" s="10583"/>
      <c r="W411" s="1173"/>
      <c r="X411" s="10583"/>
      <c r="Y411" s="1173"/>
      <c r="Z411" s="10879"/>
      <c r="AA411" s="1173"/>
      <c r="AB411" s="11067"/>
      <c r="AC411" s="8913"/>
      <c r="AD411" s="722">
        <v>16580</v>
      </c>
      <c r="AE411" s="8913"/>
      <c r="AF411" s="31"/>
      <c r="AG411" s="26"/>
    </row>
    <row r="412" spans="1:33" ht="30" customHeight="1">
      <c r="A412" s="195" t="s">
        <v>8549</v>
      </c>
      <c r="B412" s="357" t="s">
        <v>9026</v>
      </c>
      <c r="C412" s="358">
        <v>45407</v>
      </c>
      <c r="D412" s="358">
        <v>45425</v>
      </c>
      <c r="E412" s="37"/>
      <c r="F412" s="94"/>
      <c r="G412" s="360">
        <v>8634</v>
      </c>
      <c r="H412" s="360">
        <v>463</v>
      </c>
      <c r="I412" s="360" t="s">
        <v>25</v>
      </c>
      <c r="J412" s="361" t="s">
        <v>9027</v>
      </c>
      <c r="K412" s="362" t="s">
        <v>9028</v>
      </c>
      <c r="L412" s="363" t="s">
        <v>9029</v>
      </c>
      <c r="M412" s="135" t="s">
        <v>9037</v>
      </c>
      <c r="N412" s="364"/>
      <c r="O412" s="365">
        <v>37</v>
      </c>
      <c r="P412" s="365">
        <v>37</v>
      </c>
      <c r="Q412" s="361" t="s">
        <v>9030</v>
      </c>
      <c r="R412" s="366"/>
      <c r="S412" s="366"/>
      <c r="T412" s="366"/>
      <c r="U412" s="366"/>
      <c r="V412" s="402" t="s">
        <v>256</v>
      </c>
      <c r="W412" s="366"/>
      <c r="X412" s="366"/>
      <c r="Y412" s="366"/>
      <c r="Z412" s="364"/>
      <c r="AA412" s="366"/>
      <c r="AB412" s="403" t="s">
        <v>5541</v>
      </c>
      <c r="AC412" s="280"/>
      <c r="AD412" s="280"/>
      <c r="AE412" s="280"/>
      <c r="AF412" s="31"/>
      <c r="AG412" s="26"/>
    </row>
    <row r="413" spans="1:33" ht="30" customHeight="1">
      <c r="A413" s="545" t="s">
        <v>9208</v>
      </c>
      <c r="B413" s="1432" t="s">
        <v>11623</v>
      </c>
      <c r="C413" s="358">
        <v>45408</v>
      </c>
      <c r="D413" s="358">
        <v>45419</v>
      </c>
      <c r="E413" s="37"/>
      <c r="F413" s="94"/>
      <c r="G413" s="360">
        <v>8606</v>
      </c>
      <c r="H413" s="360">
        <v>165</v>
      </c>
      <c r="I413" s="360"/>
      <c r="J413" s="361" t="s">
        <v>9031</v>
      </c>
      <c r="K413" s="362" t="s">
        <v>9032</v>
      </c>
      <c r="L413" s="363" t="s">
        <v>173</v>
      </c>
      <c r="M413" s="135" t="s">
        <v>9038</v>
      </c>
      <c r="N413" s="364"/>
      <c r="O413" s="365">
        <v>1</v>
      </c>
      <c r="P413" s="365">
        <v>1</v>
      </c>
      <c r="Q413" s="361" t="s">
        <v>9033</v>
      </c>
      <c r="R413" s="366"/>
      <c r="S413" s="366"/>
      <c r="T413" s="366"/>
      <c r="U413" s="366"/>
      <c r="V413" s="366"/>
      <c r="W413" s="366"/>
      <c r="X413" s="366"/>
      <c r="Y413" s="366"/>
      <c r="Z413" s="364"/>
      <c r="AA413" s="366"/>
      <c r="AB413" s="403" t="s">
        <v>5541</v>
      </c>
      <c r="AC413" s="280"/>
      <c r="AD413" s="280"/>
      <c r="AE413" s="280"/>
      <c r="AF413" s="31"/>
      <c r="AG413" s="26"/>
    </row>
    <row r="414" spans="1:33" ht="30" customHeight="1">
      <c r="A414" s="1271" t="s">
        <v>7869</v>
      </c>
      <c r="B414" s="10605" t="s">
        <v>9065</v>
      </c>
      <c r="C414" s="9765">
        <v>45415</v>
      </c>
      <c r="D414" s="9765">
        <v>45471</v>
      </c>
      <c r="E414" s="10481"/>
      <c r="F414" s="8877"/>
      <c r="G414" s="9840">
        <v>8644</v>
      </c>
      <c r="H414" s="9840">
        <v>788</v>
      </c>
      <c r="I414" s="9788"/>
      <c r="J414" s="10495" t="s">
        <v>9066</v>
      </c>
      <c r="K414" s="10574" t="s">
        <v>9067</v>
      </c>
      <c r="L414" s="1273" t="s">
        <v>1093</v>
      </c>
      <c r="M414" s="9397" t="s">
        <v>9178</v>
      </c>
      <c r="N414" s="1176" t="s">
        <v>3953</v>
      </c>
      <c r="O414" s="1274">
        <v>1</v>
      </c>
      <c r="P414" s="1274">
        <v>1</v>
      </c>
      <c r="Q414" s="10574" t="s">
        <v>9068</v>
      </c>
      <c r="R414" s="9788"/>
      <c r="S414" s="1173"/>
      <c r="T414" s="1173"/>
      <c r="U414" s="1173"/>
      <c r="V414" s="10440" t="s">
        <v>2073</v>
      </c>
      <c r="W414" s="1173"/>
      <c r="X414" s="10440" t="s">
        <v>37</v>
      </c>
      <c r="Y414" s="1173"/>
      <c r="Z414" s="10878" t="s">
        <v>45</v>
      </c>
      <c r="AA414" s="1173"/>
      <c r="AB414" s="11066" t="s">
        <v>5584</v>
      </c>
      <c r="AC414" s="8912">
        <v>4860</v>
      </c>
      <c r="AD414" s="722">
        <v>118800</v>
      </c>
      <c r="AE414" s="8912">
        <f>SUM(AD414*P414+AD415*P415+AC414)</f>
        <v>136766.72</v>
      </c>
      <c r="AF414" s="9224"/>
      <c r="AG414" s="9226"/>
    </row>
    <row r="415" spans="1:33" ht="30" customHeight="1">
      <c r="A415" s="1271" t="s">
        <v>7869</v>
      </c>
      <c r="B415" s="10607"/>
      <c r="C415" s="9766"/>
      <c r="D415" s="9766"/>
      <c r="E415" s="10482"/>
      <c r="F415" s="8878"/>
      <c r="G415" s="9834"/>
      <c r="H415" s="9834"/>
      <c r="I415" s="9789"/>
      <c r="J415" s="10496"/>
      <c r="K415" s="10575"/>
      <c r="L415" s="1271" t="s">
        <v>2548</v>
      </c>
      <c r="M415" s="10483"/>
      <c r="N415" s="1176" t="s">
        <v>3951</v>
      </c>
      <c r="O415" s="1272">
        <v>1</v>
      </c>
      <c r="P415" s="1272">
        <v>1</v>
      </c>
      <c r="Q415" s="10575"/>
      <c r="R415" s="9789"/>
      <c r="S415" s="1173"/>
      <c r="T415" s="1173"/>
      <c r="U415" s="1173"/>
      <c r="V415" s="10441"/>
      <c r="W415" s="1173"/>
      <c r="X415" s="10441"/>
      <c r="Y415" s="1173"/>
      <c r="Z415" s="10879"/>
      <c r="AA415" s="1173"/>
      <c r="AB415" s="11067"/>
      <c r="AC415" s="8913"/>
      <c r="AD415" s="722">
        <v>13106.72</v>
      </c>
      <c r="AE415" s="8913"/>
      <c r="AF415" s="9071"/>
      <c r="AG415" s="9063"/>
    </row>
    <row r="416" spans="1:33" ht="30" customHeight="1">
      <c r="A416" s="614" t="s">
        <v>7869</v>
      </c>
      <c r="B416" s="5119" t="s">
        <v>9069</v>
      </c>
      <c r="C416" s="1277">
        <v>45419</v>
      </c>
      <c r="D416" s="1277">
        <v>45433</v>
      </c>
      <c r="E416" s="593"/>
      <c r="F416" s="833"/>
      <c r="G416" s="1276">
        <v>8644</v>
      </c>
      <c r="H416" s="1276" t="s">
        <v>9070</v>
      </c>
      <c r="I416" s="1276"/>
      <c r="J416" s="1284" t="s">
        <v>9071</v>
      </c>
      <c r="K416" s="1285" t="s">
        <v>1248</v>
      </c>
      <c r="L416" s="1383" t="s">
        <v>193</v>
      </c>
      <c r="M416" s="771" t="s">
        <v>9179</v>
      </c>
      <c r="N416" s="1176"/>
      <c r="O416" s="1272">
        <v>6</v>
      </c>
      <c r="P416" s="1272">
        <v>6</v>
      </c>
      <c r="Q416" s="1284" t="s">
        <v>9072</v>
      </c>
      <c r="R416" s="1173"/>
      <c r="S416" s="1173"/>
      <c r="T416" s="1173"/>
      <c r="U416" s="1173"/>
      <c r="V416" s="1211" t="s">
        <v>2073</v>
      </c>
      <c r="W416" s="1173"/>
      <c r="X416" s="1211" t="s">
        <v>37</v>
      </c>
      <c r="Y416" s="1173"/>
      <c r="Z416" s="3768" t="s">
        <v>45</v>
      </c>
      <c r="AA416" s="1173"/>
      <c r="AB416" s="1208" t="s">
        <v>5585</v>
      </c>
      <c r="AC416" s="722">
        <v>32000</v>
      </c>
      <c r="AD416" s="722">
        <v>7480</v>
      </c>
      <c r="AE416" s="722">
        <f>SUM(AD416*P416+AC416)</f>
        <v>76880</v>
      </c>
      <c r="AF416" s="31"/>
      <c r="AG416" s="26"/>
    </row>
    <row r="417" spans="1:33" ht="30" customHeight="1">
      <c r="A417" s="614" t="s">
        <v>8626</v>
      </c>
      <c r="B417" s="1430" t="s">
        <v>11532</v>
      </c>
      <c r="C417" s="1277">
        <v>45420</v>
      </c>
      <c r="D417" s="1277">
        <v>45429</v>
      </c>
      <c r="E417" s="593"/>
      <c r="F417" s="833"/>
      <c r="G417" s="1276">
        <v>8615</v>
      </c>
      <c r="H417" s="1276" t="s">
        <v>3967</v>
      </c>
      <c r="I417" s="1276"/>
      <c r="J417" s="1284" t="s">
        <v>9073</v>
      </c>
      <c r="K417" s="1285" t="s">
        <v>7843</v>
      </c>
      <c r="L417" s="1383" t="s">
        <v>173</v>
      </c>
      <c r="M417" s="771" t="s">
        <v>9180</v>
      </c>
      <c r="N417" s="1176"/>
      <c r="O417" s="1272">
        <v>1</v>
      </c>
      <c r="P417" s="1272">
        <v>1</v>
      </c>
      <c r="Q417" s="1284" t="s">
        <v>9074</v>
      </c>
      <c r="R417" s="1173"/>
      <c r="S417" s="1173"/>
      <c r="T417" s="1173"/>
      <c r="U417" s="1173"/>
      <c r="V417" s="1251" t="s">
        <v>2073</v>
      </c>
      <c r="W417" s="1173"/>
      <c r="X417" s="1251" t="s">
        <v>37</v>
      </c>
      <c r="Y417" s="1173"/>
      <c r="Z417" s="2003" t="s">
        <v>45</v>
      </c>
      <c r="AA417" s="1173"/>
      <c r="AB417" s="1208" t="s">
        <v>5585</v>
      </c>
      <c r="AC417" s="722">
        <v>0</v>
      </c>
      <c r="AD417" s="722">
        <v>7857</v>
      </c>
      <c r="AE417" s="722">
        <f>SUM(AD417*P417+AC417)</f>
        <v>7857</v>
      </c>
      <c r="AF417" s="31"/>
      <c r="AG417" s="26"/>
    </row>
    <row r="418" spans="1:33" ht="30" customHeight="1">
      <c r="A418" s="1290" t="s">
        <v>9208</v>
      </c>
      <c r="B418" s="10917" t="s">
        <v>11624</v>
      </c>
      <c r="C418" s="10586">
        <v>45408</v>
      </c>
      <c r="D418" s="10586">
        <v>45464</v>
      </c>
      <c r="E418" s="10586"/>
      <c r="F418" s="9287"/>
      <c r="G418" s="10596">
        <v>8606</v>
      </c>
      <c r="H418" s="10596" t="s">
        <v>9075</v>
      </c>
      <c r="I418" s="10596"/>
      <c r="J418" s="11021" t="s">
        <v>9076</v>
      </c>
      <c r="K418" s="11021" t="s">
        <v>9077</v>
      </c>
      <c r="L418" s="1271" t="s">
        <v>76</v>
      </c>
      <c r="M418" s="8997" t="s">
        <v>9181</v>
      </c>
      <c r="N418" s="1410" t="s">
        <v>3952</v>
      </c>
      <c r="O418" s="1272">
        <v>4</v>
      </c>
      <c r="P418" s="1272">
        <v>4</v>
      </c>
      <c r="Q418" s="11021" t="s">
        <v>9078</v>
      </c>
      <c r="R418" s="10596"/>
      <c r="S418" s="1173"/>
      <c r="T418" s="1173"/>
      <c r="U418" s="1173"/>
      <c r="V418" s="10941" t="s">
        <v>2073</v>
      </c>
      <c r="W418" s="1173"/>
      <c r="X418" s="10941" t="s">
        <v>37</v>
      </c>
      <c r="Y418" s="1173"/>
      <c r="Z418" s="11082" t="s">
        <v>45</v>
      </c>
      <c r="AA418" s="10724"/>
      <c r="AB418" s="11105" t="s">
        <v>5583</v>
      </c>
      <c r="AC418" s="9691">
        <v>3000</v>
      </c>
      <c r="AD418" s="722">
        <v>5589</v>
      </c>
      <c r="AE418" s="8912">
        <f>SUM(AD418*P418+AD419*P419+AC418)</f>
        <v>72552</v>
      </c>
      <c r="AF418" s="9224"/>
      <c r="AG418" s="9226"/>
    </row>
    <row r="419" spans="1:33" ht="30" customHeight="1">
      <c r="A419" s="1290" t="s">
        <v>9208</v>
      </c>
      <c r="B419" s="10917"/>
      <c r="C419" s="10586"/>
      <c r="D419" s="10586"/>
      <c r="E419" s="10586"/>
      <c r="F419" s="9287"/>
      <c r="G419" s="10596"/>
      <c r="H419" s="10596"/>
      <c r="I419" s="10596"/>
      <c r="J419" s="11021"/>
      <c r="K419" s="11021"/>
      <c r="L419" s="1271" t="s">
        <v>2184</v>
      </c>
      <c r="M419" s="8997"/>
      <c r="N419" s="427" t="s">
        <v>3954</v>
      </c>
      <c r="O419" s="1272">
        <v>1</v>
      </c>
      <c r="P419" s="1272">
        <v>1</v>
      </c>
      <c r="Q419" s="11021"/>
      <c r="R419" s="10596"/>
      <c r="S419" s="1173"/>
      <c r="T419" s="1173"/>
      <c r="U419" s="1173"/>
      <c r="V419" s="10941"/>
      <c r="W419" s="1173"/>
      <c r="X419" s="10941"/>
      <c r="Y419" s="1173"/>
      <c r="Z419" s="11082"/>
      <c r="AA419" s="10724"/>
      <c r="AB419" s="11105"/>
      <c r="AC419" s="9691"/>
      <c r="AD419" s="722">
        <v>47196</v>
      </c>
      <c r="AE419" s="8913"/>
      <c r="AF419" s="9212"/>
      <c r="AG419" s="9064"/>
    </row>
    <row r="420" spans="1:33" ht="30" customHeight="1">
      <c r="A420" s="1290" t="s">
        <v>9208</v>
      </c>
      <c r="B420" s="10417" t="s">
        <v>11625</v>
      </c>
      <c r="C420" s="9765">
        <v>45408</v>
      </c>
      <c r="D420" s="9765">
        <v>45464</v>
      </c>
      <c r="E420" s="9765"/>
      <c r="F420" s="8877"/>
      <c r="G420" s="9840">
        <v>8606</v>
      </c>
      <c r="H420" s="9840" t="s">
        <v>9079</v>
      </c>
      <c r="I420" s="9840"/>
      <c r="J420" s="10927" t="s">
        <v>9080</v>
      </c>
      <c r="K420" s="10927" t="s">
        <v>9081</v>
      </c>
      <c r="L420" s="1271" t="s">
        <v>67</v>
      </c>
      <c r="M420" s="8868" t="s">
        <v>9182</v>
      </c>
      <c r="N420" s="1410" t="s">
        <v>3952</v>
      </c>
      <c r="O420" s="1272">
        <v>7</v>
      </c>
      <c r="P420" s="257">
        <v>8</v>
      </c>
      <c r="Q420" s="10927" t="s">
        <v>9082</v>
      </c>
      <c r="R420" s="9840"/>
      <c r="S420" s="1173"/>
      <c r="T420" s="1173"/>
      <c r="U420" s="1173"/>
      <c r="V420" s="10747" t="s">
        <v>2073</v>
      </c>
      <c r="W420" s="1173"/>
      <c r="X420" s="10747" t="s">
        <v>37</v>
      </c>
      <c r="Y420" s="1173"/>
      <c r="Z420" s="10878" t="s">
        <v>45</v>
      </c>
      <c r="AA420" s="9788"/>
      <c r="AB420" s="11066" t="s">
        <v>5583</v>
      </c>
      <c r="AC420" s="8912">
        <v>3000</v>
      </c>
      <c r="AD420" s="722">
        <v>5589</v>
      </c>
      <c r="AE420" s="8912">
        <f>SUM(AD420*P420+AD421*P421+AD422*P422+AC420)</f>
        <v>112158</v>
      </c>
      <c r="AF420" s="9224"/>
      <c r="AG420" s="9226"/>
    </row>
    <row r="421" spans="1:33" ht="30" customHeight="1">
      <c r="A421" s="1290" t="s">
        <v>9208</v>
      </c>
      <c r="B421" s="10769"/>
      <c r="C421" s="10089"/>
      <c r="D421" s="10089"/>
      <c r="E421" s="10089"/>
      <c r="F421" s="8880"/>
      <c r="G421" s="10053"/>
      <c r="H421" s="10053"/>
      <c r="I421" s="10053"/>
      <c r="J421" s="10928"/>
      <c r="K421" s="10928"/>
      <c r="L421" s="1271" t="s">
        <v>381</v>
      </c>
      <c r="M421" s="8870"/>
      <c r="N421" s="1410" t="s">
        <v>3954</v>
      </c>
      <c r="O421" s="1272">
        <v>1</v>
      </c>
      <c r="P421" s="1272">
        <v>1</v>
      </c>
      <c r="Q421" s="10928"/>
      <c r="R421" s="10053"/>
      <c r="S421" s="1173"/>
      <c r="T421" s="1173"/>
      <c r="U421" s="1173"/>
      <c r="V421" s="10940"/>
      <c r="W421" s="1173"/>
      <c r="X421" s="10940"/>
      <c r="Y421" s="1173"/>
      <c r="Z421" s="10895"/>
      <c r="AA421" s="10065"/>
      <c r="AB421" s="11068"/>
      <c r="AC421" s="8920"/>
      <c r="AD421" s="722">
        <v>47196</v>
      </c>
      <c r="AE421" s="8920"/>
      <c r="AF421" s="9212"/>
      <c r="AG421" s="9064"/>
    </row>
    <row r="422" spans="1:33" ht="30" customHeight="1">
      <c r="A422" s="1290" t="s">
        <v>9208</v>
      </c>
      <c r="B422" s="10418"/>
      <c r="C422" s="9766"/>
      <c r="D422" s="9766"/>
      <c r="E422" s="9766"/>
      <c r="F422" s="8878"/>
      <c r="G422" s="9834"/>
      <c r="H422" s="9834"/>
      <c r="I422" s="9834"/>
      <c r="J422" s="10929"/>
      <c r="K422" s="10929"/>
      <c r="L422" s="1382" t="s">
        <v>2548</v>
      </c>
      <c r="M422" s="8869"/>
      <c r="N422" s="1410" t="s">
        <v>3951</v>
      </c>
      <c r="O422" s="1272">
        <v>1</v>
      </c>
      <c r="P422" s="1272">
        <v>1</v>
      </c>
      <c r="Q422" s="10929"/>
      <c r="R422" s="9834"/>
      <c r="S422" s="1173"/>
      <c r="T422" s="1173"/>
      <c r="U422" s="1173"/>
      <c r="V422" s="10748"/>
      <c r="W422" s="1173"/>
      <c r="X422" s="10748"/>
      <c r="Y422" s="1173"/>
      <c r="Z422" s="10879"/>
      <c r="AA422" s="9789"/>
      <c r="AB422" s="11067"/>
      <c r="AC422" s="8913"/>
      <c r="AD422" s="722">
        <v>17250</v>
      </c>
      <c r="AE422" s="8913"/>
      <c r="AF422" s="9071"/>
      <c r="AG422" s="9063"/>
    </row>
    <row r="423" spans="1:33" ht="30" customHeight="1">
      <c r="A423" s="1290" t="s">
        <v>9208</v>
      </c>
      <c r="B423" s="1430" t="s">
        <v>11626</v>
      </c>
      <c r="C423" s="1277">
        <v>45409</v>
      </c>
      <c r="D423" s="1277">
        <v>45419</v>
      </c>
      <c r="E423" s="593"/>
      <c r="F423" s="833"/>
      <c r="G423" s="1276">
        <v>8606</v>
      </c>
      <c r="H423" s="1276" t="s">
        <v>383</v>
      </c>
      <c r="I423" s="1276"/>
      <c r="J423" s="1284" t="s">
        <v>9083</v>
      </c>
      <c r="K423" s="1285" t="s">
        <v>9084</v>
      </c>
      <c r="L423" s="1383" t="s">
        <v>173</v>
      </c>
      <c r="M423" s="771" t="s">
        <v>9183</v>
      </c>
      <c r="N423" s="1176"/>
      <c r="O423" s="1272">
        <v>1</v>
      </c>
      <c r="P423" s="1272">
        <v>1</v>
      </c>
      <c r="Q423" s="1284" t="s">
        <v>9085</v>
      </c>
      <c r="R423" s="1173"/>
      <c r="S423" s="1173"/>
      <c r="T423" s="1173"/>
      <c r="U423" s="1173"/>
      <c r="V423" s="1212" t="s">
        <v>2073</v>
      </c>
      <c r="W423" s="1173"/>
      <c r="X423" s="1212" t="s">
        <v>37</v>
      </c>
      <c r="Y423" s="1173"/>
      <c r="Z423" s="3767" t="s">
        <v>45</v>
      </c>
      <c r="AA423" s="1173"/>
      <c r="AB423" s="1208" t="s">
        <v>5539</v>
      </c>
      <c r="AC423" s="722">
        <v>0</v>
      </c>
      <c r="AD423" s="722">
        <v>5589</v>
      </c>
      <c r="AE423" s="722">
        <f>SUM(AD423*P423+AC423)</f>
        <v>5589</v>
      </c>
      <c r="AF423" s="31"/>
      <c r="AG423" s="26"/>
    </row>
    <row r="424" spans="1:33" ht="30" customHeight="1">
      <c r="A424" s="1290" t="s">
        <v>9208</v>
      </c>
      <c r="B424" s="10417" t="s">
        <v>11627</v>
      </c>
      <c r="C424" s="9765">
        <v>45419</v>
      </c>
      <c r="D424" s="9765">
        <v>45445</v>
      </c>
      <c r="E424" s="9765"/>
      <c r="F424" s="8877"/>
      <c r="G424" s="9840">
        <v>8606</v>
      </c>
      <c r="H424" s="9840">
        <v>35</v>
      </c>
      <c r="I424" s="9840"/>
      <c r="J424" s="10927" t="s">
        <v>9086</v>
      </c>
      <c r="K424" s="10927" t="s">
        <v>9087</v>
      </c>
      <c r="L424" s="1271" t="s">
        <v>167</v>
      </c>
      <c r="M424" s="8868" t="s">
        <v>9184</v>
      </c>
      <c r="N424" s="1410" t="s">
        <v>3952</v>
      </c>
      <c r="O424" s="1272">
        <v>10</v>
      </c>
      <c r="P424" s="1272">
        <v>10</v>
      </c>
      <c r="Q424" s="10927" t="s">
        <v>9088</v>
      </c>
      <c r="R424" s="9840"/>
      <c r="S424" s="1173"/>
      <c r="T424" s="1173"/>
      <c r="U424" s="1173"/>
      <c r="V424" s="11013" t="s">
        <v>2073</v>
      </c>
      <c r="W424" s="1173"/>
      <c r="X424" s="11013" t="s">
        <v>37</v>
      </c>
      <c r="Y424" s="1173"/>
      <c r="Z424" s="10878" t="s">
        <v>45</v>
      </c>
      <c r="AA424" s="9788"/>
      <c r="AB424" s="11066" t="s">
        <v>5584</v>
      </c>
      <c r="AC424" s="8912">
        <v>0</v>
      </c>
      <c r="AD424" s="722">
        <v>5589</v>
      </c>
      <c r="AE424" s="8912">
        <f>SUM(AD424*P424+AD425*P425+AD426*P426+AC424)</f>
        <v>119094</v>
      </c>
      <c r="AF424" s="9224"/>
      <c r="AG424" s="9226"/>
    </row>
    <row r="425" spans="1:33" ht="30" customHeight="1">
      <c r="A425" s="1290" t="s">
        <v>9208</v>
      </c>
      <c r="B425" s="10769"/>
      <c r="C425" s="10089"/>
      <c r="D425" s="10089"/>
      <c r="E425" s="10089"/>
      <c r="F425" s="8880"/>
      <c r="G425" s="10053"/>
      <c r="H425" s="10053"/>
      <c r="I425" s="10053"/>
      <c r="J425" s="10928"/>
      <c r="K425" s="10928"/>
      <c r="L425" s="1271" t="s">
        <v>2184</v>
      </c>
      <c r="M425" s="8870"/>
      <c r="N425" s="1410" t="s">
        <v>3957</v>
      </c>
      <c r="O425" s="1272">
        <v>1</v>
      </c>
      <c r="P425" s="1272">
        <v>1</v>
      </c>
      <c r="Q425" s="10928"/>
      <c r="R425" s="10053"/>
      <c r="S425" s="1173"/>
      <c r="T425" s="1173"/>
      <c r="U425" s="1173"/>
      <c r="V425" s="11014"/>
      <c r="W425" s="1173"/>
      <c r="X425" s="11014"/>
      <c r="Y425" s="1173"/>
      <c r="Z425" s="10895"/>
      <c r="AA425" s="10065"/>
      <c r="AB425" s="11068"/>
      <c r="AC425" s="8920"/>
      <c r="AD425" s="722">
        <v>45954</v>
      </c>
      <c r="AE425" s="8920"/>
      <c r="AF425" s="9212"/>
      <c r="AG425" s="9064"/>
    </row>
    <row r="426" spans="1:33" ht="30" customHeight="1">
      <c r="A426" s="1290" t="s">
        <v>9208</v>
      </c>
      <c r="B426" s="10418"/>
      <c r="C426" s="9766"/>
      <c r="D426" s="9766"/>
      <c r="E426" s="9766"/>
      <c r="F426" s="8878"/>
      <c r="G426" s="9834"/>
      <c r="H426" s="9834"/>
      <c r="I426" s="9834"/>
      <c r="J426" s="10929"/>
      <c r="K426" s="10929"/>
      <c r="L426" s="1382" t="s">
        <v>2548</v>
      </c>
      <c r="M426" s="8869"/>
      <c r="N426" s="1410" t="s">
        <v>3951</v>
      </c>
      <c r="O426" s="1272">
        <v>1</v>
      </c>
      <c r="P426" s="1272">
        <v>1</v>
      </c>
      <c r="Q426" s="10929"/>
      <c r="R426" s="9834"/>
      <c r="S426" s="1173"/>
      <c r="T426" s="1173"/>
      <c r="U426" s="1173"/>
      <c r="V426" s="11015"/>
      <c r="W426" s="1173"/>
      <c r="X426" s="11015"/>
      <c r="Y426" s="1173"/>
      <c r="Z426" s="10879"/>
      <c r="AA426" s="9789"/>
      <c r="AB426" s="11067"/>
      <c r="AC426" s="8913"/>
      <c r="AD426" s="722">
        <v>17250</v>
      </c>
      <c r="AE426" s="8913"/>
      <c r="AF426" s="9071"/>
      <c r="AG426" s="9063"/>
    </row>
    <row r="427" spans="1:33" ht="30" customHeight="1">
      <c r="A427" s="1282" t="s">
        <v>9208</v>
      </c>
      <c r="B427" s="10417" t="s">
        <v>11628</v>
      </c>
      <c r="C427" s="9765">
        <v>45420</v>
      </c>
      <c r="D427" s="9765">
        <v>45446</v>
      </c>
      <c r="E427" s="10481"/>
      <c r="F427" s="8877"/>
      <c r="G427" s="9840">
        <v>8606</v>
      </c>
      <c r="H427" s="9840">
        <v>30</v>
      </c>
      <c r="I427" s="9788"/>
      <c r="J427" s="10495" t="s">
        <v>9089</v>
      </c>
      <c r="K427" s="10574" t="s">
        <v>9090</v>
      </c>
      <c r="L427" s="1273" t="s">
        <v>167</v>
      </c>
      <c r="M427" s="9397" t="s">
        <v>9185</v>
      </c>
      <c r="N427" s="1176" t="s">
        <v>3952</v>
      </c>
      <c r="O427" s="1274">
        <v>10</v>
      </c>
      <c r="P427" s="1274">
        <v>10</v>
      </c>
      <c r="Q427" s="10574" t="s">
        <v>9091</v>
      </c>
      <c r="R427" s="9788"/>
      <c r="S427" s="1173"/>
      <c r="T427" s="1173"/>
      <c r="U427" s="1173"/>
      <c r="V427" s="10582" t="s">
        <v>2073</v>
      </c>
      <c r="W427" s="1173"/>
      <c r="X427" s="10582" t="s">
        <v>37</v>
      </c>
      <c r="Y427" s="1173"/>
      <c r="Z427" s="10878" t="s">
        <v>45</v>
      </c>
      <c r="AA427" s="9788"/>
      <c r="AB427" s="11066" t="s">
        <v>5583</v>
      </c>
      <c r="AC427" s="8912">
        <v>0</v>
      </c>
      <c r="AD427" s="722">
        <v>5589</v>
      </c>
      <c r="AE427" s="8912">
        <f>SUM(AD427*P427+AD428*P428+AD429*P429+AC427)</f>
        <v>119094</v>
      </c>
      <c r="AF427" s="9224"/>
      <c r="AG427" s="9226"/>
    </row>
    <row r="428" spans="1:33" ht="30" customHeight="1">
      <c r="A428" s="1282" t="s">
        <v>9208</v>
      </c>
      <c r="B428" s="10769"/>
      <c r="C428" s="10089"/>
      <c r="D428" s="10089"/>
      <c r="E428" s="10587"/>
      <c r="F428" s="8880"/>
      <c r="G428" s="10053"/>
      <c r="H428" s="10053"/>
      <c r="I428" s="10065"/>
      <c r="J428" s="10591"/>
      <c r="K428" s="10633"/>
      <c r="L428" s="1271" t="s">
        <v>2184</v>
      </c>
      <c r="M428" s="10634"/>
      <c r="N428" s="1176" t="s">
        <v>3957</v>
      </c>
      <c r="O428" s="1272">
        <v>1</v>
      </c>
      <c r="P428" s="1272">
        <v>1</v>
      </c>
      <c r="Q428" s="10633"/>
      <c r="R428" s="10065"/>
      <c r="S428" s="1173"/>
      <c r="T428" s="1173"/>
      <c r="U428" s="1173"/>
      <c r="V428" s="11070"/>
      <c r="W428" s="1173"/>
      <c r="X428" s="11070"/>
      <c r="Y428" s="1173"/>
      <c r="Z428" s="10895"/>
      <c r="AA428" s="9789"/>
      <c r="AB428" s="11068"/>
      <c r="AC428" s="8920"/>
      <c r="AD428" s="722">
        <v>45954</v>
      </c>
      <c r="AE428" s="8920"/>
      <c r="AF428" s="9071"/>
      <c r="AG428" s="9063"/>
    </row>
    <row r="429" spans="1:33" ht="30" customHeight="1">
      <c r="A429" s="1282" t="s">
        <v>9208</v>
      </c>
      <c r="B429" s="10418"/>
      <c r="C429" s="9766"/>
      <c r="D429" s="9766"/>
      <c r="E429" s="10482"/>
      <c r="F429" s="8878"/>
      <c r="G429" s="9834"/>
      <c r="H429" s="9834"/>
      <c r="I429" s="9789"/>
      <c r="J429" s="10496"/>
      <c r="K429" s="10575"/>
      <c r="L429" s="420" t="s">
        <v>2548</v>
      </c>
      <c r="M429" s="10483"/>
      <c r="N429" s="1245" t="s">
        <v>3951</v>
      </c>
      <c r="O429" s="1272">
        <v>1</v>
      </c>
      <c r="P429" s="1272">
        <v>1</v>
      </c>
      <c r="Q429" s="10575"/>
      <c r="R429" s="9789"/>
      <c r="S429" s="1173"/>
      <c r="T429" s="1173"/>
      <c r="U429" s="1173"/>
      <c r="V429" s="10583"/>
      <c r="W429" s="1173"/>
      <c r="X429" s="10583"/>
      <c r="Y429" s="1173"/>
      <c r="Z429" s="10879"/>
      <c r="AA429" s="1213"/>
      <c r="AB429" s="11067"/>
      <c r="AC429" s="8913"/>
      <c r="AD429" s="722">
        <v>17250</v>
      </c>
      <c r="AE429" s="8913"/>
      <c r="AF429" s="30"/>
      <c r="AG429" s="419"/>
    </row>
    <row r="430" spans="1:33" ht="30" customHeight="1">
      <c r="A430" s="190" t="s">
        <v>9092</v>
      </c>
      <c r="B430" s="1431" t="s">
        <v>11552</v>
      </c>
      <c r="C430" s="340">
        <v>45415</v>
      </c>
      <c r="D430" s="340">
        <v>45426</v>
      </c>
      <c r="E430" s="341"/>
      <c r="F430" s="44"/>
      <c r="G430" s="339">
        <v>8599</v>
      </c>
      <c r="H430" s="339"/>
      <c r="I430" s="339" t="s">
        <v>92</v>
      </c>
      <c r="J430" s="324" t="s">
        <v>9093</v>
      </c>
      <c r="K430" s="325" t="s">
        <v>9094</v>
      </c>
      <c r="L430" s="347" t="s">
        <v>173</v>
      </c>
      <c r="M430" s="338" t="s">
        <v>9186</v>
      </c>
      <c r="N430" s="255"/>
      <c r="O430" s="258">
        <v>1</v>
      </c>
      <c r="P430" s="258">
        <v>1</v>
      </c>
      <c r="Q430" s="324" t="s">
        <v>9095</v>
      </c>
      <c r="R430" s="309"/>
      <c r="S430" s="250"/>
      <c r="T430" s="250"/>
      <c r="U430" s="250"/>
      <c r="V430" s="379" t="s">
        <v>2073</v>
      </c>
      <c r="W430" s="250"/>
      <c r="X430" s="379" t="s">
        <v>37</v>
      </c>
      <c r="Y430" s="250"/>
      <c r="Z430" s="251"/>
      <c r="AA430" s="250"/>
      <c r="AB430" s="367" t="s">
        <v>5586</v>
      </c>
      <c r="AC430" s="33">
        <v>0</v>
      </c>
      <c r="AD430" s="33">
        <v>7938</v>
      </c>
      <c r="AE430" s="33">
        <f>SUM(AD430*P430+AC430)</f>
        <v>7938</v>
      </c>
      <c r="AF430" s="31"/>
      <c r="AG430" s="26"/>
    </row>
    <row r="431" spans="1:33" ht="30" customHeight="1">
      <c r="A431" s="190" t="s">
        <v>9092</v>
      </c>
      <c r="B431" s="11028" t="s">
        <v>11553</v>
      </c>
      <c r="C431" s="9752">
        <v>45420</v>
      </c>
      <c r="D431" s="9752">
        <v>45446</v>
      </c>
      <c r="E431" s="9752"/>
      <c r="F431" s="9479"/>
      <c r="G431" s="9708"/>
      <c r="H431" s="9708"/>
      <c r="I431" s="9708" t="s">
        <v>92</v>
      </c>
      <c r="J431" s="10934" t="s">
        <v>9096</v>
      </c>
      <c r="K431" s="10934" t="s">
        <v>9097</v>
      </c>
      <c r="L431" s="256" t="s">
        <v>62</v>
      </c>
      <c r="M431" s="9231" t="s">
        <v>9187</v>
      </c>
      <c r="N431" s="414" t="s">
        <v>3952</v>
      </c>
      <c r="O431" s="258">
        <v>5</v>
      </c>
      <c r="P431" s="258">
        <v>5</v>
      </c>
      <c r="Q431" s="10934" t="s">
        <v>9099</v>
      </c>
      <c r="R431" s="9708"/>
      <c r="S431" s="250"/>
      <c r="T431" s="250"/>
      <c r="U431" s="250"/>
      <c r="V431" s="11018" t="s">
        <v>2073</v>
      </c>
      <c r="W431" s="250"/>
      <c r="X431" s="11018" t="s">
        <v>37</v>
      </c>
      <c r="Y431" s="250"/>
      <c r="Z431" s="251"/>
      <c r="AA431" s="10095"/>
      <c r="AB431" s="11079" t="s">
        <v>5586</v>
      </c>
      <c r="AC431" s="9660">
        <v>0</v>
      </c>
      <c r="AD431" s="33">
        <v>7938</v>
      </c>
      <c r="AE431" s="9660">
        <f>SUM(AD431*P431+AD432*P432+AD433*P433+AC431)</f>
        <v>191688</v>
      </c>
      <c r="AF431" s="9224"/>
      <c r="AG431" s="9226"/>
    </row>
    <row r="432" spans="1:33" ht="30" customHeight="1">
      <c r="A432" s="190" t="s">
        <v>9092</v>
      </c>
      <c r="B432" s="11029"/>
      <c r="C432" s="9784"/>
      <c r="D432" s="9784"/>
      <c r="E432" s="9784"/>
      <c r="F432" s="9480"/>
      <c r="G432" s="9709"/>
      <c r="H432" s="9709"/>
      <c r="I432" s="9709"/>
      <c r="J432" s="10935"/>
      <c r="K432" s="10935"/>
      <c r="L432" s="256" t="s">
        <v>2010</v>
      </c>
      <c r="M432" s="9309"/>
      <c r="N432" s="414" t="s">
        <v>3955</v>
      </c>
      <c r="O432" s="258">
        <v>1</v>
      </c>
      <c r="P432" s="258">
        <v>1</v>
      </c>
      <c r="Q432" s="10935"/>
      <c r="R432" s="9709"/>
      <c r="S432" s="250"/>
      <c r="T432" s="250"/>
      <c r="U432" s="250"/>
      <c r="V432" s="11019"/>
      <c r="W432" s="250"/>
      <c r="X432" s="11019"/>
      <c r="Y432" s="250"/>
      <c r="Z432" s="251"/>
      <c r="AA432" s="10096"/>
      <c r="AB432" s="11080"/>
      <c r="AC432" s="9661"/>
      <c r="AD432" s="33">
        <v>104958</v>
      </c>
      <c r="AE432" s="9661"/>
      <c r="AF432" s="9212"/>
      <c r="AG432" s="9064"/>
    </row>
    <row r="433" spans="1:33" ht="30" customHeight="1">
      <c r="A433" s="190" t="s">
        <v>9092</v>
      </c>
      <c r="B433" s="11030"/>
      <c r="C433" s="9753"/>
      <c r="D433" s="9753"/>
      <c r="E433" s="9753"/>
      <c r="F433" s="9433"/>
      <c r="G433" s="9710"/>
      <c r="H433" s="9710"/>
      <c r="I433" s="9710"/>
      <c r="J433" s="10936"/>
      <c r="K433" s="10936"/>
      <c r="L433" s="415" t="s">
        <v>9098</v>
      </c>
      <c r="M433" s="9280"/>
      <c r="N433" s="414" t="s">
        <v>3951</v>
      </c>
      <c r="O433" s="258">
        <v>1</v>
      </c>
      <c r="P433" s="258">
        <v>1</v>
      </c>
      <c r="Q433" s="10936"/>
      <c r="R433" s="9710"/>
      <c r="S433" s="250"/>
      <c r="T433" s="250"/>
      <c r="U433" s="250"/>
      <c r="V433" s="11020"/>
      <c r="W433" s="250"/>
      <c r="X433" s="11020"/>
      <c r="Y433" s="250"/>
      <c r="Z433" s="251"/>
      <c r="AA433" s="10097"/>
      <c r="AB433" s="11081"/>
      <c r="AC433" s="9662"/>
      <c r="AD433" s="33">
        <v>47040</v>
      </c>
      <c r="AE433" s="9662"/>
      <c r="AF433" s="9071"/>
      <c r="AG433" s="9063"/>
    </row>
    <row r="434" spans="1:33" ht="30" customHeight="1">
      <c r="A434" s="1271" t="s">
        <v>8509</v>
      </c>
      <c r="B434" s="10417" t="s">
        <v>11566</v>
      </c>
      <c r="C434" s="9765">
        <v>45409</v>
      </c>
      <c r="D434" s="9765">
        <v>45465</v>
      </c>
      <c r="E434" s="10481"/>
      <c r="F434" s="8877"/>
      <c r="G434" s="9840">
        <v>8593</v>
      </c>
      <c r="H434" s="9840">
        <v>76</v>
      </c>
      <c r="I434" s="9788"/>
      <c r="J434" s="10495" t="s">
        <v>9100</v>
      </c>
      <c r="K434" s="10574"/>
      <c r="L434" s="1273" t="s">
        <v>128</v>
      </c>
      <c r="M434" s="9397" t="s">
        <v>9188</v>
      </c>
      <c r="N434" s="1411" t="s">
        <v>3952</v>
      </c>
      <c r="O434" s="1274">
        <v>3</v>
      </c>
      <c r="P434" s="1274">
        <v>3</v>
      </c>
      <c r="Q434" s="10574" t="s">
        <v>9101</v>
      </c>
      <c r="R434" s="9788"/>
      <c r="S434" s="1173"/>
      <c r="T434" s="1173"/>
      <c r="U434" s="1173"/>
      <c r="V434" s="11016" t="s">
        <v>2073</v>
      </c>
      <c r="W434" s="1173"/>
      <c r="X434" s="11016" t="s">
        <v>37</v>
      </c>
      <c r="Y434" s="1173"/>
      <c r="Z434" s="10878" t="s">
        <v>45</v>
      </c>
      <c r="AA434" s="1173"/>
      <c r="AB434" s="11066" t="s">
        <v>5584</v>
      </c>
      <c r="AC434" s="8912">
        <v>0</v>
      </c>
      <c r="AD434" s="722">
        <v>6714.9</v>
      </c>
      <c r="AE434" s="8912">
        <f>SUM(AD434*P434+AD435*P435+AC434)</f>
        <v>61594.7</v>
      </c>
      <c r="AF434" s="9224"/>
      <c r="AG434" s="9226"/>
    </row>
    <row r="435" spans="1:33" ht="30" customHeight="1">
      <c r="A435" s="1291" t="s">
        <v>8509</v>
      </c>
      <c r="B435" s="10418"/>
      <c r="C435" s="9766"/>
      <c r="D435" s="9766"/>
      <c r="E435" s="10482"/>
      <c r="F435" s="8878"/>
      <c r="G435" s="9834"/>
      <c r="H435" s="9834"/>
      <c r="I435" s="9789"/>
      <c r="J435" s="10496"/>
      <c r="K435" s="10575"/>
      <c r="L435" s="1271" t="s">
        <v>8516</v>
      </c>
      <c r="M435" s="10483"/>
      <c r="N435" s="440" t="s">
        <v>3954</v>
      </c>
      <c r="O435" s="1272">
        <v>1</v>
      </c>
      <c r="P435" s="1272">
        <v>1</v>
      </c>
      <c r="Q435" s="10575"/>
      <c r="R435" s="9789"/>
      <c r="S435" s="1173"/>
      <c r="T435" s="1173"/>
      <c r="U435" s="1173"/>
      <c r="V435" s="11017"/>
      <c r="W435" s="1173"/>
      <c r="X435" s="11017"/>
      <c r="Y435" s="1173"/>
      <c r="Z435" s="10879"/>
      <c r="AA435" s="1173"/>
      <c r="AB435" s="11067"/>
      <c r="AC435" s="8913"/>
      <c r="AD435" s="722">
        <v>41450</v>
      </c>
      <c r="AE435" s="8913"/>
      <c r="AF435" s="9071"/>
      <c r="AG435" s="9063"/>
    </row>
    <row r="436" spans="1:33" ht="30" customHeight="1">
      <c r="A436" s="1589" t="s">
        <v>8509</v>
      </c>
      <c r="B436" s="2995" t="s">
        <v>11567</v>
      </c>
      <c r="C436" s="1277">
        <v>45419</v>
      </c>
      <c r="D436" s="1277">
        <v>45445</v>
      </c>
      <c r="E436" s="593"/>
      <c r="F436" s="833"/>
      <c r="G436" s="1276">
        <v>8593</v>
      </c>
      <c r="H436" s="1276">
        <v>97</v>
      </c>
      <c r="I436" s="1276"/>
      <c r="J436" s="1284" t="s">
        <v>9102</v>
      </c>
      <c r="K436" s="1285" t="s">
        <v>9103</v>
      </c>
      <c r="L436" s="1383" t="s">
        <v>2184</v>
      </c>
      <c r="M436" s="771" t="s">
        <v>9189</v>
      </c>
      <c r="N436" s="440" t="s">
        <v>3954</v>
      </c>
      <c r="O436" s="1272">
        <v>1</v>
      </c>
      <c r="P436" s="1272">
        <v>1</v>
      </c>
      <c r="Q436" s="1284" t="s">
        <v>9104</v>
      </c>
      <c r="R436" s="1173"/>
      <c r="S436" s="1173"/>
      <c r="T436" s="1173"/>
      <c r="U436" s="1173"/>
      <c r="V436" s="1563" t="s">
        <v>2073</v>
      </c>
      <c r="W436" s="1173"/>
      <c r="X436" s="1563" t="s">
        <v>37</v>
      </c>
      <c r="Y436" s="1173"/>
      <c r="Z436" s="1588" t="s">
        <v>45</v>
      </c>
      <c r="AA436" s="1173"/>
      <c r="AB436" s="1208" t="s">
        <v>5584</v>
      </c>
      <c r="AC436" s="722">
        <v>0</v>
      </c>
      <c r="AD436" s="722">
        <v>41450</v>
      </c>
      <c r="AE436" s="722">
        <f>SUM(AD436*P436+AC436)</f>
        <v>41450</v>
      </c>
      <c r="AF436" s="31"/>
      <c r="AG436" s="26"/>
    </row>
    <row r="437" spans="1:33" ht="30" customHeight="1">
      <c r="A437" s="195" t="s">
        <v>9105</v>
      </c>
      <c r="B437" s="1432" t="s">
        <v>11636</v>
      </c>
      <c r="C437" s="358">
        <v>45419</v>
      </c>
      <c r="D437" s="358">
        <v>45428</v>
      </c>
      <c r="E437" s="37"/>
      <c r="F437" s="94"/>
      <c r="G437" s="360">
        <v>8616</v>
      </c>
      <c r="H437" s="360" t="s">
        <v>5879</v>
      </c>
      <c r="I437" s="360"/>
      <c r="J437" s="361" t="s">
        <v>9106</v>
      </c>
      <c r="K437" s="362" t="s">
        <v>9107</v>
      </c>
      <c r="L437" s="363" t="s">
        <v>28</v>
      </c>
      <c r="M437" s="135" t="s">
        <v>9190</v>
      </c>
      <c r="N437" s="364"/>
      <c r="O437" s="365">
        <v>2</v>
      </c>
      <c r="P437" s="365">
        <v>2</v>
      </c>
      <c r="Q437" s="361" t="s">
        <v>9108</v>
      </c>
      <c r="R437" s="366"/>
      <c r="S437" s="366"/>
      <c r="T437" s="366"/>
      <c r="U437" s="366"/>
      <c r="V437" s="1572" t="s">
        <v>256</v>
      </c>
      <c r="W437" s="366"/>
      <c r="X437" s="366"/>
      <c r="Y437" s="366"/>
      <c r="Z437" s="364"/>
      <c r="AA437" s="366"/>
      <c r="AB437" s="403" t="s">
        <v>5535</v>
      </c>
      <c r="AC437" s="280"/>
      <c r="AD437" s="280"/>
      <c r="AE437" s="280"/>
      <c r="AF437" s="31"/>
      <c r="AG437" s="26"/>
    </row>
    <row r="438" spans="1:33" ht="30" customHeight="1">
      <c r="A438" s="614" t="s">
        <v>8518</v>
      </c>
      <c r="B438" s="1430" t="s">
        <v>11641</v>
      </c>
      <c r="C438" s="1277">
        <v>45418</v>
      </c>
      <c r="D438" s="1277">
        <v>45427</v>
      </c>
      <c r="E438" s="593"/>
      <c r="F438" s="833"/>
      <c r="G438" s="1276">
        <v>8604</v>
      </c>
      <c r="H438" s="1276" t="s">
        <v>768</v>
      </c>
      <c r="I438" s="1276"/>
      <c r="J438" s="1284" t="s">
        <v>9109</v>
      </c>
      <c r="K438" s="1285" t="s">
        <v>9110</v>
      </c>
      <c r="L438" s="1383" t="s">
        <v>173</v>
      </c>
      <c r="M438" s="771" t="s">
        <v>9191</v>
      </c>
      <c r="N438" s="1176"/>
      <c r="O438" s="1272">
        <v>1</v>
      </c>
      <c r="P438" s="1272">
        <v>1</v>
      </c>
      <c r="Q438" s="1284" t="s">
        <v>9111</v>
      </c>
      <c r="R438" s="1173"/>
      <c r="S438" s="1173"/>
      <c r="T438" s="1173"/>
      <c r="U438" s="1173"/>
      <c r="V438" s="1214" t="s">
        <v>2073</v>
      </c>
      <c r="W438" s="1173"/>
      <c r="X438" s="1173"/>
      <c r="Y438" s="1173"/>
      <c r="Z438" s="1179" t="s">
        <v>45</v>
      </c>
      <c r="AA438" s="1173"/>
      <c r="AB438" s="1208" t="s">
        <v>5539</v>
      </c>
      <c r="AC438" s="722">
        <v>0</v>
      </c>
      <c r="AD438" s="722">
        <v>7938</v>
      </c>
      <c r="AE438" s="722">
        <f>SUM(AD438*P438+AC438)</f>
        <v>7938</v>
      </c>
      <c r="AF438" s="31"/>
      <c r="AG438" s="26"/>
    </row>
    <row r="439" spans="1:33" ht="30" customHeight="1">
      <c r="A439" s="4543" t="s">
        <v>8564</v>
      </c>
      <c r="B439" s="5349" t="s">
        <v>26318</v>
      </c>
      <c r="C439" s="340">
        <v>45419</v>
      </c>
      <c r="D439" s="340">
        <v>45434</v>
      </c>
      <c r="E439" s="422"/>
      <c r="F439" s="44"/>
      <c r="G439" s="339">
        <v>8598</v>
      </c>
      <c r="H439" s="339" t="s">
        <v>8949</v>
      </c>
      <c r="I439" s="339"/>
      <c r="J439" s="4544" t="s">
        <v>9112</v>
      </c>
      <c r="K439" s="325" t="s">
        <v>9113</v>
      </c>
      <c r="L439" s="347" t="s">
        <v>1753</v>
      </c>
      <c r="M439" s="338" t="s">
        <v>9195</v>
      </c>
      <c r="N439" s="255"/>
      <c r="O439" s="258">
        <v>20</v>
      </c>
      <c r="P439" s="257">
        <v>11</v>
      </c>
      <c r="Q439" s="324" t="s">
        <v>9114</v>
      </c>
      <c r="R439" s="309"/>
      <c r="S439" s="250"/>
      <c r="T439" s="250"/>
      <c r="U439" s="250"/>
      <c r="V439" s="1619" t="s">
        <v>2073</v>
      </c>
      <c r="W439" s="250"/>
      <c r="X439" s="1619" t="s">
        <v>37</v>
      </c>
      <c r="Y439" s="250"/>
      <c r="Z439" s="251"/>
      <c r="AA439" s="3566">
        <v>4504242100</v>
      </c>
      <c r="AB439" s="367" t="s">
        <v>5585</v>
      </c>
      <c r="AC439" s="33">
        <v>9000</v>
      </c>
      <c r="AD439" s="33">
        <v>7938.81</v>
      </c>
      <c r="AE439" s="33">
        <f>SUM(AD439*P439+AC439)</f>
        <v>96326.91</v>
      </c>
      <c r="AF439" s="31"/>
      <c r="AG439" s="26"/>
    </row>
    <row r="440" spans="1:33" ht="30" customHeight="1">
      <c r="A440" s="190" t="s">
        <v>8564</v>
      </c>
      <c r="B440" s="355" t="s">
        <v>9115</v>
      </c>
      <c r="C440" s="340">
        <v>45409</v>
      </c>
      <c r="D440" s="340">
        <v>45421</v>
      </c>
      <c r="E440" s="422"/>
      <c r="F440" s="44"/>
      <c r="G440" s="339">
        <v>8598</v>
      </c>
      <c r="H440" s="339">
        <v>566</v>
      </c>
      <c r="I440" s="339"/>
      <c r="J440" s="324" t="s">
        <v>9116</v>
      </c>
      <c r="K440" s="325" t="s">
        <v>9117</v>
      </c>
      <c r="L440" s="347" t="s">
        <v>28</v>
      </c>
      <c r="M440" s="338" t="s">
        <v>9192</v>
      </c>
      <c r="N440" s="255"/>
      <c r="O440" s="258">
        <v>2</v>
      </c>
      <c r="P440" s="258">
        <v>2</v>
      </c>
      <c r="Q440" s="324" t="s">
        <v>9118</v>
      </c>
      <c r="R440" s="309"/>
      <c r="S440" s="250"/>
      <c r="T440" s="250"/>
      <c r="U440" s="250"/>
      <c r="V440" s="501" t="s">
        <v>2073</v>
      </c>
      <c r="W440" s="250"/>
      <c r="X440" s="501" t="s">
        <v>37</v>
      </c>
      <c r="Y440" s="250"/>
      <c r="Z440" s="251"/>
      <c r="AA440" s="250"/>
      <c r="AB440" s="367" t="s">
        <v>5539</v>
      </c>
      <c r="AC440" s="33">
        <v>3000</v>
      </c>
      <c r="AD440" s="33">
        <v>7938.81</v>
      </c>
      <c r="AE440" s="33">
        <f>SUM(AD440*P440+AC440)</f>
        <v>18877.620000000003</v>
      </c>
      <c r="AF440" s="31"/>
      <c r="AG440" s="26"/>
    </row>
    <row r="441" spans="1:33" ht="30" customHeight="1">
      <c r="A441" s="190" t="s">
        <v>8564</v>
      </c>
      <c r="B441" s="355" t="s">
        <v>9119</v>
      </c>
      <c r="C441" s="340">
        <v>45415</v>
      </c>
      <c r="D441" s="340">
        <v>45426</v>
      </c>
      <c r="E441" s="341"/>
      <c r="F441" s="44"/>
      <c r="G441" s="339">
        <v>8598</v>
      </c>
      <c r="H441" s="339" t="s">
        <v>613</v>
      </c>
      <c r="I441" s="339"/>
      <c r="J441" s="324" t="s">
        <v>9120</v>
      </c>
      <c r="K441" s="325" t="s">
        <v>9121</v>
      </c>
      <c r="L441" s="347" t="s">
        <v>76</v>
      </c>
      <c r="M441" s="338" t="s">
        <v>9193</v>
      </c>
      <c r="N441" s="255"/>
      <c r="O441" s="258">
        <v>4</v>
      </c>
      <c r="P441" s="258">
        <v>4</v>
      </c>
      <c r="Q441" s="324" t="s">
        <v>9122</v>
      </c>
      <c r="R441" s="309"/>
      <c r="S441" s="250"/>
      <c r="T441" s="250"/>
      <c r="U441" s="250"/>
      <c r="V441" s="384" t="s">
        <v>2073</v>
      </c>
      <c r="W441" s="250"/>
      <c r="X441" s="384" t="s">
        <v>37</v>
      </c>
      <c r="Y441" s="250"/>
      <c r="Z441" s="251"/>
      <c r="AA441" s="250"/>
      <c r="AB441" s="367" t="s">
        <v>5539</v>
      </c>
      <c r="AC441" s="33">
        <v>0</v>
      </c>
      <c r="AD441" s="33">
        <v>7938.81</v>
      </c>
      <c r="AE441" s="33">
        <f>SUM(AD441*P441+AC441)</f>
        <v>31755.24</v>
      </c>
      <c r="AF441" s="31"/>
      <c r="AG441" s="26"/>
    </row>
    <row r="442" spans="1:33" ht="30" customHeight="1">
      <c r="A442" s="195" t="s">
        <v>8564</v>
      </c>
      <c r="B442" s="558" t="s">
        <v>9123</v>
      </c>
      <c r="C442" s="358">
        <v>45415</v>
      </c>
      <c r="D442" s="358">
        <v>45426</v>
      </c>
      <c r="E442" s="37"/>
      <c r="F442" s="94"/>
      <c r="G442" s="360">
        <v>8598</v>
      </c>
      <c r="H442" s="360"/>
      <c r="I442" s="360" t="s">
        <v>92</v>
      </c>
      <c r="J442" s="361" t="s">
        <v>9124</v>
      </c>
      <c r="K442" s="362" t="s">
        <v>9125</v>
      </c>
      <c r="L442" s="363" t="s">
        <v>9126</v>
      </c>
      <c r="M442" s="135" t="s">
        <v>9194</v>
      </c>
      <c r="N442" s="364"/>
      <c r="O442" s="365">
        <v>13</v>
      </c>
      <c r="P442" s="365">
        <v>13</v>
      </c>
      <c r="Q442" s="361" t="s">
        <v>9127</v>
      </c>
      <c r="R442" s="366"/>
      <c r="S442" s="366"/>
      <c r="T442" s="366"/>
      <c r="U442" s="366"/>
      <c r="V442" s="559" t="s">
        <v>256</v>
      </c>
      <c r="W442" s="366"/>
      <c r="X442" s="366"/>
      <c r="Y442" s="366"/>
      <c r="Z442" s="364"/>
      <c r="AA442" s="366"/>
      <c r="AB442" s="403" t="s">
        <v>5585</v>
      </c>
      <c r="AC442" s="280"/>
      <c r="AD442" s="280"/>
      <c r="AE442" s="280"/>
      <c r="AF442" s="31"/>
      <c r="AG442" s="26"/>
    </row>
    <row r="443" spans="1:33" ht="30" customHeight="1">
      <c r="A443" s="614" t="s">
        <v>8570</v>
      </c>
      <c r="B443" s="2995" t="s">
        <v>11501</v>
      </c>
      <c r="C443" s="1277">
        <v>45409</v>
      </c>
      <c r="D443" s="1277">
        <v>45419</v>
      </c>
      <c r="E443" s="1278"/>
      <c r="F443" s="833"/>
      <c r="G443" s="1276">
        <v>9013</v>
      </c>
      <c r="H443" s="1276" t="s">
        <v>9128</v>
      </c>
      <c r="I443" s="1276"/>
      <c r="J443" s="1284" t="s">
        <v>9129</v>
      </c>
      <c r="K443" s="1285" t="s">
        <v>9130</v>
      </c>
      <c r="L443" s="1383" t="s">
        <v>173</v>
      </c>
      <c r="M443" s="771" t="s">
        <v>9196</v>
      </c>
      <c r="N443" s="1176"/>
      <c r="O443" s="1272">
        <v>1</v>
      </c>
      <c r="P443" s="1272">
        <v>1</v>
      </c>
      <c r="Q443" s="1284" t="s">
        <v>9131</v>
      </c>
      <c r="R443" s="1173"/>
      <c r="S443" s="1173"/>
      <c r="T443" s="1173"/>
      <c r="U443" s="1173"/>
      <c r="V443" s="1195" t="s">
        <v>2073</v>
      </c>
      <c r="W443" s="1173"/>
      <c r="X443" s="1195" t="s">
        <v>37</v>
      </c>
      <c r="Y443" s="1173"/>
      <c r="Z443" s="1192" t="s">
        <v>45</v>
      </c>
      <c r="AA443" s="1173"/>
      <c r="AB443" s="1208" t="s">
        <v>5585</v>
      </c>
      <c r="AC443" s="722">
        <v>0</v>
      </c>
      <c r="AD443" s="722">
        <v>6544.8</v>
      </c>
      <c r="AE443" s="722">
        <f t="shared" ref="AE443:AE451" si="2">SUM(AD443*P443+AC443)</f>
        <v>6544.8</v>
      </c>
      <c r="AF443" s="31"/>
      <c r="AG443" s="26"/>
    </row>
    <row r="444" spans="1:33" ht="30" customHeight="1">
      <c r="A444" s="614" t="s">
        <v>8570</v>
      </c>
      <c r="B444" s="1430" t="s">
        <v>11502</v>
      </c>
      <c r="C444" s="1277">
        <v>45419</v>
      </c>
      <c r="D444" s="1277">
        <v>45428</v>
      </c>
      <c r="E444" s="1278"/>
      <c r="F444" s="833"/>
      <c r="G444" s="1276">
        <v>9013</v>
      </c>
      <c r="H444" s="1276" t="s">
        <v>3074</v>
      </c>
      <c r="I444" s="1276"/>
      <c r="J444" s="1284" t="s">
        <v>9132</v>
      </c>
      <c r="K444" s="1285" t="s">
        <v>9130</v>
      </c>
      <c r="L444" s="1383" t="s">
        <v>173</v>
      </c>
      <c r="M444" s="771" t="s">
        <v>9197</v>
      </c>
      <c r="N444" s="1176"/>
      <c r="O444" s="1272">
        <v>1</v>
      </c>
      <c r="P444" s="1272">
        <v>1</v>
      </c>
      <c r="Q444" s="1284" t="s">
        <v>9133</v>
      </c>
      <c r="R444" s="1173"/>
      <c r="S444" s="1173"/>
      <c r="T444" s="1173"/>
      <c r="U444" s="1173"/>
      <c r="V444" s="1215" t="s">
        <v>2073</v>
      </c>
      <c r="W444" s="1173"/>
      <c r="X444" s="1215" t="s">
        <v>37</v>
      </c>
      <c r="Y444" s="1173"/>
      <c r="Z444" s="1192" t="s">
        <v>45</v>
      </c>
      <c r="AA444" s="1173"/>
      <c r="AB444" s="1208" t="s">
        <v>5585</v>
      </c>
      <c r="AC444" s="722">
        <v>0</v>
      </c>
      <c r="AD444" s="722">
        <v>6544.8</v>
      </c>
      <c r="AE444" s="722">
        <f t="shared" si="2"/>
        <v>6544.8</v>
      </c>
      <c r="AF444" s="31"/>
      <c r="AG444" s="26"/>
    </row>
    <row r="445" spans="1:33" ht="30" customHeight="1">
      <c r="A445" s="614" t="s">
        <v>9134</v>
      </c>
      <c r="B445" s="2995" t="s">
        <v>11504</v>
      </c>
      <c r="C445" s="1277">
        <v>45418</v>
      </c>
      <c r="D445" s="1277">
        <v>45428</v>
      </c>
      <c r="E445" s="593"/>
      <c r="F445" s="833"/>
      <c r="G445" s="1276">
        <v>8558</v>
      </c>
      <c r="H445" s="1276" t="s">
        <v>9135</v>
      </c>
      <c r="I445" s="1276"/>
      <c r="J445" s="1284" t="s">
        <v>9136</v>
      </c>
      <c r="K445" s="1285" t="s">
        <v>9137</v>
      </c>
      <c r="L445" s="1383" t="s">
        <v>193</v>
      </c>
      <c r="M445" s="771" t="s">
        <v>9198</v>
      </c>
      <c r="N445" s="1176"/>
      <c r="O445" s="1272">
        <v>6</v>
      </c>
      <c r="P445" s="1272">
        <v>6</v>
      </c>
      <c r="Q445" s="1284" t="s">
        <v>9138</v>
      </c>
      <c r="R445" s="1173"/>
      <c r="S445" s="1173"/>
      <c r="T445" s="1173"/>
      <c r="U445" s="1173"/>
      <c r="V445" s="1204" t="s">
        <v>2073</v>
      </c>
      <c r="W445" s="1173"/>
      <c r="X445" s="1204" t="s">
        <v>37</v>
      </c>
      <c r="Y445" s="1173"/>
      <c r="Z445" s="1216" t="s">
        <v>45</v>
      </c>
      <c r="AA445" s="1173"/>
      <c r="AB445" s="1208" t="s">
        <v>5543</v>
      </c>
      <c r="AC445" s="722">
        <v>0</v>
      </c>
      <c r="AD445" s="722">
        <v>10976</v>
      </c>
      <c r="AE445" s="722">
        <f t="shared" si="2"/>
        <v>65856</v>
      </c>
      <c r="AF445" s="31"/>
      <c r="AG445" s="26"/>
    </row>
    <row r="446" spans="1:33" ht="30" customHeight="1">
      <c r="A446" s="614" t="s">
        <v>7878</v>
      </c>
      <c r="B446" s="1292" t="s">
        <v>9139</v>
      </c>
      <c r="C446" s="1277">
        <v>45415</v>
      </c>
      <c r="D446" s="1277">
        <v>45426</v>
      </c>
      <c r="E446" s="593"/>
      <c r="F446" s="833"/>
      <c r="G446" s="1276">
        <v>8638</v>
      </c>
      <c r="H446" s="1276" t="s">
        <v>9140</v>
      </c>
      <c r="I446" s="1276"/>
      <c r="J446" s="1284" t="s">
        <v>9141</v>
      </c>
      <c r="K446" s="1285" t="s">
        <v>9142</v>
      </c>
      <c r="L446" s="1383" t="s">
        <v>179</v>
      </c>
      <c r="M446" s="771" t="s">
        <v>9199</v>
      </c>
      <c r="N446" s="1176"/>
      <c r="O446" s="1272">
        <v>8</v>
      </c>
      <c r="P446" s="1272">
        <v>8</v>
      </c>
      <c r="Q446" s="1284" t="s">
        <v>9143</v>
      </c>
      <c r="R446" s="1173"/>
      <c r="S446" s="1173"/>
      <c r="T446" s="1173"/>
      <c r="U446" s="1173"/>
      <c r="V446" s="1217" t="s">
        <v>2073</v>
      </c>
      <c r="W446" s="1173"/>
      <c r="X446" s="1217" t="s">
        <v>37</v>
      </c>
      <c r="Y446" s="1173"/>
      <c r="Z446" s="1218" t="s">
        <v>45</v>
      </c>
      <c r="AA446" s="1173"/>
      <c r="AB446" s="1208" t="s">
        <v>5542</v>
      </c>
      <c r="AC446" s="722">
        <v>0</v>
      </c>
      <c r="AD446" s="722">
        <v>7613</v>
      </c>
      <c r="AE446" s="722">
        <f t="shared" si="2"/>
        <v>60904</v>
      </c>
      <c r="AF446" s="31"/>
      <c r="AG446" s="26"/>
    </row>
    <row r="447" spans="1:33" ht="30" customHeight="1">
      <c r="A447" s="614" t="s">
        <v>8556</v>
      </c>
      <c r="B447" s="2995" t="s">
        <v>11521</v>
      </c>
      <c r="C447" s="1277">
        <v>45414</v>
      </c>
      <c r="D447" s="1277">
        <v>45425</v>
      </c>
      <c r="E447" s="1278"/>
      <c r="F447" s="833"/>
      <c r="G447" s="1276">
        <v>8608</v>
      </c>
      <c r="H447" s="1276" t="s">
        <v>7182</v>
      </c>
      <c r="I447" s="1276"/>
      <c r="J447" s="1284" t="s">
        <v>8678</v>
      </c>
      <c r="K447" s="1285" t="s">
        <v>9144</v>
      </c>
      <c r="L447" s="1383" t="s">
        <v>193</v>
      </c>
      <c r="M447" s="771" t="s">
        <v>9200</v>
      </c>
      <c r="N447" s="1176"/>
      <c r="O447" s="1272">
        <v>6</v>
      </c>
      <c r="P447" s="1272">
        <v>6</v>
      </c>
      <c r="Q447" s="1284" t="s">
        <v>9145</v>
      </c>
      <c r="R447" s="1173"/>
      <c r="S447" s="1173"/>
      <c r="T447" s="1173"/>
      <c r="U447" s="1173"/>
      <c r="V447" s="1193" t="s">
        <v>2073</v>
      </c>
      <c r="W447" s="1173"/>
      <c r="X447" s="1193" t="s">
        <v>37</v>
      </c>
      <c r="Y447" s="1173"/>
      <c r="Z447" s="1192" t="s">
        <v>45</v>
      </c>
      <c r="AA447" s="1173"/>
      <c r="AB447" s="1208" t="s">
        <v>5535</v>
      </c>
      <c r="AC447" s="722">
        <v>0</v>
      </c>
      <c r="AD447" s="722">
        <v>7938</v>
      </c>
      <c r="AE447" s="722">
        <f t="shared" si="2"/>
        <v>47628</v>
      </c>
      <c r="AF447" s="31"/>
      <c r="AG447" s="26"/>
    </row>
    <row r="448" spans="1:33" ht="30" customHeight="1">
      <c r="A448" s="614" t="s">
        <v>8549</v>
      </c>
      <c r="B448" s="5912" t="s">
        <v>9146</v>
      </c>
      <c r="C448" s="1277">
        <v>45409</v>
      </c>
      <c r="D448" s="1277">
        <v>45419</v>
      </c>
      <c r="E448" s="1278"/>
      <c r="F448" s="833"/>
      <c r="G448" s="1276">
        <v>8634</v>
      </c>
      <c r="H448" s="1276">
        <v>249</v>
      </c>
      <c r="I448" s="1276"/>
      <c r="J448" s="1284" t="s">
        <v>8676</v>
      </c>
      <c r="K448" s="1285" t="s">
        <v>9147</v>
      </c>
      <c r="L448" s="1383" t="s">
        <v>28</v>
      </c>
      <c r="M448" s="771" t="s">
        <v>9201</v>
      </c>
      <c r="N448" s="1176"/>
      <c r="O448" s="1272">
        <v>2</v>
      </c>
      <c r="P448" s="1272">
        <v>2</v>
      </c>
      <c r="Q448" s="1284" t="s">
        <v>9148</v>
      </c>
      <c r="R448" s="1173"/>
      <c r="S448" s="1173"/>
      <c r="T448" s="1173"/>
      <c r="U448" s="1173"/>
      <c r="V448" s="1219" t="s">
        <v>2073</v>
      </c>
      <c r="W448" s="1173"/>
      <c r="X448" s="1193" t="s">
        <v>37</v>
      </c>
      <c r="Y448" s="1173"/>
      <c r="Z448" s="1192" t="s">
        <v>45</v>
      </c>
      <c r="AA448" s="1173"/>
      <c r="AB448" s="1208" t="s">
        <v>5541</v>
      </c>
      <c r="AC448" s="722">
        <v>0</v>
      </c>
      <c r="AD448" s="722">
        <v>7858.62</v>
      </c>
      <c r="AE448" s="722">
        <f t="shared" si="2"/>
        <v>15717.24</v>
      </c>
      <c r="AF448" s="31"/>
      <c r="AG448" s="26"/>
    </row>
    <row r="449" spans="1:33" ht="30" customHeight="1">
      <c r="A449" s="190" t="s">
        <v>8916</v>
      </c>
      <c r="B449" s="1431" t="s">
        <v>11549</v>
      </c>
      <c r="C449" s="340">
        <v>45408</v>
      </c>
      <c r="D449" s="340">
        <v>45425</v>
      </c>
      <c r="E449" s="341"/>
      <c r="F449" s="44"/>
      <c r="G449" s="339">
        <v>8646</v>
      </c>
      <c r="H449" s="339"/>
      <c r="I449" s="339" t="s">
        <v>92</v>
      </c>
      <c r="J449" s="324" t="s">
        <v>9149</v>
      </c>
      <c r="K449" s="325" t="s">
        <v>9150</v>
      </c>
      <c r="L449" s="347" t="s">
        <v>62</v>
      </c>
      <c r="M449" s="338" t="s">
        <v>9202</v>
      </c>
      <c r="N449" s="255"/>
      <c r="O449" s="258">
        <v>5</v>
      </c>
      <c r="P449" s="258">
        <v>5</v>
      </c>
      <c r="Q449" s="324" t="s">
        <v>9151</v>
      </c>
      <c r="R449" s="309"/>
      <c r="S449" s="250"/>
      <c r="T449" s="250"/>
      <c r="U449" s="250"/>
      <c r="V449" s="331" t="s">
        <v>2073</v>
      </c>
      <c r="W449" s="250"/>
      <c r="X449" s="331" t="s">
        <v>37</v>
      </c>
      <c r="Y449" s="250"/>
      <c r="Z449" s="251"/>
      <c r="AA449" s="250"/>
      <c r="AB449" s="367" t="s">
        <v>5543</v>
      </c>
      <c r="AC449" s="33">
        <v>13950</v>
      </c>
      <c r="AD449" s="33">
        <v>10976</v>
      </c>
      <c r="AE449" s="33">
        <f t="shared" si="2"/>
        <v>68830</v>
      </c>
      <c r="AF449" s="31"/>
      <c r="AG449" s="26"/>
    </row>
    <row r="450" spans="1:33" ht="30" customHeight="1">
      <c r="A450" s="190" t="s">
        <v>8916</v>
      </c>
      <c r="B450" s="1431" t="s">
        <v>11550</v>
      </c>
      <c r="C450" s="340">
        <v>45409</v>
      </c>
      <c r="D450" s="340">
        <v>45425</v>
      </c>
      <c r="E450" s="341"/>
      <c r="F450" s="44"/>
      <c r="G450" s="339">
        <v>8646</v>
      </c>
      <c r="H450" s="339"/>
      <c r="I450" s="339" t="s">
        <v>92</v>
      </c>
      <c r="J450" s="324" t="s">
        <v>9152</v>
      </c>
      <c r="K450" s="325" t="s">
        <v>9153</v>
      </c>
      <c r="L450" s="347" t="s">
        <v>193</v>
      </c>
      <c r="M450" s="338" t="s">
        <v>9203</v>
      </c>
      <c r="N450" s="255"/>
      <c r="O450" s="258">
        <v>6</v>
      </c>
      <c r="P450" s="258">
        <v>6</v>
      </c>
      <c r="Q450" s="324" t="s">
        <v>9154</v>
      </c>
      <c r="R450" s="309"/>
      <c r="S450" s="250"/>
      <c r="T450" s="250"/>
      <c r="U450" s="250"/>
      <c r="V450" s="331" t="s">
        <v>2073</v>
      </c>
      <c r="W450" s="250"/>
      <c r="X450" s="331" t="s">
        <v>37</v>
      </c>
      <c r="Y450" s="250"/>
      <c r="Z450" s="251"/>
      <c r="AA450" s="250"/>
      <c r="AB450" s="367" t="s">
        <v>5541</v>
      </c>
      <c r="AC450" s="33">
        <v>13950</v>
      </c>
      <c r="AD450" s="33">
        <v>10976</v>
      </c>
      <c r="AE450" s="33">
        <f t="shared" si="2"/>
        <v>79806</v>
      </c>
      <c r="AF450" s="31"/>
      <c r="AG450" s="26"/>
    </row>
    <row r="451" spans="1:33" ht="30" customHeight="1">
      <c r="A451" s="614" t="s">
        <v>9155</v>
      </c>
      <c r="B451" s="2995" t="s">
        <v>11459</v>
      </c>
      <c r="C451" s="1277">
        <v>45409</v>
      </c>
      <c r="D451" s="1277">
        <v>45419</v>
      </c>
      <c r="E451" s="1278"/>
      <c r="F451" s="833"/>
      <c r="G451" s="1276">
        <v>8602</v>
      </c>
      <c r="H451" s="1276">
        <v>114</v>
      </c>
      <c r="I451" s="1276"/>
      <c r="J451" s="1284" t="s">
        <v>9156</v>
      </c>
      <c r="K451" s="1285" t="s">
        <v>9157</v>
      </c>
      <c r="L451" s="1383" t="s">
        <v>9158</v>
      </c>
      <c r="M451" s="771" t="s">
        <v>9204</v>
      </c>
      <c r="N451" s="1176"/>
      <c r="O451" s="1272">
        <v>62</v>
      </c>
      <c r="P451" s="257">
        <v>72</v>
      </c>
      <c r="Q451" s="1284" t="s">
        <v>9159</v>
      </c>
      <c r="R451" s="1173"/>
      <c r="S451" s="1173"/>
      <c r="T451" s="1173"/>
      <c r="U451" s="1173"/>
      <c r="V451" s="1219" t="s">
        <v>2073</v>
      </c>
      <c r="W451" s="1173"/>
      <c r="X451" s="1219" t="s">
        <v>37</v>
      </c>
      <c r="Y451" s="1173"/>
      <c r="Z451" s="1192" t="s">
        <v>45</v>
      </c>
      <c r="AA451" s="1173"/>
      <c r="AB451" s="1208" t="s">
        <v>5541</v>
      </c>
      <c r="AC451" s="722">
        <v>0</v>
      </c>
      <c r="AD451" s="722">
        <v>5194</v>
      </c>
      <c r="AE451" s="722">
        <f t="shared" si="2"/>
        <v>373968</v>
      </c>
      <c r="AF451" s="31"/>
      <c r="AG451" s="26"/>
    </row>
    <row r="452" spans="1:33" ht="30" customHeight="1">
      <c r="A452" s="1271" t="s">
        <v>8600</v>
      </c>
      <c r="B452" s="10417" t="s">
        <v>11652</v>
      </c>
      <c r="C452" s="9765">
        <v>45409</v>
      </c>
      <c r="D452" s="9765">
        <v>45465</v>
      </c>
      <c r="E452" s="10481"/>
      <c r="F452" s="8877"/>
      <c r="G452" s="9840">
        <v>8647</v>
      </c>
      <c r="H452" s="9840">
        <v>236</v>
      </c>
      <c r="I452" s="9788"/>
      <c r="J452" s="10495" t="s">
        <v>9165</v>
      </c>
      <c r="K452" s="10574" t="s">
        <v>9166</v>
      </c>
      <c r="L452" s="1273" t="s">
        <v>76</v>
      </c>
      <c r="M452" s="9397" t="s">
        <v>9205</v>
      </c>
      <c r="N452" s="1176" t="s">
        <v>3952</v>
      </c>
      <c r="O452" s="1274">
        <v>4</v>
      </c>
      <c r="P452" s="1274">
        <v>4</v>
      </c>
      <c r="Q452" s="10574" t="s">
        <v>9168</v>
      </c>
      <c r="R452" s="9788"/>
      <c r="S452" s="1173"/>
      <c r="T452" s="1173"/>
      <c r="U452" s="1173"/>
      <c r="V452" s="10440" t="s">
        <v>2073</v>
      </c>
      <c r="W452" s="1173"/>
      <c r="X452" s="10440" t="s">
        <v>37</v>
      </c>
      <c r="Y452" s="1173"/>
      <c r="Z452" s="10492" t="s">
        <v>45</v>
      </c>
      <c r="AA452" s="9788"/>
      <c r="AB452" s="11066" t="s">
        <v>5585</v>
      </c>
      <c r="AC452" s="8912">
        <v>7290</v>
      </c>
      <c r="AD452" s="722">
        <v>7938</v>
      </c>
      <c r="AE452" s="8912">
        <f>SUM(AD452*P452+AD453*P453+AC452)</f>
        <v>137826</v>
      </c>
      <c r="AF452" s="9224"/>
      <c r="AG452" s="9226"/>
    </row>
    <row r="453" spans="1:33" ht="30" customHeight="1">
      <c r="A453" s="1271" t="s">
        <v>8600</v>
      </c>
      <c r="B453" s="10418"/>
      <c r="C453" s="9766"/>
      <c r="D453" s="9766"/>
      <c r="E453" s="10482"/>
      <c r="F453" s="8878"/>
      <c r="G453" s="9834"/>
      <c r="H453" s="9834"/>
      <c r="I453" s="9789"/>
      <c r="J453" s="10496"/>
      <c r="K453" s="10575"/>
      <c r="L453" s="1271" t="s">
        <v>9167</v>
      </c>
      <c r="M453" s="10483"/>
      <c r="N453" s="1176" t="s">
        <v>3955</v>
      </c>
      <c r="O453" s="1272">
        <v>1</v>
      </c>
      <c r="P453" s="1272">
        <v>1</v>
      </c>
      <c r="Q453" s="10575"/>
      <c r="R453" s="9789"/>
      <c r="S453" s="1173"/>
      <c r="T453" s="1173"/>
      <c r="U453" s="1173"/>
      <c r="V453" s="10441"/>
      <c r="W453" s="1173"/>
      <c r="X453" s="10441"/>
      <c r="Y453" s="1173"/>
      <c r="Z453" s="10493"/>
      <c r="AA453" s="9789"/>
      <c r="AB453" s="11067"/>
      <c r="AC453" s="8913"/>
      <c r="AD453" s="722">
        <v>98784</v>
      </c>
      <c r="AE453" s="8913"/>
      <c r="AF453" s="9071"/>
      <c r="AG453" s="9063"/>
    </row>
    <row r="454" spans="1:33" ht="30" customHeight="1">
      <c r="A454" s="614" t="s">
        <v>8560</v>
      </c>
      <c r="B454" s="2995" t="s">
        <v>11630</v>
      </c>
      <c r="C454" s="1277">
        <v>45408</v>
      </c>
      <c r="D454" s="1277">
        <v>45419</v>
      </c>
      <c r="E454" s="1278"/>
      <c r="F454" s="833"/>
      <c r="G454" s="1276">
        <v>8607</v>
      </c>
      <c r="H454" s="1276" t="s">
        <v>1727</v>
      </c>
      <c r="I454" s="1276"/>
      <c r="J454" s="1284" t="s">
        <v>9169</v>
      </c>
      <c r="K454" s="1285" t="s">
        <v>8562</v>
      </c>
      <c r="L454" s="1383" t="s">
        <v>28</v>
      </c>
      <c r="M454" s="771" t="s">
        <v>9207</v>
      </c>
      <c r="N454" s="1176"/>
      <c r="O454" s="1272">
        <v>2</v>
      </c>
      <c r="P454" s="1272">
        <v>2</v>
      </c>
      <c r="Q454" s="1284" t="s">
        <v>9170</v>
      </c>
      <c r="R454" s="1173"/>
      <c r="S454" s="1173"/>
      <c r="T454" s="1173"/>
      <c r="U454" s="1173"/>
      <c r="V454" s="1220" t="s">
        <v>2073</v>
      </c>
      <c r="W454" s="1173"/>
      <c r="X454" s="1220" t="s">
        <v>37</v>
      </c>
      <c r="Y454" s="1173"/>
      <c r="Z454" s="636" t="s">
        <v>45</v>
      </c>
      <c r="AA454" s="1173"/>
      <c r="AB454" s="1208" t="s">
        <v>5535</v>
      </c>
      <c r="AC454" s="722">
        <v>0</v>
      </c>
      <c r="AD454" s="722">
        <v>7938</v>
      </c>
      <c r="AE454" s="722">
        <f t="shared" ref="AE454:AE468" si="3">SUM(AD454*P454+AC454)</f>
        <v>15876</v>
      </c>
      <c r="AF454" s="31"/>
      <c r="AG454" s="26"/>
    </row>
    <row r="455" spans="1:33" ht="30" customHeight="1">
      <c r="A455" s="614" t="s">
        <v>8508</v>
      </c>
      <c r="B455" s="1430" t="s">
        <v>11667</v>
      </c>
      <c r="C455" s="1277">
        <v>45426</v>
      </c>
      <c r="D455" s="1277">
        <v>45435</v>
      </c>
      <c r="E455" s="593"/>
      <c r="F455" s="833"/>
      <c r="G455" s="1276">
        <v>8601</v>
      </c>
      <c r="H455" s="1276" t="s">
        <v>7641</v>
      </c>
      <c r="I455" s="1276"/>
      <c r="J455" s="1284" t="s">
        <v>9214</v>
      </c>
      <c r="K455" s="1285" t="s">
        <v>9215</v>
      </c>
      <c r="L455" s="1383" t="s">
        <v>173</v>
      </c>
      <c r="M455" s="771" t="s">
        <v>9236</v>
      </c>
      <c r="N455" s="1176"/>
      <c r="O455" s="1272">
        <v>1</v>
      </c>
      <c r="P455" s="1272">
        <v>1</v>
      </c>
      <c r="Q455" s="1284" t="s">
        <v>9216</v>
      </c>
      <c r="R455" s="1173"/>
      <c r="S455" s="1173"/>
      <c r="T455" s="1173"/>
      <c r="U455" s="1173"/>
      <c r="V455" s="1221" t="s">
        <v>2073</v>
      </c>
      <c r="W455" s="1173"/>
      <c r="X455" s="1188" t="s">
        <v>37</v>
      </c>
      <c r="Y455" s="1173"/>
      <c r="Z455" s="1222" t="s">
        <v>45</v>
      </c>
      <c r="AA455" s="1173"/>
      <c r="AB455" s="643" t="s">
        <v>5535</v>
      </c>
      <c r="AC455" s="722">
        <v>0</v>
      </c>
      <c r="AD455" s="722">
        <v>10976</v>
      </c>
      <c r="AE455" s="722">
        <f t="shared" si="3"/>
        <v>10976</v>
      </c>
      <c r="AF455" s="31"/>
      <c r="AG455" s="26"/>
    </row>
    <row r="456" spans="1:33" ht="30" customHeight="1">
      <c r="A456" s="614" t="s">
        <v>8916</v>
      </c>
      <c r="B456" s="1430" t="s">
        <v>11551</v>
      </c>
      <c r="C456" s="1277">
        <v>45425</v>
      </c>
      <c r="D456" s="1277">
        <v>45434</v>
      </c>
      <c r="E456" s="1278"/>
      <c r="F456" s="833"/>
      <c r="G456" s="1276">
        <v>8646</v>
      </c>
      <c r="H456" s="1276" t="s">
        <v>5595</v>
      </c>
      <c r="I456" s="1276"/>
      <c r="J456" s="1284" t="s">
        <v>9217</v>
      </c>
      <c r="K456" s="1285" t="s">
        <v>7024</v>
      </c>
      <c r="L456" s="1383" t="s">
        <v>28</v>
      </c>
      <c r="M456" s="771" t="s">
        <v>9237</v>
      </c>
      <c r="N456" s="1176"/>
      <c r="O456" s="1272">
        <v>2</v>
      </c>
      <c r="P456" s="1272">
        <v>2</v>
      </c>
      <c r="Q456" s="1284" t="s">
        <v>9218</v>
      </c>
      <c r="R456" s="1173"/>
      <c r="S456" s="1173"/>
      <c r="T456" s="1173"/>
      <c r="U456" s="1173"/>
      <c r="V456" s="1214" t="s">
        <v>2073</v>
      </c>
      <c r="W456" s="1173"/>
      <c r="X456" s="1214" t="s">
        <v>37</v>
      </c>
      <c r="Y456" s="1173"/>
      <c r="Z456" s="643" t="s">
        <v>45</v>
      </c>
      <c r="AA456" s="1173"/>
      <c r="AB456" s="643" t="s">
        <v>5542</v>
      </c>
      <c r="AC456" s="722">
        <v>0</v>
      </c>
      <c r="AD456" s="722">
        <v>10976</v>
      </c>
      <c r="AE456" s="722">
        <f t="shared" si="3"/>
        <v>21952</v>
      </c>
      <c r="AF456" s="31"/>
      <c r="AG456" s="26"/>
    </row>
    <row r="457" spans="1:33" ht="30" customHeight="1">
      <c r="A457" s="614" t="s">
        <v>8518</v>
      </c>
      <c r="B457" s="1430" t="s">
        <v>11642</v>
      </c>
      <c r="C457" s="1277">
        <v>45425</v>
      </c>
      <c r="D457" s="1277">
        <v>45436</v>
      </c>
      <c r="E457" s="1278"/>
      <c r="F457" s="833"/>
      <c r="G457" s="1276">
        <v>8604</v>
      </c>
      <c r="H457" s="1276" t="s">
        <v>6654</v>
      </c>
      <c r="I457" s="1276"/>
      <c r="J457" s="1284" t="s">
        <v>9219</v>
      </c>
      <c r="K457" s="1285" t="s">
        <v>9220</v>
      </c>
      <c r="L457" s="1383" t="s">
        <v>128</v>
      </c>
      <c r="M457" s="771" t="s">
        <v>9238</v>
      </c>
      <c r="N457" s="1176"/>
      <c r="O457" s="1272">
        <v>3</v>
      </c>
      <c r="P457" s="1272">
        <v>3</v>
      </c>
      <c r="Q457" s="1284" t="s">
        <v>9221</v>
      </c>
      <c r="R457" s="1173"/>
      <c r="S457" s="1173"/>
      <c r="T457" s="1173"/>
      <c r="U457" s="1173"/>
      <c r="V457" s="1214" t="s">
        <v>2073</v>
      </c>
      <c r="W457" s="1173"/>
      <c r="X457" s="1214" t="s">
        <v>37</v>
      </c>
      <c r="Y457" s="1173"/>
      <c r="Z457" s="643" t="s">
        <v>45</v>
      </c>
      <c r="AA457" s="1173"/>
      <c r="AB457" s="643" t="s">
        <v>5539</v>
      </c>
      <c r="AC457" s="722">
        <v>3000</v>
      </c>
      <c r="AD457" s="722">
        <v>7938</v>
      </c>
      <c r="AE457" s="722">
        <f t="shared" si="3"/>
        <v>26814</v>
      </c>
      <c r="AF457" s="31"/>
      <c r="AG457" s="26"/>
    </row>
    <row r="458" spans="1:33" ht="30" customHeight="1">
      <c r="A458" s="195" t="s">
        <v>8556</v>
      </c>
      <c r="B458" s="1432" t="s">
        <v>11522</v>
      </c>
      <c r="C458" s="358">
        <v>45425</v>
      </c>
      <c r="D458" s="358">
        <v>45439</v>
      </c>
      <c r="E458" s="37"/>
      <c r="F458" s="94"/>
      <c r="G458" s="360">
        <v>8608</v>
      </c>
      <c r="H458" s="360">
        <v>156</v>
      </c>
      <c r="I458" s="360"/>
      <c r="J458" s="361" t="s">
        <v>9222</v>
      </c>
      <c r="K458" s="362" t="s">
        <v>9223</v>
      </c>
      <c r="L458" s="363" t="s">
        <v>76</v>
      </c>
      <c r="M458" s="135" t="s">
        <v>9239</v>
      </c>
      <c r="N458" s="364"/>
      <c r="O458" s="365">
        <v>4</v>
      </c>
      <c r="P458" s="365">
        <v>4</v>
      </c>
      <c r="Q458" s="361" t="s">
        <v>9224</v>
      </c>
      <c r="R458" s="366"/>
      <c r="S458" s="366"/>
      <c r="T458" s="366"/>
      <c r="U458" s="366"/>
      <c r="V458" s="1710" t="s">
        <v>256</v>
      </c>
      <c r="W458" s="366"/>
      <c r="X458" s="366"/>
      <c r="Y458" s="366"/>
      <c r="Z458" s="364"/>
      <c r="AA458" s="366"/>
      <c r="AB458" s="1712" t="s">
        <v>5585</v>
      </c>
      <c r="AC458" s="280"/>
      <c r="AD458" s="280"/>
      <c r="AE458" s="280"/>
      <c r="AF458" s="31"/>
      <c r="AG458" s="26"/>
    </row>
    <row r="459" spans="1:33" ht="30" customHeight="1">
      <c r="A459" s="614" t="s">
        <v>8564</v>
      </c>
      <c r="B459" s="5350" t="s">
        <v>9228</v>
      </c>
      <c r="C459" s="1277">
        <v>45420</v>
      </c>
      <c r="D459" s="1277">
        <v>45432</v>
      </c>
      <c r="E459" s="593"/>
      <c r="F459" s="833"/>
      <c r="G459" s="1276">
        <v>8598</v>
      </c>
      <c r="H459" s="1276">
        <v>576</v>
      </c>
      <c r="I459" s="1276"/>
      <c r="J459" s="1284" t="s">
        <v>9225</v>
      </c>
      <c r="K459" s="1285" t="s">
        <v>9226</v>
      </c>
      <c r="L459" s="1383" t="s">
        <v>28</v>
      </c>
      <c r="M459" s="771" t="s">
        <v>9240</v>
      </c>
      <c r="N459" s="1176"/>
      <c r="O459" s="1272">
        <v>2</v>
      </c>
      <c r="P459" s="1272">
        <v>2</v>
      </c>
      <c r="Q459" s="1284" t="s">
        <v>9227</v>
      </c>
      <c r="R459" s="1173"/>
      <c r="S459" s="1173"/>
      <c r="T459" s="1173"/>
      <c r="U459" s="1173"/>
      <c r="V459" s="1223" t="s">
        <v>2073</v>
      </c>
      <c r="W459" s="1173"/>
      <c r="X459" s="1223" t="s">
        <v>37</v>
      </c>
      <c r="Y459" s="1173"/>
      <c r="Z459" s="1222" t="s">
        <v>45</v>
      </c>
      <c r="AA459" s="1173"/>
      <c r="AB459" s="643" t="s">
        <v>5585</v>
      </c>
      <c r="AC459" s="722">
        <v>0</v>
      </c>
      <c r="AD459" s="722">
        <v>7938.81</v>
      </c>
      <c r="AE459" s="722">
        <f t="shared" si="3"/>
        <v>15877.62</v>
      </c>
      <c r="AF459" s="31"/>
      <c r="AG459" s="26"/>
    </row>
    <row r="460" spans="1:33" ht="30" customHeight="1">
      <c r="A460" s="614" t="s">
        <v>8564</v>
      </c>
      <c r="B460" s="1293" t="s">
        <v>9229</v>
      </c>
      <c r="C460" s="1277">
        <v>45425</v>
      </c>
      <c r="D460" s="1277">
        <v>45440</v>
      </c>
      <c r="E460" s="1278"/>
      <c r="F460" s="833"/>
      <c r="G460" s="1276">
        <v>8598</v>
      </c>
      <c r="H460" s="1276" t="s">
        <v>5814</v>
      </c>
      <c r="I460" s="1276"/>
      <c r="J460" s="1284" t="s">
        <v>9230</v>
      </c>
      <c r="K460" s="1285" t="s">
        <v>9231</v>
      </c>
      <c r="L460" s="1383" t="s">
        <v>76</v>
      </c>
      <c r="M460" s="771" t="s">
        <v>9241</v>
      </c>
      <c r="N460" s="1176"/>
      <c r="O460" s="1272">
        <v>4</v>
      </c>
      <c r="P460" s="1272">
        <v>4</v>
      </c>
      <c r="Q460" s="1284" t="s">
        <v>9232</v>
      </c>
      <c r="R460" s="1173"/>
      <c r="S460" s="1173"/>
      <c r="T460" s="1173"/>
      <c r="U460" s="1173"/>
      <c r="V460" s="1224" t="s">
        <v>2073</v>
      </c>
      <c r="W460" s="1173"/>
      <c r="X460" s="1224" t="s">
        <v>37</v>
      </c>
      <c r="Y460" s="1173"/>
      <c r="Z460" s="643" t="s">
        <v>45</v>
      </c>
      <c r="AA460" s="1173"/>
      <c r="AB460" s="643" t="s">
        <v>5539</v>
      </c>
      <c r="AC460" s="722">
        <v>9000</v>
      </c>
      <c r="AD460" s="722">
        <v>7938.81</v>
      </c>
      <c r="AE460" s="722">
        <f t="shared" si="3"/>
        <v>40755.240000000005</v>
      </c>
      <c r="AF460" s="31"/>
      <c r="AG460" s="26"/>
    </row>
    <row r="461" spans="1:33" ht="30" customHeight="1">
      <c r="A461" s="1294" t="s">
        <v>8564</v>
      </c>
      <c r="B461" s="1293" t="s">
        <v>9233</v>
      </c>
      <c r="C461" s="1277">
        <v>45425</v>
      </c>
      <c r="D461" s="1277">
        <v>45440</v>
      </c>
      <c r="E461" s="593"/>
      <c r="F461" s="833"/>
      <c r="G461" s="1276">
        <v>8598</v>
      </c>
      <c r="H461" s="1276" t="s">
        <v>8012</v>
      </c>
      <c r="I461" s="1276"/>
      <c r="J461" s="1284" t="s">
        <v>9234</v>
      </c>
      <c r="K461" s="1285" t="s">
        <v>6487</v>
      </c>
      <c r="L461" s="1383" t="s">
        <v>28</v>
      </c>
      <c r="M461" s="771" t="s">
        <v>9242</v>
      </c>
      <c r="N461" s="1176"/>
      <c r="O461" s="1272">
        <v>2</v>
      </c>
      <c r="P461" s="1272">
        <v>2</v>
      </c>
      <c r="Q461" s="1284" t="s">
        <v>2534</v>
      </c>
      <c r="R461" s="1173"/>
      <c r="S461" s="1173"/>
      <c r="T461" s="1173"/>
      <c r="U461" s="1173"/>
      <c r="V461" s="1224" t="s">
        <v>2073</v>
      </c>
      <c r="W461" s="1173"/>
      <c r="X461" s="1224" t="s">
        <v>37</v>
      </c>
      <c r="Y461" s="1173"/>
      <c r="Z461" s="3767" t="s">
        <v>45</v>
      </c>
      <c r="AA461" s="1173"/>
      <c r="AB461" s="643" t="s">
        <v>5585</v>
      </c>
      <c r="AC461" s="722">
        <v>9000</v>
      </c>
      <c r="AD461" s="722">
        <v>7938.81</v>
      </c>
      <c r="AE461" s="722">
        <f t="shared" si="3"/>
        <v>24877.620000000003</v>
      </c>
      <c r="AF461" s="31"/>
      <c r="AG461" s="26"/>
    </row>
    <row r="462" spans="1:33" ht="30" customHeight="1">
      <c r="A462" s="373" t="s">
        <v>8518</v>
      </c>
      <c r="B462" s="1431" t="s">
        <v>11643</v>
      </c>
      <c r="C462" s="340">
        <v>45427</v>
      </c>
      <c r="D462" s="340">
        <v>45436</v>
      </c>
      <c r="E462" s="341"/>
      <c r="F462" s="374"/>
      <c r="G462" s="339">
        <v>8604</v>
      </c>
      <c r="H462" s="339" t="s">
        <v>2869</v>
      </c>
      <c r="I462" s="339"/>
      <c r="J462" s="375" t="s">
        <v>9243</v>
      </c>
      <c r="K462" s="376" t="s">
        <v>9244</v>
      </c>
      <c r="L462" s="377" t="s">
        <v>76</v>
      </c>
      <c r="M462" s="338" t="s">
        <v>9245</v>
      </c>
      <c r="N462" s="255"/>
      <c r="O462" s="258">
        <v>4</v>
      </c>
      <c r="P462" s="258">
        <v>4</v>
      </c>
      <c r="Q462" s="375" t="s">
        <v>9246</v>
      </c>
      <c r="R462" s="309"/>
      <c r="S462" s="250"/>
      <c r="T462" s="250"/>
      <c r="U462" s="250"/>
      <c r="V462" s="378" t="s">
        <v>2073</v>
      </c>
      <c r="W462" s="250"/>
      <c r="X462" s="378" t="s">
        <v>37</v>
      </c>
      <c r="Y462" s="250"/>
      <c r="Z462" s="251"/>
      <c r="AA462" s="250"/>
      <c r="AB462" s="394" t="s">
        <v>5585</v>
      </c>
      <c r="AC462" s="33">
        <v>0</v>
      </c>
      <c r="AD462" s="33">
        <v>7938</v>
      </c>
      <c r="AE462" s="33">
        <f t="shared" si="3"/>
        <v>31752</v>
      </c>
      <c r="AF462" s="31"/>
      <c r="AG462" s="26"/>
    </row>
    <row r="463" spans="1:33" ht="30" customHeight="1">
      <c r="A463" s="1295" t="s">
        <v>8570</v>
      </c>
      <c r="B463" s="3067" t="s">
        <v>11503</v>
      </c>
      <c r="C463" s="1277">
        <v>45427</v>
      </c>
      <c r="D463" s="1277">
        <v>45436</v>
      </c>
      <c r="E463" s="593"/>
      <c r="F463" s="1297"/>
      <c r="G463" s="1276">
        <v>9013</v>
      </c>
      <c r="H463" s="1276" t="s">
        <v>9247</v>
      </c>
      <c r="I463" s="1276"/>
      <c r="J463" s="1298" t="s">
        <v>9248</v>
      </c>
      <c r="K463" s="1299" t="s">
        <v>9249</v>
      </c>
      <c r="L463" s="1384" t="s">
        <v>28</v>
      </c>
      <c r="M463" s="771" t="s">
        <v>9250</v>
      </c>
      <c r="N463" s="1176"/>
      <c r="O463" s="1272">
        <v>2</v>
      </c>
      <c r="P463" s="1272">
        <v>2</v>
      </c>
      <c r="Q463" s="1298" t="s">
        <v>9251</v>
      </c>
      <c r="R463" s="1173"/>
      <c r="S463" s="1173"/>
      <c r="T463" s="1173"/>
      <c r="U463" s="1173"/>
      <c r="V463" s="1215" t="s">
        <v>2073</v>
      </c>
      <c r="W463" s="1173"/>
      <c r="X463" s="1215" t="s">
        <v>37</v>
      </c>
      <c r="Y463" s="1173"/>
      <c r="Z463" s="1192" t="s">
        <v>45</v>
      </c>
      <c r="AA463" s="1173"/>
      <c r="AB463" s="643" t="s">
        <v>5539</v>
      </c>
      <c r="AC463" s="722">
        <v>0</v>
      </c>
      <c r="AD463" s="722">
        <v>6544.8</v>
      </c>
      <c r="AE463" s="722">
        <f t="shared" si="3"/>
        <v>13089.6</v>
      </c>
      <c r="AF463" s="31"/>
      <c r="AG463" s="26"/>
    </row>
    <row r="464" spans="1:33" ht="30" customHeight="1">
      <c r="A464" s="1295" t="s">
        <v>9105</v>
      </c>
      <c r="B464" s="2995" t="s">
        <v>11637</v>
      </c>
      <c r="C464" s="1277">
        <v>45428</v>
      </c>
      <c r="D464" s="1277">
        <v>45440</v>
      </c>
      <c r="E464" s="593"/>
      <c r="F464" s="1297"/>
      <c r="G464" s="1276">
        <v>8616</v>
      </c>
      <c r="H464" s="1276" t="s">
        <v>1484</v>
      </c>
      <c r="I464" s="1276"/>
      <c r="J464" s="1298" t="s">
        <v>9256</v>
      </c>
      <c r="K464" s="1299" t="s">
        <v>7024</v>
      </c>
      <c r="L464" s="1384" t="s">
        <v>28</v>
      </c>
      <c r="M464" s="771" t="s">
        <v>9279</v>
      </c>
      <c r="N464" s="1176"/>
      <c r="O464" s="1272">
        <v>2</v>
      </c>
      <c r="P464" s="1272">
        <v>2</v>
      </c>
      <c r="Q464" s="1298" t="s">
        <v>9257</v>
      </c>
      <c r="R464" s="1173"/>
      <c r="S464" s="1173"/>
      <c r="T464" s="1173"/>
      <c r="U464" s="1173"/>
      <c r="V464" s="1225" t="s">
        <v>2073</v>
      </c>
      <c r="W464" s="1173"/>
      <c r="X464" s="1225" t="s">
        <v>37</v>
      </c>
      <c r="Y464" s="1173"/>
      <c r="Z464" s="2678" t="s">
        <v>45</v>
      </c>
      <c r="AA464" s="1173"/>
      <c r="AB464" s="643" t="s">
        <v>5542</v>
      </c>
      <c r="AC464" s="722">
        <v>0</v>
      </c>
      <c r="AD464" s="722">
        <v>7858.62</v>
      </c>
      <c r="AE464" s="722">
        <f t="shared" si="3"/>
        <v>15717.24</v>
      </c>
      <c r="AF464" s="31"/>
      <c r="AG464" s="26"/>
    </row>
    <row r="465" spans="1:33" ht="30" customHeight="1">
      <c r="A465" s="1295" t="s">
        <v>8549</v>
      </c>
      <c r="B465" s="1296" t="s">
        <v>9258</v>
      </c>
      <c r="C465" s="1277">
        <v>45428</v>
      </c>
      <c r="D465" s="1277">
        <v>45439</v>
      </c>
      <c r="E465" s="593"/>
      <c r="F465" s="1297"/>
      <c r="G465" s="1276">
        <v>8634</v>
      </c>
      <c r="H465" s="1276"/>
      <c r="I465" s="1276" t="s">
        <v>92</v>
      </c>
      <c r="J465" s="1298" t="s">
        <v>9259</v>
      </c>
      <c r="K465" s="1299" t="s">
        <v>9260</v>
      </c>
      <c r="L465" s="1384" t="s">
        <v>128</v>
      </c>
      <c r="M465" s="771" t="s">
        <v>9280</v>
      </c>
      <c r="N465" s="1176"/>
      <c r="O465" s="1272">
        <v>3</v>
      </c>
      <c r="P465" s="1272">
        <v>3</v>
      </c>
      <c r="Q465" s="1298" t="s">
        <v>9261</v>
      </c>
      <c r="R465" s="1173"/>
      <c r="S465" s="1173"/>
      <c r="T465" s="1173"/>
      <c r="U465" s="1173"/>
      <c r="V465" s="1219" t="s">
        <v>2073</v>
      </c>
      <c r="W465" s="1173"/>
      <c r="X465" s="1193" t="s">
        <v>37</v>
      </c>
      <c r="Y465" s="1173"/>
      <c r="Z465" s="1192" t="s">
        <v>45</v>
      </c>
      <c r="AA465" s="1173"/>
      <c r="AB465" s="643" t="s">
        <v>5542</v>
      </c>
      <c r="AC465" s="722">
        <v>0</v>
      </c>
      <c r="AD465" s="722">
        <v>7858.62</v>
      </c>
      <c r="AE465" s="722">
        <f t="shared" si="3"/>
        <v>23575.86</v>
      </c>
      <c r="AF465" s="31"/>
      <c r="AG465" s="26"/>
    </row>
    <row r="466" spans="1:33" ht="30" customHeight="1">
      <c r="A466" s="1295" t="s">
        <v>9208</v>
      </c>
      <c r="B466" s="1296" t="s">
        <v>9262</v>
      </c>
      <c r="C466" s="1277">
        <v>45428</v>
      </c>
      <c r="D466" s="1277">
        <v>45439</v>
      </c>
      <c r="E466" s="593"/>
      <c r="F466" s="1297"/>
      <c r="G466" s="1276">
        <v>8606</v>
      </c>
      <c r="H466" s="1276" t="s">
        <v>7145</v>
      </c>
      <c r="I466" s="1276"/>
      <c r="J466" s="1298" t="s">
        <v>9263</v>
      </c>
      <c r="K466" s="1299" t="s">
        <v>9264</v>
      </c>
      <c r="L466" s="1384" t="s">
        <v>341</v>
      </c>
      <c r="M466" s="771" t="s">
        <v>9281</v>
      </c>
      <c r="N466" s="1176"/>
      <c r="O466" s="1272">
        <v>12</v>
      </c>
      <c r="P466" s="1272">
        <v>12</v>
      </c>
      <c r="Q466" s="1298" t="s">
        <v>9265</v>
      </c>
      <c r="R466" s="1173"/>
      <c r="S466" s="1173"/>
      <c r="T466" s="1173"/>
      <c r="U466" s="1173"/>
      <c r="V466" s="1226" t="s">
        <v>2073</v>
      </c>
      <c r="W466" s="1173"/>
      <c r="X466" s="1226" t="s">
        <v>37</v>
      </c>
      <c r="Y466" s="1173"/>
      <c r="Z466" s="3767" t="s">
        <v>45</v>
      </c>
      <c r="AA466" s="1173"/>
      <c r="AB466" s="643" t="s">
        <v>5542</v>
      </c>
      <c r="AC466" s="722">
        <v>0</v>
      </c>
      <c r="AD466" s="722">
        <v>5589</v>
      </c>
      <c r="AE466" s="722">
        <f t="shared" si="3"/>
        <v>67068</v>
      </c>
      <c r="AF466" s="31"/>
      <c r="AG466" s="26"/>
    </row>
    <row r="467" spans="1:33" ht="30" customHeight="1">
      <c r="A467" s="1295" t="s">
        <v>8564</v>
      </c>
      <c r="B467" s="1296" t="s">
        <v>9266</v>
      </c>
      <c r="C467" s="1277">
        <v>45428</v>
      </c>
      <c r="D467" s="1277">
        <v>45439</v>
      </c>
      <c r="E467" s="593"/>
      <c r="F467" s="1297"/>
      <c r="G467" s="1276">
        <v>8598</v>
      </c>
      <c r="H467" s="1276" t="s">
        <v>686</v>
      </c>
      <c r="I467" s="1276"/>
      <c r="J467" s="1298" t="s">
        <v>9267</v>
      </c>
      <c r="K467" s="1299" t="s">
        <v>9268</v>
      </c>
      <c r="L467" s="1384" t="s">
        <v>28</v>
      </c>
      <c r="M467" s="771" t="s">
        <v>9282</v>
      </c>
      <c r="N467" s="1176"/>
      <c r="O467" s="1272">
        <v>2</v>
      </c>
      <c r="P467" s="1272">
        <v>2</v>
      </c>
      <c r="Q467" s="1298" t="s">
        <v>9269</v>
      </c>
      <c r="R467" s="1173"/>
      <c r="S467" s="1173"/>
      <c r="T467" s="1173"/>
      <c r="U467" s="1173"/>
      <c r="V467" s="1223" t="s">
        <v>2073</v>
      </c>
      <c r="W467" s="1173"/>
      <c r="X467" s="1223" t="s">
        <v>37</v>
      </c>
      <c r="Y467" s="1173"/>
      <c r="Z467" s="1222" t="s">
        <v>45</v>
      </c>
      <c r="AA467" s="1173"/>
      <c r="AB467" s="643" t="s">
        <v>5585</v>
      </c>
      <c r="AC467" s="722">
        <v>0</v>
      </c>
      <c r="AD467" s="722">
        <v>7938.81</v>
      </c>
      <c r="AE467" s="722">
        <f t="shared" si="3"/>
        <v>15877.62</v>
      </c>
      <c r="AF467" s="31"/>
      <c r="AG467" s="26"/>
    </row>
    <row r="468" spans="1:33" ht="30" customHeight="1">
      <c r="A468" s="1295" t="s">
        <v>8564</v>
      </c>
      <c r="B468" s="3068" t="s">
        <v>9270</v>
      </c>
      <c r="C468" s="1277">
        <v>45428</v>
      </c>
      <c r="D468" s="1277">
        <v>45439</v>
      </c>
      <c r="E468" s="593"/>
      <c r="F468" s="1297"/>
      <c r="G468" s="1276">
        <v>8598</v>
      </c>
      <c r="H468" s="1276" t="s">
        <v>106</v>
      </c>
      <c r="I468" s="1276" t="s">
        <v>8755</v>
      </c>
      <c r="J468" s="1298" t="s">
        <v>9271</v>
      </c>
      <c r="K468" s="1299" t="s">
        <v>8533</v>
      </c>
      <c r="L468" s="1384" t="s">
        <v>28</v>
      </c>
      <c r="M468" s="771" t="s">
        <v>9283</v>
      </c>
      <c r="N468" s="1176"/>
      <c r="O468" s="1272">
        <v>2</v>
      </c>
      <c r="P468" s="1272">
        <v>2</v>
      </c>
      <c r="Q468" s="1298" t="s">
        <v>9269</v>
      </c>
      <c r="R468" s="1173"/>
      <c r="S468" s="1173"/>
      <c r="T468" s="1173"/>
      <c r="U468" s="1173"/>
      <c r="V468" s="1227" t="s">
        <v>2073</v>
      </c>
      <c r="W468" s="1173"/>
      <c r="X468" s="1223" t="s">
        <v>37</v>
      </c>
      <c r="Y468" s="1173"/>
      <c r="Z468" s="1222" t="s">
        <v>45</v>
      </c>
      <c r="AA468" s="1173"/>
      <c r="AB468" s="643" t="s">
        <v>5542</v>
      </c>
      <c r="AC468" s="722">
        <v>0</v>
      </c>
      <c r="AD468" s="722">
        <v>7938.81</v>
      </c>
      <c r="AE468" s="722">
        <f t="shared" si="3"/>
        <v>15877.62</v>
      </c>
      <c r="AF468" s="31"/>
      <c r="AG468" s="26"/>
    </row>
    <row r="469" spans="1:33" ht="30" customHeight="1">
      <c r="A469" s="4598" t="s">
        <v>23962</v>
      </c>
      <c r="B469" s="11002" t="s">
        <v>9272</v>
      </c>
      <c r="C469" s="9765">
        <v>45428</v>
      </c>
      <c r="D469" s="9765">
        <v>45442</v>
      </c>
      <c r="E469" s="8864"/>
      <c r="F469" s="9809"/>
      <c r="G469" s="9840">
        <v>8598</v>
      </c>
      <c r="H469" s="9840" t="s">
        <v>9273</v>
      </c>
      <c r="I469" s="9840"/>
      <c r="J469" s="10521" t="s">
        <v>9274</v>
      </c>
      <c r="K469" s="11004" t="s">
        <v>9275</v>
      </c>
      <c r="L469" s="1384" t="s">
        <v>9276</v>
      </c>
      <c r="M469" s="8868" t="s">
        <v>9284</v>
      </c>
      <c r="N469" s="1222" t="s">
        <v>3952</v>
      </c>
      <c r="O469" s="1272">
        <v>35</v>
      </c>
      <c r="P469" s="257">
        <v>59</v>
      </c>
      <c r="Q469" s="10521" t="s">
        <v>9277</v>
      </c>
      <c r="R469" s="9788"/>
      <c r="S469" s="1173"/>
      <c r="T469" s="1173"/>
      <c r="U469" s="1173"/>
      <c r="V469" s="10979" t="s">
        <v>2073</v>
      </c>
      <c r="W469" s="1173"/>
      <c r="X469" s="10531" t="s">
        <v>37</v>
      </c>
      <c r="Y469" s="1173"/>
      <c r="Z469" s="10680" t="s">
        <v>45</v>
      </c>
      <c r="AA469" s="1173">
        <v>4504250199</v>
      </c>
      <c r="AB469" s="10663" t="s">
        <v>5535</v>
      </c>
      <c r="AC469" s="8912">
        <v>6000</v>
      </c>
      <c r="AD469" s="722">
        <v>7938.81</v>
      </c>
      <c r="AE469" s="8912">
        <f>SUM(AD469*P469+AD470*P470+AC469)</f>
        <v>568479.39</v>
      </c>
      <c r="AF469" s="31"/>
      <c r="AG469" s="26"/>
    </row>
    <row r="470" spans="1:33" ht="30" customHeight="1">
      <c r="A470" s="6797" t="s">
        <v>8564</v>
      </c>
      <c r="B470" s="11003"/>
      <c r="C470" s="9766"/>
      <c r="D470" s="9766"/>
      <c r="E470" s="8866"/>
      <c r="F470" s="9810"/>
      <c r="G470" s="9834"/>
      <c r="H470" s="9834"/>
      <c r="I470" s="9834"/>
      <c r="J470" s="10522"/>
      <c r="K470" s="11005"/>
      <c r="L470" s="6968" t="s">
        <v>1861</v>
      </c>
      <c r="M470" s="8869"/>
      <c r="N470" s="1222" t="s">
        <v>3951</v>
      </c>
      <c r="O470" s="1272">
        <v>1</v>
      </c>
      <c r="P470" s="257">
        <v>2</v>
      </c>
      <c r="Q470" s="10522"/>
      <c r="R470" s="9789"/>
      <c r="S470" s="1173"/>
      <c r="T470" s="1173"/>
      <c r="U470" s="1173"/>
      <c r="V470" s="10980"/>
      <c r="W470" s="1173"/>
      <c r="X470" s="10532"/>
      <c r="Y470" s="1173"/>
      <c r="Z470" s="10682"/>
      <c r="AA470" s="1173"/>
      <c r="AB470" s="10665"/>
      <c r="AC470" s="8913"/>
      <c r="AD470" s="722">
        <v>47044.800000000003</v>
      </c>
      <c r="AE470" s="8913"/>
      <c r="AF470" s="31"/>
      <c r="AG470" s="26"/>
    </row>
    <row r="471" spans="1:33" ht="30" customHeight="1">
      <c r="A471" s="1295" t="s">
        <v>9208</v>
      </c>
      <c r="B471" s="3068" t="s">
        <v>9293</v>
      </c>
      <c r="C471" s="1277">
        <v>45432</v>
      </c>
      <c r="D471" s="1277">
        <v>45442</v>
      </c>
      <c r="E471" s="1278"/>
      <c r="F471" s="1297"/>
      <c r="G471" s="1276">
        <v>8606</v>
      </c>
      <c r="H471" s="1276" t="s">
        <v>3070</v>
      </c>
      <c r="I471" s="1276"/>
      <c r="J471" s="1298" t="s">
        <v>9294</v>
      </c>
      <c r="K471" s="1299" t="s">
        <v>9295</v>
      </c>
      <c r="L471" s="1384" t="s">
        <v>341</v>
      </c>
      <c r="M471" s="771" t="s">
        <v>9307</v>
      </c>
      <c r="N471" s="1176"/>
      <c r="O471" s="1272">
        <v>12</v>
      </c>
      <c r="P471" s="1272">
        <v>12</v>
      </c>
      <c r="Q471" s="1298" t="s">
        <v>9296</v>
      </c>
      <c r="R471" s="1173"/>
      <c r="S471" s="1173"/>
      <c r="T471" s="1173"/>
      <c r="U471" s="1173"/>
      <c r="V471" s="1228" t="s">
        <v>9338</v>
      </c>
      <c r="W471" s="1173"/>
      <c r="X471" s="1228" t="s">
        <v>37</v>
      </c>
      <c r="Y471" s="1173"/>
      <c r="Z471" s="1222" t="s">
        <v>45</v>
      </c>
      <c r="AA471" s="1176">
        <v>4504251706</v>
      </c>
      <c r="AB471" s="643" t="s">
        <v>5542</v>
      </c>
      <c r="AC471" s="722">
        <v>0</v>
      </c>
      <c r="AD471" s="722">
        <v>5589</v>
      </c>
      <c r="AE471" s="722">
        <f>SUM(AD471*P471+AC471)</f>
        <v>67068</v>
      </c>
      <c r="AF471" s="31"/>
      <c r="AG471" s="26"/>
    </row>
    <row r="472" spans="1:33" ht="30" customHeight="1">
      <c r="A472" s="373" t="s">
        <v>9092</v>
      </c>
      <c r="B472" s="1431" t="s">
        <v>11554</v>
      </c>
      <c r="C472" s="340">
        <v>45429</v>
      </c>
      <c r="D472" s="340">
        <v>45440</v>
      </c>
      <c r="E472" s="341"/>
      <c r="F472" s="374"/>
      <c r="G472" s="339">
        <v>8599</v>
      </c>
      <c r="H472" s="339" t="s">
        <v>2952</v>
      </c>
      <c r="I472" s="339"/>
      <c r="J472" s="375" t="s">
        <v>9297</v>
      </c>
      <c r="K472" s="376" t="s">
        <v>9298</v>
      </c>
      <c r="L472" s="377" t="s">
        <v>173</v>
      </c>
      <c r="M472" s="338" t="s">
        <v>9308</v>
      </c>
      <c r="N472" s="255"/>
      <c r="O472" s="258">
        <v>1</v>
      </c>
      <c r="P472" s="258">
        <v>1</v>
      </c>
      <c r="Q472" s="375" t="s">
        <v>9299</v>
      </c>
      <c r="R472" s="309"/>
      <c r="S472" s="250"/>
      <c r="T472" s="250"/>
      <c r="U472" s="250"/>
      <c r="V472" s="392" t="s">
        <v>9338</v>
      </c>
      <c r="W472" s="250"/>
      <c r="X472" s="392" t="s">
        <v>37</v>
      </c>
      <c r="Y472" s="250"/>
      <c r="Z472" s="251"/>
      <c r="AA472" s="251">
        <v>4504251754</v>
      </c>
      <c r="AB472" s="394" t="s">
        <v>5539</v>
      </c>
      <c r="AC472" s="33">
        <v>0</v>
      </c>
      <c r="AD472" s="33">
        <v>7938</v>
      </c>
      <c r="AE472" s="33">
        <f>SUM(AD472*P472+AC472)</f>
        <v>7938</v>
      </c>
      <c r="AF472" s="31"/>
      <c r="AG472" s="26"/>
    </row>
    <row r="473" spans="1:33" ht="30" customHeight="1">
      <c r="A473" s="441" t="s">
        <v>8600</v>
      </c>
      <c r="B473" s="11023" t="s">
        <v>11653</v>
      </c>
      <c r="C473" s="10027">
        <v>45429</v>
      </c>
      <c r="D473" s="10027">
        <v>45455</v>
      </c>
      <c r="E473" s="9920"/>
      <c r="F473" s="8950"/>
      <c r="G473" s="9962">
        <v>8647</v>
      </c>
      <c r="H473" s="9962">
        <v>242</v>
      </c>
      <c r="I473" s="10041"/>
      <c r="J473" s="9926" t="s">
        <v>9300</v>
      </c>
      <c r="K473" s="10848" t="s">
        <v>9301</v>
      </c>
      <c r="L473" s="442" t="s">
        <v>193</v>
      </c>
      <c r="M473" s="9314" t="s">
        <v>9309</v>
      </c>
      <c r="N473" s="364" t="s">
        <v>3952</v>
      </c>
      <c r="O473" s="443">
        <v>6</v>
      </c>
      <c r="P473" s="443">
        <v>6</v>
      </c>
      <c r="Q473" s="10848" t="s">
        <v>9302</v>
      </c>
      <c r="R473" s="10041"/>
      <c r="S473" s="366"/>
      <c r="T473" s="366"/>
      <c r="U473" s="366"/>
      <c r="V473" s="10962" t="s">
        <v>256</v>
      </c>
      <c r="W473" s="366"/>
      <c r="X473" s="366"/>
      <c r="Y473" s="366"/>
      <c r="Z473" s="364"/>
      <c r="AA473" s="9962">
        <v>4504251139</v>
      </c>
      <c r="AB473" s="11097" t="s">
        <v>9209</v>
      </c>
      <c r="AC473" s="9657"/>
      <c r="AD473" s="280"/>
      <c r="AE473" s="9657"/>
      <c r="AF473" s="31"/>
      <c r="AG473" s="26"/>
    </row>
    <row r="474" spans="1:33" ht="30" customHeight="1">
      <c r="A474" s="441" t="s">
        <v>8600</v>
      </c>
      <c r="B474" s="11025"/>
      <c r="C474" s="10028"/>
      <c r="D474" s="10028"/>
      <c r="E474" s="9921"/>
      <c r="F474" s="8952"/>
      <c r="G474" s="9963"/>
      <c r="H474" s="9963"/>
      <c r="I474" s="10042"/>
      <c r="J474" s="9927"/>
      <c r="K474" s="10850"/>
      <c r="L474" s="441" t="s">
        <v>2746</v>
      </c>
      <c r="M474" s="10852"/>
      <c r="N474" s="364" t="s">
        <v>3955</v>
      </c>
      <c r="O474" s="365">
        <v>1</v>
      </c>
      <c r="P474" s="365">
        <v>1</v>
      </c>
      <c r="Q474" s="10850"/>
      <c r="R474" s="10042"/>
      <c r="S474" s="366"/>
      <c r="T474" s="366"/>
      <c r="U474" s="366"/>
      <c r="V474" s="10963"/>
      <c r="W474" s="366"/>
      <c r="X474" s="366"/>
      <c r="Y474" s="366"/>
      <c r="Z474" s="364"/>
      <c r="AA474" s="9963"/>
      <c r="AB474" s="11098"/>
      <c r="AC474" s="9658"/>
      <c r="AD474" s="280"/>
      <c r="AE474" s="9658"/>
      <c r="AF474" s="31"/>
      <c r="AG474" s="26"/>
    </row>
    <row r="475" spans="1:33" ht="30" customHeight="1">
      <c r="A475" s="1295" t="s">
        <v>8570</v>
      </c>
      <c r="B475" s="3068" t="s">
        <v>9303</v>
      </c>
      <c r="C475" s="1277">
        <v>45432</v>
      </c>
      <c r="D475" s="1277">
        <v>45447</v>
      </c>
      <c r="E475" s="1278"/>
      <c r="F475" s="1297"/>
      <c r="G475" s="1276">
        <v>9013</v>
      </c>
      <c r="H475" s="1276"/>
      <c r="I475" s="1276" t="s">
        <v>25</v>
      </c>
      <c r="J475" s="1298" t="s">
        <v>9304</v>
      </c>
      <c r="K475" s="1299" t="s">
        <v>9305</v>
      </c>
      <c r="L475" s="1384" t="s">
        <v>173</v>
      </c>
      <c r="M475" s="771" t="s">
        <v>9310</v>
      </c>
      <c r="N475" s="1176"/>
      <c r="O475" s="1272">
        <v>1</v>
      </c>
      <c r="P475" s="1272">
        <v>1</v>
      </c>
      <c r="Q475" s="1298" t="s">
        <v>9306</v>
      </c>
      <c r="R475" s="1173"/>
      <c r="S475" s="1173"/>
      <c r="T475" s="1173"/>
      <c r="U475" s="1173"/>
      <c r="V475" s="1210" t="s">
        <v>2073</v>
      </c>
      <c r="W475" s="1173"/>
      <c r="X475" s="1210" t="s">
        <v>37</v>
      </c>
      <c r="Y475" s="1173"/>
      <c r="Z475" s="1192" t="s">
        <v>45</v>
      </c>
      <c r="AA475" s="1229" t="s">
        <v>9314</v>
      </c>
      <c r="AB475" s="643" t="s">
        <v>5542</v>
      </c>
      <c r="AC475" s="722">
        <v>0</v>
      </c>
      <c r="AD475" s="722">
        <v>6544.8</v>
      </c>
      <c r="AE475" s="722">
        <f>SUM(AD475*P475+AC475)</f>
        <v>6544.8</v>
      </c>
      <c r="AF475" s="31"/>
      <c r="AG475" s="26"/>
    </row>
    <row r="476" spans="1:33" ht="30" customHeight="1">
      <c r="A476" s="1271" t="s">
        <v>7869</v>
      </c>
      <c r="B476" s="10868" t="s">
        <v>9318</v>
      </c>
      <c r="C476" s="10586">
        <v>45432</v>
      </c>
      <c r="D476" s="10586">
        <v>45488</v>
      </c>
      <c r="E476" s="10870"/>
      <c r="F476" s="9287"/>
      <c r="G476" s="10596"/>
      <c r="H476" s="10596"/>
      <c r="I476" s="10596" t="s">
        <v>92</v>
      </c>
      <c r="J476" s="10723" t="s">
        <v>9319</v>
      </c>
      <c r="K476" s="10723" t="s">
        <v>9320</v>
      </c>
      <c r="L476" s="1271" t="s">
        <v>6161</v>
      </c>
      <c r="M476" s="10984" t="s">
        <v>9329</v>
      </c>
      <c r="N476" s="1176" t="s">
        <v>6162</v>
      </c>
      <c r="O476" s="1272">
        <v>1</v>
      </c>
      <c r="P476" s="1272">
        <v>1</v>
      </c>
      <c r="Q476" s="10982" t="s">
        <v>9321</v>
      </c>
      <c r="R476" s="10724"/>
      <c r="S476" s="1173"/>
      <c r="T476" s="1173"/>
      <c r="U476" s="1173"/>
      <c r="V476" s="10937" t="s">
        <v>2073</v>
      </c>
      <c r="W476" s="1173"/>
      <c r="X476" s="10937" t="s">
        <v>37</v>
      </c>
      <c r="Y476" s="1173"/>
      <c r="Z476" s="11087" t="s">
        <v>45</v>
      </c>
      <c r="AA476" s="10596">
        <v>4504251760</v>
      </c>
      <c r="AB476" s="10898" t="s">
        <v>5584</v>
      </c>
      <c r="AC476" s="8912">
        <v>0</v>
      </c>
      <c r="AD476" s="722">
        <v>127600</v>
      </c>
      <c r="AE476" s="9648"/>
      <c r="AF476" s="31"/>
      <c r="AG476" s="26"/>
    </row>
    <row r="477" spans="1:33" ht="30" customHeight="1">
      <c r="A477" s="1300" t="s">
        <v>7869</v>
      </c>
      <c r="B477" s="10868"/>
      <c r="C477" s="10586"/>
      <c r="D477" s="10586"/>
      <c r="E477" s="10870"/>
      <c r="F477" s="9287"/>
      <c r="G477" s="10596"/>
      <c r="H477" s="10596"/>
      <c r="I477" s="10596"/>
      <c r="J477" s="10723"/>
      <c r="K477" s="10723"/>
      <c r="L477" s="1385" t="s">
        <v>1095</v>
      </c>
      <c r="M477" s="10984"/>
      <c r="N477" s="1176" t="s">
        <v>3951</v>
      </c>
      <c r="O477" s="1272">
        <v>2</v>
      </c>
      <c r="P477" s="257">
        <v>2</v>
      </c>
      <c r="Q477" s="10982"/>
      <c r="R477" s="10724"/>
      <c r="S477" s="1173"/>
      <c r="T477" s="1173"/>
      <c r="U477" s="1173"/>
      <c r="V477" s="10937"/>
      <c r="W477" s="1173"/>
      <c r="X477" s="10937"/>
      <c r="Y477" s="1173"/>
      <c r="Z477" s="11087"/>
      <c r="AA477" s="10596"/>
      <c r="AB477" s="10898"/>
      <c r="AC477" s="8920"/>
      <c r="AD477" s="722">
        <v>42768</v>
      </c>
      <c r="AE477" s="9649"/>
      <c r="AF477" s="31"/>
      <c r="AG477" s="26"/>
    </row>
    <row r="478" spans="1:33" ht="30" customHeight="1">
      <c r="A478" s="1695" t="s">
        <v>7869</v>
      </c>
      <c r="B478" s="10868"/>
      <c r="C478" s="10586"/>
      <c r="D478" s="10586"/>
      <c r="E478" s="10870"/>
      <c r="F478" s="9287"/>
      <c r="G478" s="10596"/>
      <c r="H478" s="10596"/>
      <c r="I478" s="10596"/>
      <c r="J478" s="10723"/>
      <c r="K478" s="10723"/>
      <c r="L478" s="1385" t="s">
        <v>10601</v>
      </c>
      <c r="M478" s="10984"/>
      <c r="N478" s="1263" t="s">
        <v>3951</v>
      </c>
      <c r="O478" s="1272">
        <v>1</v>
      </c>
      <c r="P478" s="1272">
        <v>1</v>
      </c>
      <c r="Q478" s="10982"/>
      <c r="R478" s="10724"/>
      <c r="S478" s="1173"/>
      <c r="T478" s="1173"/>
      <c r="U478" s="1173"/>
      <c r="V478" s="10937"/>
      <c r="W478" s="1173"/>
      <c r="X478" s="10937"/>
      <c r="Y478" s="1173"/>
      <c r="Z478" s="11087"/>
      <c r="AA478" s="10596"/>
      <c r="AB478" s="10898"/>
      <c r="AC478" s="8913"/>
      <c r="AD478" s="722">
        <v>49149.760000000002</v>
      </c>
      <c r="AE478" s="9650"/>
      <c r="AF478" s="31"/>
      <c r="AG478" s="26"/>
    </row>
    <row r="479" spans="1:33" ht="30" customHeight="1">
      <c r="A479" s="1271" t="s">
        <v>8626</v>
      </c>
      <c r="B479" s="10417" t="s">
        <v>11533</v>
      </c>
      <c r="C479" s="9765">
        <v>45432</v>
      </c>
      <c r="D479" s="9765">
        <v>45488</v>
      </c>
      <c r="E479" s="10481"/>
      <c r="F479" s="8877"/>
      <c r="G479" s="9840">
        <v>8615</v>
      </c>
      <c r="H479" s="9840">
        <v>229</v>
      </c>
      <c r="I479" s="9788"/>
      <c r="J479" s="10495" t="s">
        <v>9322</v>
      </c>
      <c r="K479" s="10574" t="s">
        <v>9323</v>
      </c>
      <c r="L479" s="1273" t="s">
        <v>9324</v>
      </c>
      <c r="M479" s="9397" t="s">
        <v>9330</v>
      </c>
      <c r="N479" s="1176" t="s">
        <v>6162</v>
      </c>
      <c r="O479" s="1274">
        <v>2</v>
      </c>
      <c r="P479" s="1274">
        <v>2</v>
      </c>
      <c r="Q479" s="10574" t="s">
        <v>9325</v>
      </c>
      <c r="R479" s="9788"/>
      <c r="S479" s="1173"/>
      <c r="T479" s="1173"/>
      <c r="U479" s="1173"/>
      <c r="V479" s="10535" t="s">
        <v>2073</v>
      </c>
      <c r="W479" s="1173"/>
      <c r="X479" s="10535" t="s">
        <v>37</v>
      </c>
      <c r="Y479" s="1173"/>
      <c r="Z479" s="10262" t="s">
        <v>45</v>
      </c>
      <c r="AA479" s="9840">
        <v>4504251757</v>
      </c>
      <c r="AB479" s="10663" t="s">
        <v>5583</v>
      </c>
      <c r="AC479" s="8912">
        <v>6000</v>
      </c>
      <c r="AD479" s="722">
        <v>158886</v>
      </c>
      <c r="AE479" s="8912">
        <f>SUM(AD479*P479+AD480*P480+AC479)</f>
        <v>416892</v>
      </c>
      <c r="AF479" s="31"/>
      <c r="AG479" s="26"/>
    </row>
    <row r="480" spans="1:33" ht="30" customHeight="1">
      <c r="A480" s="1271" t="s">
        <v>8626</v>
      </c>
      <c r="B480" s="10418"/>
      <c r="C480" s="9766"/>
      <c r="D480" s="9766"/>
      <c r="E480" s="10482"/>
      <c r="F480" s="8878"/>
      <c r="G480" s="9834"/>
      <c r="H480" s="9834"/>
      <c r="I480" s="9789"/>
      <c r="J480" s="10496"/>
      <c r="K480" s="10575"/>
      <c r="L480" s="1271" t="s">
        <v>1861</v>
      </c>
      <c r="M480" s="10483"/>
      <c r="N480" s="1176" t="s">
        <v>3951</v>
      </c>
      <c r="O480" s="1272">
        <v>2</v>
      </c>
      <c r="P480" s="1272">
        <v>2</v>
      </c>
      <c r="Q480" s="10575"/>
      <c r="R480" s="9789"/>
      <c r="S480" s="1173"/>
      <c r="T480" s="1173"/>
      <c r="U480" s="1173"/>
      <c r="V480" s="10536"/>
      <c r="W480" s="1173"/>
      <c r="X480" s="10536"/>
      <c r="Y480" s="1173"/>
      <c r="Z480" s="9834"/>
      <c r="AA480" s="9834"/>
      <c r="AB480" s="10665"/>
      <c r="AC480" s="8913"/>
      <c r="AD480" s="722">
        <v>46560</v>
      </c>
      <c r="AE480" s="8913"/>
      <c r="AF480" s="31"/>
      <c r="AG480" s="26"/>
    </row>
    <row r="481" spans="1:33" ht="30" customHeight="1">
      <c r="A481" s="1271" t="s">
        <v>8509</v>
      </c>
      <c r="B481" s="10417" t="s">
        <v>11568</v>
      </c>
      <c r="C481" s="9765">
        <v>45432</v>
      </c>
      <c r="D481" s="9765">
        <v>45488</v>
      </c>
      <c r="E481" s="10481"/>
      <c r="F481" s="8877"/>
      <c r="G481" s="9840">
        <v>8593</v>
      </c>
      <c r="H481" s="9840">
        <v>313</v>
      </c>
      <c r="I481" s="9788"/>
      <c r="J481" s="10495" t="s">
        <v>9326</v>
      </c>
      <c r="K481" s="10574" t="s">
        <v>9327</v>
      </c>
      <c r="L481" s="1273" t="s">
        <v>128</v>
      </c>
      <c r="M481" s="9397" t="s">
        <v>9331</v>
      </c>
      <c r="N481" s="1176" t="s">
        <v>3952</v>
      </c>
      <c r="O481" s="1274">
        <v>3</v>
      </c>
      <c r="P481" s="1274">
        <v>3</v>
      </c>
      <c r="Q481" s="10574" t="s">
        <v>9328</v>
      </c>
      <c r="R481" s="9788"/>
      <c r="S481" s="1173"/>
      <c r="T481" s="1173"/>
      <c r="U481" s="1173"/>
      <c r="V481" s="10711" t="s">
        <v>2073</v>
      </c>
      <c r="W481" s="1173"/>
      <c r="X481" s="10711" t="s">
        <v>37</v>
      </c>
      <c r="Y481" s="1173"/>
      <c r="Z481" s="10878" t="s">
        <v>45</v>
      </c>
      <c r="AA481" s="9840">
        <v>4504252253</v>
      </c>
      <c r="AB481" s="10663" t="s">
        <v>5586</v>
      </c>
      <c r="AC481" s="8912">
        <v>0</v>
      </c>
      <c r="AD481" s="722">
        <v>6714.9</v>
      </c>
      <c r="AE481" s="8912">
        <f>SUM(AD481*P481+AD482*P482+AC481)</f>
        <v>61594.7</v>
      </c>
      <c r="AF481" s="31"/>
      <c r="AG481" s="26"/>
    </row>
    <row r="482" spans="1:33" ht="30" customHeight="1">
      <c r="A482" s="1271" t="s">
        <v>8509</v>
      </c>
      <c r="B482" s="10418"/>
      <c r="C482" s="9766"/>
      <c r="D482" s="9766"/>
      <c r="E482" s="10482"/>
      <c r="F482" s="8878"/>
      <c r="G482" s="9834"/>
      <c r="H482" s="9834"/>
      <c r="I482" s="9789"/>
      <c r="J482" s="10496"/>
      <c r="K482" s="10575"/>
      <c r="L482" s="1271" t="s">
        <v>2184</v>
      </c>
      <c r="M482" s="10483"/>
      <c r="N482" s="440" t="s">
        <v>3954</v>
      </c>
      <c r="O482" s="1272">
        <v>1</v>
      </c>
      <c r="P482" s="1272">
        <v>1</v>
      </c>
      <c r="Q482" s="10575"/>
      <c r="R482" s="9789"/>
      <c r="S482" s="1173"/>
      <c r="T482" s="1173"/>
      <c r="U482" s="1173"/>
      <c r="V482" s="10713"/>
      <c r="W482" s="1173"/>
      <c r="X482" s="10713"/>
      <c r="Y482" s="1173"/>
      <c r="Z482" s="10879"/>
      <c r="AA482" s="9834"/>
      <c r="AB482" s="10665"/>
      <c r="AC482" s="8913"/>
      <c r="AD482" s="722">
        <v>41450</v>
      </c>
      <c r="AE482" s="8913"/>
      <c r="AF482" s="31"/>
      <c r="AG482" s="26"/>
    </row>
    <row r="483" spans="1:33" ht="30" customHeight="1">
      <c r="A483" s="448" t="s">
        <v>8564</v>
      </c>
      <c r="B483" s="473" t="s">
        <v>9333</v>
      </c>
      <c r="C483" s="358">
        <v>45434</v>
      </c>
      <c r="D483" s="358">
        <v>45450</v>
      </c>
      <c r="E483" s="37"/>
      <c r="F483" s="449"/>
      <c r="G483" s="360">
        <v>8598</v>
      </c>
      <c r="H483" s="360">
        <v>739</v>
      </c>
      <c r="I483" s="360"/>
      <c r="J483" s="453" t="s">
        <v>9334</v>
      </c>
      <c r="K483" s="480" t="s">
        <v>9335</v>
      </c>
      <c r="L483" s="452" t="s">
        <v>173</v>
      </c>
      <c r="M483" s="135" t="s">
        <v>9337</v>
      </c>
      <c r="N483" s="364"/>
      <c r="O483" s="365">
        <v>1</v>
      </c>
      <c r="P483" s="365">
        <v>1</v>
      </c>
      <c r="Q483" s="453" t="s">
        <v>9336</v>
      </c>
      <c r="R483" s="366"/>
      <c r="S483" s="366"/>
      <c r="T483" s="366"/>
      <c r="U483" s="366"/>
      <c r="V483" s="2288" t="s">
        <v>256</v>
      </c>
      <c r="W483" s="366"/>
      <c r="X483" s="366"/>
      <c r="Y483" s="366"/>
      <c r="Z483" s="364"/>
      <c r="AA483" s="366"/>
      <c r="AB483" s="1712" t="s">
        <v>5585</v>
      </c>
      <c r="AC483" s="280"/>
      <c r="AD483" s="280"/>
      <c r="AE483" s="280"/>
      <c r="AF483" s="31"/>
      <c r="AG483" s="26"/>
    </row>
    <row r="484" spans="1:33" ht="30" customHeight="1">
      <c r="A484" s="614" t="s">
        <v>8600</v>
      </c>
      <c r="B484" s="10417" t="s">
        <v>11654</v>
      </c>
      <c r="C484" s="9765">
        <v>45435</v>
      </c>
      <c r="D484" s="9765">
        <v>45491</v>
      </c>
      <c r="E484" s="9765"/>
      <c r="F484" s="8877"/>
      <c r="G484" s="9840">
        <v>8647</v>
      </c>
      <c r="H484" s="9840">
        <v>231</v>
      </c>
      <c r="I484" s="9840"/>
      <c r="J484" s="10927" t="s">
        <v>9339</v>
      </c>
      <c r="K484" s="10927" t="s">
        <v>9340</v>
      </c>
      <c r="L484" s="1271" t="s">
        <v>76</v>
      </c>
      <c r="M484" s="8868" t="s">
        <v>9349</v>
      </c>
      <c r="N484" s="1410" t="s">
        <v>3952</v>
      </c>
      <c r="O484" s="1272">
        <v>4</v>
      </c>
      <c r="P484" s="1272">
        <v>4</v>
      </c>
      <c r="Q484" s="10927" t="s">
        <v>9341</v>
      </c>
      <c r="R484" s="9840"/>
      <c r="S484" s="1173"/>
      <c r="T484" s="1173"/>
      <c r="U484" s="1173"/>
      <c r="V484" s="10440" t="s">
        <v>2073</v>
      </c>
      <c r="W484" s="1173"/>
      <c r="X484" s="10440" t="s">
        <v>37</v>
      </c>
      <c r="Y484" s="1173"/>
      <c r="Z484" s="10680" t="s">
        <v>45</v>
      </c>
      <c r="AA484" s="1173"/>
      <c r="AB484" s="10711" t="s">
        <v>9209</v>
      </c>
      <c r="AC484" s="8912">
        <v>7290</v>
      </c>
      <c r="AD484" s="722">
        <v>7938</v>
      </c>
      <c r="AE484" s="8912">
        <f>SUM(AD484*P484+AD485*P485+AD486*P486+AC484)</f>
        <v>130574</v>
      </c>
      <c r="AF484" s="31"/>
      <c r="AG484" s="26"/>
    </row>
    <row r="485" spans="1:33" ht="30" customHeight="1">
      <c r="A485" s="614" t="s">
        <v>8600</v>
      </c>
      <c r="B485" s="10769"/>
      <c r="C485" s="10089"/>
      <c r="D485" s="10089"/>
      <c r="E485" s="10089"/>
      <c r="F485" s="8880"/>
      <c r="G485" s="10053"/>
      <c r="H485" s="10053"/>
      <c r="I485" s="10053"/>
      <c r="J485" s="10928"/>
      <c r="K485" s="10928"/>
      <c r="L485" s="1271" t="s">
        <v>2184</v>
      </c>
      <c r="M485" s="8870"/>
      <c r="N485" s="523" t="s">
        <v>3954</v>
      </c>
      <c r="O485" s="1272">
        <v>1</v>
      </c>
      <c r="P485" s="1272">
        <v>1</v>
      </c>
      <c r="Q485" s="10928"/>
      <c r="R485" s="10053"/>
      <c r="S485" s="1173"/>
      <c r="T485" s="1173"/>
      <c r="U485" s="1173"/>
      <c r="V485" s="10806"/>
      <c r="W485" s="1173"/>
      <c r="X485" s="10806"/>
      <c r="Y485" s="1173"/>
      <c r="Z485" s="10681"/>
      <c r="AA485" s="1173"/>
      <c r="AB485" s="10712"/>
      <c r="AC485" s="8920"/>
      <c r="AD485" s="722">
        <v>67032</v>
      </c>
      <c r="AE485" s="8920"/>
      <c r="AF485" s="31"/>
      <c r="AG485" s="26"/>
    </row>
    <row r="486" spans="1:33" ht="30" customHeight="1">
      <c r="A486" s="614" t="s">
        <v>8600</v>
      </c>
      <c r="B486" s="10418"/>
      <c r="C486" s="9766"/>
      <c r="D486" s="9766"/>
      <c r="E486" s="9766"/>
      <c r="F486" s="8878"/>
      <c r="G486" s="9834"/>
      <c r="H486" s="9834"/>
      <c r="I486" s="9834"/>
      <c r="J486" s="10929"/>
      <c r="K486" s="10929"/>
      <c r="L486" s="1382" t="s">
        <v>2548</v>
      </c>
      <c r="M486" s="8869"/>
      <c r="N486" s="1410" t="s">
        <v>3951</v>
      </c>
      <c r="O486" s="1272">
        <v>1</v>
      </c>
      <c r="P486" s="1272">
        <v>1</v>
      </c>
      <c r="Q486" s="10929"/>
      <c r="R486" s="9834"/>
      <c r="S486" s="1173"/>
      <c r="T486" s="1173"/>
      <c r="U486" s="1173"/>
      <c r="V486" s="10441"/>
      <c r="W486" s="1173"/>
      <c r="X486" s="10441"/>
      <c r="Y486" s="1173"/>
      <c r="Z486" s="10682"/>
      <c r="AA486" s="1173"/>
      <c r="AB486" s="10713"/>
      <c r="AC486" s="8913"/>
      <c r="AD486" s="722">
        <v>24500</v>
      </c>
      <c r="AE486" s="8913"/>
      <c r="AF486" s="31"/>
      <c r="AG486" s="26"/>
    </row>
    <row r="487" spans="1:33" ht="30" customHeight="1">
      <c r="A487" s="1271" t="s">
        <v>8901</v>
      </c>
      <c r="B487" s="10417" t="s">
        <v>11649</v>
      </c>
      <c r="C487" s="9765">
        <v>45435</v>
      </c>
      <c r="D487" s="9765">
        <v>45491</v>
      </c>
      <c r="E487" s="10481"/>
      <c r="F487" s="8877"/>
      <c r="G487" s="9840">
        <v>8591</v>
      </c>
      <c r="H487" s="9840" t="s">
        <v>672</v>
      </c>
      <c r="I487" s="9788"/>
      <c r="J487" s="10495" t="s">
        <v>9342</v>
      </c>
      <c r="K487" s="10495" t="s">
        <v>9343</v>
      </c>
      <c r="L487" s="1273" t="s">
        <v>760</v>
      </c>
      <c r="M487" s="9397" t="s">
        <v>9350</v>
      </c>
      <c r="N487" s="1176"/>
      <c r="O487" s="1274">
        <v>30</v>
      </c>
      <c r="P487" s="1274">
        <v>30</v>
      </c>
      <c r="Q487" s="10574" t="s">
        <v>9345</v>
      </c>
      <c r="R487" s="9788"/>
      <c r="S487" s="1173"/>
      <c r="T487" s="1173"/>
      <c r="U487" s="1173"/>
      <c r="V487" s="10541" t="s">
        <v>2073</v>
      </c>
      <c r="W487" s="1173"/>
      <c r="X487" s="10541" t="s">
        <v>37</v>
      </c>
      <c r="Y487" s="1173"/>
      <c r="Z487" s="10449" t="s">
        <v>45</v>
      </c>
      <c r="AA487" s="1173"/>
      <c r="AB487" s="10711" t="s">
        <v>5542</v>
      </c>
      <c r="AC487" s="8912">
        <v>0</v>
      </c>
      <c r="AD487" s="722">
        <v>10976</v>
      </c>
      <c r="AE487" s="8912">
        <f>SUM(AD487*P487+AD488*P488+AC487)</f>
        <v>387492</v>
      </c>
      <c r="AF487" s="31"/>
      <c r="AG487" s="26"/>
    </row>
    <row r="488" spans="1:33" ht="30" customHeight="1">
      <c r="A488" s="1271" t="s">
        <v>8901</v>
      </c>
      <c r="B488" s="10418"/>
      <c r="C488" s="9766"/>
      <c r="D488" s="9766"/>
      <c r="E488" s="10482"/>
      <c r="F488" s="8878"/>
      <c r="G488" s="9834"/>
      <c r="H488" s="9834"/>
      <c r="I488" s="9789"/>
      <c r="J488" s="10496"/>
      <c r="K488" s="10496"/>
      <c r="L488" s="1271" t="s">
        <v>9344</v>
      </c>
      <c r="M488" s="10483"/>
      <c r="N488" s="1176"/>
      <c r="O488" s="1272">
        <v>11</v>
      </c>
      <c r="P488" s="1272">
        <v>11</v>
      </c>
      <c r="Q488" s="10575"/>
      <c r="R488" s="9789"/>
      <c r="S488" s="1173"/>
      <c r="T488" s="1173"/>
      <c r="U488" s="1173"/>
      <c r="V488" s="10542"/>
      <c r="W488" s="1173"/>
      <c r="X488" s="10542"/>
      <c r="Y488" s="1173"/>
      <c r="Z488" s="10450"/>
      <c r="AA488" s="1173"/>
      <c r="AB488" s="10713"/>
      <c r="AC488" s="8913"/>
      <c r="AD488" s="722">
        <v>5292</v>
      </c>
      <c r="AE488" s="8913"/>
      <c r="AF488" s="31"/>
      <c r="AG488" s="26"/>
    </row>
    <row r="489" spans="1:33" ht="30" customHeight="1">
      <c r="A489" s="1295" t="s">
        <v>8560</v>
      </c>
      <c r="B489" s="1430" t="s">
        <v>11631</v>
      </c>
      <c r="C489" s="1277">
        <v>45435</v>
      </c>
      <c r="D489" s="1277">
        <v>45446</v>
      </c>
      <c r="E489" s="593"/>
      <c r="F489" s="1297"/>
      <c r="G489" s="1276">
        <v>8607</v>
      </c>
      <c r="H489" s="1276"/>
      <c r="I489" s="1276" t="s">
        <v>92</v>
      </c>
      <c r="J489" s="1298" t="s">
        <v>9346</v>
      </c>
      <c r="K489" s="1299" t="s">
        <v>9347</v>
      </c>
      <c r="L489" s="1384" t="s">
        <v>33</v>
      </c>
      <c r="M489" s="771" t="s">
        <v>9351</v>
      </c>
      <c r="N489" s="1176"/>
      <c r="O489" s="1272">
        <v>21</v>
      </c>
      <c r="P489" s="1272">
        <v>21</v>
      </c>
      <c r="Q489" s="1298" t="s">
        <v>9348</v>
      </c>
      <c r="R489" s="1173"/>
      <c r="S489" s="1173"/>
      <c r="T489" s="1173"/>
      <c r="U489" s="1173"/>
      <c r="V489" s="1220" t="s">
        <v>2073</v>
      </c>
      <c r="W489" s="1173"/>
      <c r="X489" s="1220" t="s">
        <v>37</v>
      </c>
      <c r="Y489" s="1173"/>
      <c r="Z489" s="1209" t="s">
        <v>45</v>
      </c>
      <c r="AA489" s="1173"/>
      <c r="AB489" s="1230" t="s">
        <v>5585</v>
      </c>
      <c r="AC489" s="722">
        <v>0</v>
      </c>
      <c r="AD489" s="722">
        <v>7938</v>
      </c>
      <c r="AE489" s="722">
        <f>SUM(AD489*P489+AC489)</f>
        <v>166698</v>
      </c>
      <c r="AF489" s="31"/>
      <c r="AG489" s="26"/>
    </row>
    <row r="490" spans="1:33" ht="30" customHeight="1">
      <c r="A490" s="1295" t="s">
        <v>8549</v>
      </c>
      <c r="B490" s="3068" t="s">
        <v>9352</v>
      </c>
      <c r="C490" s="1277">
        <v>45436</v>
      </c>
      <c r="D490" s="1277">
        <v>45447</v>
      </c>
      <c r="E490" s="1278"/>
      <c r="F490" s="1297"/>
      <c r="G490" s="1276">
        <v>8634</v>
      </c>
      <c r="H490" s="1276" t="s">
        <v>4281</v>
      </c>
      <c r="I490" s="1276"/>
      <c r="J490" s="1298" t="s">
        <v>9353</v>
      </c>
      <c r="K490" s="1299" t="s">
        <v>9354</v>
      </c>
      <c r="L490" s="1384" t="s">
        <v>193</v>
      </c>
      <c r="M490" s="771" t="s">
        <v>9362</v>
      </c>
      <c r="N490" s="1176"/>
      <c r="O490" s="1272">
        <v>6</v>
      </c>
      <c r="P490" s="257">
        <v>9</v>
      </c>
      <c r="Q490" s="1298" t="s">
        <v>9355</v>
      </c>
      <c r="R490" s="1173"/>
      <c r="S490" s="1173"/>
      <c r="T490" s="1173"/>
      <c r="U490" s="1173"/>
      <c r="V490" s="1231" t="s">
        <v>2073</v>
      </c>
      <c r="W490" s="1173"/>
      <c r="X490" s="1231" t="s">
        <v>37</v>
      </c>
      <c r="Y490" s="1173"/>
      <c r="Z490" s="3768" t="s">
        <v>45</v>
      </c>
      <c r="AA490" s="1173"/>
      <c r="AB490" s="1230" t="s">
        <v>5535</v>
      </c>
      <c r="AC490" s="722">
        <v>0</v>
      </c>
      <c r="AD490" s="722">
        <v>7858.62</v>
      </c>
      <c r="AE490" s="722">
        <f>SUM(AD490*P490+AC490)</f>
        <v>70727.58</v>
      </c>
      <c r="AF490" s="31"/>
      <c r="AG490" s="26"/>
    </row>
    <row r="491" spans="1:33" ht="30" customHeight="1">
      <c r="A491" s="1295" t="s">
        <v>8518</v>
      </c>
      <c r="B491" s="2995" t="s">
        <v>11644</v>
      </c>
      <c r="C491" s="1277">
        <v>45436</v>
      </c>
      <c r="D491" s="1277">
        <v>45447</v>
      </c>
      <c r="E491" s="1278"/>
      <c r="F491" s="1297"/>
      <c r="G491" s="1276">
        <v>8604</v>
      </c>
      <c r="H491" s="1276" t="s">
        <v>1484</v>
      </c>
      <c r="I491" s="1276"/>
      <c r="J491" s="1298" t="s">
        <v>9356</v>
      </c>
      <c r="K491" s="1299" t="s">
        <v>9357</v>
      </c>
      <c r="L491" s="1384" t="s">
        <v>28</v>
      </c>
      <c r="M491" s="771" t="s">
        <v>9363</v>
      </c>
      <c r="N491" s="1176"/>
      <c r="O491" s="1272">
        <v>2</v>
      </c>
      <c r="P491" s="1272">
        <v>2</v>
      </c>
      <c r="Q491" s="1298" t="s">
        <v>9358</v>
      </c>
      <c r="R491" s="1173"/>
      <c r="S491" s="1173"/>
      <c r="T491" s="1173"/>
      <c r="U491" s="1173"/>
      <c r="V491" s="1232" t="s">
        <v>2073</v>
      </c>
      <c r="W491" s="1173"/>
      <c r="X491" s="1233"/>
      <c r="Y491" s="1173"/>
      <c r="Z491" s="643" t="s">
        <v>45</v>
      </c>
      <c r="AA491" s="1173"/>
      <c r="AB491" s="1230" t="s">
        <v>5542</v>
      </c>
      <c r="AC491" s="722">
        <v>0</v>
      </c>
      <c r="AD491" s="722">
        <v>7938</v>
      </c>
      <c r="AE491" s="722">
        <f>SUM(AD491*P491+AC491)</f>
        <v>15876</v>
      </c>
      <c r="AF491" s="31"/>
      <c r="AG491" s="26"/>
    </row>
    <row r="492" spans="1:33" ht="30" customHeight="1">
      <c r="A492" s="373" t="s">
        <v>9092</v>
      </c>
      <c r="B492" s="1431" t="s">
        <v>11555</v>
      </c>
      <c r="C492" s="340">
        <v>45435</v>
      </c>
      <c r="D492" s="340">
        <v>45449</v>
      </c>
      <c r="E492" s="341"/>
      <c r="F492" s="374"/>
      <c r="G492" s="339">
        <v>8599</v>
      </c>
      <c r="H492" s="339">
        <v>227</v>
      </c>
      <c r="I492" s="339" t="s">
        <v>25</v>
      </c>
      <c r="J492" s="375" t="s">
        <v>9359</v>
      </c>
      <c r="K492" s="376" t="s">
        <v>9360</v>
      </c>
      <c r="L492" s="377" t="s">
        <v>179</v>
      </c>
      <c r="M492" s="338" t="s">
        <v>9364</v>
      </c>
      <c r="N492" s="255"/>
      <c r="O492" s="258">
        <v>8</v>
      </c>
      <c r="P492" s="258">
        <v>8</v>
      </c>
      <c r="Q492" s="375" t="s">
        <v>9361</v>
      </c>
      <c r="R492" s="309"/>
      <c r="S492" s="250"/>
      <c r="T492" s="250"/>
      <c r="U492" s="250"/>
      <c r="V492" s="392" t="s">
        <v>9338</v>
      </c>
      <c r="W492" s="250"/>
      <c r="X492" s="392" t="s">
        <v>37</v>
      </c>
      <c r="Y492" s="250"/>
      <c r="Z492" s="251"/>
      <c r="AA492" s="250"/>
      <c r="AB492" s="401" t="s">
        <v>5541</v>
      </c>
      <c r="AC492" s="33">
        <v>6000</v>
      </c>
      <c r="AD492" s="33">
        <v>7938</v>
      </c>
      <c r="AE492" s="33">
        <f>SUM(AD492*P492+AC492)</f>
        <v>69504</v>
      </c>
      <c r="AF492" s="31"/>
      <c r="AG492" s="26"/>
    </row>
    <row r="493" spans="1:33" ht="30" customHeight="1">
      <c r="A493" s="614" t="s">
        <v>7869</v>
      </c>
      <c r="B493" s="10921" t="s">
        <v>9370</v>
      </c>
      <c r="C493" s="9765">
        <v>45439</v>
      </c>
      <c r="D493" s="9765">
        <v>45465</v>
      </c>
      <c r="E493" s="9765"/>
      <c r="F493" s="8877"/>
      <c r="G493" s="9840">
        <v>8644</v>
      </c>
      <c r="H493" s="9840">
        <v>516</v>
      </c>
      <c r="I493" s="9840"/>
      <c r="J493" s="10927" t="s">
        <v>9371</v>
      </c>
      <c r="K493" s="10927" t="s">
        <v>9372</v>
      </c>
      <c r="L493" s="1271" t="s">
        <v>76</v>
      </c>
      <c r="M493" s="8868" t="s">
        <v>9392</v>
      </c>
      <c r="N493" s="1410" t="s">
        <v>3952</v>
      </c>
      <c r="O493" s="1272">
        <v>4</v>
      </c>
      <c r="P493" s="1272">
        <v>4</v>
      </c>
      <c r="Q493" s="10927" t="s">
        <v>9373</v>
      </c>
      <c r="R493" s="9788"/>
      <c r="S493" s="1173"/>
      <c r="T493" s="1173"/>
      <c r="U493" s="1173"/>
      <c r="V493" s="10990" t="s">
        <v>2073</v>
      </c>
      <c r="W493" s="1173"/>
      <c r="X493" s="10990" t="s">
        <v>37</v>
      </c>
      <c r="Y493" s="1173"/>
      <c r="Z493" s="10535" t="s">
        <v>45</v>
      </c>
      <c r="AA493" s="1173"/>
      <c r="AB493" s="10711" t="s">
        <v>5583</v>
      </c>
      <c r="AC493" s="8912">
        <v>14580</v>
      </c>
      <c r="AD493" s="722">
        <v>7480</v>
      </c>
      <c r="AE493" s="8912">
        <f>SUM(AD493*P493+AD494*P494+AD495*P495+AC493)</f>
        <v>133661.6</v>
      </c>
      <c r="AF493" s="31"/>
      <c r="AG493" s="26"/>
    </row>
    <row r="494" spans="1:33" ht="30" customHeight="1">
      <c r="A494" s="614" t="s">
        <v>7869</v>
      </c>
      <c r="B494" s="10922"/>
      <c r="C494" s="10089"/>
      <c r="D494" s="10089"/>
      <c r="E494" s="10089"/>
      <c r="F494" s="8880"/>
      <c r="G494" s="10053"/>
      <c r="H494" s="10053"/>
      <c r="I494" s="10053"/>
      <c r="J494" s="10928"/>
      <c r="K494" s="10928"/>
      <c r="L494" s="1886" t="s">
        <v>381</v>
      </c>
      <c r="M494" s="8870"/>
      <c r="N494" s="1410" t="s">
        <v>3954</v>
      </c>
      <c r="O494" s="1272">
        <v>1</v>
      </c>
      <c r="P494" s="1272">
        <v>1</v>
      </c>
      <c r="Q494" s="10928"/>
      <c r="R494" s="10065"/>
      <c r="S494" s="1173"/>
      <c r="T494" s="1173"/>
      <c r="U494" s="1173"/>
      <c r="V494" s="10991"/>
      <c r="W494" s="1173"/>
      <c r="X494" s="10991"/>
      <c r="Y494" s="1173"/>
      <c r="Z494" s="11108"/>
      <c r="AA494" s="1173"/>
      <c r="AB494" s="10712"/>
      <c r="AC494" s="8920"/>
      <c r="AD494" s="722">
        <v>46393.599999999999</v>
      </c>
      <c r="AE494" s="8920"/>
      <c r="AF494" s="31"/>
      <c r="AG494" s="26"/>
    </row>
    <row r="495" spans="1:33" ht="30" customHeight="1">
      <c r="A495" s="614" t="s">
        <v>7869</v>
      </c>
      <c r="B495" s="10916"/>
      <c r="C495" s="9766"/>
      <c r="D495" s="9766"/>
      <c r="E495" s="9766"/>
      <c r="F495" s="8878"/>
      <c r="G495" s="9834"/>
      <c r="H495" s="9834"/>
      <c r="I495" s="9834"/>
      <c r="J495" s="10929"/>
      <c r="K495" s="10929"/>
      <c r="L495" s="1382" t="s">
        <v>1095</v>
      </c>
      <c r="M495" s="8869"/>
      <c r="N495" s="1410" t="s">
        <v>3951</v>
      </c>
      <c r="O495" s="1272">
        <v>1</v>
      </c>
      <c r="P495" s="1272">
        <v>1</v>
      </c>
      <c r="Q495" s="10929"/>
      <c r="R495" s="9789"/>
      <c r="S495" s="1173"/>
      <c r="T495" s="1173"/>
      <c r="U495" s="1173"/>
      <c r="V495" s="10992"/>
      <c r="W495" s="1173"/>
      <c r="X495" s="10992"/>
      <c r="Y495" s="1173"/>
      <c r="Z495" s="10536"/>
      <c r="AA495" s="1173"/>
      <c r="AB495" s="10713"/>
      <c r="AC495" s="8913"/>
      <c r="AD495" s="722">
        <v>42768</v>
      </c>
      <c r="AE495" s="8913"/>
      <c r="AF495" s="31"/>
      <c r="AG495" s="26"/>
    </row>
    <row r="496" spans="1:33" ht="30" customHeight="1">
      <c r="A496" s="1295" t="s">
        <v>8564</v>
      </c>
      <c r="B496" s="5120" t="s">
        <v>9374</v>
      </c>
      <c r="C496" s="2131">
        <v>45439</v>
      </c>
      <c r="D496" s="2131">
        <v>45454</v>
      </c>
      <c r="E496" s="593"/>
      <c r="F496" s="1297"/>
      <c r="G496" s="1176">
        <v>8598</v>
      </c>
      <c r="H496" s="1176" t="s">
        <v>9375</v>
      </c>
      <c r="I496" s="1176"/>
      <c r="J496" s="1384" t="s">
        <v>9376</v>
      </c>
      <c r="K496" s="2137" t="s">
        <v>9377</v>
      </c>
      <c r="L496" s="1384" t="s">
        <v>464</v>
      </c>
      <c r="M496" s="615" t="s">
        <v>9393</v>
      </c>
      <c r="N496" s="1409"/>
      <c r="O496" s="1272">
        <v>32</v>
      </c>
      <c r="P496" s="257">
        <v>47</v>
      </c>
      <c r="Q496" s="1384" t="s">
        <v>9378</v>
      </c>
      <c r="R496" s="2130"/>
      <c r="S496" s="1173"/>
      <c r="T496" s="1173"/>
      <c r="U496" s="1173"/>
      <c r="V496" s="2129" t="s">
        <v>2073</v>
      </c>
      <c r="W496" s="1173"/>
      <c r="X496" s="2129" t="s">
        <v>37</v>
      </c>
      <c r="Y496" s="1173"/>
      <c r="Z496" s="3766" t="s">
        <v>45</v>
      </c>
      <c r="AA496" s="1173"/>
      <c r="AB496" s="2128" t="s">
        <v>5541</v>
      </c>
      <c r="AC496" s="752">
        <v>9000</v>
      </c>
      <c r="AD496" s="722">
        <v>7938.81</v>
      </c>
      <c r="AE496" s="722">
        <f>SUM(AD496*P496+AC496)</f>
        <v>382124.07</v>
      </c>
      <c r="AF496" s="31"/>
      <c r="AG496" s="26"/>
    </row>
    <row r="497" spans="1:33" ht="30" customHeight="1">
      <c r="A497" s="1803" t="s">
        <v>8564</v>
      </c>
      <c r="B497" s="3068" t="s">
        <v>9379</v>
      </c>
      <c r="C497" s="1277">
        <v>45439</v>
      </c>
      <c r="D497" s="1277">
        <v>45453</v>
      </c>
      <c r="E497" s="1278"/>
      <c r="F497" s="1793"/>
      <c r="G497" s="1276">
        <v>8598</v>
      </c>
      <c r="H497" s="1276" t="s">
        <v>9380</v>
      </c>
      <c r="I497" s="1276"/>
      <c r="J497" s="1298" t="s">
        <v>9381</v>
      </c>
      <c r="K497" s="1299" t="s">
        <v>9382</v>
      </c>
      <c r="L497" s="1298" t="s">
        <v>28</v>
      </c>
      <c r="M497" s="771" t="s">
        <v>9394</v>
      </c>
      <c r="N497" s="1276"/>
      <c r="O497" s="1804">
        <v>2</v>
      </c>
      <c r="P497" s="1804">
        <v>2</v>
      </c>
      <c r="Q497" s="1298" t="s">
        <v>9383</v>
      </c>
      <c r="R497" s="1806"/>
      <c r="S497" s="1173"/>
      <c r="T497" s="1173"/>
      <c r="U497" s="1173"/>
      <c r="V497" s="1234" t="s">
        <v>2073</v>
      </c>
      <c r="W497" s="1173"/>
      <c r="X497" s="1234" t="s">
        <v>37</v>
      </c>
      <c r="Y497" s="1173"/>
      <c r="Z497" s="1222" t="s">
        <v>45</v>
      </c>
      <c r="AA497" s="1173"/>
      <c r="AB497" s="1230" t="s">
        <v>5535</v>
      </c>
      <c r="AC497" s="722">
        <v>6000</v>
      </c>
      <c r="AD497" s="722">
        <v>7938.81</v>
      </c>
      <c r="AE497" s="722">
        <f>SUM(AD497*P497+AC497)</f>
        <v>21877.620000000003</v>
      </c>
      <c r="AF497" s="31"/>
      <c r="AG497" s="26"/>
    </row>
    <row r="498" spans="1:33" ht="30" customHeight="1">
      <c r="A498" s="441" t="s">
        <v>8564</v>
      </c>
      <c r="B498" s="9962" t="s">
        <v>9384</v>
      </c>
      <c r="C498" s="10027">
        <v>45439</v>
      </c>
      <c r="D498" s="10027">
        <v>45465</v>
      </c>
      <c r="E498" s="9920"/>
      <c r="F498" s="8950"/>
      <c r="G498" s="9962">
        <v>8598</v>
      </c>
      <c r="H498" s="9962" t="s">
        <v>1153</v>
      </c>
      <c r="I498" s="10041"/>
      <c r="J498" s="9926" t="s">
        <v>9385</v>
      </c>
      <c r="K498" s="9926" t="s">
        <v>9386</v>
      </c>
      <c r="L498" s="442" t="s">
        <v>76</v>
      </c>
      <c r="M498" s="9314" t="s">
        <v>9395</v>
      </c>
      <c r="N498" s="364" t="s">
        <v>3952</v>
      </c>
      <c r="O498" s="443">
        <v>4</v>
      </c>
      <c r="P498" s="443">
        <v>4</v>
      </c>
      <c r="Q498" s="10848" t="s">
        <v>9387</v>
      </c>
      <c r="R498" s="10041"/>
      <c r="S498" s="366"/>
      <c r="T498" s="366"/>
      <c r="U498" s="366"/>
      <c r="V498" s="11090" t="s">
        <v>256</v>
      </c>
      <c r="W498" s="366"/>
      <c r="X498" s="366"/>
      <c r="Y498" s="366"/>
      <c r="Z498" s="364"/>
      <c r="AA498" s="366"/>
      <c r="AB498" s="11095" t="s">
        <v>5583</v>
      </c>
      <c r="AC498" s="9657"/>
      <c r="AD498" s="280"/>
      <c r="AE498" s="9657"/>
      <c r="AF498" s="31"/>
      <c r="AG498" s="26"/>
    </row>
    <row r="499" spans="1:33" ht="30" customHeight="1">
      <c r="A499" s="441" t="s">
        <v>8564</v>
      </c>
      <c r="B499" s="9963"/>
      <c r="C499" s="10028"/>
      <c r="D499" s="10028"/>
      <c r="E499" s="9921"/>
      <c r="F499" s="8952"/>
      <c r="G499" s="9963"/>
      <c r="H499" s="9963"/>
      <c r="I499" s="10042"/>
      <c r="J499" s="9927"/>
      <c r="K499" s="9927"/>
      <c r="L499" s="441" t="s">
        <v>381</v>
      </c>
      <c r="M499" s="10852"/>
      <c r="N499" s="364" t="s">
        <v>3954</v>
      </c>
      <c r="O499" s="365">
        <v>1</v>
      </c>
      <c r="P499" s="365">
        <v>1</v>
      </c>
      <c r="Q499" s="10850"/>
      <c r="R499" s="10042"/>
      <c r="S499" s="366"/>
      <c r="T499" s="366"/>
      <c r="U499" s="366"/>
      <c r="V499" s="11091"/>
      <c r="W499" s="366"/>
      <c r="X499" s="366"/>
      <c r="Y499" s="366"/>
      <c r="Z499" s="364"/>
      <c r="AA499" s="366"/>
      <c r="AB499" s="11096"/>
      <c r="AC499" s="9658"/>
      <c r="AD499" s="280"/>
      <c r="AE499" s="9658"/>
      <c r="AF499" s="31"/>
      <c r="AG499" s="26"/>
    </row>
    <row r="500" spans="1:33" ht="30" customHeight="1">
      <c r="A500" s="1295" t="s">
        <v>8570</v>
      </c>
      <c r="B500" s="3069" t="s">
        <v>9388</v>
      </c>
      <c r="C500" s="1277">
        <v>45439</v>
      </c>
      <c r="D500" s="1277">
        <v>45450</v>
      </c>
      <c r="E500" s="1278"/>
      <c r="F500" s="1297"/>
      <c r="G500" s="1276"/>
      <c r="H500" s="1276">
        <v>342</v>
      </c>
      <c r="I500" s="1276" t="s">
        <v>25</v>
      </c>
      <c r="J500" s="1298" t="s">
        <v>9389</v>
      </c>
      <c r="K500" s="1299" t="s">
        <v>9390</v>
      </c>
      <c r="L500" s="1384" t="s">
        <v>173</v>
      </c>
      <c r="M500" s="771" t="s">
        <v>9396</v>
      </c>
      <c r="N500" s="1176"/>
      <c r="O500" s="1272">
        <v>1</v>
      </c>
      <c r="P500" s="1272">
        <v>1</v>
      </c>
      <c r="Q500" s="1298" t="s">
        <v>9391</v>
      </c>
      <c r="R500" s="1173"/>
      <c r="S500" s="1173"/>
      <c r="T500" s="1173"/>
      <c r="U500" s="1173"/>
      <c r="V500" s="1210" t="s">
        <v>2073</v>
      </c>
      <c r="W500" s="1173"/>
      <c r="X500" s="1210" t="s">
        <v>37</v>
      </c>
      <c r="Y500" s="1173"/>
      <c r="Z500" s="1192" t="s">
        <v>45</v>
      </c>
      <c r="AA500" s="1173"/>
      <c r="AB500" s="1230" t="s">
        <v>5539</v>
      </c>
      <c r="AC500" s="722">
        <v>0</v>
      </c>
      <c r="AD500" s="722">
        <v>6544.8</v>
      </c>
      <c r="AE500" s="722">
        <f>SUM(AD500*P500+AC500)</f>
        <v>6544.8</v>
      </c>
      <c r="AF500" s="31"/>
      <c r="AG500" s="26"/>
    </row>
    <row r="501" spans="1:33" ht="30" customHeight="1">
      <c r="A501" s="1295" t="s">
        <v>8564</v>
      </c>
      <c r="B501" s="1296" t="s">
        <v>9398</v>
      </c>
      <c r="C501" s="1277">
        <v>45439</v>
      </c>
      <c r="D501" s="1277">
        <v>45453</v>
      </c>
      <c r="E501" s="593"/>
      <c r="F501" s="1297"/>
      <c r="G501" s="1276">
        <v>8598</v>
      </c>
      <c r="H501" s="1276"/>
      <c r="I501" s="1276" t="s">
        <v>92</v>
      </c>
      <c r="J501" s="1298" t="s">
        <v>9399</v>
      </c>
      <c r="K501" s="1299" t="s">
        <v>7292</v>
      </c>
      <c r="L501" s="1384" t="s">
        <v>62</v>
      </c>
      <c r="M501" s="771" t="s">
        <v>9443</v>
      </c>
      <c r="N501" s="1176"/>
      <c r="O501" s="1272">
        <v>5</v>
      </c>
      <c r="P501" s="1272">
        <v>5</v>
      </c>
      <c r="Q501" s="1298" t="s">
        <v>9400</v>
      </c>
      <c r="R501" s="1173"/>
      <c r="S501" s="1173"/>
      <c r="T501" s="1173"/>
      <c r="U501" s="1173"/>
      <c r="V501" s="1235" t="s">
        <v>2073</v>
      </c>
      <c r="W501" s="1173"/>
      <c r="X501" s="1173"/>
      <c r="Y501" s="1173"/>
      <c r="Z501" s="1222" t="s">
        <v>45</v>
      </c>
      <c r="AA501" s="1176" t="s">
        <v>9457</v>
      </c>
      <c r="AB501" s="1230" t="s">
        <v>5542</v>
      </c>
      <c r="AC501" s="722">
        <v>6000</v>
      </c>
      <c r="AD501" s="722">
        <v>7938.81</v>
      </c>
      <c r="AE501" s="722">
        <f>SUM(AD501*P501+AC501)</f>
        <v>45694.05</v>
      </c>
      <c r="AF501" s="31"/>
      <c r="AG501" s="26"/>
    </row>
    <row r="502" spans="1:33" ht="30" customHeight="1">
      <c r="A502" s="1295" t="s">
        <v>8564</v>
      </c>
      <c r="B502" s="3068" t="s">
        <v>9401</v>
      </c>
      <c r="C502" s="1277">
        <v>45440</v>
      </c>
      <c r="D502" s="1277">
        <v>45455</v>
      </c>
      <c r="E502" s="1278"/>
      <c r="F502" s="1297"/>
      <c r="G502" s="1276">
        <v>8598</v>
      </c>
      <c r="H502" s="1276" t="s">
        <v>3697</v>
      </c>
      <c r="I502" s="1276"/>
      <c r="J502" s="1298" t="s">
        <v>9402</v>
      </c>
      <c r="K502" s="1299" t="s">
        <v>9403</v>
      </c>
      <c r="L502" s="1384" t="s">
        <v>1753</v>
      </c>
      <c r="M502" s="771" t="s">
        <v>9444</v>
      </c>
      <c r="N502" s="1176"/>
      <c r="O502" s="1272">
        <v>20</v>
      </c>
      <c r="P502" s="257">
        <v>22</v>
      </c>
      <c r="Q502" s="1298" t="s">
        <v>9404</v>
      </c>
      <c r="R502" s="1173"/>
      <c r="S502" s="1173"/>
      <c r="T502" s="1173"/>
      <c r="U502" s="1173"/>
      <c r="V502" s="1227" t="s">
        <v>2073</v>
      </c>
      <c r="W502" s="1173"/>
      <c r="X502" s="1227" t="s">
        <v>37</v>
      </c>
      <c r="Y502" s="1173"/>
      <c r="Z502" s="3768" t="s">
        <v>45</v>
      </c>
      <c r="AA502" s="1176" t="s">
        <v>9456</v>
      </c>
      <c r="AB502" s="1230" t="s">
        <v>5542</v>
      </c>
      <c r="AC502" s="722">
        <v>9000</v>
      </c>
      <c r="AD502" s="722">
        <v>7938.81</v>
      </c>
      <c r="AE502" s="722">
        <f>SUM(AD502*P502+AC502)</f>
        <v>183653.82</v>
      </c>
      <c r="AF502" s="31"/>
      <c r="AG502" s="26"/>
    </row>
    <row r="503" spans="1:33" ht="30" customHeight="1">
      <c r="A503" s="1295" t="s">
        <v>8564</v>
      </c>
      <c r="B503" s="3068" t="s">
        <v>9405</v>
      </c>
      <c r="C503" s="1277">
        <v>45442</v>
      </c>
      <c r="D503" s="1277">
        <v>45456</v>
      </c>
      <c r="E503" s="593"/>
      <c r="F503" s="1297"/>
      <c r="G503" s="1276">
        <v>8598</v>
      </c>
      <c r="H503" s="1276" t="s">
        <v>9406</v>
      </c>
      <c r="I503" s="1276"/>
      <c r="J503" s="1298" t="s">
        <v>9407</v>
      </c>
      <c r="K503" s="1299" t="s">
        <v>9382</v>
      </c>
      <c r="L503" s="1384" t="s">
        <v>76</v>
      </c>
      <c r="M503" s="771" t="s">
        <v>9445</v>
      </c>
      <c r="N503" s="1176"/>
      <c r="O503" s="1272">
        <v>4</v>
      </c>
      <c r="P503" s="1272">
        <v>4</v>
      </c>
      <c r="Q503" s="1298" t="s">
        <v>9408</v>
      </c>
      <c r="R503" s="1173"/>
      <c r="S503" s="1173"/>
      <c r="T503" s="1173"/>
      <c r="U503" s="1173"/>
      <c r="V503" s="1227" t="s">
        <v>2073</v>
      </c>
      <c r="W503" s="1173"/>
      <c r="X503" s="1227" t="s">
        <v>37</v>
      </c>
      <c r="Y503" s="1173"/>
      <c r="Z503" s="3768" t="s">
        <v>45</v>
      </c>
      <c r="AA503" s="1173"/>
      <c r="AB503" s="1230" t="s">
        <v>5541</v>
      </c>
      <c r="AC503" s="722">
        <v>6000</v>
      </c>
      <c r="AD503" s="722">
        <v>7938.81</v>
      </c>
      <c r="AE503" s="722">
        <f>SUM(AD503*P503+AC503)</f>
        <v>37755.240000000005</v>
      </c>
      <c r="AF503" s="31"/>
      <c r="AG503" s="26"/>
    </row>
    <row r="504" spans="1:33" ht="30" customHeight="1">
      <c r="A504" s="614" t="s">
        <v>7869</v>
      </c>
      <c r="B504" s="10921" t="s">
        <v>9409</v>
      </c>
      <c r="C504" s="9765">
        <v>45439</v>
      </c>
      <c r="D504" s="9765">
        <v>45465</v>
      </c>
      <c r="E504" s="11006" t="s">
        <v>486</v>
      </c>
      <c r="F504" s="8877"/>
      <c r="G504" s="9840">
        <v>8644</v>
      </c>
      <c r="H504" s="9840">
        <v>436</v>
      </c>
      <c r="I504" s="9840"/>
      <c r="J504" s="10927" t="s">
        <v>9410</v>
      </c>
      <c r="K504" s="10927" t="s">
        <v>9411</v>
      </c>
      <c r="L504" s="1271" t="s">
        <v>62</v>
      </c>
      <c r="M504" s="8868" t="s">
        <v>9446</v>
      </c>
      <c r="N504" s="1410" t="s">
        <v>3952</v>
      </c>
      <c r="O504" s="1272">
        <v>5</v>
      </c>
      <c r="P504" s="1272">
        <v>5</v>
      </c>
      <c r="Q504" s="10927" t="s">
        <v>9412</v>
      </c>
      <c r="R504" s="9788"/>
      <c r="S504" s="1173"/>
      <c r="T504" s="1173"/>
      <c r="U504" s="1173"/>
      <c r="V504" s="10738" t="s">
        <v>2073</v>
      </c>
      <c r="W504" s="1173"/>
      <c r="X504" s="10738" t="s">
        <v>37</v>
      </c>
      <c r="Y504" s="1173"/>
      <c r="Z504" s="10683" t="s">
        <v>45</v>
      </c>
      <c r="AA504" s="9840">
        <v>4504257150</v>
      </c>
      <c r="AB504" s="10711" t="s">
        <v>9209</v>
      </c>
      <c r="AC504" s="8912">
        <v>7290</v>
      </c>
      <c r="AD504" s="722">
        <v>7480</v>
      </c>
      <c r="AE504" s="8912">
        <f>SUM(AD504*P504+AD505*P505+AD506*P506+AC504)</f>
        <v>133851.6</v>
      </c>
      <c r="AF504" s="31"/>
      <c r="AG504" s="26"/>
    </row>
    <row r="505" spans="1:33" ht="30" customHeight="1">
      <c r="A505" s="614" t="s">
        <v>7869</v>
      </c>
      <c r="B505" s="10922"/>
      <c r="C505" s="10089"/>
      <c r="D505" s="10089"/>
      <c r="E505" s="11007"/>
      <c r="F505" s="8880"/>
      <c r="G505" s="10053"/>
      <c r="H505" s="10053"/>
      <c r="I505" s="10053"/>
      <c r="J505" s="10928"/>
      <c r="K505" s="10928"/>
      <c r="L505" s="1271" t="s">
        <v>381</v>
      </c>
      <c r="M505" s="8870"/>
      <c r="N505" s="1410" t="s">
        <v>3954</v>
      </c>
      <c r="O505" s="1272">
        <v>1</v>
      </c>
      <c r="P505" s="1272">
        <v>1</v>
      </c>
      <c r="Q505" s="10928"/>
      <c r="R505" s="10065"/>
      <c r="S505" s="1173"/>
      <c r="T505" s="1173"/>
      <c r="U505" s="1173"/>
      <c r="V505" s="10983"/>
      <c r="W505" s="1173"/>
      <c r="X505" s="10983"/>
      <c r="Y505" s="1173"/>
      <c r="Z505" s="10684"/>
      <c r="AA505" s="10053"/>
      <c r="AB505" s="10712"/>
      <c r="AC505" s="8920"/>
      <c r="AD505" s="722">
        <v>46393.599999999999</v>
      </c>
      <c r="AE505" s="8920"/>
      <c r="AF505" s="31"/>
      <c r="AG505" s="26"/>
    </row>
    <row r="506" spans="1:33" ht="30" customHeight="1">
      <c r="A506" s="614" t="s">
        <v>7869</v>
      </c>
      <c r="B506" s="10916"/>
      <c r="C506" s="9766"/>
      <c r="D506" s="9766"/>
      <c r="E506" s="11008"/>
      <c r="F506" s="8878"/>
      <c r="G506" s="9834"/>
      <c r="H506" s="9834"/>
      <c r="I506" s="9834"/>
      <c r="J506" s="10929"/>
      <c r="K506" s="10929"/>
      <c r="L506" s="296" t="s">
        <v>1095</v>
      </c>
      <c r="M506" s="8869"/>
      <c r="N506" s="1410" t="s">
        <v>3951</v>
      </c>
      <c r="O506" s="1272">
        <v>1</v>
      </c>
      <c r="P506" s="1272">
        <v>1</v>
      </c>
      <c r="Q506" s="10929"/>
      <c r="R506" s="9789"/>
      <c r="S506" s="1173"/>
      <c r="T506" s="1173"/>
      <c r="U506" s="1173"/>
      <c r="V506" s="10739"/>
      <c r="W506" s="1173"/>
      <c r="X506" s="10739"/>
      <c r="Y506" s="1173"/>
      <c r="Z506" s="10685"/>
      <c r="AA506" s="9834"/>
      <c r="AB506" s="10713"/>
      <c r="AC506" s="8913"/>
      <c r="AD506" s="722">
        <v>42768</v>
      </c>
      <c r="AE506" s="8913"/>
      <c r="AF506" s="31"/>
      <c r="AG506" s="26"/>
    </row>
    <row r="507" spans="1:33" ht="30" customHeight="1">
      <c r="A507" s="1295" t="s">
        <v>8518</v>
      </c>
      <c r="B507" s="2995" t="s">
        <v>11645</v>
      </c>
      <c r="C507" s="1277">
        <v>45448</v>
      </c>
      <c r="D507" s="1277">
        <v>45448</v>
      </c>
      <c r="E507" s="1278"/>
      <c r="F507" s="1297"/>
      <c r="G507" s="1276">
        <v>8604</v>
      </c>
      <c r="H507" s="1276" t="s">
        <v>2723</v>
      </c>
      <c r="I507" s="1276"/>
      <c r="J507" s="1298" t="s">
        <v>9413</v>
      </c>
      <c r="K507" s="1299" t="s">
        <v>1181</v>
      </c>
      <c r="L507" s="1384" t="s">
        <v>28</v>
      </c>
      <c r="M507" s="771" t="s">
        <v>9447</v>
      </c>
      <c r="N507" s="1176"/>
      <c r="O507" s="1272">
        <v>2</v>
      </c>
      <c r="P507" s="1272">
        <v>2</v>
      </c>
      <c r="Q507" s="1298" t="s">
        <v>9414</v>
      </c>
      <c r="R507" s="1173"/>
      <c r="S507" s="1173"/>
      <c r="T507" s="1173"/>
      <c r="U507" s="1173"/>
      <c r="V507" s="1231" t="s">
        <v>2073</v>
      </c>
      <c r="W507" s="1173"/>
      <c r="X507" s="1231" t="s">
        <v>37</v>
      </c>
      <c r="Y507" s="1173"/>
      <c r="Z507" s="643" t="s">
        <v>45</v>
      </c>
      <c r="AA507" s="1176">
        <v>4504257453</v>
      </c>
      <c r="AB507" s="1230" t="s">
        <v>5535</v>
      </c>
      <c r="AC507" s="722">
        <v>0</v>
      </c>
      <c r="AD507" s="722">
        <v>7938</v>
      </c>
      <c r="AE507" s="722">
        <f>SUM(AD507*P507+AC507)</f>
        <v>15876</v>
      </c>
      <c r="AF507" s="31"/>
      <c r="AG507" s="26"/>
    </row>
    <row r="508" spans="1:33" ht="30" customHeight="1">
      <c r="A508" s="1295" t="s">
        <v>8570</v>
      </c>
      <c r="B508" s="3069" t="s">
        <v>9415</v>
      </c>
      <c r="C508" s="1277">
        <v>45439</v>
      </c>
      <c r="D508" s="1277">
        <v>45448</v>
      </c>
      <c r="E508" s="1278"/>
      <c r="F508" s="1297"/>
      <c r="G508" s="1276"/>
      <c r="H508" s="1276"/>
      <c r="I508" s="1276" t="s">
        <v>92</v>
      </c>
      <c r="J508" s="1298" t="s">
        <v>9416</v>
      </c>
      <c r="K508" s="1299" t="s">
        <v>9417</v>
      </c>
      <c r="L508" s="1384" t="s">
        <v>193</v>
      </c>
      <c r="M508" s="771" t="s">
        <v>9448</v>
      </c>
      <c r="N508" s="1176"/>
      <c r="O508" s="1272">
        <v>6</v>
      </c>
      <c r="P508" s="1272">
        <v>6</v>
      </c>
      <c r="Q508" s="1298" t="s">
        <v>9418</v>
      </c>
      <c r="R508" s="1173"/>
      <c r="S508" s="1173"/>
      <c r="T508" s="1173"/>
      <c r="U508" s="1173"/>
      <c r="V508" s="1210" t="s">
        <v>2073</v>
      </c>
      <c r="W508" s="1173"/>
      <c r="X508" s="1210" t="s">
        <v>37</v>
      </c>
      <c r="Y508" s="1173"/>
      <c r="Z508" s="1197" t="s">
        <v>45</v>
      </c>
      <c r="AA508" s="1176">
        <v>4504257357</v>
      </c>
      <c r="AB508" s="1230" t="s">
        <v>5539</v>
      </c>
      <c r="AC508" s="722">
        <v>0</v>
      </c>
      <c r="AD508" s="722">
        <v>6544.8</v>
      </c>
      <c r="AE508" s="722">
        <f>SUM(AD508*P508+AC508)</f>
        <v>39268.800000000003</v>
      </c>
      <c r="AF508" s="31"/>
      <c r="AG508" s="26"/>
    </row>
    <row r="509" spans="1:33" ht="30" customHeight="1">
      <c r="A509" s="373" t="s">
        <v>8586</v>
      </c>
      <c r="B509" s="2995" t="s">
        <v>11479</v>
      </c>
      <c r="C509" s="340">
        <v>45440</v>
      </c>
      <c r="D509" s="340">
        <v>45460</v>
      </c>
      <c r="E509" s="422"/>
      <c r="F509" s="374"/>
      <c r="G509" s="339"/>
      <c r="H509" s="339">
        <v>213</v>
      </c>
      <c r="I509" s="339" t="s">
        <v>25</v>
      </c>
      <c r="J509" s="375" t="s">
        <v>9419</v>
      </c>
      <c r="K509" s="376" t="s">
        <v>9420</v>
      </c>
      <c r="L509" s="377" t="s">
        <v>76</v>
      </c>
      <c r="M509" s="338" t="s">
        <v>9449</v>
      </c>
      <c r="N509" s="255"/>
      <c r="O509" s="258">
        <v>4</v>
      </c>
      <c r="P509" s="258">
        <v>4</v>
      </c>
      <c r="Q509" s="375" t="s">
        <v>9421</v>
      </c>
      <c r="R509" s="309"/>
      <c r="S509" s="250"/>
      <c r="T509" s="250"/>
      <c r="U509" s="250"/>
      <c r="V509" s="2726" t="s">
        <v>2073</v>
      </c>
      <c r="W509" s="250"/>
      <c r="X509" s="2726" t="s">
        <v>37</v>
      </c>
      <c r="Y509" s="250"/>
      <c r="Z509" s="251"/>
      <c r="AA509" s="250"/>
      <c r="AB509" s="401" t="s">
        <v>5541</v>
      </c>
      <c r="AC509" s="33">
        <v>48000</v>
      </c>
      <c r="AD509" s="33">
        <v>9898</v>
      </c>
      <c r="AE509" s="33">
        <f>SUM(AD509*P509+AC509)</f>
        <v>87592</v>
      </c>
      <c r="AF509" s="31"/>
      <c r="AG509" s="26"/>
    </row>
    <row r="510" spans="1:33" ht="30" customHeight="1">
      <c r="A510" s="614" t="s">
        <v>8549</v>
      </c>
      <c r="B510" s="11026" t="s">
        <v>9422</v>
      </c>
      <c r="C510" s="9765">
        <v>45440</v>
      </c>
      <c r="D510" s="9765">
        <v>45466</v>
      </c>
      <c r="E510" s="9765"/>
      <c r="F510" s="8877"/>
      <c r="G510" s="9840">
        <v>8634</v>
      </c>
      <c r="H510" s="9840">
        <v>447</v>
      </c>
      <c r="I510" s="9840"/>
      <c r="J510" s="11031" t="s">
        <v>9423</v>
      </c>
      <c r="K510" s="10927" t="s">
        <v>9424</v>
      </c>
      <c r="L510" s="1271" t="s">
        <v>76</v>
      </c>
      <c r="M510" s="8868" t="s">
        <v>9450</v>
      </c>
      <c r="N510" s="1410" t="s">
        <v>3952</v>
      </c>
      <c r="O510" s="1272">
        <v>4</v>
      </c>
      <c r="P510" s="1272">
        <v>4</v>
      </c>
      <c r="Q510" s="10927" t="s">
        <v>9426</v>
      </c>
      <c r="R510" s="9788"/>
      <c r="S510" s="1173"/>
      <c r="T510" s="1173"/>
      <c r="U510" s="1173"/>
      <c r="V510" s="10459" t="s">
        <v>2073</v>
      </c>
      <c r="W510" s="1173"/>
      <c r="X510" s="10459" t="s">
        <v>37</v>
      </c>
      <c r="Y510" s="1173"/>
      <c r="Z510" s="10492" t="s">
        <v>45</v>
      </c>
      <c r="AA510" s="1173"/>
      <c r="AB510" s="10711" t="s">
        <v>5586</v>
      </c>
      <c r="AC510" s="8912">
        <v>6000</v>
      </c>
      <c r="AD510" s="722">
        <v>7858.62</v>
      </c>
      <c r="AE510" s="8912">
        <f>SUM(AD510*P510+AD511*P511+AD512*P512+AC510)</f>
        <v>126304.8</v>
      </c>
      <c r="AF510" s="31"/>
      <c r="AG510" s="26"/>
    </row>
    <row r="511" spans="1:33" ht="30" customHeight="1">
      <c r="A511" s="614" t="s">
        <v>8549</v>
      </c>
      <c r="B511" s="10922"/>
      <c r="C511" s="10089"/>
      <c r="D511" s="10089"/>
      <c r="E511" s="10089"/>
      <c r="F511" s="8880"/>
      <c r="G511" s="10053"/>
      <c r="H511" s="10053"/>
      <c r="I511" s="10053"/>
      <c r="J511" s="10928"/>
      <c r="K511" s="10928"/>
      <c r="L511" s="1271" t="s">
        <v>381</v>
      </c>
      <c r="M511" s="8870"/>
      <c r="N511" s="1447" t="s">
        <v>3957</v>
      </c>
      <c r="O511" s="1272">
        <v>1</v>
      </c>
      <c r="P511" s="1272">
        <v>1</v>
      </c>
      <c r="Q511" s="10928"/>
      <c r="R511" s="10065"/>
      <c r="S511" s="1173"/>
      <c r="T511" s="1173"/>
      <c r="U511" s="1173"/>
      <c r="V511" s="10592"/>
      <c r="W511" s="1173"/>
      <c r="X511" s="10592"/>
      <c r="Y511" s="1173"/>
      <c r="Z511" s="10505"/>
      <c r="AA511" s="1173"/>
      <c r="AB511" s="10712"/>
      <c r="AC511" s="8920"/>
      <c r="AD511" s="722">
        <v>64615.32</v>
      </c>
      <c r="AE511" s="8920"/>
      <c r="AF511" s="31"/>
      <c r="AG511" s="26"/>
    </row>
    <row r="512" spans="1:33" ht="30" customHeight="1">
      <c r="A512" s="4342" t="s">
        <v>8549</v>
      </c>
      <c r="B512" s="10916"/>
      <c r="C512" s="9766"/>
      <c r="D512" s="9766"/>
      <c r="E512" s="9766"/>
      <c r="F512" s="8878"/>
      <c r="G512" s="9834"/>
      <c r="H512" s="9834"/>
      <c r="I512" s="9834"/>
      <c r="J512" s="10929"/>
      <c r="K512" s="10929"/>
      <c r="L512" s="1382" t="s">
        <v>9425</v>
      </c>
      <c r="M512" s="8869"/>
      <c r="N512" s="1410" t="s">
        <v>3951</v>
      </c>
      <c r="O512" s="1272">
        <v>1</v>
      </c>
      <c r="P512" s="1272">
        <v>1</v>
      </c>
      <c r="Q512" s="10929"/>
      <c r="R512" s="9789"/>
      <c r="S512" s="1173"/>
      <c r="T512" s="1173"/>
      <c r="U512" s="1173"/>
      <c r="V512" s="10460"/>
      <c r="W512" s="1173"/>
      <c r="X512" s="10460"/>
      <c r="Y512" s="1173"/>
      <c r="Z512" s="10493"/>
      <c r="AA512" s="1173"/>
      <c r="AB512" s="10713"/>
      <c r="AC512" s="8913"/>
      <c r="AD512" s="722">
        <v>24255</v>
      </c>
      <c r="AE512" s="8913"/>
      <c r="AF512" s="31"/>
      <c r="AG512" s="26"/>
    </row>
    <row r="513" spans="1:33" ht="30" customHeight="1">
      <c r="A513" s="2594" t="s">
        <v>8568</v>
      </c>
      <c r="B513" s="2995" t="s">
        <v>11592</v>
      </c>
      <c r="C513" s="1277">
        <v>45440</v>
      </c>
      <c r="D513" s="1277">
        <v>45449</v>
      </c>
      <c r="E513" s="593"/>
      <c r="F513" s="1297"/>
      <c r="G513" s="1276">
        <v>8369</v>
      </c>
      <c r="H513" s="1276" t="s">
        <v>9427</v>
      </c>
      <c r="I513" s="1276"/>
      <c r="J513" s="1298" t="s">
        <v>9428</v>
      </c>
      <c r="K513" s="1299" t="s">
        <v>9429</v>
      </c>
      <c r="L513" s="1384" t="s">
        <v>76</v>
      </c>
      <c r="M513" s="771" t="s">
        <v>9451</v>
      </c>
      <c r="N513" s="1176"/>
      <c r="O513" s="1272">
        <v>4</v>
      </c>
      <c r="P513" s="1272">
        <v>4</v>
      </c>
      <c r="Q513" s="1298" t="s">
        <v>9430</v>
      </c>
      <c r="R513" s="1173"/>
      <c r="S513" s="1173"/>
      <c r="T513" s="1173"/>
      <c r="U513" s="1173"/>
      <c r="V513" s="1623" t="s">
        <v>9338</v>
      </c>
      <c r="W513" s="1173"/>
      <c r="X513" s="1623" t="s">
        <v>37</v>
      </c>
      <c r="Y513" s="1173"/>
      <c r="Z513" s="3002" t="s">
        <v>45</v>
      </c>
      <c r="AA513" s="1173"/>
      <c r="AB513" s="1230" t="s">
        <v>5535</v>
      </c>
      <c r="AC513" s="722">
        <v>0</v>
      </c>
      <c r="AD513" s="722">
        <v>14355</v>
      </c>
      <c r="AE513" s="722">
        <f>SUM(AD513*P513+AC513)</f>
        <v>57420</v>
      </c>
      <c r="AF513" s="31"/>
      <c r="AG513" s="26"/>
    </row>
    <row r="514" spans="1:33" ht="30" customHeight="1">
      <c r="A514" s="614" t="s">
        <v>8509</v>
      </c>
      <c r="B514" s="10930" t="s">
        <v>9431</v>
      </c>
      <c r="C514" s="9765">
        <v>45440</v>
      </c>
      <c r="D514" s="9765">
        <v>45466</v>
      </c>
      <c r="E514" s="9765"/>
      <c r="F514" s="8877"/>
      <c r="G514" s="9840">
        <v>8593</v>
      </c>
      <c r="H514" s="9840">
        <v>221</v>
      </c>
      <c r="I514" s="9840"/>
      <c r="J514" s="10927" t="s">
        <v>9432</v>
      </c>
      <c r="K514" s="10927" t="s">
        <v>9433</v>
      </c>
      <c r="L514" s="1271" t="s">
        <v>76</v>
      </c>
      <c r="M514" s="8868" t="s">
        <v>9452</v>
      </c>
      <c r="N514" s="1410" t="s">
        <v>3952</v>
      </c>
      <c r="O514" s="1272">
        <v>4</v>
      </c>
      <c r="P514" s="1272">
        <v>4</v>
      </c>
      <c r="Q514" s="10927" t="s">
        <v>9434</v>
      </c>
      <c r="R514" s="9788"/>
      <c r="S514" s="1173"/>
      <c r="T514" s="1173"/>
      <c r="U514" s="1173"/>
      <c r="V514" s="10230" t="s">
        <v>2073</v>
      </c>
      <c r="W514" s="1173"/>
      <c r="X514" s="10729" t="s">
        <v>37</v>
      </c>
      <c r="Y514" s="1173"/>
      <c r="Z514" s="10214" t="s">
        <v>45</v>
      </c>
      <c r="AA514" s="1173"/>
      <c r="AB514" s="10711" t="s">
        <v>5583</v>
      </c>
      <c r="AC514" s="8912">
        <v>0</v>
      </c>
      <c r="AD514" s="722">
        <v>6714.9</v>
      </c>
      <c r="AE514" s="8912">
        <f>SUM(AD514*P514+AD515*P515+AC514)</f>
        <v>68309.600000000006</v>
      </c>
      <c r="AF514" s="31"/>
      <c r="AG514" s="26"/>
    </row>
    <row r="515" spans="1:33" ht="30" customHeight="1">
      <c r="A515" s="614" t="s">
        <v>8509</v>
      </c>
      <c r="B515" s="10931"/>
      <c r="C515" s="10089"/>
      <c r="D515" s="10089"/>
      <c r="E515" s="10089"/>
      <c r="F515" s="8880"/>
      <c r="G515" s="10053"/>
      <c r="H515" s="10053"/>
      <c r="I515" s="10053"/>
      <c r="J515" s="10928"/>
      <c r="K515" s="10928"/>
      <c r="L515" s="1271" t="s">
        <v>381</v>
      </c>
      <c r="M515" s="8870"/>
      <c r="N515" s="1410" t="s">
        <v>3954</v>
      </c>
      <c r="O515" s="1272">
        <v>1</v>
      </c>
      <c r="P515" s="1272">
        <v>1</v>
      </c>
      <c r="Q515" s="10928"/>
      <c r="R515" s="10065"/>
      <c r="S515" s="1173"/>
      <c r="T515" s="1173"/>
      <c r="U515" s="1173"/>
      <c r="V515" s="9834"/>
      <c r="W515" s="1173"/>
      <c r="X515" s="10730"/>
      <c r="Y515" s="1173"/>
      <c r="Z515" s="10730"/>
      <c r="AA515" s="1173"/>
      <c r="AB515" s="10712"/>
      <c r="AC515" s="8920"/>
      <c r="AD515" s="722">
        <v>41450</v>
      </c>
      <c r="AE515" s="8913"/>
      <c r="AF515" s="31"/>
      <c r="AG515" s="26"/>
    </row>
    <row r="516" spans="1:33" ht="30" customHeight="1">
      <c r="A516" s="448" t="s">
        <v>8509</v>
      </c>
      <c r="B516" s="473" t="s">
        <v>9435</v>
      </c>
      <c r="C516" s="358">
        <v>45441</v>
      </c>
      <c r="D516" s="358">
        <v>45450</v>
      </c>
      <c r="E516" s="37"/>
      <c r="F516" s="449"/>
      <c r="G516" s="360">
        <v>8593</v>
      </c>
      <c r="H516" s="360" t="s">
        <v>4191</v>
      </c>
      <c r="I516" s="360"/>
      <c r="J516" s="453" t="s">
        <v>9436</v>
      </c>
      <c r="K516" s="480" t="s">
        <v>8858</v>
      </c>
      <c r="L516" s="452" t="s">
        <v>28</v>
      </c>
      <c r="M516" s="135" t="s">
        <v>9453</v>
      </c>
      <c r="N516" s="364"/>
      <c r="O516" s="365">
        <v>2</v>
      </c>
      <c r="P516" s="365">
        <v>2</v>
      </c>
      <c r="Q516" s="453" t="s">
        <v>9437</v>
      </c>
      <c r="R516" s="366"/>
      <c r="S516" s="366"/>
      <c r="T516" s="366"/>
      <c r="U516" s="366"/>
      <c r="V516" s="481" t="s">
        <v>256</v>
      </c>
      <c r="W516" s="366"/>
      <c r="X516" s="366"/>
      <c r="Y516" s="366"/>
      <c r="Z516" s="364"/>
      <c r="AA516" s="366"/>
      <c r="AB516" s="402" t="s">
        <v>5542</v>
      </c>
      <c r="AC516" s="280"/>
      <c r="AD516" s="280"/>
      <c r="AE516" s="280"/>
      <c r="AF516" s="31"/>
      <c r="AG516" s="26"/>
    </row>
    <row r="517" spans="1:33" ht="30" customHeight="1">
      <c r="A517" s="448" t="s">
        <v>8508</v>
      </c>
      <c r="B517" s="1432" t="s">
        <v>11668</v>
      </c>
      <c r="C517" s="358">
        <v>45442</v>
      </c>
      <c r="D517" s="358">
        <v>45453</v>
      </c>
      <c r="E517" s="37"/>
      <c r="F517" s="449"/>
      <c r="G517" s="360">
        <v>8601</v>
      </c>
      <c r="H517" s="360" t="s">
        <v>8510</v>
      </c>
      <c r="I517" s="360"/>
      <c r="J517" s="453" t="s">
        <v>9438</v>
      </c>
      <c r="K517" s="480" t="s">
        <v>9439</v>
      </c>
      <c r="L517" s="452" t="s">
        <v>406</v>
      </c>
      <c r="M517" s="135" t="s">
        <v>9454</v>
      </c>
      <c r="N517" s="364"/>
      <c r="O517" s="365">
        <v>9</v>
      </c>
      <c r="P517" s="365">
        <v>9</v>
      </c>
      <c r="Q517" s="453" t="s">
        <v>9440</v>
      </c>
      <c r="R517" s="366"/>
      <c r="S517" s="366"/>
      <c r="T517" s="366"/>
      <c r="U517" s="366"/>
      <c r="V517" s="2568" t="s">
        <v>256</v>
      </c>
      <c r="W517" s="366"/>
      <c r="X517" s="366"/>
      <c r="Y517" s="366"/>
      <c r="Z517" s="364"/>
      <c r="AA517" s="366"/>
      <c r="AB517" s="402" t="s">
        <v>5541</v>
      </c>
      <c r="AC517" s="280"/>
      <c r="AD517" s="280"/>
      <c r="AE517" s="280"/>
      <c r="AF517" s="31"/>
      <c r="AG517" s="26"/>
    </row>
    <row r="518" spans="1:33" ht="30" customHeight="1">
      <c r="A518" s="1301" t="s">
        <v>9603</v>
      </c>
      <c r="B518" s="2995" t="s">
        <v>11572</v>
      </c>
      <c r="C518" s="1277">
        <v>45441</v>
      </c>
      <c r="D518" s="1277">
        <v>45455</v>
      </c>
      <c r="E518" s="593"/>
      <c r="F518" s="1297"/>
      <c r="G518" s="1276">
        <v>8627</v>
      </c>
      <c r="H518" s="1276">
        <v>1849</v>
      </c>
      <c r="I518" s="1276" t="s">
        <v>25</v>
      </c>
      <c r="J518" s="1298" t="s">
        <v>9441</v>
      </c>
      <c r="K518" s="1299" t="s">
        <v>9020</v>
      </c>
      <c r="L518" s="1384" t="s">
        <v>173</v>
      </c>
      <c r="M518" s="771" t="s">
        <v>9455</v>
      </c>
      <c r="N518" s="1176"/>
      <c r="O518" s="1272">
        <v>1</v>
      </c>
      <c r="P518" s="1272">
        <v>1</v>
      </c>
      <c r="Q518" s="1298" t="s">
        <v>9442</v>
      </c>
      <c r="R518" s="1173"/>
      <c r="S518" s="1173"/>
      <c r="T518" s="1173"/>
      <c r="U518" s="1173"/>
      <c r="V518" s="1236" t="s">
        <v>2073</v>
      </c>
      <c r="W518" s="1173"/>
      <c r="X518" s="1236" t="s">
        <v>37</v>
      </c>
      <c r="Y518" s="1173"/>
      <c r="Z518" s="1237" t="s">
        <v>45</v>
      </c>
      <c r="AA518" s="1173"/>
      <c r="AB518" s="1230" t="s">
        <v>5585</v>
      </c>
      <c r="AC518" s="722">
        <v>0</v>
      </c>
      <c r="AD518" s="722">
        <v>10384</v>
      </c>
      <c r="AE518" s="722">
        <f>SUM(AD518*P518+AC518)</f>
        <v>10384</v>
      </c>
      <c r="AF518" s="31"/>
      <c r="AG518" s="26"/>
    </row>
    <row r="519" spans="1:33" ht="30" customHeight="1">
      <c r="A519" s="448" t="s">
        <v>8586</v>
      </c>
      <c r="B519" s="1432" t="s">
        <v>11480</v>
      </c>
      <c r="C519" s="358">
        <v>45443</v>
      </c>
      <c r="D519" s="358">
        <v>45454</v>
      </c>
      <c r="E519" s="37"/>
      <c r="F519" s="449"/>
      <c r="G519" s="360">
        <v>8636</v>
      </c>
      <c r="H519" s="360" t="s">
        <v>3929</v>
      </c>
      <c r="I519" s="360"/>
      <c r="J519" s="453" t="s">
        <v>9458</v>
      </c>
      <c r="K519" s="480" t="s">
        <v>9459</v>
      </c>
      <c r="L519" s="452" t="s">
        <v>28</v>
      </c>
      <c r="M519" s="135" t="s">
        <v>9465</v>
      </c>
      <c r="N519" s="364"/>
      <c r="O519" s="365">
        <v>2</v>
      </c>
      <c r="P519" s="365">
        <v>2</v>
      </c>
      <c r="Q519" s="453" t="s">
        <v>9460</v>
      </c>
      <c r="R519" s="366"/>
      <c r="S519" s="366"/>
      <c r="T519" s="366"/>
      <c r="U519" s="366"/>
      <c r="V519" s="366"/>
      <c r="W519" s="366"/>
      <c r="X519" s="366"/>
      <c r="Y519" s="366"/>
      <c r="Z519" s="364"/>
      <c r="AA519" s="366"/>
      <c r="AB519" s="402" t="s">
        <v>5542</v>
      </c>
      <c r="AC519" s="280"/>
      <c r="AD519" s="280"/>
      <c r="AE519" s="280"/>
      <c r="AF519" s="31"/>
      <c r="AG519" s="26"/>
    </row>
    <row r="520" spans="1:33" ht="30" customHeight="1">
      <c r="A520" s="1295" t="s">
        <v>8564</v>
      </c>
      <c r="B520" s="3068" t="s">
        <v>9461</v>
      </c>
      <c r="C520" s="1277">
        <v>45442</v>
      </c>
      <c r="D520" s="1277">
        <v>45455</v>
      </c>
      <c r="E520" s="593"/>
      <c r="F520" s="1297"/>
      <c r="G520" s="1276">
        <v>8598</v>
      </c>
      <c r="H520" s="1276" t="s">
        <v>7658</v>
      </c>
      <c r="I520" s="1276"/>
      <c r="J520" s="1298" t="s">
        <v>9462</v>
      </c>
      <c r="K520" s="1299" t="s">
        <v>9463</v>
      </c>
      <c r="L520" s="1384" t="s">
        <v>173</v>
      </c>
      <c r="M520" s="771" t="s">
        <v>9466</v>
      </c>
      <c r="N520" s="1176"/>
      <c r="O520" s="1272">
        <v>1</v>
      </c>
      <c r="P520" s="1272">
        <v>1</v>
      </c>
      <c r="Q520" s="1298" t="s">
        <v>9464</v>
      </c>
      <c r="R520" s="1173"/>
      <c r="S520" s="1173"/>
      <c r="T520" s="1173"/>
      <c r="U520" s="1173"/>
      <c r="V520" s="1622" t="s">
        <v>2073</v>
      </c>
      <c r="W520" s="1173"/>
      <c r="X520" s="1622" t="s">
        <v>37</v>
      </c>
      <c r="Y520" s="1173"/>
      <c r="Z520" s="1716" t="s">
        <v>45</v>
      </c>
      <c r="AA520" s="1173"/>
      <c r="AB520" s="1230" t="s">
        <v>5541</v>
      </c>
      <c r="AC520" s="722">
        <v>3000</v>
      </c>
      <c r="AD520" s="722">
        <v>7938.81</v>
      </c>
      <c r="AE520" s="722">
        <f>SUM(AD520*P520+AC520)</f>
        <v>10938.810000000001</v>
      </c>
      <c r="AF520" s="31"/>
      <c r="AG520" s="26"/>
    </row>
    <row r="521" spans="1:33" ht="30" customHeight="1">
      <c r="A521" s="2651" t="s">
        <v>8756</v>
      </c>
      <c r="B521" s="1432" t="s">
        <v>11692</v>
      </c>
      <c r="C521" s="358">
        <v>45446</v>
      </c>
      <c r="D521" s="358">
        <v>45455</v>
      </c>
      <c r="E521" s="37"/>
      <c r="F521" s="449"/>
      <c r="G521" s="360">
        <v>8600</v>
      </c>
      <c r="H521" s="360" t="s">
        <v>4271</v>
      </c>
      <c r="I521" s="360"/>
      <c r="J521" s="453" t="s">
        <v>9467</v>
      </c>
      <c r="K521" s="480" t="s">
        <v>4455</v>
      </c>
      <c r="L521" s="452" t="s">
        <v>173</v>
      </c>
      <c r="M521" s="135" t="s">
        <v>9478</v>
      </c>
      <c r="N521" s="364"/>
      <c r="O521" s="365">
        <v>1</v>
      </c>
      <c r="P521" s="365">
        <v>1</v>
      </c>
      <c r="Q521" s="453" t="s">
        <v>9468</v>
      </c>
      <c r="R521" s="366"/>
      <c r="S521" s="366"/>
      <c r="T521" s="366"/>
      <c r="U521" s="366"/>
      <c r="V521" s="570" t="s">
        <v>256</v>
      </c>
      <c r="W521" s="366"/>
      <c r="X521" s="569"/>
      <c r="Y521" s="366"/>
      <c r="Z521" s="364"/>
      <c r="AA521" s="364" t="s">
        <v>9482</v>
      </c>
      <c r="AB521" s="402" t="s">
        <v>5535</v>
      </c>
      <c r="AC521" s="280"/>
      <c r="AD521" s="280"/>
      <c r="AE521" s="280"/>
      <c r="AF521" s="31"/>
      <c r="AG521" s="26"/>
    </row>
    <row r="522" spans="1:33" ht="30" customHeight="1">
      <c r="A522" s="1295" t="s">
        <v>8626</v>
      </c>
      <c r="B522" s="2995" t="s">
        <v>11534</v>
      </c>
      <c r="C522" s="1277">
        <v>45446</v>
      </c>
      <c r="D522" s="1277">
        <v>45455</v>
      </c>
      <c r="E522" s="593"/>
      <c r="F522" s="1297"/>
      <c r="G522" s="1276">
        <v>8615</v>
      </c>
      <c r="H522" s="1276"/>
      <c r="I522" s="1276" t="s">
        <v>92</v>
      </c>
      <c r="J522" s="1298" t="s">
        <v>7536</v>
      </c>
      <c r="K522" s="1299" t="s">
        <v>9469</v>
      </c>
      <c r="L522" s="1384" t="s">
        <v>128</v>
      </c>
      <c r="M522" s="771" t="s">
        <v>9479</v>
      </c>
      <c r="N522" s="1176"/>
      <c r="O522" s="1272">
        <v>3</v>
      </c>
      <c r="P522" s="1272">
        <v>3</v>
      </c>
      <c r="Q522" s="1298" t="s">
        <v>9470</v>
      </c>
      <c r="R522" s="1173"/>
      <c r="S522" s="1173"/>
      <c r="T522" s="1173"/>
      <c r="U522" s="1173"/>
      <c r="V522" s="1639" t="s">
        <v>2073</v>
      </c>
      <c r="W522" s="1173"/>
      <c r="X522" s="1639" t="s">
        <v>37</v>
      </c>
      <c r="Y522" s="1173"/>
      <c r="Z522" s="1716" t="s">
        <v>45</v>
      </c>
      <c r="AA522" s="1176">
        <v>4504262381</v>
      </c>
      <c r="AB522" s="1230" t="s">
        <v>5541</v>
      </c>
      <c r="AC522" s="722">
        <v>0</v>
      </c>
      <c r="AD522" s="722">
        <v>7857</v>
      </c>
      <c r="AE522" s="722">
        <f>SUM(AD522*P522+AC522)</f>
        <v>23571</v>
      </c>
      <c r="AF522" s="31"/>
      <c r="AG522" s="26"/>
    </row>
    <row r="523" spans="1:33" ht="30" customHeight="1">
      <c r="A523" s="1295" t="s">
        <v>8564</v>
      </c>
      <c r="B523" s="3068" t="s">
        <v>9471</v>
      </c>
      <c r="C523" s="1277">
        <v>45446</v>
      </c>
      <c r="D523" s="1277">
        <v>45461</v>
      </c>
      <c r="E523" s="593"/>
      <c r="F523" s="1297"/>
      <c r="G523" s="1276">
        <v>8598</v>
      </c>
      <c r="H523" s="1276" t="s">
        <v>8012</v>
      </c>
      <c r="I523" s="1276"/>
      <c r="J523" s="1298" t="s">
        <v>9234</v>
      </c>
      <c r="K523" s="1299" t="s">
        <v>5816</v>
      </c>
      <c r="L523" s="1384" t="s">
        <v>201</v>
      </c>
      <c r="M523" s="771" t="s">
        <v>9480</v>
      </c>
      <c r="N523" s="1176"/>
      <c r="O523" s="1272">
        <v>13</v>
      </c>
      <c r="P523" s="257">
        <v>16</v>
      </c>
      <c r="Q523" s="1298" t="s">
        <v>9472</v>
      </c>
      <c r="R523" s="1173"/>
      <c r="S523" s="1173"/>
      <c r="T523" s="1173"/>
      <c r="U523" s="1173"/>
      <c r="V523" s="1238" t="s">
        <v>2073</v>
      </c>
      <c r="W523" s="1173"/>
      <c r="X523" s="1238" t="s">
        <v>37</v>
      </c>
      <c r="Y523" s="1173"/>
      <c r="Z523" s="3767" t="s">
        <v>45</v>
      </c>
      <c r="AA523" s="1176">
        <v>4504262885</v>
      </c>
      <c r="AB523" s="1230" t="s">
        <v>5585</v>
      </c>
      <c r="AC523" s="722">
        <v>9000</v>
      </c>
      <c r="AD523" s="722">
        <v>7938.81</v>
      </c>
      <c r="AE523" s="722">
        <f>SUM(AD523*P523+AC523)</f>
        <v>136020.96000000002</v>
      </c>
      <c r="AF523" s="31"/>
      <c r="AG523" s="26"/>
    </row>
    <row r="524" spans="1:33" ht="30" customHeight="1">
      <c r="A524" s="1295" t="s">
        <v>8509</v>
      </c>
      <c r="B524" s="3068" t="s">
        <v>9473</v>
      </c>
      <c r="C524" s="1277">
        <v>45446</v>
      </c>
      <c r="D524" s="1277">
        <v>45502</v>
      </c>
      <c r="E524" s="593"/>
      <c r="F524" s="1297"/>
      <c r="G524" s="1276">
        <v>8593</v>
      </c>
      <c r="H524" s="1276"/>
      <c r="I524" s="1276" t="s">
        <v>92</v>
      </c>
      <c r="J524" s="1298" t="s">
        <v>9474</v>
      </c>
      <c r="K524" s="1299" t="s">
        <v>9475</v>
      </c>
      <c r="L524" s="1387" t="s">
        <v>9476</v>
      </c>
      <c r="M524" s="771" t="s">
        <v>9481</v>
      </c>
      <c r="N524" s="1176" t="s">
        <v>5039</v>
      </c>
      <c r="O524" s="1272">
        <v>40</v>
      </c>
      <c r="P524" s="1272">
        <v>40</v>
      </c>
      <c r="Q524" s="1298" t="s">
        <v>9477</v>
      </c>
      <c r="R524" s="1173"/>
      <c r="S524" s="1173"/>
      <c r="T524" s="1173"/>
      <c r="U524" s="1173"/>
      <c r="V524" s="1263" t="s">
        <v>2073</v>
      </c>
      <c r="W524" s="1173"/>
      <c r="X524" s="1263" t="s">
        <v>37</v>
      </c>
      <c r="Y524" s="1173"/>
      <c r="Z524" s="1526" t="s">
        <v>45</v>
      </c>
      <c r="AA524" s="1176">
        <v>4504262886</v>
      </c>
      <c r="AB524" s="1230" t="s">
        <v>5539</v>
      </c>
      <c r="AC524" s="722">
        <v>0</v>
      </c>
      <c r="AD524" s="722">
        <v>11606</v>
      </c>
      <c r="AE524" s="722">
        <f>SUM(AD524*P524+AC524)</f>
        <v>464240</v>
      </c>
      <c r="AF524" s="31"/>
      <c r="AG524" s="26"/>
    </row>
    <row r="525" spans="1:33" ht="30" customHeight="1">
      <c r="A525" s="1271" t="s">
        <v>8916</v>
      </c>
      <c r="B525" s="10605" t="s">
        <v>9488</v>
      </c>
      <c r="C525" s="9765">
        <v>45447</v>
      </c>
      <c r="D525" s="9765">
        <v>45503</v>
      </c>
      <c r="E525" s="10481"/>
      <c r="F525" s="8877"/>
      <c r="G525" s="9840">
        <v>8646</v>
      </c>
      <c r="H525" s="9840">
        <v>921</v>
      </c>
      <c r="I525" s="9788"/>
      <c r="J525" s="10495" t="s">
        <v>9489</v>
      </c>
      <c r="K525" s="10495" t="s">
        <v>9490</v>
      </c>
      <c r="L525" s="1273" t="s">
        <v>193</v>
      </c>
      <c r="M525" s="9397" t="s">
        <v>9506</v>
      </c>
      <c r="N525" s="1176" t="s">
        <v>3952</v>
      </c>
      <c r="O525" s="1274">
        <v>6</v>
      </c>
      <c r="P525" s="1274">
        <v>6</v>
      </c>
      <c r="Q525" s="10574" t="s">
        <v>9491</v>
      </c>
      <c r="R525" s="9788"/>
      <c r="S525" s="1173"/>
      <c r="T525" s="1173"/>
      <c r="U525" s="1173"/>
      <c r="V525" s="10971" t="s">
        <v>2073</v>
      </c>
      <c r="W525" s="1173"/>
      <c r="X525" s="10971" t="s">
        <v>37</v>
      </c>
      <c r="Y525" s="1173"/>
      <c r="Z525" s="11083" t="s">
        <v>45</v>
      </c>
      <c r="AA525" s="1173"/>
      <c r="AB525" s="10711" t="s">
        <v>9209</v>
      </c>
      <c r="AC525" s="8912">
        <v>27900</v>
      </c>
      <c r="AD525" s="722">
        <v>10976</v>
      </c>
      <c r="AE525" s="8912">
        <f>SUM(AD525*P525+AD526*P526+AC525)</f>
        <v>214492</v>
      </c>
      <c r="AF525" s="31"/>
      <c r="AG525" s="26"/>
    </row>
    <row r="526" spans="1:33" ht="30" customHeight="1">
      <c r="A526" s="1271" t="s">
        <v>8916</v>
      </c>
      <c r="B526" s="10607"/>
      <c r="C526" s="9766"/>
      <c r="D526" s="9766"/>
      <c r="E526" s="10482"/>
      <c r="F526" s="8878"/>
      <c r="G526" s="9834"/>
      <c r="H526" s="9834"/>
      <c r="I526" s="9789"/>
      <c r="J526" s="10496"/>
      <c r="K526" s="10496"/>
      <c r="L526" s="3091" t="s">
        <v>18396</v>
      </c>
      <c r="M526" s="10483"/>
      <c r="N526" s="1176" t="s">
        <v>3955</v>
      </c>
      <c r="O526" s="1272">
        <v>1</v>
      </c>
      <c r="P526" s="1272">
        <v>1</v>
      </c>
      <c r="Q526" s="10575"/>
      <c r="R526" s="9789"/>
      <c r="S526" s="1173"/>
      <c r="T526" s="1173"/>
      <c r="U526" s="1173"/>
      <c r="V526" s="9834"/>
      <c r="W526" s="1173"/>
      <c r="X526" s="9834"/>
      <c r="Y526" s="1173"/>
      <c r="Z526" s="9834"/>
      <c r="AA526" s="1173"/>
      <c r="AB526" s="10713"/>
      <c r="AC526" s="8913"/>
      <c r="AD526" s="1266">
        <v>120736</v>
      </c>
      <c r="AE526" s="8913"/>
      <c r="AF526" s="31"/>
      <c r="AG526" s="26"/>
    </row>
    <row r="527" spans="1:33" ht="30" customHeight="1">
      <c r="A527" s="1302" t="s">
        <v>7869</v>
      </c>
      <c r="B527" s="10605" t="s">
        <v>9492</v>
      </c>
      <c r="C527" s="9765">
        <v>45447</v>
      </c>
      <c r="D527" s="9765">
        <v>45503</v>
      </c>
      <c r="E527" s="10481"/>
      <c r="F527" s="8877"/>
      <c r="G527" s="9840">
        <v>8644</v>
      </c>
      <c r="H527" s="9840">
        <v>671</v>
      </c>
      <c r="I527" s="9788"/>
      <c r="J527" s="10495" t="s">
        <v>9493</v>
      </c>
      <c r="K527" s="10495" t="s">
        <v>9494</v>
      </c>
      <c r="L527" s="1273" t="s">
        <v>76</v>
      </c>
      <c r="M527" s="9397" t="s">
        <v>9507</v>
      </c>
      <c r="N527" s="1176" t="s">
        <v>3952</v>
      </c>
      <c r="O527" s="1274">
        <v>4</v>
      </c>
      <c r="P527" s="1274">
        <v>4</v>
      </c>
      <c r="Q527" s="10574" t="s">
        <v>9495</v>
      </c>
      <c r="R527" s="9788"/>
      <c r="S527" s="1173"/>
      <c r="T527" s="1173"/>
      <c r="U527" s="1173"/>
      <c r="V527" s="10959" t="s">
        <v>2073</v>
      </c>
      <c r="W527" s="1173"/>
      <c r="X527" s="10959" t="s">
        <v>37</v>
      </c>
      <c r="Y527" s="1173"/>
      <c r="Z527" s="10878" t="s">
        <v>45</v>
      </c>
      <c r="AA527" s="1173"/>
      <c r="AB527" s="10711" t="s">
        <v>5584</v>
      </c>
      <c r="AC527" s="8912">
        <v>2430</v>
      </c>
      <c r="AD527" s="722">
        <v>7480</v>
      </c>
      <c r="AE527" s="8912">
        <f>SUM(AD527*P527+AD528*P528+AC527)</f>
        <v>78743.600000000006</v>
      </c>
      <c r="AF527" s="31"/>
      <c r="AG527" s="26"/>
    </row>
    <row r="528" spans="1:33" ht="30" customHeight="1">
      <c r="A528" s="1271" t="s">
        <v>7869</v>
      </c>
      <c r="B528" s="10607"/>
      <c r="C528" s="9766"/>
      <c r="D528" s="9766"/>
      <c r="E528" s="10482"/>
      <c r="F528" s="8878"/>
      <c r="G528" s="9834"/>
      <c r="H528" s="9834"/>
      <c r="I528" s="9789"/>
      <c r="J528" s="10496"/>
      <c r="K528" s="10496"/>
      <c r="L528" s="1271" t="s">
        <v>381</v>
      </c>
      <c r="M528" s="10483"/>
      <c r="N528" s="1176" t="s">
        <v>3954</v>
      </c>
      <c r="O528" s="1272">
        <v>1</v>
      </c>
      <c r="P528" s="1272">
        <v>1</v>
      </c>
      <c r="Q528" s="10575"/>
      <c r="R528" s="9789"/>
      <c r="S528" s="1173"/>
      <c r="T528" s="1173"/>
      <c r="U528" s="1173"/>
      <c r="V528" s="10960"/>
      <c r="W528" s="1173"/>
      <c r="X528" s="10960"/>
      <c r="Y528" s="1173"/>
      <c r="Z528" s="10879"/>
      <c r="AA528" s="1173"/>
      <c r="AB528" s="10713"/>
      <c r="AC528" s="8913"/>
      <c r="AD528" s="722">
        <v>46393.599999999999</v>
      </c>
      <c r="AE528" s="8913"/>
      <c r="AF528" s="31"/>
      <c r="AG528" s="26"/>
    </row>
    <row r="529" spans="1:33" ht="30" customHeight="1">
      <c r="A529" s="1295" t="s">
        <v>8901</v>
      </c>
      <c r="B529" s="1430" t="s">
        <v>11650</v>
      </c>
      <c r="C529" s="1277">
        <v>45447</v>
      </c>
      <c r="D529" s="1277">
        <v>45460</v>
      </c>
      <c r="E529" s="593"/>
      <c r="F529" s="1297"/>
      <c r="G529" s="1276">
        <v>8591</v>
      </c>
      <c r="H529" s="1276" t="s">
        <v>9496</v>
      </c>
      <c r="I529" s="1276"/>
      <c r="J529" s="1298" t="s">
        <v>9497</v>
      </c>
      <c r="K529" s="1299" t="s">
        <v>9335</v>
      </c>
      <c r="L529" s="1384" t="s">
        <v>28</v>
      </c>
      <c r="M529" s="771" t="s">
        <v>9508</v>
      </c>
      <c r="N529" s="1176"/>
      <c r="O529" s="1272">
        <v>2</v>
      </c>
      <c r="P529" s="1272">
        <v>2</v>
      </c>
      <c r="Q529" s="1298" t="s">
        <v>9498</v>
      </c>
      <c r="R529" s="1173"/>
      <c r="S529" s="1173"/>
      <c r="T529" s="1173"/>
      <c r="U529" s="1173"/>
      <c r="V529" s="1239" t="s">
        <v>2073</v>
      </c>
      <c r="W529" s="1173"/>
      <c r="X529" s="1239" t="s">
        <v>37</v>
      </c>
      <c r="Y529" s="1173"/>
      <c r="Z529" s="1209" t="s">
        <v>45</v>
      </c>
      <c r="AA529" s="1173"/>
      <c r="AB529" s="1230" t="s">
        <v>5585</v>
      </c>
      <c r="AC529" s="722">
        <v>4650</v>
      </c>
      <c r="AD529" s="722">
        <v>10976</v>
      </c>
      <c r="AE529" s="722">
        <f>SUM(AD529*P529+AC529)</f>
        <v>26602</v>
      </c>
      <c r="AF529" s="31"/>
      <c r="AG529" s="26"/>
    </row>
    <row r="530" spans="1:33" ht="30" customHeight="1">
      <c r="A530" s="7074" t="s">
        <v>9092</v>
      </c>
      <c r="B530" s="8102" t="s">
        <v>11556</v>
      </c>
      <c r="C530" s="1277">
        <v>45447</v>
      </c>
      <c r="D530" s="1277">
        <v>45456</v>
      </c>
      <c r="E530" s="764"/>
      <c r="F530" s="1297"/>
      <c r="G530" s="1276">
        <v>8599</v>
      </c>
      <c r="H530" s="1276" t="s">
        <v>559</v>
      </c>
      <c r="I530" s="1276"/>
      <c r="J530" s="7075" t="s">
        <v>9499</v>
      </c>
      <c r="K530" s="1299" t="s">
        <v>9500</v>
      </c>
      <c r="L530" s="1384" t="s">
        <v>28</v>
      </c>
      <c r="M530" s="771" t="s">
        <v>9509</v>
      </c>
      <c r="N530" s="1176"/>
      <c r="O530" s="1272">
        <v>2</v>
      </c>
      <c r="P530" s="257">
        <v>4</v>
      </c>
      <c r="Q530" s="1298" t="s">
        <v>9501</v>
      </c>
      <c r="R530" s="1173"/>
      <c r="S530" s="1173"/>
      <c r="T530" s="1173"/>
      <c r="U530" s="1173"/>
      <c r="V530" s="2579" t="s">
        <v>2073</v>
      </c>
      <c r="W530" s="1173"/>
      <c r="X530" s="2579" t="s">
        <v>37</v>
      </c>
      <c r="Y530" s="1173"/>
      <c r="Z530" s="2579" t="s">
        <v>45</v>
      </c>
      <c r="AA530" s="1173">
        <v>4504264597</v>
      </c>
      <c r="AB530" s="1230" t="s">
        <v>5542</v>
      </c>
      <c r="AC530" s="722">
        <v>0</v>
      </c>
      <c r="AD530" s="722">
        <v>7938</v>
      </c>
      <c r="AE530" s="722">
        <f>SUM(AD530*P530+AC530)</f>
        <v>31752</v>
      </c>
      <c r="AF530" s="31"/>
      <c r="AG530" s="26"/>
    </row>
    <row r="531" spans="1:33" ht="30" customHeight="1">
      <c r="A531" s="448" t="s">
        <v>8564</v>
      </c>
      <c r="B531" s="473" t="s">
        <v>9502</v>
      </c>
      <c r="C531" s="358">
        <v>45447</v>
      </c>
      <c r="D531" s="358">
        <v>45456</v>
      </c>
      <c r="E531" s="37"/>
      <c r="F531" s="449"/>
      <c r="G531" s="360">
        <v>8598</v>
      </c>
      <c r="H531" s="360"/>
      <c r="I531" s="360" t="s">
        <v>92</v>
      </c>
      <c r="J531" s="453" t="s">
        <v>9503</v>
      </c>
      <c r="K531" s="480" t="s">
        <v>4238</v>
      </c>
      <c r="L531" s="452" t="s">
        <v>173</v>
      </c>
      <c r="M531" s="135" t="s">
        <v>9510</v>
      </c>
      <c r="N531" s="364"/>
      <c r="O531" s="365">
        <v>1</v>
      </c>
      <c r="P531" s="365">
        <v>1</v>
      </c>
      <c r="Q531" s="453" t="s">
        <v>9504</v>
      </c>
      <c r="R531" s="366"/>
      <c r="S531" s="366"/>
      <c r="T531" s="366"/>
      <c r="U531" s="366"/>
      <c r="V531" s="1710" t="s">
        <v>256</v>
      </c>
      <c r="W531" s="366"/>
      <c r="X531" s="366"/>
      <c r="Y531" s="366"/>
      <c r="Z531" s="364"/>
      <c r="AA531" s="366"/>
      <c r="AB531" s="402" t="s">
        <v>5542</v>
      </c>
      <c r="AC531" s="280"/>
      <c r="AD531" s="280"/>
      <c r="AE531" s="280"/>
      <c r="AF531" s="31"/>
      <c r="AG531" s="26"/>
    </row>
    <row r="532" spans="1:33" ht="30" customHeight="1">
      <c r="A532" s="1295" t="s">
        <v>8756</v>
      </c>
      <c r="B532" s="1430" t="s">
        <v>11693</v>
      </c>
      <c r="C532" s="1277">
        <v>45447</v>
      </c>
      <c r="D532" s="1277">
        <v>45456</v>
      </c>
      <c r="E532" s="593"/>
      <c r="F532" s="1297"/>
      <c r="G532" s="1276">
        <v>8600</v>
      </c>
      <c r="H532" s="1276" t="s">
        <v>6740</v>
      </c>
      <c r="I532" s="1276"/>
      <c r="J532" s="1298" t="s">
        <v>9515</v>
      </c>
      <c r="K532" s="1299" t="s">
        <v>9516</v>
      </c>
      <c r="L532" s="1384" t="s">
        <v>28</v>
      </c>
      <c r="M532" s="771" t="s">
        <v>9543</v>
      </c>
      <c r="N532" s="1176"/>
      <c r="O532" s="1272">
        <v>2</v>
      </c>
      <c r="P532" s="1272">
        <v>2</v>
      </c>
      <c r="Q532" s="1298" t="s">
        <v>9517</v>
      </c>
      <c r="R532" s="1173"/>
      <c r="S532" s="1173"/>
      <c r="T532" s="1173"/>
      <c r="U532" s="1173"/>
      <c r="V532" s="1249" t="s">
        <v>2073</v>
      </c>
      <c r="W532" s="1173"/>
      <c r="X532" s="1249" t="s">
        <v>37</v>
      </c>
      <c r="Y532" s="1173"/>
      <c r="Z532" s="1563" t="s">
        <v>45</v>
      </c>
      <c r="AA532" s="1173"/>
      <c r="AB532" s="1241" t="s">
        <v>5535</v>
      </c>
      <c r="AC532" s="722">
        <v>0</v>
      </c>
      <c r="AD532" s="722">
        <v>10976</v>
      </c>
      <c r="AE532" s="722">
        <f>SUM(AD532*P532+AC532)</f>
        <v>21952</v>
      </c>
      <c r="AF532" s="31"/>
      <c r="AG532" s="26"/>
    </row>
    <row r="533" spans="1:33" ht="30" customHeight="1">
      <c r="A533" s="1295" t="s">
        <v>8756</v>
      </c>
      <c r="B533" s="2995" t="s">
        <v>11694</v>
      </c>
      <c r="C533" s="1277">
        <v>45449</v>
      </c>
      <c r="D533" s="1277">
        <v>45460</v>
      </c>
      <c r="E533" s="593"/>
      <c r="F533" s="1297"/>
      <c r="G533" s="1276">
        <v>8600</v>
      </c>
      <c r="H533" s="1276" t="s">
        <v>4271</v>
      </c>
      <c r="I533" s="1276"/>
      <c r="J533" s="1298" t="s">
        <v>9518</v>
      </c>
      <c r="K533" s="1299" t="s">
        <v>7843</v>
      </c>
      <c r="L533" s="1384" t="s">
        <v>173</v>
      </c>
      <c r="M533" s="771" t="s">
        <v>9544</v>
      </c>
      <c r="N533" s="1176"/>
      <c r="O533" s="1272">
        <v>1</v>
      </c>
      <c r="P533" s="1272">
        <v>1</v>
      </c>
      <c r="Q533" s="1298" t="s">
        <v>9519</v>
      </c>
      <c r="R533" s="1173"/>
      <c r="S533" s="1173"/>
      <c r="T533" s="1173"/>
      <c r="U533" s="1173"/>
      <c r="V533" s="1249" t="s">
        <v>2073</v>
      </c>
      <c r="W533" s="1173"/>
      <c r="X533" s="1249" t="s">
        <v>37</v>
      </c>
      <c r="Y533" s="1173"/>
      <c r="Z533" s="1526" t="s">
        <v>45</v>
      </c>
      <c r="AA533" s="1173"/>
      <c r="AB533" s="1241" t="s">
        <v>5535</v>
      </c>
      <c r="AC533" s="722">
        <v>0</v>
      </c>
      <c r="AD533" s="722">
        <v>10976</v>
      </c>
      <c r="AE533" s="722">
        <f>SUM(AD533*P533+AC533)</f>
        <v>10976</v>
      </c>
      <c r="AF533" s="31"/>
      <c r="AG533" s="26"/>
    </row>
    <row r="534" spans="1:33" ht="30" customHeight="1">
      <c r="A534" s="1271" t="s">
        <v>8509</v>
      </c>
      <c r="B534" s="10605" t="s">
        <v>9520</v>
      </c>
      <c r="C534" s="9765">
        <v>45448</v>
      </c>
      <c r="D534" s="9765">
        <v>45504</v>
      </c>
      <c r="E534" s="10481"/>
      <c r="F534" s="8877"/>
      <c r="G534" s="9840">
        <v>8593</v>
      </c>
      <c r="H534" s="9840">
        <v>705</v>
      </c>
      <c r="I534" s="9788"/>
      <c r="J534" s="10495" t="s">
        <v>9521</v>
      </c>
      <c r="K534" s="10495" t="s">
        <v>9522</v>
      </c>
      <c r="L534" s="1273" t="s">
        <v>167</v>
      </c>
      <c r="M534" s="9397" t="s">
        <v>9545</v>
      </c>
      <c r="N534" s="1176" t="s">
        <v>3952</v>
      </c>
      <c r="O534" s="1274">
        <v>10</v>
      </c>
      <c r="P534" s="1274">
        <v>10</v>
      </c>
      <c r="Q534" s="10574" t="s">
        <v>9523</v>
      </c>
      <c r="R534" s="9788"/>
      <c r="S534" s="1173"/>
      <c r="T534" s="1173"/>
      <c r="U534" s="1173"/>
      <c r="V534" s="10440" t="s">
        <v>2073</v>
      </c>
      <c r="W534" s="1173"/>
      <c r="X534" s="10440" t="s">
        <v>37</v>
      </c>
      <c r="Y534" s="1173"/>
      <c r="Z534" s="10680" t="s">
        <v>45</v>
      </c>
      <c r="AA534" s="1173"/>
      <c r="AB534" s="11013" t="s">
        <v>9209</v>
      </c>
      <c r="AC534" s="8912">
        <v>0</v>
      </c>
      <c r="AD534" s="722">
        <v>6714.9</v>
      </c>
      <c r="AE534" s="8912">
        <f>SUM(AD534*P534+AD535*P535+AC534)</f>
        <v>108599</v>
      </c>
      <c r="AF534" s="31"/>
      <c r="AG534" s="26"/>
    </row>
    <row r="535" spans="1:33" ht="30" customHeight="1">
      <c r="A535" s="1271" t="s">
        <v>8509</v>
      </c>
      <c r="B535" s="10607"/>
      <c r="C535" s="9766"/>
      <c r="D535" s="9766"/>
      <c r="E535" s="10482"/>
      <c r="F535" s="8878"/>
      <c r="G535" s="9834"/>
      <c r="H535" s="9834"/>
      <c r="I535" s="9789"/>
      <c r="J535" s="10496"/>
      <c r="K535" s="10496"/>
      <c r="L535" s="1271" t="s">
        <v>2184</v>
      </c>
      <c r="M535" s="10483"/>
      <c r="N535" s="515" t="s">
        <v>3954</v>
      </c>
      <c r="O535" s="1272">
        <v>1</v>
      </c>
      <c r="P535" s="1272">
        <v>1</v>
      </c>
      <c r="Q535" s="10575"/>
      <c r="R535" s="9789"/>
      <c r="S535" s="1173"/>
      <c r="T535" s="1173"/>
      <c r="U535" s="1173"/>
      <c r="V535" s="10441"/>
      <c r="W535" s="1173"/>
      <c r="X535" s="10441"/>
      <c r="Y535" s="1173"/>
      <c r="Z535" s="10682"/>
      <c r="AA535" s="1173"/>
      <c r="AB535" s="11015"/>
      <c r="AC535" s="8913"/>
      <c r="AD535" s="722">
        <v>41450</v>
      </c>
      <c r="AE535" s="8913"/>
      <c r="AF535" s="31"/>
      <c r="AG535" s="26"/>
    </row>
    <row r="536" spans="1:33" ht="30" customHeight="1">
      <c r="A536" s="1295" t="s">
        <v>8626</v>
      </c>
      <c r="B536" s="1296" t="s">
        <v>9524</v>
      </c>
      <c r="C536" s="1277">
        <v>45447</v>
      </c>
      <c r="D536" s="1277">
        <v>45456</v>
      </c>
      <c r="E536" s="593"/>
      <c r="F536" s="1297"/>
      <c r="G536" s="1276">
        <v>8615</v>
      </c>
      <c r="H536" s="1276">
        <v>456</v>
      </c>
      <c r="I536" s="1276"/>
      <c r="J536" s="1303" t="s">
        <v>7536</v>
      </c>
      <c r="K536" s="1299" t="s">
        <v>8461</v>
      </c>
      <c r="L536" s="1384" t="s">
        <v>8538</v>
      </c>
      <c r="M536" s="771" t="s">
        <v>9546</v>
      </c>
      <c r="N536" s="1176"/>
      <c r="O536" s="1272">
        <v>1</v>
      </c>
      <c r="P536" s="1272">
        <v>1</v>
      </c>
      <c r="Q536" s="1298" t="s">
        <v>9525</v>
      </c>
      <c r="R536" s="1173"/>
      <c r="S536" s="1173"/>
      <c r="T536" s="1173"/>
      <c r="U536" s="1173"/>
      <c r="V536" s="1240" t="s">
        <v>2073</v>
      </c>
      <c r="W536" s="1173"/>
      <c r="X536" s="1240" t="s">
        <v>37</v>
      </c>
      <c r="Y536" s="1173"/>
      <c r="Z536" s="1218" t="s">
        <v>45</v>
      </c>
      <c r="AA536" s="1173"/>
      <c r="AB536" s="1241" t="s">
        <v>5585</v>
      </c>
      <c r="AC536" s="722">
        <v>0</v>
      </c>
      <c r="AD536" s="722">
        <v>4753</v>
      </c>
      <c r="AE536" s="722">
        <f>SUM(AD536*P536+AC536)</f>
        <v>4753</v>
      </c>
      <c r="AF536" s="31"/>
      <c r="AG536" s="26"/>
    </row>
    <row r="537" spans="1:33" ht="30" customHeight="1">
      <c r="A537" s="448" t="s">
        <v>8626</v>
      </c>
      <c r="B537" s="473" t="s">
        <v>9526</v>
      </c>
      <c r="C537" s="358">
        <v>45448</v>
      </c>
      <c r="D537" s="358">
        <v>45457</v>
      </c>
      <c r="E537" s="37"/>
      <c r="F537" s="449"/>
      <c r="G537" s="360">
        <v>8615</v>
      </c>
      <c r="H537" s="360"/>
      <c r="I537" s="360" t="s">
        <v>92</v>
      </c>
      <c r="J537" s="1500" t="s">
        <v>9527</v>
      </c>
      <c r="K537" s="480" t="s">
        <v>8461</v>
      </c>
      <c r="L537" s="452" t="s">
        <v>67</v>
      </c>
      <c r="M537" s="135" t="s">
        <v>9547</v>
      </c>
      <c r="N537" s="364"/>
      <c r="O537" s="365">
        <v>7</v>
      </c>
      <c r="P537" s="365">
        <v>7</v>
      </c>
      <c r="Q537" s="453" t="s">
        <v>9528</v>
      </c>
      <c r="R537" s="366"/>
      <c r="S537" s="366"/>
      <c r="T537" s="366"/>
      <c r="U537" s="366"/>
      <c r="V537" s="1502" t="s">
        <v>256</v>
      </c>
      <c r="W537" s="366"/>
      <c r="X537" s="366"/>
      <c r="Y537" s="366"/>
      <c r="Z537" s="364"/>
      <c r="AA537" s="366"/>
      <c r="AB537" s="1501" t="s">
        <v>5542</v>
      </c>
      <c r="AC537" s="280"/>
      <c r="AD537" s="280"/>
      <c r="AE537" s="280"/>
      <c r="AF537" s="31"/>
      <c r="AG537" s="26"/>
    </row>
    <row r="538" spans="1:33" ht="30" customHeight="1">
      <c r="A538" s="1295" t="s">
        <v>8626</v>
      </c>
      <c r="B538" s="1296" t="s">
        <v>9529</v>
      </c>
      <c r="C538" s="1277">
        <v>45449</v>
      </c>
      <c r="D538" s="1277">
        <v>45462</v>
      </c>
      <c r="E538" s="593"/>
      <c r="F538" s="1297"/>
      <c r="G538" s="1276">
        <v>8615</v>
      </c>
      <c r="H538" s="1276" t="s">
        <v>1910</v>
      </c>
      <c r="I538" s="1276"/>
      <c r="J538" s="1303" t="s">
        <v>9530</v>
      </c>
      <c r="K538" s="1299" t="s">
        <v>9531</v>
      </c>
      <c r="L538" s="1384" t="s">
        <v>28</v>
      </c>
      <c r="M538" s="771" t="s">
        <v>9548</v>
      </c>
      <c r="N538" s="1176"/>
      <c r="O538" s="1272">
        <v>2</v>
      </c>
      <c r="P538" s="1272">
        <v>2</v>
      </c>
      <c r="Q538" s="1298" t="s">
        <v>9532</v>
      </c>
      <c r="R538" s="1173"/>
      <c r="S538" s="1173"/>
      <c r="T538" s="1173"/>
      <c r="U538" s="1173"/>
      <c r="V538" s="1609" t="s">
        <v>2073</v>
      </c>
      <c r="W538" s="1173"/>
      <c r="X538" s="1609" t="s">
        <v>37</v>
      </c>
      <c r="Y538" s="1173"/>
      <c r="Z538" s="1639" t="s">
        <v>45</v>
      </c>
      <c r="AA538" s="1173"/>
      <c r="AB538" s="1241" t="s">
        <v>5535</v>
      </c>
      <c r="AC538" s="722">
        <v>3000</v>
      </c>
      <c r="AD538" s="722">
        <v>7857</v>
      </c>
      <c r="AE538" s="722">
        <f t="shared" ref="AE538:AE546" si="4">SUM(AD538*P538+AC538)</f>
        <v>18714</v>
      </c>
      <c r="AF538" s="31"/>
      <c r="AG538" s="26"/>
    </row>
    <row r="539" spans="1:33" ht="30" customHeight="1">
      <c r="A539" s="1295" t="s">
        <v>8549</v>
      </c>
      <c r="B539" s="3068" t="s">
        <v>9533</v>
      </c>
      <c r="C539" s="1277">
        <v>45447</v>
      </c>
      <c r="D539" s="1277">
        <v>45456</v>
      </c>
      <c r="E539" s="593"/>
      <c r="F539" s="1297"/>
      <c r="G539" s="1276">
        <v>8634</v>
      </c>
      <c r="H539" s="1276" t="s">
        <v>1340</v>
      </c>
      <c r="I539" s="1276"/>
      <c r="J539" s="1303" t="s">
        <v>9534</v>
      </c>
      <c r="K539" s="1299" t="s">
        <v>9535</v>
      </c>
      <c r="L539" s="1384" t="s">
        <v>7674</v>
      </c>
      <c r="M539" s="771" t="s">
        <v>9549</v>
      </c>
      <c r="N539" s="1176"/>
      <c r="O539" s="1272">
        <v>4</v>
      </c>
      <c r="P539" s="1272">
        <v>4</v>
      </c>
      <c r="Q539" s="1298" t="s">
        <v>9536</v>
      </c>
      <c r="R539" s="1173"/>
      <c r="S539" s="1173"/>
      <c r="T539" s="1173"/>
      <c r="U539" s="1173"/>
      <c r="V539" s="1222" t="s">
        <v>2073</v>
      </c>
      <c r="W539" s="1173"/>
      <c r="X539" s="1222" t="s">
        <v>37</v>
      </c>
      <c r="Y539" s="1173"/>
      <c r="Z539" s="1209" t="s">
        <v>45</v>
      </c>
      <c r="AA539" s="1173"/>
      <c r="AB539" s="1241" t="s">
        <v>5542</v>
      </c>
      <c r="AC539" s="722">
        <v>0</v>
      </c>
      <c r="AD539" s="722">
        <v>4753.9799999999996</v>
      </c>
      <c r="AE539" s="722">
        <f t="shared" si="4"/>
        <v>19015.919999999998</v>
      </c>
      <c r="AF539" s="31"/>
      <c r="AG539" s="26"/>
    </row>
    <row r="540" spans="1:33" ht="30" customHeight="1">
      <c r="A540" s="1295" t="s">
        <v>8518</v>
      </c>
      <c r="B540" s="1430" t="s">
        <v>11646</v>
      </c>
      <c r="C540" s="1277">
        <v>45448</v>
      </c>
      <c r="D540" s="1277">
        <v>45457</v>
      </c>
      <c r="E540" s="593"/>
      <c r="F540" s="1297"/>
      <c r="G540" s="1276">
        <v>8604</v>
      </c>
      <c r="H540" s="1276"/>
      <c r="I540" s="1276" t="s">
        <v>92</v>
      </c>
      <c r="J540" s="1303" t="s">
        <v>9537</v>
      </c>
      <c r="K540" s="1299" t="s">
        <v>1645</v>
      </c>
      <c r="L540" s="1384" t="s">
        <v>76</v>
      </c>
      <c r="M540" s="771" t="s">
        <v>9550</v>
      </c>
      <c r="N540" s="1176"/>
      <c r="O540" s="1272">
        <v>4</v>
      </c>
      <c r="P540" s="1272">
        <v>4</v>
      </c>
      <c r="Q540" s="1298" t="s">
        <v>9538</v>
      </c>
      <c r="R540" s="1173"/>
      <c r="S540" s="1173"/>
      <c r="T540" s="1173"/>
      <c r="U540" s="1173"/>
      <c r="V540" s="1231" t="s">
        <v>2073</v>
      </c>
      <c r="W540" s="1173"/>
      <c r="X540" s="1231" t="s">
        <v>37</v>
      </c>
      <c r="Y540" s="1173"/>
      <c r="Z540" s="1197" t="s">
        <v>45</v>
      </c>
      <c r="AA540" s="1173"/>
      <c r="AB540" s="1241" t="s">
        <v>5542</v>
      </c>
      <c r="AC540" s="722">
        <v>0</v>
      </c>
      <c r="AD540" s="722">
        <v>7938</v>
      </c>
      <c r="AE540" s="722">
        <f t="shared" si="4"/>
        <v>31752</v>
      </c>
      <c r="AF540" s="31"/>
      <c r="AG540" s="26"/>
    </row>
    <row r="541" spans="1:33" ht="30" customHeight="1">
      <c r="A541" s="3981" t="s">
        <v>8508</v>
      </c>
      <c r="B541" s="4746" t="s">
        <v>11669</v>
      </c>
      <c r="C541" s="1277">
        <v>45449</v>
      </c>
      <c r="D541" s="1277">
        <v>45460</v>
      </c>
      <c r="E541" s="593"/>
      <c r="F541" s="1297"/>
      <c r="G541" s="1276">
        <v>8601</v>
      </c>
      <c r="H541" s="1276"/>
      <c r="I541" s="1276" t="s">
        <v>92</v>
      </c>
      <c r="J541" s="3982" t="s">
        <v>9539</v>
      </c>
      <c r="K541" s="1299" t="s">
        <v>9540</v>
      </c>
      <c r="L541" s="1384" t="s">
        <v>28</v>
      </c>
      <c r="M541" s="771" t="s">
        <v>9551</v>
      </c>
      <c r="N541" s="1176"/>
      <c r="O541" s="1272">
        <v>2</v>
      </c>
      <c r="P541" s="257">
        <v>3</v>
      </c>
      <c r="Q541" s="375" t="s">
        <v>9541</v>
      </c>
      <c r="R541" s="309"/>
      <c r="S541" s="1173"/>
      <c r="T541" s="1173"/>
      <c r="U541" s="1173"/>
      <c r="V541" s="1173"/>
      <c r="W541" s="1173"/>
      <c r="X541" s="1173"/>
      <c r="Y541" s="1173"/>
      <c r="Z541" s="3216" t="s">
        <v>45</v>
      </c>
      <c r="AA541" s="1173"/>
      <c r="AB541" s="1241" t="s">
        <v>5535</v>
      </c>
      <c r="AC541" s="722">
        <v>0</v>
      </c>
      <c r="AD541" s="722">
        <v>10976</v>
      </c>
      <c r="AE541" s="722">
        <f t="shared" si="4"/>
        <v>32928</v>
      </c>
      <c r="AF541" s="31"/>
      <c r="AG541" s="26"/>
    </row>
    <row r="542" spans="1:33" ht="30" customHeight="1">
      <c r="A542" s="1295" t="s">
        <v>8756</v>
      </c>
      <c r="B542" s="1430" t="s">
        <v>11695</v>
      </c>
      <c r="C542" s="1277">
        <v>45450</v>
      </c>
      <c r="D542" s="1277">
        <v>45461</v>
      </c>
      <c r="E542" s="593"/>
      <c r="F542" s="1297"/>
      <c r="G542" s="1276">
        <v>8600</v>
      </c>
      <c r="H542" s="1276" t="s">
        <v>1619</v>
      </c>
      <c r="I542" s="1276"/>
      <c r="J542" s="1303" t="s">
        <v>9556</v>
      </c>
      <c r="K542" s="1299" t="s">
        <v>9557</v>
      </c>
      <c r="L542" s="1384" t="s">
        <v>28</v>
      </c>
      <c r="M542" s="771" t="s">
        <v>9577</v>
      </c>
      <c r="N542" s="1176"/>
      <c r="O542" s="1272">
        <v>2</v>
      </c>
      <c r="P542" s="1272">
        <v>2</v>
      </c>
      <c r="Q542" s="1298" t="s">
        <v>9558</v>
      </c>
      <c r="R542" s="1173"/>
      <c r="S542" s="1173"/>
      <c r="T542" s="1173"/>
      <c r="U542" s="1173"/>
      <c r="V542" s="1414" t="s">
        <v>2073</v>
      </c>
      <c r="W542" s="1173"/>
      <c r="X542" s="1414" t="s">
        <v>37</v>
      </c>
      <c r="Y542" s="1173"/>
      <c r="Z542" s="1415" t="s">
        <v>45</v>
      </c>
      <c r="AA542" s="1173"/>
      <c r="AB542" s="1241" t="s">
        <v>5585</v>
      </c>
      <c r="AC542" s="722">
        <v>0</v>
      </c>
      <c r="AD542" s="722">
        <v>10976</v>
      </c>
      <c r="AE542" s="722">
        <f t="shared" si="4"/>
        <v>21952</v>
      </c>
      <c r="AF542" s="31"/>
      <c r="AG542" s="26"/>
    </row>
    <row r="543" spans="1:33" ht="30" customHeight="1">
      <c r="A543" s="1295" t="s">
        <v>8508</v>
      </c>
      <c r="B543" s="2995" t="s">
        <v>11670</v>
      </c>
      <c r="C543" s="1277">
        <v>45449</v>
      </c>
      <c r="D543" s="1277">
        <v>45460</v>
      </c>
      <c r="E543" s="593"/>
      <c r="F543" s="1297"/>
      <c r="G543" s="1276">
        <v>8601</v>
      </c>
      <c r="H543" s="1276" t="s">
        <v>7641</v>
      </c>
      <c r="I543" s="1276"/>
      <c r="J543" s="1303" t="s">
        <v>9214</v>
      </c>
      <c r="K543" s="1299" t="s">
        <v>9559</v>
      </c>
      <c r="L543" s="1384" t="s">
        <v>173</v>
      </c>
      <c r="M543" s="771" t="s">
        <v>9578</v>
      </c>
      <c r="N543" s="1176"/>
      <c r="O543" s="1272">
        <v>1</v>
      </c>
      <c r="P543" s="1272">
        <v>1</v>
      </c>
      <c r="Q543" s="1298" t="s">
        <v>9560</v>
      </c>
      <c r="R543" s="1173"/>
      <c r="S543" s="1173"/>
      <c r="T543" s="1173"/>
      <c r="U543" s="1173"/>
      <c r="V543" s="1242" t="s">
        <v>2073</v>
      </c>
      <c r="W543" s="1173"/>
      <c r="X543" s="1242" t="s">
        <v>37</v>
      </c>
      <c r="Y543" s="1173"/>
      <c r="Z543" s="619" t="s">
        <v>45</v>
      </c>
      <c r="AA543" s="1173"/>
      <c r="AB543" s="1241" t="s">
        <v>5542</v>
      </c>
      <c r="AC543" s="722">
        <v>0</v>
      </c>
      <c r="AD543" s="722">
        <v>10976</v>
      </c>
      <c r="AE543" s="722">
        <f t="shared" si="4"/>
        <v>10976</v>
      </c>
      <c r="AF543" s="31"/>
      <c r="AG543" s="26"/>
    </row>
    <row r="544" spans="1:33" ht="30" customHeight="1">
      <c r="A544" s="404" t="s">
        <v>8508</v>
      </c>
      <c r="B544" s="1434" t="s">
        <v>11671</v>
      </c>
      <c r="C544" s="507">
        <v>45453</v>
      </c>
      <c r="D544" s="507">
        <v>45467</v>
      </c>
      <c r="E544" s="405"/>
      <c r="F544" s="406"/>
      <c r="G544" s="506">
        <v>8601</v>
      </c>
      <c r="H544" s="506" t="s">
        <v>763</v>
      </c>
      <c r="I544" s="506" t="s">
        <v>25</v>
      </c>
      <c r="J544" s="462" t="s">
        <v>9565</v>
      </c>
      <c r="K544" s="457" t="s">
        <v>9562</v>
      </c>
      <c r="L544" s="408" t="s">
        <v>76</v>
      </c>
      <c r="M544" s="242" t="s">
        <v>9579</v>
      </c>
      <c r="N544" s="312"/>
      <c r="O544" s="313">
        <v>4</v>
      </c>
      <c r="P544" s="313">
        <v>4</v>
      </c>
      <c r="Q544" s="407" t="s">
        <v>9561</v>
      </c>
      <c r="R544" s="321"/>
      <c r="S544" s="250"/>
      <c r="T544" s="250"/>
      <c r="U544" s="250"/>
      <c r="V544" s="508" t="s">
        <v>7698</v>
      </c>
      <c r="W544" s="250"/>
      <c r="X544" s="508" t="s">
        <v>37</v>
      </c>
      <c r="Y544" s="250"/>
      <c r="Z544" s="251"/>
      <c r="AA544" s="250"/>
      <c r="AB544" s="421" t="s">
        <v>5535</v>
      </c>
      <c r="AC544" s="33">
        <v>7290</v>
      </c>
      <c r="AD544" s="33">
        <v>10976</v>
      </c>
      <c r="AE544" s="33">
        <f t="shared" si="4"/>
        <v>51194</v>
      </c>
      <c r="AF544" s="31"/>
      <c r="AG544" s="26"/>
    </row>
    <row r="545" spans="1:33" ht="30" customHeight="1">
      <c r="A545" s="1295" t="s">
        <v>8564</v>
      </c>
      <c r="B545" s="3068" t="s">
        <v>9563</v>
      </c>
      <c r="C545" s="1277">
        <v>45450</v>
      </c>
      <c r="D545" s="1277">
        <v>45463</v>
      </c>
      <c r="E545" s="593"/>
      <c r="F545" s="1297"/>
      <c r="G545" s="1276">
        <v>8598</v>
      </c>
      <c r="H545" s="1276" t="s">
        <v>7658</v>
      </c>
      <c r="I545" s="1276"/>
      <c r="J545" s="1304" t="s">
        <v>9564</v>
      </c>
      <c r="K545" s="1305" t="s">
        <v>9566</v>
      </c>
      <c r="L545" s="1384" t="s">
        <v>173</v>
      </c>
      <c r="M545" s="771" t="s">
        <v>9580</v>
      </c>
      <c r="N545" s="1176"/>
      <c r="O545" s="1272">
        <v>1</v>
      </c>
      <c r="P545" s="1272">
        <v>1</v>
      </c>
      <c r="Q545" s="1298" t="s">
        <v>9567</v>
      </c>
      <c r="R545" s="1173"/>
      <c r="S545" s="1173"/>
      <c r="T545" s="1173"/>
      <c r="U545" s="1173"/>
      <c r="V545" s="1243" t="s">
        <v>2073</v>
      </c>
      <c r="W545" s="1173"/>
      <c r="X545" s="1243" t="s">
        <v>37</v>
      </c>
      <c r="Y545" s="1173"/>
      <c r="Z545" s="3767" t="s">
        <v>45</v>
      </c>
      <c r="AA545" s="1173"/>
      <c r="AB545" s="1241" t="s">
        <v>5542</v>
      </c>
      <c r="AC545" s="722">
        <v>3000</v>
      </c>
      <c r="AD545" s="722">
        <v>7938.81</v>
      </c>
      <c r="AE545" s="722">
        <f t="shared" si="4"/>
        <v>10938.810000000001</v>
      </c>
      <c r="AF545" s="31"/>
      <c r="AG545" s="26"/>
    </row>
    <row r="546" spans="1:33" ht="30" customHeight="1">
      <c r="A546" s="1295" t="s">
        <v>8570</v>
      </c>
      <c r="B546" s="3068" t="s">
        <v>9568</v>
      </c>
      <c r="C546" s="1277">
        <v>45450</v>
      </c>
      <c r="D546" s="1277">
        <v>45461</v>
      </c>
      <c r="E546" s="593"/>
      <c r="F546" s="1297"/>
      <c r="G546" s="1276">
        <v>9013</v>
      </c>
      <c r="H546" s="1276" t="s">
        <v>9247</v>
      </c>
      <c r="I546" s="1276"/>
      <c r="J546" s="1304" t="s">
        <v>9569</v>
      </c>
      <c r="K546" s="1305" t="s">
        <v>9570</v>
      </c>
      <c r="L546" s="1384" t="s">
        <v>173</v>
      </c>
      <c r="M546" s="771" t="s">
        <v>9581</v>
      </c>
      <c r="N546" s="1176"/>
      <c r="O546" s="1272">
        <v>1</v>
      </c>
      <c r="P546" s="1272">
        <v>1</v>
      </c>
      <c r="Q546" s="1298" t="s">
        <v>9571</v>
      </c>
      <c r="R546" s="1173"/>
      <c r="S546" s="1173"/>
      <c r="T546" s="1173"/>
      <c r="U546" s="1173"/>
      <c r="V546" s="1242" t="s">
        <v>2073</v>
      </c>
      <c r="W546" s="1173"/>
      <c r="X546" s="1242" t="s">
        <v>37</v>
      </c>
      <c r="Y546" s="1173"/>
      <c r="Z546" s="728" t="s">
        <v>45</v>
      </c>
      <c r="AA546" s="1173"/>
      <c r="AB546" s="1241" t="s">
        <v>5535</v>
      </c>
      <c r="AC546" s="722">
        <v>0</v>
      </c>
      <c r="AD546" s="722">
        <v>6544.8</v>
      </c>
      <c r="AE546" s="722">
        <f t="shared" si="4"/>
        <v>6544.8</v>
      </c>
      <c r="AF546" s="31"/>
      <c r="AG546" s="26"/>
    </row>
    <row r="547" spans="1:33" ht="30" customHeight="1">
      <c r="A547" s="1295" t="s">
        <v>9572</v>
      </c>
      <c r="B547" s="2995" t="s">
        <v>9583</v>
      </c>
      <c r="C547" s="1277">
        <v>45454</v>
      </c>
      <c r="D547" s="1277">
        <v>45535</v>
      </c>
      <c r="E547" s="593"/>
      <c r="F547" s="1297"/>
      <c r="G547" s="1276">
        <v>5940</v>
      </c>
      <c r="H547" s="1276">
        <v>158</v>
      </c>
      <c r="I547" s="1276"/>
      <c r="J547" s="1307" t="s">
        <v>9591</v>
      </c>
      <c r="K547" s="1305" t="s">
        <v>9584</v>
      </c>
      <c r="L547" s="1384" t="s">
        <v>76</v>
      </c>
      <c r="M547" s="771" t="s">
        <v>9582</v>
      </c>
      <c r="N547" s="1176"/>
      <c r="O547" s="1272">
        <v>4</v>
      </c>
      <c r="P547" s="1272">
        <v>4</v>
      </c>
      <c r="Q547" s="1304" t="s">
        <v>9573</v>
      </c>
      <c r="R547" s="1173"/>
      <c r="S547" s="1173"/>
      <c r="T547" s="1173"/>
      <c r="U547" s="1173"/>
      <c r="V547" s="1242" t="s">
        <v>2073</v>
      </c>
      <c r="W547" s="1173"/>
      <c r="X547" s="1242" t="s">
        <v>37</v>
      </c>
      <c r="Y547" s="1173"/>
      <c r="Z547" s="1197" t="s">
        <v>45</v>
      </c>
      <c r="AA547" s="1173"/>
      <c r="AB547" s="1244" t="s">
        <v>9686</v>
      </c>
      <c r="AC547" s="800"/>
      <c r="AD547" s="800"/>
      <c r="AE547" s="722">
        <v>60000</v>
      </c>
      <c r="AF547" s="31"/>
      <c r="AG547" s="26"/>
    </row>
    <row r="548" spans="1:33" ht="30" customHeight="1">
      <c r="A548" s="1295" t="s">
        <v>9572</v>
      </c>
      <c r="B548" s="1306" t="s">
        <v>9583</v>
      </c>
      <c r="C548" s="1277">
        <v>45454</v>
      </c>
      <c r="D548" s="1277">
        <v>45535</v>
      </c>
      <c r="E548" s="593"/>
      <c r="F548" s="1297"/>
      <c r="G548" s="1276">
        <v>5940</v>
      </c>
      <c r="H548" s="1276">
        <v>157</v>
      </c>
      <c r="I548" s="1276"/>
      <c r="J548" s="1307" t="s">
        <v>9592</v>
      </c>
      <c r="K548" s="1305" t="s">
        <v>9585</v>
      </c>
      <c r="L548" s="1384" t="s">
        <v>76</v>
      </c>
      <c r="M548" s="771" t="s">
        <v>9582</v>
      </c>
      <c r="N548" s="1176"/>
      <c r="O548" s="1272">
        <v>4</v>
      </c>
      <c r="P548" s="1272">
        <v>4</v>
      </c>
      <c r="Q548" s="1304" t="s">
        <v>9573</v>
      </c>
      <c r="R548" s="1173"/>
      <c r="S548" s="1173"/>
      <c r="T548" s="1173"/>
      <c r="U548" s="1173"/>
      <c r="V548" s="1245" t="s">
        <v>2073</v>
      </c>
      <c r="W548" s="1173"/>
      <c r="X548" s="1245" t="s">
        <v>37</v>
      </c>
      <c r="Y548" s="1173"/>
      <c r="Z548" s="1197" t="s">
        <v>45</v>
      </c>
      <c r="AA548" s="1173"/>
      <c r="AB548" s="1244" t="s">
        <v>9686</v>
      </c>
      <c r="AC548" s="800"/>
      <c r="AD548" s="800"/>
      <c r="AE548" s="722">
        <v>60000</v>
      </c>
      <c r="AF548" s="31"/>
      <c r="AG548" s="26"/>
    </row>
    <row r="549" spans="1:33" ht="30" customHeight="1">
      <c r="A549" s="1295" t="s">
        <v>9572</v>
      </c>
      <c r="B549" s="1306" t="s">
        <v>9583</v>
      </c>
      <c r="C549" s="1277">
        <v>45454</v>
      </c>
      <c r="D549" s="1277">
        <v>45535</v>
      </c>
      <c r="E549" s="593"/>
      <c r="F549" s="1297"/>
      <c r="G549" s="1276">
        <v>5940</v>
      </c>
      <c r="H549" s="1276">
        <v>201</v>
      </c>
      <c r="I549" s="1276"/>
      <c r="J549" s="1307" t="s">
        <v>9593</v>
      </c>
      <c r="K549" s="1305" t="s">
        <v>9586</v>
      </c>
      <c r="L549" s="1384" t="s">
        <v>128</v>
      </c>
      <c r="M549" s="771" t="s">
        <v>9582</v>
      </c>
      <c r="N549" s="1176"/>
      <c r="O549" s="1272">
        <v>3</v>
      </c>
      <c r="P549" s="1272">
        <v>3</v>
      </c>
      <c r="Q549" s="1304" t="s">
        <v>9573</v>
      </c>
      <c r="R549" s="1173"/>
      <c r="S549" s="1173"/>
      <c r="T549" s="1173"/>
      <c r="U549" s="1173"/>
      <c r="V549" s="1245" t="s">
        <v>2073</v>
      </c>
      <c r="W549" s="1173"/>
      <c r="X549" s="1173"/>
      <c r="Y549" s="1173"/>
      <c r="Z549" s="1197" t="s">
        <v>45</v>
      </c>
      <c r="AA549" s="1173"/>
      <c r="AB549" s="1244" t="s">
        <v>9686</v>
      </c>
      <c r="AC549" s="800"/>
      <c r="AD549" s="800"/>
      <c r="AE549" s="722">
        <v>60000</v>
      </c>
      <c r="AF549" s="31"/>
      <c r="AG549" s="26"/>
    </row>
    <row r="550" spans="1:33" ht="30" customHeight="1">
      <c r="A550" s="2245" t="s">
        <v>9572</v>
      </c>
      <c r="B550" s="10695" t="s">
        <v>9583</v>
      </c>
      <c r="C550" s="9765">
        <v>45454</v>
      </c>
      <c r="D550" s="9765">
        <v>45535</v>
      </c>
      <c r="E550" s="10481"/>
      <c r="F550" s="8877"/>
      <c r="G550" s="9840">
        <v>5940</v>
      </c>
      <c r="H550" s="9840">
        <v>164</v>
      </c>
      <c r="I550" s="9788"/>
      <c r="J550" s="10143" t="s">
        <v>15157</v>
      </c>
      <c r="K550" s="10537" t="s">
        <v>9587</v>
      </c>
      <c r="L550" s="1273" t="s">
        <v>76</v>
      </c>
      <c r="M550" s="9397" t="s">
        <v>9582</v>
      </c>
      <c r="N550" s="1176" t="s">
        <v>3952</v>
      </c>
      <c r="O550" s="1274">
        <v>4</v>
      </c>
      <c r="P550" s="1274">
        <v>4</v>
      </c>
      <c r="Q550" s="10495" t="s">
        <v>9573</v>
      </c>
      <c r="R550" s="9788"/>
      <c r="S550" s="1173"/>
      <c r="T550" s="1173"/>
      <c r="U550" s="1173"/>
      <c r="V550" s="10459" t="s">
        <v>2073</v>
      </c>
      <c r="W550" s="1173"/>
      <c r="X550" s="10459" t="s">
        <v>37</v>
      </c>
      <c r="Y550" s="1173"/>
      <c r="Z550" s="10274" t="s">
        <v>45</v>
      </c>
      <c r="AA550" s="1173"/>
      <c r="AB550" s="10495" t="s">
        <v>9686</v>
      </c>
      <c r="AC550" s="10523"/>
      <c r="AD550" s="800"/>
      <c r="AE550" s="8912">
        <v>155000</v>
      </c>
      <c r="AF550" s="31"/>
      <c r="AG550" s="26"/>
    </row>
    <row r="551" spans="1:33" ht="30" customHeight="1">
      <c r="A551" s="1271" t="s">
        <v>9572</v>
      </c>
      <c r="B551" s="10697"/>
      <c r="C551" s="9766"/>
      <c r="D551" s="9766"/>
      <c r="E551" s="10482"/>
      <c r="F551" s="8878"/>
      <c r="G551" s="9834"/>
      <c r="H551" s="9834"/>
      <c r="I551" s="9789"/>
      <c r="J551" s="10432"/>
      <c r="K551" s="10538"/>
      <c r="L551" s="1271" t="s">
        <v>9574</v>
      </c>
      <c r="M551" s="10483"/>
      <c r="N551" s="1176" t="s">
        <v>9575</v>
      </c>
      <c r="O551" s="1272">
        <v>1</v>
      </c>
      <c r="P551" s="1272">
        <v>1</v>
      </c>
      <c r="Q551" s="10496"/>
      <c r="R551" s="9789"/>
      <c r="S551" s="1173"/>
      <c r="T551" s="1173"/>
      <c r="U551" s="1173"/>
      <c r="V551" s="10460"/>
      <c r="W551" s="1173"/>
      <c r="X551" s="10460"/>
      <c r="Y551" s="1173"/>
      <c r="Z551" s="9834"/>
      <c r="AA551" s="1173"/>
      <c r="AB551" s="10496"/>
      <c r="AC551" s="10524"/>
      <c r="AD551" s="800"/>
      <c r="AE551" s="8913"/>
      <c r="AF551" s="31"/>
      <c r="AG551" s="26"/>
    </row>
    <row r="552" spans="1:33" ht="30" customHeight="1">
      <c r="A552" s="256" t="s">
        <v>9572</v>
      </c>
      <c r="B552" s="11040" t="s">
        <v>9583</v>
      </c>
      <c r="C552" s="9752">
        <v>45454</v>
      </c>
      <c r="D552" s="9752">
        <v>45535</v>
      </c>
      <c r="E552" s="9891"/>
      <c r="F552" s="9479"/>
      <c r="G552" s="9708">
        <v>5940</v>
      </c>
      <c r="H552" s="9708">
        <v>167</v>
      </c>
      <c r="I552" s="9740"/>
      <c r="J552" s="11033" t="s">
        <v>9594</v>
      </c>
      <c r="K552" s="10950" t="s">
        <v>9588</v>
      </c>
      <c r="L552" s="385" t="s">
        <v>76</v>
      </c>
      <c r="M552" s="10588" t="s">
        <v>9582</v>
      </c>
      <c r="N552" s="255" t="s">
        <v>3952</v>
      </c>
      <c r="O552" s="261">
        <v>4</v>
      </c>
      <c r="P552" s="261">
        <v>4</v>
      </c>
      <c r="Q552" s="10597" t="s">
        <v>9573</v>
      </c>
      <c r="R552" s="9740"/>
      <c r="S552" s="250"/>
      <c r="T552" s="250"/>
      <c r="U552" s="250"/>
      <c r="V552" s="10938" t="s">
        <v>2073</v>
      </c>
      <c r="W552" s="250"/>
      <c r="X552" s="10938" t="s">
        <v>37</v>
      </c>
      <c r="Y552" s="250"/>
      <c r="Z552" s="251"/>
      <c r="AA552" s="250"/>
      <c r="AB552" s="11084" t="s">
        <v>9686</v>
      </c>
      <c r="AC552" s="10519"/>
      <c r="AD552" s="288"/>
      <c r="AE552" s="9660">
        <v>155000</v>
      </c>
      <c r="AF552" s="31"/>
      <c r="AG552" s="26"/>
    </row>
    <row r="553" spans="1:33" ht="30" customHeight="1">
      <c r="A553" s="256" t="s">
        <v>9572</v>
      </c>
      <c r="B553" s="11041"/>
      <c r="C553" s="9753"/>
      <c r="D553" s="9753"/>
      <c r="E553" s="9892"/>
      <c r="F553" s="9433"/>
      <c r="G553" s="9710"/>
      <c r="H553" s="9710"/>
      <c r="I553" s="9741"/>
      <c r="J553" s="11034"/>
      <c r="K553" s="10951"/>
      <c r="L553" s="428" t="s">
        <v>9743</v>
      </c>
      <c r="M553" s="10590"/>
      <c r="N553" s="255" t="s">
        <v>9575</v>
      </c>
      <c r="O553" s="258">
        <v>1</v>
      </c>
      <c r="P553" s="258">
        <v>1</v>
      </c>
      <c r="Q553" s="10599"/>
      <c r="R553" s="9741"/>
      <c r="S553" s="250"/>
      <c r="T553" s="250"/>
      <c r="U553" s="250"/>
      <c r="V553" s="10939"/>
      <c r="W553" s="250"/>
      <c r="X553" s="10939"/>
      <c r="Y553" s="250"/>
      <c r="Z553" s="251"/>
      <c r="AA553" s="250"/>
      <c r="AB553" s="11085"/>
      <c r="AC553" s="10520"/>
      <c r="AD553" s="288"/>
      <c r="AE553" s="9662"/>
      <c r="AF553" s="31"/>
      <c r="AG553" s="26"/>
    </row>
    <row r="554" spans="1:33" ht="30" customHeight="1">
      <c r="A554" s="448" t="s">
        <v>7869</v>
      </c>
      <c r="B554" s="473" t="s">
        <v>9589</v>
      </c>
      <c r="C554" s="358">
        <v>45454</v>
      </c>
      <c r="D554" s="358">
        <v>45460</v>
      </c>
      <c r="E554" s="37"/>
      <c r="F554" s="449"/>
      <c r="G554" s="360">
        <v>8644</v>
      </c>
      <c r="H554" s="360" t="s">
        <v>343</v>
      </c>
      <c r="I554" s="360"/>
      <c r="J554" s="450" t="s">
        <v>9590</v>
      </c>
      <c r="K554" s="451" t="s">
        <v>7024</v>
      </c>
      <c r="L554" s="1508" t="s">
        <v>8538</v>
      </c>
      <c r="M554" s="135" t="s">
        <v>9600</v>
      </c>
      <c r="N554" s="364"/>
      <c r="O554" s="365">
        <v>2</v>
      </c>
      <c r="P554" s="365">
        <v>2</v>
      </c>
      <c r="Q554" s="453" t="s">
        <v>9595</v>
      </c>
      <c r="R554" s="366"/>
      <c r="S554" s="366"/>
      <c r="T554" s="366"/>
      <c r="U554" s="366"/>
      <c r="V554" s="1581" t="s">
        <v>256</v>
      </c>
      <c r="W554" s="366"/>
      <c r="X554" s="1580"/>
      <c r="Y554" s="366"/>
      <c r="Z554" s="364"/>
      <c r="AA554" s="364">
        <v>4504272607</v>
      </c>
      <c r="AB554" s="1501" t="s">
        <v>5535</v>
      </c>
      <c r="AC554" s="280"/>
      <c r="AD554" s="542"/>
      <c r="AE554" s="280"/>
      <c r="AF554" s="31"/>
      <c r="AG554" s="26"/>
    </row>
    <row r="555" spans="1:33" ht="30" customHeight="1">
      <c r="A555" s="1295" t="s">
        <v>8518</v>
      </c>
      <c r="B555" s="1430" t="s">
        <v>11647</v>
      </c>
      <c r="C555" s="1277">
        <v>45449</v>
      </c>
      <c r="D555" s="1277">
        <v>45460</v>
      </c>
      <c r="E555" s="593"/>
      <c r="F555" s="1297"/>
      <c r="G555" s="1276">
        <v>8604</v>
      </c>
      <c r="H555" s="1276"/>
      <c r="I555" s="1276" t="s">
        <v>92</v>
      </c>
      <c r="J555" s="1304" t="s">
        <v>7255</v>
      </c>
      <c r="K555" s="1305" t="s">
        <v>1645</v>
      </c>
      <c r="L555" s="1384" t="s">
        <v>28</v>
      </c>
      <c r="M555" s="771" t="s">
        <v>9601</v>
      </c>
      <c r="N555" s="1176"/>
      <c r="O555" s="1272">
        <v>2</v>
      </c>
      <c r="P555" s="1272">
        <v>2</v>
      </c>
      <c r="Q555" s="1298" t="s">
        <v>9596</v>
      </c>
      <c r="R555" s="1173"/>
      <c r="S555" s="1173"/>
      <c r="T555" s="1173"/>
      <c r="U555" s="1173"/>
      <c r="V555" s="1231" t="s">
        <v>2073</v>
      </c>
      <c r="W555" s="1173"/>
      <c r="X555" s="1231" t="s">
        <v>37</v>
      </c>
      <c r="Y555" s="1173"/>
      <c r="Z555" s="1197" t="s">
        <v>45</v>
      </c>
      <c r="AA555" s="1176"/>
      <c r="AB555" s="1241" t="s">
        <v>5585</v>
      </c>
      <c r="AC555" s="722">
        <v>0</v>
      </c>
      <c r="AD555" s="722">
        <v>7938</v>
      </c>
      <c r="AE555" s="722">
        <f>SUM(AD555*P555+AC555)</f>
        <v>15876</v>
      </c>
      <c r="AF555" s="31"/>
      <c r="AG555" s="26"/>
    </row>
    <row r="556" spans="1:33" ht="30" customHeight="1">
      <c r="A556" s="1271" t="s">
        <v>8518</v>
      </c>
      <c r="B556" s="11010" t="s">
        <v>9597</v>
      </c>
      <c r="C556" s="9765">
        <v>45454</v>
      </c>
      <c r="D556" s="9765">
        <v>45463</v>
      </c>
      <c r="E556" s="10481"/>
      <c r="F556" s="8877"/>
      <c r="G556" s="9840">
        <v>8604</v>
      </c>
      <c r="H556" s="9840" t="s">
        <v>375</v>
      </c>
      <c r="I556" s="9788"/>
      <c r="J556" s="10431" t="s">
        <v>9598</v>
      </c>
      <c r="K556" s="10537" t="s">
        <v>1645</v>
      </c>
      <c r="L556" s="1273" t="s">
        <v>76</v>
      </c>
      <c r="M556" s="9397" t="s">
        <v>9602</v>
      </c>
      <c r="N556" s="9840"/>
      <c r="O556" s="1274">
        <v>4</v>
      </c>
      <c r="P556" s="1274">
        <v>4</v>
      </c>
      <c r="Q556" s="10495" t="s">
        <v>9599</v>
      </c>
      <c r="R556" s="9788"/>
      <c r="S556" s="1173"/>
      <c r="T556" s="1173"/>
      <c r="U556" s="1173"/>
      <c r="V556" s="10965" t="s">
        <v>2073</v>
      </c>
      <c r="W556" s="1173"/>
      <c r="X556" s="1173"/>
      <c r="Y556" s="1173"/>
      <c r="Z556" s="10651" t="s">
        <v>45</v>
      </c>
      <c r="AA556" s="9840"/>
      <c r="AB556" s="11013" t="s">
        <v>5585</v>
      </c>
      <c r="AC556" s="8912">
        <v>0</v>
      </c>
      <c r="AD556" s="722">
        <v>7938</v>
      </c>
      <c r="AE556" s="8912">
        <f>SUM(AD556*P556+AD557*P557+AC556)</f>
        <v>70168</v>
      </c>
      <c r="AF556" s="31"/>
      <c r="AG556" s="26"/>
    </row>
    <row r="557" spans="1:33" ht="30" customHeight="1">
      <c r="A557" s="1271" t="s">
        <v>8518</v>
      </c>
      <c r="B557" s="11011"/>
      <c r="C557" s="9766"/>
      <c r="D557" s="9766"/>
      <c r="E557" s="10482"/>
      <c r="F557" s="8878"/>
      <c r="G557" s="9834"/>
      <c r="H557" s="9834"/>
      <c r="I557" s="9789"/>
      <c r="J557" s="10432"/>
      <c r="K557" s="10538"/>
      <c r="L557" s="1271" t="s">
        <v>7572</v>
      </c>
      <c r="M557" s="10483"/>
      <c r="N557" s="9834"/>
      <c r="O557" s="1272">
        <v>8</v>
      </c>
      <c r="P557" s="1272">
        <v>8</v>
      </c>
      <c r="Q557" s="10496"/>
      <c r="R557" s="9789"/>
      <c r="S557" s="1173"/>
      <c r="T557" s="1173"/>
      <c r="U557" s="1173"/>
      <c r="V557" s="10660"/>
      <c r="W557" s="1173"/>
      <c r="X557" s="1173"/>
      <c r="Y557" s="1173"/>
      <c r="Z557" s="10653"/>
      <c r="AA557" s="9834"/>
      <c r="AB557" s="11015"/>
      <c r="AC557" s="8913"/>
      <c r="AD557" s="722">
        <v>4802</v>
      </c>
      <c r="AE557" s="8913"/>
      <c r="AF557" s="31"/>
      <c r="AG557" s="26"/>
    </row>
    <row r="558" spans="1:33" ht="30" customHeight="1">
      <c r="A558" s="1295" t="s">
        <v>8586</v>
      </c>
      <c r="B558" s="1430" t="s">
        <v>11481</v>
      </c>
      <c r="C558" s="1277">
        <v>45456</v>
      </c>
      <c r="D558" s="1277">
        <v>45467</v>
      </c>
      <c r="E558" s="593"/>
      <c r="F558" s="1297"/>
      <c r="G558" s="1276">
        <v>8636</v>
      </c>
      <c r="H558" s="1276">
        <v>209</v>
      </c>
      <c r="I558" s="1276"/>
      <c r="J558" s="1304" t="s">
        <v>9604</v>
      </c>
      <c r="K558" s="1305" t="s">
        <v>9605</v>
      </c>
      <c r="L558" s="1384" t="s">
        <v>76</v>
      </c>
      <c r="M558" s="771" t="s">
        <v>9631</v>
      </c>
      <c r="N558" s="1176"/>
      <c r="O558" s="1272">
        <v>4</v>
      </c>
      <c r="P558" s="1272">
        <v>4</v>
      </c>
      <c r="Q558" s="1298" t="s">
        <v>9606</v>
      </c>
      <c r="R558" s="1173"/>
      <c r="S558" s="1173"/>
      <c r="T558" s="1173"/>
      <c r="U558" s="1173"/>
      <c r="V558" s="1246" t="s">
        <v>2073</v>
      </c>
      <c r="W558" s="1173"/>
      <c r="X558" s="1246" t="s">
        <v>37</v>
      </c>
      <c r="Y558" s="1173"/>
      <c r="Z558" s="1218" t="s">
        <v>45</v>
      </c>
      <c r="AA558" s="1176">
        <v>4504273147</v>
      </c>
      <c r="AB558" s="1241" t="s">
        <v>5535</v>
      </c>
      <c r="AC558" s="722">
        <v>0</v>
      </c>
      <c r="AD558" s="722">
        <v>9898</v>
      </c>
      <c r="AE558" s="722">
        <f>SUM(AD558*P558+AC558)</f>
        <v>39592</v>
      </c>
      <c r="AF558" s="31"/>
      <c r="AG558" s="26"/>
    </row>
    <row r="559" spans="1:33" ht="30" customHeight="1">
      <c r="A559" s="1295" t="s">
        <v>8549</v>
      </c>
      <c r="B559" s="3068" t="s">
        <v>9607</v>
      </c>
      <c r="C559" s="1277">
        <v>45454</v>
      </c>
      <c r="D559" s="1277">
        <v>45463</v>
      </c>
      <c r="E559" s="593"/>
      <c r="F559" s="1297"/>
      <c r="G559" s="1276">
        <v>8634</v>
      </c>
      <c r="H559" s="1276" t="s">
        <v>8783</v>
      </c>
      <c r="I559" s="1276"/>
      <c r="J559" s="1304" t="s">
        <v>9608</v>
      </c>
      <c r="K559" s="1305" t="s">
        <v>9609</v>
      </c>
      <c r="L559" s="1384" t="s">
        <v>9610</v>
      </c>
      <c r="M559" s="771" t="s">
        <v>9632</v>
      </c>
      <c r="N559" s="1176"/>
      <c r="O559" s="1272">
        <v>6</v>
      </c>
      <c r="P559" s="1272">
        <v>6</v>
      </c>
      <c r="Q559" s="1298" t="s">
        <v>9611</v>
      </c>
      <c r="R559" s="1173"/>
      <c r="S559" s="1173"/>
      <c r="T559" s="1173"/>
      <c r="U559" s="1173"/>
      <c r="V559" s="1222" t="s">
        <v>2073</v>
      </c>
      <c r="W559" s="1173"/>
      <c r="X559" s="1222" t="s">
        <v>37</v>
      </c>
      <c r="Y559" s="1173"/>
      <c r="Z559" s="1218" t="s">
        <v>45</v>
      </c>
      <c r="AA559" s="1176">
        <v>4504273085</v>
      </c>
      <c r="AB559" s="1241" t="s">
        <v>5541</v>
      </c>
      <c r="AC559" s="722">
        <v>0</v>
      </c>
      <c r="AD559" s="722">
        <v>4753.9799999999996</v>
      </c>
      <c r="AE559" s="722">
        <f>SUM(AD559*P559+AC559)</f>
        <v>28523.879999999997</v>
      </c>
      <c r="AF559" s="31"/>
      <c r="AG559" s="26"/>
    </row>
    <row r="560" spans="1:33" ht="30" customHeight="1">
      <c r="A560" s="1271" t="s">
        <v>9208</v>
      </c>
      <c r="B560" s="11010" t="s">
        <v>9612</v>
      </c>
      <c r="C560" s="9765">
        <v>45456</v>
      </c>
      <c r="D560" s="9765">
        <v>45512</v>
      </c>
      <c r="E560" s="10481"/>
      <c r="F560" s="8877"/>
      <c r="G560" s="9840">
        <v>8606</v>
      </c>
      <c r="H560" s="9840">
        <v>137</v>
      </c>
      <c r="I560" s="9788"/>
      <c r="J560" s="10431" t="s">
        <v>9613</v>
      </c>
      <c r="K560" s="10537" t="s">
        <v>9614</v>
      </c>
      <c r="L560" s="1273" t="s">
        <v>381</v>
      </c>
      <c r="M560" s="9397" t="s">
        <v>9633</v>
      </c>
      <c r="N560" s="1176" t="s">
        <v>3954</v>
      </c>
      <c r="O560" s="1274">
        <v>1</v>
      </c>
      <c r="P560" s="1274">
        <v>1</v>
      </c>
      <c r="Q560" s="10495" t="s">
        <v>9615</v>
      </c>
      <c r="R560" s="9788"/>
      <c r="S560" s="1173"/>
      <c r="T560" s="1173"/>
      <c r="U560" s="1173"/>
      <c r="V560" s="10561" t="s">
        <v>2073</v>
      </c>
      <c r="W560" s="1173"/>
      <c r="X560" s="10561" t="s">
        <v>37</v>
      </c>
      <c r="Y560" s="1173"/>
      <c r="Z560" s="10492" t="s">
        <v>45</v>
      </c>
      <c r="AA560" s="9840">
        <v>4504273556</v>
      </c>
      <c r="AB560" s="11013" t="s">
        <v>5584</v>
      </c>
      <c r="AC560" s="8912">
        <v>0</v>
      </c>
      <c r="AD560" s="722">
        <v>47196</v>
      </c>
      <c r="AE560" s="8912">
        <f>SUM(AD560*P560+AD561*P561+AC560)</f>
        <v>80316</v>
      </c>
      <c r="AF560" s="31"/>
      <c r="AG560" s="26"/>
    </row>
    <row r="561" spans="1:33" ht="30" customHeight="1">
      <c r="A561" s="1271" t="s">
        <v>9208</v>
      </c>
      <c r="B561" s="11011"/>
      <c r="C561" s="9766"/>
      <c r="D561" s="9766"/>
      <c r="E561" s="10482"/>
      <c r="F561" s="8878"/>
      <c r="G561" s="9834"/>
      <c r="H561" s="9834"/>
      <c r="I561" s="9789"/>
      <c r="J561" s="10432"/>
      <c r="K561" s="10538"/>
      <c r="L561" s="1271" t="s">
        <v>1095</v>
      </c>
      <c r="M561" s="10483"/>
      <c r="N561" s="1176" t="s">
        <v>3951</v>
      </c>
      <c r="O561" s="1272">
        <v>1</v>
      </c>
      <c r="P561" s="1272">
        <v>1</v>
      </c>
      <c r="Q561" s="10496"/>
      <c r="R561" s="9789"/>
      <c r="S561" s="1173"/>
      <c r="T561" s="1173"/>
      <c r="U561" s="1173"/>
      <c r="V561" s="10562"/>
      <c r="W561" s="1173"/>
      <c r="X561" s="10562"/>
      <c r="Y561" s="1173"/>
      <c r="Z561" s="10493"/>
      <c r="AA561" s="9834"/>
      <c r="AB561" s="11015"/>
      <c r="AC561" s="8913"/>
      <c r="AD561" s="722">
        <v>33120</v>
      </c>
      <c r="AE561" s="8913"/>
      <c r="AF561" s="31"/>
      <c r="AG561" s="26"/>
    </row>
    <row r="562" spans="1:33" ht="30" customHeight="1">
      <c r="A562" s="614" t="s">
        <v>9208</v>
      </c>
      <c r="B562" s="10921" t="s">
        <v>9616</v>
      </c>
      <c r="C562" s="9765">
        <v>45456</v>
      </c>
      <c r="D562" s="9765">
        <v>45512</v>
      </c>
      <c r="E562" s="9765"/>
      <c r="F562" s="8877"/>
      <c r="G562" s="9840">
        <v>8606</v>
      </c>
      <c r="H562" s="9840">
        <v>152</v>
      </c>
      <c r="I562" s="9840"/>
      <c r="J562" s="10927" t="s">
        <v>9617</v>
      </c>
      <c r="K562" s="10927" t="s">
        <v>9618</v>
      </c>
      <c r="L562" s="1271" t="s">
        <v>76</v>
      </c>
      <c r="M562" s="8868" t="s">
        <v>9634</v>
      </c>
      <c r="N562" s="1410" t="s">
        <v>3952</v>
      </c>
      <c r="O562" s="1272">
        <v>4</v>
      </c>
      <c r="P562" s="1272">
        <v>4</v>
      </c>
      <c r="Q562" s="10927" t="s">
        <v>9619</v>
      </c>
      <c r="R562" s="9788"/>
      <c r="S562" s="1173"/>
      <c r="T562" s="1173"/>
      <c r="U562" s="1173"/>
      <c r="V562" s="10966" t="s">
        <v>2073</v>
      </c>
      <c r="W562" s="1173"/>
      <c r="X562" s="10966" t="s">
        <v>37</v>
      </c>
      <c r="Y562" s="1173"/>
      <c r="Z562" s="10507" t="s">
        <v>45</v>
      </c>
      <c r="AA562" s="9840">
        <v>4504273557</v>
      </c>
      <c r="AB562" s="11013" t="s">
        <v>5584</v>
      </c>
      <c r="AC562" s="8912">
        <v>3000</v>
      </c>
      <c r="AD562" s="722">
        <v>5589</v>
      </c>
      <c r="AE562" s="8912">
        <f>SUM(AD562*P562+AD563*P563+AD564*P564+AC562)</f>
        <v>104430</v>
      </c>
      <c r="AF562" s="31"/>
      <c r="AG562" s="26"/>
    </row>
    <row r="563" spans="1:33" ht="30" customHeight="1">
      <c r="A563" s="614" t="s">
        <v>9208</v>
      </c>
      <c r="B563" s="10922"/>
      <c r="C563" s="10089"/>
      <c r="D563" s="10089"/>
      <c r="E563" s="10089"/>
      <c r="F563" s="8880"/>
      <c r="G563" s="10053"/>
      <c r="H563" s="10053"/>
      <c r="I563" s="10053"/>
      <c r="J563" s="10928"/>
      <c r="K563" s="10928"/>
      <c r="L563" s="1271" t="s">
        <v>381</v>
      </c>
      <c r="M563" s="8870"/>
      <c r="N563" s="2132" t="s">
        <v>3957</v>
      </c>
      <c r="O563" s="1272">
        <v>1</v>
      </c>
      <c r="P563" s="1272">
        <v>1</v>
      </c>
      <c r="Q563" s="10928"/>
      <c r="R563" s="10065"/>
      <c r="S563" s="1173"/>
      <c r="T563" s="1173"/>
      <c r="U563" s="1173"/>
      <c r="V563" s="10967"/>
      <c r="W563" s="1173"/>
      <c r="X563" s="10967"/>
      <c r="Y563" s="1173"/>
      <c r="Z563" s="10508"/>
      <c r="AA563" s="10053"/>
      <c r="AB563" s="11014"/>
      <c r="AC563" s="8920"/>
      <c r="AD563" s="722">
        <v>45954</v>
      </c>
      <c r="AE563" s="8920"/>
      <c r="AF563" s="31"/>
      <c r="AG563" s="26"/>
    </row>
    <row r="564" spans="1:33" ht="30" customHeight="1">
      <c r="A564" s="614" t="s">
        <v>9208</v>
      </c>
      <c r="B564" s="10916"/>
      <c r="C564" s="9766"/>
      <c r="D564" s="9766"/>
      <c r="E564" s="9766"/>
      <c r="F564" s="8878"/>
      <c r="G564" s="9834"/>
      <c r="H564" s="9834"/>
      <c r="I564" s="9834"/>
      <c r="J564" s="10929"/>
      <c r="K564" s="10929"/>
      <c r="L564" s="1382" t="s">
        <v>1095</v>
      </c>
      <c r="M564" s="8869"/>
      <c r="N564" s="1410" t="s">
        <v>3951</v>
      </c>
      <c r="O564" s="1272">
        <v>1</v>
      </c>
      <c r="P564" s="1272">
        <v>1</v>
      </c>
      <c r="Q564" s="10929"/>
      <c r="R564" s="9789"/>
      <c r="S564" s="1173"/>
      <c r="T564" s="1173"/>
      <c r="U564" s="1173"/>
      <c r="V564" s="10968"/>
      <c r="W564" s="1173"/>
      <c r="X564" s="10968"/>
      <c r="Y564" s="1173"/>
      <c r="Z564" s="10509"/>
      <c r="AA564" s="9834"/>
      <c r="AB564" s="11015"/>
      <c r="AC564" s="8913"/>
      <c r="AD564" s="722">
        <v>33120</v>
      </c>
      <c r="AE564" s="8913"/>
      <c r="AF564" s="31"/>
      <c r="AG564" s="26"/>
    </row>
    <row r="565" spans="1:33" ht="30" customHeight="1">
      <c r="A565" s="614" t="s">
        <v>9208</v>
      </c>
      <c r="B565" s="10921" t="s">
        <v>9620</v>
      </c>
      <c r="C565" s="9765">
        <v>45456</v>
      </c>
      <c r="D565" s="9765">
        <v>45512</v>
      </c>
      <c r="E565" s="9765"/>
      <c r="F565" s="8877"/>
      <c r="G565" s="9840">
        <v>8606</v>
      </c>
      <c r="H565" s="9840" t="s">
        <v>2686</v>
      </c>
      <c r="I565" s="9840"/>
      <c r="J565" s="10927" t="s">
        <v>9621</v>
      </c>
      <c r="K565" s="10927" t="s">
        <v>9622</v>
      </c>
      <c r="L565" s="1271" t="s">
        <v>76</v>
      </c>
      <c r="M565" s="8868" t="s">
        <v>9635</v>
      </c>
      <c r="N565" s="1410" t="s">
        <v>3952</v>
      </c>
      <c r="O565" s="1272">
        <v>4</v>
      </c>
      <c r="P565" s="1272">
        <v>4</v>
      </c>
      <c r="Q565" s="10927" t="s">
        <v>9623</v>
      </c>
      <c r="R565" s="9788"/>
      <c r="S565" s="1173"/>
      <c r="T565" s="1173"/>
      <c r="U565" s="1173"/>
      <c r="V565" s="10511" t="s">
        <v>2073</v>
      </c>
      <c r="W565" s="1173"/>
      <c r="X565" s="10511" t="s">
        <v>37</v>
      </c>
      <c r="Y565" s="1173"/>
      <c r="Z565" s="10507" t="s">
        <v>45</v>
      </c>
      <c r="AA565" s="9840">
        <v>4504273558</v>
      </c>
      <c r="AB565" s="11013" t="s">
        <v>5584</v>
      </c>
      <c r="AC565" s="8912">
        <v>9000</v>
      </c>
      <c r="AD565" s="722">
        <v>5589</v>
      </c>
      <c r="AE565" s="8912">
        <f>SUM(AD565*P565+AD566*P566+AD567*P567+AC565)</f>
        <v>118158</v>
      </c>
      <c r="AF565" s="31"/>
      <c r="AG565" s="26"/>
    </row>
    <row r="566" spans="1:33" ht="30" customHeight="1">
      <c r="A566" s="614" t="s">
        <v>9208</v>
      </c>
      <c r="B566" s="10922"/>
      <c r="C566" s="10089"/>
      <c r="D566" s="10089"/>
      <c r="E566" s="10089"/>
      <c r="F566" s="8880"/>
      <c r="G566" s="10053"/>
      <c r="H566" s="10053"/>
      <c r="I566" s="10053"/>
      <c r="J566" s="10928"/>
      <c r="K566" s="10928"/>
      <c r="L566" s="1271" t="s">
        <v>2746</v>
      </c>
      <c r="M566" s="8870"/>
      <c r="N566" s="1410" t="s">
        <v>3955</v>
      </c>
      <c r="O566" s="1272">
        <v>1</v>
      </c>
      <c r="P566" s="1272">
        <v>1</v>
      </c>
      <c r="Q566" s="10928"/>
      <c r="R566" s="10065"/>
      <c r="S566" s="1173"/>
      <c r="T566" s="1173"/>
      <c r="U566" s="1173"/>
      <c r="V566" s="10961"/>
      <c r="W566" s="1173"/>
      <c r="X566" s="10961"/>
      <c r="Y566" s="1173"/>
      <c r="Z566" s="10508"/>
      <c r="AA566" s="10053"/>
      <c r="AB566" s="11014"/>
      <c r="AC566" s="8920"/>
      <c r="AD566" s="722">
        <v>69552</v>
      </c>
      <c r="AE566" s="8920"/>
      <c r="AF566" s="31"/>
      <c r="AG566" s="26"/>
    </row>
    <row r="567" spans="1:33" ht="30" customHeight="1">
      <c r="A567" s="614" t="s">
        <v>9208</v>
      </c>
      <c r="B567" s="10916"/>
      <c r="C567" s="9766"/>
      <c r="D567" s="9766"/>
      <c r="E567" s="9766"/>
      <c r="F567" s="8878"/>
      <c r="G567" s="9834"/>
      <c r="H567" s="9834"/>
      <c r="I567" s="9834"/>
      <c r="J567" s="10929"/>
      <c r="K567" s="10929"/>
      <c r="L567" s="1382" t="s">
        <v>2548</v>
      </c>
      <c r="M567" s="8869"/>
      <c r="N567" s="1410" t="s">
        <v>3951</v>
      </c>
      <c r="O567" s="1272">
        <v>1</v>
      </c>
      <c r="P567" s="1272">
        <v>1</v>
      </c>
      <c r="Q567" s="10929"/>
      <c r="R567" s="9789"/>
      <c r="S567" s="1173"/>
      <c r="T567" s="1173"/>
      <c r="U567" s="1173"/>
      <c r="V567" s="10512"/>
      <c r="W567" s="1173"/>
      <c r="X567" s="10512"/>
      <c r="Y567" s="1173"/>
      <c r="Z567" s="10509"/>
      <c r="AA567" s="9834"/>
      <c r="AB567" s="11015"/>
      <c r="AC567" s="8913"/>
      <c r="AD567" s="722">
        <v>17250</v>
      </c>
      <c r="AE567" s="8913"/>
      <c r="AF567" s="31"/>
      <c r="AG567" s="26"/>
    </row>
    <row r="568" spans="1:33" ht="30" customHeight="1">
      <c r="A568" s="256" t="s">
        <v>9208</v>
      </c>
      <c r="B568" s="11010" t="s">
        <v>9624</v>
      </c>
      <c r="C568" s="9752">
        <v>45456</v>
      </c>
      <c r="D568" s="9752">
        <v>45512</v>
      </c>
      <c r="E568" s="9891"/>
      <c r="F568" s="9479"/>
      <c r="G568" s="9708">
        <v>8606</v>
      </c>
      <c r="H568" s="9708">
        <v>109</v>
      </c>
      <c r="I568" s="9740"/>
      <c r="J568" s="11033" t="s">
        <v>9625</v>
      </c>
      <c r="K568" s="10950" t="s">
        <v>9626</v>
      </c>
      <c r="L568" s="385" t="s">
        <v>341</v>
      </c>
      <c r="M568" s="10588" t="s">
        <v>9636</v>
      </c>
      <c r="N568" s="255" t="s">
        <v>3952</v>
      </c>
      <c r="O568" s="261">
        <v>12</v>
      </c>
      <c r="P568" s="261">
        <v>12</v>
      </c>
      <c r="Q568" s="10597" t="s">
        <v>9627</v>
      </c>
      <c r="R568" s="9740"/>
      <c r="S568" s="250"/>
      <c r="T568" s="250"/>
      <c r="U568" s="250"/>
      <c r="V568" s="10954" t="s">
        <v>2073</v>
      </c>
      <c r="W568" s="250"/>
      <c r="X568" s="10954" t="s">
        <v>37</v>
      </c>
      <c r="Y568" s="250"/>
      <c r="Z568" s="10954"/>
      <c r="AA568" s="9816">
        <v>4504273559</v>
      </c>
      <c r="AB568" s="11106" t="s">
        <v>5584</v>
      </c>
      <c r="AC568" s="9660">
        <v>3000</v>
      </c>
      <c r="AD568" s="33">
        <v>5589</v>
      </c>
      <c r="AE568" s="9660">
        <f>SUM(AD568*P568+AD569*P569+AC568)</f>
        <v>139620</v>
      </c>
      <c r="AF568" s="31"/>
      <c r="AG568" s="26"/>
    </row>
    <row r="569" spans="1:33" ht="30" customHeight="1">
      <c r="A569" s="256" t="s">
        <v>9208</v>
      </c>
      <c r="B569" s="11011"/>
      <c r="C569" s="9753"/>
      <c r="D569" s="9753"/>
      <c r="E569" s="9892"/>
      <c r="F569" s="9433"/>
      <c r="G569" s="9710"/>
      <c r="H569" s="9710"/>
      <c r="I569" s="9741"/>
      <c r="J569" s="11034"/>
      <c r="K569" s="10951"/>
      <c r="L569" s="256" t="s">
        <v>2746</v>
      </c>
      <c r="M569" s="10590"/>
      <c r="N569" s="255" t="s">
        <v>3955</v>
      </c>
      <c r="O569" s="258">
        <v>1</v>
      </c>
      <c r="P569" s="258">
        <v>1</v>
      </c>
      <c r="Q569" s="10599"/>
      <c r="R569" s="9741"/>
      <c r="S569" s="250"/>
      <c r="T569" s="250"/>
      <c r="U569" s="250"/>
      <c r="V569" s="10955"/>
      <c r="W569" s="250"/>
      <c r="X569" s="10955"/>
      <c r="Y569" s="250"/>
      <c r="Z569" s="10955"/>
      <c r="AA569" s="9718"/>
      <c r="AB569" s="11107"/>
      <c r="AC569" s="9662"/>
      <c r="AD569" s="33">
        <v>69552</v>
      </c>
      <c r="AE569" s="9662"/>
      <c r="AF569" s="31"/>
      <c r="AG569" s="26"/>
    </row>
    <row r="570" spans="1:33" ht="30" customHeight="1">
      <c r="A570" s="1295" t="s">
        <v>8564</v>
      </c>
      <c r="B570" s="1296" t="s">
        <v>9628</v>
      </c>
      <c r="C570" s="1277">
        <v>45456</v>
      </c>
      <c r="D570" s="1277">
        <v>45467</v>
      </c>
      <c r="E570" s="593"/>
      <c r="F570" s="1297"/>
      <c r="G570" s="1276">
        <v>8598</v>
      </c>
      <c r="H570" s="1276" t="s">
        <v>2039</v>
      </c>
      <c r="I570" s="1276"/>
      <c r="J570" s="1304" t="s">
        <v>9629</v>
      </c>
      <c r="K570" s="1305" t="s">
        <v>9630</v>
      </c>
      <c r="L570" s="1384" t="s">
        <v>76</v>
      </c>
      <c r="M570" s="771" t="s">
        <v>9637</v>
      </c>
      <c r="N570" s="1176"/>
      <c r="O570" s="1272">
        <v>4</v>
      </c>
      <c r="P570" s="1272">
        <v>4</v>
      </c>
      <c r="Q570" s="1298" t="s">
        <v>7410</v>
      </c>
      <c r="R570" s="1173"/>
      <c r="S570" s="1173"/>
      <c r="T570" s="1173"/>
      <c r="U570" s="1173"/>
      <c r="V570" s="1243" t="s">
        <v>2073</v>
      </c>
      <c r="W570" s="1173"/>
      <c r="X570" s="1243" t="s">
        <v>37</v>
      </c>
      <c r="Y570" s="1173"/>
      <c r="Z570" s="1454" t="s">
        <v>45</v>
      </c>
      <c r="AA570" s="1455" t="s">
        <v>9638</v>
      </c>
      <c r="AB570" s="1241" t="s">
        <v>5539</v>
      </c>
      <c r="AC570" s="722">
        <v>0</v>
      </c>
      <c r="AD570" s="722">
        <v>7938.81</v>
      </c>
      <c r="AE570" s="722">
        <f>SUM(AD570*P570+AC570)</f>
        <v>31755.24</v>
      </c>
      <c r="AF570" s="31"/>
      <c r="AG570" s="26"/>
    </row>
    <row r="571" spans="1:33" ht="30" customHeight="1">
      <c r="A571" s="256" t="s">
        <v>8916</v>
      </c>
      <c r="B571" s="11044" t="s">
        <v>9639</v>
      </c>
      <c r="C571" s="9767">
        <v>45457</v>
      </c>
      <c r="D571" s="9767">
        <v>45513</v>
      </c>
      <c r="E571" s="11048"/>
      <c r="F571" s="11047"/>
      <c r="G571" s="11012"/>
      <c r="H571" s="11012"/>
      <c r="I571" s="11012" t="s">
        <v>92</v>
      </c>
      <c r="J571" s="11009" t="s">
        <v>9640</v>
      </c>
      <c r="K571" s="11032" t="s">
        <v>9641</v>
      </c>
      <c r="L571" s="256" t="s">
        <v>1093</v>
      </c>
      <c r="M571" s="10977" t="s">
        <v>9650</v>
      </c>
      <c r="N571" s="255" t="s">
        <v>3953</v>
      </c>
      <c r="O571" s="258">
        <v>1</v>
      </c>
      <c r="P571" s="258">
        <v>1</v>
      </c>
      <c r="Q571" s="11094" t="s">
        <v>9642</v>
      </c>
      <c r="R571" s="10964"/>
      <c r="S571" s="250"/>
      <c r="T571" s="250"/>
      <c r="U571" s="250"/>
      <c r="V571" s="10981" t="s">
        <v>2073</v>
      </c>
      <c r="W571" s="250"/>
      <c r="X571" s="10981" t="s">
        <v>37</v>
      </c>
      <c r="Y571" s="250"/>
      <c r="Z571" s="11086"/>
      <c r="AA571" s="11086">
        <v>4504275173</v>
      </c>
      <c r="AB571" s="11062" t="s">
        <v>5584</v>
      </c>
      <c r="AC571" s="9660">
        <v>9300</v>
      </c>
      <c r="AD571" s="33">
        <v>180026</v>
      </c>
      <c r="AE571" s="9660">
        <f>SUM(AD571*P571+AD572*P572+AC571)</f>
        <v>231662</v>
      </c>
      <c r="AF571" s="31"/>
      <c r="AG571" s="26"/>
    </row>
    <row r="572" spans="1:33" ht="30" customHeight="1">
      <c r="A572" s="256" t="s">
        <v>8916</v>
      </c>
      <c r="B572" s="11044"/>
      <c r="C572" s="9767"/>
      <c r="D572" s="9767"/>
      <c r="E572" s="11048"/>
      <c r="F572" s="11047"/>
      <c r="G572" s="11012"/>
      <c r="H572" s="11012"/>
      <c r="I572" s="11012"/>
      <c r="J572" s="11009"/>
      <c r="K572" s="11032"/>
      <c r="L572" s="256" t="s">
        <v>1095</v>
      </c>
      <c r="M572" s="10977"/>
      <c r="N572" s="255" t="s">
        <v>3951</v>
      </c>
      <c r="O572" s="258">
        <v>1</v>
      </c>
      <c r="P572" s="258">
        <v>1</v>
      </c>
      <c r="Q572" s="11094"/>
      <c r="R572" s="10964"/>
      <c r="S572" s="250"/>
      <c r="T572" s="250"/>
      <c r="U572" s="250"/>
      <c r="V572" s="10981"/>
      <c r="W572" s="250"/>
      <c r="X572" s="10981"/>
      <c r="Y572" s="250"/>
      <c r="Z572" s="11086"/>
      <c r="AA572" s="11086"/>
      <c r="AB572" s="11062"/>
      <c r="AC572" s="9662"/>
      <c r="AD572" s="33">
        <v>42336</v>
      </c>
      <c r="AE572" s="9662"/>
      <c r="AF572" s="31"/>
      <c r="AG572" s="26"/>
    </row>
    <row r="573" spans="1:33" ht="30" customHeight="1">
      <c r="A573" s="1803" t="s">
        <v>8564</v>
      </c>
      <c r="B573" s="1296" t="s">
        <v>9643</v>
      </c>
      <c r="C573" s="1277">
        <v>45456</v>
      </c>
      <c r="D573" s="1277">
        <v>45467</v>
      </c>
      <c r="E573" s="655"/>
      <c r="F573" s="1793"/>
      <c r="G573" s="1276">
        <v>8598</v>
      </c>
      <c r="H573" s="1276" t="s">
        <v>1484</v>
      </c>
      <c r="I573" s="1276"/>
      <c r="J573" s="1304" t="s">
        <v>9644</v>
      </c>
      <c r="K573" s="1305" t="s">
        <v>9630</v>
      </c>
      <c r="L573" s="1298" t="s">
        <v>9610</v>
      </c>
      <c r="M573" s="771" t="s">
        <v>9651</v>
      </c>
      <c r="N573" s="1276"/>
      <c r="O573" s="1804">
        <v>6</v>
      </c>
      <c r="P573" s="1805">
        <v>8</v>
      </c>
      <c r="Q573" s="1298" t="s">
        <v>9645</v>
      </c>
      <c r="R573" s="1806"/>
      <c r="S573" s="1806"/>
      <c r="T573" s="1806"/>
      <c r="U573" s="1806"/>
      <c r="V573" s="1430" t="s">
        <v>2073</v>
      </c>
      <c r="W573" s="1806"/>
      <c r="X573" s="1430" t="s">
        <v>37</v>
      </c>
      <c r="Y573" s="1806"/>
      <c r="Z573" s="1709" t="s">
        <v>45</v>
      </c>
      <c r="AA573" s="1276">
        <v>4504274526</v>
      </c>
      <c r="AB573" s="1794" t="s">
        <v>5535</v>
      </c>
      <c r="AC573" s="727">
        <v>0</v>
      </c>
      <c r="AD573" s="727">
        <v>4802.49</v>
      </c>
      <c r="AE573" s="727">
        <f t="shared" ref="AE573:AE578" si="5">SUM(AD573*P573+AC573)</f>
        <v>38419.919999999998</v>
      </c>
      <c r="AF573" s="31"/>
      <c r="AG573" s="26"/>
    </row>
    <row r="574" spans="1:33" ht="30" customHeight="1">
      <c r="A574" s="1295" t="s">
        <v>8564</v>
      </c>
      <c r="B574" s="3068" t="s">
        <v>9646</v>
      </c>
      <c r="C574" s="1277">
        <v>45456</v>
      </c>
      <c r="D574" s="1277">
        <v>45470</v>
      </c>
      <c r="E574" s="593"/>
      <c r="F574" s="1297"/>
      <c r="G574" s="1276">
        <v>8598</v>
      </c>
      <c r="H574" s="1276" t="s">
        <v>3307</v>
      </c>
      <c r="I574" s="1276"/>
      <c r="J574" s="1304" t="s">
        <v>9647</v>
      </c>
      <c r="K574" s="1305" t="s">
        <v>9648</v>
      </c>
      <c r="L574" s="1384" t="s">
        <v>179</v>
      </c>
      <c r="M574" s="771" t="s">
        <v>9652</v>
      </c>
      <c r="N574" s="1176"/>
      <c r="O574" s="1272">
        <v>8</v>
      </c>
      <c r="P574" s="1272">
        <v>8</v>
      </c>
      <c r="Q574" s="1298" t="s">
        <v>9649</v>
      </c>
      <c r="R574" s="1173"/>
      <c r="S574" s="1173"/>
      <c r="T574" s="1173"/>
      <c r="U574" s="1173"/>
      <c r="V574" s="1248" t="s">
        <v>2073</v>
      </c>
      <c r="W574" s="1173"/>
      <c r="X574" s="1248" t="s">
        <v>37</v>
      </c>
      <c r="Y574" s="1173"/>
      <c r="Z574" s="1709" t="s">
        <v>45</v>
      </c>
      <c r="AA574" s="1176">
        <v>4504274298</v>
      </c>
      <c r="AB574" s="1241" t="s">
        <v>5535</v>
      </c>
      <c r="AC574" s="722">
        <v>6000</v>
      </c>
      <c r="AD574" s="722">
        <v>7938.81</v>
      </c>
      <c r="AE574" s="722">
        <f t="shared" si="5"/>
        <v>69510.48000000001</v>
      </c>
      <c r="AF574" s="31"/>
      <c r="AG574" s="26"/>
    </row>
    <row r="575" spans="1:33" ht="30" customHeight="1">
      <c r="A575" s="1295" t="s">
        <v>8508</v>
      </c>
      <c r="B575" s="2995" t="s">
        <v>11672</v>
      </c>
      <c r="C575" s="1277">
        <v>45460</v>
      </c>
      <c r="D575" s="1277">
        <v>45478</v>
      </c>
      <c r="E575" s="593"/>
      <c r="F575" s="1297"/>
      <c r="G575" s="1276">
        <v>8601</v>
      </c>
      <c r="H575" s="1276"/>
      <c r="I575" s="1276"/>
      <c r="J575" s="1304" t="s">
        <v>9653</v>
      </c>
      <c r="K575" s="1305" t="s">
        <v>9654</v>
      </c>
      <c r="L575" s="1384" t="s">
        <v>76</v>
      </c>
      <c r="M575" s="771" t="s">
        <v>9664</v>
      </c>
      <c r="N575" s="1176"/>
      <c r="O575" s="1272">
        <v>4</v>
      </c>
      <c r="P575" s="1272">
        <v>4</v>
      </c>
      <c r="Q575" s="1298" t="s">
        <v>9655</v>
      </c>
      <c r="R575" s="1173"/>
      <c r="S575" s="1173"/>
      <c r="T575" s="1173"/>
      <c r="U575" s="1173"/>
      <c r="V575" s="1185" t="s">
        <v>2073</v>
      </c>
      <c r="W575" s="1173"/>
      <c r="X575" s="1185" t="s">
        <v>37</v>
      </c>
      <c r="Y575" s="1173"/>
      <c r="Z575" s="1218" t="s">
        <v>45</v>
      </c>
      <c r="AA575" s="1173"/>
      <c r="AB575" s="1247" t="s">
        <v>5541</v>
      </c>
      <c r="AC575" s="722">
        <v>48000</v>
      </c>
      <c r="AD575" s="722">
        <v>10976</v>
      </c>
      <c r="AE575" s="722">
        <f t="shared" si="5"/>
        <v>91904</v>
      </c>
      <c r="AF575" s="31"/>
      <c r="AG575" s="26"/>
    </row>
    <row r="576" spans="1:33" ht="30" customHeight="1">
      <c r="A576" s="2685" t="s">
        <v>9105</v>
      </c>
      <c r="B576" s="2995" t="s">
        <v>11638</v>
      </c>
      <c r="C576" s="1277">
        <v>45457</v>
      </c>
      <c r="D576" s="1277">
        <v>45468</v>
      </c>
      <c r="E576" s="593"/>
      <c r="F576" s="1297"/>
      <c r="G576" s="1276"/>
      <c r="H576" s="1276">
        <v>233</v>
      </c>
      <c r="I576" s="1276" t="s">
        <v>25</v>
      </c>
      <c r="J576" s="2686" t="s">
        <v>9656</v>
      </c>
      <c r="K576" s="1305" t="s">
        <v>9657</v>
      </c>
      <c r="L576" s="1384" t="s">
        <v>28</v>
      </c>
      <c r="M576" s="771" t="s">
        <v>9665</v>
      </c>
      <c r="N576" s="1176"/>
      <c r="O576" s="1272">
        <v>2</v>
      </c>
      <c r="P576" s="1272">
        <v>2</v>
      </c>
      <c r="Q576" s="1298" t="s">
        <v>9658</v>
      </c>
      <c r="R576" s="1173"/>
      <c r="S576" s="1173"/>
      <c r="T576" s="1173"/>
      <c r="U576" s="1173"/>
      <c r="V576" s="2624" t="s">
        <v>2073</v>
      </c>
      <c r="W576" s="1173"/>
      <c r="X576" s="2687" t="s">
        <v>37</v>
      </c>
      <c r="Y576" s="1173"/>
      <c r="Z576" s="1209" t="s">
        <v>45</v>
      </c>
      <c r="AA576" s="1173"/>
      <c r="AB576" s="1247" t="s">
        <v>5541</v>
      </c>
      <c r="AC576" s="722">
        <v>0</v>
      </c>
      <c r="AD576" s="722">
        <v>7858.62</v>
      </c>
      <c r="AE576" s="722">
        <f t="shared" si="5"/>
        <v>15717.24</v>
      </c>
      <c r="AF576" s="31"/>
      <c r="AG576" s="26"/>
    </row>
    <row r="577" spans="1:33" ht="30" customHeight="1">
      <c r="A577" s="1295" t="s">
        <v>8626</v>
      </c>
      <c r="B577" s="3068" t="s">
        <v>9659</v>
      </c>
      <c r="C577" s="1277">
        <v>45460</v>
      </c>
      <c r="D577" s="1277">
        <v>45471</v>
      </c>
      <c r="E577" s="593"/>
      <c r="F577" s="1297"/>
      <c r="G577" s="1276">
        <v>8615</v>
      </c>
      <c r="H577" s="1276" t="s">
        <v>1153</v>
      </c>
      <c r="I577" s="1276"/>
      <c r="J577" s="1840" t="s">
        <v>13256</v>
      </c>
      <c r="K577" s="1841" t="s">
        <v>9531</v>
      </c>
      <c r="L577" s="1384" t="s">
        <v>8865</v>
      </c>
      <c r="M577" s="771" t="s">
        <v>9666</v>
      </c>
      <c r="N577" s="1176"/>
      <c r="O577" s="1272">
        <v>2</v>
      </c>
      <c r="P577" s="1272">
        <v>2</v>
      </c>
      <c r="Q577" s="1298" t="s">
        <v>9660</v>
      </c>
      <c r="R577" s="1173"/>
      <c r="S577" s="1173"/>
      <c r="T577" s="1173"/>
      <c r="U577" s="1173"/>
      <c r="V577" s="1837" t="s">
        <v>2073</v>
      </c>
      <c r="W577" s="1173"/>
      <c r="X577" s="1837" t="s">
        <v>37</v>
      </c>
      <c r="Y577" s="1173"/>
      <c r="Z577" s="1834" t="s">
        <v>45</v>
      </c>
      <c r="AA577" s="1173"/>
      <c r="AB577" s="1247" t="s">
        <v>5585</v>
      </c>
      <c r="AC577" s="722">
        <v>3000</v>
      </c>
      <c r="AD577" s="722">
        <v>4753</v>
      </c>
      <c r="AE577" s="722">
        <f t="shared" si="5"/>
        <v>12506</v>
      </c>
      <c r="AF577" s="31"/>
      <c r="AG577" s="26"/>
    </row>
    <row r="578" spans="1:33" ht="30" customHeight="1">
      <c r="A578" s="1295" t="s">
        <v>8564</v>
      </c>
      <c r="B578" s="3068" t="s">
        <v>9661</v>
      </c>
      <c r="C578" s="1277">
        <v>45457</v>
      </c>
      <c r="D578" s="1277">
        <v>45471</v>
      </c>
      <c r="E578" s="593"/>
      <c r="F578" s="1297"/>
      <c r="G578" s="1276">
        <v>8598</v>
      </c>
      <c r="H578" s="1276" t="s">
        <v>2527</v>
      </c>
      <c r="I578" s="1276"/>
      <c r="J578" s="1304" t="s">
        <v>9662</v>
      </c>
      <c r="K578" s="1305" t="s">
        <v>2592</v>
      </c>
      <c r="L578" s="1384" t="s">
        <v>173</v>
      </c>
      <c r="M578" s="771" t="s">
        <v>9667</v>
      </c>
      <c r="N578" s="1176"/>
      <c r="O578" s="1272">
        <v>1</v>
      </c>
      <c r="P578" s="1272">
        <v>1</v>
      </c>
      <c r="Q578" s="1298" t="s">
        <v>9663</v>
      </c>
      <c r="R578" s="1173"/>
      <c r="S578" s="1173"/>
      <c r="T578" s="1173"/>
      <c r="U578" s="1173"/>
      <c r="V578" s="1248" t="s">
        <v>2073</v>
      </c>
      <c r="W578" s="1173"/>
      <c r="X578" s="1248" t="s">
        <v>37</v>
      </c>
      <c r="Y578" s="1173"/>
      <c r="Z578" s="3767" t="s">
        <v>45</v>
      </c>
      <c r="AA578" s="1173"/>
      <c r="AB578" s="1247" t="s">
        <v>5535</v>
      </c>
      <c r="AC578" s="722">
        <v>6000</v>
      </c>
      <c r="AD578" s="722">
        <v>7938.81</v>
      </c>
      <c r="AE578" s="722">
        <f t="shared" si="5"/>
        <v>13938.810000000001</v>
      </c>
      <c r="AF578" s="31"/>
      <c r="AG578" s="26"/>
    </row>
    <row r="579" spans="1:33" ht="30" customHeight="1">
      <c r="A579" s="1271" t="s">
        <v>7869</v>
      </c>
      <c r="B579" s="11010" t="s">
        <v>9668</v>
      </c>
      <c r="C579" s="9765">
        <v>45461</v>
      </c>
      <c r="D579" s="9765">
        <v>45486</v>
      </c>
      <c r="E579" s="10481"/>
      <c r="F579" s="8877"/>
      <c r="G579" s="9840">
        <v>8644</v>
      </c>
      <c r="H579" s="9840">
        <v>519</v>
      </c>
      <c r="I579" s="9788"/>
      <c r="J579" s="10431" t="s">
        <v>9669</v>
      </c>
      <c r="K579" s="10537" t="s">
        <v>9670</v>
      </c>
      <c r="L579" s="1273" t="s">
        <v>76</v>
      </c>
      <c r="M579" s="9397" t="s">
        <v>9675</v>
      </c>
      <c r="N579" s="1176" t="s">
        <v>3952</v>
      </c>
      <c r="O579" s="1274">
        <v>4</v>
      </c>
      <c r="P579" s="1274">
        <v>4</v>
      </c>
      <c r="Q579" s="10495" t="s">
        <v>9671</v>
      </c>
      <c r="R579" s="9788"/>
      <c r="S579" s="1173"/>
      <c r="T579" s="1173"/>
      <c r="U579" s="1173"/>
      <c r="V579" s="10969" t="s">
        <v>2073</v>
      </c>
      <c r="W579" s="1173"/>
      <c r="X579" s="10969" t="s">
        <v>37</v>
      </c>
      <c r="Y579" s="1173"/>
      <c r="Z579" s="11069" t="s">
        <v>45</v>
      </c>
      <c r="AA579" s="9788"/>
      <c r="AB579" s="10744" t="s">
        <v>9209</v>
      </c>
      <c r="AC579" s="8912">
        <v>14580</v>
      </c>
      <c r="AD579" s="722">
        <v>7480</v>
      </c>
      <c r="AE579" s="8912">
        <f>SUM(AD579*P579+AD580*P580+AC579)</f>
        <v>90893.6</v>
      </c>
      <c r="AF579" s="31"/>
      <c r="AG579" s="26"/>
    </row>
    <row r="580" spans="1:33" ht="30" customHeight="1">
      <c r="A580" s="1271" t="s">
        <v>7869</v>
      </c>
      <c r="B580" s="11011"/>
      <c r="C580" s="9766"/>
      <c r="D580" s="9766"/>
      <c r="E580" s="10482"/>
      <c r="F580" s="8878"/>
      <c r="G580" s="9834"/>
      <c r="H580" s="9834"/>
      <c r="I580" s="9789"/>
      <c r="J580" s="10432"/>
      <c r="K580" s="10538"/>
      <c r="L580" s="1271" t="s">
        <v>381</v>
      </c>
      <c r="M580" s="10483"/>
      <c r="N580" s="1176" t="s">
        <v>3954</v>
      </c>
      <c r="O580" s="1272">
        <v>1</v>
      </c>
      <c r="P580" s="1272">
        <v>1</v>
      </c>
      <c r="Q580" s="10496"/>
      <c r="R580" s="9789"/>
      <c r="S580" s="1173"/>
      <c r="T580" s="1173"/>
      <c r="U580" s="1173"/>
      <c r="V580" s="10970"/>
      <c r="W580" s="1173"/>
      <c r="X580" s="10970"/>
      <c r="Y580" s="1173"/>
      <c r="Z580" s="9834"/>
      <c r="AA580" s="9789"/>
      <c r="AB580" s="10746"/>
      <c r="AC580" s="8913"/>
      <c r="AD580" s="722">
        <v>46393.599999999999</v>
      </c>
      <c r="AE580" s="8913"/>
      <c r="AF580" s="31"/>
      <c r="AG580" s="26"/>
    </row>
    <row r="581" spans="1:33" ht="30" customHeight="1">
      <c r="A581" s="1295" t="s">
        <v>8568</v>
      </c>
      <c r="B581" s="2995" t="s">
        <v>11593</v>
      </c>
      <c r="C581" s="1277">
        <v>45460</v>
      </c>
      <c r="D581" s="1277">
        <v>45477</v>
      </c>
      <c r="E581" s="593"/>
      <c r="F581" s="1297"/>
      <c r="G581" s="1276">
        <v>8369</v>
      </c>
      <c r="H581" s="1276" t="s">
        <v>8498</v>
      </c>
      <c r="I581" s="1276"/>
      <c r="J581" s="1304" t="s">
        <v>9672</v>
      </c>
      <c r="K581" s="1305" t="s">
        <v>9673</v>
      </c>
      <c r="L581" s="1384" t="s">
        <v>406</v>
      </c>
      <c r="M581" s="771" t="s">
        <v>9676</v>
      </c>
      <c r="N581" s="1176"/>
      <c r="O581" s="1272">
        <v>9</v>
      </c>
      <c r="P581" s="1272">
        <v>9</v>
      </c>
      <c r="Q581" s="1298" t="s">
        <v>9674</v>
      </c>
      <c r="R581" s="1173"/>
      <c r="S581" s="1173"/>
      <c r="T581" s="1173"/>
      <c r="U581" s="1173"/>
      <c r="V581" s="1623" t="s">
        <v>9338</v>
      </c>
      <c r="W581" s="1173"/>
      <c r="X581" s="1623" t="s">
        <v>37</v>
      </c>
      <c r="Y581" s="1173"/>
      <c r="Z581" s="1622" t="s">
        <v>45</v>
      </c>
      <c r="AA581" s="1173"/>
      <c r="AB581" s="1247" t="s">
        <v>5585</v>
      </c>
      <c r="AC581" s="722">
        <v>46500</v>
      </c>
      <c r="AD581" s="722">
        <v>14355</v>
      </c>
      <c r="AE581" s="722">
        <f t="shared" ref="AE581:AE590" si="6">SUM(AD581*P581+AC581)</f>
        <v>175695</v>
      </c>
      <c r="AF581" s="31"/>
      <c r="AG581" s="26"/>
    </row>
    <row r="582" spans="1:33" ht="30" customHeight="1">
      <c r="A582" s="1295" t="s">
        <v>8508</v>
      </c>
      <c r="B582" s="3068" t="s">
        <v>9677</v>
      </c>
      <c r="C582" s="1277">
        <v>45462</v>
      </c>
      <c r="D582" s="1277">
        <v>45471</v>
      </c>
      <c r="E582" s="593"/>
      <c r="F582" s="1297"/>
      <c r="G582" s="1276">
        <v>8601</v>
      </c>
      <c r="H582" s="1276"/>
      <c r="I582" s="1276" t="s">
        <v>92</v>
      </c>
      <c r="J582" s="1304" t="s">
        <v>9678</v>
      </c>
      <c r="K582" s="1305" t="s">
        <v>7843</v>
      </c>
      <c r="L582" s="1384" t="s">
        <v>28</v>
      </c>
      <c r="M582" s="771" t="s">
        <v>9684</v>
      </c>
      <c r="N582" s="1176"/>
      <c r="O582" s="1272">
        <v>2</v>
      </c>
      <c r="P582" s="1272">
        <v>2</v>
      </c>
      <c r="Q582" s="1298" t="s">
        <v>9679</v>
      </c>
      <c r="R582" s="1173"/>
      <c r="S582" s="1173"/>
      <c r="T582" s="1173"/>
      <c r="U582" s="1173"/>
      <c r="V582" s="1185" t="s">
        <v>2073</v>
      </c>
      <c r="W582" s="1173"/>
      <c r="X582" s="1185" t="s">
        <v>37</v>
      </c>
      <c r="Y582" s="1173"/>
      <c r="Z582" s="1218" t="s">
        <v>45</v>
      </c>
      <c r="AA582" s="1173"/>
      <c r="AB582" s="1247" t="s">
        <v>5535</v>
      </c>
      <c r="AC582" s="722">
        <v>0</v>
      </c>
      <c r="AD582" s="722">
        <v>10976</v>
      </c>
      <c r="AE582" s="722">
        <f t="shared" si="6"/>
        <v>21952</v>
      </c>
      <c r="AF582" s="31"/>
      <c r="AG582" s="26"/>
    </row>
    <row r="583" spans="1:33" ht="30" customHeight="1">
      <c r="A583" s="1295" t="s">
        <v>8509</v>
      </c>
      <c r="B583" s="1296" t="s">
        <v>9680</v>
      </c>
      <c r="C583" s="1277">
        <v>45461</v>
      </c>
      <c r="D583" s="1277">
        <v>45471</v>
      </c>
      <c r="E583" s="593"/>
      <c r="F583" s="1297"/>
      <c r="G583" s="1276" t="s">
        <v>9681</v>
      </c>
      <c r="H583" s="1276"/>
      <c r="I583" s="1276"/>
      <c r="J583" s="1304" t="s">
        <v>9682</v>
      </c>
      <c r="K583" s="1305" t="s">
        <v>1181</v>
      </c>
      <c r="L583" s="1384" t="s">
        <v>28</v>
      </c>
      <c r="M583" s="771" t="s">
        <v>9685</v>
      </c>
      <c r="N583" s="1176"/>
      <c r="O583" s="1272">
        <v>2</v>
      </c>
      <c r="P583" s="1272">
        <v>2</v>
      </c>
      <c r="Q583" s="1298" t="s">
        <v>9683</v>
      </c>
      <c r="R583" s="1173"/>
      <c r="S583" s="1173"/>
      <c r="T583" s="1173"/>
      <c r="U583" s="1173"/>
      <c r="V583" s="1568" t="s">
        <v>2073</v>
      </c>
      <c r="W583" s="1173"/>
      <c r="X583" s="1568" t="s">
        <v>37</v>
      </c>
      <c r="Y583" s="1173"/>
      <c r="Z583" s="1563" t="s">
        <v>45</v>
      </c>
      <c r="AA583" s="1173"/>
      <c r="AB583" s="1247" t="s">
        <v>5535</v>
      </c>
      <c r="AC583" s="722">
        <v>0</v>
      </c>
      <c r="AD583" s="722">
        <v>6714.9</v>
      </c>
      <c r="AE583" s="722">
        <f t="shared" si="6"/>
        <v>13429.8</v>
      </c>
      <c r="AF583" s="31"/>
      <c r="AG583" s="26"/>
    </row>
    <row r="584" spans="1:33" ht="30" customHeight="1">
      <c r="A584" s="1871" t="s">
        <v>8756</v>
      </c>
      <c r="B584" s="1430" t="s">
        <v>11696</v>
      </c>
      <c r="C584" s="1277">
        <v>45462</v>
      </c>
      <c r="D584" s="1277">
        <v>45478</v>
      </c>
      <c r="E584" s="593"/>
      <c r="F584" s="1297"/>
      <c r="G584" s="1276">
        <v>8600</v>
      </c>
      <c r="H584" s="1276" t="s">
        <v>4734</v>
      </c>
      <c r="I584" s="1276" t="s">
        <v>25</v>
      </c>
      <c r="J584" s="1304" t="s">
        <v>9687</v>
      </c>
      <c r="K584" s="1305" t="s">
        <v>9688</v>
      </c>
      <c r="L584" s="1384" t="s">
        <v>28</v>
      </c>
      <c r="M584" s="771" t="s">
        <v>9712</v>
      </c>
      <c r="N584" s="1176"/>
      <c r="O584" s="1272">
        <v>2</v>
      </c>
      <c r="P584" s="1272">
        <v>2</v>
      </c>
      <c r="Q584" s="1298" t="s">
        <v>9689</v>
      </c>
      <c r="R584" s="1173"/>
      <c r="S584" s="1173"/>
      <c r="T584" s="1173"/>
      <c r="U584" s="1173"/>
      <c r="V584" s="1249" t="s">
        <v>2073</v>
      </c>
      <c r="W584" s="1173"/>
      <c r="X584" s="1249" t="s">
        <v>37</v>
      </c>
      <c r="Y584" s="1173"/>
      <c r="Z584" s="1218" t="s">
        <v>45</v>
      </c>
      <c r="AA584" s="1176">
        <v>4504278507</v>
      </c>
      <c r="AB584" s="1247" t="s">
        <v>5539</v>
      </c>
      <c r="AC584" s="722">
        <v>21870</v>
      </c>
      <c r="AD584" s="722">
        <v>10976</v>
      </c>
      <c r="AE584" s="722">
        <f t="shared" si="6"/>
        <v>43822</v>
      </c>
      <c r="AF584" s="31"/>
      <c r="AG584" s="26"/>
    </row>
    <row r="585" spans="1:33" ht="30" customHeight="1">
      <c r="A585" s="1295" t="s">
        <v>8508</v>
      </c>
      <c r="B585" s="3068" t="s">
        <v>9690</v>
      </c>
      <c r="C585" s="1277">
        <v>45463</v>
      </c>
      <c r="D585" s="1277">
        <v>45474</v>
      </c>
      <c r="E585" s="593"/>
      <c r="F585" s="1297"/>
      <c r="G585" s="1276"/>
      <c r="H585" s="1276"/>
      <c r="I585" s="1276" t="s">
        <v>25</v>
      </c>
      <c r="J585" s="1304" t="s">
        <v>9691</v>
      </c>
      <c r="K585" s="1305" t="s">
        <v>7843</v>
      </c>
      <c r="L585" s="1384" t="s">
        <v>28</v>
      </c>
      <c r="M585" s="771" t="s">
        <v>9713</v>
      </c>
      <c r="N585" s="1176"/>
      <c r="O585" s="1272">
        <v>2</v>
      </c>
      <c r="P585" s="1272">
        <v>2</v>
      </c>
      <c r="Q585" s="1298" t="s">
        <v>9692</v>
      </c>
      <c r="R585" s="1173"/>
      <c r="S585" s="1173"/>
      <c r="T585" s="1173"/>
      <c r="U585" s="1173"/>
      <c r="V585" s="1185" t="s">
        <v>2073</v>
      </c>
      <c r="W585" s="1173"/>
      <c r="X585" s="1185" t="s">
        <v>37</v>
      </c>
      <c r="Y585" s="1173"/>
      <c r="Z585" s="1218" t="s">
        <v>45</v>
      </c>
      <c r="AA585" s="1176">
        <v>4504279300</v>
      </c>
      <c r="AB585" s="1247" t="s">
        <v>5541</v>
      </c>
      <c r="AC585" s="722">
        <v>0</v>
      </c>
      <c r="AD585" s="722">
        <v>10976</v>
      </c>
      <c r="AE585" s="722">
        <f t="shared" si="6"/>
        <v>21952</v>
      </c>
      <c r="AF585" s="31"/>
      <c r="AG585" s="26"/>
    </row>
    <row r="586" spans="1:33" ht="30" customHeight="1">
      <c r="A586" s="1295" t="s">
        <v>8586</v>
      </c>
      <c r="B586" s="1430" t="s">
        <v>11482</v>
      </c>
      <c r="C586" s="1277">
        <v>45462</v>
      </c>
      <c r="D586" s="1277">
        <v>45471</v>
      </c>
      <c r="E586" s="593"/>
      <c r="F586" s="1297"/>
      <c r="G586" s="1276" t="s">
        <v>5477</v>
      </c>
      <c r="H586" s="1276"/>
      <c r="I586" s="1276"/>
      <c r="J586" s="1304" t="s">
        <v>9693</v>
      </c>
      <c r="K586" s="1305" t="s">
        <v>9694</v>
      </c>
      <c r="L586" s="1384" t="s">
        <v>193</v>
      </c>
      <c r="M586" s="771" t="s">
        <v>9714</v>
      </c>
      <c r="N586" s="1176"/>
      <c r="O586" s="1272">
        <v>6</v>
      </c>
      <c r="P586" s="1272">
        <v>6</v>
      </c>
      <c r="Q586" s="1298" t="s">
        <v>9695</v>
      </c>
      <c r="R586" s="1173"/>
      <c r="S586" s="1173"/>
      <c r="T586" s="1173"/>
      <c r="U586" s="1173"/>
      <c r="V586" s="1217" t="s">
        <v>2073</v>
      </c>
      <c r="W586" s="1173"/>
      <c r="X586" s="1217" t="s">
        <v>37</v>
      </c>
      <c r="Y586" s="1173"/>
      <c r="Z586" s="1218" t="s">
        <v>45</v>
      </c>
      <c r="AA586" s="1176">
        <v>4504278416</v>
      </c>
      <c r="AB586" s="1247" t="s">
        <v>5535</v>
      </c>
      <c r="AC586" s="722">
        <v>0</v>
      </c>
      <c r="AD586" s="722">
        <v>9898</v>
      </c>
      <c r="AE586" s="722">
        <f t="shared" si="6"/>
        <v>59388</v>
      </c>
      <c r="AF586" s="31"/>
      <c r="AG586" s="26"/>
    </row>
    <row r="587" spans="1:33" ht="30" customHeight="1">
      <c r="A587" s="3639" t="s">
        <v>19908</v>
      </c>
      <c r="B587" s="3568" t="s">
        <v>11616</v>
      </c>
      <c r="C587" s="1277">
        <v>45463</v>
      </c>
      <c r="D587" s="1277">
        <v>45474</v>
      </c>
      <c r="E587" s="593"/>
      <c r="F587" s="1297"/>
      <c r="G587" s="1276" t="s">
        <v>8792</v>
      </c>
      <c r="H587" s="1276"/>
      <c r="I587" s="1276"/>
      <c r="J587" s="1304" t="s">
        <v>9696</v>
      </c>
      <c r="K587" s="1305" t="s">
        <v>9697</v>
      </c>
      <c r="L587" s="1384" t="s">
        <v>28</v>
      </c>
      <c r="M587" s="771" t="s">
        <v>9715</v>
      </c>
      <c r="N587" s="1176"/>
      <c r="O587" s="1272">
        <v>2</v>
      </c>
      <c r="P587" s="1272">
        <v>2</v>
      </c>
      <c r="Q587" s="1298" t="s">
        <v>9698</v>
      </c>
      <c r="R587" s="1173"/>
      <c r="S587" s="1173"/>
      <c r="T587" s="1173"/>
      <c r="U587" s="1173"/>
      <c r="V587" s="1248" t="s">
        <v>2073</v>
      </c>
      <c r="W587" s="1173"/>
      <c r="X587" s="1248" t="s">
        <v>37</v>
      </c>
      <c r="Y587" s="1173"/>
      <c r="Z587" s="2063" t="s">
        <v>45</v>
      </c>
      <c r="AA587" s="1176">
        <v>4504279453</v>
      </c>
      <c r="AB587" s="1247" t="s">
        <v>5585</v>
      </c>
      <c r="AC587" s="722">
        <v>0</v>
      </c>
      <c r="AD587" s="722">
        <v>10369</v>
      </c>
      <c r="AE587" s="722">
        <f t="shared" si="6"/>
        <v>20738</v>
      </c>
      <c r="AF587" s="31"/>
      <c r="AG587" s="26"/>
    </row>
    <row r="588" spans="1:33" ht="30" customHeight="1">
      <c r="A588" s="1295" t="s">
        <v>8549</v>
      </c>
      <c r="B588" s="1296" t="s">
        <v>9699</v>
      </c>
      <c r="C588" s="1277">
        <v>45462</v>
      </c>
      <c r="D588" s="1277">
        <v>45471</v>
      </c>
      <c r="E588" s="593"/>
      <c r="F588" s="1297"/>
      <c r="G588" s="1276" t="s">
        <v>5216</v>
      </c>
      <c r="H588" s="1276"/>
      <c r="I588" s="1276"/>
      <c r="J588" s="1304" t="s">
        <v>5892</v>
      </c>
      <c r="K588" s="1305" t="s">
        <v>9700</v>
      </c>
      <c r="L588" s="1384" t="s">
        <v>28</v>
      </c>
      <c r="M588" s="771" t="s">
        <v>9716</v>
      </c>
      <c r="N588" s="1176"/>
      <c r="O588" s="1272">
        <v>2</v>
      </c>
      <c r="P588" s="1272">
        <v>2</v>
      </c>
      <c r="Q588" s="1298" t="s">
        <v>9701</v>
      </c>
      <c r="R588" s="1173"/>
      <c r="S588" s="1173"/>
      <c r="T588" s="1173"/>
      <c r="U588" s="1173"/>
      <c r="V588" s="1222" t="s">
        <v>2073</v>
      </c>
      <c r="W588" s="1173"/>
      <c r="X588" s="1222" t="s">
        <v>37</v>
      </c>
      <c r="Y588" s="1173"/>
      <c r="Z588" s="1526" t="s">
        <v>45</v>
      </c>
      <c r="AA588" s="1176">
        <v>4504278749</v>
      </c>
      <c r="AB588" s="1247" t="s">
        <v>5539</v>
      </c>
      <c r="AC588" s="722">
        <v>0</v>
      </c>
      <c r="AD588" s="722">
        <v>7858.62</v>
      </c>
      <c r="AE588" s="722">
        <f t="shared" si="6"/>
        <v>15717.24</v>
      </c>
      <c r="AF588" s="31"/>
      <c r="AG588" s="26"/>
    </row>
    <row r="589" spans="1:33" ht="30" customHeight="1">
      <c r="A589" s="1295" t="s">
        <v>9208</v>
      </c>
      <c r="B589" s="3068" t="s">
        <v>9702</v>
      </c>
      <c r="C589" s="1277">
        <v>45462</v>
      </c>
      <c r="D589" s="1277">
        <v>45476</v>
      </c>
      <c r="E589" s="593"/>
      <c r="F589" s="1297"/>
      <c r="G589" s="1276">
        <v>8606</v>
      </c>
      <c r="H589" s="1276" t="s">
        <v>9703</v>
      </c>
      <c r="I589" s="1276"/>
      <c r="J589" s="1304" t="s">
        <v>9704</v>
      </c>
      <c r="K589" s="1305" t="s">
        <v>9705</v>
      </c>
      <c r="L589" s="1384" t="s">
        <v>173</v>
      </c>
      <c r="M589" s="771" t="s">
        <v>9717</v>
      </c>
      <c r="N589" s="1176"/>
      <c r="O589" s="1272">
        <v>1</v>
      </c>
      <c r="P589" s="1272">
        <v>1</v>
      </c>
      <c r="Q589" s="1298" t="s">
        <v>9706</v>
      </c>
      <c r="R589" s="1173"/>
      <c r="S589" s="1173"/>
      <c r="T589" s="1173"/>
      <c r="U589" s="1173"/>
      <c r="V589" s="1247" t="s">
        <v>2073</v>
      </c>
      <c r="W589" s="1173"/>
      <c r="X589" s="1247" t="s">
        <v>37</v>
      </c>
      <c r="Y589" s="1173"/>
      <c r="Z589" s="1197" t="s">
        <v>45</v>
      </c>
      <c r="AA589" s="1176"/>
      <c r="AB589" s="1247" t="s">
        <v>5585</v>
      </c>
      <c r="AC589" s="722">
        <v>6000</v>
      </c>
      <c r="AD589" s="722">
        <v>5589</v>
      </c>
      <c r="AE589" s="722">
        <f t="shared" si="6"/>
        <v>11589</v>
      </c>
      <c r="AF589" s="31"/>
      <c r="AG589" s="26"/>
    </row>
    <row r="590" spans="1:33" ht="30" customHeight="1">
      <c r="A590" s="1295" t="s">
        <v>9208</v>
      </c>
      <c r="B590" s="3068" t="s">
        <v>9707</v>
      </c>
      <c r="C590" s="1277">
        <v>45463</v>
      </c>
      <c r="D590" s="1277">
        <v>45474</v>
      </c>
      <c r="E590" s="593"/>
      <c r="F590" s="1297"/>
      <c r="G590" s="1276">
        <v>8606</v>
      </c>
      <c r="H590" s="1276"/>
      <c r="I590" s="1276" t="s">
        <v>92</v>
      </c>
      <c r="J590" s="1304" t="s">
        <v>9708</v>
      </c>
      <c r="K590" s="1305" t="s">
        <v>4361</v>
      </c>
      <c r="L590" s="1384" t="s">
        <v>193</v>
      </c>
      <c r="M590" s="771" t="s">
        <v>9718</v>
      </c>
      <c r="N590" s="1176"/>
      <c r="O590" s="1272">
        <v>6</v>
      </c>
      <c r="P590" s="1272">
        <v>6</v>
      </c>
      <c r="Q590" s="1298" t="s">
        <v>9709</v>
      </c>
      <c r="R590" s="1173"/>
      <c r="S590" s="1173"/>
      <c r="T590" s="1173"/>
      <c r="U590" s="1173"/>
      <c r="V590" s="1247" t="s">
        <v>2073</v>
      </c>
      <c r="W590" s="1173"/>
      <c r="X590" s="1247" t="s">
        <v>37</v>
      </c>
      <c r="Y590" s="1173"/>
      <c r="Z590" s="1197" t="s">
        <v>45</v>
      </c>
      <c r="AA590" s="1176">
        <v>4504279707</v>
      </c>
      <c r="AB590" s="1247" t="s">
        <v>5541</v>
      </c>
      <c r="AC590" s="722">
        <v>0</v>
      </c>
      <c r="AD590" s="722">
        <v>5589</v>
      </c>
      <c r="AE590" s="722">
        <f t="shared" si="6"/>
        <v>33534</v>
      </c>
      <c r="AF590" s="31"/>
      <c r="AG590" s="26"/>
    </row>
    <row r="591" spans="1:33" ht="30" customHeight="1">
      <c r="A591" s="448" t="s">
        <v>8600</v>
      </c>
      <c r="B591" s="1432" t="s">
        <v>11655</v>
      </c>
      <c r="C591" s="358">
        <v>45462</v>
      </c>
      <c r="D591" s="358">
        <v>45471</v>
      </c>
      <c r="E591" s="37"/>
      <c r="F591" s="449"/>
      <c r="G591" s="360">
        <v>8647</v>
      </c>
      <c r="H591" s="360"/>
      <c r="I591" s="360" t="s">
        <v>92</v>
      </c>
      <c r="J591" s="450" t="s">
        <v>9710</v>
      </c>
      <c r="K591" s="451" t="s">
        <v>7843</v>
      </c>
      <c r="L591" s="452" t="s">
        <v>173</v>
      </c>
      <c r="M591" s="135" t="s">
        <v>9719</v>
      </c>
      <c r="N591" s="364"/>
      <c r="O591" s="365">
        <v>1</v>
      </c>
      <c r="P591" s="365">
        <v>1</v>
      </c>
      <c r="Q591" s="453" t="s">
        <v>9711</v>
      </c>
      <c r="R591" s="366"/>
      <c r="S591" s="366"/>
      <c r="T591" s="366"/>
      <c r="U591" s="366"/>
      <c r="V591" s="366"/>
      <c r="W591" s="366"/>
      <c r="X591" s="366"/>
      <c r="Y591" s="366"/>
      <c r="Z591" s="364"/>
      <c r="AA591" s="364">
        <v>4504278748</v>
      </c>
      <c r="AB591" s="454" t="s">
        <v>5535</v>
      </c>
      <c r="AC591" s="280"/>
      <c r="AD591" s="280"/>
      <c r="AE591" s="280"/>
      <c r="AF591" s="31"/>
      <c r="AG591" s="26"/>
    </row>
    <row r="592" spans="1:33" ht="30" customHeight="1">
      <c r="A592" s="1295" t="s">
        <v>9720</v>
      </c>
      <c r="B592" s="10603" t="s">
        <v>11681</v>
      </c>
      <c r="C592" s="9765">
        <v>45463</v>
      </c>
      <c r="D592" s="9765">
        <v>45535</v>
      </c>
      <c r="E592" s="8864"/>
      <c r="F592" s="8877"/>
      <c r="G592" s="9840">
        <v>5940</v>
      </c>
      <c r="H592" s="9840">
        <v>163</v>
      </c>
      <c r="I592" s="9840"/>
      <c r="J592" s="10578" t="s">
        <v>9723</v>
      </c>
      <c r="K592" s="10563"/>
      <c r="L592" s="1386" t="s">
        <v>167</v>
      </c>
      <c r="M592" s="8868"/>
      <c r="N592" s="1409" t="s">
        <v>3952</v>
      </c>
      <c r="O592" s="1272">
        <v>10</v>
      </c>
      <c r="P592" s="1272">
        <v>10</v>
      </c>
      <c r="Q592" s="10521"/>
      <c r="R592" s="1173"/>
      <c r="S592" s="1173"/>
      <c r="T592" s="1173"/>
      <c r="U592" s="1173"/>
      <c r="V592" s="10459" t="s">
        <v>2073</v>
      </c>
      <c r="W592" s="1173"/>
      <c r="X592" s="10459" t="s">
        <v>37</v>
      </c>
      <c r="Y592" s="1173"/>
      <c r="Z592" s="10543" t="s">
        <v>45</v>
      </c>
      <c r="AA592" s="1173"/>
      <c r="AB592" s="9840"/>
      <c r="AC592" s="10523"/>
      <c r="AD592" s="10523"/>
      <c r="AE592" s="8912">
        <v>295278.59999999998</v>
      </c>
      <c r="AF592" s="31"/>
      <c r="AG592" s="26"/>
    </row>
    <row r="593" spans="1:33" ht="30" customHeight="1">
      <c r="A593" s="1295" t="s">
        <v>9720</v>
      </c>
      <c r="B593" s="11030"/>
      <c r="C593" s="9753"/>
      <c r="D593" s="9753"/>
      <c r="E593" s="9410"/>
      <c r="F593" s="9433"/>
      <c r="G593" s="9710"/>
      <c r="H593" s="9710"/>
      <c r="I593" s="9710"/>
      <c r="J593" s="10560"/>
      <c r="K593" s="10530"/>
      <c r="L593" s="377" t="s">
        <v>9743</v>
      </c>
      <c r="M593" s="9280"/>
      <c r="N593" s="425" t="s">
        <v>9575</v>
      </c>
      <c r="O593" s="258">
        <v>1</v>
      </c>
      <c r="P593" s="258">
        <v>1</v>
      </c>
      <c r="Q593" s="10402"/>
      <c r="R593" s="309"/>
      <c r="S593" s="250"/>
      <c r="T593" s="250"/>
      <c r="U593" s="250"/>
      <c r="V593" s="10939"/>
      <c r="W593" s="250"/>
      <c r="X593" s="10939"/>
      <c r="Y593" s="250"/>
      <c r="Z593" s="9718"/>
      <c r="AA593" s="250"/>
      <c r="AB593" s="9718"/>
      <c r="AC593" s="10524"/>
      <c r="AD593" s="10524"/>
      <c r="AE593" s="8913"/>
      <c r="AF593" s="31"/>
      <c r="AG593" s="26"/>
    </row>
    <row r="594" spans="1:33" ht="30" customHeight="1">
      <c r="A594" s="1295" t="s">
        <v>9720</v>
      </c>
      <c r="B594" s="10603" t="s">
        <v>11682</v>
      </c>
      <c r="C594" s="9765">
        <v>45463</v>
      </c>
      <c r="D594" s="9765">
        <v>45535</v>
      </c>
      <c r="E594" s="8864"/>
      <c r="F594" s="8877"/>
      <c r="G594" s="9840">
        <v>5940</v>
      </c>
      <c r="H594" s="9840">
        <v>120</v>
      </c>
      <c r="I594" s="9840"/>
      <c r="J594" s="10578" t="s">
        <v>9724</v>
      </c>
      <c r="K594" s="10563"/>
      <c r="L594" s="1386" t="s">
        <v>167</v>
      </c>
      <c r="M594" s="8868"/>
      <c r="N594" s="1409" t="s">
        <v>3952</v>
      </c>
      <c r="O594" s="1272">
        <v>10</v>
      </c>
      <c r="P594" s="1272">
        <v>10</v>
      </c>
      <c r="Q594" s="1298"/>
      <c r="R594" s="1173"/>
      <c r="S594" s="1173"/>
      <c r="T594" s="1173"/>
      <c r="U594" s="1173"/>
      <c r="V594" s="10459" t="s">
        <v>2073</v>
      </c>
      <c r="W594" s="1173"/>
      <c r="X594" s="10459" t="s">
        <v>37</v>
      </c>
      <c r="Y594" s="1173"/>
      <c r="Z594" s="10492" t="s">
        <v>45</v>
      </c>
      <c r="AA594" s="1173"/>
      <c r="AB594" s="9840"/>
      <c r="AC594" s="10523"/>
      <c r="AD594" s="10523"/>
      <c r="AE594" s="8912">
        <v>330151.2</v>
      </c>
      <c r="AF594" s="31"/>
      <c r="AG594" s="26"/>
    </row>
    <row r="595" spans="1:33" ht="30" customHeight="1">
      <c r="A595" s="1295" t="s">
        <v>9720</v>
      </c>
      <c r="B595" s="10604"/>
      <c r="C595" s="9766"/>
      <c r="D595" s="9766"/>
      <c r="E595" s="8866"/>
      <c r="F595" s="8878"/>
      <c r="G595" s="9834"/>
      <c r="H595" s="9834"/>
      <c r="I595" s="9834"/>
      <c r="J595" s="10579"/>
      <c r="K595" s="10564"/>
      <c r="L595" s="1386" t="s">
        <v>9743</v>
      </c>
      <c r="M595" s="8869"/>
      <c r="N595" s="1409" t="s">
        <v>9575</v>
      </c>
      <c r="O595" s="1272">
        <v>1</v>
      </c>
      <c r="P595" s="1272">
        <v>1</v>
      </c>
      <c r="Q595" s="1298"/>
      <c r="R595" s="1173"/>
      <c r="S595" s="1173"/>
      <c r="T595" s="1173"/>
      <c r="U595" s="1173"/>
      <c r="V595" s="10460"/>
      <c r="W595" s="1173"/>
      <c r="X595" s="10460"/>
      <c r="Y595" s="1173"/>
      <c r="Z595" s="10493"/>
      <c r="AA595" s="1173"/>
      <c r="AB595" s="9834"/>
      <c r="AC595" s="10524"/>
      <c r="AD595" s="10524"/>
      <c r="AE595" s="8913"/>
      <c r="AF595" s="31"/>
      <c r="AG595" s="26"/>
    </row>
    <row r="596" spans="1:33" ht="30" customHeight="1">
      <c r="A596" s="1295" t="s">
        <v>9720</v>
      </c>
      <c r="B596" s="10603" t="s">
        <v>11683</v>
      </c>
      <c r="C596" s="9765">
        <v>45463</v>
      </c>
      <c r="D596" s="9765">
        <v>45535</v>
      </c>
      <c r="E596" s="8864"/>
      <c r="F596" s="8877"/>
      <c r="G596" s="9840">
        <v>5940</v>
      </c>
      <c r="H596" s="9840">
        <v>160</v>
      </c>
      <c r="I596" s="9840"/>
      <c r="J596" s="10578" t="s">
        <v>9725</v>
      </c>
      <c r="K596" s="10563"/>
      <c r="L596" s="1386" t="s">
        <v>167</v>
      </c>
      <c r="M596" s="8868"/>
      <c r="N596" s="1409" t="s">
        <v>3952</v>
      </c>
      <c r="O596" s="1272">
        <v>10</v>
      </c>
      <c r="P596" s="1272">
        <v>10</v>
      </c>
      <c r="Q596" s="1298"/>
      <c r="R596" s="1173"/>
      <c r="S596" s="1173"/>
      <c r="T596" s="1173"/>
      <c r="U596" s="1173"/>
      <c r="V596" s="10459" t="s">
        <v>2073</v>
      </c>
      <c r="W596" s="1173"/>
      <c r="X596" s="10459" t="s">
        <v>37</v>
      </c>
      <c r="Y596" s="1173"/>
      <c r="Z596" s="10492" t="s">
        <v>45</v>
      </c>
      <c r="AA596" s="1173"/>
      <c r="AB596" s="9840"/>
      <c r="AC596" s="10523"/>
      <c r="AD596" s="10523"/>
      <c r="AE596" s="8912">
        <v>308609.40000000002</v>
      </c>
      <c r="AF596" s="31"/>
      <c r="AG596" s="26"/>
    </row>
    <row r="597" spans="1:33" ht="30" customHeight="1">
      <c r="A597" s="1308" t="s">
        <v>9720</v>
      </c>
      <c r="B597" s="10604"/>
      <c r="C597" s="9766"/>
      <c r="D597" s="9766"/>
      <c r="E597" s="8866"/>
      <c r="F597" s="8878"/>
      <c r="G597" s="9834"/>
      <c r="H597" s="9834"/>
      <c r="I597" s="9834"/>
      <c r="J597" s="10579"/>
      <c r="K597" s="10564"/>
      <c r="L597" s="1386" t="s">
        <v>9743</v>
      </c>
      <c r="M597" s="8869"/>
      <c r="N597" s="1409" t="s">
        <v>9575</v>
      </c>
      <c r="O597" s="1272">
        <v>1</v>
      </c>
      <c r="P597" s="1272">
        <v>1</v>
      </c>
      <c r="Q597" s="1298"/>
      <c r="R597" s="1173"/>
      <c r="S597" s="1173"/>
      <c r="T597" s="1173"/>
      <c r="U597" s="1173"/>
      <c r="V597" s="10460"/>
      <c r="W597" s="1173"/>
      <c r="X597" s="10460"/>
      <c r="Y597" s="1173"/>
      <c r="Z597" s="10493"/>
      <c r="AA597" s="1173"/>
      <c r="AB597" s="9834"/>
      <c r="AC597" s="10524"/>
      <c r="AD597" s="10524"/>
      <c r="AE597" s="8913"/>
      <c r="AF597" s="31"/>
      <c r="AG597" s="26"/>
    </row>
    <row r="598" spans="1:33" ht="30" customHeight="1">
      <c r="A598" s="1295" t="s">
        <v>9720</v>
      </c>
      <c r="B598" s="10603" t="s">
        <v>11684</v>
      </c>
      <c r="C598" s="9765">
        <v>45463</v>
      </c>
      <c r="D598" s="9765">
        <v>45535</v>
      </c>
      <c r="E598" s="8864"/>
      <c r="F598" s="8877"/>
      <c r="G598" s="9840">
        <v>5940</v>
      </c>
      <c r="H598" s="9840">
        <v>189</v>
      </c>
      <c r="I598" s="9840"/>
      <c r="J598" s="10578" t="s">
        <v>9726</v>
      </c>
      <c r="K598" s="10563"/>
      <c r="L598" s="1386" t="s">
        <v>167</v>
      </c>
      <c r="M598" s="8868"/>
      <c r="N598" s="1409" t="s">
        <v>3952</v>
      </c>
      <c r="O598" s="1272">
        <v>10</v>
      </c>
      <c r="P598" s="1272">
        <v>10</v>
      </c>
      <c r="Q598" s="1298"/>
      <c r="R598" s="1173"/>
      <c r="S598" s="1173"/>
      <c r="T598" s="1173"/>
      <c r="U598" s="1173"/>
      <c r="V598" s="10459" t="s">
        <v>2073</v>
      </c>
      <c r="W598" s="1173"/>
      <c r="X598" s="10459" t="s">
        <v>37</v>
      </c>
      <c r="Y598" s="1173"/>
      <c r="Z598" s="10492" t="s">
        <v>45</v>
      </c>
      <c r="AA598" s="1173"/>
      <c r="AB598" s="9840"/>
      <c r="AC598" s="10523"/>
      <c r="AD598" s="10523"/>
      <c r="AE598" s="8912">
        <v>301557.59999999998</v>
      </c>
      <c r="AF598" s="31"/>
      <c r="AG598" s="26"/>
    </row>
    <row r="599" spans="1:33" ht="30" customHeight="1">
      <c r="A599" s="1295" t="s">
        <v>9720</v>
      </c>
      <c r="B599" s="10604"/>
      <c r="C599" s="9766"/>
      <c r="D599" s="9766"/>
      <c r="E599" s="8866"/>
      <c r="F599" s="8878"/>
      <c r="G599" s="9834"/>
      <c r="H599" s="9834"/>
      <c r="I599" s="9834"/>
      <c r="J599" s="10579"/>
      <c r="K599" s="10564"/>
      <c r="L599" s="1386" t="s">
        <v>9743</v>
      </c>
      <c r="M599" s="8869"/>
      <c r="N599" s="1409" t="s">
        <v>9575</v>
      </c>
      <c r="O599" s="1272">
        <v>1</v>
      </c>
      <c r="P599" s="1272">
        <v>1</v>
      </c>
      <c r="Q599" s="1298"/>
      <c r="R599" s="1173"/>
      <c r="S599" s="1173"/>
      <c r="T599" s="1173"/>
      <c r="U599" s="1173"/>
      <c r="V599" s="10460"/>
      <c r="W599" s="1173"/>
      <c r="X599" s="10460"/>
      <c r="Y599" s="1173"/>
      <c r="Z599" s="10493"/>
      <c r="AA599" s="1173"/>
      <c r="AB599" s="9834"/>
      <c r="AC599" s="10524"/>
      <c r="AD599" s="10524"/>
      <c r="AE599" s="8913"/>
      <c r="AF599" s="31"/>
      <c r="AG599" s="26"/>
    </row>
    <row r="600" spans="1:33" ht="30" customHeight="1">
      <c r="A600" s="1295" t="s">
        <v>9720</v>
      </c>
      <c r="B600" s="10603" t="s">
        <v>11685</v>
      </c>
      <c r="C600" s="9765">
        <v>45463</v>
      </c>
      <c r="D600" s="9765">
        <v>45535</v>
      </c>
      <c r="E600" s="8864"/>
      <c r="F600" s="8877"/>
      <c r="G600" s="9840">
        <v>5940</v>
      </c>
      <c r="H600" s="9840">
        <v>197</v>
      </c>
      <c r="I600" s="9840"/>
      <c r="J600" s="10578" t="s">
        <v>9727</v>
      </c>
      <c r="K600" s="10563"/>
      <c r="L600" s="1386" t="s">
        <v>167</v>
      </c>
      <c r="M600" s="8868"/>
      <c r="N600" s="1409" t="s">
        <v>3952</v>
      </c>
      <c r="O600" s="1272">
        <v>10</v>
      </c>
      <c r="P600" s="1272">
        <v>10</v>
      </c>
      <c r="Q600" s="1298"/>
      <c r="R600" s="1173"/>
      <c r="S600" s="1173"/>
      <c r="T600" s="1173"/>
      <c r="U600" s="1173"/>
      <c r="V600" s="10459" t="s">
        <v>2073</v>
      </c>
      <c r="W600" s="1173"/>
      <c r="X600" s="10459" t="s">
        <v>37</v>
      </c>
      <c r="Y600" s="1173"/>
      <c r="Z600" s="10492" t="s">
        <v>45</v>
      </c>
      <c r="AA600" s="1173"/>
      <c r="AB600" s="9840"/>
      <c r="AC600" s="10523"/>
      <c r="AD600" s="10523"/>
      <c r="AE600" s="8912">
        <v>313197.90000000002</v>
      </c>
      <c r="AF600" s="31"/>
      <c r="AG600" s="26"/>
    </row>
    <row r="601" spans="1:33" ht="30" customHeight="1">
      <c r="A601" s="1295" t="s">
        <v>9720</v>
      </c>
      <c r="B601" s="10604"/>
      <c r="C601" s="9766"/>
      <c r="D601" s="9766"/>
      <c r="E601" s="8866"/>
      <c r="F601" s="8878"/>
      <c r="G601" s="9834"/>
      <c r="H601" s="9834"/>
      <c r="I601" s="9834"/>
      <c r="J601" s="10579"/>
      <c r="K601" s="10564"/>
      <c r="L601" s="1386" t="s">
        <v>9743</v>
      </c>
      <c r="M601" s="8869"/>
      <c r="N601" s="1409" t="s">
        <v>9575</v>
      </c>
      <c r="O601" s="1272">
        <v>1</v>
      </c>
      <c r="P601" s="1272">
        <v>1</v>
      </c>
      <c r="Q601" s="1298"/>
      <c r="R601" s="1173"/>
      <c r="S601" s="1173"/>
      <c r="T601" s="1173"/>
      <c r="U601" s="1173"/>
      <c r="V601" s="10460"/>
      <c r="W601" s="1173"/>
      <c r="X601" s="10460"/>
      <c r="Y601" s="1173"/>
      <c r="Z601" s="10493"/>
      <c r="AA601" s="1173"/>
      <c r="AB601" s="9834"/>
      <c r="AC601" s="10524"/>
      <c r="AD601" s="10524"/>
      <c r="AE601" s="8913"/>
      <c r="AF601" s="31"/>
      <c r="AG601" s="26"/>
    </row>
    <row r="602" spans="1:33" ht="30" customHeight="1">
      <c r="A602" s="1295" t="s">
        <v>9720</v>
      </c>
      <c r="B602" s="10603" t="s">
        <v>11686</v>
      </c>
      <c r="C602" s="9765">
        <v>45463</v>
      </c>
      <c r="D602" s="9765">
        <v>45535</v>
      </c>
      <c r="E602" s="8864"/>
      <c r="F602" s="8877"/>
      <c r="G602" s="9840">
        <v>5940</v>
      </c>
      <c r="H602" s="9840">
        <v>17</v>
      </c>
      <c r="I602" s="9840"/>
      <c r="J602" s="10578" t="s">
        <v>9728</v>
      </c>
      <c r="K602" s="10563"/>
      <c r="L602" s="1386" t="s">
        <v>167</v>
      </c>
      <c r="M602" s="8868"/>
      <c r="N602" s="1409" t="s">
        <v>3952</v>
      </c>
      <c r="O602" s="1272">
        <v>10</v>
      </c>
      <c r="P602" s="1272">
        <v>10</v>
      </c>
      <c r="Q602" s="1298"/>
      <c r="R602" s="1173"/>
      <c r="S602" s="1173"/>
      <c r="T602" s="1173"/>
      <c r="U602" s="1173"/>
      <c r="V602" s="10459" t="s">
        <v>2073</v>
      </c>
      <c r="W602" s="1173"/>
      <c r="X602" s="10459" t="s">
        <v>37</v>
      </c>
      <c r="Y602" s="1173"/>
      <c r="Z602" s="10492" t="s">
        <v>45</v>
      </c>
      <c r="AA602" s="1173"/>
      <c r="AB602" s="9840"/>
      <c r="AC602" s="10523"/>
      <c r="AD602" s="10523"/>
      <c r="AE602" s="8912">
        <v>314502</v>
      </c>
      <c r="AF602" s="31"/>
      <c r="AG602" s="26"/>
    </row>
    <row r="603" spans="1:33" ht="30" customHeight="1">
      <c r="A603" s="1295" t="s">
        <v>9720</v>
      </c>
      <c r="B603" s="10604"/>
      <c r="C603" s="9766"/>
      <c r="D603" s="9766"/>
      <c r="E603" s="8866"/>
      <c r="F603" s="8878"/>
      <c r="G603" s="9834"/>
      <c r="H603" s="9834"/>
      <c r="I603" s="9834"/>
      <c r="J603" s="10579"/>
      <c r="K603" s="10564"/>
      <c r="L603" s="1386" t="s">
        <v>9743</v>
      </c>
      <c r="M603" s="8869"/>
      <c r="N603" s="1409" t="s">
        <v>9575</v>
      </c>
      <c r="O603" s="1272">
        <v>1</v>
      </c>
      <c r="P603" s="1272">
        <v>1</v>
      </c>
      <c r="Q603" s="1298"/>
      <c r="R603" s="1173"/>
      <c r="S603" s="1173"/>
      <c r="T603" s="1173"/>
      <c r="U603" s="1173"/>
      <c r="V603" s="10460"/>
      <c r="W603" s="1173"/>
      <c r="X603" s="10460"/>
      <c r="Y603" s="1173"/>
      <c r="Z603" s="10493"/>
      <c r="AA603" s="1173"/>
      <c r="AB603" s="9834"/>
      <c r="AC603" s="10524"/>
      <c r="AD603" s="10524"/>
      <c r="AE603" s="8913"/>
      <c r="AF603" s="31"/>
      <c r="AG603" s="26"/>
    </row>
    <row r="604" spans="1:33" ht="30" customHeight="1">
      <c r="A604" s="448" t="s">
        <v>9720</v>
      </c>
      <c r="B604" s="11023" t="s">
        <v>11687</v>
      </c>
      <c r="C604" s="10027">
        <v>45463</v>
      </c>
      <c r="D604" s="10027">
        <v>45535</v>
      </c>
      <c r="E604" s="8947"/>
      <c r="F604" s="8950"/>
      <c r="G604" s="9962">
        <v>5940</v>
      </c>
      <c r="H604" s="9962">
        <v>145</v>
      </c>
      <c r="I604" s="9962"/>
      <c r="J604" s="10952" t="s">
        <v>9729</v>
      </c>
      <c r="K604" s="10572"/>
      <c r="L604" s="492" t="s">
        <v>167</v>
      </c>
      <c r="M604" s="8962"/>
      <c r="N604" s="493" t="s">
        <v>3952</v>
      </c>
      <c r="O604" s="365">
        <v>10</v>
      </c>
      <c r="P604" s="365">
        <v>10</v>
      </c>
      <c r="Q604" s="453"/>
      <c r="R604" s="366"/>
      <c r="S604" s="366"/>
      <c r="T604" s="366"/>
      <c r="U604" s="366"/>
      <c r="V604" s="10978" t="s">
        <v>256</v>
      </c>
      <c r="W604" s="366"/>
      <c r="X604" s="10041"/>
      <c r="Y604" s="366"/>
      <c r="Z604" s="9962"/>
      <c r="AA604" s="366"/>
      <c r="AB604" s="9962"/>
      <c r="AC604" s="11092"/>
      <c r="AD604" s="11092"/>
      <c r="AE604" s="9657"/>
      <c r="AF604" s="31"/>
      <c r="AG604" s="26"/>
    </row>
    <row r="605" spans="1:33" ht="30" customHeight="1">
      <c r="A605" s="448" t="s">
        <v>9720</v>
      </c>
      <c r="B605" s="11025"/>
      <c r="C605" s="10028"/>
      <c r="D605" s="10028"/>
      <c r="E605" s="8949"/>
      <c r="F605" s="8952"/>
      <c r="G605" s="9963"/>
      <c r="H605" s="9963"/>
      <c r="I605" s="9963"/>
      <c r="J605" s="10953"/>
      <c r="K605" s="10573"/>
      <c r="L605" s="492" t="s">
        <v>9743</v>
      </c>
      <c r="M605" s="8964"/>
      <c r="N605" s="493" t="s">
        <v>9575</v>
      </c>
      <c r="O605" s="365">
        <v>1</v>
      </c>
      <c r="P605" s="365">
        <v>1</v>
      </c>
      <c r="Q605" s="453"/>
      <c r="R605" s="366"/>
      <c r="S605" s="366"/>
      <c r="T605" s="366"/>
      <c r="U605" s="366"/>
      <c r="V605" s="9963"/>
      <c r="W605" s="366"/>
      <c r="X605" s="10042"/>
      <c r="Y605" s="366"/>
      <c r="Z605" s="9963"/>
      <c r="AA605" s="366"/>
      <c r="AB605" s="9963"/>
      <c r="AC605" s="11093"/>
      <c r="AD605" s="11093"/>
      <c r="AE605" s="9658"/>
      <c r="AF605" s="31"/>
      <c r="AG605" s="26"/>
    </row>
    <row r="606" spans="1:33" ht="30" customHeight="1">
      <c r="A606" s="1295" t="s">
        <v>9720</v>
      </c>
      <c r="B606" s="10603" t="s">
        <v>11688</v>
      </c>
      <c r="C606" s="9765">
        <v>45463</v>
      </c>
      <c r="D606" s="9765">
        <v>45535</v>
      </c>
      <c r="E606" s="8864"/>
      <c r="F606" s="8877"/>
      <c r="G606" s="9840">
        <v>5940</v>
      </c>
      <c r="H606" s="9840">
        <v>5</v>
      </c>
      <c r="I606" s="9840"/>
      <c r="J606" s="10578" t="s">
        <v>9721</v>
      </c>
      <c r="K606" s="10563"/>
      <c r="L606" s="1386" t="s">
        <v>167</v>
      </c>
      <c r="M606" s="8868"/>
      <c r="N606" s="1409" t="s">
        <v>3952</v>
      </c>
      <c r="O606" s="1272">
        <v>10</v>
      </c>
      <c r="P606" s="1272">
        <v>10</v>
      </c>
      <c r="Q606" s="1298"/>
      <c r="R606" s="1173"/>
      <c r="S606" s="1173"/>
      <c r="T606" s="1173"/>
      <c r="U606" s="1173"/>
      <c r="V606" s="10459" t="s">
        <v>2073</v>
      </c>
      <c r="W606" s="1173"/>
      <c r="X606" s="10459" t="s">
        <v>37</v>
      </c>
      <c r="Y606" s="1173"/>
      <c r="Z606" s="10492" t="s">
        <v>45</v>
      </c>
      <c r="AA606" s="1173"/>
      <c r="AB606" s="9840"/>
      <c r="AC606" s="10523"/>
      <c r="AD606" s="10523"/>
      <c r="AE606" s="8912">
        <v>310879.5</v>
      </c>
      <c r="AF606" s="31"/>
      <c r="AG606" s="26"/>
    </row>
    <row r="607" spans="1:33" ht="30" customHeight="1">
      <c r="A607" s="1295" t="s">
        <v>9720</v>
      </c>
      <c r="B607" s="10604"/>
      <c r="C607" s="9766"/>
      <c r="D607" s="9766"/>
      <c r="E607" s="8866"/>
      <c r="F607" s="8878"/>
      <c r="G607" s="9834"/>
      <c r="H607" s="9834"/>
      <c r="I607" s="9834"/>
      <c r="J607" s="10579"/>
      <c r="K607" s="10564"/>
      <c r="L607" s="1386" t="s">
        <v>9743</v>
      </c>
      <c r="M607" s="8869"/>
      <c r="N607" s="1409" t="s">
        <v>9575</v>
      </c>
      <c r="O607" s="1272">
        <v>1</v>
      </c>
      <c r="P607" s="1272">
        <v>1</v>
      </c>
      <c r="Q607" s="1298"/>
      <c r="R607" s="1173"/>
      <c r="S607" s="1173"/>
      <c r="T607" s="1173"/>
      <c r="U607" s="1173"/>
      <c r="V607" s="10460"/>
      <c r="W607" s="1173"/>
      <c r="X607" s="10460"/>
      <c r="Y607" s="1173"/>
      <c r="Z607" s="10493"/>
      <c r="AA607" s="1173"/>
      <c r="AB607" s="9834"/>
      <c r="AC607" s="10524"/>
      <c r="AD607" s="10524"/>
      <c r="AE607" s="8913"/>
      <c r="AF607" s="31"/>
      <c r="AG607" s="26"/>
    </row>
    <row r="608" spans="1:33" ht="30" customHeight="1">
      <c r="A608" s="1295" t="s">
        <v>9720</v>
      </c>
      <c r="B608" s="10603" t="s">
        <v>11689</v>
      </c>
      <c r="C608" s="9765">
        <v>45463</v>
      </c>
      <c r="D608" s="9765">
        <v>45535</v>
      </c>
      <c r="E608" s="8864"/>
      <c r="F608" s="8877"/>
      <c r="G608" s="9840">
        <v>5940</v>
      </c>
      <c r="H608" s="9840">
        <v>93</v>
      </c>
      <c r="I608" s="9840"/>
      <c r="J608" s="10578" t="s">
        <v>9722</v>
      </c>
      <c r="K608" s="10563"/>
      <c r="L608" s="1386" t="s">
        <v>167</v>
      </c>
      <c r="M608" s="8868"/>
      <c r="N608" s="1409" t="s">
        <v>3952</v>
      </c>
      <c r="O608" s="1272">
        <v>10</v>
      </c>
      <c r="P608" s="1272">
        <v>10</v>
      </c>
      <c r="Q608" s="1298"/>
      <c r="R608" s="1173"/>
      <c r="S608" s="1173"/>
      <c r="T608" s="1173"/>
      <c r="U608" s="1173"/>
      <c r="V608" s="10459" t="s">
        <v>2073</v>
      </c>
      <c r="W608" s="1173"/>
      <c r="X608" s="10459" t="s">
        <v>37</v>
      </c>
      <c r="Y608" s="1173"/>
      <c r="Z608" s="10492" t="s">
        <v>45</v>
      </c>
      <c r="AA608" s="1173"/>
      <c r="AB608" s="9840"/>
      <c r="AC608" s="10523"/>
      <c r="AD608" s="10523"/>
      <c r="AE608" s="8912">
        <v>305566.5</v>
      </c>
      <c r="AF608" s="31"/>
      <c r="AG608" s="26"/>
    </row>
    <row r="609" spans="1:33" ht="30" customHeight="1">
      <c r="A609" s="1295" t="s">
        <v>9720</v>
      </c>
      <c r="B609" s="10604"/>
      <c r="C609" s="9766"/>
      <c r="D609" s="9766"/>
      <c r="E609" s="8866"/>
      <c r="F609" s="8878"/>
      <c r="G609" s="9834"/>
      <c r="H609" s="9834"/>
      <c r="I609" s="9834"/>
      <c r="J609" s="10579"/>
      <c r="K609" s="10564"/>
      <c r="L609" s="1386" t="s">
        <v>9743</v>
      </c>
      <c r="M609" s="8869"/>
      <c r="N609" s="1409" t="s">
        <v>9575</v>
      </c>
      <c r="O609" s="1272">
        <v>1</v>
      </c>
      <c r="P609" s="1272">
        <v>1</v>
      </c>
      <c r="Q609" s="1298"/>
      <c r="R609" s="1173"/>
      <c r="S609" s="1173"/>
      <c r="T609" s="1173"/>
      <c r="U609" s="1173"/>
      <c r="V609" s="10460"/>
      <c r="W609" s="1173"/>
      <c r="X609" s="10460"/>
      <c r="Y609" s="1173"/>
      <c r="Z609" s="10493"/>
      <c r="AA609" s="1173"/>
      <c r="AB609" s="9834"/>
      <c r="AC609" s="10524"/>
      <c r="AD609" s="10524"/>
      <c r="AE609" s="8913"/>
      <c r="AF609" s="31"/>
      <c r="AG609" s="26"/>
    </row>
    <row r="610" spans="1:33" ht="30" customHeight="1">
      <c r="A610" s="1295" t="s">
        <v>9720</v>
      </c>
      <c r="B610" s="11038" t="s">
        <v>9786</v>
      </c>
      <c r="C610" s="9765">
        <v>45463</v>
      </c>
      <c r="D610" s="9765">
        <v>45535</v>
      </c>
      <c r="E610" s="8864"/>
      <c r="F610" s="8877"/>
      <c r="G610" s="9840">
        <v>5940</v>
      </c>
      <c r="H610" s="9840">
        <v>142</v>
      </c>
      <c r="I610" s="9840"/>
      <c r="J610" s="10578" t="s">
        <v>9730</v>
      </c>
      <c r="K610" s="10563"/>
      <c r="L610" s="1386" t="s">
        <v>167</v>
      </c>
      <c r="M610" s="8868"/>
      <c r="N610" s="1409" t="s">
        <v>3952</v>
      </c>
      <c r="O610" s="1272">
        <v>10</v>
      </c>
      <c r="P610" s="1272">
        <v>10</v>
      </c>
      <c r="Q610" s="1298"/>
      <c r="R610" s="1173"/>
      <c r="S610" s="1173"/>
      <c r="T610" s="1173"/>
      <c r="U610" s="1173"/>
      <c r="V610" s="10459" t="s">
        <v>2073</v>
      </c>
      <c r="W610" s="1173"/>
      <c r="X610" s="10459" t="s">
        <v>37</v>
      </c>
      <c r="Y610" s="1173"/>
      <c r="Z610" s="10543" t="s">
        <v>45</v>
      </c>
      <c r="AA610" s="1173"/>
      <c r="AB610" s="9840"/>
      <c r="AC610" s="10523"/>
      <c r="AD610" s="10523"/>
      <c r="AE610" s="8912">
        <v>313101.3</v>
      </c>
      <c r="AF610" s="31"/>
      <c r="AG610" s="26"/>
    </row>
    <row r="611" spans="1:33" ht="30" customHeight="1">
      <c r="A611" s="1295" t="s">
        <v>9720</v>
      </c>
      <c r="B611" s="11039"/>
      <c r="C611" s="9753"/>
      <c r="D611" s="9753"/>
      <c r="E611" s="9410"/>
      <c r="F611" s="9433"/>
      <c r="G611" s="9710"/>
      <c r="H611" s="9710"/>
      <c r="I611" s="9710"/>
      <c r="J611" s="10560"/>
      <c r="K611" s="10530"/>
      <c r="L611" s="1386" t="s">
        <v>9743</v>
      </c>
      <c r="M611" s="9280"/>
      <c r="N611" s="1409" t="s">
        <v>9575</v>
      </c>
      <c r="O611" s="1272">
        <v>1</v>
      </c>
      <c r="P611" s="1272">
        <v>1</v>
      </c>
      <c r="Q611" s="1298"/>
      <c r="R611" s="1173"/>
      <c r="S611" s="1173"/>
      <c r="T611" s="1173"/>
      <c r="U611" s="1173"/>
      <c r="V611" s="10460"/>
      <c r="W611" s="1173"/>
      <c r="X611" s="10460"/>
      <c r="Y611" s="1173"/>
      <c r="Z611" s="9834"/>
      <c r="AA611" s="1173"/>
      <c r="AB611" s="9718"/>
      <c r="AC611" s="10524"/>
      <c r="AD611" s="10524"/>
      <c r="AE611" s="8913"/>
      <c r="AF611" s="31"/>
      <c r="AG611" s="26"/>
    </row>
    <row r="612" spans="1:33" ht="30" customHeight="1">
      <c r="A612" s="1295" t="s">
        <v>9720</v>
      </c>
      <c r="B612" s="11038" t="s">
        <v>9787</v>
      </c>
      <c r="C612" s="9765">
        <v>45463</v>
      </c>
      <c r="D612" s="9765">
        <v>45535</v>
      </c>
      <c r="E612" s="8864"/>
      <c r="F612" s="8877"/>
      <c r="G612" s="9840">
        <v>5940</v>
      </c>
      <c r="H612" s="9840">
        <v>151</v>
      </c>
      <c r="I612" s="9840"/>
      <c r="J612" s="10578" t="s">
        <v>9731</v>
      </c>
      <c r="K612" s="10563"/>
      <c r="L612" s="1386" t="s">
        <v>167</v>
      </c>
      <c r="M612" s="8868"/>
      <c r="N612" s="1409" t="s">
        <v>3952</v>
      </c>
      <c r="O612" s="1272">
        <v>10</v>
      </c>
      <c r="P612" s="1272">
        <v>10</v>
      </c>
      <c r="Q612" s="1298"/>
      <c r="R612" s="1173"/>
      <c r="S612" s="1173"/>
      <c r="T612" s="1173"/>
      <c r="U612" s="1173"/>
      <c r="V612" s="10459" t="s">
        <v>2073</v>
      </c>
      <c r="W612" s="1173"/>
      <c r="X612" s="10459" t="s">
        <v>37</v>
      </c>
      <c r="Y612" s="1173"/>
      <c r="Z612" s="10543" t="s">
        <v>45</v>
      </c>
      <c r="AA612" s="1173"/>
      <c r="AB612" s="9840"/>
      <c r="AC612" s="10523"/>
      <c r="AD612" s="10523"/>
      <c r="AE612" s="8912">
        <v>312231.90000000002</v>
      </c>
      <c r="AF612" s="31"/>
      <c r="AG612" s="26"/>
    </row>
    <row r="613" spans="1:33" ht="30" customHeight="1">
      <c r="A613" s="1295" t="s">
        <v>9720</v>
      </c>
      <c r="B613" s="11039"/>
      <c r="C613" s="9753"/>
      <c r="D613" s="9753"/>
      <c r="E613" s="9410"/>
      <c r="F613" s="9433"/>
      <c r="G613" s="9710"/>
      <c r="H613" s="9710"/>
      <c r="I613" s="9710"/>
      <c r="J613" s="10560"/>
      <c r="K613" s="10530"/>
      <c r="L613" s="1386" t="s">
        <v>9743</v>
      </c>
      <c r="M613" s="9280"/>
      <c r="N613" s="1409" t="s">
        <v>9575</v>
      </c>
      <c r="O613" s="1272">
        <v>1</v>
      </c>
      <c r="P613" s="1272">
        <v>1</v>
      </c>
      <c r="Q613" s="1298"/>
      <c r="R613" s="1173"/>
      <c r="S613" s="1173"/>
      <c r="T613" s="1173"/>
      <c r="U613" s="1173"/>
      <c r="V613" s="10460"/>
      <c r="W613" s="1173"/>
      <c r="X613" s="10460"/>
      <c r="Y613" s="1173"/>
      <c r="Z613" s="9834"/>
      <c r="AA613" s="1173"/>
      <c r="AB613" s="9718"/>
      <c r="AC613" s="10524"/>
      <c r="AD613" s="10524"/>
      <c r="AE613" s="8913"/>
      <c r="AF613" s="31"/>
      <c r="AG613" s="26"/>
    </row>
    <row r="614" spans="1:33" ht="30" customHeight="1">
      <c r="A614" s="1295" t="s">
        <v>9720</v>
      </c>
      <c r="B614" s="11038" t="s">
        <v>9788</v>
      </c>
      <c r="C614" s="9765">
        <v>45463</v>
      </c>
      <c r="D614" s="9765">
        <v>45535</v>
      </c>
      <c r="E614" s="8864"/>
      <c r="F614" s="8877"/>
      <c r="G614" s="9840">
        <v>5940</v>
      </c>
      <c r="H614" s="9840">
        <v>153</v>
      </c>
      <c r="I614" s="9840"/>
      <c r="J614" s="10578" t="s">
        <v>9732</v>
      </c>
      <c r="K614" s="10563"/>
      <c r="L614" s="1386" t="s">
        <v>167</v>
      </c>
      <c r="M614" s="8868"/>
      <c r="N614" s="1409" t="s">
        <v>3952</v>
      </c>
      <c r="O614" s="1272">
        <v>10</v>
      </c>
      <c r="P614" s="1272">
        <v>10</v>
      </c>
      <c r="Q614" s="1298"/>
      <c r="R614" s="1173"/>
      <c r="S614" s="1173"/>
      <c r="T614" s="1173"/>
      <c r="U614" s="1173"/>
      <c r="V614" s="10459" t="s">
        <v>2073</v>
      </c>
      <c r="W614" s="1173"/>
      <c r="X614" s="10459" t="s">
        <v>37</v>
      </c>
      <c r="Y614" s="1173"/>
      <c r="Z614" s="10543" t="s">
        <v>45</v>
      </c>
      <c r="AA614" s="1173"/>
      <c r="AB614" s="9840"/>
      <c r="AC614" s="10523"/>
      <c r="AD614" s="10523"/>
      <c r="AE614" s="8912">
        <v>313632.59999999998</v>
      </c>
      <c r="AF614" s="31"/>
      <c r="AG614" s="26"/>
    </row>
    <row r="615" spans="1:33" ht="30" customHeight="1">
      <c r="A615" s="1295" t="s">
        <v>9720</v>
      </c>
      <c r="B615" s="11039"/>
      <c r="C615" s="9753"/>
      <c r="D615" s="9753"/>
      <c r="E615" s="9410"/>
      <c r="F615" s="9433"/>
      <c r="G615" s="9710"/>
      <c r="H615" s="9710"/>
      <c r="I615" s="9710"/>
      <c r="J615" s="10560"/>
      <c r="K615" s="10530"/>
      <c r="L615" s="1386" t="s">
        <v>9743</v>
      </c>
      <c r="M615" s="9280"/>
      <c r="N615" s="1409" t="s">
        <v>9575</v>
      </c>
      <c r="O615" s="1272">
        <v>1</v>
      </c>
      <c r="P615" s="1272">
        <v>1</v>
      </c>
      <c r="Q615" s="1298"/>
      <c r="R615" s="1173"/>
      <c r="S615" s="1173"/>
      <c r="T615" s="1173"/>
      <c r="U615" s="1173"/>
      <c r="V615" s="10460"/>
      <c r="W615" s="1173"/>
      <c r="X615" s="10460"/>
      <c r="Y615" s="1173"/>
      <c r="Z615" s="9834"/>
      <c r="AA615" s="1173"/>
      <c r="AB615" s="9718"/>
      <c r="AC615" s="10524"/>
      <c r="AD615" s="10524"/>
      <c r="AE615" s="8913"/>
      <c r="AF615" s="31"/>
      <c r="AG615" s="26"/>
    </row>
    <row r="616" spans="1:33" ht="30" customHeight="1">
      <c r="A616" s="1295" t="s">
        <v>9720</v>
      </c>
      <c r="B616" s="11038" t="s">
        <v>9789</v>
      </c>
      <c r="C616" s="9765">
        <v>45463</v>
      </c>
      <c r="D616" s="9765">
        <v>45535</v>
      </c>
      <c r="E616" s="8864"/>
      <c r="F616" s="8877"/>
      <c r="G616" s="9840">
        <v>5940</v>
      </c>
      <c r="H616" s="9840">
        <v>155</v>
      </c>
      <c r="I616" s="9840"/>
      <c r="J616" s="10578" t="s">
        <v>9733</v>
      </c>
      <c r="K616" s="10563"/>
      <c r="L616" s="1386" t="s">
        <v>167</v>
      </c>
      <c r="M616" s="8868"/>
      <c r="N616" s="1409" t="s">
        <v>3952</v>
      </c>
      <c r="O616" s="1272">
        <v>10</v>
      </c>
      <c r="P616" s="1272">
        <v>10</v>
      </c>
      <c r="Q616" s="1298"/>
      <c r="R616" s="1173"/>
      <c r="S616" s="1173"/>
      <c r="T616" s="1173"/>
      <c r="U616" s="1173"/>
      <c r="V616" s="11088" t="s">
        <v>2073</v>
      </c>
      <c r="W616" s="1173"/>
      <c r="X616" s="11088" t="s">
        <v>37</v>
      </c>
      <c r="Y616" s="1173"/>
      <c r="Z616" s="10543" t="s">
        <v>45</v>
      </c>
      <c r="AA616" s="1173"/>
      <c r="AB616" s="9840"/>
      <c r="AC616" s="10523"/>
      <c r="AD616" s="10523"/>
      <c r="AE616" s="8912">
        <v>313439.40000000002</v>
      </c>
      <c r="AF616" s="31"/>
      <c r="AG616" s="26"/>
    </row>
    <row r="617" spans="1:33" ht="30" customHeight="1">
      <c r="A617" s="1295" t="s">
        <v>9720</v>
      </c>
      <c r="B617" s="11039"/>
      <c r="C617" s="9753"/>
      <c r="D617" s="9753"/>
      <c r="E617" s="9410"/>
      <c r="F617" s="9433"/>
      <c r="G617" s="9710"/>
      <c r="H617" s="9710"/>
      <c r="I617" s="9710"/>
      <c r="J617" s="10560"/>
      <c r="K617" s="10530"/>
      <c r="L617" s="1386" t="s">
        <v>9743</v>
      </c>
      <c r="M617" s="9280"/>
      <c r="N617" s="1409" t="s">
        <v>9575</v>
      </c>
      <c r="O617" s="1272">
        <v>1</v>
      </c>
      <c r="P617" s="1272">
        <v>1</v>
      </c>
      <c r="Q617" s="1298"/>
      <c r="R617" s="1173"/>
      <c r="S617" s="1173"/>
      <c r="T617" s="1173"/>
      <c r="U617" s="1173"/>
      <c r="V617" s="11089"/>
      <c r="W617" s="1173"/>
      <c r="X617" s="11089"/>
      <c r="Y617" s="1173"/>
      <c r="Z617" s="9834"/>
      <c r="AA617" s="1173"/>
      <c r="AB617" s="9718"/>
      <c r="AC617" s="10524"/>
      <c r="AD617" s="10524"/>
      <c r="AE617" s="8913"/>
      <c r="AF617" s="31"/>
      <c r="AG617" s="26"/>
    </row>
    <row r="618" spans="1:33" ht="30" customHeight="1">
      <c r="A618" s="1295" t="s">
        <v>9720</v>
      </c>
      <c r="B618" s="11038" t="s">
        <v>9790</v>
      </c>
      <c r="C618" s="9765">
        <v>45463</v>
      </c>
      <c r="D618" s="9765">
        <v>45535</v>
      </c>
      <c r="E618" s="8864"/>
      <c r="F618" s="8877"/>
      <c r="G618" s="9840">
        <v>5940</v>
      </c>
      <c r="H618" s="9840">
        <v>156</v>
      </c>
      <c r="I618" s="9840"/>
      <c r="J618" s="10578" t="s">
        <v>9734</v>
      </c>
      <c r="K618" s="10563"/>
      <c r="L618" s="1386" t="s">
        <v>167</v>
      </c>
      <c r="M618" s="8868"/>
      <c r="N618" s="1409" t="s">
        <v>3952</v>
      </c>
      <c r="O618" s="1272">
        <v>10</v>
      </c>
      <c r="P618" s="1272">
        <v>10</v>
      </c>
      <c r="Q618" s="1298"/>
      <c r="R618" s="1173"/>
      <c r="S618" s="1173"/>
      <c r="T618" s="1173"/>
      <c r="U618" s="1173"/>
      <c r="V618" s="1622" t="s">
        <v>2073</v>
      </c>
      <c r="W618" s="1173"/>
      <c r="X618" s="1622" t="s">
        <v>37</v>
      </c>
      <c r="Y618" s="1173"/>
      <c r="Z618" s="10543" t="s">
        <v>45</v>
      </c>
      <c r="AA618" s="1173"/>
      <c r="AB618" s="9840"/>
      <c r="AC618" s="10523"/>
      <c r="AD618" s="10523"/>
      <c r="AE618" s="8912">
        <v>314840.09999999998</v>
      </c>
      <c r="AF618" s="31"/>
      <c r="AG618" s="26"/>
    </row>
    <row r="619" spans="1:33" ht="30" customHeight="1">
      <c r="A619" s="1295" t="s">
        <v>9720</v>
      </c>
      <c r="B619" s="11042"/>
      <c r="C619" s="11043"/>
      <c r="D619" s="11043"/>
      <c r="E619" s="11045"/>
      <c r="F619" s="11046"/>
      <c r="G619" s="9718"/>
      <c r="H619" s="9718"/>
      <c r="I619" s="9718"/>
      <c r="J619" s="10949"/>
      <c r="K619" s="10948"/>
      <c r="L619" s="1386" t="s">
        <v>9743</v>
      </c>
      <c r="M619" s="8869"/>
      <c r="N619" s="1409" t="s">
        <v>9575</v>
      </c>
      <c r="O619" s="1272">
        <v>1</v>
      </c>
      <c r="P619" s="1272">
        <v>1</v>
      </c>
      <c r="Q619" s="1298"/>
      <c r="R619" s="1173"/>
      <c r="S619" s="1173"/>
      <c r="T619" s="1173"/>
      <c r="U619" s="1173"/>
      <c r="V619" s="1173"/>
      <c r="W619" s="1173"/>
      <c r="X619" s="1173"/>
      <c r="Y619" s="1173"/>
      <c r="Z619" s="9834"/>
      <c r="AA619" s="1173"/>
      <c r="AB619" s="9718"/>
      <c r="AC619" s="10524"/>
      <c r="AD619" s="10524"/>
      <c r="AE619" s="8913"/>
      <c r="AF619" s="31"/>
      <c r="AG619" s="26"/>
    </row>
    <row r="620" spans="1:33" ht="30" customHeight="1">
      <c r="A620" s="1295" t="s">
        <v>9720</v>
      </c>
      <c r="B620" s="11038" t="s">
        <v>9791</v>
      </c>
      <c r="C620" s="9765">
        <v>45463</v>
      </c>
      <c r="D620" s="9765">
        <v>45535</v>
      </c>
      <c r="E620" s="8864"/>
      <c r="F620" s="8877"/>
      <c r="G620" s="9840">
        <v>5940</v>
      </c>
      <c r="H620" s="9840">
        <v>173</v>
      </c>
      <c r="I620" s="9840"/>
      <c r="J620" s="10578" t="s">
        <v>9735</v>
      </c>
      <c r="K620" s="10563"/>
      <c r="L620" s="1386" t="s">
        <v>167</v>
      </c>
      <c r="M620" s="8868"/>
      <c r="N620" s="1409" t="s">
        <v>3952</v>
      </c>
      <c r="O620" s="1272">
        <v>10</v>
      </c>
      <c r="P620" s="1272">
        <v>10</v>
      </c>
      <c r="Q620" s="1298"/>
      <c r="R620" s="1173"/>
      <c r="S620" s="1173"/>
      <c r="T620" s="1173"/>
      <c r="U620" s="1173"/>
      <c r="V620" s="1622" t="s">
        <v>2073</v>
      </c>
      <c r="W620" s="1173"/>
      <c r="X620" s="1622" t="s">
        <v>37</v>
      </c>
      <c r="Y620" s="1173"/>
      <c r="Z620" s="10543" t="s">
        <v>45</v>
      </c>
      <c r="AA620" s="1173"/>
      <c r="AB620" s="9840"/>
      <c r="AC620" s="10523"/>
      <c r="AD620" s="10523"/>
      <c r="AE620" s="8912">
        <v>322181.7</v>
      </c>
      <c r="AF620" s="31"/>
      <c r="AG620" s="26"/>
    </row>
    <row r="621" spans="1:33" ht="30" customHeight="1">
      <c r="A621" s="1295" t="s">
        <v>9720</v>
      </c>
      <c r="B621" s="11042"/>
      <c r="C621" s="11043"/>
      <c r="D621" s="11043"/>
      <c r="E621" s="11045"/>
      <c r="F621" s="11046"/>
      <c r="G621" s="9718"/>
      <c r="H621" s="9718"/>
      <c r="I621" s="9718"/>
      <c r="J621" s="10949"/>
      <c r="K621" s="10948"/>
      <c r="L621" s="1386" t="s">
        <v>9743</v>
      </c>
      <c r="M621" s="8869"/>
      <c r="N621" s="1409" t="s">
        <v>9575</v>
      </c>
      <c r="O621" s="1272">
        <v>1</v>
      </c>
      <c r="P621" s="1272">
        <v>1</v>
      </c>
      <c r="Q621" s="1298"/>
      <c r="R621" s="1173"/>
      <c r="S621" s="1173"/>
      <c r="T621" s="1173"/>
      <c r="U621" s="1173"/>
      <c r="V621" s="1173"/>
      <c r="W621" s="1173"/>
      <c r="X621" s="1173"/>
      <c r="Y621" s="1173"/>
      <c r="Z621" s="9834"/>
      <c r="AA621" s="1173"/>
      <c r="AB621" s="9718"/>
      <c r="AC621" s="10524"/>
      <c r="AD621" s="10524"/>
      <c r="AE621" s="8913"/>
      <c r="AF621" s="31"/>
      <c r="AG621" s="26"/>
    </row>
    <row r="622" spans="1:33" ht="30" customHeight="1">
      <c r="A622" s="1295" t="s">
        <v>9720</v>
      </c>
      <c r="B622" s="11038" t="s">
        <v>9792</v>
      </c>
      <c r="C622" s="9765">
        <v>45463</v>
      </c>
      <c r="D622" s="9765">
        <v>45535</v>
      </c>
      <c r="E622" s="8864"/>
      <c r="F622" s="8877"/>
      <c r="G622" s="9840">
        <v>5940</v>
      </c>
      <c r="H622" s="9840">
        <v>174</v>
      </c>
      <c r="I622" s="9840"/>
      <c r="J622" s="10578" t="s">
        <v>9736</v>
      </c>
      <c r="K622" s="10563"/>
      <c r="L622" s="1386" t="s">
        <v>167</v>
      </c>
      <c r="M622" s="8868"/>
      <c r="N622" s="1409" t="s">
        <v>3952</v>
      </c>
      <c r="O622" s="1272">
        <v>10</v>
      </c>
      <c r="P622" s="1272">
        <v>10</v>
      </c>
      <c r="Q622" s="1298"/>
      <c r="R622" s="1173"/>
      <c r="S622" s="1173"/>
      <c r="T622" s="1173"/>
      <c r="U622" s="1173"/>
      <c r="V622" s="1622" t="s">
        <v>2073</v>
      </c>
      <c r="W622" s="1173"/>
      <c r="X622" s="1622" t="s">
        <v>37</v>
      </c>
      <c r="Y622" s="1173"/>
      <c r="Z622" s="10543" t="s">
        <v>45</v>
      </c>
      <c r="AA622" s="1173"/>
      <c r="AB622" s="9840"/>
      <c r="AC622" s="10523"/>
      <c r="AD622" s="10523"/>
      <c r="AE622" s="8912">
        <v>318172.79999999999</v>
      </c>
      <c r="AF622" s="31"/>
      <c r="AG622" s="26"/>
    </row>
    <row r="623" spans="1:33" ht="30" customHeight="1">
      <c r="A623" s="1295" t="s">
        <v>9720</v>
      </c>
      <c r="B623" s="11042"/>
      <c r="C623" s="11043"/>
      <c r="D623" s="11043"/>
      <c r="E623" s="11045"/>
      <c r="F623" s="11046"/>
      <c r="G623" s="9718"/>
      <c r="H623" s="9718"/>
      <c r="I623" s="9718"/>
      <c r="J623" s="10949"/>
      <c r="K623" s="10948"/>
      <c r="L623" s="1386" t="s">
        <v>9743</v>
      </c>
      <c r="M623" s="8869"/>
      <c r="N623" s="1409" t="s">
        <v>9575</v>
      </c>
      <c r="O623" s="1272">
        <v>1</v>
      </c>
      <c r="P623" s="1272">
        <v>1</v>
      </c>
      <c r="Q623" s="1298"/>
      <c r="R623" s="1173"/>
      <c r="S623" s="1173"/>
      <c r="T623" s="1173"/>
      <c r="U623" s="1173"/>
      <c r="V623" s="1173"/>
      <c r="W623" s="1173"/>
      <c r="X623" s="1173"/>
      <c r="Y623" s="1173"/>
      <c r="Z623" s="9834"/>
      <c r="AA623" s="1173"/>
      <c r="AB623" s="9718"/>
      <c r="AC623" s="10524"/>
      <c r="AD623" s="10524"/>
      <c r="AE623" s="8913"/>
      <c r="AF623" s="31"/>
      <c r="AG623" s="26"/>
    </row>
    <row r="624" spans="1:33" ht="30" customHeight="1">
      <c r="A624" s="1295" t="s">
        <v>9720</v>
      </c>
      <c r="B624" s="11038" t="s">
        <v>9793</v>
      </c>
      <c r="C624" s="9765">
        <v>45463</v>
      </c>
      <c r="D624" s="9765">
        <v>45535</v>
      </c>
      <c r="E624" s="8864"/>
      <c r="F624" s="8877"/>
      <c r="G624" s="9840">
        <v>5940</v>
      </c>
      <c r="H624" s="9840">
        <v>177</v>
      </c>
      <c r="I624" s="9840"/>
      <c r="J624" s="10578" t="s">
        <v>9737</v>
      </c>
      <c r="K624" s="10563"/>
      <c r="L624" s="1386" t="s">
        <v>167</v>
      </c>
      <c r="M624" s="8868"/>
      <c r="N624" s="1409" t="s">
        <v>3952</v>
      </c>
      <c r="O624" s="1272">
        <v>10</v>
      </c>
      <c r="P624" s="1272">
        <v>10</v>
      </c>
      <c r="Q624" s="1298"/>
      <c r="R624" s="1173"/>
      <c r="S624" s="1173"/>
      <c r="T624" s="1173"/>
      <c r="U624" s="1173"/>
      <c r="V624" s="1622" t="s">
        <v>2073</v>
      </c>
      <c r="W624" s="1173"/>
      <c r="X624" s="1622" t="s">
        <v>37</v>
      </c>
      <c r="Y624" s="1173"/>
      <c r="Z624" s="10492" t="s">
        <v>45</v>
      </c>
      <c r="AA624" s="1173"/>
      <c r="AB624" s="9840"/>
      <c r="AC624" s="10523"/>
      <c r="AD624" s="10523"/>
      <c r="AE624" s="8912">
        <v>323920.5</v>
      </c>
      <c r="AF624" s="31"/>
      <c r="AG624" s="26"/>
    </row>
    <row r="625" spans="1:33" ht="30" customHeight="1">
      <c r="A625" s="1295" t="s">
        <v>9720</v>
      </c>
      <c r="B625" s="11049"/>
      <c r="C625" s="9766"/>
      <c r="D625" s="9766"/>
      <c r="E625" s="8866"/>
      <c r="F625" s="8878"/>
      <c r="G625" s="9834"/>
      <c r="H625" s="9834"/>
      <c r="I625" s="9834"/>
      <c r="J625" s="10579"/>
      <c r="K625" s="10564"/>
      <c r="L625" s="1386" t="s">
        <v>9743</v>
      </c>
      <c r="M625" s="8869"/>
      <c r="N625" s="1409" t="s">
        <v>9575</v>
      </c>
      <c r="O625" s="1272">
        <v>1</v>
      </c>
      <c r="P625" s="1272">
        <v>1</v>
      </c>
      <c r="Q625" s="1298"/>
      <c r="R625" s="1173"/>
      <c r="S625" s="1173"/>
      <c r="T625" s="1173"/>
      <c r="U625" s="1173"/>
      <c r="V625" s="1173"/>
      <c r="W625" s="1173"/>
      <c r="X625" s="1173"/>
      <c r="Y625" s="1173"/>
      <c r="Z625" s="10493"/>
      <c r="AA625" s="1173"/>
      <c r="AB625" s="9834"/>
      <c r="AC625" s="10524"/>
      <c r="AD625" s="10524"/>
      <c r="AE625" s="8913"/>
      <c r="AF625" s="31"/>
      <c r="AG625" s="26"/>
    </row>
    <row r="626" spans="1:33" ht="30" customHeight="1">
      <c r="A626" s="1295" t="s">
        <v>9720</v>
      </c>
      <c r="B626" s="11038" t="s">
        <v>9794</v>
      </c>
      <c r="C626" s="9765">
        <v>45463</v>
      </c>
      <c r="D626" s="9765">
        <v>45535</v>
      </c>
      <c r="E626" s="8864"/>
      <c r="F626" s="8877"/>
      <c r="G626" s="9840">
        <v>5940</v>
      </c>
      <c r="H626" s="9840">
        <v>192</v>
      </c>
      <c r="I626" s="9840"/>
      <c r="J626" s="10578" t="s">
        <v>9738</v>
      </c>
      <c r="K626" s="10563"/>
      <c r="L626" s="1386" t="s">
        <v>167</v>
      </c>
      <c r="M626" s="8868"/>
      <c r="N626" s="1409" t="s">
        <v>3952</v>
      </c>
      <c r="O626" s="1272">
        <v>10</v>
      </c>
      <c r="P626" s="1272">
        <v>10</v>
      </c>
      <c r="Q626" s="1298"/>
      <c r="R626" s="1173"/>
      <c r="S626" s="1173"/>
      <c r="T626" s="1173"/>
      <c r="U626" s="1173"/>
      <c r="V626" s="1622" t="s">
        <v>2073</v>
      </c>
      <c r="W626" s="1173"/>
      <c r="X626" s="1622" t="s">
        <v>37</v>
      </c>
      <c r="Y626" s="1173"/>
      <c r="Z626" s="10492" t="s">
        <v>45</v>
      </c>
      <c r="AA626" s="1173"/>
      <c r="AB626" s="9840"/>
      <c r="AC626" s="10523"/>
      <c r="AD626" s="10523"/>
      <c r="AE626" s="8912">
        <v>315468</v>
      </c>
      <c r="AF626" s="31"/>
      <c r="AG626" s="26"/>
    </row>
    <row r="627" spans="1:33" ht="30" customHeight="1">
      <c r="A627" s="1295" t="s">
        <v>9720</v>
      </c>
      <c r="B627" s="11049"/>
      <c r="C627" s="9766"/>
      <c r="D627" s="9766"/>
      <c r="E627" s="8866"/>
      <c r="F627" s="8878"/>
      <c r="G627" s="9834"/>
      <c r="H627" s="9834"/>
      <c r="I627" s="9834"/>
      <c r="J627" s="10579"/>
      <c r="K627" s="10564"/>
      <c r="L627" s="1386" t="s">
        <v>9743</v>
      </c>
      <c r="M627" s="8869"/>
      <c r="N627" s="1409" t="s">
        <v>9575</v>
      </c>
      <c r="O627" s="1272">
        <v>1</v>
      </c>
      <c r="P627" s="1272">
        <v>1</v>
      </c>
      <c r="Q627" s="1298"/>
      <c r="R627" s="1173"/>
      <c r="S627" s="1173"/>
      <c r="T627" s="1173"/>
      <c r="U627" s="1173"/>
      <c r="V627" s="1173"/>
      <c r="W627" s="1173"/>
      <c r="X627" s="1173"/>
      <c r="Y627" s="1173"/>
      <c r="Z627" s="10493"/>
      <c r="AA627" s="1173"/>
      <c r="AB627" s="9834"/>
      <c r="AC627" s="10524"/>
      <c r="AD627" s="10524"/>
      <c r="AE627" s="8913"/>
      <c r="AF627" s="31"/>
      <c r="AG627" s="26"/>
    </row>
    <row r="628" spans="1:33" ht="30" customHeight="1">
      <c r="A628" s="1295" t="s">
        <v>9720</v>
      </c>
      <c r="B628" s="11038" t="s">
        <v>9795</v>
      </c>
      <c r="C628" s="9765">
        <v>45463</v>
      </c>
      <c r="D628" s="9765">
        <v>45535</v>
      </c>
      <c r="E628" s="8864"/>
      <c r="F628" s="8877"/>
      <c r="G628" s="9840">
        <v>5940</v>
      </c>
      <c r="H628" s="9840">
        <v>193</v>
      </c>
      <c r="I628" s="9840"/>
      <c r="J628" s="10578" t="s">
        <v>9739</v>
      </c>
      <c r="K628" s="10563"/>
      <c r="L628" s="1386" t="s">
        <v>167</v>
      </c>
      <c r="M628" s="8868"/>
      <c r="N628" s="1409" t="s">
        <v>3952</v>
      </c>
      <c r="O628" s="1272">
        <v>10</v>
      </c>
      <c r="P628" s="1272">
        <v>10</v>
      </c>
      <c r="Q628" s="1298"/>
      <c r="R628" s="1173"/>
      <c r="S628" s="1173"/>
      <c r="T628" s="1173"/>
      <c r="U628" s="1173"/>
      <c r="V628" s="1622" t="s">
        <v>2073</v>
      </c>
      <c r="W628" s="1173"/>
      <c r="X628" s="1622" t="s">
        <v>37</v>
      </c>
      <c r="Y628" s="1173"/>
      <c r="Z628" s="10492" t="s">
        <v>45</v>
      </c>
      <c r="AA628" s="1173"/>
      <c r="AB628" s="9840"/>
      <c r="AC628" s="10523"/>
      <c r="AD628" s="10523"/>
      <c r="AE628" s="8912">
        <v>314308.8</v>
      </c>
      <c r="AF628" s="31"/>
      <c r="AG628" s="26"/>
    </row>
    <row r="629" spans="1:33" ht="30" customHeight="1">
      <c r="A629" s="1295" t="s">
        <v>9720</v>
      </c>
      <c r="B629" s="11049"/>
      <c r="C629" s="9766"/>
      <c r="D629" s="9766"/>
      <c r="E629" s="8866"/>
      <c r="F629" s="8878"/>
      <c r="G629" s="9834"/>
      <c r="H629" s="9834"/>
      <c r="I629" s="9834"/>
      <c r="J629" s="10579"/>
      <c r="K629" s="10564"/>
      <c r="L629" s="1386" t="s">
        <v>9743</v>
      </c>
      <c r="M629" s="8869"/>
      <c r="N629" s="1409" t="s">
        <v>9575</v>
      </c>
      <c r="O629" s="1272">
        <v>1</v>
      </c>
      <c r="P629" s="1272">
        <v>1</v>
      </c>
      <c r="Q629" s="1298"/>
      <c r="R629" s="1173"/>
      <c r="S629" s="1173"/>
      <c r="T629" s="1173"/>
      <c r="U629" s="1173"/>
      <c r="V629" s="1173"/>
      <c r="W629" s="1173"/>
      <c r="X629" s="1173"/>
      <c r="Y629" s="1173"/>
      <c r="Z629" s="10493"/>
      <c r="AA629" s="1173"/>
      <c r="AB629" s="9834"/>
      <c r="AC629" s="10524"/>
      <c r="AD629" s="10524"/>
      <c r="AE629" s="8913"/>
      <c r="AF629" s="31"/>
      <c r="AG629" s="26"/>
    </row>
    <row r="630" spans="1:33" ht="30" customHeight="1">
      <c r="A630" s="1295" t="s">
        <v>9720</v>
      </c>
      <c r="B630" s="11038" t="s">
        <v>9796</v>
      </c>
      <c r="C630" s="9765">
        <v>45463</v>
      </c>
      <c r="D630" s="9765">
        <v>45535</v>
      </c>
      <c r="E630" s="8864"/>
      <c r="F630" s="8877"/>
      <c r="G630" s="9840">
        <v>5940</v>
      </c>
      <c r="H630" s="9840">
        <v>199</v>
      </c>
      <c r="I630" s="9840"/>
      <c r="J630" s="10578" t="s">
        <v>9740</v>
      </c>
      <c r="K630" s="10563"/>
      <c r="L630" s="1386" t="s">
        <v>167</v>
      </c>
      <c r="M630" s="8868"/>
      <c r="N630" s="1409" t="s">
        <v>3952</v>
      </c>
      <c r="O630" s="1272">
        <v>10</v>
      </c>
      <c r="P630" s="1272">
        <v>10</v>
      </c>
      <c r="Q630" s="1298"/>
      <c r="R630" s="1173"/>
      <c r="S630" s="1173"/>
      <c r="T630" s="1173"/>
      <c r="U630" s="1173"/>
      <c r="V630" s="1622" t="s">
        <v>2073</v>
      </c>
      <c r="W630" s="1173"/>
      <c r="X630" s="1622" t="s">
        <v>37</v>
      </c>
      <c r="Y630" s="1173"/>
      <c r="Z630" s="10492" t="s">
        <v>45</v>
      </c>
      <c r="AA630" s="1173"/>
      <c r="AB630" s="9840"/>
      <c r="AC630" s="10523"/>
      <c r="AD630" s="10523"/>
      <c r="AE630" s="8912">
        <v>321650.40000000002</v>
      </c>
      <c r="AF630" s="31"/>
      <c r="AG630" s="26"/>
    </row>
    <row r="631" spans="1:33" ht="30" customHeight="1">
      <c r="A631" s="1295" t="s">
        <v>9720</v>
      </c>
      <c r="B631" s="11049"/>
      <c r="C631" s="9766"/>
      <c r="D631" s="9766"/>
      <c r="E631" s="8866"/>
      <c r="F631" s="8878"/>
      <c r="G631" s="9834"/>
      <c r="H631" s="9834"/>
      <c r="I631" s="9834"/>
      <c r="J631" s="10579"/>
      <c r="K631" s="10564"/>
      <c r="L631" s="1386" t="s">
        <v>9743</v>
      </c>
      <c r="M631" s="8869"/>
      <c r="N631" s="1409" t="s">
        <v>9575</v>
      </c>
      <c r="O631" s="1272">
        <v>1</v>
      </c>
      <c r="P631" s="1272">
        <v>1</v>
      </c>
      <c r="Q631" s="1298"/>
      <c r="R631" s="1173"/>
      <c r="S631" s="1173"/>
      <c r="T631" s="1173"/>
      <c r="U631" s="1173"/>
      <c r="V631" s="1173"/>
      <c r="W631" s="1173"/>
      <c r="X631" s="1173"/>
      <c r="Y631" s="1173"/>
      <c r="Z631" s="10493"/>
      <c r="AA631" s="1173"/>
      <c r="AB631" s="9834"/>
      <c r="AC631" s="10524"/>
      <c r="AD631" s="10524"/>
      <c r="AE631" s="8913"/>
      <c r="AF631" s="31"/>
      <c r="AG631" s="26"/>
    </row>
    <row r="632" spans="1:33" ht="30" customHeight="1">
      <c r="A632" s="1295" t="s">
        <v>9720</v>
      </c>
      <c r="B632" s="11038" t="s">
        <v>9797</v>
      </c>
      <c r="C632" s="9765">
        <v>45463</v>
      </c>
      <c r="D632" s="9765">
        <v>45535</v>
      </c>
      <c r="E632" s="8864"/>
      <c r="F632" s="8877"/>
      <c r="G632" s="9840">
        <v>5940</v>
      </c>
      <c r="H632" s="9840">
        <v>200</v>
      </c>
      <c r="I632" s="9840"/>
      <c r="J632" s="10578" t="s">
        <v>9741</v>
      </c>
      <c r="K632" s="10563"/>
      <c r="L632" s="1386" t="s">
        <v>167</v>
      </c>
      <c r="M632" s="8868"/>
      <c r="N632" s="1409" t="s">
        <v>3952</v>
      </c>
      <c r="O632" s="1272">
        <v>10</v>
      </c>
      <c r="P632" s="1272">
        <v>10</v>
      </c>
      <c r="Q632" s="1298"/>
      <c r="R632" s="1173"/>
      <c r="S632" s="1173"/>
      <c r="T632" s="1173"/>
      <c r="U632" s="1173"/>
      <c r="V632" s="1622" t="s">
        <v>2073</v>
      </c>
      <c r="W632" s="1173"/>
      <c r="X632" s="1622" t="s">
        <v>37</v>
      </c>
      <c r="Y632" s="1173"/>
      <c r="Z632" s="10492" t="s">
        <v>45</v>
      </c>
      <c r="AA632" s="1173"/>
      <c r="AB632" s="9840"/>
      <c r="AC632" s="10523"/>
      <c r="AD632" s="10523"/>
      <c r="AE632" s="8912">
        <v>324306.90000000002</v>
      </c>
      <c r="AF632" s="31"/>
      <c r="AG632" s="26"/>
    </row>
    <row r="633" spans="1:33" ht="30" customHeight="1">
      <c r="A633" s="1295" t="s">
        <v>9720</v>
      </c>
      <c r="B633" s="11049"/>
      <c r="C633" s="9766"/>
      <c r="D633" s="9766"/>
      <c r="E633" s="8866"/>
      <c r="F633" s="8878"/>
      <c r="G633" s="9834"/>
      <c r="H633" s="9834"/>
      <c r="I633" s="9834"/>
      <c r="J633" s="10579"/>
      <c r="K633" s="10564"/>
      <c r="L633" s="1386" t="s">
        <v>9743</v>
      </c>
      <c r="M633" s="8869"/>
      <c r="N633" s="1409" t="s">
        <v>9575</v>
      </c>
      <c r="O633" s="1272">
        <v>1</v>
      </c>
      <c r="P633" s="1272">
        <v>1</v>
      </c>
      <c r="Q633" s="1298"/>
      <c r="R633" s="1173"/>
      <c r="S633" s="1173"/>
      <c r="T633" s="1173"/>
      <c r="U633" s="1173"/>
      <c r="V633" s="1173"/>
      <c r="W633" s="1173"/>
      <c r="X633" s="1173"/>
      <c r="Y633" s="1173"/>
      <c r="Z633" s="10493"/>
      <c r="AA633" s="1173"/>
      <c r="AB633" s="9834"/>
      <c r="AC633" s="10524"/>
      <c r="AD633" s="10524"/>
      <c r="AE633" s="8913"/>
      <c r="AF633" s="31"/>
      <c r="AG633" s="26"/>
    </row>
    <row r="634" spans="1:33" ht="30" customHeight="1">
      <c r="A634" s="1295" t="s">
        <v>9720</v>
      </c>
      <c r="B634" s="11038" t="s">
        <v>9798</v>
      </c>
      <c r="C634" s="9765">
        <v>45463</v>
      </c>
      <c r="D634" s="9765">
        <v>45535</v>
      </c>
      <c r="E634" s="8864"/>
      <c r="F634" s="8877"/>
      <c r="G634" s="9840">
        <v>5940</v>
      </c>
      <c r="H634" s="9840">
        <v>202</v>
      </c>
      <c r="I634" s="9840"/>
      <c r="J634" s="10578" t="s">
        <v>9742</v>
      </c>
      <c r="K634" s="10563"/>
      <c r="L634" s="1386" t="s">
        <v>167</v>
      </c>
      <c r="M634" s="8868"/>
      <c r="N634" s="1409" t="s">
        <v>3952</v>
      </c>
      <c r="O634" s="1272">
        <v>10</v>
      </c>
      <c r="P634" s="1272">
        <v>10</v>
      </c>
      <c r="Q634" s="1298"/>
      <c r="R634" s="1173"/>
      <c r="S634" s="1173"/>
      <c r="T634" s="1173"/>
      <c r="U634" s="1173"/>
      <c r="V634" s="1622" t="s">
        <v>2073</v>
      </c>
      <c r="W634" s="1173"/>
      <c r="X634" s="1622" t="s">
        <v>37</v>
      </c>
      <c r="Y634" s="1173"/>
      <c r="Z634" s="10492" t="s">
        <v>45</v>
      </c>
      <c r="AA634" s="1173"/>
      <c r="AB634" s="9840"/>
      <c r="AC634" s="10523"/>
      <c r="AD634" s="10523"/>
      <c r="AE634" s="8912">
        <v>324162</v>
      </c>
      <c r="AF634" s="31"/>
      <c r="AG634" s="26"/>
    </row>
    <row r="635" spans="1:33" ht="30" customHeight="1">
      <c r="A635" s="1295" t="s">
        <v>9720</v>
      </c>
      <c r="B635" s="11049"/>
      <c r="C635" s="9766"/>
      <c r="D635" s="9766"/>
      <c r="E635" s="8866"/>
      <c r="F635" s="8878"/>
      <c r="G635" s="9834"/>
      <c r="H635" s="9834"/>
      <c r="I635" s="9834"/>
      <c r="J635" s="10579"/>
      <c r="K635" s="10564"/>
      <c r="L635" s="1386" t="s">
        <v>9743</v>
      </c>
      <c r="M635" s="8869"/>
      <c r="N635" s="1409" t="s">
        <v>9575</v>
      </c>
      <c r="O635" s="1272">
        <v>1</v>
      </c>
      <c r="P635" s="1272">
        <v>1</v>
      </c>
      <c r="Q635" s="1298"/>
      <c r="R635" s="1173"/>
      <c r="S635" s="1173"/>
      <c r="T635" s="1173"/>
      <c r="U635" s="1173"/>
      <c r="V635" s="1173"/>
      <c r="W635" s="1173"/>
      <c r="X635" s="1173"/>
      <c r="Y635" s="1173"/>
      <c r="Z635" s="10493"/>
      <c r="AA635" s="1173"/>
      <c r="AB635" s="9834"/>
      <c r="AC635" s="10524"/>
      <c r="AD635" s="10524"/>
      <c r="AE635" s="8913"/>
      <c r="AF635" s="31"/>
      <c r="AG635" s="26"/>
    </row>
    <row r="636" spans="1:33" ht="30" customHeight="1">
      <c r="A636" s="1295" t="s">
        <v>9744</v>
      </c>
      <c r="B636" s="10603" t="s">
        <v>11469</v>
      </c>
      <c r="C636" s="9765">
        <v>45463</v>
      </c>
      <c r="D636" s="9765">
        <v>45535</v>
      </c>
      <c r="E636" s="8864"/>
      <c r="F636" s="8877"/>
      <c r="G636" s="9840">
        <v>8598</v>
      </c>
      <c r="H636" s="9840">
        <v>258</v>
      </c>
      <c r="I636" s="9840"/>
      <c r="J636" s="10946" t="s">
        <v>10851</v>
      </c>
      <c r="K636" s="10563"/>
      <c r="L636" s="1386" t="s">
        <v>167</v>
      </c>
      <c r="M636" s="8868"/>
      <c r="N636" s="1409" t="s">
        <v>3952</v>
      </c>
      <c r="O636" s="1272">
        <v>10</v>
      </c>
      <c r="P636" s="1272">
        <v>10</v>
      </c>
      <c r="Q636" s="10521"/>
      <c r="R636" s="9788"/>
      <c r="S636" s="1173"/>
      <c r="T636" s="1173"/>
      <c r="U636" s="1173"/>
      <c r="V636" s="10449" t="s">
        <v>2073</v>
      </c>
      <c r="W636" s="1173"/>
      <c r="X636" s="10449" t="s">
        <v>37</v>
      </c>
      <c r="Y636" s="1173"/>
      <c r="Z636" s="10449" t="s">
        <v>45</v>
      </c>
      <c r="AA636" s="1173"/>
      <c r="AB636" s="9840"/>
      <c r="AC636" s="10523"/>
      <c r="AD636" s="10523"/>
      <c r="AE636" s="8912">
        <v>170398.1</v>
      </c>
      <c r="AF636" s="9224"/>
      <c r="AG636" s="9226"/>
    </row>
    <row r="637" spans="1:33" ht="30" customHeight="1">
      <c r="A637" s="1295" t="s">
        <v>9744</v>
      </c>
      <c r="B637" s="10604"/>
      <c r="C637" s="9766"/>
      <c r="D637" s="9766"/>
      <c r="E637" s="8866"/>
      <c r="F637" s="8878"/>
      <c r="G637" s="9834"/>
      <c r="H637" s="9834"/>
      <c r="I637" s="9834"/>
      <c r="J637" s="10947"/>
      <c r="K637" s="10564"/>
      <c r="L637" s="1386" t="s">
        <v>9743</v>
      </c>
      <c r="M637" s="8869"/>
      <c r="N637" s="1409" t="s">
        <v>9575</v>
      </c>
      <c r="O637" s="1272">
        <v>1</v>
      </c>
      <c r="P637" s="1272">
        <v>1</v>
      </c>
      <c r="Q637" s="10522"/>
      <c r="R637" s="9789"/>
      <c r="S637" s="1173"/>
      <c r="T637" s="1173"/>
      <c r="U637" s="1173"/>
      <c r="V637" s="10450"/>
      <c r="W637" s="1173"/>
      <c r="X637" s="10450"/>
      <c r="Y637" s="1173"/>
      <c r="Z637" s="10450"/>
      <c r="AA637" s="1173"/>
      <c r="AB637" s="9834"/>
      <c r="AC637" s="10524"/>
      <c r="AD637" s="10524"/>
      <c r="AE637" s="8913"/>
      <c r="AF637" s="9071"/>
      <c r="AG637" s="9063"/>
    </row>
    <row r="638" spans="1:33" ht="30" customHeight="1">
      <c r="A638" s="1295" t="s">
        <v>9744</v>
      </c>
      <c r="B638" s="10603" t="s">
        <v>11470</v>
      </c>
      <c r="C638" s="9765">
        <v>45463</v>
      </c>
      <c r="D638" s="9765">
        <v>45535</v>
      </c>
      <c r="E638" s="8864"/>
      <c r="F638" s="8877"/>
      <c r="G638" s="9840">
        <v>8598</v>
      </c>
      <c r="H638" s="9840">
        <v>295</v>
      </c>
      <c r="I638" s="9840"/>
      <c r="J638" s="10578" t="s">
        <v>9745</v>
      </c>
      <c r="K638" s="10563"/>
      <c r="L638" s="1386" t="s">
        <v>167</v>
      </c>
      <c r="M638" s="8868"/>
      <c r="N638" s="1409" t="s">
        <v>3952</v>
      </c>
      <c r="O638" s="1272">
        <v>10</v>
      </c>
      <c r="P638" s="1272">
        <v>10</v>
      </c>
      <c r="Q638" s="10521"/>
      <c r="R638" s="9788"/>
      <c r="S638" s="1173"/>
      <c r="T638" s="1173"/>
      <c r="U638" s="1173"/>
      <c r="V638" s="10449" t="s">
        <v>2073</v>
      </c>
      <c r="W638" s="1173"/>
      <c r="X638" s="10449" t="s">
        <v>37</v>
      </c>
      <c r="Y638" s="1173"/>
      <c r="Z638" s="10449" t="s">
        <v>45</v>
      </c>
      <c r="AA638" s="1173"/>
      <c r="AB638" s="9840"/>
      <c r="AC638" s="10523"/>
      <c r="AD638" s="10523"/>
      <c r="AE638" s="8912">
        <v>162152.1</v>
      </c>
      <c r="AF638" s="31"/>
      <c r="AG638" s="26"/>
    </row>
    <row r="639" spans="1:33" ht="30" customHeight="1">
      <c r="A639" s="1295" t="s">
        <v>9744</v>
      </c>
      <c r="B639" s="10604"/>
      <c r="C639" s="9766"/>
      <c r="D639" s="9766"/>
      <c r="E639" s="8866"/>
      <c r="F639" s="8878"/>
      <c r="G639" s="9834"/>
      <c r="H639" s="9834"/>
      <c r="I639" s="9834"/>
      <c r="J639" s="10579"/>
      <c r="K639" s="10564"/>
      <c r="L639" s="1386" t="s">
        <v>9743</v>
      </c>
      <c r="M639" s="8869"/>
      <c r="N639" s="1409" t="s">
        <v>9575</v>
      </c>
      <c r="O639" s="1272">
        <v>1</v>
      </c>
      <c r="P639" s="1272">
        <v>1</v>
      </c>
      <c r="Q639" s="10522"/>
      <c r="R639" s="9789"/>
      <c r="S639" s="1173"/>
      <c r="T639" s="1173"/>
      <c r="U639" s="1173"/>
      <c r="V639" s="10450"/>
      <c r="W639" s="1173"/>
      <c r="X639" s="10450"/>
      <c r="Y639" s="1173"/>
      <c r="Z639" s="10450"/>
      <c r="AA639" s="1173"/>
      <c r="AB639" s="9834"/>
      <c r="AC639" s="10524"/>
      <c r="AD639" s="10524"/>
      <c r="AE639" s="8913"/>
      <c r="AF639" s="31"/>
      <c r="AG639" s="26"/>
    </row>
    <row r="640" spans="1:33" ht="30" customHeight="1">
      <c r="A640" s="1295" t="s">
        <v>9744</v>
      </c>
      <c r="B640" s="10603" t="s">
        <v>11471</v>
      </c>
      <c r="C640" s="9765">
        <v>45463</v>
      </c>
      <c r="D640" s="9765">
        <v>45535</v>
      </c>
      <c r="E640" s="8864"/>
      <c r="F640" s="8877"/>
      <c r="G640" s="9840">
        <v>8598</v>
      </c>
      <c r="H640" s="9840">
        <v>319</v>
      </c>
      <c r="I640" s="9840"/>
      <c r="J640" s="10578" t="s">
        <v>9746</v>
      </c>
      <c r="K640" s="10563"/>
      <c r="L640" s="1386" t="s">
        <v>167</v>
      </c>
      <c r="M640" s="8868"/>
      <c r="N640" s="1409" t="s">
        <v>3952</v>
      </c>
      <c r="O640" s="1272">
        <v>10</v>
      </c>
      <c r="P640" s="1272">
        <v>10</v>
      </c>
      <c r="Q640" s="10521"/>
      <c r="R640" s="9788"/>
      <c r="S640" s="1173"/>
      <c r="T640" s="1173"/>
      <c r="U640" s="1173"/>
      <c r="V640" s="10449" t="s">
        <v>2073</v>
      </c>
      <c r="W640" s="1173"/>
      <c r="X640" s="10449" t="s">
        <v>37</v>
      </c>
      <c r="Y640" s="1173"/>
      <c r="Z640" s="9840"/>
      <c r="AA640" s="1173"/>
      <c r="AB640" s="9840"/>
      <c r="AC640" s="10523"/>
      <c r="AD640" s="10523"/>
      <c r="AE640" s="8912">
        <v>170676</v>
      </c>
      <c r="AF640" s="31"/>
      <c r="AG640" s="26"/>
    </row>
    <row r="641" spans="1:39" ht="30" customHeight="1">
      <c r="A641" s="1295" t="s">
        <v>9744</v>
      </c>
      <c r="B641" s="10604"/>
      <c r="C641" s="9766"/>
      <c r="D641" s="9766"/>
      <c r="E641" s="8866"/>
      <c r="F641" s="8878"/>
      <c r="G641" s="9834"/>
      <c r="H641" s="9834"/>
      <c r="I641" s="9834"/>
      <c r="J641" s="10579"/>
      <c r="K641" s="10564"/>
      <c r="L641" s="1386" t="s">
        <v>9743</v>
      </c>
      <c r="M641" s="8869"/>
      <c r="N641" s="1409" t="s">
        <v>9575</v>
      </c>
      <c r="O641" s="1272">
        <v>1</v>
      </c>
      <c r="P641" s="1272">
        <v>1</v>
      </c>
      <c r="Q641" s="10522"/>
      <c r="R641" s="9789"/>
      <c r="S641" s="1173"/>
      <c r="T641" s="1173"/>
      <c r="U641" s="1173"/>
      <c r="V641" s="10450"/>
      <c r="W641" s="1173"/>
      <c r="X641" s="10450"/>
      <c r="Y641" s="1173"/>
      <c r="Z641" s="9834"/>
      <c r="AA641" s="1173"/>
      <c r="AB641" s="9834"/>
      <c r="AC641" s="10524"/>
      <c r="AD641" s="10524"/>
      <c r="AE641" s="8913"/>
      <c r="AF641" s="31"/>
      <c r="AG641" s="26"/>
    </row>
    <row r="642" spans="1:39" ht="30" customHeight="1">
      <c r="A642" s="1295" t="s">
        <v>9744</v>
      </c>
      <c r="B642" s="10603" t="s">
        <v>11472</v>
      </c>
      <c r="C642" s="9765">
        <v>45463</v>
      </c>
      <c r="D642" s="9765">
        <v>45535</v>
      </c>
      <c r="E642" s="8864"/>
      <c r="F642" s="8877"/>
      <c r="G642" s="9840">
        <v>8598</v>
      </c>
      <c r="H642" s="9840">
        <v>390</v>
      </c>
      <c r="I642" s="9840"/>
      <c r="J642" s="10578" t="s">
        <v>9747</v>
      </c>
      <c r="K642" s="10563"/>
      <c r="L642" s="1386" t="s">
        <v>167</v>
      </c>
      <c r="M642" s="8868"/>
      <c r="N642" s="1409" t="s">
        <v>3952</v>
      </c>
      <c r="O642" s="1272">
        <v>10</v>
      </c>
      <c r="P642" s="1272">
        <v>10</v>
      </c>
      <c r="Q642" s="10521"/>
      <c r="R642" s="9788"/>
      <c r="S642" s="1173"/>
      <c r="T642" s="1173"/>
      <c r="U642" s="1173"/>
      <c r="V642" s="10557" t="s">
        <v>2073</v>
      </c>
      <c r="W642" s="1173"/>
      <c r="X642" s="10557" t="s">
        <v>37</v>
      </c>
      <c r="Y642" s="1173"/>
      <c r="Z642" s="10557" t="s">
        <v>45</v>
      </c>
      <c r="AA642" s="1173"/>
      <c r="AB642" s="9840"/>
      <c r="AC642" s="10523"/>
      <c r="AD642" s="10523"/>
      <c r="AE642" s="8912">
        <v>159310.79999999999</v>
      </c>
      <c r="AF642" s="31"/>
      <c r="AG642" s="26"/>
      <c r="AM642" s="527"/>
    </row>
    <row r="643" spans="1:39" ht="30" customHeight="1">
      <c r="A643" s="1295" t="s">
        <v>9744</v>
      </c>
      <c r="B643" s="10604"/>
      <c r="C643" s="9766"/>
      <c r="D643" s="9766"/>
      <c r="E643" s="8866"/>
      <c r="F643" s="8878"/>
      <c r="G643" s="9834"/>
      <c r="H643" s="9834"/>
      <c r="I643" s="9834"/>
      <c r="J643" s="10579"/>
      <c r="K643" s="10564"/>
      <c r="L643" s="1386" t="s">
        <v>9743</v>
      </c>
      <c r="M643" s="8869"/>
      <c r="N643" s="1409" t="s">
        <v>9575</v>
      </c>
      <c r="O643" s="1272">
        <v>1</v>
      </c>
      <c r="P643" s="1272">
        <v>1</v>
      </c>
      <c r="Q643" s="10522"/>
      <c r="R643" s="9789"/>
      <c r="S643" s="1173"/>
      <c r="T643" s="1173"/>
      <c r="U643" s="1173"/>
      <c r="V643" s="10558"/>
      <c r="W643" s="1173"/>
      <c r="X643" s="10558"/>
      <c r="Y643" s="1173"/>
      <c r="Z643" s="10558"/>
      <c r="AA643" s="1173"/>
      <c r="AB643" s="9834"/>
      <c r="AC643" s="10524"/>
      <c r="AD643" s="10524"/>
      <c r="AE643" s="8913"/>
      <c r="AF643" s="31"/>
      <c r="AG643" s="26"/>
    </row>
    <row r="644" spans="1:39" ht="30" customHeight="1">
      <c r="A644" s="1295" t="s">
        <v>9744</v>
      </c>
      <c r="B644" s="10603" t="s">
        <v>11473</v>
      </c>
      <c r="C644" s="9765">
        <v>45463</v>
      </c>
      <c r="D644" s="9765">
        <v>45535</v>
      </c>
      <c r="E644" s="8864"/>
      <c r="F644" s="8877"/>
      <c r="G644" s="9840">
        <v>8598</v>
      </c>
      <c r="H644" s="9840">
        <v>397</v>
      </c>
      <c r="I644" s="9840"/>
      <c r="J644" s="10578" t="s">
        <v>9748</v>
      </c>
      <c r="K644" s="10563"/>
      <c r="L644" s="1386" t="s">
        <v>167</v>
      </c>
      <c r="M644" s="8868"/>
      <c r="N644" s="1409" t="s">
        <v>3952</v>
      </c>
      <c r="O644" s="1272">
        <v>10</v>
      </c>
      <c r="P644" s="1272">
        <v>10</v>
      </c>
      <c r="Q644" s="10521"/>
      <c r="R644" s="9788"/>
      <c r="S644" s="1173"/>
      <c r="T644" s="1173"/>
      <c r="U644" s="1173"/>
      <c r="V644" s="10565" t="s">
        <v>2073</v>
      </c>
      <c r="W644" s="1173"/>
      <c r="X644" s="10565" t="s">
        <v>37</v>
      </c>
      <c r="Y644" s="1173"/>
      <c r="Z644" s="10543" t="s">
        <v>45</v>
      </c>
      <c r="AA644" s="1173"/>
      <c r="AB644" s="9840"/>
      <c r="AC644" s="10523"/>
      <c r="AD644" s="10523"/>
      <c r="AE644" s="8912">
        <v>157994.1</v>
      </c>
      <c r="AF644" s="31"/>
      <c r="AG644" s="26"/>
    </row>
    <row r="645" spans="1:39" ht="30" customHeight="1">
      <c r="A645" s="1295" t="s">
        <v>9744</v>
      </c>
      <c r="B645" s="10604"/>
      <c r="C645" s="9766"/>
      <c r="D645" s="9766"/>
      <c r="E645" s="8866"/>
      <c r="F645" s="8878"/>
      <c r="G645" s="9834"/>
      <c r="H645" s="9834"/>
      <c r="I645" s="9834"/>
      <c r="J645" s="10579"/>
      <c r="K645" s="10564"/>
      <c r="L645" s="1386" t="s">
        <v>9743</v>
      </c>
      <c r="M645" s="8869"/>
      <c r="N645" s="1409" t="s">
        <v>9575</v>
      </c>
      <c r="O645" s="1272">
        <v>1</v>
      </c>
      <c r="P645" s="1272">
        <v>1</v>
      </c>
      <c r="Q645" s="10522"/>
      <c r="R645" s="9789"/>
      <c r="S645" s="1173"/>
      <c r="T645" s="1173"/>
      <c r="U645" s="1173"/>
      <c r="V645" s="10566"/>
      <c r="W645" s="1173"/>
      <c r="X645" s="10566"/>
      <c r="Y645" s="1173"/>
      <c r="Z645" s="9834"/>
      <c r="AA645" s="1173"/>
      <c r="AB645" s="9834"/>
      <c r="AC645" s="10524"/>
      <c r="AD645" s="10524"/>
      <c r="AE645" s="8913"/>
      <c r="AF645" s="31"/>
      <c r="AG645" s="26"/>
    </row>
    <row r="646" spans="1:39" ht="30" customHeight="1">
      <c r="A646" s="1295" t="s">
        <v>9744</v>
      </c>
      <c r="B646" s="10603" t="s">
        <v>11474</v>
      </c>
      <c r="C646" s="9765">
        <v>45463</v>
      </c>
      <c r="D646" s="9765">
        <v>45535</v>
      </c>
      <c r="E646" s="8864"/>
      <c r="F646" s="8877"/>
      <c r="G646" s="9840">
        <v>8598</v>
      </c>
      <c r="H646" s="9840">
        <v>398</v>
      </c>
      <c r="I646" s="9840"/>
      <c r="J646" s="10578" t="s">
        <v>9749</v>
      </c>
      <c r="K646" s="10563"/>
      <c r="L646" s="1386" t="s">
        <v>167</v>
      </c>
      <c r="M646" s="8868"/>
      <c r="N646" s="1409" t="s">
        <v>3952</v>
      </c>
      <c r="O646" s="1272">
        <v>10</v>
      </c>
      <c r="P646" s="1272">
        <v>10</v>
      </c>
      <c r="Q646" s="10521"/>
      <c r="R646" s="9788"/>
      <c r="S646" s="1173"/>
      <c r="T646" s="1173"/>
      <c r="U646" s="1173"/>
      <c r="V646" s="10565" t="s">
        <v>2073</v>
      </c>
      <c r="W646" s="1173"/>
      <c r="X646" s="10565" t="s">
        <v>37</v>
      </c>
      <c r="Y646" s="1173"/>
      <c r="Z646" s="10543" t="s">
        <v>45</v>
      </c>
      <c r="AA646" s="1173"/>
      <c r="AB646" s="9840"/>
      <c r="AC646" s="10523"/>
      <c r="AD646" s="10523"/>
      <c r="AE646" s="8912">
        <v>157023.9</v>
      </c>
      <c r="AF646" s="31"/>
      <c r="AG646" s="26"/>
    </row>
    <row r="647" spans="1:39" ht="30" customHeight="1">
      <c r="A647" s="1295" t="s">
        <v>9744</v>
      </c>
      <c r="B647" s="10604"/>
      <c r="C647" s="9766"/>
      <c r="D647" s="9766"/>
      <c r="E647" s="8866"/>
      <c r="F647" s="8878"/>
      <c r="G647" s="9834"/>
      <c r="H647" s="9834"/>
      <c r="I647" s="9834"/>
      <c r="J647" s="10579"/>
      <c r="K647" s="10564"/>
      <c r="L647" s="1386" t="s">
        <v>9743</v>
      </c>
      <c r="M647" s="8869"/>
      <c r="N647" s="1409" t="s">
        <v>9575</v>
      </c>
      <c r="O647" s="1272">
        <v>1</v>
      </c>
      <c r="P647" s="1272">
        <v>1</v>
      </c>
      <c r="Q647" s="10522"/>
      <c r="R647" s="9789"/>
      <c r="S647" s="1173"/>
      <c r="T647" s="1173"/>
      <c r="U647" s="1173"/>
      <c r="V647" s="10566"/>
      <c r="W647" s="1173"/>
      <c r="X647" s="10566"/>
      <c r="Y647" s="1173"/>
      <c r="Z647" s="9834"/>
      <c r="AA647" s="1173"/>
      <c r="AB647" s="9834"/>
      <c r="AC647" s="10524"/>
      <c r="AD647" s="10524"/>
      <c r="AE647" s="8913"/>
      <c r="AF647" s="31"/>
      <c r="AG647" s="26"/>
    </row>
    <row r="648" spans="1:39" ht="30" customHeight="1">
      <c r="A648" s="1295" t="s">
        <v>9744</v>
      </c>
      <c r="B648" s="10603" t="s">
        <v>11475</v>
      </c>
      <c r="C648" s="9765">
        <v>45463</v>
      </c>
      <c r="D648" s="9765">
        <v>45535</v>
      </c>
      <c r="E648" s="8864"/>
      <c r="F648" s="8877"/>
      <c r="G648" s="9840">
        <v>8598</v>
      </c>
      <c r="H648" s="9840">
        <v>414</v>
      </c>
      <c r="I648" s="9840"/>
      <c r="J648" s="10578" t="s">
        <v>9750</v>
      </c>
      <c r="K648" s="10563"/>
      <c r="L648" s="1386" t="s">
        <v>167</v>
      </c>
      <c r="M648" s="8868"/>
      <c r="N648" s="1409" t="s">
        <v>3952</v>
      </c>
      <c r="O648" s="1272">
        <v>10</v>
      </c>
      <c r="P648" s="1272">
        <v>10</v>
      </c>
      <c r="Q648" s="10521"/>
      <c r="R648" s="9788"/>
      <c r="S648" s="1173"/>
      <c r="T648" s="1173"/>
      <c r="U648" s="1173"/>
      <c r="V648" s="10539" t="s">
        <v>2073</v>
      </c>
      <c r="W648" s="1173"/>
      <c r="X648" s="10539" t="s">
        <v>37</v>
      </c>
      <c r="Y648" s="1173"/>
      <c r="Z648" s="10492" t="s">
        <v>45</v>
      </c>
      <c r="AA648" s="1173"/>
      <c r="AB648" s="9840"/>
      <c r="AC648" s="10523"/>
      <c r="AD648" s="10523"/>
      <c r="AE648" s="8912">
        <v>163122.29999999999</v>
      </c>
      <c r="AF648" s="31"/>
      <c r="AG648" s="26"/>
    </row>
    <row r="649" spans="1:39" ht="30" customHeight="1">
      <c r="A649" s="1295" t="s">
        <v>9744</v>
      </c>
      <c r="B649" s="10604"/>
      <c r="C649" s="9766"/>
      <c r="D649" s="9766"/>
      <c r="E649" s="8866"/>
      <c r="F649" s="8878"/>
      <c r="G649" s="9834"/>
      <c r="H649" s="9834"/>
      <c r="I649" s="9834"/>
      <c r="J649" s="10579"/>
      <c r="K649" s="10564"/>
      <c r="L649" s="1386" t="s">
        <v>9743</v>
      </c>
      <c r="M649" s="8869"/>
      <c r="N649" s="1409" t="s">
        <v>9575</v>
      </c>
      <c r="O649" s="1272">
        <v>1</v>
      </c>
      <c r="P649" s="1272">
        <v>1</v>
      </c>
      <c r="Q649" s="10522"/>
      <c r="R649" s="9789"/>
      <c r="S649" s="1173"/>
      <c r="T649" s="1173"/>
      <c r="U649" s="1173"/>
      <c r="V649" s="10540"/>
      <c r="W649" s="1173"/>
      <c r="X649" s="10540"/>
      <c r="Y649" s="1173"/>
      <c r="Z649" s="10493"/>
      <c r="AA649" s="1173"/>
      <c r="AB649" s="9834"/>
      <c r="AC649" s="10524"/>
      <c r="AD649" s="10524"/>
      <c r="AE649" s="8913"/>
      <c r="AF649" s="31"/>
      <c r="AG649" s="26"/>
    </row>
    <row r="650" spans="1:39" ht="30" customHeight="1">
      <c r="A650" s="1295" t="s">
        <v>9744</v>
      </c>
      <c r="B650" s="10603" t="s">
        <v>11476</v>
      </c>
      <c r="C650" s="9765">
        <v>45463</v>
      </c>
      <c r="D650" s="9765">
        <v>45535</v>
      </c>
      <c r="E650" s="8864"/>
      <c r="F650" s="8877"/>
      <c r="G650" s="9840">
        <v>8598</v>
      </c>
      <c r="H650" s="9840">
        <v>502</v>
      </c>
      <c r="I650" s="9840"/>
      <c r="J650" s="10578" t="s">
        <v>9751</v>
      </c>
      <c r="K650" s="10563"/>
      <c r="L650" s="1386" t="s">
        <v>167</v>
      </c>
      <c r="M650" s="8868"/>
      <c r="N650" s="1409" t="s">
        <v>3952</v>
      </c>
      <c r="O650" s="1272">
        <v>10</v>
      </c>
      <c r="P650" s="1272">
        <v>10</v>
      </c>
      <c r="Q650" s="10521"/>
      <c r="R650" s="9788"/>
      <c r="S650" s="1173"/>
      <c r="T650" s="1173"/>
      <c r="U650" s="1173"/>
      <c r="V650" s="10555" t="s">
        <v>2073</v>
      </c>
      <c r="W650" s="1173"/>
      <c r="X650" s="10555" t="s">
        <v>37</v>
      </c>
      <c r="Y650" s="1173"/>
      <c r="Z650" s="10449" t="s">
        <v>45</v>
      </c>
      <c r="AA650" s="1173"/>
      <c r="AB650" s="9840"/>
      <c r="AC650" s="10523"/>
      <c r="AD650" s="10523"/>
      <c r="AE650" s="8912">
        <v>155291.4</v>
      </c>
      <c r="AF650" s="31"/>
      <c r="AG650" s="26"/>
    </row>
    <row r="651" spans="1:39" ht="30" customHeight="1">
      <c r="A651" s="1295" t="s">
        <v>9744</v>
      </c>
      <c r="B651" s="10604"/>
      <c r="C651" s="9766"/>
      <c r="D651" s="9766"/>
      <c r="E651" s="8866"/>
      <c r="F651" s="8878"/>
      <c r="G651" s="9834"/>
      <c r="H651" s="9834"/>
      <c r="I651" s="9834"/>
      <c r="J651" s="10579"/>
      <c r="K651" s="10564"/>
      <c r="L651" s="1386" t="s">
        <v>9743</v>
      </c>
      <c r="M651" s="8869"/>
      <c r="N651" s="1409" t="s">
        <v>9575</v>
      </c>
      <c r="O651" s="1272">
        <v>1</v>
      </c>
      <c r="P651" s="1272">
        <v>1</v>
      </c>
      <c r="Q651" s="10522"/>
      <c r="R651" s="9789"/>
      <c r="S651" s="1173"/>
      <c r="T651" s="1173"/>
      <c r="U651" s="1173"/>
      <c r="V651" s="10556"/>
      <c r="W651" s="1173"/>
      <c r="X651" s="10556"/>
      <c r="Y651" s="1173"/>
      <c r="Z651" s="10450"/>
      <c r="AA651" s="1173"/>
      <c r="AB651" s="9834"/>
      <c r="AC651" s="10524"/>
      <c r="AD651" s="10524"/>
      <c r="AE651" s="8913"/>
      <c r="AF651" s="31"/>
      <c r="AG651" s="26"/>
    </row>
    <row r="652" spans="1:39" ht="30" customHeight="1">
      <c r="A652" s="1295" t="s">
        <v>9744</v>
      </c>
      <c r="B652" s="10603" t="s">
        <v>11477</v>
      </c>
      <c r="C652" s="9765">
        <v>45463</v>
      </c>
      <c r="D652" s="9765">
        <v>45535</v>
      </c>
      <c r="E652" s="8864"/>
      <c r="F652" s="8877"/>
      <c r="G652" s="9840">
        <v>8598</v>
      </c>
      <c r="H652" s="9840">
        <v>520</v>
      </c>
      <c r="I652" s="9840"/>
      <c r="J652" s="10576" t="s">
        <v>9816</v>
      </c>
      <c r="K652" s="10563"/>
      <c r="L652" s="1386" t="s">
        <v>167</v>
      </c>
      <c r="M652" s="8868"/>
      <c r="N652" s="1409" t="s">
        <v>3952</v>
      </c>
      <c r="O652" s="1272">
        <v>10</v>
      </c>
      <c r="P652" s="1272">
        <v>10</v>
      </c>
      <c r="Q652" s="10521"/>
      <c r="R652" s="9788"/>
      <c r="S652" s="1173"/>
      <c r="T652" s="1173"/>
      <c r="U652" s="1173"/>
      <c r="V652" s="10561" t="s">
        <v>2073</v>
      </c>
      <c r="W652" s="1173"/>
      <c r="X652" s="10561" t="s">
        <v>37</v>
      </c>
      <c r="Y652" s="1173"/>
      <c r="Z652" s="10492" t="s">
        <v>45</v>
      </c>
      <c r="AA652" s="1173"/>
      <c r="AB652" s="9840"/>
      <c r="AC652" s="10523"/>
      <c r="AD652" s="10523"/>
      <c r="AE652" s="8912">
        <v>160281</v>
      </c>
      <c r="AF652" s="31"/>
      <c r="AG652" s="26"/>
    </row>
    <row r="653" spans="1:39" ht="30" customHeight="1">
      <c r="A653" s="1295" t="s">
        <v>9744</v>
      </c>
      <c r="B653" s="10604"/>
      <c r="C653" s="9766"/>
      <c r="D653" s="9766"/>
      <c r="E653" s="8866"/>
      <c r="F653" s="8878"/>
      <c r="G653" s="9834"/>
      <c r="H653" s="9834"/>
      <c r="I653" s="9834"/>
      <c r="J653" s="10577"/>
      <c r="K653" s="10564"/>
      <c r="L653" s="1386" t="s">
        <v>9743</v>
      </c>
      <c r="M653" s="8869"/>
      <c r="N653" s="1409" t="s">
        <v>9575</v>
      </c>
      <c r="O653" s="1272">
        <v>1</v>
      </c>
      <c r="P653" s="1272">
        <v>1</v>
      </c>
      <c r="Q653" s="10522"/>
      <c r="R653" s="9789"/>
      <c r="S653" s="1173"/>
      <c r="T653" s="1173"/>
      <c r="U653" s="1173"/>
      <c r="V653" s="10562"/>
      <c r="W653" s="1173"/>
      <c r="X653" s="10562"/>
      <c r="Y653" s="1173"/>
      <c r="Z653" s="10493"/>
      <c r="AA653" s="1173"/>
      <c r="AB653" s="9834"/>
      <c r="AC653" s="10524"/>
      <c r="AD653" s="10524"/>
      <c r="AE653" s="8913"/>
      <c r="AF653" s="31"/>
      <c r="AG653" s="26"/>
    </row>
    <row r="654" spans="1:39" ht="30" customHeight="1">
      <c r="A654" s="1295" t="s">
        <v>9744</v>
      </c>
      <c r="B654" s="11038" t="s">
        <v>9799</v>
      </c>
      <c r="C654" s="9765">
        <v>45463</v>
      </c>
      <c r="D654" s="9765">
        <v>45535</v>
      </c>
      <c r="E654" s="8864"/>
      <c r="F654" s="8877"/>
      <c r="G654" s="9840">
        <v>8598</v>
      </c>
      <c r="H654" s="9840">
        <v>659</v>
      </c>
      <c r="I654" s="9840"/>
      <c r="J654" s="10578" t="s">
        <v>9752</v>
      </c>
      <c r="K654" s="10563"/>
      <c r="L654" s="1386" t="s">
        <v>167</v>
      </c>
      <c r="M654" s="8868"/>
      <c r="N654" s="1409" t="s">
        <v>3952</v>
      </c>
      <c r="O654" s="1272">
        <v>10</v>
      </c>
      <c r="P654" s="1272">
        <v>10</v>
      </c>
      <c r="Q654" s="10521"/>
      <c r="R654" s="9788"/>
      <c r="S654" s="1173"/>
      <c r="T654" s="1173"/>
      <c r="U654" s="1173"/>
      <c r="V654" s="10557" t="s">
        <v>2073</v>
      </c>
      <c r="W654" s="1173"/>
      <c r="X654" s="10557" t="s">
        <v>37</v>
      </c>
      <c r="Y654" s="1173"/>
      <c r="Z654" s="10557" t="s">
        <v>45</v>
      </c>
      <c r="AA654" s="1173"/>
      <c r="AB654" s="9840"/>
      <c r="AC654" s="10523"/>
      <c r="AD654" s="10523"/>
      <c r="AE654" s="8912">
        <v>160914.4</v>
      </c>
      <c r="AF654" s="31"/>
      <c r="AG654" s="26"/>
    </row>
    <row r="655" spans="1:39" ht="30" customHeight="1">
      <c r="A655" s="1295" t="s">
        <v>9744</v>
      </c>
      <c r="B655" s="11049"/>
      <c r="C655" s="9766"/>
      <c r="D655" s="9766"/>
      <c r="E655" s="8866"/>
      <c r="F655" s="8878"/>
      <c r="G655" s="9834"/>
      <c r="H655" s="9834"/>
      <c r="I655" s="9834"/>
      <c r="J655" s="10579"/>
      <c r="K655" s="10564"/>
      <c r="L655" s="1386" t="s">
        <v>9743</v>
      </c>
      <c r="M655" s="8869"/>
      <c r="N655" s="1409" t="s">
        <v>9575</v>
      </c>
      <c r="O655" s="1272">
        <v>1</v>
      </c>
      <c r="P655" s="1272">
        <v>1</v>
      </c>
      <c r="Q655" s="10522"/>
      <c r="R655" s="9789"/>
      <c r="S655" s="1173"/>
      <c r="T655" s="1173"/>
      <c r="U655" s="1173"/>
      <c r="V655" s="10558"/>
      <c r="W655" s="1173"/>
      <c r="X655" s="10558"/>
      <c r="Y655" s="1173"/>
      <c r="Z655" s="10558"/>
      <c r="AA655" s="1173"/>
      <c r="AB655" s="9834"/>
      <c r="AC655" s="10524"/>
      <c r="AD655" s="10524"/>
      <c r="AE655" s="8913"/>
      <c r="AF655" s="31"/>
      <c r="AG655" s="26"/>
    </row>
    <row r="656" spans="1:39" ht="30" customHeight="1">
      <c r="A656" s="1295" t="s">
        <v>9744</v>
      </c>
      <c r="B656" s="11038" t="s">
        <v>9800</v>
      </c>
      <c r="C656" s="9765">
        <v>45463</v>
      </c>
      <c r="D656" s="9765">
        <v>45535</v>
      </c>
      <c r="E656" s="8864"/>
      <c r="F656" s="8877"/>
      <c r="G656" s="9840">
        <v>8598</v>
      </c>
      <c r="H656" s="9840">
        <v>707</v>
      </c>
      <c r="I656" s="9840"/>
      <c r="J656" s="10578" t="s">
        <v>9753</v>
      </c>
      <c r="K656" s="10563"/>
      <c r="L656" s="1386" t="s">
        <v>167</v>
      </c>
      <c r="M656" s="8868"/>
      <c r="N656" s="1409" t="s">
        <v>3952</v>
      </c>
      <c r="O656" s="1272">
        <v>10</v>
      </c>
      <c r="P656" s="1272">
        <v>10</v>
      </c>
      <c r="Q656" s="10521"/>
      <c r="R656" s="9788"/>
      <c r="S656" s="1173"/>
      <c r="T656" s="1173"/>
      <c r="U656" s="1173"/>
      <c r="V656" s="10459" t="s">
        <v>2073</v>
      </c>
      <c r="W656" s="1173"/>
      <c r="X656" s="10459" t="s">
        <v>37</v>
      </c>
      <c r="Y656" s="1173"/>
      <c r="Z656" s="10449" t="s">
        <v>45</v>
      </c>
      <c r="AA656" s="1173"/>
      <c r="AB656" s="9840"/>
      <c r="AC656" s="10523"/>
      <c r="AD656" s="10523"/>
      <c r="AE656" s="8912">
        <v>162914.4</v>
      </c>
      <c r="AF656" s="31"/>
      <c r="AG656" s="26"/>
    </row>
    <row r="657" spans="1:33" ht="30" customHeight="1">
      <c r="A657" s="1295" t="s">
        <v>9744</v>
      </c>
      <c r="B657" s="11049"/>
      <c r="C657" s="9766"/>
      <c r="D657" s="9766"/>
      <c r="E657" s="8866"/>
      <c r="F657" s="8878"/>
      <c r="G657" s="9834"/>
      <c r="H657" s="9834"/>
      <c r="I657" s="9834"/>
      <c r="J657" s="10579"/>
      <c r="K657" s="10564"/>
      <c r="L657" s="1386" t="s">
        <v>9743</v>
      </c>
      <c r="M657" s="8869"/>
      <c r="N657" s="1409" t="s">
        <v>9575</v>
      </c>
      <c r="O657" s="1272">
        <v>1</v>
      </c>
      <c r="P657" s="1272">
        <v>1</v>
      </c>
      <c r="Q657" s="10522"/>
      <c r="R657" s="9789"/>
      <c r="S657" s="1173"/>
      <c r="T657" s="1173"/>
      <c r="U657" s="1173"/>
      <c r="V657" s="10460"/>
      <c r="W657" s="1173"/>
      <c r="X657" s="10460"/>
      <c r="Y657" s="1173"/>
      <c r="Z657" s="10450"/>
      <c r="AA657" s="1173"/>
      <c r="AB657" s="9834"/>
      <c r="AC657" s="10524"/>
      <c r="AD657" s="10524"/>
      <c r="AE657" s="8913"/>
      <c r="AF657" s="31"/>
      <c r="AG657" s="26"/>
    </row>
    <row r="658" spans="1:33" ht="30" customHeight="1">
      <c r="A658" s="1295" t="s">
        <v>9744</v>
      </c>
      <c r="B658" s="11038" t="s">
        <v>9801</v>
      </c>
      <c r="C658" s="9765">
        <v>45463</v>
      </c>
      <c r="D658" s="9765">
        <v>45535</v>
      </c>
      <c r="E658" s="8864"/>
      <c r="F658" s="8877"/>
      <c r="G658" s="9840">
        <v>8598</v>
      </c>
      <c r="H658" s="9840">
        <v>731</v>
      </c>
      <c r="I658" s="9840"/>
      <c r="J658" s="10578" t="s">
        <v>9754</v>
      </c>
      <c r="K658" s="10563"/>
      <c r="L658" s="1386" t="s">
        <v>167</v>
      </c>
      <c r="M658" s="8868"/>
      <c r="N658" s="1409" t="s">
        <v>3952</v>
      </c>
      <c r="O658" s="1272">
        <v>10</v>
      </c>
      <c r="P658" s="1272">
        <v>10</v>
      </c>
      <c r="Q658" s="10521"/>
      <c r="R658" s="9788"/>
      <c r="S658" s="1173"/>
      <c r="T658" s="1173"/>
      <c r="U658" s="1173"/>
      <c r="V658" s="10449" t="s">
        <v>2073</v>
      </c>
      <c r="W658" s="1173"/>
      <c r="X658" s="10449" t="s">
        <v>37</v>
      </c>
      <c r="Y658" s="1173"/>
      <c r="Z658" s="10449" t="s">
        <v>45</v>
      </c>
      <c r="AA658" s="1173"/>
      <c r="AB658" s="9840"/>
      <c r="AC658" s="10523"/>
      <c r="AD658" s="10523"/>
      <c r="AE658" s="8912">
        <v>173032.2</v>
      </c>
      <c r="AF658" s="31"/>
      <c r="AG658" s="26"/>
    </row>
    <row r="659" spans="1:33" ht="30" customHeight="1">
      <c r="A659" s="1295" t="s">
        <v>9744</v>
      </c>
      <c r="B659" s="11049"/>
      <c r="C659" s="9766"/>
      <c r="D659" s="9766"/>
      <c r="E659" s="8866"/>
      <c r="F659" s="8878"/>
      <c r="G659" s="9834"/>
      <c r="H659" s="9834"/>
      <c r="I659" s="9834"/>
      <c r="J659" s="10579"/>
      <c r="K659" s="10564"/>
      <c r="L659" s="1386" t="s">
        <v>9743</v>
      </c>
      <c r="M659" s="8869"/>
      <c r="N659" s="1409" t="s">
        <v>9575</v>
      </c>
      <c r="O659" s="1272">
        <v>1</v>
      </c>
      <c r="P659" s="1272">
        <v>1</v>
      </c>
      <c r="Q659" s="10522"/>
      <c r="R659" s="9789"/>
      <c r="S659" s="1173"/>
      <c r="T659" s="1173"/>
      <c r="U659" s="1173"/>
      <c r="V659" s="10450"/>
      <c r="W659" s="1173"/>
      <c r="X659" s="10450"/>
      <c r="Y659" s="1173"/>
      <c r="Z659" s="10450"/>
      <c r="AA659" s="1173"/>
      <c r="AB659" s="9834"/>
      <c r="AC659" s="10524"/>
      <c r="AD659" s="10524"/>
      <c r="AE659" s="8913"/>
      <c r="AF659" s="31"/>
      <c r="AG659" s="26"/>
    </row>
    <row r="660" spans="1:33" ht="30" customHeight="1">
      <c r="A660" s="1295" t="s">
        <v>9744</v>
      </c>
      <c r="B660" s="11038" t="s">
        <v>9802</v>
      </c>
      <c r="C660" s="9765">
        <v>45463</v>
      </c>
      <c r="D660" s="9765">
        <v>45535</v>
      </c>
      <c r="E660" s="8864"/>
      <c r="F660" s="8877"/>
      <c r="G660" s="9840">
        <v>8598</v>
      </c>
      <c r="H660" s="9840">
        <v>735</v>
      </c>
      <c r="I660" s="9840"/>
      <c r="J660" s="10578" t="s">
        <v>9755</v>
      </c>
      <c r="K660" s="10563"/>
      <c r="L660" s="1386" t="s">
        <v>167</v>
      </c>
      <c r="M660" s="8868"/>
      <c r="N660" s="1409" t="s">
        <v>3952</v>
      </c>
      <c r="O660" s="1272">
        <v>10</v>
      </c>
      <c r="P660" s="1272">
        <v>10</v>
      </c>
      <c r="Q660" s="10521"/>
      <c r="R660" s="9788"/>
      <c r="S660" s="1173"/>
      <c r="T660" s="1173"/>
      <c r="U660" s="1173"/>
      <c r="V660" s="10449" t="s">
        <v>2073</v>
      </c>
      <c r="W660" s="1173"/>
      <c r="X660" s="10449" t="s">
        <v>37</v>
      </c>
      <c r="Y660" s="1173"/>
      <c r="Z660" s="10557" t="s">
        <v>45</v>
      </c>
      <c r="AA660" s="1173"/>
      <c r="AB660" s="9840"/>
      <c r="AC660" s="10523"/>
      <c r="AD660" s="10523"/>
      <c r="AE660" s="8912">
        <v>149262.29999999999</v>
      </c>
      <c r="AF660" s="31"/>
      <c r="AG660" s="26"/>
    </row>
    <row r="661" spans="1:33" ht="30" customHeight="1">
      <c r="A661" s="1295" t="s">
        <v>9744</v>
      </c>
      <c r="B661" s="11049"/>
      <c r="C661" s="9766"/>
      <c r="D661" s="9766"/>
      <c r="E661" s="8866"/>
      <c r="F661" s="8878"/>
      <c r="G661" s="9834"/>
      <c r="H661" s="9834"/>
      <c r="I661" s="9834"/>
      <c r="J661" s="10579"/>
      <c r="K661" s="10564"/>
      <c r="L661" s="1386" t="s">
        <v>9743</v>
      </c>
      <c r="M661" s="8869"/>
      <c r="N661" s="1409" t="s">
        <v>9575</v>
      </c>
      <c r="O661" s="1272">
        <v>1</v>
      </c>
      <c r="P661" s="1272">
        <v>1</v>
      </c>
      <c r="Q661" s="10522"/>
      <c r="R661" s="9789"/>
      <c r="S661" s="1173"/>
      <c r="T661" s="1173"/>
      <c r="U661" s="1173"/>
      <c r="V661" s="10450"/>
      <c r="W661" s="1173"/>
      <c r="X661" s="10450"/>
      <c r="Y661" s="1173"/>
      <c r="Z661" s="10558"/>
      <c r="AA661" s="1173"/>
      <c r="AB661" s="9834"/>
      <c r="AC661" s="10524"/>
      <c r="AD661" s="10524"/>
      <c r="AE661" s="8913"/>
      <c r="AF661" s="31"/>
      <c r="AG661" s="26"/>
    </row>
    <row r="662" spans="1:33" ht="30" customHeight="1">
      <c r="A662" s="1295" t="s">
        <v>9744</v>
      </c>
      <c r="B662" s="11038" t="s">
        <v>9803</v>
      </c>
      <c r="C662" s="9765">
        <v>45463</v>
      </c>
      <c r="D662" s="9765">
        <v>45535</v>
      </c>
      <c r="E662" s="8864"/>
      <c r="F662" s="8877"/>
      <c r="G662" s="9840">
        <v>8598</v>
      </c>
      <c r="H662" s="9840">
        <v>742</v>
      </c>
      <c r="I662" s="9840"/>
      <c r="J662" s="10578" t="s">
        <v>9756</v>
      </c>
      <c r="K662" s="10563"/>
      <c r="L662" s="1386" t="s">
        <v>167</v>
      </c>
      <c r="M662" s="8868"/>
      <c r="N662" s="1409" t="s">
        <v>3952</v>
      </c>
      <c r="O662" s="1272">
        <v>10</v>
      </c>
      <c r="P662" s="1272">
        <v>10</v>
      </c>
      <c r="Q662" s="10521"/>
      <c r="R662" s="9788"/>
      <c r="S662" s="1173"/>
      <c r="T662" s="1173"/>
      <c r="U662" s="1173"/>
      <c r="V662" s="10568" t="s">
        <v>2073</v>
      </c>
      <c r="W662" s="1173"/>
      <c r="X662" s="10568" t="s">
        <v>37</v>
      </c>
      <c r="Y662" s="1173"/>
      <c r="Z662" s="10449" t="s">
        <v>45</v>
      </c>
      <c r="AA662" s="1173"/>
      <c r="AB662" s="9840"/>
      <c r="AC662" s="10523"/>
      <c r="AD662" s="10523"/>
      <c r="AE662" s="8912">
        <v>184189.5</v>
      </c>
      <c r="AF662" s="31"/>
      <c r="AG662" s="26"/>
    </row>
    <row r="663" spans="1:33" ht="30" customHeight="1">
      <c r="A663" s="1295" t="s">
        <v>9744</v>
      </c>
      <c r="B663" s="11049"/>
      <c r="C663" s="9766"/>
      <c r="D663" s="9766"/>
      <c r="E663" s="8866"/>
      <c r="F663" s="8878"/>
      <c r="G663" s="9834"/>
      <c r="H663" s="9834"/>
      <c r="I663" s="9834"/>
      <c r="J663" s="10579"/>
      <c r="K663" s="10564"/>
      <c r="L663" s="1386" t="s">
        <v>9743</v>
      </c>
      <c r="M663" s="8869"/>
      <c r="N663" s="1409" t="s">
        <v>9575</v>
      </c>
      <c r="O663" s="1272">
        <v>1</v>
      </c>
      <c r="P663" s="1272">
        <v>1</v>
      </c>
      <c r="Q663" s="10522"/>
      <c r="R663" s="9789"/>
      <c r="S663" s="1173"/>
      <c r="T663" s="1173"/>
      <c r="U663" s="1173"/>
      <c r="V663" s="10569"/>
      <c r="W663" s="1173"/>
      <c r="X663" s="10569"/>
      <c r="Y663" s="1173"/>
      <c r="Z663" s="10450"/>
      <c r="AA663" s="1173"/>
      <c r="AB663" s="9834"/>
      <c r="AC663" s="10524"/>
      <c r="AD663" s="10524"/>
      <c r="AE663" s="8913"/>
      <c r="AF663" s="31"/>
      <c r="AG663" s="26"/>
    </row>
    <row r="664" spans="1:33" ht="30" customHeight="1">
      <c r="A664" s="1295" t="s">
        <v>9744</v>
      </c>
      <c r="B664" s="11038" t="s">
        <v>9804</v>
      </c>
      <c r="C664" s="9765">
        <v>45463</v>
      </c>
      <c r="D664" s="9765">
        <v>45535</v>
      </c>
      <c r="E664" s="8864"/>
      <c r="F664" s="8877"/>
      <c r="G664" s="9840">
        <v>8598</v>
      </c>
      <c r="H664" s="9840">
        <v>734</v>
      </c>
      <c r="I664" s="9840"/>
      <c r="J664" s="10578" t="s">
        <v>9757</v>
      </c>
      <c r="K664" s="10563"/>
      <c r="L664" s="1386" t="s">
        <v>167</v>
      </c>
      <c r="M664" s="8868"/>
      <c r="N664" s="1409" t="s">
        <v>3952</v>
      </c>
      <c r="O664" s="1272">
        <v>10</v>
      </c>
      <c r="P664" s="1272">
        <v>10</v>
      </c>
      <c r="Q664" s="10521"/>
      <c r="R664" s="9788"/>
      <c r="S664" s="1173"/>
      <c r="T664" s="1173"/>
      <c r="U664" s="1173"/>
      <c r="V664" s="10527" t="s">
        <v>2073</v>
      </c>
      <c r="W664" s="1173"/>
      <c r="X664" s="10527" t="s">
        <v>37</v>
      </c>
      <c r="Y664" s="1173"/>
      <c r="Z664" s="10449" t="s">
        <v>45</v>
      </c>
      <c r="AA664" s="1173"/>
      <c r="AB664" s="9840"/>
      <c r="AC664" s="10523"/>
      <c r="AD664" s="10523"/>
      <c r="AE664" s="8912">
        <v>173794.5</v>
      </c>
      <c r="AF664" s="31"/>
      <c r="AG664" s="26"/>
    </row>
    <row r="665" spans="1:33" ht="30" customHeight="1">
      <c r="A665" s="1295" t="s">
        <v>9744</v>
      </c>
      <c r="B665" s="11049"/>
      <c r="C665" s="9766"/>
      <c r="D665" s="9766"/>
      <c r="E665" s="8866"/>
      <c r="F665" s="8878"/>
      <c r="G665" s="9834"/>
      <c r="H665" s="9834"/>
      <c r="I665" s="9834"/>
      <c r="J665" s="10579"/>
      <c r="K665" s="10564"/>
      <c r="L665" s="1386" t="s">
        <v>9743</v>
      </c>
      <c r="M665" s="8869"/>
      <c r="N665" s="1409" t="s">
        <v>9575</v>
      </c>
      <c r="O665" s="1272">
        <v>1</v>
      </c>
      <c r="P665" s="1272">
        <v>1</v>
      </c>
      <c r="Q665" s="10522"/>
      <c r="R665" s="9789"/>
      <c r="S665" s="1173"/>
      <c r="T665" s="1173"/>
      <c r="U665" s="1173"/>
      <c r="V665" s="10528"/>
      <c r="W665" s="1173"/>
      <c r="X665" s="10528"/>
      <c r="Y665" s="1173"/>
      <c r="Z665" s="10450"/>
      <c r="AA665" s="1173"/>
      <c r="AB665" s="9834"/>
      <c r="AC665" s="10524"/>
      <c r="AD665" s="10524"/>
      <c r="AE665" s="8913"/>
      <c r="AF665" s="31"/>
      <c r="AG665" s="26"/>
    </row>
    <row r="666" spans="1:33" ht="30" customHeight="1">
      <c r="A666" s="1295" t="s">
        <v>9744</v>
      </c>
      <c r="B666" s="11038" t="s">
        <v>9805</v>
      </c>
      <c r="C666" s="9765">
        <v>45463</v>
      </c>
      <c r="D666" s="9765">
        <v>45535</v>
      </c>
      <c r="E666" s="8864"/>
      <c r="F666" s="8877"/>
      <c r="G666" s="9840">
        <v>8598</v>
      </c>
      <c r="H666" s="9840">
        <v>465</v>
      </c>
      <c r="I666" s="9840"/>
      <c r="J666" s="10578" t="s">
        <v>9758</v>
      </c>
      <c r="K666" s="10563"/>
      <c r="L666" s="1386" t="s">
        <v>167</v>
      </c>
      <c r="M666" s="8868"/>
      <c r="N666" s="1409" t="s">
        <v>3952</v>
      </c>
      <c r="O666" s="1272">
        <v>10</v>
      </c>
      <c r="P666" s="1272">
        <v>10</v>
      </c>
      <c r="Q666" s="10521"/>
      <c r="R666" s="9788"/>
      <c r="S666" s="1173"/>
      <c r="T666" s="1173"/>
      <c r="U666" s="1173"/>
      <c r="V666" s="10459" t="s">
        <v>2073</v>
      </c>
      <c r="W666" s="1173"/>
      <c r="X666" s="10459" t="s">
        <v>37</v>
      </c>
      <c r="Y666" s="1173"/>
      <c r="Z666" s="10492" t="s">
        <v>45</v>
      </c>
      <c r="AA666" s="1173"/>
      <c r="AB666" s="9840"/>
      <c r="AC666" s="10523"/>
      <c r="AD666" s="10523"/>
      <c r="AE666" s="8912">
        <v>159518.70000000001</v>
      </c>
      <c r="AF666" s="31"/>
      <c r="AG666" s="26"/>
    </row>
    <row r="667" spans="1:33" ht="30" customHeight="1">
      <c r="A667" s="1295" t="s">
        <v>9744</v>
      </c>
      <c r="B667" s="11049"/>
      <c r="C667" s="9766"/>
      <c r="D667" s="9766"/>
      <c r="E667" s="8866"/>
      <c r="F667" s="8878"/>
      <c r="G667" s="9834"/>
      <c r="H667" s="9834"/>
      <c r="I667" s="9834"/>
      <c r="J667" s="10579"/>
      <c r="K667" s="10564"/>
      <c r="L667" s="1386" t="s">
        <v>9743</v>
      </c>
      <c r="M667" s="8869"/>
      <c r="N667" s="1409" t="s">
        <v>9575</v>
      </c>
      <c r="O667" s="1272">
        <v>1</v>
      </c>
      <c r="P667" s="1272">
        <v>1</v>
      </c>
      <c r="Q667" s="10522"/>
      <c r="R667" s="9789"/>
      <c r="S667" s="1173"/>
      <c r="T667" s="1173"/>
      <c r="U667" s="1173"/>
      <c r="V667" s="10460"/>
      <c r="W667" s="1173"/>
      <c r="X667" s="10460"/>
      <c r="Y667" s="1173"/>
      <c r="Z667" s="10493"/>
      <c r="AA667" s="1173"/>
      <c r="AB667" s="9834"/>
      <c r="AC667" s="10524"/>
      <c r="AD667" s="10524"/>
      <c r="AE667" s="8913"/>
      <c r="AF667" s="31"/>
      <c r="AG667" s="26"/>
    </row>
    <row r="668" spans="1:33" ht="30" customHeight="1">
      <c r="A668" s="1295" t="s">
        <v>9759</v>
      </c>
      <c r="B668" s="10603" t="s">
        <v>11703</v>
      </c>
      <c r="C668" s="9765">
        <v>45463</v>
      </c>
      <c r="D668" s="9765">
        <v>45535</v>
      </c>
      <c r="E668" s="8864"/>
      <c r="F668" s="8877"/>
      <c r="G668" s="11118" t="s">
        <v>9785</v>
      </c>
      <c r="H668" s="9840">
        <v>68</v>
      </c>
      <c r="I668" s="9840"/>
      <c r="J668" s="10578" t="s">
        <v>9760</v>
      </c>
      <c r="K668" s="10563"/>
      <c r="L668" s="1386" t="s">
        <v>167</v>
      </c>
      <c r="M668" s="8868"/>
      <c r="N668" s="1409" t="s">
        <v>3952</v>
      </c>
      <c r="O668" s="1272">
        <v>10</v>
      </c>
      <c r="P668" s="1272">
        <v>10</v>
      </c>
      <c r="Q668" s="10521"/>
      <c r="R668" s="9788"/>
      <c r="S668" s="1173"/>
      <c r="T668" s="1173"/>
      <c r="U668" s="1173"/>
      <c r="V668" s="10525" t="s">
        <v>2073</v>
      </c>
      <c r="W668" s="1173"/>
      <c r="X668" s="10525" t="s">
        <v>37</v>
      </c>
      <c r="Y668" s="1173"/>
      <c r="Z668" s="10557" t="s">
        <v>45</v>
      </c>
      <c r="AA668" s="9788"/>
      <c r="AB668" s="9840"/>
      <c r="AC668" s="10523"/>
      <c r="AD668" s="10523"/>
      <c r="AE668" s="8912">
        <v>433000</v>
      </c>
      <c r="AF668" s="9224"/>
      <c r="AG668" s="26"/>
    </row>
    <row r="669" spans="1:33" ht="30" customHeight="1">
      <c r="A669" s="1295" t="s">
        <v>9759</v>
      </c>
      <c r="B669" s="10604"/>
      <c r="C669" s="9766"/>
      <c r="D669" s="9766"/>
      <c r="E669" s="8866"/>
      <c r="F669" s="8878"/>
      <c r="G669" s="11119"/>
      <c r="H669" s="9834"/>
      <c r="I669" s="9834"/>
      <c r="J669" s="10579"/>
      <c r="K669" s="10564"/>
      <c r="L669" s="1386" t="s">
        <v>9743</v>
      </c>
      <c r="M669" s="8869"/>
      <c r="N669" s="1409" t="s">
        <v>9575</v>
      </c>
      <c r="O669" s="1272">
        <v>1</v>
      </c>
      <c r="P669" s="1272">
        <v>1</v>
      </c>
      <c r="Q669" s="10522"/>
      <c r="R669" s="9789"/>
      <c r="S669" s="1173"/>
      <c r="T669" s="1173"/>
      <c r="U669" s="1173"/>
      <c r="V669" s="10526"/>
      <c r="W669" s="1173"/>
      <c r="X669" s="10526"/>
      <c r="Y669" s="1173"/>
      <c r="Z669" s="10558"/>
      <c r="AA669" s="9789"/>
      <c r="AB669" s="9834"/>
      <c r="AC669" s="10524"/>
      <c r="AD669" s="10524"/>
      <c r="AE669" s="8913"/>
      <c r="AF669" s="9071"/>
      <c r="AG669" s="26"/>
    </row>
    <row r="670" spans="1:33" ht="30" customHeight="1">
      <c r="A670" s="373" t="s">
        <v>9759</v>
      </c>
      <c r="B670" s="11028" t="s">
        <v>11704</v>
      </c>
      <c r="C670" s="9752">
        <v>45463</v>
      </c>
      <c r="D670" s="9752">
        <v>45535</v>
      </c>
      <c r="E670" s="9721"/>
      <c r="F670" s="9479"/>
      <c r="G670" s="11050" t="s">
        <v>9785</v>
      </c>
      <c r="H670" s="9708">
        <v>76</v>
      </c>
      <c r="I670" s="9708"/>
      <c r="J670" s="10559" t="s">
        <v>9761</v>
      </c>
      <c r="K670" s="10529"/>
      <c r="L670" s="428" t="s">
        <v>167</v>
      </c>
      <c r="M670" s="9231"/>
      <c r="N670" s="425" t="s">
        <v>3952</v>
      </c>
      <c r="O670" s="258">
        <v>10</v>
      </c>
      <c r="P670" s="258">
        <v>10</v>
      </c>
      <c r="Q670" s="10401"/>
      <c r="R670" s="9740"/>
      <c r="S670" s="250"/>
      <c r="T670" s="250"/>
      <c r="U670" s="250"/>
      <c r="V670" s="10497" t="s">
        <v>2073</v>
      </c>
      <c r="W670" s="250"/>
      <c r="X670" s="10497" t="s">
        <v>37</v>
      </c>
      <c r="Y670" s="250"/>
      <c r="Z670" s="251"/>
      <c r="AA670" s="250"/>
      <c r="AB670" s="9816"/>
      <c r="AC670" s="10519"/>
      <c r="AD670" s="10519"/>
      <c r="AE670" s="9660">
        <v>446000</v>
      </c>
      <c r="AF670" s="9224"/>
      <c r="AG670" s="26"/>
    </row>
    <row r="671" spans="1:33" ht="30" customHeight="1">
      <c r="A671" s="373" t="s">
        <v>9759</v>
      </c>
      <c r="B671" s="11030"/>
      <c r="C671" s="9753"/>
      <c r="D671" s="9753"/>
      <c r="E671" s="9410"/>
      <c r="F671" s="9433"/>
      <c r="G671" s="11051"/>
      <c r="H671" s="9710"/>
      <c r="I671" s="9710"/>
      <c r="J671" s="10560"/>
      <c r="K671" s="10530"/>
      <c r="L671" s="428" t="s">
        <v>9743</v>
      </c>
      <c r="M671" s="9280"/>
      <c r="N671" s="425" t="s">
        <v>9575</v>
      </c>
      <c r="O671" s="258">
        <v>1</v>
      </c>
      <c r="P671" s="258">
        <v>1</v>
      </c>
      <c r="Q671" s="10402"/>
      <c r="R671" s="9741"/>
      <c r="S671" s="250"/>
      <c r="T671" s="250"/>
      <c r="U671" s="250"/>
      <c r="V671" s="9718"/>
      <c r="W671" s="250"/>
      <c r="X671" s="9718"/>
      <c r="Y671" s="250"/>
      <c r="Z671" s="251"/>
      <c r="AA671" s="250"/>
      <c r="AB671" s="9718"/>
      <c r="AC671" s="10520"/>
      <c r="AD671" s="10520"/>
      <c r="AE671" s="9662"/>
      <c r="AF671" s="9071"/>
      <c r="AG671" s="26"/>
    </row>
    <row r="672" spans="1:33" ht="30" customHeight="1">
      <c r="A672" s="373" t="s">
        <v>9759</v>
      </c>
      <c r="B672" s="11028" t="s">
        <v>11705</v>
      </c>
      <c r="C672" s="9752">
        <v>45463</v>
      </c>
      <c r="D672" s="9752">
        <v>45535</v>
      </c>
      <c r="E672" s="9721"/>
      <c r="F672" s="9479"/>
      <c r="G672" s="11050" t="s">
        <v>9785</v>
      </c>
      <c r="H672" s="9708">
        <v>12</v>
      </c>
      <c r="I672" s="9708"/>
      <c r="J672" s="10559" t="s">
        <v>9762</v>
      </c>
      <c r="K672" s="10529"/>
      <c r="L672" s="428" t="s">
        <v>167</v>
      </c>
      <c r="M672" s="9231"/>
      <c r="N672" s="425" t="s">
        <v>3952</v>
      </c>
      <c r="O672" s="258">
        <v>10</v>
      </c>
      <c r="P672" s="258">
        <v>10</v>
      </c>
      <c r="Q672" s="10401"/>
      <c r="R672" s="9740"/>
      <c r="S672" s="250"/>
      <c r="T672" s="250"/>
      <c r="U672" s="250"/>
      <c r="V672" s="10567" t="s">
        <v>2073</v>
      </c>
      <c r="W672" s="250"/>
      <c r="X672" s="10567" t="s">
        <v>37</v>
      </c>
      <c r="Y672" s="250"/>
      <c r="Z672" s="251"/>
      <c r="AA672" s="250"/>
      <c r="AB672" s="9816"/>
      <c r="AC672" s="10519"/>
      <c r="AD672" s="10519"/>
      <c r="AE672" s="9660">
        <v>487230</v>
      </c>
      <c r="AF672" s="9224"/>
      <c r="AG672" s="26"/>
    </row>
    <row r="673" spans="1:33" ht="30" customHeight="1">
      <c r="A673" s="2109" t="s">
        <v>9759</v>
      </c>
      <c r="B673" s="11030"/>
      <c r="C673" s="9753"/>
      <c r="D673" s="9753"/>
      <c r="E673" s="9410"/>
      <c r="F673" s="9433"/>
      <c r="G673" s="11051"/>
      <c r="H673" s="9710"/>
      <c r="I673" s="9710"/>
      <c r="J673" s="10560"/>
      <c r="K673" s="10530"/>
      <c r="L673" s="428" t="s">
        <v>9743</v>
      </c>
      <c r="M673" s="9280"/>
      <c r="N673" s="425" t="s">
        <v>9575</v>
      </c>
      <c r="O673" s="258">
        <v>1</v>
      </c>
      <c r="P673" s="258">
        <v>1</v>
      </c>
      <c r="Q673" s="10402"/>
      <c r="R673" s="9741"/>
      <c r="S673" s="250"/>
      <c r="T673" s="250"/>
      <c r="U673" s="250"/>
      <c r="V673" s="9718"/>
      <c r="W673" s="250"/>
      <c r="X673" s="9718"/>
      <c r="Y673" s="250"/>
      <c r="Z673" s="251"/>
      <c r="AA673" s="250"/>
      <c r="AB673" s="9718"/>
      <c r="AC673" s="10520"/>
      <c r="AD673" s="10520"/>
      <c r="AE673" s="9662"/>
      <c r="AF673" s="9071"/>
      <c r="AG673" s="26"/>
    </row>
    <row r="674" spans="1:33" ht="30" customHeight="1">
      <c r="A674" s="1295" t="s">
        <v>9759</v>
      </c>
      <c r="B674" s="10603" t="s">
        <v>11706</v>
      </c>
      <c r="C674" s="9765">
        <v>45463</v>
      </c>
      <c r="D674" s="9765">
        <v>45535</v>
      </c>
      <c r="E674" s="8864"/>
      <c r="F674" s="8877"/>
      <c r="G674" s="11118" t="s">
        <v>9785</v>
      </c>
      <c r="H674" s="9840">
        <v>48</v>
      </c>
      <c r="I674" s="9840"/>
      <c r="J674" s="10578" t="s">
        <v>9763</v>
      </c>
      <c r="K674" s="10563"/>
      <c r="L674" s="1386" t="s">
        <v>167</v>
      </c>
      <c r="M674" s="8868"/>
      <c r="N674" s="1409" t="s">
        <v>3952</v>
      </c>
      <c r="O674" s="1272">
        <v>10</v>
      </c>
      <c r="P674" s="1272">
        <v>10</v>
      </c>
      <c r="Q674" s="10521"/>
      <c r="R674" s="9788"/>
      <c r="S674" s="1173"/>
      <c r="T674" s="1173"/>
      <c r="U674" s="1173"/>
      <c r="V674" s="10551" t="s">
        <v>2073</v>
      </c>
      <c r="W674" s="1173"/>
      <c r="X674" s="10551" t="s">
        <v>37</v>
      </c>
      <c r="Y674" s="1173"/>
      <c r="Z674" s="10243" t="s">
        <v>45</v>
      </c>
      <c r="AA674" s="9788"/>
      <c r="AB674" s="9840"/>
      <c r="AC674" s="10523"/>
      <c r="AD674" s="10523"/>
      <c r="AE674" s="8912">
        <v>485480</v>
      </c>
      <c r="AF674" s="9224"/>
      <c r="AG674" s="26"/>
    </row>
    <row r="675" spans="1:33" ht="30" customHeight="1">
      <c r="A675" s="1295" t="s">
        <v>9759</v>
      </c>
      <c r="B675" s="10604"/>
      <c r="C675" s="9766"/>
      <c r="D675" s="9766"/>
      <c r="E675" s="8866"/>
      <c r="F675" s="8878"/>
      <c r="G675" s="11119"/>
      <c r="H675" s="9834"/>
      <c r="I675" s="9834"/>
      <c r="J675" s="10579"/>
      <c r="K675" s="10564"/>
      <c r="L675" s="1386" t="s">
        <v>9743</v>
      </c>
      <c r="M675" s="8869"/>
      <c r="N675" s="1409" t="s">
        <v>9575</v>
      </c>
      <c r="O675" s="1272">
        <v>1</v>
      </c>
      <c r="P675" s="1272">
        <v>1</v>
      </c>
      <c r="Q675" s="10522"/>
      <c r="R675" s="9789"/>
      <c r="S675" s="1173"/>
      <c r="T675" s="1173"/>
      <c r="U675" s="1173"/>
      <c r="V675" s="9834"/>
      <c r="W675" s="1173"/>
      <c r="X675" s="9834"/>
      <c r="Y675" s="1173"/>
      <c r="Z675" s="9834"/>
      <c r="AA675" s="9789"/>
      <c r="AB675" s="9834"/>
      <c r="AC675" s="10524"/>
      <c r="AD675" s="10524"/>
      <c r="AE675" s="8913"/>
      <c r="AF675" s="9071"/>
      <c r="AG675" s="26"/>
    </row>
    <row r="676" spans="1:33" ht="30" customHeight="1">
      <c r="A676" s="373" t="s">
        <v>9759</v>
      </c>
      <c r="B676" s="11028" t="s">
        <v>11707</v>
      </c>
      <c r="C676" s="9752">
        <v>45463</v>
      </c>
      <c r="D676" s="9752">
        <v>45535</v>
      </c>
      <c r="E676" s="9721"/>
      <c r="F676" s="9479"/>
      <c r="G676" s="11050" t="s">
        <v>9785</v>
      </c>
      <c r="H676" s="9708">
        <v>57</v>
      </c>
      <c r="I676" s="9708"/>
      <c r="J676" s="10559" t="s">
        <v>9764</v>
      </c>
      <c r="K676" s="10529"/>
      <c r="L676" s="428" t="s">
        <v>167</v>
      </c>
      <c r="M676" s="9231"/>
      <c r="N676" s="425" t="s">
        <v>3952</v>
      </c>
      <c r="O676" s="258">
        <v>10</v>
      </c>
      <c r="P676" s="258">
        <v>10</v>
      </c>
      <c r="Q676" s="10401"/>
      <c r="R676" s="9740"/>
      <c r="S676" s="250"/>
      <c r="T676" s="250"/>
      <c r="U676" s="250"/>
      <c r="V676" s="10549" t="s">
        <v>2073</v>
      </c>
      <c r="W676" s="250"/>
      <c r="X676" s="10549" t="s">
        <v>37</v>
      </c>
      <c r="Y676" s="250"/>
      <c r="Z676" s="251"/>
      <c r="AA676" s="250"/>
      <c r="AB676" s="9816"/>
      <c r="AC676" s="10519"/>
      <c r="AD676" s="10519"/>
      <c r="AE676" s="9660">
        <v>467560</v>
      </c>
      <c r="AF676" s="9224"/>
      <c r="AG676" s="26"/>
    </row>
    <row r="677" spans="1:33" ht="30" customHeight="1">
      <c r="A677" s="373" t="s">
        <v>9759</v>
      </c>
      <c r="B677" s="11030"/>
      <c r="C677" s="9753"/>
      <c r="D677" s="9753"/>
      <c r="E677" s="9410"/>
      <c r="F677" s="9433"/>
      <c r="G677" s="11051"/>
      <c r="H677" s="9710"/>
      <c r="I677" s="9710"/>
      <c r="J677" s="10560"/>
      <c r="K677" s="10530"/>
      <c r="L677" s="428" t="s">
        <v>9743</v>
      </c>
      <c r="M677" s="9280"/>
      <c r="N677" s="425" t="s">
        <v>9575</v>
      </c>
      <c r="O677" s="258">
        <v>1</v>
      </c>
      <c r="P677" s="258">
        <v>1</v>
      </c>
      <c r="Q677" s="10402"/>
      <c r="R677" s="9741"/>
      <c r="S677" s="250"/>
      <c r="T677" s="250"/>
      <c r="U677" s="250"/>
      <c r="V677" s="9718"/>
      <c r="W677" s="250"/>
      <c r="X677" s="9718"/>
      <c r="Y677" s="250"/>
      <c r="Z677" s="251"/>
      <c r="AA677" s="250"/>
      <c r="AB677" s="9718"/>
      <c r="AC677" s="10520"/>
      <c r="AD677" s="10520"/>
      <c r="AE677" s="9662"/>
      <c r="AF677" s="9071"/>
      <c r="AG677" s="26"/>
    </row>
    <row r="678" spans="1:33" ht="30" customHeight="1">
      <c r="A678" s="373" t="s">
        <v>9759</v>
      </c>
      <c r="B678" s="11028" t="s">
        <v>11708</v>
      </c>
      <c r="C678" s="9752">
        <v>45463</v>
      </c>
      <c r="D678" s="9752">
        <v>45535</v>
      </c>
      <c r="E678" s="9721"/>
      <c r="F678" s="9479"/>
      <c r="G678" s="11050" t="s">
        <v>9785</v>
      </c>
      <c r="H678" s="9708">
        <v>61</v>
      </c>
      <c r="I678" s="9708"/>
      <c r="J678" s="10559" t="s">
        <v>9765</v>
      </c>
      <c r="K678" s="10529"/>
      <c r="L678" s="428" t="s">
        <v>167</v>
      </c>
      <c r="M678" s="9231"/>
      <c r="N678" s="425" t="s">
        <v>3952</v>
      </c>
      <c r="O678" s="258">
        <v>10</v>
      </c>
      <c r="P678" s="258">
        <v>10</v>
      </c>
      <c r="Q678" s="10401"/>
      <c r="R678" s="9740"/>
      <c r="S678" s="250"/>
      <c r="T678" s="250"/>
      <c r="U678" s="250"/>
      <c r="V678" s="10550" t="s">
        <v>2073</v>
      </c>
      <c r="W678" s="250"/>
      <c r="X678" s="10550" t="s">
        <v>37</v>
      </c>
      <c r="Y678" s="250"/>
      <c r="Z678" s="251"/>
      <c r="AA678" s="250"/>
      <c r="AB678" s="9816"/>
      <c r="AC678" s="10519"/>
      <c r="AD678" s="10519"/>
      <c r="AE678" s="9660">
        <v>464200</v>
      </c>
      <c r="AF678" s="9224"/>
      <c r="AG678" s="26"/>
    </row>
    <row r="679" spans="1:33" ht="30" customHeight="1">
      <c r="A679" s="373" t="s">
        <v>9759</v>
      </c>
      <c r="B679" s="11030"/>
      <c r="C679" s="9753"/>
      <c r="D679" s="9753"/>
      <c r="E679" s="9410"/>
      <c r="F679" s="9433"/>
      <c r="G679" s="11051"/>
      <c r="H679" s="9710"/>
      <c r="I679" s="9710"/>
      <c r="J679" s="10560"/>
      <c r="K679" s="10530"/>
      <c r="L679" s="428" t="s">
        <v>9743</v>
      </c>
      <c r="M679" s="9280"/>
      <c r="N679" s="425" t="s">
        <v>9575</v>
      </c>
      <c r="O679" s="258">
        <v>1</v>
      </c>
      <c r="P679" s="258">
        <v>1</v>
      </c>
      <c r="Q679" s="10402"/>
      <c r="R679" s="9741"/>
      <c r="S679" s="250"/>
      <c r="T679" s="250"/>
      <c r="U679" s="250"/>
      <c r="V679" s="9718"/>
      <c r="W679" s="250"/>
      <c r="X679" s="9718"/>
      <c r="Y679" s="250"/>
      <c r="Z679" s="251"/>
      <c r="AA679" s="250"/>
      <c r="AB679" s="9718"/>
      <c r="AC679" s="10520"/>
      <c r="AD679" s="10520"/>
      <c r="AE679" s="9662"/>
      <c r="AF679" s="9071"/>
      <c r="AG679" s="26"/>
    </row>
    <row r="680" spans="1:33" ht="30" customHeight="1">
      <c r="A680" s="448" t="s">
        <v>9759</v>
      </c>
      <c r="B680" s="11023" t="s">
        <v>11709</v>
      </c>
      <c r="C680" s="10027">
        <v>45463</v>
      </c>
      <c r="D680" s="10027">
        <v>45535</v>
      </c>
      <c r="E680" s="8947"/>
      <c r="F680" s="8950"/>
      <c r="G680" s="11052" t="s">
        <v>9785</v>
      </c>
      <c r="H680" s="9962">
        <v>63</v>
      </c>
      <c r="I680" s="9962"/>
      <c r="J680" s="10952" t="s">
        <v>9766</v>
      </c>
      <c r="K680" s="10572"/>
      <c r="L680" s="492" t="s">
        <v>167</v>
      </c>
      <c r="M680" s="8962"/>
      <c r="N680" s="493" t="s">
        <v>3952</v>
      </c>
      <c r="O680" s="365">
        <v>10</v>
      </c>
      <c r="P680" s="365">
        <v>10</v>
      </c>
      <c r="Q680" s="10570"/>
      <c r="R680" s="10041"/>
      <c r="S680" s="366"/>
      <c r="T680" s="366"/>
      <c r="U680" s="366"/>
      <c r="V680" s="10544" t="s">
        <v>256</v>
      </c>
      <c r="W680" s="366"/>
      <c r="X680" s="366"/>
      <c r="Y680" s="366"/>
      <c r="Z680" s="364"/>
      <c r="AA680" s="366"/>
      <c r="AB680" s="9962"/>
      <c r="AC680" s="11092"/>
      <c r="AD680" s="11092"/>
      <c r="AE680" s="9657"/>
      <c r="AF680" s="9224"/>
      <c r="AG680" s="26"/>
    </row>
    <row r="681" spans="1:33" ht="30" customHeight="1">
      <c r="A681" s="448" t="s">
        <v>9759</v>
      </c>
      <c r="B681" s="11025"/>
      <c r="C681" s="10028"/>
      <c r="D681" s="10028"/>
      <c r="E681" s="8949"/>
      <c r="F681" s="8952"/>
      <c r="G681" s="11053"/>
      <c r="H681" s="9963"/>
      <c r="I681" s="9963"/>
      <c r="J681" s="10953"/>
      <c r="K681" s="10573"/>
      <c r="L681" s="492" t="s">
        <v>9743</v>
      </c>
      <c r="M681" s="8964"/>
      <c r="N681" s="493" t="s">
        <v>9575</v>
      </c>
      <c r="O681" s="365">
        <v>1</v>
      </c>
      <c r="P681" s="365">
        <v>1</v>
      </c>
      <c r="Q681" s="10571"/>
      <c r="R681" s="10042"/>
      <c r="S681" s="366"/>
      <c r="T681" s="366"/>
      <c r="U681" s="366"/>
      <c r="V681" s="10545"/>
      <c r="W681" s="366"/>
      <c r="X681" s="366"/>
      <c r="Y681" s="366"/>
      <c r="Z681" s="364"/>
      <c r="AA681" s="366"/>
      <c r="AB681" s="9963"/>
      <c r="AC681" s="11093"/>
      <c r="AD681" s="11093"/>
      <c r="AE681" s="9658"/>
      <c r="AF681" s="9071"/>
      <c r="AG681" s="26"/>
    </row>
    <row r="682" spans="1:33" ht="30" customHeight="1">
      <c r="A682" s="373" t="s">
        <v>9759</v>
      </c>
      <c r="B682" s="11028" t="s">
        <v>11710</v>
      </c>
      <c r="C682" s="9752">
        <v>45463</v>
      </c>
      <c r="D682" s="9752">
        <v>45535</v>
      </c>
      <c r="E682" s="9721"/>
      <c r="F682" s="9479"/>
      <c r="G682" s="11050" t="s">
        <v>9785</v>
      </c>
      <c r="H682" s="9708">
        <v>7</v>
      </c>
      <c r="I682" s="9708"/>
      <c r="J682" s="10559" t="s">
        <v>9767</v>
      </c>
      <c r="K682" s="10529"/>
      <c r="L682" s="428" t="s">
        <v>167</v>
      </c>
      <c r="M682" s="9231"/>
      <c r="N682" s="425" t="s">
        <v>3952</v>
      </c>
      <c r="O682" s="258">
        <v>10</v>
      </c>
      <c r="P682" s="258">
        <v>10</v>
      </c>
      <c r="Q682" s="10401"/>
      <c r="R682" s="9740"/>
      <c r="S682" s="250"/>
      <c r="T682" s="250"/>
      <c r="U682" s="250"/>
      <c r="V682" s="10497" t="s">
        <v>2073</v>
      </c>
      <c r="W682" s="250"/>
      <c r="X682" s="10497" t="s">
        <v>37</v>
      </c>
      <c r="Y682" s="250"/>
      <c r="Z682" s="251"/>
      <c r="AA682" s="250"/>
      <c r="AB682" s="9816"/>
      <c r="AC682" s="10519"/>
      <c r="AD682" s="10519"/>
      <c r="AE682" s="9660">
        <v>485900</v>
      </c>
      <c r="AF682" s="9224"/>
      <c r="AG682" s="26"/>
    </row>
    <row r="683" spans="1:33" ht="30" customHeight="1">
      <c r="A683" s="373" t="s">
        <v>9759</v>
      </c>
      <c r="B683" s="11030"/>
      <c r="C683" s="9753"/>
      <c r="D683" s="9753"/>
      <c r="E683" s="9410"/>
      <c r="F683" s="9433"/>
      <c r="G683" s="11051"/>
      <c r="H683" s="9710"/>
      <c r="I683" s="9710"/>
      <c r="J683" s="10560"/>
      <c r="K683" s="10530"/>
      <c r="L683" s="428" t="s">
        <v>9743</v>
      </c>
      <c r="M683" s="9280"/>
      <c r="N683" s="425" t="s">
        <v>9575</v>
      </c>
      <c r="O683" s="258">
        <v>1</v>
      </c>
      <c r="P683" s="258">
        <v>1</v>
      </c>
      <c r="Q683" s="10402"/>
      <c r="R683" s="9741"/>
      <c r="S683" s="250"/>
      <c r="T683" s="250"/>
      <c r="U683" s="250"/>
      <c r="V683" s="9718"/>
      <c r="W683" s="250"/>
      <c r="X683" s="9718"/>
      <c r="Y683" s="250"/>
      <c r="Z683" s="251"/>
      <c r="AA683" s="250"/>
      <c r="AB683" s="9718"/>
      <c r="AC683" s="10520"/>
      <c r="AD683" s="10520"/>
      <c r="AE683" s="9662"/>
      <c r="AF683" s="9071"/>
      <c r="AG683" s="26"/>
    </row>
    <row r="684" spans="1:33" ht="30" customHeight="1">
      <c r="A684" s="1295" t="s">
        <v>8508</v>
      </c>
      <c r="B684" s="3068" t="s">
        <v>9768</v>
      </c>
      <c r="C684" s="1277">
        <v>45464</v>
      </c>
      <c r="D684" s="1277">
        <v>45475</v>
      </c>
      <c r="E684" s="593"/>
      <c r="F684" s="1297"/>
      <c r="G684" s="1276">
        <v>8601</v>
      </c>
      <c r="H684" s="1276"/>
      <c r="I684" s="1276" t="s">
        <v>92</v>
      </c>
      <c r="J684" s="1304" t="s">
        <v>9769</v>
      </c>
      <c r="K684" s="1305" t="s">
        <v>9770</v>
      </c>
      <c r="L684" s="1384" t="s">
        <v>173</v>
      </c>
      <c r="M684" s="771" t="s">
        <v>9781</v>
      </c>
      <c r="N684" s="1176"/>
      <c r="O684" s="1272">
        <v>1</v>
      </c>
      <c r="P684" s="1272">
        <v>1</v>
      </c>
      <c r="Q684" s="1298" t="s">
        <v>9771</v>
      </c>
      <c r="R684" s="1173"/>
      <c r="S684" s="1173"/>
      <c r="T684" s="1173"/>
      <c r="U684" s="1173"/>
      <c r="V684" s="1185" t="s">
        <v>2073</v>
      </c>
      <c r="W684" s="1173"/>
      <c r="X684" s="1185" t="s">
        <v>37</v>
      </c>
      <c r="Y684" s="1173"/>
      <c r="Z684" s="1218" t="s">
        <v>45</v>
      </c>
      <c r="AA684" s="1173"/>
      <c r="AB684" s="1247" t="s">
        <v>5585</v>
      </c>
      <c r="AC684" s="722">
        <v>0</v>
      </c>
      <c r="AD684" s="722">
        <v>10976</v>
      </c>
      <c r="AE684" s="722">
        <f t="shared" ref="AE684:AE714" si="7">SUM(AD684*P684+AC684)</f>
        <v>10976</v>
      </c>
      <c r="AF684" s="31"/>
      <c r="AG684" s="26"/>
    </row>
    <row r="685" spans="1:33" ht="30" customHeight="1">
      <c r="A685" s="373" t="s">
        <v>9092</v>
      </c>
      <c r="B685" s="1431" t="s">
        <v>11557</v>
      </c>
      <c r="C685" s="340">
        <v>45464</v>
      </c>
      <c r="D685" s="340">
        <v>45475</v>
      </c>
      <c r="E685" s="422"/>
      <c r="F685" s="374"/>
      <c r="G685" s="339">
        <v>8599</v>
      </c>
      <c r="H685" s="339"/>
      <c r="I685" s="339" t="s">
        <v>92</v>
      </c>
      <c r="J685" s="410" t="s">
        <v>9772</v>
      </c>
      <c r="K685" s="411" t="s">
        <v>9770</v>
      </c>
      <c r="L685" s="377" t="s">
        <v>173</v>
      </c>
      <c r="M685" s="338" t="s">
        <v>9782</v>
      </c>
      <c r="N685" s="255"/>
      <c r="O685" s="258">
        <v>1</v>
      </c>
      <c r="P685" s="258">
        <v>1</v>
      </c>
      <c r="Q685" s="375" t="s">
        <v>9773</v>
      </c>
      <c r="R685" s="309"/>
      <c r="S685" s="250"/>
      <c r="T685" s="250"/>
      <c r="U685" s="250"/>
      <c r="V685" s="501" t="s">
        <v>2073</v>
      </c>
      <c r="W685" s="250"/>
      <c r="X685" s="501" t="s">
        <v>37</v>
      </c>
      <c r="Y685" s="250"/>
      <c r="Z685" s="251"/>
      <c r="AA685" s="250"/>
      <c r="AB685" s="426" t="s">
        <v>5585</v>
      </c>
      <c r="AC685" s="33">
        <v>0</v>
      </c>
      <c r="AD685" s="33">
        <v>7938</v>
      </c>
      <c r="AE685" s="33">
        <f t="shared" si="7"/>
        <v>7938</v>
      </c>
      <c r="AF685" s="31"/>
      <c r="AG685" s="26"/>
    </row>
    <row r="686" spans="1:33" ht="30" customHeight="1">
      <c r="A686" s="3944" t="s">
        <v>8564</v>
      </c>
      <c r="B686" s="4757" t="s">
        <v>9774</v>
      </c>
      <c r="C686" s="340">
        <v>45464</v>
      </c>
      <c r="D686" s="340">
        <v>45481</v>
      </c>
      <c r="E686" s="422"/>
      <c r="F686" s="374"/>
      <c r="G686" s="339">
        <v>8598</v>
      </c>
      <c r="H686" s="339">
        <v>299</v>
      </c>
      <c r="I686" s="339" t="s">
        <v>25</v>
      </c>
      <c r="J686" s="3945" t="s">
        <v>9775</v>
      </c>
      <c r="K686" s="411" t="s">
        <v>9776</v>
      </c>
      <c r="L686" s="377" t="s">
        <v>167</v>
      </c>
      <c r="M686" s="338" t="s">
        <v>9783</v>
      </c>
      <c r="N686" s="255"/>
      <c r="O686" s="258">
        <v>10</v>
      </c>
      <c r="P686" s="258">
        <v>10</v>
      </c>
      <c r="Q686" s="375" t="s">
        <v>9777</v>
      </c>
      <c r="R686" s="309"/>
      <c r="S686" s="250"/>
      <c r="T686" s="250"/>
      <c r="U686" s="250"/>
      <c r="V686" s="423" t="s">
        <v>2073</v>
      </c>
      <c r="W686" s="250"/>
      <c r="X686" s="423" t="s">
        <v>37</v>
      </c>
      <c r="Y686" s="250"/>
      <c r="Z686" s="251"/>
      <c r="AA686" s="250"/>
      <c r="AB686" s="426" t="s">
        <v>5541</v>
      </c>
      <c r="AC686" s="33">
        <v>9000</v>
      </c>
      <c r="AD686" s="33">
        <v>7938.81</v>
      </c>
      <c r="AE686" s="33">
        <f t="shared" si="7"/>
        <v>88388.1</v>
      </c>
      <c r="AF686" s="31"/>
      <c r="AG686" s="26"/>
    </row>
    <row r="687" spans="1:33" ht="30" customHeight="1">
      <c r="A687" s="1295" t="s">
        <v>8568</v>
      </c>
      <c r="B687" s="2995" t="s">
        <v>11594</v>
      </c>
      <c r="C687" s="1277">
        <v>45467</v>
      </c>
      <c r="D687" s="1277">
        <v>45557</v>
      </c>
      <c r="E687" s="593"/>
      <c r="F687" s="1297"/>
      <c r="G687" s="1276">
        <v>8369</v>
      </c>
      <c r="H687" s="1276">
        <v>78</v>
      </c>
      <c r="I687" s="1276"/>
      <c r="J687" s="1304" t="s">
        <v>9778</v>
      </c>
      <c r="K687" s="1305" t="s">
        <v>9779</v>
      </c>
      <c r="L687" s="1384" t="s">
        <v>28</v>
      </c>
      <c r="M687" s="771" t="s">
        <v>9784</v>
      </c>
      <c r="N687" s="1176"/>
      <c r="O687" s="1272">
        <v>2</v>
      </c>
      <c r="P687" s="1272">
        <v>2</v>
      </c>
      <c r="Q687" s="1298" t="s">
        <v>9780</v>
      </c>
      <c r="R687" s="1173"/>
      <c r="S687" s="1173"/>
      <c r="T687" s="1173"/>
      <c r="U687" s="1173"/>
      <c r="V687" s="2914" t="s">
        <v>2073</v>
      </c>
      <c r="W687" s="1173"/>
      <c r="X687" s="2914" t="s">
        <v>37</v>
      </c>
      <c r="Y687" s="1173"/>
      <c r="Z687" s="1622" t="s">
        <v>45</v>
      </c>
      <c r="AA687" s="1173"/>
      <c r="AB687" s="1247" t="s">
        <v>5541</v>
      </c>
      <c r="AC687" s="722">
        <v>60000</v>
      </c>
      <c r="AD687" s="722">
        <v>14355</v>
      </c>
      <c r="AE687" s="722">
        <f t="shared" si="7"/>
        <v>88710</v>
      </c>
      <c r="AF687" s="31"/>
      <c r="AG687" s="26"/>
    </row>
    <row r="688" spans="1:33" ht="30" customHeight="1">
      <c r="A688" s="1295" t="s">
        <v>8509</v>
      </c>
      <c r="B688" s="3068" t="s">
        <v>9806</v>
      </c>
      <c r="C688" s="1277">
        <v>45467</v>
      </c>
      <c r="D688" s="1277">
        <v>45523</v>
      </c>
      <c r="E688" s="593"/>
      <c r="F688" s="1297"/>
      <c r="G688" s="1276">
        <v>8593</v>
      </c>
      <c r="H688" s="1276"/>
      <c r="I688" s="1276" t="s">
        <v>92</v>
      </c>
      <c r="J688" s="1304" t="s">
        <v>9807</v>
      </c>
      <c r="K688" s="1305" t="s">
        <v>9808</v>
      </c>
      <c r="L688" s="1384" t="s">
        <v>9809</v>
      </c>
      <c r="M688" s="771" t="s">
        <v>9814</v>
      </c>
      <c r="N688" s="1247" t="s">
        <v>6604</v>
      </c>
      <c r="O688" s="1272">
        <v>158</v>
      </c>
      <c r="P688" s="257">
        <v>244</v>
      </c>
      <c r="Q688" s="1298" t="s">
        <v>9810</v>
      </c>
      <c r="R688" s="1173"/>
      <c r="S688" s="1173"/>
      <c r="T688" s="1173"/>
      <c r="U688" s="1173"/>
      <c r="V688" s="1181" t="s">
        <v>2073</v>
      </c>
      <c r="W688" s="1173"/>
      <c r="X688" s="1181" t="s">
        <v>37</v>
      </c>
      <c r="Y688" s="1173"/>
      <c r="Z688" s="1685" t="s">
        <v>45</v>
      </c>
      <c r="AA688" s="1173"/>
      <c r="AB688" s="1247" t="s">
        <v>5541</v>
      </c>
      <c r="AC688" s="722">
        <v>0</v>
      </c>
      <c r="AD688" s="722">
        <v>6714.9</v>
      </c>
      <c r="AE688" s="722">
        <f t="shared" si="7"/>
        <v>1638435.5999999999</v>
      </c>
      <c r="AF688" s="31"/>
      <c r="AG688" s="26"/>
    </row>
    <row r="689" spans="1:33" ht="30" customHeight="1">
      <c r="A689" s="1295" t="s">
        <v>8509</v>
      </c>
      <c r="B689" s="3068" t="s">
        <v>9811</v>
      </c>
      <c r="C689" s="1277">
        <v>45468</v>
      </c>
      <c r="D689" s="1277">
        <v>45524</v>
      </c>
      <c r="E689" s="593"/>
      <c r="F689" s="1297"/>
      <c r="G689" s="1276">
        <v>8593</v>
      </c>
      <c r="H689" s="1276">
        <v>112</v>
      </c>
      <c r="I689" s="1276" t="s">
        <v>25</v>
      </c>
      <c r="J689" s="1725" t="s">
        <v>9812</v>
      </c>
      <c r="K689" s="1305" t="s">
        <v>9808</v>
      </c>
      <c r="L689" s="1747" t="s">
        <v>10035</v>
      </c>
      <c r="M689" s="771" t="s">
        <v>9815</v>
      </c>
      <c r="N689" s="1246" t="s">
        <v>6604</v>
      </c>
      <c r="O689" s="1272">
        <v>139</v>
      </c>
      <c r="P689" s="257">
        <v>196</v>
      </c>
      <c r="Q689" s="1298" t="s">
        <v>9813</v>
      </c>
      <c r="R689" s="1173"/>
      <c r="S689" s="1173"/>
      <c r="T689" s="1173"/>
      <c r="U689" s="1173"/>
      <c r="V689" s="1496" t="s">
        <v>2073</v>
      </c>
      <c r="W689" s="1173"/>
      <c r="X689" s="1496" t="s">
        <v>37</v>
      </c>
      <c r="Y689" s="1173"/>
      <c r="Z689" s="1984" t="s">
        <v>45</v>
      </c>
      <c r="AA689" s="1173"/>
      <c r="AB689" s="1247" t="s">
        <v>5585</v>
      </c>
      <c r="AC689" s="722">
        <v>0</v>
      </c>
      <c r="AD689" s="722">
        <v>6714.9</v>
      </c>
      <c r="AE689" s="722">
        <f t="shared" si="7"/>
        <v>1316120.3999999999</v>
      </c>
      <c r="AF689" s="31"/>
      <c r="AG689" s="26"/>
    </row>
    <row r="690" spans="1:33" ht="30" customHeight="1">
      <c r="A690" s="1295" t="s">
        <v>8626</v>
      </c>
      <c r="B690" s="1296" t="s">
        <v>9817</v>
      </c>
      <c r="C690" s="1277">
        <v>45468</v>
      </c>
      <c r="D690" s="1277">
        <v>45482</v>
      </c>
      <c r="E690" s="593"/>
      <c r="F690" s="1297"/>
      <c r="G690" s="1276">
        <v>8615</v>
      </c>
      <c r="H690" s="1276" t="s">
        <v>6509</v>
      </c>
      <c r="I690" s="1276"/>
      <c r="J690" s="1304" t="s">
        <v>9818</v>
      </c>
      <c r="K690" s="1305" t="s">
        <v>9819</v>
      </c>
      <c r="L690" s="1384" t="s">
        <v>193</v>
      </c>
      <c r="M690" s="771" t="s">
        <v>9865</v>
      </c>
      <c r="N690" s="1176"/>
      <c r="O690" s="1272">
        <v>6</v>
      </c>
      <c r="P690" s="257">
        <v>10</v>
      </c>
      <c r="Q690" s="1298" t="s">
        <v>9820</v>
      </c>
      <c r="R690" s="1173"/>
      <c r="S690" s="1173"/>
      <c r="T690" s="1173"/>
      <c r="U690" s="1173"/>
      <c r="V690" s="1212" t="s">
        <v>2073</v>
      </c>
      <c r="W690" s="1173"/>
      <c r="X690" s="1212" t="s">
        <v>37</v>
      </c>
      <c r="Y690" s="1173"/>
      <c r="Z690" s="1218" t="s">
        <v>45</v>
      </c>
      <c r="AA690" s="1173"/>
      <c r="AB690" s="1250" t="s">
        <v>5539</v>
      </c>
      <c r="AC690" s="722">
        <v>6000</v>
      </c>
      <c r="AD690" s="722">
        <v>7857</v>
      </c>
      <c r="AE690" s="722">
        <f t="shared" si="7"/>
        <v>84570</v>
      </c>
      <c r="AF690" s="31"/>
      <c r="AG690" s="26"/>
    </row>
    <row r="691" spans="1:33" ht="30" customHeight="1">
      <c r="A691" s="1295" t="s">
        <v>8916</v>
      </c>
      <c r="B691" s="3068" t="s">
        <v>9821</v>
      </c>
      <c r="C691" s="1277">
        <v>45468</v>
      </c>
      <c r="D691" s="1277">
        <v>45477</v>
      </c>
      <c r="E691" s="593"/>
      <c r="F691" s="1297"/>
      <c r="G691" s="1276">
        <v>8646</v>
      </c>
      <c r="H691" s="1276"/>
      <c r="I691" s="1276" t="s">
        <v>92</v>
      </c>
      <c r="J691" s="1304" t="s">
        <v>9822</v>
      </c>
      <c r="K691" s="1309" t="s">
        <v>9827</v>
      </c>
      <c r="L691" s="1384" t="s">
        <v>406</v>
      </c>
      <c r="M691" s="771" t="s">
        <v>9866</v>
      </c>
      <c r="N691" s="1176"/>
      <c r="O691" s="1272">
        <v>9</v>
      </c>
      <c r="P691" s="1272">
        <v>9</v>
      </c>
      <c r="Q691" s="1298" t="s">
        <v>9823</v>
      </c>
      <c r="R691" s="1173"/>
      <c r="S691" s="1173"/>
      <c r="T691" s="1173"/>
      <c r="U691" s="1173"/>
      <c r="V691" s="1251" t="s">
        <v>2073</v>
      </c>
      <c r="W691" s="1173"/>
      <c r="X691" s="1251" t="s">
        <v>37</v>
      </c>
      <c r="Y691" s="1173"/>
      <c r="Z691" s="1218" t="s">
        <v>45</v>
      </c>
      <c r="AA691" s="1173"/>
      <c r="AB691" s="1250" t="s">
        <v>5541</v>
      </c>
      <c r="AC691" s="722">
        <v>0</v>
      </c>
      <c r="AD691" s="722">
        <v>10976</v>
      </c>
      <c r="AE691" s="722">
        <f t="shared" si="7"/>
        <v>98784</v>
      </c>
      <c r="AF691" s="31"/>
      <c r="AG691" s="26"/>
    </row>
    <row r="692" spans="1:33" ht="30" customHeight="1">
      <c r="A692" s="1295" t="s">
        <v>8916</v>
      </c>
      <c r="B692" s="3068" t="s">
        <v>9824</v>
      </c>
      <c r="C692" s="1277">
        <v>45469</v>
      </c>
      <c r="D692" s="1277">
        <v>45489</v>
      </c>
      <c r="E692" s="593"/>
      <c r="F692" s="1297"/>
      <c r="G692" s="1276">
        <v>8646</v>
      </c>
      <c r="H692" s="1276" t="s">
        <v>1286</v>
      </c>
      <c r="I692" s="1276"/>
      <c r="J692" s="1304" t="s">
        <v>9825</v>
      </c>
      <c r="K692" s="1309" t="s">
        <v>9826</v>
      </c>
      <c r="L692" s="1384" t="s">
        <v>28</v>
      </c>
      <c r="M692" s="771" t="s">
        <v>9867</v>
      </c>
      <c r="N692" s="1176"/>
      <c r="O692" s="1272">
        <v>2</v>
      </c>
      <c r="P692" s="1272">
        <v>2</v>
      </c>
      <c r="Q692" s="1298" t="s">
        <v>9828</v>
      </c>
      <c r="R692" s="1173"/>
      <c r="S692" s="1173"/>
      <c r="T692" s="1173"/>
      <c r="U692" s="1173"/>
      <c r="V692" s="1251" t="s">
        <v>2073</v>
      </c>
      <c r="W692" s="1173"/>
      <c r="X692" s="1251" t="s">
        <v>37</v>
      </c>
      <c r="Y692" s="1173"/>
      <c r="Z692" s="1218" t="s">
        <v>45</v>
      </c>
      <c r="AA692" s="1173"/>
      <c r="AB692" s="1250" t="s">
        <v>5585</v>
      </c>
      <c r="AC692" s="722">
        <v>56000</v>
      </c>
      <c r="AD692" s="722">
        <v>10976</v>
      </c>
      <c r="AE692" s="722">
        <f t="shared" si="7"/>
        <v>77952</v>
      </c>
      <c r="AF692" s="31"/>
      <c r="AG692" s="26"/>
    </row>
    <row r="693" spans="1:33" ht="30" customHeight="1">
      <c r="A693" s="1295" t="s">
        <v>8518</v>
      </c>
      <c r="B693" s="3068" t="s">
        <v>9829</v>
      </c>
      <c r="C693" s="1277">
        <v>45468</v>
      </c>
      <c r="D693" s="1277">
        <v>45477</v>
      </c>
      <c r="E693" s="593"/>
      <c r="F693" s="1297"/>
      <c r="G693" s="1276">
        <v>8604</v>
      </c>
      <c r="H693" s="1276" t="s">
        <v>2869</v>
      </c>
      <c r="I693" s="1276"/>
      <c r="J693" s="1304" t="s">
        <v>9243</v>
      </c>
      <c r="K693" s="1309" t="s">
        <v>9357</v>
      </c>
      <c r="L693" s="1384" t="s">
        <v>193</v>
      </c>
      <c r="M693" s="771" t="s">
        <v>9868</v>
      </c>
      <c r="N693" s="1176"/>
      <c r="O693" s="1272">
        <v>6</v>
      </c>
      <c r="P693" s="1272">
        <v>6</v>
      </c>
      <c r="Q693" s="1298" t="s">
        <v>9830</v>
      </c>
      <c r="R693" s="1173"/>
      <c r="S693" s="1173"/>
      <c r="T693" s="1173"/>
      <c r="U693" s="1173"/>
      <c r="V693" s="1252" t="s">
        <v>2073</v>
      </c>
      <c r="W693" s="1173"/>
      <c r="X693" s="1173"/>
      <c r="Y693" s="1173"/>
      <c r="Z693" s="1253" t="s">
        <v>45</v>
      </c>
      <c r="AA693" s="1173"/>
      <c r="AB693" s="1250" t="s">
        <v>5585</v>
      </c>
      <c r="AC693" s="722">
        <v>0</v>
      </c>
      <c r="AD693" s="722">
        <v>7938</v>
      </c>
      <c r="AE693" s="722">
        <f t="shared" si="7"/>
        <v>47628</v>
      </c>
      <c r="AF693" s="31"/>
      <c r="AG693" s="26"/>
    </row>
    <row r="694" spans="1:33" ht="30" customHeight="1">
      <c r="A694" s="1295" t="s">
        <v>8518</v>
      </c>
      <c r="B694" s="1296" t="s">
        <v>9831</v>
      </c>
      <c r="C694" s="1277">
        <v>45469</v>
      </c>
      <c r="D694" s="1277">
        <v>45478</v>
      </c>
      <c r="E694" s="593"/>
      <c r="F694" s="1297"/>
      <c r="G694" s="1276">
        <v>8604</v>
      </c>
      <c r="H694" s="1276"/>
      <c r="I694" s="1276" t="s">
        <v>92</v>
      </c>
      <c r="J694" s="1304" t="s">
        <v>9832</v>
      </c>
      <c r="K694" s="1309" t="s">
        <v>1645</v>
      </c>
      <c r="L694" s="1384" t="s">
        <v>76</v>
      </c>
      <c r="M694" s="771" t="s">
        <v>9869</v>
      </c>
      <c r="N694" s="1176"/>
      <c r="O694" s="1272">
        <v>4</v>
      </c>
      <c r="P694" s="1272">
        <v>4</v>
      </c>
      <c r="Q694" s="1298" t="s">
        <v>9833</v>
      </c>
      <c r="R694" s="1173"/>
      <c r="S694" s="1173"/>
      <c r="T694" s="1173"/>
      <c r="U694" s="1173"/>
      <c r="V694" s="1252" t="s">
        <v>2073</v>
      </c>
      <c r="W694" s="1173"/>
      <c r="X694" s="1173"/>
      <c r="Y694" s="1173"/>
      <c r="Z694" s="1197" t="s">
        <v>45</v>
      </c>
      <c r="AA694" s="1173"/>
      <c r="AB694" s="1250" t="s">
        <v>9991</v>
      </c>
      <c r="AC694" s="722">
        <v>0</v>
      </c>
      <c r="AD694" s="722">
        <v>7938</v>
      </c>
      <c r="AE694" s="722">
        <f t="shared" si="7"/>
        <v>31752</v>
      </c>
      <c r="AF694" s="31"/>
      <c r="AG694" s="26"/>
    </row>
    <row r="695" spans="1:33" ht="30" customHeight="1">
      <c r="A695" s="1295" t="s">
        <v>8518</v>
      </c>
      <c r="B695" s="1296" t="s">
        <v>9834</v>
      </c>
      <c r="C695" s="1277">
        <v>45470</v>
      </c>
      <c r="D695" s="1277">
        <v>45481</v>
      </c>
      <c r="E695" s="593"/>
      <c r="F695" s="1297"/>
      <c r="G695" s="1276">
        <v>8604</v>
      </c>
      <c r="H695" s="1276" t="s">
        <v>6443</v>
      </c>
      <c r="I695" s="1276" t="s">
        <v>25</v>
      </c>
      <c r="J695" s="1304" t="s">
        <v>9835</v>
      </c>
      <c r="K695" s="1309" t="s">
        <v>9836</v>
      </c>
      <c r="L695" s="1384" t="s">
        <v>76</v>
      </c>
      <c r="M695" s="771" t="s">
        <v>9870</v>
      </c>
      <c r="N695" s="1176"/>
      <c r="O695" s="1272">
        <v>4</v>
      </c>
      <c r="P695" s="1272">
        <v>4</v>
      </c>
      <c r="Q695" s="1298" t="s">
        <v>9837</v>
      </c>
      <c r="R695" s="1173"/>
      <c r="S695" s="1173"/>
      <c r="T695" s="1173"/>
      <c r="U695" s="1173"/>
      <c r="V695" s="1252" t="s">
        <v>2073</v>
      </c>
      <c r="W695" s="1173"/>
      <c r="X695" s="1173"/>
      <c r="Y695" s="1173"/>
      <c r="Z695" s="1197" t="s">
        <v>45</v>
      </c>
      <c r="AA695" s="1173"/>
      <c r="AB695" s="1250" t="s">
        <v>5539</v>
      </c>
      <c r="AC695" s="722">
        <v>0</v>
      </c>
      <c r="AD695" s="722">
        <v>7938</v>
      </c>
      <c r="AE695" s="722">
        <f t="shared" si="7"/>
        <v>31752</v>
      </c>
      <c r="AF695" s="31"/>
      <c r="AG695" s="26"/>
    </row>
    <row r="696" spans="1:33" ht="30" customHeight="1">
      <c r="A696" s="1295" t="s">
        <v>8564</v>
      </c>
      <c r="B696" s="1296" t="s">
        <v>9838</v>
      </c>
      <c r="C696" s="1277">
        <v>45469</v>
      </c>
      <c r="D696" s="1277">
        <v>45478</v>
      </c>
      <c r="E696" s="593"/>
      <c r="F696" s="1297"/>
      <c r="G696" s="1276">
        <v>8598</v>
      </c>
      <c r="H696" s="1276" t="s">
        <v>6799</v>
      </c>
      <c r="I696" s="1276"/>
      <c r="J696" s="1304" t="s">
        <v>9839</v>
      </c>
      <c r="K696" s="1309" t="s">
        <v>9840</v>
      </c>
      <c r="L696" s="1384" t="s">
        <v>9841</v>
      </c>
      <c r="M696" s="771" t="s">
        <v>9871</v>
      </c>
      <c r="N696" s="1176"/>
      <c r="O696" s="1272">
        <v>4</v>
      </c>
      <c r="P696" s="1272">
        <v>4</v>
      </c>
      <c r="Q696" s="1298" t="s">
        <v>9842</v>
      </c>
      <c r="R696" s="1173"/>
      <c r="S696" s="1173"/>
      <c r="T696" s="1173"/>
      <c r="U696" s="1173"/>
      <c r="V696" s="1248" t="s">
        <v>2073</v>
      </c>
      <c r="W696" s="1173"/>
      <c r="X696" s="1248" t="s">
        <v>37</v>
      </c>
      <c r="Y696" s="1173"/>
      <c r="Z696" s="2003" t="s">
        <v>45</v>
      </c>
      <c r="AA696" s="1173"/>
      <c r="AB696" s="1250" t="s">
        <v>5539</v>
      </c>
      <c r="AC696" s="722">
        <v>0</v>
      </c>
      <c r="AD696" s="722">
        <v>4704.4799999999996</v>
      </c>
      <c r="AE696" s="722">
        <f t="shared" si="7"/>
        <v>18817.919999999998</v>
      </c>
      <c r="AF696" s="31"/>
      <c r="AG696" s="26"/>
    </row>
    <row r="697" spans="1:33" ht="30" customHeight="1">
      <c r="A697" s="373" t="s">
        <v>8564</v>
      </c>
      <c r="B697" s="4757" t="s">
        <v>9843</v>
      </c>
      <c r="C697" s="340">
        <v>45469</v>
      </c>
      <c r="D697" s="340">
        <v>45525</v>
      </c>
      <c r="E697" s="422"/>
      <c r="F697" s="374"/>
      <c r="G697" s="339">
        <v>8598</v>
      </c>
      <c r="H697" s="339" t="s">
        <v>4006</v>
      </c>
      <c r="I697" s="339"/>
      <c r="J697" s="3945" t="s">
        <v>9844</v>
      </c>
      <c r="K697" s="430" t="s">
        <v>9846</v>
      </c>
      <c r="L697" s="377" t="s">
        <v>193</v>
      </c>
      <c r="M697" s="338" t="s">
        <v>9872</v>
      </c>
      <c r="N697" s="255"/>
      <c r="O697" s="258">
        <v>6</v>
      </c>
      <c r="P697" s="257">
        <v>8</v>
      </c>
      <c r="Q697" s="375" t="s">
        <v>9847</v>
      </c>
      <c r="R697" s="309"/>
      <c r="S697" s="250"/>
      <c r="T697" s="250"/>
      <c r="U697" s="250"/>
      <c r="V697" s="433" t="s">
        <v>2073</v>
      </c>
      <c r="W697" s="250"/>
      <c r="X697" s="433" t="s">
        <v>37</v>
      </c>
      <c r="Y697" s="250"/>
      <c r="Z697" s="251"/>
      <c r="AA697" s="3946">
        <v>4504283998</v>
      </c>
      <c r="AB697" s="447" t="s">
        <v>5542</v>
      </c>
      <c r="AC697" s="33">
        <v>0</v>
      </c>
      <c r="AD697" s="33">
        <v>7938.81</v>
      </c>
      <c r="AE697" s="33">
        <f t="shared" si="7"/>
        <v>63510.48</v>
      </c>
      <c r="AF697" s="31"/>
      <c r="AG697" s="26"/>
    </row>
    <row r="698" spans="1:33" ht="30" customHeight="1">
      <c r="A698" s="1295" t="s">
        <v>8564</v>
      </c>
      <c r="B698" s="3068" t="s">
        <v>9848</v>
      </c>
      <c r="C698" s="1277">
        <v>45469</v>
      </c>
      <c r="D698" s="1277">
        <v>45478</v>
      </c>
      <c r="E698" s="593"/>
      <c r="F698" s="1297"/>
      <c r="G698" s="1276">
        <v>8598</v>
      </c>
      <c r="H698" s="1276" t="s">
        <v>5361</v>
      </c>
      <c r="I698" s="1276"/>
      <c r="J698" s="1304" t="s">
        <v>9849</v>
      </c>
      <c r="K698" s="1309" t="s">
        <v>9845</v>
      </c>
      <c r="L698" s="1384" t="s">
        <v>128</v>
      </c>
      <c r="M698" s="771" t="s">
        <v>9873</v>
      </c>
      <c r="N698" s="1176"/>
      <c r="O698" s="1272">
        <v>3</v>
      </c>
      <c r="P698" s="1272">
        <v>3</v>
      </c>
      <c r="Q698" s="1298" t="s">
        <v>9850</v>
      </c>
      <c r="R698" s="1173"/>
      <c r="S698" s="1173"/>
      <c r="T698" s="1173"/>
      <c r="U698" s="1173"/>
      <c r="V698" s="1457" t="s">
        <v>2073</v>
      </c>
      <c r="W698" s="1173"/>
      <c r="X698" s="1457" t="s">
        <v>37</v>
      </c>
      <c r="Y698" s="1173"/>
      <c r="Z698" s="2927" t="s">
        <v>45</v>
      </c>
      <c r="AA698" s="1173"/>
      <c r="AB698" s="1250" t="s">
        <v>5535</v>
      </c>
      <c r="AC698" s="722">
        <v>0</v>
      </c>
      <c r="AD698" s="722">
        <v>7938.81</v>
      </c>
      <c r="AE698" s="722">
        <f t="shared" si="7"/>
        <v>23816.43</v>
      </c>
      <c r="AF698" s="31"/>
      <c r="AG698" s="26"/>
    </row>
    <row r="699" spans="1:33" ht="30" customHeight="1">
      <c r="A699" s="1295" t="s">
        <v>7869</v>
      </c>
      <c r="B699" s="3068" t="s">
        <v>9851</v>
      </c>
      <c r="C699" s="1277">
        <v>45470</v>
      </c>
      <c r="D699" s="1277">
        <v>45476</v>
      </c>
      <c r="E699" s="593"/>
      <c r="F699" s="1297"/>
      <c r="G699" s="1276">
        <v>8644</v>
      </c>
      <c r="H699" s="1276"/>
      <c r="I699" s="1276" t="s">
        <v>92</v>
      </c>
      <c r="J699" s="1304" t="s">
        <v>9852</v>
      </c>
      <c r="K699" s="1309" t="s">
        <v>9853</v>
      </c>
      <c r="L699" s="1384" t="s">
        <v>858</v>
      </c>
      <c r="M699" s="771" t="s">
        <v>9875</v>
      </c>
      <c r="N699" s="1176"/>
      <c r="O699" s="1272">
        <v>16</v>
      </c>
      <c r="P699" s="257">
        <v>24</v>
      </c>
      <c r="Q699" s="1298" t="s">
        <v>9854</v>
      </c>
      <c r="R699" s="1173"/>
      <c r="S699" s="1173"/>
      <c r="T699" s="1173"/>
      <c r="U699" s="1173"/>
      <c r="V699" s="1569" t="s">
        <v>2073</v>
      </c>
      <c r="W699" s="1173"/>
      <c r="X699" s="1569" t="s">
        <v>37</v>
      </c>
      <c r="Y699" s="1173"/>
      <c r="Z699" s="2609" t="s">
        <v>45</v>
      </c>
      <c r="AA699" s="1173"/>
      <c r="AB699" s="1250" t="s">
        <v>5535</v>
      </c>
      <c r="AC699" s="722">
        <v>0</v>
      </c>
      <c r="AD699" s="722">
        <v>7480</v>
      </c>
      <c r="AE699" s="722">
        <f t="shared" si="7"/>
        <v>179520</v>
      </c>
      <c r="AF699" s="31"/>
      <c r="AG699" s="26"/>
    </row>
    <row r="700" spans="1:33" ht="30" customHeight="1">
      <c r="A700" s="1295" t="s">
        <v>7869</v>
      </c>
      <c r="B700" s="3068" t="s">
        <v>9855</v>
      </c>
      <c r="C700" s="1277">
        <v>45471</v>
      </c>
      <c r="D700" s="1277">
        <v>45482</v>
      </c>
      <c r="E700" s="593"/>
      <c r="F700" s="1297"/>
      <c r="G700" s="1276">
        <v>8644</v>
      </c>
      <c r="H700" s="1276" t="s">
        <v>576</v>
      </c>
      <c r="I700" s="1276"/>
      <c r="J700" s="1304" t="s">
        <v>9856</v>
      </c>
      <c r="K700" s="1309" t="s">
        <v>9857</v>
      </c>
      <c r="L700" s="1384" t="s">
        <v>28</v>
      </c>
      <c r="M700" s="771" t="s">
        <v>9876</v>
      </c>
      <c r="N700" s="1176"/>
      <c r="O700" s="1272">
        <v>2</v>
      </c>
      <c r="P700" s="1272">
        <v>2</v>
      </c>
      <c r="Q700" s="1298" t="s">
        <v>9858</v>
      </c>
      <c r="R700" s="1173"/>
      <c r="S700" s="1173"/>
      <c r="T700" s="1173"/>
      <c r="U700" s="1173"/>
      <c r="V700" s="1563" t="s">
        <v>2073</v>
      </c>
      <c r="W700" s="1173"/>
      <c r="X700" s="1563" t="s">
        <v>37</v>
      </c>
      <c r="Y700" s="1173"/>
      <c r="Z700" s="1563" t="s">
        <v>45</v>
      </c>
      <c r="AA700" s="1173"/>
      <c r="AB700" s="1250" t="s">
        <v>5539</v>
      </c>
      <c r="AC700" s="722">
        <v>4860</v>
      </c>
      <c r="AD700" s="722">
        <v>7480</v>
      </c>
      <c r="AE700" s="722">
        <f t="shared" si="7"/>
        <v>19820</v>
      </c>
      <c r="AF700" s="31"/>
      <c r="AG700" s="26"/>
    </row>
    <row r="701" spans="1:33" ht="30" customHeight="1">
      <c r="A701" s="1295" t="s">
        <v>8564</v>
      </c>
      <c r="B701" s="1296" t="s">
        <v>9859</v>
      </c>
      <c r="C701" s="1277">
        <v>45469</v>
      </c>
      <c r="D701" s="1277">
        <v>45478</v>
      </c>
      <c r="E701" s="593"/>
      <c r="F701" s="1297"/>
      <c r="G701" s="1276">
        <v>8598</v>
      </c>
      <c r="H701" s="1276" t="s">
        <v>2039</v>
      </c>
      <c r="I701" s="1276"/>
      <c r="J701" s="1304" t="s">
        <v>9860</v>
      </c>
      <c r="K701" s="1309" t="s">
        <v>9630</v>
      </c>
      <c r="L701" s="1384" t="s">
        <v>76</v>
      </c>
      <c r="M701" s="771" t="s">
        <v>9874</v>
      </c>
      <c r="N701" s="1176"/>
      <c r="O701" s="1272">
        <v>4</v>
      </c>
      <c r="P701" s="1272">
        <v>4</v>
      </c>
      <c r="Q701" s="1298" t="s">
        <v>9861</v>
      </c>
      <c r="R701" s="1173"/>
      <c r="S701" s="1173"/>
      <c r="T701" s="1173"/>
      <c r="U701" s="1173"/>
      <c r="V701" s="1457" t="s">
        <v>2073</v>
      </c>
      <c r="W701" s="1173"/>
      <c r="X701" s="1457" t="s">
        <v>37</v>
      </c>
      <c r="Y701" s="1173"/>
      <c r="Z701" s="1454" t="s">
        <v>45</v>
      </c>
      <c r="AA701" s="1173"/>
      <c r="AB701" s="1250" t="s">
        <v>5535</v>
      </c>
      <c r="AC701" s="722">
        <v>0</v>
      </c>
      <c r="AD701" s="722">
        <v>7938.81</v>
      </c>
      <c r="AE701" s="722">
        <f t="shared" si="7"/>
        <v>31755.24</v>
      </c>
      <c r="AF701" s="31"/>
      <c r="AG701" s="26"/>
    </row>
    <row r="702" spans="1:33" ht="30" customHeight="1">
      <c r="A702" s="1295" t="s">
        <v>8509</v>
      </c>
      <c r="B702" s="1296" t="s">
        <v>9862</v>
      </c>
      <c r="C702" s="1277">
        <v>45470</v>
      </c>
      <c r="D702" s="1277">
        <v>45481</v>
      </c>
      <c r="E702" s="593"/>
      <c r="F702" s="1297"/>
      <c r="G702" s="1276">
        <v>8593</v>
      </c>
      <c r="H702" s="1276"/>
      <c r="I702" s="1276" t="s">
        <v>92</v>
      </c>
      <c r="J702" s="1304" t="s">
        <v>9863</v>
      </c>
      <c r="K702" s="1309" t="s">
        <v>9475</v>
      </c>
      <c r="L702" s="1384" t="s">
        <v>1102</v>
      </c>
      <c r="M702" s="771" t="s">
        <v>9877</v>
      </c>
      <c r="N702" s="1176"/>
      <c r="O702" s="1272">
        <v>24</v>
      </c>
      <c r="P702" s="1272">
        <v>24</v>
      </c>
      <c r="Q702" s="1298" t="s">
        <v>9864</v>
      </c>
      <c r="R702" s="1173"/>
      <c r="S702" s="1173"/>
      <c r="T702" s="1173"/>
      <c r="U702" s="1173"/>
      <c r="V702" s="1254" t="s">
        <v>2073</v>
      </c>
      <c r="W702" s="1173"/>
      <c r="X702" s="1254" t="s">
        <v>37</v>
      </c>
      <c r="Y702" s="1173"/>
      <c r="Z702" s="3768" t="s">
        <v>45</v>
      </c>
      <c r="AA702" s="1173"/>
      <c r="AB702" s="1250" t="s">
        <v>5535</v>
      </c>
      <c r="AC702" s="722">
        <v>0</v>
      </c>
      <c r="AD702" s="722">
        <v>6714.9</v>
      </c>
      <c r="AE702" s="722">
        <f t="shared" si="7"/>
        <v>161157.59999999998</v>
      </c>
      <c r="AF702" s="31"/>
      <c r="AG702" s="26"/>
    </row>
    <row r="703" spans="1:33" ht="30" customHeight="1">
      <c r="A703" s="1295" t="s">
        <v>8586</v>
      </c>
      <c r="B703" s="5648" t="s">
        <v>11483</v>
      </c>
      <c r="C703" s="1277" t="s">
        <v>9878</v>
      </c>
      <c r="D703" s="1277">
        <v>45483</v>
      </c>
      <c r="E703" s="593"/>
      <c r="F703" s="1297"/>
      <c r="G703" s="1276" t="s">
        <v>9879</v>
      </c>
      <c r="H703" s="1276" t="s">
        <v>3074</v>
      </c>
      <c r="I703" s="1276"/>
      <c r="J703" s="1304" t="s">
        <v>9880</v>
      </c>
      <c r="K703" s="1309" t="s">
        <v>9881</v>
      </c>
      <c r="L703" s="1384" t="s">
        <v>28</v>
      </c>
      <c r="M703" s="771" t="s">
        <v>9890</v>
      </c>
      <c r="N703" s="1176"/>
      <c r="O703" s="1272">
        <v>2</v>
      </c>
      <c r="P703" s="1272">
        <v>2</v>
      </c>
      <c r="Q703" s="1298" t="s">
        <v>9882</v>
      </c>
      <c r="R703" s="1173"/>
      <c r="S703" s="1173"/>
      <c r="T703" s="1173"/>
      <c r="U703" s="1173"/>
      <c r="V703" s="1246" t="s">
        <v>2073</v>
      </c>
      <c r="W703" s="1173"/>
      <c r="X703" s="1246" t="s">
        <v>37</v>
      </c>
      <c r="Y703" s="1173"/>
      <c r="Z703" s="1218" t="s">
        <v>45</v>
      </c>
      <c r="AA703" s="1176">
        <v>4504286620</v>
      </c>
      <c r="AB703" s="1250" t="s">
        <v>5539</v>
      </c>
      <c r="AC703" s="722">
        <v>0</v>
      </c>
      <c r="AD703" s="722">
        <v>9898</v>
      </c>
      <c r="AE703" s="722">
        <f t="shared" si="7"/>
        <v>19796</v>
      </c>
      <c r="AF703" s="31"/>
      <c r="AG703" s="26"/>
    </row>
    <row r="704" spans="1:33" ht="30" customHeight="1">
      <c r="A704" s="1295" t="s">
        <v>8556</v>
      </c>
      <c r="B704" s="1430" t="s">
        <v>11523</v>
      </c>
      <c r="C704" s="1277">
        <v>45471</v>
      </c>
      <c r="D704" s="1277">
        <v>45482</v>
      </c>
      <c r="E704" s="593"/>
      <c r="F704" s="1297"/>
      <c r="G704" s="1276">
        <v>8608</v>
      </c>
      <c r="H704" s="1276" t="s">
        <v>2123</v>
      </c>
      <c r="I704" s="1276"/>
      <c r="J704" s="1304" t="s">
        <v>9883</v>
      </c>
      <c r="K704" s="1309" t="s">
        <v>9884</v>
      </c>
      <c r="L704" s="1384" t="s">
        <v>28</v>
      </c>
      <c r="M704" s="771" t="s">
        <v>9891</v>
      </c>
      <c r="N704" s="1176"/>
      <c r="O704" s="1272">
        <v>2</v>
      </c>
      <c r="P704" s="1272">
        <v>2</v>
      </c>
      <c r="Q704" s="1298" t="s">
        <v>9885</v>
      </c>
      <c r="R704" s="1173"/>
      <c r="S704" s="1173"/>
      <c r="T704" s="1173"/>
      <c r="U704" s="1173"/>
      <c r="V704" s="1246" t="s">
        <v>2073</v>
      </c>
      <c r="W704" s="1173"/>
      <c r="X704" s="1246" t="s">
        <v>37</v>
      </c>
      <c r="Y704" s="1173"/>
      <c r="Z704" s="2914" t="s">
        <v>45</v>
      </c>
      <c r="AA704" s="1176">
        <v>4504285660</v>
      </c>
      <c r="AB704" s="1250" t="s">
        <v>9991</v>
      </c>
      <c r="AC704" s="722">
        <v>0</v>
      </c>
      <c r="AD704" s="722">
        <v>7938</v>
      </c>
      <c r="AE704" s="722">
        <f t="shared" si="7"/>
        <v>15876</v>
      </c>
      <c r="AF704" s="31"/>
      <c r="AG704" s="26"/>
    </row>
    <row r="705" spans="1:33" ht="30" customHeight="1">
      <c r="A705" s="1295" t="s">
        <v>8564</v>
      </c>
      <c r="B705" s="3068" t="s">
        <v>9886</v>
      </c>
      <c r="C705" s="1277">
        <v>45471</v>
      </c>
      <c r="D705" s="1277">
        <v>45482</v>
      </c>
      <c r="E705" s="593"/>
      <c r="F705" s="1297"/>
      <c r="G705" s="1276">
        <v>8598</v>
      </c>
      <c r="H705" s="1276" t="s">
        <v>818</v>
      </c>
      <c r="I705" s="1276"/>
      <c r="J705" s="1304" t="s">
        <v>9887</v>
      </c>
      <c r="K705" s="1309" t="s">
        <v>9888</v>
      </c>
      <c r="L705" s="1384" t="s">
        <v>167</v>
      </c>
      <c r="M705" s="771" t="s">
        <v>9892</v>
      </c>
      <c r="N705" s="1176"/>
      <c r="O705" s="1272">
        <v>10</v>
      </c>
      <c r="P705" s="1272">
        <v>10</v>
      </c>
      <c r="Q705" s="1298" t="s">
        <v>9889</v>
      </c>
      <c r="R705" s="1173"/>
      <c r="S705" s="1173"/>
      <c r="T705" s="1173"/>
      <c r="U705" s="1173"/>
      <c r="V705" s="1639" t="s">
        <v>2073</v>
      </c>
      <c r="W705" s="1173"/>
      <c r="X705" s="1639" t="s">
        <v>37</v>
      </c>
      <c r="Y705" s="1173"/>
      <c r="Z705" s="1716" t="s">
        <v>45</v>
      </c>
      <c r="AA705" s="1176">
        <v>4504286233</v>
      </c>
      <c r="AB705" s="1250" t="s">
        <v>5535</v>
      </c>
      <c r="AC705" s="722">
        <v>0</v>
      </c>
      <c r="AD705" s="722">
        <v>7938.81</v>
      </c>
      <c r="AE705" s="722">
        <f t="shared" si="7"/>
        <v>79388.100000000006</v>
      </c>
      <c r="AF705" s="31"/>
      <c r="AG705" s="26"/>
    </row>
    <row r="706" spans="1:33" ht="30" customHeight="1">
      <c r="A706" s="1295" t="s">
        <v>8556</v>
      </c>
      <c r="B706" s="1430" t="s">
        <v>11524</v>
      </c>
      <c r="C706" s="1277" t="s">
        <v>9878</v>
      </c>
      <c r="D706" s="1277">
        <v>45483</v>
      </c>
      <c r="E706" s="593"/>
      <c r="F706" s="1297"/>
      <c r="G706" s="1276">
        <v>8608</v>
      </c>
      <c r="H706" s="1276"/>
      <c r="I706" s="1276" t="s">
        <v>92</v>
      </c>
      <c r="J706" s="1304" t="s">
        <v>9894</v>
      </c>
      <c r="K706" s="1309" t="s">
        <v>9895</v>
      </c>
      <c r="L706" s="1384" t="s">
        <v>76</v>
      </c>
      <c r="M706" s="771" t="s">
        <v>9901</v>
      </c>
      <c r="N706" s="1176"/>
      <c r="O706" s="1272">
        <v>4</v>
      </c>
      <c r="P706" s="1272">
        <v>4</v>
      </c>
      <c r="Q706" s="1298" t="s">
        <v>9896</v>
      </c>
      <c r="R706" s="1173"/>
      <c r="S706" s="1173"/>
      <c r="T706" s="1173"/>
      <c r="U706" s="1173"/>
      <c r="V706" s="1246" t="s">
        <v>2073</v>
      </c>
      <c r="W706" s="1173"/>
      <c r="X706" s="1246" t="s">
        <v>37</v>
      </c>
      <c r="Y706" s="1173"/>
      <c r="Z706" s="1716" t="s">
        <v>45</v>
      </c>
      <c r="AA706" s="1176" t="s">
        <v>9900</v>
      </c>
      <c r="AB706" s="1250" t="s">
        <v>9992</v>
      </c>
      <c r="AC706" s="722">
        <v>0</v>
      </c>
      <c r="AD706" s="722">
        <v>7938</v>
      </c>
      <c r="AE706" s="722">
        <f t="shared" si="7"/>
        <v>31752</v>
      </c>
      <c r="AF706" s="31"/>
      <c r="AG706" s="26"/>
    </row>
    <row r="707" spans="1:33" ht="30" customHeight="1">
      <c r="A707" s="1295" t="s">
        <v>8564</v>
      </c>
      <c r="B707" s="3068" t="s">
        <v>9897</v>
      </c>
      <c r="C707" s="1277" t="s">
        <v>9878</v>
      </c>
      <c r="D707" s="1277">
        <v>45490</v>
      </c>
      <c r="E707" s="593"/>
      <c r="F707" s="1297"/>
      <c r="G707" s="1276">
        <v>8598</v>
      </c>
      <c r="H707" s="1276" t="s">
        <v>5572</v>
      </c>
      <c r="I707" s="1276"/>
      <c r="J707" s="1304" t="s">
        <v>5573</v>
      </c>
      <c r="K707" s="1309" t="s">
        <v>9898</v>
      </c>
      <c r="L707" s="1384" t="s">
        <v>28</v>
      </c>
      <c r="M707" s="771" t="s">
        <v>9902</v>
      </c>
      <c r="N707" s="1176"/>
      <c r="O707" s="1272">
        <v>2</v>
      </c>
      <c r="P707" s="1272">
        <v>2</v>
      </c>
      <c r="Q707" s="1298" t="s">
        <v>9899</v>
      </c>
      <c r="R707" s="1173"/>
      <c r="S707" s="1173"/>
      <c r="T707" s="1173"/>
      <c r="U707" s="1173"/>
      <c r="V707" s="1255" t="s">
        <v>2073</v>
      </c>
      <c r="W707" s="1173"/>
      <c r="X707" s="1255" t="s">
        <v>37</v>
      </c>
      <c r="Y707" s="1173"/>
      <c r="Z707" s="3767" t="s">
        <v>45</v>
      </c>
      <c r="AA707" s="1176">
        <v>4504287604</v>
      </c>
      <c r="AB707" s="1250" t="s">
        <v>9993</v>
      </c>
      <c r="AC707" s="722">
        <v>15000</v>
      </c>
      <c r="AD707" s="722">
        <v>7938.81</v>
      </c>
      <c r="AE707" s="722">
        <f t="shared" si="7"/>
        <v>30877.620000000003</v>
      </c>
      <c r="AF707" s="31"/>
      <c r="AG707" s="26"/>
    </row>
    <row r="708" spans="1:33" ht="30" customHeight="1">
      <c r="A708" s="1295" t="s">
        <v>8518</v>
      </c>
      <c r="B708" s="1938" t="s">
        <v>9903</v>
      </c>
      <c r="C708" s="1277">
        <v>45476</v>
      </c>
      <c r="D708" s="1277">
        <v>45489</v>
      </c>
      <c r="E708" s="593"/>
      <c r="F708" s="1297"/>
      <c r="G708" s="1276">
        <v>8604</v>
      </c>
      <c r="H708" s="1276"/>
      <c r="I708" s="1478" t="s">
        <v>25</v>
      </c>
      <c r="J708" s="1840" t="s">
        <v>9904</v>
      </c>
      <c r="K708" s="1309" t="s">
        <v>9905</v>
      </c>
      <c r="L708" s="1384" t="s">
        <v>1753</v>
      </c>
      <c r="M708" s="771" t="s">
        <v>9918</v>
      </c>
      <c r="N708" s="1176"/>
      <c r="O708" s="1272">
        <v>20</v>
      </c>
      <c r="P708" s="1272">
        <v>20</v>
      </c>
      <c r="Q708" s="1298" t="s">
        <v>9906</v>
      </c>
      <c r="R708" s="1173"/>
      <c r="S708" s="1173"/>
      <c r="T708" s="1173"/>
      <c r="U708" s="1173"/>
      <c r="V708" s="1837" t="s">
        <v>2073</v>
      </c>
      <c r="W708" s="1173"/>
      <c r="X708" s="1837" t="s">
        <v>37</v>
      </c>
      <c r="Y708" s="1173"/>
      <c r="Z708" s="1907" t="s">
        <v>45</v>
      </c>
      <c r="AA708" s="1173"/>
      <c r="AB708" s="1250" t="s">
        <v>5542</v>
      </c>
      <c r="AC708" s="722">
        <v>3000</v>
      </c>
      <c r="AD708" s="722">
        <v>7938</v>
      </c>
      <c r="AE708" s="722">
        <f t="shared" si="7"/>
        <v>161760</v>
      </c>
      <c r="AF708" s="31"/>
      <c r="AG708" s="26"/>
    </row>
    <row r="709" spans="1:33" ht="30" customHeight="1">
      <c r="A709" s="373" t="s">
        <v>8564</v>
      </c>
      <c r="B709" s="3068" t="s">
        <v>9907</v>
      </c>
      <c r="C709" s="340" t="s">
        <v>9878</v>
      </c>
      <c r="D709" s="340">
        <v>45488</v>
      </c>
      <c r="E709" s="422"/>
      <c r="F709" s="374"/>
      <c r="G709" s="339">
        <v>8598</v>
      </c>
      <c r="H709" s="339" t="s">
        <v>2595</v>
      </c>
      <c r="I709" s="339"/>
      <c r="J709" s="410" t="s">
        <v>9908</v>
      </c>
      <c r="K709" s="430" t="s">
        <v>7292</v>
      </c>
      <c r="L709" s="377" t="s">
        <v>28</v>
      </c>
      <c r="M709" s="338" t="s">
        <v>9919</v>
      </c>
      <c r="N709" s="255"/>
      <c r="O709" s="258">
        <v>2</v>
      </c>
      <c r="P709" s="258">
        <v>2</v>
      </c>
      <c r="Q709" s="375" t="s">
        <v>9909</v>
      </c>
      <c r="R709" s="309"/>
      <c r="S709" s="250"/>
      <c r="T709" s="250"/>
      <c r="U709" s="250"/>
      <c r="V709" s="431" t="s">
        <v>2073</v>
      </c>
      <c r="W709" s="250"/>
      <c r="X709" s="431" t="s">
        <v>37</v>
      </c>
      <c r="Y709" s="250"/>
      <c r="Z709" s="251"/>
      <c r="AA709" s="250"/>
      <c r="AB709" s="447" t="s">
        <v>9991</v>
      </c>
      <c r="AC709" s="33">
        <v>6000</v>
      </c>
      <c r="AD709" s="33">
        <v>7938.81</v>
      </c>
      <c r="AE709" s="33">
        <f t="shared" si="7"/>
        <v>21877.620000000003</v>
      </c>
      <c r="AF709" s="31"/>
      <c r="AG709" s="26"/>
    </row>
    <row r="710" spans="1:33" ht="30" customHeight="1">
      <c r="A710" s="1295" t="s">
        <v>9208</v>
      </c>
      <c r="B710" s="3068" t="s">
        <v>9910</v>
      </c>
      <c r="C710" s="1277">
        <v>45477</v>
      </c>
      <c r="D710" s="1277">
        <v>45488</v>
      </c>
      <c r="E710" s="593"/>
      <c r="F710" s="1297"/>
      <c r="G710" s="1276">
        <v>8606</v>
      </c>
      <c r="H710" s="1276" t="s">
        <v>9135</v>
      </c>
      <c r="I710" s="1276"/>
      <c r="J710" s="1304" t="s">
        <v>9911</v>
      </c>
      <c r="K710" s="1309" t="s">
        <v>9912</v>
      </c>
      <c r="L710" s="1384" t="s">
        <v>28</v>
      </c>
      <c r="M710" s="771" t="s">
        <v>9920</v>
      </c>
      <c r="N710" s="1176"/>
      <c r="O710" s="1272">
        <v>2</v>
      </c>
      <c r="P710" s="1272">
        <v>2</v>
      </c>
      <c r="Q710" s="1298" t="s">
        <v>9913</v>
      </c>
      <c r="R710" s="1173"/>
      <c r="S710" s="1173"/>
      <c r="T710" s="1173"/>
      <c r="U710" s="1173"/>
      <c r="V710" s="1247" t="s">
        <v>2073</v>
      </c>
      <c r="W710" s="1173"/>
      <c r="X710" s="1247" t="s">
        <v>37</v>
      </c>
      <c r="Y710" s="1173"/>
      <c r="Z710" s="1197" t="s">
        <v>45</v>
      </c>
      <c r="AA710" s="1176">
        <v>4504290610</v>
      </c>
      <c r="AB710" s="1250" t="s">
        <v>9991</v>
      </c>
      <c r="AC710" s="722">
        <v>0</v>
      </c>
      <c r="AD710" s="722">
        <v>5589</v>
      </c>
      <c r="AE710" s="722">
        <f t="shared" si="7"/>
        <v>11178</v>
      </c>
      <c r="AF710" s="31"/>
      <c r="AG710" s="26"/>
    </row>
    <row r="711" spans="1:33" ht="30" customHeight="1">
      <c r="A711" s="1295" t="s">
        <v>8570</v>
      </c>
      <c r="B711" s="3068" t="s">
        <v>9914</v>
      </c>
      <c r="C711" s="1277">
        <v>45476</v>
      </c>
      <c r="D711" s="1277">
        <v>45485</v>
      </c>
      <c r="E711" s="593"/>
      <c r="F711" s="1297"/>
      <c r="G711" s="1276">
        <v>9013</v>
      </c>
      <c r="H711" s="1276"/>
      <c r="I711" s="1276" t="s">
        <v>92</v>
      </c>
      <c r="J711" s="1304" t="s">
        <v>9915</v>
      </c>
      <c r="K711" s="1309" t="s">
        <v>9916</v>
      </c>
      <c r="L711" s="1384" t="s">
        <v>341</v>
      </c>
      <c r="M711" s="771" t="s">
        <v>9921</v>
      </c>
      <c r="N711" s="1176"/>
      <c r="O711" s="1272">
        <v>12</v>
      </c>
      <c r="P711" s="1272">
        <v>12</v>
      </c>
      <c r="Q711" s="1298" t="s">
        <v>9917</v>
      </c>
      <c r="R711" s="1173"/>
      <c r="S711" s="1173"/>
      <c r="T711" s="1173"/>
      <c r="U711" s="1173"/>
      <c r="V711" s="1246" t="s">
        <v>2073</v>
      </c>
      <c r="W711" s="1173"/>
      <c r="X711" s="1246" t="s">
        <v>37</v>
      </c>
      <c r="Y711" s="1173"/>
      <c r="Z711" s="728" t="s">
        <v>45</v>
      </c>
      <c r="AA711" s="1176">
        <v>4504290047</v>
      </c>
      <c r="AB711" s="1250" t="s">
        <v>9991</v>
      </c>
      <c r="AC711" s="722">
        <v>0</v>
      </c>
      <c r="AD711" s="722">
        <v>6544.8</v>
      </c>
      <c r="AE711" s="722">
        <f t="shared" si="7"/>
        <v>78537.600000000006</v>
      </c>
      <c r="AF711" s="31"/>
      <c r="AG711" s="26"/>
    </row>
    <row r="712" spans="1:33" ht="30" customHeight="1">
      <c r="A712" s="3639" t="s">
        <v>19837</v>
      </c>
      <c r="B712" s="2995" t="s">
        <v>11487</v>
      </c>
      <c r="C712" s="1277">
        <v>45478</v>
      </c>
      <c r="D712" s="1277">
        <v>45489</v>
      </c>
      <c r="E712" s="593"/>
      <c r="F712" s="1297"/>
      <c r="G712" s="1276">
        <v>8629</v>
      </c>
      <c r="H712" s="1276"/>
      <c r="I712" s="1276" t="s">
        <v>92</v>
      </c>
      <c r="J712" s="1304" t="s">
        <v>9922</v>
      </c>
      <c r="K712" s="1309" t="s">
        <v>9923</v>
      </c>
      <c r="L712" s="1384" t="s">
        <v>1753</v>
      </c>
      <c r="M712" s="771" t="s">
        <v>9932</v>
      </c>
      <c r="N712" s="1176"/>
      <c r="O712" s="1272">
        <v>20</v>
      </c>
      <c r="P712" s="1272">
        <v>20</v>
      </c>
      <c r="Q712" s="1298" t="s">
        <v>9924</v>
      </c>
      <c r="R712" s="1173"/>
      <c r="S712" s="1173"/>
      <c r="T712" s="1173"/>
      <c r="U712" s="1173"/>
      <c r="V712" s="1256" t="s">
        <v>2073</v>
      </c>
      <c r="W712" s="1173"/>
      <c r="X712" s="1256" t="s">
        <v>37</v>
      </c>
      <c r="Y712" s="1173"/>
      <c r="Z712" s="1204" t="s">
        <v>45</v>
      </c>
      <c r="AA712" s="1176">
        <v>4504292019</v>
      </c>
      <c r="AB712" s="1250" t="s">
        <v>5542</v>
      </c>
      <c r="AC712" s="722">
        <v>0</v>
      </c>
      <c r="AD712" s="722">
        <v>6423.2</v>
      </c>
      <c r="AE712" s="722">
        <f t="shared" si="7"/>
        <v>128464</v>
      </c>
      <c r="AF712" s="31"/>
      <c r="AG712" s="26"/>
    </row>
    <row r="713" spans="1:33" ht="30" customHeight="1">
      <c r="A713" s="1295" t="s">
        <v>8626</v>
      </c>
      <c r="B713" s="3068" t="s">
        <v>9925</v>
      </c>
      <c r="C713" s="1277">
        <v>45477</v>
      </c>
      <c r="D713" s="1277">
        <v>45488</v>
      </c>
      <c r="E713" s="593"/>
      <c r="F713" s="1297"/>
      <c r="G713" s="1276">
        <v>8615</v>
      </c>
      <c r="H713" s="1276" t="s">
        <v>4129</v>
      </c>
      <c r="I713" s="1276"/>
      <c r="J713" s="1304" t="s">
        <v>9926</v>
      </c>
      <c r="K713" s="1309" t="s">
        <v>9927</v>
      </c>
      <c r="L713" s="1384" t="s">
        <v>179</v>
      </c>
      <c r="M713" s="771" t="s">
        <v>9933</v>
      </c>
      <c r="N713" s="1176"/>
      <c r="O713" s="1272">
        <v>8</v>
      </c>
      <c r="P713" s="1272">
        <v>8</v>
      </c>
      <c r="Q713" s="1298" t="s">
        <v>9928</v>
      </c>
      <c r="R713" s="1173"/>
      <c r="S713" s="1173"/>
      <c r="T713" s="1173"/>
      <c r="U713" s="1173"/>
      <c r="V713" s="1240" t="s">
        <v>2073</v>
      </c>
      <c r="W713" s="1173"/>
      <c r="X713" s="1240" t="s">
        <v>37</v>
      </c>
      <c r="Y713" s="1173"/>
      <c r="Z713" s="1218" t="s">
        <v>45</v>
      </c>
      <c r="AA713" s="1176">
        <v>4504291972</v>
      </c>
      <c r="AB713" s="1250" t="s">
        <v>9991</v>
      </c>
      <c r="AC713" s="722">
        <v>0</v>
      </c>
      <c r="AD713" s="722">
        <v>7857</v>
      </c>
      <c r="AE713" s="722">
        <f t="shared" si="7"/>
        <v>62856</v>
      </c>
      <c r="AF713" s="31"/>
      <c r="AG713" s="26"/>
    </row>
    <row r="714" spans="1:33" ht="30" customHeight="1">
      <c r="A714" s="1295" t="s">
        <v>8564</v>
      </c>
      <c r="B714" s="1296" t="s">
        <v>9929</v>
      </c>
      <c r="C714" s="1277">
        <v>45477</v>
      </c>
      <c r="D714" s="1277">
        <v>45488</v>
      </c>
      <c r="E714" s="593"/>
      <c r="F714" s="1297"/>
      <c r="G714" s="1276">
        <v>8598</v>
      </c>
      <c r="H714" s="1276" t="s">
        <v>901</v>
      </c>
      <c r="I714" s="1276"/>
      <c r="J714" s="1304" t="s">
        <v>9930</v>
      </c>
      <c r="K714" s="1309" t="s">
        <v>9845</v>
      </c>
      <c r="L714" s="1384" t="s">
        <v>406</v>
      </c>
      <c r="M714" s="771" t="s">
        <v>9934</v>
      </c>
      <c r="N714" s="1176"/>
      <c r="O714" s="1272">
        <v>9</v>
      </c>
      <c r="P714" s="257">
        <v>11</v>
      </c>
      <c r="Q714" s="1298" t="s">
        <v>9931</v>
      </c>
      <c r="R714" s="1173"/>
      <c r="S714" s="1173"/>
      <c r="T714" s="1173"/>
      <c r="U714" s="1173"/>
      <c r="V714" s="1185" t="s">
        <v>2073</v>
      </c>
      <c r="W714" s="1173"/>
      <c r="X714" s="1185" t="s">
        <v>37</v>
      </c>
      <c r="Y714" s="1173"/>
      <c r="Z714" s="1218" t="s">
        <v>45</v>
      </c>
      <c r="AA714" s="1176">
        <v>4504295027</v>
      </c>
      <c r="AB714" s="1250" t="s">
        <v>9991</v>
      </c>
      <c r="AC714" s="722">
        <v>0</v>
      </c>
      <c r="AD714" s="722">
        <v>7938.81</v>
      </c>
      <c r="AE714" s="722">
        <f t="shared" si="7"/>
        <v>87326.91</v>
      </c>
      <c r="AF714" s="31"/>
      <c r="AG714" s="26"/>
    </row>
    <row r="715" spans="1:33" ht="30" customHeight="1">
      <c r="A715" s="1271" t="s">
        <v>8549</v>
      </c>
      <c r="B715" s="11010" t="s">
        <v>9935</v>
      </c>
      <c r="C715" s="9765">
        <v>45482</v>
      </c>
      <c r="D715" s="9765">
        <v>45538</v>
      </c>
      <c r="E715" s="10481"/>
      <c r="F715" s="8877"/>
      <c r="G715" s="9840">
        <v>8634</v>
      </c>
      <c r="H715" s="9840">
        <v>409</v>
      </c>
      <c r="I715" s="9788"/>
      <c r="J715" s="10431" t="s">
        <v>9936</v>
      </c>
      <c r="K715" s="10537" t="s">
        <v>9937</v>
      </c>
      <c r="L715" s="1273" t="s">
        <v>62</v>
      </c>
      <c r="M715" s="9397" t="s">
        <v>9954</v>
      </c>
      <c r="N715" s="1176" t="s">
        <v>3952</v>
      </c>
      <c r="O715" s="1274">
        <v>5</v>
      </c>
      <c r="P715" s="1274">
        <v>5</v>
      </c>
      <c r="Q715" s="10495" t="s">
        <v>9938</v>
      </c>
      <c r="R715" s="9788"/>
      <c r="S715" s="1173"/>
      <c r="T715" s="1173"/>
      <c r="U715" s="1173"/>
      <c r="V715" s="10548" t="s">
        <v>2073</v>
      </c>
      <c r="W715" s="1173"/>
      <c r="X715" s="10548" t="s">
        <v>37</v>
      </c>
      <c r="Y715" s="1173"/>
      <c r="Z715" s="10514" t="s">
        <v>45</v>
      </c>
      <c r="AA715" s="9840">
        <v>4504295186</v>
      </c>
      <c r="AB715" s="10546" t="s">
        <v>9209</v>
      </c>
      <c r="AC715" s="8912">
        <v>6000</v>
      </c>
      <c r="AD715" s="722">
        <v>7858.62</v>
      </c>
      <c r="AE715" s="8912">
        <f>SUM(AD715*P715+AD716*P716+AC715)</f>
        <v>111654.78</v>
      </c>
      <c r="AF715" s="31"/>
      <c r="AG715" s="26"/>
    </row>
    <row r="716" spans="1:33" ht="30" customHeight="1">
      <c r="A716" s="1271" t="s">
        <v>8549</v>
      </c>
      <c r="B716" s="11011"/>
      <c r="C716" s="9766"/>
      <c r="D716" s="9766"/>
      <c r="E716" s="10482"/>
      <c r="F716" s="8878"/>
      <c r="G716" s="9834"/>
      <c r="H716" s="9834"/>
      <c r="I716" s="9789"/>
      <c r="J716" s="10432"/>
      <c r="K716" s="10538"/>
      <c r="L716" s="1271" t="s">
        <v>381</v>
      </c>
      <c r="M716" s="10483"/>
      <c r="N716" s="1176" t="s">
        <v>3954</v>
      </c>
      <c r="O716" s="1272">
        <v>1</v>
      </c>
      <c r="P716" s="1272">
        <v>1</v>
      </c>
      <c r="Q716" s="10496"/>
      <c r="R716" s="9789"/>
      <c r="S716" s="1173"/>
      <c r="T716" s="1173"/>
      <c r="U716" s="1173"/>
      <c r="V716" s="9834"/>
      <c r="W716" s="1173"/>
      <c r="X716" s="9834"/>
      <c r="Y716" s="1173"/>
      <c r="Z716" s="9834"/>
      <c r="AA716" s="9834"/>
      <c r="AB716" s="10547"/>
      <c r="AC716" s="8913"/>
      <c r="AD716" s="722">
        <v>66361.679999999993</v>
      </c>
      <c r="AE716" s="8913"/>
      <c r="AF716" s="31"/>
      <c r="AG716" s="26"/>
    </row>
    <row r="717" spans="1:33" ht="30" customHeight="1">
      <c r="A717" s="1295" t="s">
        <v>8564</v>
      </c>
      <c r="B717" s="3068" t="s">
        <v>9939</v>
      </c>
      <c r="C717" s="1277">
        <v>45481</v>
      </c>
      <c r="D717" s="1277">
        <v>45490</v>
      </c>
      <c r="E717" s="593"/>
      <c r="F717" s="1297"/>
      <c r="G717" s="1276">
        <v>8598</v>
      </c>
      <c r="H717" s="1276" t="s">
        <v>1291</v>
      </c>
      <c r="I717" s="1276"/>
      <c r="J717" s="1304" t="s">
        <v>9940</v>
      </c>
      <c r="K717" s="1309" t="s">
        <v>9941</v>
      </c>
      <c r="L717" s="1384" t="s">
        <v>128</v>
      </c>
      <c r="M717" s="771" t="s">
        <v>9955</v>
      </c>
      <c r="N717" s="1176"/>
      <c r="O717" s="1272">
        <v>3</v>
      </c>
      <c r="P717" s="1272">
        <v>3</v>
      </c>
      <c r="Q717" s="1298" t="s">
        <v>9942</v>
      </c>
      <c r="R717" s="1173"/>
      <c r="S717" s="1173"/>
      <c r="T717" s="1173"/>
      <c r="U717" s="1173"/>
      <c r="V717" s="1251" t="s">
        <v>2073</v>
      </c>
      <c r="W717" s="1173"/>
      <c r="X717" s="1251" t="s">
        <v>37</v>
      </c>
      <c r="Y717" s="1173"/>
      <c r="Z717" s="2678" t="s">
        <v>45</v>
      </c>
      <c r="AA717" s="1176"/>
      <c r="AB717" s="1250" t="s">
        <v>5539</v>
      </c>
      <c r="AC717" s="722">
        <v>0</v>
      </c>
      <c r="AD717" s="722">
        <v>7938.81</v>
      </c>
      <c r="AE717" s="722">
        <f>SUM(AD717*P717+AC717)</f>
        <v>23816.43</v>
      </c>
      <c r="AF717" s="31"/>
      <c r="AG717" s="26"/>
    </row>
    <row r="718" spans="1:33" ht="30" customHeight="1">
      <c r="A718" s="1295" t="s">
        <v>8570</v>
      </c>
      <c r="B718" s="3068" t="s">
        <v>9943</v>
      </c>
      <c r="C718" s="1277">
        <v>45481</v>
      </c>
      <c r="D718" s="1277">
        <v>45490</v>
      </c>
      <c r="E718" s="593"/>
      <c r="F718" s="1297"/>
      <c r="G718" s="1276">
        <v>9013</v>
      </c>
      <c r="H718" s="1276" t="s">
        <v>5679</v>
      </c>
      <c r="I718" s="1276"/>
      <c r="J718" s="1304" t="s">
        <v>9944</v>
      </c>
      <c r="K718" s="1309" t="s">
        <v>2023</v>
      </c>
      <c r="L718" s="1384" t="s">
        <v>28</v>
      </c>
      <c r="M718" s="771" t="s">
        <v>9956</v>
      </c>
      <c r="N718" s="1176"/>
      <c r="O718" s="1272">
        <v>2</v>
      </c>
      <c r="P718" s="1272">
        <v>2</v>
      </c>
      <c r="Q718" s="1298" t="s">
        <v>9945</v>
      </c>
      <c r="R718" s="1173"/>
      <c r="S718" s="1173"/>
      <c r="T718" s="1173"/>
      <c r="U718" s="1173"/>
      <c r="V718" s="1246" t="s">
        <v>2073</v>
      </c>
      <c r="W718" s="1173"/>
      <c r="X718" s="1246" t="s">
        <v>37</v>
      </c>
      <c r="Y718" s="1173"/>
      <c r="Z718" s="728" t="s">
        <v>45</v>
      </c>
      <c r="AA718" s="1176" t="s">
        <v>9959</v>
      </c>
      <c r="AB718" s="1250" t="s">
        <v>5535</v>
      </c>
      <c r="AC718" s="722">
        <v>0</v>
      </c>
      <c r="AD718" s="722">
        <v>6544.8</v>
      </c>
      <c r="AE718" s="722">
        <f>SUM(AD718*P718+AC718)</f>
        <v>13089.6</v>
      </c>
      <c r="AF718" s="31"/>
      <c r="AG718" s="26"/>
    </row>
    <row r="719" spans="1:33" ht="30" customHeight="1">
      <c r="A719" s="1295" t="s">
        <v>8570</v>
      </c>
      <c r="B719" s="3068" t="s">
        <v>9946</v>
      </c>
      <c r="C719" s="1277">
        <v>45482</v>
      </c>
      <c r="D719" s="1277">
        <v>45497</v>
      </c>
      <c r="E719" s="593"/>
      <c r="F719" s="1297"/>
      <c r="G719" s="1276">
        <v>9013</v>
      </c>
      <c r="H719" s="1276" t="s">
        <v>9947</v>
      </c>
      <c r="I719" s="1276"/>
      <c r="J719" s="1304" t="s">
        <v>9948</v>
      </c>
      <c r="K719" s="1311" t="s">
        <v>9952</v>
      </c>
      <c r="L719" s="1384" t="s">
        <v>76</v>
      </c>
      <c r="M719" s="771" t="s">
        <v>9957</v>
      </c>
      <c r="N719" s="1176"/>
      <c r="O719" s="1272">
        <v>4</v>
      </c>
      <c r="P719" s="1272">
        <v>4</v>
      </c>
      <c r="Q719" s="1298" t="s">
        <v>9949</v>
      </c>
      <c r="R719" s="1173"/>
      <c r="S719" s="1173"/>
      <c r="T719" s="1173"/>
      <c r="U719" s="1173"/>
      <c r="V719" s="1246" t="s">
        <v>2073</v>
      </c>
      <c r="W719" s="1173"/>
      <c r="X719" s="1246" t="s">
        <v>37</v>
      </c>
      <c r="Y719" s="1173"/>
      <c r="Z719" s="728" t="s">
        <v>45</v>
      </c>
      <c r="AA719" s="1176">
        <v>4504295260</v>
      </c>
      <c r="AB719" s="1250" t="s">
        <v>5535</v>
      </c>
      <c r="AC719" s="722">
        <v>0</v>
      </c>
      <c r="AD719" s="722">
        <v>6544.8</v>
      </c>
      <c r="AE719" s="722">
        <f>SUM(AD719*P719+AC719)</f>
        <v>26179.200000000001</v>
      </c>
      <c r="AF719" s="31"/>
      <c r="AG719" s="26"/>
    </row>
    <row r="720" spans="1:33" ht="30" customHeight="1">
      <c r="A720" s="1295" t="s">
        <v>8570</v>
      </c>
      <c r="B720" s="3068" t="s">
        <v>9950</v>
      </c>
      <c r="C720" s="1277">
        <v>45482</v>
      </c>
      <c r="D720" s="1277">
        <v>45491</v>
      </c>
      <c r="E720" s="593"/>
      <c r="F720" s="1297"/>
      <c r="G720" s="1276">
        <v>9013</v>
      </c>
      <c r="H720" s="1276" t="s">
        <v>4869</v>
      </c>
      <c r="I720" s="1276"/>
      <c r="J720" s="1304" t="s">
        <v>9951</v>
      </c>
      <c r="K720" s="1311" t="s">
        <v>9952</v>
      </c>
      <c r="L720" s="1384" t="s">
        <v>28</v>
      </c>
      <c r="M720" s="771" t="s">
        <v>9958</v>
      </c>
      <c r="N720" s="1176"/>
      <c r="O720" s="1272">
        <v>2</v>
      </c>
      <c r="P720" s="1272">
        <v>2</v>
      </c>
      <c r="Q720" s="1298" t="s">
        <v>9953</v>
      </c>
      <c r="R720" s="1173"/>
      <c r="S720" s="1173"/>
      <c r="T720" s="1173"/>
      <c r="U720" s="1173"/>
      <c r="V720" s="1246" t="s">
        <v>2073</v>
      </c>
      <c r="W720" s="1173"/>
      <c r="X720" s="1246" t="s">
        <v>37</v>
      </c>
      <c r="Y720" s="1173"/>
      <c r="Z720" s="728" t="s">
        <v>45</v>
      </c>
      <c r="AA720" s="1176">
        <v>4504295261</v>
      </c>
      <c r="AB720" s="1250" t="s">
        <v>5542</v>
      </c>
      <c r="AC720" s="722">
        <v>0</v>
      </c>
      <c r="AD720" s="722">
        <v>6544.8</v>
      </c>
      <c r="AE720" s="722">
        <f>SUM(AD720*P720+AC720)</f>
        <v>13089.6</v>
      </c>
      <c r="AF720" s="31"/>
      <c r="AG720" s="26"/>
    </row>
    <row r="721" spans="1:33" ht="30" customHeight="1">
      <c r="A721" s="1295" t="s">
        <v>8756</v>
      </c>
      <c r="B721" s="1430" t="s">
        <v>11697</v>
      </c>
      <c r="C721" s="1277">
        <v>45482</v>
      </c>
      <c r="D721" s="1277">
        <v>45498</v>
      </c>
      <c r="E721" s="593"/>
      <c r="F721" s="1297"/>
      <c r="G721" s="1276">
        <v>8600</v>
      </c>
      <c r="H721" s="1276" t="s">
        <v>5121</v>
      </c>
      <c r="I721" s="1276" t="s">
        <v>25</v>
      </c>
      <c r="J721" s="1304" t="s">
        <v>9960</v>
      </c>
      <c r="K721" s="1311" t="s">
        <v>5574</v>
      </c>
      <c r="L721" s="1384" t="s">
        <v>28</v>
      </c>
      <c r="M721" s="771" t="s">
        <v>9983</v>
      </c>
      <c r="N721" s="1176"/>
      <c r="O721" s="1272">
        <v>2</v>
      </c>
      <c r="P721" s="1272">
        <v>2</v>
      </c>
      <c r="Q721" s="1298" t="s">
        <v>9961</v>
      </c>
      <c r="R721" s="1173"/>
      <c r="S721" s="1173"/>
      <c r="T721" s="1173"/>
      <c r="U721" s="1173"/>
      <c r="V721" s="1249" t="s">
        <v>2073</v>
      </c>
      <c r="W721" s="1173"/>
      <c r="X721" s="1249" t="s">
        <v>37</v>
      </c>
      <c r="Y721" s="1173"/>
      <c r="Z721" s="1526" t="s">
        <v>45</v>
      </c>
      <c r="AA721" s="1176">
        <v>4504295586</v>
      </c>
      <c r="AB721" s="1257" t="s">
        <v>10568</v>
      </c>
      <c r="AC721" s="722">
        <v>21870</v>
      </c>
      <c r="AD721" s="722">
        <v>10976</v>
      </c>
      <c r="AE721" s="722">
        <f>SUM(AD721*P721+AC721)</f>
        <v>43822</v>
      </c>
      <c r="AF721" s="31"/>
      <c r="AG721" s="26"/>
    </row>
    <row r="722" spans="1:33" ht="30" customHeight="1">
      <c r="A722" s="1271" t="s">
        <v>8564</v>
      </c>
      <c r="B722" s="10605" t="s">
        <v>9962</v>
      </c>
      <c r="C722" s="9765">
        <v>45483</v>
      </c>
      <c r="D722" s="9765">
        <v>45497</v>
      </c>
      <c r="E722" s="10481"/>
      <c r="F722" s="8877"/>
      <c r="G722" s="9840">
        <v>8598</v>
      </c>
      <c r="H722" s="9840" t="s">
        <v>9273</v>
      </c>
      <c r="I722" s="9788"/>
      <c r="J722" s="10495" t="s">
        <v>9963</v>
      </c>
      <c r="K722" s="10495" t="s">
        <v>9964</v>
      </c>
      <c r="L722" s="1273" t="s">
        <v>9965</v>
      </c>
      <c r="M722" s="9397" t="s">
        <v>9984</v>
      </c>
      <c r="N722" s="1176" t="s">
        <v>3951</v>
      </c>
      <c r="O722" s="1274">
        <v>1</v>
      </c>
      <c r="P722" s="1274">
        <v>1</v>
      </c>
      <c r="Q722" s="10574" t="s">
        <v>9967</v>
      </c>
      <c r="R722" s="9788"/>
      <c r="S722" s="1173"/>
      <c r="T722" s="1173"/>
      <c r="U722" s="1173"/>
      <c r="V722" s="10543" t="s">
        <v>2073</v>
      </c>
      <c r="W722" s="1173"/>
      <c r="X722" s="10543" t="s">
        <v>37</v>
      </c>
      <c r="Y722" s="1173"/>
      <c r="Z722" s="10531" t="s">
        <v>45</v>
      </c>
      <c r="AA722" s="9840">
        <v>4504296463</v>
      </c>
      <c r="AB722" s="10517" t="s">
        <v>5584</v>
      </c>
      <c r="AC722" s="8912">
        <v>6000</v>
      </c>
      <c r="AD722" s="722">
        <v>22542.3</v>
      </c>
      <c r="AE722" s="8912">
        <f>SUM(AD722*P722+AD723*P723+AC722)</f>
        <v>53044.800000000003</v>
      </c>
      <c r="AF722" s="31"/>
      <c r="AG722" s="26"/>
    </row>
    <row r="723" spans="1:33" ht="30" customHeight="1">
      <c r="A723" s="1271" t="s">
        <v>8564</v>
      </c>
      <c r="B723" s="10607"/>
      <c r="C723" s="9766"/>
      <c r="D723" s="9766"/>
      <c r="E723" s="10482"/>
      <c r="F723" s="8878"/>
      <c r="G723" s="9834"/>
      <c r="H723" s="9834"/>
      <c r="I723" s="9789"/>
      <c r="J723" s="10496"/>
      <c r="K723" s="10496"/>
      <c r="L723" s="1271" t="s">
        <v>9966</v>
      </c>
      <c r="M723" s="10483"/>
      <c r="N723" s="1176" t="s">
        <v>3951</v>
      </c>
      <c r="O723" s="1272">
        <v>1</v>
      </c>
      <c r="P723" s="1272">
        <v>1</v>
      </c>
      <c r="Q723" s="10575"/>
      <c r="R723" s="9789"/>
      <c r="S723" s="1173"/>
      <c r="T723" s="1173"/>
      <c r="U723" s="1173"/>
      <c r="V723" s="9834"/>
      <c r="W723" s="1173"/>
      <c r="X723" s="9834"/>
      <c r="Y723" s="1173"/>
      <c r="Z723" s="10532"/>
      <c r="AA723" s="9834"/>
      <c r="AB723" s="10518"/>
      <c r="AC723" s="8913"/>
      <c r="AD723" s="722">
        <v>24502.5</v>
      </c>
      <c r="AE723" s="8913"/>
      <c r="AF723" s="31"/>
      <c r="AG723" s="26"/>
    </row>
    <row r="724" spans="1:33" ht="30" customHeight="1">
      <c r="A724" s="1295" t="s">
        <v>8560</v>
      </c>
      <c r="B724" s="2995" t="s">
        <v>11632</v>
      </c>
      <c r="C724" s="1277">
        <v>45483</v>
      </c>
      <c r="D724" s="1277">
        <v>45497</v>
      </c>
      <c r="E724" s="593"/>
      <c r="F724" s="1297"/>
      <c r="G724" s="1276">
        <v>8607</v>
      </c>
      <c r="H724" s="1276" t="s">
        <v>5416</v>
      </c>
      <c r="I724" s="1276"/>
      <c r="J724" s="1304" t="s">
        <v>9968</v>
      </c>
      <c r="K724" s="1309" t="s">
        <v>9969</v>
      </c>
      <c r="L724" s="1384" t="s">
        <v>28</v>
      </c>
      <c r="M724" s="771" t="s">
        <v>9987</v>
      </c>
      <c r="N724" s="1176"/>
      <c r="O724" s="1272">
        <v>2</v>
      </c>
      <c r="P724" s="1272">
        <v>2</v>
      </c>
      <c r="Q724" s="1298" t="s">
        <v>9970</v>
      </c>
      <c r="R724" s="1173"/>
      <c r="S724" s="1173"/>
      <c r="T724" s="1173"/>
      <c r="U724" s="1173"/>
      <c r="V724" s="1220" t="s">
        <v>2073</v>
      </c>
      <c r="W724" s="1173"/>
      <c r="X724" s="1220" t="s">
        <v>37</v>
      </c>
      <c r="Y724" s="1173"/>
      <c r="Z724" s="1209" t="s">
        <v>45</v>
      </c>
      <c r="AA724" s="1176">
        <v>4504296699</v>
      </c>
      <c r="AB724" s="1257" t="s">
        <v>9991</v>
      </c>
      <c r="AC724" s="722">
        <v>6000</v>
      </c>
      <c r="AD724" s="722">
        <v>7938</v>
      </c>
      <c r="AE724" s="722">
        <f>SUM(AD724*P724+AC724)</f>
        <v>21876</v>
      </c>
      <c r="AF724" s="31"/>
      <c r="AG724" s="26"/>
    </row>
    <row r="725" spans="1:33" ht="30" customHeight="1">
      <c r="A725" s="1295" t="s">
        <v>8564</v>
      </c>
      <c r="B725" s="1296" t="s">
        <v>9971</v>
      </c>
      <c r="C725" s="1277">
        <v>46576</v>
      </c>
      <c r="D725" s="1277">
        <v>45490</v>
      </c>
      <c r="E725" s="593"/>
      <c r="F725" s="1297"/>
      <c r="G725" s="1276">
        <v>8598</v>
      </c>
      <c r="H725" s="1276" t="s">
        <v>1340</v>
      </c>
      <c r="I725" s="1276"/>
      <c r="J725" s="1304" t="s">
        <v>9972</v>
      </c>
      <c r="K725" s="1309" t="s">
        <v>9973</v>
      </c>
      <c r="L725" s="1384" t="s">
        <v>76</v>
      </c>
      <c r="M725" s="771" t="s">
        <v>9985</v>
      </c>
      <c r="N725" s="1176"/>
      <c r="O725" s="1272">
        <v>4</v>
      </c>
      <c r="P725" s="1272">
        <v>4</v>
      </c>
      <c r="Q725" s="1298" t="s">
        <v>9974</v>
      </c>
      <c r="R725" s="1173"/>
      <c r="S725" s="1173"/>
      <c r="T725" s="1173"/>
      <c r="U725" s="1173"/>
      <c r="V725" s="1258" t="s">
        <v>2073</v>
      </c>
      <c r="W725" s="1173"/>
      <c r="X725" s="1258" t="s">
        <v>37</v>
      </c>
      <c r="Y725" s="1173"/>
      <c r="Z725" s="1222" t="s">
        <v>45</v>
      </c>
      <c r="AA725" s="1176">
        <v>4504295619</v>
      </c>
      <c r="AB725" s="1257" t="s">
        <v>5539</v>
      </c>
      <c r="AC725" s="722">
        <v>0</v>
      </c>
      <c r="AD725" s="722">
        <v>7938.81</v>
      </c>
      <c r="AE725" s="722">
        <f>SUM(AD725*P725+AC725)</f>
        <v>31755.24</v>
      </c>
      <c r="AF725" s="31"/>
      <c r="AG725" s="26"/>
    </row>
    <row r="726" spans="1:33" ht="30" customHeight="1">
      <c r="A726" s="1295" t="s">
        <v>8564</v>
      </c>
      <c r="B726" s="1296" t="s">
        <v>9975</v>
      </c>
      <c r="C726" s="1277">
        <v>45483</v>
      </c>
      <c r="D726" s="1277">
        <v>45492</v>
      </c>
      <c r="E726" s="593"/>
      <c r="F726" s="1297"/>
      <c r="G726" s="1276">
        <v>8598</v>
      </c>
      <c r="H726" s="1276" t="s">
        <v>8982</v>
      </c>
      <c r="I726" s="1276"/>
      <c r="J726" s="1304" t="s">
        <v>9976</v>
      </c>
      <c r="K726" s="1309" t="s">
        <v>9977</v>
      </c>
      <c r="L726" s="1384" t="s">
        <v>173</v>
      </c>
      <c r="M726" s="771" t="s">
        <v>9986</v>
      </c>
      <c r="N726" s="1176"/>
      <c r="O726" s="1272">
        <v>1</v>
      </c>
      <c r="P726" s="1272">
        <v>1</v>
      </c>
      <c r="Q726" s="1298" t="s">
        <v>9978</v>
      </c>
      <c r="R726" s="1173"/>
      <c r="S726" s="1173"/>
      <c r="T726" s="1173"/>
      <c r="U726" s="1173"/>
      <c r="V726" s="1258" t="s">
        <v>2073</v>
      </c>
      <c r="W726" s="1173"/>
      <c r="X726" s="1258" t="s">
        <v>37</v>
      </c>
      <c r="Y726" s="1173"/>
      <c r="Z726" s="1454" t="s">
        <v>45</v>
      </c>
      <c r="AA726" s="1176" t="s">
        <v>9989</v>
      </c>
      <c r="AB726" s="1257" t="s">
        <v>5539</v>
      </c>
      <c r="AC726" s="722">
        <v>0</v>
      </c>
      <c r="AD726" s="722">
        <v>7938.81</v>
      </c>
      <c r="AE726" s="722">
        <f>SUM(AD726*P726+AC726)</f>
        <v>7938.81</v>
      </c>
      <c r="AF726" s="31"/>
      <c r="AG726" s="26"/>
    </row>
    <row r="727" spans="1:33" ht="30" customHeight="1">
      <c r="A727" s="1295" t="s">
        <v>8570</v>
      </c>
      <c r="B727" s="3068" t="s">
        <v>9979</v>
      </c>
      <c r="C727" s="1277">
        <v>45510</v>
      </c>
      <c r="D727" s="1277">
        <v>45566</v>
      </c>
      <c r="E727" s="593"/>
      <c r="F727" s="1297"/>
      <c r="G727" s="1276">
        <v>9013</v>
      </c>
      <c r="H727" s="1276">
        <v>400</v>
      </c>
      <c r="I727" s="1276" t="s">
        <v>25</v>
      </c>
      <c r="J727" s="1304" t="s">
        <v>9980</v>
      </c>
      <c r="K727" s="1309" t="s">
        <v>9981</v>
      </c>
      <c r="L727" s="575" t="s">
        <v>11301</v>
      </c>
      <c r="M727" s="771" t="s">
        <v>9988</v>
      </c>
      <c r="N727" s="3232" t="s">
        <v>6604</v>
      </c>
      <c r="O727" s="1272">
        <v>60</v>
      </c>
      <c r="P727" s="1272">
        <v>60</v>
      </c>
      <c r="Q727" s="1298" t="s">
        <v>9982</v>
      </c>
      <c r="R727" s="1173"/>
      <c r="S727" s="1173"/>
      <c r="T727" s="1173"/>
      <c r="U727" s="1173"/>
      <c r="V727" s="1246" t="s">
        <v>2073</v>
      </c>
      <c r="W727" s="1173"/>
      <c r="X727" s="1246" t="s">
        <v>37</v>
      </c>
      <c r="Y727" s="1173"/>
      <c r="Z727" s="728" t="s">
        <v>45</v>
      </c>
      <c r="AA727" s="1176" t="s">
        <v>9990</v>
      </c>
      <c r="AB727" s="1257" t="s">
        <v>5543</v>
      </c>
      <c r="AC727" s="722">
        <v>0</v>
      </c>
      <c r="AD727" s="722">
        <v>6544.8</v>
      </c>
      <c r="AE727" s="722">
        <f>SUM(AD727*P727+AC727)</f>
        <v>392688</v>
      </c>
      <c r="AF727" s="31"/>
      <c r="AG727" s="26"/>
    </row>
    <row r="728" spans="1:33" ht="30" customHeight="1">
      <c r="A728" s="1295" t="s">
        <v>9994</v>
      </c>
      <c r="B728" s="2995" t="s">
        <v>11581</v>
      </c>
      <c r="C728" s="1277">
        <v>45483</v>
      </c>
      <c r="D728" s="1277">
        <v>45492</v>
      </c>
      <c r="E728" s="593"/>
      <c r="F728" s="1297"/>
      <c r="G728" s="1276">
        <v>9042</v>
      </c>
      <c r="H728" s="1276"/>
      <c r="I728" s="1276" t="s">
        <v>92</v>
      </c>
      <c r="J728" s="1304" t="s">
        <v>9995</v>
      </c>
      <c r="K728" s="1309" t="s">
        <v>9996</v>
      </c>
      <c r="L728" s="1384" t="s">
        <v>858</v>
      </c>
      <c r="M728" s="771" t="s">
        <v>10025</v>
      </c>
      <c r="N728" s="1176"/>
      <c r="O728" s="1272">
        <v>16</v>
      </c>
      <c r="P728" s="1272">
        <v>16</v>
      </c>
      <c r="Q728" s="1298" t="s">
        <v>9997</v>
      </c>
      <c r="R728" s="1173"/>
      <c r="S728" s="1173"/>
      <c r="T728" s="1173"/>
      <c r="U728" s="1173"/>
      <c r="V728" s="1252" t="s">
        <v>2073</v>
      </c>
      <c r="W728" s="1173"/>
      <c r="X728" s="1252" t="s">
        <v>37</v>
      </c>
      <c r="Y728" s="1173"/>
      <c r="Z728" s="3768" t="s">
        <v>45</v>
      </c>
      <c r="AA728" s="1176">
        <v>4504297588</v>
      </c>
      <c r="AB728" s="1257" t="s">
        <v>9991</v>
      </c>
      <c r="AC728" s="722">
        <v>0</v>
      </c>
      <c r="AD728" s="722">
        <v>6075</v>
      </c>
      <c r="AE728" s="722">
        <f>SUM(AD728*P728+AC728)</f>
        <v>97200</v>
      </c>
      <c r="AF728" s="31"/>
      <c r="AG728" s="26"/>
    </row>
    <row r="729" spans="1:33" ht="30" customHeight="1">
      <c r="A729" s="448" t="s">
        <v>9994</v>
      </c>
      <c r="B729" s="1432" t="s">
        <v>11582</v>
      </c>
      <c r="C729" s="358">
        <v>45483</v>
      </c>
      <c r="D729" s="358">
        <v>45492</v>
      </c>
      <c r="E729" s="37"/>
      <c r="F729" s="449"/>
      <c r="G729" s="360">
        <v>9042</v>
      </c>
      <c r="H729" s="360" t="s">
        <v>1698</v>
      </c>
      <c r="I729" s="360"/>
      <c r="J729" s="450" t="s">
        <v>9998</v>
      </c>
      <c r="K729" s="474" t="s">
        <v>9999</v>
      </c>
      <c r="L729" s="452" t="s">
        <v>28</v>
      </c>
      <c r="M729" s="135" t="s">
        <v>10026</v>
      </c>
      <c r="N729" s="364"/>
      <c r="O729" s="365">
        <v>2</v>
      </c>
      <c r="P729" s="365">
        <v>2</v>
      </c>
      <c r="Q729" s="453" t="s">
        <v>1622</v>
      </c>
      <c r="R729" s="366"/>
      <c r="S729" s="366"/>
      <c r="T729" s="366"/>
      <c r="U729" s="366"/>
      <c r="V729" s="543" t="s">
        <v>256</v>
      </c>
      <c r="W729" s="366"/>
      <c r="X729" s="366"/>
      <c r="Y729" s="366"/>
      <c r="Z729" s="544" t="s">
        <v>45</v>
      </c>
      <c r="AA729" s="364">
        <v>4504297590</v>
      </c>
      <c r="AB729" s="485" t="s">
        <v>10567</v>
      </c>
      <c r="AC729" s="280"/>
      <c r="AD729" s="280"/>
      <c r="AE729" s="280"/>
      <c r="AF729" s="31"/>
      <c r="AG729" s="26"/>
    </row>
    <row r="730" spans="1:33" ht="30" customHeight="1">
      <c r="A730" s="1295" t="s">
        <v>9994</v>
      </c>
      <c r="B730" s="1430" t="s">
        <v>11583</v>
      </c>
      <c r="C730" s="1277">
        <v>45483</v>
      </c>
      <c r="D730" s="1277">
        <v>45492</v>
      </c>
      <c r="E730" s="593"/>
      <c r="F730" s="1297"/>
      <c r="G730" s="1276">
        <v>9042</v>
      </c>
      <c r="H730" s="1276" t="s">
        <v>1698</v>
      </c>
      <c r="I730" s="1276"/>
      <c r="J730" s="1304" t="s">
        <v>9998</v>
      </c>
      <c r="K730" s="1309" t="s">
        <v>9999</v>
      </c>
      <c r="L730" s="1384" t="s">
        <v>28</v>
      </c>
      <c r="M730" s="771" t="s">
        <v>10027</v>
      </c>
      <c r="N730" s="1176"/>
      <c r="O730" s="1272">
        <v>2</v>
      </c>
      <c r="P730" s="1272">
        <v>2</v>
      </c>
      <c r="Q730" s="1298" t="s">
        <v>1622</v>
      </c>
      <c r="R730" s="1173"/>
      <c r="S730" s="1173"/>
      <c r="T730" s="1173"/>
      <c r="U730" s="1173"/>
      <c r="V730" s="1207" t="s">
        <v>2073</v>
      </c>
      <c r="W730" s="1173"/>
      <c r="X730" s="1173"/>
      <c r="Y730" s="1173"/>
      <c r="Z730" s="1218" t="s">
        <v>45</v>
      </c>
      <c r="AA730" s="1176">
        <v>4504297591</v>
      </c>
      <c r="AB730" s="1257" t="s">
        <v>10567</v>
      </c>
      <c r="AC730" s="722">
        <v>0</v>
      </c>
      <c r="AD730" s="722">
        <v>6075</v>
      </c>
      <c r="AE730" s="722">
        <f t="shared" ref="AE730:AE737" si="8">SUM(AD730*P730+AC730)</f>
        <v>12150</v>
      </c>
      <c r="AF730" s="31"/>
      <c r="AG730" s="26"/>
    </row>
    <row r="731" spans="1:33" ht="30" customHeight="1">
      <c r="A731" s="1312" t="s">
        <v>9994</v>
      </c>
      <c r="B731" s="1430" t="s">
        <v>11584</v>
      </c>
      <c r="C731" s="1277">
        <v>45483</v>
      </c>
      <c r="D731" s="1277">
        <v>45492</v>
      </c>
      <c r="E731" s="593"/>
      <c r="F731" s="1297"/>
      <c r="G731" s="1276">
        <v>9042</v>
      </c>
      <c r="H731" s="1276"/>
      <c r="I731" s="1276" t="s">
        <v>92</v>
      </c>
      <c r="J731" s="1304" t="s">
        <v>10000</v>
      </c>
      <c r="K731" s="1309" t="s">
        <v>10001</v>
      </c>
      <c r="L731" s="1384" t="s">
        <v>76</v>
      </c>
      <c r="M731" s="771" t="s">
        <v>10028</v>
      </c>
      <c r="N731" s="1176"/>
      <c r="O731" s="1272">
        <v>4</v>
      </c>
      <c r="P731" s="1272">
        <v>4</v>
      </c>
      <c r="Q731" s="1298" t="s">
        <v>10002</v>
      </c>
      <c r="R731" s="1173"/>
      <c r="S731" s="1173"/>
      <c r="T731" s="1173"/>
      <c r="U731" s="1173"/>
      <c r="V731" s="1181" t="s">
        <v>2073</v>
      </c>
      <c r="W731" s="1173"/>
      <c r="X731" s="1181" t="s">
        <v>37</v>
      </c>
      <c r="Y731" s="1173"/>
      <c r="Z731" s="1218" t="s">
        <v>45</v>
      </c>
      <c r="AA731" s="1176">
        <v>4504297793</v>
      </c>
      <c r="AB731" s="1257" t="s">
        <v>10565</v>
      </c>
      <c r="AC731" s="722">
        <v>0</v>
      </c>
      <c r="AD731" s="722">
        <v>6075</v>
      </c>
      <c r="AE731" s="722">
        <f t="shared" si="8"/>
        <v>24300</v>
      </c>
      <c r="AF731" s="31"/>
      <c r="AG731" s="26"/>
    </row>
    <row r="732" spans="1:33" ht="30" customHeight="1">
      <c r="A732" s="1312" t="s">
        <v>7869</v>
      </c>
      <c r="B732" s="5120" t="s">
        <v>10003</v>
      </c>
      <c r="C732" s="1277">
        <v>45483</v>
      </c>
      <c r="D732" s="1277">
        <v>45495</v>
      </c>
      <c r="E732" s="593"/>
      <c r="F732" s="1297"/>
      <c r="G732" s="1276">
        <v>8644</v>
      </c>
      <c r="H732" s="1276" t="s">
        <v>3219</v>
      </c>
      <c r="I732" s="1276"/>
      <c r="J732" s="1304" t="s">
        <v>10006</v>
      </c>
      <c r="K732" s="1309" t="s">
        <v>10004</v>
      </c>
      <c r="L732" s="1384" t="s">
        <v>173</v>
      </c>
      <c r="M732" s="771" t="s">
        <v>10029</v>
      </c>
      <c r="N732" s="1176"/>
      <c r="O732" s="1272">
        <v>1</v>
      </c>
      <c r="P732" s="1272">
        <v>1</v>
      </c>
      <c r="Q732" s="1298" t="s">
        <v>10005</v>
      </c>
      <c r="R732" s="1173"/>
      <c r="S732" s="1173"/>
      <c r="T732" s="1173"/>
      <c r="U732" s="1173"/>
      <c r="V732" s="1513" t="s">
        <v>2073</v>
      </c>
      <c r="W732" s="1173"/>
      <c r="X732" s="1513" t="s">
        <v>37</v>
      </c>
      <c r="Y732" s="1173"/>
      <c r="Z732" s="1526" t="s">
        <v>45</v>
      </c>
      <c r="AA732" s="1176">
        <v>4504297765</v>
      </c>
      <c r="AB732" s="1257" t="s">
        <v>5539</v>
      </c>
      <c r="AC732" s="722">
        <v>7290</v>
      </c>
      <c r="AD732" s="722">
        <v>7480</v>
      </c>
      <c r="AE732" s="722">
        <f t="shared" si="8"/>
        <v>14770</v>
      </c>
      <c r="AF732" s="31"/>
      <c r="AG732" s="26"/>
    </row>
    <row r="733" spans="1:33" ht="30" customHeight="1">
      <c r="A733" s="1312" t="s">
        <v>8600</v>
      </c>
      <c r="B733" s="2995" t="s">
        <v>11656</v>
      </c>
      <c r="C733" s="1277">
        <v>45484</v>
      </c>
      <c r="D733" s="1277">
        <v>45496</v>
      </c>
      <c r="E733" s="593"/>
      <c r="F733" s="1297"/>
      <c r="G733" s="1276">
        <v>8647</v>
      </c>
      <c r="H733" s="1276" t="s">
        <v>1484</v>
      </c>
      <c r="I733" s="1276"/>
      <c r="J733" s="1304" t="s">
        <v>10007</v>
      </c>
      <c r="K733" s="1309" t="s">
        <v>10008</v>
      </c>
      <c r="L733" s="1384" t="s">
        <v>179</v>
      </c>
      <c r="M733" s="771" t="s">
        <v>10030</v>
      </c>
      <c r="N733" s="1176"/>
      <c r="O733" s="1272">
        <v>8</v>
      </c>
      <c r="P733" s="1272">
        <v>8</v>
      </c>
      <c r="Q733" s="1298" t="s">
        <v>10009</v>
      </c>
      <c r="R733" s="1173"/>
      <c r="S733" s="1173"/>
      <c r="T733" s="1173"/>
      <c r="U733" s="1173"/>
      <c r="V733" s="1254" t="s">
        <v>2073</v>
      </c>
      <c r="W733" s="1173"/>
      <c r="X733" s="1254" t="s">
        <v>37</v>
      </c>
      <c r="Y733" s="1173"/>
      <c r="Z733" s="1204" t="s">
        <v>45</v>
      </c>
      <c r="AA733" s="1176">
        <v>4504297955</v>
      </c>
      <c r="AB733" s="1257" t="s">
        <v>9991</v>
      </c>
      <c r="AC733" s="722">
        <v>0</v>
      </c>
      <c r="AD733" s="722">
        <v>7938</v>
      </c>
      <c r="AE733" s="722">
        <f t="shared" si="8"/>
        <v>63504</v>
      </c>
      <c r="AF733" s="31"/>
      <c r="AG733" s="26"/>
    </row>
    <row r="734" spans="1:33" ht="30" customHeight="1">
      <c r="A734" s="2558" t="s">
        <v>8570</v>
      </c>
      <c r="B734" s="473" t="s">
        <v>10010</v>
      </c>
      <c r="C734" s="358">
        <v>45483</v>
      </c>
      <c r="D734" s="358">
        <v>45492</v>
      </c>
      <c r="E734" s="37"/>
      <c r="F734" s="449"/>
      <c r="G734" s="360">
        <v>9013</v>
      </c>
      <c r="H734" s="360"/>
      <c r="I734" s="360" t="s">
        <v>92</v>
      </c>
      <c r="J734" s="450" t="s">
        <v>10011</v>
      </c>
      <c r="K734" s="474" t="s">
        <v>10012</v>
      </c>
      <c r="L734" s="452" t="s">
        <v>28</v>
      </c>
      <c r="M734" s="135" t="s">
        <v>10031</v>
      </c>
      <c r="N734" s="364"/>
      <c r="O734" s="365">
        <v>2</v>
      </c>
      <c r="P734" s="365">
        <v>2</v>
      </c>
      <c r="Q734" s="453" t="s">
        <v>10013</v>
      </c>
      <c r="R734" s="366"/>
      <c r="S734" s="2558"/>
      <c r="T734" s="473"/>
      <c r="U734" s="358"/>
      <c r="V734" s="2550" t="s">
        <v>256</v>
      </c>
      <c r="W734" s="366"/>
      <c r="X734" s="366"/>
      <c r="Y734" s="366"/>
      <c r="Z734" s="364"/>
      <c r="AA734" s="364">
        <v>4504297182</v>
      </c>
      <c r="AB734" s="485" t="s">
        <v>10569</v>
      </c>
      <c r="AC734" s="280"/>
      <c r="AD734" s="280"/>
      <c r="AE734" s="280"/>
      <c r="AF734" s="31"/>
      <c r="AG734" s="26"/>
    </row>
    <row r="735" spans="1:33" ht="30" customHeight="1">
      <c r="A735" s="1312" t="s">
        <v>10014</v>
      </c>
      <c r="B735" s="2995" t="s">
        <v>11535</v>
      </c>
      <c r="C735" s="1277">
        <v>45483</v>
      </c>
      <c r="D735" s="1277">
        <v>45496</v>
      </c>
      <c r="E735" s="593"/>
      <c r="F735" s="1297"/>
      <c r="G735" s="1276">
        <v>8612</v>
      </c>
      <c r="H735" s="1276"/>
      <c r="I735" s="1276" t="s">
        <v>92</v>
      </c>
      <c r="J735" s="1304" t="s">
        <v>10015</v>
      </c>
      <c r="K735" s="1309" t="s">
        <v>10016</v>
      </c>
      <c r="L735" s="1384" t="s">
        <v>28</v>
      </c>
      <c r="M735" s="771" t="s">
        <v>10032</v>
      </c>
      <c r="N735" s="1176"/>
      <c r="O735" s="1272">
        <v>2</v>
      </c>
      <c r="P735" s="1272">
        <v>2</v>
      </c>
      <c r="Q735" s="1725" t="s">
        <v>10017</v>
      </c>
      <c r="R735" s="1173"/>
      <c r="S735" s="1173"/>
      <c r="T735" s="1173"/>
      <c r="U735" s="1173"/>
      <c r="V735" s="1563" t="s">
        <v>2073</v>
      </c>
      <c r="W735" s="1173"/>
      <c r="X735" s="1563" t="s">
        <v>37</v>
      </c>
      <c r="Y735" s="1173"/>
      <c r="Z735" s="1716" t="s">
        <v>45</v>
      </c>
      <c r="AA735" s="1176">
        <v>4504298014</v>
      </c>
      <c r="AB735" s="1257" t="s">
        <v>9991</v>
      </c>
      <c r="AC735" s="722">
        <v>0</v>
      </c>
      <c r="AD735" s="722">
        <v>6156</v>
      </c>
      <c r="AE735" s="722">
        <f t="shared" si="8"/>
        <v>12312</v>
      </c>
      <c r="AF735" s="31"/>
      <c r="AG735" s="26"/>
    </row>
    <row r="736" spans="1:33" ht="30" customHeight="1">
      <c r="A736" s="1312" t="s">
        <v>10021</v>
      </c>
      <c r="B736" s="1430" t="s">
        <v>11657</v>
      </c>
      <c r="C736" s="1277">
        <v>45483</v>
      </c>
      <c r="D736" s="1277">
        <v>45497</v>
      </c>
      <c r="E736" s="593"/>
      <c r="F736" s="1297"/>
      <c r="G736" s="1276">
        <v>8618</v>
      </c>
      <c r="H736" s="1276"/>
      <c r="I736" s="1276" t="s">
        <v>92</v>
      </c>
      <c r="J736" s="1304" t="s">
        <v>10018</v>
      </c>
      <c r="K736" s="1309" t="s">
        <v>10019</v>
      </c>
      <c r="L736" s="1384" t="s">
        <v>3109</v>
      </c>
      <c r="M736" s="771" t="s">
        <v>10033</v>
      </c>
      <c r="N736" s="1176"/>
      <c r="O736" s="1272">
        <v>11</v>
      </c>
      <c r="P736" s="1272">
        <v>11</v>
      </c>
      <c r="Q736" s="1298" t="s">
        <v>10020</v>
      </c>
      <c r="R736" s="1173"/>
      <c r="S736" s="1173"/>
      <c r="T736" s="1173"/>
      <c r="U736" s="1173"/>
      <c r="V736" s="1456" t="s">
        <v>2073</v>
      </c>
      <c r="W736" s="1173"/>
      <c r="X736" s="1456" t="s">
        <v>37</v>
      </c>
      <c r="Y736" s="1173"/>
      <c r="Z736" s="1827" t="s">
        <v>45</v>
      </c>
      <c r="AA736" s="1176">
        <v>4504297801</v>
      </c>
      <c r="AB736" s="1257" t="s">
        <v>9991</v>
      </c>
      <c r="AC736" s="722">
        <v>0</v>
      </c>
      <c r="AD736" s="722">
        <v>6318</v>
      </c>
      <c r="AE736" s="722">
        <f t="shared" si="8"/>
        <v>69498</v>
      </c>
      <c r="AF736" s="31"/>
      <c r="AG736" s="26"/>
    </row>
    <row r="737" spans="1:33" ht="30" customHeight="1">
      <c r="A737" s="1312" t="s">
        <v>10021</v>
      </c>
      <c r="B737" s="1430" t="s">
        <v>11658</v>
      </c>
      <c r="C737" s="1277">
        <v>45484</v>
      </c>
      <c r="D737" s="1277">
        <v>45497</v>
      </c>
      <c r="E737" s="593"/>
      <c r="F737" s="1297"/>
      <c r="G737" s="1276">
        <v>8618</v>
      </c>
      <c r="H737" s="1276" t="s">
        <v>1340</v>
      </c>
      <c r="I737" s="1276"/>
      <c r="J737" s="1304" t="s">
        <v>10022</v>
      </c>
      <c r="K737" s="1309" t="s">
        <v>10023</v>
      </c>
      <c r="L737" s="1384" t="s">
        <v>173</v>
      </c>
      <c r="M737" s="771" t="s">
        <v>10034</v>
      </c>
      <c r="N737" s="1176"/>
      <c r="O737" s="1272">
        <v>1</v>
      </c>
      <c r="P737" s="1272">
        <v>1</v>
      </c>
      <c r="Q737" s="1298" t="s">
        <v>10024</v>
      </c>
      <c r="R737" s="1173"/>
      <c r="S737" s="1173"/>
      <c r="T737" s="1173"/>
      <c r="U737" s="1173"/>
      <c r="V737" s="1456" t="s">
        <v>2073</v>
      </c>
      <c r="W737" s="1173"/>
      <c r="X737" s="1456" t="s">
        <v>37</v>
      </c>
      <c r="Y737" s="1176"/>
      <c r="Z737" s="1827" t="s">
        <v>45</v>
      </c>
      <c r="AA737" s="1173">
        <v>4504298017</v>
      </c>
      <c r="AB737" s="1257" t="s">
        <v>5539</v>
      </c>
      <c r="AC737" s="722">
        <v>0</v>
      </c>
      <c r="AD737" s="722">
        <v>6318</v>
      </c>
      <c r="AE737" s="722">
        <f t="shared" si="8"/>
        <v>6318</v>
      </c>
      <c r="AF737" s="31"/>
      <c r="AG737" s="26"/>
    </row>
    <row r="738" spans="1:33" ht="30" customHeight="1">
      <c r="A738" s="3753" t="s">
        <v>10036</v>
      </c>
      <c r="B738" s="2995" t="s">
        <v>11569</v>
      </c>
      <c r="C738" s="1277">
        <v>45484</v>
      </c>
      <c r="D738" s="1277">
        <v>45540</v>
      </c>
      <c r="E738" s="593"/>
      <c r="F738" s="1297"/>
      <c r="G738" s="1276">
        <v>8589</v>
      </c>
      <c r="H738" s="1276"/>
      <c r="I738" s="1276" t="s">
        <v>92</v>
      </c>
      <c r="J738" s="1304" t="s">
        <v>10037</v>
      </c>
      <c r="K738" s="1309" t="s">
        <v>10038</v>
      </c>
      <c r="L738" s="1384" t="s">
        <v>10039</v>
      </c>
      <c r="M738" s="771" t="s">
        <v>10175</v>
      </c>
      <c r="N738" s="1176" t="s">
        <v>5039</v>
      </c>
      <c r="O738" s="1272">
        <v>24</v>
      </c>
      <c r="P738" s="1272">
        <v>24</v>
      </c>
      <c r="Q738" s="1298" t="s">
        <v>10040</v>
      </c>
      <c r="R738" s="1173"/>
      <c r="S738" s="1173"/>
      <c r="T738" s="1173"/>
      <c r="U738" s="1173"/>
      <c r="V738" s="1704" t="s">
        <v>2073</v>
      </c>
      <c r="W738" s="1173"/>
      <c r="X738" s="1705" t="s">
        <v>37</v>
      </c>
      <c r="Y738" s="1173"/>
      <c r="Z738" s="1706" t="s">
        <v>45</v>
      </c>
      <c r="AA738" s="1176">
        <v>4504298039</v>
      </c>
      <c r="AB738" s="1257" t="s">
        <v>5535</v>
      </c>
      <c r="AC738" s="722"/>
      <c r="AD738" s="722"/>
      <c r="AE738" s="722"/>
      <c r="AF738" s="31"/>
      <c r="AG738" s="26"/>
    </row>
    <row r="739" spans="1:33" ht="30" customHeight="1">
      <c r="A739" s="1312" t="s">
        <v>10036</v>
      </c>
      <c r="B739" s="1430" t="s">
        <v>11570</v>
      </c>
      <c r="C739" s="1277">
        <v>45488</v>
      </c>
      <c r="D739" s="1277">
        <v>45497</v>
      </c>
      <c r="E739" s="593"/>
      <c r="F739" s="1297"/>
      <c r="G739" s="1276">
        <v>8589</v>
      </c>
      <c r="H739" s="1315" t="s">
        <v>10041</v>
      </c>
      <c r="I739" s="1276"/>
      <c r="J739" s="1304" t="s">
        <v>10042</v>
      </c>
      <c r="K739" s="1316" t="s">
        <v>10043</v>
      </c>
      <c r="L739" s="1384" t="s">
        <v>173</v>
      </c>
      <c r="M739" s="771" t="s">
        <v>10176</v>
      </c>
      <c r="N739" s="1176"/>
      <c r="O739" s="1272">
        <v>1</v>
      </c>
      <c r="P739" s="1272">
        <v>1</v>
      </c>
      <c r="Q739" s="1298" t="s">
        <v>10044</v>
      </c>
      <c r="R739" s="1173"/>
      <c r="S739" s="1173"/>
      <c r="T739" s="1173"/>
      <c r="U739" s="1173"/>
      <c r="V739" s="1704" t="s">
        <v>2073</v>
      </c>
      <c r="W739" s="1173"/>
      <c r="X739" s="1705" t="s">
        <v>37</v>
      </c>
      <c r="Y739" s="1173"/>
      <c r="Z739" s="1716" t="s">
        <v>45</v>
      </c>
      <c r="AA739" s="1176" t="s">
        <v>10281</v>
      </c>
      <c r="AB739" s="1257" t="s">
        <v>5535</v>
      </c>
      <c r="AC739" s="722">
        <v>0</v>
      </c>
      <c r="AD739" s="722">
        <v>6318</v>
      </c>
      <c r="AE739" s="722">
        <f t="shared" ref="AE739:AE756" si="9">SUM(AD739*P739+AC739)</f>
        <v>6318</v>
      </c>
      <c r="AF739" s="31"/>
      <c r="AG739" s="26"/>
    </row>
    <row r="740" spans="1:33" ht="30" customHeight="1">
      <c r="A740" s="2815" t="s">
        <v>17456</v>
      </c>
      <c r="B740" s="2995" t="s">
        <v>11509</v>
      </c>
      <c r="C740" s="340">
        <v>45485</v>
      </c>
      <c r="D740" s="340">
        <v>45541</v>
      </c>
      <c r="E740" s="422"/>
      <c r="F740" s="374"/>
      <c r="G740" s="339">
        <v>8610</v>
      </c>
      <c r="H740" s="465" t="s">
        <v>493</v>
      </c>
      <c r="I740" s="339"/>
      <c r="J740" s="410" t="s">
        <v>10045</v>
      </c>
      <c r="K740" s="466" t="s">
        <v>10046</v>
      </c>
      <c r="L740" s="377" t="s">
        <v>10047</v>
      </c>
      <c r="M740" s="338" t="s">
        <v>10177</v>
      </c>
      <c r="N740" s="255" t="s">
        <v>6604</v>
      </c>
      <c r="O740" s="258">
        <v>63</v>
      </c>
      <c r="P740" s="257">
        <v>69</v>
      </c>
      <c r="Q740" s="375" t="s">
        <v>10048</v>
      </c>
      <c r="R740" s="309"/>
      <c r="S740" s="250"/>
      <c r="T740" s="250"/>
      <c r="U740" s="250"/>
      <c r="V740" s="489" t="s">
        <v>2073</v>
      </c>
      <c r="W740" s="250"/>
      <c r="X740" s="489" t="s">
        <v>37</v>
      </c>
      <c r="Y740" s="250"/>
      <c r="Z740" s="251"/>
      <c r="AA740" s="251">
        <v>4504298674</v>
      </c>
      <c r="AB740" s="484" t="s">
        <v>5539</v>
      </c>
      <c r="AC740" s="33">
        <v>0</v>
      </c>
      <c r="AD740" s="33">
        <v>7371</v>
      </c>
      <c r="AE740" s="33">
        <f t="shared" si="9"/>
        <v>508599</v>
      </c>
      <c r="AF740" s="31"/>
      <c r="AG740" s="26"/>
    </row>
    <row r="741" spans="1:33" ht="30" customHeight="1">
      <c r="A741" s="2814" t="s">
        <v>17456</v>
      </c>
      <c r="B741" s="2995" t="s">
        <v>11510</v>
      </c>
      <c r="C741" s="1277">
        <v>45485</v>
      </c>
      <c r="D741" s="1277">
        <v>45502</v>
      </c>
      <c r="E741" s="593"/>
      <c r="F741" s="1297"/>
      <c r="G741" s="1276">
        <v>8610</v>
      </c>
      <c r="H741" s="1315" t="s">
        <v>1715</v>
      </c>
      <c r="I741" s="1276"/>
      <c r="J741" s="1304" t="s">
        <v>10049</v>
      </c>
      <c r="K741" s="1316" t="s">
        <v>10050</v>
      </c>
      <c r="L741" s="1384" t="s">
        <v>28</v>
      </c>
      <c r="M741" s="771" t="s">
        <v>10178</v>
      </c>
      <c r="N741" s="1176"/>
      <c r="O741" s="1272">
        <v>2</v>
      </c>
      <c r="P741" s="1272">
        <v>2</v>
      </c>
      <c r="Q741" s="1298" t="s">
        <v>10051</v>
      </c>
      <c r="R741" s="1173"/>
      <c r="S741" s="1173"/>
      <c r="T741" s="1173"/>
      <c r="U741" s="1173"/>
      <c r="V741" s="1454" t="s">
        <v>2073</v>
      </c>
      <c r="W741" s="1173"/>
      <c r="X741" s="1454" t="s">
        <v>37</v>
      </c>
      <c r="Y741" s="1173"/>
      <c r="Z741" s="1496" t="s">
        <v>45</v>
      </c>
      <c r="AA741" s="1176">
        <v>4504298675</v>
      </c>
      <c r="AB741" s="1257" t="s">
        <v>5539</v>
      </c>
      <c r="AC741" s="722">
        <v>0</v>
      </c>
      <c r="AD741" s="722">
        <v>7371</v>
      </c>
      <c r="AE741" s="722">
        <f t="shared" si="9"/>
        <v>14742</v>
      </c>
      <c r="AF741" s="31"/>
      <c r="AG741" s="26"/>
    </row>
    <row r="742" spans="1:33" ht="30" customHeight="1">
      <c r="A742" s="2814" t="s">
        <v>17456</v>
      </c>
      <c r="B742" s="1430" t="s">
        <v>11511</v>
      </c>
      <c r="C742" s="1277">
        <v>45485</v>
      </c>
      <c r="D742" s="1277">
        <v>45502</v>
      </c>
      <c r="E742" s="593"/>
      <c r="F742" s="1297"/>
      <c r="G742" s="1276">
        <v>8610</v>
      </c>
      <c r="H742" s="1315" t="s">
        <v>10052</v>
      </c>
      <c r="I742" s="1276"/>
      <c r="J742" s="1304" t="s">
        <v>10053</v>
      </c>
      <c r="K742" s="1316" t="s">
        <v>10054</v>
      </c>
      <c r="L742" s="1384" t="s">
        <v>193</v>
      </c>
      <c r="M742" s="771" t="s">
        <v>10179</v>
      </c>
      <c r="N742" s="1176"/>
      <c r="O742" s="1272">
        <v>6</v>
      </c>
      <c r="P742" s="1272">
        <v>6</v>
      </c>
      <c r="Q742" s="1298" t="s">
        <v>10055</v>
      </c>
      <c r="R742" s="1173"/>
      <c r="S742" s="1173"/>
      <c r="T742" s="1173"/>
      <c r="U742" s="1173"/>
      <c r="V742" s="1456" t="s">
        <v>2073</v>
      </c>
      <c r="W742" s="1173"/>
      <c r="X742" s="1456" t="s">
        <v>37</v>
      </c>
      <c r="Y742" s="1173"/>
      <c r="Z742" s="1496" t="s">
        <v>45</v>
      </c>
      <c r="AA742" s="1176">
        <v>4504298676</v>
      </c>
      <c r="AB742" s="1257" t="s">
        <v>5539</v>
      </c>
      <c r="AC742" s="722">
        <v>0</v>
      </c>
      <c r="AD742" s="722">
        <v>7371</v>
      </c>
      <c r="AE742" s="722">
        <f t="shared" si="9"/>
        <v>44226</v>
      </c>
      <c r="AF742" s="31"/>
      <c r="AG742" s="26"/>
    </row>
    <row r="743" spans="1:33" ht="30" customHeight="1">
      <c r="A743" s="4043" t="s">
        <v>17456</v>
      </c>
      <c r="B743" s="4042" t="s">
        <v>11512</v>
      </c>
      <c r="C743" s="1277">
        <v>45485</v>
      </c>
      <c r="D743" s="1277">
        <v>45496</v>
      </c>
      <c r="E743" s="593"/>
      <c r="F743" s="1297"/>
      <c r="G743" s="1276">
        <v>8610</v>
      </c>
      <c r="H743" s="1315"/>
      <c r="I743" s="1276" t="s">
        <v>92</v>
      </c>
      <c r="J743" s="4044" t="s">
        <v>10056</v>
      </c>
      <c r="K743" s="1316" t="s">
        <v>10057</v>
      </c>
      <c r="L743" s="1384" t="s">
        <v>28</v>
      </c>
      <c r="M743" s="771" t="s">
        <v>10180</v>
      </c>
      <c r="N743" s="1176"/>
      <c r="O743" s="1272">
        <v>2</v>
      </c>
      <c r="P743" s="1272">
        <v>2</v>
      </c>
      <c r="Q743" s="1298" t="s">
        <v>10058</v>
      </c>
      <c r="R743" s="1173"/>
      <c r="S743" s="1173"/>
      <c r="T743" s="1173"/>
      <c r="U743" s="1173"/>
      <c r="V743" s="2187" t="s">
        <v>2073</v>
      </c>
      <c r="W743" s="1173"/>
      <c r="X743" s="2187" t="s">
        <v>37</v>
      </c>
      <c r="Y743" s="1173"/>
      <c r="Z743" s="1496" t="s">
        <v>45</v>
      </c>
      <c r="AA743" s="1176">
        <v>4504300573</v>
      </c>
      <c r="AB743" s="1257" t="s">
        <v>5539</v>
      </c>
      <c r="AC743" s="722">
        <v>0</v>
      </c>
      <c r="AD743" s="722">
        <v>7371</v>
      </c>
      <c r="AE743" s="722">
        <f t="shared" si="9"/>
        <v>14742</v>
      </c>
      <c r="AF743" s="31"/>
      <c r="AG743" s="26"/>
    </row>
    <row r="744" spans="1:33" ht="30" customHeight="1">
      <c r="A744" s="2814" t="s">
        <v>17456</v>
      </c>
      <c r="B744" s="2995" t="s">
        <v>11513</v>
      </c>
      <c r="C744" s="1277">
        <v>45485</v>
      </c>
      <c r="D744" s="1277">
        <v>45502</v>
      </c>
      <c r="E744" s="593"/>
      <c r="F744" s="1297"/>
      <c r="G744" s="1276">
        <v>8610</v>
      </c>
      <c r="H744" s="1315" t="s">
        <v>140</v>
      </c>
      <c r="I744" s="1276"/>
      <c r="J744" s="1304" t="s">
        <v>10059</v>
      </c>
      <c r="K744" s="1316" t="s">
        <v>10060</v>
      </c>
      <c r="L744" s="1387" t="s">
        <v>128</v>
      </c>
      <c r="M744" s="771" t="s">
        <v>10181</v>
      </c>
      <c r="N744" s="1176"/>
      <c r="O744" s="1272">
        <v>3</v>
      </c>
      <c r="P744" s="1272">
        <v>3</v>
      </c>
      <c r="Q744" s="1298" t="s">
        <v>10061</v>
      </c>
      <c r="R744" s="1173"/>
      <c r="S744" s="1173"/>
      <c r="T744" s="1173"/>
      <c r="U744" s="1173"/>
      <c r="V744" s="1496" t="s">
        <v>2073</v>
      </c>
      <c r="W744" s="1173"/>
      <c r="X744" s="1496" t="s">
        <v>37</v>
      </c>
      <c r="Y744" s="1173"/>
      <c r="Z744" s="1496" t="s">
        <v>45</v>
      </c>
      <c r="AA744" s="1497" t="s">
        <v>10282</v>
      </c>
      <c r="AB744" s="1257" t="s">
        <v>10569</v>
      </c>
      <c r="AC744" s="722">
        <v>0</v>
      </c>
      <c r="AD744" s="722">
        <v>7371</v>
      </c>
      <c r="AE744" s="722">
        <f t="shared" si="9"/>
        <v>22113</v>
      </c>
      <c r="AF744" s="31"/>
      <c r="AG744" s="26"/>
    </row>
    <row r="745" spans="1:33" ht="30" customHeight="1">
      <c r="A745" s="2814" t="s">
        <v>17456</v>
      </c>
      <c r="B745" s="2995" t="s">
        <v>11514</v>
      </c>
      <c r="C745" s="1277">
        <v>45488</v>
      </c>
      <c r="D745" s="1277">
        <v>45497</v>
      </c>
      <c r="E745" s="593"/>
      <c r="F745" s="1297"/>
      <c r="G745" s="1276">
        <v>8610</v>
      </c>
      <c r="H745" s="1315" t="s">
        <v>10062</v>
      </c>
      <c r="I745" s="1276"/>
      <c r="J745" s="1304" t="s">
        <v>10063</v>
      </c>
      <c r="K745" s="1316" t="s">
        <v>10064</v>
      </c>
      <c r="L745" s="1384" t="s">
        <v>173</v>
      </c>
      <c r="M745" s="771" t="s">
        <v>10182</v>
      </c>
      <c r="N745" s="1176"/>
      <c r="O745" s="1272">
        <v>1</v>
      </c>
      <c r="P745" s="1272">
        <v>1</v>
      </c>
      <c r="Q745" s="1298" t="s">
        <v>10065</v>
      </c>
      <c r="R745" s="1173"/>
      <c r="S745" s="1173"/>
      <c r="T745" s="1173"/>
      <c r="U745" s="1173"/>
      <c r="V745" s="1265" t="s">
        <v>2073</v>
      </c>
      <c r="W745" s="1173"/>
      <c r="X745" s="1265" t="s">
        <v>37</v>
      </c>
      <c r="Y745" s="1173"/>
      <c r="Z745" s="1496" t="s">
        <v>45</v>
      </c>
      <c r="AA745" s="1176">
        <v>4504299979</v>
      </c>
      <c r="AB745" s="1257" t="s">
        <v>9991</v>
      </c>
      <c r="AC745" s="722">
        <v>0</v>
      </c>
      <c r="AD745" s="722">
        <v>7371</v>
      </c>
      <c r="AE745" s="722">
        <f t="shared" si="9"/>
        <v>7371</v>
      </c>
      <c r="AF745" s="31"/>
      <c r="AG745" s="26"/>
    </row>
    <row r="746" spans="1:33" ht="30" customHeight="1">
      <c r="A746" s="2814" t="s">
        <v>17456</v>
      </c>
      <c r="B746" s="1430" t="s">
        <v>11515</v>
      </c>
      <c r="C746" s="1277">
        <v>45489</v>
      </c>
      <c r="D746" s="1277">
        <v>45498</v>
      </c>
      <c r="E746" s="593"/>
      <c r="F746" s="1297"/>
      <c r="G746" s="1276">
        <v>8610</v>
      </c>
      <c r="H746" s="1315" t="s">
        <v>10066</v>
      </c>
      <c r="I746" s="1276"/>
      <c r="J746" s="1304" t="s">
        <v>10067</v>
      </c>
      <c r="K746" s="1316" t="s">
        <v>10068</v>
      </c>
      <c r="L746" s="1387" t="s">
        <v>128</v>
      </c>
      <c r="M746" s="771" t="s">
        <v>10183</v>
      </c>
      <c r="N746" s="1176"/>
      <c r="O746" s="1272">
        <v>3</v>
      </c>
      <c r="P746" s="1272">
        <v>3</v>
      </c>
      <c r="Q746" s="1402" t="s">
        <v>10069</v>
      </c>
      <c r="R746" s="1173"/>
      <c r="S746" s="1173"/>
      <c r="T746" s="1173"/>
      <c r="U746" s="1173"/>
      <c r="V746" s="1265" t="s">
        <v>2073</v>
      </c>
      <c r="W746" s="1173"/>
      <c r="X746" s="1265" t="s">
        <v>37</v>
      </c>
      <c r="Y746" s="1173"/>
      <c r="Z746" s="1496" t="s">
        <v>45</v>
      </c>
      <c r="AA746" s="1176">
        <v>4504301048</v>
      </c>
      <c r="AB746" s="1257" t="s">
        <v>10568</v>
      </c>
      <c r="AC746" s="722">
        <v>0</v>
      </c>
      <c r="AD746" s="722">
        <v>7371</v>
      </c>
      <c r="AE746" s="722">
        <f t="shared" si="9"/>
        <v>22113</v>
      </c>
      <c r="AF746" s="31"/>
      <c r="AG746" s="26"/>
    </row>
    <row r="747" spans="1:33" ht="30" customHeight="1">
      <c r="A747" s="1313" t="s">
        <v>9994</v>
      </c>
      <c r="B747" s="1430" t="s">
        <v>11585</v>
      </c>
      <c r="C747" s="1277">
        <v>45484</v>
      </c>
      <c r="D747" s="1277">
        <v>45495</v>
      </c>
      <c r="E747" s="593"/>
      <c r="F747" s="1297"/>
      <c r="G747" s="1276">
        <v>9042</v>
      </c>
      <c r="H747" s="1315"/>
      <c r="I747" s="1314" t="s">
        <v>92</v>
      </c>
      <c r="J747" s="1304" t="s">
        <v>10070</v>
      </c>
      <c r="K747" s="1316" t="s">
        <v>10071</v>
      </c>
      <c r="L747" s="1384" t="s">
        <v>7572</v>
      </c>
      <c r="M747" s="771" t="s">
        <v>10184</v>
      </c>
      <c r="N747" s="1176"/>
      <c r="O747" s="1272">
        <v>8</v>
      </c>
      <c r="P747" s="1272">
        <v>8</v>
      </c>
      <c r="Q747" s="1402" t="s">
        <v>10072</v>
      </c>
      <c r="R747" s="1173"/>
      <c r="S747" s="1173"/>
      <c r="T747" s="1173"/>
      <c r="U747" s="1173"/>
      <c r="V747" s="1256" t="s">
        <v>2073</v>
      </c>
      <c r="W747" s="1173"/>
      <c r="X747" s="1256" t="s">
        <v>37</v>
      </c>
      <c r="Y747" s="1173"/>
      <c r="Z747" s="1218" t="s">
        <v>45</v>
      </c>
      <c r="AA747" s="1176">
        <v>4504298467</v>
      </c>
      <c r="AB747" s="1257" t="s">
        <v>9991</v>
      </c>
      <c r="AC747" s="722">
        <v>0</v>
      </c>
      <c r="AD747" s="722">
        <v>3600</v>
      </c>
      <c r="AE747" s="722">
        <f t="shared" si="9"/>
        <v>28800</v>
      </c>
      <c r="AF747" s="31"/>
      <c r="AG747" s="26"/>
    </row>
    <row r="748" spans="1:33" ht="30" customHeight="1">
      <c r="A748" s="1313" t="s">
        <v>9994</v>
      </c>
      <c r="B748" s="1430" t="s">
        <v>11586</v>
      </c>
      <c r="C748" s="1277">
        <v>45484</v>
      </c>
      <c r="D748" s="1277">
        <v>45495</v>
      </c>
      <c r="E748" s="593"/>
      <c r="F748" s="1297"/>
      <c r="G748" s="1276">
        <v>9042</v>
      </c>
      <c r="H748" s="1315"/>
      <c r="I748" s="1314" t="s">
        <v>92</v>
      </c>
      <c r="J748" s="1304" t="s">
        <v>10073</v>
      </c>
      <c r="K748" s="1316" t="s">
        <v>10074</v>
      </c>
      <c r="L748" s="1387" t="s">
        <v>464</v>
      </c>
      <c r="M748" s="771" t="s">
        <v>10185</v>
      </c>
      <c r="N748" s="1176"/>
      <c r="O748" s="1272">
        <v>32</v>
      </c>
      <c r="P748" s="1272">
        <v>32</v>
      </c>
      <c r="Q748" s="1402" t="s">
        <v>10075</v>
      </c>
      <c r="R748" s="1173"/>
      <c r="S748" s="1173"/>
      <c r="T748" s="1173"/>
      <c r="U748" s="1173"/>
      <c r="V748" s="1259" t="s">
        <v>2073</v>
      </c>
      <c r="W748" s="1173"/>
      <c r="X748" s="1259" t="s">
        <v>37</v>
      </c>
      <c r="Y748" s="1173"/>
      <c r="Z748" s="1218" t="s">
        <v>45</v>
      </c>
      <c r="AA748" s="1176">
        <v>4504298021</v>
      </c>
      <c r="AB748" s="1257" t="s">
        <v>10569</v>
      </c>
      <c r="AC748" s="722">
        <v>0</v>
      </c>
      <c r="AD748" s="722">
        <v>6075</v>
      </c>
      <c r="AE748" s="722">
        <f t="shared" si="9"/>
        <v>194400</v>
      </c>
      <c r="AF748" s="31"/>
      <c r="AG748" s="26"/>
    </row>
    <row r="749" spans="1:33" ht="30" customHeight="1">
      <c r="A749" s="1313" t="s">
        <v>9994</v>
      </c>
      <c r="B749" s="1430" t="s">
        <v>11587</v>
      </c>
      <c r="C749" s="1277">
        <v>45484</v>
      </c>
      <c r="D749" s="1277">
        <v>45499</v>
      </c>
      <c r="E749" s="593"/>
      <c r="F749" s="1297"/>
      <c r="G749" s="1276">
        <v>9042</v>
      </c>
      <c r="H749" s="1315" t="s">
        <v>10076</v>
      </c>
      <c r="I749" s="1314" t="s">
        <v>25</v>
      </c>
      <c r="J749" s="1304" t="s">
        <v>10077</v>
      </c>
      <c r="K749" s="1316" t="s">
        <v>10078</v>
      </c>
      <c r="L749" s="1387" t="s">
        <v>128</v>
      </c>
      <c r="M749" s="771" t="s">
        <v>10186</v>
      </c>
      <c r="N749" s="1176"/>
      <c r="O749" s="1272">
        <v>3</v>
      </c>
      <c r="P749" s="1272">
        <v>3</v>
      </c>
      <c r="Q749" s="1298" t="s">
        <v>10079</v>
      </c>
      <c r="R749" s="1173"/>
      <c r="S749" s="1173"/>
      <c r="T749" s="1173"/>
      <c r="U749" s="1173"/>
      <c r="V749" s="1454" t="s">
        <v>2073</v>
      </c>
      <c r="W749" s="1173"/>
      <c r="X749" s="1454" t="s">
        <v>37</v>
      </c>
      <c r="Y749" s="1173"/>
      <c r="Z749" s="1526" t="s">
        <v>45</v>
      </c>
      <c r="AA749" s="1176">
        <v>4504298360</v>
      </c>
      <c r="AB749" s="1257" t="s">
        <v>10565</v>
      </c>
      <c r="AC749" s="722">
        <v>0</v>
      </c>
      <c r="AD749" s="722">
        <v>6075</v>
      </c>
      <c r="AE749" s="722">
        <f t="shared" si="9"/>
        <v>18225</v>
      </c>
      <c r="AF749" s="31"/>
      <c r="AG749" s="26"/>
    </row>
    <row r="750" spans="1:33" ht="30" customHeight="1">
      <c r="A750" s="1313" t="s">
        <v>9994</v>
      </c>
      <c r="B750" s="2995" t="s">
        <v>11588</v>
      </c>
      <c r="C750" s="1277">
        <v>45485</v>
      </c>
      <c r="D750" s="1277">
        <v>45499</v>
      </c>
      <c r="E750" s="593"/>
      <c r="F750" s="1297"/>
      <c r="G750" s="1276">
        <v>9042</v>
      </c>
      <c r="H750" s="1315" t="s">
        <v>10084</v>
      </c>
      <c r="I750" s="1314"/>
      <c r="J750" s="1304" t="s">
        <v>10080</v>
      </c>
      <c r="K750" s="1316" t="s">
        <v>10081</v>
      </c>
      <c r="L750" s="1387" t="s">
        <v>8865</v>
      </c>
      <c r="M750" s="771" t="s">
        <v>10187</v>
      </c>
      <c r="N750" s="1176"/>
      <c r="O750" s="1272">
        <v>2</v>
      </c>
      <c r="P750" s="1272">
        <v>2</v>
      </c>
      <c r="Q750" s="1298" t="s">
        <v>10082</v>
      </c>
      <c r="R750" s="1173"/>
      <c r="S750" s="1173"/>
      <c r="T750" s="1173"/>
      <c r="U750" s="1173"/>
      <c r="V750" s="1927" t="s">
        <v>2073</v>
      </c>
      <c r="W750" s="1173"/>
      <c r="X750" s="1927" t="s">
        <v>37</v>
      </c>
      <c r="Y750" s="1173"/>
      <c r="Z750" s="1907" t="s">
        <v>45</v>
      </c>
      <c r="AA750" s="1176">
        <v>4504299186</v>
      </c>
      <c r="AB750" s="1257" t="s">
        <v>5539</v>
      </c>
      <c r="AC750" s="722">
        <v>0</v>
      </c>
      <c r="AD750" s="722">
        <v>3600</v>
      </c>
      <c r="AE750" s="722">
        <f t="shared" si="9"/>
        <v>7200</v>
      </c>
      <c r="AF750" s="31"/>
      <c r="AG750" s="26"/>
    </row>
    <row r="751" spans="1:33" ht="30" customHeight="1">
      <c r="A751" s="1313" t="s">
        <v>9994</v>
      </c>
      <c r="B751" s="2995" t="s">
        <v>11589</v>
      </c>
      <c r="C751" s="1277">
        <v>45485</v>
      </c>
      <c r="D751" s="1277">
        <v>45499</v>
      </c>
      <c r="E751" s="593"/>
      <c r="F751" s="1297"/>
      <c r="G751" s="1276">
        <v>9042</v>
      </c>
      <c r="H751" s="1315" t="s">
        <v>10083</v>
      </c>
      <c r="I751" s="1314"/>
      <c r="J751" s="1304" t="s">
        <v>10085</v>
      </c>
      <c r="K751" s="1316" t="s">
        <v>10086</v>
      </c>
      <c r="L751" s="1387" t="s">
        <v>167</v>
      </c>
      <c r="M751" s="771" t="s">
        <v>10188</v>
      </c>
      <c r="N751" s="1176"/>
      <c r="O751" s="1272">
        <v>10</v>
      </c>
      <c r="P751" s="257">
        <v>11</v>
      </c>
      <c r="Q751" s="1298" t="s">
        <v>10087</v>
      </c>
      <c r="R751" s="1173"/>
      <c r="S751" s="1173"/>
      <c r="T751" s="1173"/>
      <c r="U751" s="1173"/>
      <c r="V751" s="1260" t="s">
        <v>2073</v>
      </c>
      <c r="W751" s="1173"/>
      <c r="X751" s="1173"/>
      <c r="Y751" s="1173"/>
      <c r="Z751" s="3768" t="s">
        <v>45</v>
      </c>
      <c r="AA751" s="1176" t="s">
        <v>10283</v>
      </c>
      <c r="AB751" s="1257" t="s">
        <v>10565</v>
      </c>
      <c r="AC751" s="722">
        <v>0</v>
      </c>
      <c r="AD751" s="722">
        <v>6075</v>
      </c>
      <c r="AE751" s="722">
        <f t="shared" si="9"/>
        <v>66825</v>
      </c>
      <c r="AF751" s="31"/>
      <c r="AG751" s="26"/>
    </row>
    <row r="752" spans="1:33" ht="30" customHeight="1">
      <c r="A752" s="1313" t="s">
        <v>9994</v>
      </c>
      <c r="B752" s="3030" t="s">
        <v>10088</v>
      </c>
      <c r="C752" s="1277">
        <v>45489</v>
      </c>
      <c r="D752" s="1277">
        <v>45499</v>
      </c>
      <c r="E752" s="593"/>
      <c r="F752" s="1297"/>
      <c r="G752" s="1276">
        <v>9042</v>
      </c>
      <c r="H752" s="1315" t="s">
        <v>2595</v>
      </c>
      <c r="I752" s="1314"/>
      <c r="J752" s="1304" t="s">
        <v>10089</v>
      </c>
      <c r="K752" s="1316" t="s">
        <v>10090</v>
      </c>
      <c r="L752" s="1387" t="s">
        <v>28</v>
      </c>
      <c r="M752" s="771" t="s">
        <v>10189</v>
      </c>
      <c r="N752" s="1176"/>
      <c r="O752" s="1272">
        <v>2</v>
      </c>
      <c r="P752" s="1272">
        <v>2</v>
      </c>
      <c r="Q752" s="1298" t="s">
        <v>10091</v>
      </c>
      <c r="R752" s="1173"/>
      <c r="S752" s="1173"/>
      <c r="T752" s="1173"/>
      <c r="U752" s="1173"/>
      <c r="V752" s="1750" t="s">
        <v>2073</v>
      </c>
      <c r="W752" s="1173"/>
      <c r="X752" s="1750" t="s">
        <v>37</v>
      </c>
      <c r="Y752" s="1173"/>
      <c r="Z752" s="1761" t="s">
        <v>45</v>
      </c>
      <c r="AA752" s="1176">
        <v>4504301656</v>
      </c>
      <c r="AB752" s="1257" t="s">
        <v>5539</v>
      </c>
      <c r="AC752" s="722">
        <v>0</v>
      </c>
      <c r="AD752" s="722">
        <v>6075</v>
      </c>
      <c r="AE752" s="722">
        <f t="shared" si="9"/>
        <v>12150</v>
      </c>
      <c r="AF752" s="31"/>
      <c r="AG752" s="26"/>
    </row>
    <row r="753" spans="1:33" ht="30" customHeight="1">
      <c r="A753" s="1313" t="s">
        <v>9994</v>
      </c>
      <c r="B753" s="1314" t="s">
        <v>10092</v>
      </c>
      <c r="C753" s="1277">
        <v>45488</v>
      </c>
      <c r="D753" s="1277">
        <v>45502</v>
      </c>
      <c r="E753" s="593"/>
      <c r="F753" s="1297"/>
      <c r="G753" s="1276">
        <v>9042</v>
      </c>
      <c r="H753" s="1315" t="s">
        <v>10084</v>
      </c>
      <c r="I753" s="1314"/>
      <c r="J753" s="1304" t="s">
        <v>10093</v>
      </c>
      <c r="K753" s="1316" t="s">
        <v>9952</v>
      </c>
      <c r="L753" s="1384" t="s">
        <v>173</v>
      </c>
      <c r="M753" s="771" t="s">
        <v>10190</v>
      </c>
      <c r="N753" s="1176"/>
      <c r="O753" s="1272">
        <v>1</v>
      </c>
      <c r="P753" s="1272">
        <v>1</v>
      </c>
      <c r="Q753" s="1527" t="s">
        <v>10214</v>
      </c>
      <c r="R753" s="1173"/>
      <c r="S753" s="1173"/>
      <c r="T753" s="1173"/>
      <c r="U753" s="1173"/>
      <c r="V753" s="1927" t="s">
        <v>2073</v>
      </c>
      <c r="W753" s="1173"/>
      <c r="X753" s="1927" t="s">
        <v>37</v>
      </c>
      <c r="Y753" s="1173"/>
      <c r="Z753" s="1907" t="s">
        <v>45</v>
      </c>
      <c r="AA753" s="1176" t="s">
        <v>10284</v>
      </c>
      <c r="AB753" s="1257" t="s">
        <v>5535</v>
      </c>
      <c r="AC753" s="722">
        <v>0</v>
      </c>
      <c r="AD753" s="722">
        <v>6075</v>
      </c>
      <c r="AE753" s="722">
        <f t="shared" si="9"/>
        <v>6075</v>
      </c>
      <c r="AF753" s="31"/>
      <c r="AG753" s="26"/>
    </row>
    <row r="754" spans="1:33" ht="30" customHeight="1">
      <c r="A754" s="1795" t="s">
        <v>9994</v>
      </c>
      <c r="B754" s="1421" t="s">
        <v>10094</v>
      </c>
      <c r="C754" s="358">
        <v>45489</v>
      </c>
      <c r="D754" s="358">
        <v>45504</v>
      </c>
      <c r="E754" s="37"/>
      <c r="F754" s="449"/>
      <c r="G754" s="360">
        <v>9042</v>
      </c>
      <c r="H754" s="1796" t="s">
        <v>2980</v>
      </c>
      <c r="I754" s="1421"/>
      <c r="J754" s="450" t="s">
        <v>10095</v>
      </c>
      <c r="K754" s="1797" t="s">
        <v>10096</v>
      </c>
      <c r="L754" s="1798" t="s">
        <v>8538</v>
      </c>
      <c r="M754" s="135" t="s">
        <v>10191</v>
      </c>
      <c r="N754" s="364"/>
      <c r="O754" s="365">
        <v>1</v>
      </c>
      <c r="P754" s="365">
        <v>1</v>
      </c>
      <c r="Q754" s="453" t="s">
        <v>10097</v>
      </c>
      <c r="R754" s="366"/>
      <c r="S754" s="366"/>
      <c r="T754" s="366"/>
      <c r="U754" s="366"/>
      <c r="V754" s="1799" t="s">
        <v>256</v>
      </c>
      <c r="W754" s="366"/>
      <c r="X754" s="366"/>
      <c r="Y754" s="366"/>
      <c r="Z754" s="364"/>
      <c r="AA754" s="364">
        <v>4504301396</v>
      </c>
      <c r="AB754" s="485" t="s">
        <v>10568</v>
      </c>
      <c r="AC754" s="280"/>
      <c r="AD754" s="280"/>
      <c r="AE754" s="280"/>
      <c r="AF754" s="31"/>
      <c r="AG754" s="26"/>
    </row>
    <row r="755" spans="1:33" s="4113" customFormat="1" ht="30" customHeight="1">
      <c r="A755" s="1795" t="s">
        <v>9994</v>
      </c>
      <c r="B755" s="6905" t="s">
        <v>10098</v>
      </c>
      <c r="C755" s="358">
        <v>45489</v>
      </c>
      <c r="D755" s="358">
        <v>45503</v>
      </c>
      <c r="E755" s="37"/>
      <c r="F755" s="449"/>
      <c r="G755" s="360">
        <v>9042</v>
      </c>
      <c r="H755" s="1796" t="s">
        <v>7049</v>
      </c>
      <c r="I755" s="1421"/>
      <c r="J755" s="450" t="s">
        <v>10099</v>
      </c>
      <c r="K755" s="1797" t="s">
        <v>10100</v>
      </c>
      <c r="L755" s="452" t="s">
        <v>173</v>
      </c>
      <c r="M755" s="135" t="s">
        <v>10192</v>
      </c>
      <c r="N755" s="364"/>
      <c r="O755" s="365">
        <v>1</v>
      </c>
      <c r="P755" s="365">
        <v>1</v>
      </c>
      <c r="Q755" s="453" t="s">
        <v>10101</v>
      </c>
      <c r="R755" s="366"/>
      <c r="S755" s="366"/>
      <c r="T755" s="366"/>
      <c r="U755" s="366"/>
      <c r="V755" s="1799"/>
      <c r="W755" s="366"/>
      <c r="X755" s="366"/>
      <c r="Y755" s="366"/>
      <c r="Z755" s="364"/>
      <c r="AA755" s="364">
        <v>4504301655</v>
      </c>
      <c r="AB755" s="485" t="s">
        <v>10565</v>
      </c>
      <c r="AC755" s="280"/>
      <c r="AD755" s="280"/>
      <c r="AE755" s="280"/>
      <c r="AF755" s="68"/>
      <c r="AG755" s="71"/>
    </row>
    <row r="756" spans="1:33" ht="30" customHeight="1">
      <c r="A756" s="1313" t="s">
        <v>9994</v>
      </c>
      <c r="B756" s="3030" t="s">
        <v>10102</v>
      </c>
      <c r="C756" s="1277">
        <v>45490</v>
      </c>
      <c r="D756" s="1277">
        <v>45499</v>
      </c>
      <c r="E756" s="593"/>
      <c r="F756" s="1297"/>
      <c r="G756" s="1276">
        <v>9042</v>
      </c>
      <c r="H756" s="1315"/>
      <c r="I756" s="1314" t="s">
        <v>92</v>
      </c>
      <c r="J756" s="1304" t="s">
        <v>10103</v>
      </c>
      <c r="K756" s="1316" t="s">
        <v>10108</v>
      </c>
      <c r="L756" s="1387" t="s">
        <v>76</v>
      </c>
      <c r="M756" s="771" t="s">
        <v>10193</v>
      </c>
      <c r="N756" s="1176"/>
      <c r="O756" s="1272">
        <v>4</v>
      </c>
      <c r="P756" s="1272">
        <v>4</v>
      </c>
      <c r="Q756" s="1402" t="s">
        <v>10104</v>
      </c>
      <c r="R756" s="1173"/>
      <c r="S756" s="1173"/>
      <c r="T756" s="1173"/>
      <c r="U756" s="1173"/>
      <c r="V756" s="1261" t="s">
        <v>2073</v>
      </c>
      <c r="W756" s="1173"/>
      <c r="X756" s="1261" t="s">
        <v>37</v>
      </c>
      <c r="Y756" s="1173"/>
      <c r="Z756" s="1237" t="s">
        <v>45</v>
      </c>
      <c r="AA756" s="1176">
        <v>4504302403</v>
      </c>
      <c r="AB756" s="1257" t="s">
        <v>10565</v>
      </c>
      <c r="AC756" s="722">
        <v>0</v>
      </c>
      <c r="AD756" s="722">
        <v>6075</v>
      </c>
      <c r="AE756" s="722">
        <f t="shared" si="9"/>
        <v>24300</v>
      </c>
      <c r="AF756" s="31"/>
      <c r="AG756" s="26"/>
    </row>
    <row r="757" spans="1:33" ht="30" customHeight="1">
      <c r="A757" s="1795" t="s">
        <v>9994</v>
      </c>
      <c r="B757" s="1421" t="s">
        <v>10105</v>
      </c>
      <c r="C757" s="358">
        <v>45490</v>
      </c>
      <c r="D757" s="358">
        <v>45504</v>
      </c>
      <c r="E757" s="37"/>
      <c r="F757" s="449"/>
      <c r="G757" s="360">
        <v>9042</v>
      </c>
      <c r="H757" s="1796" t="s">
        <v>10106</v>
      </c>
      <c r="I757" s="1421"/>
      <c r="J757" s="450" t="s">
        <v>10107</v>
      </c>
      <c r="K757" s="1797" t="s">
        <v>10109</v>
      </c>
      <c r="L757" s="452" t="s">
        <v>28</v>
      </c>
      <c r="M757" s="135" t="s">
        <v>10194</v>
      </c>
      <c r="N757" s="364"/>
      <c r="O757" s="365">
        <v>2</v>
      </c>
      <c r="P757" s="365">
        <v>2</v>
      </c>
      <c r="Q757" s="541" t="s">
        <v>10110</v>
      </c>
      <c r="R757" s="366"/>
      <c r="S757" s="366"/>
      <c r="T757" s="366"/>
      <c r="U757" s="366"/>
      <c r="V757" s="2288" t="s">
        <v>256</v>
      </c>
      <c r="W757" s="366"/>
      <c r="X757" s="366"/>
      <c r="Y757" s="366"/>
      <c r="Z757" s="364"/>
      <c r="AA757" s="364" t="s">
        <v>10285</v>
      </c>
      <c r="AB757" s="485" t="s">
        <v>10569</v>
      </c>
      <c r="AC757" s="280"/>
      <c r="AD757" s="280"/>
      <c r="AE757" s="280"/>
      <c r="AF757" s="31"/>
      <c r="AG757" s="26"/>
    </row>
    <row r="758" spans="1:33" ht="30" customHeight="1">
      <c r="A758" s="1271" t="s">
        <v>9994</v>
      </c>
      <c r="B758" s="10695" t="s">
        <v>10111</v>
      </c>
      <c r="C758" s="9765">
        <v>45490</v>
      </c>
      <c r="D758" s="9765">
        <v>45505</v>
      </c>
      <c r="E758" s="10481"/>
      <c r="F758" s="8877"/>
      <c r="G758" s="9840">
        <v>9042</v>
      </c>
      <c r="H758" s="9840" t="s">
        <v>10112</v>
      </c>
      <c r="I758" s="9788"/>
      <c r="J758" s="10431" t="s">
        <v>10113</v>
      </c>
      <c r="K758" s="10537" t="s">
        <v>10114</v>
      </c>
      <c r="L758" s="1273" t="s">
        <v>28</v>
      </c>
      <c r="M758" s="9397" t="s">
        <v>10195</v>
      </c>
      <c r="N758" s="1176"/>
      <c r="O758" s="1274">
        <v>2</v>
      </c>
      <c r="P758" s="1274">
        <v>2</v>
      </c>
      <c r="Q758" s="10495" t="s">
        <v>10116</v>
      </c>
      <c r="R758" s="9788"/>
      <c r="S758" s="1173"/>
      <c r="T758" s="1173"/>
      <c r="U758" s="1173"/>
      <c r="V758" s="10480" t="s">
        <v>2073</v>
      </c>
      <c r="W758" s="1173"/>
      <c r="X758" s="10480" t="s">
        <v>37</v>
      </c>
      <c r="Y758" s="1173"/>
      <c r="Z758" s="10514" t="s">
        <v>45</v>
      </c>
      <c r="AA758" s="9840">
        <v>4504302899</v>
      </c>
      <c r="AB758" s="10517" t="s">
        <v>10565</v>
      </c>
      <c r="AC758" s="8912">
        <v>0</v>
      </c>
      <c r="AD758" s="722">
        <v>6075</v>
      </c>
      <c r="AE758" s="8912">
        <f>SUM(AD758*P758+AD759*P759+AC758)</f>
        <v>12900</v>
      </c>
      <c r="AF758" s="31"/>
      <c r="AG758" s="26"/>
    </row>
    <row r="759" spans="1:33" ht="30" customHeight="1">
      <c r="A759" s="1271" t="s">
        <v>9994</v>
      </c>
      <c r="B759" s="10697"/>
      <c r="C759" s="9766"/>
      <c r="D759" s="9766"/>
      <c r="E759" s="10482"/>
      <c r="F759" s="8878"/>
      <c r="G759" s="9834"/>
      <c r="H759" s="9834"/>
      <c r="I759" s="9789"/>
      <c r="J759" s="10432"/>
      <c r="K759" s="10538"/>
      <c r="L759" s="1271" t="s">
        <v>10115</v>
      </c>
      <c r="M759" s="10483"/>
      <c r="N759" s="1176"/>
      <c r="O759" s="1272">
        <v>1</v>
      </c>
      <c r="P759" s="1272">
        <v>1</v>
      </c>
      <c r="Q759" s="10496"/>
      <c r="R759" s="9789"/>
      <c r="S759" s="1173"/>
      <c r="T759" s="1173"/>
      <c r="U759" s="1173"/>
      <c r="V759" s="9834"/>
      <c r="W759" s="1173"/>
      <c r="X759" s="9834"/>
      <c r="Y759" s="1173"/>
      <c r="Z759" s="9834"/>
      <c r="AA759" s="9834"/>
      <c r="AB759" s="10518"/>
      <c r="AC759" s="8913"/>
      <c r="AD759" s="722">
        <v>750</v>
      </c>
      <c r="AE759" s="8913"/>
      <c r="AF759" s="31"/>
      <c r="AG759" s="26"/>
    </row>
    <row r="760" spans="1:33" ht="30" customHeight="1">
      <c r="A760" s="567" t="s">
        <v>8518</v>
      </c>
      <c r="B760" s="11057" t="s">
        <v>10117</v>
      </c>
      <c r="C760" s="10027">
        <v>45484</v>
      </c>
      <c r="D760" s="10027">
        <v>45540</v>
      </c>
      <c r="E760" s="9920"/>
      <c r="F760" s="529"/>
      <c r="G760" s="9962">
        <v>8604</v>
      </c>
      <c r="H760" s="9962"/>
      <c r="I760" s="9962" t="s">
        <v>92</v>
      </c>
      <c r="J760" s="11120" t="s">
        <v>10118</v>
      </c>
      <c r="K760" s="11123" t="s">
        <v>10119</v>
      </c>
      <c r="L760" s="442" t="s">
        <v>167</v>
      </c>
      <c r="M760" s="9314"/>
      <c r="N760" s="364"/>
      <c r="O760" s="443">
        <v>10</v>
      </c>
      <c r="P760" s="443">
        <v>10</v>
      </c>
      <c r="Q760" s="9926" t="s">
        <v>10120</v>
      </c>
      <c r="R760" s="10041"/>
      <c r="S760" s="366"/>
      <c r="T760" s="366"/>
      <c r="U760" s="366"/>
      <c r="V760" s="10498" t="s">
        <v>256</v>
      </c>
      <c r="W760" s="366"/>
      <c r="X760" s="366"/>
      <c r="Y760" s="366"/>
      <c r="Z760" s="9962"/>
      <c r="AA760" s="9962">
        <v>4504298468</v>
      </c>
      <c r="AB760" s="10533" t="s">
        <v>9991</v>
      </c>
      <c r="AC760" s="9657"/>
      <c r="AD760" s="280"/>
      <c r="AE760" s="9657"/>
      <c r="AF760" s="31"/>
      <c r="AG760" s="26"/>
    </row>
    <row r="761" spans="1:33" ht="30" customHeight="1">
      <c r="A761" s="567" t="s">
        <v>8518</v>
      </c>
      <c r="B761" s="11058"/>
      <c r="C761" s="10028"/>
      <c r="D761" s="10028"/>
      <c r="E761" s="9921"/>
      <c r="F761" s="530"/>
      <c r="G761" s="9963"/>
      <c r="H761" s="9963"/>
      <c r="I761" s="9963"/>
      <c r="J761" s="11121"/>
      <c r="K761" s="11124"/>
      <c r="L761" s="441" t="s">
        <v>8865</v>
      </c>
      <c r="M761" s="10852"/>
      <c r="N761" s="364"/>
      <c r="O761" s="365">
        <v>2</v>
      </c>
      <c r="P761" s="365">
        <v>2</v>
      </c>
      <c r="Q761" s="9927"/>
      <c r="R761" s="10042"/>
      <c r="S761" s="366"/>
      <c r="T761" s="366"/>
      <c r="U761" s="366"/>
      <c r="V761" s="10499"/>
      <c r="W761" s="366"/>
      <c r="X761" s="366"/>
      <c r="Y761" s="366"/>
      <c r="Z761" s="9963"/>
      <c r="AA761" s="9963"/>
      <c r="AB761" s="10534"/>
      <c r="AC761" s="9658"/>
      <c r="AD761" s="280"/>
      <c r="AE761" s="9658"/>
      <c r="AF761" s="31"/>
      <c r="AG761" s="26"/>
    </row>
    <row r="762" spans="1:33" ht="30" customHeight="1">
      <c r="A762" s="1271" t="s">
        <v>8518</v>
      </c>
      <c r="B762" s="11054" t="s">
        <v>10121</v>
      </c>
      <c r="C762" s="9765">
        <v>45484</v>
      </c>
      <c r="D762" s="9765">
        <v>45540</v>
      </c>
      <c r="E762" s="10481"/>
      <c r="F762" s="8877"/>
      <c r="G762" s="9840">
        <v>8604</v>
      </c>
      <c r="H762" s="9840"/>
      <c r="I762" s="9840" t="s">
        <v>92</v>
      </c>
      <c r="J762" s="10292" t="s">
        <v>10122</v>
      </c>
      <c r="K762" s="10292" t="s">
        <v>10126</v>
      </c>
      <c r="L762" s="1560" t="s">
        <v>3109</v>
      </c>
      <c r="M762" s="9397" t="s">
        <v>10196</v>
      </c>
      <c r="N762" s="1176"/>
      <c r="O762" s="1274">
        <v>11</v>
      </c>
      <c r="P762" s="351">
        <v>20</v>
      </c>
      <c r="Q762" s="10292" t="s">
        <v>10123</v>
      </c>
      <c r="R762" s="9788"/>
      <c r="S762" s="1173"/>
      <c r="T762" s="1173"/>
      <c r="U762" s="1173"/>
      <c r="V762" s="10535" t="s">
        <v>2073</v>
      </c>
      <c r="W762" s="1173"/>
      <c r="X762" s="10515" t="s">
        <v>37</v>
      </c>
      <c r="Y762" s="1173"/>
      <c r="Z762" s="10535" t="s">
        <v>45</v>
      </c>
      <c r="AA762" s="9840">
        <v>4504298470</v>
      </c>
      <c r="AB762" s="10517" t="s">
        <v>5539</v>
      </c>
      <c r="AC762" s="8912">
        <v>0</v>
      </c>
      <c r="AD762" s="722">
        <v>7938</v>
      </c>
      <c r="AE762" s="8912">
        <f>SUM(AD762*P762+AD763*P763+AC762)</f>
        <v>168364</v>
      </c>
      <c r="AF762" s="31"/>
      <c r="AG762" s="26"/>
    </row>
    <row r="763" spans="1:33" ht="30" customHeight="1">
      <c r="A763" s="1271" t="s">
        <v>8518</v>
      </c>
      <c r="B763" s="11056"/>
      <c r="C763" s="9766"/>
      <c r="D763" s="9766"/>
      <c r="E763" s="10482"/>
      <c r="F763" s="8878"/>
      <c r="G763" s="9834"/>
      <c r="H763" s="9834"/>
      <c r="I763" s="9834"/>
      <c r="J763" s="10134"/>
      <c r="K763" s="10134"/>
      <c r="L763" s="1271" t="s">
        <v>8865</v>
      </c>
      <c r="M763" s="10483"/>
      <c r="N763" s="1176"/>
      <c r="O763" s="1272">
        <v>2</v>
      </c>
      <c r="P763" s="1272">
        <v>2</v>
      </c>
      <c r="Q763" s="10134"/>
      <c r="R763" s="9789"/>
      <c r="S763" s="1173"/>
      <c r="T763" s="1173"/>
      <c r="U763" s="1173"/>
      <c r="V763" s="10536"/>
      <c r="W763" s="1173"/>
      <c r="X763" s="10516"/>
      <c r="Y763" s="1173"/>
      <c r="Z763" s="10536"/>
      <c r="AA763" s="9834"/>
      <c r="AB763" s="10518"/>
      <c r="AC763" s="8913"/>
      <c r="AD763" s="722">
        <v>4802</v>
      </c>
      <c r="AE763" s="8913"/>
      <c r="AF763" s="31"/>
      <c r="AG763" s="26"/>
    </row>
    <row r="764" spans="1:33" ht="30" customHeight="1">
      <c r="A764" s="1313" t="s">
        <v>8518</v>
      </c>
      <c r="B764" s="11059" t="s">
        <v>10124</v>
      </c>
      <c r="C764" s="9765">
        <v>45488</v>
      </c>
      <c r="D764" s="9765">
        <v>45497</v>
      </c>
      <c r="E764" s="8864"/>
      <c r="F764" s="9809"/>
      <c r="G764" s="9840">
        <v>8604</v>
      </c>
      <c r="H764" s="10470"/>
      <c r="I764" s="10440" t="s">
        <v>92</v>
      </c>
      <c r="J764" s="11061" t="s">
        <v>10118</v>
      </c>
      <c r="K764" s="10461" t="s">
        <v>10125</v>
      </c>
      <c r="L764" s="1388" t="s">
        <v>173</v>
      </c>
      <c r="M764" s="771" t="s">
        <v>10197</v>
      </c>
      <c r="N764" s="1176"/>
      <c r="O764" s="1272">
        <v>1</v>
      </c>
      <c r="P764" s="1272">
        <v>1</v>
      </c>
      <c r="Q764" s="10292" t="s">
        <v>10127</v>
      </c>
      <c r="R764" s="9788"/>
      <c r="S764" s="1173"/>
      <c r="T764" s="1173"/>
      <c r="U764" s="1173"/>
      <c r="V764" s="10511" t="s">
        <v>2073</v>
      </c>
      <c r="W764" s="1173"/>
      <c r="X764" s="10511" t="s">
        <v>37</v>
      </c>
      <c r="Y764" s="1173"/>
      <c r="Z764" s="10541" t="s">
        <v>45</v>
      </c>
      <c r="AA764" s="9840">
        <v>4504299846</v>
      </c>
      <c r="AB764" s="10517" t="s">
        <v>5539</v>
      </c>
      <c r="AC764" s="8912">
        <v>0</v>
      </c>
      <c r="AD764" s="722">
        <v>7938</v>
      </c>
      <c r="AE764" s="8912">
        <f>SUM(AD764*P764+AD765*P765+AC764)</f>
        <v>17542</v>
      </c>
      <c r="AF764" s="31"/>
      <c r="AG764" s="26"/>
    </row>
    <row r="765" spans="1:33" ht="30" customHeight="1">
      <c r="A765" s="6859" t="s">
        <v>8518</v>
      </c>
      <c r="B765" s="11056"/>
      <c r="C765" s="9766"/>
      <c r="D765" s="9766"/>
      <c r="E765" s="8866"/>
      <c r="F765" s="9810"/>
      <c r="G765" s="9834"/>
      <c r="H765" s="10471"/>
      <c r="I765" s="10441"/>
      <c r="J765" s="9844"/>
      <c r="K765" s="10462"/>
      <c r="L765" s="296" t="s">
        <v>8865</v>
      </c>
      <c r="M765" s="771"/>
      <c r="N765" s="1176"/>
      <c r="O765" s="1272">
        <v>2</v>
      </c>
      <c r="P765" s="1272">
        <v>2</v>
      </c>
      <c r="Q765" s="10134"/>
      <c r="R765" s="9789"/>
      <c r="S765" s="1173"/>
      <c r="T765" s="1173"/>
      <c r="U765" s="1173"/>
      <c r="V765" s="10512"/>
      <c r="W765" s="1173"/>
      <c r="X765" s="10512"/>
      <c r="Y765" s="1173"/>
      <c r="Z765" s="10542"/>
      <c r="AA765" s="9834"/>
      <c r="AB765" s="10518"/>
      <c r="AC765" s="8913"/>
      <c r="AD765" s="722">
        <v>4802</v>
      </c>
      <c r="AE765" s="8913"/>
      <c r="AF765" s="31"/>
      <c r="AG765" s="26"/>
    </row>
    <row r="766" spans="1:33" ht="30" customHeight="1">
      <c r="A766" s="2653" t="s">
        <v>9134</v>
      </c>
      <c r="B766" s="2995" t="s">
        <v>11505</v>
      </c>
      <c r="C766" s="340">
        <v>45482</v>
      </c>
      <c r="D766" s="340">
        <v>45492</v>
      </c>
      <c r="E766" s="422"/>
      <c r="F766" s="374"/>
      <c r="G766" s="339">
        <v>8558</v>
      </c>
      <c r="H766" s="465" t="s">
        <v>1207</v>
      </c>
      <c r="I766" s="464"/>
      <c r="J766" s="410" t="s">
        <v>10128</v>
      </c>
      <c r="K766" s="466" t="s">
        <v>10129</v>
      </c>
      <c r="L766" s="377" t="s">
        <v>173</v>
      </c>
      <c r="M766" s="338" t="s">
        <v>10198</v>
      </c>
      <c r="N766" s="255"/>
      <c r="O766" s="258">
        <v>1</v>
      </c>
      <c r="P766" s="258">
        <v>1</v>
      </c>
      <c r="Q766" s="467" t="s">
        <v>10130</v>
      </c>
      <c r="R766" s="309"/>
      <c r="S766" s="250"/>
      <c r="T766" s="250"/>
      <c r="U766" s="250"/>
      <c r="V766" s="499" t="s">
        <v>2073</v>
      </c>
      <c r="W766" s="250"/>
      <c r="X766" s="499" t="s">
        <v>37</v>
      </c>
      <c r="Y766" s="250"/>
      <c r="Z766" s="251"/>
      <c r="AA766" s="251">
        <v>4504300206</v>
      </c>
      <c r="AB766" s="484" t="s">
        <v>5535</v>
      </c>
      <c r="AC766" s="33">
        <v>0</v>
      </c>
      <c r="AD766" s="33">
        <v>10976</v>
      </c>
      <c r="AE766" s="33">
        <f t="shared" ref="AE766:AE782" si="10">SUM(AD766*P766+AC766)</f>
        <v>10976</v>
      </c>
      <c r="AF766" s="31"/>
      <c r="AG766" s="26"/>
    </row>
    <row r="767" spans="1:33" ht="30" customHeight="1">
      <c r="A767" s="463" t="s">
        <v>8549</v>
      </c>
      <c r="B767" s="3030" t="s">
        <v>10131</v>
      </c>
      <c r="C767" s="340">
        <v>45485</v>
      </c>
      <c r="D767" s="340">
        <v>45496</v>
      </c>
      <c r="E767" s="422"/>
      <c r="F767" s="374"/>
      <c r="G767" s="339">
        <v>8634</v>
      </c>
      <c r="H767" s="465"/>
      <c r="I767" s="464" t="s">
        <v>92</v>
      </c>
      <c r="J767" s="410" t="s">
        <v>10132</v>
      </c>
      <c r="K767" s="466" t="s">
        <v>10135</v>
      </c>
      <c r="L767" s="377" t="s">
        <v>173</v>
      </c>
      <c r="M767" s="338" t="s">
        <v>10199</v>
      </c>
      <c r="N767" s="255"/>
      <c r="O767" s="258">
        <v>1</v>
      </c>
      <c r="P767" s="258">
        <v>1</v>
      </c>
      <c r="Q767" s="467" t="s">
        <v>10133</v>
      </c>
      <c r="R767" s="309"/>
      <c r="S767" s="461"/>
      <c r="T767" s="460"/>
      <c r="U767" s="250"/>
      <c r="V767" s="1576" t="s">
        <v>2073</v>
      </c>
      <c r="W767" s="250"/>
      <c r="X767" s="1576" t="s">
        <v>37</v>
      </c>
      <c r="Y767" s="250"/>
      <c r="Z767" s="251"/>
      <c r="AA767" s="251">
        <v>4504299977</v>
      </c>
      <c r="AB767" s="484" t="s">
        <v>5535</v>
      </c>
      <c r="AC767" s="33">
        <v>0</v>
      </c>
      <c r="AD767" s="33">
        <v>7858.62</v>
      </c>
      <c r="AE767" s="33">
        <f t="shared" si="10"/>
        <v>7858.62</v>
      </c>
      <c r="AF767" s="31"/>
      <c r="AG767" s="26"/>
    </row>
    <row r="768" spans="1:33" ht="30" customHeight="1">
      <c r="A768" s="463" t="s">
        <v>8549</v>
      </c>
      <c r="B768" s="3030" t="s">
        <v>10134</v>
      </c>
      <c r="C768" s="340">
        <v>45489</v>
      </c>
      <c r="D768" s="340">
        <v>45498</v>
      </c>
      <c r="E768" s="422"/>
      <c r="F768" s="374"/>
      <c r="G768" s="339">
        <v>8634</v>
      </c>
      <c r="H768" s="465"/>
      <c r="I768" s="464" t="s">
        <v>92</v>
      </c>
      <c r="J768" s="410" t="s">
        <v>8935</v>
      </c>
      <c r="K768" s="466" t="s">
        <v>10136</v>
      </c>
      <c r="L768" s="377" t="s">
        <v>1928</v>
      </c>
      <c r="M768" s="338" t="s">
        <v>10200</v>
      </c>
      <c r="N768" s="255"/>
      <c r="O768" s="258">
        <v>18</v>
      </c>
      <c r="P768" s="258">
        <v>18</v>
      </c>
      <c r="Q768" s="467" t="s">
        <v>10137</v>
      </c>
      <c r="R768" s="309"/>
      <c r="S768" s="250"/>
      <c r="T768" s="250"/>
      <c r="U768" s="250"/>
      <c r="V768" s="495" t="s">
        <v>2073</v>
      </c>
      <c r="W768" s="250"/>
      <c r="X768" s="495" t="s">
        <v>37</v>
      </c>
      <c r="Y768" s="250"/>
      <c r="Z768" s="251"/>
      <c r="AA768" s="251">
        <v>4504301674</v>
      </c>
      <c r="AB768" s="484" t="s">
        <v>9991</v>
      </c>
      <c r="AC768" s="33">
        <v>0</v>
      </c>
      <c r="AD768" s="33">
        <v>7858.62</v>
      </c>
      <c r="AE768" s="33">
        <f t="shared" si="10"/>
        <v>141455.16</v>
      </c>
      <c r="AF768" s="31"/>
      <c r="AG768" s="26"/>
    </row>
    <row r="769" spans="1:33" ht="30" customHeight="1">
      <c r="A769" s="1313" t="s">
        <v>9208</v>
      </c>
      <c r="B769" s="3030" t="s">
        <v>10138</v>
      </c>
      <c r="C769" s="1277">
        <v>45490</v>
      </c>
      <c r="D769" s="1277">
        <v>45499</v>
      </c>
      <c r="E769" s="593"/>
      <c r="F769" s="1297"/>
      <c r="G769" s="1276">
        <v>8606</v>
      </c>
      <c r="H769" s="1315" t="s">
        <v>9135</v>
      </c>
      <c r="I769" s="1314"/>
      <c r="J769" s="1304" t="s">
        <v>10139</v>
      </c>
      <c r="K769" s="1316" t="s">
        <v>8562</v>
      </c>
      <c r="L769" s="1384" t="s">
        <v>28</v>
      </c>
      <c r="M769" s="771" t="s">
        <v>10201</v>
      </c>
      <c r="N769" s="1176"/>
      <c r="O769" s="1272">
        <v>2</v>
      </c>
      <c r="P769" s="1272">
        <v>2</v>
      </c>
      <c r="Q769" s="1402" t="s">
        <v>9970</v>
      </c>
      <c r="R769" s="1173"/>
      <c r="S769" s="1173"/>
      <c r="T769" s="1173"/>
      <c r="U769" s="1173"/>
      <c r="V769" s="1247" t="s">
        <v>2073</v>
      </c>
      <c r="W769" s="1173"/>
      <c r="X769" s="1247" t="s">
        <v>37</v>
      </c>
      <c r="Y769" s="1173"/>
      <c r="Z769" s="1197" t="s">
        <v>45</v>
      </c>
      <c r="AA769" s="1176">
        <v>4504302471</v>
      </c>
      <c r="AB769" s="1257" t="s">
        <v>9991</v>
      </c>
      <c r="AC769" s="722">
        <v>0</v>
      </c>
      <c r="AD769" s="722">
        <v>5589</v>
      </c>
      <c r="AE769" s="722">
        <f t="shared" si="10"/>
        <v>11178</v>
      </c>
      <c r="AF769" s="31"/>
      <c r="AG769" s="26"/>
    </row>
    <row r="770" spans="1:33" ht="30" customHeight="1">
      <c r="A770" s="1313" t="s">
        <v>9208</v>
      </c>
      <c r="B770" s="1314" t="s">
        <v>10140</v>
      </c>
      <c r="C770" s="1277">
        <v>45485</v>
      </c>
      <c r="D770" s="1277">
        <v>45496</v>
      </c>
      <c r="E770" s="593"/>
      <c r="F770" s="1297"/>
      <c r="G770" s="1276">
        <v>8606</v>
      </c>
      <c r="H770" s="1315"/>
      <c r="I770" s="1314" t="s">
        <v>92</v>
      </c>
      <c r="J770" s="1304" t="s">
        <v>10141</v>
      </c>
      <c r="K770" s="1316" t="s">
        <v>10142</v>
      </c>
      <c r="L770" s="1387" t="s">
        <v>179</v>
      </c>
      <c r="M770" s="771" t="s">
        <v>10202</v>
      </c>
      <c r="N770" s="1176"/>
      <c r="O770" s="1272">
        <v>8</v>
      </c>
      <c r="P770" s="1272">
        <v>8</v>
      </c>
      <c r="Q770" s="1402" t="s">
        <v>10143</v>
      </c>
      <c r="R770" s="1173"/>
      <c r="S770" s="1173"/>
      <c r="T770" s="1173"/>
      <c r="U770" s="1173"/>
      <c r="V770" s="1252" t="s">
        <v>2073</v>
      </c>
      <c r="W770" s="1173"/>
      <c r="X770" s="1252" t="s">
        <v>37</v>
      </c>
      <c r="Y770" s="1173"/>
      <c r="Z770" s="1197" t="s">
        <v>45</v>
      </c>
      <c r="AA770" s="1176" t="s">
        <v>10286</v>
      </c>
      <c r="AB770" s="1257" t="s">
        <v>5535</v>
      </c>
      <c r="AC770" s="722">
        <v>0</v>
      </c>
      <c r="AD770" s="722">
        <v>5589</v>
      </c>
      <c r="AE770" s="722">
        <f t="shared" si="10"/>
        <v>44712</v>
      </c>
      <c r="AF770" s="31"/>
      <c r="AG770" s="26"/>
    </row>
    <row r="771" spans="1:33" ht="30" customHeight="1">
      <c r="A771" s="1313" t="s">
        <v>8564</v>
      </c>
      <c r="B771" s="3030" t="s">
        <v>10144</v>
      </c>
      <c r="C771" s="1277">
        <v>45488</v>
      </c>
      <c r="D771" s="1277">
        <v>45503</v>
      </c>
      <c r="E771" s="593"/>
      <c r="F771" s="1297"/>
      <c r="G771" s="1276">
        <v>8598</v>
      </c>
      <c r="H771" s="1315" t="s">
        <v>8949</v>
      </c>
      <c r="I771" s="1314"/>
      <c r="J771" s="1304" t="s">
        <v>8950</v>
      </c>
      <c r="K771" s="1316" t="s">
        <v>10145</v>
      </c>
      <c r="L771" s="1384" t="s">
        <v>173</v>
      </c>
      <c r="M771" s="771" t="s">
        <v>10203</v>
      </c>
      <c r="N771" s="1176"/>
      <c r="O771" s="1272">
        <v>1</v>
      </c>
      <c r="P771" s="1272">
        <v>1</v>
      </c>
      <c r="Q771" s="1402" t="s">
        <v>10213</v>
      </c>
      <c r="R771" s="1173"/>
      <c r="S771" s="1173"/>
      <c r="T771" s="1173"/>
      <c r="U771" s="1173"/>
      <c r="V771" s="1458" t="s">
        <v>2073</v>
      </c>
      <c r="W771" s="1173"/>
      <c r="X771" s="1458" t="s">
        <v>37</v>
      </c>
      <c r="Y771" s="1173"/>
      <c r="Z771" s="1454" t="s">
        <v>45</v>
      </c>
      <c r="AA771" s="1176">
        <v>4504301046</v>
      </c>
      <c r="AB771" s="1257" t="s">
        <v>10565</v>
      </c>
      <c r="AC771" s="722">
        <v>9000</v>
      </c>
      <c r="AD771" s="722">
        <v>7938.81</v>
      </c>
      <c r="AE771" s="722">
        <f t="shared" si="10"/>
        <v>16938.810000000001</v>
      </c>
      <c r="AF771" s="31"/>
      <c r="AG771" s="26"/>
    </row>
    <row r="772" spans="1:33" ht="30" customHeight="1">
      <c r="A772" s="1313" t="s">
        <v>10021</v>
      </c>
      <c r="B772" s="2995" t="s">
        <v>11659</v>
      </c>
      <c r="C772" s="1277">
        <v>45488</v>
      </c>
      <c r="D772" s="1277">
        <v>45498</v>
      </c>
      <c r="E772" s="593"/>
      <c r="F772" s="1297"/>
      <c r="G772" s="1276">
        <v>8618</v>
      </c>
      <c r="H772" s="1315"/>
      <c r="I772" s="1314" t="s">
        <v>92</v>
      </c>
      <c r="J772" s="1304" t="s">
        <v>10146</v>
      </c>
      <c r="K772" s="1316" t="s">
        <v>10147</v>
      </c>
      <c r="L772" s="1387" t="s">
        <v>179</v>
      </c>
      <c r="M772" s="771" t="s">
        <v>10204</v>
      </c>
      <c r="N772" s="1176"/>
      <c r="O772" s="1272">
        <v>8</v>
      </c>
      <c r="P772" s="1272">
        <v>8</v>
      </c>
      <c r="Q772" s="1402" t="s">
        <v>10148</v>
      </c>
      <c r="R772" s="1173"/>
      <c r="S772" s="1173"/>
      <c r="T772" s="1173"/>
      <c r="U772" s="1173"/>
      <c r="V772" s="2383" t="s">
        <v>2073</v>
      </c>
      <c r="W772" s="1173"/>
      <c r="X772" s="2383" t="s">
        <v>37</v>
      </c>
      <c r="Y772" s="1173"/>
      <c r="Z772" s="1827" t="s">
        <v>45</v>
      </c>
      <c r="AA772" s="1176">
        <v>4504301395</v>
      </c>
      <c r="AB772" s="1257" t="s">
        <v>10568</v>
      </c>
      <c r="AC772" s="722">
        <v>0</v>
      </c>
      <c r="AD772" s="722">
        <v>6318</v>
      </c>
      <c r="AE772" s="722">
        <f t="shared" si="10"/>
        <v>50544</v>
      </c>
      <c r="AF772" s="31"/>
      <c r="AG772" s="26"/>
    </row>
    <row r="773" spans="1:33" ht="30" customHeight="1">
      <c r="A773" s="1313" t="s">
        <v>10021</v>
      </c>
      <c r="B773" s="1430" t="s">
        <v>11660</v>
      </c>
      <c r="C773" s="1277">
        <v>45490</v>
      </c>
      <c r="D773" s="1277">
        <v>45503</v>
      </c>
      <c r="E773" s="593"/>
      <c r="F773" s="1297"/>
      <c r="G773" s="1276">
        <v>8618</v>
      </c>
      <c r="H773" s="1315" t="s">
        <v>1484</v>
      </c>
      <c r="I773" s="1314"/>
      <c r="J773" s="1304" t="s">
        <v>10149</v>
      </c>
      <c r="K773" s="1316" t="s">
        <v>10150</v>
      </c>
      <c r="L773" s="1387" t="s">
        <v>62</v>
      </c>
      <c r="M773" s="771" t="s">
        <v>10205</v>
      </c>
      <c r="N773" s="1176"/>
      <c r="O773" s="1272">
        <v>5</v>
      </c>
      <c r="P773" s="257">
        <v>4</v>
      </c>
      <c r="Q773" s="1402" t="s">
        <v>10151</v>
      </c>
      <c r="R773" s="1173"/>
      <c r="S773" s="1173"/>
      <c r="T773" s="1173"/>
      <c r="U773" s="1173"/>
      <c r="V773" s="1456" t="s">
        <v>2073</v>
      </c>
      <c r="W773" s="1173"/>
      <c r="X773" s="1456" t="s">
        <v>37</v>
      </c>
      <c r="Y773" s="1173"/>
      <c r="Z773" s="1496" t="s">
        <v>45</v>
      </c>
      <c r="AA773" s="1176">
        <v>4504302896</v>
      </c>
      <c r="AB773" s="1257" t="s">
        <v>9991</v>
      </c>
      <c r="AC773" s="722">
        <v>0</v>
      </c>
      <c r="AD773" s="722">
        <v>6318</v>
      </c>
      <c r="AE773" s="722">
        <f t="shared" si="10"/>
        <v>25272</v>
      </c>
      <c r="AF773" s="31"/>
      <c r="AG773" s="26"/>
    </row>
    <row r="774" spans="1:33" ht="30" customHeight="1">
      <c r="A774" s="1313" t="s">
        <v>8916</v>
      </c>
      <c r="B774" s="1314" t="s">
        <v>10152</v>
      </c>
      <c r="C774" s="1277">
        <v>45490</v>
      </c>
      <c r="D774" s="1277">
        <v>45499</v>
      </c>
      <c r="E774" s="593"/>
      <c r="F774" s="1297"/>
      <c r="G774" s="1276">
        <v>8646</v>
      </c>
      <c r="H774" s="1315" t="s">
        <v>9496</v>
      </c>
      <c r="I774" s="1314"/>
      <c r="J774" s="1304" t="s">
        <v>10153</v>
      </c>
      <c r="K774" s="1316" t="s">
        <v>10154</v>
      </c>
      <c r="L774" s="1384" t="s">
        <v>173</v>
      </c>
      <c r="M774" s="771" t="s">
        <v>10206</v>
      </c>
      <c r="N774" s="1176"/>
      <c r="O774" s="1272">
        <v>1</v>
      </c>
      <c r="P774" s="1272">
        <v>1</v>
      </c>
      <c r="Q774" s="1402" t="s">
        <v>10155</v>
      </c>
      <c r="R774" s="1173"/>
      <c r="S774" s="1173"/>
      <c r="T774" s="1173"/>
      <c r="U774" s="1173"/>
      <c r="V774" s="1181" t="s">
        <v>2073</v>
      </c>
      <c r="W774" s="1173"/>
      <c r="X774" s="1181" t="s">
        <v>37</v>
      </c>
      <c r="Y774" s="1173"/>
      <c r="Z774" s="1218" t="s">
        <v>45</v>
      </c>
      <c r="AA774" s="1176" t="s">
        <v>10287</v>
      </c>
      <c r="AB774" s="1257" t="s">
        <v>10569</v>
      </c>
      <c r="AC774" s="722">
        <v>0</v>
      </c>
      <c r="AD774" s="722">
        <v>10976</v>
      </c>
      <c r="AE774" s="722">
        <f t="shared" si="10"/>
        <v>10976</v>
      </c>
      <c r="AF774" s="31"/>
      <c r="AG774" s="26"/>
    </row>
    <row r="775" spans="1:33" ht="30" customHeight="1">
      <c r="A775" s="1313" t="s">
        <v>8556</v>
      </c>
      <c r="B775" s="2995" t="s">
        <v>11525</v>
      </c>
      <c r="C775" s="1277">
        <v>45490</v>
      </c>
      <c r="D775" s="1277">
        <v>45499</v>
      </c>
      <c r="E775" s="593"/>
      <c r="F775" s="1297"/>
      <c r="G775" s="1276">
        <v>8608</v>
      </c>
      <c r="H775" s="1315" t="s">
        <v>6600</v>
      </c>
      <c r="I775" s="1314"/>
      <c r="J775" s="1304" t="s">
        <v>10156</v>
      </c>
      <c r="K775" s="1316" t="s">
        <v>10157</v>
      </c>
      <c r="L775" s="1384" t="s">
        <v>173</v>
      </c>
      <c r="M775" s="771" t="s">
        <v>10207</v>
      </c>
      <c r="N775" s="1176"/>
      <c r="O775" s="1272">
        <v>1</v>
      </c>
      <c r="P775" s="1272">
        <v>1</v>
      </c>
      <c r="Q775" s="1402" t="s">
        <v>10158</v>
      </c>
      <c r="R775" s="1173"/>
      <c r="S775" s="1173"/>
      <c r="T775" s="1173"/>
      <c r="U775" s="1173"/>
      <c r="V775" s="1246" t="s">
        <v>2073</v>
      </c>
      <c r="W775" s="1173"/>
      <c r="X775" s="1246" t="s">
        <v>37</v>
      </c>
      <c r="Y775" s="1173"/>
      <c r="Z775" s="1716" t="s">
        <v>45</v>
      </c>
      <c r="AA775" s="1176">
        <v>4504301832</v>
      </c>
      <c r="AB775" s="1263" t="s">
        <v>10569</v>
      </c>
      <c r="AC775" s="722">
        <v>0</v>
      </c>
      <c r="AD775" s="722">
        <v>7938</v>
      </c>
      <c r="AE775" s="722">
        <f t="shared" si="10"/>
        <v>7938</v>
      </c>
      <c r="AF775" s="31"/>
      <c r="AG775" s="26"/>
    </row>
    <row r="776" spans="1:33" ht="30" customHeight="1">
      <c r="A776" s="1313" t="s">
        <v>8570</v>
      </c>
      <c r="B776" s="1314" t="s">
        <v>10159</v>
      </c>
      <c r="C776" s="1277">
        <v>45489</v>
      </c>
      <c r="D776" s="1277">
        <v>45498</v>
      </c>
      <c r="E776" s="593"/>
      <c r="F776" s="1297"/>
      <c r="G776" s="1276">
        <v>9013</v>
      </c>
      <c r="H776" s="1315" t="s">
        <v>10160</v>
      </c>
      <c r="I776" s="1314"/>
      <c r="J776" s="1304" t="s">
        <v>10161</v>
      </c>
      <c r="K776" s="1316" t="s">
        <v>10162</v>
      </c>
      <c r="L776" s="1384" t="s">
        <v>193</v>
      </c>
      <c r="M776" s="771" t="s">
        <v>10208</v>
      </c>
      <c r="N776" s="1176"/>
      <c r="O776" s="1272">
        <v>6</v>
      </c>
      <c r="P776" s="257">
        <v>8</v>
      </c>
      <c r="Q776" s="1402" t="s">
        <v>10163</v>
      </c>
      <c r="R776" s="1173"/>
      <c r="S776" s="1173"/>
      <c r="T776" s="1173"/>
      <c r="U776" s="1173"/>
      <c r="V776" s="1262" t="s">
        <v>2073</v>
      </c>
      <c r="W776" s="1173"/>
      <c r="X776" s="1262" t="s">
        <v>37</v>
      </c>
      <c r="Y776" s="1173"/>
      <c r="Z776" s="728" t="s">
        <v>45</v>
      </c>
      <c r="AA776" s="1176">
        <v>4504301394</v>
      </c>
      <c r="AB776" s="1263" t="s">
        <v>9991</v>
      </c>
      <c r="AC776" s="722">
        <v>0</v>
      </c>
      <c r="AD776" s="722">
        <v>6544.8</v>
      </c>
      <c r="AE776" s="722">
        <f t="shared" si="10"/>
        <v>52358.400000000001</v>
      </c>
      <c r="AF776" s="31"/>
      <c r="AG776" s="26"/>
    </row>
    <row r="777" spans="1:33" ht="30" customHeight="1">
      <c r="A777" s="1313" t="s">
        <v>8756</v>
      </c>
      <c r="B777" s="1430" t="s">
        <v>11698</v>
      </c>
      <c r="C777" s="1277">
        <v>45491</v>
      </c>
      <c r="D777" s="1277">
        <v>45506</v>
      </c>
      <c r="E777" s="593"/>
      <c r="F777" s="1297"/>
      <c r="G777" s="1276">
        <v>8600</v>
      </c>
      <c r="H777" s="1315" t="s">
        <v>1707</v>
      </c>
      <c r="I777" s="1314"/>
      <c r="J777" s="1304" t="s">
        <v>10164</v>
      </c>
      <c r="K777" s="1316" t="s">
        <v>10165</v>
      </c>
      <c r="L777" s="1384" t="s">
        <v>28</v>
      </c>
      <c r="M777" s="771" t="s">
        <v>10209</v>
      </c>
      <c r="N777" s="1176"/>
      <c r="O777" s="1272">
        <v>2</v>
      </c>
      <c r="P777" s="1272">
        <v>2</v>
      </c>
      <c r="Q777" s="1402" t="s">
        <v>10166</v>
      </c>
      <c r="R777" s="1173"/>
      <c r="S777" s="1173"/>
      <c r="T777" s="1173"/>
      <c r="U777" s="1173"/>
      <c r="V777" s="1249" t="s">
        <v>2073</v>
      </c>
      <c r="W777" s="1173"/>
      <c r="X777" s="1249" t="s">
        <v>37</v>
      </c>
      <c r="Y777" s="1173"/>
      <c r="Z777" s="1454" t="s">
        <v>45</v>
      </c>
      <c r="AA777" s="1176">
        <v>4504302901</v>
      </c>
      <c r="AB777" s="1263" t="s">
        <v>10565</v>
      </c>
      <c r="AC777" s="722">
        <v>10935</v>
      </c>
      <c r="AD777" s="722">
        <v>10976</v>
      </c>
      <c r="AE777" s="722">
        <f t="shared" si="10"/>
        <v>32887</v>
      </c>
      <c r="AF777" s="31"/>
      <c r="AG777" s="26"/>
    </row>
    <row r="778" spans="1:33" ht="30" customHeight="1">
      <c r="A778" s="1313" t="s">
        <v>10014</v>
      </c>
      <c r="B778" s="1430" t="s">
        <v>11536</v>
      </c>
      <c r="C778" s="1277">
        <v>45490</v>
      </c>
      <c r="D778" s="1277">
        <v>45499</v>
      </c>
      <c r="E778" s="593"/>
      <c r="F778" s="1297"/>
      <c r="G778" s="1276">
        <v>8612</v>
      </c>
      <c r="H778" s="1315" t="s">
        <v>7365</v>
      </c>
      <c r="I778" s="1314"/>
      <c r="J778" s="1304" t="s">
        <v>10167</v>
      </c>
      <c r="K778" s="1316" t="s">
        <v>1894</v>
      </c>
      <c r="L778" s="1384" t="s">
        <v>28</v>
      </c>
      <c r="M778" s="771" t="s">
        <v>10210</v>
      </c>
      <c r="N778" s="1176"/>
      <c r="O778" s="1272">
        <v>2</v>
      </c>
      <c r="P778" s="1272">
        <v>2</v>
      </c>
      <c r="Q778" s="1402" t="s">
        <v>10168</v>
      </c>
      <c r="R778" s="1173"/>
      <c r="S778" s="1173"/>
      <c r="T778" s="1173"/>
      <c r="U778" s="1173"/>
      <c r="V778" s="1459" t="s">
        <v>2073</v>
      </c>
      <c r="W778" s="1173"/>
      <c r="X778" s="1459" t="s">
        <v>37</v>
      </c>
      <c r="Y778" s="1173"/>
      <c r="Z778" s="1454" t="s">
        <v>45</v>
      </c>
      <c r="AA778" s="1176">
        <v>4504302816</v>
      </c>
      <c r="AB778" s="1263" t="s">
        <v>9991</v>
      </c>
      <c r="AC778" s="722">
        <v>0</v>
      </c>
      <c r="AD778" s="722">
        <v>6156</v>
      </c>
      <c r="AE778" s="722">
        <f t="shared" si="10"/>
        <v>12312</v>
      </c>
      <c r="AF778" s="31"/>
      <c r="AG778" s="26"/>
    </row>
    <row r="779" spans="1:33" ht="30" customHeight="1">
      <c r="A779" s="1324" t="s">
        <v>10014</v>
      </c>
      <c r="B779" s="1430" t="s">
        <v>11537</v>
      </c>
      <c r="C779" s="1277">
        <v>45491</v>
      </c>
      <c r="D779" s="1277">
        <v>45502</v>
      </c>
      <c r="E779" s="593"/>
      <c r="F779" s="1297"/>
      <c r="G779" s="1276">
        <v>8612</v>
      </c>
      <c r="H779" s="1315"/>
      <c r="I779" s="1314" t="s">
        <v>25</v>
      </c>
      <c r="J779" s="1725" t="s">
        <v>10169</v>
      </c>
      <c r="K779" s="1316" t="s">
        <v>10170</v>
      </c>
      <c r="L779" s="1387" t="s">
        <v>179</v>
      </c>
      <c r="M779" s="771" t="s">
        <v>10211</v>
      </c>
      <c r="N779" s="1176"/>
      <c r="O779" s="1272">
        <v>8</v>
      </c>
      <c r="P779" s="1272">
        <v>8</v>
      </c>
      <c r="Q779" s="1402" t="s">
        <v>10171</v>
      </c>
      <c r="R779" s="1173"/>
      <c r="S779" s="1173"/>
      <c r="T779" s="1173"/>
      <c r="U779" s="1173"/>
      <c r="V779" s="1456" t="s">
        <v>2073</v>
      </c>
      <c r="W779" s="1173"/>
      <c r="X779" s="1456" t="s">
        <v>37</v>
      </c>
      <c r="Y779" s="1173"/>
      <c r="Z779" s="2003" t="s">
        <v>45</v>
      </c>
      <c r="AA779" s="1176" t="s">
        <v>10288</v>
      </c>
      <c r="AB779" s="1263" t="s">
        <v>10567</v>
      </c>
      <c r="AC779" s="722">
        <v>0</v>
      </c>
      <c r="AD779" s="722">
        <v>6156</v>
      </c>
      <c r="AE779" s="722">
        <f t="shared" si="10"/>
        <v>49248</v>
      </c>
      <c r="AF779" s="31"/>
      <c r="AG779" s="26"/>
    </row>
    <row r="780" spans="1:33" ht="30" customHeight="1">
      <c r="A780" s="1313" t="s">
        <v>8560</v>
      </c>
      <c r="B780" s="1430" t="s">
        <v>11633</v>
      </c>
      <c r="C780" s="1277">
        <v>45490</v>
      </c>
      <c r="D780" s="1277">
        <v>45504</v>
      </c>
      <c r="E780" s="593"/>
      <c r="F780" s="1297"/>
      <c r="G780" s="1276">
        <v>8607</v>
      </c>
      <c r="H780" s="1315" t="s">
        <v>5211</v>
      </c>
      <c r="I780" s="1314"/>
      <c r="J780" s="1304" t="s">
        <v>10172</v>
      </c>
      <c r="K780" s="1316" t="s">
        <v>10173</v>
      </c>
      <c r="L780" s="1387" t="s">
        <v>8865</v>
      </c>
      <c r="M780" s="771" t="s">
        <v>10212</v>
      </c>
      <c r="N780" s="1176"/>
      <c r="O780" s="1272">
        <v>2</v>
      </c>
      <c r="P780" s="1272">
        <v>2</v>
      </c>
      <c r="Q780" s="1402" t="s">
        <v>10174</v>
      </c>
      <c r="R780" s="1173"/>
      <c r="S780" s="1173"/>
      <c r="T780" s="1173"/>
      <c r="U780" s="1173"/>
      <c r="V780" s="1220" t="s">
        <v>2073</v>
      </c>
      <c r="W780" s="1173"/>
      <c r="X780" s="1220" t="s">
        <v>37</v>
      </c>
      <c r="Y780" s="1173"/>
      <c r="Z780" s="1209" t="s">
        <v>45</v>
      </c>
      <c r="AA780" s="1176">
        <v>4504302821</v>
      </c>
      <c r="AB780" s="1263" t="s">
        <v>10567</v>
      </c>
      <c r="AC780" s="722">
        <v>6000</v>
      </c>
      <c r="AD780" s="722">
        <v>4802</v>
      </c>
      <c r="AE780" s="722">
        <f t="shared" si="10"/>
        <v>15604</v>
      </c>
      <c r="AF780" s="31"/>
      <c r="AG780" s="26"/>
    </row>
    <row r="781" spans="1:33" ht="30" customHeight="1">
      <c r="A781" s="1313" t="s">
        <v>8564</v>
      </c>
      <c r="B781" s="3030" t="s">
        <v>10215</v>
      </c>
      <c r="C781" s="1277">
        <v>45492</v>
      </c>
      <c r="D781" s="1277">
        <v>45509</v>
      </c>
      <c r="E781" s="593"/>
      <c r="F781" s="1297"/>
      <c r="G781" s="1276">
        <v>8598</v>
      </c>
      <c r="H781" s="1315"/>
      <c r="I781" s="1314" t="s">
        <v>92</v>
      </c>
      <c r="J781" s="1304" t="s">
        <v>10216</v>
      </c>
      <c r="K781" s="1316" t="s">
        <v>10217</v>
      </c>
      <c r="L781" s="1387" t="s">
        <v>1309</v>
      </c>
      <c r="M781" s="771" t="s">
        <v>10268</v>
      </c>
      <c r="N781" s="1176"/>
      <c r="O781" s="1272">
        <v>36</v>
      </c>
      <c r="P781" s="1272">
        <v>36</v>
      </c>
      <c r="Q781" s="1402" t="s">
        <v>10218</v>
      </c>
      <c r="R781" s="1173"/>
      <c r="S781" s="1173"/>
      <c r="T781" s="1173"/>
      <c r="U781" s="1173"/>
      <c r="V781" s="1761" t="s">
        <v>2073</v>
      </c>
      <c r="W781" s="1173"/>
      <c r="X781" s="1761" t="s">
        <v>37</v>
      </c>
      <c r="Y781" s="1173"/>
      <c r="Z781" s="1454" t="s">
        <v>45</v>
      </c>
      <c r="AA781" s="1176">
        <v>4504304500</v>
      </c>
      <c r="AB781" s="1263" t="s">
        <v>10567</v>
      </c>
      <c r="AC781" s="722">
        <v>9000</v>
      </c>
      <c r="AD781" s="722">
        <v>7938.81</v>
      </c>
      <c r="AE781" s="722">
        <f t="shared" si="10"/>
        <v>294797.16000000003</v>
      </c>
      <c r="AF781" s="31"/>
      <c r="AG781" s="26"/>
    </row>
    <row r="782" spans="1:33" ht="30" customHeight="1">
      <c r="A782" s="1317" t="s">
        <v>8508</v>
      </c>
      <c r="B782" s="1314" t="s">
        <v>10219</v>
      </c>
      <c r="C782" s="1277">
        <v>45491</v>
      </c>
      <c r="D782" s="1277">
        <v>45502</v>
      </c>
      <c r="E782" s="593"/>
      <c r="F782" s="1297"/>
      <c r="G782" s="1276">
        <v>8601</v>
      </c>
      <c r="H782" s="1318" t="s">
        <v>10220</v>
      </c>
      <c r="I782" s="1314"/>
      <c r="J782" s="1304" t="s">
        <v>10221</v>
      </c>
      <c r="K782" s="1319" t="s">
        <v>10222</v>
      </c>
      <c r="L782" s="1384" t="s">
        <v>173</v>
      </c>
      <c r="M782" s="771" t="s">
        <v>10269</v>
      </c>
      <c r="N782" s="1176"/>
      <c r="O782" s="1272">
        <v>1</v>
      </c>
      <c r="P782" s="1272">
        <v>1</v>
      </c>
      <c r="Q782" s="1402" t="s">
        <v>10223</v>
      </c>
      <c r="R782" s="1173"/>
      <c r="S782" s="1173"/>
      <c r="T782" s="1173"/>
      <c r="U782" s="1173"/>
      <c r="V782" s="1185" t="s">
        <v>2073</v>
      </c>
      <c r="W782" s="1173"/>
      <c r="X782" s="1185" t="s">
        <v>37</v>
      </c>
      <c r="Y782" s="1173"/>
      <c r="Z782" s="1218" t="s">
        <v>45</v>
      </c>
      <c r="AA782" s="1176">
        <v>4504304015</v>
      </c>
      <c r="AB782" s="1263" t="s">
        <v>10565</v>
      </c>
      <c r="AC782" s="722">
        <v>0</v>
      </c>
      <c r="AD782" s="722">
        <v>10976</v>
      </c>
      <c r="AE782" s="722">
        <f t="shared" si="10"/>
        <v>10976</v>
      </c>
      <c r="AF782" s="31"/>
      <c r="AG782" s="26"/>
    </row>
    <row r="783" spans="1:33" ht="30" customHeight="1">
      <c r="A783" s="1317" t="s">
        <v>9994</v>
      </c>
      <c r="B783" s="3030" t="s">
        <v>10224</v>
      </c>
      <c r="C783" s="1277">
        <v>45491</v>
      </c>
      <c r="D783" s="1277">
        <v>45502</v>
      </c>
      <c r="E783" s="593"/>
      <c r="F783" s="1297"/>
      <c r="G783" s="1276">
        <v>9042</v>
      </c>
      <c r="H783" s="1315"/>
      <c r="I783" s="1320" t="s">
        <v>92</v>
      </c>
      <c r="J783" s="1304" t="s">
        <v>10225</v>
      </c>
      <c r="K783" s="1316" t="s">
        <v>10226</v>
      </c>
      <c r="L783" s="1387" t="s">
        <v>9610</v>
      </c>
      <c r="M783" s="771" t="s">
        <v>10270</v>
      </c>
      <c r="N783" s="1176"/>
      <c r="O783" s="1272">
        <v>6</v>
      </c>
      <c r="P783" s="257">
        <v>24</v>
      </c>
      <c r="Q783" s="1402" t="s">
        <v>10227</v>
      </c>
      <c r="R783" s="1173"/>
      <c r="S783" s="1173"/>
      <c r="T783" s="1173"/>
      <c r="U783" s="1173"/>
      <c r="V783" s="1526" t="s">
        <v>2073</v>
      </c>
      <c r="W783" s="1173"/>
      <c r="X783" s="1526" t="s">
        <v>37</v>
      </c>
      <c r="Y783" s="1173"/>
      <c r="Z783" s="1526" t="s">
        <v>45</v>
      </c>
      <c r="AA783" s="1176">
        <v>4504304019</v>
      </c>
      <c r="AB783" s="1263" t="s">
        <v>10565</v>
      </c>
      <c r="AC783" s="722"/>
      <c r="AD783" s="1266">
        <v>3600</v>
      </c>
      <c r="AE783" s="722">
        <f>SUM(AD783*P783+AC783)</f>
        <v>86400</v>
      </c>
      <c r="AF783" s="31"/>
      <c r="AG783" s="26"/>
    </row>
    <row r="784" spans="1:33" ht="30" customHeight="1">
      <c r="A784" s="1317" t="s">
        <v>9994</v>
      </c>
      <c r="B784" s="3030" t="s">
        <v>10228</v>
      </c>
      <c r="C784" s="1277">
        <v>45495</v>
      </c>
      <c r="D784" s="1277">
        <v>45504</v>
      </c>
      <c r="E784" s="593"/>
      <c r="F784" s="1297"/>
      <c r="G784" s="1276">
        <v>9042</v>
      </c>
      <c r="H784" s="1315"/>
      <c r="I784" s="1320" t="s">
        <v>92</v>
      </c>
      <c r="J784" s="1304" t="s">
        <v>10000</v>
      </c>
      <c r="K784" s="1316" t="s">
        <v>10229</v>
      </c>
      <c r="L784" s="1389" t="s">
        <v>1102</v>
      </c>
      <c r="M784" s="771" t="s">
        <v>10271</v>
      </c>
      <c r="N784" s="1176"/>
      <c r="O784" s="1272">
        <v>24</v>
      </c>
      <c r="P784" s="257">
        <v>16</v>
      </c>
      <c r="Q784" s="1402" t="s">
        <v>10230</v>
      </c>
      <c r="R784" s="1173"/>
      <c r="S784" s="1173"/>
      <c r="T784" s="1173"/>
      <c r="U784" s="1173"/>
      <c r="V784" s="1264" t="s">
        <v>2073</v>
      </c>
      <c r="W784" s="1173"/>
      <c r="X784" s="1264" t="s">
        <v>37</v>
      </c>
      <c r="Y784" s="1173"/>
      <c r="Z784" s="1218" t="s">
        <v>45</v>
      </c>
      <c r="AA784" s="1176">
        <v>4504304784</v>
      </c>
      <c r="AB784" s="1263" t="s">
        <v>10567</v>
      </c>
      <c r="AC784" s="722">
        <v>0</v>
      </c>
      <c r="AD784" s="722">
        <v>6075</v>
      </c>
      <c r="AE784" s="722">
        <f>SUM(AD784*P784+AC784)</f>
        <v>97200</v>
      </c>
      <c r="AF784" s="31"/>
      <c r="AG784" s="26"/>
    </row>
    <row r="785" spans="1:33" ht="30" customHeight="1">
      <c r="A785" s="1317" t="s">
        <v>8509</v>
      </c>
      <c r="B785" s="11054" t="s">
        <v>10231</v>
      </c>
      <c r="C785" s="9765">
        <v>45491</v>
      </c>
      <c r="D785" s="9765">
        <v>45504</v>
      </c>
      <c r="E785" s="8864"/>
      <c r="F785" s="9809"/>
      <c r="G785" s="9840">
        <v>8593</v>
      </c>
      <c r="H785" s="10438" t="s">
        <v>10232</v>
      </c>
      <c r="I785" s="10440"/>
      <c r="J785" s="9843" t="s">
        <v>10233</v>
      </c>
      <c r="K785" s="10461" t="s">
        <v>10234</v>
      </c>
      <c r="L785" s="1389" t="s">
        <v>76</v>
      </c>
      <c r="M785" s="8868" t="s">
        <v>10272</v>
      </c>
      <c r="N785" s="1218" t="s">
        <v>3952</v>
      </c>
      <c r="O785" s="1272">
        <v>4</v>
      </c>
      <c r="P785" s="1272">
        <v>4</v>
      </c>
      <c r="Q785" s="10269" t="s">
        <v>10236</v>
      </c>
      <c r="R785" s="9788"/>
      <c r="S785" s="1173"/>
      <c r="T785" s="1173"/>
      <c r="U785" s="1173"/>
      <c r="V785" s="10500" t="s">
        <v>2073</v>
      </c>
      <c r="W785" s="1173"/>
      <c r="X785" s="10500" t="s">
        <v>37</v>
      </c>
      <c r="Y785" s="1173"/>
      <c r="Z785" s="10502" t="s">
        <v>45</v>
      </c>
      <c r="AA785" s="9840">
        <v>4504303602</v>
      </c>
      <c r="AB785" s="10478" t="s">
        <v>9209</v>
      </c>
      <c r="AC785" s="8912">
        <v>0</v>
      </c>
      <c r="AD785" s="722">
        <v>6714.9</v>
      </c>
      <c r="AE785" s="8912">
        <f>SUM(AD785*P785+AD786*P786+AC785)</f>
        <v>43439.6</v>
      </c>
      <c r="AF785" s="31"/>
      <c r="AG785" s="26"/>
    </row>
    <row r="786" spans="1:33" ht="30" customHeight="1">
      <c r="A786" s="1317" t="s">
        <v>8509</v>
      </c>
      <c r="B786" s="11056"/>
      <c r="C786" s="9766"/>
      <c r="D786" s="9766"/>
      <c r="E786" s="8866"/>
      <c r="F786" s="9810"/>
      <c r="G786" s="9834"/>
      <c r="H786" s="10439"/>
      <c r="I786" s="10441"/>
      <c r="J786" s="9844"/>
      <c r="K786" s="10462"/>
      <c r="L786" s="1389" t="s">
        <v>10235</v>
      </c>
      <c r="M786" s="8869"/>
      <c r="N786" s="1218" t="s">
        <v>3951</v>
      </c>
      <c r="O786" s="1272">
        <v>1</v>
      </c>
      <c r="P786" s="1272">
        <v>1</v>
      </c>
      <c r="Q786" s="10270"/>
      <c r="R786" s="9789"/>
      <c r="S786" s="1173"/>
      <c r="T786" s="1173"/>
      <c r="U786" s="1173"/>
      <c r="V786" s="10501"/>
      <c r="W786" s="1173"/>
      <c r="X786" s="10501"/>
      <c r="Y786" s="1173"/>
      <c r="Z786" s="9834"/>
      <c r="AA786" s="9834"/>
      <c r="AB786" s="10479"/>
      <c r="AC786" s="8913"/>
      <c r="AD786" s="722">
        <v>16580</v>
      </c>
      <c r="AE786" s="8913"/>
      <c r="AF786" s="31"/>
      <c r="AG786" s="26"/>
    </row>
    <row r="787" spans="1:33" ht="30" customHeight="1">
      <c r="A787" s="1317" t="s">
        <v>7869</v>
      </c>
      <c r="B787" s="11054" t="s">
        <v>10237</v>
      </c>
      <c r="C787" s="9765">
        <v>45491</v>
      </c>
      <c r="D787" s="9765">
        <v>45502</v>
      </c>
      <c r="E787" s="8864"/>
      <c r="F787" s="9809"/>
      <c r="G787" s="9840">
        <v>8644</v>
      </c>
      <c r="H787" s="10438" t="s">
        <v>10238</v>
      </c>
      <c r="I787" s="10440"/>
      <c r="J787" s="10269" t="s">
        <v>10239</v>
      </c>
      <c r="K787" s="10474" t="s">
        <v>10240</v>
      </c>
      <c r="L787" s="1389" t="s">
        <v>76</v>
      </c>
      <c r="M787" s="8868" t="s">
        <v>10273</v>
      </c>
      <c r="N787" s="1218" t="s">
        <v>3952</v>
      </c>
      <c r="O787" s="1272">
        <v>4</v>
      </c>
      <c r="P787" s="1272">
        <v>4</v>
      </c>
      <c r="Q787" s="10269" t="s">
        <v>10241</v>
      </c>
      <c r="R787" s="9788"/>
      <c r="S787" s="1173"/>
      <c r="T787" s="1173"/>
      <c r="U787" s="1173"/>
      <c r="V787" s="10472" t="s">
        <v>2073</v>
      </c>
      <c r="W787" s="1173"/>
      <c r="X787" s="10472" t="s">
        <v>37</v>
      </c>
      <c r="Y787" s="1173"/>
      <c r="Z787" s="10510" t="s">
        <v>45</v>
      </c>
      <c r="AA787" s="9840">
        <v>4504303599</v>
      </c>
      <c r="AB787" s="10478" t="s">
        <v>5583</v>
      </c>
      <c r="AC787" s="8912">
        <v>4860</v>
      </c>
      <c r="AD787" s="722">
        <v>7480</v>
      </c>
      <c r="AE787" s="8912">
        <f>SUM(AD787*P787+AD788*P788+AC787)</f>
        <v>50620</v>
      </c>
      <c r="AF787" s="31"/>
      <c r="AG787" s="26"/>
    </row>
    <row r="788" spans="1:33" ht="30" customHeight="1">
      <c r="A788" s="1317" t="s">
        <v>7869</v>
      </c>
      <c r="B788" s="11056"/>
      <c r="C788" s="9766"/>
      <c r="D788" s="9766"/>
      <c r="E788" s="8866"/>
      <c r="F788" s="9810"/>
      <c r="G788" s="9834"/>
      <c r="H788" s="10439"/>
      <c r="I788" s="10441"/>
      <c r="J788" s="10270"/>
      <c r="K788" s="10475"/>
      <c r="L788" s="1389" t="s">
        <v>10235</v>
      </c>
      <c r="M788" s="8869"/>
      <c r="N788" s="1218" t="s">
        <v>3951</v>
      </c>
      <c r="O788" s="1272">
        <v>1</v>
      </c>
      <c r="P788" s="1272">
        <v>1</v>
      </c>
      <c r="Q788" s="10270"/>
      <c r="R788" s="9789"/>
      <c r="S788" s="1173"/>
      <c r="T788" s="1173"/>
      <c r="U788" s="1173"/>
      <c r="V788" s="10473"/>
      <c r="W788" s="1173"/>
      <c r="X788" s="10473"/>
      <c r="Y788" s="1173"/>
      <c r="Z788" s="9834"/>
      <c r="AA788" s="9834"/>
      <c r="AB788" s="10479"/>
      <c r="AC788" s="8913"/>
      <c r="AD788" s="722">
        <v>15840</v>
      </c>
      <c r="AE788" s="8913"/>
      <c r="AF788" s="31"/>
      <c r="AG788" s="26"/>
    </row>
    <row r="789" spans="1:33" ht="30" customHeight="1">
      <c r="A789" s="475" t="s">
        <v>8626</v>
      </c>
      <c r="B789" s="464" t="s">
        <v>10242</v>
      </c>
      <c r="C789" s="340">
        <v>45491</v>
      </c>
      <c r="D789" s="340">
        <v>45505</v>
      </c>
      <c r="E789" s="422"/>
      <c r="F789" s="374"/>
      <c r="G789" s="339">
        <v>8615</v>
      </c>
      <c r="H789" s="476" t="s">
        <v>6509</v>
      </c>
      <c r="I789" s="464"/>
      <c r="J789" s="410" t="s">
        <v>10243</v>
      </c>
      <c r="K789" s="477" t="s">
        <v>10244</v>
      </c>
      <c r="L789" s="377" t="s">
        <v>28</v>
      </c>
      <c r="M789" s="338" t="s">
        <v>10274</v>
      </c>
      <c r="N789" s="255"/>
      <c r="O789" s="258">
        <v>2</v>
      </c>
      <c r="P789" s="258">
        <v>2</v>
      </c>
      <c r="Q789" s="467" t="s">
        <v>10245</v>
      </c>
      <c r="R789" s="309"/>
      <c r="S789" s="250"/>
      <c r="T789" s="250"/>
      <c r="U789" s="250"/>
      <c r="V789" s="1821" t="s">
        <v>2073</v>
      </c>
      <c r="W789" s="250"/>
      <c r="X789" s="1821" t="s">
        <v>37</v>
      </c>
      <c r="Y789" s="250"/>
      <c r="Z789" s="251"/>
      <c r="AA789" s="251" t="s">
        <v>10290</v>
      </c>
      <c r="AB789" s="489" t="s">
        <v>10565</v>
      </c>
      <c r="AC789" s="33">
        <v>6000</v>
      </c>
      <c r="AD789" s="33">
        <v>7857</v>
      </c>
      <c r="AE789" s="33">
        <f t="shared" ref="AE789:AE807" si="11">SUM(AD789*P789+AC789)</f>
        <v>21714</v>
      </c>
      <c r="AF789" s="31"/>
      <c r="AG789" s="26"/>
    </row>
    <row r="790" spans="1:33" ht="30" customHeight="1">
      <c r="A790" s="1317" t="s">
        <v>8570</v>
      </c>
      <c r="B790" s="3030" t="s">
        <v>10246</v>
      </c>
      <c r="C790" s="1277">
        <v>45491</v>
      </c>
      <c r="D790" s="1277">
        <v>45505</v>
      </c>
      <c r="E790" s="593"/>
      <c r="F790" s="1297"/>
      <c r="G790" s="1276">
        <v>9013</v>
      </c>
      <c r="H790" s="1318" t="s">
        <v>10247</v>
      </c>
      <c r="I790" s="1320" t="s">
        <v>25</v>
      </c>
      <c r="J790" s="1527" t="s">
        <v>10248</v>
      </c>
      <c r="K790" s="1319" t="s">
        <v>10249</v>
      </c>
      <c r="L790" s="1389" t="s">
        <v>128</v>
      </c>
      <c r="M790" s="771" t="s">
        <v>10275</v>
      </c>
      <c r="N790" s="1176"/>
      <c r="O790" s="1272">
        <v>3</v>
      </c>
      <c r="P790" s="1272">
        <v>3</v>
      </c>
      <c r="Q790" s="1527" t="s">
        <v>10250</v>
      </c>
      <c r="R790" s="1173"/>
      <c r="S790" s="1173"/>
      <c r="T790" s="1173"/>
      <c r="U790" s="1173"/>
      <c r="V790" s="1262" t="s">
        <v>2073</v>
      </c>
      <c r="W790" s="1173"/>
      <c r="X790" s="1262" t="s">
        <v>37</v>
      </c>
      <c r="Y790" s="1173"/>
      <c r="Z790" s="3216" t="s">
        <v>45</v>
      </c>
      <c r="AA790" s="1176">
        <v>4504303413</v>
      </c>
      <c r="AB790" s="1263" t="s">
        <v>10565</v>
      </c>
      <c r="AC790" s="722">
        <v>0</v>
      </c>
      <c r="AD790" s="722">
        <v>6544.8</v>
      </c>
      <c r="AE790" s="722">
        <f t="shared" si="11"/>
        <v>19634.400000000001</v>
      </c>
      <c r="AF790" s="31"/>
      <c r="AG790" s="26"/>
    </row>
    <row r="791" spans="1:33" ht="30" customHeight="1">
      <c r="A791" s="1328" t="s">
        <v>8570</v>
      </c>
      <c r="B791" s="3030" t="s">
        <v>10251</v>
      </c>
      <c r="C791" s="1277">
        <v>45491</v>
      </c>
      <c r="D791" s="1277">
        <v>45505</v>
      </c>
      <c r="E791" s="593"/>
      <c r="F791" s="1297"/>
      <c r="G791" s="1276">
        <v>9013</v>
      </c>
      <c r="H791" s="1315"/>
      <c r="I791" s="1320" t="s">
        <v>25</v>
      </c>
      <c r="J791" s="1527" t="s">
        <v>10248</v>
      </c>
      <c r="K791" s="1319" t="s">
        <v>10252</v>
      </c>
      <c r="L791" s="1389" t="s">
        <v>128</v>
      </c>
      <c r="M791" s="771" t="s">
        <v>10276</v>
      </c>
      <c r="N791" s="1176"/>
      <c r="O791" s="1272">
        <v>3</v>
      </c>
      <c r="P791" s="1272">
        <v>3</v>
      </c>
      <c r="Q791" s="1527" t="s">
        <v>10253</v>
      </c>
      <c r="R791" s="1173"/>
      <c r="S791" s="1173"/>
      <c r="T791" s="1173"/>
      <c r="U791" s="1173"/>
      <c r="V791" s="1262" t="s">
        <v>2073</v>
      </c>
      <c r="W791" s="1173"/>
      <c r="X791" s="1262" t="s">
        <v>37</v>
      </c>
      <c r="Y791" s="1173"/>
      <c r="Z791" s="3216" t="s">
        <v>45</v>
      </c>
      <c r="AA791" s="1176">
        <v>4504304013</v>
      </c>
      <c r="AB791" s="1263" t="s">
        <v>10569</v>
      </c>
      <c r="AC791" s="722">
        <v>0</v>
      </c>
      <c r="AD791" s="722">
        <v>6544.8</v>
      </c>
      <c r="AE791" s="722">
        <f t="shared" si="11"/>
        <v>19634.400000000001</v>
      </c>
      <c r="AF791" s="31"/>
      <c r="AG791" s="26"/>
    </row>
    <row r="792" spans="1:33" ht="30" customHeight="1">
      <c r="A792" s="1317" t="s">
        <v>8916</v>
      </c>
      <c r="B792" s="3030" t="s">
        <v>10254</v>
      </c>
      <c r="C792" s="1277">
        <v>45495</v>
      </c>
      <c r="D792" s="1277">
        <v>45510</v>
      </c>
      <c r="E792" s="593"/>
      <c r="F792" s="1297"/>
      <c r="G792" s="1276">
        <v>8646</v>
      </c>
      <c r="H792" s="1318" t="s">
        <v>6009</v>
      </c>
      <c r="I792" s="1314"/>
      <c r="J792" s="1304" t="s">
        <v>10255</v>
      </c>
      <c r="K792" s="1316" t="s">
        <v>10256</v>
      </c>
      <c r="L792" s="1384" t="s">
        <v>28</v>
      </c>
      <c r="M792" s="771" t="s">
        <v>10277</v>
      </c>
      <c r="N792" s="1176"/>
      <c r="O792" s="1272">
        <v>2</v>
      </c>
      <c r="P792" s="1272">
        <v>2</v>
      </c>
      <c r="Q792" s="1527" t="s">
        <v>10257</v>
      </c>
      <c r="R792" s="1173"/>
      <c r="S792" s="1173"/>
      <c r="T792" s="1173"/>
      <c r="U792" s="1173"/>
      <c r="V792" s="1528" t="s">
        <v>2073</v>
      </c>
      <c r="W792" s="1173"/>
      <c r="X792" s="1528" t="s">
        <v>37</v>
      </c>
      <c r="Y792" s="1173"/>
      <c r="Z792" s="1526" t="s">
        <v>45</v>
      </c>
      <c r="AA792" s="1176" t="s">
        <v>10289</v>
      </c>
      <c r="AB792" s="1263" t="s">
        <v>10569</v>
      </c>
      <c r="AC792" s="722">
        <v>13950</v>
      </c>
      <c r="AD792" s="722">
        <v>10976</v>
      </c>
      <c r="AE792" s="722">
        <f t="shared" si="11"/>
        <v>35902</v>
      </c>
      <c r="AF792" s="31"/>
      <c r="AG792" s="26"/>
    </row>
    <row r="793" spans="1:33" ht="30" customHeight="1">
      <c r="A793" s="1317" t="s">
        <v>10258</v>
      </c>
      <c r="B793" s="2995" t="s">
        <v>11699</v>
      </c>
      <c r="C793" s="1277">
        <v>45492</v>
      </c>
      <c r="D793" s="1277">
        <v>45503</v>
      </c>
      <c r="E793" s="593"/>
      <c r="F793" s="1297"/>
      <c r="G793" s="1276">
        <v>8613</v>
      </c>
      <c r="H793" s="1318" t="s">
        <v>7145</v>
      </c>
      <c r="I793" s="1314"/>
      <c r="J793" s="1304" t="s">
        <v>10259</v>
      </c>
      <c r="K793" s="1319" t="s">
        <v>10260</v>
      </c>
      <c r="L793" s="1389" t="s">
        <v>76</v>
      </c>
      <c r="M793" s="771" t="s">
        <v>10278</v>
      </c>
      <c r="N793" s="1176"/>
      <c r="O793" s="1272">
        <v>4</v>
      </c>
      <c r="P793" s="1272">
        <v>4</v>
      </c>
      <c r="Q793" s="1402" t="s">
        <v>10261</v>
      </c>
      <c r="R793" s="1173"/>
      <c r="S793" s="1173"/>
      <c r="T793" s="1173"/>
      <c r="U793" s="1173"/>
      <c r="V793" s="1596" t="s">
        <v>2073</v>
      </c>
      <c r="W793" s="1173"/>
      <c r="X793" s="1596" t="s">
        <v>37</v>
      </c>
      <c r="Y793" s="1173"/>
      <c r="Z793" s="1588" t="s">
        <v>45</v>
      </c>
      <c r="AA793" s="1176">
        <v>4504304499</v>
      </c>
      <c r="AB793" s="1263" t="s">
        <v>10567</v>
      </c>
      <c r="AC793" s="722">
        <v>0</v>
      </c>
      <c r="AD793" s="722">
        <v>6318</v>
      </c>
      <c r="AE793" s="722">
        <f t="shared" si="11"/>
        <v>25272</v>
      </c>
      <c r="AF793" s="31"/>
      <c r="AG793" s="26"/>
    </row>
    <row r="794" spans="1:33" ht="30" customHeight="1">
      <c r="A794" s="1317" t="s">
        <v>10021</v>
      </c>
      <c r="B794" s="2995" t="s">
        <v>11661</v>
      </c>
      <c r="C794" s="1277">
        <v>45491</v>
      </c>
      <c r="D794" s="1277">
        <v>45502</v>
      </c>
      <c r="E794" s="593"/>
      <c r="F794" s="1297"/>
      <c r="G794" s="1276">
        <v>8618</v>
      </c>
      <c r="H794" s="1318"/>
      <c r="I794" s="1314" t="s">
        <v>92</v>
      </c>
      <c r="J794" s="1304" t="s">
        <v>10262</v>
      </c>
      <c r="K794" s="1319" t="s">
        <v>10263</v>
      </c>
      <c r="L794" s="1389" t="s">
        <v>62</v>
      </c>
      <c r="M794" s="771" t="s">
        <v>10279</v>
      </c>
      <c r="N794" s="1176"/>
      <c r="O794" s="1272">
        <v>5</v>
      </c>
      <c r="P794" s="1272">
        <v>5</v>
      </c>
      <c r="Q794" s="1402" t="s">
        <v>10264</v>
      </c>
      <c r="R794" s="1173"/>
      <c r="S794" s="1173"/>
      <c r="T794" s="1173"/>
      <c r="U794" s="1173"/>
      <c r="V794" s="1456" t="s">
        <v>2073</v>
      </c>
      <c r="W794" s="1173"/>
      <c r="X794" s="1456" t="s">
        <v>37</v>
      </c>
      <c r="Y794" s="1173"/>
      <c r="Z794" s="1496" t="s">
        <v>45</v>
      </c>
      <c r="AA794" s="1176">
        <v>4504304787</v>
      </c>
      <c r="AB794" s="1263" t="s">
        <v>10565</v>
      </c>
      <c r="AC794" s="722">
        <v>0</v>
      </c>
      <c r="AD794" s="722">
        <v>6318</v>
      </c>
      <c r="AE794" s="722">
        <f t="shared" si="11"/>
        <v>31590</v>
      </c>
      <c r="AF794" s="31"/>
      <c r="AG794" s="26"/>
    </row>
    <row r="795" spans="1:33" ht="30" customHeight="1">
      <c r="A795" s="1321" t="s">
        <v>8560</v>
      </c>
      <c r="B795" s="1430" t="s">
        <v>11634</v>
      </c>
      <c r="C795" s="1277">
        <v>45492</v>
      </c>
      <c r="D795" s="1277">
        <v>45503</v>
      </c>
      <c r="E795" s="593"/>
      <c r="F795" s="1297"/>
      <c r="G795" s="1276">
        <v>8607</v>
      </c>
      <c r="H795" s="1318"/>
      <c r="I795" s="1320" t="s">
        <v>92</v>
      </c>
      <c r="J795" s="1304" t="s">
        <v>10265</v>
      </c>
      <c r="K795" s="1319" t="s">
        <v>10266</v>
      </c>
      <c r="L795" s="1389" t="s">
        <v>858</v>
      </c>
      <c r="M795" s="771" t="s">
        <v>10280</v>
      </c>
      <c r="N795" s="1176"/>
      <c r="O795" s="1272">
        <v>16</v>
      </c>
      <c r="P795" s="1272">
        <v>16</v>
      </c>
      <c r="Q795" s="1402" t="s">
        <v>10267</v>
      </c>
      <c r="R795" s="1173"/>
      <c r="S795" s="1173"/>
      <c r="T795" s="1173"/>
      <c r="U795" s="1173"/>
      <c r="V795" s="1181" t="s">
        <v>2073</v>
      </c>
      <c r="W795" s="1173"/>
      <c r="X795" s="1181" t="s">
        <v>37</v>
      </c>
      <c r="Y795" s="1173"/>
      <c r="Z795" s="1209" t="s">
        <v>45</v>
      </c>
      <c r="AA795" s="1176">
        <v>4504304705</v>
      </c>
      <c r="AB795" s="1263" t="s">
        <v>10565</v>
      </c>
      <c r="AC795" s="722">
        <v>0</v>
      </c>
      <c r="AD795" s="722">
        <v>7938</v>
      </c>
      <c r="AE795" s="722">
        <f t="shared" si="11"/>
        <v>127008</v>
      </c>
      <c r="AF795" s="31"/>
      <c r="AG795" s="26"/>
    </row>
    <row r="796" spans="1:33" ht="30" customHeight="1">
      <c r="A796" s="1324" t="s">
        <v>10014</v>
      </c>
      <c r="B796" s="1430" t="s">
        <v>11538</v>
      </c>
      <c r="C796" s="1277">
        <v>45496</v>
      </c>
      <c r="D796" s="1277">
        <v>45505</v>
      </c>
      <c r="E796" s="593"/>
      <c r="F796" s="1297"/>
      <c r="G796" s="1276">
        <v>8612</v>
      </c>
      <c r="H796" s="1318"/>
      <c r="I796" s="1708" t="s">
        <v>92</v>
      </c>
      <c r="J796" s="1304" t="s">
        <v>10169</v>
      </c>
      <c r="K796" s="1319" t="s">
        <v>10296</v>
      </c>
      <c r="L796" s="1384" t="s">
        <v>173</v>
      </c>
      <c r="M796" s="771" t="s">
        <v>10312</v>
      </c>
      <c r="N796" s="1176"/>
      <c r="O796" s="1272">
        <v>1</v>
      </c>
      <c r="P796" s="1272">
        <v>1</v>
      </c>
      <c r="Q796" s="1402" t="s">
        <v>10297</v>
      </c>
      <c r="R796" s="1173"/>
      <c r="S796" s="1173"/>
      <c r="T796" s="1173"/>
      <c r="U796" s="1173"/>
      <c r="V796" s="1456" t="s">
        <v>2073</v>
      </c>
      <c r="W796" s="1173"/>
      <c r="X796" s="1456" t="s">
        <v>37</v>
      </c>
      <c r="Y796" s="1173"/>
      <c r="Z796" s="1716" t="s">
        <v>45</v>
      </c>
      <c r="AA796" s="1229" t="s">
        <v>10318</v>
      </c>
      <c r="AB796" s="1263" t="s">
        <v>10567</v>
      </c>
      <c r="AC796" s="722">
        <v>0</v>
      </c>
      <c r="AD796" s="722">
        <v>6156</v>
      </c>
      <c r="AE796" s="722">
        <f t="shared" si="11"/>
        <v>6156</v>
      </c>
      <c r="AF796" s="31"/>
      <c r="AG796" s="26"/>
    </row>
    <row r="797" spans="1:33" ht="30" customHeight="1">
      <c r="A797" s="2814" t="s">
        <v>17456</v>
      </c>
      <c r="B797" s="2995" t="s">
        <v>11516</v>
      </c>
      <c r="C797" s="1277">
        <v>45496</v>
      </c>
      <c r="D797" s="1277">
        <v>45505</v>
      </c>
      <c r="E797" s="593"/>
      <c r="F797" s="1297"/>
      <c r="G797" s="1276">
        <v>8610</v>
      </c>
      <c r="H797" s="1322" t="s">
        <v>5879</v>
      </c>
      <c r="I797" s="1314"/>
      <c r="J797" s="1304" t="s">
        <v>10298</v>
      </c>
      <c r="K797" s="1323" t="s">
        <v>10299</v>
      </c>
      <c r="L797" s="1384" t="s">
        <v>173</v>
      </c>
      <c r="M797" s="771" t="s">
        <v>10313</v>
      </c>
      <c r="N797" s="1176"/>
      <c r="O797" s="1272">
        <v>1</v>
      </c>
      <c r="P797" s="1272">
        <v>1</v>
      </c>
      <c r="Q797" s="1402" t="s">
        <v>10300</v>
      </c>
      <c r="R797" s="1173"/>
      <c r="S797" s="1173"/>
      <c r="T797" s="1173"/>
      <c r="U797" s="1173"/>
      <c r="V797" s="1265" t="s">
        <v>2073</v>
      </c>
      <c r="W797" s="1173"/>
      <c r="X797" s="1265" t="s">
        <v>37</v>
      </c>
      <c r="Y797" s="1173"/>
      <c r="Z797" s="1264" t="s">
        <v>45</v>
      </c>
      <c r="AA797" s="1176">
        <v>4504305638</v>
      </c>
      <c r="AB797" s="1263" t="s">
        <v>9991</v>
      </c>
      <c r="AC797" s="722">
        <v>0</v>
      </c>
      <c r="AD797" s="722">
        <v>7371</v>
      </c>
      <c r="AE797" s="722">
        <f t="shared" si="11"/>
        <v>7371</v>
      </c>
      <c r="AF797" s="31"/>
      <c r="AG797" s="26"/>
    </row>
    <row r="798" spans="1:33" ht="30" customHeight="1">
      <c r="A798" s="1324" t="s">
        <v>10021</v>
      </c>
      <c r="B798" s="2995" t="s">
        <v>11662</v>
      </c>
      <c r="C798" s="1277">
        <v>45496</v>
      </c>
      <c r="D798" s="1277">
        <v>45505</v>
      </c>
      <c r="E798" s="593"/>
      <c r="F798" s="1297"/>
      <c r="G798" s="1276">
        <v>8618</v>
      </c>
      <c r="H798" s="1322" t="s">
        <v>9079</v>
      </c>
      <c r="I798" s="1314"/>
      <c r="J798" s="1304" t="s">
        <v>10301</v>
      </c>
      <c r="K798" s="1323" t="s">
        <v>10302</v>
      </c>
      <c r="L798" s="1389" t="s">
        <v>62</v>
      </c>
      <c r="M798" s="771" t="s">
        <v>10314</v>
      </c>
      <c r="N798" s="1176"/>
      <c r="O798" s="1272">
        <v>5</v>
      </c>
      <c r="P798" s="1272">
        <v>5</v>
      </c>
      <c r="Q798" s="1402" t="s">
        <v>10303</v>
      </c>
      <c r="R798" s="1173"/>
      <c r="S798" s="1173"/>
      <c r="T798" s="1173"/>
      <c r="U798" s="1173"/>
      <c r="V798" s="1456" t="s">
        <v>2073</v>
      </c>
      <c r="W798" s="1173"/>
      <c r="X798" s="1456" t="s">
        <v>37</v>
      </c>
      <c r="Y798" s="1173"/>
      <c r="Z798" s="1496" t="s">
        <v>45</v>
      </c>
      <c r="AA798" s="1176">
        <v>4504305905</v>
      </c>
      <c r="AB798" s="1263" t="s">
        <v>10567</v>
      </c>
      <c r="AC798" s="722">
        <v>0</v>
      </c>
      <c r="AD798" s="722">
        <v>6318</v>
      </c>
      <c r="AE798" s="722">
        <f t="shared" si="11"/>
        <v>31590</v>
      </c>
      <c r="AF798" s="31"/>
      <c r="AG798" s="26"/>
    </row>
    <row r="799" spans="1:33" ht="30" customHeight="1">
      <c r="A799" s="1324" t="s">
        <v>8564</v>
      </c>
      <c r="B799" s="1314" t="s">
        <v>10304</v>
      </c>
      <c r="C799" s="1277">
        <v>45496</v>
      </c>
      <c r="D799" s="1277">
        <v>45511</v>
      </c>
      <c r="E799" s="593"/>
      <c r="F799" s="1297"/>
      <c r="G799" s="1276">
        <v>8598</v>
      </c>
      <c r="H799" s="1322" t="s">
        <v>10305</v>
      </c>
      <c r="I799" s="1314"/>
      <c r="J799" s="1304" t="s">
        <v>10306</v>
      </c>
      <c r="K799" s="1319" t="s">
        <v>10307</v>
      </c>
      <c r="L799" s="1389" t="s">
        <v>76</v>
      </c>
      <c r="M799" s="771" t="s">
        <v>10315</v>
      </c>
      <c r="N799" s="1176"/>
      <c r="O799" s="1272">
        <v>4</v>
      </c>
      <c r="P799" s="257">
        <v>8</v>
      </c>
      <c r="Q799" s="1402" t="s">
        <v>10308</v>
      </c>
      <c r="R799" s="1173"/>
      <c r="S799" s="1173"/>
      <c r="T799" s="1173"/>
      <c r="U799" s="1173"/>
      <c r="V799" s="1263" t="s">
        <v>2073</v>
      </c>
      <c r="W799" s="1173"/>
      <c r="X799" s="1263" t="s">
        <v>37</v>
      </c>
      <c r="Y799" s="1173"/>
      <c r="Z799" s="1253" t="s">
        <v>45</v>
      </c>
      <c r="AA799" s="1176">
        <v>4504305909</v>
      </c>
      <c r="AB799" s="1263" t="s">
        <v>5535</v>
      </c>
      <c r="AC799" s="722">
        <v>9000</v>
      </c>
      <c r="AD799" s="722">
        <v>7938.81</v>
      </c>
      <c r="AE799" s="722">
        <f t="shared" si="11"/>
        <v>72510.48000000001</v>
      </c>
      <c r="AF799" s="31"/>
      <c r="AG799" s="26"/>
    </row>
    <row r="800" spans="1:33" ht="30" customHeight="1">
      <c r="A800" s="1324" t="s">
        <v>8564</v>
      </c>
      <c r="B800" s="3030" t="s">
        <v>10309</v>
      </c>
      <c r="C800" s="1277">
        <v>45496</v>
      </c>
      <c r="D800" s="1277">
        <v>45511</v>
      </c>
      <c r="E800" s="593"/>
      <c r="F800" s="1297"/>
      <c r="G800" s="1276">
        <v>8598</v>
      </c>
      <c r="H800" s="1322" t="s">
        <v>2797</v>
      </c>
      <c r="I800" s="1314"/>
      <c r="J800" s="1304" t="s">
        <v>9775</v>
      </c>
      <c r="K800" s="1319" t="s">
        <v>10310</v>
      </c>
      <c r="L800" s="2243" t="s">
        <v>858</v>
      </c>
      <c r="M800" s="771" t="s">
        <v>10316</v>
      </c>
      <c r="N800" s="1176"/>
      <c r="O800" s="1272">
        <v>16</v>
      </c>
      <c r="P800" s="1272">
        <v>16</v>
      </c>
      <c r="Q800" s="1725" t="s">
        <v>10311</v>
      </c>
      <c r="R800" s="1173"/>
      <c r="S800" s="1173"/>
      <c r="T800" s="1173"/>
      <c r="U800" s="1173"/>
      <c r="V800" s="2139" t="s">
        <v>2073</v>
      </c>
      <c r="W800" s="1173"/>
      <c r="X800" s="2139" t="s">
        <v>37</v>
      </c>
      <c r="Y800" s="1173"/>
      <c r="Z800" s="1253" t="s">
        <v>45</v>
      </c>
      <c r="AA800" s="1176">
        <v>4504305912</v>
      </c>
      <c r="AB800" s="1263" t="s">
        <v>5535</v>
      </c>
      <c r="AC800" s="722">
        <v>9000</v>
      </c>
      <c r="AD800" s="722">
        <v>7938.81</v>
      </c>
      <c r="AE800" s="722">
        <f t="shared" si="11"/>
        <v>136020.96000000002</v>
      </c>
      <c r="AF800" s="31"/>
      <c r="AG800" s="26"/>
    </row>
    <row r="801" spans="1:33" ht="30" customHeight="1">
      <c r="A801" s="1325" t="s">
        <v>8586</v>
      </c>
      <c r="B801" s="2995" t="s">
        <v>11484</v>
      </c>
      <c r="C801" s="1277">
        <v>45496</v>
      </c>
      <c r="D801" s="1277">
        <v>45511</v>
      </c>
      <c r="E801" s="593"/>
      <c r="F801" s="1297"/>
      <c r="G801" s="1276">
        <v>8636</v>
      </c>
      <c r="H801" s="1463" t="s">
        <v>1523</v>
      </c>
      <c r="I801" s="1314"/>
      <c r="J801" s="1304" t="s">
        <v>10320</v>
      </c>
      <c r="K801" s="1327" t="s">
        <v>10321</v>
      </c>
      <c r="L801" s="1389" t="s">
        <v>76</v>
      </c>
      <c r="M801" s="771" t="s">
        <v>10366</v>
      </c>
      <c r="N801" s="1176"/>
      <c r="O801" s="1272">
        <v>4</v>
      </c>
      <c r="P801" s="1272">
        <v>4</v>
      </c>
      <c r="Q801" s="1402" t="s">
        <v>10322</v>
      </c>
      <c r="R801" s="1173"/>
      <c r="S801" s="1173"/>
      <c r="T801" s="1173"/>
      <c r="U801" s="1173"/>
      <c r="V801" s="2929" t="s">
        <v>2073</v>
      </c>
      <c r="W801" s="1173"/>
      <c r="X801" s="2929" t="s">
        <v>37</v>
      </c>
      <c r="Y801" s="1173"/>
      <c r="Z801" s="1218" t="s">
        <v>45</v>
      </c>
      <c r="AA801" s="1176" t="s">
        <v>10382</v>
      </c>
      <c r="AB801" s="1263" t="s">
        <v>10570</v>
      </c>
      <c r="AC801" s="722">
        <v>10935</v>
      </c>
      <c r="AD801" s="722">
        <v>9898</v>
      </c>
      <c r="AE801" s="722">
        <f t="shared" si="11"/>
        <v>50527</v>
      </c>
      <c r="AF801" s="31"/>
      <c r="AG801" s="26"/>
    </row>
    <row r="802" spans="1:33" ht="30" customHeight="1">
      <c r="A802" s="468" t="s">
        <v>8586</v>
      </c>
      <c r="B802" s="1431" t="s">
        <v>11485</v>
      </c>
      <c r="C802" s="340">
        <v>45497</v>
      </c>
      <c r="D802" s="340">
        <v>45511</v>
      </c>
      <c r="E802" s="422"/>
      <c r="F802" s="374"/>
      <c r="G802" s="339">
        <v>8636</v>
      </c>
      <c r="H802" s="476"/>
      <c r="I802" s="487" t="s">
        <v>92</v>
      </c>
      <c r="J802" s="410" t="s">
        <v>10323</v>
      </c>
      <c r="K802" s="505" t="s">
        <v>10324</v>
      </c>
      <c r="L802" s="478" t="s">
        <v>8538</v>
      </c>
      <c r="M802" s="338" t="s">
        <v>10367</v>
      </c>
      <c r="N802" s="255"/>
      <c r="O802" s="258">
        <v>1</v>
      </c>
      <c r="P802" s="258">
        <v>1</v>
      </c>
      <c r="Q802" s="467" t="s">
        <v>10325</v>
      </c>
      <c r="R802" s="309"/>
      <c r="S802" s="250"/>
      <c r="T802" s="250"/>
      <c r="U802" s="250"/>
      <c r="V802" s="501" t="s">
        <v>2073</v>
      </c>
      <c r="W802" s="250"/>
      <c r="X802" s="501" t="s">
        <v>37</v>
      </c>
      <c r="Y802" s="250"/>
      <c r="Z802" s="251"/>
      <c r="AA802" s="251">
        <v>4504306893</v>
      </c>
      <c r="AB802" s="489" t="s">
        <v>10567</v>
      </c>
      <c r="AC802" s="33">
        <v>7290</v>
      </c>
      <c r="AD802" s="33">
        <v>6566</v>
      </c>
      <c r="AE802" s="33">
        <f t="shared" si="11"/>
        <v>13856</v>
      </c>
      <c r="AF802" s="31"/>
      <c r="AG802" s="26"/>
    </row>
    <row r="803" spans="1:33" ht="30" customHeight="1">
      <c r="A803" s="468" t="s">
        <v>8586</v>
      </c>
      <c r="B803" s="2995" t="s">
        <v>11486</v>
      </c>
      <c r="C803" s="340">
        <v>45497</v>
      </c>
      <c r="D803" s="340">
        <v>45506</v>
      </c>
      <c r="E803" s="422"/>
      <c r="F803" s="374"/>
      <c r="G803" s="339">
        <v>8636</v>
      </c>
      <c r="H803" s="504" t="s">
        <v>1257</v>
      </c>
      <c r="I803" s="464"/>
      <c r="J803" s="410" t="s">
        <v>10326</v>
      </c>
      <c r="K803" s="477" t="s">
        <v>10327</v>
      </c>
      <c r="L803" s="377" t="s">
        <v>173</v>
      </c>
      <c r="M803" s="338" t="s">
        <v>10368</v>
      </c>
      <c r="N803" s="255"/>
      <c r="O803" s="258">
        <v>1</v>
      </c>
      <c r="P803" s="258">
        <v>1</v>
      </c>
      <c r="Q803" s="467" t="s">
        <v>10328</v>
      </c>
      <c r="R803" s="309"/>
      <c r="S803" s="250"/>
      <c r="T803" s="250"/>
      <c r="U803" s="250"/>
      <c r="V803" s="501" t="s">
        <v>2073</v>
      </c>
      <c r="W803" s="250"/>
      <c r="X803" s="501" t="s">
        <v>37</v>
      </c>
      <c r="Y803" s="250"/>
      <c r="Z803" s="251"/>
      <c r="AA803" s="251" t="s">
        <v>10378</v>
      </c>
      <c r="AB803" s="489" t="s">
        <v>10567</v>
      </c>
      <c r="AC803" s="33">
        <v>0</v>
      </c>
      <c r="AD803" s="33">
        <v>9898</v>
      </c>
      <c r="AE803" s="33">
        <f t="shared" si="11"/>
        <v>9898</v>
      </c>
      <c r="AF803" s="31"/>
      <c r="AG803" s="26"/>
    </row>
    <row r="804" spans="1:33" ht="30" customHeight="1">
      <c r="A804" s="1325" t="s">
        <v>8756</v>
      </c>
      <c r="B804" s="3030" t="s">
        <v>10329</v>
      </c>
      <c r="C804" s="1277">
        <v>45496</v>
      </c>
      <c r="D804" s="1277">
        <v>45509</v>
      </c>
      <c r="E804" s="593"/>
      <c r="F804" s="1297"/>
      <c r="G804" s="1276">
        <v>8600</v>
      </c>
      <c r="H804" s="1463" t="s">
        <v>9079</v>
      </c>
      <c r="I804" s="1314"/>
      <c r="J804" s="1304" t="s">
        <v>10330</v>
      </c>
      <c r="K804" s="1327" t="s">
        <v>10331</v>
      </c>
      <c r="L804" s="1384" t="s">
        <v>173</v>
      </c>
      <c r="M804" s="771" t="s">
        <v>10369</v>
      </c>
      <c r="N804" s="1176"/>
      <c r="O804" s="1272">
        <v>1</v>
      </c>
      <c r="P804" s="1272">
        <v>1</v>
      </c>
      <c r="Q804" s="1402" t="s">
        <v>10332</v>
      </c>
      <c r="R804" s="1173"/>
      <c r="S804" s="1173"/>
      <c r="T804" s="1173"/>
      <c r="U804" s="1173"/>
      <c r="V804" s="1181" t="s">
        <v>2073</v>
      </c>
      <c r="W804" s="1173"/>
      <c r="X804" s="1181" t="s">
        <v>37</v>
      </c>
      <c r="Y804" s="1173"/>
      <c r="Z804" s="1526" t="s">
        <v>45</v>
      </c>
      <c r="AA804" s="1176" t="s">
        <v>10381</v>
      </c>
      <c r="AB804" s="1263" t="s">
        <v>10570</v>
      </c>
      <c r="AC804" s="722">
        <v>3645</v>
      </c>
      <c r="AD804" s="722">
        <v>10976</v>
      </c>
      <c r="AE804" s="722">
        <f t="shared" si="11"/>
        <v>14621</v>
      </c>
      <c r="AF804" s="31"/>
      <c r="AG804" s="26"/>
    </row>
    <row r="805" spans="1:33" ht="30" customHeight="1">
      <c r="A805" s="1325" t="s">
        <v>8508</v>
      </c>
      <c r="B805" s="3030" t="s">
        <v>10333</v>
      </c>
      <c r="C805" s="1277">
        <v>45497</v>
      </c>
      <c r="D805" s="1277">
        <v>45513</v>
      </c>
      <c r="E805" s="593"/>
      <c r="F805" s="1297"/>
      <c r="G805" s="1276">
        <v>8601</v>
      </c>
      <c r="H805" s="1318"/>
      <c r="I805" s="1326" t="s">
        <v>92</v>
      </c>
      <c r="J805" s="1304" t="s">
        <v>10221</v>
      </c>
      <c r="K805" s="1327" t="s">
        <v>10334</v>
      </c>
      <c r="L805" s="1384" t="s">
        <v>173</v>
      </c>
      <c r="M805" s="771" t="s">
        <v>10370</v>
      </c>
      <c r="N805" s="1176"/>
      <c r="O805" s="1272">
        <v>1</v>
      </c>
      <c r="P805" s="1272">
        <v>1</v>
      </c>
      <c r="Q805" s="1403" t="s">
        <v>10335</v>
      </c>
      <c r="R805" s="1173"/>
      <c r="S805" s="1173"/>
      <c r="T805" s="1173"/>
      <c r="U805" s="1173"/>
      <c r="V805" s="1185" t="s">
        <v>2073</v>
      </c>
      <c r="W805" s="1173"/>
      <c r="X805" s="1185" t="s">
        <v>37</v>
      </c>
      <c r="Y805" s="1173"/>
      <c r="Z805" s="1218" t="s">
        <v>45</v>
      </c>
      <c r="AA805" s="1176">
        <v>4504306689</v>
      </c>
      <c r="AB805" s="1263" t="s">
        <v>9991</v>
      </c>
      <c r="AC805" s="722">
        <v>0</v>
      </c>
      <c r="AD805" s="722">
        <v>10976</v>
      </c>
      <c r="AE805" s="722">
        <f t="shared" si="11"/>
        <v>10976</v>
      </c>
      <c r="AF805" s="31"/>
      <c r="AG805" s="26"/>
    </row>
    <row r="806" spans="1:33" ht="30" customHeight="1">
      <c r="A806" s="1325" t="s">
        <v>10036</v>
      </c>
      <c r="B806" s="1314" t="s">
        <v>10336</v>
      </c>
      <c r="C806" s="1277">
        <v>45496</v>
      </c>
      <c r="D806" s="1277">
        <v>45509</v>
      </c>
      <c r="E806" s="593"/>
      <c r="F806" s="1297"/>
      <c r="G806" s="1276">
        <v>8589</v>
      </c>
      <c r="H806" s="1463" t="s">
        <v>10337</v>
      </c>
      <c r="I806" s="1314"/>
      <c r="J806" s="1304" t="s">
        <v>10338</v>
      </c>
      <c r="K806" s="1319" t="s">
        <v>10339</v>
      </c>
      <c r="L806" s="1389" t="s">
        <v>62</v>
      </c>
      <c r="M806" s="771" t="s">
        <v>10371</v>
      </c>
      <c r="N806" s="1176"/>
      <c r="O806" s="1272">
        <v>5</v>
      </c>
      <c r="P806" s="1272">
        <v>5</v>
      </c>
      <c r="Q806" s="1403" t="s">
        <v>10340</v>
      </c>
      <c r="R806" s="1173"/>
      <c r="S806" s="1173"/>
      <c r="T806" s="1173"/>
      <c r="U806" s="1173"/>
      <c r="V806" s="1529" t="s">
        <v>2073</v>
      </c>
      <c r="W806" s="1173"/>
      <c r="X806" s="1529" t="s">
        <v>37</v>
      </c>
      <c r="Y806" s="1173"/>
      <c r="Z806" s="1526" t="s">
        <v>45</v>
      </c>
      <c r="AA806" s="1176">
        <v>4504306255</v>
      </c>
      <c r="AB806" s="1263" t="s">
        <v>9991</v>
      </c>
      <c r="AC806" s="722">
        <v>0</v>
      </c>
      <c r="AD806" s="722">
        <v>6318</v>
      </c>
      <c r="AE806" s="722">
        <f t="shared" si="11"/>
        <v>31590</v>
      </c>
      <c r="AF806" s="31"/>
      <c r="AG806" s="26"/>
    </row>
    <row r="807" spans="1:33" ht="30" customHeight="1">
      <c r="A807" s="1325" t="s">
        <v>10021</v>
      </c>
      <c r="B807" s="3030" t="s">
        <v>10341</v>
      </c>
      <c r="C807" s="1277">
        <v>45497</v>
      </c>
      <c r="D807" s="1277">
        <v>45506</v>
      </c>
      <c r="E807" s="593"/>
      <c r="F807" s="1297"/>
      <c r="G807" s="1276">
        <v>8618</v>
      </c>
      <c r="H807" s="1463" t="s">
        <v>5361</v>
      </c>
      <c r="I807" s="1314"/>
      <c r="J807" s="1304" t="s">
        <v>10342</v>
      </c>
      <c r="K807" s="1319" t="s">
        <v>10150</v>
      </c>
      <c r="L807" s="1391" t="s">
        <v>193</v>
      </c>
      <c r="M807" s="771" t="s">
        <v>10372</v>
      </c>
      <c r="N807" s="1176"/>
      <c r="O807" s="1272">
        <v>6</v>
      </c>
      <c r="P807" s="1272">
        <v>6</v>
      </c>
      <c r="Q807" s="1402" t="s">
        <v>10343</v>
      </c>
      <c r="R807" s="1173"/>
      <c r="S807" s="1173"/>
      <c r="T807" s="1173"/>
      <c r="U807" s="1173"/>
      <c r="V807" s="1456" t="s">
        <v>2073</v>
      </c>
      <c r="W807" s="1173"/>
      <c r="X807" s="1456" t="s">
        <v>37</v>
      </c>
      <c r="Y807" s="1173"/>
      <c r="Z807" s="1496" t="s">
        <v>45</v>
      </c>
      <c r="AA807" s="1176">
        <v>4504306343</v>
      </c>
      <c r="AB807" s="1263" t="s">
        <v>9991</v>
      </c>
      <c r="AC807" s="722">
        <v>0</v>
      </c>
      <c r="AD807" s="722">
        <v>6318</v>
      </c>
      <c r="AE807" s="722">
        <f t="shared" si="11"/>
        <v>37908</v>
      </c>
      <c r="AF807" s="31"/>
      <c r="AG807" s="26"/>
    </row>
    <row r="808" spans="1:33" ht="30" customHeight="1">
      <c r="A808" s="1420" t="s">
        <v>9994</v>
      </c>
      <c r="B808" s="1421" t="s">
        <v>10344</v>
      </c>
      <c r="C808" s="358">
        <v>45496</v>
      </c>
      <c r="D808" s="358">
        <v>45505</v>
      </c>
      <c r="E808" s="37"/>
      <c r="F808" s="449"/>
      <c r="G808" s="360">
        <v>9042</v>
      </c>
      <c r="H808" s="1422" t="s">
        <v>10345</v>
      </c>
      <c r="I808" s="1421"/>
      <c r="J808" s="450" t="s">
        <v>10346</v>
      </c>
      <c r="K808" s="1423" t="s">
        <v>10347</v>
      </c>
      <c r="L808" s="1424" t="s">
        <v>10348</v>
      </c>
      <c r="M808" s="135" t="s">
        <v>10373</v>
      </c>
      <c r="N808" s="364"/>
      <c r="O808" s="365">
        <v>3</v>
      </c>
      <c r="P808" s="365">
        <v>3</v>
      </c>
      <c r="Q808" s="541" t="s">
        <v>10349</v>
      </c>
      <c r="R808" s="366"/>
      <c r="S808" s="366"/>
      <c r="T808" s="366"/>
      <c r="U808" s="366"/>
      <c r="V808" s="1426" t="s">
        <v>256</v>
      </c>
      <c r="W808" s="366"/>
      <c r="X808" s="366"/>
      <c r="Y808" s="366"/>
      <c r="Z808" s="364"/>
      <c r="AA808" s="364">
        <v>4504306687</v>
      </c>
      <c r="AB808" s="1425" t="s">
        <v>5535</v>
      </c>
      <c r="AC808" s="280"/>
      <c r="AD808" s="280"/>
      <c r="AE808" s="280"/>
      <c r="AF808" s="31"/>
      <c r="AG808" s="26"/>
    </row>
    <row r="809" spans="1:33" ht="30" customHeight="1">
      <c r="A809" s="1325" t="s">
        <v>9994</v>
      </c>
      <c r="B809" s="1314" t="s">
        <v>10350</v>
      </c>
      <c r="C809" s="1277">
        <v>45509</v>
      </c>
      <c r="D809" s="1277">
        <v>45519</v>
      </c>
      <c r="E809" s="593"/>
      <c r="F809" s="1297"/>
      <c r="G809" s="1276">
        <v>9042</v>
      </c>
      <c r="H809" s="1463" t="s">
        <v>10351</v>
      </c>
      <c r="I809" s="1314"/>
      <c r="J809" s="1403" t="s">
        <v>10352</v>
      </c>
      <c r="K809" s="1319" t="s">
        <v>1894</v>
      </c>
      <c r="L809" s="1384" t="s">
        <v>173</v>
      </c>
      <c r="M809" s="771" t="s">
        <v>10374</v>
      </c>
      <c r="N809" s="1176"/>
      <c r="O809" s="1272">
        <v>1</v>
      </c>
      <c r="P809" s="257">
        <v>3</v>
      </c>
      <c r="Q809" s="1402" t="s">
        <v>6695</v>
      </c>
      <c r="R809" s="1173"/>
      <c r="S809" s="1173"/>
      <c r="T809" s="1173"/>
      <c r="U809" s="1173"/>
      <c r="V809" s="1904" t="s">
        <v>2073</v>
      </c>
      <c r="W809" s="1173"/>
      <c r="X809" s="1904" t="s">
        <v>37</v>
      </c>
      <c r="Y809" s="1173"/>
      <c r="Z809" s="1454" t="s">
        <v>45</v>
      </c>
      <c r="AA809" s="1176" t="s">
        <v>10379</v>
      </c>
      <c r="AB809" s="1263" t="s">
        <v>10569</v>
      </c>
      <c r="AC809" s="722">
        <v>0</v>
      </c>
      <c r="AD809" s="722">
        <v>6075</v>
      </c>
      <c r="AE809" s="722">
        <f t="shared" ref="AE809:AE820" si="12">SUM(AD809*P809+AC809)</f>
        <v>18225</v>
      </c>
      <c r="AF809" s="31"/>
      <c r="AG809" s="26"/>
    </row>
    <row r="810" spans="1:33" ht="30" customHeight="1">
      <c r="A810" s="1325" t="s">
        <v>9994</v>
      </c>
      <c r="B810" s="1314" t="s">
        <v>10353</v>
      </c>
      <c r="C810" s="1277">
        <v>45497</v>
      </c>
      <c r="D810" s="1277">
        <v>45506</v>
      </c>
      <c r="E810" s="593"/>
      <c r="F810" s="1297"/>
      <c r="G810" s="1276">
        <v>9042</v>
      </c>
      <c r="H810" s="1318"/>
      <c r="I810" s="1326" t="s">
        <v>92</v>
      </c>
      <c r="J810" s="1304" t="s">
        <v>10354</v>
      </c>
      <c r="K810" s="1319" t="s">
        <v>10355</v>
      </c>
      <c r="L810" s="1391" t="s">
        <v>193</v>
      </c>
      <c r="M810" s="771" t="s">
        <v>10375</v>
      </c>
      <c r="N810" s="1176"/>
      <c r="O810" s="1272">
        <v>6</v>
      </c>
      <c r="P810" s="1272">
        <v>6</v>
      </c>
      <c r="Q810" s="1402" t="s">
        <v>10356</v>
      </c>
      <c r="R810" s="1173"/>
      <c r="S810" s="1173"/>
      <c r="T810" s="1173"/>
      <c r="U810" s="1173"/>
      <c r="V810" s="1496" t="s">
        <v>2073</v>
      </c>
      <c r="W810" s="1173"/>
      <c r="X810" s="1496" t="s">
        <v>37</v>
      </c>
      <c r="Y810" s="1173"/>
      <c r="Z810" s="1454" t="s">
        <v>45</v>
      </c>
      <c r="AA810" s="1176">
        <v>4504307029</v>
      </c>
      <c r="AB810" s="1263" t="s">
        <v>10569</v>
      </c>
      <c r="AC810" s="722">
        <v>0</v>
      </c>
      <c r="AD810" s="722">
        <v>6075</v>
      </c>
      <c r="AE810" s="722">
        <f t="shared" si="12"/>
        <v>36450</v>
      </c>
      <c r="AF810" s="31"/>
      <c r="AG810" s="26"/>
    </row>
    <row r="811" spans="1:33" ht="30" customHeight="1">
      <c r="A811" s="1325" t="s">
        <v>7878</v>
      </c>
      <c r="B811" s="1314" t="s">
        <v>10360</v>
      </c>
      <c r="C811" s="1277">
        <v>45496</v>
      </c>
      <c r="D811" s="1277">
        <v>45502</v>
      </c>
      <c r="E811" s="593"/>
      <c r="F811" s="1297"/>
      <c r="G811" s="1276">
        <v>8638</v>
      </c>
      <c r="H811" s="1318" t="s">
        <v>473</v>
      </c>
      <c r="I811" s="1326"/>
      <c r="J811" s="1304" t="s">
        <v>10357</v>
      </c>
      <c r="K811" s="1319" t="s">
        <v>10358</v>
      </c>
      <c r="L811" s="1391" t="s">
        <v>28</v>
      </c>
      <c r="M811" s="771" t="s">
        <v>10376</v>
      </c>
      <c r="N811" s="1176"/>
      <c r="O811" s="1272">
        <v>2</v>
      </c>
      <c r="P811" s="1272">
        <v>2</v>
      </c>
      <c r="Q811" s="1402" t="s">
        <v>10359</v>
      </c>
      <c r="R811" s="1173"/>
      <c r="S811" s="1173"/>
      <c r="T811" s="1173"/>
      <c r="U811" s="1173"/>
      <c r="V811" s="1217" t="s">
        <v>2073</v>
      </c>
      <c r="W811" s="1173"/>
      <c r="X811" s="1217" t="s">
        <v>37</v>
      </c>
      <c r="Y811" s="1173"/>
      <c r="Z811" s="1454" t="s">
        <v>45</v>
      </c>
      <c r="AA811" s="1176" t="s">
        <v>10380</v>
      </c>
      <c r="AB811" s="1263" t="s">
        <v>10567</v>
      </c>
      <c r="AC811" s="722">
        <v>0</v>
      </c>
      <c r="AD811" s="1266">
        <v>7613</v>
      </c>
      <c r="AE811" s="722">
        <f t="shared" si="12"/>
        <v>15226</v>
      </c>
      <c r="AF811" s="31"/>
      <c r="AG811" s="26"/>
    </row>
    <row r="812" spans="1:33" ht="30" customHeight="1">
      <c r="A812" s="1325" t="s">
        <v>8509</v>
      </c>
      <c r="B812" s="1314" t="s">
        <v>10361</v>
      </c>
      <c r="C812" s="1277">
        <v>45496</v>
      </c>
      <c r="D812" s="1277">
        <v>45505</v>
      </c>
      <c r="E812" s="593"/>
      <c r="F812" s="1297"/>
      <c r="G812" s="1276">
        <v>8593</v>
      </c>
      <c r="H812" s="1463" t="s">
        <v>10362</v>
      </c>
      <c r="I812" s="1326"/>
      <c r="J812" s="1304" t="s">
        <v>10363</v>
      </c>
      <c r="K812" s="1319" t="s">
        <v>10364</v>
      </c>
      <c r="L812" s="1391" t="s">
        <v>128</v>
      </c>
      <c r="M812" s="771" t="s">
        <v>10377</v>
      </c>
      <c r="N812" s="1176"/>
      <c r="O812" s="1272">
        <v>3</v>
      </c>
      <c r="P812" s="1272">
        <v>3</v>
      </c>
      <c r="Q812" s="1402" t="s">
        <v>10365</v>
      </c>
      <c r="R812" s="1173"/>
      <c r="S812" s="1173"/>
      <c r="T812" s="1173"/>
      <c r="U812" s="1173"/>
      <c r="V812" s="1181" t="s">
        <v>2073</v>
      </c>
      <c r="W812" s="1173"/>
      <c r="X812" s="1181" t="s">
        <v>37</v>
      </c>
      <c r="Y812" s="1173"/>
      <c r="Z812" s="1454" t="s">
        <v>45</v>
      </c>
      <c r="AA812" s="1176">
        <v>4504306193</v>
      </c>
      <c r="AB812" s="1263" t="s">
        <v>10567</v>
      </c>
      <c r="AC812" s="722">
        <v>0</v>
      </c>
      <c r="AD812" s="1266">
        <v>6714.9</v>
      </c>
      <c r="AE812" s="722">
        <f t="shared" si="12"/>
        <v>20144.699999999997</v>
      </c>
      <c r="AF812" s="31"/>
      <c r="AG812" s="26"/>
    </row>
    <row r="813" spans="1:33" ht="30" customHeight="1">
      <c r="A813" s="6797" t="s">
        <v>7878</v>
      </c>
      <c r="B813" s="6826" t="s">
        <v>10383</v>
      </c>
      <c r="C813" s="1277">
        <v>45497</v>
      </c>
      <c r="D813" s="1277">
        <v>45510</v>
      </c>
      <c r="E813" s="593"/>
      <c r="F813" s="1297"/>
      <c r="G813" s="1276">
        <v>8638</v>
      </c>
      <c r="H813" s="1330" t="s">
        <v>3074</v>
      </c>
      <c r="I813" s="1326"/>
      <c r="J813" s="6798" t="s">
        <v>10384</v>
      </c>
      <c r="K813" s="1331" t="s">
        <v>10385</v>
      </c>
      <c r="L813" s="1389" t="s">
        <v>62</v>
      </c>
      <c r="M813" s="771" t="s">
        <v>10405</v>
      </c>
      <c r="N813" s="1176"/>
      <c r="O813" s="1272">
        <v>5</v>
      </c>
      <c r="P813" s="1272">
        <v>5</v>
      </c>
      <c r="Q813" s="1402" t="s">
        <v>10386</v>
      </c>
      <c r="R813" s="1173"/>
      <c r="S813" s="1173"/>
      <c r="T813" s="1173"/>
      <c r="U813" s="1173"/>
      <c r="V813" s="1181" t="s">
        <v>2073</v>
      </c>
      <c r="W813" s="1173"/>
      <c r="X813" s="1181" t="s">
        <v>37</v>
      </c>
      <c r="Y813" s="1173"/>
      <c r="Z813" s="1182" t="s">
        <v>45</v>
      </c>
      <c r="AA813" s="1176">
        <v>4504307575</v>
      </c>
      <c r="AB813" s="1237" t="s">
        <v>10567</v>
      </c>
      <c r="AC813" s="722">
        <v>0</v>
      </c>
      <c r="AD813" s="1266">
        <v>7613</v>
      </c>
      <c r="AE813" s="722">
        <f t="shared" si="12"/>
        <v>38065</v>
      </c>
      <c r="AF813" s="31"/>
      <c r="AG813" s="26"/>
    </row>
    <row r="814" spans="1:33" ht="30" customHeight="1">
      <c r="A814" s="6202" t="s">
        <v>7878</v>
      </c>
      <c r="B814" s="6204" t="s">
        <v>10387</v>
      </c>
      <c r="C814" s="340">
        <v>45497</v>
      </c>
      <c r="D814" s="340">
        <v>45510</v>
      </c>
      <c r="E814" s="422"/>
      <c r="F814" s="374"/>
      <c r="G814" s="339">
        <v>8638</v>
      </c>
      <c r="H814" s="486" t="s">
        <v>4769</v>
      </c>
      <c r="I814" s="487"/>
      <c r="J814" s="6203" t="s">
        <v>10388</v>
      </c>
      <c r="K814" s="477" t="s">
        <v>10389</v>
      </c>
      <c r="L814" s="488" t="s">
        <v>76</v>
      </c>
      <c r="M814" s="338" t="s">
        <v>10406</v>
      </c>
      <c r="N814" s="255"/>
      <c r="O814" s="258">
        <v>4</v>
      </c>
      <c r="P814" s="258">
        <v>4</v>
      </c>
      <c r="Q814" s="467" t="s">
        <v>10390</v>
      </c>
      <c r="R814" s="309"/>
      <c r="S814" s="250"/>
      <c r="T814" s="250"/>
      <c r="U814" s="250"/>
      <c r="V814" s="549" t="s">
        <v>2073</v>
      </c>
      <c r="W814" s="250"/>
      <c r="X814" s="549" t="s">
        <v>37</v>
      </c>
      <c r="Y814" s="250"/>
      <c r="Z814" s="251"/>
      <c r="AA814" s="251">
        <v>4504307581</v>
      </c>
      <c r="AB814" s="553" t="s">
        <v>10568</v>
      </c>
      <c r="AC814" s="33">
        <v>0</v>
      </c>
      <c r="AD814" s="471">
        <v>7613</v>
      </c>
      <c r="AE814" s="33">
        <f t="shared" si="12"/>
        <v>30452</v>
      </c>
      <c r="AF814" s="31"/>
      <c r="AG814" s="26"/>
    </row>
    <row r="815" spans="1:33" ht="30" customHeight="1">
      <c r="A815" s="1295" t="s">
        <v>8570</v>
      </c>
      <c r="B815" s="3030" t="s">
        <v>10392</v>
      </c>
      <c r="C815" s="1277">
        <v>45497</v>
      </c>
      <c r="D815" s="1277">
        <v>45506</v>
      </c>
      <c r="E815" s="593"/>
      <c r="F815" s="1297"/>
      <c r="G815" s="1276">
        <v>9013</v>
      </c>
      <c r="H815" s="1330" t="s">
        <v>3131</v>
      </c>
      <c r="I815" s="1329" t="s">
        <v>25</v>
      </c>
      <c r="J815" s="1304" t="s">
        <v>10393</v>
      </c>
      <c r="K815" s="1331" t="s">
        <v>10394</v>
      </c>
      <c r="L815" s="1390" t="s">
        <v>76</v>
      </c>
      <c r="M815" s="771" t="s">
        <v>10407</v>
      </c>
      <c r="N815" s="1176"/>
      <c r="O815" s="1272">
        <v>4</v>
      </c>
      <c r="P815" s="1272">
        <v>4</v>
      </c>
      <c r="Q815" s="1402" t="s">
        <v>10395</v>
      </c>
      <c r="R815" s="1173"/>
      <c r="S815" s="1173"/>
      <c r="T815" s="1173"/>
      <c r="U815" s="1173"/>
      <c r="V815" s="1262" t="s">
        <v>2073</v>
      </c>
      <c r="W815" s="1173"/>
      <c r="X815" s="1262" t="s">
        <v>37</v>
      </c>
      <c r="Y815" s="1173"/>
      <c r="Z815" s="3070" t="s">
        <v>45</v>
      </c>
      <c r="AA815" s="1176" t="s">
        <v>10391</v>
      </c>
      <c r="AB815" s="1263" t="s">
        <v>5535</v>
      </c>
      <c r="AC815" s="722">
        <v>0</v>
      </c>
      <c r="AD815" s="1266">
        <v>6544.8</v>
      </c>
      <c r="AE815" s="722">
        <f t="shared" si="12"/>
        <v>26179.200000000001</v>
      </c>
      <c r="AF815" s="31"/>
      <c r="AG815" s="26"/>
    </row>
    <row r="816" spans="1:33" ht="30" customHeight="1">
      <c r="A816" s="1328" t="s">
        <v>8518</v>
      </c>
      <c r="B816" s="3030" t="s">
        <v>10396</v>
      </c>
      <c r="C816" s="1277">
        <v>45497</v>
      </c>
      <c r="D816" s="1277">
        <v>45510</v>
      </c>
      <c r="E816" s="593"/>
      <c r="F816" s="1297"/>
      <c r="G816" s="1276">
        <v>8604</v>
      </c>
      <c r="H816" s="1330" t="s">
        <v>1897</v>
      </c>
      <c r="I816" s="1326"/>
      <c r="J816" s="1304" t="s">
        <v>10397</v>
      </c>
      <c r="K816" s="1331" t="s">
        <v>10398</v>
      </c>
      <c r="L816" s="1384" t="s">
        <v>173</v>
      </c>
      <c r="M816" s="771" t="s">
        <v>10408</v>
      </c>
      <c r="N816" s="1176"/>
      <c r="O816" s="1272">
        <v>1</v>
      </c>
      <c r="P816" s="1272">
        <v>1</v>
      </c>
      <c r="Q816" s="1402" t="s">
        <v>10399</v>
      </c>
      <c r="R816" s="1173"/>
      <c r="S816" s="1173"/>
      <c r="T816" s="1173"/>
      <c r="U816" s="1173"/>
      <c r="V816" s="2187" t="s">
        <v>2073</v>
      </c>
      <c r="W816" s="1173"/>
      <c r="X816" s="2187" t="s">
        <v>37</v>
      </c>
      <c r="Y816" s="1173"/>
      <c r="Z816" s="2197" t="s">
        <v>45</v>
      </c>
      <c r="AA816" s="1176">
        <v>4504307576</v>
      </c>
      <c r="AB816" s="1263" t="s">
        <v>9991</v>
      </c>
      <c r="AC816" s="722">
        <v>3000</v>
      </c>
      <c r="AD816" s="1266">
        <v>7938</v>
      </c>
      <c r="AE816" s="722">
        <f t="shared" si="12"/>
        <v>10938</v>
      </c>
      <c r="AF816" s="31"/>
      <c r="AG816" s="26"/>
    </row>
    <row r="817" spans="1:33" ht="30" customHeight="1">
      <c r="A817" s="1325" t="s">
        <v>7869</v>
      </c>
      <c r="B817" s="5360" t="s">
        <v>10400</v>
      </c>
      <c r="C817" s="1277">
        <v>45498</v>
      </c>
      <c r="D817" s="1277">
        <v>45504</v>
      </c>
      <c r="E817" s="593"/>
      <c r="F817" s="1297"/>
      <c r="G817" s="1276">
        <v>8644</v>
      </c>
      <c r="H817" s="1330" t="s">
        <v>4146</v>
      </c>
      <c r="I817" s="1326"/>
      <c r="J817" s="3646" t="s">
        <v>10401</v>
      </c>
      <c r="K817" s="1319" t="s">
        <v>10402</v>
      </c>
      <c r="L817" s="1390" t="s">
        <v>76</v>
      </c>
      <c r="M817" s="771" t="s">
        <v>10409</v>
      </c>
      <c r="N817" s="1176"/>
      <c r="O817" s="1272">
        <v>4</v>
      </c>
      <c r="P817" s="1272">
        <v>4</v>
      </c>
      <c r="Q817" s="1402" t="s">
        <v>10403</v>
      </c>
      <c r="R817" s="1173"/>
      <c r="S817" s="1173"/>
      <c r="T817" s="1173"/>
      <c r="U817" s="1173"/>
      <c r="V817" s="1267" t="s">
        <v>2073</v>
      </c>
      <c r="W817" s="1173"/>
      <c r="X817" s="1267" t="s">
        <v>37</v>
      </c>
      <c r="Y817" s="1173"/>
      <c r="Z817" s="1218" t="s">
        <v>45</v>
      </c>
      <c r="AA817" s="1176" t="s">
        <v>10404</v>
      </c>
      <c r="AB817" s="1263" t="s">
        <v>5585</v>
      </c>
      <c r="AC817" s="722">
        <v>0</v>
      </c>
      <c r="AD817" s="1266">
        <v>7480</v>
      </c>
      <c r="AE817" s="722">
        <f t="shared" si="12"/>
        <v>29920</v>
      </c>
      <c r="AF817" s="31"/>
      <c r="AG817" s="26"/>
    </row>
    <row r="818" spans="1:33" ht="30" customHeight="1">
      <c r="A818" s="1332" t="s">
        <v>10014</v>
      </c>
      <c r="B818" s="1430" t="s">
        <v>11539</v>
      </c>
      <c r="C818" s="1277">
        <v>45498</v>
      </c>
      <c r="D818" s="1277">
        <v>45512</v>
      </c>
      <c r="E818" s="593"/>
      <c r="F818" s="1297"/>
      <c r="G818" s="1276">
        <v>8612</v>
      </c>
      <c r="H818" s="1333" t="s">
        <v>10410</v>
      </c>
      <c r="I818" s="1326"/>
      <c r="J818" s="1304" t="s">
        <v>10411</v>
      </c>
      <c r="K818" s="1334" t="s">
        <v>10412</v>
      </c>
      <c r="L818" s="1391" t="s">
        <v>28</v>
      </c>
      <c r="M818" s="771" t="s">
        <v>10431</v>
      </c>
      <c r="N818" s="1176"/>
      <c r="O818" s="1272">
        <v>2</v>
      </c>
      <c r="P818" s="1272">
        <v>2</v>
      </c>
      <c r="Q818" s="1402" t="s">
        <v>10413</v>
      </c>
      <c r="R818" s="1173"/>
      <c r="S818" s="1173"/>
      <c r="T818" s="1173"/>
      <c r="U818" s="1173"/>
      <c r="V818" s="2400" t="s">
        <v>2073</v>
      </c>
      <c r="W818" s="1173"/>
      <c r="X818" s="2400" t="s">
        <v>37</v>
      </c>
      <c r="Y818" s="1173"/>
      <c r="Z818" s="1716" t="s">
        <v>45</v>
      </c>
      <c r="AA818" s="1176">
        <v>4504308371</v>
      </c>
      <c r="AB818" s="1263" t="s">
        <v>10565</v>
      </c>
      <c r="AC818" s="722">
        <v>0</v>
      </c>
      <c r="AD818" s="1266">
        <v>6156</v>
      </c>
      <c r="AE818" s="722">
        <f t="shared" si="12"/>
        <v>12312</v>
      </c>
      <c r="AF818" s="31"/>
      <c r="AG818" s="26"/>
    </row>
    <row r="819" spans="1:33" ht="30" customHeight="1">
      <c r="A819" s="1332" t="s">
        <v>9994</v>
      </c>
      <c r="B819" s="1314" t="s">
        <v>10414</v>
      </c>
      <c r="C819" s="1277">
        <v>45499</v>
      </c>
      <c r="D819" s="1277">
        <v>45513</v>
      </c>
      <c r="E819" s="593"/>
      <c r="F819" s="1297"/>
      <c r="G819" s="1276">
        <v>9042</v>
      </c>
      <c r="H819" s="1463"/>
      <c r="I819" s="1464" t="s">
        <v>92</v>
      </c>
      <c r="J819" s="1304" t="s">
        <v>10415</v>
      </c>
      <c r="K819" s="1334" t="s">
        <v>10416</v>
      </c>
      <c r="L819" s="1391" t="s">
        <v>28</v>
      </c>
      <c r="M819" s="771" t="s">
        <v>10432</v>
      </c>
      <c r="N819" s="1176"/>
      <c r="O819" s="1272">
        <v>2</v>
      </c>
      <c r="P819" s="1272">
        <v>2</v>
      </c>
      <c r="Q819" s="1402" t="s">
        <v>10417</v>
      </c>
      <c r="R819" s="1173"/>
      <c r="S819" s="1173"/>
      <c r="T819" s="1173"/>
      <c r="U819" s="1173"/>
      <c r="V819" s="1456" t="s">
        <v>2073</v>
      </c>
      <c r="W819" s="1173"/>
      <c r="X819" s="1456" t="s">
        <v>37</v>
      </c>
      <c r="Y819" s="1173"/>
      <c r="Z819" s="1454" t="s">
        <v>45</v>
      </c>
      <c r="AA819" s="1176">
        <v>4504308544</v>
      </c>
      <c r="AB819" s="1263" t="s">
        <v>10567</v>
      </c>
      <c r="AC819" s="722">
        <v>0</v>
      </c>
      <c r="AD819" s="1266">
        <v>6075</v>
      </c>
      <c r="AE819" s="722">
        <f t="shared" si="12"/>
        <v>12150</v>
      </c>
      <c r="AF819" s="31"/>
      <c r="AG819" s="26"/>
    </row>
    <row r="820" spans="1:33" ht="30" customHeight="1">
      <c r="A820" s="1313" t="s">
        <v>8508</v>
      </c>
      <c r="B820" s="3030" t="s">
        <v>10418</v>
      </c>
      <c r="C820" s="1277">
        <v>45499</v>
      </c>
      <c r="D820" s="1277">
        <v>45510</v>
      </c>
      <c r="E820" s="593"/>
      <c r="F820" s="1297"/>
      <c r="G820" s="1276">
        <v>8601</v>
      </c>
      <c r="H820" s="1315"/>
      <c r="I820" s="1314"/>
      <c r="J820" s="1304" t="s">
        <v>9769</v>
      </c>
      <c r="K820" s="1316" t="s">
        <v>10419</v>
      </c>
      <c r="L820" s="1384" t="s">
        <v>28</v>
      </c>
      <c r="M820" s="771" t="s">
        <v>10433</v>
      </c>
      <c r="N820" s="1176"/>
      <c r="O820" s="1272">
        <v>2</v>
      </c>
      <c r="P820" s="1272">
        <v>2</v>
      </c>
      <c r="Q820" s="1402" t="s">
        <v>10420</v>
      </c>
      <c r="R820" s="1173"/>
      <c r="S820" s="1173"/>
      <c r="T820" s="1173"/>
      <c r="U820" s="1173"/>
      <c r="V820" s="1185" t="s">
        <v>2073</v>
      </c>
      <c r="W820" s="1173"/>
      <c r="X820" s="1185" t="s">
        <v>37</v>
      </c>
      <c r="Y820" s="1173"/>
      <c r="Z820" s="1218" t="s">
        <v>45</v>
      </c>
      <c r="AA820" s="1176">
        <v>4504308548</v>
      </c>
      <c r="AB820" s="1263" t="s">
        <v>10569</v>
      </c>
      <c r="AC820" s="722">
        <v>0</v>
      </c>
      <c r="AD820" s="1266">
        <v>10976</v>
      </c>
      <c r="AE820" s="722">
        <f t="shared" si="12"/>
        <v>21952</v>
      </c>
      <c r="AF820" s="31"/>
      <c r="AG820" s="26"/>
    </row>
    <row r="821" spans="1:33" ht="30" customHeight="1">
      <c r="A821" s="1332" t="s">
        <v>8564</v>
      </c>
      <c r="B821" s="11054" t="s">
        <v>10421</v>
      </c>
      <c r="C821" s="9765">
        <v>45499</v>
      </c>
      <c r="D821" s="9765">
        <v>45516</v>
      </c>
      <c r="E821" s="8864"/>
      <c r="F821" s="9809"/>
      <c r="G821" s="9840">
        <v>8598</v>
      </c>
      <c r="H821" s="10433" t="s">
        <v>10422</v>
      </c>
      <c r="I821" s="9857"/>
      <c r="J821" s="10485" t="s">
        <v>10423</v>
      </c>
      <c r="K821" s="10398" t="s">
        <v>10424</v>
      </c>
      <c r="L821" s="1465" t="s">
        <v>10235</v>
      </c>
      <c r="M821" s="8868" t="s">
        <v>10434</v>
      </c>
      <c r="N821" s="1414" t="s">
        <v>4817</v>
      </c>
      <c r="O821" s="1272">
        <v>1</v>
      </c>
      <c r="P821" s="1272">
        <v>1</v>
      </c>
      <c r="Q821" s="10485" t="s">
        <v>10425</v>
      </c>
      <c r="R821" s="9788"/>
      <c r="S821" s="1173"/>
      <c r="T821" s="1173"/>
      <c r="U821" s="1173"/>
      <c r="V821" s="10488" t="s">
        <v>2073</v>
      </c>
      <c r="W821" s="1173"/>
      <c r="X821" s="10488" t="s">
        <v>37</v>
      </c>
      <c r="Y821" s="9788"/>
      <c r="Z821" s="10449" t="s">
        <v>45</v>
      </c>
      <c r="AA821" s="9840">
        <v>4504308547</v>
      </c>
      <c r="AB821" s="10478" t="s">
        <v>5583</v>
      </c>
      <c r="AC821" s="8912">
        <v>9000</v>
      </c>
      <c r="AD821" s="1266">
        <v>19602</v>
      </c>
      <c r="AE821" s="8912">
        <f>SUM(AD821*P821+AD822*P822+AD823*P823+AC821)</f>
        <v>132492.6</v>
      </c>
      <c r="AF821" s="31"/>
      <c r="AG821" s="26"/>
    </row>
    <row r="822" spans="1:33" ht="30" customHeight="1">
      <c r="A822" s="1332" t="s">
        <v>8564</v>
      </c>
      <c r="B822" s="11055"/>
      <c r="C822" s="10089"/>
      <c r="D822" s="10089"/>
      <c r="E822" s="8865"/>
      <c r="F822" s="10052"/>
      <c r="G822" s="10053"/>
      <c r="H822" s="10434"/>
      <c r="I822" s="10057"/>
      <c r="J822" s="10486"/>
      <c r="K822" s="10399"/>
      <c r="L822" s="296" t="s">
        <v>9966</v>
      </c>
      <c r="M822" s="8870"/>
      <c r="N822" s="1414" t="s">
        <v>3951</v>
      </c>
      <c r="O822" s="1272">
        <v>1</v>
      </c>
      <c r="P822" s="1272">
        <v>1</v>
      </c>
      <c r="Q822" s="10486"/>
      <c r="R822" s="10065"/>
      <c r="S822" s="1173"/>
      <c r="T822" s="1173"/>
      <c r="U822" s="1173"/>
      <c r="V822" s="10494"/>
      <c r="W822" s="1173"/>
      <c r="X822" s="10494"/>
      <c r="Y822" s="10065"/>
      <c r="Z822" s="10506"/>
      <c r="AA822" s="10053"/>
      <c r="AB822" s="11100"/>
      <c r="AC822" s="8920"/>
      <c r="AD822" s="722">
        <v>24502.5</v>
      </c>
      <c r="AE822" s="8920"/>
      <c r="AF822" s="31"/>
      <c r="AG822" s="26"/>
    </row>
    <row r="823" spans="1:33" ht="30" customHeight="1">
      <c r="A823" s="1491" t="s">
        <v>8564</v>
      </c>
      <c r="B823" s="11056"/>
      <c r="C823" s="9766"/>
      <c r="D823" s="9766"/>
      <c r="E823" s="8866"/>
      <c r="F823" s="9810"/>
      <c r="G823" s="9834"/>
      <c r="H823" s="10435"/>
      <c r="I823" s="9858"/>
      <c r="J823" s="10487"/>
      <c r="K823" s="10400"/>
      <c r="L823" s="1441" t="s">
        <v>167</v>
      </c>
      <c r="M823" s="8869"/>
      <c r="N823" s="1458" t="s">
        <v>3952</v>
      </c>
      <c r="O823" s="1272">
        <v>10</v>
      </c>
      <c r="P823" s="1272">
        <v>10</v>
      </c>
      <c r="Q823" s="10487"/>
      <c r="R823" s="9789"/>
      <c r="S823" s="1173"/>
      <c r="T823" s="1173"/>
      <c r="U823" s="1173"/>
      <c r="V823" s="10489"/>
      <c r="W823" s="1173"/>
      <c r="X823" s="10489"/>
      <c r="Y823" s="9789"/>
      <c r="Z823" s="10450"/>
      <c r="AA823" s="9834"/>
      <c r="AB823" s="10479"/>
      <c r="AC823" s="8913"/>
      <c r="AD823" s="722">
        <v>7938.81</v>
      </c>
      <c r="AE823" s="8913"/>
      <c r="AF823" s="31"/>
      <c r="AG823" s="26"/>
    </row>
    <row r="824" spans="1:33" ht="30" customHeight="1">
      <c r="A824" s="1332" t="s">
        <v>8570</v>
      </c>
      <c r="B824" s="3030" t="s">
        <v>10426</v>
      </c>
      <c r="C824" s="1277">
        <v>45499</v>
      </c>
      <c r="D824" s="1277">
        <v>45511</v>
      </c>
      <c r="E824" s="593"/>
      <c r="F824" s="1297"/>
      <c r="G824" s="1276">
        <v>9013</v>
      </c>
      <c r="H824" s="1333" t="s">
        <v>10427</v>
      </c>
      <c r="I824" s="1326"/>
      <c r="J824" s="1304" t="s">
        <v>10428</v>
      </c>
      <c r="K824" s="1334" t="s">
        <v>10429</v>
      </c>
      <c r="L824" s="1389" t="s">
        <v>62</v>
      </c>
      <c r="M824" s="771" t="s">
        <v>10435</v>
      </c>
      <c r="N824" s="1176"/>
      <c r="O824" s="1272">
        <v>5</v>
      </c>
      <c r="P824" s="1272">
        <v>5</v>
      </c>
      <c r="Q824" s="1402" t="s">
        <v>10430</v>
      </c>
      <c r="R824" s="1173"/>
      <c r="S824" s="1173"/>
      <c r="T824" s="1173"/>
      <c r="U824" s="1173"/>
      <c r="V824" s="1263" t="s">
        <v>2073</v>
      </c>
      <c r="W824" s="1173"/>
      <c r="X824" s="1263" t="s">
        <v>37</v>
      </c>
      <c r="Y824" s="1173"/>
      <c r="Z824" s="1253" t="s">
        <v>45</v>
      </c>
      <c r="AA824" s="1176" t="s">
        <v>10436</v>
      </c>
      <c r="AB824" s="1263" t="s">
        <v>10568</v>
      </c>
      <c r="AC824" s="722">
        <v>0</v>
      </c>
      <c r="AD824" s="1266">
        <v>6544.8</v>
      </c>
      <c r="AE824" s="722">
        <f t="shared" ref="AE824:AE829" si="13">SUM(AD824*P824+AC824)</f>
        <v>32724</v>
      </c>
      <c r="AF824" s="31"/>
      <c r="AG824" s="26"/>
    </row>
    <row r="825" spans="1:33" ht="30" customHeight="1">
      <c r="A825" s="1310" t="s">
        <v>8570</v>
      </c>
      <c r="B825" s="3030" t="s">
        <v>10445</v>
      </c>
      <c r="C825" s="1277">
        <v>45499</v>
      </c>
      <c r="D825" s="1277">
        <v>45516</v>
      </c>
      <c r="E825" s="593"/>
      <c r="F825" s="1297"/>
      <c r="G825" s="1276">
        <v>9013</v>
      </c>
      <c r="H825" s="1335" t="s">
        <v>10446</v>
      </c>
      <c r="I825" s="1326"/>
      <c r="J825" s="1304" t="s">
        <v>10447</v>
      </c>
      <c r="K825" s="1337" t="s">
        <v>10448</v>
      </c>
      <c r="L825" s="1390" t="s">
        <v>76</v>
      </c>
      <c r="M825" s="771" t="s">
        <v>10483</v>
      </c>
      <c r="N825" s="1176"/>
      <c r="O825" s="1272">
        <v>4</v>
      </c>
      <c r="P825" s="1272">
        <v>4</v>
      </c>
      <c r="Q825" s="1402" t="s">
        <v>10449</v>
      </c>
      <c r="R825" s="1173"/>
      <c r="S825" s="1173"/>
      <c r="T825" s="1173"/>
      <c r="U825" s="1173"/>
      <c r="V825" s="1263" t="s">
        <v>2073</v>
      </c>
      <c r="W825" s="1173"/>
      <c r="X825" s="1263" t="s">
        <v>37</v>
      </c>
      <c r="Y825" s="1173"/>
      <c r="Z825" s="1253" t="s">
        <v>45</v>
      </c>
      <c r="AA825" s="1176">
        <v>4504308285</v>
      </c>
      <c r="AB825" s="1263" t="s">
        <v>10567</v>
      </c>
      <c r="AC825" s="722">
        <v>0</v>
      </c>
      <c r="AD825" s="1266">
        <v>6544.8</v>
      </c>
      <c r="AE825" s="722">
        <f t="shared" si="13"/>
        <v>26179.200000000001</v>
      </c>
      <c r="AF825" s="31"/>
      <c r="AG825" s="26"/>
    </row>
    <row r="826" spans="1:33" ht="30" customHeight="1">
      <c r="A826" s="1310" t="s">
        <v>8916</v>
      </c>
      <c r="B826" s="3030" t="s">
        <v>10450</v>
      </c>
      <c r="C826" s="1277">
        <v>45502</v>
      </c>
      <c r="D826" s="1277">
        <v>45520</v>
      </c>
      <c r="E826" s="593"/>
      <c r="F826" s="1297"/>
      <c r="G826" s="1276">
        <v>8646</v>
      </c>
      <c r="H826" s="1335" t="s">
        <v>3482</v>
      </c>
      <c r="I826" s="1326"/>
      <c r="J826" s="1304" t="s">
        <v>10451</v>
      </c>
      <c r="K826" s="1319" t="s">
        <v>2592</v>
      </c>
      <c r="L826" s="1384" t="s">
        <v>28</v>
      </c>
      <c r="M826" s="771" t="s">
        <v>10484</v>
      </c>
      <c r="N826" s="1176"/>
      <c r="O826" s="1272">
        <v>2</v>
      </c>
      <c r="P826" s="1272">
        <v>2</v>
      </c>
      <c r="Q826" s="1402" t="s">
        <v>10452</v>
      </c>
      <c r="R826" s="1173"/>
      <c r="S826" s="1173"/>
      <c r="T826" s="1173"/>
      <c r="U826" s="1173"/>
      <c r="V826" s="1181" t="s">
        <v>2073</v>
      </c>
      <c r="W826" s="1173"/>
      <c r="X826" s="1181" t="s">
        <v>37</v>
      </c>
      <c r="Y826" s="1173"/>
      <c r="Z826" s="1218" t="s">
        <v>45</v>
      </c>
      <c r="AA826" s="1176">
        <v>4504309416</v>
      </c>
      <c r="AB826" s="1263" t="s">
        <v>10567</v>
      </c>
      <c r="AC826" s="722">
        <v>56000</v>
      </c>
      <c r="AD826" s="1266">
        <v>10976</v>
      </c>
      <c r="AE826" s="722">
        <f t="shared" si="13"/>
        <v>77952</v>
      </c>
      <c r="AF826" s="31"/>
      <c r="AG826" s="26"/>
    </row>
    <row r="827" spans="1:33" ht="30" customHeight="1">
      <c r="A827" s="1867" t="s">
        <v>8916</v>
      </c>
      <c r="B827" s="3030" t="s">
        <v>10453</v>
      </c>
      <c r="C827" s="1277">
        <v>45505</v>
      </c>
      <c r="D827" s="1277">
        <v>45525</v>
      </c>
      <c r="E827" s="593"/>
      <c r="F827" s="1297"/>
      <c r="G827" s="1276">
        <v>8646</v>
      </c>
      <c r="H827" s="1318"/>
      <c r="I827" s="1336" t="s">
        <v>92</v>
      </c>
      <c r="J827" s="1304" t="s">
        <v>10454</v>
      </c>
      <c r="K827" s="1337" t="s">
        <v>10455</v>
      </c>
      <c r="L827" s="1390" t="s">
        <v>76</v>
      </c>
      <c r="M827" s="771" t="s">
        <v>10485</v>
      </c>
      <c r="N827" s="1176"/>
      <c r="O827" s="1272">
        <v>4</v>
      </c>
      <c r="P827" s="1272">
        <v>4</v>
      </c>
      <c r="Q827" s="1402" t="s">
        <v>10456</v>
      </c>
      <c r="R827" s="1173"/>
      <c r="S827" s="1173"/>
      <c r="T827" s="1173"/>
      <c r="U827" s="1173"/>
      <c r="V827" s="1268" t="s">
        <v>2073</v>
      </c>
      <c r="W827" s="1173"/>
      <c r="X827" s="1268" t="s">
        <v>37</v>
      </c>
      <c r="Y827" s="1173"/>
      <c r="Z827" s="1237" t="s">
        <v>45</v>
      </c>
      <c r="AA827" s="1176" t="s">
        <v>10495</v>
      </c>
      <c r="AB827" s="1263" t="s">
        <v>9991</v>
      </c>
      <c r="AC827" s="722">
        <v>56000</v>
      </c>
      <c r="AD827" s="1266">
        <v>10976</v>
      </c>
      <c r="AE827" s="722">
        <f t="shared" si="13"/>
        <v>99904</v>
      </c>
      <c r="AF827" s="31"/>
      <c r="AG827" s="26"/>
    </row>
    <row r="828" spans="1:33" ht="30" customHeight="1">
      <c r="A828" s="1310" t="s">
        <v>8756</v>
      </c>
      <c r="B828" s="1314" t="s">
        <v>10457</v>
      </c>
      <c r="C828" s="1277">
        <v>45502</v>
      </c>
      <c r="D828" s="1277">
        <v>45511</v>
      </c>
      <c r="E828" s="593"/>
      <c r="F828" s="1297"/>
      <c r="G828" s="1276">
        <v>8600</v>
      </c>
      <c r="H828" s="1335" t="s">
        <v>672</v>
      </c>
      <c r="I828" s="1326"/>
      <c r="J828" s="1304" t="s">
        <v>10458</v>
      </c>
      <c r="K828" s="1337" t="s">
        <v>10459</v>
      </c>
      <c r="L828" s="1384" t="s">
        <v>28</v>
      </c>
      <c r="M828" s="771" t="s">
        <v>10486</v>
      </c>
      <c r="N828" s="1176"/>
      <c r="O828" s="1272">
        <v>2</v>
      </c>
      <c r="P828" s="1272">
        <v>2</v>
      </c>
      <c r="Q828" s="1402" t="s">
        <v>10460</v>
      </c>
      <c r="R828" s="1173"/>
      <c r="S828" s="1173"/>
      <c r="T828" s="1173"/>
      <c r="U828" s="1173"/>
      <c r="V828" s="1181" t="s">
        <v>2073</v>
      </c>
      <c r="W828" s="1173"/>
      <c r="X828" s="1181" t="s">
        <v>37</v>
      </c>
      <c r="Y828" s="1173"/>
      <c r="Z828" s="1526" t="s">
        <v>45</v>
      </c>
      <c r="AA828" s="1176">
        <v>4504308962</v>
      </c>
      <c r="AB828" s="1263" t="s">
        <v>5535</v>
      </c>
      <c r="AC828" s="722">
        <v>0</v>
      </c>
      <c r="AD828" s="1266">
        <v>10976</v>
      </c>
      <c r="AE828" s="722">
        <f t="shared" si="13"/>
        <v>21952</v>
      </c>
      <c r="AF828" s="31"/>
      <c r="AG828" s="26"/>
    </row>
    <row r="829" spans="1:33" ht="30" customHeight="1">
      <c r="A829" s="3547" t="s">
        <v>9603</v>
      </c>
      <c r="B829" s="1430" t="s">
        <v>11573</v>
      </c>
      <c r="C829" s="1277">
        <v>45502</v>
      </c>
      <c r="D829" s="1277">
        <v>45517</v>
      </c>
      <c r="E829" s="593"/>
      <c r="F829" s="1297"/>
      <c r="G829" s="1276">
        <v>8627</v>
      </c>
      <c r="H829" s="1335" t="s">
        <v>10461</v>
      </c>
      <c r="I829" s="1326"/>
      <c r="J829" s="1304" t="s">
        <v>10462</v>
      </c>
      <c r="K829" s="1319" t="s">
        <v>10385</v>
      </c>
      <c r="L829" s="1384" t="s">
        <v>28</v>
      </c>
      <c r="M829" s="771" t="s">
        <v>10487</v>
      </c>
      <c r="N829" s="1176"/>
      <c r="O829" s="1272">
        <v>2</v>
      </c>
      <c r="P829" s="1272">
        <v>2</v>
      </c>
      <c r="Q829" s="1402" t="s">
        <v>10463</v>
      </c>
      <c r="R829" s="1173"/>
      <c r="S829" s="1173"/>
      <c r="T829" s="1173"/>
      <c r="U829" s="1173"/>
      <c r="V829" s="2330" t="s">
        <v>2073</v>
      </c>
      <c r="W829" s="1173"/>
      <c r="X829" s="2330" t="s">
        <v>37</v>
      </c>
      <c r="Y829" s="1173"/>
      <c r="Z829" s="1237" t="s">
        <v>45</v>
      </c>
      <c r="AA829" s="1173">
        <v>4504309496</v>
      </c>
      <c r="AB829" s="1263" t="s">
        <v>10570</v>
      </c>
      <c r="AC829" s="722">
        <v>0</v>
      </c>
      <c r="AD829" s="1266">
        <v>10384</v>
      </c>
      <c r="AE829" s="722">
        <f t="shared" si="13"/>
        <v>20768</v>
      </c>
      <c r="AF829" s="31"/>
      <c r="AG829" s="26"/>
    </row>
    <row r="830" spans="1:33" ht="30" customHeight="1">
      <c r="A830" s="1310" t="s">
        <v>9603</v>
      </c>
      <c r="B830" s="10417" t="s">
        <v>11574</v>
      </c>
      <c r="C830" s="9765">
        <v>45502</v>
      </c>
      <c r="D830" s="9765">
        <v>45586</v>
      </c>
      <c r="E830" s="8864"/>
      <c r="F830" s="9809"/>
      <c r="G830" s="9840">
        <v>8627</v>
      </c>
      <c r="H830" s="10405" t="s">
        <v>10464</v>
      </c>
      <c r="I830" s="9857"/>
      <c r="J830" s="9843" t="s">
        <v>10465</v>
      </c>
      <c r="K830" s="10403" t="s">
        <v>10467</v>
      </c>
      <c r="L830" s="1718" t="s">
        <v>10466</v>
      </c>
      <c r="M830" s="8868" t="s">
        <v>10488</v>
      </c>
      <c r="N830" s="1717" t="s">
        <v>3955</v>
      </c>
      <c r="O830" s="1272">
        <v>1</v>
      </c>
      <c r="P830" s="1272">
        <v>1</v>
      </c>
      <c r="Q830" s="10451" t="s">
        <v>10468</v>
      </c>
      <c r="R830" s="9788"/>
      <c r="S830" s="1173"/>
      <c r="T830" s="1173"/>
      <c r="U830" s="1173"/>
      <c r="V830" s="10442" t="s">
        <v>2073</v>
      </c>
      <c r="W830" s="1173"/>
      <c r="X830" s="10442" t="s">
        <v>37</v>
      </c>
      <c r="Y830" s="1173"/>
      <c r="Z830" s="10197" t="s">
        <v>45</v>
      </c>
      <c r="AA830" s="9840">
        <v>4504309497</v>
      </c>
      <c r="AB830" s="10478" t="s">
        <v>5586</v>
      </c>
      <c r="AC830" s="8912">
        <v>0</v>
      </c>
      <c r="AD830" s="1266">
        <v>180000</v>
      </c>
      <c r="AE830" s="8912">
        <f>SUM(AD830*P830+AD831*P831+AD832*P832+AC830)</f>
        <v>218781</v>
      </c>
      <c r="AF830" s="31"/>
      <c r="AG830" s="26"/>
    </row>
    <row r="831" spans="1:33" ht="30" customHeight="1">
      <c r="A831" s="1310" t="s">
        <v>9603</v>
      </c>
      <c r="B831" s="10769"/>
      <c r="C831" s="10089"/>
      <c r="D831" s="10089"/>
      <c r="E831" s="8865"/>
      <c r="F831" s="10052"/>
      <c r="G831" s="10053"/>
      <c r="H831" s="10484"/>
      <c r="I831" s="10057"/>
      <c r="J831" s="10059"/>
      <c r="K831" s="11060"/>
      <c r="L831" s="1391" t="s">
        <v>9966</v>
      </c>
      <c r="M831" s="8870"/>
      <c r="N831" s="1717" t="s">
        <v>3951</v>
      </c>
      <c r="O831" s="1272">
        <v>1</v>
      </c>
      <c r="P831" s="1272">
        <v>1</v>
      </c>
      <c r="Q831" s="10452"/>
      <c r="R831" s="10065"/>
      <c r="S831" s="1173"/>
      <c r="T831" s="1173"/>
      <c r="U831" s="1173"/>
      <c r="V831" s="10443"/>
      <c r="W831" s="1173"/>
      <c r="X831" s="10443"/>
      <c r="Y831" s="1173"/>
      <c r="Z831" s="10053"/>
      <c r="AA831" s="10053"/>
      <c r="AB831" s="11100"/>
      <c r="AC831" s="8920"/>
      <c r="AD831" s="1266">
        <v>1184</v>
      </c>
      <c r="AE831" s="8920"/>
      <c r="AF831" s="31"/>
      <c r="AG831" s="26"/>
    </row>
    <row r="832" spans="1:33" ht="30" customHeight="1">
      <c r="A832" s="1310" t="s">
        <v>9603</v>
      </c>
      <c r="B832" s="10418"/>
      <c r="C832" s="9766"/>
      <c r="D832" s="9766"/>
      <c r="E832" s="8866"/>
      <c r="F832" s="9810"/>
      <c r="G832" s="9834"/>
      <c r="H832" s="10406"/>
      <c r="I832" s="9858"/>
      <c r="J832" s="9844"/>
      <c r="K832" s="10404"/>
      <c r="L832" s="1718" t="s">
        <v>8688</v>
      </c>
      <c r="M832" s="8869"/>
      <c r="N832" s="1717" t="s">
        <v>3951</v>
      </c>
      <c r="O832" s="1272">
        <v>1</v>
      </c>
      <c r="P832" s="1272">
        <v>1</v>
      </c>
      <c r="Q832" s="10453"/>
      <c r="R832" s="9789"/>
      <c r="S832" s="1173"/>
      <c r="T832" s="1173"/>
      <c r="U832" s="1173"/>
      <c r="V832" s="10444"/>
      <c r="W832" s="1173"/>
      <c r="X832" s="10444"/>
      <c r="Y832" s="1173"/>
      <c r="Z832" s="9834"/>
      <c r="AA832" s="9834"/>
      <c r="AB832" s="10479"/>
      <c r="AC832" s="8913"/>
      <c r="AD832" s="1266">
        <v>37597</v>
      </c>
      <c r="AE832" s="8913"/>
      <c r="AF832" s="31"/>
      <c r="AG832" s="26"/>
    </row>
    <row r="833" spans="1:33" ht="30" customHeight="1">
      <c r="A833" s="1310" t="s">
        <v>7878</v>
      </c>
      <c r="B833" s="1336" t="s">
        <v>10469</v>
      </c>
      <c r="C833" s="1277">
        <v>45498</v>
      </c>
      <c r="D833" s="1277">
        <v>45505</v>
      </c>
      <c r="E833" s="593"/>
      <c r="F833" s="1297"/>
      <c r="G833" s="1276">
        <v>8638</v>
      </c>
      <c r="H833" s="1335" t="s">
        <v>2625</v>
      </c>
      <c r="I833" s="1326"/>
      <c r="J833" s="1304" t="s">
        <v>10470</v>
      </c>
      <c r="K833" s="1319" t="s">
        <v>10385</v>
      </c>
      <c r="L833" s="1384" t="s">
        <v>28</v>
      </c>
      <c r="M833" s="771" t="s">
        <v>10489</v>
      </c>
      <c r="N833" s="1176"/>
      <c r="O833" s="1272">
        <v>2</v>
      </c>
      <c r="P833" s="1272">
        <v>2</v>
      </c>
      <c r="Q833" s="1402" t="s">
        <v>10471</v>
      </c>
      <c r="R833" s="1173"/>
      <c r="S833" s="1173"/>
      <c r="T833" s="1173"/>
      <c r="U833" s="1173"/>
      <c r="V833" s="1181" t="s">
        <v>2073</v>
      </c>
      <c r="W833" s="1173"/>
      <c r="X833" s="1181" t="s">
        <v>37</v>
      </c>
      <c r="Y833" s="1173"/>
      <c r="Z833" s="2063" t="s">
        <v>45</v>
      </c>
      <c r="AA833" s="1176">
        <v>4504308283</v>
      </c>
      <c r="AB833" s="1237" t="s">
        <v>9991</v>
      </c>
      <c r="AC833" s="722">
        <v>0</v>
      </c>
      <c r="AD833" s="1266">
        <v>7613</v>
      </c>
      <c r="AE833" s="722">
        <f>SUM(AD833*P833+AC833)</f>
        <v>15226</v>
      </c>
      <c r="AF833" s="31"/>
      <c r="AG833" s="26"/>
    </row>
    <row r="834" spans="1:33" ht="30" customHeight="1">
      <c r="A834" s="1310" t="s">
        <v>7878</v>
      </c>
      <c r="B834" s="1336" t="s">
        <v>10472</v>
      </c>
      <c r="C834" s="1277">
        <v>45498</v>
      </c>
      <c r="D834" s="1277">
        <v>45505</v>
      </c>
      <c r="E834" s="593"/>
      <c r="F834" s="1297"/>
      <c r="G834" s="1276">
        <v>8638</v>
      </c>
      <c r="H834" s="1335" t="s">
        <v>2109</v>
      </c>
      <c r="I834" s="1326"/>
      <c r="J834" s="1304" t="s">
        <v>10473</v>
      </c>
      <c r="K834" s="1319" t="s">
        <v>10385</v>
      </c>
      <c r="L834" s="1384" t="s">
        <v>28</v>
      </c>
      <c r="M834" s="771" t="s">
        <v>10490</v>
      </c>
      <c r="N834" s="1176"/>
      <c r="O834" s="1272">
        <v>2</v>
      </c>
      <c r="P834" s="1272">
        <v>2</v>
      </c>
      <c r="Q834" s="1402" t="s">
        <v>10474</v>
      </c>
      <c r="R834" s="1173"/>
      <c r="S834" s="1173"/>
      <c r="T834" s="1173"/>
      <c r="U834" s="1173"/>
      <c r="V834" s="2250" t="s">
        <v>2073</v>
      </c>
      <c r="W834" s="1173"/>
      <c r="X834" s="2250" t="s">
        <v>37</v>
      </c>
      <c r="Y834" s="1173"/>
      <c r="Z834" s="2063" t="s">
        <v>45</v>
      </c>
      <c r="AA834" s="1176" t="s">
        <v>10496</v>
      </c>
      <c r="AB834" s="1237" t="s">
        <v>10569</v>
      </c>
      <c r="AC834" s="722">
        <v>0</v>
      </c>
      <c r="AD834" s="1266">
        <v>7613</v>
      </c>
      <c r="AE834" s="722">
        <f>SUM(AD834*P834+AC834)</f>
        <v>15226</v>
      </c>
      <c r="AF834" s="31"/>
      <c r="AG834" s="26"/>
    </row>
    <row r="835" spans="1:33" ht="30" customHeight="1">
      <c r="A835" s="1141" t="s">
        <v>7878</v>
      </c>
      <c r="B835" s="2992" t="s">
        <v>10475</v>
      </c>
      <c r="C835" s="1277">
        <v>45502</v>
      </c>
      <c r="D835" s="1277">
        <v>45513</v>
      </c>
      <c r="E835" s="593"/>
      <c r="F835" s="1297"/>
      <c r="G835" s="1276">
        <v>8638</v>
      </c>
      <c r="H835" s="1335" t="s">
        <v>5477</v>
      </c>
      <c r="I835" s="1326"/>
      <c r="J835" s="1338" t="s">
        <v>10476</v>
      </c>
      <c r="K835" s="1319" t="s">
        <v>10385</v>
      </c>
      <c r="L835" s="1384" t="s">
        <v>173</v>
      </c>
      <c r="M835" s="771" t="s">
        <v>10491</v>
      </c>
      <c r="N835" s="1176"/>
      <c r="O835" s="1272">
        <v>1</v>
      </c>
      <c r="P835" s="1272">
        <v>1</v>
      </c>
      <c r="Q835" s="1402" t="s">
        <v>10477</v>
      </c>
      <c r="R835" s="1173"/>
      <c r="S835" s="1173"/>
      <c r="T835" s="1173"/>
      <c r="U835" s="1173"/>
      <c r="V835" s="1181" t="s">
        <v>2073</v>
      </c>
      <c r="W835" s="1173"/>
      <c r="X835" s="1181" t="s">
        <v>37</v>
      </c>
      <c r="Y835" s="1173"/>
      <c r="Z835" s="1182" t="s">
        <v>45</v>
      </c>
      <c r="AA835" s="1176">
        <v>4504309325</v>
      </c>
      <c r="AB835" s="1237" t="s">
        <v>10569</v>
      </c>
      <c r="AC835" s="722">
        <v>0</v>
      </c>
      <c r="AD835" s="1266">
        <v>7613</v>
      </c>
      <c r="AE835" s="722">
        <f>SUM(AD835*P835+AC835)</f>
        <v>7613</v>
      </c>
      <c r="AF835" s="31"/>
      <c r="AG835" s="26"/>
    </row>
    <row r="836" spans="1:33" ht="30" customHeight="1">
      <c r="A836" s="1310" t="s">
        <v>7869</v>
      </c>
      <c r="B836" s="9743" t="s">
        <v>10478</v>
      </c>
      <c r="C836" s="9765">
        <v>45491</v>
      </c>
      <c r="D836" s="9765">
        <v>45503</v>
      </c>
      <c r="E836" s="8864"/>
      <c r="F836" s="9809"/>
      <c r="G836" s="9840">
        <v>8644</v>
      </c>
      <c r="H836" s="10405" t="s">
        <v>10479</v>
      </c>
      <c r="I836" s="9857"/>
      <c r="J836" s="9843" t="s">
        <v>10480</v>
      </c>
      <c r="K836" s="10403" t="s">
        <v>10481</v>
      </c>
      <c r="L836" s="1389" t="s">
        <v>62</v>
      </c>
      <c r="M836" s="8868" t="s">
        <v>10492</v>
      </c>
      <c r="N836" s="1717" t="s">
        <v>3952</v>
      </c>
      <c r="O836" s="1272">
        <v>5</v>
      </c>
      <c r="P836" s="1272">
        <v>5</v>
      </c>
      <c r="Q836" s="10451" t="s">
        <v>10482</v>
      </c>
      <c r="R836" s="9788"/>
      <c r="S836" s="1173"/>
      <c r="T836" s="1173"/>
      <c r="U836" s="1173"/>
      <c r="V836" s="10480" t="s">
        <v>2073</v>
      </c>
      <c r="W836" s="1173"/>
      <c r="X836" s="10480" t="s">
        <v>37</v>
      </c>
      <c r="Y836" s="1173"/>
      <c r="Z836" s="10514" t="s">
        <v>45</v>
      </c>
      <c r="AA836" s="9840">
        <v>4504308181</v>
      </c>
      <c r="AB836" s="10478" t="s">
        <v>5583</v>
      </c>
      <c r="AC836" s="8912">
        <v>7290</v>
      </c>
      <c r="AD836" s="1266">
        <v>7480</v>
      </c>
      <c r="AE836" s="8912">
        <f>SUM(AD836*P836+AD837*P837+AC836)</f>
        <v>60530</v>
      </c>
      <c r="AF836" s="31"/>
      <c r="AG836" s="26"/>
    </row>
    <row r="837" spans="1:33" ht="30" customHeight="1">
      <c r="A837" s="1310" t="s">
        <v>7869</v>
      </c>
      <c r="B837" s="9700"/>
      <c r="C837" s="9766"/>
      <c r="D837" s="9766"/>
      <c r="E837" s="8866"/>
      <c r="F837" s="9810"/>
      <c r="G837" s="9834"/>
      <c r="H837" s="10406"/>
      <c r="I837" s="9858"/>
      <c r="J837" s="9844"/>
      <c r="K837" s="10404"/>
      <c r="L837" s="1718" t="s">
        <v>10235</v>
      </c>
      <c r="M837" s="8869"/>
      <c r="N837" s="1717" t="s">
        <v>4817</v>
      </c>
      <c r="O837" s="1272">
        <v>1</v>
      </c>
      <c r="P837" s="1272">
        <v>1</v>
      </c>
      <c r="Q837" s="10453"/>
      <c r="R837" s="9789"/>
      <c r="S837" s="1173"/>
      <c r="T837" s="1173"/>
      <c r="U837" s="1173"/>
      <c r="V837" s="9834"/>
      <c r="W837" s="1173"/>
      <c r="X837" s="9834"/>
      <c r="Y837" s="1173"/>
      <c r="Z837" s="9834"/>
      <c r="AA837" s="9834"/>
      <c r="AB837" s="10479"/>
      <c r="AC837" s="8913"/>
      <c r="AD837" s="1266">
        <v>15840</v>
      </c>
      <c r="AE837" s="8913"/>
      <c r="AF837" s="31"/>
      <c r="AG837" s="26"/>
    </row>
    <row r="838" spans="1:33" ht="30" customHeight="1">
      <c r="A838" s="2814" t="s">
        <v>17456</v>
      </c>
      <c r="B838" s="2992" t="s">
        <v>10501</v>
      </c>
      <c r="C838" s="1277">
        <v>45502</v>
      </c>
      <c r="D838" s="1277">
        <v>45511</v>
      </c>
      <c r="E838" s="593"/>
      <c r="F838" s="1297"/>
      <c r="G838" s="1276">
        <v>8610</v>
      </c>
      <c r="H838" s="1339" t="s">
        <v>10502</v>
      </c>
      <c r="I838" s="1326"/>
      <c r="J838" s="1304" t="s">
        <v>10503</v>
      </c>
      <c r="K838" s="1340" t="s">
        <v>10504</v>
      </c>
      <c r="L838" s="1384" t="s">
        <v>28</v>
      </c>
      <c r="M838" s="771" t="s">
        <v>10516</v>
      </c>
      <c r="N838" s="1176"/>
      <c r="O838" s="1272">
        <v>2</v>
      </c>
      <c r="P838" s="1272">
        <v>2</v>
      </c>
      <c r="Q838" s="1402" t="s">
        <v>10505</v>
      </c>
      <c r="R838" s="1173"/>
      <c r="S838" s="1173"/>
      <c r="T838" s="1173"/>
      <c r="U838" s="1173"/>
      <c r="V838" s="1265" t="s">
        <v>2073</v>
      </c>
      <c r="W838" s="1173"/>
      <c r="X838" s="1265" t="s">
        <v>37</v>
      </c>
      <c r="Y838" s="1173"/>
      <c r="Z838" s="1264" t="s">
        <v>45</v>
      </c>
      <c r="AA838" s="1176">
        <v>4504309590</v>
      </c>
      <c r="AB838" s="1237" t="s">
        <v>10567</v>
      </c>
      <c r="AC838" s="722">
        <v>0</v>
      </c>
      <c r="AD838" s="1266">
        <v>7371</v>
      </c>
      <c r="AE838" s="722">
        <f t="shared" ref="AE838:AE876" si="14">SUM(AD838*P838+AC838)</f>
        <v>14742</v>
      </c>
      <c r="AF838" s="31"/>
      <c r="AG838" s="26"/>
    </row>
    <row r="839" spans="1:33" ht="30" customHeight="1">
      <c r="A839" s="1151" t="s">
        <v>9994</v>
      </c>
      <c r="B839" s="2992" t="s">
        <v>10506</v>
      </c>
      <c r="C839" s="1277">
        <v>45502</v>
      </c>
      <c r="D839" s="1277">
        <v>45513</v>
      </c>
      <c r="E839" s="593"/>
      <c r="F839" s="1297"/>
      <c r="G839" s="1276">
        <v>9042</v>
      </c>
      <c r="H839" s="1339" t="s">
        <v>10507</v>
      </c>
      <c r="I839" s="1326"/>
      <c r="J839" s="1304" t="s">
        <v>10508</v>
      </c>
      <c r="K839" s="1340" t="s">
        <v>9952</v>
      </c>
      <c r="L839" s="1384" t="s">
        <v>28</v>
      </c>
      <c r="M839" s="771" t="s">
        <v>10517</v>
      </c>
      <c r="N839" s="1176"/>
      <c r="O839" s="1272">
        <v>2</v>
      </c>
      <c r="P839" s="1272">
        <v>2</v>
      </c>
      <c r="Q839" s="1402" t="s">
        <v>10505</v>
      </c>
      <c r="R839" s="1173"/>
      <c r="S839" s="1173"/>
      <c r="T839" s="1173"/>
      <c r="U839" s="1173"/>
      <c r="V839" s="1529" t="s">
        <v>2073</v>
      </c>
      <c r="W839" s="1173"/>
      <c r="X839" s="1529" t="s">
        <v>37</v>
      </c>
      <c r="Y839" s="1173"/>
      <c r="Z839" s="1454" t="s">
        <v>45</v>
      </c>
      <c r="AA839" s="1176">
        <v>4504310136</v>
      </c>
      <c r="AB839" s="1237" t="s">
        <v>10567</v>
      </c>
      <c r="AC839" s="722">
        <v>0</v>
      </c>
      <c r="AD839" s="1266">
        <v>6075</v>
      </c>
      <c r="AE839" s="722">
        <f t="shared" si="14"/>
        <v>12150</v>
      </c>
      <c r="AF839" s="31"/>
      <c r="AG839" s="26"/>
    </row>
    <row r="840" spans="1:33" ht="30" customHeight="1">
      <c r="A840" s="1151" t="s">
        <v>8626</v>
      </c>
      <c r="B840" s="1336" t="s">
        <v>10509</v>
      </c>
      <c r="C840" s="1277">
        <v>45502</v>
      </c>
      <c r="D840" s="1277">
        <v>45517</v>
      </c>
      <c r="E840" s="593"/>
      <c r="F840" s="1297"/>
      <c r="G840" s="1276">
        <v>8615</v>
      </c>
      <c r="H840" s="1335"/>
      <c r="I840" s="1616" t="s">
        <v>92</v>
      </c>
      <c r="J840" s="1304" t="s">
        <v>7850</v>
      </c>
      <c r="K840" s="1340" t="s">
        <v>10510</v>
      </c>
      <c r="L840" s="1633" t="s">
        <v>8865</v>
      </c>
      <c r="M840" s="771" t="s">
        <v>10518</v>
      </c>
      <c r="N840" s="1176"/>
      <c r="O840" s="1272">
        <v>2</v>
      </c>
      <c r="P840" s="1272">
        <v>2</v>
      </c>
      <c r="Q840" s="1402" t="s">
        <v>10511</v>
      </c>
      <c r="R840" s="1173"/>
      <c r="S840" s="1173"/>
      <c r="T840" s="1173"/>
      <c r="U840" s="1173"/>
      <c r="V840" s="1640" t="s">
        <v>2073</v>
      </c>
      <c r="W840" s="1173"/>
      <c r="X840" s="1640" t="s">
        <v>37</v>
      </c>
      <c r="Y840" s="1173"/>
      <c r="Z840" s="1639" t="s">
        <v>45</v>
      </c>
      <c r="AA840" s="1176">
        <v>4504309572</v>
      </c>
      <c r="AB840" s="1237" t="s">
        <v>9991</v>
      </c>
      <c r="AC840" s="722">
        <v>9000</v>
      </c>
      <c r="AD840" s="1266">
        <v>4753</v>
      </c>
      <c r="AE840" s="722">
        <f t="shared" si="14"/>
        <v>18506</v>
      </c>
      <c r="AF840" s="31"/>
      <c r="AG840" s="26"/>
    </row>
    <row r="841" spans="1:33" ht="30" customHeight="1">
      <c r="A841" s="1151" t="s">
        <v>8518</v>
      </c>
      <c r="B841" s="1336" t="s">
        <v>10512</v>
      </c>
      <c r="C841" s="1277">
        <v>45502</v>
      </c>
      <c r="D841" s="1277">
        <v>45511</v>
      </c>
      <c r="E841" s="593"/>
      <c r="F841" s="1297"/>
      <c r="G841" s="1276">
        <v>8604</v>
      </c>
      <c r="H841" s="1335"/>
      <c r="I841" s="1616" t="s">
        <v>92</v>
      </c>
      <c r="J841" s="1304" t="s">
        <v>9832</v>
      </c>
      <c r="K841" s="1340" t="s">
        <v>10513</v>
      </c>
      <c r="L841" s="1633" t="s">
        <v>9893</v>
      </c>
      <c r="M841" s="771" t="s">
        <v>10519</v>
      </c>
      <c r="N841" s="1176"/>
      <c r="O841" s="1272">
        <v>17</v>
      </c>
      <c r="P841" s="1272">
        <v>17</v>
      </c>
      <c r="Q841" s="1634" t="s">
        <v>10514</v>
      </c>
      <c r="R841" s="1173"/>
      <c r="S841" s="1173"/>
      <c r="T841" s="1173"/>
      <c r="U841" s="1173"/>
      <c r="V841" s="1265" t="s">
        <v>2073</v>
      </c>
      <c r="W841" s="1173"/>
      <c r="X841" s="1265" t="s">
        <v>37</v>
      </c>
      <c r="Y841" s="1173"/>
      <c r="Z841" s="1622" t="s">
        <v>45</v>
      </c>
      <c r="AA841" s="1176">
        <v>4504309862</v>
      </c>
      <c r="AB841" s="1237" t="s">
        <v>9991</v>
      </c>
      <c r="AC841" s="722">
        <v>0</v>
      </c>
      <c r="AD841" s="1266">
        <v>4802</v>
      </c>
      <c r="AE841" s="722">
        <f t="shared" si="14"/>
        <v>81634</v>
      </c>
      <c r="AF841" s="31"/>
      <c r="AG841" s="26"/>
    </row>
    <row r="842" spans="1:33" ht="30" customHeight="1">
      <c r="A842" s="1341" t="s">
        <v>8564</v>
      </c>
      <c r="B842" s="6095" t="s">
        <v>10521</v>
      </c>
      <c r="C842" s="1277">
        <v>45503</v>
      </c>
      <c r="D842" s="1277">
        <v>45519</v>
      </c>
      <c r="E842" s="593"/>
      <c r="F842" s="1297"/>
      <c r="G842" s="1276">
        <v>8598</v>
      </c>
      <c r="H842" s="1342" t="s">
        <v>10522</v>
      </c>
      <c r="I842" s="1326"/>
      <c r="J842" s="6072" t="s">
        <v>10523</v>
      </c>
      <c r="K842" s="1343" t="s">
        <v>10524</v>
      </c>
      <c r="L842" s="1387" t="s">
        <v>128</v>
      </c>
      <c r="M842" s="771" t="s">
        <v>10552</v>
      </c>
      <c r="N842" s="1176"/>
      <c r="O842" s="1272">
        <v>3</v>
      </c>
      <c r="P842" s="1272">
        <v>3</v>
      </c>
      <c r="Q842" s="1402" t="s">
        <v>10520</v>
      </c>
      <c r="R842" s="1173"/>
      <c r="S842" s="1173"/>
      <c r="T842" s="1173"/>
      <c r="U842" s="1173"/>
      <c r="V842" s="1269" t="s">
        <v>2073</v>
      </c>
      <c r="W842" s="1173"/>
      <c r="X842" s="1269" t="s">
        <v>37</v>
      </c>
      <c r="Y842" s="1173"/>
      <c r="Z842" s="3767" t="s">
        <v>45</v>
      </c>
      <c r="AA842" s="6071" t="s">
        <v>10551</v>
      </c>
      <c r="AB842" s="1237" t="s">
        <v>10568</v>
      </c>
      <c r="AC842" s="722">
        <v>15000</v>
      </c>
      <c r="AD842" s="1266">
        <v>7938.81</v>
      </c>
      <c r="AE842" s="722">
        <f t="shared" si="14"/>
        <v>38816.43</v>
      </c>
      <c r="AF842" s="31"/>
      <c r="AG842" s="26"/>
    </row>
    <row r="843" spans="1:33" ht="30" customHeight="1">
      <c r="A843" s="1341" t="s">
        <v>9994</v>
      </c>
      <c r="B843" s="1536" t="s">
        <v>10525</v>
      </c>
      <c r="C843" s="1537">
        <v>45499</v>
      </c>
      <c r="D843" s="1277">
        <v>45512</v>
      </c>
      <c r="E843" s="593"/>
      <c r="F843" s="1297"/>
      <c r="G843" s="1276">
        <v>9042</v>
      </c>
      <c r="H843" s="1342" t="s">
        <v>10526</v>
      </c>
      <c r="I843" s="1326"/>
      <c r="J843" s="1304" t="s">
        <v>10527</v>
      </c>
      <c r="K843" s="1343" t="s">
        <v>10528</v>
      </c>
      <c r="L843" s="1384" t="s">
        <v>173</v>
      </c>
      <c r="M843" s="771" t="s">
        <v>10553</v>
      </c>
      <c r="N843" s="1176"/>
      <c r="O843" s="1272">
        <v>1</v>
      </c>
      <c r="P843" s="1272">
        <v>1</v>
      </c>
      <c r="Q843" s="1538" t="s">
        <v>10529</v>
      </c>
      <c r="R843" s="1173"/>
      <c r="S843" s="1173"/>
      <c r="T843" s="1173"/>
      <c r="U843" s="1173"/>
      <c r="V843" s="1529" t="s">
        <v>2073</v>
      </c>
      <c r="W843" s="1173"/>
      <c r="X843" s="1529" t="s">
        <v>37</v>
      </c>
      <c r="Y843" s="1173"/>
      <c r="Z843" s="1454" t="s">
        <v>45</v>
      </c>
      <c r="AA843" s="1173"/>
      <c r="AB843" s="1237" t="s">
        <v>10568</v>
      </c>
      <c r="AC843" s="722">
        <v>0</v>
      </c>
      <c r="AD843" s="1266">
        <v>6075</v>
      </c>
      <c r="AE843" s="722">
        <f t="shared" si="14"/>
        <v>6075</v>
      </c>
      <c r="AF843" s="31"/>
      <c r="AG843" s="26"/>
    </row>
    <row r="844" spans="1:33" ht="30" customHeight="1">
      <c r="A844" s="1341" t="s">
        <v>9994</v>
      </c>
      <c r="B844" s="1536" t="s">
        <v>10530</v>
      </c>
      <c r="C844" s="593">
        <v>45504</v>
      </c>
      <c r="D844" s="1277">
        <v>45519</v>
      </c>
      <c r="E844" s="593"/>
      <c r="F844" s="1297"/>
      <c r="G844" s="1276">
        <v>9042</v>
      </c>
      <c r="H844" s="1342" t="s">
        <v>551</v>
      </c>
      <c r="I844" s="1326"/>
      <c r="J844" s="1304" t="s">
        <v>10531</v>
      </c>
      <c r="K844" s="1343" t="s">
        <v>10532</v>
      </c>
      <c r="L844" s="1384" t="s">
        <v>28</v>
      </c>
      <c r="M844" s="771" t="s">
        <v>10554</v>
      </c>
      <c r="N844" s="1176"/>
      <c r="O844" s="1272">
        <v>2</v>
      </c>
      <c r="P844" s="1272">
        <v>2</v>
      </c>
      <c r="Q844" s="1402" t="s">
        <v>10533</v>
      </c>
      <c r="R844" s="1173"/>
      <c r="S844" s="1173"/>
      <c r="T844" s="1173"/>
      <c r="U844" s="1173"/>
      <c r="V844" s="1904" t="s">
        <v>2073</v>
      </c>
      <c r="W844" s="1173"/>
      <c r="X844" s="1904" t="s">
        <v>37</v>
      </c>
      <c r="Y844" s="1173"/>
      <c r="Z844" s="1907" t="s">
        <v>45</v>
      </c>
      <c r="AA844" s="1176">
        <v>4504311556</v>
      </c>
      <c r="AB844" s="1237" t="s">
        <v>10569</v>
      </c>
      <c r="AC844" s="722">
        <v>0</v>
      </c>
      <c r="AD844" s="1266">
        <v>6075</v>
      </c>
      <c r="AE844" s="722">
        <f t="shared" si="14"/>
        <v>12150</v>
      </c>
      <c r="AF844" s="31"/>
      <c r="AG844" s="26"/>
    </row>
    <row r="845" spans="1:33" ht="30" customHeight="1">
      <c r="A845" s="1341" t="s">
        <v>8568</v>
      </c>
      <c r="B845" s="2995" t="s">
        <v>11595</v>
      </c>
      <c r="C845" s="1277">
        <v>45502</v>
      </c>
      <c r="D845" s="1277">
        <v>45517</v>
      </c>
      <c r="E845" s="593"/>
      <c r="F845" s="1297"/>
      <c r="G845" s="1276">
        <v>8369</v>
      </c>
      <c r="H845" s="1342" t="s">
        <v>493</v>
      </c>
      <c r="I845" s="1536" t="s">
        <v>25</v>
      </c>
      <c r="J845" s="1304" t="s">
        <v>10534</v>
      </c>
      <c r="K845" s="1319" t="s">
        <v>405</v>
      </c>
      <c r="L845" s="1390" t="s">
        <v>76</v>
      </c>
      <c r="M845" s="771" t="s">
        <v>10555</v>
      </c>
      <c r="N845" s="1176"/>
      <c r="O845" s="1272">
        <v>4</v>
      </c>
      <c r="P845" s="1272">
        <v>4</v>
      </c>
      <c r="Q845" s="1538" t="s">
        <v>10535</v>
      </c>
      <c r="R845" s="1173"/>
      <c r="S845" s="1173"/>
      <c r="T845" s="1173"/>
      <c r="U845" s="1173"/>
      <c r="V845" s="1623" t="s">
        <v>9338</v>
      </c>
      <c r="W845" s="1173"/>
      <c r="X845" s="2191" t="s">
        <v>37</v>
      </c>
      <c r="Y845" s="1173"/>
      <c r="Z845" s="2389" t="s">
        <v>45</v>
      </c>
      <c r="AA845" s="1176">
        <v>4504311496</v>
      </c>
      <c r="AB845" s="1237" t="s">
        <v>10569</v>
      </c>
      <c r="AC845" s="722">
        <v>13950</v>
      </c>
      <c r="AD845" s="1266">
        <v>14355</v>
      </c>
      <c r="AE845" s="722">
        <f t="shared" si="14"/>
        <v>71370</v>
      </c>
      <c r="AF845" s="31"/>
      <c r="AG845" s="26"/>
    </row>
    <row r="846" spans="1:33" ht="30" customHeight="1">
      <c r="A846" s="2412" t="s">
        <v>8568</v>
      </c>
      <c r="B846" s="2995" t="s">
        <v>11596</v>
      </c>
      <c r="C846" s="1277">
        <v>45503</v>
      </c>
      <c r="D846" s="1277">
        <v>45518</v>
      </c>
      <c r="E846" s="593"/>
      <c r="F846" s="1297"/>
      <c r="G846" s="1276">
        <v>8369</v>
      </c>
      <c r="H846" s="1335"/>
      <c r="I846" s="1536" t="s">
        <v>25</v>
      </c>
      <c r="J846" s="2413" t="s">
        <v>10534</v>
      </c>
      <c r="K846" s="1343" t="s">
        <v>10536</v>
      </c>
      <c r="L846" s="1384" t="s">
        <v>173</v>
      </c>
      <c r="M846" s="771" t="s">
        <v>10556</v>
      </c>
      <c r="N846" s="1176"/>
      <c r="O846" s="1272">
        <v>1</v>
      </c>
      <c r="P846" s="1272">
        <v>1</v>
      </c>
      <c r="Q846" s="1402" t="s">
        <v>10537</v>
      </c>
      <c r="R846" s="1173"/>
      <c r="S846" s="1173"/>
      <c r="T846" s="1173"/>
      <c r="U846" s="1173"/>
      <c r="V846" s="1623" t="s">
        <v>9338</v>
      </c>
      <c r="W846" s="1173"/>
      <c r="X846" s="2191" t="s">
        <v>37</v>
      </c>
      <c r="Y846" s="1173"/>
      <c r="Z846" s="2389" t="s">
        <v>45</v>
      </c>
      <c r="AA846" s="1176">
        <v>4504311497</v>
      </c>
      <c r="AB846" s="1237" t="s">
        <v>10565</v>
      </c>
      <c r="AC846" s="722">
        <v>13950</v>
      </c>
      <c r="AD846" s="1266">
        <v>14355</v>
      </c>
      <c r="AE846" s="722">
        <f t="shared" si="14"/>
        <v>28305</v>
      </c>
      <c r="AF846" s="31"/>
      <c r="AG846" s="26"/>
    </row>
    <row r="847" spans="1:33" ht="30" customHeight="1">
      <c r="A847" s="497" t="s">
        <v>9092</v>
      </c>
      <c r="B847" s="2995" t="s">
        <v>11558</v>
      </c>
      <c r="C847" s="340">
        <v>45504</v>
      </c>
      <c r="D847" s="340">
        <v>45513</v>
      </c>
      <c r="E847" s="422"/>
      <c r="F847" s="374"/>
      <c r="G847" s="339">
        <v>8599</v>
      </c>
      <c r="H847" s="496"/>
      <c r="I847" s="502" t="s">
        <v>92</v>
      </c>
      <c r="J847" s="410" t="s">
        <v>10538</v>
      </c>
      <c r="K847" s="498" t="s">
        <v>10539</v>
      </c>
      <c r="L847" s="503" t="s">
        <v>193</v>
      </c>
      <c r="M847" s="338" t="s">
        <v>10557</v>
      </c>
      <c r="N847" s="255"/>
      <c r="O847" s="258">
        <v>6</v>
      </c>
      <c r="P847" s="258">
        <v>6</v>
      </c>
      <c r="Q847" s="467" t="s">
        <v>10540</v>
      </c>
      <c r="R847" s="309"/>
      <c r="S847" s="250"/>
      <c r="T847" s="250"/>
      <c r="U847" s="250"/>
      <c r="V847" s="501" t="s">
        <v>2073</v>
      </c>
      <c r="W847" s="250"/>
      <c r="X847" s="501" t="s">
        <v>37</v>
      </c>
      <c r="Y847" s="250"/>
      <c r="Z847" s="251"/>
      <c r="AA847" s="251">
        <v>4504311494</v>
      </c>
      <c r="AB847" s="553" t="s">
        <v>10567</v>
      </c>
      <c r="AC847" s="33">
        <v>0</v>
      </c>
      <c r="AD847" s="471">
        <v>7938</v>
      </c>
      <c r="AE847" s="33">
        <f t="shared" si="14"/>
        <v>47628</v>
      </c>
      <c r="AF847" s="31"/>
      <c r="AG847" s="26"/>
    </row>
    <row r="848" spans="1:33" ht="30" customHeight="1">
      <c r="A848" s="1341" t="s">
        <v>8570</v>
      </c>
      <c r="B848" s="2992" t="s">
        <v>10541</v>
      </c>
      <c r="C848" s="1277">
        <v>45504</v>
      </c>
      <c r="D848" s="1277">
        <v>45519</v>
      </c>
      <c r="E848" s="593"/>
      <c r="F848" s="1297"/>
      <c r="G848" s="1276">
        <v>9013</v>
      </c>
      <c r="H848" s="1342" t="s">
        <v>10446</v>
      </c>
      <c r="I848" s="1326"/>
      <c r="J848" s="1538" t="s">
        <v>10542</v>
      </c>
      <c r="K848" s="1343" t="s">
        <v>10543</v>
      </c>
      <c r="L848" s="1390" t="s">
        <v>76</v>
      </c>
      <c r="M848" s="771" t="s">
        <v>10558</v>
      </c>
      <c r="N848" s="1176"/>
      <c r="O848" s="1272">
        <v>4</v>
      </c>
      <c r="P848" s="1272">
        <v>4</v>
      </c>
      <c r="Q848" s="1402" t="s">
        <v>10544</v>
      </c>
      <c r="R848" s="1173"/>
      <c r="S848" s="1173"/>
      <c r="T848" s="1173"/>
      <c r="U848" s="1173"/>
      <c r="V848" s="1263" t="s">
        <v>2073</v>
      </c>
      <c r="W848" s="1173"/>
      <c r="X848" s="1263" t="s">
        <v>37</v>
      </c>
      <c r="Y848" s="1173"/>
      <c r="Z848" s="1253" t="s">
        <v>45</v>
      </c>
      <c r="AA848" s="1176" t="s">
        <v>10550</v>
      </c>
      <c r="AB848" s="1237" t="s">
        <v>10568</v>
      </c>
      <c r="AC848" s="722">
        <v>0</v>
      </c>
      <c r="AD848" s="1266">
        <v>6544.8</v>
      </c>
      <c r="AE848" s="722">
        <f t="shared" si="14"/>
        <v>26179.200000000001</v>
      </c>
      <c r="AF848" s="31"/>
      <c r="AG848" s="26"/>
    </row>
    <row r="849" spans="1:33" ht="30" customHeight="1">
      <c r="A849" s="1341" t="s">
        <v>8570</v>
      </c>
      <c r="B849" s="2992" t="s">
        <v>10545</v>
      </c>
      <c r="C849" s="1277">
        <v>45503</v>
      </c>
      <c r="D849" s="1277">
        <v>45518</v>
      </c>
      <c r="E849" s="593"/>
      <c r="F849" s="1297"/>
      <c r="G849" s="1276">
        <v>9013</v>
      </c>
      <c r="H849" s="1342" t="s">
        <v>10546</v>
      </c>
      <c r="I849" s="1326"/>
      <c r="J849" s="1304" t="s">
        <v>10547</v>
      </c>
      <c r="K849" s="1343" t="s">
        <v>10548</v>
      </c>
      <c r="L849" s="1384" t="s">
        <v>28</v>
      </c>
      <c r="M849" s="771" t="s">
        <v>10559</v>
      </c>
      <c r="N849" s="1176"/>
      <c r="O849" s="1272">
        <v>2</v>
      </c>
      <c r="P849" s="1272">
        <v>2</v>
      </c>
      <c r="Q849" s="1402" t="s">
        <v>10549</v>
      </c>
      <c r="R849" s="1173"/>
      <c r="S849" s="1173"/>
      <c r="T849" s="1173"/>
      <c r="U849" s="1173"/>
      <c r="V849" s="1263" t="s">
        <v>2073</v>
      </c>
      <c r="W849" s="1173"/>
      <c r="X849" s="1263" t="s">
        <v>37</v>
      </c>
      <c r="Y849" s="1173"/>
      <c r="Z849" s="1253" t="s">
        <v>45</v>
      </c>
      <c r="AA849" s="1176">
        <v>4504310574</v>
      </c>
      <c r="AB849" s="1237" t="s">
        <v>10569</v>
      </c>
      <c r="AC849" s="722">
        <v>0</v>
      </c>
      <c r="AD849" s="1266">
        <v>6544.8</v>
      </c>
      <c r="AE849" s="722">
        <f t="shared" si="14"/>
        <v>13089.6</v>
      </c>
      <c r="AF849" s="31"/>
      <c r="AG849" s="26"/>
    </row>
    <row r="850" spans="1:33" ht="30" customHeight="1">
      <c r="A850" s="6069" t="s">
        <v>8549</v>
      </c>
      <c r="B850" s="6163" t="s">
        <v>10560</v>
      </c>
      <c r="C850" s="1277">
        <v>45504</v>
      </c>
      <c r="D850" s="1277">
        <v>45513</v>
      </c>
      <c r="E850" s="593"/>
      <c r="F850" s="1297"/>
      <c r="G850" s="1276">
        <v>8634</v>
      </c>
      <c r="H850" s="1345" t="s">
        <v>5216</v>
      </c>
      <c r="I850" s="1326"/>
      <c r="J850" s="6070" t="s">
        <v>10561</v>
      </c>
      <c r="K850" s="1319" t="s">
        <v>10562</v>
      </c>
      <c r="L850" s="1391" t="s">
        <v>193</v>
      </c>
      <c r="M850" s="771" t="s">
        <v>10564</v>
      </c>
      <c r="N850" s="1176"/>
      <c r="O850" s="1272">
        <v>6</v>
      </c>
      <c r="P850" s="1272">
        <v>6</v>
      </c>
      <c r="Q850" s="1402" t="s">
        <v>10563</v>
      </c>
      <c r="R850" s="1173"/>
      <c r="S850" s="1173"/>
      <c r="T850" s="1173"/>
      <c r="U850" s="1173"/>
      <c r="V850" s="1236" t="s">
        <v>2073</v>
      </c>
      <c r="W850" s="1173"/>
      <c r="X850" s="1236" t="s">
        <v>37</v>
      </c>
      <c r="Y850" s="1173"/>
      <c r="Z850" s="1622" t="s">
        <v>45</v>
      </c>
      <c r="AA850" s="1176">
        <v>4504311499</v>
      </c>
      <c r="AB850" s="1237" t="s">
        <v>10568</v>
      </c>
      <c r="AC850" s="722">
        <v>0</v>
      </c>
      <c r="AD850" s="1266">
        <v>7858.62</v>
      </c>
      <c r="AE850" s="722">
        <f t="shared" si="14"/>
        <v>47151.72</v>
      </c>
      <c r="AF850" s="31"/>
      <c r="AG850" s="26"/>
    </row>
    <row r="851" spans="1:33" ht="30" customHeight="1">
      <c r="A851" s="1344" t="s">
        <v>8549</v>
      </c>
      <c r="B851" s="2992" t="s">
        <v>10571</v>
      </c>
      <c r="C851" s="1277">
        <v>45506</v>
      </c>
      <c r="D851" s="1277">
        <v>45517</v>
      </c>
      <c r="E851" s="593"/>
      <c r="F851" s="1297"/>
      <c r="G851" s="1276">
        <v>8634</v>
      </c>
      <c r="H851" s="1466" t="s">
        <v>5211</v>
      </c>
      <c r="I851" s="1326"/>
      <c r="J851" s="1304" t="s">
        <v>8876</v>
      </c>
      <c r="K851" s="1347" t="s">
        <v>10572</v>
      </c>
      <c r="L851" s="522" t="s">
        <v>4075</v>
      </c>
      <c r="M851" s="771" t="s">
        <v>10606</v>
      </c>
      <c r="N851" s="1176"/>
      <c r="O851" s="1272">
        <v>14</v>
      </c>
      <c r="P851" s="1272">
        <v>14</v>
      </c>
      <c r="Q851" s="1402" t="s">
        <v>10573</v>
      </c>
      <c r="R851" s="1173"/>
      <c r="S851" s="1173"/>
      <c r="T851" s="1173"/>
      <c r="U851" s="1173"/>
      <c r="V851" s="1236" t="s">
        <v>2073</v>
      </c>
      <c r="W851" s="1173"/>
      <c r="X851" s="1236" t="s">
        <v>37</v>
      </c>
      <c r="Y851" s="1173"/>
      <c r="Z851" s="1454" t="s">
        <v>45</v>
      </c>
      <c r="AA851" s="1176">
        <v>4504313523</v>
      </c>
      <c r="AB851" s="1237" t="s">
        <v>10569</v>
      </c>
      <c r="AC851" s="722">
        <v>0</v>
      </c>
      <c r="AD851" s="1266">
        <v>7858.62</v>
      </c>
      <c r="AE851" s="722">
        <f t="shared" si="14"/>
        <v>110020.68</v>
      </c>
      <c r="AF851" s="31"/>
      <c r="AG851" s="26"/>
    </row>
    <row r="852" spans="1:33" ht="30" customHeight="1">
      <c r="A852" s="510" t="s">
        <v>10258</v>
      </c>
      <c r="B852" s="2995" t="s">
        <v>11700</v>
      </c>
      <c r="C852" s="340">
        <v>45505</v>
      </c>
      <c r="D852" s="340">
        <v>45518</v>
      </c>
      <c r="E852" s="422"/>
      <c r="F852" s="374"/>
      <c r="G852" s="339">
        <v>8613</v>
      </c>
      <c r="H852" s="516" t="s">
        <v>10574</v>
      </c>
      <c r="I852" s="487"/>
      <c r="J852" s="410" t="s">
        <v>10575</v>
      </c>
      <c r="K852" s="511" t="s">
        <v>10576</v>
      </c>
      <c r="L852" s="491" t="s">
        <v>858</v>
      </c>
      <c r="M852" s="338" t="s">
        <v>10607</v>
      </c>
      <c r="N852" s="255"/>
      <c r="O852" s="258">
        <v>16</v>
      </c>
      <c r="P852" s="258">
        <v>16</v>
      </c>
      <c r="Q852" s="467" t="s">
        <v>10577</v>
      </c>
      <c r="R852" s="309"/>
      <c r="S852" s="250"/>
      <c r="T852" s="250"/>
      <c r="U852" s="250"/>
      <c r="V852" s="495" t="s">
        <v>2073</v>
      </c>
      <c r="W852" s="250"/>
      <c r="X852" s="517" t="s">
        <v>37</v>
      </c>
      <c r="Y852" s="250"/>
      <c r="Z852" s="251"/>
      <c r="AA852" s="251">
        <v>4504312368</v>
      </c>
      <c r="AB852" s="553" t="s">
        <v>10568</v>
      </c>
      <c r="AC852" s="33">
        <v>0</v>
      </c>
      <c r="AD852" s="471">
        <v>6318</v>
      </c>
      <c r="AE852" s="33">
        <f t="shared" si="14"/>
        <v>101088</v>
      </c>
      <c r="AF852" s="31"/>
      <c r="AG852" s="26"/>
    </row>
    <row r="853" spans="1:33" ht="30" customHeight="1">
      <c r="A853" s="1344" t="s">
        <v>9994</v>
      </c>
      <c r="B853" s="2992" t="s">
        <v>10578</v>
      </c>
      <c r="C853" s="1277">
        <v>45505</v>
      </c>
      <c r="D853" s="1277">
        <v>45516</v>
      </c>
      <c r="E853" s="593"/>
      <c r="F853" s="1297"/>
      <c r="G853" s="1276">
        <v>9042</v>
      </c>
      <c r="H853" s="1345"/>
      <c r="I853" s="1346" t="s">
        <v>92</v>
      </c>
      <c r="J853" s="1304" t="s">
        <v>10579</v>
      </c>
      <c r="K853" s="1347" t="s">
        <v>10580</v>
      </c>
      <c r="L853" s="1384" t="s">
        <v>28</v>
      </c>
      <c r="M853" s="771" t="s">
        <v>10608</v>
      </c>
      <c r="N853" s="1176"/>
      <c r="O853" s="1272">
        <v>2</v>
      </c>
      <c r="P853" s="1272">
        <v>2</v>
      </c>
      <c r="Q853" s="1404" t="s">
        <v>10581</v>
      </c>
      <c r="R853" s="1173"/>
      <c r="S853" s="1173"/>
      <c r="T853" s="1173"/>
      <c r="U853" s="1173"/>
      <c r="V853" s="1496" t="s">
        <v>2073</v>
      </c>
      <c r="W853" s="1173"/>
      <c r="X853" s="1496" t="s">
        <v>37</v>
      </c>
      <c r="Y853" s="1173"/>
      <c r="Z853" s="1526" t="s">
        <v>45</v>
      </c>
      <c r="AA853" s="1176" t="s">
        <v>10615</v>
      </c>
      <c r="AB853" s="1237" t="s">
        <v>10567</v>
      </c>
      <c r="AC853" s="722">
        <v>0</v>
      </c>
      <c r="AD853" s="1266">
        <v>6075</v>
      </c>
      <c r="AE853" s="722">
        <f t="shared" si="14"/>
        <v>12150</v>
      </c>
      <c r="AF853" s="31"/>
      <c r="AG853" s="26"/>
    </row>
    <row r="854" spans="1:33" ht="30" customHeight="1">
      <c r="A854" s="1344" t="s">
        <v>9994</v>
      </c>
      <c r="B854" s="2992" t="s">
        <v>10582</v>
      </c>
      <c r="C854" s="1277">
        <v>45505</v>
      </c>
      <c r="D854" s="1277">
        <v>45517</v>
      </c>
      <c r="E854" s="593"/>
      <c r="F854" s="1297"/>
      <c r="G854" s="1276">
        <v>9042</v>
      </c>
      <c r="H854" s="1345"/>
      <c r="I854" s="1346" t="s">
        <v>92</v>
      </c>
      <c r="J854" s="1304" t="s">
        <v>10583</v>
      </c>
      <c r="K854" s="1347" t="s">
        <v>10584</v>
      </c>
      <c r="L854" s="1390" t="s">
        <v>76</v>
      </c>
      <c r="M854" s="771" t="s">
        <v>10609</v>
      </c>
      <c r="N854" s="1176"/>
      <c r="O854" s="1272">
        <v>4</v>
      </c>
      <c r="P854" s="1272">
        <v>4</v>
      </c>
      <c r="Q854" s="1402" t="s">
        <v>10585</v>
      </c>
      <c r="R854" s="1173"/>
      <c r="S854" s="1173"/>
      <c r="T854" s="1173"/>
      <c r="U854" s="1173"/>
      <c r="V854" s="1705" t="s">
        <v>2073</v>
      </c>
      <c r="W854" s="1173"/>
      <c r="X854" s="1705" t="s">
        <v>37</v>
      </c>
      <c r="Y854" s="1173"/>
      <c r="Z854" s="1716" t="s">
        <v>45</v>
      </c>
      <c r="AA854" s="1176">
        <v>4504312371</v>
      </c>
      <c r="AB854" s="1237" t="s">
        <v>10567</v>
      </c>
      <c r="AC854" s="722">
        <v>0</v>
      </c>
      <c r="AD854" s="1266">
        <v>6075</v>
      </c>
      <c r="AE854" s="722">
        <f t="shared" si="14"/>
        <v>24300</v>
      </c>
      <c r="AF854" s="31"/>
      <c r="AG854" s="26"/>
    </row>
    <row r="855" spans="1:33" ht="30" customHeight="1">
      <c r="A855" s="1344" t="s">
        <v>9994</v>
      </c>
      <c r="B855" s="2992" t="s">
        <v>10586</v>
      </c>
      <c r="C855" s="1277">
        <v>45506</v>
      </c>
      <c r="D855" s="1277">
        <v>45517</v>
      </c>
      <c r="E855" s="593"/>
      <c r="F855" s="1297"/>
      <c r="G855" s="1276">
        <v>9042</v>
      </c>
      <c r="H855" s="1466" t="s">
        <v>10362</v>
      </c>
      <c r="I855" s="1326"/>
      <c r="J855" s="1304" t="s">
        <v>10587</v>
      </c>
      <c r="K855" s="1319" t="s">
        <v>10588</v>
      </c>
      <c r="L855" s="1384" t="s">
        <v>28</v>
      </c>
      <c r="M855" s="771" t="s">
        <v>10610</v>
      </c>
      <c r="N855" s="1176"/>
      <c r="O855" s="1272">
        <v>2</v>
      </c>
      <c r="P855" s="1272">
        <v>2</v>
      </c>
      <c r="Q855" s="1402" t="s">
        <v>10589</v>
      </c>
      <c r="R855" s="1173"/>
      <c r="S855" s="1173"/>
      <c r="T855" s="1173"/>
      <c r="U855" s="1173"/>
      <c r="V855" s="1496" t="s">
        <v>2073</v>
      </c>
      <c r="W855" s="1173"/>
      <c r="X855" s="1496" t="s">
        <v>37</v>
      </c>
      <c r="Y855" s="1173"/>
      <c r="Z855" s="1526" t="s">
        <v>45</v>
      </c>
      <c r="AA855" s="1176">
        <v>4504313524</v>
      </c>
      <c r="AB855" s="1237" t="s">
        <v>10567</v>
      </c>
      <c r="AC855" s="722">
        <v>0</v>
      </c>
      <c r="AD855" s="1266">
        <v>6075</v>
      </c>
      <c r="AE855" s="722">
        <f t="shared" si="14"/>
        <v>12150</v>
      </c>
      <c r="AF855" s="31"/>
      <c r="AG855" s="26"/>
    </row>
    <row r="856" spans="1:33" ht="30" customHeight="1">
      <c r="A856" s="1344" t="s">
        <v>9994</v>
      </c>
      <c r="B856" s="1336" t="s">
        <v>10590</v>
      </c>
      <c r="C856" s="1277">
        <v>45506</v>
      </c>
      <c r="D856" s="1277">
        <v>45517</v>
      </c>
      <c r="E856" s="593"/>
      <c r="F856" s="1297"/>
      <c r="G856" s="1276">
        <v>9042</v>
      </c>
      <c r="H856" s="1466" t="s">
        <v>377</v>
      </c>
      <c r="I856" s="1326"/>
      <c r="J856" s="1304" t="s">
        <v>10591</v>
      </c>
      <c r="K856" s="1319" t="s">
        <v>10588</v>
      </c>
      <c r="L856" s="1391" t="s">
        <v>8865</v>
      </c>
      <c r="M856" s="771" t="s">
        <v>10611</v>
      </c>
      <c r="N856" s="1176"/>
      <c r="O856" s="1272">
        <v>2</v>
      </c>
      <c r="P856" s="1272">
        <v>2</v>
      </c>
      <c r="Q856" s="1402" t="s">
        <v>10592</v>
      </c>
      <c r="R856" s="1173"/>
      <c r="S856" s="1173"/>
      <c r="T856" s="1173"/>
      <c r="U856" s="1173"/>
      <c r="V856" s="1458" t="s">
        <v>2073</v>
      </c>
      <c r="W856" s="1173"/>
      <c r="X856" s="1458" t="s">
        <v>37</v>
      </c>
      <c r="Y856" s="1173"/>
      <c r="Z856" s="1526" t="s">
        <v>45</v>
      </c>
      <c r="AA856" s="1176" t="s">
        <v>10616</v>
      </c>
      <c r="AB856" s="1237" t="s">
        <v>10567</v>
      </c>
      <c r="AC856" s="722">
        <v>0</v>
      </c>
      <c r="AD856" s="1266">
        <v>3600</v>
      </c>
      <c r="AE856" s="722">
        <f t="shared" si="14"/>
        <v>7200</v>
      </c>
      <c r="AF856" s="31"/>
      <c r="AG856" s="26"/>
    </row>
    <row r="857" spans="1:33" ht="30" customHeight="1">
      <c r="A857" s="2814" t="s">
        <v>17456</v>
      </c>
      <c r="B857" s="2992" t="s">
        <v>10593</v>
      </c>
      <c r="C857" s="1277">
        <v>45504</v>
      </c>
      <c r="D857" s="1277">
        <v>45513</v>
      </c>
      <c r="E857" s="593"/>
      <c r="F857" s="1297"/>
      <c r="G857" s="1276">
        <v>8610</v>
      </c>
      <c r="H857" s="1345"/>
      <c r="I857" s="1346" t="s">
        <v>92</v>
      </c>
      <c r="J857" s="1304" t="s">
        <v>10594</v>
      </c>
      <c r="K857" s="1347" t="s">
        <v>10598</v>
      </c>
      <c r="L857" s="1385" t="s">
        <v>1102</v>
      </c>
      <c r="M857" s="771" t="s">
        <v>10612</v>
      </c>
      <c r="N857" s="1176"/>
      <c r="O857" s="1272">
        <v>24</v>
      </c>
      <c r="P857" s="1272">
        <v>24</v>
      </c>
      <c r="Q857" s="1402" t="s">
        <v>10595</v>
      </c>
      <c r="R857" s="1173"/>
      <c r="S857" s="1173"/>
      <c r="T857" s="1173"/>
      <c r="U857" s="1173"/>
      <c r="V857" s="1264" t="s">
        <v>2073</v>
      </c>
      <c r="W857" s="1173"/>
      <c r="X857" s="1264" t="s">
        <v>37</v>
      </c>
      <c r="Y857" s="1173"/>
      <c r="Z857" s="1496" t="s">
        <v>45</v>
      </c>
      <c r="AA857" s="1176">
        <v>4504312346</v>
      </c>
      <c r="AB857" s="1237" t="s">
        <v>5585</v>
      </c>
      <c r="AC857" s="722">
        <v>0</v>
      </c>
      <c r="AD857" s="1266">
        <v>7371</v>
      </c>
      <c r="AE857" s="722">
        <f t="shared" si="14"/>
        <v>176904</v>
      </c>
      <c r="AF857" s="31"/>
      <c r="AG857" s="26"/>
    </row>
    <row r="858" spans="1:33" ht="30" customHeight="1">
      <c r="A858" s="3086" t="s">
        <v>8626</v>
      </c>
      <c r="B858" s="3079" t="s">
        <v>10596</v>
      </c>
      <c r="C858" s="358">
        <v>45505</v>
      </c>
      <c r="D858" s="358">
        <v>45519</v>
      </c>
      <c r="E858" s="37"/>
      <c r="F858" s="449"/>
      <c r="G858" s="360">
        <v>8615</v>
      </c>
      <c r="H858" s="3087" t="s">
        <v>3889</v>
      </c>
      <c r="I858" s="539"/>
      <c r="J858" s="450" t="s">
        <v>10597</v>
      </c>
      <c r="K858" s="3088" t="s">
        <v>10599</v>
      </c>
      <c r="L858" s="452" t="s">
        <v>173</v>
      </c>
      <c r="M858" s="135" t="s">
        <v>10613</v>
      </c>
      <c r="N858" s="364"/>
      <c r="O858" s="365">
        <v>1</v>
      </c>
      <c r="P858" s="365">
        <v>1</v>
      </c>
      <c r="Q858" s="541" t="s">
        <v>10600</v>
      </c>
      <c r="R858" s="366"/>
      <c r="S858" s="366"/>
      <c r="T858" s="366"/>
      <c r="U858" s="366"/>
      <c r="V858" s="3089" t="s">
        <v>256</v>
      </c>
      <c r="W858" s="366"/>
      <c r="X858" s="366"/>
      <c r="Y858" s="366"/>
      <c r="Z858" s="364"/>
      <c r="AA858" s="364" t="s">
        <v>10617</v>
      </c>
      <c r="AB858" s="554" t="s">
        <v>10569</v>
      </c>
      <c r="AC858" s="280"/>
      <c r="AD858" s="542"/>
      <c r="AE858" s="280"/>
      <c r="AF858" s="31"/>
      <c r="AG858" s="26"/>
    </row>
    <row r="859" spans="1:33" ht="30" customHeight="1">
      <c r="A859" s="1344" t="s">
        <v>8570</v>
      </c>
      <c r="B859" s="2992" t="s">
        <v>10602</v>
      </c>
      <c r="C859" s="1277">
        <v>45505</v>
      </c>
      <c r="D859" s="1277">
        <v>45516</v>
      </c>
      <c r="E859" s="593"/>
      <c r="F859" s="1297"/>
      <c r="G859" s="1276">
        <v>9013</v>
      </c>
      <c r="H859" s="1345"/>
      <c r="I859" s="1346" t="s">
        <v>92</v>
      </c>
      <c r="J859" s="1304" t="s">
        <v>10603</v>
      </c>
      <c r="K859" s="1347" t="s">
        <v>10604</v>
      </c>
      <c r="L859" s="1384" t="s">
        <v>173</v>
      </c>
      <c r="M859" s="771" t="s">
        <v>10614</v>
      </c>
      <c r="N859" s="1176"/>
      <c r="O859" s="1272">
        <v>1</v>
      </c>
      <c r="P859" s="1272">
        <v>1</v>
      </c>
      <c r="Q859" s="1404" t="s">
        <v>10605</v>
      </c>
      <c r="R859" s="1173"/>
      <c r="S859" s="1173"/>
      <c r="T859" s="1173"/>
      <c r="U859" s="1173"/>
      <c r="V859" s="1263" t="s">
        <v>2073</v>
      </c>
      <c r="W859" s="1173"/>
      <c r="X859" s="1253" t="s">
        <v>37</v>
      </c>
      <c r="Y859" s="1173"/>
      <c r="Z859" s="1253" t="s">
        <v>45</v>
      </c>
      <c r="AA859" s="1176" t="s">
        <v>10618</v>
      </c>
      <c r="AB859" s="1237" t="s">
        <v>10567</v>
      </c>
      <c r="AC859" s="722">
        <v>0</v>
      </c>
      <c r="AD859" s="1266">
        <v>6544.8</v>
      </c>
      <c r="AE859" s="722">
        <f t="shared" si="14"/>
        <v>6544.8</v>
      </c>
      <c r="AF859" s="31"/>
      <c r="AG859" s="26"/>
    </row>
    <row r="860" spans="1:33" ht="30" customHeight="1">
      <c r="A860" s="1321" t="s">
        <v>8570</v>
      </c>
      <c r="B860" s="2992" t="s">
        <v>10623</v>
      </c>
      <c r="C860" s="1277">
        <v>45506</v>
      </c>
      <c r="D860" s="1277">
        <v>45523</v>
      </c>
      <c r="E860" s="593"/>
      <c r="F860" s="1297"/>
      <c r="G860" s="1276">
        <v>9013</v>
      </c>
      <c r="H860" s="1348" t="s">
        <v>10624</v>
      </c>
      <c r="I860" s="1326"/>
      <c r="J860" s="1304" t="s">
        <v>10625</v>
      </c>
      <c r="K860" s="1349" t="s">
        <v>10626</v>
      </c>
      <c r="L860" s="1384" t="s">
        <v>28</v>
      </c>
      <c r="M860" s="771" t="s">
        <v>10657</v>
      </c>
      <c r="N860" s="1176"/>
      <c r="O860" s="1272">
        <v>2</v>
      </c>
      <c r="P860" s="1272">
        <v>2</v>
      </c>
      <c r="Q860" s="1402" t="s">
        <v>10627</v>
      </c>
      <c r="R860" s="1173"/>
      <c r="S860" s="1173"/>
      <c r="T860" s="1173"/>
      <c r="U860" s="1173"/>
      <c r="V860" s="1263" t="s">
        <v>2073</v>
      </c>
      <c r="W860" s="1173"/>
      <c r="X860" s="1253" t="s">
        <v>37</v>
      </c>
      <c r="Y860" s="1173"/>
      <c r="Z860" s="1253" t="s">
        <v>45</v>
      </c>
      <c r="AA860" s="1176" t="s">
        <v>10666</v>
      </c>
      <c r="AB860" s="1237" t="s">
        <v>10565</v>
      </c>
      <c r="AC860" s="722">
        <v>0</v>
      </c>
      <c r="AD860" s="1266">
        <v>6544.8</v>
      </c>
      <c r="AE860" s="722">
        <f t="shared" si="14"/>
        <v>13089.6</v>
      </c>
      <c r="AF860" s="31"/>
      <c r="AG860" s="26"/>
    </row>
    <row r="861" spans="1:33" ht="30" customHeight="1">
      <c r="A861" s="1321" t="s">
        <v>8570</v>
      </c>
      <c r="B861" s="2992" t="s">
        <v>10628</v>
      </c>
      <c r="C861" s="1277">
        <v>45509</v>
      </c>
      <c r="D861" s="1277">
        <v>45519</v>
      </c>
      <c r="E861" s="593"/>
      <c r="F861" s="1297"/>
      <c r="G861" s="1276">
        <v>9013</v>
      </c>
      <c r="H861" s="1348" t="s">
        <v>4759</v>
      </c>
      <c r="I861" s="1326"/>
      <c r="J861" s="1304" t="s">
        <v>10629</v>
      </c>
      <c r="K861" s="1349" t="s">
        <v>10630</v>
      </c>
      <c r="L861" s="1384" t="s">
        <v>28</v>
      </c>
      <c r="M861" s="771" t="s">
        <v>10658</v>
      </c>
      <c r="N861" s="1176"/>
      <c r="O861" s="1272">
        <v>2</v>
      </c>
      <c r="P861" s="1272">
        <v>2</v>
      </c>
      <c r="Q861" s="1402" t="s">
        <v>10631</v>
      </c>
      <c r="R861" s="1173"/>
      <c r="S861" s="1173"/>
      <c r="T861" s="1173"/>
      <c r="U861" s="1173"/>
      <c r="V861" s="1253" t="s">
        <v>2073</v>
      </c>
      <c r="W861" s="1173"/>
      <c r="X861" s="1253" t="s">
        <v>37</v>
      </c>
      <c r="Y861" s="1173"/>
      <c r="Z861" s="1253" t="s">
        <v>45</v>
      </c>
      <c r="AA861" s="1176">
        <v>4504314860</v>
      </c>
      <c r="AB861" s="1237" t="s">
        <v>10568</v>
      </c>
      <c r="AC861" s="722">
        <v>0</v>
      </c>
      <c r="AD861" s="1266">
        <v>6544.8</v>
      </c>
      <c r="AE861" s="722">
        <f t="shared" si="14"/>
        <v>13089.6</v>
      </c>
      <c r="AF861" s="31"/>
      <c r="AG861" s="26"/>
    </row>
    <row r="862" spans="1:33" ht="30" customHeight="1">
      <c r="A862" s="1321" t="s">
        <v>8626</v>
      </c>
      <c r="B862" s="2992" t="s">
        <v>10632</v>
      </c>
      <c r="C862" s="1277">
        <v>45503</v>
      </c>
      <c r="D862" s="1277">
        <v>45517</v>
      </c>
      <c r="E862" s="593"/>
      <c r="F862" s="1297"/>
      <c r="G862" s="1276">
        <v>8615</v>
      </c>
      <c r="H862" s="1348" t="s">
        <v>608</v>
      </c>
      <c r="I862" s="1326"/>
      <c r="J862" s="1304" t="s">
        <v>10633</v>
      </c>
      <c r="K862" s="1319" t="s">
        <v>10634</v>
      </c>
      <c r="L862" s="1390" t="s">
        <v>76</v>
      </c>
      <c r="M862" s="771" t="s">
        <v>10659</v>
      </c>
      <c r="N862" s="1176"/>
      <c r="O862" s="1272">
        <v>4</v>
      </c>
      <c r="P862" s="1272">
        <v>4</v>
      </c>
      <c r="Q862" s="1762" t="s">
        <v>10635</v>
      </c>
      <c r="R862" s="1173"/>
      <c r="S862" s="1173"/>
      <c r="T862" s="1173"/>
      <c r="U862" s="1173"/>
      <c r="V862" s="1750" t="s">
        <v>2073</v>
      </c>
      <c r="W862" s="1173"/>
      <c r="X862" s="1750" t="s">
        <v>37</v>
      </c>
      <c r="Y862" s="1173"/>
      <c r="Z862" s="1253" t="s">
        <v>45</v>
      </c>
      <c r="AA862" s="1176"/>
      <c r="AB862" s="1237" t="s">
        <v>10567</v>
      </c>
      <c r="AC862" s="722">
        <v>6000</v>
      </c>
      <c r="AD862" s="1266">
        <v>7857</v>
      </c>
      <c r="AE862" s="722">
        <f t="shared" si="14"/>
        <v>37428</v>
      </c>
      <c r="AF862" s="31"/>
      <c r="AG862" s="26"/>
    </row>
    <row r="863" spans="1:33" ht="30" customHeight="1">
      <c r="A863" s="1321" t="s">
        <v>10036</v>
      </c>
      <c r="B863" s="2995" t="s">
        <v>11571</v>
      </c>
      <c r="C863" s="1277">
        <v>45506</v>
      </c>
      <c r="D863" s="1277">
        <v>45517</v>
      </c>
      <c r="E863" s="593"/>
      <c r="F863" s="1297"/>
      <c r="G863" s="1276">
        <v>8589</v>
      </c>
      <c r="H863" s="1348" t="s">
        <v>2686</v>
      </c>
      <c r="I863" s="1326"/>
      <c r="J863" s="1304" t="s">
        <v>10636</v>
      </c>
      <c r="K863" s="1349" t="s">
        <v>10637</v>
      </c>
      <c r="L863" s="1384" t="s">
        <v>28</v>
      </c>
      <c r="M863" s="771" t="s">
        <v>10660</v>
      </c>
      <c r="N863" s="1176"/>
      <c r="O863" s="1272">
        <v>2</v>
      </c>
      <c r="P863" s="1272">
        <v>2</v>
      </c>
      <c r="Q863" s="1402" t="s">
        <v>4141</v>
      </c>
      <c r="R863" s="1173"/>
      <c r="S863" s="1173"/>
      <c r="T863" s="1173"/>
      <c r="U863" s="1173"/>
      <c r="V863" s="1609" t="s">
        <v>2073</v>
      </c>
      <c r="W863" s="1173"/>
      <c r="X863" s="1609" t="s">
        <v>37</v>
      </c>
      <c r="Y863" s="1173"/>
      <c r="Z863" s="1639" t="s">
        <v>45</v>
      </c>
      <c r="AA863" s="1176">
        <v>4504314412</v>
      </c>
      <c r="AB863" s="1237" t="s">
        <v>5585</v>
      </c>
      <c r="AC863" s="722">
        <v>0</v>
      </c>
      <c r="AD863" s="1266">
        <v>6318</v>
      </c>
      <c r="AE863" s="722">
        <f t="shared" si="14"/>
        <v>12636</v>
      </c>
      <c r="AF863" s="31"/>
      <c r="AG863" s="26"/>
    </row>
    <row r="864" spans="1:33" ht="30" customHeight="1">
      <c r="A864" s="2814" t="s">
        <v>17456</v>
      </c>
      <c r="B864" s="2992" t="s">
        <v>10638</v>
      </c>
      <c r="C864" s="1277">
        <v>45509</v>
      </c>
      <c r="D864" s="1277">
        <v>45525</v>
      </c>
      <c r="E864" s="593"/>
      <c r="F864" s="1297"/>
      <c r="G864" s="1276">
        <v>8610</v>
      </c>
      <c r="H864" s="1348" t="s">
        <v>7540</v>
      </c>
      <c r="I864" s="1326"/>
      <c r="J864" s="1304" t="s">
        <v>10639</v>
      </c>
      <c r="K864" s="1349" t="s">
        <v>10640</v>
      </c>
      <c r="L864" s="1392" t="s">
        <v>62</v>
      </c>
      <c r="M864" s="771" t="s">
        <v>10661</v>
      </c>
      <c r="N864" s="1176"/>
      <c r="O864" s="1272">
        <v>5</v>
      </c>
      <c r="P864" s="1272">
        <v>5</v>
      </c>
      <c r="Q864" s="1402" t="s">
        <v>10641</v>
      </c>
      <c r="R864" s="1173"/>
      <c r="S864" s="1173"/>
      <c r="T864" s="1173"/>
      <c r="U864" s="1173"/>
      <c r="V864" s="1456" t="s">
        <v>2073</v>
      </c>
      <c r="W864" s="1173"/>
      <c r="X864" s="1456" t="s">
        <v>37</v>
      </c>
      <c r="Y864" s="1173"/>
      <c r="Z864" s="1496" t="s">
        <v>45</v>
      </c>
      <c r="AA864" s="1176"/>
      <c r="AB864" s="1237" t="s">
        <v>5585</v>
      </c>
      <c r="AC864" s="722">
        <v>0</v>
      </c>
      <c r="AD864" s="1266">
        <v>7371</v>
      </c>
      <c r="AE864" s="722">
        <f t="shared" si="14"/>
        <v>36855</v>
      </c>
      <c r="AF864" s="31"/>
      <c r="AG864" s="26"/>
    </row>
    <row r="865" spans="1:33" ht="30" customHeight="1">
      <c r="A865" s="1321" t="s">
        <v>10642</v>
      </c>
      <c r="B865" s="1430" t="s">
        <v>11506</v>
      </c>
      <c r="C865" s="1277">
        <v>45506</v>
      </c>
      <c r="D865" s="1277">
        <v>45517</v>
      </c>
      <c r="E865" s="593"/>
      <c r="F865" s="1297"/>
      <c r="G865" s="1276">
        <v>8614</v>
      </c>
      <c r="H865" s="1348" t="s">
        <v>383</v>
      </c>
      <c r="I865" s="1326"/>
      <c r="J865" s="1304" t="s">
        <v>10643</v>
      </c>
      <c r="K865" s="1349" t="s">
        <v>10644</v>
      </c>
      <c r="L865" s="1392" t="s">
        <v>179</v>
      </c>
      <c r="M865" s="771" t="s">
        <v>10662</v>
      </c>
      <c r="N865" s="1176"/>
      <c r="O865" s="1272">
        <v>8</v>
      </c>
      <c r="P865" s="1272">
        <v>8</v>
      </c>
      <c r="Q865" s="1402" t="s">
        <v>10645</v>
      </c>
      <c r="R865" s="1173"/>
      <c r="S865" s="1173"/>
      <c r="T865" s="1173"/>
      <c r="U865" s="1173"/>
      <c r="V865" s="1181" t="s">
        <v>2073</v>
      </c>
      <c r="W865" s="1173"/>
      <c r="X865" s="1181" t="s">
        <v>37</v>
      </c>
      <c r="Y865" s="1173"/>
      <c r="Z865" s="1454" t="s">
        <v>45</v>
      </c>
      <c r="AA865" s="1176">
        <v>4504314527</v>
      </c>
      <c r="AB865" s="1237" t="s">
        <v>10565</v>
      </c>
      <c r="AC865" s="722">
        <v>0</v>
      </c>
      <c r="AD865" s="1266">
        <v>6318</v>
      </c>
      <c r="AE865" s="722">
        <f t="shared" si="14"/>
        <v>50544</v>
      </c>
      <c r="AF865" s="31"/>
      <c r="AG865" s="26"/>
    </row>
    <row r="866" spans="1:33" ht="30" customHeight="1">
      <c r="A866" s="1321" t="s">
        <v>9994</v>
      </c>
      <c r="B866" s="2992" t="s">
        <v>10646</v>
      </c>
      <c r="C866" s="1277">
        <v>45509</v>
      </c>
      <c r="D866" s="1277">
        <v>45518</v>
      </c>
      <c r="E866" s="593"/>
      <c r="F866" s="1297"/>
      <c r="G866" s="1276">
        <v>9042</v>
      </c>
      <c r="H866" s="1345"/>
      <c r="I866" s="1539" t="s">
        <v>92</v>
      </c>
      <c r="J866" s="1304" t="s">
        <v>10647</v>
      </c>
      <c r="K866" s="1319" t="s">
        <v>10355</v>
      </c>
      <c r="L866" s="1384" t="s">
        <v>28</v>
      </c>
      <c r="M866" s="771" t="s">
        <v>10663</v>
      </c>
      <c r="N866" s="1176"/>
      <c r="O866" s="1272">
        <v>2</v>
      </c>
      <c r="P866" s="1272">
        <v>2</v>
      </c>
      <c r="Q866" s="1402" t="s">
        <v>10648</v>
      </c>
      <c r="R866" s="1173"/>
      <c r="S866" s="1173"/>
      <c r="T866" s="1173"/>
      <c r="U866" s="1173"/>
      <c r="V866" s="1496" t="s">
        <v>2073</v>
      </c>
      <c r="W866" s="1173"/>
      <c r="X866" s="1496" t="s">
        <v>37</v>
      </c>
      <c r="Y866" s="1173"/>
      <c r="Z866" s="1526" t="s">
        <v>45</v>
      </c>
      <c r="AA866" s="1176" t="s">
        <v>10667</v>
      </c>
      <c r="AB866" s="1237" t="s">
        <v>5585</v>
      </c>
      <c r="AC866" s="722">
        <v>0</v>
      </c>
      <c r="AD866" s="1266">
        <v>6075</v>
      </c>
      <c r="AE866" s="722">
        <f t="shared" si="14"/>
        <v>12150</v>
      </c>
      <c r="AF866" s="31"/>
      <c r="AG866" s="26"/>
    </row>
    <row r="867" spans="1:33" ht="30" customHeight="1">
      <c r="A867" s="1321" t="s">
        <v>9994</v>
      </c>
      <c r="B867" s="1336" t="s">
        <v>10649</v>
      </c>
      <c r="C867" s="1277">
        <v>45509</v>
      </c>
      <c r="D867" s="1277">
        <v>45518</v>
      </c>
      <c r="E867" s="593"/>
      <c r="F867" s="1297"/>
      <c r="G867" s="1276">
        <v>9042</v>
      </c>
      <c r="H867" s="1348" t="s">
        <v>1707</v>
      </c>
      <c r="I867" s="1326"/>
      <c r="J867" s="1304" t="s">
        <v>10650</v>
      </c>
      <c r="K867" s="1349" t="s">
        <v>10651</v>
      </c>
      <c r="L867" s="1390" t="s">
        <v>76</v>
      </c>
      <c r="M867" s="771" t="s">
        <v>10664</v>
      </c>
      <c r="N867" s="1176"/>
      <c r="O867" s="1272">
        <v>4</v>
      </c>
      <c r="P867" s="1272">
        <v>4</v>
      </c>
      <c r="Q867" s="1402" t="s">
        <v>10652</v>
      </c>
      <c r="R867" s="1173"/>
      <c r="S867" s="1173"/>
      <c r="T867" s="1173"/>
      <c r="U867" s="1173"/>
      <c r="V867" s="1181" t="s">
        <v>2073</v>
      </c>
      <c r="W867" s="1173"/>
      <c r="X867" s="1181" t="s">
        <v>37</v>
      </c>
      <c r="Y867" s="1173"/>
      <c r="Z867" s="1218" t="s">
        <v>45</v>
      </c>
      <c r="AA867" s="1176" t="s">
        <v>10668</v>
      </c>
      <c r="AB867" s="1237" t="s">
        <v>10567</v>
      </c>
      <c r="AC867" s="722">
        <v>0</v>
      </c>
      <c r="AD867" s="1266">
        <v>6075</v>
      </c>
      <c r="AE867" s="722">
        <f t="shared" si="14"/>
        <v>24300</v>
      </c>
      <c r="AF867" s="31"/>
      <c r="AG867" s="26"/>
    </row>
    <row r="868" spans="1:33" ht="30" customHeight="1">
      <c r="A868" s="1321" t="s">
        <v>8560</v>
      </c>
      <c r="B868" s="2995" t="s">
        <v>11635</v>
      </c>
      <c r="C868" s="1277">
        <v>45509</v>
      </c>
      <c r="D868" s="1277">
        <v>45523</v>
      </c>
      <c r="E868" s="593"/>
      <c r="F868" s="1297"/>
      <c r="G868" s="1276">
        <v>8607</v>
      </c>
      <c r="H868" s="1348" t="s">
        <v>10653</v>
      </c>
      <c r="I868" s="1326"/>
      <c r="J868" s="1304" t="s">
        <v>10654</v>
      </c>
      <c r="K868" s="1319" t="s">
        <v>1181</v>
      </c>
      <c r="L868" s="1390" t="s">
        <v>76</v>
      </c>
      <c r="M868" s="771" t="s">
        <v>10665</v>
      </c>
      <c r="N868" s="1176"/>
      <c r="O868" s="1272">
        <v>4</v>
      </c>
      <c r="P868" s="1272">
        <v>4</v>
      </c>
      <c r="Q868" s="1402" t="s">
        <v>10655</v>
      </c>
      <c r="R868" s="1173"/>
      <c r="S868" s="1173"/>
      <c r="T868" s="1173"/>
      <c r="U868" s="1173"/>
      <c r="V868" s="1181" t="s">
        <v>2073</v>
      </c>
      <c r="W868" s="1173"/>
      <c r="X868" s="1181" t="s">
        <v>37</v>
      </c>
      <c r="Y868" s="1173"/>
      <c r="Z868" s="1209" t="s">
        <v>45</v>
      </c>
      <c r="AA868" s="1176">
        <v>4504315185</v>
      </c>
      <c r="AB868" s="1237" t="s">
        <v>10567</v>
      </c>
      <c r="AC868" s="722">
        <v>6000</v>
      </c>
      <c r="AD868" s="1266">
        <v>7938</v>
      </c>
      <c r="AE868" s="722">
        <f t="shared" si="14"/>
        <v>37752</v>
      </c>
      <c r="AF868" s="31"/>
      <c r="AG868" s="26"/>
    </row>
    <row r="869" spans="1:33" ht="30" customHeight="1">
      <c r="A869" s="1350" t="s">
        <v>8626</v>
      </c>
      <c r="B869" s="1336" t="s">
        <v>10680</v>
      </c>
      <c r="C869" s="1277">
        <v>45502</v>
      </c>
      <c r="D869" s="1277">
        <v>45516</v>
      </c>
      <c r="E869" s="593"/>
      <c r="F869" s="1297"/>
      <c r="G869" s="1276">
        <v>8615</v>
      </c>
      <c r="H869" s="1351" t="s">
        <v>7540</v>
      </c>
      <c r="I869" s="1326"/>
      <c r="J869" s="1840" t="s">
        <v>10681</v>
      </c>
      <c r="K869" s="1352" t="s">
        <v>10682</v>
      </c>
      <c r="L869" s="1384" t="s">
        <v>28</v>
      </c>
      <c r="M869" s="771" t="s">
        <v>10748</v>
      </c>
      <c r="N869" s="1176"/>
      <c r="O869" s="1272">
        <v>2</v>
      </c>
      <c r="P869" s="1272">
        <v>2</v>
      </c>
      <c r="Q869" s="1402" t="s">
        <v>10683</v>
      </c>
      <c r="R869" s="1173"/>
      <c r="S869" s="1173"/>
      <c r="T869" s="1173"/>
      <c r="U869" s="1173"/>
      <c r="V869" s="1853" t="s">
        <v>2073</v>
      </c>
      <c r="W869" s="1173"/>
      <c r="X869" s="1853" t="s">
        <v>37</v>
      </c>
      <c r="Y869" s="1173"/>
      <c r="Z869" s="1253" t="s">
        <v>45</v>
      </c>
      <c r="AA869" s="1176"/>
      <c r="AB869" s="1237" t="s">
        <v>10565</v>
      </c>
      <c r="AC869" s="722">
        <v>6000</v>
      </c>
      <c r="AD869" s="1266">
        <v>7857</v>
      </c>
      <c r="AE869" s="722">
        <f t="shared" si="14"/>
        <v>21714</v>
      </c>
      <c r="AF869" s="31"/>
      <c r="AG869" s="26"/>
    </row>
    <row r="870" spans="1:33" ht="30" customHeight="1">
      <c r="A870" s="6073" t="s">
        <v>9208</v>
      </c>
      <c r="B870" s="6095" t="s">
        <v>10684</v>
      </c>
      <c r="C870" s="1277">
        <v>45505</v>
      </c>
      <c r="D870" s="1277">
        <v>45516</v>
      </c>
      <c r="E870" s="593"/>
      <c r="F870" s="1297"/>
      <c r="G870" s="1276">
        <v>8606</v>
      </c>
      <c r="H870" s="1351" t="s">
        <v>6204</v>
      </c>
      <c r="I870" s="1326"/>
      <c r="J870" s="6072" t="s">
        <v>10685</v>
      </c>
      <c r="K870" s="1352" t="s">
        <v>10686</v>
      </c>
      <c r="L870" s="1391" t="s">
        <v>193</v>
      </c>
      <c r="M870" s="771" t="s">
        <v>10749</v>
      </c>
      <c r="N870" s="1176"/>
      <c r="O870" s="1272">
        <v>6</v>
      </c>
      <c r="P870" s="1272">
        <v>6</v>
      </c>
      <c r="Q870" s="1405" t="s">
        <v>10687</v>
      </c>
      <c r="R870" s="1173"/>
      <c r="S870" s="1173"/>
      <c r="T870" s="1173"/>
      <c r="U870" s="1173"/>
      <c r="V870" s="1252" t="s">
        <v>2073</v>
      </c>
      <c r="W870" s="1173"/>
      <c r="X870" s="1252" t="s">
        <v>37</v>
      </c>
      <c r="Y870" s="1173"/>
      <c r="Z870" s="1197" t="s">
        <v>45</v>
      </c>
      <c r="AA870" s="1176">
        <v>4504312344</v>
      </c>
      <c r="AB870" s="1237" t="s">
        <v>10568</v>
      </c>
      <c r="AC870" s="722">
        <v>0</v>
      </c>
      <c r="AD870" s="1266">
        <v>5589</v>
      </c>
      <c r="AE870" s="722">
        <f t="shared" si="14"/>
        <v>33534</v>
      </c>
      <c r="AF870" s="31"/>
      <c r="AG870" s="26"/>
    </row>
    <row r="871" spans="1:33" ht="30" customHeight="1">
      <c r="A871" s="1350" t="s">
        <v>9208</v>
      </c>
      <c r="B871" s="1336" t="s">
        <v>10688</v>
      </c>
      <c r="C871" s="1277">
        <v>45504</v>
      </c>
      <c r="D871" s="1277">
        <v>45518</v>
      </c>
      <c r="E871" s="593"/>
      <c r="F871" s="1297"/>
      <c r="G871" s="1276">
        <v>8606</v>
      </c>
      <c r="H871" s="1351" t="s">
        <v>6431</v>
      </c>
      <c r="I871" s="1326"/>
      <c r="J871" s="1304" t="s">
        <v>10689</v>
      </c>
      <c r="K871" s="1319" t="s">
        <v>10690</v>
      </c>
      <c r="L871" s="1392" t="s">
        <v>62</v>
      </c>
      <c r="M871" s="771" t="s">
        <v>10750</v>
      </c>
      <c r="N871" s="1176"/>
      <c r="O871" s="1272">
        <v>5</v>
      </c>
      <c r="P871" s="1272">
        <v>5</v>
      </c>
      <c r="Q871" s="1402" t="s">
        <v>10691</v>
      </c>
      <c r="R871" s="1173"/>
      <c r="S871" s="1173"/>
      <c r="T871" s="1173"/>
      <c r="U871" s="1173"/>
      <c r="V871" s="1259" t="s">
        <v>2073</v>
      </c>
      <c r="W871" s="1173"/>
      <c r="X871" s="1259" t="s">
        <v>37</v>
      </c>
      <c r="Y871" s="1173"/>
      <c r="Z871" s="1197" t="s">
        <v>45</v>
      </c>
      <c r="AA871" s="1176"/>
      <c r="AB871" s="1237" t="s">
        <v>9991</v>
      </c>
      <c r="AC871" s="722">
        <v>6000</v>
      </c>
      <c r="AD871" s="1266">
        <v>5589</v>
      </c>
      <c r="AE871" s="722">
        <f t="shared" si="14"/>
        <v>33945</v>
      </c>
      <c r="AF871" s="31"/>
      <c r="AG871" s="26"/>
    </row>
    <row r="872" spans="1:33" ht="30" customHeight="1">
      <c r="A872" s="2814" t="s">
        <v>17456</v>
      </c>
      <c r="B872" s="2992" t="s">
        <v>10692</v>
      </c>
      <c r="C872" s="1277">
        <v>45505</v>
      </c>
      <c r="D872" s="1277">
        <v>45520</v>
      </c>
      <c r="E872" s="593"/>
      <c r="F872" s="1297"/>
      <c r="G872" s="1276">
        <v>8610</v>
      </c>
      <c r="H872" s="1351" t="s">
        <v>10693</v>
      </c>
      <c r="I872" s="1326"/>
      <c r="J872" s="1304" t="s">
        <v>10694</v>
      </c>
      <c r="K872" s="1352" t="s">
        <v>10695</v>
      </c>
      <c r="L872" s="1384" t="s">
        <v>28</v>
      </c>
      <c r="M872" s="771" t="s">
        <v>10751</v>
      </c>
      <c r="N872" s="1176"/>
      <c r="O872" s="1272">
        <v>2</v>
      </c>
      <c r="P872" s="1272">
        <v>2</v>
      </c>
      <c r="Q872" s="1402" t="s">
        <v>10696</v>
      </c>
      <c r="R872" s="1173"/>
      <c r="S872" s="1173"/>
      <c r="T872" s="1173"/>
      <c r="U872" s="1173"/>
      <c r="V872" s="1264" t="s">
        <v>2073</v>
      </c>
      <c r="W872" s="1173"/>
      <c r="X872" s="1264" t="s">
        <v>37</v>
      </c>
      <c r="Y872" s="1173"/>
      <c r="Z872" s="1496" t="s">
        <v>45</v>
      </c>
      <c r="AA872" s="1176"/>
      <c r="AB872" s="1237" t="s">
        <v>9991</v>
      </c>
      <c r="AC872" s="722">
        <v>0</v>
      </c>
      <c r="AD872" s="1266">
        <v>7371</v>
      </c>
      <c r="AE872" s="722">
        <f t="shared" si="14"/>
        <v>14742</v>
      </c>
      <c r="AF872" s="31"/>
      <c r="AG872" s="26"/>
    </row>
    <row r="873" spans="1:33" ht="30" customHeight="1">
      <c r="A873" s="2814" t="s">
        <v>17456</v>
      </c>
      <c r="B873" s="1353" t="s">
        <v>10697</v>
      </c>
      <c r="C873" s="1277">
        <v>45509</v>
      </c>
      <c r="D873" s="1277">
        <v>45524</v>
      </c>
      <c r="E873" s="593"/>
      <c r="F873" s="1297"/>
      <c r="G873" s="1276">
        <v>8610</v>
      </c>
      <c r="H873" s="1351" t="s">
        <v>10698</v>
      </c>
      <c r="I873" s="1326"/>
      <c r="J873" s="1304" t="s">
        <v>10699</v>
      </c>
      <c r="K873" s="1352" t="s">
        <v>9770</v>
      </c>
      <c r="L873" s="1384" t="s">
        <v>173</v>
      </c>
      <c r="M873" s="771" t="s">
        <v>10752</v>
      </c>
      <c r="N873" s="1176"/>
      <c r="O873" s="1272">
        <v>1</v>
      </c>
      <c r="P873" s="1272">
        <v>1</v>
      </c>
      <c r="Q873" s="1405" t="s">
        <v>10700</v>
      </c>
      <c r="R873" s="1173"/>
      <c r="S873" s="1173"/>
      <c r="T873" s="1173"/>
      <c r="U873" s="1173"/>
      <c r="V873" s="1496" t="s">
        <v>2073</v>
      </c>
      <c r="W873" s="1173"/>
      <c r="X873" s="1496" t="s">
        <v>37</v>
      </c>
      <c r="Y873" s="1173"/>
      <c r="Z873" s="1496" t="s">
        <v>45</v>
      </c>
      <c r="AA873" s="1176">
        <v>4504316151</v>
      </c>
      <c r="AB873" s="1237" t="s">
        <v>5585</v>
      </c>
      <c r="AC873" s="722">
        <v>0</v>
      </c>
      <c r="AD873" s="1266">
        <v>7371</v>
      </c>
      <c r="AE873" s="722">
        <f t="shared" si="14"/>
        <v>7371</v>
      </c>
      <c r="AF873" s="31"/>
      <c r="AG873" s="26"/>
    </row>
    <row r="874" spans="1:33" ht="30" customHeight="1">
      <c r="A874" s="2814" t="s">
        <v>17456</v>
      </c>
      <c r="B874" s="5630" t="s">
        <v>10701</v>
      </c>
      <c r="C874" s="1277">
        <v>45509</v>
      </c>
      <c r="D874" s="1277">
        <v>45518</v>
      </c>
      <c r="E874" s="593"/>
      <c r="F874" s="1297"/>
      <c r="G874" s="1276">
        <v>8610</v>
      </c>
      <c r="H874" s="1351" t="s">
        <v>2001</v>
      </c>
      <c r="I874" s="1326"/>
      <c r="J874" s="1304" t="s">
        <v>10702</v>
      </c>
      <c r="K874" s="1352" t="s">
        <v>10703</v>
      </c>
      <c r="L874" s="1384" t="s">
        <v>28</v>
      </c>
      <c r="M874" s="771" t="s">
        <v>10753</v>
      </c>
      <c r="N874" s="1176"/>
      <c r="O874" s="1272">
        <v>2</v>
      </c>
      <c r="P874" s="1272">
        <v>2</v>
      </c>
      <c r="Q874" s="1405" t="s">
        <v>10704</v>
      </c>
      <c r="R874" s="1173"/>
      <c r="S874" s="1173"/>
      <c r="T874" s="1173"/>
      <c r="U874" s="1173"/>
      <c r="V874" s="1265" t="s">
        <v>2073</v>
      </c>
      <c r="W874" s="1173"/>
      <c r="X874" s="1265" t="s">
        <v>37</v>
      </c>
      <c r="Y874" s="1173"/>
      <c r="Z874" s="1496" t="s">
        <v>45</v>
      </c>
      <c r="AA874" s="1176">
        <v>4504316383</v>
      </c>
      <c r="AB874" s="1237" t="s">
        <v>10565</v>
      </c>
      <c r="AC874" s="722">
        <v>0</v>
      </c>
      <c r="AD874" s="1266">
        <v>7371</v>
      </c>
      <c r="AE874" s="722">
        <f t="shared" si="14"/>
        <v>14742</v>
      </c>
      <c r="AF874" s="31"/>
      <c r="AG874" s="26"/>
    </row>
    <row r="875" spans="1:33" ht="30" customHeight="1">
      <c r="A875" s="2814" t="s">
        <v>17456</v>
      </c>
      <c r="B875" s="5630" t="s">
        <v>10705</v>
      </c>
      <c r="C875" s="1277">
        <v>45510</v>
      </c>
      <c r="D875" s="1277">
        <v>45566</v>
      </c>
      <c r="E875" s="593"/>
      <c r="F875" s="1297"/>
      <c r="G875" s="1276">
        <v>8610</v>
      </c>
      <c r="H875" s="1345"/>
      <c r="I875" s="1353" t="s">
        <v>92</v>
      </c>
      <c r="J875" s="1304" t="s">
        <v>10594</v>
      </c>
      <c r="K875" s="1319" t="s">
        <v>10706</v>
      </c>
      <c r="L875" s="1391" t="s">
        <v>10707</v>
      </c>
      <c r="M875" s="771" t="s">
        <v>10754</v>
      </c>
      <c r="N875" s="1176"/>
      <c r="O875" s="1272">
        <v>128</v>
      </c>
      <c r="P875" s="1272">
        <v>128</v>
      </c>
      <c r="Q875" s="1405" t="s">
        <v>10708</v>
      </c>
      <c r="R875" s="1173"/>
      <c r="S875" s="1173"/>
      <c r="T875" s="1173"/>
      <c r="U875" s="1173"/>
      <c r="V875" s="1265" t="s">
        <v>2073</v>
      </c>
      <c r="W875" s="1173"/>
      <c r="X875" s="1265" t="s">
        <v>37</v>
      </c>
      <c r="Y875" s="1173"/>
      <c r="Z875" s="1496" t="s">
        <v>45</v>
      </c>
      <c r="AA875" s="1176">
        <v>4504316626</v>
      </c>
      <c r="AB875" s="1237" t="s">
        <v>5585</v>
      </c>
      <c r="AC875" s="722">
        <v>0</v>
      </c>
      <c r="AD875" s="1266">
        <v>2275</v>
      </c>
      <c r="AE875" s="722">
        <f t="shared" si="14"/>
        <v>291200</v>
      </c>
      <c r="AF875" s="31"/>
      <c r="AG875" s="26"/>
    </row>
    <row r="876" spans="1:33" ht="30" customHeight="1">
      <c r="A876" s="2814" t="s">
        <v>17456</v>
      </c>
      <c r="B876" s="5630" t="s">
        <v>10709</v>
      </c>
      <c r="C876" s="1277">
        <v>45510</v>
      </c>
      <c r="D876" s="1277">
        <v>45525</v>
      </c>
      <c r="E876" s="593"/>
      <c r="F876" s="1297"/>
      <c r="G876" s="1276">
        <v>8610</v>
      </c>
      <c r="H876" s="1351" t="s">
        <v>686</v>
      </c>
      <c r="I876" s="1326"/>
      <c r="J876" s="1304" t="s">
        <v>10710</v>
      </c>
      <c r="K876" s="1352" t="s">
        <v>10711</v>
      </c>
      <c r="L876" s="1384" t="s">
        <v>173</v>
      </c>
      <c r="M876" s="771" t="s">
        <v>10755</v>
      </c>
      <c r="N876" s="1176"/>
      <c r="O876" s="1272">
        <v>1</v>
      </c>
      <c r="P876" s="1272">
        <v>1</v>
      </c>
      <c r="Q876" s="1402" t="s">
        <v>10712</v>
      </c>
      <c r="R876" s="1173"/>
      <c r="S876" s="1173"/>
      <c r="T876" s="1173"/>
      <c r="U876" s="1173"/>
      <c r="V876" s="1498" t="s">
        <v>2073</v>
      </c>
      <c r="W876" s="1173"/>
      <c r="X876" s="1498" t="s">
        <v>37</v>
      </c>
      <c r="Y876" s="1173"/>
      <c r="Z876" s="1496" t="s">
        <v>45</v>
      </c>
      <c r="AA876" s="1176">
        <v>4504316389</v>
      </c>
      <c r="AB876" s="1237" t="s">
        <v>9991</v>
      </c>
      <c r="AC876" s="722">
        <v>0</v>
      </c>
      <c r="AD876" s="1266">
        <v>7371</v>
      </c>
      <c r="AE876" s="722">
        <f t="shared" si="14"/>
        <v>7371</v>
      </c>
      <c r="AF876" s="31"/>
      <c r="AG876" s="26"/>
    </row>
    <row r="877" spans="1:33" ht="30" customHeight="1">
      <c r="A877" s="514" t="s">
        <v>8518</v>
      </c>
      <c r="B877" s="9743" t="s">
        <v>10713</v>
      </c>
      <c r="C877" s="9752">
        <v>45505</v>
      </c>
      <c r="D877" s="9752">
        <v>45519</v>
      </c>
      <c r="E877" s="9721"/>
      <c r="F877" s="9714"/>
      <c r="G877" s="9708">
        <v>8604</v>
      </c>
      <c r="H877" s="10490" t="s">
        <v>5674</v>
      </c>
      <c r="I877" s="9701"/>
      <c r="J877" s="9853" t="s">
        <v>10714</v>
      </c>
      <c r="K877" s="10466" t="s">
        <v>10715</v>
      </c>
      <c r="L877" s="526" t="s">
        <v>406</v>
      </c>
      <c r="M877" s="9231" t="s">
        <v>10756</v>
      </c>
      <c r="N877" s="255"/>
      <c r="O877" s="258">
        <v>9</v>
      </c>
      <c r="P877" s="257">
        <v>13</v>
      </c>
      <c r="Q877" s="10445" t="s">
        <v>10716</v>
      </c>
      <c r="R877" s="9740"/>
      <c r="S877" s="250"/>
      <c r="T877" s="250"/>
      <c r="U877" s="250"/>
      <c r="V877" s="10454" t="s">
        <v>2073</v>
      </c>
      <c r="W877" s="250"/>
      <c r="X877" s="10454" t="s">
        <v>37</v>
      </c>
      <c r="Y877" s="250"/>
      <c r="Z877" s="9816"/>
      <c r="AA877" s="9816"/>
      <c r="AB877" s="10503" t="s">
        <v>10565</v>
      </c>
      <c r="AC877" s="9660">
        <v>6000</v>
      </c>
      <c r="AD877" s="471">
        <v>7938</v>
      </c>
      <c r="AE877" s="9660">
        <f>SUM(AD877*P877+AD878*P878+AC877)</f>
        <v>118798</v>
      </c>
      <c r="AF877" s="31"/>
      <c r="AG877" s="26"/>
    </row>
    <row r="878" spans="1:33" ht="30" customHeight="1">
      <c r="A878" s="514" t="s">
        <v>8518</v>
      </c>
      <c r="B878" s="9700"/>
      <c r="C878" s="9753"/>
      <c r="D878" s="9753"/>
      <c r="E878" s="9410"/>
      <c r="F878" s="9715"/>
      <c r="G878" s="9710"/>
      <c r="H878" s="10491"/>
      <c r="I878" s="9703"/>
      <c r="J878" s="9705"/>
      <c r="K878" s="10467"/>
      <c r="L878" s="503" t="s">
        <v>9610</v>
      </c>
      <c r="M878" s="9280"/>
      <c r="N878" s="255"/>
      <c r="O878" s="258">
        <v>2</v>
      </c>
      <c r="P878" s="258">
        <v>2</v>
      </c>
      <c r="Q878" s="10446"/>
      <c r="R878" s="9741"/>
      <c r="S878" s="250"/>
      <c r="T878" s="250"/>
      <c r="U878" s="250"/>
      <c r="V878" s="10455"/>
      <c r="W878" s="250"/>
      <c r="X878" s="10455"/>
      <c r="Y878" s="250"/>
      <c r="Z878" s="9718"/>
      <c r="AA878" s="9718"/>
      <c r="AB878" s="10504"/>
      <c r="AC878" s="9662"/>
      <c r="AD878" s="471">
        <v>4802</v>
      </c>
      <c r="AE878" s="9662"/>
      <c r="AF878" s="31"/>
      <c r="AG878" s="26"/>
    </row>
    <row r="879" spans="1:33" ht="30" customHeight="1">
      <c r="A879" s="6107" t="s">
        <v>8518</v>
      </c>
      <c r="B879" s="6159" t="s">
        <v>10717</v>
      </c>
      <c r="C879" s="1277">
        <v>45510</v>
      </c>
      <c r="D879" s="1277">
        <v>45519</v>
      </c>
      <c r="E879" s="593"/>
      <c r="F879" s="1297"/>
      <c r="G879" s="1276">
        <v>8604</v>
      </c>
      <c r="H879" s="1351" t="s">
        <v>2869</v>
      </c>
      <c r="I879" s="1326"/>
      <c r="J879" s="6108" t="s">
        <v>10718</v>
      </c>
      <c r="K879" s="1352" t="s">
        <v>10719</v>
      </c>
      <c r="L879" s="1384" t="s">
        <v>173</v>
      </c>
      <c r="M879" s="771" t="s">
        <v>10757</v>
      </c>
      <c r="N879" s="1176"/>
      <c r="O879" s="1272">
        <v>1</v>
      </c>
      <c r="P879" s="257">
        <v>4</v>
      </c>
      <c r="Q879" s="1405" t="s">
        <v>10720</v>
      </c>
      <c r="R879" s="1173"/>
      <c r="S879" s="1173"/>
      <c r="T879" s="1173"/>
      <c r="U879" s="1173"/>
      <c r="V879" s="1269" t="s">
        <v>2073</v>
      </c>
      <c r="W879" s="1173"/>
      <c r="X879" s="1269" t="s">
        <v>37</v>
      </c>
      <c r="Y879" s="1173"/>
      <c r="Z879" s="1205" t="s">
        <v>45</v>
      </c>
      <c r="AA879" s="1176">
        <v>4504316243</v>
      </c>
      <c r="AB879" s="1237" t="s">
        <v>10568</v>
      </c>
      <c r="AC879" s="722">
        <v>0</v>
      </c>
      <c r="AD879" s="1266">
        <v>7938</v>
      </c>
      <c r="AE879" s="722">
        <f t="shared" ref="AE879:AE892" si="15">SUM(AD879*P879+AC879)</f>
        <v>31752</v>
      </c>
      <c r="AF879" s="31"/>
      <c r="AG879" s="26"/>
    </row>
    <row r="880" spans="1:33" ht="30" customHeight="1">
      <c r="A880" s="1350" t="s">
        <v>8556</v>
      </c>
      <c r="B880" s="2992" t="s">
        <v>10721</v>
      </c>
      <c r="C880" s="1277">
        <v>45505</v>
      </c>
      <c r="D880" s="1277">
        <v>45516</v>
      </c>
      <c r="E880" s="593"/>
      <c r="F880" s="1297"/>
      <c r="G880" s="1276">
        <v>8608</v>
      </c>
      <c r="H880" s="1351" t="s">
        <v>10722</v>
      </c>
      <c r="I880" s="1326"/>
      <c r="J880" s="1304" t="s">
        <v>9894</v>
      </c>
      <c r="K880" s="1352" t="s">
        <v>10723</v>
      </c>
      <c r="L880" s="1384" t="s">
        <v>28</v>
      </c>
      <c r="M880" s="771" t="s">
        <v>10758</v>
      </c>
      <c r="N880" s="1176"/>
      <c r="O880" s="1272">
        <v>2</v>
      </c>
      <c r="P880" s="1272">
        <v>2</v>
      </c>
      <c r="Q880" s="1402" t="s">
        <v>10724</v>
      </c>
      <c r="R880" s="1173"/>
      <c r="S880" s="1173"/>
      <c r="T880" s="1173"/>
      <c r="U880" s="1173"/>
      <c r="V880" s="1496" t="s">
        <v>2073</v>
      </c>
      <c r="W880" s="1173"/>
      <c r="X880" s="1496" t="s">
        <v>37</v>
      </c>
      <c r="Y880" s="1173"/>
      <c r="Z880" s="1526" t="s">
        <v>45</v>
      </c>
      <c r="AA880" s="1176"/>
      <c r="AB880" s="1237" t="s">
        <v>10568</v>
      </c>
      <c r="AC880" s="722">
        <v>0</v>
      </c>
      <c r="AD880" s="1266">
        <v>7938</v>
      </c>
      <c r="AE880" s="722">
        <f t="shared" si="15"/>
        <v>15876</v>
      </c>
      <c r="AF880" s="31"/>
      <c r="AG880" s="26"/>
    </row>
    <row r="881" spans="1:33" ht="30" customHeight="1">
      <c r="A881" s="5465" t="s">
        <v>8556</v>
      </c>
      <c r="B881" s="5462" t="s">
        <v>10725</v>
      </c>
      <c r="C881" s="1277">
        <v>45509</v>
      </c>
      <c r="D881" s="1277">
        <v>45518</v>
      </c>
      <c r="E881" s="593"/>
      <c r="F881" s="1297"/>
      <c r="G881" s="1276">
        <v>8608</v>
      </c>
      <c r="H881" s="1351" t="s">
        <v>4276</v>
      </c>
      <c r="I881" s="1326"/>
      <c r="J881" s="5466" t="s">
        <v>10726</v>
      </c>
      <c r="K881" s="1352" t="s">
        <v>9952</v>
      </c>
      <c r="L881" s="551" t="s">
        <v>76</v>
      </c>
      <c r="M881" s="771" t="s">
        <v>10759</v>
      </c>
      <c r="N881" s="1176"/>
      <c r="O881" s="1272">
        <v>4</v>
      </c>
      <c r="P881" s="1272">
        <v>4</v>
      </c>
      <c r="Q881" s="1402" t="s">
        <v>10727</v>
      </c>
      <c r="R881" s="1173"/>
      <c r="S881" s="1173"/>
      <c r="T881" s="1173"/>
      <c r="U881" s="1173"/>
      <c r="V881" s="1246" t="s">
        <v>2073</v>
      </c>
      <c r="W881" s="1173"/>
      <c r="X881" s="1181" t="s">
        <v>37</v>
      </c>
      <c r="Y881" s="1173"/>
      <c r="Z881" s="1182" t="s">
        <v>45</v>
      </c>
      <c r="AA881" s="1176">
        <v>4504316362</v>
      </c>
      <c r="AB881" s="1237" t="s">
        <v>10569</v>
      </c>
      <c r="AC881" s="722">
        <v>0</v>
      </c>
      <c r="AD881" s="1266">
        <v>7938</v>
      </c>
      <c r="AE881" s="722">
        <f t="shared" si="15"/>
        <v>31752</v>
      </c>
      <c r="AF881" s="31"/>
      <c r="AG881" s="26"/>
    </row>
    <row r="882" spans="1:33" ht="30" customHeight="1">
      <c r="A882" s="1350" t="s">
        <v>8556</v>
      </c>
      <c r="B882" s="1336" t="s">
        <v>10728</v>
      </c>
      <c r="C882" s="1277">
        <v>45509</v>
      </c>
      <c r="D882" s="1277">
        <v>45518</v>
      </c>
      <c r="E882" s="593"/>
      <c r="F882" s="1297"/>
      <c r="G882" s="1276">
        <v>8608</v>
      </c>
      <c r="H882" s="1351" t="s">
        <v>10362</v>
      </c>
      <c r="I882" s="1326"/>
      <c r="J882" s="1304" t="s">
        <v>10729</v>
      </c>
      <c r="K882" s="1352" t="s">
        <v>10733</v>
      </c>
      <c r="L882" s="1384" t="s">
        <v>28</v>
      </c>
      <c r="M882" s="771" t="s">
        <v>10760</v>
      </c>
      <c r="N882" s="1176"/>
      <c r="O882" s="1272">
        <v>2</v>
      </c>
      <c r="P882" s="1272">
        <v>2</v>
      </c>
      <c r="Q882" s="1402" t="s">
        <v>10730</v>
      </c>
      <c r="R882" s="1173"/>
      <c r="S882" s="1173"/>
      <c r="T882" s="1173"/>
      <c r="U882" s="1173"/>
      <c r="V882" s="1246" t="s">
        <v>2073</v>
      </c>
      <c r="W882" s="1173"/>
      <c r="X882" s="1181" t="s">
        <v>37</v>
      </c>
      <c r="Y882" s="1173"/>
      <c r="Z882" s="1182" t="s">
        <v>45</v>
      </c>
      <c r="AA882" s="1176"/>
      <c r="AB882" s="1237" t="s">
        <v>10565</v>
      </c>
      <c r="AC882" s="722">
        <v>0</v>
      </c>
      <c r="AD882" s="1266">
        <v>7938</v>
      </c>
      <c r="AE882" s="722">
        <f t="shared" si="15"/>
        <v>15876</v>
      </c>
      <c r="AF882" s="31"/>
      <c r="AG882" s="26"/>
    </row>
    <row r="883" spans="1:33" ht="30" customHeight="1">
      <c r="A883" s="1350" t="s">
        <v>8564</v>
      </c>
      <c r="B883" s="1336" t="s">
        <v>10731</v>
      </c>
      <c r="C883" s="1277">
        <v>45509</v>
      </c>
      <c r="D883" s="1277">
        <v>45518</v>
      </c>
      <c r="E883" s="593"/>
      <c r="F883" s="1297"/>
      <c r="G883" s="1276">
        <v>8598</v>
      </c>
      <c r="H883" s="1351" t="s">
        <v>1340</v>
      </c>
      <c r="I883" s="1326"/>
      <c r="J883" s="1304" t="s">
        <v>10732</v>
      </c>
      <c r="K883" s="1352" t="s">
        <v>10734</v>
      </c>
      <c r="L883" s="1391" t="s">
        <v>9610</v>
      </c>
      <c r="M883" s="771" t="s">
        <v>10761</v>
      </c>
      <c r="N883" s="1176"/>
      <c r="O883" s="1272">
        <v>6</v>
      </c>
      <c r="P883" s="1272">
        <v>6</v>
      </c>
      <c r="Q883" s="1402" t="s">
        <v>10735</v>
      </c>
      <c r="R883" s="1173"/>
      <c r="S883" s="1173"/>
      <c r="T883" s="1173"/>
      <c r="U883" s="1173"/>
      <c r="V883" s="2005" t="s">
        <v>2073</v>
      </c>
      <c r="W883" s="1173"/>
      <c r="X883" s="2005" t="s">
        <v>37</v>
      </c>
      <c r="Y883" s="1173"/>
      <c r="Z883" s="2003" t="s">
        <v>45</v>
      </c>
      <c r="AA883" s="1176" t="s">
        <v>10765</v>
      </c>
      <c r="AB883" s="1237" t="s">
        <v>10565</v>
      </c>
      <c r="AC883" s="722">
        <v>0</v>
      </c>
      <c r="AD883" s="1266">
        <v>4802.49</v>
      </c>
      <c r="AE883" s="722">
        <f t="shared" si="15"/>
        <v>28814.94</v>
      </c>
      <c r="AF883" s="31"/>
      <c r="AG883" s="26"/>
    </row>
    <row r="884" spans="1:33" ht="30" customHeight="1">
      <c r="A884" s="1350" t="s">
        <v>8568</v>
      </c>
      <c r="B884" s="2995" t="s">
        <v>11597</v>
      </c>
      <c r="C884" s="1277">
        <v>45509</v>
      </c>
      <c r="D884" s="1277">
        <v>45526</v>
      </c>
      <c r="E884" s="593"/>
      <c r="F884" s="1297"/>
      <c r="G884" s="1276">
        <v>8369</v>
      </c>
      <c r="H884" s="1351" t="s">
        <v>4985</v>
      </c>
      <c r="I884" s="1353" t="s">
        <v>25</v>
      </c>
      <c r="J884" s="1304" t="s">
        <v>10736</v>
      </c>
      <c r="K884" s="1319" t="s">
        <v>409</v>
      </c>
      <c r="L884" s="1620" t="s">
        <v>167</v>
      </c>
      <c r="M884" s="771" t="s">
        <v>10762</v>
      </c>
      <c r="N884" s="1176"/>
      <c r="O884" s="1272">
        <v>10</v>
      </c>
      <c r="P884" s="1272">
        <v>10</v>
      </c>
      <c r="Q884" s="1402" t="s">
        <v>10737</v>
      </c>
      <c r="R884" s="1173"/>
      <c r="S884" s="1173"/>
      <c r="T884" s="1173"/>
      <c r="U884" s="1173"/>
      <c r="V884" s="1621" t="s">
        <v>2073</v>
      </c>
      <c r="W884" s="1173"/>
      <c r="X884" s="1621" t="s">
        <v>37</v>
      </c>
      <c r="Y884" s="1173"/>
      <c r="Z884" s="1622" t="s">
        <v>45</v>
      </c>
      <c r="AA884" s="1176">
        <v>4504316149</v>
      </c>
      <c r="AB884" s="1237" t="s">
        <v>10569</v>
      </c>
      <c r="AC884" s="722">
        <v>46500</v>
      </c>
      <c r="AD884" s="1266">
        <v>14355</v>
      </c>
      <c r="AE884" s="722">
        <f t="shared" si="15"/>
        <v>190050</v>
      </c>
      <c r="AF884" s="31"/>
      <c r="AG884" s="26"/>
    </row>
    <row r="885" spans="1:33" ht="30" customHeight="1">
      <c r="A885" s="1350" t="s">
        <v>10014</v>
      </c>
      <c r="B885" s="1430" t="s">
        <v>11540</v>
      </c>
      <c r="C885" s="1277">
        <v>45510</v>
      </c>
      <c r="D885" s="1277">
        <v>45519</v>
      </c>
      <c r="E885" s="593"/>
      <c r="F885" s="1297"/>
      <c r="G885" s="1276">
        <v>8612</v>
      </c>
      <c r="H885" s="1351" t="s">
        <v>10738</v>
      </c>
      <c r="I885" s="1326"/>
      <c r="J885" s="1304" t="s">
        <v>10739</v>
      </c>
      <c r="K885" s="1319" t="s">
        <v>10740</v>
      </c>
      <c r="L885" s="1384" t="s">
        <v>28</v>
      </c>
      <c r="M885" s="771" t="s">
        <v>10763</v>
      </c>
      <c r="N885" s="1176"/>
      <c r="O885" s="1272">
        <v>2</v>
      </c>
      <c r="P885" s="1272">
        <v>2</v>
      </c>
      <c r="Q885" s="1402" t="s">
        <v>10741</v>
      </c>
      <c r="R885" s="1173"/>
      <c r="S885" s="1173"/>
      <c r="T885" s="1173"/>
      <c r="U885" s="1173"/>
      <c r="V885" s="1456" t="s">
        <v>2073</v>
      </c>
      <c r="W885" s="1173"/>
      <c r="X885" s="1456" t="s">
        <v>37</v>
      </c>
      <c r="Y885" s="1173"/>
      <c r="Z885" s="2003" t="s">
        <v>45</v>
      </c>
      <c r="AA885" s="1176">
        <v>4504316224</v>
      </c>
      <c r="AB885" s="1237" t="s">
        <v>5585</v>
      </c>
      <c r="AC885" s="722">
        <v>0</v>
      </c>
      <c r="AD885" s="1266">
        <v>6156</v>
      </c>
      <c r="AE885" s="722">
        <f t="shared" si="15"/>
        <v>12312</v>
      </c>
      <c r="AF885" s="31"/>
      <c r="AG885" s="26"/>
    </row>
    <row r="886" spans="1:33" ht="30" customHeight="1">
      <c r="A886" s="1350" t="s">
        <v>9994</v>
      </c>
      <c r="B886" s="2992" t="s">
        <v>10742</v>
      </c>
      <c r="C886" s="1277">
        <v>45509</v>
      </c>
      <c r="D886" s="1277">
        <v>45518</v>
      </c>
      <c r="E886" s="593"/>
      <c r="F886" s="1297"/>
      <c r="G886" s="1276">
        <v>9042</v>
      </c>
      <c r="H886" s="1345"/>
      <c r="I886" s="1353" t="s">
        <v>92</v>
      </c>
      <c r="J886" s="1304" t="s">
        <v>10225</v>
      </c>
      <c r="K886" s="1352" t="s">
        <v>10743</v>
      </c>
      <c r="L886" s="1391" t="s">
        <v>10744</v>
      </c>
      <c r="M886" s="771" t="s">
        <v>10764</v>
      </c>
      <c r="N886" s="1176"/>
      <c r="O886" s="1272">
        <v>12</v>
      </c>
      <c r="P886" s="257">
        <v>14</v>
      </c>
      <c r="Q886" s="1402" t="s">
        <v>10745</v>
      </c>
      <c r="R886" s="1173"/>
      <c r="S886" s="1173"/>
      <c r="T886" s="1173"/>
      <c r="U886" s="1173"/>
      <c r="V886" s="1270" t="s">
        <v>2073</v>
      </c>
      <c r="W886" s="1173"/>
      <c r="X886" s="1270" t="s">
        <v>37</v>
      </c>
      <c r="Y886" s="1173"/>
      <c r="Z886" s="1237" t="s">
        <v>45</v>
      </c>
      <c r="AA886" s="1176">
        <v>4504316549</v>
      </c>
      <c r="AB886" s="1237" t="s">
        <v>9991</v>
      </c>
      <c r="AC886" s="722">
        <v>0</v>
      </c>
      <c r="AD886" s="1266">
        <v>3600</v>
      </c>
      <c r="AE886" s="722">
        <f t="shared" si="15"/>
        <v>50400</v>
      </c>
      <c r="AF886" s="31"/>
      <c r="AG886" s="26"/>
    </row>
    <row r="887" spans="1:33" ht="30" customHeight="1">
      <c r="A887" s="917" t="s">
        <v>10021</v>
      </c>
      <c r="B887" s="2995" t="s">
        <v>11663</v>
      </c>
      <c r="C887" s="1277">
        <v>45510</v>
      </c>
      <c r="D887" s="1277">
        <v>45523</v>
      </c>
      <c r="E887" s="593"/>
      <c r="F887" s="1297"/>
      <c r="G887" s="1276">
        <v>8618</v>
      </c>
      <c r="H887" s="1499" t="s">
        <v>1484</v>
      </c>
      <c r="I887" s="1326"/>
      <c r="J887" s="1304" t="s">
        <v>10766</v>
      </c>
      <c r="K887" s="1319" t="s">
        <v>10767</v>
      </c>
      <c r="L887" s="1393" t="s">
        <v>1928</v>
      </c>
      <c r="M887" s="771" t="s">
        <v>10769</v>
      </c>
      <c r="N887" s="1176"/>
      <c r="O887" s="1272">
        <v>18</v>
      </c>
      <c r="P887" s="257">
        <v>12</v>
      </c>
      <c r="Q887" s="1402" t="s">
        <v>10768</v>
      </c>
      <c r="R887" s="1173"/>
      <c r="S887" s="1173"/>
      <c r="T887" s="1173"/>
      <c r="U887" s="1173"/>
      <c r="V887" s="1456" t="s">
        <v>2073</v>
      </c>
      <c r="W887" s="1173"/>
      <c r="X887" s="1456" t="s">
        <v>37</v>
      </c>
      <c r="Y887" s="1173"/>
      <c r="Z887" s="1496" t="s">
        <v>45</v>
      </c>
      <c r="AA887" s="1176">
        <v>4504316717</v>
      </c>
      <c r="AB887" s="1237" t="s">
        <v>5585</v>
      </c>
      <c r="AC887" s="722">
        <v>0</v>
      </c>
      <c r="AD887" s="1266">
        <v>6318</v>
      </c>
      <c r="AE887" s="722">
        <f t="shared" si="15"/>
        <v>75816</v>
      </c>
      <c r="AF887" s="31"/>
      <c r="AG887" s="26"/>
    </row>
    <row r="888" spans="1:33" ht="30" customHeight="1">
      <c r="A888" s="2814" t="s">
        <v>17456</v>
      </c>
      <c r="B888" s="2992" t="s">
        <v>10770</v>
      </c>
      <c r="C888" s="1277">
        <v>45512</v>
      </c>
      <c r="D888" s="1277">
        <v>45531</v>
      </c>
      <c r="E888" s="593"/>
      <c r="F888" s="1297"/>
      <c r="G888" s="1276">
        <v>8610</v>
      </c>
      <c r="H888" s="1355" t="s">
        <v>10771</v>
      </c>
      <c r="I888" s="1326"/>
      <c r="J888" s="1304" t="s">
        <v>10772</v>
      </c>
      <c r="K888" s="1356" t="s">
        <v>10773</v>
      </c>
      <c r="L888" s="1392" t="s">
        <v>62</v>
      </c>
      <c r="M888" s="771" t="s">
        <v>10787</v>
      </c>
      <c r="N888" s="1176"/>
      <c r="O888" s="1272">
        <v>5</v>
      </c>
      <c r="P888" s="1272">
        <v>5</v>
      </c>
      <c r="Q888" s="1402" t="s">
        <v>10774</v>
      </c>
      <c r="R888" s="1173"/>
      <c r="S888" s="1173"/>
      <c r="T888" s="1173"/>
      <c r="U888" s="1173"/>
      <c r="V888" s="1264" t="s">
        <v>2073</v>
      </c>
      <c r="W888" s="1173"/>
      <c r="X888" s="1264" t="s">
        <v>37</v>
      </c>
      <c r="Y888" s="1173"/>
      <c r="Z888" s="1264" t="s">
        <v>45</v>
      </c>
      <c r="AA888" s="1176" t="s">
        <v>10792</v>
      </c>
      <c r="AB888" s="1237" t="s">
        <v>10567</v>
      </c>
      <c r="AC888" s="722">
        <v>0</v>
      </c>
      <c r="AD888" s="1266">
        <v>7371</v>
      </c>
      <c r="AE888" s="722">
        <f t="shared" si="15"/>
        <v>36855</v>
      </c>
      <c r="AF888" s="31"/>
      <c r="AG888" s="26"/>
    </row>
    <row r="889" spans="1:33" ht="30" customHeight="1">
      <c r="A889" s="1354" t="s">
        <v>9994</v>
      </c>
      <c r="B889" s="2992" t="s">
        <v>10775</v>
      </c>
      <c r="C889" s="1277">
        <v>45511</v>
      </c>
      <c r="D889" s="1277">
        <v>45520</v>
      </c>
      <c r="E889" s="593"/>
      <c r="F889" s="1297"/>
      <c r="G889" s="1276">
        <v>9042</v>
      </c>
      <c r="H889" s="1345"/>
      <c r="I889" s="1530" t="s">
        <v>92</v>
      </c>
      <c r="J889" s="1304" t="s">
        <v>10776</v>
      </c>
      <c r="K889" s="1356" t="s">
        <v>10777</v>
      </c>
      <c r="L889" s="1384" t="s">
        <v>28</v>
      </c>
      <c r="M889" s="771" t="s">
        <v>10788</v>
      </c>
      <c r="N889" s="1176"/>
      <c r="O889" s="1272">
        <v>2</v>
      </c>
      <c r="P889" s="1272">
        <v>2</v>
      </c>
      <c r="Q889" s="1402" t="s">
        <v>10778</v>
      </c>
      <c r="R889" s="1173"/>
      <c r="S889" s="1173"/>
      <c r="T889" s="1173"/>
      <c r="U889" s="1173"/>
      <c r="V889" s="1496" t="s">
        <v>2073</v>
      </c>
      <c r="W889" s="1173"/>
      <c r="X889" s="1496" t="s">
        <v>37</v>
      </c>
      <c r="Y889" s="1173"/>
      <c r="Z889" s="1526" t="s">
        <v>45</v>
      </c>
      <c r="AA889" s="1176">
        <v>4504319214</v>
      </c>
      <c r="AB889" s="1237" t="s">
        <v>9991</v>
      </c>
      <c r="AC889" s="722">
        <v>0</v>
      </c>
      <c r="AD889" s="1266">
        <v>6075</v>
      </c>
      <c r="AE889" s="722">
        <f t="shared" si="15"/>
        <v>12150</v>
      </c>
      <c r="AF889" s="31"/>
      <c r="AG889" s="26"/>
    </row>
    <row r="890" spans="1:33" ht="30" customHeight="1">
      <c r="A890" s="1354" t="s">
        <v>7869</v>
      </c>
      <c r="B890" s="2992" t="s">
        <v>10779</v>
      </c>
      <c r="C890" s="1277">
        <v>45512</v>
      </c>
      <c r="D890" s="1277">
        <v>45523</v>
      </c>
      <c r="E890" s="593"/>
      <c r="F890" s="1297"/>
      <c r="G890" s="1276">
        <v>8644</v>
      </c>
      <c r="H890" s="1355" t="s">
        <v>10522</v>
      </c>
      <c r="I890" s="1326"/>
      <c r="J890" s="3646" t="s">
        <v>10780</v>
      </c>
      <c r="K890" s="1319" t="s">
        <v>10781</v>
      </c>
      <c r="L890" s="1384" t="s">
        <v>28</v>
      </c>
      <c r="M890" s="771" t="s">
        <v>10789</v>
      </c>
      <c r="N890" s="1176"/>
      <c r="O890" s="1272">
        <v>2</v>
      </c>
      <c r="P890" s="1272">
        <v>2</v>
      </c>
      <c r="Q890" s="1402" t="s">
        <v>10782</v>
      </c>
      <c r="R890" s="1173"/>
      <c r="S890" s="1173"/>
      <c r="T890" s="1173"/>
      <c r="U890" s="1173"/>
      <c r="V890" s="2365" t="s">
        <v>2073</v>
      </c>
      <c r="W890" s="1173"/>
      <c r="X890" s="2365" t="s">
        <v>37</v>
      </c>
      <c r="Y890" s="1173"/>
      <c r="Z890" s="2471" t="s">
        <v>45</v>
      </c>
      <c r="AA890" s="1176" t="s">
        <v>10791</v>
      </c>
      <c r="AB890" s="1237" t="s">
        <v>5585</v>
      </c>
      <c r="AC890" s="722">
        <v>4860</v>
      </c>
      <c r="AD890" s="1266">
        <v>7480</v>
      </c>
      <c r="AE890" s="722">
        <f t="shared" si="15"/>
        <v>19820</v>
      </c>
      <c r="AF890" s="31"/>
      <c r="AG890" s="26"/>
    </row>
    <row r="891" spans="1:33" ht="30" customHeight="1">
      <c r="A891" s="1354" t="s">
        <v>8549</v>
      </c>
      <c r="B891" s="2992" t="s">
        <v>10783</v>
      </c>
      <c r="C891" s="1277">
        <v>45512</v>
      </c>
      <c r="D891" s="1277">
        <v>45523</v>
      </c>
      <c r="E891" s="593"/>
      <c r="F891" s="1297"/>
      <c r="G891" s="1276">
        <v>8634</v>
      </c>
      <c r="H891" s="1355" t="s">
        <v>6190</v>
      </c>
      <c r="I891" s="1326"/>
      <c r="J891" s="1304" t="s">
        <v>10784</v>
      </c>
      <c r="K891" s="1356" t="s">
        <v>10785</v>
      </c>
      <c r="L891" s="1390" t="s">
        <v>76</v>
      </c>
      <c r="M891" s="771" t="s">
        <v>10790</v>
      </c>
      <c r="N891" s="1176"/>
      <c r="O891" s="1272">
        <v>4</v>
      </c>
      <c r="P891" s="1272">
        <v>4</v>
      </c>
      <c r="Q891" s="2470" t="s">
        <v>10786</v>
      </c>
      <c r="R891" s="1173"/>
      <c r="S891" s="1173"/>
      <c r="T891" s="1173"/>
      <c r="U891" s="1173"/>
      <c r="V891" s="2425" t="s">
        <v>2073</v>
      </c>
      <c r="W891" s="1173"/>
      <c r="X891" s="2425" t="s">
        <v>37</v>
      </c>
      <c r="Y891" s="1173"/>
      <c r="Z891" s="1454" t="s">
        <v>45</v>
      </c>
      <c r="AA891" s="1176">
        <v>4504319350</v>
      </c>
      <c r="AB891" s="1237" t="s">
        <v>10568</v>
      </c>
      <c r="AC891" s="722">
        <v>0</v>
      </c>
      <c r="AD891" s="1266">
        <v>7858.62</v>
      </c>
      <c r="AE891" s="722">
        <f t="shared" si="15"/>
        <v>31434.48</v>
      </c>
      <c r="AF891" s="31"/>
      <c r="AG891" s="26"/>
    </row>
    <row r="892" spans="1:33" ht="30" customHeight="1">
      <c r="A892" s="1357" t="s">
        <v>9994</v>
      </c>
      <c r="B892" s="2992" t="s">
        <v>10793</v>
      </c>
      <c r="C892" s="1277">
        <v>45513</v>
      </c>
      <c r="D892" s="1277">
        <v>45524</v>
      </c>
      <c r="E892" s="593"/>
      <c r="F892" s="1297"/>
      <c r="G892" s="1276">
        <v>9042</v>
      </c>
      <c r="H892" s="1358" t="s">
        <v>473</v>
      </c>
      <c r="I892" s="1326"/>
      <c r="J892" s="1304" t="s">
        <v>10794</v>
      </c>
      <c r="K892" s="1359" t="s">
        <v>9952</v>
      </c>
      <c r="L892" s="1384" t="s">
        <v>28</v>
      </c>
      <c r="M892" s="771" t="s">
        <v>10812</v>
      </c>
      <c r="N892" s="1176"/>
      <c r="O892" s="1272">
        <v>2</v>
      </c>
      <c r="P892" s="1272">
        <v>2</v>
      </c>
      <c r="Q892" s="1736" t="s">
        <v>10795</v>
      </c>
      <c r="R892" s="1173"/>
      <c r="S892" s="1173"/>
      <c r="T892" s="1173"/>
      <c r="U892" s="1173"/>
      <c r="V892" s="1705" t="s">
        <v>2073</v>
      </c>
      <c r="W892" s="1173"/>
      <c r="X892" s="1705" t="s">
        <v>37</v>
      </c>
      <c r="Y892" s="1173"/>
      <c r="Z892" s="1716" t="s">
        <v>45</v>
      </c>
      <c r="AA892" s="1176">
        <v>4504320601</v>
      </c>
      <c r="AB892" s="1237" t="s">
        <v>5585</v>
      </c>
      <c r="AC892" s="722">
        <v>0</v>
      </c>
      <c r="AD892" s="1266">
        <v>6075</v>
      </c>
      <c r="AE892" s="722">
        <f t="shared" si="15"/>
        <v>12150</v>
      </c>
      <c r="AF892" s="31"/>
      <c r="AG892" s="26"/>
    </row>
    <row r="893" spans="1:33" ht="30" customHeight="1">
      <c r="A893" s="3640" t="s">
        <v>19908</v>
      </c>
      <c r="B893" s="1432" t="s">
        <v>11617</v>
      </c>
      <c r="C893" s="358">
        <v>45513</v>
      </c>
      <c r="D893" s="358">
        <v>45524</v>
      </c>
      <c r="E893" s="37"/>
      <c r="F893" s="449"/>
      <c r="G893" s="360">
        <v>8628</v>
      </c>
      <c r="H893" s="538" t="s">
        <v>10796</v>
      </c>
      <c r="I893" s="539"/>
      <c r="J893" s="450" t="s">
        <v>10797</v>
      </c>
      <c r="K893" s="540" t="s">
        <v>10798</v>
      </c>
      <c r="L893" s="452" t="s">
        <v>28</v>
      </c>
      <c r="M893" s="135" t="s">
        <v>10813</v>
      </c>
      <c r="N893" s="364"/>
      <c r="O893" s="365">
        <v>2</v>
      </c>
      <c r="P893" s="365">
        <v>2</v>
      </c>
      <c r="Q893" s="541" t="s">
        <v>10799</v>
      </c>
      <c r="R893" s="366"/>
      <c r="S893" s="366"/>
      <c r="T893" s="366"/>
      <c r="U893" s="366"/>
      <c r="V893" s="543" t="s">
        <v>256</v>
      </c>
      <c r="W893" s="366"/>
      <c r="X893" s="366"/>
      <c r="Y893" s="366"/>
      <c r="Z893" s="364"/>
      <c r="AA893" s="364">
        <v>4504320302</v>
      </c>
      <c r="AB893" s="554" t="s">
        <v>10567</v>
      </c>
      <c r="AC893" s="280"/>
      <c r="AD893" s="542"/>
      <c r="AE893" s="280"/>
      <c r="AF893" s="31"/>
      <c r="AG893" s="26"/>
    </row>
    <row r="894" spans="1:33" ht="30" customHeight="1">
      <c r="A894" s="1357" t="s">
        <v>8549</v>
      </c>
      <c r="B894" s="1336" t="s">
        <v>10800</v>
      </c>
      <c r="C894" s="1277">
        <v>45513</v>
      </c>
      <c r="D894" s="1277">
        <v>45527</v>
      </c>
      <c r="E894" s="593"/>
      <c r="F894" s="1297"/>
      <c r="G894" s="1276">
        <v>8634</v>
      </c>
      <c r="H894" s="1358" t="s">
        <v>10801</v>
      </c>
      <c r="I894" s="1326"/>
      <c r="J894" s="1304" t="s">
        <v>10802</v>
      </c>
      <c r="K894" s="1359" t="s">
        <v>10803</v>
      </c>
      <c r="L894" s="1384" t="s">
        <v>28</v>
      </c>
      <c r="M894" s="771" t="s">
        <v>10814</v>
      </c>
      <c r="N894" s="1176"/>
      <c r="O894" s="1272">
        <v>2</v>
      </c>
      <c r="P894" s="1272">
        <v>2</v>
      </c>
      <c r="Q894" s="1402" t="s">
        <v>10804</v>
      </c>
      <c r="R894" s="1173"/>
      <c r="S894" s="1173"/>
      <c r="T894" s="1173"/>
      <c r="U894" s="1173"/>
      <c r="V894" s="1639" t="s">
        <v>2073</v>
      </c>
      <c r="W894" s="1173"/>
      <c r="X894" s="2115" t="s">
        <v>37</v>
      </c>
      <c r="Y894" s="1173"/>
      <c r="Z894" s="2139" t="s">
        <v>45</v>
      </c>
      <c r="AA894" s="1176">
        <v>4504320480</v>
      </c>
      <c r="AB894" s="1237" t="s">
        <v>10568</v>
      </c>
      <c r="AC894" s="722">
        <v>6000</v>
      </c>
      <c r="AD894" s="1266">
        <v>7858.62</v>
      </c>
      <c r="AE894" s="722">
        <f>SUM(AD894*P894+AC894)</f>
        <v>21717.239999999998</v>
      </c>
      <c r="AF894" s="31"/>
      <c r="AG894" s="26"/>
    </row>
    <row r="895" spans="1:33" ht="30" customHeight="1">
      <c r="A895" s="1357" t="s">
        <v>8549</v>
      </c>
      <c r="B895" s="2992" t="s">
        <v>10805</v>
      </c>
      <c r="C895" s="1277">
        <v>45513</v>
      </c>
      <c r="D895" s="1277">
        <v>45527</v>
      </c>
      <c r="E895" s="593"/>
      <c r="F895" s="1297"/>
      <c r="G895" s="1276">
        <v>8634</v>
      </c>
      <c r="H895" s="1358" t="s">
        <v>10806</v>
      </c>
      <c r="I895" s="1326"/>
      <c r="J895" s="1304" t="s">
        <v>10807</v>
      </c>
      <c r="K895" s="1359" t="s">
        <v>7024</v>
      </c>
      <c r="L895" s="1384" t="s">
        <v>173</v>
      </c>
      <c r="M895" s="771" t="s">
        <v>10815</v>
      </c>
      <c r="N895" s="1176"/>
      <c r="O895" s="1272">
        <v>1</v>
      </c>
      <c r="P895" s="1272">
        <v>1</v>
      </c>
      <c r="Q895" s="1402" t="s">
        <v>10808</v>
      </c>
      <c r="R895" s="1173"/>
      <c r="S895" s="1173"/>
      <c r="T895" s="1173"/>
      <c r="U895" s="1173"/>
      <c r="V895" s="1181" t="s">
        <v>2073</v>
      </c>
      <c r="W895" s="1173"/>
      <c r="X895" s="1181" t="s">
        <v>37</v>
      </c>
      <c r="Y895" s="1173"/>
      <c r="Z895" s="1218" t="s">
        <v>45</v>
      </c>
      <c r="AA895" s="1176">
        <v>4504320593</v>
      </c>
      <c r="AB895" s="1237" t="s">
        <v>10569</v>
      </c>
      <c r="AC895" s="722">
        <v>6000</v>
      </c>
      <c r="AD895" s="1266">
        <v>7858.62</v>
      </c>
      <c r="AE895" s="722">
        <f>SUM(AD895*P895+AC895)</f>
        <v>13858.619999999999</v>
      </c>
      <c r="AF895" s="31"/>
      <c r="AG895" s="26"/>
    </row>
    <row r="896" spans="1:33" ht="30" customHeight="1">
      <c r="A896" s="1357" t="s">
        <v>8564</v>
      </c>
      <c r="B896" s="2992" t="s">
        <v>10809</v>
      </c>
      <c r="C896" s="1277">
        <v>45513</v>
      </c>
      <c r="D896" s="1277">
        <v>45530</v>
      </c>
      <c r="E896" s="593"/>
      <c r="F896" s="1297"/>
      <c r="G896" s="1276">
        <v>8598</v>
      </c>
      <c r="H896" s="1345"/>
      <c r="I896" s="1326"/>
      <c r="J896" s="1467" t="s">
        <v>5815</v>
      </c>
      <c r="K896" s="1319" t="s">
        <v>10810</v>
      </c>
      <c r="L896" s="1397" t="s">
        <v>179</v>
      </c>
      <c r="M896" s="771" t="s">
        <v>10816</v>
      </c>
      <c r="N896" s="1176"/>
      <c r="O896" s="1272">
        <v>8</v>
      </c>
      <c r="P896" s="1272">
        <v>8</v>
      </c>
      <c r="Q896" s="1402" t="s">
        <v>10811</v>
      </c>
      <c r="R896" s="1173"/>
      <c r="S896" s="1173"/>
      <c r="T896" s="1173"/>
      <c r="U896" s="1173"/>
      <c r="V896" s="1460" t="s">
        <v>2073</v>
      </c>
      <c r="W896" s="1173"/>
      <c r="X896" s="1460" t="s">
        <v>37</v>
      </c>
      <c r="Y896" s="1173"/>
      <c r="Z896" s="1454" t="s">
        <v>45</v>
      </c>
      <c r="AA896" s="1176">
        <v>4504320533</v>
      </c>
      <c r="AB896" s="1237" t="s">
        <v>10569</v>
      </c>
      <c r="AC896" s="722">
        <v>9000</v>
      </c>
      <c r="AD896" s="1266">
        <v>7938.81</v>
      </c>
      <c r="AE896" s="722">
        <f>SUM(AD896*P896+AC896)</f>
        <v>72510.48000000001</v>
      </c>
      <c r="AF896" s="31"/>
      <c r="AG896" s="26"/>
    </row>
    <row r="897" spans="1:33" ht="30" customHeight="1">
      <c r="A897" s="1360" t="s">
        <v>8509</v>
      </c>
      <c r="B897" s="9743" t="s">
        <v>10817</v>
      </c>
      <c r="C897" s="9765">
        <v>45491</v>
      </c>
      <c r="D897" s="9765">
        <v>45575</v>
      </c>
      <c r="E897" s="8864"/>
      <c r="F897" s="9809"/>
      <c r="G897" s="9840">
        <v>8593</v>
      </c>
      <c r="H897" s="10447" t="s">
        <v>10818</v>
      </c>
      <c r="I897" s="9857"/>
      <c r="J897" s="9843" t="s">
        <v>10819</v>
      </c>
      <c r="K897" s="10474" t="s">
        <v>10820</v>
      </c>
      <c r="L897" s="1392" t="s">
        <v>62</v>
      </c>
      <c r="M897" s="8868" t="s">
        <v>10844</v>
      </c>
      <c r="N897" s="1398" t="s">
        <v>3952</v>
      </c>
      <c r="O897" s="1272">
        <v>5</v>
      </c>
      <c r="P897" s="1272">
        <v>5</v>
      </c>
      <c r="Q897" s="10468" t="s">
        <v>9573</v>
      </c>
      <c r="R897" s="9788"/>
      <c r="S897" s="1173"/>
      <c r="T897" s="1173"/>
      <c r="U897" s="1173"/>
      <c r="V897" s="10488" t="s">
        <v>2073</v>
      </c>
      <c r="W897" s="1173"/>
      <c r="X897" s="10488" t="s">
        <v>37</v>
      </c>
      <c r="Y897" s="1173"/>
      <c r="Z897" s="10449" t="s">
        <v>45</v>
      </c>
      <c r="AA897" s="9840"/>
      <c r="AB897" s="10492" t="s">
        <v>9209</v>
      </c>
      <c r="AC897" s="8912">
        <v>0</v>
      </c>
      <c r="AD897" s="1266">
        <v>6714.9</v>
      </c>
      <c r="AE897" s="8912">
        <f>SUM(AD897*P897+AD898*P898+AC897)</f>
        <v>75024.5</v>
      </c>
      <c r="AF897" s="31"/>
      <c r="AG897" s="26"/>
    </row>
    <row r="898" spans="1:33" ht="30" customHeight="1">
      <c r="A898" s="1360" t="s">
        <v>8509</v>
      </c>
      <c r="B898" s="9700"/>
      <c r="C898" s="9766"/>
      <c r="D898" s="9766"/>
      <c r="E898" s="8866"/>
      <c r="F898" s="9810"/>
      <c r="G898" s="9834"/>
      <c r="H898" s="10448"/>
      <c r="I898" s="9858"/>
      <c r="J898" s="9844"/>
      <c r="K898" s="10475"/>
      <c r="L898" s="1468" t="s">
        <v>8689</v>
      </c>
      <c r="M898" s="8869"/>
      <c r="N898" s="1398" t="s">
        <v>3954</v>
      </c>
      <c r="O898" s="1272">
        <v>1</v>
      </c>
      <c r="P898" s="1272">
        <v>1</v>
      </c>
      <c r="Q898" s="10469"/>
      <c r="R898" s="9789"/>
      <c r="S898" s="1173"/>
      <c r="T898" s="1173"/>
      <c r="U898" s="1173"/>
      <c r="V898" s="10489"/>
      <c r="W898" s="1173"/>
      <c r="X898" s="10489"/>
      <c r="Y898" s="1173"/>
      <c r="Z898" s="10450"/>
      <c r="AA898" s="9834"/>
      <c r="AB898" s="10493"/>
      <c r="AC898" s="8913"/>
      <c r="AD898" s="1266">
        <v>41450</v>
      </c>
      <c r="AE898" s="8913"/>
      <c r="AF898" s="31"/>
      <c r="AG898" s="26"/>
    </row>
    <row r="899" spans="1:33" ht="30" customHeight="1">
      <c r="A899" s="1360" t="s">
        <v>10014</v>
      </c>
      <c r="B899" s="2995" t="s">
        <v>11541</v>
      </c>
      <c r="C899" s="1277">
        <v>45516</v>
      </c>
      <c r="D899" s="1277">
        <v>45526</v>
      </c>
      <c r="E899" s="593"/>
      <c r="F899" s="1297"/>
      <c r="G899" s="1276">
        <v>8612</v>
      </c>
      <c r="H899" s="1361" t="s">
        <v>1771</v>
      </c>
      <c r="I899" s="1326"/>
      <c r="J899" s="1304" t="s">
        <v>10821</v>
      </c>
      <c r="K899" s="1319" t="s">
        <v>10822</v>
      </c>
      <c r="L899" s="1391" t="s">
        <v>193</v>
      </c>
      <c r="M899" s="771" t="s">
        <v>10845</v>
      </c>
      <c r="N899" s="1176"/>
      <c r="O899" s="1272">
        <v>6</v>
      </c>
      <c r="P899" s="1272">
        <v>6</v>
      </c>
      <c r="Q899" s="1402" t="s">
        <v>10823</v>
      </c>
      <c r="R899" s="1173"/>
      <c r="S899" s="1173"/>
      <c r="T899" s="1173"/>
      <c r="U899" s="1173"/>
      <c r="V899" s="1181" t="s">
        <v>2073</v>
      </c>
      <c r="W899" s="1173"/>
      <c r="X899" s="1181" t="s">
        <v>37</v>
      </c>
      <c r="Y899" s="1173"/>
      <c r="Z899" s="1454" t="s">
        <v>45</v>
      </c>
      <c r="AA899" s="1176">
        <v>4504322174</v>
      </c>
      <c r="AB899" s="1237" t="s">
        <v>10569</v>
      </c>
      <c r="AC899" s="722">
        <v>0</v>
      </c>
      <c r="AD899" s="1266">
        <v>6156</v>
      </c>
      <c r="AE899" s="722">
        <f>SUM(AD899*P899+AC899)</f>
        <v>36936</v>
      </c>
      <c r="AF899" s="31"/>
      <c r="AG899" s="26"/>
    </row>
    <row r="900" spans="1:33" ht="30" customHeight="1">
      <c r="A900" s="1360" t="s">
        <v>10258</v>
      </c>
      <c r="B900" s="2995" t="s">
        <v>11701</v>
      </c>
      <c r="C900" s="1277">
        <v>45516</v>
      </c>
      <c r="D900" s="1277">
        <v>45530</v>
      </c>
      <c r="E900" s="593"/>
      <c r="F900" s="1297"/>
      <c r="G900" s="1276">
        <v>8613</v>
      </c>
      <c r="H900" s="1361" t="s">
        <v>3508</v>
      </c>
      <c r="I900" s="1326"/>
      <c r="J900" s="1304" t="s">
        <v>10824</v>
      </c>
      <c r="K900" s="1362" t="s">
        <v>10825</v>
      </c>
      <c r="L900" s="1393" t="s">
        <v>1928</v>
      </c>
      <c r="M900" s="771" t="s">
        <v>10846</v>
      </c>
      <c r="N900" s="1176"/>
      <c r="O900" s="1272">
        <v>18</v>
      </c>
      <c r="P900" s="1272">
        <v>18</v>
      </c>
      <c r="Q900" s="1402" t="s">
        <v>10826</v>
      </c>
      <c r="R900" s="1173"/>
      <c r="S900" s="1173"/>
      <c r="T900" s="1173"/>
      <c r="U900" s="1173"/>
      <c r="V900" s="1181" t="s">
        <v>2073</v>
      </c>
      <c r="W900" s="1173"/>
      <c r="X900" s="1181" t="s">
        <v>37</v>
      </c>
      <c r="Y900" s="1173"/>
      <c r="Z900" s="1205" t="s">
        <v>45</v>
      </c>
      <c r="AA900" s="1176">
        <v>4504322179</v>
      </c>
      <c r="AB900" s="1237" t="s">
        <v>10565</v>
      </c>
      <c r="AC900" s="722">
        <v>0</v>
      </c>
      <c r="AD900" s="1266">
        <v>6318</v>
      </c>
      <c r="AE900" s="722">
        <f>SUM(AD900*P900+AC900)</f>
        <v>113724</v>
      </c>
      <c r="AF900" s="31"/>
      <c r="AG900" s="26"/>
    </row>
    <row r="901" spans="1:33" ht="30" customHeight="1">
      <c r="A901" s="2814" t="s">
        <v>17456</v>
      </c>
      <c r="B901" s="1336" t="s">
        <v>10827</v>
      </c>
      <c r="C901" s="1277">
        <v>45516</v>
      </c>
      <c r="D901" s="1277">
        <v>45525</v>
      </c>
      <c r="E901" s="593"/>
      <c r="F901" s="1297"/>
      <c r="G901" s="1276">
        <v>8610</v>
      </c>
      <c r="H901" s="1361" t="s">
        <v>10828</v>
      </c>
      <c r="I901" s="1326"/>
      <c r="J901" s="1304" t="s">
        <v>10829</v>
      </c>
      <c r="K901" s="1362" t="s">
        <v>10830</v>
      </c>
      <c r="L901" s="1384" t="s">
        <v>173</v>
      </c>
      <c r="M901" s="771" t="s">
        <v>10847</v>
      </c>
      <c r="N901" s="1176"/>
      <c r="O901" s="1272">
        <v>1</v>
      </c>
      <c r="P901" s="1272">
        <v>1</v>
      </c>
      <c r="Q901" s="1402" t="s">
        <v>10831</v>
      </c>
      <c r="R901" s="1173"/>
      <c r="S901" s="1173"/>
      <c r="T901" s="1173"/>
      <c r="U901" s="1173"/>
      <c r="V901" s="1964" t="s">
        <v>2073</v>
      </c>
      <c r="W901" s="1173"/>
      <c r="X901" s="1964" t="s">
        <v>37</v>
      </c>
      <c r="Y901" s="1173"/>
      <c r="Z901" s="2037" t="s">
        <v>45</v>
      </c>
      <c r="AA901" s="1176">
        <v>4504321915</v>
      </c>
      <c r="AB901" s="1237" t="s">
        <v>9991</v>
      </c>
      <c r="AC901" s="722">
        <v>0</v>
      </c>
      <c r="AD901" s="1266">
        <v>7371</v>
      </c>
      <c r="AE901" s="722">
        <f>SUM(AD901*P901+AC901)</f>
        <v>7371</v>
      </c>
      <c r="AF901" s="31"/>
      <c r="AG901" s="26"/>
    </row>
    <row r="902" spans="1:33" ht="30" customHeight="1">
      <c r="A902" s="1360" t="s">
        <v>9994</v>
      </c>
      <c r="B902" s="1336" t="s">
        <v>10832</v>
      </c>
      <c r="C902" s="1277">
        <v>45516</v>
      </c>
      <c r="D902" s="1277">
        <v>45525</v>
      </c>
      <c r="E902" s="593"/>
      <c r="F902" s="1297"/>
      <c r="G902" s="1276">
        <v>9042</v>
      </c>
      <c r="H902" s="1361" t="s">
        <v>5879</v>
      </c>
      <c r="I902" s="1326"/>
      <c r="J902" s="1304" t="s">
        <v>10833</v>
      </c>
      <c r="K902" s="1362" t="s">
        <v>10834</v>
      </c>
      <c r="L902" s="1384" t="s">
        <v>28</v>
      </c>
      <c r="M902" s="771" t="s">
        <v>10848</v>
      </c>
      <c r="N902" s="1176"/>
      <c r="O902" s="1272">
        <v>2</v>
      </c>
      <c r="P902" s="1272">
        <v>2</v>
      </c>
      <c r="Q902" s="1402" t="s">
        <v>10835</v>
      </c>
      <c r="R902" s="1173"/>
      <c r="S902" s="1173"/>
      <c r="T902" s="1173"/>
      <c r="U902" s="1173"/>
      <c r="V902" s="1496" t="s">
        <v>2073</v>
      </c>
      <c r="W902" s="1173"/>
      <c r="X902" s="1496" t="s">
        <v>37</v>
      </c>
      <c r="Y902" s="1173"/>
      <c r="Z902" s="1526" t="s">
        <v>45</v>
      </c>
      <c r="AA902" s="1176">
        <v>4504322177</v>
      </c>
      <c r="AB902" s="1237" t="s">
        <v>10568</v>
      </c>
      <c r="AC902" s="722">
        <v>0</v>
      </c>
      <c r="AD902" s="1266">
        <v>6075</v>
      </c>
      <c r="AE902" s="722">
        <f>SUM(AD902*P902+AC902)</f>
        <v>12150</v>
      </c>
      <c r="AF902" s="31"/>
      <c r="AG902" s="26"/>
    </row>
    <row r="903" spans="1:33" ht="30" customHeight="1">
      <c r="A903" s="1360" t="s">
        <v>8916</v>
      </c>
      <c r="B903" s="9743" t="s">
        <v>10836</v>
      </c>
      <c r="C903" s="9765">
        <v>45516</v>
      </c>
      <c r="D903" s="9765">
        <v>45606</v>
      </c>
      <c r="E903" s="8864"/>
      <c r="F903" s="9809"/>
      <c r="G903" s="9840">
        <v>8646</v>
      </c>
      <c r="H903" s="10447" t="s">
        <v>10837</v>
      </c>
      <c r="I903" s="9857"/>
      <c r="J903" s="9843" t="s">
        <v>10838</v>
      </c>
      <c r="K903" s="10552" t="s">
        <v>10839</v>
      </c>
      <c r="L903" s="1391" t="s">
        <v>193</v>
      </c>
      <c r="M903" s="8868" t="s">
        <v>10849</v>
      </c>
      <c r="N903" s="1398" t="s">
        <v>3952</v>
      </c>
      <c r="O903" s="1272">
        <v>6</v>
      </c>
      <c r="P903" s="1272">
        <v>6</v>
      </c>
      <c r="Q903" s="10468" t="s">
        <v>10840</v>
      </c>
      <c r="R903" s="9788"/>
      <c r="S903" s="1173"/>
      <c r="T903" s="1173"/>
      <c r="U903" s="1173"/>
      <c r="V903" s="10428" t="s">
        <v>2073</v>
      </c>
      <c r="W903" s="1173"/>
      <c r="X903" s="10429" t="s">
        <v>37</v>
      </c>
      <c r="Y903" s="1173"/>
      <c r="Z903" s="10513" t="s">
        <v>45</v>
      </c>
      <c r="AA903" s="9840">
        <v>4504321918</v>
      </c>
      <c r="AB903" s="10492" t="s">
        <v>5584</v>
      </c>
      <c r="AC903" s="8912">
        <v>132000</v>
      </c>
      <c r="AD903" s="1266">
        <v>10976</v>
      </c>
      <c r="AE903" s="8912">
        <f>SUM(AD903*P903+AD904*P904+AD905*P905+AC903)</f>
        <v>307910</v>
      </c>
      <c r="AF903" s="31"/>
      <c r="AG903" s="26"/>
    </row>
    <row r="904" spans="1:33" ht="30" customHeight="1">
      <c r="A904" s="1360" t="s">
        <v>8916</v>
      </c>
      <c r="B904" s="9699"/>
      <c r="C904" s="10089"/>
      <c r="D904" s="10089"/>
      <c r="E904" s="8865"/>
      <c r="F904" s="10052"/>
      <c r="G904" s="10053"/>
      <c r="H904" s="10463"/>
      <c r="I904" s="10057"/>
      <c r="J904" s="10059"/>
      <c r="K904" s="10553"/>
      <c r="L904" s="1468" t="s">
        <v>9167</v>
      </c>
      <c r="M904" s="8870"/>
      <c r="N904" s="550" t="s">
        <v>3956</v>
      </c>
      <c r="O904" s="1272">
        <v>1</v>
      </c>
      <c r="P904" s="1272">
        <v>1</v>
      </c>
      <c r="Q904" s="10999"/>
      <c r="R904" s="10065"/>
      <c r="S904" s="1173"/>
      <c r="T904" s="1173"/>
      <c r="U904" s="1173"/>
      <c r="V904" s="10053"/>
      <c r="W904" s="1173"/>
      <c r="X904" s="10065"/>
      <c r="Y904" s="1173"/>
      <c r="Z904" s="10053"/>
      <c r="AA904" s="10053"/>
      <c r="AB904" s="10505"/>
      <c r="AC904" s="8920"/>
      <c r="AD904" s="1266">
        <v>86240</v>
      </c>
      <c r="AE904" s="8920"/>
      <c r="AF904" s="31"/>
      <c r="AG904" s="26"/>
    </row>
    <row r="905" spans="1:33" ht="30" customHeight="1">
      <c r="A905" s="1360" t="s">
        <v>8916</v>
      </c>
      <c r="B905" s="9700"/>
      <c r="C905" s="9766"/>
      <c r="D905" s="9766"/>
      <c r="E905" s="8866"/>
      <c r="F905" s="9810"/>
      <c r="G905" s="9834"/>
      <c r="H905" s="10448"/>
      <c r="I905" s="9858"/>
      <c r="J905" s="9844"/>
      <c r="K905" s="10554"/>
      <c r="L905" s="1397" t="s">
        <v>9966</v>
      </c>
      <c r="M905" s="8869"/>
      <c r="N905" s="1398" t="s">
        <v>3951</v>
      </c>
      <c r="O905" s="1272">
        <v>1</v>
      </c>
      <c r="P905" s="1272">
        <v>1</v>
      </c>
      <c r="Q905" s="10469"/>
      <c r="R905" s="9789"/>
      <c r="S905" s="1173"/>
      <c r="T905" s="1173"/>
      <c r="U905" s="1173"/>
      <c r="V905" s="9834"/>
      <c r="W905" s="1173"/>
      <c r="X905" s="9789"/>
      <c r="Y905" s="1173"/>
      <c r="Z905" s="9834"/>
      <c r="AA905" s="9834"/>
      <c r="AB905" s="10493"/>
      <c r="AC905" s="8913"/>
      <c r="AD905" s="1266">
        <v>23814</v>
      </c>
      <c r="AE905" s="8913"/>
      <c r="AF905" s="31"/>
      <c r="AG905" s="26"/>
    </row>
    <row r="906" spans="1:33" ht="30" customHeight="1">
      <c r="A906" s="1360" t="s">
        <v>8549</v>
      </c>
      <c r="B906" s="2992" t="s">
        <v>10841</v>
      </c>
      <c r="C906" s="1277">
        <v>45516</v>
      </c>
      <c r="D906" s="1277">
        <v>45525</v>
      </c>
      <c r="E906" s="593"/>
      <c r="F906" s="1297"/>
      <c r="G906" s="1276">
        <v>8634</v>
      </c>
      <c r="H906" s="1361" t="s">
        <v>1523</v>
      </c>
      <c r="I906" s="1326"/>
      <c r="J906" s="1304" t="s">
        <v>10842</v>
      </c>
      <c r="K906" s="1319" t="s">
        <v>10843</v>
      </c>
      <c r="L906" s="1390" t="s">
        <v>76</v>
      </c>
      <c r="M906" s="771" t="s">
        <v>10850</v>
      </c>
      <c r="N906" s="1176"/>
      <c r="O906" s="1272">
        <v>4</v>
      </c>
      <c r="P906" s="1272">
        <v>4</v>
      </c>
      <c r="Q906" s="1402" t="s">
        <v>10652</v>
      </c>
      <c r="R906" s="1173"/>
      <c r="S906" s="1173"/>
      <c r="T906" s="1173"/>
      <c r="U906" s="1173"/>
      <c r="V906" s="1498" t="s">
        <v>2073</v>
      </c>
      <c r="W906" s="1173"/>
      <c r="X906" s="1498" t="s">
        <v>37</v>
      </c>
      <c r="Y906" s="1173"/>
      <c r="Z906" s="1218" t="s">
        <v>45</v>
      </c>
      <c r="AA906" s="1176">
        <v>4504321917</v>
      </c>
      <c r="AB906" s="1237" t="s">
        <v>10567</v>
      </c>
      <c r="AC906" s="722">
        <v>0</v>
      </c>
      <c r="AD906" s="1266">
        <v>7858.62</v>
      </c>
      <c r="AE906" s="722">
        <f t="shared" ref="AE906:AE913" si="16">SUM(AD906*P906+AC906)</f>
        <v>31434.48</v>
      </c>
      <c r="AF906" s="31"/>
      <c r="AG906" s="26"/>
    </row>
    <row r="907" spans="1:33" ht="30" customHeight="1">
      <c r="A907" s="1363" t="s">
        <v>8916</v>
      </c>
      <c r="B907" s="2992" t="s">
        <v>10852</v>
      </c>
      <c r="C907" s="1277">
        <v>45517</v>
      </c>
      <c r="D907" s="1277">
        <v>45526</v>
      </c>
      <c r="E907" s="593"/>
      <c r="F907" s="1297"/>
      <c r="G907" s="1276">
        <v>8646</v>
      </c>
      <c r="H907" s="1345"/>
      <c r="I907" s="1364" t="s">
        <v>92</v>
      </c>
      <c r="J907" s="1304" t="s">
        <v>10853</v>
      </c>
      <c r="K907" s="1365" t="s">
        <v>10854</v>
      </c>
      <c r="L907" s="1394" t="s">
        <v>167</v>
      </c>
      <c r="M907" s="771" t="s">
        <v>10856</v>
      </c>
      <c r="N907" s="1176"/>
      <c r="O907" s="1272">
        <v>10</v>
      </c>
      <c r="P907" s="1272">
        <v>10</v>
      </c>
      <c r="Q907" s="1406" t="s">
        <v>10855</v>
      </c>
      <c r="R907" s="1173"/>
      <c r="S907" s="1173"/>
      <c r="T907" s="1173"/>
      <c r="U907" s="1173"/>
      <c r="V907" s="1181" t="s">
        <v>2073</v>
      </c>
      <c r="W907" s="1173"/>
      <c r="X907" s="1181" t="s">
        <v>37</v>
      </c>
      <c r="Y907" s="1173"/>
      <c r="Z907" s="1218" t="s">
        <v>45</v>
      </c>
      <c r="AA907" s="1176">
        <v>4504322919</v>
      </c>
      <c r="AB907" s="1237" t="s">
        <v>5585</v>
      </c>
      <c r="AC907" s="722">
        <v>0</v>
      </c>
      <c r="AD907" s="1266">
        <v>10976</v>
      </c>
      <c r="AE907" s="722">
        <f t="shared" si="16"/>
        <v>109760</v>
      </c>
      <c r="AF907" s="31"/>
      <c r="AG907" s="26"/>
    </row>
    <row r="908" spans="1:33" ht="30" customHeight="1">
      <c r="A908" s="1687" t="s">
        <v>9208</v>
      </c>
      <c r="B908" s="2992" t="s">
        <v>10857</v>
      </c>
      <c r="C908" s="1277">
        <v>45516</v>
      </c>
      <c r="D908" s="1688">
        <v>45572</v>
      </c>
      <c r="E908" s="593"/>
      <c r="F908" s="1297"/>
      <c r="G908" s="1276">
        <v>8606</v>
      </c>
      <c r="H908" s="1689" t="s">
        <v>6186</v>
      </c>
      <c r="I908" s="1326"/>
      <c r="J908" s="1304" t="s">
        <v>10858</v>
      </c>
      <c r="K908" s="1690" t="s">
        <v>10859</v>
      </c>
      <c r="L908" s="1691" t="s">
        <v>10860</v>
      </c>
      <c r="M908" s="771" t="s">
        <v>10867</v>
      </c>
      <c r="N908" s="1692" t="s">
        <v>6604</v>
      </c>
      <c r="O908" s="1272">
        <v>65</v>
      </c>
      <c r="P908" s="1272">
        <v>65</v>
      </c>
      <c r="Q908" s="1402" t="s">
        <v>10861</v>
      </c>
      <c r="R908" s="1173"/>
      <c r="S908" s="1173"/>
      <c r="T908" s="1173"/>
      <c r="U908" s="1173"/>
      <c r="V908" s="1259" t="s">
        <v>2073</v>
      </c>
      <c r="W908" s="1173"/>
      <c r="X908" s="1259" t="s">
        <v>37</v>
      </c>
      <c r="Y908" s="1173"/>
      <c r="Z908" s="1693" t="s">
        <v>45</v>
      </c>
      <c r="AA908" s="1176">
        <v>4504322504</v>
      </c>
      <c r="AB908" s="1237" t="s">
        <v>10565</v>
      </c>
      <c r="AC908" s="722">
        <v>0</v>
      </c>
      <c r="AD908" s="1266">
        <v>5589</v>
      </c>
      <c r="AE908" s="722">
        <f t="shared" si="16"/>
        <v>363285</v>
      </c>
      <c r="AF908" s="31"/>
      <c r="AG908" s="26"/>
    </row>
    <row r="909" spans="1:33" ht="30" customHeight="1">
      <c r="A909" s="4559" t="s">
        <v>8508</v>
      </c>
      <c r="B909" s="8325" t="s">
        <v>10862</v>
      </c>
      <c r="C909" s="340">
        <v>45517</v>
      </c>
      <c r="D909" s="340">
        <v>45526</v>
      </c>
      <c r="E909" s="422"/>
      <c r="F909" s="374"/>
      <c r="G909" s="339">
        <v>8601</v>
      </c>
      <c r="H909" s="556"/>
      <c r="I909" s="1611" t="s">
        <v>92</v>
      </c>
      <c r="J909" s="4565" t="s">
        <v>10863</v>
      </c>
      <c r="K909" s="560" t="s">
        <v>10864</v>
      </c>
      <c r="L909" s="377" t="s">
        <v>28</v>
      </c>
      <c r="M909" s="338" t="s">
        <v>10866</v>
      </c>
      <c r="N909" s="255"/>
      <c r="O909" s="258">
        <v>2</v>
      </c>
      <c r="P909" s="258">
        <v>2</v>
      </c>
      <c r="Q909" s="467" t="s">
        <v>10865</v>
      </c>
      <c r="R909" s="309"/>
      <c r="S909" s="250"/>
      <c r="T909" s="250"/>
      <c r="U909" s="250"/>
      <c r="V909" s="1612" t="s">
        <v>2073</v>
      </c>
      <c r="W909" s="250"/>
      <c r="X909" s="1612" t="s">
        <v>37</v>
      </c>
      <c r="Y909" s="250"/>
      <c r="Z909" s="251"/>
      <c r="AA909" s="251">
        <v>4504322985</v>
      </c>
      <c r="AB909" s="553" t="s">
        <v>10569</v>
      </c>
      <c r="AC909" s="33">
        <v>0</v>
      </c>
      <c r="AD909" s="471">
        <v>10976</v>
      </c>
      <c r="AE909" s="33">
        <f t="shared" si="16"/>
        <v>21952</v>
      </c>
      <c r="AF909" s="31"/>
      <c r="AG909" s="26"/>
    </row>
    <row r="910" spans="1:33" ht="30" customHeight="1">
      <c r="A910" s="1366" t="s">
        <v>9994</v>
      </c>
      <c r="B910" s="1336" t="s">
        <v>10868</v>
      </c>
      <c r="C910" s="1277">
        <v>45518</v>
      </c>
      <c r="D910" s="1277">
        <v>45527</v>
      </c>
      <c r="E910" s="593"/>
      <c r="F910" s="1297"/>
      <c r="G910" s="1276">
        <v>9042</v>
      </c>
      <c r="H910" s="1367" t="s">
        <v>1733</v>
      </c>
      <c r="I910" s="1326"/>
      <c r="J910" s="1304" t="s">
        <v>10869</v>
      </c>
      <c r="K910" s="1469" t="s">
        <v>10870</v>
      </c>
      <c r="L910" s="1384" t="s">
        <v>28</v>
      </c>
      <c r="M910" s="771" t="s">
        <v>10883</v>
      </c>
      <c r="N910" s="1176"/>
      <c r="O910" s="1272">
        <v>2</v>
      </c>
      <c r="P910" s="1272">
        <v>2</v>
      </c>
      <c r="Q910" s="1402" t="s">
        <v>10871</v>
      </c>
      <c r="R910" s="1173"/>
      <c r="S910" s="1173"/>
      <c r="T910" s="1173"/>
      <c r="U910" s="1173"/>
      <c r="V910" s="1460" t="s">
        <v>2073</v>
      </c>
      <c r="W910" s="1173"/>
      <c r="X910" s="1460" t="s">
        <v>37</v>
      </c>
      <c r="Y910" s="1173"/>
      <c r="Z910" s="1454" t="s">
        <v>45</v>
      </c>
      <c r="AA910" s="1176">
        <v>4504324346</v>
      </c>
      <c r="AB910" s="1613" t="s">
        <v>10568</v>
      </c>
      <c r="AC910" s="722">
        <v>0</v>
      </c>
      <c r="AD910" s="1266">
        <v>6075</v>
      </c>
      <c r="AE910" s="722">
        <f t="shared" si="16"/>
        <v>12150</v>
      </c>
      <c r="AF910" s="31"/>
      <c r="AG910" s="26"/>
    </row>
    <row r="911" spans="1:33" ht="30" customHeight="1">
      <c r="A911" s="1366" t="s">
        <v>8549</v>
      </c>
      <c r="B911" s="1336" t="s">
        <v>10872</v>
      </c>
      <c r="C911" s="1277">
        <v>45517</v>
      </c>
      <c r="D911" s="1277">
        <v>45526</v>
      </c>
      <c r="E911" s="593"/>
      <c r="F911" s="1297"/>
      <c r="G911" s="1276">
        <v>8634</v>
      </c>
      <c r="H911" s="1367" t="s">
        <v>1340</v>
      </c>
      <c r="I911" s="1326"/>
      <c r="J911" s="1304" t="s">
        <v>10873</v>
      </c>
      <c r="K911" s="1319" t="s">
        <v>10874</v>
      </c>
      <c r="L911" s="1384" t="s">
        <v>173</v>
      </c>
      <c r="M911" s="771" t="s">
        <v>10884</v>
      </c>
      <c r="N911" s="1176"/>
      <c r="O911" s="1272">
        <v>1</v>
      </c>
      <c r="P911" s="1272">
        <v>1</v>
      </c>
      <c r="Q911" s="1402" t="s">
        <v>9773</v>
      </c>
      <c r="R911" s="1173"/>
      <c r="S911" s="1173"/>
      <c r="T911" s="1173"/>
      <c r="U911" s="1173"/>
      <c r="V911" s="1181" t="s">
        <v>2073</v>
      </c>
      <c r="W911" s="1173"/>
      <c r="X911" s="1181" t="s">
        <v>37</v>
      </c>
      <c r="Y911" s="1173"/>
      <c r="Z911" s="1237" t="s">
        <v>45</v>
      </c>
      <c r="AA911" s="1176">
        <v>4504323862</v>
      </c>
      <c r="AB911" s="1613" t="s">
        <v>10569</v>
      </c>
      <c r="AC911" s="722">
        <v>0</v>
      </c>
      <c r="AD911" s="1266">
        <v>7858.62</v>
      </c>
      <c r="AE911" s="722">
        <f t="shared" si="16"/>
        <v>7858.62</v>
      </c>
      <c r="AF911" s="31"/>
      <c r="AG911" s="26"/>
    </row>
    <row r="912" spans="1:33" ht="30" customHeight="1">
      <c r="A912" s="1366" t="s">
        <v>8549</v>
      </c>
      <c r="B912" s="1336" t="s">
        <v>10875</v>
      </c>
      <c r="C912" s="1277">
        <v>45517</v>
      </c>
      <c r="D912" s="1277">
        <v>45526</v>
      </c>
      <c r="E912" s="593"/>
      <c r="F912" s="1297"/>
      <c r="G912" s="1276">
        <v>8634</v>
      </c>
      <c r="H912" s="1367" t="s">
        <v>5211</v>
      </c>
      <c r="I912" s="1326"/>
      <c r="J912" s="1304" t="s">
        <v>8876</v>
      </c>
      <c r="K912" s="1319" t="s">
        <v>9535</v>
      </c>
      <c r="L912" s="1395" t="s">
        <v>67</v>
      </c>
      <c r="M912" s="771" t="s">
        <v>10885</v>
      </c>
      <c r="N912" s="1176"/>
      <c r="O912" s="1272">
        <v>7</v>
      </c>
      <c r="P912" s="1272">
        <v>7</v>
      </c>
      <c r="Q912" s="1402" t="s">
        <v>10876</v>
      </c>
      <c r="R912" s="1173"/>
      <c r="S912" s="1173"/>
      <c r="T912" s="1173"/>
      <c r="U912" s="1173"/>
      <c r="V912" s="1181" t="s">
        <v>2073</v>
      </c>
      <c r="W912" s="1173"/>
      <c r="X912" s="1181" t="s">
        <v>37</v>
      </c>
      <c r="Y912" s="1173"/>
      <c r="Z912" s="1218" t="s">
        <v>45</v>
      </c>
      <c r="AA912" s="1176">
        <v>4504323860</v>
      </c>
      <c r="AB912" s="1613" t="s">
        <v>9991</v>
      </c>
      <c r="AC912" s="722">
        <v>0</v>
      </c>
      <c r="AD912" s="1266">
        <v>7858.62</v>
      </c>
      <c r="AE912" s="722">
        <f t="shared" si="16"/>
        <v>55010.34</v>
      </c>
      <c r="AF912" s="31"/>
      <c r="AG912" s="26"/>
    </row>
    <row r="913" spans="1:33" ht="30" customHeight="1">
      <c r="A913" s="1368" t="s">
        <v>8556</v>
      </c>
      <c r="B913" s="2992" t="s">
        <v>10886</v>
      </c>
      <c r="C913" s="1277">
        <v>45519</v>
      </c>
      <c r="D913" s="1277">
        <v>45532</v>
      </c>
      <c r="E913" s="593"/>
      <c r="F913" s="1297"/>
      <c r="G913" s="1276">
        <v>8608</v>
      </c>
      <c r="H913" s="1345"/>
      <c r="I913" s="1369" t="s">
        <v>92</v>
      </c>
      <c r="J913" s="1304" t="s">
        <v>10887</v>
      </c>
      <c r="K913" s="1371" t="s">
        <v>10888</v>
      </c>
      <c r="L913" s="1384" t="s">
        <v>173</v>
      </c>
      <c r="M913" s="771" t="s">
        <v>10905</v>
      </c>
      <c r="N913" s="1176"/>
      <c r="O913" s="1272">
        <v>1</v>
      </c>
      <c r="P913" s="1272">
        <v>1</v>
      </c>
      <c r="Q913" s="1724" t="s">
        <v>10889</v>
      </c>
      <c r="R913" s="1173"/>
      <c r="S913" s="1173"/>
      <c r="T913" s="1173"/>
      <c r="U913" s="1173"/>
      <c r="V913" s="1639" t="s">
        <v>2073</v>
      </c>
      <c r="W913" s="1173"/>
      <c r="X913" s="1639" t="s">
        <v>37</v>
      </c>
      <c r="Y913" s="1173"/>
      <c r="Z913" s="1716" t="s">
        <v>45</v>
      </c>
      <c r="AA913" s="1176">
        <v>4504325287</v>
      </c>
      <c r="AB913" s="1613" t="s">
        <v>10567</v>
      </c>
      <c r="AC913" s="722">
        <v>3000</v>
      </c>
      <c r="AD913" s="1266">
        <v>7938</v>
      </c>
      <c r="AE913" s="722">
        <f t="shared" si="16"/>
        <v>10938</v>
      </c>
      <c r="AF913" s="31"/>
      <c r="AG913" s="26"/>
    </row>
    <row r="914" spans="1:33" ht="30" customHeight="1">
      <c r="A914" s="1368" t="s">
        <v>8570</v>
      </c>
      <c r="B914" s="10396" t="s">
        <v>10890</v>
      </c>
      <c r="C914" s="9765">
        <v>45519</v>
      </c>
      <c r="D914" s="9765">
        <v>45603</v>
      </c>
      <c r="E914" s="8864"/>
      <c r="F914" s="9809"/>
      <c r="G914" s="9840">
        <v>9013</v>
      </c>
      <c r="H914" s="10464" t="s">
        <v>10891</v>
      </c>
      <c r="I914" s="9857"/>
      <c r="J914" s="9843" t="s">
        <v>10892</v>
      </c>
      <c r="K914" s="10436" t="s">
        <v>10893</v>
      </c>
      <c r="L914" s="1390" t="s">
        <v>76</v>
      </c>
      <c r="M914" s="8868" t="s">
        <v>10906</v>
      </c>
      <c r="N914" s="2627" t="s">
        <v>3952</v>
      </c>
      <c r="O914" s="1272">
        <v>4</v>
      </c>
      <c r="P914" s="1272">
        <v>4</v>
      </c>
      <c r="Q914" s="11000" t="s">
        <v>10894</v>
      </c>
      <c r="R914" s="9788"/>
      <c r="S914" s="1173"/>
      <c r="T914" s="1173"/>
      <c r="U914" s="1173"/>
      <c r="V914" s="10459" t="s">
        <v>2073</v>
      </c>
      <c r="W914" s="1173"/>
      <c r="X914" s="10459" t="s">
        <v>37</v>
      </c>
      <c r="Y914" s="1173"/>
      <c r="Z914" s="10243" t="s">
        <v>45</v>
      </c>
      <c r="AA914" s="9840">
        <v>4504325046</v>
      </c>
      <c r="AB914" s="10456" t="s">
        <v>5583</v>
      </c>
      <c r="AC914" s="8912">
        <v>0</v>
      </c>
      <c r="AD914" s="1266">
        <v>6544.8</v>
      </c>
      <c r="AE914" s="8912">
        <f>SUM(AD914*P914+AD915*P915+AC914)</f>
        <v>66579.199999999997</v>
      </c>
      <c r="AF914" s="31"/>
      <c r="AG914" s="26"/>
    </row>
    <row r="915" spans="1:33" ht="30" customHeight="1">
      <c r="A915" s="1368" t="s">
        <v>8570</v>
      </c>
      <c r="B915" s="10397"/>
      <c r="C915" s="9766"/>
      <c r="D915" s="9766"/>
      <c r="E915" s="8866"/>
      <c r="F915" s="9810"/>
      <c r="G915" s="9834"/>
      <c r="H915" s="10465"/>
      <c r="I915" s="9858"/>
      <c r="J915" s="9844"/>
      <c r="K915" s="10437"/>
      <c r="L915" s="2628" t="s">
        <v>8689</v>
      </c>
      <c r="M915" s="8869"/>
      <c r="N915" s="2627" t="s">
        <v>3954</v>
      </c>
      <c r="O915" s="1272">
        <v>1</v>
      </c>
      <c r="P915" s="1272">
        <v>1</v>
      </c>
      <c r="Q915" s="11001"/>
      <c r="R915" s="9789"/>
      <c r="S915" s="1173"/>
      <c r="T915" s="1173"/>
      <c r="U915" s="1173"/>
      <c r="V915" s="10460"/>
      <c r="W915" s="1173"/>
      <c r="X915" s="10460"/>
      <c r="Y915" s="1173"/>
      <c r="Z915" s="9834"/>
      <c r="AA915" s="9834"/>
      <c r="AB915" s="10457"/>
      <c r="AC915" s="8913"/>
      <c r="AD915" s="1266">
        <v>40400</v>
      </c>
      <c r="AE915" s="8913"/>
      <c r="AF915" s="31"/>
      <c r="AG915" s="26"/>
    </row>
    <row r="916" spans="1:33" ht="30" customHeight="1">
      <c r="A916" s="1368" t="s">
        <v>7878</v>
      </c>
      <c r="B916" s="5621" t="s">
        <v>10895</v>
      </c>
      <c r="C916" s="1277">
        <v>45518</v>
      </c>
      <c r="D916" s="1277">
        <v>45524</v>
      </c>
      <c r="E916" s="593"/>
      <c r="F916" s="1297"/>
      <c r="G916" s="1276">
        <v>8638</v>
      </c>
      <c r="H916" s="1370" t="s">
        <v>1202</v>
      </c>
      <c r="I916" s="1326"/>
      <c r="J916" s="1304" t="s">
        <v>10896</v>
      </c>
      <c r="K916" s="1371" t="s">
        <v>10897</v>
      </c>
      <c r="L916" s="1384" t="s">
        <v>28</v>
      </c>
      <c r="M916" s="771" t="s">
        <v>10907</v>
      </c>
      <c r="N916" s="1176"/>
      <c r="O916" s="1272">
        <v>2</v>
      </c>
      <c r="P916" s="1272">
        <v>2</v>
      </c>
      <c r="Q916" s="1402" t="s">
        <v>5682</v>
      </c>
      <c r="R916" s="1173"/>
      <c r="S916" s="1173"/>
      <c r="T916" s="1173"/>
      <c r="U916" s="1173"/>
      <c r="V916" s="1181" t="s">
        <v>2073</v>
      </c>
      <c r="W916" s="1173"/>
      <c r="X916" s="1181" t="s">
        <v>37</v>
      </c>
      <c r="Y916" s="1173"/>
      <c r="Z916" s="1182" t="s">
        <v>45</v>
      </c>
      <c r="AA916" s="1176" t="s">
        <v>10910</v>
      </c>
      <c r="AB916" s="1613" t="s">
        <v>5585</v>
      </c>
      <c r="AC916" s="722">
        <v>0</v>
      </c>
      <c r="AD916" s="1266">
        <v>7613</v>
      </c>
      <c r="AE916" s="722">
        <f t="shared" ref="AE916:AE930" si="17">SUM(AD916*P916+AC916)</f>
        <v>15226</v>
      </c>
      <c r="AF916" s="31"/>
      <c r="AG916" s="26"/>
    </row>
    <row r="917" spans="1:33" ht="30" customHeight="1">
      <c r="A917" s="3944" t="s">
        <v>7878</v>
      </c>
      <c r="B917" s="4757" t="s">
        <v>10898</v>
      </c>
      <c r="C917" s="340">
        <v>45519</v>
      </c>
      <c r="D917" s="340">
        <v>45531</v>
      </c>
      <c r="E917" s="422"/>
      <c r="F917" s="374"/>
      <c r="G917" s="339">
        <v>8638</v>
      </c>
      <c r="H917" s="573" t="s">
        <v>4281</v>
      </c>
      <c r="I917" s="487"/>
      <c r="J917" s="3945" t="s">
        <v>10899</v>
      </c>
      <c r="K917" s="477" t="s">
        <v>10900</v>
      </c>
      <c r="L917" s="377" t="s">
        <v>173</v>
      </c>
      <c r="M917" s="338" t="s">
        <v>10908</v>
      </c>
      <c r="N917" s="255"/>
      <c r="O917" s="258">
        <v>1</v>
      </c>
      <c r="P917" s="258">
        <v>1</v>
      </c>
      <c r="Q917" s="467" t="s">
        <v>10901</v>
      </c>
      <c r="R917" s="309"/>
      <c r="S917" s="250"/>
      <c r="T917" s="250"/>
      <c r="U917" s="250"/>
      <c r="V917" s="3910" t="s">
        <v>2073</v>
      </c>
      <c r="W917" s="3421"/>
      <c r="X917" s="3910" t="s">
        <v>37</v>
      </c>
      <c r="Y917" s="250"/>
      <c r="Z917" s="251"/>
      <c r="AA917" s="251">
        <v>4504324985</v>
      </c>
      <c r="AB917" s="1612" t="s">
        <v>10568</v>
      </c>
      <c r="AC917" s="33">
        <v>0</v>
      </c>
      <c r="AD917" s="471">
        <v>7613</v>
      </c>
      <c r="AE917" s="33">
        <f t="shared" si="17"/>
        <v>7613</v>
      </c>
      <c r="AF917" s="31"/>
      <c r="AG917" s="26"/>
    </row>
    <row r="918" spans="1:33" ht="30" customHeight="1">
      <c r="A918" s="6196" t="s">
        <v>8549</v>
      </c>
      <c r="B918" s="6211" t="s">
        <v>10902</v>
      </c>
      <c r="C918" s="340">
        <v>45519</v>
      </c>
      <c r="D918" s="340">
        <v>45530</v>
      </c>
      <c r="E918" s="422"/>
      <c r="F918" s="374"/>
      <c r="G918" s="339">
        <v>8634</v>
      </c>
      <c r="H918" s="573" t="s">
        <v>5555</v>
      </c>
      <c r="I918" s="487"/>
      <c r="J918" s="6195" t="s">
        <v>10903</v>
      </c>
      <c r="K918" s="574" t="s">
        <v>10904</v>
      </c>
      <c r="L918" s="377" t="s">
        <v>28</v>
      </c>
      <c r="M918" s="338" t="s">
        <v>10909</v>
      </c>
      <c r="N918" s="255"/>
      <c r="O918" s="258">
        <v>2</v>
      </c>
      <c r="P918" s="258">
        <v>2</v>
      </c>
      <c r="Q918" s="467" t="s">
        <v>10901</v>
      </c>
      <c r="R918" s="309"/>
      <c r="S918" s="250"/>
      <c r="T918" s="250"/>
      <c r="U918" s="250"/>
      <c r="V918" s="580" t="s">
        <v>2073</v>
      </c>
      <c r="W918" s="250"/>
      <c r="X918" s="580" t="s">
        <v>37</v>
      </c>
      <c r="Y918" s="250"/>
      <c r="Z918" s="251"/>
      <c r="AA918" s="251">
        <v>4504325066</v>
      </c>
      <c r="AB918" s="1612" t="s">
        <v>10568</v>
      </c>
      <c r="AC918" s="33">
        <v>0</v>
      </c>
      <c r="AD918" s="471">
        <v>7858.62</v>
      </c>
      <c r="AE918" s="33">
        <f t="shared" si="17"/>
        <v>15717.24</v>
      </c>
      <c r="AF918" s="31"/>
      <c r="AG918" s="26"/>
    </row>
    <row r="919" spans="1:33" ht="30" customHeight="1">
      <c r="A919" s="1372" t="s">
        <v>8508</v>
      </c>
      <c r="B919" s="1336" t="s">
        <v>10912</v>
      </c>
      <c r="C919" s="1277">
        <v>45525</v>
      </c>
      <c r="D919" s="1277">
        <v>45534</v>
      </c>
      <c r="E919" s="593"/>
      <c r="F919" s="1297"/>
      <c r="G919" s="1276">
        <v>8601</v>
      </c>
      <c r="H919" s="1373" t="s">
        <v>1375</v>
      </c>
      <c r="I919" s="1326"/>
      <c r="J919" s="1304" t="s">
        <v>10913</v>
      </c>
      <c r="K919" s="1319" t="s">
        <v>2592</v>
      </c>
      <c r="L919" s="1384" t="s">
        <v>173</v>
      </c>
      <c r="M919" s="771" t="s">
        <v>11023</v>
      </c>
      <c r="N919" s="1176"/>
      <c r="O919" s="1272">
        <v>1</v>
      </c>
      <c r="P919" s="1272">
        <v>1</v>
      </c>
      <c r="Q919" s="1407" t="s">
        <v>10889</v>
      </c>
      <c r="R919" s="1173"/>
      <c r="S919" s="1173"/>
      <c r="T919" s="1173"/>
      <c r="U919" s="1173"/>
      <c r="V919" s="1613" t="s">
        <v>2073</v>
      </c>
      <c r="W919" s="1173"/>
      <c r="X919" s="1613" t="s">
        <v>37</v>
      </c>
      <c r="Y919" s="1173"/>
      <c r="Z919" s="2330" t="s">
        <v>45</v>
      </c>
      <c r="AA919" s="1176" t="s">
        <v>11141</v>
      </c>
      <c r="AB919" s="1613" t="s">
        <v>10567</v>
      </c>
      <c r="AC919" s="722">
        <v>0</v>
      </c>
      <c r="AD919" s="1266">
        <v>10976</v>
      </c>
      <c r="AE919" s="722">
        <f t="shared" si="17"/>
        <v>10976</v>
      </c>
      <c r="AF919" s="31"/>
      <c r="AG919" s="26"/>
    </row>
    <row r="920" spans="1:33" ht="30" customHeight="1">
      <c r="A920" s="1372" t="s">
        <v>10014</v>
      </c>
      <c r="B920" s="1430" t="s">
        <v>11542</v>
      </c>
      <c r="C920" s="1277">
        <v>45520</v>
      </c>
      <c r="D920" s="1277">
        <v>45531</v>
      </c>
      <c r="E920" s="593"/>
      <c r="F920" s="1297"/>
      <c r="G920" s="1276">
        <v>8612</v>
      </c>
      <c r="H920" s="1373" t="s">
        <v>10914</v>
      </c>
      <c r="I920" s="1326"/>
      <c r="J920" s="1304" t="s">
        <v>10915</v>
      </c>
      <c r="K920" s="1319" t="s">
        <v>4455</v>
      </c>
      <c r="L920" s="1384" t="s">
        <v>173</v>
      </c>
      <c r="M920" s="771" t="s">
        <v>11024</v>
      </c>
      <c r="N920" s="1176"/>
      <c r="O920" s="1272">
        <v>1</v>
      </c>
      <c r="P920" s="1272">
        <v>1</v>
      </c>
      <c r="Q920" s="1407" t="s">
        <v>10889</v>
      </c>
      <c r="R920" s="1173"/>
      <c r="S920" s="1173"/>
      <c r="T920" s="1173"/>
      <c r="U920" s="1173"/>
      <c r="V920" s="1837" t="s">
        <v>2073</v>
      </c>
      <c r="W920" s="1173"/>
      <c r="X920" s="1837" t="s">
        <v>37</v>
      </c>
      <c r="Y920" s="1173"/>
      <c r="Z920" s="1834" t="s">
        <v>45</v>
      </c>
      <c r="AA920" s="1176">
        <v>4504326464</v>
      </c>
      <c r="AB920" s="1613" t="s">
        <v>10567</v>
      </c>
      <c r="AC920" s="722">
        <v>0</v>
      </c>
      <c r="AD920" s="1266">
        <v>6156</v>
      </c>
      <c r="AE920" s="722">
        <f t="shared" si="17"/>
        <v>6156</v>
      </c>
      <c r="AF920" s="31"/>
      <c r="AG920" s="26"/>
    </row>
    <row r="921" spans="1:33" ht="30" customHeight="1">
      <c r="A921" s="1372" t="s">
        <v>10258</v>
      </c>
      <c r="B921" s="2995" t="s">
        <v>11702</v>
      </c>
      <c r="C921" s="1277">
        <v>45520</v>
      </c>
      <c r="D921" s="1277">
        <v>45531</v>
      </c>
      <c r="E921" s="593"/>
      <c r="F921" s="1297"/>
      <c r="G921" s="1276">
        <v>8613</v>
      </c>
      <c r="H921" s="1345"/>
      <c r="I921" s="1374" t="s">
        <v>92</v>
      </c>
      <c r="J921" s="1304" t="s">
        <v>10916</v>
      </c>
      <c r="K921" s="1375" t="s">
        <v>10917</v>
      </c>
      <c r="L921" s="1396" t="s">
        <v>167</v>
      </c>
      <c r="M921" s="771" t="s">
        <v>11025</v>
      </c>
      <c r="N921" s="1176"/>
      <c r="O921" s="1272">
        <v>10</v>
      </c>
      <c r="P921" s="257">
        <v>26</v>
      </c>
      <c r="Q921" s="1402" t="s">
        <v>10918</v>
      </c>
      <c r="R921" s="1173"/>
      <c r="S921" s="1173"/>
      <c r="T921" s="1173"/>
      <c r="U921" s="1173"/>
      <c r="V921" s="1588" t="s">
        <v>2073</v>
      </c>
      <c r="W921" s="1173"/>
      <c r="X921" s="1588" t="s">
        <v>37</v>
      </c>
      <c r="Y921" s="1173"/>
      <c r="Z921" s="1588" t="s">
        <v>45</v>
      </c>
      <c r="AA921" s="1176" t="s">
        <v>11134</v>
      </c>
      <c r="AB921" s="1613" t="s">
        <v>12935</v>
      </c>
      <c r="AC921" s="722">
        <v>0</v>
      </c>
      <c r="AD921" s="1266">
        <v>6318</v>
      </c>
      <c r="AE921" s="722">
        <f t="shared" si="17"/>
        <v>164268</v>
      </c>
      <c r="AF921" s="31"/>
      <c r="AG921" s="26"/>
    </row>
    <row r="922" spans="1:33" ht="30" customHeight="1">
      <c r="A922" s="2814" t="s">
        <v>17456</v>
      </c>
      <c r="B922" s="1336" t="s">
        <v>10919</v>
      </c>
      <c r="C922" s="1277">
        <v>45519</v>
      </c>
      <c r="D922" s="1277">
        <v>45534</v>
      </c>
      <c r="E922" s="593"/>
      <c r="F922" s="1297"/>
      <c r="G922" s="1276">
        <v>8610</v>
      </c>
      <c r="H922" s="1373" t="s">
        <v>10920</v>
      </c>
      <c r="I922" s="1326"/>
      <c r="J922" s="1304" t="s">
        <v>10921</v>
      </c>
      <c r="K922" s="1375" t="s">
        <v>10922</v>
      </c>
      <c r="L922" s="1396" t="s">
        <v>128</v>
      </c>
      <c r="M922" s="771" t="s">
        <v>11026</v>
      </c>
      <c r="N922" s="1176"/>
      <c r="O922" s="1272">
        <v>3</v>
      </c>
      <c r="P922" s="1272">
        <v>3</v>
      </c>
      <c r="Q922" s="1402" t="s">
        <v>10923</v>
      </c>
      <c r="R922" s="1173"/>
      <c r="S922" s="1173"/>
      <c r="T922" s="1173"/>
      <c r="U922" s="1173"/>
      <c r="V922" s="1529" t="s">
        <v>2073</v>
      </c>
      <c r="W922" s="1173"/>
      <c r="X922" s="1529" t="s">
        <v>37</v>
      </c>
      <c r="Y922" s="1173"/>
      <c r="Z922" s="1761" t="s">
        <v>45</v>
      </c>
      <c r="AA922" s="1176" t="s">
        <v>11128</v>
      </c>
      <c r="AB922" s="1613" t="s">
        <v>10568</v>
      </c>
      <c r="AC922" s="722">
        <v>0</v>
      </c>
      <c r="AD922" s="1266">
        <v>7371</v>
      </c>
      <c r="AE922" s="722">
        <f t="shared" si="17"/>
        <v>22113</v>
      </c>
      <c r="AF922" s="31"/>
      <c r="AG922" s="26"/>
    </row>
    <row r="923" spans="1:33" ht="30" customHeight="1">
      <c r="A923" s="2814" t="s">
        <v>17456</v>
      </c>
      <c r="B923" s="2992" t="s">
        <v>10924</v>
      </c>
      <c r="C923" s="1277">
        <v>45520</v>
      </c>
      <c r="D923" s="1277">
        <v>45531</v>
      </c>
      <c r="E923" s="593"/>
      <c r="F923" s="1297"/>
      <c r="G923" s="1276">
        <v>8610</v>
      </c>
      <c r="H923" s="1373" t="s">
        <v>10925</v>
      </c>
      <c r="I923" s="1326"/>
      <c r="J923" s="1304" t="s">
        <v>10926</v>
      </c>
      <c r="K923" s="1375" t="s">
        <v>10927</v>
      </c>
      <c r="L923" s="1384" t="s">
        <v>173</v>
      </c>
      <c r="M923" s="771" t="s">
        <v>11027</v>
      </c>
      <c r="N923" s="1176"/>
      <c r="O923" s="1272">
        <v>1</v>
      </c>
      <c r="P923" s="1272">
        <v>1</v>
      </c>
      <c r="Q923" s="1402" t="s">
        <v>10928</v>
      </c>
      <c r="R923" s="1173"/>
      <c r="S923" s="1173"/>
      <c r="T923" s="1173"/>
      <c r="U923" s="1173"/>
      <c r="V923" s="2037" t="s">
        <v>2073</v>
      </c>
      <c r="W923" s="1173"/>
      <c r="X923" s="2037" t="s">
        <v>37</v>
      </c>
      <c r="Y923" s="1173"/>
      <c r="Z923" s="1761" t="s">
        <v>45</v>
      </c>
      <c r="AA923" s="1176" t="s">
        <v>11130</v>
      </c>
      <c r="AB923" s="1613" t="s">
        <v>10565</v>
      </c>
      <c r="AC923" s="722">
        <v>0</v>
      </c>
      <c r="AD923" s="1266">
        <v>7371</v>
      </c>
      <c r="AE923" s="722">
        <f t="shared" si="17"/>
        <v>7371</v>
      </c>
      <c r="AF923" s="31"/>
      <c r="AG923" s="26"/>
    </row>
    <row r="924" spans="1:33" ht="30" customHeight="1">
      <c r="A924" s="1372" t="s">
        <v>9994</v>
      </c>
      <c r="B924" s="2992" t="s">
        <v>10929</v>
      </c>
      <c r="C924" s="1277">
        <v>45519</v>
      </c>
      <c r="D924" s="1277">
        <v>45530</v>
      </c>
      <c r="E924" s="593"/>
      <c r="F924" s="1297"/>
      <c r="G924" s="1276">
        <v>9042</v>
      </c>
      <c r="H924" s="1345"/>
      <c r="I924" s="1374" t="s">
        <v>92</v>
      </c>
      <c r="J924" s="1304" t="s">
        <v>10225</v>
      </c>
      <c r="K924" s="1375" t="s">
        <v>10942</v>
      </c>
      <c r="L924" s="1397" t="s">
        <v>10930</v>
      </c>
      <c r="M924" s="771" t="s">
        <v>11028</v>
      </c>
      <c r="N924" s="1176"/>
      <c r="O924" s="1272">
        <v>14</v>
      </c>
      <c r="P924" s="1272">
        <v>14</v>
      </c>
      <c r="Q924" s="1402" t="s">
        <v>10931</v>
      </c>
      <c r="R924" s="1173"/>
      <c r="S924" s="1173"/>
      <c r="T924" s="1173"/>
      <c r="U924" s="1173"/>
      <c r="V924" s="1461" t="s">
        <v>2073</v>
      </c>
      <c r="W924" s="1173"/>
      <c r="X924" s="1461" t="s">
        <v>37</v>
      </c>
      <c r="Y924" s="1173"/>
      <c r="Z924" s="1454" t="s">
        <v>45</v>
      </c>
      <c r="AA924" s="1176">
        <v>4504325927</v>
      </c>
      <c r="AB924" s="1613" t="s">
        <v>10567</v>
      </c>
      <c r="AC924" s="722">
        <v>0</v>
      </c>
      <c r="AD924" s="1266">
        <v>3600</v>
      </c>
      <c r="AE924" s="722">
        <f t="shared" si="17"/>
        <v>50400</v>
      </c>
      <c r="AF924" s="31"/>
      <c r="AG924" s="26"/>
    </row>
    <row r="925" spans="1:33" ht="30" customHeight="1">
      <c r="A925" s="1372" t="s">
        <v>9994</v>
      </c>
      <c r="B925" s="1336" t="s">
        <v>10932</v>
      </c>
      <c r="C925" s="1277">
        <v>45519</v>
      </c>
      <c r="D925" s="1277">
        <v>45530</v>
      </c>
      <c r="E925" s="593"/>
      <c r="F925" s="1297"/>
      <c r="G925" s="1276">
        <v>9042</v>
      </c>
      <c r="H925" s="1345"/>
      <c r="I925" s="1374" t="s">
        <v>92</v>
      </c>
      <c r="J925" s="1304" t="s">
        <v>10933</v>
      </c>
      <c r="K925" s="1375" t="s">
        <v>10934</v>
      </c>
      <c r="L925" s="1384" t="s">
        <v>28</v>
      </c>
      <c r="M925" s="771" t="s">
        <v>11029</v>
      </c>
      <c r="N925" s="1176"/>
      <c r="O925" s="1272">
        <v>2</v>
      </c>
      <c r="P925" s="1272">
        <v>2</v>
      </c>
      <c r="Q925" s="1402" t="s">
        <v>9913</v>
      </c>
      <c r="R925" s="1173"/>
      <c r="S925" s="1173"/>
      <c r="T925" s="1173"/>
      <c r="U925" s="1173"/>
      <c r="V925" s="1932" t="s">
        <v>2073</v>
      </c>
      <c r="W925" s="1173"/>
      <c r="X925" s="1932" t="s">
        <v>37</v>
      </c>
      <c r="Y925" s="1173"/>
      <c r="Z925" s="1454" t="s">
        <v>45</v>
      </c>
      <c r="AA925" s="1176">
        <v>4504325923</v>
      </c>
      <c r="AB925" s="1613" t="s">
        <v>9991</v>
      </c>
      <c r="AC925" s="722">
        <v>0</v>
      </c>
      <c r="AD925" s="1266">
        <v>6075</v>
      </c>
      <c r="AE925" s="722">
        <f t="shared" si="17"/>
        <v>12150</v>
      </c>
      <c r="AF925" s="31"/>
      <c r="AG925" s="26"/>
    </row>
    <row r="926" spans="1:33" ht="30" customHeight="1">
      <c r="A926" s="1372" t="s">
        <v>9994</v>
      </c>
      <c r="B926" s="2992" t="s">
        <v>10935</v>
      </c>
      <c r="C926" s="1277">
        <v>45520</v>
      </c>
      <c r="D926" s="1277">
        <v>45531</v>
      </c>
      <c r="E926" s="593"/>
      <c r="F926" s="1297"/>
      <c r="G926" s="1276">
        <v>9042</v>
      </c>
      <c r="H926" s="1373" t="s">
        <v>478</v>
      </c>
      <c r="I926" s="1326"/>
      <c r="J926" s="1304" t="s">
        <v>10936</v>
      </c>
      <c r="K926" s="1375" t="s">
        <v>10937</v>
      </c>
      <c r="L926" s="1396" t="s">
        <v>128</v>
      </c>
      <c r="M926" s="771" t="s">
        <v>11030</v>
      </c>
      <c r="N926" s="1176"/>
      <c r="O926" s="1272">
        <v>3</v>
      </c>
      <c r="P926" s="1272">
        <v>3</v>
      </c>
      <c r="Q926" s="1407" t="s">
        <v>10938</v>
      </c>
      <c r="R926" s="1173"/>
      <c r="S926" s="1173"/>
      <c r="T926" s="1173"/>
      <c r="U926" s="1173"/>
      <c r="V926" s="1932" t="s">
        <v>2073</v>
      </c>
      <c r="W926" s="1173"/>
      <c r="X926" s="1932" t="s">
        <v>37</v>
      </c>
      <c r="Y926" s="1173"/>
      <c r="Z926" s="1907" t="s">
        <v>45</v>
      </c>
      <c r="AA926" s="1176">
        <v>4504327115</v>
      </c>
      <c r="AB926" s="1613" t="s">
        <v>10565</v>
      </c>
      <c r="AC926" s="722">
        <v>0</v>
      </c>
      <c r="AD926" s="1266">
        <v>6075</v>
      </c>
      <c r="AE926" s="722">
        <f t="shared" si="17"/>
        <v>18225</v>
      </c>
      <c r="AF926" s="31"/>
      <c r="AG926" s="26"/>
    </row>
    <row r="927" spans="1:33" ht="30" customHeight="1">
      <c r="A927" s="1372" t="s">
        <v>9994</v>
      </c>
      <c r="B927" s="2992" t="s">
        <v>10939</v>
      </c>
      <c r="C927" s="1277">
        <v>45520</v>
      </c>
      <c r="D927" s="1277">
        <v>45531</v>
      </c>
      <c r="E927" s="593"/>
      <c r="F927" s="1297"/>
      <c r="G927" s="1276">
        <v>9042</v>
      </c>
      <c r="H927" s="1373" t="s">
        <v>1375</v>
      </c>
      <c r="I927" s="1326"/>
      <c r="J927" s="1304" t="s">
        <v>10940</v>
      </c>
      <c r="K927" s="1375" t="s">
        <v>10941</v>
      </c>
      <c r="L927" s="1384" t="s">
        <v>28</v>
      </c>
      <c r="M927" s="771" t="s">
        <v>11031</v>
      </c>
      <c r="N927" s="1176"/>
      <c r="O927" s="1272">
        <v>2</v>
      </c>
      <c r="P927" s="1272">
        <v>2</v>
      </c>
      <c r="Q927" s="1402" t="s">
        <v>10943</v>
      </c>
      <c r="R927" s="1173"/>
      <c r="S927" s="1173"/>
      <c r="T927" s="1173"/>
      <c r="U927" s="1173"/>
      <c r="V927" s="1458" t="s">
        <v>2073</v>
      </c>
      <c r="W927" s="1173"/>
      <c r="X927" s="1458" t="s">
        <v>37</v>
      </c>
      <c r="Y927" s="1173"/>
      <c r="Z927" s="1454" t="s">
        <v>45</v>
      </c>
      <c r="AA927" s="1176">
        <v>4504327116</v>
      </c>
      <c r="AB927" s="1613" t="s">
        <v>10567</v>
      </c>
      <c r="AC927" s="722">
        <v>0</v>
      </c>
      <c r="AD927" s="1266">
        <v>6075</v>
      </c>
      <c r="AE927" s="722">
        <f t="shared" si="17"/>
        <v>12150</v>
      </c>
      <c r="AF927" s="31"/>
      <c r="AG927" s="26"/>
    </row>
    <row r="928" spans="1:33" ht="30" customHeight="1">
      <c r="A928" s="1372" t="s">
        <v>9994</v>
      </c>
      <c r="B928" s="2992" t="s">
        <v>10944</v>
      </c>
      <c r="C928" s="1277">
        <v>45525</v>
      </c>
      <c r="D928" s="1277">
        <v>45534</v>
      </c>
      <c r="E928" s="593"/>
      <c r="F928" s="1297"/>
      <c r="G928" s="1276">
        <v>9042</v>
      </c>
      <c r="H928" s="1345"/>
      <c r="I928" s="1374" t="s">
        <v>92</v>
      </c>
      <c r="J928" s="1304" t="s">
        <v>10945</v>
      </c>
      <c r="K928" s="1319" t="s">
        <v>10946</v>
      </c>
      <c r="L928" s="1396" t="s">
        <v>76</v>
      </c>
      <c r="M928" s="771" t="s">
        <v>11032</v>
      </c>
      <c r="N928" s="1176"/>
      <c r="O928" s="1272">
        <v>4</v>
      </c>
      <c r="P928" s="1272">
        <v>4</v>
      </c>
      <c r="Q928" s="1407" t="s">
        <v>10947</v>
      </c>
      <c r="R928" s="1173"/>
      <c r="S928" s="1173"/>
      <c r="T928" s="1173"/>
      <c r="U928" s="1173"/>
      <c r="V928" s="1496" t="s">
        <v>2073</v>
      </c>
      <c r="W928" s="1173"/>
      <c r="X928" s="1496" t="s">
        <v>37</v>
      </c>
      <c r="Y928" s="1173"/>
      <c r="Z928" s="1454" t="s">
        <v>45</v>
      </c>
      <c r="AA928" s="1176">
        <v>4504329857</v>
      </c>
      <c r="AB928" s="1613" t="s">
        <v>10569</v>
      </c>
      <c r="AC928" s="722">
        <v>0</v>
      </c>
      <c r="AD928" s="1266">
        <v>6075</v>
      </c>
      <c r="AE928" s="722">
        <f t="shared" si="17"/>
        <v>24300</v>
      </c>
      <c r="AF928" s="31"/>
      <c r="AG928" s="26"/>
    </row>
    <row r="929" spans="1:33" ht="30" customHeight="1">
      <c r="A929" s="1372" t="s">
        <v>9994</v>
      </c>
      <c r="B929" s="1336" t="s">
        <v>10948</v>
      </c>
      <c r="C929" s="1277">
        <v>45525</v>
      </c>
      <c r="D929" s="1277">
        <v>45534</v>
      </c>
      <c r="E929" s="593"/>
      <c r="F929" s="1297"/>
      <c r="G929" s="1276">
        <v>9042</v>
      </c>
      <c r="H929" s="1373" t="s">
        <v>1707</v>
      </c>
      <c r="I929" s="1326"/>
      <c r="J929" s="1304" t="s">
        <v>10949</v>
      </c>
      <c r="K929" s="1319" t="s">
        <v>10950</v>
      </c>
      <c r="L929" s="1384" t="s">
        <v>28</v>
      </c>
      <c r="M929" s="771" t="s">
        <v>11033</v>
      </c>
      <c r="N929" s="1176"/>
      <c r="O929" s="1272">
        <v>2</v>
      </c>
      <c r="P929" s="1272">
        <v>2</v>
      </c>
      <c r="Q929" s="1402" t="s">
        <v>10951</v>
      </c>
      <c r="R929" s="1173"/>
      <c r="S929" s="1173"/>
      <c r="T929" s="1173"/>
      <c r="U929" s="1173"/>
      <c r="V929" s="1243" t="s">
        <v>2073</v>
      </c>
      <c r="W929" s="1173"/>
      <c r="X929" s="1243" t="s">
        <v>37</v>
      </c>
      <c r="Y929" s="1173"/>
      <c r="Z929" s="1218" t="s">
        <v>45</v>
      </c>
      <c r="AA929" s="1176">
        <v>4504329862</v>
      </c>
      <c r="AB929" s="1613" t="s">
        <v>9991</v>
      </c>
      <c r="AC929" s="722">
        <v>0</v>
      </c>
      <c r="AD929" s="1266">
        <v>6075</v>
      </c>
      <c r="AE929" s="722">
        <f t="shared" si="17"/>
        <v>12150</v>
      </c>
      <c r="AF929" s="31"/>
      <c r="AG929" s="26"/>
    </row>
    <row r="930" spans="1:33" ht="30" customHeight="1">
      <c r="A930" s="1372" t="s">
        <v>8586</v>
      </c>
      <c r="B930" s="1336" t="s">
        <v>10952</v>
      </c>
      <c r="C930" s="1277">
        <v>45525</v>
      </c>
      <c r="D930" s="1277">
        <v>45540</v>
      </c>
      <c r="E930" s="593"/>
      <c r="F930" s="1297"/>
      <c r="G930" s="1276">
        <v>8636</v>
      </c>
      <c r="H930" s="1373" t="s">
        <v>1523</v>
      </c>
      <c r="I930" s="1326"/>
      <c r="J930" s="1304" t="s">
        <v>10320</v>
      </c>
      <c r="K930" s="1375" t="s">
        <v>10953</v>
      </c>
      <c r="L930" s="1396" t="s">
        <v>76</v>
      </c>
      <c r="M930" s="771" t="s">
        <v>11034</v>
      </c>
      <c r="N930" s="1176"/>
      <c r="O930" s="1272">
        <v>4</v>
      </c>
      <c r="P930" s="1272">
        <v>4</v>
      </c>
      <c r="Q930" s="1402" t="s">
        <v>10954</v>
      </c>
      <c r="R930" s="1173"/>
      <c r="S930" s="1173"/>
      <c r="T930" s="1173"/>
      <c r="U930" s="1173"/>
      <c r="V930" s="1204" t="s">
        <v>2073</v>
      </c>
      <c r="W930" s="1173"/>
      <c r="X930" s="1204" t="s">
        <v>37</v>
      </c>
      <c r="Y930" s="1173"/>
      <c r="Z930" s="3032" t="s">
        <v>45</v>
      </c>
      <c r="AA930" s="1176">
        <v>4504329227</v>
      </c>
      <c r="AB930" s="1613" t="s">
        <v>9991</v>
      </c>
      <c r="AC930" s="722">
        <v>10935</v>
      </c>
      <c r="AD930" s="1266">
        <v>9898</v>
      </c>
      <c r="AE930" s="722">
        <f t="shared" si="17"/>
        <v>50527</v>
      </c>
      <c r="AF930" s="31"/>
      <c r="AG930" s="26"/>
    </row>
    <row r="931" spans="1:33" ht="30" customHeight="1">
      <c r="A931" s="1503" t="s">
        <v>7869</v>
      </c>
      <c r="B931" s="1504" t="s">
        <v>10955</v>
      </c>
      <c r="C931" s="358">
        <v>45520</v>
      </c>
      <c r="D931" s="358"/>
      <c r="E931" s="37"/>
      <c r="F931" s="449"/>
      <c r="G931" s="360">
        <v>8644</v>
      </c>
      <c r="H931" s="1505"/>
      <c r="I931" s="1506" t="s">
        <v>92</v>
      </c>
      <c r="J931" s="450"/>
      <c r="K931" s="1507" t="s">
        <v>10957</v>
      </c>
      <c r="L931" s="1508" t="s">
        <v>8538</v>
      </c>
      <c r="M931" s="135" t="s">
        <v>11035</v>
      </c>
      <c r="N931" s="364"/>
      <c r="O931" s="365">
        <v>1</v>
      </c>
      <c r="P931" s="365">
        <v>1</v>
      </c>
      <c r="Q931" s="1509" t="s">
        <v>10958</v>
      </c>
      <c r="R931" s="366"/>
      <c r="S931" s="366"/>
      <c r="T931" s="366"/>
      <c r="U931" s="366"/>
      <c r="V931" s="1502" t="s">
        <v>256</v>
      </c>
      <c r="W931" s="366"/>
      <c r="X931" s="366"/>
      <c r="Y931" s="366"/>
      <c r="Z931" s="364"/>
      <c r="AA931" s="364">
        <v>4504326668</v>
      </c>
      <c r="AB931" s="1614" t="s">
        <v>10567</v>
      </c>
      <c r="AC931" s="280"/>
      <c r="AD931" s="542"/>
      <c r="AE931" s="280"/>
      <c r="AF931" s="31"/>
      <c r="AG931" s="26"/>
    </row>
    <row r="932" spans="1:33" ht="30" customHeight="1">
      <c r="A932" s="1372" t="s">
        <v>7869</v>
      </c>
      <c r="B932" s="2992" t="s">
        <v>10959</v>
      </c>
      <c r="C932" s="1277">
        <v>45523</v>
      </c>
      <c r="D932" s="1277">
        <v>45533</v>
      </c>
      <c r="E932" s="593"/>
      <c r="F932" s="1297"/>
      <c r="G932" s="1276">
        <v>8644</v>
      </c>
      <c r="H932" s="1373" t="s">
        <v>10960</v>
      </c>
      <c r="I932" s="1326"/>
      <c r="J932" s="3646" t="s">
        <v>10961</v>
      </c>
      <c r="K932" s="1375" t="s">
        <v>10962</v>
      </c>
      <c r="L932" s="1384" t="s">
        <v>173</v>
      </c>
      <c r="M932" s="771" t="s">
        <v>11036</v>
      </c>
      <c r="N932" s="1176"/>
      <c r="O932" s="1272">
        <v>1</v>
      </c>
      <c r="P932" s="1272">
        <v>1</v>
      </c>
      <c r="Q932" s="1402" t="s">
        <v>10963</v>
      </c>
      <c r="R932" s="1173"/>
      <c r="S932" s="1173"/>
      <c r="T932" s="1173"/>
      <c r="U932" s="1173"/>
      <c r="V932" s="2349" t="s">
        <v>2073</v>
      </c>
      <c r="W932" s="1173"/>
      <c r="X932" s="2349" t="s">
        <v>37</v>
      </c>
      <c r="Y932" s="1173"/>
      <c r="Z932" s="2471" t="s">
        <v>45</v>
      </c>
      <c r="AA932" s="1176" t="s">
        <v>11133</v>
      </c>
      <c r="AB932" s="1613" t="s">
        <v>10569</v>
      </c>
      <c r="AC932" s="722">
        <v>7290</v>
      </c>
      <c r="AD932" s="1266">
        <v>7480</v>
      </c>
      <c r="AE932" s="722">
        <f>SUM(AD932*P932+AC932)</f>
        <v>14770</v>
      </c>
      <c r="AF932" s="31"/>
      <c r="AG932" s="26"/>
    </row>
    <row r="933" spans="1:33" ht="30" customHeight="1">
      <c r="A933" s="1372" t="s">
        <v>7869</v>
      </c>
      <c r="B933" s="9743" t="s">
        <v>10964</v>
      </c>
      <c r="C933" s="9765">
        <v>45525</v>
      </c>
      <c r="D933" s="9765">
        <v>45533</v>
      </c>
      <c r="E933" s="8864"/>
      <c r="F933" s="9809"/>
      <c r="G933" s="9840">
        <v>8644</v>
      </c>
      <c r="H933" s="10361" t="s">
        <v>10965</v>
      </c>
      <c r="I933" s="9857"/>
      <c r="J933" s="10423" t="s">
        <v>10966</v>
      </c>
      <c r="K933" s="10413" t="s">
        <v>10967</v>
      </c>
      <c r="L933" s="1396" t="s">
        <v>76</v>
      </c>
      <c r="M933" s="8868" t="s">
        <v>11037</v>
      </c>
      <c r="N933" s="1181" t="s">
        <v>3952</v>
      </c>
      <c r="O933" s="1272">
        <v>4</v>
      </c>
      <c r="P933" s="1272">
        <v>4</v>
      </c>
      <c r="Q933" s="10423" t="s">
        <v>10968</v>
      </c>
      <c r="R933" s="9788"/>
      <c r="S933" s="1173"/>
      <c r="T933" s="1173"/>
      <c r="U933" s="1173"/>
      <c r="V933" s="10421" t="s">
        <v>2073</v>
      </c>
      <c r="W933" s="1173"/>
      <c r="X933" s="10421" t="s">
        <v>37</v>
      </c>
      <c r="Y933" s="1173"/>
      <c r="Z933" s="10507" t="s">
        <v>45</v>
      </c>
      <c r="AA933" s="9840">
        <v>4504329653</v>
      </c>
      <c r="AB933" s="10456" t="s">
        <v>5583</v>
      </c>
      <c r="AC933" s="8912">
        <v>2430</v>
      </c>
      <c r="AD933" s="1266">
        <v>7480</v>
      </c>
      <c r="AE933" s="8912">
        <f>SUM(AD933*P933+AD934*P934+AD935*P935+AC933)</f>
        <v>61296.72</v>
      </c>
      <c r="AF933" s="31"/>
      <c r="AG933" s="26"/>
    </row>
    <row r="934" spans="1:33" ht="30" customHeight="1">
      <c r="A934" s="1372" t="s">
        <v>7869</v>
      </c>
      <c r="B934" s="9699"/>
      <c r="C934" s="10089"/>
      <c r="D934" s="10089"/>
      <c r="E934" s="8865"/>
      <c r="F934" s="10052"/>
      <c r="G934" s="10053"/>
      <c r="H934" s="10363"/>
      <c r="I934" s="10057"/>
      <c r="J934" s="10424"/>
      <c r="K934" s="10414"/>
      <c r="L934" s="1396" t="s">
        <v>10235</v>
      </c>
      <c r="M934" s="8870"/>
      <c r="N934" s="1181" t="s">
        <v>3956</v>
      </c>
      <c r="O934" s="1272">
        <v>1</v>
      </c>
      <c r="P934" s="1272">
        <v>1</v>
      </c>
      <c r="Q934" s="10424"/>
      <c r="R934" s="10065"/>
      <c r="S934" s="1173"/>
      <c r="T934" s="1173"/>
      <c r="U934" s="1173"/>
      <c r="V934" s="10430"/>
      <c r="W934" s="1173"/>
      <c r="X934" s="10430"/>
      <c r="Y934" s="1173"/>
      <c r="Z934" s="10508"/>
      <c r="AA934" s="10053"/>
      <c r="AB934" s="10476"/>
      <c r="AC934" s="8920"/>
      <c r="AD934" s="1266">
        <v>15840</v>
      </c>
      <c r="AE934" s="8920"/>
      <c r="AF934" s="31"/>
      <c r="AG934" s="26"/>
    </row>
    <row r="935" spans="1:33" ht="30" customHeight="1">
      <c r="A935" s="1057" t="s">
        <v>7869</v>
      </c>
      <c r="B935" s="9700"/>
      <c r="C935" s="9766"/>
      <c r="D935" s="9766"/>
      <c r="E935" s="8866"/>
      <c r="F935" s="9810"/>
      <c r="G935" s="9834"/>
      <c r="H935" s="10362"/>
      <c r="I935" s="9858"/>
      <c r="J935" s="10425"/>
      <c r="K935" s="10415"/>
      <c r="L935" s="1890" t="s">
        <v>9966</v>
      </c>
      <c r="M935" s="8869"/>
      <c r="N935" s="1181" t="s">
        <v>3951</v>
      </c>
      <c r="O935" s="1272">
        <v>1</v>
      </c>
      <c r="P935" s="1272">
        <v>1</v>
      </c>
      <c r="Q935" s="10425"/>
      <c r="R935" s="9789"/>
      <c r="S935" s="1173"/>
      <c r="T935" s="1173"/>
      <c r="U935" s="1173"/>
      <c r="V935" s="10422"/>
      <c r="W935" s="1173"/>
      <c r="X935" s="10422"/>
      <c r="Y935" s="1173"/>
      <c r="Z935" s="10509"/>
      <c r="AA935" s="9834"/>
      <c r="AB935" s="10457"/>
      <c r="AC935" s="8913"/>
      <c r="AD935" s="1266">
        <v>13106.72</v>
      </c>
      <c r="AE935" s="8913"/>
      <c r="AF935" s="31"/>
      <c r="AG935" s="26"/>
    </row>
    <row r="936" spans="1:33" ht="30" customHeight="1">
      <c r="A936" s="1372" t="s">
        <v>9603</v>
      </c>
      <c r="B936" s="1430" t="s">
        <v>11575</v>
      </c>
      <c r="C936" s="1277">
        <v>45519</v>
      </c>
      <c r="D936" s="1277">
        <v>45531</v>
      </c>
      <c r="E936" s="593"/>
      <c r="F936" s="1297"/>
      <c r="G936" s="1276">
        <v>8627</v>
      </c>
      <c r="H936" s="1373" t="s">
        <v>10969</v>
      </c>
      <c r="I936" s="1326"/>
      <c r="J936" s="1304" t="s">
        <v>10970</v>
      </c>
      <c r="K936" s="1375" t="s">
        <v>10971</v>
      </c>
      <c r="L936" s="1384" t="s">
        <v>173</v>
      </c>
      <c r="M936" s="771" t="s">
        <v>11038</v>
      </c>
      <c r="N936" s="1176"/>
      <c r="O936" s="1272">
        <v>1</v>
      </c>
      <c r="P936" s="1272">
        <v>1</v>
      </c>
      <c r="Q936" s="1402" t="s">
        <v>10972</v>
      </c>
      <c r="R936" s="1173"/>
      <c r="S936" s="1173"/>
      <c r="T936" s="1173"/>
      <c r="U936" s="1173"/>
      <c r="V936" s="1456" t="s">
        <v>2073</v>
      </c>
      <c r="W936" s="1173"/>
      <c r="X936" s="1456" t="s">
        <v>37</v>
      </c>
      <c r="Y936" s="1173"/>
      <c r="Z936" s="1526" t="s">
        <v>45</v>
      </c>
      <c r="AA936" s="1176" t="s">
        <v>11127</v>
      </c>
      <c r="AB936" s="1613" t="s">
        <v>12935</v>
      </c>
      <c r="AC936" s="722">
        <v>0</v>
      </c>
      <c r="AD936" s="1266">
        <v>10384</v>
      </c>
      <c r="AE936" s="722">
        <f t="shared" ref="AE936:AE945" si="18">SUM(AD936*P936+AC936)</f>
        <v>10384</v>
      </c>
      <c r="AF936" s="31"/>
      <c r="AG936" s="26"/>
    </row>
    <row r="937" spans="1:33" ht="30" customHeight="1">
      <c r="A937" s="1372" t="s">
        <v>9603</v>
      </c>
      <c r="B937" s="1430" t="s">
        <v>11576</v>
      </c>
      <c r="C937" s="1277">
        <v>45520</v>
      </c>
      <c r="D937" s="1277">
        <v>45537</v>
      </c>
      <c r="E937" s="593"/>
      <c r="F937" s="1297"/>
      <c r="G937" s="1276">
        <v>8627</v>
      </c>
      <c r="H937" s="1373" t="s">
        <v>10973</v>
      </c>
      <c r="I937" s="1326"/>
      <c r="J937" s="1304" t="s">
        <v>10974</v>
      </c>
      <c r="K937" s="1375" t="s">
        <v>10975</v>
      </c>
      <c r="L937" s="1384" t="s">
        <v>173</v>
      </c>
      <c r="M937" s="771" t="s">
        <v>11039</v>
      </c>
      <c r="N937" s="1176"/>
      <c r="O937" s="1272">
        <v>1</v>
      </c>
      <c r="P937" s="1272">
        <v>1</v>
      </c>
      <c r="Q937" s="1402" t="s">
        <v>10976</v>
      </c>
      <c r="R937" s="1173"/>
      <c r="S937" s="1173"/>
      <c r="T937" s="1173"/>
      <c r="U937" s="1173"/>
      <c r="V937" s="2315" t="s">
        <v>2073</v>
      </c>
      <c r="W937" s="1173"/>
      <c r="X937" s="2315" t="s">
        <v>37</v>
      </c>
      <c r="Y937" s="1173"/>
      <c r="Z937" s="1526" t="s">
        <v>45</v>
      </c>
      <c r="AA937" s="1176">
        <v>4504326546</v>
      </c>
      <c r="AB937" s="1613" t="s">
        <v>12935</v>
      </c>
      <c r="AC937" s="722">
        <v>0</v>
      </c>
      <c r="AD937" s="1266">
        <v>10384</v>
      </c>
      <c r="AE937" s="722">
        <f t="shared" si="18"/>
        <v>10384</v>
      </c>
      <c r="AF937" s="31"/>
      <c r="AG937" s="26"/>
    </row>
    <row r="938" spans="1:33" ht="30" customHeight="1">
      <c r="A938" s="1372" t="s">
        <v>9603</v>
      </c>
      <c r="B938" s="2995" t="s">
        <v>11577</v>
      </c>
      <c r="C938" s="1277">
        <v>45520</v>
      </c>
      <c r="D938" s="1277">
        <v>45537</v>
      </c>
      <c r="E938" s="593"/>
      <c r="F938" s="1297"/>
      <c r="G938" s="1276">
        <v>8627</v>
      </c>
      <c r="H938" s="1373" t="s">
        <v>10461</v>
      </c>
      <c r="I938" s="1326"/>
      <c r="J938" s="1304" t="s">
        <v>10977</v>
      </c>
      <c r="K938" s="1375" t="s">
        <v>10978</v>
      </c>
      <c r="L938" s="1384" t="s">
        <v>173</v>
      </c>
      <c r="M938" s="771" t="s">
        <v>11040</v>
      </c>
      <c r="N938" s="1176"/>
      <c r="O938" s="1272">
        <v>1</v>
      </c>
      <c r="P938" s="1272">
        <v>1</v>
      </c>
      <c r="Q938" s="1402" t="s">
        <v>10979</v>
      </c>
      <c r="R938" s="1173"/>
      <c r="S938" s="1173"/>
      <c r="T938" s="1173"/>
      <c r="U938" s="1173"/>
      <c r="V938" s="2330" t="s">
        <v>2073</v>
      </c>
      <c r="W938" s="1173"/>
      <c r="X938" s="2330" t="s">
        <v>37</v>
      </c>
      <c r="Y938" s="1173"/>
      <c r="Z938" s="1526" t="s">
        <v>45</v>
      </c>
      <c r="AA938" s="1176">
        <v>4504326547</v>
      </c>
      <c r="AB938" s="1613" t="s">
        <v>12935</v>
      </c>
      <c r="AC938" s="722">
        <v>0</v>
      </c>
      <c r="AD938" s="1266">
        <v>10384</v>
      </c>
      <c r="AE938" s="722">
        <f t="shared" si="18"/>
        <v>10384</v>
      </c>
      <c r="AF938" s="31"/>
      <c r="AG938" s="26"/>
    </row>
    <row r="939" spans="1:33" ht="30" customHeight="1">
      <c r="A939" s="1372" t="s">
        <v>9603</v>
      </c>
      <c r="B939" s="1430" t="s">
        <v>11578</v>
      </c>
      <c r="C939" s="1277">
        <v>45520</v>
      </c>
      <c r="D939" s="1277">
        <v>45534</v>
      </c>
      <c r="E939" s="593"/>
      <c r="F939" s="1297"/>
      <c r="G939" s="1276">
        <v>8627</v>
      </c>
      <c r="H939" s="1373" t="s">
        <v>10980</v>
      </c>
      <c r="I939" s="1326"/>
      <c r="J939" s="1304" t="s">
        <v>10981</v>
      </c>
      <c r="K939" s="1319" t="s">
        <v>10982</v>
      </c>
      <c r="L939" s="1384" t="s">
        <v>28</v>
      </c>
      <c r="M939" s="771" t="s">
        <v>11041</v>
      </c>
      <c r="N939" s="1176"/>
      <c r="O939" s="1272">
        <v>2</v>
      </c>
      <c r="P939" s="1272">
        <v>2</v>
      </c>
      <c r="Q939" s="1402" t="s">
        <v>10983</v>
      </c>
      <c r="R939" s="1173"/>
      <c r="S939" s="1173"/>
      <c r="T939" s="1173"/>
      <c r="U939" s="1173"/>
      <c r="V939" s="1706" t="s">
        <v>2073</v>
      </c>
      <c r="W939" s="1173"/>
      <c r="X939" s="1706" t="s">
        <v>37</v>
      </c>
      <c r="Y939" s="1173"/>
      <c r="Z939" s="1716" t="s">
        <v>45</v>
      </c>
      <c r="AA939" s="1176">
        <v>4504326548</v>
      </c>
      <c r="AB939" s="1613" t="s">
        <v>9991</v>
      </c>
      <c r="AC939" s="722">
        <v>0</v>
      </c>
      <c r="AD939" s="1266">
        <v>10384</v>
      </c>
      <c r="AE939" s="722">
        <f t="shared" si="18"/>
        <v>20768</v>
      </c>
      <c r="AF939" s="31"/>
      <c r="AG939" s="26"/>
    </row>
    <row r="940" spans="1:33" ht="30" customHeight="1">
      <c r="A940" s="1372" t="s">
        <v>9603</v>
      </c>
      <c r="B940" s="1430" t="s">
        <v>11579</v>
      </c>
      <c r="C940" s="1277">
        <v>45520</v>
      </c>
      <c r="D940" s="1277">
        <v>45534</v>
      </c>
      <c r="E940" s="593"/>
      <c r="F940" s="1297"/>
      <c r="G940" s="1276">
        <v>8627</v>
      </c>
      <c r="H940" s="1345"/>
      <c r="I940" s="1374" t="s">
        <v>92</v>
      </c>
      <c r="J940" s="1304" t="s">
        <v>10984</v>
      </c>
      <c r="K940" s="1375" t="s">
        <v>10985</v>
      </c>
      <c r="L940" s="1384" t="s">
        <v>28</v>
      </c>
      <c r="M940" s="771" t="s">
        <v>11042</v>
      </c>
      <c r="N940" s="1176"/>
      <c r="O940" s="1272">
        <v>2</v>
      </c>
      <c r="P940" s="1272">
        <v>2</v>
      </c>
      <c r="Q940" s="1402" t="s">
        <v>10986</v>
      </c>
      <c r="R940" s="1173"/>
      <c r="S940" s="1173"/>
      <c r="T940" s="1173"/>
      <c r="U940" s="1173"/>
      <c r="V940" s="2315" t="s">
        <v>2073</v>
      </c>
      <c r="W940" s="1173"/>
      <c r="X940" s="2315" t="s">
        <v>37</v>
      </c>
      <c r="Y940" s="1173"/>
      <c r="Z940" s="1716" t="s">
        <v>45</v>
      </c>
      <c r="AA940" s="1176">
        <v>4504326549</v>
      </c>
      <c r="AB940" s="1613" t="s">
        <v>9991</v>
      </c>
      <c r="AC940" s="722">
        <v>0</v>
      </c>
      <c r="AD940" s="1266">
        <v>10384</v>
      </c>
      <c r="AE940" s="722">
        <f t="shared" si="18"/>
        <v>20768</v>
      </c>
      <c r="AF940" s="31"/>
      <c r="AG940" s="26"/>
    </row>
    <row r="941" spans="1:33" ht="30" customHeight="1">
      <c r="A941" s="1372" t="s">
        <v>9603</v>
      </c>
      <c r="B941" s="2995" t="s">
        <v>11580</v>
      </c>
      <c r="C941" s="1277">
        <v>45523</v>
      </c>
      <c r="D941" s="1277">
        <v>45532</v>
      </c>
      <c r="E941" s="593"/>
      <c r="F941" s="1297"/>
      <c r="G941" s="1276">
        <v>8627</v>
      </c>
      <c r="H941" s="1373" t="s">
        <v>10987</v>
      </c>
      <c r="I941" s="1326"/>
      <c r="J941" s="1304" t="s">
        <v>10988</v>
      </c>
      <c r="K941" s="1375" t="s">
        <v>10989</v>
      </c>
      <c r="L941" s="1396" t="s">
        <v>76</v>
      </c>
      <c r="M941" s="771" t="s">
        <v>11043</v>
      </c>
      <c r="N941" s="1176"/>
      <c r="O941" s="1272">
        <v>4</v>
      </c>
      <c r="P941" s="1272">
        <v>4</v>
      </c>
      <c r="Q941" s="1402" t="s">
        <v>10990</v>
      </c>
      <c r="R941" s="1173"/>
      <c r="S941" s="1173"/>
      <c r="T941" s="1173"/>
      <c r="U941" s="1173"/>
      <c r="V941" s="1456" t="s">
        <v>2073</v>
      </c>
      <c r="W941" s="1173"/>
      <c r="X941" s="1456" t="s">
        <v>37</v>
      </c>
      <c r="Y941" s="1173"/>
      <c r="Z941" s="1454" t="s">
        <v>45</v>
      </c>
      <c r="AA941" s="1176">
        <v>4504327004</v>
      </c>
      <c r="AB941" s="1613" t="s">
        <v>10569</v>
      </c>
      <c r="AC941" s="722">
        <v>0</v>
      </c>
      <c r="AD941" s="1266">
        <v>10384</v>
      </c>
      <c r="AE941" s="722">
        <f t="shared" si="18"/>
        <v>41536</v>
      </c>
      <c r="AF941" s="31"/>
      <c r="AG941" s="26"/>
    </row>
    <row r="942" spans="1:33" ht="30" customHeight="1">
      <c r="A942" s="1372" t="s">
        <v>9603</v>
      </c>
      <c r="B942" s="1374" t="s">
        <v>10991</v>
      </c>
      <c r="C942" s="1277">
        <v>45523</v>
      </c>
      <c r="D942" s="1277">
        <v>45532</v>
      </c>
      <c r="E942" s="593"/>
      <c r="F942" s="1297"/>
      <c r="G942" s="1276">
        <v>8627</v>
      </c>
      <c r="H942" s="1373" t="s">
        <v>10992</v>
      </c>
      <c r="I942" s="1326"/>
      <c r="J942" s="1304" t="s">
        <v>10993</v>
      </c>
      <c r="K942" s="1319" t="s">
        <v>10982</v>
      </c>
      <c r="L942" s="1384" t="s">
        <v>28</v>
      </c>
      <c r="M942" s="771" t="s">
        <v>11044</v>
      </c>
      <c r="N942" s="1176"/>
      <c r="O942" s="1272">
        <v>2</v>
      </c>
      <c r="P942" s="1272">
        <v>2</v>
      </c>
      <c r="Q942" s="1402" t="s">
        <v>10994</v>
      </c>
      <c r="R942" s="1173"/>
      <c r="S942" s="1173"/>
      <c r="T942" s="1173"/>
      <c r="U942" s="1173"/>
      <c r="V942" s="1259" t="s">
        <v>2073</v>
      </c>
      <c r="W942" s="1173"/>
      <c r="X942" s="1259" t="s">
        <v>37</v>
      </c>
      <c r="Y942" s="1173"/>
      <c r="Z942" s="1218" t="s">
        <v>45</v>
      </c>
      <c r="AA942" s="1176">
        <v>4504327296</v>
      </c>
      <c r="AB942" s="1613" t="s">
        <v>9991</v>
      </c>
      <c r="AC942" s="722">
        <v>0</v>
      </c>
      <c r="AD942" s="1266">
        <v>10384</v>
      </c>
      <c r="AE942" s="722">
        <f t="shared" si="18"/>
        <v>20768</v>
      </c>
      <c r="AF942" s="31"/>
      <c r="AG942" s="26"/>
    </row>
    <row r="943" spans="1:33" ht="30" customHeight="1">
      <c r="A943" s="1372" t="s">
        <v>9603</v>
      </c>
      <c r="B943" s="1374" t="s">
        <v>10995</v>
      </c>
      <c r="C943" s="1277">
        <v>45523</v>
      </c>
      <c r="D943" s="1277">
        <v>45533</v>
      </c>
      <c r="E943" s="593"/>
      <c r="F943" s="1297"/>
      <c r="G943" s="1276">
        <v>8627</v>
      </c>
      <c r="H943" s="1373" t="s">
        <v>10996</v>
      </c>
      <c r="I943" s="1326"/>
      <c r="J943" s="1304" t="s">
        <v>10997</v>
      </c>
      <c r="K943" s="1319" t="s">
        <v>10998</v>
      </c>
      <c r="L943" s="1384" t="s">
        <v>28</v>
      </c>
      <c r="M943" s="771" t="s">
        <v>11045</v>
      </c>
      <c r="N943" s="1176"/>
      <c r="O943" s="1272">
        <v>2</v>
      </c>
      <c r="P943" s="1272">
        <v>2</v>
      </c>
      <c r="Q943" s="1402" t="s">
        <v>10999</v>
      </c>
      <c r="R943" s="1173"/>
      <c r="S943" s="1173"/>
      <c r="T943" s="1173"/>
      <c r="U943" s="1173"/>
      <c r="V943" s="1456" t="s">
        <v>2073</v>
      </c>
      <c r="W943" s="1173"/>
      <c r="X943" s="1456" t="s">
        <v>37</v>
      </c>
      <c r="Y943" s="1173"/>
      <c r="Z943" s="1454" t="s">
        <v>45</v>
      </c>
      <c r="AA943" s="1176" t="s">
        <v>11137</v>
      </c>
      <c r="AB943" s="1613" t="s">
        <v>9991</v>
      </c>
      <c r="AC943" s="722">
        <v>0</v>
      </c>
      <c r="AD943" s="1266">
        <v>10384</v>
      </c>
      <c r="AE943" s="722">
        <f t="shared" si="18"/>
        <v>20768</v>
      </c>
      <c r="AF943" s="31"/>
      <c r="AG943" s="26"/>
    </row>
    <row r="944" spans="1:33" ht="30" customHeight="1">
      <c r="A944" s="1372" t="s">
        <v>7878</v>
      </c>
      <c r="B944" s="1374" t="s">
        <v>11000</v>
      </c>
      <c r="C944" s="1277">
        <v>45523</v>
      </c>
      <c r="D944" s="1277">
        <v>45530</v>
      </c>
      <c r="E944" s="593"/>
      <c r="F944" s="1297"/>
      <c r="G944" s="1276">
        <v>8638</v>
      </c>
      <c r="H944" s="1373" t="s">
        <v>5059</v>
      </c>
      <c r="I944" s="1326"/>
      <c r="J944" s="1304" t="s">
        <v>11001</v>
      </c>
      <c r="K944" s="1319" t="s">
        <v>11002</v>
      </c>
      <c r="L944" s="1384" t="s">
        <v>173</v>
      </c>
      <c r="M944" s="771" t="s">
        <v>11046</v>
      </c>
      <c r="N944" s="1176"/>
      <c r="O944" s="1272">
        <v>1</v>
      </c>
      <c r="P944" s="1272">
        <v>1</v>
      </c>
      <c r="Q944" s="1402" t="s">
        <v>10901</v>
      </c>
      <c r="R944" s="1173"/>
      <c r="S944" s="1173"/>
      <c r="T944" s="1173"/>
      <c r="U944" s="1173"/>
      <c r="V944" s="2365" t="s">
        <v>2073</v>
      </c>
      <c r="W944" s="1173"/>
      <c r="X944" s="2365" t="s">
        <v>37</v>
      </c>
      <c r="Y944" s="1173"/>
      <c r="Z944" s="2389" t="s">
        <v>45</v>
      </c>
      <c r="AA944" s="1176" t="s">
        <v>11140</v>
      </c>
      <c r="AB944" s="1613" t="s">
        <v>10569</v>
      </c>
      <c r="AC944" s="722">
        <v>0</v>
      </c>
      <c r="AD944" s="1266">
        <v>7613</v>
      </c>
      <c r="AE944" s="722">
        <f t="shared" si="18"/>
        <v>7613</v>
      </c>
      <c r="AF944" s="31"/>
      <c r="AG944" s="26"/>
    </row>
    <row r="945" spans="1:33" ht="30" customHeight="1">
      <c r="A945" s="6727" t="s">
        <v>8626</v>
      </c>
      <c r="B945" s="6734" t="s">
        <v>11010</v>
      </c>
      <c r="C945" s="2131">
        <v>45520</v>
      </c>
      <c r="D945" s="2131">
        <v>45531</v>
      </c>
      <c r="E945" s="593"/>
      <c r="F945" s="1297"/>
      <c r="G945" s="1176">
        <v>8615</v>
      </c>
      <c r="H945" s="2343"/>
      <c r="I945" s="1181" t="s">
        <v>92</v>
      </c>
      <c r="J945" s="2344" t="s">
        <v>9527</v>
      </c>
      <c r="K945" s="2345" t="s">
        <v>11003</v>
      </c>
      <c r="L945" s="1396" t="s">
        <v>3097</v>
      </c>
      <c r="M945" s="615" t="s">
        <v>11047</v>
      </c>
      <c r="N945" s="1176"/>
      <c r="O945" s="1272">
        <v>42</v>
      </c>
      <c r="P945" s="257">
        <v>48</v>
      </c>
      <c r="Q945" s="1387" t="s">
        <v>11004</v>
      </c>
      <c r="R945" s="2130"/>
      <c r="S945" s="1173"/>
      <c r="T945" s="1173"/>
      <c r="U945" s="1173"/>
      <c r="V945" s="2346" t="s">
        <v>2073</v>
      </c>
      <c r="W945" s="1173"/>
      <c r="X945" s="2346" t="s">
        <v>37</v>
      </c>
      <c r="Y945" s="1173"/>
      <c r="Z945" s="1526" t="s">
        <v>45</v>
      </c>
      <c r="AA945" s="1176" t="s">
        <v>11136</v>
      </c>
      <c r="AB945" s="1613" t="s">
        <v>12935</v>
      </c>
      <c r="AC945" s="722">
        <v>0</v>
      </c>
      <c r="AD945" s="2347">
        <v>7857</v>
      </c>
      <c r="AE945" s="722">
        <f t="shared" si="18"/>
        <v>377136</v>
      </c>
      <c r="AF945" s="31"/>
      <c r="AG945" s="26"/>
    </row>
    <row r="946" spans="1:33" ht="30" customHeight="1">
      <c r="A946" s="2319" t="s">
        <v>8626</v>
      </c>
      <c r="B946" s="5610" t="s">
        <v>11011</v>
      </c>
      <c r="C946" s="1277">
        <v>45523</v>
      </c>
      <c r="D946" s="1277">
        <v>45579</v>
      </c>
      <c r="E946" s="655"/>
      <c r="F946" s="1793"/>
      <c r="G946" s="1276">
        <v>8615</v>
      </c>
      <c r="H946" s="1345"/>
      <c r="I946" s="1374" t="s">
        <v>25</v>
      </c>
      <c r="J946" s="1655" t="s">
        <v>11005</v>
      </c>
      <c r="K946" s="1375" t="s">
        <v>11006</v>
      </c>
      <c r="L946" s="1407" t="s">
        <v>11007</v>
      </c>
      <c r="M946" s="771" t="s">
        <v>11048</v>
      </c>
      <c r="N946" s="1374" t="s">
        <v>6604</v>
      </c>
      <c r="O946" s="1804">
        <v>142</v>
      </c>
      <c r="P946" s="1805">
        <v>114</v>
      </c>
      <c r="Q946" s="1407" t="s">
        <v>11008</v>
      </c>
      <c r="R946" s="1806"/>
      <c r="S946" s="1806"/>
      <c r="T946" s="1806"/>
      <c r="U946" s="1806"/>
      <c r="V946" s="2199" t="s">
        <v>2073</v>
      </c>
      <c r="W946" s="1806"/>
      <c r="X946" s="2199" t="s">
        <v>37</v>
      </c>
      <c r="Y946" s="1806"/>
      <c r="Z946" s="2342" t="s">
        <v>45</v>
      </c>
      <c r="AA946" s="1276">
        <v>4504327294</v>
      </c>
      <c r="AB946" s="2134" t="s">
        <v>9991</v>
      </c>
      <c r="AC946" s="727">
        <v>9000</v>
      </c>
      <c r="AD946" s="1266">
        <v>7857</v>
      </c>
      <c r="AE946" s="727">
        <f t="shared" ref="AE946:AE961" si="19">SUM(AD946*P946+AC946)</f>
        <v>904698</v>
      </c>
      <c r="AF946" s="31"/>
      <c r="AG946" s="26"/>
    </row>
    <row r="947" spans="1:33" ht="30" customHeight="1">
      <c r="A947" s="1554" t="s">
        <v>8626</v>
      </c>
      <c r="B947" s="5643" t="s">
        <v>11012</v>
      </c>
      <c r="C947" s="1277">
        <v>45523</v>
      </c>
      <c r="D947" s="1277">
        <v>45538</v>
      </c>
      <c r="E947" s="593"/>
      <c r="F947" s="1297"/>
      <c r="G947" s="1276">
        <v>8615</v>
      </c>
      <c r="H947" s="1345"/>
      <c r="I947" s="1374" t="s">
        <v>25</v>
      </c>
      <c r="J947" s="1735" t="s">
        <v>11005</v>
      </c>
      <c r="K947" s="1375" t="s">
        <v>11006</v>
      </c>
      <c r="L947" s="1396" t="s">
        <v>62</v>
      </c>
      <c r="M947" s="771" t="s">
        <v>11049</v>
      </c>
      <c r="N947" s="1176"/>
      <c r="O947" s="1272">
        <v>5</v>
      </c>
      <c r="P947" s="1272">
        <v>5</v>
      </c>
      <c r="Q947" s="1407" t="s">
        <v>11009</v>
      </c>
      <c r="R947" s="1173"/>
      <c r="S947" s="1173"/>
      <c r="T947" s="1173"/>
      <c r="U947" s="1173"/>
      <c r="V947" s="1864" t="s">
        <v>2073</v>
      </c>
      <c r="W947" s="1173"/>
      <c r="X947" s="1864" t="s">
        <v>37</v>
      </c>
      <c r="Y947" s="1173"/>
      <c r="Z947" s="1907" t="s">
        <v>45</v>
      </c>
      <c r="AA947" s="1176">
        <v>4504327295</v>
      </c>
      <c r="AB947" s="1613" t="s">
        <v>9991</v>
      </c>
      <c r="AC947" s="722">
        <v>9000</v>
      </c>
      <c r="AD947" s="1266">
        <v>7857</v>
      </c>
      <c r="AE947" s="722">
        <f t="shared" si="19"/>
        <v>48285</v>
      </c>
      <c r="AF947" s="31"/>
      <c r="AG947" s="26"/>
    </row>
    <row r="948" spans="1:33" ht="30" customHeight="1">
      <c r="A948" s="1372" t="s">
        <v>8626</v>
      </c>
      <c r="B948" s="1374" t="s">
        <v>11013</v>
      </c>
      <c r="C948" s="1277">
        <v>45524</v>
      </c>
      <c r="D948" s="1277">
        <v>45538</v>
      </c>
      <c r="E948" s="593"/>
      <c r="F948" s="1297"/>
      <c r="G948" s="1276">
        <v>8615</v>
      </c>
      <c r="H948" s="1373" t="s">
        <v>602</v>
      </c>
      <c r="I948" s="1326"/>
      <c r="J948" s="1304" t="s">
        <v>11014</v>
      </c>
      <c r="K948" s="1319" t="s">
        <v>11015</v>
      </c>
      <c r="L948" s="1384" t="s">
        <v>173</v>
      </c>
      <c r="M948" s="771" t="s">
        <v>11050</v>
      </c>
      <c r="N948" s="1176"/>
      <c r="O948" s="1272">
        <v>1</v>
      </c>
      <c r="P948" s="1272">
        <v>1</v>
      </c>
      <c r="Q948" s="1407" t="s">
        <v>10889</v>
      </c>
      <c r="R948" s="1173"/>
      <c r="S948" s="1173"/>
      <c r="T948" s="1173"/>
      <c r="U948" s="1173"/>
      <c r="V948" s="1837" t="s">
        <v>2073</v>
      </c>
      <c r="W948" s="1173"/>
      <c r="X948" s="1837" t="s">
        <v>37</v>
      </c>
      <c r="Y948" s="1173"/>
      <c r="Z948" s="1834" t="s">
        <v>45</v>
      </c>
      <c r="AA948" s="1176">
        <v>4504327792</v>
      </c>
      <c r="AB948" s="1613" t="s">
        <v>10567</v>
      </c>
      <c r="AC948" s="722">
        <v>6000</v>
      </c>
      <c r="AD948" s="1266">
        <v>7857</v>
      </c>
      <c r="AE948" s="722">
        <f t="shared" si="19"/>
        <v>13857</v>
      </c>
      <c r="AF948" s="31"/>
      <c r="AG948" s="26"/>
    </row>
    <row r="949" spans="1:33" ht="30" customHeight="1">
      <c r="A949" s="1372" t="s">
        <v>8916</v>
      </c>
      <c r="B949" s="2992" t="s">
        <v>11016</v>
      </c>
      <c r="C949" s="1277">
        <v>45520</v>
      </c>
      <c r="D949" s="1277">
        <v>45537</v>
      </c>
      <c r="E949" s="593"/>
      <c r="F949" s="1297"/>
      <c r="G949" s="1276">
        <v>8646</v>
      </c>
      <c r="H949" s="1345"/>
      <c r="I949" s="1374" t="s">
        <v>92</v>
      </c>
      <c r="J949" s="1304" t="s">
        <v>10956</v>
      </c>
      <c r="K949" s="1375" t="s">
        <v>11017</v>
      </c>
      <c r="L949" s="1384" t="s">
        <v>173</v>
      </c>
      <c r="M949" s="771" t="s">
        <v>11051</v>
      </c>
      <c r="N949" s="1176"/>
      <c r="O949" s="1272">
        <v>1</v>
      </c>
      <c r="P949" s="1272">
        <v>1</v>
      </c>
      <c r="Q949" s="1402" t="s">
        <v>11018</v>
      </c>
      <c r="R949" s="1173"/>
      <c r="S949" s="1173"/>
      <c r="T949" s="1173"/>
      <c r="U949" s="1173"/>
      <c r="V949" s="2070" t="s">
        <v>2073</v>
      </c>
      <c r="W949" s="1173"/>
      <c r="X949" s="2070" t="s">
        <v>37</v>
      </c>
      <c r="Y949" s="1173"/>
      <c r="Z949" s="1218" t="s">
        <v>45</v>
      </c>
      <c r="AA949" s="1176">
        <v>4504326702</v>
      </c>
      <c r="AB949" s="1613" t="s">
        <v>10568</v>
      </c>
      <c r="AC949" s="722">
        <v>13950</v>
      </c>
      <c r="AD949" s="1266">
        <v>10976</v>
      </c>
      <c r="AE949" s="722">
        <f t="shared" si="19"/>
        <v>24926</v>
      </c>
      <c r="AF949" s="31"/>
      <c r="AG949" s="26"/>
    </row>
    <row r="950" spans="1:33" ht="30" customHeight="1">
      <c r="A950" s="1372" t="s">
        <v>8916</v>
      </c>
      <c r="B950" s="1336" t="s">
        <v>11019</v>
      </c>
      <c r="C950" s="1277">
        <v>45523</v>
      </c>
      <c r="D950" s="1277">
        <v>45538</v>
      </c>
      <c r="E950" s="593"/>
      <c r="F950" s="1297"/>
      <c r="G950" s="1276">
        <v>8647</v>
      </c>
      <c r="H950" s="1373" t="s">
        <v>11020</v>
      </c>
      <c r="I950" s="1326"/>
      <c r="J950" s="1304" t="s">
        <v>11021</v>
      </c>
      <c r="K950" s="1375" t="s">
        <v>11056</v>
      </c>
      <c r="L950" s="1384" t="s">
        <v>173</v>
      </c>
      <c r="M950" s="771" t="s">
        <v>11052</v>
      </c>
      <c r="N950" s="1176"/>
      <c r="O950" s="1272">
        <v>1</v>
      </c>
      <c r="P950" s="1272">
        <v>1</v>
      </c>
      <c r="Q950" s="1402" t="s">
        <v>11022</v>
      </c>
      <c r="R950" s="1173"/>
      <c r="S950" s="1173"/>
      <c r="T950" s="1173"/>
      <c r="U950" s="1173"/>
      <c r="V950" s="1957" t="s">
        <v>2073</v>
      </c>
      <c r="W950" s="1173"/>
      <c r="X950" s="1957" t="s">
        <v>37</v>
      </c>
      <c r="Y950" s="1173"/>
      <c r="Z950" s="2003" t="s">
        <v>45</v>
      </c>
      <c r="AA950" s="1176">
        <v>4504327036</v>
      </c>
      <c r="AB950" s="1613" t="s">
        <v>12935</v>
      </c>
      <c r="AC950" s="722">
        <v>13950</v>
      </c>
      <c r="AD950" s="1266">
        <v>10976</v>
      </c>
      <c r="AE950" s="722">
        <f t="shared" si="19"/>
        <v>24926</v>
      </c>
      <c r="AF950" s="31"/>
      <c r="AG950" s="26"/>
    </row>
    <row r="951" spans="1:33" ht="30" customHeight="1">
      <c r="A951" s="1372" t="s">
        <v>8549</v>
      </c>
      <c r="B951" s="2992" t="s">
        <v>11053</v>
      </c>
      <c r="C951" s="1277">
        <v>45520</v>
      </c>
      <c r="D951" s="1277">
        <v>45534</v>
      </c>
      <c r="E951" s="593"/>
      <c r="F951" s="1297"/>
      <c r="G951" s="1276">
        <v>8634</v>
      </c>
      <c r="H951" s="1373" t="s">
        <v>2048</v>
      </c>
      <c r="I951" s="1326"/>
      <c r="J951" s="1407" t="s">
        <v>11055</v>
      </c>
      <c r="K951" s="1319" t="s">
        <v>7024</v>
      </c>
      <c r="L951" s="1384" t="s">
        <v>28</v>
      </c>
      <c r="M951" s="771" t="s">
        <v>11109</v>
      </c>
      <c r="N951" s="1176"/>
      <c r="O951" s="1272">
        <v>2</v>
      </c>
      <c r="P951" s="1272">
        <v>2</v>
      </c>
      <c r="Q951" s="1402" t="s">
        <v>10589</v>
      </c>
      <c r="R951" s="1173"/>
      <c r="S951" s="1173"/>
      <c r="T951" s="1173"/>
      <c r="U951" s="1173"/>
      <c r="V951" s="2689" t="s">
        <v>2073</v>
      </c>
      <c r="W951" s="1173"/>
      <c r="X951" s="2689" t="s">
        <v>37</v>
      </c>
      <c r="Y951" s="1173"/>
      <c r="Z951" s="2690" t="s">
        <v>45</v>
      </c>
      <c r="AA951" s="1176">
        <v>4504326465</v>
      </c>
      <c r="AB951" s="1613" t="s">
        <v>10565</v>
      </c>
      <c r="AC951" s="722">
        <v>6000</v>
      </c>
      <c r="AD951" s="1266">
        <v>7858.62</v>
      </c>
      <c r="AE951" s="722">
        <f t="shared" si="19"/>
        <v>21717.239999999998</v>
      </c>
      <c r="AF951" s="31"/>
      <c r="AG951" s="26"/>
    </row>
    <row r="952" spans="1:33" ht="30" customHeight="1">
      <c r="A952" s="1372" t="s">
        <v>8549</v>
      </c>
      <c r="B952" s="1336" t="s">
        <v>11057</v>
      </c>
      <c r="C952" s="1277">
        <v>45520</v>
      </c>
      <c r="D952" s="1277">
        <v>45537</v>
      </c>
      <c r="E952" s="593"/>
      <c r="F952" s="1297"/>
      <c r="G952" s="1276">
        <v>8634</v>
      </c>
      <c r="H952" s="1373" t="s">
        <v>7324</v>
      </c>
      <c r="I952" s="1326"/>
      <c r="J952" s="1304" t="s">
        <v>11058</v>
      </c>
      <c r="K952" s="1319" t="s">
        <v>11015</v>
      </c>
      <c r="L952" s="1384" t="s">
        <v>173</v>
      </c>
      <c r="M952" s="771" t="s">
        <v>11110</v>
      </c>
      <c r="N952" s="1176"/>
      <c r="O952" s="1272">
        <v>1</v>
      </c>
      <c r="P952" s="1272">
        <v>1</v>
      </c>
      <c r="Q952" s="1407" t="s">
        <v>10889</v>
      </c>
      <c r="R952" s="1173"/>
      <c r="S952" s="1173"/>
      <c r="T952" s="1173"/>
      <c r="U952" s="1173"/>
      <c r="V952" s="2505" t="s">
        <v>2073</v>
      </c>
      <c r="W952" s="1173"/>
      <c r="X952" s="2505" t="s">
        <v>37</v>
      </c>
      <c r="Y952" s="1173"/>
      <c r="Z952" s="2596" t="s">
        <v>45</v>
      </c>
      <c r="AA952" s="1176">
        <v>4504326467</v>
      </c>
      <c r="AB952" s="1613" t="s">
        <v>10567</v>
      </c>
      <c r="AC952" s="722">
        <v>9000</v>
      </c>
      <c r="AD952" s="1266">
        <v>7858.62</v>
      </c>
      <c r="AE952" s="722">
        <f t="shared" si="19"/>
        <v>16858.62</v>
      </c>
      <c r="AF952" s="31"/>
      <c r="AG952" s="26"/>
    </row>
    <row r="953" spans="1:33" s="4113" customFormat="1" ht="30" customHeight="1">
      <c r="A953" s="1503" t="s">
        <v>8549</v>
      </c>
      <c r="B953" s="1504" t="s">
        <v>11059</v>
      </c>
      <c r="C953" s="358">
        <v>45520</v>
      </c>
      <c r="D953" s="358">
        <v>45534</v>
      </c>
      <c r="E953" s="37"/>
      <c r="F953" s="449"/>
      <c r="G953" s="360">
        <v>8634</v>
      </c>
      <c r="H953" s="6904" t="s">
        <v>2048</v>
      </c>
      <c r="I953" s="539"/>
      <c r="J953" s="450" t="s">
        <v>11054</v>
      </c>
      <c r="K953" s="1507" t="s">
        <v>11060</v>
      </c>
      <c r="L953" s="452" t="s">
        <v>28</v>
      </c>
      <c r="M953" s="135" t="s">
        <v>11111</v>
      </c>
      <c r="N953" s="364"/>
      <c r="O953" s="365">
        <v>2</v>
      </c>
      <c r="P953" s="365">
        <v>2</v>
      </c>
      <c r="Q953" s="541" t="s">
        <v>10808</v>
      </c>
      <c r="R953" s="366"/>
      <c r="S953" s="366"/>
      <c r="T953" s="366"/>
      <c r="U953" s="366"/>
      <c r="V953" s="366"/>
      <c r="W953" s="366"/>
      <c r="X953" s="366"/>
      <c r="Y953" s="366"/>
      <c r="Z953" s="364"/>
      <c r="AA953" s="364" t="s">
        <v>11131</v>
      </c>
      <c r="AB953" s="1614" t="s">
        <v>9991</v>
      </c>
      <c r="AC953" s="280"/>
      <c r="AD953" s="542"/>
      <c r="AE953" s="280"/>
      <c r="AF953" s="68"/>
      <c r="AG953" s="71"/>
    </row>
    <row r="954" spans="1:33" ht="30" customHeight="1">
      <c r="A954" s="1372" t="s">
        <v>8549</v>
      </c>
      <c r="B954" s="1336" t="s">
        <v>11061</v>
      </c>
      <c r="C954" s="1277">
        <v>45520</v>
      </c>
      <c r="D954" s="1277">
        <v>45534</v>
      </c>
      <c r="E954" s="593"/>
      <c r="F954" s="1297"/>
      <c r="G954" s="1276">
        <v>8634</v>
      </c>
      <c r="H954" s="1373" t="s">
        <v>11062</v>
      </c>
      <c r="I954" s="1326"/>
      <c r="J954" s="1304" t="s">
        <v>11063</v>
      </c>
      <c r="K954" s="1375" t="s">
        <v>11064</v>
      </c>
      <c r="L954" s="1384" t="s">
        <v>173</v>
      </c>
      <c r="M954" s="771" t="s">
        <v>11112</v>
      </c>
      <c r="N954" s="1176"/>
      <c r="O954" s="1272">
        <v>1</v>
      </c>
      <c r="P954" s="1272">
        <v>1</v>
      </c>
      <c r="Q954" s="1407" t="s">
        <v>11065</v>
      </c>
      <c r="R954" s="1173"/>
      <c r="S954" s="1173"/>
      <c r="T954" s="1173"/>
      <c r="U954" s="1173"/>
      <c r="V954" s="2191" t="s">
        <v>2073</v>
      </c>
      <c r="W954" s="1173"/>
      <c r="X954" s="2191" t="s">
        <v>37</v>
      </c>
      <c r="Y954" s="1173"/>
      <c r="Z954" s="2197" t="s">
        <v>45</v>
      </c>
      <c r="AA954" s="1176" t="s">
        <v>11132</v>
      </c>
      <c r="AB954" s="1613" t="s">
        <v>10565</v>
      </c>
      <c r="AC954" s="722">
        <v>6000</v>
      </c>
      <c r="AD954" s="1266">
        <v>7858.62</v>
      </c>
      <c r="AE954" s="722">
        <f t="shared" si="19"/>
        <v>13858.619999999999</v>
      </c>
      <c r="AF954" s="31"/>
      <c r="AG954" s="26"/>
    </row>
    <row r="955" spans="1:33" ht="30" customHeight="1">
      <c r="A955" s="1372" t="s">
        <v>8549</v>
      </c>
      <c r="B955" s="1336" t="s">
        <v>11066</v>
      </c>
      <c r="C955" s="1277">
        <v>45520</v>
      </c>
      <c r="D955" s="1277">
        <v>45531</v>
      </c>
      <c r="E955" s="593"/>
      <c r="F955" s="1297"/>
      <c r="G955" s="1276">
        <v>8634</v>
      </c>
      <c r="H955" s="1373" t="s">
        <v>10337</v>
      </c>
      <c r="I955" s="1326"/>
      <c r="J955" s="1304" t="s">
        <v>11067</v>
      </c>
      <c r="K955" s="1319" t="s">
        <v>11068</v>
      </c>
      <c r="L955" s="1384" t="s">
        <v>28</v>
      </c>
      <c r="M955" s="771" t="s">
        <v>11113</v>
      </c>
      <c r="N955" s="1176"/>
      <c r="O955" s="1272">
        <v>2</v>
      </c>
      <c r="P955" s="1272">
        <v>2</v>
      </c>
      <c r="Q955" s="1402" t="s">
        <v>10901</v>
      </c>
      <c r="R955" s="1173"/>
      <c r="S955" s="1173"/>
      <c r="T955" s="1173"/>
      <c r="U955" s="1173"/>
      <c r="V955" s="2266" t="s">
        <v>2073</v>
      </c>
      <c r="W955" s="1173"/>
      <c r="X955" s="2266" t="s">
        <v>37</v>
      </c>
      <c r="Y955" s="1173"/>
      <c r="Z955" s="2197" t="s">
        <v>45</v>
      </c>
      <c r="AA955" s="1176">
        <v>4504326817</v>
      </c>
      <c r="AB955" s="1613" t="s">
        <v>10569</v>
      </c>
      <c r="AC955" s="722">
        <v>0</v>
      </c>
      <c r="AD955" s="1266">
        <v>7858.62</v>
      </c>
      <c r="AE955" s="722">
        <f t="shared" si="19"/>
        <v>15717.24</v>
      </c>
      <c r="AF955" s="31"/>
      <c r="AG955" s="26"/>
    </row>
    <row r="956" spans="1:33" ht="30" customHeight="1">
      <c r="A956" s="1372" t="s">
        <v>8549</v>
      </c>
      <c r="B956" s="1336" t="s">
        <v>11069</v>
      </c>
      <c r="C956" s="1277">
        <v>45520</v>
      </c>
      <c r="D956" s="1277">
        <v>45534</v>
      </c>
      <c r="E956" s="593"/>
      <c r="F956" s="1297"/>
      <c r="G956" s="1276">
        <v>8634</v>
      </c>
      <c r="H956" s="1373" t="s">
        <v>2048</v>
      </c>
      <c r="I956" s="1326"/>
      <c r="J956" s="1304" t="s">
        <v>11070</v>
      </c>
      <c r="K956" s="1375" t="s">
        <v>11071</v>
      </c>
      <c r="L956" s="1384" t="s">
        <v>173</v>
      </c>
      <c r="M956" s="771" t="s">
        <v>11114</v>
      </c>
      <c r="N956" s="1176"/>
      <c r="O956" s="1272">
        <v>1</v>
      </c>
      <c r="P956" s="1272">
        <v>1</v>
      </c>
      <c r="Q956" s="1402" t="s">
        <v>11072</v>
      </c>
      <c r="R956" s="1173"/>
      <c r="S956" s="1173"/>
      <c r="T956" s="1173"/>
      <c r="U956" s="1173"/>
      <c r="V956" s="2115" t="s">
        <v>2073</v>
      </c>
      <c r="W956" s="1173"/>
      <c r="X956" s="2115" t="s">
        <v>37</v>
      </c>
      <c r="Y956" s="1173"/>
      <c r="Z956" s="2139" t="s">
        <v>45</v>
      </c>
      <c r="AA956" s="1176">
        <v>4504326647</v>
      </c>
      <c r="AB956" s="1613" t="s">
        <v>10569</v>
      </c>
      <c r="AC956" s="722">
        <v>6000</v>
      </c>
      <c r="AD956" s="1266">
        <v>7858.62</v>
      </c>
      <c r="AE956" s="722">
        <f t="shared" si="19"/>
        <v>13858.619999999999</v>
      </c>
      <c r="AF956" s="31"/>
      <c r="AG956" s="26"/>
    </row>
    <row r="957" spans="1:33" ht="30" customHeight="1">
      <c r="A957" s="1372" t="s">
        <v>8549</v>
      </c>
      <c r="B957" s="1336" t="s">
        <v>11073</v>
      </c>
      <c r="C957" s="1277">
        <v>45524</v>
      </c>
      <c r="D957" s="1277">
        <v>45533</v>
      </c>
      <c r="E957" s="593"/>
      <c r="F957" s="1297"/>
      <c r="G957" s="1276">
        <v>8634</v>
      </c>
      <c r="H957" s="1373" t="s">
        <v>2625</v>
      </c>
      <c r="I957" s="1326"/>
      <c r="J957" s="1304" t="s">
        <v>11074</v>
      </c>
      <c r="K957" s="1319" t="s">
        <v>11015</v>
      </c>
      <c r="L957" s="1384" t="s">
        <v>173</v>
      </c>
      <c r="M957" s="771" t="s">
        <v>11115</v>
      </c>
      <c r="N957" s="1176"/>
      <c r="O957" s="1272">
        <v>1</v>
      </c>
      <c r="P957" s="1272">
        <v>1</v>
      </c>
      <c r="Q957" s="1407" t="s">
        <v>10889</v>
      </c>
      <c r="R957" s="1173"/>
      <c r="S957" s="1173"/>
      <c r="T957" s="1173"/>
      <c r="U957" s="1173"/>
      <c r="V957" s="2250" t="s">
        <v>2073</v>
      </c>
      <c r="W957" s="1173"/>
      <c r="X957" s="2250" t="s">
        <v>37</v>
      </c>
      <c r="Y957" s="1173"/>
      <c r="Z957" s="2139" t="s">
        <v>45</v>
      </c>
      <c r="AA957" s="1176" t="s">
        <v>11138</v>
      </c>
      <c r="AB957" s="1613" t="s">
        <v>10567</v>
      </c>
      <c r="AC957" s="722">
        <v>0</v>
      </c>
      <c r="AD957" s="1266">
        <v>7858.62</v>
      </c>
      <c r="AE957" s="722">
        <f t="shared" si="19"/>
        <v>7858.62</v>
      </c>
      <c r="AF957" s="31"/>
      <c r="AG957" s="26"/>
    </row>
    <row r="958" spans="1:33" ht="30" customHeight="1">
      <c r="A958" s="5288" t="s">
        <v>8549</v>
      </c>
      <c r="B958" s="5398" t="s">
        <v>11075</v>
      </c>
      <c r="C958" s="340">
        <v>45525</v>
      </c>
      <c r="D958" s="340">
        <v>45534</v>
      </c>
      <c r="E958" s="422"/>
      <c r="F958" s="374"/>
      <c r="G958" s="339">
        <v>8634</v>
      </c>
      <c r="H958" s="571" t="s">
        <v>1340</v>
      </c>
      <c r="I958" s="487"/>
      <c r="J958" s="5289" t="s">
        <v>9534</v>
      </c>
      <c r="K958" s="477" t="s">
        <v>9531</v>
      </c>
      <c r="L958" s="377" t="s">
        <v>173</v>
      </c>
      <c r="M958" s="338" t="s">
        <v>11116</v>
      </c>
      <c r="N958" s="255"/>
      <c r="O958" s="258">
        <v>1</v>
      </c>
      <c r="P958" s="258">
        <v>1</v>
      </c>
      <c r="Q958" s="583" t="s">
        <v>11076</v>
      </c>
      <c r="R958" s="309"/>
      <c r="S958" s="250"/>
      <c r="T958" s="250"/>
      <c r="U958" s="250"/>
      <c r="V958" s="590" t="s">
        <v>2073</v>
      </c>
      <c r="W958" s="250"/>
      <c r="X958" s="590" t="s">
        <v>37</v>
      </c>
      <c r="Y958" s="250"/>
      <c r="Z958" s="251"/>
      <c r="AA958" s="251">
        <v>4504329860</v>
      </c>
      <c r="AB958" s="1612" t="s">
        <v>9991</v>
      </c>
      <c r="AC958" s="33">
        <v>0</v>
      </c>
      <c r="AD958" s="471">
        <v>7858.62</v>
      </c>
      <c r="AE958" s="33">
        <f t="shared" si="19"/>
        <v>7858.62</v>
      </c>
      <c r="AF958" s="31"/>
      <c r="AG958" s="26"/>
    </row>
    <row r="959" spans="1:33" ht="30" customHeight="1">
      <c r="A959" s="1372" t="s">
        <v>9208</v>
      </c>
      <c r="B959" s="2992" t="s">
        <v>11077</v>
      </c>
      <c r="C959" s="1277">
        <v>45525</v>
      </c>
      <c r="D959" s="1277">
        <v>45534</v>
      </c>
      <c r="E959" s="593"/>
      <c r="F959" s="1297"/>
      <c r="G959" s="1276">
        <v>8606</v>
      </c>
      <c r="H959" s="1373" t="s">
        <v>6186</v>
      </c>
      <c r="I959" s="1326"/>
      <c r="J959" s="1304" t="s">
        <v>10858</v>
      </c>
      <c r="K959" s="1319" t="s">
        <v>11078</v>
      </c>
      <c r="L959" s="1396" t="s">
        <v>167</v>
      </c>
      <c r="M959" s="771" t="s">
        <v>11117</v>
      </c>
      <c r="N959" s="1176"/>
      <c r="O959" s="1272">
        <v>10</v>
      </c>
      <c r="P959" s="1272">
        <v>10</v>
      </c>
      <c r="Q959" s="1402" t="s">
        <v>11079</v>
      </c>
      <c r="R959" s="1173"/>
      <c r="S959" s="1173"/>
      <c r="T959" s="1173"/>
      <c r="U959" s="1173"/>
      <c r="V959" s="1259" t="s">
        <v>2073</v>
      </c>
      <c r="W959" s="1173"/>
      <c r="X959" s="1259" t="s">
        <v>37</v>
      </c>
      <c r="Y959" s="1173"/>
      <c r="Z959" s="1454" t="s">
        <v>45</v>
      </c>
      <c r="AA959" s="1176">
        <v>4504330061</v>
      </c>
      <c r="AB959" s="1613" t="s">
        <v>9991</v>
      </c>
      <c r="AC959" s="722">
        <v>0</v>
      </c>
      <c r="AD959" s="1266">
        <v>5589</v>
      </c>
      <c r="AE959" s="722">
        <f t="shared" si="19"/>
        <v>55890</v>
      </c>
      <c r="AF959" s="31"/>
      <c r="AG959" s="26"/>
    </row>
    <row r="960" spans="1:33" ht="30" customHeight="1">
      <c r="A960" s="1372" t="s">
        <v>9208</v>
      </c>
      <c r="B960" s="2992" t="s">
        <v>11080</v>
      </c>
      <c r="C960" s="1277">
        <v>45525</v>
      </c>
      <c r="D960" s="1277">
        <v>45534</v>
      </c>
      <c r="E960" s="593"/>
      <c r="F960" s="1297"/>
      <c r="G960" s="1276">
        <v>8606</v>
      </c>
      <c r="H960" s="1373" t="s">
        <v>11081</v>
      </c>
      <c r="I960" s="1326"/>
      <c r="J960" s="1304" t="s">
        <v>11082</v>
      </c>
      <c r="K960" s="1319" t="s">
        <v>405</v>
      </c>
      <c r="L960" s="1396" t="s">
        <v>76</v>
      </c>
      <c r="M960" s="771" t="s">
        <v>11118</v>
      </c>
      <c r="N960" s="1176"/>
      <c r="O960" s="1272">
        <v>4</v>
      </c>
      <c r="P960" s="1272">
        <v>4</v>
      </c>
      <c r="Q960" s="1402" t="s">
        <v>11083</v>
      </c>
      <c r="R960" s="1173"/>
      <c r="S960" s="1173"/>
      <c r="T960" s="1173"/>
      <c r="U960" s="1173"/>
      <c r="V960" s="1264" t="s">
        <v>2073</v>
      </c>
      <c r="W960" s="1173"/>
      <c r="X960" s="1264" t="s">
        <v>37</v>
      </c>
      <c r="Y960" s="1173"/>
      <c r="Z960" s="1197" t="s">
        <v>45</v>
      </c>
      <c r="AA960" s="1176">
        <v>4504330283</v>
      </c>
      <c r="AB960" s="1613" t="s">
        <v>9991</v>
      </c>
      <c r="AC960" s="722">
        <v>0</v>
      </c>
      <c r="AD960" s="1266">
        <v>5589</v>
      </c>
      <c r="AE960" s="722">
        <f t="shared" si="19"/>
        <v>22356</v>
      </c>
      <c r="AF960" s="31"/>
      <c r="AG960" s="26"/>
    </row>
    <row r="961" spans="1:61" ht="30" customHeight="1">
      <c r="A961" s="1372" t="s">
        <v>8518</v>
      </c>
      <c r="B961" s="2992" t="s">
        <v>11084</v>
      </c>
      <c r="C961" s="1277">
        <v>45520</v>
      </c>
      <c r="D961" s="1277">
        <v>45531</v>
      </c>
      <c r="E961" s="593"/>
      <c r="F961" s="1297"/>
      <c r="G961" s="1276">
        <v>8604</v>
      </c>
      <c r="H961" s="1345"/>
      <c r="I961" s="1374" t="s">
        <v>92</v>
      </c>
      <c r="J961" s="1304" t="s">
        <v>10118</v>
      </c>
      <c r="K961" s="1375" t="s">
        <v>11085</v>
      </c>
      <c r="L961" s="1396" t="s">
        <v>76</v>
      </c>
      <c r="M961" s="771" t="s">
        <v>11119</v>
      </c>
      <c r="N961" s="1176"/>
      <c r="O961" s="1272">
        <v>4</v>
      </c>
      <c r="P961" s="1272">
        <v>4</v>
      </c>
      <c r="Q961" s="1407" t="s">
        <v>11086</v>
      </c>
      <c r="R961" s="1173"/>
      <c r="S961" s="1173"/>
      <c r="T961" s="1173"/>
      <c r="U961" s="1173"/>
      <c r="V961" s="3236" t="s">
        <v>2073</v>
      </c>
      <c r="W961" s="1173"/>
      <c r="X961" s="3236" t="s">
        <v>37</v>
      </c>
      <c r="Y961" s="1173"/>
      <c r="Z961" s="3234" t="s">
        <v>45</v>
      </c>
      <c r="AA961" s="1176">
        <v>4504326352</v>
      </c>
      <c r="AB961" s="1613" t="s">
        <v>10565</v>
      </c>
      <c r="AC961" s="722">
        <v>0</v>
      </c>
      <c r="AD961" s="1266">
        <v>7938</v>
      </c>
      <c r="AE961" s="722">
        <f t="shared" si="19"/>
        <v>31752</v>
      </c>
      <c r="AF961" s="31"/>
      <c r="AG961" s="26"/>
    </row>
    <row r="962" spans="1:61" ht="30" customHeight="1">
      <c r="A962" s="1372" t="s">
        <v>8518</v>
      </c>
      <c r="B962" s="10382" t="s">
        <v>11087</v>
      </c>
      <c r="C962" s="9765">
        <v>45520</v>
      </c>
      <c r="D962" s="9765">
        <v>45531</v>
      </c>
      <c r="E962" s="8864"/>
      <c r="F962" s="9809"/>
      <c r="G962" s="9840">
        <v>8604</v>
      </c>
      <c r="H962" s="10393"/>
      <c r="I962" s="10459" t="s">
        <v>92</v>
      </c>
      <c r="J962" s="10381" t="s">
        <v>6460</v>
      </c>
      <c r="K962" s="10413" t="s">
        <v>11088</v>
      </c>
      <c r="L962" s="1396" t="s">
        <v>193</v>
      </c>
      <c r="M962" s="8868" t="s">
        <v>11120</v>
      </c>
      <c r="N962" s="1176"/>
      <c r="O962" s="1272">
        <v>6</v>
      </c>
      <c r="P962" s="1272">
        <v>6</v>
      </c>
      <c r="Q962" s="10292" t="s">
        <v>11089</v>
      </c>
      <c r="R962" s="9788"/>
      <c r="S962" s="1173"/>
      <c r="T962" s="1173"/>
      <c r="U962" s="1173"/>
      <c r="V962" s="10492" t="s">
        <v>2073</v>
      </c>
      <c r="W962" s="1173"/>
      <c r="X962" s="10492" t="s">
        <v>37</v>
      </c>
      <c r="Y962" s="1173"/>
      <c r="Z962" s="10477" t="s">
        <v>45</v>
      </c>
      <c r="AA962" s="9840">
        <v>4504326551</v>
      </c>
      <c r="AB962" s="10456" t="s">
        <v>9991</v>
      </c>
      <c r="AC962" s="8912">
        <v>0</v>
      </c>
      <c r="AD962" s="1266">
        <v>7938</v>
      </c>
      <c r="AE962" s="8912">
        <f>SUM(AD962*P962+AD963*P963+AC962)</f>
        <v>57232</v>
      </c>
      <c r="AF962" s="31"/>
      <c r="AG962" s="26"/>
    </row>
    <row r="963" spans="1:61" ht="30" customHeight="1">
      <c r="A963" s="6930" t="s">
        <v>8518</v>
      </c>
      <c r="B963" s="9700"/>
      <c r="C963" s="9766"/>
      <c r="D963" s="9766"/>
      <c r="E963" s="8866"/>
      <c r="F963" s="9810"/>
      <c r="G963" s="9834"/>
      <c r="H963" s="10395"/>
      <c r="I963" s="10460"/>
      <c r="J963" s="9844"/>
      <c r="K963" s="10415"/>
      <c r="L963" s="1397" t="s">
        <v>11090</v>
      </c>
      <c r="M963" s="8869"/>
      <c r="N963" s="1176"/>
      <c r="O963" s="1272">
        <v>2</v>
      </c>
      <c r="P963" s="1272">
        <v>2</v>
      </c>
      <c r="Q963" s="10134"/>
      <c r="R963" s="9789"/>
      <c r="S963" s="1173"/>
      <c r="T963" s="1173"/>
      <c r="U963" s="1173"/>
      <c r="V963" s="10493"/>
      <c r="W963" s="1173"/>
      <c r="X963" s="10493"/>
      <c r="Y963" s="1173"/>
      <c r="Z963" s="9834"/>
      <c r="AA963" s="9834"/>
      <c r="AB963" s="10457"/>
      <c r="AC963" s="8913"/>
      <c r="AD963" s="1266">
        <v>4802</v>
      </c>
      <c r="AE963" s="8913"/>
      <c r="AF963" s="31"/>
      <c r="AG963" s="26"/>
    </row>
    <row r="964" spans="1:61" ht="30" customHeight="1">
      <c r="A964" s="5288" t="s">
        <v>9092</v>
      </c>
      <c r="B964" s="5398" t="s">
        <v>11559</v>
      </c>
      <c r="C964" s="340">
        <v>45525</v>
      </c>
      <c r="D964" s="340">
        <v>45538</v>
      </c>
      <c r="E964" s="422"/>
      <c r="F964" s="374"/>
      <c r="G964" s="339">
        <v>8599</v>
      </c>
      <c r="H964" s="571" t="s">
        <v>1484</v>
      </c>
      <c r="I964" s="487"/>
      <c r="J964" s="5289" t="s">
        <v>11091</v>
      </c>
      <c r="K964" s="572" t="s">
        <v>11092</v>
      </c>
      <c r="L964" s="555" t="s">
        <v>76</v>
      </c>
      <c r="M964" s="338" t="s">
        <v>11121</v>
      </c>
      <c r="N964" s="255"/>
      <c r="O964" s="258">
        <v>4</v>
      </c>
      <c r="P964" s="258">
        <v>4</v>
      </c>
      <c r="Q964" s="467" t="s">
        <v>11093</v>
      </c>
      <c r="R964" s="309"/>
      <c r="S964" s="250"/>
      <c r="T964" s="250"/>
      <c r="U964" s="250"/>
      <c r="V964" s="576" t="s">
        <v>2073</v>
      </c>
      <c r="W964" s="250"/>
      <c r="X964" s="576" t="s">
        <v>37</v>
      </c>
      <c r="Y964" s="250"/>
      <c r="Z964" s="251"/>
      <c r="AA964" s="251">
        <v>4504329656</v>
      </c>
      <c r="AB964" s="1617" t="s">
        <v>10567</v>
      </c>
      <c r="AC964" s="33">
        <v>3000</v>
      </c>
      <c r="AD964" s="471">
        <v>7938</v>
      </c>
      <c r="AE964" s="33">
        <f>SUM(AD964*P964+AC964)</f>
        <v>34752</v>
      </c>
      <c r="AF964" s="31"/>
      <c r="AG964" s="26"/>
    </row>
    <row r="965" spans="1:61" ht="30" customHeight="1">
      <c r="A965" s="1372" t="s">
        <v>8568</v>
      </c>
      <c r="B965" s="2995" t="s">
        <v>11598</v>
      </c>
      <c r="C965" s="1277">
        <v>45520</v>
      </c>
      <c r="D965" s="1277">
        <v>45612</v>
      </c>
      <c r="E965" s="593"/>
      <c r="F965" s="1297"/>
      <c r="G965" s="1276">
        <v>8369</v>
      </c>
      <c r="H965" s="1373" t="s">
        <v>3826</v>
      </c>
      <c r="I965" s="1326"/>
      <c r="J965" s="1304" t="s">
        <v>11094</v>
      </c>
      <c r="K965" s="1375" t="s">
        <v>11095</v>
      </c>
      <c r="L965" s="1384" t="s">
        <v>173</v>
      </c>
      <c r="M965" s="771" t="s">
        <v>11122</v>
      </c>
      <c r="N965" s="1176"/>
      <c r="O965" s="1272">
        <v>1</v>
      </c>
      <c r="P965" s="1272">
        <v>1</v>
      </c>
      <c r="Q965" s="1402" t="s">
        <v>11096</v>
      </c>
      <c r="R965" s="1173"/>
      <c r="S965" s="1173"/>
      <c r="T965" s="1173"/>
      <c r="U965" s="1173"/>
      <c r="V965" s="2914" t="s">
        <v>2073</v>
      </c>
      <c r="W965" s="1173"/>
      <c r="X965" s="2914" t="s">
        <v>37</v>
      </c>
      <c r="Y965" s="1173"/>
      <c r="Z965" s="1622" t="s">
        <v>45</v>
      </c>
      <c r="AA965" s="1181" t="s">
        <v>11129</v>
      </c>
      <c r="AB965" s="1613" t="s">
        <v>5585</v>
      </c>
      <c r="AC965" s="3078">
        <v>100000</v>
      </c>
      <c r="AD965" s="1266">
        <v>14355</v>
      </c>
      <c r="AE965" s="722">
        <f>SUM(AD965*P965+AC965)</f>
        <v>114355</v>
      </c>
      <c r="AF965" s="31"/>
      <c r="AG965" s="26"/>
    </row>
    <row r="966" spans="1:61" ht="30" customHeight="1">
      <c r="A966" s="1372" t="s">
        <v>8570</v>
      </c>
      <c r="B966" s="9743" t="s">
        <v>11097</v>
      </c>
      <c r="C966" s="9765">
        <v>45520</v>
      </c>
      <c r="D966" s="9765">
        <v>45532</v>
      </c>
      <c r="E966" s="8864"/>
      <c r="F966" s="9809"/>
      <c r="G966" s="9840">
        <v>9013</v>
      </c>
      <c r="H966" s="10361" t="s">
        <v>640</v>
      </c>
      <c r="I966" s="9857"/>
      <c r="J966" s="9843" t="s">
        <v>11098</v>
      </c>
      <c r="K966" s="10413" t="s">
        <v>11099</v>
      </c>
      <c r="L966" s="1396" t="s">
        <v>10235</v>
      </c>
      <c r="M966" s="8868" t="s">
        <v>11123</v>
      </c>
      <c r="N966" s="1181" t="s">
        <v>3956</v>
      </c>
      <c r="O966" s="1272">
        <v>1</v>
      </c>
      <c r="P966" s="1272">
        <v>1</v>
      </c>
      <c r="Q966" s="10423" t="s">
        <v>11100</v>
      </c>
      <c r="R966" s="9788"/>
      <c r="S966" s="1173"/>
      <c r="T966" s="1173"/>
      <c r="U966" s="1173"/>
      <c r="V966" s="1173"/>
      <c r="W966" s="1173"/>
      <c r="X966" s="1173"/>
      <c r="Y966" s="1173"/>
      <c r="Z966" s="10507" t="s">
        <v>45</v>
      </c>
      <c r="AA966" s="9840" t="s">
        <v>11126</v>
      </c>
      <c r="AB966" s="10456" t="s">
        <v>5586</v>
      </c>
      <c r="AC966" s="8912">
        <v>0</v>
      </c>
      <c r="AD966" s="1266">
        <v>16160</v>
      </c>
      <c r="AE966" s="8912">
        <f>SUM(AD966*P966+AD967*P967+AC966)</f>
        <v>68518.399999999994</v>
      </c>
      <c r="AF966" s="31"/>
      <c r="AG966" s="26"/>
    </row>
    <row r="967" spans="1:61" ht="30" customHeight="1">
      <c r="A967" s="1372" t="s">
        <v>8570</v>
      </c>
      <c r="B967" s="9700"/>
      <c r="C967" s="9766"/>
      <c r="D967" s="9766"/>
      <c r="E967" s="8866"/>
      <c r="F967" s="9810"/>
      <c r="G967" s="9834"/>
      <c r="H967" s="10362"/>
      <c r="I967" s="9858"/>
      <c r="J967" s="9844"/>
      <c r="K967" s="10415"/>
      <c r="L967" s="568" t="s">
        <v>179</v>
      </c>
      <c r="M967" s="8869"/>
      <c r="N967" s="1408" t="s">
        <v>3952</v>
      </c>
      <c r="O967" s="1272">
        <v>8</v>
      </c>
      <c r="P967" s="1272">
        <v>8</v>
      </c>
      <c r="Q967" s="10425"/>
      <c r="R967" s="9789"/>
      <c r="S967" s="1173"/>
      <c r="T967" s="1173"/>
      <c r="U967" s="1173"/>
      <c r="V967" s="1173"/>
      <c r="W967" s="1173"/>
      <c r="X967" s="1173"/>
      <c r="Y967" s="1173"/>
      <c r="Z967" s="10509"/>
      <c r="AA967" s="9834"/>
      <c r="AB967" s="10457"/>
      <c r="AC967" s="8913"/>
      <c r="AD967" s="1266">
        <v>6544.8</v>
      </c>
      <c r="AE967" s="8913"/>
      <c r="AF967" s="31"/>
      <c r="AG967" s="26"/>
    </row>
    <row r="968" spans="1:61" ht="30" customHeight="1">
      <c r="A968" s="1372" t="s">
        <v>8570</v>
      </c>
      <c r="B968" s="2992" t="s">
        <v>11101</v>
      </c>
      <c r="C968" s="1277">
        <v>45520</v>
      </c>
      <c r="D968" s="1277">
        <v>45537</v>
      </c>
      <c r="E968" s="593"/>
      <c r="F968" s="1297"/>
      <c r="G968" s="1276">
        <v>9013</v>
      </c>
      <c r="H968" s="1373" t="s">
        <v>9947</v>
      </c>
      <c r="I968" s="1326"/>
      <c r="J968" s="1304" t="s">
        <v>9948</v>
      </c>
      <c r="K968" s="1375" t="s">
        <v>11102</v>
      </c>
      <c r="L968" s="1384" t="s">
        <v>28</v>
      </c>
      <c r="M968" s="771" t="s">
        <v>11124</v>
      </c>
      <c r="N968" s="1176"/>
      <c r="O968" s="1272">
        <v>2</v>
      </c>
      <c r="P968" s="1272">
        <v>2</v>
      </c>
      <c r="Q968" s="1402" t="s">
        <v>11103</v>
      </c>
      <c r="R968" s="1173"/>
      <c r="S968" s="1173"/>
      <c r="T968" s="1173"/>
      <c r="U968" s="1173"/>
      <c r="V968" s="1259" t="s">
        <v>2073</v>
      </c>
      <c r="W968" s="1173"/>
      <c r="X968" s="1259" t="s">
        <v>37</v>
      </c>
      <c r="Y968" s="1173"/>
      <c r="Z968" s="1182" t="s">
        <v>45</v>
      </c>
      <c r="AA968" s="1176" t="s">
        <v>11135</v>
      </c>
      <c r="AB968" s="1613" t="s">
        <v>10565</v>
      </c>
      <c r="AC968" s="722">
        <v>0</v>
      </c>
      <c r="AD968" s="1266">
        <v>6544.8</v>
      </c>
      <c r="AE968" s="722">
        <f>SUM(AD968*P968+AC968)</f>
        <v>13089.6</v>
      </c>
      <c r="AF968" s="31"/>
      <c r="AG968" s="26"/>
    </row>
    <row r="969" spans="1:61" ht="30" customHeight="1">
      <c r="A969" s="1372" t="s">
        <v>8570</v>
      </c>
      <c r="B969" s="1336" t="s">
        <v>11104</v>
      </c>
      <c r="C969" s="1277">
        <v>45523</v>
      </c>
      <c r="D969" s="1277">
        <v>45538</v>
      </c>
      <c r="E969" s="593"/>
      <c r="F969" s="1297"/>
      <c r="G969" s="1276">
        <v>9013</v>
      </c>
      <c r="H969" s="1373" t="s">
        <v>11105</v>
      </c>
      <c r="I969" s="1326"/>
      <c r="J969" s="1304" t="s">
        <v>11106</v>
      </c>
      <c r="K969" s="1375" t="s">
        <v>11107</v>
      </c>
      <c r="L969" s="1397" t="s">
        <v>8538</v>
      </c>
      <c r="M969" s="771" t="s">
        <v>11125</v>
      </c>
      <c r="N969" s="1176"/>
      <c r="O969" s="1272">
        <v>1</v>
      </c>
      <c r="P969" s="1272">
        <v>1</v>
      </c>
      <c r="Q969" s="1407" t="s">
        <v>11108</v>
      </c>
      <c r="R969" s="1173"/>
      <c r="S969" s="1173"/>
      <c r="T969" s="1173"/>
      <c r="U969" s="1173"/>
      <c r="V969" s="1259" t="s">
        <v>2073</v>
      </c>
      <c r="W969" s="1173"/>
      <c r="X969" s="1259" t="s">
        <v>37</v>
      </c>
      <c r="Y969" s="1173"/>
      <c r="Z969" s="1182" t="s">
        <v>45</v>
      </c>
      <c r="AA969" s="6795" t="s">
        <v>11139</v>
      </c>
      <c r="AB969" s="1613" t="s">
        <v>9991</v>
      </c>
      <c r="AC969" s="722">
        <v>0</v>
      </c>
      <c r="AD969" s="1266">
        <v>3636</v>
      </c>
      <c r="AE969" s="722">
        <f>SUM(AD969*P969+AC969)</f>
        <v>3636</v>
      </c>
      <c r="AF969" s="31"/>
      <c r="AG969" s="26"/>
    </row>
    <row r="970" spans="1:61" ht="30" customHeight="1">
      <c r="A970" s="1470" t="s">
        <v>9994</v>
      </c>
      <c r="B970" s="1336" t="s">
        <v>11142</v>
      </c>
      <c r="C970" s="1277">
        <v>45531</v>
      </c>
      <c r="D970" s="1277">
        <v>45545</v>
      </c>
      <c r="E970" s="593"/>
      <c r="F970" s="1297"/>
      <c r="G970" s="1276">
        <v>9042</v>
      </c>
      <c r="H970" s="1471" t="s">
        <v>10801</v>
      </c>
      <c r="I970" s="1326"/>
      <c r="J970" s="1304" t="s">
        <v>11143</v>
      </c>
      <c r="K970" s="1591" t="s">
        <v>11144</v>
      </c>
      <c r="L970" s="1384" t="s">
        <v>173</v>
      </c>
      <c r="M970" s="771" t="s">
        <v>11164</v>
      </c>
      <c r="N970" s="1176"/>
      <c r="O970" s="1272">
        <v>1</v>
      </c>
      <c r="P970" s="1272">
        <v>1</v>
      </c>
      <c r="Q970" s="1402" t="s">
        <v>11145</v>
      </c>
      <c r="R970" s="1173"/>
      <c r="S970" s="1173"/>
      <c r="T970" s="1173"/>
      <c r="U970" s="1173"/>
      <c r="V970" s="1918" t="s">
        <v>2073</v>
      </c>
      <c r="W970" s="1173"/>
      <c r="X970" s="1918" t="s">
        <v>37</v>
      </c>
      <c r="Y970" s="1173"/>
      <c r="Z970" s="1907" t="s">
        <v>45</v>
      </c>
      <c r="AA970" s="1176">
        <v>4504331165</v>
      </c>
      <c r="AB970" s="1613" t="s">
        <v>10569</v>
      </c>
      <c r="AC970" s="722">
        <v>0</v>
      </c>
      <c r="AD970" s="1266">
        <v>6075</v>
      </c>
      <c r="AE970" s="722">
        <f>SUM(AD970*P970+AC970)</f>
        <v>6075</v>
      </c>
      <c r="AF970" s="31"/>
      <c r="AG970" s="26"/>
    </row>
    <row r="971" spans="1:61" ht="30" customHeight="1">
      <c r="A971" s="1470" t="s">
        <v>11146</v>
      </c>
      <c r="B971" s="2995" t="s">
        <v>11608</v>
      </c>
      <c r="C971" s="1277">
        <v>45519</v>
      </c>
      <c r="D971" s="1277">
        <v>45535</v>
      </c>
      <c r="E971" s="593"/>
      <c r="F971" s="1297"/>
      <c r="G971" s="1276">
        <v>8623</v>
      </c>
      <c r="H971" s="1345"/>
      <c r="I971" s="1748" t="s">
        <v>92</v>
      </c>
      <c r="J971" s="1590" t="s">
        <v>11147</v>
      </c>
      <c r="K971" s="1591" t="s">
        <v>11148</v>
      </c>
      <c r="L971" s="1472" t="s">
        <v>1932</v>
      </c>
      <c r="M971" s="771" t="s">
        <v>11165</v>
      </c>
      <c r="N971" s="1176"/>
      <c r="O971" s="1272">
        <v>1</v>
      </c>
      <c r="P971" s="1272">
        <v>1</v>
      </c>
      <c r="Q971" s="1402"/>
      <c r="R971" s="1173"/>
      <c r="S971" s="1173"/>
      <c r="T971" s="1173"/>
      <c r="U971" s="1173"/>
      <c r="V971" s="1750" t="s">
        <v>2073</v>
      </c>
      <c r="W971" s="1173"/>
      <c r="X971" s="1750" t="s">
        <v>37</v>
      </c>
      <c r="Y971" s="1173"/>
      <c r="Z971" s="1750" t="s">
        <v>45</v>
      </c>
      <c r="AA971" s="1176">
        <v>4504326941</v>
      </c>
      <c r="AB971" s="1751" t="s">
        <v>10568</v>
      </c>
      <c r="AC971" s="722"/>
      <c r="AD971" s="1266"/>
      <c r="AE971" s="722">
        <v>11500</v>
      </c>
      <c r="AF971" s="31"/>
      <c r="AG971" s="26"/>
    </row>
    <row r="972" spans="1:61" ht="30" customHeight="1">
      <c r="A972" s="5612" t="s">
        <v>11146</v>
      </c>
      <c r="B972" s="2995" t="s">
        <v>11609</v>
      </c>
      <c r="C972" s="1277">
        <v>45519</v>
      </c>
      <c r="D972" s="1277">
        <v>45535</v>
      </c>
      <c r="E972" s="593"/>
      <c r="F972" s="1297"/>
      <c r="G972" s="1276">
        <v>8623</v>
      </c>
      <c r="H972" s="1471" t="s">
        <v>11149</v>
      </c>
      <c r="I972" s="1326"/>
      <c r="J972" s="1590" t="s">
        <v>11150</v>
      </c>
      <c r="K972" s="1591" t="s">
        <v>11148</v>
      </c>
      <c r="L972" s="1396" t="s">
        <v>76</v>
      </c>
      <c r="M972" s="771" t="s">
        <v>11165</v>
      </c>
      <c r="N972" s="1176"/>
      <c r="O972" s="1272">
        <v>4</v>
      </c>
      <c r="P972" s="1272">
        <v>4</v>
      </c>
      <c r="Q972" s="1402"/>
      <c r="R972" s="1173"/>
      <c r="S972" s="1173"/>
      <c r="T972" s="1173"/>
      <c r="U972" s="1173"/>
      <c r="V972" s="3521" t="s">
        <v>2073</v>
      </c>
      <c r="W972" s="1173"/>
      <c r="X972" s="3521" t="s">
        <v>37</v>
      </c>
      <c r="Y972" s="1173"/>
      <c r="Z972" s="3522" t="s">
        <v>45</v>
      </c>
      <c r="AA972" s="1176">
        <v>4504326941</v>
      </c>
      <c r="AB972" s="1176"/>
      <c r="AC972" s="722"/>
      <c r="AD972" s="1266"/>
      <c r="AE972" s="722">
        <v>46000</v>
      </c>
      <c r="AF972" s="31"/>
      <c r="AG972" s="26"/>
    </row>
    <row r="973" spans="1:61" ht="30" customHeight="1">
      <c r="A973" s="1470" t="s">
        <v>11146</v>
      </c>
      <c r="B973" s="2995" t="s">
        <v>11610</v>
      </c>
      <c r="C973" s="1277">
        <v>45519</v>
      </c>
      <c r="D973" s="1277">
        <v>45535</v>
      </c>
      <c r="E973" s="593"/>
      <c r="F973" s="1297"/>
      <c r="G973" s="1276">
        <v>8623</v>
      </c>
      <c r="H973" s="1471" t="s">
        <v>11151</v>
      </c>
      <c r="I973" s="1326"/>
      <c r="J973" s="1590" t="s">
        <v>11153</v>
      </c>
      <c r="K973" s="1591" t="s">
        <v>11148</v>
      </c>
      <c r="L973" s="1472" t="s">
        <v>128</v>
      </c>
      <c r="M973" s="771" t="s">
        <v>11165</v>
      </c>
      <c r="N973" s="1176"/>
      <c r="O973" s="1272">
        <v>3</v>
      </c>
      <c r="P973" s="1272">
        <v>3</v>
      </c>
      <c r="Q973" s="1402"/>
      <c r="R973" s="1173"/>
      <c r="S973" s="1173"/>
      <c r="T973" s="1173"/>
      <c r="U973" s="1173"/>
      <c r="V973" s="1588" t="s">
        <v>2073</v>
      </c>
      <c r="W973" s="1173"/>
      <c r="X973" s="1588" t="s">
        <v>37</v>
      </c>
      <c r="Y973" s="1173"/>
      <c r="Z973" s="1588" t="s">
        <v>45</v>
      </c>
      <c r="AA973" s="1176">
        <v>4504326941</v>
      </c>
      <c r="AB973" s="1176"/>
      <c r="AC973" s="722"/>
      <c r="AD973" s="1266"/>
      <c r="AE973" s="722">
        <v>34500</v>
      </c>
      <c r="AF973" s="31"/>
      <c r="AG973" s="26"/>
    </row>
    <row r="974" spans="1:61" ht="30" customHeight="1">
      <c r="A974" s="1481" t="s">
        <v>11146</v>
      </c>
      <c r="B974" s="2995" t="s">
        <v>11611</v>
      </c>
      <c r="C974" s="1277">
        <v>45519</v>
      </c>
      <c r="D974" s="1277">
        <v>45535</v>
      </c>
      <c r="E974" s="593"/>
      <c r="F974" s="1297"/>
      <c r="G974" s="1276">
        <v>8623</v>
      </c>
      <c r="H974" s="1471" t="s">
        <v>11152</v>
      </c>
      <c r="I974" s="1326"/>
      <c r="J974" s="1590" t="s">
        <v>11155</v>
      </c>
      <c r="K974" s="1591" t="s">
        <v>11148</v>
      </c>
      <c r="L974" s="1472" t="s">
        <v>193</v>
      </c>
      <c r="M974" s="771" t="s">
        <v>11165</v>
      </c>
      <c r="N974" s="1176"/>
      <c r="O974" s="1272">
        <v>6</v>
      </c>
      <c r="P974" s="1272">
        <v>6</v>
      </c>
      <c r="Q974" s="1402"/>
      <c r="R974" s="1173"/>
      <c r="S974" s="1173"/>
      <c r="T974" s="1173"/>
      <c r="U974" s="1173"/>
      <c r="V974" s="1588" t="s">
        <v>2073</v>
      </c>
      <c r="W974" s="1173"/>
      <c r="X974" s="1588" t="s">
        <v>37</v>
      </c>
      <c r="Y974" s="1173"/>
      <c r="Z974" s="1588" t="s">
        <v>45</v>
      </c>
      <c r="AA974" s="1176">
        <v>4504326941</v>
      </c>
      <c r="AB974" s="1176"/>
      <c r="AC974" s="722"/>
      <c r="AD974" s="1266"/>
      <c r="AE974" s="722">
        <v>69000</v>
      </c>
      <c r="AF974" s="31"/>
      <c r="AG974" s="26"/>
    </row>
    <row r="975" spans="1:61" ht="30" customHeight="1">
      <c r="A975" s="1470" t="s">
        <v>11146</v>
      </c>
      <c r="B975" s="2995" t="s">
        <v>11612</v>
      </c>
      <c r="C975" s="1277">
        <v>45519</v>
      </c>
      <c r="D975" s="1277">
        <v>45535</v>
      </c>
      <c r="E975" s="593"/>
      <c r="F975" s="1297"/>
      <c r="G975" s="1276">
        <v>8623</v>
      </c>
      <c r="H975" s="1471" t="s">
        <v>11154</v>
      </c>
      <c r="I975" s="1326"/>
      <c r="J975" s="1590" t="s">
        <v>11156</v>
      </c>
      <c r="K975" s="1591" t="s">
        <v>11148</v>
      </c>
      <c r="L975" s="1472" t="s">
        <v>173</v>
      </c>
      <c r="M975" s="771" t="s">
        <v>11165</v>
      </c>
      <c r="N975" s="1176"/>
      <c r="O975" s="1272">
        <v>1</v>
      </c>
      <c r="P975" s="1272">
        <v>1</v>
      </c>
      <c r="Q975" s="1402"/>
      <c r="R975" s="1173"/>
      <c r="S975" s="1173"/>
      <c r="T975" s="1173"/>
      <c r="U975" s="1173"/>
      <c r="V975" s="1750" t="s">
        <v>2073</v>
      </c>
      <c r="W975" s="1173"/>
      <c r="X975" s="1750" t="s">
        <v>37</v>
      </c>
      <c r="Y975" s="1173"/>
      <c r="Z975" s="1750" t="s">
        <v>45</v>
      </c>
      <c r="AA975" s="1176">
        <v>4504326941</v>
      </c>
      <c r="AB975" s="1176"/>
      <c r="AC975" s="722"/>
      <c r="AD975" s="1266"/>
      <c r="AE975" s="722">
        <v>11500</v>
      </c>
      <c r="AF975" s="31"/>
      <c r="AG975" s="26"/>
    </row>
    <row r="976" spans="1:61" s="5613" customFormat="1" ht="30" customHeight="1">
      <c r="A976" s="5612" t="s">
        <v>11146</v>
      </c>
      <c r="B976" s="2995" t="s">
        <v>11613</v>
      </c>
      <c r="C976" s="1277">
        <v>45519</v>
      </c>
      <c r="D976" s="1277">
        <v>45535</v>
      </c>
      <c r="E976" s="593"/>
      <c r="F976" s="1297"/>
      <c r="G976" s="1276">
        <v>8623</v>
      </c>
      <c r="H976" s="1471" t="s">
        <v>11157</v>
      </c>
      <c r="I976" s="1326"/>
      <c r="J976" s="1590" t="s">
        <v>11158</v>
      </c>
      <c r="K976" s="1591" t="s">
        <v>11148</v>
      </c>
      <c r="L976" s="1472" t="s">
        <v>28</v>
      </c>
      <c r="M976" s="771" t="s">
        <v>11165</v>
      </c>
      <c r="N976" s="1176"/>
      <c r="O976" s="1272"/>
      <c r="P976" s="1272"/>
      <c r="Q976" s="1402"/>
      <c r="R976" s="1173"/>
      <c r="S976" s="1173"/>
      <c r="T976" s="1173"/>
      <c r="U976" s="1173"/>
      <c r="V976" s="1716" t="s">
        <v>13130</v>
      </c>
      <c r="W976" s="1173"/>
      <c r="X976" s="1176"/>
      <c r="Y976" s="1173"/>
      <c r="Z976" s="1176"/>
      <c r="AA976" s="1176">
        <v>4504326941</v>
      </c>
      <c r="AB976" s="1176"/>
      <c r="AC976" s="722"/>
      <c r="AD976" s="1266"/>
      <c r="AE976" s="722"/>
      <c r="AF976" s="3536"/>
      <c r="AG976" s="5614"/>
      <c r="AH976" s="5615"/>
      <c r="AI976" s="5615"/>
      <c r="AJ976" s="5615"/>
      <c r="AK976" s="5615"/>
      <c r="AL976" s="5615"/>
      <c r="AM976" s="5615"/>
      <c r="AN976" s="5615"/>
      <c r="AO976" s="5615"/>
      <c r="AP976" s="5615"/>
      <c r="AQ976" s="5615"/>
      <c r="AR976" s="5615"/>
      <c r="AS976" s="5615"/>
      <c r="AT976" s="5615"/>
      <c r="AU976" s="5615"/>
      <c r="AV976" s="5615"/>
      <c r="AW976" s="5615"/>
      <c r="AX976" s="5615"/>
      <c r="AY976" s="5615"/>
      <c r="AZ976" s="5615"/>
      <c r="BA976" s="5615"/>
      <c r="BB976" s="5615"/>
      <c r="BC976" s="5615"/>
      <c r="BD976" s="5615"/>
      <c r="BE976" s="5615"/>
      <c r="BF976" s="5615"/>
      <c r="BG976" s="5615"/>
      <c r="BH976" s="5615"/>
      <c r="BI976" s="5615"/>
    </row>
    <row r="977" spans="1:33" ht="30" customHeight="1">
      <c r="A977" s="1470" t="s">
        <v>11146</v>
      </c>
      <c r="B977" s="2995" t="s">
        <v>11614</v>
      </c>
      <c r="C977" s="1277">
        <v>45519</v>
      </c>
      <c r="D977" s="1277">
        <v>45535</v>
      </c>
      <c r="E977" s="593"/>
      <c r="F977" s="1297"/>
      <c r="G977" s="1276">
        <v>8623</v>
      </c>
      <c r="H977" s="1471" t="s">
        <v>11159</v>
      </c>
      <c r="I977" s="1326"/>
      <c r="J977" s="1590" t="s">
        <v>11160</v>
      </c>
      <c r="K977" s="1591" t="s">
        <v>11148</v>
      </c>
      <c r="L977" s="1472" t="s">
        <v>28</v>
      </c>
      <c r="M977" s="771" t="s">
        <v>11165</v>
      </c>
      <c r="N977" s="1176"/>
      <c r="O977" s="1272">
        <v>2</v>
      </c>
      <c r="P977" s="1272">
        <v>2</v>
      </c>
      <c r="Q977" s="1402"/>
      <c r="R977" s="1173"/>
      <c r="S977" s="1173"/>
      <c r="T977" s="1173"/>
      <c r="U977" s="1173"/>
      <c r="V977" s="1456" t="s">
        <v>2073</v>
      </c>
      <c r="W977" s="1173"/>
      <c r="X977" s="1456" t="s">
        <v>37</v>
      </c>
      <c r="Y977" s="1173"/>
      <c r="Z977" s="1716" t="s">
        <v>45</v>
      </c>
      <c r="AA977" s="1176">
        <v>4504326941</v>
      </c>
      <c r="AB977" s="1176"/>
      <c r="AC977" s="722"/>
      <c r="AD977" s="1266"/>
      <c r="AE977" s="722">
        <v>23000</v>
      </c>
      <c r="AF977" s="31"/>
      <c r="AG977" s="26"/>
    </row>
    <row r="978" spans="1:33" ht="30" customHeight="1">
      <c r="A978" s="1470" t="s">
        <v>11146</v>
      </c>
      <c r="B978" s="2995" t="s">
        <v>11615</v>
      </c>
      <c r="C978" s="1277">
        <v>45519</v>
      </c>
      <c r="D978" s="1277">
        <v>45535</v>
      </c>
      <c r="E978" s="593"/>
      <c r="F978" s="1297"/>
      <c r="G978" s="1276">
        <v>8623</v>
      </c>
      <c r="H978" s="1471" t="s">
        <v>11161</v>
      </c>
      <c r="I978" s="1326"/>
      <c r="J978" s="1590" t="s">
        <v>11162</v>
      </c>
      <c r="K978" s="1591" t="s">
        <v>11148</v>
      </c>
      <c r="L978" s="1472" t="s">
        <v>128</v>
      </c>
      <c r="M978" s="771" t="s">
        <v>11165</v>
      </c>
      <c r="N978" s="1176"/>
      <c r="O978" s="1272">
        <v>22</v>
      </c>
      <c r="P978" s="1272">
        <v>22</v>
      </c>
      <c r="Q978" s="1402"/>
      <c r="R978" s="1173"/>
      <c r="S978" s="1173"/>
      <c r="T978" s="1173"/>
      <c r="U978" s="1173"/>
      <c r="V978" s="1588" t="s">
        <v>2073</v>
      </c>
      <c r="W978" s="1173"/>
      <c r="X978" s="1588" t="s">
        <v>37</v>
      </c>
      <c r="Y978" s="1173"/>
      <c r="Z978" s="1588" t="s">
        <v>45</v>
      </c>
      <c r="AA978" s="1176">
        <v>4504326941</v>
      </c>
      <c r="AB978" s="1176"/>
      <c r="AC978" s="722"/>
      <c r="AD978" s="1266"/>
      <c r="AE978" s="722">
        <v>253000</v>
      </c>
      <c r="AF978" s="31"/>
      <c r="AG978" s="26"/>
    </row>
    <row r="979" spans="1:33" ht="30" customHeight="1">
      <c r="A979" s="1470" t="s">
        <v>9208</v>
      </c>
      <c r="B979" s="2992" t="s">
        <v>11163</v>
      </c>
      <c r="C979" s="1277">
        <v>45527</v>
      </c>
      <c r="D979" s="1277">
        <v>45538</v>
      </c>
      <c r="E979" s="593"/>
      <c r="F979" s="1297"/>
      <c r="G979" s="1276">
        <v>8606</v>
      </c>
      <c r="H979" s="1471" t="s">
        <v>6186</v>
      </c>
      <c r="I979" s="1326"/>
      <c r="J979" s="1304" t="s">
        <v>10858</v>
      </c>
      <c r="K979" s="1319" t="s">
        <v>11078</v>
      </c>
      <c r="L979" s="1472" t="s">
        <v>1928</v>
      </c>
      <c r="M979" s="771" t="s">
        <v>11166</v>
      </c>
      <c r="N979" s="1176"/>
      <c r="O979" s="1272">
        <v>18</v>
      </c>
      <c r="P979" s="1272">
        <v>18</v>
      </c>
      <c r="Q979" s="1473" t="s">
        <v>11168</v>
      </c>
      <c r="R979" s="1173"/>
      <c r="S979" s="1173"/>
      <c r="T979" s="1173"/>
      <c r="U979" s="1173"/>
      <c r="V979" s="1264" t="s">
        <v>2073</v>
      </c>
      <c r="W979" s="1173"/>
      <c r="X979" s="1264" t="s">
        <v>37</v>
      </c>
      <c r="Y979" s="1173"/>
      <c r="Z979" s="1454" t="s">
        <v>45</v>
      </c>
      <c r="AA979" s="1176" t="s">
        <v>11167</v>
      </c>
      <c r="AB979" s="1613" t="s">
        <v>10569</v>
      </c>
      <c r="AC979" s="722">
        <v>0</v>
      </c>
      <c r="AD979" s="1266">
        <v>5589</v>
      </c>
      <c r="AE979" s="722">
        <f>SUM(AD979*P979+AC979)</f>
        <v>100602</v>
      </c>
      <c r="AF979" s="31"/>
      <c r="AG979" s="26"/>
    </row>
    <row r="980" spans="1:33" ht="30" customHeight="1">
      <c r="A980" s="1376" t="s">
        <v>8564</v>
      </c>
      <c r="B980" s="2992" t="s">
        <v>11169</v>
      </c>
      <c r="C980" s="1277">
        <v>45513</v>
      </c>
      <c r="D980" s="1277">
        <v>45530</v>
      </c>
      <c r="E980" s="593"/>
      <c r="F980" s="1297"/>
      <c r="G980" s="1276">
        <v>8598</v>
      </c>
      <c r="H980" s="1474" t="s">
        <v>11170</v>
      </c>
      <c r="I980" s="1326"/>
      <c r="J980" s="1304" t="s">
        <v>11171</v>
      </c>
      <c r="K980" s="1378" t="s">
        <v>11172</v>
      </c>
      <c r="L980" s="1472" t="s">
        <v>28</v>
      </c>
      <c r="M980" s="771" t="s">
        <v>11207</v>
      </c>
      <c r="N980" s="1176"/>
      <c r="O980" s="1272">
        <v>2</v>
      </c>
      <c r="P980" s="1272">
        <v>2</v>
      </c>
      <c r="Q980" s="1475" t="s">
        <v>11173</v>
      </c>
      <c r="R980" s="1173"/>
      <c r="S980" s="1173"/>
      <c r="T980" s="1173"/>
      <c r="U980" s="1173"/>
      <c r="V980" s="1460" t="s">
        <v>2073</v>
      </c>
      <c r="W980" s="1173"/>
      <c r="X980" s="1460" t="s">
        <v>37</v>
      </c>
      <c r="Y980" s="1173"/>
      <c r="Z980" s="1454" t="s">
        <v>45</v>
      </c>
      <c r="AA980" s="1176"/>
      <c r="AB980" s="1613" t="s">
        <v>10569</v>
      </c>
      <c r="AC980" s="722">
        <v>9000</v>
      </c>
      <c r="AD980" s="1266">
        <v>7938.81</v>
      </c>
      <c r="AE980" s="722">
        <f>SUM(AD980*P980+AC980)</f>
        <v>24877.620000000003</v>
      </c>
      <c r="AF980" s="31"/>
      <c r="AG980" s="26"/>
    </row>
    <row r="981" spans="1:33" ht="30" customHeight="1">
      <c r="A981" s="1376" t="s">
        <v>8564</v>
      </c>
      <c r="B981" s="9743" t="s">
        <v>11174</v>
      </c>
      <c r="C981" s="9765">
        <v>45516</v>
      </c>
      <c r="D981" s="9765">
        <v>45530</v>
      </c>
      <c r="E981" s="8864"/>
      <c r="F981" s="9809"/>
      <c r="G981" s="9840">
        <v>8598</v>
      </c>
      <c r="H981" s="10393"/>
      <c r="I981" s="10421" t="s">
        <v>92</v>
      </c>
      <c r="J981" s="9843" t="s">
        <v>11175</v>
      </c>
      <c r="K981" s="10474" t="s">
        <v>11176</v>
      </c>
      <c r="L981" s="1477" t="s">
        <v>4019</v>
      </c>
      <c r="M981" s="8868" t="s">
        <v>11208</v>
      </c>
      <c r="N981" s="1176"/>
      <c r="O981" s="1272">
        <v>15</v>
      </c>
      <c r="P981" s="257">
        <v>44</v>
      </c>
      <c r="Q981" s="10364" t="s">
        <v>11177</v>
      </c>
      <c r="R981" s="9788"/>
      <c r="S981" s="1173"/>
      <c r="T981" s="1173"/>
      <c r="U981" s="1173"/>
      <c r="V981" s="10421" t="s">
        <v>2073</v>
      </c>
      <c r="W981" s="1173"/>
      <c r="X981" s="10372" t="s">
        <v>37</v>
      </c>
      <c r="Y981" s="1173"/>
      <c r="Z981" s="10372" t="s">
        <v>45</v>
      </c>
      <c r="AA981" s="9840"/>
      <c r="AB981" s="10456" t="s">
        <v>10565</v>
      </c>
      <c r="AC981" s="8912">
        <v>6000</v>
      </c>
      <c r="AD981" s="1266">
        <v>7938.81</v>
      </c>
      <c r="AE981" s="8912">
        <f>SUM(AD981*P981+AD982*P982+AC981)</f>
        <v>374517.60000000003</v>
      </c>
      <c r="AF981" s="31"/>
      <c r="AG981" s="26"/>
    </row>
    <row r="982" spans="1:33" ht="30" customHeight="1">
      <c r="A982" s="1376" t="s">
        <v>8564</v>
      </c>
      <c r="B982" s="9700"/>
      <c r="C982" s="9766"/>
      <c r="D982" s="9766"/>
      <c r="E982" s="8866"/>
      <c r="F982" s="9810"/>
      <c r="G982" s="9834"/>
      <c r="H982" s="10395"/>
      <c r="I982" s="10422"/>
      <c r="J982" s="9844"/>
      <c r="K982" s="10475"/>
      <c r="L982" s="563" t="s">
        <v>11090</v>
      </c>
      <c r="M982" s="8869"/>
      <c r="N982" s="1176"/>
      <c r="O982" s="1272">
        <v>4</v>
      </c>
      <c r="P982" s="1272">
        <v>4</v>
      </c>
      <c r="Q982" s="10366"/>
      <c r="R982" s="9789"/>
      <c r="S982" s="1173"/>
      <c r="T982" s="1173"/>
      <c r="U982" s="1173"/>
      <c r="V982" s="10422"/>
      <c r="W982" s="1173"/>
      <c r="X982" s="10374"/>
      <c r="Y982" s="1173"/>
      <c r="Z982" s="10374"/>
      <c r="AA982" s="9834"/>
      <c r="AB982" s="10457"/>
      <c r="AC982" s="8913"/>
      <c r="AD982" s="1266">
        <v>4802.49</v>
      </c>
      <c r="AE982" s="8913"/>
      <c r="AF982" s="31"/>
      <c r="AG982" s="26"/>
    </row>
    <row r="983" spans="1:33" ht="30" customHeight="1">
      <c r="A983" s="1376" t="s">
        <v>8564</v>
      </c>
      <c r="B983" s="1377" t="s">
        <v>11178</v>
      </c>
      <c r="C983" s="2271">
        <v>45519</v>
      </c>
      <c r="D983" s="1277">
        <v>45530</v>
      </c>
      <c r="E983" s="593"/>
      <c r="F983" s="1297"/>
      <c r="G983" s="1276">
        <v>8598</v>
      </c>
      <c r="H983" s="1474" t="s">
        <v>6177</v>
      </c>
      <c r="I983" s="1326"/>
      <c r="J983" s="1304" t="s">
        <v>11179</v>
      </c>
      <c r="K983" s="1378" t="s">
        <v>11180</v>
      </c>
      <c r="L983" s="1472" t="s">
        <v>173</v>
      </c>
      <c r="M983" s="771" t="s">
        <v>11209</v>
      </c>
      <c r="N983" s="1176"/>
      <c r="O983" s="1272">
        <v>1</v>
      </c>
      <c r="P983" s="1272">
        <v>1</v>
      </c>
      <c r="Q983" s="1402" t="s">
        <v>10901</v>
      </c>
      <c r="R983" s="1173"/>
      <c r="S983" s="1173"/>
      <c r="T983" s="1173"/>
      <c r="U983" s="1173"/>
      <c r="V983" s="2266" t="s">
        <v>2073</v>
      </c>
      <c r="W983" s="1173"/>
      <c r="X983" s="2266" t="s">
        <v>37</v>
      </c>
      <c r="Y983" s="1173"/>
      <c r="Z983" s="2249" t="s">
        <v>45</v>
      </c>
      <c r="AA983" s="1176"/>
      <c r="AB983" s="1613" t="s">
        <v>10565</v>
      </c>
      <c r="AC983" s="722">
        <v>0</v>
      </c>
      <c r="AD983" s="1266">
        <v>7938.81</v>
      </c>
      <c r="AE983" s="722">
        <f>SUM(AD983*P983+AC983)</f>
        <v>7938.81</v>
      </c>
      <c r="AF983" s="31"/>
      <c r="AG983" s="26"/>
    </row>
    <row r="984" spans="1:33" ht="30" customHeight="1">
      <c r="A984" s="3890" t="s">
        <v>8564</v>
      </c>
      <c r="B984" s="10407" t="s">
        <v>11181</v>
      </c>
      <c r="C984" s="9765">
        <v>45517</v>
      </c>
      <c r="D984" s="9765">
        <v>45573</v>
      </c>
      <c r="E984" s="8864"/>
      <c r="F984" s="9809"/>
      <c r="G984" s="9840">
        <v>8598</v>
      </c>
      <c r="H984" s="10358" t="s">
        <v>11182</v>
      </c>
      <c r="I984" s="9857"/>
      <c r="J984" s="10390" t="s">
        <v>11183</v>
      </c>
      <c r="K984" s="10369" t="s">
        <v>11184</v>
      </c>
      <c r="L984" s="1477" t="s">
        <v>9276</v>
      </c>
      <c r="M984" s="8868" t="s">
        <v>11210</v>
      </c>
      <c r="N984" s="1984" t="s">
        <v>3952</v>
      </c>
      <c r="O984" s="1272">
        <v>35</v>
      </c>
      <c r="P984" s="257">
        <v>88</v>
      </c>
      <c r="Q984" s="10364" t="s">
        <v>11185</v>
      </c>
      <c r="R984" s="9788"/>
      <c r="S984" s="1173"/>
      <c r="T984" s="1173"/>
      <c r="U984" s="1173"/>
      <c r="V984" s="10408" t="s">
        <v>2073</v>
      </c>
      <c r="W984" s="1173"/>
      <c r="X984" s="10408" t="s">
        <v>37</v>
      </c>
      <c r="Y984" s="1173"/>
      <c r="Z984" s="10214" t="s">
        <v>45</v>
      </c>
      <c r="AA984" s="9840"/>
      <c r="AB984" s="10456" t="s">
        <v>9991</v>
      </c>
      <c r="AC984" s="8912">
        <v>0</v>
      </c>
      <c r="AD984" s="1266">
        <v>7938.81</v>
      </c>
      <c r="AE984" s="8912">
        <f>SUM(AD984*P984+AD985*P985+AD986*P986+AC984)</f>
        <v>845924.31</v>
      </c>
      <c r="AF984" s="31"/>
      <c r="AG984" s="26"/>
    </row>
    <row r="985" spans="1:33" ht="30" customHeight="1">
      <c r="A985" s="3890" t="s">
        <v>8564</v>
      </c>
      <c r="B985" s="10419"/>
      <c r="C985" s="10089"/>
      <c r="D985" s="10089"/>
      <c r="E985" s="8865"/>
      <c r="F985" s="10052"/>
      <c r="G985" s="10053"/>
      <c r="H985" s="10359"/>
      <c r="I985" s="10057"/>
      <c r="J985" s="10059"/>
      <c r="K985" s="10370"/>
      <c r="L985" s="1477" t="s">
        <v>11186</v>
      </c>
      <c r="M985" s="8870"/>
      <c r="N985" s="1984" t="s">
        <v>3952</v>
      </c>
      <c r="O985" s="1272">
        <v>0</v>
      </c>
      <c r="P985" s="257">
        <v>0</v>
      </c>
      <c r="Q985" s="10365"/>
      <c r="R985" s="10065"/>
      <c r="S985" s="1173"/>
      <c r="T985" s="1173"/>
      <c r="U985" s="1173"/>
      <c r="V985" s="10409"/>
      <c r="W985" s="1173"/>
      <c r="X985" s="10409"/>
      <c r="Y985" s="1173"/>
      <c r="Z985" s="10053"/>
      <c r="AA985" s="9834"/>
      <c r="AB985" s="10476"/>
      <c r="AC985" s="8920"/>
      <c r="AD985" s="1266">
        <v>4802.49</v>
      </c>
      <c r="AE985" s="8920"/>
      <c r="AF985" s="31"/>
      <c r="AG985" s="26"/>
    </row>
    <row r="986" spans="1:33" ht="30" customHeight="1">
      <c r="A986" s="3890" t="s">
        <v>8564</v>
      </c>
      <c r="B986" s="10420"/>
      <c r="C986" s="9766"/>
      <c r="D986" s="9766"/>
      <c r="E986" s="8866"/>
      <c r="F986" s="9810"/>
      <c r="G986" s="9834"/>
      <c r="H986" s="10360"/>
      <c r="I986" s="9858"/>
      <c r="J986" s="9844"/>
      <c r="K986" s="10371"/>
      <c r="L986" s="2101" t="s">
        <v>11308</v>
      </c>
      <c r="M986" s="8869"/>
      <c r="N986" s="1984" t="s">
        <v>3953</v>
      </c>
      <c r="O986" s="1272">
        <v>1</v>
      </c>
      <c r="P986" s="257">
        <v>1</v>
      </c>
      <c r="Q986" s="10366"/>
      <c r="R986" s="9789"/>
      <c r="S986" s="1173"/>
      <c r="T986" s="1173"/>
      <c r="U986" s="1173"/>
      <c r="V986" s="10410"/>
      <c r="W986" s="1173"/>
      <c r="X986" s="10410"/>
      <c r="Y986" s="1173"/>
      <c r="Z986" s="9834"/>
      <c r="AA986" s="1276"/>
      <c r="AB986" s="10457"/>
      <c r="AC986" s="8913"/>
      <c r="AD986" s="1266">
        <v>147309.03</v>
      </c>
      <c r="AE986" s="8913"/>
      <c r="AF986" s="31"/>
      <c r="AG986" s="26"/>
    </row>
    <row r="987" spans="1:33" ht="30" customHeight="1">
      <c r="A987" s="1376" t="s">
        <v>8564</v>
      </c>
      <c r="B987" s="5351" t="s">
        <v>11187</v>
      </c>
      <c r="C987" s="1277">
        <v>45518</v>
      </c>
      <c r="D987" s="1277">
        <v>45527</v>
      </c>
      <c r="E987" s="593"/>
      <c r="F987" s="1297"/>
      <c r="G987" s="1276">
        <v>8598</v>
      </c>
      <c r="H987" s="1345"/>
      <c r="I987" s="1377" t="s">
        <v>25</v>
      </c>
      <c r="J987" s="1550" t="s">
        <v>11188</v>
      </c>
      <c r="K987" s="1319" t="s">
        <v>11189</v>
      </c>
      <c r="L987" s="1396" t="s">
        <v>76</v>
      </c>
      <c r="M987" s="771" t="s">
        <v>11211</v>
      </c>
      <c r="N987" s="1176"/>
      <c r="O987" s="1272">
        <v>4</v>
      </c>
      <c r="P987" s="1272">
        <v>4</v>
      </c>
      <c r="Q987" s="1402" t="s">
        <v>2684</v>
      </c>
      <c r="R987" s="1173"/>
      <c r="S987" s="1173"/>
      <c r="T987" s="1173"/>
      <c r="U987" s="1173"/>
      <c r="V987" s="1454" t="s">
        <v>2073</v>
      </c>
      <c r="W987" s="1173"/>
      <c r="X987" s="1454" t="s">
        <v>37</v>
      </c>
      <c r="Y987" s="1173"/>
      <c r="Z987" s="1526" t="s">
        <v>45</v>
      </c>
      <c r="AA987" s="1176"/>
      <c r="AB987" s="1613" t="s">
        <v>10568</v>
      </c>
      <c r="AC987" s="722">
        <v>0</v>
      </c>
      <c r="AD987" s="1266">
        <v>7938.81</v>
      </c>
      <c r="AE987" s="722">
        <f t="shared" ref="AE987:AE1012" si="20">SUM(AD987*P987+AC987)</f>
        <v>31755.24</v>
      </c>
      <c r="AF987" s="31"/>
      <c r="AG987" s="26"/>
    </row>
    <row r="988" spans="1:33" ht="30" customHeight="1">
      <c r="A988" s="561" t="s">
        <v>8564</v>
      </c>
      <c r="B988" s="564" t="s">
        <v>11190</v>
      </c>
      <c r="C988" s="340">
        <v>45524</v>
      </c>
      <c r="D988" s="340">
        <v>45538</v>
      </c>
      <c r="E988" s="422"/>
      <c r="F988" s="374"/>
      <c r="G988" s="339">
        <v>8598</v>
      </c>
      <c r="H988" s="556"/>
      <c r="I988" s="487"/>
      <c r="J988" s="410" t="s">
        <v>11191</v>
      </c>
      <c r="K988" s="565" t="s">
        <v>9952</v>
      </c>
      <c r="L988" s="562" t="s">
        <v>10235</v>
      </c>
      <c r="M988" s="338"/>
      <c r="N988" s="255"/>
      <c r="O988" s="258">
        <v>1</v>
      </c>
      <c r="P988" s="258">
        <v>1</v>
      </c>
      <c r="Q988" s="467" t="s">
        <v>11192</v>
      </c>
      <c r="R988" s="309"/>
      <c r="S988" s="250"/>
      <c r="T988" s="250"/>
      <c r="U988" s="250"/>
      <c r="V988" s="557" t="s">
        <v>2073</v>
      </c>
      <c r="W988" s="250"/>
      <c r="X988" s="566" t="s">
        <v>37</v>
      </c>
      <c r="Y988" s="250"/>
      <c r="Z988" s="251"/>
      <c r="AA988" s="251"/>
      <c r="AB988" s="1612" t="s">
        <v>5584</v>
      </c>
      <c r="AC988" s="33">
        <v>6000</v>
      </c>
      <c r="AD988" s="471">
        <v>19602</v>
      </c>
      <c r="AE988" s="33">
        <f t="shared" si="20"/>
        <v>25602</v>
      </c>
      <c r="AF988" s="31"/>
      <c r="AG988" s="26"/>
    </row>
    <row r="989" spans="1:33" ht="30" customHeight="1">
      <c r="A989" s="1376" t="s">
        <v>8564</v>
      </c>
      <c r="B989" s="5351" t="s">
        <v>11193</v>
      </c>
      <c r="C989" s="1277">
        <v>45523</v>
      </c>
      <c r="D989" s="1277">
        <v>45539</v>
      </c>
      <c r="E989" s="593"/>
      <c r="F989" s="1297"/>
      <c r="G989" s="1276">
        <v>8598</v>
      </c>
      <c r="H989" s="1345"/>
      <c r="I989" s="1377" t="s">
        <v>92</v>
      </c>
      <c r="J989" s="1304" t="s">
        <v>11194</v>
      </c>
      <c r="K989" s="1378" t="s">
        <v>11200</v>
      </c>
      <c r="L989" s="1397" t="s">
        <v>11195</v>
      </c>
      <c r="M989" s="771" t="s">
        <v>11212</v>
      </c>
      <c r="N989" s="1176"/>
      <c r="O989" s="1272">
        <v>5</v>
      </c>
      <c r="P989" s="1272">
        <v>5</v>
      </c>
      <c r="Q989" s="1402" t="s">
        <v>11196</v>
      </c>
      <c r="R989" s="1173"/>
      <c r="S989" s="1173"/>
      <c r="T989" s="1173"/>
      <c r="U989" s="1173"/>
      <c r="V989" s="1264" t="s">
        <v>2073</v>
      </c>
      <c r="W989" s="1173"/>
      <c r="X989" s="1269" t="s">
        <v>37</v>
      </c>
      <c r="Y989" s="1173"/>
      <c r="Z989" s="3767" t="s">
        <v>45</v>
      </c>
      <c r="AA989" s="1176"/>
      <c r="AB989" s="1613" t="s">
        <v>10567</v>
      </c>
      <c r="AC989" s="722">
        <v>15000</v>
      </c>
      <c r="AD989" s="1266">
        <v>4802.49</v>
      </c>
      <c r="AE989" s="722">
        <f t="shared" si="20"/>
        <v>39012.449999999997</v>
      </c>
      <c r="AF989" s="31"/>
      <c r="AG989" s="26"/>
    </row>
    <row r="990" spans="1:33" ht="30" customHeight="1">
      <c r="A990" s="1476" t="s">
        <v>8564</v>
      </c>
      <c r="B990" s="5349" t="s">
        <v>11197</v>
      </c>
      <c r="C990" s="1277">
        <v>45524</v>
      </c>
      <c r="D990" s="1277">
        <v>45539</v>
      </c>
      <c r="E990" s="593"/>
      <c r="F990" s="1297"/>
      <c r="G990" s="1276">
        <v>8598</v>
      </c>
      <c r="H990" s="1345"/>
      <c r="I990" s="1326"/>
      <c r="J990" s="1304" t="s">
        <v>9112</v>
      </c>
      <c r="K990" s="1319" t="s">
        <v>2592</v>
      </c>
      <c r="L990" s="1477" t="s">
        <v>62</v>
      </c>
      <c r="M990" s="771" t="s">
        <v>11213</v>
      </c>
      <c r="N990" s="1176"/>
      <c r="O990" s="1272">
        <v>5</v>
      </c>
      <c r="P990" s="1272">
        <v>5</v>
      </c>
      <c r="Q990" s="1475" t="s">
        <v>11198</v>
      </c>
      <c r="R990" s="1173"/>
      <c r="S990" s="1173"/>
      <c r="T990" s="1173"/>
      <c r="U990" s="1173"/>
      <c r="V990" s="1458" t="s">
        <v>2073</v>
      </c>
      <c r="W990" s="1173"/>
      <c r="X990" s="1458" t="s">
        <v>37</v>
      </c>
      <c r="Y990" s="1173"/>
      <c r="Z990" s="1454" t="s">
        <v>45</v>
      </c>
      <c r="AA990" s="1176">
        <v>4501214709</v>
      </c>
      <c r="AB990" s="1613" t="s">
        <v>10567</v>
      </c>
      <c r="AC990" s="722">
        <v>9000</v>
      </c>
      <c r="AD990" s="1266">
        <v>7938.81</v>
      </c>
      <c r="AE990" s="722">
        <f t="shared" si="20"/>
        <v>48694.05</v>
      </c>
      <c r="AF990" s="31"/>
      <c r="AG990" s="26"/>
    </row>
    <row r="991" spans="1:33" ht="30" customHeight="1">
      <c r="A991" s="1476" t="s">
        <v>8564</v>
      </c>
      <c r="B991" s="5351" t="s">
        <v>11199</v>
      </c>
      <c r="C991" s="1277">
        <v>45525</v>
      </c>
      <c r="D991" s="1277">
        <v>45539</v>
      </c>
      <c r="E991" s="593"/>
      <c r="F991" s="1297"/>
      <c r="G991" s="1276">
        <v>8598</v>
      </c>
      <c r="H991" s="1474" t="s">
        <v>1286</v>
      </c>
      <c r="I991" s="1326"/>
      <c r="J991" s="1304" t="s">
        <v>11201</v>
      </c>
      <c r="K991" s="1378" t="s">
        <v>11202</v>
      </c>
      <c r="L991" s="1472" t="s">
        <v>28</v>
      </c>
      <c r="M991" s="771" t="s">
        <v>11214</v>
      </c>
      <c r="N991" s="1176"/>
      <c r="O991" s="1272">
        <v>2</v>
      </c>
      <c r="P991" s="1272">
        <v>2</v>
      </c>
      <c r="Q991" s="1402" t="s">
        <v>11203</v>
      </c>
      <c r="R991" s="1173"/>
      <c r="S991" s="1173"/>
      <c r="T991" s="1173"/>
      <c r="U991" s="1173"/>
      <c r="V991" s="1460" t="s">
        <v>2073</v>
      </c>
      <c r="W991" s="1173"/>
      <c r="X991" s="1460" t="s">
        <v>37</v>
      </c>
      <c r="Y991" s="1173"/>
      <c r="Z991" s="1454" t="s">
        <v>45</v>
      </c>
      <c r="AA991" s="1176"/>
      <c r="AB991" s="1613" t="s">
        <v>10567</v>
      </c>
      <c r="AC991" s="722">
        <v>6000</v>
      </c>
      <c r="AD991" s="1266">
        <v>7938.81</v>
      </c>
      <c r="AE991" s="722">
        <f t="shared" si="20"/>
        <v>21877.620000000003</v>
      </c>
      <c r="AF991" s="31"/>
      <c r="AG991" s="26"/>
    </row>
    <row r="992" spans="1:33" ht="30" customHeight="1">
      <c r="A992" s="2289" t="s">
        <v>8564</v>
      </c>
      <c r="B992" s="2290" t="s">
        <v>11204</v>
      </c>
      <c r="C992" s="358">
        <v>45527</v>
      </c>
      <c r="D992" s="358">
        <v>45538</v>
      </c>
      <c r="E992" s="37"/>
      <c r="F992" s="449"/>
      <c r="G992" s="360">
        <v>8598</v>
      </c>
      <c r="H992" s="1505"/>
      <c r="I992" s="2290" t="s">
        <v>92</v>
      </c>
      <c r="J992" s="450" t="s">
        <v>8680</v>
      </c>
      <c r="K992" s="2291" t="s">
        <v>11205</v>
      </c>
      <c r="L992" s="2292" t="s">
        <v>179</v>
      </c>
      <c r="M992" s="135" t="s">
        <v>11215</v>
      </c>
      <c r="N992" s="364"/>
      <c r="O992" s="365">
        <v>8</v>
      </c>
      <c r="P992" s="365">
        <v>8</v>
      </c>
      <c r="Q992" s="541" t="s">
        <v>11206</v>
      </c>
      <c r="R992" s="366"/>
      <c r="S992" s="366"/>
      <c r="T992" s="366"/>
      <c r="U992" s="366"/>
      <c r="V992" s="2288" t="s">
        <v>256</v>
      </c>
      <c r="W992" s="366"/>
      <c r="X992" s="366"/>
      <c r="Y992" s="366"/>
      <c r="Z992" s="364"/>
      <c r="AA992" s="364"/>
      <c r="AB992" s="1614" t="s">
        <v>10567</v>
      </c>
      <c r="AC992" s="280"/>
      <c r="AD992" s="542"/>
      <c r="AE992" s="280"/>
      <c r="AF992" s="31"/>
      <c r="AG992" s="26"/>
    </row>
    <row r="993" spans="1:33" ht="30" customHeight="1">
      <c r="A993" s="1476" t="s">
        <v>8756</v>
      </c>
      <c r="B993" s="2992" t="s">
        <v>11216</v>
      </c>
      <c r="C993" s="1277">
        <v>45530</v>
      </c>
      <c r="D993" s="1277">
        <v>45545</v>
      </c>
      <c r="E993" s="593"/>
      <c r="F993" s="1297"/>
      <c r="G993" s="1276">
        <v>8600</v>
      </c>
      <c r="H993" s="1551" t="s">
        <v>11217</v>
      </c>
      <c r="I993" s="1326"/>
      <c r="J993" s="1304" t="s">
        <v>11218</v>
      </c>
      <c r="K993" s="1552" t="s">
        <v>11219</v>
      </c>
      <c r="L993" s="1472" t="s">
        <v>173</v>
      </c>
      <c r="M993" s="771" t="s">
        <v>11247</v>
      </c>
      <c r="N993" s="1176"/>
      <c r="O993" s="1272">
        <v>1</v>
      </c>
      <c r="P993" s="1272">
        <v>1</v>
      </c>
      <c r="Q993" s="1402" t="s">
        <v>11220</v>
      </c>
      <c r="R993" s="1173"/>
      <c r="S993" s="1173"/>
      <c r="T993" s="1173"/>
      <c r="U993" s="1173"/>
      <c r="V993" s="1181" t="s">
        <v>2073</v>
      </c>
      <c r="W993" s="1173"/>
      <c r="X993" s="1181" t="s">
        <v>37</v>
      </c>
      <c r="Y993" s="1173"/>
      <c r="Z993" s="1526" t="s">
        <v>45</v>
      </c>
      <c r="AA993" s="1176">
        <v>4504332256</v>
      </c>
      <c r="AB993" s="1613" t="s">
        <v>5585</v>
      </c>
      <c r="AC993" s="722">
        <v>10935</v>
      </c>
      <c r="AD993" s="1266">
        <v>10976</v>
      </c>
      <c r="AE993" s="722">
        <f t="shared" si="20"/>
        <v>21911</v>
      </c>
      <c r="AF993" s="31"/>
      <c r="AG993" s="26"/>
    </row>
    <row r="994" spans="1:33" ht="30" customHeight="1">
      <c r="A994" s="1476" t="s">
        <v>8518</v>
      </c>
      <c r="B994" s="2992" t="s">
        <v>11221</v>
      </c>
      <c r="C994" s="1277">
        <v>45531</v>
      </c>
      <c r="D994" s="1277">
        <v>45540</v>
      </c>
      <c r="E994" s="593"/>
      <c r="F994" s="1297"/>
      <c r="G994" s="1276">
        <v>8604</v>
      </c>
      <c r="H994" s="1551" t="s">
        <v>818</v>
      </c>
      <c r="I994" s="1326"/>
      <c r="J994" s="1304" t="s">
        <v>10118</v>
      </c>
      <c r="K994" s="1319" t="s">
        <v>11222</v>
      </c>
      <c r="L994" s="1479" t="s">
        <v>201</v>
      </c>
      <c r="M994" s="771" t="s">
        <v>11248</v>
      </c>
      <c r="N994" s="1176"/>
      <c r="O994" s="1272">
        <v>13</v>
      </c>
      <c r="P994" s="257">
        <v>28</v>
      </c>
      <c r="Q994" s="1402" t="s">
        <v>11223</v>
      </c>
      <c r="R994" s="1173"/>
      <c r="S994" s="1173"/>
      <c r="T994" s="1173"/>
      <c r="U994" s="1173"/>
      <c r="V994" s="1737" t="s">
        <v>2073</v>
      </c>
      <c r="W994" s="1173"/>
      <c r="X994" s="1737" t="s">
        <v>37</v>
      </c>
      <c r="Y994" s="1173"/>
      <c r="Z994" s="2914" t="s">
        <v>45</v>
      </c>
      <c r="AA994" s="1176">
        <v>4504332964</v>
      </c>
      <c r="AB994" s="1613" t="s">
        <v>10569</v>
      </c>
      <c r="AC994" s="722">
        <v>0</v>
      </c>
      <c r="AD994" s="1266">
        <v>7938</v>
      </c>
      <c r="AE994" s="722">
        <f t="shared" si="20"/>
        <v>222264</v>
      </c>
      <c r="AF994" s="31"/>
      <c r="AG994" s="26"/>
    </row>
    <row r="995" spans="1:33" ht="30" customHeight="1">
      <c r="A995" s="5288" t="s">
        <v>8556</v>
      </c>
      <c r="B995" s="5398" t="s">
        <v>11224</v>
      </c>
      <c r="C995" s="340">
        <v>45530</v>
      </c>
      <c r="D995" s="340">
        <v>45539</v>
      </c>
      <c r="E995" s="422"/>
      <c r="F995" s="374"/>
      <c r="G995" s="339">
        <v>8608</v>
      </c>
      <c r="H995" s="1427" t="s">
        <v>6600</v>
      </c>
      <c r="I995" s="487"/>
      <c r="J995" s="5289" t="s">
        <v>11225</v>
      </c>
      <c r="K995" s="1428" t="s">
        <v>9952</v>
      </c>
      <c r="L995" s="581" t="s">
        <v>173</v>
      </c>
      <c r="M995" s="338" t="s">
        <v>11249</v>
      </c>
      <c r="N995" s="255"/>
      <c r="O995" s="258">
        <v>1</v>
      </c>
      <c r="P995" s="258">
        <v>1</v>
      </c>
      <c r="Q995" s="467" t="s">
        <v>11226</v>
      </c>
      <c r="R995" s="309"/>
      <c r="S995" s="250"/>
      <c r="T995" s="250"/>
      <c r="U995" s="250"/>
      <c r="V995" s="1436" t="s">
        <v>2073</v>
      </c>
      <c r="W995" s="250"/>
      <c r="X995" s="1436" t="s">
        <v>37</v>
      </c>
      <c r="Y995" s="250"/>
      <c r="Z995" s="251"/>
      <c r="AA995" s="251">
        <v>4504332257</v>
      </c>
      <c r="AB995" s="1612" t="s">
        <v>10569</v>
      </c>
      <c r="AC995" s="33">
        <v>0</v>
      </c>
      <c r="AD995" s="471">
        <v>7938</v>
      </c>
      <c r="AE995" s="33">
        <f t="shared" si="20"/>
        <v>7938</v>
      </c>
      <c r="AF995" s="31"/>
      <c r="AG995" s="26"/>
    </row>
    <row r="996" spans="1:33" ht="30" customHeight="1">
      <c r="A996" s="1476" t="s">
        <v>9994</v>
      </c>
      <c r="B996" s="1336" t="s">
        <v>11227</v>
      </c>
      <c r="C996" s="1277">
        <v>45531</v>
      </c>
      <c r="D996" s="1277">
        <v>45540</v>
      </c>
      <c r="E996" s="593"/>
      <c r="F996" s="1297"/>
      <c r="G996" s="1276">
        <v>9042</v>
      </c>
      <c r="H996" s="1345"/>
      <c r="I996" s="1478" t="s">
        <v>92</v>
      </c>
      <c r="J996" s="1304" t="s">
        <v>10225</v>
      </c>
      <c r="K996" s="1552" t="s">
        <v>11228</v>
      </c>
      <c r="L996" s="1397" t="s">
        <v>9610</v>
      </c>
      <c r="M996" s="771" t="s">
        <v>11250</v>
      </c>
      <c r="N996" s="1176"/>
      <c r="O996" s="1272">
        <v>6</v>
      </c>
      <c r="P996" s="257">
        <v>12</v>
      </c>
      <c r="Q996" s="1402" t="s">
        <v>11229</v>
      </c>
      <c r="R996" s="1173"/>
      <c r="S996" s="1173"/>
      <c r="T996" s="1173"/>
      <c r="U996" s="1173"/>
      <c r="V996" s="1569" t="s">
        <v>2073</v>
      </c>
      <c r="W996" s="1173"/>
      <c r="X996" s="1569" t="s">
        <v>37</v>
      </c>
      <c r="Y996" s="1173"/>
      <c r="Z996" s="1563" t="s">
        <v>45</v>
      </c>
      <c r="AA996" s="1176">
        <v>4504333012</v>
      </c>
      <c r="AB996" s="1613" t="s">
        <v>12935</v>
      </c>
      <c r="AC996" s="722">
        <v>0</v>
      </c>
      <c r="AD996" s="1266">
        <v>3600</v>
      </c>
      <c r="AE996" s="722">
        <f t="shared" si="20"/>
        <v>43200</v>
      </c>
      <c r="AF996" s="31"/>
      <c r="AG996" s="26"/>
    </row>
    <row r="997" spans="1:33" ht="30" customHeight="1">
      <c r="A997" s="1476" t="s">
        <v>9994</v>
      </c>
      <c r="B997" s="1336" t="s">
        <v>11230</v>
      </c>
      <c r="C997" s="1277">
        <v>45532</v>
      </c>
      <c r="D997" s="1277">
        <v>45541</v>
      </c>
      <c r="E997" s="593"/>
      <c r="F997" s="1297"/>
      <c r="G997" s="1276">
        <v>9042</v>
      </c>
      <c r="H997" s="1345"/>
      <c r="I997" s="1478" t="s">
        <v>92</v>
      </c>
      <c r="J997" s="1304" t="s">
        <v>11231</v>
      </c>
      <c r="K997" s="1319" t="s">
        <v>11232</v>
      </c>
      <c r="L997" s="1472" t="s">
        <v>28</v>
      </c>
      <c r="M997" s="771" t="s">
        <v>11251</v>
      </c>
      <c r="N997" s="1176"/>
      <c r="O997" s="1272">
        <v>2</v>
      </c>
      <c r="P997" s="1272">
        <v>2</v>
      </c>
      <c r="Q997" s="1402" t="s">
        <v>11233</v>
      </c>
      <c r="R997" s="1173"/>
      <c r="S997" s="1173"/>
      <c r="T997" s="1173"/>
      <c r="U997" s="1173"/>
      <c r="V997" s="1705" t="s">
        <v>2073</v>
      </c>
      <c r="W997" s="1173"/>
      <c r="X997" s="1705" t="s">
        <v>37</v>
      </c>
      <c r="Y997" s="1173"/>
      <c r="Z997" s="1716" t="s">
        <v>45</v>
      </c>
      <c r="AA997" s="1176">
        <v>4504334084</v>
      </c>
      <c r="AB997" s="1613" t="s">
        <v>12935</v>
      </c>
      <c r="AC997" s="722">
        <v>0</v>
      </c>
      <c r="AD997" s="1266">
        <v>6075</v>
      </c>
      <c r="AE997" s="722">
        <f t="shared" si="20"/>
        <v>12150</v>
      </c>
      <c r="AF997" s="31"/>
      <c r="AG997" s="26"/>
    </row>
    <row r="998" spans="1:33" ht="30" customHeight="1">
      <c r="A998" s="1476" t="s">
        <v>8916</v>
      </c>
      <c r="B998" s="2992" t="s">
        <v>11234</v>
      </c>
      <c r="C998" s="1277">
        <v>45531</v>
      </c>
      <c r="D998" s="1277">
        <v>45540</v>
      </c>
      <c r="E998" s="593"/>
      <c r="F998" s="1297"/>
      <c r="G998" s="1276">
        <v>8646</v>
      </c>
      <c r="H998" s="1345"/>
      <c r="I998" s="1478" t="s">
        <v>92</v>
      </c>
      <c r="J998" s="1304" t="s">
        <v>9822</v>
      </c>
      <c r="K998" s="1319" t="s">
        <v>11235</v>
      </c>
      <c r="L998" s="1479" t="s">
        <v>760</v>
      </c>
      <c r="M998" s="771" t="s">
        <v>11252</v>
      </c>
      <c r="N998" s="1176"/>
      <c r="O998" s="1272">
        <v>30</v>
      </c>
      <c r="P998" s="1272">
        <v>30</v>
      </c>
      <c r="Q998" s="1480" t="s">
        <v>11236</v>
      </c>
      <c r="R998" s="1173"/>
      <c r="S998" s="1173"/>
      <c r="T998" s="1173"/>
      <c r="U998" s="1173"/>
      <c r="V998" s="1456" t="s">
        <v>2073</v>
      </c>
      <c r="W998" s="1173"/>
      <c r="X998" s="1456" t="s">
        <v>37</v>
      </c>
      <c r="Y998" s="1173"/>
      <c r="Z998" s="1454" t="s">
        <v>45</v>
      </c>
      <c r="AA998" s="1176">
        <v>4504333098</v>
      </c>
      <c r="AB998" s="1613" t="s">
        <v>10569</v>
      </c>
      <c r="AC998" s="722">
        <v>0</v>
      </c>
      <c r="AD998" s="1266">
        <v>10976</v>
      </c>
      <c r="AE998" s="722">
        <f t="shared" si="20"/>
        <v>329280</v>
      </c>
      <c r="AF998" s="31"/>
      <c r="AG998" s="26"/>
    </row>
    <row r="999" spans="1:33" ht="30" customHeight="1">
      <c r="A999" s="3641" t="s">
        <v>19908</v>
      </c>
      <c r="B999" s="2995" t="s">
        <v>11618</v>
      </c>
      <c r="C999" s="340">
        <v>45531</v>
      </c>
      <c r="D999" s="340">
        <v>45544</v>
      </c>
      <c r="E999" s="422"/>
      <c r="F999" s="374"/>
      <c r="G999" s="339">
        <v>8628</v>
      </c>
      <c r="H999" s="1427" t="s">
        <v>11237</v>
      </c>
      <c r="I999" s="487"/>
      <c r="J999" s="1703" t="s">
        <v>11291</v>
      </c>
      <c r="K999" s="477" t="s">
        <v>11238</v>
      </c>
      <c r="L999" s="1600" t="s">
        <v>62</v>
      </c>
      <c r="M999" s="338" t="s">
        <v>11253</v>
      </c>
      <c r="N999" s="255"/>
      <c r="O999" s="258">
        <v>5</v>
      </c>
      <c r="P999" s="258">
        <v>5</v>
      </c>
      <c r="Q999" s="467" t="s">
        <v>11239</v>
      </c>
      <c r="R999" s="309"/>
      <c r="S999" s="250"/>
      <c r="T999" s="250"/>
      <c r="U999" s="250"/>
      <c r="V999" s="2221" t="s">
        <v>2073</v>
      </c>
      <c r="W999" s="250"/>
      <c r="X999" s="2221" t="s">
        <v>37</v>
      </c>
      <c r="Y999" s="250"/>
      <c r="Z999" s="251"/>
      <c r="AA999" s="251">
        <v>4504332672</v>
      </c>
      <c r="AB999" s="1612" t="s">
        <v>12935</v>
      </c>
      <c r="AC999" s="33">
        <v>0</v>
      </c>
      <c r="AD999" s="471">
        <v>10369</v>
      </c>
      <c r="AE999" s="33">
        <f t="shared" si="20"/>
        <v>51845</v>
      </c>
      <c r="AF999" s="31"/>
      <c r="AG999" s="26"/>
    </row>
    <row r="1000" spans="1:33" ht="30" customHeight="1">
      <c r="A1000" s="4163" t="s">
        <v>7878</v>
      </c>
      <c r="B1000" s="5059" t="s">
        <v>12937</v>
      </c>
      <c r="C1000" s="1277">
        <v>45532</v>
      </c>
      <c r="D1000" s="1277">
        <v>45546</v>
      </c>
      <c r="E1000" s="593"/>
      <c r="F1000" s="1297"/>
      <c r="G1000" s="1276">
        <v>8638</v>
      </c>
      <c r="H1000" s="1551" t="s">
        <v>11240</v>
      </c>
      <c r="I1000" s="1326"/>
      <c r="J1000" s="4164" t="s">
        <v>11292</v>
      </c>
      <c r="K1000" s="1319" t="s">
        <v>11241</v>
      </c>
      <c r="L1000" s="1472" t="s">
        <v>173</v>
      </c>
      <c r="M1000" s="771" t="s">
        <v>11254</v>
      </c>
      <c r="N1000" s="1176"/>
      <c r="O1000" s="1272">
        <v>1</v>
      </c>
      <c r="P1000" s="1272">
        <v>1</v>
      </c>
      <c r="Q1000" s="1402" t="s">
        <v>11242</v>
      </c>
      <c r="R1000" s="1173"/>
      <c r="S1000" s="1173"/>
      <c r="T1000" s="1173"/>
      <c r="U1000" s="1173"/>
      <c r="V1000" s="1956" t="s">
        <v>2073</v>
      </c>
      <c r="W1000" s="1173"/>
      <c r="X1000" s="1956" t="s">
        <v>37</v>
      </c>
      <c r="Y1000" s="1173"/>
      <c r="Z1000" s="1957" t="s">
        <v>45</v>
      </c>
      <c r="AA1000" s="1176">
        <v>4504333682</v>
      </c>
      <c r="AB1000" s="1613" t="s">
        <v>12935</v>
      </c>
      <c r="AC1000" s="722">
        <v>0</v>
      </c>
      <c r="AD1000" s="1266">
        <v>7613</v>
      </c>
      <c r="AE1000" s="722">
        <f t="shared" si="20"/>
        <v>7613</v>
      </c>
      <c r="AF1000" s="31"/>
      <c r="AG1000" s="26"/>
    </row>
    <row r="1001" spans="1:33" ht="30" customHeight="1">
      <c r="A1001" s="5581" t="s">
        <v>8570</v>
      </c>
      <c r="B1001" s="5592" t="s">
        <v>11243</v>
      </c>
      <c r="C1001" s="340">
        <v>45531</v>
      </c>
      <c r="D1001" s="340">
        <v>45546</v>
      </c>
      <c r="E1001" s="422"/>
      <c r="F1001" s="374"/>
      <c r="G1001" s="339">
        <v>9013</v>
      </c>
      <c r="H1001" s="1427" t="s">
        <v>11105</v>
      </c>
      <c r="I1001" s="487"/>
      <c r="J1001" s="5582" t="s">
        <v>11244</v>
      </c>
      <c r="K1001" s="477" t="s">
        <v>11245</v>
      </c>
      <c r="L1001" s="552" t="s">
        <v>8538</v>
      </c>
      <c r="M1001" s="338" t="s">
        <v>11255</v>
      </c>
      <c r="N1001" s="255"/>
      <c r="O1001" s="258">
        <v>1</v>
      </c>
      <c r="P1001" s="258">
        <v>1</v>
      </c>
      <c r="Q1001" s="467" t="s">
        <v>11246</v>
      </c>
      <c r="R1001" s="309"/>
      <c r="S1001" s="250"/>
      <c r="T1001" s="250"/>
      <c r="U1001" s="250"/>
      <c r="V1001" s="1435" t="s">
        <v>2073</v>
      </c>
      <c r="W1001" s="250"/>
      <c r="X1001" s="1435" t="s">
        <v>37</v>
      </c>
      <c r="Y1001" s="250"/>
      <c r="Z1001" s="251"/>
      <c r="AA1001" s="251">
        <v>4504333680</v>
      </c>
      <c r="AB1001" s="1612" t="s">
        <v>12935</v>
      </c>
      <c r="AC1001" s="33">
        <v>0</v>
      </c>
      <c r="AD1001" s="471">
        <v>3636</v>
      </c>
      <c r="AE1001" s="33">
        <f t="shared" si="20"/>
        <v>3636</v>
      </c>
      <c r="AF1001" s="31"/>
      <c r="AG1001" s="26"/>
    </row>
    <row r="1002" spans="1:33" ht="30" customHeight="1">
      <c r="A1002" s="1481" t="s">
        <v>8570</v>
      </c>
      <c r="B1002" s="2992" t="s">
        <v>11256</v>
      </c>
      <c r="C1002" s="1277">
        <v>45531</v>
      </c>
      <c r="D1002" s="1277">
        <v>45545</v>
      </c>
      <c r="E1002" s="593"/>
      <c r="F1002" s="1297"/>
      <c r="G1002" s="1276">
        <v>9013</v>
      </c>
      <c r="H1002" s="1482" t="s">
        <v>2787</v>
      </c>
      <c r="I1002" s="1326"/>
      <c r="J1002" s="1304" t="s">
        <v>11257</v>
      </c>
      <c r="K1002" s="1483" t="s">
        <v>11258</v>
      </c>
      <c r="L1002" s="1472" t="s">
        <v>173</v>
      </c>
      <c r="M1002" s="771" t="s">
        <v>11267</v>
      </c>
      <c r="N1002" s="1176"/>
      <c r="O1002" s="1272">
        <v>1</v>
      </c>
      <c r="P1002" s="1272">
        <v>1</v>
      </c>
      <c r="Q1002" s="1402" t="s">
        <v>11259</v>
      </c>
      <c r="R1002" s="1173"/>
      <c r="S1002" s="1173"/>
      <c r="T1002" s="1173"/>
      <c r="U1002" s="1173"/>
      <c r="V1002" s="1460" t="s">
        <v>2073</v>
      </c>
      <c r="W1002" s="1173"/>
      <c r="X1002" s="1460" t="s">
        <v>37</v>
      </c>
      <c r="Y1002" s="1173"/>
      <c r="Z1002" s="1454" t="s">
        <v>45</v>
      </c>
      <c r="AA1002" s="1176">
        <v>4504334351</v>
      </c>
      <c r="AB1002" s="1613" t="s">
        <v>10569</v>
      </c>
      <c r="AC1002" s="722">
        <v>0</v>
      </c>
      <c r="AD1002" s="1266">
        <v>6544.8</v>
      </c>
      <c r="AE1002" s="722">
        <f t="shared" si="20"/>
        <v>6544.8</v>
      </c>
      <c r="AF1002" s="31"/>
      <c r="AG1002" s="26"/>
    </row>
    <row r="1003" spans="1:33" ht="30" customHeight="1">
      <c r="A1003" s="3639" t="s">
        <v>19908</v>
      </c>
      <c r="B1003" s="6775" t="s">
        <v>12938</v>
      </c>
      <c r="C1003" s="1277">
        <v>45532</v>
      </c>
      <c r="D1003" s="1277">
        <v>45544</v>
      </c>
      <c r="E1003" s="593"/>
      <c r="F1003" s="1297"/>
      <c r="G1003" s="1276">
        <v>8628</v>
      </c>
      <c r="H1003" s="1482" t="s">
        <v>11260</v>
      </c>
      <c r="I1003" s="1326"/>
      <c r="J1003" s="1534" t="s">
        <v>11293</v>
      </c>
      <c r="K1003" s="1483" t="s">
        <v>11261</v>
      </c>
      <c r="L1003" s="1472" t="s">
        <v>173</v>
      </c>
      <c r="M1003" s="771" t="s">
        <v>11268</v>
      </c>
      <c r="N1003" s="1176"/>
      <c r="O1003" s="1272">
        <v>1</v>
      </c>
      <c r="P1003" s="1272">
        <v>1</v>
      </c>
      <c r="Q1003" s="1402" t="s">
        <v>11262</v>
      </c>
      <c r="R1003" s="1173"/>
      <c r="S1003" s="1173"/>
      <c r="T1003" s="1173"/>
      <c r="U1003" s="1173"/>
      <c r="V1003" s="2250" t="s">
        <v>2073</v>
      </c>
      <c r="W1003" s="1173"/>
      <c r="X1003" s="2250" t="s">
        <v>37</v>
      </c>
      <c r="Y1003" s="1173"/>
      <c r="Z1003" s="2330" t="s">
        <v>45</v>
      </c>
      <c r="AA1003" s="1176">
        <v>4504335056</v>
      </c>
      <c r="AB1003" s="1613" t="s">
        <v>12935</v>
      </c>
      <c r="AC1003" s="722">
        <v>0</v>
      </c>
      <c r="AD1003" s="1266">
        <v>10369</v>
      </c>
      <c r="AE1003" s="722">
        <f t="shared" si="20"/>
        <v>10369</v>
      </c>
      <c r="AF1003" s="31"/>
      <c r="AG1003" s="26"/>
    </row>
    <row r="1004" spans="1:33" ht="30" customHeight="1">
      <c r="A1004" s="1481" t="s">
        <v>7878</v>
      </c>
      <c r="B1004" s="2134" t="s">
        <v>12939</v>
      </c>
      <c r="C1004" s="1277">
        <v>45532</v>
      </c>
      <c r="D1004" s="1277">
        <v>45541</v>
      </c>
      <c r="E1004" s="593"/>
      <c r="F1004" s="1297"/>
      <c r="G1004" s="1276">
        <v>8638</v>
      </c>
      <c r="H1004" s="1482" t="s">
        <v>813</v>
      </c>
      <c r="I1004" s="1326"/>
      <c r="J1004" s="1534" t="s">
        <v>11294</v>
      </c>
      <c r="K1004" s="1483" t="s">
        <v>11263</v>
      </c>
      <c r="L1004" s="1472" t="s">
        <v>173</v>
      </c>
      <c r="M1004" s="771" t="s">
        <v>11269</v>
      </c>
      <c r="N1004" s="1176"/>
      <c r="O1004" s="1272">
        <v>1</v>
      </c>
      <c r="P1004" s="1272">
        <v>1</v>
      </c>
      <c r="Q1004" s="1402" t="s">
        <v>10923</v>
      </c>
      <c r="R1004" s="1173"/>
      <c r="S1004" s="1173"/>
      <c r="T1004" s="1173"/>
      <c r="U1004" s="1173"/>
      <c r="V1004" s="2142" t="s">
        <v>2073</v>
      </c>
      <c r="W1004" s="1173"/>
      <c r="X1004" s="2142" t="s">
        <v>37</v>
      </c>
      <c r="Y1004" s="1173"/>
      <c r="Z1004" s="1957" t="s">
        <v>45</v>
      </c>
      <c r="AA1004" s="1176" t="s">
        <v>11272</v>
      </c>
      <c r="AB1004" s="1613" t="s">
        <v>10568</v>
      </c>
      <c r="AC1004" s="722">
        <v>0</v>
      </c>
      <c r="AD1004" s="1266">
        <v>7613</v>
      </c>
      <c r="AE1004" s="722">
        <f t="shared" si="20"/>
        <v>7613</v>
      </c>
      <c r="AF1004" s="31"/>
      <c r="AG1004" s="26"/>
    </row>
    <row r="1005" spans="1:33" ht="30" customHeight="1">
      <c r="A1005" s="1481" t="s">
        <v>7869</v>
      </c>
      <c r="B1005" s="1336" t="s">
        <v>11264</v>
      </c>
      <c r="C1005" s="1277">
        <v>45532</v>
      </c>
      <c r="D1005" s="1277">
        <v>45544</v>
      </c>
      <c r="E1005" s="593"/>
      <c r="F1005" s="1297"/>
      <c r="G1005" s="1276">
        <v>8644</v>
      </c>
      <c r="H1005" s="1482" t="s">
        <v>11265</v>
      </c>
      <c r="I1005" s="1326"/>
      <c r="J1005" s="1534" t="s">
        <v>11295</v>
      </c>
      <c r="K1005" s="1319" t="s">
        <v>9531</v>
      </c>
      <c r="L1005" s="1472" t="s">
        <v>173</v>
      </c>
      <c r="M1005" s="771" t="s">
        <v>11270</v>
      </c>
      <c r="N1005" s="1176"/>
      <c r="O1005" s="1272">
        <v>1</v>
      </c>
      <c r="P1005" s="1272">
        <v>1</v>
      </c>
      <c r="Q1005" s="1402" t="s">
        <v>11266</v>
      </c>
      <c r="R1005" s="1173"/>
      <c r="S1005" s="1173"/>
      <c r="T1005" s="1173"/>
      <c r="U1005" s="1173"/>
      <c r="V1005" s="2277" t="s">
        <v>2073</v>
      </c>
      <c r="W1005" s="1173"/>
      <c r="X1005" s="2277" t="s">
        <v>37</v>
      </c>
      <c r="Y1005" s="1173"/>
      <c r="Z1005" s="2298" t="s">
        <v>45</v>
      </c>
      <c r="AA1005" s="8288" t="s">
        <v>11271</v>
      </c>
      <c r="AB1005" s="1613" t="s">
        <v>9991</v>
      </c>
      <c r="AC1005" s="722">
        <v>7290</v>
      </c>
      <c r="AD1005" s="1266">
        <v>7480</v>
      </c>
      <c r="AE1005" s="722">
        <f t="shared" si="20"/>
        <v>14770</v>
      </c>
      <c r="AF1005" s="31"/>
      <c r="AG1005" s="26"/>
    </row>
    <row r="1006" spans="1:33" ht="30" customHeight="1">
      <c r="A1006" s="1141" t="s">
        <v>10642</v>
      </c>
      <c r="B1006" s="1430" t="s">
        <v>11507</v>
      </c>
      <c r="C1006" s="1277">
        <v>45533</v>
      </c>
      <c r="D1006" s="1277">
        <v>45544</v>
      </c>
      <c r="E1006" s="593"/>
      <c r="F1006" s="1297"/>
      <c r="G1006" s="1276">
        <v>8614</v>
      </c>
      <c r="H1006" s="1533" t="s">
        <v>5052</v>
      </c>
      <c r="I1006" s="1326"/>
      <c r="J1006" s="1534" t="s">
        <v>11296</v>
      </c>
      <c r="K1006" s="1535" t="s">
        <v>11273</v>
      </c>
      <c r="L1006" s="1302" t="s">
        <v>76</v>
      </c>
      <c r="M1006" s="771" t="s">
        <v>11286</v>
      </c>
      <c r="N1006" s="1176"/>
      <c r="O1006" s="1272">
        <v>4</v>
      </c>
      <c r="P1006" s="1272">
        <v>4</v>
      </c>
      <c r="Q1006" s="1402" t="s">
        <v>11274</v>
      </c>
      <c r="R1006" s="1173"/>
      <c r="S1006" s="1173"/>
      <c r="T1006" s="1173"/>
      <c r="U1006" s="1173"/>
      <c r="V1006" s="1706" t="s">
        <v>2073</v>
      </c>
      <c r="W1006" s="1173"/>
      <c r="X1006" s="1706" t="s">
        <v>37</v>
      </c>
      <c r="Y1006" s="1173"/>
      <c r="Z1006" s="1454" t="s">
        <v>45</v>
      </c>
      <c r="AA1006" s="1176">
        <v>4504335881</v>
      </c>
      <c r="AB1006" s="1613" t="s">
        <v>10568</v>
      </c>
      <c r="AC1006" s="722">
        <v>0</v>
      </c>
      <c r="AD1006" s="1266">
        <v>6318</v>
      </c>
      <c r="AE1006" s="722">
        <f t="shared" si="20"/>
        <v>25272</v>
      </c>
      <c r="AF1006" s="31"/>
      <c r="AG1006" s="26"/>
    </row>
    <row r="1007" spans="1:33" ht="30" customHeight="1">
      <c r="A1007" s="1141" t="s">
        <v>9994</v>
      </c>
      <c r="B1007" s="2992" t="s">
        <v>11275</v>
      </c>
      <c r="C1007" s="1277">
        <v>45533</v>
      </c>
      <c r="D1007" s="1277">
        <v>45548</v>
      </c>
      <c r="E1007" s="593"/>
      <c r="F1007" s="1297"/>
      <c r="G1007" s="1276">
        <v>9042</v>
      </c>
      <c r="H1007" s="1533" t="s">
        <v>11276</v>
      </c>
      <c r="I1007" s="1326"/>
      <c r="J1007" s="1534" t="s">
        <v>11297</v>
      </c>
      <c r="K1007" s="1535" t="s">
        <v>9952</v>
      </c>
      <c r="L1007" s="1472" t="s">
        <v>28</v>
      </c>
      <c r="M1007" s="771" t="s">
        <v>11287</v>
      </c>
      <c r="N1007" s="1176"/>
      <c r="O1007" s="1272">
        <v>2</v>
      </c>
      <c r="P1007" s="1272">
        <v>2</v>
      </c>
      <c r="Q1007" s="1402" t="s">
        <v>11277</v>
      </c>
      <c r="R1007" s="1173"/>
      <c r="S1007" s="1173"/>
      <c r="T1007" s="1173"/>
      <c r="U1007" s="1173"/>
      <c r="V1007" s="1526" t="s">
        <v>2073</v>
      </c>
      <c r="W1007" s="1173"/>
      <c r="X1007" s="1526" t="s">
        <v>37</v>
      </c>
      <c r="Y1007" s="1173"/>
      <c r="Z1007" s="1526" t="s">
        <v>45</v>
      </c>
      <c r="AA1007" s="1176">
        <v>4504335228</v>
      </c>
      <c r="AB1007" s="1613" t="s">
        <v>10569</v>
      </c>
      <c r="AC1007" s="722">
        <v>0</v>
      </c>
      <c r="AD1007" s="1266">
        <v>6075</v>
      </c>
      <c r="AE1007" s="722">
        <f t="shared" si="20"/>
        <v>12150</v>
      </c>
      <c r="AF1007" s="31"/>
      <c r="AG1007" s="26"/>
    </row>
    <row r="1008" spans="1:33" ht="30" customHeight="1">
      <c r="A1008" s="1141" t="s">
        <v>19908</v>
      </c>
      <c r="B1008" s="2995" t="s">
        <v>11619</v>
      </c>
      <c r="C1008" s="1277">
        <v>45533</v>
      </c>
      <c r="D1008" s="1277">
        <v>45544</v>
      </c>
      <c r="E1008" s="593"/>
      <c r="F1008" s="1297"/>
      <c r="G1008" s="1276">
        <v>8628</v>
      </c>
      <c r="H1008" s="1533" t="s">
        <v>10796</v>
      </c>
      <c r="I1008" s="1326"/>
      <c r="J1008" s="1534" t="s">
        <v>11298</v>
      </c>
      <c r="K1008" s="1319" t="s">
        <v>11278</v>
      </c>
      <c r="L1008" s="1472" t="s">
        <v>173</v>
      </c>
      <c r="M1008" s="771" t="s">
        <v>11288</v>
      </c>
      <c r="N1008" s="1176"/>
      <c r="O1008" s="1272">
        <v>1</v>
      </c>
      <c r="P1008" s="1272">
        <v>1</v>
      </c>
      <c r="Q1008" s="1402" t="s">
        <v>11279</v>
      </c>
      <c r="R1008" s="1173"/>
      <c r="S1008" s="1173"/>
      <c r="T1008" s="1173"/>
      <c r="U1008" s="1173"/>
      <c r="V1008" s="2191" t="s">
        <v>2073</v>
      </c>
      <c r="W1008" s="1173"/>
      <c r="X1008" s="2191" t="s">
        <v>37</v>
      </c>
      <c r="Y1008" s="1173"/>
      <c r="Z1008" s="2249" t="s">
        <v>45</v>
      </c>
      <c r="AA1008" s="1176">
        <v>4504335227</v>
      </c>
      <c r="AB1008" s="1613" t="s">
        <v>10569</v>
      </c>
      <c r="AC1008" s="722">
        <v>0</v>
      </c>
      <c r="AD1008" s="1266">
        <v>10369</v>
      </c>
      <c r="AE1008" s="722">
        <f t="shared" si="20"/>
        <v>10369</v>
      </c>
      <c r="AF1008" s="31"/>
      <c r="AG1008" s="26"/>
    </row>
    <row r="1009" spans="1:33" ht="30" customHeight="1">
      <c r="A1009" s="1141" t="s">
        <v>19908</v>
      </c>
      <c r="B1009" s="10417" t="s">
        <v>11620</v>
      </c>
      <c r="C1009" s="9765">
        <v>45533</v>
      </c>
      <c r="D1009" s="9765">
        <v>45544</v>
      </c>
      <c r="E1009" s="8864"/>
      <c r="F1009" s="9809"/>
      <c r="G1009" s="9840">
        <v>8628</v>
      </c>
      <c r="H1009" s="10391" t="s">
        <v>11280</v>
      </c>
      <c r="I1009" s="9857"/>
      <c r="J1009" s="9843" t="s">
        <v>11281</v>
      </c>
      <c r="K1009" s="10411" t="s">
        <v>9952</v>
      </c>
      <c r="L1009" s="1472" t="s">
        <v>28</v>
      </c>
      <c r="M1009" s="8868" t="s">
        <v>11289</v>
      </c>
      <c r="N1009" s="9840"/>
      <c r="O1009" s="1272">
        <v>2</v>
      </c>
      <c r="P1009" s="257">
        <v>1</v>
      </c>
      <c r="Q1009" s="10292" t="s">
        <v>11282</v>
      </c>
      <c r="R1009" s="9788"/>
      <c r="S1009" s="1173"/>
      <c r="T1009" s="1173"/>
      <c r="U1009" s="1173"/>
      <c r="V1009" s="10281" t="s">
        <v>2073</v>
      </c>
      <c r="W1009" s="1173"/>
      <c r="X1009" s="10281" t="s">
        <v>37</v>
      </c>
      <c r="Y1009" s="1173"/>
      <c r="Z1009" s="10199" t="s">
        <v>45</v>
      </c>
      <c r="AA1009" s="9840">
        <v>4504335225</v>
      </c>
      <c r="AB1009" s="10456" t="s">
        <v>5585</v>
      </c>
      <c r="AC1009" s="8912">
        <v>0</v>
      </c>
      <c r="AD1009" s="1266">
        <v>10369</v>
      </c>
      <c r="AE1009" s="8912">
        <f>SUM(AD1009*P1009+AD1010*P1010+AC1009)</f>
        <v>16469</v>
      </c>
      <c r="AF1009" s="31"/>
      <c r="AG1009" s="26"/>
    </row>
    <row r="1010" spans="1:33" ht="30" customHeight="1">
      <c r="A1010" s="1141" t="s">
        <v>19908</v>
      </c>
      <c r="B1010" s="10418"/>
      <c r="C1010" s="9766"/>
      <c r="D1010" s="9766"/>
      <c r="E1010" s="8866"/>
      <c r="F1010" s="9810"/>
      <c r="G1010" s="9834"/>
      <c r="H1010" s="10392"/>
      <c r="I1010" s="9858"/>
      <c r="J1010" s="9844"/>
      <c r="K1010" s="10412"/>
      <c r="L1010" s="2276" t="s">
        <v>8538</v>
      </c>
      <c r="M1010" s="8869"/>
      <c r="N1010" s="9834"/>
      <c r="O1010" s="1272">
        <v>1</v>
      </c>
      <c r="P1010" s="1272">
        <v>1</v>
      </c>
      <c r="Q1010" s="10134"/>
      <c r="R1010" s="9789"/>
      <c r="S1010" s="1173"/>
      <c r="T1010" s="1173"/>
      <c r="U1010" s="1173"/>
      <c r="V1010" s="9834"/>
      <c r="W1010" s="1173"/>
      <c r="X1010" s="9834"/>
      <c r="Y1010" s="1173"/>
      <c r="Z1010" s="9834"/>
      <c r="AA1010" s="9834"/>
      <c r="AB1010" s="10457"/>
      <c r="AC1010" s="8913"/>
      <c r="AD1010" s="1266">
        <v>6100</v>
      </c>
      <c r="AE1010" s="8913"/>
      <c r="AF1010" s="31"/>
      <c r="AG1010" s="26"/>
    </row>
    <row r="1011" spans="1:33" ht="30" customHeight="1">
      <c r="A1011" s="2715" t="s">
        <v>8600</v>
      </c>
      <c r="B1011" s="1504" t="s">
        <v>11283</v>
      </c>
      <c r="C1011" s="358">
        <v>45533</v>
      </c>
      <c r="D1011" s="358">
        <v>45548</v>
      </c>
      <c r="E1011" s="37"/>
      <c r="F1011" s="449"/>
      <c r="G1011" s="360">
        <v>8647</v>
      </c>
      <c r="H1011" s="2716" t="s">
        <v>1382</v>
      </c>
      <c r="I1011" s="539"/>
      <c r="J1011" s="2717" t="s">
        <v>11299</v>
      </c>
      <c r="K1011" s="2718" t="s">
        <v>11284</v>
      </c>
      <c r="L1011" s="1810" t="s">
        <v>28</v>
      </c>
      <c r="M1011" s="135" t="s">
        <v>11290</v>
      </c>
      <c r="N1011" s="364"/>
      <c r="O1011" s="365">
        <v>2</v>
      </c>
      <c r="P1011" s="365">
        <v>4</v>
      </c>
      <c r="Q1011" s="541" t="s">
        <v>11285</v>
      </c>
      <c r="R1011" s="366"/>
      <c r="S1011" s="366"/>
      <c r="T1011" s="366"/>
      <c r="U1011" s="366"/>
      <c r="V1011" s="2719" t="s">
        <v>256</v>
      </c>
      <c r="W1011" s="366"/>
      <c r="X1011" s="366"/>
      <c r="Y1011" s="366"/>
      <c r="Z1011" s="364"/>
      <c r="AA1011" s="364">
        <v>4504335226</v>
      </c>
      <c r="AB1011" s="1614" t="s">
        <v>10568</v>
      </c>
      <c r="AC1011" s="280"/>
      <c r="AD1011" s="542"/>
      <c r="AE1011" s="280"/>
      <c r="AF1011" s="31"/>
      <c r="AG1011" s="26"/>
    </row>
    <row r="1012" spans="1:33" ht="30" customHeight="1">
      <c r="A1012" s="577" t="s">
        <v>8564</v>
      </c>
      <c r="B1012" s="2992" t="s">
        <v>11302</v>
      </c>
      <c r="C1012" s="340">
        <v>45533</v>
      </c>
      <c r="D1012" s="340">
        <v>45547</v>
      </c>
      <c r="E1012" s="422"/>
      <c r="F1012" s="374"/>
      <c r="G1012" s="339">
        <v>8598</v>
      </c>
      <c r="H1012" s="1571" t="s">
        <v>11303</v>
      </c>
      <c r="I1012" s="487"/>
      <c r="J1012" s="410" t="s">
        <v>11304</v>
      </c>
      <c r="K1012" s="477" t="s">
        <v>9382</v>
      </c>
      <c r="L1012" s="1574" t="s">
        <v>76</v>
      </c>
      <c r="M1012" s="338" t="s">
        <v>11314</v>
      </c>
      <c r="N1012" s="255"/>
      <c r="O1012" s="258">
        <v>4</v>
      </c>
      <c r="P1012" s="258">
        <v>4</v>
      </c>
      <c r="Q1012" s="467" t="s">
        <v>9408</v>
      </c>
      <c r="R1012" s="309"/>
      <c r="S1012" s="250"/>
      <c r="T1012" s="250"/>
      <c r="U1012" s="250"/>
      <c r="V1012" s="1573" t="s">
        <v>2073</v>
      </c>
      <c r="W1012" s="250"/>
      <c r="X1012" s="1573" t="s">
        <v>37</v>
      </c>
      <c r="Y1012" s="250"/>
      <c r="Z1012" s="251"/>
      <c r="AA1012" s="251">
        <v>4504335879</v>
      </c>
      <c r="AB1012" s="1612" t="s">
        <v>10565</v>
      </c>
      <c r="AC1012" s="33">
        <v>6000</v>
      </c>
      <c r="AD1012" s="471">
        <v>7938.81</v>
      </c>
      <c r="AE1012" s="33">
        <f t="shared" si="20"/>
        <v>37755.240000000005</v>
      </c>
      <c r="AF1012" s="31"/>
      <c r="AG1012" s="26"/>
    </row>
    <row r="1013" spans="1:33" ht="30" customHeight="1">
      <c r="A1013" s="577" t="s">
        <v>8564</v>
      </c>
      <c r="B1013" s="10407" t="s">
        <v>11305</v>
      </c>
      <c r="C1013" s="9752">
        <v>45537</v>
      </c>
      <c r="D1013" s="9752">
        <v>45552</v>
      </c>
      <c r="E1013" s="9721"/>
      <c r="F1013" s="9714"/>
      <c r="G1013" s="9708">
        <v>8598</v>
      </c>
      <c r="H1013" s="10384" t="s">
        <v>9375</v>
      </c>
      <c r="I1013" s="9701"/>
      <c r="J1013" s="10416" t="s">
        <v>11306</v>
      </c>
      <c r="K1013" s="10426" t="s">
        <v>11307</v>
      </c>
      <c r="L1013" s="578" t="s">
        <v>11308</v>
      </c>
      <c r="M1013" s="9231" t="s">
        <v>11315</v>
      </c>
      <c r="N1013" s="579" t="s">
        <v>3953</v>
      </c>
      <c r="O1013" s="258">
        <v>1</v>
      </c>
      <c r="P1013" s="258">
        <v>1</v>
      </c>
      <c r="Q1013" s="10293" t="s">
        <v>11309</v>
      </c>
      <c r="R1013" s="9740"/>
      <c r="S1013" s="250"/>
      <c r="T1013" s="250"/>
      <c r="U1013" s="250"/>
      <c r="V1013" s="10367" t="s">
        <v>2073</v>
      </c>
      <c r="W1013" s="250"/>
      <c r="X1013" s="10367" t="s">
        <v>37</v>
      </c>
      <c r="Y1013" s="250"/>
      <c r="Z1013" s="9816"/>
      <c r="AA1013" s="9816">
        <v>4504341009</v>
      </c>
      <c r="AB1013" s="11122" t="s">
        <v>5583</v>
      </c>
      <c r="AC1013" s="9660">
        <v>9000</v>
      </c>
      <c r="AD1013" s="471">
        <v>24502.5</v>
      </c>
      <c r="AE1013" s="9660">
        <f>SUM(AD1013*P1013+AD1014*P1014+AC1013)</f>
        <v>58005</v>
      </c>
      <c r="AF1013" s="31"/>
      <c r="AG1013" s="26"/>
    </row>
    <row r="1014" spans="1:33" ht="30" customHeight="1">
      <c r="A1014" s="3889" t="s">
        <v>8564</v>
      </c>
      <c r="B1014" s="9700"/>
      <c r="C1014" s="9753"/>
      <c r="D1014" s="9753"/>
      <c r="E1014" s="9410"/>
      <c r="F1014" s="9715"/>
      <c r="G1014" s="9710"/>
      <c r="H1014" s="10385"/>
      <c r="I1014" s="9703"/>
      <c r="J1014" s="9705"/>
      <c r="K1014" s="10427"/>
      <c r="L1014" s="552" t="s">
        <v>9966</v>
      </c>
      <c r="M1014" s="9280"/>
      <c r="N1014" s="579" t="s">
        <v>3951</v>
      </c>
      <c r="O1014" s="258">
        <v>1</v>
      </c>
      <c r="P1014" s="258">
        <v>1</v>
      </c>
      <c r="Q1014" s="10294"/>
      <c r="R1014" s="9741"/>
      <c r="S1014" s="250"/>
      <c r="T1014" s="250"/>
      <c r="U1014" s="250"/>
      <c r="V1014" s="10368"/>
      <c r="W1014" s="250"/>
      <c r="X1014" s="10368"/>
      <c r="Y1014" s="250"/>
      <c r="Z1014" s="9718"/>
      <c r="AA1014" s="9718"/>
      <c r="AB1014" s="11101"/>
      <c r="AC1014" s="9662"/>
      <c r="AD1014" s="471">
        <v>24502.5</v>
      </c>
      <c r="AE1014" s="9662"/>
      <c r="AF1014" s="31"/>
      <c r="AG1014" s="26"/>
    </row>
    <row r="1015" spans="1:33" ht="30" customHeight="1">
      <c r="A1015" s="2337" t="s">
        <v>8564</v>
      </c>
      <c r="B1015" s="2338" t="s">
        <v>11349</v>
      </c>
      <c r="C1015" s="1277">
        <v>45537</v>
      </c>
      <c r="D1015" s="1277">
        <v>45551</v>
      </c>
      <c r="E1015" s="593"/>
      <c r="F1015" s="1297"/>
      <c r="G1015" s="1276">
        <v>8598</v>
      </c>
      <c r="H1015" s="2339" t="s">
        <v>11310</v>
      </c>
      <c r="I1015" s="1326"/>
      <c r="J1015" s="1304" t="s">
        <v>11311</v>
      </c>
      <c r="K1015" s="2340" t="s">
        <v>11312</v>
      </c>
      <c r="L1015" s="1302" t="s">
        <v>76</v>
      </c>
      <c r="M1015" s="771" t="s">
        <v>11316</v>
      </c>
      <c r="N1015" s="1176"/>
      <c r="O1015" s="1272">
        <v>4</v>
      </c>
      <c r="P1015" s="1272">
        <v>4</v>
      </c>
      <c r="Q1015" s="1402" t="s">
        <v>11313</v>
      </c>
      <c r="R1015" s="1173"/>
      <c r="S1015" s="1173"/>
      <c r="T1015" s="1173"/>
      <c r="U1015" s="1173"/>
      <c r="V1015" s="2329" t="s">
        <v>2073</v>
      </c>
      <c r="W1015" s="1173"/>
      <c r="X1015" s="2329" t="s">
        <v>37</v>
      </c>
      <c r="Y1015" s="1173"/>
      <c r="Z1015" s="2330" t="s">
        <v>45</v>
      </c>
      <c r="AA1015" s="1176">
        <v>4504341010</v>
      </c>
      <c r="AB1015" s="1613" t="s">
        <v>12935</v>
      </c>
      <c r="AC1015" s="722">
        <v>6000</v>
      </c>
      <c r="AD1015" s="1266">
        <v>7938.81</v>
      </c>
      <c r="AE1015" s="722">
        <f t="shared" ref="AE1015:AE1046" si="21">SUM(AD1015*P1015+AC1015)</f>
        <v>37755.240000000005</v>
      </c>
      <c r="AF1015" s="31"/>
      <c r="AG1015" s="26"/>
    </row>
    <row r="1016" spans="1:33" ht="30" customHeight="1">
      <c r="A1016" s="3712" t="s">
        <v>8508</v>
      </c>
      <c r="B1016" s="5361" t="s">
        <v>11317</v>
      </c>
      <c r="C1016" s="340">
        <v>45537</v>
      </c>
      <c r="D1016" s="340">
        <v>45546</v>
      </c>
      <c r="E1016" s="422"/>
      <c r="F1016" s="374"/>
      <c r="G1016" s="339">
        <v>8601</v>
      </c>
      <c r="H1016" s="1494" t="s">
        <v>10220</v>
      </c>
      <c r="I1016" s="487"/>
      <c r="J1016" s="3713" t="s">
        <v>9769</v>
      </c>
      <c r="K1016" s="477" t="s">
        <v>11318</v>
      </c>
      <c r="L1016" s="1574" t="s">
        <v>76</v>
      </c>
      <c r="M1016" s="338" t="s">
        <v>11341</v>
      </c>
      <c r="N1016" s="255"/>
      <c r="O1016" s="258">
        <v>4</v>
      </c>
      <c r="P1016" s="258">
        <v>4</v>
      </c>
      <c r="Q1016" s="467" t="s">
        <v>11319</v>
      </c>
      <c r="R1016" s="309"/>
      <c r="S1016" s="250"/>
      <c r="T1016" s="250"/>
      <c r="U1016" s="250"/>
      <c r="V1016" s="1821" t="s">
        <v>2073</v>
      </c>
      <c r="W1016" s="250"/>
      <c r="X1016" s="1821" t="s">
        <v>37</v>
      </c>
      <c r="Y1016" s="250"/>
      <c r="Z1016" s="251"/>
      <c r="AA1016" s="251">
        <v>4504337531</v>
      </c>
      <c r="AB1016" s="1612" t="s">
        <v>12935</v>
      </c>
      <c r="AC1016" s="33">
        <v>0</v>
      </c>
      <c r="AD1016" s="471">
        <v>10976</v>
      </c>
      <c r="AE1016" s="33">
        <f t="shared" si="21"/>
        <v>43904</v>
      </c>
      <c r="AF1016" s="31"/>
      <c r="AG1016" s="26"/>
    </row>
    <row r="1017" spans="1:33" ht="30" customHeight="1">
      <c r="A1017" s="2161" t="s">
        <v>10014</v>
      </c>
      <c r="B1017" s="1430" t="s">
        <v>11543</v>
      </c>
      <c r="C1017" s="1277">
        <v>45534</v>
      </c>
      <c r="D1017" s="2635">
        <v>45545</v>
      </c>
      <c r="E1017" s="593"/>
      <c r="F1017" s="1297"/>
      <c r="G1017" s="1276">
        <v>8612</v>
      </c>
      <c r="H1017" s="2636" t="s">
        <v>11320</v>
      </c>
      <c r="I1017" s="1326"/>
      <c r="J1017" s="1304" t="s">
        <v>10169</v>
      </c>
      <c r="K1017" s="2162" t="s">
        <v>11321</v>
      </c>
      <c r="L1017" s="1397" t="s">
        <v>7572</v>
      </c>
      <c r="M1017" s="771" t="s">
        <v>11342</v>
      </c>
      <c r="N1017" s="1176"/>
      <c r="O1017" s="1272">
        <v>8</v>
      </c>
      <c r="P1017" s="1272">
        <v>8</v>
      </c>
      <c r="Q1017" s="1402" t="s">
        <v>11322</v>
      </c>
      <c r="R1017" s="1173"/>
      <c r="S1017" s="1173"/>
      <c r="T1017" s="1173"/>
      <c r="U1017" s="1173"/>
      <c r="V1017" s="2505" t="s">
        <v>2073</v>
      </c>
      <c r="W1017" s="1173"/>
      <c r="X1017" s="2505" t="s">
        <v>37</v>
      </c>
      <c r="Y1017" s="1173"/>
      <c r="Z1017" s="1834" t="s">
        <v>45</v>
      </c>
      <c r="AA1017" s="1176">
        <v>4504336306</v>
      </c>
      <c r="AB1017" s="1613" t="s">
        <v>9991</v>
      </c>
      <c r="AC1017" s="722">
        <v>0</v>
      </c>
      <c r="AD1017" s="1266">
        <v>3648</v>
      </c>
      <c r="AE1017" s="722">
        <f t="shared" si="21"/>
        <v>29184</v>
      </c>
      <c r="AF1017" s="31"/>
      <c r="AG1017" s="26"/>
    </row>
    <row r="1018" spans="1:33" ht="30" customHeight="1">
      <c r="A1018" s="2161" t="s">
        <v>10642</v>
      </c>
      <c r="B1018" s="2995" t="s">
        <v>11508</v>
      </c>
      <c r="C1018" s="1277">
        <v>45534</v>
      </c>
      <c r="D1018" s="2635">
        <v>45545</v>
      </c>
      <c r="E1018" s="593"/>
      <c r="F1018" s="1297"/>
      <c r="G1018" s="1276">
        <v>8614</v>
      </c>
      <c r="H1018" s="2636" t="s">
        <v>11323</v>
      </c>
      <c r="I1018" s="1326"/>
      <c r="J1018" s="1304" t="s">
        <v>11324</v>
      </c>
      <c r="K1018" s="2162" t="s">
        <v>11325</v>
      </c>
      <c r="L1018" s="2163" t="s">
        <v>193</v>
      </c>
      <c r="M1018" s="771" t="s">
        <v>11343</v>
      </c>
      <c r="N1018" s="1176"/>
      <c r="O1018" s="1272">
        <v>6</v>
      </c>
      <c r="P1018" s="1272">
        <v>6</v>
      </c>
      <c r="Q1018" s="1402" t="s">
        <v>11326</v>
      </c>
      <c r="R1018" s="1173"/>
      <c r="S1018" s="1173"/>
      <c r="T1018" s="1173"/>
      <c r="U1018" s="1173"/>
      <c r="V1018" s="1496" t="s">
        <v>2073</v>
      </c>
      <c r="W1018" s="1173"/>
      <c r="X1018" s="1496" t="s">
        <v>37</v>
      </c>
      <c r="Y1018" s="1173"/>
      <c r="Z1018" s="1454" t="s">
        <v>45</v>
      </c>
      <c r="AA1018" s="1176">
        <v>4504337359</v>
      </c>
      <c r="AB1018" s="1613" t="s">
        <v>10568</v>
      </c>
      <c r="AC1018" s="722">
        <v>0</v>
      </c>
      <c r="AD1018" s="1266">
        <v>6318</v>
      </c>
      <c r="AE1018" s="722">
        <f t="shared" si="21"/>
        <v>37908</v>
      </c>
      <c r="AF1018" s="31"/>
      <c r="AG1018" s="26"/>
    </row>
    <row r="1019" spans="1:33" ht="30" customHeight="1">
      <c r="A1019" s="2161" t="s">
        <v>9994</v>
      </c>
      <c r="B1019" s="1336" t="s">
        <v>11327</v>
      </c>
      <c r="C1019" s="1277">
        <v>45533</v>
      </c>
      <c r="D1019" s="1277">
        <v>45589</v>
      </c>
      <c r="E1019" s="593"/>
      <c r="F1019" s="1297"/>
      <c r="G1019" s="1276">
        <v>9042</v>
      </c>
      <c r="H1019" s="1345"/>
      <c r="I1019" s="1326"/>
      <c r="J1019" s="1304" t="s">
        <v>10225</v>
      </c>
      <c r="K1019" s="2162" t="s">
        <v>9952</v>
      </c>
      <c r="L1019" s="2163" t="s">
        <v>11328</v>
      </c>
      <c r="M1019" s="771" t="s">
        <v>11344</v>
      </c>
      <c r="N1019" s="1176"/>
      <c r="O1019" s="1272">
        <v>52</v>
      </c>
      <c r="P1019" s="257">
        <v>40</v>
      </c>
      <c r="Q1019" s="1402" t="s">
        <v>11329</v>
      </c>
      <c r="R1019" s="1173"/>
      <c r="S1019" s="1173"/>
      <c r="T1019" s="1173"/>
      <c r="U1019" s="1173"/>
      <c r="V1019" s="1173"/>
      <c r="W1019" s="1173"/>
      <c r="X1019" s="1173"/>
      <c r="Y1019" s="1173"/>
      <c r="Z1019" s="1176"/>
      <c r="AA1019" s="1176" t="s">
        <v>11348</v>
      </c>
      <c r="AB1019" s="1613" t="s">
        <v>10569</v>
      </c>
      <c r="AC1019" s="722">
        <v>0</v>
      </c>
      <c r="AD1019" s="1266">
        <v>3600</v>
      </c>
      <c r="AE1019" s="722">
        <f t="shared" si="21"/>
        <v>144000</v>
      </c>
      <c r="AF1019" s="31"/>
      <c r="AG1019" s="26"/>
    </row>
    <row r="1020" spans="1:33" ht="30" customHeight="1">
      <c r="A1020" s="6789" t="s">
        <v>8549</v>
      </c>
      <c r="B1020" s="6827" t="s">
        <v>11330</v>
      </c>
      <c r="C1020" s="340">
        <v>45534</v>
      </c>
      <c r="D1020" s="1493">
        <v>45545</v>
      </c>
      <c r="E1020" s="422"/>
      <c r="F1020" s="374"/>
      <c r="G1020" s="339">
        <v>8634</v>
      </c>
      <c r="H1020" s="1494" t="s">
        <v>3407</v>
      </c>
      <c r="I1020" s="2293" t="s">
        <v>92</v>
      </c>
      <c r="J1020" s="6790" t="s">
        <v>11331</v>
      </c>
      <c r="K1020" s="1495" t="s">
        <v>11332</v>
      </c>
      <c r="L1020" s="581" t="s">
        <v>28</v>
      </c>
      <c r="M1020" s="338" t="s">
        <v>11345</v>
      </c>
      <c r="N1020" s="255"/>
      <c r="O1020" s="258">
        <v>2</v>
      </c>
      <c r="P1020" s="258">
        <v>2</v>
      </c>
      <c r="Q1020" s="467" t="s">
        <v>11333</v>
      </c>
      <c r="R1020" s="309"/>
      <c r="S1020" s="250"/>
      <c r="T1020" s="250"/>
      <c r="U1020" s="250"/>
      <c r="V1020" s="2283" t="s">
        <v>2073</v>
      </c>
      <c r="W1020" s="250"/>
      <c r="X1020" s="2283" t="s">
        <v>37</v>
      </c>
      <c r="Y1020" s="250"/>
      <c r="Z1020" s="251"/>
      <c r="AA1020" s="251">
        <v>4504335971</v>
      </c>
      <c r="AB1020" s="1612" t="s">
        <v>10568</v>
      </c>
      <c r="AC1020" s="33">
        <v>0</v>
      </c>
      <c r="AD1020" s="471">
        <v>7858.62</v>
      </c>
      <c r="AE1020" s="33">
        <f t="shared" si="21"/>
        <v>15717.24</v>
      </c>
      <c r="AF1020" s="31"/>
      <c r="AG1020" s="26"/>
    </row>
    <row r="1021" spans="1:33" ht="30" customHeight="1">
      <c r="A1021" s="7004" t="s">
        <v>8556</v>
      </c>
      <c r="B1021" s="7026" t="s">
        <v>11334</v>
      </c>
      <c r="C1021" s="1277">
        <v>45537</v>
      </c>
      <c r="D1021" s="1277">
        <v>45544</v>
      </c>
      <c r="E1021" s="593"/>
      <c r="F1021" s="1297"/>
      <c r="G1021" s="1276">
        <v>8608</v>
      </c>
      <c r="H1021" s="2636" t="s">
        <v>5879</v>
      </c>
      <c r="I1021" s="1326"/>
      <c r="J1021" s="7003" t="s">
        <v>11335</v>
      </c>
      <c r="K1021" s="2162" t="s">
        <v>11336</v>
      </c>
      <c r="L1021" s="1472" t="s">
        <v>28</v>
      </c>
      <c r="M1021" s="771" t="s">
        <v>11346</v>
      </c>
      <c r="N1021" s="1176"/>
      <c r="O1021" s="1272">
        <v>2</v>
      </c>
      <c r="P1021" s="1272">
        <v>2</v>
      </c>
      <c r="Q1021" s="1402" t="s">
        <v>11337</v>
      </c>
      <c r="R1021" s="1173"/>
      <c r="S1021" s="1173"/>
      <c r="T1021" s="1173"/>
      <c r="U1021" s="1173"/>
      <c r="V1021" s="1564" t="s">
        <v>2073</v>
      </c>
      <c r="W1021" s="1173"/>
      <c r="X1021" s="1564" t="s">
        <v>37</v>
      </c>
      <c r="Y1021" s="1173"/>
      <c r="Z1021" s="2914" t="s">
        <v>45</v>
      </c>
      <c r="AA1021" s="1176">
        <v>4504337665</v>
      </c>
      <c r="AB1021" s="1613" t="s">
        <v>10568</v>
      </c>
      <c r="AC1021" s="722">
        <v>0</v>
      </c>
      <c r="AD1021" s="1266">
        <v>7938</v>
      </c>
      <c r="AE1021" s="722">
        <f t="shared" si="21"/>
        <v>15876</v>
      </c>
      <c r="AF1021" s="31"/>
      <c r="AG1021" s="26"/>
    </row>
    <row r="1022" spans="1:33" ht="30" customHeight="1">
      <c r="A1022" s="1492" t="s">
        <v>8509</v>
      </c>
      <c r="B1022" s="2992" t="s">
        <v>11338</v>
      </c>
      <c r="C1022" s="340">
        <v>45537</v>
      </c>
      <c r="D1022" s="340">
        <v>45546</v>
      </c>
      <c r="E1022" s="422"/>
      <c r="F1022" s="374"/>
      <c r="G1022" s="339">
        <v>8593</v>
      </c>
      <c r="H1022" s="1494" t="s">
        <v>1493</v>
      </c>
      <c r="I1022" s="487"/>
      <c r="J1022" s="410" t="s">
        <v>11339</v>
      </c>
      <c r="K1022" s="477" t="s">
        <v>1181</v>
      </c>
      <c r="L1022" s="581" t="s">
        <v>28</v>
      </c>
      <c r="M1022" s="338" t="s">
        <v>11347</v>
      </c>
      <c r="N1022" s="255"/>
      <c r="O1022" s="258">
        <v>2</v>
      </c>
      <c r="P1022" s="258">
        <v>2</v>
      </c>
      <c r="Q1022" s="467" t="s">
        <v>11340</v>
      </c>
      <c r="R1022" s="309"/>
      <c r="S1022" s="250"/>
      <c r="T1022" s="250"/>
      <c r="U1022" s="250"/>
      <c r="V1022" s="1518" t="s">
        <v>2073</v>
      </c>
      <c r="W1022" s="250"/>
      <c r="X1022" s="1518" t="s">
        <v>37</v>
      </c>
      <c r="Y1022" s="250"/>
      <c r="Z1022" s="251"/>
      <c r="AA1022" s="251">
        <v>4504337358</v>
      </c>
      <c r="AB1022" s="1612" t="s">
        <v>5585</v>
      </c>
      <c r="AC1022" s="33">
        <v>0</v>
      </c>
      <c r="AD1022" s="471">
        <v>6714.9</v>
      </c>
      <c r="AE1022" s="33">
        <f t="shared" si="21"/>
        <v>13429.8</v>
      </c>
      <c r="AF1022" s="31"/>
      <c r="AG1022" s="26"/>
    </row>
    <row r="1023" spans="1:33" ht="30" customHeight="1">
      <c r="A1023" s="1544" t="s">
        <v>9155</v>
      </c>
      <c r="B1023" s="2996" t="s">
        <v>11350</v>
      </c>
      <c r="C1023" s="1277">
        <v>45538</v>
      </c>
      <c r="D1023" s="1277">
        <v>45547</v>
      </c>
      <c r="E1023" s="593"/>
      <c r="F1023" s="1297"/>
      <c r="G1023" s="1276">
        <v>8602</v>
      </c>
      <c r="H1023" s="1566" t="s">
        <v>6036</v>
      </c>
      <c r="I1023" s="1326"/>
      <c r="J1023" s="1304" t="s">
        <v>11351</v>
      </c>
      <c r="K1023" s="1567" t="s">
        <v>9952</v>
      </c>
      <c r="L1023" s="1906" t="s">
        <v>167</v>
      </c>
      <c r="M1023" s="771" t="s">
        <v>11368</v>
      </c>
      <c r="N1023" s="1176"/>
      <c r="O1023" s="1272">
        <v>10</v>
      </c>
      <c r="P1023" s="1272">
        <v>10</v>
      </c>
      <c r="Q1023" s="1402" t="s">
        <v>11352</v>
      </c>
      <c r="R1023" s="1173"/>
      <c r="S1023" s="1173"/>
      <c r="T1023" s="1173"/>
      <c r="U1023" s="1173"/>
      <c r="V1023" s="1904" t="s">
        <v>2073</v>
      </c>
      <c r="W1023" s="1173"/>
      <c r="X1023" s="1904" t="s">
        <v>37</v>
      </c>
      <c r="Y1023" s="1173"/>
      <c r="Z1023" s="1907" t="s">
        <v>45</v>
      </c>
      <c r="AA1023" s="1176">
        <v>4504338937</v>
      </c>
      <c r="AB1023" s="1751" t="s">
        <v>10569</v>
      </c>
      <c r="AC1023" s="722">
        <v>0</v>
      </c>
      <c r="AD1023" s="1266">
        <v>10976</v>
      </c>
      <c r="AE1023" s="722">
        <f t="shared" si="21"/>
        <v>109760</v>
      </c>
      <c r="AF1023" s="31"/>
      <c r="AG1023" s="26"/>
    </row>
    <row r="1024" spans="1:33" ht="30" customHeight="1">
      <c r="A1024" s="1565" t="s">
        <v>7878</v>
      </c>
      <c r="B1024" s="2996" t="s">
        <v>11353</v>
      </c>
      <c r="C1024" s="1277">
        <v>45538</v>
      </c>
      <c r="D1024" s="1277">
        <v>45544</v>
      </c>
      <c r="E1024" s="593"/>
      <c r="F1024" s="1297"/>
      <c r="G1024" s="1276">
        <v>8638</v>
      </c>
      <c r="H1024" s="1566" t="s">
        <v>4864</v>
      </c>
      <c r="I1024" s="1326"/>
      <c r="J1024" s="1304" t="s">
        <v>11354</v>
      </c>
      <c r="K1024" s="1567" t="s">
        <v>11355</v>
      </c>
      <c r="L1024" s="1472" t="s">
        <v>173</v>
      </c>
      <c r="M1024" s="771" t="s">
        <v>11369</v>
      </c>
      <c r="N1024" s="1176"/>
      <c r="O1024" s="1272">
        <v>1</v>
      </c>
      <c r="P1024" s="1272">
        <v>1</v>
      </c>
      <c r="Q1024" s="1719" t="s">
        <v>11356</v>
      </c>
      <c r="R1024" s="1173"/>
      <c r="S1024" s="1173"/>
      <c r="T1024" s="1173"/>
      <c r="U1024" s="1173"/>
      <c r="V1024" s="1639" t="s">
        <v>2073</v>
      </c>
      <c r="W1024" s="1173"/>
      <c r="X1024" s="1639" t="s">
        <v>37</v>
      </c>
      <c r="Y1024" s="1173"/>
      <c r="Z1024" s="1716" t="s">
        <v>45</v>
      </c>
      <c r="AA1024" s="1176" t="s">
        <v>11366</v>
      </c>
      <c r="AB1024" s="1613" t="s">
        <v>5585</v>
      </c>
      <c r="AC1024" s="722">
        <v>0</v>
      </c>
      <c r="AD1024" s="1266">
        <v>7613</v>
      </c>
      <c r="AE1024" s="722">
        <f t="shared" si="21"/>
        <v>7613</v>
      </c>
      <c r="AF1024" s="31"/>
      <c r="AG1024" s="26"/>
    </row>
    <row r="1025" spans="1:33" ht="30" customHeight="1">
      <c r="A1025" s="1565" t="s">
        <v>8509</v>
      </c>
      <c r="B1025" s="2992" t="s">
        <v>11357</v>
      </c>
      <c r="C1025" s="1277">
        <v>45538</v>
      </c>
      <c r="D1025" s="1277">
        <v>45548</v>
      </c>
      <c r="E1025" s="593"/>
      <c r="F1025" s="1297"/>
      <c r="G1025" s="1276">
        <v>8593</v>
      </c>
      <c r="H1025" s="1566" t="s">
        <v>5874</v>
      </c>
      <c r="I1025" s="1326"/>
      <c r="J1025" s="1304" t="s">
        <v>11358</v>
      </c>
      <c r="K1025" s="1567" t="s">
        <v>11359</v>
      </c>
      <c r="L1025" s="1472" t="s">
        <v>173</v>
      </c>
      <c r="M1025" s="771" t="s">
        <v>11370</v>
      </c>
      <c r="N1025" s="1176"/>
      <c r="O1025" s="1272">
        <v>1</v>
      </c>
      <c r="P1025" s="1272">
        <v>1</v>
      </c>
      <c r="Q1025" s="1402" t="s">
        <v>11360</v>
      </c>
      <c r="R1025" s="1173"/>
      <c r="S1025" s="1173"/>
      <c r="T1025" s="1173"/>
      <c r="U1025" s="1173"/>
      <c r="V1025" s="1568" t="s">
        <v>2073</v>
      </c>
      <c r="W1025" s="1173"/>
      <c r="X1025" s="1568" t="s">
        <v>37</v>
      </c>
      <c r="Y1025" s="1173"/>
      <c r="Z1025" s="1563" t="s">
        <v>45</v>
      </c>
      <c r="AA1025" s="1176" t="s">
        <v>11367</v>
      </c>
      <c r="AB1025" s="1613" t="s">
        <v>5585</v>
      </c>
      <c r="AC1025" s="722">
        <v>0</v>
      </c>
      <c r="AD1025" s="1266">
        <v>6714.9</v>
      </c>
      <c r="AE1025" s="722">
        <f t="shared" si="21"/>
        <v>6714.9</v>
      </c>
      <c r="AF1025" s="31"/>
      <c r="AG1025" s="26"/>
    </row>
    <row r="1026" spans="1:33" ht="30" customHeight="1">
      <c r="A1026" s="1515" t="s">
        <v>8509</v>
      </c>
      <c r="B1026" s="1525" t="s">
        <v>11361</v>
      </c>
      <c r="C1026" s="340">
        <v>45539</v>
      </c>
      <c r="D1026" s="340">
        <v>45552</v>
      </c>
      <c r="E1026" s="422"/>
      <c r="F1026" s="374"/>
      <c r="G1026" s="339">
        <v>8593</v>
      </c>
      <c r="H1026" s="1516" t="s">
        <v>11362</v>
      </c>
      <c r="I1026" s="487"/>
      <c r="J1026" s="410" t="s">
        <v>11363</v>
      </c>
      <c r="K1026" s="1517" t="s">
        <v>11364</v>
      </c>
      <c r="L1026" s="1553" t="s">
        <v>76</v>
      </c>
      <c r="M1026" s="338" t="s">
        <v>11371</v>
      </c>
      <c r="N1026" s="255"/>
      <c r="O1026" s="258">
        <v>4</v>
      </c>
      <c r="P1026" s="258">
        <v>4</v>
      </c>
      <c r="Q1026" s="467" t="s">
        <v>11365</v>
      </c>
      <c r="R1026" s="309"/>
      <c r="S1026" s="250"/>
      <c r="T1026" s="250"/>
      <c r="U1026" s="250"/>
      <c r="V1026" s="1518" t="s">
        <v>2073</v>
      </c>
      <c r="W1026" s="250"/>
      <c r="X1026" s="1518" t="s">
        <v>37</v>
      </c>
      <c r="Y1026" s="250"/>
      <c r="Z1026" s="251"/>
      <c r="AA1026" s="251">
        <v>4504339867</v>
      </c>
      <c r="AB1026" s="1612" t="s">
        <v>12935</v>
      </c>
      <c r="AC1026" s="33">
        <v>0</v>
      </c>
      <c r="AD1026" s="471">
        <v>6714.9</v>
      </c>
      <c r="AE1026" s="33">
        <f t="shared" si="21"/>
        <v>26859.599999999999</v>
      </c>
      <c r="AF1026" s="31"/>
      <c r="AG1026" s="26"/>
    </row>
    <row r="1027" spans="1:33" ht="30" customHeight="1">
      <c r="A1027" s="1484" t="s">
        <v>8556</v>
      </c>
      <c r="B1027" s="2992" t="s">
        <v>11379</v>
      </c>
      <c r="C1027" s="1277">
        <v>45539</v>
      </c>
      <c r="D1027" s="1277">
        <v>45548</v>
      </c>
      <c r="E1027" s="593"/>
      <c r="F1027" s="1297"/>
      <c r="G1027" s="1276">
        <v>8608</v>
      </c>
      <c r="H1027" s="1345"/>
      <c r="I1027" s="1430" t="s">
        <v>92</v>
      </c>
      <c r="J1027" s="1304" t="s">
        <v>9894</v>
      </c>
      <c r="K1027" s="1319" t="s">
        <v>11380</v>
      </c>
      <c r="L1027" s="1472" t="s">
        <v>173</v>
      </c>
      <c r="M1027" s="771" t="s">
        <v>11439</v>
      </c>
      <c r="N1027" s="1176"/>
      <c r="O1027" s="1272">
        <v>1</v>
      </c>
      <c r="P1027" s="1272">
        <v>1</v>
      </c>
      <c r="Q1027" s="1550" t="s">
        <v>11384</v>
      </c>
      <c r="R1027" s="1173"/>
      <c r="S1027" s="1173"/>
      <c r="T1027" s="1173"/>
      <c r="U1027" s="1173"/>
      <c r="V1027" s="1564" t="s">
        <v>2073</v>
      </c>
      <c r="W1027" s="1173"/>
      <c r="X1027" s="1564" t="s">
        <v>37</v>
      </c>
      <c r="Y1027" s="1173"/>
      <c r="Z1027" s="1563" t="s">
        <v>45</v>
      </c>
      <c r="AA1027" s="1176" t="s">
        <v>11457</v>
      </c>
      <c r="AB1027" s="1613" t="s">
        <v>10568</v>
      </c>
      <c r="AC1027" s="722">
        <v>0</v>
      </c>
      <c r="AD1027" s="1266">
        <v>7938</v>
      </c>
      <c r="AE1027" s="722">
        <f t="shared" si="21"/>
        <v>7938</v>
      </c>
      <c r="AF1027" s="31"/>
      <c r="AG1027" s="26"/>
    </row>
    <row r="1028" spans="1:33" ht="30" customHeight="1">
      <c r="A1028" s="5283" t="s">
        <v>10036</v>
      </c>
      <c r="B1028" s="5405" t="s">
        <v>11381</v>
      </c>
      <c r="C1028" s="340">
        <v>45539</v>
      </c>
      <c r="D1028" s="340">
        <v>45553</v>
      </c>
      <c r="E1028" s="422"/>
      <c r="F1028" s="374"/>
      <c r="G1028" s="339">
        <v>8589</v>
      </c>
      <c r="H1028" s="556"/>
      <c r="I1028" s="487"/>
      <c r="J1028" s="5284" t="s">
        <v>11382</v>
      </c>
      <c r="K1028" s="477" t="s">
        <v>11383</v>
      </c>
      <c r="L1028" s="581" t="s">
        <v>28</v>
      </c>
      <c r="M1028" s="338" t="s">
        <v>11440</v>
      </c>
      <c r="N1028" s="255"/>
      <c r="O1028" s="258">
        <v>2</v>
      </c>
      <c r="P1028" s="258">
        <v>2</v>
      </c>
      <c r="Q1028" s="1578" t="s">
        <v>11385</v>
      </c>
      <c r="R1028" s="309"/>
      <c r="S1028" s="250"/>
      <c r="T1028" s="250"/>
      <c r="U1028" s="250"/>
      <c r="V1028" s="1576" t="s">
        <v>2073</v>
      </c>
      <c r="W1028" s="250"/>
      <c r="X1028" s="1576" t="s">
        <v>37</v>
      </c>
      <c r="Y1028" s="250"/>
      <c r="Z1028" s="251"/>
      <c r="AA1028" s="251">
        <v>4504339641</v>
      </c>
      <c r="AB1028" s="1612" t="s">
        <v>10569</v>
      </c>
      <c r="AC1028" s="33">
        <v>0</v>
      </c>
      <c r="AD1028" s="471">
        <v>6318</v>
      </c>
      <c r="AE1028" s="33">
        <f t="shared" si="21"/>
        <v>12636</v>
      </c>
      <c r="AF1028" s="31"/>
      <c r="AG1028" s="26"/>
    </row>
    <row r="1029" spans="1:33" ht="30" customHeight="1">
      <c r="A1029" s="1484" t="s">
        <v>8549</v>
      </c>
      <c r="B1029" s="1336" t="s">
        <v>11386</v>
      </c>
      <c r="C1029" s="1277">
        <v>45538</v>
      </c>
      <c r="D1029" s="1277">
        <v>45547</v>
      </c>
      <c r="E1029" s="593"/>
      <c r="F1029" s="1297"/>
      <c r="G1029" s="1276">
        <v>8634</v>
      </c>
      <c r="H1029" s="1485" t="s">
        <v>5555</v>
      </c>
      <c r="I1029" s="1326"/>
      <c r="J1029" s="1304" t="s">
        <v>10903</v>
      </c>
      <c r="K1029" s="1319" t="s">
        <v>11387</v>
      </c>
      <c r="L1029" s="1472" t="s">
        <v>28</v>
      </c>
      <c r="M1029" s="771" t="s">
        <v>11441</v>
      </c>
      <c r="N1029" s="1176"/>
      <c r="O1029" s="1272">
        <v>2</v>
      </c>
      <c r="P1029" s="1272">
        <v>2</v>
      </c>
      <c r="Q1029" s="1402" t="s">
        <v>11388</v>
      </c>
      <c r="R1029" s="1173"/>
      <c r="S1029" s="1173"/>
      <c r="T1029" s="1173"/>
      <c r="U1029" s="1173"/>
      <c r="V1029" s="2365" t="s">
        <v>2073</v>
      </c>
      <c r="W1029" s="1173"/>
      <c r="X1029" s="2365" t="s">
        <v>37</v>
      </c>
      <c r="Y1029" s="1173"/>
      <c r="Z1029" s="2471" t="s">
        <v>45</v>
      </c>
      <c r="AA1029" s="4849" t="s">
        <v>11458</v>
      </c>
      <c r="AB1029" s="1613" t="s">
        <v>10569</v>
      </c>
      <c r="AC1029" s="722">
        <v>0</v>
      </c>
      <c r="AD1029" s="1266">
        <v>7858.62</v>
      </c>
      <c r="AE1029" s="722">
        <f t="shared" si="21"/>
        <v>15717.24</v>
      </c>
      <c r="AF1029" s="31"/>
      <c r="AG1029" s="26"/>
    </row>
    <row r="1030" spans="1:33" ht="30" customHeight="1">
      <c r="A1030" s="1484" t="s">
        <v>7878</v>
      </c>
      <c r="B1030" s="1430" t="s">
        <v>11389</v>
      </c>
      <c r="C1030" s="1277">
        <v>45538</v>
      </c>
      <c r="D1030" s="1277">
        <v>45544</v>
      </c>
      <c r="E1030" s="593"/>
      <c r="F1030" s="1297"/>
      <c r="G1030" s="1276">
        <v>8638</v>
      </c>
      <c r="H1030" s="1485" t="s">
        <v>6740</v>
      </c>
      <c r="I1030" s="1326"/>
      <c r="J1030" s="1304" t="s">
        <v>11390</v>
      </c>
      <c r="K1030" s="1486" t="s">
        <v>11391</v>
      </c>
      <c r="L1030" s="1472" t="s">
        <v>28</v>
      </c>
      <c r="M1030" s="771" t="s">
        <v>11442</v>
      </c>
      <c r="N1030" s="1176"/>
      <c r="O1030" s="1272">
        <v>2</v>
      </c>
      <c r="P1030" s="1272">
        <v>2</v>
      </c>
      <c r="Q1030" s="1550" t="s">
        <v>11392</v>
      </c>
      <c r="R1030" s="1173"/>
      <c r="S1030" s="1173"/>
      <c r="T1030" s="1173"/>
      <c r="U1030" s="1173"/>
      <c r="V1030" s="1761" t="s">
        <v>2073</v>
      </c>
      <c r="W1030" s="1173"/>
      <c r="X1030" s="1761" t="s">
        <v>37</v>
      </c>
      <c r="Y1030" s="1173"/>
      <c r="Z1030" s="1834" t="s">
        <v>45</v>
      </c>
      <c r="AA1030" s="1176">
        <v>4504340103</v>
      </c>
      <c r="AB1030" s="1613" t="s">
        <v>10568</v>
      </c>
      <c r="AC1030" s="722">
        <v>0</v>
      </c>
      <c r="AD1030" s="1266">
        <v>7613</v>
      </c>
      <c r="AE1030" s="722">
        <f t="shared" si="21"/>
        <v>15226</v>
      </c>
      <c r="AF1030" s="31"/>
      <c r="AG1030" s="26"/>
    </row>
    <row r="1031" spans="1:33" ht="30" customHeight="1">
      <c r="A1031" s="1484" t="s">
        <v>7878</v>
      </c>
      <c r="B1031" s="2995" t="s">
        <v>11393</v>
      </c>
      <c r="C1031" s="1277">
        <v>45539</v>
      </c>
      <c r="D1031" s="1277">
        <v>45620</v>
      </c>
      <c r="E1031" s="593"/>
      <c r="F1031" s="1297"/>
      <c r="G1031" s="1276">
        <v>8638</v>
      </c>
      <c r="H1031" s="1345"/>
      <c r="I1031" s="1326"/>
      <c r="J1031" s="1304" t="s">
        <v>11394</v>
      </c>
      <c r="K1031" s="1319" t="s">
        <v>11395</v>
      </c>
      <c r="L1031" s="1487" t="s">
        <v>11396</v>
      </c>
      <c r="M1031" s="771" t="s">
        <v>11443</v>
      </c>
      <c r="N1031" s="1456" t="s">
        <v>6162</v>
      </c>
      <c r="O1031" s="1272">
        <v>1</v>
      </c>
      <c r="P1031" s="1272">
        <v>1</v>
      </c>
      <c r="Q1031" s="1550" t="s">
        <v>11397</v>
      </c>
      <c r="R1031" s="1173"/>
      <c r="S1031" s="1173"/>
      <c r="T1031" s="1173"/>
      <c r="U1031" s="1173"/>
      <c r="V1031" s="1904" t="s">
        <v>2073</v>
      </c>
      <c r="W1031" s="1173"/>
      <c r="X1031" s="1904" t="s">
        <v>37</v>
      </c>
      <c r="Y1031" s="1173"/>
      <c r="Z1031" s="1907" t="s">
        <v>45</v>
      </c>
      <c r="AA1031" s="1176">
        <v>4504340105</v>
      </c>
      <c r="AB1031" s="1613" t="s">
        <v>5586</v>
      </c>
      <c r="AC1031" s="722">
        <v>0</v>
      </c>
      <c r="AD1031" s="1266">
        <v>220000</v>
      </c>
      <c r="AE1031" s="722">
        <f t="shared" si="21"/>
        <v>220000</v>
      </c>
      <c r="AF1031" s="31"/>
      <c r="AG1031" s="26"/>
    </row>
    <row r="1032" spans="1:33" ht="30" customHeight="1">
      <c r="A1032" s="1577" t="s">
        <v>8626</v>
      </c>
      <c r="B1032" s="2992" t="s">
        <v>11398</v>
      </c>
      <c r="C1032" s="340">
        <v>45539</v>
      </c>
      <c r="D1032" s="340">
        <v>45595</v>
      </c>
      <c r="E1032" s="422"/>
      <c r="F1032" s="374"/>
      <c r="G1032" s="339">
        <v>8615</v>
      </c>
      <c r="H1032" s="556"/>
      <c r="I1032" s="1431" t="s">
        <v>92</v>
      </c>
      <c r="J1032" s="410" t="s">
        <v>7536</v>
      </c>
      <c r="K1032" s="1760" t="s">
        <v>11399</v>
      </c>
      <c r="L1032" s="1702" t="s">
        <v>11400</v>
      </c>
      <c r="M1032" s="338" t="s">
        <v>11444</v>
      </c>
      <c r="N1032" s="1433" t="s">
        <v>5039</v>
      </c>
      <c r="O1032" s="258">
        <v>4</v>
      </c>
      <c r="P1032" s="257">
        <v>6</v>
      </c>
      <c r="Q1032" s="1578" t="s">
        <v>11401</v>
      </c>
      <c r="R1032" s="309"/>
      <c r="S1032" s="250"/>
      <c r="T1032" s="250"/>
      <c r="U1032" s="250"/>
      <c r="V1032" s="1821" t="s">
        <v>2073</v>
      </c>
      <c r="W1032" s="250"/>
      <c r="X1032" s="1807" t="s">
        <v>37</v>
      </c>
      <c r="Y1032" s="250"/>
      <c r="Z1032" s="251"/>
      <c r="AA1032" s="251" t="s">
        <v>11456</v>
      </c>
      <c r="AB1032" s="1612" t="s">
        <v>9991</v>
      </c>
      <c r="AC1032" s="33">
        <v>0</v>
      </c>
      <c r="AD1032" s="471">
        <v>16781</v>
      </c>
      <c r="AE1032" s="33">
        <f t="shared" si="21"/>
        <v>100686</v>
      </c>
      <c r="AF1032" s="31"/>
      <c r="AG1032" s="26"/>
    </row>
    <row r="1033" spans="1:33" ht="30" customHeight="1">
      <c r="A1033" s="1577" t="s">
        <v>8626</v>
      </c>
      <c r="B1033" s="2992" t="s">
        <v>11402</v>
      </c>
      <c r="C1033" s="340">
        <v>45540</v>
      </c>
      <c r="D1033" s="340">
        <v>45596</v>
      </c>
      <c r="E1033" s="422"/>
      <c r="F1033" s="374"/>
      <c r="G1033" s="339">
        <v>8615</v>
      </c>
      <c r="H1033" s="1759" t="s">
        <v>11403</v>
      </c>
      <c r="I1033" s="487"/>
      <c r="J1033" s="410" t="s">
        <v>9527</v>
      </c>
      <c r="K1033" s="477" t="s">
        <v>11404</v>
      </c>
      <c r="L1033" s="1702" t="s">
        <v>11400</v>
      </c>
      <c r="M1033" s="338" t="s">
        <v>11445</v>
      </c>
      <c r="N1033" s="1433" t="s">
        <v>5039</v>
      </c>
      <c r="O1033" s="258">
        <v>4</v>
      </c>
      <c r="P1033" s="257">
        <v>6</v>
      </c>
      <c r="Q1033" s="1756" t="s">
        <v>12810</v>
      </c>
      <c r="R1033" s="309"/>
      <c r="S1033" s="250"/>
      <c r="T1033" s="250"/>
      <c r="U1033" s="250"/>
      <c r="V1033" s="1821" t="s">
        <v>2073</v>
      </c>
      <c r="W1033" s="250"/>
      <c r="X1033" s="1807" t="s">
        <v>37</v>
      </c>
      <c r="Y1033" s="250"/>
      <c r="Z1033" s="251"/>
      <c r="AA1033" s="251">
        <v>4504341462</v>
      </c>
      <c r="AB1033" s="1612" t="s">
        <v>5585</v>
      </c>
      <c r="AC1033" s="33">
        <v>0</v>
      </c>
      <c r="AD1033" s="471">
        <v>16781</v>
      </c>
      <c r="AE1033" s="33">
        <f t="shared" si="21"/>
        <v>100686</v>
      </c>
      <c r="AF1033" s="31"/>
      <c r="AG1033" s="26"/>
    </row>
    <row r="1034" spans="1:33" ht="30" customHeight="1">
      <c r="A1034" s="1484" t="s">
        <v>8564</v>
      </c>
      <c r="B1034" s="2992" t="s">
        <v>11405</v>
      </c>
      <c r="C1034" s="1277">
        <v>45540</v>
      </c>
      <c r="D1034" s="1277">
        <v>45551</v>
      </c>
      <c r="E1034" s="593"/>
      <c r="F1034" s="1297"/>
      <c r="G1034" s="1276">
        <v>8598</v>
      </c>
      <c r="H1034" s="1485" t="s">
        <v>8982</v>
      </c>
      <c r="I1034" s="1326"/>
      <c r="J1034" s="1304" t="s">
        <v>8983</v>
      </c>
      <c r="K1034" s="1486" t="s">
        <v>9952</v>
      </c>
      <c r="L1034" s="1487" t="s">
        <v>9276</v>
      </c>
      <c r="M1034" s="771" t="s">
        <v>11446</v>
      </c>
      <c r="N1034" s="1176"/>
      <c r="O1034" s="1272">
        <v>35</v>
      </c>
      <c r="P1034" s="1272">
        <v>35</v>
      </c>
      <c r="Q1034" s="1402" t="s">
        <v>11406</v>
      </c>
      <c r="R1034" s="1173"/>
      <c r="S1034" s="1173"/>
      <c r="T1034" s="1173"/>
      <c r="U1034" s="1173"/>
      <c r="V1034" s="1462" t="s">
        <v>2073</v>
      </c>
      <c r="W1034" s="1173"/>
      <c r="X1034" s="1462" t="s">
        <v>37</v>
      </c>
      <c r="Y1034" s="1173"/>
      <c r="Z1034" s="1454" t="s">
        <v>45</v>
      </c>
      <c r="AA1034" s="1176"/>
      <c r="AB1034" s="1613" t="s">
        <v>5585</v>
      </c>
      <c r="AC1034" s="722">
        <v>0</v>
      </c>
      <c r="AD1034" s="1266">
        <v>7938.81</v>
      </c>
      <c r="AE1034" s="722">
        <f t="shared" si="21"/>
        <v>277858.35000000003</v>
      </c>
      <c r="AF1034" s="31"/>
      <c r="AG1034" s="26"/>
    </row>
    <row r="1035" spans="1:33" ht="30" customHeight="1">
      <c r="A1035" s="1484" t="s">
        <v>8564</v>
      </c>
      <c r="B1035" s="1336" t="s">
        <v>11407</v>
      </c>
      <c r="C1035" s="1277">
        <v>45540</v>
      </c>
      <c r="D1035" s="1277">
        <v>45554</v>
      </c>
      <c r="E1035" s="593"/>
      <c r="F1035" s="1297"/>
      <c r="G1035" s="1276">
        <v>8598</v>
      </c>
      <c r="H1035" s="1485" t="s">
        <v>11408</v>
      </c>
      <c r="I1035" s="1326"/>
      <c r="J1035" s="1304" t="s">
        <v>11409</v>
      </c>
      <c r="K1035" s="1486" t="s">
        <v>11410</v>
      </c>
      <c r="L1035" s="1472" t="s">
        <v>28</v>
      </c>
      <c r="M1035" s="771" t="s">
        <v>11447</v>
      </c>
      <c r="N1035" s="1176"/>
      <c r="O1035" s="1272">
        <v>2</v>
      </c>
      <c r="P1035" s="1272">
        <v>2</v>
      </c>
      <c r="Q1035" s="1402" t="s">
        <v>11411</v>
      </c>
      <c r="R1035" s="1173"/>
      <c r="S1035" s="1173"/>
      <c r="T1035" s="1173"/>
      <c r="U1035" s="1173"/>
      <c r="V1035" s="2330" t="s">
        <v>2073</v>
      </c>
      <c r="W1035" s="1173"/>
      <c r="X1035" s="2330" t="s">
        <v>37</v>
      </c>
      <c r="Y1035" s="1173"/>
      <c r="Z1035" s="1454" t="s">
        <v>45</v>
      </c>
      <c r="AA1035" s="1176">
        <v>4504341012</v>
      </c>
      <c r="AB1035" s="1613" t="s">
        <v>12935</v>
      </c>
      <c r="AC1035" s="722">
        <v>6000</v>
      </c>
      <c r="AD1035" s="1266">
        <v>7938.81</v>
      </c>
      <c r="AE1035" s="722">
        <f t="shared" si="21"/>
        <v>21877.620000000003</v>
      </c>
      <c r="AF1035" s="31"/>
      <c r="AG1035" s="26"/>
    </row>
    <row r="1036" spans="1:33" ht="30" customHeight="1">
      <c r="A1036" s="1484" t="s">
        <v>8564</v>
      </c>
      <c r="B1036" s="2992" t="s">
        <v>11412</v>
      </c>
      <c r="C1036" s="1277">
        <v>45541</v>
      </c>
      <c r="D1036" s="1277">
        <v>45555</v>
      </c>
      <c r="E1036" s="593"/>
      <c r="F1036" s="1297"/>
      <c r="G1036" s="1276">
        <v>8598</v>
      </c>
      <c r="H1036" s="1485" t="s">
        <v>551</v>
      </c>
      <c r="I1036" s="1326"/>
      <c r="J1036" s="1304" t="s">
        <v>11413</v>
      </c>
      <c r="K1036" s="1486" t="s">
        <v>11414</v>
      </c>
      <c r="L1036" s="1487" t="s">
        <v>76</v>
      </c>
      <c r="M1036" s="771" t="s">
        <v>11448</v>
      </c>
      <c r="N1036" s="1176"/>
      <c r="O1036" s="1272">
        <v>4</v>
      </c>
      <c r="P1036" s="1272">
        <v>4</v>
      </c>
      <c r="Q1036" s="1402" t="s">
        <v>11415</v>
      </c>
      <c r="R1036" s="1173"/>
      <c r="S1036" s="1173"/>
      <c r="T1036" s="1173"/>
      <c r="U1036" s="1173"/>
      <c r="V1036" s="1462" t="s">
        <v>2073</v>
      </c>
      <c r="W1036" s="1173"/>
      <c r="X1036" s="1462" t="s">
        <v>37</v>
      </c>
      <c r="Y1036" s="1173"/>
      <c r="Z1036" s="1454" t="s">
        <v>45</v>
      </c>
      <c r="AA1036" s="1176"/>
      <c r="AB1036" s="1613" t="s">
        <v>12936</v>
      </c>
      <c r="AC1036" s="722">
        <v>6000</v>
      </c>
      <c r="AD1036" s="1266">
        <v>7938.81</v>
      </c>
      <c r="AE1036" s="722">
        <f t="shared" si="21"/>
        <v>37755.240000000005</v>
      </c>
      <c r="AF1036" s="31"/>
      <c r="AG1036" s="26"/>
    </row>
    <row r="1037" spans="1:33" ht="30" customHeight="1">
      <c r="A1037" s="1484" t="s">
        <v>8508</v>
      </c>
      <c r="B1037" s="2992" t="s">
        <v>11416</v>
      </c>
      <c r="C1037" s="1277">
        <v>45540</v>
      </c>
      <c r="D1037" s="1277">
        <v>45555</v>
      </c>
      <c r="E1037" s="593"/>
      <c r="F1037" s="1297"/>
      <c r="G1037" s="1276">
        <v>8601</v>
      </c>
      <c r="H1037" s="1485" t="s">
        <v>8768</v>
      </c>
      <c r="I1037" s="1326"/>
      <c r="J1037" s="1304" t="s">
        <v>11417</v>
      </c>
      <c r="K1037" s="1486" t="s">
        <v>11418</v>
      </c>
      <c r="L1037" s="1472" t="s">
        <v>173</v>
      </c>
      <c r="M1037" s="771" t="s">
        <v>11452</v>
      </c>
      <c r="N1037" s="1176"/>
      <c r="O1037" s="1272">
        <v>1</v>
      </c>
      <c r="P1037" s="1272">
        <v>1</v>
      </c>
      <c r="Q1037" s="1402" t="s">
        <v>11419</v>
      </c>
      <c r="R1037" s="1173"/>
      <c r="S1037" s="1173"/>
      <c r="T1037" s="1173"/>
      <c r="U1037" s="1173"/>
      <c r="V1037" s="1864" t="s">
        <v>2073</v>
      </c>
      <c r="W1037" s="1173"/>
      <c r="X1037" s="1864" t="s">
        <v>37</v>
      </c>
      <c r="Y1037" s="1173"/>
      <c r="Z1037" s="2678" t="s">
        <v>45</v>
      </c>
      <c r="AA1037" s="1176">
        <v>4504341709</v>
      </c>
      <c r="AB1037" s="1613" t="s">
        <v>12935</v>
      </c>
      <c r="AC1037" s="722">
        <v>10935</v>
      </c>
      <c r="AD1037" s="1266">
        <v>10976</v>
      </c>
      <c r="AE1037" s="722">
        <f t="shared" si="21"/>
        <v>21911</v>
      </c>
      <c r="AF1037" s="31"/>
      <c r="AG1037" s="26"/>
    </row>
    <row r="1038" spans="1:33" ht="30" customHeight="1">
      <c r="A1038" s="1484" t="s">
        <v>19908</v>
      </c>
      <c r="B1038" s="2995" t="s">
        <v>11420</v>
      </c>
      <c r="C1038" s="1277">
        <v>45540</v>
      </c>
      <c r="D1038" s="1277">
        <v>45551</v>
      </c>
      <c r="E1038" s="593"/>
      <c r="F1038" s="1297"/>
      <c r="G1038" s="1276">
        <v>8628</v>
      </c>
      <c r="H1038" s="1485" t="s">
        <v>11421</v>
      </c>
      <c r="I1038" s="1326"/>
      <c r="J1038" s="1304" t="s">
        <v>11422</v>
      </c>
      <c r="K1038" s="1486" t="s">
        <v>11423</v>
      </c>
      <c r="L1038" s="1487" t="s">
        <v>62</v>
      </c>
      <c r="M1038" s="771" t="s">
        <v>11449</v>
      </c>
      <c r="N1038" s="1176"/>
      <c r="O1038" s="1272">
        <v>5</v>
      </c>
      <c r="P1038" s="1272">
        <v>5</v>
      </c>
      <c r="Q1038" s="1402" t="s">
        <v>11424</v>
      </c>
      <c r="R1038" s="1173"/>
      <c r="S1038" s="1173"/>
      <c r="T1038" s="1173"/>
      <c r="U1038" s="1173"/>
      <c r="V1038" s="2191" t="s">
        <v>2073</v>
      </c>
      <c r="W1038" s="1173"/>
      <c r="X1038" s="2191" t="s">
        <v>37</v>
      </c>
      <c r="Y1038" s="1173"/>
      <c r="Z1038" s="1176" t="s">
        <v>45</v>
      </c>
      <c r="AA1038" s="1176" t="s">
        <v>11455</v>
      </c>
      <c r="AB1038" s="1613" t="s">
        <v>10568</v>
      </c>
      <c r="AC1038" s="722">
        <v>0</v>
      </c>
      <c r="AD1038" s="1266">
        <v>10369</v>
      </c>
      <c r="AE1038" s="722">
        <f t="shared" si="21"/>
        <v>51845</v>
      </c>
      <c r="AF1038" s="31"/>
      <c r="AG1038" s="26"/>
    </row>
    <row r="1039" spans="1:33" ht="30" customHeight="1">
      <c r="A1039" s="1484" t="s">
        <v>19908</v>
      </c>
      <c r="B1039" s="2995" t="s">
        <v>11425</v>
      </c>
      <c r="C1039" s="1277">
        <v>45540</v>
      </c>
      <c r="D1039" s="1277">
        <v>45551</v>
      </c>
      <c r="E1039" s="593"/>
      <c r="F1039" s="1297"/>
      <c r="G1039" s="1276">
        <v>8628</v>
      </c>
      <c r="H1039" s="1485" t="s">
        <v>11426</v>
      </c>
      <c r="I1039" s="1326"/>
      <c r="J1039" s="1304" t="s">
        <v>11427</v>
      </c>
      <c r="K1039" s="1319" t="s">
        <v>11428</v>
      </c>
      <c r="L1039" s="1472" t="s">
        <v>173</v>
      </c>
      <c r="M1039" s="771" t="s">
        <v>11450</v>
      </c>
      <c r="N1039" s="1176"/>
      <c r="O1039" s="1272">
        <v>1</v>
      </c>
      <c r="P1039" s="1272">
        <v>1</v>
      </c>
      <c r="Q1039" s="1402" t="s">
        <v>11429</v>
      </c>
      <c r="R1039" s="1173"/>
      <c r="S1039" s="1173"/>
      <c r="T1039" s="1173"/>
      <c r="U1039" s="1173"/>
      <c r="V1039" s="2329" t="s">
        <v>2073</v>
      </c>
      <c r="W1039" s="1173"/>
      <c r="X1039" s="2329" t="s">
        <v>37</v>
      </c>
      <c r="Y1039" s="1173"/>
      <c r="Z1039" s="1176" t="s">
        <v>45</v>
      </c>
      <c r="AA1039" s="1176">
        <v>4504342106</v>
      </c>
      <c r="AB1039" s="1613" t="s">
        <v>12935</v>
      </c>
      <c r="AC1039" s="722">
        <v>0</v>
      </c>
      <c r="AD1039" s="1266">
        <v>10369</v>
      </c>
      <c r="AE1039" s="722">
        <f t="shared" si="21"/>
        <v>10369</v>
      </c>
      <c r="AF1039" s="31"/>
      <c r="AG1039" s="26"/>
    </row>
    <row r="1040" spans="1:33" ht="30" customHeight="1">
      <c r="A1040" s="1484" t="s">
        <v>19908</v>
      </c>
      <c r="B1040" s="2995" t="s">
        <v>11430</v>
      </c>
      <c r="C1040" s="1277">
        <v>45540</v>
      </c>
      <c r="D1040" s="1277">
        <v>45551</v>
      </c>
      <c r="E1040" s="593"/>
      <c r="F1040" s="1297"/>
      <c r="G1040" s="1276">
        <v>8628</v>
      </c>
      <c r="H1040" s="1485" t="s">
        <v>11431</v>
      </c>
      <c r="I1040" s="1326"/>
      <c r="J1040" s="1304" t="s">
        <v>11432</v>
      </c>
      <c r="K1040" s="1486" t="s">
        <v>11433</v>
      </c>
      <c r="L1040" s="1487" t="s">
        <v>128</v>
      </c>
      <c r="M1040" s="771" t="s">
        <v>11451</v>
      </c>
      <c r="N1040" s="1176"/>
      <c r="O1040" s="1272">
        <v>3</v>
      </c>
      <c r="P1040" s="1272">
        <v>3</v>
      </c>
      <c r="Q1040" s="1402" t="s">
        <v>11434</v>
      </c>
      <c r="R1040" s="1173"/>
      <c r="S1040" s="1173"/>
      <c r="T1040" s="1173"/>
      <c r="U1040" s="1173"/>
      <c r="V1040" s="2277" t="s">
        <v>2073</v>
      </c>
      <c r="W1040" s="1173"/>
      <c r="X1040" s="2277" t="s">
        <v>37</v>
      </c>
      <c r="Y1040" s="1173"/>
      <c r="Z1040" s="1176" t="s">
        <v>45</v>
      </c>
      <c r="AA1040" s="1176" t="s">
        <v>11454</v>
      </c>
      <c r="AB1040" s="1613" t="s">
        <v>12936</v>
      </c>
      <c r="AC1040" s="722">
        <v>0</v>
      </c>
      <c r="AD1040" s="1266">
        <v>10369</v>
      </c>
      <c r="AE1040" s="722">
        <f t="shared" si="21"/>
        <v>31107</v>
      </c>
      <c r="AF1040" s="31"/>
      <c r="AG1040" s="26"/>
    </row>
    <row r="1041" spans="1:33" ht="30" customHeight="1">
      <c r="A1041" s="1484" t="s">
        <v>8509</v>
      </c>
      <c r="B1041" s="2995" t="s">
        <v>11435</v>
      </c>
      <c r="C1041" s="1277">
        <v>45539</v>
      </c>
      <c r="D1041" s="1277">
        <v>45548</v>
      </c>
      <c r="E1041" s="593"/>
      <c r="F1041" s="1297"/>
      <c r="G1041" s="1276">
        <v>8593</v>
      </c>
      <c r="H1041" s="1345"/>
      <c r="I1041" s="1430" t="s">
        <v>25</v>
      </c>
      <c r="J1041" s="1766" t="s">
        <v>11436</v>
      </c>
      <c r="K1041" s="1319" t="s">
        <v>11437</v>
      </c>
      <c r="L1041" s="1487" t="s">
        <v>179</v>
      </c>
      <c r="M1041" s="771" t="s">
        <v>11453</v>
      </c>
      <c r="N1041" s="1176"/>
      <c r="O1041" s="1272">
        <v>8</v>
      </c>
      <c r="P1041" s="1272">
        <v>8</v>
      </c>
      <c r="Q1041" s="1402" t="s">
        <v>11438</v>
      </c>
      <c r="R1041" s="1173"/>
      <c r="S1041" s="1173"/>
      <c r="T1041" s="1173"/>
      <c r="U1041" s="1173"/>
      <c r="V1041" s="1767" t="s">
        <v>2073</v>
      </c>
      <c r="W1041" s="1173"/>
      <c r="X1041" s="1767" t="s">
        <v>37</v>
      </c>
      <c r="Y1041" s="1173"/>
      <c r="Z1041" s="1761" t="s">
        <v>45</v>
      </c>
      <c r="AA1041" s="1176">
        <v>4504341003</v>
      </c>
      <c r="AB1041" s="1613" t="s">
        <v>10568</v>
      </c>
      <c r="AC1041" s="722">
        <v>0</v>
      </c>
      <c r="AD1041" s="1266">
        <v>6714.9</v>
      </c>
      <c r="AE1041" s="722">
        <f t="shared" si="21"/>
        <v>53719.199999999997</v>
      </c>
      <c r="AF1041" s="31"/>
      <c r="AG1041" s="26"/>
    </row>
    <row r="1042" spans="1:33" ht="30" customHeight="1">
      <c r="A1042" s="6983" t="s">
        <v>8508</v>
      </c>
      <c r="B1042" s="6982" t="s">
        <v>11711</v>
      </c>
      <c r="C1042" s="1277">
        <v>45541</v>
      </c>
      <c r="D1042" s="1277">
        <v>45552</v>
      </c>
      <c r="E1042" s="593"/>
      <c r="F1042" s="1297"/>
      <c r="G1042" s="1276">
        <v>8601</v>
      </c>
      <c r="H1042" s="1547" t="s">
        <v>11712</v>
      </c>
      <c r="I1042" s="1326"/>
      <c r="J1042" s="6984" t="s">
        <v>9769</v>
      </c>
      <c r="K1042" s="1319" t="s">
        <v>8512</v>
      </c>
      <c r="L1042" s="1487" t="s">
        <v>179</v>
      </c>
      <c r="M1042" s="771" t="s">
        <v>11736</v>
      </c>
      <c r="N1042" s="1176"/>
      <c r="O1042" s="1272">
        <v>8</v>
      </c>
      <c r="P1042" s="1272">
        <v>8</v>
      </c>
      <c r="Q1042" s="1549" t="s">
        <v>11713</v>
      </c>
      <c r="R1042" s="1173"/>
      <c r="S1042" s="1173"/>
      <c r="T1042" s="1173"/>
      <c r="U1042" s="1173"/>
      <c r="V1042" s="1864" t="s">
        <v>2073</v>
      </c>
      <c r="W1042" s="1173"/>
      <c r="X1042" s="1864" t="s">
        <v>37</v>
      </c>
      <c r="Y1042" s="1173"/>
      <c r="Z1042" s="1907" t="s">
        <v>45</v>
      </c>
      <c r="AA1042" s="1176">
        <v>4504342590</v>
      </c>
      <c r="AB1042" s="1613" t="s">
        <v>5585</v>
      </c>
      <c r="AC1042" s="722">
        <v>0</v>
      </c>
      <c r="AD1042" s="1266">
        <v>10976</v>
      </c>
      <c r="AE1042" s="722">
        <f t="shared" si="21"/>
        <v>87808</v>
      </c>
      <c r="AF1042" s="31"/>
      <c r="AG1042" s="26"/>
    </row>
    <row r="1043" spans="1:33" ht="30" customHeight="1">
      <c r="A1043" s="1546" t="s">
        <v>19908</v>
      </c>
      <c r="B1043" s="5639" t="s">
        <v>11714</v>
      </c>
      <c r="C1043" s="1277">
        <v>45541</v>
      </c>
      <c r="D1043" s="1277">
        <v>45555</v>
      </c>
      <c r="E1043" s="593"/>
      <c r="F1043" s="1297"/>
      <c r="G1043" s="1276">
        <v>8628</v>
      </c>
      <c r="H1043" s="1547" t="s">
        <v>11715</v>
      </c>
      <c r="I1043" s="1326"/>
      <c r="J1043" s="1304" t="s">
        <v>11716</v>
      </c>
      <c r="K1043" s="1548" t="s">
        <v>11717</v>
      </c>
      <c r="L1043" s="1472" t="s">
        <v>173</v>
      </c>
      <c r="M1043" s="771" t="s">
        <v>11737</v>
      </c>
      <c r="N1043" s="1176"/>
      <c r="O1043" s="1272">
        <v>1</v>
      </c>
      <c r="P1043" s="1272">
        <v>1</v>
      </c>
      <c r="Q1043" s="1402" t="s">
        <v>11718</v>
      </c>
      <c r="R1043" s="1173"/>
      <c r="S1043" s="1173"/>
      <c r="T1043" s="1173"/>
      <c r="U1043" s="1173"/>
      <c r="V1043" s="2277" t="s">
        <v>2073</v>
      </c>
      <c r="W1043" s="1173"/>
      <c r="X1043" s="2277" t="s">
        <v>37</v>
      </c>
      <c r="Y1043" s="1173"/>
      <c r="Z1043" s="1176" t="s">
        <v>45</v>
      </c>
      <c r="AA1043" s="1176">
        <v>4504342589</v>
      </c>
      <c r="AB1043" s="1613" t="s">
        <v>12936</v>
      </c>
      <c r="AC1043" s="722">
        <v>0</v>
      </c>
      <c r="AD1043" s="1266">
        <v>10369</v>
      </c>
      <c r="AE1043" s="722">
        <f t="shared" si="21"/>
        <v>10369</v>
      </c>
      <c r="AF1043" s="31"/>
      <c r="AG1043" s="26"/>
    </row>
    <row r="1044" spans="1:33" s="4113" customFormat="1" ht="30" customHeight="1">
      <c r="A1044" s="8292" t="s">
        <v>7878</v>
      </c>
      <c r="B1044" s="1504" t="s">
        <v>11719</v>
      </c>
      <c r="C1044" s="358">
        <v>45541</v>
      </c>
      <c r="D1044" s="358">
        <v>45554</v>
      </c>
      <c r="E1044" s="37"/>
      <c r="F1044" s="449"/>
      <c r="G1044" s="360">
        <v>8638</v>
      </c>
      <c r="H1044" s="8293" t="s">
        <v>11720</v>
      </c>
      <c r="I1044" s="539"/>
      <c r="J1044" s="450" t="s">
        <v>11721</v>
      </c>
      <c r="K1044" s="8294" t="s">
        <v>11722</v>
      </c>
      <c r="L1044" s="1810" t="s">
        <v>173</v>
      </c>
      <c r="M1044" s="135" t="s">
        <v>11738</v>
      </c>
      <c r="N1044" s="364"/>
      <c r="O1044" s="365">
        <v>1</v>
      </c>
      <c r="P1044" s="365">
        <v>1</v>
      </c>
      <c r="Q1044" s="8295" t="s">
        <v>11723</v>
      </c>
      <c r="R1044" s="366"/>
      <c r="S1044" s="366"/>
      <c r="T1044" s="366"/>
      <c r="U1044" s="366"/>
      <c r="V1044" s="366"/>
      <c r="W1044" s="366"/>
      <c r="X1044" s="366"/>
      <c r="Y1044" s="366"/>
      <c r="Z1044" s="364"/>
      <c r="AA1044" s="364">
        <v>4504342587</v>
      </c>
      <c r="AB1044" s="1614" t="s">
        <v>12936</v>
      </c>
      <c r="AC1044" s="280"/>
      <c r="AD1044" s="542"/>
      <c r="AE1044" s="280"/>
      <c r="AF1044" s="68"/>
      <c r="AG1044" s="71"/>
    </row>
    <row r="1045" spans="1:33" ht="30" customHeight="1">
      <c r="A1045" s="8261" t="s">
        <v>7878</v>
      </c>
      <c r="B1045" s="8570" t="s">
        <v>11724</v>
      </c>
      <c r="C1045" s="340">
        <v>45541</v>
      </c>
      <c r="D1045" s="340">
        <v>45554</v>
      </c>
      <c r="E1045" s="422"/>
      <c r="F1045" s="374"/>
      <c r="G1045" s="339">
        <v>8638</v>
      </c>
      <c r="H1045" s="2619" t="s">
        <v>2123</v>
      </c>
      <c r="I1045" s="487"/>
      <c r="J1045" s="8262" t="s">
        <v>11725</v>
      </c>
      <c r="K1045" s="2620" t="s">
        <v>11726</v>
      </c>
      <c r="L1045" s="8057" t="s">
        <v>128</v>
      </c>
      <c r="M1045" s="338" t="s">
        <v>11739</v>
      </c>
      <c r="N1045" s="255"/>
      <c r="O1045" s="258">
        <v>3</v>
      </c>
      <c r="P1045" s="258">
        <v>3</v>
      </c>
      <c r="Q1045" s="467" t="s">
        <v>11727</v>
      </c>
      <c r="R1045" s="309"/>
      <c r="S1045" s="250"/>
      <c r="T1045" s="250"/>
      <c r="U1045" s="250"/>
      <c r="V1045" s="5232" t="s">
        <v>28776</v>
      </c>
      <c r="W1045" s="251"/>
      <c r="X1045" s="5232" t="s">
        <v>27185</v>
      </c>
      <c r="Y1045" s="250"/>
      <c r="Z1045" s="251"/>
      <c r="AA1045" s="251">
        <v>4504342588</v>
      </c>
      <c r="AB1045" s="1612" t="s">
        <v>10568</v>
      </c>
      <c r="AC1045" s="33">
        <v>0</v>
      </c>
      <c r="AD1045" s="471">
        <v>7613</v>
      </c>
      <c r="AE1045" s="33">
        <f t="shared" si="21"/>
        <v>22839</v>
      </c>
      <c r="AF1045" s="31"/>
      <c r="AG1045" s="26"/>
    </row>
    <row r="1046" spans="1:33" ht="30" customHeight="1">
      <c r="A1046" s="1546" t="s">
        <v>9208</v>
      </c>
      <c r="B1046" s="2992" t="s">
        <v>11728</v>
      </c>
      <c r="C1046" s="1277">
        <v>45541</v>
      </c>
      <c r="D1046" s="1277">
        <v>45552</v>
      </c>
      <c r="E1046" s="593"/>
      <c r="F1046" s="1297"/>
      <c r="G1046" s="1276">
        <v>8606</v>
      </c>
      <c r="H1046" s="1547" t="s">
        <v>6186</v>
      </c>
      <c r="I1046" s="1326"/>
      <c r="J1046" s="1304" t="s">
        <v>11729</v>
      </c>
      <c r="K1046" s="1548" t="s">
        <v>11730</v>
      </c>
      <c r="L1046" s="1472" t="s">
        <v>28</v>
      </c>
      <c r="M1046" s="771" t="s">
        <v>11740</v>
      </c>
      <c r="N1046" s="1176"/>
      <c r="O1046" s="1272">
        <v>2</v>
      </c>
      <c r="P1046" s="1272">
        <v>2</v>
      </c>
      <c r="Q1046" s="1549" t="s">
        <v>11731</v>
      </c>
      <c r="R1046" s="1173"/>
      <c r="S1046" s="1173"/>
      <c r="T1046" s="1173"/>
      <c r="U1046" s="1173"/>
      <c r="V1046" s="1526" t="s">
        <v>2073</v>
      </c>
      <c r="W1046" s="1173"/>
      <c r="X1046" s="1526" t="s">
        <v>37</v>
      </c>
      <c r="Y1046" s="1173"/>
      <c r="Z1046" s="1526" t="s">
        <v>45</v>
      </c>
      <c r="AA1046" s="1176">
        <v>4504343384</v>
      </c>
      <c r="AB1046" s="1613" t="s">
        <v>12935</v>
      </c>
      <c r="AC1046" s="722">
        <v>0</v>
      </c>
      <c r="AD1046" s="1266">
        <v>5589</v>
      </c>
      <c r="AE1046" s="722">
        <f t="shared" si="21"/>
        <v>11178</v>
      </c>
      <c r="AF1046" s="31"/>
      <c r="AG1046" s="26"/>
    </row>
    <row r="1047" spans="1:33" ht="30" customHeight="1">
      <c r="A1047" s="2618" t="s">
        <v>8518</v>
      </c>
      <c r="B1047" s="2992" t="s">
        <v>11732</v>
      </c>
      <c r="C1047" s="340">
        <v>45541</v>
      </c>
      <c r="D1047" s="340">
        <v>45555</v>
      </c>
      <c r="E1047" s="422"/>
      <c r="F1047" s="374"/>
      <c r="G1047" s="339">
        <v>8604</v>
      </c>
      <c r="H1047" s="2619" t="s">
        <v>140</v>
      </c>
      <c r="I1047" s="487"/>
      <c r="J1047" s="410" t="s">
        <v>11733</v>
      </c>
      <c r="K1047" s="2620" t="s">
        <v>11734</v>
      </c>
      <c r="L1047" s="2607" t="s">
        <v>8538</v>
      </c>
      <c r="M1047" s="338" t="s">
        <v>11741</v>
      </c>
      <c r="N1047" s="255"/>
      <c r="O1047" s="258">
        <v>1</v>
      </c>
      <c r="P1047" s="258">
        <v>1</v>
      </c>
      <c r="Q1047" s="467" t="s">
        <v>11735</v>
      </c>
      <c r="R1047" s="309"/>
      <c r="S1047" s="250"/>
      <c r="T1047" s="250"/>
      <c r="U1047" s="250"/>
      <c r="V1047" s="1601" t="s">
        <v>2073</v>
      </c>
      <c r="W1047" s="250"/>
      <c r="X1047" s="1601" t="s">
        <v>37</v>
      </c>
      <c r="Y1047" s="250"/>
      <c r="Z1047" s="251"/>
      <c r="AA1047" s="251">
        <v>4504342836</v>
      </c>
      <c r="AB1047" s="1612" t="s">
        <v>10568</v>
      </c>
      <c r="AC1047" s="33">
        <v>6000</v>
      </c>
      <c r="AD1047" s="471">
        <v>4802</v>
      </c>
      <c r="AE1047" s="33">
        <f t="shared" ref="AE1047:AE1078" si="22">SUM(AD1047*P1047+AC1047)</f>
        <v>10802</v>
      </c>
      <c r="AF1047" s="31"/>
      <c r="AG1047" s="26"/>
    </row>
    <row r="1048" spans="1:33" ht="30" customHeight="1">
      <c r="A1048" s="1531" t="s">
        <v>9994</v>
      </c>
      <c r="B1048" s="2992" t="s">
        <v>11742</v>
      </c>
      <c r="C1048" s="1277">
        <v>45540</v>
      </c>
      <c r="D1048" s="1277">
        <v>45551</v>
      </c>
      <c r="E1048" s="593"/>
      <c r="F1048" s="1297"/>
      <c r="G1048" s="1276">
        <v>9042</v>
      </c>
      <c r="H1048" s="1345"/>
      <c r="I1048" s="1524" t="s">
        <v>92</v>
      </c>
      <c r="J1048" s="1304" t="s">
        <v>10579</v>
      </c>
      <c r="K1048" s="1532" t="s">
        <v>11743</v>
      </c>
      <c r="L1048" s="1397" t="s">
        <v>8538</v>
      </c>
      <c r="M1048" s="771" t="s">
        <v>11784</v>
      </c>
      <c r="N1048" s="1176"/>
      <c r="O1048" s="1272">
        <v>12</v>
      </c>
      <c r="P1048" s="1272">
        <v>12</v>
      </c>
      <c r="Q1048" s="1402" t="s">
        <v>11744</v>
      </c>
      <c r="R1048" s="1173"/>
      <c r="S1048" s="1173"/>
      <c r="T1048" s="1173"/>
      <c r="U1048" s="1173"/>
      <c r="V1048" s="1528" t="s">
        <v>2073</v>
      </c>
      <c r="W1048" s="1173"/>
      <c r="X1048" s="1528" t="s">
        <v>37</v>
      </c>
      <c r="Y1048" s="1173"/>
      <c r="Z1048" s="1526" t="s">
        <v>45</v>
      </c>
      <c r="AA1048" s="1176" t="s">
        <v>11788</v>
      </c>
      <c r="AB1048" s="1613" t="s">
        <v>10568</v>
      </c>
      <c r="AC1048" s="722">
        <v>0</v>
      </c>
      <c r="AD1048" s="1266">
        <v>3600</v>
      </c>
      <c r="AE1048" s="722">
        <f t="shared" si="22"/>
        <v>43200</v>
      </c>
      <c r="AF1048" s="31"/>
      <c r="AG1048" s="26"/>
    </row>
    <row r="1049" spans="1:33" ht="30" customHeight="1">
      <c r="A1049" s="1531" t="s">
        <v>8509</v>
      </c>
      <c r="B1049" s="2992" t="s">
        <v>11745</v>
      </c>
      <c r="C1049" s="1277">
        <v>45542</v>
      </c>
      <c r="D1049" s="1277">
        <v>45552</v>
      </c>
      <c r="E1049" s="593"/>
      <c r="F1049" s="1297"/>
      <c r="G1049" s="1276">
        <v>8593</v>
      </c>
      <c r="H1049" s="1653" t="s">
        <v>5059</v>
      </c>
      <c r="I1049" s="1326"/>
      <c r="J1049" s="1654" t="s">
        <v>11746</v>
      </c>
      <c r="K1049" s="1532" t="s">
        <v>11747</v>
      </c>
      <c r="L1049" s="1472" t="s">
        <v>28</v>
      </c>
      <c r="M1049" s="771" t="s">
        <v>11785</v>
      </c>
      <c r="N1049" s="1176"/>
      <c r="O1049" s="1272">
        <v>2</v>
      </c>
      <c r="P1049" s="1272">
        <v>2</v>
      </c>
      <c r="Q1049" s="1402" t="s">
        <v>11748</v>
      </c>
      <c r="R1049" s="1173"/>
      <c r="S1049" s="1173"/>
      <c r="T1049" s="1173"/>
      <c r="U1049" s="1173"/>
      <c r="V1049" s="1588" t="s">
        <v>2073</v>
      </c>
      <c r="W1049" s="1173"/>
      <c r="X1049" s="1588" t="s">
        <v>37</v>
      </c>
      <c r="Y1049" s="1173"/>
      <c r="Z1049" s="1639" t="s">
        <v>45</v>
      </c>
      <c r="AA1049" s="1176">
        <v>4504343389</v>
      </c>
      <c r="AB1049" s="1613" t="s">
        <v>10565</v>
      </c>
      <c r="AC1049" s="722">
        <v>0</v>
      </c>
      <c r="AD1049" s="1266">
        <v>6714.9</v>
      </c>
      <c r="AE1049" s="722">
        <f t="shared" si="22"/>
        <v>13429.8</v>
      </c>
      <c r="AF1049" s="31"/>
      <c r="AG1049" s="26"/>
    </row>
    <row r="1050" spans="1:33" ht="30" customHeight="1">
      <c r="A1050" s="6178" t="s">
        <v>7878</v>
      </c>
      <c r="B1050" s="6200" t="s">
        <v>11749</v>
      </c>
      <c r="C1050" s="507">
        <v>45541</v>
      </c>
      <c r="D1050" s="507">
        <v>45547</v>
      </c>
      <c r="E1050" s="405"/>
      <c r="F1050" s="406"/>
      <c r="G1050" s="506">
        <v>8638</v>
      </c>
      <c r="H1050" s="1680" t="s">
        <v>4754</v>
      </c>
      <c r="I1050" s="1681"/>
      <c r="J1050" s="6179" t="s">
        <v>11750</v>
      </c>
      <c r="K1050" s="1682" t="s">
        <v>11751</v>
      </c>
      <c r="L1050" s="1683" t="s">
        <v>28</v>
      </c>
      <c r="M1050" s="242" t="s">
        <v>11786</v>
      </c>
      <c r="N1050" s="312"/>
      <c r="O1050" s="313">
        <v>2</v>
      </c>
      <c r="P1050" s="313">
        <v>2</v>
      </c>
      <c r="Q1050" s="1684" t="s">
        <v>11752</v>
      </c>
      <c r="R1050" s="321"/>
      <c r="S1050" s="250"/>
      <c r="T1050" s="250"/>
      <c r="U1050" s="250"/>
      <c r="V1050" s="1679" t="s">
        <v>7698</v>
      </c>
      <c r="W1050" s="250"/>
      <c r="X1050" s="250"/>
      <c r="Y1050" s="250"/>
      <c r="Z1050" s="251"/>
      <c r="AA1050" s="251">
        <v>4504343471</v>
      </c>
      <c r="AB1050" s="1612" t="s">
        <v>12936</v>
      </c>
      <c r="AC1050" s="33">
        <v>0</v>
      </c>
      <c r="AD1050" s="471">
        <v>7613</v>
      </c>
      <c r="AE1050" s="33">
        <f t="shared" si="22"/>
        <v>15226</v>
      </c>
      <c r="AF1050" s="31"/>
      <c r="AG1050" s="26"/>
    </row>
    <row r="1051" spans="1:33" ht="30" customHeight="1">
      <c r="A1051" s="1531" t="s">
        <v>9092</v>
      </c>
      <c r="B1051" s="2992" t="s">
        <v>11753</v>
      </c>
      <c r="C1051" s="1277">
        <v>45541</v>
      </c>
      <c r="D1051" s="1277">
        <v>45552</v>
      </c>
      <c r="E1051" s="593"/>
      <c r="F1051" s="1297"/>
      <c r="G1051" s="1276">
        <v>8599</v>
      </c>
      <c r="H1051" s="1653" t="s">
        <v>1698</v>
      </c>
      <c r="I1051" s="1524" t="s">
        <v>92</v>
      </c>
      <c r="J1051" s="1304" t="s">
        <v>9772</v>
      </c>
      <c r="K1051" s="1532" t="s">
        <v>11754</v>
      </c>
      <c r="L1051" s="1487" t="s">
        <v>128</v>
      </c>
      <c r="M1051" s="771" t="s">
        <v>11787</v>
      </c>
      <c r="N1051" s="1176"/>
      <c r="O1051" s="1272">
        <v>3</v>
      </c>
      <c r="P1051" s="1272">
        <v>3</v>
      </c>
      <c r="Q1051" s="1402" t="s">
        <v>11755</v>
      </c>
      <c r="R1051" s="1173"/>
      <c r="S1051" s="1173"/>
      <c r="T1051" s="1173"/>
      <c r="U1051" s="1173"/>
      <c r="V1051" s="1459" t="s">
        <v>2073</v>
      </c>
      <c r="W1051" s="1173"/>
      <c r="X1051" s="1459" t="s">
        <v>37</v>
      </c>
      <c r="Y1051" s="1173"/>
      <c r="Z1051" s="2623" t="s">
        <v>45</v>
      </c>
      <c r="AA1051" s="1176">
        <v>4504343391</v>
      </c>
      <c r="AB1051" s="1613" t="s">
        <v>9991</v>
      </c>
      <c r="AC1051" s="722">
        <v>0</v>
      </c>
      <c r="AD1051" s="1266">
        <v>7938</v>
      </c>
      <c r="AE1051" s="722">
        <f t="shared" si="22"/>
        <v>23814</v>
      </c>
      <c r="AF1051" s="31"/>
      <c r="AG1051" s="26"/>
    </row>
    <row r="1052" spans="1:33" ht="30" customHeight="1">
      <c r="A1052" s="1541" t="s">
        <v>7878</v>
      </c>
      <c r="B1052" s="5627" t="s">
        <v>11797</v>
      </c>
      <c r="C1052" s="1277">
        <v>45541</v>
      </c>
      <c r="D1052" s="1277">
        <v>45552</v>
      </c>
      <c r="E1052" s="593"/>
      <c r="F1052" s="1297"/>
      <c r="G1052" s="1276">
        <v>8638</v>
      </c>
      <c r="H1052" s="1542" t="s">
        <v>5590</v>
      </c>
      <c r="I1052" s="1326"/>
      <c r="J1052" s="1304" t="s">
        <v>11798</v>
      </c>
      <c r="K1052" s="1608" t="s">
        <v>11799</v>
      </c>
      <c r="L1052" s="1472" t="s">
        <v>173</v>
      </c>
      <c r="M1052" s="771" t="s">
        <v>11859</v>
      </c>
      <c r="N1052" s="1176"/>
      <c r="O1052" s="1272">
        <v>1</v>
      </c>
      <c r="P1052" s="1272">
        <v>1</v>
      </c>
      <c r="Q1052" s="1543" t="s">
        <v>11764</v>
      </c>
      <c r="R1052" s="1173"/>
      <c r="S1052" s="1173"/>
      <c r="T1052" s="1173"/>
      <c r="U1052" s="1173"/>
      <c r="V1052" s="1609" t="s">
        <v>2073</v>
      </c>
      <c r="W1052" s="1173"/>
      <c r="X1052" s="1609" t="s">
        <v>37</v>
      </c>
      <c r="Y1052" s="1173"/>
      <c r="Z1052" s="1610" t="s">
        <v>45</v>
      </c>
      <c r="AA1052" s="1176">
        <v>4504344859</v>
      </c>
      <c r="AB1052" s="1613" t="s">
        <v>10568</v>
      </c>
      <c r="AC1052" s="722">
        <v>0</v>
      </c>
      <c r="AD1052" s="1266">
        <v>7613</v>
      </c>
      <c r="AE1052" s="722">
        <f t="shared" si="22"/>
        <v>7613</v>
      </c>
      <c r="AF1052" s="31"/>
      <c r="AG1052" s="26"/>
    </row>
    <row r="1053" spans="1:33" ht="30" customHeight="1">
      <c r="A1053" s="1541" t="s">
        <v>7878</v>
      </c>
      <c r="B1053" s="5627" t="s">
        <v>11800</v>
      </c>
      <c r="C1053" s="1277">
        <v>45544</v>
      </c>
      <c r="D1053" s="1277">
        <v>45555</v>
      </c>
      <c r="E1053" s="593"/>
      <c r="F1053" s="1297"/>
      <c r="G1053" s="1276">
        <v>8638</v>
      </c>
      <c r="H1053" s="1345"/>
      <c r="I1053" s="1607" t="s">
        <v>92</v>
      </c>
      <c r="J1053" s="1304" t="s">
        <v>11801</v>
      </c>
      <c r="K1053" s="1608" t="s">
        <v>11802</v>
      </c>
      <c r="L1053" s="1943" t="s">
        <v>8865</v>
      </c>
      <c r="M1053" s="771" t="s">
        <v>11860</v>
      </c>
      <c r="N1053" s="1176"/>
      <c r="O1053" s="1272">
        <v>1</v>
      </c>
      <c r="P1053" s="1272">
        <v>1</v>
      </c>
      <c r="Q1053" s="1543" t="s">
        <v>11803</v>
      </c>
      <c r="R1053" s="1173"/>
      <c r="S1053" s="1173"/>
      <c r="T1053" s="1173"/>
      <c r="U1053" s="1173"/>
      <c r="V1053" s="2003" t="s">
        <v>2073</v>
      </c>
      <c r="W1053" s="1173"/>
      <c r="X1053" s="2003" t="s">
        <v>37</v>
      </c>
      <c r="Y1053" s="1173"/>
      <c r="Z1053" s="2003" t="s">
        <v>45</v>
      </c>
      <c r="AA1053" s="1176">
        <v>4504343900</v>
      </c>
      <c r="AB1053" s="1613" t="s">
        <v>10565</v>
      </c>
      <c r="AC1053" s="722">
        <v>0</v>
      </c>
      <c r="AD1053" s="1266">
        <v>4900</v>
      </c>
      <c r="AE1053" s="722">
        <f t="shared" si="22"/>
        <v>4900</v>
      </c>
      <c r="AF1053" s="31"/>
      <c r="AG1053" s="26"/>
    </row>
    <row r="1054" spans="1:33" ht="30" customHeight="1">
      <c r="A1054" s="1541" t="s">
        <v>7878</v>
      </c>
      <c r="B1054" s="5627" t="s">
        <v>11804</v>
      </c>
      <c r="C1054" s="1277">
        <v>45544</v>
      </c>
      <c r="D1054" s="1277">
        <v>45554</v>
      </c>
      <c r="E1054" s="593"/>
      <c r="F1054" s="1297"/>
      <c r="G1054" s="1276">
        <v>8638</v>
      </c>
      <c r="H1054" s="1542" t="s">
        <v>11805</v>
      </c>
      <c r="I1054" s="1326"/>
      <c r="J1054" s="1304" t="s">
        <v>11806</v>
      </c>
      <c r="K1054" s="1608" t="s">
        <v>11807</v>
      </c>
      <c r="L1054" s="1472" t="s">
        <v>28</v>
      </c>
      <c r="M1054" s="771" t="s">
        <v>11861</v>
      </c>
      <c r="N1054" s="1176"/>
      <c r="O1054" s="1272">
        <v>2</v>
      </c>
      <c r="P1054" s="1272">
        <v>2</v>
      </c>
      <c r="Q1054" s="1543" t="s">
        <v>11808</v>
      </c>
      <c r="R1054" s="1173"/>
      <c r="S1054" s="1173"/>
      <c r="T1054" s="1173"/>
      <c r="U1054" s="1173"/>
      <c r="V1054" s="1958" t="s">
        <v>2073</v>
      </c>
      <c r="W1054" s="1173"/>
      <c r="X1054" s="1958" t="s">
        <v>37</v>
      </c>
      <c r="Y1054" s="1173"/>
      <c r="Z1054" s="1957" t="s">
        <v>45</v>
      </c>
      <c r="AA1054" s="1176" t="s">
        <v>11891</v>
      </c>
      <c r="AB1054" s="1613" t="s">
        <v>9991</v>
      </c>
      <c r="AC1054" s="722">
        <v>0</v>
      </c>
      <c r="AD1054" s="1266">
        <v>7613</v>
      </c>
      <c r="AE1054" s="722">
        <f t="shared" si="22"/>
        <v>15226</v>
      </c>
      <c r="AF1054" s="31"/>
      <c r="AG1054" s="26"/>
    </row>
    <row r="1055" spans="1:33" ht="30" customHeight="1">
      <c r="A1055" s="6857" t="s">
        <v>7878</v>
      </c>
      <c r="B1055" s="6942" t="s">
        <v>11809</v>
      </c>
      <c r="C1055" s="340">
        <v>45544</v>
      </c>
      <c r="D1055" s="340">
        <v>45553</v>
      </c>
      <c r="E1055" s="422"/>
      <c r="F1055" s="374"/>
      <c r="G1055" s="339">
        <v>8638</v>
      </c>
      <c r="H1055" s="1444" t="s">
        <v>11810</v>
      </c>
      <c r="I1055" s="487"/>
      <c r="J1055" s="6858" t="s">
        <v>11811</v>
      </c>
      <c r="K1055" s="1445" t="s">
        <v>11812</v>
      </c>
      <c r="L1055" s="581" t="s">
        <v>173</v>
      </c>
      <c r="M1055" s="338" t="s">
        <v>11862</v>
      </c>
      <c r="N1055" s="255"/>
      <c r="O1055" s="258">
        <v>1</v>
      </c>
      <c r="P1055" s="258">
        <v>1</v>
      </c>
      <c r="Q1055" s="1446" t="s">
        <v>11764</v>
      </c>
      <c r="R1055" s="309"/>
      <c r="S1055" s="250"/>
      <c r="T1055" s="250"/>
      <c r="U1055" s="250"/>
      <c r="V1055" s="1636" t="s">
        <v>2073</v>
      </c>
      <c r="W1055" s="250"/>
      <c r="X1055" s="1636" t="s">
        <v>37</v>
      </c>
      <c r="Y1055" s="250"/>
      <c r="Z1055" s="251"/>
      <c r="AA1055" s="5232" t="s">
        <v>11881</v>
      </c>
      <c r="AB1055" s="1612" t="s">
        <v>12935</v>
      </c>
      <c r="AC1055" s="33">
        <v>0</v>
      </c>
      <c r="AD1055" s="471">
        <v>7613</v>
      </c>
      <c r="AE1055" s="33">
        <f t="shared" si="22"/>
        <v>7613</v>
      </c>
      <c r="AF1055" s="31"/>
      <c r="AG1055" s="26"/>
    </row>
    <row r="1056" spans="1:33" ht="30" customHeight="1">
      <c r="A1056" s="2546" t="s">
        <v>7878</v>
      </c>
      <c r="B1056" s="2547" t="s">
        <v>11813</v>
      </c>
      <c r="C1056" s="358">
        <v>45544</v>
      </c>
      <c r="D1056" s="358">
        <v>45555</v>
      </c>
      <c r="E1056" s="37"/>
      <c r="F1056" s="449"/>
      <c r="G1056" s="360">
        <v>8638</v>
      </c>
      <c r="H1056" s="2548" t="s">
        <v>4769</v>
      </c>
      <c r="I1056" s="539"/>
      <c r="J1056" s="450" t="s">
        <v>10388</v>
      </c>
      <c r="K1056" s="2549" t="s">
        <v>11814</v>
      </c>
      <c r="L1056" s="1810" t="s">
        <v>28</v>
      </c>
      <c r="M1056" s="135" t="s">
        <v>11863</v>
      </c>
      <c r="N1056" s="364"/>
      <c r="O1056" s="365">
        <v>2</v>
      </c>
      <c r="P1056" s="365">
        <v>2</v>
      </c>
      <c r="Q1056" s="541" t="s">
        <v>11815</v>
      </c>
      <c r="R1056" s="366"/>
      <c r="S1056" s="366"/>
      <c r="T1056" s="366"/>
      <c r="U1056" s="366"/>
      <c r="V1056" s="2550" t="s">
        <v>256</v>
      </c>
      <c r="W1056" s="366"/>
      <c r="X1056" s="366"/>
      <c r="Y1056" s="366"/>
      <c r="Z1056" s="364"/>
      <c r="AA1056" s="364" t="s">
        <v>11882</v>
      </c>
      <c r="AB1056" s="1614" t="s">
        <v>10565</v>
      </c>
      <c r="AC1056" s="280"/>
      <c r="AD1056" s="542"/>
      <c r="AE1056" s="280"/>
      <c r="AF1056" s="31"/>
      <c r="AG1056" s="26"/>
    </row>
    <row r="1057" spans="1:33" ht="30" customHeight="1">
      <c r="A1057" s="6128" t="s">
        <v>7878</v>
      </c>
      <c r="B1057" s="6165" t="s">
        <v>11816</v>
      </c>
      <c r="C1057" s="1277">
        <v>45544</v>
      </c>
      <c r="D1057" s="1277">
        <v>45553</v>
      </c>
      <c r="E1057" s="593"/>
      <c r="F1057" s="1297"/>
      <c r="G1057" s="1276">
        <v>8638</v>
      </c>
      <c r="H1057" s="1542" t="s">
        <v>4869</v>
      </c>
      <c r="I1057" s="1326"/>
      <c r="J1057" s="6129" t="s">
        <v>11817</v>
      </c>
      <c r="K1057" s="1608" t="s">
        <v>11807</v>
      </c>
      <c r="L1057" s="1472" t="s">
        <v>173</v>
      </c>
      <c r="M1057" s="771" t="s">
        <v>11864</v>
      </c>
      <c r="N1057" s="1176"/>
      <c r="O1057" s="1272">
        <v>1</v>
      </c>
      <c r="P1057" s="1272">
        <v>1</v>
      </c>
      <c r="Q1057" s="1543" t="s">
        <v>11764</v>
      </c>
      <c r="R1057" s="1173"/>
      <c r="S1057" s="1173"/>
      <c r="T1057" s="1173"/>
      <c r="U1057" s="1173"/>
      <c r="V1057" s="1835" t="s">
        <v>2073</v>
      </c>
      <c r="W1057" s="1173"/>
      <c r="X1057" s="1835" t="s">
        <v>37</v>
      </c>
      <c r="Y1057" s="1173"/>
      <c r="Z1057" s="1834" t="s">
        <v>45</v>
      </c>
      <c r="AA1057" s="1176">
        <v>4504343899</v>
      </c>
      <c r="AB1057" s="1613" t="s">
        <v>10569</v>
      </c>
      <c r="AC1057" s="722">
        <v>0</v>
      </c>
      <c r="AD1057" s="1266">
        <v>7613</v>
      </c>
      <c r="AE1057" s="722">
        <f t="shared" si="22"/>
        <v>7613</v>
      </c>
      <c r="AF1057" s="31"/>
      <c r="AG1057" s="26"/>
    </row>
    <row r="1058" spans="1:33" ht="30" customHeight="1">
      <c r="A1058" s="1541" t="s">
        <v>7878</v>
      </c>
      <c r="B1058" s="1607" t="s">
        <v>11818</v>
      </c>
      <c r="C1058" s="1277">
        <v>45544</v>
      </c>
      <c r="D1058" s="1277">
        <v>45548</v>
      </c>
      <c r="E1058" s="593"/>
      <c r="F1058" s="1297"/>
      <c r="G1058" s="1276">
        <v>8638</v>
      </c>
      <c r="H1058" s="1345"/>
      <c r="I1058" s="1607" t="s">
        <v>92</v>
      </c>
      <c r="J1058" s="1304" t="s">
        <v>11819</v>
      </c>
      <c r="K1058" s="1608" t="s">
        <v>11820</v>
      </c>
      <c r="L1058" s="1472" t="s">
        <v>173</v>
      </c>
      <c r="M1058" s="771" t="s">
        <v>11865</v>
      </c>
      <c r="N1058" s="1176"/>
      <c r="O1058" s="1272">
        <v>1</v>
      </c>
      <c r="P1058" s="1272">
        <v>1</v>
      </c>
      <c r="Q1058" s="1402" t="s">
        <v>11821</v>
      </c>
      <c r="R1058" s="1173"/>
      <c r="S1058" s="1173"/>
      <c r="T1058" s="1173"/>
      <c r="U1058" s="1173"/>
      <c r="V1058" s="1716" t="s">
        <v>2073</v>
      </c>
      <c r="W1058" s="1173"/>
      <c r="X1058" s="1716" t="s">
        <v>37</v>
      </c>
      <c r="Y1058" s="1173"/>
      <c r="Z1058" s="1761" t="s">
        <v>45</v>
      </c>
      <c r="AA1058" s="1176">
        <v>4504343901</v>
      </c>
      <c r="AB1058" s="1613" t="s">
        <v>12935</v>
      </c>
      <c r="AC1058" s="722">
        <v>0</v>
      </c>
      <c r="AD1058" s="1266">
        <v>7613</v>
      </c>
      <c r="AE1058" s="722">
        <f t="shared" si="22"/>
        <v>7613</v>
      </c>
      <c r="AF1058" s="31"/>
      <c r="AG1058" s="26"/>
    </row>
    <row r="1059" spans="1:33" ht="30" customHeight="1">
      <c r="A1059" s="1541" t="s">
        <v>7878</v>
      </c>
      <c r="B1059" s="1607" t="s">
        <v>11822</v>
      </c>
      <c r="C1059" s="1277">
        <v>45545</v>
      </c>
      <c r="D1059" s="1277">
        <v>45552</v>
      </c>
      <c r="E1059" s="593"/>
      <c r="F1059" s="1297"/>
      <c r="G1059" s="1276">
        <v>8638</v>
      </c>
      <c r="H1059" s="1542" t="s">
        <v>5059</v>
      </c>
      <c r="I1059" s="1326"/>
      <c r="J1059" s="1304" t="s">
        <v>11001</v>
      </c>
      <c r="K1059" s="1608" t="s">
        <v>11823</v>
      </c>
      <c r="L1059" s="1941" t="s">
        <v>67</v>
      </c>
      <c r="M1059" s="771" t="s">
        <v>11866</v>
      </c>
      <c r="N1059" s="1176"/>
      <c r="O1059" s="1272">
        <v>7</v>
      </c>
      <c r="P1059" s="1272">
        <v>7</v>
      </c>
      <c r="Q1059" s="1402" t="s">
        <v>11824</v>
      </c>
      <c r="R1059" s="1173"/>
      <c r="S1059" s="1173"/>
      <c r="T1059" s="1173"/>
      <c r="U1059" s="1173"/>
      <c r="V1059" s="2365" t="s">
        <v>2073</v>
      </c>
      <c r="W1059" s="1173"/>
      <c r="X1059" s="2365" t="s">
        <v>37</v>
      </c>
      <c r="Y1059" s="1173"/>
      <c r="Z1059" s="1761" t="s">
        <v>45</v>
      </c>
      <c r="AA1059" s="4874" t="s">
        <v>11887</v>
      </c>
      <c r="AB1059" s="1613" t="s">
        <v>12936</v>
      </c>
      <c r="AC1059" s="722">
        <v>0</v>
      </c>
      <c r="AD1059" s="1266">
        <v>7613</v>
      </c>
      <c r="AE1059" s="722">
        <f t="shared" si="22"/>
        <v>53291</v>
      </c>
      <c r="AF1059" s="31"/>
      <c r="AG1059" s="26"/>
    </row>
    <row r="1060" spans="1:33" s="4113" customFormat="1" ht="30" customHeight="1">
      <c r="A1060" s="2546" t="s">
        <v>7878</v>
      </c>
      <c r="B1060" s="2547" t="s">
        <v>11825</v>
      </c>
      <c r="C1060" s="358">
        <v>45545</v>
      </c>
      <c r="D1060" s="358">
        <v>45555</v>
      </c>
      <c r="E1060" s="37"/>
      <c r="F1060" s="449"/>
      <c r="G1060" s="360">
        <v>8638</v>
      </c>
      <c r="H1060" s="2548" t="s">
        <v>4146</v>
      </c>
      <c r="I1060" s="539"/>
      <c r="J1060" s="450" t="s">
        <v>11826</v>
      </c>
      <c r="K1060" s="2549" t="s">
        <v>11827</v>
      </c>
      <c r="L1060" s="1810" t="s">
        <v>173</v>
      </c>
      <c r="M1060" s="135" t="s">
        <v>11867</v>
      </c>
      <c r="N1060" s="364"/>
      <c r="O1060" s="365">
        <v>1</v>
      </c>
      <c r="P1060" s="365">
        <v>1</v>
      </c>
      <c r="Q1060" s="8297" t="s">
        <v>11828</v>
      </c>
      <c r="R1060" s="366"/>
      <c r="S1060" s="366"/>
      <c r="T1060" s="366"/>
      <c r="U1060" s="366"/>
      <c r="V1060" s="8298" t="s">
        <v>7698</v>
      </c>
      <c r="W1060" s="366"/>
      <c r="X1060" s="366"/>
      <c r="Y1060" s="366"/>
      <c r="Z1060" s="364"/>
      <c r="AA1060" s="364" t="s">
        <v>11888</v>
      </c>
      <c r="AB1060" s="1614" t="s">
        <v>12936</v>
      </c>
      <c r="AC1060" s="280"/>
      <c r="AD1060" s="542"/>
      <c r="AE1060" s="280"/>
      <c r="AF1060" s="68"/>
      <c r="AG1060" s="71"/>
    </row>
    <row r="1061" spans="1:33" ht="30" customHeight="1">
      <c r="A1061" s="1541" t="s">
        <v>7878</v>
      </c>
      <c r="B1061" s="5627" t="s">
        <v>11829</v>
      </c>
      <c r="C1061" s="1277">
        <v>45545</v>
      </c>
      <c r="D1061" s="1277">
        <v>45558</v>
      </c>
      <c r="E1061" s="593"/>
      <c r="F1061" s="1297"/>
      <c r="G1061" s="1276">
        <v>8638</v>
      </c>
      <c r="H1061" s="1542" t="s">
        <v>442</v>
      </c>
      <c r="I1061" s="1326"/>
      <c r="J1061" s="1304" t="s">
        <v>11830</v>
      </c>
      <c r="K1061" s="1319" t="s">
        <v>10385</v>
      </c>
      <c r="L1061" s="1941" t="s">
        <v>62</v>
      </c>
      <c r="M1061" s="771" t="s">
        <v>11868</v>
      </c>
      <c r="N1061" s="1176"/>
      <c r="O1061" s="1272">
        <v>5</v>
      </c>
      <c r="P1061" s="1272">
        <v>5</v>
      </c>
      <c r="Q1061" s="1402" t="s">
        <v>11831</v>
      </c>
      <c r="R1061" s="1173"/>
      <c r="S1061" s="1173"/>
      <c r="T1061" s="1173"/>
      <c r="U1061" s="1173"/>
      <c r="V1061" s="2856" t="s">
        <v>2073</v>
      </c>
      <c r="W1061" s="1173"/>
      <c r="X1061" s="2856" t="s">
        <v>37</v>
      </c>
      <c r="Y1061" s="1173"/>
      <c r="Z1061" s="2841" t="s">
        <v>45</v>
      </c>
      <c r="AA1061" s="1176" t="s">
        <v>11889</v>
      </c>
      <c r="AB1061" s="1613" t="s">
        <v>5585</v>
      </c>
      <c r="AC1061" s="722">
        <v>0</v>
      </c>
      <c r="AD1061" s="1266">
        <v>7613</v>
      </c>
      <c r="AE1061" s="722">
        <f t="shared" si="22"/>
        <v>38065</v>
      </c>
      <c r="AF1061" s="31"/>
      <c r="AG1061" s="26"/>
    </row>
    <row r="1062" spans="1:33" ht="30" customHeight="1">
      <c r="A1062" s="1541" t="s">
        <v>7869</v>
      </c>
      <c r="B1062" s="2992" t="s">
        <v>11832</v>
      </c>
      <c r="C1062" s="1277">
        <v>45544</v>
      </c>
      <c r="D1062" s="1277">
        <v>45554</v>
      </c>
      <c r="E1062" s="593"/>
      <c r="F1062" s="1297"/>
      <c r="G1062" s="1276">
        <v>8644</v>
      </c>
      <c r="H1062" s="1542" t="s">
        <v>3000</v>
      </c>
      <c r="I1062" s="1326"/>
      <c r="J1062" s="1304" t="s">
        <v>11833</v>
      </c>
      <c r="K1062" s="1608" t="s">
        <v>11834</v>
      </c>
      <c r="L1062" s="1472" t="s">
        <v>28</v>
      </c>
      <c r="M1062" s="771" t="s">
        <v>11869</v>
      </c>
      <c r="N1062" s="1176"/>
      <c r="O1062" s="1272">
        <v>2</v>
      </c>
      <c r="P1062" s="1272">
        <v>2</v>
      </c>
      <c r="Q1062" s="1402" t="s">
        <v>11835</v>
      </c>
      <c r="R1062" s="1173"/>
      <c r="S1062" s="1173"/>
      <c r="T1062" s="1173"/>
      <c r="U1062" s="1173"/>
      <c r="V1062" s="1639" t="s">
        <v>2073</v>
      </c>
      <c r="W1062" s="1173"/>
      <c r="X1062" s="1639" t="s">
        <v>37</v>
      </c>
      <c r="Y1062" s="1173"/>
      <c r="Z1062" s="1716" t="s">
        <v>45</v>
      </c>
      <c r="AA1062" s="1176">
        <v>4504343902</v>
      </c>
      <c r="AB1062" s="1613" t="s">
        <v>10568</v>
      </c>
      <c r="AC1062" s="722">
        <v>7290</v>
      </c>
      <c r="AD1062" s="1266">
        <v>7480</v>
      </c>
      <c r="AE1062" s="722">
        <f t="shared" si="22"/>
        <v>22250</v>
      </c>
      <c r="AF1062" s="31"/>
      <c r="AG1062" s="26"/>
    </row>
    <row r="1063" spans="1:33" ht="30" customHeight="1">
      <c r="A1063" s="1541" t="s">
        <v>8549</v>
      </c>
      <c r="B1063" s="2992" t="s">
        <v>11836</v>
      </c>
      <c r="C1063" s="1277">
        <v>45544</v>
      </c>
      <c r="D1063" s="1277">
        <v>45553</v>
      </c>
      <c r="E1063" s="593"/>
      <c r="F1063" s="1297"/>
      <c r="G1063" s="1276">
        <v>8634</v>
      </c>
      <c r="H1063" s="1345"/>
      <c r="I1063" s="1607" t="s">
        <v>92</v>
      </c>
      <c r="J1063" s="1304" t="s">
        <v>11837</v>
      </c>
      <c r="K1063" s="1608" t="s">
        <v>11838</v>
      </c>
      <c r="L1063" s="1487" t="s">
        <v>128</v>
      </c>
      <c r="M1063" s="771" t="s">
        <v>11870</v>
      </c>
      <c r="N1063" s="1176"/>
      <c r="O1063" s="1272">
        <v>3</v>
      </c>
      <c r="P1063" s="1272">
        <v>3</v>
      </c>
      <c r="Q1063" s="1402" t="s">
        <v>11839</v>
      </c>
      <c r="R1063" s="1173"/>
      <c r="S1063" s="1173"/>
      <c r="T1063" s="1173"/>
      <c r="U1063" s="1173"/>
      <c r="V1063" s="2197" t="s">
        <v>2073</v>
      </c>
      <c r="W1063" s="1173"/>
      <c r="X1063" s="2197" t="s">
        <v>37</v>
      </c>
      <c r="Y1063" s="1173"/>
      <c r="Z1063" s="2227" t="s">
        <v>45</v>
      </c>
      <c r="AA1063" s="1176">
        <v>4504344403</v>
      </c>
      <c r="AB1063" s="1613" t="s">
        <v>10565</v>
      </c>
      <c r="AC1063" s="722">
        <v>0</v>
      </c>
      <c r="AD1063" s="1266">
        <v>7858.62</v>
      </c>
      <c r="AE1063" s="722">
        <f t="shared" si="22"/>
        <v>23575.86</v>
      </c>
      <c r="AF1063" s="31"/>
      <c r="AG1063" s="26"/>
    </row>
    <row r="1064" spans="1:33" ht="30" customHeight="1">
      <c r="A1064" s="1541" t="s">
        <v>8549</v>
      </c>
      <c r="B1064" s="2992" t="s">
        <v>11840</v>
      </c>
      <c r="C1064" s="1277">
        <v>45544</v>
      </c>
      <c r="D1064" s="1277">
        <v>45553</v>
      </c>
      <c r="E1064" s="593"/>
      <c r="F1064" s="1297"/>
      <c r="G1064" s="1276">
        <v>8634</v>
      </c>
      <c r="H1064" s="1542" t="s">
        <v>4146</v>
      </c>
      <c r="I1064" s="1326"/>
      <c r="J1064" s="1304" t="s">
        <v>11841</v>
      </c>
      <c r="K1064" s="1319" t="s">
        <v>11842</v>
      </c>
      <c r="L1064" s="1397" t="s">
        <v>8538</v>
      </c>
      <c r="M1064" s="771" t="s">
        <v>11871</v>
      </c>
      <c r="N1064" s="1176"/>
      <c r="O1064" s="1272">
        <v>1</v>
      </c>
      <c r="P1064" s="1272">
        <v>1</v>
      </c>
      <c r="Q1064" s="1543" t="s">
        <v>11843</v>
      </c>
      <c r="R1064" s="1173"/>
      <c r="S1064" s="1173"/>
      <c r="T1064" s="1173"/>
      <c r="U1064" s="1173"/>
      <c r="V1064" s="1529" t="s">
        <v>2073</v>
      </c>
      <c r="W1064" s="1173"/>
      <c r="X1064" s="1529" t="s">
        <v>37</v>
      </c>
      <c r="Y1064" s="1173"/>
      <c r="Z1064" s="1526" t="s">
        <v>45</v>
      </c>
      <c r="AA1064" s="1176" t="s">
        <v>11883</v>
      </c>
      <c r="AB1064" s="1613" t="s">
        <v>5585</v>
      </c>
      <c r="AC1064" s="722">
        <v>0</v>
      </c>
      <c r="AD1064" s="1266">
        <v>4753.9799999999996</v>
      </c>
      <c r="AE1064" s="722">
        <f t="shared" si="22"/>
        <v>4753.9799999999996</v>
      </c>
      <c r="AF1064" s="31"/>
      <c r="AG1064" s="26"/>
    </row>
    <row r="1065" spans="1:33" ht="30" customHeight="1">
      <c r="A1065" s="1541" t="s">
        <v>8570</v>
      </c>
      <c r="B1065" s="3071" t="s">
        <v>11844</v>
      </c>
      <c r="C1065" s="1277">
        <v>45544</v>
      </c>
      <c r="D1065" s="1277">
        <v>45553</v>
      </c>
      <c r="E1065" s="593"/>
      <c r="F1065" s="1297"/>
      <c r="G1065" s="1276">
        <v>9013</v>
      </c>
      <c r="H1065" s="1542" t="s">
        <v>11845</v>
      </c>
      <c r="I1065" s="1326"/>
      <c r="J1065" s="1304" t="s">
        <v>11846</v>
      </c>
      <c r="K1065" s="1608" t="s">
        <v>11847</v>
      </c>
      <c r="L1065" s="1472" t="s">
        <v>28</v>
      </c>
      <c r="M1065" s="771" t="s">
        <v>11872</v>
      </c>
      <c r="N1065" s="1176"/>
      <c r="O1065" s="1272">
        <v>2</v>
      </c>
      <c r="P1065" s="1272">
        <v>2</v>
      </c>
      <c r="Q1065" s="1543" t="s">
        <v>11848</v>
      </c>
      <c r="R1065" s="1173"/>
      <c r="S1065" s="1173"/>
      <c r="T1065" s="1173"/>
      <c r="U1065" s="1173"/>
      <c r="V1065" s="1529" t="s">
        <v>2073</v>
      </c>
      <c r="W1065" s="1173"/>
      <c r="X1065" s="1529" t="s">
        <v>37</v>
      </c>
      <c r="Y1065" s="1173"/>
      <c r="Z1065" s="1454" t="s">
        <v>45</v>
      </c>
      <c r="AA1065" s="1176" t="s">
        <v>11884</v>
      </c>
      <c r="AB1065" s="1613" t="s">
        <v>12935</v>
      </c>
      <c r="AC1065" s="722">
        <v>0</v>
      </c>
      <c r="AD1065" s="1266">
        <v>6544.8</v>
      </c>
      <c r="AE1065" s="722">
        <f t="shared" si="22"/>
        <v>13089.6</v>
      </c>
      <c r="AF1065" s="31"/>
      <c r="AG1065" s="26"/>
    </row>
    <row r="1066" spans="1:33" ht="30" customHeight="1">
      <c r="A1066" s="1541" t="s">
        <v>8518</v>
      </c>
      <c r="B1066" s="1607" t="s">
        <v>11849</v>
      </c>
      <c r="C1066" s="1277">
        <v>45544</v>
      </c>
      <c r="D1066" s="1277">
        <v>45553</v>
      </c>
      <c r="E1066" s="593"/>
      <c r="F1066" s="1297"/>
      <c r="G1066" s="1276">
        <v>8604</v>
      </c>
      <c r="H1066" s="1542" t="s">
        <v>2869</v>
      </c>
      <c r="I1066" s="1326"/>
      <c r="J1066" s="1304" t="s">
        <v>10718</v>
      </c>
      <c r="K1066" s="1608" t="s">
        <v>11850</v>
      </c>
      <c r="L1066" s="1472" t="s">
        <v>28</v>
      </c>
      <c r="M1066" s="771" t="s">
        <v>11874</v>
      </c>
      <c r="N1066" s="1176"/>
      <c r="O1066" s="1272">
        <v>2</v>
      </c>
      <c r="P1066" s="1272">
        <v>2</v>
      </c>
      <c r="Q1066" s="1402" t="s">
        <v>11851</v>
      </c>
      <c r="R1066" s="1173"/>
      <c r="S1066" s="1173"/>
      <c r="T1066" s="1173"/>
      <c r="U1066" s="1173"/>
      <c r="V1066" s="1693" t="s">
        <v>2073</v>
      </c>
      <c r="W1066" s="1173"/>
      <c r="X1066" s="1693" t="s">
        <v>37</v>
      </c>
      <c r="Y1066" s="1173"/>
      <c r="Z1066" s="1907" t="s">
        <v>45</v>
      </c>
      <c r="AA1066" s="1176">
        <v>4504344191</v>
      </c>
      <c r="AB1066" s="1613" t="s">
        <v>10568</v>
      </c>
      <c r="AC1066" s="722">
        <v>0</v>
      </c>
      <c r="AD1066" s="1266">
        <v>7938</v>
      </c>
      <c r="AE1066" s="722">
        <f t="shared" si="22"/>
        <v>15876</v>
      </c>
      <c r="AF1066" s="31"/>
      <c r="AG1066" s="26"/>
    </row>
    <row r="1067" spans="1:33" ht="30" customHeight="1">
      <c r="A1067" s="1541" t="s">
        <v>8518</v>
      </c>
      <c r="B1067" s="1607" t="s">
        <v>11852</v>
      </c>
      <c r="C1067" s="1277">
        <v>45544</v>
      </c>
      <c r="D1067" s="1277">
        <v>45553</v>
      </c>
      <c r="E1067" s="593"/>
      <c r="F1067" s="1297"/>
      <c r="G1067" s="1276">
        <v>8604</v>
      </c>
      <c r="H1067" s="1542" t="s">
        <v>2869</v>
      </c>
      <c r="I1067" s="1326"/>
      <c r="J1067" s="1543" t="s">
        <v>10718</v>
      </c>
      <c r="K1067" s="1608" t="s">
        <v>11850</v>
      </c>
      <c r="L1067" s="1941" t="s">
        <v>8865</v>
      </c>
      <c r="M1067" s="771" t="s">
        <v>11873</v>
      </c>
      <c r="N1067" s="1176"/>
      <c r="O1067" s="1272">
        <v>2</v>
      </c>
      <c r="P1067" s="1272">
        <v>2</v>
      </c>
      <c r="Q1067" s="1402" t="s">
        <v>10951</v>
      </c>
      <c r="R1067" s="1173"/>
      <c r="S1067" s="1173"/>
      <c r="T1067" s="1173"/>
      <c r="U1067" s="1173"/>
      <c r="V1067" s="1693" t="s">
        <v>2073</v>
      </c>
      <c r="W1067" s="1173"/>
      <c r="X1067" s="1693" t="s">
        <v>37</v>
      </c>
      <c r="Y1067" s="1173"/>
      <c r="Z1067" s="1907" t="s">
        <v>45</v>
      </c>
      <c r="AA1067" s="1176" t="s">
        <v>11890</v>
      </c>
      <c r="AB1067" s="1613" t="s">
        <v>10568</v>
      </c>
      <c r="AC1067" s="722">
        <v>0</v>
      </c>
      <c r="AD1067" s="1266">
        <v>4802</v>
      </c>
      <c r="AE1067" s="722">
        <f t="shared" si="22"/>
        <v>9604</v>
      </c>
      <c r="AF1067" s="31"/>
      <c r="AG1067" s="26"/>
    </row>
    <row r="1068" spans="1:33" ht="30" customHeight="1">
      <c r="A1068" s="1660" t="s">
        <v>8560</v>
      </c>
      <c r="B1068" s="2992" t="s">
        <v>11853</v>
      </c>
      <c r="C1068" s="1277">
        <v>45544</v>
      </c>
      <c r="D1068" s="1277">
        <v>45558</v>
      </c>
      <c r="E1068" s="593"/>
      <c r="F1068" s="1297"/>
      <c r="G1068" s="1276">
        <v>8607</v>
      </c>
      <c r="H1068" s="1542" t="s">
        <v>686</v>
      </c>
      <c r="I1068" s="1607" t="s">
        <v>25</v>
      </c>
      <c r="J1068" s="1661" t="s">
        <v>11854</v>
      </c>
      <c r="K1068" s="1608" t="s">
        <v>11855</v>
      </c>
      <c r="L1068" s="1472" t="s">
        <v>173</v>
      </c>
      <c r="M1068" s="771" t="s">
        <v>11875</v>
      </c>
      <c r="N1068" s="1176"/>
      <c r="O1068" s="1272">
        <v>1</v>
      </c>
      <c r="P1068" s="1272">
        <v>1</v>
      </c>
      <c r="Q1068" s="1543" t="s">
        <v>11856</v>
      </c>
      <c r="R1068" s="1173"/>
      <c r="S1068" s="1173"/>
      <c r="T1068" s="1173"/>
      <c r="U1068" s="1173"/>
      <c r="V1068" s="1662" t="s">
        <v>2073</v>
      </c>
      <c r="W1068" s="1173"/>
      <c r="X1068" s="1662" t="s">
        <v>37</v>
      </c>
      <c r="Y1068" s="1173"/>
      <c r="Z1068" s="1639" t="s">
        <v>45</v>
      </c>
      <c r="AA1068" s="1176" t="s">
        <v>11886</v>
      </c>
      <c r="AB1068" s="1613" t="s">
        <v>9991</v>
      </c>
      <c r="AC1068" s="722">
        <v>6000</v>
      </c>
      <c r="AD1068" s="1266">
        <v>7938</v>
      </c>
      <c r="AE1068" s="722">
        <f t="shared" si="22"/>
        <v>13938</v>
      </c>
      <c r="AF1068" s="31"/>
      <c r="AG1068" s="26"/>
    </row>
    <row r="1069" spans="1:33" ht="30" customHeight="1">
      <c r="A1069" s="1541" t="s">
        <v>9092</v>
      </c>
      <c r="B1069" s="2992" t="s">
        <v>11857</v>
      </c>
      <c r="C1069" s="1277">
        <v>45544</v>
      </c>
      <c r="D1069" s="1277">
        <v>45553</v>
      </c>
      <c r="E1069" s="593"/>
      <c r="F1069" s="1297"/>
      <c r="G1069" s="1276">
        <v>8599</v>
      </c>
      <c r="H1069" s="1542" t="s">
        <v>1698</v>
      </c>
      <c r="I1069" s="1607" t="s">
        <v>92</v>
      </c>
      <c r="J1069" s="6870" t="s">
        <v>10538</v>
      </c>
      <c r="K1069" s="1608" t="s">
        <v>11858</v>
      </c>
      <c r="L1069" s="1487" t="s">
        <v>128</v>
      </c>
      <c r="M1069" s="771" t="s">
        <v>11876</v>
      </c>
      <c r="N1069" s="1176"/>
      <c r="O1069" s="1272">
        <v>3</v>
      </c>
      <c r="P1069" s="1272">
        <v>3</v>
      </c>
      <c r="Q1069" s="1402" t="s">
        <v>11755</v>
      </c>
      <c r="R1069" s="1173"/>
      <c r="S1069" s="1173"/>
      <c r="T1069" s="1173"/>
      <c r="U1069" s="1173"/>
      <c r="V1069" s="2197" t="s">
        <v>2073</v>
      </c>
      <c r="W1069" s="1173"/>
      <c r="X1069" s="2197" t="s">
        <v>37</v>
      </c>
      <c r="Y1069" s="1173"/>
      <c r="Z1069" s="2249" t="s">
        <v>45</v>
      </c>
      <c r="AA1069" s="6795" t="s">
        <v>11885</v>
      </c>
      <c r="AB1069" s="1613" t="s">
        <v>12935</v>
      </c>
      <c r="AC1069" s="722">
        <v>0</v>
      </c>
      <c r="AD1069" s="1266">
        <v>7938</v>
      </c>
      <c r="AE1069" s="722">
        <f t="shared" si="22"/>
        <v>23814</v>
      </c>
      <c r="AF1069" s="31"/>
      <c r="AG1069" s="26"/>
    </row>
    <row r="1070" spans="1:33" ht="30" customHeight="1">
      <c r="A1070" s="6806" t="s">
        <v>8508</v>
      </c>
      <c r="B1070" s="6917" t="s">
        <v>11892</v>
      </c>
      <c r="C1070" s="340">
        <v>45545</v>
      </c>
      <c r="D1070" s="340">
        <v>45554</v>
      </c>
      <c r="E1070" s="422"/>
      <c r="F1070" s="374"/>
      <c r="G1070" s="339">
        <v>8601</v>
      </c>
      <c r="H1070" s="2124" t="s">
        <v>10220</v>
      </c>
      <c r="I1070" s="2125" t="s">
        <v>92</v>
      </c>
      <c r="J1070" s="6807" t="s">
        <v>11893</v>
      </c>
      <c r="K1070" s="2126" t="s">
        <v>11894</v>
      </c>
      <c r="L1070" s="581" t="s">
        <v>173</v>
      </c>
      <c r="M1070" s="338" t="s">
        <v>11919</v>
      </c>
      <c r="N1070" s="255"/>
      <c r="O1070" s="258">
        <v>1</v>
      </c>
      <c r="P1070" s="258">
        <v>1</v>
      </c>
      <c r="Q1070" s="467" t="s">
        <v>11895</v>
      </c>
      <c r="R1070" s="309"/>
      <c r="S1070" s="250"/>
      <c r="T1070" s="250"/>
      <c r="U1070" s="250"/>
      <c r="V1070" s="2127" t="s">
        <v>2073</v>
      </c>
      <c r="W1070" s="250"/>
      <c r="X1070" s="2127" t="s">
        <v>37</v>
      </c>
      <c r="Y1070" s="250"/>
      <c r="Z1070" s="251"/>
      <c r="AA1070" s="6808" t="s">
        <v>11928</v>
      </c>
      <c r="AB1070" s="1612" t="s">
        <v>9991</v>
      </c>
      <c r="AC1070" s="33">
        <v>0</v>
      </c>
      <c r="AD1070" s="471">
        <v>10976</v>
      </c>
      <c r="AE1070" s="33">
        <f t="shared" si="22"/>
        <v>10976</v>
      </c>
      <c r="AF1070" s="31"/>
      <c r="AG1070" s="26"/>
    </row>
    <row r="1071" spans="1:33" ht="30" customHeight="1">
      <c r="A1071" s="1645" t="s">
        <v>9994</v>
      </c>
      <c r="B1071" s="2992" t="s">
        <v>11896</v>
      </c>
      <c r="C1071" s="1277">
        <v>45545</v>
      </c>
      <c r="D1071" s="1277">
        <v>45554</v>
      </c>
      <c r="E1071" s="593"/>
      <c r="F1071" s="1297"/>
      <c r="G1071" s="1276">
        <v>9042</v>
      </c>
      <c r="H1071" s="1345"/>
      <c r="I1071" s="1709" t="s">
        <v>92</v>
      </c>
      <c r="J1071" s="1304" t="s">
        <v>10000</v>
      </c>
      <c r="K1071" s="1319" t="s">
        <v>11897</v>
      </c>
      <c r="L1071" s="1647" t="s">
        <v>193</v>
      </c>
      <c r="M1071" s="771" t="s">
        <v>11920</v>
      </c>
      <c r="N1071" s="1176"/>
      <c r="O1071" s="1272">
        <v>6</v>
      </c>
      <c r="P1071" s="1272">
        <v>6</v>
      </c>
      <c r="Q1071" s="1402" t="s">
        <v>11898</v>
      </c>
      <c r="R1071" s="1173"/>
      <c r="S1071" s="1173"/>
      <c r="T1071" s="1173"/>
      <c r="U1071" s="1173"/>
      <c r="V1071" s="1705" t="s">
        <v>2073</v>
      </c>
      <c r="W1071" s="1173"/>
      <c r="X1071" s="1705" t="s">
        <v>37</v>
      </c>
      <c r="Y1071" s="1173"/>
      <c r="Z1071" s="1716" t="s">
        <v>45</v>
      </c>
      <c r="AA1071" s="1176" t="s">
        <v>11927</v>
      </c>
      <c r="AB1071" s="1613" t="s">
        <v>5585</v>
      </c>
      <c r="AC1071" s="722">
        <v>0</v>
      </c>
      <c r="AD1071" s="1266">
        <v>6075</v>
      </c>
      <c r="AE1071" s="722">
        <f t="shared" si="22"/>
        <v>36450</v>
      </c>
      <c r="AF1071" s="31"/>
      <c r="AG1071" s="26"/>
    </row>
    <row r="1072" spans="1:33" ht="30" customHeight="1">
      <c r="A1072" s="1645" t="s">
        <v>19908</v>
      </c>
      <c r="B1072" s="5640" t="s">
        <v>11899</v>
      </c>
      <c r="C1072" s="1277">
        <v>45545</v>
      </c>
      <c r="D1072" s="1277">
        <v>45561</v>
      </c>
      <c r="E1072" s="593"/>
      <c r="F1072" s="1297"/>
      <c r="G1072" s="1276">
        <v>8628</v>
      </c>
      <c r="H1072" s="1646" t="s">
        <v>11900</v>
      </c>
      <c r="I1072" s="1326"/>
      <c r="J1072" s="1721" t="s">
        <v>11901</v>
      </c>
      <c r="K1072" s="1720" t="s">
        <v>11902</v>
      </c>
      <c r="L1072" s="1472" t="s">
        <v>28</v>
      </c>
      <c r="M1072" s="771" t="s">
        <v>11921</v>
      </c>
      <c r="N1072" s="1176"/>
      <c r="O1072" s="1272">
        <v>2</v>
      </c>
      <c r="P1072" s="1272">
        <v>2</v>
      </c>
      <c r="Q1072" s="1402" t="s">
        <v>11903</v>
      </c>
      <c r="R1072" s="1173"/>
      <c r="S1072" s="1173"/>
      <c r="T1072" s="1173"/>
      <c r="U1072" s="1173"/>
      <c r="V1072" s="2277" t="s">
        <v>2073</v>
      </c>
      <c r="W1072" s="1173"/>
      <c r="X1072" s="2277" t="s">
        <v>37</v>
      </c>
      <c r="Y1072" s="1173"/>
      <c r="Z1072" s="1176" t="s">
        <v>45</v>
      </c>
      <c r="AA1072" s="1176" t="s">
        <v>11926</v>
      </c>
      <c r="AB1072" s="1613" t="s">
        <v>5585</v>
      </c>
      <c r="AC1072" s="722">
        <v>0</v>
      </c>
      <c r="AD1072" s="1266">
        <v>10369</v>
      </c>
      <c r="AE1072" s="722">
        <f t="shared" si="22"/>
        <v>20738</v>
      </c>
      <c r="AF1072" s="31"/>
      <c r="AG1072" s="26"/>
    </row>
    <row r="1073" spans="1:33" ht="30" customHeight="1">
      <c r="A1073" s="1645" t="s">
        <v>7878</v>
      </c>
      <c r="B1073" s="5640" t="s">
        <v>11904</v>
      </c>
      <c r="C1073" s="1277">
        <v>45545</v>
      </c>
      <c r="D1073" s="1277">
        <v>45551</v>
      </c>
      <c r="E1073" s="593"/>
      <c r="F1073" s="1297"/>
      <c r="G1073" s="1276">
        <v>8638</v>
      </c>
      <c r="H1073" s="1646" t="s">
        <v>6204</v>
      </c>
      <c r="I1073" s="1326"/>
      <c r="J1073" s="1304" t="s">
        <v>11905</v>
      </c>
      <c r="K1073" s="1720" t="s">
        <v>11807</v>
      </c>
      <c r="L1073" s="1472" t="s">
        <v>173</v>
      </c>
      <c r="M1073" s="771" t="s">
        <v>11922</v>
      </c>
      <c r="N1073" s="1176"/>
      <c r="O1073" s="1272">
        <v>1</v>
      </c>
      <c r="P1073" s="1272">
        <v>1</v>
      </c>
      <c r="Q1073" s="1721" t="s">
        <v>11764</v>
      </c>
      <c r="R1073" s="1173"/>
      <c r="S1073" s="1173"/>
      <c r="T1073" s="1173"/>
      <c r="U1073" s="1173"/>
      <c r="V1073" s="1693" t="s">
        <v>2073</v>
      </c>
      <c r="W1073" s="1173"/>
      <c r="X1073" s="1693" t="s">
        <v>37</v>
      </c>
      <c r="Y1073" s="1173"/>
      <c r="Z1073" s="1716" t="s">
        <v>45</v>
      </c>
      <c r="AA1073" s="1176">
        <v>4504344990</v>
      </c>
      <c r="AB1073" s="1613" t="s">
        <v>5585</v>
      </c>
      <c r="AC1073" s="722">
        <v>0</v>
      </c>
      <c r="AD1073" s="1266">
        <v>7613</v>
      </c>
      <c r="AE1073" s="722">
        <f t="shared" si="22"/>
        <v>7613</v>
      </c>
      <c r="AF1073" s="31"/>
      <c r="AG1073" s="26"/>
    </row>
    <row r="1074" spans="1:33" ht="30" customHeight="1">
      <c r="A1074" s="1645" t="s">
        <v>8626</v>
      </c>
      <c r="B1074" s="2992" t="s">
        <v>11906</v>
      </c>
      <c r="C1074" s="1277">
        <v>45545</v>
      </c>
      <c r="D1074" s="1277">
        <v>45558</v>
      </c>
      <c r="E1074" s="593"/>
      <c r="F1074" s="1297"/>
      <c r="G1074" s="1276">
        <v>8615</v>
      </c>
      <c r="H1074" s="1646" t="s">
        <v>11907</v>
      </c>
      <c r="I1074" s="1326"/>
      <c r="J1074" s="1304" t="s">
        <v>11908</v>
      </c>
      <c r="K1074" s="1319" t="s">
        <v>11909</v>
      </c>
      <c r="L1074" s="1647" t="s">
        <v>76</v>
      </c>
      <c r="M1074" s="771" t="s">
        <v>11923</v>
      </c>
      <c r="N1074" s="1176"/>
      <c r="O1074" s="1272">
        <v>4</v>
      </c>
      <c r="P1074" s="1272">
        <v>4</v>
      </c>
      <c r="Q1074" s="1402" t="s">
        <v>11910</v>
      </c>
      <c r="R1074" s="1173"/>
      <c r="S1074" s="1173"/>
      <c r="T1074" s="1173"/>
      <c r="U1074" s="1173"/>
      <c r="V1074" s="1609" t="s">
        <v>2073</v>
      </c>
      <c r="W1074" s="1173"/>
      <c r="X1074" s="1609" t="s">
        <v>37</v>
      </c>
      <c r="Y1074" s="1173"/>
      <c r="Z1074" s="1639" t="s">
        <v>45</v>
      </c>
      <c r="AA1074" s="1176">
        <v>4504345619</v>
      </c>
      <c r="AB1074" s="1613" t="s">
        <v>5585</v>
      </c>
      <c r="AC1074" s="722">
        <v>3000</v>
      </c>
      <c r="AD1074" s="1266">
        <v>7857</v>
      </c>
      <c r="AE1074" s="722">
        <f t="shared" si="22"/>
        <v>34428</v>
      </c>
      <c r="AF1074" s="31"/>
      <c r="AG1074" s="26"/>
    </row>
    <row r="1075" spans="1:33" ht="30" customHeight="1">
      <c r="A1075" s="1645" t="s">
        <v>8549</v>
      </c>
      <c r="B1075" s="1336" t="s">
        <v>11911</v>
      </c>
      <c r="C1075" s="1277">
        <v>45546</v>
      </c>
      <c r="D1075" s="1277">
        <v>45560</v>
      </c>
      <c r="E1075" s="593"/>
      <c r="F1075" s="1297"/>
      <c r="G1075" s="1276">
        <v>8634</v>
      </c>
      <c r="H1075" s="1646" t="s">
        <v>11912</v>
      </c>
      <c r="I1075" s="1326"/>
      <c r="J1075" s="1304" t="s">
        <v>11913</v>
      </c>
      <c r="K1075" s="1720" t="s">
        <v>11914</v>
      </c>
      <c r="L1075" s="1472" t="s">
        <v>173</v>
      </c>
      <c r="M1075" s="771" t="s">
        <v>11924</v>
      </c>
      <c r="N1075" s="1176"/>
      <c r="O1075" s="1272">
        <v>1</v>
      </c>
      <c r="P1075" s="1272">
        <v>1</v>
      </c>
      <c r="Q1075" s="1721" t="s">
        <v>11915</v>
      </c>
      <c r="R1075" s="1173"/>
      <c r="S1075" s="1173"/>
      <c r="T1075" s="1173"/>
      <c r="U1075" s="1173"/>
      <c r="V1075" s="2139" t="s">
        <v>2073</v>
      </c>
      <c r="W1075" s="1173"/>
      <c r="X1075" s="2139" t="s">
        <v>37</v>
      </c>
      <c r="Y1075" s="1173"/>
      <c r="Z1075" s="1526" t="s">
        <v>45</v>
      </c>
      <c r="AA1075" s="1176">
        <v>4504345906</v>
      </c>
      <c r="AB1075" s="1613" t="s">
        <v>12936</v>
      </c>
      <c r="AC1075" s="722">
        <v>6000</v>
      </c>
      <c r="AD1075" s="1266">
        <v>7858.62</v>
      </c>
      <c r="AE1075" s="722">
        <f t="shared" si="22"/>
        <v>13858.619999999999</v>
      </c>
      <c r="AF1075" s="31"/>
      <c r="AG1075" s="26"/>
    </row>
    <row r="1076" spans="1:33" ht="30" customHeight="1">
      <c r="A1076" s="1645" t="s">
        <v>8570</v>
      </c>
      <c r="B1076" s="2992" t="s">
        <v>11916</v>
      </c>
      <c r="C1076" s="1277">
        <v>45545</v>
      </c>
      <c r="D1076" s="1277">
        <v>45560</v>
      </c>
      <c r="E1076" s="593"/>
      <c r="F1076" s="1297"/>
      <c r="G1076" s="1276">
        <v>9013</v>
      </c>
      <c r="H1076" s="1646" t="s">
        <v>10624</v>
      </c>
      <c r="I1076" s="1326"/>
      <c r="J1076" s="1304" t="s">
        <v>10625</v>
      </c>
      <c r="K1076" s="1720" t="s">
        <v>11917</v>
      </c>
      <c r="L1076" s="1472" t="s">
        <v>173</v>
      </c>
      <c r="M1076" s="771" t="s">
        <v>11925</v>
      </c>
      <c r="N1076" s="1176"/>
      <c r="O1076" s="1272">
        <v>1</v>
      </c>
      <c r="P1076" s="1272">
        <v>1</v>
      </c>
      <c r="Q1076" s="1402" t="s">
        <v>11918</v>
      </c>
      <c r="R1076" s="1173"/>
      <c r="S1076" s="1173"/>
      <c r="T1076" s="1173"/>
      <c r="U1076" s="1173"/>
      <c r="V1076" s="2004" t="s">
        <v>2073</v>
      </c>
      <c r="W1076" s="1173"/>
      <c r="X1076" s="2004" t="s">
        <v>37</v>
      </c>
      <c r="Y1076" s="1173"/>
      <c r="Z1076" s="2003" t="s">
        <v>45</v>
      </c>
      <c r="AA1076" s="1176">
        <v>4504345209</v>
      </c>
      <c r="AB1076" s="1613" t="s">
        <v>10565</v>
      </c>
      <c r="AC1076" s="722">
        <v>0</v>
      </c>
      <c r="AD1076" s="1266">
        <v>6544.8</v>
      </c>
      <c r="AE1076" s="722">
        <f t="shared" si="22"/>
        <v>6544.8</v>
      </c>
      <c r="AF1076" s="31"/>
      <c r="AG1076" s="26"/>
    </row>
    <row r="1077" spans="1:33" ht="30" customHeight="1">
      <c r="A1077" s="2814" t="s">
        <v>17456</v>
      </c>
      <c r="B1077" s="2992" t="s">
        <v>11940</v>
      </c>
      <c r="C1077" s="1277">
        <v>45525</v>
      </c>
      <c r="D1077" s="1277">
        <v>45581</v>
      </c>
      <c r="E1077" s="593"/>
      <c r="F1077" s="1297"/>
      <c r="G1077" s="1276">
        <v>8610</v>
      </c>
      <c r="H1077" s="1345"/>
      <c r="I1077" s="1326"/>
      <c r="J1077" s="1304" t="s">
        <v>11941</v>
      </c>
      <c r="K1077" s="1319" t="s">
        <v>10706</v>
      </c>
      <c r="L1077" s="1397" t="s">
        <v>11942</v>
      </c>
      <c r="M1077" s="771" t="s">
        <v>12134</v>
      </c>
      <c r="N1077" s="1176"/>
      <c r="O1077" s="1272">
        <v>226</v>
      </c>
      <c r="P1077" s="1272">
        <v>226</v>
      </c>
      <c r="Q1077" s="1402" t="s">
        <v>11943</v>
      </c>
      <c r="R1077" s="1173"/>
      <c r="S1077" s="1173"/>
      <c r="T1077" s="1173"/>
      <c r="U1077" s="1173"/>
      <c r="V1077" s="1728" t="s">
        <v>2073</v>
      </c>
      <c r="W1077" s="1173"/>
      <c r="X1077" s="1728" t="s">
        <v>37</v>
      </c>
      <c r="Y1077" s="1173"/>
      <c r="Z1077" s="1761" t="s">
        <v>45</v>
      </c>
      <c r="AA1077" s="1176"/>
      <c r="AB1077" s="1613" t="s">
        <v>10569</v>
      </c>
      <c r="AC1077" s="722">
        <v>0</v>
      </c>
      <c r="AD1077" s="1266">
        <v>2275</v>
      </c>
      <c r="AE1077" s="722">
        <f t="shared" si="22"/>
        <v>514150</v>
      </c>
      <c r="AF1077" s="31"/>
      <c r="AG1077" s="26"/>
    </row>
    <row r="1078" spans="1:33" ht="30" customHeight="1">
      <c r="A1078" s="2814" t="s">
        <v>17456</v>
      </c>
      <c r="B1078" s="2992" t="s">
        <v>11944</v>
      </c>
      <c r="C1078" s="1277">
        <v>45546</v>
      </c>
      <c r="D1078" s="1277">
        <v>45555</v>
      </c>
      <c r="E1078" s="593"/>
      <c r="F1078" s="1297"/>
      <c r="G1078" s="1276">
        <v>8610</v>
      </c>
      <c r="H1078" s="1825" t="s">
        <v>493</v>
      </c>
      <c r="I1078" s="1326"/>
      <c r="J1078" s="1304" t="s">
        <v>11945</v>
      </c>
      <c r="K1078" s="1826" t="s">
        <v>11946</v>
      </c>
      <c r="L1078" s="1487" t="s">
        <v>128</v>
      </c>
      <c r="M1078" s="771" t="s">
        <v>12135</v>
      </c>
      <c r="N1078" s="1176"/>
      <c r="O1078" s="1272">
        <v>3</v>
      </c>
      <c r="P1078" s="1272">
        <v>3</v>
      </c>
      <c r="Q1078" s="1402" t="s">
        <v>11947</v>
      </c>
      <c r="R1078" s="1173"/>
      <c r="S1078" s="1173"/>
      <c r="T1078" s="1173"/>
      <c r="U1078" s="1173"/>
      <c r="V1078" s="1728" t="s">
        <v>2073</v>
      </c>
      <c r="W1078" s="1173"/>
      <c r="X1078" s="1728" t="s">
        <v>37</v>
      </c>
      <c r="Y1078" s="1173"/>
      <c r="Z1078" s="1827" t="s">
        <v>45</v>
      </c>
      <c r="AA1078" s="1176">
        <v>4504346287</v>
      </c>
      <c r="AB1078" s="1613" t="s">
        <v>10565</v>
      </c>
      <c r="AC1078" s="722">
        <v>0</v>
      </c>
      <c r="AD1078" s="1266">
        <v>7371</v>
      </c>
      <c r="AE1078" s="722">
        <f t="shared" si="22"/>
        <v>22113</v>
      </c>
      <c r="AF1078" s="31"/>
      <c r="AG1078" s="26"/>
    </row>
    <row r="1079" spans="1:33" ht="30" customHeight="1">
      <c r="A1079" s="2814" t="s">
        <v>17456</v>
      </c>
      <c r="B1079" s="1336" t="s">
        <v>11948</v>
      </c>
      <c r="C1079" s="1277">
        <v>45547</v>
      </c>
      <c r="D1079" s="1277">
        <v>45558</v>
      </c>
      <c r="E1079" s="593"/>
      <c r="F1079" s="1297"/>
      <c r="G1079" s="1276">
        <v>8610</v>
      </c>
      <c r="H1079" s="1825" t="s">
        <v>7641</v>
      </c>
      <c r="I1079" s="1326"/>
      <c r="J1079" s="1304" t="s">
        <v>11949</v>
      </c>
      <c r="K1079" s="1826" t="s">
        <v>11950</v>
      </c>
      <c r="L1079" s="1472" t="s">
        <v>173</v>
      </c>
      <c r="M1079" s="771" t="s">
        <v>12136</v>
      </c>
      <c r="N1079" s="1176"/>
      <c r="O1079" s="1272">
        <v>1</v>
      </c>
      <c r="P1079" s="1272">
        <v>1</v>
      </c>
      <c r="Q1079" s="1828" t="s">
        <v>11759</v>
      </c>
      <c r="R1079" s="1173"/>
      <c r="S1079" s="1173"/>
      <c r="T1079" s="1173"/>
      <c r="U1079" s="1173"/>
      <c r="V1079" s="2037" t="s">
        <v>2073</v>
      </c>
      <c r="W1079" s="1173"/>
      <c r="X1079" s="2037" t="s">
        <v>37</v>
      </c>
      <c r="Y1079" s="1173"/>
      <c r="Z1079" s="1827" t="s">
        <v>45</v>
      </c>
      <c r="AA1079" s="1176">
        <v>4504347477</v>
      </c>
      <c r="AB1079" s="1613" t="s">
        <v>10568</v>
      </c>
      <c r="AC1079" s="722">
        <v>0</v>
      </c>
      <c r="AD1079" s="1266">
        <v>7371</v>
      </c>
      <c r="AE1079" s="722">
        <f t="shared" ref="AE1079:AE1080" si="23">SUM(AD1079*P1079+AC1079)</f>
        <v>7371</v>
      </c>
      <c r="AF1079" s="31"/>
      <c r="AG1079" s="26"/>
    </row>
    <row r="1080" spans="1:33" ht="30" customHeight="1">
      <c r="A1080" s="2814" t="s">
        <v>17456</v>
      </c>
      <c r="B1080" s="1336" t="s">
        <v>11951</v>
      </c>
      <c r="C1080" s="1277">
        <v>45547</v>
      </c>
      <c r="D1080" s="1277">
        <v>45559</v>
      </c>
      <c r="E1080" s="593"/>
      <c r="F1080" s="1297"/>
      <c r="G1080" s="1276">
        <v>8610</v>
      </c>
      <c r="H1080" s="1825" t="s">
        <v>10828</v>
      </c>
      <c r="I1080" s="1326"/>
      <c r="J1080" s="1304" t="s">
        <v>10829</v>
      </c>
      <c r="K1080" s="1826" t="s">
        <v>11952</v>
      </c>
      <c r="L1080" s="1472" t="s">
        <v>173</v>
      </c>
      <c r="M1080" s="771" t="s">
        <v>12137</v>
      </c>
      <c r="N1080" s="1176"/>
      <c r="O1080" s="1272">
        <v>1</v>
      </c>
      <c r="P1080" s="1272">
        <v>1</v>
      </c>
      <c r="Q1080" s="1828" t="s">
        <v>11764</v>
      </c>
      <c r="R1080" s="1173"/>
      <c r="S1080" s="1173"/>
      <c r="T1080" s="1173"/>
      <c r="U1080" s="1173"/>
      <c r="V1080" s="2037" t="s">
        <v>2073</v>
      </c>
      <c r="W1080" s="1173"/>
      <c r="X1080" s="1964" t="s">
        <v>37</v>
      </c>
      <c r="Y1080" s="1173"/>
      <c r="Z1080" s="2036" t="s">
        <v>45</v>
      </c>
      <c r="AA1080" s="1176">
        <v>4504347478</v>
      </c>
      <c r="AB1080" s="1613" t="s">
        <v>10568</v>
      </c>
      <c r="AC1080" s="722">
        <v>0</v>
      </c>
      <c r="AD1080" s="1266">
        <v>7371</v>
      </c>
      <c r="AE1080" s="722">
        <f t="shared" si="23"/>
        <v>7371</v>
      </c>
      <c r="AF1080" s="31"/>
      <c r="AG1080" s="26"/>
    </row>
    <row r="1081" spans="1:33" ht="30" customHeight="1">
      <c r="A1081" s="2814" t="s">
        <v>17456</v>
      </c>
      <c r="B1081" s="9743" t="s">
        <v>11953</v>
      </c>
      <c r="C1081" s="9765">
        <v>45547</v>
      </c>
      <c r="D1081" s="9765">
        <v>45562</v>
      </c>
      <c r="E1081" s="8864"/>
      <c r="F1081" s="9809"/>
      <c r="G1081" s="9840">
        <v>8610</v>
      </c>
      <c r="H1081" s="10375" t="s">
        <v>11954</v>
      </c>
      <c r="I1081" s="9857"/>
      <c r="J1081" s="9843" t="s">
        <v>11955</v>
      </c>
      <c r="K1081" s="10339" t="s">
        <v>11956</v>
      </c>
      <c r="L1081" s="1664" t="s">
        <v>128</v>
      </c>
      <c r="M1081" s="8868" t="s">
        <v>12138</v>
      </c>
      <c r="N1081" s="1496" t="s">
        <v>3952</v>
      </c>
      <c r="O1081" s="1272">
        <v>3</v>
      </c>
      <c r="P1081" s="1272">
        <v>3</v>
      </c>
      <c r="Q1081" s="10341" t="s">
        <v>11957</v>
      </c>
      <c r="R1081" s="9788"/>
      <c r="S1081" s="1173"/>
      <c r="T1081" s="1173"/>
      <c r="U1081" s="1173"/>
      <c r="V1081" s="10278" t="s">
        <v>2073</v>
      </c>
      <c r="W1081" s="1173"/>
      <c r="X1081" s="10278" t="s">
        <v>37</v>
      </c>
      <c r="Y1081" s="1173"/>
      <c r="Z1081" s="10300" t="s">
        <v>45</v>
      </c>
      <c r="AA1081" s="9840">
        <v>4504347708</v>
      </c>
      <c r="AB1081" s="10456" t="s">
        <v>5583</v>
      </c>
      <c r="AC1081" s="8912">
        <v>0</v>
      </c>
      <c r="AD1081" s="1266">
        <v>7371</v>
      </c>
      <c r="AE1081" s="8912">
        <f>SUM(AD1081*P1081+AD1082*P1082+AC1081)</f>
        <v>35763</v>
      </c>
      <c r="AF1081" s="31"/>
      <c r="AG1081" s="26"/>
    </row>
    <row r="1082" spans="1:33" ht="30" customHeight="1">
      <c r="A1082" s="2814" t="s">
        <v>17456</v>
      </c>
      <c r="B1082" s="9700"/>
      <c r="C1082" s="9766"/>
      <c r="D1082" s="9766"/>
      <c r="E1082" s="8866"/>
      <c r="F1082" s="9810"/>
      <c r="G1082" s="9834"/>
      <c r="H1082" s="10376"/>
      <c r="I1082" s="9858"/>
      <c r="J1082" s="9844"/>
      <c r="K1082" s="10340"/>
      <c r="L1082" s="1664" t="s">
        <v>10235</v>
      </c>
      <c r="M1082" s="8869"/>
      <c r="N1082" s="1496" t="s">
        <v>3951</v>
      </c>
      <c r="O1082" s="1272">
        <v>1</v>
      </c>
      <c r="P1082" s="1272">
        <v>1</v>
      </c>
      <c r="Q1082" s="10342"/>
      <c r="R1082" s="9789"/>
      <c r="S1082" s="1173"/>
      <c r="T1082" s="1173"/>
      <c r="U1082" s="1173"/>
      <c r="V1082" s="9834"/>
      <c r="W1082" s="1173"/>
      <c r="X1082" s="9834"/>
      <c r="Y1082" s="1173"/>
      <c r="Z1082" s="9834"/>
      <c r="AA1082" s="9834"/>
      <c r="AB1082" s="10457"/>
      <c r="AC1082" s="8913"/>
      <c r="AD1082" s="1266">
        <v>13650</v>
      </c>
      <c r="AE1082" s="8913"/>
      <c r="AF1082" s="31"/>
      <c r="AG1082" s="26"/>
    </row>
    <row r="1083" spans="1:33" ht="30" customHeight="1">
      <c r="A1083" s="2814" t="s">
        <v>17456</v>
      </c>
      <c r="B1083" s="10337" t="s">
        <v>11958</v>
      </c>
      <c r="C1083" s="9765">
        <v>45547</v>
      </c>
      <c r="D1083" s="9765">
        <v>45562</v>
      </c>
      <c r="E1083" s="8864"/>
      <c r="F1083" s="9809"/>
      <c r="G1083" s="9840">
        <v>8610</v>
      </c>
      <c r="H1083" s="10375" t="s">
        <v>11959</v>
      </c>
      <c r="I1083" s="9857"/>
      <c r="J1083" s="9843" t="s">
        <v>11960</v>
      </c>
      <c r="K1083" s="10339" t="s">
        <v>11961</v>
      </c>
      <c r="L1083" s="1664" t="s">
        <v>128</v>
      </c>
      <c r="M1083" s="8868" t="s">
        <v>12139</v>
      </c>
      <c r="N1083" s="1496" t="s">
        <v>3952</v>
      </c>
      <c r="O1083" s="1272">
        <v>3</v>
      </c>
      <c r="P1083" s="1272">
        <v>3</v>
      </c>
      <c r="Q1083" s="10341" t="s">
        <v>11962</v>
      </c>
      <c r="R1083" s="9788"/>
      <c r="S1083" s="1173"/>
      <c r="T1083" s="1173"/>
      <c r="U1083" s="1173"/>
      <c r="V1083" s="10279" t="s">
        <v>2073</v>
      </c>
      <c r="W1083" s="1173"/>
      <c r="X1083" s="10279" t="s">
        <v>37</v>
      </c>
      <c r="Y1083" s="1173"/>
      <c r="Z1083" s="10300" t="s">
        <v>45</v>
      </c>
      <c r="AA1083" s="9840">
        <v>4504347479</v>
      </c>
      <c r="AB1083" s="10456" t="s">
        <v>5586</v>
      </c>
      <c r="AC1083" s="8912">
        <v>0</v>
      </c>
      <c r="AD1083" s="1266">
        <v>7371</v>
      </c>
      <c r="AE1083" s="8912">
        <f>SUM(AD1083*P1083+AD1084*P1084+AC1083)</f>
        <v>35763</v>
      </c>
      <c r="AF1083" s="31"/>
      <c r="AG1083" s="26"/>
    </row>
    <row r="1084" spans="1:33" ht="30" customHeight="1">
      <c r="A1084" s="2814" t="s">
        <v>17456</v>
      </c>
      <c r="B1084" s="10338"/>
      <c r="C1084" s="9766"/>
      <c r="D1084" s="9766"/>
      <c r="E1084" s="8866"/>
      <c r="F1084" s="9810"/>
      <c r="G1084" s="9834"/>
      <c r="H1084" s="10376"/>
      <c r="I1084" s="9858"/>
      <c r="J1084" s="9844"/>
      <c r="K1084" s="10340"/>
      <c r="L1084" s="1664" t="s">
        <v>10235</v>
      </c>
      <c r="M1084" s="8869"/>
      <c r="N1084" s="1496" t="s">
        <v>3951</v>
      </c>
      <c r="O1084" s="1272">
        <v>1</v>
      </c>
      <c r="P1084" s="1272">
        <v>1</v>
      </c>
      <c r="Q1084" s="10342"/>
      <c r="R1084" s="9789"/>
      <c r="S1084" s="1173"/>
      <c r="T1084" s="1173"/>
      <c r="U1084" s="1173"/>
      <c r="V1084" s="9834"/>
      <c r="W1084" s="1173"/>
      <c r="X1084" s="9834"/>
      <c r="Y1084" s="1173"/>
      <c r="Z1084" s="9834"/>
      <c r="AA1084" s="9834"/>
      <c r="AB1084" s="10457"/>
      <c r="AC1084" s="8913"/>
      <c r="AD1084" s="1266">
        <v>13650</v>
      </c>
      <c r="AE1084" s="8913"/>
      <c r="AF1084" s="31"/>
      <c r="AG1084" s="26"/>
    </row>
    <row r="1085" spans="1:33" ht="30" customHeight="1">
      <c r="A1085" s="2815" t="s">
        <v>17456</v>
      </c>
      <c r="B1085" s="5637" t="s">
        <v>11963</v>
      </c>
      <c r="C1085" s="340">
        <v>45547</v>
      </c>
      <c r="D1085" s="340">
        <v>45558</v>
      </c>
      <c r="E1085" s="422"/>
      <c r="F1085" s="374"/>
      <c r="G1085" s="339">
        <v>8610</v>
      </c>
      <c r="H1085" s="1697" t="s">
        <v>11964</v>
      </c>
      <c r="I1085" s="487"/>
      <c r="J1085" s="410" t="s">
        <v>11965</v>
      </c>
      <c r="K1085" s="1698" t="s">
        <v>11807</v>
      </c>
      <c r="L1085" s="581" t="s">
        <v>173</v>
      </c>
      <c r="M1085" s="338" t="s">
        <v>12140</v>
      </c>
      <c r="N1085" s="255"/>
      <c r="O1085" s="258">
        <v>1</v>
      </c>
      <c r="P1085" s="258">
        <v>1</v>
      </c>
      <c r="Q1085" s="1699" t="s">
        <v>11764</v>
      </c>
      <c r="R1085" s="309"/>
      <c r="S1085" s="250"/>
      <c r="T1085" s="250"/>
      <c r="U1085" s="250"/>
      <c r="V1085" s="1700" t="s">
        <v>2073</v>
      </c>
      <c r="W1085" s="250"/>
      <c r="X1085" s="1700" t="s">
        <v>37</v>
      </c>
      <c r="Y1085" s="250"/>
      <c r="Z1085" s="251"/>
      <c r="AA1085" s="251">
        <v>4504347480</v>
      </c>
      <c r="AB1085" s="1612" t="s">
        <v>10568</v>
      </c>
      <c r="AC1085" s="33">
        <v>0</v>
      </c>
      <c r="AD1085" s="471">
        <v>7371</v>
      </c>
      <c r="AE1085" s="33">
        <f t="shared" ref="AE1085:AE1117" si="24">SUM(AD1085*P1085+AC1085)</f>
        <v>7371</v>
      </c>
      <c r="AF1085" s="31"/>
      <c r="AG1085" s="26"/>
    </row>
    <row r="1086" spans="1:33" ht="30" customHeight="1">
      <c r="A1086" s="2815" t="s">
        <v>17456</v>
      </c>
      <c r="B1086" s="1696" t="s">
        <v>11966</v>
      </c>
      <c r="C1086" s="340">
        <v>45547</v>
      </c>
      <c r="D1086" s="340">
        <v>45558</v>
      </c>
      <c r="E1086" s="422"/>
      <c r="F1086" s="374"/>
      <c r="G1086" s="339">
        <v>8610</v>
      </c>
      <c r="H1086" s="1697" t="s">
        <v>4276</v>
      </c>
      <c r="I1086" s="487"/>
      <c r="J1086" s="410" t="s">
        <v>11967</v>
      </c>
      <c r="K1086" s="1698" t="s">
        <v>11807</v>
      </c>
      <c r="L1086" s="581" t="s">
        <v>173</v>
      </c>
      <c r="M1086" s="338" t="s">
        <v>12141</v>
      </c>
      <c r="N1086" s="255"/>
      <c r="O1086" s="258">
        <v>1</v>
      </c>
      <c r="P1086" s="258">
        <v>1</v>
      </c>
      <c r="Q1086" s="1699" t="s">
        <v>11764</v>
      </c>
      <c r="R1086" s="309"/>
      <c r="S1086" s="250"/>
      <c r="T1086" s="250"/>
      <c r="U1086" s="250"/>
      <c r="V1086" s="1700" t="s">
        <v>2073</v>
      </c>
      <c r="W1086" s="250"/>
      <c r="X1086" s="1700" t="s">
        <v>37</v>
      </c>
      <c r="Y1086" s="250"/>
      <c r="Z1086" s="251"/>
      <c r="AA1086" s="251">
        <v>4504347482</v>
      </c>
      <c r="AB1086" s="1612" t="s">
        <v>12935</v>
      </c>
      <c r="AC1086" s="33">
        <v>0</v>
      </c>
      <c r="AD1086" s="471">
        <v>7371</v>
      </c>
      <c r="AE1086" s="33">
        <f t="shared" si="24"/>
        <v>7371</v>
      </c>
      <c r="AF1086" s="31"/>
      <c r="AG1086" s="26"/>
    </row>
    <row r="1087" spans="1:33" ht="30" customHeight="1">
      <c r="A1087" s="2814" t="s">
        <v>17456</v>
      </c>
      <c r="B1087" s="5637" t="s">
        <v>11968</v>
      </c>
      <c r="C1087" s="1277">
        <v>45547</v>
      </c>
      <c r="D1087" s="1277">
        <v>45558</v>
      </c>
      <c r="E1087" s="593"/>
      <c r="F1087" s="1297"/>
      <c r="G1087" s="1276">
        <v>8610</v>
      </c>
      <c r="H1087" s="1825" t="s">
        <v>5052</v>
      </c>
      <c r="I1087" s="1326"/>
      <c r="J1087" s="1304" t="s">
        <v>11969</v>
      </c>
      <c r="K1087" s="1826" t="s">
        <v>11807</v>
      </c>
      <c r="L1087" s="1472" t="s">
        <v>173</v>
      </c>
      <c r="M1087" s="771" t="s">
        <v>12142</v>
      </c>
      <c r="N1087" s="1176"/>
      <c r="O1087" s="1272">
        <v>1</v>
      </c>
      <c r="P1087" s="1272">
        <v>1</v>
      </c>
      <c r="Q1087" s="1828" t="s">
        <v>11764</v>
      </c>
      <c r="R1087" s="1173"/>
      <c r="S1087" s="1173"/>
      <c r="T1087" s="1173"/>
      <c r="U1087" s="1173"/>
      <c r="V1087" s="1173"/>
      <c r="W1087" s="1173"/>
      <c r="X1087" s="1173"/>
      <c r="Y1087" s="1173"/>
      <c r="Z1087" s="1866" t="s">
        <v>45</v>
      </c>
      <c r="AA1087" s="1176">
        <v>4504347656</v>
      </c>
      <c r="AB1087" s="1613" t="s">
        <v>10565</v>
      </c>
      <c r="AC1087" s="722">
        <v>0</v>
      </c>
      <c r="AD1087" s="1266">
        <v>7371</v>
      </c>
      <c r="AE1087" s="722">
        <f t="shared" si="24"/>
        <v>7371</v>
      </c>
      <c r="AF1087" s="31"/>
      <c r="AG1087" s="26"/>
    </row>
    <row r="1088" spans="1:33" ht="30" customHeight="1">
      <c r="A1088" s="2814" t="s">
        <v>17456</v>
      </c>
      <c r="B1088" s="1824" t="s">
        <v>11970</v>
      </c>
      <c r="C1088" s="1277">
        <v>45548</v>
      </c>
      <c r="D1088" s="1277">
        <v>45565</v>
      </c>
      <c r="E1088" s="593"/>
      <c r="F1088" s="1297"/>
      <c r="G1088" s="1276">
        <v>8610</v>
      </c>
      <c r="H1088" s="1825" t="s">
        <v>686</v>
      </c>
      <c r="I1088" s="1326"/>
      <c r="J1088" s="1304" t="s">
        <v>10710</v>
      </c>
      <c r="K1088" s="1826" t="s">
        <v>11971</v>
      </c>
      <c r="L1088" s="1472" t="s">
        <v>173</v>
      </c>
      <c r="M1088" s="771" t="s">
        <v>12143</v>
      </c>
      <c r="N1088" s="1176"/>
      <c r="O1088" s="1272">
        <v>1</v>
      </c>
      <c r="P1088" s="1272">
        <v>1</v>
      </c>
      <c r="Q1088" s="1828" t="s">
        <v>11972</v>
      </c>
      <c r="R1088" s="1173"/>
      <c r="S1088" s="1173"/>
      <c r="T1088" s="1173"/>
      <c r="U1088" s="1173"/>
      <c r="V1088" s="1773" t="s">
        <v>2073</v>
      </c>
      <c r="W1088" s="1173"/>
      <c r="X1088" s="1773" t="s">
        <v>37</v>
      </c>
      <c r="Y1088" s="1173"/>
      <c r="Z1088" s="1827" t="s">
        <v>45</v>
      </c>
      <c r="AA1088" s="1176" t="s">
        <v>12199</v>
      </c>
      <c r="AB1088" s="1613" t="s">
        <v>12935</v>
      </c>
      <c r="AC1088" s="722">
        <v>0</v>
      </c>
      <c r="AD1088" s="1266">
        <v>7371</v>
      </c>
      <c r="AE1088" s="722">
        <f t="shared" si="24"/>
        <v>7371</v>
      </c>
      <c r="AF1088" s="31"/>
      <c r="AG1088" s="26"/>
    </row>
    <row r="1089" spans="1:33" ht="30" customHeight="1">
      <c r="A1089" s="1491" t="s">
        <v>10021</v>
      </c>
      <c r="B1089" s="1336" t="s">
        <v>11973</v>
      </c>
      <c r="C1089" s="1277">
        <v>45547</v>
      </c>
      <c r="D1089" s="1277">
        <v>45558</v>
      </c>
      <c r="E1089" s="593"/>
      <c r="F1089" s="1297"/>
      <c r="G1089" s="1276">
        <v>8618</v>
      </c>
      <c r="H1089" s="1345"/>
      <c r="I1089" s="1723" t="s">
        <v>92</v>
      </c>
      <c r="J1089" s="1304" t="s">
        <v>11974</v>
      </c>
      <c r="K1089" s="1319" t="s">
        <v>9094</v>
      </c>
      <c r="L1089" s="1472" t="s">
        <v>173</v>
      </c>
      <c r="M1089" s="771" t="s">
        <v>12144</v>
      </c>
      <c r="N1089" s="1176"/>
      <c r="O1089" s="1272">
        <v>1</v>
      </c>
      <c r="P1089" s="1272">
        <v>1</v>
      </c>
      <c r="Q1089" s="1655" t="s">
        <v>11981</v>
      </c>
      <c r="R1089" s="1173"/>
      <c r="S1089" s="1173"/>
      <c r="T1089" s="1173"/>
      <c r="U1089" s="1173"/>
      <c r="V1089" s="1456" t="s">
        <v>2073</v>
      </c>
      <c r="W1089" s="1173"/>
      <c r="X1089" s="1456" t="s">
        <v>37</v>
      </c>
      <c r="Y1089" s="1173"/>
      <c r="Z1089" s="1496" t="s">
        <v>45</v>
      </c>
      <c r="AA1089" s="1176">
        <v>4504347053</v>
      </c>
      <c r="AB1089" s="1613" t="s">
        <v>10569</v>
      </c>
      <c r="AC1089" s="722">
        <v>0</v>
      </c>
      <c r="AD1089" s="1266">
        <v>6318</v>
      </c>
      <c r="AE1089" s="722">
        <f t="shared" si="24"/>
        <v>6318</v>
      </c>
      <c r="AF1089" s="31"/>
      <c r="AG1089" s="26"/>
    </row>
    <row r="1090" spans="1:33" ht="30" customHeight="1">
      <c r="A1090" s="1491" t="s">
        <v>10021</v>
      </c>
      <c r="B1090" s="2992" t="s">
        <v>11975</v>
      </c>
      <c r="C1090" s="1277">
        <v>45547</v>
      </c>
      <c r="D1090" s="1277">
        <v>45558</v>
      </c>
      <c r="E1090" s="593"/>
      <c r="F1090" s="1297"/>
      <c r="G1090" s="1276">
        <v>8618</v>
      </c>
      <c r="H1090" s="1345"/>
      <c r="I1090" s="1723" t="s">
        <v>92</v>
      </c>
      <c r="J1090" s="1304" t="s">
        <v>11974</v>
      </c>
      <c r="K1090" s="1319" t="s">
        <v>9094</v>
      </c>
      <c r="L1090" s="1472" t="s">
        <v>173</v>
      </c>
      <c r="M1090" s="771" t="s">
        <v>12145</v>
      </c>
      <c r="N1090" s="1176"/>
      <c r="O1090" s="1272">
        <v>1</v>
      </c>
      <c r="P1090" s="1272">
        <v>1</v>
      </c>
      <c r="Q1090" s="1655" t="s">
        <v>11982</v>
      </c>
      <c r="R1090" s="1173"/>
      <c r="S1090" s="1173"/>
      <c r="T1090" s="1173"/>
      <c r="U1090" s="1173"/>
      <c r="V1090" s="1456" t="s">
        <v>2073</v>
      </c>
      <c r="W1090" s="1173"/>
      <c r="X1090" s="1456" t="s">
        <v>37</v>
      </c>
      <c r="Y1090" s="1173"/>
      <c r="Z1090" s="1496" t="s">
        <v>45</v>
      </c>
      <c r="AA1090" s="1176">
        <v>4504347054</v>
      </c>
      <c r="AB1090" s="1613" t="s">
        <v>5585</v>
      </c>
      <c r="AC1090" s="722">
        <v>0</v>
      </c>
      <c r="AD1090" s="1266">
        <v>6318</v>
      </c>
      <c r="AE1090" s="722">
        <f t="shared" si="24"/>
        <v>6318</v>
      </c>
      <c r="AF1090" s="31"/>
      <c r="AG1090" s="26"/>
    </row>
    <row r="1091" spans="1:33" ht="30" customHeight="1">
      <c r="A1091" s="1491" t="s">
        <v>10021</v>
      </c>
      <c r="B1091" s="1336" t="s">
        <v>11976</v>
      </c>
      <c r="C1091" s="1277">
        <v>45547</v>
      </c>
      <c r="D1091" s="1277">
        <v>45558</v>
      </c>
      <c r="E1091" s="593"/>
      <c r="F1091" s="1297"/>
      <c r="G1091" s="1276">
        <v>8618</v>
      </c>
      <c r="H1091" s="1345"/>
      <c r="I1091" s="1723" t="s">
        <v>92</v>
      </c>
      <c r="J1091" s="1655" t="s">
        <v>11974</v>
      </c>
      <c r="K1091" s="1319" t="s">
        <v>9094</v>
      </c>
      <c r="L1091" s="1968" t="s">
        <v>76</v>
      </c>
      <c r="M1091" s="771" t="s">
        <v>12146</v>
      </c>
      <c r="N1091" s="1176"/>
      <c r="O1091" s="1272">
        <v>4</v>
      </c>
      <c r="P1091" s="1272">
        <v>4</v>
      </c>
      <c r="Q1091" s="1655" t="s">
        <v>11983</v>
      </c>
      <c r="R1091" s="1173"/>
      <c r="S1091" s="1173"/>
      <c r="T1091" s="1173"/>
      <c r="U1091" s="1173"/>
      <c r="V1091" s="1456" t="s">
        <v>2073</v>
      </c>
      <c r="W1091" s="1173"/>
      <c r="X1091" s="1456" t="s">
        <v>37</v>
      </c>
      <c r="Y1091" s="1173"/>
      <c r="Z1091" s="1496" t="s">
        <v>45</v>
      </c>
      <c r="AA1091" s="1176" t="s">
        <v>12195</v>
      </c>
      <c r="AB1091" s="1613" t="s">
        <v>10569</v>
      </c>
      <c r="AC1091" s="722">
        <v>0</v>
      </c>
      <c r="AD1091" s="1266">
        <v>6318</v>
      </c>
      <c r="AE1091" s="722">
        <f t="shared" si="24"/>
        <v>25272</v>
      </c>
      <c r="AF1091" s="31"/>
      <c r="AG1091" s="26"/>
    </row>
    <row r="1092" spans="1:33" ht="30" customHeight="1">
      <c r="A1092" s="1491" t="s">
        <v>10021</v>
      </c>
      <c r="B1092" s="2992" t="s">
        <v>11977</v>
      </c>
      <c r="C1092" s="1277">
        <v>45547</v>
      </c>
      <c r="D1092" s="1277">
        <v>45558</v>
      </c>
      <c r="E1092" s="593"/>
      <c r="F1092" s="1297"/>
      <c r="G1092" s="1276">
        <v>8618</v>
      </c>
      <c r="H1092" s="1345"/>
      <c r="I1092" s="1723" t="s">
        <v>92</v>
      </c>
      <c r="J1092" s="1655" t="s">
        <v>11974</v>
      </c>
      <c r="K1092" s="1319" t="s">
        <v>9094</v>
      </c>
      <c r="L1092" s="1472" t="s">
        <v>173</v>
      </c>
      <c r="M1092" s="771" t="s">
        <v>12147</v>
      </c>
      <c r="N1092" s="1176"/>
      <c r="O1092" s="1272">
        <v>1</v>
      </c>
      <c r="P1092" s="1272">
        <v>1</v>
      </c>
      <c r="Q1092" s="1655" t="s">
        <v>11985</v>
      </c>
      <c r="R1092" s="1173"/>
      <c r="S1092" s="1173"/>
      <c r="T1092" s="1173"/>
      <c r="U1092" s="1173"/>
      <c r="V1092" s="1456" t="s">
        <v>2073</v>
      </c>
      <c r="W1092" s="1173"/>
      <c r="X1092" s="1456" t="s">
        <v>37</v>
      </c>
      <c r="Y1092" s="1173"/>
      <c r="Z1092" s="1496" t="s">
        <v>45</v>
      </c>
      <c r="AA1092" s="1176">
        <v>4504347056</v>
      </c>
      <c r="AB1092" s="1613" t="s">
        <v>5585</v>
      </c>
      <c r="AC1092" s="722">
        <v>0</v>
      </c>
      <c r="AD1092" s="1266">
        <v>6318</v>
      </c>
      <c r="AE1092" s="722">
        <f t="shared" si="24"/>
        <v>6318</v>
      </c>
      <c r="AF1092" s="31"/>
      <c r="AG1092" s="26"/>
    </row>
    <row r="1093" spans="1:33" ht="30" customHeight="1">
      <c r="A1093" s="1491" t="s">
        <v>10021</v>
      </c>
      <c r="B1093" s="2992" t="s">
        <v>11978</v>
      </c>
      <c r="C1093" s="1277">
        <v>45547</v>
      </c>
      <c r="D1093" s="1277">
        <v>45558</v>
      </c>
      <c r="E1093" s="593"/>
      <c r="F1093" s="1297"/>
      <c r="G1093" s="1276">
        <v>8618</v>
      </c>
      <c r="H1093" s="1345"/>
      <c r="I1093" s="1723" t="s">
        <v>92</v>
      </c>
      <c r="J1093" s="1655" t="s">
        <v>11974</v>
      </c>
      <c r="K1093" s="1319" t="s">
        <v>9094</v>
      </c>
      <c r="L1093" s="1472" t="s">
        <v>173</v>
      </c>
      <c r="M1093" s="771" t="s">
        <v>12148</v>
      </c>
      <c r="N1093" s="1176"/>
      <c r="O1093" s="1272">
        <v>1</v>
      </c>
      <c r="P1093" s="1272">
        <v>1</v>
      </c>
      <c r="Q1093" s="1655" t="s">
        <v>11984</v>
      </c>
      <c r="R1093" s="1173"/>
      <c r="S1093" s="1173"/>
      <c r="T1093" s="1173"/>
      <c r="U1093" s="1173"/>
      <c r="V1093" s="1456" t="s">
        <v>2073</v>
      </c>
      <c r="W1093" s="1173"/>
      <c r="X1093" s="1456" t="s">
        <v>37</v>
      </c>
      <c r="Y1093" s="1173"/>
      <c r="Z1093" s="1496" t="s">
        <v>45</v>
      </c>
      <c r="AA1093" s="1176">
        <v>4504347896</v>
      </c>
      <c r="AB1093" s="1613" t="s">
        <v>5585</v>
      </c>
      <c r="AC1093" s="722">
        <v>0</v>
      </c>
      <c r="AD1093" s="1266">
        <v>6318</v>
      </c>
      <c r="AE1093" s="722">
        <f t="shared" si="24"/>
        <v>6318</v>
      </c>
      <c r="AF1093" s="31"/>
      <c r="AG1093" s="26"/>
    </row>
    <row r="1094" spans="1:33" ht="30" customHeight="1">
      <c r="A1094" s="1491" t="s">
        <v>10021</v>
      </c>
      <c r="B1094" s="1336" t="s">
        <v>11979</v>
      </c>
      <c r="C1094" s="1277">
        <v>45548</v>
      </c>
      <c r="D1094" s="1277">
        <v>45559</v>
      </c>
      <c r="E1094" s="593"/>
      <c r="F1094" s="1297"/>
      <c r="G1094" s="1276">
        <v>8618</v>
      </c>
      <c r="H1094" s="1345"/>
      <c r="I1094" s="1723" t="s">
        <v>92</v>
      </c>
      <c r="J1094" s="1655" t="s">
        <v>11974</v>
      </c>
      <c r="K1094" s="1663" t="s">
        <v>11986</v>
      </c>
      <c r="L1094" s="1472" t="s">
        <v>173</v>
      </c>
      <c r="M1094" s="771" t="s">
        <v>12149</v>
      </c>
      <c r="N1094" s="1176"/>
      <c r="O1094" s="1272">
        <v>1</v>
      </c>
      <c r="P1094" s="1272">
        <v>1</v>
      </c>
      <c r="Q1094" s="1655" t="s">
        <v>11987</v>
      </c>
      <c r="R1094" s="1173"/>
      <c r="S1094" s="1173"/>
      <c r="T1094" s="1173"/>
      <c r="U1094" s="1173"/>
      <c r="V1094" s="1456" t="s">
        <v>2073</v>
      </c>
      <c r="W1094" s="1173"/>
      <c r="X1094" s="1456" t="s">
        <v>37</v>
      </c>
      <c r="Y1094" s="1173"/>
      <c r="Z1094" s="1496" t="s">
        <v>45</v>
      </c>
      <c r="AA1094" s="1176">
        <v>4504348213</v>
      </c>
      <c r="AB1094" s="1613" t="s">
        <v>10568</v>
      </c>
      <c r="AC1094" s="722">
        <v>0</v>
      </c>
      <c r="AD1094" s="1266">
        <v>6318</v>
      </c>
      <c r="AE1094" s="722">
        <f t="shared" si="24"/>
        <v>6318</v>
      </c>
      <c r="AF1094" s="31"/>
      <c r="AG1094" s="26"/>
    </row>
    <row r="1095" spans="1:33" ht="30" customHeight="1">
      <c r="A1095" s="1491" t="s">
        <v>10021</v>
      </c>
      <c r="B1095" s="2992" t="s">
        <v>11980</v>
      </c>
      <c r="C1095" s="1277">
        <v>45548</v>
      </c>
      <c r="D1095" s="1277">
        <v>45559</v>
      </c>
      <c r="E1095" s="593"/>
      <c r="F1095" s="1297"/>
      <c r="G1095" s="1276">
        <v>8618</v>
      </c>
      <c r="H1095" s="1345"/>
      <c r="I1095" s="1723" t="s">
        <v>92</v>
      </c>
      <c r="J1095" s="1655" t="s">
        <v>11974</v>
      </c>
      <c r="K1095" s="1319" t="s">
        <v>9094</v>
      </c>
      <c r="L1095" s="1472" t="s">
        <v>173</v>
      </c>
      <c r="M1095" s="771" t="s">
        <v>12150</v>
      </c>
      <c r="N1095" s="1176"/>
      <c r="O1095" s="1272">
        <v>1</v>
      </c>
      <c r="P1095" s="1272">
        <v>1</v>
      </c>
      <c r="Q1095" s="1655" t="s">
        <v>11988</v>
      </c>
      <c r="R1095" s="1173"/>
      <c r="S1095" s="1173"/>
      <c r="T1095" s="1173"/>
      <c r="U1095" s="1173"/>
      <c r="V1095" s="1456" t="s">
        <v>2073</v>
      </c>
      <c r="W1095" s="1173"/>
      <c r="X1095" s="1456" t="s">
        <v>37</v>
      </c>
      <c r="Y1095" s="1173"/>
      <c r="Z1095" s="1496" t="s">
        <v>45</v>
      </c>
      <c r="AA1095" s="1176" t="s">
        <v>12206</v>
      </c>
      <c r="AB1095" s="1613" t="s">
        <v>5585</v>
      </c>
      <c r="AC1095" s="722">
        <v>0</v>
      </c>
      <c r="AD1095" s="1266">
        <v>6318</v>
      </c>
      <c r="AE1095" s="722">
        <f t="shared" si="24"/>
        <v>6318</v>
      </c>
      <c r="AF1095" s="31"/>
      <c r="AG1095" s="26"/>
    </row>
    <row r="1096" spans="1:33" ht="30" customHeight="1">
      <c r="A1096" s="1544" t="s">
        <v>8564</v>
      </c>
      <c r="B1096" s="1336" t="s">
        <v>11989</v>
      </c>
      <c r="C1096" s="1277">
        <v>45547</v>
      </c>
      <c r="D1096" s="1277">
        <v>45561</v>
      </c>
      <c r="E1096" s="593"/>
      <c r="F1096" s="1297"/>
      <c r="G1096" s="1276">
        <v>8598</v>
      </c>
      <c r="H1096" s="1545" t="s">
        <v>5192</v>
      </c>
      <c r="I1096" s="1326"/>
      <c r="J1096" s="1304" t="s">
        <v>11990</v>
      </c>
      <c r="K1096" s="1319" t="s">
        <v>7292</v>
      </c>
      <c r="L1096" s="1472" t="s">
        <v>173</v>
      </c>
      <c r="M1096" s="771" t="s">
        <v>12151</v>
      </c>
      <c r="N1096" s="1176"/>
      <c r="O1096" s="1272">
        <v>1</v>
      </c>
      <c r="P1096" s="1272">
        <v>1</v>
      </c>
      <c r="Q1096" s="1402" t="s">
        <v>11991</v>
      </c>
      <c r="R1096" s="1173"/>
      <c r="S1096" s="1173"/>
      <c r="T1096" s="1173"/>
      <c r="U1096" s="1173"/>
      <c r="V1096" s="2365" t="s">
        <v>2073</v>
      </c>
      <c r="W1096" s="1173"/>
      <c r="X1096" s="2365" t="s">
        <v>37</v>
      </c>
      <c r="Y1096" s="1173"/>
      <c r="Z1096" s="1454" t="s">
        <v>45</v>
      </c>
      <c r="AA1096" s="1176">
        <v>4501258299</v>
      </c>
      <c r="AB1096" s="1613" t="s">
        <v>10569</v>
      </c>
      <c r="AC1096" s="722">
        <v>6000</v>
      </c>
      <c r="AD1096" s="1266">
        <v>7938.81</v>
      </c>
      <c r="AE1096" s="722">
        <f t="shared" si="24"/>
        <v>13938.810000000001</v>
      </c>
      <c r="AF1096" s="31"/>
      <c r="AG1096" s="26"/>
    </row>
    <row r="1097" spans="1:33" ht="30" customHeight="1">
      <c r="A1097" s="1544" t="s">
        <v>8564</v>
      </c>
      <c r="B1097" s="2992" t="s">
        <v>11992</v>
      </c>
      <c r="C1097" s="1277">
        <v>45541</v>
      </c>
      <c r="D1097" s="1277">
        <v>45553</v>
      </c>
      <c r="E1097" s="593"/>
      <c r="F1097" s="1297"/>
      <c r="G1097" s="1276">
        <v>8598</v>
      </c>
      <c r="H1097" s="1545" t="s">
        <v>11993</v>
      </c>
      <c r="I1097" s="1326"/>
      <c r="J1097" s="1304" t="s">
        <v>11994</v>
      </c>
      <c r="K1097" s="1663" t="s">
        <v>11995</v>
      </c>
      <c r="L1097" s="1472" t="s">
        <v>28</v>
      </c>
      <c r="M1097" s="771" t="s">
        <v>12152</v>
      </c>
      <c r="N1097" s="1176"/>
      <c r="O1097" s="1272">
        <v>2</v>
      </c>
      <c r="P1097" s="1272">
        <v>2</v>
      </c>
      <c r="Q1097" s="1402" t="s">
        <v>11996</v>
      </c>
      <c r="R1097" s="1173"/>
      <c r="S1097" s="1173"/>
      <c r="T1097" s="1173"/>
      <c r="U1097" s="1173"/>
      <c r="V1097" s="1984" t="s">
        <v>2073</v>
      </c>
      <c r="W1097" s="1173"/>
      <c r="X1097" s="1984" t="s">
        <v>37</v>
      </c>
      <c r="Y1097" s="1173"/>
      <c r="Z1097" s="2003" t="s">
        <v>45</v>
      </c>
      <c r="AA1097" s="1176" t="s">
        <v>13284</v>
      </c>
      <c r="AB1097" s="1613" t="s">
        <v>5585</v>
      </c>
      <c r="AC1097" s="722">
        <v>0</v>
      </c>
      <c r="AD1097" s="1266">
        <v>7938.81</v>
      </c>
      <c r="AE1097" s="722">
        <f t="shared" si="24"/>
        <v>15877.62</v>
      </c>
      <c r="AF1097" s="31"/>
      <c r="AG1097" s="26"/>
    </row>
    <row r="1098" spans="1:33" ht="30" customHeight="1">
      <c r="A1098" s="1544" t="s">
        <v>8564</v>
      </c>
      <c r="B1098" s="2992" t="s">
        <v>11997</v>
      </c>
      <c r="C1098" s="1277">
        <v>45546</v>
      </c>
      <c r="D1098" s="1277">
        <v>45562</v>
      </c>
      <c r="E1098" s="593"/>
      <c r="F1098" s="1297"/>
      <c r="G1098" s="1276">
        <v>8598</v>
      </c>
      <c r="H1098" s="1545" t="s">
        <v>11998</v>
      </c>
      <c r="I1098" s="1326"/>
      <c r="J1098" s="1304" t="s">
        <v>11999</v>
      </c>
      <c r="K1098" s="1663" t="s">
        <v>12000</v>
      </c>
      <c r="L1098" s="1472" t="s">
        <v>173</v>
      </c>
      <c r="M1098" s="771" t="s">
        <v>12153</v>
      </c>
      <c r="N1098" s="1176"/>
      <c r="O1098" s="1272">
        <v>1</v>
      </c>
      <c r="P1098" s="1272">
        <v>1</v>
      </c>
      <c r="Q1098" s="1402" t="s">
        <v>12001</v>
      </c>
      <c r="R1098" s="1173"/>
      <c r="S1098" s="1173"/>
      <c r="T1098" s="1173"/>
      <c r="U1098" s="1173"/>
      <c r="V1098" s="2425" t="s">
        <v>2073</v>
      </c>
      <c r="W1098" s="1173"/>
      <c r="X1098" s="2425" t="s">
        <v>37</v>
      </c>
      <c r="Y1098" s="1173"/>
      <c r="Z1098" s="2003" t="s">
        <v>45</v>
      </c>
      <c r="AA1098" s="1176">
        <v>4504346221</v>
      </c>
      <c r="AB1098" s="1613" t="s">
        <v>10565</v>
      </c>
      <c r="AC1098" s="722">
        <v>15000</v>
      </c>
      <c r="AD1098" s="1266">
        <v>7938.81</v>
      </c>
      <c r="AE1098" s="722">
        <f t="shared" si="24"/>
        <v>22938.81</v>
      </c>
      <c r="AF1098" s="31"/>
      <c r="AG1098" s="26"/>
    </row>
    <row r="1099" spans="1:33" ht="30" customHeight="1">
      <c r="A1099" s="1561" t="s">
        <v>8564</v>
      </c>
      <c r="B1099" s="4757" t="s">
        <v>12002</v>
      </c>
      <c r="C1099" s="340">
        <v>45548</v>
      </c>
      <c r="D1099" s="340">
        <v>45559</v>
      </c>
      <c r="E1099" s="422"/>
      <c r="F1099" s="374"/>
      <c r="G1099" s="339">
        <v>8598</v>
      </c>
      <c r="H1099" s="1562" t="s">
        <v>11766</v>
      </c>
      <c r="I1099" s="487"/>
      <c r="J1099" s="3945" t="s">
        <v>12003</v>
      </c>
      <c r="K1099" s="1878" t="s">
        <v>12004</v>
      </c>
      <c r="L1099" s="581" t="s">
        <v>173</v>
      </c>
      <c r="M1099" s="338" t="s">
        <v>12154</v>
      </c>
      <c r="N1099" s="255"/>
      <c r="O1099" s="258">
        <v>1</v>
      </c>
      <c r="P1099" s="258">
        <v>1</v>
      </c>
      <c r="Q1099" s="1755" t="s">
        <v>12005</v>
      </c>
      <c r="R1099" s="309"/>
      <c r="S1099" s="250"/>
      <c r="T1099" s="250"/>
      <c r="U1099" s="250"/>
      <c r="V1099" s="2221" t="s">
        <v>2073</v>
      </c>
      <c r="W1099" s="250"/>
      <c r="X1099" s="2221" t="s">
        <v>37</v>
      </c>
      <c r="Y1099" s="250"/>
      <c r="Z1099" s="251"/>
      <c r="AA1099" s="3947" t="s">
        <v>13289</v>
      </c>
      <c r="AB1099" s="1612" t="s">
        <v>10568</v>
      </c>
      <c r="AC1099" s="33">
        <v>0</v>
      </c>
      <c r="AD1099" s="471">
        <v>7938.81</v>
      </c>
      <c r="AE1099" s="33">
        <f t="shared" si="24"/>
        <v>7938.81</v>
      </c>
      <c r="AF1099" s="31"/>
      <c r="AG1099" s="26"/>
    </row>
    <row r="1100" spans="1:33" ht="30" customHeight="1">
      <c r="A1100" s="1544" t="s">
        <v>8564</v>
      </c>
      <c r="B1100" s="1336" t="s">
        <v>12006</v>
      </c>
      <c r="C1100" s="1277">
        <v>45548</v>
      </c>
      <c r="D1100" s="1277">
        <v>45565</v>
      </c>
      <c r="E1100" s="764"/>
      <c r="F1100" s="1297"/>
      <c r="G1100" s="1276">
        <v>8598</v>
      </c>
      <c r="H1100" s="1545" t="s">
        <v>12007</v>
      </c>
      <c r="I1100" s="1326"/>
      <c r="J1100" s="1304" t="s">
        <v>12008</v>
      </c>
      <c r="K1100" s="1663" t="s">
        <v>12009</v>
      </c>
      <c r="L1100" s="1472" t="s">
        <v>173</v>
      </c>
      <c r="M1100" s="771" t="s">
        <v>12155</v>
      </c>
      <c r="N1100" s="1176"/>
      <c r="O1100" s="1272">
        <v>1</v>
      </c>
      <c r="P1100" s="1272">
        <v>1</v>
      </c>
      <c r="Q1100" s="1402" t="s">
        <v>12010</v>
      </c>
      <c r="R1100" s="1173"/>
      <c r="S1100" s="1173"/>
      <c r="T1100" s="1173"/>
      <c r="U1100" s="1173"/>
      <c r="V1100" s="2250" t="s">
        <v>2073</v>
      </c>
      <c r="W1100" s="1173"/>
      <c r="X1100" s="2250" t="s">
        <v>37</v>
      </c>
      <c r="Y1100" s="1173"/>
      <c r="Z1100" s="2579" t="s">
        <v>45</v>
      </c>
      <c r="AA1100" s="1176">
        <v>4504348938</v>
      </c>
      <c r="AB1100" s="1613" t="s">
        <v>12935</v>
      </c>
      <c r="AC1100" s="722">
        <v>9000</v>
      </c>
      <c r="AD1100" s="1266">
        <v>7938.81</v>
      </c>
      <c r="AE1100" s="722">
        <f t="shared" si="24"/>
        <v>16938.810000000001</v>
      </c>
      <c r="AF1100" s="31"/>
      <c r="AG1100" s="26"/>
    </row>
    <row r="1101" spans="1:33" ht="30" customHeight="1">
      <c r="A1101" s="1544" t="s">
        <v>8564</v>
      </c>
      <c r="B1101" s="1336" t="s">
        <v>12011</v>
      </c>
      <c r="C1101" s="1277">
        <v>45548</v>
      </c>
      <c r="D1101" s="1277">
        <v>45562</v>
      </c>
      <c r="E1101" s="593"/>
      <c r="F1101" s="1297"/>
      <c r="G1101" s="1276">
        <v>8598</v>
      </c>
      <c r="H1101" s="1545" t="s">
        <v>6485</v>
      </c>
      <c r="I1101" s="1326"/>
      <c r="J1101" s="1304" t="s">
        <v>12012</v>
      </c>
      <c r="K1101" s="1319" t="s">
        <v>12013</v>
      </c>
      <c r="L1101" s="1511" t="s">
        <v>76</v>
      </c>
      <c r="M1101" s="771" t="s">
        <v>12156</v>
      </c>
      <c r="N1101" s="1176"/>
      <c r="O1101" s="1272">
        <v>4</v>
      </c>
      <c r="P1101" s="1272">
        <v>4</v>
      </c>
      <c r="Q1101" s="1655" t="s">
        <v>12005</v>
      </c>
      <c r="R1101" s="1173"/>
      <c r="S1101" s="1173"/>
      <c r="T1101" s="1173"/>
      <c r="U1101" s="1173"/>
      <c r="V1101" s="2365" t="s">
        <v>2073</v>
      </c>
      <c r="W1101" s="1173"/>
      <c r="X1101" s="2365" t="s">
        <v>37</v>
      </c>
      <c r="Y1101" s="1173"/>
      <c r="Z1101" s="2365" t="s">
        <v>45</v>
      </c>
      <c r="AA1101" s="1176">
        <v>4504348940</v>
      </c>
      <c r="AB1101" s="1613" t="s">
        <v>10568</v>
      </c>
      <c r="AC1101" s="722">
        <v>6000</v>
      </c>
      <c r="AD1101" s="1266">
        <v>7938.81</v>
      </c>
      <c r="AE1101" s="722">
        <f t="shared" si="24"/>
        <v>37755.240000000005</v>
      </c>
      <c r="AF1101" s="31"/>
      <c r="AG1101" s="26"/>
    </row>
    <row r="1102" spans="1:33" ht="30" customHeight="1">
      <c r="A1102" s="6069" t="s">
        <v>8564</v>
      </c>
      <c r="B1102" s="6163" t="s">
        <v>12014</v>
      </c>
      <c r="C1102" s="1277">
        <v>45548</v>
      </c>
      <c r="D1102" s="1277">
        <v>45559</v>
      </c>
      <c r="E1102" s="593"/>
      <c r="F1102" s="1297"/>
      <c r="G1102" s="1276">
        <v>8598</v>
      </c>
      <c r="H1102" s="1545" t="s">
        <v>1532</v>
      </c>
      <c r="I1102" s="1326"/>
      <c r="J1102" s="6070" t="s">
        <v>12015</v>
      </c>
      <c r="K1102" s="1319" t="s">
        <v>12016</v>
      </c>
      <c r="L1102" s="1472" t="s">
        <v>173</v>
      </c>
      <c r="M1102" s="771" t="s">
        <v>12157</v>
      </c>
      <c r="N1102" s="1176"/>
      <c r="O1102" s="1272">
        <v>1</v>
      </c>
      <c r="P1102" s="1272">
        <v>1</v>
      </c>
      <c r="Q1102" s="1655" t="s">
        <v>12017</v>
      </c>
      <c r="R1102" s="1173"/>
      <c r="S1102" s="1173"/>
      <c r="T1102" s="1173"/>
      <c r="U1102" s="1173"/>
      <c r="V1102" s="2197" t="s">
        <v>2073</v>
      </c>
      <c r="W1102" s="1173"/>
      <c r="X1102" s="2197" t="s">
        <v>37</v>
      </c>
      <c r="Y1102" s="1173"/>
      <c r="Z1102" s="2249" t="s">
        <v>45</v>
      </c>
      <c r="AA1102" s="6071" t="s">
        <v>13288</v>
      </c>
      <c r="AB1102" s="1613" t="s">
        <v>10568</v>
      </c>
      <c r="AC1102" s="722">
        <v>0</v>
      </c>
      <c r="AD1102" s="1266">
        <v>7938.81</v>
      </c>
      <c r="AE1102" s="722">
        <f t="shared" si="24"/>
        <v>7938.81</v>
      </c>
      <c r="AF1102" s="31"/>
      <c r="AG1102" s="26"/>
    </row>
    <row r="1103" spans="1:33" ht="30" customHeight="1">
      <c r="A1103" s="1544" t="s">
        <v>8564</v>
      </c>
      <c r="B1103" s="2992" t="s">
        <v>12018</v>
      </c>
      <c r="C1103" s="1277">
        <v>45548</v>
      </c>
      <c r="D1103" s="1277">
        <v>45559</v>
      </c>
      <c r="E1103" s="593"/>
      <c r="F1103" s="1297"/>
      <c r="G1103" s="1276">
        <v>8598</v>
      </c>
      <c r="H1103" s="1545" t="s">
        <v>619</v>
      </c>
      <c r="I1103" s="1326"/>
      <c r="J1103" s="1304" t="s">
        <v>12019</v>
      </c>
      <c r="K1103" s="1663" t="s">
        <v>12020</v>
      </c>
      <c r="L1103" s="1664" t="s">
        <v>128</v>
      </c>
      <c r="M1103" s="771" t="s">
        <v>12158</v>
      </c>
      <c r="N1103" s="1176"/>
      <c r="O1103" s="1272">
        <v>3</v>
      </c>
      <c r="P1103" s="1272">
        <v>3</v>
      </c>
      <c r="Q1103" s="1402" t="s">
        <v>12021</v>
      </c>
      <c r="R1103" s="1173"/>
      <c r="S1103" s="1173"/>
      <c r="T1103" s="1173"/>
      <c r="U1103" s="1173"/>
      <c r="V1103" s="1563" t="s">
        <v>2073</v>
      </c>
      <c r="W1103" s="1173"/>
      <c r="X1103" s="1563" t="s">
        <v>37</v>
      </c>
      <c r="Y1103" s="1173"/>
      <c r="Z1103" s="1639" t="s">
        <v>45</v>
      </c>
      <c r="AA1103" s="1176">
        <v>4501259865</v>
      </c>
      <c r="AB1103" s="1613" t="s">
        <v>10565</v>
      </c>
      <c r="AC1103" s="722">
        <v>0</v>
      </c>
      <c r="AD1103" s="1266">
        <v>7938.81</v>
      </c>
      <c r="AE1103" s="722">
        <f t="shared" si="24"/>
        <v>23816.43</v>
      </c>
      <c r="AF1103" s="31"/>
      <c r="AG1103" s="26"/>
    </row>
    <row r="1104" spans="1:33" ht="30" customHeight="1">
      <c r="A1104" s="1544" t="s">
        <v>8564</v>
      </c>
      <c r="B1104" s="2992" t="s">
        <v>12022</v>
      </c>
      <c r="C1104" s="1277">
        <v>45548</v>
      </c>
      <c r="D1104" s="1277">
        <v>45565</v>
      </c>
      <c r="E1104" s="764"/>
      <c r="F1104" s="1297"/>
      <c r="G1104" s="1276">
        <v>8598</v>
      </c>
      <c r="H1104" s="1545" t="s">
        <v>12023</v>
      </c>
      <c r="I1104" s="1326"/>
      <c r="J1104" s="1304" t="s">
        <v>12024</v>
      </c>
      <c r="K1104" s="1319" t="s">
        <v>12025</v>
      </c>
      <c r="L1104" s="1472" t="s">
        <v>173</v>
      </c>
      <c r="M1104" s="771" t="s">
        <v>12159</v>
      </c>
      <c r="N1104" s="1176"/>
      <c r="O1104" s="1272">
        <v>1</v>
      </c>
      <c r="P1104" s="1272">
        <v>1</v>
      </c>
      <c r="Q1104" s="1402" t="s">
        <v>12026</v>
      </c>
      <c r="R1104" s="1173"/>
      <c r="S1104" s="1173"/>
      <c r="T1104" s="1173"/>
      <c r="U1104" s="1173"/>
      <c r="V1104" s="2540" t="s">
        <v>2073</v>
      </c>
      <c r="W1104" s="1173"/>
      <c r="X1104" s="2540" t="s">
        <v>37</v>
      </c>
      <c r="Y1104" s="1173"/>
      <c r="Z1104" s="1639" t="s">
        <v>45</v>
      </c>
      <c r="AA1104" s="1176">
        <v>4504348327</v>
      </c>
      <c r="AB1104" s="1613" t="s">
        <v>5585</v>
      </c>
      <c r="AC1104" s="722">
        <v>9000</v>
      </c>
      <c r="AD1104" s="1266">
        <v>7938.81</v>
      </c>
      <c r="AE1104" s="722">
        <f t="shared" si="24"/>
        <v>16938.810000000001</v>
      </c>
      <c r="AF1104" s="31"/>
      <c r="AG1104" s="26"/>
    </row>
    <row r="1105" spans="1:33" ht="30" customHeight="1">
      <c r="A1105" s="1544" t="s">
        <v>8756</v>
      </c>
      <c r="B1105" s="1336" t="s">
        <v>12027</v>
      </c>
      <c r="C1105" s="1277">
        <v>45547</v>
      </c>
      <c r="D1105" s="1277">
        <v>45558</v>
      </c>
      <c r="E1105" s="593"/>
      <c r="F1105" s="1297"/>
      <c r="G1105" s="1276">
        <v>8600</v>
      </c>
      <c r="H1105" s="1545" t="s">
        <v>7700</v>
      </c>
      <c r="I1105" s="1326"/>
      <c r="J1105" s="1304" t="s">
        <v>12028</v>
      </c>
      <c r="K1105" s="1319" t="s">
        <v>12029</v>
      </c>
      <c r="L1105" s="1472" t="s">
        <v>28</v>
      </c>
      <c r="M1105" s="771" t="s">
        <v>12160</v>
      </c>
      <c r="N1105" s="1176"/>
      <c r="O1105" s="1272">
        <v>2</v>
      </c>
      <c r="P1105" s="1272">
        <v>2</v>
      </c>
      <c r="Q1105" s="1402" t="s">
        <v>12030</v>
      </c>
      <c r="R1105" s="1173"/>
      <c r="S1105" s="1173"/>
      <c r="T1105" s="1173"/>
      <c r="U1105" s="1173"/>
      <c r="V1105" s="2005" t="s">
        <v>2073</v>
      </c>
      <c r="W1105" s="1173"/>
      <c r="X1105" s="2005" t="s">
        <v>37</v>
      </c>
      <c r="Y1105" s="1173"/>
      <c r="Z1105" s="2003" t="s">
        <v>45</v>
      </c>
      <c r="AA1105" s="1176" t="s">
        <v>12200</v>
      </c>
      <c r="AB1105" s="1613" t="s">
        <v>10569</v>
      </c>
      <c r="AC1105" s="722">
        <v>0</v>
      </c>
      <c r="AD1105" s="1266">
        <v>10976</v>
      </c>
      <c r="AE1105" s="722">
        <f t="shared" si="24"/>
        <v>21952</v>
      </c>
      <c r="AF1105" s="31"/>
      <c r="AG1105" s="26"/>
    </row>
    <row r="1106" spans="1:33" ht="30" customHeight="1">
      <c r="A1106" s="1544" t="s">
        <v>7878</v>
      </c>
      <c r="B1106" s="5610" t="s">
        <v>12031</v>
      </c>
      <c r="C1106" s="1277">
        <v>45546</v>
      </c>
      <c r="D1106" s="1277">
        <v>45558</v>
      </c>
      <c r="E1106" s="593"/>
      <c r="F1106" s="1297"/>
      <c r="G1106" s="1276">
        <v>8638</v>
      </c>
      <c r="H1106" s="1545" t="s">
        <v>1892</v>
      </c>
      <c r="I1106" s="1326"/>
      <c r="J1106" s="1304" t="s">
        <v>12032</v>
      </c>
      <c r="K1106" s="1663" t="s">
        <v>11807</v>
      </c>
      <c r="L1106" s="1472" t="s">
        <v>173</v>
      </c>
      <c r="M1106" s="771" t="s">
        <v>12161</v>
      </c>
      <c r="N1106" s="1176"/>
      <c r="O1106" s="1272">
        <v>1</v>
      </c>
      <c r="P1106" s="1272">
        <v>1</v>
      </c>
      <c r="Q1106" s="1655" t="s">
        <v>11764</v>
      </c>
      <c r="R1106" s="1173"/>
      <c r="S1106" s="1173"/>
      <c r="T1106" s="1173"/>
      <c r="U1106" s="1173"/>
      <c r="V1106" s="2299" t="s">
        <v>2073</v>
      </c>
      <c r="W1106" s="1173"/>
      <c r="X1106" s="2299" t="s">
        <v>37</v>
      </c>
      <c r="Y1106" s="1173"/>
      <c r="Z1106" s="1716" t="s">
        <v>45</v>
      </c>
      <c r="AA1106" s="1176" t="s">
        <v>12196</v>
      </c>
      <c r="AB1106" s="1613" t="s">
        <v>10569</v>
      </c>
      <c r="AC1106" s="722">
        <v>0</v>
      </c>
      <c r="AD1106" s="1266">
        <v>7613</v>
      </c>
      <c r="AE1106" s="722">
        <f t="shared" si="24"/>
        <v>7613</v>
      </c>
      <c r="AF1106" s="31"/>
      <c r="AG1106" s="26"/>
    </row>
    <row r="1107" spans="1:33" ht="30" customHeight="1">
      <c r="A1107" s="6963" t="s">
        <v>7878</v>
      </c>
      <c r="B1107" s="7016" t="s">
        <v>12033</v>
      </c>
      <c r="C1107" s="1277">
        <v>45547</v>
      </c>
      <c r="D1107" s="1277">
        <v>45560</v>
      </c>
      <c r="E1107" s="593"/>
      <c r="F1107" s="1297"/>
      <c r="G1107" s="1276">
        <v>8638</v>
      </c>
      <c r="H1107" s="1545" t="s">
        <v>1914</v>
      </c>
      <c r="I1107" s="1326"/>
      <c r="J1107" s="6964" t="s">
        <v>12034</v>
      </c>
      <c r="K1107" s="1663" t="s">
        <v>11807</v>
      </c>
      <c r="L1107" s="1472" t="s">
        <v>173</v>
      </c>
      <c r="M1107" s="771" t="s">
        <v>12162</v>
      </c>
      <c r="N1107" s="1176"/>
      <c r="O1107" s="1272">
        <v>1</v>
      </c>
      <c r="P1107" s="1272">
        <v>1</v>
      </c>
      <c r="Q1107" s="1655" t="s">
        <v>11764</v>
      </c>
      <c r="R1107" s="1173"/>
      <c r="S1107" s="1173"/>
      <c r="T1107" s="1173"/>
      <c r="U1107" s="1173"/>
      <c r="V1107" s="2004" t="s">
        <v>2073</v>
      </c>
      <c r="W1107" s="1173"/>
      <c r="X1107" s="2004" t="s">
        <v>37</v>
      </c>
      <c r="Y1107" s="1173"/>
      <c r="Z1107" s="2003" t="s">
        <v>45</v>
      </c>
      <c r="AA1107" s="6795" t="s">
        <v>12203</v>
      </c>
      <c r="AB1107" s="1613" t="s">
        <v>9991</v>
      </c>
      <c r="AC1107" s="722">
        <v>0</v>
      </c>
      <c r="AD1107" s="1266">
        <v>7613</v>
      </c>
      <c r="AE1107" s="722">
        <f t="shared" si="24"/>
        <v>7613</v>
      </c>
      <c r="AF1107" s="31"/>
      <c r="AG1107" s="26"/>
    </row>
    <row r="1108" spans="1:33" ht="30" customHeight="1">
      <c r="A1108" s="1544" t="s">
        <v>7878</v>
      </c>
      <c r="B1108" s="1723" t="s">
        <v>12035</v>
      </c>
      <c r="C1108" s="1277">
        <v>45547</v>
      </c>
      <c r="D1108" s="1277">
        <v>45561</v>
      </c>
      <c r="E1108" s="593"/>
      <c r="F1108" s="1297"/>
      <c r="G1108" s="1276">
        <v>8638</v>
      </c>
      <c r="H1108" s="1545" t="s">
        <v>12036</v>
      </c>
      <c r="I1108" s="1326"/>
      <c r="J1108" s="1304" t="s">
        <v>12037</v>
      </c>
      <c r="K1108" s="1663" t="s">
        <v>11807</v>
      </c>
      <c r="L1108" s="1472" t="s">
        <v>173</v>
      </c>
      <c r="M1108" s="771" t="s">
        <v>12163</v>
      </c>
      <c r="N1108" s="1176"/>
      <c r="O1108" s="1272">
        <v>1</v>
      </c>
      <c r="P1108" s="1272">
        <v>1</v>
      </c>
      <c r="Q1108" s="1655" t="s">
        <v>11764</v>
      </c>
      <c r="R1108" s="1173"/>
      <c r="S1108" s="1173"/>
      <c r="T1108" s="1173"/>
      <c r="U1108" s="1173"/>
      <c r="V1108" s="2004" t="s">
        <v>2073</v>
      </c>
      <c r="W1108" s="1173"/>
      <c r="X1108" s="2004" t="s">
        <v>37</v>
      </c>
      <c r="Y1108" s="1173"/>
      <c r="Z1108" s="2003" t="s">
        <v>45</v>
      </c>
      <c r="AA1108" s="1176">
        <v>4504347323</v>
      </c>
      <c r="AB1108" s="1613" t="s">
        <v>9991</v>
      </c>
      <c r="AC1108" s="722">
        <v>0</v>
      </c>
      <c r="AD1108" s="1266">
        <v>7613</v>
      </c>
      <c r="AE1108" s="722">
        <f t="shared" si="24"/>
        <v>7613</v>
      </c>
      <c r="AF1108" s="31"/>
      <c r="AG1108" s="26"/>
    </row>
    <row r="1109" spans="1:33" ht="30" customHeight="1">
      <c r="A1109" s="6980" t="s">
        <v>7878</v>
      </c>
      <c r="B1109" s="8087" t="s">
        <v>12038</v>
      </c>
      <c r="C1109" s="340">
        <v>45547</v>
      </c>
      <c r="D1109" s="340">
        <v>45558</v>
      </c>
      <c r="E1109" s="422"/>
      <c r="F1109" s="374"/>
      <c r="G1109" s="339">
        <v>8638</v>
      </c>
      <c r="H1109" s="1562" t="s">
        <v>12039</v>
      </c>
      <c r="I1109" s="487"/>
      <c r="J1109" s="6985" t="s">
        <v>12040</v>
      </c>
      <c r="K1109" s="1878" t="s">
        <v>11807</v>
      </c>
      <c r="L1109" s="581" t="s">
        <v>173</v>
      </c>
      <c r="M1109" s="338" t="s">
        <v>12164</v>
      </c>
      <c r="N1109" s="255"/>
      <c r="O1109" s="258">
        <v>1</v>
      </c>
      <c r="P1109" s="258">
        <v>1</v>
      </c>
      <c r="Q1109" s="1755" t="s">
        <v>11764</v>
      </c>
      <c r="R1109" s="309"/>
      <c r="S1109" s="250"/>
      <c r="T1109" s="250"/>
      <c r="U1109" s="250"/>
      <c r="V1109" s="1880" t="s">
        <v>2073</v>
      </c>
      <c r="W1109" s="250"/>
      <c r="X1109" s="1880" t="s">
        <v>37</v>
      </c>
      <c r="Y1109" s="250"/>
      <c r="Z1109" s="251"/>
      <c r="AA1109" s="251">
        <v>4504347325</v>
      </c>
      <c r="AB1109" s="1612" t="s">
        <v>5585</v>
      </c>
      <c r="AC1109" s="33">
        <v>0</v>
      </c>
      <c r="AD1109" s="471">
        <v>7613</v>
      </c>
      <c r="AE1109" s="33">
        <f t="shared" si="24"/>
        <v>7613</v>
      </c>
      <c r="AF1109" s="31"/>
      <c r="AG1109" s="26"/>
    </row>
    <row r="1110" spans="1:33" ht="30" customHeight="1">
      <c r="A1110" s="1544" t="s">
        <v>7878</v>
      </c>
      <c r="B1110" s="1723" t="s">
        <v>12041</v>
      </c>
      <c r="C1110" s="1277">
        <v>45547</v>
      </c>
      <c r="D1110" s="1277">
        <v>45558</v>
      </c>
      <c r="E1110" s="593"/>
      <c r="F1110" s="1297"/>
      <c r="G1110" s="1276">
        <v>8638</v>
      </c>
      <c r="H1110" s="1545" t="s">
        <v>4286</v>
      </c>
      <c r="I1110" s="1326"/>
      <c r="J1110" s="1304" t="s">
        <v>12042</v>
      </c>
      <c r="K1110" s="1663" t="s">
        <v>11807</v>
      </c>
      <c r="L1110" s="1472" t="s">
        <v>173</v>
      </c>
      <c r="M1110" s="771" t="s">
        <v>12166</v>
      </c>
      <c r="N1110" s="1176"/>
      <c r="O1110" s="1272">
        <v>1</v>
      </c>
      <c r="P1110" s="1272">
        <v>1</v>
      </c>
      <c r="Q1110" s="1655" t="s">
        <v>11764</v>
      </c>
      <c r="R1110" s="1173"/>
      <c r="S1110" s="1173"/>
      <c r="T1110" s="1173"/>
      <c r="U1110" s="1173"/>
      <c r="V1110" s="1936" t="s">
        <v>2073</v>
      </c>
      <c r="W1110" s="1173"/>
      <c r="X1110" s="1936" t="s">
        <v>37</v>
      </c>
      <c r="Y1110" s="1173"/>
      <c r="Z1110" s="2298" t="s">
        <v>45</v>
      </c>
      <c r="AA1110" s="1176" t="s">
        <v>12194</v>
      </c>
      <c r="AB1110" s="1613" t="s">
        <v>9991</v>
      </c>
      <c r="AC1110" s="722">
        <v>0</v>
      </c>
      <c r="AD1110" s="1266">
        <v>7613</v>
      </c>
      <c r="AE1110" s="722">
        <f t="shared" si="24"/>
        <v>7613</v>
      </c>
      <c r="AF1110" s="31"/>
      <c r="AG1110" s="26"/>
    </row>
    <row r="1111" spans="1:33" ht="30" customHeight="1">
      <c r="A1111" s="1544" t="s">
        <v>7878</v>
      </c>
      <c r="B1111" s="1723" t="s">
        <v>12043</v>
      </c>
      <c r="C1111" s="1277">
        <v>45547</v>
      </c>
      <c r="D1111" s="1277">
        <v>45558</v>
      </c>
      <c r="E1111" s="593"/>
      <c r="F1111" s="1297"/>
      <c r="G1111" s="1276">
        <v>8638</v>
      </c>
      <c r="H1111" s="1545" t="s">
        <v>5879</v>
      </c>
      <c r="I1111" s="1326"/>
      <c r="J1111" s="1304" t="s">
        <v>12044</v>
      </c>
      <c r="K1111" s="1663" t="s">
        <v>11807</v>
      </c>
      <c r="L1111" s="1472" t="s">
        <v>173</v>
      </c>
      <c r="M1111" s="771" t="s">
        <v>12165</v>
      </c>
      <c r="N1111" s="1176"/>
      <c r="O1111" s="1272">
        <v>1</v>
      </c>
      <c r="P1111" s="1272">
        <v>1</v>
      </c>
      <c r="Q1111" s="1655" t="s">
        <v>11764</v>
      </c>
      <c r="R1111" s="1173"/>
      <c r="S1111" s="1173"/>
      <c r="T1111" s="1173"/>
      <c r="U1111" s="1173"/>
      <c r="V1111" s="2142" t="s">
        <v>2073</v>
      </c>
      <c r="W1111" s="1173"/>
      <c r="X1111" s="2142" t="s">
        <v>37</v>
      </c>
      <c r="Y1111" s="1173"/>
      <c r="Z1111" s="2139" t="s">
        <v>45</v>
      </c>
      <c r="AA1111" s="1176" t="s">
        <v>12193</v>
      </c>
      <c r="AB1111" s="1613" t="s">
        <v>9991</v>
      </c>
      <c r="AC1111" s="722">
        <v>0</v>
      </c>
      <c r="AD1111" s="1266">
        <v>7613</v>
      </c>
      <c r="AE1111" s="722">
        <f t="shared" si="24"/>
        <v>7613</v>
      </c>
      <c r="AF1111" s="31"/>
      <c r="AG1111" s="26"/>
    </row>
    <row r="1112" spans="1:33" ht="30" customHeight="1">
      <c r="A1112" s="1544" t="s">
        <v>7878</v>
      </c>
      <c r="B1112" s="1723" t="s">
        <v>12045</v>
      </c>
      <c r="C1112" s="1277">
        <v>45547</v>
      </c>
      <c r="D1112" s="1277">
        <v>45558</v>
      </c>
      <c r="E1112" s="593"/>
      <c r="F1112" s="1297"/>
      <c r="G1112" s="1276">
        <v>8638</v>
      </c>
      <c r="H1112" s="1545" t="s">
        <v>901</v>
      </c>
      <c r="I1112" s="1326"/>
      <c r="J1112" s="1304" t="s">
        <v>12046</v>
      </c>
      <c r="K1112" s="1663" t="s">
        <v>11015</v>
      </c>
      <c r="L1112" s="1472" t="s">
        <v>173</v>
      </c>
      <c r="M1112" s="771" t="s">
        <v>12167</v>
      </c>
      <c r="N1112" s="1176"/>
      <c r="O1112" s="1272">
        <v>1</v>
      </c>
      <c r="P1112" s="1272">
        <v>1</v>
      </c>
      <c r="Q1112" s="1655" t="s">
        <v>11764</v>
      </c>
      <c r="R1112" s="1173"/>
      <c r="S1112" s="1173"/>
      <c r="T1112" s="1173"/>
      <c r="U1112" s="1173"/>
      <c r="V1112" s="2250" t="s">
        <v>2073</v>
      </c>
      <c r="W1112" s="1173"/>
      <c r="X1112" s="2250" t="s">
        <v>37</v>
      </c>
      <c r="Y1112" s="1173"/>
      <c r="Z1112" s="2139" t="s">
        <v>45</v>
      </c>
      <c r="AA1112" s="1176">
        <v>4504347328</v>
      </c>
      <c r="AB1112" s="1613" t="s">
        <v>9991</v>
      </c>
      <c r="AC1112" s="722">
        <v>0</v>
      </c>
      <c r="AD1112" s="1266">
        <v>7613</v>
      </c>
      <c r="AE1112" s="722">
        <f t="shared" si="24"/>
        <v>7613</v>
      </c>
      <c r="AF1112" s="31"/>
      <c r="AG1112" s="26"/>
    </row>
    <row r="1113" spans="1:33" ht="30" customHeight="1">
      <c r="A1113" s="1561" t="s">
        <v>7878</v>
      </c>
      <c r="B1113" s="5610" t="s">
        <v>12047</v>
      </c>
      <c r="C1113" s="340">
        <v>45547</v>
      </c>
      <c r="D1113" s="340">
        <v>45558</v>
      </c>
      <c r="E1113" s="422"/>
      <c r="F1113" s="374"/>
      <c r="G1113" s="339">
        <v>8638</v>
      </c>
      <c r="H1113" s="1562" t="s">
        <v>6127</v>
      </c>
      <c r="I1113" s="487"/>
      <c r="J1113" s="6858" t="s">
        <v>6128</v>
      </c>
      <c r="K1113" s="1878" t="s">
        <v>11807</v>
      </c>
      <c r="L1113" s="1881" t="s">
        <v>76</v>
      </c>
      <c r="M1113" s="338" t="s">
        <v>12168</v>
      </c>
      <c r="N1113" s="255"/>
      <c r="O1113" s="258">
        <v>4</v>
      </c>
      <c r="P1113" s="258">
        <v>4</v>
      </c>
      <c r="Q1113" s="1755" t="s">
        <v>12048</v>
      </c>
      <c r="R1113" s="309"/>
      <c r="S1113" s="250"/>
      <c r="T1113" s="250"/>
      <c r="U1113" s="250"/>
      <c r="V1113" s="1880" t="s">
        <v>2073</v>
      </c>
      <c r="W1113" s="250"/>
      <c r="X1113" s="1880" t="s">
        <v>37</v>
      </c>
      <c r="Y1113" s="250"/>
      <c r="Z1113" s="251"/>
      <c r="AA1113" s="251">
        <v>4504347329</v>
      </c>
      <c r="AB1113" s="1612" t="s">
        <v>9991</v>
      </c>
      <c r="AC1113" s="33">
        <v>0</v>
      </c>
      <c r="AD1113" s="471">
        <v>7613</v>
      </c>
      <c r="AE1113" s="33">
        <f t="shared" si="24"/>
        <v>30452</v>
      </c>
      <c r="AF1113" s="31"/>
      <c r="AG1113" s="26"/>
    </row>
    <row r="1114" spans="1:33" ht="30" customHeight="1">
      <c r="A1114" s="1544" t="s">
        <v>7878</v>
      </c>
      <c r="B1114" s="5610" t="s">
        <v>12049</v>
      </c>
      <c r="C1114" s="1277">
        <v>45548</v>
      </c>
      <c r="D1114" s="1277">
        <v>45559</v>
      </c>
      <c r="E1114" s="593"/>
      <c r="F1114" s="1297"/>
      <c r="G1114" s="1276">
        <v>8638</v>
      </c>
      <c r="H1114" s="1545" t="s">
        <v>10502</v>
      </c>
      <c r="I1114" s="1326"/>
      <c r="J1114" s="1304" t="s">
        <v>12050</v>
      </c>
      <c r="K1114" s="1663" t="s">
        <v>12051</v>
      </c>
      <c r="L1114" s="1472" t="s">
        <v>173</v>
      </c>
      <c r="M1114" s="771" t="s">
        <v>12169</v>
      </c>
      <c r="N1114" s="1176"/>
      <c r="O1114" s="1272">
        <v>1</v>
      </c>
      <c r="P1114" s="1272">
        <v>1</v>
      </c>
      <c r="Q1114" s="1655" t="s">
        <v>11764</v>
      </c>
      <c r="R1114" s="1173"/>
      <c r="S1114" s="1173"/>
      <c r="T1114" s="1173"/>
      <c r="U1114" s="1173"/>
      <c r="V1114" s="1958" t="s">
        <v>2073</v>
      </c>
      <c r="W1114" s="1173"/>
      <c r="X1114" s="1958" t="s">
        <v>37</v>
      </c>
      <c r="Y1114" s="1173"/>
      <c r="Z1114" s="1957" t="s">
        <v>45</v>
      </c>
      <c r="AA1114" s="1176">
        <v>4504347662</v>
      </c>
      <c r="AB1114" s="1613" t="s">
        <v>9991</v>
      </c>
      <c r="AC1114" s="722">
        <v>0</v>
      </c>
      <c r="AD1114" s="1266">
        <v>7613</v>
      </c>
      <c r="AE1114" s="722">
        <f t="shared" si="24"/>
        <v>7613</v>
      </c>
      <c r="AF1114" s="31"/>
      <c r="AG1114" s="26"/>
    </row>
    <row r="1115" spans="1:33" ht="30" customHeight="1">
      <c r="A1115" s="1722" t="s">
        <v>7878</v>
      </c>
      <c r="B1115" s="5610" t="s">
        <v>12052</v>
      </c>
      <c r="C1115" s="1277">
        <v>45548</v>
      </c>
      <c r="D1115" s="1277">
        <v>45554</v>
      </c>
      <c r="E1115" s="593"/>
      <c r="F1115" s="1297"/>
      <c r="G1115" s="1276">
        <v>8638</v>
      </c>
      <c r="H1115" s="1545" t="s">
        <v>1958</v>
      </c>
      <c r="I1115" s="1326"/>
      <c r="J1115" s="1304" t="s">
        <v>12053</v>
      </c>
      <c r="K1115" s="1663" t="s">
        <v>11807</v>
      </c>
      <c r="L1115" s="1472" t="s">
        <v>173</v>
      </c>
      <c r="M1115" s="771" t="s">
        <v>12170</v>
      </c>
      <c r="N1115" s="1176"/>
      <c r="O1115" s="1272">
        <v>1</v>
      </c>
      <c r="P1115" s="1272">
        <v>1</v>
      </c>
      <c r="Q1115" s="1655" t="s">
        <v>11764</v>
      </c>
      <c r="R1115" s="1173"/>
      <c r="S1115" s="1173"/>
      <c r="T1115" s="1173"/>
      <c r="U1115" s="1173"/>
      <c r="V1115" s="1693" t="s">
        <v>2073</v>
      </c>
      <c r="W1115" s="1173"/>
      <c r="X1115" s="1693" t="s">
        <v>37</v>
      </c>
      <c r="Y1115" s="1173"/>
      <c r="Z1115" s="1716" t="s">
        <v>45</v>
      </c>
      <c r="AA1115" s="1176">
        <v>4504347711</v>
      </c>
      <c r="AB1115" s="1613" t="s">
        <v>9991</v>
      </c>
      <c r="AC1115" s="722">
        <v>0</v>
      </c>
      <c r="AD1115" s="1266">
        <v>7613</v>
      </c>
      <c r="AE1115" s="722">
        <f t="shared" si="24"/>
        <v>7613</v>
      </c>
      <c r="AF1115" s="31"/>
      <c r="AG1115" s="26"/>
    </row>
    <row r="1116" spans="1:33" ht="30" customHeight="1">
      <c r="A1116" s="1561" t="s">
        <v>19908</v>
      </c>
      <c r="B1116" s="5610" t="s">
        <v>12054</v>
      </c>
      <c r="C1116" s="340">
        <v>45547</v>
      </c>
      <c r="D1116" s="340">
        <v>45565</v>
      </c>
      <c r="E1116" s="422"/>
      <c r="F1116" s="374"/>
      <c r="G1116" s="339">
        <v>8628</v>
      </c>
      <c r="H1116" s="1562" t="s">
        <v>12055</v>
      </c>
      <c r="I1116" s="487"/>
      <c r="J1116" s="410" t="s">
        <v>12056</v>
      </c>
      <c r="K1116" s="477" t="s">
        <v>11278</v>
      </c>
      <c r="L1116" s="2222" t="s">
        <v>128</v>
      </c>
      <c r="M1116" s="338" t="s">
        <v>12171</v>
      </c>
      <c r="N1116" s="255"/>
      <c r="O1116" s="258">
        <v>3</v>
      </c>
      <c r="P1116" s="258">
        <v>3</v>
      </c>
      <c r="Q1116" s="467" t="s">
        <v>12057</v>
      </c>
      <c r="R1116" s="309"/>
      <c r="S1116" s="250"/>
      <c r="T1116" s="250"/>
      <c r="U1116" s="250"/>
      <c r="V1116" s="2221" t="s">
        <v>2073</v>
      </c>
      <c r="W1116" s="250"/>
      <c r="X1116" s="2221" t="s">
        <v>37</v>
      </c>
      <c r="Y1116" s="250"/>
      <c r="Z1116" s="251"/>
      <c r="AA1116" s="251">
        <v>4504347107</v>
      </c>
      <c r="AB1116" s="1612" t="s">
        <v>9991</v>
      </c>
      <c r="AC1116" s="33">
        <v>0</v>
      </c>
      <c r="AD1116" s="471">
        <v>10369</v>
      </c>
      <c r="AE1116" s="33">
        <f t="shared" si="24"/>
        <v>31107</v>
      </c>
      <c r="AF1116" s="31"/>
      <c r="AG1116" s="26"/>
    </row>
    <row r="1117" spans="1:33" ht="30" customHeight="1">
      <c r="A1117" s="1544" t="s">
        <v>19908</v>
      </c>
      <c r="B1117" s="5610" t="s">
        <v>12058</v>
      </c>
      <c r="C1117" s="1277">
        <v>45547</v>
      </c>
      <c r="D1117" s="1277">
        <v>45558</v>
      </c>
      <c r="E1117" s="593"/>
      <c r="F1117" s="1297"/>
      <c r="G1117" s="1276">
        <v>8628</v>
      </c>
      <c r="H1117" s="1545" t="s">
        <v>12059</v>
      </c>
      <c r="I1117" s="1326"/>
      <c r="J1117" s="1304" t="s">
        <v>12060</v>
      </c>
      <c r="K1117" s="1663" t="s">
        <v>12061</v>
      </c>
      <c r="L1117" s="1472" t="s">
        <v>173</v>
      </c>
      <c r="M1117" s="771" t="s">
        <v>12172</v>
      </c>
      <c r="N1117" s="1176"/>
      <c r="O1117" s="1272">
        <v>1</v>
      </c>
      <c r="P1117" s="1272">
        <v>1</v>
      </c>
      <c r="Q1117" s="1402" t="s">
        <v>12062</v>
      </c>
      <c r="R1117" s="1173"/>
      <c r="S1117" s="1173"/>
      <c r="T1117" s="1173"/>
      <c r="U1117" s="1173"/>
      <c r="V1117" s="2250" t="s">
        <v>2073</v>
      </c>
      <c r="W1117" s="1173"/>
      <c r="X1117" s="2250" t="s">
        <v>37</v>
      </c>
      <c r="Y1117" s="1173"/>
      <c r="Z1117" s="2330" t="s">
        <v>45</v>
      </c>
      <c r="AA1117" s="1176">
        <v>4504347547</v>
      </c>
      <c r="AB1117" s="1613" t="s">
        <v>12936</v>
      </c>
      <c r="AC1117" s="722">
        <v>0</v>
      </c>
      <c r="AD1117" s="1266">
        <v>10369</v>
      </c>
      <c r="AE1117" s="722">
        <f t="shared" si="24"/>
        <v>10369</v>
      </c>
      <c r="AF1117" s="31"/>
      <c r="AG1117" s="26"/>
    </row>
    <row r="1118" spans="1:33" ht="30" customHeight="1">
      <c r="A1118" s="1510" t="s">
        <v>7869</v>
      </c>
      <c r="B1118" s="1504" t="s">
        <v>12063</v>
      </c>
      <c r="C1118" s="358">
        <v>45546</v>
      </c>
      <c r="D1118" s="358">
        <v>45552</v>
      </c>
      <c r="E1118" s="37"/>
      <c r="F1118" s="449"/>
      <c r="G1118" s="360">
        <v>8644</v>
      </c>
      <c r="H1118" s="1505"/>
      <c r="I1118" s="2585" t="s">
        <v>92</v>
      </c>
      <c r="J1118" s="450" t="s">
        <v>12064</v>
      </c>
      <c r="K1118" s="2468" t="s">
        <v>12065</v>
      </c>
      <c r="L1118" s="1810" t="s">
        <v>28</v>
      </c>
      <c r="M1118" s="135" t="s">
        <v>12173</v>
      </c>
      <c r="N1118" s="364"/>
      <c r="O1118" s="365">
        <v>2</v>
      </c>
      <c r="P1118" s="365">
        <v>2</v>
      </c>
      <c r="Q1118" s="541" t="s">
        <v>12066</v>
      </c>
      <c r="R1118" s="366"/>
      <c r="S1118" s="366"/>
      <c r="T1118" s="366"/>
      <c r="U1118" s="366"/>
      <c r="V1118" s="2587" t="s">
        <v>256</v>
      </c>
      <c r="W1118" s="366"/>
      <c r="X1118" s="366"/>
      <c r="Y1118" s="366"/>
      <c r="Z1118" s="364"/>
      <c r="AA1118" s="2586" t="s">
        <v>12202</v>
      </c>
      <c r="AB1118" s="1614" t="s">
        <v>5585</v>
      </c>
      <c r="AC1118" s="280"/>
      <c r="AD1118" s="542"/>
      <c r="AE1118" s="280"/>
      <c r="AF1118" s="31"/>
      <c r="AG1118" s="26"/>
    </row>
    <row r="1119" spans="1:33" ht="30" customHeight="1">
      <c r="A1119" s="1544" t="s">
        <v>7869</v>
      </c>
      <c r="B1119" s="9743" t="s">
        <v>12067</v>
      </c>
      <c r="C1119" s="9765">
        <v>45547</v>
      </c>
      <c r="D1119" s="9765">
        <v>45555</v>
      </c>
      <c r="E1119" s="8864"/>
      <c r="F1119" s="9809"/>
      <c r="G1119" s="9840">
        <v>8644</v>
      </c>
      <c r="H1119" s="10252" t="s">
        <v>12068</v>
      </c>
      <c r="I1119" s="9857"/>
      <c r="J1119" s="10356" t="s">
        <v>12069</v>
      </c>
      <c r="K1119" s="10283" t="s">
        <v>12070</v>
      </c>
      <c r="L1119" s="1511" t="s">
        <v>76</v>
      </c>
      <c r="M1119" s="8868" t="s">
        <v>12174</v>
      </c>
      <c r="N1119" s="1528" t="s">
        <v>3952</v>
      </c>
      <c r="O1119" s="1272">
        <v>4</v>
      </c>
      <c r="P1119" s="1272">
        <v>4</v>
      </c>
      <c r="Q1119" s="10356" t="s">
        <v>12071</v>
      </c>
      <c r="R1119" s="9788"/>
      <c r="S1119" s="1173"/>
      <c r="T1119" s="1173"/>
      <c r="U1119" s="1173"/>
      <c r="V1119" s="10277" t="s">
        <v>2073</v>
      </c>
      <c r="W1119" s="1173"/>
      <c r="X1119" s="10277" t="s">
        <v>37</v>
      </c>
      <c r="Y1119" s="1173"/>
      <c r="Z1119" s="10514" t="s">
        <v>45</v>
      </c>
      <c r="AA1119" s="9840">
        <v>4504347543</v>
      </c>
      <c r="AB1119" s="10456" t="s">
        <v>5584</v>
      </c>
      <c r="AC1119" s="8912">
        <v>2430</v>
      </c>
      <c r="AD1119" s="1266">
        <v>7480</v>
      </c>
      <c r="AE1119" s="8912">
        <f>SUM(AD1119*P1119+AD1120*P1120+AC1119)</f>
        <v>48190</v>
      </c>
      <c r="AF1119" s="31"/>
      <c r="AG1119" s="26"/>
    </row>
    <row r="1120" spans="1:33" ht="30" customHeight="1">
      <c r="A1120" s="1544" t="s">
        <v>7869</v>
      </c>
      <c r="B1120" s="9700"/>
      <c r="C1120" s="9766"/>
      <c r="D1120" s="9766"/>
      <c r="E1120" s="8866"/>
      <c r="F1120" s="9810"/>
      <c r="G1120" s="9834"/>
      <c r="H1120" s="10253"/>
      <c r="I1120" s="9858"/>
      <c r="J1120" s="10357"/>
      <c r="K1120" s="10383"/>
      <c r="L1120" s="1511" t="s">
        <v>10235</v>
      </c>
      <c r="M1120" s="8869"/>
      <c r="N1120" s="1528" t="s">
        <v>3951</v>
      </c>
      <c r="O1120" s="1272">
        <v>1</v>
      </c>
      <c r="P1120" s="1272">
        <v>1</v>
      </c>
      <c r="Q1120" s="10357"/>
      <c r="R1120" s="9789"/>
      <c r="S1120" s="1173"/>
      <c r="T1120" s="1173"/>
      <c r="U1120" s="1173"/>
      <c r="V1120" s="9834"/>
      <c r="W1120" s="1173"/>
      <c r="X1120" s="9834"/>
      <c r="Y1120" s="1173"/>
      <c r="Z1120" s="9834"/>
      <c r="AA1120" s="9834"/>
      <c r="AB1120" s="10457"/>
      <c r="AC1120" s="8913"/>
      <c r="AD1120" s="1266">
        <v>15840</v>
      </c>
      <c r="AE1120" s="8913"/>
      <c r="AF1120" s="31"/>
      <c r="AG1120" s="26"/>
    </row>
    <row r="1121" spans="1:33" ht="30" customHeight="1">
      <c r="A1121" s="1544" t="s">
        <v>8626</v>
      </c>
      <c r="B1121" s="2992" t="s">
        <v>12072</v>
      </c>
      <c r="C1121" s="1277">
        <v>45548</v>
      </c>
      <c r="D1121" s="1277">
        <v>45560</v>
      </c>
      <c r="E1121" s="593"/>
      <c r="F1121" s="1297"/>
      <c r="G1121" s="1276">
        <v>8615</v>
      </c>
      <c r="H1121" s="1545" t="s">
        <v>8768</v>
      </c>
      <c r="I1121" s="1326"/>
      <c r="J1121" s="1304" t="s">
        <v>12073</v>
      </c>
      <c r="K1121" s="1319" t="s">
        <v>13051</v>
      </c>
      <c r="L1121" s="1472" t="s">
        <v>28</v>
      </c>
      <c r="M1121" s="771" t="s">
        <v>12175</v>
      </c>
      <c r="N1121" s="1176"/>
      <c r="O1121" s="1272">
        <v>2</v>
      </c>
      <c r="P1121" s="1272">
        <v>2</v>
      </c>
      <c r="Q1121" s="1655" t="s">
        <v>12075</v>
      </c>
      <c r="R1121" s="1173"/>
      <c r="S1121" s="1173"/>
      <c r="T1121" s="1173"/>
      <c r="U1121" s="1173"/>
      <c r="V1121" s="1763" t="s">
        <v>2073</v>
      </c>
      <c r="W1121" s="1173"/>
      <c r="X1121" s="1763" t="s">
        <v>37</v>
      </c>
      <c r="Y1121" s="1173"/>
      <c r="Z1121" s="1761" t="s">
        <v>45</v>
      </c>
      <c r="AA1121" s="1176">
        <v>4504348224</v>
      </c>
      <c r="AB1121" s="1613" t="s">
        <v>10567</v>
      </c>
      <c r="AC1121" s="722">
        <v>0</v>
      </c>
      <c r="AD1121" s="1266">
        <v>7857</v>
      </c>
      <c r="AE1121" s="722">
        <f t="shared" ref="AE1121:AE1133" si="25">SUM(AD1121*P1121+AC1121)</f>
        <v>15714</v>
      </c>
      <c r="AF1121" s="31"/>
      <c r="AG1121" s="26"/>
    </row>
    <row r="1122" spans="1:33" ht="30" customHeight="1">
      <c r="A1122" s="1544" t="s">
        <v>8916</v>
      </c>
      <c r="B1122" s="5348" t="s">
        <v>12076</v>
      </c>
      <c r="C1122" s="1277">
        <v>45547</v>
      </c>
      <c r="D1122" s="1277">
        <v>45562</v>
      </c>
      <c r="E1122" s="593"/>
      <c r="F1122" s="1297"/>
      <c r="G1122" s="1276">
        <v>8646</v>
      </c>
      <c r="H1122" s="1345"/>
      <c r="I1122" s="1723" t="s">
        <v>25</v>
      </c>
      <c r="J1122" s="3006" t="s">
        <v>12077</v>
      </c>
      <c r="K1122" s="1663" t="s">
        <v>12078</v>
      </c>
      <c r="L1122" s="1397" t="s">
        <v>8538</v>
      </c>
      <c r="M1122" s="771" t="s">
        <v>12176</v>
      </c>
      <c r="N1122" s="1176"/>
      <c r="O1122" s="1272">
        <v>1</v>
      </c>
      <c r="P1122" s="1272">
        <v>1</v>
      </c>
      <c r="Q1122" s="1655" t="s">
        <v>12079</v>
      </c>
      <c r="R1122" s="1173"/>
      <c r="S1122" s="1173"/>
      <c r="T1122" s="1173"/>
      <c r="U1122" s="1173"/>
      <c r="V1122" s="2070" t="s">
        <v>2073</v>
      </c>
      <c r="W1122" s="1173"/>
      <c r="X1122" s="2070" t="s">
        <v>37</v>
      </c>
      <c r="Y1122" s="1173"/>
      <c r="Z1122" s="3002" t="s">
        <v>45</v>
      </c>
      <c r="AA1122" s="1176">
        <v>4504347368</v>
      </c>
      <c r="AB1122" s="1613" t="s">
        <v>12935</v>
      </c>
      <c r="AC1122" s="722">
        <v>13950</v>
      </c>
      <c r="AD1122" s="1266">
        <v>5292</v>
      </c>
      <c r="AE1122" s="722">
        <f t="shared" si="25"/>
        <v>19242</v>
      </c>
      <c r="AF1122" s="31"/>
      <c r="AG1122" s="26"/>
    </row>
    <row r="1123" spans="1:33" ht="30" customHeight="1">
      <c r="A1123" s="1544" t="s">
        <v>8549</v>
      </c>
      <c r="B1123" s="1336" t="s">
        <v>12080</v>
      </c>
      <c r="C1123" s="1277">
        <v>45546</v>
      </c>
      <c r="D1123" s="1277">
        <v>45555</v>
      </c>
      <c r="E1123" s="593"/>
      <c r="F1123" s="1297"/>
      <c r="G1123" s="1276">
        <v>8634</v>
      </c>
      <c r="H1123" s="1545" t="s">
        <v>7056</v>
      </c>
      <c r="I1123" s="1326"/>
      <c r="J1123" s="1304" t="s">
        <v>12081</v>
      </c>
      <c r="K1123" s="1663" t="s">
        <v>12082</v>
      </c>
      <c r="L1123" s="1472" t="s">
        <v>28</v>
      </c>
      <c r="M1123" s="771" t="s">
        <v>12177</v>
      </c>
      <c r="N1123" s="1176"/>
      <c r="O1123" s="1272">
        <v>2</v>
      </c>
      <c r="P1123" s="1272">
        <v>2</v>
      </c>
      <c r="Q1123" s="1655" t="s">
        <v>11764</v>
      </c>
      <c r="R1123" s="1173"/>
      <c r="S1123" s="1173"/>
      <c r="T1123" s="1173"/>
      <c r="U1123" s="1173"/>
      <c r="V1123" s="2365" t="s">
        <v>2073</v>
      </c>
      <c r="W1123" s="1173"/>
      <c r="X1123" s="2365" t="s">
        <v>37</v>
      </c>
      <c r="Y1123" s="1173"/>
      <c r="Z1123" s="1526" t="s">
        <v>45</v>
      </c>
      <c r="AA1123" s="1176">
        <v>4504345908</v>
      </c>
      <c r="AB1123" s="1613" t="s">
        <v>12935</v>
      </c>
      <c r="AC1123" s="722">
        <v>0</v>
      </c>
      <c r="AD1123" s="1266">
        <v>7858.62</v>
      </c>
      <c r="AE1123" s="722">
        <f t="shared" si="25"/>
        <v>15717.24</v>
      </c>
      <c r="AF1123" s="31"/>
      <c r="AG1123" s="26"/>
    </row>
    <row r="1124" spans="1:33" ht="30" customHeight="1">
      <c r="A1124" s="1544" t="s">
        <v>8549</v>
      </c>
      <c r="B1124" s="1336" t="s">
        <v>12083</v>
      </c>
      <c r="C1124" s="1277">
        <v>45547</v>
      </c>
      <c r="D1124" s="1277">
        <v>45561</v>
      </c>
      <c r="E1124" s="593"/>
      <c r="F1124" s="1297"/>
      <c r="G1124" s="1276">
        <v>8634</v>
      </c>
      <c r="H1124" s="1545" t="s">
        <v>10801</v>
      </c>
      <c r="I1124" s="1326"/>
      <c r="J1124" s="1304" t="s">
        <v>10802</v>
      </c>
      <c r="K1124" s="1319" t="s">
        <v>12084</v>
      </c>
      <c r="L1124" s="1472" t="s">
        <v>173</v>
      </c>
      <c r="M1124" s="771" t="s">
        <v>12178</v>
      </c>
      <c r="N1124" s="1176"/>
      <c r="O1124" s="1272">
        <v>1</v>
      </c>
      <c r="P1124" s="1272">
        <v>1</v>
      </c>
      <c r="Q1124" s="1655" t="s">
        <v>12005</v>
      </c>
      <c r="R1124" s="1173"/>
      <c r="S1124" s="1173"/>
      <c r="T1124" s="1173"/>
      <c r="U1124" s="1173"/>
      <c r="V1124" s="1639" t="s">
        <v>2073</v>
      </c>
      <c r="W1124" s="1173"/>
      <c r="X1124" s="2115" t="s">
        <v>37</v>
      </c>
      <c r="Y1124" s="1173"/>
      <c r="Z1124" s="2139" t="s">
        <v>45</v>
      </c>
      <c r="AA1124" s="1176">
        <v>4504347445</v>
      </c>
      <c r="AB1124" s="1613" t="s">
        <v>12935</v>
      </c>
      <c r="AC1124" s="722">
        <v>6000</v>
      </c>
      <c r="AD1124" s="1266">
        <v>7858.62</v>
      </c>
      <c r="AE1124" s="722">
        <f t="shared" si="25"/>
        <v>13858.619999999999</v>
      </c>
      <c r="AF1124" s="31"/>
      <c r="AG1124" s="26"/>
    </row>
    <row r="1125" spans="1:33" ht="30" customHeight="1">
      <c r="A1125" s="4186" t="s">
        <v>8549</v>
      </c>
      <c r="B1125" s="5056" t="s">
        <v>12085</v>
      </c>
      <c r="C1125" s="1277">
        <v>45547</v>
      </c>
      <c r="D1125" s="1277">
        <v>45558</v>
      </c>
      <c r="E1125" s="764"/>
      <c r="F1125" s="1297"/>
      <c r="G1125" s="1276">
        <v>8634</v>
      </c>
      <c r="H1125" s="1545" t="s">
        <v>1340</v>
      </c>
      <c r="I1125" s="1326"/>
      <c r="J1125" s="4187" t="s">
        <v>10873</v>
      </c>
      <c r="K1125" s="1319" t="s">
        <v>12086</v>
      </c>
      <c r="L1125" s="1472" t="s">
        <v>173</v>
      </c>
      <c r="M1125" s="771" t="s">
        <v>12179</v>
      </c>
      <c r="N1125" s="1176"/>
      <c r="O1125" s="1272">
        <v>1</v>
      </c>
      <c r="P1125" s="1272">
        <v>1</v>
      </c>
      <c r="Q1125" s="1655" t="s">
        <v>11764</v>
      </c>
      <c r="R1125" s="1173"/>
      <c r="S1125" s="1173"/>
      <c r="T1125" s="1173"/>
      <c r="U1125" s="1173"/>
      <c r="V1125" s="2472" t="s">
        <v>2073</v>
      </c>
      <c r="W1125" s="1173"/>
      <c r="X1125" s="2472" t="s">
        <v>37</v>
      </c>
      <c r="Y1125" s="1173"/>
      <c r="Z1125" s="2139" t="s">
        <v>45</v>
      </c>
      <c r="AA1125" s="1176" t="s">
        <v>12204</v>
      </c>
      <c r="AB1125" s="1613" t="s">
        <v>12935</v>
      </c>
      <c r="AC1125" s="722">
        <v>0</v>
      </c>
      <c r="AD1125" s="1266">
        <v>7858.62</v>
      </c>
      <c r="AE1125" s="722">
        <f t="shared" si="25"/>
        <v>7858.62</v>
      </c>
      <c r="AF1125" s="31"/>
      <c r="AG1125" s="26"/>
    </row>
    <row r="1126" spans="1:33" ht="30" customHeight="1">
      <c r="A1126" s="1544" t="s">
        <v>8549</v>
      </c>
      <c r="B1126" s="2992" t="s">
        <v>12087</v>
      </c>
      <c r="C1126" s="1277">
        <v>45547</v>
      </c>
      <c r="D1126" s="1277">
        <v>45558</v>
      </c>
      <c r="E1126" s="593"/>
      <c r="F1126" s="1297"/>
      <c r="G1126" s="1276">
        <v>8634</v>
      </c>
      <c r="H1126" s="1545" t="s">
        <v>855</v>
      </c>
      <c r="I1126" s="1326"/>
      <c r="J1126" s="1655" t="s">
        <v>12088</v>
      </c>
      <c r="K1126" s="1663" t="s">
        <v>12089</v>
      </c>
      <c r="L1126" s="1472" t="s">
        <v>173</v>
      </c>
      <c r="M1126" s="771" t="s">
        <v>12180</v>
      </c>
      <c r="N1126" s="1176"/>
      <c r="O1126" s="1272">
        <v>1</v>
      </c>
      <c r="P1126" s="1272">
        <v>1</v>
      </c>
      <c r="Q1126" s="1655" t="s">
        <v>11764</v>
      </c>
      <c r="R1126" s="1173"/>
      <c r="S1126" s="1173"/>
      <c r="T1126" s="1173"/>
      <c r="U1126" s="1173"/>
      <c r="V1126" s="2096" t="s">
        <v>2073</v>
      </c>
      <c r="W1126" s="1173"/>
      <c r="X1126" s="2096" t="s">
        <v>37</v>
      </c>
      <c r="Y1126" s="1173"/>
      <c r="Z1126" s="2063" t="s">
        <v>45</v>
      </c>
      <c r="AA1126" s="1176" t="s">
        <v>12205</v>
      </c>
      <c r="AB1126" s="1613" t="s">
        <v>12935</v>
      </c>
      <c r="AC1126" s="722">
        <v>0</v>
      </c>
      <c r="AD1126" s="1266">
        <v>7858.62</v>
      </c>
      <c r="AE1126" s="722">
        <f t="shared" si="25"/>
        <v>7858.62</v>
      </c>
      <c r="AF1126" s="31"/>
      <c r="AG1126" s="26"/>
    </row>
    <row r="1127" spans="1:33" ht="30" customHeight="1">
      <c r="A1127" s="1544" t="s">
        <v>8549</v>
      </c>
      <c r="B1127" s="1336" t="s">
        <v>12090</v>
      </c>
      <c r="C1127" s="1277">
        <v>45547</v>
      </c>
      <c r="D1127" s="1277">
        <v>45558</v>
      </c>
      <c r="E1127" s="593"/>
      <c r="F1127" s="1297"/>
      <c r="G1127" s="1276">
        <v>8634</v>
      </c>
      <c r="H1127" s="1545" t="s">
        <v>763</v>
      </c>
      <c r="I1127" s="1326"/>
      <c r="J1127" s="1304" t="s">
        <v>12091</v>
      </c>
      <c r="K1127" s="1663" t="s">
        <v>12092</v>
      </c>
      <c r="L1127" s="1472" t="s">
        <v>28</v>
      </c>
      <c r="M1127" s="771" t="s">
        <v>12181</v>
      </c>
      <c r="N1127" s="1176"/>
      <c r="O1127" s="1272">
        <v>2</v>
      </c>
      <c r="P1127" s="1272">
        <v>2</v>
      </c>
      <c r="Q1127" s="1655" t="s">
        <v>11764</v>
      </c>
      <c r="R1127" s="1173"/>
      <c r="S1127" s="1173"/>
      <c r="T1127" s="1173"/>
      <c r="U1127" s="1173"/>
      <c r="V1127" s="2250" t="s">
        <v>2073</v>
      </c>
      <c r="W1127" s="1173"/>
      <c r="X1127" s="2250" t="s">
        <v>37</v>
      </c>
      <c r="Y1127" s="1173"/>
      <c r="Z1127" s="2063" t="s">
        <v>45</v>
      </c>
      <c r="AA1127" s="1176">
        <v>4504347585</v>
      </c>
      <c r="AB1127" s="1613" t="s">
        <v>12935</v>
      </c>
      <c r="AC1127" s="722">
        <v>0</v>
      </c>
      <c r="AD1127" s="1266">
        <v>7858.62</v>
      </c>
      <c r="AE1127" s="722">
        <f t="shared" si="25"/>
        <v>15717.24</v>
      </c>
      <c r="AF1127" s="31"/>
      <c r="AG1127" s="26"/>
    </row>
    <row r="1128" spans="1:33" ht="30" customHeight="1">
      <c r="A1128" s="1544" t="s">
        <v>8549</v>
      </c>
      <c r="B1128" s="2992" t="s">
        <v>12093</v>
      </c>
      <c r="C1128" s="1277">
        <v>45547</v>
      </c>
      <c r="D1128" s="1277">
        <v>45558</v>
      </c>
      <c r="E1128" s="593"/>
      <c r="F1128" s="1297"/>
      <c r="G1128" s="1276">
        <v>8634</v>
      </c>
      <c r="H1128" s="1545" t="s">
        <v>713</v>
      </c>
      <c r="I1128" s="1326"/>
      <c r="J1128" s="1304" t="s">
        <v>12094</v>
      </c>
      <c r="K1128" s="1319" t="s">
        <v>12095</v>
      </c>
      <c r="L1128" s="1472" t="s">
        <v>28</v>
      </c>
      <c r="M1128" s="771" t="s">
        <v>12182</v>
      </c>
      <c r="N1128" s="1176"/>
      <c r="O1128" s="1272">
        <v>2</v>
      </c>
      <c r="P1128" s="1272">
        <v>2</v>
      </c>
      <c r="Q1128" s="1655" t="s">
        <v>12005</v>
      </c>
      <c r="R1128" s="1173"/>
      <c r="S1128" s="1173"/>
      <c r="T1128" s="1173"/>
      <c r="U1128" s="1173"/>
      <c r="V1128" s="2315" t="s">
        <v>2073</v>
      </c>
      <c r="W1128" s="1173"/>
      <c r="X1128" s="2315" t="s">
        <v>37</v>
      </c>
      <c r="Y1128" s="1173"/>
      <c r="Z1128" s="3102" t="s">
        <v>45</v>
      </c>
      <c r="AA1128" s="1176">
        <v>4504347583</v>
      </c>
      <c r="AB1128" s="1613" t="s">
        <v>12935</v>
      </c>
      <c r="AC1128" s="722">
        <v>0</v>
      </c>
      <c r="AD1128" s="1266">
        <v>7858.62</v>
      </c>
      <c r="AE1128" s="722">
        <f t="shared" si="25"/>
        <v>15717.24</v>
      </c>
      <c r="AF1128" s="31"/>
      <c r="AG1128" s="26"/>
    </row>
    <row r="1129" spans="1:33" ht="30" customHeight="1">
      <c r="A1129" s="1544" t="s">
        <v>8549</v>
      </c>
      <c r="B1129" s="2992" t="s">
        <v>12096</v>
      </c>
      <c r="C1129" s="1277">
        <v>45547</v>
      </c>
      <c r="D1129" s="1277">
        <v>45560</v>
      </c>
      <c r="E1129" s="593"/>
      <c r="F1129" s="1297"/>
      <c r="G1129" s="1276">
        <v>8634</v>
      </c>
      <c r="H1129" s="1545" t="s">
        <v>1153</v>
      </c>
      <c r="I1129" s="1326"/>
      <c r="J1129" s="1304" t="s">
        <v>12097</v>
      </c>
      <c r="K1129" s="1663" t="s">
        <v>12098</v>
      </c>
      <c r="L1129" s="1472" t="s">
        <v>173</v>
      </c>
      <c r="M1129" s="771" t="s">
        <v>12183</v>
      </c>
      <c r="N1129" s="1176"/>
      <c r="O1129" s="1272">
        <v>1</v>
      </c>
      <c r="P1129" s="1272">
        <v>1</v>
      </c>
      <c r="Q1129" s="1655" t="s">
        <v>11935</v>
      </c>
      <c r="R1129" s="1173"/>
      <c r="S1129" s="1173"/>
      <c r="T1129" s="1173"/>
      <c r="U1129" s="1173"/>
      <c r="V1129" s="2315" t="s">
        <v>2073</v>
      </c>
      <c r="W1129" s="1173"/>
      <c r="X1129" s="2315" t="s">
        <v>37</v>
      </c>
      <c r="Y1129" s="1173"/>
      <c r="Z1129" s="2579" t="s">
        <v>45</v>
      </c>
      <c r="AA1129" s="1176" t="s">
        <v>12201</v>
      </c>
      <c r="AB1129" s="1613" t="s">
        <v>12936</v>
      </c>
      <c r="AC1129" s="722">
        <v>3000</v>
      </c>
      <c r="AD1129" s="1266">
        <v>7858.62</v>
      </c>
      <c r="AE1129" s="722">
        <f t="shared" si="25"/>
        <v>10858.619999999999</v>
      </c>
      <c r="AF1129" s="31"/>
      <c r="AG1129" s="26"/>
    </row>
    <row r="1130" spans="1:33" ht="30" customHeight="1">
      <c r="A1130" s="1544" t="s">
        <v>8549</v>
      </c>
      <c r="B1130" s="1336" t="s">
        <v>12099</v>
      </c>
      <c r="C1130" s="1277">
        <v>45548</v>
      </c>
      <c r="D1130" s="1277">
        <v>45559</v>
      </c>
      <c r="E1130" s="593"/>
      <c r="F1130" s="1297"/>
      <c r="G1130" s="1276">
        <v>8634</v>
      </c>
      <c r="H1130" s="1545" t="s">
        <v>5216</v>
      </c>
      <c r="I1130" s="1326"/>
      <c r="J1130" s="1304" t="s">
        <v>5892</v>
      </c>
      <c r="K1130" s="1319" t="s">
        <v>12100</v>
      </c>
      <c r="L1130" s="1664" t="s">
        <v>128</v>
      </c>
      <c r="M1130" s="771" t="s">
        <v>12184</v>
      </c>
      <c r="N1130" s="1176"/>
      <c r="O1130" s="1272">
        <v>3</v>
      </c>
      <c r="P1130" s="257">
        <v>2</v>
      </c>
      <c r="Q1130" s="1655" t="s">
        <v>12101</v>
      </c>
      <c r="R1130" s="1173"/>
      <c r="S1130" s="1173"/>
      <c r="T1130" s="1173"/>
      <c r="U1130" s="1173"/>
      <c r="V1130" s="2914" t="s">
        <v>2073</v>
      </c>
      <c r="W1130" s="1173"/>
      <c r="X1130" s="2914" t="s">
        <v>37</v>
      </c>
      <c r="Y1130" s="1173"/>
      <c r="Z1130" s="2579" t="s">
        <v>45</v>
      </c>
      <c r="AA1130" s="1176">
        <v>4504348008</v>
      </c>
      <c r="AB1130" s="1613" t="s">
        <v>12935</v>
      </c>
      <c r="AC1130" s="722">
        <v>0</v>
      </c>
      <c r="AD1130" s="1266">
        <v>7858.62</v>
      </c>
      <c r="AE1130" s="722">
        <f t="shared" si="25"/>
        <v>15717.24</v>
      </c>
      <c r="AF1130" s="31"/>
      <c r="AG1130" s="26"/>
    </row>
    <row r="1131" spans="1:33" ht="30" customHeight="1">
      <c r="A1131" s="1544" t="s">
        <v>8549</v>
      </c>
      <c r="B1131" s="2992" t="s">
        <v>12102</v>
      </c>
      <c r="C1131" s="1277">
        <v>45548</v>
      </c>
      <c r="D1131" s="1277">
        <v>45560</v>
      </c>
      <c r="E1131" s="593"/>
      <c r="F1131" s="1297"/>
      <c r="G1131" s="1276">
        <v>8634</v>
      </c>
      <c r="H1131" s="1545" t="s">
        <v>1764</v>
      </c>
      <c r="I1131" s="1326"/>
      <c r="J1131" s="1304" t="s">
        <v>12103</v>
      </c>
      <c r="K1131" s="1663" t="s">
        <v>12104</v>
      </c>
      <c r="L1131" s="1472" t="s">
        <v>173</v>
      </c>
      <c r="M1131" s="771" t="s">
        <v>12185</v>
      </c>
      <c r="N1131" s="1176"/>
      <c r="O1131" s="1272">
        <v>1</v>
      </c>
      <c r="P1131" s="1272">
        <v>1</v>
      </c>
      <c r="Q1131" s="1655" t="s">
        <v>12105</v>
      </c>
      <c r="R1131" s="1173"/>
      <c r="S1131" s="1173"/>
      <c r="T1131" s="1173"/>
      <c r="U1131" s="1173"/>
      <c r="V1131" s="2478" t="s">
        <v>2073</v>
      </c>
      <c r="W1131" s="1173"/>
      <c r="X1131" s="2478" t="s">
        <v>37</v>
      </c>
      <c r="Y1131" s="1173"/>
      <c r="Z1131" s="2579" t="s">
        <v>45</v>
      </c>
      <c r="AA1131" s="1176" t="s">
        <v>12198</v>
      </c>
      <c r="AB1131" s="1613" t="s">
        <v>12936</v>
      </c>
      <c r="AC1131" s="722">
        <v>0</v>
      </c>
      <c r="AD1131" s="1266">
        <v>7858.62</v>
      </c>
      <c r="AE1131" s="722">
        <f t="shared" si="25"/>
        <v>7858.62</v>
      </c>
      <c r="AF1131" s="31"/>
      <c r="AG1131" s="26"/>
    </row>
    <row r="1132" spans="1:33" ht="30" customHeight="1">
      <c r="A1132" s="1544" t="s">
        <v>8549</v>
      </c>
      <c r="B1132" s="2992" t="s">
        <v>12106</v>
      </c>
      <c r="C1132" s="1277">
        <v>45548</v>
      </c>
      <c r="D1132" s="1277">
        <v>45559</v>
      </c>
      <c r="E1132" s="593"/>
      <c r="F1132" s="1297"/>
      <c r="G1132" s="1276">
        <v>8634</v>
      </c>
      <c r="H1132" s="1345"/>
      <c r="I1132" s="1723" t="s">
        <v>25</v>
      </c>
      <c r="J1132" s="1304" t="s">
        <v>8676</v>
      </c>
      <c r="K1132" s="1319" t="s">
        <v>12107</v>
      </c>
      <c r="L1132" s="1472" t="s">
        <v>28</v>
      </c>
      <c r="M1132" s="771" t="s">
        <v>12186</v>
      </c>
      <c r="N1132" s="1176"/>
      <c r="O1132" s="1272">
        <v>2</v>
      </c>
      <c r="P1132" s="1272">
        <v>2</v>
      </c>
      <c r="Q1132" s="1655" t="s">
        <v>12108</v>
      </c>
      <c r="R1132" s="1173"/>
      <c r="S1132" s="1173"/>
      <c r="T1132" s="1173"/>
      <c r="U1132" s="1173"/>
      <c r="V1132" s="1936" t="s">
        <v>2073</v>
      </c>
      <c r="W1132" s="1173"/>
      <c r="X1132" s="1936" t="s">
        <v>37</v>
      </c>
      <c r="Y1132" s="1173"/>
      <c r="Z1132" s="1907" t="s">
        <v>45</v>
      </c>
      <c r="AA1132" s="1176">
        <v>4504348010</v>
      </c>
      <c r="AB1132" s="1613" t="s">
        <v>12935</v>
      </c>
      <c r="AC1132" s="722">
        <v>0</v>
      </c>
      <c r="AD1132" s="1266">
        <v>7858.62</v>
      </c>
      <c r="AE1132" s="722">
        <f t="shared" si="25"/>
        <v>15717.24</v>
      </c>
      <c r="AF1132" s="31"/>
      <c r="AG1132" s="26"/>
    </row>
    <row r="1133" spans="1:33" ht="30" customHeight="1">
      <c r="A1133" s="1544" t="s">
        <v>8549</v>
      </c>
      <c r="B1133" s="2992" t="s">
        <v>12109</v>
      </c>
      <c r="C1133" s="1277">
        <v>45548</v>
      </c>
      <c r="D1133" s="1277">
        <v>45562</v>
      </c>
      <c r="E1133" s="593"/>
      <c r="F1133" s="1297"/>
      <c r="G1133" s="1276">
        <v>8634</v>
      </c>
      <c r="H1133" s="1545" t="s">
        <v>7405</v>
      </c>
      <c r="I1133" s="1326"/>
      <c r="J1133" s="1304" t="s">
        <v>12110</v>
      </c>
      <c r="K1133" s="1663" t="s">
        <v>12115</v>
      </c>
      <c r="L1133" s="1472" t="s">
        <v>173</v>
      </c>
      <c r="M1133" s="771" t="s">
        <v>12187</v>
      </c>
      <c r="N1133" s="1176"/>
      <c r="O1133" s="1272">
        <v>1</v>
      </c>
      <c r="P1133" s="1272">
        <v>1</v>
      </c>
      <c r="Q1133" s="1655" t="s">
        <v>12111</v>
      </c>
      <c r="R1133" s="1173"/>
      <c r="S1133" s="1173"/>
      <c r="T1133" s="1173"/>
      <c r="U1133" s="1173"/>
      <c r="V1133" s="2599" t="s">
        <v>2073</v>
      </c>
      <c r="W1133" s="1173"/>
      <c r="X1133" s="2599" t="s">
        <v>37</v>
      </c>
      <c r="Y1133" s="1173"/>
      <c r="Z1133" s="1907" t="s">
        <v>45</v>
      </c>
      <c r="AA1133" s="1176">
        <v>4504348009</v>
      </c>
      <c r="AB1133" s="1613" t="s">
        <v>12936</v>
      </c>
      <c r="AC1133" s="722">
        <v>6000</v>
      </c>
      <c r="AD1133" s="1266">
        <v>7858.62</v>
      </c>
      <c r="AE1133" s="722">
        <f t="shared" si="25"/>
        <v>13858.619999999999</v>
      </c>
      <c r="AF1133" s="31"/>
      <c r="AG1133" s="26"/>
    </row>
    <row r="1134" spans="1:33" ht="30" customHeight="1">
      <c r="A1134" s="1544" t="s">
        <v>9208</v>
      </c>
      <c r="B1134" s="9743" t="s">
        <v>12112</v>
      </c>
      <c r="C1134" s="9765">
        <v>45547</v>
      </c>
      <c r="D1134" s="9765">
        <v>45562</v>
      </c>
      <c r="E1134" s="8864"/>
      <c r="F1134" s="9809"/>
      <c r="G1134" s="9840">
        <v>8606</v>
      </c>
      <c r="H1134" s="10252" t="s">
        <v>12113</v>
      </c>
      <c r="I1134" s="9857"/>
      <c r="J1134" s="10356" t="s">
        <v>12114</v>
      </c>
      <c r="K1134" s="10283" t="s">
        <v>12116</v>
      </c>
      <c r="L1134" s="1511" t="s">
        <v>193</v>
      </c>
      <c r="M1134" s="8868" t="s">
        <v>12188</v>
      </c>
      <c r="N1134" s="1528" t="s">
        <v>3952</v>
      </c>
      <c r="O1134" s="1272">
        <v>6</v>
      </c>
      <c r="P1134" s="1272">
        <v>6</v>
      </c>
      <c r="Q1134" s="10356" t="s">
        <v>12117</v>
      </c>
      <c r="R1134" s="9788"/>
      <c r="S1134" s="1173"/>
      <c r="T1134" s="1173"/>
      <c r="U1134" s="1173"/>
      <c r="V1134" s="10343" t="s">
        <v>2073</v>
      </c>
      <c r="W1134" s="1173"/>
      <c r="X1134" s="10343" t="s">
        <v>37</v>
      </c>
      <c r="Y1134" s="1173"/>
      <c r="Z1134" s="10282" t="s">
        <v>45</v>
      </c>
      <c r="AA1134" s="9840">
        <v>4504347661</v>
      </c>
      <c r="AB1134" s="10456" t="s">
        <v>5586</v>
      </c>
      <c r="AC1134" s="8912">
        <v>9000</v>
      </c>
      <c r="AD1134" s="1266">
        <v>5589</v>
      </c>
      <c r="AE1134" s="8912">
        <f>SUM(AD1134*P1134+AD1135*P1135+AC1134)</f>
        <v>56334</v>
      </c>
      <c r="AF1134" s="31"/>
      <c r="AG1134" s="26"/>
    </row>
    <row r="1135" spans="1:33" ht="30" customHeight="1">
      <c r="A1135" s="1544" t="s">
        <v>9208</v>
      </c>
      <c r="B1135" s="9700"/>
      <c r="C1135" s="9766"/>
      <c r="D1135" s="9766"/>
      <c r="E1135" s="8866"/>
      <c r="F1135" s="9810"/>
      <c r="G1135" s="9834"/>
      <c r="H1135" s="10253"/>
      <c r="I1135" s="9858"/>
      <c r="J1135" s="10357"/>
      <c r="K1135" s="10383"/>
      <c r="L1135" s="1511" t="s">
        <v>10235</v>
      </c>
      <c r="M1135" s="8869"/>
      <c r="N1135" s="1528" t="s">
        <v>4817</v>
      </c>
      <c r="O1135" s="1272">
        <v>1</v>
      </c>
      <c r="P1135" s="1272">
        <v>1</v>
      </c>
      <c r="Q1135" s="10357"/>
      <c r="R1135" s="9789"/>
      <c r="S1135" s="1173"/>
      <c r="T1135" s="1173"/>
      <c r="U1135" s="1173"/>
      <c r="V1135" s="9834"/>
      <c r="W1135" s="1173"/>
      <c r="X1135" s="9834"/>
      <c r="Y1135" s="1173"/>
      <c r="Z1135" s="9834"/>
      <c r="AA1135" s="9834"/>
      <c r="AB1135" s="10457"/>
      <c r="AC1135" s="8913"/>
      <c r="AD1135" s="1266">
        <v>13800</v>
      </c>
      <c r="AE1135" s="8913"/>
      <c r="AF1135" s="31"/>
      <c r="AG1135" s="26"/>
    </row>
    <row r="1136" spans="1:33" ht="30" customHeight="1">
      <c r="A1136" s="10997" t="s">
        <v>8560</v>
      </c>
      <c r="B1136" s="9743" t="s">
        <v>12118</v>
      </c>
      <c r="C1136" s="9765">
        <v>45546</v>
      </c>
      <c r="D1136" s="9765">
        <v>45560</v>
      </c>
      <c r="E1136" s="8864"/>
      <c r="F1136" s="9809"/>
      <c r="G1136" s="9840">
        <v>8607</v>
      </c>
      <c r="H1136" s="10252" t="s">
        <v>5416</v>
      </c>
      <c r="I1136" s="9857"/>
      <c r="J1136" s="9843" t="s">
        <v>9968</v>
      </c>
      <c r="K1136" s="10283" t="s">
        <v>12119</v>
      </c>
      <c r="L1136" s="1511" t="s">
        <v>179</v>
      </c>
      <c r="M1136" s="8868" t="s">
        <v>12189</v>
      </c>
      <c r="N1136" s="9840"/>
      <c r="O1136" s="1272">
        <v>8</v>
      </c>
      <c r="P1136" s="1272">
        <v>8</v>
      </c>
      <c r="Q1136" s="10292" t="s">
        <v>12120</v>
      </c>
      <c r="R1136" s="9788"/>
      <c r="S1136" s="1173"/>
      <c r="T1136" s="1173"/>
      <c r="U1136" s="1173"/>
      <c r="V1136" s="10345" t="s">
        <v>2073</v>
      </c>
      <c r="W1136" s="1173"/>
      <c r="X1136" s="10345" t="s">
        <v>37</v>
      </c>
      <c r="Y1136" s="1173"/>
      <c r="Z1136" s="1639" t="s">
        <v>45</v>
      </c>
      <c r="AA1136" s="9840">
        <v>4504346288</v>
      </c>
      <c r="AB1136" s="10456" t="s">
        <v>10565</v>
      </c>
      <c r="AC1136" s="8912">
        <v>6000</v>
      </c>
      <c r="AD1136" s="1266">
        <v>7938</v>
      </c>
      <c r="AE1136" s="8912">
        <f>SUM(AD1136*P1136+AD1137*P1137+AC1136)</f>
        <v>88713.959999999992</v>
      </c>
      <c r="AF1136" s="31"/>
      <c r="AG1136" s="26"/>
    </row>
    <row r="1137" spans="1:33" ht="30" customHeight="1">
      <c r="A1137" s="10998"/>
      <c r="B1137" s="9700"/>
      <c r="C1137" s="9753"/>
      <c r="D1137" s="9753"/>
      <c r="E1137" s="9410"/>
      <c r="F1137" s="9715"/>
      <c r="G1137" s="9710"/>
      <c r="H1137" s="10276"/>
      <c r="I1137" s="9703"/>
      <c r="J1137" s="9705"/>
      <c r="K1137" s="10284"/>
      <c r="L1137" s="563" t="s">
        <v>10348</v>
      </c>
      <c r="M1137" s="9280"/>
      <c r="N1137" s="9710"/>
      <c r="O1137" s="1272">
        <v>4</v>
      </c>
      <c r="P1137" s="1272">
        <v>4</v>
      </c>
      <c r="Q1137" s="10259"/>
      <c r="R1137" s="9741"/>
      <c r="S1137" s="1173"/>
      <c r="T1137" s="1173"/>
      <c r="U1137" s="1173"/>
      <c r="V1137" s="10346"/>
      <c r="W1137" s="1173"/>
      <c r="X1137" s="10346"/>
      <c r="Y1137" s="1173"/>
      <c r="Z1137" s="1176"/>
      <c r="AA1137" s="9718"/>
      <c r="AB1137" s="11101"/>
      <c r="AC1137" s="8913"/>
      <c r="AD1137" s="1266">
        <v>4802.49</v>
      </c>
      <c r="AE1137" s="8913"/>
      <c r="AF1137" s="31"/>
      <c r="AG1137" s="26"/>
    </row>
    <row r="1138" spans="1:33" ht="30" customHeight="1">
      <c r="A1138" s="6297" t="s">
        <v>9092</v>
      </c>
      <c r="B1138" s="6211" t="s">
        <v>12121</v>
      </c>
      <c r="C1138" s="340">
        <v>45547</v>
      </c>
      <c r="D1138" s="340">
        <v>45561</v>
      </c>
      <c r="E1138" s="422"/>
      <c r="F1138" s="374"/>
      <c r="G1138" s="339">
        <v>8599</v>
      </c>
      <c r="H1138" s="556"/>
      <c r="I1138" s="1817" t="s">
        <v>92</v>
      </c>
      <c r="J1138" s="6195" t="s">
        <v>12122</v>
      </c>
      <c r="K1138" s="1878" t="s">
        <v>12123</v>
      </c>
      <c r="L1138" s="581" t="s">
        <v>173</v>
      </c>
      <c r="M1138" s="338" t="s">
        <v>12190</v>
      </c>
      <c r="N1138" s="255"/>
      <c r="O1138" s="258">
        <v>1</v>
      </c>
      <c r="P1138" s="258">
        <v>1</v>
      </c>
      <c r="Q1138" s="1755" t="s">
        <v>12124</v>
      </c>
      <c r="R1138" s="309"/>
      <c r="S1138" s="250"/>
      <c r="T1138" s="250"/>
      <c r="U1138" s="250"/>
      <c r="V1138" s="6180" t="s">
        <v>9338</v>
      </c>
      <c r="W1138" s="251"/>
      <c r="X1138" s="6180" t="s">
        <v>7042</v>
      </c>
      <c r="Y1138" s="250"/>
      <c r="Z1138" s="251"/>
      <c r="AA1138" s="6197">
        <v>4504347591</v>
      </c>
      <c r="AB1138" s="1612" t="s">
        <v>10567</v>
      </c>
      <c r="AC1138" s="33">
        <v>6000</v>
      </c>
      <c r="AD1138" s="471">
        <v>7938</v>
      </c>
      <c r="AE1138" s="33">
        <f t="shared" ref="AE1138:AE1167" si="26">SUM(AD1138*P1138+AC1138)</f>
        <v>13938</v>
      </c>
      <c r="AF1138" s="31"/>
      <c r="AG1138" s="26"/>
    </row>
    <row r="1139" spans="1:33" ht="30" customHeight="1">
      <c r="A1139" s="4186" t="s">
        <v>9092</v>
      </c>
      <c r="B1139" s="5056" t="s">
        <v>12125</v>
      </c>
      <c r="C1139" s="1277">
        <v>45547</v>
      </c>
      <c r="D1139" s="1277">
        <v>45558</v>
      </c>
      <c r="E1139" s="764"/>
      <c r="F1139" s="1297"/>
      <c r="G1139" s="1276">
        <v>8599</v>
      </c>
      <c r="H1139" s="1545" t="s">
        <v>559</v>
      </c>
      <c r="I1139" s="1326"/>
      <c r="J1139" s="4187" t="s">
        <v>12126</v>
      </c>
      <c r="K1139" s="1663" t="s">
        <v>11807</v>
      </c>
      <c r="L1139" s="1472" t="s">
        <v>173</v>
      </c>
      <c r="M1139" s="771" t="s">
        <v>12191</v>
      </c>
      <c r="N1139" s="1176"/>
      <c r="O1139" s="1272">
        <v>1</v>
      </c>
      <c r="P1139" s="1272">
        <v>1</v>
      </c>
      <c r="Q1139" s="1655" t="s">
        <v>12005</v>
      </c>
      <c r="R1139" s="1173"/>
      <c r="S1139" s="1173"/>
      <c r="T1139" s="1173"/>
      <c r="U1139" s="1173"/>
      <c r="V1139" s="2580" t="s">
        <v>2073</v>
      </c>
      <c r="W1139" s="1173"/>
      <c r="X1139" s="2580" t="s">
        <v>37</v>
      </c>
      <c r="Y1139" s="1173"/>
      <c r="Z1139" s="2579" t="s">
        <v>45</v>
      </c>
      <c r="AA1139" s="1176">
        <v>4504347592</v>
      </c>
      <c r="AB1139" s="1613" t="s">
        <v>12935</v>
      </c>
      <c r="AC1139" s="722">
        <v>0</v>
      </c>
      <c r="AD1139" s="1266">
        <v>7938</v>
      </c>
      <c r="AE1139" s="722">
        <f t="shared" si="26"/>
        <v>7938</v>
      </c>
      <c r="AF1139" s="31"/>
      <c r="AG1139" s="26"/>
    </row>
    <row r="1140" spans="1:33" ht="30" customHeight="1">
      <c r="A1140" s="1544" t="s">
        <v>8568</v>
      </c>
      <c r="B1140" s="2992" t="s">
        <v>12127</v>
      </c>
      <c r="C1140" s="1277">
        <v>45548</v>
      </c>
      <c r="D1140" s="1277">
        <v>45562</v>
      </c>
      <c r="E1140" s="593"/>
      <c r="F1140" s="1297"/>
      <c r="G1140" s="1276">
        <v>8369</v>
      </c>
      <c r="H1140" s="1545" t="s">
        <v>493</v>
      </c>
      <c r="I1140" s="1723" t="s">
        <v>25</v>
      </c>
      <c r="J1140" s="1304" t="s">
        <v>12128</v>
      </c>
      <c r="K1140" s="1663" t="s">
        <v>12129</v>
      </c>
      <c r="L1140" s="1472" t="s">
        <v>173</v>
      </c>
      <c r="M1140" s="771" t="s">
        <v>12192</v>
      </c>
      <c r="N1140" s="1176"/>
      <c r="O1140" s="1272">
        <v>1</v>
      </c>
      <c r="P1140" s="1272">
        <v>1</v>
      </c>
      <c r="Q1140" s="1655" t="s">
        <v>12130</v>
      </c>
      <c r="R1140" s="1173"/>
      <c r="S1140" s="1173"/>
      <c r="T1140" s="1173"/>
      <c r="U1140" s="1173"/>
      <c r="V1140" s="1623" t="s">
        <v>9338</v>
      </c>
      <c r="W1140" s="1173"/>
      <c r="X1140" s="2191" t="s">
        <v>37</v>
      </c>
      <c r="Y1140" s="1173"/>
      <c r="Z1140" s="2389" t="s">
        <v>45</v>
      </c>
      <c r="AA1140" s="1176">
        <v>4504347706</v>
      </c>
      <c r="AB1140" s="1613" t="s">
        <v>5585</v>
      </c>
      <c r="AC1140" s="722">
        <v>13950</v>
      </c>
      <c r="AD1140" s="1266">
        <v>14355</v>
      </c>
      <c r="AE1140" s="722">
        <f t="shared" si="26"/>
        <v>28305</v>
      </c>
      <c r="AF1140" s="31"/>
      <c r="AG1140" s="26"/>
    </row>
    <row r="1141" spans="1:33" ht="30" customHeight="1">
      <c r="A1141" s="2814" t="s">
        <v>17456</v>
      </c>
      <c r="B1141" s="1336" t="s">
        <v>12207</v>
      </c>
      <c r="C1141" s="1277">
        <v>45551</v>
      </c>
      <c r="D1141" s="1277">
        <v>45566</v>
      </c>
      <c r="E1141" s="593"/>
      <c r="F1141" s="1297"/>
      <c r="G1141" s="1276">
        <v>8610</v>
      </c>
      <c r="H1141" s="1545" t="s">
        <v>12208</v>
      </c>
      <c r="I1141" s="1326"/>
      <c r="J1141" s="1304" t="s">
        <v>10699</v>
      </c>
      <c r="K1141" s="1663" t="s">
        <v>12209</v>
      </c>
      <c r="L1141" s="1472" t="s">
        <v>28</v>
      </c>
      <c r="M1141" s="771" t="s">
        <v>12265</v>
      </c>
      <c r="N1141" s="1176"/>
      <c r="O1141" s="1272">
        <v>2</v>
      </c>
      <c r="P1141" s="1272">
        <v>2</v>
      </c>
      <c r="Q1141" s="1655" t="s">
        <v>12210</v>
      </c>
      <c r="R1141" s="1173"/>
      <c r="S1141" s="1173"/>
      <c r="T1141" s="1173"/>
      <c r="U1141" s="1173"/>
      <c r="V1141" s="1773" t="s">
        <v>2073</v>
      </c>
      <c r="W1141" s="1173"/>
      <c r="X1141" s="1773" t="s">
        <v>37</v>
      </c>
      <c r="Y1141" s="1173"/>
      <c r="Z1141" s="1827" t="s">
        <v>45</v>
      </c>
      <c r="AA1141" s="1176">
        <v>4504348727</v>
      </c>
      <c r="AB1141" s="1613" t="s">
        <v>10568</v>
      </c>
      <c r="AC1141" s="722">
        <v>0</v>
      </c>
      <c r="AD1141" s="1266">
        <v>7371</v>
      </c>
      <c r="AE1141" s="722">
        <f t="shared" si="26"/>
        <v>14742</v>
      </c>
      <c r="AF1141" s="31"/>
      <c r="AG1141" s="26"/>
    </row>
    <row r="1142" spans="1:33" ht="30" customHeight="1">
      <c r="A1142" s="1544" t="s">
        <v>10642</v>
      </c>
      <c r="B1142" s="2992" t="s">
        <v>12211</v>
      </c>
      <c r="C1142" s="1277">
        <v>45548</v>
      </c>
      <c r="D1142" s="1277">
        <v>45561</v>
      </c>
      <c r="E1142" s="593"/>
      <c r="F1142" s="1297"/>
      <c r="G1142" s="1276">
        <v>8614</v>
      </c>
      <c r="H1142" s="1545" t="s">
        <v>4985</v>
      </c>
      <c r="I1142" s="1326"/>
      <c r="J1142" s="1304" t="s">
        <v>12212</v>
      </c>
      <c r="K1142" s="1663" t="s">
        <v>12213</v>
      </c>
      <c r="L1142" s="1472" t="s">
        <v>28</v>
      </c>
      <c r="M1142" s="771" t="s">
        <v>12266</v>
      </c>
      <c r="N1142" s="1176"/>
      <c r="O1142" s="1272">
        <v>2</v>
      </c>
      <c r="P1142" s="1272">
        <v>2</v>
      </c>
      <c r="Q1142" s="1655" t="s">
        <v>12214</v>
      </c>
      <c r="R1142" s="1173"/>
      <c r="S1142" s="1173"/>
      <c r="T1142" s="1173"/>
      <c r="U1142" s="1173"/>
      <c r="V1142" s="1496" t="s">
        <v>2073</v>
      </c>
      <c r="W1142" s="1173"/>
      <c r="X1142" s="1839" t="s">
        <v>37</v>
      </c>
      <c r="Y1142" s="1173"/>
      <c r="Z1142" s="1834" t="s">
        <v>45</v>
      </c>
      <c r="AA1142" s="1176">
        <v>4504348363</v>
      </c>
      <c r="AB1142" s="1613" t="s">
        <v>12936</v>
      </c>
      <c r="AC1142" s="722">
        <v>0</v>
      </c>
      <c r="AD1142" s="1266">
        <v>6318</v>
      </c>
      <c r="AE1142" s="722">
        <f t="shared" si="26"/>
        <v>12636</v>
      </c>
      <c r="AF1142" s="31"/>
      <c r="AG1142" s="26"/>
    </row>
    <row r="1143" spans="1:33" ht="30" customHeight="1">
      <c r="A1143" s="1544" t="s">
        <v>9994</v>
      </c>
      <c r="B1143" s="1336" t="s">
        <v>12215</v>
      </c>
      <c r="C1143" s="1277">
        <v>45548</v>
      </c>
      <c r="D1143" s="1277">
        <v>45559</v>
      </c>
      <c r="E1143" s="593"/>
      <c r="F1143" s="1297"/>
      <c r="G1143" s="1276">
        <v>9042</v>
      </c>
      <c r="H1143" s="1345"/>
      <c r="I1143" s="1723" t="s">
        <v>92</v>
      </c>
      <c r="J1143" s="1304" t="s">
        <v>12216</v>
      </c>
      <c r="K1143" s="1663" t="s">
        <v>12217</v>
      </c>
      <c r="L1143" s="1472" t="s">
        <v>28</v>
      </c>
      <c r="M1143" s="771" t="s">
        <v>12267</v>
      </c>
      <c r="N1143" s="1176"/>
      <c r="O1143" s="1272">
        <v>2</v>
      </c>
      <c r="P1143" s="1272">
        <v>2</v>
      </c>
      <c r="Q1143" s="1402" t="s">
        <v>12218</v>
      </c>
      <c r="R1143" s="1173"/>
      <c r="S1143" s="1173"/>
      <c r="T1143" s="1173"/>
      <c r="U1143" s="1173"/>
      <c r="V1143" s="1853" t="s">
        <v>2073</v>
      </c>
      <c r="W1143" s="1173"/>
      <c r="X1143" s="1853" t="s">
        <v>37</v>
      </c>
      <c r="Y1143" s="1173"/>
      <c r="Z1143" s="1834" t="s">
        <v>45</v>
      </c>
      <c r="AA1143" s="1176" t="s">
        <v>12291</v>
      </c>
      <c r="AB1143" s="1613" t="s">
        <v>12935</v>
      </c>
      <c r="AC1143" s="722">
        <v>0</v>
      </c>
      <c r="AD1143" s="1266">
        <v>6075</v>
      </c>
      <c r="AE1143" s="722">
        <f t="shared" si="26"/>
        <v>12150</v>
      </c>
      <c r="AF1143" s="31"/>
      <c r="AG1143" s="26"/>
    </row>
    <row r="1144" spans="1:33" ht="30" customHeight="1">
      <c r="A1144" s="4000" t="s">
        <v>8549</v>
      </c>
      <c r="B1144" s="5075" t="s">
        <v>12231</v>
      </c>
      <c r="C1144" s="1277">
        <v>45548</v>
      </c>
      <c r="D1144" s="1277">
        <v>45559</v>
      </c>
      <c r="E1144" s="593"/>
      <c r="F1144" s="1297"/>
      <c r="G1144" s="1276">
        <v>8634</v>
      </c>
      <c r="H1144" s="1545" t="s">
        <v>7133</v>
      </c>
      <c r="I1144" s="1326"/>
      <c r="J1144" s="4002" t="s">
        <v>12232</v>
      </c>
      <c r="K1144" s="1319" t="s">
        <v>9609</v>
      </c>
      <c r="L1144" s="1511" t="s">
        <v>406</v>
      </c>
      <c r="M1144" s="771" t="s">
        <v>12268</v>
      </c>
      <c r="N1144" s="1176"/>
      <c r="O1144" s="1272">
        <v>9</v>
      </c>
      <c r="P1144" s="1272">
        <v>9</v>
      </c>
      <c r="Q1144" s="1402" t="s">
        <v>12233</v>
      </c>
      <c r="R1144" s="1173"/>
      <c r="S1144" s="1173"/>
      <c r="T1144" s="1173"/>
      <c r="U1144" s="1173"/>
      <c r="V1144" s="1528" t="s">
        <v>2073</v>
      </c>
      <c r="W1144" s="1173"/>
      <c r="X1144" s="1528" t="s">
        <v>37</v>
      </c>
      <c r="Y1144" s="1173"/>
      <c r="Z1144" s="1526" t="s">
        <v>45</v>
      </c>
      <c r="AA1144" s="4003" t="s">
        <v>12290</v>
      </c>
      <c r="AB1144" s="1613" t="s">
        <v>5585</v>
      </c>
      <c r="AC1144" s="722">
        <v>0</v>
      </c>
      <c r="AD1144" s="1266">
        <v>7858.62</v>
      </c>
      <c r="AE1144" s="722">
        <f t="shared" si="26"/>
        <v>70727.58</v>
      </c>
      <c r="AF1144" s="31"/>
      <c r="AG1144" s="26"/>
    </row>
    <row r="1145" spans="1:33" ht="30" customHeight="1">
      <c r="A1145" s="1544" t="s">
        <v>8549</v>
      </c>
      <c r="B1145" s="2992" t="s">
        <v>12234</v>
      </c>
      <c r="C1145" s="1277">
        <v>45548</v>
      </c>
      <c r="D1145" s="1277">
        <v>45562</v>
      </c>
      <c r="E1145" s="593"/>
      <c r="F1145" s="1297"/>
      <c r="G1145" s="1276">
        <v>8634</v>
      </c>
      <c r="H1145" s="1545" t="s">
        <v>3209</v>
      </c>
      <c r="I1145" s="1326"/>
      <c r="J1145" s="1304" t="s">
        <v>12235</v>
      </c>
      <c r="K1145" s="1663" t="s">
        <v>12236</v>
      </c>
      <c r="L1145" s="1472" t="s">
        <v>173</v>
      </c>
      <c r="M1145" s="771" t="s">
        <v>12269</v>
      </c>
      <c r="N1145" s="1176"/>
      <c r="O1145" s="1272">
        <v>1</v>
      </c>
      <c r="P1145" s="1272">
        <v>1</v>
      </c>
      <c r="Q1145" s="1655" t="s">
        <v>12111</v>
      </c>
      <c r="R1145" s="1173"/>
      <c r="S1145" s="1173"/>
      <c r="T1145" s="1173"/>
      <c r="U1145" s="1173"/>
      <c r="V1145" s="2506" t="s">
        <v>2073</v>
      </c>
      <c r="W1145" s="1173"/>
      <c r="X1145" s="2506" t="s">
        <v>37</v>
      </c>
      <c r="Y1145" s="1173"/>
      <c r="Z1145" s="1526" t="s">
        <v>45</v>
      </c>
      <c r="AA1145" s="1176">
        <v>4504348369</v>
      </c>
      <c r="AB1145" s="1613" t="s">
        <v>12936</v>
      </c>
      <c r="AC1145" s="722">
        <v>6000</v>
      </c>
      <c r="AD1145" s="1266">
        <v>7858.62</v>
      </c>
      <c r="AE1145" s="722">
        <f t="shared" si="26"/>
        <v>13858.619999999999</v>
      </c>
      <c r="AF1145" s="31"/>
      <c r="AG1145" s="26"/>
    </row>
    <row r="1146" spans="1:33" ht="30" customHeight="1">
      <c r="A1146" s="1544" t="s">
        <v>8549</v>
      </c>
      <c r="B1146" s="1336" t="s">
        <v>12237</v>
      </c>
      <c r="C1146" s="1277">
        <v>45548</v>
      </c>
      <c r="D1146" s="1277">
        <v>45561</v>
      </c>
      <c r="E1146" s="593"/>
      <c r="F1146" s="1297"/>
      <c r="G1146" s="1276">
        <v>8634</v>
      </c>
      <c r="H1146" s="1545" t="s">
        <v>12238</v>
      </c>
      <c r="I1146" s="1326"/>
      <c r="J1146" s="1304" t="s">
        <v>12239</v>
      </c>
      <c r="K1146" s="1663" t="s">
        <v>12240</v>
      </c>
      <c r="L1146" s="1472" t="s">
        <v>28</v>
      </c>
      <c r="M1146" s="771" t="s">
        <v>12270</v>
      </c>
      <c r="N1146" s="1176"/>
      <c r="O1146" s="1272">
        <v>2</v>
      </c>
      <c r="P1146" s="1272">
        <v>2</v>
      </c>
      <c r="Q1146" s="1655" t="s">
        <v>12111</v>
      </c>
      <c r="R1146" s="1173"/>
      <c r="S1146" s="1173"/>
      <c r="T1146" s="1173"/>
      <c r="U1146" s="1173"/>
      <c r="V1146" s="2249" t="s">
        <v>2073</v>
      </c>
      <c r="W1146" s="1173"/>
      <c r="X1146" s="2249" t="s">
        <v>37</v>
      </c>
      <c r="Y1146" s="1173"/>
      <c r="Z1146" s="2277" t="s">
        <v>45</v>
      </c>
      <c r="AA1146" s="1176" t="s">
        <v>12289</v>
      </c>
      <c r="AB1146" s="1613" t="s">
        <v>12936</v>
      </c>
      <c r="AC1146" s="722">
        <v>3000</v>
      </c>
      <c r="AD1146" s="1266">
        <v>7858.62</v>
      </c>
      <c r="AE1146" s="722">
        <f t="shared" si="26"/>
        <v>18717.239999999998</v>
      </c>
      <c r="AF1146" s="31"/>
      <c r="AG1146" s="26"/>
    </row>
    <row r="1147" spans="1:33" ht="30" customHeight="1">
      <c r="A1147" s="1544" t="s">
        <v>8549</v>
      </c>
      <c r="B1147" s="2992" t="s">
        <v>12241</v>
      </c>
      <c r="C1147" s="1277">
        <v>45551</v>
      </c>
      <c r="D1147" s="1277">
        <v>45560</v>
      </c>
      <c r="E1147" s="593"/>
      <c r="F1147" s="1297"/>
      <c r="G1147" s="1276">
        <v>8634</v>
      </c>
      <c r="H1147" s="1545" t="s">
        <v>563</v>
      </c>
      <c r="I1147" s="1326"/>
      <c r="J1147" s="1304" t="s">
        <v>12242</v>
      </c>
      <c r="K1147" s="1663" t="s">
        <v>12243</v>
      </c>
      <c r="L1147" s="1472" t="s">
        <v>28</v>
      </c>
      <c r="M1147" s="771" t="s">
        <v>12271</v>
      </c>
      <c r="N1147" s="1176"/>
      <c r="O1147" s="1272">
        <v>2</v>
      </c>
      <c r="P1147" s="1272">
        <v>2</v>
      </c>
      <c r="Q1147" s="1655" t="s">
        <v>12244</v>
      </c>
      <c r="R1147" s="1173"/>
      <c r="S1147" s="1173"/>
      <c r="T1147" s="1173"/>
      <c r="U1147" s="1173"/>
      <c r="V1147" s="2266" t="s">
        <v>2073</v>
      </c>
      <c r="W1147" s="1173"/>
      <c r="X1147" s="2266" t="s">
        <v>37</v>
      </c>
      <c r="Y1147" s="1173"/>
      <c r="Z1147" s="2249" t="s">
        <v>45</v>
      </c>
      <c r="AA1147" s="1176">
        <v>4504348651</v>
      </c>
      <c r="AB1147" s="1613" t="s">
        <v>10565</v>
      </c>
      <c r="AC1147" s="722">
        <v>0</v>
      </c>
      <c r="AD1147" s="1266">
        <v>7858.62</v>
      </c>
      <c r="AE1147" s="722">
        <f t="shared" si="26"/>
        <v>15717.24</v>
      </c>
      <c r="AF1147" s="31"/>
      <c r="AG1147" s="26"/>
    </row>
    <row r="1148" spans="1:33" ht="30" customHeight="1">
      <c r="A1148" s="1561" t="s">
        <v>8509</v>
      </c>
      <c r="B1148" s="2992" t="s">
        <v>12245</v>
      </c>
      <c r="C1148" s="340">
        <v>45551</v>
      </c>
      <c r="D1148" s="340">
        <v>45565</v>
      </c>
      <c r="E1148" s="422"/>
      <c r="F1148" s="374"/>
      <c r="G1148" s="339">
        <v>8593</v>
      </c>
      <c r="H1148" s="1562" t="s">
        <v>12246</v>
      </c>
      <c r="I1148" s="487"/>
      <c r="J1148" s="410" t="s">
        <v>12247</v>
      </c>
      <c r="K1148" s="477" t="s">
        <v>10364</v>
      </c>
      <c r="L1148" s="581" t="s">
        <v>28</v>
      </c>
      <c r="M1148" s="338" t="s">
        <v>12272</v>
      </c>
      <c r="N1148" s="255"/>
      <c r="O1148" s="258">
        <v>2</v>
      </c>
      <c r="P1148" s="258">
        <v>2</v>
      </c>
      <c r="Q1148" s="467" t="s">
        <v>12248</v>
      </c>
      <c r="R1148" s="309"/>
      <c r="S1148" s="250"/>
      <c r="T1148" s="250"/>
      <c r="U1148" s="250"/>
      <c r="V1148" s="1576" t="s">
        <v>2073</v>
      </c>
      <c r="W1148" s="250"/>
      <c r="X1148" s="1576" t="s">
        <v>37</v>
      </c>
      <c r="Y1148" s="250"/>
      <c r="Z1148" s="251"/>
      <c r="AA1148" s="251" t="s">
        <v>12286</v>
      </c>
      <c r="AB1148" s="1612" t="s">
        <v>9991</v>
      </c>
      <c r="AC1148" s="33">
        <v>0</v>
      </c>
      <c r="AD1148" s="471">
        <v>6714.9</v>
      </c>
      <c r="AE1148" s="33">
        <f t="shared" si="26"/>
        <v>13429.8</v>
      </c>
      <c r="AF1148" s="31"/>
      <c r="AG1148" s="26"/>
    </row>
    <row r="1149" spans="1:33" ht="30" customHeight="1">
      <c r="A1149" s="1544" t="s">
        <v>8509</v>
      </c>
      <c r="B1149" s="2992" t="s">
        <v>12249</v>
      </c>
      <c r="C1149" s="1277">
        <v>45551</v>
      </c>
      <c r="D1149" s="1277">
        <v>45565</v>
      </c>
      <c r="E1149" s="593"/>
      <c r="F1149" s="1297"/>
      <c r="G1149" s="1276">
        <v>8593</v>
      </c>
      <c r="H1149" s="1545" t="s">
        <v>12250</v>
      </c>
      <c r="I1149" s="1326"/>
      <c r="J1149" s="1655" t="s">
        <v>12251</v>
      </c>
      <c r="K1149" s="1319" t="s">
        <v>10364</v>
      </c>
      <c r="L1149" s="1472" t="s">
        <v>28</v>
      </c>
      <c r="M1149" s="771" t="s">
        <v>12273</v>
      </c>
      <c r="N1149" s="1176"/>
      <c r="O1149" s="1272">
        <v>2</v>
      </c>
      <c r="P1149" s="1272">
        <v>2</v>
      </c>
      <c r="Q1149" s="1402" t="s">
        <v>12252</v>
      </c>
      <c r="R1149" s="1173"/>
      <c r="S1149" s="1173"/>
      <c r="T1149" s="1173"/>
      <c r="U1149" s="1173"/>
      <c r="V1149" s="1588" t="s">
        <v>2073</v>
      </c>
      <c r="W1149" s="1173"/>
      <c r="X1149" s="1588" t="s">
        <v>37</v>
      </c>
      <c r="Y1149" s="1173"/>
      <c r="Z1149" s="1639" t="s">
        <v>45</v>
      </c>
      <c r="AA1149" s="1176" t="s">
        <v>12285</v>
      </c>
      <c r="AB1149" s="1613" t="s">
        <v>9991</v>
      </c>
      <c r="AC1149" s="722">
        <v>0</v>
      </c>
      <c r="AD1149" s="1266">
        <v>6714.9</v>
      </c>
      <c r="AE1149" s="722">
        <f t="shared" si="26"/>
        <v>13429.8</v>
      </c>
      <c r="AF1149" s="31"/>
      <c r="AG1149" s="26"/>
    </row>
    <row r="1150" spans="1:33" ht="30" customHeight="1">
      <c r="A1150" s="1582" t="s">
        <v>8509</v>
      </c>
      <c r="B1150" s="2992" t="s">
        <v>12253</v>
      </c>
      <c r="C1150" s="340">
        <v>45551</v>
      </c>
      <c r="D1150" s="340">
        <v>45562</v>
      </c>
      <c r="E1150" s="422"/>
      <c r="F1150" s="374"/>
      <c r="G1150" s="339">
        <v>8593</v>
      </c>
      <c r="H1150" s="1562" t="s">
        <v>11998</v>
      </c>
      <c r="I1150" s="487"/>
      <c r="J1150" s="410" t="s">
        <v>12254</v>
      </c>
      <c r="K1150" s="477" t="s">
        <v>10364</v>
      </c>
      <c r="L1150" s="581" t="s">
        <v>28</v>
      </c>
      <c r="M1150" s="338" t="s">
        <v>12274</v>
      </c>
      <c r="N1150" s="255"/>
      <c r="O1150" s="258">
        <v>2</v>
      </c>
      <c r="P1150" s="258">
        <v>2</v>
      </c>
      <c r="Q1150" s="467" t="s">
        <v>12255</v>
      </c>
      <c r="R1150" s="309"/>
      <c r="S1150" s="250"/>
      <c r="T1150" s="250"/>
      <c r="U1150" s="250"/>
      <c r="V1150" s="1576" t="s">
        <v>2073</v>
      </c>
      <c r="W1150" s="250"/>
      <c r="X1150" s="1576" t="s">
        <v>37</v>
      </c>
      <c r="Y1150" s="250"/>
      <c r="Z1150" s="251"/>
      <c r="AA1150" s="251">
        <v>4504348650</v>
      </c>
      <c r="AB1150" s="1612" t="s">
        <v>9991</v>
      </c>
      <c r="AC1150" s="33">
        <v>0</v>
      </c>
      <c r="AD1150" s="471">
        <v>6714.9</v>
      </c>
      <c r="AE1150" s="33">
        <f t="shared" si="26"/>
        <v>13429.8</v>
      </c>
      <c r="AF1150" s="31"/>
      <c r="AG1150" s="26"/>
    </row>
    <row r="1151" spans="1:33" ht="30" customHeight="1">
      <c r="A1151" s="1544" t="s">
        <v>10021</v>
      </c>
      <c r="B1151" s="2992" t="s">
        <v>12256</v>
      </c>
      <c r="C1151" s="1277">
        <v>45548</v>
      </c>
      <c r="D1151" s="1277">
        <v>45559</v>
      </c>
      <c r="E1151" s="593"/>
      <c r="F1151" s="1297"/>
      <c r="G1151" s="1276">
        <v>8618</v>
      </c>
      <c r="H1151" s="1345"/>
      <c r="I1151" s="1723" t="s">
        <v>92</v>
      </c>
      <c r="J1151" s="1304" t="s">
        <v>11974</v>
      </c>
      <c r="K1151" s="1319" t="s">
        <v>9094</v>
      </c>
      <c r="L1151" s="1472" t="s">
        <v>173</v>
      </c>
      <c r="M1151" s="771" t="s">
        <v>12275</v>
      </c>
      <c r="N1151" s="1176"/>
      <c r="O1151" s="1272">
        <v>1</v>
      </c>
      <c r="P1151" s="1272">
        <v>1</v>
      </c>
      <c r="Q1151" s="1655" t="s">
        <v>12257</v>
      </c>
      <c r="R1151" s="1173"/>
      <c r="S1151" s="1173"/>
      <c r="T1151" s="1173"/>
      <c r="U1151" s="1173"/>
      <c r="V1151" s="1456" t="s">
        <v>2073</v>
      </c>
      <c r="W1151" s="1173"/>
      <c r="X1151" s="1456" t="s">
        <v>37</v>
      </c>
      <c r="Y1151" s="1173"/>
      <c r="Z1151" s="1496" t="s">
        <v>45</v>
      </c>
      <c r="AA1151" s="1176" t="s">
        <v>12287</v>
      </c>
      <c r="AB1151" s="1613" t="s">
        <v>10569</v>
      </c>
      <c r="AC1151" s="722">
        <v>0</v>
      </c>
      <c r="AD1151" s="1266">
        <v>6318</v>
      </c>
      <c r="AE1151" s="722">
        <f t="shared" si="26"/>
        <v>6318</v>
      </c>
      <c r="AF1151" s="31"/>
      <c r="AG1151" s="26"/>
    </row>
    <row r="1152" spans="1:33" ht="30" customHeight="1">
      <c r="A1152" s="1544" t="s">
        <v>7878</v>
      </c>
      <c r="B1152" s="1723" t="s">
        <v>12258</v>
      </c>
      <c r="C1152" s="1277">
        <v>45548</v>
      </c>
      <c r="D1152" s="1277">
        <v>45559</v>
      </c>
      <c r="E1152" s="593"/>
      <c r="F1152" s="1297"/>
      <c r="G1152" s="1276">
        <v>8638</v>
      </c>
      <c r="H1152" s="1545" t="s">
        <v>10362</v>
      </c>
      <c r="I1152" s="1326"/>
      <c r="J1152" s="1304" t="s">
        <v>12259</v>
      </c>
      <c r="K1152" s="1663" t="s">
        <v>11807</v>
      </c>
      <c r="L1152" s="1472" t="s">
        <v>173</v>
      </c>
      <c r="M1152" s="771" t="s">
        <v>12276</v>
      </c>
      <c r="N1152" s="1176"/>
      <c r="O1152" s="1272">
        <v>1</v>
      </c>
      <c r="P1152" s="1272">
        <v>1</v>
      </c>
      <c r="Q1152" s="1655" t="s">
        <v>12244</v>
      </c>
      <c r="R1152" s="1173"/>
      <c r="S1152" s="1173"/>
      <c r="T1152" s="1173"/>
      <c r="U1152" s="1173"/>
      <c r="V1152" s="2329" t="s">
        <v>2073</v>
      </c>
      <c r="W1152" s="1173"/>
      <c r="X1152" s="2329" t="s">
        <v>37</v>
      </c>
      <c r="Y1152" s="1173"/>
      <c r="Z1152" s="1716" t="s">
        <v>45</v>
      </c>
      <c r="AA1152" s="1176">
        <v>4504348550</v>
      </c>
      <c r="AB1152" s="1613" t="s">
        <v>9991</v>
      </c>
      <c r="AC1152" s="722">
        <v>0</v>
      </c>
      <c r="AD1152" s="1266">
        <v>7613</v>
      </c>
      <c r="AE1152" s="722">
        <f t="shared" si="26"/>
        <v>7613</v>
      </c>
      <c r="AF1152" s="31"/>
      <c r="AG1152" s="26"/>
    </row>
    <row r="1153" spans="1:33" ht="30" customHeight="1">
      <c r="A1153" s="1544" t="s">
        <v>9092</v>
      </c>
      <c r="B1153" s="2992" t="s">
        <v>12261</v>
      </c>
      <c r="C1153" s="1277">
        <v>45548</v>
      </c>
      <c r="D1153" s="1277">
        <v>45561</v>
      </c>
      <c r="E1153" s="593"/>
      <c r="F1153" s="1297"/>
      <c r="G1153" s="1276">
        <v>8599</v>
      </c>
      <c r="H1153" s="1345"/>
      <c r="I1153" s="1723" t="s">
        <v>92</v>
      </c>
      <c r="J1153" s="1304" t="s">
        <v>11091</v>
      </c>
      <c r="K1153" s="1663" t="s">
        <v>12260</v>
      </c>
      <c r="L1153" s="1472" t="s">
        <v>173</v>
      </c>
      <c r="M1153" s="771" t="s">
        <v>12277</v>
      </c>
      <c r="N1153" s="1176"/>
      <c r="O1153" s="1272">
        <v>1</v>
      </c>
      <c r="P1153" s="1272">
        <v>1</v>
      </c>
      <c r="Q1153" s="1655" t="s">
        <v>12244</v>
      </c>
      <c r="R1153" s="1173"/>
      <c r="S1153" s="1173"/>
      <c r="T1153" s="1173"/>
      <c r="U1153" s="1173"/>
      <c r="V1153" s="1956" t="s">
        <v>2073</v>
      </c>
      <c r="W1153" s="1173"/>
      <c r="X1153" s="1956" t="s">
        <v>37</v>
      </c>
      <c r="Y1153" s="1173"/>
      <c r="Z1153" s="1957" t="s">
        <v>45</v>
      </c>
      <c r="AA1153" s="1176" t="s">
        <v>12288</v>
      </c>
      <c r="AB1153" s="1613" t="s">
        <v>10565</v>
      </c>
      <c r="AC1153" s="722">
        <v>3000</v>
      </c>
      <c r="AD1153" s="1266">
        <v>7938</v>
      </c>
      <c r="AE1153" s="722">
        <f t="shared" si="26"/>
        <v>10938</v>
      </c>
      <c r="AF1153" s="31"/>
      <c r="AG1153" s="26"/>
    </row>
    <row r="1154" spans="1:33" ht="30" customHeight="1">
      <c r="A1154" s="1544" t="s">
        <v>9092</v>
      </c>
      <c r="B1154" s="1336" t="s">
        <v>12262</v>
      </c>
      <c r="C1154" s="1277">
        <v>45548</v>
      </c>
      <c r="D1154" s="1277">
        <v>45565</v>
      </c>
      <c r="E1154" s="593"/>
      <c r="F1154" s="1297"/>
      <c r="G1154" s="1276">
        <v>8599</v>
      </c>
      <c r="H1154" s="1545" t="s">
        <v>10160</v>
      </c>
      <c r="I1154" s="1326"/>
      <c r="J1154" s="1304" t="s">
        <v>12263</v>
      </c>
      <c r="K1154" s="1663" t="s">
        <v>12264</v>
      </c>
      <c r="L1154" s="1472" t="s">
        <v>173</v>
      </c>
      <c r="M1154" s="771" t="s">
        <v>12278</v>
      </c>
      <c r="N1154" s="1176"/>
      <c r="O1154" s="1272">
        <v>1</v>
      </c>
      <c r="P1154" s="1272">
        <v>1</v>
      </c>
      <c r="Q1154" s="1655" t="s">
        <v>12111</v>
      </c>
      <c r="R1154" s="1173"/>
      <c r="S1154" s="1173"/>
      <c r="T1154" s="1173"/>
      <c r="U1154" s="1173"/>
      <c r="V1154" s="2004" t="s">
        <v>2073</v>
      </c>
      <c r="W1154" s="1173"/>
      <c r="X1154" s="2004" t="s">
        <v>37</v>
      </c>
      <c r="Y1154" s="1173"/>
      <c r="Z1154" s="2003" t="s">
        <v>45</v>
      </c>
      <c r="AA1154" s="1176">
        <v>4504348933</v>
      </c>
      <c r="AB1154" s="1613" t="s">
        <v>12936</v>
      </c>
      <c r="AC1154" s="722">
        <v>9000</v>
      </c>
      <c r="AD1154" s="1266">
        <v>7938</v>
      </c>
      <c r="AE1154" s="722">
        <f t="shared" si="26"/>
        <v>16938</v>
      </c>
      <c r="AF1154" s="31"/>
      <c r="AG1154" s="26"/>
    </row>
    <row r="1155" spans="1:33" ht="30" customHeight="1">
      <c r="A1155" s="2499" t="s">
        <v>8564</v>
      </c>
      <c r="B1155" s="1504" t="s">
        <v>12292</v>
      </c>
      <c r="C1155" s="358">
        <v>45548</v>
      </c>
      <c r="D1155" s="358">
        <v>45567</v>
      </c>
      <c r="E1155" s="37"/>
      <c r="F1155" s="449"/>
      <c r="G1155" s="360">
        <v>8598</v>
      </c>
      <c r="H1155" s="2500" t="s">
        <v>12293</v>
      </c>
      <c r="I1155" s="539"/>
      <c r="J1155" s="450" t="s">
        <v>12294</v>
      </c>
      <c r="K1155" s="2468" t="s">
        <v>6487</v>
      </c>
      <c r="L1155" s="452" t="s">
        <v>28</v>
      </c>
      <c r="M1155" s="135" t="s">
        <v>12363</v>
      </c>
      <c r="N1155" s="364"/>
      <c r="O1155" s="365">
        <v>2</v>
      </c>
      <c r="P1155" s="365">
        <v>2</v>
      </c>
      <c r="Q1155" s="541" t="s">
        <v>10589</v>
      </c>
      <c r="R1155" s="366"/>
      <c r="S1155" s="366"/>
      <c r="T1155" s="366"/>
      <c r="U1155" s="366"/>
      <c r="V1155" s="366"/>
      <c r="W1155" s="366"/>
      <c r="X1155" s="366"/>
      <c r="Y1155" s="366"/>
      <c r="Z1155" s="364"/>
      <c r="AA1155" s="364">
        <v>4504348328</v>
      </c>
      <c r="AB1155" s="1614" t="s">
        <v>10565</v>
      </c>
      <c r="AC1155" s="280"/>
      <c r="AD1155" s="542"/>
      <c r="AE1155" s="280"/>
      <c r="AF1155" s="31"/>
      <c r="AG1155" s="26"/>
    </row>
    <row r="1156" spans="1:33" ht="30" customHeight="1">
      <c r="A1156" s="1585" t="s">
        <v>8564</v>
      </c>
      <c r="B1156" s="5354" t="s">
        <v>12295</v>
      </c>
      <c r="C1156" s="1277">
        <v>45548</v>
      </c>
      <c r="D1156" s="1277">
        <v>45559</v>
      </c>
      <c r="E1156" s="593"/>
      <c r="F1156" s="1297"/>
      <c r="G1156" s="1276">
        <v>8598</v>
      </c>
      <c r="H1156" s="1586" t="s">
        <v>5197</v>
      </c>
      <c r="I1156" s="1326"/>
      <c r="J1156" s="1304" t="s">
        <v>12296</v>
      </c>
      <c r="K1156" s="1587" t="s">
        <v>12304</v>
      </c>
      <c r="L1156" s="1472" t="s">
        <v>173</v>
      </c>
      <c r="M1156" s="771" t="s">
        <v>12364</v>
      </c>
      <c r="N1156" s="1176"/>
      <c r="O1156" s="1272">
        <v>1</v>
      </c>
      <c r="P1156" s="1272">
        <v>1</v>
      </c>
      <c r="Q1156" s="1402" t="s">
        <v>12297</v>
      </c>
      <c r="R1156" s="1173"/>
      <c r="S1156" s="1173"/>
      <c r="T1156" s="1173"/>
      <c r="U1156" s="1173"/>
      <c r="V1156" s="2425" t="s">
        <v>2073</v>
      </c>
      <c r="W1156" s="1173"/>
      <c r="X1156" s="2425" t="s">
        <v>37</v>
      </c>
      <c r="Y1156" s="1173"/>
      <c r="Z1156" s="2444" t="s">
        <v>45</v>
      </c>
      <c r="AA1156" s="1176">
        <v>4504348417</v>
      </c>
      <c r="AB1156" s="1613" t="s">
        <v>10565</v>
      </c>
      <c r="AC1156" s="722">
        <v>0</v>
      </c>
      <c r="AD1156" s="1266">
        <v>7938.81</v>
      </c>
      <c r="AE1156" s="722">
        <f t="shared" si="26"/>
        <v>7938.81</v>
      </c>
      <c r="AF1156" s="31"/>
      <c r="AG1156" s="26"/>
    </row>
    <row r="1157" spans="1:33" ht="30" customHeight="1">
      <c r="A1157" s="1585" t="s">
        <v>8564</v>
      </c>
      <c r="B1157" s="5354" t="s">
        <v>12301</v>
      </c>
      <c r="C1157" s="1277">
        <v>45549</v>
      </c>
      <c r="D1157" s="1277">
        <v>45562</v>
      </c>
      <c r="E1157" s="593"/>
      <c r="F1157" s="1297"/>
      <c r="G1157" s="1276">
        <v>8598</v>
      </c>
      <c r="H1157" s="1586" t="s">
        <v>6485</v>
      </c>
      <c r="I1157" s="1326"/>
      <c r="J1157" s="1304" t="s">
        <v>12012</v>
      </c>
      <c r="K1157" s="1587" t="s">
        <v>12298</v>
      </c>
      <c r="L1157" s="1472" t="s">
        <v>173</v>
      </c>
      <c r="M1157" s="771" t="s">
        <v>12365</v>
      </c>
      <c r="N1157" s="1176"/>
      <c r="O1157" s="1272">
        <v>1</v>
      </c>
      <c r="P1157" s="1272">
        <v>1</v>
      </c>
      <c r="Q1157" s="1732" t="s">
        <v>12299</v>
      </c>
      <c r="R1157" s="1173"/>
      <c r="S1157" s="1173"/>
      <c r="T1157" s="1173"/>
      <c r="U1157" s="1173"/>
      <c r="V1157" s="2365" t="s">
        <v>2073</v>
      </c>
      <c r="W1157" s="1173"/>
      <c r="X1157" s="2365" t="s">
        <v>37</v>
      </c>
      <c r="Y1157" s="1173"/>
      <c r="Z1157" s="2365" t="s">
        <v>45</v>
      </c>
      <c r="AA1157" s="1176">
        <v>4504348418</v>
      </c>
      <c r="AB1157" s="1613" t="s">
        <v>10565</v>
      </c>
      <c r="AC1157" s="722">
        <v>6000</v>
      </c>
      <c r="AD1157" s="1266">
        <v>7938.81</v>
      </c>
      <c r="AE1157" s="722">
        <f t="shared" si="26"/>
        <v>13938.810000000001</v>
      </c>
      <c r="AF1157" s="31"/>
      <c r="AG1157" s="26"/>
    </row>
    <row r="1158" spans="1:33" ht="30" customHeight="1">
      <c r="A1158" s="1585" t="s">
        <v>8564</v>
      </c>
      <c r="B1158" s="5354" t="s">
        <v>12300</v>
      </c>
      <c r="C1158" s="1277">
        <v>45551</v>
      </c>
      <c r="D1158" s="1277">
        <v>45562</v>
      </c>
      <c r="E1158" s="593"/>
      <c r="F1158" s="1297"/>
      <c r="G1158" s="1276">
        <v>8598</v>
      </c>
      <c r="H1158" s="1586" t="s">
        <v>12302</v>
      </c>
      <c r="I1158" s="1326"/>
      <c r="J1158" s="1304" t="s">
        <v>12303</v>
      </c>
      <c r="K1158" s="1319" t="s">
        <v>12304</v>
      </c>
      <c r="L1158" s="1384" t="s">
        <v>28</v>
      </c>
      <c r="M1158" s="771" t="s">
        <v>12366</v>
      </c>
      <c r="N1158" s="1176"/>
      <c r="O1158" s="1272">
        <v>2</v>
      </c>
      <c r="P1158" s="1272">
        <v>2</v>
      </c>
      <c r="Q1158" s="1402" t="s">
        <v>12255</v>
      </c>
      <c r="R1158" s="1173"/>
      <c r="S1158" s="1173"/>
      <c r="T1158" s="1173"/>
      <c r="U1158" s="1173"/>
      <c r="V1158" s="1716" t="s">
        <v>2073</v>
      </c>
      <c r="W1158" s="1173"/>
      <c r="X1158" s="1716" t="s">
        <v>37</v>
      </c>
      <c r="Y1158" s="1173"/>
      <c r="Z1158" s="1761" t="s">
        <v>45</v>
      </c>
      <c r="AA1158" s="1176">
        <v>4504349533</v>
      </c>
      <c r="AB1158" s="1613" t="s">
        <v>10565</v>
      </c>
      <c r="AC1158" s="722">
        <v>3000</v>
      </c>
      <c r="AD1158" s="1266">
        <v>7938.81</v>
      </c>
      <c r="AE1158" s="722">
        <f t="shared" si="26"/>
        <v>18877.620000000003</v>
      </c>
      <c r="AF1158" s="31"/>
      <c r="AG1158" s="26"/>
    </row>
    <row r="1159" spans="1:33" ht="30" customHeight="1">
      <c r="A1159" s="1585" t="s">
        <v>8564</v>
      </c>
      <c r="B1159" s="1942" t="s">
        <v>12305</v>
      </c>
      <c r="C1159" s="1277">
        <v>45552</v>
      </c>
      <c r="D1159" s="1277">
        <v>45566</v>
      </c>
      <c r="E1159" s="764"/>
      <c r="F1159" s="1297"/>
      <c r="G1159" s="1276">
        <v>8598</v>
      </c>
      <c r="H1159" s="1586" t="s">
        <v>12306</v>
      </c>
      <c r="I1159" s="1326"/>
      <c r="J1159" s="1304" t="s">
        <v>12307</v>
      </c>
      <c r="K1159" s="1319" t="s">
        <v>6511</v>
      </c>
      <c r="L1159" s="1397" t="s">
        <v>10348</v>
      </c>
      <c r="M1159" s="771" t="s">
        <v>12367</v>
      </c>
      <c r="N1159" s="1176"/>
      <c r="O1159" s="1272">
        <v>3</v>
      </c>
      <c r="P1159" s="1272">
        <v>3</v>
      </c>
      <c r="Q1159" s="1732" t="s">
        <v>12308</v>
      </c>
      <c r="R1159" s="1173"/>
      <c r="S1159" s="1173"/>
      <c r="T1159" s="1173"/>
      <c r="U1159" s="1173"/>
      <c r="V1159" s="2473" t="s">
        <v>2073</v>
      </c>
      <c r="W1159" s="1173"/>
      <c r="X1159" s="2473" t="s">
        <v>37</v>
      </c>
      <c r="Y1159" s="1173"/>
      <c r="Z1159" s="1761" t="s">
        <v>45</v>
      </c>
      <c r="AA1159" s="1176">
        <v>4504350185</v>
      </c>
      <c r="AB1159" s="1613" t="s">
        <v>10567</v>
      </c>
      <c r="AC1159" s="722">
        <v>6000</v>
      </c>
      <c r="AD1159" s="1266">
        <v>4802.49</v>
      </c>
      <c r="AE1159" s="722">
        <f t="shared" si="26"/>
        <v>20407.47</v>
      </c>
      <c r="AF1159" s="31"/>
      <c r="AG1159" s="26"/>
    </row>
    <row r="1160" spans="1:33" ht="30" customHeight="1">
      <c r="A1160" s="1585" t="s">
        <v>8564</v>
      </c>
      <c r="B1160" s="1942" t="s">
        <v>12309</v>
      </c>
      <c r="C1160" s="1277">
        <v>45552</v>
      </c>
      <c r="D1160" s="1277">
        <v>45561</v>
      </c>
      <c r="E1160" s="593"/>
      <c r="F1160" s="1297"/>
      <c r="G1160" s="1276">
        <v>8598</v>
      </c>
      <c r="H1160" s="1586" t="s">
        <v>6908</v>
      </c>
      <c r="I1160" s="1326"/>
      <c r="J1160" s="1304" t="s">
        <v>12310</v>
      </c>
      <c r="K1160" s="1587" t="s">
        <v>12311</v>
      </c>
      <c r="L1160" s="1472" t="s">
        <v>173</v>
      </c>
      <c r="M1160" s="771" t="s">
        <v>12368</v>
      </c>
      <c r="N1160" s="1176"/>
      <c r="O1160" s="1272">
        <v>1</v>
      </c>
      <c r="P1160" s="1272">
        <v>1</v>
      </c>
      <c r="Q1160" s="1402" t="s">
        <v>12312</v>
      </c>
      <c r="R1160" s="1173"/>
      <c r="S1160" s="1173"/>
      <c r="T1160" s="1173"/>
      <c r="U1160" s="1173"/>
      <c r="V1160" s="2213" t="s">
        <v>2073</v>
      </c>
      <c r="W1160" s="1173"/>
      <c r="X1160" s="2213" t="s">
        <v>37</v>
      </c>
      <c r="Y1160" s="1173"/>
      <c r="Z1160" s="2249" t="s">
        <v>45</v>
      </c>
      <c r="AA1160" s="1176"/>
      <c r="AB1160" s="1613" t="s">
        <v>12935</v>
      </c>
      <c r="AC1160" s="722">
        <v>0</v>
      </c>
      <c r="AD1160" s="1266">
        <v>7938.81</v>
      </c>
      <c r="AE1160" s="722">
        <f t="shared" si="26"/>
        <v>7938.81</v>
      </c>
      <c r="AF1160" s="31"/>
      <c r="AG1160" s="26"/>
    </row>
    <row r="1161" spans="1:33" ht="30" customHeight="1">
      <c r="A1161" s="4390" t="s">
        <v>9092</v>
      </c>
      <c r="B1161" s="4391" t="s">
        <v>12315</v>
      </c>
      <c r="C1161" s="340">
        <v>45548</v>
      </c>
      <c r="D1161" s="340">
        <v>45562</v>
      </c>
      <c r="E1161" s="422"/>
      <c r="F1161" s="374"/>
      <c r="G1161" s="339">
        <v>8599</v>
      </c>
      <c r="H1161" s="1868" t="s">
        <v>4542</v>
      </c>
      <c r="I1161" s="487"/>
      <c r="J1161" s="4392" t="s">
        <v>12316</v>
      </c>
      <c r="K1161" s="1869" t="s">
        <v>12317</v>
      </c>
      <c r="L1161" s="581" t="s">
        <v>173</v>
      </c>
      <c r="M1161" s="338" t="s">
        <v>12372</v>
      </c>
      <c r="N1161" s="255"/>
      <c r="O1161" s="258">
        <v>1</v>
      </c>
      <c r="P1161" s="258">
        <v>1</v>
      </c>
      <c r="Q1161" s="2050" t="s">
        <v>12005</v>
      </c>
      <c r="R1161" s="309"/>
      <c r="S1161" s="250"/>
      <c r="T1161" s="250"/>
      <c r="U1161" s="250"/>
      <c r="V1161" s="4375" t="s">
        <v>2073</v>
      </c>
      <c r="W1161" s="251"/>
      <c r="X1161" s="4375" t="s">
        <v>37</v>
      </c>
      <c r="Y1161" s="250"/>
      <c r="Z1161" s="251"/>
      <c r="AA1161" s="251">
        <v>4504348004</v>
      </c>
      <c r="AB1161" s="1612" t="s">
        <v>10568</v>
      </c>
      <c r="AC1161" s="33">
        <v>6000</v>
      </c>
      <c r="AD1161" s="471">
        <v>7938</v>
      </c>
      <c r="AE1161" s="33">
        <f t="shared" si="26"/>
        <v>13938</v>
      </c>
      <c r="AF1161" s="31"/>
      <c r="AG1161" s="26"/>
    </row>
    <row r="1162" spans="1:33" ht="30" customHeight="1">
      <c r="A1162" s="1585" t="s">
        <v>9092</v>
      </c>
      <c r="B1162" s="1336" t="s">
        <v>12313</v>
      </c>
      <c r="C1162" s="1277">
        <v>45551</v>
      </c>
      <c r="D1162" s="1277">
        <v>45565</v>
      </c>
      <c r="E1162" s="593"/>
      <c r="F1162" s="1297"/>
      <c r="G1162" s="1276">
        <v>8599</v>
      </c>
      <c r="H1162" s="1345"/>
      <c r="I1162" s="1942" t="s">
        <v>92</v>
      </c>
      <c r="J1162" s="1304" t="s">
        <v>12314</v>
      </c>
      <c r="K1162" s="1587" t="s">
        <v>12322</v>
      </c>
      <c r="L1162" s="1472" t="s">
        <v>173</v>
      </c>
      <c r="M1162" s="771" t="s">
        <v>12369</v>
      </c>
      <c r="N1162" s="1176"/>
      <c r="O1162" s="1272">
        <v>1</v>
      </c>
      <c r="P1162" s="1272">
        <v>1</v>
      </c>
      <c r="Q1162" s="1732" t="s">
        <v>12005</v>
      </c>
      <c r="R1162" s="1173"/>
      <c r="S1162" s="1173"/>
      <c r="T1162" s="1173"/>
      <c r="U1162" s="1173"/>
      <c r="V1162" s="1958" t="s">
        <v>2073</v>
      </c>
      <c r="W1162" s="1173"/>
      <c r="X1162" s="1958" t="s">
        <v>37</v>
      </c>
      <c r="Y1162" s="1173"/>
      <c r="Z1162" s="1957" t="s">
        <v>45</v>
      </c>
      <c r="AA1162" s="1176">
        <v>4504349795</v>
      </c>
      <c r="AB1162" s="1613" t="s">
        <v>9991</v>
      </c>
      <c r="AC1162" s="722">
        <v>6000</v>
      </c>
      <c r="AD1162" s="1266">
        <v>7938</v>
      </c>
      <c r="AE1162" s="722">
        <f t="shared" si="26"/>
        <v>13938</v>
      </c>
      <c r="AF1162" s="31"/>
      <c r="AG1162" s="26"/>
    </row>
    <row r="1163" spans="1:33" ht="30" customHeight="1">
      <c r="A1163" s="1585" t="s">
        <v>9092</v>
      </c>
      <c r="B1163" s="1336" t="s">
        <v>12318</v>
      </c>
      <c r="C1163" s="1277">
        <v>45551</v>
      </c>
      <c r="D1163" s="1277">
        <v>45562</v>
      </c>
      <c r="E1163" s="764"/>
      <c r="F1163" s="1297"/>
      <c r="G1163" s="1276">
        <v>8599</v>
      </c>
      <c r="H1163" s="1586" t="s">
        <v>12320</v>
      </c>
      <c r="I1163" s="1326"/>
      <c r="J1163" s="1304" t="s">
        <v>12321</v>
      </c>
      <c r="K1163" s="1319" t="s">
        <v>12074</v>
      </c>
      <c r="L1163" s="1472" t="s">
        <v>173</v>
      </c>
      <c r="M1163" s="771" t="s">
        <v>12370</v>
      </c>
      <c r="N1163" s="1176"/>
      <c r="O1163" s="1272">
        <v>1</v>
      </c>
      <c r="P1163" s="1272">
        <v>1</v>
      </c>
      <c r="Q1163" s="1732" t="s">
        <v>12005</v>
      </c>
      <c r="R1163" s="1173"/>
      <c r="S1163" s="1173"/>
      <c r="T1163" s="1173"/>
      <c r="U1163" s="1173"/>
      <c r="V1163" s="2454" t="s">
        <v>2073</v>
      </c>
      <c r="W1163" s="1173"/>
      <c r="X1163" s="2454" t="s">
        <v>37</v>
      </c>
      <c r="Y1163" s="1173"/>
      <c r="Z1163" s="1957" t="s">
        <v>45</v>
      </c>
      <c r="AA1163" s="1176">
        <v>4504349796</v>
      </c>
      <c r="AB1163" s="1613" t="s">
        <v>10568</v>
      </c>
      <c r="AC1163" s="722">
        <v>3000</v>
      </c>
      <c r="AD1163" s="1266">
        <v>7938</v>
      </c>
      <c r="AE1163" s="722">
        <f t="shared" si="26"/>
        <v>10938</v>
      </c>
      <c r="AF1163" s="31"/>
      <c r="AG1163" s="26"/>
    </row>
    <row r="1164" spans="1:33" ht="30" customHeight="1">
      <c r="A1164" s="1585" t="s">
        <v>9092</v>
      </c>
      <c r="B1164" s="6785" t="s">
        <v>12319</v>
      </c>
      <c r="C1164" s="1277">
        <v>45551</v>
      </c>
      <c r="D1164" s="1277">
        <v>45565</v>
      </c>
      <c r="E1164" s="593"/>
      <c r="F1164" s="1297"/>
      <c r="G1164" s="1276">
        <v>8599</v>
      </c>
      <c r="H1164" s="1586" t="s">
        <v>371</v>
      </c>
      <c r="I1164" s="1326"/>
      <c r="J1164" s="1304" t="s">
        <v>12323</v>
      </c>
      <c r="K1164" s="1587" t="s">
        <v>12051</v>
      </c>
      <c r="L1164" s="1472" t="s">
        <v>173</v>
      </c>
      <c r="M1164" s="771" t="s">
        <v>12371</v>
      </c>
      <c r="N1164" s="1176"/>
      <c r="O1164" s="1272">
        <v>1</v>
      </c>
      <c r="P1164" s="1272">
        <v>1</v>
      </c>
      <c r="Q1164" s="1732" t="s">
        <v>12324</v>
      </c>
      <c r="R1164" s="1173"/>
      <c r="S1164" s="1173"/>
      <c r="T1164" s="1173"/>
      <c r="U1164" s="1173"/>
      <c r="V1164" s="1964" t="s">
        <v>2073</v>
      </c>
      <c r="W1164" s="1173"/>
      <c r="X1164" s="1964" t="s">
        <v>37</v>
      </c>
      <c r="Y1164" s="1173"/>
      <c r="Z1164" s="1957" t="s">
        <v>45</v>
      </c>
      <c r="AA1164" s="1176">
        <v>4504349797</v>
      </c>
      <c r="AB1164" s="1613" t="s">
        <v>5585</v>
      </c>
      <c r="AC1164" s="722">
        <v>6000</v>
      </c>
      <c r="AD1164" s="1266">
        <v>7938</v>
      </c>
      <c r="AE1164" s="722">
        <f t="shared" si="26"/>
        <v>13938</v>
      </c>
      <c r="AF1164" s="31"/>
      <c r="AG1164" s="26"/>
    </row>
    <row r="1165" spans="1:33" ht="30" customHeight="1">
      <c r="A1165" s="2814" t="s">
        <v>17456</v>
      </c>
      <c r="B1165" s="2992" t="s">
        <v>12325</v>
      </c>
      <c r="C1165" s="1277">
        <v>45551</v>
      </c>
      <c r="D1165" s="1277">
        <v>45560</v>
      </c>
      <c r="E1165" s="593"/>
      <c r="F1165" s="1297"/>
      <c r="G1165" s="1276">
        <v>8610</v>
      </c>
      <c r="H1165" s="1586" t="s">
        <v>6177</v>
      </c>
      <c r="I1165" s="1326"/>
      <c r="J1165" s="1304" t="s">
        <v>12326</v>
      </c>
      <c r="K1165" s="1587" t="s">
        <v>12327</v>
      </c>
      <c r="L1165" s="1472" t="s">
        <v>173</v>
      </c>
      <c r="M1165" s="771" t="s">
        <v>12374</v>
      </c>
      <c r="N1165" s="1176"/>
      <c r="O1165" s="1272">
        <v>1</v>
      </c>
      <c r="P1165" s="1272">
        <v>1</v>
      </c>
      <c r="Q1165" s="1732" t="s">
        <v>12005</v>
      </c>
      <c r="R1165" s="1173"/>
      <c r="S1165" s="1173"/>
      <c r="T1165" s="1173"/>
      <c r="U1165" s="1173"/>
      <c r="V1165" s="1927" t="s">
        <v>2073</v>
      </c>
      <c r="W1165" s="1173"/>
      <c r="X1165" s="1927" t="s">
        <v>37</v>
      </c>
      <c r="Y1165" s="1173"/>
      <c r="Z1165" s="1827" t="s">
        <v>45</v>
      </c>
      <c r="AA1165" s="1176">
        <v>4504349606</v>
      </c>
      <c r="AB1165" s="1613" t="s">
        <v>12935</v>
      </c>
      <c r="AC1165" s="722">
        <v>0</v>
      </c>
      <c r="AD1165" s="1266">
        <v>7371</v>
      </c>
      <c r="AE1165" s="722">
        <f t="shared" si="26"/>
        <v>7371</v>
      </c>
      <c r="AF1165" s="31"/>
      <c r="AG1165" s="26"/>
    </row>
    <row r="1166" spans="1:33" ht="30" customHeight="1">
      <c r="A1166" s="2814" t="s">
        <v>17456</v>
      </c>
      <c r="B1166" s="1336" t="s">
        <v>12328</v>
      </c>
      <c r="C1166" s="1277">
        <v>45551</v>
      </c>
      <c r="D1166" s="1593">
        <v>45566</v>
      </c>
      <c r="E1166" s="593"/>
      <c r="F1166" s="1297"/>
      <c r="G1166" s="1276">
        <v>8610</v>
      </c>
      <c r="H1166" s="1586" t="s">
        <v>12329</v>
      </c>
      <c r="I1166" s="1326"/>
      <c r="J1166" s="1304" t="s">
        <v>12330</v>
      </c>
      <c r="K1166" s="1587" t="s">
        <v>12331</v>
      </c>
      <c r="L1166" s="1472" t="s">
        <v>173</v>
      </c>
      <c r="M1166" s="771" t="s">
        <v>12375</v>
      </c>
      <c r="N1166" s="1176"/>
      <c r="O1166" s="1272">
        <v>1</v>
      </c>
      <c r="P1166" s="1272">
        <v>1</v>
      </c>
      <c r="Q1166" s="1732" t="s">
        <v>12005</v>
      </c>
      <c r="R1166" s="1173"/>
      <c r="S1166" s="1173"/>
      <c r="T1166" s="1173"/>
      <c r="U1166" s="1173"/>
      <c r="V1166" s="1773" t="s">
        <v>2073</v>
      </c>
      <c r="W1166" s="1173"/>
      <c r="X1166" s="1773" t="s">
        <v>37</v>
      </c>
      <c r="Y1166" s="1173"/>
      <c r="Z1166" s="1827" t="s">
        <v>45</v>
      </c>
      <c r="AA1166" s="1176" t="s">
        <v>12385</v>
      </c>
      <c r="AB1166" s="1613" t="s">
        <v>12935</v>
      </c>
      <c r="AC1166" s="722">
        <v>0</v>
      </c>
      <c r="AD1166" s="1266">
        <v>7371</v>
      </c>
      <c r="AE1166" s="722">
        <f t="shared" si="26"/>
        <v>7371</v>
      </c>
      <c r="AF1166" s="31"/>
      <c r="AG1166" s="26"/>
    </row>
    <row r="1167" spans="1:33" ht="30" customHeight="1">
      <c r="A1167" s="1585" t="s">
        <v>7869</v>
      </c>
      <c r="B1167" s="2992" t="s">
        <v>12338</v>
      </c>
      <c r="C1167" s="1277">
        <v>45552</v>
      </c>
      <c r="D1167" s="1277">
        <v>45562</v>
      </c>
      <c r="E1167" s="593"/>
      <c r="F1167" s="1297"/>
      <c r="G1167" s="1276">
        <v>8644</v>
      </c>
      <c r="H1167" s="1586" t="s">
        <v>12339</v>
      </c>
      <c r="I1167" s="1326"/>
      <c r="J1167" s="1304" t="s">
        <v>12340</v>
      </c>
      <c r="K1167" s="1587" t="s">
        <v>12341</v>
      </c>
      <c r="L1167" s="1397" t="s">
        <v>9966</v>
      </c>
      <c r="M1167" s="771" t="s">
        <v>12376</v>
      </c>
      <c r="N1167" s="1513" t="s">
        <v>3951</v>
      </c>
      <c r="O1167" s="1272">
        <v>1</v>
      </c>
      <c r="P1167" s="1272">
        <v>1</v>
      </c>
      <c r="Q1167" s="1402" t="s">
        <v>12342</v>
      </c>
      <c r="R1167" s="1173"/>
      <c r="S1167" s="1173"/>
      <c r="T1167" s="1173"/>
      <c r="U1167" s="1173"/>
      <c r="V1167" s="1563" t="s">
        <v>2073</v>
      </c>
      <c r="W1167" s="1173"/>
      <c r="X1167" s="1563" t="s">
        <v>37</v>
      </c>
      <c r="Y1167" s="1173"/>
      <c r="Z1167" s="1588" t="s">
        <v>45</v>
      </c>
      <c r="AA1167" s="1176">
        <v>4504349825</v>
      </c>
      <c r="AB1167" s="1613" t="s">
        <v>5583</v>
      </c>
      <c r="AC1167" s="722">
        <v>7290</v>
      </c>
      <c r="AD1167" s="1266">
        <v>13106.72</v>
      </c>
      <c r="AE1167" s="722">
        <f t="shared" si="26"/>
        <v>20396.72</v>
      </c>
      <c r="AF1167" s="31"/>
      <c r="AG1167" s="26"/>
    </row>
    <row r="1168" spans="1:33" ht="30" customHeight="1">
      <c r="A1168" s="1585" t="s">
        <v>8916</v>
      </c>
      <c r="B1168" s="10386" t="s">
        <v>26317</v>
      </c>
      <c r="C1168" s="9765">
        <v>45551</v>
      </c>
      <c r="D1168" s="9765">
        <v>45635</v>
      </c>
      <c r="E1168" s="8864"/>
      <c r="F1168" s="9809"/>
      <c r="G1168" s="9840">
        <v>8646</v>
      </c>
      <c r="H1168" s="10393"/>
      <c r="I1168" s="10372" t="s">
        <v>92</v>
      </c>
      <c r="J1168" s="9843" t="s">
        <v>12346</v>
      </c>
      <c r="K1168" s="10269" t="s">
        <v>12345</v>
      </c>
      <c r="L1168" s="2961" t="s">
        <v>12343</v>
      </c>
      <c r="M1168" s="8868" t="s">
        <v>12373</v>
      </c>
      <c r="N1168" s="1513" t="s">
        <v>6162</v>
      </c>
      <c r="O1168" s="1272">
        <v>2</v>
      </c>
      <c r="P1168" s="1272">
        <v>2</v>
      </c>
      <c r="Q1168" s="10377" t="s">
        <v>12344</v>
      </c>
      <c r="R1168" s="9788"/>
      <c r="S1168" s="1173"/>
      <c r="T1168" s="1173"/>
      <c r="U1168" s="1173"/>
      <c r="V1168" s="10230" t="s">
        <v>2073</v>
      </c>
      <c r="W1168" s="1173"/>
      <c r="X1168" s="10230" t="s">
        <v>37</v>
      </c>
      <c r="Y1168" s="1173"/>
      <c r="Z1168" s="10085" t="s">
        <v>45</v>
      </c>
      <c r="AA1168" s="9840">
        <v>4504349581</v>
      </c>
      <c r="AB1168" s="10456" t="s">
        <v>5583</v>
      </c>
      <c r="AC1168" s="8912">
        <v>0</v>
      </c>
      <c r="AD1168" s="1266">
        <v>196196</v>
      </c>
      <c r="AE1168" s="8912">
        <f>SUM(AD1168*P1168+AD1169*P1169+AD1170*P1170+AC1168)</f>
        <v>458542</v>
      </c>
      <c r="AF1168" s="31"/>
      <c r="AG1168" s="26"/>
    </row>
    <row r="1169" spans="1:33" ht="30" customHeight="1">
      <c r="A1169" s="1585" t="s">
        <v>8916</v>
      </c>
      <c r="B1169" s="9699"/>
      <c r="C1169" s="10089"/>
      <c r="D1169" s="10089"/>
      <c r="E1169" s="8865"/>
      <c r="F1169" s="10052"/>
      <c r="G1169" s="10053"/>
      <c r="H1169" s="10394"/>
      <c r="I1169" s="10373"/>
      <c r="J1169" s="10059"/>
      <c r="K1169" s="10344"/>
      <c r="L1169" s="1397" t="s">
        <v>9966</v>
      </c>
      <c r="M1169" s="8870"/>
      <c r="N1169" s="1513" t="s">
        <v>3951</v>
      </c>
      <c r="O1169" s="1272">
        <v>1</v>
      </c>
      <c r="P1169" s="1272">
        <v>1</v>
      </c>
      <c r="Q1169" s="10378"/>
      <c r="R1169" s="10065"/>
      <c r="S1169" s="1173"/>
      <c r="T1169" s="1173"/>
      <c r="U1169" s="1173"/>
      <c r="V1169" s="10053"/>
      <c r="W1169" s="1173"/>
      <c r="X1169" s="10053"/>
      <c r="Y1169" s="1173"/>
      <c r="Z1169" s="10053"/>
      <c r="AA1169" s="10053"/>
      <c r="AB1169" s="10476"/>
      <c r="AC1169" s="8920"/>
      <c r="AD1169" s="1266">
        <v>23814</v>
      </c>
      <c r="AE1169" s="8920"/>
      <c r="AF1169" s="31"/>
      <c r="AG1169" s="26"/>
    </row>
    <row r="1170" spans="1:33" ht="30" customHeight="1">
      <c r="A1170" s="1585" t="s">
        <v>8916</v>
      </c>
      <c r="B1170" s="9700"/>
      <c r="C1170" s="9766"/>
      <c r="D1170" s="9766"/>
      <c r="E1170" s="8866"/>
      <c r="F1170" s="9810"/>
      <c r="G1170" s="9834"/>
      <c r="H1170" s="10395"/>
      <c r="I1170" s="10374"/>
      <c r="J1170" s="9844"/>
      <c r="K1170" s="10270"/>
      <c r="L1170" s="2961" t="s">
        <v>8688</v>
      </c>
      <c r="M1170" s="8869"/>
      <c r="N1170" s="1513" t="s">
        <v>3951</v>
      </c>
      <c r="O1170" s="1272">
        <v>1</v>
      </c>
      <c r="P1170" s="1272">
        <v>1</v>
      </c>
      <c r="Q1170" s="10379"/>
      <c r="R1170" s="9789"/>
      <c r="S1170" s="1173"/>
      <c r="T1170" s="1173"/>
      <c r="U1170" s="1173"/>
      <c r="V1170" s="9834"/>
      <c r="W1170" s="1173"/>
      <c r="X1170" s="9834"/>
      <c r="Y1170" s="1173"/>
      <c r="Z1170" s="9834"/>
      <c r="AA1170" s="9834"/>
      <c r="AB1170" s="10457"/>
      <c r="AC1170" s="8913"/>
      <c r="AD1170" s="1266">
        <v>42336</v>
      </c>
      <c r="AE1170" s="8913"/>
      <c r="AF1170" s="31"/>
      <c r="AG1170" s="26"/>
    </row>
    <row r="1171" spans="1:33" ht="30" customHeight="1">
      <c r="A1171" s="1585" t="s">
        <v>9105</v>
      </c>
      <c r="B1171" s="1336" t="s">
        <v>12347</v>
      </c>
      <c r="C1171" s="1277">
        <v>45551</v>
      </c>
      <c r="D1171" s="1593">
        <v>45567</v>
      </c>
      <c r="E1171" s="593"/>
      <c r="F1171" s="1297"/>
      <c r="G1171" s="1276">
        <v>8616</v>
      </c>
      <c r="H1171" s="1586" t="s">
        <v>1559</v>
      </c>
      <c r="I1171" s="1326"/>
      <c r="J1171" s="1304" t="s">
        <v>12348</v>
      </c>
      <c r="K1171" s="1587" t="s">
        <v>12349</v>
      </c>
      <c r="L1171" s="1472" t="s">
        <v>173</v>
      </c>
      <c r="M1171" s="771" t="s">
        <v>12377</v>
      </c>
      <c r="N1171" s="1176"/>
      <c r="O1171" s="1272">
        <v>1</v>
      </c>
      <c r="P1171" s="1272">
        <v>1</v>
      </c>
      <c r="Q1171" s="1732" t="s">
        <v>12005</v>
      </c>
      <c r="R1171" s="1173"/>
      <c r="S1171" s="1173"/>
      <c r="T1171" s="1173"/>
      <c r="U1171" s="1173"/>
      <c r="V1171" s="2197" t="s">
        <v>2073</v>
      </c>
      <c r="W1171" s="1173"/>
      <c r="X1171" s="2197" t="s">
        <v>37</v>
      </c>
      <c r="Y1171" s="1173"/>
      <c r="Z1171" s="2227" t="s">
        <v>45</v>
      </c>
      <c r="AA1171" s="1176">
        <v>4504349580</v>
      </c>
      <c r="AB1171" s="1613" t="s">
        <v>10568</v>
      </c>
      <c r="AC1171" s="722">
        <v>15000</v>
      </c>
      <c r="AD1171" s="1266">
        <v>7858.62</v>
      </c>
      <c r="AE1171" s="722">
        <f t="shared" ref="AE1171:AE1202" si="27">SUM(AD1171*P1171+AC1171)</f>
        <v>22858.62</v>
      </c>
      <c r="AF1171" s="31"/>
      <c r="AG1171" s="26"/>
    </row>
    <row r="1172" spans="1:33" ht="30" customHeight="1">
      <c r="A1172" s="1585" t="s">
        <v>9105</v>
      </c>
      <c r="B1172" s="5354" t="s">
        <v>12350</v>
      </c>
      <c r="C1172" s="1277">
        <v>45551</v>
      </c>
      <c r="D1172" s="1593">
        <v>45567</v>
      </c>
      <c r="E1172" s="593"/>
      <c r="F1172" s="1297"/>
      <c r="G1172" s="1276">
        <v>8616</v>
      </c>
      <c r="H1172" s="1586" t="s">
        <v>12351</v>
      </c>
      <c r="I1172" s="1326"/>
      <c r="J1172" s="1304" t="s">
        <v>12352</v>
      </c>
      <c r="K1172" s="1587" t="s">
        <v>12353</v>
      </c>
      <c r="L1172" s="1384" t="s">
        <v>28</v>
      </c>
      <c r="M1172" s="771" t="s">
        <v>12378</v>
      </c>
      <c r="N1172" s="1176"/>
      <c r="O1172" s="1272">
        <v>2</v>
      </c>
      <c r="P1172" s="1272">
        <v>2</v>
      </c>
      <c r="Q1172" s="1732" t="s">
        <v>12005</v>
      </c>
      <c r="R1172" s="1173"/>
      <c r="S1172" s="1173"/>
      <c r="T1172" s="1173"/>
      <c r="U1172" s="1173"/>
      <c r="V1172" s="2643" t="s">
        <v>2073</v>
      </c>
      <c r="W1172" s="1173"/>
      <c r="X1172" s="2643" t="s">
        <v>37</v>
      </c>
      <c r="Y1172" s="1173"/>
      <c r="Z1172" s="2227" t="s">
        <v>45</v>
      </c>
      <c r="AA1172" s="1176"/>
      <c r="AB1172" s="1613" t="s">
        <v>10568</v>
      </c>
      <c r="AC1172" s="722">
        <v>15000</v>
      </c>
      <c r="AD1172" s="1266">
        <v>7858.62</v>
      </c>
      <c r="AE1172" s="722">
        <f t="shared" si="27"/>
        <v>30717.239999999998</v>
      </c>
      <c r="AF1172" s="31"/>
      <c r="AG1172" s="26"/>
    </row>
    <row r="1173" spans="1:33" ht="30" customHeight="1">
      <c r="A1173" s="1585" t="s">
        <v>9134</v>
      </c>
      <c r="B1173" s="2992" t="s">
        <v>12354</v>
      </c>
      <c r="C1173" s="1277">
        <v>45551</v>
      </c>
      <c r="D1173" s="1277">
        <v>45562</v>
      </c>
      <c r="E1173" s="593"/>
      <c r="F1173" s="1297"/>
      <c r="G1173" s="1276">
        <v>8558</v>
      </c>
      <c r="H1173" s="1586" t="s">
        <v>10574</v>
      </c>
      <c r="I1173" s="1326"/>
      <c r="J1173" s="1304" t="s">
        <v>12355</v>
      </c>
      <c r="K1173" s="1587" t="s">
        <v>12356</v>
      </c>
      <c r="L1173" s="1472" t="s">
        <v>173</v>
      </c>
      <c r="M1173" s="771" t="s">
        <v>12379</v>
      </c>
      <c r="N1173" s="1176"/>
      <c r="O1173" s="1272">
        <v>1</v>
      </c>
      <c r="P1173" s="1272">
        <v>1</v>
      </c>
      <c r="Q1173" s="1732" t="s">
        <v>12005</v>
      </c>
      <c r="R1173" s="1173"/>
      <c r="S1173" s="1173"/>
      <c r="T1173" s="1173"/>
      <c r="U1173" s="1173"/>
      <c r="V1173" s="2937" t="s">
        <v>2073</v>
      </c>
      <c r="W1173" s="1173"/>
      <c r="X1173" s="2937" t="s">
        <v>37</v>
      </c>
      <c r="Y1173" s="1173"/>
      <c r="Z1173" s="2927" t="s">
        <v>45</v>
      </c>
      <c r="AA1173" s="1176">
        <v>4504348971</v>
      </c>
      <c r="AB1173" s="1613" t="s">
        <v>12935</v>
      </c>
      <c r="AC1173" s="722">
        <v>4650</v>
      </c>
      <c r="AD1173" s="1266">
        <v>10976</v>
      </c>
      <c r="AE1173" s="722">
        <f t="shared" si="27"/>
        <v>15626</v>
      </c>
      <c r="AF1173" s="31"/>
      <c r="AG1173" s="26"/>
    </row>
    <row r="1174" spans="1:33" ht="30" customHeight="1">
      <c r="A1174" s="1585" t="s">
        <v>9134</v>
      </c>
      <c r="B1174" s="2992" t="s">
        <v>12357</v>
      </c>
      <c r="C1174" s="1277">
        <v>45551</v>
      </c>
      <c r="D1174" s="1277">
        <v>45565</v>
      </c>
      <c r="E1174" s="593"/>
      <c r="F1174" s="1297"/>
      <c r="G1174" s="1276">
        <v>8558</v>
      </c>
      <c r="H1174" s="1586" t="s">
        <v>7145</v>
      </c>
      <c r="I1174" s="1326"/>
      <c r="J1174" s="1304" t="s">
        <v>12358</v>
      </c>
      <c r="K1174" s="1587" t="s">
        <v>12356</v>
      </c>
      <c r="L1174" s="1472" t="s">
        <v>173</v>
      </c>
      <c r="M1174" s="771" t="s">
        <v>12380</v>
      </c>
      <c r="N1174" s="1176"/>
      <c r="O1174" s="1272">
        <v>1</v>
      </c>
      <c r="P1174" s="1272">
        <v>1</v>
      </c>
      <c r="Q1174" s="1732" t="s">
        <v>12005</v>
      </c>
      <c r="R1174" s="1173"/>
      <c r="S1174" s="1173"/>
      <c r="T1174" s="1173"/>
      <c r="U1174" s="1173"/>
      <c r="V1174" s="3188" t="s">
        <v>2073</v>
      </c>
      <c r="W1174" s="1173"/>
      <c r="X1174" s="3188" t="s">
        <v>37</v>
      </c>
      <c r="Y1174" s="1173"/>
      <c r="Z1174" s="3234" t="s">
        <v>45</v>
      </c>
      <c r="AA1174" s="1176">
        <v>4504349335</v>
      </c>
      <c r="AB1174" s="1613" t="s">
        <v>9991</v>
      </c>
      <c r="AC1174" s="722">
        <v>9300</v>
      </c>
      <c r="AD1174" s="1266">
        <v>10976</v>
      </c>
      <c r="AE1174" s="722">
        <f t="shared" si="27"/>
        <v>20276</v>
      </c>
      <c r="AF1174" s="31"/>
      <c r="AG1174" s="26"/>
    </row>
    <row r="1175" spans="1:33" ht="30" customHeight="1">
      <c r="A1175" s="6196" t="s">
        <v>9134</v>
      </c>
      <c r="B1175" s="6211" t="s">
        <v>12359</v>
      </c>
      <c r="C1175" s="340">
        <v>45551</v>
      </c>
      <c r="D1175" s="340">
        <v>45560</v>
      </c>
      <c r="E1175" s="422"/>
      <c r="F1175" s="374"/>
      <c r="G1175" s="339">
        <v>8558</v>
      </c>
      <c r="H1175" s="1868" t="s">
        <v>2129</v>
      </c>
      <c r="I1175" s="487"/>
      <c r="J1175" s="6195" t="s">
        <v>12360</v>
      </c>
      <c r="K1175" s="1869" t="s">
        <v>12361</v>
      </c>
      <c r="L1175" s="581" t="s">
        <v>173</v>
      </c>
      <c r="M1175" s="338" t="s">
        <v>12381</v>
      </c>
      <c r="N1175" s="255"/>
      <c r="O1175" s="258">
        <v>1</v>
      </c>
      <c r="P1175" s="258">
        <v>1</v>
      </c>
      <c r="Q1175" s="2050" t="s">
        <v>12362</v>
      </c>
      <c r="R1175" s="309"/>
      <c r="S1175" s="250"/>
      <c r="T1175" s="250"/>
      <c r="U1175" s="250"/>
      <c r="V1175" s="2051" t="s">
        <v>2073</v>
      </c>
      <c r="W1175" s="250"/>
      <c r="X1175" s="2051" t="s">
        <v>37</v>
      </c>
      <c r="Y1175" s="250"/>
      <c r="Z1175" s="251"/>
      <c r="AA1175" s="251">
        <v>4504349336</v>
      </c>
      <c r="AB1175" s="1612" t="s">
        <v>12936</v>
      </c>
      <c r="AC1175" s="33">
        <v>0</v>
      </c>
      <c r="AD1175" s="471">
        <v>10976</v>
      </c>
      <c r="AE1175" s="33">
        <f t="shared" si="27"/>
        <v>10976</v>
      </c>
      <c r="AF1175" s="31"/>
      <c r="AG1175" s="26"/>
    </row>
    <row r="1176" spans="1:33" ht="30" customHeight="1">
      <c r="A1176" s="1641" t="s">
        <v>9105</v>
      </c>
      <c r="B1176" s="1336" t="s">
        <v>12386</v>
      </c>
      <c r="C1176" s="1277">
        <v>45551</v>
      </c>
      <c r="D1176" s="1277">
        <v>45565</v>
      </c>
      <c r="E1176" s="593"/>
      <c r="F1176" s="1297"/>
      <c r="G1176" s="1276">
        <v>8616</v>
      </c>
      <c r="H1176" s="1643" t="s">
        <v>4129</v>
      </c>
      <c r="I1176" s="1326"/>
      <c r="J1176" s="1304" t="s">
        <v>12387</v>
      </c>
      <c r="K1176" s="1644" t="s">
        <v>11807</v>
      </c>
      <c r="L1176" s="1472" t="s">
        <v>173</v>
      </c>
      <c r="M1176" s="771" t="s">
        <v>12451</v>
      </c>
      <c r="N1176" s="1176"/>
      <c r="O1176" s="1272">
        <v>1</v>
      </c>
      <c r="P1176" s="1272">
        <v>1</v>
      </c>
      <c r="Q1176" s="1732" t="s">
        <v>12005</v>
      </c>
      <c r="R1176" s="1173"/>
      <c r="S1176" s="1173"/>
      <c r="T1176" s="1173"/>
      <c r="U1176" s="1173"/>
      <c r="V1176" s="2532" t="s">
        <v>2073</v>
      </c>
      <c r="W1176" s="1173"/>
      <c r="X1176" s="2532" t="s">
        <v>37</v>
      </c>
      <c r="Y1176" s="1173"/>
      <c r="Z1176" s="2227" t="s">
        <v>45</v>
      </c>
      <c r="AA1176" s="4846" t="s">
        <v>12476</v>
      </c>
      <c r="AB1176" s="1613" t="s">
        <v>10567</v>
      </c>
      <c r="AC1176" s="722">
        <v>6000</v>
      </c>
      <c r="AD1176" s="1266">
        <v>7858.62</v>
      </c>
      <c r="AE1176" s="722">
        <f t="shared" si="27"/>
        <v>13858.619999999999</v>
      </c>
      <c r="AF1176" s="31"/>
      <c r="AG1176" s="26"/>
    </row>
    <row r="1177" spans="1:33" ht="30" customHeight="1">
      <c r="A1177" s="1641" t="s">
        <v>9105</v>
      </c>
      <c r="B1177" s="1642" t="s">
        <v>12389</v>
      </c>
      <c r="C1177" s="1277">
        <v>45551</v>
      </c>
      <c r="D1177" s="1593">
        <v>45567</v>
      </c>
      <c r="E1177" s="593"/>
      <c r="F1177" s="1297"/>
      <c r="G1177" s="1276">
        <v>8616</v>
      </c>
      <c r="H1177" s="1643" t="s">
        <v>5197</v>
      </c>
      <c r="I1177" s="1326"/>
      <c r="J1177" s="1304" t="s">
        <v>12390</v>
      </c>
      <c r="K1177" s="1644" t="s">
        <v>12391</v>
      </c>
      <c r="L1177" s="1472" t="s">
        <v>173</v>
      </c>
      <c r="M1177" s="771" t="s">
        <v>12450</v>
      </c>
      <c r="N1177" s="1176"/>
      <c r="O1177" s="1272">
        <v>1</v>
      </c>
      <c r="P1177" s="1272">
        <v>1</v>
      </c>
      <c r="Q1177" s="1732" t="s">
        <v>12005</v>
      </c>
      <c r="R1177" s="1173"/>
      <c r="S1177" s="1173"/>
      <c r="T1177" s="1173"/>
      <c r="U1177" s="1173"/>
      <c r="V1177" s="2532" t="s">
        <v>2073</v>
      </c>
      <c r="W1177" s="1173"/>
      <c r="X1177" s="2532" t="s">
        <v>37</v>
      </c>
      <c r="Y1177" s="1173"/>
      <c r="Z1177" s="2623" t="s">
        <v>45</v>
      </c>
      <c r="AA1177" s="4846" t="s">
        <v>12474</v>
      </c>
      <c r="AB1177" s="1613" t="s">
        <v>10568</v>
      </c>
      <c r="AC1177" s="722">
        <v>15000</v>
      </c>
      <c r="AD1177" s="1266">
        <v>7858.62</v>
      </c>
      <c r="AE1177" s="722">
        <f t="shared" si="27"/>
        <v>22858.62</v>
      </c>
      <c r="AF1177" s="31"/>
      <c r="AG1177" s="26"/>
    </row>
    <row r="1178" spans="1:33" ht="30" customHeight="1">
      <c r="A1178" s="1641" t="s">
        <v>9105</v>
      </c>
      <c r="B1178" s="1642" t="s">
        <v>12388</v>
      </c>
      <c r="C1178" s="1277">
        <v>45552</v>
      </c>
      <c r="D1178" s="1277">
        <v>45561</v>
      </c>
      <c r="E1178" s="593"/>
      <c r="F1178" s="1297"/>
      <c r="G1178" s="1276">
        <v>8616</v>
      </c>
      <c r="H1178" s="1643" t="s">
        <v>10828</v>
      </c>
      <c r="I1178" s="1326"/>
      <c r="J1178" s="1304" t="s">
        <v>12392</v>
      </c>
      <c r="K1178" s="1644" t="s">
        <v>12393</v>
      </c>
      <c r="L1178" s="1472" t="s">
        <v>173</v>
      </c>
      <c r="M1178" s="771" t="s">
        <v>12452</v>
      </c>
      <c r="N1178" s="1176"/>
      <c r="O1178" s="1272">
        <v>1</v>
      </c>
      <c r="P1178" s="1272">
        <v>1</v>
      </c>
      <c r="Q1178" s="1732" t="s">
        <v>12005</v>
      </c>
      <c r="R1178" s="1173"/>
      <c r="S1178" s="1173"/>
      <c r="T1178" s="1173"/>
      <c r="U1178" s="1173"/>
      <c r="V1178" s="2478" t="s">
        <v>2073</v>
      </c>
      <c r="W1178" s="1173"/>
      <c r="X1178" s="2478" t="s">
        <v>37</v>
      </c>
      <c r="Y1178" s="1173"/>
      <c r="Z1178" s="2623" t="s">
        <v>45</v>
      </c>
      <c r="AA1178" s="1176">
        <v>4504350910</v>
      </c>
      <c r="AB1178" s="1613" t="s">
        <v>12935</v>
      </c>
      <c r="AC1178" s="722">
        <v>0</v>
      </c>
      <c r="AD1178" s="1266">
        <v>7858.62</v>
      </c>
      <c r="AE1178" s="722">
        <f t="shared" si="27"/>
        <v>7858.62</v>
      </c>
      <c r="AF1178" s="31"/>
      <c r="AG1178" s="26"/>
    </row>
    <row r="1179" spans="1:33" ht="30" customHeight="1">
      <c r="A1179" s="1641" t="s">
        <v>8626</v>
      </c>
      <c r="B1179" s="1642" t="s">
        <v>12394</v>
      </c>
      <c r="C1179" s="1277">
        <v>45551</v>
      </c>
      <c r="D1179" s="1277">
        <v>45560</v>
      </c>
      <c r="E1179" s="593"/>
      <c r="F1179" s="1297"/>
      <c r="G1179" s="1276">
        <v>8615</v>
      </c>
      <c r="H1179" s="1643" t="s">
        <v>12395</v>
      </c>
      <c r="I1179" s="1326"/>
      <c r="J1179" s="1304" t="s">
        <v>12396</v>
      </c>
      <c r="K1179" s="1644" t="s">
        <v>12397</v>
      </c>
      <c r="L1179" s="1648" t="s">
        <v>28</v>
      </c>
      <c r="M1179" s="771" t="s">
        <v>12453</v>
      </c>
      <c r="N1179" s="1176"/>
      <c r="O1179" s="1272">
        <v>2</v>
      </c>
      <c r="P1179" s="1272">
        <v>2</v>
      </c>
      <c r="Q1179" s="1649" t="s">
        <v>12075</v>
      </c>
      <c r="R1179" s="1173"/>
      <c r="S1179" s="1173"/>
      <c r="T1179" s="1173"/>
      <c r="U1179" s="1173"/>
      <c r="V1179" s="1915" t="s">
        <v>2073</v>
      </c>
      <c r="W1179" s="1173"/>
      <c r="X1179" s="1915" t="s">
        <v>37</v>
      </c>
      <c r="Y1179" s="1173"/>
      <c r="Z1179" s="1907" t="s">
        <v>45</v>
      </c>
      <c r="AA1179" s="1176" t="s">
        <v>12477</v>
      </c>
      <c r="AB1179" s="1613" t="s">
        <v>10567</v>
      </c>
      <c r="AC1179" s="722">
        <v>0</v>
      </c>
      <c r="AD1179" s="1266">
        <v>7857</v>
      </c>
      <c r="AE1179" s="722">
        <f t="shared" si="27"/>
        <v>15714</v>
      </c>
      <c r="AF1179" s="31"/>
      <c r="AG1179" s="26"/>
    </row>
    <row r="1180" spans="1:33" ht="30" customHeight="1">
      <c r="A1180" s="1641" t="s">
        <v>8626</v>
      </c>
      <c r="B1180" s="5608" t="s">
        <v>12398</v>
      </c>
      <c r="C1180" s="1277">
        <v>45551</v>
      </c>
      <c r="D1180" s="1277">
        <v>45562</v>
      </c>
      <c r="E1180" s="593"/>
      <c r="F1180" s="1297"/>
      <c r="G1180" s="1276">
        <v>8615</v>
      </c>
      <c r="H1180" s="1643" t="s">
        <v>11907</v>
      </c>
      <c r="I1180" s="1326"/>
      <c r="J1180" s="1304" t="s">
        <v>12399</v>
      </c>
      <c r="K1180" s="1319" t="s">
        <v>12400</v>
      </c>
      <c r="L1180" s="1648" t="s">
        <v>28</v>
      </c>
      <c r="M1180" s="771" t="s">
        <v>12454</v>
      </c>
      <c r="N1180" s="1176"/>
      <c r="O1180" s="1272">
        <v>2</v>
      </c>
      <c r="P1180" s="1272">
        <v>2</v>
      </c>
      <c r="Q1180" s="1649" t="s">
        <v>12075</v>
      </c>
      <c r="R1180" s="1173"/>
      <c r="S1180" s="1173"/>
      <c r="T1180" s="1173"/>
      <c r="U1180" s="1173"/>
      <c r="V1180" s="1609" t="s">
        <v>2073</v>
      </c>
      <c r="W1180" s="1173"/>
      <c r="X1180" s="1609" t="s">
        <v>37</v>
      </c>
      <c r="Y1180" s="1173"/>
      <c r="Z1180" s="1639" t="s">
        <v>45</v>
      </c>
      <c r="AA1180" s="1176" t="s">
        <v>12475</v>
      </c>
      <c r="AB1180" s="1613" t="s">
        <v>10568</v>
      </c>
      <c r="AC1180" s="722">
        <v>3000</v>
      </c>
      <c r="AD1180" s="1266">
        <v>7857</v>
      </c>
      <c r="AE1180" s="722">
        <f t="shared" si="27"/>
        <v>18714</v>
      </c>
      <c r="AF1180" s="31"/>
      <c r="AG1180" s="26"/>
    </row>
    <row r="1181" spans="1:33" ht="30" customHeight="1">
      <c r="A1181" s="1641" t="s">
        <v>8626</v>
      </c>
      <c r="B1181" s="1642" t="s">
        <v>12401</v>
      </c>
      <c r="C1181" s="1277">
        <v>45551</v>
      </c>
      <c r="D1181" s="1593">
        <v>45566</v>
      </c>
      <c r="E1181" s="593"/>
      <c r="F1181" s="1297"/>
      <c r="G1181" s="1276">
        <v>8615</v>
      </c>
      <c r="H1181" s="1643" t="s">
        <v>1083</v>
      </c>
      <c r="I1181" s="1326"/>
      <c r="J1181" s="1304" t="s">
        <v>12402</v>
      </c>
      <c r="K1181" s="1644" t="s">
        <v>12403</v>
      </c>
      <c r="L1181" s="1397" t="s">
        <v>9610</v>
      </c>
      <c r="M1181" s="771" t="s">
        <v>12455</v>
      </c>
      <c r="N1181" s="1176"/>
      <c r="O1181" s="1272">
        <v>6</v>
      </c>
      <c r="P1181" s="1272">
        <v>6</v>
      </c>
      <c r="Q1181" s="1402" t="s">
        <v>12404</v>
      </c>
      <c r="R1181" s="1173"/>
      <c r="S1181" s="1173"/>
      <c r="T1181" s="1173"/>
      <c r="U1181" s="1173"/>
      <c r="V1181" s="1640" t="s">
        <v>2073</v>
      </c>
      <c r="W1181" s="1173"/>
      <c r="X1181" s="1639" t="s">
        <v>37</v>
      </c>
      <c r="Y1181" s="1173"/>
      <c r="Z1181" s="1639" t="s">
        <v>45</v>
      </c>
      <c r="AA1181" s="1176">
        <v>4504350526</v>
      </c>
      <c r="AB1181" s="1613" t="s">
        <v>10568</v>
      </c>
      <c r="AC1181" s="722">
        <v>9000</v>
      </c>
      <c r="AD1181" s="1266">
        <v>4753</v>
      </c>
      <c r="AE1181" s="722">
        <f t="shared" si="27"/>
        <v>37518</v>
      </c>
      <c r="AF1181" s="31"/>
      <c r="AG1181" s="26"/>
    </row>
    <row r="1182" spans="1:33" ht="30" customHeight="1">
      <c r="A1182" s="1641" t="s">
        <v>8626</v>
      </c>
      <c r="B1182" s="1642" t="s">
        <v>12405</v>
      </c>
      <c r="C1182" s="1277">
        <v>45552</v>
      </c>
      <c r="D1182" s="1277">
        <v>45561</v>
      </c>
      <c r="E1182" s="593"/>
      <c r="F1182" s="1297"/>
      <c r="G1182" s="1276">
        <v>8615</v>
      </c>
      <c r="H1182" s="1643" t="s">
        <v>768</v>
      </c>
      <c r="I1182" s="1326"/>
      <c r="J1182" s="1304" t="s">
        <v>12406</v>
      </c>
      <c r="K1182" s="1319" t="s">
        <v>12407</v>
      </c>
      <c r="L1182" s="1472" t="s">
        <v>173</v>
      </c>
      <c r="M1182" s="771" t="s">
        <v>12456</v>
      </c>
      <c r="N1182" s="1176"/>
      <c r="O1182" s="1272">
        <v>1</v>
      </c>
      <c r="P1182" s="1272">
        <v>1</v>
      </c>
      <c r="Q1182" s="1732" t="s">
        <v>12005</v>
      </c>
      <c r="R1182" s="1173"/>
      <c r="S1182" s="1173"/>
      <c r="T1182" s="1173"/>
      <c r="U1182" s="1173"/>
      <c r="V1182" s="1918" t="s">
        <v>2073</v>
      </c>
      <c r="W1182" s="1173"/>
      <c r="X1182" s="1918" t="s">
        <v>37</v>
      </c>
      <c r="Y1182" s="1173"/>
      <c r="Z1182" s="1907" t="s">
        <v>45</v>
      </c>
      <c r="AA1182" s="1176">
        <v>4504351387</v>
      </c>
      <c r="AB1182" s="1613" t="s">
        <v>12935</v>
      </c>
      <c r="AC1182" s="722">
        <v>0</v>
      </c>
      <c r="AD1182" s="1266">
        <v>7857</v>
      </c>
      <c r="AE1182" s="722">
        <f t="shared" si="27"/>
        <v>7857</v>
      </c>
      <c r="AF1182" s="31"/>
      <c r="AG1182" s="26"/>
    </row>
    <row r="1183" spans="1:33" ht="30" customHeight="1">
      <c r="A1183" s="3035" t="s">
        <v>9134</v>
      </c>
      <c r="B1183" s="2992" t="s">
        <v>12408</v>
      </c>
      <c r="C1183" s="1277">
        <v>45551</v>
      </c>
      <c r="D1183" s="1277">
        <v>45560</v>
      </c>
      <c r="E1183" s="593"/>
      <c r="F1183" s="1297"/>
      <c r="G1183" s="1276">
        <v>8558</v>
      </c>
      <c r="H1183" s="1643" t="s">
        <v>4864</v>
      </c>
      <c r="I1183" s="1326"/>
      <c r="J1183" s="1304" t="s">
        <v>12409</v>
      </c>
      <c r="K1183" s="1319" t="s">
        <v>12410</v>
      </c>
      <c r="L1183" s="1472" t="s">
        <v>173</v>
      </c>
      <c r="M1183" s="771" t="s">
        <v>12457</v>
      </c>
      <c r="N1183" s="1176"/>
      <c r="O1183" s="1272">
        <v>1</v>
      </c>
      <c r="P1183" s="1272">
        <v>1</v>
      </c>
      <c r="Q1183" s="1732" t="s">
        <v>12362</v>
      </c>
      <c r="R1183" s="1173"/>
      <c r="S1183" s="1173"/>
      <c r="T1183" s="1173"/>
      <c r="U1183" s="1173"/>
      <c r="V1183" s="2927" t="s">
        <v>2073</v>
      </c>
      <c r="W1183" s="1173"/>
      <c r="X1183" s="2053" t="s">
        <v>37</v>
      </c>
      <c r="Y1183" s="1173"/>
      <c r="Z1183" s="3032" t="s">
        <v>45</v>
      </c>
      <c r="AA1183" s="1176">
        <v>4504349949</v>
      </c>
      <c r="AB1183" s="1613" t="s">
        <v>12936</v>
      </c>
      <c r="AC1183" s="722">
        <v>0</v>
      </c>
      <c r="AD1183" s="1266">
        <v>10976</v>
      </c>
      <c r="AE1183" s="722">
        <f t="shared" si="27"/>
        <v>10976</v>
      </c>
      <c r="AF1183" s="31"/>
      <c r="AG1183" s="26"/>
    </row>
    <row r="1184" spans="1:33" ht="30" customHeight="1">
      <c r="A1184" s="1641" t="s">
        <v>9155</v>
      </c>
      <c r="B1184" s="3015" t="s">
        <v>12807</v>
      </c>
      <c r="C1184" s="1277">
        <v>45552</v>
      </c>
      <c r="D1184" s="1277">
        <v>45561</v>
      </c>
      <c r="E1184" s="593"/>
      <c r="F1184" s="1297"/>
      <c r="G1184" s="1276">
        <v>8602</v>
      </c>
      <c r="H1184" s="1345"/>
      <c r="I1184" s="1642" t="s">
        <v>92</v>
      </c>
      <c r="J1184" s="1304" t="s">
        <v>9156</v>
      </c>
      <c r="K1184" s="1644" t="s">
        <v>12411</v>
      </c>
      <c r="L1184" s="1648" t="s">
        <v>76</v>
      </c>
      <c r="M1184" s="771" t="s">
        <v>12458</v>
      </c>
      <c r="N1184" s="1176"/>
      <c r="O1184" s="1272">
        <v>4</v>
      </c>
      <c r="P1184" s="1272">
        <v>4</v>
      </c>
      <c r="Q1184" s="1402" t="s">
        <v>12412</v>
      </c>
      <c r="R1184" s="1173"/>
      <c r="S1184" s="1173"/>
      <c r="T1184" s="1173"/>
      <c r="U1184" s="1173"/>
      <c r="V1184" s="2361" t="s">
        <v>2073</v>
      </c>
      <c r="W1184" s="1173"/>
      <c r="X1184" s="2361" t="s">
        <v>37</v>
      </c>
      <c r="Y1184" s="1173"/>
      <c r="Z1184" s="1907" t="s">
        <v>45</v>
      </c>
      <c r="AA1184" s="1176" t="s">
        <v>12473</v>
      </c>
      <c r="AB1184" s="1613" t="s">
        <v>10568</v>
      </c>
      <c r="AC1184" s="722">
        <v>0</v>
      </c>
      <c r="AD1184" s="1266">
        <v>10976</v>
      </c>
      <c r="AE1184" s="722">
        <f t="shared" si="27"/>
        <v>43904</v>
      </c>
      <c r="AF1184" s="31"/>
      <c r="AG1184" s="26"/>
    </row>
    <row r="1185" spans="1:33" ht="30" customHeight="1">
      <c r="A1185" s="1641" t="s">
        <v>8549</v>
      </c>
      <c r="B1185" s="2992" t="s">
        <v>12413</v>
      </c>
      <c r="C1185" s="1277">
        <v>45551</v>
      </c>
      <c r="D1185" s="1277">
        <v>45560</v>
      </c>
      <c r="E1185" s="593"/>
      <c r="F1185" s="1297"/>
      <c r="G1185" s="1276">
        <v>8634</v>
      </c>
      <c r="H1185" s="1345"/>
      <c r="I1185" s="1642" t="s">
        <v>92</v>
      </c>
      <c r="J1185" s="1304" t="s">
        <v>12414</v>
      </c>
      <c r="K1185" s="1319" t="s">
        <v>7859</v>
      </c>
      <c r="L1185" s="1648" t="s">
        <v>1102</v>
      </c>
      <c r="M1185" s="771" t="s">
        <v>12459</v>
      </c>
      <c r="N1185" s="1176"/>
      <c r="O1185" s="1272">
        <v>24</v>
      </c>
      <c r="P1185" s="1272">
        <v>24</v>
      </c>
      <c r="Q1185" s="1402" t="s">
        <v>12415</v>
      </c>
      <c r="R1185" s="1173"/>
      <c r="S1185" s="1173"/>
      <c r="T1185" s="1173"/>
      <c r="U1185" s="1173"/>
      <c r="V1185" s="1656" t="s">
        <v>2073</v>
      </c>
      <c r="W1185" s="1173"/>
      <c r="X1185" s="1656" t="s">
        <v>37</v>
      </c>
      <c r="Y1185" s="1173"/>
      <c r="Z1185" s="1639" t="s">
        <v>45</v>
      </c>
      <c r="AA1185" s="1176">
        <v>4504349800</v>
      </c>
      <c r="AB1185" s="1613" t="s">
        <v>5585</v>
      </c>
      <c r="AC1185" s="722">
        <v>0</v>
      </c>
      <c r="AD1185" s="1266">
        <v>7858.62</v>
      </c>
      <c r="AE1185" s="722">
        <f t="shared" si="27"/>
        <v>188606.88</v>
      </c>
      <c r="AF1185" s="31"/>
      <c r="AG1185" s="26"/>
    </row>
    <row r="1186" spans="1:33" ht="30" customHeight="1">
      <c r="A1186" s="1641" t="s">
        <v>8560</v>
      </c>
      <c r="B1186" s="1336" t="s">
        <v>12416</v>
      </c>
      <c r="C1186" s="1277">
        <v>45552</v>
      </c>
      <c r="D1186" s="1277">
        <v>45565</v>
      </c>
      <c r="E1186" s="593"/>
      <c r="F1186" s="1297"/>
      <c r="G1186" s="1276">
        <v>8607</v>
      </c>
      <c r="H1186" s="1643" t="s">
        <v>8696</v>
      </c>
      <c r="I1186" s="1326"/>
      <c r="J1186" s="1304" t="s">
        <v>12417</v>
      </c>
      <c r="K1186" s="1644" t="s">
        <v>12418</v>
      </c>
      <c r="L1186" s="1472" t="s">
        <v>173</v>
      </c>
      <c r="M1186" s="771" t="s">
        <v>12460</v>
      </c>
      <c r="N1186" s="1176"/>
      <c r="O1186" s="1272">
        <v>1</v>
      </c>
      <c r="P1186" s="1272">
        <v>1</v>
      </c>
      <c r="Q1186" s="1732" t="s">
        <v>12005</v>
      </c>
      <c r="R1186" s="1173"/>
      <c r="S1186" s="1173"/>
      <c r="T1186" s="1173"/>
      <c r="U1186" s="1173"/>
      <c r="V1186" s="1693" t="s">
        <v>2073</v>
      </c>
      <c r="W1186" s="1173"/>
      <c r="X1186" s="1693" t="s">
        <v>37</v>
      </c>
      <c r="Y1186" s="1173"/>
      <c r="Z1186" s="1639" t="s">
        <v>45</v>
      </c>
      <c r="AA1186" s="1176" t="s">
        <v>12479</v>
      </c>
      <c r="AB1186" s="1613" t="s">
        <v>10568</v>
      </c>
      <c r="AC1186" s="722">
        <v>3000</v>
      </c>
      <c r="AD1186" s="1266">
        <v>7938</v>
      </c>
      <c r="AE1186" s="722">
        <f t="shared" si="27"/>
        <v>10938</v>
      </c>
      <c r="AF1186" s="31"/>
      <c r="AG1186" s="26"/>
    </row>
    <row r="1187" spans="1:33" ht="30" customHeight="1">
      <c r="A1187" s="1641" t="s">
        <v>8560</v>
      </c>
      <c r="B1187" s="2992" t="s">
        <v>12419</v>
      </c>
      <c r="C1187" s="1277">
        <v>45553</v>
      </c>
      <c r="D1187" s="1277">
        <v>45562</v>
      </c>
      <c r="E1187" s="593"/>
      <c r="F1187" s="1297"/>
      <c r="G1187" s="1276">
        <v>8607</v>
      </c>
      <c r="H1187" s="1643" t="s">
        <v>5628</v>
      </c>
      <c r="I1187" s="1326"/>
      <c r="J1187" s="1304" t="s">
        <v>12420</v>
      </c>
      <c r="K1187" s="1644" t="s">
        <v>11807</v>
      </c>
      <c r="L1187" s="1472" t="s">
        <v>173</v>
      </c>
      <c r="M1187" s="771" t="s">
        <v>12461</v>
      </c>
      <c r="N1187" s="1176"/>
      <c r="O1187" s="1272">
        <v>1</v>
      </c>
      <c r="P1187" s="1272">
        <v>1</v>
      </c>
      <c r="Q1187" s="1732" t="s">
        <v>12005</v>
      </c>
      <c r="R1187" s="1173"/>
      <c r="S1187" s="1173"/>
      <c r="T1187" s="1173"/>
      <c r="U1187" s="1173"/>
      <c r="V1187" s="1693" t="s">
        <v>2073</v>
      </c>
      <c r="W1187" s="1173"/>
      <c r="X1187" s="1693" t="s">
        <v>37</v>
      </c>
      <c r="Y1187" s="1173"/>
      <c r="Z1187" s="1639" t="s">
        <v>45</v>
      </c>
      <c r="AA1187" s="1176">
        <v>4504351153</v>
      </c>
      <c r="AB1187" s="1613" t="s">
        <v>10569</v>
      </c>
      <c r="AC1187" s="722">
        <v>0</v>
      </c>
      <c r="AD1187" s="1266">
        <v>7938</v>
      </c>
      <c r="AE1187" s="722">
        <f t="shared" si="27"/>
        <v>7938</v>
      </c>
      <c r="AF1187" s="31"/>
      <c r="AG1187" s="26"/>
    </row>
    <row r="1188" spans="1:33" ht="30" customHeight="1">
      <c r="A1188" s="1641" t="s">
        <v>9092</v>
      </c>
      <c r="B1188" s="1336" t="s">
        <v>12421</v>
      </c>
      <c r="C1188" s="1277">
        <v>45552</v>
      </c>
      <c r="D1188" s="1593">
        <v>45566</v>
      </c>
      <c r="E1188" s="593"/>
      <c r="F1188" s="1297"/>
      <c r="G1188" s="1276">
        <v>8599</v>
      </c>
      <c r="H1188" s="1643" t="s">
        <v>1523</v>
      </c>
      <c r="I1188" s="1326"/>
      <c r="J1188" s="1304" t="s">
        <v>12422</v>
      </c>
      <c r="K1188" s="1644" t="s">
        <v>11807</v>
      </c>
      <c r="L1188" s="1472" t="s">
        <v>173</v>
      </c>
      <c r="M1188" s="771" t="s">
        <v>12462</v>
      </c>
      <c r="N1188" s="1176"/>
      <c r="O1188" s="1272">
        <v>1</v>
      </c>
      <c r="P1188" s="1272">
        <v>1</v>
      </c>
      <c r="Q1188" s="1732" t="s">
        <v>12005</v>
      </c>
      <c r="R1188" s="1173"/>
      <c r="S1188" s="1173"/>
      <c r="T1188" s="1173"/>
      <c r="U1188" s="1173"/>
      <c r="V1188" s="2609" t="s">
        <v>2073</v>
      </c>
      <c r="W1188" s="1173"/>
      <c r="X1188" s="2609" t="s">
        <v>37</v>
      </c>
      <c r="Y1188" s="1173"/>
      <c r="Z1188" s="2691" t="s">
        <v>45</v>
      </c>
      <c r="AA1188" s="1176">
        <v>4504349798</v>
      </c>
      <c r="AB1188" s="1613" t="s">
        <v>12935</v>
      </c>
      <c r="AC1188" s="722">
        <v>9000</v>
      </c>
      <c r="AD1188" s="1266">
        <v>7938</v>
      </c>
      <c r="AE1188" s="722">
        <f t="shared" si="27"/>
        <v>16938</v>
      </c>
      <c r="AF1188" s="31"/>
      <c r="AG1188" s="26"/>
    </row>
    <row r="1189" spans="1:33" ht="30" customHeight="1">
      <c r="A1189" s="1641" t="s">
        <v>9092</v>
      </c>
      <c r="B1189" s="1336" t="s">
        <v>12423</v>
      </c>
      <c r="C1189" s="1277">
        <v>45552</v>
      </c>
      <c r="D1189" s="1277">
        <v>45561</v>
      </c>
      <c r="E1189" s="593"/>
      <c r="F1189" s="1297"/>
      <c r="G1189" s="1276">
        <v>8599</v>
      </c>
      <c r="H1189" s="1643" t="s">
        <v>9496</v>
      </c>
      <c r="I1189" s="1326"/>
      <c r="J1189" s="1304" t="s">
        <v>12424</v>
      </c>
      <c r="K1189" s="1644" t="s">
        <v>12425</v>
      </c>
      <c r="L1189" s="1472" t="s">
        <v>173</v>
      </c>
      <c r="M1189" s="771" t="s">
        <v>12463</v>
      </c>
      <c r="N1189" s="1176"/>
      <c r="O1189" s="1272">
        <v>1</v>
      </c>
      <c r="P1189" s="1272">
        <v>1</v>
      </c>
      <c r="Q1189" s="1732" t="s">
        <v>12005</v>
      </c>
      <c r="R1189" s="1173"/>
      <c r="S1189" s="1173"/>
      <c r="T1189" s="1173"/>
      <c r="U1189" s="1173"/>
      <c r="V1189" s="2330" t="s">
        <v>2073</v>
      </c>
      <c r="W1189" s="1173"/>
      <c r="X1189" s="2330" t="s">
        <v>37</v>
      </c>
      <c r="Y1189" s="1173"/>
      <c r="Z1189" s="2330" t="s">
        <v>45</v>
      </c>
      <c r="AA1189" s="1176" t="s">
        <v>12481</v>
      </c>
      <c r="AB1189" s="1613" t="s">
        <v>12935</v>
      </c>
      <c r="AC1189" s="722">
        <v>0</v>
      </c>
      <c r="AD1189" s="1266">
        <v>7938</v>
      </c>
      <c r="AE1189" s="722">
        <f t="shared" si="27"/>
        <v>7938</v>
      </c>
      <c r="AF1189" s="31"/>
      <c r="AG1189" s="26"/>
    </row>
    <row r="1190" spans="1:33" ht="30" customHeight="1">
      <c r="A1190" s="1641" t="s">
        <v>8570</v>
      </c>
      <c r="B1190" s="2992" t="s">
        <v>12426</v>
      </c>
      <c r="C1190" s="1277">
        <v>45553</v>
      </c>
      <c r="D1190" s="1277">
        <v>45568</v>
      </c>
      <c r="E1190" s="593"/>
      <c r="F1190" s="1297"/>
      <c r="G1190" s="1276">
        <v>9013</v>
      </c>
      <c r="H1190" s="1345"/>
      <c r="I1190" s="1642" t="s">
        <v>92</v>
      </c>
      <c r="J1190" s="1304" t="s">
        <v>11106</v>
      </c>
      <c r="K1190" s="1319" t="s">
        <v>9094</v>
      </c>
      <c r="L1190" s="1648" t="s">
        <v>76</v>
      </c>
      <c r="M1190" s="771" t="s">
        <v>12464</v>
      </c>
      <c r="N1190" s="1176"/>
      <c r="O1190" s="1272">
        <v>4</v>
      </c>
      <c r="P1190" s="1272">
        <v>4</v>
      </c>
      <c r="Q1190" s="1402" t="s">
        <v>12427</v>
      </c>
      <c r="R1190" s="1173"/>
      <c r="S1190" s="1173"/>
      <c r="T1190" s="1173"/>
      <c r="U1190" s="1173"/>
      <c r="V1190" s="2004" t="s">
        <v>2073</v>
      </c>
      <c r="W1190" s="1173"/>
      <c r="X1190" s="2004" t="s">
        <v>37</v>
      </c>
      <c r="Y1190" s="1173"/>
      <c r="Z1190" s="2003" t="s">
        <v>45</v>
      </c>
      <c r="AA1190" s="1176">
        <v>4504350944</v>
      </c>
      <c r="AB1190" s="1613" t="s">
        <v>5585</v>
      </c>
      <c r="AC1190" s="722">
        <v>0</v>
      </c>
      <c r="AD1190" s="1266">
        <v>6544.8</v>
      </c>
      <c r="AE1190" s="722">
        <f t="shared" si="27"/>
        <v>26179.200000000001</v>
      </c>
      <c r="AF1190" s="31"/>
      <c r="AG1190" s="26"/>
    </row>
    <row r="1191" spans="1:33" ht="30" customHeight="1">
      <c r="A1191" s="2814" t="s">
        <v>17456</v>
      </c>
      <c r="B1191" s="1336" t="s">
        <v>12428</v>
      </c>
      <c r="C1191" s="1277">
        <v>45552</v>
      </c>
      <c r="D1191" s="1277">
        <v>45562</v>
      </c>
      <c r="E1191" s="593"/>
      <c r="F1191" s="1297"/>
      <c r="G1191" s="1276">
        <v>8610</v>
      </c>
      <c r="H1191" s="1643" t="s">
        <v>12430</v>
      </c>
      <c r="I1191" s="1326"/>
      <c r="J1191" s="1304" t="s">
        <v>12429</v>
      </c>
      <c r="K1191" s="1644" t="s">
        <v>12431</v>
      </c>
      <c r="L1191" s="1648" t="s">
        <v>28</v>
      </c>
      <c r="M1191" s="771" t="s">
        <v>12465</v>
      </c>
      <c r="N1191" s="1176"/>
      <c r="O1191" s="1272">
        <v>2</v>
      </c>
      <c r="P1191" s="1272">
        <v>2</v>
      </c>
      <c r="Q1191" s="1649" t="s">
        <v>12075</v>
      </c>
      <c r="R1191" s="1173"/>
      <c r="S1191" s="1173"/>
      <c r="T1191" s="1173"/>
      <c r="U1191" s="1173"/>
      <c r="V1191" s="1773" t="s">
        <v>2073</v>
      </c>
      <c r="W1191" s="1173"/>
      <c r="X1191" s="1773" t="s">
        <v>37</v>
      </c>
      <c r="Y1191" s="1173"/>
      <c r="Z1191" s="1866" t="s">
        <v>45</v>
      </c>
      <c r="AA1191" s="1176" t="s">
        <v>12478</v>
      </c>
      <c r="AB1191" s="1613" t="s">
        <v>12935</v>
      </c>
      <c r="AC1191" s="722">
        <v>0</v>
      </c>
      <c r="AD1191" s="1266">
        <v>7371</v>
      </c>
      <c r="AE1191" s="722">
        <f t="shared" si="27"/>
        <v>14742</v>
      </c>
      <c r="AF1191" s="31"/>
      <c r="AG1191" s="26"/>
    </row>
    <row r="1192" spans="1:33" ht="30" customHeight="1">
      <c r="A1192" s="2814" t="s">
        <v>17456</v>
      </c>
      <c r="B1192" s="2992" t="s">
        <v>12432</v>
      </c>
      <c r="C1192" s="1277">
        <v>45552</v>
      </c>
      <c r="D1192" s="1593">
        <v>45567</v>
      </c>
      <c r="E1192" s="593"/>
      <c r="F1192" s="1297"/>
      <c r="G1192" s="1276">
        <v>8610</v>
      </c>
      <c r="H1192" s="1643" t="s">
        <v>1897</v>
      </c>
      <c r="I1192" s="1326"/>
      <c r="J1192" s="1304" t="s">
        <v>12433</v>
      </c>
      <c r="K1192" s="1644" t="s">
        <v>11807</v>
      </c>
      <c r="L1192" s="1472" t="s">
        <v>173</v>
      </c>
      <c r="M1192" s="771" t="s">
        <v>12467</v>
      </c>
      <c r="N1192" s="1176"/>
      <c r="O1192" s="1272">
        <v>1</v>
      </c>
      <c r="P1192" s="1272">
        <v>1</v>
      </c>
      <c r="Q1192" s="1732" t="s">
        <v>12005</v>
      </c>
      <c r="R1192" s="1173"/>
      <c r="S1192" s="1173"/>
      <c r="T1192" s="1173"/>
      <c r="U1192" s="1173"/>
      <c r="V1192" s="1773" t="s">
        <v>2073</v>
      </c>
      <c r="W1192" s="1173"/>
      <c r="X1192" s="1773" t="s">
        <v>37</v>
      </c>
      <c r="Y1192" s="1173"/>
      <c r="Z1192" s="1827" t="s">
        <v>45</v>
      </c>
      <c r="AA1192" s="1176">
        <v>4504350190</v>
      </c>
      <c r="AB1192" s="1613" t="s">
        <v>9991</v>
      </c>
      <c r="AC1192" s="722">
        <v>0</v>
      </c>
      <c r="AD1192" s="1266">
        <v>7371</v>
      </c>
      <c r="AE1192" s="722">
        <f t="shared" si="27"/>
        <v>7371</v>
      </c>
      <c r="AF1192" s="31"/>
      <c r="AG1192" s="26"/>
    </row>
    <row r="1193" spans="1:33" ht="30" customHeight="1">
      <c r="A1193" s="2814" t="s">
        <v>17456</v>
      </c>
      <c r="B1193" s="5608" t="s">
        <v>12435</v>
      </c>
      <c r="C1193" s="1277">
        <v>45552</v>
      </c>
      <c r="D1193" s="1593">
        <v>45567</v>
      </c>
      <c r="E1193" s="593"/>
      <c r="F1193" s="1297"/>
      <c r="G1193" s="1276">
        <v>8610</v>
      </c>
      <c r="H1193" s="1643" t="s">
        <v>7049</v>
      </c>
      <c r="I1193" s="1326"/>
      <c r="J1193" s="1304" t="s">
        <v>12436</v>
      </c>
      <c r="K1193" s="1644" t="s">
        <v>11807</v>
      </c>
      <c r="L1193" s="1648" t="s">
        <v>28</v>
      </c>
      <c r="M1193" s="771" t="s">
        <v>12466</v>
      </c>
      <c r="N1193" s="1176"/>
      <c r="O1193" s="1272">
        <v>2</v>
      </c>
      <c r="P1193" s="1272">
        <v>2</v>
      </c>
      <c r="Q1193" s="1649" t="s">
        <v>12075</v>
      </c>
      <c r="R1193" s="1173"/>
      <c r="S1193" s="1173"/>
      <c r="T1193" s="1173"/>
      <c r="U1193" s="1173"/>
      <c r="V1193" s="2277" t="s">
        <v>2073</v>
      </c>
      <c r="W1193" s="1173"/>
      <c r="X1193" s="2277" t="s">
        <v>37</v>
      </c>
      <c r="Y1193" s="1173"/>
      <c r="Z1193" s="2315" t="s">
        <v>45</v>
      </c>
      <c r="AA1193" s="1176" t="s">
        <v>12482</v>
      </c>
      <c r="AB1193" s="1750" t="s">
        <v>10569</v>
      </c>
      <c r="AC1193" s="722">
        <v>0</v>
      </c>
      <c r="AD1193" s="1266">
        <v>7371</v>
      </c>
      <c r="AE1193" s="722">
        <f t="shared" si="27"/>
        <v>14742</v>
      </c>
      <c r="AF1193" s="31"/>
      <c r="AG1193" s="26"/>
    </row>
    <row r="1194" spans="1:33" ht="30" customHeight="1">
      <c r="A1194" s="2814" t="s">
        <v>17456</v>
      </c>
      <c r="B1194" s="5608" t="s">
        <v>12434</v>
      </c>
      <c r="C1194" s="1277">
        <v>45552</v>
      </c>
      <c r="D1194" s="1593">
        <v>45567</v>
      </c>
      <c r="E1194" s="593"/>
      <c r="F1194" s="1297"/>
      <c r="G1194" s="1276">
        <v>8610</v>
      </c>
      <c r="H1194" s="1643" t="s">
        <v>2053</v>
      </c>
      <c r="I1194" s="1326"/>
      <c r="J1194" s="1649" t="s">
        <v>12437</v>
      </c>
      <c r="K1194" s="1644" t="s">
        <v>12438</v>
      </c>
      <c r="L1194" s="1472" t="s">
        <v>173</v>
      </c>
      <c r="M1194" s="771" t="s">
        <v>12468</v>
      </c>
      <c r="N1194" s="1176"/>
      <c r="O1194" s="1272">
        <v>1</v>
      </c>
      <c r="P1194" s="1272">
        <v>1</v>
      </c>
      <c r="Q1194" s="1732" t="s">
        <v>12362</v>
      </c>
      <c r="R1194" s="1173"/>
      <c r="S1194" s="1173"/>
      <c r="T1194" s="1173"/>
      <c r="U1194" s="1173"/>
      <c r="V1194" s="1640" t="s">
        <v>2073</v>
      </c>
      <c r="W1194" s="1173"/>
      <c r="X1194" s="1640" t="s">
        <v>37</v>
      </c>
      <c r="Y1194" s="1173"/>
      <c r="Z1194" s="1827" t="s">
        <v>45</v>
      </c>
      <c r="AA1194" s="1176">
        <v>4504350472</v>
      </c>
      <c r="AB1194" s="1613" t="s">
        <v>12936</v>
      </c>
      <c r="AC1194" s="722">
        <v>0</v>
      </c>
      <c r="AD1194" s="1266">
        <v>7371</v>
      </c>
      <c r="AE1194" s="722">
        <f t="shared" si="27"/>
        <v>7371</v>
      </c>
      <c r="AF1194" s="31"/>
      <c r="AG1194" s="26"/>
    </row>
    <row r="1195" spans="1:33" ht="30" customHeight="1">
      <c r="A1195" s="1641" t="s">
        <v>10642</v>
      </c>
      <c r="B1195" s="2992" t="s">
        <v>12439</v>
      </c>
      <c r="C1195" s="1277">
        <v>45551</v>
      </c>
      <c r="D1195" s="1277">
        <v>45565</v>
      </c>
      <c r="E1195" s="593"/>
      <c r="F1195" s="1297"/>
      <c r="G1195" s="1276">
        <v>8614</v>
      </c>
      <c r="H1195" s="1643" t="s">
        <v>4271</v>
      </c>
      <c r="I1195" s="1326"/>
      <c r="J1195" s="1304" t="s">
        <v>12440</v>
      </c>
      <c r="K1195" s="1644" t="s">
        <v>12441</v>
      </c>
      <c r="L1195" s="1472" t="s">
        <v>173</v>
      </c>
      <c r="M1195" s="771" t="s">
        <v>12469</v>
      </c>
      <c r="N1195" s="1176"/>
      <c r="O1195" s="1272">
        <v>1</v>
      </c>
      <c r="P1195" s="1272">
        <v>1</v>
      </c>
      <c r="Q1195" s="1732" t="s">
        <v>12005</v>
      </c>
      <c r="R1195" s="1173"/>
      <c r="S1195" s="1173"/>
      <c r="T1195" s="1173"/>
      <c r="U1195" s="1173"/>
      <c r="V1195" s="2256" t="s">
        <v>2073</v>
      </c>
      <c r="W1195" s="1173"/>
      <c r="X1195" s="2256" t="s">
        <v>37</v>
      </c>
      <c r="Y1195" s="1173"/>
      <c r="Z1195" s="1834" t="s">
        <v>45</v>
      </c>
      <c r="AA1195" s="1176">
        <v>4504349801</v>
      </c>
      <c r="AB1195" s="1613" t="s">
        <v>10568</v>
      </c>
      <c r="AC1195" s="722">
        <v>0</v>
      </c>
      <c r="AD1195" s="1266">
        <v>6318</v>
      </c>
      <c r="AE1195" s="722">
        <f t="shared" si="27"/>
        <v>6318</v>
      </c>
      <c r="AF1195" s="31"/>
      <c r="AG1195" s="26"/>
    </row>
    <row r="1196" spans="1:33" ht="30" customHeight="1">
      <c r="A1196" s="3897" t="s">
        <v>7878</v>
      </c>
      <c r="B1196" s="4724" t="s">
        <v>12442</v>
      </c>
      <c r="C1196" s="340">
        <v>45551</v>
      </c>
      <c r="D1196" s="340">
        <v>45562</v>
      </c>
      <c r="E1196" s="422"/>
      <c r="F1196" s="374"/>
      <c r="G1196" s="339">
        <v>8638</v>
      </c>
      <c r="H1196" s="3898" t="s">
        <v>7133</v>
      </c>
      <c r="I1196" s="487"/>
      <c r="J1196" s="3940" t="s">
        <v>12443</v>
      </c>
      <c r="K1196" s="3899" t="s">
        <v>11807</v>
      </c>
      <c r="L1196" s="3900" t="s">
        <v>28</v>
      </c>
      <c r="M1196" s="338" t="s">
        <v>12470</v>
      </c>
      <c r="N1196" s="255"/>
      <c r="O1196" s="258">
        <v>2</v>
      </c>
      <c r="P1196" s="258">
        <v>2</v>
      </c>
      <c r="Q1196" s="3901" t="s">
        <v>12075</v>
      </c>
      <c r="R1196" s="309"/>
      <c r="S1196" s="250"/>
      <c r="T1196" s="250"/>
      <c r="U1196" s="3421"/>
      <c r="V1196" s="3902" t="s">
        <v>2073</v>
      </c>
      <c r="W1196" s="3421"/>
      <c r="X1196" s="3902" t="s">
        <v>37</v>
      </c>
      <c r="Y1196" s="3421"/>
      <c r="Z1196" s="251"/>
      <c r="AA1196" s="3938" t="s">
        <v>12480</v>
      </c>
      <c r="AB1196" s="1612" t="s">
        <v>5585</v>
      </c>
      <c r="AC1196" s="33">
        <v>0</v>
      </c>
      <c r="AD1196" s="471">
        <v>7613</v>
      </c>
      <c r="AE1196" s="33">
        <f t="shared" si="27"/>
        <v>15226</v>
      </c>
      <c r="AF1196" s="31"/>
      <c r="AG1196" s="26"/>
    </row>
    <row r="1197" spans="1:33" ht="30" customHeight="1">
      <c r="A1197" s="4055" t="s">
        <v>7878</v>
      </c>
      <c r="B1197" s="5642" t="s">
        <v>12444</v>
      </c>
      <c r="C1197" s="340">
        <v>45552</v>
      </c>
      <c r="D1197" s="340">
        <v>45559</v>
      </c>
      <c r="E1197" s="422"/>
      <c r="F1197" s="374"/>
      <c r="G1197" s="339">
        <v>8638</v>
      </c>
      <c r="H1197" s="3898" t="s">
        <v>1539</v>
      </c>
      <c r="I1197" s="487"/>
      <c r="J1197" s="4056" t="s">
        <v>12445</v>
      </c>
      <c r="K1197" s="477" t="s">
        <v>10385</v>
      </c>
      <c r="L1197" s="581" t="s">
        <v>173</v>
      </c>
      <c r="M1197" s="338" t="s">
        <v>12471</v>
      </c>
      <c r="N1197" s="255"/>
      <c r="O1197" s="258">
        <v>1</v>
      </c>
      <c r="P1197" s="258">
        <v>1</v>
      </c>
      <c r="Q1197" s="467" t="s">
        <v>12062</v>
      </c>
      <c r="R1197" s="309"/>
      <c r="S1197" s="250"/>
      <c r="T1197" s="250"/>
      <c r="U1197" s="250"/>
      <c r="V1197" s="3902" t="s">
        <v>2073</v>
      </c>
      <c r="W1197" s="250"/>
      <c r="X1197" s="3902" t="s">
        <v>37</v>
      </c>
      <c r="Y1197" s="250"/>
      <c r="Z1197" s="251"/>
      <c r="AA1197" s="251">
        <v>4504350729</v>
      </c>
      <c r="AB1197" s="1612" t="s">
        <v>12936</v>
      </c>
      <c r="AC1197" s="33">
        <v>0</v>
      </c>
      <c r="AD1197" s="471">
        <v>7613</v>
      </c>
      <c r="AE1197" s="33">
        <f t="shared" si="27"/>
        <v>7613</v>
      </c>
      <c r="AF1197" s="31"/>
      <c r="AG1197" s="26"/>
    </row>
    <row r="1198" spans="1:33" ht="30" customHeight="1">
      <c r="A1198" s="1641" t="s">
        <v>7878</v>
      </c>
      <c r="B1198" s="1642" t="s">
        <v>12446</v>
      </c>
      <c r="C1198" s="1277">
        <v>45552</v>
      </c>
      <c r="D1198" s="1277">
        <v>45561</v>
      </c>
      <c r="E1198" s="593"/>
      <c r="F1198" s="1297"/>
      <c r="G1198" s="1276">
        <v>8638</v>
      </c>
      <c r="H1198" s="1643" t="s">
        <v>10066</v>
      </c>
      <c r="I1198" s="1326"/>
      <c r="J1198" s="1304" t="s">
        <v>12447</v>
      </c>
      <c r="K1198" s="1644" t="s">
        <v>12448</v>
      </c>
      <c r="L1198" s="1648" t="s">
        <v>128</v>
      </c>
      <c r="M1198" s="771" t="s">
        <v>12472</v>
      </c>
      <c r="N1198" s="1176"/>
      <c r="O1198" s="1272">
        <v>3</v>
      </c>
      <c r="P1198" s="1272">
        <v>3</v>
      </c>
      <c r="Q1198" s="1402" t="s">
        <v>12449</v>
      </c>
      <c r="R1198" s="1173"/>
      <c r="S1198" s="1173"/>
      <c r="T1198" s="1173"/>
      <c r="U1198" s="1173"/>
      <c r="V1198" s="2005" t="s">
        <v>2073</v>
      </c>
      <c r="W1198" s="1173"/>
      <c r="X1198" s="2005" t="s">
        <v>37</v>
      </c>
      <c r="Y1198" s="1173"/>
      <c r="Z1198" s="2003" t="s">
        <v>45</v>
      </c>
      <c r="AA1198" s="1176"/>
      <c r="AB1198" s="1613" t="s">
        <v>12936</v>
      </c>
      <c r="AC1198" s="722">
        <v>0</v>
      </c>
      <c r="AD1198" s="1266">
        <v>7613</v>
      </c>
      <c r="AE1198" s="722">
        <f t="shared" si="27"/>
        <v>22839</v>
      </c>
      <c r="AF1198" s="31"/>
      <c r="AG1198" s="26"/>
    </row>
    <row r="1199" spans="1:33" ht="30" customHeight="1">
      <c r="A1199" s="1592" t="s">
        <v>10014</v>
      </c>
      <c r="B1199" s="2992" t="s">
        <v>12483</v>
      </c>
      <c r="C1199" s="1277">
        <v>45553</v>
      </c>
      <c r="D1199" s="1593">
        <v>45567</v>
      </c>
      <c r="E1199" s="764"/>
      <c r="F1199" s="1297"/>
      <c r="G1199" s="1276">
        <v>8612</v>
      </c>
      <c r="H1199" s="1594" t="s">
        <v>3209</v>
      </c>
      <c r="I1199" s="1326"/>
      <c r="J1199" s="1304" t="s">
        <v>12484</v>
      </c>
      <c r="K1199" s="1651" t="s">
        <v>12485</v>
      </c>
      <c r="L1199" s="1648" t="s">
        <v>128</v>
      </c>
      <c r="M1199" s="771" t="s">
        <v>12573</v>
      </c>
      <c r="N1199" s="1176"/>
      <c r="O1199" s="1272">
        <v>3</v>
      </c>
      <c r="P1199" s="1272">
        <v>3</v>
      </c>
      <c r="Q1199" s="1402" t="s">
        <v>12486</v>
      </c>
      <c r="R1199" s="1173"/>
      <c r="S1199" s="1173"/>
      <c r="T1199" s="1173"/>
      <c r="U1199" s="1173"/>
      <c r="V1199" s="2436" t="s">
        <v>2073</v>
      </c>
      <c r="W1199" s="1173"/>
      <c r="X1199" s="2436" t="s">
        <v>37</v>
      </c>
      <c r="Y1199" s="1173"/>
      <c r="Z1199" s="1834" t="s">
        <v>45</v>
      </c>
      <c r="AA1199" s="1176">
        <v>4504351950</v>
      </c>
      <c r="AB1199" s="1613" t="s">
        <v>10565</v>
      </c>
      <c r="AC1199" s="722">
        <v>0</v>
      </c>
      <c r="AD1199" s="1266">
        <v>6156</v>
      </c>
      <c r="AE1199" s="722">
        <f t="shared" si="27"/>
        <v>18468</v>
      </c>
      <c r="AF1199" s="31"/>
      <c r="AG1199" s="26"/>
    </row>
    <row r="1200" spans="1:33" ht="30" customHeight="1">
      <c r="A1200" s="2814" t="s">
        <v>17456</v>
      </c>
      <c r="B1200" s="2992" t="s">
        <v>12487</v>
      </c>
      <c r="C1200" s="1277">
        <v>45553</v>
      </c>
      <c r="D1200" s="1277">
        <v>45562</v>
      </c>
      <c r="E1200" s="593"/>
      <c r="F1200" s="1297"/>
      <c r="G1200" s="1276">
        <v>8610</v>
      </c>
      <c r="H1200" s="1594" t="s">
        <v>10925</v>
      </c>
      <c r="I1200" s="1326"/>
      <c r="J1200" s="1304" t="s">
        <v>10926</v>
      </c>
      <c r="K1200" s="1651" t="s">
        <v>11807</v>
      </c>
      <c r="L1200" s="1472" t="s">
        <v>173</v>
      </c>
      <c r="M1200" s="771" t="s">
        <v>12574</v>
      </c>
      <c r="N1200" s="1176"/>
      <c r="O1200" s="1272">
        <v>1</v>
      </c>
      <c r="P1200" s="1272">
        <v>1</v>
      </c>
      <c r="Q1200" s="1402" t="s">
        <v>12005</v>
      </c>
      <c r="R1200" s="1173"/>
      <c r="S1200" s="1173"/>
      <c r="T1200" s="1173"/>
      <c r="U1200" s="1173"/>
      <c r="V1200" s="2052" t="s">
        <v>2073</v>
      </c>
      <c r="W1200" s="1173"/>
      <c r="X1200" s="2052" t="s">
        <v>37</v>
      </c>
      <c r="Y1200" s="1173"/>
      <c r="Z1200" s="1827" t="s">
        <v>45</v>
      </c>
      <c r="AA1200" s="1176">
        <v>4504351476</v>
      </c>
      <c r="AB1200" s="1613" t="s">
        <v>5585</v>
      </c>
      <c r="AC1200" s="722">
        <v>0</v>
      </c>
      <c r="AD1200" s="1266">
        <v>7371</v>
      </c>
      <c r="AE1200" s="722">
        <f t="shared" si="27"/>
        <v>7371</v>
      </c>
      <c r="AF1200" s="31"/>
      <c r="AG1200" s="26"/>
    </row>
    <row r="1201" spans="1:33" ht="30" customHeight="1">
      <c r="A1201" s="2815" t="s">
        <v>17456</v>
      </c>
      <c r="B1201" s="2992" t="s">
        <v>12488</v>
      </c>
      <c r="C1201" s="340">
        <v>45553</v>
      </c>
      <c r="D1201" s="340">
        <v>45562</v>
      </c>
      <c r="E1201" s="422"/>
      <c r="F1201" s="374"/>
      <c r="G1201" s="339">
        <v>8610</v>
      </c>
      <c r="H1201" s="1604" t="s">
        <v>383</v>
      </c>
      <c r="I1201" s="487"/>
      <c r="J1201" s="410" t="s">
        <v>12489</v>
      </c>
      <c r="K1201" s="2117" t="s">
        <v>11807</v>
      </c>
      <c r="L1201" s="581" t="s">
        <v>173</v>
      </c>
      <c r="M1201" s="338" t="s">
        <v>12575</v>
      </c>
      <c r="N1201" s="255"/>
      <c r="O1201" s="258">
        <v>1</v>
      </c>
      <c r="P1201" s="258">
        <v>1</v>
      </c>
      <c r="Q1201" s="467" t="s">
        <v>12005</v>
      </c>
      <c r="R1201" s="309"/>
      <c r="S1201" s="250"/>
      <c r="T1201" s="250"/>
      <c r="U1201" s="250"/>
      <c r="V1201" s="2113" t="s">
        <v>2073</v>
      </c>
      <c r="W1201" s="250"/>
      <c r="X1201" s="2113" t="s">
        <v>37</v>
      </c>
      <c r="Y1201" s="250"/>
      <c r="Z1201" s="251"/>
      <c r="AA1201" s="251" t="s">
        <v>12604</v>
      </c>
      <c r="AB1201" s="1612" t="s">
        <v>5585</v>
      </c>
      <c r="AC1201" s="33">
        <v>0</v>
      </c>
      <c r="AD1201" s="471">
        <v>7371</v>
      </c>
      <c r="AE1201" s="33">
        <f t="shared" si="27"/>
        <v>7371</v>
      </c>
      <c r="AF1201" s="31"/>
      <c r="AG1201" s="26"/>
    </row>
    <row r="1202" spans="1:33" ht="30" customHeight="1">
      <c r="A1202" s="2814" t="s">
        <v>17456</v>
      </c>
      <c r="B1202" s="2992" t="s">
        <v>12490</v>
      </c>
      <c r="C1202" s="1277">
        <v>45553</v>
      </c>
      <c r="D1202" s="1277">
        <v>45562</v>
      </c>
      <c r="E1202" s="593"/>
      <c r="F1202" s="1297"/>
      <c r="G1202" s="1276">
        <v>8610</v>
      </c>
      <c r="H1202" s="1594" t="s">
        <v>5879</v>
      </c>
      <c r="I1202" s="1326"/>
      <c r="J1202" s="1304" t="s">
        <v>10298</v>
      </c>
      <c r="K1202" s="1651" t="s">
        <v>11807</v>
      </c>
      <c r="L1202" s="1472" t="s">
        <v>173</v>
      </c>
      <c r="M1202" s="771" t="s">
        <v>12576</v>
      </c>
      <c r="N1202" s="1176"/>
      <c r="O1202" s="1272">
        <v>1</v>
      </c>
      <c r="P1202" s="1272">
        <v>1</v>
      </c>
      <c r="Q1202" s="1402" t="s">
        <v>12005</v>
      </c>
      <c r="R1202" s="1173"/>
      <c r="S1202" s="1173"/>
      <c r="T1202" s="1173"/>
      <c r="U1202" s="1173"/>
      <c r="V1202" s="1853" t="s">
        <v>2073</v>
      </c>
      <c r="W1202" s="1173"/>
      <c r="X1202" s="1853" t="s">
        <v>37</v>
      </c>
      <c r="Y1202" s="1173"/>
      <c r="Z1202" s="2053" t="s">
        <v>45</v>
      </c>
      <c r="AA1202" s="1176">
        <v>4504352137</v>
      </c>
      <c r="AB1202" s="1613" t="s">
        <v>5585</v>
      </c>
      <c r="AC1202" s="722">
        <v>0</v>
      </c>
      <c r="AD1202" s="1266">
        <v>7371</v>
      </c>
      <c r="AE1202" s="722">
        <f t="shared" si="27"/>
        <v>7371</v>
      </c>
      <c r="AF1202" s="31"/>
      <c r="AG1202" s="26"/>
    </row>
    <row r="1203" spans="1:33" ht="30" customHeight="1">
      <c r="A1203" s="2814" t="s">
        <v>17456</v>
      </c>
      <c r="B1203" s="5609" t="s">
        <v>12491</v>
      </c>
      <c r="C1203" s="1277">
        <v>45553</v>
      </c>
      <c r="D1203" s="1277">
        <v>45562</v>
      </c>
      <c r="E1203" s="593"/>
      <c r="F1203" s="1297"/>
      <c r="G1203" s="1276">
        <v>8610</v>
      </c>
      <c r="H1203" s="1594" t="s">
        <v>2869</v>
      </c>
      <c r="I1203" s="1326"/>
      <c r="J1203" s="1304" t="s">
        <v>12492</v>
      </c>
      <c r="K1203" s="1651" t="s">
        <v>12051</v>
      </c>
      <c r="L1203" s="1472" t="s">
        <v>173</v>
      </c>
      <c r="M1203" s="771" t="s">
        <v>12577</v>
      </c>
      <c r="N1203" s="1176"/>
      <c r="O1203" s="1272">
        <v>1</v>
      </c>
      <c r="P1203" s="1272">
        <v>1</v>
      </c>
      <c r="Q1203" s="1402" t="s">
        <v>12005</v>
      </c>
      <c r="R1203" s="1173"/>
      <c r="S1203" s="1173"/>
      <c r="T1203" s="1173"/>
      <c r="U1203" s="1173"/>
      <c r="V1203" s="1853" t="s">
        <v>2073</v>
      </c>
      <c r="W1203" s="1173"/>
      <c r="X1203" s="1853" t="s">
        <v>37</v>
      </c>
      <c r="Y1203" s="1173"/>
      <c r="Z1203" s="2053" t="s">
        <v>45</v>
      </c>
      <c r="AA1203" s="1176">
        <v>4504352139</v>
      </c>
      <c r="AB1203" s="1613" t="s">
        <v>5585</v>
      </c>
      <c r="AC1203" s="722">
        <v>0</v>
      </c>
      <c r="AD1203" s="1266">
        <v>7371</v>
      </c>
      <c r="AE1203" s="722">
        <f t="shared" ref="AE1203:AE1234" si="28">SUM(AD1203*P1203+AC1203)</f>
        <v>7371</v>
      </c>
      <c r="AF1203" s="31"/>
      <c r="AG1203" s="26"/>
    </row>
    <row r="1204" spans="1:33" ht="30" customHeight="1">
      <c r="A1204" s="2815" t="s">
        <v>17456</v>
      </c>
      <c r="B1204" s="5609" t="s">
        <v>12493</v>
      </c>
      <c r="C1204" s="340">
        <v>45553</v>
      </c>
      <c r="D1204" s="340">
        <v>45562</v>
      </c>
      <c r="E1204" s="422"/>
      <c r="F1204" s="374"/>
      <c r="G1204" s="339">
        <v>8610</v>
      </c>
      <c r="H1204" s="1604" t="s">
        <v>4932</v>
      </c>
      <c r="I1204" s="487"/>
      <c r="J1204" s="410" t="s">
        <v>12494</v>
      </c>
      <c r="K1204" s="2117" t="s">
        <v>11807</v>
      </c>
      <c r="L1204" s="581" t="s">
        <v>173</v>
      </c>
      <c r="M1204" s="338" t="s">
        <v>12578</v>
      </c>
      <c r="N1204" s="255"/>
      <c r="O1204" s="258">
        <v>1</v>
      </c>
      <c r="P1204" s="258">
        <v>1</v>
      </c>
      <c r="Q1204" s="467" t="s">
        <v>12005</v>
      </c>
      <c r="R1204" s="309"/>
      <c r="S1204" s="250"/>
      <c r="T1204" s="250"/>
      <c r="U1204" s="250"/>
      <c r="V1204" s="2113" t="s">
        <v>2073</v>
      </c>
      <c r="W1204" s="250"/>
      <c r="X1204" s="2113" t="s">
        <v>37</v>
      </c>
      <c r="Y1204" s="250"/>
      <c r="Z1204" s="251"/>
      <c r="AA1204" s="251">
        <v>4504352140</v>
      </c>
      <c r="AB1204" s="1612" t="s">
        <v>5585</v>
      </c>
      <c r="AC1204" s="33">
        <v>0</v>
      </c>
      <c r="AD1204" s="471">
        <v>7371</v>
      </c>
      <c r="AE1204" s="33">
        <f t="shared" si="28"/>
        <v>7371</v>
      </c>
      <c r="AF1204" s="31"/>
      <c r="AG1204" s="26"/>
    </row>
    <row r="1205" spans="1:33" ht="30" customHeight="1">
      <c r="A1205" s="1592" t="s">
        <v>9105</v>
      </c>
      <c r="B1205" s="1336" t="s">
        <v>12495</v>
      </c>
      <c r="C1205" s="1277">
        <v>45552</v>
      </c>
      <c r="D1205" s="1593">
        <v>45566</v>
      </c>
      <c r="E1205" s="764"/>
      <c r="F1205" s="1297"/>
      <c r="G1205" s="1276">
        <v>8616</v>
      </c>
      <c r="H1205" s="1594" t="s">
        <v>3676</v>
      </c>
      <c r="I1205" s="1326"/>
      <c r="J1205" s="1304" t="s">
        <v>12496</v>
      </c>
      <c r="K1205" s="1651" t="s">
        <v>12497</v>
      </c>
      <c r="L1205" s="1472" t="s">
        <v>173</v>
      </c>
      <c r="M1205" s="771" t="s">
        <v>12579</v>
      </c>
      <c r="N1205" s="1176"/>
      <c r="O1205" s="1272">
        <v>1</v>
      </c>
      <c r="P1205" s="1272">
        <v>1</v>
      </c>
      <c r="Q1205" s="1732" t="s">
        <v>12362</v>
      </c>
      <c r="R1205" s="1173"/>
      <c r="S1205" s="1173"/>
      <c r="T1205" s="1173"/>
      <c r="U1205" s="1173"/>
      <c r="V1205" s="2461" t="s">
        <v>2073</v>
      </c>
      <c r="W1205" s="1173"/>
      <c r="X1205" s="2461" t="s">
        <v>37</v>
      </c>
      <c r="Y1205" s="1173"/>
      <c r="Z1205" s="2623" t="s">
        <v>45</v>
      </c>
      <c r="AA1205" s="1176">
        <v>4504351367</v>
      </c>
      <c r="AB1205" s="1613" t="s">
        <v>12936</v>
      </c>
      <c r="AC1205" s="722">
        <v>6000</v>
      </c>
      <c r="AD1205" s="1266">
        <v>7858.62</v>
      </c>
      <c r="AE1205" s="722">
        <f t="shared" si="28"/>
        <v>13858.619999999999</v>
      </c>
      <c r="AF1205" s="31"/>
      <c r="AG1205" s="26"/>
    </row>
    <row r="1206" spans="1:33" ht="30" customHeight="1">
      <c r="A1206" s="1592" t="s">
        <v>9105</v>
      </c>
      <c r="B1206" s="1336" t="s">
        <v>12498</v>
      </c>
      <c r="C1206" s="1277">
        <v>45553</v>
      </c>
      <c r="D1206" s="1593">
        <v>45568</v>
      </c>
      <c r="E1206" s="593"/>
      <c r="F1206" s="1297"/>
      <c r="G1206" s="1276">
        <v>8616</v>
      </c>
      <c r="H1206" s="1594" t="s">
        <v>1395</v>
      </c>
      <c r="I1206" s="1326"/>
      <c r="J1206" s="1304" t="s">
        <v>12499</v>
      </c>
      <c r="K1206" s="1651" t="s">
        <v>11807</v>
      </c>
      <c r="L1206" s="1472" t="s">
        <v>173</v>
      </c>
      <c r="M1206" s="771" t="s">
        <v>12580</v>
      </c>
      <c r="N1206" s="1176"/>
      <c r="O1206" s="1272">
        <v>1</v>
      </c>
      <c r="P1206" s="1272">
        <v>1</v>
      </c>
      <c r="Q1206" s="1402" t="s">
        <v>12005</v>
      </c>
      <c r="R1206" s="1173"/>
      <c r="S1206" s="1173"/>
      <c r="T1206" s="1173"/>
      <c r="U1206" s="1173"/>
      <c r="V1206" s="2197" t="s">
        <v>2073</v>
      </c>
      <c r="W1206" s="1173"/>
      <c r="X1206" s="2197" t="s">
        <v>37</v>
      </c>
      <c r="Y1206" s="1173"/>
      <c r="Z1206" s="2227" t="s">
        <v>45</v>
      </c>
      <c r="AA1206" s="1176">
        <v>4504351943</v>
      </c>
      <c r="AB1206" s="1613" t="s">
        <v>10569</v>
      </c>
      <c r="AC1206" s="722">
        <v>9000</v>
      </c>
      <c r="AD1206" s="1266">
        <v>7858.62</v>
      </c>
      <c r="AE1206" s="722">
        <f t="shared" si="28"/>
        <v>16858.62</v>
      </c>
      <c r="AF1206" s="31"/>
      <c r="AG1206" s="26"/>
    </row>
    <row r="1207" spans="1:33" ht="30" customHeight="1">
      <c r="A1207" s="6865" t="s">
        <v>8549</v>
      </c>
      <c r="B1207" s="6926" t="s">
        <v>12500</v>
      </c>
      <c r="C1207" s="340">
        <v>45553</v>
      </c>
      <c r="D1207" s="1598">
        <v>45566</v>
      </c>
      <c r="E1207" s="422"/>
      <c r="F1207" s="374"/>
      <c r="G1207" s="339">
        <v>8634</v>
      </c>
      <c r="H1207" s="1604" t="s">
        <v>608</v>
      </c>
      <c r="I1207" s="487"/>
      <c r="J1207" s="6866" t="s">
        <v>12501</v>
      </c>
      <c r="K1207" s="2117" t="s">
        <v>12504</v>
      </c>
      <c r="L1207" s="581" t="s">
        <v>173</v>
      </c>
      <c r="M1207" s="338" t="s">
        <v>12581</v>
      </c>
      <c r="N1207" s="255"/>
      <c r="O1207" s="258">
        <v>1</v>
      </c>
      <c r="P1207" s="258">
        <v>1</v>
      </c>
      <c r="Q1207" s="2050" t="s">
        <v>12362</v>
      </c>
      <c r="R1207" s="309"/>
      <c r="S1207" s="250"/>
      <c r="T1207" s="250"/>
      <c r="U1207" s="250"/>
      <c r="V1207" s="2502" t="s">
        <v>2073</v>
      </c>
      <c r="W1207" s="250"/>
      <c r="X1207" s="2502" t="s">
        <v>37</v>
      </c>
      <c r="Y1207" s="250"/>
      <c r="Z1207" s="251"/>
      <c r="AA1207" s="5232" t="s">
        <v>12601</v>
      </c>
      <c r="AB1207" s="1612" t="s">
        <v>12936</v>
      </c>
      <c r="AC1207" s="33">
        <v>3000</v>
      </c>
      <c r="AD1207" s="471">
        <v>7858.62</v>
      </c>
      <c r="AE1207" s="33">
        <f t="shared" si="28"/>
        <v>10858.619999999999</v>
      </c>
      <c r="AF1207" s="31"/>
      <c r="AG1207" s="26"/>
    </row>
    <row r="1208" spans="1:33" ht="30" customHeight="1">
      <c r="A1208" s="6086" t="s">
        <v>8560</v>
      </c>
      <c r="B1208" s="6166" t="s">
        <v>12502</v>
      </c>
      <c r="C1208" s="1277">
        <v>45553</v>
      </c>
      <c r="D1208" s="1593">
        <v>45567</v>
      </c>
      <c r="E1208" s="593"/>
      <c r="F1208" s="1297"/>
      <c r="G1208" s="1276">
        <v>8607</v>
      </c>
      <c r="H1208" s="1594" t="s">
        <v>686</v>
      </c>
      <c r="I1208" s="1937" t="s">
        <v>25</v>
      </c>
      <c r="J1208" s="6087" t="s">
        <v>12503</v>
      </c>
      <c r="K1208" s="1651" t="s">
        <v>12507</v>
      </c>
      <c r="L1208" s="1472" t="s">
        <v>173</v>
      </c>
      <c r="M1208" s="771" t="s">
        <v>12582</v>
      </c>
      <c r="N1208" s="1176"/>
      <c r="O1208" s="1272">
        <v>1</v>
      </c>
      <c r="P1208" s="1272">
        <v>1</v>
      </c>
      <c r="Q1208" s="1402" t="s">
        <v>12005</v>
      </c>
      <c r="R1208" s="1173"/>
      <c r="S1208" s="1173"/>
      <c r="T1208" s="1173"/>
      <c r="U1208" s="1173"/>
      <c r="V1208" s="1936" t="s">
        <v>2073</v>
      </c>
      <c r="W1208" s="1173"/>
      <c r="X1208" s="1936" t="s">
        <v>37</v>
      </c>
      <c r="Y1208" s="1173"/>
      <c r="Z1208" s="1639" t="s">
        <v>45</v>
      </c>
      <c r="AA1208" s="1176" t="s">
        <v>12602</v>
      </c>
      <c r="AB1208" s="1613" t="s">
        <v>10568</v>
      </c>
      <c r="AC1208" s="722">
        <v>6000</v>
      </c>
      <c r="AD1208" s="1266">
        <v>7938</v>
      </c>
      <c r="AE1208" s="722">
        <f t="shared" si="28"/>
        <v>13938</v>
      </c>
      <c r="AF1208" s="31"/>
      <c r="AG1208" s="26"/>
    </row>
    <row r="1209" spans="1:33" ht="30" customHeight="1">
      <c r="A1209" s="1592" t="s">
        <v>8560</v>
      </c>
      <c r="B1209" s="1336" t="s">
        <v>12505</v>
      </c>
      <c r="C1209" s="1277">
        <v>45553</v>
      </c>
      <c r="D1209" s="1593">
        <v>45567</v>
      </c>
      <c r="E1209" s="593"/>
      <c r="F1209" s="1297"/>
      <c r="G1209" s="1276">
        <v>8607</v>
      </c>
      <c r="H1209" s="1594" t="s">
        <v>10653</v>
      </c>
      <c r="I1209" s="1326"/>
      <c r="J1209" s="1304" t="s">
        <v>12506</v>
      </c>
      <c r="K1209" s="1651" t="s">
        <v>12508</v>
      </c>
      <c r="L1209" s="1472" t="s">
        <v>173</v>
      </c>
      <c r="M1209" s="771" t="s">
        <v>12583</v>
      </c>
      <c r="N1209" s="1176"/>
      <c r="O1209" s="1272">
        <v>1</v>
      </c>
      <c r="P1209" s="1272">
        <v>1</v>
      </c>
      <c r="Q1209" s="1732" t="s">
        <v>12362</v>
      </c>
      <c r="R1209" s="1173"/>
      <c r="S1209" s="1173"/>
      <c r="T1209" s="1173"/>
      <c r="U1209" s="1173"/>
      <c r="V1209" s="1927" t="s">
        <v>2073</v>
      </c>
      <c r="W1209" s="1173"/>
      <c r="X1209" s="1927" t="s">
        <v>37</v>
      </c>
      <c r="Y1209" s="1173"/>
      <c r="Z1209" s="1639" t="s">
        <v>45</v>
      </c>
      <c r="AA1209" s="1176">
        <v>4504352278</v>
      </c>
      <c r="AB1209" s="1613" t="s">
        <v>12936</v>
      </c>
      <c r="AC1209" s="722">
        <v>6000</v>
      </c>
      <c r="AD1209" s="1266">
        <v>7938</v>
      </c>
      <c r="AE1209" s="722">
        <f t="shared" si="28"/>
        <v>13938</v>
      </c>
      <c r="AF1209" s="31"/>
      <c r="AG1209" s="26"/>
    </row>
    <row r="1210" spans="1:33" ht="30" customHeight="1">
      <c r="A1210" s="1592" t="s">
        <v>8560</v>
      </c>
      <c r="B1210" s="2992" t="s">
        <v>12509</v>
      </c>
      <c r="C1210" s="1277">
        <v>45553</v>
      </c>
      <c r="D1210" s="1593">
        <v>45567</v>
      </c>
      <c r="E1210" s="593"/>
      <c r="F1210" s="1297"/>
      <c r="G1210" s="1276">
        <v>8607</v>
      </c>
      <c r="H1210" s="1594" t="s">
        <v>713</v>
      </c>
      <c r="I1210" s="1326"/>
      <c r="J1210" s="1304" t="s">
        <v>12510</v>
      </c>
      <c r="K1210" s="1319" t="s">
        <v>12511</v>
      </c>
      <c r="L1210" s="1472" t="s">
        <v>173</v>
      </c>
      <c r="M1210" s="771" t="s">
        <v>12584</v>
      </c>
      <c r="N1210" s="1176"/>
      <c r="O1210" s="1272">
        <v>1</v>
      </c>
      <c r="P1210" s="1272">
        <v>1</v>
      </c>
      <c r="Q1210" s="1402" t="s">
        <v>12005</v>
      </c>
      <c r="R1210" s="1173"/>
      <c r="S1210" s="1173"/>
      <c r="T1210" s="1173"/>
      <c r="U1210" s="1173"/>
      <c r="V1210" s="1693" t="s">
        <v>2073</v>
      </c>
      <c r="W1210" s="1173"/>
      <c r="X1210" s="1693" t="s">
        <v>37</v>
      </c>
      <c r="Y1210" s="1173"/>
      <c r="Z1210" s="1716" t="s">
        <v>45</v>
      </c>
      <c r="AA1210" s="1176">
        <v>4504352279</v>
      </c>
      <c r="AB1210" s="1613" t="s">
        <v>10568</v>
      </c>
      <c r="AC1210" s="722">
        <v>6000</v>
      </c>
      <c r="AD1210" s="1266">
        <v>7938</v>
      </c>
      <c r="AE1210" s="722">
        <f t="shared" si="28"/>
        <v>13938</v>
      </c>
      <c r="AF1210" s="31"/>
      <c r="AG1210" s="26"/>
    </row>
    <row r="1211" spans="1:33" ht="30" customHeight="1">
      <c r="A1211" s="1592" t="s">
        <v>9092</v>
      </c>
      <c r="B1211" s="2992" t="s">
        <v>12512</v>
      </c>
      <c r="C1211" s="1277">
        <v>45553</v>
      </c>
      <c r="D1211" s="1277">
        <v>45565</v>
      </c>
      <c r="E1211" s="764"/>
      <c r="F1211" s="1297"/>
      <c r="G1211" s="1276">
        <v>8599</v>
      </c>
      <c r="H1211" s="1594" t="s">
        <v>10502</v>
      </c>
      <c r="I1211" s="1326"/>
      <c r="J1211" s="1304" t="s">
        <v>12513</v>
      </c>
      <c r="K1211" s="1319" t="s">
        <v>11015</v>
      </c>
      <c r="L1211" s="1472" t="s">
        <v>173</v>
      </c>
      <c r="M1211" s="771" t="s">
        <v>12585</v>
      </c>
      <c r="N1211" s="1176"/>
      <c r="O1211" s="1272">
        <v>1</v>
      </c>
      <c r="P1211" s="1272">
        <v>1</v>
      </c>
      <c r="Q1211" s="1665" t="s">
        <v>12514</v>
      </c>
      <c r="R1211" s="1173"/>
      <c r="S1211" s="1173"/>
      <c r="T1211" s="1173"/>
      <c r="U1211" s="1173"/>
      <c r="V1211" s="2454" t="s">
        <v>2073</v>
      </c>
      <c r="W1211" s="1173"/>
      <c r="X1211" s="2454" t="s">
        <v>37</v>
      </c>
      <c r="Y1211" s="1173"/>
      <c r="Z1211" s="2330" t="s">
        <v>45</v>
      </c>
      <c r="AA1211" s="1176">
        <v>4504352324</v>
      </c>
      <c r="AB1211" s="1613" t="s">
        <v>5585</v>
      </c>
      <c r="AC1211" s="722">
        <v>0</v>
      </c>
      <c r="AD1211" s="1266">
        <v>7938</v>
      </c>
      <c r="AE1211" s="722">
        <f t="shared" si="28"/>
        <v>7938</v>
      </c>
      <c r="AF1211" s="31"/>
      <c r="AG1211" s="26"/>
    </row>
    <row r="1212" spans="1:33" ht="30" customHeight="1">
      <c r="A1212" s="1592" t="s">
        <v>9092</v>
      </c>
      <c r="B1212" s="2992" t="s">
        <v>12515</v>
      </c>
      <c r="C1212" s="1277">
        <v>45553</v>
      </c>
      <c r="D1212" s="1277">
        <v>45565</v>
      </c>
      <c r="E1212" s="593"/>
      <c r="F1212" s="1297"/>
      <c r="G1212" s="1276">
        <v>8599</v>
      </c>
      <c r="H1212" s="1594" t="s">
        <v>12516</v>
      </c>
      <c r="I1212" s="1326"/>
      <c r="J1212" s="1304" t="s">
        <v>12517</v>
      </c>
      <c r="K1212" s="1319" t="s">
        <v>11015</v>
      </c>
      <c r="L1212" s="1472" t="s">
        <v>173</v>
      </c>
      <c r="M1212" s="771" t="s">
        <v>12586</v>
      </c>
      <c r="N1212" s="1176"/>
      <c r="O1212" s="1272">
        <v>1</v>
      </c>
      <c r="P1212" s="1272">
        <v>1</v>
      </c>
      <c r="Q1212" s="1665" t="s">
        <v>12518</v>
      </c>
      <c r="R1212" s="1173"/>
      <c r="S1212" s="1173"/>
      <c r="T1212" s="1173"/>
      <c r="U1212" s="1173"/>
      <c r="V1212" s="2609" t="s">
        <v>2073</v>
      </c>
      <c r="W1212" s="1173"/>
      <c r="X1212" s="2609" t="s">
        <v>37</v>
      </c>
      <c r="Y1212" s="1173"/>
      <c r="Z1212" s="2691" t="s">
        <v>45</v>
      </c>
      <c r="AA1212" s="1176">
        <v>4504352325</v>
      </c>
      <c r="AB1212" s="1613" t="s">
        <v>5585</v>
      </c>
      <c r="AC1212" s="722">
        <v>0</v>
      </c>
      <c r="AD1212" s="1266">
        <v>7938</v>
      </c>
      <c r="AE1212" s="722">
        <f t="shared" si="28"/>
        <v>7938</v>
      </c>
      <c r="AF1212" s="31"/>
      <c r="AG1212" s="26"/>
    </row>
    <row r="1213" spans="1:33" ht="30" customHeight="1">
      <c r="A1213" s="1592" t="s">
        <v>10021</v>
      </c>
      <c r="B1213" s="1336" t="s">
        <v>12519</v>
      </c>
      <c r="C1213" s="1277">
        <v>45553</v>
      </c>
      <c r="D1213" s="1277">
        <v>45562</v>
      </c>
      <c r="E1213" s="593"/>
      <c r="F1213" s="1297"/>
      <c r="G1213" s="1276">
        <v>8618</v>
      </c>
      <c r="H1213" s="1345"/>
      <c r="I1213" s="1650" t="s">
        <v>92</v>
      </c>
      <c r="J1213" s="1304" t="s">
        <v>11974</v>
      </c>
      <c r="K1213" s="1651" t="s">
        <v>12525</v>
      </c>
      <c r="L1213" s="1472" t="s">
        <v>173</v>
      </c>
      <c r="M1213" s="771" t="s">
        <v>12587</v>
      </c>
      <c r="N1213" s="1176"/>
      <c r="O1213" s="1272">
        <v>1</v>
      </c>
      <c r="P1213" s="1272">
        <v>1</v>
      </c>
      <c r="Q1213" s="1665" t="s">
        <v>12520</v>
      </c>
      <c r="R1213" s="1173"/>
      <c r="S1213" s="1173"/>
      <c r="T1213" s="1173"/>
      <c r="U1213" s="1173"/>
      <c r="V1213" s="1456" t="s">
        <v>2073</v>
      </c>
      <c r="W1213" s="1173"/>
      <c r="X1213" s="1456" t="s">
        <v>37</v>
      </c>
      <c r="Y1213" s="1173"/>
      <c r="Z1213" s="1496" t="s">
        <v>45</v>
      </c>
      <c r="AA1213" s="1176">
        <v>4504352304</v>
      </c>
      <c r="AB1213" s="1613" t="s">
        <v>12935</v>
      </c>
      <c r="AC1213" s="722">
        <v>0</v>
      </c>
      <c r="AD1213" s="1266">
        <v>6318</v>
      </c>
      <c r="AE1213" s="722">
        <f t="shared" si="28"/>
        <v>6318</v>
      </c>
      <c r="AF1213" s="31"/>
      <c r="AG1213" s="26"/>
    </row>
    <row r="1214" spans="1:33" ht="30" customHeight="1">
      <c r="A1214" s="1592" t="s">
        <v>9603</v>
      </c>
      <c r="B1214" s="2992" t="s">
        <v>12521</v>
      </c>
      <c r="C1214" s="1277">
        <v>45553</v>
      </c>
      <c r="D1214" s="1593">
        <v>45566</v>
      </c>
      <c r="E1214" s="593"/>
      <c r="F1214" s="1297"/>
      <c r="G1214" s="1276">
        <v>8627</v>
      </c>
      <c r="H1214" s="1594" t="s">
        <v>12522</v>
      </c>
      <c r="I1214" s="1326"/>
      <c r="J1214" s="1304" t="s">
        <v>12523</v>
      </c>
      <c r="K1214" s="1319" t="s">
        <v>12524</v>
      </c>
      <c r="L1214" s="1472" t="s">
        <v>173</v>
      </c>
      <c r="M1214" s="771" t="s">
        <v>12588</v>
      </c>
      <c r="N1214" s="1176"/>
      <c r="O1214" s="1272">
        <v>1</v>
      </c>
      <c r="P1214" s="1272">
        <v>1</v>
      </c>
      <c r="Q1214" s="1665" t="s">
        <v>12518</v>
      </c>
      <c r="R1214" s="1173"/>
      <c r="S1214" s="1173"/>
      <c r="T1214" s="1173"/>
      <c r="U1214" s="1173"/>
      <c r="V1214" s="1773" t="s">
        <v>2073</v>
      </c>
      <c r="W1214" s="1173"/>
      <c r="X1214" s="1773" t="s">
        <v>37</v>
      </c>
      <c r="Y1214" s="1173"/>
      <c r="Z1214" s="1761" t="s">
        <v>45</v>
      </c>
      <c r="AA1214" s="1176">
        <v>4504351948</v>
      </c>
      <c r="AB1214" s="1613" t="s">
        <v>10567</v>
      </c>
      <c r="AC1214" s="722">
        <v>0</v>
      </c>
      <c r="AD1214" s="1266">
        <v>10384</v>
      </c>
      <c r="AE1214" s="722">
        <f t="shared" si="28"/>
        <v>10384</v>
      </c>
      <c r="AF1214" s="31"/>
      <c r="AG1214" s="26"/>
    </row>
    <row r="1215" spans="1:33" ht="30" customHeight="1">
      <c r="A1215" s="1592" t="s">
        <v>9603</v>
      </c>
      <c r="B1215" s="2992" t="s">
        <v>12526</v>
      </c>
      <c r="C1215" s="1277">
        <v>45553</v>
      </c>
      <c r="D1215" s="1593">
        <v>45567</v>
      </c>
      <c r="E1215" s="593"/>
      <c r="F1215" s="1297"/>
      <c r="G1215" s="1276">
        <v>8627</v>
      </c>
      <c r="H1215" s="1594" t="s">
        <v>12527</v>
      </c>
      <c r="I1215" s="1326"/>
      <c r="J1215" s="1304" t="s">
        <v>12528</v>
      </c>
      <c r="K1215" s="1651" t="s">
        <v>12529</v>
      </c>
      <c r="L1215" s="1472" t="s">
        <v>173</v>
      </c>
      <c r="M1215" s="771" t="s">
        <v>12589</v>
      </c>
      <c r="N1215" s="1176"/>
      <c r="O1215" s="1272">
        <v>1</v>
      </c>
      <c r="P1215" s="1272">
        <v>1</v>
      </c>
      <c r="Q1215" s="1665" t="s">
        <v>12518</v>
      </c>
      <c r="R1215" s="1173"/>
      <c r="S1215" s="1173"/>
      <c r="T1215" s="1173"/>
      <c r="U1215" s="1173"/>
      <c r="V1215" s="1693" t="s">
        <v>2073</v>
      </c>
      <c r="W1215" s="1173"/>
      <c r="X1215" s="1693" t="s">
        <v>37</v>
      </c>
      <c r="Y1215" s="1173"/>
      <c r="Z1215" s="1716" t="s">
        <v>45</v>
      </c>
      <c r="AA1215" s="1176">
        <v>4504351947</v>
      </c>
      <c r="AB1215" s="1613" t="s">
        <v>10568</v>
      </c>
      <c r="AC1215" s="722">
        <v>0</v>
      </c>
      <c r="AD1215" s="1266">
        <v>10384</v>
      </c>
      <c r="AE1215" s="722">
        <f t="shared" si="28"/>
        <v>10384</v>
      </c>
      <c r="AF1215" s="31"/>
      <c r="AG1215" s="26"/>
    </row>
    <row r="1216" spans="1:33" ht="30" customHeight="1">
      <c r="A1216" s="1592" t="s">
        <v>19908</v>
      </c>
      <c r="B1216" s="5609" t="s">
        <v>12530</v>
      </c>
      <c r="C1216" s="1277">
        <v>45553</v>
      </c>
      <c r="D1216" s="1593">
        <v>45568</v>
      </c>
      <c r="E1216" s="593"/>
      <c r="F1216" s="1297"/>
      <c r="G1216" s="1276">
        <v>8628</v>
      </c>
      <c r="H1216" s="1594" t="s">
        <v>12531</v>
      </c>
      <c r="I1216" s="1326"/>
      <c r="J1216" s="1304" t="s">
        <v>12532</v>
      </c>
      <c r="K1216" s="1651" t="s">
        <v>12533</v>
      </c>
      <c r="L1216" s="1472" t="s">
        <v>173</v>
      </c>
      <c r="M1216" s="771" t="s">
        <v>12590</v>
      </c>
      <c r="N1216" s="1176"/>
      <c r="O1216" s="1272">
        <v>1</v>
      </c>
      <c r="P1216" s="1272">
        <v>1</v>
      </c>
      <c r="Q1216" s="1665" t="s">
        <v>12518</v>
      </c>
      <c r="R1216" s="1173"/>
      <c r="S1216" s="1173"/>
      <c r="T1216" s="1173"/>
      <c r="U1216" s="1173"/>
      <c r="V1216" s="2250" t="s">
        <v>2073</v>
      </c>
      <c r="W1216" s="1173"/>
      <c r="X1216" s="2250" t="s">
        <v>37</v>
      </c>
      <c r="Y1216" s="1173"/>
      <c r="Z1216" s="2330" t="s">
        <v>45</v>
      </c>
      <c r="AA1216" s="1176">
        <v>4504351478</v>
      </c>
      <c r="AB1216" s="1613" t="s">
        <v>10568</v>
      </c>
      <c r="AC1216" s="722">
        <v>0</v>
      </c>
      <c r="AD1216" s="1266">
        <v>10369</v>
      </c>
      <c r="AE1216" s="722">
        <f t="shared" si="28"/>
        <v>10369</v>
      </c>
      <c r="AF1216" s="31"/>
      <c r="AG1216" s="26"/>
    </row>
    <row r="1217" spans="1:33" ht="30" customHeight="1">
      <c r="A1217" s="1592" t="s">
        <v>19908</v>
      </c>
      <c r="B1217" s="5609" t="s">
        <v>12534</v>
      </c>
      <c r="C1217" s="1277">
        <v>45553</v>
      </c>
      <c r="D1217" s="1593">
        <v>45568</v>
      </c>
      <c r="E1217" s="593"/>
      <c r="F1217" s="1297"/>
      <c r="G1217" s="1276">
        <v>8628</v>
      </c>
      <c r="H1217" s="1594" t="s">
        <v>12535</v>
      </c>
      <c r="I1217" s="1326"/>
      <c r="J1217" s="1304" t="s">
        <v>12536</v>
      </c>
      <c r="K1217" s="1651" t="s">
        <v>12537</v>
      </c>
      <c r="L1217" s="1472" t="s">
        <v>173</v>
      </c>
      <c r="M1217" s="771" t="s">
        <v>12591</v>
      </c>
      <c r="N1217" s="1176"/>
      <c r="O1217" s="1272">
        <v>1</v>
      </c>
      <c r="P1217" s="1272">
        <v>1</v>
      </c>
      <c r="Q1217" s="1732" t="s">
        <v>12362</v>
      </c>
      <c r="R1217" s="1173"/>
      <c r="S1217" s="1173"/>
      <c r="T1217" s="1173"/>
      <c r="U1217" s="1173"/>
      <c r="V1217" s="2299" t="s">
        <v>2073</v>
      </c>
      <c r="W1217" s="1173"/>
      <c r="X1217" s="2299" t="s">
        <v>37</v>
      </c>
      <c r="Y1217" s="1173"/>
      <c r="Z1217" s="2298" t="s">
        <v>45</v>
      </c>
      <c r="AA1217" s="1176" t="s">
        <v>12603</v>
      </c>
      <c r="AB1217" s="1613" t="s">
        <v>12936</v>
      </c>
      <c r="AC1217" s="722">
        <v>0</v>
      </c>
      <c r="AD1217" s="1266">
        <v>10369</v>
      </c>
      <c r="AE1217" s="722">
        <f t="shared" si="28"/>
        <v>10369</v>
      </c>
      <c r="AF1217" s="31"/>
      <c r="AG1217" s="26"/>
    </row>
    <row r="1218" spans="1:33" ht="30" customHeight="1">
      <c r="A1218" s="1592" t="s">
        <v>8916</v>
      </c>
      <c r="B1218" s="2992" t="s">
        <v>12538</v>
      </c>
      <c r="C1218" s="1277">
        <v>45553</v>
      </c>
      <c r="D1218" s="1277">
        <v>45562</v>
      </c>
      <c r="E1218" s="593"/>
      <c r="F1218" s="1297"/>
      <c r="G1218" s="1276">
        <v>8646</v>
      </c>
      <c r="H1218" s="1345"/>
      <c r="I1218" s="1650" t="s">
        <v>92</v>
      </c>
      <c r="J1218" s="1304" t="s">
        <v>12539</v>
      </c>
      <c r="K1218" s="1651" t="s">
        <v>12540</v>
      </c>
      <c r="L1218" s="1397" t="s">
        <v>9610</v>
      </c>
      <c r="M1218" s="771" t="s">
        <v>12592</v>
      </c>
      <c r="N1218" s="1176"/>
      <c r="O1218" s="1272">
        <v>6</v>
      </c>
      <c r="P1218" s="1272">
        <v>6</v>
      </c>
      <c r="Q1218" s="1402" t="s">
        <v>12541</v>
      </c>
      <c r="R1218" s="1173"/>
      <c r="S1218" s="1173"/>
      <c r="T1218" s="1173"/>
      <c r="U1218" s="1173"/>
      <c r="V1218" s="1652" t="s">
        <v>2073</v>
      </c>
      <c r="W1218" s="1173"/>
      <c r="X1218" s="1652" t="s">
        <v>37</v>
      </c>
      <c r="Y1218" s="1173"/>
      <c r="Z1218" s="1639" t="s">
        <v>45</v>
      </c>
      <c r="AA1218" s="1176">
        <v>4504351757</v>
      </c>
      <c r="AB1218" s="1613" t="s">
        <v>9991</v>
      </c>
      <c r="AC1218" s="722">
        <v>0</v>
      </c>
      <c r="AD1218" s="1266">
        <v>5292</v>
      </c>
      <c r="AE1218" s="722">
        <f t="shared" si="28"/>
        <v>31752</v>
      </c>
      <c r="AF1218" s="31"/>
      <c r="AG1218" s="26"/>
    </row>
    <row r="1219" spans="1:33" ht="30" customHeight="1">
      <c r="A1219" s="4866" t="s">
        <v>8564</v>
      </c>
      <c r="B1219" s="5349" t="s">
        <v>12542</v>
      </c>
      <c r="C1219" s="340">
        <v>45552</v>
      </c>
      <c r="D1219" s="340">
        <v>45561</v>
      </c>
      <c r="E1219" s="422"/>
      <c r="F1219" s="374"/>
      <c r="G1219" s="339">
        <v>8598</v>
      </c>
      <c r="H1219" s="1604" t="s">
        <v>12543</v>
      </c>
      <c r="I1219" s="487"/>
      <c r="J1219" s="4867" t="s">
        <v>12544</v>
      </c>
      <c r="K1219" s="477" t="s">
        <v>12545</v>
      </c>
      <c r="L1219" s="1605" t="s">
        <v>76</v>
      </c>
      <c r="M1219" s="338" t="s">
        <v>12593</v>
      </c>
      <c r="N1219" s="255"/>
      <c r="O1219" s="258">
        <v>4</v>
      </c>
      <c r="P1219" s="258">
        <v>4</v>
      </c>
      <c r="Q1219" s="467" t="s">
        <v>12312</v>
      </c>
      <c r="R1219" s="309"/>
      <c r="S1219" s="250"/>
      <c r="T1219" s="250"/>
      <c r="U1219" s="250"/>
      <c r="V1219" s="1606" t="s">
        <v>2073</v>
      </c>
      <c r="W1219" s="250"/>
      <c r="X1219" s="1606" t="s">
        <v>37</v>
      </c>
      <c r="Y1219" s="250"/>
      <c r="Z1219" s="251"/>
      <c r="AA1219" s="251">
        <v>4504350393</v>
      </c>
      <c r="AB1219" s="1612" t="s">
        <v>10569</v>
      </c>
      <c r="AC1219" s="33">
        <v>0</v>
      </c>
      <c r="AD1219" s="471">
        <v>7938.81</v>
      </c>
      <c r="AE1219" s="33">
        <f t="shared" si="28"/>
        <v>31755.24</v>
      </c>
      <c r="AF1219" s="31"/>
      <c r="AG1219" s="26"/>
    </row>
    <row r="1220" spans="1:33" ht="30" customHeight="1">
      <c r="A1220" s="1592" t="s">
        <v>8564</v>
      </c>
      <c r="B1220" s="2992" t="s">
        <v>12546</v>
      </c>
      <c r="C1220" s="1277">
        <v>45553</v>
      </c>
      <c r="D1220" s="1593">
        <v>45568</v>
      </c>
      <c r="E1220" s="593"/>
      <c r="F1220" s="1297"/>
      <c r="G1220" s="1276">
        <v>8598</v>
      </c>
      <c r="H1220" s="1594" t="s">
        <v>9375</v>
      </c>
      <c r="I1220" s="1326"/>
      <c r="J1220" s="1304" t="s">
        <v>12547</v>
      </c>
      <c r="K1220" s="1319" t="s">
        <v>9377</v>
      </c>
      <c r="L1220" s="1595" t="s">
        <v>128</v>
      </c>
      <c r="M1220" s="771" t="s">
        <v>12594</v>
      </c>
      <c r="N1220" s="1176"/>
      <c r="O1220" s="1272">
        <v>3</v>
      </c>
      <c r="P1220" s="1272">
        <v>3</v>
      </c>
      <c r="Q1220" s="1402" t="s">
        <v>12548</v>
      </c>
      <c r="R1220" s="1173"/>
      <c r="S1220" s="1173"/>
      <c r="T1220" s="1173"/>
      <c r="U1220" s="1173"/>
      <c r="V1220" s="1563" t="s">
        <v>2073</v>
      </c>
      <c r="W1220" s="1173"/>
      <c r="X1220" s="1563" t="s">
        <v>37</v>
      </c>
      <c r="Y1220" s="1173"/>
      <c r="Z1220" s="1588" t="s">
        <v>45</v>
      </c>
      <c r="AA1220" s="1176"/>
      <c r="AB1220" s="1613" t="s">
        <v>10569</v>
      </c>
      <c r="AC1220" s="722">
        <v>9000</v>
      </c>
      <c r="AD1220" s="1266">
        <v>7938.81</v>
      </c>
      <c r="AE1220" s="722">
        <f t="shared" si="28"/>
        <v>32816.43</v>
      </c>
      <c r="AF1220" s="31"/>
      <c r="AG1220" s="26"/>
    </row>
    <row r="1221" spans="1:33" ht="30" customHeight="1">
      <c r="A1221" s="1592" t="s">
        <v>8564</v>
      </c>
      <c r="B1221" s="2992" t="s">
        <v>12549</v>
      </c>
      <c r="C1221" s="1277">
        <v>45552</v>
      </c>
      <c r="D1221" s="1593">
        <v>45566</v>
      </c>
      <c r="E1221" s="593"/>
      <c r="F1221" s="1297"/>
      <c r="G1221" s="1276">
        <v>8598</v>
      </c>
      <c r="H1221" s="1594" t="s">
        <v>12550</v>
      </c>
      <c r="I1221" s="1326"/>
      <c r="J1221" s="1304" t="s">
        <v>12551</v>
      </c>
      <c r="K1221" s="1319" t="s">
        <v>12552</v>
      </c>
      <c r="L1221" s="1595" t="s">
        <v>28</v>
      </c>
      <c r="M1221" s="771" t="s">
        <v>12595</v>
      </c>
      <c r="N1221" s="1176"/>
      <c r="O1221" s="1272">
        <v>2</v>
      </c>
      <c r="P1221" s="1272">
        <v>2</v>
      </c>
      <c r="Q1221" s="1402" t="s">
        <v>12553</v>
      </c>
      <c r="R1221" s="1173"/>
      <c r="S1221" s="1173"/>
      <c r="T1221" s="1173"/>
      <c r="U1221" s="1173"/>
      <c r="V1221" s="2365" t="s">
        <v>2073</v>
      </c>
      <c r="W1221" s="1173"/>
      <c r="X1221" s="2365" t="s">
        <v>37</v>
      </c>
      <c r="Y1221" s="1173"/>
      <c r="Z1221" s="1588" t="s">
        <v>45</v>
      </c>
      <c r="AA1221" s="1176">
        <v>4504350471</v>
      </c>
      <c r="AB1221" s="1613" t="s">
        <v>10569</v>
      </c>
      <c r="AC1221" s="722">
        <v>6000</v>
      </c>
      <c r="AD1221" s="1266">
        <v>7938.81</v>
      </c>
      <c r="AE1221" s="722">
        <f t="shared" si="28"/>
        <v>21877.620000000003</v>
      </c>
      <c r="AF1221" s="31"/>
      <c r="AG1221" s="26"/>
    </row>
    <row r="1222" spans="1:33" ht="30" customHeight="1">
      <c r="A1222" s="1592" t="s">
        <v>8564</v>
      </c>
      <c r="B1222" s="1336" t="s">
        <v>12554</v>
      </c>
      <c r="C1222" s="1277">
        <v>45553</v>
      </c>
      <c r="D1222" s="1593">
        <v>45566</v>
      </c>
      <c r="E1222" s="764"/>
      <c r="F1222" s="1297"/>
      <c r="G1222" s="1276">
        <v>8598</v>
      </c>
      <c r="H1222" s="1594" t="s">
        <v>12555</v>
      </c>
      <c r="I1222" s="1326"/>
      <c r="J1222" s="1304" t="s">
        <v>12556</v>
      </c>
      <c r="K1222" s="1651" t="s">
        <v>12557</v>
      </c>
      <c r="L1222" s="1472" t="s">
        <v>173</v>
      </c>
      <c r="M1222" s="771" t="s">
        <v>12596</v>
      </c>
      <c r="N1222" s="1176"/>
      <c r="O1222" s="1272">
        <v>1</v>
      </c>
      <c r="P1222" s="1272">
        <v>1</v>
      </c>
      <c r="Q1222" s="1402" t="s">
        <v>12558</v>
      </c>
      <c r="R1222" s="1173"/>
      <c r="S1222" s="1173"/>
      <c r="T1222" s="1173"/>
      <c r="U1222" s="1173"/>
      <c r="V1222" s="2540" t="s">
        <v>2073</v>
      </c>
      <c r="W1222" s="1173"/>
      <c r="X1222" s="2540" t="s">
        <v>37</v>
      </c>
      <c r="Y1222" s="1173"/>
      <c r="Z1222" s="1588" t="s">
        <v>45</v>
      </c>
      <c r="AA1222" s="1176">
        <v>4504350469</v>
      </c>
      <c r="AB1222" s="1613" t="s">
        <v>12935</v>
      </c>
      <c r="AC1222" s="722">
        <v>6000</v>
      </c>
      <c r="AD1222" s="1266">
        <v>7938.81</v>
      </c>
      <c r="AE1222" s="722">
        <f t="shared" si="28"/>
        <v>13938.810000000001</v>
      </c>
      <c r="AF1222" s="31"/>
      <c r="AG1222" s="26"/>
    </row>
    <row r="1223" spans="1:33" ht="30" customHeight="1">
      <c r="A1223" s="4296" t="s">
        <v>8564</v>
      </c>
      <c r="B1223" s="5053" t="s">
        <v>12559</v>
      </c>
      <c r="C1223" s="340">
        <v>45553</v>
      </c>
      <c r="D1223" s="340">
        <v>45562</v>
      </c>
      <c r="E1223" s="422"/>
      <c r="F1223" s="374"/>
      <c r="G1223" s="339">
        <v>8598</v>
      </c>
      <c r="H1223" s="556"/>
      <c r="I1223" s="2121" t="s">
        <v>92</v>
      </c>
      <c r="J1223" s="4297" t="s">
        <v>9124</v>
      </c>
      <c r="K1223" s="2117" t="s">
        <v>12560</v>
      </c>
      <c r="L1223" s="1605" t="s">
        <v>8865</v>
      </c>
      <c r="M1223" s="338" t="s">
        <v>12597</v>
      </c>
      <c r="N1223" s="255"/>
      <c r="O1223" s="258">
        <v>2</v>
      </c>
      <c r="P1223" s="258">
        <v>2</v>
      </c>
      <c r="Q1223" s="2120" t="s">
        <v>12561</v>
      </c>
      <c r="R1223" s="309"/>
      <c r="S1223" s="250"/>
      <c r="T1223" s="250"/>
      <c r="U1223" s="250"/>
      <c r="V1223" s="2474" t="s">
        <v>2073</v>
      </c>
      <c r="W1223" s="250"/>
      <c r="X1223" s="2474" t="s">
        <v>37</v>
      </c>
      <c r="Y1223" s="250"/>
      <c r="Z1223" s="251"/>
      <c r="AA1223" s="251">
        <v>4504352597</v>
      </c>
      <c r="AB1223" s="1612" t="s">
        <v>12935</v>
      </c>
      <c r="AC1223" s="33">
        <v>0</v>
      </c>
      <c r="AD1223" s="471">
        <v>4802.49</v>
      </c>
      <c r="AE1223" s="33">
        <f t="shared" si="28"/>
        <v>9604.98</v>
      </c>
      <c r="AF1223" s="31"/>
      <c r="AG1223" s="26"/>
    </row>
    <row r="1224" spans="1:33" ht="30" customHeight="1">
      <c r="A1224" s="1592" t="s">
        <v>8564</v>
      </c>
      <c r="B1224" s="1336" t="s">
        <v>12562</v>
      </c>
      <c r="C1224" s="1277">
        <v>45554</v>
      </c>
      <c r="D1224" s="1593">
        <v>45568</v>
      </c>
      <c r="E1224" s="593"/>
      <c r="F1224" s="1297"/>
      <c r="G1224" s="1276">
        <v>8598</v>
      </c>
      <c r="H1224" s="1594" t="s">
        <v>2595</v>
      </c>
      <c r="I1224" s="1326"/>
      <c r="J1224" s="1304" t="s">
        <v>9908</v>
      </c>
      <c r="K1224" s="1319" t="s">
        <v>12563</v>
      </c>
      <c r="L1224" s="1595" t="s">
        <v>76</v>
      </c>
      <c r="M1224" s="771" t="s">
        <v>12598</v>
      </c>
      <c r="N1224" s="1176"/>
      <c r="O1224" s="1272">
        <v>4</v>
      </c>
      <c r="P1224" s="1272">
        <v>4</v>
      </c>
      <c r="Q1224" s="1402" t="s">
        <v>12564</v>
      </c>
      <c r="R1224" s="1173"/>
      <c r="S1224" s="1173"/>
      <c r="T1224" s="1173"/>
      <c r="U1224" s="1173"/>
      <c r="V1224" s="2365" t="s">
        <v>2073</v>
      </c>
      <c r="W1224" s="1173"/>
      <c r="X1224" s="2365" t="s">
        <v>37</v>
      </c>
      <c r="Y1224" s="1173"/>
      <c r="Z1224" s="2365" t="s">
        <v>45</v>
      </c>
      <c r="AA1224" s="1176" t="s">
        <v>13287</v>
      </c>
      <c r="AB1224" s="1613" t="s">
        <v>10568</v>
      </c>
      <c r="AC1224" s="722">
        <v>6000</v>
      </c>
      <c r="AD1224" s="1266">
        <v>7938.81</v>
      </c>
      <c r="AE1224" s="722">
        <f t="shared" si="28"/>
        <v>37755.240000000005</v>
      </c>
      <c r="AF1224" s="31"/>
      <c r="AG1224" s="26"/>
    </row>
    <row r="1225" spans="1:33" ht="30" customHeight="1">
      <c r="A1225" s="1592" t="s">
        <v>8564</v>
      </c>
      <c r="B1225" s="1336" t="s">
        <v>12565</v>
      </c>
      <c r="C1225" s="1277">
        <v>45554</v>
      </c>
      <c r="D1225" s="1593">
        <v>45568</v>
      </c>
      <c r="E1225" s="593"/>
      <c r="F1225" s="1297"/>
      <c r="G1225" s="1276">
        <v>8598</v>
      </c>
      <c r="H1225" s="1594" t="s">
        <v>3494</v>
      </c>
      <c r="I1225" s="1326"/>
      <c r="J1225" s="1304" t="s">
        <v>12566</v>
      </c>
      <c r="K1225" s="1651" t="s">
        <v>12567</v>
      </c>
      <c r="L1225" s="1595" t="s">
        <v>28</v>
      </c>
      <c r="M1225" s="771" t="s">
        <v>12599</v>
      </c>
      <c r="N1225" s="1176"/>
      <c r="O1225" s="1272">
        <v>2</v>
      </c>
      <c r="P1225" s="1272">
        <v>2</v>
      </c>
      <c r="Q1225" s="1402" t="s">
        <v>5898</v>
      </c>
      <c r="R1225" s="1173"/>
      <c r="S1225" s="1173"/>
      <c r="T1225" s="1173"/>
      <c r="U1225" s="1173"/>
      <c r="V1225" s="2422" t="s">
        <v>2073</v>
      </c>
      <c r="W1225" s="1173"/>
      <c r="X1225" s="2422" t="s">
        <v>37</v>
      </c>
      <c r="Y1225" s="1173"/>
      <c r="Z1225" s="2365" t="s">
        <v>45</v>
      </c>
      <c r="AA1225" s="1176">
        <v>4504352601</v>
      </c>
      <c r="AB1225" s="1613" t="s">
        <v>12936</v>
      </c>
      <c r="AC1225" s="722">
        <v>6000</v>
      </c>
      <c r="AD1225" s="1266">
        <v>7938.81</v>
      </c>
      <c r="AE1225" s="722">
        <f t="shared" si="28"/>
        <v>21877.620000000003</v>
      </c>
      <c r="AF1225" s="31"/>
      <c r="AG1225" s="26"/>
    </row>
    <row r="1226" spans="1:33" ht="30" customHeight="1">
      <c r="A1226" s="1592" t="s">
        <v>8564</v>
      </c>
      <c r="B1226" s="2992" t="s">
        <v>12568</v>
      </c>
      <c r="C1226" s="1277">
        <v>45554</v>
      </c>
      <c r="D1226" s="1593">
        <v>45568</v>
      </c>
      <c r="E1226" s="593"/>
      <c r="F1226" s="1297"/>
      <c r="G1226" s="1276">
        <v>8598</v>
      </c>
      <c r="H1226" s="1594" t="s">
        <v>12569</v>
      </c>
      <c r="I1226" s="1326"/>
      <c r="J1226" s="1304" t="s">
        <v>12570</v>
      </c>
      <c r="K1226" s="1651" t="s">
        <v>12571</v>
      </c>
      <c r="L1226" s="1595" t="s">
        <v>76</v>
      </c>
      <c r="M1226" s="771" t="s">
        <v>12600</v>
      </c>
      <c r="N1226" s="1176"/>
      <c r="O1226" s="1272">
        <v>4</v>
      </c>
      <c r="P1226" s="1272">
        <v>4</v>
      </c>
      <c r="Q1226" s="1665" t="s">
        <v>12572</v>
      </c>
      <c r="R1226" s="1173"/>
      <c r="S1226" s="1173"/>
      <c r="T1226" s="1173"/>
      <c r="U1226" s="1173"/>
      <c r="V1226" s="1640" t="s">
        <v>2073</v>
      </c>
      <c r="W1226" s="1173"/>
      <c r="X1226" s="1640" t="s">
        <v>37</v>
      </c>
      <c r="Y1226" s="1173"/>
      <c r="Z1226" s="1639" t="s">
        <v>45</v>
      </c>
      <c r="AA1226" s="1176"/>
      <c r="AB1226" s="1613" t="s">
        <v>10568</v>
      </c>
      <c r="AC1226" s="722">
        <v>6000</v>
      </c>
      <c r="AD1226" s="1266">
        <v>7938.81</v>
      </c>
      <c r="AE1226" s="722">
        <f t="shared" si="28"/>
        <v>37755.240000000005</v>
      </c>
      <c r="AF1226" s="31"/>
      <c r="AG1226" s="26"/>
    </row>
    <row r="1227" spans="1:33" ht="30" customHeight="1">
      <c r="A1227" s="2815" t="s">
        <v>17456</v>
      </c>
      <c r="B1227" s="2992" t="s">
        <v>12605</v>
      </c>
      <c r="C1227" s="340">
        <v>45553</v>
      </c>
      <c r="D1227" s="340">
        <v>45562</v>
      </c>
      <c r="E1227" s="422"/>
      <c r="F1227" s="374"/>
      <c r="G1227" s="339">
        <v>8610</v>
      </c>
      <c r="H1227" s="2118" t="s">
        <v>11805</v>
      </c>
      <c r="I1227" s="487"/>
      <c r="J1227" s="410" t="s">
        <v>12606</v>
      </c>
      <c r="K1227" s="2119" t="s">
        <v>11807</v>
      </c>
      <c r="L1227" s="581" t="s">
        <v>173</v>
      </c>
      <c r="M1227" s="338" t="s">
        <v>12660</v>
      </c>
      <c r="N1227" s="255"/>
      <c r="O1227" s="258">
        <v>1</v>
      </c>
      <c r="P1227" s="258">
        <v>1</v>
      </c>
      <c r="Q1227" s="2120" t="s">
        <v>12518</v>
      </c>
      <c r="R1227" s="309"/>
      <c r="S1227" s="250"/>
      <c r="T1227" s="250"/>
      <c r="U1227" s="250"/>
      <c r="V1227" s="2113" t="s">
        <v>2073</v>
      </c>
      <c r="W1227" s="250"/>
      <c r="X1227" s="2113" t="s">
        <v>37</v>
      </c>
      <c r="Y1227" s="250"/>
      <c r="Z1227" s="251"/>
      <c r="AA1227" s="251" t="s">
        <v>12677</v>
      </c>
      <c r="AB1227" s="1612" t="s">
        <v>5585</v>
      </c>
      <c r="AC1227" s="33">
        <v>0</v>
      </c>
      <c r="AD1227" s="471">
        <v>7371</v>
      </c>
      <c r="AE1227" s="33">
        <f t="shared" si="28"/>
        <v>7371</v>
      </c>
      <c r="AF1227" s="31"/>
      <c r="AG1227" s="26"/>
    </row>
    <row r="1228" spans="1:33" ht="30" customHeight="1">
      <c r="A1228" s="2814" t="s">
        <v>17456</v>
      </c>
      <c r="B1228" s="3072" t="s">
        <v>12607</v>
      </c>
      <c r="C1228" s="1277">
        <v>45554</v>
      </c>
      <c r="D1228" s="1277">
        <v>45565</v>
      </c>
      <c r="E1228" s="593"/>
      <c r="F1228" s="1297"/>
      <c r="G1228" s="1276">
        <v>8610</v>
      </c>
      <c r="H1228" s="1729" t="s">
        <v>5121</v>
      </c>
      <c r="I1228" s="1326"/>
      <c r="J1228" s="1304" t="s">
        <v>12608</v>
      </c>
      <c r="K1228" s="1730" t="s">
        <v>12609</v>
      </c>
      <c r="L1228" s="2054" t="s">
        <v>128</v>
      </c>
      <c r="M1228" s="771" t="s">
        <v>12661</v>
      </c>
      <c r="N1228" s="1176"/>
      <c r="O1228" s="1272">
        <v>3</v>
      </c>
      <c r="P1228" s="1272">
        <v>3</v>
      </c>
      <c r="Q1228" s="1735" t="s">
        <v>12610</v>
      </c>
      <c r="R1228" s="1173"/>
      <c r="S1228" s="1173"/>
      <c r="T1228" s="1173"/>
      <c r="U1228" s="1173"/>
      <c r="V1228" s="1853" t="s">
        <v>2073</v>
      </c>
      <c r="W1228" s="1173"/>
      <c r="X1228" s="1853" t="s">
        <v>37</v>
      </c>
      <c r="Y1228" s="1173"/>
      <c r="Z1228" s="2053" t="s">
        <v>45</v>
      </c>
      <c r="AA1228" s="1176">
        <v>4504352770</v>
      </c>
      <c r="AB1228" s="1613" t="s">
        <v>12936</v>
      </c>
      <c r="AC1228" s="722">
        <v>0</v>
      </c>
      <c r="AD1228" s="1266">
        <v>7371</v>
      </c>
      <c r="AE1228" s="722">
        <f t="shared" si="28"/>
        <v>22113</v>
      </c>
      <c r="AF1228" s="31"/>
      <c r="AG1228" s="26"/>
    </row>
    <row r="1229" spans="1:33" ht="30" customHeight="1">
      <c r="A1229" s="1554" t="s">
        <v>9994</v>
      </c>
      <c r="B1229" s="2992" t="s">
        <v>12611</v>
      </c>
      <c r="C1229" s="1277">
        <v>45554</v>
      </c>
      <c r="D1229" s="1277">
        <v>45565</v>
      </c>
      <c r="E1229" s="593"/>
      <c r="F1229" s="1297"/>
      <c r="G1229" s="1276">
        <v>9042</v>
      </c>
      <c r="H1229" s="1345"/>
      <c r="I1229" s="1928" t="s">
        <v>92</v>
      </c>
      <c r="J1229" s="1735" t="s">
        <v>12612</v>
      </c>
      <c r="K1229" s="1730" t="s">
        <v>12613</v>
      </c>
      <c r="L1229" s="1397" t="s">
        <v>8865</v>
      </c>
      <c r="M1229" s="771" t="s">
        <v>12662</v>
      </c>
      <c r="N1229" s="1176"/>
      <c r="O1229" s="1272">
        <v>2</v>
      </c>
      <c r="P1229" s="1272">
        <v>2</v>
      </c>
      <c r="Q1229" s="1402" t="s">
        <v>12614</v>
      </c>
      <c r="R1229" s="1173"/>
      <c r="S1229" s="1173"/>
      <c r="T1229" s="1173"/>
      <c r="U1229" s="1173"/>
      <c r="V1229" s="1927" t="s">
        <v>2073</v>
      </c>
      <c r="W1229" s="1173"/>
      <c r="X1229" s="1927" t="s">
        <v>37</v>
      </c>
      <c r="Y1229" s="1173"/>
      <c r="Z1229" s="1907" t="s">
        <v>45</v>
      </c>
      <c r="AA1229" s="1176">
        <v>4504352721</v>
      </c>
      <c r="AB1229" s="1613" t="s">
        <v>10565</v>
      </c>
      <c r="AC1229" s="722">
        <v>0</v>
      </c>
      <c r="AD1229" s="1266">
        <v>3600</v>
      </c>
      <c r="AE1229" s="722">
        <f t="shared" si="28"/>
        <v>7200</v>
      </c>
      <c r="AF1229" s="31"/>
      <c r="AG1229" s="26"/>
    </row>
    <row r="1230" spans="1:33" ht="30" customHeight="1">
      <c r="A1230" s="3639" t="s">
        <v>19837</v>
      </c>
      <c r="B1230" s="3015" t="s">
        <v>12808</v>
      </c>
      <c r="C1230" s="1277">
        <v>45554</v>
      </c>
      <c r="D1230" s="1593">
        <v>45567</v>
      </c>
      <c r="E1230" s="593"/>
      <c r="F1230" s="1297"/>
      <c r="G1230" s="1276">
        <v>8629</v>
      </c>
      <c r="H1230" s="1729" t="s">
        <v>12615</v>
      </c>
      <c r="I1230" s="1326"/>
      <c r="J1230" s="1304" t="s">
        <v>12616</v>
      </c>
      <c r="K1230" s="1319" t="s">
        <v>11015</v>
      </c>
      <c r="L1230" s="1472" t="s">
        <v>173</v>
      </c>
      <c r="M1230" s="771" t="s">
        <v>12663</v>
      </c>
      <c r="N1230" s="1176"/>
      <c r="O1230" s="1272">
        <v>1</v>
      </c>
      <c r="P1230" s="1272">
        <v>1</v>
      </c>
      <c r="Q1230" s="1402" t="s">
        <v>12005</v>
      </c>
      <c r="R1230" s="1173"/>
      <c r="S1230" s="1173"/>
      <c r="T1230" s="1173"/>
      <c r="U1230" s="1173"/>
      <c r="V1230" s="2140" t="s">
        <v>2073</v>
      </c>
      <c r="W1230" s="1173"/>
      <c r="X1230" s="2140" t="s">
        <v>37</v>
      </c>
      <c r="Y1230" s="1173"/>
      <c r="Z1230" s="1204" t="s">
        <v>45</v>
      </c>
      <c r="AA1230" s="1176">
        <v>4504352744</v>
      </c>
      <c r="AB1230" s="1613" t="s">
        <v>10567</v>
      </c>
      <c r="AC1230" s="722">
        <v>0</v>
      </c>
      <c r="AD1230" s="1266">
        <v>6423.2</v>
      </c>
      <c r="AE1230" s="722">
        <f t="shared" si="28"/>
        <v>6423.2</v>
      </c>
      <c r="AF1230" s="31"/>
      <c r="AG1230" s="26"/>
    </row>
    <row r="1231" spans="1:33" ht="30" customHeight="1">
      <c r="A1231" s="3639" t="s">
        <v>19837</v>
      </c>
      <c r="B1231" s="2136" t="s">
        <v>12809</v>
      </c>
      <c r="C1231" s="1277">
        <v>45555</v>
      </c>
      <c r="D1231" s="1277">
        <v>45572</v>
      </c>
      <c r="E1231" s="593"/>
      <c r="F1231" s="1297"/>
      <c r="G1231" s="1276">
        <v>8629</v>
      </c>
      <c r="H1231" s="1729" t="s">
        <v>12617</v>
      </c>
      <c r="I1231" s="1326"/>
      <c r="J1231" s="1304" t="s">
        <v>12618</v>
      </c>
      <c r="K1231" s="1730" t="s">
        <v>12619</v>
      </c>
      <c r="L1231" s="1472" t="s">
        <v>173</v>
      </c>
      <c r="M1231" s="771" t="s">
        <v>12664</v>
      </c>
      <c r="N1231" s="1176"/>
      <c r="O1231" s="1272">
        <v>1</v>
      </c>
      <c r="P1231" s="1272">
        <v>1</v>
      </c>
      <c r="Q1231" s="1732" t="s">
        <v>12362</v>
      </c>
      <c r="R1231" s="1173"/>
      <c r="S1231" s="1173"/>
      <c r="T1231" s="1173"/>
      <c r="U1231" s="1173"/>
      <c r="V1231" s="2141" t="s">
        <v>2073</v>
      </c>
      <c r="W1231" s="1173"/>
      <c r="X1231" s="2141" t="s">
        <v>37</v>
      </c>
      <c r="Y1231" s="1173"/>
      <c r="Z1231" s="1204" t="s">
        <v>45</v>
      </c>
      <c r="AA1231" s="1176">
        <v>4504353383</v>
      </c>
      <c r="AB1231" s="1613" t="s">
        <v>12936</v>
      </c>
      <c r="AC1231" s="722">
        <v>0</v>
      </c>
      <c r="AD1231" s="1266">
        <v>6423.2</v>
      </c>
      <c r="AE1231" s="722">
        <f t="shared" si="28"/>
        <v>6423.2</v>
      </c>
      <c r="AF1231" s="31"/>
      <c r="AG1231" s="26"/>
    </row>
    <row r="1232" spans="1:33" ht="30" customHeight="1">
      <c r="A1232" s="1554" t="s">
        <v>19908</v>
      </c>
      <c r="B1232" s="3072" t="s">
        <v>12620</v>
      </c>
      <c r="C1232" s="1277">
        <v>45554</v>
      </c>
      <c r="D1232" s="1277">
        <v>45572</v>
      </c>
      <c r="E1232" s="593"/>
      <c r="F1232" s="1297"/>
      <c r="G1232" s="1276">
        <v>8628</v>
      </c>
      <c r="H1232" s="1729" t="s">
        <v>12621</v>
      </c>
      <c r="I1232" s="1326"/>
      <c r="J1232" s="1304" t="s">
        <v>12622</v>
      </c>
      <c r="K1232" s="1730" t="s">
        <v>12627</v>
      </c>
      <c r="L1232" s="1472" t="s">
        <v>173</v>
      </c>
      <c r="M1232" s="771" t="s">
        <v>12665</v>
      </c>
      <c r="N1232" s="1176"/>
      <c r="O1232" s="1272">
        <v>1</v>
      </c>
      <c r="P1232" s="1272">
        <v>1</v>
      </c>
      <c r="Q1232" s="1735" t="s">
        <v>12623</v>
      </c>
      <c r="R1232" s="1173"/>
      <c r="S1232" s="1173"/>
      <c r="T1232" s="1173"/>
      <c r="U1232" s="1173"/>
      <c r="V1232" s="2197" t="s">
        <v>2073</v>
      </c>
      <c r="W1232" s="1173"/>
      <c r="X1232" s="2197" t="s">
        <v>37</v>
      </c>
      <c r="Y1232" s="1173"/>
      <c r="Z1232" s="2249" t="s">
        <v>45</v>
      </c>
      <c r="AA1232" s="1176">
        <v>4504352745</v>
      </c>
      <c r="AB1232" s="1613" t="s">
        <v>10569</v>
      </c>
      <c r="AC1232" s="722">
        <v>0</v>
      </c>
      <c r="AD1232" s="1266">
        <v>10369</v>
      </c>
      <c r="AE1232" s="722">
        <f t="shared" si="28"/>
        <v>10369</v>
      </c>
      <c r="AF1232" s="31"/>
      <c r="AG1232" s="26"/>
    </row>
    <row r="1233" spans="1:33" ht="30" customHeight="1">
      <c r="A1233" s="1554" t="s">
        <v>19908</v>
      </c>
      <c r="B1233" s="3072" t="s">
        <v>12624</v>
      </c>
      <c r="C1233" s="1277">
        <v>45554</v>
      </c>
      <c r="D1233" s="1593">
        <v>45568</v>
      </c>
      <c r="E1233" s="593"/>
      <c r="F1233" s="1297"/>
      <c r="G1233" s="1276">
        <v>8628</v>
      </c>
      <c r="H1233" s="1729" t="s">
        <v>12625</v>
      </c>
      <c r="I1233" s="1326"/>
      <c r="J1233" s="1304" t="s">
        <v>12626</v>
      </c>
      <c r="K1233" s="1319" t="s">
        <v>12628</v>
      </c>
      <c r="L1233" s="1472" t="s">
        <v>173</v>
      </c>
      <c r="M1233" s="771" t="s">
        <v>12666</v>
      </c>
      <c r="N1233" s="1176"/>
      <c r="O1233" s="1272">
        <v>1</v>
      </c>
      <c r="P1233" s="1272">
        <v>1</v>
      </c>
      <c r="Q1233" s="1402" t="s">
        <v>12005</v>
      </c>
      <c r="R1233" s="1173"/>
      <c r="S1233" s="1173"/>
      <c r="T1233" s="1173"/>
      <c r="U1233" s="1173"/>
      <c r="V1233" s="2197" t="s">
        <v>2073</v>
      </c>
      <c r="W1233" s="1173"/>
      <c r="X1233" s="2197" t="s">
        <v>37</v>
      </c>
      <c r="Y1233" s="1173"/>
      <c r="Z1233" s="2249" t="s">
        <v>45</v>
      </c>
      <c r="AA1233" s="1176">
        <v>4504352747</v>
      </c>
      <c r="AB1233" s="1613" t="s">
        <v>10568</v>
      </c>
      <c r="AC1233" s="722">
        <v>0</v>
      </c>
      <c r="AD1233" s="1266">
        <v>10369</v>
      </c>
      <c r="AE1233" s="722">
        <f t="shared" si="28"/>
        <v>10369</v>
      </c>
      <c r="AF1233" s="31"/>
      <c r="AG1233" s="26"/>
    </row>
    <row r="1234" spans="1:33" ht="30" customHeight="1">
      <c r="A1234" s="1554" t="s">
        <v>19908</v>
      </c>
      <c r="B1234" s="3072" t="s">
        <v>12629</v>
      </c>
      <c r="C1234" s="1277">
        <v>45555</v>
      </c>
      <c r="D1234" s="1593">
        <v>45573</v>
      </c>
      <c r="E1234" s="593"/>
      <c r="F1234" s="1297"/>
      <c r="G1234" s="1276">
        <v>8628</v>
      </c>
      <c r="H1234" s="1729" t="s">
        <v>12630</v>
      </c>
      <c r="I1234" s="1326"/>
      <c r="J1234" s="1304" t="s">
        <v>12631</v>
      </c>
      <c r="K1234" s="1730" t="s">
        <v>12627</v>
      </c>
      <c r="L1234" s="1472" t="s">
        <v>173</v>
      </c>
      <c r="M1234" s="771" t="s">
        <v>12667</v>
      </c>
      <c r="N1234" s="1176"/>
      <c r="O1234" s="1272">
        <v>1</v>
      </c>
      <c r="P1234" s="1272">
        <v>1</v>
      </c>
      <c r="Q1234" s="1735" t="s">
        <v>12623</v>
      </c>
      <c r="R1234" s="1173"/>
      <c r="S1234" s="1173"/>
      <c r="T1234" s="1173"/>
      <c r="U1234" s="1173"/>
      <c r="V1234" s="2329" t="s">
        <v>2073</v>
      </c>
      <c r="W1234" s="1173"/>
      <c r="X1234" s="2329" t="s">
        <v>37</v>
      </c>
      <c r="Y1234" s="1173"/>
      <c r="Z1234" s="2249" t="s">
        <v>45</v>
      </c>
      <c r="AA1234" s="1176">
        <v>4504353262</v>
      </c>
      <c r="AB1234" s="1613" t="s">
        <v>10569</v>
      </c>
      <c r="AC1234" s="722">
        <v>0</v>
      </c>
      <c r="AD1234" s="1266">
        <v>10369</v>
      </c>
      <c r="AE1234" s="722">
        <f t="shared" si="28"/>
        <v>10369</v>
      </c>
      <c r="AF1234" s="31"/>
      <c r="AG1234" s="26"/>
    </row>
    <row r="1235" spans="1:33" ht="30" customHeight="1">
      <c r="A1235" s="1554" t="s">
        <v>19908</v>
      </c>
      <c r="B1235" s="3072" t="s">
        <v>12632</v>
      </c>
      <c r="C1235" s="1277">
        <v>45555</v>
      </c>
      <c r="D1235" s="1593">
        <v>45574</v>
      </c>
      <c r="E1235" s="593"/>
      <c r="F1235" s="1297"/>
      <c r="G1235" s="1276">
        <v>8628</v>
      </c>
      <c r="H1235" s="1729" t="s">
        <v>12633</v>
      </c>
      <c r="I1235" s="1326"/>
      <c r="J1235" s="1304" t="s">
        <v>12634</v>
      </c>
      <c r="K1235" s="1319" t="s">
        <v>12524</v>
      </c>
      <c r="L1235" s="2054" t="s">
        <v>128</v>
      </c>
      <c r="M1235" s="771" t="s">
        <v>12668</v>
      </c>
      <c r="N1235" s="1176"/>
      <c r="O1235" s="1272">
        <v>3</v>
      </c>
      <c r="P1235" s="1272">
        <v>3</v>
      </c>
      <c r="Q1235" s="1665" t="s">
        <v>12518</v>
      </c>
      <c r="R1235" s="1173"/>
      <c r="S1235" s="1173"/>
      <c r="T1235" s="1173"/>
      <c r="U1235" s="1173"/>
      <c r="V1235" s="2266" t="s">
        <v>2073</v>
      </c>
      <c r="W1235" s="1173"/>
      <c r="X1235" s="2266" t="s">
        <v>37</v>
      </c>
      <c r="Y1235" s="1173"/>
      <c r="Z1235" s="2249" t="s">
        <v>45</v>
      </c>
      <c r="AA1235" s="1176">
        <v>4504353261</v>
      </c>
      <c r="AB1235" s="1613" t="s">
        <v>10567</v>
      </c>
      <c r="AC1235" s="722">
        <v>0</v>
      </c>
      <c r="AD1235" s="1266">
        <v>10369</v>
      </c>
      <c r="AE1235" s="722">
        <f t="shared" ref="AE1235:AE1266" si="29">SUM(AD1235*P1235+AC1235)</f>
        <v>31107</v>
      </c>
      <c r="AF1235" s="31"/>
      <c r="AG1235" s="26"/>
    </row>
    <row r="1236" spans="1:33" ht="30" customHeight="1">
      <c r="A1236" s="3953" t="s">
        <v>8570</v>
      </c>
      <c r="B1236" s="4757" t="s">
        <v>12635</v>
      </c>
      <c r="C1236" s="1277">
        <v>45554</v>
      </c>
      <c r="D1236" s="1593">
        <v>45567</v>
      </c>
      <c r="E1236" s="593"/>
      <c r="F1236" s="1297"/>
      <c r="G1236" s="1276">
        <v>9013</v>
      </c>
      <c r="H1236" s="1729" t="s">
        <v>12636</v>
      </c>
      <c r="I1236" s="1326"/>
      <c r="J1236" s="3956" t="s">
        <v>12637</v>
      </c>
      <c r="K1236" s="1730" t="s">
        <v>12638</v>
      </c>
      <c r="L1236" s="1595" t="s">
        <v>28</v>
      </c>
      <c r="M1236" s="771" t="s">
        <v>12669</v>
      </c>
      <c r="N1236" s="1176"/>
      <c r="O1236" s="1272">
        <v>2</v>
      </c>
      <c r="P1236" s="257">
        <v>4</v>
      </c>
      <c r="Q1236" s="1402" t="s">
        <v>12639</v>
      </c>
      <c r="R1236" s="1173"/>
      <c r="S1236" s="1173"/>
      <c r="T1236" s="1173"/>
      <c r="U1236" s="1173"/>
      <c r="V1236" s="1835" t="s">
        <v>2073</v>
      </c>
      <c r="W1236" s="1173"/>
      <c r="X1236" s="1835" t="s">
        <v>37</v>
      </c>
      <c r="Y1236" s="1173"/>
      <c r="Z1236" s="1834" t="s">
        <v>45</v>
      </c>
      <c r="AA1236" s="1176">
        <v>4504351707</v>
      </c>
      <c r="AB1236" s="1613" t="s">
        <v>5585</v>
      </c>
      <c r="AC1236" s="722">
        <v>0</v>
      </c>
      <c r="AD1236" s="1266">
        <v>6544.8</v>
      </c>
      <c r="AE1236" s="722">
        <f t="shared" si="29"/>
        <v>26179.200000000001</v>
      </c>
      <c r="AF1236" s="31"/>
      <c r="AG1236" s="26"/>
    </row>
    <row r="1237" spans="1:33" ht="30" customHeight="1">
      <c r="A1237" s="1554" t="s">
        <v>8570</v>
      </c>
      <c r="B1237" s="2992" t="s">
        <v>12640</v>
      </c>
      <c r="C1237" s="1277">
        <v>45554</v>
      </c>
      <c r="D1237" s="1593">
        <v>45568</v>
      </c>
      <c r="E1237" s="593"/>
      <c r="F1237" s="1297"/>
      <c r="G1237" s="1276">
        <v>9013</v>
      </c>
      <c r="H1237" s="1729" t="s">
        <v>12641</v>
      </c>
      <c r="I1237" s="1326"/>
      <c r="J1237" s="1304" t="s">
        <v>12642</v>
      </c>
      <c r="K1237" s="1730" t="s">
        <v>10448</v>
      </c>
      <c r="L1237" s="1595" t="s">
        <v>28</v>
      </c>
      <c r="M1237" s="771" t="s">
        <v>12670</v>
      </c>
      <c r="N1237" s="1176"/>
      <c r="O1237" s="1272">
        <v>2</v>
      </c>
      <c r="P1237" s="1272">
        <v>2</v>
      </c>
      <c r="Q1237" s="1402" t="s">
        <v>12643</v>
      </c>
      <c r="R1237" s="1173"/>
      <c r="S1237" s="1173"/>
      <c r="T1237" s="1173"/>
      <c r="U1237" s="1173"/>
      <c r="V1237" s="2006" t="s">
        <v>2073</v>
      </c>
      <c r="W1237" s="1173"/>
      <c r="X1237" s="2006" t="s">
        <v>37</v>
      </c>
      <c r="Y1237" s="1173"/>
      <c r="Z1237" s="2003" t="s">
        <v>45</v>
      </c>
      <c r="AA1237" s="1176">
        <v>4504352746</v>
      </c>
      <c r="AB1237" s="1613" t="s">
        <v>9991</v>
      </c>
      <c r="AC1237" s="722">
        <v>0</v>
      </c>
      <c r="AD1237" s="1266">
        <v>6544.8</v>
      </c>
      <c r="AE1237" s="722">
        <f t="shared" si="29"/>
        <v>13089.6</v>
      </c>
      <c r="AF1237" s="31"/>
      <c r="AG1237" s="26"/>
    </row>
    <row r="1238" spans="1:33" ht="30" customHeight="1">
      <c r="A1238" s="1554" t="s">
        <v>8570</v>
      </c>
      <c r="B1238" s="3072" t="s">
        <v>12644</v>
      </c>
      <c r="C1238" s="1277">
        <v>45555</v>
      </c>
      <c r="D1238" s="1593">
        <v>45566</v>
      </c>
      <c r="E1238" s="593"/>
      <c r="F1238" s="1297"/>
      <c r="G1238" s="1276">
        <v>9013</v>
      </c>
      <c r="H1238" s="1729" t="s">
        <v>1364</v>
      </c>
      <c r="I1238" s="1326"/>
      <c r="J1238" s="1304" t="s">
        <v>12645</v>
      </c>
      <c r="K1238" s="1730" t="s">
        <v>11258</v>
      </c>
      <c r="L1238" s="2054" t="s">
        <v>179</v>
      </c>
      <c r="M1238" s="771" t="s">
        <v>12671</v>
      </c>
      <c r="N1238" s="1176"/>
      <c r="O1238" s="1272">
        <v>8</v>
      </c>
      <c r="P1238" s="1272">
        <v>8</v>
      </c>
      <c r="Q1238" s="1402" t="s">
        <v>12646</v>
      </c>
      <c r="R1238" s="1173"/>
      <c r="S1238" s="1173"/>
      <c r="T1238" s="1173"/>
      <c r="U1238" s="1173"/>
      <c r="V1238" s="2536" t="s">
        <v>2073</v>
      </c>
      <c r="W1238" s="1173"/>
      <c r="X1238" s="2536" t="s">
        <v>37</v>
      </c>
      <c r="Y1238" s="1173"/>
      <c r="Z1238" s="2003" t="s">
        <v>45</v>
      </c>
      <c r="AA1238" s="1176">
        <v>4504353384</v>
      </c>
      <c r="AB1238" s="1613" t="s">
        <v>12935</v>
      </c>
      <c r="AC1238" s="722">
        <v>0</v>
      </c>
      <c r="AD1238" s="1266">
        <v>6544.8</v>
      </c>
      <c r="AE1238" s="722">
        <f t="shared" si="29"/>
        <v>52358.400000000001</v>
      </c>
      <c r="AF1238" s="31"/>
      <c r="AG1238" s="26"/>
    </row>
    <row r="1239" spans="1:33" ht="30" customHeight="1">
      <c r="A1239" s="1554" t="s">
        <v>9603</v>
      </c>
      <c r="B1239" s="2992" t="s">
        <v>12647</v>
      </c>
      <c r="C1239" s="1277">
        <v>45554</v>
      </c>
      <c r="D1239" s="1277">
        <v>45554</v>
      </c>
      <c r="E1239" s="593"/>
      <c r="F1239" s="1297"/>
      <c r="G1239" s="1276">
        <v>8627</v>
      </c>
      <c r="H1239" s="1729" t="s">
        <v>12648</v>
      </c>
      <c r="I1239" s="1326"/>
      <c r="J1239" s="1304" t="s">
        <v>12649</v>
      </c>
      <c r="K1239" s="1730" t="s">
        <v>12650</v>
      </c>
      <c r="L1239" s="1595" t="s">
        <v>28</v>
      </c>
      <c r="M1239" s="771" t="s">
        <v>12672</v>
      </c>
      <c r="N1239" s="1176"/>
      <c r="O1239" s="1272">
        <v>2</v>
      </c>
      <c r="P1239" s="1272">
        <v>2</v>
      </c>
      <c r="Q1239" s="1731" t="s">
        <v>12732</v>
      </c>
      <c r="R1239" s="1173"/>
      <c r="S1239" s="1173"/>
      <c r="T1239" s="1173"/>
      <c r="U1239" s="1173"/>
      <c r="V1239" s="1706" t="s">
        <v>2073</v>
      </c>
      <c r="W1239" s="1173"/>
      <c r="X1239" s="1706" t="s">
        <v>37</v>
      </c>
      <c r="Y1239" s="1173"/>
      <c r="Z1239" s="1716" t="s">
        <v>45</v>
      </c>
      <c r="AA1239" s="1176">
        <v>4504352489</v>
      </c>
      <c r="AB1239" s="1613" t="s">
        <v>12935</v>
      </c>
      <c r="AC1239" s="722">
        <v>0</v>
      </c>
      <c r="AD1239" s="1266">
        <v>10384</v>
      </c>
      <c r="AE1239" s="722">
        <f t="shared" si="29"/>
        <v>20768</v>
      </c>
      <c r="AF1239" s="31"/>
      <c r="AG1239" s="26"/>
    </row>
    <row r="1240" spans="1:33" ht="30" customHeight="1">
      <c r="A1240" s="1554" t="s">
        <v>9603</v>
      </c>
      <c r="B1240" s="1336" t="s">
        <v>12651</v>
      </c>
      <c r="C1240" s="1277">
        <v>45554</v>
      </c>
      <c r="D1240" s="1277">
        <v>45569</v>
      </c>
      <c r="E1240" s="593"/>
      <c r="F1240" s="1297"/>
      <c r="G1240" s="1276">
        <v>8627</v>
      </c>
      <c r="H1240" s="1729" t="s">
        <v>10461</v>
      </c>
      <c r="I1240" s="1326"/>
      <c r="J1240" s="1304" t="s">
        <v>10977</v>
      </c>
      <c r="K1240" s="1730" t="s">
        <v>12652</v>
      </c>
      <c r="L1240" s="1472" t="s">
        <v>173</v>
      </c>
      <c r="M1240" s="771" t="s">
        <v>12673</v>
      </c>
      <c r="N1240" s="1176"/>
      <c r="O1240" s="1272">
        <v>1</v>
      </c>
      <c r="P1240" s="1272">
        <v>1</v>
      </c>
      <c r="Q1240" s="1732" t="s">
        <v>12362</v>
      </c>
      <c r="R1240" s="1173"/>
      <c r="S1240" s="1173"/>
      <c r="T1240" s="1173"/>
      <c r="U1240" s="1173"/>
      <c r="V1240" s="2330" t="s">
        <v>2073</v>
      </c>
      <c r="W1240" s="1173"/>
      <c r="X1240" s="2330" t="s">
        <v>37</v>
      </c>
      <c r="Y1240" s="1173"/>
      <c r="Z1240" s="1716" t="s">
        <v>45</v>
      </c>
      <c r="AA1240" s="1176">
        <v>4504352998</v>
      </c>
      <c r="AB1240" s="1613" t="s">
        <v>12936</v>
      </c>
      <c r="AC1240" s="722">
        <v>0</v>
      </c>
      <c r="AD1240" s="1266">
        <v>10384</v>
      </c>
      <c r="AE1240" s="722">
        <f t="shared" si="29"/>
        <v>10384</v>
      </c>
      <c r="AF1240" s="31"/>
      <c r="AG1240" s="26"/>
    </row>
    <row r="1241" spans="1:33" ht="30" customHeight="1">
      <c r="A1241" s="1554" t="s">
        <v>9603</v>
      </c>
      <c r="B1241" s="2992" t="s">
        <v>12653</v>
      </c>
      <c r="C1241" s="1277">
        <v>45554</v>
      </c>
      <c r="D1241" s="1593">
        <v>45566</v>
      </c>
      <c r="E1241" s="593"/>
      <c r="F1241" s="1297"/>
      <c r="G1241" s="1276">
        <v>8627</v>
      </c>
      <c r="H1241" s="1729" t="s">
        <v>12654</v>
      </c>
      <c r="I1241" s="1326"/>
      <c r="J1241" s="1304" t="s">
        <v>12655</v>
      </c>
      <c r="K1241" s="1319" t="s">
        <v>12656</v>
      </c>
      <c r="L1241" s="1472" t="s">
        <v>173</v>
      </c>
      <c r="M1241" s="771" t="s">
        <v>12674</v>
      </c>
      <c r="N1241" s="1176"/>
      <c r="O1241" s="1272">
        <v>1</v>
      </c>
      <c r="P1241" s="1272">
        <v>1</v>
      </c>
      <c r="Q1241" s="1732" t="s">
        <v>12362</v>
      </c>
      <c r="R1241" s="1173"/>
      <c r="S1241" s="1173"/>
      <c r="T1241" s="1173"/>
      <c r="U1241" s="1173"/>
      <c r="V1241" s="1693" t="s">
        <v>2073</v>
      </c>
      <c r="W1241" s="1173"/>
      <c r="X1241" s="1693" t="s">
        <v>37</v>
      </c>
      <c r="Y1241" s="1173"/>
      <c r="Z1241" s="1716" t="s">
        <v>45</v>
      </c>
      <c r="AA1241" s="1176">
        <v>4504352999</v>
      </c>
      <c r="AB1241" s="1613" t="s">
        <v>12936</v>
      </c>
      <c r="AC1241" s="722">
        <v>0</v>
      </c>
      <c r="AD1241" s="1266">
        <v>10384</v>
      </c>
      <c r="AE1241" s="722">
        <f t="shared" si="29"/>
        <v>10384</v>
      </c>
      <c r="AF1241" s="31"/>
      <c r="AG1241" s="26"/>
    </row>
    <row r="1242" spans="1:33" ht="30" customHeight="1">
      <c r="A1242" s="1554" t="s">
        <v>9603</v>
      </c>
      <c r="B1242" s="2992" t="s">
        <v>12657</v>
      </c>
      <c r="C1242" s="1277">
        <v>45554</v>
      </c>
      <c r="D1242" s="1593">
        <v>45568</v>
      </c>
      <c r="E1242" s="593"/>
      <c r="F1242" s="1297"/>
      <c r="G1242" s="1276">
        <v>8627</v>
      </c>
      <c r="H1242" s="1729" t="s">
        <v>10980</v>
      </c>
      <c r="I1242" s="1326"/>
      <c r="J1242" s="1304" t="s">
        <v>10981</v>
      </c>
      <c r="K1242" s="1730" t="s">
        <v>9952</v>
      </c>
      <c r="L1242" s="1472" t="s">
        <v>173</v>
      </c>
      <c r="M1242" s="771" t="s">
        <v>12675</v>
      </c>
      <c r="N1242" s="1176"/>
      <c r="O1242" s="1272">
        <v>1</v>
      </c>
      <c r="P1242" s="1272">
        <v>1</v>
      </c>
      <c r="Q1242" s="1402" t="s">
        <v>12005</v>
      </c>
      <c r="R1242" s="1173"/>
      <c r="S1242" s="1173"/>
      <c r="T1242" s="1173"/>
      <c r="U1242" s="1173"/>
      <c r="V1242" s="1693" t="s">
        <v>2073</v>
      </c>
      <c r="W1242" s="1173"/>
      <c r="X1242" s="1693" t="s">
        <v>37</v>
      </c>
      <c r="Y1242" s="1173"/>
      <c r="Z1242" s="1716" t="s">
        <v>45</v>
      </c>
      <c r="AA1242" s="1176">
        <v>4504353001</v>
      </c>
      <c r="AB1242" s="1613" t="s">
        <v>10565</v>
      </c>
      <c r="AC1242" s="722">
        <v>0</v>
      </c>
      <c r="AD1242" s="1266">
        <v>10384</v>
      </c>
      <c r="AE1242" s="722">
        <f t="shared" si="29"/>
        <v>10384</v>
      </c>
      <c r="AF1242" s="31"/>
      <c r="AG1242" s="26"/>
    </row>
    <row r="1243" spans="1:33" ht="30" customHeight="1">
      <c r="A1243" s="1554" t="s">
        <v>8626</v>
      </c>
      <c r="B1243" s="1336" t="s">
        <v>12658</v>
      </c>
      <c r="C1243" s="1277">
        <v>45554</v>
      </c>
      <c r="D1243" s="1593">
        <v>45566</v>
      </c>
      <c r="E1243" s="593"/>
      <c r="F1243" s="1297"/>
      <c r="G1243" s="1276">
        <v>8615</v>
      </c>
      <c r="H1243" s="1729" t="s">
        <v>1124</v>
      </c>
      <c r="I1243" s="1326"/>
      <c r="J1243" s="1304" t="s">
        <v>12659</v>
      </c>
      <c r="K1243" s="1319" t="s">
        <v>13052</v>
      </c>
      <c r="L1243" s="1595" t="s">
        <v>28</v>
      </c>
      <c r="M1243" s="771" t="s">
        <v>12676</v>
      </c>
      <c r="N1243" s="1176"/>
      <c r="O1243" s="1272">
        <v>2</v>
      </c>
      <c r="P1243" s="1272">
        <v>2</v>
      </c>
      <c r="Q1243" s="1649" t="s">
        <v>12075</v>
      </c>
      <c r="R1243" s="1173"/>
      <c r="S1243" s="1173"/>
      <c r="T1243" s="1173"/>
      <c r="U1243" s="1173"/>
      <c r="V1243" s="1763" t="s">
        <v>2073</v>
      </c>
      <c r="W1243" s="1173"/>
      <c r="X1243" s="1763" t="s">
        <v>37</v>
      </c>
      <c r="Y1243" s="1173"/>
      <c r="Z1243" s="1761" t="s">
        <v>45</v>
      </c>
      <c r="AA1243" s="1176">
        <v>4504353002</v>
      </c>
      <c r="AB1243" s="1613" t="s">
        <v>9991</v>
      </c>
      <c r="AC1243" s="722">
        <v>0</v>
      </c>
      <c r="AD1243" s="1266">
        <v>7857</v>
      </c>
      <c r="AE1243" s="722">
        <f t="shared" si="29"/>
        <v>15714</v>
      </c>
      <c r="AF1243" s="31"/>
      <c r="AG1243" s="26"/>
    </row>
    <row r="1244" spans="1:33" ht="30" customHeight="1">
      <c r="A1244" s="6325" t="s">
        <v>8508</v>
      </c>
      <c r="B1244" s="6328" t="s">
        <v>12678</v>
      </c>
      <c r="C1244" s="340">
        <v>45555</v>
      </c>
      <c r="D1244" s="1598">
        <v>45566</v>
      </c>
      <c r="E1244" s="422"/>
      <c r="F1244" s="374"/>
      <c r="G1244" s="339">
        <v>8601</v>
      </c>
      <c r="H1244" s="2041" t="s">
        <v>10220</v>
      </c>
      <c r="I1244" s="2042" t="s">
        <v>92</v>
      </c>
      <c r="J1244" s="6327" t="s">
        <v>12679</v>
      </c>
      <c r="K1244" s="2043" t="s">
        <v>12680</v>
      </c>
      <c r="L1244" s="2044" t="s">
        <v>858</v>
      </c>
      <c r="M1244" s="338" t="s">
        <v>12699</v>
      </c>
      <c r="N1244" s="255"/>
      <c r="O1244" s="258">
        <v>16</v>
      </c>
      <c r="P1244" s="258">
        <v>16</v>
      </c>
      <c r="Q1244" s="467" t="s">
        <v>12681</v>
      </c>
      <c r="R1244" s="309"/>
      <c r="S1244" s="250"/>
      <c r="T1244" s="250"/>
      <c r="U1244" s="250"/>
      <c r="V1244" s="2039" t="s">
        <v>2073</v>
      </c>
      <c r="W1244" s="250"/>
      <c r="X1244" s="2039" t="s">
        <v>37</v>
      </c>
      <c r="Y1244" s="250"/>
      <c r="Z1244" s="251"/>
      <c r="AA1244" s="251">
        <v>4504354327</v>
      </c>
      <c r="AB1244" s="1749" t="s">
        <v>9991</v>
      </c>
      <c r="AC1244" s="33">
        <v>0</v>
      </c>
      <c r="AD1244" s="471">
        <v>10976</v>
      </c>
      <c r="AE1244" s="33">
        <f t="shared" si="29"/>
        <v>175616</v>
      </c>
      <c r="AF1244" s="31"/>
      <c r="AG1244" s="26"/>
    </row>
    <row r="1245" spans="1:33" ht="30" customHeight="1">
      <c r="A1245" s="1733" t="s">
        <v>10021</v>
      </c>
      <c r="B1245" s="2992" t="s">
        <v>12682</v>
      </c>
      <c r="C1245" s="1277">
        <v>45558</v>
      </c>
      <c r="D1245" s="1277">
        <v>45572</v>
      </c>
      <c r="E1245" s="764"/>
      <c r="F1245" s="1297"/>
      <c r="G1245" s="1276">
        <v>8618</v>
      </c>
      <c r="H1245" s="1734" t="s">
        <v>7465</v>
      </c>
      <c r="I1245" s="1326"/>
      <c r="J1245" s="1304" t="s">
        <v>12683</v>
      </c>
      <c r="K1245" s="1319" t="s">
        <v>9094</v>
      </c>
      <c r="L1245" s="1472" t="s">
        <v>173</v>
      </c>
      <c r="M1245" s="771" t="s">
        <v>12700</v>
      </c>
      <c r="N1245" s="1176"/>
      <c r="O1245" s="1272">
        <v>1</v>
      </c>
      <c r="P1245" s="1272">
        <v>1</v>
      </c>
      <c r="Q1245" s="2100" t="s">
        <v>12684</v>
      </c>
      <c r="R1245" s="1173"/>
      <c r="S1245" s="1173"/>
      <c r="T1245" s="1173"/>
      <c r="U1245" s="1173"/>
      <c r="V1245" s="2436" t="s">
        <v>2073</v>
      </c>
      <c r="W1245" s="1173"/>
      <c r="X1245" s="2436" t="s">
        <v>37</v>
      </c>
      <c r="Y1245" s="1173"/>
      <c r="Z1245" s="1496" t="s">
        <v>45</v>
      </c>
      <c r="AA1245" s="1176">
        <v>4504354347</v>
      </c>
      <c r="AB1245" s="1750" t="s">
        <v>5585</v>
      </c>
      <c r="AC1245" s="722">
        <v>0</v>
      </c>
      <c r="AD1245" s="1266">
        <v>6318</v>
      </c>
      <c r="AE1245" s="722">
        <f t="shared" si="29"/>
        <v>6318</v>
      </c>
      <c r="AF1245" s="31"/>
      <c r="AG1245" s="26"/>
    </row>
    <row r="1246" spans="1:33" ht="30" customHeight="1">
      <c r="A1246" s="1733" t="s">
        <v>10021</v>
      </c>
      <c r="B1246" s="2992" t="s">
        <v>12685</v>
      </c>
      <c r="C1246" s="1277">
        <v>45558</v>
      </c>
      <c r="D1246" s="1277">
        <v>45572</v>
      </c>
      <c r="E1246" s="764"/>
      <c r="F1246" s="1297"/>
      <c r="G1246" s="1276">
        <v>8618</v>
      </c>
      <c r="H1246" s="1734" t="s">
        <v>1291</v>
      </c>
      <c r="I1246" s="1326"/>
      <c r="J1246" s="1304" t="s">
        <v>12683</v>
      </c>
      <c r="K1246" s="1319" t="s">
        <v>9094</v>
      </c>
      <c r="L1246" s="1472" t="s">
        <v>173</v>
      </c>
      <c r="M1246" s="771" t="s">
        <v>12701</v>
      </c>
      <c r="N1246" s="1176"/>
      <c r="O1246" s="1272">
        <v>1</v>
      </c>
      <c r="P1246" s="1272">
        <v>1</v>
      </c>
      <c r="Q1246" s="2100" t="s">
        <v>12686</v>
      </c>
      <c r="R1246" s="1173"/>
      <c r="S1246" s="1173"/>
      <c r="T1246" s="1173"/>
      <c r="U1246" s="1173"/>
      <c r="V1246" s="2436" t="s">
        <v>2073</v>
      </c>
      <c r="W1246" s="1173"/>
      <c r="X1246" s="2436" t="s">
        <v>37</v>
      </c>
      <c r="Y1246" s="1173"/>
      <c r="Z1246" s="1496" t="s">
        <v>45</v>
      </c>
      <c r="AA1246" s="1176">
        <v>4504354348</v>
      </c>
      <c r="AB1246" s="1750" t="s">
        <v>5585</v>
      </c>
      <c r="AC1246" s="722">
        <v>0</v>
      </c>
      <c r="AD1246" s="1266">
        <v>6318</v>
      </c>
      <c r="AE1246" s="722">
        <f t="shared" si="29"/>
        <v>6318</v>
      </c>
      <c r="AF1246" s="31"/>
      <c r="AG1246" s="26"/>
    </row>
    <row r="1247" spans="1:33" ht="30" customHeight="1">
      <c r="A1247" s="1733" t="s">
        <v>9603</v>
      </c>
      <c r="B1247" s="1336" t="s">
        <v>12687</v>
      </c>
      <c r="C1247" s="1277">
        <v>45554</v>
      </c>
      <c r="D1247" s="1277">
        <v>45565</v>
      </c>
      <c r="E1247" s="593"/>
      <c r="F1247" s="1297"/>
      <c r="G1247" s="1276">
        <v>8627</v>
      </c>
      <c r="H1247" s="1734" t="s">
        <v>12688</v>
      </c>
      <c r="I1247" s="1326"/>
      <c r="J1247" s="1304" t="s">
        <v>12689</v>
      </c>
      <c r="K1247" s="1319" t="s">
        <v>12690</v>
      </c>
      <c r="L1247" s="1472" t="s">
        <v>173</v>
      </c>
      <c r="M1247" s="771" t="s">
        <v>12702</v>
      </c>
      <c r="N1247" s="1176"/>
      <c r="O1247" s="1272">
        <v>1</v>
      </c>
      <c r="P1247" s="1272">
        <v>1</v>
      </c>
      <c r="Q1247" s="1731" t="s">
        <v>12732</v>
      </c>
      <c r="R1247" s="1173"/>
      <c r="S1247" s="1173"/>
      <c r="T1247" s="1173"/>
      <c r="U1247" s="1173"/>
      <c r="V1247" s="2365" t="s">
        <v>2073</v>
      </c>
      <c r="W1247" s="1173"/>
      <c r="X1247" s="2365" t="s">
        <v>37</v>
      </c>
      <c r="Y1247" s="1173"/>
      <c r="Z1247" s="1716" t="s">
        <v>45</v>
      </c>
      <c r="AA1247" s="1176">
        <v>4504354181</v>
      </c>
      <c r="AB1247" s="1750" t="s">
        <v>12935</v>
      </c>
      <c r="AC1247" s="722">
        <v>0</v>
      </c>
      <c r="AD1247" s="1266">
        <v>10384</v>
      </c>
      <c r="AE1247" s="722">
        <f t="shared" si="29"/>
        <v>10384</v>
      </c>
      <c r="AF1247" s="31"/>
      <c r="AG1247" s="26"/>
    </row>
    <row r="1248" spans="1:33" ht="30" customHeight="1">
      <c r="A1248" s="1733" t="s">
        <v>9603</v>
      </c>
      <c r="B1248" s="5353" t="s">
        <v>12691</v>
      </c>
      <c r="C1248" s="1277">
        <v>45555</v>
      </c>
      <c r="D1248" s="1277">
        <v>45569</v>
      </c>
      <c r="E1248" s="593"/>
      <c r="F1248" s="1297"/>
      <c r="G1248" s="1276">
        <v>8627</v>
      </c>
      <c r="H1248" s="1734" t="s">
        <v>12692</v>
      </c>
      <c r="I1248" s="1326"/>
      <c r="J1248" s="1304" t="s">
        <v>12693</v>
      </c>
      <c r="K1248" s="1319" t="s">
        <v>12524</v>
      </c>
      <c r="L1248" s="1472" t="s">
        <v>173</v>
      </c>
      <c r="M1248" s="771" t="s">
        <v>12703</v>
      </c>
      <c r="N1248" s="1176"/>
      <c r="O1248" s="1272">
        <v>1</v>
      </c>
      <c r="P1248" s="1272">
        <v>1</v>
      </c>
      <c r="Q1248" s="1735" t="s">
        <v>12623</v>
      </c>
      <c r="R1248" s="1173"/>
      <c r="S1248" s="1173"/>
      <c r="T1248" s="1173"/>
      <c r="U1248" s="1173"/>
      <c r="V1248" s="1693" t="s">
        <v>2073</v>
      </c>
      <c r="W1248" s="1173"/>
      <c r="X1248" s="1693" t="s">
        <v>37</v>
      </c>
      <c r="Y1248" s="1173"/>
      <c r="Z1248" s="1716" t="s">
        <v>45</v>
      </c>
      <c r="AA1248" s="1176">
        <v>4504353668</v>
      </c>
      <c r="AB1248" s="1750" t="s">
        <v>10569</v>
      </c>
      <c r="AC1248" s="722">
        <v>0</v>
      </c>
      <c r="AD1248" s="1266">
        <v>10384</v>
      </c>
      <c r="AE1248" s="722">
        <f t="shared" si="29"/>
        <v>10384</v>
      </c>
      <c r="AF1248" s="31"/>
      <c r="AG1248" s="26"/>
    </row>
    <row r="1249" spans="1:33" ht="30" customHeight="1">
      <c r="A1249" s="1733" t="s">
        <v>9603</v>
      </c>
      <c r="B1249" s="5353" t="s">
        <v>12694</v>
      </c>
      <c r="C1249" s="1277">
        <v>45558</v>
      </c>
      <c r="D1249" s="1593">
        <v>45567</v>
      </c>
      <c r="E1249" s="593"/>
      <c r="F1249" s="1297"/>
      <c r="G1249" s="1276">
        <v>8627</v>
      </c>
      <c r="H1249" s="1734" t="s">
        <v>12695</v>
      </c>
      <c r="I1249" s="1326"/>
      <c r="J1249" s="1304" t="s">
        <v>12696</v>
      </c>
      <c r="K1249" s="1319" t="s">
        <v>12524</v>
      </c>
      <c r="L1249" s="1472" t="s">
        <v>173</v>
      </c>
      <c r="M1249" s="771" t="s">
        <v>12704</v>
      </c>
      <c r="N1249" s="1176"/>
      <c r="O1249" s="1272">
        <v>1</v>
      </c>
      <c r="P1249" s="1272">
        <v>1</v>
      </c>
      <c r="Q1249" s="1735" t="s">
        <v>12623</v>
      </c>
      <c r="R1249" s="1173"/>
      <c r="S1249" s="1173"/>
      <c r="T1249" s="1173"/>
      <c r="U1249" s="1173"/>
      <c r="V1249" s="1853" t="s">
        <v>2073</v>
      </c>
      <c r="W1249" s="1173"/>
      <c r="X1249" s="1853" t="s">
        <v>37</v>
      </c>
      <c r="Y1249" s="1173"/>
      <c r="Z1249" s="1834" t="s">
        <v>45</v>
      </c>
      <c r="AA1249" s="1176">
        <v>4504354388</v>
      </c>
      <c r="AB1249" s="1750" t="s">
        <v>10569</v>
      </c>
      <c r="AC1249" s="722">
        <v>0</v>
      </c>
      <c r="AD1249" s="1266">
        <v>10384</v>
      </c>
      <c r="AE1249" s="722">
        <f t="shared" si="29"/>
        <v>10384</v>
      </c>
      <c r="AF1249" s="31"/>
      <c r="AG1249" s="26"/>
    </row>
    <row r="1250" spans="1:33" ht="30" customHeight="1">
      <c r="A1250" s="1733" t="s">
        <v>8560</v>
      </c>
      <c r="B1250" s="2992" t="s">
        <v>12697</v>
      </c>
      <c r="C1250" s="1277">
        <v>45554</v>
      </c>
      <c r="D1250" s="1593">
        <v>45567</v>
      </c>
      <c r="E1250" s="593"/>
      <c r="F1250" s="1297"/>
      <c r="G1250" s="1276">
        <v>8607</v>
      </c>
      <c r="H1250" s="1734" t="s">
        <v>9366</v>
      </c>
      <c r="I1250" s="1326"/>
      <c r="J1250" s="1304" t="s">
        <v>12698</v>
      </c>
      <c r="K1250" s="1740" t="s">
        <v>11807</v>
      </c>
      <c r="L1250" s="1472" t="s">
        <v>173</v>
      </c>
      <c r="M1250" s="771" t="s">
        <v>12705</v>
      </c>
      <c r="N1250" s="1176"/>
      <c r="O1250" s="1272">
        <v>1</v>
      </c>
      <c r="P1250" s="1272">
        <v>1</v>
      </c>
      <c r="Q1250" s="1665" t="s">
        <v>12518</v>
      </c>
      <c r="R1250" s="1173"/>
      <c r="S1250" s="1173"/>
      <c r="T1250" s="1173"/>
      <c r="U1250" s="1173"/>
      <c r="V1250" s="1685" t="s">
        <v>2073</v>
      </c>
      <c r="W1250" s="1173"/>
      <c r="X1250" s="1685" t="s">
        <v>37</v>
      </c>
      <c r="Y1250" s="1173"/>
      <c r="Z1250" s="1716" t="s">
        <v>45</v>
      </c>
      <c r="AA1250" s="1176">
        <v>4504353637</v>
      </c>
      <c r="AB1250" s="1750" t="s">
        <v>10569</v>
      </c>
      <c r="AC1250" s="722">
        <v>3000</v>
      </c>
      <c r="AD1250" s="1266">
        <v>7938</v>
      </c>
      <c r="AE1250" s="722">
        <f t="shared" si="29"/>
        <v>10938</v>
      </c>
      <c r="AF1250" s="31"/>
      <c r="AG1250" s="26"/>
    </row>
    <row r="1251" spans="1:33" ht="30" customHeight="1">
      <c r="A1251" s="1733" t="s">
        <v>8564</v>
      </c>
      <c r="B1251" s="1336" t="s">
        <v>12706</v>
      </c>
      <c r="C1251" s="1277">
        <v>45555</v>
      </c>
      <c r="D1251" s="1593">
        <v>45568</v>
      </c>
      <c r="E1251" s="593"/>
      <c r="F1251" s="1297"/>
      <c r="G1251" s="1276">
        <v>8598</v>
      </c>
      <c r="H1251" s="1734" t="s">
        <v>3508</v>
      </c>
      <c r="I1251" s="1326"/>
      <c r="J1251" s="1304" t="s">
        <v>7329</v>
      </c>
      <c r="K1251" s="1319" t="s">
        <v>405</v>
      </c>
      <c r="L1251" s="2099" t="s">
        <v>28</v>
      </c>
      <c r="M1251" s="771" t="s">
        <v>12720</v>
      </c>
      <c r="N1251" s="1176"/>
      <c r="O1251" s="1272">
        <v>2</v>
      </c>
      <c r="P1251" s="1272">
        <v>2</v>
      </c>
      <c r="Q1251" s="2100" t="s">
        <v>12707</v>
      </c>
      <c r="R1251" s="1173"/>
      <c r="S1251" s="1173"/>
      <c r="T1251" s="1173"/>
      <c r="U1251" s="1173"/>
      <c r="V1251" s="2070" t="s">
        <v>2073</v>
      </c>
      <c r="W1251" s="1173"/>
      <c r="X1251" s="2070" t="s">
        <v>37</v>
      </c>
      <c r="Y1251" s="1173"/>
      <c r="Z1251" s="1639" t="s">
        <v>45</v>
      </c>
      <c r="AA1251" s="1176" t="s">
        <v>13381</v>
      </c>
      <c r="AB1251" s="1750" t="s">
        <v>10565</v>
      </c>
      <c r="AC1251" s="722">
        <v>3000</v>
      </c>
      <c r="AD1251" s="1266">
        <v>7938.81</v>
      </c>
      <c r="AE1251" s="722">
        <f t="shared" si="29"/>
        <v>18877.620000000003</v>
      </c>
      <c r="AF1251" s="31"/>
      <c r="AG1251" s="26"/>
    </row>
    <row r="1252" spans="1:33" ht="30" customHeight="1">
      <c r="A1252" s="1733" t="s">
        <v>8564</v>
      </c>
      <c r="B1252" s="5353" t="s">
        <v>12708</v>
      </c>
      <c r="C1252" s="1277">
        <v>45554</v>
      </c>
      <c r="D1252" s="1593">
        <v>45567</v>
      </c>
      <c r="E1252" s="764"/>
      <c r="F1252" s="1297"/>
      <c r="G1252" s="1276">
        <v>8598</v>
      </c>
      <c r="H1252" s="1734" t="s">
        <v>6009</v>
      </c>
      <c r="I1252" s="1326"/>
      <c r="J1252" s="1304" t="s">
        <v>12709</v>
      </c>
      <c r="K1252" s="1740" t="s">
        <v>11807</v>
      </c>
      <c r="L1252" s="1472" t="s">
        <v>173</v>
      </c>
      <c r="M1252" s="771" t="s">
        <v>12721</v>
      </c>
      <c r="N1252" s="1176"/>
      <c r="O1252" s="1272">
        <v>1</v>
      </c>
      <c r="P1252" s="1272">
        <v>1</v>
      </c>
      <c r="Q1252" s="1665" t="s">
        <v>12518</v>
      </c>
      <c r="R1252" s="1173"/>
      <c r="S1252" s="1173"/>
      <c r="T1252" s="1173"/>
      <c r="U1252" s="1173"/>
      <c r="V1252" s="2444" t="s">
        <v>2073</v>
      </c>
      <c r="W1252" s="1173"/>
      <c r="X1252" s="2444" t="s">
        <v>37</v>
      </c>
      <c r="Y1252" s="1173"/>
      <c r="Z1252" s="1639" t="s">
        <v>45</v>
      </c>
      <c r="AA1252" s="1176">
        <v>4504353664</v>
      </c>
      <c r="AB1252" s="1750" t="s">
        <v>10565</v>
      </c>
      <c r="AC1252" s="722">
        <v>3000</v>
      </c>
      <c r="AD1252" s="1266">
        <v>7938.81</v>
      </c>
      <c r="AE1252" s="722">
        <f t="shared" si="29"/>
        <v>10938.810000000001</v>
      </c>
      <c r="AF1252" s="31"/>
      <c r="AG1252" s="26"/>
    </row>
    <row r="1253" spans="1:33" ht="30" customHeight="1">
      <c r="A1253" s="1733" t="s">
        <v>8564</v>
      </c>
      <c r="B1253" s="2465" t="s">
        <v>12710</v>
      </c>
      <c r="C1253" s="1277">
        <v>45554</v>
      </c>
      <c r="D1253" s="1277">
        <v>45572</v>
      </c>
      <c r="E1253" s="593"/>
      <c r="F1253" s="1297"/>
      <c r="G1253" s="1276">
        <v>8598</v>
      </c>
      <c r="H1253" s="1734" t="s">
        <v>1690</v>
      </c>
      <c r="I1253" s="1326"/>
      <c r="J1253" s="1304" t="s">
        <v>12711</v>
      </c>
      <c r="K1253" s="1319" t="s">
        <v>12712</v>
      </c>
      <c r="L1253" s="1472" t="s">
        <v>173</v>
      </c>
      <c r="M1253" s="771" t="s">
        <v>12722</v>
      </c>
      <c r="N1253" s="1176"/>
      <c r="O1253" s="1272">
        <v>1</v>
      </c>
      <c r="P1253" s="1272">
        <v>1</v>
      </c>
      <c r="Q1253" s="1402" t="s">
        <v>12017</v>
      </c>
      <c r="R1253" s="1173"/>
      <c r="S1253" s="1173"/>
      <c r="T1253" s="1173"/>
      <c r="U1253" s="1173"/>
      <c r="V1253" s="2425" t="s">
        <v>2073</v>
      </c>
      <c r="W1253" s="1173"/>
      <c r="X1253" s="2425" t="s">
        <v>37</v>
      </c>
      <c r="Y1253" s="1173"/>
      <c r="Z1253" s="2471" t="s">
        <v>45</v>
      </c>
      <c r="AA1253" s="1176">
        <v>4504353665</v>
      </c>
      <c r="AB1253" s="1750" t="s">
        <v>10565</v>
      </c>
      <c r="AC1253" s="722">
        <v>15000</v>
      </c>
      <c r="AD1253" s="1266">
        <v>7938.81</v>
      </c>
      <c r="AE1253" s="722">
        <f t="shared" si="29"/>
        <v>22938.81</v>
      </c>
      <c r="AF1253" s="31"/>
      <c r="AG1253" s="26"/>
    </row>
    <row r="1254" spans="1:33" ht="30" customHeight="1">
      <c r="A1254" s="1733" t="s">
        <v>8564</v>
      </c>
      <c r="B1254" s="5353" t="s">
        <v>12713</v>
      </c>
      <c r="C1254" s="1277">
        <v>45554</v>
      </c>
      <c r="D1254" s="1277">
        <v>45565</v>
      </c>
      <c r="E1254" s="593"/>
      <c r="F1254" s="1297"/>
      <c r="G1254" s="1276">
        <v>8598</v>
      </c>
      <c r="H1254" s="1734" t="s">
        <v>6204</v>
      </c>
      <c r="I1254" s="1326"/>
      <c r="J1254" s="1304" t="s">
        <v>12714</v>
      </c>
      <c r="K1254" s="1319" t="s">
        <v>12304</v>
      </c>
      <c r="L1254" s="1472" t="s">
        <v>173</v>
      </c>
      <c r="M1254" s="771" t="s">
        <v>12723</v>
      </c>
      <c r="N1254" s="1176"/>
      <c r="O1254" s="1272">
        <v>1</v>
      </c>
      <c r="P1254" s="1272">
        <v>1</v>
      </c>
      <c r="Q1254" s="1402" t="s">
        <v>12715</v>
      </c>
      <c r="R1254" s="1173"/>
      <c r="S1254" s="1173"/>
      <c r="T1254" s="1173"/>
      <c r="U1254" s="1173"/>
      <c r="V1254" s="2197" t="s">
        <v>2073</v>
      </c>
      <c r="W1254" s="1173"/>
      <c r="X1254" s="2197" t="s">
        <v>37</v>
      </c>
      <c r="Y1254" s="1173"/>
      <c r="Z1254" s="2249" t="s">
        <v>45</v>
      </c>
      <c r="AA1254" s="1176">
        <v>4504353666</v>
      </c>
      <c r="AB1254" s="1750" t="s">
        <v>10565</v>
      </c>
      <c r="AC1254" s="722">
        <v>0</v>
      </c>
      <c r="AD1254" s="1266">
        <v>7938.81</v>
      </c>
      <c r="AE1254" s="722">
        <f t="shared" si="29"/>
        <v>7938.81</v>
      </c>
      <c r="AF1254" s="31"/>
      <c r="AG1254" s="26"/>
    </row>
    <row r="1255" spans="1:33" ht="30" customHeight="1">
      <c r="A1255" s="1764" t="s">
        <v>8564</v>
      </c>
      <c r="B1255" s="5353" t="s">
        <v>12716</v>
      </c>
      <c r="C1255" s="1277">
        <v>45555</v>
      </c>
      <c r="D1255" s="1277">
        <v>45569</v>
      </c>
      <c r="E1255" s="593"/>
      <c r="F1255" s="1297"/>
      <c r="G1255" s="1276">
        <v>8598</v>
      </c>
      <c r="H1255" s="1734" t="s">
        <v>12717</v>
      </c>
      <c r="I1255" s="1326"/>
      <c r="J1255" s="1304" t="s">
        <v>12718</v>
      </c>
      <c r="K1255" s="1740" t="s">
        <v>12719</v>
      </c>
      <c r="L1255" s="2099" t="s">
        <v>28</v>
      </c>
      <c r="M1255" s="771" t="s">
        <v>12724</v>
      </c>
      <c r="N1255" s="1176"/>
      <c r="O1255" s="1272">
        <v>2</v>
      </c>
      <c r="P1255" s="1272">
        <v>2</v>
      </c>
      <c r="Q1255" s="1402" t="s">
        <v>5898</v>
      </c>
      <c r="R1255" s="1173"/>
      <c r="S1255" s="1173"/>
      <c r="T1255" s="1173"/>
      <c r="U1255" s="1173"/>
      <c r="V1255" s="2365" t="s">
        <v>2073</v>
      </c>
      <c r="W1255" s="1173"/>
      <c r="X1255" s="2365" t="s">
        <v>37</v>
      </c>
      <c r="Y1255" s="1173"/>
      <c r="Z1255" s="2249" t="s">
        <v>45</v>
      </c>
      <c r="AA1255" s="1176" t="s">
        <v>13382</v>
      </c>
      <c r="AB1255" s="1750" t="s">
        <v>12936</v>
      </c>
      <c r="AC1255" s="722">
        <v>6000</v>
      </c>
      <c r="AD1255" s="1266">
        <v>7938.81</v>
      </c>
      <c r="AE1255" s="722">
        <f t="shared" si="29"/>
        <v>21877.620000000003</v>
      </c>
      <c r="AF1255" s="31"/>
      <c r="AG1255" s="26"/>
    </row>
    <row r="1256" spans="1:33" ht="30" customHeight="1">
      <c r="A1256" s="1764" t="s">
        <v>9603</v>
      </c>
      <c r="B1256" s="1336" t="s">
        <v>12725</v>
      </c>
      <c r="C1256" s="1277">
        <v>45555</v>
      </c>
      <c r="D1256" s="1277">
        <v>45572</v>
      </c>
      <c r="E1256" s="593"/>
      <c r="F1256" s="1297"/>
      <c r="G1256" s="1276">
        <v>8627</v>
      </c>
      <c r="H1256" s="1765" t="s">
        <v>12726</v>
      </c>
      <c r="I1256" s="1326"/>
      <c r="J1256" s="1304" t="s">
        <v>12727</v>
      </c>
      <c r="K1256" s="1836" t="s">
        <v>12627</v>
      </c>
      <c r="L1256" s="1472" t="s">
        <v>173</v>
      </c>
      <c r="M1256" s="771" t="s">
        <v>12780</v>
      </c>
      <c r="N1256" s="1176"/>
      <c r="O1256" s="1272">
        <v>1</v>
      </c>
      <c r="P1256" s="1272">
        <v>1</v>
      </c>
      <c r="Q1256" s="1735" t="s">
        <v>12623</v>
      </c>
      <c r="R1256" s="1173"/>
      <c r="S1256" s="1173"/>
      <c r="T1256" s="1173"/>
      <c r="U1256" s="1173"/>
      <c r="V1256" s="2365" t="s">
        <v>2073</v>
      </c>
      <c r="W1256" s="1173"/>
      <c r="X1256" s="2365" t="s">
        <v>37</v>
      </c>
      <c r="Y1256" s="1173"/>
      <c r="Z1256" s="1834" t="s">
        <v>45</v>
      </c>
      <c r="AA1256" s="1176">
        <v>4504354331</v>
      </c>
      <c r="AB1256" s="1750" t="s">
        <v>10569</v>
      </c>
      <c r="AC1256" s="722">
        <v>0</v>
      </c>
      <c r="AD1256" s="1266">
        <v>10384</v>
      </c>
      <c r="AE1256" s="722">
        <f t="shared" si="29"/>
        <v>10384</v>
      </c>
      <c r="AF1256" s="31"/>
      <c r="AG1256" s="26"/>
    </row>
    <row r="1257" spans="1:33" ht="30" customHeight="1">
      <c r="A1257" s="1764" t="s">
        <v>9603</v>
      </c>
      <c r="B1257" s="1959" t="s">
        <v>12728</v>
      </c>
      <c r="C1257" s="1277">
        <v>45558</v>
      </c>
      <c r="D1257" s="1277">
        <v>45573</v>
      </c>
      <c r="E1257" s="593"/>
      <c r="F1257" s="1297"/>
      <c r="G1257" s="1276">
        <v>8627</v>
      </c>
      <c r="H1257" s="1765" t="s">
        <v>10973</v>
      </c>
      <c r="I1257" s="1326"/>
      <c r="J1257" s="1304" t="s">
        <v>10974</v>
      </c>
      <c r="K1257" s="1319" t="s">
        <v>12729</v>
      </c>
      <c r="L1257" s="1472" t="s">
        <v>173</v>
      </c>
      <c r="M1257" s="771" t="s">
        <v>12781</v>
      </c>
      <c r="N1257" s="1176"/>
      <c r="O1257" s="1272">
        <v>1</v>
      </c>
      <c r="P1257" s="1272">
        <v>1</v>
      </c>
      <c r="Q1257" s="1402" t="s">
        <v>12005</v>
      </c>
      <c r="R1257" s="1173"/>
      <c r="S1257" s="1173"/>
      <c r="T1257" s="1173"/>
      <c r="U1257" s="1173"/>
      <c r="V1257" s="2315" t="s">
        <v>2073</v>
      </c>
      <c r="W1257" s="1173"/>
      <c r="X1257" s="2315" t="s">
        <v>37</v>
      </c>
      <c r="Y1257" s="1173"/>
      <c r="Z1257" s="2330" t="s">
        <v>45</v>
      </c>
      <c r="AA1257" s="1176" t="s">
        <v>12804</v>
      </c>
      <c r="AB1257" s="1750" t="s">
        <v>10568</v>
      </c>
      <c r="AC1257" s="722">
        <v>0</v>
      </c>
      <c r="AD1257" s="1266">
        <v>10384</v>
      </c>
      <c r="AE1257" s="722">
        <f t="shared" si="29"/>
        <v>10384</v>
      </c>
      <c r="AF1257" s="31"/>
      <c r="AG1257" s="26"/>
    </row>
    <row r="1258" spans="1:33" ht="30" customHeight="1">
      <c r="A1258" s="1764" t="s">
        <v>19908</v>
      </c>
      <c r="B1258" s="5603" t="s">
        <v>12730</v>
      </c>
      <c r="C1258" s="1277">
        <v>45555</v>
      </c>
      <c r="D1258" s="1593">
        <v>45566</v>
      </c>
      <c r="E1258" s="593"/>
      <c r="F1258" s="1297"/>
      <c r="G1258" s="1276">
        <v>8628</v>
      </c>
      <c r="H1258" s="1765" t="s">
        <v>10796</v>
      </c>
      <c r="I1258" s="1326"/>
      <c r="J1258" s="1304" t="s">
        <v>10797</v>
      </c>
      <c r="K1258" s="1836" t="s">
        <v>12731</v>
      </c>
      <c r="L1258" s="1472" t="s">
        <v>173</v>
      </c>
      <c r="M1258" s="771" t="s">
        <v>12782</v>
      </c>
      <c r="N1258" s="1176"/>
      <c r="O1258" s="1272">
        <v>1</v>
      </c>
      <c r="P1258" s="1272">
        <v>1</v>
      </c>
      <c r="Q1258" s="1731" t="s">
        <v>12732</v>
      </c>
      <c r="R1258" s="1173"/>
      <c r="S1258" s="1173"/>
      <c r="T1258" s="1173"/>
      <c r="U1258" s="1173"/>
      <c r="V1258" s="2191" t="s">
        <v>2073</v>
      </c>
      <c r="W1258" s="1173"/>
      <c r="X1258" s="2191" t="s">
        <v>37</v>
      </c>
      <c r="Y1258" s="1173"/>
      <c r="Z1258" s="2249" t="s">
        <v>45</v>
      </c>
      <c r="AA1258" s="1176" t="s">
        <v>12806</v>
      </c>
      <c r="AB1258" s="1750" t="s">
        <v>12935</v>
      </c>
      <c r="AC1258" s="722">
        <v>0</v>
      </c>
      <c r="AD1258" s="1266">
        <v>10369</v>
      </c>
      <c r="AE1258" s="722">
        <f t="shared" si="29"/>
        <v>10369</v>
      </c>
      <c r="AF1258" s="31"/>
      <c r="AG1258" s="26"/>
    </row>
    <row r="1259" spans="1:33" ht="30" customHeight="1">
      <c r="A1259" s="1764" t="s">
        <v>7878</v>
      </c>
      <c r="B1259" s="5095" t="s">
        <v>12733</v>
      </c>
      <c r="C1259" s="1277">
        <v>45558</v>
      </c>
      <c r="D1259" s="1593">
        <v>45568</v>
      </c>
      <c r="E1259" s="593"/>
      <c r="F1259" s="1297"/>
      <c r="G1259" s="1276">
        <v>8638</v>
      </c>
      <c r="H1259" s="1765" t="s">
        <v>11805</v>
      </c>
      <c r="I1259" s="1326"/>
      <c r="J1259" s="1304" t="s">
        <v>11806</v>
      </c>
      <c r="K1259" s="1836" t="s">
        <v>12734</v>
      </c>
      <c r="L1259" s="1472" t="s">
        <v>173</v>
      </c>
      <c r="M1259" s="771" t="s">
        <v>12783</v>
      </c>
      <c r="N1259" s="1176"/>
      <c r="O1259" s="1272">
        <v>1</v>
      </c>
      <c r="P1259" s="1272">
        <v>1</v>
      </c>
      <c r="Q1259" s="1402" t="s">
        <v>12735</v>
      </c>
      <c r="R1259" s="1173"/>
      <c r="S1259" s="1173"/>
      <c r="T1259" s="1173"/>
      <c r="U1259" s="1173"/>
      <c r="V1259" s="1958" t="s">
        <v>2073</v>
      </c>
      <c r="W1259" s="1173"/>
      <c r="X1259" s="1958" t="s">
        <v>37</v>
      </c>
      <c r="Y1259" s="1173"/>
      <c r="Z1259" s="1957" t="s">
        <v>45</v>
      </c>
      <c r="AA1259" s="1176">
        <v>4504355462</v>
      </c>
      <c r="AB1259" s="1750" t="s">
        <v>10565</v>
      </c>
      <c r="AC1259" s="722">
        <v>0</v>
      </c>
      <c r="AD1259" s="1266">
        <v>7613</v>
      </c>
      <c r="AE1259" s="722">
        <f t="shared" si="29"/>
        <v>7613</v>
      </c>
      <c r="AF1259" s="31"/>
      <c r="AG1259" s="26"/>
    </row>
    <row r="1260" spans="1:33" ht="30" customHeight="1">
      <c r="A1260" s="1764" t="s">
        <v>7878</v>
      </c>
      <c r="B1260" s="5095" t="s">
        <v>12736</v>
      </c>
      <c r="C1260" s="1277">
        <v>45558</v>
      </c>
      <c r="D1260" s="1593">
        <v>45568</v>
      </c>
      <c r="E1260" s="593"/>
      <c r="F1260" s="1297"/>
      <c r="G1260" s="1276">
        <v>8638</v>
      </c>
      <c r="H1260" s="1765" t="s">
        <v>6675</v>
      </c>
      <c r="I1260" s="1326"/>
      <c r="J1260" s="1304" t="s">
        <v>12737</v>
      </c>
      <c r="K1260" s="1836" t="s">
        <v>12738</v>
      </c>
      <c r="L1260" s="1768" t="s">
        <v>28</v>
      </c>
      <c r="M1260" s="771" t="s">
        <v>12784</v>
      </c>
      <c r="N1260" s="1176"/>
      <c r="O1260" s="1272">
        <v>2</v>
      </c>
      <c r="P1260" s="1272">
        <v>2</v>
      </c>
      <c r="Q1260" s="1402" t="s">
        <v>12739</v>
      </c>
      <c r="R1260" s="1173"/>
      <c r="S1260" s="1173"/>
      <c r="T1260" s="1173"/>
      <c r="U1260" s="1173"/>
      <c r="V1260" s="2856" t="s">
        <v>2073</v>
      </c>
      <c r="W1260" s="1173"/>
      <c r="X1260" s="2856" t="s">
        <v>37</v>
      </c>
      <c r="Y1260" s="1173"/>
      <c r="Z1260" s="1957" t="s">
        <v>45</v>
      </c>
      <c r="AA1260" s="1176">
        <v>4504355573</v>
      </c>
      <c r="AB1260" s="1750" t="s">
        <v>10565</v>
      </c>
      <c r="AC1260" s="722">
        <v>0</v>
      </c>
      <c r="AD1260" s="1266">
        <v>7613</v>
      </c>
      <c r="AE1260" s="722">
        <f t="shared" si="29"/>
        <v>15226</v>
      </c>
      <c r="AF1260" s="31"/>
      <c r="AG1260" s="26"/>
    </row>
    <row r="1261" spans="1:33" ht="30" customHeight="1">
      <c r="A1261" s="1764" t="s">
        <v>7878</v>
      </c>
      <c r="B1261" s="5095" t="s">
        <v>12740</v>
      </c>
      <c r="C1261" s="1277">
        <v>45558</v>
      </c>
      <c r="D1261" s="1593">
        <v>45566</v>
      </c>
      <c r="E1261" s="593"/>
      <c r="F1261" s="1297"/>
      <c r="G1261" s="1276">
        <v>8638</v>
      </c>
      <c r="H1261" s="1765" t="s">
        <v>1698</v>
      </c>
      <c r="I1261" s="1326"/>
      <c r="J1261" s="1304" t="s">
        <v>12741</v>
      </c>
      <c r="K1261" s="1836" t="s">
        <v>12742</v>
      </c>
      <c r="L1261" s="1768" t="s">
        <v>76</v>
      </c>
      <c r="M1261" s="771" t="s">
        <v>12785</v>
      </c>
      <c r="N1261" s="1176"/>
      <c r="O1261" s="1272">
        <v>4</v>
      </c>
      <c r="P1261" s="1272">
        <v>4</v>
      </c>
      <c r="Q1261" s="1402" t="s">
        <v>12743</v>
      </c>
      <c r="R1261" s="1173"/>
      <c r="S1261" s="1173"/>
      <c r="T1261" s="1173"/>
      <c r="U1261" s="1173"/>
      <c r="V1261" s="2329" t="s">
        <v>2073</v>
      </c>
      <c r="W1261" s="1173"/>
      <c r="X1261" s="2329" t="s">
        <v>37</v>
      </c>
      <c r="Y1261" s="1173"/>
      <c r="Z1261" s="2330" t="s">
        <v>45</v>
      </c>
      <c r="AA1261" s="1176" t="s">
        <v>12798</v>
      </c>
      <c r="AB1261" s="1750" t="s">
        <v>10565</v>
      </c>
      <c r="AC1261" s="722">
        <v>0</v>
      </c>
      <c r="AD1261" s="1266">
        <v>7613</v>
      </c>
      <c r="AE1261" s="722">
        <f t="shared" si="29"/>
        <v>30452</v>
      </c>
      <c r="AF1261" s="31"/>
      <c r="AG1261" s="26"/>
    </row>
    <row r="1262" spans="1:33" ht="30" customHeight="1">
      <c r="A1262" s="1764" t="s">
        <v>7878</v>
      </c>
      <c r="B1262" s="1959" t="s">
        <v>12744</v>
      </c>
      <c r="C1262" s="1277">
        <v>45558</v>
      </c>
      <c r="D1262" s="1593">
        <v>45567</v>
      </c>
      <c r="E1262" s="593"/>
      <c r="F1262" s="1297"/>
      <c r="G1262" s="1276">
        <v>8638</v>
      </c>
      <c r="H1262" s="1765" t="s">
        <v>1257</v>
      </c>
      <c r="I1262" s="1326"/>
      <c r="J1262" s="1304" t="s">
        <v>12745</v>
      </c>
      <c r="K1262" s="1836" t="s">
        <v>12746</v>
      </c>
      <c r="L1262" s="1472" t="s">
        <v>173</v>
      </c>
      <c r="M1262" s="771" t="s">
        <v>12786</v>
      </c>
      <c r="N1262" s="1176"/>
      <c r="O1262" s="1272">
        <v>1</v>
      </c>
      <c r="P1262" s="1272">
        <v>1</v>
      </c>
      <c r="Q1262" s="1402" t="s">
        <v>12005</v>
      </c>
      <c r="R1262" s="1173"/>
      <c r="S1262" s="1173"/>
      <c r="T1262" s="1173"/>
      <c r="U1262" s="1173"/>
      <c r="V1262" s="2191" t="s">
        <v>2073</v>
      </c>
      <c r="W1262" s="1173"/>
      <c r="X1262" s="2191" t="s">
        <v>37</v>
      </c>
      <c r="Y1262" s="1173"/>
      <c r="Z1262" s="2227" t="s">
        <v>45</v>
      </c>
      <c r="AA1262" s="1176" t="s">
        <v>12797</v>
      </c>
      <c r="AB1262" s="1750" t="s">
        <v>10565</v>
      </c>
      <c r="AC1262" s="722">
        <v>0</v>
      </c>
      <c r="AD1262" s="1266">
        <v>7613</v>
      </c>
      <c r="AE1262" s="722">
        <f t="shared" si="29"/>
        <v>7613</v>
      </c>
      <c r="AF1262" s="31"/>
      <c r="AG1262" s="26"/>
    </row>
    <row r="1263" spans="1:33" ht="30" customHeight="1">
      <c r="A1263" s="1785" t="s">
        <v>7878</v>
      </c>
      <c r="B1263" s="2551" t="s">
        <v>12747</v>
      </c>
      <c r="C1263" s="358">
        <v>45559</v>
      </c>
      <c r="D1263" s="358">
        <v>45572</v>
      </c>
      <c r="E1263" s="37"/>
      <c r="F1263" s="449"/>
      <c r="G1263" s="360">
        <v>8638</v>
      </c>
      <c r="H1263" s="2552" t="s">
        <v>12748</v>
      </c>
      <c r="I1263" s="1787" t="s">
        <v>25</v>
      </c>
      <c r="J1263" s="2553" t="s">
        <v>12749</v>
      </c>
      <c r="K1263" s="2468" t="s">
        <v>12750</v>
      </c>
      <c r="L1263" s="1789" t="s">
        <v>28</v>
      </c>
      <c r="M1263" s="135" t="s">
        <v>12787</v>
      </c>
      <c r="N1263" s="364"/>
      <c r="O1263" s="365">
        <v>2</v>
      </c>
      <c r="P1263" s="365">
        <v>2</v>
      </c>
      <c r="Q1263" s="1790" t="s">
        <v>12751</v>
      </c>
      <c r="R1263" s="366"/>
      <c r="S1263" s="366"/>
      <c r="T1263" s="366"/>
      <c r="U1263" s="366"/>
      <c r="V1263" s="2550" t="s">
        <v>256</v>
      </c>
      <c r="W1263" s="366"/>
      <c r="X1263" s="2554"/>
      <c r="Y1263" s="366"/>
      <c r="Z1263" s="364"/>
      <c r="AA1263" s="364" t="s">
        <v>12796</v>
      </c>
      <c r="AB1263" s="1791" t="s">
        <v>12935</v>
      </c>
      <c r="AC1263" s="280"/>
      <c r="AD1263" s="542"/>
      <c r="AE1263" s="280"/>
      <c r="AF1263" s="31"/>
      <c r="AG1263" s="26"/>
    </row>
    <row r="1264" spans="1:33" ht="30" customHeight="1">
      <c r="A1264" s="1764" t="s">
        <v>8626</v>
      </c>
      <c r="B1264" s="2992" t="s">
        <v>12752</v>
      </c>
      <c r="C1264" s="1277">
        <v>45558</v>
      </c>
      <c r="D1264" s="1277">
        <v>45572</v>
      </c>
      <c r="E1264" s="593"/>
      <c r="F1264" s="1297"/>
      <c r="G1264" s="1276">
        <v>8615</v>
      </c>
      <c r="H1264" s="1765" t="s">
        <v>8553</v>
      </c>
      <c r="I1264" s="1326"/>
      <c r="J1264" s="1304" t="s">
        <v>12753</v>
      </c>
      <c r="K1264" s="1319" t="s">
        <v>13053</v>
      </c>
      <c r="L1264" s="1472" t="s">
        <v>173</v>
      </c>
      <c r="M1264" s="771" t="s">
        <v>12788</v>
      </c>
      <c r="N1264" s="1176"/>
      <c r="O1264" s="1272">
        <v>1</v>
      </c>
      <c r="P1264" s="1272">
        <v>1</v>
      </c>
      <c r="Q1264" s="1402" t="s">
        <v>12005</v>
      </c>
      <c r="R1264" s="1173"/>
      <c r="S1264" s="1173"/>
      <c r="T1264" s="1173"/>
      <c r="U1264" s="1173"/>
      <c r="V1264" s="1750" t="s">
        <v>2073</v>
      </c>
      <c r="W1264" s="1173"/>
      <c r="X1264" s="1750" t="s">
        <v>37</v>
      </c>
      <c r="Y1264" s="1173"/>
      <c r="Z1264" s="1761" t="s">
        <v>45</v>
      </c>
      <c r="AA1264" s="1176">
        <v>4504355199</v>
      </c>
      <c r="AB1264" s="1750" t="s">
        <v>5585</v>
      </c>
      <c r="AC1264" s="722">
        <v>6000</v>
      </c>
      <c r="AD1264" s="1266">
        <v>7857</v>
      </c>
      <c r="AE1264" s="722">
        <f t="shared" si="29"/>
        <v>13857</v>
      </c>
      <c r="AF1264" s="31"/>
      <c r="AG1264" s="26"/>
    </row>
    <row r="1265" spans="1:33" ht="30" customHeight="1">
      <c r="A1265" s="1764" t="s">
        <v>9092</v>
      </c>
      <c r="B1265" s="2992" t="s">
        <v>12754</v>
      </c>
      <c r="C1265" s="1277">
        <v>45558</v>
      </c>
      <c r="D1265" s="1593">
        <v>45567</v>
      </c>
      <c r="E1265" s="593"/>
      <c r="F1265" s="1297"/>
      <c r="G1265" s="1276">
        <v>8599</v>
      </c>
      <c r="H1265" s="1765" t="s">
        <v>1958</v>
      </c>
      <c r="I1265" s="1326"/>
      <c r="J1265" s="1304" t="s">
        <v>12755</v>
      </c>
      <c r="K1265" s="1836" t="s">
        <v>11807</v>
      </c>
      <c r="L1265" s="1472" t="s">
        <v>173</v>
      </c>
      <c r="M1265" s="771" t="s">
        <v>12789</v>
      </c>
      <c r="N1265" s="1176"/>
      <c r="O1265" s="1272">
        <v>1</v>
      </c>
      <c r="P1265" s="1272">
        <v>1</v>
      </c>
      <c r="Q1265" s="1402" t="s">
        <v>12005</v>
      </c>
      <c r="R1265" s="1173"/>
      <c r="S1265" s="1173"/>
      <c r="T1265" s="1173"/>
      <c r="U1265" s="1173"/>
      <c r="V1265" s="2318" t="s">
        <v>2073</v>
      </c>
      <c r="W1265" s="1173"/>
      <c r="X1265" s="2318" t="s">
        <v>37</v>
      </c>
      <c r="Y1265" s="1173"/>
      <c r="Z1265" s="2330" t="s">
        <v>45</v>
      </c>
      <c r="AA1265" s="1176">
        <v>4504355299</v>
      </c>
      <c r="AB1265" s="1750" t="s">
        <v>5585</v>
      </c>
      <c r="AC1265" s="722">
        <v>0</v>
      </c>
      <c r="AD1265" s="1266">
        <v>7938</v>
      </c>
      <c r="AE1265" s="722">
        <f t="shared" si="29"/>
        <v>7938</v>
      </c>
      <c r="AF1265" s="31"/>
      <c r="AG1265" s="26"/>
    </row>
    <row r="1266" spans="1:33" ht="30" customHeight="1">
      <c r="A1266" s="1764" t="s">
        <v>9092</v>
      </c>
      <c r="B1266" s="2992" t="s">
        <v>12756</v>
      </c>
      <c r="C1266" s="1277">
        <v>45558</v>
      </c>
      <c r="D1266" s="1277">
        <v>45569</v>
      </c>
      <c r="E1266" s="593"/>
      <c r="F1266" s="1297"/>
      <c r="G1266" s="1276">
        <v>8599</v>
      </c>
      <c r="H1266" s="1765" t="s">
        <v>12757</v>
      </c>
      <c r="I1266" s="1326"/>
      <c r="J1266" s="1304" t="s">
        <v>12758</v>
      </c>
      <c r="K1266" s="1319" t="s">
        <v>11015</v>
      </c>
      <c r="L1266" s="1472" t="s">
        <v>173</v>
      </c>
      <c r="M1266" s="771" t="s">
        <v>12790</v>
      </c>
      <c r="N1266" s="1176"/>
      <c r="O1266" s="1272">
        <v>1</v>
      </c>
      <c r="P1266" s="1272">
        <v>1</v>
      </c>
      <c r="Q1266" s="1402" t="s">
        <v>12005</v>
      </c>
      <c r="R1266" s="1173"/>
      <c r="S1266" s="1173"/>
      <c r="T1266" s="1173"/>
      <c r="U1266" s="1173"/>
      <c r="V1266" s="1964" t="s">
        <v>2073</v>
      </c>
      <c r="W1266" s="1173"/>
      <c r="X1266" s="1964" t="s">
        <v>37</v>
      </c>
      <c r="Y1266" s="1173"/>
      <c r="Z1266" s="1957" t="s">
        <v>45</v>
      </c>
      <c r="AA1266" s="1176" t="s">
        <v>12801</v>
      </c>
      <c r="AB1266" s="1750" t="s">
        <v>5585</v>
      </c>
      <c r="AC1266" s="722">
        <v>3000</v>
      </c>
      <c r="AD1266" s="1266">
        <v>7938</v>
      </c>
      <c r="AE1266" s="722">
        <f t="shared" si="29"/>
        <v>10938</v>
      </c>
      <c r="AF1266" s="31"/>
      <c r="AG1266" s="26"/>
    </row>
    <row r="1267" spans="1:33" ht="30" customHeight="1">
      <c r="A1267" s="1785" t="s">
        <v>9994</v>
      </c>
      <c r="B1267" s="1504" t="s">
        <v>12759</v>
      </c>
      <c r="C1267" s="358">
        <v>45558</v>
      </c>
      <c r="D1267" s="1786">
        <v>45567</v>
      </c>
      <c r="E1267" s="37"/>
      <c r="F1267" s="449"/>
      <c r="G1267" s="360">
        <v>9042</v>
      </c>
      <c r="H1267" s="1505"/>
      <c r="I1267" s="1787" t="s">
        <v>92</v>
      </c>
      <c r="J1267" s="450" t="s">
        <v>12760</v>
      </c>
      <c r="K1267" s="1788" t="s">
        <v>12761</v>
      </c>
      <c r="L1267" s="1789" t="s">
        <v>76</v>
      </c>
      <c r="M1267" s="135" t="s">
        <v>12791</v>
      </c>
      <c r="N1267" s="364"/>
      <c r="O1267" s="365">
        <v>4</v>
      </c>
      <c r="P1267" s="365">
        <v>4</v>
      </c>
      <c r="Q1267" s="1790" t="s">
        <v>12762</v>
      </c>
      <c r="R1267" s="366"/>
      <c r="S1267" s="366"/>
      <c r="T1267" s="366"/>
      <c r="U1267" s="366"/>
      <c r="V1267" s="1792" t="s">
        <v>256</v>
      </c>
      <c r="W1267" s="366"/>
      <c r="X1267" s="366"/>
      <c r="Y1267" s="366"/>
      <c r="Z1267" s="364"/>
      <c r="AA1267" s="364" t="s">
        <v>12803</v>
      </c>
      <c r="AB1267" s="1791" t="s">
        <v>10568</v>
      </c>
      <c r="AC1267" s="280"/>
      <c r="AD1267" s="542"/>
      <c r="AE1267" s="280"/>
      <c r="AF1267" s="31"/>
      <c r="AG1267" s="26"/>
    </row>
    <row r="1268" spans="1:33" ht="30" customHeight="1">
      <c r="A1268" s="1785" t="s">
        <v>9994</v>
      </c>
      <c r="B1268" s="1504" t="s">
        <v>12763</v>
      </c>
      <c r="C1268" s="358">
        <v>45558</v>
      </c>
      <c r="D1268" s="358">
        <v>45573</v>
      </c>
      <c r="E1268" s="37"/>
      <c r="F1268" s="449"/>
      <c r="G1268" s="360">
        <v>9042</v>
      </c>
      <c r="H1268" s="2552" t="s">
        <v>12764</v>
      </c>
      <c r="I1268" s="539"/>
      <c r="J1268" s="450" t="s">
        <v>12765</v>
      </c>
      <c r="K1268" s="2468" t="s">
        <v>12766</v>
      </c>
      <c r="L1268" s="1508" t="s">
        <v>7674</v>
      </c>
      <c r="M1268" s="135" t="s">
        <v>12792</v>
      </c>
      <c r="N1268" s="364"/>
      <c r="O1268" s="365">
        <v>4</v>
      </c>
      <c r="P1268" s="365">
        <v>4</v>
      </c>
      <c r="Q1268" s="541" t="s">
        <v>12767</v>
      </c>
      <c r="R1268" s="366"/>
      <c r="S1268" s="366"/>
      <c r="T1268" s="366"/>
      <c r="U1268" s="366"/>
      <c r="V1268" s="2901" t="s">
        <v>256</v>
      </c>
      <c r="W1268" s="366"/>
      <c r="X1268" s="2900"/>
      <c r="Y1268" s="366"/>
      <c r="Z1268" s="364"/>
      <c r="AA1268" s="364" t="s">
        <v>12802</v>
      </c>
      <c r="AB1268" s="1791" t="s">
        <v>10569</v>
      </c>
      <c r="AC1268" s="280"/>
      <c r="AD1268" s="542"/>
      <c r="AE1268" s="280"/>
      <c r="AF1268" s="31"/>
      <c r="AG1268" s="26"/>
    </row>
    <row r="1269" spans="1:33" ht="30" customHeight="1">
      <c r="A1269" s="1764" t="s">
        <v>8916</v>
      </c>
      <c r="B1269" s="2992" t="s">
        <v>12768</v>
      </c>
      <c r="C1269" s="1277">
        <v>45559</v>
      </c>
      <c r="D1269" s="1593">
        <v>45568</v>
      </c>
      <c r="E1269" s="593"/>
      <c r="F1269" s="1297"/>
      <c r="G1269" s="1276">
        <v>8646</v>
      </c>
      <c r="H1269" s="1765" t="s">
        <v>1033</v>
      </c>
      <c r="I1269" s="1326"/>
      <c r="J1269" s="1304" t="s">
        <v>12769</v>
      </c>
      <c r="K1269" s="1836" t="s">
        <v>12770</v>
      </c>
      <c r="L1269" s="1768" t="s">
        <v>76</v>
      </c>
      <c r="M1269" s="771" t="s">
        <v>12793</v>
      </c>
      <c r="N1269" s="1176"/>
      <c r="O1269" s="1272">
        <v>4</v>
      </c>
      <c r="P1269" s="1272">
        <v>4</v>
      </c>
      <c r="Q1269" s="1402" t="s">
        <v>12771</v>
      </c>
      <c r="R1269" s="1173"/>
      <c r="S1269" s="1173"/>
      <c r="T1269" s="1173"/>
      <c r="U1269" s="1173"/>
      <c r="V1269" s="2609" t="s">
        <v>2073</v>
      </c>
      <c r="W1269" s="1173"/>
      <c r="X1269" s="2609" t="s">
        <v>37</v>
      </c>
      <c r="Y1269" s="1173"/>
      <c r="Z1269" s="1639" t="s">
        <v>45</v>
      </c>
      <c r="AA1269" s="1176" t="s">
        <v>12799</v>
      </c>
      <c r="AB1269" s="1750" t="s">
        <v>10569</v>
      </c>
      <c r="AC1269" s="722">
        <v>0</v>
      </c>
      <c r="AD1269" s="1266">
        <v>10976</v>
      </c>
      <c r="AE1269" s="722">
        <f t="shared" ref="AE1269:AE1287" si="30">SUM(AD1269*P1269+AC1269)</f>
        <v>43904</v>
      </c>
      <c r="AF1269" s="31"/>
      <c r="AG1269" s="26"/>
    </row>
    <row r="1270" spans="1:33" ht="30" customHeight="1">
      <c r="A1270" s="7074" t="s">
        <v>8570</v>
      </c>
      <c r="B1270" s="8102" t="s">
        <v>12772</v>
      </c>
      <c r="C1270" s="1277">
        <v>45555</v>
      </c>
      <c r="D1270" s="1593">
        <v>45566</v>
      </c>
      <c r="E1270" s="593"/>
      <c r="F1270" s="1297"/>
      <c r="G1270" s="1276">
        <v>9013</v>
      </c>
      <c r="H1270" s="1765" t="s">
        <v>6654</v>
      </c>
      <c r="I1270" s="1326"/>
      <c r="J1270" s="7075" t="s">
        <v>12773</v>
      </c>
      <c r="K1270" s="1836" t="s">
        <v>12774</v>
      </c>
      <c r="L1270" s="1768" t="s">
        <v>28</v>
      </c>
      <c r="M1270" s="771" t="s">
        <v>12794</v>
      </c>
      <c r="N1270" s="1176"/>
      <c r="O1270" s="1272">
        <v>2</v>
      </c>
      <c r="P1270" s="1272">
        <v>2</v>
      </c>
      <c r="Q1270" s="1402" t="s">
        <v>12775</v>
      </c>
      <c r="R1270" s="1173"/>
      <c r="S1270" s="1173"/>
      <c r="T1270" s="1173"/>
      <c r="U1270" s="1173"/>
      <c r="V1270" s="1837" t="s">
        <v>2073</v>
      </c>
      <c r="W1270" s="1173"/>
      <c r="X1270" s="1837" t="s">
        <v>37</v>
      </c>
      <c r="Y1270" s="1173"/>
      <c r="Z1270" s="1834" t="s">
        <v>45</v>
      </c>
      <c r="AA1270" s="6795" t="s">
        <v>12805</v>
      </c>
      <c r="AB1270" s="1750" t="s">
        <v>10569</v>
      </c>
      <c r="AC1270" s="722">
        <v>0</v>
      </c>
      <c r="AD1270" s="1266">
        <v>6544.8</v>
      </c>
      <c r="AE1270" s="722">
        <f t="shared" si="30"/>
        <v>13089.6</v>
      </c>
      <c r="AF1270" s="31"/>
      <c r="AG1270" s="26"/>
    </row>
    <row r="1271" spans="1:33" ht="30" customHeight="1">
      <c r="A1271" s="6963" t="s">
        <v>8570</v>
      </c>
      <c r="B1271" s="7016" t="s">
        <v>12776</v>
      </c>
      <c r="C1271" s="1277">
        <v>45558</v>
      </c>
      <c r="D1271" s="1277">
        <v>45572</v>
      </c>
      <c r="E1271" s="593"/>
      <c r="F1271" s="1297"/>
      <c r="G1271" s="1276">
        <v>9013</v>
      </c>
      <c r="H1271" s="1345"/>
      <c r="I1271" s="1959" t="s">
        <v>92</v>
      </c>
      <c r="J1271" s="6964" t="s">
        <v>12777</v>
      </c>
      <c r="K1271" s="1319" t="s">
        <v>12778</v>
      </c>
      <c r="L1271" s="1472" t="s">
        <v>173</v>
      </c>
      <c r="M1271" s="771" t="s">
        <v>12795</v>
      </c>
      <c r="N1271" s="1176"/>
      <c r="O1271" s="1272">
        <v>1</v>
      </c>
      <c r="P1271" s="1272">
        <v>1</v>
      </c>
      <c r="Q1271" s="1731" t="s">
        <v>12779</v>
      </c>
      <c r="R1271" s="1173"/>
      <c r="S1271" s="1173"/>
      <c r="T1271" s="1173"/>
      <c r="U1271" s="1173"/>
      <c r="V1271" s="2035" t="s">
        <v>2073</v>
      </c>
      <c r="W1271" s="1173"/>
      <c r="X1271" s="2035" t="s">
        <v>37</v>
      </c>
      <c r="Y1271" s="1173"/>
      <c r="Z1271" s="2063" t="s">
        <v>45</v>
      </c>
      <c r="AA1271" s="6795" t="s">
        <v>12800</v>
      </c>
      <c r="AB1271" s="1750" t="s">
        <v>5585</v>
      </c>
      <c r="AC1271" s="722">
        <v>0</v>
      </c>
      <c r="AD1271" s="1266">
        <v>6544.8</v>
      </c>
      <c r="AE1271" s="722">
        <f t="shared" si="30"/>
        <v>6544.8</v>
      </c>
      <c r="AF1271" s="31"/>
      <c r="AG1271" s="26"/>
    </row>
    <row r="1272" spans="1:33" ht="30" customHeight="1">
      <c r="A1272" s="1657" t="s">
        <v>9208</v>
      </c>
      <c r="B1272" s="2992" t="s">
        <v>12811</v>
      </c>
      <c r="C1272" s="1277">
        <v>45559</v>
      </c>
      <c r="D1272" s="1593">
        <v>45568</v>
      </c>
      <c r="E1272" s="593"/>
      <c r="F1272" s="1297"/>
      <c r="G1272" s="1276">
        <v>8606</v>
      </c>
      <c r="H1272" s="1345"/>
      <c r="I1272" s="1658" t="s">
        <v>92</v>
      </c>
      <c r="J1272" s="1304" t="s">
        <v>10858</v>
      </c>
      <c r="K1272" s="1319" t="s">
        <v>12812</v>
      </c>
      <c r="L1272" s="1659" t="s">
        <v>62</v>
      </c>
      <c r="M1272" s="771" t="s">
        <v>12847</v>
      </c>
      <c r="N1272" s="1176"/>
      <c r="O1272" s="1272">
        <v>5</v>
      </c>
      <c r="P1272" s="1272">
        <v>5</v>
      </c>
      <c r="Q1272" s="1402" t="s">
        <v>12813</v>
      </c>
      <c r="R1272" s="1173"/>
      <c r="S1272" s="1173"/>
      <c r="T1272" s="1173"/>
      <c r="U1272" s="1173"/>
      <c r="V1272" s="1737" t="s">
        <v>2073</v>
      </c>
      <c r="W1272" s="1173"/>
      <c r="X1272" s="1737" t="s">
        <v>37</v>
      </c>
      <c r="Y1272" s="1173"/>
      <c r="Z1272" s="1716" t="s">
        <v>45</v>
      </c>
      <c r="AA1272" s="1176" t="s">
        <v>12862</v>
      </c>
      <c r="AB1272" s="1750" t="s">
        <v>10569</v>
      </c>
      <c r="AC1272" s="722">
        <v>0</v>
      </c>
      <c r="AD1272" s="1266">
        <v>5589</v>
      </c>
      <c r="AE1272" s="722">
        <f t="shared" si="30"/>
        <v>27945</v>
      </c>
      <c r="AF1272" s="31"/>
      <c r="AG1272" s="26"/>
    </row>
    <row r="1273" spans="1:33" ht="30" customHeight="1">
      <c r="A1273" s="1657" t="s">
        <v>9208</v>
      </c>
      <c r="B1273" s="2992" t="s">
        <v>12814</v>
      </c>
      <c r="C1273" s="1277">
        <v>45559</v>
      </c>
      <c r="D1273" s="1277">
        <v>45573</v>
      </c>
      <c r="E1273" s="593"/>
      <c r="F1273" s="1297"/>
      <c r="G1273" s="1276">
        <v>8606</v>
      </c>
      <c r="H1273" s="1345"/>
      <c r="I1273" s="1658" t="s">
        <v>25</v>
      </c>
      <c r="J1273" s="1304" t="s">
        <v>12815</v>
      </c>
      <c r="K1273" s="1739" t="s">
        <v>12816</v>
      </c>
      <c r="L1273" s="1768" t="s">
        <v>76</v>
      </c>
      <c r="M1273" s="771" t="s">
        <v>12848</v>
      </c>
      <c r="N1273" s="1176"/>
      <c r="O1273" s="1272">
        <v>4</v>
      </c>
      <c r="P1273" s="1272">
        <v>4</v>
      </c>
      <c r="Q1273" s="1859" t="s">
        <v>12817</v>
      </c>
      <c r="R1273" s="1173"/>
      <c r="S1273" s="1173"/>
      <c r="T1273" s="1173"/>
      <c r="U1273" s="1173"/>
      <c r="V1273" s="1773" t="s">
        <v>2073</v>
      </c>
      <c r="W1273" s="1173"/>
      <c r="X1273" s="1773" t="s">
        <v>37</v>
      </c>
      <c r="Y1273" s="1173"/>
      <c r="Z1273" s="1834" t="s">
        <v>45</v>
      </c>
      <c r="AA1273" s="1176" t="s">
        <v>12861</v>
      </c>
      <c r="AB1273" s="1750" t="s">
        <v>10565</v>
      </c>
      <c r="AC1273" s="722">
        <v>6000</v>
      </c>
      <c r="AD1273" s="1266">
        <v>5589</v>
      </c>
      <c r="AE1273" s="722">
        <f t="shared" si="30"/>
        <v>28356</v>
      </c>
      <c r="AF1273" s="31"/>
      <c r="AG1273" s="26"/>
    </row>
    <row r="1274" spans="1:33" ht="30" customHeight="1">
      <c r="A1274" s="1657" t="s">
        <v>9208</v>
      </c>
      <c r="B1274" s="2992" t="s">
        <v>12818</v>
      </c>
      <c r="C1274" s="1277">
        <v>45560</v>
      </c>
      <c r="D1274" s="1277">
        <v>45569</v>
      </c>
      <c r="E1274" s="593"/>
      <c r="F1274" s="1297"/>
      <c r="G1274" s="1276">
        <v>8606</v>
      </c>
      <c r="H1274" s="1738" t="s">
        <v>3826</v>
      </c>
      <c r="I1274" s="1326"/>
      <c r="J1274" s="1304" t="s">
        <v>12819</v>
      </c>
      <c r="K1274" s="1739" t="s">
        <v>12825</v>
      </c>
      <c r="L1274" s="1659" t="s">
        <v>167</v>
      </c>
      <c r="M1274" s="771" t="s">
        <v>12849</v>
      </c>
      <c r="N1274" s="1176"/>
      <c r="O1274" s="1272">
        <v>10</v>
      </c>
      <c r="P1274" s="1272">
        <v>10</v>
      </c>
      <c r="Q1274" s="1402" t="s">
        <v>12820</v>
      </c>
      <c r="R1274" s="1173"/>
      <c r="S1274" s="1173"/>
      <c r="T1274" s="1173"/>
      <c r="U1274" s="1173"/>
      <c r="V1274" s="1640" t="s">
        <v>2073</v>
      </c>
      <c r="W1274" s="1173"/>
      <c r="X1274" s="1640" t="s">
        <v>37</v>
      </c>
      <c r="Y1274" s="1173"/>
      <c r="Z1274" s="1716" t="s">
        <v>45</v>
      </c>
      <c r="AA1274" s="1176">
        <v>4504356492</v>
      </c>
      <c r="AB1274" s="1750" t="s">
        <v>12935</v>
      </c>
      <c r="AC1274" s="722">
        <v>0</v>
      </c>
      <c r="AD1274" s="1266">
        <v>5589</v>
      </c>
      <c r="AE1274" s="722">
        <f t="shared" si="30"/>
        <v>55890</v>
      </c>
      <c r="AF1274" s="31"/>
      <c r="AG1274" s="26"/>
    </row>
    <row r="1275" spans="1:33" ht="30" customHeight="1">
      <c r="A1275" s="1657" t="s">
        <v>8518</v>
      </c>
      <c r="B1275" s="1336" t="s">
        <v>12821</v>
      </c>
      <c r="C1275" s="1277">
        <v>45559</v>
      </c>
      <c r="D1275" s="1277">
        <v>45572</v>
      </c>
      <c r="E1275" s="593"/>
      <c r="F1275" s="1297"/>
      <c r="G1275" s="1276">
        <v>8604</v>
      </c>
      <c r="H1275" s="1738" t="s">
        <v>855</v>
      </c>
      <c r="I1275" s="1326"/>
      <c r="J1275" s="1304" t="s">
        <v>12822</v>
      </c>
      <c r="K1275" s="1739" t="s">
        <v>12823</v>
      </c>
      <c r="L1275" s="1768" t="s">
        <v>28</v>
      </c>
      <c r="M1275" s="771" t="s">
        <v>12850</v>
      </c>
      <c r="N1275" s="1176"/>
      <c r="O1275" s="1272">
        <v>2</v>
      </c>
      <c r="P1275" s="1272">
        <v>2</v>
      </c>
      <c r="Q1275" s="1402" t="s">
        <v>12824</v>
      </c>
      <c r="R1275" s="1173"/>
      <c r="S1275" s="1173"/>
      <c r="T1275" s="1173"/>
      <c r="U1275" s="1173"/>
      <c r="V1275" s="2173" t="s">
        <v>2073</v>
      </c>
      <c r="W1275" s="1173"/>
      <c r="X1275" s="2173" t="s">
        <v>37</v>
      </c>
      <c r="Y1275" s="1173"/>
      <c r="Z1275" s="1907" t="s">
        <v>45</v>
      </c>
      <c r="AA1275" s="1176" t="s">
        <v>12863</v>
      </c>
      <c r="AB1275" s="1750" t="s">
        <v>12935</v>
      </c>
      <c r="AC1275" s="722">
        <v>3000</v>
      </c>
      <c r="AD1275" s="1266">
        <v>7938</v>
      </c>
      <c r="AE1275" s="722">
        <f t="shared" si="30"/>
        <v>18876</v>
      </c>
      <c r="AF1275" s="31"/>
      <c r="AG1275" s="26"/>
    </row>
    <row r="1276" spans="1:33" ht="30" customHeight="1">
      <c r="A1276" s="1657" t="s">
        <v>8508</v>
      </c>
      <c r="B1276" s="2992" t="s">
        <v>12826</v>
      </c>
      <c r="C1276" s="1277">
        <v>45559</v>
      </c>
      <c r="D1276" s="1593">
        <v>45568</v>
      </c>
      <c r="E1276" s="593"/>
      <c r="F1276" s="1297"/>
      <c r="G1276" s="1276">
        <v>8601</v>
      </c>
      <c r="H1276" s="1345"/>
      <c r="I1276" s="1658" t="s">
        <v>92</v>
      </c>
      <c r="J1276" s="1304" t="s">
        <v>10221</v>
      </c>
      <c r="K1276" s="1739" t="s">
        <v>12827</v>
      </c>
      <c r="L1276" s="1472" t="s">
        <v>173</v>
      </c>
      <c r="M1276" s="771" t="s">
        <v>12851</v>
      </c>
      <c r="N1276" s="1176"/>
      <c r="O1276" s="1272">
        <v>1</v>
      </c>
      <c r="P1276" s="1272">
        <v>1</v>
      </c>
      <c r="Q1276" s="1859" t="s">
        <v>12828</v>
      </c>
      <c r="R1276" s="1173"/>
      <c r="S1276" s="1173"/>
      <c r="T1276" s="1173"/>
      <c r="U1276" s="1173"/>
      <c r="V1276" s="3188" t="s">
        <v>2073</v>
      </c>
      <c r="W1276" s="1173"/>
      <c r="X1276" s="3188" t="s">
        <v>37</v>
      </c>
      <c r="Y1276" s="1173"/>
      <c r="Z1276" s="3188" t="s">
        <v>45</v>
      </c>
      <c r="AA1276" s="1176" t="s">
        <v>12864</v>
      </c>
      <c r="AB1276" s="1750" t="s">
        <v>10565</v>
      </c>
      <c r="AC1276" s="722"/>
      <c r="AD1276" s="1266"/>
      <c r="AE1276" s="722"/>
      <c r="AF1276" s="31"/>
      <c r="AG1276" s="26"/>
    </row>
    <row r="1277" spans="1:33" ht="30" customHeight="1">
      <c r="A1277" s="1657" t="s">
        <v>8560</v>
      </c>
      <c r="B1277" s="2992" t="s">
        <v>12829</v>
      </c>
      <c r="C1277" s="1277">
        <v>45560</v>
      </c>
      <c r="D1277" s="1277">
        <v>45575</v>
      </c>
      <c r="E1277" s="593"/>
      <c r="F1277" s="1297"/>
      <c r="G1277" s="1276">
        <v>8607</v>
      </c>
      <c r="H1277" s="1738" t="s">
        <v>5550</v>
      </c>
      <c r="I1277" s="1326"/>
      <c r="J1277" s="1304" t="s">
        <v>12830</v>
      </c>
      <c r="K1277" s="1739" t="s">
        <v>12831</v>
      </c>
      <c r="L1277" s="1472" t="s">
        <v>173</v>
      </c>
      <c r="M1277" s="771" t="s">
        <v>12852</v>
      </c>
      <c r="N1277" s="1176"/>
      <c r="O1277" s="1272">
        <v>1</v>
      </c>
      <c r="P1277" s="1272">
        <v>1</v>
      </c>
      <c r="Q1277" s="1402" t="s">
        <v>12005</v>
      </c>
      <c r="R1277" s="1173"/>
      <c r="S1277" s="1173"/>
      <c r="T1277" s="1173"/>
      <c r="U1277" s="1173"/>
      <c r="V1277" s="1685" t="s">
        <v>2073</v>
      </c>
      <c r="W1277" s="1173"/>
      <c r="X1277" s="1741" t="s">
        <v>37</v>
      </c>
      <c r="Y1277" s="1173"/>
      <c r="Z1277" s="1716" t="s">
        <v>45</v>
      </c>
      <c r="AA1277" s="1176" t="s">
        <v>12860</v>
      </c>
      <c r="AB1277" s="1750" t="s">
        <v>10569</v>
      </c>
      <c r="AC1277" s="722">
        <v>9000</v>
      </c>
      <c r="AD1277" s="1266">
        <v>7938</v>
      </c>
      <c r="AE1277" s="722">
        <f t="shared" si="30"/>
        <v>16938</v>
      </c>
      <c r="AF1277" s="31"/>
      <c r="AG1277" s="26"/>
    </row>
    <row r="1278" spans="1:33" ht="30" customHeight="1">
      <c r="A1278" s="1657" t="s">
        <v>8509</v>
      </c>
      <c r="B1278" s="1336" t="s">
        <v>12833</v>
      </c>
      <c r="C1278" s="1277">
        <v>45559</v>
      </c>
      <c r="D1278" s="1593">
        <v>45568</v>
      </c>
      <c r="E1278" s="593"/>
      <c r="F1278" s="1297"/>
      <c r="G1278" s="1276">
        <v>8593</v>
      </c>
      <c r="H1278" s="1345"/>
      <c r="I1278" s="1658" t="s">
        <v>92</v>
      </c>
      <c r="J1278" s="1304" t="s">
        <v>9807</v>
      </c>
      <c r="K1278" s="1319" t="s">
        <v>12834</v>
      </c>
      <c r="L1278" s="1768" t="s">
        <v>28</v>
      </c>
      <c r="M1278" s="771" t="s">
        <v>12853</v>
      </c>
      <c r="N1278" s="1176"/>
      <c r="O1278" s="1272">
        <v>2</v>
      </c>
      <c r="P1278" s="1272">
        <v>2</v>
      </c>
      <c r="Q1278" s="1402" t="s">
        <v>12832</v>
      </c>
      <c r="R1278" s="1173"/>
      <c r="S1278" s="1173"/>
      <c r="T1278" s="1173"/>
      <c r="U1278" s="1173"/>
      <c r="V1278" s="1767" t="s">
        <v>2073</v>
      </c>
      <c r="W1278" s="1173"/>
      <c r="X1278" s="1767" t="s">
        <v>37</v>
      </c>
      <c r="Y1278" s="1173"/>
      <c r="Z1278" s="1761" t="s">
        <v>45</v>
      </c>
      <c r="AA1278" s="1176">
        <v>4504356637</v>
      </c>
      <c r="AB1278" s="1750" t="s">
        <v>10569</v>
      </c>
      <c r="AC1278" s="722">
        <v>0</v>
      </c>
      <c r="AD1278" s="1266">
        <v>6714.9</v>
      </c>
      <c r="AE1278" s="722">
        <f t="shared" si="30"/>
        <v>13429.8</v>
      </c>
      <c r="AF1278" s="31"/>
      <c r="AG1278" s="26"/>
    </row>
    <row r="1279" spans="1:33" ht="30" customHeight="1">
      <c r="A1279" s="1657" t="s">
        <v>8916</v>
      </c>
      <c r="B1279" s="5347" t="s">
        <v>12835</v>
      </c>
      <c r="C1279" s="1277">
        <v>45559</v>
      </c>
      <c r="D1279" s="1593">
        <v>45568</v>
      </c>
      <c r="E1279" s="593"/>
      <c r="F1279" s="1297"/>
      <c r="G1279" s="1276">
        <v>8646</v>
      </c>
      <c r="H1279" s="1345"/>
      <c r="I1279" s="1658" t="s">
        <v>25</v>
      </c>
      <c r="J1279" s="2364" t="s">
        <v>12836</v>
      </c>
      <c r="K1279" s="1319" t="s">
        <v>9094</v>
      </c>
      <c r="L1279" s="1768" t="s">
        <v>28</v>
      </c>
      <c r="M1279" s="771" t="s">
        <v>12854</v>
      </c>
      <c r="N1279" s="1176"/>
      <c r="O1279" s="1272">
        <v>2</v>
      </c>
      <c r="P1279" s="1272">
        <v>2</v>
      </c>
      <c r="Q1279" s="1402" t="s">
        <v>12837</v>
      </c>
      <c r="R1279" s="1173"/>
      <c r="S1279" s="1173"/>
      <c r="T1279" s="1173"/>
      <c r="U1279" s="1173"/>
      <c r="V1279" s="2929" t="s">
        <v>2073</v>
      </c>
      <c r="W1279" s="1173"/>
      <c r="X1279" s="2929" t="s">
        <v>37</v>
      </c>
      <c r="Y1279" s="1173"/>
      <c r="Z1279" s="1639" t="s">
        <v>45</v>
      </c>
      <c r="AA1279" s="1176">
        <v>4504355825</v>
      </c>
      <c r="AB1279" s="1750" t="s">
        <v>9991</v>
      </c>
      <c r="AC1279" s="722">
        <v>0</v>
      </c>
      <c r="AD1279" s="1266">
        <v>10976</v>
      </c>
      <c r="AE1279" s="722">
        <f t="shared" si="30"/>
        <v>21952</v>
      </c>
      <c r="AF1279" s="31"/>
      <c r="AG1279" s="26"/>
    </row>
    <row r="1280" spans="1:33" ht="30" customHeight="1">
      <c r="A1280" s="1657" t="s">
        <v>8549</v>
      </c>
      <c r="B1280" s="2992" t="s">
        <v>12838</v>
      </c>
      <c r="C1280" s="1277">
        <v>45559</v>
      </c>
      <c r="D1280" s="1593">
        <v>45568</v>
      </c>
      <c r="E1280" s="593"/>
      <c r="F1280" s="1297"/>
      <c r="G1280" s="1276">
        <v>8634</v>
      </c>
      <c r="H1280" s="1345"/>
      <c r="I1280" s="1658" t="s">
        <v>25</v>
      </c>
      <c r="J1280" s="1304" t="s">
        <v>6018</v>
      </c>
      <c r="K1280" s="1319" t="s">
        <v>12839</v>
      </c>
      <c r="L1280" s="1659" t="s">
        <v>179</v>
      </c>
      <c r="M1280" s="771" t="s">
        <v>12855</v>
      </c>
      <c r="N1280" s="1176"/>
      <c r="O1280" s="1272">
        <v>8</v>
      </c>
      <c r="P1280" s="1272">
        <v>8</v>
      </c>
      <c r="Q1280" s="1402" t="s">
        <v>12840</v>
      </c>
      <c r="R1280" s="1173"/>
      <c r="S1280" s="1173"/>
      <c r="T1280" s="1173"/>
      <c r="U1280" s="1173"/>
      <c r="V1280" s="1609" t="s">
        <v>2073</v>
      </c>
      <c r="W1280" s="1173"/>
      <c r="X1280" s="1609" t="s">
        <v>37</v>
      </c>
      <c r="Y1280" s="1173"/>
      <c r="Z1280" s="1639" t="s">
        <v>45</v>
      </c>
      <c r="AA1280" s="1176" t="s">
        <v>12858</v>
      </c>
      <c r="AB1280" s="1750" t="s">
        <v>10568</v>
      </c>
      <c r="AC1280" s="722">
        <v>0</v>
      </c>
      <c r="AD1280" s="1266">
        <v>7858.62</v>
      </c>
      <c r="AE1280" s="722">
        <f t="shared" si="30"/>
        <v>62868.959999999999</v>
      </c>
      <c r="AF1280" s="31"/>
      <c r="AG1280" s="26"/>
    </row>
    <row r="1281" spans="1:33" ht="30" customHeight="1">
      <c r="A1281" s="5283" t="s">
        <v>8549</v>
      </c>
      <c r="B1281" s="5405" t="s">
        <v>12841</v>
      </c>
      <c r="C1281" s="340">
        <v>45559</v>
      </c>
      <c r="D1281" s="1598">
        <v>45568</v>
      </c>
      <c r="E1281" s="422"/>
      <c r="F1281" s="374"/>
      <c r="G1281" s="339">
        <v>8634</v>
      </c>
      <c r="H1281" s="556"/>
      <c r="I1281" s="1599" t="s">
        <v>25</v>
      </c>
      <c r="J1281" s="5284" t="s">
        <v>6018</v>
      </c>
      <c r="K1281" s="477" t="s">
        <v>12842</v>
      </c>
      <c r="L1281" s="1637" t="s">
        <v>1102</v>
      </c>
      <c r="M1281" s="338" t="s">
        <v>12856</v>
      </c>
      <c r="N1281" s="255"/>
      <c r="O1281" s="258">
        <v>24</v>
      </c>
      <c r="P1281" s="258">
        <v>24</v>
      </c>
      <c r="Q1281" s="467" t="s">
        <v>12843</v>
      </c>
      <c r="R1281" s="309"/>
      <c r="S1281" s="250"/>
      <c r="T1281" s="250"/>
      <c r="U1281" s="250"/>
      <c r="V1281" s="1597" t="s">
        <v>2073</v>
      </c>
      <c r="W1281" s="250"/>
      <c r="X1281" s="1597" t="s">
        <v>37</v>
      </c>
      <c r="Y1281" s="250"/>
      <c r="Z1281" s="251"/>
      <c r="AA1281" s="3566">
        <v>4504356642</v>
      </c>
      <c r="AB1281" s="1749" t="s">
        <v>10568</v>
      </c>
      <c r="AC1281" s="33">
        <v>0</v>
      </c>
      <c r="AD1281" s="471">
        <v>7858.62</v>
      </c>
      <c r="AE1281" s="33">
        <f t="shared" si="30"/>
        <v>188606.88</v>
      </c>
      <c r="AF1281" s="31"/>
      <c r="AG1281" s="26"/>
    </row>
    <row r="1282" spans="1:33" ht="30" customHeight="1">
      <c r="A1282" s="1657" t="s">
        <v>8549</v>
      </c>
      <c r="B1282" s="1336" t="s">
        <v>12844</v>
      </c>
      <c r="C1282" s="1277">
        <v>45560</v>
      </c>
      <c r="D1282" s="1593">
        <v>45569</v>
      </c>
      <c r="E1282" s="593"/>
      <c r="F1282" s="1297"/>
      <c r="G1282" s="1276">
        <v>8634</v>
      </c>
      <c r="H1282" s="1345"/>
      <c r="I1282" s="1658" t="s">
        <v>25</v>
      </c>
      <c r="J1282" s="1304" t="s">
        <v>6018</v>
      </c>
      <c r="K1282" s="1739" t="s">
        <v>12845</v>
      </c>
      <c r="L1282" s="1659" t="s">
        <v>193</v>
      </c>
      <c r="M1282" s="771" t="s">
        <v>12857</v>
      </c>
      <c r="N1282" s="1176"/>
      <c r="O1282" s="1272">
        <v>6</v>
      </c>
      <c r="P1282" s="1272">
        <v>6</v>
      </c>
      <c r="Q1282" s="1402" t="s">
        <v>12846</v>
      </c>
      <c r="R1282" s="1173"/>
      <c r="S1282" s="1173"/>
      <c r="T1282" s="1173"/>
      <c r="U1282" s="1173"/>
      <c r="V1282" s="1639" t="s">
        <v>2073</v>
      </c>
      <c r="W1282" s="1173"/>
      <c r="X1282" s="1639" t="s">
        <v>37</v>
      </c>
      <c r="Y1282" s="1173"/>
      <c r="Z1282" s="2471" t="s">
        <v>45</v>
      </c>
      <c r="AA1282" s="4869" t="s">
        <v>12859</v>
      </c>
      <c r="AB1282" s="1750" t="s">
        <v>12935</v>
      </c>
      <c r="AC1282" s="722">
        <v>0</v>
      </c>
      <c r="AD1282" s="1266">
        <v>7858.62</v>
      </c>
      <c r="AE1282" s="722">
        <f t="shared" si="30"/>
        <v>47151.72</v>
      </c>
      <c r="AF1282" s="31"/>
      <c r="AG1282" s="26"/>
    </row>
    <row r="1283" spans="1:33" ht="30" customHeight="1">
      <c r="A1283" s="1769" t="s">
        <v>8564</v>
      </c>
      <c r="B1283" s="2992" t="s">
        <v>12865</v>
      </c>
      <c r="C1283" s="1277">
        <v>45558</v>
      </c>
      <c r="D1283" s="1277">
        <v>45572</v>
      </c>
      <c r="E1283" s="593"/>
      <c r="F1283" s="1297"/>
      <c r="G1283" s="1276">
        <v>8598</v>
      </c>
      <c r="H1283" s="1770" t="s">
        <v>12866</v>
      </c>
      <c r="I1283" s="1326"/>
      <c r="J1283" s="1304" t="s">
        <v>12867</v>
      </c>
      <c r="K1283" s="1319" t="s">
        <v>12868</v>
      </c>
      <c r="L1283" s="1768" t="s">
        <v>28</v>
      </c>
      <c r="M1283" s="771" t="s">
        <v>12918</v>
      </c>
      <c r="N1283" s="1176"/>
      <c r="O1283" s="1272">
        <v>2</v>
      </c>
      <c r="P1283" s="1272">
        <v>2</v>
      </c>
      <c r="Q1283" s="1402" t="s">
        <v>12553</v>
      </c>
      <c r="R1283" s="1173"/>
      <c r="S1283" s="1173"/>
      <c r="T1283" s="1173"/>
      <c r="U1283" s="1173"/>
      <c r="V1283" s="2365" t="s">
        <v>2073</v>
      </c>
      <c r="W1283" s="1173"/>
      <c r="X1283" s="2365" t="s">
        <v>37</v>
      </c>
      <c r="Y1283" s="1173"/>
      <c r="Z1283" s="2249" t="s">
        <v>45</v>
      </c>
      <c r="AA1283" s="1176" t="s">
        <v>13285</v>
      </c>
      <c r="AB1283" s="1750" t="s">
        <v>5585</v>
      </c>
      <c r="AC1283" s="722">
        <v>6000</v>
      </c>
      <c r="AD1283" s="1266">
        <v>7938.81</v>
      </c>
      <c r="AE1283" s="722">
        <f t="shared" si="30"/>
        <v>21877.620000000003</v>
      </c>
      <c r="AF1283" s="31"/>
      <c r="AG1283" s="26"/>
    </row>
    <row r="1284" spans="1:33" ht="30" customHeight="1">
      <c r="A1284" s="1769" t="s">
        <v>8564</v>
      </c>
      <c r="B1284" s="2992" t="s">
        <v>12869</v>
      </c>
      <c r="C1284" s="1277">
        <v>45560</v>
      </c>
      <c r="D1284" s="1277">
        <v>45576</v>
      </c>
      <c r="E1284" s="593"/>
      <c r="F1284" s="1297"/>
      <c r="G1284" s="1276">
        <v>8598</v>
      </c>
      <c r="H1284" s="1770" t="s">
        <v>3276</v>
      </c>
      <c r="I1284" s="1326"/>
      <c r="J1284" s="1304" t="s">
        <v>12870</v>
      </c>
      <c r="K1284" s="1772" t="s">
        <v>11807</v>
      </c>
      <c r="L1284" s="1472" t="s">
        <v>173</v>
      </c>
      <c r="M1284" s="771" t="s">
        <v>12919</v>
      </c>
      <c r="N1284" s="1176"/>
      <c r="O1284" s="1272">
        <v>1</v>
      </c>
      <c r="P1284" s="1272">
        <v>1</v>
      </c>
      <c r="Q1284" s="1402" t="s">
        <v>12005</v>
      </c>
      <c r="R1284" s="1173"/>
      <c r="S1284" s="1173"/>
      <c r="T1284" s="1173"/>
      <c r="U1284" s="1173"/>
      <c r="V1284" s="2139" t="s">
        <v>2073</v>
      </c>
      <c r="W1284" s="1173"/>
      <c r="X1284" s="2139" t="s">
        <v>37</v>
      </c>
      <c r="Y1284" s="1173"/>
      <c r="Z1284" s="2227" t="s">
        <v>45</v>
      </c>
      <c r="AA1284" s="1176">
        <v>4504356362</v>
      </c>
      <c r="AB1284" s="1750" t="s">
        <v>5585</v>
      </c>
      <c r="AC1284" s="722">
        <v>15000</v>
      </c>
      <c r="AD1284" s="1266">
        <v>7938.81</v>
      </c>
      <c r="AE1284" s="722">
        <f t="shared" si="30"/>
        <v>22938.81</v>
      </c>
      <c r="AF1284" s="31"/>
      <c r="AG1284" s="26"/>
    </row>
    <row r="1285" spans="1:33" ht="30" customHeight="1">
      <c r="A1285" s="1769" t="s">
        <v>8564</v>
      </c>
      <c r="B1285" s="2992" t="s">
        <v>12871</v>
      </c>
      <c r="C1285" s="1277">
        <v>45561</v>
      </c>
      <c r="D1285" s="1277">
        <v>45575</v>
      </c>
      <c r="E1285" s="593"/>
      <c r="F1285" s="1297"/>
      <c r="G1285" s="1276">
        <v>8598</v>
      </c>
      <c r="H1285" s="1345"/>
      <c r="I1285" s="1757" t="s">
        <v>92</v>
      </c>
      <c r="J1285" s="1304" t="s">
        <v>12872</v>
      </c>
      <c r="K1285" s="1319" t="s">
        <v>12873</v>
      </c>
      <c r="L1285" s="1472" t="s">
        <v>173</v>
      </c>
      <c r="M1285" s="771" t="s">
        <v>12920</v>
      </c>
      <c r="N1285" s="1176"/>
      <c r="O1285" s="1272">
        <v>1</v>
      </c>
      <c r="P1285" s="1272">
        <v>1</v>
      </c>
      <c r="Q1285" s="1402" t="s">
        <v>12715</v>
      </c>
      <c r="R1285" s="1173"/>
      <c r="S1285" s="1173"/>
      <c r="T1285" s="1173"/>
      <c r="U1285" s="1173"/>
      <c r="V1285" s="1750" t="s">
        <v>2073</v>
      </c>
      <c r="W1285" s="1173"/>
      <c r="X1285" s="1750" t="s">
        <v>37</v>
      </c>
      <c r="Y1285" s="1173"/>
      <c r="Z1285" s="1761" t="s">
        <v>45</v>
      </c>
      <c r="AA1285" s="1176">
        <v>4504358041</v>
      </c>
      <c r="AB1285" s="1750" t="s">
        <v>10565</v>
      </c>
      <c r="AC1285" s="722">
        <v>6000</v>
      </c>
      <c r="AD1285" s="1266">
        <v>7938.81</v>
      </c>
      <c r="AE1285" s="722">
        <f t="shared" si="30"/>
        <v>13938.810000000001</v>
      </c>
      <c r="AF1285" s="31"/>
      <c r="AG1285" s="26"/>
    </row>
    <row r="1286" spans="1:33" ht="30" customHeight="1">
      <c r="A1286" s="1994" t="s">
        <v>8564</v>
      </c>
      <c r="B1286" s="1504" t="s">
        <v>12874</v>
      </c>
      <c r="C1286" s="358">
        <v>45561</v>
      </c>
      <c r="D1286" s="358">
        <v>45580</v>
      </c>
      <c r="E1286" s="37"/>
      <c r="F1286" s="449"/>
      <c r="G1286" s="360">
        <v>8598</v>
      </c>
      <c r="H1286" s="1995" t="s">
        <v>12293</v>
      </c>
      <c r="I1286" s="539"/>
      <c r="J1286" s="450" t="s">
        <v>12876</v>
      </c>
      <c r="K1286" s="1996" t="s">
        <v>11807</v>
      </c>
      <c r="L1286" s="1810" t="s">
        <v>173</v>
      </c>
      <c r="M1286" s="135" t="s">
        <v>12921</v>
      </c>
      <c r="N1286" s="364"/>
      <c r="O1286" s="365">
        <v>1</v>
      </c>
      <c r="P1286" s="365">
        <v>1</v>
      </c>
      <c r="Q1286" s="541" t="s">
        <v>12005</v>
      </c>
      <c r="R1286" s="366"/>
      <c r="S1286" s="366"/>
      <c r="T1286" s="366"/>
      <c r="U1286" s="366"/>
      <c r="V1286" s="1997" t="s">
        <v>256</v>
      </c>
      <c r="W1286" s="366"/>
      <c r="X1286" s="366"/>
      <c r="Y1286" s="366"/>
      <c r="Z1286" s="364"/>
      <c r="AA1286" s="364">
        <v>4504358042</v>
      </c>
      <c r="AB1286" s="1791" t="s">
        <v>10565</v>
      </c>
      <c r="AC1286" s="280"/>
      <c r="AD1286" s="542"/>
      <c r="AE1286" s="280"/>
      <c r="AF1286" s="31"/>
      <c r="AG1286" s="26"/>
    </row>
    <row r="1287" spans="1:33" ht="30" customHeight="1">
      <c r="A1287" s="1769" t="s">
        <v>8564</v>
      </c>
      <c r="B1287" s="2992" t="s">
        <v>12875</v>
      </c>
      <c r="C1287" s="1277">
        <v>45562</v>
      </c>
      <c r="D1287" s="1277">
        <v>45580</v>
      </c>
      <c r="E1287" s="593"/>
      <c r="F1287" s="1297"/>
      <c r="G1287" s="1276">
        <v>8598</v>
      </c>
      <c r="H1287" s="1770" t="s">
        <v>12877</v>
      </c>
      <c r="I1287" s="1326"/>
      <c r="J1287" s="1304" t="s">
        <v>12878</v>
      </c>
      <c r="K1287" s="1772" t="s">
        <v>12879</v>
      </c>
      <c r="L1287" s="1916" t="s">
        <v>76</v>
      </c>
      <c r="M1287" s="771" t="s">
        <v>12922</v>
      </c>
      <c r="N1287" s="1176"/>
      <c r="O1287" s="1272">
        <v>4</v>
      </c>
      <c r="P1287" s="1272">
        <v>4</v>
      </c>
      <c r="Q1287" s="1402" t="s">
        <v>12880</v>
      </c>
      <c r="R1287" s="1173"/>
      <c r="S1287" s="1173"/>
      <c r="T1287" s="1173"/>
      <c r="U1287" s="1173"/>
      <c r="V1287" s="1640" t="s">
        <v>2073</v>
      </c>
      <c r="W1287" s="1173"/>
      <c r="X1287" s="1640" t="s">
        <v>37</v>
      </c>
      <c r="Y1287" s="1173"/>
      <c r="Z1287" s="3234" t="s">
        <v>45</v>
      </c>
      <c r="AA1287" s="1176" t="s">
        <v>13286</v>
      </c>
      <c r="AB1287" s="1750" t="s">
        <v>10565</v>
      </c>
      <c r="AC1287" s="722">
        <v>15000</v>
      </c>
      <c r="AD1287" s="1266">
        <v>7938.81</v>
      </c>
      <c r="AE1287" s="722">
        <f t="shared" si="30"/>
        <v>46755.240000000005</v>
      </c>
      <c r="AF1287" s="31"/>
      <c r="AG1287" s="26"/>
    </row>
    <row r="1288" spans="1:33" ht="30" customHeight="1">
      <c r="A1288" s="1769" t="s">
        <v>8509</v>
      </c>
      <c r="B1288" s="10387" t="s">
        <v>12881</v>
      </c>
      <c r="C1288" s="9765">
        <v>45561</v>
      </c>
      <c r="D1288" s="9765">
        <v>45645</v>
      </c>
      <c r="E1288" s="8864"/>
      <c r="F1288" s="9809"/>
      <c r="G1288" s="9840">
        <v>8593</v>
      </c>
      <c r="H1288" s="10285" t="s">
        <v>12882</v>
      </c>
      <c r="I1288" s="9857"/>
      <c r="J1288" s="10280" t="s">
        <v>12883</v>
      </c>
      <c r="K1288" s="10388" t="s">
        <v>12884</v>
      </c>
      <c r="L1288" s="1916" t="s">
        <v>76</v>
      </c>
      <c r="M1288" s="8868" t="s">
        <v>12923</v>
      </c>
      <c r="N1288" s="1640" t="s">
        <v>3952</v>
      </c>
      <c r="O1288" s="1272">
        <v>4</v>
      </c>
      <c r="P1288" s="1272">
        <v>4</v>
      </c>
      <c r="Q1288" s="10292" t="s">
        <v>12885</v>
      </c>
      <c r="R1288" s="9788"/>
      <c r="S1288" s="1173"/>
      <c r="T1288" s="1173"/>
      <c r="U1288" s="1173"/>
      <c r="V1288" s="10355" t="s">
        <v>2073</v>
      </c>
      <c r="W1288" s="1173"/>
      <c r="X1288" s="10355" t="s">
        <v>37</v>
      </c>
      <c r="Y1288" s="1173"/>
      <c r="Z1288" s="10458" t="s">
        <v>45</v>
      </c>
      <c r="AA1288" s="9840">
        <v>4504358237</v>
      </c>
      <c r="AB1288" s="11102" t="s">
        <v>5584</v>
      </c>
      <c r="AC1288" s="8912">
        <v>0</v>
      </c>
      <c r="AD1288" s="1266">
        <v>6714.9</v>
      </c>
      <c r="AE1288" s="8912">
        <f>SUM(AD1288*P1288+AD1289*P1289+AC1288)</f>
        <v>64164.6</v>
      </c>
      <c r="AF1288" s="31"/>
      <c r="AG1288" s="26"/>
    </row>
    <row r="1289" spans="1:33" ht="30" customHeight="1">
      <c r="A1289" s="4048" t="s">
        <v>8509</v>
      </c>
      <c r="B1289" s="9700"/>
      <c r="C1289" s="9766"/>
      <c r="D1289" s="9766"/>
      <c r="E1289" s="8866"/>
      <c r="F1289" s="9810"/>
      <c r="G1289" s="9834"/>
      <c r="H1289" s="10286"/>
      <c r="I1289" s="9858"/>
      <c r="J1289" s="9844"/>
      <c r="K1289" s="10389"/>
      <c r="L1289" s="1916" t="s">
        <v>8689</v>
      </c>
      <c r="M1289" s="8869"/>
      <c r="N1289" s="3307" t="s">
        <v>3957</v>
      </c>
      <c r="O1289" s="1272">
        <v>1</v>
      </c>
      <c r="P1289" s="1272">
        <v>1</v>
      </c>
      <c r="Q1289" s="10134"/>
      <c r="R1289" s="9789"/>
      <c r="S1289" s="1173"/>
      <c r="T1289" s="1173"/>
      <c r="U1289" s="1173"/>
      <c r="V1289" s="9834"/>
      <c r="W1289" s="1173"/>
      <c r="X1289" s="9834"/>
      <c r="Y1289" s="1173"/>
      <c r="Z1289" s="9834"/>
      <c r="AA1289" s="9834"/>
      <c r="AB1289" s="9834"/>
      <c r="AC1289" s="8913"/>
      <c r="AD1289" s="1266">
        <v>37305</v>
      </c>
      <c r="AE1289" s="8913"/>
      <c r="AF1289" s="31"/>
      <c r="AG1289" s="26"/>
    </row>
    <row r="1290" spans="1:33" ht="30" customHeight="1">
      <c r="A1290" s="1769" t="s">
        <v>8509</v>
      </c>
      <c r="B1290" s="9743" t="s">
        <v>12886</v>
      </c>
      <c r="C1290" s="9765">
        <v>45561</v>
      </c>
      <c r="D1290" s="9765">
        <v>45645</v>
      </c>
      <c r="E1290" s="8864"/>
      <c r="F1290" s="9809"/>
      <c r="G1290" s="9840">
        <v>8593</v>
      </c>
      <c r="H1290" s="10285" t="s">
        <v>12887</v>
      </c>
      <c r="I1290" s="9857"/>
      <c r="J1290" s="10287" t="s">
        <v>12888</v>
      </c>
      <c r="K1290" s="10388" t="s">
        <v>12889</v>
      </c>
      <c r="L1290" s="1916" t="s">
        <v>76</v>
      </c>
      <c r="M1290" s="8868" t="s">
        <v>12924</v>
      </c>
      <c r="N1290" s="1640" t="s">
        <v>3952</v>
      </c>
      <c r="O1290" s="1272">
        <v>4</v>
      </c>
      <c r="P1290" s="1272">
        <v>4</v>
      </c>
      <c r="Q1290" s="10287" t="s">
        <v>12890</v>
      </c>
      <c r="R1290" s="9788"/>
      <c r="S1290" s="1173"/>
      <c r="T1290" s="1173"/>
      <c r="U1290" s="1173"/>
      <c r="V1290" s="10275" t="s">
        <v>2073</v>
      </c>
      <c r="W1290" s="1173"/>
      <c r="X1290" s="10275" t="s">
        <v>37</v>
      </c>
      <c r="Y1290" s="1173"/>
      <c r="Z1290" s="10262" t="s">
        <v>45</v>
      </c>
      <c r="AA1290" s="9840">
        <v>4504358607</v>
      </c>
      <c r="AB1290" s="11102" t="s">
        <v>5584</v>
      </c>
      <c r="AC1290" s="8912">
        <v>0</v>
      </c>
      <c r="AD1290" s="1266">
        <v>6714.9</v>
      </c>
      <c r="AE1290" s="8912">
        <f>SUM(AD1290*P1290+AD1291*P1291+AC1290)</f>
        <v>68309.600000000006</v>
      </c>
      <c r="AF1290" s="31"/>
      <c r="AG1290" s="26"/>
    </row>
    <row r="1291" spans="1:33" ht="30" customHeight="1">
      <c r="A1291" s="1769" t="s">
        <v>8509</v>
      </c>
      <c r="B1291" s="9700"/>
      <c r="C1291" s="9766"/>
      <c r="D1291" s="9766"/>
      <c r="E1291" s="8866"/>
      <c r="F1291" s="9810"/>
      <c r="G1291" s="9834"/>
      <c r="H1291" s="10286"/>
      <c r="I1291" s="9858"/>
      <c r="J1291" s="10288"/>
      <c r="K1291" s="10389"/>
      <c r="L1291" s="1916" t="s">
        <v>8689</v>
      </c>
      <c r="M1291" s="8869"/>
      <c r="N1291" s="1640" t="s">
        <v>3954</v>
      </c>
      <c r="O1291" s="1272">
        <v>1</v>
      </c>
      <c r="P1291" s="1272">
        <v>1</v>
      </c>
      <c r="Q1291" s="10288"/>
      <c r="R1291" s="9789"/>
      <c r="S1291" s="1173"/>
      <c r="T1291" s="1173"/>
      <c r="U1291" s="1173"/>
      <c r="V1291" s="9834"/>
      <c r="W1291" s="1173"/>
      <c r="X1291" s="9834"/>
      <c r="Y1291" s="1173"/>
      <c r="Z1291" s="9834"/>
      <c r="AA1291" s="9834"/>
      <c r="AB1291" s="9834"/>
      <c r="AC1291" s="8913"/>
      <c r="AD1291" s="1266">
        <v>41450</v>
      </c>
      <c r="AE1291" s="8913"/>
      <c r="AF1291" s="31"/>
      <c r="AG1291" s="26"/>
    </row>
    <row r="1292" spans="1:33" ht="30" customHeight="1">
      <c r="A1292" s="1769" t="s">
        <v>8509</v>
      </c>
      <c r="B1292" s="1336" t="s">
        <v>12891</v>
      </c>
      <c r="C1292" s="1277">
        <v>45561</v>
      </c>
      <c r="D1292" s="1277">
        <v>45574</v>
      </c>
      <c r="E1292" s="593"/>
      <c r="F1292" s="1297"/>
      <c r="G1292" s="1276">
        <v>8593</v>
      </c>
      <c r="H1292" s="1770" t="s">
        <v>12892</v>
      </c>
      <c r="I1292" s="1326"/>
      <c r="J1292" s="1771" t="s">
        <v>12894</v>
      </c>
      <c r="K1292" s="1772" t="s">
        <v>12893</v>
      </c>
      <c r="L1292" s="1472" t="s">
        <v>173</v>
      </c>
      <c r="M1292" s="771" t="s">
        <v>12925</v>
      </c>
      <c r="N1292" s="1176"/>
      <c r="O1292" s="1272">
        <v>1</v>
      </c>
      <c r="P1292" s="1272">
        <v>1</v>
      </c>
      <c r="Q1292" s="1402" t="s">
        <v>11365</v>
      </c>
      <c r="R1292" s="1173"/>
      <c r="S1292" s="1173"/>
      <c r="T1292" s="1173"/>
      <c r="U1292" s="1173"/>
      <c r="V1292" s="1773" t="s">
        <v>2073</v>
      </c>
      <c r="W1292" s="1173"/>
      <c r="X1292" s="1773" t="s">
        <v>37</v>
      </c>
      <c r="Y1292" s="1173"/>
      <c r="Z1292" s="1761" t="s">
        <v>45</v>
      </c>
      <c r="AA1292" s="1176">
        <v>4504358608</v>
      </c>
      <c r="AB1292" s="1750" t="s">
        <v>10569</v>
      </c>
      <c r="AC1292" s="722">
        <v>0</v>
      </c>
      <c r="AD1292" s="1266">
        <v>6714.9</v>
      </c>
      <c r="AE1292" s="722">
        <f>SUM(AD1292*P1292+AC1292)</f>
        <v>6714.9</v>
      </c>
      <c r="AF1292" s="31"/>
      <c r="AG1292" s="26"/>
    </row>
    <row r="1293" spans="1:33" ht="30" customHeight="1">
      <c r="A1293" s="1769" t="s">
        <v>8509</v>
      </c>
      <c r="B1293" s="2992" t="s">
        <v>12895</v>
      </c>
      <c r="C1293" s="1277">
        <v>45562</v>
      </c>
      <c r="D1293" s="1277">
        <v>45576</v>
      </c>
      <c r="E1293" s="593"/>
      <c r="F1293" s="1297"/>
      <c r="G1293" s="1276">
        <v>8593</v>
      </c>
      <c r="H1293" s="1770" t="s">
        <v>12896</v>
      </c>
      <c r="I1293" s="1326"/>
      <c r="J1293" s="1304" t="s">
        <v>12897</v>
      </c>
      <c r="K1293" s="1772" t="s">
        <v>12898</v>
      </c>
      <c r="L1293" s="1768" t="s">
        <v>28</v>
      </c>
      <c r="M1293" s="771" t="s">
        <v>12926</v>
      </c>
      <c r="N1293" s="1176"/>
      <c r="O1293" s="1272">
        <v>2</v>
      </c>
      <c r="P1293" s="1272">
        <v>2</v>
      </c>
      <c r="Q1293" s="1771" t="s">
        <v>12899</v>
      </c>
      <c r="R1293" s="1173"/>
      <c r="S1293" s="1173"/>
      <c r="T1293" s="1173"/>
      <c r="U1293" s="1173"/>
      <c r="V1293" s="1773" t="s">
        <v>2073</v>
      </c>
      <c r="W1293" s="1173"/>
      <c r="X1293" s="1773" t="s">
        <v>37</v>
      </c>
      <c r="Y1293" s="1173"/>
      <c r="Z1293" s="1834" t="s">
        <v>45</v>
      </c>
      <c r="AA1293" s="1176">
        <v>4504358736</v>
      </c>
      <c r="AB1293" s="1750" t="s">
        <v>12935</v>
      </c>
      <c r="AC1293" s="722">
        <v>0</v>
      </c>
      <c r="AD1293" s="1266">
        <v>6714.9</v>
      </c>
      <c r="AE1293" s="722">
        <f>SUM(AD1293*P1293+AC1293)</f>
        <v>13429.8</v>
      </c>
      <c r="AF1293" s="31"/>
      <c r="AG1293" s="26"/>
    </row>
    <row r="1294" spans="1:33" ht="30" customHeight="1">
      <c r="A1294" s="1769" t="s">
        <v>8560</v>
      </c>
      <c r="B1294" s="2992" t="s">
        <v>12900</v>
      </c>
      <c r="C1294" s="1277">
        <v>45561</v>
      </c>
      <c r="D1294" s="1277">
        <v>45575</v>
      </c>
      <c r="E1294" s="593"/>
      <c r="F1294" s="1297"/>
      <c r="G1294" s="1276">
        <v>8607</v>
      </c>
      <c r="H1294" s="1770" t="s">
        <v>7676</v>
      </c>
      <c r="I1294" s="1326"/>
      <c r="J1294" s="1304" t="s">
        <v>12901</v>
      </c>
      <c r="K1294" s="1772" t="s">
        <v>11807</v>
      </c>
      <c r="L1294" s="1472" t="s">
        <v>173</v>
      </c>
      <c r="M1294" s="771" t="s">
        <v>12927</v>
      </c>
      <c r="N1294" s="1176"/>
      <c r="O1294" s="1272">
        <v>1</v>
      </c>
      <c r="P1294" s="1272">
        <v>1</v>
      </c>
      <c r="Q1294" s="1402" t="s">
        <v>12005</v>
      </c>
      <c r="R1294" s="1173"/>
      <c r="S1294" s="1173"/>
      <c r="T1294" s="1173"/>
      <c r="U1294" s="1173"/>
      <c r="V1294" s="1927" t="s">
        <v>2073</v>
      </c>
      <c r="W1294" s="1173"/>
      <c r="X1294" s="1927" t="s">
        <v>37</v>
      </c>
      <c r="Y1294" s="1173"/>
      <c r="Z1294" s="1907" t="s">
        <v>45</v>
      </c>
      <c r="AA1294" s="1176">
        <v>4504358612</v>
      </c>
      <c r="AB1294" s="1750" t="s">
        <v>5585</v>
      </c>
      <c r="AC1294" s="722">
        <v>6000</v>
      </c>
      <c r="AD1294" s="1266">
        <v>7938</v>
      </c>
      <c r="AE1294" s="722">
        <f>SUM(AD1294*P1294+AC1294)</f>
        <v>13938</v>
      </c>
      <c r="AF1294" s="31"/>
      <c r="AG1294" s="26"/>
    </row>
    <row r="1295" spans="1:33" ht="30" customHeight="1">
      <c r="A1295" s="1769" t="s">
        <v>8570</v>
      </c>
      <c r="B1295" s="10153" t="s">
        <v>12902</v>
      </c>
      <c r="C1295" s="9765">
        <v>45561</v>
      </c>
      <c r="D1295" s="9765">
        <v>45645</v>
      </c>
      <c r="E1295" s="8864"/>
      <c r="F1295" s="9809"/>
      <c r="G1295" s="9840">
        <v>9013</v>
      </c>
      <c r="H1295" s="10285" t="s">
        <v>8405</v>
      </c>
      <c r="I1295" s="9857"/>
      <c r="J1295" s="9843" t="s">
        <v>12903</v>
      </c>
      <c r="K1295" s="10269" t="s">
        <v>12904</v>
      </c>
      <c r="L1295" s="1916" t="s">
        <v>8516</v>
      </c>
      <c r="M1295" s="8868" t="s">
        <v>12928</v>
      </c>
      <c r="N1295" s="1640" t="s">
        <v>3957</v>
      </c>
      <c r="O1295" s="1272">
        <v>1</v>
      </c>
      <c r="P1295" s="1272">
        <v>1</v>
      </c>
      <c r="Q1295" s="10287" t="s">
        <v>12905</v>
      </c>
      <c r="R1295" s="9788"/>
      <c r="S1295" s="1173"/>
      <c r="T1295" s="1173"/>
      <c r="U1295" s="1173"/>
      <c r="V1295" s="10296" t="s">
        <v>2073</v>
      </c>
      <c r="W1295" s="1173"/>
      <c r="X1295" s="10296" t="s">
        <v>37</v>
      </c>
      <c r="Y1295" s="1173"/>
      <c r="Z1295" s="10328" t="s">
        <v>45</v>
      </c>
      <c r="AA1295" s="9840">
        <v>4504358238</v>
      </c>
      <c r="AB1295" s="11102" t="s">
        <v>5583</v>
      </c>
      <c r="AC1295" s="8912">
        <v>0</v>
      </c>
      <c r="AD1295" s="1266">
        <v>36360</v>
      </c>
      <c r="AE1295" s="8912">
        <f>SUM(AD1295*P1295+AD1296*P1296+AD1297*P1297+AC1295)</f>
        <v>78699.199999999997</v>
      </c>
      <c r="AF1295" s="31"/>
      <c r="AG1295" s="26"/>
    </row>
    <row r="1296" spans="1:33" ht="30" customHeight="1">
      <c r="A1296" s="1769" t="s">
        <v>8570</v>
      </c>
      <c r="B1296" s="10164"/>
      <c r="C1296" s="10089"/>
      <c r="D1296" s="10089"/>
      <c r="E1296" s="8865"/>
      <c r="F1296" s="10052"/>
      <c r="G1296" s="10053"/>
      <c r="H1296" s="10354"/>
      <c r="I1296" s="10057"/>
      <c r="J1296" s="10059"/>
      <c r="K1296" s="10344"/>
      <c r="L1296" s="1916" t="s">
        <v>10678</v>
      </c>
      <c r="M1296" s="8870"/>
      <c r="N1296" s="1640" t="s">
        <v>3951</v>
      </c>
      <c r="O1296" s="1272">
        <v>1</v>
      </c>
      <c r="P1296" s="1272">
        <v>1</v>
      </c>
      <c r="Q1296" s="10295"/>
      <c r="R1296" s="10065"/>
      <c r="S1296" s="1173"/>
      <c r="T1296" s="1173"/>
      <c r="U1296" s="1173"/>
      <c r="V1296" s="10053"/>
      <c r="W1296" s="1173"/>
      <c r="X1296" s="10053"/>
      <c r="Y1296" s="1173"/>
      <c r="Z1296" s="10053"/>
      <c r="AA1296" s="10053"/>
      <c r="AB1296" s="11103"/>
      <c r="AC1296" s="8920"/>
      <c r="AD1296" s="1266">
        <v>16160</v>
      </c>
      <c r="AE1296" s="8920"/>
      <c r="AF1296" s="31"/>
      <c r="AG1296" s="26"/>
    </row>
    <row r="1297" spans="1:33" ht="30" customHeight="1">
      <c r="A1297" s="1769" t="s">
        <v>8570</v>
      </c>
      <c r="B1297" s="10154"/>
      <c r="C1297" s="9766"/>
      <c r="D1297" s="9766"/>
      <c r="E1297" s="8866"/>
      <c r="F1297" s="9810"/>
      <c r="G1297" s="9834"/>
      <c r="H1297" s="10286"/>
      <c r="I1297" s="9858"/>
      <c r="J1297" s="9844"/>
      <c r="K1297" s="10270"/>
      <c r="L1297" s="1905" t="s">
        <v>76</v>
      </c>
      <c r="M1297" s="8869"/>
      <c r="N1297" s="1904" t="s">
        <v>3952</v>
      </c>
      <c r="O1297" s="1272">
        <v>4</v>
      </c>
      <c r="P1297" s="1272">
        <v>4</v>
      </c>
      <c r="Q1297" s="10288"/>
      <c r="R1297" s="9789"/>
      <c r="S1297" s="1173"/>
      <c r="T1297" s="1173"/>
      <c r="U1297" s="1173"/>
      <c r="V1297" s="9834"/>
      <c r="W1297" s="1173"/>
      <c r="X1297" s="9834"/>
      <c r="Y1297" s="1173"/>
      <c r="Z1297" s="9834"/>
      <c r="AA1297" s="9834"/>
      <c r="AB1297" s="11104"/>
      <c r="AC1297" s="8913"/>
      <c r="AD1297" s="1266">
        <v>6544.8</v>
      </c>
      <c r="AE1297" s="8913"/>
      <c r="AF1297" s="31"/>
      <c r="AG1297" s="26"/>
    </row>
    <row r="1298" spans="1:33" ht="30" customHeight="1">
      <c r="A1298" s="1769" t="s">
        <v>10021</v>
      </c>
      <c r="B1298" s="2992" t="s">
        <v>12906</v>
      </c>
      <c r="C1298" s="1277">
        <v>45561</v>
      </c>
      <c r="D1298" s="1277">
        <v>45573</v>
      </c>
      <c r="E1298" s="593"/>
      <c r="F1298" s="1297"/>
      <c r="G1298" s="1276">
        <v>8618</v>
      </c>
      <c r="H1298" s="1770" t="s">
        <v>6600</v>
      </c>
      <c r="I1298" s="1326"/>
      <c r="J1298" s="1304" t="s">
        <v>12907</v>
      </c>
      <c r="K1298" s="1772" t="s">
        <v>11807</v>
      </c>
      <c r="L1298" s="1472" t="s">
        <v>173</v>
      </c>
      <c r="M1298" s="771" t="s">
        <v>12929</v>
      </c>
      <c r="N1298" s="1176"/>
      <c r="O1298" s="1272">
        <v>1</v>
      </c>
      <c r="P1298" s="1272">
        <v>1</v>
      </c>
      <c r="Q1298" s="1402" t="s">
        <v>12005</v>
      </c>
      <c r="R1298" s="1173"/>
      <c r="S1298" s="1173"/>
      <c r="T1298" s="1173"/>
      <c r="U1298" s="1173"/>
      <c r="V1298" s="2038" t="s">
        <v>2073</v>
      </c>
      <c r="W1298" s="1173"/>
      <c r="X1298" s="2038" t="s">
        <v>37</v>
      </c>
      <c r="Y1298" s="1173"/>
      <c r="Z1298" s="1496" t="s">
        <v>45</v>
      </c>
      <c r="AA1298" s="1176">
        <v>4504357746</v>
      </c>
      <c r="AB1298" s="1750" t="s">
        <v>9991</v>
      </c>
      <c r="AC1298" s="722">
        <v>0</v>
      </c>
      <c r="AD1298" s="1266">
        <v>6318</v>
      </c>
      <c r="AE1298" s="722">
        <f t="shared" ref="AE1298:AE1309" si="31">SUM(AD1298*P1298+AC1298)</f>
        <v>6318</v>
      </c>
      <c r="AF1298" s="31"/>
      <c r="AG1298" s="26"/>
    </row>
    <row r="1299" spans="1:33" ht="30" customHeight="1">
      <c r="A1299" s="1769" t="s">
        <v>8586</v>
      </c>
      <c r="B1299" s="2992" t="s">
        <v>12908</v>
      </c>
      <c r="C1299" s="1277">
        <v>45561</v>
      </c>
      <c r="D1299" s="1277">
        <v>45572</v>
      </c>
      <c r="E1299" s="764"/>
      <c r="F1299" s="1297"/>
      <c r="G1299" s="1276">
        <v>8636</v>
      </c>
      <c r="H1299" s="1770" t="s">
        <v>1257</v>
      </c>
      <c r="I1299" s="1326"/>
      <c r="J1299" s="1304" t="s">
        <v>12909</v>
      </c>
      <c r="K1299" s="1772" t="s">
        <v>12910</v>
      </c>
      <c r="L1299" s="1472" t="s">
        <v>173</v>
      </c>
      <c r="M1299" s="771" t="s">
        <v>12930</v>
      </c>
      <c r="N1299" s="1176"/>
      <c r="O1299" s="1272">
        <v>1</v>
      </c>
      <c r="P1299" s="1272">
        <v>1</v>
      </c>
      <c r="Q1299" s="1402" t="s">
        <v>12911</v>
      </c>
      <c r="R1299" s="1173"/>
      <c r="S1299" s="1173"/>
      <c r="T1299" s="1173"/>
      <c r="U1299" s="1173"/>
      <c r="V1299" s="2471" t="s">
        <v>2073</v>
      </c>
      <c r="W1299" s="1173"/>
      <c r="X1299" s="2471" t="s">
        <v>37</v>
      </c>
      <c r="Y1299" s="1173"/>
      <c r="Z1299" s="2471" t="s">
        <v>45</v>
      </c>
      <c r="AA1299" s="1640" t="s">
        <v>12934</v>
      </c>
      <c r="AB1299" s="1750" t="s">
        <v>9991</v>
      </c>
      <c r="AC1299" s="722">
        <v>0</v>
      </c>
      <c r="AD1299" s="1266">
        <v>9898</v>
      </c>
      <c r="AE1299" s="722">
        <f t="shared" si="31"/>
        <v>9898</v>
      </c>
      <c r="AF1299" s="31"/>
      <c r="AG1299" s="26"/>
    </row>
    <row r="1300" spans="1:33" ht="30" customHeight="1">
      <c r="A1300" s="3639" t="s">
        <v>19837</v>
      </c>
      <c r="B1300" s="3267" t="s">
        <v>19182</v>
      </c>
      <c r="C1300" s="1277">
        <v>45561</v>
      </c>
      <c r="D1300" s="1277">
        <v>45575</v>
      </c>
      <c r="E1300" s="593"/>
      <c r="F1300" s="1297"/>
      <c r="G1300" s="1276">
        <v>8629</v>
      </c>
      <c r="H1300" s="1770" t="s">
        <v>12912</v>
      </c>
      <c r="I1300" s="1326"/>
      <c r="J1300" s="1304" t="s">
        <v>12913</v>
      </c>
      <c r="K1300" s="1772" t="s">
        <v>12831</v>
      </c>
      <c r="L1300" s="1472" t="s">
        <v>173</v>
      </c>
      <c r="M1300" s="771" t="s">
        <v>12931</v>
      </c>
      <c r="N1300" s="1176"/>
      <c r="O1300" s="1272">
        <v>1</v>
      </c>
      <c r="P1300" s="1272">
        <v>1</v>
      </c>
      <c r="Q1300" s="1402" t="s">
        <v>12005</v>
      </c>
      <c r="R1300" s="1173"/>
      <c r="S1300" s="1173"/>
      <c r="T1300" s="1173"/>
      <c r="U1300" s="1173"/>
      <c r="V1300" s="2142" t="s">
        <v>2073</v>
      </c>
      <c r="W1300" s="1173"/>
      <c r="X1300" s="2142" t="s">
        <v>37</v>
      </c>
      <c r="Y1300" s="1173"/>
      <c r="Z1300" s="1204" t="s">
        <v>45</v>
      </c>
      <c r="AA1300" s="1176">
        <v>4504358033</v>
      </c>
      <c r="AB1300" s="1750" t="s">
        <v>9991</v>
      </c>
      <c r="AC1300" s="722">
        <v>0</v>
      </c>
      <c r="AD1300" s="1266">
        <v>6423.2</v>
      </c>
      <c r="AE1300" s="722">
        <f t="shared" si="31"/>
        <v>6423.2</v>
      </c>
      <c r="AF1300" s="31"/>
      <c r="AG1300" s="26"/>
    </row>
    <row r="1301" spans="1:33" ht="30" customHeight="1">
      <c r="A1301" s="1769" t="s">
        <v>9208</v>
      </c>
      <c r="B1301" s="2992" t="s">
        <v>12914</v>
      </c>
      <c r="C1301" s="1277">
        <v>45561</v>
      </c>
      <c r="D1301" s="1277">
        <v>45572</v>
      </c>
      <c r="E1301" s="593"/>
      <c r="F1301" s="1297"/>
      <c r="G1301" s="1276">
        <v>8606</v>
      </c>
      <c r="H1301" s="1345"/>
      <c r="I1301" s="1757" t="s">
        <v>92</v>
      </c>
      <c r="J1301" s="1304" t="s">
        <v>12915</v>
      </c>
      <c r="K1301" s="1772" t="s">
        <v>12916</v>
      </c>
      <c r="L1301" s="2606" t="s">
        <v>16444</v>
      </c>
      <c r="M1301" s="771" t="s">
        <v>12932</v>
      </c>
      <c r="N1301" s="1176"/>
      <c r="O1301" s="1272">
        <v>3</v>
      </c>
      <c r="P1301" s="257">
        <v>2</v>
      </c>
      <c r="Q1301" s="1771" t="s">
        <v>12917</v>
      </c>
      <c r="R1301" s="1173"/>
      <c r="S1301" s="1173"/>
      <c r="T1301" s="1173"/>
      <c r="U1301" s="1173"/>
      <c r="V1301" s="1904" t="s">
        <v>2073</v>
      </c>
      <c r="W1301" s="1173"/>
      <c r="X1301" s="1904" t="s">
        <v>37</v>
      </c>
      <c r="Y1301" s="1173"/>
      <c r="Z1301" s="1907" t="s">
        <v>45</v>
      </c>
      <c r="AA1301" s="1176" t="s">
        <v>12933</v>
      </c>
      <c r="AB1301" s="1750" t="s">
        <v>9991</v>
      </c>
      <c r="AC1301" s="722">
        <v>0</v>
      </c>
      <c r="AD1301" s="1266">
        <v>9315</v>
      </c>
      <c r="AE1301" s="722">
        <f t="shared" si="31"/>
        <v>18630</v>
      </c>
      <c r="AF1301" s="31"/>
      <c r="AG1301" s="26"/>
    </row>
    <row r="1302" spans="1:33" ht="30" customHeight="1">
      <c r="A1302" s="1726" t="s">
        <v>10021</v>
      </c>
      <c r="B1302" s="1727" t="s">
        <v>12940</v>
      </c>
      <c r="C1302" s="1277">
        <v>45562</v>
      </c>
      <c r="D1302" s="1277">
        <v>45573</v>
      </c>
      <c r="E1302" s="593"/>
      <c r="F1302" s="1297"/>
      <c r="G1302" s="1276">
        <v>8618</v>
      </c>
      <c r="H1302" s="1345"/>
      <c r="I1302" s="1727" t="s">
        <v>92</v>
      </c>
      <c r="J1302" s="1304" t="s">
        <v>12941</v>
      </c>
      <c r="K1302" s="2306" t="s">
        <v>12942</v>
      </c>
      <c r="L1302" s="1472" t="s">
        <v>173</v>
      </c>
      <c r="M1302" s="771" t="s">
        <v>12954</v>
      </c>
      <c r="N1302" s="1176"/>
      <c r="O1302" s="1272">
        <v>1</v>
      </c>
      <c r="P1302" s="1272">
        <v>1</v>
      </c>
      <c r="Q1302" s="2307" t="s">
        <v>12943</v>
      </c>
      <c r="R1302" s="1173"/>
      <c r="S1302" s="1173"/>
      <c r="T1302" s="1173"/>
      <c r="U1302" s="1173"/>
      <c r="V1302" s="2266" t="s">
        <v>2073</v>
      </c>
      <c r="W1302" s="1173"/>
      <c r="X1302" s="2266" t="s">
        <v>37</v>
      </c>
      <c r="Y1302" s="1173"/>
      <c r="Z1302" s="1496" t="s">
        <v>45</v>
      </c>
      <c r="AA1302" s="1176">
        <v>4504358796</v>
      </c>
      <c r="AB1302" s="1750" t="s">
        <v>12935</v>
      </c>
      <c r="AC1302" s="722">
        <v>0</v>
      </c>
      <c r="AD1302" s="1266">
        <v>6318</v>
      </c>
      <c r="AE1302" s="722">
        <f t="shared" si="31"/>
        <v>6318</v>
      </c>
      <c r="AF1302" s="31"/>
      <c r="AG1302" s="26"/>
    </row>
    <row r="1303" spans="1:33" ht="30" customHeight="1">
      <c r="A1303" s="1726" t="s">
        <v>8916</v>
      </c>
      <c r="B1303" s="2992" t="s">
        <v>12947</v>
      </c>
      <c r="C1303" s="1277">
        <v>45562</v>
      </c>
      <c r="D1303" s="1277">
        <v>45579</v>
      </c>
      <c r="E1303" s="593"/>
      <c r="F1303" s="1297"/>
      <c r="G1303" s="1276">
        <v>8646</v>
      </c>
      <c r="H1303" s="1345"/>
      <c r="I1303" s="1727" t="s">
        <v>92</v>
      </c>
      <c r="J1303" s="1304" t="s">
        <v>9149</v>
      </c>
      <c r="K1303" s="1319" t="s">
        <v>12948</v>
      </c>
      <c r="L1303" s="1472" t="s">
        <v>173</v>
      </c>
      <c r="M1303" s="771" t="s">
        <v>12955</v>
      </c>
      <c r="N1303" s="1176"/>
      <c r="O1303" s="1272">
        <v>1</v>
      </c>
      <c r="P1303" s="1272">
        <v>1</v>
      </c>
      <c r="Q1303" s="1402" t="s">
        <v>12949</v>
      </c>
      <c r="R1303" s="1173"/>
      <c r="S1303" s="1173"/>
      <c r="T1303" s="1173"/>
      <c r="U1303" s="1173"/>
      <c r="V1303" s="1728" t="s">
        <v>2073</v>
      </c>
      <c r="W1303" s="1173"/>
      <c r="X1303" s="1728" t="s">
        <v>37</v>
      </c>
      <c r="Y1303" s="1173"/>
      <c r="Z1303" s="1716" t="s">
        <v>45</v>
      </c>
      <c r="AA1303" s="1176">
        <v>4504359303</v>
      </c>
      <c r="AB1303" s="1750" t="s">
        <v>10569</v>
      </c>
      <c r="AC1303" s="722">
        <v>13950</v>
      </c>
      <c r="AD1303" s="1266">
        <v>10976</v>
      </c>
      <c r="AE1303" s="722">
        <f t="shared" si="31"/>
        <v>24926</v>
      </c>
      <c r="AF1303" s="31"/>
      <c r="AG1303" s="26"/>
    </row>
    <row r="1304" spans="1:33" ht="30" customHeight="1">
      <c r="A1304" s="1726" t="s">
        <v>9603</v>
      </c>
      <c r="B1304" s="2992" t="s">
        <v>12950</v>
      </c>
      <c r="C1304" s="1277">
        <v>45565</v>
      </c>
      <c r="D1304" s="1277">
        <v>45576</v>
      </c>
      <c r="E1304" s="593"/>
      <c r="F1304" s="1297"/>
      <c r="G1304" s="1276">
        <v>8627</v>
      </c>
      <c r="H1304" s="1854" t="s">
        <v>12951</v>
      </c>
      <c r="I1304" s="1326"/>
      <c r="J1304" s="1304" t="s">
        <v>12952</v>
      </c>
      <c r="K1304" s="1319" t="s">
        <v>12953</v>
      </c>
      <c r="L1304" s="1472" t="s">
        <v>173</v>
      </c>
      <c r="M1304" s="771" t="s">
        <v>12956</v>
      </c>
      <c r="N1304" s="1176"/>
      <c r="O1304" s="1272">
        <v>1</v>
      </c>
      <c r="P1304" s="1272">
        <v>1</v>
      </c>
      <c r="Q1304" s="1402" t="s">
        <v>12005</v>
      </c>
      <c r="R1304" s="1173"/>
      <c r="S1304" s="1173"/>
      <c r="T1304" s="1173"/>
      <c r="U1304" s="1173"/>
      <c r="V1304" s="1773" t="s">
        <v>2073</v>
      </c>
      <c r="W1304" s="1173"/>
      <c r="X1304" s="1773" t="s">
        <v>37</v>
      </c>
      <c r="Y1304" s="1173"/>
      <c r="Z1304" s="1834" t="s">
        <v>45</v>
      </c>
      <c r="AA1304" s="1176">
        <v>4504359954</v>
      </c>
      <c r="AB1304" s="1750" t="s">
        <v>9991</v>
      </c>
      <c r="AC1304" s="722">
        <v>0</v>
      </c>
      <c r="AD1304" s="1266">
        <v>10384</v>
      </c>
      <c r="AE1304" s="722">
        <f t="shared" si="31"/>
        <v>10384</v>
      </c>
      <c r="AF1304" s="31"/>
      <c r="AG1304" s="26"/>
    </row>
    <row r="1305" spans="1:33" ht="30" customHeight="1">
      <c r="A1305" s="2814" t="s">
        <v>17456</v>
      </c>
      <c r="B1305" s="2992" t="s">
        <v>12959</v>
      </c>
      <c r="C1305" s="1277">
        <v>45565</v>
      </c>
      <c r="D1305" s="1277">
        <v>45574</v>
      </c>
      <c r="E1305" s="764"/>
      <c r="F1305" s="1297"/>
      <c r="G1305" s="1276">
        <v>8610</v>
      </c>
      <c r="H1305" s="1345"/>
      <c r="I1305" s="2018" t="s">
        <v>92</v>
      </c>
      <c r="J1305" s="4002" t="s">
        <v>12960</v>
      </c>
      <c r="K1305" s="1319" t="s">
        <v>12961</v>
      </c>
      <c r="L1305" s="1768" t="s">
        <v>28</v>
      </c>
      <c r="M1305" s="771" t="s">
        <v>12988</v>
      </c>
      <c r="N1305" s="1176"/>
      <c r="O1305" s="1272">
        <v>2</v>
      </c>
      <c r="P1305" s="1272">
        <v>2</v>
      </c>
      <c r="Q1305" s="1402" t="s">
        <v>12962</v>
      </c>
      <c r="R1305" s="1173"/>
      <c r="S1305" s="1173"/>
      <c r="T1305" s="1173"/>
      <c r="U1305" s="1173"/>
      <c r="V1305" s="2478" t="s">
        <v>2073</v>
      </c>
      <c r="W1305" s="1173"/>
      <c r="X1305" s="2478" t="s">
        <v>37</v>
      </c>
      <c r="Y1305" s="1173"/>
      <c r="Z1305" s="2053" t="s">
        <v>45</v>
      </c>
      <c r="AA1305" s="1176" t="s">
        <v>12995</v>
      </c>
      <c r="AB1305" s="1750" t="s">
        <v>5585</v>
      </c>
      <c r="AC1305" s="722">
        <v>0</v>
      </c>
      <c r="AD1305" s="1266">
        <v>7371</v>
      </c>
      <c r="AE1305" s="722">
        <f t="shared" si="31"/>
        <v>14742</v>
      </c>
      <c r="AF1305" s="31"/>
      <c r="AG1305" s="26"/>
    </row>
    <row r="1306" spans="1:33" ht="30" customHeight="1">
      <c r="A1306" s="6965" t="s">
        <v>8570</v>
      </c>
      <c r="B1306" s="7016" t="s">
        <v>12963</v>
      </c>
      <c r="C1306" s="340">
        <v>45565</v>
      </c>
      <c r="D1306" s="340">
        <v>45580</v>
      </c>
      <c r="E1306" s="422"/>
      <c r="F1306" s="374"/>
      <c r="G1306" s="339">
        <v>9013</v>
      </c>
      <c r="H1306" s="1978" t="s">
        <v>12964</v>
      </c>
      <c r="I1306" s="487"/>
      <c r="J1306" s="6966" t="s">
        <v>12965</v>
      </c>
      <c r="K1306" s="1979" t="s">
        <v>10448</v>
      </c>
      <c r="L1306" s="1975" t="s">
        <v>28</v>
      </c>
      <c r="M1306" s="338" t="s">
        <v>12989</v>
      </c>
      <c r="N1306" s="255"/>
      <c r="O1306" s="258">
        <v>2</v>
      </c>
      <c r="P1306" s="258">
        <v>2</v>
      </c>
      <c r="Q1306" s="467" t="s">
        <v>6647</v>
      </c>
      <c r="R1306" s="309"/>
      <c r="S1306" s="250"/>
      <c r="T1306" s="250"/>
      <c r="U1306" s="250"/>
      <c r="V1306" s="1976" t="s">
        <v>2073</v>
      </c>
      <c r="W1306" s="250"/>
      <c r="X1306" s="1976" t="s">
        <v>37</v>
      </c>
      <c r="Y1306" s="250"/>
      <c r="Z1306" s="251"/>
      <c r="AA1306" s="251">
        <v>4504360709</v>
      </c>
      <c r="AB1306" s="1749" t="s">
        <v>5585</v>
      </c>
      <c r="AC1306" s="33">
        <v>0</v>
      </c>
      <c r="AD1306" s="471">
        <v>6544.8</v>
      </c>
      <c r="AE1306" s="33">
        <f t="shared" si="31"/>
        <v>13089.6</v>
      </c>
      <c r="AF1306" s="31"/>
      <c r="AG1306" s="26"/>
    </row>
    <row r="1307" spans="1:33" ht="30" customHeight="1">
      <c r="A1307" s="1774" t="s">
        <v>8570</v>
      </c>
      <c r="B1307" s="2992" t="s">
        <v>12966</v>
      </c>
      <c r="C1307" s="1277">
        <v>45565</v>
      </c>
      <c r="D1307" s="1277">
        <v>45574</v>
      </c>
      <c r="E1307" s="593"/>
      <c r="F1307" s="1297"/>
      <c r="G1307" s="1276">
        <v>9013</v>
      </c>
      <c r="H1307" s="1775" t="s">
        <v>1532</v>
      </c>
      <c r="I1307" s="1326"/>
      <c r="J1307" s="1304" t="s">
        <v>12967</v>
      </c>
      <c r="K1307" s="1319" t="s">
        <v>12968</v>
      </c>
      <c r="L1307" s="1472" t="s">
        <v>173</v>
      </c>
      <c r="M1307" s="771" t="s">
        <v>12990</v>
      </c>
      <c r="N1307" s="1176"/>
      <c r="O1307" s="1272">
        <v>1</v>
      </c>
      <c r="P1307" s="1272">
        <v>1</v>
      </c>
      <c r="Q1307" s="1838" t="s">
        <v>12969</v>
      </c>
      <c r="R1307" s="1173"/>
      <c r="S1307" s="1173"/>
      <c r="T1307" s="1173"/>
      <c r="U1307" s="1173"/>
      <c r="V1307" s="1837" t="s">
        <v>2073</v>
      </c>
      <c r="W1307" s="1173"/>
      <c r="X1307" s="1837" t="s">
        <v>37</v>
      </c>
      <c r="Y1307" s="1173"/>
      <c r="Z1307" s="1834" t="s">
        <v>45</v>
      </c>
      <c r="AA1307" s="1176">
        <v>4504360466</v>
      </c>
      <c r="AB1307" s="1750" t="s">
        <v>10568</v>
      </c>
      <c r="AC1307" s="722">
        <v>0</v>
      </c>
      <c r="AD1307" s="1266">
        <v>6544.8</v>
      </c>
      <c r="AE1307" s="722">
        <f t="shared" si="31"/>
        <v>6544.8</v>
      </c>
      <c r="AF1307" s="31"/>
      <c r="AG1307" s="26"/>
    </row>
    <row r="1308" spans="1:33" ht="30" customHeight="1">
      <c r="A1308" s="1774" t="s">
        <v>10014</v>
      </c>
      <c r="B1308" s="2992" t="s">
        <v>12970</v>
      </c>
      <c r="C1308" s="1277">
        <v>45565</v>
      </c>
      <c r="D1308" s="1277">
        <v>45575</v>
      </c>
      <c r="E1308" s="764"/>
      <c r="F1308" s="1297"/>
      <c r="G1308" s="1276">
        <v>8612</v>
      </c>
      <c r="H1308" s="1775" t="s">
        <v>10076</v>
      </c>
      <c r="I1308" s="1326"/>
      <c r="J1308" s="1304" t="s">
        <v>12971</v>
      </c>
      <c r="K1308" s="2498" t="s">
        <v>12972</v>
      </c>
      <c r="L1308" s="1768" t="s">
        <v>28</v>
      </c>
      <c r="M1308" s="771" t="s">
        <v>12991</v>
      </c>
      <c r="N1308" s="1176"/>
      <c r="O1308" s="1272">
        <v>2</v>
      </c>
      <c r="P1308" s="1272">
        <v>2</v>
      </c>
      <c r="Q1308" s="1402" t="s">
        <v>12973</v>
      </c>
      <c r="R1308" s="1173"/>
      <c r="S1308" s="1173"/>
      <c r="T1308" s="1173"/>
      <c r="U1308" s="1173"/>
      <c r="V1308" s="2436" t="s">
        <v>2073</v>
      </c>
      <c r="W1308" s="1173"/>
      <c r="X1308" s="2436" t="s">
        <v>37</v>
      </c>
      <c r="Y1308" s="1173"/>
      <c r="Z1308" s="2505" t="s">
        <v>45</v>
      </c>
      <c r="AA1308" s="1176">
        <v>4504360707</v>
      </c>
      <c r="AB1308" s="1750" t="s">
        <v>12935</v>
      </c>
      <c r="AC1308" s="722">
        <v>0</v>
      </c>
      <c r="AD1308" s="1266">
        <v>6156</v>
      </c>
      <c r="AE1308" s="722">
        <f t="shared" si="31"/>
        <v>12312</v>
      </c>
      <c r="AF1308" s="31"/>
      <c r="AG1308" s="26"/>
    </row>
    <row r="1309" spans="1:33" ht="30" customHeight="1">
      <c r="A1309" s="1774" t="s">
        <v>9994</v>
      </c>
      <c r="B1309" s="2992" t="s">
        <v>12974</v>
      </c>
      <c r="C1309" s="1277">
        <v>45566</v>
      </c>
      <c r="D1309" s="1277">
        <v>45575</v>
      </c>
      <c r="E1309" s="593"/>
      <c r="F1309" s="1297"/>
      <c r="G1309" s="1276">
        <v>9042</v>
      </c>
      <c r="H1309" s="1345"/>
      <c r="I1309" s="2018" t="s">
        <v>92</v>
      </c>
      <c r="J1309" s="1304" t="s">
        <v>12975</v>
      </c>
      <c r="K1309" s="1319" t="s">
        <v>12976</v>
      </c>
      <c r="L1309" s="1397" t="s">
        <v>8538</v>
      </c>
      <c r="M1309" s="771" t="s">
        <v>12992</v>
      </c>
      <c r="N1309" s="1176"/>
      <c r="O1309" s="1272">
        <v>1</v>
      </c>
      <c r="P1309" s="1272">
        <v>1</v>
      </c>
      <c r="Q1309" s="1402" t="s">
        <v>12977</v>
      </c>
      <c r="R1309" s="1173"/>
      <c r="S1309" s="1173"/>
      <c r="T1309" s="1173"/>
      <c r="U1309" s="1173"/>
      <c r="V1309" s="2019" t="s">
        <v>2073</v>
      </c>
      <c r="W1309" s="1173"/>
      <c r="X1309" s="2019" t="s">
        <v>37</v>
      </c>
      <c r="Y1309" s="1173"/>
      <c r="Z1309" s="2003" t="s">
        <v>45</v>
      </c>
      <c r="AA1309" s="1176" t="s">
        <v>12994</v>
      </c>
      <c r="AB1309" s="1750" t="s">
        <v>10568</v>
      </c>
      <c r="AC1309" s="722">
        <v>0</v>
      </c>
      <c r="AD1309" s="1266">
        <v>3600</v>
      </c>
      <c r="AE1309" s="722">
        <f t="shared" si="31"/>
        <v>3600</v>
      </c>
      <c r="AF1309" s="31"/>
      <c r="AG1309" s="26"/>
    </row>
    <row r="1310" spans="1:33" ht="30" customHeight="1">
      <c r="A1310" s="4395" t="s">
        <v>13086</v>
      </c>
      <c r="B1310" s="9743" t="s">
        <v>12978</v>
      </c>
      <c r="C1310" s="9765">
        <v>45566</v>
      </c>
      <c r="D1310" s="9765">
        <v>45656</v>
      </c>
      <c r="E1310" s="8864"/>
      <c r="F1310" s="9809"/>
      <c r="G1310" s="9840">
        <v>8645</v>
      </c>
      <c r="H1310" s="10335" t="s">
        <v>12979</v>
      </c>
      <c r="I1310" s="9857"/>
      <c r="J1310" s="9843" t="s">
        <v>12980</v>
      </c>
      <c r="K1310" s="10248" t="s">
        <v>15156</v>
      </c>
      <c r="L1310" s="2462" t="s">
        <v>4075</v>
      </c>
      <c r="M1310" s="8868" t="s">
        <v>13521</v>
      </c>
      <c r="N1310" s="1639" t="s">
        <v>3952</v>
      </c>
      <c r="O1310" s="1272">
        <v>14</v>
      </c>
      <c r="P1310" s="1272">
        <v>14</v>
      </c>
      <c r="Q1310" s="10289" t="s">
        <v>12981</v>
      </c>
      <c r="R1310" s="9788"/>
      <c r="S1310" s="1173"/>
      <c r="T1310" s="1173"/>
      <c r="U1310" s="1173"/>
      <c r="V1310" s="10380" t="s">
        <v>2073</v>
      </c>
      <c r="W1310" s="1173"/>
      <c r="X1310" s="10380" t="s">
        <v>37</v>
      </c>
      <c r="Y1310" s="1173"/>
      <c r="Z1310" s="10120" t="s">
        <v>45</v>
      </c>
      <c r="AA1310" s="9840">
        <v>4504360930</v>
      </c>
      <c r="AB1310" s="11102" t="s">
        <v>5586</v>
      </c>
      <c r="AC1310" s="8912">
        <v>350000</v>
      </c>
      <c r="AD1310" s="1266">
        <v>47760</v>
      </c>
      <c r="AE1310" s="8912">
        <f>SUM(AD1310*P1310+AD1311*P1311+AC1310)</f>
        <v>1376840</v>
      </c>
      <c r="AF1310" s="31"/>
      <c r="AG1310" s="26"/>
    </row>
    <row r="1311" spans="1:33" ht="30" customHeight="1">
      <c r="A1311" s="4592" t="s">
        <v>13086</v>
      </c>
      <c r="B1311" s="9700"/>
      <c r="C1311" s="9766"/>
      <c r="D1311" s="9766"/>
      <c r="E1311" s="8866"/>
      <c r="F1311" s="9810"/>
      <c r="G1311" s="9834"/>
      <c r="H1311" s="10336"/>
      <c r="I1311" s="9858"/>
      <c r="J1311" s="9844"/>
      <c r="K1311" s="10353"/>
      <c r="L1311" s="2462" t="s">
        <v>8925</v>
      </c>
      <c r="M1311" s="8869"/>
      <c r="N1311" s="1639" t="s">
        <v>3955</v>
      </c>
      <c r="O1311" s="1272">
        <v>1</v>
      </c>
      <c r="P1311" s="1272">
        <v>1</v>
      </c>
      <c r="Q1311" s="10134"/>
      <c r="R1311" s="9789"/>
      <c r="S1311" s="1173"/>
      <c r="T1311" s="1173"/>
      <c r="U1311" s="1173"/>
      <c r="V1311" s="9834"/>
      <c r="W1311" s="1173"/>
      <c r="X1311" s="9834"/>
      <c r="Y1311" s="1173"/>
      <c r="Z1311" s="9834"/>
      <c r="AA1311" s="9834"/>
      <c r="AB1311" s="9834"/>
      <c r="AC1311" s="8913"/>
      <c r="AD1311" s="1266">
        <v>358200</v>
      </c>
      <c r="AE1311" s="8913"/>
      <c r="AF1311" s="31"/>
      <c r="AG1311" s="26"/>
    </row>
    <row r="1312" spans="1:33" ht="30" customHeight="1">
      <c r="A1312" s="1842" t="s">
        <v>13086</v>
      </c>
      <c r="B1312" s="9743" t="s">
        <v>12982</v>
      </c>
      <c r="C1312" s="9765">
        <v>45566</v>
      </c>
      <c r="D1312" s="9765">
        <v>45656</v>
      </c>
      <c r="E1312" s="8864"/>
      <c r="F1312" s="9809"/>
      <c r="G1312" s="9840">
        <v>8645</v>
      </c>
      <c r="H1312" s="10335" t="s">
        <v>9079</v>
      </c>
      <c r="I1312" s="9857"/>
      <c r="J1312" s="10289" t="s">
        <v>12983</v>
      </c>
      <c r="K1312" s="10298" t="s">
        <v>16596</v>
      </c>
      <c r="L1312" s="2462" t="s">
        <v>1928</v>
      </c>
      <c r="M1312" s="8868" t="s">
        <v>13522</v>
      </c>
      <c r="N1312" s="1639" t="s">
        <v>3952</v>
      </c>
      <c r="O1312" s="1272">
        <v>18</v>
      </c>
      <c r="P1312" s="257">
        <v>19</v>
      </c>
      <c r="Q1312" s="10289" t="s">
        <v>12984</v>
      </c>
      <c r="R1312" s="9788"/>
      <c r="S1312" s="1173"/>
      <c r="T1312" s="1173"/>
      <c r="U1312" s="1173"/>
      <c r="V1312" s="10243" t="s">
        <v>2073</v>
      </c>
      <c r="W1312" s="1173"/>
      <c r="X1312" s="10243" t="s">
        <v>37</v>
      </c>
      <c r="Y1312" s="1173"/>
      <c r="Z1312" s="10297" t="s">
        <v>45</v>
      </c>
      <c r="AA1312" s="9840">
        <v>4504360931</v>
      </c>
      <c r="AB1312" s="11102" t="s">
        <v>5586</v>
      </c>
      <c r="AC1312" s="8912">
        <v>350000</v>
      </c>
      <c r="AD1312" s="1266">
        <v>47760</v>
      </c>
      <c r="AE1312" s="8912">
        <f>SUM(AD1312*P1312+AD1313*P1313+AD1314*P1314+AC1312)</f>
        <v>1735040</v>
      </c>
      <c r="AF1312" s="31"/>
      <c r="AG1312" s="26"/>
    </row>
    <row r="1313" spans="1:33" ht="30" customHeight="1">
      <c r="A1313" s="1842" t="s">
        <v>13086</v>
      </c>
      <c r="B1313" s="9699"/>
      <c r="C1313" s="10089"/>
      <c r="D1313" s="10089"/>
      <c r="E1313" s="8865"/>
      <c r="F1313" s="10052"/>
      <c r="G1313" s="10053"/>
      <c r="H1313" s="10350"/>
      <c r="I1313" s="10057"/>
      <c r="J1313" s="10290"/>
      <c r="K1313" s="10299"/>
      <c r="L1313" s="2462" t="s">
        <v>8925</v>
      </c>
      <c r="M1313" s="8870"/>
      <c r="N1313" s="1639" t="s">
        <v>3955</v>
      </c>
      <c r="O1313" s="1272">
        <v>1</v>
      </c>
      <c r="P1313" s="1272">
        <v>1</v>
      </c>
      <c r="Q1313" s="10290"/>
      <c r="R1313" s="10065"/>
      <c r="S1313" s="1173"/>
      <c r="T1313" s="1173"/>
      <c r="U1313" s="1173"/>
      <c r="V1313" s="10053"/>
      <c r="W1313" s="1173"/>
      <c r="X1313" s="10053"/>
      <c r="Y1313" s="1173"/>
      <c r="Z1313" s="10053"/>
      <c r="AA1313" s="10053"/>
      <c r="AB1313" s="11103"/>
      <c r="AC1313" s="8920"/>
      <c r="AD1313" s="1266">
        <v>358200</v>
      </c>
      <c r="AE1313" s="8920"/>
      <c r="AF1313" s="31"/>
      <c r="AG1313" s="26"/>
    </row>
    <row r="1314" spans="1:33" ht="30" customHeight="1">
      <c r="A1314" s="1842" t="s">
        <v>13086</v>
      </c>
      <c r="B1314" s="9700"/>
      <c r="C1314" s="9766"/>
      <c r="D1314" s="9766"/>
      <c r="E1314" s="8866"/>
      <c r="F1314" s="9810"/>
      <c r="G1314" s="9834"/>
      <c r="H1314" s="10336"/>
      <c r="I1314" s="9858"/>
      <c r="J1314" s="10291"/>
      <c r="K1314" s="10249"/>
      <c r="L1314" s="2303" t="s">
        <v>8688</v>
      </c>
      <c r="M1314" s="8869"/>
      <c r="N1314" s="2298" t="s">
        <v>3951</v>
      </c>
      <c r="O1314" s="1272">
        <v>1</v>
      </c>
      <c r="P1314" s="1272">
        <v>1</v>
      </c>
      <c r="Q1314" s="10291"/>
      <c r="R1314" s="9789"/>
      <c r="S1314" s="1173"/>
      <c r="T1314" s="1173"/>
      <c r="U1314" s="1173"/>
      <c r="V1314" s="9834"/>
      <c r="W1314" s="1173"/>
      <c r="X1314" s="9834"/>
      <c r="Y1314" s="1173"/>
      <c r="Z1314" s="9834"/>
      <c r="AA1314" s="9834"/>
      <c r="AB1314" s="11104"/>
      <c r="AC1314" s="8913"/>
      <c r="AD1314" s="1266">
        <v>119400</v>
      </c>
      <c r="AE1314" s="8913"/>
      <c r="AF1314" s="31"/>
      <c r="AG1314" s="26"/>
    </row>
    <row r="1315" spans="1:33" ht="30" customHeight="1">
      <c r="A1315" s="1774" t="s">
        <v>9603</v>
      </c>
      <c r="B1315" s="2992" t="s">
        <v>12985</v>
      </c>
      <c r="C1315" s="1277">
        <v>45565</v>
      </c>
      <c r="D1315" s="1277">
        <v>45579</v>
      </c>
      <c r="E1315" s="593"/>
      <c r="F1315" s="1297"/>
      <c r="G1315" s="1276">
        <v>8627</v>
      </c>
      <c r="H1315" s="1775" t="s">
        <v>12986</v>
      </c>
      <c r="I1315" s="1326"/>
      <c r="J1315" s="1304" t="s">
        <v>12987</v>
      </c>
      <c r="K1315" s="1319" t="s">
        <v>12953</v>
      </c>
      <c r="L1315" s="1472" t="s">
        <v>173</v>
      </c>
      <c r="M1315" s="771" t="s">
        <v>12993</v>
      </c>
      <c r="N1315" s="1176"/>
      <c r="O1315" s="1272">
        <v>1</v>
      </c>
      <c r="P1315" s="1272">
        <v>1</v>
      </c>
      <c r="Q1315" s="1402" t="s">
        <v>12005</v>
      </c>
      <c r="R1315" s="1173"/>
      <c r="S1315" s="1173"/>
      <c r="T1315" s="1173"/>
      <c r="U1315" s="1173"/>
      <c r="V1315" s="1773" t="s">
        <v>2073</v>
      </c>
      <c r="W1315" s="1173"/>
      <c r="X1315" s="1773" t="s">
        <v>37</v>
      </c>
      <c r="Y1315" s="1173"/>
      <c r="Z1315" s="1761" t="s">
        <v>45</v>
      </c>
      <c r="AA1315" s="1176">
        <v>4504360874</v>
      </c>
      <c r="AB1315" s="1750" t="s">
        <v>9991</v>
      </c>
      <c r="AC1315" s="722">
        <v>0</v>
      </c>
      <c r="AD1315" s="1266">
        <v>10384</v>
      </c>
      <c r="AE1315" s="722">
        <f t="shared" ref="AE1315:AE1325" si="32">SUM(AD1315*P1315+AC1315)</f>
        <v>10384</v>
      </c>
      <c r="AF1315" s="31"/>
      <c r="AG1315" s="26"/>
    </row>
    <row r="1316" spans="1:33" ht="30" customHeight="1">
      <c r="A1316" s="1673" t="s">
        <v>10014</v>
      </c>
      <c r="B1316" s="1336" t="s">
        <v>12996</v>
      </c>
      <c r="C1316" s="1277">
        <v>45565</v>
      </c>
      <c r="D1316" s="1277">
        <v>45574</v>
      </c>
      <c r="E1316" s="593"/>
      <c r="F1316" s="1297"/>
      <c r="G1316" s="1276">
        <v>8612</v>
      </c>
      <c r="H1316" s="1742" t="s">
        <v>12997</v>
      </c>
      <c r="I1316" s="1326"/>
      <c r="J1316" s="1304" t="s">
        <v>12998</v>
      </c>
      <c r="K1316" s="1743" t="s">
        <v>12999</v>
      </c>
      <c r="L1316" s="1916" t="s">
        <v>76</v>
      </c>
      <c r="M1316" s="771" t="s">
        <v>13017</v>
      </c>
      <c r="N1316" s="1176"/>
      <c r="O1316" s="1272">
        <v>4</v>
      </c>
      <c r="P1316" s="1272">
        <v>4</v>
      </c>
      <c r="Q1316" s="1402" t="s">
        <v>13000</v>
      </c>
      <c r="R1316" s="1173"/>
      <c r="S1316" s="1173"/>
      <c r="T1316" s="1173"/>
      <c r="U1316" s="1173"/>
      <c r="V1316" s="2384" t="s">
        <v>2073</v>
      </c>
      <c r="W1316" s="1173"/>
      <c r="X1316" s="2384" t="s">
        <v>37</v>
      </c>
      <c r="Y1316" s="1173"/>
      <c r="Z1316" s="2389" t="s">
        <v>45</v>
      </c>
      <c r="AA1316" s="1176">
        <v>4504361527</v>
      </c>
      <c r="AB1316" s="1750" t="s">
        <v>10568</v>
      </c>
      <c r="AC1316" s="722">
        <v>0</v>
      </c>
      <c r="AD1316" s="1266">
        <v>6156</v>
      </c>
      <c r="AE1316" s="722">
        <f t="shared" si="32"/>
        <v>24624</v>
      </c>
      <c r="AF1316" s="31"/>
      <c r="AG1316" s="26"/>
    </row>
    <row r="1317" spans="1:33" ht="30" customHeight="1">
      <c r="A1317" s="1673" t="s">
        <v>9603</v>
      </c>
      <c r="B1317" s="1336" t="s">
        <v>13001</v>
      </c>
      <c r="C1317" s="1277">
        <v>45565</v>
      </c>
      <c r="D1317" s="1277">
        <v>45574</v>
      </c>
      <c r="E1317" s="593"/>
      <c r="F1317" s="1297"/>
      <c r="G1317" s="1276">
        <v>8627</v>
      </c>
      <c r="H1317" s="1742" t="s">
        <v>13002</v>
      </c>
      <c r="I1317" s="1326"/>
      <c r="J1317" s="1304" t="s">
        <v>13003</v>
      </c>
      <c r="K1317" s="1319" t="s">
        <v>13004</v>
      </c>
      <c r="L1317" s="1472" t="s">
        <v>173</v>
      </c>
      <c r="M1317" s="771" t="s">
        <v>13018</v>
      </c>
      <c r="N1317" s="1176"/>
      <c r="O1317" s="1272">
        <v>1</v>
      </c>
      <c r="P1317" s="1272">
        <v>1</v>
      </c>
      <c r="Q1317" s="1402" t="s">
        <v>12005</v>
      </c>
      <c r="R1317" s="1173"/>
      <c r="S1317" s="1173"/>
      <c r="T1317" s="1173"/>
      <c r="U1317" s="1173"/>
      <c r="V1317" s="1853" t="s">
        <v>2073</v>
      </c>
      <c r="W1317" s="1173"/>
      <c r="X1317" s="1853" t="s">
        <v>37</v>
      </c>
      <c r="Y1317" s="1173"/>
      <c r="Z1317" s="1834" t="s">
        <v>45</v>
      </c>
      <c r="AA1317" s="1176">
        <v>4504361526</v>
      </c>
      <c r="AB1317" s="1750" t="s">
        <v>10568</v>
      </c>
      <c r="AC1317" s="722">
        <v>0</v>
      </c>
      <c r="AD1317" s="1266">
        <v>10384</v>
      </c>
      <c r="AE1317" s="722">
        <f t="shared" si="32"/>
        <v>10384</v>
      </c>
      <c r="AF1317" s="31"/>
      <c r="AG1317" s="26"/>
    </row>
    <row r="1318" spans="1:33" ht="30" customHeight="1">
      <c r="A1318" s="1673" t="s">
        <v>8556</v>
      </c>
      <c r="B1318" s="2992" t="s">
        <v>13005</v>
      </c>
      <c r="C1318" s="1277">
        <v>45565</v>
      </c>
      <c r="D1318" s="1277">
        <v>45574</v>
      </c>
      <c r="E1318" s="593"/>
      <c r="F1318" s="1297"/>
      <c r="G1318" s="1276">
        <v>8608</v>
      </c>
      <c r="H1318" s="1742" t="s">
        <v>4276</v>
      </c>
      <c r="I1318" s="1326"/>
      <c r="J1318" s="1304" t="s">
        <v>13006</v>
      </c>
      <c r="K1318" s="1319" t="s">
        <v>8562</v>
      </c>
      <c r="L1318" s="1768" t="s">
        <v>28</v>
      </c>
      <c r="M1318" s="771" t="s">
        <v>13019</v>
      </c>
      <c r="N1318" s="1176"/>
      <c r="O1318" s="1272">
        <v>2</v>
      </c>
      <c r="P1318" s="1272">
        <v>2</v>
      </c>
      <c r="Q1318" s="1402" t="s">
        <v>13007</v>
      </c>
      <c r="R1318" s="1173"/>
      <c r="S1318" s="1173"/>
      <c r="T1318" s="1173"/>
      <c r="U1318" s="1173"/>
      <c r="V1318" s="2147" t="s">
        <v>2073</v>
      </c>
      <c r="W1318" s="1173"/>
      <c r="X1318" s="2147" t="s">
        <v>37</v>
      </c>
      <c r="Y1318" s="1173"/>
      <c r="Z1318" s="2139" t="s">
        <v>45</v>
      </c>
      <c r="AA1318" s="1176">
        <v>4504361525</v>
      </c>
      <c r="AB1318" s="1750" t="s">
        <v>5585</v>
      </c>
      <c r="AC1318" s="722">
        <v>0</v>
      </c>
      <c r="AD1318" s="1266">
        <v>7938</v>
      </c>
      <c r="AE1318" s="722">
        <f t="shared" si="32"/>
        <v>15876</v>
      </c>
      <c r="AF1318" s="31"/>
      <c r="AG1318" s="26"/>
    </row>
    <row r="1319" spans="1:33" ht="30" customHeight="1">
      <c r="A1319" s="1673" t="s">
        <v>8564</v>
      </c>
      <c r="B1319" s="1336" t="s">
        <v>13008</v>
      </c>
      <c r="C1319" s="1277">
        <v>45566</v>
      </c>
      <c r="D1319" s="1277">
        <v>45580</v>
      </c>
      <c r="E1319" s="593"/>
      <c r="F1319" s="1297"/>
      <c r="G1319" s="1276">
        <v>8598</v>
      </c>
      <c r="H1319" s="1742" t="s">
        <v>13009</v>
      </c>
      <c r="I1319" s="1326"/>
      <c r="J1319" s="1304" t="s">
        <v>13010</v>
      </c>
      <c r="K1319" s="1319" t="s">
        <v>13011</v>
      </c>
      <c r="L1319" s="1768" t="s">
        <v>28</v>
      </c>
      <c r="M1319" s="771" t="s">
        <v>13019</v>
      </c>
      <c r="N1319" s="1176"/>
      <c r="O1319" s="1272">
        <v>2</v>
      </c>
      <c r="P1319" s="1272">
        <v>2</v>
      </c>
      <c r="Q1319" s="1402" t="s">
        <v>13012</v>
      </c>
      <c r="R1319" s="1173"/>
      <c r="S1319" s="1173"/>
      <c r="T1319" s="1173"/>
      <c r="U1319" s="1173"/>
      <c r="V1319" s="1640" t="s">
        <v>2073</v>
      </c>
      <c r="W1319" s="1173"/>
      <c r="X1319" s="1640" t="s">
        <v>37</v>
      </c>
      <c r="Y1319" s="1173"/>
      <c r="Z1319" s="2365" t="s">
        <v>45</v>
      </c>
      <c r="AA1319" s="1176">
        <v>4504361607</v>
      </c>
      <c r="AB1319" s="1750" t="s">
        <v>10568</v>
      </c>
      <c r="AC1319" s="722">
        <v>6000</v>
      </c>
      <c r="AD1319" s="1266">
        <v>7938.81</v>
      </c>
      <c r="AE1319" s="722">
        <f t="shared" si="32"/>
        <v>21877.620000000003</v>
      </c>
      <c r="AF1319" s="31"/>
      <c r="AG1319" s="26"/>
    </row>
    <row r="1320" spans="1:33" ht="30" customHeight="1">
      <c r="A1320" s="4554" t="s">
        <v>13200</v>
      </c>
      <c r="B1320" s="2992" t="s">
        <v>13013</v>
      </c>
      <c r="C1320" s="1277">
        <v>45566</v>
      </c>
      <c r="D1320" s="1277">
        <v>45594</v>
      </c>
      <c r="E1320" s="593"/>
      <c r="F1320" s="1297"/>
      <c r="G1320" s="1276">
        <v>5940</v>
      </c>
      <c r="H1320" s="1742" t="s">
        <v>1707</v>
      </c>
      <c r="I1320" s="1326"/>
      <c r="J1320" s="1304" t="s">
        <v>13014</v>
      </c>
      <c r="K1320" s="1319" t="s">
        <v>13015</v>
      </c>
      <c r="L1320" s="1768" t="s">
        <v>28</v>
      </c>
      <c r="M1320" s="771" t="s">
        <v>13020</v>
      </c>
      <c r="N1320" s="1176"/>
      <c r="O1320" s="1272">
        <v>2</v>
      </c>
      <c r="P1320" s="1272">
        <v>2</v>
      </c>
      <c r="Q1320" s="1402" t="s">
        <v>13016</v>
      </c>
      <c r="R1320" s="1173"/>
      <c r="S1320" s="1173"/>
      <c r="T1320" s="1173"/>
      <c r="U1320" s="1173"/>
      <c r="V1320" s="1915" t="s">
        <v>2073</v>
      </c>
      <c r="W1320" s="1173"/>
      <c r="X1320" s="1915" t="s">
        <v>37</v>
      </c>
      <c r="Y1320" s="1173"/>
      <c r="Z1320" s="1907" t="s">
        <v>45</v>
      </c>
      <c r="AA1320" s="1176" t="s">
        <v>13021</v>
      </c>
      <c r="AB1320" s="1750" t="s">
        <v>10568</v>
      </c>
      <c r="AC1320" s="722">
        <v>35000</v>
      </c>
      <c r="AD1320" s="1266">
        <v>16417.5</v>
      </c>
      <c r="AE1320" s="722">
        <f t="shared" si="32"/>
        <v>67835</v>
      </c>
      <c r="AF1320" s="31"/>
      <c r="AG1320" s="26"/>
    </row>
    <row r="1321" spans="1:33" ht="30" customHeight="1">
      <c r="A1321" s="6073" t="s">
        <v>8564</v>
      </c>
      <c r="B1321" s="6095" t="s">
        <v>13022</v>
      </c>
      <c r="C1321" s="1277">
        <v>45563</v>
      </c>
      <c r="D1321" s="1277">
        <v>45576</v>
      </c>
      <c r="E1321" s="593"/>
      <c r="F1321" s="1297"/>
      <c r="G1321" s="1276">
        <v>8598</v>
      </c>
      <c r="H1321" s="1742" t="s">
        <v>13023</v>
      </c>
      <c r="I1321" s="1326"/>
      <c r="J1321" s="6072" t="s">
        <v>13024</v>
      </c>
      <c r="K1321" s="1743" t="s">
        <v>13025</v>
      </c>
      <c r="L1321" s="1768" t="s">
        <v>28</v>
      </c>
      <c r="M1321" s="771" t="s">
        <v>13040</v>
      </c>
      <c r="N1321" s="1176"/>
      <c r="O1321" s="1272">
        <v>2</v>
      </c>
      <c r="P1321" s="1272">
        <v>2</v>
      </c>
      <c r="Q1321" s="1402" t="s">
        <v>12553</v>
      </c>
      <c r="R1321" s="1173"/>
      <c r="S1321" s="1173"/>
      <c r="T1321" s="1173"/>
      <c r="U1321" s="1173"/>
      <c r="V1321" s="2365" t="s">
        <v>2073</v>
      </c>
      <c r="W1321" s="1173"/>
      <c r="X1321" s="2365" t="s">
        <v>37</v>
      </c>
      <c r="Y1321" s="1173"/>
      <c r="Z1321" s="2365" t="s">
        <v>45</v>
      </c>
      <c r="AA1321" s="1176">
        <v>4504359463</v>
      </c>
      <c r="AB1321" s="1750" t="s">
        <v>10565</v>
      </c>
      <c r="AC1321" s="722">
        <v>6000</v>
      </c>
      <c r="AD1321" s="1266">
        <v>7938.81</v>
      </c>
      <c r="AE1321" s="722">
        <f t="shared" si="32"/>
        <v>21877.620000000003</v>
      </c>
      <c r="AF1321" s="31"/>
      <c r="AG1321" s="26"/>
    </row>
    <row r="1322" spans="1:33" ht="30" customHeight="1">
      <c r="A1322" s="3981" t="s">
        <v>8564</v>
      </c>
      <c r="B1322" s="4746" t="s">
        <v>13026</v>
      </c>
      <c r="C1322" s="1277">
        <v>45565</v>
      </c>
      <c r="D1322" s="1277">
        <v>45580</v>
      </c>
      <c r="E1322" s="593"/>
      <c r="F1322" s="1297"/>
      <c r="G1322" s="1276">
        <v>8598</v>
      </c>
      <c r="H1322" s="1742" t="s">
        <v>13027</v>
      </c>
      <c r="I1322" s="1326"/>
      <c r="J1322" s="3982" t="s">
        <v>9775</v>
      </c>
      <c r="K1322" s="1743" t="s">
        <v>13029</v>
      </c>
      <c r="L1322" s="1678" t="s">
        <v>28</v>
      </c>
      <c r="M1322" s="771" t="s">
        <v>13041</v>
      </c>
      <c r="N1322" s="1176"/>
      <c r="O1322" s="1272">
        <v>2</v>
      </c>
      <c r="P1322" s="1272">
        <v>2</v>
      </c>
      <c r="Q1322" s="1744" t="s">
        <v>13028</v>
      </c>
      <c r="R1322" s="1173"/>
      <c r="S1322" s="1173"/>
      <c r="T1322" s="1173"/>
      <c r="U1322" s="1173"/>
      <c r="V1322" s="1716" t="s">
        <v>2073</v>
      </c>
      <c r="W1322" s="1173"/>
      <c r="X1322" s="1716" t="s">
        <v>37</v>
      </c>
      <c r="Y1322" s="1173"/>
      <c r="Z1322" s="1716" t="s">
        <v>45</v>
      </c>
      <c r="AA1322" s="1176">
        <v>4504360040</v>
      </c>
      <c r="AB1322" s="1750" t="s">
        <v>5585</v>
      </c>
      <c r="AC1322" s="722">
        <v>9000</v>
      </c>
      <c r="AD1322" s="1266">
        <v>7938.81</v>
      </c>
      <c r="AE1322" s="722">
        <f t="shared" si="32"/>
        <v>24877.620000000003</v>
      </c>
      <c r="AF1322" s="31"/>
      <c r="AG1322" s="26"/>
    </row>
    <row r="1323" spans="1:33" ht="30" customHeight="1">
      <c r="A1323" s="4275" t="s">
        <v>8564</v>
      </c>
      <c r="B1323" s="5058" t="s">
        <v>13030</v>
      </c>
      <c r="C1323" s="1277">
        <v>45565</v>
      </c>
      <c r="D1323" s="1277">
        <v>45574</v>
      </c>
      <c r="E1323" s="593"/>
      <c r="F1323" s="1297"/>
      <c r="G1323" s="1276">
        <v>8598</v>
      </c>
      <c r="H1323" s="1742" t="s">
        <v>5714</v>
      </c>
      <c r="I1323" s="1326"/>
      <c r="J1323" s="4276" t="s">
        <v>13031</v>
      </c>
      <c r="K1323" s="1743" t="s">
        <v>13032</v>
      </c>
      <c r="L1323" s="1768" t="s">
        <v>28</v>
      </c>
      <c r="M1323" s="771" t="s">
        <v>13042</v>
      </c>
      <c r="N1323" s="1176"/>
      <c r="O1323" s="1272">
        <v>2</v>
      </c>
      <c r="P1323" s="1272">
        <v>2</v>
      </c>
      <c r="Q1323" s="1402" t="s">
        <v>12715</v>
      </c>
      <c r="R1323" s="1173"/>
      <c r="S1323" s="1173"/>
      <c r="T1323" s="1173"/>
      <c r="U1323" s="1173"/>
      <c r="V1323" s="2384" t="s">
        <v>2073</v>
      </c>
      <c r="W1323" s="1173"/>
      <c r="X1323" s="2384" t="s">
        <v>37</v>
      </c>
      <c r="Y1323" s="1173"/>
      <c r="Z1323" s="1716" t="s">
        <v>45</v>
      </c>
      <c r="AA1323" s="1176">
        <v>4504359958</v>
      </c>
      <c r="AB1323" s="1750" t="s">
        <v>12935</v>
      </c>
      <c r="AC1323" s="722">
        <v>0</v>
      </c>
      <c r="AD1323" s="1266">
        <v>7938.81</v>
      </c>
      <c r="AE1323" s="722">
        <f t="shared" si="32"/>
        <v>15877.62</v>
      </c>
      <c r="AF1323" s="31"/>
      <c r="AG1323" s="26"/>
    </row>
    <row r="1324" spans="1:33" ht="30" customHeight="1">
      <c r="A1324" s="1673" t="s">
        <v>8564</v>
      </c>
      <c r="B1324" s="1336" t="s">
        <v>13033</v>
      </c>
      <c r="C1324" s="1277">
        <v>45565</v>
      </c>
      <c r="D1324" s="1277">
        <v>45579</v>
      </c>
      <c r="E1324" s="593"/>
      <c r="F1324" s="1297"/>
      <c r="G1324" s="1276">
        <v>8598</v>
      </c>
      <c r="H1324" s="1345"/>
      <c r="I1324" s="2102" t="s">
        <v>92</v>
      </c>
      <c r="J1324" s="1304" t="s">
        <v>13034</v>
      </c>
      <c r="K1324" s="1743" t="s">
        <v>13035</v>
      </c>
      <c r="L1324" s="2103" t="s">
        <v>201</v>
      </c>
      <c r="M1324" s="771" t="s">
        <v>13043</v>
      </c>
      <c r="N1324" s="1176"/>
      <c r="O1324" s="1272">
        <v>13</v>
      </c>
      <c r="P1324" s="1272">
        <v>13</v>
      </c>
      <c r="Q1324" s="1402" t="s">
        <v>13036</v>
      </c>
      <c r="R1324" s="1173"/>
      <c r="S1324" s="1173"/>
      <c r="T1324" s="1173"/>
      <c r="U1324" s="1173"/>
      <c r="V1324" s="2104" t="s">
        <v>2073</v>
      </c>
      <c r="W1324" s="1173"/>
      <c r="X1324" s="2104" t="s">
        <v>37</v>
      </c>
      <c r="Y1324" s="1173"/>
      <c r="Z1324" s="2063" t="s">
        <v>45</v>
      </c>
      <c r="AA1324" s="1176" t="s">
        <v>13380</v>
      </c>
      <c r="AB1324" s="1750" t="s">
        <v>5585</v>
      </c>
      <c r="AC1324" s="722">
        <v>6000</v>
      </c>
      <c r="AD1324" s="1266">
        <v>7938.81</v>
      </c>
      <c r="AE1324" s="722">
        <f t="shared" si="32"/>
        <v>109204.53</v>
      </c>
      <c r="AF1324" s="31"/>
      <c r="AG1324" s="26"/>
    </row>
    <row r="1325" spans="1:33" ht="30" customHeight="1">
      <c r="A1325" s="1673" t="s">
        <v>8564</v>
      </c>
      <c r="B1325" s="1336" t="s">
        <v>13037</v>
      </c>
      <c r="C1325" s="1277">
        <v>45566</v>
      </c>
      <c r="D1325" s="1277">
        <v>45581</v>
      </c>
      <c r="E1325" s="593"/>
      <c r="F1325" s="1297"/>
      <c r="G1325" s="1276">
        <v>8598</v>
      </c>
      <c r="H1325" s="1345"/>
      <c r="I1325" s="2102" t="s">
        <v>92</v>
      </c>
      <c r="J1325" s="2244" t="s">
        <v>13038</v>
      </c>
      <c r="K1325" s="1319" t="s">
        <v>4238</v>
      </c>
      <c r="L1325" s="1768" t="s">
        <v>28</v>
      </c>
      <c r="M1325" s="771" t="s">
        <v>13044</v>
      </c>
      <c r="N1325" s="1176"/>
      <c r="O1325" s="1272">
        <v>2</v>
      </c>
      <c r="P1325" s="1272">
        <v>2</v>
      </c>
      <c r="Q1325" s="1402" t="s">
        <v>13039</v>
      </c>
      <c r="R1325" s="1173"/>
      <c r="S1325" s="1173"/>
      <c r="T1325" s="1173"/>
      <c r="U1325" s="1173"/>
      <c r="V1325" s="2139" t="s">
        <v>2073</v>
      </c>
      <c r="W1325" s="1173"/>
      <c r="X1325" s="2139" t="s">
        <v>37</v>
      </c>
      <c r="Y1325" s="1173"/>
      <c r="Z1325" s="2063" t="s">
        <v>45</v>
      </c>
      <c r="AA1325" s="1176" t="s">
        <v>13383</v>
      </c>
      <c r="AB1325" s="1750" t="s">
        <v>10569</v>
      </c>
      <c r="AC1325" s="722">
        <v>9000</v>
      </c>
      <c r="AD1325" s="1266">
        <v>7938.81</v>
      </c>
      <c r="AE1325" s="722">
        <f t="shared" si="32"/>
        <v>24877.620000000003</v>
      </c>
      <c r="AF1325" s="31"/>
      <c r="AG1325" s="26"/>
    </row>
    <row r="1326" spans="1:33" ht="30" customHeight="1">
      <c r="A1326" s="1686" t="s">
        <v>8509</v>
      </c>
      <c r="B1326" s="9743" t="s">
        <v>13045</v>
      </c>
      <c r="C1326" s="9765">
        <v>45567</v>
      </c>
      <c r="D1326" s="9765">
        <v>45581</v>
      </c>
      <c r="E1326" s="8864"/>
      <c r="F1326" s="9809"/>
      <c r="G1326" s="9840">
        <v>8593</v>
      </c>
      <c r="H1326" s="10303" t="s">
        <v>13046</v>
      </c>
      <c r="I1326" s="9857"/>
      <c r="J1326" s="10267" t="s">
        <v>13047</v>
      </c>
      <c r="K1326" s="10269" t="s">
        <v>13048</v>
      </c>
      <c r="L1326" s="2396" t="s">
        <v>193</v>
      </c>
      <c r="M1326" s="8868" t="s">
        <v>13049</v>
      </c>
      <c r="N1326" s="1685" t="s">
        <v>3952</v>
      </c>
      <c r="O1326" s="1272">
        <v>6</v>
      </c>
      <c r="P1326" s="1272">
        <v>6</v>
      </c>
      <c r="Q1326" s="10267" t="s">
        <v>13050</v>
      </c>
      <c r="R1326" s="9788"/>
      <c r="S1326" s="1173"/>
      <c r="T1326" s="1173"/>
      <c r="U1326" s="1173"/>
      <c r="V1326" s="10230" t="s">
        <v>2073</v>
      </c>
      <c r="W1326" s="1173"/>
      <c r="X1326" s="10230" t="s">
        <v>37</v>
      </c>
      <c r="Y1326" s="1173"/>
      <c r="Z1326" s="10318" t="s">
        <v>45</v>
      </c>
      <c r="AA1326" s="9840">
        <v>4504362116</v>
      </c>
      <c r="AB1326" s="11102" t="s">
        <v>5583</v>
      </c>
      <c r="AC1326" s="8912">
        <v>0</v>
      </c>
      <c r="AD1326" s="1266">
        <v>6714.9</v>
      </c>
      <c r="AE1326" s="8912">
        <f>SUM(AD1326*P1326+AD1327*P1327+AC1326)</f>
        <v>56869.399999999994</v>
      </c>
      <c r="AF1326" s="31"/>
      <c r="AG1326" s="26"/>
    </row>
    <row r="1327" spans="1:33" ht="30" customHeight="1">
      <c r="A1327" s="1686" t="s">
        <v>8509</v>
      </c>
      <c r="B1327" s="9700"/>
      <c r="C1327" s="9766"/>
      <c r="D1327" s="9766"/>
      <c r="E1327" s="8866"/>
      <c r="F1327" s="9810"/>
      <c r="G1327" s="9834"/>
      <c r="H1327" s="10304"/>
      <c r="I1327" s="9858"/>
      <c r="J1327" s="10268"/>
      <c r="K1327" s="10270"/>
      <c r="L1327" s="2396" t="s">
        <v>10235</v>
      </c>
      <c r="M1327" s="8869"/>
      <c r="N1327" s="1685" t="s">
        <v>3951</v>
      </c>
      <c r="O1327" s="1272">
        <v>1</v>
      </c>
      <c r="P1327" s="1272">
        <v>1</v>
      </c>
      <c r="Q1327" s="10134"/>
      <c r="R1327" s="9789"/>
      <c r="S1327" s="1173"/>
      <c r="T1327" s="1173"/>
      <c r="U1327" s="1173"/>
      <c r="V1327" s="9834"/>
      <c r="W1327" s="1173"/>
      <c r="X1327" s="9834"/>
      <c r="Y1327" s="1173"/>
      <c r="Z1327" s="9834"/>
      <c r="AA1327" s="9834"/>
      <c r="AB1327" s="9834"/>
      <c r="AC1327" s="8913"/>
      <c r="AD1327" s="1266">
        <v>16580</v>
      </c>
      <c r="AE1327" s="8913"/>
      <c r="AF1327" s="31"/>
      <c r="AG1327" s="26"/>
    </row>
    <row r="1328" spans="1:33" ht="30" customHeight="1">
      <c r="A1328" s="1847" t="s">
        <v>8916</v>
      </c>
      <c r="B1328" s="1336" t="s">
        <v>13054</v>
      </c>
      <c r="C1328" s="1277">
        <v>45567</v>
      </c>
      <c r="D1328" s="1277">
        <v>45581</v>
      </c>
      <c r="E1328" s="593"/>
      <c r="F1328" s="1297"/>
      <c r="G1328" s="1276">
        <v>8646</v>
      </c>
      <c r="H1328" s="1848" t="s">
        <v>13055</v>
      </c>
      <c r="I1328" s="1326"/>
      <c r="J1328" s="1304" t="s">
        <v>13056</v>
      </c>
      <c r="K1328" s="1319" t="s">
        <v>4576</v>
      </c>
      <c r="L1328" s="1768" t="s">
        <v>28</v>
      </c>
      <c r="M1328" s="771" t="s">
        <v>13078</v>
      </c>
      <c r="N1328" s="1176"/>
      <c r="O1328" s="1272">
        <v>2</v>
      </c>
      <c r="P1328" s="257">
        <v>4</v>
      </c>
      <c r="Q1328" s="1402" t="s">
        <v>13057</v>
      </c>
      <c r="R1328" s="1173"/>
      <c r="S1328" s="1173"/>
      <c r="T1328" s="1173"/>
      <c r="U1328" s="1173"/>
      <c r="V1328" s="1837" t="s">
        <v>2073</v>
      </c>
      <c r="W1328" s="1173"/>
      <c r="X1328" s="1837" t="s">
        <v>37</v>
      </c>
      <c r="Y1328" s="1173"/>
      <c r="Z1328" s="1716" t="s">
        <v>45</v>
      </c>
      <c r="AA1328" s="1176">
        <v>4504364166</v>
      </c>
      <c r="AB1328" s="1750" t="s">
        <v>10569</v>
      </c>
      <c r="AC1328" s="722">
        <v>9300</v>
      </c>
      <c r="AD1328" s="1266">
        <v>10976</v>
      </c>
      <c r="AE1328" s="722">
        <f t="shared" ref="AE1328:AE1333" si="33">SUM(AD1328*P1328+AC1328)</f>
        <v>53204</v>
      </c>
      <c r="AF1328" s="31"/>
      <c r="AG1328" s="26"/>
    </row>
    <row r="1329" spans="1:33" ht="30" customHeight="1">
      <c r="A1329" s="1847" t="s">
        <v>8756</v>
      </c>
      <c r="B1329" s="2992" t="s">
        <v>13058</v>
      </c>
      <c r="C1329" s="1277">
        <v>45568</v>
      </c>
      <c r="D1329" s="1277">
        <v>45579</v>
      </c>
      <c r="E1329" s="593"/>
      <c r="F1329" s="1297"/>
      <c r="G1329" s="1276">
        <v>8600</v>
      </c>
      <c r="H1329" s="1848" t="s">
        <v>343</v>
      </c>
      <c r="I1329" s="1326"/>
      <c r="J1329" s="1304" t="s">
        <v>13059</v>
      </c>
      <c r="K1329" s="1973" t="s">
        <v>13060</v>
      </c>
      <c r="L1329" s="1472" t="s">
        <v>173</v>
      </c>
      <c r="M1329" s="771" t="s">
        <v>13079</v>
      </c>
      <c r="N1329" s="1176"/>
      <c r="O1329" s="1272">
        <v>1</v>
      </c>
      <c r="P1329" s="1272">
        <v>1</v>
      </c>
      <c r="Q1329" s="1402" t="s">
        <v>12005</v>
      </c>
      <c r="R1329" s="1173"/>
      <c r="S1329" s="1173"/>
      <c r="T1329" s="1173"/>
      <c r="U1329" s="1173"/>
      <c r="V1329" s="1958" t="s">
        <v>2073</v>
      </c>
      <c r="W1329" s="1173"/>
      <c r="X1329" s="1958" t="s">
        <v>37</v>
      </c>
      <c r="Y1329" s="1173"/>
      <c r="Z1329" s="1957" t="s">
        <v>45</v>
      </c>
      <c r="AA1329" s="1176">
        <v>4504364431</v>
      </c>
      <c r="AB1329" s="1750" t="s">
        <v>10568</v>
      </c>
      <c r="AC1329" s="722">
        <v>0</v>
      </c>
      <c r="AD1329" s="1266">
        <v>10976</v>
      </c>
      <c r="AE1329" s="722">
        <f t="shared" si="33"/>
        <v>10976</v>
      </c>
      <c r="AF1329" s="31"/>
      <c r="AG1329" s="26"/>
    </row>
    <row r="1330" spans="1:33" ht="30" customHeight="1">
      <c r="A1330" s="1847" t="s">
        <v>8756</v>
      </c>
      <c r="B1330" s="1336" t="s">
        <v>13061</v>
      </c>
      <c r="C1330" s="1277">
        <v>45568</v>
      </c>
      <c r="D1330" s="1277">
        <v>45579</v>
      </c>
      <c r="E1330" s="593"/>
      <c r="F1330" s="1297"/>
      <c r="G1330" s="1276">
        <v>8600</v>
      </c>
      <c r="H1330" s="1848" t="s">
        <v>6740</v>
      </c>
      <c r="I1330" s="1326"/>
      <c r="J1330" s="1304" t="s">
        <v>13062</v>
      </c>
      <c r="K1330" s="1319" t="s">
        <v>13063</v>
      </c>
      <c r="L1330" s="1472" t="s">
        <v>173</v>
      </c>
      <c r="M1330" s="771" t="s">
        <v>13080</v>
      </c>
      <c r="N1330" s="1176"/>
      <c r="O1330" s="1272">
        <v>1</v>
      </c>
      <c r="P1330" s="1272">
        <v>1</v>
      </c>
      <c r="Q1330" s="1402" t="s">
        <v>12005</v>
      </c>
      <c r="R1330" s="1173"/>
      <c r="S1330" s="1173"/>
      <c r="T1330" s="1173"/>
      <c r="U1330" s="1173"/>
      <c r="V1330" s="1964" t="s">
        <v>2073</v>
      </c>
      <c r="W1330" s="1173"/>
      <c r="X1330" s="1964" t="s">
        <v>37</v>
      </c>
      <c r="Y1330" s="1173"/>
      <c r="Z1330" s="1957" t="s">
        <v>45</v>
      </c>
      <c r="AA1330" s="1176">
        <v>4504365384</v>
      </c>
      <c r="AB1330" s="1750" t="s">
        <v>12935</v>
      </c>
      <c r="AC1330" s="722">
        <v>0</v>
      </c>
      <c r="AD1330" s="1266">
        <v>10976</v>
      </c>
      <c r="AE1330" s="722">
        <f t="shared" si="33"/>
        <v>10976</v>
      </c>
      <c r="AF1330" s="31"/>
      <c r="AG1330" s="26"/>
    </row>
    <row r="1331" spans="1:33" ht="30" customHeight="1">
      <c r="A1331" s="6099" t="s">
        <v>8508</v>
      </c>
      <c r="B1331" s="6156" t="s">
        <v>13064</v>
      </c>
      <c r="C1331" s="340">
        <v>45567</v>
      </c>
      <c r="D1331" s="340">
        <v>45580</v>
      </c>
      <c r="E1331" s="422"/>
      <c r="F1331" s="374"/>
      <c r="G1331" s="339">
        <v>8601</v>
      </c>
      <c r="H1331" s="2566" t="s">
        <v>6600</v>
      </c>
      <c r="I1331" s="487"/>
      <c r="J1331" s="6100" t="s">
        <v>13065</v>
      </c>
      <c r="K1331" s="2567" t="s">
        <v>13066</v>
      </c>
      <c r="L1331" s="581" t="s">
        <v>173</v>
      </c>
      <c r="M1331" s="338" t="s">
        <v>13081</v>
      </c>
      <c r="N1331" s="255"/>
      <c r="O1331" s="258">
        <v>1</v>
      </c>
      <c r="P1331" s="258">
        <v>1</v>
      </c>
      <c r="Q1331" s="467" t="s">
        <v>12005</v>
      </c>
      <c r="R1331" s="309"/>
      <c r="S1331" s="250"/>
      <c r="T1331" s="250"/>
      <c r="U1331" s="250"/>
      <c r="V1331" s="2565" t="s">
        <v>2073</v>
      </c>
      <c r="W1331" s="250"/>
      <c r="X1331" s="2565" t="s">
        <v>37</v>
      </c>
      <c r="Y1331" s="250"/>
      <c r="Z1331" s="251"/>
      <c r="AA1331" s="251">
        <v>4504364374</v>
      </c>
      <c r="AB1331" s="1749" t="s">
        <v>10568</v>
      </c>
      <c r="AC1331" s="33">
        <v>3645</v>
      </c>
      <c r="AD1331" s="471">
        <v>10976</v>
      </c>
      <c r="AE1331" s="33">
        <f t="shared" si="33"/>
        <v>14621</v>
      </c>
      <c r="AF1331" s="31"/>
      <c r="AG1331" s="26"/>
    </row>
    <row r="1332" spans="1:33" s="4113" customFormat="1" ht="30" customHeight="1">
      <c r="A1332" s="8290" t="s">
        <v>8586</v>
      </c>
      <c r="B1332" s="1504" t="s">
        <v>13067</v>
      </c>
      <c r="C1332" s="358">
        <v>45569</v>
      </c>
      <c r="D1332" s="358">
        <v>45583</v>
      </c>
      <c r="E1332" s="37"/>
      <c r="F1332" s="449"/>
      <c r="G1332" s="360">
        <v>8636</v>
      </c>
      <c r="H1332" s="8291" t="s">
        <v>1364</v>
      </c>
      <c r="I1332" s="539"/>
      <c r="J1332" s="450" t="s">
        <v>13068</v>
      </c>
      <c r="K1332" s="2468" t="s">
        <v>13069</v>
      </c>
      <c r="L1332" s="1810" t="s">
        <v>173</v>
      </c>
      <c r="M1332" s="135" t="s">
        <v>13082</v>
      </c>
      <c r="N1332" s="364"/>
      <c r="O1332" s="365">
        <v>1</v>
      </c>
      <c r="P1332" s="365">
        <v>1</v>
      </c>
      <c r="Q1332" s="541" t="s">
        <v>12005</v>
      </c>
      <c r="R1332" s="366"/>
      <c r="S1332" s="366"/>
      <c r="T1332" s="366"/>
      <c r="U1332" s="366"/>
      <c r="V1332" s="366"/>
      <c r="W1332" s="366"/>
      <c r="X1332" s="366"/>
      <c r="Y1332" s="366"/>
      <c r="Z1332" s="364"/>
      <c r="AA1332" s="364">
        <v>4504365524</v>
      </c>
      <c r="AB1332" s="1791" t="s">
        <v>10568</v>
      </c>
      <c r="AC1332" s="280"/>
      <c r="AD1332" s="542"/>
      <c r="AE1332" s="280"/>
      <c r="AF1332" s="68"/>
      <c r="AG1332" s="71"/>
    </row>
    <row r="1333" spans="1:33" ht="30" customHeight="1">
      <c r="A1333" s="1847" t="s">
        <v>10036</v>
      </c>
      <c r="B1333" s="1336" t="s">
        <v>13070</v>
      </c>
      <c r="C1333" s="1277">
        <v>45568</v>
      </c>
      <c r="D1333" s="1277">
        <v>45582</v>
      </c>
      <c r="E1333" s="593"/>
      <c r="F1333" s="1297"/>
      <c r="G1333" s="1276">
        <v>8589</v>
      </c>
      <c r="H1333" s="1848" t="s">
        <v>12039</v>
      </c>
      <c r="I1333" s="1326"/>
      <c r="J1333" s="1304" t="s">
        <v>13071</v>
      </c>
      <c r="K1333" s="1319" t="s">
        <v>13072</v>
      </c>
      <c r="L1333" s="2015" t="s">
        <v>76</v>
      </c>
      <c r="M1333" s="771" t="s">
        <v>13083</v>
      </c>
      <c r="N1333" s="1176"/>
      <c r="O1333" s="1272">
        <v>4</v>
      </c>
      <c r="P1333" s="1272">
        <v>4</v>
      </c>
      <c r="Q1333" s="2016" t="s">
        <v>9573</v>
      </c>
      <c r="R1333" s="1173"/>
      <c r="S1333" s="1173"/>
      <c r="T1333" s="1173"/>
      <c r="U1333" s="1173"/>
      <c r="V1333" s="2004" t="s">
        <v>2073</v>
      </c>
      <c r="W1333" s="1173"/>
      <c r="X1333" s="2004" t="s">
        <v>37</v>
      </c>
      <c r="Y1333" s="1173"/>
      <c r="Z1333" s="2003" t="s">
        <v>45</v>
      </c>
      <c r="AA1333" s="1176" t="s">
        <v>13085</v>
      </c>
      <c r="AB1333" s="1750" t="s">
        <v>10569</v>
      </c>
      <c r="AC1333" s="722">
        <v>0</v>
      </c>
      <c r="AD1333" s="1266">
        <v>6318</v>
      </c>
      <c r="AE1333" s="722">
        <f t="shared" si="33"/>
        <v>25272</v>
      </c>
      <c r="AF1333" s="31"/>
      <c r="AG1333" s="26"/>
    </row>
    <row r="1334" spans="1:33" ht="30" customHeight="1">
      <c r="A1334" s="1847" t="s">
        <v>8509</v>
      </c>
      <c r="B1334" s="10302" t="s">
        <v>13073</v>
      </c>
      <c r="C1334" s="9765">
        <v>45567</v>
      </c>
      <c r="D1334" s="9765">
        <v>45579</v>
      </c>
      <c r="E1334" s="8864"/>
      <c r="F1334" s="9809"/>
      <c r="G1334" s="9840">
        <v>8593</v>
      </c>
      <c r="H1334" s="10351" t="s">
        <v>13074</v>
      </c>
      <c r="I1334" s="9857"/>
      <c r="J1334" s="10314" t="s">
        <v>13075</v>
      </c>
      <c r="K1334" s="10315" t="s">
        <v>13076</v>
      </c>
      <c r="L1334" s="2015" t="s">
        <v>62</v>
      </c>
      <c r="M1334" s="8868" t="s">
        <v>13084</v>
      </c>
      <c r="N1334" s="1693" t="s">
        <v>3952</v>
      </c>
      <c r="O1334" s="1272">
        <v>5</v>
      </c>
      <c r="P1334" s="1272">
        <v>5</v>
      </c>
      <c r="Q1334" s="10317" t="s">
        <v>13077</v>
      </c>
      <c r="R1334" s="9788"/>
      <c r="S1334" s="1173"/>
      <c r="T1334" s="1173"/>
      <c r="U1334" s="1173"/>
      <c r="V1334" s="10264" t="s">
        <v>2073</v>
      </c>
      <c r="W1334" s="1173"/>
      <c r="X1334" s="10264" t="s">
        <v>37</v>
      </c>
      <c r="Y1334" s="1173"/>
      <c r="Z1334" s="10318" t="s">
        <v>45</v>
      </c>
      <c r="AA1334" s="9840">
        <v>4504364169</v>
      </c>
      <c r="AB1334" s="11102" t="s">
        <v>5583</v>
      </c>
      <c r="AC1334" s="8912">
        <v>0</v>
      </c>
      <c r="AD1334" s="1266">
        <v>6714.9</v>
      </c>
      <c r="AE1334" s="8912">
        <f>SUM(AD1334*P1334+AD1335*P1335+AC1334)</f>
        <v>50154.5</v>
      </c>
      <c r="AF1334" s="31"/>
      <c r="AG1334" s="26"/>
    </row>
    <row r="1335" spans="1:33" ht="30" customHeight="1">
      <c r="A1335" s="4567" t="s">
        <v>8509</v>
      </c>
      <c r="B1335" s="9700"/>
      <c r="C1335" s="9766"/>
      <c r="D1335" s="9766"/>
      <c r="E1335" s="8866"/>
      <c r="F1335" s="9810"/>
      <c r="G1335" s="9834"/>
      <c r="H1335" s="10352"/>
      <c r="I1335" s="9858"/>
      <c r="J1335" s="9844"/>
      <c r="K1335" s="10316"/>
      <c r="L1335" s="2396" t="s">
        <v>10235</v>
      </c>
      <c r="M1335" s="8869"/>
      <c r="N1335" s="1693" t="s">
        <v>3951</v>
      </c>
      <c r="O1335" s="1272">
        <v>1</v>
      </c>
      <c r="P1335" s="1272">
        <v>1</v>
      </c>
      <c r="Q1335" s="10134"/>
      <c r="R1335" s="9789"/>
      <c r="S1335" s="1173"/>
      <c r="T1335" s="1173"/>
      <c r="U1335" s="1173"/>
      <c r="V1335" s="9834"/>
      <c r="W1335" s="1173"/>
      <c r="X1335" s="9834"/>
      <c r="Y1335" s="1173"/>
      <c r="Z1335" s="9834"/>
      <c r="AA1335" s="9834"/>
      <c r="AB1335" s="9834"/>
      <c r="AC1335" s="8913"/>
      <c r="AD1335" s="1266">
        <v>16580</v>
      </c>
      <c r="AE1335" s="8913"/>
      <c r="AF1335" s="31"/>
      <c r="AG1335" s="26"/>
    </row>
    <row r="1336" spans="1:33" ht="30" customHeight="1">
      <c r="A1336" s="1851" t="s">
        <v>8756</v>
      </c>
      <c r="B1336" s="2992" t="s">
        <v>13087</v>
      </c>
      <c r="C1336" s="1277">
        <v>45569</v>
      </c>
      <c r="D1336" s="1277">
        <v>45587</v>
      </c>
      <c r="E1336" s="593"/>
      <c r="F1336" s="1297"/>
      <c r="G1336" s="1276">
        <v>8600</v>
      </c>
      <c r="H1336" s="1782" t="s">
        <v>6443</v>
      </c>
      <c r="I1336" s="1326"/>
      <c r="J1336" s="1304" t="s">
        <v>13088</v>
      </c>
      <c r="K1336" s="1319" t="s">
        <v>13089</v>
      </c>
      <c r="L1336" s="1852" t="s">
        <v>128</v>
      </c>
      <c r="M1336" s="771" t="s">
        <v>13119</v>
      </c>
      <c r="N1336" s="1176"/>
      <c r="O1336" s="1272">
        <v>3</v>
      </c>
      <c r="P1336" s="1272">
        <v>3</v>
      </c>
      <c r="Q1336" s="1402" t="s">
        <v>12005</v>
      </c>
      <c r="R1336" s="1173"/>
      <c r="S1336" s="1173"/>
      <c r="T1336" s="1173"/>
      <c r="U1336" s="1173"/>
      <c r="V1336" s="1936" t="s">
        <v>2073</v>
      </c>
      <c r="W1336" s="1173"/>
      <c r="X1336" s="1936" t="s">
        <v>37</v>
      </c>
      <c r="Y1336" s="1173"/>
      <c r="Z1336" s="1907" t="s">
        <v>45</v>
      </c>
      <c r="AA1336" s="1176">
        <v>4504366404</v>
      </c>
      <c r="AB1336" s="1750" t="s">
        <v>12935</v>
      </c>
      <c r="AC1336" s="722">
        <v>21870</v>
      </c>
      <c r="AD1336" s="1266">
        <v>10976</v>
      </c>
      <c r="AE1336" s="722">
        <f t="shared" ref="AE1336:AE1340" si="34">SUM(AD1336*P1336+AC1336)</f>
        <v>54798</v>
      </c>
      <c r="AF1336" s="31"/>
      <c r="AG1336" s="26"/>
    </row>
    <row r="1337" spans="1:33" ht="30" customHeight="1">
      <c r="A1337" s="1851" t="s">
        <v>8508</v>
      </c>
      <c r="B1337" s="1336" t="s">
        <v>13090</v>
      </c>
      <c r="C1337" s="1277">
        <v>45569</v>
      </c>
      <c r="D1337" s="1277">
        <v>45580</v>
      </c>
      <c r="E1337" s="593"/>
      <c r="F1337" s="1297"/>
      <c r="G1337" s="1276">
        <v>8601</v>
      </c>
      <c r="H1337" s="1782" t="s">
        <v>1892</v>
      </c>
      <c r="I1337" s="1326"/>
      <c r="J1337" s="1304" t="s">
        <v>13091</v>
      </c>
      <c r="K1337" s="1319" t="s">
        <v>13092</v>
      </c>
      <c r="L1337" s="1472" t="s">
        <v>173</v>
      </c>
      <c r="M1337" s="771" t="s">
        <v>13120</v>
      </c>
      <c r="N1337" s="1176"/>
      <c r="O1337" s="1272">
        <v>1</v>
      </c>
      <c r="P1337" s="1272">
        <v>1</v>
      </c>
      <c r="Q1337" s="1402" t="s">
        <v>12005</v>
      </c>
      <c r="R1337" s="1173"/>
      <c r="S1337" s="1173"/>
      <c r="T1337" s="1173"/>
      <c r="U1337" s="1173"/>
      <c r="V1337" s="2506" t="s">
        <v>2073</v>
      </c>
      <c r="W1337" s="1173"/>
      <c r="X1337" s="2506" t="s">
        <v>37</v>
      </c>
      <c r="Y1337" s="1173"/>
      <c r="Z1337" s="2505" t="s">
        <v>45</v>
      </c>
      <c r="AA1337" s="4849" t="s">
        <v>13128</v>
      </c>
      <c r="AB1337" s="1750" t="s">
        <v>10568</v>
      </c>
      <c r="AC1337" s="722">
        <v>0</v>
      </c>
      <c r="AD1337" s="1266">
        <v>10976</v>
      </c>
      <c r="AE1337" s="722">
        <f t="shared" si="34"/>
        <v>10976</v>
      </c>
      <c r="AF1337" s="31"/>
      <c r="AG1337" s="26"/>
    </row>
    <row r="1338" spans="1:33" ht="30" customHeight="1">
      <c r="A1338" s="4048" t="s">
        <v>17456</v>
      </c>
      <c r="B1338" s="4049" t="s">
        <v>13093</v>
      </c>
      <c r="C1338" s="1277">
        <v>45568</v>
      </c>
      <c r="D1338" s="1277">
        <v>45583</v>
      </c>
      <c r="E1338" s="593"/>
      <c r="F1338" s="1297"/>
      <c r="G1338" s="1276">
        <v>8610</v>
      </c>
      <c r="H1338" s="1782" t="s">
        <v>1897</v>
      </c>
      <c r="I1338" s="1326"/>
      <c r="J1338" s="4050" t="s">
        <v>12433</v>
      </c>
      <c r="K1338" s="1319" t="s">
        <v>13094</v>
      </c>
      <c r="L1338" s="1397" t="s">
        <v>11195</v>
      </c>
      <c r="M1338" s="771" t="s">
        <v>13121</v>
      </c>
      <c r="N1338" s="1176"/>
      <c r="O1338" s="1272">
        <v>5</v>
      </c>
      <c r="P1338" s="1272">
        <v>5</v>
      </c>
      <c r="Q1338" s="1402" t="s">
        <v>13095</v>
      </c>
      <c r="R1338" s="1173"/>
      <c r="S1338" s="1173"/>
      <c r="T1338" s="1173"/>
      <c r="U1338" s="1173"/>
      <c r="V1338" s="2037" t="s">
        <v>2073</v>
      </c>
      <c r="W1338" s="1173"/>
      <c r="X1338" s="2037" t="s">
        <v>37</v>
      </c>
      <c r="Y1338" s="1173"/>
      <c r="Z1338" s="2037" t="s">
        <v>45</v>
      </c>
      <c r="AA1338" s="1176">
        <v>4504366441</v>
      </c>
      <c r="AB1338" s="1750" t="s">
        <v>10569</v>
      </c>
      <c r="AC1338" s="722">
        <v>0</v>
      </c>
      <c r="AD1338" s="1266">
        <v>4368</v>
      </c>
      <c r="AE1338" s="722">
        <f t="shared" si="34"/>
        <v>21840</v>
      </c>
      <c r="AF1338" s="31"/>
      <c r="AG1338" s="26"/>
    </row>
    <row r="1339" spans="1:33" ht="30" customHeight="1">
      <c r="A1339" s="1781" t="s">
        <v>13200</v>
      </c>
      <c r="B1339" s="2992" t="s">
        <v>13096</v>
      </c>
      <c r="C1339" s="1277">
        <v>45569</v>
      </c>
      <c r="D1339" s="1277">
        <v>45589</v>
      </c>
      <c r="E1339" s="593"/>
      <c r="F1339" s="1297"/>
      <c r="G1339" s="1276">
        <v>5940</v>
      </c>
      <c r="H1339" s="1782" t="s">
        <v>13097</v>
      </c>
      <c r="I1339" s="1326"/>
      <c r="J1339" s="1304" t="s">
        <v>13098</v>
      </c>
      <c r="K1339" s="1783" t="s">
        <v>13099</v>
      </c>
      <c r="L1339" s="1768" t="s">
        <v>28</v>
      </c>
      <c r="M1339" s="771" t="s">
        <v>13122</v>
      </c>
      <c r="N1339" s="1176"/>
      <c r="O1339" s="1272">
        <v>2</v>
      </c>
      <c r="P1339" s="1272">
        <v>2</v>
      </c>
      <c r="Q1339" s="1402" t="s">
        <v>13100</v>
      </c>
      <c r="R1339" s="1173"/>
      <c r="S1339" s="1173"/>
      <c r="T1339" s="1173"/>
      <c r="U1339" s="1173"/>
      <c r="V1339" s="1773" t="s">
        <v>2073</v>
      </c>
      <c r="W1339" s="1173"/>
      <c r="X1339" s="1773" t="s">
        <v>37</v>
      </c>
      <c r="Y1339" s="1173"/>
      <c r="Z1339" s="1761" t="s">
        <v>45</v>
      </c>
      <c r="AA1339" s="1176">
        <v>4504366948</v>
      </c>
      <c r="AB1339" s="1750" t="s">
        <v>5539</v>
      </c>
      <c r="AC1339" s="722">
        <v>0</v>
      </c>
      <c r="AD1339" s="1266">
        <v>16417.5</v>
      </c>
      <c r="AE1339" s="722">
        <f t="shared" si="34"/>
        <v>32835</v>
      </c>
      <c r="AF1339" s="31"/>
      <c r="AG1339" s="26"/>
    </row>
    <row r="1340" spans="1:33" ht="30" customHeight="1">
      <c r="A1340" s="1851" t="s">
        <v>8564</v>
      </c>
      <c r="B1340" s="2992" t="s">
        <v>13106</v>
      </c>
      <c r="C1340" s="1277">
        <v>45568</v>
      </c>
      <c r="D1340" s="1277">
        <v>45579</v>
      </c>
      <c r="E1340" s="593"/>
      <c r="F1340" s="1297"/>
      <c r="G1340" s="1276">
        <v>8598</v>
      </c>
      <c r="H1340" s="1782" t="s">
        <v>371</v>
      </c>
      <c r="I1340" s="1326"/>
      <c r="J1340" s="1304" t="s">
        <v>13107</v>
      </c>
      <c r="K1340" s="1783" t="s">
        <v>13108</v>
      </c>
      <c r="L1340" s="1852" t="s">
        <v>128</v>
      </c>
      <c r="M1340" s="771" t="s">
        <v>13123</v>
      </c>
      <c r="N1340" s="1176"/>
      <c r="O1340" s="1272">
        <v>3</v>
      </c>
      <c r="P1340" s="1272">
        <v>3</v>
      </c>
      <c r="Q1340" s="1402" t="s">
        <v>12312</v>
      </c>
      <c r="R1340" s="1173"/>
      <c r="S1340" s="1173"/>
      <c r="T1340" s="1173"/>
      <c r="U1340" s="1173"/>
      <c r="V1340" s="1956" t="s">
        <v>2073</v>
      </c>
      <c r="W1340" s="1173"/>
      <c r="X1340" s="1956" t="s">
        <v>37</v>
      </c>
      <c r="Y1340" s="1173"/>
      <c r="Z1340" s="2003" t="s">
        <v>45</v>
      </c>
      <c r="AA1340" s="1176" t="s">
        <v>13127</v>
      </c>
      <c r="AB1340" s="1750" t="s">
        <v>10568</v>
      </c>
      <c r="AC1340" s="722">
        <v>0</v>
      </c>
      <c r="AD1340" s="1266">
        <v>7938.81</v>
      </c>
      <c r="AE1340" s="722">
        <f t="shared" si="34"/>
        <v>23816.43</v>
      </c>
      <c r="AF1340" s="31"/>
      <c r="AG1340" s="26"/>
    </row>
    <row r="1341" spans="1:33" ht="30" customHeight="1">
      <c r="A1341" s="1851" t="s">
        <v>8509</v>
      </c>
      <c r="B1341" s="9743" t="s">
        <v>13109</v>
      </c>
      <c r="C1341" s="9765">
        <v>45569</v>
      </c>
      <c r="D1341" s="9765">
        <v>45582</v>
      </c>
      <c r="E1341" s="8864"/>
      <c r="F1341" s="9809"/>
      <c r="G1341" s="9840">
        <v>8593</v>
      </c>
      <c r="H1341" s="10311" t="s">
        <v>13110</v>
      </c>
      <c r="I1341" s="9857"/>
      <c r="J1341" s="10238" t="s">
        <v>13111</v>
      </c>
      <c r="K1341" s="10347" t="s">
        <v>13112</v>
      </c>
      <c r="L1341" s="1852" t="s">
        <v>76</v>
      </c>
      <c r="M1341" s="8868" t="s">
        <v>13124</v>
      </c>
      <c r="N1341" s="1706" t="s">
        <v>3952</v>
      </c>
      <c r="O1341" s="1272">
        <v>4</v>
      </c>
      <c r="P1341" s="257">
        <v>7</v>
      </c>
      <c r="Q1341" s="10238" t="s">
        <v>13113</v>
      </c>
      <c r="R1341" s="9788"/>
      <c r="S1341" s="1173"/>
      <c r="T1341" s="1173"/>
      <c r="U1341" s="1173"/>
      <c r="V1341" s="10215" t="s">
        <v>2073</v>
      </c>
      <c r="W1341" s="1173"/>
      <c r="X1341" s="10215" t="s">
        <v>37</v>
      </c>
      <c r="Y1341" s="1173"/>
      <c r="Z1341" s="10325" t="s">
        <v>45</v>
      </c>
      <c r="AA1341" s="9840">
        <v>4504366563</v>
      </c>
      <c r="AB1341" s="11102" t="s">
        <v>5586</v>
      </c>
      <c r="AC1341" s="8912">
        <v>0</v>
      </c>
      <c r="AD1341" s="1266">
        <v>6714.9</v>
      </c>
      <c r="AE1341" s="9648">
        <f>SUM(P1341*AD1341+P1342*AD1342+P1344*AD1344+AC1341+P1343*AD1343)</f>
        <v>84532.299999999988</v>
      </c>
      <c r="AF1341" s="31"/>
      <c r="AG1341" s="26"/>
    </row>
    <row r="1342" spans="1:33" ht="30" customHeight="1">
      <c r="A1342" s="1851" t="s">
        <v>8509</v>
      </c>
      <c r="B1342" s="9699"/>
      <c r="C1342" s="10089"/>
      <c r="D1342" s="10089"/>
      <c r="E1342" s="8865"/>
      <c r="F1342" s="10052"/>
      <c r="G1342" s="10053"/>
      <c r="H1342" s="10312"/>
      <c r="I1342" s="10057"/>
      <c r="J1342" s="10239"/>
      <c r="K1342" s="10348"/>
      <c r="L1342" s="1852" t="s">
        <v>10235</v>
      </c>
      <c r="M1342" s="8870"/>
      <c r="N1342" s="1706" t="s">
        <v>3951</v>
      </c>
      <c r="O1342" s="1272">
        <v>1</v>
      </c>
      <c r="P1342" s="1272">
        <v>1</v>
      </c>
      <c r="Q1342" s="10239"/>
      <c r="R1342" s="10065"/>
      <c r="S1342" s="1173"/>
      <c r="T1342" s="1173"/>
      <c r="U1342" s="1173"/>
      <c r="V1342" s="10216"/>
      <c r="W1342" s="1173"/>
      <c r="X1342" s="10216"/>
      <c r="Y1342" s="1173"/>
      <c r="Z1342" s="10326"/>
      <c r="AA1342" s="10053"/>
      <c r="AB1342" s="11103"/>
      <c r="AC1342" s="8920"/>
      <c r="AD1342" s="1266">
        <v>16580</v>
      </c>
      <c r="AE1342" s="9649"/>
      <c r="AF1342" s="31"/>
      <c r="AG1342" s="26"/>
    </row>
    <row r="1343" spans="1:33" ht="30" customHeight="1">
      <c r="A1343" s="1851" t="s">
        <v>8509</v>
      </c>
      <c r="B1343" s="9699"/>
      <c r="C1343" s="10089"/>
      <c r="D1343" s="10089"/>
      <c r="E1343" s="8865"/>
      <c r="F1343" s="10052"/>
      <c r="G1343" s="10053"/>
      <c r="H1343" s="10312"/>
      <c r="I1343" s="10057"/>
      <c r="J1343" s="10239"/>
      <c r="K1343" s="10348"/>
      <c r="L1343" s="1852" t="s">
        <v>8688</v>
      </c>
      <c r="M1343" s="8870"/>
      <c r="N1343" s="1706" t="s">
        <v>3951</v>
      </c>
      <c r="O1343" s="1272">
        <v>1</v>
      </c>
      <c r="P1343" s="1272">
        <v>1</v>
      </c>
      <c r="Q1343" s="10239"/>
      <c r="R1343" s="10065"/>
      <c r="S1343" s="1173"/>
      <c r="T1343" s="1173"/>
      <c r="U1343" s="1173"/>
      <c r="V1343" s="10216"/>
      <c r="W1343" s="1173"/>
      <c r="X1343" s="10216"/>
      <c r="Y1343" s="1173"/>
      <c r="Z1343" s="10326"/>
      <c r="AA1343" s="10053"/>
      <c r="AB1343" s="11103"/>
      <c r="AC1343" s="8920"/>
      <c r="AD1343" s="1266">
        <v>16580</v>
      </c>
      <c r="AE1343" s="9649"/>
      <c r="AF1343" s="31"/>
      <c r="AG1343" s="26"/>
    </row>
    <row r="1344" spans="1:33" ht="30" customHeight="1">
      <c r="A1344" s="1851" t="s">
        <v>8509</v>
      </c>
      <c r="B1344" s="9700"/>
      <c r="C1344" s="9766"/>
      <c r="D1344" s="9766"/>
      <c r="E1344" s="8866"/>
      <c r="F1344" s="9810"/>
      <c r="G1344" s="9834"/>
      <c r="H1344" s="10313"/>
      <c r="I1344" s="9858"/>
      <c r="J1344" s="10240"/>
      <c r="K1344" s="10349"/>
      <c r="L1344" s="563" t="s">
        <v>11195</v>
      </c>
      <c r="M1344" s="8869"/>
      <c r="N1344" s="1834" t="s">
        <v>3952</v>
      </c>
      <c r="O1344" s="1272">
        <v>1</v>
      </c>
      <c r="P1344" s="1272">
        <v>1</v>
      </c>
      <c r="Q1344" s="10240"/>
      <c r="R1344" s="9789"/>
      <c r="S1344" s="1173"/>
      <c r="T1344" s="1173"/>
      <c r="U1344" s="1173"/>
      <c r="V1344" s="10217"/>
      <c r="W1344" s="1173"/>
      <c r="X1344" s="10217"/>
      <c r="Y1344" s="1173"/>
      <c r="Z1344" s="10327"/>
      <c r="AA1344" s="9834"/>
      <c r="AB1344" s="11104"/>
      <c r="AC1344" s="8913"/>
      <c r="AD1344" s="1266">
        <v>4368</v>
      </c>
      <c r="AE1344" s="9650"/>
      <c r="AF1344" s="31"/>
      <c r="AG1344" s="26"/>
    </row>
    <row r="1345" spans="1:33" ht="30" customHeight="1">
      <c r="A1345" s="6963" t="s">
        <v>13114</v>
      </c>
      <c r="B1345" s="7016" t="s">
        <v>13115</v>
      </c>
      <c r="C1345" s="1277">
        <v>45569</v>
      </c>
      <c r="D1345" s="1277">
        <v>45580</v>
      </c>
      <c r="E1345" s="593"/>
      <c r="F1345" s="1297"/>
      <c r="G1345" s="1276">
        <v>8579</v>
      </c>
      <c r="H1345" s="1782" t="s">
        <v>1619</v>
      </c>
      <c r="I1345" s="1917" t="s">
        <v>92</v>
      </c>
      <c r="J1345" s="6964" t="s">
        <v>13116</v>
      </c>
      <c r="K1345" s="1783" t="s">
        <v>13117</v>
      </c>
      <c r="L1345" s="1852" t="s">
        <v>193</v>
      </c>
      <c r="M1345" s="771" t="s">
        <v>13125</v>
      </c>
      <c r="N1345" s="1176"/>
      <c r="O1345" s="1272">
        <v>6</v>
      </c>
      <c r="P1345" s="1272">
        <v>6</v>
      </c>
      <c r="Q1345" s="1402" t="s">
        <v>13118</v>
      </c>
      <c r="R1345" s="1173"/>
      <c r="S1345" s="1173"/>
      <c r="T1345" s="1173"/>
      <c r="U1345" s="1173"/>
      <c r="V1345" s="1900" t="s">
        <v>2073</v>
      </c>
      <c r="W1345" s="1173"/>
      <c r="X1345" s="1900" t="s">
        <v>37</v>
      </c>
      <c r="Y1345" s="1173"/>
      <c r="Z1345" s="1907" t="s">
        <v>45</v>
      </c>
      <c r="AA1345" s="6795" t="s">
        <v>13129</v>
      </c>
      <c r="AB1345" s="1750" t="s">
        <v>9991</v>
      </c>
      <c r="AC1345" s="722">
        <v>0</v>
      </c>
      <c r="AD1345" s="1266">
        <v>5633.5</v>
      </c>
      <c r="AE1345" s="722">
        <f t="shared" ref="AE1345:AE1432" si="35">SUM(AD1345*P1345+AC1345)</f>
        <v>33801</v>
      </c>
      <c r="AF1345" s="31"/>
      <c r="AG1345" s="26"/>
    </row>
    <row r="1346" spans="1:33" ht="30" customHeight="1">
      <c r="A1346" s="1776" t="s">
        <v>10036</v>
      </c>
      <c r="B1346" s="1336" t="s">
        <v>13131</v>
      </c>
      <c r="C1346" s="1277">
        <v>45572</v>
      </c>
      <c r="D1346" s="1277">
        <v>45581</v>
      </c>
      <c r="E1346" s="593"/>
      <c r="F1346" s="1297"/>
      <c r="G1346" s="1276">
        <v>8589</v>
      </c>
      <c r="H1346" s="1832" t="s">
        <v>3826</v>
      </c>
      <c r="I1346" s="1326"/>
      <c r="J1346" s="1304" t="s">
        <v>13132</v>
      </c>
      <c r="K1346" s="1319" t="s">
        <v>13133</v>
      </c>
      <c r="L1346" s="1852" t="s">
        <v>128</v>
      </c>
      <c r="M1346" s="771" t="s">
        <v>13152</v>
      </c>
      <c r="N1346" s="1176"/>
      <c r="O1346" s="1272">
        <v>3</v>
      </c>
      <c r="P1346" s="1272">
        <v>3</v>
      </c>
      <c r="Q1346" s="1402" t="s">
        <v>13134</v>
      </c>
      <c r="R1346" s="1173"/>
      <c r="S1346" s="1173"/>
      <c r="T1346" s="1173"/>
      <c r="U1346" s="1173"/>
      <c r="V1346" s="2037" t="s">
        <v>2073</v>
      </c>
      <c r="W1346" s="1173"/>
      <c r="X1346" s="2037" t="s">
        <v>37</v>
      </c>
      <c r="Y1346" s="1173"/>
      <c r="Z1346" s="2003" t="s">
        <v>45</v>
      </c>
      <c r="AA1346" s="1176">
        <v>4504368410</v>
      </c>
      <c r="AB1346" s="1750" t="s">
        <v>10568</v>
      </c>
      <c r="AC1346" s="722">
        <v>0</v>
      </c>
      <c r="AD1346" s="1266">
        <v>6318</v>
      </c>
      <c r="AE1346" s="722">
        <f t="shared" si="35"/>
        <v>18954</v>
      </c>
      <c r="AF1346" s="31"/>
      <c r="AG1346" s="26"/>
    </row>
    <row r="1347" spans="1:33" ht="30" customHeight="1">
      <c r="A1347" s="2814" t="s">
        <v>17456</v>
      </c>
      <c r="B1347" s="2992" t="s">
        <v>13135</v>
      </c>
      <c r="C1347" s="1277">
        <v>45573</v>
      </c>
      <c r="D1347" s="1277">
        <v>45582</v>
      </c>
      <c r="E1347" s="593"/>
      <c r="F1347" s="1297"/>
      <c r="G1347" s="1276">
        <v>8610</v>
      </c>
      <c r="H1347" s="1832" t="s">
        <v>2952</v>
      </c>
      <c r="I1347" s="1326"/>
      <c r="J1347" s="1304" t="s">
        <v>13136</v>
      </c>
      <c r="K1347" s="1319" t="s">
        <v>10068</v>
      </c>
      <c r="L1347" s="1780" t="s">
        <v>341</v>
      </c>
      <c r="M1347" s="771" t="s">
        <v>13153</v>
      </c>
      <c r="N1347" s="1176"/>
      <c r="O1347" s="1272">
        <v>12</v>
      </c>
      <c r="P1347" s="1272">
        <v>12</v>
      </c>
      <c r="Q1347" s="1402" t="s">
        <v>13137</v>
      </c>
      <c r="R1347" s="1173"/>
      <c r="S1347" s="1173"/>
      <c r="T1347" s="1173"/>
      <c r="U1347" s="1173"/>
      <c r="V1347" s="1833" t="s">
        <v>2073</v>
      </c>
      <c r="W1347" s="1173"/>
      <c r="X1347" s="1833" t="s">
        <v>37</v>
      </c>
      <c r="Y1347" s="1173"/>
      <c r="Z1347" s="1827" t="s">
        <v>45</v>
      </c>
      <c r="AA1347" s="1176">
        <v>4504368410</v>
      </c>
      <c r="AB1347" s="1750" t="s">
        <v>5585</v>
      </c>
      <c r="AC1347" s="722">
        <v>0</v>
      </c>
      <c r="AD1347" s="1266">
        <v>7371</v>
      </c>
      <c r="AE1347" s="722">
        <f t="shared" si="35"/>
        <v>88452</v>
      </c>
      <c r="AF1347" s="31"/>
      <c r="AG1347" s="26"/>
    </row>
    <row r="1348" spans="1:33" ht="30" customHeight="1">
      <c r="A1348" s="1776" t="s">
        <v>9994</v>
      </c>
      <c r="B1348" s="2992" t="s">
        <v>13138</v>
      </c>
      <c r="C1348" s="1277">
        <v>45572</v>
      </c>
      <c r="D1348" s="1277">
        <v>45581</v>
      </c>
      <c r="E1348" s="593"/>
      <c r="F1348" s="1297"/>
      <c r="G1348" s="1276">
        <v>9042</v>
      </c>
      <c r="H1348" s="1345"/>
      <c r="I1348" s="1777" t="s">
        <v>92</v>
      </c>
      <c r="J1348" s="1778" t="s">
        <v>10933</v>
      </c>
      <c r="K1348" s="1779" t="s">
        <v>13139</v>
      </c>
      <c r="L1348" s="1780" t="s">
        <v>1102</v>
      </c>
      <c r="M1348" s="771" t="s">
        <v>13154</v>
      </c>
      <c r="N1348" s="1176"/>
      <c r="O1348" s="1272">
        <v>24</v>
      </c>
      <c r="P1348" s="257">
        <v>48</v>
      </c>
      <c r="Q1348" s="1402" t="s">
        <v>13140</v>
      </c>
      <c r="R1348" s="1173"/>
      <c r="S1348" s="1173"/>
      <c r="T1348" s="1173"/>
      <c r="U1348" s="1173"/>
      <c r="V1348" s="1763" t="s">
        <v>2073</v>
      </c>
      <c r="W1348" s="1173"/>
      <c r="X1348" s="1763" t="s">
        <v>37</v>
      </c>
      <c r="Y1348" s="1173"/>
      <c r="Z1348" s="1761" t="s">
        <v>45</v>
      </c>
      <c r="AA1348" s="1176">
        <v>4504367971</v>
      </c>
      <c r="AB1348" s="1176"/>
      <c r="AC1348" s="722">
        <v>0</v>
      </c>
      <c r="AD1348" s="1266">
        <v>6075</v>
      </c>
      <c r="AE1348" s="722">
        <f t="shared" si="35"/>
        <v>291600</v>
      </c>
      <c r="AF1348" s="31"/>
      <c r="AG1348" s="26"/>
    </row>
    <row r="1349" spans="1:33" ht="30" customHeight="1">
      <c r="A1349" s="3661" t="s">
        <v>8586</v>
      </c>
      <c r="B1349" s="1504" t="s">
        <v>13141</v>
      </c>
      <c r="C1349" s="358">
        <v>45569</v>
      </c>
      <c r="D1349" s="358">
        <v>45588</v>
      </c>
      <c r="E1349" s="37"/>
      <c r="F1349" s="449"/>
      <c r="G1349" s="360">
        <v>218</v>
      </c>
      <c r="H1349" s="1505"/>
      <c r="I1349" s="539"/>
      <c r="J1349" s="450" t="s">
        <v>13142</v>
      </c>
      <c r="K1349" s="3662" t="s">
        <v>13143</v>
      </c>
      <c r="L1349" s="1810" t="s">
        <v>173</v>
      </c>
      <c r="M1349" s="135" t="s">
        <v>13155</v>
      </c>
      <c r="N1349" s="364"/>
      <c r="O1349" s="365">
        <v>1</v>
      </c>
      <c r="P1349" s="365">
        <v>1</v>
      </c>
      <c r="Q1349" s="541" t="s">
        <v>12005</v>
      </c>
      <c r="R1349" s="366"/>
      <c r="S1349" s="366"/>
      <c r="T1349" s="366"/>
      <c r="U1349" s="366"/>
      <c r="V1349" s="3663" t="s">
        <v>2073</v>
      </c>
      <c r="W1349" s="366"/>
      <c r="X1349" s="3663" t="s">
        <v>37</v>
      </c>
      <c r="Y1349" s="366"/>
      <c r="Z1349" s="3663" t="s">
        <v>45</v>
      </c>
      <c r="AA1349" s="364">
        <v>4504367670</v>
      </c>
      <c r="AB1349" s="1791" t="s">
        <v>10568</v>
      </c>
      <c r="AC1349" s="280"/>
      <c r="AD1349" s="542"/>
      <c r="AE1349" s="280"/>
      <c r="AF1349" s="31"/>
      <c r="AG1349" s="26"/>
    </row>
    <row r="1350" spans="1:33" ht="30" customHeight="1">
      <c r="A1350" s="1776" t="s">
        <v>9105</v>
      </c>
      <c r="B1350" s="5115" t="s">
        <v>13144</v>
      </c>
      <c r="C1350" s="1277">
        <v>45572</v>
      </c>
      <c r="D1350" s="1277">
        <v>45628</v>
      </c>
      <c r="E1350" s="593"/>
      <c r="F1350" s="1844"/>
      <c r="G1350" s="1276">
        <v>8616</v>
      </c>
      <c r="H1350" s="2658" t="s">
        <v>13145</v>
      </c>
      <c r="I1350" s="2657" t="s">
        <v>92</v>
      </c>
      <c r="J1350" s="2659" t="s">
        <v>13146</v>
      </c>
      <c r="K1350" s="2660" t="s">
        <v>13147</v>
      </c>
      <c r="L1350" s="2661" t="s">
        <v>13148</v>
      </c>
      <c r="M1350" s="771" t="s">
        <v>13149</v>
      </c>
      <c r="N1350" s="1750" t="s">
        <v>6604</v>
      </c>
      <c r="O1350" s="1272">
        <v>90</v>
      </c>
      <c r="P1350" s="257">
        <v>94</v>
      </c>
      <c r="Q1350" s="2659" t="s">
        <v>13150</v>
      </c>
      <c r="R1350" s="1173"/>
      <c r="S1350" s="1173"/>
      <c r="T1350" s="1173"/>
      <c r="U1350" s="1173"/>
      <c r="V1350" s="2365" t="s">
        <v>2073</v>
      </c>
      <c r="W1350" s="1173"/>
      <c r="X1350" s="2365" t="s">
        <v>37</v>
      </c>
      <c r="Y1350" s="1173"/>
      <c r="Z1350" s="2647" t="s">
        <v>45</v>
      </c>
      <c r="AA1350" s="1176" t="s">
        <v>13151</v>
      </c>
      <c r="AB1350" s="1750" t="s">
        <v>10568</v>
      </c>
      <c r="AC1350" s="722">
        <v>0</v>
      </c>
      <c r="AD1350" s="1266">
        <v>7858.62</v>
      </c>
      <c r="AE1350" s="722">
        <f t="shared" si="35"/>
        <v>738710.28</v>
      </c>
      <c r="AF1350" s="31"/>
      <c r="AG1350" s="26"/>
    </row>
    <row r="1351" spans="1:33" ht="30" customHeight="1">
      <c r="A1351" s="1929" t="s">
        <v>8564</v>
      </c>
      <c r="B1351" s="1336" t="s">
        <v>13156</v>
      </c>
      <c r="C1351" s="1277">
        <v>45573</v>
      </c>
      <c r="D1351" s="1277">
        <v>45587</v>
      </c>
      <c r="E1351" s="593"/>
      <c r="F1351" s="1844"/>
      <c r="G1351" s="1276">
        <v>8598</v>
      </c>
      <c r="H1351" s="1850" t="s">
        <v>13157</v>
      </c>
      <c r="I1351" s="1326"/>
      <c r="J1351" s="1304" t="s">
        <v>13158</v>
      </c>
      <c r="K1351" s="1319" t="s">
        <v>13159</v>
      </c>
      <c r="L1351" s="1768" t="s">
        <v>28</v>
      </c>
      <c r="M1351" s="771" t="s">
        <v>13189</v>
      </c>
      <c r="N1351" s="1176"/>
      <c r="O1351" s="1272">
        <v>2</v>
      </c>
      <c r="P1351" s="1272">
        <v>2</v>
      </c>
      <c r="Q1351" s="1402" t="s">
        <v>12553</v>
      </c>
      <c r="R1351" s="1173"/>
      <c r="S1351" s="1173"/>
      <c r="T1351" s="1173"/>
      <c r="U1351" s="1173"/>
      <c r="V1351" s="2330" t="s">
        <v>2073</v>
      </c>
      <c r="W1351" s="1173"/>
      <c r="X1351" s="2330" t="s">
        <v>37</v>
      </c>
      <c r="Y1351" s="1173"/>
      <c r="Z1351" s="2003" t="s">
        <v>45</v>
      </c>
      <c r="AA1351" s="1176">
        <v>4504369286</v>
      </c>
      <c r="AB1351" s="2037" t="s">
        <v>12935</v>
      </c>
      <c r="AC1351" s="722">
        <v>6000</v>
      </c>
      <c r="AD1351" s="1266">
        <v>7938.81</v>
      </c>
      <c r="AE1351" s="722">
        <f t="shared" si="35"/>
        <v>21877.620000000003</v>
      </c>
      <c r="AF1351" s="31"/>
      <c r="AG1351" s="26"/>
    </row>
    <row r="1352" spans="1:33" ht="30" customHeight="1">
      <c r="A1352" s="1929" t="s">
        <v>8564</v>
      </c>
      <c r="B1352" s="2992" t="s">
        <v>13160</v>
      </c>
      <c r="C1352" s="1277">
        <v>45573</v>
      </c>
      <c r="D1352" s="1277">
        <v>45587</v>
      </c>
      <c r="E1352" s="593"/>
      <c r="F1352" s="1844"/>
      <c r="G1352" s="1276">
        <v>8598</v>
      </c>
      <c r="H1352" s="1850" t="s">
        <v>13161</v>
      </c>
      <c r="I1352" s="1326"/>
      <c r="J1352" s="1304" t="s">
        <v>13162</v>
      </c>
      <c r="K1352" s="1319" t="s">
        <v>13163</v>
      </c>
      <c r="L1352" s="1768" t="s">
        <v>28</v>
      </c>
      <c r="M1352" s="771" t="s">
        <v>13190</v>
      </c>
      <c r="N1352" s="1176"/>
      <c r="O1352" s="1272">
        <v>2</v>
      </c>
      <c r="P1352" s="1272">
        <v>2</v>
      </c>
      <c r="Q1352" s="1402" t="s">
        <v>13164</v>
      </c>
      <c r="R1352" s="1173"/>
      <c r="S1352" s="1173"/>
      <c r="T1352" s="1173"/>
      <c r="U1352" s="1173"/>
      <c r="V1352" s="2330" t="s">
        <v>2073</v>
      </c>
      <c r="W1352" s="1173"/>
      <c r="X1352" s="2330" t="s">
        <v>37</v>
      </c>
      <c r="Y1352" s="1173"/>
      <c r="Z1352" s="2003" t="s">
        <v>45</v>
      </c>
      <c r="AA1352" s="1176">
        <v>4504369886</v>
      </c>
      <c r="AB1352" s="2037" t="s">
        <v>10568</v>
      </c>
      <c r="AC1352" s="722">
        <v>6000</v>
      </c>
      <c r="AD1352" s="1266">
        <v>7938.81</v>
      </c>
      <c r="AE1352" s="722">
        <f t="shared" si="35"/>
        <v>21877.620000000003</v>
      </c>
      <c r="AF1352" s="31"/>
      <c r="AG1352" s="26"/>
    </row>
    <row r="1353" spans="1:33" ht="30" customHeight="1">
      <c r="A1353" s="1929" t="s">
        <v>8564</v>
      </c>
      <c r="B1353" s="1336" t="s">
        <v>13165</v>
      </c>
      <c r="C1353" s="1277">
        <v>45573</v>
      </c>
      <c r="D1353" s="1277">
        <v>45588</v>
      </c>
      <c r="E1353" s="764"/>
      <c r="F1353" s="1844"/>
      <c r="G1353" s="1276">
        <v>8598</v>
      </c>
      <c r="H1353" s="1850" t="s">
        <v>3516</v>
      </c>
      <c r="I1353" s="1326"/>
      <c r="J1353" s="1930" t="s">
        <v>13167</v>
      </c>
      <c r="K1353" s="1319" t="s">
        <v>13168</v>
      </c>
      <c r="L1353" s="1472" t="s">
        <v>173</v>
      </c>
      <c r="M1353" s="771" t="s">
        <v>13191</v>
      </c>
      <c r="N1353" s="1176"/>
      <c r="O1353" s="1272">
        <v>1</v>
      </c>
      <c r="P1353" s="1272">
        <v>1</v>
      </c>
      <c r="Q1353" s="1402" t="s">
        <v>12010</v>
      </c>
      <c r="R1353" s="1173"/>
      <c r="S1353" s="1173"/>
      <c r="T1353" s="1173"/>
      <c r="U1353" s="1173"/>
      <c r="V1353" s="2478" t="s">
        <v>2073</v>
      </c>
      <c r="W1353" s="1173"/>
      <c r="X1353" s="2478" t="s">
        <v>37</v>
      </c>
      <c r="Y1353" s="1173"/>
      <c r="Z1353" s="2691" t="s">
        <v>45</v>
      </c>
      <c r="AA1353" s="1176">
        <v>4504369887</v>
      </c>
      <c r="AB1353" s="2037" t="s">
        <v>10568</v>
      </c>
      <c r="AC1353" s="722">
        <v>9000</v>
      </c>
      <c r="AD1353" s="1266">
        <v>7938.81</v>
      </c>
      <c r="AE1353" s="722">
        <f t="shared" si="35"/>
        <v>16938.810000000001</v>
      </c>
      <c r="AF1353" s="31"/>
      <c r="AG1353" s="26"/>
    </row>
    <row r="1354" spans="1:33" ht="30" customHeight="1">
      <c r="A1354" s="1929" t="s">
        <v>8564</v>
      </c>
      <c r="B1354" s="1336" t="s">
        <v>13166</v>
      </c>
      <c r="C1354" s="1277">
        <v>45574</v>
      </c>
      <c r="D1354" s="1277">
        <v>45586</v>
      </c>
      <c r="E1354" s="593"/>
      <c r="F1354" s="1844"/>
      <c r="G1354" s="1276">
        <v>8598</v>
      </c>
      <c r="H1354" s="1850" t="s">
        <v>13169</v>
      </c>
      <c r="I1354" s="1326"/>
      <c r="J1354" s="1304" t="s">
        <v>13170</v>
      </c>
      <c r="K1354" s="2062" t="s">
        <v>13171</v>
      </c>
      <c r="L1354" s="1472" t="s">
        <v>173</v>
      </c>
      <c r="M1354" s="771" t="s">
        <v>13192</v>
      </c>
      <c r="N1354" s="1176"/>
      <c r="O1354" s="1272">
        <v>1</v>
      </c>
      <c r="P1354" s="1272">
        <v>1</v>
      </c>
      <c r="Q1354" s="1402" t="s">
        <v>12312</v>
      </c>
      <c r="R1354" s="1173"/>
      <c r="S1354" s="1173"/>
      <c r="T1354" s="1173"/>
      <c r="U1354" s="1173"/>
      <c r="V1354" s="2365" t="s">
        <v>2073</v>
      </c>
      <c r="W1354" s="1173"/>
      <c r="X1354" s="2365" t="s">
        <v>37</v>
      </c>
      <c r="Y1354" s="1173"/>
      <c r="Z1354" s="2389" t="s">
        <v>45</v>
      </c>
      <c r="AA1354" s="1176">
        <v>4504370213</v>
      </c>
      <c r="AB1354" s="2037" t="s">
        <v>12935</v>
      </c>
      <c r="AC1354" s="722">
        <v>0</v>
      </c>
      <c r="AD1354" s="1266">
        <v>7938.81</v>
      </c>
      <c r="AE1354" s="722">
        <f t="shared" si="35"/>
        <v>7938.81</v>
      </c>
      <c r="AF1354" s="31"/>
      <c r="AG1354" s="26"/>
    </row>
    <row r="1355" spans="1:33" ht="30" customHeight="1">
      <c r="A1355" s="3710" t="s">
        <v>9994</v>
      </c>
      <c r="B1355" s="5361" t="s">
        <v>13172</v>
      </c>
      <c r="C1355" s="1277">
        <v>45573</v>
      </c>
      <c r="D1355" s="1277">
        <v>45582</v>
      </c>
      <c r="E1355" s="593"/>
      <c r="F1355" s="1844"/>
      <c r="G1355" s="1276">
        <v>9042</v>
      </c>
      <c r="H1355" s="1850" t="s">
        <v>2952</v>
      </c>
      <c r="I1355" s="1903" t="s">
        <v>92</v>
      </c>
      <c r="J1355" s="3711" t="s">
        <v>10225</v>
      </c>
      <c r="K1355" s="1319" t="s">
        <v>13173</v>
      </c>
      <c r="L1355" s="1397" t="s">
        <v>8538</v>
      </c>
      <c r="M1355" s="771" t="s">
        <v>13193</v>
      </c>
      <c r="N1355" s="1176"/>
      <c r="O1355" s="1272">
        <v>1</v>
      </c>
      <c r="P1355" s="1272">
        <v>1</v>
      </c>
      <c r="Q1355" s="1402" t="s">
        <v>13174</v>
      </c>
      <c r="R1355" s="1173"/>
      <c r="S1355" s="1173"/>
      <c r="T1355" s="1173"/>
      <c r="U1355" s="1173"/>
      <c r="V1355" s="1927" t="s">
        <v>2073</v>
      </c>
      <c r="W1355" s="1173"/>
      <c r="X1355" s="1927" t="s">
        <v>37</v>
      </c>
      <c r="Y1355" s="1173"/>
      <c r="Z1355" s="1907" t="s">
        <v>45</v>
      </c>
      <c r="AA1355" s="1176">
        <v>4504369981</v>
      </c>
      <c r="AB1355" s="2037" t="s">
        <v>10568</v>
      </c>
      <c r="AC1355" s="722">
        <v>0</v>
      </c>
      <c r="AD1355" s="1266">
        <v>3600</v>
      </c>
      <c r="AE1355" s="722">
        <f t="shared" si="35"/>
        <v>3600</v>
      </c>
      <c r="AF1355" s="31"/>
      <c r="AG1355" s="26"/>
    </row>
    <row r="1356" spans="1:33" ht="30" customHeight="1">
      <c r="A1356" s="1929" t="s">
        <v>9994</v>
      </c>
      <c r="B1356" s="1336" t="s">
        <v>13175</v>
      </c>
      <c r="C1356" s="1277">
        <v>45574</v>
      </c>
      <c r="D1356" s="1277">
        <v>45583</v>
      </c>
      <c r="E1356" s="593"/>
      <c r="F1356" s="1844"/>
      <c r="G1356" s="1276">
        <v>9042</v>
      </c>
      <c r="H1356" s="1345"/>
      <c r="I1356" s="1903" t="s">
        <v>92</v>
      </c>
      <c r="J1356" s="1930" t="s">
        <v>13176</v>
      </c>
      <c r="K1356" s="1319" t="s">
        <v>13177</v>
      </c>
      <c r="L1356" s="1931" t="s">
        <v>9610</v>
      </c>
      <c r="M1356" s="771" t="s">
        <v>13194</v>
      </c>
      <c r="N1356" s="1176"/>
      <c r="O1356" s="1272">
        <v>6</v>
      </c>
      <c r="P1356" s="1272">
        <v>6</v>
      </c>
      <c r="Q1356" s="1930" t="s">
        <v>13178</v>
      </c>
      <c r="R1356" s="1173"/>
      <c r="S1356" s="1173"/>
      <c r="T1356" s="1173"/>
      <c r="U1356" s="1173"/>
      <c r="V1356" s="1927" t="s">
        <v>2073</v>
      </c>
      <c r="W1356" s="1173"/>
      <c r="X1356" s="1927" t="s">
        <v>37</v>
      </c>
      <c r="Y1356" s="1173"/>
      <c r="Z1356" s="1907" t="s">
        <v>45</v>
      </c>
      <c r="AA1356" s="1176" t="s">
        <v>13199</v>
      </c>
      <c r="AB1356" s="2037" t="s">
        <v>10568</v>
      </c>
      <c r="AC1356" s="722">
        <v>0</v>
      </c>
      <c r="AD1356" s="1266">
        <v>3600</v>
      </c>
      <c r="AE1356" s="722">
        <f t="shared" si="35"/>
        <v>21600</v>
      </c>
      <c r="AF1356" s="31"/>
      <c r="AG1356" s="26"/>
    </row>
    <row r="1357" spans="1:33" ht="30" customHeight="1">
      <c r="A1357" s="6051" t="s">
        <v>8626</v>
      </c>
      <c r="B1357" s="6063" t="s">
        <v>13179</v>
      </c>
      <c r="C1357" s="340">
        <v>45574</v>
      </c>
      <c r="D1357" s="2393">
        <v>45589</v>
      </c>
      <c r="E1357" s="422"/>
      <c r="F1357" s="2304"/>
      <c r="G1357" s="339">
        <v>8615</v>
      </c>
      <c r="H1357" s="2341" t="s">
        <v>4695</v>
      </c>
      <c r="I1357" s="2392" t="s">
        <v>92</v>
      </c>
      <c r="J1357" s="6053" t="s">
        <v>14873</v>
      </c>
      <c r="K1357" s="477" t="s">
        <v>13180</v>
      </c>
      <c r="L1357" s="1975" t="s">
        <v>28</v>
      </c>
      <c r="M1357" s="338" t="s">
        <v>13195</v>
      </c>
      <c r="N1357" s="255"/>
      <c r="O1357" s="258">
        <v>2</v>
      </c>
      <c r="P1357" s="258">
        <v>2</v>
      </c>
      <c r="Q1357" s="2394" t="s">
        <v>12075</v>
      </c>
      <c r="R1357" s="309"/>
      <c r="S1357" s="250"/>
      <c r="T1357" s="250"/>
      <c r="U1357" s="250"/>
      <c r="V1357" s="2388" t="s">
        <v>2073</v>
      </c>
      <c r="W1357" s="250"/>
      <c r="X1357" s="2388" t="s">
        <v>37</v>
      </c>
      <c r="Y1357" s="250"/>
      <c r="Z1357" s="251"/>
      <c r="AA1357" s="6054" t="s">
        <v>13198</v>
      </c>
      <c r="AB1357" s="2039" t="s">
        <v>10568</v>
      </c>
      <c r="AC1357" s="33">
        <v>9000</v>
      </c>
      <c r="AD1357" s="471">
        <v>7857</v>
      </c>
      <c r="AE1357" s="33">
        <f t="shared" si="35"/>
        <v>24714</v>
      </c>
      <c r="AF1357" s="31"/>
      <c r="AG1357" s="26"/>
    </row>
    <row r="1358" spans="1:33" ht="30" customHeight="1">
      <c r="A1358" s="1849" t="s">
        <v>8916</v>
      </c>
      <c r="B1358" s="2992" t="s">
        <v>13181</v>
      </c>
      <c r="C1358" s="1277">
        <v>45574</v>
      </c>
      <c r="D1358" s="1277">
        <v>45588</v>
      </c>
      <c r="E1358" s="593"/>
      <c r="F1358" s="1844"/>
      <c r="G1358" s="1276">
        <v>8646</v>
      </c>
      <c r="H1358" s="1850" t="s">
        <v>13182</v>
      </c>
      <c r="I1358" s="1326"/>
      <c r="J1358" s="1304" t="s">
        <v>13183</v>
      </c>
      <c r="K1358" s="1319" t="s">
        <v>13184</v>
      </c>
      <c r="L1358" s="1768" t="s">
        <v>28</v>
      </c>
      <c r="M1358" s="771" t="s">
        <v>13196</v>
      </c>
      <c r="N1358" s="1176"/>
      <c r="O1358" s="1272">
        <v>2</v>
      </c>
      <c r="P1358" s="1272">
        <v>2</v>
      </c>
      <c r="Q1358" s="1402" t="s">
        <v>13185</v>
      </c>
      <c r="R1358" s="1173"/>
      <c r="S1358" s="1173"/>
      <c r="T1358" s="1173"/>
      <c r="U1358" s="1173"/>
      <c r="V1358" s="1837" t="s">
        <v>2073</v>
      </c>
      <c r="W1358" s="1173"/>
      <c r="X1358" s="1837" t="s">
        <v>37</v>
      </c>
      <c r="Y1358" s="1173"/>
      <c r="Z1358" s="1716" t="s">
        <v>45</v>
      </c>
      <c r="AA1358" s="1176">
        <v>4504370135</v>
      </c>
      <c r="AB1358" s="2037" t="s">
        <v>5585</v>
      </c>
      <c r="AC1358" s="722">
        <v>9300</v>
      </c>
      <c r="AD1358" s="1266">
        <v>10976</v>
      </c>
      <c r="AE1358" s="722">
        <f t="shared" si="35"/>
        <v>31252</v>
      </c>
      <c r="AF1358" s="31"/>
      <c r="AG1358" s="26"/>
    </row>
    <row r="1359" spans="1:33" ht="30" customHeight="1">
      <c r="A1359" s="1929" t="s">
        <v>9155</v>
      </c>
      <c r="B1359" s="2997" t="s">
        <v>13885</v>
      </c>
      <c r="C1359" s="1277">
        <v>45574</v>
      </c>
      <c r="D1359" s="1277">
        <v>45588</v>
      </c>
      <c r="E1359" s="593"/>
      <c r="F1359" s="1844"/>
      <c r="G1359" s="1276">
        <v>8602</v>
      </c>
      <c r="H1359" s="1850" t="s">
        <v>13186</v>
      </c>
      <c r="I1359" s="1326"/>
      <c r="J1359" s="1304" t="s">
        <v>13187</v>
      </c>
      <c r="K1359" s="2062" t="s">
        <v>13188</v>
      </c>
      <c r="L1359" s="1472" t="s">
        <v>173</v>
      </c>
      <c r="M1359" s="771" t="s">
        <v>13197</v>
      </c>
      <c r="N1359" s="1176"/>
      <c r="O1359" s="1272">
        <v>1</v>
      </c>
      <c r="P1359" s="1272">
        <v>1</v>
      </c>
      <c r="Q1359" s="1402" t="s">
        <v>12005</v>
      </c>
      <c r="R1359" s="1173"/>
      <c r="S1359" s="1173"/>
      <c r="T1359" s="1173"/>
      <c r="U1359" s="1173"/>
      <c r="V1359" s="2037" t="s">
        <v>2073</v>
      </c>
      <c r="W1359" s="1173"/>
      <c r="X1359" s="2037" t="s">
        <v>37</v>
      </c>
      <c r="Y1359" s="1173"/>
      <c r="Z1359" s="2063" t="s">
        <v>45</v>
      </c>
      <c r="AA1359" s="1176">
        <v>4504370508</v>
      </c>
      <c r="AB1359" s="2037" t="s">
        <v>14506</v>
      </c>
      <c r="AC1359" s="722">
        <v>9300</v>
      </c>
      <c r="AD1359" s="1266">
        <v>10976</v>
      </c>
      <c r="AE1359" s="722">
        <f t="shared" si="35"/>
        <v>20276</v>
      </c>
      <c r="AF1359" s="31"/>
      <c r="AG1359" s="26"/>
    </row>
    <row r="1360" spans="1:33" ht="30" customHeight="1">
      <c r="A1360" s="1781" t="s">
        <v>8564</v>
      </c>
      <c r="B1360" s="1336" t="s">
        <v>13201</v>
      </c>
      <c r="C1360" s="1277">
        <v>45574</v>
      </c>
      <c r="D1360" s="1277">
        <v>45583</v>
      </c>
      <c r="E1360" s="593"/>
      <c r="F1360" s="1844"/>
      <c r="G1360" s="1276">
        <v>8598</v>
      </c>
      <c r="H1360" s="1855" t="s">
        <v>8783</v>
      </c>
      <c r="I1360" s="1326"/>
      <c r="J1360" s="1304" t="s">
        <v>13202</v>
      </c>
      <c r="K1360" s="1319" t="s">
        <v>13203</v>
      </c>
      <c r="L1360" s="1472" t="s">
        <v>173</v>
      </c>
      <c r="M1360" s="771" t="s">
        <v>13224</v>
      </c>
      <c r="N1360" s="1176"/>
      <c r="O1360" s="1272">
        <v>1</v>
      </c>
      <c r="P1360" s="1272">
        <v>1</v>
      </c>
      <c r="Q1360" s="1402" t="s">
        <v>13204</v>
      </c>
      <c r="R1360" s="1173"/>
      <c r="S1360" s="1173"/>
      <c r="T1360" s="1173"/>
      <c r="U1360" s="1173"/>
      <c r="V1360" s="2005" t="s">
        <v>2073</v>
      </c>
      <c r="W1360" s="1173"/>
      <c r="X1360" s="2005" t="s">
        <v>37</v>
      </c>
      <c r="Y1360" s="1173"/>
      <c r="Z1360" s="2003" t="s">
        <v>45</v>
      </c>
      <c r="AA1360" s="1176">
        <v>4504370755</v>
      </c>
      <c r="AB1360" s="2037" t="s">
        <v>5539</v>
      </c>
      <c r="AC1360" s="722">
        <v>0</v>
      </c>
      <c r="AD1360" s="1266">
        <v>7938.81</v>
      </c>
      <c r="AE1360" s="722">
        <f t="shared" si="35"/>
        <v>7938.81</v>
      </c>
      <c r="AF1360" s="31"/>
      <c r="AG1360" s="26"/>
    </row>
    <row r="1361" spans="1:33" ht="30" customHeight="1">
      <c r="A1361" s="1781" t="s">
        <v>8564</v>
      </c>
      <c r="B1361" s="1336" t="s">
        <v>13205</v>
      </c>
      <c r="C1361" s="1277">
        <v>45574</v>
      </c>
      <c r="D1361" s="1277">
        <v>45583</v>
      </c>
      <c r="E1361" s="593"/>
      <c r="F1361" s="1844"/>
      <c r="G1361" s="1276">
        <v>8598</v>
      </c>
      <c r="H1361" s="1855" t="s">
        <v>8768</v>
      </c>
      <c r="I1361" s="1326"/>
      <c r="J1361" s="1304" t="s">
        <v>13206</v>
      </c>
      <c r="K1361" s="1319" t="s">
        <v>13207</v>
      </c>
      <c r="L1361" s="1472" t="s">
        <v>173</v>
      </c>
      <c r="M1361" s="771" t="s">
        <v>13225</v>
      </c>
      <c r="N1361" s="1176"/>
      <c r="O1361" s="1272">
        <v>1</v>
      </c>
      <c r="P1361" s="1272">
        <v>1</v>
      </c>
      <c r="Q1361" s="1402" t="s">
        <v>13208</v>
      </c>
      <c r="R1361" s="1173"/>
      <c r="S1361" s="1173"/>
      <c r="T1361" s="1173"/>
      <c r="U1361" s="1173"/>
      <c r="V1361" s="1957" t="s">
        <v>2073</v>
      </c>
      <c r="W1361" s="1173"/>
      <c r="X1361" s="1957" t="s">
        <v>37</v>
      </c>
      <c r="Y1361" s="1173"/>
      <c r="Z1361" s="2003" t="s">
        <v>45</v>
      </c>
      <c r="AA1361" s="1176">
        <v>4504371399</v>
      </c>
      <c r="AB1361" s="2037" t="s">
        <v>10569</v>
      </c>
      <c r="AC1361" s="722">
        <v>0</v>
      </c>
      <c r="AD1361" s="1266">
        <v>7938.81</v>
      </c>
      <c r="AE1361" s="722">
        <f t="shared" si="35"/>
        <v>7938.81</v>
      </c>
      <c r="AF1361" s="31"/>
      <c r="AG1361" s="26"/>
    </row>
    <row r="1362" spans="1:33" ht="30" customHeight="1">
      <c r="A1362" s="1781" t="s">
        <v>7869</v>
      </c>
      <c r="B1362" s="2992" t="s">
        <v>13209</v>
      </c>
      <c r="C1362" s="1277">
        <v>45574</v>
      </c>
      <c r="D1362" s="1277">
        <v>45580</v>
      </c>
      <c r="E1362" s="593"/>
      <c r="F1362" s="1844"/>
      <c r="G1362" s="1276">
        <v>8544</v>
      </c>
      <c r="H1362" s="1855" t="s">
        <v>5904</v>
      </c>
      <c r="I1362" s="1326"/>
      <c r="J1362" s="3646" t="s">
        <v>13210</v>
      </c>
      <c r="K1362" s="2064" t="s">
        <v>13211</v>
      </c>
      <c r="L1362" s="1472" t="s">
        <v>173</v>
      </c>
      <c r="M1362" s="771" t="s">
        <v>13226</v>
      </c>
      <c r="N1362" s="1176"/>
      <c r="O1362" s="1272">
        <v>1</v>
      </c>
      <c r="P1362" s="1272">
        <v>1</v>
      </c>
      <c r="Q1362" s="1402" t="s">
        <v>12005</v>
      </c>
      <c r="R1362" s="1173"/>
      <c r="S1362" s="1173"/>
      <c r="T1362" s="1173"/>
      <c r="U1362" s="1173"/>
      <c r="V1362" s="2053" t="s">
        <v>2073</v>
      </c>
      <c r="W1362" s="1173"/>
      <c r="X1362" s="2053" t="s">
        <v>37</v>
      </c>
      <c r="Y1362" s="1173"/>
      <c r="Z1362" s="2063" t="s">
        <v>45</v>
      </c>
      <c r="AA1362" s="1176">
        <v>4504370881</v>
      </c>
      <c r="AB1362" s="2037" t="s">
        <v>12935</v>
      </c>
      <c r="AC1362" s="722">
        <v>0</v>
      </c>
      <c r="AD1362" s="1266">
        <v>7480</v>
      </c>
      <c r="AE1362" s="722">
        <f t="shared" si="35"/>
        <v>7480</v>
      </c>
      <c r="AF1362" s="31"/>
      <c r="AG1362" s="26"/>
    </row>
    <row r="1363" spans="1:33" ht="30" customHeight="1">
      <c r="A1363" s="1781" t="s">
        <v>7869</v>
      </c>
      <c r="B1363" s="1336" t="s">
        <v>13212</v>
      </c>
      <c r="C1363" s="1277">
        <v>45574</v>
      </c>
      <c r="D1363" s="1277">
        <v>45580</v>
      </c>
      <c r="E1363" s="593"/>
      <c r="F1363" s="1844"/>
      <c r="G1363" s="1276">
        <v>8544</v>
      </c>
      <c r="H1363" s="1855" t="s">
        <v>4542</v>
      </c>
      <c r="I1363" s="1326"/>
      <c r="J1363" s="3646" t="s">
        <v>13213</v>
      </c>
      <c r="K1363" s="1319" t="s">
        <v>13214</v>
      </c>
      <c r="L1363" s="1472" t="s">
        <v>173</v>
      </c>
      <c r="M1363" s="771" t="s">
        <v>13227</v>
      </c>
      <c r="N1363" s="1176"/>
      <c r="O1363" s="1272">
        <v>1</v>
      </c>
      <c r="P1363" s="1272">
        <v>1</v>
      </c>
      <c r="Q1363" s="1402" t="s">
        <v>12005</v>
      </c>
      <c r="R1363" s="1173"/>
      <c r="S1363" s="1173"/>
      <c r="T1363" s="1173"/>
      <c r="U1363" s="1173"/>
      <c r="V1363" s="1834" t="s">
        <v>2073</v>
      </c>
      <c r="W1363" s="1173"/>
      <c r="X1363" s="1834" t="s">
        <v>37</v>
      </c>
      <c r="Y1363" s="1173"/>
      <c r="Z1363" s="1907" t="s">
        <v>45</v>
      </c>
      <c r="AA1363" s="1176">
        <v>4504370882</v>
      </c>
      <c r="AB1363" s="2037" t="s">
        <v>14506</v>
      </c>
      <c r="AC1363" s="722">
        <v>0</v>
      </c>
      <c r="AD1363" s="1266">
        <v>7480</v>
      </c>
      <c r="AE1363" s="722">
        <f t="shared" si="35"/>
        <v>7480</v>
      </c>
      <c r="AF1363" s="31"/>
      <c r="AG1363" s="26"/>
    </row>
    <row r="1364" spans="1:33" ht="30" customHeight="1">
      <c r="A1364" s="1781" t="s">
        <v>8626</v>
      </c>
      <c r="B1364" s="1336" t="s">
        <v>13215</v>
      </c>
      <c r="C1364" s="1277">
        <v>45574</v>
      </c>
      <c r="D1364" s="1843">
        <v>45589</v>
      </c>
      <c r="E1364" s="593"/>
      <c r="F1364" s="1844"/>
      <c r="G1364" s="1276">
        <v>8615</v>
      </c>
      <c r="H1364" s="1855" t="s">
        <v>3503</v>
      </c>
      <c r="I1364" s="1326"/>
      <c r="J1364" s="1304" t="s">
        <v>13216</v>
      </c>
      <c r="K1364" s="1319" t="s">
        <v>13217</v>
      </c>
      <c r="L1364" s="1472" t="s">
        <v>173</v>
      </c>
      <c r="M1364" s="771" t="s">
        <v>13228</v>
      </c>
      <c r="N1364" s="1176"/>
      <c r="O1364" s="1272">
        <v>1</v>
      </c>
      <c r="P1364" s="1272">
        <v>1</v>
      </c>
      <c r="Q1364" s="1402" t="s">
        <v>12005</v>
      </c>
      <c r="R1364" s="1173"/>
      <c r="S1364" s="1173"/>
      <c r="T1364" s="1173"/>
      <c r="U1364" s="1173"/>
      <c r="V1364" s="1956" t="s">
        <v>2073</v>
      </c>
      <c r="W1364" s="1173"/>
      <c r="X1364" s="1956" t="s">
        <v>37</v>
      </c>
      <c r="Y1364" s="1173"/>
      <c r="Z1364" s="1957" t="s">
        <v>45</v>
      </c>
      <c r="AA1364" s="1176">
        <v>4504371398</v>
      </c>
      <c r="AB1364" s="2037" t="s">
        <v>10568</v>
      </c>
      <c r="AC1364" s="722">
        <v>9000</v>
      </c>
      <c r="AD1364" s="1266">
        <v>7857</v>
      </c>
      <c r="AE1364" s="722">
        <f t="shared" si="35"/>
        <v>16857</v>
      </c>
      <c r="AF1364" s="31"/>
      <c r="AG1364" s="26"/>
    </row>
    <row r="1365" spans="1:33" ht="30" customHeight="1">
      <c r="A1365" s="3443" t="s">
        <v>9155</v>
      </c>
      <c r="B1365" s="3441" t="s">
        <v>13218</v>
      </c>
      <c r="C1365" s="1277">
        <v>45574</v>
      </c>
      <c r="D1365" s="1277">
        <v>45583</v>
      </c>
      <c r="E1365" s="593"/>
      <c r="F1365" s="1844"/>
      <c r="G1365" s="1276">
        <v>8602</v>
      </c>
      <c r="H1365" s="1855" t="s">
        <v>6036</v>
      </c>
      <c r="I1365" s="1326"/>
      <c r="J1365" s="3442" t="s">
        <v>13219</v>
      </c>
      <c r="K1365" s="1319" t="s">
        <v>12953</v>
      </c>
      <c r="L1365" s="1472" t="s">
        <v>173</v>
      </c>
      <c r="M1365" s="771" t="s">
        <v>13229</v>
      </c>
      <c r="N1365" s="1176"/>
      <c r="O1365" s="1272">
        <v>1</v>
      </c>
      <c r="P1365" s="1272">
        <v>1</v>
      </c>
      <c r="Q1365" s="1402" t="s">
        <v>12005</v>
      </c>
      <c r="R1365" s="1173"/>
      <c r="S1365" s="1173"/>
      <c r="T1365" s="1173"/>
      <c r="U1365" s="1173"/>
      <c r="V1365" s="1904" t="s">
        <v>2073</v>
      </c>
      <c r="W1365" s="1173"/>
      <c r="X1365" s="1904" t="s">
        <v>37</v>
      </c>
      <c r="Y1365" s="1173"/>
      <c r="Z1365" s="1907" t="s">
        <v>45</v>
      </c>
      <c r="AA1365" s="1176">
        <v>4504370754</v>
      </c>
      <c r="AB1365" s="1176"/>
      <c r="AC1365" s="722">
        <v>0</v>
      </c>
      <c r="AD1365" s="1266">
        <v>10976</v>
      </c>
      <c r="AE1365" s="722">
        <f t="shared" si="35"/>
        <v>10976</v>
      </c>
      <c r="AF1365" s="31"/>
      <c r="AG1365" s="26"/>
    </row>
    <row r="1366" spans="1:33" ht="30" customHeight="1">
      <c r="A1366" s="1781" t="s">
        <v>8549</v>
      </c>
      <c r="B1366" s="2992" t="s">
        <v>13220</v>
      </c>
      <c r="C1366" s="1277">
        <v>45574</v>
      </c>
      <c r="D1366" s="1277">
        <v>45583</v>
      </c>
      <c r="E1366" s="593"/>
      <c r="F1366" s="1844"/>
      <c r="G1366" s="1276">
        <v>8634</v>
      </c>
      <c r="H1366" s="1855" t="s">
        <v>5216</v>
      </c>
      <c r="I1366" s="1326"/>
      <c r="J1366" s="1304" t="s">
        <v>13221</v>
      </c>
      <c r="K1366" s="1319" t="s">
        <v>13222</v>
      </c>
      <c r="L1366" s="1856" t="s">
        <v>76</v>
      </c>
      <c r="M1366" s="771" t="s">
        <v>13230</v>
      </c>
      <c r="N1366" s="1176"/>
      <c r="O1366" s="1272">
        <v>4</v>
      </c>
      <c r="P1366" s="1272">
        <v>4</v>
      </c>
      <c r="Q1366" s="1857" t="s">
        <v>13223</v>
      </c>
      <c r="R1366" s="1173"/>
      <c r="S1366" s="1173"/>
      <c r="T1366" s="1173"/>
      <c r="U1366" s="1173"/>
      <c r="V1366" s="1858" t="s">
        <v>2073</v>
      </c>
      <c r="W1366" s="1173"/>
      <c r="X1366" s="1858" t="s">
        <v>37</v>
      </c>
      <c r="Y1366" s="1173"/>
      <c r="Z1366" s="1834" t="s">
        <v>45</v>
      </c>
      <c r="AA1366" s="1176" t="s">
        <v>13231</v>
      </c>
      <c r="AB1366" s="2037" t="s">
        <v>5543</v>
      </c>
      <c r="AC1366" s="722">
        <v>0</v>
      </c>
      <c r="AD1366" s="1266">
        <v>7858.62</v>
      </c>
      <c r="AE1366" s="722">
        <f t="shared" si="35"/>
        <v>31434.48</v>
      </c>
      <c r="AF1366" s="31"/>
      <c r="AG1366" s="26"/>
    </row>
    <row r="1367" spans="1:33" ht="30" customHeight="1">
      <c r="A1367" s="5984" t="s">
        <v>10014</v>
      </c>
      <c r="B1367" s="6023" t="s">
        <v>13232</v>
      </c>
      <c r="C1367" s="1277">
        <v>45575</v>
      </c>
      <c r="D1367" s="1277">
        <v>45586</v>
      </c>
      <c r="E1367" s="593"/>
      <c r="F1367" s="1844"/>
      <c r="G1367" s="1276">
        <v>8612</v>
      </c>
      <c r="H1367" s="1845" t="s">
        <v>4991</v>
      </c>
      <c r="I1367" s="1326"/>
      <c r="J1367" s="5985" t="s">
        <v>13233</v>
      </c>
      <c r="K1367" s="1319" t="s">
        <v>13234</v>
      </c>
      <c r="L1367" s="1856" t="s">
        <v>76</v>
      </c>
      <c r="M1367" s="771" t="s">
        <v>13251</v>
      </c>
      <c r="N1367" s="1176"/>
      <c r="O1367" s="1272">
        <v>4</v>
      </c>
      <c r="P1367" s="1272">
        <v>4</v>
      </c>
      <c r="Q1367" s="1402" t="s">
        <v>10652</v>
      </c>
      <c r="R1367" s="1173"/>
      <c r="S1367" s="1173"/>
      <c r="T1367" s="1173"/>
      <c r="U1367" s="1173"/>
      <c r="V1367" s="2426" t="s">
        <v>2073</v>
      </c>
      <c r="W1367" s="1173"/>
      <c r="X1367" s="2426" t="s">
        <v>37</v>
      </c>
      <c r="Y1367" s="1173"/>
      <c r="Z1367" s="2389" t="s">
        <v>45</v>
      </c>
      <c r="AA1367" s="1176">
        <v>4504372635</v>
      </c>
      <c r="AB1367" s="2037" t="s">
        <v>5585</v>
      </c>
      <c r="AC1367" s="722">
        <v>0</v>
      </c>
      <c r="AD1367" s="1266">
        <v>6156</v>
      </c>
      <c r="AE1367" s="722">
        <f t="shared" si="35"/>
        <v>24624</v>
      </c>
      <c r="AF1367" s="31"/>
      <c r="AG1367" s="26"/>
    </row>
    <row r="1368" spans="1:33" ht="30" customHeight="1">
      <c r="A1368" s="3981" t="s">
        <v>7869</v>
      </c>
      <c r="B1368" s="4746" t="s">
        <v>13235</v>
      </c>
      <c r="C1368" s="1277">
        <v>45575</v>
      </c>
      <c r="D1368" s="1277">
        <v>45587</v>
      </c>
      <c r="E1368" s="593"/>
      <c r="F1368" s="1844"/>
      <c r="G1368" s="1276">
        <v>8644</v>
      </c>
      <c r="H1368" s="1845" t="s">
        <v>2802</v>
      </c>
      <c r="I1368" s="1326"/>
      <c r="J1368" s="3982" t="s">
        <v>13236</v>
      </c>
      <c r="K1368" s="1846" t="s">
        <v>13237</v>
      </c>
      <c r="L1368" s="1472" t="s">
        <v>173</v>
      </c>
      <c r="M1368" s="771" t="s">
        <v>13252</v>
      </c>
      <c r="N1368" s="1176"/>
      <c r="O1368" s="1272">
        <v>1</v>
      </c>
      <c r="P1368" s="1272">
        <v>1</v>
      </c>
      <c r="Q1368" s="1402" t="s">
        <v>12005</v>
      </c>
      <c r="R1368" s="1173"/>
      <c r="S1368" s="1173"/>
      <c r="T1368" s="1173"/>
      <c r="U1368" s="1173"/>
      <c r="V1368" s="2349" t="s">
        <v>2073</v>
      </c>
      <c r="W1368" s="1173"/>
      <c r="X1368" s="2349" t="s">
        <v>37</v>
      </c>
      <c r="Y1368" s="1173"/>
      <c r="Z1368" s="1907" t="s">
        <v>45</v>
      </c>
      <c r="AA1368" s="1176">
        <v>4504371795</v>
      </c>
      <c r="AB1368" s="2037" t="s">
        <v>10568</v>
      </c>
      <c r="AC1368" s="722">
        <v>7290</v>
      </c>
      <c r="AD1368" s="1266">
        <v>7480</v>
      </c>
      <c r="AE1368" s="722">
        <f t="shared" si="35"/>
        <v>14770</v>
      </c>
      <c r="AF1368" s="31"/>
      <c r="AG1368" s="26"/>
    </row>
    <row r="1369" spans="1:33" ht="30" customHeight="1">
      <c r="A1369" s="1842" t="s">
        <v>8626</v>
      </c>
      <c r="B1369" s="2992" t="s">
        <v>13238</v>
      </c>
      <c r="C1369" s="1277">
        <v>45575</v>
      </c>
      <c r="D1369" s="1843">
        <v>45589</v>
      </c>
      <c r="E1369" s="593"/>
      <c r="F1369" s="1844"/>
      <c r="G1369" s="1276">
        <v>8615</v>
      </c>
      <c r="H1369" s="1845" t="s">
        <v>6024</v>
      </c>
      <c r="I1369" s="1326"/>
      <c r="J1369" s="1304" t="s">
        <v>13239</v>
      </c>
      <c r="K1369" s="1846" t="s">
        <v>13240</v>
      </c>
      <c r="L1369" s="1472" t="s">
        <v>173</v>
      </c>
      <c r="M1369" s="771" t="s">
        <v>13253</v>
      </c>
      <c r="N1369" s="1176"/>
      <c r="O1369" s="1272">
        <v>1</v>
      </c>
      <c r="P1369" s="1272">
        <v>1</v>
      </c>
      <c r="Q1369" s="1402" t="s">
        <v>12005</v>
      </c>
      <c r="R1369" s="1173"/>
      <c r="S1369" s="1173"/>
      <c r="T1369" s="1173"/>
      <c r="U1369" s="1173"/>
      <c r="V1369" s="1837" t="s">
        <v>2073</v>
      </c>
      <c r="W1369" s="1173"/>
      <c r="X1369" s="1837" t="s">
        <v>37</v>
      </c>
      <c r="Y1369" s="1173"/>
      <c r="Z1369" s="1834" t="s">
        <v>45</v>
      </c>
      <c r="AA1369" s="1176">
        <v>4504372788</v>
      </c>
      <c r="AB1369" s="2037" t="s">
        <v>12935</v>
      </c>
      <c r="AC1369" s="722">
        <v>6000</v>
      </c>
      <c r="AD1369" s="1266">
        <v>7857</v>
      </c>
      <c r="AE1369" s="722">
        <f t="shared" si="35"/>
        <v>13857</v>
      </c>
      <c r="AF1369" s="31"/>
      <c r="AG1369" s="26"/>
    </row>
    <row r="1370" spans="1:33" ht="30" customHeight="1">
      <c r="A1370" s="1842" t="s">
        <v>8564</v>
      </c>
      <c r="B1370" s="2992" t="s">
        <v>13241</v>
      </c>
      <c r="C1370" s="1277">
        <v>45575</v>
      </c>
      <c r="D1370" s="1843">
        <v>45590</v>
      </c>
      <c r="E1370" s="593"/>
      <c r="F1370" s="1844"/>
      <c r="G1370" s="1276">
        <v>8598</v>
      </c>
      <c r="H1370" s="1845" t="s">
        <v>13242</v>
      </c>
      <c r="I1370" s="1326"/>
      <c r="J1370" s="1304" t="s">
        <v>13243</v>
      </c>
      <c r="K1370" s="1846" t="s">
        <v>13244</v>
      </c>
      <c r="L1370" s="1856" t="s">
        <v>76</v>
      </c>
      <c r="M1370" s="771" t="s">
        <v>13254</v>
      </c>
      <c r="N1370" s="1176"/>
      <c r="O1370" s="1272">
        <v>4</v>
      </c>
      <c r="P1370" s="1272">
        <v>4</v>
      </c>
      <c r="Q1370" s="1402" t="s">
        <v>13245</v>
      </c>
      <c r="R1370" s="1173"/>
      <c r="S1370" s="1173"/>
      <c r="T1370" s="1173"/>
      <c r="U1370" s="1173"/>
      <c r="V1370" s="1761" t="s">
        <v>2073</v>
      </c>
      <c r="W1370" s="1173"/>
      <c r="X1370" s="1761" t="s">
        <v>37</v>
      </c>
      <c r="Y1370" s="1173"/>
      <c r="Z1370" s="1907" t="s">
        <v>45</v>
      </c>
      <c r="AA1370" s="1176">
        <v>4504372637</v>
      </c>
      <c r="AB1370" s="2037" t="s">
        <v>5585</v>
      </c>
      <c r="AC1370" s="722">
        <v>9000</v>
      </c>
      <c r="AD1370" s="1266">
        <v>7938.81</v>
      </c>
      <c r="AE1370" s="722">
        <f t="shared" si="35"/>
        <v>40755.240000000005</v>
      </c>
      <c r="AF1370" s="31"/>
      <c r="AG1370" s="26"/>
    </row>
    <row r="1371" spans="1:33" ht="30" customHeight="1">
      <c r="A1371" s="1842" t="s">
        <v>8600</v>
      </c>
      <c r="B1371" s="2992" t="s">
        <v>13246</v>
      </c>
      <c r="C1371" s="1277">
        <v>45575</v>
      </c>
      <c r="D1371" s="1843">
        <v>45590</v>
      </c>
      <c r="E1371" s="593"/>
      <c r="F1371" s="1844"/>
      <c r="G1371" s="1276">
        <v>8647</v>
      </c>
      <c r="H1371" s="1845" t="s">
        <v>13247</v>
      </c>
      <c r="I1371" s="1326"/>
      <c r="J1371" s="1304" t="s">
        <v>13248</v>
      </c>
      <c r="K1371" s="1319" t="s">
        <v>13249</v>
      </c>
      <c r="L1371" s="1768" t="s">
        <v>28</v>
      </c>
      <c r="M1371" s="771" t="s">
        <v>13255</v>
      </c>
      <c r="N1371" s="1176"/>
      <c r="O1371" s="1272">
        <v>2</v>
      </c>
      <c r="P1371" s="257">
        <v>4</v>
      </c>
      <c r="Q1371" s="1402" t="s">
        <v>13250</v>
      </c>
      <c r="R1371" s="1173"/>
      <c r="S1371" s="1173"/>
      <c r="T1371" s="1173"/>
      <c r="U1371" s="1173"/>
      <c r="V1371" s="2623" t="s">
        <v>2073</v>
      </c>
      <c r="W1371" s="1173"/>
      <c r="X1371" s="2623" t="s">
        <v>37</v>
      </c>
      <c r="Y1371" s="1173"/>
      <c r="Z1371" s="2691" t="s">
        <v>45</v>
      </c>
      <c r="AA1371" s="1176">
        <v>4504372789</v>
      </c>
      <c r="AB1371" s="2037" t="s">
        <v>5585</v>
      </c>
      <c r="AC1371" s="722">
        <v>10935</v>
      </c>
      <c r="AD1371" s="1266">
        <v>7938</v>
      </c>
      <c r="AE1371" s="722">
        <f t="shared" si="35"/>
        <v>42687</v>
      </c>
      <c r="AF1371" s="31"/>
      <c r="AG1371" s="26"/>
    </row>
    <row r="1372" spans="1:33" ht="30" customHeight="1">
      <c r="A1372" s="2466" t="s">
        <v>7869</v>
      </c>
      <c r="B1372" s="1504" t="s">
        <v>13257</v>
      </c>
      <c r="C1372" s="358">
        <v>45575</v>
      </c>
      <c r="D1372" s="358">
        <v>45586</v>
      </c>
      <c r="E1372" s="37"/>
      <c r="F1372" s="1809"/>
      <c r="G1372" s="360">
        <v>8644</v>
      </c>
      <c r="H1372" s="2467" t="s">
        <v>741</v>
      </c>
      <c r="I1372" s="539"/>
      <c r="J1372" s="450" t="s">
        <v>13258</v>
      </c>
      <c r="K1372" s="2468" t="s">
        <v>13259</v>
      </c>
      <c r="L1372" s="2556" t="s">
        <v>128</v>
      </c>
      <c r="M1372" s="135" t="s">
        <v>13276</v>
      </c>
      <c r="N1372" s="364"/>
      <c r="O1372" s="365">
        <v>3</v>
      </c>
      <c r="P1372" s="365">
        <v>3</v>
      </c>
      <c r="Q1372" s="2557" t="s">
        <v>13260</v>
      </c>
      <c r="R1372" s="366"/>
      <c r="S1372" s="366"/>
      <c r="T1372" s="366"/>
      <c r="U1372" s="366"/>
      <c r="V1372" s="2550" t="s">
        <v>256</v>
      </c>
      <c r="W1372" s="366"/>
      <c r="X1372" s="366"/>
      <c r="Y1372" s="366"/>
      <c r="Z1372" s="364"/>
      <c r="AA1372" s="364">
        <v>4504373113</v>
      </c>
      <c r="AB1372" s="2045" t="s">
        <v>14506</v>
      </c>
      <c r="AC1372" s="280"/>
      <c r="AD1372" s="542"/>
      <c r="AE1372" s="280"/>
      <c r="AF1372" s="31"/>
      <c r="AG1372" s="26"/>
    </row>
    <row r="1373" spans="1:33" ht="30" customHeight="1">
      <c r="A1373" s="2466" t="s">
        <v>7869</v>
      </c>
      <c r="B1373" s="1504" t="s">
        <v>13261</v>
      </c>
      <c r="C1373" s="358">
        <v>45576</v>
      </c>
      <c r="D1373" s="358">
        <v>45582</v>
      </c>
      <c r="E1373" s="127"/>
      <c r="F1373" s="1809"/>
      <c r="G1373" s="360">
        <v>8644</v>
      </c>
      <c r="H1373" s="2467" t="s">
        <v>343</v>
      </c>
      <c r="I1373" s="539"/>
      <c r="J1373" s="450" t="s">
        <v>13262</v>
      </c>
      <c r="K1373" s="2468" t="s">
        <v>13263</v>
      </c>
      <c r="L1373" s="1810" t="s">
        <v>173</v>
      </c>
      <c r="M1373" s="135" t="s">
        <v>13277</v>
      </c>
      <c r="N1373" s="364"/>
      <c r="O1373" s="365">
        <v>1</v>
      </c>
      <c r="P1373" s="365">
        <v>1</v>
      </c>
      <c r="Q1373" s="541" t="s">
        <v>12005</v>
      </c>
      <c r="R1373" s="366"/>
      <c r="S1373" s="366"/>
      <c r="T1373" s="366"/>
      <c r="U1373" s="366"/>
      <c r="V1373" s="2469" t="s">
        <v>256</v>
      </c>
      <c r="W1373" s="366"/>
      <c r="X1373" s="366"/>
      <c r="Y1373" s="366"/>
      <c r="Z1373" s="364"/>
      <c r="AA1373" s="364" t="s">
        <v>13282</v>
      </c>
      <c r="AB1373" s="2045" t="s">
        <v>14506</v>
      </c>
      <c r="AC1373" s="280"/>
      <c r="AD1373" s="542"/>
      <c r="AE1373" s="280"/>
      <c r="AF1373" s="31"/>
      <c r="AG1373" s="26"/>
    </row>
    <row r="1374" spans="1:33" ht="30" customHeight="1">
      <c r="A1374" s="8374" t="s">
        <v>7869</v>
      </c>
      <c r="B1374" s="8373" t="s">
        <v>13264</v>
      </c>
      <c r="C1374" s="1277">
        <v>45576</v>
      </c>
      <c r="D1374" s="1277">
        <v>45582</v>
      </c>
      <c r="E1374" s="593"/>
      <c r="F1374" s="1844"/>
      <c r="G1374" s="1276">
        <v>8644</v>
      </c>
      <c r="H1374" s="1913" t="s">
        <v>768</v>
      </c>
      <c r="I1374" s="1326"/>
      <c r="J1374" s="8375" t="s">
        <v>13265</v>
      </c>
      <c r="K1374" s="1914" t="s">
        <v>13266</v>
      </c>
      <c r="L1374" s="1768" t="s">
        <v>28</v>
      </c>
      <c r="M1374" s="771" t="s">
        <v>13278</v>
      </c>
      <c r="N1374" s="1176"/>
      <c r="O1374" s="1272">
        <v>2</v>
      </c>
      <c r="P1374" s="1272">
        <v>2</v>
      </c>
      <c r="Q1374" s="1402" t="s">
        <v>13267</v>
      </c>
      <c r="R1374" s="1173"/>
      <c r="S1374" s="1173"/>
      <c r="T1374" s="1173"/>
      <c r="U1374" s="1173"/>
      <c r="V1374" s="1915" t="s">
        <v>2073</v>
      </c>
      <c r="W1374" s="1173"/>
      <c r="X1374" s="1915" t="s">
        <v>37</v>
      </c>
      <c r="Y1374" s="1173"/>
      <c r="Z1374" s="1907" t="s">
        <v>45</v>
      </c>
      <c r="AA1374" s="1176">
        <v>4504373284</v>
      </c>
      <c r="AB1374" s="2037" t="s">
        <v>10568</v>
      </c>
      <c r="AC1374" s="722">
        <v>0</v>
      </c>
      <c r="AD1374" s="1266">
        <v>7480</v>
      </c>
      <c r="AE1374" s="722">
        <f t="shared" si="35"/>
        <v>14960</v>
      </c>
      <c r="AF1374" s="31"/>
      <c r="AG1374" s="26"/>
    </row>
    <row r="1375" spans="1:33" ht="30" customHeight="1">
      <c r="A1375" s="1912" t="s">
        <v>7869</v>
      </c>
      <c r="B1375" s="1336" t="s">
        <v>13268</v>
      </c>
      <c r="C1375" s="1277">
        <v>45576</v>
      </c>
      <c r="D1375" s="1277">
        <v>45582</v>
      </c>
      <c r="E1375" s="593"/>
      <c r="F1375" s="1844"/>
      <c r="G1375" s="1276">
        <v>8644</v>
      </c>
      <c r="H1375" s="1913" t="s">
        <v>5714</v>
      </c>
      <c r="I1375" s="1326"/>
      <c r="J1375" s="3646" t="s">
        <v>8864</v>
      </c>
      <c r="K1375" s="1914" t="s">
        <v>13269</v>
      </c>
      <c r="L1375" s="1472" t="s">
        <v>173</v>
      </c>
      <c r="M1375" s="771" t="s">
        <v>13279</v>
      </c>
      <c r="N1375" s="1176"/>
      <c r="O1375" s="1272">
        <v>1</v>
      </c>
      <c r="P1375" s="1272">
        <v>1</v>
      </c>
      <c r="Q1375" s="1402" t="s">
        <v>12005</v>
      </c>
      <c r="R1375" s="1173"/>
      <c r="S1375" s="1173"/>
      <c r="T1375" s="1173"/>
      <c r="U1375" s="1173"/>
      <c r="V1375" s="2115" t="s">
        <v>2073</v>
      </c>
      <c r="W1375" s="1173"/>
      <c r="X1375" s="2115" t="s">
        <v>37</v>
      </c>
      <c r="Y1375" s="1173"/>
      <c r="Z1375" s="1907" t="s">
        <v>45</v>
      </c>
      <c r="AA1375" s="1176">
        <v>4504373285</v>
      </c>
      <c r="AB1375" s="2037" t="s">
        <v>10568</v>
      </c>
      <c r="AC1375" s="722">
        <v>0</v>
      </c>
      <c r="AD1375" s="1266">
        <v>7480</v>
      </c>
      <c r="AE1375" s="722">
        <f t="shared" si="35"/>
        <v>7480</v>
      </c>
      <c r="AF1375" s="31"/>
      <c r="AG1375" s="26"/>
    </row>
    <row r="1376" spans="1:33" ht="30" customHeight="1">
      <c r="A1376" s="1912" t="s">
        <v>7869</v>
      </c>
      <c r="B1376" s="2992" t="s">
        <v>13270</v>
      </c>
      <c r="C1376" s="1277">
        <v>45576</v>
      </c>
      <c r="D1376" s="1277">
        <v>45587</v>
      </c>
      <c r="E1376" s="593"/>
      <c r="F1376" s="1844"/>
      <c r="G1376" s="1276">
        <v>8644</v>
      </c>
      <c r="H1376" s="1913" t="s">
        <v>13271</v>
      </c>
      <c r="I1376" s="1326"/>
      <c r="J1376" s="1304" t="s">
        <v>13272</v>
      </c>
      <c r="K1376" s="1914" t="s">
        <v>13273</v>
      </c>
      <c r="L1376" s="1472" t="s">
        <v>173</v>
      </c>
      <c r="M1376" s="771" t="s">
        <v>13280</v>
      </c>
      <c r="N1376" s="1176"/>
      <c r="O1376" s="1272">
        <v>1</v>
      </c>
      <c r="P1376" s="1272">
        <v>1</v>
      </c>
      <c r="Q1376" s="1402" t="s">
        <v>12005</v>
      </c>
      <c r="R1376" s="1173"/>
      <c r="S1376" s="1173"/>
      <c r="T1376" s="1173"/>
      <c r="U1376" s="1173"/>
      <c r="V1376" s="2318" t="s">
        <v>2073</v>
      </c>
      <c r="W1376" s="1173"/>
      <c r="X1376" s="2318" t="s">
        <v>37</v>
      </c>
      <c r="Y1376" s="1173"/>
      <c r="Z1376" s="1907" t="s">
        <v>45</v>
      </c>
      <c r="AA1376" s="1176">
        <v>4504374079</v>
      </c>
      <c r="AB1376" s="2037" t="s">
        <v>10568</v>
      </c>
      <c r="AC1376" s="722">
        <v>4860</v>
      </c>
      <c r="AD1376" s="1266">
        <v>7480</v>
      </c>
      <c r="AE1376" s="722">
        <f t="shared" si="35"/>
        <v>12340</v>
      </c>
      <c r="AF1376" s="31"/>
      <c r="AG1376" s="26"/>
    </row>
    <row r="1377" spans="1:33" ht="30" customHeight="1">
      <c r="A1377" s="1912" t="s">
        <v>9155</v>
      </c>
      <c r="B1377" s="2061" t="s">
        <v>13886</v>
      </c>
      <c r="C1377" s="1277">
        <v>45575</v>
      </c>
      <c r="D1377" s="1277">
        <v>45587</v>
      </c>
      <c r="E1377" s="593"/>
      <c r="F1377" s="1844"/>
      <c r="G1377" s="1276">
        <v>8602</v>
      </c>
      <c r="H1377" s="1913" t="s">
        <v>10362</v>
      </c>
      <c r="I1377" s="1326"/>
      <c r="J1377" s="1304" t="s">
        <v>13274</v>
      </c>
      <c r="K1377" s="1914" t="s">
        <v>13275</v>
      </c>
      <c r="L1377" s="1472" t="s">
        <v>173</v>
      </c>
      <c r="M1377" s="771" t="s">
        <v>13281</v>
      </c>
      <c r="N1377" s="1176"/>
      <c r="O1377" s="1272">
        <v>1</v>
      </c>
      <c r="P1377" s="1272">
        <v>1</v>
      </c>
      <c r="Q1377" s="1402" t="s">
        <v>12005</v>
      </c>
      <c r="R1377" s="1173"/>
      <c r="S1377" s="1173"/>
      <c r="T1377" s="1173"/>
      <c r="U1377" s="1173"/>
      <c r="V1377" s="2621" t="s">
        <v>2073</v>
      </c>
      <c r="W1377" s="1173"/>
      <c r="X1377" s="2621" t="s">
        <v>37</v>
      </c>
      <c r="Y1377" s="1173"/>
      <c r="Z1377" s="1907" t="s">
        <v>45</v>
      </c>
      <c r="AA1377" s="4846" t="s">
        <v>13283</v>
      </c>
      <c r="AB1377" s="2037" t="s">
        <v>12935</v>
      </c>
      <c r="AC1377" s="722">
        <v>0</v>
      </c>
      <c r="AD1377" s="1266">
        <v>10976</v>
      </c>
      <c r="AE1377" s="722">
        <f t="shared" si="35"/>
        <v>10976</v>
      </c>
      <c r="AF1377" s="31"/>
      <c r="AG1377" s="26"/>
    </row>
    <row r="1378" spans="1:33" ht="30" customHeight="1">
      <c r="A1378" s="1849" t="s">
        <v>7869</v>
      </c>
      <c r="B1378" s="1336" t="s">
        <v>13290</v>
      </c>
      <c r="C1378" s="1277">
        <v>45579</v>
      </c>
      <c r="D1378" s="1277">
        <v>45588</v>
      </c>
      <c r="E1378" s="593"/>
      <c r="F1378" s="1844"/>
      <c r="G1378" s="1276">
        <v>8644</v>
      </c>
      <c r="H1378" s="1939" t="s">
        <v>13291</v>
      </c>
      <c r="I1378" s="1326"/>
      <c r="J1378" s="3646" t="s">
        <v>13292</v>
      </c>
      <c r="K1378" s="1319" t="s">
        <v>13293</v>
      </c>
      <c r="L1378" s="1472" t="s">
        <v>173</v>
      </c>
      <c r="M1378" s="771" t="s">
        <v>13356</v>
      </c>
      <c r="N1378" s="1176"/>
      <c r="O1378" s="1272">
        <v>1</v>
      </c>
      <c r="P1378" s="1272">
        <v>1</v>
      </c>
      <c r="Q1378" s="1402" t="s">
        <v>12005</v>
      </c>
      <c r="R1378" s="1173"/>
      <c r="S1378" s="1173"/>
      <c r="T1378" s="1173"/>
      <c r="U1378" s="1173"/>
      <c r="V1378" s="2248" t="s">
        <v>2073</v>
      </c>
      <c r="W1378" s="1173"/>
      <c r="X1378" s="2318" t="s">
        <v>37</v>
      </c>
      <c r="Y1378" s="1173"/>
      <c r="Z1378" s="2249" t="s">
        <v>45</v>
      </c>
      <c r="AA1378" s="1176">
        <v>4504374350</v>
      </c>
      <c r="AB1378" s="2037" t="s">
        <v>10568</v>
      </c>
      <c r="AC1378" s="722">
        <v>4860</v>
      </c>
      <c r="AD1378" s="1266">
        <v>7480</v>
      </c>
      <c r="AE1378" s="722">
        <f t="shared" si="35"/>
        <v>12340</v>
      </c>
      <c r="AF1378" s="31"/>
      <c r="AG1378" s="26"/>
    </row>
    <row r="1379" spans="1:33" ht="30" customHeight="1">
      <c r="A1379" s="1849" t="s">
        <v>7869</v>
      </c>
      <c r="B1379" s="2992" t="s">
        <v>13294</v>
      </c>
      <c r="C1379" s="1277">
        <v>45579</v>
      </c>
      <c r="D1379" s="1277">
        <v>45589</v>
      </c>
      <c r="E1379" s="593"/>
      <c r="F1379" s="1844"/>
      <c r="G1379" s="1276">
        <v>8644</v>
      </c>
      <c r="H1379" s="1939" t="s">
        <v>13295</v>
      </c>
      <c r="I1379" s="1326"/>
      <c r="J1379" s="1304" t="s">
        <v>13296</v>
      </c>
      <c r="K1379" s="1319" t="s">
        <v>13297</v>
      </c>
      <c r="L1379" s="1472" t="s">
        <v>173</v>
      </c>
      <c r="M1379" s="771" t="s">
        <v>13357</v>
      </c>
      <c r="N1379" s="1176"/>
      <c r="O1379" s="1272">
        <v>1</v>
      </c>
      <c r="P1379" s="1272">
        <v>1</v>
      </c>
      <c r="Q1379" s="1402" t="s">
        <v>12005</v>
      </c>
      <c r="R1379" s="1173"/>
      <c r="S1379" s="1173"/>
      <c r="T1379" s="1173"/>
      <c r="U1379" s="1173"/>
      <c r="V1379" s="3234" t="s">
        <v>2073</v>
      </c>
      <c r="W1379" s="1173"/>
      <c r="X1379" s="3234" t="s">
        <v>37</v>
      </c>
      <c r="Y1379" s="1173"/>
      <c r="Z1379" s="3272" t="s">
        <v>45</v>
      </c>
      <c r="AA1379" s="1176" t="s">
        <v>13379</v>
      </c>
      <c r="AB1379" s="2037" t="s">
        <v>12935</v>
      </c>
      <c r="AC1379" s="722">
        <v>7290</v>
      </c>
      <c r="AD1379" s="1266">
        <v>7480</v>
      </c>
      <c r="AE1379" s="722">
        <f t="shared" si="35"/>
        <v>14770</v>
      </c>
      <c r="AF1379" s="31"/>
      <c r="AG1379" s="26"/>
    </row>
    <row r="1380" spans="1:33" ht="30" customHeight="1">
      <c r="A1380" s="1849" t="s">
        <v>7869</v>
      </c>
      <c r="B1380" s="2992" t="s">
        <v>13298</v>
      </c>
      <c r="C1380" s="1277">
        <v>45579</v>
      </c>
      <c r="D1380" s="1277">
        <v>45583</v>
      </c>
      <c r="E1380" s="593"/>
      <c r="F1380" s="1844"/>
      <c r="G1380" s="1276">
        <v>8644</v>
      </c>
      <c r="H1380" s="1939" t="s">
        <v>8768</v>
      </c>
      <c r="I1380" s="1326"/>
      <c r="J1380" s="3646" t="s">
        <v>13299</v>
      </c>
      <c r="K1380" s="1965" t="s">
        <v>13300</v>
      </c>
      <c r="L1380" s="1472" t="s">
        <v>173</v>
      </c>
      <c r="M1380" s="771" t="s">
        <v>13358</v>
      </c>
      <c r="N1380" s="1176"/>
      <c r="O1380" s="1272">
        <v>1</v>
      </c>
      <c r="P1380" s="1272">
        <v>1</v>
      </c>
      <c r="Q1380" s="1402" t="s">
        <v>12005</v>
      </c>
      <c r="R1380" s="1173"/>
      <c r="S1380" s="1173"/>
      <c r="T1380" s="1173"/>
      <c r="U1380" s="1173"/>
      <c r="V1380" s="2138" t="s">
        <v>2073</v>
      </c>
      <c r="W1380" s="1173"/>
      <c r="X1380" s="2138" t="s">
        <v>37</v>
      </c>
      <c r="Y1380" s="1173"/>
      <c r="Z1380" s="2139" t="s">
        <v>45</v>
      </c>
      <c r="AA1380" s="1176" t="s">
        <v>13378</v>
      </c>
      <c r="AB1380" s="2037" t="s">
        <v>12935</v>
      </c>
      <c r="AC1380" s="722">
        <v>0</v>
      </c>
      <c r="AD1380" s="1266">
        <v>7480</v>
      </c>
      <c r="AE1380" s="722">
        <f t="shared" si="35"/>
        <v>7480</v>
      </c>
      <c r="AF1380" s="31"/>
      <c r="AG1380" s="26"/>
    </row>
    <row r="1381" spans="1:33" ht="30" customHeight="1">
      <c r="A1381" s="1849" t="s">
        <v>7869</v>
      </c>
      <c r="B1381" s="2992" t="s">
        <v>13301</v>
      </c>
      <c r="C1381" s="1277">
        <v>45579</v>
      </c>
      <c r="D1381" s="1277">
        <v>45588</v>
      </c>
      <c r="E1381" s="593"/>
      <c r="F1381" s="1844"/>
      <c r="G1381" s="1276">
        <v>8644</v>
      </c>
      <c r="H1381" s="1939" t="s">
        <v>11408</v>
      </c>
      <c r="I1381" s="1326"/>
      <c r="J1381" s="3653" t="s">
        <v>13302</v>
      </c>
      <c r="K1381" s="1319" t="s">
        <v>13303</v>
      </c>
      <c r="L1381" s="1472" t="s">
        <v>173</v>
      </c>
      <c r="M1381" s="771" t="s">
        <v>13359</v>
      </c>
      <c r="N1381" s="1176"/>
      <c r="O1381" s="1272">
        <v>1</v>
      </c>
      <c r="P1381" s="1272">
        <v>1</v>
      </c>
      <c r="Q1381" s="1402" t="s">
        <v>12005</v>
      </c>
      <c r="R1381" s="1173"/>
      <c r="S1381" s="1173"/>
      <c r="T1381" s="1173"/>
      <c r="U1381" s="1173"/>
      <c r="V1381" s="2115" t="s">
        <v>2073</v>
      </c>
      <c r="W1381" s="1173"/>
      <c r="X1381" s="2115" t="s">
        <v>37</v>
      </c>
      <c r="Y1381" s="1173"/>
      <c r="Z1381" s="2139" t="s">
        <v>45</v>
      </c>
      <c r="AA1381" s="1176">
        <v>4504375770</v>
      </c>
      <c r="AB1381" s="2037" t="s">
        <v>12935</v>
      </c>
      <c r="AC1381" s="722">
        <v>4860</v>
      </c>
      <c r="AD1381" s="1266">
        <v>7480</v>
      </c>
      <c r="AE1381" s="722">
        <f t="shared" si="35"/>
        <v>12340</v>
      </c>
      <c r="AF1381" s="31"/>
      <c r="AG1381" s="26"/>
    </row>
    <row r="1382" spans="1:33" ht="30" customHeight="1">
      <c r="A1382" s="1849" t="s">
        <v>8518</v>
      </c>
      <c r="B1382" s="2992" t="s">
        <v>13304</v>
      </c>
      <c r="C1382" s="1277">
        <v>45579</v>
      </c>
      <c r="D1382" s="1843">
        <v>45590</v>
      </c>
      <c r="E1382" s="593"/>
      <c r="F1382" s="1844"/>
      <c r="G1382" s="1276">
        <v>8604</v>
      </c>
      <c r="H1382" s="1939" t="s">
        <v>106</v>
      </c>
      <c r="I1382" s="1326"/>
      <c r="J1382" s="1304" t="s">
        <v>13305</v>
      </c>
      <c r="K1382" s="1319" t="s">
        <v>13306</v>
      </c>
      <c r="L1382" s="1768" t="s">
        <v>28</v>
      </c>
      <c r="M1382" s="771" t="s">
        <v>13360</v>
      </c>
      <c r="N1382" s="1176"/>
      <c r="O1382" s="1272">
        <v>2</v>
      </c>
      <c r="P1382" s="1272">
        <v>2</v>
      </c>
      <c r="Q1382" s="1940" t="s">
        <v>12075</v>
      </c>
      <c r="R1382" s="1173"/>
      <c r="S1382" s="1173"/>
      <c r="T1382" s="1173"/>
      <c r="U1382" s="1173"/>
      <c r="V1382" s="1864" t="s">
        <v>2073</v>
      </c>
      <c r="W1382" s="1173"/>
      <c r="X1382" s="1864" t="s">
        <v>37</v>
      </c>
      <c r="Y1382" s="1173"/>
      <c r="Z1382" s="1907" t="s">
        <v>45</v>
      </c>
      <c r="AA1382" s="1176">
        <v>4504374804</v>
      </c>
      <c r="AB1382" s="2037" t="s">
        <v>10568</v>
      </c>
      <c r="AC1382" s="722">
        <v>3000</v>
      </c>
      <c r="AD1382" s="1266">
        <v>7938</v>
      </c>
      <c r="AE1382" s="722">
        <f t="shared" si="35"/>
        <v>18876</v>
      </c>
      <c r="AF1382" s="31"/>
      <c r="AG1382" s="26"/>
    </row>
    <row r="1383" spans="1:33" ht="30" customHeight="1">
      <c r="A1383" s="1849" t="s">
        <v>8518</v>
      </c>
      <c r="B1383" s="1336" t="s">
        <v>13307</v>
      </c>
      <c r="C1383" s="1277">
        <v>45579</v>
      </c>
      <c r="D1383" s="1277">
        <v>45588</v>
      </c>
      <c r="E1383" s="593"/>
      <c r="F1383" s="1844"/>
      <c r="G1383" s="1276">
        <v>8604</v>
      </c>
      <c r="H1383" s="1939" t="s">
        <v>4932</v>
      </c>
      <c r="I1383" s="1326"/>
      <c r="J1383" s="1304" t="s">
        <v>13308</v>
      </c>
      <c r="K1383" s="1319" t="s">
        <v>13309</v>
      </c>
      <c r="L1383" s="1472" t="s">
        <v>173</v>
      </c>
      <c r="M1383" s="771" t="s">
        <v>13361</v>
      </c>
      <c r="N1383" s="1176"/>
      <c r="O1383" s="1272">
        <v>1</v>
      </c>
      <c r="P1383" s="1272">
        <v>1</v>
      </c>
      <c r="Q1383" s="1402" t="s">
        <v>12005</v>
      </c>
      <c r="R1383" s="1173"/>
      <c r="S1383" s="1173"/>
      <c r="T1383" s="1173"/>
      <c r="U1383" s="1173"/>
      <c r="V1383" s="2115" t="s">
        <v>2073</v>
      </c>
      <c r="W1383" s="1173"/>
      <c r="X1383" s="2115" t="s">
        <v>37</v>
      </c>
      <c r="Y1383" s="1173"/>
      <c r="Z1383" s="1907" t="s">
        <v>45</v>
      </c>
      <c r="AA1383" s="1176">
        <v>4504374808</v>
      </c>
      <c r="AB1383" s="2037" t="s">
        <v>10568</v>
      </c>
      <c r="AC1383" s="722">
        <v>0</v>
      </c>
      <c r="AD1383" s="1266">
        <v>7938</v>
      </c>
      <c r="AE1383" s="722">
        <f t="shared" si="35"/>
        <v>7938</v>
      </c>
      <c r="AF1383" s="31"/>
      <c r="AG1383" s="26"/>
    </row>
    <row r="1384" spans="1:33" ht="30" customHeight="1">
      <c r="A1384" s="1849" t="s">
        <v>8518</v>
      </c>
      <c r="B1384" s="2992" t="s">
        <v>13310</v>
      </c>
      <c r="C1384" s="1277">
        <v>45579</v>
      </c>
      <c r="D1384" s="1277">
        <v>45588</v>
      </c>
      <c r="E1384" s="593"/>
      <c r="F1384" s="1844"/>
      <c r="G1384" s="1276">
        <v>8604</v>
      </c>
      <c r="H1384" s="1939" t="s">
        <v>343</v>
      </c>
      <c r="I1384" s="1326"/>
      <c r="J1384" s="1304" t="s">
        <v>13311</v>
      </c>
      <c r="K1384" s="1319" t="s">
        <v>13309</v>
      </c>
      <c r="L1384" s="1472" t="s">
        <v>173</v>
      </c>
      <c r="M1384" s="771" t="s">
        <v>13362</v>
      </c>
      <c r="N1384" s="1176"/>
      <c r="O1384" s="1272">
        <v>1</v>
      </c>
      <c r="P1384" s="1272">
        <v>1</v>
      </c>
      <c r="Q1384" s="1402" t="s">
        <v>12005</v>
      </c>
      <c r="R1384" s="1173"/>
      <c r="S1384" s="1173"/>
      <c r="T1384" s="1173"/>
      <c r="U1384" s="1173"/>
      <c r="V1384" s="2115" t="s">
        <v>2073</v>
      </c>
      <c r="W1384" s="1173"/>
      <c r="X1384" s="2115" t="s">
        <v>37</v>
      </c>
      <c r="Y1384" s="1173"/>
      <c r="Z1384" s="2139" t="s">
        <v>45</v>
      </c>
      <c r="AA1384" s="1176">
        <v>4504374809</v>
      </c>
      <c r="AB1384" s="2037" t="s">
        <v>10568</v>
      </c>
      <c r="AC1384" s="722">
        <v>0</v>
      </c>
      <c r="AD1384" s="1266">
        <v>7938</v>
      </c>
      <c r="AE1384" s="722">
        <f t="shared" si="35"/>
        <v>7938</v>
      </c>
      <c r="AF1384" s="31"/>
      <c r="AG1384" s="26"/>
    </row>
    <row r="1385" spans="1:33" ht="30" customHeight="1">
      <c r="A1385" s="1849" t="s">
        <v>8556</v>
      </c>
      <c r="B1385" s="1336" t="s">
        <v>13312</v>
      </c>
      <c r="C1385" s="1277">
        <v>45580</v>
      </c>
      <c r="D1385" s="1277">
        <v>45589</v>
      </c>
      <c r="E1385" s="593"/>
      <c r="F1385" s="1844"/>
      <c r="G1385" s="1276">
        <v>8608</v>
      </c>
      <c r="H1385" s="1939" t="s">
        <v>375</v>
      </c>
      <c r="I1385" s="1326"/>
      <c r="J1385" s="1304" t="s">
        <v>13313</v>
      </c>
      <c r="K1385" s="1319" t="s">
        <v>13314</v>
      </c>
      <c r="L1385" s="1472" t="s">
        <v>173</v>
      </c>
      <c r="M1385" s="771" t="s">
        <v>13363</v>
      </c>
      <c r="N1385" s="1176"/>
      <c r="O1385" s="1272">
        <v>1</v>
      </c>
      <c r="P1385" s="1272">
        <v>1</v>
      </c>
      <c r="Q1385" s="1402" t="s">
        <v>12005</v>
      </c>
      <c r="R1385" s="1173"/>
      <c r="S1385" s="1173"/>
      <c r="T1385" s="1173"/>
      <c r="U1385" s="1173"/>
      <c r="V1385" s="2197" t="s">
        <v>2073</v>
      </c>
      <c r="W1385" s="1173"/>
      <c r="X1385" s="2197" t="s">
        <v>37</v>
      </c>
      <c r="Y1385" s="1173"/>
      <c r="Z1385" s="2139" t="s">
        <v>45</v>
      </c>
      <c r="AA1385" s="1176" t="s">
        <v>13377</v>
      </c>
      <c r="AB1385" s="2037" t="s">
        <v>10568</v>
      </c>
      <c r="AC1385" s="722">
        <v>0</v>
      </c>
      <c r="AD1385" s="1266">
        <v>7938</v>
      </c>
      <c r="AE1385" s="722">
        <f t="shared" si="35"/>
        <v>7938</v>
      </c>
      <c r="AF1385" s="31"/>
      <c r="AG1385" s="26"/>
    </row>
    <row r="1386" spans="1:33" ht="30" customHeight="1">
      <c r="A1386" s="4979" t="s">
        <v>16214</v>
      </c>
      <c r="B1386" s="1504" t="s">
        <v>13315</v>
      </c>
      <c r="C1386" s="358">
        <v>45576</v>
      </c>
      <c r="D1386" s="358">
        <v>45668</v>
      </c>
      <c r="E1386" s="37"/>
      <c r="F1386" s="1809"/>
      <c r="G1386" s="360">
        <v>5940</v>
      </c>
      <c r="H1386" s="2589" t="s">
        <v>4734</v>
      </c>
      <c r="I1386" s="539"/>
      <c r="J1386" s="450" t="s">
        <v>13316</v>
      </c>
      <c r="K1386" s="2590" t="s">
        <v>13317</v>
      </c>
      <c r="L1386" s="2591" t="s">
        <v>179</v>
      </c>
      <c r="M1386" s="135" t="s">
        <v>13364</v>
      </c>
      <c r="N1386" s="364"/>
      <c r="O1386" s="365">
        <v>8</v>
      </c>
      <c r="P1386" s="365">
        <v>8</v>
      </c>
      <c r="Q1386" s="541" t="s">
        <v>13318</v>
      </c>
      <c r="R1386" s="366"/>
      <c r="S1386" s="366"/>
      <c r="T1386" s="366"/>
      <c r="U1386" s="366"/>
      <c r="V1386" s="2587" t="s">
        <v>256</v>
      </c>
      <c r="W1386" s="366"/>
      <c r="X1386" s="366"/>
      <c r="Y1386" s="366"/>
      <c r="Z1386" s="364"/>
      <c r="AA1386" s="364">
        <v>4504374545</v>
      </c>
      <c r="AB1386" s="2045" t="s">
        <v>10569</v>
      </c>
      <c r="AC1386" s="280"/>
      <c r="AD1386" s="542"/>
      <c r="AE1386" s="280"/>
      <c r="AF1386" s="31"/>
      <c r="AG1386" s="26"/>
    </row>
    <row r="1387" spans="1:33" ht="30" customHeight="1">
      <c r="A1387" s="2693" t="s">
        <v>16214</v>
      </c>
      <c r="B1387" s="11109" t="s">
        <v>13319</v>
      </c>
      <c r="C1387" s="10586">
        <v>45630</v>
      </c>
      <c r="D1387" s="10586">
        <v>45731</v>
      </c>
      <c r="E1387" s="9386"/>
      <c r="F1387" s="11110"/>
      <c r="G1387" s="10596">
        <v>5940</v>
      </c>
      <c r="H1387" s="11111" t="s">
        <v>4734</v>
      </c>
      <c r="I1387" s="11112"/>
      <c r="J1387" s="11113" t="s">
        <v>16344</v>
      </c>
      <c r="K1387" s="11114" t="s">
        <v>16345</v>
      </c>
      <c r="L1387" s="2674" t="s">
        <v>3095</v>
      </c>
      <c r="M1387" s="8997" t="s">
        <v>13365</v>
      </c>
      <c r="N1387" s="2533" t="s">
        <v>3952</v>
      </c>
      <c r="O1387" s="1272">
        <v>45</v>
      </c>
      <c r="P1387" s="1272">
        <v>45</v>
      </c>
      <c r="Q1387" s="11115" t="s">
        <v>16346</v>
      </c>
      <c r="R1387" s="10724"/>
      <c r="S1387" s="1173"/>
      <c r="T1387" s="1173"/>
      <c r="U1387" s="1173"/>
      <c r="V1387" s="11116" t="s">
        <v>2073</v>
      </c>
      <c r="W1387" s="1173"/>
      <c r="X1387" s="11116" t="s">
        <v>37</v>
      </c>
      <c r="Y1387" s="1173"/>
      <c r="Z1387" s="11117" t="s">
        <v>45</v>
      </c>
      <c r="AA1387" s="10596">
        <v>4504454134</v>
      </c>
      <c r="AB1387" s="10596"/>
      <c r="AC1387" s="9691">
        <v>120000</v>
      </c>
      <c r="AD1387" s="2347">
        <v>16417.5</v>
      </c>
      <c r="AE1387" s="8912">
        <f>SUM(AD1387*P1387+AD1388*P1388+AD1389*P1389+AC1387)</f>
        <v>1102562.5</v>
      </c>
      <c r="AF1387" s="31"/>
      <c r="AG1387" s="26"/>
    </row>
    <row r="1388" spans="1:33" ht="30" customHeight="1">
      <c r="A1388" s="4357" t="s">
        <v>16214</v>
      </c>
      <c r="B1388" s="11109"/>
      <c r="C1388" s="10586"/>
      <c r="D1388" s="10586"/>
      <c r="E1388" s="9386"/>
      <c r="F1388" s="11110"/>
      <c r="G1388" s="10596"/>
      <c r="H1388" s="11111"/>
      <c r="I1388" s="11112"/>
      <c r="J1388" s="11113"/>
      <c r="K1388" s="11114"/>
      <c r="L1388" s="1472" t="s">
        <v>8925</v>
      </c>
      <c r="M1388" s="8997"/>
      <c r="N1388" s="2746" t="s">
        <v>3953</v>
      </c>
      <c r="O1388" s="1272">
        <v>1</v>
      </c>
      <c r="P1388" s="1272">
        <v>1</v>
      </c>
      <c r="Q1388" s="11115"/>
      <c r="R1388" s="10724"/>
      <c r="S1388" s="1173"/>
      <c r="T1388" s="1173"/>
      <c r="U1388" s="1173"/>
      <c r="V1388" s="11116"/>
      <c r="W1388" s="1173"/>
      <c r="X1388" s="11116"/>
      <c r="Y1388" s="1173"/>
      <c r="Z1388" s="11117"/>
      <c r="AA1388" s="10596"/>
      <c r="AB1388" s="10596"/>
      <c r="AC1388" s="9691"/>
      <c r="AD1388" s="2347">
        <v>208950</v>
      </c>
      <c r="AE1388" s="8920"/>
      <c r="AF1388" s="31"/>
      <c r="AG1388" s="26"/>
    </row>
    <row r="1389" spans="1:33" ht="30" customHeight="1">
      <c r="A1389" s="2542" t="s">
        <v>16214</v>
      </c>
      <c r="B1389" s="11109"/>
      <c r="C1389" s="10586"/>
      <c r="D1389" s="10586"/>
      <c r="E1389" s="9386"/>
      <c r="F1389" s="11110"/>
      <c r="G1389" s="10596"/>
      <c r="H1389" s="11111"/>
      <c r="I1389" s="11112"/>
      <c r="J1389" s="11113"/>
      <c r="K1389" s="11114"/>
      <c r="L1389" s="563" t="s">
        <v>9966</v>
      </c>
      <c r="M1389" s="8997"/>
      <c r="N1389" s="2533" t="s">
        <v>3951</v>
      </c>
      <c r="O1389" s="1272">
        <v>1</v>
      </c>
      <c r="P1389" s="1272">
        <v>1</v>
      </c>
      <c r="Q1389" s="11115"/>
      <c r="R1389" s="10724"/>
      <c r="S1389" s="1173"/>
      <c r="T1389" s="1173"/>
      <c r="U1389" s="1173"/>
      <c r="V1389" s="11116"/>
      <c r="W1389" s="1173"/>
      <c r="X1389" s="11116"/>
      <c r="Y1389" s="1173"/>
      <c r="Z1389" s="11117"/>
      <c r="AA1389" s="10596"/>
      <c r="AB1389" s="10596"/>
      <c r="AC1389" s="9691"/>
      <c r="AD1389" s="2347">
        <v>34825</v>
      </c>
      <c r="AE1389" s="8913"/>
      <c r="AF1389" s="31"/>
      <c r="AG1389" s="26"/>
    </row>
    <row r="1390" spans="1:33" ht="30" customHeight="1">
      <c r="A1390" s="2977" t="s">
        <v>8564</v>
      </c>
      <c r="B1390" s="1336" t="s">
        <v>13320</v>
      </c>
      <c r="C1390" s="1277">
        <v>45576</v>
      </c>
      <c r="D1390" s="1277">
        <v>45587</v>
      </c>
      <c r="E1390" s="655"/>
      <c r="F1390" s="2978"/>
      <c r="G1390" s="1276">
        <v>8598</v>
      </c>
      <c r="H1390" s="1939" t="s">
        <v>1340</v>
      </c>
      <c r="I1390" s="1326"/>
      <c r="J1390" s="1304" t="s">
        <v>10732</v>
      </c>
      <c r="K1390" s="1965" t="s">
        <v>13321</v>
      </c>
      <c r="L1390" s="1590" t="s">
        <v>173</v>
      </c>
      <c r="M1390" s="771" t="s">
        <v>13366</v>
      </c>
      <c r="N1390" s="1276"/>
      <c r="O1390" s="1804">
        <v>1</v>
      </c>
      <c r="P1390" s="1804">
        <v>1</v>
      </c>
      <c r="Q1390" s="1402" t="s">
        <v>12312</v>
      </c>
      <c r="R1390" s="1806"/>
      <c r="S1390" s="1806"/>
      <c r="T1390" s="1806"/>
      <c r="U1390" s="1806"/>
      <c r="V1390" s="2979" t="s">
        <v>2073</v>
      </c>
      <c r="W1390" s="1806"/>
      <c r="X1390" s="2979" t="s">
        <v>37</v>
      </c>
      <c r="Y1390" s="1806"/>
      <c r="Z1390" s="2980" t="s">
        <v>45</v>
      </c>
      <c r="AA1390" s="1276">
        <v>4504374137</v>
      </c>
      <c r="AB1390" s="2148" t="s">
        <v>12935</v>
      </c>
      <c r="AC1390" s="727">
        <v>0</v>
      </c>
      <c r="AD1390" s="1266">
        <v>7938.81</v>
      </c>
      <c r="AE1390" s="727">
        <f t="shared" si="35"/>
        <v>7938.81</v>
      </c>
      <c r="AF1390" s="31"/>
      <c r="AG1390" s="26"/>
    </row>
    <row r="1391" spans="1:33" ht="30" customHeight="1">
      <c r="A1391" s="1849" t="s">
        <v>8564</v>
      </c>
      <c r="B1391" s="2992" t="s">
        <v>13322</v>
      </c>
      <c r="C1391" s="1277">
        <v>45579</v>
      </c>
      <c r="D1391" s="1277">
        <v>45588</v>
      </c>
      <c r="E1391" s="593"/>
      <c r="F1391" s="1844"/>
      <c r="G1391" s="1276">
        <v>8598</v>
      </c>
      <c r="H1391" s="1939" t="s">
        <v>8768</v>
      </c>
      <c r="I1391" s="1326"/>
      <c r="J1391" s="1304" t="s">
        <v>13323</v>
      </c>
      <c r="K1391" s="1319" t="s">
        <v>12304</v>
      </c>
      <c r="L1391" s="1472" t="s">
        <v>173</v>
      </c>
      <c r="M1391" s="771" t="s">
        <v>13367</v>
      </c>
      <c r="N1391" s="1176"/>
      <c r="O1391" s="1272">
        <v>1</v>
      </c>
      <c r="P1391" s="1272">
        <v>1</v>
      </c>
      <c r="Q1391" s="1402" t="s">
        <v>13324</v>
      </c>
      <c r="R1391" s="1173"/>
      <c r="S1391" s="1173"/>
      <c r="T1391" s="1173"/>
      <c r="U1391" s="1173"/>
      <c r="V1391" s="2266" t="s">
        <v>2073</v>
      </c>
      <c r="W1391" s="1173"/>
      <c r="X1391" s="2266" t="s">
        <v>37</v>
      </c>
      <c r="Y1391" s="1173"/>
      <c r="Z1391" s="2249" t="s">
        <v>45</v>
      </c>
      <c r="AA1391" s="1176">
        <v>4504374857</v>
      </c>
      <c r="AB1391" s="2037" t="s">
        <v>5585</v>
      </c>
      <c r="AC1391" s="722">
        <v>0</v>
      </c>
      <c r="AD1391" s="1266">
        <v>7938.81</v>
      </c>
      <c r="AE1391" s="722">
        <f t="shared" si="35"/>
        <v>7938.81</v>
      </c>
      <c r="AF1391" s="31"/>
      <c r="AG1391" s="26"/>
    </row>
    <row r="1392" spans="1:33" ht="30" customHeight="1">
      <c r="A1392" s="1849" t="s">
        <v>8564</v>
      </c>
      <c r="B1392" s="2992" t="s">
        <v>13325</v>
      </c>
      <c r="C1392" s="1277">
        <v>45580</v>
      </c>
      <c r="D1392" s="1277">
        <v>45594</v>
      </c>
      <c r="E1392" s="764"/>
      <c r="F1392" s="1844"/>
      <c r="G1392" s="1276">
        <v>8598</v>
      </c>
      <c r="H1392" s="1939" t="s">
        <v>11320</v>
      </c>
      <c r="I1392" s="1326"/>
      <c r="J1392" s="1304" t="s">
        <v>13326</v>
      </c>
      <c r="K1392" s="1319" t="s">
        <v>13327</v>
      </c>
      <c r="L1392" s="1472" t="s">
        <v>173</v>
      </c>
      <c r="M1392" s="771" t="s">
        <v>13368</v>
      </c>
      <c r="N1392" s="1176"/>
      <c r="O1392" s="1272">
        <v>1</v>
      </c>
      <c r="P1392" s="1272">
        <v>1</v>
      </c>
      <c r="Q1392" s="1402" t="s">
        <v>13328</v>
      </c>
      <c r="R1392" s="1173"/>
      <c r="S1392" s="1173"/>
      <c r="T1392" s="1173"/>
      <c r="U1392" s="1173"/>
      <c r="V1392" s="2444" t="s">
        <v>2073</v>
      </c>
      <c r="W1392" s="1173"/>
      <c r="X1392" s="2444" t="s">
        <v>37</v>
      </c>
      <c r="Y1392" s="1173"/>
      <c r="Z1392" s="2249" t="s">
        <v>45</v>
      </c>
      <c r="AA1392" s="1176">
        <v>4504376055</v>
      </c>
      <c r="AB1392" s="2037" t="s">
        <v>5585</v>
      </c>
      <c r="AC1392" s="722">
        <v>6000</v>
      </c>
      <c r="AD1392" s="1266">
        <v>7938.81</v>
      </c>
      <c r="AE1392" s="722">
        <f t="shared" si="35"/>
        <v>13938.810000000001</v>
      </c>
      <c r="AF1392" s="31"/>
      <c r="AG1392" s="26"/>
    </row>
    <row r="1393" spans="1:33" ht="30" customHeight="1">
      <c r="A1393" s="1849" t="s">
        <v>9994</v>
      </c>
      <c r="B1393" s="1336" t="s">
        <v>13329</v>
      </c>
      <c r="C1393" s="1277">
        <v>45579</v>
      </c>
      <c r="D1393" s="1843">
        <v>45590</v>
      </c>
      <c r="E1393" s="593"/>
      <c r="F1393" s="1844"/>
      <c r="G1393" s="1276">
        <v>9042</v>
      </c>
      <c r="H1393" s="1939" t="s">
        <v>13330</v>
      </c>
      <c r="I1393" s="1326"/>
      <c r="J1393" s="1304" t="s">
        <v>13331</v>
      </c>
      <c r="K1393" s="1965" t="s">
        <v>13332</v>
      </c>
      <c r="L1393" s="1863" t="s">
        <v>76</v>
      </c>
      <c r="M1393" s="771" t="s">
        <v>13369</v>
      </c>
      <c r="N1393" s="1176"/>
      <c r="O1393" s="1272">
        <v>4</v>
      </c>
      <c r="P1393" s="257">
        <v>6</v>
      </c>
      <c r="Q1393" s="1402" t="s">
        <v>13333</v>
      </c>
      <c r="R1393" s="1173"/>
      <c r="S1393" s="1173"/>
      <c r="T1393" s="1173"/>
      <c r="U1393" s="1173"/>
      <c r="V1393" s="1958" t="s">
        <v>2073</v>
      </c>
      <c r="W1393" s="1173"/>
      <c r="X1393" s="1958" t="s">
        <v>37</v>
      </c>
      <c r="Y1393" s="1173"/>
      <c r="Z1393" s="1957" t="s">
        <v>45</v>
      </c>
      <c r="AA1393" s="1176">
        <v>4504374856</v>
      </c>
      <c r="AB1393" s="2037" t="s">
        <v>10565</v>
      </c>
      <c r="AC1393" s="722">
        <v>0</v>
      </c>
      <c r="AD1393" s="1266">
        <v>6075</v>
      </c>
      <c r="AE1393" s="722">
        <f t="shared" si="35"/>
        <v>36450</v>
      </c>
      <c r="AF1393" s="31"/>
      <c r="AG1393" s="26"/>
    </row>
    <row r="1394" spans="1:33" ht="30" customHeight="1">
      <c r="A1394" s="1849" t="s">
        <v>8916</v>
      </c>
      <c r="B1394" s="2992" t="s">
        <v>13334</v>
      </c>
      <c r="C1394" s="1277">
        <v>45579</v>
      </c>
      <c r="D1394" s="1277">
        <v>45597</v>
      </c>
      <c r="E1394" s="593"/>
      <c r="F1394" s="1844"/>
      <c r="G1394" s="1276">
        <v>8646</v>
      </c>
      <c r="H1394" s="1939" t="s">
        <v>13335</v>
      </c>
      <c r="I1394" s="1326"/>
      <c r="J1394" s="2079" t="s">
        <v>13336</v>
      </c>
      <c r="K1394" s="1965" t="s">
        <v>13337</v>
      </c>
      <c r="L1394" s="1768" t="s">
        <v>28</v>
      </c>
      <c r="M1394" s="771" t="s">
        <v>13370</v>
      </c>
      <c r="N1394" s="1176"/>
      <c r="O1394" s="1272">
        <v>2</v>
      </c>
      <c r="P1394" s="1272">
        <v>2</v>
      </c>
      <c r="Q1394" s="1402" t="s">
        <v>13338</v>
      </c>
      <c r="R1394" s="1173"/>
      <c r="S1394" s="1173"/>
      <c r="T1394" s="1173"/>
      <c r="U1394" s="1173"/>
      <c r="V1394" s="2080" t="s">
        <v>2073</v>
      </c>
      <c r="W1394" s="1173"/>
      <c r="X1394" s="2080" t="s">
        <v>37</v>
      </c>
      <c r="Y1394" s="1173"/>
      <c r="Z1394" s="1716" t="s">
        <v>45</v>
      </c>
      <c r="AA1394" s="1176">
        <v>4504374810</v>
      </c>
      <c r="AB1394" s="2037" t="s">
        <v>10565</v>
      </c>
      <c r="AC1394" s="722">
        <v>56000</v>
      </c>
      <c r="AD1394" s="1266">
        <v>10976</v>
      </c>
      <c r="AE1394" s="722">
        <f t="shared" si="35"/>
        <v>77952</v>
      </c>
      <c r="AF1394" s="31"/>
      <c r="AG1394" s="26"/>
    </row>
    <row r="1395" spans="1:33" ht="30" customHeight="1">
      <c r="A1395" s="1849" t="s">
        <v>9155</v>
      </c>
      <c r="B1395" s="2061" t="s">
        <v>13887</v>
      </c>
      <c r="C1395" s="1277">
        <v>45579</v>
      </c>
      <c r="D1395" s="1277">
        <v>45593</v>
      </c>
      <c r="E1395" s="593"/>
      <c r="F1395" s="1844"/>
      <c r="G1395" s="1276">
        <v>8602</v>
      </c>
      <c r="H1395" s="1939" t="s">
        <v>1707</v>
      </c>
      <c r="I1395" s="1326"/>
      <c r="J1395" s="1304" t="s">
        <v>13339</v>
      </c>
      <c r="K1395" s="1965" t="s">
        <v>13275</v>
      </c>
      <c r="L1395" s="1472" t="s">
        <v>173</v>
      </c>
      <c r="M1395" s="771" t="s">
        <v>13371</v>
      </c>
      <c r="N1395" s="1176"/>
      <c r="O1395" s="1272">
        <v>1</v>
      </c>
      <c r="P1395" s="1272">
        <v>1</v>
      </c>
      <c r="Q1395" s="1402" t="s">
        <v>12005</v>
      </c>
      <c r="R1395" s="1173"/>
      <c r="S1395" s="1173"/>
      <c r="T1395" s="1173"/>
      <c r="U1395" s="1173"/>
      <c r="V1395" s="2854" t="s">
        <v>2073</v>
      </c>
      <c r="W1395" s="1173"/>
      <c r="X1395" s="2854" t="s">
        <v>37</v>
      </c>
      <c r="Y1395" s="1173"/>
      <c r="Z1395" s="1907" t="s">
        <v>45</v>
      </c>
      <c r="AA1395" s="1176">
        <v>4504374811</v>
      </c>
      <c r="AB1395" s="2037" t="s">
        <v>12935</v>
      </c>
      <c r="AC1395" s="722">
        <v>9300</v>
      </c>
      <c r="AD1395" s="1266">
        <v>10976</v>
      </c>
      <c r="AE1395" s="722">
        <f t="shared" si="35"/>
        <v>20276</v>
      </c>
      <c r="AF1395" s="31"/>
      <c r="AG1395" s="26"/>
    </row>
    <row r="1396" spans="1:33" ht="30" customHeight="1">
      <c r="A1396" s="3567" t="s">
        <v>13114</v>
      </c>
      <c r="B1396" s="2992" t="s">
        <v>13340</v>
      </c>
      <c r="C1396" s="1277">
        <v>45576</v>
      </c>
      <c r="D1396" s="1277">
        <v>45587</v>
      </c>
      <c r="E1396" s="593"/>
      <c r="F1396" s="1844"/>
      <c r="G1396" s="1276">
        <v>8579</v>
      </c>
      <c r="H1396" s="1345"/>
      <c r="I1396" s="2069" t="s">
        <v>25</v>
      </c>
      <c r="J1396" s="1304" t="s">
        <v>13341</v>
      </c>
      <c r="K1396" s="1965" t="s">
        <v>13342</v>
      </c>
      <c r="L1396" s="1863" t="s">
        <v>4075</v>
      </c>
      <c r="M1396" s="771" t="s">
        <v>13372</v>
      </c>
      <c r="N1396" s="1176"/>
      <c r="O1396" s="1272">
        <v>14</v>
      </c>
      <c r="P1396" s="1272">
        <v>14</v>
      </c>
      <c r="Q1396" s="1402" t="s">
        <v>13343</v>
      </c>
      <c r="R1396" s="1173"/>
      <c r="S1396" s="1173"/>
      <c r="T1396" s="1173"/>
      <c r="U1396" s="1173"/>
      <c r="V1396" s="2070" t="s">
        <v>2073</v>
      </c>
      <c r="W1396" s="1173"/>
      <c r="X1396" s="2070" t="s">
        <v>37</v>
      </c>
      <c r="Y1396" s="1173"/>
      <c r="Z1396" s="2063" t="s">
        <v>45</v>
      </c>
      <c r="AA1396" s="1176">
        <v>4504374737</v>
      </c>
      <c r="AB1396" s="2037" t="s">
        <v>10565</v>
      </c>
      <c r="AC1396" s="722">
        <v>0</v>
      </c>
      <c r="AD1396" s="1266">
        <v>5633.5</v>
      </c>
      <c r="AE1396" s="722">
        <f t="shared" si="35"/>
        <v>78869</v>
      </c>
      <c r="AF1396" s="31"/>
      <c r="AG1396" s="26"/>
    </row>
    <row r="1397" spans="1:33" ht="30" customHeight="1">
      <c r="A1397" s="1849" t="s">
        <v>10014</v>
      </c>
      <c r="B1397" s="2992" t="s">
        <v>13344</v>
      </c>
      <c r="C1397" s="1277">
        <v>45579</v>
      </c>
      <c r="D1397" s="1277">
        <v>45588</v>
      </c>
      <c r="E1397" s="593"/>
      <c r="F1397" s="1844"/>
      <c r="G1397" s="1276">
        <v>8612</v>
      </c>
      <c r="H1397" s="1939" t="s">
        <v>813</v>
      </c>
      <c r="I1397" s="1326"/>
      <c r="J1397" s="1304" t="s">
        <v>13345</v>
      </c>
      <c r="K1397" s="1965" t="s">
        <v>13346</v>
      </c>
      <c r="L1397" s="1768" t="s">
        <v>28</v>
      </c>
      <c r="M1397" s="771" t="s">
        <v>13373</v>
      </c>
      <c r="N1397" s="1176"/>
      <c r="O1397" s="1272">
        <v>2</v>
      </c>
      <c r="P1397" s="1272">
        <v>2</v>
      </c>
      <c r="Q1397" s="1402" t="s">
        <v>13347</v>
      </c>
      <c r="R1397" s="1173"/>
      <c r="S1397" s="1173"/>
      <c r="T1397" s="1173"/>
      <c r="U1397" s="1173"/>
      <c r="V1397" s="2389" t="s">
        <v>2073</v>
      </c>
      <c r="W1397" s="1173"/>
      <c r="X1397" s="2389" t="s">
        <v>37</v>
      </c>
      <c r="Y1397" s="1173"/>
      <c r="Z1397" s="2389" t="s">
        <v>45</v>
      </c>
      <c r="AA1397" s="1176">
        <v>4504374742</v>
      </c>
      <c r="AB1397" s="2037" t="s">
        <v>10568</v>
      </c>
      <c r="AC1397" s="722">
        <v>0</v>
      </c>
      <c r="AD1397" s="1266">
        <v>6156</v>
      </c>
      <c r="AE1397" s="722">
        <f t="shared" si="35"/>
        <v>12312</v>
      </c>
      <c r="AF1397" s="31"/>
      <c r="AG1397" s="26"/>
    </row>
    <row r="1398" spans="1:33" ht="30" customHeight="1">
      <c r="A1398" s="2814" t="s">
        <v>17456</v>
      </c>
      <c r="B1398" s="1336" t="s">
        <v>13348</v>
      </c>
      <c r="C1398" s="1277">
        <v>45579</v>
      </c>
      <c r="D1398" s="1277">
        <v>45595</v>
      </c>
      <c r="E1398" s="764"/>
      <c r="F1398" s="1844"/>
      <c r="G1398" s="1276">
        <v>8610</v>
      </c>
      <c r="H1398" s="1939" t="s">
        <v>106</v>
      </c>
      <c r="I1398" s="1326"/>
      <c r="J1398" s="1940" t="s">
        <v>13349</v>
      </c>
      <c r="K1398" s="1965" t="s">
        <v>13350</v>
      </c>
      <c r="L1398" s="1472" t="s">
        <v>173</v>
      </c>
      <c r="M1398" s="771" t="s">
        <v>13376</v>
      </c>
      <c r="N1398" s="1176"/>
      <c r="O1398" s="1272">
        <v>1</v>
      </c>
      <c r="P1398" s="1272">
        <v>1</v>
      </c>
      <c r="Q1398" s="1402" t="s">
        <v>13351</v>
      </c>
      <c r="R1398" s="1173"/>
      <c r="S1398" s="1173"/>
      <c r="T1398" s="1173"/>
      <c r="U1398" s="1173"/>
      <c r="V1398" s="1833" t="s">
        <v>2073</v>
      </c>
      <c r="W1398" s="1173"/>
      <c r="X1398" s="1833" t="s">
        <v>37</v>
      </c>
      <c r="Y1398" s="1173"/>
      <c r="Z1398" s="2436" t="s">
        <v>45</v>
      </c>
      <c r="AA1398" s="1176">
        <v>4504374138</v>
      </c>
      <c r="AB1398" s="2037" t="s">
        <v>10569</v>
      </c>
      <c r="AC1398" s="722">
        <v>0</v>
      </c>
      <c r="AD1398" s="1266">
        <v>7371</v>
      </c>
      <c r="AE1398" s="722">
        <f t="shared" si="35"/>
        <v>7371</v>
      </c>
      <c r="AF1398" s="31"/>
      <c r="AG1398" s="26"/>
    </row>
    <row r="1399" spans="1:33" ht="30" customHeight="1">
      <c r="A1399" s="2814" t="s">
        <v>17456</v>
      </c>
      <c r="B1399" s="2069" t="s">
        <v>13375</v>
      </c>
      <c r="C1399" s="1277">
        <v>45579</v>
      </c>
      <c r="D1399" s="1277">
        <v>45589</v>
      </c>
      <c r="E1399" s="593"/>
      <c r="F1399" s="1844"/>
      <c r="G1399" s="1276">
        <v>8610</v>
      </c>
      <c r="H1399" s="1939" t="s">
        <v>13352</v>
      </c>
      <c r="I1399" s="1326"/>
      <c r="J1399" s="1304" t="s">
        <v>13353</v>
      </c>
      <c r="K1399" s="1965" t="s">
        <v>13354</v>
      </c>
      <c r="L1399" s="1863" t="s">
        <v>76</v>
      </c>
      <c r="M1399" s="771" t="s">
        <v>13374</v>
      </c>
      <c r="N1399" s="1176"/>
      <c r="O1399" s="1272">
        <v>4</v>
      </c>
      <c r="P1399" s="1272">
        <v>4</v>
      </c>
      <c r="Q1399" s="1402" t="s">
        <v>13355</v>
      </c>
      <c r="R1399" s="1173"/>
      <c r="S1399" s="1173"/>
      <c r="T1399" s="1173"/>
      <c r="U1399" s="1173"/>
      <c r="V1399" s="2114" t="s">
        <v>2073</v>
      </c>
      <c r="W1399" s="1173"/>
      <c r="X1399" s="2114" t="s">
        <v>37</v>
      </c>
      <c r="Y1399" s="1173"/>
      <c r="Z1399" s="1827" t="s">
        <v>45</v>
      </c>
      <c r="AA1399" s="1176">
        <v>4504375073</v>
      </c>
      <c r="AB1399" s="2037" t="s">
        <v>10565</v>
      </c>
      <c r="AC1399" s="722">
        <v>0</v>
      </c>
      <c r="AD1399" s="1266">
        <v>7371</v>
      </c>
      <c r="AE1399" s="722">
        <f t="shared" si="35"/>
        <v>29484</v>
      </c>
      <c r="AF1399" s="31"/>
      <c r="AG1399" s="26"/>
    </row>
    <row r="1400" spans="1:33" ht="30" customHeight="1">
      <c r="A1400" s="1960" t="s">
        <v>8518</v>
      </c>
      <c r="B1400" s="2992" t="s">
        <v>13384</v>
      </c>
      <c r="C1400" s="1277">
        <v>45580</v>
      </c>
      <c r="D1400" s="1277">
        <v>45589</v>
      </c>
      <c r="E1400" s="593"/>
      <c r="F1400" s="1844"/>
      <c r="G1400" s="1276">
        <v>8604</v>
      </c>
      <c r="H1400" s="1961" t="s">
        <v>1704</v>
      </c>
      <c r="I1400" s="1326"/>
      <c r="J1400" s="1304" t="s">
        <v>13385</v>
      </c>
      <c r="K1400" s="2174" t="s">
        <v>13386</v>
      </c>
      <c r="L1400" s="1397" t="s">
        <v>173</v>
      </c>
      <c r="M1400" s="771" t="s">
        <v>13434</v>
      </c>
      <c r="N1400" s="1176"/>
      <c r="O1400" s="1272">
        <v>1</v>
      </c>
      <c r="P1400" s="1272">
        <v>1</v>
      </c>
      <c r="Q1400" s="1402" t="s">
        <v>12005</v>
      </c>
      <c r="R1400" s="1173"/>
      <c r="S1400" s="1173"/>
      <c r="T1400" s="1173"/>
      <c r="U1400" s="1173"/>
      <c r="V1400" s="2115" t="s">
        <v>2073</v>
      </c>
      <c r="W1400" s="1173"/>
      <c r="X1400" s="2115" t="s">
        <v>37</v>
      </c>
      <c r="Y1400" s="1173"/>
      <c r="Z1400" s="2139" t="s">
        <v>45</v>
      </c>
      <c r="AA1400" s="1176">
        <v>4504376741</v>
      </c>
      <c r="AB1400" s="2037" t="s">
        <v>12935</v>
      </c>
      <c r="AC1400" s="722">
        <v>0</v>
      </c>
      <c r="AD1400" s="1266">
        <v>7938</v>
      </c>
      <c r="AE1400" s="722">
        <f t="shared" si="35"/>
        <v>7938</v>
      </c>
      <c r="AF1400" s="31"/>
      <c r="AG1400" s="26"/>
    </row>
    <row r="1401" spans="1:33" ht="30" customHeight="1">
      <c r="A1401" s="1960" t="s">
        <v>8518</v>
      </c>
      <c r="B1401" s="1336" t="s">
        <v>13387</v>
      </c>
      <c r="C1401" s="1277">
        <v>45580</v>
      </c>
      <c r="D1401" s="1277">
        <v>45593</v>
      </c>
      <c r="E1401" s="593"/>
      <c r="F1401" s="1844"/>
      <c r="G1401" s="1276">
        <v>8604</v>
      </c>
      <c r="H1401" s="1961" t="s">
        <v>2064</v>
      </c>
      <c r="I1401" s="1326"/>
      <c r="J1401" s="1304" t="s">
        <v>13388</v>
      </c>
      <c r="K1401" s="2174" t="s">
        <v>13389</v>
      </c>
      <c r="L1401" s="1397" t="s">
        <v>173</v>
      </c>
      <c r="M1401" s="771" t="s">
        <v>13435</v>
      </c>
      <c r="N1401" s="1176"/>
      <c r="O1401" s="1272">
        <v>1</v>
      </c>
      <c r="P1401" s="1272">
        <v>1</v>
      </c>
      <c r="Q1401" s="1402" t="s">
        <v>12005</v>
      </c>
      <c r="R1401" s="1173"/>
      <c r="S1401" s="1173"/>
      <c r="T1401" s="1173"/>
      <c r="U1401" s="1173"/>
      <c r="V1401" s="2191" t="s">
        <v>2073</v>
      </c>
      <c r="W1401" s="1173"/>
      <c r="X1401" s="2191" t="s">
        <v>37</v>
      </c>
      <c r="Y1401" s="1173"/>
      <c r="Z1401" s="2139" t="s">
        <v>45</v>
      </c>
      <c r="AA1401" s="1176" t="s">
        <v>13451</v>
      </c>
      <c r="AB1401" s="2037" t="s">
        <v>12935</v>
      </c>
      <c r="AC1401" s="722">
        <v>3000</v>
      </c>
      <c r="AD1401" s="1266">
        <v>7938</v>
      </c>
      <c r="AE1401" s="722">
        <f t="shared" si="35"/>
        <v>10938</v>
      </c>
      <c r="AF1401" s="31"/>
      <c r="AG1401" s="26"/>
    </row>
    <row r="1402" spans="1:33" ht="30" customHeight="1">
      <c r="A1402" s="1960" t="s">
        <v>8518</v>
      </c>
      <c r="B1402" s="1336" t="s">
        <v>13390</v>
      </c>
      <c r="C1402" s="1277">
        <v>45580</v>
      </c>
      <c r="D1402" s="1277">
        <v>45589</v>
      </c>
      <c r="E1402" s="593"/>
      <c r="F1402" s="1844"/>
      <c r="G1402" s="1276">
        <v>8604</v>
      </c>
      <c r="H1402" s="1961" t="s">
        <v>7834</v>
      </c>
      <c r="I1402" s="1326"/>
      <c r="J1402" s="1304" t="s">
        <v>13391</v>
      </c>
      <c r="K1402" s="2174" t="s">
        <v>13392</v>
      </c>
      <c r="L1402" s="1397" t="s">
        <v>173</v>
      </c>
      <c r="M1402" s="771" t="s">
        <v>13436</v>
      </c>
      <c r="N1402" s="1176"/>
      <c r="O1402" s="1272">
        <v>1</v>
      </c>
      <c r="P1402" s="1272">
        <v>1</v>
      </c>
      <c r="Q1402" s="1402" t="s">
        <v>12005</v>
      </c>
      <c r="R1402" s="1173"/>
      <c r="S1402" s="1173"/>
      <c r="T1402" s="1173"/>
      <c r="U1402" s="1173"/>
      <c r="V1402" s="2115" t="s">
        <v>2073</v>
      </c>
      <c r="W1402" s="1173"/>
      <c r="X1402" s="2115" t="s">
        <v>37</v>
      </c>
      <c r="Y1402" s="1173"/>
      <c r="Z1402" s="2139" t="s">
        <v>45</v>
      </c>
      <c r="AA1402" s="1176">
        <v>4504376227</v>
      </c>
      <c r="AB1402" s="2037" t="s">
        <v>12935</v>
      </c>
      <c r="AC1402" s="722">
        <v>0</v>
      </c>
      <c r="AD1402" s="1266">
        <v>7938</v>
      </c>
      <c r="AE1402" s="722">
        <f t="shared" si="35"/>
        <v>7938</v>
      </c>
      <c r="AF1402" s="31"/>
      <c r="AG1402" s="26"/>
    </row>
    <row r="1403" spans="1:33" ht="30" customHeight="1">
      <c r="A1403" s="1960" t="s">
        <v>8556</v>
      </c>
      <c r="B1403" s="2992" t="s">
        <v>13393</v>
      </c>
      <c r="C1403" s="1277">
        <v>45580</v>
      </c>
      <c r="D1403" s="1277">
        <v>45594</v>
      </c>
      <c r="E1403" s="593"/>
      <c r="F1403" s="1844"/>
      <c r="G1403" s="1276">
        <v>8608</v>
      </c>
      <c r="H1403" s="1961" t="s">
        <v>763</v>
      </c>
      <c r="I1403" s="3327" t="s">
        <v>92</v>
      </c>
      <c r="J1403" s="1304" t="s">
        <v>13394</v>
      </c>
      <c r="K1403" s="2174" t="s">
        <v>13395</v>
      </c>
      <c r="L1403" s="1397" t="s">
        <v>173</v>
      </c>
      <c r="M1403" s="771" t="s">
        <v>13437</v>
      </c>
      <c r="N1403" s="1176"/>
      <c r="O1403" s="1272">
        <v>1</v>
      </c>
      <c r="P1403" s="1272">
        <v>1</v>
      </c>
      <c r="Q1403" s="1402" t="s">
        <v>12005</v>
      </c>
      <c r="R1403" s="1173"/>
      <c r="S1403" s="1173"/>
      <c r="T1403" s="1173"/>
      <c r="U1403" s="1173"/>
      <c r="V1403" s="3325" t="s">
        <v>2073</v>
      </c>
      <c r="W1403" s="1173"/>
      <c r="X1403" s="3325" t="s">
        <v>37</v>
      </c>
      <c r="Y1403" s="1173"/>
      <c r="Z1403" s="2139" t="s">
        <v>45</v>
      </c>
      <c r="AA1403" s="1176">
        <v>4504376437</v>
      </c>
      <c r="AB1403" s="2037" t="s">
        <v>10568</v>
      </c>
      <c r="AC1403" s="722">
        <v>6000</v>
      </c>
      <c r="AD1403" s="1266">
        <v>7938</v>
      </c>
      <c r="AE1403" s="722">
        <f t="shared" si="35"/>
        <v>13938</v>
      </c>
      <c r="AF1403" s="31"/>
      <c r="AG1403" s="26"/>
    </row>
    <row r="1404" spans="1:33" ht="30" customHeight="1">
      <c r="A1404" s="6057" t="s">
        <v>8556</v>
      </c>
      <c r="B1404" s="6063" t="s">
        <v>13396</v>
      </c>
      <c r="C1404" s="1277">
        <v>45580</v>
      </c>
      <c r="D1404" s="1277">
        <v>45589</v>
      </c>
      <c r="E1404" s="593"/>
      <c r="F1404" s="1844"/>
      <c r="G1404" s="1276">
        <v>8608</v>
      </c>
      <c r="H1404" s="1961" t="s">
        <v>4769</v>
      </c>
      <c r="I1404" s="1326"/>
      <c r="J1404" s="6058" t="s">
        <v>13397</v>
      </c>
      <c r="K1404" s="1319" t="s">
        <v>13398</v>
      </c>
      <c r="L1404" s="1397" t="s">
        <v>173</v>
      </c>
      <c r="M1404" s="771" t="s">
        <v>13438</v>
      </c>
      <c r="N1404" s="1176"/>
      <c r="O1404" s="1272">
        <v>1</v>
      </c>
      <c r="P1404" s="1272">
        <v>1</v>
      </c>
      <c r="Q1404" s="1402" t="s">
        <v>12005</v>
      </c>
      <c r="R1404" s="1173"/>
      <c r="S1404" s="1173"/>
      <c r="T1404" s="1173"/>
      <c r="U1404" s="1173"/>
      <c r="V1404" s="2250" t="s">
        <v>2073</v>
      </c>
      <c r="W1404" s="1173"/>
      <c r="X1404" s="2250" t="s">
        <v>37</v>
      </c>
      <c r="Y1404" s="1173"/>
      <c r="Z1404" s="2249" t="s">
        <v>45</v>
      </c>
      <c r="AA1404" s="6056" t="s">
        <v>13450</v>
      </c>
      <c r="AB1404" s="2037" t="s">
        <v>14506</v>
      </c>
      <c r="AC1404" s="722">
        <v>0</v>
      </c>
      <c r="AD1404" s="1266">
        <v>7938</v>
      </c>
      <c r="AE1404" s="722">
        <f t="shared" si="35"/>
        <v>7938</v>
      </c>
      <c r="AF1404" s="31"/>
      <c r="AG1404" s="26"/>
    </row>
    <row r="1405" spans="1:33" ht="30" customHeight="1">
      <c r="A1405" s="1960" t="s">
        <v>8556</v>
      </c>
      <c r="B1405" s="2992" t="s">
        <v>13399</v>
      </c>
      <c r="C1405" s="1277">
        <v>45581</v>
      </c>
      <c r="D1405" s="1277">
        <v>45593</v>
      </c>
      <c r="E1405" s="593"/>
      <c r="F1405" s="1844"/>
      <c r="G1405" s="1276">
        <v>8608</v>
      </c>
      <c r="H1405" s="1961" t="s">
        <v>7877</v>
      </c>
      <c r="I1405" s="1326"/>
      <c r="J1405" s="1304" t="s">
        <v>13400</v>
      </c>
      <c r="K1405" s="2174" t="s">
        <v>13401</v>
      </c>
      <c r="L1405" s="1397" t="s">
        <v>173</v>
      </c>
      <c r="M1405" s="771" t="s">
        <v>13439</v>
      </c>
      <c r="N1405" s="1176"/>
      <c r="O1405" s="1272">
        <v>1</v>
      </c>
      <c r="P1405" s="1272">
        <v>1</v>
      </c>
      <c r="Q1405" s="1402" t="s">
        <v>12005</v>
      </c>
      <c r="R1405" s="1173"/>
      <c r="S1405" s="1173"/>
      <c r="T1405" s="1173"/>
      <c r="U1405" s="1173"/>
      <c r="V1405" s="2733" t="s">
        <v>2073</v>
      </c>
      <c r="W1405" s="1173"/>
      <c r="X1405" s="2733" t="s">
        <v>37</v>
      </c>
      <c r="Y1405" s="1173"/>
      <c r="Z1405" s="2249" t="s">
        <v>45</v>
      </c>
      <c r="AA1405" s="1176">
        <v>4504376547</v>
      </c>
      <c r="AB1405" s="2037" t="s">
        <v>12935</v>
      </c>
      <c r="AC1405" s="722">
        <v>0</v>
      </c>
      <c r="AD1405" s="1266">
        <v>7938</v>
      </c>
      <c r="AE1405" s="722">
        <f t="shared" si="35"/>
        <v>7938</v>
      </c>
      <c r="AF1405" s="31"/>
      <c r="AG1405" s="26"/>
    </row>
    <row r="1406" spans="1:33" ht="30" customHeight="1">
      <c r="A1406" s="1960" t="s">
        <v>8564</v>
      </c>
      <c r="B1406" s="2992" t="s">
        <v>13402</v>
      </c>
      <c r="C1406" s="1277">
        <v>45581</v>
      </c>
      <c r="D1406" s="1277">
        <v>45595</v>
      </c>
      <c r="E1406" s="593"/>
      <c r="F1406" s="1844"/>
      <c r="G1406" s="1276">
        <v>8598</v>
      </c>
      <c r="H1406" s="1961" t="s">
        <v>13403</v>
      </c>
      <c r="I1406" s="1326"/>
      <c r="J1406" s="1963" t="s">
        <v>13404</v>
      </c>
      <c r="K1406" s="2174" t="s">
        <v>13405</v>
      </c>
      <c r="L1406" s="1768" t="s">
        <v>28</v>
      </c>
      <c r="M1406" s="771" t="s">
        <v>13440</v>
      </c>
      <c r="N1406" s="1176"/>
      <c r="O1406" s="1272">
        <v>2</v>
      </c>
      <c r="P1406" s="1272">
        <v>2</v>
      </c>
      <c r="Q1406" s="1402" t="s">
        <v>13406</v>
      </c>
      <c r="R1406" s="1173"/>
      <c r="S1406" s="1173"/>
      <c r="T1406" s="1173"/>
      <c r="U1406" s="1173"/>
      <c r="V1406" s="2361" t="s">
        <v>2073</v>
      </c>
      <c r="W1406" s="1173"/>
      <c r="X1406" s="2361" t="s">
        <v>37</v>
      </c>
      <c r="Y1406" s="1173"/>
      <c r="Z1406" s="2365" t="s">
        <v>45</v>
      </c>
      <c r="AA1406" s="1176">
        <v>4504376711</v>
      </c>
      <c r="AB1406" s="2037" t="s">
        <v>10565</v>
      </c>
      <c r="AC1406" s="722">
        <v>6000</v>
      </c>
      <c r="AD1406" s="1266">
        <v>7938.81</v>
      </c>
      <c r="AE1406" s="722">
        <f t="shared" si="35"/>
        <v>21877.620000000003</v>
      </c>
      <c r="AF1406" s="31"/>
      <c r="AG1406" s="26"/>
    </row>
    <row r="1407" spans="1:33" ht="30" customHeight="1">
      <c r="A1407" s="1960" t="s">
        <v>8564</v>
      </c>
      <c r="B1407" s="2992" t="s">
        <v>13407</v>
      </c>
      <c r="C1407" s="1277">
        <v>45580</v>
      </c>
      <c r="D1407" s="1277">
        <v>45595</v>
      </c>
      <c r="E1407" s="593"/>
      <c r="F1407" s="1844"/>
      <c r="G1407" s="1276">
        <v>8598</v>
      </c>
      <c r="H1407" s="1961" t="s">
        <v>8150</v>
      </c>
      <c r="I1407" s="1326"/>
      <c r="J1407" s="1963" t="s">
        <v>13408</v>
      </c>
      <c r="K1407" s="2174" t="s">
        <v>13409</v>
      </c>
      <c r="L1407" s="1768" t="s">
        <v>28</v>
      </c>
      <c r="M1407" s="771" t="s">
        <v>13441</v>
      </c>
      <c r="N1407" s="1176"/>
      <c r="O1407" s="1272">
        <v>2</v>
      </c>
      <c r="P1407" s="1272">
        <v>2</v>
      </c>
      <c r="Q1407" s="1402" t="s">
        <v>12715</v>
      </c>
      <c r="R1407" s="1173"/>
      <c r="S1407" s="1173"/>
      <c r="T1407" s="1173"/>
      <c r="U1407" s="1173"/>
      <c r="V1407" s="2969" t="s">
        <v>2073</v>
      </c>
      <c r="W1407" s="1173"/>
      <c r="X1407" s="2969" t="s">
        <v>37</v>
      </c>
      <c r="Y1407" s="1173"/>
      <c r="Z1407" s="2958" t="s">
        <v>45</v>
      </c>
      <c r="AA1407" s="1176">
        <v>4504376712</v>
      </c>
      <c r="AB1407" s="2037" t="s">
        <v>10565</v>
      </c>
      <c r="AC1407" s="722">
        <v>9000</v>
      </c>
      <c r="AD1407" s="1266">
        <v>7938.81</v>
      </c>
      <c r="AE1407" s="722">
        <f t="shared" si="35"/>
        <v>24877.620000000003</v>
      </c>
      <c r="AF1407" s="31"/>
      <c r="AG1407" s="26"/>
    </row>
    <row r="1408" spans="1:33" ht="30" customHeight="1">
      <c r="A1408" s="1960" t="s">
        <v>8564</v>
      </c>
      <c r="B1408" s="2992" t="s">
        <v>13410</v>
      </c>
      <c r="C1408" s="1277">
        <v>45580</v>
      </c>
      <c r="D1408" s="1277">
        <v>45589</v>
      </c>
      <c r="E1408" s="593"/>
      <c r="F1408" s="1844"/>
      <c r="G1408" s="1276">
        <v>8598</v>
      </c>
      <c r="H1408" s="1961" t="s">
        <v>7056</v>
      </c>
      <c r="I1408" s="1326"/>
      <c r="J1408" s="1304" t="s">
        <v>13411</v>
      </c>
      <c r="K1408" s="2174" t="s">
        <v>13412</v>
      </c>
      <c r="L1408" s="1768" t="s">
        <v>28</v>
      </c>
      <c r="M1408" s="771" t="s">
        <v>13442</v>
      </c>
      <c r="N1408" s="1176"/>
      <c r="O1408" s="1272">
        <v>2</v>
      </c>
      <c r="P1408" s="1272">
        <v>2</v>
      </c>
      <c r="Q1408" s="1402" t="s">
        <v>12312</v>
      </c>
      <c r="R1408" s="1173"/>
      <c r="S1408" s="1173"/>
      <c r="T1408" s="1173"/>
      <c r="U1408" s="1173"/>
      <c r="V1408" s="2400" t="s">
        <v>2073</v>
      </c>
      <c r="W1408" s="1173"/>
      <c r="X1408" s="2400" t="s">
        <v>37</v>
      </c>
      <c r="Y1408" s="1173"/>
      <c r="Z1408" s="2478" t="s">
        <v>45</v>
      </c>
      <c r="AA1408" s="1176">
        <v>4504376974</v>
      </c>
      <c r="AB1408" s="2037" t="s">
        <v>10565</v>
      </c>
      <c r="AC1408" s="722">
        <v>0</v>
      </c>
      <c r="AD1408" s="1266">
        <v>7938.81</v>
      </c>
      <c r="AE1408" s="722">
        <f t="shared" si="35"/>
        <v>15877.62</v>
      </c>
      <c r="AF1408" s="31"/>
      <c r="AG1408" s="26"/>
    </row>
    <row r="1409" spans="1:33" ht="30" customHeight="1">
      <c r="A1409" s="1960" t="s">
        <v>8564</v>
      </c>
      <c r="B1409" s="2992" t="s">
        <v>13413</v>
      </c>
      <c r="C1409" s="1277">
        <v>45580</v>
      </c>
      <c r="D1409" s="1277">
        <v>45589</v>
      </c>
      <c r="E1409" s="593"/>
      <c r="F1409" s="1844"/>
      <c r="G1409" s="1276">
        <v>8598</v>
      </c>
      <c r="H1409" s="1961" t="s">
        <v>613</v>
      </c>
      <c r="I1409" s="1326"/>
      <c r="J1409" s="1304" t="s">
        <v>9120</v>
      </c>
      <c r="K1409" s="2174" t="s">
        <v>13414</v>
      </c>
      <c r="L1409" s="1397" t="s">
        <v>173</v>
      </c>
      <c r="M1409" s="771" t="s">
        <v>13443</v>
      </c>
      <c r="N1409" s="1176"/>
      <c r="O1409" s="1272">
        <v>1</v>
      </c>
      <c r="P1409" s="1272">
        <v>1</v>
      </c>
      <c r="Q1409" s="1402" t="s">
        <v>12312</v>
      </c>
      <c r="R1409" s="1173"/>
      <c r="S1409" s="1173"/>
      <c r="T1409" s="1173"/>
      <c r="U1409" s="1173"/>
      <c r="V1409" s="2213" t="s">
        <v>2073</v>
      </c>
      <c r="W1409" s="1173"/>
      <c r="X1409" s="2213" t="s">
        <v>37</v>
      </c>
      <c r="Y1409" s="1173"/>
      <c r="Z1409" s="2249" t="s">
        <v>45</v>
      </c>
      <c r="AA1409" s="1176" t="s">
        <v>13449</v>
      </c>
      <c r="AB1409" s="2037" t="s">
        <v>10565</v>
      </c>
      <c r="AC1409" s="722">
        <v>0</v>
      </c>
      <c r="AD1409" s="1266">
        <v>7938.81</v>
      </c>
      <c r="AE1409" s="722">
        <f t="shared" si="35"/>
        <v>7938.81</v>
      </c>
      <c r="AF1409" s="31"/>
      <c r="AG1409" s="26"/>
    </row>
    <row r="1410" spans="1:33" ht="30" customHeight="1">
      <c r="A1410" s="1960" t="s">
        <v>8564</v>
      </c>
      <c r="B1410" s="2992" t="s">
        <v>13415</v>
      </c>
      <c r="C1410" s="1277">
        <v>45580</v>
      </c>
      <c r="D1410" s="1277">
        <v>45594</v>
      </c>
      <c r="E1410" s="593"/>
      <c r="F1410" s="1844"/>
      <c r="G1410" s="1276">
        <v>8598</v>
      </c>
      <c r="H1410" s="1961" t="s">
        <v>9406</v>
      </c>
      <c r="I1410" s="1326"/>
      <c r="J1410" s="1963" t="s">
        <v>13416</v>
      </c>
      <c r="K1410" s="2174" t="s">
        <v>13417</v>
      </c>
      <c r="L1410" s="1768" t="s">
        <v>28</v>
      </c>
      <c r="M1410" s="771" t="s">
        <v>13444</v>
      </c>
      <c r="N1410" s="1176"/>
      <c r="O1410" s="1272">
        <v>2</v>
      </c>
      <c r="P1410" s="1272">
        <v>2</v>
      </c>
      <c r="Q1410" s="1402" t="s">
        <v>13418</v>
      </c>
      <c r="R1410" s="1173"/>
      <c r="S1410" s="1173"/>
      <c r="T1410" s="1173"/>
      <c r="U1410" s="1173"/>
      <c r="V1410" s="2329" t="s">
        <v>2073</v>
      </c>
      <c r="W1410" s="1173"/>
      <c r="X1410" s="2329" t="s">
        <v>37</v>
      </c>
      <c r="Y1410" s="1173"/>
      <c r="Z1410" s="2249" t="s">
        <v>45</v>
      </c>
      <c r="AA1410" s="1176">
        <v>4504376982</v>
      </c>
      <c r="AB1410" s="2037" t="s">
        <v>10565</v>
      </c>
      <c r="AC1410" s="722">
        <v>6000</v>
      </c>
      <c r="AD1410" s="1266">
        <v>7938.81</v>
      </c>
      <c r="AE1410" s="722">
        <f t="shared" si="35"/>
        <v>21877.620000000003</v>
      </c>
      <c r="AF1410" s="31"/>
      <c r="AG1410" s="26"/>
    </row>
    <row r="1411" spans="1:33" ht="30" customHeight="1">
      <c r="A1411" s="1960" t="s">
        <v>8600</v>
      </c>
      <c r="B1411" s="1336" t="s">
        <v>13419</v>
      </c>
      <c r="C1411" s="1277">
        <v>45580</v>
      </c>
      <c r="D1411" s="1277">
        <v>45589</v>
      </c>
      <c r="E1411" s="593"/>
      <c r="F1411" s="1844"/>
      <c r="G1411" s="1276">
        <v>8647</v>
      </c>
      <c r="H1411" s="1961" t="s">
        <v>12208</v>
      </c>
      <c r="I1411" s="1326"/>
      <c r="J1411" s="1304" t="s">
        <v>9710</v>
      </c>
      <c r="K1411" s="2174" t="s">
        <v>13420</v>
      </c>
      <c r="L1411" s="1768" t="s">
        <v>28</v>
      </c>
      <c r="M1411" s="771" t="s">
        <v>13445</v>
      </c>
      <c r="N1411" s="1176"/>
      <c r="O1411" s="1272">
        <v>2</v>
      </c>
      <c r="P1411" s="1272">
        <v>2</v>
      </c>
      <c r="Q1411" s="1963" t="s">
        <v>12075</v>
      </c>
      <c r="R1411" s="1173"/>
      <c r="S1411" s="1173"/>
      <c r="T1411" s="1173"/>
      <c r="U1411" s="1173"/>
      <c r="V1411" s="2063" t="s">
        <v>2073</v>
      </c>
      <c r="W1411" s="1173"/>
      <c r="X1411" s="2063" t="s">
        <v>37</v>
      </c>
      <c r="Y1411" s="1173"/>
      <c r="Z1411" s="2139" t="s">
        <v>45</v>
      </c>
      <c r="AA1411" s="1176">
        <v>4504376742</v>
      </c>
      <c r="AB1411" s="2037" t="s">
        <v>12935</v>
      </c>
      <c r="AC1411" s="722">
        <v>0</v>
      </c>
      <c r="AD1411" s="1266">
        <v>7938</v>
      </c>
      <c r="AE1411" s="722">
        <f t="shared" si="35"/>
        <v>15876</v>
      </c>
      <c r="AF1411" s="31"/>
      <c r="AG1411" s="26"/>
    </row>
    <row r="1412" spans="1:33" ht="30" customHeight="1">
      <c r="A1412" s="1960" t="s">
        <v>8570</v>
      </c>
      <c r="B1412" s="3071" t="s">
        <v>13421</v>
      </c>
      <c r="C1412" s="1277">
        <v>45575</v>
      </c>
      <c r="D1412" s="1277">
        <v>45586</v>
      </c>
      <c r="E1412" s="593"/>
      <c r="F1412" s="1844"/>
      <c r="G1412" s="1276">
        <v>9013</v>
      </c>
      <c r="H1412" s="1961" t="s">
        <v>10160</v>
      </c>
      <c r="I1412" s="1326"/>
      <c r="J1412" s="1304" t="s">
        <v>13422</v>
      </c>
      <c r="K1412" s="1319" t="s">
        <v>13423</v>
      </c>
      <c r="L1412" s="1962" t="s">
        <v>1932</v>
      </c>
      <c r="M1412" s="771" t="s">
        <v>13446</v>
      </c>
      <c r="N1412" s="1176"/>
      <c r="O1412" s="1272">
        <v>22</v>
      </c>
      <c r="P1412" s="1272">
        <v>22</v>
      </c>
      <c r="Q1412" s="1963" t="s">
        <v>13424</v>
      </c>
      <c r="R1412" s="1173"/>
      <c r="S1412" s="1173"/>
      <c r="T1412" s="1173"/>
      <c r="U1412" s="1173"/>
      <c r="V1412" s="1964" t="s">
        <v>2073</v>
      </c>
      <c r="W1412" s="1173"/>
      <c r="X1412" s="1964" t="s">
        <v>37</v>
      </c>
      <c r="Y1412" s="1173"/>
      <c r="Z1412" s="1957" t="s">
        <v>45</v>
      </c>
      <c r="AA1412" s="1176">
        <v>4504376557</v>
      </c>
      <c r="AB1412" s="2037" t="s">
        <v>12935</v>
      </c>
      <c r="AC1412" s="722">
        <v>0</v>
      </c>
      <c r="AD1412" s="1266">
        <v>6544.8</v>
      </c>
      <c r="AE1412" s="722">
        <f t="shared" si="35"/>
        <v>143985.60000000001</v>
      </c>
      <c r="AF1412" s="31"/>
      <c r="AG1412" s="26"/>
    </row>
    <row r="1413" spans="1:33" ht="30" customHeight="1">
      <c r="A1413" s="1960" t="s">
        <v>10036</v>
      </c>
      <c r="B1413" s="2992" t="s">
        <v>13425</v>
      </c>
      <c r="C1413" s="1277">
        <v>45580</v>
      </c>
      <c r="D1413" s="1277">
        <v>45589</v>
      </c>
      <c r="E1413" s="593"/>
      <c r="F1413" s="1844"/>
      <c r="G1413" s="1276">
        <v>8598</v>
      </c>
      <c r="H1413" s="1961" t="s">
        <v>6177</v>
      </c>
      <c r="I1413" s="1326"/>
      <c r="J1413" s="1304" t="s">
        <v>13426</v>
      </c>
      <c r="K1413" s="1319" t="s">
        <v>13427</v>
      </c>
      <c r="L1413" s="1863" t="s">
        <v>76</v>
      </c>
      <c r="M1413" s="771" t="s">
        <v>13447</v>
      </c>
      <c r="N1413" s="1176"/>
      <c r="O1413" s="1272">
        <v>4</v>
      </c>
      <c r="P1413" s="1272">
        <v>4</v>
      </c>
      <c r="Q1413" s="1402" t="s">
        <v>13428</v>
      </c>
      <c r="R1413" s="1173"/>
      <c r="S1413" s="1173"/>
      <c r="T1413" s="1173"/>
      <c r="U1413" s="1173"/>
      <c r="V1413" s="2365" t="s">
        <v>2073</v>
      </c>
      <c r="W1413" s="1173"/>
      <c r="X1413" s="2365" t="s">
        <v>37</v>
      </c>
      <c r="Y1413" s="1173"/>
      <c r="Z1413" s="2003" t="s">
        <v>45</v>
      </c>
      <c r="AA1413" s="1176">
        <v>4504376736</v>
      </c>
      <c r="AB1413" s="2037" t="s">
        <v>5585</v>
      </c>
      <c r="AC1413" s="722">
        <v>0</v>
      </c>
      <c r="AD1413" s="1266">
        <v>6318</v>
      </c>
      <c r="AE1413" s="722">
        <f t="shared" si="35"/>
        <v>25272</v>
      </c>
      <c r="AF1413" s="31"/>
      <c r="AG1413" s="26"/>
    </row>
    <row r="1414" spans="1:33" ht="30" customHeight="1">
      <c r="A1414" s="1960" t="s">
        <v>8916</v>
      </c>
      <c r="B1414" s="2992" t="s">
        <v>13429</v>
      </c>
      <c r="C1414" s="1277">
        <v>45579</v>
      </c>
      <c r="D1414" s="1277">
        <v>45597</v>
      </c>
      <c r="E1414" s="593"/>
      <c r="F1414" s="1844"/>
      <c r="G1414" s="1276">
        <v>8646</v>
      </c>
      <c r="H1414" s="1961" t="s">
        <v>13430</v>
      </c>
      <c r="I1414" s="1326"/>
      <c r="J1414" s="1304" t="s">
        <v>13431</v>
      </c>
      <c r="K1414" s="2174" t="s">
        <v>13432</v>
      </c>
      <c r="L1414" s="2668" t="s">
        <v>8865</v>
      </c>
      <c r="M1414" s="771" t="s">
        <v>13448</v>
      </c>
      <c r="N1414" s="1176"/>
      <c r="O1414" s="1272">
        <v>2</v>
      </c>
      <c r="P1414" s="1272">
        <v>2</v>
      </c>
      <c r="Q1414" s="1402" t="s">
        <v>13433</v>
      </c>
      <c r="R1414" s="1173"/>
      <c r="S1414" s="1173"/>
      <c r="T1414" s="1173"/>
      <c r="U1414" s="1173"/>
      <c r="V1414" s="2823" t="s">
        <v>2073</v>
      </c>
      <c r="W1414" s="1173"/>
      <c r="X1414" s="2823" t="s">
        <v>37</v>
      </c>
      <c r="Y1414" s="1173"/>
      <c r="Z1414" s="1716" t="s">
        <v>45</v>
      </c>
      <c r="AA1414" s="1176">
        <v>4504376142</v>
      </c>
      <c r="AB1414" s="2037" t="s">
        <v>12935</v>
      </c>
      <c r="AC1414" s="722">
        <v>56000</v>
      </c>
      <c r="AD1414" s="1266">
        <v>5292</v>
      </c>
      <c r="AE1414" s="722">
        <f t="shared" si="35"/>
        <v>66584</v>
      </c>
      <c r="AF1414" s="31"/>
      <c r="AG1414" s="26"/>
    </row>
    <row r="1415" spans="1:33" ht="30" customHeight="1">
      <c r="A1415" s="1860" t="s">
        <v>10036</v>
      </c>
      <c r="B1415" s="2992" t="s">
        <v>13452</v>
      </c>
      <c r="C1415" s="1277">
        <v>45581</v>
      </c>
      <c r="D1415" s="1277">
        <v>45593</v>
      </c>
      <c r="E1415" s="593"/>
      <c r="F1415" s="1844"/>
      <c r="G1415" s="1276">
        <v>8589</v>
      </c>
      <c r="H1415" s="1861" t="s">
        <v>7145</v>
      </c>
      <c r="I1415" s="1326"/>
      <c r="J1415" s="1304" t="s">
        <v>13453</v>
      </c>
      <c r="K1415" s="1319" t="s">
        <v>13454</v>
      </c>
      <c r="L1415" s="1397" t="s">
        <v>173</v>
      </c>
      <c r="M1415" s="771" t="s">
        <v>13505</v>
      </c>
      <c r="N1415" s="1176"/>
      <c r="O1415" s="1272">
        <v>1</v>
      </c>
      <c r="P1415" s="1272">
        <v>1</v>
      </c>
      <c r="Q1415" s="1402" t="s">
        <v>13455</v>
      </c>
      <c r="R1415" s="1173"/>
      <c r="S1415" s="1173"/>
      <c r="T1415" s="1173"/>
      <c r="U1415" s="1173"/>
      <c r="V1415" s="1924" t="s">
        <v>2073</v>
      </c>
      <c r="W1415" s="1173"/>
      <c r="X1415" s="1924" t="s">
        <v>37</v>
      </c>
      <c r="Y1415" s="1173"/>
      <c r="Z1415" s="1907" t="s">
        <v>45</v>
      </c>
      <c r="AA1415" s="1176" t="s">
        <v>13526</v>
      </c>
      <c r="AB1415" s="2037" t="s">
        <v>10568</v>
      </c>
      <c r="AC1415" s="722">
        <v>0</v>
      </c>
      <c r="AD1415" s="1266">
        <v>6318</v>
      </c>
      <c r="AE1415" s="722">
        <f t="shared" si="35"/>
        <v>6318</v>
      </c>
      <c r="AF1415" s="31"/>
      <c r="AG1415" s="26"/>
    </row>
    <row r="1416" spans="1:33" ht="30" customHeight="1">
      <c r="A1416" s="1818" t="s">
        <v>10036</v>
      </c>
      <c r="B1416" s="1812" t="s">
        <v>13456</v>
      </c>
      <c r="C1416" s="1813">
        <v>45581</v>
      </c>
      <c r="D1416" s="1752">
        <v>45590</v>
      </c>
      <c r="E1416" s="114">
        <v>46132</v>
      </c>
      <c r="F1416" s="1746">
        <f t="shared" ref="F1416" si="36">SUM(D1416-E1416)</f>
        <v>-542</v>
      </c>
      <c r="G1416" s="1811">
        <v>8589</v>
      </c>
      <c r="H1416" s="1819" t="s">
        <v>10041</v>
      </c>
      <c r="I1416" s="525"/>
      <c r="J1416" s="1815" t="s">
        <v>13457</v>
      </c>
      <c r="K1416" s="1816" t="s">
        <v>10339</v>
      </c>
      <c r="L1416" s="1820" t="s">
        <v>128</v>
      </c>
      <c r="M1416" s="1438" t="s">
        <v>13506</v>
      </c>
      <c r="N1416" s="251"/>
      <c r="O1416" s="253">
        <v>3</v>
      </c>
      <c r="P1416" s="253">
        <v>3</v>
      </c>
      <c r="Q1416" s="1814" t="s">
        <v>13458</v>
      </c>
      <c r="R1416" s="250"/>
      <c r="S1416" s="250"/>
      <c r="T1416" s="250"/>
      <c r="U1416" s="250"/>
      <c r="V1416" s="250"/>
      <c r="W1416" s="250"/>
      <c r="X1416" s="250"/>
      <c r="Y1416" s="250"/>
      <c r="Z1416" s="251"/>
      <c r="AA1416" s="251" t="s">
        <v>13524</v>
      </c>
      <c r="AB1416" s="2039" t="s">
        <v>10569</v>
      </c>
      <c r="AC1416" s="33">
        <v>0</v>
      </c>
      <c r="AD1416" s="471">
        <v>6318</v>
      </c>
      <c r="AE1416" s="33">
        <f t="shared" si="35"/>
        <v>18954</v>
      </c>
      <c r="AF1416" s="31"/>
      <c r="AG1416" s="26"/>
    </row>
    <row r="1417" spans="1:33" ht="30" customHeight="1">
      <c r="A1417" s="1860" t="s">
        <v>10036</v>
      </c>
      <c r="B1417" s="1336" t="s">
        <v>13459</v>
      </c>
      <c r="C1417" s="1277">
        <v>45581</v>
      </c>
      <c r="D1417" s="1277">
        <v>45593</v>
      </c>
      <c r="E1417" s="593"/>
      <c r="F1417" s="1844"/>
      <c r="G1417" s="1276">
        <v>8589</v>
      </c>
      <c r="H1417" s="1861" t="s">
        <v>581</v>
      </c>
      <c r="I1417" s="1326"/>
      <c r="J1417" s="1304" t="s">
        <v>13460</v>
      </c>
      <c r="K1417" s="1319" t="s">
        <v>13461</v>
      </c>
      <c r="L1417" s="1768" t="s">
        <v>28</v>
      </c>
      <c r="M1417" s="771" t="s">
        <v>13507</v>
      </c>
      <c r="N1417" s="1176"/>
      <c r="O1417" s="1272">
        <v>2</v>
      </c>
      <c r="P1417" s="257">
        <v>3</v>
      </c>
      <c r="Q1417" s="1402" t="s">
        <v>13455</v>
      </c>
      <c r="R1417" s="1173"/>
      <c r="S1417" s="1173"/>
      <c r="T1417" s="1173"/>
      <c r="U1417" s="1173"/>
      <c r="V1417" s="2330" t="s">
        <v>2073</v>
      </c>
      <c r="W1417" s="1173"/>
      <c r="X1417" s="2330" t="s">
        <v>37</v>
      </c>
      <c r="Y1417" s="1173"/>
      <c r="Z1417" s="2365" t="s">
        <v>45</v>
      </c>
      <c r="AA1417" s="1176">
        <v>4504378388</v>
      </c>
      <c r="AB1417" s="2037" t="s">
        <v>10568</v>
      </c>
      <c r="AC1417" s="722">
        <v>0</v>
      </c>
      <c r="AD1417" s="1266">
        <v>6318</v>
      </c>
      <c r="AE1417" s="722">
        <f t="shared" si="35"/>
        <v>18954</v>
      </c>
      <c r="AF1417" s="31"/>
      <c r="AG1417" s="26"/>
    </row>
    <row r="1418" spans="1:33" ht="30" customHeight="1">
      <c r="A1418" s="6778" t="s">
        <v>10036</v>
      </c>
      <c r="B1418" s="6785" t="s">
        <v>13462</v>
      </c>
      <c r="C1418" s="1277">
        <v>45582</v>
      </c>
      <c r="D1418" s="1277">
        <v>45595</v>
      </c>
      <c r="E1418" s="593"/>
      <c r="F1418" s="1844"/>
      <c r="G1418" s="1276">
        <v>8589</v>
      </c>
      <c r="H1418" s="1861" t="s">
        <v>9128</v>
      </c>
      <c r="I1418" s="1326"/>
      <c r="J1418" s="6779" t="s">
        <v>13463</v>
      </c>
      <c r="K1418" s="1319" t="s">
        <v>13427</v>
      </c>
      <c r="L1418" s="1397" t="s">
        <v>173</v>
      </c>
      <c r="M1418" s="771" t="s">
        <v>13508</v>
      </c>
      <c r="N1418" s="1176"/>
      <c r="O1418" s="1272">
        <v>1</v>
      </c>
      <c r="P1418" s="1272">
        <v>1</v>
      </c>
      <c r="Q1418" s="1402" t="s">
        <v>13464</v>
      </c>
      <c r="R1418" s="1173"/>
      <c r="S1418" s="1173"/>
      <c r="T1418" s="1173"/>
      <c r="U1418" s="1173"/>
      <c r="V1418" s="2017" t="s">
        <v>2073</v>
      </c>
      <c r="W1418" s="1173"/>
      <c r="X1418" s="2017" t="s">
        <v>37</v>
      </c>
      <c r="Y1418" s="1173"/>
      <c r="Z1418" s="2003" t="s">
        <v>45</v>
      </c>
      <c r="AA1418" s="1176">
        <v>4504377959</v>
      </c>
      <c r="AB1418" s="2037" t="s">
        <v>10569</v>
      </c>
      <c r="AC1418" s="722">
        <v>0</v>
      </c>
      <c r="AD1418" s="1266">
        <v>6318</v>
      </c>
      <c r="AE1418" s="722">
        <f t="shared" si="35"/>
        <v>6318</v>
      </c>
      <c r="AF1418" s="31"/>
      <c r="AG1418" s="26"/>
    </row>
    <row r="1419" spans="1:33" ht="30" customHeight="1">
      <c r="A1419" s="1860" t="s">
        <v>9994</v>
      </c>
      <c r="B1419" s="2992" t="s">
        <v>13465</v>
      </c>
      <c r="C1419" s="1277">
        <v>45581</v>
      </c>
      <c r="D1419" s="1843">
        <v>45590</v>
      </c>
      <c r="E1419" s="593"/>
      <c r="F1419" s="1844"/>
      <c r="G1419" s="1276">
        <v>9042</v>
      </c>
      <c r="H1419" s="1345"/>
      <c r="I1419" s="1902" t="s">
        <v>92</v>
      </c>
      <c r="J1419" s="1933" t="s">
        <v>13466</v>
      </c>
      <c r="K1419" s="1319" t="s">
        <v>13467</v>
      </c>
      <c r="L1419" s="1397" t="s">
        <v>173</v>
      </c>
      <c r="M1419" s="771" t="s">
        <v>13509</v>
      </c>
      <c r="N1419" s="1176"/>
      <c r="O1419" s="1272">
        <v>1</v>
      </c>
      <c r="P1419" s="1272">
        <v>1</v>
      </c>
      <c r="Q1419" s="1402" t="s">
        <v>13468</v>
      </c>
      <c r="R1419" s="1173"/>
      <c r="S1419" s="1173"/>
      <c r="T1419" s="1173"/>
      <c r="U1419" s="1173"/>
      <c r="V1419" s="1927" t="s">
        <v>2073</v>
      </c>
      <c r="W1419" s="1173"/>
      <c r="X1419" s="1927" t="s">
        <v>37</v>
      </c>
      <c r="Y1419" s="1173"/>
      <c r="Z1419" s="1907" t="s">
        <v>45</v>
      </c>
      <c r="AA1419" s="1176">
        <v>4504378246</v>
      </c>
      <c r="AB1419" s="2037" t="s">
        <v>10569</v>
      </c>
      <c r="AC1419" s="722">
        <v>0</v>
      </c>
      <c r="AD1419" s="1266">
        <v>6075</v>
      </c>
      <c r="AE1419" s="722">
        <f t="shared" si="35"/>
        <v>6075</v>
      </c>
      <c r="AF1419" s="31"/>
      <c r="AG1419" s="26"/>
    </row>
    <row r="1420" spans="1:33" ht="30" customHeight="1">
      <c r="A1420" s="1860" t="s">
        <v>7869</v>
      </c>
      <c r="B1420" s="3645" t="s">
        <v>13469</v>
      </c>
      <c r="C1420" s="1277">
        <v>45582</v>
      </c>
      <c r="D1420" s="1277">
        <v>45595</v>
      </c>
      <c r="E1420" s="593"/>
      <c r="F1420" s="1844"/>
      <c r="G1420" s="1276">
        <v>8644</v>
      </c>
      <c r="H1420" s="1861" t="s">
        <v>13470</v>
      </c>
      <c r="I1420" s="1326"/>
      <c r="J1420" s="3646" t="s">
        <v>13471</v>
      </c>
      <c r="K1420" s="1862" t="s">
        <v>13472</v>
      </c>
      <c r="L1420" s="1397" t="s">
        <v>173</v>
      </c>
      <c r="M1420" s="771" t="s">
        <v>13510</v>
      </c>
      <c r="N1420" s="1176"/>
      <c r="O1420" s="1272">
        <v>1</v>
      </c>
      <c r="P1420" s="1272">
        <v>1</v>
      </c>
      <c r="Q1420" s="1402" t="s">
        <v>12005</v>
      </c>
      <c r="R1420" s="1173"/>
      <c r="S1420" s="1173"/>
      <c r="T1420" s="1173"/>
      <c r="U1420" s="1173"/>
      <c r="V1420" s="2248" t="s">
        <v>2073</v>
      </c>
      <c r="W1420" s="1173"/>
      <c r="X1420" s="2248" t="s">
        <v>37</v>
      </c>
      <c r="Y1420" s="1173"/>
      <c r="Z1420" s="2139" t="s">
        <v>45</v>
      </c>
      <c r="AA1420" s="1176">
        <v>4504378666</v>
      </c>
      <c r="AB1420" s="2037" t="s">
        <v>10568</v>
      </c>
      <c r="AC1420" s="722">
        <v>14580</v>
      </c>
      <c r="AD1420" s="1266">
        <v>7480</v>
      </c>
      <c r="AE1420" s="722">
        <f t="shared" si="35"/>
        <v>22060</v>
      </c>
      <c r="AF1420" s="31"/>
      <c r="AG1420" s="26"/>
    </row>
    <row r="1421" spans="1:33" ht="30" customHeight="1">
      <c r="A1421" s="1860" t="s">
        <v>9208</v>
      </c>
      <c r="B1421" s="2992" t="s">
        <v>13473</v>
      </c>
      <c r="C1421" s="1277">
        <v>45581</v>
      </c>
      <c r="D1421" s="1843">
        <v>45590</v>
      </c>
      <c r="E1421" s="593"/>
      <c r="F1421" s="1844"/>
      <c r="G1421" s="1276">
        <v>8606</v>
      </c>
      <c r="H1421" s="1861" t="s">
        <v>6186</v>
      </c>
      <c r="I1421" s="1326"/>
      <c r="J1421" s="1304" t="s">
        <v>10858</v>
      </c>
      <c r="K1421" s="1862" t="s">
        <v>9952</v>
      </c>
      <c r="L1421" s="1863" t="s">
        <v>76</v>
      </c>
      <c r="M1421" s="771" t="s">
        <v>13511</v>
      </c>
      <c r="N1421" s="1176"/>
      <c r="O1421" s="1272">
        <v>4</v>
      </c>
      <c r="P1421" s="1272">
        <v>4</v>
      </c>
      <c r="Q1421" s="1402" t="s">
        <v>13474</v>
      </c>
      <c r="R1421" s="1173"/>
      <c r="S1421" s="1173"/>
      <c r="T1421" s="1173"/>
      <c r="U1421" s="1173"/>
      <c r="V1421" s="1864" t="s">
        <v>2073</v>
      </c>
      <c r="W1421" s="1173"/>
      <c r="X1421" s="1864" t="s">
        <v>37</v>
      </c>
      <c r="Y1421" s="1173"/>
      <c r="Z1421" s="1834" t="s">
        <v>45</v>
      </c>
      <c r="AA1421" s="1176">
        <v>4504377859</v>
      </c>
      <c r="AB1421" s="2037" t="s">
        <v>5585</v>
      </c>
      <c r="AC1421" s="722">
        <v>0</v>
      </c>
      <c r="AD1421" s="1266">
        <v>5589</v>
      </c>
      <c r="AE1421" s="722">
        <f t="shared" si="35"/>
        <v>22356</v>
      </c>
      <c r="AF1421" s="31"/>
      <c r="AG1421" s="26"/>
    </row>
    <row r="1422" spans="1:33" ht="30" customHeight="1">
      <c r="A1422" s="1860" t="s">
        <v>8556</v>
      </c>
      <c r="B1422" s="2992" t="s">
        <v>13475</v>
      </c>
      <c r="C1422" s="1277">
        <v>45581</v>
      </c>
      <c r="D1422" s="1277">
        <v>45593</v>
      </c>
      <c r="E1422" s="593"/>
      <c r="F1422" s="1844"/>
      <c r="G1422" s="1276">
        <v>8608</v>
      </c>
      <c r="H1422" s="1861" t="s">
        <v>10337</v>
      </c>
      <c r="I1422" s="1326"/>
      <c r="J1422" s="1304" t="s">
        <v>13476</v>
      </c>
      <c r="K1422" s="1319" t="s">
        <v>13477</v>
      </c>
      <c r="L1422" s="1397" t="s">
        <v>173</v>
      </c>
      <c r="M1422" s="771" t="s">
        <v>13512</v>
      </c>
      <c r="N1422" s="1176"/>
      <c r="O1422" s="1272">
        <v>1</v>
      </c>
      <c r="P1422" s="1272">
        <v>1</v>
      </c>
      <c r="Q1422" s="1402" t="s">
        <v>12005</v>
      </c>
      <c r="R1422" s="1173"/>
      <c r="S1422" s="1173"/>
      <c r="T1422" s="1173"/>
      <c r="U1422" s="1173"/>
      <c r="V1422" s="2729" t="s">
        <v>2073</v>
      </c>
      <c r="W1422" s="1173"/>
      <c r="X1422" s="2729" t="s">
        <v>37</v>
      </c>
      <c r="Y1422" s="1173"/>
      <c r="Z1422" s="2249" t="s">
        <v>45</v>
      </c>
      <c r="AA1422" s="1176" t="s">
        <v>13525</v>
      </c>
      <c r="AB1422" s="2037" t="s">
        <v>14506</v>
      </c>
      <c r="AC1422" s="722">
        <v>0</v>
      </c>
      <c r="AD1422" s="1266">
        <v>7938</v>
      </c>
      <c r="AE1422" s="722">
        <f t="shared" si="35"/>
        <v>7938</v>
      </c>
      <c r="AF1422" s="31"/>
      <c r="AG1422" s="26"/>
    </row>
    <row r="1423" spans="1:33" ht="30" customHeight="1">
      <c r="A1423" s="1860" t="s">
        <v>8564</v>
      </c>
      <c r="B1423" s="1336" t="s">
        <v>13478</v>
      </c>
      <c r="C1423" s="1277">
        <v>45582</v>
      </c>
      <c r="D1423" s="1277">
        <v>45596</v>
      </c>
      <c r="E1423" s="593"/>
      <c r="F1423" s="1844"/>
      <c r="G1423" s="1276">
        <v>8598</v>
      </c>
      <c r="H1423" s="1345"/>
      <c r="I1423" s="1902" t="s">
        <v>25</v>
      </c>
      <c r="J1423" s="2088" t="s">
        <v>1846</v>
      </c>
      <c r="K1423" s="1862" t="s">
        <v>13479</v>
      </c>
      <c r="L1423" s="1768" t="s">
        <v>28</v>
      </c>
      <c r="M1423" s="771" t="s">
        <v>13513</v>
      </c>
      <c r="N1423" s="1176"/>
      <c r="O1423" s="1272">
        <v>2</v>
      </c>
      <c r="P1423" s="1272">
        <v>2</v>
      </c>
      <c r="Q1423" s="1402" t="s">
        <v>13480</v>
      </c>
      <c r="R1423" s="1173"/>
      <c r="S1423" s="1173"/>
      <c r="T1423" s="1173"/>
      <c r="U1423" s="1173"/>
      <c r="V1423" s="2053" t="s">
        <v>2073</v>
      </c>
      <c r="W1423" s="1173"/>
      <c r="X1423" s="2053" t="s">
        <v>37</v>
      </c>
      <c r="Y1423" s="1173"/>
      <c r="Z1423" s="2063" t="s">
        <v>45</v>
      </c>
      <c r="AA1423" s="1176">
        <v>4504378667</v>
      </c>
      <c r="AB1423" s="2037" t="s">
        <v>10568</v>
      </c>
      <c r="AC1423" s="722">
        <v>6000</v>
      </c>
      <c r="AD1423" s="1266">
        <v>7938.81</v>
      </c>
      <c r="AE1423" s="722">
        <f t="shared" si="35"/>
        <v>21877.620000000003</v>
      </c>
      <c r="AF1423" s="31"/>
      <c r="AG1423" s="26"/>
    </row>
    <row r="1424" spans="1:33" ht="30" customHeight="1">
      <c r="A1424" s="1925" t="s">
        <v>13200</v>
      </c>
      <c r="B1424" s="2992" t="s">
        <v>13481</v>
      </c>
      <c r="C1424" s="1277">
        <v>45581</v>
      </c>
      <c r="D1424" s="1277">
        <v>45671</v>
      </c>
      <c r="E1424" s="593"/>
      <c r="F1424" s="1844"/>
      <c r="G1424" s="1276">
        <v>5940</v>
      </c>
      <c r="H1424" s="1861" t="s">
        <v>7676</v>
      </c>
      <c r="I1424" s="1326"/>
      <c r="J1424" s="1304" t="s">
        <v>13482</v>
      </c>
      <c r="K1424" s="1319" t="s">
        <v>13483</v>
      </c>
      <c r="L1424" s="1397" t="s">
        <v>173</v>
      </c>
      <c r="M1424" s="771" t="s">
        <v>13514</v>
      </c>
      <c r="N1424" s="1176"/>
      <c r="O1424" s="1272">
        <v>1</v>
      </c>
      <c r="P1424" s="1272">
        <v>1</v>
      </c>
      <c r="Q1424" s="1402" t="s">
        <v>13484</v>
      </c>
      <c r="R1424" s="1173"/>
      <c r="S1424" s="1173"/>
      <c r="T1424" s="1173"/>
      <c r="U1424" s="1173"/>
      <c r="V1424" s="2729" t="s">
        <v>2073</v>
      </c>
      <c r="W1424" s="1173"/>
      <c r="X1424" s="2729" t="s">
        <v>37</v>
      </c>
      <c r="Y1424" s="1173"/>
      <c r="Z1424" s="1761" t="s">
        <v>45</v>
      </c>
      <c r="AA1424" s="1176">
        <v>4504378664</v>
      </c>
      <c r="AB1424" s="2037" t="s">
        <v>5585</v>
      </c>
      <c r="AC1424" s="722">
        <v>165000</v>
      </c>
      <c r="AD1424" s="1266">
        <v>16417.5</v>
      </c>
      <c r="AE1424" s="722">
        <f t="shared" si="35"/>
        <v>181417.5</v>
      </c>
      <c r="AF1424" s="31"/>
      <c r="AG1424" s="26"/>
    </row>
    <row r="1425" spans="1:33" ht="30" customHeight="1">
      <c r="A1425" s="1860" t="s">
        <v>8756</v>
      </c>
      <c r="B1425" s="1336" t="s">
        <v>13485</v>
      </c>
      <c r="C1425" s="1277">
        <v>45580</v>
      </c>
      <c r="D1425" s="1277">
        <v>45596</v>
      </c>
      <c r="E1425" s="593"/>
      <c r="F1425" s="1844"/>
      <c r="G1425" s="1276">
        <v>8600</v>
      </c>
      <c r="H1425" s="1861" t="s">
        <v>1523</v>
      </c>
      <c r="I1425" s="1326"/>
      <c r="J1425" s="1304" t="s">
        <v>13486</v>
      </c>
      <c r="K1425" s="1862" t="s">
        <v>13487</v>
      </c>
      <c r="L1425" s="1397" t="s">
        <v>173</v>
      </c>
      <c r="M1425" s="771" t="s">
        <v>13515</v>
      </c>
      <c r="N1425" s="1176"/>
      <c r="O1425" s="1272">
        <v>1</v>
      </c>
      <c r="P1425" s="1272">
        <v>1</v>
      </c>
      <c r="Q1425" s="1402" t="s">
        <v>13488</v>
      </c>
      <c r="R1425" s="1173"/>
      <c r="S1425" s="1173"/>
      <c r="T1425" s="1173"/>
      <c r="U1425" s="1173"/>
      <c r="V1425" s="2187" t="s">
        <v>2073</v>
      </c>
      <c r="W1425" s="1173"/>
      <c r="X1425" s="2187" t="s">
        <v>37</v>
      </c>
      <c r="Y1425" s="1173"/>
      <c r="Z1425" s="1907" t="s">
        <v>45</v>
      </c>
      <c r="AA1425" s="1176">
        <v>4504378104</v>
      </c>
      <c r="AB1425" s="2037" t="s">
        <v>10565</v>
      </c>
      <c r="AC1425" s="722">
        <v>21870</v>
      </c>
      <c r="AD1425" s="1266">
        <v>10976</v>
      </c>
      <c r="AE1425" s="722">
        <f t="shared" si="35"/>
        <v>32846</v>
      </c>
      <c r="AF1425" s="31"/>
      <c r="AG1425" s="26"/>
    </row>
    <row r="1426" spans="1:33" ht="30" customHeight="1">
      <c r="A1426" s="1860" t="s">
        <v>8756</v>
      </c>
      <c r="B1426" s="1336" t="s">
        <v>13489</v>
      </c>
      <c r="C1426" s="1277">
        <v>45580</v>
      </c>
      <c r="D1426" s="1277">
        <v>45597</v>
      </c>
      <c r="E1426" s="593"/>
      <c r="F1426" s="1844"/>
      <c r="G1426" s="1276">
        <v>8600</v>
      </c>
      <c r="H1426" s="1861" t="s">
        <v>5590</v>
      </c>
      <c r="I1426" s="1326"/>
      <c r="J1426" s="1304" t="s">
        <v>13490</v>
      </c>
      <c r="K1426" s="1862" t="s">
        <v>13491</v>
      </c>
      <c r="L1426" s="1397" t="s">
        <v>173</v>
      </c>
      <c r="M1426" s="771" t="s">
        <v>13516</v>
      </c>
      <c r="N1426" s="1176"/>
      <c r="O1426" s="1272">
        <v>1</v>
      </c>
      <c r="P1426" s="1272">
        <v>1</v>
      </c>
      <c r="Q1426" s="1402" t="s">
        <v>13488</v>
      </c>
      <c r="R1426" s="1173"/>
      <c r="S1426" s="1173"/>
      <c r="T1426" s="1173"/>
      <c r="U1426" s="1173"/>
      <c r="V1426" s="2187" t="s">
        <v>2073</v>
      </c>
      <c r="W1426" s="1173"/>
      <c r="X1426" s="2187" t="s">
        <v>37</v>
      </c>
      <c r="Y1426" s="1173"/>
      <c r="Z1426" s="1907" t="s">
        <v>45</v>
      </c>
      <c r="AA1426" s="1176">
        <v>4504378107</v>
      </c>
      <c r="AB1426" s="2037" t="s">
        <v>10565</v>
      </c>
      <c r="AC1426" s="722">
        <v>36450</v>
      </c>
      <c r="AD1426" s="1266">
        <v>10976</v>
      </c>
      <c r="AE1426" s="722">
        <f t="shared" si="35"/>
        <v>47426</v>
      </c>
      <c r="AF1426" s="31"/>
      <c r="AG1426" s="26"/>
    </row>
    <row r="1427" spans="1:33" ht="30" customHeight="1">
      <c r="A1427" s="2281" t="s">
        <v>8756</v>
      </c>
      <c r="B1427" s="2992" t="s">
        <v>13492</v>
      </c>
      <c r="C1427" s="1277">
        <v>45580</v>
      </c>
      <c r="D1427" s="1277">
        <v>45670</v>
      </c>
      <c r="E1427" s="593"/>
      <c r="F1427" s="1844"/>
      <c r="G1427" s="1276">
        <v>8600</v>
      </c>
      <c r="H1427" s="1861" t="s">
        <v>5052</v>
      </c>
      <c r="I1427" s="1326"/>
      <c r="J1427" s="1304" t="s">
        <v>13493</v>
      </c>
      <c r="K1427" s="1862" t="s">
        <v>13494</v>
      </c>
      <c r="L1427" s="1397" t="s">
        <v>173</v>
      </c>
      <c r="M1427" s="771" t="s">
        <v>13517</v>
      </c>
      <c r="N1427" s="1176"/>
      <c r="O1427" s="1272">
        <v>1</v>
      </c>
      <c r="P1427" s="1272">
        <v>1</v>
      </c>
      <c r="Q1427" s="1402" t="s">
        <v>13488</v>
      </c>
      <c r="R1427" s="1173"/>
      <c r="S1427" s="1173"/>
      <c r="T1427" s="1173"/>
      <c r="U1427" s="1173"/>
      <c r="V1427" s="2249" t="s">
        <v>2073</v>
      </c>
      <c r="W1427" s="1173"/>
      <c r="X1427" s="2249" t="s">
        <v>37</v>
      </c>
      <c r="Y1427" s="1173"/>
      <c r="Z1427" s="1907" t="s">
        <v>45</v>
      </c>
      <c r="AA1427" s="1176">
        <v>4504378110</v>
      </c>
      <c r="AB1427" s="2037" t="s">
        <v>10565</v>
      </c>
      <c r="AC1427" s="722">
        <v>104000</v>
      </c>
      <c r="AD1427" s="1266">
        <v>10976</v>
      </c>
      <c r="AE1427" s="722">
        <f t="shared" si="35"/>
        <v>114976</v>
      </c>
      <c r="AF1427" s="31"/>
      <c r="AG1427" s="26"/>
    </row>
    <row r="1428" spans="1:33" s="4113" customFormat="1" ht="30" customHeight="1">
      <c r="A1428" s="6901" t="s">
        <v>8508</v>
      </c>
      <c r="B1428" s="1504" t="s">
        <v>13495</v>
      </c>
      <c r="C1428" s="358">
        <v>45581</v>
      </c>
      <c r="D1428" s="358">
        <v>45597</v>
      </c>
      <c r="E1428" s="37"/>
      <c r="F1428" s="1809"/>
      <c r="G1428" s="360">
        <v>8601</v>
      </c>
      <c r="H1428" s="6902" t="s">
        <v>5714</v>
      </c>
      <c r="I1428" s="539"/>
      <c r="J1428" s="6903" t="s">
        <v>13496</v>
      </c>
      <c r="K1428" s="2468" t="s">
        <v>13497</v>
      </c>
      <c r="L1428" s="1508" t="s">
        <v>173</v>
      </c>
      <c r="M1428" s="135" t="s">
        <v>13518</v>
      </c>
      <c r="N1428" s="364"/>
      <c r="O1428" s="365">
        <v>1</v>
      </c>
      <c r="P1428" s="365">
        <v>1</v>
      </c>
      <c r="Q1428" s="541" t="s">
        <v>12005</v>
      </c>
      <c r="R1428" s="366"/>
      <c r="S1428" s="366"/>
      <c r="T1428" s="366"/>
      <c r="U1428" s="366"/>
      <c r="V1428" s="366"/>
      <c r="W1428" s="366"/>
      <c r="X1428" s="366"/>
      <c r="Y1428" s="366"/>
      <c r="Z1428" s="364"/>
      <c r="AA1428" s="364" t="s">
        <v>13523</v>
      </c>
      <c r="AB1428" s="2045" t="s">
        <v>12935</v>
      </c>
      <c r="AC1428" s="280"/>
      <c r="AD1428" s="542"/>
      <c r="AE1428" s="280"/>
      <c r="AF1428" s="68"/>
      <c r="AG1428" s="71"/>
    </row>
    <row r="1429" spans="1:33" ht="30" customHeight="1">
      <c r="A1429" s="1860" t="s">
        <v>13086</v>
      </c>
      <c r="B1429" s="2992" t="s">
        <v>13498</v>
      </c>
      <c r="C1429" s="1277">
        <v>45582</v>
      </c>
      <c r="D1429" s="1277">
        <v>45672</v>
      </c>
      <c r="E1429" s="593"/>
      <c r="F1429" s="1844"/>
      <c r="G1429" s="1276">
        <v>8645</v>
      </c>
      <c r="H1429" s="1861" t="s">
        <v>2001</v>
      </c>
      <c r="I1429" s="1326"/>
      <c r="J1429" s="1933" t="s">
        <v>13499</v>
      </c>
      <c r="K1429" s="1319" t="s">
        <v>13500</v>
      </c>
      <c r="L1429" s="1768" t="s">
        <v>28</v>
      </c>
      <c r="M1429" s="771" t="s">
        <v>13519</v>
      </c>
      <c r="N1429" s="1176"/>
      <c r="O1429" s="1272">
        <v>2</v>
      </c>
      <c r="P1429" s="1272">
        <v>2</v>
      </c>
      <c r="Q1429" s="1402" t="s">
        <v>13501</v>
      </c>
      <c r="R1429" s="1173"/>
      <c r="S1429" s="1173"/>
      <c r="T1429" s="1173"/>
      <c r="U1429" s="1173"/>
      <c r="V1429" s="2599" t="s">
        <v>2073</v>
      </c>
      <c r="W1429" s="1173"/>
      <c r="X1429" s="2599" t="s">
        <v>37</v>
      </c>
      <c r="Y1429" s="1173"/>
      <c r="Z1429" s="2609" t="s">
        <v>45</v>
      </c>
      <c r="AA1429" s="1176">
        <v>4504377956</v>
      </c>
      <c r="AB1429" s="2037" t="s">
        <v>12935</v>
      </c>
      <c r="AC1429" s="722">
        <v>350000</v>
      </c>
      <c r="AD1429" s="1266">
        <v>47760</v>
      </c>
      <c r="AE1429" s="722">
        <f t="shared" si="35"/>
        <v>445520</v>
      </c>
      <c r="AF1429" s="31"/>
      <c r="AG1429" s="26"/>
    </row>
    <row r="1430" spans="1:33" ht="30" customHeight="1">
      <c r="A1430" s="1860" t="s">
        <v>8518</v>
      </c>
      <c r="B1430" s="1336" t="s">
        <v>13502</v>
      </c>
      <c r="C1430" s="1277">
        <v>45581</v>
      </c>
      <c r="D1430" s="1277">
        <v>45594</v>
      </c>
      <c r="E1430" s="593"/>
      <c r="F1430" s="1844"/>
      <c r="G1430" s="1276">
        <v>8604</v>
      </c>
      <c r="H1430" s="1861" t="s">
        <v>12351</v>
      </c>
      <c r="I1430" s="1326"/>
      <c r="J1430" s="1304" t="s">
        <v>13503</v>
      </c>
      <c r="K1430" s="1862" t="s">
        <v>13504</v>
      </c>
      <c r="L1430" s="1397" t="s">
        <v>173</v>
      </c>
      <c r="M1430" s="771" t="s">
        <v>13520</v>
      </c>
      <c r="N1430" s="1176"/>
      <c r="O1430" s="1272">
        <v>1</v>
      </c>
      <c r="P1430" s="1272">
        <v>1</v>
      </c>
      <c r="Q1430" s="1402" t="s">
        <v>12005</v>
      </c>
      <c r="R1430" s="1173"/>
      <c r="S1430" s="1173"/>
      <c r="T1430" s="1173"/>
      <c r="U1430" s="1173"/>
      <c r="V1430" s="2191" t="s">
        <v>2073</v>
      </c>
      <c r="W1430" s="1173"/>
      <c r="X1430" s="2191" t="s">
        <v>37</v>
      </c>
      <c r="Y1430" s="1173"/>
      <c r="Z1430" s="2139" t="s">
        <v>45</v>
      </c>
      <c r="AA1430" s="1176">
        <v>4504377487</v>
      </c>
      <c r="AB1430" s="2037" t="s">
        <v>12935</v>
      </c>
      <c r="AC1430" s="722">
        <v>3000</v>
      </c>
      <c r="AD1430" s="1266">
        <v>7938</v>
      </c>
      <c r="AE1430" s="722">
        <f t="shared" si="35"/>
        <v>10938</v>
      </c>
      <c r="AF1430" s="31"/>
      <c r="AG1430" s="26"/>
    </row>
    <row r="1431" spans="1:33" ht="30" customHeight="1">
      <c r="A1431" s="1925" t="s">
        <v>8556</v>
      </c>
      <c r="B1431" s="1336" t="s">
        <v>13527</v>
      </c>
      <c r="C1431" s="1277">
        <v>45582</v>
      </c>
      <c r="D1431" s="1277">
        <v>45595</v>
      </c>
      <c r="E1431" s="593"/>
      <c r="F1431" s="1297"/>
      <c r="G1431" s="1276">
        <v>8608</v>
      </c>
      <c r="H1431" s="1926" t="s">
        <v>6859</v>
      </c>
      <c r="I1431" s="1326"/>
      <c r="J1431" s="1304" t="s">
        <v>13528</v>
      </c>
      <c r="K1431" s="2229" t="s">
        <v>13529</v>
      </c>
      <c r="L1431" s="1397" t="s">
        <v>173</v>
      </c>
      <c r="M1431" s="771" t="s">
        <v>13576</v>
      </c>
      <c r="N1431" s="1176"/>
      <c r="O1431" s="1272">
        <v>1</v>
      </c>
      <c r="P1431" s="1272">
        <v>1</v>
      </c>
      <c r="Q1431" s="1402" t="s">
        <v>12005</v>
      </c>
      <c r="R1431" s="1173"/>
      <c r="S1431" s="1173"/>
      <c r="T1431" s="1173"/>
      <c r="U1431" s="1173"/>
      <c r="V1431" s="2329" t="s">
        <v>2073</v>
      </c>
      <c r="W1431" s="1173"/>
      <c r="X1431" s="2329" t="s">
        <v>37</v>
      </c>
      <c r="Y1431" s="1173"/>
      <c r="Z1431" s="2330" t="s">
        <v>45</v>
      </c>
      <c r="AA1431" s="1176">
        <v>4504378720</v>
      </c>
      <c r="AB1431" s="2037" t="s">
        <v>10568</v>
      </c>
      <c r="AC1431" s="722">
        <v>3000</v>
      </c>
      <c r="AD1431" s="1266">
        <v>7938</v>
      </c>
      <c r="AE1431" s="722">
        <f t="shared" si="35"/>
        <v>10938</v>
      </c>
      <c r="AF1431" s="31"/>
      <c r="AG1431" s="26"/>
    </row>
    <row r="1432" spans="1:33" ht="30" customHeight="1">
      <c r="A1432" s="1925" t="s">
        <v>10036</v>
      </c>
      <c r="B1432" s="1336" t="s">
        <v>13530</v>
      </c>
      <c r="C1432" s="1277">
        <v>45582</v>
      </c>
      <c r="D1432" s="1277">
        <v>45596</v>
      </c>
      <c r="E1432" s="593"/>
      <c r="F1432" s="1297"/>
      <c r="G1432" s="1276">
        <v>8589</v>
      </c>
      <c r="H1432" s="1926" t="s">
        <v>9140</v>
      </c>
      <c r="I1432" s="1326"/>
      <c r="J1432" s="1304" t="s">
        <v>13531</v>
      </c>
      <c r="K1432" s="2229" t="s">
        <v>13532</v>
      </c>
      <c r="L1432" s="1768" t="s">
        <v>28</v>
      </c>
      <c r="M1432" s="771" t="s">
        <v>13577</v>
      </c>
      <c r="N1432" s="1176"/>
      <c r="O1432" s="1272">
        <v>2</v>
      </c>
      <c r="P1432" s="1272">
        <v>2</v>
      </c>
      <c r="Q1432" s="1402" t="s">
        <v>13533</v>
      </c>
      <c r="R1432" s="1173"/>
      <c r="S1432" s="1173"/>
      <c r="T1432" s="1173"/>
      <c r="U1432" s="1173"/>
      <c r="V1432" s="2365" t="s">
        <v>2073</v>
      </c>
      <c r="W1432" s="1173"/>
      <c r="X1432" s="2365" t="s">
        <v>37</v>
      </c>
      <c r="Y1432" s="1173"/>
      <c r="Z1432" s="2003" t="s">
        <v>45</v>
      </c>
      <c r="AA1432" s="1176">
        <v>4504378974</v>
      </c>
      <c r="AB1432" s="2037" t="s">
        <v>12935</v>
      </c>
      <c r="AC1432" s="722">
        <v>0</v>
      </c>
      <c r="AD1432" s="1266">
        <v>6318</v>
      </c>
      <c r="AE1432" s="722">
        <f t="shared" si="35"/>
        <v>12636</v>
      </c>
      <c r="AF1432" s="31"/>
      <c r="AG1432" s="26"/>
    </row>
    <row r="1433" spans="1:33" ht="30" customHeight="1">
      <c r="A1433" s="1925" t="s">
        <v>10036</v>
      </c>
      <c r="B1433" s="2992" t="s">
        <v>13534</v>
      </c>
      <c r="C1433" s="1277">
        <v>45582</v>
      </c>
      <c r="D1433" s="1277">
        <v>45596</v>
      </c>
      <c r="E1433" s="593"/>
      <c r="F1433" s="1297"/>
      <c r="G1433" s="1276">
        <v>8589</v>
      </c>
      <c r="H1433" s="1926" t="s">
        <v>5896</v>
      </c>
      <c r="I1433" s="1326"/>
      <c r="J1433" s="1304" t="s">
        <v>13535</v>
      </c>
      <c r="K1433" s="1319" t="s">
        <v>13536</v>
      </c>
      <c r="L1433" s="1768" t="s">
        <v>28</v>
      </c>
      <c r="M1433" s="771" t="s">
        <v>13578</v>
      </c>
      <c r="N1433" s="1176"/>
      <c r="O1433" s="1272">
        <v>2</v>
      </c>
      <c r="P1433" s="1272">
        <v>2</v>
      </c>
      <c r="Q1433" s="1402" t="s">
        <v>13537</v>
      </c>
      <c r="R1433" s="1173"/>
      <c r="S1433" s="1173"/>
      <c r="T1433" s="1173"/>
      <c r="U1433" s="1173"/>
      <c r="V1433" s="1915" t="s">
        <v>2073</v>
      </c>
      <c r="W1433" s="1173"/>
      <c r="X1433" s="1915" t="s">
        <v>37</v>
      </c>
      <c r="Y1433" s="1173"/>
      <c r="Z1433" s="1907" t="s">
        <v>45</v>
      </c>
      <c r="AA1433" s="1176">
        <v>4504378975</v>
      </c>
      <c r="AB1433" s="2037" t="s">
        <v>12935</v>
      </c>
      <c r="AC1433" s="722">
        <v>0</v>
      </c>
      <c r="AD1433" s="1266">
        <v>6318</v>
      </c>
      <c r="AE1433" s="722">
        <f t="shared" ref="AE1433:AE1454" si="37">SUM(AD1433*P1433+AC1433)</f>
        <v>12636</v>
      </c>
      <c r="AF1433" s="31"/>
      <c r="AG1433" s="26"/>
    </row>
    <row r="1434" spans="1:33" ht="30" customHeight="1">
      <c r="A1434" s="1925" t="s">
        <v>10036</v>
      </c>
      <c r="B1434" s="2992" t="s">
        <v>13538</v>
      </c>
      <c r="C1434" s="1277">
        <v>45582</v>
      </c>
      <c r="D1434" s="1277">
        <v>45596</v>
      </c>
      <c r="E1434" s="593"/>
      <c r="F1434" s="1297"/>
      <c r="G1434" s="1276">
        <v>8589</v>
      </c>
      <c r="H1434" s="1926" t="s">
        <v>1532</v>
      </c>
      <c r="I1434" s="1326"/>
      <c r="J1434" s="1304" t="s">
        <v>13540</v>
      </c>
      <c r="K1434" s="1319" t="s">
        <v>13541</v>
      </c>
      <c r="L1434" s="1934" t="s">
        <v>179</v>
      </c>
      <c r="M1434" s="771" t="s">
        <v>13579</v>
      </c>
      <c r="N1434" s="1176"/>
      <c r="O1434" s="1272">
        <v>8</v>
      </c>
      <c r="P1434" s="1272">
        <v>8</v>
      </c>
      <c r="Q1434" s="1402" t="s">
        <v>13542</v>
      </c>
      <c r="R1434" s="1173"/>
      <c r="S1434" s="1173"/>
      <c r="T1434" s="1173"/>
      <c r="U1434" s="1173"/>
      <c r="V1434" s="1958" t="s">
        <v>2073</v>
      </c>
      <c r="W1434" s="1173"/>
      <c r="X1434" s="1958" t="s">
        <v>37</v>
      </c>
      <c r="Y1434" s="1173"/>
      <c r="Z1434" s="1957" t="s">
        <v>45</v>
      </c>
      <c r="AA1434" s="1176">
        <v>4504378976</v>
      </c>
      <c r="AB1434" s="2037" t="s">
        <v>12935</v>
      </c>
      <c r="AC1434" s="722">
        <v>0</v>
      </c>
      <c r="AD1434" s="1266">
        <v>6318</v>
      </c>
      <c r="AE1434" s="722">
        <f t="shared" si="37"/>
        <v>50544</v>
      </c>
      <c r="AF1434" s="31"/>
      <c r="AG1434" s="26"/>
    </row>
    <row r="1435" spans="1:33" ht="30" customHeight="1">
      <c r="A1435" s="1925" t="s">
        <v>10021</v>
      </c>
      <c r="B1435" s="2992" t="s">
        <v>13539</v>
      </c>
      <c r="C1435" s="1277">
        <v>45582</v>
      </c>
      <c r="D1435" s="1277">
        <v>45595</v>
      </c>
      <c r="E1435" s="593"/>
      <c r="F1435" s="1297"/>
      <c r="G1435" s="1276">
        <v>8618</v>
      </c>
      <c r="H1435" s="1926" t="s">
        <v>1382</v>
      </c>
      <c r="I1435" s="1326"/>
      <c r="J1435" s="1304" t="s">
        <v>13543</v>
      </c>
      <c r="K1435" s="1319" t="s">
        <v>13544</v>
      </c>
      <c r="L1435" s="1397" t="s">
        <v>173</v>
      </c>
      <c r="M1435" s="771" t="s">
        <v>13580</v>
      </c>
      <c r="N1435" s="1176"/>
      <c r="O1435" s="1272">
        <v>1</v>
      </c>
      <c r="P1435" s="1272">
        <v>1</v>
      </c>
      <c r="Q1435" s="1402" t="s">
        <v>12005</v>
      </c>
      <c r="R1435" s="1173"/>
      <c r="S1435" s="1173"/>
      <c r="T1435" s="1173"/>
      <c r="U1435" s="1173"/>
      <c r="V1435" s="2038" t="s">
        <v>2073</v>
      </c>
      <c r="W1435" s="1173"/>
      <c r="X1435" s="2038" t="s">
        <v>37</v>
      </c>
      <c r="Y1435" s="1173"/>
      <c r="Z1435" s="2037" t="s">
        <v>45</v>
      </c>
      <c r="AA1435" s="1176">
        <v>4504379461</v>
      </c>
      <c r="AB1435" s="2037" t="s">
        <v>14507</v>
      </c>
      <c r="AC1435" s="722">
        <v>0</v>
      </c>
      <c r="AD1435" s="1266">
        <v>6318</v>
      </c>
      <c r="AE1435" s="722">
        <f t="shared" si="37"/>
        <v>6318</v>
      </c>
      <c r="AF1435" s="31"/>
      <c r="AG1435" s="26"/>
    </row>
    <row r="1436" spans="1:33" ht="30" customHeight="1">
      <c r="A1436" s="1925" t="s">
        <v>9994</v>
      </c>
      <c r="B1436" s="2992" t="s">
        <v>13545</v>
      </c>
      <c r="C1436" s="1277">
        <v>45582</v>
      </c>
      <c r="D1436" s="1277">
        <v>45597</v>
      </c>
      <c r="E1436" s="593"/>
      <c r="F1436" s="1297"/>
      <c r="G1436" s="1276">
        <v>9042</v>
      </c>
      <c r="H1436" s="1926" t="s">
        <v>13546</v>
      </c>
      <c r="I1436" s="1326"/>
      <c r="J1436" s="1304" t="s">
        <v>13547</v>
      </c>
      <c r="K1436" s="1319" t="s">
        <v>13548</v>
      </c>
      <c r="L1436" s="1934" t="s">
        <v>201</v>
      </c>
      <c r="M1436" s="771" t="s">
        <v>13581</v>
      </c>
      <c r="N1436" s="1176"/>
      <c r="O1436" s="1272">
        <v>13</v>
      </c>
      <c r="P1436" s="1272">
        <v>13</v>
      </c>
      <c r="Q1436" s="1402" t="s">
        <v>13549</v>
      </c>
      <c r="R1436" s="1173"/>
      <c r="S1436" s="1173"/>
      <c r="T1436" s="1173"/>
      <c r="U1436" s="1173"/>
      <c r="V1436" s="1834" t="s">
        <v>2073</v>
      </c>
      <c r="W1436" s="1173"/>
      <c r="X1436" s="1834" t="s">
        <v>37</v>
      </c>
      <c r="Y1436" s="1173"/>
      <c r="Z1436" s="1907" t="s">
        <v>45</v>
      </c>
      <c r="AA1436" s="1176">
        <v>4504379323</v>
      </c>
      <c r="AB1436" s="2037" t="s">
        <v>10569</v>
      </c>
      <c r="AC1436" s="722">
        <v>0</v>
      </c>
      <c r="AD1436" s="1266">
        <v>6075</v>
      </c>
      <c r="AE1436" s="722">
        <f t="shared" si="37"/>
        <v>78975</v>
      </c>
      <c r="AF1436" s="31"/>
      <c r="AG1436" s="26"/>
    </row>
    <row r="1437" spans="1:33" ht="30" customHeight="1">
      <c r="A1437" s="1925" t="s">
        <v>8626</v>
      </c>
      <c r="B1437" s="2992" t="s">
        <v>13550</v>
      </c>
      <c r="C1437" s="1277">
        <v>45582</v>
      </c>
      <c r="D1437" s="1277">
        <v>45593</v>
      </c>
      <c r="E1437" s="593"/>
      <c r="F1437" s="1297"/>
      <c r="G1437" s="1276">
        <v>8615</v>
      </c>
      <c r="H1437" s="1926" t="s">
        <v>10925</v>
      </c>
      <c r="I1437" s="1326"/>
      <c r="J1437" s="1304" t="s">
        <v>13551</v>
      </c>
      <c r="K1437" s="1319" t="s">
        <v>13552</v>
      </c>
      <c r="L1437" s="1863" t="s">
        <v>76</v>
      </c>
      <c r="M1437" s="771" t="s">
        <v>13582</v>
      </c>
      <c r="N1437" s="1176"/>
      <c r="O1437" s="1272">
        <v>4</v>
      </c>
      <c r="P1437" s="1272">
        <v>4</v>
      </c>
      <c r="Q1437" s="1402" t="s">
        <v>13553</v>
      </c>
      <c r="R1437" s="1173"/>
      <c r="S1437" s="1173"/>
      <c r="T1437" s="1173"/>
      <c r="U1437" s="1173"/>
      <c r="V1437" s="2004" t="s">
        <v>2073</v>
      </c>
      <c r="W1437" s="1173"/>
      <c r="X1437" s="2004" t="s">
        <v>37</v>
      </c>
      <c r="Y1437" s="1173"/>
      <c r="Z1437" s="2003" t="s">
        <v>45</v>
      </c>
      <c r="AA1437" s="1176">
        <v>4504379463</v>
      </c>
      <c r="AB1437" s="2037" t="s">
        <v>10569</v>
      </c>
      <c r="AC1437" s="722">
        <v>0</v>
      </c>
      <c r="AD1437" s="1266">
        <v>7857</v>
      </c>
      <c r="AE1437" s="722">
        <f t="shared" si="37"/>
        <v>31428</v>
      </c>
      <c r="AF1437" s="31"/>
      <c r="AG1437" s="26"/>
    </row>
    <row r="1438" spans="1:33" ht="30" customHeight="1">
      <c r="A1438" s="1925" t="s">
        <v>8916</v>
      </c>
      <c r="B1438" s="2992" t="s">
        <v>13554</v>
      </c>
      <c r="C1438" s="1277">
        <v>45582</v>
      </c>
      <c r="D1438" s="1277">
        <v>45593</v>
      </c>
      <c r="E1438" s="593"/>
      <c r="F1438" s="1297"/>
      <c r="G1438" s="1276">
        <v>8646</v>
      </c>
      <c r="H1438" s="1926" t="s">
        <v>6726</v>
      </c>
      <c r="I1438" s="1326"/>
      <c r="J1438" s="1304" t="s">
        <v>13555</v>
      </c>
      <c r="K1438" s="2229" t="s">
        <v>13556</v>
      </c>
      <c r="L1438" s="1397" t="s">
        <v>173</v>
      </c>
      <c r="M1438" s="771" t="s">
        <v>13583</v>
      </c>
      <c r="N1438" s="1176"/>
      <c r="O1438" s="1272">
        <v>1</v>
      </c>
      <c r="P1438" s="1272">
        <v>1</v>
      </c>
      <c r="Q1438" s="1402" t="s">
        <v>12005</v>
      </c>
      <c r="R1438" s="1173"/>
      <c r="S1438" s="1173"/>
      <c r="T1438" s="1173"/>
      <c r="U1438" s="1173"/>
      <c r="V1438" s="2365" t="s">
        <v>2073</v>
      </c>
      <c r="W1438" s="1173"/>
      <c r="X1438" s="2365" t="s">
        <v>37</v>
      </c>
      <c r="Y1438" s="1173"/>
      <c r="Z1438" s="2365" t="s">
        <v>45</v>
      </c>
      <c r="AA1438" s="1176" t="s">
        <v>13590</v>
      </c>
      <c r="AB1438" s="2037" t="s">
        <v>10568</v>
      </c>
      <c r="AC1438" s="722">
        <v>0</v>
      </c>
      <c r="AD1438" s="1266">
        <v>10976</v>
      </c>
      <c r="AE1438" s="722">
        <f t="shared" si="37"/>
        <v>10976</v>
      </c>
      <c r="AF1438" s="31"/>
      <c r="AG1438" s="26"/>
    </row>
    <row r="1439" spans="1:33" ht="30" customHeight="1">
      <c r="A1439" s="1925" t="s">
        <v>8916</v>
      </c>
      <c r="B1439" s="1336" t="s">
        <v>13557</v>
      </c>
      <c r="C1439" s="1277">
        <v>45582</v>
      </c>
      <c r="D1439" s="1277">
        <v>45593</v>
      </c>
      <c r="E1439" s="593"/>
      <c r="F1439" s="1297"/>
      <c r="G1439" s="1276">
        <v>8646</v>
      </c>
      <c r="H1439" s="1926" t="s">
        <v>377</v>
      </c>
      <c r="I1439" s="1326"/>
      <c r="J1439" s="1304" t="s">
        <v>13558</v>
      </c>
      <c r="K1439" s="2229" t="s">
        <v>13559</v>
      </c>
      <c r="L1439" s="1397" t="s">
        <v>173</v>
      </c>
      <c r="M1439" s="771" t="s">
        <v>13584</v>
      </c>
      <c r="N1439" s="1176"/>
      <c r="O1439" s="1272">
        <v>1</v>
      </c>
      <c r="P1439" s="1272">
        <v>1</v>
      </c>
      <c r="Q1439" s="1402" t="s">
        <v>12005</v>
      </c>
      <c r="R1439" s="1173"/>
      <c r="S1439" s="1173"/>
      <c r="T1439" s="1173"/>
      <c r="U1439" s="1173"/>
      <c r="V1439" s="2407" t="s">
        <v>2073</v>
      </c>
      <c r="W1439" s="1173"/>
      <c r="X1439" s="2407" t="s">
        <v>37</v>
      </c>
      <c r="Y1439" s="1173"/>
      <c r="Z1439" s="2365" t="s">
        <v>45</v>
      </c>
      <c r="AA1439" s="1176">
        <v>4504379118</v>
      </c>
      <c r="AB1439" s="2037" t="s">
        <v>12935</v>
      </c>
      <c r="AC1439" s="722">
        <v>0</v>
      </c>
      <c r="AD1439" s="1266">
        <v>10976</v>
      </c>
      <c r="AE1439" s="722">
        <f t="shared" si="37"/>
        <v>10976</v>
      </c>
      <c r="AF1439" s="31"/>
      <c r="AG1439" s="26"/>
    </row>
    <row r="1440" spans="1:33" ht="30" customHeight="1">
      <c r="A1440" s="1925" t="s">
        <v>8916</v>
      </c>
      <c r="B1440" s="2992" t="s">
        <v>13560</v>
      </c>
      <c r="C1440" s="1277">
        <v>45582</v>
      </c>
      <c r="D1440" s="1277">
        <v>45596</v>
      </c>
      <c r="E1440" s="593"/>
      <c r="F1440" s="1297"/>
      <c r="G1440" s="1276">
        <v>8646</v>
      </c>
      <c r="H1440" s="1926" t="s">
        <v>5192</v>
      </c>
      <c r="I1440" s="1326"/>
      <c r="J1440" s="1304" t="s">
        <v>13561</v>
      </c>
      <c r="K1440" s="2229" t="s">
        <v>13562</v>
      </c>
      <c r="L1440" s="1397" t="s">
        <v>173</v>
      </c>
      <c r="M1440" s="771" t="s">
        <v>13585</v>
      </c>
      <c r="N1440" s="1176"/>
      <c r="O1440" s="1272">
        <v>1</v>
      </c>
      <c r="P1440" s="1272">
        <v>1</v>
      </c>
      <c r="Q1440" s="1402" t="s">
        <v>12005</v>
      </c>
      <c r="R1440" s="1173"/>
      <c r="S1440" s="1173"/>
      <c r="T1440" s="1173"/>
      <c r="U1440" s="1173"/>
      <c r="V1440" s="3188" t="s">
        <v>2073</v>
      </c>
      <c r="W1440" s="1173"/>
      <c r="X1440" s="3188" t="s">
        <v>37</v>
      </c>
      <c r="Y1440" s="1173"/>
      <c r="Z1440" s="3272" t="s">
        <v>45</v>
      </c>
      <c r="AA1440" s="1176">
        <v>4504379325</v>
      </c>
      <c r="AB1440" s="2037" t="s">
        <v>10568</v>
      </c>
      <c r="AC1440" s="722">
        <v>9300</v>
      </c>
      <c r="AD1440" s="1266">
        <v>10976</v>
      </c>
      <c r="AE1440" s="722">
        <f t="shared" si="37"/>
        <v>20276</v>
      </c>
      <c r="AF1440" s="31"/>
      <c r="AG1440" s="26"/>
    </row>
    <row r="1441" spans="1:33" ht="30" customHeight="1">
      <c r="A1441" s="1925" t="s">
        <v>8916</v>
      </c>
      <c r="B1441" s="2992" t="s">
        <v>13563</v>
      </c>
      <c r="C1441" s="1277">
        <v>45582</v>
      </c>
      <c r="D1441" s="1277">
        <v>45593</v>
      </c>
      <c r="E1441" s="593"/>
      <c r="F1441" s="1297"/>
      <c r="G1441" s="1276">
        <v>8646</v>
      </c>
      <c r="H1441" s="1926" t="s">
        <v>4795</v>
      </c>
      <c r="I1441" s="1326"/>
      <c r="J1441" s="1304" t="s">
        <v>13564</v>
      </c>
      <c r="K1441" s="2229" t="s">
        <v>13565</v>
      </c>
      <c r="L1441" s="1397" t="s">
        <v>173</v>
      </c>
      <c r="M1441" s="771" t="s">
        <v>13586</v>
      </c>
      <c r="N1441" s="1176"/>
      <c r="O1441" s="1272">
        <v>1</v>
      </c>
      <c r="P1441" s="1272">
        <v>1</v>
      </c>
      <c r="Q1441" s="1402" t="s">
        <v>12005</v>
      </c>
      <c r="R1441" s="1173"/>
      <c r="S1441" s="1173"/>
      <c r="T1441" s="1173"/>
      <c r="U1441" s="1173"/>
      <c r="V1441" s="2365" t="s">
        <v>2073</v>
      </c>
      <c r="W1441" s="1173"/>
      <c r="X1441" s="2365" t="s">
        <v>37</v>
      </c>
      <c r="Y1441" s="1173"/>
      <c r="Z1441" s="2389" t="s">
        <v>45</v>
      </c>
      <c r="AA1441" s="1176">
        <v>4504379327</v>
      </c>
      <c r="AB1441" s="2037" t="s">
        <v>10568</v>
      </c>
      <c r="AC1441" s="722">
        <v>0</v>
      </c>
      <c r="AD1441" s="1266">
        <v>10976</v>
      </c>
      <c r="AE1441" s="722">
        <f t="shared" si="37"/>
        <v>10976</v>
      </c>
      <c r="AF1441" s="31"/>
      <c r="AG1441" s="26"/>
    </row>
    <row r="1442" spans="1:33" ht="30" customHeight="1">
      <c r="A1442" s="1925" t="s">
        <v>8916</v>
      </c>
      <c r="B1442" s="5344" t="s">
        <v>13566</v>
      </c>
      <c r="C1442" s="1277">
        <v>45582</v>
      </c>
      <c r="D1442" s="1277">
        <v>45593</v>
      </c>
      <c r="E1442" s="593"/>
      <c r="F1442" s="1297"/>
      <c r="G1442" s="1276">
        <v>8646</v>
      </c>
      <c r="H1442" s="1926" t="s">
        <v>5595</v>
      </c>
      <c r="I1442" s="1326"/>
      <c r="J1442" s="1304" t="s">
        <v>9217</v>
      </c>
      <c r="K1442" s="1319" t="s">
        <v>13567</v>
      </c>
      <c r="L1442" s="1768" t="s">
        <v>28</v>
      </c>
      <c r="M1442" s="771" t="s">
        <v>13587</v>
      </c>
      <c r="N1442" s="1176"/>
      <c r="O1442" s="1272">
        <v>2</v>
      </c>
      <c r="P1442" s="1272">
        <v>2</v>
      </c>
      <c r="Q1442" s="2331" t="s">
        <v>12075</v>
      </c>
      <c r="R1442" s="1173"/>
      <c r="S1442" s="1173"/>
      <c r="T1442" s="1173"/>
      <c r="U1442" s="1173"/>
      <c r="V1442" s="2332" t="s">
        <v>2073</v>
      </c>
      <c r="W1442" s="1173"/>
      <c r="X1442" s="2332" t="s">
        <v>37</v>
      </c>
      <c r="Y1442" s="1173"/>
      <c r="Z1442" s="2330" t="s">
        <v>45</v>
      </c>
      <c r="AA1442" s="1176">
        <v>4504379328</v>
      </c>
      <c r="AB1442" s="2037" t="s">
        <v>10568</v>
      </c>
      <c r="AC1442" s="722">
        <v>0</v>
      </c>
      <c r="AD1442" s="1266">
        <v>10976</v>
      </c>
      <c r="AE1442" s="722">
        <f t="shared" si="37"/>
        <v>21952</v>
      </c>
      <c r="AF1442" s="31"/>
      <c r="AG1442" s="26"/>
    </row>
    <row r="1443" spans="1:33" ht="30" customHeight="1">
      <c r="A1443" s="2198" t="s">
        <v>8916</v>
      </c>
      <c r="B1443" s="5344" t="s">
        <v>13568</v>
      </c>
      <c r="C1443" s="1277">
        <v>45582</v>
      </c>
      <c r="D1443" s="1277">
        <v>45593</v>
      </c>
      <c r="E1443" s="593"/>
      <c r="F1443" s="1297"/>
      <c r="G1443" s="1276">
        <v>8646</v>
      </c>
      <c r="H1443" s="1926" t="s">
        <v>13569</v>
      </c>
      <c r="I1443" s="1326"/>
      <c r="J1443" s="1304" t="s">
        <v>13570</v>
      </c>
      <c r="K1443" s="1319" t="s">
        <v>13571</v>
      </c>
      <c r="L1443" s="1768" t="s">
        <v>28</v>
      </c>
      <c r="M1443" s="771" t="s">
        <v>13588</v>
      </c>
      <c r="N1443" s="1176"/>
      <c r="O1443" s="1272">
        <v>2</v>
      </c>
      <c r="P1443" s="1272">
        <v>2</v>
      </c>
      <c r="Q1443" s="1402" t="s">
        <v>8534</v>
      </c>
      <c r="R1443" s="1173"/>
      <c r="S1443" s="1173"/>
      <c r="T1443" s="1173"/>
      <c r="U1443" s="1173"/>
      <c r="V1443" s="2139" t="s">
        <v>2073</v>
      </c>
      <c r="W1443" s="1173"/>
      <c r="X1443" s="2139" t="s">
        <v>37</v>
      </c>
      <c r="Y1443" s="1173"/>
      <c r="Z1443" s="2197" t="s">
        <v>45</v>
      </c>
      <c r="AA1443" s="1176">
        <v>4504379329</v>
      </c>
      <c r="AB1443" s="2037" t="s">
        <v>5585</v>
      </c>
      <c r="AC1443" s="722">
        <v>0</v>
      </c>
      <c r="AD1443" s="1266">
        <v>10976</v>
      </c>
      <c r="AE1443" s="722">
        <f t="shared" si="37"/>
        <v>21952</v>
      </c>
      <c r="AF1443" s="31"/>
      <c r="AG1443" s="26"/>
    </row>
    <row r="1444" spans="1:33" ht="30" customHeight="1">
      <c r="A1444" s="1925" t="s">
        <v>9092</v>
      </c>
      <c r="B1444" s="2992" t="s">
        <v>13572</v>
      </c>
      <c r="C1444" s="1277">
        <v>45583</v>
      </c>
      <c r="D1444" s="1277">
        <v>45597</v>
      </c>
      <c r="E1444" s="593"/>
      <c r="F1444" s="1297"/>
      <c r="G1444" s="1276">
        <v>8599</v>
      </c>
      <c r="H1444" s="1926" t="s">
        <v>6127</v>
      </c>
      <c r="I1444" s="1326"/>
      <c r="J1444" s="1304" t="s">
        <v>13573</v>
      </c>
      <c r="K1444" s="2229" t="s">
        <v>13574</v>
      </c>
      <c r="L1444" s="1934" t="s">
        <v>341</v>
      </c>
      <c r="M1444" s="771" t="s">
        <v>13589</v>
      </c>
      <c r="N1444" s="1176"/>
      <c r="O1444" s="1272">
        <v>12</v>
      </c>
      <c r="P1444" s="1272">
        <v>12</v>
      </c>
      <c r="Q1444" s="1402" t="s">
        <v>13575</v>
      </c>
      <c r="R1444" s="1173"/>
      <c r="S1444" s="1173"/>
      <c r="T1444" s="1173"/>
      <c r="U1444" s="1173"/>
      <c r="V1444" s="2191" t="s">
        <v>2073</v>
      </c>
      <c r="W1444" s="1173"/>
      <c r="X1444" s="2191" t="s">
        <v>37</v>
      </c>
      <c r="Y1444" s="1173"/>
      <c r="Z1444" s="1957" t="s">
        <v>45</v>
      </c>
      <c r="AA1444" s="1176">
        <v>4504379158</v>
      </c>
      <c r="AB1444" s="2037" t="s">
        <v>14507</v>
      </c>
      <c r="AC1444" s="722">
        <v>6000</v>
      </c>
      <c r="AD1444" s="1266">
        <v>7938</v>
      </c>
      <c r="AE1444" s="722">
        <f t="shared" si="37"/>
        <v>101256</v>
      </c>
      <c r="AF1444" s="31"/>
      <c r="AG1444" s="26"/>
    </row>
    <row r="1445" spans="1:33" ht="30" customHeight="1">
      <c r="A1445" s="1935" t="s">
        <v>8916</v>
      </c>
      <c r="B1445" s="2992" t="s">
        <v>13591</v>
      </c>
      <c r="C1445" s="1277">
        <v>45582</v>
      </c>
      <c r="D1445" s="1277">
        <v>45593</v>
      </c>
      <c r="E1445" s="593"/>
      <c r="F1445" s="1297"/>
      <c r="G1445" s="1276">
        <v>8646</v>
      </c>
      <c r="H1445" s="2215" t="s">
        <v>375</v>
      </c>
      <c r="I1445" s="1326"/>
      <c r="J1445" s="1304" t="s">
        <v>13592</v>
      </c>
      <c r="K1445" s="2216" t="s">
        <v>13593</v>
      </c>
      <c r="L1445" s="1768" t="s">
        <v>28</v>
      </c>
      <c r="M1445" s="771" t="s">
        <v>13632</v>
      </c>
      <c r="N1445" s="1176"/>
      <c r="O1445" s="1272">
        <v>2</v>
      </c>
      <c r="P1445" s="1272">
        <v>2</v>
      </c>
      <c r="Q1445" s="2228" t="s">
        <v>12075</v>
      </c>
      <c r="R1445" s="1173"/>
      <c r="S1445" s="1173"/>
      <c r="T1445" s="1173"/>
      <c r="U1445" s="1173"/>
      <c r="V1445" s="2197" t="s">
        <v>2073</v>
      </c>
      <c r="W1445" s="1173"/>
      <c r="X1445" s="2197" t="s">
        <v>37</v>
      </c>
      <c r="Y1445" s="1173"/>
      <c r="Z1445" s="2197" t="s">
        <v>45</v>
      </c>
      <c r="AA1445" s="1176">
        <v>4504379532</v>
      </c>
      <c r="AB1445" s="2037" t="s">
        <v>10568</v>
      </c>
      <c r="AC1445" s="722">
        <v>0</v>
      </c>
      <c r="AD1445" s="1266">
        <v>10976</v>
      </c>
      <c r="AE1445" s="722">
        <f t="shared" si="37"/>
        <v>21952</v>
      </c>
      <c r="AF1445" s="31"/>
      <c r="AG1445" s="26"/>
    </row>
    <row r="1446" spans="1:33" ht="30" customHeight="1">
      <c r="A1446" s="1935" t="s">
        <v>8916</v>
      </c>
      <c r="B1446" s="2992" t="s">
        <v>13594</v>
      </c>
      <c r="C1446" s="1277">
        <v>45582</v>
      </c>
      <c r="D1446" s="1277">
        <v>45593</v>
      </c>
      <c r="E1446" s="593"/>
      <c r="F1446" s="1297"/>
      <c r="G1446" s="1276">
        <v>8646</v>
      </c>
      <c r="H1446" s="2215" t="s">
        <v>1707</v>
      </c>
      <c r="I1446" s="1326"/>
      <c r="J1446" s="1304" t="s">
        <v>13595</v>
      </c>
      <c r="K1446" s="2216" t="s">
        <v>13596</v>
      </c>
      <c r="L1446" s="1397" t="s">
        <v>173</v>
      </c>
      <c r="M1446" s="771" t="s">
        <v>13633</v>
      </c>
      <c r="N1446" s="1176"/>
      <c r="O1446" s="1272">
        <v>1</v>
      </c>
      <c r="P1446" s="1272">
        <v>1</v>
      </c>
      <c r="Q1446" s="1402" t="s">
        <v>12005</v>
      </c>
      <c r="R1446" s="1173"/>
      <c r="S1446" s="1173"/>
      <c r="T1446" s="1173"/>
      <c r="U1446" s="1173"/>
      <c r="V1446" s="2365" t="s">
        <v>2073</v>
      </c>
      <c r="W1446" s="1173"/>
      <c r="X1446" s="2365" t="s">
        <v>37</v>
      </c>
      <c r="Y1446" s="1173"/>
      <c r="Z1446" s="2197" t="s">
        <v>45</v>
      </c>
      <c r="AA1446" s="1176">
        <v>4504379723</v>
      </c>
      <c r="AB1446" s="2037" t="s">
        <v>10568</v>
      </c>
      <c r="AC1446" s="722">
        <v>0</v>
      </c>
      <c r="AD1446" s="1266">
        <v>10976</v>
      </c>
      <c r="AE1446" s="722">
        <f t="shared" si="37"/>
        <v>10976</v>
      </c>
      <c r="AF1446" s="31"/>
      <c r="AG1446" s="26"/>
    </row>
    <row r="1447" spans="1:33" ht="30" customHeight="1">
      <c r="A1447" s="1935" t="s">
        <v>8916</v>
      </c>
      <c r="B1447" s="5345" t="s">
        <v>13597</v>
      </c>
      <c r="C1447" s="1277">
        <v>45583</v>
      </c>
      <c r="D1447" s="1277">
        <v>45600</v>
      </c>
      <c r="E1447" s="593"/>
      <c r="F1447" s="1297"/>
      <c r="G1447" s="1276">
        <v>8646</v>
      </c>
      <c r="H1447" s="2215" t="s">
        <v>13598</v>
      </c>
      <c r="I1447" s="1326"/>
      <c r="J1447" s="2228" t="s">
        <v>13599</v>
      </c>
      <c r="K1447" s="1319" t="s">
        <v>13600</v>
      </c>
      <c r="L1447" s="1397" t="s">
        <v>173</v>
      </c>
      <c r="M1447" s="771" t="s">
        <v>13634</v>
      </c>
      <c r="N1447" s="1176"/>
      <c r="O1447" s="1272">
        <v>1</v>
      </c>
      <c r="P1447" s="1272">
        <v>1</v>
      </c>
      <c r="Q1447" s="1402" t="s">
        <v>12005</v>
      </c>
      <c r="R1447" s="1173"/>
      <c r="S1447" s="1173"/>
      <c r="T1447" s="1173"/>
      <c r="U1447" s="1173"/>
      <c r="V1447" s="1173"/>
      <c r="W1447" s="1173"/>
      <c r="X1447" s="1173"/>
      <c r="Y1447" s="1173"/>
      <c r="Z1447" s="2623" t="s">
        <v>45</v>
      </c>
      <c r="AA1447" s="1176">
        <v>4504379724</v>
      </c>
      <c r="AB1447" s="2037" t="s">
        <v>14507</v>
      </c>
      <c r="AC1447" s="722">
        <v>13950</v>
      </c>
      <c r="AD1447" s="1266">
        <v>10976</v>
      </c>
      <c r="AE1447" s="722">
        <f t="shared" si="37"/>
        <v>24926</v>
      </c>
      <c r="AF1447" s="31"/>
      <c r="AG1447" s="26"/>
    </row>
    <row r="1448" spans="1:33" ht="30" customHeight="1">
      <c r="A1448" s="1935" t="s">
        <v>8916</v>
      </c>
      <c r="B1448" s="5345" t="s">
        <v>13601</v>
      </c>
      <c r="C1448" s="1277">
        <v>45583</v>
      </c>
      <c r="D1448" s="1277">
        <v>45601</v>
      </c>
      <c r="E1448" s="593"/>
      <c r="F1448" s="1297"/>
      <c r="G1448" s="1276">
        <v>8646</v>
      </c>
      <c r="H1448" s="2215" t="s">
        <v>13602</v>
      </c>
      <c r="I1448" s="1326"/>
      <c r="J1448" s="1304" t="s">
        <v>13603</v>
      </c>
      <c r="K1448" s="1319" t="s">
        <v>13604</v>
      </c>
      <c r="L1448" s="1768" t="s">
        <v>28</v>
      </c>
      <c r="M1448" s="771" t="s">
        <v>13635</v>
      </c>
      <c r="N1448" s="1176"/>
      <c r="O1448" s="1272">
        <v>2</v>
      </c>
      <c r="P1448" s="1272">
        <v>2</v>
      </c>
      <c r="Q1448" s="2228" t="s">
        <v>12075</v>
      </c>
      <c r="R1448" s="1173"/>
      <c r="S1448" s="1173"/>
      <c r="T1448" s="1173"/>
      <c r="U1448" s="1173"/>
      <c r="V1448" s="2596" t="s">
        <v>2073</v>
      </c>
      <c r="W1448" s="1173"/>
      <c r="X1448" s="2596" t="s">
        <v>37</v>
      </c>
      <c r="Y1448" s="1173"/>
      <c r="Z1448" s="2596" t="s">
        <v>45</v>
      </c>
      <c r="AA1448" s="1176" t="s">
        <v>13644</v>
      </c>
      <c r="AB1448" s="2037" t="s">
        <v>14507</v>
      </c>
      <c r="AC1448" s="722">
        <v>27900</v>
      </c>
      <c r="AD1448" s="1266">
        <v>10976</v>
      </c>
      <c r="AE1448" s="722">
        <f t="shared" si="37"/>
        <v>49852</v>
      </c>
      <c r="AF1448" s="31"/>
      <c r="AG1448" s="26"/>
    </row>
    <row r="1449" spans="1:33" ht="30" customHeight="1">
      <c r="A1449" s="1935" t="s">
        <v>8916</v>
      </c>
      <c r="B1449" s="5345" t="s">
        <v>13605</v>
      </c>
      <c r="C1449" s="1277">
        <v>45586</v>
      </c>
      <c r="D1449" s="1277">
        <v>45595</v>
      </c>
      <c r="E1449" s="593"/>
      <c r="F1449" s="1297"/>
      <c r="G1449" s="1276">
        <v>8646</v>
      </c>
      <c r="H1449" s="1345"/>
      <c r="I1449" s="2351" t="s">
        <v>92</v>
      </c>
      <c r="J1449" s="1304" t="s">
        <v>13606</v>
      </c>
      <c r="K1449" s="1319" t="s">
        <v>13607</v>
      </c>
      <c r="L1449" s="1768" t="s">
        <v>28</v>
      </c>
      <c r="M1449" s="771" t="s">
        <v>13636</v>
      </c>
      <c r="N1449" s="1176"/>
      <c r="O1449" s="1272">
        <v>2</v>
      </c>
      <c r="P1449" s="1272">
        <v>2</v>
      </c>
      <c r="Q1449" s="1402" t="s">
        <v>13608</v>
      </c>
      <c r="R1449" s="1173"/>
      <c r="S1449" s="1173"/>
      <c r="T1449" s="1173"/>
      <c r="U1449" s="1173"/>
      <c r="V1449" s="2361" t="s">
        <v>2073</v>
      </c>
      <c r="W1449" s="1173"/>
      <c r="X1449" s="2361" t="s">
        <v>37</v>
      </c>
      <c r="Y1449" s="1173"/>
      <c r="Z1449" s="2365" t="s">
        <v>45</v>
      </c>
      <c r="AA1449" s="1176">
        <v>4504380402</v>
      </c>
      <c r="AB1449" s="2037" t="s">
        <v>5585</v>
      </c>
      <c r="AC1449" s="722">
        <v>0</v>
      </c>
      <c r="AD1449" s="1266">
        <v>10976</v>
      </c>
      <c r="AE1449" s="722">
        <f t="shared" si="37"/>
        <v>21952</v>
      </c>
      <c r="AF1449" s="31"/>
      <c r="AG1449" s="26"/>
    </row>
    <row r="1450" spans="1:33" ht="30" customHeight="1">
      <c r="A1450" s="1935" t="s">
        <v>8916</v>
      </c>
      <c r="B1450" s="5345" t="s">
        <v>13609</v>
      </c>
      <c r="C1450" s="1277">
        <v>45586</v>
      </c>
      <c r="D1450" s="1277">
        <v>45595</v>
      </c>
      <c r="E1450" s="593"/>
      <c r="F1450" s="1297"/>
      <c r="G1450" s="1276">
        <v>8646</v>
      </c>
      <c r="H1450" s="2215" t="s">
        <v>13610</v>
      </c>
      <c r="I1450" s="1326"/>
      <c r="J1450" s="1304" t="s">
        <v>13611</v>
      </c>
      <c r="K1450" s="1319" t="s">
        <v>12524</v>
      </c>
      <c r="L1450" s="1768" t="s">
        <v>28</v>
      </c>
      <c r="M1450" s="771" t="s">
        <v>13637</v>
      </c>
      <c r="N1450" s="1176"/>
      <c r="O1450" s="1272">
        <v>2</v>
      </c>
      <c r="P1450" s="1272">
        <v>2</v>
      </c>
      <c r="Q1450" s="2228" t="s">
        <v>12075</v>
      </c>
      <c r="R1450" s="1173"/>
      <c r="S1450" s="1173"/>
      <c r="T1450" s="1173"/>
      <c r="U1450" s="1173"/>
      <c r="V1450" s="2330" t="s">
        <v>2073</v>
      </c>
      <c r="W1450" s="1173"/>
      <c r="X1450" s="2330" t="s">
        <v>37</v>
      </c>
      <c r="Y1450" s="1173"/>
      <c r="Z1450" s="2365" t="s">
        <v>45</v>
      </c>
      <c r="AA1450" s="1176">
        <v>4504380553</v>
      </c>
      <c r="AB1450" s="2037" t="s">
        <v>10569</v>
      </c>
      <c r="AC1450" s="722">
        <v>0</v>
      </c>
      <c r="AD1450" s="1266">
        <v>10976</v>
      </c>
      <c r="AE1450" s="722">
        <f t="shared" si="37"/>
        <v>21952</v>
      </c>
      <c r="AF1450" s="31"/>
      <c r="AG1450" s="26"/>
    </row>
    <row r="1451" spans="1:33" ht="30" customHeight="1">
      <c r="A1451" s="1935" t="s">
        <v>8600</v>
      </c>
      <c r="B1451" s="2992" t="s">
        <v>13612</v>
      </c>
      <c r="C1451" s="1277">
        <v>45580</v>
      </c>
      <c r="D1451" s="1277">
        <v>45589</v>
      </c>
      <c r="E1451" s="593"/>
      <c r="F1451" s="1297"/>
      <c r="G1451" s="1276">
        <v>8647</v>
      </c>
      <c r="H1451" s="2215" t="s">
        <v>8783</v>
      </c>
      <c r="I1451" s="1326"/>
      <c r="J1451" s="1304" t="s">
        <v>13613</v>
      </c>
      <c r="K1451" s="2216" t="s">
        <v>13614</v>
      </c>
      <c r="L1451" s="296" t="s">
        <v>8538</v>
      </c>
      <c r="M1451" s="771" t="s">
        <v>13638</v>
      </c>
      <c r="N1451" s="1176"/>
      <c r="O1451" s="1272">
        <v>1</v>
      </c>
      <c r="P1451" s="1272">
        <v>1</v>
      </c>
      <c r="Q1451" s="1402" t="s">
        <v>13615</v>
      </c>
      <c r="R1451" s="1173"/>
      <c r="S1451" s="1173"/>
      <c r="T1451" s="1173"/>
      <c r="U1451" s="1173"/>
      <c r="V1451" s="2191" t="s">
        <v>2073</v>
      </c>
      <c r="W1451" s="1173"/>
      <c r="X1451" s="2191" t="s">
        <v>37</v>
      </c>
      <c r="Y1451" s="1173"/>
      <c r="Z1451" s="2139" t="s">
        <v>45</v>
      </c>
      <c r="AA1451" s="1176" t="s">
        <v>13643</v>
      </c>
      <c r="AB1451" s="2037" t="s">
        <v>10565</v>
      </c>
      <c r="AC1451" s="722">
        <v>0</v>
      </c>
      <c r="AD1451" s="722">
        <v>4802</v>
      </c>
      <c r="AE1451" s="722">
        <f t="shared" si="37"/>
        <v>4802</v>
      </c>
      <c r="AF1451" s="31"/>
      <c r="AG1451" s="26"/>
    </row>
    <row r="1452" spans="1:33" ht="30" customHeight="1">
      <c r="A1452" s="1935" t="s">
        <v>10036</v>
      </c>
      <c r="B1452" s="2992" t="s">
        <v>13616</v>
      </c>
      <c r="C1452" s="1277">
        <v>45583</v>
      </c>
      <c r="D1452" s="1277">
        <v>45596</v>
      </c>
      <c r="E1452" s="593"/>
      <c r="F1452" s="1297"/>
      <c r="G1452" s="1276">
        <v>8589</v>
      </c>
      <c r="H1452" s="2215" t="s">
        <v>2723</v>
      </c>
      <c r="I1452" s="1326"/>
      <c r="J1452" s="2228" t="s">
        <v>13617</v>
      </c>
      <c r="K1452" s="1319" t="s">
        <v>13618</v>
      </c>
      <c r="L1452" s="1397" t="s">
        <v>173</v>
      </c>
      <c r="M1452" s="771" t="s">
        <v>13639</v>
      </c>
      <c r="N1452" s="1176"/>
      <c r="O1452" s="1272">
        <v>1</v>
      </c>
      <c r="P1452" s="1272">
        <v>1</v>
      </c>
      <c r="Q1452" s="1402" t="s">
        <v>13619</v>
      </c>
      <c r="R1452" s="1173"/>
      <c r="S1452" s="1173"/>
      <c r="T1452" s="1173"/>
      <c r="U1452" s="1173"/>
      <c r="V1452" s="2365" t="s">
        <v>2073</v>
      </c>
      <c r="W1452" s="1173"/>
      <c r="X1452" s="2365" t="s">
        <v>37</v>
      </c>
      <c r="Y1452" s="1173"/>
      <c r="Z1452" s="2389" t="s">
        <v>45</v>
      </c>
      <c r="AA1452" s="1176">
        <v>4504379632</v>
      </c>
      <c r="AB1452" s="2037" t="s">
        <v>10568</v>
      </c>
      <c r="AC1452" s="722">
        <v>0</v>
      </c>
      <c r="AD1452" s="1266">
        <v>6318</v>
      </c>
      <c r="AE1452" s="722">
        <f t="shared" si="37"/>
        <v>6318</v>
      </c>
      <c r="AF1452" s="31"/>
      <c r="AG1452" s="26"/>
    </row>
    <row r="1453" spans="1:33" ht="30" customHeight="1">
      <c r="A1453" s="1935" t="s">
        <v>10036</v>
      </c>
      <c r="B1453" s="1336" t="s">
        <v>13620</v>
      </c>
      <c r="C1453" s="1277">
        <v>45583</v>
      </c>
      <c r="D1453" s="1277">
        <v>45597</v>
      </c>
      <c r="E1453" s="593"/>
      <c r="F1453" s="1297"/>
      <c r="G1453" s="1276">
        <v>8589</v>
      </c>
      <c r="H1453" s="2215" t="s">
        <v>13621</v>
      </c>
      <c r="I1453" s="1326"/>
      <c r="J1453" s="2228" t="s">
        <v>13622</v>
      </c>
      <c r="K1453" s="1319" t="s">
        <v>13427</v>
      </c>
      <c r="L1453" s="1397" t="s">
        <v>173</v>
      </c>
      <c r="M1453" s="771" t="s">
        <v>13640</v>
      </c>
      <c r="N1453" s="1176"/>
      <c r="O1453" s="1272">
        <v>1</v>
      </c>
      <c r="P1453" s="1272">
        <v>1</v>
      </c>
      <c r="Q1453" s="1402" t="s">
        <v>13623</v>
      </c>
      <c r="R1453" s="1173"/>
      <c r="S1453" s="1173"/>
      <c r="T1453" s="1173"/>
      <c r="U1453" s="1173"/>
      <c r="V1453" s="2266" t="s">
        <v>2073</v>
      </c>
      <c r="W1453" s="1173"/>
      <c r="X1453" s="2266" t="s">
        <v>37</v>
      </c>
      <c r="Y1453" s="1173"/>
      <c r="Z1453" s="2249" t="s">
        <v>45</v>
      </c>
      <c r="AA1453" s="1176">
        <v>4504379753</v>
      </c>
      <c r="AB1453" s="2037" t="s">
        <v>10569</v>
      </c>
      <c r="AC1453" s="722">
        <v>0</v>
      </c>
      <c r="AD1453" s="1266">
        <v>6318</v>
      </c>
      <c r="AE1453" s="722">
        <f t="shared" si="37"/>
        <v>6318</v>
      </c>
      <c r="AF1453" s="31"/>
      <c r="AG1453" s="26"/>
    </row>
    <row r="1454" spans="1:33" ht="30" customHeight="1">
      <c r="A1454" s="1935" t="s">
        <v>10036</v>
      </c>
      <c r="B1454" s="2992" t="s">
        <v>13624</v>
      </c>
      <c r="C1454" s="1277">
        <v>45583</v>
      </c>
      <c r="D1454" s="1277">
        <v>45596</v>
      </c>
      <c r="E1454" s="593"/>
      <c r="F1454" s="1297"/>
      <c r="G1454" s="1276">
        <v>8589</v>
      </c>
      <c r="H1454" s="2215" t="s">
        <v>5674</v>
      </c>
      <c r="I1454" s="1326"/>
      <c r="J1454" s="1304" t="s">
        <v>13625</v>
      </c>
      <c r="K1454" s="1319" t="s">
        <v>13427</v>
      </c>
      <c r="L1454" s="2278" t="s">
        <v>62</v>
      </c>
      <c r="M1454" s="771" t="s">
        <v>13641</v>
      </c>
      <c r="N1454" s="1176"/>
      <c r="O1454" s="1272">
        <v>5</v>
      </c>
      <c r="P1454" s="1272">
        <v>5</v>
      </c>
      <c r="Q1454" s="1402" t="s">
        <v>13626</v>
      </c>
      <c r="R1454" s="1173"/>
      <c r="S1454" s="1173"/>
      <c r="T1454" s="1173"/>
      <c r="U1454" s="1173"/>
      <c r="V1454" s="2299" t="s">
        <v>2073</v>
      </c>
      <c r="W1454" s="1173"/>
      <c r="X1454" s="2299" t="s">
        <v>37</v>
      </c>
      <c r="Y1454" s="1173"/>
      <c r="Z1454" s="2249" t="s">
        <v>45</v>
      </c>
      <c r="AA1454" s="1176">
        <v>4504379834</v>
      </c>
      <c r="AB1454" s="2037" t="s">
        <v>10569</v>
      </c>
      <c r="AC1454" s="722">
        <v>0</v>
      </c>
      <c r="AD1454" s="1266">
        <v>6318</v>
      </c>
      <c r="AE1454" s="722">
        <f t="shared" si="37"/>
        <v>31590</v>
      </c>
      <c r="AF1454" s="31"/>
      <c r="AG1454" s="26"/>
    </row>
    <row r="1455" spans="1:33" ht="30" customHeight="1">
      <c r="A1455" s="1935" t="s">
        <v>9994</v>
      </c>
      <c r="B1455" s="9743" t="s">
        <v>13627</v>
      </c>
      <c r="C1455" s="9765">
        <v>45583</v>
      </c>
      <c r="D1455" s="9765">
        <v>45594</v>
      </c>
      <c r="E1455" s="8864"/>
      <c r="F1455" s="9809"/>
      <c r="G1455" s="9840">
        <v>9042</v>
      </c>
      <c r="H1455" s="10236" t="s">
        <v>10345</v>
      </c>
      <c r="I1455" s="9857"/>
      <c r="J1455" s="9843" t="s">
        <v>13628</v>
      </c>
      <c r="K1455" s="10332" t="s">
        <v>13629</v>
      </c>
      <c r="L1455" s="1397" t="s">
        <v>13630</v>
      </c>
      <c r="M1455" s="8868" t="s">
        <v>13642</v>
      </c>
      <c r="N1455" s="1176"/>
      <c r="O1455" s="1272">
        <v>4</v>
      </c>
      <c r="P1455" s="1272">
        <v>4</v>
      </c>
      <c r="Q1455" s="10334" t="s">
        <v>13631</v>
      </c>
      <c r="R1455" s="9788"/>
      <c r="S1455" s="1173"/>
      <c r="T1455" s="1173"/>
      <c r="U1455" s="1173"/>
      <c r="V1455" s="10212" t="s">
        <v>2073</v>
      </c>
      <c r="W1455" s="1173"/>
      <c r="X1455" s="10212" t="s">
        <v>37</v>
      </c>
      <c r="Y1455" s="1173"/>
      <c r="Z1455" s="10328" t="s">
        <v>45</v>
      </c>
      <c r="AA1455" s="9840">
        <v>4504380534</v>
      </c>
      <c r="AB1455" s="10230" t="s">
        <v>10568</v>
      </c>
      <c r="AC1455" s="8912">
        <v>0</v>
      </c>
      <c r="AD1455" s="1266">
        <v>1875</v>
      </c>
      <c r="AE1455" s="8912">
        <f>SUM(AD1455*P1455+AD1456*P1456+AC1455)</f>
        <v>14700</v>
      </c>
      <c r="AF1455" s="31"/>
      <c r="AG1455" s="26"/>
    </row>
    <row r="1456" spans="1:33" ht="30" customHeight="1">
      <c r="A1456" s="1935" t="s">
        <v>9994</v>
      </c>
      <c r="B1456" s="9700"/>
      <c r="C1456" s="9766"/>
      <c r="D1456" s="9766"/>
      <c r="E1456" s="8866"/>
      <c r="F1456" s="9810"/>
      <c r="G1456" s="9834"/>
      <c r="H1456" s="10237"/>
      <c r="I1456" s="9858"/>
      <c r="J1456" s="9844"/>
      <c r="K1456" s="10333"/>
      <c r="L1456" s="1397" t="s">
        <v>8865</v>
      </c>
      <c r="M1456" s="8869"/>
      <c r="N1456" s="1176"/>
      <c r="O1456" s="1272">
        <v>2</v>
      </c>
      <c r="P1456" s="1272">
        <v>2</v>
      </c>
      <c r="Q1456" s="10134"/>
      <c r="R1456" s="9789"/>
      <c r="S1456" s="1173"/>
      <c r="T1456" s="1173"/>
      <c r="U1456" s="1173"/>
      <c r="V1456" s="9834"/>
      <c r="W1456" s="1173"/>
      <c r="X1456" s="9834"/>
      <c r="Y1456" s="1173"/>
      <c r="Z1456" s="9834"/>
      <c r="AA1456" s="9834"/>
      <c r="AB1456" s="9834"/>
      <c r="AC1456" s="8913"/>
      <c r="AD1456" s="1266">
        <v>3600</v>
      </c>
      <c r="AE1456" s="8913"/>
      <c r="AF1456" s="31"/>
      <c r="AG1456" s="26"/>
    </row>
    <row r="1457" spans="1:33" ht="30" customHeight="1">
      <c r="A1457" s="1873" t="s">
        <v>9994</v>
      </c>
      <c r="B1457" s="1525" t="s">
        <v>13646</v>
      </c>
      <c r="C1457" s="340">
        <v>45583</v>
      </c>
      <c r="D1457" s="340">
        <v>45594</v>
      </c>
      <c r="E1457" s="422"/>
      <c r="F1457" s="374"/>
      <c r="G1457" s="339">
        <v>9042</v>
      </c>
      <c r="H1457" s="556"/>
      <c r="I1457" s="1874" t="s">
        <v>92</v>
      </c>
      <c r="J1457" s="410" t="s">
        <v>13647</v>
      </c>
      <c r="K1457" s="1875" t="s">
        <v>13648</v>
      </c>
      <c r="L1457" s="1876" t="s">
        <v>1102</v>
      </c>
      <c r="M1457" s="338" t="s">
        <v>13692</v>
      </c>
      <c r="N1457" s="255"/>
      <c r="O1457" s="258">
        <v>24</v>
      </c>
      <c r="P1457" s="257">
        <v>25</v>
      </c>
      <c r="Q1457" s="467" t="s">
        <v>13649</v>
      </c>
      <c r="R1457" s="309"/>
      <c r="S1457" s="250"/>
      <c r="T1457" s="250"/>
      <c r="U1457" s="250"/>
      <c r="V1457" s="1870" t="s">
        <v>2073</v>
      </c>
      <c r="W1457" s="250"/>
      <c r="X1457" s="1870" t="s">
        <v>37</v>
      </c>
      <c r="Y1457" s="250"/>
      <c r="Z1457" s="251"/>
      <c r="AA1457" s="251">
        <v>4504380614</v>
      </c>
      <c r="AB1457" s="2039" t="s">
        <v>5585</v>
      </c>
      <c r="AC1457" s="33">
        <v>0</v>
      </c>
      <c r="AD1457" s="471">
        <v>6075</v>
      </c>
      <c r="AE1457" s="33">
        <f t="shared" ref="AE1457:AE1469" si="38">SUM(AD1457*P1457+AC1457)</f>
        <v>151875</v>
      </c>
      <c r="AF1457" s="31"/>
      <c r="AG1457" s="26"/>
    </row>
    <row r="1458" spans="1:33" ht="30" customHeight="1">
      <c r="A1458" s="1871" t="s">
        <v>9994</v>
      </c>
      <c r="B1458" s="2992" t="s">
        <v>13650</v>
      </c>
      <c r="C1458" s="1277">
        <v>45584</v>
      </c>
      <c r="D1458" s="1277">
        <v>45594</v>
      </c>
      <c r="E1458" s="593"/>
      <c r="F1458" s="1297"/>
      <c r="G1458" s="1276">
        <v>9042</v>
      </c>
      <c r="H1458" s="1345"/>
      <c r="I1458" s="1966" t="s">
        <v>92</v>
      </c>
      <c r="J1458" s="1304" t="s">
        <v>10073</v>
      </c>
      <c r="K1458" s="1967" t="s">
        <v>13651</v>
      </c>
      <c r="L1458" s="1968" t="s">
        <v>8538</v>
      </c>
      <c r="M1458" s="771" t="s">
        <v>13693</v>
      </c>
      <c r="N1458" s="1176"/>
      <c r="O1458" s="1272">
        <v>4</v>
      </c>
      <c r="P1458" s="1272">
        <v>4</v>
      </c>
      <c r="Q1458" s="1402" t="s">
        <v>13652</v>
      </c>
      <c r="R1458" s="1173"/>
      <c r="S1458" s="1173"/>
      <c r="T1458" s="1173"/>
      <c r="U1458" s="1173"/>
      <c r="V1458" s="1964" t="s">
        <v>2073</v>
      </c>
      <c r="W1458" s="1173"/>
      <c r="X1458" s="1964" t="s">
        <v>37</v>
      </c>
      <c r="Y1458" s="1173"/>
      <c r="Z1458" s="1957" t="s">
        <v>45</v>
      </c>
      <c r="AA1458" s="1176">
        <v>4504381095</v>
      </c>
      <c r="AB1458" s="2037" t="s">
        <v>10565</v>
      </c>
      <c r="AC1458" s="722">
        <v>0</v>
      </c>
      <c r="AD1458" s="1266">
        <v>3600</v>
      </c>
      <c r="AE1458" s="722">
        <f t="shared" si="38"/>
        <v>14400</v>
      </c>
      <c r="AF1458" s="31"/>
      <c r="AG1458" s="26"/>
    </row>
    <row r="1459" spans="1:33" ht="30" customHeight="1">
      <c r="A1459" s="1871" t="s">
        <v>8756</v>
      </c>
      <c r="B1459" s="2992" t="s">
        <v>13653</v>
      </c>
      <c r="C1459" s="1277">
        <v>45583</v>
      </c>
      <c r="D1459" s="1277">
        <v>45594</v>
      </c>
      <c r="E1459" s="593"/>
      <c r="F1459" s="1297"/>
      <c r="G1459" s="1276">
        <v>8600</v>
      </c>
      <c r="H1459" s="2032" t="s">
        <v>1958</v>
      </c>
      <c r="I1459" s="1326"/>
      <c r="J1459" s="1304" t="s">
        <v>13654</v>
      </c>
      <c r="K1459" s="1319" t="s">
        <v>13655</v>
      </c>
      <c r="L1459" s="2033" t="s">
        <v>8538</v>
      </c>
      <c r="M1459" s="771" t="s">
        <v>13694</v>
      </c>
      <c r="N1459" s="1176"/>
      <c r="O1459" s="1272">
        <v>1</v>
      </c>
      <c r="P1459" s="257">
        <v>2</v>
      </c>
      <c r="Q1459" s="1402" t="s">
        <v>13656</v>
      </c>
      <c r="R1459" s="1173"/>
      <c r="S1459" s="1173"/>
      <c r="T1459" s="1173"/>
      <c r="U1459" s="1173"/>
      <c r="V1459" s="2034" t="s">
        <v>2073</v>
      </c>
      <c r="W1459" s="1173"/>
      <c r="X1459" s="2034" t="s">
        <v>37</v>
      </c>
      <c r="Y1459" s="1173"/>
      <c r="Z1459" s="2003" t="s">
        <v>45</v>
      </c>
      <c r="AA1459" s="1176">
        <v>4504380713</v>
      </c>
      <c r="AB1459" s="2037" t="s">
        <v>12935</v>
      </c>
      <c r="AC1459" s="722">
        <v>0</v>
      </c>
      <c r="AD1459" s="1266">
        <v>5292</v>
      </c>
      <c r="AE1459" s="722">
        <f t="shared" si="38"/>
        <v>10584</v>
      </c>
      <c r="AF1459" s="31"/>
      <c r="AG1459" s="26"/>
    </row>
    <row r="1460" spans="1:33" ht="30" customHeight="1">
      <c r="A1460" s="1871" t="s">
        <v>10258</v>
      </c>
      <c r="B1460" s="5346" t="s">
        <v>13665</v>
      </c>
      <c r="C1460" s="1277">
        <v>45586</v>
      </c>
      <c r="D1460" s="1277">
        <v>45596</v>
      </c>
      <c r="E1460" s="593"/>
      <c r="F1460" s="1297"/>
      <c r="G1460" s="1276">
        <v>8613</v>
      </c>
      <c r="H1460" s="2032" t="s">
        <v>2134</v>
      </c>
      <c r="I1460" s="1326"/>
      <c r="J1460" s="1304" t="s">
        <v>13657</v>
      </c>
      <c r="K1460" s="1967" t="s">
        <v>13658</v>
      </c>
      <c r="L1460" s="1397" t="s">
        <v>173</v>
      </c>
      <c r="M1460" s="771" t="s">
        <v>13695</v>
      </c>
      <c r="N1460" s="1176"/>
      <c r="O1460" s="1272">
        <v>1</v>
      </c>
      <c r="P1460" s="1272">
        <v>1</v>
      </c>
      <c r="Q1460" s="1402" t="s">
        <v>12005</v>
      </c>
      <c r="R1460" s="1173"/>
      <c r="S1460" s="1173"/>
      <c r="T1460" s="1173"/>
      <c r="U1460" s="1173"/>
      <c r="V1460" s="2595" t="s">
        <v>2073</v>
      </c>
      <c r="W1460" s="1173"/>
      <c r="X1460" s="2595" t="s">
        <v>37</v>
      </c>
      <c r="Y1460" s="1173"/>
      <c r="Z1460" s="1588" t="s">
        <v>45</v>
      </c>
      <c r="AA1460" s="1176" t="s">
        <v>13707</v>
      </c>
      <c r="AB1460" s="2037" t="s">
        <v>14507</v>
      </c>
      <c r="AC1460" s="722">
        <v>0</v>
      </c>
      <c r="AD1460" s="1266">
        <v>6318</v>
      </c>
      <c r="AE1460" s="722">
        <f t="shared" si="38"/>
        <v>6318</v>
      </c>
      <c r="AF1460" s="31"/>
      <c r="AG1460" s="26"/>
    </row>
    <row r="1461" spans="1:33" ht="30" customHeight="1">
      <c r="A1461" s="1871" t="s">
        <v>10258</v>
      </c>
      <c r="B1461" s="5346" t="s">
        <v>13666</v>
      </c>
      <c r="C1461" s="1277">
        <v>45586</v>
      </c>
      <c r="D1461" s="1277">
        <v>45596</v>
      </c>
      <c r="E1461" s="593"/>
      <c r="F1461" s="1297"/>
      <c r="G1461" s="1276">
        <v>8613</v>
      </c>
      <c r="H1461" s="2032" t="s">
        <v>6431</v>
      </c>
      <c r="I1461" s="1326"/>
      <c r="J1461" s="1304" t="s">
        <v>13659</v>
      </c>
      <c r="K1461" s="1319" t="s">
        <v>13660</v>
      </c>
      <c r="L1461" s="1397" t="s">
        <v>173</v>
      </c>
      <c r="M1461" s="771" t="s">
        <v>13696</v>
      </c>
      <c r="N1461" s="1176"/>
      <c r="O1461" s="1272">
        <v>1</v>
      </c>
      <c r="P1461" s="1272">
        <v>1</v>
      </c>
      <c r="Q1461" s="1402" t="s">
        <v>12005</v>
      </c>
      <c r="R1461" s="1173"/>
      <c r="S1461" s="1173"/>
      <c r="T1461" s="1173"/>
      <c r="U1461" s="1173"/>
      <c r="V1461" s="2595" t="s">
        <v>2073</v>
      </c>
      <c r="W1461" s="1173"/>
      <c r="X1461" s="2595" t="s">
        <v>37</v>
      </c>
      <c r="Y1461" s="1173"/>
      <c r="Z1461" s="1588" t="s">
        <v>45</v>
      </c>
      <c r="AA1461" s="1176">
        <v>4504380619</v>
      </c>
      <c r="AB1461" s="2037" t="s">
        <v>14507</v>
      </c>
      <c r="AC1461" s="722">
        <v>0</v>
      </c>
      <c r="AD1461" s="1266">
        <v>6318</v>
      </c>
      <c r="AE1461" s="722">
        <f t="shared" si="38"/>
        <v>6318</v>
      </c>
      <c r="AF1461" s="31"/>
      <c r="AG1461" s="26"/>
    </row>
    <row r="1462" spans="1:33" ht="30" customHeight="1">
      <c r="A1462" s="1871" t="s">
        <v>10258</v>
      </c>
      <c r="B1462" s="5346" t="s">
        <v>13667</v>
      </c>
      <c r="C1462" s="1277">
        <v>45586</v>
      </c>
      <c r="D1462" s="1277">
        <v>45596</v>
      </c>
      <c r="E1462" s="593"/>
      <c r="F1462" s="1297"/>
      <c r="G1462" s="1276">
        <v>8613</v>
      </c>
      <c r="H1462" s="2032" t="s">
        <v>1262</v>
      </c>
      <c r="I1462" s="1326"/>
      <c r="J1462" s="1304" t="s">
        <v>13661</v>
      </c>
      <c r="K1462" s="1319" t="s">
        <v>13662</v>
      </c>
      <c r="L1462" s="1768" t="s">
        <v>28</v>
      </c>
      <c r="M1462" s="771" t="s">
        <v>13697</v>
      </c>
      <c r="N1462" s="1176"/>
      <c r="O1462" s="1272">
        <v>2</v>
      </c>
      <c r="P1462" s="1272">
        <v>2</v>
      </c>
      <c r="Q1462" s="1402" t="s">
        <v>12005</v>
      </c>
      <c r="R1462" s="1173"/>
      <c r="S1462" s="1173"/>
      <c r="T1462" s="1173"/>
      <c r="U1462" s="1173"/>
      <c r="V1462" s="2595" t="s">
        <v>2073</v>
      </c>
      <c r="W1462" s="1173"/>
      <c r="X1462" s="2595" t="s">
        <v>37</v>
      </c>
      <c r="Y1462" s="1173"/>
      <c r="Z1462" s="1588" t="s">
        <v>45</v>
      </c>
      <c r="AA1462" s="1176">
        <v>4504380752</v>
      </c>
      <c r="AB1462" s="2037" t="s">
        <v>14507</v>
      </c>
      <c r="AC1462" s="722">
        <v>0</v>
      </c>
      <c r="AD1462" s="1266">
        <v>6318</v>
      </c>
      <c r="AE1462" s="722">
        <f t="shared" si="38"/>
        <v>12636</v>
      </c>
      <c r="AF1462" s="31"/>
      <c r="AG1462" s="26"/>
    </row>
    <row r="1463" spans="1:33" ht="30" customHeight="1">
      <c r="A1463" s="1871" t="s">
        <v>10258</v>
      </c>
      <c r="B1463" s="5346" t="s">
        <v>13668</v>
      </c>
      <c r="C1463" s="1277">
        <v>45586</v>
      </c>
      <c r="D1463" s="1277">
        <v>45595</v>
      </c>
      <c r="E1463" s="593"/>
      <c r="F1463" s="1297"/>
      <c r="G1463" s="1276">
        <v>8613</v>
      </c>
      <c r="H1463" s="2032" t="s">
        <v>10345</v>
      </c>
      <c r="I1463" s="1326"/>
      <c r="J1463" s="1304" t="s">
        <v>13663</v>
      </c>
      <c r="K1463" s="1967" t="s">
        <v>13664</v>
      </c>
      <c r="L1463" s="1397" t="s">
        <v>173</v>
      </c>
      <c r="M1463" s="771" t="s">
        <v>13698</v>
      </c>
      <c r="N1463" s="1176"/>
      <c r="O1463" s="1272">
        <v>1</v>
      </c>
      <c r="P1463" s="1272">
        <v>1</v>
      </c>
      <c r="Q1463" s="1402" t="s">
        <v>12005</v>
      </c>
      <c r="R1463" s="1173"/>
      <c r="S1463" s="1173"/>
      <c r="T1463" s="1173"/>
      <c r="U1463" s="1173"/>
      <c r="V1463" s="2929" t="s">
        <v>2073</v>
      </c>
      <c r="W1463" s="1173"/>
      <c r="X1463" s="2929" t="s">
        <v>37</v>
      </c>
      <c r="Y1463" s="1173"/>
      <c r="Z1463" s="1588" t="s">
        <v>45</v>
      </c>
      <c r="AA1463" s="1176">
        <v>4504380753</v>
      </c>
      <c r="AB1463" s="2037" t="s">
        <v>10568</v>
      </c>
      <c r="AC1463" s="722">
        <v>0</v>
      </c>
      <c r="AD1463" s="1266">
        <v>6318</v>
      </c>
      <c r="AE1463" s="722">
        <f t="shared" si="38"/>
        <v>6318</v>
      </c>
      <c r="AF1463" s="31"/>
      <c r="AG1463" s="26"/>
    </row>
    <row r="1464" spans="1:33" ht="30" customHeight="1">
      <c r="A1464" s="1871" t="s">
        <v>10258</v>
      </c>
      <c r="B1464" s="5346" t="s">
        <v>13669</v>
      </c>
      <c r="C1464" s="1277">
        <v>45586</v>
      </c>
      <c r="D1464" s="1277">
        <v>45596</v>
      </c>
      <c r="E1464" s="593"/>
      <c r="F1464" s="1297"/>
      <c r="G1464" s="1276">
        <v>8613</v>
      </c>
      <c r="H1464" s="2032" t="s">
        <v>3209</v>
      </c>
      <c r="I1464" s="1326"/>
      <c r="J1464" s="1304" t="s">
        <v>13670</v>
      </c>
      <c r="K1464" s="1967" t="s">
        <v>13671</v>
      </c>
      <c r="L1464" s="1397" t="s">
        <v>173</v>
      </c>
      <c r="M1464" s="771" t="s">
        <v>13699</v>
      </c>
      <c r="N1464" s="1176"/>
      <c r="O1464" s="1272">
        <v>1</v>
      </c>
      <c r="P1464" s="1272">
        <v>1</v>
      </c>
      <c r="Q1464" s="1402" t="s">
        <v>12005</v>
      </c>
      <c r="R1464" s="1173"/>
      <c r="S1464" s="1173"/>
      <c r="T1464" s="1173"/>
      <c r="U1464" s="1173"/>
      <c r="V1464" s="2595" t="s">
        <v>2073</v>
      </c>
      <c r="W1464" s="1173"/>
      <c r="X1464" s="2595" t="s">
        <v>37</v>
      </c>
      <c r="Y1464" s="1173"/>
      <c r="Z1464" s="2678" t="s">
        <v>45</v>
      </c>
      <c r="AA1464" s="1176">
        <v>4504380754</v>
      </c>
      <c r="AB1464" s="2037" t="s">
        <v>12935</v>
      </c>
      <c r="AC1464" s="722">
        <v>0</v>
      </c>
      <c r="AD1464" s="1266">
        <v>6318</v>
      </c>
      <c r="AE1464" s="722">
        <f t="shared" si="38"/>
        <v>6318</v>
      </c>
      <c r="AF1464" s="31"/>
      <c r="AG1464" s="26"/>
    </row>
    <row r="1465" spans="1:33" ht="30" customHeight="1">
      <c r="A1465" s="1871" t="s">
        <v>10258</v>
      </c>
      <c r="B1465" s="5346" t="s">
        <v>13672</v>
      </c>
      <c r="C1465" s="1277">
        <v>45586</v>
      </c>
      <c r="D1465" s="1277">
        <v>45595</v>
      </c>
      <c r="E1465" s="593"/>
      <c r="F1465" s="1297"/>
      <c r="G1465" s="1276">
        <v>8613</v>
      </c>
      <c r="H1465" s="2032" t="s">
        <v>5679</v>
      </c>
      <c r="I1465" s="1326"/>
      <c r="J1465" s="1304" t="s">
        <v>13673</v>
      </c>
      <c r="K1465" s="1319" t="s">
        <v>13674</v>
      </c>
      <c r="L1465" s="1397" t="s">
        <v>173</v>
      </c>
      <c r="M1465" s="771" t="s">
        <v>13700</v>
      </c>
      <c r="N1465" s="1176"/>
      <c r="O1465" s="1272">
        <v>1</v>
      </c>
      <c r="P1465" s="1272">
        <v>1</v>
      </c>
      <c r="Q1465" s="1402" t="s">
        <v>12005</v>
      </c>
      <c r="R1465" s="1173"/>
      <c r="S1465" s="1173"/>
      <c r="T1465" s="1173"/>
      <c r="U1465" s="1173"/>
      <c r="V1465" s="2595" t="s">
        <v>2073</v>
      </c>
      <c r="W1465" s="1173"/>
      <c r="X1465" s="2595" t="s">
        <v>37</v>
      </c>
      <c r="Y1465" s="1173"/>
      <c r="Z1465" s="2691" t="s">
        <v>45</v>
      </c>
      <c r="AA1465" s="1176">
        <v>4504380755</v>
      </c>
      <c r="AB1465" s="2037" t="s">
        <v>14507</v>
      </c>
      <c r="AC1465" s="722">
        <v>0</v>
      </c>
      <c r="AD1465" s="1266">
        <v>6318</v>
      </c>
      <c r="AE1465" s="722">
        <f t="shared" si="38"/>
        <v>6318</v>
      </c>
      <c r="AF1465" s="31"/>
      <c r="AG1465" s="26"/>
    </row>
    <row r="1466" spans="1:33" ht="30" customHeight="1">
      <c r="A1466" s="1871" t="s">
        <v>10036</v>
      </c>
      <c r="B1466" s="2992" t="s">
        <v>13675</v>
      </c>
      <c r="C1466" s="1277">
        <v>45586</v>
      </c>
      <c r="D1466" s="1277">
        <v>45600</v>
      </c>
      <c r="E1466" s="593"/>
      <c r="F1466" s="1297"/>
      <c r="G1466" s="1276">
        <v>8589</v>
      </c>
      <c r="H1466" s="2032" t="s">
        <v>1291</v>
      </c>
      <c r="I1466" s="1326"/>
      <c r="J1466" s="1304" t="s">
        <v>13676</v>
      </c>
      <c r="K1466" s="1967" t="s">
        <v>13677</v>
      </c>
      <c r="L1466" s="2278" t="s">
        <v>62</v>
      </c>
      <c r="M1466" s="771" t="s">
        <v>13701</v>
      </c>
      <c r="N1466" s="1176"/>
      <c r="O1466" s="1272">
        <v>5</v>
      </c>
      <c r="P1466" s="1272">
        <v>5</v>
      </c>
      <c r="Q1466" s="1402" t="s">
        <v>13678</v>
      </c>
      <c r="R1466" s="1173"/>
      <c r="S1466" s="1173"/>
      <c r="T1466" s="1173"/>
      <c r="U1466" s="1173"/>
      <c r="V1466" s="2250" t="s">
        <v>2073</v>
      </c>
      <c r="W1466" s="1173"/>
      <c r="X1466" s="2250" t="s">
        <v>37</v>
      </c>
      <c r="Y1466" s="1173"/>
      <c r="Z1466" s="2277" t="s">
        <v>45</v>
      </c>
      <c r="AA1466" s="1176">
        <v>4504380561</v>
      </c>
      <c r="AB1466" s="2037" t="s">
        <v>10565</v>
      </c>
      <c r="AC1466" s="722">
        <v>0</v>
      </c>
      <c r="AD1466" s="1266">
        <v>6318</v>
      </c>
      <c r="AE1466" s="722">
        <f t="shared" si="38"/>
        <v>31590</v>
      </c>
      <c r="AF1466" s="31"/>
      <c r="AG1466" s="26"/>
    </row>
    <row r="1467" spans="1:33" ht="30" customHeight="1">
      <c r="A1467" s="1871" t="s">
        <v>8916</v>
      </c>
      <c r="B1467" s="5346" t="s">
        <v>13679</v>
      </c>
      <c r="C1467" s="1277">
        <v>45586</v>
      </c>
      <c r="D1467" s="1277">
        <v>45595</v>
      </c>
      <c r="E1467" s="593"/>
      <c r="F1467" s="1297"/>
      <c r="G1467" s="1276">
        <v>8646</v>
      </c>
      <c r="H1467" s="2032" t="s">
        <v>9075</v>
      </c>
      <c r="I1467" s="1326"/>
      <c r="J1467" s="1304" t="s">
        <v>13680</v>
      </c>
      <c r="K1467" s="1319" t="s">
        <v>12524</v>
      </c>
      <c r="L1467" s="1397" t="s">
        <v>173</v>
      </c>
      <c r="M1467" s="771" t="s">
        <v>13702</v>
      </c>
      <c r="N1467" s="1176"/>
      <c r="O1467" s="1272">
        <v>1</v>
      </c>
      <c r="P1467" s="1272">
        <v>1</v>
      </c>
      <c r="Q1467" s="1402" t="s">
        <v>12005</v>
      </c>
      <c r="R1467" s="1173"/>
      <c r="S1467" s="1173"/>
      <c r="T1467" s="1173"/>
      <c r="U1467" s="1173"/>
      <c r="V1467" s="2329" t="s">
        <v>2073</v>
      </c>
      <c r="W1467" s="1173"/>
      <c r="X1467" s="2329" t="s">
        <v>37</v>
      </c>
      <c r="Y1467" s="1173"/>
      <c r="Z1467" s="2330" t="s">
        <v>45</v>
      </c>
      <c r="AA1467" s="1176" t="s">
        <v>13708</v>
      </c>
      <c r="AB1467" s="2037" t="s">
        <v>10569</v>
      </c>
      <c r="AC1467" s="722">
        <v>0</v>
      </c>
      <c r="AD1467" s="1266">
        <v>10976</v>
      </c>
      <c r="AE1467" s="722">
        <f t="shared" si="38"/>
        <v>10976</v>
      </c>
      <c r="AF1467" s="31"/>
      <c r="AG1467" s="26"/>
    </row>
    <row r="1468" spans="1:33" ht="30" customHeight="1">
      <c r="A1468" s="1871" t="s">
        <v>8916</v>
      </c>
      <c r="B1468" s="5346" t="s">
        <v>13681</v>
      </c>
      <c r="C1468" s="1277">
        <v>45586</v>
      </c>
      <c r="D1468" s="1277">
        <v>45595</v>
      </c>
      <c r="E1468" s="593"/>
      <c r="F1468" s="1297"/>
      <c r="G1468" s="1276">
        <v>8646</v>
      </c>
      <c r="H1468" s="2032" t="s">
        <v>6697</v>
      </c>
      <c r="I1468" s="1326"/>
      <c r="J1468" s="1304" t="s">
        <v>13682</v>
      </c>
      <c r="K1468" s="1319" t="s">
        <v>12524</v>
      </c>
      <c r="L1468" s="1768" t="s">
        <v>28</v>
      </c>
      <c r="M1468" s="771" t="s">
        <v>13703</v>
      </c>
      <c r="N1468" s="1176"/>
      <c r="O1468" s="1272">
        <v>2</v>
      </c>
      <c r="P1468" s="1272">
        <v>2</v>
      </c>
      <c r="Q1468" s="2094" t="s">
        <v>12075</v>
      </c>
      <c r="R1468" s="1173"/>
      <c r="S1468" s="1173"/>
      <c r="T1468" s="1173"/>
      <c r="U1468" s="1173"/>
      <c r="V1468" s="2329" t="s">
        <v>2073</v>
      </c>
      <c r="W1468" s="1173"/>
      <c r="X1468" s="2329" t="s">
        <v>37</v>
      </c>
      <c r="Y1468" s="1173"/>
      <c r="Z1468" s="2330" t="s">
        <v>45</v>
      </c>
      <c r="AA1468" s="1176">
        <v>4504380560</v>
      </c>
      <c r="AB1468" s="2037" t="s">
        <v>10569</v>
      </c>
      <c r="AC1468" s="722">
        <v>0</v>
      </c>
      <c r="AD1468" s="1266">
        <v>10976</v>
      </c>
      <c r="AE1468" s="722">
        <f t="shared" si="38"/>
        <v>21952</v>
      </c>
      <c r="AF1468" s="31"/>
      <c r="AG1468" s="26"/>
    </row>
    <row r="1469" spans="1:33" ht="30" customHeight="1">
      <c r="A1469" s="1871" t="s">
        <v>8518</v>
      </c>
      <c r="B1469" s="1336" t="s">
        <v>13683</v>
      </c>
      <c r="C1469" s="1277">
        <v>45584</v>
      </c>
      <c r="D1469" s="1277">
        <v>45594</v>
      </c>
      <c r="E1469" s="593"/>
      <c r="F1469" s="1297"/>
      <c r="G1469" s="1276">
        <v>8604</v>
      </c>
      <c r="H1469" s="1345"/>
      <c r="I1469" s="1966" t="s">
        <v>92</v>
      </c>
      <c r="J1469" s="1304" t="s">
        <v>7255</v>
      </c>
      <c r="K1469" s="1967" t="s">
        <v>13684</v>
      </c>
      <c r="L1469" s="1397" t="s">
        <v>173</v>
      </c>
      <c r="M1469" s="771" t="s">
        <v>13704</v>
      </c>
      <c r="N1469" s="1176"/>
      <c r="O1469" s="1272">
        <v>1</v>
      </c>
      <c r="P1469" s="1272">
        <v>1</v>
      </c>
      <c r="Q1469" s="2094" t="s">
        <v>13685</v>
      </c>
      <c r="R1469" s="1173"/>
      <c r="S1469" s="1173"/>
      <c r="T1469" s="1173"/>
      <c r="U1469" s="1173"/>
      <c r="V1469" s="2173" t="s">
        <v>2073</v>
      </c>
      <c r="W1469" s="1173"/>
      <c r="X1469" s="2173" t="s">
        <v>37</v>
      </c>
      <c r="Y1469" s="1173"/>
      <c r="Z1469" s="2139" t="s">
        <v>45</v>
      </c>
      <c r="AA1469" s="1176" t="s">
        <v>13706</v>
      </c>
      <c r="AB1469" s="2037" t="s">
        <v>10565</v>
      </c>
      <c r="AC1469" s="722">
        <v>0</v>
      </c>
      <c r="AD1469" s="1266">
        <v>7938</v>
      </c>
      <c r="AE1469" s="722">
        <f t="shared" si="38"/>
        <v>7938</v>
      </c>
      <c r="AF1469" s="31"/>
      <c r="AG1469" s="26"/>
    </row>
    <row r="1470" spans="1:33" ht="30" customHeight="1">
      <c r="A1470" s="1871" t="s">
        <v>8564</v>
      </c>
      <c r="B1470" s="9743" t="s">
        <v>13686</v>
      </c>
      <c r="C1470" s="9765">
        <v>45586</v>
      </c>
      <c r="D1470" s="9765">
        <v>45670</v>
      </c>
      <c r="E1470" s="8864"/>
      <c r="F1470" s="9809"/>
      <c r="G1470" s="9840">
        <v>8598</v>
      </c>
      <c r="H1470" s="10322" t="s">
        <v>13687</v>
      </c>
      <c r="I1470" s="9857"/>
      <c r="J1470" s="9843" t="s">
        <v>13688</v>
      </c>
      <c r="K1470" s="10305" t="s">
        <v>13690</v>
      </c>
      <c r="L1470" s="2182" t="s">
        <v>13689</v>
      </c>
      <c r="M1470" s="8868" t="s">
        <v>13705</v>
      </c>
      <c r="N1470" s="1927" t="s">
        <v>3953</v>
      </c>
      <c r="O1470" s="1272">
        <v>1</v>
      </c>
      <c r="P1470" s="1272">
        <v>1</v>
      </c>
      <c r="Q1470" s="10305" t="s">
        <v>13691</v>
      </c>
      <c r="R1470" s="9788"/>
      <c r="S1470" s="1173"/>
      <c r="T1470" s="1173"/>
      <c r="U1470" s="1173"/>
      <c r="V1470" s="10213" t="s">
        <v>2073</v>
      </c>
      <c r="W1470" s="1173"/>
      <c r="X1470" s="10213" t="s">
        <v>37</v>
      </c>
      <c r="Y1470" s="1173"/>
      <c r="Z1470" s="10263" t="s">
        <v>45</v>
      </c>
      <c r="AA1470" s="9840">
        <v>4504380716</v>
      </c>
      <c r="AB1470" s="10230" t="s">
        <v>5584</v>
      </c>
      <c r="AC1470" s="8912">
        <v>9000</v>
      </c>
      <c r="AD1470" s="1266">
        <v>147309.03</v>
      </c>
      <c r="AE1470" s="8912">
        <f>SUM(AD1470*P1470+AD1471*P1471+AD1472*P1472+AC1470)</f>
        <v>320965.83</v>
      </c>
      <c r="AF1470" s="31"/>
      <c r="AG1470" s="26"/>
    </row>
    <row r="1471" spans="1:33" ht="30" customHeight="1">
      <c r="A1471" s="1871" t="s">
        <v>8564</v>
      </c>
      <c r="B1471" s="9699"/>
      <c r="C1471" s="10089"/>
      <c r="D1471" s="10089"/>
      <c r="E1471" s="8865"/>
      <c r="F1471" s="10052"/>
      <c r="G1471" s="10053"/>
      <c r="H1471" s="10323"/>
      <c r="I1471" s="10057"/>
      <c r="J1471" s="10059"/>
      <c r="K1471" s="10306"/>
      <c r="L1471" s="2182" t="s">
        <v>8924</v>
      </c>
      <c r="M1471" s="8870"/>
      <c r="N1471" s="1927" t="s">
        <v>3951</v>
      </c>
      <c r="O1471" s="1272">
        <v>1</v>
      </c>
      <c r="P1471" s="1272">
        <v>1</v>
      </c>
      <c r="Q1471" s="10306"/>
      <c r="R1471" s="10065"/>
      <c r="S1471" s="1173"/>
      <c r="T1471" s="1173"/>
      <c r="U1471" s="1173"/>
      <c r="V1471" s="10053"/>
      <c r="W1471" s="1173"/>
      <c r="X1471" s="10053"/>
      <c r="Y1471" s="1173"/>
      <c r="Z1471" s="10053"/>
      <c r="AA1471" s="10053"/>
      <c r="AB1471" s="10053"/>
      <c r="AC1471" s="8920"/>
      <c r="AD1471" s="1266">
        <v>47044.800000000003</v>
      </c>
      <c r="AE1471" s="8920"/>
      <c r="AF1471" s="31"/>
      <c r="AG1471" s="26"/>
    </row>
    <row r="1472" spans="1:33" ht="30" customHeight="1">
      <c r="A1472" s="1871" t="s">
        <v>8564</v>
      </c>
      <c r="B1472" s="9700"/>
      <c r="C1472" s="9766"/>
      <c r="D1472" s="9766"/>
      <c r="E1472" s="8866"/>
      <c r="F1472" s="9810"/>
      <c r="G1472" s="9834"/>
      <c r="H1472" s="10324"/>
      <c r="I1472" s="9858"/>
      <c r="J1472" s="9844"/>
      <c r="K1472" s="10307"/>
      <c r="L1472" s="1877" t="s">
        <v>13709</v>
      </c>
      <c r="M1472" s="8869"/>
      <c r="N1472" s="1966" t="s">
        <v>3951</v>
      </c>
      <c r="O1472" s="1272">
        <v>40</v>
      </c>
      <c r="P1472" s="257">
        <v>48</v>
      </c>
      <c r="Q1472" s="10307"/>
      <c r="R1472" s="9789"/>
      <c r="S1472" s="1173"/>
      <c r="T1472" s="1173"/>
      <c r="U1472" s="1173"/>
      <c r="V1472" s="9834"/>
      <c r="W1472" s="1173"/>
      <c r="X1472" s="9834"/>
      <c r="Y1472" s="1173"/>
      <c r="Z1472" s="9834"/>
      <c r="AA1472" s="9834"/>
      <c r="AB1472" s="9834"/>
      <c r="AC1472" s="8913"/>
      <c r="AD1472" s="1266">
        <v>2450.25</v>
      </c>
      <c r="AE1472" s="8913"/>
      <c r="AF1472" s="31"/>
      <c r="AG1472" s="26"/>
    </row>
    <row r="1473" spans="1:33" ht="30" customHeight="1">
      <c r="A1473" s="5362" t="s">
        <v>13710</v>
      </c>
      <c r="B1473" s="1504" t="s">
        <v>13711</v>
      </c>
      <c r="C1473" s="358">
        <v>45588</v>
      </c>
      <c r="D1473" s="358">
        <v>45603</v>
      </c>
      <c r="E1473" s="37"/>
      <c r="F1473" s="449"/>
      <c r="G1473" s="360">
        <v>8623</v>
      </c>
      <c r="H1473" s="2223" t="s">
        <v>13712</v>
      </c>
      <c r="I1473" s="539"/>
      <c r="J1473" s="450" t="s">
        <v>13713</v>
      </c>
      <c r="K1473" s="2224" t="s">
        <v>13714</v>
      </c>
      <c r="L1473" s="2225" t="s">
        <v>76</v>
      </c>
      <c r="M1473" s="135" t="s">
        <v>13779</v>
      </c>
      <c r="N1473" s="364"/>
      <c r="O1473" s="365">
        <v>4</v>
      </c>
      <c r="P1473" s="365">
        <v>4</v>
      </c>
      <c r="Q1473" s="541" t="s">
        <v>13715</v>
      </c>
      <c r="R1473" s="366"/>
      <c r="S1473" s="366"/>
      <c r="T1473" s="366"/>
      <c r="U1473" s="366"/>
      <c r="V1473" s="2226" t="s">
        <v>256</v>
      </c>
      <c r="W1473" s="366"/>
      <c r="X1473" s="366"/>
      <c r="Y1473" s="366"/>
      <c r="Z1473" s="364"/>
      <c r="AA1473" s="364">
        <v>4504382507</v>
      </c>
      <c r="AB1473" s="2045" t="s">
        <v>10568</v>
      </c>
      <c r="AC1473" s="280"/>
      <c r="AD1473" s="542"/>
      <c r="AE1473" s="280"/>
      <c r="AF1473" s="31"/>
      <c r="AG1473" s="26"/>
    </row>
    <row r="1474" spans="1:33" ht="30" customHeight="1">
      <c r="A1474" s="1919" t="s">
        <v>8626</v>
      </c>
      <c r="B1474" s="2992" t="s">
        <v>13716</v>
      </c>
      <c r="C1474" s="1277">
        <v>45586</v>
      </c>
      <c r="D1474" s="1277">
        <v>45595</v>
      </c>
      <c r="E1474" s="593"/>
      <c r="F1474" s="1297"/>
      <c r="G1474" s="1276">
        <v>8615</v>
      </c>
      <c r="H1474" s="1920" t="s">
        <v>5466</v>
      </c>
      <c r="I1474" s="1921" t="s">
        <v>92</v>
      </c>
      <c r="J1474" s="1304" t="s">
        <v>9527</v>
      </c>
      <c r="K1474" s="1922" t="s">
        <v>13717</v>
      </c>
      <c r="L1474" s="1923" t="s">
        <v>201</v>
      </c>
      <c r="M1474" s="771" t="s">
        <v>13780</v>
      </c>
      <c r="N1474" s="1176"/>
      <c r="O1474" s="1272">
        <v>13</v>
      </c>
      <c r="P1474" s="1272">
        <v>13</v>
      </c>
      <c r="Q1474" s="1402" t="s">
        <v>13718</v>
      </c>
      <c r="R1474" s="1173"/>
      <c r="S1474" s="1173"/>
      <c r="T1474" s="1173"/>
      <c r="U1474" s="1173"/>
      <c r="V1474" s="1904" t="s">
        <v>2073</v>
      </c>
      <c r="W1474" s="1173"/>
      <c r="X1474" s="1904" t="s">
        <v>37</v>
      </c>
      <c r="Y1474" s="1173"/>
      <c r="Z1474" s="1907" t="s">
        <v>45</v>
      </c>
      <c r="AA1474" s="1176" t="s">
        <v>13804</v>
      </c>
      <c r="AB1474" s="2037" t="s">
        <v>10568</v>
      </c>
      <c r="AC1474" s="722">
        <v>0</v>
      </c>
      <c r="AD1474" s="1266">
        <v>7857</v>
      </c>
      <c r="AE1474" s="722">
        <f t="shared" ref="AE1474:AE1475" si="39">SUM(AD1474*P1474+AC1474)</f>
        <v>102141</v>
      </c>
      <c r="AF1474" s="31"/>
      <c r="AG1474" s="26"/>
    </row>
    <row r="1475" spans="1:33" ht="30" customHeight="1">
      <c r="A1475" s="1919" t="s">
        <v>8916</v>
      </c>
      <c r="B1475" s="2992" t="s">
        <v>13719</v>
      </c>
      <c r="C1475" s="1277">
        <v>45586</v>
      </c>
      <c r="D1475" s="1277">
        <v>45595</v>
      </c>
      <c r="E1475" s="593"/>
      <c r="F1475" s="1297"/>
      <c r="G1475" s="1276">
        <v>8646</v>
      </c>
      <c r="H1475" s="1920" t="s">
        <v>7365</v>
      </c>
      <c r="I1475" s="1326"/>
      <c r="J1475" s="1304" t="s">
        <v>13720</v>
      </c>
      <c r="K1475" s="1319" t="s">
        <v>12524</v>
      </c>
      <c r="L1475" s="1397" t="s">
        <v>173</v>
      </c>
      <c r="M1475" s="771" t="s">
        <v>13781</v>
      </c>
      <c r="N1475" s="1176"/>
      <c r="O1475" s="1272">
        <v>1</v>
      </c>
      <c r="P1475" s="1272">
        <v>1</v>
      </c>
      <c r="Q1475" s="1402" t="s">
        <v>12005</v>
      </c>
      <c r="R1475" s="1173"/>
      <c r="S1475" s="1173"/>
      <c r="T1475" s="1173"/>
      <c r="U1475" s="1173"/>
      <c r="V1475" s="2329" t="s">
        <v>2073</v>
      </c>
      <c r="W1475" s="1173"/>
      <c r="X1475" s="2329" t="s">
        <v>37</v>
      </c>
      <c r="Y1475" s="1173"/>
      <c r="Z1475" s="2330" t="s">
        <v>45</v>
      </c>
      <c r="AA1475" s="1176" t="s">
        <v>13801</v>
      </c>
      <c r="AB1475" s="2037" t="s">
        <v>10569</v>
      </c>
      <c r="AC1475" s="722">
        <v>0</v>
      </c>
      <c r="AD1475" s="1266">
        <v>10976</v>
      </c>
      <c r="AE1475" s="722">
        <f t="shared" si="39"/>
        <v>10976</v>
      </c>
      <c r="AF1475" s="31"/>
      <c r="AG1475" s="26"/>
    </row>
    <row r="1476" spans="1:33" ht="30" customHeight="1">
      <c r="A1476" s="1919" t="s">
        <v>8916</v>
      </c>
      <c r="B1476" s="9743" t="s">
        <v>13721</v>
      </c>
      <c r="C1476" s="9765">
        <v>45587</v>
      </c>
      <c r="D1476" s="9765">
        <v>45671</v>
      </c>
      <c r="E1476" s="8864"/>
      <c r="F1476" s="9809"/>
      <c r="G1476" s="9840">
        <v>8646</v>
      </c>
      <c r="H1476" s="10329" t="s">
        <v>13722</v>
      </c>
      <c r="I1476" s="9857"/>
      <c r="J1476" s="10137" t="s">
        <v>13723</v>
      </c>
      <c r="K1476" s="10254" t="s">
        <v>13724</v>
      </c>
      <c r="L1476" s="1923" t="s">
        <v>193</v>
      </c>
      <c r="M1476" s="8868" t="s">
        <v>13782</v>
      </c>
      <c r="N1476" s="2081" t="s">
        <v>3952</v>
      </c>
      <c r="O1476" s="1272">
        <v>6</v>
      </c>
      <c r="P1476" s="1272">
        <v>6</v>
      </c>
      <c r="Q1476" s="10137" t="s">
        <v>13725</v>
      </c>
      <c r="R1476" s="9788"/>
      <c r="S1476" s="1173"/>
      <c r="T1476" s="1173"/>
      <c r="U1476" s="1173"/>
      <c r="V1476" s="10214" t="s">
        <v>2073</v>
      </c>
      <c r="W1476" s="1173"/>
      <c r="X1476" s="10214" t="s">
        <v>37</v>
      </c>
      <c r="Y1476" s="1173"/>
      <c r="Z1476" s="10214" t="s">
        <v>45</v>
      </c>
      <c r="AA1476" s="9840">
        <v>4504381982</v>
      </c>
      <c r="AB1476" s="10230" t="s">
        <v>14508</v>
      </c>
      <c r="AC1476" s="8912">
        <v>9300</v>
      </c>
      <c r="AD1476" s="1266">
        <v>10976</v>
      </c>
      <c r="AE1476" s="8912">
        <f>SUM(AD1476*P1476+AD1477*P1477+AD1478*P1478+AC1476)</f>
        <v>203732</v>
      </c>
      <c r="AF1476" s="31"/>
      <c r="AG1476" s="26"/>
    </row>
    <row r="1477" spans="1:33" ht="30" customHeight="1">
      <c r="A1477" s="1919" t="s">
        <v>8916</v>
      </c>
      <c r="B1477" s="9699"/>
      <c r="C1477" s="10089"/>
      <c r="D1477" s="10089"/>
      <c r="E1477" s="8865"/>
      <c r="F1477" s="10052"/>
      <c r="G1477" s="10053"/>
      <c r="H1477" s="10330"/>
      <c r="I1477" s="10057"/>
      <c r="J1477" s="10138"/>
      <c r="K1477" s="10255"/>
      <c r="L1477" s="1397" t="s">
        <v>9288</v>
      </c>
      <c r="M1477" s="8870"/>
      <c r="N1477" s="2081" t="s">
        <v>3956</v>
      </c>
      <c r="O1477" s="1272">
        <v>1</v>
      </c>
      <c r="P1477" s="1272">
        <v>1</v>
      </c>
      <c r="Q1477" s="10232"/>
      <c r="R1477" s="10065"/>
      <c r="S1477" s="1173"/>
      <c r="T1477" s="1173"/>
      <c r="U1477" s="1173"/>
      <c r="V1477" s="10053"/>
      <c r="W1477" s="1173"/>
      <c r="X1477" s="10053"/>
      <c r="Y1477" s="1173"/>
      <c r="Z1477" s="10053"/>
      <c r="AA1477" s="10053"/>
      <c r="AB1477" s="10053"/>
      <c r="AC1477" s="8920"/>
      <c r="AD1477" s="1266">
        <v>86240</v>
      </c>
      <c r="AE1477" s="8920"/>
      <c r="AF1477" s="31"/>
      <c r="AG1477" s="26"/>
    </row>
    <row r="1478" spans="1:33" ht="30" customHeight="1">
      <c r="A1478" s="1919" t="s">
        <v>8916</v>
      </c>
      <c r="B1478" s="9700"/>
      <c r="C1478" s="9766"/>
      <c r="D1478" s="9766"/>
      <c r="E1478" s="8866"/>
      <c r="F1478" s="9810"/>
      <c r="G1478" s="9834"/>
      <c r="H1478" s="10331"/>
      <c r="I1478" s="9858"/>
      <c r="J1478" s="10139"/>
      <c r="K1478" s="10256"/>
      <c r="L1478" s="2040" t="s">
        <v>8688</v>
      </c>
      <c r="M1478" s="8869"/>
      <c r="N1478" s="2081" t="s">
        <v>3951</v>
      </c>
      <c r="O1478" s="1272">
        <v>1</v>
      </c>
      <c r="P1478" s="1272">
        <v>1</v>
      </c>
      <c r="Q1478" s="10134"/>
      <c r="R1478" s="9789"/>
      <c r="S1478" s="1173"/>
      <c r="T1478" s="1173"/>
      <c r="U1478" s="1173"/>
      <c r="V1478" s="9834"/>
      <c r="W1478" s="1173"/>
      <c r="X1478" s="9834"/>
      <c r="Y1478" s="1173"/>
      <c r="Z1478" s="9834"/>
      <c r="AA1478" s="9834"/>
      <c r="AB1478" s="9834"/>
      <c r="AC1478" s="8913"/>
      <c r="AD1478" s="1266">
        <v>42336</v>
      </c>
      <c r="AE1478" s="8913"/>
      <c r="AF1478" s="31"/>
      <c r="AG1478" s="26"/>
    </row>
    <row r="1479" spans="1:33" ht="30" customHeight="1">
      <c r="A1479" s="1919" t="s">
        <v>8916</v>
      </c>
      <c r="B1479" s="2992" t="s">
        <v>13726</v>
      </c>
      <c r="C1479" s="1277">
        <v>45587</v>
      </c>
      <c r="D1479" s="1277">
        <v>45602</v>
      </c>
      <c r="E1479" s="764"/>
      <c r="F1479" s="1297"/>
      <c r="G1479" s="1276">
        <v>8646</v>
      </c>
      <c r="H1479" s="1920" t="s">
        <v>12023</v>
      </c>
      <c r="I1479" s="1326"/>
      <c r="J1479" s="1304" t="s">
        <v>13727</v>
      </c>
      <c r="K1479" s="1922" t="s">
        <v>13728</v>
      </c>
      <c r="L1479" s="1768" t="s">
        <v>28</v>
      </c>
      <c r="M1479" s="771" t="s">
        <v>13783</v>
      </c>
      <c r="N1479" s="1176"/>
      <c r="O1479" s="1272">
        <v>2</v>
      </c>
      <c r="P1479" s="1272">
        <v>2</v>
      </c>
      <c r="Q1479" s="2094" t="s">
        <v>12075</v>
      </c>
      <c r="R1479" s="1173"/>
      <c r="S1479" s="1173"/>
      <c r="T1479" s="1173"/>
      <c r="U1479" s="1173"/>
      <c r="V1479" s="2473" t="s">
        <v>2073</v>
      </c>
      <c r="W1479" s="1173"/>
      <c r="X1479" s="2473" t="s">
        <v>37</v>
      </c>
      <c r="Y1479" s="1173"/>
      <c r="Z1479" s="2536" t="s">
        <v>45</v>
      </c>
      <c r="AA1479" s="1176">
        <v>4504382411</v>
      </c>
      <c r="AB1479" s="2037" t="s">
        <v>14506</v>
      </c>
      <c r="AC1479" s="722">
        <v>13950</v>
      </c>
      <c r="AD1479" s="1266">
        <v>10976</v>
      </c>
      <c r="AE1479" s="722">
        <f t="shared" ref="AE1479:AE1494" si="40">SUM(AD1479*P1479+AC1479)</f>
        <v>35902</v>
      </c>
      <c r="AF1479" s="31"/>
      <c r="AG1479" s="26"/>
    </row>
    <row r="1480" spans="1:33" ht="30" customHeight="1">
      <c r="A1480" s="1919" t="s">
        <v>8916</v>
      </c>
      <c r="B1480" s="2992" t="s">
        <v>13729</v>
      </c>
      <c r="C1480" s="1277">
        <v>45587</v>
      </c>
      <c r="D1480" s="1277">
        <v>45596</v>
      </c>
      <c r="E1480" s="593"/>
      <c r="F1480" s="1297"/>
      <c r="G1480" s="1276">
        <v>8646</v>
      </c>
      <c r="H1480" s="1920" t="s">
        <v>2129</v>
      </c>
      <c r="I1480" s="1326"/>
      <c r="J1480" s="1304" t="s">
        <v>13730</v>
      </c>
      <c r="K1480" s="1319" t="s">
        <v>12524</v>
      </c>
      <c r="L1480" s="1397" t="s">
        <v>173</v>
      </c>
      <c r="M1480" s="771" t="s">
        <v>13784</v>
      </c>
      <c r="N1480" s="1176"/>
      <c r="O1480" s="1272">
        <v>1</v>
      </c>
      <c r="P1480" s="1272">
        <v>1</v>
      </c>
      <c r="Q1480" s="1402" t="s">
        <v>12005</v>
      </c>
      <c r="R1480" s="1173"/>
      <c r="S1480" s="1173"/>
      <c r="T1480" s="1173"/>
      <c r="U1480" s="1173"/>
      <c r="V1480" s="2365" t="s">
        <v>2073</v>
      </c>
      <c r="W1480" s="1173"/>
      <c r="X1480" s="2365" t="s">
        <v>37</v>
      </c>
      <c r="Y1480" s="1173"/>
      <c r="Z1480" s="2389" t="s">
        <v>45</v>
      </c>
      <c r="AA1480" s="1176" t="s">
        <v>13803</v>
      </c>
      <c r="AB1480" s="2037" t="s">
        <v>12935</v>
      </c>
      <c r="AC1480" s="722">
        <v>0</v>
      </c>
      <c r="AD1480" s="1266">
        <v>10976</v>
      </c>
      <c r="AE1480" s="722">
        <f t="shared" si="40"/>
        <v>10976</v>
      </c>
      <c r="AF1480" s="31"/>
      <c r="AG1480" s="26"/>
    </row>
    <row r="1481" spans="1:33" ht="30" customHeight="1">
      <c r="A1481" s="1919" t="s">
        <v>8518</v>
      </c>
      <c r="B1481" s="2992" t="s">
        <v>13731</v>
      </c>
      <c r="C1481" s="1277">
        <v>45587</v>
      </c>
      <c r="D1481" s="1277">
        <v>45596</v>
      </c>
      <c r="E1481" s="593"/>
      <c r="F1481" s="1297"/>
      <c r="G1481" s="1276">
        <v>8604</v>
      </c>
      <c r="H1481" s="1920" t="s">
        <v>2545</v>
      </c>
      <c r="I1481" s="1326"/>
      <c r="J1481" s="1304" t="s">
        <v>13732</v>
      </c>
      <c r="K1481" s="1922" t="s">
        <v>13733</v>
      </c>
      <c r="L1481" s="1397" t="s">
        <v>173</v>
      </c>
      <c r="M1481" s="771" t="s">
        <v>13785</v>
      </c>
      <c r="N1481" s="1176"/>
      <c r="O1481" s="1272">
        <v>1</v>
      </c>
      <c r="P1481" s="1272">
        <v>1</v>
      </c>
      <c r="Q1481" s="1402" t="s">
        <v>12005</v>
      </c>
      <c r="R1481" s="1173"/>
      <c r="S1481" s="1173"/>
      <c r="T1481" s="1173"/>
      <c r="U1481" s="1173"/>
      <c r="V1481" s="2115" t="s">
        <v>2073</v>
      </c>
      <c r="W1481" s="1173"/>
      <c r="X1481" s="2115" t="s">
        <v>37</v>
      </c>
      <c r="Y1481" s="1173"/>
      <c r="Z1481" s="2139" t="s">
        <v>45</v>
      </c>
      <c r="AA1481" s="1176" t="s">
        <v>13799</v>
      </c>
      <c r="AB1481" s="2037" t="s">
        <v>14506</v>
      </c>
      <c r="AC1481" s="722">
        <v>0</v>
      </c>
      <c r="AD1481" s="1266">
        <v>7938</v>
      </c>
      <c r="AE1481" s="722">
        <f t="shared" si="40"/>
        <v>7938</v>
      </c>
      <c r="AF1481" s="31"/>
      <c r="AG1481" s="26"/>
    </row>
    <row r="1482" spans="1:33" ht="30" customHeight="1">
      <c r="A1482" s="1919" t="s">
        <v>8564</v>
      </c>
      <c r="B1482" s="1336" t="s">
        <v>13734</v>
      </c>
      <c r="C1482" s="1277">
        <v>45586</v>
      </c>
      <c r="D1482" s="1277">
        <v>45600</v>
      </c>
      <c r="E1482" s="764"/>
      <c r="F1482" s="1297"/>
      <c r="G1482" s="1276">
        <v>8598</v>
      </c>
      <c r="H1482" s="1920" t="s">
        <v>13735</v>
      </c>
      <c r="I1482" s="1326"/>
      <c r="J1482" s="1304" t="s">
        <v>13736</v>
      </c>
      <c r="K1482" s="1319" t="s">
        <v>13737</v>
      </c>
      <c r="L1482" s="1397" t="s">
        <v>173</v>
      </c>
      <c r="M1482" s="771" t="s">
        <v>13786</v>
      </c>
      <c r="N1482" s="1176"/>
      <c r="O1482" s="1272">
        <v>1</v>
      </c>
      <c r="P1482" s="1272">
        <v>1</v>
      </c>
      <c r="Q1482" s="1402" t="s">
        <v>13619</v>
      </c>
      <c r="R1482" s="1173"/>
      <c r="S1482" s="1173"/>
      <c r="T1482" s="1173"/>
      <c r="U1482" s="1173"/>
      <c r="V1482" s="2436" t="s">
        <v>2073</v>
      </c>
      <c r="W1482" s="1173"/>
      <c r="X1482" s="2436" t="s">
        <v>37</v>
      </c>
      <c r="Y1482" s="1173"/>
      <c r="Z1482" s="2478" t="s">
        <v>45</v>
      </c>
      <c r="AA1482" s="1176">
        <v>4504381771</v>
      </c>
      <c r="AB1482" s="2037" t="s">
        <v>10568</v>
      </c>
      <c r="AC1482" s="722">
        <v>6000</v>
      </c>
      <c r="AD1482" s="1266">
        <v>7938.81</v>
      </c>
      <c r="AE1482" s="722">
        <f t="shared" si="40"/>
        <v>13938.810000000001</v>
      </c>
      <c r="AF1482" s="31"/>
      <c r="AG1482" s="26"/>
    </row>
    <row r="1483" spans="1:33" ht="30" customHeight="1">
      <c r="A1483" s="1919" t="s">
        <v>8600</v>
      </c>
      <c r="B1483" s="2992" t="s">
        <v>13738</v>
      </c>
      <c r="C1483" s="1277">
        <v>45587</v>
      </c>
      <c r="D1483" s="1277">
        <v>45600</v>
      </c>
      <c r="E1483" s="593"/>
      <c r="F1483" s="1297"/>
      <c r="G1483" s="1276">
        <v>8647</v>
      </c>
      <c r="H1483" s="1920" t="s">
        <v>1875</v>
      </c>
      <c r="I1483" s="1326"/>
      <c r="J1483" s="1304" t="s">
        <v>13739</v>
      </c>
      <c r="K1483" s="1922" t="s">
        <v>13740</v>
      </c>
      <c r="L1483" s="1923" t="s">
        <v>76</v>
      </c>
      <c r="M1483" s="771" t="s">
        <v>13787</v>
      </c>
      <c r="N1483" s="1176"/>
      <c r="O1483" s="1272">
        <v>4</v>
      </c>
      <c r="P1483" s="1272">
        <v>4</v>
      </c>
      <c r="Q1483" s="1402" t="s">
        <v>13741</v>
      </c>
      <c r="R1483" s="1173"/>
      <c r="S1483" s="1173"/>
      <c r="T1483" s="1173"/>
      <c r="U1483" s="1173"/>
      <c r="V1483" s="2036" t="s">
        <v>2073</v>
      </c>
      <c r="W1483" s="1173"/>
      <c r="X1483" s="2036" t="s">
        <v>37</v>
      </c>
      <c r="Y1483" s="1173"/>
      <c r="Z1483" s="2063" t="s">
        <v>45</v>
      </c>
      <c r="AA1483" s="1176" t="s">
        <v>13805</v>
      </c>
      <c r="AB1483" s="2037" t="s">
        <v>12935</v>
      </c>
      <c r="AC1483" s="722">
        <v>3645</v>
      </c>
      <c r="AD1483" s="1266">
        <v>7938</v>
      </c>
      <c r="AE1483" s="722">
        <f t="shared" si="40"/>
        <v>35397</v>
      </c>
      <c r="AF1483" s="31"/>
      <c r="AG1483" s="26"/>
    </row>
    <row r="1484" spans="1:33" ht="30" customHeight="1">
      <c r="A1484" s="1919" t="s">
        <v>8570</v>
      </c>
      <c r="B1484" s="1336" t="s">
        <v>13742</v>
      </c>
      <c r="C1484" s="1277">
        <v>45586</v>
      </c>
      <c r="D1484" s="1277">
        <v>45596</v>
      </c>
      <c r="E1484" s="593"/>
      <c r="F1484" s="1297"/>
      <c r="G1484" s="1276">
        <v>9013</v>
      </c>
      <c r="H1484" s="1920" t="s">
        <v>1523</v>
      </c>
      <c r="I1484" s="1326"/>
      <c r="J1484" s="1304" t="s">
        <v>13743</v>
      </c>
      <c r="K1484" s="1922" t="s">
        <v>13744</v>
      </c>
      <c r="L1484" s="1397" t="s">
        <v>173</v>
      </c>
      <c r="M1484" s="771" t="s">
        <v>13788</v>
      </c>
      <c r="N1484" s="1176"/>
      <c r="O1484" s="1272">
        <v>1</v>
      </c>
      <c r="P1484" s="1272">
        <v>1</v>
      </c>
      <c r="Q1484" s="1402" t="s">
        <v>12005</v>
      </c>
      <c r="R1484" s="1173"/>
      <c r="S1484" s="1173"/>
      <c r="T1484" s="1173"/>
      <c r="U1484" s="1173"/>
      <c r="V1484" s="2036" t="s">
        <v>2073</v>
      </c>
      <c r="W1484" s="1173"/>
      <c r="X1484" s="2036" t="s">
        <v>37</v>
      </c>
      <c r="Y1484" s="1173"/>
      <c r="Z1484" s="2063" t="s">
        <v>45</v>
      </c>
      <c r="AA1484" s="1176">
        <v>4504382136</v>
      </c>
      <c r="AB1484" s="2037" t="s">
        <v>10568</v>
      </c>
      <c r="AC1484" s="722">
        <v>0</v>
      </c>
      <c r="AD1484" s="1266">
        <v>6544.8</v>
      </c>
      <c r="AE1484" s="722">
        <f t="shared" si="40"/>
        <v>6544.8</v>
      </c>
      <c r="AF1484" s="31"/>
      <c r="AG1484" s="26"/>
    </row>
    <row r="1485" spans="1:33" ht="30" customHeight="1">
      <c r="A1485" s="1919" t="s">
        <v>8570</v>
      </c>
      <c r="B1485" s="2992" t="s">
        <v>13745</v>
      </c>
      <c r="C1485" s="1277">
        <v>45587</v>
      </c>
      <c r="D1485" s="1277">
        <v>45596</v>
      </c>
      <c r="E1485" s="593"/>
      <c r="F1485" s="1297"/>
      <c r="G1485" s="1276">
        <v>9013</v>
      </c>
      <c r="H1485" s="1920" t="s">
        <v>8669</v>
      </c>
      <c r="I1485" s="1326"/>
      <c r="J1485" s="1304" t="s">
        <v>13747</v>
      </c>
      <c r="K1485" s="1319" t="s">
        <v>12953</v>
      </c>
      <c r="L1485" s="1397" t="s">
        <v>173</v>
      </c>
      <c r="M1485" s="771" t="s">
        <v>13789</v>
      </c>
      <c r="N1485" s="1176"/>
      <c r="O1485" s="1272">
        <v>1</v>
      </c>
      <c r="P1485" s="1272">
        <v>1</v>
      </c>
      <c r="Q1485" s="1402" t="s">
        <v>12005</v>
      </c>
      <c r="R1485" s="1173"/>
      <c r="S1485" s="1173"/>
      <c r="T1485" s="1173"/>
      <c r="U1485" s="1173"/>
      <c r="V1485" s="2036" t="s">
        <v>2073</v>
      </c>
      <c r="W1485" s="1173"/>
      <c r="X1485" s="2036" t="s">
        <v>37</v>
      </c>
      <c r="Y1485" s="1173"/>
      <c r="Z1485" s="2063" t="s">
        <v>45</v>
      </c>
      <c r="AA1485" s="1176">
        <v>4504381906</v>
      </c>
      <c r="AB1485" s="2037" t="s">
        <v>10569</v>
      </c>
      <c r="AC1485" s="722">
        <v>0</v>
      </c>
      <c r="AD1485" s="1266">
        <v>6544.8</v>
      </c>
      <c r="AE1485" s="722">
        <f t="shared" si="40"/>
        <v>6544.8</v>
      </c>
      <c r="AF1485" s="31"/>
      <c r="AG1485" s="26"/>
    </row>
    <row r="1486" spans="1:33" ht="30" customHeight="1">
      <c r="A1486" s="1919" t="s">
        <v>8570</v>
      </c>
      <c r="B1486" s="2992" t="s">
        <v>13746</v>
      </c>
      <c r="C1486" s="1277">
        <v>45587</v>
      </c>
      <c r="D1486" s="1277">
        <v>45596</v>
      </c>
      <c r="E1486" s="593"/>
      <c r="F1486" s="1297"/>
      <c r="G1486" s="1276">
        <v>9013</v>
      </c>
      <c r="H1486" s="1920" t="s">
        <v>7834</v>
      </c>
      <c r="I1486" s="1326"/>
      <c r="J1486" s="1304" t="s">
        <v>13748</v>
      </c>
      <c r="K1486" s="1922" t="s">
        <v>13749</v>
      </c>
      <c r="L1486" s="1397" t="s">
        <v>173</v>
      </c>
      <c r="M1486" s="771" t="s">
        <v>13790</v>
      </c>
      <c r="N1486" s="1176"/>
      <c r="O1486" s="1272">
        <v>1</v>
      </c>
      <c r="P1486" s="1272">
        <v>1</v>
      </c>
      <c r="Q1486" s="1402" t="s">
        <v>12005</v>
      </c>
      <c r="R1486" s="1173"/>
      <c r="S1486" s="1173"/>
      <c r="T1486" s="1173"/>
      <c r="U1486" s="1173"/>
      <c r="V1486" s="2036" t="s">
        <v>2073</v>
      </c>
      <c r="W1486" s="1173"/>
      <c r="X1486" s="2036" t="s">
        <v>37</v>
      </c>
      <c r="Y1486" s="1173"/>
      <c r="Z1486" s="2063" t="s">
        <v>45</v>
      </c>
      <c r="AA1486" s="1176" t="s">
        <v>13800</v>
      </c>
      <c r="AB1486" s="2037" t="s">
        <v>10568</v>
      </c>
      <c r="AC1486" s="722">
        <v>0</v>
      </c>
      <c r="AD1486" s="1266">
        <v>6544.8</v>
      </c>
      <c r="AE1486" s="722">
        <f t="shared" si="40"/>
        <v>6544.8</v>
      </c>
      <c r="AF1486" s="31"/>
      <c r="AG1486" s="26"/>
    </row>
    <row r="1487" spans="1:33" ht="30" customHeight="1">
      <c r="A1487" s="1919" t="s">
        <v>10036</v>
      </c>
      <c r="B1487" s="2992" t="s">
        <v>13750</v>
      </c>
      <c r="C1487" s="1277">
        <v>45586</v>
      </c>
      <c r="D1487" s="1277">
        <v>45595</v>
      </c>
      <c r="E1487" s="593"/>
      <c r="F1487" s="1297"/>
      <c r="G1487" s="1276">
        <v>8589</v>
      </c>
      <c r="H1487" s="1920" t="s">
        <v>2083</v>
      </c>
      <c r="I1487" s="1326"/>
      <c r="J1487" s="1304" t="s">
        <v>13751</v>
      </c>
      <c r="K1487" s="1922" t="s">
        <v>13752</v>
      </c>
      <c r="L1487" s="1768" t="s">
        <v>28</v>
      </c>
      <c r="M1487" s="771" t="s">
        <v>13791</v>
      </c>
      <c r="N1487" s="1176"/>
      <c r="O1487" s="1272">
        <v>2</v>
      </c>
      <c r="P1487" s="1272">
        <v>2</v>
      </c>
      <c r="Q1487" s="1402" t="s">
        <v>13753</v>
      </c>
      <c r="R1487" s="1173"/>
      <c r="S1487" s="1173"/>
      <c r="T1487" s="1173"/>
      <c r="U1487" s="1173"/>
      <c r="V1487" s="2197" t="s">
        <v>2073</v>
      </c>
      <c r="W1487" s="1173"/>
      <c r="X1487" s="2197" t="s">
        <v>37</v>
      </c>
      <c r="Y1487" s="1173"/>
      <c r="Z1487" s="2249" t="s">
        <v>45</v>
      </c>
      <c r="AA1487" s="1176">
        <v>4504381923</v>
      </c>
      <c r="AB1487" s="2037" t="s">
        <v>10565</v>
      </c>
      <c r="AC1487" s="722">
        <v>0</v>
      </c>
      <c r="AD1487" s="1266">
        <v>6318</v>
      </c>
      <c r="AE1487" s="722">
        <f t="shared" si="40"/>
        <v>12636</v>
      </c>
      <c r="AF1487" s="31"/>
      <c r="AG1487" s="26"/>
    </row>
    <row r="1488" spans="1:33" ht="30" customHeight="1">
      <c r="A1488" s="3465" t="s">
        <v>10036</v>
      </c>
      <c r="B1488" s="5628" t="s">
        <v>13754</v>
      </c>
      <c r="C1488" s="340">
        <v>45586</v>
      </c>
      <c r="D1488" s="340">
        <v>45595</v>
      </c>
      <c r="E1488" s="422"/>
      <c r="F1488" s="374"/>
      <c r="G1488" s="339">
        <v>8589</v>
      </c>
      <c r="H1488" s="1985" t="s">
        <v>10041</v>
      </c>
      <c r="I1488" s="487"/>
      <c r="J1488" s="3466" t="s">
        <v>10037</v>
      </c>
      <c r="K1488" s="1986" t="s">
        <v>13755</v>
      </c>
      <c r="L1488" s="1975" t="s">
        <v>28</v>
      </c>
      <c r="M1488" s="338" t="s">
        <v>13792</v>
      </c>
      <c r="N1488" s="255"/>
      <c r="O1488" s="258">
        <v>2</v>
      </c>
      <c r="P1488" s="258">
        <v>2</v>
      </c>
      <c r="Q1488" s="2195" t="s">
        <v>12075</v>
      </c>
      <c r="R1488" s="309"/>
      <c r="S1488" s="250"/>
      <c r="T1488" s="250"/>
      <c r="U1488" s="250"/>
      <c r="V1488" s="2188" t="s">
        <v>2073</v>
      </c>
      <c r="W1488" s="250"/>
      <c r="X1488" s="2188" t="s">
        <v>37</v>
      </c>
      <c r="Y1488" s="250"/>
      <c r="Z1488" s="251"/>
      <c r="AA1488" s="4257" t="s">
        <v>13802</v>
      </c>
      <c r="AB1488" s="2039" t="s">
        <v>10568</v>
      </c>
      <c r="AC1488" s="33">
        <v>0</v>
      </c>
      <c r="AD1488" s="471">
        <v>6318</v>
      </c>
      <c r="AE1488" s="33">
        <f t="shared" si="40"/>
        <v>12636</v>
      </c>
      <c r="AF1488" s="31"/>
      <c r="AG1488" s="26"/>
    </row>
    <row r="1489" spans="1:33" ht="30" customHeight="1">
      <c r="A1489" s="1919" t="s">
        <v>10036</v>
      </c>
      <c r="B1489" s="1336" t="s">
        <v>13756</v>
      </c>
      <c r="C1489" s="1277">
        <v>45586</v>
      </c>
      <c r="D1489" s="1277">
        <v>45595</v>
      </c>
      <c r="E1489" s="593"/>
      <c r="F1489" s="1297"/>
      <c r="G1489" s="1276">
        <v>8589</v>
      </c>
      <c r="H1489" s="1920" t="s">
        <v>4906</v>
      </c>
      <c r="I1489" s="1326"/>
      <c r="J1489" s="1304" t="s">
        <v>13757</v>
      </c>
      <c r="K1489" s="1922" t="s">
        <v>13758</v>
      </c>
      <c r="L1489" s="1397" t="s">
        <v>173</v>
      </c>
      <c r="M1489" s="771" t="s">
        <v>13793</v>
      </c>
      <c r="N1489" s="1176"/>
      <c r="O1489" s="1272">
        <v>1</v>
      </c>
      <c r="P1489" s="1272">
        <v>1</v>
      </c>
      <c r="Q1489" s="1402" t="s">
        <v>13759</v>
      </c>
      <c r="R1489" s="1173"/>
      <c r="S1489" s="1173"/>
      <c r="T1489" s="1173"/>
      <c r="U1489" s="1173"/>
      <c r="V1489" s="2115" t="s">
        <v>2073</v>
      </c>
      <c r="W1489" s="1173"/>
      <c r="X1489" s="2115" t="s">
        <v>37</v>
      </c>
      <c r="Y1489" s="1173"/>
      <c r="Z1489" s="2139" t="s">
        <v>45</v>
      </c>
      <c r="AA1489" s="1176">
        <v>4504381977</v>
      </c>
      <c r="AB1489" s="2037" t="s">
        <v>10565</v>
      </c>
      <c r="AC1489" s="722">
        <v>0</v>
      </c>
      <c r="AD1489" s="1266">
        <v>6318</v>
      </c>
      <c r="AE1489" s="722">
        <f t="shared" si="40"/>
        <v>6318</v>
      </c>
      <c r="AF1489" s="31"/>
      <c r="AG1489" s="26"/>
    </row>
    <row r="1490" spans="1:33" ht="30" customHeight="1">
      <c r="A1490" s="2814" t="s">
        <v>17456</v>
      </c>
      <c r="B1490" s="2992" t="s">
        <v>13760</v>
      </c>
      <c r="C1490" s="1277">
        <v>45586</v>
      </c>
      <c r="D1490" s="1277">
        <v>45601</v>
      </c>
      <c r="E1490" s="593"/>
      <c r="F1490" s="1297"/>
      <c r="G1490" s="1276">
        <v>8610</v>
      </c>
      <c r="H1490" s="1920" t="s">
        <v>1897</v>
      </c>
      <c r="I1490" s="1326"/>
      <c r="J1490" s="1304" t="s">
        <v>13761</v>
      </c>
      <c r="K1490" s="1922" t="s">
        <v>13762</v>
      </c>
      <c r="L1490" s="1923" t="s">
        <v>1753</v>
      </c>
      <c r="M1490" s="771" t="s">
        <v>13794</v>
      </c>
      <c r="N1490" s="1176"/>
      <c r="O1490" s="1272">
        <v>20</v>
      </c>
      <c r="P1490" s="1272">
        <v>20</v>
      </c>
      <c r="Q1490" s="1402" t="s">
        <v>13763</v>
      </c>
      <c r="R1490" s="1173"/>
      <c r="S1490" s="1173"/>
      <c r="T1490" s="1173"/>
      <c r="U1490" s="1173"/>
      <c r="V1490" s="2037" t="s">
        <v>2073</v>
      </c>
      <c r="W1490" s="1173"/>
      <c r="X1490" s="2037" t="s">
        <v>37</v>
      </c>
      <c r="Y1490" s="1173"/>
      <c r="Z1490" s="2037" t="s">
        <v>45</v>
      </c>
      <c r="AA1490" s="1176">
        <v>4504381973</v>
      </c>
      <c r="AB1490" s="2037" t="s">
        <v>10565</v>
      </c>
      <c r="AC1490" s="722">
        <v>0</v>
      </c>
      <c r="AD1490" s="1266">
        <v>7371</v>
      </c>
      <c r="AE1490" s="722">
        <f t="shared" si="40"/>
        <v>147420</v>
      </c>
      <c r="AF1490" s="31"/>
      <c r="AG1490" s="26"/>
    </row>
    <row r="1491" spans="1:33" ht="30" customHeight="1">
      <c r="A1491" s="1919" t="s">
        <v>10642</v>
      </c>
      <c r="B1491" s="2992" t="s">
        <v>13764</v>
      </c>
      <c r="C1491" s="1277">
        <v>45584</v>
      </c>
      <c r="D1491" s="1277">
        <v>45595</v>
      </c>
      <c r="E1491" s="593"/>
      <c r="F1491" s="1297"/>
      <c r="G1491" s="1276">
        <v>8614</v>
      </c>
      <c r="H1491" s="1920" t="s">
        <v>13765</v>
      </c>
      <c r="I1491" s="1326"/>
      <c r="J1491" s="1304" t="s">
        <v>13766</v>
      </c>
      <c r="K1491" s="1922" t="s">
        <v>13767</v>
      </c>
      <c r="L1491" s="1397" t="s">
        <v>173</v>
      </c>
      <c r="M1491" s="771" t="s">
        <v>13795</v>
      </c>
      <c r="N1491" s="1176"/>
      <c r="O1491" s="1272">
        <v>1</v>
      </c>
      <c r="P1491" s="1272">
        <v>1</v>
      </c>
      <c r="Q1491" s="1402" t="s">
        <v>1622</v>
      </c>
      <c r="R1491" s="1173"/>
      <c r="S1491" s="1173"/>
      <c r="T1491" s="1173"/>
      <c r="U1491" s="1173"/>
      <c r="V1491" s="2256" t="s">
        <v>2073</v>
      </c>
      <c r="W1491" s="1173"/>
      <c r="X1491" s="2256" t="s">
        <v>37</v>
      </c>
      <c r="Y1491" s="1173"/>
      <c r="Z1491" s="2298" t="s">
        <v>45</v>
      </c>
      <c r="AA1491" s="1176">
        <v>4504382328</v>
      </c>
      <c r="AB1491" s="2037" t="s">
        <v>10565</v>
      </c>
      <c r="AC1491" s="722">
        <v>0</v>
      </c>
      <c r="AD1491" s="1266">
        <v>6318</v>
      </c>
      <c r="AE1491" s="722">
        <f t="shared" si="40"/>
        <v>6318</v>
      </c>
      <c r="AF1491" s="31"/>
      <c r="AG1491" s="26"/>
    </row>
    <row r="1492" spans="1:33" ht="30" customHeight="1">
      <c r="A1492" s="1919" t="s">
        <v>10021</v>
      </c>
      <c r="B1492" s="1336" t="s">
        <v>13768</v>
      </c>
      <c r="C1492" s="1277">
        <v>45586</v>
      </c>
      <c r="D1492" s="1277">
        <v>45600</v>
      </c>
      <c r="E1492" s="593"/>
      <c r="F1492" s="1297"/>
      <c r="G1492" s="1276">
        <v>8618</v>
      </c>
      <c r="H1492" s="1920" t="s">
        <v>1143</v>
      </c>
      <c r="I1492" s="1326"/>
      <c r="J1492" s="1304" t="s">
        <v>13769</v>
      </c>
      <c r="K1492" s="1922" t="s">
        <v>13770</v>
      </c>
      <c r="L1492" s="1923" t="s">
        <v>76</v>
      </c>
      <c r="M1492" s="771" t="s">
        <v>13796</v>
      </c>
      <c r="N1492" s="1176"/>
      <c r="O1492" s="1272">
        <v>4</v>
      </c>
      <c r="P1492" s="1272">
        <v>4</v>
      </c>
      <c r="Q1492" s="1402" t="s">
        <v>12005</v>
      </c>
      <c r="R1492" s="1173"/>
      <c r="S1492" s="1173"/>
      <c r="T1492" s="1173"/>
      <c r="U1492" s="1173"/>
      <c r="V1492" s="2037" t="s">
        <v>2073</v>
      </c>
      <c r="W1492" s="1173"/>
      <c r="X1492" s="2037" t="s">
        <v>37</v>
      </c>
      <c r="Y1492" s="1173"/>
      <c r="Z1492" s="1496" t="s">
        <v>45</v>
      </c>
      <c r="AA1492" s="1176">
        <v>4504382306</v>
      </c>
      <c r="AB1492" s="2037" t="s">
        <v>12935</v>
      </c>
      <c r="AC1492" s="722">
        <v>0</v>
      </c>
      <c r="AD1492" s="1266">
        <v>6318</v>
      </c>
      <c r="AE1492" s="722">
        <f t="shared" si="40"/>
        <v>25272</v>
      </c>
      <c r="AF1492" s="31"/>
      <c r="AG1492" s="26"/>
    </row>
    <row r="1493" spans="1:33" ht="30" customHeight="1">
      <c r="A1493" s="1919" t="s">
        <v>9994</v>
      </c>
      <c r="B1493" s="2992" t="s">
        <v>13771</v>
      </c>
      <c r="C1493" s="1277">
        <v>45586</v>
      </c>
      <c r="D1493" s="1277">
        <v>45596</v>
      </c>
      <c r="E1493" s="593"/>
      <c r="F1493" s="1297"/>
      <c r="G1493" s="1276">
        <v>9042</v>
      </c>
      <c r="H1493" s="1920" t="s">
        <v>2595</v>
      </c>
      <c r="I1493" s="1326"/>
      <c r="J1493" s="2089" t="s">
        <v>13772</v>
      </c>
      <c r="K1493" s="1922" t="s">
        <v>13773</v>
      </c>
      <c r="L1493" s="1768" t="s">
        <v>28</v>
      </c>
      <c r="M1493" s="771" t="s">
        <v>13797</v>
      </c>
      <c r="N1493" s="1176"/>
      <c r="O1493" s="1272">
        <v>2</v>
      </c>
      <c r="P1493" s="1272">
        <v>2</v>
      </c>
      <c r="Q1493" s="1402" t="s">
        <v>13774</v>
      </c>
      <c r="R1493" s="1173"/>
      <c r="S1493" s="1173"/>
      <c r="T1493" s="1173"/>
      <c r="U1493" s="1173"/>
      <c r="V1493" s="1984" t="s">
        <v>2073</v>
      </c>
      <c r="W1493" s="1173"/>
      <c r="X1493" s="1984" t="s">
        <v>37</v>
      </c>
      <c r="Y1493" s="1173"/>
      <c r="Z1493" s="1957" t="s">
        <v>45</v>
      </c>
      <c r="AA1493" s="1176">
        <v>4504381769</v>
      </c>
      <c r="AB1493" s="2037" t="s">
        <v>10568</v>
      </c>
      <c r="AC1493" s="722">
        <v>0</v>
      </c>
      <c r="AD1493" s="1266">
        <v>6075</v>
      </c>
      <c r="AE1493" s="722">
        <f t="shared" si="40"/>
        <v>12150</v>
      </c>
      <c r="AF1493" s="31"/>
      <c r="AG1493" s="26"/>
    </row>
    <row r="1494" spans="1:33" ht="30" customHeight="1">
      <c r="A1494" s="3429" t="s">
        <v>13086</v>
      </c>
      <c r="B1494" s="4755" t="s">
        <v>13775</v>
      </c>
      <c r="C1494" s="340">
        <v>45588</v>
      </c>
      <c r="D1494" s="340">
        <v>45678</v>
      </c>
      <c r="E1494" s="422"/>
      <c r="F1494" s="374"/>
      <c r="G1494" s="339">
        <v>8645</v>
      </c>
      <c r="H1494" s="1985" t="s">
        <v>5595</v>
      </c>
      <c r="I1494" s="487"/>
      <c r="J1494" s="3428" t="s">
        <v>13776</v>
      </c>
      <c r="K1494" s="1986" t="s">
        <v>13777</v>
      </c>
      <c r="L1494" s="3351" t="s">
        <v>76</v>
      </c>
      <c r="M1494" s="338" t="s">
        <v>13798</v>
      </c>
      <c r="N1494" s="255"/>
      <c r="O1494" s="258">
        <v>4</v>
      </c>
      <c r="P1494" s="258">
        <v>4</v>
      </c>
      <c r="Q1494" s="467" t="s">
        <v>13778</v>
      </c>
      <c r="R1494" s="309"/>
      <c r="S1494" s="250"/>
      <c r="T1494" s="250"/>
      <c r="U1494" s="250"/>
      <c r="V1494" s="3349" t="s">
        <v>2073</v>
      </c>
      <c r="W1494" s="250"/>
      <c r="X1494" s="3349" t="s">
        <v>37</v>
      </c>
      <c r="Y1494" s="250"/>
      <c r="Z1494" s="251"/>
      <c r="AA1494" s="251">
        <v>4504382409</v>
      </c>
      <c r="AB1494" s="2039" t="s">
        <v>10568</v>
      </c>
      <c r="AC1494" s="33">
        <v>250000</v>
      </c>
      <c r="AD1494" s="471">
        <v>47760</v>
      </c>
      <c r="AE1494" s="33">
        <f t="shared" si="40"/>
        <v>441040</v>
      </c>
      <c r="AF1494" s="31"/>
      <c r="AG1494" s="26"/>
    </row>
    <row r="1495" spans="1:33" ht="30" customHeight="1">
      <c r="A1495" s="2007" t="s">
        <v>8626</v>
      </c>
      <c r="B1495" s="2992" t="s">
        <v>13807</v>
      </c>
      <c r="C1495" s="1277">
        <v>45587</v>
      </c>
      <c r="D1495" s="1277">
        <v>45601</v>
      </c>
      <c r="E1495" s="593"/>
      <c r="F1495" s="1297"/>
      <c r="G1495" s="1276">
        <v>8615</v>
      </c>
      <c r="H1495" s="2008" t="s">
        <v>13808</v>
      </c>
      <c r="I1495" s="1326"/>
      <c r="J1495" s="2009" t="s">
        <v>13809</v>
      </c>
      <c r="K1495" s="2010" t="s">
        <v>13810</v>
      </c>
      <c r="L1495" s="1397" t="s">
        <v>173</v>
      </c>
      <c r="M1495" s="771" t="s">
        <v>13806</v>
      </c>
      <c r="N1495" s="1176"/>
      <c r="O1495" s="1272">
        <v>1</v>
      </c>
      <c r="P1495" s="1272">
        <v>1</v>
      </c>
      <c r="Q1495" s="2009" t="s">
        <v>13811</v>
      </c>
      <c r="R1495" s="1173"/>
      <c r="S1495" s="1173"/>
      <c r="T1495" s="1173"/>
      <c r="U1495" s="1173"/>
      <c r="V1495" s="1957" t="s">
        <v>2073</v>
      </c>
      <c r="W1495" s="1173"/>
      <c r="X1495" s="1957" t="s">
        <v>37</v>
      </c>
      <c r="Y1495" s="1173"/>
      <c r="Z1495" s="2003" t="s">
        <v>45</v>
      </c>
      <c r="AA1495" s="1176" t="s">
        <v>13812</v>
      </c>
      <c r="AB1495" s="2037" t="s">
        <v>12935</v>
      </c>
      <c r="AC1495" s="722">
        <v>6000</v>
      </c>
      <c r="AD1495" s="1266">
        <v>7857</v>
      </c>
      <c r="AE1495" s="722">
        <f>SUM(AD1495*P1495+AC1495)</f>
        <v>13857</v>
      </c>
      <c r="AF1495" s="31"/>
      <c r="AG1495" s="26"/>
    </row>
    <row r="1496" spans="1:33" ht="30" customHeight="1">
      <c r="A1496" s="3639" t="s">
        <v>19837</v>
      </c>
      <c r="B1496" s="3266" t="s">
        <v>19183</v>
      </c>
      <c r="C1496" s="1277">
        <v>45588</v>
      </c>
      <c r="D1496" s="1277">
        <v>45601</v>
      </c>
      <c r="E1496" s="593"/>
      <c r="F1496" s="1297"/>
      <c r="G1496" s="1276">
        <v>8629</v>
      </c>
      <c r="H1496" s="1345"/>
      <c r="I1496" s="2098" t="s">
        <v>92</v>
      </c>
      <c r="J1496" s="1304" t="s">
        <v>13815</v>
      </c>
      <c r="K1496" s="1319" t="s">
        <v>13816</v>
      </c>
      <c r="L1496" s="1397" t="s">
        <v>173</v>
      </c>
      <c r="M1496" s="771" t="s">
        <v>13866</v>
      </c>
      <c r="N1496" s="1176"/>
      <c r="O1496" s="1272">
        <v>1</v>
      </c>
      <c r="P1496" s="1272">
        <v>1</v>
      </c>
      <c r="Q1496" s="2009" t="s">
        <v>13811</v>
      </c>
      <c r="R1496" s="1173"/>
      <c r="S1496" s="1173"/>
      <c r="T1496" s="1173"/>
      <c r="U1496" s="1173"/>
      <c r="V1496" s="2140" t="s">
        <v>2073</v>
      </c>
      <c r="W1496" s="1173"/>
      <c r="X1496" s="2140" t="s">
        <v>37</v>
      </c>
      <c r="Y1496" s="1173"/>
      <c r="Z1496" s="1204" t="s">
        <v>45</v>
      </c>
      <c r="AA1496" s="1176">
        <v>4504383293</v>
      </c>
      <c r="AB1496" s="2037" t="s">
        <v>12935</v>
      </c>
      <c r="AC1496" s="722">
        <v>0</v>
      </c>
      <c r="AD1496" s="1266">
        <v>6423.2</v>
      </c>
      <c r="AE1496" s="722">
        <f>SUM(AD1496*P1496+AC1496)</f>
        <v>6423.2</v>
      </c>
      <c r="AF1496" s="31"/>
      <c r="AG1496" s="26"/>
    </row>
    <row r="1497" spans="1:33" ht="30" customHeight="1">
      <c r="A1497" s="3639" t="s">
        <v>19837</v>
      </c>
      <c r="B1497" s="3267" t="s">
        <v>19184</v>
      </c>
      <c r="C1497" s="1277">
        <v>45589</v>
      </c>
      <c r="D1497" s="1277">
        <v>45603</v>
      </c>
      <c r="E1497" s="593"/>
      <c r="F1497" s="1297"/>
      <c r="G1497" s="1276">
        <v>8629</v>
      </c>
      <c r="H1497" s="1970" t="s">
        <v>7453</v>
      </c>
      <c r="I1497" s="1326"/>
      <c r="J1497" s="1304" t="s">
        <v>13817</v>
      </c>
      <c r="K1497" s="1971" t="s">
        <v>13818</v>
      </c>
      <c r="L1497" s="1972" t="s">
        <v>67</v>
      </c>
      <c r="M1497" s="771" t="s">
        <v>13867</v>
      </c>
      <c r="N1497" s="1176"/>
      <c r="O1497" s="1272">
        <v>7</v>
      </c>
      <c r="P1497" s="1272">
        <v>7</v>
      </c>
      <c r="Q1497" s="1402" t="s">
        <v>13819</v>
      </c>
      <c r="R1497" s="1173"/>
      <c r="S1497" s="1173"/>
      <c r="T1497" s="1173"/>
      <c r="U1497" s="1173"/>
      <c r="V1497" s="2142" t="s">
        <v>2073</v>
      </c>
      <c r="W1497" s="1173"/>
      <c r="X1497" s="2142" t="s">
        <v>37</v>
      </c>
      <c r="Y1497" s="1173"/>
      <c r="Z1497" s="1204" t="s">
        <v>45</v>
      </c>
      <c r="AA1497" s="1176">
        <v>4504383815</v>
      </c>
      <c r="AB1497" s="2037" t="s">
        <v>14507</v>
      </c>
      <c r="AC1497" s="722">
        <v>0</v>
      </c>
      <c r="AD1497" s="1266">
        <v>6423.2</v>
      </c>
      <c r="AE1497" s="722">
        <f>SUM(AD1497*P1497+AC1497)</f>
        <v>44962.400000000001</v>
      </c>
      <c r="AF1497" s="31"/>
      <c r="AG1497" s="26"/>
    </row>
    <row r="1498" spans="1:33" ht="30" customHeight="1">
      <c r="A1498" s="1969" t="s">
        <v>7869</v>
      </c>
      <c r="B1498" s="2992" t="s">
        <v>13820</v>
      </c>
      <c r="C1498" s="1277">
        <v>45588</v>
      </c>
      <c r="D1498" s="1277">
        <v>45600</v>
      </c>
      <c r="E1498" s="593"/>
      <c r="F1498" s="1297"/>
      <c r="G1498" s="1276">
        <v>8644</v>
      </c>
      <c r="H1498" s="1970" t="s">
        <v>13821</v>
      </c>
      <c r="I1498" s="1326"/>
      <c r="J1498" s="2020" t="s">
        <v>13822</v>
      </c>
      <c r="K1498" s="1971" t="s">
        <v>13823</v>
      </c>
      <c r="L1498" s="1768" t="s">
        <v>28</v>
      </c>
      <c r="M1498" s="771" t="s">
        <v>13868</v>
      </c>
      <c r="N1498" s="1176"/>
      <c r="O1498" s="1272">
        <v>2</v>
      </c>
      <c r="P1498" s="1272">
        <v>2</v>
      </c>
      <c r="Q1498" s="1402" t="s">
        <v>13824</v>
      </c>
      <c r="R1498" s="1173"/>
      <c r="S1498" s="1173"/>
      <c r="T1498" s="1173"/>
      <c r="U1498" s="1173"/>
      <c r="V1498" s="2248" t="s">
        <v>2073</v>
      </c>
      <c r="W1498" s="1173"/>
      <c r="X1498" s="2248" t="s">
        <v>37</v>
      </c>
      <c r="Y1498" s="1173"/>
      <c r="Z1498" s="2139" t="s">
        <v>45</v>
      </c>
      <c r="AA1498" s="1176">
        <v>4504383772</v>
      </c>
      <c r="AB1498" s="2037" t="s">
        <v>14506</v>
      </c>
      <c r="AC1498" s="722">
        <v>7290</v>
      </c>
      <c r="AD1498" s="1266">
        <v>7480</v>
      </c>
      <c r="AE1498" s="722">
        <f>SUM(AD1498*P1498+AC1498)</f>
        <v>22250</v>
      </c>
      <c r="AF1498" s="31"/>
      <c r="AG1498" s="26"/>
    </row>
    <row r="1499" spans="1:33" ht="30" customHeight="1">
      <c r="A1499" s="1969" t="s">
        <v>8564</v>
      </c>
      <c r="B1499" s="9743" t="s">
        <v>13825</v>
      </c>
      <c r="C1499" s="9765">
        <v>45588</v>
      </c>
      <c r="D1499" s="9765">
        <v>45672</v>
      </c>
      <c r="E1499" s="8864"/>
      <c r="F1499" s="9809"/>
      <c r="G1499" s="9840">
        <v>8598</v>
      </c>
      <c r="H1499" s="10218" t="s">
        <v>13826</v>
      </c>
      <c r="I1499" s="9857"/>
      <c r="J1499" s="9843" t="s">
        <v>1863</v>
      </c>
      <c r="K1499" s="10150" t="s">
        <v>13827</v>
      </c>
      <c r="L1499" s="1923" t="s">
        <v>76</v>
      </c>
      <c r="M1499" s="8868" t="s">
        <v>13869</v>
      </c>
      <c r="N1499" s="1900" t="s">
        <v>3952</v>
      </c>
      <c r="O1499" s="1272">
        <v>4</v>
      </c>
      <c r="P1499" s="1272">
        <v>4</v>
      </c>
      <c r="Q1499" s="10231" t="s">
        <v>1862</v>
      </c>
      <c r="R1499" s="9788"/>
      <c r="S1499" s="1173"/>
      <c r="T1499" s="1173"/>
      <c r="U1499" s="1173"/>
      <c r="V1499" s="10230" t="s">
        <v>2073</v>
      </c>
      <c r="W1499" s="1173"/>
      <c r="X1499" s="10230" t="s">
        <v>37</v>
      </c>
      <c r="Y1499" s="1173"/>
      <c r="Z1499" s="10214" t="s">
        <v>45</v>
      </c>
      <c r="AA1499" s="9840">
        <v>4504383053</v>
      </c>
      <c r="AB1499" s="10230" t="s">
        <v>5586</v>
      </c>
      <c r="AC1499" s="8912">
        <v>9000</v>
      </c>
      <c r="AD1499" s="1266">
        <v>7938.81</v>
      </c>
      <c r="AE1499" s="8912">
        <f>SUM(AD1499*P1499+AD1500*P1500+AD1501*P1501+AC1499)</f>
        <v>132296.58000000002</v>
      </c>
      <c r="AF1499" s="31"/>
      <c r="AG1499" s="26"/>
    </row>
    <row r="1500" spans="1:33" ht="30" customHeight="1">
      <c r="A1500" s="1969" t="s">
        <v>8564</v>
      </c>
      <c r="B1500" s="9699"/>
      <c r="C1500" s="10089"/>
      <c r="D1500" s="10089"/>
      <c r="E1500" s="8865"/>
      <c r="F1500" s="10052"/>
      <c r="G1500" s="10053"/>
      <c r="H1500" s="10219"/>
      <c r="I1500" s="10057"/>
      <c r="J1500" s="10059"/>
      <c r="K1500" s="10151"/>
      <c r="L1500" s="1397" t="s">
        <v>8516</v>
      </c>
      <c r="M1500" s="8870"/>
      <c r="N1500" s="2046" t="s">
        <v>3954</v>
      </c>
      <c r="O1500" s="1272">
        <v>1</v>
      </c>
      <c r="P1500" s="1272">
        <v>1</v>
      </c>
      <c r="Q1500" s="10232"/>
      <c r="R1500" s="10065"/>
      <c r="S1500" s="1173"/>
      <c r="T1500" s="1173"/>
      <c r="U1500" s="1173"/>
      <c r="V1500" s="10053"/>
      <c r="W1500" s="1173"/>
      <c r="X1500" s="10053"/>
      <c r="Y1500" s="1173"/>
      <c r="Z1500" s="10053"/>
      <c r="AA1500" s="10053"/>
      <c r="AB1500" s="10053"/>
      <c r="AC1500" s="8920"/>
      <c r="AD1500" s="1266">
        <v>67038.84</v>
      </c>
      <c r="AE1500" s="8920"/>
      <c r="AF1500" s="31"/>
      <c r="AG1500" s="26"/>
    </row>
    <row r="1501" spans="1:33" ht="30" customHeight="1">
      <c r="A1501" s="1969" t="s">
        <v>8564</v>
      </c>
      <c r="B1501" s="9700"/>
      <c r="C1501" s="9766"/>
      <c r="D1501" s="9766"/>
      <c r="E1501" s="8866"/>
      <c r="F1501" s="9810"/>
      <c r="G1501" s="9834"/>
      <c r="H1501" s="10220"/>
      <c r="I1501" s="9858"/>
      <c r="J1501" s="9844"/>
      <c r="K1501" s="10152"/>
      <c r="L1501" s="1397" t="s">
        <v>9966</v>
      </c>
      <c r="M1501" s="8869"/>
      <c r="N1501" s="1900" t="s">
        <v>3951</v>
      </c>
      <c r="O1501" s="1272">
        <v>1</v>
      </c>
      <c r="P1501" s="1272">
        <v>1</v>
      </c>
      <c r="Q1501" s="10134"/>
      <c r="R1501" s="9789"/>
      <c r="S1501" s="1173"/>
      <c r="T1501" s="1173"/>
      <c r="U1501" s="1173"/>
      <c r="V1501" s="9834"/>
      <c r="W1501" s="1173"/>
      <c r="X1501" s="9834"/>
      <c r="Y1501" s="1173"/>
      <c r="Z1501" s="9834"/>
      <c r="AA1501" s="9834"/>
      <c r="AB1501" s="9834"/>
      <c r="AC1501" s="8913"/>
      <c r="AD1501" s="1266">
        <v>24502.5</v>
      </c>
      <c r="AE1501" s="8913"/>
      <c r="AF1501" s="31"/>
      <c r="AG1501" s="26"/>
    </row>
    <row r="1502" spans="1:33" ht="30" customHeight="1">
      <c r="A1502" s="4275" t="s">
        <v>8509</v>
      </c>
      <c r="B1502" s="5058" t="s">
        <v>13828</v>
      </c>
      <c r="C1502" s="1277">
        <v>45589</v>
      </c>
      <c r="D1502" s="2597">
        <v>45602</v>
      </c>
      <c r="E1502" s="764"/>
      <c r="F1502" s="1297"/>
      <c r="G1502" s="1276">
        <v>8593</v>
      </c>
      <c r="H1502" s="1970" t="s">
        <v>613</v>
      </c>
      <c r="I1502" s="1326"/>
      <c r="J1502" s="4276" t="s">
        <v>13829</v>
      </c>
      <c r="K1502" s="1971" t="s">
        <v>13830</v>
      </c>
      <c r="L1502" s="1397" t="s">
        <v>173</v>
      </c>
      <c r="M1502" s="771" t="s">
        <v>13870</v>
      </c>
      <c r="N1502" s="1176"/>
      <c r="O1502" s="1272">
        <v>1</v>
      </c>
      <c r="P1502" s="1272">
        <v>1</v>
      </c>
      <c r="Q1502" s="1402" t="s">
        <v>13831</v>
      </c>
      <c r="R1502" s="1173"/>
      <c r="S1502" s="1173"/>
      <c r="T1502" s="1173"/>
      <c r="U1502" s="1173"/>
      <c r="V1502" s="2598" t="s">
        <v>2073</v>
      </c>
      <c r="W1502" s="1173"/>
      <c r="X1502" s="2598" t="s">
        <v>37</v>
      </c>
      <c r="Y1502" s="1173"/>
      <c r="Z1502" s="2596" t="s">
        <v>45</v>
      </c>
      <c r="AA1502" s="1176">
        <v>4504383300</v>
      </c>
      <c r="AB1502" s="2037" t="s">
        <v>5539</v>
      </c>
      <c r="AC1502" s="722">
        <v>0</v>
      </c>
      <c r="AD1502" s="1266">
        <v>6714.9</v>
      </c>
      <c r="AE1502" s="722">
        <f>SUM(AD1502*P1502+AC1502)</f>
        <v>6714.9</v>
      </c>
      <c r="AF1502" s="31"/>
      <c r="AG1502" s="26"/>
    </row>
    <row r="1503" spans="1:33" ht="30" customHeight="1">
      <c r="A1503" s="2217" t="s">
        <v>8756</v>
      </c>
      <c r="B1503" s="1504" t="s">
        <v>13832</v>
      </c>
      <c r="C1503" s="358">
        <v>45588</v>
      </c>
      <c r="D1503" s="358">
        <v>45597</v>
      </c>
      <c r="E1503" s="37"/>
      <c r="F1503" s="449"/>
      <c r="G1503" s="360">
        <v>8600</v>
      </c>
      <c r="H1503" s="2218" t="s">
        <v>6726</v>
      </c>
      <c r="I1503" s="539"/>
      <c r="J1503" s="450" t="s">
        <v>8800</v>
      </c>
      <c r="K1503" s="2219" t="s">
        <v>13833</v>
      </c>
      <c r="L1503" s="1789" t="s">
        <v>28</v>
      </c>
      <c r="M1503" s="135" t="s">
        <v>13871</v>
      </c>
      <c r="N1503" s="364"/>
      <c r="O1503" s="365">
        <v>2</v>
      </c>
      <c r="P1503" s="365">
        <v>2</v>
      </c>
      <c r="Q1503" s="541" t="s">
        <v>13834</v>
      </c>
      <c r="R1503" s="366"/>
      <c r="S1503" s="366"/>
      <c r="T1503" s="366"/>
      <c r="U1503" s="366"/>
      <c r="V1503" s="2220" t="s">
        <v>256</v>
      </c>
      <c r="W1503" s="366"/>
      <c r="X1503" s="366"/>
      <c r="Y1503" s="366"/>
      <c r="Z1503" s="364"/>
      <c r="AA1503" s="364">
        <v>4504383057</v>
      </c>
      <c r="AB1503" s="2045" t="s">
        <v>12936</v>
      </c>
      <c r="AC1503" s="280"/>
      <c r="AD1503" s="542"/>
      <c r="AE1503" s="280"/>
      <c r="AF1503" s="31"/>
      <c r="AG1503" s="26"/>
    </row>
    <row r="1504" spans="1:33" ht="30" customHeight="1">
      <c r="A1504" s="1969" t="s">
        <v>10014</v>
      </c>
      <c r="B1504" s="2992" t="s">
        <v>13835</v>
      </c>
      <c r="C1504" s="1277">
        <v>45588</v>
      </c>
      <c r="D1504" s="1277">
        <v>45597</v>
      </c>
      <c r="E1504" s="593"/>
      <c r="F1504" s="1297"/>
      <c r="G1504" s="1276">
        <v>8612</v>
      </c>
      <c r="H1504" s="1345"/>
      <c r="I1504" s="2098" t="s">
        <v>92</v>
      </c>
      <c r="J1504" s="1304" t="s">
        <v>10169</v>
      </c>
      <c r="K1504" s="1319" t="s">
        <v>13836</v>
      </c>
      <c r="L1504" s="1923" t="s">
        <v>76</v>
      </c>
      <c r="M1504" s="771" t="s">
        <v>13872</v>
      </c>
      <c r="N1504" s="1176"/>
      <c r="O1504" s="1272">
        <v>4</v>
      </c>
      <c r="P1504" s="1272">
        <v>4</v>
      </c>
      <c r="Q1504" s="1402" t="s">
        <v>13837</v>
      </c>
      <c r="R1504" s="1173"/>
      <c r="S1504" s="1173"/>
      <c r="T1504" s="1173"/>
      <c r="U1504" s="1173"/>
      <c r="V1504" s="2505" t="s">
        <v>2073</v>
      </c>
      <c r="W1504" s="1173"/>
      <c r="X1504" s="2505" t="s">
        <v>37</v>
      </c>
      <c r="Y1504" s="1173"/>
      <c r="Z1504" s="2389" t="s">
        <v>45</v>
      </c>
      <c r="AA1504" s="1176">
        <v>4504382931</v>
      </c>
      <c r="AB1504" s="2037" t="s">
        <v>10568</v>
      </c>
      <c r="AC1504" s="722">
        <v>0</v>
      </c>
      <c r="AD1504" s="1266">
        <v>6156</v>
      </c>
      <c r="AE1504" s="722">
        <f>SUM(AD1504*P1504+AC1504)</f>
        <v>24624</v>
      </c>
      <c r="AF1504" s="31"/>
      <c r="AG1504" s="26"/>
    </row>
    <row r="1505" spans="1:33" ht="30" customHeight="1">
      <c r="A1505" s="1969" t="s">
        <v>10036</v>
      </c>
      <c r="B1505" s="1336" t="s">
        <v>13838</v>
      </c>
      <c r="C1505" s="1277">
        <v>45583</v>
      </c>
      <c r="D1505" s="1277">
        <v>45594</v>
      </c>
      <c r="E1505" s="593"/>
      <c r="F1505" s="1297"/>
      <c r="G1505" s="1276">
        <v>8589</v>
      </c>
      <c r="H1505" s="1970" t="s">
        <v>10041</v>
      </c>
      <c r="I1505" s="1326"/>
      <c r="J1505" s="1304" t="s">
        <v>10042</v>
      </c>
      <c r="K1505" s="1319" t="s">
        <v>13427</v>
      </c>
      <c r="L1505" s="1923" t="s">
        <v>76</v>
      </c>
      <c r="M1505" s="771" t="s">
        <v>13875</v>
      </c>
      <c r="N1505" s="1176"/>
      <c r="O1505" s="1272">
        <v>4</v>
      </c>
      <c r="P1505" s="1272">
        <v>4</v>
      </c>
      <c r="Q1505" s="1402" t="s">
        <v>13623</v>
      </c>
      <c r="R1505" s="1173"/>
      <c r="S1505" s="1173"/>
      <c r="T1505" s="1173"/>
      <c r="U1505" s="1173"/>
      <c r="V1505" s="2191" t="s">
        <v>2073</v>
      </c>
      <c r="W1505" s="1173"/>
      <c r="X1505" s="2191" t="s">
        <v>37</v>
      </c>
      <c r="Y1505" s="1173"/>
      <c r="Z1505" s="2139" t="s">
        <v>45</v>
      </c>
      <c r="AA1505" s="1176">
        <v>4504383299</v>
      </c>
      <c r="AB1505" s="2037" t="s">
        <v>10569</v>
      </c>
      <c r="AC1505" s="722">
        <v>0</v>
      </c>
      <c r="AD1505" s="1266">
        <v>6318</v>
      </c>
      <c r="AE1505" s="722">
        <f>SUM(AD1505*P1505+AC1505)</f>
        <v>25272</v>
      </c>
      <c r="AF1505" s="31"/>
      <c r="AG1505" s="26"/>
    </row>
    <row r="1506" spans="1:33" ht="30" customHeight="1">
      <c r="A1506" s="1969" t="s">
        <v>10036</v>
      </c>
      <c r="B1506" s="5595" t="s">
        <v>13839</v>
      </c>
      <c r="C1506" s="1277">
        <v>45588</v>
      </c>
      <c r="D1506" s="1277">
        <v>45601</v>
      </c>
      <c r="E1506" s="593"/>
      <c r="F1506" s="1297"/>
      <c r="G1506" s="1276">
        <v>8589</v>
      </c>
      <c r="H1506" s="1970" t="s">
        <v>10337</v>
      </c>
      <c r="I1506" s="1326"/>
      <c r="J1506" s="1304" t="s">
        <v>10338</v>
      </c>
      <c r="K1506" s="1971" t="s">
        <v>13840</v>
      </c>
      <c r="L1506" s="1768" t="s">
        <v>28</v>
      </c>
      <c r="M1506" s="771" t="s">
        <v>13873</v>
      </c>
      <c r="N1506" s="1176"/>
      <c r="O1506" s="1272">
        <v>2</v>
      </c>
      <c r="P1506" s="1272">
        <v>2</v>
      </c>
      <c r="Q1506" s="1402" t="s">
        <v>13841</v>
      </c>
      <c r="R1506" s="1173"/>
      <c r="S1506" s="1173"/>
      <c r="T1506" s="1173"/>
      <c r="U1506" s="1173"/>
      <c r="V1506" s="2299" t="s">
        <v>2073</v>
      </c>
      <c r="W1506" s="1173"/>
      <c r="X1506" s="2299" t="s">
        <v>37</v>
      </c>
      <c r="Y1506" s="1173"/>
      <c r="Z1506" s="2139" t="s">
        <v>45</v>
      </c>
      <c r="AA1506" s="1176" t="s">
        <v>13884</v>
      </c>
      <c r="AB1506" s="2037" t="s">
        <v>14506</v>
      </c>
      <c r="AC1506" s="722">
        <v>0</v>
      </c>
      <c r="AD1506" s="1266">
        <v>6318</v>
      </c>
      <c r="AE1506" s="722">
        <f t="shared" ref="AE1506:AE1543" si="41">SUM(AD1506*P1506+AC1506)</f>
        <v>12636</v>
      </c>
      <c r="AF1506" s="31"/>
      <c r="AG1506" s="26"/>
    </row>
    <row r="1507" spans="1:33" ht="30" customHeight="1">
      <c r="A1507" s="1969" t="s">
        <v>10036</v>
      </c>
      <c r="B1507" s="2098" t="s">
        <v>13842</v>
      </c>
      <c r="C1507" s="1277">
        <v>45589</v>
      </c>
      <c r="D1507" s="1277">
        <v>45602</v>
      </c>
      <c r="E1507" s="593"/>
      <c r="F1507" s="1297"/>
      <c r="G1507" s="1276">
        <v>8589</v>
      </c>
      <c r="H1507" s="1970" t="s">
        <v>7056</v>
      </c>
      <c r="I1507" s="1326"/>
      <c r="J1507" s="1304" t="s">
        <v>13843</v>
      </c>
      <c r="K1507" s="1971" t="s">
        <v>13844</v>
      </c>
      <c r="L1507" s="1397" t="s">
        <v>173</v>
      </c>
      <c r="M1507" s="771" t="s">
        <v>13874</v>
      </c>
      <c r="N1507" s="1176"/>
      <c r="O1507" s="1272">
        <v>1</v>
      </c>
      <c r="P1507" s="1272">
        <v>1</v>
      </c>
      <c r="Q1507" s="2009" t="s">
        <v>13811</v>
      </c>
      <c r="R1507" s="1173"/>
      <c r="S1507" s="1173"/>
      <c r="T1507" s="1173"/>
      <c r="U1507" s="1173"/>
      <c r="V1507" s="2329" t="s">
        <v>2073</v>
      </c>
      <c r="W1507" s="1173"/>
      <c r="X1507" s="2329" t="s">
        <v>37</v>
      </c>
      <c r="Y1507" s="1173"/>
      <c r="Z1507" s="2139" t="s">
        <v>45</v>
      </c>
      <c r="AA1507" s="1176">
        <v>4504383814</v>
      </c>
      <c r="AB1507" s="2037" t="s">
        <v>12935</v>
      </c>
      <c r="AC1507" s="722">
        <v>0</v>
      </c>
      <c r="AD1507" s="1266">
        <v>6318</v>
      </c>
      <c r="AE1507" s="722">
        <f t="shared" si="41"/>
        <v>6318</v>
      </c>
      <c r="AF1507" s="31"/>
      <c r="AG1507" s="26"/>
    </row>
    <row r="1508" spans="1:33" ht="30" customHeight="1">
      <c r="A1508" s="1969" t="s">
        <v>9994</v>
      </c>
      <c r="B1508" s="2992" t="s">
        <v>13845</v>
      </c>
      <c r="C1508" s="1277">
        <v>45589</v>
      </c>
      <c r="D1508" s="1277">
        <v>45600</v>
      </c>
      <c r="E1508" s="593"/>
      <c r="F1508" s="1297"/>
      <c r="G1508" s="1276">
        <v>9042</v>
      </c>
      <c r="H1508" s="1970" t="s">
        <v>383</v>
      </c>
      <c r="I1508" s="1326"/>
      <c r="J1508" s="1304" t="s">
        <v>13846</v>
      </c>
      <c r="K1508" s="1971" t="s">
        <v>13847</v>
      </c>
      <c r="L1508" s="1768" t="s">
        <v>28</v>
      </c>
      <c r="M1508" s="771" t="s">
        <v>13876</v>
      </c>
      <c r="N1508" s="1176"/>
      <c r="O1508" s="1272">
        <v>2</v>
      </c>
      <c r="P1508" s="1272">
        <v>2</v>
      </c>
      <c r="Q1508" s="2020" t="s">
        <v>13848</v>
      </c>
      <c r="R1508" s="1173"/>
      <c r="S1508" s="1173"/>
      <c r="T1508" s="1173"/>
      <c r="U1508" s="1173"/>
      <c r="V1508" s="1957" t="s">
        <v>2073</v>
      </c>
      <c r="W1508" s="1173"/>
      <c r="X1508" s="1957" t="s">
        <v>37</v>
      </c>
      <c r="Y1508" s="1173"/>
      <c r="Z1508" s="2003" t="s">
        <v>45</v>
      </c>
      <c r="AA1508" s="1176" t="s">
        <v>13883</v>
      </c>
      <c r="AB1508" s="2037" t="s">
        <v>12936</v>
      </c>
      <c r="AC1508" s="722">
        <v>0</v>
      </c>
      <c r="AD1508" s="1266">
        <v>6075</v>
      </c>
      <c r="AE1508" s="722">
        <f t="shared" si="41"/>
        <v>12150</v>
      </c>
      <c r="AF1508" s="31"/>
      <c r="AG1508" s="26"/>
    </row>
    <row r="1509" spans="1:33" ht="30" customHeight="1">
      <c r="A1509" s="1969" t="s">
        <v>9994</v>
      </c>
      <c r="B1509" s="2992" t="s">
        <v>13849</v>
      </c>
      <c r="C1509" s="1277">
        <v>45589</v>
      </c>
      <c r="D1509" s="1277">
        <v>45600</v>
      </c>
      <c r="E1509" s="593"/>
      <c r="F1509" s="1297"/>
      <c r="G1509" s="1276">
        <v>9042</v>
      </c>
      <c r="H1509" s="1970" t="s">
        <v>1733</v>
      </c>
      <c r="I1509" s="1326"/>
      <c r="J1509" s="1304" t="s">
        <v>13850</v>
      </c>
      <c r="K1509" s="1971" t="s">
        <v>13851</v>
      </c>
      <c r="L1509" s="1972" t="s">
        <v>201</v>
      </c>
      <c r="M1509" s="771" t="s">
        <v>13877</v>
      </c>
      <c r="N1509" s="1176"/>
      <c r="O1509" s="1272">
        <v>13</v>
      </c>
      <c r="P1509" s="1272">
        <v>13</v>
      </c>
      <c r="Q1509" s="1402" t="s">
        <v>13852</v>
      </c>
      <c r="R1509" s="1173"/>
      <c r="S1509" s="1173"/>
      <c r="T1509" s="1173"/>
      <c r="U1509" s="1173"/>
      <c r="V1509" s="1904" t="s">
        <v>2073</v>
      </c>
      <c r="W1509" s="1173"/>
      <c r="X1509" s="1904" t="s">
        <v>37</v>
      </c>
      <c r="Y1509" s="1173"/>
      <c r="Z1509" s="1957" t="s">
        <v>45</v>
      </c>
      <c r="AA1509" s="1176">
        <v>4504383417</v>
      </c>
      <c r="AB1509" s="2037" t="s">
        <v>12936</v>
      </c>
      <c r="AC1509" s="722">
        <v>0</v>
      </c>
      <c r="AD1509" s="1266">
        <v>6075</v>
      </c>
      <c r="AE1509" s="722">
        <f t="shared" si="41"/>
        <v>78975</v>
      </c>
      <c r="AF1509" s="31"/>
      <c r="AG1509" s="26"/>
    </row>
    <row r="1510" spans="1:33" ht="30" customHeight="1">
      <c r="A1510" s="4048" t="s">
        <v>13710</v>
      </c>
      <c r="B1510" s="2992" t="s">
        <v>13853</v>
      </c>
      <c r="C1510" s="1277">
        <v>45588</v>
      </c>
      <c r="D1510" s="1277">
        <v>45600</v>
      </c>
      <c r="E1510" s="593"/>
      <c r="F1510" s="1297"/>
      <c r="G1510" s="1276">
        <v>8623</v>
      </c>
      <c r="H1510" s="1970" t="s">
        <v>13295</v>
      </c>
      <c r="I1510" s="1326"/>
      <c r="J1510" s="1304" t="s">
        <v>13854</v>
      </c>
      <c r="K1510" s="1971" t="s">
        <v>13855</v>
      </c>
      <c r="L1510" s="1397" t="s">
        <v>173</v>
      </c>
      <c r="M1510" s="771" t="s">
        <v>13878</v>
      </c>
      <c r="N1510" s="1176"/>
      <c r="O1510" s="1272">
        <v>1</v>
      </c>
      <c r="P1510" s="1272">
        <v>1</v>
      </c>
      <c r="Q1510" s="2009" t="s">
        <v>13811</v>
      </c>
      <c r="R1510" s="1173"/>
      <c r="S1510" s="1173"/>
      <c r="T1510" s="1173"/>
      <c r="U1510" s="1173"/>
      <c r="V1510" s="2097" t="s">
        <v>2073</v>
      </c>
      <c r="W1510" s="1173"/>
      <c r="X1510" s="2097" t="s">
        <v>14706</v>
      </c>
      <c r="Y1510" s="1173"/>
      <c r="Z1510" s="2063" t="s">
        <v>45</v>
      </c>
      <c r="AA1510" s="1176">
        <v>4504383767</v>
      </c>
      <c r="AB1510" s="2037" t="s">
        <v>14507</v>
      </c>
      <c r="AC1510" s="722">
        <v>0</v>
      </c>
      <c r="AD1510" s="1266">
        <v>10246</v>
      </c>
      <c r="AE1510" s="722">
        <f t="shared" si="41"/>
        <v>10246</v>
      </c>
      <c r="AF1510" s="31"/>
      <c r="AG1510" s="26"/>
    </row>
    <row r="1511" spans="1:33" ht="30" customHeight="1">
      <c r="A1511" s="1969" t="s">
        <v>13710</v>
      </c>
      <c r="B1511" s="2992" t="s">
        <v>13856</v>
      </c>
      <c r="C1511" s="1277">
        <v>45588</v>
      </c>
      <c r="D1511" s="1277">
        <v>45602</v>
      </c>
      <c r="E1511" s="593"/>
      <c r="F1511" s="1297"/>
      <c r="G1511" s="1276">
        <v>8623</v>
      </c>
      <c r="H1511" s="1970" t="s">
        <v>13857</v>
      </c>
      <c r="I1511" s="2098" t="s">
        <v>92</v>
      </c>
      <c r="J1511" s="1304" t="s">
        <v>13858</v>
      </c>
      <c r="K1511" s="1319" t="s">
        <v>13859</v>
      </c>
      <c r="L1511" s="1768" t="s">
        <v>28</v>
      </c>
      <c r="M1511" s="771" t="s">
        <v>13879</v>
      </c>
      <c r="N1511" s="1176"/>
      <c r="O1511" s="1272">
        <v>2</v>
      </c>
      <c r="P1511" s="257">
        <v>1</v>
      </c>
      <c r="Q1511" s="2020" t="s">
        <v>13860</v>
      </c>
      <c r="R1511" s="1173"/>
      <c r="S1511" s="1173"/>
      <c r="T1511" s="1173"/>
      <c r="U1511" s="1173"/>
      <c r="V1511" s="2097" t="s">
        <v>2073</v>
      </c>
      <c r="W1511" s="1173"/>
      <c r="X1511" s="2097" t="s">
        <v>37</v>
      </c>
      <c r="Y1511" s="1173"/>
      <c r="Z1511" s="2063" t="s">
        <v>45</v>
      </c>
      <c r="AA1511" s="1176">
        <v>4504383768</v>
      </c>
      <c r="AB1511" s="2037" t="s">
        <v>10568</v>
      </c>
      <c r="AC1511" s="722">
        <v>6090</v>
      </c>
      <c r="AD1511" s="1266">
        <v>10246</v>
      </c>
      <c r="AE1511" s="722">
        <f t="shared" si="41"/>
        <v>16336</v>
      </c>
      <c r="AF1511" s="31"/>
      <c r="AG1511" s="26"/>
    </row>
    <row r="1512" spans="1:33" ht="30" customHeight="1">
      <c r="A1512" s="1969" t="s">
        <v>10021</v>
      </c>
      <c r="B1512" s="1336" t="s">
        <v>13861</v>
      </c>
      <c r="C1512" s="1277">
        <v>45588</v>
      </c>
      <c r="D1512" s="1277">
        <v>45597</v>
      </c>
      <c r="E1512" s="593"/>
      <c r="F1512" s="1297"/>
      <c r="G1512" s="1276">
        <v>8618</v>
      </c>
      <c r="H1512" s="1345"/>
      <c r="I1512" s="2098" t="s">
        <v>92</v>
      </c>
      <c r="J1512" s="1304" t="s">
        <v>11974</v>
      </c>
      <c r="K1512" s="1319" t="s">
        <v>9094</v>
      </c>
      <c r="L1512" s="1397" t="s">
        <v>173</v>
      </c>
      <c r="M1512" s="771" t="s">
        <v>13880</v>
      </c>
      <c r="N1512" s="1176"/>
      <c r="O1512" s="1272">
        <v>1</v>
      </c>
      <c r="P1512" s="1272">
        <v>1</v>
      </c>
      <c r="Q1512" s="2020" t="s">
        <v>13862</v>
      </c>
      <c r="R1512" s="1173"/>
      <c r="S1512" s="1173"/>
      <c r="T1512" s="1173"/>
      <c r="U1512" s="1173"/>
      <c r="V1512" s="2266" t="s">
        <v>2073</v>
      </c>
      <c r="W1512" s="1173"/>
      <c r="X1512" s="2266" t="s">
        <v>37</v>
      </c>
      <c r="Y1512" s="1173"/>
      <c r="Z1512" s="1496" t="s">
        <v>45</v>
      </c>
      <c r="AA1512" s="4869" t="s">
        <v>13882</v>
      </c>
      <c r="AB1512" s="2037" t="s">
        <v>10569</v>
      </c>
      <c r="AC1512" s="722">
        <v>0</v>
      </c>
      <c r="AD1512" s="1266">
        <v>6318</v>
      </c>
      <c r="AE1512" s="722">
        <f t="shared" si="41"/>
        <v>6318</v>
      </c>
      <c r="AF1512" s="31"/>
      <c r="AG1512" s="26"/>
    </row>
    <row r="1513" spans="1:33" ht="30" customHeight="1">
      <c r="A1513" s="1969" t="s">
        <v>8916</v>
      </c>
      <c r="B1513" s="2992" t="s">
        <v>13863</v>
      </c>
      <c r="C1513" s="1277">
        <v>45589</v>
      </c>
      <c r="D1513" s="1277">
        <v>45600</v>
      </c>
      <c r="E1513" s="593"/>
      <c r="F1513" s="1297"/>
      <c r="G1513" s="1276">
        <v>8646</v>
      </c>
      <c r="H1513" s="1970" t="s">
        <v>13186</v>
      </c>
      <c r="I1513" s="1326"/>
      <c r="J1513" s="1304" t="s">
        <v>13864</v>
      </c>
      <c r="K1513" s="1971" t="s">
        <v>13865</v>
      </c>
      <c r="L1513" s="1768" t="s">
        <v>28</v>
      </c>
      <c r="M1513" s="771" t="s">
        <v>13881</v>
      </c>
      <c r="N1513" s="1176"/>
      <c r="O1513" s="1272">
        <v>2</v>
      </c>
      <c r="P1513" s="1272">
        <v>2</v>
      </c>
      <c r="Q1513" s="2094" t="s">
        <v>12075</v>
      </c>
      <c r="R1513" s="1173"/>
      <c r="S1513" s="1173"/>
      <c r="T1513" s="1173"/>
      <c r="U1513" s="1173"/>
      <c r="V1513" s="2318" t="s">
        <v>2073</v>
      </c>
      <c r="W1513" s="1173"/>
      <c r="X1513" s="2318" t="s">
        <v>37</v>
      </c>
      <c r="Y1513" s="1173"/>
      <c r="Z1513" s="2330" t="s">
        <v>45</v>
      </c>
      <c r="AA1513" s="1176">
        <v>4504383622</v>
      </c>
      <c r="AB1513" s="2037" t="s">
        <v>12935</v>
      </c>
      <c r="AC1513" s="722">
        <v>0</v>
      </c>
      <c r="AD1513" s="1266">
        <v>10976</v>
      </c>
      <c r="AE1513" s="722">
        <f t="shared" si="41"/>
        <v>21952</v>
      </c>
      <c r="AF1513" s="31"/>
      <c r="AG1513" s="26"/>
    </row>
    <row r="1514" spans="1:33" ht="30" customHeight="1">
      <c r="A1514" s="2021" t="s">
        <v>8916</v>
      </c>
      <c r="B1514" s="2992" t="s">
        <v>13888</v>
      </c>
      <c r="C1514" s="1277">
        <v>45590</v>
      </c>
      <c r="D1514" s="1277">
        <v>45609</v>
      </c>
      <c r="E1514" s="593"/>
      <c r="F1514" s="1297"/>
      <c r="G1514" s="1276">
        <v>8646</v>
      </c>
      <c r="H1514" s="2022" t="s">
        <v>602</v>
      </c>
      <c r="I1514" s="1326"/>
      <c r="J1514" s="1304" t="s">
        <v>13889</v>
      </c>
      <c r="K1514" s="2023" t="s">
        <v>13890</v>
      </c>
      <c r="L1514" s="1397" t="s">
        <v>173</v>
      </c>
      <c r="M1514" s="771" t="s">
        <v>13942</v>
      </c>
      <c r="N1514" s="1176"/>
      <c r="O1514" s="1272">
        <v>1</v>
      </c>
      <c r="P1514" s="1272">
        <v>1</v>
      </c>
      <c r="Q1514" s="2009" t="s">
        <v>13811</v>
      </c>
      <c r="R1514" s="1173"/>
      <c r="S1514" s="1173"/>
      <c r="T1514" s="1173"/>
      <c r="U1514" s="1173"/>
      <c r="V1514" s="2796" t="s">
        <v>2073</v>
      </c>
      <c r="W1514" s="1173"/>
      <c r="X1514" s="2796" t="s">
        <v>37</v>
      </c>
      <c r="Y1514" s="1173"/>
      <c r="Z1514" s="2330" t="s">
        <v>45</v>
      </c>
      <c r="AA1514" s="1176">
        <v>4504384570</v>
      </c>
      <c r="AB1514" s="2037" t="s">
        <v>5539</v>
      </c>
      <c r="AC1514" s="722">
        <v>46500</v>
      </c>
      <c r="AD1514" s="1266">
        <v>10976</v>
      </c>
      <c r="AE1514" s="722">
        <f t="shared" si="41"/>
        <v>57476</v>
      </c>
      <c r="AF1514" s="31"/>
      <c r="AG1514" s="26"/>
    </row>
    <row r="1515" spans="1:33" ht="30" customHeight="1">
      <c r="A1515" s="2021" t="s">
        <v>8570</v>
      </c>
      <c r="B1515" s="2992" t="s">
        <v>13891</v>
      </c>
      <c r="C1515" s="1277">
        <v>45588</v>
      </c>
      <c r="D1515" s="1277">
        <v>45597</v>
      </c>
      <c r="E1515" s="593"/>
      <c r="F1515" s="1297"/>
      <c r="G1515" s="1276">
        <v>9013</v>
      </c>
      <c r="H1515" s="1345"/>
      <c r="I1515" s="2061" t="s">
        <v>92</v>
      </c>
      <c r="J1515" s="1304" t="s">
        <v>13892</v>
      </c>
      <c r="K1515" s="1319" t="s">
        <v>13893</v>
      </c>
      <c r="L1515" s="1397" t="s">
        <v>8865</v>
      </c>
      <c r="M1515" s="771" t="s">
        <v>13943</v>
      </c>
      <c r="N1515" s="1176"/>
      <c r="O1515" s="1272">
        <v>2</v>
      </c>
      <c r="P1515" s="1272">
        <v>2</v>
      </c>
      <c r="Q1515" s="1402" t="s">
        <v>13894</v>
      </c>
      <c r="R1515" s="1173"/>
      <c r="S1515" s="1173"/>
      <c r="T1515" s="1173"/>
      <c r="U1515" s="1173"/>
      <c r="V1515" s="2075" t="s">
        <v>2073</v>
      </c>
      <c r="W1515" s="1173"/>
      <c r="X1515" s="2075" t="s">
        <v>37</v>
      </c>
      <c r="Y1515" s="1173"/>
      <c r="Z1515" s="3350" t="s">
        <v>45</v>
      </c>
      <c r="AA1515" s="1176">
        <v>4504384085</v>
      </c>
      <c r="AB1515" s="2037" t="s">
        <v>12935</v>
      </c>
      <c r="AC1515" s="722">
        <v>0</v>
      </c>
      <c r="AD1515" s="1266">
        <v>3636</v>
      </c>
      <c r="AE1515" s="722">
        <f t="shared" si="41"/>
        <v>7272</v>
      </c>
      <c r="AF1515" s="31"/>
      <c r="AG1515" s="26"/>
    </row>
    <row r="1516" spans="1:33" ht="30" customHeight="1">
      <c r="A1516" s="2021" t="s">
        <v>8508</v>
      </c>
      <c r="B1516" s="10153" t="s">
        <v>13895</v>
      </c>
      <c r="C1516" s="9765">
        <v>45589</v>
      </c>
      <c r="D1516" s="9765">
        <v>45679</v>
      </c>
      <c r="E1516" s="8864"/>
      <c r="F1516" s="9809"/>
      <c r="G1516" s="9840">
        <v>8601</v>
      </c>
      <c r="H1516" s="10308" t="s">
        <v>6443</v>
      </c>
      <c r="I1516" s="9857"/>
      <c r="J1516" s="10133" t="s">
        <v>13896</v>
      </c>
      <c r="K1516" s="10130" t="s">
        <v>13897</v>
      </c>
      <c r="L1516" s="1397" t="s">
        <v>13689</v>
      </c>
      <c r="M1516" s="8868" t="s">
        <v>13944</v>
      </c>
      <c r="N1516" s="1904" t="s">
        <v>3953</v>
      </c>
      <c r="O1516" s="1272">
        <v>1</v>
      </c>
      <c r="P1516" s="1272">
        <v>1</v>
      </c>
      <c r="Q1516" s="10133" t="s">
        <v>13898</v>
      </c>
      <c r="R1516" s="9788"/>
      <c r="S1516" s="1173"/>
      <c r="T1516" s="1173"/>
      <c r="U1516" s="1173"/>
      <c r="V1516" s="9950" t="s">
        <v>2073</v>
      </c>
      <c r="W1516" s="1173"/>
      <c r="X1516" s="9950" t="s">
        <v>37</v>
      </c>
      <c r="Y1516" s="1173"/>
      <c r="Z1516" s="9880" t="s">
        <v>45</v>
      </c>
      <c r="AA1516" s="9840">
        <v>4504384112</v>
      </c>
      <c r="AB1516" s="10230" t="s">
        <v>14508</v>
      </c>
      <c r="AC1516" s="8912">
        <v>77600</v>
      </c>
      <c r="AD1516" s="1266">
        <v>180026</v>
      </c>
      <c r="AE1516" s="8912">
        <f>SUM(AD1516*P1516+AD1517*P1517+AC1516)</f>
        <v>299962</v>
      </c>
      <c r="AF1516" s="9224"/>
      <c r="AG1516" s="9226"/>
    </row>
    <row r="1517" spans="1:33" ht="30" customHeight="1">
      <c r="A1517" s="2021" t="s">
        <v>8508</v>
      </c>
      <c r="B1517" s="10154"/>
      <c r="C1517" s="9766"/>
      <c r="D1517" s="9766"/>
      <c r="E1517" s="8866"/>
      <c r="F1517" s="9810"/>
      <c r="G1517" s="9834"/>
      <c r="H1517" s="10309"/>
      <c r="I1517" s="9858"/>
      <c r="J1517" s="10310"/>
      <c r="K1517" s="10131"/>
      <c r="L1517" s="2029" t="s">
        <v>8688</v>
      </c>
      <c r="M1517" s="8869"/>
      <c r="N1517" s="1904" t="s">
        <v>3951</v>
      </c>
      <c r="O1517" s="1272">
        <v>1</v>
      </c>
      <c r="P1517" s="1272">
        <v>1</v>
      </c>
      <c r="Q1517" s="10134"/>
      <c r="R1517" s="9789"/>
      <c r="S1517" s="1173"/>
      <c r="T1517" s="1173"/>
      <c r="U1517" s="1173"/>
      <c r="V1517" s="9834"/>
      <c r="W1517" s="1173"/>
      <c r="X1517" s="9834"/>
      <c r="Y1517" s="1173"/>
      <c r="Z1517" s="9834"/>
      <c r="AA1517" s="9834"/>
      <c r="AB1517" s="9834"/>
      <c r="AC1517" s="8913"/>
      <c r="AD1517" s="1266">
        <v>42336</v>
      </c>
      <c r="AE1517" s="8913"/>
      <c r="AF1517" s="9071"/>
      <c r="AG1517" s="9063"/>
    </row>
    <row r="1518" spans="1:33" ht="30" customHeight="1">
      <c r="A1518" s="2021" t="s">
        <v>10036</v>
      </c>
      <c r="B1518" s="2061" t="s">
        <v>13899</v>
      </c>
      <c r="C1518" s="1277">
        <v>45589</v>
      </c>
      <c r="D1518" s="1277">
        <v>45603</v>
      </c>
      <c r="E1518" s="593"/>
      <c r="F1518" s="1297"/>
      <c r="G1518" s="1276">
        <v>8589</v>
      </c>
      <c r="H1518" s="2022" t="s">
        <v>6443</v>
      </c>
      <c r="I1518" s="1326"/>
      <c r="J1518" s="1304" t="s">
        <v>13900</v>
      </c>
      <c r="K1518" s="2023" t="s">
        <v>13901</v>
      </c>
      <c r="L1518" s="1397" t="s">
        <v>173</v>
      </c>
      <c r="M1518" s="771" t="s">
        <v>13945</v>
      </c>
      <c r="N1518" s="1176"/>
      <c r="O1518" s="1272">
        <v>1</v>
      </c>
      <c r="P1518" s="1272">
        <v>1</v>
      </c>
      <c r="Q1518" s="2009" t="s">
        <v>13811</v>
      </c>
      <c r="R1518" s="1173"/>
      <c r="S1518" s="1173"/>
      <c r="T1518" s="1173"/>
      <c r="U1518" s="1173"/>
      <c r="V1518" s="2383" t="s">
        <v>2073</v>
      </c>
      <c r="W1518" s="1173"/>
      <c r="X1518" s="2383" t="s">
        <v>37</v>
      </c>
      <c r="Y1518" s="1173"/>
      <c r="Z1518" s="2139" t="s">
        <v>45</v>
      </c>
      <c r="AA1518" s="1176">
        <v>4504384090</v>
      </c>
      <c r="AB1518" s="2037" t="s">
        <v>10568</v>
      </c>
      <c r="AC1518" s="722">
        <v>0</v>
      </c>
      <c r="AD1518" s="1266">
        <v>6318</v>
      </c>
      <c r="AE1518" s="722">
        <f t="shared" si="41"/>
        <v>6318</v>
      </c>
      <c r="AF1518" s="31"/>
      <c r="AG1518" s="26"/>
    </row>
    <row r="1519" spans="1:33" s="4113" customFormat="1" ht="30" customHeight="1">
      <c r="A1519" s="6009" t="s">
        <v>10036</v>
      </c>
      <c r="B1519" s="6010" t="s">
        <v>13902</v>
      </c>
      <c r="C1519" s="358">
        <v>45590</v>
      </c>
      <c r="D1519" s="358">
        <v>45603</v>
      </c>
      <c r="E1519" s="37"/>
      <c r="F1519" s="449"/>
      <c r="G1519" s="360">
        <v>8589</v>
      </c>
      <c r="H1519" s="6011" t="s">
        <v>1207</v>
      </c>
      <c r="I1519" s="539"/>
      <c r="J1519" s="6012" t="s">
        <v>13903</v>
      </c>
      <c r="K1519" s="2468" t="s">
        <v>13904</v>
      </c>
      <c r="L1519" s="1508" t="s">
        <v>173</v>
      </c>
      <c r="M1519" s="135" t="s">
        <v>13946</v>
      </c>
      <c r="N1519" s="364"/>
      <c r="O1519" s="365">
        <v>1</v>
      </c>
      <c r="P1519" s="365">
        <v>1</v>
      </c>
      <c r="Q1519" s="541" t="s">
        <v>13905</v>
      </c>
      <c r="R1519" s="366"/>
      <c r="S1519" s="366"/>
      <c r="T1519" s="366"/>
      <c r="U1519" s="366"/>
      <c r="V1519" s="366"/>
      <c r="W1519" s="366"/>
      <c r="X1519" s="366"/>
      <c r="Y1519" s="366"/>
      <c r="Z1519" s="364"/>
      <c r="AA1519" s="364">
        <v>4504384797</v>
      </c>
      <c r="AB1519" s="2045" t="s">
        <v>5585</v>
      </c>
      <c r="AC1519" s="280"/>
      <c r="AD1519" s="542"/>
      <c r="AE1519" s="280"/>
      <c r="AF1519" s="68"/>
      <c r="AG1519" s="71"/>
    </row>
    <row r="1520" spans="1:33" ht="30" customHeight="1">
      <c r="A1520" s="3710" t="s">
        <v>17456</v>
      </c>
      <c r="B1520" s="5361" t="s">
        <v>13906</v>
      </c>
      <c r="C1520" s="1277">
        <v>45589</v>
      </c>
      <c r="D1520" s="1277">
        <v>45603</v>
      </c>
      <c r="E1520" s="593"/>
      <c r="F1520" s="1297"/>
      <c r="G1520" s="1276">
        <v>8610</v>
      </c>
      <c r="H1520" s="1345"/>
      <c r="I1520" s="2061" t="s">
        <v>25</v>
      </c>
      <c r="J1520" s="3711" t="s">
        <v>13907</v>
      </c>
      <c r="K1520" s="2023" t="s">
        <v>13908</v>
      </c>
      <c r="L1520" s="1768" t="s">
        <v>28</v>
      </c>
      <c r="M1520" s="771" t="s">
        <v>13947</v>
      </c>
      <c r="N1520" s="1176"/>
      <c r="O1520" s="1272">
        <v>2</v>
      </c>
      <c r="P1520" s="1272">
        <v>2</v>
      </c>
      <c r="Q1520" s="1402" t="s">
        <v>13909</v>
      </c>
      <c r="R1520" s="1173"/>
      <c r="S1520" s="1173"/>
      <c r="T1520" s="1173"/>
      <c r="U1520" s="1173"/>
      <c r="V1520" s="2187" t="s">
        <v>2073</v>
      </c>
      <c r="W1520" s="1173"/>
      <c r="X1520" s="2187" t="s">
        <v>37</v>
      </c>
      <c r="Y1520" s="1173"/>
      <c r="Z1520" s="2037" t="s">
        <v>45</v>
      </c>
      <c r="AA1520" s="1176">
        <v>4504384091</v>
      </c>
      <c r="AB1520" s="2037" t="s">
        <v>12936</v>
      </c>
      <c r="AC1520" s="722">
        <v>0</v>
      </c>
      <c r="AD1520" s="1266">
        <v>7371</v>
      </c>
      <c r="AE1520" s="722">
        <f t="shared" si="41"/>
        <v>14742</v>
      </c>
      <c r="AF1520" s="31"/>
      <c r="AG1520" s="26"/>
    </row>
    <row r="1521" spans="1:33" ht="30" customHeight="1">
      <c r="A1521" s="2021" t="s">
        <v>9994</v>
      </c>
      <c r="B1521" s="2992" t="s">
        <v>13910</v>
      </c>
      <c r="C1521" s="1277">
        <v>45589</v>
      </c>
      <c r="D1521" s="1277">
        <v>45604</v>
      </c>
      <c r="E1521" s="593"/>
      <c r="F1521" s="1297"/>
      <c r="G1521" s="1276">
        <v>9042</v>
      </c>
      <c r="H1521" s="2022" t="s">
        <v>11276</v>
      </c>
      <c r="I1521" s="1326"/>
      <c r="J1521" s="1304" t="s">
        <v>13911</v>
      </c>
      <c r="K1521" s="2023" t="s">
        <v>13912</v>
      </c>
      <c r="L1521" s="1768" t="s">
        <v>28</v>
      </c>
      <c r="M1521" s="771" t="s">
        <v>13948</v>
      </c>
      <c r="N1521" s="1176"/>
      <c r="O1521" s="1272">
        <v>2</v>
      </c>
      <c r="P1521" s="1272">
        <v>2</v>
      </c>
      <c r="Q1521" s="1402" t="s">
        <v>13913</v>
      </c>
      <c r="R1521" s="1173"/>
      <c r="S1521" s="1173"/>
      <c r="T1521" s="1173"/>
      <c r="U1521" s="1173"/>
      <c r="V1521" s="2017" t="s">
        <v>2073</v>
      </c>
      <c r="W1521" s="1173"/>
      <c r="X1521" s="2017" t="s">
        <v>37</v>
      </c>
      <c r="Y1521" s="1173"/>
      <c r="Z1521" s="2003" t="s">
        <v>45</v>
      </c>
      <c r="AA1521" s="1176">
        <v>4504384565</v>
      </c>
      <c r="AB1521" s="2037" t="s">
        <v>10569</v>
      </c>
      <c r="AC1521" s="722">
        <v>0</v>
      </c>
      <c r="AD1521" s="1266">
        <v>6075</v>
      </c>
      <c r="AE1521" s="722">
        <f t="shared" si="41"/>
        <v>12150</v>
      </c>
      <c r="AF1521" s="31"/>
      <c r="AG1521" s="26"/>
    </row>
    <row r="1522" spans="1:33" ht="30" customHeight="1">
      <c r="A1522" s="2021" t="s">
        <v>9994</v>
      </c>
      <c r="B1522" s="2997" t="s">
        <v>13914</v>
      </c>
      <c r="C1522" s="1277">
        <v>45590</v>
      </c>
      <c r="D1522" s="1277">
        <v>45602</v>
      </c>
      <c r="E1522" s="593"/>
      <c r="F1522" s="1297"/>
      <c r="G1522" s="1276">
        <v>9042</v>
      </c>
      <c r="H1522" s="2022" t="s">
        <v>13915</v>
      </c>
      <c r="I1522" s="1326"/>
      <c r="J1522" s="1304" t="s">
        <v>13916</v>
      </c>
      <c r="K1522" s="2023" t="s">
        <v>13917</v>
      </c>
      <c r="L1522" s="1768" t="s">
        <v>28</v>
      </c>
      <c r="M1522" s="771" t="s">
        <v>13949</v>
      </c>
      <c r="N1522" s="1176"/>
      <c r="O1522" s="1272">
        <v>2</v>
      </c>
      <c r="P1522" s="1272">
        <v>2</v>
      </c>
      <c r="Q1522" s="2094" t="s">
        <v>12075</v>
      </c>
      <c r="R1522" s="1173"/>
      <c r="S1522" s="1173"/>
      <c r="T1522" s="1173"/>
      <c r="U1522" s="1173"/>
      <c r="V1522" s="1984" t="s">
        <v>2073</v>
      </c>
      <c r="W1522" s="1173"/>
      <c r="X1522" s="1984" t="s">
        <v>37</v>
      </c>
      <c r="Y1522" s="1173"/>
      <c r="Z1522" s="2003" t="s">
        <v>45</v>
      </c>
      <c r="AA1522" s="1176">
        <v>4504385053</v>
      </c>
      <c r="AB1522" s="2037" t="s">
        <v>12935</v>
      </c>
      <c r="AC1522" s="722">
        <v>0</v>
      </c>
      <c r="AD1522" s="1266">
        <v>6075</v>
      </c>
      <c r="AE1522" s="722">
        <f t="shared" si="41"/>
        <v>12150</v>
      </c>
      <c r="AF1522" s="31"/>
      <c r="AG1522" s="26"/>
    </row>
    <row r="1523" spans="1:33" ht="30" customHeight="1">
      <c r="A1523" s="2021" t="s">
        <v>13710</v>
      </c>
      <c r="B1523" s="2992" t="s">
        <v>13918</v>
      </c>
      <c r="C1523" s="1277">
        <v>45588</v>
      </c>
      <c r="D1523" s="1277">
        <v>45603</v>
      </c>
      <c r="E1523" s="593"/>
      <c r="F1523" s="1297"/>
      <c r="G1523" s="1276">
        <v>8623</v>
      </c>
      <c r="H1523" s="2022" t="s">
        <v>13919</v>
      </c>
      <c r="I1523" s="1326"/>
      <c r="J1523" s="1304" t="s">
        <v>13920</v>
      </c>
      <c r="K1523" s="2023" t="s">
        <v>13921</v>
      </c>
      <c r="L1523" s="1397" t="s">
        <v>173</v>
      </c>
      <c r="M1523" s="771" t="s">
        <v>13950</v>
      </c>
      <c r="N1523" s="1176"/>
      <c r="O1523" s="1272">
        <v>1</v>
      </c>
      <c r="P1523" s="1272">
        <v>1</v>
      </c>
      <c r="Q1523" s="2009" t="s">
        <v>13811</v>
      </c>
      <c r="R1523" s="1173"/>
      <c r="S1523" s="1173"/>
      <c r="T1523" s="1173"/>
      <c r="U1523" s="1173"/>
      <c r="V1523" s="2097" t="s">
        <v>2073</v>
      </c>
      <c r="W1523" s="1173"/>
      <c r="X1523" s="2097" t="s">
        <v>37</v>
      </c>
      <c r="Y1523" s="1173"/>
      <c r="Z1523" s="2063" t="s">
        <v>45</v>
      </c>
      <c r="AA1523" s="1176" t="s">
        <v>13956</v>
      </c>
      <c r="AB1523" s="2037" t="s">
        <v>10568</v>
      </c>
      <c r="AC1523" s="722">
        <v>8700</v>
      </c>
      <c r="AD1523" s="1266">
        <v>10246</v>
      </c>
      <c r="AE1523" s="722">
        <f t="shared" si="41"/>
        <v>18946</v>
      </c>
      <c r="AF1523" s="31"/>
      <c r="AG1523" s="26"/>
    </row>
    <row r="1524" spans="1:33" ht="30" customHeight="1">
      <c r="A1524" s="2021" t="s">
        <v>13710</v>
      </c>
      <c r="B1524" s="2992" t="s">
        <v>13922</v>
      </c>
      <c r="C1524" s="1277">
        <v>45588</v>
      </c>
      <c r="D1524" s="1277">
        <v>45600</v>
      </c>
      <c r="E1524" s="593"/>
      <c r="F1524" s="1297"/>
      <c r="G1524" s="1276">
        <v>8623</v>
      </c>
      <c r="H1524" s="2022" t="s">
        <v>672</v>
      </c>
      <c r="I1524" s="1326"/>
      <c r="J1524" s="2025" t="s">
        <v>13923</v>
      </c>
      <c r="K1524" s="2023" t="s">
        <v>13924</v>
      </c>
      <c r="L1524" s="1768" t="s">
        <v>28</v>
      </c>
      <c r="M1524" s="771" t="s">
        <v>13951</v>
      </c>
      <c r="N1524" s="1176"/>
      <c r="O1524" s="1272">
        <v>2</v>
      </c>
      <c r="P1524" s="1272">
        <v>2</v>
      </c>
      <c r="Q1524" s="1402" t="s">
        <v>5898</v>
      </c>
      <c r="R1524" s="1173"/>
      <c r="S1524" s="1173"/>
      <c r="T1524" s="1173"/>
      <c r="U1524" s="1173"/>
      <c r="V1524" s="2004" t="s">
        <v>2073</v>
      </c>
      <c r="W1524" s="1173"/>
      <c r="X1524" s="2004" t="s">
        <v>37</v>
      </c>
      <c r="Y1524" s="1173"/>
      <c r="Z1524" s="2003" t="s">
        <v>45</v>
      </c>
      <c r="AA1524" s="1176">
        <v>4504384109</v>
      </c>
      <c r="AB1524" s="2037" t="s">
        <v>12936</v>
      </c>
      <c r="AC1524" s="722">
        <v>0</v>
      </c>
      <c r="AD1524" s="1266">
        <v>10246</v>
      </c>
      <c r="AE1524" s="722">
        <f t="shared" si="41"/>
        <v>20492</v>
      </c>
      <c r="AF1524" s="31"/>
      <c r="AG1524" s="26"/>
    </row>
    <row r="1525" spans="1:33" ht="30" customHeight="1">
      <c r="A1525" s="2021" t="s">
        <v>13710</v>
      </c>
      <c r="B1525" s="2992" t="s">
        <v>13925</v>
      </c>
      <c r="C1525" s="1277">
        <v>45589</v>
      </c>
      <c r="D1525" s="1277">
        <v>45600</v>
      </c>
      <c r="E1525" s="593"/>
      <c r="F1525" s="1297"/>
      <c r="G1525" s="1276">
        <v>8623</v>
      </c>
      <c r="H1525" s="2022" t="s">
        <v>13926</v>
      </c>
      <c r="I1525" s="1326"/>
      <c r="J1525" s="1304" t="s">
        <v>13927</v>
      </c>
      <c r="K1525" s="2023" t="s">
        <v>13928</v>
      </c>
      <c r="L1525" s="1397" t="s">
        <v>173</v>
      </c>
      <c r="M1525" s="771" t="s">
        <v>13952</v>
      </c>
      <c r="N1525" s="1176"/>
      <c r="O1525" s="1272">
        <v>1</v>
      </c>
      <c r="P1525" s="1272">
        <v>1</v>
      </c>
      <c r="Q1525" s="2009" t="s">
        <v>13811</v>
      </c>
      <c r="R1525" s="1173"/>
      <c r="S1525" s="1173"/>
      <c r="T1525" s="1173"/>
      <c r="U1525" s="1173"/>
      <c r="V1525" s="2003" t="s">
        <v>2073</v>
      </c>
      <c r="W1525" s="1173"/>
      <c r="X1525" s="2003" t="s">
        <v>37</v>
      </c>
      <c r="Y1525" s="1173"/>
      <c r="Z1525" s="2003" t="s">
        <v>45</v>
      </c>
      <c r="AA1525" s="1176">
        <v>4504384599</v>
      </c>
      <c r="AB1525" s="2037" t="s">
        <v>10568</v>
      </c>
      <c r="AC1525" s="722">
        <v>0</v>
      </c>
      <c r="AD1525" s="1266">
        <v>10246</v>
      </c>
      <c r="AE1525" s="722">
        <f t="shared" si="41"/>
        <v>10246</v>
      </c>
      <c r="AF1525" s="31"/>
      <c r="AG1525" s="26"/>
    </row>
    <row r="1526" spans="1:33" ht="30" customHeight="1">
      <c r="A1526" s="2021" t="s">
        <v>7869</v>
      </c>
      <c r="B1526" s="2992" t="s">
        <v>13929</v>
      </c>
      <c r="C1526" s="1277">
        <v>45587</v>
      </c>
      <c r="D1526" s="1277">
        <v>45600</v>
      </c>
      <c r="E1526" s="593"/>
      <c r="F1526" s="1297"/>
      <c r="G1526" s="1276">
        <v>8644</v>
      </c>
      <c r="H1526" s="2022" t="s">
        <v>13930</v>
      </c>
      <c r="I1526" s="1326"/>
      <c r="J1526" s="1304" t="s">
        <v>13931</v>
      </c>
      <c r="K1526" s="2023" t="s">
        <v>13932</v>
      </c>
      <c r="L1526" s="1397" t="s">
        <v>173</v>
      </c>
      <c r="M1526" s="771" t="s">
        <v>13953</v>
      </c>
      <c r="N1526" s="1176"/>
      <c r="O1526" s="1272">
        <v>1</v>
      </c>
      <c r="P1526" s="1272">
        <v>1</v>
      </c>
      <c r="Q1526" s="2009" t="s">
        <v>13811</v>
      </c>
      <c r="R1526" s="1173"/>
      <c r="S1526" s="1173"/>
      <c r="T1526" s="1173"/>
      <c r="U1526" s="1173"/>
      <c r="V1526" s="3247" t="s">
        <v>2073</v>
      </c>
      <c r="W1526" s="1173"/>
      <c r="X1526" s="3247" t="s">
        <v>37</v>
      </c>
      <c r="Y1526" s="1173"/>
      <c r="Z1526" s="3272" t="s">
        <v>45</v>
      </c>
      <c r="AA1526" s="1176">
        <v>4504384733</v>
      </c>
      <c r="AB1526" s="2037" t="s">
        <v>14506</v>
      </c>
      <c r="AC1526" s="722">
        <v>14580</v>
      </c>
      <c r="AD1526" s="1266">
        <v>7480</v>
      </c>
      <c r="AE1526" s="722">
        <f t="shared" si="41"/>
        <v>22060</v>
      </c>
      <c r="AF1526" s="31"/>
      <c r="AG1526" s="26"/>
    </row>
    <row r="1527" spans="1:33" ht="30" customHeight="1">
      <c r="A1527" s="2021" t="s">
        <v>8626</v>
      </c>
      <c r="B1527" s="2992" t="s">
        <v>13933</v>
      </c>
      <c r="C1527" s="1277">
        <v>45589</v>
      </c>
      <c r="D1527" s="1277">
        <v>45607</v>
      </c>
      <c r="E1527" s="593"/>
      <c r="F1527" s="1297"/>
      <c r="G1527" s="1276">
        <v>8615</v>
      </c>
      <c r="H1527" s="2022" t="s">
        <v>5709</v>
      </c>
      <c r="I1527" s="1326"/>
      <c r="J1527" s="1304" t="s">
        <v>13934</v>
      </c>
      <c r="K1527" s="2023" t="s">
        <v>13935</v>
      </c>
      <c r="L1527" s="2029" t="s">
        <v>76</v>
      </c>
      <c r="M1527" s="771" t="s">
        <v>13954</v>
      </c>
      <c r="N1527" s="1176"/>
      <c r="O1527" s="1272">
        <v>4</v>
      </c>
      <c r="P1527" s="1272">
        <v>4</v>
      </c>
      <c r="Q1527" s="1402" t="s">
        <v>13936</v>
      </c>
      <c r="R1527" s="1173"/>
      <c r="S1527" s="1173"/>
      <c r="T1527" s="1173"/>
      <c r="U1527" s="1173"/>
      <c r="V1527" s="2036" t="s">
        <v>2073</v>
      </c>
      <c r="W1527" s="1173"/>
      <c r="X1527" s="2036" t="s">
        <v>37</v>
      </c>
      <c r="Y1527" s="1173"/>
      <c r="Z1527" s="2003" t="s">
        <v>45</v>
      </c>
      <c r="AA1527" s="1176">
        <v>4504384594</v>
      </c>
      <c r="AB1527" s="2037" t="s">
        <v>14506</v>
      </c>
      <c r="AC1527" s="722">
        <v>15000</v>
      </c>
      <c r="AD1527" s="1266">
        <v>7857</v>
      </c>
      <c r="AE1527" s="722">
        <f t="shared" si="41"/>
        <v>46428</v>
      </c>
      <c r="AF1527" s="31"/>
      <c r="AG1527" s="26"/>
    </row>
    <row r="1528" spans="1:33" ht="30" customHeight="1">
      <c r="A1528" s="2021" t="s">
        <v>8626</v>
      </c>
      <c r="B1528" s="2997" t="s">
        <v>13937</v>
      </c>
      <c r="C1528" s="1277">
        <v>45589</v>
      </c>
      <c r="D1528" s="1277">
        <v>45600</v>
      </c>
      <c r="E1528" s="593"/>
      <c r="F1528" s="1297"/>
      <c r="G1528" s="1276">
        <v>8615</v>
      </c>
      <c r="H1528" s="2022" t="s">
        <v>13938</v>
      </c>
      <c r="I1528" s="2061" t="s">
        <v>25</v>
      </c>
      <c r="J1528" s="1304" t="s">
        <v>13939</v>
      </c>
      <c r="K1528" s="1319" t="s">
        <v>13940</v>
      </c>
      <c r="L1528" s="1768" t="s">
        <v>28</v>
      </c>
      <c r="M1528" s="771" t="s">
        <v>13955</v>
      </c>
      <c r="N1528" s="1176"/>
      <c r="O1528" s="1272">
        <v>2</v>
      </c>
      <c r="P1528" s="1272">
        <v>2</v>
      </c>
      <c r="Q1528" s="1402" t="s">
        <v>13941</v>
      </c>
      <c r="R1528" s="1173"/>
      <c r="S1528" s="1173"/>
      <c r="T1528" s="1173"/>
      <c r="U1528" s="1173"/>
      <c r="V1528" s="2075" t="s">
        <v>2073</v>
      </c>
      <c r="W1528" s="1173"/>
      <c r="X1528" s="2075" t="s">
        <v>37</v>
      </c>
      <c r="Y1528" s="1173"/>
      <c r="Z1528" s="2003" t="s">
        <v>45</v>
      </c>
      <c r="AA1528" s="1176">
        <v>4504384735</v>
      </c>
      <c r="AB1528" s="2037" t="s">
        <v>5585</v>
      </c>
      <c r="AC1528" s="722">
        <v>0</v>
      </c>
      <c r="AD1528" s="1266">
        <v>7857</v>
      </c>
      <c r="AE1528" s="722">
        <f t="shared" si="41"/>
        <v>15714</v>
      </c>
      <c r="AF1528" s="31"/>
      <c r="AG1528" s="26"/>
    </row>
    <row r="1529" spans="1:33" s="4113" customFormat="1" ht="30" customHeight="1">
      <c r="A1529" s="6898" t="s">
        <v>8756</v>
      </c>
      <c r="B1529" s="1504" t="s">
        <v>13957</v>
      </c>
      <c r="C1529" s="358">
        <v>45590</v>
      </c>
      <c r="D1529" s="358">
        <v>45607</v>
      </c>
      <c r="E1529" s="37"/>
      <c r="F1529" s="449"/>
      <c r="G1529" s="360">
        <v>8600</v>
      </c>
      <c r="H1529" s="6899" t="s">
        <v>6431</v>
      </c>
      <c r="I1529" s="539"/>
      <c r="J1529" s="450" t="s">
        <v>13958</v>
      </c>
      <c r="K1529" s="6900" t="s">
        <v>13959</v>
      </c>
      <c r="L1529" s="1508" t="s">
        <v>173</v>
      </c>
      <c r="M1529" s="135" t="s">
        <v>14024</v>
      </c>
      <c r="N1529" s="364"/>
      <c r="O1529" s="365">
        <v>1</v>
      </c>
      <c r="P1529" s="365">
        <v>1</v>
      </c>
      <c r="Q1529" s="541" t="s">
        <v>13960</v>
      </c>
      <c r="R1529" s="366"/>
      <c r="S1529" s="366"/>
      <c r="T1529" s="366"/>
      <c r="U1529" s="366"/>
      <c r="V1529" s="366"/>
      <c r="W1529" s="366"/>
      <c r="X1529" s="366"/>
      <c r="Y1529" s="366"/>
      <c r="Z1529" s="364"/>
      <c r="AA1529" s="364">
        <v>4504385724</v>
      </c>
      <c r="AB1529" s="2045" t="s">
        <v>12935</v>
      </c>
      <c r="AC1529" s="280"/>
      <c r="AD1529" s="542"/>
      <c r="AE1529" s="280"/>
      <c r="AF1529" s="68"/>
      <c r="AG1529" s="71"/>
    </row>
    <row r="1530" spans="1:33" ht="30" customHeight="1">
      <c r="A1530" s="2011" t="s">
        <v>10036</v>
      </c>
      <c r="B1530" s="2992" t="s">
        <v>13961</v>
      </c>
      <c r="C1530" s="1277">
        <v>45590</v>
      </c>
      <c r="D1530" s="1277">
        <v>45602</v>
      </c>
      <c r="E1530" s="593"/>
      <c r="F1530" s="1297"/>
      <c r="G1530" s="1276">
        <v>8589</v>
      </c>
      <c r="H1530" s="2012" t="s">
        <v>12395</v>
      </c>
      <c r="I1530" s="1326"/>
      <c r="J1530" s="1304" t="s">
        <v>13962</v>
      </c>
      <c r="K1530" s="2013" t="s">
        <v>13963</v>
      </c>
      <c r="L1530" s="1397" t="s">
        <v>173</v>
      </c>
      <c r="M1530" s="771" t="s">
        <v>14025</v>
      </c>
      <c r="N1530" s="1176"/>
      <c r="O1530" s="1272">
        <v>1</v>
      </c>
      <c r="P1530" s="1272">
        <v>1</v>
      </c>
      <c r="Q1530" s="2014" t="s">
        <v>12005</v>
      </c>
      <c r="R1530" s="1173"/>
      <c r="S1530" s="1173"/>
      <c r="T1530" s="1173"/>
      <c r="U1530" s="1173"/>
      <c r="V1530" s="2349" t="s">
        <v>2073</v>
      </c>
      <c r="W1530" s="1173"/>
      <c r="X1530" s="2349" t="s">
        <v>37</v>
      </c>
      <c r="Y1530" s="1173"/>
      <c r="Z1530" s="2389" t="s">
        <v>45</v>
      </c>
      <c r="AA1530" s="1176">
        <v>4504386016</v>
      </c>
      <c r="AB1530" s="2037" t="s">
        <v>14507</v>
      </c>
      <c r="AC1530" s="722">
        <v>0</v>
      </c>
      <c r="AD1530" s="1266">
        <v>6318</v>
      </c>
      <c r="AE1530" s="722">
        <f t="shared" si="41"/>
        <v>6318</v>
      </c>
      <c r="AF1530" s="31"/>
      <c r="AG1530" s="26"/>
    </row>
    <row r="1531" spans="1:33" ht="30" customHeight="1">
      <c r="A1531" s="2011" t="s">
        <v>10036</v>
      </c>
      <c r="B1531" s="2992" t="s">
        <v>13964</v>
      </c>
      <c r="C1531" s="1277">
        <v>45593</v>
      </c>
      <c r="D1531" s="1277">
        <v>45604</v>
      </c>
      <c r="E1531" s="593"/>
      <c r="F1531" s="1297"/>
      <c r="G1531" s="1276">
        <v>8589</v>
      </c>
      <c r="H1531" s="2012" t="s">
        <v>1698</v>
      </c>
      <c r="I1531" s="1326"/>
      <c r="J1531" s="1304" t="s">
        <v>13965</v>
      </c>
      <c r="K1531" s="2013" t="s">
        <v>13966</v>
      </c>
      <c r="L1531" s="1397" t="s">
        <v>173</v>
      </c>
      <c r="M1531" s="771" t="s">
        <v>14026</v>
      </c>
      <c r="N1531" s="1176"/>
      <c r="O1531" s="1272">
        <v>1</v>
      </c>
      <c r="P1531" s="1272">
        <v>1</v>
      </c>
      <c r="Q1531" s="2014" t="s">
        <v>12005</v>
      </c>
      <c r="R1531" s="1173"/>
      <c r="S1531" s="1173"/>
      <c r="T1531" s="1173"/>
      <c r="U1531" s="1173"/>
      <c r="V1531" s="2349" t="s">
        <v>2073</v>
      </c>
      <c r="W1531" s="1173"/>
      <c r="X1531" s="2349" t="s">
        <v>37</v>
      </c>
      <c r="Y1531" s="1173"/>
      <c r="Z1531" s="2389" t="s">
        <v>45</v>
      </c>
      <c r="AA1531" s="1176">
        <v>4504386015</v>
      </c>
      <c r="AB1531" s="2037" t="s">
        <v>14509</v>
      </c>
      <c r="AC1531" s="722">
        <v>0</v>
      </c>
      <c r="AD1531" s="1266">
        <v>6318</v>
      </c>
      <c r="AE1531" s="722">
        <f t="shared" si="41"/>
        <v>6318</v>
      </c>
      <c r="AF1531" s="31"/>
      <c r="AG1531" s="26"/>
    </row>
    <row r="1532" spans="1:33" ht="30" customHeight="1">
      <c r="A1532" s="2011" t="s">
        <v>9994</v>
      </c>
      <c r="B1532" s="2992" t="s">
        <v>13967</v>
      </c>
      <c r="C1532" s="1277">
        <v>45590</v>
      </c>
      <c r="D1532" s="2090">
        <v>45601</v>
      </c>
      <c r="E1532" s="593"/>
      <c r="F1532" s="1297"/>
      <c r="G1532" s="1276">
        <v>9042</v>
      </c>
      <c r="H1532" s="1345"/>
      <c r="I1532" s="2189" t="s">
        <v>92</v>
      </c>
      <c r="J1532" s="1304" t="s">
        <v>10225</v>
      </c>
      <c r="K1532" s="2013" t="s">
        <v>13968</v>
      </c>
      <c r="L1532" s="1397" t="s">
        <v>13969</v>
      </c>
      <c r="M1532" s="771" t="s">
        <v>14027</v>
      </c>
      <c r="N1532" s="1176"/>
      <c r="O1532" s="1272">
        <v>10</v>
      </c>
      <c r="P1532" s="1272">
        <v>10</v>
      </c>
      <c r="Q1532" s="1402" t="s">
        <v>13970</v>
      </c>
      <c r="R1532" s="1173"/>
      <c r="S1532" s="1173"/>
      <c r="T1532" s="1173"/>
      <c r="U1532" s="1173"/>
      <c r="V1532" s="2093" t="s">
        <v>2073</v>
      </c>
      <c r="W1532" s="1173"/>
      <c r="X1532" s="2093" t="s">
        <v>37</v>
      </c>
      <c r="Y1532" s="1173"/>
      <c r="Z1532" s="2277" t="s">
        <v>45</v>
      </c>
      <c r="AA1532" s="1176" t="s">
        <v>14047</v>
      </c>
      <c r="AB1532" s="2037" t="s">
        <v>14506</v>
      </c>
      <c r="AC1532" s="722">
        <v>0</v>
      </c>
      <c r="AD1532" s="1266">
        <v>3600</v>
      </c>
      <c r="AE1532" s="722">
        <f t="shared" si="41"/>
        <v>36000</v>
      </c>
      <c r="AF1532" s="31"/>
      <c r="AG1532" s="26"/>
    </row>
    <row r="1533" spans="1:33" ht="30" customHeight="1">
      <c r="A1533" s="2011" t="s">
        <v>13710</v>
      </c>
      <c r="B1533" s="2992" t="s">
        <v>13971</v>
      </c>
      <c r="C1533" s="1277">
        <v>45590</v>
      </c>
      <c r="D1533" s="1277">
        <v>45607</v>
      </c>
      <c r="E1533" s="764"/>
      <c r="F1533" s="1297"/>
      <c r="G1533" s="1276">
        <v>8623</v>
      </c>
      <c r="H1533" s="2012" t="s">
        <v>6490</v>
      </c>
      <c r="I1533" s="1326"/>
      <c r="J1533" s="1304" t="s">
        <v>13972</v>
      </c>
      <c r="K1533" s="2013" t="s">
        <v>13973</v>
      </c>
      <c r="L1533" s="1397" t="s">
        <v>173</v>
      </c>
      <c r="M1533" s="771" t="s">
        <v>14028</v>
      </c>
      <c r="N1533" s="1176"/>
      <c r="O1533" s="1272">
        <v>1</v>
      </c>
      <c r="P1533" s="1272">
        <v>1</v>
      </c>
      <c r="Q1533" s="2014" t="s">
        <v>12005</v>
      </c>
      <c r="R1533" s="1173"/>
      <c r="S1533" s="1173"/>
      <c r="T1533" s="1173"/>
      <c r="U1533" s="1173"/>
      <c r="V1533" s="2454" t="s">
        <v>2073</v>
      </c>
      <c r="W1533" s="1173"/>
      <c r="X1533" s="2454" t="s">
        <v>37</v>
      </c>
      <c r="Y1533" s="1173"/>
      <c r="Z1533" s="2003" t="s">
        <v>45</v>
      </c>
      <c r="AA1533" s="1176">
        <v>4504385726</v>
      </c>
      <c r="AB1533" s="2037" t="s">
        <v>10568</v>
      </c>
      <c r="AC1533" s="722">
        <v>8700</v>
      </c>
      <c r="AD1533" s="1266">
        <v>10246</v>
      </c>
      <c r="AE1533" s="722">
        <f t="shared" si="41"/>
        <v>18946</v>
      </c>
      <c r="AF1533" s="31"/>
      <c r="AG1533" s="26"/>
    </row>
    <row r="1534" spans="1:33" ht="30" customHeight="1">
      <c r="A1534" s="2026" t="s">
        <v>13710</v>
      </c>
      <c r="B1534" s="4789" t="s">
        <v>13974</v>
      </c>
      <c r="C1534" s="1277">
        <v>45593</v>
      </c>
      <c r="D1534" s="1277">
        <v>45607</v>
      </c>
      <c r="E1534" s="593"/>
      <c r="F1534" s="1297"/>
      <c r="G1534" s="1276">
        <v>8623</v>
      </c>
      <c r="H1534" s="2012" t="s">
        <v>1382</v>
      </c>
      <c r="I1534" s="1326"/>
      <c r="J1534" s="1304" t="s">
        <v>13975</v>
      </c>
      <c r="K1534" s="2013" t="s">
        <v>13976</v>
      </c>
      <c r="L1534" s="1397" t="s">
        <v>173</v>
      </c>
      <c r="M1534" s="771" t="s">
        <v>14029</v>
      </c>
      <c r="N1534" s="1176"/>
      <c r="O1534" s="1272">
        <v>1</v>
      </c>
      <c r="P1534" s="1272">
        <v>1</v>
      </c>
      <c r="Q1534" s="2014" t="s">
        <v>12005</v>
      </c>
      <c r="R1534" s="1173"/>
      <c r="S1534" s="1173"/>
      <c r="T1534" s="1173"/>
      <c r="U1534" s="1173"/>
      <c r="V1534" s="2454" t="s">
        <v>2073</v>
      </c>
      <c r="W1534" s="1173"/>
      <c r="X1534" s="2454" t="s">
        <v>37</v>
      </c>
      <c r="Y1534" s="1173"/>
      <c r="Z1534" s="2623" t="s">
        <v>45</v>
      </c>
      <c r="AA1534" s="1176"/>
      <c r="AB1534" s="2037" t="s">
        <v>12935</v>
      </c>
      <c r="AC1534" s="722">
        <v>6090</v>
      </c>
      <c r="AD1534" s="1266">
        <v>10246</v>
      </c>
      <c r="AE1534" s="722">
        <f t="shared" si="41"/>
        <v>16336</v>
      </c>
      <c r="AF1534" s="31"/>
      <c r="AG1534" s="26"/>
    </row>
    <row r="1535" spans="1:33" ht="30" customHeight="1">
      <c r="A1535" s="2011" t="s">
        <v>9603</v>
      </c>
      <c r="B1535" s="1336" t="s">
        <v>13977</v>
      </c>
      <c r="C1535" s="1277">
        <v>45590</v>
      </c>
      <c r="D1535" s="1277">
        <v>45607</v>
      </c>
      <c r="E1535" s="593"/>
      <c r="F1535" s="1297"/>
      <c r="G1535" s="1276">
        <v>8627</v>
      </c>
      <c r="H1535" s="2012" t="s">
        <v>13978</v>
      </c>
      <c r="I1535" s="1326"/>
      <c r="J1535" s="1304" t="s">
        <v>13979</v>
      </c>
      <c r="K1535" s="2013" t="s">
        <v>13980</v>
      </c>
      <c r="L1535" s="1397" t="s">
        <v>173</v>
      </c>
      <c r="M1535" s="771" t="s">
        <v>14030</v>
      </c>
      <c r="N1535" s="1176"/>
      <c r="O1535" s="1272">
        <v>1</v>
      </c>
      <c r="P1535" s="1272">
        <v>1</v>
      </c>
      <c r="Q1535" s="1402" t="s">
        <v>13981</v>
      </c>
      <c r="R1535" s="1173"/>
      <c r="S1535" s="1173"/>
      <c r="T1535" s="1173"/>
      <c r="U1535" s="1173"/>
      <c r="V1535" s="2349" t="s">
        <v>2073</v>
      </c>
      <c r="W1535" s="1173"/>
      <c r="X1535" s="2349" t="s">
        <v>37</v>
      </c>
      <c r="Y1535" s="1173"/>
      <c r="Z1535" s="1834" t="s">
        <v>45</v>
      </c>
      <c r="AA1535" s="1176">
        <v>4504385887</v>
      </c>
      <c r="AB1535" s="2037" t="s">
        <v>10568</v>
      </c>
      <c r="AC1535" s="722">
        <v>0</v>
      </c>
      <c r="AD1535" s="1266">
        <v>10384</v>
      </c>
      <c r="AE1535" s="722">
        <f t="shared" si="41"/>
        <v>10384</v>
      </c>
      <c r="AF1535" s="31"/>
      <c r="AG1535" s="26"/>
    </row>
    <row r="1536" spans="1:33" ht="30" customHeight="1">
      <c r="A1536" s="2011" t="s">
        <v>9603</v>
      </c>
      <c r="B1536" s="1336" t="s">
        <v>13982</v>
      </c>
      <c r="C1536" s="1277">
        <v>45590</v>
      </c>
      <c r="D1536" s="2090">
        <v>45601</v>
      </c>
      <c r="E1536" s="593"/>
      <c r="F1536" s="1297"/>
      <c r="G1536" s="1276">
        <v>8627</v>
      </c>
      <c r="H1536" s="2012" t="s">
        <v>13983</v>
      </c>
      <c r="I1536" s="1326"/>
      <c r="J1536" s="1304" t="s">
        <v>13984</v>
      </c>
      <c r="K1536" s="2013" t="s">
        <v>13985</v>
      </c>
      <c r="L1536" s="1768" t="s">
        <v>28</v>
      </c>
      <c r="M1536" s="771" t="s">
        <v>14031</v>
      </c>
      <c r="N1536" s="1176"/>
      <c r="O1536" s="1272">
        <v>2</v>
      </c>
      <c r="P1536" s="1272">
        <v>2</v>
      </c>
      <c r="Q1536" s="1402" t="s">
        <v>13981</v>
      </c>
      <c r="R1536" s="1173"/>
      <c r="S1536" s="1173"/>
      <c r="T1536" s="1173"/>
      <c r="U1536" s="1173"/>
      <c r="V1536" s="2187" t="s">
        <v>2073</v>
      </c>
      <c r="W1536" s="1173"/>
      <c r="X1536" s="2187" t="s">
        <v>37</v>
      </c>
      <c r="Y1536" s="1173"/>
      <c r="Z1536" s="2197" t="s">
        <v>45</v>
      </c>
      <c r="AA1536" s="1176" t="s">
        <v>14046</v>
      </c>
      <c r="AB1536" s="2037" t="s">
        <v>10568</v>
      </c>
      <c r="AC1536" s="722">
        <v>0</v>
      </c>
      <c r="AD1536" s="1266">
        <v>10384</v>
      </c>
      <c r="AE1536" s="722">
        <f t="shared" si="41"/>
        <v>20768</v>
      </c>
      <c r="AF1536" s="31"/>
      <c r="AG1536" s="26"/>
    </row>
    <row r="1537" spans="1:33" ht="30" customHeight="1">
      <c r="A1537" s="2011" t="s">
        <v>8916</v>
      </c>
      <c r="B1537" s="2992" t="s">
        <v>13986</v>
      </c>
      <c r="C1537" s="1277">
        <v>45593</v>
      </c>
      <c r="D1537" s="1277">
        <v>45611</v>
      </c>
      <c r="E1537" s="593"/>
      <c r="F1537" s="1297"/>
      <c r="G1537" s="1276">
        <v>8646</v>
      </c>
      <c r="H1537" s="2012" t="s">
        <v>13987</v>
      </c>
      <c r="I1537" s="1326"/>
      <c r="J1537" s="1304" t="s">
        <v>10454</v>
      </c>
      <c r="K1537" s="2013" t="s">
        <v>13988</v>
      </c>
      <c r="L1537" s="1397" t="s">
        <v>173</v>
      </c>
      <c r="M1537" s="771" t="s">
        <v>14032</v>
      </c>
      <c r="N1537" s="1176"/>
      <c r="O1537" s="1272">
        <v>1</v>
      </c>
      <c r="P1537" s="1272">
        <v>1</v>
      </c>
      <c r="Q1537" s="2014" t="s">
        <v>12005</v>
      </c>
      <c r="R1537" s="1173"/>
      <c r="S1537" s="1173"/>
      <c r="T1537" s="1173"/>
      <c r="U1537" s="1173"/>
      <c r="V1537" s="2070" t="s">
        <v>2073</v>
      </c>
      <c r="W1537" s="1173"/>
      <c r="X1537" s="2070" t="s">
        <v>37</v>
      </c>
      <c r="Y1537" s="1173"/>
      <c r="Z1537" s="2063" t="s">
        <v>45</v>
      </c>
      <c r="AA1537" s="1176" t="s">
        <v>14049</v>
      </c>
      <c r="AB1537" s="2037" t="s">
        <v>5539</v>
      </c>
      <c r="AC1537" s="722">
        <v>56000</v>
      </c>
      <c r="AD1537" s="1266">
        <v>10976</v>
      </c>
      <c r="AE1537" s="722">
        <f t="shared" si="41"/>
        <v>66976</v>
      </c>
      <c r="AF1537" s="31"/>
      <c r="AG1537" s="26"/>
    </row>
    <row r="1538" spans="1:33" ht="30" customHeight="1">
      <c r="A1538" s="2011" t="s">
        <v>8916</v>
      </c>
      <c r="B1538" s="2992" t="s">
        <v>13989</v>
      </c>
      <c r="C1538" s="1277">
        <v>45593</v>
      </c>
      <c r="D1538" s="1277">
        <v>45608</v>
      </c>
      <c r="E1538" s="593"/>
      <c r="F1538" s="1297"/>
      <c r="G1538" s="1276">
        <v>8646</v>
      </c>
      <c r="H1538" s="2012" t="s">
        <v>13990</v>
      </c>
      <c r="I1538" s="1326"/>
      <c r="J1538" s="1304" t="s">
        <v>13991</v>
      </c>
      <c r="K1538" s="2013" t="s">
        <v>13992</v>
      </c>
      <c r="L1538" s="1768" t="s">
        <v>28</v>
      </c>
      <c r="M1538" s="771" t="s">
        <v>14033</v>
      </c>
      <c r="N1538" s="1176"/>
      <c r="O1538" s="1272">
        <v>2</v>
      </c>
      <c r="P1538" s="1272">
        <v>2</v>
      </c>
      <c r="Q1538" s="2014" t="s">
        <v>13993</v>
      </c>
      <c r="R1538" s="1173"/>
      <c r="S1538" s="1173"/>
      <c r="T1538" s="1173"/>
      <c r="U1538" s="1173"/>
      <c r="V1538" s="2004" t="s">
        <v>2073</v>
      </c>
      <c r="W1538" s="1173"/>
      <c r="X1538" s="2004" t="s">
        <v>37</v>
      </c>
      <c r="Y1538" s="1173"/>
      <c r="Z1538" s="2003" t="s">
        <v>45</v>
      </c>
      <c r="AA1538" s="1176">
        <v>4504385931</v>
      </c>
      <c r="AB1538" s="2037" t="s">
        <v>10568</v>
      </c>
      <c r="AC1538" s="722">
        <v>13950</v>
      </c>
      <c r="AD1538" s="1266">
        <v>10976</v>
      </c>
      <c r="AE1538" s="722">
        <f t="shared" si="41"/>
        <v>35902</v>
      </c>
      <c r="AF1538" s="31"/>
      <c r="AG1538" s="26"/>
    </row>
    <row r="1539" spans="1:33" ht="30" customHeight="1">
      <c r="A1539" s="1295" t="s">
        <v>8901</v>
      </c>
      <c r="B1539" s="1336" t="s">
        <v>13994</v>
      </c>
      <c r="C1539" s="1277">
        <v>45590</v>
      </c>
      <c r="D1539" s="2090">
        <v>45601</v>
      </c>
      <c r="E1539" s="593"/>
      <c r="F1539" s="1297"/>
      <c r="G1539" s="1276">
        <v>8591</v>
      </c>
      <c r="H1539" s="2012" t="s">
        <v>672</v>
      </c>
      <c r="I1539" s="1326"/>
      <c r="J1539" s="1304" t="s">
        <v>13995</v>
      </c>
      <c r="K1539" s="2013" t="s">
        <v>13996</v>
      </c>
      <c r="L1539" s="1768" t="s">
        <v>28</v>
      </c>
      <c r="M1539" s="771" t="s">
        <v>14034</v>
      </c>
      <c r="N1539" s="1176"/>
      <c r="O1539" s="1272">
        <v>2</v>
      </c>
      <c r="P1539" s="1272">
        <v>2</v>
      </c>
      <c r="Q1539" s="1402" t="s">
        <v>13997</v>
      </c>
      <c r="R1539" s="1173"/>
      <c r="S1539" s="1173"/>
      <c r="T1539" s="1173"/>
      <c r="U1539" s="1173"/>
      <c r="V1539" s="2279" t="s">
        <v>2073</v>
      </c>
      <c r="W1539" s="1173"/>
      <c r="X1539" s="2279" t="s">
        <v>37</v>
      </c>
      <c r="Y1539" s="1173"/>
      <c r="Z1539" s="1209" t="s">
        <v>45</v>
      </c>
      <c r="AA1539" s="1176" t="s">
        <v>14048</v>
      </c>
      <c r="AB1539" s="2037" t="s">
        <v>5539</v>
      </c>
      <c r="AC1539" s="722">
        <v>0</v>
      </c>
      <c r="AD1539" s="1266">
        <v>10976</v>
      </c>
      <c r="AE1539" s="722">
        <f t="shared" si="41"/>
        <v>21952</v>
      </c>
      <c r="AF1539" s="31"/>
      <c r="AG1539" s="26"/>
    </row>
    <row r="1540" spans="1:33" ht="30" customHeight="1">
      <c r="A1540" s="2814" t="s">
        <v>17456</v>
      </c>
      <c r="B1540" s="2992" t="s">
        <v>13998</v>
      </c>
      <c r="C1540" s="1277">
        <v>45590</v>
      </c>
      <c r="D1540" s="2090">
        <v>45601</v>
      </c>
      <c r="E1540" s="593"/>
      <c r="F1540" s="1297"/>
      <c r="G1540" s="1276">
        <v>8610</v>
      </c>
      <c r="H1540" s="2012" t="s">
        <v>10345</v>
      </c>
      <c r="I1540" s="1326"/>
      <c r="J1540" s="1304" t="s">
        <v>13999</v>
      </c>
      <c r="K1540" s="2013" t="s">
        <v>14000</v>
      </c>
      <c r="L1540" s="1397" t="s">
        <v>173</v>
      </c>
      <c r="M1540" s="771" t="s">
        <v>14039</v>
      </c>
      <c r="N1540" s="1176"/>
      <c r="O1540" s="1272">
        <v>1</v>
      </c>
      <c r="P1540" s="1272">
        <v>1</v>
      </c>
      <c r="Q1540" s="1402" t="s">
        <v>14001</v>
      </c>
      <c r="R1540" s="1173"/>
      <c r="S1540" s="1173"/>
      <c r="T1540" s="1173"/>
      <c r="U1540" s="1173"/>
      <c r="V1540" s="2053" t="s">
        <v>2073</v>
      </c>
      <c r="W1540" s="1173"/>
      <c r="X1540" s="2053" t="s">
        <v>37</v>
      </c>
      <c r="Y1540" s="1173"/>
      <c r="Z1540" s="2115" t="s">
        <v>45</v>
      </c>
      <c r="AA1540" s="1176">
        <v>4504385731</v>
      </c>
      <c r="AB1540" s="2037" t="s">
        <v>10568</v>
      </c>
      <c r="AC1540" s="722">
        <v>0</v>
      </c>
      <c r="AD1540" s="1266">
        <v>7371</v>
      </c>
      <c r="AE1540" s="722">
        <f t="shared" si="41"/>
        <v>7371</v>
      </c>
      <c r="AF1540" s="31"/>
      <c r="AG1540" s="26"/>
    </row>
    <row r="1541" spans="1:33" ht="30" customHeight="1">
      <c r="A1541" s="2814" t="s">
        <v>17456</v>
      </c>
      <c r="B1541" s="2992" t="s">
        <v>14002</v>
      </c>
      <c r="C1541" s="1277">
        <v>45590</v>
      </c>
      <c r="D1541" s="1277">
        <v>45607</v>
      </c>
      <c r="E1541" s="593"/>
      <c r="F1541" s="1297"/>
      <c r="G1541" s="1276">
        <v>8610</v>
      </c>
      <c r="H1541" s="1345"/>
      <c r="I1541" s="2189" t="s">
        <v>25</v>
      </c>
      <c r="J1541" s="1304" t="s">
        <v>14003</v>
      </c>
      <c r="K1541" s="2013" t="s">
        <v>14004</v>
      </c>
      <c r="L1541" s="1768" t="s">
        <v>28</v>
      </c>
      <c r="M1541" s="771" t="s">
        <v>14040</v>
      </c>
      <c r="N1541" s="1176"/>
      <c r="O1541" s="1272">
        <v>2</v>
      </c>
      <c r="P1541" s="1272">
        <v>2</v>
      </c>
      <c r="Q1541" s="1402" t="s">
        <v>14005</v>
      </c>
      <c r="R1541" s="1173"/>
      <c r="S1541" s="1173"/>
      <c r="T1541" s="1173"/>
      <c r="U1541" s="1173"/>
      <c r="V1541" s="2191" t="s">
        <v>2073</v>
      </c>
      <c r="W1541" s="1173"/>
      <c r="X1541" s="2191" t="s">
        <v>37</v>
      </c>
      <c r="Y1541" s="1173"/>
      <c r="Z1541" s="2115" t="s">
        <v>45</v>
      </c>
      <c r="AA1541" s="1176">
        <v>4504385732</v>
      </c>
      <c r="AB1541" s="2037" t="s">
        <v>14507</v>
      </c>
      <c r="AC1541" s="722">
        <v>0</v>
      </c>
      <c r="AD1541" s="1266">
        <v>7371</v>
      </c>
      <c r="AE1541" s="722">
        <f t="shared" si="41"/>
        <v>14742</v>
      </c>
      <c r="AF1541" s="31"/>
      <c r="AG1541" s="26"/>
    </row>
    <row r="1542" spans="1:33" ht="30" customHeight="1">
      <c r="A1542" s="2814" t="s">
        <v>17456</v>
      </c>
      <c r="B1542" s="2992" t="s">
        <v>14006</v>
      </c>
      <c r="C1542" s="1277">
        <v>45593</v>
      </c>
      <c r="D1542" s="1277">
        <v>45602</v>
      </c>
      <c r="E1542" s="593"/>
      <c r="F1542" s="1297"/>
      <c r="G1542" s="1276">
        <v>8610</v>
      </c>
      <c r="H1542" s="1345"/>
      <c r="I1542" s="2189" t="s">
        <v>25</v>
      </c>
      <c r="J1542" s="1304" t="s">
        <v>14007</v>
      </c>
      <c r="K1542" s="2013" t="s">
        <v>14008</v>
      </c>
      <c r="L1542" s="1768" t="s">
        <v>28</v>
      </c>
      <c r="M1542" s="771" t="s">
        <v>14041</v>
      </c>
      <c r="N1542" s="1176"/>
      <c r="O1542" s="1272">
        <v>2</v>
      </c>
      <c r="P1542" s="1272">
        <v>2</v>
      </c>
      <c r="Q1542" s="1402" t="s">
        <v>14005</v>
      </c>
      <c r="R1542" s="1173"/>
      <c r="S1542" s="1173"/>
      <c r="T1542" s="1173"/>
      <c r="U1542" s="1173"/>
      <c r="V1542" s="2190" t="s">
        <v>2073</v>
      </c>
      <c r="W1542" s="1173"/>
      <c r="X1542" s="2190" t="s">
        <v>37</v>
      </c>
      <c r="Y1542" s="1173"/>
      <c r="Z1542" s="2191" t="s">
        <v>45</v>
      </c>
      <c r="AA1542" s="1176" t="s">
        <v>14050</v>
      </c>
      <c r="AB1542" s="2037" t="s">
        <v>14506</v>
      </c>
      <c r="AC1542" s="722">
        <v>0</v>
      </c>
      <c r="AD1542" s="1266">
        <v>7371</v>
      </c>
      <c r="AE1542" s="722">
        <f t="shared" si="41"/>
        <v>14742</v>
      </c>
      <c r="AF1542" s="31"/>
      <c r="AG1542" s="26"/>
    </row>
    <row r="1543" spans="1:33" ht="30" customHeight="1">
      <c r="A1543" s="2011" t="s">
        <v>8564</v>
      </c>
      <c r="B1543" s="2992" t="s">
        <v>14009</v>
      </c>
      <c r="C1543" s="1277">
        <v>45593</v>
      </c>
      <c r="D1543" s="1277">
        <v>45604</v>
      </c>
      <c r="E1543" s="764"/>
      <c r="F1543" s="1297"/>
      <c r="G1543" s="1276">
        <v>8598</v>
      </c>
      <c r="H1543" s="2012" t="s">
        <v>3231</v>
      </c>
      <c r="I1543" s="1326"/>
      <c r="J1543" s="1304" t="s">
        <v>14010</v>
      </c>
      <c r="K1543" s="2013" t="s">
        <v>14011</v>
      </c>
      <c r="L1543" s="1397" t="s">
        <v>173</v>
      </c>
      <c r="M1543" s="771" t="s">
        <v>14042</v>
      </c>
      <c r="N1543" s="1176"/>
      <c r="O1543" s="1272">
        <v>1</v>
      </c>
      <c r="P1543" s="1272">
        <v>1</v>
      </c>
      <c r="Q1543" s="1402" t="s">
        <v>14012</v>
      </c>
      <c r="R1543" s="1173"/>
      <c r="S1543" s="1173"/>
      <c r="T1543" s="1173"/>
      <c r="U1543" s="1173"/>
      <c r="V1543" s="2540" t="s">
        <v>2073</v>
      </c>
      <c r="W1543" s="1173"/>
      <c r="X1543" s="2540" t="s">
        <v>37</v>
      </c>
      <c r="Y1543" s="1173"/>
      <c r="Z1543" s="2596" t="s">
        <v>45</v>
      </c>
      <c r="AA1543" s="1176">
        <v>4504385725</v>
      </c>
      <c r="AB1543" s="2037" t="s">
        <v>5585</v>
      </c>
      <c r="AC1543" s="722">
        <v>6000</v>
      </c>
      <c r="AD1543" s="1266">
        <v>7938.81</v>
      </c>
      <c r="AE1543" s="722">
        <f t="shared" si="41"/>
        <v>13938.810000000001</v>
      </c>
      <c r="AF1543" s="31"/>
      <c r="AG1543" s="26"/>
    </row>
    <row r="1544" spans="1:33" ht="30" customHeight="1">
      <c r="A1544" s="4229" t="s">
        <v>8508</v>
      </c>
      <c r="B1544" s="9820" t="s">
        <v>14013</v>
      </c>
      <c r="C1544" s="9752">
        <v>45593</v>
      </c>
      <c r="D1544" s="9752">
        <v>45686</v>
      </c>
      <c r="E1544" s="9721"/>
      <c r="F1544" s="9714"/>
      <c r="G1544" s="9708">
        <v>8601</v>
      </c>
      <c r="H1544" s="10319" t="s">
        <v>9703</v>
      </c>
      <c r="I1544" s="9701"/>
      <c r="J1544" s="10321" t="s">
        <v>14014</v>
      </c>
      <c r="K1544" s="10265" t="s">
        <v>14015</v>
      </c>
      <c r="L1544" s="552" t="s">
        <v>9167</v>
      </c>
      <c r="M1544" s="9231" t="s">
        <v>14043</v>
      </c>
      <c r="N1544" s="4230" t="s">
        <v>3955</v>
      </c>
      <c r="O1544" s="258">
        <v>1</v>
      </c>
      <c r="P1544" s="258">
        <v>1</v>
      </c>
      <c r="Q1544" s="9961" t="s">
        <v>13898</v>
      </c>
      <c r="R1544" s="309"/>
      <c r="S1544" s="250"/>
      <c r="T1544" s="250"/>
      <c r="U1544" s="250"/>
      <c r="V1544" s="10132" t="s">
        <v>2073</v>
      </c>
      <c r="W1544" s="3455"/>
      <c r="X1544" s="10132" t="s">
        <v>7042</v>
      </c>
      <c r="Y1544" s="250"/>
      <c r="Z1544" s="251"/>
      <c r="AA1544" s="9816">
        <v>4504386020</v>
      </c>
      <c r="AB1544" s="10301" t="s">
        <v>14508</v>
      </c>
      <c r="AC1544" s="9660">
        <v>7290</v>
      </c>
      <c r="AD1544" s="471">
        <v>120736</v>
      </c>
      <c r="AE1544" s="9660">
        <f>SUM(AD1544*P1544+AD1545*P1545+AC1544)</f>
        <v>170362</v>
      </c>
      <c r="AF1544" s="31"/>
      <c r="AG1544" s="26"/>
    </row>
    <row r="1545" spans="1:33" ht="30" customHeight="1">
      <c r="A1545" s="4269" t="s">
        <v>8508</v>
      </c>
      <c r="B1545" s="9700"/>
      <c r="C1545" s="9753"/>
      <c r="D1545" s="9753"/>
      <c r="E1545" s="9410"/>
      <c r="F1545" s="9715"/>
      <c r="G1545" s="9710"/>
      <c r="H1545" s="10320"/>
      <c r="I1545" s="9703"/>
      <c r="J1545" s="9705"/>
      <c r="K1545" s="10266"/>
      <c r="L1545" s="4231" t="s">
        <v>10678</v>
      </c>
      <c r="M1545" s="9280"/>
      <c r="N1545" s="4230" t="s">
        <v>3951</v>
      </c>
      <c r="O1545" s="258">
        <v>1</v>
      </c>
      <c r="P1545" s="258">
        <v>1</v>
      </c>
      <c r="Q1545" s="10259"/>
      <c r="R1545" s="309"/>
      <c r="S1545" s="250"/>
      <c r="T1545" s="250"/>
      <c r="U1545" s="250"/>
      <c r="V1545" s="9718"/>
      <c r="W1545" s="3455"/>
      <c r="X1545" s="9718"/>
      <c r="Y1545" s="250"/>
      <c r="Z1545" s="251"/>
      <c r="AA1545" s="9718"/>
      <c r="AB1545" s="9718"/>
      <c r="AC1545" s="9662"/>
      <c r="AD1545" s="471">
        <v>42336</v>
      </c>
      <c r="AE1545" s="9662"/>
      <c r="AF1545" s="31"/>
      <c r="AG1545" s="26"/>
    </row>
    <row r="1546" spans="1:33" ht="30" customHeight="1">
      <c r="A1546" s="2011" t="s">
        <v>10258</v>
      </c>
      <c r="B1546" s="5603" t="s">
        <v>26978</v>
      </c>
      <c r="C1546" s="1277">
        <v>45590</v>
      </c>
      <c r="D1546" s="1277">
        <v>45603</v>
      </c>
      <c r="E1546" s="593"/>
      <c r="F1546" s="1297"/>
      <c r="G1546" s="1276">
        <v>8613</v>
      </c>
      <c r="H1546" s="2012" t="s">
        <v>3889</v>
      </c>
      <c r="I1546" s="1326"/>
      <c r="J1546" s="1304" t="s">
        <v>14016</v>
      </c>
      <c r="K1546" s="2013" t="s">
        <v>14017</v>
      </c>
      <c r="L1546" s="1397" t="s">
        <v>173</v>
      </c>
      <c r="M1546" s="771" t="s">
        <v>14044</v>
      </c>
      <c r="N1546" s="1176"/>
      <c r="O1546" s="1272">
        <v>1</v>
      </c>
      <c r="P1546" s="1272">
        <v>1</v>
      </c>
      <c r="Q1546" s="2014" t="s">
        <v>12005</v>
      </c>
      <c r="R1546" s="1173"/>
      <c r="S1546" s="1173"/>
      <c r="T1546" s="1173"/>
      <c r="U1546" s="1173"/>
      <c r="V1546" s="2623" t="s">
        <v>2073</v>
      </c>
      <c r="W1546" s="1173"/>
      <c r="X1546" s="2623" t="s">
        <v>37</v>
      </c>
      <c r="Y1546" s="1173"/>
      <c r="Z1546" s="2678" t="s">
        <v>45</v>
      </c>
      <c r="AA1546" s="1176">
        <v>4504385888</v>
      </c>
      <c r="AB1546" s="2037" t="s">
        <v>10568</v>
      </c>
      <c r="AC1546" s="722">
        <v>0</v>
      </c>
      <c r="AD1546" s="1266">
        <v>6318</v>
      </c>
      <c r="AE1546" s="722">
        <f t="shared" ref="AE1546:AE1577" si="42">SUM(AD1546*P1546+AC1546)</f>
        <v>6318</v>
      </c>
      <c r="AF1546" s="31"/>
      <c r="AG1546" s="26"/>
    </row>
    <row r="1547" spans="1:33" ht="30" customHeight="1">
      <c r="A1547" s="2011" t="s">
        <v>8626</v>
      </c>
      <c r="B1547" s="2992" t="s">
        <v>14018</v>
      </c>
      <c r="C1547" s="1277">
        <v>45593</v>
      </c>
      <c r="D1547" s="1277">
        <v>45608</v>
      </c>
      <c r="E1547" s="593"/>
      <c r="F1547" s="1297"/>
      <c r="G1547" s="1276">
        <v>8615</v>
      </c>
      <c r="H1547" s="2012" t="s">
        <v>1083</v>
      </c>
      <c r="I1547" s="1326"/>
      <c r="J1547" s="1304" t="s">
        <v>12402</v>
      </c>
      <c r="K1547" s="2013" t="s">
        <v>14019</v>
      </c>
      <c r="L1547" s="1397" t="s">
        <v>173</v>
      </c>
      <c r="M1547" s="771" t="s">
        <v>14045</v>
      </c>
      <c r="N1547" s="1176"/>
      <c r="O1547" s="1272">
        <v>1</v>
      </c>
      <c r="P1547" s="1272">
        <v>1</v>
      </c>
      <c r="Q1547" s="2014" t="s">
        <v>12005</v>
      </c>
      <c r="R1547" s="1173"/>
      <c r="S1547" s="1173"/>
      <c r="T1547" s="1173"/>
      <c r="U1547" s="1173"/>
      <c r="V1547" s="2139" t="s">
        <v>2073</v>
      </c>
      <c r="W1547" s="1173"/>
      <c r="X1547" s="2139" t="s">
        <v>37</v>
      </c>
      <c r="Y1547" s="1173"/>
      <c r="Z1547" s="2003" t="s">
        <v>45</v>
      </c>
      <c r="AA1547" s="1176">
        <v>4504385890</v>
      </c>
      <c r="AB1547" s="2037" t="s">
        <v>14507</v>
      </c>
      <c r="AC1547" s="722">
        <v>9000</v>
      </c>
      <c r="AD1547" s="1266">
        <v>7857</v>
      </c>
      <c r="AE1547" s="722">
        <f t="shared" si="42"/>
        <v>16857</v>
      </c>
      <c r="AF1547" s="31"/>
      <c r="AG1547" s="26"/>
    </row>
    <row r="1548" spans="1:33" ht="30" customHeight="1">
      <c r="A1548" s="2011" t="s">
        <v>8568</v>
      </c>
      <c r="B1548" s="2992" t="s">
        <v>14020</v>
      </c>
      <c r="C1548" s="1277">
        <v>45593</v>
      </c>
      <c r="D1548" s="1277">
        <v>45609</v>
      </c>
      <c r="E1548" s="593"/>
      <c r="F1548" s="1297"/>
      <c r="G1548" s="1276">
        <v>8369</v>
      </c>
      <c r="H1548" s="2012" t="s">
        <v>2625</v>
      </c>
      <c r="I1548" s="1326"/>
      <c r="J1548" s="2014" t="s">
        <v>14021</v>
      </c>
      <c r="K1548" s="1319" t="s">
        <v>14022</v>
      </c>
      <c r="L1548" s="2167" t="s">
        <v>193</v>
      </c>
      <c r="M1548" s="771"/>
      <c r="N1548" s="1176"/>
      <c r="O1548" s="1272">
        <v>6</v>
      </c>
      <c r="P1548" s="1272">
        <v>6</v>
      </c>
      <c r="Q1548" s="1402" t="s">
        <v>14023</v>
      </c>
      <c r="R1548" s="1173"/>
      <c r="S1548" s="1173"/>
      <c r="T1548" s="1173"/>
      <c r="U1548" s="1173"/>
      <c r="V1548" s="2115" t="s">
        <v>2073</v>
      </c>
      <c r="W1548" s="1173"/>
      <c r="X1548" s="2115" t="s">
        <v>37</v>
      </c>
      <c r="Y1548" s="1173"/>
      <c r="Z1548" s="2139" t="s">
        <v>45</v>
      </c>
      <c r="AA1548" s="1176">
        <v>4504386018</v>
      </c>
      <c r="AB1548" s="2037" t="s">
        <v>5585</v>
      </c>
      <c r="AC1548" s="722">
        <v>27900</v>
      </c>
      <c r="AD1548" s="1266">
        <v>14355</v>
      </c>
      <c r="AE1548" s="722">
        <f t="shared" si="42"/>
        <v>114030</v>
      </c>
      <c r="AF1548" s="31"/>
      <c r="AG1548" s="26"/>
    </row>
    <row r="1549" spans="1:33" ht="30" customHeight="1">
      <c r="A1549" s="2011" t="s">
        <v>9092</v>
      </c>
      <c r="B1549" s="1336" t="s">
        <v>14036</v>
      </c>
      <c r="C1549" s="1277">
        <v>45593</v>
      </c>
      <c r="D1549" s="1277">
        <v>45607</v>
      </c>
      <c r="E1549" s="593"/>
      <c r="F1549" s="1297"/>
      <c r="G1549" s="1276">
        <v>8599</v>
      </c>
      <c r="H1549" s="2012" t="s">
        <v>5896</v>
      </c>
      <c r="I1549" s="1326"/>
      <c r="J1549" s="1304" t="s">
        <v>14037</v>
      </c>
      <c r="K1549" s="2013" t="s">
        <v>14038</v>
      </c>
      <c r="L1549" s="1397" t="s">
        <v>173</v>
      </c>
      <c r="M1549" s="771" t="s">
        <v>14035</v>
      </c>
      <c r="N1549" s="1176"/>
      <c r="O1549" s="1272">
        <v>1</v>
      </c>
      <c r="P1549" s="1272">
        <v>1</v>
      </c>
      <c r="Q1549" s="2014" t="s">
        <v>12005</v>
      </c>
      <c r="R1549" s="1173"/>
      <c r="S1549" s="1173"/>
      <c r="T1549" s="1173"/>
      <c r="U1549" s="1173"/>
      <c r="V1549" s="2623" t="s">
        <v>2073</v>
      </c>
      <c r="W1549" s="1173"/>
      <c r="X1549" s="2623" t="s">
        <v>37</v>
      </c>
      <c r="Y1549" s="1173"/>
      <c r="Z1549" s="2691" t="s">
        <v>45</v>
      </c>
      <c r="AA1549" s="1176">
        <v>4504385719</v>
      </c>
      <c r="AB1549" s="2037" t="s">
        <v>12935</v>
      </c>
      <c r="AC1549" s="722">
        <v>6000</v>
      </c>
      <c r="AD1549" s="1266">
        <v>7938</v>
      </c>
      <c r="AE1549" s="722">
        <f t="shared" si="42"/>
        <v>13938</v>
      </c>
      <c r="AF1549" s="31"/>
      <c r="AG1549" s="26"/>
    </row>
    <row r="1550" spans="1:33" ht="30" customHeight="1">
      <c r="A1550" s="1944" t="s">
        <v>13710</v>
      </c>
      <c r="B1550" s="1945"/>
      <c r="C1550" s="1946">
        <v>45096</v>
      </c>
      <c r="D1550" s="1947">
        <v>45110</v>
      </c>
      <c r="E1550" s="1948"/>
      <c r="F1550" s="1949"/>
      <c r="G1550" s="153">
        <v>8623</v>
      </c>
      <c r="H1550" s="1949">
        <v>161</v>
      </c>
      <c r="I1550" s="1949"/>
      <c r="J1550" s="1950" t="s">
        <v>1398</v>
      </c>
      <c r="K1550" s="1950" t="s">
        <v>1399</v>
      </c>
      <c r="L1550" s="1951" t="s">
        <v>173</v>
      </c>
      <c r="M1550" s="1952" t="s">
        <v>2335</v>
      </c>
      <c r="N1550" s="1945" t="s">
        <v>1390</v>
      </c>
      <c r="O1550" s="119">
        <v>1</v>
      </c>
      <c r="P1550" s="119">
        <v>1</v>
      </c>
      <c r="Q1550" s="1953" t="s">
        <v>1394</v>
      </c>
      <c r="R1550" s="1949"/>
      <c r="S1550" s="31"/>
      <c r="T1550" s="31"/>
      <c r="U1550" s="31"/>
      <c r="V1550" s="1954"/>
      <c r="W1550" s="142"/>
      <c r="X1550" s="1955"/>
      <c r="Y1550" s="31"/>
      <c r="Z1550" s="107"/>
      <c r="AA1550" s="31"/>
      <c r="AB1550" s="494" t="s">
        <v>5538</v>
      </c>
      <c r="AC1550" s="33">
        <v>4500</v>
      </c>
      <c r="AD1550" s="33">
        <v>6850</v>
      </c>
      <c r="AE1550" s="265">
        <f t="shared" si="42"/>
        <v>11350</v>
      </c>
      <c r="AF1550" s="31"/>
      <c r="AG1550" s="31"/>
    </row>
    <row r="1551" spans="1:33" ht="30" customHeight="1">
      <c r="A1551" s="2815" t="s">
        <v>17456</v>
      </c>
      <c r="B1551" s="2992" t="s">
        <v>14051</v>
      </c>
      <c r="C1551" s="340">
        <v>45590</v>
      </c>
      <c r="D1551" s="340">
        <v>45604</v>
      </c>
      <c r="E1551" s="422"/>
      <c r="F1551" s="374"/>
      <c r="G1551" s="339">
        <v>8610</v>
      </c>
      <c r="H1551" s="1981" t="s">
        <v>14052</v>
      </c>
      <c r="I1551" s="2001" t="s">
        <v>25</v>
      </c>
      <c r="J1551" s="410" t="s">
        <v>14053</v>
      </c>
      <c r="K1551" s="1982" t="s">
        <v>14054</v>
      </c>
      <c r="L1551" s="1975" t="s">
        <v>28</v>
      </c>
      <c r="M1551" s="338" t="s">
        <v>14090</v>
      </c>
      <c r="N1551" s="255"/>
      <c r="O1551" s="258">
        <v>2</v>
      </c>
      <c r="P1551" s="258">
        <v>2</v>
      </c>
      <c r="Q1551" s="467" t="s">
        <v>14005</v>
      </c>
      <c r="R1551" s="309"/>
      <c r="S1551" s="250"/>
      <c r="T1551" s="250"/>
      <c r="U1551" s="250"/>
      <c r="V1551" s="2133" t="s">
        <v>2073</v>
      </c>
      <c r="W1551" s="250"/>
      <c r="X1551" s="2133" t="s">
        <v>37</v>
      </c>
      <c r="Y1551" s="250"/>
      <c r="Z1551" s="251"/>
      <c r="AA1551" s="251">
        <v>4504385047</v>
      </c>
      <c r="AB1551" s="2039" t="s">
        <v>10568</v>
      </c>
      <c r="AC1551" s="33">
        <v>0</v>
      </c>
      <c r="AD1551" s="471">
        <v>7371</v>
      </c>
      <c r="AE1551" s="265">
        <f t="shared" si="42"/>
        <v>14742</v>
      </c>
      <c r="AF1551" s="31"/>
      <c r="AG1551" s="26"/>
    </row>
    <row r="1552" spans="1:33" ht="30" customHeight="1">
      <c r="A1552" s="2026" t="s">
        <v>10036</v>
      </c>
      <c r="B1552" s="2992" t="s">
        <v>14055</v>
      </c>
      <c r="C1552" s="1277">
        <v>45590</v>
      </c>
      <c r="D1552" s="1277">
        <v>45603</v>
      </c>
      <c r="E1552" s="593"/>
      <c r="F1552" s="1297"/>
      <c r="G1552" s="1276">
        <v>8589</v>
      </c>
      <c r="H1552" s="2027" t="s">
        <v>7056</v>
      </c>
      <c r="I1552" s="1326"/>
      <c r="J1552" s="1304" t="s">
        <v>13843</v>
      </c>
      <c r="K1552" s="1319" t="s">
        <v>13427</v>
      </c>
      <c r="L1552" s="2029" t="s">
        <v>76</v>
      </c>
      <c r="M1552" s="771" t="s">
        <v>14091</v>
      </c>
      <c r="N1552" s="1176"/>
      <c r="O1552" s="1272">
        <v>4</v>
      </c>
      <c r="P1552" s="1272">
        <v>4</v>
      </c>
      <c r="Q1552" s="1402" t="s">
        <v>14056</v>
      </c>
      <c r="R1552" s="1173"/>
      <c r="S1552" s="1173"/>
      <c r="T1552" s="1173"/>
      <c r="U1552" s="1173"/>
      <c r="V1552" s="2329" t="s">
        <v>2073</v>
      </c>
      <c r="W1552" s="1173"/>
      <c r="X1552" s="2329" t="s">
        <v>37</v>
      </c>
      <c r="Y1552" s="1173"/>
      <c r="Z1552" s="2330" t="s">
        <v>45</v>
      </c>
      <c r="AA1552" s="1176">
        <v>4504385048</v>
      </c>
      <c r="AB1552" s="2037" t="s">
        <v>5585</v>
      </c>
      <c r="AC1552" s="722">
        <v>0</v>
      </c>
      <c r="AD1552" s="1266">
        <v>6318</v>
      </c>
      <c r="AE1552" s="601">
        <f t="shared" si="42"/>
        <v>25272</v>
      </c>
      <c r="AF1552" s="31"/>
      <c r="AG1552" s="26"/>
    </row>
    <row r="1553" spans="1:33" ht="30" customHeight="1">
      <c r="A1553" s="2026" t="s">
        <v>8916</v>
      </c>
      <c r="B1553" s="2992" t="s">
        <v>14057</v>
      </c>
      <c r="C1553" s="1277">
        <v>45590</v>
      </c>
      <c r="D1553" s="1277">
        <v>45604</v>
      </c>
      <c r="E1553" s="593"/>
      <c r="F1553" s="1297"/>
      <c r="G1553" s="1276">
        <v>8646</v>
      </c>
      <c r="H1553" s="2027" t="s">
        <v>14058</v>
      </c>
      <c r="I1553" s="1326"/>
      <c r="J1553" s="1304" t="s">
        <v>14059</v>
      </c>
      <c r="K1553" s="2028" t="s">
        <v>14060</v>
      </c>
      <c r="L1553" s="1397" t="s">
        <v>173</v>
      </c>
      <c r="M1553" s="771" t="s">
        <v>14092</v>
      </c>
      <c r="N1553" s="1176"/>
      <c r="O1553" s="1272">
        <v>1</v>
      </c>
      <c r="P1553" s="1272">
        <v>1</v>
      </c>
      <c r="Q1553" s="2014" t="s">
        <v>12005</v>
      </c>
      <c r="R1553" s="1173"/>
      <c r="S1553" s="1173"/>
      <c r="T1553" s="1173"/>
      <c r="U1553" s="1173"/>
      <c r="V1553" s="2670" t="s">
        <v>2073</v>
      </c>
      <c r="W1553" s="1173"/>
      <c r="X1553" s="2670" t="s">
        <v>37</v>
      </c>
      <c r="Y1553" s="1173"/>
      <c r="Z1553" s="2003" t="s">
        <v>45</v>
      </c>
      <c r="AA1553" s="1176">
        <v>4504385049</v>
      </c>
      <c r="AB1553" s="2037" t="s">
        <v>12935</v>
      </c>
      <c r="AC1553" s="722">
        <v>9300</v>
      </c>
      <c r="AD1553" s="1266">
        <v>10976</v>
      </c>
      <c r="AE1553" s="601">
        <f t="shared" si="42"/>
        <v>20276</v>
      </c>
      <c r="AF1553" s="31"/>
      <c r="AG1553" s="26"/>
    </row>
    <row r="1554" spans="1:33" ht="30" customHeight="1">
      <c r="A1554" s="3639" t="s">
        <v>19837</v>
      </c>
      <c r="B1554" s="3267" t="s">
        <v>19185</v>
      </c>
      <c r="C1554" s="1277">
        <v>45593</v>
      </c>
      <c r="D1554" s="1277">
        <v>45602</v>
      </c>
      <c r="E1554" s="593"/>
      <c r="F1554" s="1297"/>
      <c r="G1554" s="1276">
        <v>8629</v>
      </c>
      <c r="H1554" s="2027" t="s">
        <v>5787</v>
      </c>
      <c r="I1554" s="1326"/>
      <c r="J1554" s="1304" t="s">
        <v>14061</v>
      </c>
      <c r="K1554" s="2028" t="s">
        <v>14062</v>
      </c>
      <c r="L1554" s="1397" t="s">
        <v>173</v>
      </c>
      <c r="M1554" s="771" t="s">
        <v>14093</v>
      </c>
      <c r="N1554" s="1176"/>
      <c r="O1554" s="1272">
        <v>1</v>
      </c>
      <c r="P1554" s="1272">
        <v>1</v>
      </c>
      <c r="Q1554" s="1402" t="s">
        <v>14063</v>
      </c>
      <c r="R1554" s="1173"/>
      <c r="S1554" s="1173"/>
      <c r="T1554" s="1173"/>
      <c r="U1554" s="1173"/>
      <c r="V1554" s="2142" t="s">
        <v>2073</v>
      </c>
      <c r="W1554" s="1173"/>
      <c r="X1554" s="2142" t="s">
        <v>37</v>
      </c>
      <c r="Y1554" s="1173"/>
      <c r="Z1554" s="1204" t="s">
        <v>45</v>
      </c>
      <c r="AA1554" s="1176" t="s">
        <v>14102</v>
      </c>
      <c r="AB1554" s="2037" t="s">
        <v>14507</v>
      </c>
      <c r="AC1554" s="722">
        <v>0</v>
      </c>
      <c r="AD1554" s="1266">
        <v>6423.2</v>
      </c>
      <c r="AE1554" s="601">
        <f t="shared" si="42"/>
        <v>6423.2</v>
      </c>
      <c r="AF1554" s="31"/>
      <c r="AG1554" s="26"/>
    </row>
    <row r="1555" spans="1:33" ht="30" customHeight="1">
      <c r="A1555" s="2026" t="s">
        <v>9994</v>
      </c>
      <c r="B1555" s="2992" t="s">
        <v>14064</v>
      </c>
      <c r="C1555" s="1277">
        <v>45590</v>
      </c>
      <c r="D1555" s="2090">
        <v>45601</v>
      </c>
      <c r="E1555" s="593"/>
      <c r="F1555" s="1297"/>
      <c r="G1555" s="1276">
        <v>9042</v>
      </c>
      <c r="H1555" s="1345"/>
      <c r="I1555" s="2091" t="s">
        <v>92</v>
      </c>
      <c r="J1555" s="1304" t="s">
        <v>10647</v>
      </c>
      <c r="K1555" s="2028" t="s">
        <v>14065</v>
      </c>
      <c r="L1555" s="2092" t="s">
        <v>1928</v>
      </c>
      <c r="M1555" s="771" t="s">
        <v>14094</v>
      </c>
      <c r="N1555" s="1176"/>
      <c r="O1555" s="1272">
        <v>18</v>
      </c>
      <c r="P1555" s="1272">
        <v>18</v>
      </c>
      <c r="Q1555" s="1402" t="s">
        <v>14066</v>
      </c>
      <c r="R1555" s="1173"/>
      <c r="S1555" s="1173"/>
      <c r="T1555" s="1173"/>
      <c r="U1555" s="1173"/>
      <c r="V1555" s="2093" t="s">
        <v>2073</v>
      </c>
      <c r="W1555" s="1173"/>
      <c r="X1555" s="2093" t="s">
        <v>37</v>
      </c>
      <c r="Y1555" s="1173"/>
      <c r="Z1555" s="2063" t="s">
        <v>45</v>
      </c>
      <c r="AA1555" s="1176">
        <v>4504387235</v>
      </c>
      <c r="AB1555" s="2037" t="s">
        <v>14506</v>
      </c>
      <c r="AC1555" s="722">
        <v>0</v>
      </c>
      <c r="AD1555" s="1266">
        <v>6075</v>
      </c>
      <c r="AE1555" s="601">
        <f t="shared" si="42"/>
        <v>109350</v>
      </c>
      <c r="AF1555" s="31"/>
      <c r="AG1555" s="26"/>
    </row>
    <row r="1556" spans="1:33" ht="30" customHeight="1">
      <c r="A1556" s="1980" t="s">
        <v>9994</v>
      </c>
      <c r="B1556" s="5606" t="s">
        <v>14067</v>
      </c>
      <c r="C1556" s="340">
        <v>45593</v>
      </c>
      <c r="D1556" s="340">
        <v>45608</v>
      </c>
      <c r="E1556" s="422"/>
      <c r="F1556" s="374"/>
      <c r="G1556" s="339">
        <v>9042</v>
      </c>
      <c r="H1556" s="1981" t="s">
        <v>12764</v>
      </c>
      <c r="I1556" s="487"/>
      <c r="J1556" s="410" t="s">
        <v>14068</v>
      </c>
      <c r="K1556" s="1982" t="s">
        <v>14069</v>
      </c>
      <c r="L1556" s="2002" t="s">
        <v>179</v>
      </c>
      <c r="M1556" s="338" t="s">
        <v>14095</v>
      </c>
      <c r="N1556" s="255"/>
      <c r="O1556" s="258">
        <v>8</v>
      </c>
      <c r="P1556" s="258">
        <v>8</v>
      </c>
      <c r="Q1556" s="467" t="s">
        <v>14070</v>
      </c>
      <c r="R1556" s="309"/>
      <c r="S1556" s="250"/>
      <c r="T1556" s="250"/>
      <c r="U1556" s="250"/>
      <c r="V1556" s="1992" t="s">
        <v>2073</v>
      </c>
      <c r="W1556" s="250"/>
      <c r="X1556" s="1992" t="s">
        <v>37</v>
      </c>
      <c r="Y1556" s="250"/>
      <c r="Z1556" s="251"/>
      <c r="AA1556" s="251">
        <v>4504387237</v>
      </c>
      <c r="AB1556" s="2039" t="s">
        <v>12936</v>
      </c>
      <c r="AC1556" s="33">
        <v>0</v>
      </c>
      <c r="AD1556" s="471">
        <v>6075</v>
      </c>
      <c r="AE1556" s="265">
        <f t="shared" si="42"/>
        <v>48600</v>
      </c>
      <c r="AF1556" s="31"/>
      <c r="AG1556" s="26"/>
    </row>
    <row r="1557" spans="1:33" ht="30" customHeight="1">
      <c r="A1557" s="2026" t="s">
        <v>13710</v>
      </c>
      <c r="B1557" s="1336" t="s">
        <v>14071</v>
      </c>
      <c r="C1557" s="1277">
        <v>45593</v>
      </c>
      <c r="D1557" s="1277">
        <v>45607</v>
      </c>
      <c r="E1557" s="593"/>
      <c r="F1557" s="1297"/>
      <c r="G1557" s="1276">
        <v>8623</v>
      </c>
      <c r="H1557" s="2027" t="s">
        <v>1153</v>
      </c>
      <c r="I1557" s="1326"/>
      <c r="J1557" s="1304" t="s">
        <v>14072</v>
      </c>
      <c r="K1557" s="2028" t="s">
        <v>14073</v>
      </c>
      <c r="L1557" s="1397" t="s">
        <v>173</v>
      </c>
      <c r="M1557" s="771" t="s">
        <v>14096</v>
      </c>
      <c r="N1557" s="1176"/>
      <c r="O1557" s="1272">
        <v>1</v>
      </c>
      <c r="P1557" s="1272">
        <v>1</v>
      </c>
      <c r="Q1557" s="2014" t="s">
        <v>12005</v>
      </c>
      <c r="R1557" s="1173"/>
      <c r="S1557" s="1173"/>
      <c r="T1557" s="1173"/>
      <c r="U1557" s="1173"/>
      <c r="V1557" s="2796" t="s">
        <v>2073</v>
      </c>
      <c r="W1557" s="1173"/>
      <c r="X1557" s="2800" t="s">
        <v>37</v>
      </c>
      <c r="Y1557" s="1173"/>
      <c r="Z1557" s="2795" t="s">
        <v>45</v>
      </c>
      <c r="AA1557" s="1176">
        <v>4504386726</v>
      </c>
      <c r="AB1557" s="2037" t="s">
        <v>12935</v>
      </c>
      <c r="AC1557" s="722">
        <v>6090</v>
      </c>
      <c r="AD1557" s="1266">
        <v>10246</v>
      </c>
      <c r="AE1557" s="601">
        <f t="shared" si="42"/>
        <v>16336</v>
      </c>
      <c r="AF1557" s="31"/>
      <c r="AG1557" s="26"/>
    </row>
    <row r="1558" spans="1:33" ht="30" customHeight="1">
      <c r="A1558" s="2026" t="s">
        <v>8508</v>
      </c>
      <c r="B1558" s="1336" t="s">
        <v>14074</v>
      </c>
      <c r="C1558" s="1277">
        <v>45590</v>
      </c>
      <c r="D1558" s="1277">
        <v>45607</v>
      </c>
      <c r="E1558" s="593"/>
      <c r="F1558" s="1297"/>
      <c r="G1558" s="1276">
        <v>8601</v>
      </c>
      <c r="H1558" s="2027" t="s">
        <v>8768</v>
      </c>
      <c r="I1558" s="1326"/>
      <c r="J1558" s="1304" t="s">
        <v>11417</v>
      </c>
      <c r="K1558" s="2028" t="s">
        <v>14075</v>
      </c>
      <c r="L1558" s="2092" t="s">
        <v>67</v>
      </c>
      <c r="M1558" s="771" t="s">
        <v>14097</v>
      </c>
      <c r="N1558" s="1176"/>
      <c r="O1558" s="1272">
        <v>7</v>
      </c>
      <c r="P1558" s="1272">
        <v>7</v>
      </c>
      <c r="Q1558" s="1402" t="s">
        <v>14076</v>
      </c>
      <c r="R1558" s="1173"/>
      <c r="S1558" s="1173"/>
      <c r="T1558" s="1173"/>
      <c r="U1558" s="1173"/>
      <c r="V1558" s="2624" t="s">
        <v>2073</v>
      </c>
      <c r="W1558" s="1173"/>
      <c r="X1558" s="2624" t="s">
        <v>37</v>
      </c>
      <c r="Y1558" s="1173"/>
      <c r="Z1558" s="2678" t="s">
        <v>45</v>
      </c>
      <c r="AA1558" s="1176">
        <v>4504386727</v>
      </c>
      <c r="AB1558" s="2037" t="s">
        <v>10569</v>
      </c>
      <c r="AC1558" s="722">
        <v>10935</v>
      </c>
      <c r="AD1558" s="1266">
        <v>10976</v>
      </c>
      <c r="AE1558" s="601">
        <f t="shared" si="42"/>
        <v>87767</v>
      </c>
      <c r="AF1558" s="31"/>
      <c r="AG1558" s="26"/>
    </row>
    <row r="1559" spans="1:33" ht="30" customHeight="1">
      <c r="A1559" s="2026" t="s">
        <v>9603</v>
      </c>
      <c r="B1559" s="2992" t="s">
        <v>14077</v>
      </c>
      <c r="C1559" s="1277">
        <v>45590</v>
      </c>
      <c r="D1559" s="2090">
        <v>45601</v>
      </c>
      <c r="E1559" s="593"/>
      <c r="F1559" s="1297"/>
      <c r="G1559" s="1276">
        <v>8627</v>
      </c>
      <c r="H1559" s="2027" t="s">
        <v>14078</v>
      </c>
      <c r="I1559" s="1326"/>
      <c r="J1559" s="1304" t="s">
        <v>14079</v>
      </c>
      <c r="K1559" s="2028" t="s">
        <v>14080</v>
      </c>
      <c r="L1559" s="1768" t="s">
        <v>28</v>
      </c>
      <c r="M1559" s="771" t="s">
        <v>14098</v>
      </c>
      <c r="N1559" s="1176"/>
      <c r="O1559" s="1272">
        <v>2</v>
      </c>
      <c r="P1559" s="1272">
        <v>2</v>
      </c>
      <c r="Q1559" s="1402" t="s">
        <v>5898</v>
      </c>
      <c r="R1559" s="1173"/>
      <c r="S1559" s="1173"/>
      <c r="T1559" s="1173"/>
      <c r="U1559" s="1173"/>
      <c r="V1559" s="2191" t="s">
        <v>2073</v>
      </c>
      <c r="W1559" s="1173"/>
      <c r="X1559" s="2191" t="s">
        <v>37</v>
      </c>
      <c r="Y1559" s="1173"/>
      <c r="Z1559" s="2197" t="s">
        <v>45</v>
      </c>
      <c r="AA1559" s="1176">
        <v>4504387233</v>
      </c>
      <c r="AB1559" s="2037" t="s">
        <v>12936</v>
      </c>
      <c r="AC1559" s="722">
        <v>0</v>
      </c>
      <c r="AD1559" s="1266">
        <v>10384</v>
      </c>
      <c r="AE1559" s="601">
        <f t="shared" si="42"/>
        <v>20768</v>
      </c>
      <c r="AF1559" s="31"/>
      <c r="AG1559" s="26"/>
    </row>
    <row r="1560" spans="1:33" ht="30" customHeight="1">
      <c r="A1560" s="2026" t="s">
        <v>8560</v>
      </c>
      <c r="B1560" s="2992" t="s">
        <v>14081</v>
      </c>
      <c r="C1560" s="1277">
        <v>45593</v>
      </c>
      <c r="D1560" s="1277">
        <v>45607</v>
      </c>
      <c r="E1560" s="593"/>
      <c r="F1560" s="1297"/>
      <c r="G1560" s="1276">
        <v>8607</v>
      </c>
      <c r="H1560" s="2027" t="s">
        <v>7676</v>
      </c>
      <c r="I1560" s="1326"/>
      <c r="J1560" s="1304" t="s">
        <v>12901</v>
      </c>
      <c r="K1560" s="2028" t="s">
        <v>14082</v>
      </c>
      <c r="L1560" s="2029" t="s">
        <v>76</v>
      </c>
      <c r="M1560" s="771" t="s">
        <v>14099</v>
      </c>
      <c r="N1560" s="1176"/>
      <c r="O1560" s="1272">
        <v>4</v>
      </c>
      <c r="P1560" s="1272">
        <v>4</v>
      </c>
      <c r="Q1560" s="2030" t="s">
        <v>14083</v>
      </c>
      <c r="R1560" s="1173"/>
      <c r="S1560" s="1173"/>
      <c r="T1560" s="1173"/>
      <c r="U1560" s="1173"/>
      <c r="V1560" s="2031" t="s">
        <v>2073</v>
      </c>
      <c r="W1560" s="1173"/>
      <c r="X1560" s="2031" t="s">
        <v>37</v>
      </c>
      <c r="Y1560" s="1173"/>
      <c r="Z1560" s="1907" t="s">
        <v>45</v>
      </c>
      <c r="AA1560" s="1176">
        <v>4504386165</v>
      </c>
      <c r="AB1560" s="2037" t="s">
        <v>10568</v>
      </c>
      <c r="AC1560" s="722">
        <v>6000</v>
      </c>
      <c r="AD1560" s="1266">
        <v>7938</v>
      </c>
      <c r="AE1560" s="601">
        <f t="shared" si="42"/>
        <v>37752</v>
      </c>
      <c r="AF1560" s="31"/>
      <c r="AG1560" s="26"/>
    </row>
    <row r="1561" spans="1:33" ht="30" customHeight="1">
      <c r="A1561" s="4850" t="s">
        <v>9092</v>
      </c>
      <c r="B1561" s="1336" t="s">
        <v>14084</v>
      </c>
      <c r="C1561" s="1277">
        <v>45594</v>
      </c>
      <c r="D1561" s="1277">
        <v>45609</v>
      </c>
      <c r="E1561" s="593"/>
      <c r="F1561" s="1297"/>
      <c r="G1561" s="1276">
        <v>8599</v>
      </c>
      <c r="H1561" s="2027" t="s">
        <v>1910</v>
      </c>
      <c r="I1561" s="1326"/>
      <c r="J1561" s="1304" t="s">
        <v>14085</v>
      </c>
      <c r="K1561" s="2028" t="s">
        <v>14086</v>
      </c>
      <c r="L1561" s="1397" t="s">
        <v>173</v>
      </c>
      <c r="M1561" s="771" t="s">
        <v>14100</v>
      </c>
      <c r="N1561" s="1176"/>
      <c r="O1561" s="1272">
        <v>1</v>
      </c>
      <c r="P1561" s="1272">
        <v>1</v>
      </c>
      <c r="Q1561" s="2014" t="s">
        <v>12005</v>
      </c>
      <c r="R1561" s="1173"/>
      <c r="S1561" s="1173"/>
      <c r="T1561" s="1173"/>
      <c r="U1561" s="1173"/>
      <c r="V1561" s="2596" t="s">
        <v>2073</v>
      </c>
      <c r="W1561" s="1173"/>
      <c r="X1561" s="2596" t="s">
        <v>37</v>
      </c>
      <c r="Y1561" s="1173"/>
      <c r="Z1561" s="2596" t="s">
        <v>45</v>
      </c>
      <c r="AA1561" s="1176">
        <v>4504386974</v>
      </c>
      <c r="AB1561" s="2037" t="s">
        <v>5539</v>
      </c>
      <c r="AC1561" s="722">
        <v>9000</v>
      </c>
      <c r="AD1561" s="1266">
        <v>7938</v>
      </c>
      <c r="AE1561" s="601">
        <f t="shared" si="42"/>
        <v>16938</v>
      </c>
      <c r="AF1561" s="31"/>
      <c r="AG1561" s="26"/>
    </row>
    <row r="1562" spans="1:33" ht="30" customHeight="1">
      <c r="A1562" s="2026" t="s">
        <v>8564</v>
      </c>
      <c r="B1562" s="2992" t="s">
        <v>14087</v>
      </c>
      <c r="C1562" s="1277">
        <v>45594</v>
      </c>
      <c r="D1562" s="1277">
        <v>45609</v>
      </c>
      <c r="E1562" s="593"/>
      <c r="F1562" s="1297"/>
      <c r="G1562" s="1276">
        <v>8598</v>
      </c>
      <c r="H1562" s="2027" t="s">
        <v>10305</v>
      </c>
      <c r="I1562" s="1326"/>
      <c r="J1562" s="1304" t="s">
        <v>14088</v>
      </c>
      <c r="K1562" s="2028" t="s">
        <v>14089</v>
      </c>
      <c r="L1562" s="1397" t="s">
        <v>173</v>
      </c>
      <c r="M1562" s="771" t="s">
        <v>14101</v>
      </c>
      <c r="N1562" s="1176"/>
      <c r="O1562" s="1272">
        <v>1</v>
      </c>
      <c r="P1562" s="1272">
        <v>1</v>
      </c>
      <c r="Q1562" s="2014" t="s">
        <v>12005</v>
      </c>
      <c r="R1562" s="1173"/>
      <c r="S1562" s="1173"/>
      <c r="T1562" s="1173"/>
      <c r="U1562" s="1173"/>
      <c r="V1562" s="2426" t="s">
        <v>2073</v>
      </c>
      <c r="W1562" s="1173"/>
      <c r="X1562" s="2426" t="s">
        <v>37</v>
      </c>
      <c r="Y1562" s="1173"/>
      <c r="Z1562" s="2505" t="s">
        <v>45</v>
      </c>
      <c r="AA1562" s="1176" t="s">
        <v>14103</v>
      </c>
      <c r="AB1562" s="2037" t="s">
        <v>5539</v>
      </c>
      <c r="AC1562" s="722">
        <v>9000</v>
      </c>
      <c r="AD1562" s="1266">
        <v>7938.81</v>
      </c>
      <c r="AE1562" s="601">
        <f t="shared" si="42"/>
        <v>16938.810000000001</v>
      </c>
      <c r="AF1562" s="31"/>
      <c r="AG1562" s="26"/>
    </row>
    <row r="1563" spans="1:33" ht="30" customHeight="1">
      <c r="A1563" s="2168" t="s">
        <v>8549</v>
      </c>
      <c r="B1563" s="2992" t="s">
        <v>14104</v>
      </c>
      <c r="C1563" s="1277">
        <v>45594</v>
      </c>
      <c r="D1563" s="1277">
        <v>45608</v>
      </c>
      <c r="E1563" s="593"/>
      <c r="F1563" s="1297"/>
      <c r="G1563" s="1276">
        <v>8634</v>
      </c>
      <c r="H1563" s="2169" t="s">
        <v>10801</v>
      </c>
      <c r="I1563" s="1326"/>
      <c r="J1563" s="1304" t="s">
        <v>10802</v>
      </c>
      <c r="K1563" s="2170" t="s">
        <v>14105</v>
      </c>
      <c r="L1563" s="1768" t="s">
        <v>28</v>
      </c>
      <c r="M1563" s="771" t="s">
        <v>14140</v>
      </c>
      <c r="N1563" s="1176"/>
      <c r="O1563" s="1272">
        <v>2</v>
      </c>
      <c r="P1563" s="1272">
        <v>2</v>
      </c>
      <c r="Q1563" s="1402" t="s">
        <v>14106</v>
      </c>
      <c r="R1563" s="1173"/>
      <c r="S1563" s="1173"/>
      <c r="T1563" s="1173"/>
      <c r="U1563" s="1173"/>
      <c r="V1563" s="1639" t="s">
        <v>2073</v>
      </c>
      <c r="W1563" s="1173"/>
      <c r="X1563" s="2115" t="s">
        <v>37</v>
      </c>
      <c r="Y1563" s="1173"/>
      <c r="Z1563" s="1834" t="s">
        <v>45</v>
      </c>
      <c r="AA1563" s="1176">
        <v>4504388501</v>
      </c>
      <c r="AB1563" s="2037" t="s">
        <v>10569</v>
      </c>
      <c r="AC1563" s="722">
        <v>6000</v>
      </c>
      <c r="AD1563" s="1266">
        <v>7858.62</v>
      </c>
      <c r="AE1563" s="601">
        <f t="shared" si="42"/>
        <v>21717.239999999998</v>
      </c>
      <c r="AF1563" s="31"/>
      <c r="AG1563" s="26"/>
    </row>
    <row r="1564" spans="1:33" ht="30" customHeight="1">
      <c r="A1564" s="2168" t="s">
        <v>19908</v>
      </c>
      <c r="B1564" s="2993" t="s">
        <v>14107</v>
      </c>
      <c r="C1564" s="1277">
        <v>45594</v>
      </c>
      <c r="D1564" s="1277">
        <v>45608</v>
      </c>
      <c r="E1564" s="593"/>
      <c r="F1564" s="1297"/>
      <c r="G1564" s="1276">
        <v>8628</v>
      </c>
      <c r="H1564" s="2169" t="s">
        <v>14108</v>
      </c>
      <c r="I1564" s="1326"/>
      <c r="J1564" s="1304" t="s">
        <v>14109</v>
      </c>
      <c r="K1564" s="2170" t="s">
        <v>14110</v>
      </c>
      <c r="L1564" s="1768" t="s">
        <v>28</v>
      </c>
      <c r="M1564" s="771" t="s">
        <v>14141</v>
      </c>
      <c r="N1564" s="1176"/>
      <c r="O1564" s="1272">
        <v>2</v>
      </c>
      <c r="P1564" s="1272">
        <v>2</v>
      </c>
      <c r="Q1564" s="2094" t="s">
        <v>12075</v>
      </c>
      <c r="R1564" s="1173"/>
      <c r="S1564" s="1173"/>
      <c r="T1564" s="1173"/>
      <c r="U1564" s="1173"/>
      <c r="V1564" s="2197" t="s">
        <v>2073</v>
      </c>
      <c r="W1564" s="1173"/>
      <c r="X1564" s="2197" t="s">
        <v>37</v>
      </c>
      <c r="Y1564" s="1173"/>
      <c r="Z1564" s="2249" t="s">
        <v>45</v>
      </c>
      <c r="AA1564" s="1176">
        <v>4504388892</v>
      </c>
      <c r="AB1564" s="2037" t="s">
        <v>14509</v>
      </c>
      <c r="AC1564" s="722">
        <v>0</v>
      </c>
      <c r="AD1564" s="1266">
        <v>10369</v>
      </c>
      <c r="AE1564" s="601">
        <f t="shared" si="42"/>
        <v>20738</v>
      </c>
      <c r="AF1564" s="31"/>
      <c r="AG1564" s="26"/>
    </row>
    <row r="1565" spans="1:33" ht="30" customHeight="1">
      <c r="A1565" s="2168" t="s">
        <v>10014</v>
      </c>
      <c r="B1565" s="1336" t="s">
        <v>14111</v>
      </c>
      <c r="C1565" s="1277">
        <v>45595</v>
      </c>
      <c r="D1565" s="1277">
        <v>45604</v>
      </c>
      <c r="E1565" s="764"/>
      <c r="F1565" s="1297"/>
      <c r="G1565" s="1276">
        <v>8612</v>
      </c>
      <c r="H1565" s="2169" t="s">
        <v>7365</v>
      </c>
      <c r="I1565" s="1326"/>
      <c r="J1565" s="1304" t="s">
        <v>10167</v>
      </c>
      <c r="K1565" s="2170" t="s">
        <v>14112</v>
      </c>
      <c r="L1565" s="1768" t="s">
        <v>28</v>
      </c>
      <c r="M1565" s="771" t="s">
        <v>14142</v>
      </c>
      <c r="N1565" s="1176"/>
      <c r="O1565" s="1272">
        <v>2</v>
      </c>
      <c r="P1565" s="1272">
        <v>2</v>
      </c>
      <c r="Q1565" s="2413" t="s">
        <v>14113</v>
      </c>
      <c r="R1565" s="1173"/>
      <c r="S1565" s="1173"/>
      <c r="T1565" s="1173"/>
      <c r="U1565" s="1173"/>
      <c r="V1565" s="2437" t="s">
        <v>2073</v>
      </c>
      <c r="W1565" s="1173"/>
      <c r="X1565" s="2437" t="s">
        <v>37</v>
      </c>
      <c r="Y1565" s="1173"/>
      <c r="Z1565" s="2478" t="s">
        <v>45</v>
      </c>
      <c r="AA1565" s="1176">
        <v>4504389071</v>
      </c>
      <c r="AB1565" s="2037" t="s">
        <v>12935</v>
      </c>
      <c r="AC1565" s="722">
        <v>0</v>
      </c>
      <c r="AD1565" s="1266">
        <v>6156</v>
      </c>
      <c r="AE1565" s="601">
        <f t="shared" si="42"/>
        <v>12312</v>
      </c>
      <c r="AF1565" s="31"/>
      <c r="AG1565" s="26"/>
    </row>
    <row r="1566" spans="1:33" ht="30" customHeight="1">
      <c r="A1566" s="2168" t="s">
        <v>10014</v>
      </c>
      <c r="B1566" s="2992" t="s">
        <v>14114</v>
      </c>
      <c r="C1566" s="1277">
        <v>45595</v>
      </c>
      <c r="D1566" s="1277">
        <v>45604</v>
      </c>
      <c r="E1566" s="593"/>
      <c r="F1566" s="1297"/>
      <c r="G1566" s="1276">
        <v>8612</v>
      </c>
      <c r="H1566" s="2169" t="s">
        <v>5968</v>
      </c>
      <c r="I1566" s="1326"/>
      <c r="J1566" s="1304" t="s">
        <v>14115</v>
      </c>
      <c r="K1566" s="2170" t="s">
        <v>14116</v>
      </c>
      <c r="L1566" s="1397" t="s">
        <v>173</v>
      </c>
      <c r="M1566" s="771" t="s">
        <v>14143</v>
      </c>
      <c r="N1566" s="1176"/>
      <c r="O1566" s="1272">
        <v>1</v>
      </c>
      <c r="P1566" s="1272">
        <v>1</v>
      </c>
      <c r="Q1566" s="2014" t="s">
        <v>12005</v>
      </c>
      <c r="R1566" s="1173"/>
      <c r="S1566" s="1173"/>
      <c r="T1566" s="1173"/>
      <c r="U1566" s="1173"/>
      <c r="V1566" s="2426" t="s">
        <v>2073</v>
      </c>
      <c r="W1566" s="1173"/>
      <c r="X1566" s="2426" t="s">
        <v>37</v>
      </c>
      <c r="Y1566" s="1173"/>
      <c r="Z1566" s="2478" t="s">
        <v>45</v>
      </c>
      <c r="AA1566" s="1176">
        <v>4504389072</v>
      </c>
      <c r="AB1566" s="2037" t="s">
        <v>5539</v>
      </c>
      <c r="AC1566" s="722">
        <v>0</v>
      </c>
      <c r="AD1566" s="1266">
        <v>6156</v>
      </c>
      <c r="AE1566" s="601">
        <f t="shared" si="42"/>
        <v>6156</v>
      </c>
      <c r="AF1566" s="31"/>
      <c r="AG1566" s="26"/>
    </row>
    <row r="1567" spans="1:33" ht="30" customHeight="1">
      <c r="A1567" s="2168" t="s">
        <v>10014</v>
      </c>
      <c r="B1567" s="2992" t="s">
        <v>14117</v>
      </c>
      <c r="C1567" s="1277">
        <v>45595</v>
      </c>
      <c r="D1567" s="1277">
        <v>45604</v>
      </c>
      <c r="E1567" s="593"/>
      <c r="F1567" s="1297"/>
      <c r="G1567" s="1276">
        <v>8612</v>
      </c>
      <c r="H1567" s="2169" t="s">
        <v>1262</v>
      </c>
      <c r="I1567" s="1326"/>
      <c r="J1567" s="1304" t="s">
        <v>10169</v>
      </c>
      <c r="K1567" s="2170" t="s">
        <v>14118</v>
      </c>
      <c r="L1567" s="2029" t="s">
        <v>76</v>
      </c>
      <c r="M1567" s="771" t="s">
        <v>14144</v>
      </c>
      <c r="N1567" s="1176"/>
      <c r="O1567" s="1272">
        <v>4</v>
      </c>
      <c r="P1567" s="257">
        <v>3</v>
      </c>
      <c r="Q1567" s="2413" t="s">
        <v>14119</v>
      </c>
      <c r="R1567" s="1173"/>
      <c r="S1567" s="1173"/>
      <c r="T1567" s="1173"/>
      <c r="U1567" s="1173"/>
      <c r="V1567" s="2533" t="s">
        <v>2073</v>
      </c>
      <c r="W1567" s="1173"/>
      <c r="X1567" s="2533" t="s">
        <v>37</v>
      </c>
      <c r="Y1567" s="1173"/>
      <c r="Z1567" s="2478" t="s">
        <v>45</v>
      </c>
      <c r="AA1567" s="1176" t="s">
        <v>14151</v>
      </c>
      <c r="AB1567" s="2037" t="s">
        <v>12935</v>
      </c>
      <c r="AC1567" s="722">
        <v>0</v>
      </c>
      <c r="AD1567" s="1266">
        <v>6156</v>
      </c>
      <c r="AE1567" s="601">
        <f t="shared" si="42"/>
        <v>18468</v>
      </c>
      <c r="AF1567" s="31"/>
      <c r="AG1567" s="26"/>
    </row>
    <row r="1568" spans="1:33" ht="30" customHeight="1">
      <c r="A1568" s="2168" t="s">
        <v>10036</v>
      </c>
      <c r="B1568" s="1336" t="s">
        <v>14120</v>
      </c>
      <c r="C1568" s="1277">
        <v>45595</v>
      </c>
      <c r="D1568" s="1277">
        <v>45608</v>
      </c>
      <c r="E1568" s="593"/>
      <c r="F1568" s="1297"/>
      <c r="G1568" s="1276">
        <v>8589</v>
      </c>
      <c r="H1568" s="2169" t="s">
        <v>8982</v>
      </c>
      <c r="I1568" s="1326"/>
      <c r="J1568" s="1304" t="s">
        <v>14121</v>
      </c>
      <c r="K1568" s="2170" t="s">
        <v>14122</v>
      </c>
      <c r="L1568" s="1397" t="s">
        <v>173</v>
      </c>
      <c r="M1568" s="771" t="s">
        <v>14145</v>
      </c>
      <c r="N1568" s="1176"/>
      <c r="O1568" s="1272">
        <v>1</v>
      </c>
      <c r="P1568" s="1272">
        <v>1</v>
      </c>
      <c r="Q1568" s="1402" t="s">
        <v>14123</v>
      </c>
      <c r="R1568" s="1173"/>
      <c r="S1568" s="1173"/>
      <c r="T1568" s="1173"/>
      <c r="U1568" s="1173"/>
      <c r="V1568" s="2333" t="s">
        <v>2073</v>
      </c>
      <c r="W1568" s="1173"/>
      <c r="X1568" s="2333" t="s">
        <v>37</v>
      </c>
      <c r="Y1568" s="1173"/>
      <c r="Z1568" s="2330" t="s">
        <v>45</v>
      </c>
      <c r="AA1568" s="1176">
        <v>4504388995</v>
      </c>
      <c r="AB1568" s="2037" t="s">
        <v>5539</v>
      </c>
      <c r="AC1568" s="722">
        <v>0</v>
      </c>
      <c r="AD1568" s="1266">
        <v>6318</v>
      </c>
      <c r="AE1568" s="601">
        <f t="shared" si="42"/>
        <v>6318</v>
      </c>
      <c r="AF1568" s="31"/>
      <c r="AG1568" s="26"/>
    </row>
    <row r="1569" spans="1:33" ht="30" customHeight="1">
      <c r="A1569" s="2168" t="s">
        <v>13710</v>
      </c>
      <c r="B1569" s="2992" t="s">
        <v>14124</v>
      </c>
      <c r="C1569" s="1277">
        <v>45595</v>
      </c>
      <c r="D1569" s="1277">
        <v>45611</v>
      </c>
      <c r="E1569" s="593"/>
      <c r="F1569" s="1297"/>
      <c r="G1569" s="1276">
        <v>8623</v>
      </c>
      <c r="H1569" s="2169" t="s">
        <v>14125</v>
      </c>
      <c r="I1569" s="1326"/>
      <c r="J1569" s="1304" t="s">
        <v>14126</v>
      </c>
      <c r="K1569" s="2170" t="s">
        <v>14127</v>
      </c>
      <c r="L1569" s="1397" t="s">
        <v>173</v>
      </c>
      <c r="M1569" s="771" t="s">
        <v>14146</v>
      </c>
      <c r="N1569" s="1176"/>
      <c r="O1569" s="1272">
        <v>1</v>
      </c>
      <c r="P1569" s="1272">
        <v>1</v>
      </c>
      <c r="Q1569" s="2014" t="s">
        <v>12005</v>
      </c>
      <c r="R1569" s="1173"/>
      <c r="S1569" s="1173"/>
      <c r="T1569" s="1173"/>
      <c r="U1569" s="1173"/>
      <c r="V1569" s="2623" t="s">
        <v>2073</v>
      </c>
      <c r="W1569" s="1173"/>
      <c r="X1569" s="2623" t="s">
        <v>37</v>
      </c>
      <c r="Y1569" s="1173"/>
      <c r="Z1569" s="2623" t="s">
        <v>45</v>
      </c>
      <c r="AA1569" s="1176">
        <v>4504388879</v>
      </c>
      <c r="AB1569" s="2037" t="s">
        <v>5539</v>
      </c>
      <c r="AC1569" s="722">
        <v>13050</v>
      </c>
      <c r="AD1569" s="1266">
        <v>10246</v>
      </c>
      <c r="AE1569" s="601">
        <f t="shared" si="42"/>
        <v>23296</v>
      </c>
      <c r="AF1569" s="31"/>
      <c r="AG1569" s="26"/>
    </row>
    <row r="1570" spans="1:33" ht="30" customHeight="1">
      <c r="A1570" s="2168" t="s">
        <v>13710</v>
      </c>
      <c r="B1570" s="2993" t="s">
        <v>14128</v>
      </c>
      <c r="C1570" s="1277">
        <v>45595</v>
      </c>
      <c r="D1570" s="1277">
        <v>45604</v>
      </c>
      <c r="E1570" s="593"/>
      <c r="F1570" s="1297"/>
      <c r="G1570" s="1276">
        <v>8623</v>
      </c>
      <c r="H1570" s="2169" t="s">
        <v>10062</v>
      </c>
      <c r="I1570" s="1326"/>
      <c r="J1570" s="1304" t="s">
        <v>14129</v>
      </c>
      <c r="K1570" s="2170" t="s">
        <v>14130</v>
      </c>
      <c r="L1570" s="1768" t="s">
        <v>28</v>
      </c>
      <c r="M1570" s="771" t="s">
        <v>14147</v>
      </c>
      <c r="N1570" s="1176"/>
      <c r="O1570" s="1272">
        <v>2</v>
      </c>
      <c r="P1570" s="1272">
        <v>2</v>
      </c>
      <c r="Q1570" s="2094" t="s">
        <v>12075</v>
      </c>
      <c r="R1570" s="1173"/>
      <c r="S1570" s="1173"/>
      <c r="T1570" s="1173"/>
      <c r="U1570" s="1173"/>
      <c r="V1570" s="2172" t="s">
        <v>2073</v>
      </c>
      <c r="W1570" s="1173"/>
      <c r="X1570" s="2172" t="s">
        <v>37</v>
      </c>
      <c r="Y1570" s="1173"/>
      <c r="Z1570" s="2139" t="s">
        <v>45</v>
      </c>
      <c r="AA1570" s="1176">
        <v>4504388336</v>
      </c>
      <c r="AB1570" s="2037" t="s">
        <v>14506</v>
      </c>
      <c r="AC1570" s="722">
        <v>0</v>
      </c>
      <c r="AD1570" s="1266">
        <v>10246</v>
      </c>
      <c r="AE1570" s="601">
        <f t="shared" si="42"/>
        <v>20492</v>
      </c>
      <c r="AF1570" s="31"/>
      <c r="AG1570" s="26"/>
    </row>
    <row r="1571" spans="1:33" ht="30" customHeight="1">
      <c r="A1571" s="2168" t="s">
        <v>13710</v>
      </c>
      <c r="B1571" s="2993" t="s">
        <v>14131</v>
      </c>
      <c r="C1571" s="1277">
        <v>45595</v>
      </c>
      <c r="D1571" s="1277">
        <v>45604</v>
      </c>
      <c r="E1571" s="764"/>
      <c r="F1571" s="1297"/>
      <c r="G1571" s="1276">
        <v>8623</v>
      </c>
      <c r="H1571" s="2169" t="s">
        <v>2001</v>
      </c>
      <c r="I1571" s="1326"/>
      <c r="J1571" s="1304" t="s">
        <v>14132</v>
      </c>
      <c r="K1571" s="2170" t="s">
        <v>14133</v>
      </c>
      <c r="L1571" s="1397" t="s">
        <v>173</v>
      </c>
      <c r="M1571" s="771" t="s">
        <v>14148</v>
      </c>
      <c r="N1571" s="1176"/>
      <c r="O1571" s="1272">
        <v>1</v>
      </c>
      <c r="P1571" s="1272">
        <v>1</v>
      </c>
      <c r="Q1571" s="2014" t="s">
        <v>12005</v>
      </c>
      <c r="R1571" s="1173"/>
      <c r="S1571" s="1173"/>
      <c r="T1571" s="1173"/>
      <c r="U1571" s="1173"/>
      <c r="V1571" s="2471" t="s">
        <v>2073</v>
      </c>
      <c r="W1571" s="1173"/>
      <c r="X1571" s="2471" t="s">
        <v>37</v>
      </c>
      <c r="Y1571" s="1173"/>
      <c r="Z1571" s="2139" t="s">
        <v>45</v>
      </c>
      <c r="AA1571" s="1176">
        <v>4504388881</v>
      </c>
      <c r="AB1571" s="2037" t="s">
        <v>14506</v>
      </c>
      <c r="AC1571" s="722">
        <v>0</v>
      </c>
      <c r="AD1571" s="1266">
        <v>10246</v>
      </c>
      <c r="AE1571" s="601">
        <f t="shared" si="42"/>
        <v>10246</v>
      </c>
      <c r="AF1571" s="31"/>
      <c r="AG1571" s="26"/>
    </row>
    <row r="1572" spans="1:33" ht="30" customHeight="1">
      <c r="A1572" s="2168" t="s">
        <v>13710</v>
      </c>
      <c r="B1572" s="2993" t="s">
        <v>14134</v>
      </c>
      <c r="C1572" s="1277">
        <v>45595</v>
      </c>
      <c r="D1572" s="1277">
        <v>45611</v>
      </c>
      <c r="E1572" s="593"/>
      <c r="F1572" s="1297"/>
      <c r="G1572" s="1276">
        <v>8623</v>
      </c>
      <c r="H1572" s="2169" t="s">
        <v>1704</v>
      </c>
      <c r="I1572" s="1326"/>
      <c r="J1572" s="1304" t="s">
        <v>14135</v>
      </c>
      <c r="K1572" s="2170" t="s">
        <v>14136</v>
      </c>
      <c r="L1572" s="1397" t="s">
        <v>173</v>
      </c>
      <c r="M1572" s="771" t="s">
        <v>14149</v>
      </c>
      <c r="N1572" s="1176"/>
      <c r="O1572" s="1272">
        <v>1</v>
      </c>
      <c r="P1572" s="1272">
        <v>1</v>
      </c>
      <c r="Q1572" s="2014" t="s">
        <v>12005</v>
      </c>
      <c r="R1572" s="1173"/>
      <c r="S1572" s="1173"/>
      <c r="T1572" s="1173"/>
      <c r="U1572" s="1173"/>
      <c r="V1572" s="1173"/>
      <c r="W1572" s="1173"/>
      <c r="X1572" s="1173"/>
      <c r="Y1572" s="1173"/>
      <c r="Z1572" s="2139" t="s">
        <v>45</v>
      </c>
      <c r="AA1572" s="1176">
        <v>4504388882</v>
      </c>
      <c r="AB1572" s="2037" t="s">
        <v>14507</v>
      </c>
      <c r="AC1572" s="722">
        <v>13050</v>
      </c>
      <c r="AD1572" s="1266">
        <v>10246</v>
      </c>
      <c r="AE1572" s="601">
        <f t="shared" si="42"/>
        <v>23296</v>
      </c>
      <c r="AF1572" s="31"/>
      <c r="AG1572" s="26"/>
    </row>
    <row r="1573" spans="1:33" ht="30" customHeight="1">
      <c r="A1573" s="2669" t="s">
        <v>8560</v>
      </c>
      <c r="B1573" s="2992" t="s">
        <v>14137</v>
      </c>
      <c r="C1573" s="340">
        <v>45594</v>
      </c>
      <c r="D1573" s="340">
        <v>45608</v>
      </c>
      <c r="E1573" s="422"/>
      <c r="F1573" s="374"/>
      <c r="G1573" s="339">
        <v>8607</v>
      </c>
      <c r="H1573" s="2110" t="s">
        <v>686</v>
      </c>
      <c r="I1573" s="487"/>
      <c r="J1573" s="410" t="s">
        <v>12503</v>
      </c>
      <c r="K1573" s="477" t="s">
        <v>14138</v>
      </c>
      <c r="L1573" s="2122" t="s">
        <v>62</v>
      </c>
      <c r="M1573" s="338" t="s">
        <v>14150</v>
      </c>
      <c r="N1573" s="255"/>
      <c r="O1573" s="258">
        <v>5</v>
      </c>
      <c r="P1573" s="258">
        <v>5</v>
      </c>
      <c r="Q1573" s="467" t="s">
        <v>14139</v>
      </c>
      <c r="R1573" s="309"/>
      <c r="S1573" s="250"/>
      <c r="T1573" s="250"/>
      <c r="U1573" s="250"/>
      <c r="V1573" s="2123" t="s">
        <v>2073</v>
      </c>
      <c r="W1573" s="250"/>
      <c r="X1573" s="2123" t="s">
        <v>37</v>
      </c>
      <c r="Y1573" s="250"/>
      <c r="Z1573" s="251"/>
      <c r="AA1573" s="251">
        <v>4504388759</v>
      </c>
      <c r="AB1573" s="2039" t="s">
        <v>10569</v>
      </c>
      <c r="AC1573" s="33">
        <v>6000</v>
      </c>
      <c r="AD1573" s="471">
        <v>7938</v>
      </c>
      <c r="AE1573" s="265">
        <f t="shared" si="42"/>
        <v>45690</v>
      </c>
      <c r="AF1573" s="31"/>
      <c r="AG1573" s="26"/>
    </row>
    <row r="1574" spans="1:33" ht="30" customHeight="1">
      <c r="A1574" s="2076" t="s">
        <v>8508</v>
      </c>
      <c r="B1574" s="1336" t="s">
        <v>14152</v>
      </c>
      <c r="C1574" s="1277">
        <v>45596</v>
      </c>
      <c r="D1574" s="1277">
        <v>45607</v>
      </c>
      <c r="E1574" s="593"/>
      <c r="F1574" s="1297"/>
      <c r="G1574" s="1276">
        <v>8601</v>
      </c>
      <c r="H1574" s="2077" t="s">
        <v>5674</v>
      </c>
      <c r="I1574" s="1326"/>
      <c r="J1574" s="1304" t="s">
        <v>14153</v>
      </c>
      <c r="K1574" s="2078" t="s">
        <v>14154</v>
      </c>
      <c r="L1574" s="1397" t="s">
        <v>173</v>
      </c>
      <c r="M1574" s="771" t="s">
        <v>14199</v>
      </c>
      <c r="N1574" s="1176"/>
      <c r="O1574" s="1272">
        <v>1</v>
      </c>
      <c r="P1574" s="1272">
        <v>1</v>
      </c>
      <c r="Q1574" s="2014" t="s">
        <v>12005</v>
      </c>
      <c r="R1574" s="1173"/>
      <c r="S1574" s="1173"/>
      <c r="T1574" s="1173"/>
      <c r="U1574" s="1173"/>
      <c r="V1574" s="2536" t="s">
        <v>2073</v>
      </c>
      <c r="W1574" s="1173"/>
      <c r="X1574" s="2644" t="s">
        <v>37</v>
      </c>
      <c r="Y1574" s="1173"/>
      <c r="Z1574" s="2623" t="s">
        <v>45</v>
      </c>
      <c r="AA1574" s="1176">
        <v>4504390330</v>
      </c>
      <c r="AB1574" s="2037" t="s">
        <v>14509</v>
      </c>
      <c r="AC1574" s="722">
        <v>0</v>
      </c>
      <c r="AD1574" s="1266">
        <v>10976</v>
      </c>
      <c r="AE1574" s="601">
        <f t="shared" si="42"/>
        <v>10976</v>
      </c>
      <c r="AF1574" s="31"/>
      <c r="AG1574" s="26"/>
    </row>
    <row r="1575" spans="1:33" ht="30" customHeight="1">
      <c r="A1575" s="2076" t="s">
        <v>8508</v>
      </c>
      <c r="B1575" s="2992" t="s">
        <v>14155</v>
      </c>
      <c r="C1575" s="1277">
        <v>45596</v>
      </c>
      <c r="D1575" s="1277">
        <v>45610</v>
      </c>
      <c r="E1575" s="593"/>
      <c r="F1575" s="1297"/>
      <c r="G1575" s="1276">
        <v>8601</v>
      </c>
      <c r="H1575" s="2077" t="s">
        <v>6127</v>
      </c>
      <c r="I1575" s="1326"/>
      <c r="J1575" s="1304" t="s">
        <v>14156</v>
      </c>
      <c r="K1575" s="2078" t="s">
        <v>14157</v>
      </c>
      <c r="L1575" s="1397" t="s">
        <v>173</v>
      </c>
      <c r="M1575" s="771" t="s">
        <v>14200</v>
      </c>
      <c r="N1575" s="1176"/>
      <c r="O1575" s="1272">
        <v>1</v>
      </c>
      <c r="P1575" s="1272">
        <v>1</v>
      </c>
      <c r="Q1575" s="2014" t="s">
        <v>12005</v>
      </c>
      <c r="R1575" s="1173"/>
      <c r="S1575" s="1173"/>
      <c r="T1575" s="1173"/>
      <c r="U1575" s="1173"/>
      <c r="V1575" s="2936" t="s">
        <v>2073</v>
      </c>
      <c r="W1575" s="1173"/>
      <c r="X1575" s="2936" t="s">
        <v>37</v>
      </c>
      <c r="Y1575" s="1173"/>
      <c r="Z1575" s="2623" t="s">
        <v>45</v>
      </c>
      <c r="AA1575" s="1176">
        <v>4504390331</v>
      </c>
      <c r="AB1575" s="2037" t="s">
        <v>14509</v>
      </c>
      <c r="AC1575" s="722">
        <v>7290</v>
      </c>
      <c r="AD1575" s="1266">
        <v>10976</v>
      </c>
      <c r="AE1575" s="601">
        <f t="shared" si="42"/>
        <v>18266</v>
      </c>
      <c r="AF1575" s="31"/>
      <c r="AG1575" s="26"/>
    </row>
    <row r="1576" spans="1:33" ht="30" customHeight="1">
      <c r="A1576" s="2076" t="s">
        <v>10014</v>
      </c>
      <c r="B1576" s="2992" t="s">
        <v>14158</v>
      </c>
      <c r="C1576" s="1277">
        <v>45594</v>
      </c>
      <c r="D1576" s="1277">
        <v>45603</v>
      </c>
      <c r="E1576" s="764"/>
      <c r="F1576" s="1297"/>
      <c r="G1576" s="1276">
        <v>8612</v>
      </c>
      <c r="H1576" s="2077" t="s">
        <v>7365</v>
      </c>
      <c r="I1576" s="1326"/>
      <c r="J1576" s="1304" t="s">
        <v>10167</v>
      </c>
      <c r="K1576" s="2078" t="s">
        <v>14159</v>
      </c>
      <c r="L1576" s="1397" t="s">
        <v>173</v>
      </c>
      <c r="M1576" s="771" t="s">
        <v>14201</v>
      </c>
      <c r="N1576" s="1176"/>
      <c r="O1576" s="1272">
        <v>1</v>
      </c>
      <c r="P1576" s="1272">
        <v>1</v>
      </c>
      <c r="Q1576" s="2014" t="s">
        <v>12005</v>
      </c>
      <c r="R1576" s="1173"/>
      <c r="S1576" s="1173"/>
      <c r="T1576" s="1173"/>
      <c r="U1576" s="1173"/>
      <c r="V1576" s="2437" t="s">
        <v>2073</v>
      </c>
      <c r="W1576" s="1173"/>
      <c r="X1576" s="2437" t="s">
        <v>37</v>
      </c>
      <c r="Y1576" s="1173"/>
      <c r="Z1576" s="2505" t="s">
        <v>45</v>
      </c>
      <c r="AA1576" s="1176">
        <v>4504389413</v>
      </c>
      <c r="AB1576" s="2037" t="s">
        <v>5539</v>
      </c>
      <c r="AC1576" s="722">
        <v>0</v>
      </c>
      <c r="AD1576" s="1266">
        <v>6156</v>
      </c>
      <c r="AE1576" s="722">
        <f t="shared" si="42"/>
        <v>6156</v>
      </c>
      <c r="AF1576" s="31"/>
      <c r="AG1576" s="26"/>
    </row>
    <row r="1577" spans="1:33" ht="30" customHeight="1">
      <c r="A1577" s="2076" t="s">
        <v>10014</v>
      </c>
      <c r="B1577" s="5604" t="s">
        <v>14160</v>
      </c>
      <c r="C1577" s="1277">
        <v>45595</v>
      </c>
      <c r="D1577" s="1277">
        <v>45611</v>
      </c>
      <c r="E1577" s="593"/>
      <c r="F1577" s="1297"/>
      <c r="G1577" s="1276">
        <v>8612</v>
      </c>
      <c r="H1577" s="2077" t="s">
        <v>12238</v>
      </c>
      <c r="I1577" s="1326"/>
      <c r="J1577" s="1304" t="s">
        <v>14161</v>
      </c>
      <c r="K1577" s="2078" t="s">
        <v>14162</v>
      </c>
      <c r="L1577" s="1397" t="s">
        <v>173</v>
      </c>
      <c r="M1577" s="771" t="s">
        <v>14202</v>
      </c>
      <c r="N1577" s="1176"/>
      <c r="O1577" s="1272">
        <v>1</v>
      </c>
      <c r="P1577" s="1272">
        <v>1</v>
      </c>
      <c r="Q1577" s="2014" t="s">
        <v>12005</v>
      </c>
      <c r="R1577" s="1173"/>
      <c r="S1577" s="1173"/>
      <c r="T1577" s="1173"/>
      <c r="U1577" s="1173"/>
      <c r="V1577" s="2536" t="s">
        <v>2073</v>
      </c>
      <c r="W1577" s="1173"/>
      <c r="X1577" s="2536" t="s">
        <v>37</v>
      </c>
      <c r="Y1577" s="1173"/>
      <c r="Z1577" s="2505" t="s">
        <v>45</v>
      </c>
      <c r="AA1577" s="1176">
        <v>4504389481</v>
      </c>
      <c r="AB1577" s="2037" t="s">
        <v>10568</v>
      </c>
      <c r="AC1577" s="722">
        <v>0</v>
      </c>
      <c r="AD1577" s="1266">
        <v>6156</v>
      </c>
      <c r="AE1577" s="722">
        <f t="shared" si="42"/>
        <v>6156</v>
      </c>
      <c r="AF1577" s="31"/>
      <c r="AG1577" s="26"/>
    </row>
    <row r="1578" spans="1:33" ht="30" customHeight="1">
      <c r="A1578" s="2076" t="s">
        <v>10014</v>
      </c>
      <c r="B1578" s="2175" t="s">
        <v>14163</v>
      </c>
      <c r="C1578" s="1277">
        <v>45595</v>
      </c>
      <c r="D1578" s="1277">
        <v>45604</v>
      </c>
      <c r="E1578" s="593"/>
      <c r="F1578" s="1297"/>
      <c r="G1578" s="1276">
        <v>8612</v>
      </c>
      <c r="H1578" s="2077" t="s">
        <v>5361</v>
      </c>
      <c r="I1578" s="1326"/>
      <c r="J1578" s="1304" t="s">
        <v>14164</v>
      </c>
      <c r="K1578" s="1319" t="s">
        <v>12524</v>
      </c>
      <c r="L1578" s="1397" t="s">
        <v>173</v>
      </c>
      <c r="M1578" s="771" t="s">
        <v>14203</v>
      </c>
      <c r="N1578" s="1176"/>
      <c r="O1578" s="1272">
        <v>1</v>
      </c>
      <c r="P1578" s="1272">
        <v>1</v>
      </c>
      <c r="Q1578" s="2014" t="s">
        <v>12005</v>
      </c>
      <c r="R1578" s="1173"/>
      <c r="S1578" s="1173"/>
      <c r="T1578" s="1173"/>
      <c r="U1578" s="1173"/>
      <c r="V1578" s="2426" t="s">
        <v>2073</v>
      </c>
      <c r="W1578" s="1173"/>
      <c r="X1578" s="2426" t="s">
        <v>37</v>
      </c>
      <c r="Y1578" s="1173"/>
      <c r="Z1578" s="2505" t="s">
        <v>45</v>
      </c>
      <c r="AA1578" s="4849" t="s">
        <v>14215</v>
      </c>
      <c r="AB1578" s="2037" t="s">
        <v>10569</v>
      </c>
      <c r="AC1578" s="722">
        <v>0</v>
      </c>
      <c r="AD1578" s="1266">
        <v>6156</v>
      </c>
      <c r="AE1578" s="722">
        <f t="shared" ref="AE1578:AE1612" si="43">SUM(AD1578*P1578+AC1578)</f>
        <v>6156</v>
      </c>
      <c r="AF1578" s="31"/>
      <c r="AG1578" s="26"/>
    </row>
    <row r="1579" spans="1:33" ht="30" customHeight="1">
      <c r="A1579" s="2076" t="s">
        <v>10014</v>
      </c>
      <c r="B1579" s="5604" t="s">
        <v>14165</v>
      </c>
      <c r="C1579" s="1277">
        <v>45595</v>
      </c>
      <c r="D1579" s="1277">
        <v>45604</v>
      </c>
      <c r="E1579" s="593"/>
      <c r="F1579" s="1297"/>
      <c r="G1579" s="1276">
        <v>8612</v>
      </c>
      <c r="H1579" s="2077" t="s">
        <v>343</v>
      </c>
      <c r="I1579" s="1326"/>
      <c r="J1579" s="1304" t="s">
        <v>14166</v>
      </c>
      <c r="K1579" s="2078" t="s">
        <v>14167</v>
      </c>
      <c r="L1579" s="1397" t="s">
        <v>173</v>
      </c>
      <c r="M1579" s="771" t="s">
        <v>14204</v>
      </c>
      <c r="N1579" s="1176"/>
      <c r="O1579" s="1272">
        <v>1</v>
      </c>
      <c r="P1579" s="1272">
        <v>1</v>
      </c>
      <c r="Q1579" s="2014" t="s">
        <v>12005</v>
      </c>
      <c r="R1579" s="1173"/>
      <c r="S1579" s="1173"/>
      <c r="T1579" s="1173"/>
      <c r="U1579" s="1173"/>
      <c r="V1579" s="2426" t="s">
        <v>2073</v>
      </c>
      <c r="W1579" s="1173"/>
      <c r="X1579" s="2426" t="s">
        <v>37</v>
      </c>
      <c r="Y1579" s="1173"/>
      <c r="Z1579" s="2478" t="s">
        <v>45</v>
      </c>
      <c r="AA1579" s="1176">
        <v>4504389493</v>
      </c>
      <c r="AB1579" s="2037" t="s">
        <v>10569</v>
      </c>
      <c r="AC1579" s="722">
        <v>0</v>
      </c>
      <c r="AD1579" s="1266">
        <v>6156</v>
      </c>
      <c r="AE1579" s="722">
        <f t="shared" si="43"/>
        <v>6156</v>
      </c>
      <c r="AF1579" s="31"/>
      <c r="AG1579" s="26"/>
    </row>
    <row r="1580" spans="1:33" ht="30" customHeight="1">
      <c r="A1580" s="2814" t="s">
        <v>17456</v>
      </c>
      <c r="B1580" s="2992" t="s">
        <v>14168</v>
      </c>
      <c r="C1580" s="1277">
        <v>45595</v>
      </c>
      <c r="D1580" s="1277">
        <v>45610</v>
      </c>
      <c r="E1580" s="593"/>
      <c r="F1580" s="1297"/>
      <c r="G1580" s="1276">
        <v>8610</v>
      </c>
      <c r="H1580" s="1345"/>
      <c r="I1580" s="2175" t="s">
        <v>25</v>
      </c>
      <c r="J1580" s="1304" t="s">
        <v>14169</v>
      </c>
      <c r="K1580" s="1319" t="s">
        <v>14170</v>
      </c>
      <c r="L1580" s="1768" t="s">
        <v>28</v>
      </c>
      <c r="M1580" s="771" t="s">
        <v>14205</v>
      </c>
      <c r="N1580" s="1176"/>
      <c r="O1580" s="1272">
        <v>2</v>
      </c>
      <c r="P1580" s="1272">
        <v>2</v>
      </c>
      <c r="Q1580" s="1402" t="s">
        <v>14005</v>
      </c>
      <c r="R1580" s="1173"/>
      <c r="S1580" s="1173"/>
      <c r="T1580" s="1173"/>
      <c r="U1580" s="1173"/>
      <c r="V1580" s="2213" t="s">
        <v>2073</v>
      </c>
      <c r="W1580" s="1173"/>
      <c r="X1580" s="2213" t="s">
        <v>37</v>
      </c>
      <c r="Y1580" s="1173"/>
      <c r="Z1580" s="2213" t="s">
        <v>45</v>
      </c>
      <c r="AA1580" s="1176">
        <v>4504389480</v>
      </c>
      <c r="AB1580" s="2037" t="s">
        <v>14507</v>
      </c>
      <c r="AC1580" s="722">
        <v>0</v>
      </c>
      <c r="AD1580" s="1266">
        <v>7371</v>
      </c>
      <c r="AE1580" s="722">
        <f t="shared" si="43"/>
        <v>14742</v>
      </c>
      <c r="AF1580" s="31"/>
      <c r="AG1580" s="26"/>
    </row>
    <row r="1581" spans="1:33" ht="30" customHeight="1">
      <c r="A1581" s="2076" t="s">
        <v>9994</v>
      </c>
      <c r="B1581" s="2992" t="s">
        <v>14171</v>
      </c>
      <c r="C1581" s="1277">
        <v>45595</v>
      </c>
      <c r="D1581" s="1277">
        <v>45604</v>
      </c>
      <c r="E1581" s="593"/>
      <c r="F1581" s="1297"/>
      <c r="G1581" s="1276">
        <v>9042</v>
      </c>
      <c r="H1581" s="2077" t="s">
        <v>1698</v>
      </c>
      <c r="I1581" s="1326"/>
      <c r="J1581" s="1304" t="s">
        <v>9998</v>
      </c>
      <c r="K1581" s="1319" t="s">
        <v>12524</v>
      </c>
      <c r="L1581" s="2267" t="s">
        <v>128</v>
      </c>
      <c r="M1581" s="771" t="s">
        <v>14206</v>
      </c>
      <c r="N1581" s="1176"/>
      <c r="O1581" s="1272">
        <v>3</v>
      </c>
      <c r="P1581" s="1272">
        <v>3</v>
      </c>
      <c r="Q1581" s="2171" t="s">
        <v>13260</v>
      </c>
      <c r="R1581" s="1173"/>
      <c r="S1581" s="1173"/>
      <c r="T1581" s="1173"/>
      <c r="U1581" s="1173"/>
      <c r="V1581" s="2213" t="s">
        <v>2073</v>
      </c>
      <c r="W1581" s="1173"/>
      <c r="X1581" s="2213" t="s">
        <v>37</v>
      </c>
      <c r="Y1581" s="1173"/>
      <c r="Z1581" s="2249" t="s">
        <v>45</v>
      </c>
      <c r="AA1581" s="1176" t="s">
        <v>14217</v>
      </c>
      <c r="AB1581" s="2037" t="s">
        <v>10569</v>
      </c>
      <c r="AC1581" s="722">
        <v>0</v>
      </c>
      <c r="AD1581" s="1266">
        <v>6075</v>
      </c>
      <c r="AE1581" s="722">
        <f t="shared" si="43"/>
        <v>18225</v>
      </c>
      <c r="AF1581" s="31"/>
      <c r="AG1581" s="26"/>
    </row>
    <row r="1582" spans="1:33" ht="30" customHeight="1">
      <c r="A1582" s="2076" t="s">
        <v>8916</v>
      </c>
      <c r="B1582" s="2992" t="s">
        <v>14172</v>
      </c>
      <c r="C1582" s="1277">
        <v>45595</v>
      </c>
      <c r="D1582" s="1277">
        <v>45615</v>
      </c>
      <c r="E1582" s="593"/>
      <c r="F1582" s="1297"/>
      <c r="G1582" s="1276">
        <v>8646</v>
      </c>
      <c r="H1582" s="2077" t="s">
        <v>14173</v>
      </c>
      <c r="I1582" s="1326"/>
      <c r="J1582" s="1304" t="s">
        <v>14174</v>
      </c>
      <c r="K1582" s="2078" t="s">
        <v>14175</v>
      </c>
      <c r="L1582" s="1397" t="s">
        <v>173</v>
      </c>
      <c r="M1582" s="771" t="s">
        <v>14207</v>
      </c>
      <c r="N1582" s="1176"/>
      <c r="O1582" s="1272">
        <v>1</v>
      </c>
      <c r="P1582" s="1272">
        <v>1</v>
      </c>
      <c r="Q1582" s="2014" t="s">
        <v>12005</v>
      </c>
      <c r="R1582" s="1173"/>
      <c r="S1582" s="1173"/>
      <c r="T1582" s="1173"/>
      <c r="U1582" s="1173"/>
      <c r="V1582" s="2080" t="s">
        <v>2073</v>
      </c>
      <c r="W1582" s="1173"/>
      <c r="X1582" s="2080" t="s">
        <v>37</v>
      </c>
      <c r="Y1582" s="1173"/>
      <c r="Z1582" s="2063" t="s">
        <v>45</v>
      </c>
      <c r="AA1582" s="1176">
        <v>4504389450</v>
      </c>
      <c r="AB1582" s="2037" t="s">
        <v>14507</v>
      </c>
      <c r="AC1582" s="722">
        <v>56000</v>
      </c>
      <c r="AD1582" s="1266">
        <v>10976</v>
      </c>
      <c r="AE1582" s="722">
        <f t="shared" si="43"/>
        <v>66976</v>
      </c>
      <c r="AF1582" s="31"/>
      <c r="AG1582" s="26"/>
    </row>
    <row r="1583" spans="1:33" ht="30" customHeight="1">
      <c r="A1583" s="2076" t="s">
        <v>8916</v>
      </c>
      <c r="B1583" s="1336" t="s">
        <v>14176</v>
      </c>
      <c r="C1583" s="1277">
        <v>45596</v>
      </c>
      <c r="D1583" s="1277">
        <v>45608</v>
      </c>
      <c r="E1583" s="593"/>
      <c r="F1583" s="1297"/>
      <c r="G1583" s="1276">
        <v>8646</v>
      </c>
      <c r="H1583" s="2077" t="s">
        <v>383</v>
      </c>
      <c r="I1583" s="1326"/>
      <c r="J1583" s="1304" t="s">
        <v>14177</v>
      </c>
      <c r="K1583" s="1319" t="s">
        <v>12524</v>
      </c>
      <c r="L1583" s="1397" t="s">
        <v>173</v>
      </c>
      <c r="M1583" s="771" t="s">
        <v>14208</v>
      </c>
      <c r="N1583" s="1176"/>
      <c r="O1583" s="1272">
        <v>1</v>
      </c>
      <c r="P1583" s="1272">
        <v>1</v>
      </c>
      <c r="Q1583" s="2014" t="s">
        <v>12005</v>
      </c>
      <c r="R1583" s="1173"/>
      <c r="S1583" s="1173"/>
      <c r="T1583" s="1173"/>
      <c r="U1583" s="1173"/>
      <c r="V1583" s="3070" t="s">
        <v>2073</v>
      </c>
      <c r="W1583" s="1173"/>
      <c r="X1583" s="3070" t="s">
        <v>37</v>
      </c>
      <c r="Y1583" s="1173"/>
      <c r="Z1583" s="2063" t="s">
        <v>45</v>
      </c>
      <c r="AA1583" s="1176">
        <v>4504389480</v>
      </c>
      <c r="AB1583" s="2037" t="s">
        <v>10569</v>
      </c>
      <c r="AC1583" s="722">
        <v>0</v>
      </c>
      <c r="AD1583" s="1266">
        <v>10976</v>
      </c>
      <c r="AE1583" s="722">
        <f t="shared" si="43"/>
        <v>10976</v>
      </c>
      <c r="AF1583" s="31"/>
      <c r="AG1583" s="26"/>
    </row>
    <row r="1584" spans="1:33" ht="30" customHeight="1">
      <c r="A1584" s="2076" t="s">
        <v>8626</v>
      </c>
      <c r="B1584" s="2992" t="s">
        <v>14178</v>
      </c>
      <c r="C1584" s="1277">
        <v>45595</v>
      </c>
      <c r="D1584" s="1277">
        <v>45609</v>
      </c>
      <c r="E1584" s="593"/>
      <c r="F1584" s="1297"/>
      <c r="G1584" s="1276">
        <v>8615</v>
      </c>
      <c r="H1584" s="2077" t="s">
        <v>602</v>
      </c>
      <c r="I1584" s="1326"/>
      <c r="J1584" s="1304" t="s">
        <v>14179</v>
      </c>
      <c r="K1584" s="2078" t="s">
        <v>14180</v>
      </c>
      <c r="L1584" s="2029" t="s">
        <v>76</v>
      </c>
      <c r="M1584" s="771" t="s">
        <v>14209</v>
      </c>
      <c r="N1584" s="1176"/>
      <c r="O1584" s="1272">
        <v>4</v>
      </c>
      <c r="P1584" s="1272">
        <v>4</v>
      </c>
      <c r="Q1584" s="1402" t="s">
        <v>14181</v>
      </c>
      <c r="R1584" s="1173"/>
      <c r="S1584" s="1173"/>
      <c r="T1584" s="1173"/>
      <c r="U1584" s="1173"/>
      <c r="V1584" s="2075" t="s">
        <v>2073</v>
      </c>
      <c r="W1584" s="1173"/>
      <c r="X1584" s="2075" t="s">
        <v>37</v>
      </c>
      <c r="Y1584" s="1173"/>
      <c r="Z1584" s="2063" t="s">
        <v>45</v>
      </c>
      <c r="AA1584" s="1176">
        <v>4504389392</v>
      </c>
      <c r="AB1584" s="2037" t="s">
        <v>14507</v>
      </c>
      <c r="AC1584" s="722">
        <v>6000</v>
      </c>
      <c r="AD1584" s="1266">
        <v>7857</v>
      </c>
      <c r="AE1584" s="722">
        <f t="shared" si="43"/>
        <v>37428</v>
      </c>
      <c r="AF1584" s="31"/>
      <c r="AG1584" s="26"/>
    </row>
    <row r="1585" spans="1:33" ht="30" customHeight="1">
      <c r="A1585" s="2076" t="s">
        <v>8549</v>
      </c>
      <c r="B1585" s="1336" t="s">
        <v>14182</v>
      </c>
      <c r="C1585" s="1277">
        <v>45595</v>
      </c>
      <c r="D1585" s="1277">
        <v>45604</v>
      </c>
      <c r="E1585" s="593"/>
      <c r="F1585" s="1297"/>
      <c r="G1585" s="1276">
        <v>8634</v>
      </c>
      <c r="H1585" s="2077" t="s">
        <v>1340</v>
      </c>
      <c r="I1585" s="1326"/>
      <c r="J1585" s="1304" t="s">
        <v>9534</v>
      </c>
      <c r="K1585" s="2078" t="s">
        <v>14183</v>
      </c>
      <c r="L1585" s="1397" t="s">
        <v>10348</v>
      </c>
      <c r="M1585" s="771" t="s">
        <v>14210</v>
      </c>
      <c r="N1585" s="1176"/>
      <c r="O1585" s="1272">
        <v>3</v>
      </c>
      <c r="P1585" s="1272">
        <v>3</v>
      </c>
      <c r="Q1585" s="2171" t="s">
        <v>14184</v>
      </c>
      <c r="R1585" s="1173"/>
      <c r="S1585" s="1173"/>
      <c r="T1585" s="1173"/>
      <c r="U1585" s="1173"/>
      <c r="V1585" s="1639" t="s">
        <v>2073</v>
      </c>
      <c r="W1585" s="1173"/>
      <c r="X1585" s="2115" t="s">
        <v>37</v>
      </c>
      <c r="Y1585" s="1173"/>
      <c r="Z1585" s="1834" t="s">
        <v>45</v>
      </c>
      <c r="AA1585" s="1176" t="s">
        <v>14216</v>
      </c>
      <c r="AB1585" s="2037" t="s">
        <v>5539</v>
      </c>
      <c r="AC1585" s="722">
        <v>0</v>
      </c>
      <c r="AD1585" s="1266">
        <v>4753.9799999999996</v>
      </c>
      <c r="AE1585" s="722">
        <f t="shared" si="43"/>
        <v>14261.939999999999</v>
      </c>
      <c r="AF1585" s="31"/>
      <c r="AG1585" s="26"/>
    </row>
    <row r="1586" spans="1:33" ht="30" customHeight="1">
      <c r="A1586" s="2076" t="s">
        <v>8518</v>
      </c>
      <c r="B1586" s="2992" t="s">
        <v>14185</v>
      </c>
      <c r="C1586" s="1277">
        <v>45595</v>
      </c>
      <c r="D1586" s="1277">
        <v>45604</v>
      </c>
      <c r="E1586" s="593"/>
      <c r="F1586" s="1297"/>
      <c r="G1586" s="1276">
        <v>8404</v>
      </c>
      <c r="H1586" s="1345"/>
      <c r="I1586" s="2175" t="s">
        <v>92</v>
      </c>
      <c r="J1586" s="1304" t="s">
        <v>7255</v>
      </c>
      <c r="K1586" s="1319" t="s">
        <v>14186</v>
      </c>
      <c r="L1586" s="1768" t="s">
        <v>28</v>
      </c>
      <c r="M1586" s="771" t="s">
        <v>14211</v>
      </c>
      <c r="N1586" s="1176"/>
      <c r="O1586" s="1272">
        <v>2</v>
      </c>
      <c r="P1586" s="1272">
        <v>2</v>
      </c>
      <c r="Q1586" s="1402" t="s">
        <v>14187</v>
      </c>
      <c r="R1586" s="1173"/>
      <c r="S1586" s="1173"/>
      <c r="T1586" s="1173"/>
      <c r="U1586" s="1173"/>
      <c r="V1586" s="2115" t="s">
        <v>2073</v>
      </c>
      <c r="W1586" s="1173"/>
      <c r="X1586" s="2115" t="s">
        <v>37</v>
      </c>
      <c r="Y1586" s="1173"/>
      <c r="Z1586" s="2139" t="s">
        <v>45</v>
      </c>
      <c r="AA1586" s="1176">
        <v>4504389269</v>
      </c>
      <c r="AB1586" s="2037" t="s">
        <v>5585</v>
      </c>
      <c r="AC1586" s="722">
        <v>0</v>
      </c>
      <c r="AD1586" s="1266">
        <v>7938</v>
      </c>
      <c r="AE1586" s="722">
        <f t="shared" si="43"/>
        <v>15876</v>
      </c>
      <c r="AF1586" s="31"/>
      <c r="AG1586" s="26"/>
    </row>
    <row r="1587" spans="1:33" ht="30" customHeight="1">
      <c r="A1587" s="2076" t="s">
        <v>8564</v>
      </c>
      <c r="B1587" s="2992" t="s">
        <v>14188</v>
      </c>
      <c r="C1587" s="1277">
        <v>45595</v>
      </c>
      <c r="D1587" s="1277">
        <v>45610</v>
      </c>
      <c r="E1587" s="593"/>
      <c r="F1587" s="1297"/>
      <c r="G1587" s="1276">
        <v>8598</v>
      </c>
      <c r="H1587" s="2077" t="s">
        <v>14189</v>
      </c>
      <c r="I1587" s="1326"/>
      <c r="J1587" s="1304" t="s">
        <v>14190</v>
      </c>
      <c r="K1587" s="2078" t="s">
        <v>14191</v>
      </c>
      <c r="L1587" s="2029" t="s">
        <v>76</v>
      </c>
      <c r="M1587" s="771" t="s">
        <v>14212</v>
      </c>
      <c r="N1587" s="1176"/>
      <c r="O1587" s="1272">
        <v>4</v>
      </c>
      <c r="P1587" s="1272">
        <v>4</v>
      </c>
      <c r="Q1587" s="1402" t="s">
        <v>14192</v>
      </c>
      <c r="R1587" s="1173"/>
      <c r="S1587" s="1173"/>
      <c r="T1587" s="1173"/>
      <c r="U1587" s="1173"/>
      <c r="V1587" s="2070" t="s">
        <v>2073</v>
      </c>
      <c r="W1587" s="1173"/>
      <c r="X1587" s="2070" t="s">
        <v>37</v>
      </c>
      <c r="Y1587" s="1173"/>
      <c r="Z1587" s="2063" t="s">
        <v>45</v>
      </c>
      <c r="AA1587" s="1176">
        <v>4504389448</v>
      </c>
      <c r="AB1587" s="2037" t="s">
        <v>5585</v>
      </c>
      <c r="AC1587" s="722">
        <v>9000</v>
      </c>
      <c r="AD1587" s="1266">
        <v>7938.81</v>
      </c>
      <c r="AE1587" s="722">
        <f t="shared" si="43"/>
        <v>40755.240000000005</v>
      </c>
      <c r="AF1587" s="31"/>
      <c r="AG1587" s="26"/>
    </row>
    <row r="1588" spans="1:33" ht="30" customHeight="1">
      <c r="A1588" s="2076" t="s">
        <v>8564</v>
      </c>
      <c r="B1588" s="2992" t="s">
        <v>14193</v>
      </c>
      <c r="C1588" s="1277">
        <v>45595</v>
      </c>
      <c r="D1588" s="1277">
        <v>45611</v>
      </c>
      <c r="E1588" s="593"/>
      <c r="F1588" s="1297"/>
      <c r="G1588" s="1276">
        <v>8598</v>
      </c>
      <c r="H1588" s="2077" t="s">
        <v>3276</v>
      </c>
      <c r="I1588" s="1326"/>
      <c r="J1588" s="1304" t="s">
        <v>12870</v>
      </c>
      <c r="K1588" s="2078" t="s">
        <v>14194</v>
      </c>
      <c r="L1588" s="2029" t="s">
        <v>76</v>
      </c>
      <c r="M1588" s="771" t="s">
        <v>14213</v>
      </c>
      <c r="N1588" s="1176"/>
      <c r="O1588" s="1272">
        <v>4</v>
      </c>
      <c r="P1588" s="1272">
        <v>4</v>
      </c>
      <c r="Q1588" s="1402" t="s">
        <v>14195</v>
      </c>
      <c r="R1588" s="1173"/>
      <c r="S1588" s="1173"/>
      <c r="T1588" s="1173"/>
      <c r="U1588" s="1173"/>
      <c r="V1588" s="2139" t="s">
        <v>2073</v>
      </c>
      <c r="W1588" s="1173"/>
      <c r="X1588" s="2139" t="s">
        <v>37</v>
      </c>
      <c r="Y1588" s="1173"/>
      <c r="Z1588" s="2063" t="s">
        <v>45</v>
      </c>
      <c r="AA1588" s="1176">
        <v>4504389494</v>
      </c>
      <c r="AB1588" s="2037" t="s">
        <v>5585</v>
      </c>
      <c r="AC1588" s="722">
        <v>15000</v>
      </c>
      <c r="AD1588" s="1266">
        <v>7938.81</v>
      </c>
      <c r="AE1588" s="722">
        <f t="shared" si="43"/>
        <v>46755.240000000005</v>
      </c>
      <c r="AF1588" s="31"/>
      <c r="AG1588" s="26"/>
    </row>
    <row r="1589" spans="1:33" ht="30" customHeight="1">
      <c r="A1589" s="2076" t="s">
        <v>13710</v>
      </c>
      <c r="B1589" s="2992" t="s">
        <v>14196</v>
      </c>
      <c r="C1589" s="1277">
        <v>45595</v>
      </c>
      <c r="D1589" s="1277">
        <v>45604</v>
      </c>
      <c r="E1589" s="593"/>
      <c r="F1589" s="1297"/>
      <c r="G1589" s="1276">
        <v>8623</v>
      </c>
      <c r="H1589" s="2077" t="s">
        <v>1625</v>
      </c>
      <c r="I1589" s="1326"/>
      <c r="J1589" s="1304" t="s">
        <v>14197</v>
      </c>
      <c r="K1589" s="2078" t="s">
        <v>14198</v>
      </c>
      <c r="L1589" s="1397" t="s">
        <v>173</v>
      </c>
      <c r="M1589" s="771" t="s">
        <v>14214</v>
      </c>
      <c r="N1589" s="1176"/>
      <c r="O1589" s="1272">
        <v>1</v>
      </c>
      <c r="P1589" s="1272">
        <v>1</v>
      </c>
      <c r="Q1589" s="2014" t="s">
        <v>12005</v>
      </c>
      <c r="R1589" s="1173"/>
      <c r="S1589" s="1173"/>
      <c r="T1589" s="1173"/>
      <c r="U1589" s="1173"/>
      <c r="V1589" s="2596" t="s">
        <v>2073</v>
      </c>
      <c r="W1589" s="1173"/>
      <c r="X1589" s="2596" t="s">
        <v>37</v>
      </c>
      <c r="Y1589" s="1173"/>
      <c r="Z1589" s="2139" t="s">
        <v>45</v>
      </c>
      <c r="AA1589" s="1176">
        <v>4504388880</v>
      </c>
      <c r="AB1589" s="2037" t="s">
        <v>14506</v>
      </c>
      <c r="AC1589" s="722">
        <v>0</v>
      </c>
      <c r="AD1589" s="1266">
        <v>10246</v>
      </c>
      <c r="AE1589" s="722">
        <f t="shared" si="43"/>
        <v>10246</v>
      </c>
      <c r="AF1589" s="31"/>
      <c r="AG1589" s="26"/>
    </row>
    <row r="1590" spans="1:33" ht="30" customHeight="1">
      <c r="A1590" s="2814" t="s">
        <v>17456</v>
      </c>
      <c r="B1590" s="2992" t="s">
        <v>14218</v>
      </c>
      <c r="C1590" s="1277">
        <v>45598</v>
      </c>
      <c r="D1590" s="1277">
        <v>45614</v>
      </c>
      <c r="E1590" s="593"/>
      <c r="F1590" s="1297"/>
      <c r="G1590" s="1276">
        <v>8610</v>
      </c>
      <c r="H1590" s="2083" t="s">
        <v>12208</v>
      </c>
      <c r="I1590" s="1326"/>
      <c r="J1590" s="1304" t="s">
        <v>10699</v>
      </c>
      <c r="K1590" s="2084" t="s">
        <v>14219</v>
      </c>
      <c r="L1590" s="2095" t="s">
        <v>128</v>
      </c>
      <c r="M1590" s="771" t="s">
        <v>14330</v>
      </c>
      <c r="N1590" s="1176"/>
      <c r="O1590" s="1272">
        <v>3</v>
      </c>
      <c r="P1590" s="1272">
        <v>3</v>
      </c>
      <c r="Q1590" s="1402" t="s">
        <v>14220</v>
      </c>
      <c r="R1590" s="1173"/>
      <c r="S1590" s="1173"/>
      <c r="T1590" s="1173"/>
      <c r="U1590" s="1173"/>
      <c r="V1590" s="2187" t="s">
        <v>2073</v>
      </c>
      <c r="W1590" s="1173"/>
      <c r="X1590" s="2187" t="s">
        <v>37</v>
      </c>
      <c r="Y1590" s="1173"/>
      <c r="Z1590" s="2213" t="s">
        <v>45</v>
      </c>
      <c r="AA1590" s="1176"/>
      <c r="AB1590" s="2037" t="s">
        <v>14509</v>
      </c>
      <c r="AC1590" s="722">
        <v>0</v>
      </c>
      <c r="AD1590" s="1266">
        <v>7371</v>
      </c>
      <c r="AE1590" s="722">
        <f t="shared" si="43"/>
        <v>22113</v>
      </c>
      <c r="AF1590" s="31"/>
      <c r="AG1590" s="26"/>
    </row>
    <row r="1591" spans="1:33" ht="30" customHeight="1">
      <c r="A1591" s="6073" t="s">
        <v>9994</v>
      </c>
      <c r="B1591" s="6095" t="s">
        <v>14221</v>
      </c>
      <c r="C1591" s="1277">
        <v>45597</v>
      </c>
      <c r="D1591" s="1277">
        <v>45608</v>
      </c>
      <c r="E1591" s="593"/>
      <c r="F1591" s="1297"/>
      <c r="G1591" s="1276">
        <v>9042</v>
      </c>
      <c r="H1591" s="1345"/>
      <c r="I1591" s="2135" t="s">
        <v>92</v>
      </c>
      <c r="J1591" s="6072" t="s">
        <v>9995</v>
      </c>
      <c r="K1591" s="2084" t="s">
        <v>14222</v>
      </c>
      <c r="L1591" s="2095" t="s">
        <v>1928</v>
      </c>
      <c r="M1591" s="771" t="s">
        <v>14331</v>
      </c>
      <c r="N1591" s="1176"/>
      <c r="O1591" s="1272">
        <v>18</v>
      </c>
      <c r="P1591" s="257">
        <v>16</v>
      </c>
      <c r="Q1591" s="1402" t="s">
        <v>14223</v>
      </c>
      <c r="R1591" s="1173"/>
      <c r="S1591" s="1173"/>
      <c r="T1591" s="1173"/>
      <c r="U1591" s="1173"/>
      <c r="V1591" s="2115" t="s">
        <v>2073</v>
      </c>
      <c r="W1591" s="1173"/>
      <c r="X1591" s="2213" t="s">
        <v>37</v>
      </c>
      <c r="Y1591" s="1173"/>
      <c r="Z1591" s="2139" t="s">
        <v>45</v>
      </c>
      <c r="AA1591" s="1176">
        <v>4504392305</v>
      </c>
      <c r="AB1591" s="2037" t="s">
        <v>14506</v>
      </c>
      <c r="AC1591" s="722">
        <v>0</v>
      </c>
      <c r="AD1591" s="1266">
        <v>6075</v>
      </c>
      <c r="AE1591" s="722">
        <f t="shared" si="43"/>
        <v>97200</v>
      </c>
      <c r="AF1591" s="31"/>
      <c r="AG1591" s="26"/>
    </row>
    <row r="1592" spans="1:33" ht="30" customHeight="1">
      <c r="A1592" s="2082" t="s">
        <v>9994</v>
      </c>
      <c r="B1592" s="2992" t="s">
        <v>14224</v>
      </c>
      <c r="C1592" s="1277">
        <v>45597</v>
      </c>
      <c r="D1592" s="1277">
        <v>45608</v>
      </c>
      <c r="E1592" s="593"/>
      <c r="F1592" s="1297"/>
      <c r="G1592" s="1276">
        <v>9042</v>
      </c>
      <c r="H1592" s="1345"/>
      <c r="I1592" s="2135" t="s">
        <v>92</v>
      </c>
      <c r="J1592" s="1304" t="s">
        <v>14225</v>
      </c>
      <c r="K1592" s="2084" t="s">
        <v>14226</v>
      </c>
      <c r="L1592" s="1768" t="s">
        <v>28</v>
      </c>
      <c r="M1592" s="771" t="s">
        <v>14332</v>
      </c>
      <c r="N1592" s="1176"/>
      <c r="O1592" s="1272">
        <v>2</v>
      </c>
      <c r="P1592" s="1272">
        <v>2</v>
      </c>
      <c r="Q1592" s="2073" t="s">
        <v>14227</v>
      </c>
      <c r="R1592" s="1173"/>
      <c r="S1592" s="1173"/>
      <c r="T1592" s="1173"/>
      <c r="U1592" s="1173"/>
      <c r="V1592" s="2115" t="s">
        <v>2073</v>
      </c>
      <c r="W1592" s="1173"/>
      <c r="X1592" s="2115" t="s">
        <v>37</v>
      </c>
      <c r="Y1592" s="1173"/>
      <c r="Z1592" s="2139" t="s">
        <v>45</v>
      </c>
      <c r="AA1592" s="1176">
        <v>4504392307</v>
      </c>
      <c r="AB1592" s="2037" t="s">
        <v>12935</v>
      </c>
      <c r="AC1592" s="722">
        <v>0</v>
      </c>
      <c r="AD1592" s="1266">
        <v>6075</v>
      </c>
      <c r="AE1592" s="722">
        <f t="shared" si="43"/>
        <v>12150</v>
      </c>
      <c r="AF1592" s="31"/>
      <c r="AG1592" s="26"/>
    </row>
    <row r="1593" spans="1:33" ht="30" customHeight="1">
      <c r="A1593" s="2082" t="s">
        <v>8586</v>
      </c>
      <c r="B1593" s="2992" t="s">
        <v>14228</v>
      </c>
      <c r="C1593" s="1277">
        <v>45597</v>
      </c>
      <c r="D1593" s="1277">
        <v>45611</v>
      </c>
      <c r="E1593" s="593"/>
      <c r="F1593" s="1297"/>
      <c r="G1593" s="1276">
        <v>8636</v>
      </c>
      <c r="H1593" s="2083" t="s">
        <v>1559</v>
      </c>
      <c r="I1593" s="1326"/>
      <c r="J1593" s="1304" t="s">
        <v>14229</v>
      </c>
      <c r="K1593" s="1319" t="s">
        <v>12524</v>
      </c>
      <c r="L1593" s="1397" t="s">
        <v>173</v>
      </c>
      <c r="M1593" s="771" t="s">
        <v>14333</v>
      </c>
      <c r="N1593" s="1176"/>
      <c r="O1593" s="1272">
        <v>1</v>
      </c>
      <c r="P1593" s="1272">
        <v>1</v>
      </c>
      <c r="Q1593" s="2014" t="s">
        <v>12005</v>
      </c>
      <c r="R1593" s="1173"/>
      <c r="S1593" s="1173"/>
      <c r="T1593" s="1173"/>
      <c r="U1593" s="1173"/>
      <c r="V1593" s="3188" t="s">
        <v>2073</v>
      </c>
      <c r="W1593" s="1173"/>
      <c r="X1593" s="3188" t="s">
        <v>37</v>
      </c>
      <c r="Y1593" s="1173"/>
      <c r="Z1593" s="3085" t="s">
        <v>45</v>
      </c>
      <c r="AA1593" s="1176"/>
      <c r="AB1593" s="2037" t="s">
        <v>14509</v>
      </c>
      <c r="AC1593" s="722">
        <v>7290</v>
      </c>
      <c r="AD1593" s="1266">
        <v>9898</v>
      </c>
      <c r="AE1593" s="722">
        <f t="shared" si="43"/>
        <v>17188</v>
      </c>
      <c r="AF1593" s="31"/>
      <c r="AG1593" s="26"/>
    </row>
    <row r="1594" spans="1:33" ht="30" customHeight="1">
      <c r="A1594" s="2082" t="s">
        <v>8586</v>
      </c>
      <c r="B1594" s="2992" t="s">
        <v>14230</v>
      </c>
      <c r="C1594" s="1277">
        <v>45597</v>
      </c>
      <c r="D1594" s="1277">
        <v>45608</v>
      </c>
      <c r="E1594" s="764"/>
      <c r="F1594" s="1297"/>
      <c r="G1594" s="1276">
        <v>8636</v>
      </c>
      <c r="H1594" s="2083" t="s">
        <v>5477</v>
      </c>
      <c r="I1594" s="1326"/>
      <c r="J1594" s="1304" t="s">
        <v>14231</v>
      </c>
      <c r="K1594" s="2084" t="s">
        <v>14236</v>
      </c>
      <c r="L1594" s="1397" t="s">
        <v>173</v>
      </c>
      <c r="M1594" s="771" t="s">
        <v>14334</v>
      </c>
      <c r="N1594" s="1176"/>
      <c r="O1594" s="1272">
        <v>1</v>
      </c>
      <c r="P1594" s="1272">
        <v>1</v>
      </c>
      <c r="Q1594" s="2014" t="s">
        <v>12005</v>
      </c>
      <c r="R1594" s="1173"/>
      <c r="S1594" s="1173"/>
      <c r="T1594" s="1173"/>
      <c r="U1594" s="1173"/>
      <c r="V1594" s="2436" t="s">
        <v>2073</v>
      </c>
      <c r="W1594" s="1173"/>
      <c r="X1594" s="2436" t="s">
        <v>37</v>
      </c>
      <c r="Y1594" s="1173"/>
      <c r="Z1594" s="2505" t="s">
        <v>45</v>
      </c>
      <c r="AA1594" s="1176">
        <v>4504391990</v>
      </c>
      <c r="AB1594" s="2037" t="s">
        <v>14509</v>
      </c>
      <c r="AC1594" s="722">
        <v>0</v>
      </c>
      <c r="AD1594" s="1266">
        <v>9898</v>
      </c>
      <c r="AE1594" s="722">
        <f t="shared" si="43"/>
        <v>9898</v>
      </c>
      <c r="AF1594" s="31"/>
      <c r="AG1594" s="26"/>
    </row>
    <row r="1595" spans="1:33" ht="30" customHeight="1">
      <c r="A1595" s="6629" t="s">
        <v>8586</v>
      </c>
      <c r="B1595" s="6794" t="s">
        <v>14232</v>
      </c>
      <c r="C1595" s="340">
        <v>45598</v>
      </c>
      <c r="D1595" s="340">
        <v>45611</v>
      </c>
      <c r="E1595" s="422"/>
      <c r="F1595" s="374"/>
      <c r="G1595" s="339">
        <v>8636</v>
      </c>
      <c r="H1595" s="6449" t="s">
        <v>14233</v>
      </c>
      <c r="I1595" s="487"/>
      <c r="J1595" s="6630" t="s">
        <v>14234</v>
      </c>
      <c r="K1595" s="6450" t="s">
        <v>14235</v>
      </c>
      <c r="L1595" s="552" t="s">
        <v>173</v>
      </c>
      <c r="M1595" s="338" t="s">
        <v>14335</v>
      </c>
      <c r="N1595" s="255"/>
      <c r="O1595" s="258">
        <v>1</v>
      </c>
      <c r="P1595" s="258">
        <v>1</v>
      </c>
      <c r="Q1595" s="1977" t="s">
        <v>12005</v>
      </c>
      <c r="R1595" s="309"/>
      <c r="S1595" s="250"/>
      <c r="T1595" s="250"/>
      <c r="U1595" s="250"/>
      <c r="V1595" s="6451" t="s">
        <v>9338</v>
      </c>
      <c r="W1595" s="251"/>
      <c r="X1595" s="6451" t="s">
        <v>7042</v>
      </c>
      <c r="Y1595" s="250"/>
      <c r="Z1595" s="251"/>
      <c r="AA1595" s="251">
        <v>4504391991</v>
      </c>
      <c r="AB1595" s="2039" t="s">
        <v>14509</v>
      </c>
      <c r="AC1595" s="33">
        <v>7290</v>
      </c>
      <c r="AD1595" s="471">
        <v>9898</v>
      </c>
      <c r="AE1595" s="33">
        <f t="shared" si="43"/>
        <v>17188</v>
      </c>
      <c r="AF1595" s="31"/>
      <c r="AG1595" s="26"/>
    </row>
    <row r="1596" spans="1:33" ht="30" customHeight="1">
      <c r="A1596" s="2082" t="s">
        <v>9092</v>
      </c>
      <c r="B1596" s="1336" t="s">
        <v>14237</v>
      </c>
      <c r="C1596" s="1277">
        <v>45597</v>
      </c>
      <c r="D1596" s="1277">
        <v>45611</v>
      </c>
      <c r="E1596" s="593"/>
      <c r="F1596" s="1297"/>
      <c r="G1596" s="1276">
        <v>8599</v>
      </c>
      <c r="H1596" s="2083" t="s">
        <v>10337</v>
      </c>
      <c r="I1596" s="1326"/>
      <c r="J1596" s="1304" t="s">
        <v>14238</v>
      </c>
      <c r="K1596" s="1319" t="s">
        <v>12524</v>
      </c>
      <c r="L1596" s="1397" t="s">
        <v>173</v>
      </c>
      <c r="M1596" s="771" t="s">
        <v>14336</v>
      </c>
      <c r="N1596" s="1176"/>
      <c r="O1596" s="1272">
        <v>1</v>
      </c>
      <c r="P1596" s="1272">
        <v>1</v>
      </c>
      <c r="Q1596" s="2014" t="s">
        <v>12005</v>
      </c>
      <c r="R1596" s="1173"/>
      <c r="S1596" s="1173"/>
      <c r="T1596" s="1173"/>
      <c r="U1596" s="1173"/>
      <c r="V1596" s="2596" t="s">
        <v>2073</v>
      </c>
      <c r="W1596" s="1173"/>
      <c r="X1596" s="2596" t="s">
        <v>37</v>
      </c>
      <c r="Y1596" s="1173"/>
      <c r="Z1596" s="2691" t="s">
        <v>45</v>
      </c>
      <c r="AA1596" s="1176">
        <v>4504392304</v>
      </c>
      <c r="AB1596" s="2037" t="s">
        <v>10569</v>
      </c>
      <c r="AC1596" s="722">
        <v>6000</v>
      </c>
      <c r="AD1596" s="1266">
        <v>7938</v>
      </c>
      <c r="AE1596" s="722">
        <f t="shared" si="43"/>
        <v>13938</v>
      </c>
      <c r="AF1596" s="31"/>
      <c r="AG1596" s="26"/>
    </row>
    <row r="1597" spans="1:33" ht="30" customHeight="1">
      <c r="A1597" s="2082" t="s">
        <v>19908</v>
      </c>
      <c r="B1597" s="5352" t="s">
        <v>14239</v>
      </c>
      <c r="C1597" s="1277">
        <v>45597</v>
      </c>
      <c r="D1597" s="1277">
        <v>45616</v>
      </c>
      <c r="E1597" s="593"/>
      <c r="F1597" s="1297"/>
      <c r="G1597" s="1276">
        <v>8628</v>
      </c>
      <c r="H1597" s="2083" t="s">
        <v>14240</v>
      </c>
      <c r="I1597" s="1326"/>
      <c r="J1597" s="1304" t="s">
        <v>14241</v>
      </c>
      <c r="K1597" s="2084" t="s">
        <v>14242</v>
      </c>
      <c r="L1597" s="1768" t="s">
        <v>28</v>
      </c>
      <c r="M1597" s="771" t="s">
        <v>14337</v>
      </c>
      <c r="N1597" s="1176"/>
      <c r="O1597" s="1272">
        <v>2</v>
      </c>
      <c r="P1597" s="1272">
        <v>2</v>
      </c>
      <c r="Q1597" s="1402" t="s">
        <v>14243</v>
      </c>
      <c r="R1597" s="1173"/>
      <c r="S1597" s="1173"/>
      <c r="T1597" s="1173"/>
      <c r="U1597" s="1173"/>
      <c r="V1597" s="2197" t="s">
        <v>2073</v>
      </c>
      <c r="W1597" s="1173"/>
      <c r="X1597" s="2197" t="s">
        <v>37</v>
      </c>
      <c r="Y1597" s="1173"/>
      <c r="Z1597" s="2249" t="s">
        <v>45</v>
      </c>
      <c r="AA1597" s="1176">
        <v>4504390817</v>
      </c>
      <c r="AB1597" s="1176"/>
      <c r="AC1597" s="722">
        <v>0</v>
      </c>
      <c r="AD1597" s="1266">
        <v>10369</v>
      </c>
      <c r="AE1597" s="722">
        <f t="shared" si="43"/>
        <v>20738</v>
      </c>
      <c r="AF1597" s="31"/>
      <c r="AG1597" s="26"/>
    </row>
    <row r="1598" spans="1:33" ht="30" customHeight="1">
      <c r="A1598" s="2082" t="s">
        <v>19908</v>
      </c>
      <c r="B1598" s="5352" t="s">
        <v>14244</v>
      </c>
      <c r="C1598" s="1277">
        <v>45597</v>
      </c>
      <c r="D1598" s="1277">
        <v>45611</v>
      </c>
      <c r="E1598" s="593"/>
      <c r="F1598" s="1297"/>
      <c r="G1598" s="1276">
        <v>8628</v>
      </c>
      <c r="H1598" s="2083" t="s">
        <v>14245</v>
      </c>
      <c r="I1598" s="1326"/>
      <c r="J1598" s="2073" t="s">
        <v>14246</v>
      </c>
      <c r="K1598" s="2084" t="s">
        <v>14247</v>
      </c>
      <c r="L1598" s="1397" t="s">
        <v>173</v>
      </c>
      <c r="M1598" s="771" t="s">
        <v>14338</v>
      </c>
      <c r="N1598" s="1176"/>
      <c r="O1598" s="1272">
        <v>1</v>
      </c>
      <c r="P1598" s="1272">
        <v>1</v>
      </c>
      <c r="Q1598" s="1402" t="s">
        <v>14248</v>
      </c>
      <c r="R1598" s="1173"/>
      <c r="S1598" s="1173"/>
      <c r="T1598" s="1173"/>
      <c r="U1598" s="1173"/>
      <c r="V1598" s="2298" t="s">
        <v>2073</v>
      </c>
      <c r="W1598" s="1173"/>
      <c r="X1598" s="2298" t="s">
        <v>37</v>
      </c>
      <c r="Y1598" s="1173"/>
      <c r="Z1598" s="2249" t="s">
        <v>45</v>
      </c>
      <c r="AA1598" s="1176">
        <v>4504392298</v>
      </c>
      <c r="AB1598" s="2037" t="s">
        <v>10565</v>
      </c>
      <c r="AC1598" s="722">
        <v>0</v>
      </c>
      <c r="AD1598" s="1266">
        <v>10369</v>
      </c>
      <c r="AE1598" s="722">
        <f t="shared" si="43"/>
        <v>10369</v>
      </c>
      <c r="AF1598" s="31"/>
      <c r="AG1598" s="26"/>
    </row>
    <row r="1599" spans="1:33" ht="30" customHeight="1">
      <c r="A1599" s="2082" t="s">
        <v>8549</v>
      </c>
      <c r="B1599" s="2992" t="s">
        <v>14249</v>
      </c>
      <c r="C1599" s="1277">
        <v>45597</v>
      </c>
      <c r="D1599" s="1277">
        <v>45608</v>
      </c>
      <c r="E1599" s="593"/>
      <c r="F1599" s="1297"/>
      <c r="G1599" s="1276">
        <v>8634</v>
      </c>
      <c r="H1599" s="2083" t="s">
        <v>855</v>
      </c>
      <c r="I1599" s="1326"/>
      <c r="J1599" s="2073" t="s">
        <v>14250</v>
      </c>
      <c r="K1599" s="2084" t="s">
        <v>14251</v>
      </c>
      <c r="L1599" s="2095" t="s">
        <v>179</v>
      </c>
      <c r="M1599" s="771" t="s">
        <v>14339</v>
      </c>
      <c r="N1599" s="1176"/>
      <c r="O1599" s="1272">
        <v>8</v>
      </c>
      <c r="P1599" s="257">
        <v>12</v>
      </c>
      <c r="Q1599" s="1402" t="s">
        <v>14252</v>
      </c>
      <c r="R1599" s="1173"/>
      <c r="S1599" s="1173"/>
      <c r="T1599" s="1173"/>
      <c r="U1599" s="1173"/>
      <c r="V1599" s="2096" t="s">
        <v>2073</v>
      </c>
      <c r="W1599" s="1173"/>
      <c r="X1599" s="2096" t="s">
        <v>37</v>
      </c>
      <c r="Y1599" s="1173"/>
      <c r="Z1599" s="2063" t="s">
        <v>45</v>
      </c>
      <c r="AA1599" s="1176">
        <v>4504392303</v>
      </c>
      <c r="AB1599" s="2037" t="s">
        <v>12936</v>
      </c>
      <c r="AC1599" s="722">
        <v>0</v>
      </c>
      <c r="AD1599" s="1266">
        <v>7858.62</v>
      </c>
      <c r="AE1599" s="722">
        <f t="shared" si="43"/>
        <v>94303.44</v>
      </c>
      <c r="AF1599" s="31"/>
      <c r="AG1599" s="26"/>
    </row>
    <row r="1600" spans="1:33" ht="30" customHeight="1">
      <c r="A1600" s="2082" t="s">
        <v>8564</v>
      </c>
      <c r="B1600" s="1336" t="s">
        <v>14253</v>
      </c>
      <c r="C1600" s="1277">
        <v>45596</v>
      </c>
      <c r="D1600" s="1277">
        <v>45607</v>
      </c>
      <c r="E1600" s="593"/>
      <c r="F1600" s="1297"/>
      <c r="G1600" s="1276">
        <v>8598</v>
      </c>
      <c r="H1600" s="2083" t="s">
        <v>901</v>
      </c>
      <c r="I1600" s="1326"/>
      <c r="J1600" s="1304" t="s">
        <v>9930</v>
      </c>
      <c r="K1600" s="2084" t="s">
        <v>14254</v>
      </c>
      <c r="L1600" s="1397" t="s">
        <v>173</v>
      </c>
      <c r="M1600" s="771" t="s">
        <v>14340</v>
      </c>
      <c r="N1600" s="1176"/>
      <c r="O1600" s="1272">
        <v>1</v>
      </c>
      <c r="P1600" s="1272">
        <v>1</v>
      </c>
      <c r="Q1600" s="1402" t="s">
        <v>14255</v>
      </c>
      <c r="R1600" s="1173"/>
      <c r="S1600" s="1173"/>
      <c r="T1600" s="1173"/>
      <c r="U1600" s="1173"/>
      <c r="V1600" s="2425" t="s">
        <v>2073</v>
      </c>
      <c r="W1600" s="1173"/>
      <c r="X1600" s="2425" t="s">
        <v>37</v>
      </c>
      <c r="Y1600" s="1173"/>
      <c r="Z1600" s="2063" t="s">
        <v>45</v>
      </c>
      <c r="AA1600" s="1176">
        <v>4504390555</v>
      </c>
      <c r="AB1600" s="2037" t="s">
        <v>10568</v>
      </c>
      <c r="AC1600" s="722">
        <v>0</v>
      </c>
      <c r="AD1600" s="1266">
        <v>7938.81</v>
      </c>
      <c r="AE1600" s="722">
        <f t="shared" si="43"/>
        <v>7938.81</v>
      </c>
      <c r="AF1600" s="31"/>
      <c r="AG1600" s="26"/>
    </row>
    <row r="1601" spans="1:33" ht="30" customHeight="1">
      <c r="A1601" s="2082" t="s">
        <v>8564</v>
      </c>
      <c r="B1601" s="2992" t="s">
        <v>14256</v>
      </c>
      <c r="C1601" s="1277">
        <v>45596</v>
      </c>
      <c r="D1601" s="1277">
        <v>45611</v>
      </c>
      <c r="E1601" s="593"/>
      <c r="F1601" s="1297"/>
      <c r="G1601" s="1276">
        <v>8598</v>
      </c>
      <c r="H1601" s="1345"/>
      <c r="I1601" s="2135" t="s">
        <v>92</v>
      </c>
      <c r="J1601" s="1304" t="s">
        <v>14257</v>
      </c>
      <c r="K1601" s="1319" t="s">
        <v>5816</v>
      </c>
      <c r="L1601" s="2095" t="s">
        <v>167</v>
      </c>
      <c r="M1601" s="771" t="s">
        <v>14341</v>
      </c>
      <c r="N1601" s="1176"/>
      <c r="O1601" s="1272">
        <v>10</v>
      </c>
      <c r="P1601" s="1272">
        <v>10</v>
      </c>
      <c r="Q1601" s="1402" t="s">
        <v>14258</v>
      </c>
      <c r="R1601" s="1173"/>
      <c r="S1601" s="1173"/>
      <c r="T1601" s="1173"/>
      <c r="U1601" s="1173"/>
      <c r="V1601" s="2183" t="s">
        <v>2073</v>
      </c>
      <c r="W1601" s="1173"/>
      <c r="X1601" s="2183" t="s">
        <v>37</v>
      </c>
      <c r="Y1601" s="1173"/>
      <c r="Z1601" s="2139" t="s">
        <v>45</v>
      </c>
      <c r="AA1601" s="1176">
        <v>4504390759</v>
      </c>
      <c r="AB1601" s="2037" t="s">
        <v>5585</v>
      </c>
      <c r="AC1601" s="722">
        <v>9000</v>
      </c>
      <c r="AD1601" s="1266">
        <v>7938.81</v>
      </c>
      <c r="AE1601" s="722">
        <f t="shared" si="43"/>
        <v>88388.1</v>
      </c>
      <c r="AF1601" s="31"/>
      <c r="AG1601" s="26"/>
    </row>
    <row r="1602" spans="1:33" ht="30" customHeight="1">
      <c r="A1602" s="2082" t="s">
        <v>8564</v>
      </c>
      <c r="B1602" s="5352" t="s">
        <v>14259</v>
      </c>
      <c r="C1602" s="1277">
        <v>45597</v>
      </c>
      <c r="D1602" s="1277">
        <v>45611</v>
      </c>
      <c r="E1602" s="593"/>
      <c r="F1602" s="1297"/>
      <c r="G1602" s="1276">
        <v>8598</v>
      </c>
      <c r="H1602" s="2083" t="s">
        <v>14260</v>
      </c>
      <c r="I1602" s="1326"/>
      <c r="J1602" s="1304" t="s">
        <v>11175</v>
      </c>
      <c r="K1602" s="2078" t="s">
        <v>14261</v>
      </c>
      <c r="L1602" s="2095" t="s">
        <v>858</v>
      </c>
      <c r="M1602" s="771" t="s">
        <v>14342</v>
      </c>
      <c r="N1602" s="1176"/>
      <c r="O1602" s="1272">
        <v>16</v>
      </c>
      <c r="P1602" s="1272">
        <v>16</v>
      </c>
      <c r="Q1602" s="2014" t="s">
        <v>14262</v>
      </c>
      <c r="R1602" s="1173"/>
      <c r="S1602" s="1173"/>
      <c r="T1602" s="1173"/>
      <c r="U1602" s="1173"/>
      <c r="V1602" s="2035" t="s">
        <v>2073</v>
      </c>
      <c r="W1602" s="1173"/>
      <c r="X1602" s="2035" t="s">
        <v>37</v>
      </c>
      <c r="Y1602" s="1173"/>
      <c r="Z1602" s="2063" t="s">
        <v>45</v>
      </c>
      <c r="AA1602" s="1176">
        <v>4504392161</v>
      </c>
      <c r="AB1602" s="2037" t="s">
        <v>12935</v>
      </c>
      <c r="AC1602" s="722">
        <v>6000</v>
      </c>
      <c r="AD1602" s="1266">
        <v>7938.81</v>
      </c>
      <c r="AE1602" s="722">
        <f t="shared" si="43"/>
        <v>133020.96000000002</v>
      </c>
      <c r="AF1602" s="31"/>
      <c r="AG1602" s="26"/>
    </row>
    <row r="1603" spans="1:33" s="5615" customFormat="1" ht="30" customHeight="1">
      <c r="A1603" s="8049" t="s">
        <v>8564</v>
      </c>
      <c r="B1603" s="8051" t="s">
        <v>14263</v>
      </c>
      <c r="C1603" s="340">
        <v>45597</v>
      </c>
      <c r="D1603" s="340">
        <v>45611</v>
      </c>
      <c r="E1603" s="422"/>
      <c r="F1603" s="374"/>
      <c r="G1603" s="339">
        <v>8598</v>
      </c>
      <c r="H1603" s="1993"/>
      <c r="I1603" s="8045" t="s">
        <v>25</v>
      </c>
      <c r="J1603" s="8050" t="s">
        <v>14264</v>
      </c>
      <c r="K1603" s="6450" t="s">
        <v>14265</v>
      </c>
      <c r="L1603" s="8046" t="s">
        <v>341</v>
      </c>
      <c r="M1603" s="338" t="s">
        <v>14343</v>
      </c>
      <c r="N1603" s="255"/>
      <c r="O1603" s="258">
        <v>12</v>
      </c>
      <c r="P1603" s="258">
        <v>12</v>
      </c>
      <c r="Q1603" s="1977" t="s">
        <v>14266</v>
      </c>
      <c r="R1603" s="309"/>
      <c r="S1603" s="3421"/>
      <c r="T1603" s="3421"/>
      <c r="U1603" s="3421"/>
      <c r="V1603" s="8047"/>
      <c r="W1603" s="3421"/>
      <c r="X1603" s="3421"/>
      <c r="Y1603" s="3421"/>
      <c r="Z1603" s="3904"/>
      <c r="AA1603" s="3904">
        <v>4504391958</v>
      </c>
      <c r="AB1603" s="8048" t="s">
        <v>14506</v>
      </c>
      <c r="AC1603" s="6146"/>
      <c r="AD1603" s="3969"/>
      <c r="AE1603" s="722" t="s">
        <v>31437</v>
      </c>
      <c r="AF1603" s="3536"/>
      <c r="AG1603" s="5614"/>
    </row>
    <row r="1604" spans="1:33" ht="30" customHeight="1">
      <c r="A1604" s="2082" t="s">
        <v>8564</v>
      </c>
      <c r="B1604" s="5352" t="s">
        <v>14267</v>
      </c>
      <c r="C1604" s="1277">
        <v>45597</v>
      </c>
      <c r="D1604" s="1277">
        <v>45608</v>
      </c>
      <c r="E1604" s="593"/>
      <c r="F1604" s="1297"/>
      <c r="G1604" s="1276">
        <v>8598</v>
      </c>
      <c r="H1604" s="2083" t="s">
        <v>8783</v>
      </c>
      <c r="I1604" s="1326"/>
      <c r="J1604" s="1304" t="s">
        <v>14268</v>
      </c>
      <c r="K1604" s="2084" t="s">
        <v>14269</v>
      </c>
      <c r="L1604" s="2029" t="s">
        <v>76</v>
      </c>
      <c r="M1604" s="771" t="s">
        <v>14344</v>
      </c>
      <c r="N1604" s="1176"/>
      <c r="O1604" s="1272">
        <v>4</v>
      </c>
      <c r="P1604" s="1272">
        <v>4</v>
      </c>
      <c r="Q1604" s="2014" t="s">
        <v>14270</v>
      </c>
      <c r="R1604" s="1173"/>
      <c r="S1604" s="1173"/>
      <c r="T1604" s="1173"/>
      <c r="U1604" s="1173"/>
      <c r="V1604" s="2280" t="s">
        <v>2073</v>
      </c>
      <c r="W1604" s="1173"/>
      <c r="X1604" s="2280" t="s">
        <v>37</v>
      </c>
      <c r="Y1604" s="1173"/>
      <c r="Z1604" s="2277" t="s">
        <v>45</v>
      </c>
      <c r="AA1604" s="1176">
        <v>4504392162</v>
      </c>
      <c r="AB1604" s="2037" t="s">
        <v>10565</v>
      </c>
      <c r="AC1604" s="722">
        <v>0</v>
      </c>
      <c r="AD1604" s="1266">
        <v>7938.81</v>
      </c>
      <c r="AE1604" s="722">
        <f t="shared" si="43"/>
        <v>31755.24</v>
      </c>
      <c r="AF1604" s="31"/>
      <c r="AG1604" s="26"/>
    </row>
    <row r="1605" spans="1:33" ht="30" customHeight="1">
      <c r="A1605" s="2082" t="s">
        <v>8564</v>
      </c>
      <c r="B1605" s="5352" t="s">
        <v>14271</v>
      </c>
      <c r="C1605" s="1277">
        <v>45597</v>
      </c>
      <c r="D1605" s="1277">
        <v>45611</v>
      </c>
      <c r="E1605" s="593"/>
      <c r="F1605" s="1297"/>
      <c r="G1605" s="1276">
        <v>8598</v>
      </c>
      <c r="H1605" s="2083" t="s">
        <v>3312</v>
      </c>
      <c r="I1605" s="1326"/>
      <c r="J1605" s="1304" t="s">
        <v>14272</v>
      </c>
      <c r="K1605" s="2084" t="s">
        <v>14273</v>
      </c>
      <c r="L1605" s="1397" t="s">
        <v>173</v>
      </c>
      <c r="M1605" s="771" t="s">
        <v>14345</v>
      </c>
      <c r="N1605" s="1176"/>
      <c r="O1605" s="1272">
        <v>1</v>
      </c>
      <c r="P1605" s="1272">
        <v>1</v>
      </c>
      <c r="Q1605" s="2014" t="s">
        <v>12312</v>
      </c>
      <c r="R1605" s="1173"/>
      <c r="S1605" s="1173"/>
      <c r="T1605" s="1173"/>
      <c r="U1605" s="1173"/>
      <c r="V1605" s="2329" t="s">
        <v>2073</v>
      </c>
      <c r="W1605" s="1173"/>
      <c r="X1605" s="2329" t="s">
        <v>37</v>
      </c>
      <c r="Y1605" s="1173"/>
      <c r="Z1605" s="2277" t="s">
        <v>45</v>
      </c>
      <c r="AA1605" s="1176">
        <v>4504392297</v>
      </c>
      <c r="AB1605" s="2037" t="s">
        <v>10565</v>
      </c>
      <c r="AC1605" s="722">
        <v>6000</v>
      </c>
      <c r="AD1605" s="1266">
        <v>7938.81</v>
      </c>
      <c r="AE1605" s="722">
        <f t="shared" si="43"/>
        <v>13938.810000000001</v>
      </c>
      <c r="AF1605" s="31"/>
      <c r="AG1605" s="26"/>
    </row>
    <row r="1606" spans="1:33" ht="30" customHeight="1">
      <c r="A1606" s="2082" t="s">
        <v>8564</v>
      </c>
      <c r="B1606" s="5352" t="s">
        <v>14274</v>
      </c>
      <c r="C1606" s="1277">
        <v>45598</v>
      </c>
      <c r="D1606" s="1277">
        <v>45611</v>
      </c>
      <c r="E1606" s="593"/>
      <c r="F1606" s="1297"/>
      <c r="G1606" s="1276">
        <v>8598</v>
      </c>
      <c r="H1606" s="2083" t="s">
        <v>14275</v>
      </c>
      <c r="I1606" s="1326"/>
      <c r="J1606" s="1304" t="s">
        <v>14276</v>
      </c>
      <c r="K1606" s="2084" t="s">
        <v>14277</v>
      </c>
      <c r="L1606" s="1768" t="s">
        <v>28</v>
      </c>
      <c r="M1606" s="771" t="s">
        <v>14346</v>
      </c>
      <c r="N1606" s="1176"/>
      <c r="O1606" s="1272">
        <v>2</v>
      </c>
      <c r="P1606" s="1272">
        <v>2</v>
      </c>
      <c r="Q1606" s="2014" t="s">
        <v>12715</v>
      </c>
      <c r="R1606" s="1173"/>
      <c r="S1606" s="1173"/>
      <c r="T1606" s="1173"/>
      <c r="U1606" s="1173"/>
      <c r="V1606" s="2299" t="s">
        <v>2073</v>
      </c>
      <c r="W1606" s="1173"/>
      <c r="X1606" s="2299" t="s">
        <v>37</v>
      </c>
      <c r="Y1606" s="1173"/>
      <c r="Z1606" s="2277" t="s">
        <v>45</v>
      </c>
      <c r="AA1606" s="1176">
        <v>4504392364</v>
      </c>
      <c r="AB1606" s="2037" t="s">
        <v>5585</v>
      </c>
      <c r="AC1606" s="722">
        <v>6000</v>
      </c>
      <c r="AD1606" s="1266">
        <v>7938.81</v>
      </c>
      <c r="AE1606" s="722">
        <f t="shared" si="43"/>
        <v>21877.620000000003</v>
      </c>
      <c r="AF1606" s="31"/>
      <c r="AG1606" s="26"/>
    </row>
    <row r="1607" spans="1:33" ht="30" customHeight="1">
      <c r="A1607" s="2082" t="s">
        <v>8508</v>
      </c>
      <c r="B1607" s="5592" t="s">
        <v>14278</v>
      </c>
      <c r="C1607" s="1277">
        <v>45597</v>
      </c>
      <c r="D1607" s="1277">
        <v>45608</v>
      </c>
      <c r="E1607" s="593"/>
      <c r="F1607" s="1297"/>
      <c r="G1607" s="1276">
        <v>8601</v>
      </c>
      <c r="H1607" s="2077"/>
      <c r="I1607" s="2135" t="s">
        <v>92</v>
      </c>
      <c r="J1607" s="1304" t="s">
        <v>9769</v>
      </c>
      <c r="K1607" s="2084" t="s">
        <v>14279</v>
      </c>
      <c r="L1607" s="1768" t="s">
        <v>28</v>
      </c>
      <c r="M1607" s="771" t="s">
        <v>14347</v>
      </c>
      <c r="N1607" s="1176"/>
      <c r="O1607" s="1272">
        <v>2</v>
      </c>
      <c r="P1607" s="1272">
        <v>2</v>
      </c>
      <c r="Q1607" s="2014" t="s">
        <v>14280</v>
      </c>
      <c r="R1607" s="1173"/>
      <c r="S1607" s="1173"/>
      <c r="T1607" s="1173"/>
      <c r="U1607" s="1173"/>
      <c r="V1607" s="2365" t="s">
        <v>2073</v>
      </c>
      <c r="W1607" s="1173"/>
      <c r="X1607" s="2365" t="s">
        <v>37</v>
      </c>
      <c r="Y1607" s="1173"/>
      <c r="Z1607" s="2389" t="s">
        <v>45</v>
      </c>
      <c r="AA1607" s="1176"/>
      <c r="AB1607" s="2037" t="s">
        <v>14509</v>
      </c>
      <c r="AC1607" s="722">
        <v>0</v>
      </c>
      <c r="AD1607" s="1266">
        <v>10976</v>
      </c>
      <c r="AE1607" s="722">
        <f t="shared" si="43"/>
        <v>21952</v>
      </c>
      <c r="AF1607" s="31"/>
      <c r="AG1607" s="26"/>
    </row>
    <row r="1608" spans="1:33" ht="30" customHeight="1">
      <c r="A1608" s="2082" t="s">
        <v>8508</v>
      </c>
      <c r="B1608" s="2992" t="s">
        <v>14281</v>
      </c>
      <c r="C1608" s="1277">
        <v>45597</v>
      </c>
      <c r="D1608" s="1277">
        <v>45608</v>
      </c>
      <c r="E1608" s="593"/>
      <c r="F1608" s="1297"/>
      <c r="G1608" s="1276">
        <v>8601</v>
      </c>
      <c r="H1608" s="2083" t="s">
        <v>10220</v>
      </c>
      <c r="I1608" s="2135" t="s">
        <v>92</v>
      </c>
      <c r="J1608" s="1304" t="s">
        <v>14282</v>
      </c>
      <c r="K1608" s="2084" t="s">
        <v>14283</v>
      </c>
      <c r="L1608" s="2095" t="s">
        <v>1753</v>
      </c>
      <c r="M1608" s="771" t="s">
        <v>14348</v>
      </c>
      <c r="N1608" s="1176"/>
      <c r="O1608" s="1272">
        <v>20</v>
      </c>
      <c r="P1608" s="1272">
        <v>20</v>
      </c>
      <c r="Q1608" s="2014" t="s">
        <v>14284</v>
      </c>
      <c r="R1608" s="1173"/>
      <c r="S1608" s="1173"/>
      <c r="T1608" s="1173"/>
      <c r="U1608" s="1173"/>
      <c r="V1608" s="2365" t="s">
        <v>2073</v>
      </c>
      <c r="W1608" s="1173"/>
      <c r="X1608" s="2365" t="s">
        <v>37</v>
      </c>
      <c r="Y1608" s="1173"/>
      <c r="Z1608" s="2389" t="s">
        <v>45</v>
      </c>
      <c r="AA1608" s="1176">
        <v>4504392159</v>
      </c>
      <c r="AB1608" s="2037" t="s">
        <v>12936</v>
      </c>
      <c r="AC1608" s="722">
        <v>0</v>
      </c>
      <c r="AD1608" s="1266">
        <v>10976</v>
      </c>
      <c r="AE1608" s="722">
        <f t="shared" si="43"/>
        <v>219520</v>
      </c>
      <c r="AF1608" s="31"/>
      <c r="AG1608" s="26"/>
    </row>
    <row r="1609" spans="1:33" ht="30" customHeight="1">
      <c r="A1609" s="2082" t="s">
        <v>10014</v>
      </c>
      <c r="B1609" s="2992" t="s">
        <v>14285</v>
      </c>
      <c r="C1609" s="1277">
        <v>45596</v>
      </c>
      <c r="D1609" s="1277">
        <v>45610</v>
      </c>
      <c r="E1609" s="593"/>
      <c r="F1609" s="1297"/>
      <c r="G1609" s="1276">
        <v>8612</v>
      </c>
      <c r="H1609" s="2083" t="s">
        <v>14286</v>
      </c>
      <c r="I1609" s="1326"/>
      <c r="J1609" s="1304" t="s">
        <v>14287</v>
      </c>
      <c r="K1609" s="2084" t="s">
        <v>14288</v>
      </c>
      <c r="L1609" s="1397" t="s">
        <v>173</v>
      </c>
      <c r="M1609" s="771" t="s">
        <v>14349</v>
      </c>
      <c r="N1609" s="1176"/>
      <c r="O1609" s="1272">
        <v>1</v>
      </c>
      <c r="P1609" s="1272">
        <v>1</v>
      </c>
      <c r="Q1609" s="2014" t="s">
        <v>12005</v>
      </c>
      <c r="R1609" s="1173"/>
      <c r="S1609" s="1173"/>
      <c r="T1609" s="1173"/>
      <c r="U1609" s="1173"/>
      <c r="V1609" s="2384" t="s">
        <v>2073</v>
      </c>
      <c r="W1609" s="1173"/>
      <c r="X1609" s="2384" t="s">
        <v>37</v>
      </c>
      <c r="Y1609" s="1173"/>
      <c r="Z1609" s="2478" t="s">
        <v>45</v>
      </c>
      <c r="AA1609" s="1176">
        <v>4504390894</v>
      </c>
      <c r="AB1609" s="2037" t="s">
        <v>10568</v>
      </c>
      <c r="AC1609" s="722">
        <v>0</v>
      </c>
      <c r="AD1609" s="1266">
        <v>6156</v>
      </c>
      <c r="AE1609" s="722">
        <f t="shared" si="43"/>
        <v>6156</v>
      </c>
      <c r="AF1609" s="31"/>
      <c r="AG1609" s="26"/>
    </row>
    <row r="1610" spans="1:33" ht="30" customHeight="1">
      <c r="A1610" s="2082" t="s">
        <v>10014</v>
      </c>
      <c r="B1610" s="5352" t="s">
        <v>14289</v>
      </c>
      <c r="C1610" s="1277">
        <v>45596</v>
      </c>
      <c r="D1610" s="1277">
        <v>45608</v>
      </c>
      <c r="E1610" s="764"/>
      <c r="F1610" s="1297"/>
      <c r="G1610" s="1276">
        <v>8612</v>
      </c>
      <c r="H1610" s="2083" t="s">
        <v>10076</v>
      </c>
      <c r="I1610" s="1326"/>
      <c r="J1610" s="1304" t="s">
        <v>14290</v>
      </c>
      <c r="K1610" s="2084" t="s">
        <v>14291</v>
      </c>
      <c r="L1610" s="1397" t="s">
        <v>173</v>
      </c>
      <c r="M1610" s="771" t="s">
        <v>14350</v>
      </c>
      <c r="N1610" s="1176"/>
      <c r="O1610" s="1272">
        <v>1</v>
      </c>
      <c r="P1610" s="1272">
        <v>1</v>
      </c>
      <c r="Q1610" s="2014" t="s">
        <v>12005</v>
      </c>
      <c r="R1610" s="1173"/>
      <c r="S1610" s="1173"/>
      <c r="T1610" s="1173"/>
      <c r="U1610" s="1173"/>
      <c r="V1610" s="2436" t="s">
        <v>2073</v>
      </c>
      <c r="W1610" s="1173"/>
      <c r="X1610" s="2436" t="s">
        <v>37</v>
      </c>
      <c r="Y1610" s="1173"/>
      <c r="Z1610" s="2478" t="s">
        <v>45</v>
      </c>
      <c r="AA1610" s="1176"/>
      <c r="AB1610" s="2037" t="s">
        <v>10568</v>
      </c>
      <c r="AC1610" s="722">
        <v>0</v>
      </c>
      <c r="AD1610" s="1266">
        <v>6156</v>
      </c>
      <c r="AE1610" s="722">
        <f t="shared" si="43"/>
        <v>6156</v>
      </c>
      <c r="AF1610" s="31"/>
      <c r="AG1610" s="26"/>
    </row>
    <row r="1611" spans="1:33" ht="30" customHeight="1">
      <c r="A1611" s="2082" t="s">
        <v>10014</v>
      </c>
      <c r="B1611" s="5352" t="s">
        <v>14292</v>
      </c>
      <c r="C1611" s="1277">
        <v>45596</v>
      </c>
      <c r="D1611" s="1277">
        <v>45611</v>
      </c>
      <c r="E1611" s="593"/>
      <c r="F1611" s="1297"/>
      <c r="G1611" s="1276">
        <v>8612</v>
      </c>
      <c r="H1611" s="2083" t="s">
        <v>14293</v>
      </c>
      <c r="I1611" s="1326"/>
      <c r="J1611" s="1304" t="s">
        <v>14294</v>
      </c>
      <c r="K1611" s="2084" t="s">
        <v>14298</v>
      </c>
      <c r="L1611" s="1397" t="s">
        <v>173</v>
      </c>
      <c r="M1611" s="771" t="s">
        <v>14351</v>
      </c>
      <c r="N1611" s="1176"/>
      <c r="O1611" s="1272">
        <v>1</v>
      </c>
      <c r="P1611" s="1272">
        <v>1</v>
      </c>
      <c r="Q1611" s="2014" t="s">
        <v>12005</v>
      </c>
      <c r="R1611" s="1173"/>
      <c r="S1611" s="1173"/>
      <c r="T1611" s="1173"/>
      <c r="U1611" s="1173"/>
      <c r="V1611" s="2609" t="s">
        <v>2073</v>
      </c>
      <c r="W1611" s="1173"/>
      <c r="X1611" s="2609" t="s">
        <v>37</v>
      </c>
      <c r="Y1611" s="1173"/>
      <c r="Z1611" s="2478" t="s">
        <v>45</v>
      </c>
      <c r="AA1611" s="1176">
        <v>4504390895</v>
      </c>
      <c r="AB1611" s="2037" t="s">
        <v>10568</v>
      </c>
      <c r="AC1611" s="722">
        <v>0</v>
      </c>
      <c r="AD1611" s="1266">
        <v>6156</v>
      </c>
      <c r="AE1611" s="722">
        <f t="shared" si="43"/>
        <v>6156</v>
      </c>
      <c r="AF1611" s="31"/>
      <c r="AG1611" s="26"/>
    </row>
    <row r="1612" spans="1:33" ht="30" customHeight="1">
      <c r="A1612" s="2082" t="s">
        <v>10014</v>
      </c>
      <c r="B1612" s="5352" t="s">
        <v>14295</v>
      </c>
      <c r="C1612" s="1277">
        <v>45597</v>
      </c>
      <c r="D1612" s="1277">
        <v>45614</v>
      </c>
      <c r="E1612" s="593"/>
      <c r="F1612" s="1297"/>
      <c r="G1612" s="1276">
        <v>8612</v>
      </c>
      <c r="H1612" s="2083" t="s">
        <v>6024</v>
      </c>
      <c r="I1612" s="1326"/>
      <c r="J1612" s="1304" t="s">
        <v>14296</v>
      </c>
      <c r="K1612" s="2084" t="s">
        <v>14297</v>
      </c>
      <c r="L1612" s="1397" t="s">
        <v>173</v>
      </c>
      <c r="M1612" s="771" t="s">
        <v>14352</v>
      </c>
      <c r="N1612" s="1176"/>
      <c r="O1612" s="1272">
        <v>1</v>
      </c>
      <c r="P1612" s="1272">
        <v>1</v>
      </c>
      <c r="Q1612" s="2014" t="s">
        <v>12005</v>
      </c>
      <c r="R1612" s="1173"/>
      <c r="S1612" s="1173"/>
      <c r="T1612" s="1173"/>
      <c r="U1612" s="1173"/>
      <c r="V1612" s="2365" t="s">
        <v>2073</v>
      </c>
      <c r="W1612" s="1173"/>
      <c r="X1612" s="2365" t="s">
        <v>37</v>
      </c>
      <c r="Y1612" s="1173"/>
      <c r="Z1612" s="2365" t="s">
        <v>45</v>
      </c>
      <c r="AA1612" s="1176" t="s">
        <v>14363</v>
      </c>
      <c r="AB1612" s="2037" t="s">
        <v>10569</v>
      </c>
      <c r="AC1612" s="722">
        <v>0</v>
      </c>
      <c r="AD1612" s="1266">
        <v>6156</v>
      </c>
      <c r="AE1612" s="722">
        <f t="shared" si="43"/>
        <v>6156</v>
      </c>
      <c r="AF1612" s="31"/>
      <c r="AG1612" s="26"/>
    </row>
    <row r="1613" spans="1:33" ht="30" customHeight="1">
      <c r="A1613" s="2082" t="s">
        <v>10014</v>
      </c>
      <c r="B1613" s="5592" t="s">
        <v>14299</v>
      </c>
      <c r="C1613" s="1277">
        <v>45597</v>
      </c>
      <c r="D1613" s="1277">
        <v>45614</v>
      </c>
      <c r="E1613" s="593"/>
      <c r="F1613" s="1297"/>
      <c r="G1613" s="1276">
        <v>8612</v>
      </c>
      <c r="H1613" s="2083" t="s">
        <v>14300</v>
      </c>
      <c r="I1613" s="1326"/>
      <c r="J1613" s="1304" t="s">
        <v>14301</v>
      </c>
      <c r="K1613" s="2084" t="s">
        <v>14302</v>
      </c>
      <c r="L1613" s="1397" t="s">
        <v>173</v>
      </c>
      <c r="M1613" s="771" t="s">
        <v>14353</v>
      </c>
      <c r="N1613" s="1176"/>
      <c r="O1613" s="1272">
        <v>1</v>
      </c>
      <c r="P1613" s="1272">
        <v>1</v>
      </c>
      <c r="Q1613" s="2073" t="s">
        <v>14303</v>
      </c>
      <c r="R1613" s="1173"/>
      <c r="S1613" s="1173"/>
      <c r="T1613" s="1173"/>
      <c r="U1613" s="1173"/>
      <c r="V1613" s="2383" t="s">
        <v>2073</v>
      </c>
      <c r="W1613" s="1173"/>
      <c r="X1613" s="2383" t="s">
        <v>37</v>
      </c>
      <c r="Y1613" s="1173"/>
      <c r="Z1613" s="2478" t="s">
        <v>45</v>
      </c>
      <c r="AA1613" s="1176" t="s">
        <v>14362</v>
      </c>
      <c r="AB1613" s="2037" t="s">
        <v>12936</v>
      </c>
      <c r="AC1613" s="722">
        <v>0</v>
      </c>
      <c r="AD1613" s="1266">
        <v>6156</v>
      </c>
      <c r="AE1613" s="722">
        <f>SUM(AD1613*P1613+AC1613)</f>
        <v>6156</v>
      </c>
      <c r="AF1613" s="31"/>
      <c r="AG1613" s="26"/>
    </row>
    <row r="1614" spans="1:33" ht="30" customHeight="1">
      <c r="A1614" s="2082" t="s">
        <v>10014</v>
      </c>
      <c r="B1614" s="5352" t="s">
        <v>14304</v>
      </c>
      <c r="C1614" s="1277">
        <v>45597</v>
      </c>
      <c r="D1614" s="1277">
        <v>45615</v>
      </c>
      <c r="E1614" s="593"/>
      <c r="F1614" s="1297"/>
      <c r="G1614" s="1276">
        <v>8612</v>
      </c>
      <c r="H1614" s="2083" t="s">
        <v>14305</v>
      </c>
      <c r="I1614" s="1326"/>
      <c r="J1614" s="1304" t="s">
        <v>14306</v>
      </c>
      <c r="K1614" s="2084" t="s">
        <v>14307</v>
      </c>
      <c r="L1614" s="1397" t="s">
        <v>173</v>
      </c>
      <c r="M1614" s="771" t="s">
        <v>14354</v>
      </c>
      <c r="N1614" s="1176"/>
      <c r="O1614" s="1272">
        <v>1</v>
      </c>
      <c r="P1614" s="1272">
        <v>1</v>
      </c>
      <c r="Q1614" s="2073" t="s">
        <v>14303</v>
      </c>
      <c r="R1614" s="1173"/>
      <c r="S1614" s="1173"/>
      <c r="T1614" s="1173"/>
      <c r="U1614" s="1173"/>
      <c r="V1614" s="2536" t="s">
        <v>2073</v>
      </c>
      <c r="W1614" s="1173"/>
      <c r="X1614" s="2536" t="s">
        <v>37</v>
      </c>
      <c r="Y1614" s="1173"/>
      <c r="Z1614" s="2478" t="s">
        <v>45</v>
      </c>
      <c r="AA1614" s="1176">
        <v>4504391844</v>
      </c>
      <c r="AB1614" s="2037" t="s">
        <v>12936</v>
      </c>
      <c r="AC1614" s="722">
        <v>0</v>
      </c>
      <c r="AD1614" s="1266">
        <v>6156</v>
      </c>
      <c r="AE1614" s="722">
        <f t="shared" ref="AE1614:AE1635" si="44">SUM(AD1614*P1614+AC1614)</f>
        <v>6156</v>
      </c>
      <c r="AF1614" s="31"/>
      <c r="AG1614" s="26"/>
    </row>
    <row r="1615" spans="1:33" ht="30" customHeight="1">
      <c r="A1615" s="1987" t="s">
        <v>10014</v>
      </c>
      <c r="B1615" s="1988" t="s">
        <v>14308</v>
      </c>
      <c r="C1615" s="358">
        <v>45597</v>
      </c>
      <c r="D1615" s="358">
        <v>45611</v>
      </c>
      <c r="E1615" s="37"/>
      <c r="F1615" s="449"/>
      <c r="G1615" s="360">
        <v>8612</v>
      </c>
      <c r="H1615" s="2105" t="s">
        <v>14309</v>
      </c>
      <c r="I1615" s="539"/>
      <c r="J1615" s="450" t="s">
        <v>14310</v>
      </c>
      <c r="K1615" s="1990" t="s">
        <v>14311</v>
      </c>
      <c r="L1615" s="1789" t="s">
        <v>28</v>
      </c>
      <c r="M1615" s="135" t="s">
        <v>14355</v>
      </c>
      <c r="N1615" s="364"/>
      <c r="O1615" s="365">
        <v>2</v>
      </c>
      <c r="P1615" s="365">
        <v>2</v>
      </c>
      <c r="Q1615" s="2495" t="s">
        <v>14303</v>
      </c>
      <c r="R1615" s="366"/>
      <c r="S1615" s="366"/>
      <c r="T1615" s="366"/>
      <c r="U1615" s="366"/>
      <c r="V1615" s="2496" t="s">
        <v>256</v>
      </c>
      <c r="W1615" s="366"/>
      <c r="X1615" s="366"/>
      <c r="Y1615" s="366"/>
      <c r="Z1615" s="364"/>
      <c r="AA1615" s="364">
        <v>4504391852</v>
      </c>
      <c r="AB1615" s="2045" t="s">
        <v>12936</v>
      </c>
      <c r="AC1615" s="280"/>
      <c r="AD1615" s="542"/>
      <c r="AE1615" s="280"/>
      <c r="AF1615" s="31"/>
      <c r="AG1615" s="26"/>
    </row>
    <row r="1616" spans="1:33" ht="30" customHeight="1">
      <c r="A1616" s="2082" t="s">
        <v>10258</v>
      </c>
      <c r="B1616" s="2992" t="s">
        <v>14312</v>
      </c>
      <c r="C1616" s="1277">
        <v>45597</v>
      </c>
      <c r="D1616" s="1277">
        <v>45611</v>
      </c>
      <c r="E1616" s="593"/>
      <c r="F1616" s="1297"/>
      <c r="G1616" s="1276">
        <v>8613</v>
      </c>
      <c r="H1616" s="2083" t="s">
        <v>5674</v>
      </c>
      <c r="I1616" s="1326"/>
      <c r="J1616" s="1304" t="s">
        <v>14313</v>
      </c>
      <c r="K1616" s="2078" t="s">
        <v>12524</v>
      </c>
      <c r="L1616" s="1768" t="s">
        <v>28</v>
      </c>
      <c r="M1616" s="771" t="s">
        <v>14356</v>
      </c>
      <c r="N1616" s="1176"/>
      <c r="O1616" s="1272">
        <v>2</v>
      </c>
      <c r="P1616" s="1272">
        <v>2</v>
      </c>
      <c r="Q1616" s="2073" t="s">
        <v>12075</v>
      </c>
      <c r="R1616" s="1173"/>
      <c r="S1616" s="1173"/>
      <c r="T1616" s="1173"/>
      <c r="U1616" s="1173"/>
      <c r="V1616" s="2623" t="s">
        <v>2073</v>
      </c>
      <c r="W1616" s="1173"/>
      <c r="X1616" s="2623" t="s">
        <v>37</v>
      </c>
      <c r="Y1616" s="1173"/>
      <c r="Z1616" s="2678" t="s">
        <v>45</v>
      </c>
      <c r="AA1616" s="1176">
        <v>4504391714</v>
      </c>
      <c r="AB1616" s="2037" t="s">
        <v>10569</v>
      </c>
      <c r="AC1616" s="722">
        <v>0</v>
      </c>
      <c r="AD1616" s="1266">
        <v>6318</v>
      </c>
      <c r="AE1616" s="722">
        <f t="shared" si="44"/>
        <v>12636</v>
      </c>
      <c r="AF1616" s="31"/>
      <c r="AG1616" s="26"/>
    </row>
    <row r="1617" spans="1:33" ht="30" customHeight="1">
      <c r="A1617" s="2082" t="s">
        <v>8626</v>
      </c>
      <c r="B1617" s="2992" t="s">
        <v>14314</v>
      </c>
      <c r="C1617" s="1277">
        <v>45597</v>
      </c>
      <c r="D1617" s="1277">
        <v>45615</v>
      </c>
      <c r="E1617" s="593"/>
      <c r="F1617" s="1297"/>
      <c r="G1617" s="1276">
        <v>8615</v>
      </c>
      <c r="H1617" s="2083" t="s">
        <v>3503</v>
      </c>
      <c r="I1617" s="1326"/>
      <c r="J1617" s="1304" t="s">
        <v>13216</v>
      </c>
      <c r="K1617" s="2084" t="s">
        <v>14315</v>
      </c>
      <c r="L1617" s="2095" t="s">
        <v>179</v>
      </c>
      <c r="M1617" s="771" t="s">
        <v>14357</v>
      </c>
      <c r="N1617" s="1176"/>
      <c r="O1617" s="1272">
        <v>8</v>
      </c>
      <c r="P1617" s="1272">
        <v>8</v>
      </c>
      <c r="Q1617" s="2073" t="s">
        <v>14316</v>
      </c>
      <c r="R1617" s="1173"/>
      <c r="S1617" s="1173"/>
      <c r="T1617" s="1173"/>
      <c r="U1617" s="1173"/>
      <c r="V1617" s="2140" t="s">
        <v>2073</v>
      </c>
      <c r="W1617" s="1173"/>
      <c r="X1617" s="2140" t="s">
        <v>37</v>
      </c>
      <c r="Y1617" s="1173"/>
      <c r="Z1617" s="2063" t="s">
        <v>45</v>
      </c>
      <c r="AA1617" s="1176">
        <v>4504391722</v>
      </c>
      <c r="AB1617" s="2037" t="s">
        <v>14507</v>
      </c>
      <c r="AC1617" s="722">
        <v>9000</v>
      </c>
      <c r="AD1617" s="1266">
        <v>7857</v>
      </c>
      <c r="AE1617" s="722">
        <f t="shared" si="44"/>
        <v>71856</v>
      </c>
      <c r="AF1617" s="31"/>
      <c r="AG1617" s="26"/>
    </row>
    <row r="1618" spans="1:33" ht="30" customHeight="1">
      <c r="A1618" s="1987" t="s">
        <v>7869</v>
      </c>
      <c r="B1618" s="1504" t="s">
        <v>14317</v>
      </c>
      <c r="C1618" s="358">
        <v>45596</v>
      </c>
      <c r="D1618" s="358">
        <v>45602</v>
      </c>
      <c r="E1618" s="37"/>
      <c r="F1618" s="449"/>
      <c r="G1618" s="360">
        <v>8644</v>
      </c>
      <c r="H1618" s="2105" t="s">
        <v>1897</v>
      </c>
      <c r="I1618" s="539"/>
      <c r="J1618" s="450" t="s">
        <v>14318</v>
      </c>
      <c r="K1618" s="2106" t="s">
        <v>12953</v>
      </c>
      <c r="L1618" s="1508" t="s">
        <v>173</v>
      </c>
      <c r="M1618" s="135" t="s">
        <v>14358</v>
      </c>
      <c r="N1618" s="364"/>
      <c r="O1618" s="365">
        <v>1</v>
      </c>
      <c r="P1618" s="365">
        <v>1</v>
      </c>
      <c r="Q1618" s="1991" t="s">
        <v>12005</v>
      </c>
      <c r="R1618" s="366"/>
      <c r="S1618" s="366"/>
      <c r="T1618" s="366"/>
      <c r="U1618" s="366"/>
      <c r="V1618" s="2107" t="s">
        <v>256</v>
      </c>
      <c r="W1618" s="366"/>
      <c r="X1618" s="366"/>
      <c r="Y1618" s="366"/>
      <c r="Z1618" s="364"/>
      <c r="AA1618" s="364">
        <v>4504391216</v>
      </c>
      <c r="AB1618" s="2045" t="s">
        <v>10569</v>
      </c>
      <c r="AC1618" s="280"/>
      <c r="AD1618" s="542"/>
      <c r="AE1618" s="280"/>
      <c r="AF1618" s="31"/>
      <c r="AG1618" s="26"/>
    </row>
    <row r="1619" spans="1:33" ht="30" customHeight="1">
      <c r="A1619" s="2082" t="s">
        <v>8916</v>
      </c>
      <c r="B1619" s="2992" t="s">
        <v>14319</v>
      </c>
      <c r="C1619" s="1277">
        <v>45596</v>
      </c>
      <c r="D1619" s="1277">
        <v>45611</v>
      </c>
      <c r="E1619" s="593"/>
      <c r="F1619" s="1297"/>
      <c r="G1619" s="1276">
        <v>8646</v>
      </c>
      <c r="H1619" s="2077"/>
      <c r="I1619" s="2135" t="s">
        <v>92</v>
      </c>
      <c r="J1619" s="1304" t="s">
        <v>10956</v>
      </c>
      <c r="K1619" s="2084" t="s">
        <v>14320</v>
      </c>
      <c r="L1619" s="1768" t="s">
        <v>28</v>
      </c>
      <c r="M1619" s="771" t="s">
        <v>14359</v>
      </c>
      <c r="N1619" s="1176"/>
      <c r="O1619" s="1272">
        <v>2</v>
      </c>
      <c r="P1619" s="1272">
        <v>2</v>
      </c>
      <c r="Q1619" s="2014" t="s">
        <v>14321</v>
      </c>
      <c r="R1619" s="1173"/>
      <c r="S1619" s="1173"/>
      <c r="T1619" s="1173"/>
      <c r="U1619" s="1173"/>
      <c r="V1619" s="2070" t="s">
        <v>2073</v>
      </c>
      <c r="W1619" s="1173"/>
      <c r="X1619" s="2070" t="s">
        <v>37</v>
      </c>
      <c r="Y1619" s="1173"/>
      <c r="Z1619" s="2691" t="s">
        <v>45</v>
      </c>
      <c r="AA1619" s="1176">
        <v>4504391049</v>
      </c>
      <c r="AB1619" s="2037" t="s">
        <v>10569</v>
      </c>
      <c r="AC1619" s="722">
        <v>13950</v>
      </c>
      <c r="AD1619" s="1266">
        <v>10976</v>
      </c>
      <c r="AE1619" s="722">
        <f t="shared" si="44"/>
        <v>35902</v>
      </c>
      <c r="AF1619" s="31"/>
      <c r="AG1619" s="26"/>
    </row>
    <row r="1620" spans="1:33" ht="30" customHeight="1">
      <c r="A1620" s="2082" t="s">
        <v>8916</v>
      </c>
      <c r="B1620" s="2992" t="s">
        <v>14322</v>
      </c>
      <c r="C1620" s="1277">
        <v>45596</v>
      </c>
      <c r="D1620" s="1277">
        <v>45616</v>
      </c>
      <c r="E1620" s="593"/>
      <c r="F1620" s="1297"/>
      <c r="G1620" s="1276">
        <v>8646</v>
      </c>
      <c r="H1620" s="2083" t="s">
        <v>14323</v>
      </c>
      <c r="I1620" s="1326"/>
      <c r="J1620" s="1304" t="s">
        <v>14324</v>
      </c>
      <c r="K1620" s="2084" t="s">
        <v>14325</v>
      </c>
      <c r="L1620" s="1397" t="s">
        <v>173</v>
      </c>
      <c r="M1620" s="771" t="s">
        <v>14360</v>
      </c>
      <c r="N1620" s="1176"/>
      <c r="O1620" s="1272">
        <v>1</v>
      </c>
      <c r="P1620" s="1272">
        <v>1</v>
      </c>
      <c r="Q1620" s="2073" t="s">
        <v>14326</v>
      </c>
      <c r="R1620" s="1173"/>
      <c r="S1620" s="1173"/>
      <c r="T1620" s="1173"/>
      <c r="U1620" s="1173"/>
      <c r="V1620" s="2036" t="s">
        <v>2073</v>
      </c>
      <c r="W1620" s="1173"/>
      <c r="X1620" s="2036" t="s">
        <v>37</v>
      </c>
      <c r="Y1620" s="1173"/>
      <c r="Z1620" s="2063" t="s">
        <v>45</v>
      </c>
      <c r="AA1620" s="1176">
        <v>4504391050</v>
      </c>
      <c r="AB1620" s="2037" t="s">
        <v>12936</v>
      </c>
      <c r="AC1620" s="722">
        <v>56000</v>
      </c>
      <c r="AD1620" s="1266">
        <v>10976</v>
      </c>
      <c r="AE1620" s="722">
        <f t="shared" si="44"/>
        <v>66976</v>
      </c>
      <c r="AF1620" s="31"/>
      <c r="AG1620" s="26"/>
    </row>
    <row r="1621" spans="1:33" ht="30" customHeight="1">
      <c r="A1621" s="2082" t="s">
        <v>8556</v>
      </c>
      <c r="B1621" s="2992" t="s">
        <v>14327</v>
      </c>
      <c r="C1621" s="1277">
        <v>45596</v>
      </c>
      <c r="D1621" s="1277">
        <v>45608</v>
      </c>
      <c r="E1621" s="593"/>
      <c r="F1621" s="1297"/>
      <c r="G1621" s="1276">
        <v>8608</v>
      </c>
      <c r="H1621" s="2083" t="s">
        <v>8421</v>
      </c>
      <c r="I1621" s="1326"/>
      <c r="J1621" s="1304" t="s">
        <v>14328</v>
      </c>
      <c r="K1621" s="2084" t="s">
        <v>14329</v>
      </c>
      <c r="L1621" s="1397" t="s">
        <v>173</v>
      </c>
      <c r="M1621" s="771" t="s">
        <v>14361</v>
      </c>
      <c r="N1621" s="1176"/>
      <c r="O1621" s="1272">
        <v>1</v>
      </c>
      <c r="P1621" s="1272">
        <v>1</v>
      </c>
      <c r="Q1621" s="2014" t="s">
        <v>12005</v>
      </c>
      <c r="R1621" s="1173"/>
      <c r="S1621" s="1173"/>
      <c r="T1621" s="1173"/>
      <c r="U1621" s="1173"/>
      <c r="V1621" s="2365" t="s">
        <v>2073</v>
      </c>
      <c r="W1621" s="1173"/>
      <c r="X1621" s="2365" t="s">
        <v>37</v>
      </c>
      <c r="Y1621" s="1173"/>
      <c r="Z1621" s="2330" t="s">
        <v>45</v>
      </c>
      <c r="AA1621" s="1176">
        <v>4504391044</v>
      </c>
      <c r="AB1621" s="2037" t="s">
        <v>14509</v>
      </c>
      <c r="AC1621" s="722">
        <v>0</v>
      </c>
      <c r="AD1621" s="1266">
        <v>7938</v>
      </c>
      <c r="AE1621" s="722">
        <f t="shared" si="44"/>
        <v>7938</v>
      </c>
      <c r="AF1621" s="31"/>
      <c r="AG1621" s="26"/>
    </row>
    <row r="1622" spans="1:33" ht="30" customHeight="1">
      <c r="A1622" s="1998" t="s">
        <v>8756</v>
      </c>
      <c r="B1622" s="2992" t="s">
        <v>14364</v>
      </c>
      <c r="C1622" s="1277">
        <v>45596</v>
      </c>
      <c r="D1622" s="1277">
        <v>45607</v>
      </c>
      <c r="E1622" s="593"/>
      <c r="F1622" s="1297"/>
      <c r="G1622" s="1276">
        <v>8600</v>
      </c>
      <c r="H1622" s="2071" t="s">
        <v>1958</v>
      </c>
      <c r="I1622" s="1326"/>
      <c r="J1622" s="1304" t="s">
        <v>13654</v>
      </c>
      <c r="K1622" s="2072" t="s">
        <v>14365</v>
      </c>
      <c r="L1622" s="1397" t="s">
        <v>173</v>
      </c>
      <c r="M1622" s="771" t="s">
        <v>14418</v>
      </c>
      <c r="N1622" s="1176"/>
      <c r="O1622" s="1272">
        <v>1</v>
      </c>
      <c r="P1622" s="1272">
        <v>1</v>
      </c>
      <c r="Q1622" s="2014" t="s">
        <v>12005</v>
      </c>
      <c r="R1622" s="1173"/>
      <c r="S1622" s="1173"/>
      <c r="T1622" s="1173"/>
      <c r="U1622" s="1173"/>
      <c r="V1622" s="2273" t="s">
        <v>2073</v>
      </c>
      <c r="W1622" s="1173"/>
      <c r="X1622" s="2273" t="s">
        <v>37</v>
      </c>
      <c r="Y1622" s="1173"/>
      <c r="Z1622" s="2249" t="s">
        <v>45</v>
      </c>
      <c r="AA1622" s="1176">
        <v>4504390761</v>
      </c>
      <c r="AB1622" s="2037" t="s">
        <v>14509</v>
      </c>
      <c r="AC1622" s="722">
        <v>0</v>
      </c>
      <c r="AD1622" s="1266">
        <v>10976</v>
      </c>
      <c r="AE1622" s="722">
        <f t="shared" si="44"/>
        <v>10976</v>
      </c>
      <c r="AF1622" s="31"/>
      <c r="AG1622" s="26"/>
    </row>
    <row r="1623" spans="1:33" ht="30" customHeight="1">
      <c r="A1623" s="6865" t="s">
        <v>8508</v>
      </c>
      <c r="B1623" s="6926" t="s">
        <v>14366</v>
      </c>
      <c r="C1623" s="340">
        <v>45596</v>
      </c>
      <c r="D1623" s="340">
        <v>45607</v>
      </c>
      <c r="E1623" s="422"/>
      <c r="F1623" s="374"/>
      <c r="G1623" s="339">
        <v>8601</v>
      </c>
      <c r="H1623" s="2432" t="s">
        <v>10220</v>
      </c>
      <c r="I1623" s="2358" t="s">
        <v>92</v>
      </c>
      <c r="J1623" s="6866" t="s">
        <v>14367</v>
      </c>
      <c r="K1623" s="2359" t="s">
        <v>14283</v>
      </c>
      <c r="L1623" s="2476" t="s">
        <v>76</v>
      </c>
      <c r="M1623" s="338" t="s">
        <v>14419</v>
      </c>
      <c r="N1623" s="255"/>
      <c r="O1623" s="258">
        <v>4</v>
      </c>
      <c r="P1623" s="258">
        <v>4</v>
      </c>
      <c r="Q1623" s="1977" t="s">
        <v>14368</v>
      </c>
      <c r="R1623" s="309"/>
      <c r="S1623" s="250"/>
      <c r="T1623" s="250"/>
      <c r="U1623" s="250"/>
      <c r="V1623" s="2501" t="s">
        <v>2073</v>
      </c>
      <c r="W1623" s="250"/>
      <c r="X1623" s="2501" t="s">
        <v>37</v>
      </c>
      <c r="Y1623" s="250"/>
      <c r="Z1623" s="251"/>
      <c r="AA1623" s="251">
        <v>4504390783</v>
      </c>
      <c r="AB1623" s="2039" t="s">
        <v>12936</v>
      </c>
      <c r="AC1623" s="33">
        <v>0</v>
      </c>
      <c r="AD1623" s="471">
        <v>10976</v>
      </c>
      <c r="AE1623" s="33">
        <f t="shared" si="44"/>
        <v>43904</v>
      </c>
      <c r="AF1623" s="31"/>
      <c r="AG1623" s="26"/>
    </row>
    <row r="1624" spans="1:33" ht="30" customHeight="1">
      <c r="A1624" s="1998" t="s">
        <v>8508</v>
      </c>
      <c r="B1624" s="2176" t="s">
        <v>14369</v>
      </c>
      <c r="C1624" s="1277">
        <v>45598</v>
      </c>
      <c r="D1624" s="1277">
        <v>45608</v>
      </c>
      <c r="E1624" s="593"/>
      <c r="F1624" s="1297"/>
      <c r="G1624" s="1276">
        <v>8601</v>
      </c>
      <c r="H1624" s="2071" t="s">
        <v>10220</v>
      </c>
      <c r="I1624" s="2176" t="s">
        <v>92</v>
      </c>
      <c r="J1624" s="1304" t="s">
        <v>9769</v>
      </c>
      <c r="K1624" s="2072" t="s">
        <v>14370</v>
      </c>
      <c r="L1624" s="2177" t="s">
        <v>341</v>
      </c>
      <c r="M1624" s="771" t="s">
        <v>14420</v>
      </c>
      <c r="N1624" s="1176"/>
      <c r="O1624" s="1272">
        <v>12</v>
      </c>
      <c r="P1624" s="1272">
        <v>12</v>
      </c>
      <c r="Q1624" s="2414" t="s">
        <v>14371</v>
      </c>
      <c r="R1624" s="1173"/>
      <c r="S1624" s="1173"/>
      <c r="T1624" s="1173"/>
      <c r="U1624" s="1173"/>
      <c r="V1624" s="2365" t="s">
        <v>2073</v>
      </c>
      <c r="W1624" s="1173"/>
      <c r="X1624" s="2365" t="s">
        <v>37</v>
      </c>
      <c r="Y1624" s="1173"/>
      <c r="Z1624" s="2389" t="s">
        <v>45</v>
      </c>
      <c r="AA1624" s="1176">
        <v>4504392290</v>
      </c>
      <c r="AB1624" s="2037" t="s">
        <v>10568</v>
      </c>
      <c r="AC1624" s="722">
        <v>0</v>
      </c>
      <c r="AD1624" s="1266">
        <v>10976</v>
      </c>
      <c r="AE1624" s="722">
        <f t="shared" si="44"/>
        <v>131712</v>
      </c>
      <c r="AF1624" s="31"/>
      <c r="AG1624" s="26"/>
    </row>
    <row r="1625" spans="1:33" ht="30" customHeight="1">
      <c r="A1625" s="1998" t="s">
        <v>10014</v>
      </c>
      <c r="B1625" s="2992" t="s">
        <v>14372</v>
      </c>
      <c r="C1625" s="1277">
        <v>45596</v>
      </c>
      <c r="D1625" s="1277">
        <v>45609</v>
      </c>
      <c r="E1625" s="593"/>
      <c r="F1625" s="1297"/>
      <c r="G1625" s="1276">
        <v>8612</v>
      </c>
      <c r="H1625" s="2071" t="s">
        <v>14373</v>
      </c>
      <c r="I1625" s="1326"/>
      <c r="J1625" s="1304" t="s">
        <v>14374</v>
      </c>
      <c r="K1625" s="2072" t="s">
        <v>14375</v>
      </c>
      <c r="L1625" s="1397" t="s">
        <v>173</v>
      </c>
      <c r="M1625" s="771" t="s">
        <v>14421</v>
      </c>
      <c r="N1625" s="1176"/>
      <c r="O1625" s="1272">
        <v>1</v>
      </c>
      <c r="P1625" s="1272">
        <v>1</v>
      </c>
      <c r="Q1625" s="2014" t="s">
        <v>12005</v>
      </c>
      <c r="R1625" s="1173"/>
      <c r="S1625" s="1173"/>
      <c r="T1625" s="1173"/>
      <c r="U1625" s="1173"/>
      <c r="V1625" s="2609" t="s">
        <v>2073</v>
      </c>
      <c r="W1625" s="1173"/>
      <c r="X1625" s="2609" t="s">
        <v>37</v>
      </c>
      <c r="Y1625" s="1173"/>
      <c r="Z1625" s="2623" t="s">
        <v>45</v>
      </c>
      <c r="AA1625" s="1176">
        <v>4504390786</v>
      </c>
      <c r="AB1625" s="2037" t="s">
        <v>10568</v>
      </c>
      <c r="AC1625" s="722">
        <v>0</v>
      </c>
      <c r="AD1625" s="1266">
        <v>6156</v>
      </c>
      <c r="AE1625" s="722">
        <f t="shared" si="44"/>
        <v>6156</v>
      </c>
      <c r="AF1625" s="31"/>
      <c r="AG1625" s="26"/>
    </row>
    <row r="1626" spans="1:33" ht="30" customHeight="1">
      <c r="A1626" s="1998" t="s">
        <v>10014</v>
      </c>
      <c r="B1626" s="2992" t="s">
        <v>14376</v>
      </c>
      <c r="C1626" s="1277">
        <v>45597</v>
      </c>
      <c r="D1626" s="1277">
        <v>45611</v>
      </c>
      <c r="E1626" s="593"/>
      <c r="F1626" s="1297"/>
      <c r="G1626" s="1276">
        <v>8612</v>
      </c>
      <c r="H1626" s="2071" t="s">
        <v>14377</v>
      </c>
      <c r="I1626" s="1326"/>
      <c r="J1626" s="1304" t="s">
        <v>14378</v>
      </c>
      <c r="K1626" s="2072" t="s">
        <v>14379</v>
      </c>
      <c r="L1626" s="1768" t="s">
        <v>28</v>
      </c>
      <c r="M1626" s="771" t="s">
        <v>14422</v>
      </c>
      <c r="N1626" s="1176"/>
      <c r="O1626" s="1272">
        <v>2</v>
      </c>
      <c r="P1626" s="1272">
        <v>2</v>
      </c>
      <c r="Q1626" s="2014" t="s">
        <v>14380</v>
      </c>
      <c r="R1626" s="1173"/>
      <c r="S1626" s="1173"/>
      <c r="T1626" s="1173"/>
      <c r="U1626" s="1173"/>
      <c r="V1626" s="2624" t="s">
        <v>2073</v>
      </c>
      <c r="W1626" s="1173"/>
      <c r="X1626" s="2624" t="s">
        <v>37</v>
      </c>
      <c r="Y1626" s="1173"/>
      <c r="Z1626" s="2623" t="s">
        <v>45</v>
      </c>
      <c r="AA1626" s="1176" t="s">
        <v>14435</v>
      </c>
      <c r="AB1626" s="2037" t="s">
        <v>12936</v>
      </c>
      <c r="AC1626" s="722">
        <v>0</v>
      </c>
      <c r="AD1626" s="1266">
        <v>6156</v>
      </c>
      <c r="AE1626" s="722">
        <f t="shared" si="44"/>
        <v>12312</v>
      </c>
      <c r="AF1626" s="31"/>
      <c r="AG1626" s="26"/>
    </row>
    <row r="1627" spans="1:33" ht="30" customHeight="1">
      <c r="A1627" s="1998" t="s">
        <v>10014</v>
      </c>
      <c r="B1627" s="2992" t="s">
        <v>14381</v>
      </c>
      <c r="C1627" s="1277">
        <v>45597</v>
      </c>
      <c r="D1627" s="1277">
        <v>45608</v>
      </c>
      <c r="E1627" s="764"/>
      <c r="F1627" s="1297"/>
      <c r="G1627" s="1276">
        <v>8612</v>
      </c>
      <c r="H1627" s="2071" t="s">
        <v>6127</v>
      </c>
      <c r="I1627" s="1326"/>
      <c r="J1627" s="1304" t="s">
        <v>14382</v>
      </c>
      <c r="K1627" s="2072" t="s">
        <v>14383</v>
      </c>
      <c r="L1627" s="1397" t="s">
        <v>173</v>
      </c>
      <c r="M1627" s="771" t="s">
        <v>14423</v>
      </c>
      <c r="N1627" s="1176"/>
      <c r="O1627" s="1272">
        <v>1</v>
      </c>
      <c r="P1627" s="1272">
        <v>1</v>
      </c>
      <c r="Q1627" s="2414" t="s">
        <v>14303</v>
      </c>
      <c r="R1627" s="1173"/>
      <c r="S1627" s="1173"/>
      <c r="T1627" s="1173"/>
      <c r="U1627" s="1173"/>
      <c r="V1627" s="2479" t="s">
        <v>2073</v>
      </c>
      <c r="W1627" s="1173"/>
      <c r="X1627" s="2479" t="s">
        <v>37</v>
      </c>
      <c r="Y1627" s="1173"/>
      <c r="Z1627" s="2478" t="s">
        <v>45</v>
      </c>
      <c r="AA1627" s="1176">
        <v>4504390785</v>
      </c>
      <c r="AB1627" s="2037" t="s">
        <v>12936</v>
      </c>
      <c r="AC1627" s="722">
        <v>0</v>
      </c>
      <c r="AD1627" s="1266">
        <v>6156</v>
      </c>
      <c r="AE1627" s="722">
        <f t="shared" si="44"/>
        <v>6156</v>
      </c>
      <c r="AF1627" s="31"/>
      <c r="AG1627" s="26"/>
    </row>
    <row r="1628" spans="1:33" ht="30" customHeight="1">
      <c r="A1628" s="1998" t="s">
        <v>7869</v>
      </c>
      <c r="B1628" s="2992" t="s">
        <v>14384</v>
      </c>
      <c r="C1628" s="1277">
        <v>45596</v>
      </c>
      <c r="D1628" s="1277">
        <v>45608</v>
      </c>
      <c r="E1628" s="593"/>
      <c r="F1628" s="1297"/>
      <c r="G1628" s="1276">
        <v>8644</v>
      </c>
      <c r="H1628" s="2071" t="s">
        <v>14385</v>
      </c>
      <c r="I1628" s="1326"/>
      <c r="J1628" s="3646" t="s">
        <v>14386</v>
      </c>
      <c r="K1628" s="2078" t="s">
        <v>12524</v>
      </c>
      <c r="L1628" s="1397" t="s">
        <v>173</v>
      </c>
      <c r="M1628" s="771" t="s">
        <v>14424</v>
      </c>
      <c r="N1628" s="1176"/>
      <c r="O1628" s="1272">
        <v>1</v>
      </c>
      <c r="P1628" s="1272">
        <v>1</v>
      </c>
      <c r="Q1628" s="2014" t="s">
        <v>12005</v>
      </c>
      <c r="R1628" s="1173"/>
      <c r="S1628" s="1173"/>
      <c r="T1628" s="1173"/>
      <c r="U1628" s="1173"/>
      <c r="V1628" s="2250" t="s">
        <v>2073</v>
      </c>
      <c r="W1628" s="1173"/>
      <c r="X1628" s="2250" t="s">
        <v>37</v>
      </c>
      <c r="Y1628" s="1173"/>
      <c r="Z1628" s="2249" t="s">
        <v>45</v>
      </c>
      <c r="AA1628" s="1176">
        <v>4504390787</v>
      </c>
      <c r="AB1628" s="2037" t="s">
        <v>10569</v>
      </c>
      <c r="AC1628" s="722">
        <v>7290</v>
      </c>
      <c r="AD1628" s="1266">
        <v>7480</v>
      </c>
      <c r="AE1628" s="722">
        <f t="shared" si="44"/>
        <v>14770</v>
      </c>
      <c r="AF1628" s="31"/>
      <c r="AG1628" s="26"/>
    </row>
    <row r="1629" spans="1:33" ht="30" customHeight="1">
      <c r="A1629" s="1998" t="s">
        <v>8626</v>
      </c>
      <c r="B1629" s="2992" t="s">
        <v>14387</v>
      </c>
      <c r="C1629" s="1277">
        <v>45596</v>
      </c>
      <c r="D1629" s="1277">
        <v>45652</v>
      </c>
      <c r="E1629" s="593"/>
      <c r="F1629" s="1297"/>
      <c r="G1629" s="1276">
        <v>8615</v>
      </c>
      <c r="H1629" s="2077"/>
      <c r="I1629" s="2176" t="s">
        <v>92</v>
      </c>
      <c r="J1629" s="2414" t="s">
        <v>14388</v>
      </c>
      <c r="K1629" s="2072" t="s">
        <v>14389</v>
      </c>
      <c r="L1629" s="1397" t="s">
        <v>14390</v>
      </c>
      <c r="M1629" s="771" t="s">
        <v>14425</v>
      </c>
      <c r="N1629" s="2080" t="s">
        <v>5039</v>
      </c>
      <c r="O1629" s="1272">
        <v>6</v>
      </c>
      <c r="P1629" s="1272">
        <v>6</v>
      </c>
      <c r="Q1629" s="2414" t="s">
        <v>14391</v>
      </c>
      <c r="R1629" s="1173"/>
      <c r="S1629" s="1173"/>
      <c r="T1629" s="1173"/>
      <c r="U1629" s="1173"/>
      <c r="V1629" s="2425" t="s">
        <v>2073</v>
      </c>
      <c r="W1629" s="1173"/>
      <c r="X1629" s="2425" t="s">
        <v>37</v>
      </c>
      <c r="Y1629" s="1173"/>
      <c r="Z1629" s="2063" t="s">
        <v>45</v>
      </c>
      <c r="AA1629" s="1176">
        <v>4504390074</v>
      </c>
      <c r="AB1629" s="2037" t="s">
        <v>5539</v>
      </c>
      <c r="AC1629" s="722">
        <v>0</v>
      </c>
      <c r="AD1629" s="1266">
        <v>16781</v>
      </c>
      <c r="AE1629" s="722">
        <f t="shared" si="44"/>
        <v>100686</v>
      </c>
      <c r="AF1629" s="31"/>
      <c r="AG1629" s="26"/>
    </row>
    <row r="1630" spans="1:33" ht="30" customHeight="1">
      <c r="A1630" s="1998" t="s">
        <v>8518</v>
      </c>
      <c r="B1630" s="2992" t="s">
        <v>14392</v>
      </c>
      <c r="C1630" s="1277">
        <v>45596</v>
      </c>
      <c r="D1630" s="1277">
        <v>45607</v>
      </c>
      <c r="E1630" s="593"/>
      <c r="F1630" s="1297"/>
      <c r="G1630" s="1276">
        <v>8604</v>
      </c>
      <c r="H1630" s="2071" t="s">
        <v>14393</v>
      </c>
      <c r="I1630" s="1326"/>
      <c r="J1630" s="1304" t="s">
        <v>10118</v>
      </c>
      <c r="K1630" s="2072" t="s">
        <v>14394</v>
      </c>
      <c r="L1630" s="1397" t="s">
        <v>173</v>
      </c>
      <c r="M1630" s="771" t="s">
        <v>14426</v>
      </c>
      <c r="N1630" s="1176"/>
      <c r="O1630" s="1272">
        <v>1</v>
      </c>
      <c r="P1630" s="1272">
        <v>1</v>
      </c>
      <c r="Q1630" s="2014" t="s">
        <v>12005</v>
      </c>
      <c r="R1630" s="1173"/>
      <c r="S1630" s="1173"/>
      <c r="T1630" s="1173"/>
      <c r="U1630" s="1173"/>
      <c r="V1630" s="2115" t="s">
        <v>2073</v>
      </c>
      <c r="W1630" s="1173"/>
      <c r="X1630" s="2115" t="s">
        <v>37</v>
      </c>
      <c r="Y1630" s="1173"/>
      <c r="Z1630" s="2139" t="s">
        <v>45</v>
      </c>
      <c r="AA1630" s="1176">
        <v>4504390813</v>
      </c>
      <c r="AB1630" s="2037" t="s">
        <v>14509</v>
      </c>
      <c r="AC1630" s="722">
        <v>0</v>
      </c>
      <c r="AD1630" s="1266">
        <v>7938</v>
      </c>
      <c r="AE1630" s="722">
        <f t="shared" si="44"/>
        <v>7938</v>
      </c>
      <c r="AF1630" s="31"/>
      <c r="AG1630" s="26"/>
    </row>
    <row r="1631" spans="1:33" ht="30" customHeight="1">
      <c r="A1631" s="1998" t="s">
        <v>8518</v>
      </c>
      <c r="B1631" s="2992" t="s">
        <v>14395</v>
      </c>
      <c r="C1631" s="1277">
        <v>45597</v>
      </c>
      <c r="D1631" s="1277">
        <v>45608</v>
      </c>
      <c r="E1631" s="593"/>
      <c r="F1631" s="1297"/>
      <c r="G1631" s="1276">
        <v>8604</v>
      </c>
      <c r="H1631" s="2077"/>
      <c r="I1631" s="2176" t="s">
        <v>92</v>
      </c>
      <c r="J1631" s="1304" t="s">
        <v>9832</v>
      </c>
      <c r="K1631" s="2078" t="s">
        <v>3174</v>
      </c>
      <c r="L1631" s="2177" t="s">
        <v>1102</v>
      </c>
      <c r="M1631" s="771" t="s">
        <v>14427</v>
      </c>
      <c r="N1631" s="1176"/>
      <c r="O1631" s="1272">
        <v>24</v>
      </c>
      <c r="P1631" s="1272">
        <v>24</v>
      </c>
      <c r="Q1631" s="2014" t="s">
        <v>14396</v>
      </c>
      <c r="R1631" s="1173"/>
      <c r="S1631" s="1173"/>
      <c r="T1631" s="1173"/>
      <c r="U1631" s="1173"/>
      <c r="V1631" s="2115" t="s">
        <v>2073</v>
      </c>
      <c r="W1631" s="1173"/>
      <c r="X1631" s="2115" t="s">
        <v>37</v>
      </c>
      <c r="Y1631" s="1173"/>
      <c r="Z1631" s="2139" t="s">
        <v>45</v>
      </c>
      <c r="AA1631" s="1176">
        <v>4504390814</v>
      </c>
      <c r="AB1631" s="2037" t="s">
        <v>5585</v>
      </c>
      <c r="AC1631" s="722">
        <v>0</v>
      </c>
      <c r="AD1631" s="1266">
        <v>7938</v>
      </c>
      <c r="AE1631" s="722">
        <f t="shared" si="44"/>
        <v>190512</v>
      </c>
      <c r="AF1631" s="31"/>
      <c r="AG1631" s="26"/>
    </row>
    <row r="1632" spans="1:33" ht="30" customHeight="1">
      <c r="A1632" s="1998" t="s">
        <v>8564</v>
      </c>
      <c r="B1632" s="2992" t="s">
        <v>14397</v>
      </c>
      <c r="C1632" s="1277">
        <v>45596</v>
      </c>
      <c r="D1632" s="1277">
        <v>45611</v>
      </c>
      <c r="E1632" s="764"/>
      <c r="F1632" s="1297"/>
      <c r="G1632" s="1276">
        <v>8598</v>
      </c>
      <c r="H1632" s="2071" t="s">
        <v>9375</v>
      </c>
      <c r="I1632" s="1326"/>
      <c r="J1632" s="1304" t="s">
        <v>12547</v>
      </c>
      <c r="K1632" s="2072" t="s">
        <v>14398</v>
      </c>
      <c r="L1632" s="2177" t="s">
        <v>67</v>
      </c>
      <c r="M1632" s="771" t="s">
        <v>14428</v>
      </c>
      <c r="N1632" s="1176"/>
      <c r="O1632" s="1272">
        <v>7</v>
      </c>
      <c r="P1632" s="1272">
        <v>7</v>
      </c>
      <c r="Q1632" s="2014" t="s">
        <v>14399</v>
      </c>
      <c r="R1632" s="1173"/>
      <c r="S1632" s="1173"/>
      <c r="T1632" s="1173"/>
      <c r="U1632" s="1173"/>
      <c r="V1632" s="2478" t="s">
        <v>2073</v>
      </c>
      <c r="W1632" s="1173"/>
      <c r="X1632" s="2478" t="s">
        <v>37</v>
      </c>
      <c r="Y1632" s="1173"/>
      <c r="Z1632" s="2277" t="s">
        <v>45</v>
      </c>
      <c r="AA1632" s="1176">
        <v>4504390760</v>
      </c>
      <c r="AB1632" s="2037" t="s">
        <v>12935</v>
      </c>
      <c r="AC1632" s="722">
        <v>9000</v>
      </c>
      <c r="AD1632" s="1266">
        <v>7938.81</v>
      </c>
      <c r="AE1632" s="722">
        <f t="shared" si="44"/>
        <v>64571.670000000006</v>
      </c>
      <c r="AF1632" s="31"/>
      <c r="AG1632" s="26"/>
    </row>
    <row r="1633" spans="1:33" ht="30" customHeight="1">
      <c r="A1633" s="1998" t="s">
        <v>8564</v>
      </c>
      <c r="B1633" s="5355" t="s">
        <v>14400</v>
      </c>
      <c r="C1633" s="1277">
        <v>45598</v>
      </c>
      <c r="D1633" s="1277">
        <v>45615</v>
      </c>
      <c r="E1633" s="593"/>
      <c r="F1633" s="1297"/>
      <c r="G1633" s="1276">
        <v>8598</v>
      </c>
      <c r="H1633" s="2071" t="s">
        <v>14401</v>
      </c>
      <c r="I1633" s="1326"/>
      <c r="J1633" s="1304" t="s">
        <v>9334</v>
      </c>
      <c r="K1633" s="2078" t="s">
        <v>14402</v>
      </c>
      <c r="L1633" s="1768" t="s">
        <v>28</v>
      </c>
      <c r="M1633" s="771" t="s">
        <v>14429</v>
      </c>
      <c r="N1633" s="1176"/>
      <c r="O1633" s="1272">
        <v>2</v>
      </c>
      <c r="P1633" s="1272">
        <v>2</v>
      </c>
      <c r="Q1633" s="2014" t="s">
        <v>12715</v>
      </c>
      <c r="R1633" s="1173"/>
      <c r="S1633" s="1173"/>
      <c r="T1633" s="1173"/>
      <c r="U1633" s="1173"/>
      <c r="V1633" s="2400" t="s">
        <v>2073</v>
      </c>
      <c r="W1633" s="1173"/>
      <c r="X1633" s="2400" t="s">
        <v>37</v>
      </c>
      <c r="Y1633" s="1173"/>
      <c r="Z1633" s="2389" t="s">
        <v>45</v>
      </c>
      <c r="AA1633" s="1176">
        <v>4504392291</v>
      </c>
      <c r="AB1633" s="2037" t="s">
        <v>5585</v>
      </c>
      <c r="AC1633" s="722">
        <v>15000</v>
      </c>
      <c r="AD1633" s="1266">
        <v>7938.81</v>
      </c>
      <c r="AE1633" s="722">
        <f t="shared" si="44"/>
        <v>30877.620000000003</v>
      </c>
      <c r="AF1633" s="31"/>
      <c r="AG1633" s="26"/>
    </row>
    <row r="1634" spans="1:33" ht="30" customHeight="1">
      <c r="A1634" s="2905" t="s">
        <v>10258</v>
      </c>
      <c r="B1634" s="1504" t="s">
        <v>14403</v>
      </c>
      <c r="C1634" s="358">
        <v>45601</v>
      </c>
      <c r="D1634" s="358">
        <v>45610</v>
      </c>
      <c r="E1634" s="37"/>
      <c r="F1634" s="449"/>
      <c r="G1634" s="360">
        <v>8613</v>
      </c>
      <c r="H1634" s="2906" t="s">
        <v>737</v>
      </c>
      <c r="I1634" s="539"/>
      <c r="J1634" s="450" t="s">
        <v>14404</v>
      </c>
      <c r="K1634" s="2907" t="s">
        <v>14405</v>
      </c>
      <c r="L1634" s="1789" t="s">
        <v>28</v>
      </c>
      <c r="M1634" s="135" t="s">
        <v>14430</v>
      </c>
      <c r="N1634" s="364"/>
      <c r="O1634" s="365">
        <v>2</v>
      </c>
      <c r="P1634" s="365">
        <v>2</v>
      </c>
      <c r="Q1634" s="2495" t="s">
        <v>12075</v>
      </c>
      <c r="R1634" s="366"/>
      <c r="S1634" s="366"/>
      <c r="T1634" s="366"/>
      <c r="U1634" s="366"/>
      <c r="V1634" s="2908" t="s">
        <v>256</v>
      </c>
      <c r="W1634" s="366"/>
      <c r="X1634" s="366"/>
      <c r="Y1634" s="366"/>
      <c r="Z1634" s="364"/>
      <c r="AA1634" s="364">
        <v>4504393187</v>
      </c>
      <c r="AB1634" s="2045" t="s">
        <v>14506</v>
      </c>
      <c r="AC1634" s="280"/>
      <c r="AD1634" s="542"/>
      <c r="AE1634" s="280"/>
      <c r="AF1634" s="31"/>
      <c r="AG1634" s="26"/>
    </row>
    <row r="1635" spans="1:33" ht="30" customHeight="1">
      <c r="A1635" s="1998" t="s">
        <v>8549</v>
      </c>
      <c r="B1635" s="2992" t="s">
        <v>14406</v>
      </c>
      <c r="C1635" s="1277">
        <v>45598</v>
      </c>
      <c r="D1635" s="1277">
        <v>45608</v>
      </c>
      <c r="E1635" s="593"/>
      <c r="F1635" s="1297"/>
      <c r="G1635" s="1276">
        <v>8634</v>
      </c>
      <c r="H1635" s="2071" t="s">
        <v>10337</v>
      </c>
      <c r="I1635" s="1326"/>
      <c r="J1635" s="1304" t="s">
        <v>11067</v>
      </c>
      <c r="K1635" s="2072" t="s">
        <v>14407</v>
      </c>
      <c r="L1635" s="2177" t="s">
        <v>128</v>
      </c>
      <c r="M1635" s="771" t="s">
        <v>14431</v>
      </c>
      <c r="N1635" s="1176"/>
      <c r="O1635" s="1272">
        <v>3</v>
      </c>
      <c r="P1635" s="1272">
        <v>3</v>
      </c>
      <c r="Q1635" s="2014" t="s">
        <v>14408</v>
      </c>
      <c r="R1635" s="1173"/>
      <c r="S1635" s="1173"/>
      <c r="T1635" s="1173"/>
      <c r="U1635" s="1173"/>
      <c r="V1635" s="2266" t="s">
        <v>2073</v>
      </c>
      <c r="W1635" s="1173"/>
      <c r="X1635" s="2266" t="s">
        <v>37</v>
      </c>
      <c r="Y1635" s="1173"/>
      <c r="Z1635" s="2063" t="s">
        <v>45</v>
      </c>
      <c r="AA1635" s="1176">
        <v>4504392416</v>
      </c>
      <c r="AB1635" s="2037" t="s">
        <v>5585</v>
      </c>
      <c r="AC1635" s="722">
        <v>0</v>
      </c>
      <c r="AD1635" s="1266">
        <v>7858.62</v>
      </c>
      <c r="AE1635" s="722">
        <f t="shared" si="44"/>
        <v>23575.86</v>
      </c>
      <c r="AF1635" s="31"/>
      <c r="AG1635" s="26"/>
    </row>
    <row r="1636" spans="1:33" ht="30" customHeight="1">
      <c r="A1636" s="1998" t="s">
        <v>8556</v>
      </c>
      <c r="B1636" s="2992" t="s">
        <v>14409</v>
      </c>
      <c r="C1636" s="1277">
        <v>45598</v>
      </c>
      <c r="D1636" s="1277">
        <v>45611</v>
      </c>
      <c r="E1636" s="593"/>
      <c r="F1636" s="1297"/>
      <c r="G1636" s="1276">
        <v>8608</v>
      </c>
      <c r="H1636" s="2071" t="s">
        <v>13145</v>
      </c>
      <c r="I1636" s="1326"/>
      <c r="J1636" s="1304" t="s">
        <v>14410</v>
      </c>
      <c r="K1636" s="2072" t="s">
        <v>14411</v>
      </c>
      <c r="L1636" s="1397" t="s">
        <v>173</v>
      </c>
      <c r="M1636" s="771" t="s">
        <v>14432</v>
      </c>
      <c r="N1636" s="1176"/>
      <c r="O1636" s="1272">
        <v>1</v>
      </c>
      <c r="P1636" s="1272">
        <v>1</v>
      </c>
      <c r="Q1636" s="2014" t="s">
        <v>12005</v>
      </c>
      <c r="R1636" s="1173"/>
      <c r="S1636" s="1173"/>
      <c r="T1636" s="1173"/>
      <c r="U1636" s="1173"/>
      <c r="V1636" s="2329" t="s">
        <v>2073</v>
      </c>
      <c r="W1636" s="1173"/>
      <c r="X1636" s="2329" t="s">
        <v>37</v>
      </c>
      <c r="Y1636" s="1173"/>
      <c r="Z1636" s="2330" t="s">
        <v>45</v>
      </c>
      <c r="AA1636" s="1176">
        <v>4504392414</v>
      </c>
      <c r="AB1636" s="2037" t="s">
        <v>14506</v>
      </c>
      <c r="AC1636" s="722">
        <v>3000</v>
      </c>
      <c r="AD1636" s="1266">
        <v>7938</v>
      </c>
      <c r="AE1636" s="722">
        <f t="shared" ref="AE1636:AE1647" si="45">SUM(AD1636*P1636+AC1636)</f>
        <v>10938</v>
      </c>
      <c r="AF1636" s="31"/>
      <c r="AG1636" s="26"/>
    </row>
    <row r="1637" spans="1:33" ht="30" customHeight="1">
      <c r="A1637" s="1998" t="s">
        <v>8556</v>
      </c>
      <c r="B1637" s="2992" t="s">
        <v>14412</v>
      </c>
      <c r="C1637" s="1277">
        <v>45598</v>
      </c>
      <c r="D1637" s="1277">
        <v>45611</v>
      </c>
      <c r="E1637" s="593"/>
      <c r="F1637" s="1297"/>
      <c r="G1637" s="1276">
        <v>8608</v>
      </c>
      <c r="H1637" s="2071" t="s">
        <v>6009</v>
      </c>
      <c r="I1637" s="1326"/>
      <c r="J1637" s="1304" t="s">
        <v>14413</v>
      </c>
      <c r="K1637" s="2072" t="s">
        <v>14414</v>
      </c>
      <c r="L1637" s="1397" t="s">
        <v>173</v>
      </c>
      <c r="M1637" s="771" t="s">
        <v>14433</v>
      </c>
      <c r="N1637" s="1176"/>
      <c r="O1637" s="1272">
        <v>1</v>
      </c>
      <c r="P1637" s="1272">
        <v>1</v>
      </c>
      <c r="Q1637" s="2014" t="s">
        <v>12005</v>
      </c>
      <c r="R1637" s="1173"/>
      <c r="S1637" s="1173"/>
      <c r="T1637" s="1173"/>
      <c r="U1637" s="1173"/>
      <c r="V1637" s="2329" t="s">
        <v>2073</v>
      </c>
      <c r="W1637" s="1173"/>
      <c r="X1637" s="2329" t="s">
        <v>37</v>
      </c>
      <c r="Y1637" s="1173"/>
      <c r="Z1637" s="2330" t="s">
        <v>45</v>
      </c>
      <c r="AA1637" s="1176">
        <v>4504392415</v>
      </c>
      <c r="AB1637" s="2037" t="s">
        <v>14506</v>
      </c>
      <c r="AC1637" s="722">
        <v>3000</v>
      </c>
      <c r="AD1637" s="1266">
        <v>7938</v>
      </c>
      <c r="AE1637" s="722">
        <f t="shared" si="45"/>
        <v>10938</v>
      </c>
      <c r="AF1637" s="31"/>
      <c r="AG1637" s="26"/>
    </row>
    <row r="1638" spans="1:33" ht="30" customHeight="1">
      <c r="A1638" s="1998" t="s">
        <v>8556</v>
      </c>
      <c r="B1638" s="2992" t="s">
        <v>14415</v>
      </c>
      <c r="C1638" s="1277">
        <v>45598</v>
      </c>
      <c r="D1638" s="1277">
        <v>45608</v>
      </c>
      <c r="E1638" s="593"/>
      <c r="F1638" s="1297"/>
      <c r="G1638" s="1276">
        <v>8608</v>
      </c>
      <c r="H1638" s="2071" t="s">
        <v>1594</v>
      </c>
      <c r="I1638" s="1326"/>
      <c r="J1638" s="1304" t="s">
        <v>14416</v>
      </c>
      <c r="K1638" s="2072" t="s">
        <v>14417</v>
      </c>
      <c r="L1638" s="1768" t="s">
        <v>28</v>
      </c>
      <c r="M1638" s="771" t="s">
        <v>14434</v>
      </c>
      <c r="N1638" s="1176"/>
      <c r="O1638" s="1272">
        <v>2</v>
      </c>
      <c r="P1638" s="1272">
        <v>2</v>
      </c>
      <c r="Q1638" s="2073" t="s">
        <v>12075</v>
      </c>
      <c r="R1638" s="1173"/>
      <c r="S1638" s="1173"/>
      <c r="T1638" s="1173"/>
      <c r="U1638" s="1173"/>
      <c r="V1638" s="2074" t="s">
        <v>2073</v>
      </c>
      <c r="W1638" s="1173"/>
      <c r="X1638" s="2074" t="s">
        <v>37</v>
      </c>
      <c r="Y1638" s="1173"/>
      <c r="Z1638" s="2063" t="s">
        <v>45</v>
      </c>
      <c r="AA1638" s="1176">
        <v>4504392404</v>
      </c>
      <c r="AB1638" s="2037" t="s">
        <v>14509</v>
      </c>
      <c r="AC1638" s="722">
        <v>0</v>
      </c>
      <c r="AD1638" s="1266">
        <v>7938</v>
      </c>
      <c r="AE1638" s="722">
        <f t="shared" si="45"/>
        <v>15876</v>
      </c>
      <c r="AF1638" s="31"/>
      <c r="AG1638" s="26"/>
    </row>
    <row r="1639" spans="1:33" ht="30" customHeight="1">
      <c r="A1639" s="2065" t="s">
        <v>8508</v>
      </c>
      <c r="B1639" s="2992" t="s">
        <v>14436</v>
      </c>
      <c r="C1639" s="1277">
        <v>45601</v>
      </c>
      <c r="D1639" s="1277">
        <v>45610</v>
      </c>
      <c r="E1639" s="593"/>
      <c r="F1639" s="1297"/>
      <c r="G1639" s="1276">
        <v>8601</v>
      </c>
      <c r="H1639" s="2077"/>
      <c r="I1639" s="2178" t="s">
        <v>92</v>
      </c>
      <c r="J1639" s="1304" t="s">
        <v>9769</v>
      </c>
      <c r="K1639" s="2078" t="s">
        <v>14437</v>
      </c>
      <c r="L1639" s="2177" t="s">
        <v>76</v>
      </c>
      <c r="M1639" s="771" t="s">
        <v>14465</v>
      </c>
      <c r="N1639" s="1176"/>
      <c r="O1639" s="1272">
        <v>4</v>
      </c>
      <c r="P1639" s="1272">
        <v>4</v>
      </c>
      <c r="Q1639" s="2014" t="s">
        <v>14438</v>
      </c>
      <c r="R1639" s="1173"/>
      <c r="S1639" s="1173"/>
      <c r="T1639" s="1173"/>
      <c r="U1639" s="1173"/>
      <c r="V1639" s="2115" t="s">
        <v>2073</v>
      </c>
      <c r="W1639" s="1173"/>
      <c r="X1639" s="2115" t="s">
        <v>37</v>
      </c>
      <c r="Y1639" s="1173"/>
      <c r="Z1639" s="2139" t="s">
        <v>45</v>
      </c>
      <c r="AA1639" s="1176">
        <v>4504394959</v>
      </c>
      <c r="AB1639" s="2349" t="s">
        <v>12935</v>
      </c>
      <c r="AC1639" s="722">
        <v>0</v>
      </c>
      <c r="AD1639" s="1266">
        <v>10976</v>
      </c>
      <c r="AE1639" s="722">
        <f t="shared" si="45"/>
        <v>43904</v>
      </c>
      <c r="AF1639" s="31"/>
      <c r="AG1639" s="26"/>
    </row>
    <row r="1640" spans="1:33" ht="30" customHeight="1">
      <c r="A1640" s="2065" t="s">
        <v>10036</v>
      </c>
      <c r="B1640" s="1336" t="s">
        <v>14439</v>
      </c>
      <c r="C1640" s="1277">
        <v>45602</v>
      </c>
      <c r="D1640" s="1277">
        <v>45615</v>
      </c>
      <c r="E1640" s="593"/>
      <c r="F1640" s="1297"/>
      <c r="G1640" s="1276">
        <v>8589</v>
      </c>
      <c r="H1640" s="2066" t="s">
        <v>1262</v>
      </c>
      <c r="I1640" s="1326"/>
      <c r="J1640" s="1304" t="s">
        <v>14440</v>
      </c>
      <c r="K1640" s="2067" t="s">
        <v>14441</v>
      </c>
      <c r="L1640" s="1397" t="s">
        <v>173</v>
      </c>
      <c r="M1640" s="771" t="s">
        <v>14466</v>
      </c>
      <c r="N1640" s="1176"/>
      <c r="O1640" s="1272">
        <v>1</v>
      </c>
      <c r="P1640" s="1272">
        <v>1</v>
      </c>
      <c r="Q1640" s="2014" t="s">
        <v>12005</v>
      </c>
      <c r="R1640" s="1173"/>
      <c r="S1640" s="1173"/>
      <c r="T1640" s="1173"/>
      <c r="U1640" s="1173"/>
      <c r="V1640" s="2383" t="s">
        <v>2073</v>
      </c>
      <c r="W1640" s="1173"/>
      <c r="X1640" s="2383" t="s">
        <v>37</v>
      </c>
      <c r="Y1640" s="1173"/>
      <c r="Z1640" s="2330" t="s">
        <v>45</v>
      </c>
      <c r="AA1640" s="1176">
        <v>4504395091</v>
      </c>
      <c r="AB1640" s="2349" t="s">
        <v>14509</v>
      </c>
      <c r="AC1640" s="722">
        <v>0</v>
      </c>
      <c r="AD1640" s="1266">
        <v>6318</v>
      </c>
      <c r="AE1640" s="722">
        <f t="shared" si="45"/>
        <v>6318</v>
      </c>
      <c r="AF1640" s="31"/>
      <c r="AG1640" s="26"/>
    </row>
    <row r="1641" spans="1:33" ht="30" customHeight="1">
      <c r="A1641" s="2065" t="s">
        <v>13710</v>
      </c>
      <c r="B1641" s="2992" t="s">
        <v>14442</v>
      </c>
      <c r="C1641" s="1277">
        <v>45602</v>
      </c>
      <c r="D1641" s="1277">
        <v>45618</v>
      </c>
      <c r="E1641" s="593"/>
      <c r="F1641" s="1297"/>
      <c r="G1641" s="1276">
        <v>8623</v>
      </c>
      <c r="H1641" s="2066" t="s">
        <v>1262</v>
      </c>
      <c r="I1641" s="1326"/>
      <c r="J1641" s="1304" t="s">
        <v>14443</v>
      </c>
      <c r="K1641" s="2067" t="s">
        <v>14444</v>
      </c>
      <c r="L1641" s="1397" t="s">
        <v>173</v>
      </c>
      <c r="M1641" s="771" t="s">
        <v>14467</v>
      </c>
      <c r="N1641" s="1176"/>
      <c r="O1641" s="1272">
        <v>1</v>
      </c>
      <c r="P1641" s="1272">
        <v>1</v>
      </c>
      <c r="Q1641" s="2014" t="s">
        <v>12005</v>
      </c>
      <c r="R1641" s="1173"/>
      <c r="S1641" s="1173"/>
      <c r="T1641" s="1173"/>
      <c r="U1641" s="1173"/>
      <c r="V1641" s="1173"/>
      <c r="W1641" s="1173"/>
      <c r="X1641" s="1173"/>
      <c r="Y1641" s="1173"/>
      <c r="Z1641" s="2139" t="s">
        <v>45</v>
      </c>
      <c r="AA1641" s="1176">
        <v>4504394984</v>
      </c>
      <c r="AB1641" s="2349" t="s">
        <v>14509</v>
      </c>
      <c r="AC1641" s="722">
        <v>13050</v>
      </c>
      <c r="AD1641" s="1266">
        <v>10246</v>
      </c>
      <c r="AE1641" s="722">
        <f t="shared" si="45"/>
        <v>23296</v>
      </c>
      <c r="AF1641" s="31"/>
      <c r="AG1641" s="26"/>
    </row>
    <row r="1642" spans="1:33" ht="30" customHeight="1">
      <c r="A1642" s="2457" t="s">
        <v>13710</v>
      </c>
      <c r="B1642" s="1504" t="s">
        <v>14445</v>
      </c>
      <c r="C1642" s="358">
        <v>45602</v>
      </c>
      <c r="D1642" s="358">
        <v>45617</v>
      </c>
      <c r="E1642" s="127"/>
      <c r="F1642" s="449"/>
      <c r="G1642" s="360">
        <v>8623</v>
      </c>
      <c r="H1642" s="2458" t="s">
        <v>14260</v>
      </c>
      <c r="I1642" s="539"/>
      <c r="J1642" s="450" t="s">
        <v>14446</v>
      </c>
      <c r="K1642" s="2459" t="s">
        <v>14447</v>
      </c>
      <c r="L1642" s="1508" t="s">
        <v>173</v>
      </c>
      <c r="M1642" s="135" t="s">
        <v>14468</v>
      </c>
      <c r="N1642" s="364"/>
      <c r="O1642" s="365">
        <v>1</v>
      </c>
      <c r="P1642" s="365">
        <v>1</v>
      </c>
      <c r="Q1642" s="1991" t="s">
        <v>12005</v>
      </c>
      <c r="R1642" s="366"/>
      <c r="S1642" s="366"/>
      <c r="T1642" s="366"/>
      <c r="U1642" s="366"/>
      <c r="V1642" s="2460" t="s">
        <v>256</v>
      </c>
      <c r="W1642" s="366"/>
      <c r="X1642" s="366"/>
      <c r="Y1642" s="366"/>
      <c r="Z1642" s="364"/>
      <c r="AA1642" s="364">
        <v>4504394989</v>
      </c>
      <c r="AB1642" s="2350" t="s">
        <v>14509</v>
      </c>
      <c r="AC1642" s="280"/>
      <c r="AD1642" s="542"/>
      <c r="AE1642" s="280"/>
      <c r="AF1642" s="31"/>
      <c r="AG1642" s="26"/>
    </row>
    <row r="1643" spans="1:33" ht="30" customHeight="1">
      <c r="A1643" s="2065" t="s">
        <v>8570</v>
      </c>
      <c r="B1643" s="2992" t="s">
        <v>14448</v>
      </c>
      <c r="C1643" s="1277">
        <v>45602</v>
      </c>
      <c r="D1643" s="1277">
        <v>45616</v>
      </c>
      <c r="E1643" s="593"/>
      <c r="F1643" s="1297"/>
      <c r="G1643" s="1276">
        <v>9013</v>
      </c>
      <c r="H1643" s="2066" t="s">
        <v>14449</v>
      </c>
      <c r="I1643" s="1326"/>
      <c r="J1643" s="1304" t="s">
        <v>14450</v>
      </c>
      <c r="K1643" s="2067" t="s">
        <v>12953</v>
      </c>
      <c r="L1643" s="1397" t="s">
        <v>173</v>
      </c>
      <c r="M1643" s="771" t="s">
        <v>14469</v>
      </c>
      <c r="N1643" s="1176"/>
      <c r="O1643" s="1272">
        <v>1</v>
      </c>
      <c r="P1643" s="1272">
        <v>1</v>
      </c>
      <c r="Q1643" s="2068" t="s">
        <v>14451</v>
      </c>
      <c r="R1643" s="1173"/>
      <c r="S1643" s="1173"/>
      <c r="T1643" s="1173"/>
      <c r="U1643" s="1173"/>
      <c r="V1643" s="2037" t="s">
        <v>2073</v>
      </c>
      <c r="W1643" s="1173"/>
      <c r="X1643" s="2037" t="s">
        <v>37</v>
      </c>
      <c r="Y1643" s="1173"/>
      <c r="Z1643" s="2063" t="s">
        <v>45</v>
      </c>
      <c r="AA1643" s="1176">
        <v>4504394976</v>
      </c>
      <c r="AB1643" s="2349" t="s">
        <v>10569</v>
      </c>
      <c r="AC1643" s="722">
        <v>0</v>
      </c>
      <c r="AD1643" s="1266">
        <v>6544.8</v>
      </c>
      <c r="AE1643" s="722">
        <f t="shared" si="45"/>
        <v>6544.8</v>
      </c>
      <c r="AF1643" s="31"/>
      <c r="AG1643" s="26"/>
    </row>
    <row r="1644" spans="1:33" ht="30" customHeight="1">
      <c r="A1644" s="2065" t="s">
        <v>8916</v>
      </c>
      <c r="B1644" s="2992" t="s">
        <v>14452</v>
      </c>
      <c r="C1644" s="1277">
        <v>45602</v>
      </c>
      <c r="D1644" s="1277">
        <v>45622</v>
      </c>
      <c r="E1644" s="593"/>
      <c r="F1644" s="1297"/>
      <c r="G1644" s="1276">
        <v>8646</v>
      </c>
      <c r="H1644" s="2066" t="s">
        <v>1286</v>
      </c>
      <c r="I1644" s="1326"/>
      <c r="J1644" s="1304" t="s">
        <v>14453</v>
      </c>
      <c r="K1644" s="2067" t="s">
        <v>14454</v>
      </c>
      <c r="L1644" s="1397" t="s">
        <v>173</v>
      </c>
      <c r="M1644" s="771" t="s">
        <v>14470</v>
      </c>
      <c r="N1644" s="1176"/>
      <c r="O1644" s="1272">
        <v>1</v>
      </c>
      <c r="P1644" s="1272">
        <v>1</v>
      </c>
      <c r="Q1644" s="2073" t="s">
        <v>12075</v>
      </c>
      <c r="R1644" s="1173"/>
      <c r="S1644" s="1173"/>
      <c r="T1644" s="1173"/>
      <c r="U1644" s="1173"/>
      <c r="V1644" s="2249" t="s">
        <v>2073</v>
      </c>
      <c r="W1644" s="1173"/>
      <c r="X1644" s="2249" t="s">
        <v>37</v>
      </c>
      <c r="Y1644" s="1173"/>
      <c r="Z1644" s="2063" t="s">
        <v>45</v>
      </c>
      <c r="AA1644" s="1176">
        <v>4504395184</v>
      </c>
      <c r="AB1644" s="2349" t="s">
        <v>14509</v>
      </c>
      <c r="AC1644" s="722">
        <v>56000</v>
      </c>
      <c r="AD1644" s="1266">
        <v>10976</v>
      </c>
      <c r="AE1644" s="722">
        <f t="shared" si="45"/>
        <v>66976</v>
      </c>
      <c r="AF1644" s="31"/>
      <c r="AG1644" s="26"/>
    </row>
    <row r="1645" spans="1:33" ht="30" customHeight="1">
      <c r="A1645" s="2065" t="s">
        <v>8518</v>
      </c>
      <c r="B1645" s="2992" t="s">
        <v>14455</v>
      </c>
      <c r="C1645" s="1277">
        <v>45602</v>
      </c>
      <c r="D1645" s="1277">
        <v>45611</v>
      </c>
      <c r="E1645" s="593"/>
      <c r="F1645" s="1297"/>
      <c r="G1645" s="1276">
        <v>8604</v>
      </c>
      <c r="H1645" s="2066" t="s">
        <v>2869</v>
      </c>
      <c r="I1645" s="1326"/>
      <c r="J1645" s="1304" t="s">
        <v>9243</v>
      </c>
      <c r="K1645" s="2067" t="s">
        <v>14456</v>
      </c>
      <c r="L1645" s="1397" t="s">
        <v>173</v>
      </c>
      <c r="M1645" s="771" t="s">
        <v>14471</v>
      </c>
      <c r="N1645" s="1176"/>
      <c r="O1645" s="1272">
        <v>1</v>
      </c>
      <c r="P1645" s="1272">
        <v>1</v>
      </c>
      <c r="Q1645" s="2014" t="s">
        <v>14457</v>
      </c>
      <c r="R1645" s="1173"/>
      <c r="S1645" s="1173"/>
      <c r="T1645" s="1173"/>
      <c r="U1645" s="1173"/>
      <c r="V1645" s="2138" t="s">
        <v>2073</v>
      </c>
      <c r="W1645" s="1173"/>
      <c r="X1645" s="2138" t="s">
        <v>37</v>
      </c>
      <c r="Y1645" s="1173"/>
      <c r="Z1645" s="2139" t="s">
        <v>45</v>
      </c>
      <c r="AA1645" s="1176">
        <v>4504394849</v>
      </c>
      <c r="AB1645" s="2349" t="s">
        <v>14509</v>
      </c>
      <c r="AC1645" s="722">
        <v>0</v>
      </c>
      <c r="AD1645" s="1266">
        <v>7938</v>
      </c>
      <c r="AE1645" s="722">
        <f t="shared" si="45"/>
        <v>7938</v>
      </c>
      <c r="AF1645" s="31"/>
      <c r="AG1645" s="26"/>
    </row>
    <row r="1646" spans="1:33" ht="30" customHeight="1">
      <c r="A1646" s="2065" t="s">
        <v>8564</v>
      </c>
      <c r="B1646" s="1336" t="s">
        <v>14458</v>
      </c>
      <c r="C1646" s="1277">
        <v>45602</v>
      </c>
      <c r="D1646" s="1277">
        <v>45611</v>
      </c>
      <c r="E1646" s="764"/>
      <c r="F1646" s="1297"/>
      <c r="G1646" s="1276">
        <v>8598</v>
      </c>
      <c r="H1646" s="2077"/>
      <c r="I1646" s="2178" t="s">
        <v>92</v>
      </c>
      <c r="J1646" s="1304" t="s">
        <v>9124</v>
      </c>
      <c r="K1646" s="2067" t="s">
        <v>14459</v>
      </c>
      <c r="L1646" s="2490" t="s">
        <v>6300</v>
      </c>
      <c r="M1646" s="771" t="s">
        <v>14472</v>
      </c>
      <c r="N1646" s="1176"/>
      <c r="O1646" s="1272">
        <v>31</v>
      </c>
      <c r="P1646" s="1272">
        <v>31</v>
      </c>
      <c r="Q1646" s="2014" t="s">
        <v>14460</v>
      </c>
      <c r="R1646" s="1173"/>
      <c r="S1646" s="1173"/>
      <c r="T1646" s="1173"/>
      <c r="U1646" s="1173"/>
      <c r="V1646" s="2436" t="s">
        <v>2073</v>
      </c>
      <c r="W1646" s="1173"/>
      <c r="X1646" s="2436" t="s">
        <v>37</v>
      </c>
      <c r="Y1646" s="1173"/>
      <c r="Z1646" s="2389" t="s">
        <v>45</v>
      </c>
      <c r="AA1646" s="1176">
        <v>4504394852</v>
      </c>
      <c r="AB1646" s="2349" t="s">
        <v>14506</v>
      </c>
      <c r="AC1646" s="722">
        <v>0</v>
      </c>
      <c r="AD1646" s="1266">
        <v>7938.81</v>
      </c>
      <c r="AE1646" s="722">
        <f t="shared" si="45"/>
        <v>246103.11000000002</v>
      </c>
      <c r="AF1646" s="31"/>
      <c r="AG1646" s="26"/>
    </row>
    <row r="1647" spans="1:33" ht="30" customHeight="1">
      <c r="A1647" s="2065" t="s">
        <v>8509</v>
      </c>
      <c r="B1647" s="1336" t="s">
        <v>14461</v>
      </c>
      <c r="C1647" s="1277">
        <v>45603</v>
      </c>
      <c r="D1647" s="1277">
        <v>45615</v>
      </c>
      <c r="E1647" s="764"/>
      <c r="F1647" s="1297"/>
      <c r="G1647" s="1276">
        <v>8593</v>
      </c>
      <c r="H1647" s="2066" t="s">
        <v>11320</v>
      </c>
      <c r="I1647" s="1326"/>
      <c r="J1647" s="1304" t="s">
        <v>14462</v>
      </c>
      <c r="K1647" s="2078" t="s">
        <v>14463</v>
      </c>
      <c r="L1647" s="1768" t="s">
        <v>28</v>
      </c>
      <c r="M1647" s="771" t="s">
        <v>14473</v>
      </c>
      <c r="N1647" s="1176"/>
      <c r="O1647" s="1272">
        <v>2</v>
      </c>
      <c r="P1647" s="1272">
        <v>2</v>
      </c>
      <c r="Q1647" s="2014" t="s">
        <v>14464</v>
      </c>
      <c r="R1647" s="1173"/>
      <c r="S1647" s="1173"/>
      <c r="T1647" s="1173"/>
      <c r="U1647" s="1173"/>
      <c r="V1647" s="2436" t="s">
        <v>2073</v>
      </c>
      <c r="W1647" s="1173"/>
      <c r="X1647" s="2436" t="s">
        <v>37</v>
      </c>
      <c r="Y1647" s="1173"/>
      <c r="Z1647" s="2536" t="s">
        <v>45</v>
      </c>
      <c r="AA1647" s="1176">
        <v>4504395092</v>
      </c>
      <c r="AB1647" s="2349" t="s">
        <v>12935</v>
      </c>
      <c r="AC1647" s="722">
        <v>0</v>
      </c>
      <c r="AD1647" s="1266">
        <v>6714.9</v>
      </c>
      <c r="AE1647" s="722">
        <f t="shared" si="45"/>
        <v>13429.8</v>
      </c>
      <c r="AF1647" s="31"/>
      <c r="AG1647" s="26"/>
    </row>
    <row r="1648" spans="1:33" ht="30" customHeight="1">
      <c r="A1648" s="2143" t="s">
        <v>8508</v>
      </c>
      <c r="B1648" s="9743" t="s">
        <v>14474</v>
      </c>
      <c r="C1648" s="9765">
        <v>45603</v>
      </c>
      <c r="D1648" s="9765">
        <v>45687</v>
      </c>
      <c r="E1648" s="8864"/>
      <c r="F1648" s="9809"/>
      <c r="G1648" s="9840">
        <v>8601</v>
      </c>
      <c r="H1648" s="10110" t="s">
        <v>1733</v>
      </c>
      <c r="I1648" s="9857"/>
      <c r="J1648" s="9843" t="s">
        <v>14475</v>
      </c>
      <c r="K1648" s="10257" t="s">
        <v>14476</v>
      </c>
      <c r="L1648" s="1397" t="s">
        <v>13689</v>
      </c>
      <c r="M1648" s="8868" t="s">
        <v>14492</v>
      </c>
      <c r="N1648" s="2735" t="s">
        <v>3953</v>
      </c>
      <c r="O1648" s="1272">
        <v>1</v>
      </c>
      <c r="P1648" s="1272">
        <v>1</v>
      </c>
      <c r="Q1648" s="10155" t="s">
        <v>14477</v>
      </c>
      <c r="R1648" s="9788"/>
      <c r="S1648" s="1173"/>
      <c r="T1648" s="1173"/>
      <c r="U1648" s="1173"/>
      <c r="V1648" s="10261" t="s">
        <v>2073</v>
      </c>
      <c r="W1648" s="1173"/>
      <c r="X1648" s="10261" t="s">
        <v>37</v>
      </c>
      <c r="Y1648" s="1173"/>
      <c r="Z1648" s="10229" t="s">
        <v>45</v>
      </c>
      <c r="AA1648" s="9840">
        <v>4504396313</v>
      </c>
      <c r="AB1648" s="10222" t="s">
        <v>14508</v>
      </c>
      <c r="AC1648" s="8912">
        <v>0</v>
      </c>
      <c r="AD1648" s="1266">
        <v>180026</v>
      </c>
      <c r="AE1648" s="8912">
        <f>SUM(AD1648*P1648+AD1649*P1649+AC1648)</f>
        <v>222362</v>
      </c>
      <c r="AF1648" s="31"/>
      <c r="AG1648" s="26"/>
    </row>
    <row r="1649" spans="1:33" ht="30" customHeight="1">
      <c r="A1649" s="2143" t="s">
        <v>8508</v>
      </c>
      <c r="B1649" s="9700"/>
      <c r="C1649" s="9766"/>
      <c r="D1649" s="9766"/>
      <c r="E1649" s="8866"/>
      <c r="F1649" s="9810"/>
      <c r="G1649" s="9834"/>
      <c r="H1649" s="10111"/>
      <c r="I1649" s="9858"/>
      <c r="J1649" s="9844"/>
      <c r="K1649" s="10258"/>
      <c r="L1649" s="2734" t="s">
        <v>8688</v>
      </c>
      <c r="M1649" s="8869"/>
      <c r="N1649" s="2735" t="s">
        <v>3951</v>
      </c>
      <c r="O1649" s="1272">
        <v>1</v>
      </c>
      <c r="P1649" s="1272">
        <v>1</v>
      </c>
      <c r="Q1649" s="9971"/>
      <c r="R1649" s="9789"/>
      <c r="S1649" s="1173"/>
      <c r="T1649" s="1173"/>
      <c r="U1649" s="1173"/>
      <c r="V1649" s="9834"/>
      <c r="W1649" s="1173"/>
      <c r="X1649" s="9834"/>
      <c r="Y1649" s="1173"/>
      <c r="Z1649" s="9834"/>
      <c r="AA1649" s="9834"/>
      <c r="AB1649" s="9834"/>
      <c r="AC1649" s="8913"/>
      <c r="AD1649" s="1266">
        <v>42336</v>
      </c>
      <c r="AE1649" s="8913"/>
      <c r="AF1649" s="31"/>
      <c r="AG1649" s="26"/>
    </row>
    <row r="1650" spans="1:33" ht="30" customHeight="1">
      <c r="A1650" s="2143" t="s">
        <v>14478</v>
      </c>
      <c r="B1650" s="10176" t="s">
        <v>14505</v>
      </c>
      <c r="C1650" s="9765">
        <v>45602</v>
      </c>
      <c r="D1650" s="9765">
        <v>45686</v>
      </c>
      <c r="E1650" s="8864"/>
      <c r="F1650" s="9809"/>
      <c r="G1650" s="9840">
        <v>8617</v>
      </c>
      <c r="H1650" s="10110" t="s">
        <v>14479</v>
      </c>
      <c r="I1650" s="9857"/>
      <c r="J1650" s="10155" t="s">
        <v>14480</v>
      </c>
      <c r="K1650" s="10257" t="s">
        <v>13103</v>
      </c>
      <c r="L1650" s="2734" t="s">
        <v>201</v>
      </c>
      <c r="M1650" s="8868"/>
      <c r="N1650" s="2735" t="s">
        <v>3952</v>
      </c>
      <c r="O1650" s="1272">
        <v>13</v>
      </c>
      <c r="P1650" s="257">
        <v>21</v>
      </c>
      <c r="Q1650" s="10155" t="s">
        <v>13104</v>
      </c>
      <c r="R1650" s="9788"/>
      <c r="S1650" s="1173"/>
      <c r="T1650" s="1173"/>
      <c r="U1650" s="1173"/>
      <c r="V1650" s="10146" t="s">
        <v>2073</v>
      </c>
      <c r="W1650" s="1173"/>
      <c r="X1650" s="10146" t="s">
        <v>37</v>
      </c>
      <c r="Y1650" s="1173"/>
      <c r="Z1650" s="10197" t="s">
        <v>45</v>
      </c>
      <c r="AA1650" s="9840">
        <v>4504395332</v>
      </c>
      <c r="AB1650" s="9840"/>
      <c r="AC1650" s="8912">
        <v>52000</v>
      </c>
      <c r="AD1650" s="1266">
        <v>11385</v>
      </c>
      <c r="AE1650" s="8912">
        <f>SUM(AD1650*P1650+AD1651*P1651+AD1652*P1652+AC1650)</f>
        <v>421765</v>
      </c>
      <c r="AF1650" s="31"/>
      <c r="AG1650" s="26"/>
    </row>
    <row r="1651" spans="1:33" ht="30" customHeight="1">
      <c r="A1651" s="2143" t="s">
        <v>14478</v>
      </c>
      <c r="B1651" s="9699"/>
      <c r="C1651" s="10089"/>
      <c r="D1651" s="10089"/>
      <c r="E1651" s="8865"/>
      <c r="F1651" s="10052"/>
      <c r="G1651" s="10053"/>
      <c r="H1651" s="10198"/>
      <c r="I1651" s="10057"/>
      <c r="J1651" s="10156"/>
      <c r="K1651" s="10260"/>
      <c r="L1651" s="1397" t="s">
        <v>8925</v>
      </c>
      <c r="M1651" s="8870"/>
      <c r="N1651" s="2735" t="s">
        <v>3955</v>
      </c>
      <c r="O1651" s="1272">
        <v>1</v>
      </c>
      <c r="P1651" s="1272">
        <v>1</v>
      </c>
      <c r="Q1651" s="10064"/>
      <c r="R1651" s="10065"/>
      <c r="S1651" s="1173"/>
      <c r="T1651" s="1173"/>
      <c r="U1651" s="1173"/>
      <c r="V1651" s="10053"/>
      <c r="W1651" s="1173"/>
      <c r="X1651" s="10053"/>
      <c r="Y1651" s="1173"/>
      <c r="Z1651" s="10053"/>
      <c r="AA1651" s="10053"/>
      <c r="AB1651" s="10053"/>
      <c r="AC1651" s="8920"/>
      <c r="AD1651" s="1266">
        <v>94050</v>
      </c>
      <c r="AE1651" s="8920"/>
      <c r="AF1651" s="31"/>
      <c r="AG1651" s="26"/>
    </row>
    <row r="1652" spans="1:33" ht="30" customHeight="1">
      <c r="A1652" s="2143" t="s">
        <v>14478</v>
      </c>
      <c r="B1652" s="9700"/>
      <c r="C1652" s="9766"/>
      <c r="D1652" s="9766"/>
      <c r="E1652" s="8866"/>
      <c r="F1652" s="9810"/>
      <c r="G1652" s="9834"/>
      <c r="H1652" s="10111"/>
      <c r="I1652" s="9858"/>
      <c r="J1652" s="10157"/>
      <c r="K1652" s="10258"/>
      <c r="L1652" s="2734" t="s">
        <v>8688</v>
      </c>
      <c r="M1652" s="8869"/>
      <c r="N1652" s="2735" t="s">
        <v>3951</v>
      </c>
      <c r="O1652" s="1272">
        <v>1</v>
      </c>
      <c r="P1652" s="1272">
        <v>1</v>
      </c>
      <c r="Q1652" s="9971"/>
      <c r="R1652" s="9789"/>
      <c r="S1652" s="1173"/>
      <c r="T1652" s="1173"/>
      <c r="U1652" s="1173"/>
      <c r="V1652" s="9834"/>
      <c r="W1652" s="1173"/>
      <c r="X1652" s="9834"/>
      <c r="Y1652" s="1173"/>
      <c r="Z1652" s="9834"/>
      <c r="AA1652" s="9834"/>
      <c r="AB1652" s="9834"/>
      <c r="AC1652" s="8913"/>
      <c r="AD1652" s="1266">
        <v>36630</v>
      </c>
      <c r="AE1652" s="8913"/>
      <c r="AF1652" s="31"/>
      <c r="AG1652" s="26"/>
    </row>
    <row r="1653" spans="1:33" ht="30" customHeight="1">
      <c r="A1653" s="2535" t="s">
        <v>8570</v>
      </c>
      <c r="B1653" s="2992" t="s">
        <v>14481</v>
      </c>
      <c r="C1653" s="1277">
        <v>45602</v>
      </c>
      <c r="D1653" s="1277">
        <v>45614</v>
      </c>
      <c r="E1653" s="593"/>
      <c r="F1653" s="1297"/>
      <c r="G1653" s="1276">
        <v>9013</v>
      </c>
      <c r="H1653" s="2144" t="s">
        <v>10427</v>
      </c>
      <c r="I1653" s="1326"/>
      <c r="J1653" s="1304" t="s">
        <v>14482</v>
      </c>
      <c r="K1653" s="2145" t="s">
        <v>12524</v>
      </c>
      <c r="L1653" s="1397" t="s">
        <v>173</v>
      </c>
      <c r="M1653" s="771" t="s">
        <v>14493</v>
      </c>
      <c r="N1653" s="1176"/>
      <c r="O1653" s="1272">
        <v>1</v>
      </c>
      <c r="P1653" s="1272">
        <v>1</v>
      </c>
      <c r="Q1653" s="2014" t="s">
        <v>12005</v>
      </c>
      <c r="R1653" s="1173"/>
      <c r="S1653" s="1173"/>
      <c r="T1653" s="1173"/>
      <c r="U1653" s="1173"/>
      <c r="V1653" s="2140" t="s">
        <v>2073</v>
      </c>
      <c r="W1653" s="1173"/>
      <c r="X1653" s="2140" t="s">
        <v>37</v>
      </c>
      <c r="Y1653" s="1173"/>
      <c r="Z1653" s="2063" t="s">
        <v>45</v>
      </c>
      <c r="AA1653" s="1176">
        <v>4504395326</v>
      </c>
      <c r="AB1653" s="2349" t="s">
        <v>10569</v>
      </c>
      <c r="AC1653" s="722">
        <v>0</v>
      </c>
      <c r="AD1653" s="1266">
        <v>6544.8</v>
      </c>
      <c r="AE1653" s="722">
        <f t="shared" ref="AE1653:AE1668" si="46">SUM(AD1653*P1653+AC1653)</f>
        <v>6544.8</v>
      </c>
      <c r="AF1653" s="31"/>
      <c r="AG1653" s="26"/>
    </row>
    <row r="1654" spans="1:33" ht="30" customHeight="1">
      <c r="A1654" s="2143" t="s">
        <v>8570</v>
      </c>
      <c r="B1654" s="2992" t="s">
        <v>14483</v>
      </c>
      <c r="C1654" s="1277">
        <v>45602</v>
      </c>
      <c r="D1654" s="1277">
        <v>45617</v>
      </c>
      <c r="E1654" s="593"/>
      <c r="F1654" s="1297"/>
      <c r="G1654" s="1276">
        <v>9013</v>
      </c>
      <c r="H1654" s="2144" t="s">
        <v>14484</v>
      </c>
      <c r="I1654" s="1326"/>
      <c r="J1654" s="1304" t="s">
        <v>14485</v>
      </c>
      <c r="K1654" s="2078" t="s">
        <v>12524</v>
      </c>
      <c r="L1654" s="1397" t="s">
        <v>173</v>
      </c>
      <c r="M1654" s="771" t="s">
        <v>14494</v>
      </c>
      <c r="N1654" s="1176"/>
      <c r="O1654" s="1272">
        <v>1</v>
      </c>
      <c r="P1654" s="1272">
        <v>1</v>
      </c>
      <c r="Q1654" s="2146" t="s">
        <v>14451</v>
      </c>
      <c r="R1654" s="1173"/>
      <c r="S1654" s="1173"/>
      <c r="T1654" s="1173"/>
      <c r="U1654" s="1173"/>
      <c r="V1654" s="2191" t="s">
        <v>2073</v>
      </c>
      <c r="W1654" s="1173"/>
      <c r="X1654" s="2191" t="s">
        <v>37</v>
      </c>
      <c r="Y1654" s="1173"/>
      <c r="Z1654" s="2063" t="s">
        <v>45</v>
      </c>
      <c r="AA1654" s="1176">
        <v>4504395447</v>
      </c>
      <c r="AB1654" s="2349" t="s">
        <v>10569</v>
      </c>
      <c r="AC1654" s="722">
        <v>0</v>
      </c>
      <c r="AD1654" s="1266">
        <v>6544.8</v>
      </c>
      <c r="AE1654" s="722">
        <f t="shared" si="46"/>
        <v>6544.8</v>
      </c>
      <c r="AF1654" s="31"/>
      <c r="AG1654" s="26"/>
    </row>
    <row r="1655" spans="1:33" ht="30" customHeight="1">
      <c r="A1655" s="2143" t="s">
        <v>8916</v>
      </c>
      <c r="B1655" s="2992" t="s">
        <v>14486</v>
      </c>
      <c r="C1655" s="1277">
        <v>45602</v>
      </c>
      <c r="D1655" s="1277">
        <v>45618</v>
      </c>
      <c r="E1655" s="593"/>
      <c r="F1655" s="1297"/>
      <c r="G1655" s="1276">
        <v>8646</v>
      </c>
      <c r="H1655" s="2144" t="s">
        <v>2043</v>
      </c>
      <c r="I1655" s="1326"/>
      <c r="J1655" s="1304" t="s">
        <v>2044</v>
      </c>
      <c r="K1655" s="2145" t="s">
        <v>14487</v>
      </c>
      <c r="L1655" s="1397" t="s">
        <v>173</v>
      </c>
      <c r="M1655" s="771" t="s">
        <v>14495</v>
      </c>
      <c r="N1655" s="1176"/>
      <c r="O1655" s="1272">
        <v>1</v>
      </c>
      <c r="P1655" s="1272">
        <v>1</v>
      </c>
      <c r="Q1655" s="2014" t="s">
        <v>12005</v>
      </c>
      <c r="R1655" s="1173"/>
      <c r="S1655" s="1173"/>
      <c r="T1655" s="1173"/>
      <c r="U1655" s="1173"/>
      <c r="V1655" s="3129" t="s">
        <v>2073</v>
      </c>
      <c r="W1655" s="1173"/>
      <c r="X1655" s="3129" t="s">
        <v>37</v>
      </c>
      <c r="Y1655" s="1173"/>
      <c r="Z1655" s="2063" t="s">
        <v>45</v>
      </c>
      <c r="AA1655" s="1176">
        <v>4504395939</v>
      </c>
      <c r="AB1655" s="2349" t="s">
        <v>14506</v>
      </c>
      <c r="AC1655" s="722">
        <v>27900</v>
      </c>
      <c r="AD1655" s="1266">
        <v>10976</v>
      </c>
      <c r="AE1655" s="722">
        <f t="shared" si="46"/>
        <v>38876</v>
      </c>
      <c r="AF1655" s="31"/>
      <c r="AG1655" s="26"/>
    </row>
    <row r="1656" spans="1:33" ht="30" customHeight="1">
      <c r="A1656" s="2143" t="s">
        <v>8916</v>
      </c>
      <c r="B1656" s="2992" t="s">
        <v>14488</v>
      </c>
      <c r="C1656" s="1277">
        <v>45603</v>
      </c>
      <c r="D1656" s="1277">
        <v>45623</v>
      </c>
      <c r="E1656" s="593"/>
      <c r="F1656" s="1297"/>
      <c r="G1656" s="1276">
        <v>8646</v>
      </c>
      <c r="H1656" s="2144" t="s">
        <v>13335</v>
      </c>
      <c r="I1656" s="1326"/>
      <c r="J1656" s="1304" t="s">
        <v>14489</v>
      </c>
      <c r="K1656" s="2145" t="s">
        <v>14490</v>
      </c>
      <c r="L1656" s="1768" t="s">
        <v>28</v>
      </c>
      <c r="M1656" s="771" t="s">
        <v>14496</v>
      </c>
      <c r="N1656" s="1176"/>
      <c r="O1656" s="1272">
        <v>2</v>
      </c>
      <c r="P1656" s="1272">
        <v>2</v>
      </c>
      <c r="Q1656" s="2014" t="s">
        <v>14491</v>
      </c>
      <c r="R1656" s="1173"/>
      <c r="S1656" s="1173"/>
      <c r="T1656" s="1173"/>
      <c r="U1656" s="1173"/>
      <c r="V1656" s="2298" t="s">
        <v>2073</v>
      </c>
      <c r="W1656" s="1173"/>
      <c r="X1656" s="2298" t="s">
        <v>37</v>
      </c>
      <c r="Y1656" s="1173"/>
      <c r="Z1656" s="3002" t="s">
        <v>45</v>
      </c>
      <c r="AA1656" s="1176">
        <v>4504396298</v>
      </c>
      <c r="AB1656" s="2349" t="s">
        <v>12935</v>
      </c>
      <c r="AC1656" s="722">
        <v>56000</v>
      </c>
      <c r="AD1656" s="1266">
        <v>10976</v>
      </c>
      <c r="AE1656" s="722">
        <f t="shared" si="46"/>
        <v>77952</v>
      </c>
      <c r="AF1656" s="31"/>
      <c r="AG1656" s="26"/>
    </row>
    <row r="1657" spans="1:33" ht="30" customHeight="1">
      <c r="A1657" s="2143" t="s">
        <v>8916</v>
      </c>
      <c r="B1657" s="2257" t="s">
        <v>14497</v>
      </c>
      <c r="C1657" s="1277">
        <v>45596</v>
      </c>
      <c r="D1657" s="1277">
        <v>45616</v>
      </c>
      <c r="E1657" s="593"/>
      <c r="F1657" s="1297"/>
      <c r="G1657" s="1276">
        <v>8646</v>
      </c>
      <c r="H1657" s="2258" t="s">
        <v>3482</v>
      </c>
      <c r="I1657" s="1326"/>
      <c r="J1657" s="1304" t="s">
        <v>10451</v>
      </c>
      <c r="K1657" s="2259" t="s">
        <v>14498</v>
      </c>
      <c r="L1657" s="1397" t="s">
        <v>173</v>
      </c>
      <c r="M1657" s="771" t="s">
        <v>14503</v>
      </c>
      <c r="N1657" s="1176"/>
      <c r="O1657" s="1272">
        <v>1</v>
      </c>
      <c r="P1657" s="1272">
        <v>1</v>
      </c>
      <c r="Q1657" s="2014" t="s">
        <v>12005</v>
      </c>
      <c r="R1657" s="1173"/>
      <c r="S1657" s="1173"/>
      <c r="T1657" s="1173"/>
      <c r="U1657" s="1173"/>
      <c r="V1657" s="2197" t="s">
        <v>2073</v>
      </c>
      <c r="W1657" s="1173"/>
      <c r="X1657" s="2197" t="s">
        <v>37</v>
      </c>
      <c r="Y1657" s="1173"/>
      <c r="Z1657" s="2249" t="s">
        <v>45</v>
      </c>
      <c r="AA1657" s="1176"/>
      <c r="AB1657" s="2349" t="s">
        <v>5539</v>
      </c>
      <c r="AC1657" s="722">
        <v>56000</v>
      </c>
      <c r="AD1657" s="1266">
        <v>10976</v>
      </c>
      <c r="AE1657" s="722">
        <f t="shared" si="46"/>
        <v>66976</v>
      </c>
      <c r="AF1657" s="31"/>
      <c r="AG1657" s="26"/>
    </row>
    <row r="1658" spans="1:33" ht="30" customHeight="1">
      <c r="A1658" s="2366" t="s">
        <v>7869</v>
      </c>
      <c r="B1658" s="2992" t="s">
        <v>14499</v>
      </c>
      <c r="C1658" s="1277">
        <v>45594</v>
      </c>
      <c r="D1658" s="1277">
        <v>45601</v>
      </c>
      <c r="E1658" s="593"/>
      <c r="F1658" s="1297"/>
      <c r="G1658" s="1276">
        <v>8644</v>
      </c>
      <c r="H1658" s="2258" t="s">
        <v>14500</v>
      </c>
      <c r="I1658" s="1326"/>
      <c r="J1658" s="1304" t="s">
        <v>14501</v>
      </c>
      <c r="K1658" s="2259" t="s">
        <v>14502</v>
      </c>
      <c r="L1658" s="1397" t="s">
        <v>173</v>
      </c>
      <c r="M1658" s="771" t="s">
        <v>14504</v>
      </c>
      <c r="N1658" s="1176"/>
      <c r="O1658" s="1272">
        <v>1</v>
      </c>
      <c r="P1658" s="1272">
        <v>1</v>
      </c>
      <c r="Q1658" s="2014" t="s">
        <v>12005</v>
      </c>
      <c r="R1658" s="1173"/>
      <c r="S1658" s="1173"/>
      <c r="T1658" s="1173"/>
      <c r="U1658" s="1173"/>
      <c r="V1658" s="2330" t="s">
        <v>2073</v>
      </c>
      <c r="W1658" s="1173"/>
      <c r="X1658" s="2330" t="s">
        <v>37</v>
      </c>
      <c r="Y1658" s="1173"/>
      <c r="Z1658" s="2249" t="s">
        <v>45</v>
      </c>
      <c r="AA1658" s="1176">
        <v>4504388212</v>
      </c>
      <c r="AB1658" s="2349" t="s">
        <v>14506</v>
      </c>
      <c r="AC1658" s="722">
        <v>0</v>
      </c>
      <c r="AD1658" s="1266">
        <v>7480</v>
      </c>
      <c r="AE1658" s="722">
        <f t="shared" si="46"/>
        <v>7480</v>
      </c>
      <c r="AF1658" s="31"/>
      <c r="AG1658" s="26"/>
    </row>
    <row r="1659" spans="1:33" ht="30" customHeight="1">
      <c r="A1659" s="2085" t="s">
        <v>10014</v>
      </c>
      <c r="B1659" s="2992" t="s">
        <v>14510</v>
      </c>
      <c r="C1659" s="1277">
        <v>45603</v>
      </c>
      <c r="D1659" s="1277">
        <v>45614</v>
      </c>
      <c r="E1659" s="593"/>
      <c r="F1659" s="1297"/>
      <c r="G1659" s="1276">
        <v>8612</v>
      </c>
      <c r="H1659" s="2077"/>
      <c r="I1659" s="2148" t="s">
        <v>92</v>
      </c>
      <c r="J1659" s="1304" t="s">
        <v>10739</v>
      </c>
      <c r="K1659" s="2087" t="s">
        <v>14511</v>
      </c>
      <c r="L1659" s="2233" t="s">
        <v>858</v>
      </c>
      <c r="M1659" s="771" t="s">
        <v>14660</v>
      </c>
      <c r="N1659" s="1176"/>
      <c r="O1659" s="1272">
        <v>16</v>
      </c>
      <c r="P1659" s="1272">
        <v>16</v>
      </c>
      <c r="Q1659" s="2014" t="s">
        <v>14512</v>
      </c>
      <c r="R1659" s="1173"/>
      <c r="S1659" s="1173"/>
      <c r="T1659" s="1173"/>
      <c r="U1659" s="1173"/>
      <c r="V1659" s="2505" t="s">
        <v>2073</v>
      </c>
      <c r="W1659" s="1173"/>
      <c r="X1659" s="2505" t="s">
        <v>37</v>
      </c>
      <c r="Y1659" s="1173"/>
      <c r="Z1659" s="2478" t="s">
        <v>45</v>
      </c>
      <c r="AA1659" s="1176">
        <v>4504397349</v>
      </c>
      <c r="AB1659" s="2349" t="s">
        <v>14506</v>
      </c>
      <c r="AC1659" s="722">
        <v>0</v>
      </c>
      <c r="AD1659" s="1266">
        <v>6156</v>
      </c>
      <c r="AE1659" s="722">
        <f t="shared" si="46"/>
        <v>98496</v>
      </c>
      <c r="AF1659" s="31"/>
      <c r="AG1659" s="26"/>
    </row>
    <row r="1660" spans="1:33" ht="30" customHeight="1">
      <c r="A1660" s="2085" t="s">
        <v>10036</v>
      </c>
      <c r="B1660" s="2992" t="s">
        <v>14513</v>
      </c>
      <c r="C1660" s="1277">
        <v>45603</v>
      </c>
      <c r="D1660" s="1277">
        <v>45614</v>
      </c>
      <c r="E1660" s="593"/>
      <c r="F1660" s="1297"/>
      <c r="G1660" s="1276">
        <v>8589</v>
      </c>
      <c r="H1660" s="2086" t="s">
        <v>10041</v>
      </c>
      <c r="I1660" s="1326"/>
      <c r="J1660" s="1304" t="s">
        <v>10042</v>
      </c>
      <c r="K1660" s="2087" t="s">
        <v>14514</v>
      </c>
      <c r="L1660" s="1397" t="s">
        <v>10348</v>
      </c>
      <c r="M1660" s="771" t="s">
        <v>14662</v>
      </c>
      <c r="N1660" s="1176"/>
      <c r="O1660" s="1272">
        <v>3</v>
      </c>
      <c r="P1660" s="1272">
        <v>3</v>
      </c>
      <c r="Q1660" s="2014" t="s">
        <v>14515</v>
      </c>
      <c r="R1660" s="1173"/>
      <c r="S1660" s="1173"/>
      <c r="T1660" s="1173"/>
      <c r="U1660" s="1173"/>
      <c r="V1660" s="2191" t="s">
        <v>2073</v>
      </c>
      <c r="W1660" s="1173"/>
      <c r="X1660" s="2191" t="s">
        <v>37</v>
      </c>
      <c r="Y1660" s="1173"/>
      <c r="Z1660" s="2227" t="s">
        <v>45</v>
      </c>
      <c r="AA1660" s="1176">
        <v>4504397371</v>
      </c>
      <c r="AB1660" s="2349" t="s">
        <v>12935</v>
      </c>
      <c r="AC1660" s="722">
        <v>0</v>
      </c>
      <c r="AD1660" s="1266">
        <v>3744</v>
      </c>
      <c r="AE1660" s="722">
        <f t="shared" si="46"/>
        <v>11232</v>
      </c>
      <c r="AF1660" s="31"/>
      <c r="AG1660" s="26"/>
    </row>
    <row r="1661" spans="1:33" ht="30" customHeight="1">
      <c r="A1661" s="2085" t="s">
        <v>8586</v>
      </c>
      <c r="B1661" s="1336" t="s">
        <v>14516</v>
      </c>
      <c r="C1661" s="1277">
        <v>45604</v>
      </c>
      <c r="D1661" s="1277">
        <v>45615</v>
      </c>
      <c r="E1661" s="593"/>
      <c r="F1661" s="1297"/>
      <c r="G1661" s="1276">
        <v>8636</v>
      </c>
      <c r="H1661" s="2077"/>
      <c r="I1661" s="2148" t="s">
        <v>92</v>
      </c>
      <c r="J1661" s="1304" t="s">
        <v>14517</v>
      </c>
      <c r="K1661" s="2087" t="s">
        <v>14518</v>
      </c>
      <c r="L1661" s="2233" t="s">
        <v>67</v>
      </c>
      <c r="M1661" s="771" t="s">
        <v>14663</v>
      </c>
      <c r="N1661" s="1176"/>
      <c r="O1661" s="1272">
        <v>7</v>
      </c>
      <c r="P1661" s="1272">
        <v>7</v>
      </c>
      <c r="Q1661" s="2014" t="s">
        <v>14519</v>
      </c>
      <c r="R1661" s="1173"/>
      <c r="S1661" s="1173"/>
      <c r="T1661" s="1173"/>
      <c r="U1661" s="1173"/>
      <c r="V1661" s="2609" t="s">
        <v>2073</v>
      </c>
      <c r="W1661" s="1173"/>
      <c r="X1661" s="2609" t="s">
        <v>37</v>
      </c>
      <c r="Y1661" s="1173"/>
      <c r="Z1661" s="2623" t="s">
        <v>45</v>
      </c>
      <c r="AA1661" s="1176">
        <v>4504398301</v>
      </c>
      <c r="AB1661" s="2349" t="s">
        <v>14509</v>
      </c>
      <c r="AC1661" s="722">
        <v>0</v>
      </c>
      <c r="AD1661" s="1266">
        <v>9898</v>
      </c>
      <c r="AE1661" s="722">
        <f t="shared" si="46"/>
        <v>69286</v>
      </c>
      <c r="AF1661" s="31"/>
      <c r="AG1661" s="26"/>
    </row>
    <row r="1662" spans="1:33" ht="30" customHeight="1">
      <c r="A1662" s="2085" t="s">
        <v>14478</v>
      </c>
      <c r="B1662" s="2998" t="s">
        <v>14520</v>
      </c>
      <c r="C1662" s="1277">
        <v>45604</v>
      </c>
      <c r="D1662" s="1277">
        <v>45653</v>
      </c>
      <c r="E1662" s="593"/>
      <c r="F1662" s="1297"/>
      <c r="G1662" s="1276">
        <v>8617</v>
      </c>
      <c r="H1662" s="2086" t="s">
        <v>5595</v>
      </c>
      <c r="I1662" s="1326"/>
      <c r="J1662" s="1304" t="s">
        <v>14521</v>
      </c>
      <c r="K1662" s="2087" t="s">
        <v>14522</v>
      </c>
      <c r="L1662" s="2177" t="s">
        <v>128</v>
      </c>
      <c r="M1662" s="771" t="s">
        <v>14664</v>
      </c>
      <c r="N1662" s="1176"/>
      <c r="O1662" s="1272">
        <v>3</v>
      </c>
      <c r="P1662" s="1272">
        <v>3</v>
      </c>
      <c r="Q1662" s="2088" t="s">
        <v>14523</v>
      </c>
      <c r="R1662" s="1173"/>
      <c r="S1662" s="1173"/>
      <c r="T1662" s="1173"/>
      <c r="U1662" s="1173"/>
      <c r="V1662" s="2197" t="s">
        <v>2073</v>
      </c>
      <c r="W1662" s="1173"/>
      <c r="X1662" s="2197" t="s">
        <v>37</v>
      </c>
      <c r="Y1662" s="1173"/>
      <c r="Z1662" s="2298" t="s">
        <v>45</v>
      </c>
      <c r="AA1662" s="1176">
        <v>4504397951</v>
      </c>
      <c r="AB1662" s="1176"/>
      <c r="AC1662" s="722">
        <v>15000</v>
      </c>
      <c r="AD1662" s="1266">
        <v>11385</v>
      </c>
      <c r="AE1662" s="722">
        <f t="shared" si="46"/>
        <v>49155</v>
      </c>
      <c r="AF1662" s="31"/>
      <c r="AG1662" s="26"/>
    </row>
    <row r="1663" spans="1:33" s="4113" customFormat="1" ht="30" customHeight="1">
      <c r="A1663" s="2809" t="s">
        <v>14524</v>
      </c>
      <c r="B1663" s="1504" t="s">
        <v>14525</v>
      </c>
      <c r="C1663" s="358">
        <v>45604</v>
      </c>
      <c r="D1663" s="358">
        <v>45667</v>
      </c>
      <c r="E1663" s="37"/>
      <c r="F1663" s="449"/>
      <c r="G1663" s="360">
        <v>8637</v>
      </c>
      <c r="H1663" s="2448" t="s">
        <v>4883</v>
      </c>
      <c r="I1663" s="539"/>
      <c r="J1663" s="450" t="s">
        <v>14526</v>
      </c>
      <c r="K1663" s="2555" t="s">
        <v>14527</v>
      </c>
      <c r="L1663" s="1789" t="s">
        <v>28</v>
      </c>
      <c r="M1663" s="135" t="s">
        <v>14665</v>
      </c>
      <c r="N1663" s="364"/>
      <c r="O1663" s="365">
        <v>2</v>
      </c>
      <c r="P1663" s="365">
        <v>2</v>
      </c>
      <c r="Q1663" s="1991" t="s">
        <v>14528</v>
      </c>
      <c r="R1663" s="366"/>
      <c r="S1663" s="366"/>
      <c r="T1663" s="366"/>
      <c r="U1663" s="366"/>
      <c r="V1663" s="366"/>
      <c r="W1663" s="366"/>
      <c r="X1663" s="366"/>
      <c r="Y1663" s="366"/>
      <c r="Z1663" s="364"/>
      <c r="AA1663" s="364">
        <v>4504398167</v>
      </c>
      <c r="AB1663" s="2350" t="s">
        <v>10569</v>
      </c>
      <c r="AC1663" s="280"/>
      <c r="AD1663" s="542"/>
      <c r="AE1663" s="280"/>
      <c r="AF1663" s="68"/>
      <c r="AG1663" s="71"/>
    </row>
    <row r="1664" spans="1:33" ht="30" customHeight="1">
      <c r="A1664" s="4523" t="s">
        <v>14524</v>
      </c>
      <c r="B1664" s="4676" t="s">
        <v>14529</v>
      </c>
      <c r="C1664" s="340">
        <v>45602</v>
      </c>
      <c r="D1664" s="340">
        <v>45637</v>
      </c>
      <c r="E1664" s="422"/>
      <c r="F1664" s="374"/>
      <c r="G1664" s="339">
        <v>8637</v>
      </c>
      <c r="H1664" s="2212" t="s">
        <v>14530</v>
      </c>
      <c r="I1664" s="487"/>
      <c r="J1664" s="4522" t="s">
        <v>14531</v>
      </c>
      <c r="K1664" s="2048" t="s">
        <v>14532</v>
      </c>
      <c r="L1664" s="2476" t="s">
        <v>128</v>
      </c>
      <c r="M1664" s="338" t="s">
        <v>14666</v>
      </c>
      <c r="N1664" s="255"/>
      <c r="O1664" s="258">
        <v>3</v>
      </c>
      <c r="P1664" s="258">
        <v>3</v>
      </c>
      <c r="Q1664" s="1977" t="s">
        <v>14533</v>
      </c>
      <c r="R1664" s="309"/>
      <c r="S1664" s="250"/>
      <c r="T1664" s="250"/>
      <c r="U1664" s="250"/>
      <c r="V1664" s="4361" t="s">
        <v>2073</v>
      </c>
      <c r="W1664" s="251"/>
      <c r="X1664" s="4361" t="s">
        <v>7042</v>
      </c>
      <c r="Y1664" s="250"/>
      <c r="Z1664" s="251"/>
      <c r="AA1664" s="251">
        <v>4504397331</v>
      </c>
      <c r="AB1664" s="2348" t="s">
        <v>5539</v>
      </c>
      <c r="AC1664" s="33">
        <v>0</v>
      </c>
      <c r="AD1664" s="471">
        <v>13500</v>
      </c>
      <c r="AE1664" s="33">
        <f t="shared" si="46"/>
        <v>40500</v>
      </c>
      <c r="AF1664" s="31"/>
      <c r="AG1664" s="26"/>
    </row>
    <row r="1665" spans="1:33" ht="30" customHeight="1">
      <c r="A1665" s="2085" t="s">
        <v>14524</v>
      </c>
      <c r="B1665" s="2992" t="s">
        <v>14534</v>
      </c>
      <c r="C1665" s="1277">
        <v>45603</v>
      </c>
      <c r="D1665" s="1277">
        <v>45687</v>
      </c>
      <c r="E1665" s="593"/>
      <c r="F1665" s="1297"/>
      <c r="G1665" s="1276">
        <v>8637</v>
      </c>
      <c r="H1665" s="2086" t="s">
        <v>4596</v>
      </c>
      <c r="I1665" s="1326"/>
      <c r="J1665" s="1304" t="s">
        <v>14535</v>
      </c>
      <c r="K1665" s="2087" t="s">
        <v>14536</v>
      </c>
      <c r="L1665" s="2233" t="s">
        <v>76</v>
      </c>
      <c r="M1665" s="771" t="s">
        <v>14667</v>
      </c>
      <c r="N1665" s="1176"/>
      <c r="O1665" s="1272">
        <v>4</v>
      </c>
      <c r="P1665" s="1272">
        <v>4</v>
      </c>
      <c r="Q1665" s="2014" t="s">
        <v>13428</v>
      </c>
      <c r="R1665" s="1173"/>
      <c r="S1665" s="1173"/>
      <c r="T1665" s="1173"/>
      <c r="U1665" s="1173"/>
      <c r="V1665" s="2426" t="s">
        <v>2073</v>
      </c>
      <c r="W1665" s="1173"/>
      <c r="X1665" s="2426" t="s">
        <v>37</v>
      </c>
      <c r="Y1665" s="1173"/>
      <c r="Z1665" s="2478" t="s">
        <v>45</v>
      </c>
      <c r="AA1665" s="1176">
        <v>4504397728</v>
      </c>
      <c r="AB1665" s="2349" t="s">
        <v>12936</v>
      </c>
      <c r="AC1665" s="722">
        <v>70000</v>
      </c>
      <c r="AD1665" s="1266">
        <v>13500</v>
      </c>
      <c r="AE1665" s="722">
        <f t="shared" si="46"/>
        <v>124000</v>
      </c>
      <c r="AF1665" s="31"/>
      <c r="AG1665" s="26"/>
    </row>
    <row r="1666" spans="1:33" ht="30" customHeight="1">
      <c r="A1666" s="2085" t="s">
        <v>8916</v>
      </c>
      <c r="B1666" s="2992" t="s">
        <v>14537</v>
      </c>
      <c r="C1666" s="1277">
        <v>45603</v>
      </c>
      <c r="D1666" s="1277">
        <v>45618</v>
      </c>
      <c r="E1666" s="593"/>
      <c r="F1666" s="1297"/>
      <c r="G1666" s="1276">
        <v>8646</v>
      </c>
      <c r="H1666" s="2086" t="s">
        <v>14538</v>
      </c>
      <c r="I1666" s="1326"/>
      <c r="J1666" s="1304" t="s">
        <v>14539</v>
      </c>
      <c r="K1666" s="2087" t="s">
        <v>14540</v>
      </c>
      <c r="L1666" s="1768" t="s">
        <v>28</v>
      </c>
      <c r="M1666" s="771" t="s">
        <v>14668</v>
      </c>
      <c r="N1666" s="1176"/>
      <c r="O1666" s="1272">
        <v>2</v>
      </c>
      <c r="P1666" s="1272">
        <v>2</v>
      </c>
      <c r="Q1666" s="2088" t="s">
        <v>14541</v>
      </c>
      <c r="R1666" s="1173"/>
      <c r="S1666" s="1173"/>
      <c r="T1666" s="1173"/>
      <c r="U1666" s="1173"/>
      <c r="V1666" s="2070" t="s">
        <v>2073</v>
      </c>
      <c r="W1666" s="1173"/>
      <c r="X1666" s="2070" t="s">
        <v>37</v>
      </c>
      <c r="Y1666" s="1173"/>
      <c r="Z1666" s="2063" t="s">
        <v>45</v>
      </c>
      <c r="AA1666" s="1176">
        <v>4504397368</v>
      </c>
      <c r="AB1666" s="2349" t="s">
        <v>12935</v>
      </c>
      <c r="AC1666" s="722">
        <v>13950</v>
      </c>
      <c r="AD1666" s="1266">
        <v>10976</v>
      </c>
      <c r="AE1666" s="722">
        <f t="shared" si="46"/>
        <v>35902</v>
      </c>
      <c r="AF1666" s="31"/>
      <c r="AG1666" s="26"/>
    </row>
    <row r="1667" spans="1:33" ht="30" customHeight="1">
      <c r="A1667" s="2085" t="s">
        <v>8549</v>
      </c>
      <c r="B1667" s="1336" t="s">
        <v>14542</v>
      </c>
      <c r="C1667" s="1277">
        <v>45603</v>
      </c>
      <c r="D1667" s="1277">
        <v>45614</v>
      </c>
      <c r="E1667" s="593"/>
      <c r="F1667" s="1297"/>
      <c r="G1667" s="1276">
        <v>8634</v>
      </c>
      <c r="H1667" s="2077"/>
      <c r="I1667" s="2148" t="s">
        <v>92</v>
      </c>
      <c r="J1667" s="1304" t="s">
        <v>11837</v>
      </c>
      <c r="K1667" s="2087" t="s">
        <v>7859</v>
      </c>
      <c r="L1667" s="2233" t="s">
        <v>76</v>
      </c>
      <c r="M1667" s="771" t="s">
        <v>14669</v>
      </c>
      <c r="N1667" s="1176"/>
      <c r="O1667" s="1272">
        <v>4</v>
      </c>
      <c r="P1667" s="257">
        <v>6</v>
      </c>
      <c r="Q1667" s="2014" t="s">
        <v>14543</v>
      </c>
      <c r="R1667" s="1173"/>
      <c r="S1667" s="1173"/>
      <c r="T1667" s="1173"/>
      <c r="U1667" s="1173"/>
      <c r="V1667" s="2140" t="s">
        <v>2073</v>
      </c>
      <c r="W1667" s="1173"/>
      <c r="X1667" s="2140" t="s">
        <v>37</v>
      </c>
      <c r="Y1667" s="1173"/>
      <c r="Z1667" s="2227" t="s">
        <v>45</v>
      </c>
      <c r="AA1667" s="1176">
        <v>4504397726</v>
      </c>
      <c r="AB1667" s="2349" t="s">
        <v>14507</v>
      </c>
      <c r="AC1667" s="722">
        <v>0</v>
      </c>
      <c r="AD1667" s="1266">
        <v>7858.62</v>
      </c>
      <c r="AE1667" s="722">
        <f t="shared" si="46"/>
        <v>47151.72</v>
      </c>
      <c r="AF1667" s="31"/>
      <c r="AG1667" s="26"/>
    </row>
    <row r="1668" spans="1:33" ht="30" customHeight="1">
      <c r="A1668" s="2085" t="s">
        <v>8549</v>
      </c>
      <c r="B1668" s="2992" t="s">
        <v>14544</v>
      </c>
      <c r="C1668" s="1277">
        <v>45603</v>
      </c>
      <c r="D1668" s="1277">
        <v>45614</v>
      </c>
      <c r="E1668" s="593"/>
      <c r="F1668" s="1297"/>
      <c r="G1668" s="1276">
        <v>8634</v>
      </c>
      <c r="H1668" s="2077"/>
      <c r="I1668" s="2148" t="s">
        <v>92</v>
      </c>
      <c r="J1668" s="1304" t="s">
        <v>7858</v>
      </c>
      <c r="K1668" s="2078" t="s">
        <v>14545</v>
      </c>
      <c r="L1668" s="2233" t="s">
        <v>1743</v>
      </c>
      <c r="M1668" s="771" t="s">
        <v>14670</v>
      </c>
      <c r="N1668" s="3232" t="s">
        <v>6604</v>
      </c>
      <c r="O1668" s="1272">
        <v>48</v>
      </c>
      <c r="P1668" s="1272">
        <v>48</v>
      </c>
      <c r="Q1668" s="2014" t="s">
        <v>14546</v>
      </c>
      <c r="R1668" s="1173"/>
      <c r="S1668" s="1173"/>
      <c r="T1668" s="1173"/>
      <c r="U1668" s="1173"/>
      <c r="V1668" s="2365" t="s">
        <v>2073</v>
      </c>
      <c r="W1668" s="1173"/>
      <c r="X1668" s="2365" t="s">
        <v>37</v>
      </c>
      <c r="Y1668" s="1173"/>
      <c r="Z1668" s="2227" t="s">
        <v>45</v>
      </c>
      <c r="AA1668" s="1176">
        <v>4504396918</v>
      </c>
      <c r="AB1668" s="2349" t="s">
        <v>5585</v>
      </c>
      <c r="AC1668" s="722">
        <v>0</v>
      </c>
      <c r="AD1668" s="1266">
        <v>7858.62</v>
      </c>
      <c r="AE1668" s="722">
        <f t="shared" si="46"/>
        <v>377213.76</v>
      </c>
      <c r="AF1668" s="31"/>
      <c r="AG1668" s="26"/>
    </row>
    <row r="1669" spans="1:33" ht="30" customHeight="1">
      <c r="A1669" s="2208" t="s">
        <v>8556</v>
      </c>
      <c r="B1669" s="1504" t="s">
        <v>14547</v>
      </c>
      <c r="C1669" s="358">
        <v>45603</v>
      </c>
      <c r="D1669" s="358">
        <v>45614</v>
      </c>
      <c r="E1669" s="127"/>
      <c r="F1669" s="449"/>
      <c r="G1669" s="360">
        <v>8608</v>
      </c>
      <c r="H1669" s="2448" t="s">
        <v>4276</v>
      </c>
      <c r="I1669" s="539"/>
      <c r="J1669" s="450" t="s">
        <v>10726</v>
      </c>
      <c r="K1669" s="2106" t="s">
        <v>14548</v>
      </c>
      <c r="L1669" s="1508" t="s">
        <v>173</v>
      </c>
      <c r="M1669" s="135" t="s">
        <v>14671</v>
      </c>
      <c r="N1669" s="364"/>
      <c r="O1669" s="365">
        <v>1</v>
      </c>
      <c r="P1669" s="365">
        <v>1</v>
      </c>
      <c r="Q1669" s="1991" t="s">
        <v>14549</v>
      </c>
      <c r="R1669" s="366"/>
      <c r="S1669" s="366"/>
      <c r="T1669" s="366"/>
      <c r="U1669" s="366"/>
      <c r="V1669" s="2449" t="s">
        <v>256</v>
      </c>
      <c r="W1669" s="366"/>
      <c r="X1669" s="366"/>
      <c r="Y1669" s="366"/>
      <c r="Z1669" s="364"/>
      <c r="AA1669" s="364">
        <v>4504397348</v>
      </c>
      <c r="AB1669" s="2350" t="s">
        <v>12935</v>
      </c>
      <c r="AC1669" s="280"/>
      <c r="AD1669" s="542"/>
      <c r="AE1669" s="280"/>
      <c r="AF1669" s="31"/>
      <c r="AG1669" s="26"/>
    </row>
    <row r="1670" spans="1:33" ht="30" customHeight="1">
      <c r="A1670" s="2085" t="s">
        <v>9208</v>
      </c>
      <c r="B1670" s="10153" t="s">
        <v>14550</v>
      </c>
      <c r="C1670" s="9765">
        <v>45602</v>
      </c>
      <c r="D1670" s="9765">
        <v>45686</v>
      </c>
      <c r="E1670" s="8864"/>
      <c r="F1670" s="9809"/>
      <c r="G1670" s="9840">
        <v>8606</v>
      </c>
      <c r="H1670" s="10147" t="s">
        <v>14551</v>
      </c>
      <c r="I1670" s="9857"/>
      <c r="J1670" s="9843" t="s">
        <v>14552</v>
      </c>
      <c r="K1670" s="10233" t="s">
        <v>14553</v>
      </c>
      <c r="L1670" s="2233" t="s">
        <v>76</v>
      </c>
      <c r="M1670" s="8868" t="s">
        <v>14672</v>
      </c>
      <c r="N1670" s="2037" t="s">
        <v>3952</v>
      </c>
      <c r="O1670" s="1272">
        <v>4</v>
      </c>
      <c r="P1670" s="1272">
        <v>4</v>
      </c>
      <c r="Q1670" s="10235" t="s">
        <v>14554</v>
      </c>
      <c r="R1670" s="9788"/>
      <c r="S1670" s="1173"/>
      <c r="T1670" s="1173"/>
      <c r="U1670" s="1173"/>
      <c r="V1670" s="10271" t="s">
        <v>2073</v>
      </c>
      <c r="W1670" s="1173"/>
      <c r="X1670" s="10271" t="s">
        <v>37</v>
      </c>
      <c r="Y1670" s="1173"/>
      <c r="Z1670" s="10274" t="s">
        <v>45</v>
      </c>
      <c r="AA1670" s="9840">
        <v>4504396714</v>
      </c>
      <c r="AB1670" s="10222" t="s">
        <v>5583</v>
      </c>
      <c r="AC1670" s="8912">
        <v>6000</v>
      </c>
      <c r="AD1670" s="1266">
        <v>5589</v>
      </c>
      <c r="AE1670" s="8912">
        <f>SUM(AD1670*P1670+AD1671*P1671+AD1672*P1672+AC1670)</f>
        <v>78036</v>
      </c>
      <c r="AF1670" s="31"/>
      <c r="AG1670" s="26"/>
    </row>
    <row r="1671" spans="1:33" ht="30" customHeight="1">
      <c r="A1671" s="2085" t="s">
        <v>9208</v>
      </c>
      <c r="B1671" s="10164"/>
      <c r="C1671" s="10089"/>
      <c r="D1671" s="10089"/>
      <c r="E1671" s="8865"/>
      <c r="F1671" s="10052"/>
      <c r="G1671" s="10053"/>
      <c r="H1671" s="10200"/>
      <c r="I1671" s="10057"/>
      <c r="J1671" s="10059"/>
      <c r="K1671" s="10234"/>
      <c r="L1671" s="1397" t="s">
        <v>8689</v>
      </c>
      <c r="M1671" s="8870"/>
      <c r="N1671" s="2202" t="s">
        <v>3956</v>
      </c>
      <c r="O1671" s="1272">
        <v>1</v>
      </c>
      <c r="P1671" s="1272">
        <v>1</v>
      </c>
      <c r="Q1671" s="10064"/>
      <c r="R1671" s="10065"/>
      <c r="S1671" s="1173"/>
      <c r="T1671" s="1173"/>
      <c r="U1671" s="1173"/>
      <c r="V1671" s="10272"/>
      <c r="W1671" s="1173"/>
      <c r="X1671" s="10053"/>
      <c r="Y1671" s="1173"/>
      <c r="Z1671" s="10053"/>
      <c r="AA1671" s="10053"/>
      <c r="AB1671" s="10053"/>
      <c r="AC1671" s="8920"/>
      <c r="AD1671" s="1266">
        <v>49680</v>
      </c>
      <c r="AE1671" s="8920"/>
      <c r="AF1671" s="31"/>
      <c r="AG1671" s="26"/>
    </row>
    <row r="1672" spans="1:33" ht="30" customHeight="1">
      <c r="A1672" s="2085" t="s">
        <v>9208</v>
      </c>
      <c r="B1672" s="10154"/>
      <c r="C1672" s="9766"/>
      <c r="D1672" s="9766"/>
      <c r="E1672" s="8866"/>
      <c r="F1672" s="9810"/>
      <c r="G1672" s="9834"/>
      <c r="H1672" s="10148"/>
      <c r="I1672" s="9858"/>
      <c r="J1672" s="9844"/>
      <c r="K1672" s="10228"/>
      <c r="L1672" s="1397" t="s">
        <v>9966</v>
      </c>
      <c r="M1672" s="8869"/>
      <c r="N1672" s="2037" t="s">
        <v>3951</v>
      </c>
      <c r="O1672" s="1272">
        <v>0</v>
      </c>
      <c r="P1672" s="1272">
        <v>0</v>
      </c>
      <c r="Q1672" s="9971"/>
      <c r="R1672" s="9789"/>
      <c r="S1672" s="1173"/>
      <c r="T1672" s="1173"/>
      <c r="U1672" s="1173"/>
      <c r="V1672" s="10273"/>
      <c r="W1672" s="1173"/>
      <c r="X1672" s="9834"/>
      <c r="Y1672" s="1173"/>
      <c r="Z1672" s="9834"/>
      <c r="AA1672" s="9834"/>
      <c r="AB1672" s="9834"/>
      <c r="AC1672" s="8913"/>
      <c r="AD1672" s="1266"/>
      <c r="AE1672" s="8913"/>
      <c r="AF1672" s="31"/>
      <c r="AG1672" s="26"/>
    </row>
    <row r="1673" spans="1:33" ht="30" customHeight="1">
      <c r="A1673" s="2085" t="s">
        <v>10258</v>
      </c>
      <c r="B1673" s="2992" t="s">
        <v>14555</v>
      </c>
      <c r="C1673" s="1277">
        <v>45602</v>
      </c>
      <c r="D1673" s="1277">
        <v>45614</v>
      </c>
      <c r="E1673" s="593"/>
      <c r="F1673" s="1297"/>
      <c r="G1673" s="1276">
        <v>8613</v>
      </c>
      <c r="H1673" s="2086" t="s">
        <v>13186</v>
      </c>
      <c r="I1673" s="1326"/>
      <c r="J1673" s="1304" t="s">
        <v>14556</v>
      </c>
      <c r="K1673" s="2087" t="s">
        <v>14557</v>
      </c>
      <c r="L1673" s="1768" t="s">
        <v>28</v>
      </c>
      <c r="M1673" s="771" t="s">
        <v>14673</v>
      </c>
      <c r="N1673" s="1176"/>
      <c r="O1673" s="1272">
        <v>2</v>
      </c>
      <c r="P1673" s="1272">
        <v>2</v>
      </c>
      <c r="Q1673" s="2073" t="s">
        <v>12075</v>
      </c>
      <c r="R1673" s="1173"/>
      <c r="S1673" s="1173"/>
      <c r="T1673" s="1173"/>
      <c r="U1673" s="1173"/>
      <c r="V1673" s="2623" t="s">
        <v>2073</v>
      </c>
      <c r="W1673" s="1173"/>
      <c r="X1673" s="2623" t="s">
        <v>37</v>
      </c>
      <c r="Y1673" s="1173"/>
      <c r="Z1673" s="2623" t="s">
        <v>45</v>
      </c>
      <c r="AA1673" s="1176">
        <v>4504396721</v>
      </c>
      <c r="AB1673" s="2349" t="s">
        <v>14506</v>
      </c>
      <c r="AC1673" s="722">
        <v>0</v>
      </c>
      <c r="AD1673" s="1266">
        <v>6318</v>
      </c>
      <c r="AE1673" s="722">
        <f t="shared" ref="AE1673:AE1675" si="47">SUM(AD1673*P1673+AC1673)</f>
        <v>12636</v>
      </c>
      <c r="AF1673" s="31"/>
      <c r="AG1673" s="26"/>
    </row>
    <row r="1674" spans="1:33" ht="30" customHeight="1">
      <c r="A1674" s="2085" t="s">
        <v>10642</v>
      </c>
      <c r="B1674" s="1336" t="s">
        <v>14558</v>
      </c>
      <c r="C1674" s="1277">
        <v>45602</v>
      </c>
      <c r="D1674" s="1277">
        <v>45611</v>
      </c>
      <c r="E1674" s="593"/>
      <c r="F1674" s="1297"/>
      <c r="G1674" s="1276">
        <v>8614</v>
      </c>
      <c r="H1674" s="2077"/>
      <c r="I1674" s="2148" t="s">
        <v>92</v>
      </c>
      <c r="J1674" s="1304" t="s">
        <v>14559</v>
      </c>
      <c r="K1674" s="2078" t="s">
        <v>14560</v>
      </c>
      <c r="L1674" s="2233" t="s">
        <v>167</v>
      </c>
      <c r="M1674" s="771" t="s">
        <v>14674</v>
      </c>
      <c r="N1674" s="1176"/>
      <c r="O1674" s="1272">
        <v>10</v>
      </c>
      <c r="P1674" s="1272">
        <v>10</v>
      </c>
      <c r="Q1674" s="2014" t="s">
        <v>14561</v>
      </c>
      <c r="R1674" s="1173"/>
      <c r="S1674" s="1173"/>
      <c r="T1674" s="1173"/>
      <c r="U1674" s="1173"/>
      <c r="V1674" s="2256" t="s">
        <v>2073</v>
      </c>
      <c r="W1674" s="1173"/>
      <c r="X1674" s="2256" t="s">
        <v>37</v>
      </c>
      <c r="Y1674" s="1173"/>
      <c r="Z1674" s="2249" t="s">
        <v>45</v>
      </c>
      <c r="AA1674" s="1176" t="s">
        <v>14703</v>
      </c>
      <c r="AB1674" s="2349" t="s">
        <v>14509</v>
      </c>
      <c r="AC1674" s="722">
        <v>0</v>
      </c>
      <c r="AD1674" s="1266">
        <v>6318</v>
      </c>
      <c r="AE1674" s="722">
        <f t="shared" si="47"/>
        <v>63180</v>
      </c>
      <c r="AF1674" s="31"/>
      <c r="AG1674" s="26"/>
    </row>
    <row r="1675" spans="1:33" ht="30" customHeight="1">
      <c r="A1675" s="4254" t="s">
        <v>10021</v>
      </c>
      <c r="B1675" s="4687" t="s">
        <v>14562</v>
      </c>
      <c r="C1675" s="1277">
        <v>45603</v>
      </c>
      <c r="D1675" s="1277">
        <v>45616</v>
      </c>
      <c r="E1675" s="593"/>
      <c r="F1675" s="1297"/>
      <c r="G1675" s="1276">
        <v>8618</v>
      </c>
      <c r="H1675" s="2086" t="s">
        <v>6009</v>
      </c>
      <c r="I1675" s="1326"/>
      <c r="J1675" s="4259" t="s">
        <v>14563</v>
      </c>
      <c r="K1675" s="2087" t="s">
        <v>14564</v>
      </c>
      <c r="L1675" s="1397" t="s">
        <v>173</v>
      </c>
      <c r="M1675" s="771" t="s">
        <v>14675</v>
      </c>
      <c r="N1675" s="1176"/>
      <c r="O1675" s="1272">
        <v>1</v>
      </c>
      <c r="P1675" s="1272">
        <v>1</v>
      </c>
      <c r="Q1675" s="2014" t="s">
        <v>14565</v>
      </c>
      <c r="R1675" s="1173"/>
      <c r="S1675" s="1173"/>
      <c r="T1675" s="1173"/>
      <c r="U1675" s="1173"/>
      <c r="V1675" s="2316" t="s">
        <v>2073</v>
      </c>
      <c r="W1675" s="1173"/>
      <c r="X1675" s="2316" t="s">
        <v>37</v>
      </c>
      <c r="Y1675" s="1173"/>
      <c r="Z1675" s="2315" t="s">
        <v>45</v>
      </c>
      <c r="AA1675" s="1176">
        <v>4504397068</v>
      </c>
      <c r="AB1675" s="2349" t="s">
        <v>5539</v>
      </c>
      <c r="AC1675" s="722">
        <v>0</v>
      </c>
      <c r="AD1675" s="1266">
        <v>6318</v>
      </c>
      <c r="AE1675" s="722">
        <f t="shared" si="47"/>
        <v>6318</v>
      </c>
      <c r="AF1675" s="31"/>
      <c r="AG1675" s="26"/>
    </row>
    <row r="1676" spans="1:33" ht="30" customHeight="1">
      <c r="A1676" s="2085" t="s">
        <v>7869</v>
      </c>
      <c r="B1676" s="10153" t="s">
        <v>14566</v>
      </c>
      <c r="C1676" s="9765">
        <v>45602</v>
      </c>
      <c r="D1676" s="9765">
        <v>45611</v>
      </c>
      <c r="E1676" s="8864"/>
      <c r="F1676" s="9809"/>
      <c r="G1676" s="9840">
        <v>8644</v>
      </c>
      <c r="H1676" s="10147" t="s">
        <v>14567</v>
      </c>
      <c r="I1676" s="9857"/>
      <c r="J1676" s="9843" t="s">
        <v>14568</v>
      </c>
      <c r="K1676" s="10135" t="s">
        <v>14569</v>
      </c>
      <c r="L1676" s="2233" t="s">
        <v>4075</v>
      </c>
      <c r="M1676" s="8868" t="s">
        <v>14676</v>
      </c>
      <c r="N1676" s="1176"/>
      <c r="O1676" s="1272">
        <v>14</v>
      </c>
      <c r="P1676" s="1272">
        <v>14</v>
      </c>
      <c r="Q1676" s="10235" t="s">
        <v>14570</v>
      </c>
      <c r="R1676" s="9788"/>
      <c r="S1676" s="1173"/>
      <c r="T1676" s="1173"/>
      <c r="U1676" s="1173"/>
      <c r="V1676" s="10199" t="s">
        <v>2073</v>
      </c>
      <c r="W1676" s="1173"/>
      <c r="X1676" s="10199" t="s">
        <v>37</v>
      </c>
      <c r="Y1676" s="1173"/>
      <c r="Z1676" s="10158" t="s">
        <v>45</v>
      </c>
      <c r="AA1676" s="9840">
        <v>4504396715</v>
      </c>
      <c r="AB1676" s="10222" t="s">
        <v>12936</v>
      </c>
      <c r="AC1676" s="8912">
        <v>4860</v>
      </c>
      <c r="AD1676" s="1266">
        <v>7480</v>
      </c>
      <c r="AE1676" s="8912">
        <f>SUM(AD1676*P1676+AD1677*P1677+AC1676)</f>
        <v>117908.32</v>
      </c>
      <c r="AF1676" s="31"/>
      <c r="AG1676" s="26"/>
    </row>
    <row r="1677" spans="1:33" ht="30" customHeight="1">
      <c r="A1677" s="2085" t="s">
        <v>7869</v>
      </c>
      <c r="B1677" s="10154"/>
      <c r="C1677" s="9766"/>
      <c r="D1677" s="9766"/>
      <c r="E1677" s="8866"/>
      <c r="F1677" s="9810"/>
      <c r="G1677" s="9834"/>
      <c r="H1677" s="10148"/>
      <c r="I1677" s="9858"/>
      <c r="J1677" s="9844"/>
      <c r="K1677" s="10136"/>
      <c r="L1677" s="1397" t="s">
        <v>8865</v>
      </c>
      <c r="M1677" s="8869"/>
      <c r="N1677" s="1176"/>
      <c r="O1677" s="1272">
        <v>2</v>
      </c>
      <c r="P1677" s="1272">
        <v>2</v>
      </c>
      <c r="Q1677" s="9971"/>
      <c r="R1677" s="9789"/>
      <c r="S1677" s="1173"/>
      <c r="T1677" s="1173"/>
      <c r="U1677" s="1173"/>
      <c r="V1677" s="9834"/>
      <c r="W1677" s="1173"/>
      <c r="X1677" s="9834"/>
      <c r="Y1677" s="1173"/>
      <c r="Z1677" s="9834"/>
      <c r="AA1677" s="9834"/>
      <c r="AB1677" s="9834"/>
      <c r="AC1677" s="8913"/>
      <c r="AD1677" s="1266">
        <v>4164.16</v>
      </c>
      <c r="AE1677" s="8913"/>
      <c r="AF1677" s="31"/>
      <c r="AG1677" s="26"/>
    </row>
    <row r="1678" spans="1:33" ht="30" customHeight="1">
      <c r="A1678" s="2085" t="s">
        <v>8508</v>
      </c>
      <c r="B1678" s="2992" t="s">
        <v>14571</v>
      </c>
      <c r="C1678" s="1277">
        <v>45603</v>
      </c>
      <c r="D1678" s="1277">
        <v>45614</v>
      </c>
      <c r="E1678" s="593"/>
      <c r="F1678" s="1297"/>
      <c r="G1678" s="1276">
        <v>8601</v>
      </c>
      <c r="H1678" s="2086" t="s">
        <v>6726</v>
      </c>
      <c r="I1678" s="1326"/>
      <c r="J1678" s="1304" t="s">
        <v>14572</v>
      </c>
      <c r="K1678" s="2087" t="s">
        <v>14573</v>
      </c>
      <c r="L1678" s="1397" t="s">
        <v>8865</v>
      </c>
      <c r="M1678" s="771" t="s">
        <v>14678</v>
      </c>
      <c r="N1678" s="1176"/>
      <c r="O1678" s="1272">
        <v>2</v>
      </c>
      <c r="P1678" s="1272">
        <v>2</v>
      </c>
      <c r="Q1678" s="2088" t="s">
        <v>14574</v>
      </c>
      <c r="R1678" s="1173"/>
      <c r="S1678" s="1173"/>
      <c r="T1678" s="1173"/>
      <c r="U1678" s="1173"/>
      <c r="V1678" s="2179" t="s">
        <v>2073</v>
      </c>
      <c r="W1678" s="1173"/>
      <c r="X1678" s="2179" t="s">
        <v>37</v>
      </c>
      <c r="Y1678" s="1173"/>
      <c r="Z1678" s="2139" t="s">
        <v>45</v>
      </c>
      <c r="AA1678" s="1176">
        <v>4504396672</v>
      </c>
      <c r="AB1678" s="2349" t="s">
        <v>14509</v>
      </c>
      <c r="AC1678" s="722">
        <v>0</v>
      </c>
      <c r="AD1678" s="1266">
        <v>5292</v>
      </c>
      <c r="AE1678" s="722">
        <f t="shared" ref="AE1678:AE1696" si="48">SUM(AD1678*P1678+AC1678)</f>
        <v>10584</v>
      </c>
      <c r="AF1678" s="31"/>
      <c r="AG1678" s="26"/>
    </row>
    <row r="1679" spans="1:33" ht="30" customHeight="1">
      <c r="A1679" s="2085" t="s">
        <v>13200</v>
      </c>
      <c r="B1679" s="2992" t="s">
        <v>14575</v>
      </c>
      <c r="C1679" s="1277">
        <v>45603</v>
      </c>
      <c r="D1679" s="1277">
        <v>45623</v>
      </c>
      <c r="E1679" s="593"/>
      <c r="F1679" s="1297"/>
      <c r="G1679" s="1276">
        <v>5940</v>
      </c>
      <c r="H1679" s="2086" t="s">
        <v>8498</v>
      </c>
      <c r="I1679" s="1326"/>
      <c r="J1679" s="1304" t="s">
        <v>14576</v>
      </c>
      <c r="K1679" s="2087" t="s">
        <v>14577</v>
      </c>
      <c r="L1679" s="1397" t="s">
        <v>8865</v>
      </c>
      <c r="M1679" s="771" t="s">
        <v>14679</v>
      </c>
      <c r="N1679" s="1176"/>
      <c r="O1679" s="1272">
        <v>2</v>
      </c>
      <c r="P1679" s="1272">
        <v>2</v>
      </c>
      <c r="Q1679" s="2014" t="s">
        <v>14578</v>
      </c>
      <c r="R1679" s="1173"/>
      <c r="S1679" s="1173"/>
      <c r="T1679" s="1173"/>
      <c r="U1679" s="1173"/>
      <c r="V1679" s="2140" t="s">
        <v>2073</v>
      </c>
      <c r="W1679" s="1173"/>
      <c r="X1679" s="2140" t="s">
        <v>37</v>
      </c>
      <c r="Y1679" s="1173"/>
      <c r="Z1679" s="2139" t="s">
        <v>45</v>
      </c>
      <c r="AA1679" s="1176">
        <v>4504397820</v>
      </c>
      <c r="AB1679" s="2349" t="s">
        <v>14507</v>
      </c>
      <c r="AC1679" s="722">
        <v>0</v>
      </c>
      <c r="AD1679" s="1266">
        <v>11940</v>
      </c>
      <c r="AE1679" s="722">
        <f t="shared" si="48"/>
        <v>23880</v>
      </c>
      <c r="AF1679" s="31"/>
      <c r="AG1679" s="26"/>
    </row>
    <row r="1680" spans="1:33" ht="30" customHeight="1">
      <c r="A1680" s="2085" t="s">
        <v>19908</v>
      </c>
      <c r="B1680" s="2998" t="s">
        <v>14579</v>
      </c>
      <c r="C1680" s="1277">
        <v>45602</v>
      </c>
      <c r="D1680" s="1277">
        <v>45617</v>
      </c>
      <c r="E1680" s="593"/>
      <c r="F1680" s="1297"/>
      <c r="G1680" s="1276">
        <v>8628</v>
      </c>
      <c r="H1680" s="2086" t="s">
        <v>14580</v>
      </c>
      <c r="I1680" s="1326"/>
      <c r="J1680" s="1304" t="s">
        <v>14581</v>
      </c>
      <c r="K1680" s="2087" t="s">
        <v>14582</v>
      </c>
      <c r="L1680" s="1397" t="s">
        <v>173</v>
      </c>
      <c r="M1680" s="771" t="s">
        <v>14680</v>
      </c>
      <c r="N1680" s="1176"/>
      <c r="O1680" s="1272">
        <v>1</v>
      </c>
      <c r="P1680" s="1272">
        <v>1</v>
      </c>
      <c r="Q1680" s="2088" t="s">
        <v>12005</v>
      </c>
      <c r="R1680" s="1173"/>
      <c r="S1680" s="1173"/>
      <c r="T1680" s="1173"/>
      <c r="U1680" s="1173"/>
      <c r="V1680" s="2197" t="s">
        <v>2073</v>
      </c>
      <c r="W1680" s="1173"/>
      <c r="X1680" s="2197" t="s">
        <v>37</v>
      </c>
      <c r="Y1680" s="1173"/>
      <c r="Z1680" s="2249" t="s">
        <v>45</v>
      </c>
      <c r="AA1680" s="1176">
        <v>4504397332</v>
      </c>
      <c r="AB1680" s="2349" t="s">
        <v>14509</v>
      </c>
      <c r="AC1680" s="722">
        <v>0</v>
      </c>
      <c r="AD1680" s="1266">
        <v>10369</v>
      </c>
      <c r="AE1680" s="722">
        <f t="shared" si="48"/>
        <v>10369</v>
      </c>
      <c r="AF1680" s="31"/>
      <c r="AG1680" s="26"/>
    </row>
    <row r="1681" spans="1:33" ht="30" customHeight="1">
      <c r="A1681" s="2085" t="s">
        <v>7869</v>
      </c>
      <c r="B1681" s="2992" t="s">
        <v>14583</v>
      </c>
      <c r="C1681" s="1277">
        <v>45594</v>
      </c>
      <c r="D1681" s="1277">
        <v>45600</v>
      </c>
      <c r="E1681" s="593"/>
      <c r="F1681" s="1297"/>
      <c r="G1681" s="1276">
        <v>8644</v>
      </c>
      <c r="H1681" s="2086" t="s">
        <v>14584</v>
      </c>
      <c r="I1681" s="1326"/>
      <c r="J1681" s="1304" t="s">
        <v>14585</v>
      </c>
      <c r="K1681" s="2087" t="s">
        <v>14586</v>
      </c>
      <c r="L1681" s="1397" t="s">
        <v>173</v>
      </c>
      <c r="M1681" s="771" t="s">
        <v>14677</v>
      </c>
      <c r="N1681" s="1176"/>
      <c r="O1681" s="1272">
        <v>1</v>
      </c>
      <c r="P1681" s="1272">
        <v>1</v>
      </c>
      <c r="Q1681" s="2088" t="s">
        <v>14587</v>
      </c>
      <c r="R1681" s="1173"/>
      <c r="S1681" s="1173"/>
      <c r="T1681" s="1173"/>
      <c r="U1681" s="1173"/>
      <c r="V1681" s="2599" t="s">
        <v>2073</v>
      </c>
      <c r="W1681" s="1173"/>
      <c r="X1681" s="2599" t="s">
        <v>37</v>
      </c>
      <c r="Y1681" s="1173"/>
      <c r="Z1681" s="2623" t="s">
        <v>45</v>
      </c>
      <c r="AA1681" s="1176">
        <v>4504388154</v>
      </c>
      <c r="AB1681" s="2349" t="s">
        <v>10568</v>
      </c>
      <c r="AC1681" s="722">
        <v>0</v>
      </c>
      <c r="AD1681" s="1266">
        <v>7480</v>
      </c>
      <c r="AE1681" s="722">
        <f t="shared" si="48"/>
        <v>7480</v>
      </c>
      <c r="AF1681" s="31"/>
      <c r="AG1681" s="26"/>
    </row>
    <row r="1682" spans="1:33" ht="30" customHeight="1">
      <c r="A1682" s="2085" t="s">
        <v>8518</v>
      </c>
      <c r="B1682" s="1336" t="s">
        <v>14588</v>
      </c>
      <c r="C1682" s="1277">
        <v>45594</v>
      </c>
      <c r="D1682" s="1277">
        <v>45603</v>
      </c>
      <c r="E1682" s="593"/>
      <c r="F1682" s="1297"/>
      <c r="G1682" s="1276">
        <v>8604</v>
      </c>
      <c r="H1682" s="2086" t="s">
        <v>10066</v>
      </c>
      <c r="I1682" s="1326"/>
      <c r="J1682" s="1304" t="s">
        <v>14589</v>
      </c>
      <c r="K1682" s="2087" t="s">
        <v>14590</v>
      </c>
      <c r="L1682" s="1397" t="s">
        <v>173</v>
      </c>
      <c r="M1682" s="771" t="s">
        <v>14681</v>
      </c>
      <c r="N1682" s="1176"/>
      <c r="O1682" s="1272">
        <v>1</v>
      </c>
      <c r="P1682" s="1272">
        <v>1</v>
      </c>
      <c r="Q1682" s="2088" t="s">
        <v>12005</v>
      </c>
      <c r="R1682" s="1173"/>
      <c r="S1682" s="1173"/>
      <c r="T1682" s="1173"/>
      <c r="U1682" s="1173"/>
      <c r="V1682" s="2191" t="s">
        <v>2073</v>
      </c>
      <c r="W1682" s="1173"/>
      <c r="X1682" s="2191" t="s">
        <v>37</v>
      </c>
      <c r="Y1682" s="1173"/>
      <c r="Z1682" s="2139" t="s">
        <v>45</v>
      </c>
      <c r="AA1682" s="1176">
        <v>4504388145</v>
      </c>
      <c r="AB1682" s="2349" t="s">
        <v>14509</v>
      </c>
      <c r="AC1682" s="722">
        <v>0</v>
      </c>
      <c r="AD1682" s="1266">
        <v>7938</v>
      </c>
      <c r="AE1682" s="722">
        <f t="shared" si="48"/>
        <v>7938</v>
      </c>
      <c r="AF1682" s="31"/>
      <c r="AG1682" s="26"/>
    </row>
    <row r="1683" spans="1:33" ht="30" customHeight="1">
      <c r="A1683" s="2085" t="s">
        <v>10014</v>
      </c>
      <c r="B1683" s="1336" t="s">
        <v>14591</v>
      </c>
      <c r="C1683" s="1277">
        <v>45594</v>
      </c>
      <c r="D1683" s="1277">
        <v>45608</v>
      </c>
      <c r="E1683" s="593"/>
      <c r="F1683" s="1297"/>
      <c r="G1683" s="1276">
        <v>8612</v>
      </c>
      <c r="H1683" s="2086" t="s">
        <v>13291</v>
      </c>
      <c r="I1683" s="1326"/>
      <c r="J1683" s="1304" t="s">
        <v>14592</v>
      </c>
      <c r="K1683" s="2087" t="s">
        <v>14593</v>
      </c>
      <c r="L1683" s="1397" t="s">
        <v>173</v>
      </c>
      <c r="M1683" s="771" t="s">
        <v>14661</v>
      </c>
      <c r="N1683" s="1176"/>
      <c r="O1683" s="1272">
        <v>1</v>
      </c>
      <c r="P1683" s="1272">
        <v>1</v>
      </c>
      <c r="Q1683" s="1173"/>
      <c r="R1683" s="1173"/>
      <c r="S1683" s="1173"/>
      <c r="T1683" s="1173"/>
      <c r="U1683" s="1173"/>
      <c r="V1683" s="2365" t="s">
        <v>2073</v>
      </c>
      <c r="W1683" s="1173"/>
      <c r="X1683" s="2365" t="s">
        <v>37</v>
      </c>
      <c r="Y1683" s="1173"/>
      <c r="Z1683" s="2389" t="s">
        <v>45</v>
      </c>
      <c r="AA1683" s="1176">
        <v>4504388144</v>
      </c>
      <c r="AB1683" s="2349" t="s">
        <v>10568</v>
      </c>
      <c r="AC1683" s="722">
        <v>0</v>
      </c>
      <c r="AD1683" s="1266">
        <v>6156</v>
      </c>
      <c r="AE1683" s="722">
        <f t="shared" si="48"/>
        <v>6156</v>
      </c>
      <c r="AF1683" s="31"/>
      <c r="AG1683" s="26"/>
    </row>
    <row r="1684" spans="1:33" ht="30" customHeight="1">
      <c r="A1684" s="3523" t="s">
        <v>9994</v>
      </c>
      <c r="B1684" s="5588" t="s">
        <v>14594</v>
      </c>
      <c r="C1684" s="340">
        <v>45593</v>
      </c>
      <c r="D1684" s="340">
        <v>45602</v>
      </c>
      <c r="E1684" s="422"/>
      <c r="F1684" s="374"/>
      <c r="G1684" s="339">
        <v>9042</v>
      </c>
      <c r="H1684" s="1993"/>
      <c r="I1684" s="2047" t="s">
        <v>92</v>
      </c>
      <c r="J1684" s="3524" t="s">
        <v>10933</v>
      </c>
      <c r="K1684" s="2048" t="s">
        <v>14595</v>
      </c>
      <c r="L1684" s="552" t="s">
        <v>14596</v>
      </c>
      <c r="M1684" s="338" t="s">
        <v>14682</v>
      </c>
      <c r="N1684" s="255"/>
      <c r="O1684" s="258">
        <v>48</v>
      </c>
      <c r="P1684" s="258">
        <v>48</v>
      </c>
      <c r="Q1684" s="2049" t="s">
        <v>14597</v>
      </c>
      <c r="R1684" s="309"/>
      <c r="S1684" s="250"/>
      <c r="T1684" s="250"/>
      <c r="U1684" s="250"/>
      <c r="V1684" s="2039" t="s">
        <v>2073</v>
      </c>
      <c r="W1684" s="250"/>
      <c r="X1684" s="2039" t="s">
        <v>37</v>
      </c>
      <c r="Y1684" s="250"/>
      <c r="Z1684" s="251"/>
      <c r="AA1684" s="251">
        <v>4504387803</v>
      </c>
      <c r="AB1684" s="2348" t="s">
        <v>10569</v>
      </c>
      <c r="AC1684" s="33">
        <v>0</v>
      </c>
      <c r="AD1684" s="471">
        <v>3600</v>
      </c>
      <c r="AE1684" s="33">
        <f t="shared" si="48"/>
        <v>172800</v>
      </c>
      <c r="AF1684" s="31"/>
      <c r="AG1684" s="26"/>
    </row>
    <row r="1685" spans="1:33" ht="30" customHeight="1">
      <c r="A1685" s="2085" t="s">
        <v>9994</v>
      </c>
      <c r="B1685" s="1336" t="s">
        <v>14598</v>
      </c>
      <c r="C1685" s="1277">
        <v>45594</v>
      </c>
      <c r="D1685" s="1277">
        <v>45608</v>
      </c>
      <c r="E1685" s="593"/>
      <c r="F1685" s="1297"/>
      <c r="G1685" s="1276">
        <v>9042</v>
      </c>
      <c r="H1685" s="2086" t="s">
        <v>13735</v>
      </c>
      <c r="I1685" s="1326"/>
      <c r="J1685" s="1304" t="s">
        <v>14599</v>
      </c>
      <c r="K1685" s="2087" t="s">
        <v>14600</v>
      </c>
      <c r="L1685" s="1397" t="s">
        <v>173</v>
      </c>
      <c r="M1685" s="771" t="s">
        <v>14683</v>
      </c>
      <c r="N1685" s="1176"/>
      <c r="O1685" s="1272">
        <v>1</v>
      </c>
      <c r="P1685" s="1272">
        <v>1</v>
      </c>
      <c r="Q1685" s="2088" t="s">
        <v>12005</v>
      </c>
      <c r="R1685" s="1173"/>
      <c r="S1685" s="1173"/>
      <c r="T1685" s="1173"/>
      <c r="U1685" s="1173"/>
      <c r="V1685" s="3272" t="s">
        <v>2073</v>
      </c>
      <c r="W1685" s="1173"/>
      <c r="X1685" s="3272" t="s">
        <v>37</v>
      </c>
      <c r="Y1685" s="1173"/>
      <c r="Z1685" s="3312" t="s">
        <v>45</v>
      </c>
      <c r="AA1685" s="1176">
        <v>4504387806</v>
      </c>
      <c r="AB1685" s="2349" t="s">
        <v>14507</v>
      </c>
      <c r="AC1685" s="722">
        <v>0</v>
      </c>
      <c r="AD1685" s="1266">
        <v>6075</v>
      </c>
      <c r="AE1685" s="722">
        <f t="shared" si="48"/>
        <v>6075</v>
      </c>
      <c r="AF1685" s="31"/>
      <c r="AG1685" s="26"/>
    </row>
    <row r="1686" spans="1:33" ht="30" customHeight="1">
      <c r="A1686" s="2085" t="s">
        <v>9994</v>
      </c>
      <c r="B1686" s="2992" t="s">
        <v>14601</v>
      </c>
      <c r="C1686" s="1277">
        <v>45594</v>
      </c>
      <c r="D1686" s="1277">
        <v>45608</v>
      </c>
      <c r="E1686" s="593"/>
      <c r="F1686" s="1297"/>
      <c r="G1686" s="1276">
        <v>9042</v>
      </c>
      <c r="H1686" s="2086" t="s">
        <v>10084</v>
      </c>
      <c r="I1686" s="1326"/>
      <c r="J1686" s="1304" t="s">
        <v>10415</v>
      </c>
      <c r="K1686" s="2087" t="s">
        <v>14603</v>
      </c>
      <c r="L1686" s="1768" t="s">
        <v>28</v>
      </c>
      <c r="M1686" s="771" t="s">
        <v>14684</v>
      </c>
      <c r="N1686" s="1176"/>
      <c r="O1686" s="1272">
        <v>2</v>
      </c>
      <c r="P1686" s="1272">
        <v>2</v>
      </c>
      <c r="Q1686" s="2088" t="s">
        <v>12075</v>
      </c>
      <c r="R1686" s="1173"/>
      <c r="S1686" s="1173"/>
      <c r="T1686" s="1173"/>
      <c r="U1686" s="1173"/>
      <c r="V1686" s="3234" t="s">
        <v>2073</v>
      </c>
      <c r="W1686" s="1173"/>
      <c r="X1686" s="3234" t="s">
        <v>37</v>
      </c>
      <c r="Y1686" s="1173"/>
      <c r="Z1686" s="3272" t="s">
        <v>45</v>
      </c>
      <c r="AA1686" s="1176">
        <v>4504387992</v>
      </c>
      <c r="AB1686" s="2349" t="s">
        <v>12935</v>
      </c>
      <c r="AC1686" s="722">
        <v>0</v>
      </c>
      <c r="AD1686" s="1266">
        <v>6075</v>
      </c>
      <c r="AE1686" s="722">
        <f t="shared" si="48"/>
        <v>12150</v>
      </c>
      <c r="AF1686" s="31"/>
      <c r="AG1686" s="26"/>
    </row>
    <row r="1687" spans="1:33" ht="30" customHeight="1">
      <c r="A1687" s="2085" t="s">
        <v>9994</v>
      </c>
      <c r="B1687" s="1336" t="s">
        <v>14602</v>
      </c>
      <c r="C1687" s="1277">
        <v>45594</v>
      </c>
      <c r="D1687" s="1277">
        <v>45609</v>
      </c>
      <c r="E1687" s="593"/>
      <c r="F1687" s="1297"/>
      <c r="G1687" s="1276">
        <v>9042</v>
      </c>
      <c r="H1687" s="2086" t="s">
        <v>551</v>
      </c>
      <c r="I1687" s="1326"/>
      <c r="J1687" s="1304" t="s">
        <v>10531</v>
      </c>
      <c r="K1687" s="2087" t="s">
        <v>14604</v>
      </c>
      <c r="L1687" s="1397" t="s">
        <v>173</v>
      </c>
      <c r="M1687" s="771" t="s">
        <v>14685</v>
      </c>
      <c r="N1687" s="1176"/>
      <c r="O1687" s="1272">
        <v>1</v>
      </c>
      <c r="P1687" s="1272">
        <v>1</v>
      </c>
      <c r="Q1687" s="2088" t="s">
        <v>12005</v>
      </c>
      <c r="R1687" s="1173"/>
      <c r="S1687" s="1173"/>
      <c r="T1687" s="1173"/>
      <c r="U1687" s="1173"/>
      <c r="V1687" s="3258" t="s">
        <v>2073</v>
      </c>
      <c r="W1687" s="1173"/>
      <c r="X1687" s="3258" t="s">
        <v>37</v>
      </c>
      <c r="Y1687" s="1173"/>
      <c r="Z1687" s="3272" t="s">
        <v>45</v>
      </c>
      <c r="AA1687" s="1176">
        <v>4504388094</v>
      </c>
      <c r="AB1687" s="2349" t="s">
        <v>10568</v>
      </c>
      <c r="AC1687" s="722">
        <v>0</v>
      </c>
      <c r="AD1687" s="1266">
        <v>6075</v>
      </c>
      <c r="AE1687" s="722">
        <f t="shared" si="48"/>
        <v>6075</v>
      </c>
      <c r="AF1687" s="31"/>
      <c r="AG1687" s="26"/>
    </row>
    <row r="1688" spans="1:33" s="4113" customFormat="1" ht="30" customHeight="1">
      <c r="A1688" s="2208" t="s">
        <v>8586</v>
      </c>
      <c r="B1688" s="1504" t="s">
        <v>14605</v>
      </c>
      <c r="C1688" s="358">
        <v>45594</v>
      </c>
      <c r="D1688" s="358">
        <v>45608</v>
      </c>
      <c r="E1688" s="37"/>
      <c r="F1688" s="449"/>
      <c r="G1688" s="360">
        <v>8636</v>
      </c>
      <c r="H1688" s="2448" t="s">
        <v>10925</v>
      </c>
      <c r="I1688" s="539"/>
      <c r="J1688" s="450" t="s">
        <v>14606</v>
      </c>
      <c r="K1688" s="2555" t="s">
        <v>14607</v>
      </c>
      <c r="L1688" s="1508" t="s">
        <v>173</v>
      </c>
      <c r="M1688" s="135" t="s">
        <v>14686</v>
      </c>
      <c r="N1688" s="364"/>
      <c r="O1688" s="365">
        <v>1</v>
      </c>
      <c r="P1688" s="365">
        <v>1</v>
      </c>
      <c r="Q1688" s="8296" t="s">
        <v>12005</v>
      </c>
      <c r="R1688" s="366"/>
      <c r="S1688" s="366"/>
      <c r="T1688" s="366"/>
      <c r="U1688" s="366"/>
      <c r="V1688" s="366"/>
      <c r="W1688" s="366"/>
      <c r="X1688" s="366"/>
      <c r="Y1688" s="366"/>
      <c r="Z1688" s="364"/>
      <c r="AA1688" s="2045" t="s">
        <v>14705</v>
      </c>
      <c r="AB1688" s="2350" t="s">
        <v>12935</v>
      </c>
      <c r="AC1688" s="280"/>
      <c r="AD1688" s="542"/>
      <c r="AE1688" s="280"/>
      <c r="AF1688" s="68"/>
      <c r="AG1688" s="71"/>
    </row>
    <row r="1689" spans="1:33" ht="30" customHeight="1">
      <c r="A1689" s="2085" t="s">
        <v>13710</v>
      </c>
      <c r="B1689" s="2992" t="s">
        <v>14608</v>
      </c>
      <c r="C1689" s="1277">
        <v>45594</v>
      </c>
      <c r="D1689" s="1277">
        <v>45609</v>
      </c>
      <c r="E1689" s="593"/>
      <c r="F1689" s="1297"/>
      <c r="G1689" s="1276">
        <v>8623</v>
      </c>
      <c r="H1689" s="2086" t="s">
        <v>3276</v>
      </c>
      <c r="I1689" s="1326"/>
      <c r="J1689" s="1304" t="s">
        <v>13713</v>
      </c>
      <c r="K1689" s="2087" t="s">
        <v>14609</v>
      </c>
      <c r="L1689" s="1768" t="s">
        <v>28</v>
      </c>
      <c r="M1689" s="771" t="s">
        <v>14687</v>
      </c>
      <c r="N1689" s="1176"/>
      <c r="O1689" s="1272">
        <v>2</v>
      </c>
      <c r="P1689" s="1272">
        <v>2</v>
      </c>
      <c r="Q1689" s="2014" t="s">
        <v>14380</v>
      </c>
      <c r="R1689" s="1173"/>
      <c r="S1689" s="1173"/>
      <c r="T1689" s="1173"/>
      <c r="U1689" s="1173"/>
      <c r="V1689" s="2623" t="s">
        <v>2073</v>
      </c>
      <c r="W1689" s="1173"/>
      <c r="X1689" s="2623" t="s">
        <v>37</v>
      </c>
      <c r="Y1689" s="1173"/>
      <c r="Z1689" s="2678" t="s">
        <v>45</v>
      </c>
      <c r="AA1689" s="1176">
        <v>4504388156</v>
      </c>
      <c r="AB1689" s="2349" t="s">
        <v>12936</v>
      </c>
      <c r="AC1689" s="722">
        <v>8700</v>
      </c>
      <c r="AD1689" s="1266">
        <v>10246</v>
      </c>
      <c r="AE1689" s="722">
        <f t="shared" si="48"/>
        <v>29192</v>
      </c>
      <c r="AF1689" s="31"/>
      <c r="AG1689" s="26"/>
    </row>
    <row r="1690" spans="1:33" ht="30" customHeight="1">
      <c r="A1690" s="2085" t="s">
        <v>9603</v>
      </c>
      <c r="B1690" s="2992" t="s">
        <v>14610</v>
      </c>
      <c r="C1690" s="1277">
        <v>45594</v>
      </c>
      <c r="D1690" s="1277">
        <v>45609</v>
      </c>
      <c r="E1690" s="593"/>
      <c r="F1690" s="1297"/>
      <c r="G1690" s="1276">
        <v>8627</v>
      </c>
      <c r="H1690" s="2086" t="s">
        <v>14611</v>
      </c>
      <c r="I1690" s="1326"/>
      <c r="J1690" s="1304" t="s">
        <v>14612</v>
      </c>
      <c r="K1690" s="2087" t="s">
        <v>14613</v>
      </c>
      <c r="L1690" s="1397" t="s">
        <v>173</v>
      </c>
      <c r="M1690" s="771" t="s">
        <v>14688</v>
      </c>
      <c r="N1690" s="1176"/>
      <c r="O1690" s="1272">
        <v>1</v>
      </c>
      <c r="P1690" s="1272">
        <v>1</v>
      </c>
      <c r="Q1690" s="2088" t="s">
        <v>12005</v>
      </c>
      <c r="R1690" s="1173"/>
      <c r="S1690" s="1173"/>
      <c r="T1690" s="1173"/>
      <c r="U1690" s="1173"/>
      <c r="V1690" s="2349" t="s">
        <v>2073</v>
      </c>
      <c r="W1690" s="1173"/>
      <c r="X1690" s="2349" t="s">
        <v>37</v>
      </c>
      <c r="Y1690" s="1173"/>
      <c r="Z1690" s="2197" t="s">
        <v>45</v>
      </c>
      <c r="AA1690" s="1176">
        <v>4504388146</v>
      </c>
      <c r="AB1690" s="2349" t="s">
        <v>14509</v>
      </c>
      <c r="AC1690" s="722">
        <v>0</v>
      </c>
      <c r="AD1690" s="1266">
        <v>10384</v>
      </c>
      <c r="AE1690" s="722">
        <f t="shared" si="48"/>
        <v>10384</v>
      </c>
      <c r="AF1690" s="31"/>
      <c r="AG1690" s="26"/>
    </row>
    <row r="1691" spans="1:33" ht="30" customHeight="1">
      <c r="A1691" s="2085" t="s">
        <v>9603</v>
      </c>
      <c r="B1691" s="2992" t="s">
        <v>14614</v>
      </c>
      <c r="C1691" s="1277">
        <v>45594</v>
      </c>
      <c r="D1691" s="1277">
        <v>45604</v>
      </c>
      <c r="E1691" s="593"/>
      <c r="F1691" s="1297"/>
      <c r="G1691" s="1276">
        <v>8627</v>
      </c>
      <c r="H1691" s="2086" t="s">
        <v>10969</v>
      </c>
      <c r="I1691" s="1326"/>
      <c r="J1691" s="1304" t="s">
        <v>10970</v>
      </c>
      <c r="K1691" s="2087" t="s">
        <v>14615</v>
      </c>
      <c r="L1691" s="1397" t="s">
        <v>173</v>
      </c>
      <c r="M1691" s="771" t="s">
        <v>14689</v>
      </c>
      <c r="N1691" s="1176"/>
      <c r="O1691" s="1272">
        <v>1</v>
      </c>
      <c r="P1691" s="1272">
        <v>1</v>
      </c>
      <c r="Q1691" s="2088" t="s">
        <v>12005</v>
      </c>
      <c r="R1691" s="1173"/>
      <c r="S1691" s="1173"/>
      <c r="T1691" s="1173"/>
      <c r="U1691" s="1173"/>
      <c r="V1691" s="2187" t="s">
        <v>2073</v>
      </c>
      <c r="W1691" s="1173"/>
      <c r="X1691" s="2187" t="s">
        <v>37</v>
      </c>
      <c r="Y1691" s="1173"/>
      <c r="Z1691" s="2197" t="s">
        <v>45</v>
      </c>
      <c r="AA1691" s="1176">
        <v>4504388148</v>
      </c>
      <c r="AB1691" s="2349" t="s">
        <v>14509</v>
      </c>
      <c r="AC1691" s="722">
        <v>0</v>
      </c>
      <c r="AD1691" s="1266">
        <v>10384</v>
      </c>
      <c r="AE1691" s="722">
        <f t="shared" si="48"/>
        <v>10384</v>
      </c>
      <c r="AF1691" s="31"/>
      <c r="AG1691" s="26"/>
    </row>
    <row r="1692" spans="1:33" ht="30" customHeight="1">
      <c r="A1692" s="2085" t="s">
        <v>8916</v>
      </c>
      <c r="B1692" s="1336" t="s">
        <v>14616</v>
      </c>
      <c r="C1692" s="1277">
        <v>45594</v>
      </c>
      <c r="D1692" s="1277">
        <v>45614</v>
      </c>
      <c r="E1692" s="593"/>
      <c r="F1692" s="1297"/>
      <c r="G1692" s="1276">
        <v>8646</v>
      </c>
      <c r="H1692" s="2086" t="s">
        <v>11362</v>
      </c>
      <c r="I1692" s="1326"/>
      <c r="J1692" s="1304" t="s">
        <v>14617</v>
      </c>
      <c r="K1692" s="2087" t="s">
        <v>14618</v>
      </c>
      <c r="L1692" s="1397" t="s">
        <v>173</v>
      </c>
      <c r="M1692" s="771" t="s">
        <v>14690</v>
      </c>
      <c r="N1692" s="1176"/>
      <c r="O1692" s="1272">
        <v>1</v>
      </c>
      <c r="P1692" s="1272">
        <v>1</v>
      </c>
      <c r="Q1692" s="2088" t="s">
        <v>12005</v>
      </c>
      <c r="R1692" s="1173"/>
      <c r="S1692" s="1173"/>
      <c r="T1692" s="1173"/>
      <c r="U1692" s="1173"/>
      <c r="V1692" s="2329" t="s">
        <v>2073</v>
      </c>
      <c r="W1692" s="1173"/>
      <c r="X1692" s="2329" t="s">
        <v>37</v>
      </c>
      <c r="Y1692" s="1173"/>
      <c r="Z1692" s="2063" t="s">
        <v>45</v>
      </c>
      <c r="AA1692" s="1176" t="s">
        <v>14704</v>
      </c>
      <c r="AB1692" s="2349" t="s">
        <v>12935</v>
      </c>
      <c r="AC1692" s="722">
        <v>56000</v>
      </c>
      <c r="AD1692" s="1266">
        <v>10976</v>
      </c>
      <c r="AE1692" s="722">
        <f t="shared" si="48"/>
        <v>66976</v>
      </c>
      <c r="AF1692" s="31"/>
      <c r="AG1692" s="26"/>
    </row>
    <row r="1693" spans="1:33" ht="30" customHeight="1">
      <c r="A1693" s="2085" t="s">
        <v>9155</v>
      </c>
      <c r="B1693" s="2622" t="s">
        <v>15707</v>
      </c>
      <c r="C1693" s="1277">
        <v>45594</v>
      </c>
      <c r="D1693" s="1277">
        <v>45607</v>
      </c>
      <c r="E1693" s="593"/>
      <c r="F1693" s="1297"/>
      <c r="G1693" s="1276">
        <v>8602</v>
      </c>
      <c r="H1693" s="2086" t="s">
        <v>12395</v>
      </c>
      <c r="I1693" s="1326"/>
      <c r="J1693" s="1304" t="s">
        <v>14619</v>
      </c>
      <c r="K1693" s="2088" t="s">
        <v>14620</v>
      </c>
      <c r="L1693" s="1397" t="s">
        <v>173</v>
      </c>
      <c r="M1693" s="771" t="s">
        <v>14691</v>
      </c>
      <c r="N1693" s="1176"/>
      <c r="O1693" s="1272">
        <v>1</v>
      </c>
      <c r="P1693" s="1272">
        <v>1</v>
      </c>
      <c r="Q1693" s="2088" t="s">
        <v>12005</v>
      </c>
      <c r="R1693" s="1173"/>
      <c r="S1693" s="1173"/>
      <c r="T1693" s="1173"/>
      <c r="U1693" s="1173"/>
      <c r="V1693" s="2621" t="s">
        <v>2073</v>
      </c>
      <c r="W1693" s="1173"/>
      <c r="X1693" s="2621" t="s">
        <v>37</v>
      </c>
      <c r="Y1693" s="1173"/>
      <c r="Z1693" s="2623" t="s">
        <v>45</v>
      </c>
      <c r="AA1693" s="1176">
        <v>4504388285</v>
      </c>
      <c r="AB1693" s="2349" t="s">
        <v>14506</v>
      </c>
      <c r="AC1693" s="722">
        <v>4650</v>
      </c>
      <c r="AD1693" s="1266">
        <v>10976</v>
      </c>
      <c r="AE1693" s="722">
        <f t="shared" si="48"/>
        <v>15626</v>
      </c>
      <c r="AF1693" s="31"/>
      <c r="AG1693" s="26"/>
    </row>
    <row r="1694" spans="1:33" ht="30" customHeight="1">
      <c r="A1694" s="2085" t="s">
        <v>8626</v>
      </c>
      <c r="B1694" s="2992" t="s">
        <v>14621</v>
      </c>
      <c r="C1694" s="1277">
        <v>45593</v>
      </c>
      <c r="D1694" s="1277">
        <v>45608</v>
      </c>
      <c r="E1694" s="593"/>
      <c r="F1694" s="1297"/>
      <c r="G1694" s="1276">
        <v>8615</v>
      </c>
      <c r="H1694" s="2086" t="s">
        <v>2908</v>
      </c>
      <c r="I1694" s="1326"/>
      <c r="J1694" s="1304" t="s">
        <v>14622</v>
      </c>
      <c r="K1694" s="2087" t="s">
        <v>14623</v>
      </c>
      <c r="L1694" s="1768" t="s">
        <v>28</v>
      </c>
      <c r="M1694" s="771" t="s">
        <v>14692</v>
      </c>
      <c r="N1694" s="1176"/>
      <c r="O1694" s="1272">
        <v>2</v>
      </c>
      <c r="P1694" s="1272">
        <v>2</v>
      </c>
      <c r="Q1694" s="2014" t="s">
        <v>14624</v>
      </c>
      <c r="R1694" s="1173"/>
      <c r="S1694" s="1173"/>
      <c r="T1694" s="1173"/>
      <c r="U1694" s="1173"/>
      <c r="V1694" s="2140" t="s">
        <v>2073</v>
      </c>
      <c r="W1694" s="1173"/>
      <c r="X1694" s="2140" t="s">
        <v>37</v>
      </c>
      <c r="Y1694" s="1173"/>
      <c r="Z1694" s="3350" t="s">
        <v>45</v>
      </c>
      <c r="AA1694" s="1176">
        <v>4504387242</v>
      </c>
      <c r="AB1694" s="2349" t="s">
        <v>12935</v>
      </c>
      <c r="AC1694" s="722">
        <v>9000</v>
      </c>
      <c r="AD1694" s="1266">
        <v>7857</v>
      </c>
      <c r="AE1694" s="722">
        <f t="shared" si="48"/>
        <v>24714</v>
      </c>
      <c r="AF1694" s="31"/>
      <c r="AG1694" s="26"/>
    </row>
    <row r="1695" spans="1:33" ht="30" customHeight="1">
      <c r="A1695" s="2085" t="s">
        <v>8626</v>
      </c>
      <c r="B1695" s="2998" t="s">
        <v>14625</v>
      </c>
      <c r="C1695" s="1277">
        <v>45594</v>
      </c>
      <c r="D1695" s="1277">
        <v>45608</v>
      </c>
      <c r="E1695" s="593"/>
      <c r="F1695" s="1297"/>
      <c r="G1695" s="1276">
        <v>8615</v>
      </c>
      <c r="H1695" s="2086" t="s">
        <v>1939</v>
      </c>
      <c r="I1695" s="1326"/>
      <c r="J1695" s="1304" t="s">
        <v>14626</v>
      </c>
      <c r="K1695" s="2087" t="s">
        <v>14627</v>
      </c>
      <c r="L1695" s="1397" t="s">
        <v>173</v>
      </c>
      <c r="M1695" s="771" t="s">
        <v>14693</v>
      </c>
      <c r="N1695" s="1176"/>
      <c r="O1695" s="1272">
        <v>1</v>
      </c>
      <c r="P1695" s="1272">
        <v>1</v>
      </c>
      <c r="Q1695" s="2088" t="s">
        <v>12005</v>
      </c>
      <c r="R1695" s="1173"/>
      <c r="S1695" s="1173"/>
      <c r="T1695" s="1173"/>
      <c r="U1695" s="1173"/>
      <c r="V1695" s="2149" t="s">
        <v>2073</v>
      </c>
      <c r="W1695" s="1173"/>
      <c r="X1695" s="2149" t="s">
        <v>37</v>
      </c>
      <c r="Y1695" s="1173"/>
      <c r="Z1695" s="2139" t="s">
        <v>45</v>
      </c>
      <c r="AA1695" s="1176">
        <v>4504387985</v>
      </c>
      <c r="AB1695" s="2349" t="s">
        <v>14506</v>
      </c>
      <c r="AC1695" s="722">
        <v>6000</v>
      </c>
      <c r="AD1695" s="1266">
        <v>7857</v>
      </c>
      <c r="AE1695" s="722">
        <f t="shared" si="48"/>
        <v>13857</v>
      </c>
      <c r="AF1695" s="31"/>
      <c r="AG1695" s="26"/>
    </row>
    <row r="1696" spans="1:33" ht="30" customHeight="1">
      <c r="A1696" s="2085" t="s">
        <v>8626</v>
      </c>
      <c r="B1696" s="2998" t="s">
        <v>14628</v>
      </c>
      <c r="C1696" s="1277">
        <v>45594</v>
      </c>
      <c r="D1696" s="1277">
        <v>45608</v>
      </c>
      <c r="E1696" s="593"/>
      <c r="F1696" s="1297"/>
      <c r="G1696" s="1276">
        <v>8615</v>
      </c>
      <c r="H1696" s="2086" t="s">
        <v>551</v>
      </c>
      <c r="I1696" s="1326"/>
      <c r="J1696" s="1304" t="s">
        <v>14629</v>
      </c>
      <c r="K1696" s="2078" t="s">
        <v>14630</v>
      </c>
      <c r="L1696" s="1397" t="s">
        <v>173</v>
      </c>
      <c r="M1696" s="771" t="s">
        <v>14694</v>
      </c>
      <c r="N1696" s="1176"/>
      <c r="O1696" s="1272">
        <v>1</v>
      </c>
      <c r="P1696" s="1272">
        <v>1</v>
      </c>
      <c r="Q1696" s="2088" t="s">
        <v>12005</v>
      </c>
      <c r="R1696" s="1173"/>
      <c r="S1696" s="1173"/>
      <c r="T1696" s="1173"/>
      <c r="U1696" s="1173"/>
      <c r="V1696" s="2139" t="s">
        <v>2073</v>
      </c>
      <c r="W1696" s="1173"/>
      <c r="X1696" s="2139" t="s">
        <v>37</v>
      </c>
      <c r="Y1696" s="1173"/>
      <c r="Z1696" s="2139" t="s">
        <v>45</v>
      </c>
      <c r="AA1696" s="1176">
        <v>4504387986</v>
      </c>
      <c r="AB1696" s="2349" t="s">
        <v>14506</v>
      </c>
      <c r="AC1696" s="722">
        <v>6000</v>
      </c>
      <c r="AD1696" s="1266">
        <v>7857</v>
      </c>
      <c r="AE1696" s="722">
        <f t="shared" si="48"/>
        <v>13857</v>
      </c>
      <c r="AF1696" s="31"/>
      <c r="AG1696" s="26"/>
    </row>
    <row r="1697" spans="1:33" ht="30" customHeight="1">
      <c r="A1697" s="2208" t="s">
        <v>8564</v>
      </c>
      <c r="B1697" s="1504" t="s">
        <v>14631</v>
      </c>
      <c r="C1697" s="358">
        <v>45594</v>
      </c>
      <c r="D1697" s="358">
        <v>45650</v>
      </c>
      <c r="E1697" s="37"/>
      <c r="F1697" s="449"/>
      <c r="G1697" s="360">
        <v>8598</v>
      </c>
      <c r="H1697" s="1989"/>
      <c r="I1697" s="2209" t="s">
        <v>92</v>
      </c>
      <c r="J1697" s="450" t="s">
        <v>8680</v>
      </c>
      <c r="K1697" s="2106" t="s">
        <v>14632</v>
      </c>
      <c r="L1697" s="1508" t="s">
        <v>14390</v>
      </c>
      <c r="M1697" s="135" t="s">
        <v>14695</v>
      </c>
      <c r="N1697" s="2210" t="s">
        <v>5039</v>
      </c>
      <c r="O1697" s="365">
        <v>6</v>
      </c>
      <c r="P1697" s="365">
        <v>6</v>
      </c>
      <c r="Q1697" s="1991" t="s">
        <v>14633</v>
      </c>
      <c r="R1697" s="366"/>
      <c r="S1697" s="366"/>
      <c r="T1697" s="366"/>
      <c r="U1697" s="366"/>
      <c r="V1697" s="2211" t="s">
        <v>256</v>
      </c>
      <c r="W1697" s="366"/>
      <c r="X1697" s="366"/>
      <c r="Y1697" s="366"/>
      <c r="Z1697" s="364"/>
      <c r="AA1697" s="364">
        <v>4504387802</v>
      </c>
      <c r="AB1697" s="2350" t="s">
        <v>5585</v>
      </c>
      <c r="AC1697" s="280"/>
      <c r="AD1697" s="542"/>
      <c r="AE1697" s="280"/>
      <c r="AF1697" s="31"/>
      <c r="AG1697" s="26"/>
    </row>
    <row r="1698" spans="1:33" ht="30" customHeight="1">
      <c r="A1698" s="6871" t="s">
        <v>8564</v>
      </c>
      <c r="B1698" s="2998" t="s">
        <v>14634</v>
      </c>
      <c r="C1698" s="1277">
        <v>45594</v>
      </c>
      <c r="D1698" s="1277">
        <v>45603</v>
      </c>
      <c r="E1698" s="593"/>
      <c r="F1698" s="1297"/>
      <c r="G1698" s="1276">
        <v>8598</v>
      </c>
      <c r="H1698" s="2086" t="s">
        <v>1648</v>
      </c>
      <c r="I1698" s="1326"/>
      <c r="J1698" s="6870" t="s">
        <v>14635</v>
      </c>
      <c r="K1698" s="2087" t="s">
        <v>14636</v>
      </c>
      <c r="L1698" s="1768" t="s">
        <v>28</v>
      </c>
      <c r="M1698" s="771" t="s">
        <v>14696</v>
      </c>
      <c r="N1698" s="1176"/>
      <c r="O1698" s="1272">
        <v>2</v>
      </c>
      <c r="P1698" s="1272">
        <v>2</v>
      </c>
      <c r="Q1698" s="2088" t="s">
        <v>12075</v>
      </c>
      <c r="R1698" s="1173"/>
      <c r="S1698" s="1173"/>
      <c r="T1698" s="1173"/>
      <c r="U1698" s="1173"/>
      <c r="V1698" s="2272" t="s">
        <v>2073</v>
      </c>
      <c r="W1698" s="1173"/>
      <c r="X1698" s="2272" t="s">
        <v>37</v>
      </c>
      <c r="Y1698" s="1173"/>
      <c r="Z1698" s="2249" t="s">
        <v>45</v>
      </c>
      <c r="AA1698" s="1176">
        <v>4504387948</v>
      </c>
      <c r="AB1698" s="2349" t="s">
        <v>14509</v>
      </c>
      <c r="AC1698" s="722">
        <v>0</v>
      </c>
      <c r="AD1698" s="1266">
        <v>7938.81</v>
      </c>
      <c r="AE1698" s="722">
        <f t="shared" ref="AE1698:AE1703" si="49">SUM(AD1698*P1698+AC1698)</f>
        <v>15877.62</v>
      </c>
      <c r="AF1698" s="31"/>
      <c r="AG1698" s="26"/>
    </row>
    <row r="1699" spans="1:33" ht="30" customHeight="1">
      <c r="A1699" s="2085" t="s">
        <v>8564</v>
      </c>
      <c r="B1699" s="2998" t="s">
        <v>14637</v>
      </c>
      <c r="C1699" s="1277">
        <v>45595</v>
      </c>
      <c r="D1699" s="1277">
        <v>45609</v>
      </c>
      <c r="E1699" s="593"/>
      <c r="F1699" s="1297"/>
      <c r="G1699" s="1276">
        <v>8598</v>
      </c>
      <c r="H1699" s="2086" t="s">
        <v>14638</v>
      </c>
      <c r="I1699" s="1326"/>
      <c r="J1699" s="1304" t="s">
        <v>14639</v>
      </c>
      <c r="K1699" s="2087" t="s">
        <v>14640</v>
      </c>
      <c r="L1699" s="1397" t="s">
        <v>173</v>
      </c>
      <c r="M1699" s="771" t="s">
        <v>14697</v>
      </c>
      <c r="N1699" s="1176"/>
      <c r="O1699" s="1272">
        <v>1</v>
      </c>
      <c r="P1699" s="1272">
        <v>1</v>
      </c>
      <c r="Q1699" s="2088" t="s">
        <v>12005</v>
      </c>
      <c r="R1699" s="1173"/>
      <c r="S1699" s="1173"/>
      <c r="T1699" s="1173"/>
      <c r="U1699" s="1173"/>
      <c r="V1699" s="2329" t="s">
        <v>2073</v>
      </c>
      <c r="W1699" s="1173"/>
      <c r="X1699" s="2329" t="s">
        <v>37</v>
      </c>
      <c r="Y1699" s="1173"/>
      <c r="Z1699" s="2249" t="s">
        <v>45</v>
      </c>
      <c r="AA1699" s="1176">
        <v>4504387950</v>
      </c>
      <c r="AB1699" s="2349" t="s">
        <v>14509</v>
      </c>
      <c r="AC1699" s="722">
        <v>9000</v>
      </c>
      <c r="AD1699" s="1266">
        <v>7938.81</v>
      </c>
      <c r="AE1699" s="722">
        <f t="shared" si="49"/>
        <v>16938.810000000001</v>
      </c>
      <c r="AF1699" s="31"/>
      <c r="AG1699" s="26"/>
    </row>
    <row r="1700" spans="1:33" ht="30" customHeight="1">
      <c r="A1700" s="2085" t="s">
        <v>8570</v>
      </c>
      <c r="B1700" s="3071" t="s">
        <v>14641</v>
      </c>
      <c r="C1700" s="1277">
        <v>45593</v>
      </c>
      <c r="D1700" s="1277">
        <v>45602</v>
      </c>
      <c r="E1700" s="593"/>
      <c r="F1700" s="1297"/>
      <c r="G1700" s="1276">
        <v>9013</v>
      </c>
      <c r="H1700" s="2077"/>
      <c r="I1700" s="2148" t="s">
        <v>92</v>
      </c>
      <c r="J1700" s="1304" t="s">
        <v>9915</v>
      </c>
      <c r="K1700" s="2087" t="s">
        <v>14642</v>
      </c>
      <c r="L1700" s="1397" t="s">
        <v>173</v>
      </c>
      <c r="M1700" s="771" t="s">
        <v>14698</v>
      </c>
      <c r="N1700" s="1176"/>
      <c r="O1700" s="1272">
        <v>1</v>
      </c>
      <c r="P1700" s="1272">
        <v>1</v>
      </c>
      <c r="Q1700" s="2014" t="s">
        <v>14643</v>
      </c>
      <c r="R1700" s="1173"/>
      <c r="S1700" s="1173"/>
      <c r="T1700" s="1173"/>
      <c r="U1700" s="1173"/>
      <c r="V1700" s="2191" t="s">
        <v>2073</v>
      </c>
      <c r="W1700" s="1173"/>
      <c r="X1700" s="2191" t="s">
        <v>37</v>
      </c>
      <c r="Y1700" s="1173"/>
      <c r="Z1700" s="2197" t="s">
        <v>45</v>
      </c>
      <c r="AA1700" s="1176">
        <v>4504387241</v>
      </c>
      <c r="AB1700" s="2349" t="s">
        <v>10568</v>
      </c>
      <c r="AC1700" s="722">
        <v>0</v>
      </c>
      <c r="AD1700" s="1266">
        <v>6544.8</v>
      </c>
      <c r="AE1700" s="722">
        <f t="shared" si="49"/>
        <v>6544.8</v>
      </c>
      <c r="AF1700" s="31"/>
      <c r="AG1700" s="26"/>
    </row>
    <row r="1701" spans="1:33" ht="30" customHeight="1">
      <c r="A1701" s="6224" t="s">
        <v>8570</v>
      </c>
      <c r="B1701" s="5413" t="s">
        <v>14644</v>
      </c>
      <c r="C1701" s="340">
        <v>45594</v>
      </c>
      <c r="D1701" s="340">
        <v>45607</v>
      </c>
      <c r="E1701" s="422"/>
      <c r="F1701" s="374"/>
      <c r="G1701" s="339">
        <v>9013</v>
      </c>
      <c r="H1701" s="2212" t="s">
        <v>12636</v>
      </c>
      <c r="I1701" s="487"/>
      <c r="J1701" s="5414" t="s">
        <v>14645</v>
      </c>
      <c r="K1701" s="2048" t="s">
        <v>14646</v>
      </c>
      <c r="L1701" s="2296" t="s">
        <v>76</v>
      </c>
      <c r="M1701" s="338" t="s">
        <v>14699</v>
      </c>
      <c r="N1701" s="255"/>
      <c r="O1701" s="258">
        <v>4</v>
      </c>
      <c r="P1701" s="258">
        <v>4</v>
      </c>
      <c r="Q1701" s="1977" t="s">
        <v>14647</v>
      </c>
      <c r="R1701" s="309"/>
      <c r="S1701" s="250"/>
      <c r="T1701" s="250"/>
      <c r="U1701" s="250"/>
      <c r="V1701" s="2297" t="s">
        <v>2073</v>
      </c>
      <c r="W1701" s="250"/>
      <c r="X1701" s="2297" t="s">
        <v>37</v>
      </c>
      <c r="Y1701" s="250"/>
      <c r="Z1701" s="251"/>
      <c r="AA1701" s="251">
        <v>4504387945</v>
      </c>
      <c r="AB1701" s="2348" t="s">
        <v>10568</v>
      </c>
      <c r="AC1701" s="33">
        <v>0</v>
      </c>
      <c r="AD1701" s="471">
        <v>6544.8</v>
      </c>
      <c r="AE1701" s="33">
        <f t="shared" si="49"/>
        <v>26179.200000000001</v>
      </c>
      <c r="AF1701" s="31"/>
      <c r="AG1701" s="26"/>
    </row>
    <row r="1702" spans="1:33" ht="30" customHeight="1">
      <c r="A1702" s="2085" t="s">
        <v>19908</v>
      </c>
      <c r="B1702" s="2998" t="s">
        <v>14648</v>
      </c>
      <c r="C1702" s="1277">
        <v>45594</v>
      </c>
      <c r="D1702" s="1277">
        <v>45610</v>
      </c>
      <c r="E1702" s="593"/>
      <c r="F1702" s="1297"/>
      <c r="G1702" s="1276">
        <v>8628</v>
      </c>
      <c r="H1702" s="2086" t="s">
        <v>14649</v>
      </c>
      <c r="I1702" s="1326"/>
      <c r="J1702" s="1304" t="s">
        <v>14650</v>
      </c>
      <c r="K1702" s="2087" t="s">
        <v>14651</v>
      </c>
      <c r="L1702" s="1768" t="s">
        <v>28</v>
      </c>
      <c r="M1702" s="771" t="s">
        <v>14700</v>
      </c>
      <c r="N1702" s="1176"/>
      <c r="O1702" s="1272">
        <v>2</v>
      </c>
      <c r="P1702" s="1272">
        <v>2</v>
      </c>
      <c r="Q1702" s="2014" t="s">
        <v>14652</v>
      </c>
      <c r="R1702" s="1173"/>
      <c r="S1702" s="1173"/>
      <c r="T1702" s="1173"/>
      <c r="U1702" s="1173"/>
      <c r="V1702" s="2197" t="s">
        <v>2073</v>
      </c>
      <c r="W1702" s="1173"/>
      <c r="X1702" s="2197" t="s">
        <v>37</v>
      </c>
      <c r="Y1702" s="1173"/>
      <c r="Z1702" s="2249" t="s">
        <v>45</v>
      </c>
      <c r="AA1702" s="1176">
        <v>4504387991</v>
      </c>
      <c r="AB1702" s="2349" t="s">
        <v>12935</v>
      </c>
      <c r="AC1702" s="722">
        <v>0</v>
      </c>
      <c r="AD1702" s="1266">
        <v>10369</v>
      </c>
      <c r="AE1702" s="722">
        <f t="shared" si="49"/>
        <v>20738</v>
      </c>
      <c r="AF1702" s="31"/>
      <c r="AG1702" s="26"/>
    </row>
    <row r="1703" spans="1:33" ht="30" customHeight="1">
      <c r="A1703" s="2085" t="s">
        <v>8556</v>
      </c>
      <c r="B1703" s="2992" t="s">
        <v>14653</v>
      </c>
      <c r="C1703" s="1277">
        <v>45594</v>
      </c>
      <c r="D1703" s="1277">
        <v>45604</v>
      </c>
      <c r="E1703" s="593"/>
      <c r="F1703" s="1297"/>
      <c r="G1703" s="1276">
        <v>8608</v>
      </c>
      <c r="H1703" s="2086" t="s">
        <v>7877</v>
      </c>
      <c r="I1703" s="1326"/>
      <c r="J1703" s="1304" t="s">
        <v>13400</v>
      </c>
      <c r="K1703" s="2087" t="s">
        <v>14654</v>
      </c>
      <c r="L1703" s="1397" t="s">
        <v>173</v>
      </c>
      <c r="M1703" s="771" t="s">
        <v>14701</v>
      </c>
      <c r="N1703" s="1176"/>
      <c r="O1703" s="1272">
        <v>1</v>
      </c>
      <c r="P1703" s="1272">
        <v>1</v>
      </c>
      <c r="Q1703" s="2014" t="s">
        <v>14655</v>
      </c>
      <c r="R1703" s="1173"/>
      <c r="S1703" s="1173"/>
      <c r="T1703" s="1173"/>
      <c r="U1703" s="1173"/>
      <c r="V1703" s="2733" t="s">
        <v>2073</v>
      </c>
      <c r="W1703" s="1173"/>
      <c r="X1703" s="2733" t="s">
        <v>37</v>
      </c>
      <c r="Y1703" s="1173"/>
      <c r="Z1703" s="2729" t="s">
        <v>45</v>
      </c>
      <c r="AA1703" s="1176">
        <v>4504388093</v>
      </c>
      <c r="AB1703" s="2349" t="s">
        <v>5539</v>
      </c>
      <c r="AC1703" s="722">
        <v>0</v>
      </c>
      <c r="AD1703" s="1266">
        <v>7938</v>
      </c>
      <c r="AE1703" s="722">
        <f t="shared" si="49"/>
        <v>7938</v>
      </c>
      <c r="AF1703" s="31"/>
      <c r="AG1703" s="26"/>
    </row>
    <row r="1704" spans="1:33" ht="30" customHeight="1">
      <c r="A1704" s="2208" t="s">
        <v>9105</v>
      </c>
      <c r="B1704" s="1504" t="s">
        <v>14656</v>
      </c>
      <c r="C1704" s="358">
        <v>45594</v>
      </c>
      <c r="D1704" s="358">
        <v>45604</v>
      </c>
      <c r="E1704" s="37"/>
      <c r="F1704" s="449"/>
      <c r="G1704" s="360">
        <v>8616</v>
      </c>
      <c r="H1704" s="2448" t="s">
        <v>10160</v>
      </c>
      <c r="I1704" s="539"/>
      <c r="J1704" s="450" t="s">
        <v>14657</v>
      </c>
      <c r="K1704" s="2555" t="s">
        <v>14658</v>
      </c>
      <c r="L1704" s="1508" t="s">
        <v>173</v>
      </c>
      <c r="M1704" s="135" t="s">
        <v>14702</v>
      </c>
      <c r="N1704" s="364"/>
      <c r="O1704" s="365">
        <v>1</v>
      </c>
      <c r="P1704" s="365">
        <v>1</v>
      </c>
      <c r="Q1704" s="1991" t="s">
        <v>14659</v>
      </c>
      <c r="R1704" s="366"/>
      <c r="S1704" s="366"/>
      <c r="T1704" s="366"/>
      <c r="U1704" s="366"/>
      <c r="V1704" s="2550" t="s">
        <v>256</v>
      </c>
      <c r="W1704" s="366"/>
      <c r="X1704" s="366"/>
      <c r="Y1704" s="366"/>
      <c r="Z1704" s="364"/>
      <c r="AA1704" s="364">
        <v>4504387808</v>
      </c>
      <c r="AB1704" s="2350" t="s">
        <v>14509</v>
      </c>
      <c r="AC1704" s="280"/>
      <c r="AD1704" s="542"/>
      <c r="AE1704" s="280"/>
      <c r="AF1704" s="31"/>
      <c r="AG1704" s="26"/>
    </row>
    <row r="1705" spans="1:33" ht="30" customHeight="1">
      <c r="A1705" s="2263" t="s">
        <v>9994</v>
      </c>
      <c r="B1705" s="9743" t="s">
        <v>14707</v>
      </c>
      <c r="C1705" s="9765">
        <v>45604</v>
      </c>
      <c r="D1705" s="9765">
        <v>45688</v>
      </c>
      <c r="E1705" s="8864"/>
      <c r="F1705" s="9809"/>
      <c r="G1705" s="9840">
        <v>9042</v>
      </c>
      <c r="H1705" s="10167"/>
      <c r="I1705" s="10169" t="s">
        <v>92</v>
      </c>
      <c r="J1705" s="9843" t="s">
        <v>14708</v>
      </c>
      <c r="K1705" s="10171" t="s">
        <v>14709</v>
      </c>
      <c r="L1705" s="2617" t="s">
        <v>16564</v>
      </c>
      <c r="M1705" s="8868" t="s">
        <v>14733</v>
      </c>
      <c r="N1705" s="2053" t="s">
        <v>3952</v>
      </c>
      <c r="O1705" s="1272">
        <v>8</v>
      </c>
      <c r="P1705" s="257">
        <v>24</v>
      </c>
      <c r="Q1705" s="11129" t="s">
        <v>14711</v>
      </c>
      <c r="R1705" s="9788"/>
      <c r="S1705" s="1173"/>
      <c r="T1705" s="1173"/>
      <c r="U1705" s="1173"/>
      <c r="V1705" s="10243" t="s">
        <v>2073</v>
      </c>
      <c r="W1705" s="1173"/>
      <c r="X1705" s="10243" t="s">
        <v>37</v>
      </c>
      <c r="Y1705" s="1173"/>
      <c r="Z1705" s="10251" t="s">
        <v>45</v>
      </c>
      <c r="AA1705" s="9840">
        <v>4504399018</v>
      </c>
      <c r="AB1705" s="10222" t="s">
        <v>5584</v>
      </c>
      <c r="AC1705" s="8912">
        <v>0</v>
      </c>
      <c r="AD1705" s="1266">
        <v>3600</v>
      </c>
      <c r="AE1705" s="8912">
        <f>SUM(AD1705*P1705+AD1706*P1706+AC1705)</f>
        <v>178850.62</v>
      </c>
      <c r="AF1705" s="31"/>
      <c r="AG1705" s="26"/>
    </row>
    <row r="1706" spans="1:33" ht="30" customHeight="1">
      <c r="A1706" s="2263" t="s">
        <v>9994</v>
      </c>
      <c r="B1706" s="9700"/>
      <c r="C1706" s="9766"/>
      <c r="D1706" s="9766"/>
      <c r="E1706" s="8866"/>
      <c r="F1706" s="9810"/>
      <c r="G1706" s="9834"/>
      <c r="H1706" s="10168"/>
      <c r="I1706" s="10170"/>
      <c r="J1706" s="9844"/>
      <c r="K1706" s="10172"/>
      <c r="L1706" s="1397" t="s">
        <v>14710</v>
      </c>
      <c r="M1706" s="8869"/>
      <c r="N1706" s="2053" t="s">
        <v>3955</v>
      </c>
      <c r="O1706" s="1272">
        <v>2</v>
      </c>
      <c r="P1706" s="1272">
        <v>2</v>
      </c>
      <c r="Q1706" s="9971"/>
      <c r="R1706" s="9789"/>
      <c r="S1706" s="1173"/>
      <c r="T1706" s="1173"/>
      <c r="U1706" s="1173"/>
      <c r="V1706" s="9834"/>
      <c r="W1706" s="1173"/>
      <c r="X1706" s="9834"/>
      <c r="Y1706" s="1173"/>
      <c r="Z1706" s="9834"/>
      <c r="AA1706" s="9834"/>
      <c r="AB1706" s="9834"/>
      <c r="AC1706" s="8913"/>
      <c r="AD1706" s="1266">
        <v>46225.31</v>
      </c>
      <c r="AE1706" s="8913"/>
      <c r="AF1706" s="31"/>
      <c r="AG1706" s="26"/>
    </row>
    <row r="1707" spans="1:33" ht="30" customHeight="1">
      <c r="A1707" s="2263" t="s">
        <v>8586</v>
      </c>
      <c r="B1707" s="2992" t="s">
        <v>14712</v>
      </c>
      <c r="C1707" s="1277">
        <v>45604</v>
      </c>
      <c r="D1707" s="1277">
        <v>45616</v>
      </c>
      <c r="E1707" s="593"/>
      <c r="F1707" s="1297"/>
      <c r="G1707" s="1276">
        <v>8636</v>
      </c>
      <c r="H1707" s="2427" t="s">
        <v>12036</v>
      </c>
      <c r="I1707" s="1326"/>
      <c r="J1707" s="1304" t="s">
        <v>14713</v>
      </c>
      <c r="K1707" s="2428" t="s">
        <v>14714</v>
      </c>
      <c r="L1707" s="1768" t="s">
        <v>28</v>
      </c>
      <c r="M1707" s="771" t="s">
        <v>14734</v>
      </c>
      <c r="N1707" s="1176"/>
      <c r="O1707" s="1272">
        <v>2</v>
      </c>
      <c r="P1707" s="1272">
        <v>2</v>
      </c>
      <c r="Q1707" s="2429" t="s">
        <v>14715</v>
      </c>
      <c r="R1707" s="1173"/>
      <c r="S1707" s="1173"/>
      <c r="T1707" s="1173"/>
      <c r="U1707" s="1173"/>
      <c r="V1707" s="2384" t="s">
        <v>2073</v>
      </c>
      <c r="W1707" s="1173"/>
      <c r="X1707" s="2384" t="s">
        <v>37</v>
      </c>
      <c r="Y1707" s="1173"/>
      <c r="Z1707" s="2426" t="s">
        <v>45</v>
      </c>
      <c r="AA1707" s="1176">
        <v>4504399252</v>
      </c>
      <c r="AB1707" s="2349" t="s">
        <v>12936</v>
      </c>
      <c r="AC1707" s="722">
        <v>0</v>
      </c>
      <c r="AD1707" s="1266">
        <v>9898</v>
      </c>
      <c r="AE1707" s="722">
        <f t="shared" ref="AE1707:AE1785" si="50">SUM(AD1707*P1707+AC1707)</f>
        <v>19796</v>
      </c>
      <c r="AF1707" s="31"/>
      <c r="AG1707" s="26"/>
    </row>
    <row r="1708" spans="1:33" ht="30" customHeight="1">
      <c r="A1708" s="2263" t="s">
        <v>14478</v>
      </c>
      <c r="B1708" s="2999" t="s">
        <v>14740</v>
      </c>
      <c r="C1708" s="1277">
        <v>45607</v>
      </c>
      <c r="D1708" s="1277">
        <v>45684</v>
      </c>
      <c r="E1708" s="593"/>
      <c r="F1708" s="1297"/>
      <c r="G1708" s="1276">
        <v>8617</v>
      </c>
      <c r="H1708" s="2427" t="s">
        <v>1704</v>
      </c>
      <c r="I1708" s="1326"/>
      <c r="J1708" s="1304" t="s">
        <v>14716</v>
      </c>
      <c r="K1708" s="2428" t="s">
        <v>14717</v>
      </c>
      <c r="L1708" s="1397" t="s">
        <v>173</v>
      </c>
      <c r="M1708" s="771" t="s">
        <v>14735</v>
      </c>
      <c r="N1708" s="1176"/>
      <c r="O1708" s="1272">
        <v>1</v>
      </c>
      <c r="P1708" s="1272">
        <v>1</v>
      </c>
      <c r="Q1708" s="2429" t="s">
        <v>14718</v>
      </c>
      <c r="R1708" s="1173"/>
      <c r="S1708" s="1173"/>
      <c r="T1708" s="1173"/>
      <c r="U1708" s="1173"/>
      <c r="V1708" s="2197" t="s">
        <v>2073</v>
      </c>
      <c r="W1708" s="1173"/>
      <c r="X1708" s="2197" t="s">
        <v>37</v>
      </c>
      <c r="Y1708" s="1173"/>
      <c r="Z1708" s="2478" t="s">
        <v>45</v>
      </c>
      <c r="AA1708" s="1176">
        <v>4504400286</v>
      </c>
      <c r="AB1708" s="1176"/>
      <c r="AC1708" s="722">
        <v>52000</v>
      </c>
      <c r="AD1708" s="1266">
        <v>11385</v>
      </c>
      <c r="AE1708" s="722">
        <f t="shared" si="50"/>
        <v>63385</v>
      </c>
      <c r="AF1708" s="31"/>
      <c r="AG1708" s="26"/>
    </row>
    <row r="1709" spans="1:33" s="4113" customFormat="1" ht="30" customHeight="1">
      <c r="A1709" s="6754" t="s">
        <v>14524</v>
      </c>
      <c r="B1709" s="1504" t="s">
        <v>14719</v>
      </c>
      <c r="C1709" s="358">
        <v>45604</v>
      </c>
      <c r="D1709" s="358">
        <v>45639</v>
      </c>
      <c r="E1709" s="37"/>
      <c r="F1709" s="449"/>
      <c r="G1709" s="360">
        <v>8637</v>
      </c>
      <c r="H1709" s="6755" t="s">
        <v>1124</v>
      </c>
      <c r="I1709" s="539"/>
      <c r="J1709" s="450" t="s">
        <v>14720</v>
      </c>
      <c r="K1709" s="6756" t="s">
        <v>14721</v>
      </c>
      <c r="L1709" s="6757" t="s">
        <v>62</v>
      </c>
      <c r="M1709" s="135" t="s">
        <v>14736</v>
      </c>
      <c r="N1709" s="364"/>
      <c r="O1709" s="365">
        <v>5</v>
      </c>
      <c r="P1709" s="365">
        <v>5</v>
      </c>
      <c r="Q1709" s="1991" t="s">
        <v>14722</v>
      </c>
      <c r="R1709" s="366"/>
      <c r="S1709" s="366"/>
      <c r="T1709" s="366"/>
      <c r="U1709" s="366"/>
      <c r="V1709" s="366"/>
      <c r="W1709" s="366"/>
      <c r="X1709" s="366"/>
      <c r="Y1709" s="366"/>
      <c r="Z1709" s="364"/>
      <c r="AA1709" s="364">
        <v>4504399698</v>
      </c>
      <c r="AB1709" s="2350" t="s">
        <v>14507</v>
      </c>
      <c r="AC1709" s="280"/>
      <c r="AD1709" s="542"/>
      <c r="AE1709" s="280"/>
      <c r="AF1709" s="68"/>
      <c r="AG1709" s="71"/>
    </row>
    <row r="1710" spans="1:33" ht="30" customHeight="1">
      <c r="A1710" s="2263" t="s">
        <v>14524</v>
      </c>
      <c r="B1710" s="2992" t="s">
        <v>14723</v>
      </c>
      <c r="C1710" s="1277">
        <v>45604</v>
      </c>
      <c r="D1710" s="1277">
        <v>45639</v>
      </c>
      <c r="E1710" s="764"/>
      <c r="F1710" s="1297"/>
      <c r="G1710" s="1276">
        <v>8637</v>
      </c>
      <c r="H1710" s="2427" t="s">
        <v>12320</v>
      </c>
      <c r="I1710" s="1326"/>
      <c r="J1710" s="1304" t="s">
        <v>14724</v>
      </c>
      <c r="K1710" s="2428" t="s">
        <v>14725</v>
      </c>
      <c r="L1710" s="1397" t="s">
        <v>173</v>
      </c>
      <c r="M1710" s="771" t="s">
        <v>14737</v>
      </c>
      <c r="N1710" s="1176"/>
      <c r="O1710" s="1272">
        <v>1</v>
      </c>
      <c r="P1710" s="1272">
        <v>1</v>
      </c>
      <c r="Q1710" s="2014" t="s">
        <v>14726</v>
      </c>
      <c r="R1710" s="1173"/>
      <c r="S1710" s="1173"/>
      <c r="T1710" s="1173"/>
      <c r="U1710" s="1173"/>
      <c r="V1710" s="2426" t="s">
        <v>2073</v>
      </c>
      <c r="W1710" s="1173"/>
      <c r="X1710" s="2426" t="s">
        <v>37</v>
      </c>
      <c r="Y1710" s="1173"/>
      <c r="Z1710" s="2478" t="s">
        <v>45</v>
      </c>
      <c r="AA1710" s="1176">
        <v>4504399909</v>
      </c>
      <c r="AB1710" s="2349" t="s">
        <v>14507</v>
      </c>
      <c r="AC1710" s="722">
        <v>0</v>
      </c>
      <c r="AD1710" s="1266">
        <v>13500</v>
      </c>
      <c r="AE1710" s="722">
        <f t="shared" si="50"/>
        <v>13500</v>
      </c>
      <c r="AF1710" s="31"/>
      <c r="AG1710" s="26"/>
    </row>
    <row r="1711" spans="1:33" ht="30" customHeight="1">
      <c r="A1711" s="2263" t="s">
        <v>8916</v>
      </c>
      <c r="B1711" s="2992" t="s">
        <v>14727</v>
      </c>
      <c r="C1711" s="1277">
        <v>45604</v>
      </c>
      <c r="D1711" s="1277">
        <v>45615</v>
      </c>
      <c r="E1711" s="593"/>
      <c r="F1711" s="1297"/>
      <c r="G1711" s="1276">
        <v>8646</v>
      </c>
      <c r="H1711" s="2427" t="s">
        <v>3826</v>
      </c>
      <c r="I1711" s="1326"/>
      <c r="J1711" s="1304" t="s">
        <v>14728</v>
      </c>
      <c r="K1711" s="2428" t="s">
        <v>14729</v>
      </c>
      <c r="L1711" s="1397" t="s">
        <v>173</v>
      </c>
      <c r="M1711" s="771" t="s">
        <v>14738</v>
      </c>
      <c r="N1711" s="1176"/>
      <c r="O1711" s="1272">
        <v>1</v>
      </c>
      <c r="P1711" s="1272">
        <v>1</v>
      </c>
      <c r="Q1711" s="2088" t="s">
        <v>12005</v>
      </c>
      <c r="R1711" s="1173"/>
      <c r="S1711" s="1173"/>
      <c r="T1711" s="1173"/>
      <c r="U1711" s="1173"/>
      <c r="V1711" s="2623" t="s">
        <v>2073</v>
      </c>
      <c r="W1711" s="1173"/>
      <c r="X1711" s="2623" t="s">
        <v>37</v>
      </c>
      <c r="Y1711" s="1173"/>
      <c r="Z1711" s="2691" t="s">
        <v>45</v>
      </c>
      <c r="AA1711" s="1176">
        <v>4504399249</v>
      </c>
      <c r="AB1711" s="2349" t="s">
        <v>14506</v>
      </c>
      <c r="AC1711" s="722">
        <v>0</v>
      </c>
      <c r="AD1711" s="1266">
        <v>10976</v>
      </c>
      <c r="AE1711" s="722">
        <f t="shared" si="50"/>
        <v>10976</v>
      </c>
      <c r="AF1711" s="31"/>
      <c r="AG1711" s="26"/>
    </row>
    <row r="1712" spans="1:33" ht="30" customHeight="1">
      <c r="A1712" s="8211" t="s">
        <v>8509</v>
      </c>
      <c r="B1712" s="8282" t="s">
        <v>14730</v>
      </c>
      <c r="C1712" s="1277">
        <v>45607</v>
      </c>
      <c r="D1712" s="1277">
        <v>45616</v>
      </c>
      <c r="E1712" s="593"/>
      <c r="F1712" s="1297"/>
      <c r="G1712" s="1276">
        <v>8593</v>
      </c>
      <c r="H1712" s="2077"/>
      <c r="I1712" s="2264" t="s">
        <v>92</v>
      </c>
      <c r="J1712" s="8212" t="s">
        <v>9812</v>
      </c>
      <c r="K1712" s="2078" t="s">
        <v>14731</v>
      </c>
      <c r="L1712" s="2265" t="s">
        <v>76</v>
      </c>
      <c r="M1712" s="771" t="s">
        <v>14739</v>
      </c>
      <c r="N1712" s="1176"/>
      <c r="O1712" s="1272">
        <v>4</v>
      </c>
      <c r="P1712" s="257">
        <v>7</v>
      </c>
      <c r="Q1712" s="2014" t="s">
        <v>14732</v>
      </c>
      <c r="R1712" s="1173"/>
      <c r="S1712" s="1173"/>
      <c r="T1712" s="1173"/>
      <c r="U1712" s="1173"/>
      <c r="V1712" s="2249" t="s">
        <v>2073</v>
      </c>
      <c r="W1712" s="1173"/>
      <c r="X1712" s="2249" t="s">
        <v>37</v>
      </c>
      <c r="Y1712" s="1173"/>
      <c r="Z1712" s="2249" t="s">
        <v>45</v>
      </c>
      <c r="AA1712" s="1176">
        <v>4504399763</v>
      </c>
      <c r="AB1712" s="2349" t="s">
        <v>5585</v>
      </c>
      <c r="AC1712" s="722">
        <v>0</v>
      </c>
      <c r="AD1712" s="1266">
        <v>6714.9</v>
      </c>
      <c r="AE1712" s="722">
        <f t="shared" si="50"/>
        <v>47004.299999999996</v>
      </c>
      <c r="AF1712" s="31"/>
      <c r="AG1712" s="26"/>
    </row>
    <row r="1713" spans="1:33" ht="30" customHeight="1">
      <c r="A1713" s="2234" t="s">
        <v>8916</v>
      </c>
      <c r="B1713" s="2992" t="s">
        <v>14742</v>
      </c>
      <c r="C1713" s="1277">
        <v>45607</v>
      </c>
      <c r="D1713" s="1277">
        <v>45616</v>
      </c>
      <c r="E1713" s="593"/>
      <c r="F1713" s="1297"/>
      <c r="G1713" s="1276">
        <v>8646</v>
      </c>
      <c r="H1713" s="2824" t="s">
        <v>375</v>
      </c>
      <c r="I1713" s="1326"/>
      <c r="J1713" s="1304" t="s">
        <v>13592</v>
      </c>
      <c r="K1713" s="2825" t="s">
        <v>14743</v>
      </c>
      <c r="L1713" s="1768" t="s">
        <v>28</v>
      </c>
      <c r="M1713" s="771" t="s">
        <v>14748</v>
      </c>
      <c r="N1713" s="1176"/>
      <c r="O1713" s="1272">
        <v>2</v>
      </c>
      <c r="P1713" s="1272">
        <v>2</v>
      </c>
      <c r="Q1713" s="2014" t="s">
        <v>14744</v>
      </c>
      <c r="R1713" s="1173"/>
      <c r="S1713" s="1173"/>
      <c r="T1713" s="1173"/>
      <c r="U1713" s="1173"/>
      <c r="V1713" s="2817" t="s">
        <v>2073</v>
      </c>
      <c r="W1713" s="1173"/>
      <c r="X1713" s="2817" t="s">
        <v>37</v>
      </c>
      <c r="Y1713" s="1173"/>
      <c r="Z1713" s="2691" t="s">
        <v>45</v>
      </c>
      <c r="AA1713" s="1176">
        <v>4504400497</v>
      </c>
      <c r="AB1713" s="2349" t="s">
        <v>12936</v>
      </c>
      <c r="AC1713" s="722">
        <v>0</v>
      </c>
      <c r="AD1713" s="1266">
        <v>10976</v>
      </c>
      <c r="AE1713" s="722">
        <f t="shared" si="50"/>
        <v>21952</v>
      </c>
      <c r="AF1713" s="31"/>
      <c r="AG1713" s="26"/>
    </row>
    <row r="1714" spans="1:33" ht="30" customHeight="1">
      <c r="A1714" s="2234" t="s">
        <v>8549</v>
      </c>
      <c r="B1714" s="2992" t="s">
        <v>14745</v>
      </c>
      <c r="C1714" s="1277">
        <v>45608</v>
      </c>
      <c r="D1714" s="1277">
        <v>45617</v>
      </c>
      <c r="E1714" s="593"/>
      <c r="F1714" s="1297"/>
      <c r="G1714" s="1276">
        <v>8634</v>
      </c>
      <c r="H1714" s="2077"/>
      <c r="I1714" s="2235" t="s">
        <v>92</v>
      </c>
      <c r="J1714" s="1304" t="s">
        <v>7858</v>
      </c>
      <c r="K1714" s="2078" t="s">
        <v>14746</v>
      </c>
      <c r="L1714" s="2236" t="s">
        <v>167</v>
      </c>
      <c r="M1714" s="771" t="s">
        <v>14749</v>
      </c>
      <c r="N1714" s="1176"/>
      <c r="O1714" s="1272">
        <v>10</v>
      </c>
      <c r="P1714" s="1272">
        <v>10</v>
      </c>
      <c r="Q1714" s="2014" t="s">
        <v>14747</v>
      </c>
      <c r="R1714" s="1173"/>
      <c r="S1714" s="1173"/>
      <c r="T1714" s="1173"/>
      <c r="U1714" s="1173"/>
      <c r="V1714" s="2187" t="s">
        <v>2073</v>
      </c>
      <c r="W1714" s="1173"/>
      <c r="X1714" s="2187" t="s">
        <v>37</v>
      </c>
      <c r="Y1714" s="1173"/>
      <c r="Z1714" s="2227" t="s">
        <v>45</v>
      </c>
      <c r="AA1714" s="1176">
        <v>4504401127</v>
      </c>
      <c r="AB1714" s="2349" t="s">
        <v>14509</v>
      </c>
      <c r="AC1714" s="722">
        <v>0</v>
      </c>
      <c r="AD1714" s="1266">
        <v>7858.62</v>
      </c>
      <c r="AE1714" s="722">
        <f t="shared" si="50"/>
        <v>78586.2</v>
      </c>
      <c r="AF1714" s="31"/>
      <c r="AG1714" s="26"/>
    </row>
    <row r="1715" spans="1:33" ht="30" customHeight="1">
      <c r="A1715" s="2059" t="s">
        <v>9603</v>
      </c>
      <c r="B1715" s="5603" t="s">
        <v>14751</v>
      </c>
      <c r="C1715" s="1277">
        <v>45608</v>
      </c>
      <c r="D1715" s="1277">
        <v>45622</v>
      </c>
      <c r="E1715" s="764"/>
      <c r="F1715" s="1297"/>
      <c r="G1715" s="1276">
        <v>8627</v>
      </c>
      <c r="H1715" s="2483" t="s">
        <v>14752</v>
      </c>
      <c r="I1715" s="1326"/>
      <c r="J1715" s="1304" t="s">
        <v>14753</v>
      </c>
      <c r="K1715" s="2239" t="s">
        <v>14754</v>
      </c>
      <c r="L1715" s="1397" t="s">
        <v>173</v>
      </c>
      <c r="M1715" s="771" t="s">
        <v>14774</v>
      </c>
      <c r="N1715" s="1176"/>
      <c r="O1715" s="1272">
        <v>1</v>
      </c>
      <c r="P1715" s="1272">
        <v>1</v>
      </c>
      <c r="Q1715" s="2014" t="s">
        <v>14755</v>
      </c>
      <c r="R1715" s="1173"/>
      <c r="S1715" s="1173"/>
      <c r="T1715" s="1173"/>
      <c r="U1715" s="1173"/>
      <c r="V1715" s="2461" t="s">
        <v>2073</v>
      </c>
      <c r="W1715" s="1173"/>
      <c r="X1715" s="2461" t="s">
        <v>37</v>
      </c>
      <c r="Y1715" s="1173"/>
      <c r="Z1715" s="2197" t="s">
        <v>45</v>
      </c>
      <c r="AA1715" s="1176" t="s">
        <v>14780</v>
      </c>
      <c r="AB1715" s="2349" t="s">
        <v>14509</v>
      </c>
      <c r="AC1715" s="722">
        <v>0</v>
      </c>
      <c r="AD1715" s="1266">
        <v>10384</v>
      </c>
      <c r="AE1715" s="722">
        <f t="shared" si="50"/>
        <v>10384</v>
      </c>
      <c r="AF1715" s="31"/>
      <c r="AG1715" s="26"/>
    </row>
    <row r="1716" spans="1:33" ht="30" customHeight="1">
      <c r="A1716" s="6797" t="s">
        <v>14524</v>
      </c>
      <c r="B1716" s="6826" t="s">
        <v>14756</v>
      </c>
      <c r="C1716" s="1277">
        <v>45604</v>
      </c>
      <c r="D1716" s="1277">
        <v>45688</v>
      </c>
      <c r="E1716" s="593"/>
      <c r="F1716" s="1297"/>
      <c r="G1716" s="1276">
        <v>8637</v>
      </c>
      <c r="H1716" s="2483" t="s">
        <v>9366</v>
      </c>
      <c r="I1716" s="1326"/>
      <c r="J1716" s="6798" t="s">
        <v>14757</v>
      </c>
      <c r="K1716" s="2239" t="s">
        <v>14758</v>
      </c>
      <c r="L1716" s="1397" t="s">
        <v>173</v>
      </c>
      <c r="M1716" s="771" t="s">
        <v>14775</v>
      </c>
      <c r="N1716" s="1176"/>
      <c r="O1716" s="1272">
        <v>1</v>
      </c>
      <c r="P1716" s="1272">
        <v>1</v>
      </c>
      <c r="Q1716" s="2014" t="s">
        <v>14759</v>
      </c>
      <c r="R1716" s="1173"/>
      <c r="S1716" s="1173"/>
      <c r="T1716" s="1173"/>
      <c r="U1716" s="1173"/>
      <c r="V1716" s="2624" t="s">
        <v>2073</v>
      </c>
      <c r="W1716" s="1173"/>
      <c r="X1716" s="2624" t="s">
        <v>37</v>
      </c>
      <c r="Y1716" s="1173"/>
      <c r="Z1716" s="2478" t="s">
        <v>45</v>
      </c>
      <c r="AA1716" s="1176">
        <v>4504401525</v>
      </c>
      <c r="AB1716" s="2349" t="s">
        <v>12936</v>
      </c>
      <c r="AC1716" s="722">
        <v>70000</v>
      </c>
      <c r="AD1716" s="1266">
        <v>13500</v>
      </c>
      <c r="AE1716" s="722">
        <f t="shared" si="50"/>
        <v>83500</v>
      </c>
      <c r="AF1716" s="31"/>
      <c r="AG1716" s="26"/>
    </row>
    <row r="1717" spans="1:33" s="4113" customFormat="1" ht="30" customHeight="1">
      <c r="A1717" s="6735" t="s">
        <v>9105</v>
      </c>
      <c r="B1717" s="1504" t="s">
        <v>14760</v>
      </c>
      <c r="C1717" s="358">
        <v>45608</v>
      </c>
      <c r="D1717" s="358">
        <v>45617</v>
      </c>
      <c r="E1717" s="37"/>
      <c r="F1717" s="449"/>
      <c r="G1717" s="360">
        <v>8616</v>
      </c>
      <c r="H1717" s="6896" t="s">
        <v>763</v>
      </c>
      <c r="I1717" s="539"/>
      <c r="J1717" s="450" t="s">
        <v>14761</v>
      </c>
      <c r="K1717" s="6897" t="s">
        <v>14762</v>
      </c>
      <c r="L1717" s="1789" t="s">
        <v>28</v>
      </c>
      <c r="M1717" s="135" t="s">
        <v>14776</v>
      </c>
      <c r="N1717" s="364"/>
      <c r="O1717" s="365">
        <v>2</v>
      </c>
      <c r="P1717" s="365">
        <v>2</v>
      </c>
      <c r="Q1717" s="1991" t="s">
        <v>14763</v>
      </c>
      <c r="R1717" s="366"/>
      <c r="S1717" s="366"/>
      <c r="T1717" s="366"/>
      <c r="U1717" s="366"/>
      <c r="V1717" s="366"/>
      <c r="W1717" s="366"/>
      <c r="X1717" s="366"/>
      <c r="Y1717" s="366"/>
      <c r="Z1717" s="364"/>
      <c r="AA1717" s="364">
        <v>4504402668</v>
      </c>
      <c r="AB1717" s="2350" t="s">
        <v>5539</v>
      </c>
      <c r="AC1717" s="280"/>
      <c r="AD1717" s="542"/>
      <c r="AE1717" s="280"/>
      <c r="AF1717" s="68"/>
      <c r="AG1717" s="71"/>
    </row>
    <row r="1718" spans="1:33" ht="30" customHeight="1">
      <c r="A1718" s="3218" t="s">
        <v>8556</v>
      </c>
      <c r="B1718" s="2992" t="s">
        <v>14764</v>
      </c>
      <c r="C1718" s="1277">
        <v>45598</v>
      </c>
      <c r="D1718" s="1277">
        <v>45610</v>
      </c>
      <c r="E1718" s="593"/>
      <c r="F1718" s="1297"/>
      <c r="G1718" s="1276">
        <v>8608</v>
      </c>
      <c r="H1718" s="2483" t="s">
        <v>1764</v>
      </c>
      <c r="I1718" s="1326"/>
      <c r="J1718" s="1304" t="s">
        <v>14765</v>
      </c>
      <c r="K1718" s="2239" t="s">
        <v>14768</v>
      </c>
      <c r="L1718" s="1397" t="s">
        <v>173</v>
      </c>
      <c r="M1718" s="771" t="s">
        <v>14777</v>
      </c>
      <c r="N1718" s="1176"/>
      <c r="O1718" s="1272">
        <v>1</v>
      </c>
      <c r="P1718" s="1272">
        <v>1</v>
      </c>
      <c r="Q1718" s="2088" t="s">
        <v>12005</v>
      </c>
      <c r="R1718" s="1173"/>
      <c r="S1718" s="1173"/>
      <c r="T1718" s="1173"/>
      <c r="U1718" s="1173"/>
      <c r="V1718" s="2733" t="s">
        <v>2073</v>
      </c>
      <c r="W1718" s="1173"/>
      <c r="X1718" s="2733" t="s">
        <v>37</v>
      </c>
      <c r="Y1718" s="1173"/>
      <c r="Z1718" s="2729" t="s">
        <v>45</v>
      </c>
      <c r="AA1718" s="1176">
        <v>4504401630</v>
      </c>
      <c r="AB1718" s="2349" t="s">
        <v>14509</v>
      </c>
      <c r="AC1718" s="722">
        <v>3000</v>
      </c>
      <c r="AD1718" s="1266">
        <v>7938</v>
      </c>
      <c r="AE1718" s="722">
        <f t="shared" si="50"/>
        <v>10938</v>
      </c>
      <c r="AF1718" s="31"/>
      <c r="AG1718" s="26"/>
    </row>
    <row r="1719" spans="1:33" ht="30" customHeight="1">
      <c r="A1719" s="2594" t="s">
        <v>13200</v>
      </c>
      <c r="B1719" s="2992" t="s">
        <v>14766</v>
      </c>
      <c r="C1719" s="1277">
        <v>45609</v>
      </c>
      <c r="D1719" s="1277">
        <v>45629</v>
      </c>
      <c r="E1719" s="593"/>
      <c r="F1719" s="1297"/>
      <c r="G1719" s="1276">
        <v>5940</v>
      </c>
      <c r="H1719" s="2077"/>
      <c r="I1719" s="2237" t="s">
        <v>25</v>
      </c>
      <c r="J1719" s="2238" t="s">
        <v>14767</v>
      </c>
      <c r="K1719" s="2239" t="s">
        <v>14769</v>
      </c>
      <c r="L1719" s="1397" t="s">
        <v>173</v>
      </c>
      <c r="M1719" s="771" t="s">
        <v>14778</v>
      </c>
      <c r="N1719" s="1176"/>
      <c r="O1719" s="1272">
        <v>1</v>
      </c>
      <c r="P1719" s="257">
        <v>2</v>
      </c>
      <c r="Q1719" s="2014" t="s">
        <v>14770</v>
      </c>
      <c r="R1719" s="1173"/>
      <c r="S1719" s="1173"/>
      <c r="T1719" s="1173"/>
      <c r="U1719" s="1173"/>
      <c r="V1719" s="2115" t="s">
        <v>2073</v>
      </c>
      <c r="W1719" s="1173"/>
      <c r="X1719" s="2115" t="s">
        <v>37</v>
      </c>
      <c r="Y1719" s="1173"/>
      <c r="Z1719" s="2139" t="s">
        <v>45</v>
      </c>
      <c r="AA1719" s="1176">
        <v>4504402678</v>
      </c>
      <c r="AB1719" s="2349" t="s">
        <v>14509</v>
      </c>
      <c r="AC1719" s="722">
        <v>0</v>
      </c>
      <c r="AD1719" s="1266">
        <v>16417.5</v>
      </c>
      <c r="AE1719" s="722">
        <f t="shared" si="50"/>
        <v>32835</v>
      </c>
      <c r="AF1719" s="31"/>
      <c r="AG1719" s="26"/>
    </row>
    <row r="1720" spans="1:33" ht="30" customHeight="1">
      <c r="A1720" s="2059" t="s">
        <v>8509</v>
      </c>
      <c r="B1720" s="2992" t="s">
        <v>14771</v>
      </c>
      <c r="C1720" s="1277">
        <v>45608</v>
      </c>
      <c r="D1720" s="1277">
        <v>45621</v>
      </c>
      <c r="E1720" s="764"/>
      <c r="F1720" s="1297"/>
      <c r="G1720" s="1276">
        <v>8593</v>
      </c>
      <c r="H1720" s="2483" t="s">
        <v>11362</v>
      </c>
      <c r="I1720" s="1326"/>
      <c r="J1720" s="1304" t="s">
        <v>11363</v>
      </c>
      <c r="K1720" s="2239" t="s">
        <v>14772</v>
      </c>
      <c r="L1720" s="1768" t="s">
        <v>28</v>
      </c>
      <c r="M1720" s="771" t="s">
        <v>14779</v>
      </c>
      <c r="N1720" s="1176"/>
      <c r="O1720" s="1272">
        <v>2</v>
      </c>
      <c r="P1720" s="1272">
        <v>2</v>
      </c>
      <c r="Q1720" s="2014" t="s">
        <v>14773</v>
      </c>
      <c r="R1720" s="1173"/>
      <c r="S1720" s="1173"/>
      <c r="T1720" s="1173"/>
      <c r="U1720" s="1173"/>
      <c r="V1720" s="2436" t="s">
        <v>2073</v>
      </c>
      <c r="W1720" s="1173"/>
      <c r="X1720" s="2436" t="s">
        <v>37</v>
      </c>
      <c r="Y1720" s="1173"/>
      <c r="Z1720" s="2249" t="s">
        <v>45</v>
      </c>
      <c r="AA1720" s="1176">
        <v>4504402042</v>
      </c>
      <c r="AB1720" s="2349" t="s">
        <v>14509</v>
      </c>
      <c r="AC1720" s="722">
        <v>0</v>
      </c>
      <c r="AD1720" s="1266">
        <v>6714.9</v>
      </c>
      <c r="AE1720" s="722">
        <f t="shared" si="50"/>
        <v>13429.8</v>
      </c>
      <c r="AF1720" s="31"/>
      <c r="AG1720" s="26"/>
    </row>
    <row r="1721" spans="1:33" ht="30" customHeight="1">
      <c r="A1721" s="2164" t="s">
        <v>10036</v>
      </c>
      <c r="B1721" s="5592" t="s">
        <v>14781</v>
      </c>
      <c r="C1721" s="1277">
        <v>45610</v>
      </c>
      <c r="D1721" s="1277">
        <v>45621</v>
      </c>
      <c r="E1721" s="593"/>
      <c r="F1721" s="1297"/>
      <c r="G1721" s="1276">
        <v>8589</v>
      </c>
      <c r="H1721" s="2165" t="s">
        <v>6177</v>
      </c>
      <c r="I1721" s="1326"/>
      <c r="J1721" s="1304" t="s">
        <v>14782</v>
      </c>
      <c r="K1721" s="2166" t="s">
        <v>14783</v>
      </c>
      <c r="L1721" s="1768" t="s">
        <v>28</v>
      </c>
      <c r="M1721" s="771" t="s">
        <v>14816</v>
      </c>
      <c r="N1721" s="1176"/>
      <c r="O1721" s="1272">
        <v>2</v>
      </c>
      <c r="P1721" s="1272">
        <v>2</v>
      </c>
      <c r="Q1721" s="2014" t="s">
        <v>14784</v>
      </c>
      <c r="R1721" s="1173"/>
      <c r="S1721" s="1173"/>
      <c r="T1721" s="1173"/>
      <c r="U1721" s="1173"/>
      <c r="V1721" s="2349" t="s">
        <v>2073</v>
      </c>
      <c r="W1721" s="1173"/>
      <c r="X1721" s="2349" t="s">
        <v>37</v>
      </c>
      <c r="Y1721" s="1173"/>
      <c r="Z1721" s="2227" t="s">
        <v>45</v>
      </c>
      <c r="AA1721" s="1176">
        <v>4504404057</v>
      </c>
      <c r="AB1721" s="2349" t="s">
        <v>14507</v>
      </c>
      <c r="AC1721" s="722">
        <v>0</v>
      </c>
      <c r="AD1721" s="1266">
        <v>6318</v>
      </c>
      <c r="AE1721" s="722">
        <f t="shared" si="50"/>
        <v>12636</v>
      </c>
      <c r="AF1721" s="31"/>
      <c r="AG1721" s="26"/>
    </row>
    <row r="1722" spans="1:33" ht="30" customHeight="1">
      <c r="A1722" s="2164" t="s">
        <v>10021</v>
      </c>
      <c r="B1722" s="2992" t="s">
        <v>14785</v>
      </c>
      <c r="C1722" s="1277">
        <v>45608</v>
      </c>
      <c r="D1722" s="1277">
        <v>45617</v>
      </c>
      <c r="E1722" s="593"/>
      <c r="F1722" s="1297"/>
      <c r="G1722" s="1276">
        <v>8618</v>
      </c>
      <c r="H1722" s="2165" t="s">
        <v>5361</v>
      </c>
      <c r="I1722" s="1326"/>
      <c r="J1722" s="1304" t="s">
        <v>10342</v>
      </c>
      <c r="K1722" s="2166" t="s">
        <v>14786</v>
      </c>
      <c r="L1722" s="1397" t="s">
        <v>173</v>
      </c>
      <c r="M1722" s="771" t="s">
        <v>14817</v>
      </c>
      <c r="N1722" s="1176"/>
      <c r="O1722" s="1272">
        <v>1</v>
      </c>
      <c r="P1722" s="1272">
        <v>1</v>
      </c>
      <c r="Q1722" s="2014" t="s">
        <v>14787</v>
      </c>
      <c r="R1722" s="1173"/>
      <c r="S1722" s="1173"/>
      <c r="T1722" s="1173"/>
      <c r="U1722" s="1173"/>
      <c r="V1722" s="2389" t="s">
        <v>2073</v>
      </c>
      <c r="W1722" s="1173"/>
      <c r="X1722" s="2389" t="s">
        <v>37</v>
      </c>
      <c r="Y1722" s="1173"/>
      <c r="Z1722" s="2315" t="s">
        <v>45</v>
      </c>
      <c r="AA1722" s="1176">
        <v>4504403079</v>
      </c>
      <c r="AB1722" s="2349" t="s">
        <v>14509</v>
      </c>
      <c r="AC1722" s="722">
        <v>0</v>
      </c>
      <c r="AD1722" s="1266">
        <v>6318</v>
      </c>
      <c r="AE1722" s="722">
        <f t="shared" si="50"/>
        <v>6318</v>
      </c>
      <c r="AF1722" s="31"/>
      <c r="AG1722" s="26"/>
    </row>
    <row r="1723" spans="1:33" ht="30" customHeight="1">
      <c r="A1723" s="2164" t="s">
        <v>9994</v>
      </c>
      <c r="B1723" s="2992" t="s">
        <v>14788</v>
      </c>
      <c r="C1723" s="1277">
        <v>45609</v>
      </c>
      <c r="D1723" s="1277">
        <v>45618</v>
      </c>
      <c r="E1723" s="593"/>
      <c r="F1723" s="1297"/>
      <c r="G1723" s="1276">
        <v>9042</v>
      </c>
      <c r="H1723" s="2165" t="s">
        <v>10345</v>
      </c>
      <c r="I1723" s="1326"/>
      <c r="J1723" s="1304" t="s">
        <v>10346</v>
      </c>
      <c r="K1723" s="2166" t="s">
        <v>14789</v>
      </c>
      <c r="L1723" s="1768" t="s">
        <v>28</v>
      </c>
      <c r="M1723" s="771" t="s">
        <v>14818</v>
      </c>
      <c r="N1723" s="1176"/>
      <c r="O1723" s="1272">
        <v>2</v>
      </c>
      <c r="P1723" s="1272">
        <v>2</v>
      </c>
      <c r="Q1723" s="2014" t="s">
        <v>14790</v>
      </c>
      <c r="R1723" s="1173"/>
      <c r="S1723" s="1173"/>
      <c r="T1723" s="1173"/>
      <c r="U1723" s="1173"/>
      <c r="V1723" s="2115" t="s">
        <v>2073</v>
      </c>
      <c r="W1723" s="1173"/>
      <c r="X1723" s="2115" t="s">
        <v>37</v>
      </c>
      <c r="Y1723" s="1173"/>
      <c r="Z1723" s="2139" t="s">
        <v>45</v>
      </c>
      <c r="AA1723" s="1176">
        <v>4504403580</v>
      </c>
      <c r="AB1723" s="2349" t="s">
        <v>10569</v>
      </c>
      <c r="AC1723" s="722">
        <v>0</v>
      </c>
      <c r="AD1723" s="1266">
        <v>6075</v>
      </c>
      <c r="AE1723" s="722">
        <f t="shared" si="50"/>
        <v>12150</v>
      </c>
      <c r="AF1723" s="31"/>
      <c r="AG1723" s="26"/>
    </row>
    <row r="1724" spans="1:33" ht="30" customHeight="1">
      <c r="A1724" s="2164" t="s">
        <v>8508</v>
      </c>
      <c r="B1724" s="1336" t="s">
        <v>14791</v>
      </c>
      <c r="C1724" s="1277">
        <v>45609</v>
      </c>
      <c r="D1724" s="1277">
        <v>45622</v>
      </c>
      <c r="E1724" s="593"/>
      <c r="F1724" s="1297"/>
      <c r="G1724" s="1276">
        <v>8601</v>
      </c>
      <c r="H1724" s="2165" t="s">
        <v>5121</v>
      </c>
      <c r="I1724" s="1326"/>
      <c r="J1724" s="1304" t="s">
        <v>14792</v>
      </c>
      <c r="K1724" s="2078" t="s">
        <v>12524</v>
      </c>
      <c r="L1724" s="1397" t="s">
        <v>173</v>
      </c>
      <c r="M1724" s="771" t="s">
        <v>14819</v>
      </c>
      <c r="N1724" s="1176"/>
      <c r="O1724" s="1272">
        <v>1</v>
      </c>
      <c r="P1724" s="1272">
        <v>1</v>
      </c>
      <c r="Q1724" s="2088" t="s">
        <v>12005</v>
      </c>
      <c r="R1724" s="1173"/>
      <c r="S1724" s="1173"/>
      <c r="T1724" s="1173"/>
      <c r="U1724" s="1173"/>
      <c r="V1724" s="2595" t="s">
        <v>2073</v>
      </c>
      <c r="W1724" s="1173"/>
      <c r="X1724" s="2595" t="s">
        <v>37</v>
      </c>
      <c r="Y1724" s="1173"/>
      <c r="Z1724" s="2139" t="s">
        <v>45</v>
      </c>
      <c r="AA1724" s="1176">
        <v>4504403059</v>
      </c>
      <c r="AB1724" s="2349" t="s">
        <v>10569</v>
      </c>
      <c r="AC1724" s="722">
        <v>3645</v>
      </c>
      <c r="AD1724" s="1266">
        <v>10976</v>
      </c>
      <c r="AE1724" s="722">
        <f t="shared" si="50"/>
        <v>14621</v>
      </c>
      <c r="AF1724" s="31"/>
      <c r="AG1724" s="26"/>
    </row>
    <row r="1725" spans="1:33" ht="30" customHeight="1">
      <c r="A1725" s="2164" t="s">
        <v>13710</v>
      </c>
      <c r="B1725" s="2992" t="s">
        <v>14793</v>
      </c>
      <c r="C1725" s="1277">
        <v>45609</v>
      </c>
      <c r="D1725" s="1277">
        <v>45624</v>
      </c>
      <c r="E1725" s="764"/>
      <c r="F1725" s="1297"/>
      <c r="G1725" s="1276">
        <v>8623</v>
      </c>
      <c r="H1725" s="2165" t="s">
        <v>14794</v>
      </c>
      <c r="I1725" s="1326"/>
      <c r="J1725" s="1304" t="s">
        <v>14795</v>
      </c>
      <c r="K1725" s="2078" t="s">
        <v>14796</v>
      </c>
      <c r="L1725" s="1397" t="s">
        <v>173</v>
      </c>
      <c r="M1725" s="771" t="s">
        <v>14820</v>
      </c>
      <c r="N1725" s="1176"/>
      <c r="O1725" s="1272">
        <v>1</v>
      </c>
      <c r="P1725" s="1272">
        <v>1</v>
      </c>
      <c r="Q1725" s="2088" t="s">
        <v>12005</v>
      </c>
      <c r="R1725" s="1173"/>
      <c r="S1725" s="1173"/>
      <c r="T1725" s="1173"/>
      <c r="U1725" s="1173"/>
      <c r="V1725" s="2454" t="s">
        <v>2073</v>
      </c>
      <c r="W1725" s="1173"/>
      <c r="X1725" s="2454" t="s">
        <v>37</v>
      </c>
      <c r="Y1725" s="1173"/>
      <c r="Z1725" s="2623" t="s">
        <v>45</v>
      </c>
      <c r="AA1725" s="1176">
        <v>4504403576</v>
      </c>
      <c r="AB1725" s="2349" t="s">
        <v>10569</v>
      </c>
      <c r="AC1725" s="722">
        <v>8700</v>
      </c>
      <c r="AD1725" s="1266">
        <v>10246</v>
      </c>
      <c r="AE1725" s="722">
        <f t="shared" si="50"/>
        <v>18946</v>
      </c>
      <c r="AF1725" s="31"/>
      <c r="AG1725" s="26"/>
    </row>
    <row r="1726" spans="1:33" ht="30" customHeight="1">
      <c r="A1726" s="2164" t="s">
        <v>13710</v>
      </c>
      <c r="B1726" s="2992" t="s">
        <v>14797</v>
      </c>
      <c r="C1726" s="1277">
        <v>45609</v>
      </c>
      <c r="D1726" s="1277">
        <v>45624</v>
      </c>
      <c r="E1726" s="764"/>
      <c r="F1726" s="1297"/>
      <c r="G1726" s="1276">
        <v>8623</v>
      </c>
      <c r="H1726" s="2165" t="s">
        <v>14798</v>
      </c>
      <c r="I1726" s="1326"/>
      <c r="J1726" s="1304" t="s">
        <v>14799</v>
      </c>
      <c r="K1726" s="2078" t="s">
        <v>14796</v>
      </c>
      <c r="L1726" s="1397" t="s">
        <v>173</v>
      </c>
      <c r="M1726" s="771" t="s">
        <v>14821</v>
      </c>
      <c r="N1726" s="1176"/>
      <c r="O1726" s="1272">
        <v>1</v>
      </c>
      <c r="P1726" s="1272">
        <v>1</v>
      </c>
      <c r="Q1726" s="2489" t="s">
        <v>14451</v>
      </c>
      <c r="R1726" s="1173"/>
      <c r="S1726" s="1173"/>
      <c r="T1726" s="1173"/>
      <c r="U1726" s="1173"/>
      <c r="V1726" s="2454" t="s">
        <v>2073</v>
      </c>
      <c r="W1726" s="1173"/>
      <c r="X1726" s="2454" t="s">
        <v>37</v>
      </c>
      <c r="Y1726" s="1173"/>
      <c r="Z1726" s="2478" t="s">
        <v>45</v>
      </c>
      <c r="AA1726" s="1176">
        <v>4504403578</v>
      </c>
      <c r="AB1726" s="2349" t="s">
        <v>10569</v>
      </c>
      <c r="AC1726" s="722">
        <v>8700</v>
      </c>
      <c r="AD1726" s="1266">
        <v>10246</v>
      </c>
      <c r="AE1726" s="722">
        <f t="shared" si="50"/>
        <v>18946</v>
      </c>
      <c r="AF1726" s="31"/>
      <c r="AG1726" s="26"/>
    </row>
    <row r="1727" spans="1:33" ht="30" customHeight="1">
      <c r="A1727" s="2164" t="s">
        <v>19908</v>
      </c>
      <c r="B1727" s="5596" t="s">
        <v>14800</v>
      </c>
      <c r="C1727" s="1277">
        <v>45609</v>
      </c>
      <c r="D1727" s="1277">
        <v>45623</v>
      </c>
      <c r="E1727" s="593"/>
      <c r="F1727" s="1297"/>
      <c r="G1727" s="1276">
        <v>8628</v>
      </c>
      <c r="H1727" s="2165" t="s">
        <v>14801</v>
      </c>
      <c r="I1727" s="1326"/>
      <c r="J1727" s="1304" t="s">
        <v>14802</v>
      </c>
      <c r="K1727" s="2166" t="s">
        <v>14803</v>
      </c>
      <c r="L1727" s="1397" t="s">
        <v>173</v>
      </c>
      <c r="M1727" s="771" t="s">
        <v>14822</v>
      </c>
      <c r="N1727" s="1176"/>
      <c r="O1727" s="1272">
        <v>1</v>
      </c>
      <c r="P1727" s="1272">
        <v>1</v>
      </c>
      <c r="Q1727" s="2088" t="s">
        <v>12005</v>
      </c>
      <c r="R1727" s="1173"/>
      <c r="S1727" s="1173"/>
      <c r="T1727" s="1173"/>
      <c r="U1727" s="1173"/>
      <c r="V1727" s="2187" t="s">
        <v>2073</v>
      </c>
      <c r="W1727" s="1173"/>
      <c r="X1727" s="2187" t="s">
        <v>37</v>
      </c>
      <c r="Y1727" s="1173"/>
      <c r="Z1727" s="2197" t="s">
        <v>45</v>
      </c>
      <c r="AA1727" s="1176">
        <v>4504403897</v>
      </c>
      <c r="AB1727" s="2349" t="s">
        <v>10565</v>
      </c>
      <c r="AC1727" s="722">
        <v>0</v>
      </c>
      <c r="AD1727" s="1266">
        <v>10369</v>
      </c>
      <c r="AE1727" s="722">
        <f t="shared" si="50"/>
        <v>10369</v>
      </c>
      <c r="AF1727" s="31"/>
      <c r="AG1727" s="26"/>
    </row>
    <row r="1728" spans="1:33" ht="30" customHeight="1">
      <c r="A1728" s="3120" t="s">
        <v>14524</v>
      </c>
      <c r="B1728" s="1504" t="s">
        <v>14804</v>
      </c>
      <c r="C1728" s="358">
        <v>45608</v>
      </c>
      <c r="D1728" s="358">
        <v>45692</v>
      </c>
      <c r="E1728" s="37"/>
      <c r="F1728" s="449"/>
      <c r="G1728" s="360">
        <v>8637</v>
      </c>
      <c r="H1728" s="1989"/>
      <c r="I1728" s="3121" t="s">
        <v>25</v>
      </c>
      <c r="J1728" s="450" t="s">
        <v>14805</v>
      </c>
      <c r="K1728" s="2106" t="s">
        <v>14806</v>
      </c>
      <c r="L1728" s="1508" t="s">
        <v>173</v>
      </c>
      <c r="M1728" s="135" t="s">
        <v>14823</v>
      </c>
      <c r="N1728" s="364"/>
      <c r="O1728" s="365">
        <v>1</v>
      </c>
      <c r="P1728" s="365">
        <v>1</v>
      </c>
      <c r="Q1728" s="1991" t="s">
        <v>14807</v>
      </c>
      <c r="R1728" s="366"/>
      <c r="S1728" s="366"/>
      <c r="T1728" s="366"/>
      <c r="U1728" s="366"/>
      <c r="V1728" s="3122" t="s">
        <v>256</v>
      </c>
      <c r="W1728" s="366"/>
      <c r="X1728" s="366"/>
      <c r="Y1728" s="366"/>
      <c r="Z1728" s="364"/>
      <c r="AA1728" s="364">
        <v>4504403080</v>
      </c>
      <c r="AB1728" s="2350" t="s">
        <v>14507</v>
      </c>
      <c r="AC1728" s="280"/>
      <c r="AD1728" s="542"/>
      <c r="AE1728" s="280"/>
      <c r="AF1728" s="31"/>
      <c r="AG1728" s="26"/>
    </row>
    <row r="1729" spans="1:33" ht="30" customHeight="1">
      <c r="A1729" s="2164" t="s">
        <v>8564</v>
      </c>
      <c r="B1729" s="2992" t="s">
        <v>14808</v>
      </c>
      <c r="C1729" s="1277">
        <v>45609</v>
      </c>
      <c r="D1729" s="1277">
        <v>45618</v>
      </c>
      <c r="E1729" s="764"/>
      <c r="F1729" s="1297"/>
      <c r="G1729" s="1276">
        <v>8598</v>
      </c>
      <c r="H1729" s="2165" t="s">
        <v>135</v>
      </c>
      <c r="I1729" s="2200" t="s">
        <v>25</v>
      </c>
      <c r="J1729" s="1304" t="s">
        <v>14809</v>
      </c>
      <c r="K1729" s="2166" t="s">
        <v>14810</v>
      </c>
      <c r="L1729" s="2255" t="s">
        <v>193</v>
      </c>
      <c r="M1729" s="771" t="s">
        <v>14824</v>
      </c>
      <c r="N1729" s="1176"/>
      <c r="O1729" s="1272">
        <v>6</v>
      </c>
      <c r="P1729" s="1272">
        <v>6</v>
      </c>
      <c r="Q1729" s="2014" t="s">
        <v>14811</v>
      </c>
      <c r="R1729" s="1173"/>
      <c r="S1729" s="1173"/>
      <c r="T1729" s="1173"/>
      <c r="U1729" s="1173"/>
      <c r="V1729" s="2436" t="s">
        <v>2073</v>
      </c>
      <c r="W1729" s="1173"/>
      <c r="X1729" s="2436" t="s">
        <v>37</v>
      </c>
      <c r="Y1729" s="1173"/>
      <c r="Z1729" s="2249" t="s">
        <v>45</v>
      </c>
      <c r="AA1729" s="1176">
        <v>4504403581</v>
      </c>
      <c r="AB1729" s="2349" t="s">
        <v>5539</v>
      </c>
      <c r="AC1729" s="722">
        <v>0</v>
      </c>
      <c r="AD1729" s="1266">
        <v>7938.81</v>
      </c>
      <c r="AE1729" s="722">
        <f t="shared" si="50"/>
        <v>47632.86</v>
      </c>
      <c r="AF1729" s="31"/>
      <c r="AG1729" s="26"/>
    </row>
    <row r="1730" spans="1:33" ht="30" customHeight="1">
      <c r="A1730" s="2164" t="s">
        <v>8509</v>
      </c>
      <c r="B1730" s="2992" t="s">
        <v>14812</v>
      </c>
      <c r="C1730" s="1277">
        <v>45609</v>
      </c>
      <c r="D1730" s="1277">
        <v>45622</v>
      </c>
      <c r="E1730" s="593"/>
      <c r="F1730" s="1297"/>
      <c r="G1730" s="1276">
        <v>8593</v>
      </c>
      <c r="H1730" s="2165" t="s">
        <v>2500</v>
      </c>
      <c r="I1730" s="1326"/>
      <c r="J1730" s="1304" t="s">
        <v>14813</v>
      </c>
      <c r="K1730" s="2166" t="s">
        <v>14814</v>
      </c>
      <c r="L1730" s="2255" t="s">
        <v>76</v>
      </c>
      <c r="M1730" s="771" t="s">
        <v>14825</v>
      </c>
      <c r="N1730" s="1176"/>
      <c r="O1730" s="1272">
        <v>4</v>
      </c>
      <c r="P1730" s="257">
        <v>6</v>
      </c>
      <c r="Q1730" s="2014" t="s">
        <v>14815</v>
      </c>
      <c r="R1730" s="1173"/>
      <c r="S1730" s="1173"/>
      <c r="T1730" s="1173"/>
      <c r="U1730" s="1173"/>
      <c r="V1730" s="2329" t="s">
        <v>2073</v>
      </c>
      <c r="W1730" s="1173"/>
      <c r="X1730" s="2329" t="s">
        <v>37</v>
      </c>
      <c r="Y1730" s="1173"/>
      <c r="Z1730" s="2330" t="s">
        <v>45</v>
      </c>
      <c r="AA1730" s="1176">
        <v>4504403057</v>
      </c>
      <c r="AB1730" s="2349" t="s">
        <v>14507</v>
      </c>
      <c r="AC1730" s="722">
        <v>0</v>
      </c>
      <c r="AD1730" s="1266">
        <v>6714.9</v>
      </c>
      <c r="AE1730" s="722">
        <f t="shared" si="50"/>
        <v>40289.399999999994</v>
      </c>
      <c r="AF1730" s="31"/>
      <c r="AG1730" s="26"/>
    </row>
    <row r="1731" spans="1:33" ht="30" customHeight="1">
      <c r="A1731" s="2230" t="s">
        <v>10036</v>
      </c>
      <c r="B1731" s="2992" t="s">
        <v>14826</v>
      </c>
      <c r="C1731" s="1277">
        <v>45610</v>
      </c>
      <c r="D1731" s="1277">
        <v>45623</v>
      </c>
      <c r="E1731" s="593"/>
      <c r="F1731" s="1297"/>
      <c r="G1731" s="1276">
        <v>8589</v>
      </c>
      <c r="H1731" s="2231" t="s">
        <v>9366</v>
      </c>
      <c r="I1731" s="1326"/>
      <c r="J1731" s="1304" t="s">
        <v>14827</v>
      </c>
      <c r="K1731" s="2078" t="s">
        <v>14828</v>
      </c>
      <c r="L1731" s="2255" t="s">
        <v>76</v>
      </c>
      <c r="M1731" s="771" t="s">
        <v>14863</v>
      </c>
      <c r="N1731" s="1176"/>
      <c r="O1731" s="1272">
        <v>4</v>
      </c>
      <c r="P1731" s="1272">
        <v>4</v>
      </c>
      <c r="Q1731" s="2014" t="s">
        <v>14829</v>
      </c>
      <c r="R1731" s="1173"/>
      <c r="S1731" s="1173"/>
      <c r="T1731" s="1173"/>
      <c r="U1731" s="1173"/>
      <c r="V1731" s="2266" t="s">
        <v>2073</v>
      </c>
      <c r="W1731" s="1173"/>
      <c r="X1731" s="2266" t="s">
        <v>37</v>
      </c>
      <c r="Y1731" s="1173"/>
      <c r="Z1731" s="2249" t="s">
        <v>45</v>
      </c>
      <c r="AA1731" s="1176">
        <v>4504404871</v>
      </c>
      <c r="AB1731" s="2349" t="s">
        <v>12935</v>
      </c>
      <c r="AC1731" s="722">
        <v>0</v>
      </c>
      <c r="AD1731" s="1266">
        <v>6318</v>
      </c>
      <c r="AE1731" s="722">
        <f t="shared" si="50"/>
        <v>25272</v>
      </c>
      <c r="AF1731" s="31"/>
      <c r="AG1731" s="26"/>
    </row>
    <row r="1732" spans="1:33" ht="30" customHeight="1">
      <c r="A1732" s="2230" t="s">
        <v>9994</v>
      </c>
      <c r="B1732" s="2992" t="s">
        <v>14830</v>
      </c>
      <c r="C1732" s="1277">
        <v>45610</v>
      </c>
      <c r="D1732" s="1277">
        <v>45621</v>
      </c>
      <c r="E1732" s="593"/>
      <c r="F1732" s="1297"/>
      <c r="G1732" s="1276">
        <v>9042</v>
      </c>
      <c r="H1732" s="2231" t="s">
        <v>10345</v>
      </c>
      <c r="I1732" s="1326"/>
      <c r="J1732" s="1304" t="s">
        <v>10346</v>
      </c>
      <c r="K1732" s="2232" t="s">
        <v>14831</v>
      </c>
      <c r="L1732" s="1397" t="s">
        <v>10744</v>
      </c>
      <c r="M1732" s="771" t="s">
        <v>14864</v>
      </c>
      <c r="N1732" s="1176"/>
      <c r="O1732" s="1272">
        <v>12</v>
      </c>
      <c r="P1732" s="1272">
        <v>12</v>
      </c>
      <c r="Q1732" s="2014" t="s">
        <v>14832</v>
      </c>
      <c r="R1732" s="1173"/>
      <c r="S1732" s="1173"/>
      <c r="T1732" s="1173"/>
      <c r="U1732" s="1173"/>
      <c r="V1732" s="2197" t="s">
        <v>2073</v>
      </c>
      <c r="W1732" s="1173"/>
      <c r="X1732" s="2197" t="s">
        <v>37</v>
      </c>
      <c r="Y1732" s="1173"/>
      <c r="Z1732" s="2139" t="s">
        <v>45</v>
      </c>
      <c r="AA1732" s="1176">
        <v>4504404353</v>
      </c>
      <c r="AB1732" s="2349" t="s">
        <v>14509</v>
      </c>
      <c r="AC1732" s="722">
        <v>0</v>
      </c>
      <c r="AD1732" s="1266">
        <v>3600</v>
      </c>
      <c r="AE1732" s="722">
        <f t="shared" si="50"/>
        <v>43200</v>
      </c>
      <c r="AF1732" s="31"/>
      <c r="AG1732" s="26"/>
    </row>
    <row r="1733" spans="1:33" ht="30" customHeight="1">
      <c r="A1733" s="2230" t="s">
        <v>9208</v>
      </c>
      <c r="B1733" s="2992" t="s">
        <v>14833</v>
      </c>
      <c r="C1733" s="1277">
        <v>45610</v>
      </c>
      <c r="D1733" s="1277">
        <v>45625</v>
      </c>
      <c r="E1733" s="593"/>
      <c r="F1733" s="1297"/>
      <c r="G1733" s="1276">
        <v>8606</v>
      </c>
      <c r="H1733" s="2077"/>
      <c r="I1733" s="2363" t="s">
        <v>25</v>
      </c>
      <c r="J1733" s="1304" t="s">
        <v>14834</v>
      </c>
      <c r="K1733" s="2078" t="s">
        <v>14835</v>
      </c>
      <c r="L1733" s="2255" t="s">
        <v>76</v>
      </c>
      <c r="M1733" s="771" t="s">
        <v>14865</v>
      </c>
      <c r="N1733" s="1176"/>
      <c r="O1733" s="1272">
        <v>4</v>
      </c>
      <c r="P1733" s="1272">
        <v>4</v>
      </c>
      <c r="Q1733" s="2014" t="s">
        <v>14836</v>
      </c>
      <c r="R1733" s="1173"/>
      <c r="S1733" s="1173"/>
      <c r="T1733" s="1173"/>
      <c r="U1733" s="1173"/>
      <c r="V1733" s="2384" t="s">
        <v>2073</v>
      </c>
      <c r="W1733" s="1173"/>
      <c r="X1733" s="2384" t="s">
        <v>37</v>
      </c>
      <c r="Y1733" s="1173"/>
      <c r="Z1733" s="2478" t="s">
        <v>45</v>
      </c>
      <c r="AA1733" s="1176">
        <v>4504404646</v>
      </c>
      <c r="AB1733" s="2349" t="s">
        <v>10569</v>
      </c>
      <c r="AC1733" s="722">
        <v>9000</v>
      </c>
      <c r="AD1733" s="1266">
        <v>5589</v>
      </c>
      <c r="AE1733" s="722">
        <f t="shared" si="50"/>
        <v>31356</v>
      </c>
      <c r="AF1733" s="31"/>
      <c r="AG1733" s="26"/>
    </row>
    <row r="1734" spans="1:33" ht="30" customHeight="1">
      <c r="A1734" s="2230" t="s">
        <v>9208</v>
      </c>
      <c r="B1734" s="2992" t="s">
        <v>14837</v>
      </c>
      <c r="C1734" s="1277">
        <v>45610</v>
      </c>
      <c r="D1734" s="1277">
        <v>45625</v>
      </c>
      <c r="E1734" s="593"/>
      <c r="F1734" s="1297"/>
      <c r="G1734" s="1276">
        <v>8606</v>
      </c>
      <c r="H1734" s="2077"/>
      <c r="I1734" s="2363" t="s">
        <v>25</v>
      </c>
      <c r="J1734" s="1304" t="s">
        <v>14838</v>
      </c>
      <c r="K1734" s="2078" t="s">
        <v>14839</v>
      </c>
      <c r="L1734" s="2255" t="s">
        <v>76</v>
      </c>
      <c r="M1734" s="771" t="s">
        <v>14866</v>
      </c>
      <c r="N1734" s="1176"/>
      <c r="O1734" s="1272">
        <v>4</v>
      </c>
      <c r="P1734" s="1272">
        <v>4</v>
      </c>
      <c r="Q1734" s="2014" t="s">
        <v>14840</v>
      </c>
      <c r="R1734" s="1173"/>
      <c r="S1734" s="1173"/>
      <c r="T1734" s="1173"/>
      <c r="U1734" s="1173"/>
      <c r="V1734" s="2384" t="s">
        <v>2073</v>
      </c>
      <c r="W1734" s="1173"/>
      <c r="X1734" s="2384" t="s">
        <v>37</v>
      </c>
      <c r="Y1734" s="1173"/>
      <c r="Z1734" s="2478" t="s">
        <v>45</v>
      </c>
      <c r="AA1734" s="1176">
        <v>4504404645</v>
      </c>
      <c r="AB1734" s="2349" t="s">
        <v>10569</v>
      </c>
      <c r="AC1734" s="722">
        <v>9000</v>
      </c>
      <c r="AD1734" s="1266">
        <v>5589</v>
      </c>
      <c r="AE1734" s="722">
        <f t="shared" si="50"/>
        <v>31356</v>
      </c>
      <c r="AF1734" s="31"/>
      <c r="AG1734" s="26"/>
    </row>
    <row r="1735" spans="1:33" ht="30" customHeight="1">
      <c r="A1735" s="2203" t="s">
        <v>7869</v>
      </c>
      <c r="B1735" s="1504" t="s">
        <v>14841</v>
      </c>
      <c r="C1735" s="358">
        <v>45610</v>
      </c>
      <c r="D1735" s="358">
        <v>45616</v>
      </c>
      <c r="E1735" s="37"/>
      <c r="F1735" s="449"/>
      <c r="G1735" s="360">
        <v>8644</v>
      </c>
      <c r="H1735" s="2204" t="s">
        <v>813</v>
      </c>
      <c r="I1735" s="539"/>
      <c r="J1735" s="450" t="s">
        <v>14842</v>
      </c>
      <c r="K1735" s="2205" t="s">
        <v>14843</v>
      </c>
      <c r="L1735" s="2206" t="s">
        <v>128</v>
      </c>
      <c r="M1735" s="135" t="s">
        <v>14867</v>
      </c>
      <c r="N1735" s="364"/>
      <c r="O1735" s="365">
        <v>3</v>
      </c>
      <c r="P1735" s="365">
        <v>3</v>
      </c>
      <c r="Q1735" s="1991" t="s">
        <v>14844</v>
      </c>
      <c r="R1735" s="366"/>
      <c r="S1735" s="366"/>
      <c r="T1735" s="366"/>
      <c r="U1735" s="366"/>
      <c r="V1735" s="2207" t="s">
        <v>256</v>
      </c>
      <c r="W1735" s="366"/>
      <c r="X1735" s="366"/>
      <c r="Y1735" s="366"/>
      <c r="Z1735" s="364"/>
      <c r="AA1735" s="364">
        <v>4504404647</v>
      </c>
      <c r="AB1735" s="2350" t="s">
        <v>5539</v>
      </c>
      <c r="AC1735" s="280"/>
      <c r="AD1735" s="542"/>
      <c r="AE1735" s="280"/>
      <c r="AF1735" s="31"/>
      <c r="AG1735" s="26"/>
    </row>
    <row r="1736" spans="1:33" ht="30" customHeight="1">
      <c r="A1736" s="2203" t="s">
        <v>7869</v>
      </c>
      <c r="B1736" s="1504" t="s">
        <v>14845</v>
      </c>
      <c r="C1736" s="358">
        <v>45610</v>
      </c>
      <c r="D1736" s="358">
        <v>45616</v>
      </c>
      <c r="E1736" s="37"/>
      <c r="F1736" s="449"/>
      <c r="G1736" s="360">
        <v>8644</v>
      </c>
      <c r="H1736" s="2204" t="s">
        <v>5590</v>
      </c>
      <c r="I1736" s="539"/>
      <c r="J1736" s="450" t="s">
        <v>14846</v>
      </c>
      <c r="K1736" s="2205" t="s">
        <v>14847</v>
      </c>
      <c r="L1736" s="2206" t="s">
        <v>128</v>
      </c>
      <c r="M1736" s="135" t="s">
        <v>14868</v>
      </c>
      <c r="N1736" s="364"/>
      <c r="O1736" s="365">
        <v>3</v>
      </c>
      <c r="P1736" s="365">
        <v>3</v>
      </c>
      <c r="Q1736" s="1991" t="s">
        <v>14848</v>
      </c>
      <c r="R1736" s="366"/>
      <c r="S1736" s="366"/>
      <c r="T1736" s="366"/>
      <c r="U1736" s="366"/>
      <c r="V1736" s="2207" t="s">
        <v>256</v>
      </c>
      <c r="W1736" s="366"/>
      <c r="X1736" s="366"/>
      <c r="Y1736" s="366"/>
      <c r="Z1736" s="364"/>
      <c r="AA1736" s="364">
        <v>4504404648</v>
      </c>
      <c r="AB1736" s="2350" t="s">
        <v>14507</v>
      </c>
      <c r="AC1736" s="280"/>
      <c r="AD1736" s="542"/>
      <c r="AE1736" s="280"/>
      <c r="AF1736" s="31"/>
      <c r="AG1736" s="26"/>
    </row>
    <row r="1737" spans="1:33" ht="30" customHeight="1">
      <c r="A1737" s="2230" t="s">
        <v>9155</v>
      </c>
      <c r="B1737" s="2362" t="s">
        <v>14849</v>
      </c>
      <c r="C1737" s="1277">
        <v>45610</v>
      </c>
      <c r="D1737" s="1277">
        <v>45621</v>
      </c>
      <c r="E1737" s="593"/>
      <c r="F1737" s="1297"/>
      <c r="G1737" s="1276">
        <v>8602</v>
      </c>
      <c r="H1737" s="2231" t="s">
        <v>12748</v>
      </c>
      <c r="I1737" s="2363" t="s">
        <v>25</v>
      </c>
      <c r="J1737" s="2364" t="s">
        <v>14850</v>
      </c>
      <c r="K1737" s="2232" t="s">
        <v>14851</v>
      </c>
      <c r="L1737" s="2255" t="s">
        <v>76</v>
      </c>
      <c r="M1737" s="771" t="s">
        <v>14869</v>
      </c>
      <c r="N1737" s="1176"/>
      <c r="O1737" s="1272">
        <v>4</v>
      </c>
      <c r="P1737" s="1272">
        <v>4</v>
      </c>
      <c r="Q1737" s="2244" t="s">
        <v>14852</v>
      </c>
      <c r="R1737" s="1173"/>
      <c r="S1737" s="1173"/>
      <c r="T1737" s="1173"/>
      <c r="U1737" s="1173"/>
      <c r="V1737" s="2361" t="s">
        <v>2073</v>
      </c>
      <c r="W1737" s="1173"/>
      <c r="X1737" s="2361" t="s">
        <v>37</v>
      </c>
      <c r="Y1737" s="1173"/>
      <c r="Z1737" s="2365" t="s">
        <v>45</v>
      </c>
      <c r="AA1737" s="1176">
        <v>4504405286</v>
      </c>
      <c r="AB1737" s="1176"/>
      <c r="AC1737" s="722">
        <v>0</v>
      </c>
      <c r="AD1737" s="1266">
        <v>10976</v>
      </c>
      <c r="AE1737" s="722">
        <f t="shared" si="50"/>
        <v>43904</v>
      </c>
      <c r="AF1737" s="31"/>
      <c r="AG1737" s="26"/>
    </row>
    <row r="1738" spans="1:33" ht="30" customHeight="1">
      <c r="A1738" s="2230" t="s">
        <v>8570</v>
      </c>
      <c r="B1738" s="2992" t="s">
        <v>14853</v>
      </c>
      <c r="C1738" s="1277">
        <v>45610</v>
      </c>
      <c r="D1738" s="1277">
        <v>45621</v>
      </c>
      <c r="E1738" s="764"/>
      <c r="F1738" s="1297"/>
      <c r="G1738" s="1276">
        <v>9013</v>
      </c>
      <c r="H1738" s="2077"/>
      <c r="I1738" s="2363" t="s">
        <v>92</v>
      </c>
      <c r="J1738" s="1304" t="s">
        <v>9915</v>
      </c>
      <c r="K1738" s="2232" t="s">
        <v>9916</v>
      </c>
      <c r="L1738" s="2261" t="s">
        <v>341</v>
      </c>
      <c r="M1738" s="771" t="s">
        <v>14870</v>
      </c>
      <c r="N1738" s="1176"/>
      <c r="O1738" s="1272">
        <v>12</v>
      </c>
      <c r="P1738" s="1272">
        <v>12</v>
      </c>
      <c r="Q1738" s="2014" t="s">
        <v>14854</v>
      </c>
      <c r="R1738" s="1173"/>
      <c r="S1738" s="1173"/>
      <c r="T1738" s="1173"/>
      <c r="U1738" s="1173"/>
      <c r="V1738" s="2298" t="s">
        <v>2073</v>
      </c>
      <c r="W1738" s="1173"/>
      <c r="X1738" s="2298" t="s">
        <v>37</v>
      </c>
      <c r="Y1738" s="1173"/>
      <c r="Z1738" s="2478" t="s">
        <v>45</v>
      </c>
      <c r="AA1738" s="1176">
        <v>4504404865</v>
      </c>
      <c r="AB1738" s="2349" t="s">
        <v>14509</v>
      </c>
      <c r="AC1738" s="722">
        <v>0</v>
      </c>
      <c r="AD1738" s="1266">
        <v>6544.8</v>
      </c>
      <c r="AE1738" s="722">
        <f t="shared" si="50"/>
        <v>78537.600000000006</v>
      </c>
      <c r="AF1738" s="31"/>
      <c r="AG1738" s="26"/>
    </row>
    <row r="1739" spans="1:33" ht="30" customHeight="1">
      <c r="A1739" s="2203" t="s">
        <v>8570</v>
      </c>
      <c r="B1739" s="1504" t="s">
        <v>14855</v>
      </c>
      <c r="C1739" s="358">
        <v>45610</v>
      </c>
      <c r="D1739" s="358">
        <v>45629</v>
      </c>
      <c r="E1739" s="37"/>
      <c r="F1739" s="449"/>
      <c r="G1739" s="360">
        <v>9013</v>
      </c>
      <c r="H1739" s="1989"/>
      <c r="I1739" s="3033" t="s">
        <v>92</v>
      </c>
      <c r="J1739" s="450" t="s">
        <v>14856</v>
      </c>
      <c r="K1739" s="2106" t="s">
        <v>14857</v>
      </c>
      <c r="L1739" s="2206" t="s">
        <v>128</v>
      </c>
      <c r="M1739" s="135" t="s">
        <v>14871</v>
      </c>
      <c r="N1739" s="364"/>
      <c r="O1739" s="365">
        <v>3</v>
      </c>
      <c r="P1739" s="365">
        <v>3</v>
      </c>
      <c r="Q1739" s="1991" t="s">
        <v>14858</v>
      </c>
      <c r="R1739" s="366"/>
      <c r="S1739" s="366"/>
      <c r="T1739" s="366"/>
      <c r="U1739" s="366"/>
      <c r="V1739" s="3034" t="s">
        <v>256</v>
      </c>
      <c r="W1739" s="366"/>
      <c r="X1739" s="366"/>
      <c r="Y1739" s="366"/>
      <c r="Z1739" s="364"/>
      <c r="AA1739" s="364">
        <v>4504404867</v>
      </c>
      <c r="AB1739" s="2350" t="s">
        <v>14507</v>
      </c>
      <c r="AC1739" s="280"/>
      <c r="AD1739" s="542"/>
      <c r="AE1739" s="280"/>
      <c r="AF1739" s="31"/>
      <c r="AG1739" s="26"/>
    </row>
    <row r="1740" spans="1:33" ht="30" customHeight="1">
      <c r="A1740" s="2230" t="s">
        <v>8570</v>
      </c>
      <c r="B1740" s="2992" t="s">
        <v>14859</v>
      </c>
      <c r="C1740" s="1277">
        <v>45610</v>
      </c>
      <c r="D1740" s="1277">
        <v>45624</v>
      </c>
      <c r="E1740" s="593"/>
      <c r="F1740" s="1297"/>
      <c r="G1740" s="1276">
        <v>9013</v>
      </c>
      <c r="H1740" s="2231" t="s">
        <v>13002</v>
      </c>
      <c r="I1740" s="1326"/>
      <c r="J1740" s="1304" t="s">
        <v>14860</v>
      </c>
      <c r="K1740" s="2232" t="s">
        <v>14861</v>
      </c>
      <c r="L1740" s="2261" t="s">
        <v>28</v>
      </c>
      <c r="M1740" s="771" t="s">
        <v>14872</v>
      </c>
      <c r="N1740" s="1176"/>
      <c r="O1740" s="1272">
        <v>2</v>
      </c>
      <c r="P1740" s="1272">
        <v>2</v>
      </c>
      <c r="Q1740" s="2014" t="s">
        <v>14862</v>
      </c>
      <c r="R1740" s="1173"/>
      <c r="S1740" s="1173"/>
      <c r="T1740" s="1173"/>
      <c r="U1740" s="1173"/>
      <c r="V1740" s="2329" t="s">
        <v>2073</v>
      </c>
      <c r="W1740" s="1173"/>
      <c r="X1740" s="2329" t="s">
        <v>37</v>
      </c>
      <c r="Y1740" s="1173"/>
      <c r="Z1740" s="2330" t="s">
        <v>45</v>
      </c>
      <c r="AA1740" s="1176">
        <v>4504404866</v>
      </c>
      <c r="AB1740" s="2349" t="s">
        <v>14509</v>
      </c>
      <c r="AC1740" s="722">
        <v>0</v>
      </c>
      <c r="AD1740" s="1266">
        <v>6544.8</v>
      </c>
      <c r="AE1740" s="722">
        <f t="shared" si="50"/>
        <v>13089.6</v>
      </c>
      <c r="AF1740" s="31"/>
      <c r="AG1740" s="26"/>
    </row>
    <row r="1741" spans="1:33" ht="30" customHeight="1">
      <c r="A1741" s="3472" t="s">
        <v>8568</v>
      </c>
      <c r="B1741" s="3473" t="s">
        <v>14874</v>
      </c>
      <c r="C1741" s="358">
        <v>45614</v>
      </c>
      <c r="D1741" s="358">
        <v>45631</v>
      </c>
      <c r="E1741" s="37"/>
      <c r="F1741" s="449"/>
      <c r="G1741" s="360">
        <v>8369</v>
      </c>
      <c r="H1741" s="1989"/>
      <c r="I1741" s="3474" t="s">
        <v>25</v>
      </c>
      <c r="J1741" s="3475" t="s">
        <v>14875</v>
      </c>
      <c r="K1741" s="3476" t="s">
        <v>14876</v>
      </c>
      <c r="L1741" s="2206" t="s">
        <v>28</v>
      </c>
      <c r="M1741" s="135" t="s">
        <v>14902</v>
      </c>
      <c r="N1741" s="364"/>
      <c r="O1741" s="365">
        <v>2</v>
      </c>
      <c r="P1741" s="365">
        <v>2</v>
      </c>
      <c r="Q1741" s="1991" t="s">
        <v>14877</v>
      </c>
      <c r="R1741" s="366"/>
      <c r="S1741" s="366"/>
      <c r="T1741" s="366"/>
      <c r="U1741" s="366"/>
      <c r="V1741" s="366"/>
      <c r="W1741" s="366"/>
      <c r="X1741" s="366"/>
      <c r="Y1741" s="366"/>
      <c r="Z1741" s="364"/>
      <c r="AA1741" s="364">
        <v>4504406843</v>
      </c>
      <c r="AB1741" s="2350" t="s">
        <v>14506</v>
      </c>
      <c r="AC1741" s="280"/>
      <c r="AD1741" s="542"/>
      <c r="AE1741" s="280"/>
      <c r="AF1741" s="31"/>
      <c r="AG1741" s="26"/>
    </row>
    <row r="1742" spans="1:33" ht="30" customHeight="1">
      <c r="A1742" s="2180" t="s">
        <v>13710</v>
      </c>
      <c r="B1742" s="2992" t="s">
        <v>14878</v>
      </c>
      <c r="C1742" s="1277">
        <v>45614</v>
      </c>
      <c r="D1742" s="2184">
        <v>45628</v>
      </c>
      <c r="E1742" s="593"/>
      <c r="F1742" s="1297"/>
      <c r="G1742" s="1276">
        <v>8623</v>
      </c>
      <c r="H1742" s="2181" t="s">
        <v>5293</v>
      </c>
      <c r="I1742" s="1326"/>
      <c r="J1742" s="1304" t="s">
        <v>14879</v>
      </c>
      <c r="K1742" s="2260" t="s">
        <v>14880</v>
      </c>
      <c r="L1742" s="1397" t="s">
        <v>173</v>
      </c>
      <c r="M1742" s="771" t="s">
        <v>14903</v>
      </c>
      <c r="N1742" s="1176"/>
      <c r="O1742" s="1272">
        <v>1</v>
      </c>
      <c r="P1742" s="1272">
        <v>1</v>
      </c>
      <c r="Q1742" s="2088" t="s">
        <v>12005</v>
      </c>
      <c r="R1742" s="1173"/>
      <c r="S1742" s="1173"/>
      <c r="T1742" s="1173"/>
      <c r="U1742" s="1173"/>
      <c r="V1742" s="2827" t="s">
        <v>2073</v>
      </c>
      <c r="W1742" s="1173"/>
      <c r="X1742" s="2827" t="s">
        <v>37</v>
      </c>
      <c r="Y1742" s="1173"/>
      <c r="Z1742" s="2478" t="s">
        <v>45</v>
      </c>
      <c r="AA1742" s="1176">
        <v>4504406392</v>
      </c>
      <c r="AB1742" s="2349" t="s">
        <v>14506</v>
      </c>
      <c r="AC1742" s="722">
        <v>6090</v>
      </c>
      <c r="AD1742" s="1266">
        <v>10246</v>
      </c>
      <c r="AE1742" s="722">
        <f t="shared" si="50"/>
        <v>16336</v>
      </c>
      <c r="AF1742" s="31"/>
      <c r="AG1742" s="26"/>
    </row>
    <row r="1743" spans="1:33" ht="30" customHeight="1">
      <c r="A1743" s="2180" t="s">
        <v>10036</v>
      </c>
      <c r="B1743" s="2992" t="s">
        <v>14881</v>
      </c>
      <c r="C1743" s="1277">
        <v>45614</v>
      </c>
      <c r="D1743" s="2184">
        <v>45628</v>
      </c>
      <c r="E1743" s="593"/>
      <c r="F1743" s="1297"/>
      <c r="G1743" s="1276">
        <v>8589</v>
      </c>
      <c r="H1743" s="2181" t="s">
        <v>1291</v>
      </c>
      <c r="I1743" s="1326"/>
      <c r="J1743" s="1304" t="s">
        <v>13676</v>
      </c>
      <c r="K1743" s="2260" t="s">
        <v>14884</v>
      </c>
      <c r="L1743" s="2261" t="s">
        <v>28</v>
      </c>
      <c r="M1743" s="771" t="s">
        <v>14904</v>
      </c>
      <c r="N1743" s="1176"/>
      <c r="O1743" s="1272">
        <v>2</v>
      </c>
      <c r="P1743" s="1272">
        <v>2</v>
      </c>
      <c r="Q1743" s="2014" t="s">
        <v>14882</v>
      </c>
      <c r="R1743" s="1173"/>
      <c r="S1743" s="1173"/>
      <c r="T1743" s="1173"/>
      <c r="U1743" s="1173"/>
      <c r="V1743" s="2266" t="s">
        <v>2073</v>
      </c>
      <c r="W1743" s="1173"/>
      <c r="X1743" s="2266" t="s">
        <v>37</v>
      </c>
      <c r="Y1743" s="1173"/>
      <c r="Z1743" s="2249" t="s">
        <v>45</v>
      </c>
      <c r="AA1743" s="1176">
        <v>4504406422</v>
      </c>
      <c r="AB1743" s="2349" t="s">
        <v>14506</v>
      </c>
      <c r="AC1743" s="722">
        <v>0</v>
      </c>
      <c r="AD1743" s="1266">
        <v>6318</v>
      </c>
      <c r="AE1743" s="722">
        <f t="shared" si="50"/>
        <v>12636</v>
      </c>
      <c r="AF1743" s="31"/>
      <c r="AG1743" s="26"/>
    </row>
    <row r="1744" spans="1:33" ht="30" customHeight="1">
      <c r="A1744" s="2180" t="s">
        <v>8564</v>
      </c>
      <c r="B1744" s="2992" t="s">
        <v>14883</v>
      </c>
      <c r="C1744" s="1277">
        <v>45612</v>
      </c>
      <c r="D1744" s="2184">
        <v>45628</v>
      </c>
      <c r="E1744" s="593"/>
      <c r="F1744" s="1297"/>
      <c r="G1744" s="1276">
        <v>8598</v>
      </c>
      <c r="H1744" s="2077"/>
      <c r="I1744" s="2185" t="s">
        <v>92</v>
      </c>
      <c r="J1744" s="1304" t="s">
        <v>14257</v>
      </c>
      <c r="K1744" s="2078" t="s">
        <v>5816</v>
      </c>
      <c r="L1744" s="2186" t="s">
        <v>167</v>
      </c>
      <c r="M1744" s="771" t="s">
        <v>14905</v>
      </c>
      <c r="N1744" s="1176"/>
      <c r="O1744" s="1272">
        <v>10</v>
      </c>
      <c r="P1744" s="1272">
        <v>10</v>
      </c>
      <c r="Q1744" s="2014" t="s">
        <v>14885</v>
      </c>
      <c r="R1744" s="1173"/>
      <c r="S1744" s="1173"/>
      <c r="T1744" s="1173"/>
      <c r="U1744" s="1173"/>
      <c r="V1744" s="2173" t="s">
        <v>2073</v>
      </c>
      <c r="W1744" s="1173"/>
      <c r="X1744" s="2173" t="s">
        <v>37</v>
      </c>
      <c r="Y1744" s="1173"/>
      <c r="Z1744" s="2139" t="s">
        <v>45</v>
      </c>
      <c r="AA1744" s="1176">
        <v>4504406390</v>
      </c>
      <c r="AB1744" s="2349" t="s">
        <v>10569</v>
      </c>
      <c r="AC1744" s="722">
        <v>9000</v>
      </c>
      <c r="AD1744" s="1266">
        <v>7938.81</v>
      </c>
      <c r="AE1744" s="722">
        <f t="shared" si="50"/>
        <v>88388.1</v>
      </c>
      <c r="AF1744" s="31"/>
      <c r="AG1744" s="26"/>
    </row>
    <row r="1745" spans="1:33" ht="30" customHeight="1">
      <c r="A1745" s="2180" t="s">
        <v>10642</v>
      </c>
      <c r="B1745" s="3016" t="s">
        <v>14886</v>
      </c>
      <c r="C1745" s="1277">
        <v>45616</v>
      </c>
      <c r="D1745" s="1277">
        <v>45625</v>
      </c>
      <c r="E1745" s="593"/>
      <c r="F1745" s="1297"/>
      <c r="G1745" s="1276">
        <v>8614</v>
      </c>
      <c r="H1745" s="2181" t="s">
        <v>383</v>
      </c>
      <c r="I1745" s="1326"/>
      <c r="J1745" s="1304" t="s">
        <v>10643</v>
      </c>
      <c r="K1745" s="2260" t="s">
        <v>14887</v>
      </c>
      <c r="L1745" s="1397" t="s">
        <v>173</v>
      </c>
      <c r="M1745" s="771" t="s">
        <v>14906</v>
      </c>
      <c r="N1745" s="1176"/>
      <c r="O1745" s="1272">
        <v>1</v>
      </c>
      <c r="P1745" s="1272">
        <v>1</v>
      </c>
      <c r="Q1745" s="2014" t="s">
        <v>14888</v>
      </c>
      <c r="R1745" s="1173"/>
      <c r="S1745" s="1173"/>
      <c r="T1745" s="1173"/>
      <c r="U1745" s="1173"/>
      <c r="V1745" s="2329" t="s">
        <v>2073</v>
      </c>
      <c r="W1745" s="1173"/>
      <c r="X1745" s="2329" t="s">
        <v>37</v>
      </c>
      <c r="Y1745" s="1173"/>
      <c r="Z1745" s="2249" t="s">
        <v>45</v>
      </c>
      <c r="AA1745" s="1176">
        <v>4504406256</v>
      </c>
      <c r="AB1745" s="2349" t="s">
        <v>14509</v>
      </c>
      <c r="AC1745" s="722">
        <v>0</v>
      </c>
      <c r="AD1745" s="1266">
        <v>6318</v>
      </c>
      <c r="AE1745" s="722">
        <f t="shared" si="50"/>
        <v>6318</v>
      </c>
      <c r="AF1745" s="31"/>
      <c r="AG1745" s="26"/>
    </row>
    <row r="1746" spans="1:33" ht="30" customHeight="1">
      <c r="A1746" s="3488" t="s">
        <v>8549</v>
      </c>
      <c r="B1746" s="5605" t="s">
        <v>14889</v>
      </c>
      <c r="C1746" s="1277">
        <v>45611</v>
      </c>
      <c r="D1746" s="1277">
        <v>45622</v>
      </c>
      <c r="E1746" s="764"/>
      <c r="F1746" s="1297"/>
      <c r="G1746" s="1276">
        <v>8634</v>
      </c>
      <c r="H1746" s="2181" t="s">
        <v>1340</v>
      </c>
      <c r="I1746" s="1326"/>
      <c r="J1746" s="3489" t="s">
        <v>9534</v>
      </c>
      <c r="K1746" s="2260" t="s">
        <v>14890</v>
      </c>
      <c r="L1746" s="2261" t="s">
        <v>28</v>
      </c>
      <c r="M1746" s="771" t="s">
        <v>14907</v>
      </c>
      <c r="N1746" s="1176"/>
      <c r="O1746" s="1272">
        <v>2</v>
      </c>
      <c r="P1746" s="257">
        <v>4</v>
      </c>
      <c r="Q1746" s="2014" t="s">
        <v>14891</v>
      </c>
      <c r="R1746" s="1173"/>
      <c r="S1746" s="1173"/>
      <c r="T1746" s="1173"/>
      <c r="U1746" s="1173"/>
      <c r="V1746" s="2472" t="s">
        <v>2073</v>
      </c>
      <c r="W1746" s="1173"/>
      <c r="X1746" s="2472" t="s">
        <v>37</v>
      </c>
      <c r="Y1746" s="1173"/>
      <c r="Z1746" s="2478" t="s">
        <v>45</v>
      </c>
      <c r="AA1746" s="1176">
        <v>4504406034</v>
      </c>
      <c r="AB1746" s="2349" t="s">
        <v>14509</v>
      </c>
      <c r="AC1746" s="722">
        <v>0</v>
      </c>
      <c r="AD1746" s="1266">
        <v>7858.62</v>
      </c>
      <c r="AE1746" s="722">
        <f t="shared" si="50"/>
        <v>31434.48</v>
      </c>
      <c r="AF1746" s="31"/>
      <c r="AG1746" s="26"/>
    </row>
    <row r="1747" spans="1:33" ht="30" customHeight="1">
      <c r="A1747" s="2180" t="s">
        <v>8509</v>
      </c>
      <c r="B1747" s="2992" t="s">
        <v>14892</v>
      </c>
      <c r="C1747" s="1277">
        <v>45611</v>
      </c>
      <c r="D1747" s="1277">
        <v>45622</v>
      </c>
      <c r="E1747" s="593"/>
      <c r="F1747" s="1297"/>
      <c r="G1747" s="1276">
        <v>8593</v>
      </c>
      <c r="H1747" s="2077"/>
      <c r="I1747" s="2185" t="s">
        <v>92</v>
      </c>
      <c r="J1747" s="3007" t="s">
        <v>9812</v>
      </c>
      <c r="K1747" s="2078" t="s">
        <v>14893</v>
      </c>
      <c r="L1747" s="2261" t="s">
        <v>28</v>
      </c>
      <c r="M1747" s="771" t="s">
        <v>14908</v>
      </c>
      <c r="N1747" s="1176"/>
      <c r="O1747" s="1272">
        <v>2</v>
      </c>
      <c r="P1747" s="1272">
        <v>2</v>
      </c>
      <c r="Q1747" s="2014" t="s">
        <v>14894</v>
      </c>
      <c r="R1747" s="1173"/>
      <c r="S1747" s="1173"/>
      <c r="T1747" s="1173"/>
      <c r="U1747" s="1173"/>
      <c r="V1747" s="2969" t="s">
        <v>2073</v>
      </c>
      <c r="W1747" s="1173"/>
      <c r="X1747" s="2969" t="s">
        <v>37</v>
      </c>
      <c r="Y1747" s="1173"/>
      <c r="Z1747" s="2330" t="s">
        <v>45</v>
      </c>
      <c r="AA1747" s="1176" t="s">
        <v>14911</v>
      </c>
      <c r="AB1747" s="2349" t="s">
        <v>5585</v>
      </c>
      <c r="AC1747" s="722">
        <v>0</v>
      </c>
      <c r="AD1747" s="1266">
        <v>6714.9</v>
      </c>
      <c r="AE1747" s="722">
        <f t="shared" si="50"/>
        <v>13429.8</v>
      </c>
      <c r="AF1747" s="31"/>
      <c r="AG1747" s="26"/>
    </row>
    <row r="1748" spans="1:33" ht="30" customHeight="1">
      <c r="A1748" s="2180" t="s">
        <v>8916</v>
      </c>
      <c r="B1748" s="2992" t="s">
        <v>14895</v>
      </c>
      <c r="C1748" s="1277">
        <v>45611</v>
      </c>
      <c r="D1748" s="1277">
        <v>45631</v>
      </c>
      <c r="E1748" s="593"/>
      <c r="F1748" s="1297"/>
      <c r="G1748" s="1276">
        <v>8646</v>
      </c>
      <c r="H1748" s="2181" t="s">
        <v>3482</v>
      </c>
      <c r="I1748" s="1326"/>
      <c r="J1748" s="1304" t="s">
        <v>10451</v>
      </c>
      <c r="K1748" s="2260" t="s">
        <v>14896</v>
      </c>
      <c r="L1748" s="2261" t="s">
        <v>128</v>
      </c>
      <c r="M1748" s="771" t="s">
        <v>14909</v>
      </c>
      <c r="N1748" s="1176"/>
      <c r="O1748" s="1272">
        <v>3</v>
      </c>
      <c r="P1748" s="1272">
        <v>3</v>
      </c>
      <c r="Q1748" s="2262" t="s">
        <v>14897</v>
      </c>
      <c r="R1748" s="1173"/>
      <c r="S1748" s="1173"/>
      <c r="T1748" s="1173"/>
      <c r="U1748" s="1173"/>
      <c r="V1748" s="2197" t="s">
        <v>2073</v>
      </c>
      <c r="W1748" s="1173"/>
      <c r="X1748" s="2197" t="s">
        <v>37</v>
      </c>
      <c r="Y1748" s="1173"/>
      <c r="Z1748" s="2249" t="s">
        <v>45</v>
      </c>
      <c r="AA1748" s="1176">
        <v>4504405102</v>
      </c>
      <c r="AB1748" s="2349" t="s">
        <v>14506</v>
      </c>
      <c r="AC1748" s="722">
        <v>56000</v>
      </c>
      <c r="AD1748" s="1266">
        <v>10976</v>
      </c>
      <c r="AE1748" s="722">
        <f t="shared" si="50"/>
        <v>88928</v>
      </c>
      <c r="AF1748" s="31"/>
      <c r="AG1748" s="26"/>
    </row>
    <row r="1749" spans="1:33" ht="30" customHeight="1">
      <c r="A1749" s="2180" t="s">
        <v>8508</v>
      </c>
      <c r="B1749" s="2992" t="s">
        <v>14898</v>
      </c>
      <c r="C1749" s="1277">
        <v>45612</v>
      </c>
      <c r="D1749" s="1277">
        <v>45622</v>
      </c>
      <c r="E1749" s="593"/>
      <c r="F1749" s="1297"/>
      <c r="G1749" s="1276">
        <v>8601</v>
      </c>
      <c r="H1749" s="2181" t="s">
        <v>6726</v>
      </c>
      <c r="I1749" s="1326"/>
      <c r="J1749" s="1304" t="s">
        <v>14899</v>
      </c>
      <c r="K1749" s="2078" t="s">
        <v>14900</v>
      </c>
      <c r="L1749" s="1397" t="s">
        <v>8865</v>
      </c>
      <c r="M1749" s="771" t="s">
        <v>14910</v>
      </c>
      <c r="N1749" s="1176"/>
      <c r="O1749" s="1272">
        <v>2</v>
      </c>
      <c r="P1749" s="257">
        <v>4</v>
      </c>
      <c r="Q1749" s="2014" t="s">
        <v>14901</v>
      </c>
      <c r="R1749" s="1173"/>
      <c r="S1749" s="1173"/>
      <c r="T1749" s="1173"/>
      <c r="U1749" s="1173"/>
      <c r="V1749" s="2149" t="s">
        <v>2073</v>
      </c>
      <c r="W1749" s="1173"/>
      <c r="X1749" s="2149" t="s">
        <v>37</v>
      </c>
      <c r="Y1749" s="1173"/>
      <c r="Z1749" s="2139" t="s">
        <v>45</v>
      </c>
      <c r="AA1749" s="1176">
        <v>4504406254</v>
      </c>
      <c r="AB1749" s="2349" t="s">
        <v>10569</v>
      </c>
      <c r="AC1749" s="722">
        <v>0</v>
      </c>
      <c r="AD1749" s="1266">
        <v>5292</v>
      </c>
      <c r="AE1749" s="722">
        <f t="shared" si="50"/>
        <v>21168</v>
      </c>
      <c r="AF1749" s="31"/>
      <c r="AG1749" s="26"/>
    </row>
    <row r="1750" spans="1:33" ht="30" customHeight="1">
      <c r="A1750" s="2406" t="s">
        <v>10014</v>
      </c>
      <c r="B1750" s="2992" t="s">
        <v>14912</v>
      </c>
      <c r="C1750" s="1277">
        <v>45614</v>
      </c>
      <c r="D1750" s="2184">
        <v>45628</v>
      </c>
      <c r="E1750" s="593"/>
      <c r="F1750" s="1297"/>
      <c r="G1750" s="1276">
        <v>8612</v>
      </c>
      <c r="H1750" s="2077"/>
      <c r="I1750" s="2401" t="s">
        <v>25</v>
      </c>
      <c r="J1750" s="1304" t="s">
        <v>14913</v>
      </c>
      <c r="K1750" s="2402" t="s">
        <v>14914</v>
      </c>
      <c r="L1750" s="2261" t="s">
        <v>128</v>
      </c>
      <c r="M1750" s="771" t="s">
        <v>14924</v>
      </c>
      <c r="N1750" s="1176"/>
      <c r="O1750" s="1272">
        <v>3</v>
      </c>
      <c r="P1750" s="1272">
        <v>3</v>
      </c>
      <c r="Q1750" s="2014" t="s">
        <v>14915</v>
      </c>
      <c r="R1750" s="1173"/>
      <c r="S1750" s="1173"/>
      <c r="T1750" s="1173"/>
      <c r="U1750" s="1173"/>
      <c r="V1750" s="2365" t="s">
        <v>2073</v>
      </c>
      <c r="W1750" s="1173"/>
      <c r="X1750" s="2365" t="s">
        <v>37</v>
      </c>
      <c r="Y1750" s="1173"/>
      <c r="Z1750" s="2389" t="s">
        <v>45</v>
      </c>
      <c r="AA1750" s="1176">
        <v>4504408043</v>
      </c>
      <c r="AB1750" s="2349" t="s">
        <v>12936</v>
      </c>
      <c r="AC1750" s="722">
        <v>0</v>
      </c>
      <c r="AD1750" s="1266">
        <v>6156</v>
      </c>
      <c r="AE1750" s="722">
        <f t="shared" si="50"/>
        <v>18468</v>
      </c>
      <c r="AF1750" s="31"/>
      <c r="AG1750" s="26"/>
    </row>
    <row r="1751" spans="1:33" ht="30" customHeight="1">
      <c r="A1751" s="2406" t="s">
        <v>8586</v>
      </c>
      <c r="B1751" s="1336" t="s">
        <v>14916</v>
      </c>
      <c r="C1751" s="1277">
        <v>45615</v>
      </c>
      <c r="D1751" s="1277">
        <v>45624</v>
      </c>
      <c r="E1751" s="764"/>
      <c r="F1751" s="1297"/>
      <c r="G1751" s="1276">
        <v>8636</v>
      </c>
      <c r="H1751" s="2537" t="s">
        <v>3074</v>
      </c>
      <c r="I1751" s="1326"/>
      <c r="J1751" s="1304" t="s">
        <v>14917</v>
      </c>
      <c r="K1751" s="2402" t="s">
        <v>14918</v>
      </c>
      <c r="L1751" s="2255" t="s">
        <v>76</v>
      </c>
      <c r="M1751" s="771" t="s">
        <v>14925</v>
      </c>
      <c r="N1751" s="1176"/>
      <c r="O1751" s="1272">
        <v>4</v>
      </c>
      <c r="P1751" s="1272">
        <v>4</v>
      </c>
      <c r="Q1751" s="2014" t="s">
        <v>14919</v>
      </c>
      <c r="R1751" s="1173"/>
      <c r="S1751" s="1173"/>
      <c r="T1751" s="1173"/>
      <c r="U1751" s="1173"/>
      <c r="V1751" s="2436" t="s">
        <v>2073</v>
      </c>
      <c r="W1751" s="1173"/>
      <c r="X1751" s="2436" t="s">
        <v>37</v>
      </c>
      <c r="Y1751" s="1173"/>
      <c r="Z1751" s="2426" t="s">
        <v>45</v>
      </c>
      <c r="AA1751" s="1176">
        <v>4504408043</v>
      </c>
      <c r="AB1751" s="2349" t="s">
        <v>12936</v>
      </c>
      <c r="AC1751" s="722">
        <v>0</v>
      </c>
      <c r="AD1751" s="1266">
        <v>9898</v>
      </c>
      <c r="AE1751" s="722">
        <f t="shared" si="50"/>
        <v>39592</v>
      </c>
      <c r="AF1751" s="31"/>
      <c r="AG1751" s="26"/>
    </row>
    <row r="1752" spans="1:33" ht="30" customHeight="1">
      <c r="A1752" s="2406" t="s">
        <v>8600</v>
      </c>
      <c r="B1752" s="2992" t="s">
        <v>14920</v>
      </c>
      <c r="C1752" s="1277">
        <v>45614</v>
      </c>
      <c r="D1752" s="1277">
        <v>45629</v>
      </c>
      <c r="E1752" s="593"/>
      <c r="F1752" s="1297"/>
      <c r="G1752" s="1276">
        <v>8647</v>
      </c>
      <c r="H1752" s="2077"/>
      <c r="I1752" s="2401" t="s">
        <v>25</v>
      </c>
      <c r="J1752" s="1304" t="s">
        <v>14921</v>
      </c>
      <c r="K1752" s="2078" t="s">
        <v>14922</v>
      </c>
      <c r="L1752" s="1397" t="s">
        <v>173</v>
      </c>
      <c r="M1752" s="771" t="s">
        <v>14926</v>
      </c>
      <c r="N1752" s="1176"/>
      <c r="O1752" s="1272">
        <v>1</v>
      </c>
      <c r="P1752" s="1272">
        <v>1</v>
      </c>
      <c r="Q1752" s="2014" t="s">
        <v>14923</v>
      </c>
      <c r="R1752" s="1173"/>
      <c r="S1752" s="1173"/>
      <c r="T1752" s="1173"/>
      <c r="U1752" s="1173"/>
      <c r="V1752" s="2623" t="s">
        <v>2073</v>
      </c>
      <c r="W1752" s="1173"/>
      <c r="X1752" s="2623" t="s">
        <v>37</v>
      </c>
      <c r="Y1752" s="1173"/>
      <c r="Z1752" s="2691" t="s">
        <v>45</v>
      </c>
      <c r="AA1752" s="1176">
        <v>4504407915</v>
      </c>
      <c r="AB1752" s="2349" t="s">
        <v>14507</v>
      </c>
      <c r="AC1752" s="722">
        <v>10935</v>
      </c>
      <c r="AD1752" s="1266">
        <v>7938</v>
      </c>
      <c r="AE1752" s="722">
        <f t="shared" si="50"/>
        <v>18873</v>
      </c>
      <c r="AF1752" s="31"/>
      <c r="AG1752" s="26"/>
    </row>
    <row r="1753" spans="1:33" ht="30" customHeight="1">
      <c r="A1753" s="6797" t="s">
        <v>9994</v>
      </c>
      <c r="B1753" s="6826" t="s">
        <v>14927</v>
      </c>
      <c r="C1753" s="1277">
        <v>45615</v>
      </c>
      <c r="D1753" s="1277">
        <v>45624</v>
      </c>
      <c r="E1753" s="593"/>
      <c r="F1753" s="1297"/>
      <c r="G1753" s="1276">
        <v>9042</v>
      </c>
      <c r="H1753" s="2077"/>
      <c r="I1753" s="2268" t="s">
        <v>92</v>
      </c>
      <c r="J1753" s="6798" t="s">
        <v>10933</v>
      </c>
      <c r="K1753" s="2254" t="s">
        <v>14928</v>
      </c>
      <c r="L1753" s="2269" t="s">
        <v>5166</v>
      </c>
      <c r="M1753" s="771" t="s">
        <v>14960</v>
      </c>
      <c r="N1753" s="1176"/>
      <c r="O1753" s="1272">
        <v>25</v>
      </c>
      <c r="P1753" s="1272">
        <v>25</v>
      </c>
      <c r="Q1753" s="2014" t="s">
        <v>14929</v>
      </c>
      <c r="R1753" s="1173"/>
      <c r="S1753" s="1173"/>
      <c r="T1753" s="1173"/>
      <c r="U1753" s="1173"/>
      <c r="V1753" s="1173"/>
      <c r="W1753" s="1173"/>
      <c r="X1753" s="1173"/>
      <c r="Y1753" s="1173"/>
      <c r="Z1753" s="2139" t="s">
        <v>45</v>
      </c>
      <c r="AA1753" s="1176">
        <v>4504408568</v>
      </c>
      <c r="AB1753" s="2349" t="s">
        <v>5585</v>
      </c>
      <c r="AC1753" s="722">
        <v>0</v>
      </c>
      <c r="AD1753" s="1266">
        <v>6075</v>
      </c>
      <c r="AE1753" s="722">
        <f t="shared" si="50"/>
        <v>151875</v>
      </c>
      <c r="AF1753" s="31"/>
      <c r="AG1753" s="26"/>
    </row>
    <row r="1754" spans="1:33" ht="30" customHeight="1">
      <c r="A1754" s="2251" t="s">
        <v>9994</v>
      </c>
      <c r="B1754" s="2992" t="s">
        <v>14930</v>
      </c>
      <c r="C1754" s="1277">
        <v>45615</v>
      </c>
      <c r="D1754" s="1277">
        <v>45629</v>
      </c>
      <c r="E1754" s="764"/>
      <c r="F1754" s="1297"/>
      <c r="G1754" s="1276">
        <v>9042</v>
      </c>
      <c r="H1754" s="2252" t="s">
        <v>12636</v>
      </c>
      <c r="I1754" s="1326"/>
      <c r="J1754" s="1304" t="s">
        <v>14931</v>
      </c>
      <c r="K1754" s="2254" t="s">
        <v>14932</v>
      </c>
      <c r="L1754" s="1397" t="s">
        <v>173</v>
      </c>
      <c r="M1754" s="771" t="s">
        <v>14961</v>
      </c>
      <c r="N1754" s="1176"/>
      <c r="O1754" s="1272">
        <v>1</v>
      </c>
      <c r="P1754" s="1272">
        <v>1</v>
      </c>
      <c r="Q1754" s="2014" t="s">
        <v>14933</v>
      </c>
      <c r="R1754" s="1173"/>
      <c r="S1754" s="1173"/>
      <c r="T1754" s="1173"/>
      <c r="U1754" s="1173"/>
      <c r="V1754" s="2436" t="s">
        <v>2073</v>
      </c>
      <c r="W1754" s="1173"/>
      <c r="X1754" s="2436" t="s">
        <v>37</v>
      </c>
      <c r="Y1754" s="1173"/>
      <c r="Z1754" s="2139" t="s">
        <v>45</v>
      </c>
      <c r="AA1754" s="1176">
        <v>4504408567</v>
      </c>
      <c r="AB1754" s="2349" t="s">
        <v>14507</v>
      </c>
      <c r="AC1754" s="722">
        <v>0</v>
      </c>
      <c r="AD1754" s="1266">
        <v>6075</v>
      </c>
      <c r="AE1754" s="722">
        <f t="shared" si="50"/>
        <v>6075</v>
      </c>
      <c r="AF1754" s="31"/>
      <c r="AG1754" s="26"/>
    </row>
    <row r="1755" spans="1:33" ht="30" customHeight="1">
      <c r="A1755" s="2251" t="s">
        <v>9994</v>
      </c>
      <c r="B1755" s="2992" t="s">
        <v>14934</v>
      </c>
      <c r="C1755" s="1277">
        <v>45616</v>
      </c>
      <c r="D1755" s="1277">
        <v>45625</v>
      </c>
      <c r="E1755" s="593"/>
      <c r="F1755" s="1297"/>
      <c r="G1755" s="1276">
        <v>9042</v>
      </c>
      <c r="H1755" s="2077"/>
      <c r="I1755" s="2268" t="s">
        <v>92</v>
      </c>
      <c r="J1755" s="1304" t="s">
        <v>12975</v>
      </c>
      <c r="K1755" s="2254" t="s">
        <v>14935</v>
      </c>
      <c r="L1755" s="2255" t="s">
        <v>76</v>
      </c>
      <c r="M1755" s="771" t="s">
        <v>14962</v>
      </c>
      <c r="N1755" s="1176"/>
      <c r="O1755" s="1272">
        <v>4</v>
      </c>
      <c r="P1755" s="1272">
        <v>4</v>
      </c>
      <c r="Q1755" s="2014" t="s">
        <v>14936</v>
      </c>
      <c r="R1755" s="1173"/>
      <c r="S1755" s="1173"/>
      <c r="T1755" s="1173"/>
      <c r="U1755" s="1173"/>
      <c r="V1755" s="2299" t="s">
        <v>2073</v>
      </c>
      <c r="W1755" s="1173"/>
      <c r="X1755" s="2299" t="s">
        <v>37</v>
      </c>
      <c r="Y1755" s="1173"/>
      <c r="Z1755" s="2330" t="s">
        <v>45</v>
      </c>
      <c r="AA1755" s="1176">
        <v>4504408786</v>
      </c>
      <c r="AB1755" s="2349" t="s">
        <v>5585</v>
      </c>
      <c r="AC1755" s="722">
        <v>0</v>
      </c>
      <c r="AD1755" s="1266">
        <v>6075</v>
      </c>
      <c r="AE1755" s="722">
        <f t="shared" si="50"/>
        <v>24300</v>
      </c>
      <c r="AF1755" s="31"/>
      <c r="AG1755" s="26"/>
    </row>
    <row r="1756" spans="1:33" ht="30" customHeight="1">
      <c r="A1756" s="2251" t="s">
        <v>14478</v>
      </c>
      <c r="B1756" s="3000" t="s">
        <v>14937</v>
      </c>
      <c r="C1756" s="1277">
        <v>45615</v>
      </c>
      <c r="D1756" s="1277">
        <v>45671</v>
      </c>
      <c r="E1756" s="593"/>
      <c r="F1756" s="1297"/>
      <c r="G1756" s="1276">
        <v>8617</v>
      </c>
      <c r="H1756" s="2252" t="s">
        <v>4991</v>
      </c>
      <c r="I1756" s="1326"/>
      <c r="J1756" s="1304" t="s">
        <v>14938</v>
      </c>
      <c r="K1756" s="2254" t="s">
        <v>14939</v>
      </c>
      <c r="L1756" s="2255" t="s">
        <v>76</v>
      </c>
      <c r="M1756" s="771" t="s">
        <v>14963</v>
      </c>
      <c r="N1756" s="1176"/>
      <c r="O1756" s="1272">
        <v>4</v>
      </c>
      <c r="P1756" s="1272">
        <v>4</v>
      </c>
      <c r="Q1756" s="2014" t="s">
        <v>14368</v>
      </c>
      <c r="R1756" s="1173"/>
      <c r="S1756" s="1173"/>
      <c r="T1756" s="1173"/>
      <c r="U1756" s="1173"/>
      <c r="V1756" s="2596" t="s">
        <v>2073</v>
      </c>
      <c r="W1756" s="1173"/>
      <c r="X1756" s="2596" t="s">
        <v>37</v>
      </c>
      <c r="Y1756" s="1173"/>
      <c r="Z1756" s="2478" t="s">
        <v>45</v>
      </c>
      <c r="AA1756" s="1176">
        <v>4504408616</v>
      </c>
      <c r="AB1756" s="1176"/>
      <c r="AC1756" s="722">
        <v>20000</v>
      </c>
      <c r="AD1756" s="1266">
        <v>11385</v>
      </c>
      <c r="AE1756" s="722">
        <f t="shared" si="50"/>
        <v>65540</v>
      </c>
      <c r="AF1756" s="31"/>
      <c r="AG1756" s="26"/>
    </row>
    <row r="1757" spans="1:33" ht="30" customHeight="1">
      <c r="A1757" s="2251" t="s">
        <v>14478</v>
      </c>
      <c r="B1757" s="3000" t="s">
        <v>14940</v>
      </c>
      <c r="C1757" s="1277">
        <v>45616</v>
      </c>
      <c r="D1757" s="1277">
        <v>45693</v>
      </c>
      <c r="E1757" s="593"/>
      <c r="F1757" s="1297"/>
      <c r="G1757" s="1276">
        <v>8617</v>
      </c>
      <c r="H1757" s="2252" t="s">
        <v>14941</v>
      </c>
      <c r="I1757" s="1326"/>
      <c r="J1757" s="1304" t="s">
        <v>14942</v>
      </c>
      <c r="K1757" s="2254" t="s">
        <v>9952</v>
      </c>
      <c r="L1757" s="2269" t="s">
        <v>167</v>
      </c>
      <c r="M1757" s="771" t="s">
        <v>14964</v>
      </c>
      <c r="N1757" s="1176"/>
      <c r="O1757" s="1272">
        <v>10</v>
      </c>
      <c r="P1757" s="1272">
        <v>10</v>
      </c>
      <c r="Q1757" s="2014" t="s">
        <v>14943</v>
      </c>
      <c r="R1757" s="1173"/>
      <c r="S1757" s="1173"/>
      <c r="T1757" s="1173"/>
      <c r="U1757" s="1173"/>
      <c r="V1757" s="2330" t="s">
        <v>2073</v>
      </c>
      <c r="W1757" s="1173"/>
      <c r="X1757" s="2330" t="s">
        <v>37</v>
      </c>
      <c r="Y1757" s="1173"/>
      <c r="Z1757" s="2389" t="s">
        <v>45</v>
      </c>
      <c r="AA1757" s="1176">
        <v>4504409453</v>
      </c>
      <c r="AB1757" s="1176"/>
      <c r="AC1757" s="722">
        <v>52000</v>
      </c>
      <c r="AD1757" s="1266">
        <v>11385</v>
      </c>
      <c r="AE1757" s="722">
        <f t="shared" si="50"/>
        <v>165850</v>
      </c>
      <c r="AF1757" s="31"/>
      <c r="AG1757" s="26"/>
    </row>
    <row r="1758" spans="1:33" ht="30" customHeight="1">
      <c r="A1758" s="2251" t="s">
        <v>8916</v>
      </c>
      <c r="B1758" s="2992" t="s">
        <v>14944</v>
      </c>
      <c r="C1758" s="1277">
        <v>45615</v>
      </c>
      <c r="D1758" s="1277">
        <v>45632</v>
      </c>
      <c r="E1758" s="593"/>
      <c r="F1758" s="1297"/>
      <c r="G1758" s="1276">
        <v>8646</v>
      </c>
      <c r="H1758" s="2252" t="s">
        <v>602</v>
      </c>
      <c r="I1758" s="1326"/>
      <c r="J1758" s="1304" t="s">
        <v>13889</v>
      </c>
      <c r="K1758" s="2254" t="s">
        <v>14945</v>
      </c>
      <c r="L1758" s="2261" t="s">
        <v>128</v>
      </c>
      <c r="M1758" s="771" t="s">
        <v>14965</v>
      </c>
      <c r="N1758" s="1176"/>
      <c r="O1758" s="1272">
        <v>3</v>
      </c>
      <c r="P1758" s="1272">
        <v>3</v>
      </c>
      <c r="Q1758" s="2253" t="s">
        <v>14946</v>
      </c>
      <c r="R1758" s="1173"/>
      <c r="S1758" s="1173"/>
      <c r="T1758" s="1173"/>
      <c r="U1758" s="1173"/>
      <c r="V1758" s="2796" t="s">
        <v>2073</v>
      </c>
      <c r="W1758" s="1173"/>
      <c r="X1758" s="2796" t="s">
        <v>37</v>
      </c>
      <c r="Y1758" s="1173"/>
      <c r="Z1758" s="2249" t="s">
        <v>45</v>
      </c>
      <c r="AA1758" s="1176">
        <v>4504408565</v>
      </c>
      <c r="AB1758" s="2349" t="s">
        <v>14509</v>
      </c>
      <c r="AC1758" s="722">
        <v>46500</v>
      </c>
      <c r="AD1758" s="1266">
        <v>10976</v>
      </c>
      <c r="AE1758" s="722">
        <f t="shared" si="50"/>
        <v>79428</v>
      </c>
      <c r="AF1758" s="31"/>
      <c r="AG1758" s="26"/>
    </row>
    <row r="1759" spans="1:33" ht="30" customHeight="1">
      <c r="A1759" s="2251" t="s">
        <v>8916</v>
      </c>
      <c r="B1759" s="2992" t="s">
        <v>14947</v>
      </c>
      <c r="C1759" s="1277">
        <v>45615</v>
      </c>
      <c r="D1759" s="1277">
        <v>45624</v>
      </c>
      <c r="E1759" s="593"/>
      <c r="F1759" s="1297"/>
      <c r="G1759" s="1276">
        <v>8646</v>
      </c>
      <c r="H1759" s="2252" t="s">
        <v>14948</v>
      </c>
      <c r="I1759" s="1326"/>
      <c r="J1759" s="1304" t="s">
        <v>14949</v>
      </c>
      <c r="K1759" s="2254" t="s">
        <v>14950</v>
      </c>
      <c r="L1759" s="2261" t="s">
        <v>128</v>
      </c>
      <c r="M1759" s="771" t="s">
        <v>14966</v>
      </c>
      <c r="N1759" s="1176"/>
      <c r="O1759" s="1272">
        <v>3</v>
      </c>
      <c r="P1759" s="1272">
        <v>3</v>
      </c>
      <c r="Q1759" s="2253" t="s">
        <v>14951</v>
      </c>
      <c r="R1759" s="1173"/>
      <c r="S1759" s="1173"/>
      <c r="T1759" s="1173"/>
      <c r="U1759" s="1173"/>
      <c r="V1759" s="2817" t="s">
        <v>2073</v>
      </c>
      <c r="W1759" s="1173"/>
      <c r="X1759" s="2315" t="s">
        <v>37</v>
      </c>
      <c r="Y1759" s="1173"/>
      <c r="Z1759" s="2365" t="s">
        <v>45</v>
      </c>
      <c r="AA1759" s="1176">
        <v>4504408570</v>
      </c>
      <c r="AB1759" s="2349" t="s">
        <v>14509</v>
      </c>
      <c r="AC1759" s="722">
        <v>0</v>
      </c>
      <c r="AD1759" s="1266">
        <v>10976</v>
      </c>
      <c r="AE1759" s="722">
        <f t="shared" si="50"/>
        <v>32928</v>
      </c>
      <c r="AF1759" s="31"/>
      <c r="AG1759" s="26"/>
    </row>
    <row r="1760" spans="1:33" ht="30" customHeight="1">
      <c r="A1760" s="2571" t="s">
        <v>8568</v>
      </c>
      <c r="B1760" s="1504" t="s">
        <v>14952</v>
      </c>
      <c r="C1760" s="358">
        <v>45615</v>
      </c>
      <c r="D1760" s="358">
        <v>45615</v>
      </c>
      <c r="E1760" s="37"/>
      <c r="F1760" s="449"/>
      <c r="G1760" s="360">
        <v>8369</v>
      </c>
      <c r="H1760" s="2572" t="s">
        <v>1262</v>
      </c>
      <c r="I1760" s="539"/>
      <c r="J1760" s="450" t="s">
        <v>14953</v>
      </c>
      <c r="K1760" s="2573" t="s">
        <v>14954</v>
      </c>
      <c r="L1760" s="2574" t="s">
        <v>406</v>
      </c>
      <c r="M1760" s="135" t="s">
        <v>14967</v>
      </c>
      <c r="N1760" s="364"/>
      <c r="O1760" s="365">
        <v>9</v>
      </c>
      <c r="P1760" s="365">
        <v>9</v>
      </c>
      <c r="Q1760" s="1991" t="s">
        <v>14955</v>
      </c>
      <c r="R1760" s="366"/>
      <c r="S1760" s="366"/>
      <c r="T1760" s="366"/>
      <c r="U1760" s="366"/>
      <c r="V1760" s="2568" t="s">
        <v>256</v>
      </c>
      <c r="W1760" s="366"/>
      <c r="X1760" s="366"/>
      <c r="Y1760" s="366"/>
      <c r="Z1760" s="364"/>
      <c r="AA1760" s="364">
        <v>4504408473</v>
      </c>
      <c r="AB1760" s="2350" t="s">
        <v>14507</v>
      </c>
      <c r="AC1760" s="280"/>
      <c r="AD1760" s="542"/>
      <c r="AE1760" s="280"/>
      <c r="AF1760" s="31"/>
      <c r="AG1760" s="26"/>
    </row>
    <row r="1761" spans="1:33" ht="30" customHeight="1">
      <c r="A1761" s="2251" t="s">
        <v>7869</v>
      </c>
      <c r="B1761" s="5360" t="s">
        <v>14956</v>
      </c>
      <c r="C1761" s="1277">
        <v>45614</v>
      </c>
      <c r="D1761" s="1277">
        <v>45624</v>
      </c>
      <c r="E1761" s="593"/>
      <c r="F1761" s="1297"/>
      <c r="G1761" s="1276">
        <v>8644</v>
      </c>
      <c r="H1761" s="2252" t="s">
        <v>1939</v>
      </c>
      <c r="I1761" s="1326"/>
      <c r="J1761" s="3646" t="s">
        <v>14957</v>
      </c>
      <c r="K1761" s="2254" t="s">
        <v>14958</v>
      </c>
      <c r="L1761" s="1397" t="s">
        <v>173</v>
      </c>
      <c r="M1761" s="771" t="s">
        <v>14968</v>
      </c>
      <c r="N1761" s="1176"/>
      <c r="O1761" s="1272">
        <v>1</v>
      </c>
      <c r="P1761" s="1272">
        <v>1</v>
      </c>
      <c r="Q1761" s="2014" t="s">
        <v>14959</v>
      </c>
      <c r="R1761" s="1173"/>
      <c r="S1761" s="1173"/>
      <c r="T1761" s="1173"/>
      <c r="U1761" s="1173"/>
      <c r="V1761" s="2250" t="s">
        <v>2073</v>
      </c>
      <c r="W1761" s="1173"/>
      <c r="X1761" s="2250" t="s">
        <v>37</v>
      </c>
      <c r="Y1761" s="1173"/>
      <c r="Z1761" s="2249" t="s">
        <v>45</v>
      </c>
      <c r="AA1761" s="1176">
        <v>4504408404</v>
      </c>
      <c r="AB1761" s="2349" t="s">
        <v>10569</v>
      </c>
      <c r="AC1761" s="722">
        <v>7290</v>
      </c>
      <c r="AD1761" s="1266">
        <v>7480</v>
      </c>
      <c r="AE1761" s="722">
        <f t="shared" si="50"/>
        <v>14770</v>
      </c>
      <c r="AF1761" s="31"/>
      <c r="AG1761" s="26"/>
    </row>
    <row r="1762" spans="1:33" ht="30" customHeight="1">
      <c r="A1762" s="2560" t="s">
        <v>14478</v>
      </c>
      <c r="B1762" s="2561" t="s">
        <v>14969</v>
      </c>
      <c r="C1762" s="358">
        <v>45616</v>
      </c>
      <c r="D1762" s="358">
        <v>45651</v>
      </c>
      <c r="E1762" s="37"/>
      <c r="F1762" s="449"/>
      <c r="G1762" s="360">
        <v>8617</v>
      </c>
      <c r="H1762" s="2562" t="s">
        <v>14970</v>
      </c>
      <c r="I1762" s="539"/>
      <c r="J1762" s="450" t="s">
        <v>14971</v>
      </c>
      <c r="K1762" s="2563" t="s">
        <v>14972</v>
      </c>
      <c r="L1762" s="1508" t="s">
        <v>173</v>
      </c>
      <c r="M1762" s="135" t="s">
        <v>15006</v>
      </c>
      <c r="N1762" s="364"/>
      <c r="O1762" s="365">
        <v>1</v>
      </c>
      <c r="P1762" s="365">
        <v>1</v>
      </c>
      <c r="Q1762" s="1991" t="s">
        <v>14973</v>
      </c>
      <c r="R1762" s="366"/>
      <c r="S1762" s="366"/>
      <c r="T1762" s="366"/>
      <c r="U1762" s="366"/>
      <c r="V1762" s="2550" t="s">
        <v>256</v>
      </c>
      <c r="W1762" s="366"/>
      <c r="X1762" s="366"/>
      <c r="Y1762" s="366"/>
      <c r="Z1762" s="364"/>
      <c r="AA1762" s="364">
        <v>4504410023</v>
      </c>
      <c r="AB1762" s="364"/>
      <c r="AC1762" s="280"/>
      <c r="AD1762" s="542"/>
      <c r="AE1762" s="280"/>
      <c r="AF1762" s="31"/>
      <c r="AG1762" s="26"/>
    </row>
    <row r="1763" spans="1:33" ht="30" customHeight="1">
      <c r="A1763" s="4602" t="s">
        <v>14478</v>
      </c>
      <c r="B1763" s="5019" t="s">
        <v>14974</v>
      </c>
      <c r="C1763" s="1277">
        <v>45617</v>
      </c>
      <c r="D1763" s="1277">
        <v>45701</v>
      </c>
      <c r="E1763" s="593"/>
      <c r="F1763" s="1297"/>
      <c r="G1763" s="1276">
        <v>8617</v>
      </c>
      <c r="H1763" s="2077"/>
      <c r="I1763" s="2503" t="s">
        <v>25</v>
      </c>
      <c r="J1763" s="4603" t="s">
        <v>14975</v>
      </c>
      <c r="K1763" s="2078" t="s">
        <v>14976</v>
      </c>
      <c r="L1763" s="2504" t="s">
        <v>193</v>
      </c>
      <c r="M1763" s="771" t="s">
        <v>15007</v>
      </c>
      <c r="N1763" s="1176"/>
      <c r="O1763" s="1272">
        <v>6</v>
      </c>
      <c r="P1763" s="1272">
        <v>6</v>
      </c>
      <c r="Q1763" s="2798" t="s">
        <v>14977</v>
      </c>
      <c r="R1763" s="1173"/>
      <c r="S1763" s="1173"/>
      <c r="T1763" s="1173"/>
      <c r="U1763" s="1173"/>
      <c r="V1763" s="2691" t="s">
        <v>2073</v>
      </c>
      <c r="W1763" s="1173"/>
      <c r="X1763" s="2691" t="s">
        <v>37</v>
      </c>
      <c r="Y1763" s="1173"/>
      <c r="Z1763" s="2795" t="s">
        <v>45</v>
      </c>
      <c r="AA1763" s="1176">
        <v>4504410460</v>
      </c>
      <c r="AB1763" s="1176"/>
      <c r="AC1763" s="722">
        <v>70000</v>
      </c>
      <c r="AD1763" s="1266">
        <v>11385</v>
      </c>
      <c r="AE1763" s="722">
        <f t="shared" si="50"/>
        <v>138310</v>
      </c>
      <c r="AF1763" s="31"/>
      <c r="AG1763" s="26"/>
    </row>
    <row r="1764" spans="1:33" ht="30" customHeight="1">
      <c r="A1764" s="2334" t="s">
        <v>9603</v>
      </c>
      <c r="B1764" s="2992" t="s">
        <v>14978</v>
      </c>
      <c r="C1764" s="1277">
        <v>45616</v>
      </c>
      <c r="D1764" s="1277">
        <v>45625</v>
      </c>
      <c r="E1764" s="593"/>
      <c r="F1764" s="1297"/>
      <c r="G1764" s="1276">
        <v>8627</v>
      </c>
      <c r="H1764" s="2335" t="s">
        <v>14979</v>
      </c>
      <c r="I1764" s="1326"/>
      <c r="J1764" s="1304" t="s">
        <v>14980</v>
      </c>
      <c r="K1764" s="2336" t="s">
        <v>14981</v>
      </c>
      <c r="L1764" s="1397" t="s">
        <v>173</v>
      </c>
      <c r="M1764" s="771" t="s">
        <v>15008</v>
      </c>
      <c r="N1764" s="1176"/>
      <c r="O1764" s="1272">
        <v>1</v>
      </c>
      <c r="P1764" s="1272">
        <v>1</v>
      </c>
      <c r="Q1764" s="2088" t="s">
        <v>12005</v>
      </c>
      <c r="R1764" s="1173"/>
      <c r="S1764" s="1173"/>
      <c r="T1764" s="1173"/>
      <c r="U1764" s="1173"/>
      <c r="V1764" s="2329" t="s">
        <v>2073</v>
      </c>
      <c r="W1764" s="1173"/>
      <c r="X1764" s="2329" t="s">
        <v>37</v>
      </c>
      <c r="Y1764" s="1173"/>
      <c r="Z1764" s="2330" t="s">
        <v>45</v>
      </c>
      <c r="AA1764" s="1176">
        <v>4504409754</v>
      </c>
      <c r="AB1764" s="2349" t="s">
        <v>14509</v>
      </c>
      <c r="AC1764" s="722">
        <v>0</v>
      </c>
      <c r="AD1764" s="1266">
        <v>10384</v>
      </c>
      <c r="AE1764" s="722">
        <f t="shared" si="50"/>
        <v>10384</v>
      </c>
      <c r="AF1764" s="31"/>
      <c r="AG1764" s="26"/>
    </row>
    <row r="1765" spans="1:33" ht="30" customHeight="1">
      <c r="A1765" s="2334" t="s">
        <v>7869</v>
      </c>
      <c r="B1765" s="2992" t="s">
        <v>14982</v>
      </c>
      <c r="C1765" s="1277">
        <v>45617</v>
      </c>
      <c r="D1765" s="1277">
        <v>45623</v>
      </c>
      <c r="E1765" s="593"/>
      <c r="F1765" s="1297"/>
      <c r="G1765" s="1276">
        <v>8644</v>
      </c>
      <c r="H1765" s="2077"/>
      <c r="I1765" s="2503" t="s">
        <v>92</v>
      </c>
      <c r="J1765" s="1304" t="s">
        <v>14983</v>
      </c>
      <c r="K1765" s="2078" t="s">
        <v>14984</v>
      </c>
      <c r="L1765" s="2504" t="s">
        <v>67</v>
      </c>
      <c r="M1765" s="771" t="s">
        <v>15009</v>
      </c>
      <c r="N1765" s="1176"/>
      <c r="O1765" s="1272">
        <v>7</v>
      </c>
      <c r="P1765" s="1272">
        <v>7</v>
      </c>
      <c r="Q1765" s="2014" t="s">
        <v>14985</v>
      </c>
      <c r="R1765" s="1173"/>
      <c r="S1765" s="1173"/>
      <c r="T1765" s="1173"/>
      <c r="U1765" s="1173"/>
      <c r="V1765" s="2426" t="s">
        <v>2073</v>
      </c>
      <c r="W1765" s="1173"/>
      <c r="X1765" s="2426" t="s">
        <v>37</v>
      </c>
      <c r="Y1765" s="1173"/>
      <c r="Z1765" s="2505" t="s">
        <v>45</v>
      </c>
      <c r="AA1765" s="1176">
        <v>4504410540</v>
      </c>
      <c r="AB1765" s="2349" t="s">
        <v>12936</v>
      </c>
      <c r="AC1765" s="722">
        <v>0</v>
      </c>
      <c r="AD1765" s="1266">
        <v>7480</v>
      </c>
      <c r="AE1765" s="722">
        <f t="shared" si="50"/>
        <v>52360</v>
      </c>
      <c r="AF1765" s="31"/>
      <c r="AG1765" s="26"/>
    </row>
    <row r="1766" spans="1:33" ht="30" customHeight="1">
      <c r="A1766" s="2334" t="s">
        <v>8549</v>
      </c>
      <c r="B1766" s="2992" t="s">
        <v>14986</v>
      </c>
      <c r="C1766" s="1277">
        <v>45616</v>
      </c>
      <c r="D1766" s="1277">
        <v>45625</v>
      </c>
      <c r="E1766" s="593"/>
      <c r="F1766" s="1297"/>
      <c r="G1766" s="1276">
        <v>8634</v>
      </c>
      <c r="H1766" s="2335" t="s">
        <v>5904</v>
      </c>
      <c r="I1766" s="1326"/>
      <c r="J1766" s="1304" t="s">
        <v>14987</v>
      </c>
      <c r="K1766" s="2336" t="s">
        <v>14988</v>
      </c>
      <c r="L1766" s="2261" t="s">
        <v>128</v>
      </c>
      <c r="M1766" s="771" t="s">
        <v>15010</v>
      </c>
      <c r="N1766" s="1176"/>
      <c r="O1766" s="1272">
        <v>3</v>
      </c>
      <c r="P1766" s="1272">
        <v>3</v>
      </c>
      <c r="Q1766" s="2014" t="s">
        <v>14989</v>
      </c>
      <c r="R1766" s="1173"/>
      <c r="S1766" s="1173"/>
      <c r="T1766" s="1173"/>
      <c r="U1766" s="1173"/>
      <c r="V1766" s="2389" t="s">
        <v>2073</v>
      </c>
      <c r="W1766" s="1173"/>
      <c r="X1766" s="2389" t="s">
        <v>37</v>
      </c>
      <c r="Y1766" s="1173"/>
      <c r="Z1766" s="2389" t="s">
        <v>45</v>
      </c>
      <c r="AA1766" s="1176">
        <v>4504409579</v>
      </c>
      <c r="AB1766" s="2349" t="s">
        <v>14506</v>
      </c>
      <c r="AC1766" s="722">
        <v>0</v>
      </c>
      <c r="AD1766" s="1266">
        <v>7858.62</v>
      </c>
      <c r="AE1766" s="722">
        <f t="shared" si="50"/>
        <v>23575.86</v>
      </c>
      <c r="AF1766" s="31"/>
      <c r="AG1766" s="26"/>
    </row>
    <row r="1767" spans="1:33" ht="30" customHeight="1">
      <c r="A1767" s="2334" t="s">
        <v>8518</v>
      </c>
      <c r="B1767" s="2992" t="s">
        <v>14990</v>
      </c>
      <c r="C1767" s="1277">
        <v>45617</v>
      </c>
      <c r="D1767" s="1277">
        <v>45631</v>
      </c>
      <c r="E1767" s="593"/>
      <c r="F1767" s="1297"/>
      <c r="G1767" s="1276">
        <v>8604</v>
      </c>
      <c r="H1767" s="2335" t="s">
        <v>140</v>
      </c>
      <c r="I1767" s="1326"/>
      <c r="J1767" s="1304" t="s">
        <v>11733</v>
      </c>
      <c r="K1767" s="2336" t="s">
        <v>14991</v>
      </c>
      <c r="L1767" s="2255" t="s">
        <v>76</v>
      </c>
      <c r="M1767" s="771" t="s">
        <v>15011</v>
      </c>
      <c r="N1767" s="1176"/>
      <c r="O1767" s="1272">
        <v>4</v>
      </c>
      <c r="P1767" s="1272">
        <v>4</v>
      </c>
      <c r="Q1767" s="2014" t="s">
        <v>14992</v>
      </c>
      <c r="R1767" s="1173"/>
      <c r="S1767" s="1173"/>
      <c r="T1767" s="1173"/>
      <c r="U1767" s="1173"/>
      <c r="V1767" s="2596" t="s">
        <v>2073</v>
      </c>
      <c r="W1767" s="1173"/>
      <c r="X1767" s="2596" t="s">
        <v>37</v>
      </c>
      <c r="Y1767" s="1173"/>
      <c r="Z1767" s="2139" t="s">
        <v>45</v>
      </c>
      <c r="AA1767" s="1176">
        <v>4504410286</v>
      </c>
      <c r="AB1767" s="2349" t="s">
        <v>14509</v>
      </c>
      <c r="AC1767" s="722">
        <v>6000</v>
      </c>
      <c r="AD1767" s="1266">
        <v>7938</v>
      </c>
      <c r="AE1767" s="722">
        <f t="shared" si="50"/>
        <v>37752</v>
      </c>
      <c r="AF1767" s="31"/>
      <c r="AG1767" s="26"/>
    </row>
    <row r="1768" spans="1:33" ht="30" customHeight="1">
      <c r="A1768" s="3532" t="s">
        <v>8518</v>
      </c>
      <c r="B1768" s="5069" t="s">
        <v>14993</v>
      </c>
      <c r="C1768" s="340">
        <v>45617</v>
      </c>
      <c r="D1768" s="2192">
        <v>45628</v>
      </c>
      <c r="E1768" s="422"/>
      <c r="F1768" s="374"/>
      <c r="G1768" s="339">
        <v>8604</v>
      </c>
      <c r="H1768" s="1993"/>
      <c r="I1768" s="2193" t="s">
        <v>92</v>
      </c>
      <c r="J1768" s="3533" t="s">
        <v>9832</v>
      </c>
      <c r="K1768" s="2116" t="s">
        <v>14994</v>
      </c>
      <c r="L1768" s="2194" t="s">
        <v>76</v>
      </c>
      <c r="M1768" s="338" t="s">
        <v>15012</v>
      </c>
      <c r="N1768" s="255"/>
      <c r="O1768" s="258">
        <v>4</v>
      </c>
      <c r="P1768" s="258">
        <v>4</v>
      </c>
      <c r="Q1768" s="1977" t="s">
        <v>14995</v>
      </c>
      <c r="R1768" s="309"/>
      <c r="S1768" s="250"/>
      <c r="T1768" s="250"/>
      <c r="U1768" s="250"/>
      <c r="V1768" s="2188" t="s">
        <v>2073</v>
      </c>
      <c r="W1768" s="250"/>
      <c r="X1768" s="2188" t="s">
        <v>37</v>
      </c>
      <c r="Y1768" s="250"/>
      <c r="Z1768" s="251"/>
      <c r="AA1768" s="251">
        <v>4504410494</v>
      </c>
      <c r="AB1768" s="2348" t="s">
        <v>14507</v>
      </c>
      <c r="AC1768" s="33">
        <v>0</v>
      </c>
      <c r="AD1768" s="471">
        <v>7938</v>
      </c>
      <c r="AE1768" s="33">
        <f t="shared" si="50"/>
        <v>31752</v>
      </c>
      <c r="AF1768" s="31"/>
      <c r="AG1768" s="26"/>
    </row>
    <row r="1769" spans="1:33" ht="30" customHeight="1">
      <c r="A1769" s="2334" t="s">
        <v>8560</v>
      </c>
      <c r="B1769" s="2992" t="s">
        <v>14996</v>
      </c>
      <c r="C1769" s="1277">
        <v>45617</v>
      </c>
      <c r="D1769" s="2184">
        <v>45628</v>
      </c>
      <c r="E1769" s="593"/>
      <c r="F1769" s="1297"/>
      <c r="G1769" s="1276">
        <v>8607</v>
      </c>
      <c r="H1769" s="2335" t="s">
        <v>5904</v>
      </c>
      <c r="I1769" s="1326"/>
      <c r="J1769" s="1304" t="s">
        <v>14997</v>
      </c>
      <c r="K1769" s="2336" t="s">
        <v>14998</v>
      </c>
      <c r="L1769" s="1397" t="s">
        <v>173</v>
      </c>
      <c r="M1769" s="771" t="s">
        <v>15013</v>
      </c>
      <c r="N1769" s="1176"/>
      <c r="O1769" s="1272">
        <v>1</v>
      </c>
      <c r="P1769" s="1272">
        <v>1</v>
      </c>
      <c r="Q1769" s="2088" t="s">
        <v>12005</v>
      </c>
      <c r="R1769" s="1173"/>
      <c r="S1769" s="1173"/>
      <c r="T1769" s="1173"/>
      <c r="U1769" s="1173"/>
      <c r="V1769" s="2183" t="s">
        <v>2073</v>
      </c>
      <c r="W1769" s="1173"/>
      <c r="X1769" s="2183" t="s">
        <v>37</v>
      </c>
      <c r="Y1769" s="1173"/>
      <c r="Z1769" s="2623" t="s">
        <v>45</v>
      </c>
      <c r="AA1769" s="1176">
        <v>4504410496</v>
      </c>
      <c r="AB1769" s="2349" t="s">
        <v>14509</v>
      </c>
      <c r="AC1769" s="722">
        <v>0</v>
      </c>
      <c r="AD1769" s="1266">
        <v>7938</v>
      </c>
      <c r="AE1769" s="722">
        <f t="shared" si="50"/>
        <v>7938</v>
      </c>
      <c r="AF1769" s="31"/>
      <c r="AG1769" s="26"/>
    </row>
    <row r="1770" spans="1:33" ht="30" customHeight="1">
      <c r="A1770" s="2334" t="s">
        <v>9092</v>
      </c>
      <c r="B1770" s="6978" t="s">
        <v>14999</v>
      </c>
      <c r="C1770" s="1277">
        <v>45617</v>
      </c>
      <c r="D1770" s="2184">
        <v>45628</v>
      </c>
      <c r="E1770" s="593"/>
      <c r="F1770" s="1297"/>
      <c r="G1770" s="1276">
        <v>8599</v>
      </c>
      <c r="H1770" s="2335" t="s">
        <v>7641</v>
      </c>
      <c r="I1770" s="1326"/>
      <c r="J1770" s="6870" t="s">
        <v>15000</v>
      </c>
      <c r="K1770" s="2336" t="s">
        <v>15001</v>
      </c>
      <c r="L1770" s="1397" t="s">
        <v>173</v>
      </c>
      <c r="M1770" s="771" t="s">
        <v>15014</v>
      </c>
      <c r="N1770" s="1176"/>
      <c r="O1770" s="1272">
        <v>1</v>
      </c>
      <c r="P1770" s="1272">
        <v>1</v>
      </c>
      <c r="Q1770" s="2088" t="s">
        <v>12005</v>
      </c>
      <c r="R1770" s="1173"/>
      <c r="S1770" s="1173"/>
      <c r="T1770" s="1173"/>
      <c r="U1770" s="1173"/>
      <c r="V1770" s="2330" t="s">
        <v>2073</v>
      </c>
      <c r="W1770" s="1173"/>
      <c r="X1770" s="2330" t="s">
        <v>37</v>
      </c>
      <c r="Y1770" s="1173"/>
      <c r="Z1770" s="2365" t="s">
        <v>45</v>
      </c>
      <c r="AA1770" s="1176">
        <v>4504410458</v>
      </c>
      <c r="AB1770" s="2349" t="s">
        <v>14509</v>
      </c>
      <c r="AC1770" s="722">
        <v>0</v>
      </c>
      <c r="AD1770" s="1266">
        <v>7938</v>
      </c>
      <c r="AE1770" s="722">
        <f t="shared" si="50"/>
        <v>7938</v>
      </c>
      <c r="AF1770" s="31"/>
      <c r="AG1770" s="26"/>
    </row>
    <row r="1771" spans="1:33" ht="30" customHeight="1">
      <c r="A1771" s="2334" t="s">
        <v>8564</v>
      </c>
      <c r="B1771" s="1336" t="s">
        <v>15002</v>
      </c>
      <c r="C1771" s="1277">
        <v>45617</v>
      </c>
      <c r="D1771" s="2184">
        <v>45628</v>
      </c>
      <c r="E1771" s="593"/>
      <c r="F1771" s="1297"/>
      <c r="G1771" s="1276">
        <v>8598</v>
      </c>
      <c r="H1771" s="2335" t="s">
        <v>901</v>
      </c>
      <c r="I1771" s="1326"/>
      <c r="J1771" s="1304" t="s">
        <v>9930</v>
      </c>
      <c r="K1771" s="2336" t="s">
        <v>15003</v>
      </c>
      <c r="L1771" s="1397" t="s">
        <v>173</v>
      </c>
      <c r="M1771" s="771" t="s">
        <v>15005</v>
      </c>
      <c r="N1771" s="1176"/>
      <c r="O1771" s="1272">
        <v>1</v>
      </c>
      <c r="P1771" s="1272">
        <v>1</v>
      </c>
      <c r="Q1771" s="2014" t="s">
        <v>15004</v>
      </c>
      <c r="R1771" s="1173"/>
      <c r="S1771" s="1173"/>
      <c r="T1771" s="1173"/>
      <c r="U1771" s="1173"/>
      <c r="V1771" s="2425" t="s">
        <v>2073</v>
      </c>
      <c r="W1771" s="1173"/>
      <c r="X1771" s="2425" t="s">
        <v>37</v>
      </c>
      <c r="Y1771" s="1173"/>
      <c r="Z1771" s="2139" t="s">
        <v>45</v>
      </c>
      <c r="AA1771" s="1176">
        <v>4504410142</v>
      </c>
      <c r="AB1771" s="2349" t="s">
        <v>12936</v>
      </c>
      <c r="AC1771" s="722">
        <v>0</v>
      </c>
      <c r="AD1771" s="1266">
        <v>7938.81</v>
      </c>
      <c r="AE1771" s="722">
        <f t="shared" si="50"/>
        <v>7938.81</v>
      </c>
      <c r="AF1771" s="31"/>
      <c r="AG1771" s="26"/>
    </row>
    <row r="1772" spans="1:33" ht="30" customHeight="1">
      <c r="A1772" s="3523" t="s">
        <v>8756</v>
      </c>
      <c r="B1772" s="5588" t="s">
        <v>15015</v>
      </c>
      <c r="C1772" s="340">
        <v>45618</v>
      </c>
      <c r="D1772" s="2192">
        <v>45629</v>
      </c>
      <c r="E1772" s="422"/>
      <c r="F1772" s="374"/>
      <c r="G1772" s="339">
        <v>8600</v>
      </c>
      <c r="H1772" s="2246" t="s">
        <v>6740</v>
      </c>
      <c r="I1772" s="487"/>
      <c r="J1772" s="3524" t="s">
        <v>13062</v>
      </c>
      <c r="K1772" s="2247" t="s">
        <v>15016</v>
      </c>
      <c r="L1772" s="552" t="s">
        <v>15017</v>
      </c>
      <c r="M1772" s="338" t="s">
        <v>15101</v>
      </c>
      <c r="N1772" s="255"/>
      <c r="O1772" s="258">
        <v>2</v>
      </c>
      <c r="P1772" s="258">
        <v>2</v>
      </c>
      <c r="Q1772" s="1977" t="s">
        <v>15018</v>
      </c>
      <c r="R1772" s="309"/>
      <c r="S1772" s="250"/>
      <c r="T1772" s="250"/>
      <c r="U1772" s="250"/>
      <c r="V1772" s="2493" t="s">
        <v>2073</v>
      </c>
      <c r="W1772" s="250"/>
      <c r="X1772" s="2493" t="s">
        <v>37</v>
      </c>
      <c r="Y1772" s="250"/>
      <c r="Z1772" s="251"/>
      <c r="AA1772" s="251">
        <v>4504412534</v>
      </c>
      <c r="AB1772" s="2348" t="s">
        <v>14506</v>
      </c>
      <c r="AC1772" s="33">
        <v>0</v>
      </c>
      <c r="AD1772" s="471">
        <v>2548</v>
      </c>
      <c r="AE1772" s="33">
        <f t="shared" si="50"/>
        <v>5096</v>
      </c>
      <c r="AF1772" s="31"/>
      <c r="AG1772" s="26"/>
    </row>
    <row r="1773" spans="1:33" ht="30" customHeight="1">
      <c r="A1773" s="6865" t="s">
        <v>10021</v>
      </c>
      <c r="B1773" s="6926" t="s">
        <v>15019</v>
      </c>
      <c r="C1773" s="340">
        <v>45618</v>
      </c>
      <c r="D1773" s="2192">
        <v>45630</v>
      </c>
      <c r="E1773" s="422"/>
      <c r="F1773" s="374"/>
      <c r="G1773" s="339">
        <v>8618</v>
      </c>
      <c r="H1773" s="2246" t="s">
        <v>6600</v>
      </c>
      <c r="I1773" s="487"/>
      <c r="J1773" s="6866" t="s">
        <v>15020</v>
      </c>
      <c r="K1773" s="2247" t="s">
        <v>15021</v>
      </c>
      <c r="L1773" s="2194" t="s">
        <v>76</v>
      </c>
      <c r="M1773" s="338" t="s">
        <v>15102</v>
      </c>
      <c r="N1773" s="255"/>
      <c r="O1773" s="258">
        <v>4</v>
      </c>
      <c r="P1773" s="258">
        <v>4</v>
      </c>
      <c r="Q1773" s="1977" t="s">
        <v>15022</v>
      </c>
      <c r="R1773" s="309"/>
      <c r="S1773" s="250"/>
      <c r="T1773" s="250"/>
      <c r="U1773" s="250"/>
      <c r="V1773" s="2388" t="s">
        <v>2073</v>
      </c>
      <c r="W1773" s="250"/>
      <c r="X1773" s="2388" t="s">
        <v>37</v>
      </c>
      <c r="Y1773" s="250"/>
      <c r="Z1773" s="251"/>
      <c r="AA1773" s="251">
        <v>4504411989</v>
      </c>
      <c r="AB1773" s="2348" t="s">
        <v>10569</v>
      </c>
      <c r="AC1773" s="33">
        <v>0</v>
      </c>
      <c r="AD1773" s="471">
        <v>6318</v>
      </c>
      <c r="AE1773" s="33">
        <f t="shared" si="50"/>
        <v>25272</v>
      </c>
      <c r="AF1773" s="31"/>
      <c r="AG1773" s="26"/>
    </row>
    <row r="1774" spans="1:33" ht="30" customHeight="1">
      <c r="A1774" s="2240" t="s">
        <v>10021</v>
      </c>
      <c r="B1774" s="2992" t="s">
        <v>15023</v>
      </c>
      <c r="C1774" s="1277">
        <v>45618</v>
      </c>
      <c r="D1774" s="2184">
        <v>45629</v>
      </c>
      <c r="E1774" s="593"/>
      <c r="F1774" s="1297"/>
      <c r="G1774" s="1276">
        <v>8618</v>
      </c>
      <c r="H1774" s="2241" t="s">
        <v>6379</v>
      </c>
      <c r="I1774" s="1326"/>
      <c r="J1774" s="1304" t="s">
        <v>15024</v>
      </c>
      <c r="K1774" s="2242" t="s">
        <v>15025</v>
      </c>
      <c r="L1774" s="2317" t="s">
        <v>67</v>
      </c>
      <c r="M1774" s="771" t="s">
        <v>15103</v>
      </c>
      <c r="N1774" s="1176"/>
      <c r="O1774" s="1272">
        <v>7</v>
      </c>
      <c r="P1774" s="1272">
        <v>7</v>
      </c>
      <c r="Q1774" s="2014" t="s">
        <v>15026</v>
      </c>
      <c r="R1774" s="1173"/>
      <c r="S1774" s="1173"/>
      <c r="T1774" s="1173"/>
      <c r="U1774" s="1173"/>
      <c r="V1774" s="2277" t="s">
        <v>2073</v>
      </c>
      <c r="W1774" s="1173"/>
      <c r="X1774" s="2277" t="s">
        <v>37</v>
      </c>
      <c r="Y1774" s="1173"/>
      <c r="Z1774" s="2315" t="s">
        <v>45</v>
      </c>
      <c r="AA1774" s="1176">
        <v>4504412273</v>
      </c>
      <c r="AB1774" s="2349" t="s">
        <v>14509</v>
      </c>
      <c r="AC1774" s="722">
        <v>0</v>
      </c>
      <c r="AD1774" s="1266">
        <v>6318</v>
      </c>
      <c r="AE1774" s="722">
        <f t="shared" si="50"/>
        <v>44226</v>
      </c>
      <c r="AF1774" s="31"/>
      <c r="AG1774" s="26"/>
    </row>
    <row r="1775" spans="1:33" ht="30" customHeight="1">
      <c r="A1775" s="2240" t="s">
        <v>10021</v>
      </c>
      <c r="B1775" s="2992" t="s">
        <v>15027</v>
      </c>
      <c r="C1775" s="1277">
        <v>45618</v>
      </c>
      <c r="D1775" s="2184">
        <v>45631</v>
      </c>
      <c r="E1775" s="593"/>
      <c r="F1775" s="1297"/>
      <c r="G1775" s="1276">
        <v>8618</v>
      </c>
      <c r="H1775" s="2241" t="s">
        <v>855</v>
      </c>
      <c r="I1775" s="1326"/>
      <c r="J1775" s="1304" t="s">
        <v>15028</v>
      </c>
      <c r="K1775" s="2242" t="s">
        <v>15029</v>
      </c>
      <c r="L1775" s="2261" t="s">
        <v>28</v>
      </c>
      <c r="M1775" s="771" t="s">
        <v>15104</v>
      </c>
      <c r="N1775" s="1176"/>
      <c r="O1775" s="1272">
        <v>2</v>
      </c>
      <c r="P1775" s="1272">
        <v>2</v>
      </c>
      <c r="Q1775" s="2014" t="s">
        <v>15022</v>
      </c>
      <c r="R1775" s="1173"/>
      <c r="S1775" s="1173"/>
      <c r="T1775" s="1173"/>
      <c r="U1775" s="1173"/>
      <c r="V1775" s="2277" t="s">
        <v>2073</v>
      </c>
      <c r="W1775" s="1173"/>
      <c r="X1775" s="2277" t="s">
        <v>37</v>
      </c>
      <c r="Y1775" s="1173"/>
      <c r="Z1775" s="2315" t="s">
        <v>45</v>
      </c>
      <c r="AA1775" s="1176">
        <v>4504412275</v>
      </c>
      <c r="AB1775" s="2349" t="s">
        <v>14509</v>
      </c>
      <c r="AC1775" s="722">
        <v>0</v>
      </c>
      <c r="AD1775" s="1266">
        <v>6318</v>
      </c>
      <c r="AE1775" s="722">
        <f t="shared" si="50"/>
        <v>12636</v>
      </c>
      <c r="AF1775" s="31"/>
      <c r="AG1775" s="26"/>
    </row>
    <row r="1776" spans="1:33" ht="30" customHeight="1">
      <c r="A1776" s="2240" t="s">
        <v>13086</v>
      </c>
      <c r="B1776" s="2992" t="s">
        <v>15030</v>
      </c>
      <c r="C1776" s="1277">
        <v>45618</v>
      </c>
      <c r="D1776" s="1277">
        <v>45664</v>
      </c>
      <c r="E1776" s="593"/>
      <c r="F1776" s="1297"/>
      <c r="G1776" s="1276">
        <v>8645</v>
      </c>
      <c r="H1776" s="2241" t="s">
        <v>3826</v>
      </c>
      <c r="I1776" s="1326"/>
      <c r="J1776" s="1304" t="s">
        <v>15031</v>
      </c>
      <c r="K1776" s="2242" t="s">
        <v>15032</v>
      </c>
      <c r="L1776" s="1397" t="s">
        <v>173</v>
      </c>
      <c r="M1776" s="771" t="s">
        <v>15105</v>
      </c>
      <c r="N1776" s="1176"/>
      <c r="O1776" s="1272">
        <v>1</v>
      </c>
      <c r="P1776" s="1272">
        <v>1</v>
      </c>
      <c r="Q1776" s="2088" t="s">
        <v>12005</v>
      </c>
      <c r="R1776" s="1173"/>
      <c r="S1776" s="1173"/>
      <c r="T1776" s="1173"/>
      <c r="U1776" s="1173"/>
      <c r="V1776" s="2599" t="s">
        <v>2073</v>
      </c>
      <c r="W1776" s="1173"/>
      <c r="X1776" s="2599" t="s">
        <v>37</v>
      </c>
      <c r="Y1776" s="1173"/>
      <c r="Z1776" s="2609" t="s">
        <v>45</v>
      </c>
      <c r="AA1776" s="1176">
        <v>4504411762</v>
      </c>
      <c r="AB1776" s="2349" t="s">
        <v>14507</v>
      </c>
      <c r="AC1776" s="722">
        <v>15000</v>
      </c>
      <c r="AD1776" s="1266">
        <v>47760</v>
      </c>
      <c r="AE1776" s="722">
        <f t="shared" si="50"/>
        <v>62760</v>
      </c>
      <c r="AF1776" s="31"/>
      <c r="AG1776" s="26"/>
    </row>
    <row r="1777" spans="1:33" ht="30" customHeight="1">
      <c r="A1777" s="2240" t="s">
        <v>14478</v>
      </c>
      <c r="B1777" s="3001" t="s">
        <v>15033</v>
      </c>
      <c r="C1777" s="1277">
        <v>45617</v>
      </c>
      <c r="D1777" s="1277">
        <v>45652</v>
      </c>
      <c r="E1777" s="593"/>
      <c r="F1777" s="1297"/>
      <c r="G1777" s="1276">
        <v>8617</v>
      </c>
      <c r="H1777" s="2241" t="s">
        <v>7700</v>
      </c>
      <c r="I1777" s="1326"/>
      <c r="J1777" s="1304" t="s">
        <v>15034</v>
      </c>
      <c r="K1777" s="2242" t="s">
        <v>15035</v>
      </c>
      <c r="L1777" s="1397" t="s">
        <v>173</v>
      </c>
      <c r="M1777" s="771" t="s">
        <v>15106</v>
      </c>
      <c r="N1777" s="1176"/>
      <c r="O1777" s="1272">
        <v>1</v>
      </c>
      <c r="P1777" s="1272">
        <v>1</v>
      </c>
      <c r="Q1777" s="2014" t="s">
        <v>15036</v>
      </c>
      <c r="R1777" s="1173"/>
      <c r="S1777" s="1173"/>
      <c r="T1777" s="1173"/>
      <c r="U1777" s="1173"/>
      <c r="V1777" s="2249" t="s">
        <v>2073</v>
      </c>
      <c r="W1777" s="1173"/>
      <c r="X1777" s="2249" t="s">
        <v>37</v>
      </c>
      <c r="Y1777" s="1173"/>
      <c r="Z1777" s="2298" t="s">
        <v>45</v>
      </c>
      <c r="AA1777" s="1176">
        <v>4504410896</v>
      </c>
      <c r="AB1777" s="1176"/>
      <c r="AC1777" s="722">
        <v>0</v>
      </c>
      <c r="AD1777" s="1266">
        <v>11385</v>
      </c>
      <c r="AE1777" s="722">
        <f t="shared" si="50"/>
        <v>11385</v>
      </c>
      <c r="AF1777" s="31"/>
      <c r="AG1777" s="26"/>
    </row>
    <row r="1778" spans="1:33" ht="30" customHeight="1">
      <c r="A1778" s="2240" t="s">
        <v>14478</v>
      </c>
      <c r="B1778" s="3001" t="s">
        <v>15037</v>
      </c>
      <c r="C1778" s="1277">
        <v>45621</v>
      </c>
      <c r="D1778" s="1277">
        <v>45698</v>
      </c>
      <c r="E1778" s="764"/>
      <c r="F1778" s="1297"/>
      <c r="G1778" s="1276">
        <v>8617</v>
      </c>
      <c r="H1778" s="2241" t="s">
        <v>10828</v>
      </c>
      <c r="I1778" s="1326"/>
      <c r="J1778" s="2270" t="s">
        <v>15038</v>
      </c>
      <c r="K1778" s="2242" t="s">
        <v>15039</v>
      </c>
      <c r="L1778" s="2255" t="s">
        <v>76</v>
      </c>
      <c r="M1778" s="771" t="s">
        <v>15107</v>
      </c>
      <c r="N1778" s="1176"/>
      <c r="O1778" s="1272">
        <v>4</v>
      </c>
      <c r="P1778" s="1272">
        <v>4</v>
      </c>
      <c r="Q1778" s="2014" t="s">
        <v>15040</v>
      </c>
      <c r="R1778" s="1173"/>
      <c r="S1778" s="1173"/>
      <c r="T1778" s="1173"/>
      <c r="U1778" s="1173"/>
      <c r="V1778" s="2444" t="s">
        <v>2073</v>
      </c>
      <c r="W1778" s="1173"/>
      <c r="X1778" s="2444" t="s">
        <v>37</v>
      </c>
      <c r="Y1778" s="1173"/>
      <c r="Z1778" s="2298" t="s">
        <v>45</v>
      </c>
      <c r="AA1778" s="1176">
        <v>4504412248</v>
      </c>
      <c r="AB1778" s="1176"/>
      <c r="AC1778" s="722">
        <v>52000</v>
      </c>
      <c r="AD1778" s="1266">
        <v>11385</v>
      </c>
      <c r="AE1778" s="722">
        <f t="shared" si="50"/>
        <v>97540</v>
      </c>
      <c r="AF1778" s="31"/>
      <c r="AG1778" s="26"/>
    </row>
    <row r="1779" spans="1:33" ht="30" customHeight="1">
      <c r="A1779" s="2809" t="s">
        <v>14478</v>
      </c>
      <c r="B1779" s="2810" t="s">
        <v>15041</v>
      </c>
      <c r="C1779" s="358">
        <v>45621</v>
      </c>
      <c r="D1779" s="358">
        <v>45705</v>
      </c>
      <c r="E1779" s="37"/>
      <c r="F1779" s="449"/>
      <c r="G1779" s="360">
        <v>8617</v>
      </c>
      <c r="H1779" s="2812" t="s">
        <v>2952</v>
      </c>
      <c r="I1779" s="539"/>
      <c r="J1779" s="450" t="s">
        <v>15042</v>
      </c>
      <c r="K1779" s="2813" t="s">
        <v>15043</v>
      </c>
      <c r="L1779" s="2887" t="s">
        <v>76</v>
      </c>
      <c r="M1779" s="135" t="s">
        <v>15108</v>
      </c>
      <c r="N1779" s="364"/>
      <c r="O1779" s="365">
        <v>4</v>
      </c>
      <c r="P1779" s="365">
        <v>4</v>
      </c>
      <c r="Q1779" s="2888" t="s">
        <v>15044</v>
      </c>
      <c r="R1779" s="366"/>
      <c r="S1779" s="366"/>
      <c r="T1779" s="366"/>
      <c r="U1779" s="366"/>
      <c r="V1779" s="2889" t="s">
        <v>256</v>
      </c>
      <c r="W1779" s="366"/>
      <c r="X1779" s="366"/>
      <c r="Y1779" s="366"/>
      <c r="Z1779" s="364"/>
      <c r="AA1779" s="364">
        <v>4504412249</v>
      </c>
      <c r="AB1779" s="2350" t="s">
        <v>14509</v>
      </c>
      <c r="AC1779" s="280"/>
      <c r="AD1779" s="542"/>
      <c r="AE1779" s="280"/>
      <c r="AF1779" s="31"/>
      <c r="AG1779" s="26"/>
    </row>
    <row r="1780" spans="1:33" ht="30" customHeight="1">
      <c r="A1780" s="2809" t="s">
        <v>7878</v>
      </c>
      <c r="B1780" s="2810" t="s">
        <v>15045</v>
      </c>
      <c r="C1780" s="358">
        <v>45621</v>
      </c>
      <c r="D1780" s="2811">
        <v>45631</v>
      </c>
      <c r="E1780" s="37"/>
      <c r="F1780" s="449"/>
      <c r="G1780" s="360">
        <v>8638</v>
      </c>
      <c r="H1780" s="2812" t="s">
        <v>4734</v>
      </c>
      <c r="I1780" s="539"/>
      <c r="J1780" s="450" t="s">
        <v>15046</v>
      </c>
      <c r="K1780" s="2813" t="s">
        <v>15047</v>
      </c>
      <c r="L1780" s="2323" t="s">
        <v>62</v>
      </c>
      <c r="M1780" s="135" t="s">
        <v>15109</v>
      </c>
      <c r="N1780" s="364"/>
      <c r="O1780" s="365">
        <v>5</v>
      </c>
      <c r="P1780" s="365">
        <v>5</v>
      </c>
      <c r="Q1780" s="1991" t="s">
        <v>15048</v>
      </c>
      <c r="R1780" s="366"/>
      <c r="S1780" s="366"/>
      <c r="T1780" s="366"/>
      <c r="U1780" s="366"/>
      <c r="V1780" s="2550" t="s">
        <v>256</v>
      </c>
      <c r="W1780" s="366"/>
      <c r="X1780" s="366"/>
      <c r="Y1780" s="366"/>
      <c r="Z1780" s="364"/>
      <c r="AA1780" s="364">
        <v>4504412635</v>
      </c>
      <c r="AB1780" s="2350" t="s">
        <v>14509</v>
      </c>
      <c r="AC1780" s="280"/>
      <c r="AD1780" s="542"/>
      <c r="AE1780" s="280"/>
      <c r="AF1780" s="31"/>
      <c r="AG1780" s="26"/>
    </row>
    <row r="1781" spans="1:33" ht="30" customHeight="1">
      <c r="A1781" s="2240" t="s">
        <v>8570</v>
      </c>
      <c r="B1781" s="2992" t="s">
        <v>15049</v>
      </c>
      <c r="C1781" s="1277">
        <v>45618</v>
      </c>
      <c r="D1781" s="2184">
        <v>45629</v>
      </c>
      <c r="E1781" s="593"/>
      <c r="F1781" s="1297"/>
      <c r="G1781" s="1276">
        <v>9013</v>
      </c>
      <c r="H1781" s="2241" t="s">
        <v>15050</v>
      </c>
      <c r="I1781" s="1326"/>
      <c r="J1781" s="1304" t="s">
        <v>15051</v>
      </c>
      <c r="K1781" s="2242" t="s">
        <v>15052</v>
      </c>
      <c r="L1781" s="2255" t="s">
        <v>76</v>
      </c>
      <c r="M1781" s="771" t="s">
        <v>15110</v>
      </c>
      <c r="N1781" s="1176"/>
      <c r="O1781" s="1272">
        <v>4</v>
      </c>
      <c r="P1781" s="1272">
        <v>4</v>
      </c>
      <c r="Q1781" s="2014" t="s">
        <v>15053</v>
      </c>
      <c r="R1781" s="1173"/>
      <c r="S1781" s="1173"/>
      <c r="T1781" s="1173"/>
      <c r="U1781" s="1173"/>
      <c r="V1781" s="2213" t="s">
        <v>2073</v>
      </c>
      <c r="W1781" s="1173"/>
      <c r="X1781" s="2213" t="s">
        <v>37</v>
      </c>
      <c r="Y1781" s="1173"/>
      <c r="Z1781" s="2249" t="s">
        <v>45</v>
      </c>
      <c r="AA1781" s="1176">
        <v>4504412021</v>
      </c>
      <c r="AB1781" s="2349" t="s">
        <v>14506</v>
      </c>
      <c r="AC1781" s="722">
        <v>0</v>
      </c>
      <c r="AD1781" s="1266">
        <v>6544.8</v>
      </c>
      <c r="AE1781" s="722">
        <f t="shared" si="50"/>
        <v>26179.200000000001</v>
      </c>
      <c r="AF1781" s="31"/>
      <c r="AG1781" s="26"/>
    </row>
    <row r="1782" spans="1:33" ht="30" customHeight="1">
      <c r="A1782" s="2240" t="s">
        <v>8570</v>
      </c>
      <c r="B1782" s="2992" t="s">
        <v>15054</v>
      </c>
      <c r="C1782" s="1277">
        <v>45618</v>
      </c>
      <c r="D1782" s="2184">
        <v>45629</v>
      </c>
      <c r="E1782" s="593"/>
      <c r="F1782" s="1297"/>
      <c r="G1782" s="1276">
        <v>9013</v>
      </c>
      <c r="H1782" s="2241" t="s">
        <v>2083</v>
      </c>
      <c r="I1782" s="1326"/>
      <c r="J1782" s="1304" t="s">
        <v>15055</v>
      </c>
      <c r="K1782" s="2242" t="s">
        <v>15056</v>
      </c>
      <c r="L1782" s="2255" t="s">
        <v>76</v>
      </c>
      <c r="M1782" s="771" t="s">
        <v>15111</v>
      </c>
      <c r="N1782" s="1176"/>
      <c r="O1782" s="1272">
        <v>4</v>
      </c>
      <c r="P1782" s="1272">
        <v>4</v>
      </c>
      <c r="Q1782" s="2014" t="s">
        <v>15057</v>
      </c>
      <c r="R1782" s="1173"/>
      <c r="S1782" s="1173"/>
      <c r="T1782" s="1173"/>
      <c r="U1782" s="1173"/>
      <c r="V1782" s="2213" t="s">
        <v>2073</v>
      </c>
      <c r="W1782" s="1173"/>
      <c r="X1782" s="2213" t="s">
        <v>37</v>
      </c>
      <c r="Y1782" s="1173"/>
      <c r="Z1782" s="2249" t="s">
        <v>45</v>
      </c>
      <c r="AA1782" s="1176">
        <v>4504412022</v>
      </c>
      <c r="AB1782" s="2349" t="s">
        <v>14509</v>
      </c>
      <c r="AC1782" s="722">
        <v>0</v>
      </c>
      <c r="AD1782" s="1266">
        <v>6544.8</v>
      </c>
      <c r="AE1782" s="722">
        <f t="shared" si="50"/>
        <v>26179.200000000001</v>
      </c>
      <c r="AF1782" s="31"/>
      <c r="AG1782" s="26"/>
    </row>
    <row r="1783" spans="1:33" ht="30" customHeight="1">
      <c r="A1783" s="2814" t="s">
        <v>17456</v>
      </c>
      <c r="B1783" s="2992" t="s">
        <v>15058</v>
      </c>
      <c r="C1783" s="1277">
        <v>45618</v>
      </c>
      <c r="D1783" s="2184">
        <v>45629</v>
      </c>
      <c r="E1783" s="593"/>
      <c r="F1783" s="1297"/>
      <c r="G1783" s="1276">
        <v>8610</v>
      </c>
      <c r="H1783" s="2241" t="s">
        <v>4665</v>
      </c>
      <c r="I1783" s="1326"/>
      <c r="J1783" s="1304" t="s">
        <v>12960</v>
      </c>
      <c r="K1783" s="2242" t="s">
        <v>15059</v>
      </c>
      <c r="L1783" s="2317" t="s">
        <v>62</v>
      </c>
      <c r="M1783" s="771" t="s">
        <v>15112</v>
      </c>
      <c r="N1783" s="1176"/>
      <c r="O1783" s="1272">
        <v>5</v>
      </c>
      <c r="P1783" s="1272">
        <v>5</v>
      </c>
      <c r="Q1783" s="2014" t="s">
        <v>15060</v>
      </c>
      <c r="R1783" s="1173"/>
      <c r="S1783" s="1173"/>
      <c r="T1783" s="1173"/>
      <c r="U1783" s="1173"/>
      <c r="V1783" s="2596" t="s">
        <v>2073</v>
      </c>
      <c r="W1783" s="1173"/>
      <c r="X1783" s="2596" t="s">
        <v>37</v>
      </c>
      <c r="Y1783" s="1173"/>
      <c r="Z1783" s="2213" t="s">
        <v>45</v>
      </c>
      <c r="AA1783" s="1176">
        <v>4504411957</v>
      </c>
      <c r="AB1783" s="2349" t="s">
        <v>12936</v>
      </c>
      <c r="AC1783" s="722">
        <v>0</v>
      </c>
      <c r="AD1783" s="1266">
        <v>7371</v>
      </c>
      <c r="AE1783" s="722">
        <f t="shared" si="50"/>
        <v>36855</v>
      </c>
      <c r="AF1783" s="31"/>
      <c r="AG1783" s="26"/>
    </row>
    <row r="1784" spans="1:33" ht="30" customHeight="1">
      <c r="A1784" s="2240" t="s">
        <v>9994</v>
      </c>
      <c r="B1784" s="2992" t="s">
        <v>15061</v>
      </c>
      <c r="C1784" s="1277">
        <v>45617</v>
      </c>
      <c r="D1784" s="2184">
        <v>45628</v>
      </c>
      <c r="E1784" s="593"/>
      <c r="F1784" s="1297"/>
      <c r="G1784" s="1276">
        <v>9042</v>
      </c>
      <c r="H1784" s="2241" t="s">
        <v>10345</v>
      </c>
      <c r="I1784" s="1326"/>
      <c r="J1784" s="1304" t="s">
        <v>10346</v>
      </c>
      <c r="K1784" s="2242" t="s">
        <v>15062</v>
      </c>
      <c r="L1784" s="2261" t="s">
        <v>28</v>
      </c>
      <c r="M1784" s="771" t="s">
        <v>15113</v>
      </c>
      <c r="N1784" s="1176"/>
      <c r="O1784" s="1272">
        <v>2</v>
      </c>
      <c r="P1784" s="1272">
        <v>2</v>
      </c>
      <c r="Q1784" s="2270" t="s">
        <v>15063</v>
      </c>
      <c r="R1784" s="1173"/>
      <c r="S1784" s="1173"/>
      <c r="T1784" s="1173"/>
      <c r="U1784" s="1173"/>
      <c r="V1784" s="2213" t="s">
        <v>2073</v>
      </c>
      <c r="W1784" s="1173"/>
      <c r="X1784" s="2213" t="s">
        <v>37</v>
      </c>
      <c r="Y1784" s="1173"/>
      <c r="Z1784" s="2249" t="s">
        <v>45</v>
      </c>
      <c r="AA1784" s="1176">
        <v>4504411171</v>
      </c>
      <c r="AB1784" s="2349" t="s">
        <v>14509</v>
      </c>
      <c r="AC1784" s="722">
        <v>0</v>
      </c>
      <c r="AD1784" s="1266">
        <v>6075</v>
      </c>
      <c r="AE1784" s="722">
        <f t="shared" si="50"/>
        <v>12150</v>
      </c>
      <c r="AF1784" s="31"/>
      <c r="AG1784" s="26"/>
    </row>
    <row r="1785" spans="1:33" ht="30" customHeight="1">
      <c r="A1785" s="2240" t="s">
        <v>9994</v>
      </c>
      <c r="B1785" s="2992" t="s">
        <v>15064</v>
      </c>
      <c r="C1785" s="1277">
        <v>45617</v>
      </c>
      <c r="D1785" s="2184">
        <v>45628</v>
      </c>
      <c r="E1785" s="593"/>
      <c r="F1785" s="1297"/>
      <c r="G1785" s="1276">
        <v>9042</v>
      </c>
      <c r="H1785" s="2241" t="s">
        <v>1704</v>
      </c>
      <c r="I1785" s="1326"/>
      <c r="J1785" s="1304" t="s">
        <v>15065</v>
      </c>
      <c r="K1785" s="2242" t="s">
        <v>15066</v>
      </c>
      <c r="L1785" s="1397" t="s">
        <v>173</v>
      </c>
      <c r="M1785" s="771" t="s">
        <v>15114</v>
      </c>
      <c r="N1785" s="1176"/>
      <c r="O1785" s="1272">
        <v>1</v>
      </c>
      <c r="P1785" s="1272">
        <v>1</v>
      </c>
      <c r="Q1785" s="2270" t="s">
        <v>15067</v>
      </c>
      <c r="R1785" s="1173"/>
      <c r="S1785" s="1173"/>
      <c r="T1785" s="1173"/>
      <c r="U1785" s="1173"/>
      <c r="V1785" s="2213" t="s">
        <v>2073</v>
      </c>
      <c r="W1785" s="1173"/>
      <c r="X1785" s="2213" t="s">
        <v>37</v>
      </c>
      <c r="Y1785" s="1173"/>
      <c r="Z1785" s="2249" t="s">
        <v>45</v>
      </c>
      <c r="AA1785" s="1176">
        <v>4504411434</v>
      </c>
      <c r="AB1785" s="2349" t="s">
        <v>14507</v>
      </c>
      <c r="AC1785" s="722">
        <v>0</v>
      </c>
      <c r="AD1785" s="1266">
        <v>6075</v>
      </c>
      <c r="AE1785" s="722">
        <f t="shared" si="50"/>
        <v>6075</v>
      </c>
      <c r="AF1785" s="31"/>
      <c r="AG1785" s="26"/>
    </row>
    <row r="1786" spans="1:33" ht="30" customHeight="1">
      <c r="A1786" s="2240" t="s">
        <v>9994</v>
      </c>
      <c r="B1786" s="9743" t="s">
        <v>15068</v>
      </c>
      <c r="C1786" s="9765">
        <v>45618</v>
      </c>
      <c r="D1786" s="10180">
        <v>45629</v>
      </c>
      <c r="E1786" s="8864"/>
      <c r="F1786" s="9809"/>
      <c r="G1786" s="9840">
        <v>9042</v>
      </c>
      <c r="H1786" s="10144" t="s">
        <v>383</v>
      </c>
      <c r="I1786" s="9857"/>
      <c r="J1786" s="9843" t="s">
        <v>13846</v>
      </c>
      <c r="K1786" s="10248" t="s">
        <v>15069</v>
      </c>
      <c r="L1786" s="1397" t="s">
        <v>173</v>
      </c>
      <c r="M1786" s="8868" t="s">
        <v>15115</v>
      </c>
      <c r="N1786" s="1176"/>
      <c r="O1786" s="1272">
        <v>1</v>
      </c>
      <c r="P1786" s="1272">
        <v>1</v>
      </c>
      <c r="Q1786" s="10143" t="s">
        <v>15070</v>
      </c>
      <c r="R1786" s="9788"/>
      <c r="S1786" s="1173"/>
      <c r="T1786" s="1173"/>
      <c r="U1786" s="1173"/>
      <c r="V1786" s="10244" t="s">
        <v>2073</v>
      </c>
      <c r="W1786" s="1173"/>
      <c r="X1786" s="10244" t="s">
        <v>37</v>
      </c>
      <c r="Y1786" s="1173"/>
      <c r="Z1786" s="10262" t="s">
        <v>45</v>
      </c>
      <c r="AA1786" s="9840">
        <v>4504411433</v>
      </c>
      <c r="AB1786" s="10222" t="s">
        <v>14509</v>
      </c>
      <c r="AC1786" s="8912">
        <v>0</v>
      </c>
      <c r="AD1786" s="1266">
        <v>6075</v>
      </c>
      <c r="AE1786" s="8912">
        <f>SUM(AD1786*P1786+AD1787*P1787+AC1786)</f>
        <v>13275</v>
      </c>
      <c r="AF1786" s="31"/>
      <c r="AG1786" s="26"/>
    </row>
    <row r="1787" spans="1:33" ht="30" customHeight="1">
      <c r="A1787" s="2240" t="s">
        <v>9994</v>
      </c>
      <c r="B1787" s="9700"/>
      <c r="C1787" s="9766"/>
      <c r="D1787" s="10181"/>
      <c r="E1787" s="8866"/>
      <c r="F1787" s="9810"/>
      <c r="G1787" s="9834"/>
      <c r="H1787" s="10145"/>
      <c r="I1787" s="9858"/>
      <c r="J1787" s="9844"/>
      <c r="K1787" s="10249"/>
      <c r="L1787" s="1397" t="s">
        <v>8865</v>
      </c>
      <c r="M1787" s="8869"/>
      <c r="N1787" s="1176"/>
      <c r="O1787" s="1272">
        <v>2</v>
      </c>
      <c r="P1787" s="1272">
        <v>2</v>
      </c>
      <c r="Q1787" s="9971"/>
      <c r="R1787" s="9789"/>
      <c r="S1787" s="1173"/>
      <c r="T1787" s="1173"/>
      <c r="U1787" s="1173"/>
      <c r="V1787" s="9834"/>
      <c r="W1787" s="1173"/>
      <c r="X1787" s="9834"/>
      <c r="Y1787" s="1173"/>
      <c r="Z1787" s="9834"/>
      <c r="AA1787" s="9834"/>
      <c r="AB1787" s="9834"/>
      <c r="AC1787" s="8913"/>
      <c r="AD1787" s="1266">
        <v>3600</v>
      </c>
      <c r="AE1787" s="8913"/>
      <c r="AF1787" s="31"/>
      <c r="AG1787" s="26"/>
    </row>
    <row r="1788" spans="1:33" ht="30" customHeight="1">
      <c r="A1788" s="2240" t="s">
        <v>8586</v>
      </c>
      <c r="B1788" s="2992" t="s">
        <v>15071</v>
      </c>
      <c r="C1788" s="1277">
        <v>45617</v>
      </c>
      <c r="D1788" s="2184">
        <v>45631</v>
      </c>
      <c r="E1788" s="593"/>
      <c r="F1788" s="1297"/>
      <c r="G1788" s="1276">
        <v>8636</v>
      </c>
      <c r="H1788" s="2241" t="s">
        <v>1559</v>
      </c>
      <c r="I1788" s="1326"/>
      <c r="J1788" s="1304" t="s">
        <v>15072</v>
      </c>
      <c r="K1788" s="2242" t="s">
        <v>15073</v>
      </c>
      <c r="L1788" s="1397" t="s">
        <v>8865</v>
      </c>
      <c r="M1788" s="771" t="s">
        <v>15116</v>
      </c>
      <c r="N1788" s="1176"/>
      <c r="O1788" s="1272">
        <v>2</v>
      </c>
      <c r="P1788" s="1272">
        <v>2</v>
      </c>
      <c r="Q1788" s="2014" t="s">
        <v>15074</v>
      </c>
      <c r="R1788" s="1173"/>
      <c r="S1788" s="1173"/>
      <c r="T1788" s="1173"/>
      <c r="U1788" s="1173"/>
      <c r="V1788" s="3188" t="s">
        <v>2073</v>
      </c>
      <c r="W1788" s="1173"/>
      <c r="X1788" s="3188" t="s">
        <v>37</v>
      </c>
      <c r="Y1788" s="1173"/>
      <c r="Z1788" s="1176"/>
      <c r="AA1788" s="1176">
        <v>4504410811</v>
      </c>
      <c r="AB1788" s="2349" t="s">
        <v>14506</v>
      </c>
      <c r="AC1788" s="722">
        <v>7290</v>
      </c>
      <c r="AD1788" s="1266">
        <v>6566</v>
      </c>
      <c r="AE1788" s="722">
        <f t="shared" ref="AE1788:AE1857" si="51">SUM(AD1788*P1788+AC1788)</f>
        <v>20422</v>
      </c>
      <c r="AF1788" s="31"/>
      <c r="AG1788" s="26"/>
    </row>
    <row r="1789" spans="1:33" ht="30" customHeight="1">
      <c r="A1789" s="2240" t="s">
        <v>8586</v>
      </c>
      <c r="B1789" s="2992" t="s">
        <v>15075</v>
      </c>
      <c r="C1789" s="1277">
        <v>45618</v>
      </c>
      <c r="D1789" s="1277">
        <v>45635</v>
      </c>
      <c r="E1789" s="593"/>
      <c r="F1789" s="1297"/>
      <c r="G1789" s="1276">
        <v>8636</v>
      </c>
      <c r="H1789" s="2241" t="s">
        <v>1523</v>
      </c>
      <c r="I1789" s="1326"/>
      <c r="J1789" s="1304" t="s">
        <v>15076</v>
      </c>
      <c r="K1789" s="2242" t="s">
        <v>15077</v>
      </c>
      <c r="L1789" s="2261" t="s">
        <v>28</v>
      </c>
      <c r="M1789" s="771" t="s">
        <v>15117</v>
      </c>
      <c r="N1789" s="1176"/>
      <c r="O1789" s="1272">
        <v>2</v>
      </c>
      <c r="P1789" s="1272">
        <v>2</v>
      </c>
      <c r="Q1789" s="2014" t="s">
        <v>15078</v>
      </c>
      <c r="R1789" s="1173"/>
      <c r="S1789" s="1173"/>
      <c r="T1789" s="1173"/>
      <c r="U1789" s="1173"/>
      <c r="V1789" s="2929" t="s">
        <v>2073</v>
      </c>
      <c r="W1789" s="1173"/>
      <c r="X1789" s="2929" t="s">
        <v>37</v>
      </c>
      <c r="Y1789" s="1173"/>
      <c r="Z1789" s="3032" t="s">
        <v>45</v>
      </c>
      <c r="AA1789" s="1176">
        <v>4504411442</v>
      </c>
      <c r="AB1789" s="2349" t="s">
        <v>14509</v>
      </c>
      <c r="AC1789" s="722">
        <v>10935</v>
      </c>
      <c r="AD1789" s="1266">
        <v>9898</v>
      </c>
      <c r="AE1789" s="722">
        <f t="shared" si="51"/>
        <v>30731</v>
      </c>
      <c r="AF1789" s="31"/>
      <c r="AG1789" s="26"/>
    </row>
    <row r="1790" spans="1:33" ht="30" customHeight="1">
      <c r="A1790" s="2240" t="s">
        <v>14524</v>
      </c>
      <c r="B1790" s="2992" t="s">
        <v>15079</v>
      </c>
      <c r="C1790" s="1277">
        <v>45617</v>
      </c>
      <c r="D1790" s="1277">
        <v>45659</v>
      </c>
      <c r="E1790" s="593"/>
      <c r="F1790" s="1297"/>
      <c r="G1790" s="1276">
        <v>8637</v>
      </c>
      <c r="H1790" s="2241" t="s">
        <v>11907</v>
      </c>
      <c r="I1790" s="1326"/>
      <c r="J1790" s="1304" t="s">
        <v>15080</v>
      </c>
      <c r="K1790" s="2242" t="s">
        <v>15081</v>
      </c>
      <c r="L1790" s="2255" t="s">
        <v>76</v>
      </c>
      <c r="M1790" s="771" t="s">
        <v>15118</v>
      </c>
      <c r="N1790" s="1176"/>
      <c r="O1790" s="1272">
        <v>4</v>
      </c>
      <c r="P1790" s="1272">
        <v>4</v>
      </c>
      <c r="Q1790" s="2014" t="s">
        <v>15082</v>
      </c>
      <c r="R1790" s="1173"/>
      <c r="S1790" s="1173"/>
      <c r="T1790" s="1173"/>
      <c r="U1790" s="1173"/>
      <c r="V1790" s="2533" t="s">
        <v>2073</v>
      </c>
      <c r="W1790" s="1173"/>
      <c r="X1790" s="2533" t="s">
        <v>37</v>
      </c>
      <c r="Y1790" s="1173"/>
      <c r="Z1790" s="2536" t="s">
        <v>45</v>
      </c>
      <c r="AA1790" s="1176">
        <v>4504411814</v>
      </c>
      <c r="AB1790" s="2349" t="s">
        <v>14506</v>
      </c>
      <c r="AC1790" s="722">
        <v>7000</v>
      </c>
      <c r="AD1790" s="1266">
        <v>13500</v>
      </c>
      <c r="AE1790" s="722">
        <f t="shared" si="51"/>
        <v>61000</v>
      </c>
      <c r="AF1790" s="31"/>
      <c r="AG1790" s="26"/>
    </row>
    <row r="1791" spans="1:33" ht="30" customHeight="1">
      <c r="A1791" s="3652" t="s">
        <v>7869</v>
      </c>
      <c r="B1791" s="4735" t="s">
        <v>15083</v>
      </c>
      <c r="C1791" s="1277">
        <v>45617</v>
      </c>
      <c r="D1791" s="2184">
        <v>45628</v>
      </c>
      <c r="E1791" s="593"/>
      <c r="F1791" s="1297"/>
      <c r="G1791" s="1276">
        <v>8644</v>
      </c>
      <c r="H1791" s="2241" t="s">
        <v>41</v>
      </c>
      <c r="I1791" s="1326"/>
      <c r="J1791" s="3653" t="s">
        <v>15084</v>
      </c>
      <c r="K1791" s="2242" t="s">
        <v>15085</v>
      </c>
      <c r="L1791" s="2261" t="s">
        <v>28</v>
      </c>
      <c r="M1791" s="771" t="s">
        <v>15119</v>
      </c>
      <c r="N1791" s="1176"/>
      <c r="O1791" s="1272">
        <v>2</v>
      </c>
      <c r="P1791" s="1272">
        <v>2</v>
      </c>
      <c r="Q1791" s="2014" t="s">
        <v>15086</v>
      </c>
      <c r="R1791" s="1173"/>
      <c r="S1791" s="1173"/>
      <c r="T1791" s="1173"/>
      <c r="U1791" s="1173"/>
      <c r="V1791" s="2318" t="s">
        <v>2073</v>
      </c>
      <c r="W1791" s="1173"/>
      <c r="X1791" s="2318" t="s">
        <v>37</v>
      </c>
      <c r="Y1791" s="1173"/>
      <c r="Z1791" s="2365" t="s">
        <v>45</v>
      </c>
      <c r="AA1791" s="1176">
        <v>4504411437</v>
      </c>
      <c r="AB1791" s="2349" t="s">
        <v>12936</v>
      </c>
      <c r="AC1791" s="722">
        <v>4860</v>
      </c>
      <c r="AD1791" s="1266">
        <v>7480</v>
      </c>
      <c r="AE1791" s="722">
        <f t="shared" si="51"/>
        <v>19820</v>
      </c>
      <c r="AF1791" s="31"/>
      <c r="AG1791" s="26"/>
    </row>
    <row r="1792" spans="1:33" ht="30" customHeight="1">
      <c r="A1792" s="2240" t="s">
        <v>8518</v>
      </c>
      <c r="B1792" s="1336" t="s">
        <v>15087</v>
      </c>
      <c r="C1792" s="1277">
        <v>45617</v>
      </c>
      <c r="D1792" s="2184">
        <v>45628</v>
      </c>
      <c r="E1792" s="764"/>
      <c r="F1792" s="1297"/>
      <c r="G1792" s="1276">
        <v>8604</v>
      </c>
      <c r="H1792" s="2077"/>
      <c r="I1792" s="2475" t="s">
        <v>92</v>
      </c>
      <c r="J1792" s="1304" t="s">
        <v>6460</v>
      </c>
      <c r="K1792" s="2078" t="s">
        <v>15088</v>
      </c>
      <c r="L1792" s="2261" t="s">
        <v>28</v>
      </c>
      <c r="M1792" s="771" t="s">
        <v>15120</v>
      </c>
      <c r="N1792" s="1176"/>
      <c r="O1792" s="1272">
        <v>2</v>
      </c>
      <c r="P1792" s="1272">
        <v>2</v>
      </c>
      <c r="Q1792" s="2014" t="s">
        <v>15089</v>
      </c>
      <c r="R1792" s="1173"/>
      <c r="S1792" s="1173"/>
      <c r="T1792" s="1173"/>
      <c r="U1792" s="1173"/>
      <c r="V1792" s="2191" t="s">
        <v>2073</v>
      </c>
      <c r="W1792" s="1173"/>
      <c r="X1792" s="2191" t="s">
        <v>37</v>
      </c>
      <c r="Y1792" s="1173"/>
      <c r="Z1792" s="2478" t="s">
        <v>45</v>
      </c>
      <c r="AA1792" s="1176">
        <v>4504411163</v>
      </c>
      <c r="AB1792" s="2349" t="s">
        <v>10569</v>
      </c>
      <c r="AC1792" s="722">
        <v>0</v>
      </c>
      <c r="AD1792" s="1266">
        <v>7938</v>
      </c>
      <c r="AE1792" s="722">
        <f t="shared" si="51"/>
        <v>15876</v>
      </c>
      <c r="AF1792" s="31"/>
      <c r="AG1792" s="26"/>
    </row>
    <row r="1793" spans="1:33" ht="30" customHeight="1">
      <c r="A1793" s="2240" t="s">
        <v>8518</v>
      </c>
      <c r="B1793" s="2992" t="s">
        <v>15090</v>
      </c>
      <c r="C1793" s="1277">
        <v>45617</v>
      </c>
      <c r="D1793" s="2184">
        <v>45628</v>
      </c>
      <c r="E1793" s="593"/>
      <c r="F1793" s="1297"/>
      <c r="G1793" s="1276">
        <v>8604</v>
      </c>
      <c r="H1793" s="2241" t="s">
        <v>1484</v>
      </c>
      <c r="I1793" s="1326"/>
      <c r="J1793" s="1304" t="s">
        <v>15091</v>
      </c>
      <c r="K1793" s="2242" t="s">
        <v>15092</v>
      </c>
      <c r="L1793" s="1397" t="s">
        <v>173</v>
      </c>
      <c r="M1793" s="771" t="s">
        <v>15121</v>
      </c>
      <c r="N1793" s="1176"/>
      <c r="O1793" s="1272">
        <v>1</v>
      </c>
      <c r="P1793" s="1272">
        <v>1</v>
      </c>
      <c r="Q1793" s="2088" t="s">
        <v>12005</v>
      </c>
      <c r="R1793" s="1173"/>
      <c r="S1793" s="1173"/>
      <c r="T1793" s="1173"/>
      <c r="U1793" s="1173"/>
      <c r="V1793" s="2197" t="s">
        <v>2073</v>
      </c>
      <c r="W1793" s="1173"/>
      <c r="X1793" s="2197" t="s">
        <v>37</v>
      </c>
      <c r="Y1793" s="1173"/>
      <c r="Z1793" s="2227" t="s">
        <v>45</v>
      </c>
      <c r="AA1793" s="1176">
        <v>4504411436</v>
      </c>
      <c r="AB1793" s="2349" t="s">
        <v>12936</v>
      </c>
      <c r="AC1793" s="722">
        <v>0</v>
      </c>
      <c r="AD1793" s="1266">
        <v>7938</v>
      </c>
      <c r="AE1793" s="722">
        <f t="shared" si="51"/>
        <v>7938</v>
      </c>
      <c r="AF1793" s="31"/>
      <c r="AG1793" s="26"/>
    </row>
    <row r="1794" spans="1:33" ht="30" customHeight="1">
      <c r="A1794" s="2240" t="s">
        <v>9092</v>
      </c>
      <c r="B1794" s="1336" t="s">
        <v>15093</v>
      </c>
      <c r="C1794" s="1277">
        <v>45617</v>
      </c>
      <c r="D1794" s="2184">
        <v>45632</v>
      </c>
      <c r="E1794" s="593"/>
      <c r="F1794" s="1297"/>
      <c r="G1794" s="1276">
        <v>8599</v>
      </c>
      <c r="H1794" s="2241" t="s">
        <v>1523</v>
      </c>
      <c r="I1794" s="1326"/>
      <c r="J1794" s="1304" t="s">
        <v>15094</v>
      </c>
      <c r="K1794" s="2242" t="s">
        <v>15095</v>
      </c>
      <c r="L1794" s="2261" t="s">
        <v>28</v>
      </c>
      <c r="M1794" s="771" t="s">
        <v>15122</v>
      </c>
      <c r="N1794" s="1176"/>
      <c r="O1794" s="1272">
        <v>2</v>
      </c>
      <c r="P1794" s="1272">
        <v>2</v>
      </c>
      <c r="Q1794" s="2014" t="s">
        <v>15096</v>
      </c>
      <c r="R1794" s="1173"/>
      <c r="S1794" s="1173"/>
      <c r="T1794" s="1173"/>
      <c r="U1794" s="1173"/>
      <c r="V1794" s="2609" t="s">
        <v>2073</v>
      </c>
      <c r="W1794" s="1173"/>
      <c r="X1794" s="2609" t="s">
        <v>37</v>
      </c>
      <c r="Y1794" s="1173"/>
      <c r="Z1794" s="2691" t="s">
        <v>45</v>
      </c>
      <c r="AA1794" s="1176">
        <v>4504411165</v>
      </c>
      <c r="AB1794" s="2349" t="s">
        <v>12935</v>
      </c>
      <c r="AC1794" s="722">
        <v>9000</v>
      </c>
      <c r="AD1794" s="1266">
        <v>7938</v>
      </c>
      <c r="AE1794" s="722">
        <f t="shared" si="51"/>
        <v>24876</v>
      </c>
      <c r="AF1794" s="31"/>
      <c r="AG1794" s="26"/>
    </row>
    <row r="1795" spans="1:33" ht="30" customHeight="1">
      <c r="A1795" s="2240" t="s">
        <v>8509</v>
      </c>
      <c r="B1795" s="2992" t="s">
        <v>15097</v>
      </c>
      <c r="C1795" s="1277">
        <v>45617</v>
      </c>
      <c r="D1795" s="2184">
        <v>45628</v>
      </c>
      <c r="E1795" s="593"/>
      <c r="F1795" s="1297"/>
      <c r="G1795" s="1276">
        <v>8593</v>
      </c>
      <c r="H1795" s="2077"/>
      <c r="I1795" s="2475" t="s">
        <v>25</v>
      </c>
      <c r="J1795" s="2697" t="s">
        <v>15098</v>
      </c>
      <c r="K1795" s="2242" t="s">
        <v>15099</v>
      </c>
      <c r="L1795" s="1397" t="s">
        <v>173</v>
      </c>
      <c r="M1795" s="771" t="s">
        <v>15123</v>
      </c>
      <c r="N1795" s="1176"/>
      <c r="O1795" s="1272">
        <v>1</v>
      </c>
      <c r="P1795" s="1272">
        <v>1</v>
      </c>
      <c r="Q1795" s="2014" t="s">
        <v>15100</v>
      </c>
      <c r="R1795" s="1173"/>
      <c r="S1795" s="1173"/>
      <c r="T1795" s="1173"/>
      <c r="U1795" s="1173"/>
      <c r="V1795" s="2609" t="s">
        <v>2073</v>
      </c>
      <c r="W1795" s="1173"/>
      <c r="X1795" s="2609" t="s">
        <v>37</v>
      </c>
      <c r="Y1795" s="1173"/>
      <c r="Z1795" s="2691" t="s">
        <v>45</v>
      </c>
      <c r="AA1795" s="1176">
        <v>4504411813</v>
      </c>
      <c r="AB1795" s="2349" t="s">
        <v>14507</v>
      </c>
      <c r="AC1795" s="722">
        <v>0</v>
      </c>
      <c r="AD1795" s="1266">
        <v>6714.9</v>
      </c>
      <c r="AE1795" s="722">
        <f t="shared" si="51"/>
        <v>6714.9</v>
      </c>
      <c r="AF1795" s="31"/>
      <c r="AG1795" s="26"/>
    </row>
    <row r="1796" spans="1:33" ht="30" customHeight="1">
      <c r="A1796" s="2240" t="s">
        <v>9092</v>
      </c>
      <c r="B1796" s="2992" t="s">
        <v>15124</v>
      </c>
      <c r="C1796" s="1277">
        <v>45622</v>
      </c>
      <c r="D1796" s="1277">
        <v>45633</v>
      </c>
      <c r="E1796" s="593"/>
      <c r="F1796" s="1297"/>
      <c r="G1796" s="1276">
        <v>8599</v>
      </c>
      <c r="H1796" s="2241" t="s">
        <v>563</v>
      </c>
      <c r="I1796" s="1326"/>
      <c r="J1796" s="1304" t="s">
        <v>15125</v>
      </c>
      <c r="K1796" s="2242" t="s">
        <v>15126</v>
      </c>
      <c r="L1796" s="2261" t="s">
        <v>28</v>
      </c>
      <c r="M1796" s="771" t="s">
        <v>15158</v>
      </c>
      <c r="N1796" s="1176"/>
      <c r="O1796" s="1272">
        <v>2</v>
      </c>
      <c r="P1796" s="1272">
        <v>2</v>
      </c>
      <c r="Q1796" s="2270" t="s">
        <v>15127</v>
      </c>
      <c r="R1796" s="1173"/>
      <c r="S1796" s="1173"/>
      <c r="T1796" s="1173"/>
      <c r="U1796" s="1173"/>
      <c r="V1796" s="3116" t="s">
        <v>2073</v>
      </c>
      <c r="W1796" s="1173"/>
      <c r="X1796" s="3116" t="s">
        <v>37</v>
      </c>
      <c r="Y1796" s="1173"/>
      <c r="Z1796" s="2691" t="s">
        <v>45</v>
      </c>
      <c r="AA1796" s="1176">
        <v>4504413242</v>
      </c>
      <c r="AB1796" s="2349" t="s">
        <v>5539</v>
      </c>
      <c r="AC1796" s="722">
        <v>6000</v>
      </c>
      <c r="AD1796" s="1266">
        <v>7938</v>
      </c>
      <c r="AE1796" s="722">
        <f t="shared" si="51"/>
        <v>21876</v>
      </c>
      <c r="AF1796" s="31"/>
      <c r="AG1796" s="26"/>
    </row>
    <row r="1797" spans="1:33" ht="30" customHeight="1">
      <c r="A1797" s="2240" t="s">
        <v>8756</v>
      </c>
      <c r="B1797" s="11137" t="s">
        <v>15128</v>
      </c>
      <c r="C1797" s="9765">
        <v>45621</v>
      </c>
      <c r="D1797" s="10180">
        <v>45630</v>
      </c>
      <c r="E1797" s="8864"/>
      <c r="F1797" s="9809"/>
      <c r="G1797" s="9840">
        <v>8600</v>
      </c>
      <c r="H1797" s="10144" t="s">
        <v>2109</v>
      </c>
      <c r="I1797" s="9857"/>
      <c r="J1797" s="11134" t="s">
        <v>15129</v>
      </c>
      <c r="K1797" s="10248" t="s">
        <v>15130</v>
      </c>
      <c r="L1797" s="2423" t="s">
        <v>10115</v>
      </c>
      <c r="M1797" s="8868" t="s">
        <v>15159</v>
      </c>
      <c r="N1797" s="9840"/>
      <c r="O1797" s="1272">
        <v>1</v>
      </c>
      <c r="P1797" s="257">
        <v>2</v>
      </c>
      <c r="Q1797" s="10022" t="s">
        <v>15131</v>
      </c>
      <c r="R1797" s="9788"/>
      <c r="S1797" s="1173"/>
      <c r="T1797" s="1173"/>
      <c r="U1797" s="1173"/>
      <c r="V1797" s="10318" t="s">
        <v>2073</v>
      </c>
      <c r="W1797" s="1173"/>
      <c r="X1797" s="10318" t="s">
        <v>37</v>
      </c>
      <c r="Y1797" s="1173"/>
      <c r="Z1797" s="10318" t="s">
        <v>45</v>
      </c>
      <c r="AA1797" s="9840" t="s">
        <v>15166</v>
      </c>
      <c r="AB1797" s="10222" t="s">
        <v>14506</v>
      </c>
      <c r="AC1797" s="8912">
        <v>0</v>
      </c>
      <c r="AD1797" s="1266">
        <v>2548</v>
      </c>
      <c r="AE1797" s="8912">
        <f>SUM(AD1797*P1797+AD1798*P1798+AC1797)</f>
        <v>10388</v>
      </c>
      <c r="AF1797" s="31"/>
      <c r="AG1797" s="26"/>
    </row>
    <row r="1798" spans="1:33" ht="30" customHeight="1">
      <c r="A1798" s="3652" t="s">
        <v>8756</v>
      </c>
      <c r="B1798" s="9700"/>
      <c r="C1798" s="9766"/>
      <c r="D1798" s="10181"/>
      <c r="E1798" s="8866"/>
      <c r="F1798" s="9810"/>
      <c r="G1798" s="9834"/>
      <c r="H1798" s="10145"/>
      <c r="I1798" s="9858"/>
      <c r="J1798" s="9844"/>
      <c r="K1798" s="10249"/>
      <c r="L1798" s="2390" t="s">
        <v>8538</v>
      </c>
      <c r="M1798" s="8869"/>
      <c r="N1798" s="9834"/>
      <c r="O1798" s="1272">
        <v>1</v>
      </c>
      <c r="P1798" s="1272">
        <v>1</v>
      </c>
      <c r="Q1798" s="9971"/>
      <c r="R1798" s="9789"/>
      <c r="S1798" s="1173"/>
      <c r="T1798" s="1173"/>
      <c r="U1798" s="1173"/>
      <c r="V1798" s="9834"/>
      <c r="W1798" s="1173"/>
      <c r="X1798" s="9834"/>
      <c r="Y1798" s="1173"/>
      <c r="Z1798" s="9834"/>
      <c r="AA1798" s="9834"/>
      <c r="AB1798" s="10223"/>
      <c r="AC1798" s="8913"/>
      <c r="AD1798" s="1266">
        <v>5292</v>
      </c>
      <c r="AE1798" s="8913"/>
      <c r="AF1798" s="31"/>
      <c r="AG1798" s="26"/>
    </row>
    <row r="1799" spans="1:33" ht="30" customHeight="1">
      <c r="A1799" s="2201" t="s">
        <v>8756</v>
      </c>
      <c r="B1799" s="3001" t="s">
        <v>15132</v>
      </c>
      <c r="C1799" s="340">
        <v>45621</v>
      </c>
      <c r="D1799" s="340">
        <v>45638</v>
      </c>
      <c r="E1799" s="422"/>
      <c r="F1799" s="374"/>
      <c r="G1799" s="339">
        <v>8600</v>
      </c>
      <c r="H1799" s="2246" t="s">
        <v>1267</v>
      </c>
      <c r="I1799" s="487"/>
      <c r="J1799" s="3524" t="s">
        <v>15133</v>
      </c>
      <c r="K1799" s="2247" t="s">
        <v>15134</v>
      </c>
      <c r="L1799" s="552" t="s">
        <v>173</v>
      </c>
      <c r="M1799" s="338" t="s">
        <v>15160</v>
      </c>
      <c r="N1799" s="255"/>
      <c r="O1799" s="258">
        <v>1</v>
      </c>
      <c r="P1799" s="258">
        <v>1</v>
      </c>
      <c r="Q1799" s="1977" t="s">
        <v>15135</v>
      </c>
      <c r="R1799" s="309"/>
      <c r="S1799" s="250"/>
      <c r="T1799" s="250"/>
      <c r="U1799" s="250"/>
      <c r="V1799" s="3148" t="s">
        <v>2073</v>
      </c>
      <c r="W1799" s="250"/>
      <c r="X1799" s="3148" t="s">
        <v>37</v>
      </c>
      <c r="Y1799" s="250"/>
      <c r="Z1799" s="251"/>
      <c r="AA1799" s="251">
        <v>4504412729</v>
      </c>
      <c r="AB1799" s="2348" t="s">
        <v>14509</v>
      </c>
      <c r="AC1799" s="33">
        <v>36450</v>
      </c>
      <c r="AD1799" s="471">
        <v>10976</v>
      </c>
      <c r="AE1799" s="33">
        <f t="shared" si="51"/>
        <v>47426</v>
      </c>
      <c r="AF1799" s="31"/>
      <c r="AG1799" s="26"/>
    </row>
    <row r="1800" spans="1:33" ht="30" customHeight="1">
      <c r="A1800" s="2240" t="s">
        <v>10021</v>
      </c>
      <c r="B1800" s="2992" t="s">
        <v>15136</v>
      </c>
      <c r="C1800" s="1277">
        <v>45621</v>
      </c>
      <c r="D1800" s="1277">
        <v>45635</v>
      </c>
      <c r="E1800" s="593"/>
      <c r="F1800" s="1297"/>
      <c r="G1800" s="1276">
        <v>8618</v>
      </c>
      <c r="H1800" s="2241" t="s">
        <v>10722</v>
      </c>
      <c r="I1800" s="1326"/>
      <c r="J1800" s="1304" t="s">
        <v>15137</v>
      </c>
      <c r="K1800" s="2242" t="s">
        <v>15138</v>
      </c>
      <c r="L1800" s="2317" t="s">
        <v>4019</v>
      </c>
      <c r="M1800" s="771" t="s">
        <v>15161</v>
      </c>
      <c r="N1800" s="1176"/>
      <c r="O1800" s="1272">
        <v>15</v>
      </c>
      <c r="P1800" s="1272">
        <v>15</v>
      </c>
      <c r="Q1800" s="2270" t="s">
        <v>15139</v>
      </c>
      <c r="R1800" s="1173"/>
      <c r="S1800" s="1173"/>
      <c r="T1800" s="1173"/>
      <c r="U1800" s="1173"/>
      <c r="V1800" s="2277" t="s">
        <v>2073</v>
      </c>
      <c r="W1800" s="1173"/>
      <c r="X1800" s="2277" t="s">
        <v>37</v>
      </c>
      <c r="Y1800" s="1173"/>
      <c r="Z1800" s="2892" t="s">
        <v>45</v>
      </c>
      <c r="AA1800" s="1176">
        <v>4504413611</v>
      </c>
      <c r="AB1800" s="2349" t="s">
        <v>14506</v>
      </c>
      <c r="AC1800" s="722">
        <v>0</v>
      </c>
      <c r="AD1800" s="1266">
        <v>6318</v>
      </c>
      <c r="AE1800" s="722">
        <f t="shared" si="51"/>
        <v>94770</v>
      </c>
      <c r="AF1800" s="31"/>
      <c r="AG1800" s="26"/>
    </row>
    <row r="1801" spans="1:33" ht="30" customHeight="1">
      <c r="A1801" s="5622" t="s">
        <v>14524</v>
      </c>
      <c r="B1801" s="5500" t="s">
        <v>15140</v>
      </c>
      <c r="C1801" s="340">
        <v>45622</v>
      </c>
      <c r="D1801" s="340">
        <f>WORKDAY(C1799,90)</f>
        <v>45747</v>
      </c>
      <c r="E1801" s="422"/>
      <c r="F1801" s="374"/>
      <c r="G1801" s="339">
        <v>8637</v>
      </c>
      <c r="H1801" s="2246" t="s">
        <v>10653</v>
      </c>
      <c r="I1801" s="487"/>
      <c r="J1801" s="5501" t="s">
        <v>15141</v>
      </c>
      <c r="K1801" s="2247" t="s">
        <v>15142</v>
      </c>
      <c r="L1801" s="2194" t="s">
        <v>76</v>
      </c>
      <c r="M1801" s="338" t="s">
        <v>15162</v>
      </c>
      <c r="N1801" s="255"/>
      <c r="O1801" s="258">
        <v>4</v>
      </c>
      <c r="P1801" s="258">
        <v>4</v>
      </c>
      <c r="Q1801" s="2395" t="s">
        <v>15143</v>
      </c>
      <c r="R1801" s="309"/>
      <c r="S1801" s="250"/>
      <c r="T1801" s="250"/>
      <c r="U1801" s="250"/>
      <c r="V1801" s="5499" t="s">
        <v>2073</v>
      </c>
      <c r="W1801" s="3421"/>
      <c r="X1801" s="5499" t="s">
        <v>37</v>
      </c>
      <c r="Y1801" s="250"/>
      <c r="Z1801" s="251"/>
      <c r="AA1801" s="251">
        <v>4504413451</v>
      </c>
      <c r="AB1801" s="2348" t="s">
        <v>12935</v>
      </c>
      <c r="AC1801" s="33">
        <v>40000</v>
      </c>
      <c r="AD1801" s="471">
        <v>13500</v>
      </c>
      <c r="AE1801" s="33">
        <f t="shared" si="51"/>
        <v>94000</v>
      </c>
      <c r="AF1801" s="31"/>
      <c r="AG1801" s="26"/>
    </row>
    <row r="1802" spans="1:33" ht="30" customHeight="1">
      <c r="A1802" s="2240" t="s">
        <v>14524</v>
      </c>
      <c r="B1802" s="2992" t="s">
        <v>15144</v>
      </c>
      <c r="C1802" s="1277">
        <v>45622</v>
      </c>
      <c r="D1802" s="1277">
        <f>WORKDAY(C1802,30)</f>
        <v>45664</v>
      </c>
      <c r="E1802" s="764"/>
      <c r="F1802" s="1297"/>
      <c r="G1802" s="1276">
        <v>8637</v>
      </c>
      <c r="H1802" s="2241" t="s">
        <v>1910</v>
      </c>
      <c r="I1802" s="1326"/>
      <c r="J1802" s="1304" t="s">
        <v>15145</v>
      </c>
      <c r="K1802" s="2242" t="s">
        <v>15146</v>
      </c>
      <c r="L1802" s="2317" t="s">
        <v>128</v>
      </c>
      <c r="M1802" s="771" t="s">
        <v>15163</v>
      </c>
      <c r="N1802" s="1176"/>
      <c r="O1802" s="1272">
        <v>3</v>
      </c>
      <c r="P1802" s="1272">
        <v>3</v>
      </c>
      <c r="Q1802" s="2014" t="s">
        <v>15147</v>
      </c>
      <c r="R1802" s="1173"/>
      <c r="S1802" s="1173"/>
      <c r="T1802" s="1173"/>
      <c r="U1802" s="1173"/>
      <c r="V1802" s="2478" t="s">
        <v>2073</v>
      </c>
      <c r="W1802" s="1173"/>
      <c r="X1802" s="2478" t="s">
        <v>37</v>
      </c>
      <c r="Y1802" s="1173"/>
      <c r="Z1802" s="2536" t="s">
        <v>45</v>
      </c>
      <c r="AA1802" s="1176">
        <v>4504413450</v>
      </c>
      <c r="AB1802" s="2349" t="s">
        <v>12935</v>
      </c>
      <c r="AC1802" s="722">
        <v>7000</v>
      </c>
      <c r="AD1802" s="1266">
        <v>13500</v>
      </c>
      <c r="AE1802" s="722">
        <f t="shared" si="51"/>
        <v>47500</v>
      </c>
      <c r="AF1802" s="31"/>
      <c r="AG1802" s="26"/>
    </row>
    <row r="1803" spans="1:33" ht="30" customHeight="1">
      <c r="A1803" s="2240" t="s">
        <v>8916</v>
      </c>
      <c r="B1803" s="2992" t="s">
        <v>15148</v>
      </c>
      <c r="C1803" s="1277">
        <v>45621</v>
      </c>
      <c r="D1803" s="1277">
        <v>45638</v>
      </c>
      <c r="E1803" s="593"/>
      <c r="F1803" s="1297"/>
      <c r="G1803" s="1276">
        <v>8646</v>
      </c>
      <c r="H1803" s="2241" t="s">
        <v>7242</v>
      </c>
      <c r="I1803" s="1326"/>
      <c r="J1803" s="1304" t="s">
        <v>15149</v>
      </c>
      <c r="K1803" s="2242" t="s">
        <v>15154</v>
      </c>
      <c r="L1803" s="2261" t="s">
        <v>28</v>
      </c>
      <c r="M1803" s="771" t="s">
        <v>15165</v>
      </c>
      <c r="N1803" s="1176"/>
      <c r="O1803" s="1272">
        <v>2</v>
      </c>
      <c r="P1803" s="1272">
        <v>2</v>
      </c>
      <c r="Q1803" s="2014" t="s">
        <v>15150</v>
      </c>
      <c r="R1803" s="1173"/>
      <c r="S1803" s="1173"/>
      <c r="T1803" s="1173"/>
      <c r="U1803" s="1173"/>
      <c r="V1803" s="2817" t="s">
        <v>2073</v>
      </c>
      <c r="W1803" s="1173"/>
      <c r="X1803" s="2826" t="s">
        <v>37</v>
      </c>
      <c r="Y1803" s="1173"/>
      <c r="Z1803" s="2365" t="s">
        <v>45</v>
      </c>
      <c r="AA1803" s="1176">
        <v>4504413235</v>
      </c>
      <c r="AB1803" s="2349" t="s">
        <v>14506</v>
      </c>
      <c r="AC1803" s="722">
        <v>46500</v>
      </c>
      <c r="AD1803" s="1266">
        <v>10976</v>
      </c>
      <c r="AE1803" s="722">
        <f t="shared" si="51"/>
        <v>68452</v>
      </c>
      <c r="AF1803" s="31"/>
      <c r="AG1803" s="26"/>
    </row>
    <row r="1804" spans="1:33" ht="30" customHeight="1">
      <c r="A1804" s="2240" t="s">
        <v>8549</v>
      </c>
      <c r="B1804" s="2992" t="s">
        <v>15151</v>
      </c>
      <c r="C1804" s="1277">
        <v>45621</v>
      </c>
      <c r="D1804" s="2184">
        <v>45630</v>
      </c>
      <c r="E1804" s="764"/>
      <c r="F1804" s="1297"/>
      <c r="G1804" s="1276">
        <v>8634</v>
      </c>
      <c r="H1804" s="2241" t="s">
        <v>8768</v>
      </c>
      <c r="I1804" s="1326"/>
      <c r="J1804" s="1304" t="s">
        <v>15152</v>
      </c>
      <c r="K1804" s="2242" t="s">
        <v>15153</v>
      </c>
      <c r="L1804" s="2261" t="s">
        <v>28</v>
      </c>
      <c r="M1804" s="771" t="s">
        <v>15164</v>
      </c>
      <c r="N1804" s="1176"/>
      <c r="O1804" s="1272">
        <v>2</v>
      </c>
      <c r="P1804" s="1272">
        <v>2</v>
      </c>
      <c r="Q1804" s="2014" t="s">
        <v>15155</v>
      </c>
      <c r="R1804" s="1173"/>
      <c r="S1804" s="1173"/>
      <c r="T1804" s="1173"/>
      <c r="U1804" s="1173"/>
      <c r="V1804" s="2540" t="s">
        <v>2073</v>
      </c>
      <c r="W1804" s="1173"/>
      <c r="X1804" s="2540" t="s">
        <v>37</v>
      </c>
      <c r="Y1804" s="1173"/>
      <c r="Z1804" s="2389" t="s">
        <v>45</v>
      </c>
      <c r="AA1804" s="1176">
        <v>4504413233</v>
      </c>
      <c r="AB1804" s="2349" t="s">
        <v>5539</v>
      </c>
      <c r="AC1804" s="722">
        <v>0</v>
      </c>
      <c r="AD1804" s="1266">
        <v>7858.62</v>
      </c>
      <c r="AE1804" s="722">
        <f t="shared" si="51"/>
        <v>15717.24</v>
      </c>
      <c r="AF1804" s="31"/>
      <c r="AG1804" s="26"/>
    </row>
    <row r="1805" spans="1:33" ht="30" customHeight="1">
      <c r="A1805" s="2508" t="s">
        <v>8564</v>
      </c>
      <c r="B1805" s="5349" t="s">
        <v>486</v>
      </c>
      <c r="C1805" s="1277">
        <v>45622</v>
      </c>
      <c r="D1805" s="1277">
        <f>WORKDAY(C1805,9)</f>
        <v>45635</v>
      </c>
      <c r="E1805" s="764"/>
      <c r="F1805" s="1297"/>
      <c r="G1805" s="1276">
        <v>8598</v>
      </c>
      <c r="H1805" s="2509" t="s">
        <v>6009</v>
      </c>
      <c r="I1805" s="1326"/>
      <c r="J1805" s="1304" t="s">
        <v>15167</v>
      </c>
      <c r="K1805" s="2078" t="s">
        <v>15168</v>
      </c>
      <c r="L1805" s="2261" t="s">
        <v>28</v>
      </c>
      <c r="M1805" s="771" t="s">
        <v>15170</v>
      </c>
      <c r="N1805" s="1176"/>
      <c r="O1805" s="1272">
        <v>2</v>
      </c>
      <c r="P1805" s="1272">
        <v>2</v>
      </c>
      <c r="Q1805" s="2510" t="s">
        <v>15169</v>
      </c>
      <c r="R1805" s="1173"/>
      <c r="S1805" s="1173"/>
      <c r="T1805" s="1173"/>
      <c r="U1805" s="1173"/>
      <c r="V1805" s="1173"/>
      <c r="W1805" s="1173"/>
      <c r="X1805" s="1173"/>
      <c r="Y1805" s="1173"/>
      <c r="Z1805" s="2139" t="s">
        <v>45</v>
      </c>
      <c r="AA1805" s="1176">
        <v>4504414060</v>
      </c>
      <c r="AB1805" s="2349" t="s">
        <v>10569</v>
      </c>
      <c r="AC1805" s="722">
        <v>3000</v>
      </c>
      <c r="AD1805" s="1266">
        <v>7938.81</v>
      </c>
      <c r="AE1805" s="722">
        <f t="shared" si="51"/>
        <v>18877.620000000003</v>
      </c>
      <c r="AF1805" s="31"/>
      <c r="AG1805" s="26"/>
    </row>
    <row r="1806" spans="1:33" ht="30" customHeight="1">
      <c r="A1806" s="2814" t="s">
        <v>17456</v>
      </c>
      <c r="B1806" s="2992" t="s">
        <v>15171</v>
      </c>
      <c r="C1806" s="1277">
        <v>45623</v>
      </c>
      <c r="D1806" s="1277">
        <f>WORKDAY(C1806,11)</f>
        <v>45638</v>
      </c>
      <c r="E1806" s="593"/>
      <c r="F1806" s="1297"/>
      <c r="G1806" s="1276">
        <v>8610</v>
      </c>
      <c r="H1806" s="2077"/>
      <c r="I1806" s="2385" t="s">
        <v>25</v>
      </c>
      <c r="J1806" s="2559" t="s">
        <v>10699</v>
      </c>
      <c r="K1806" s="2078" t="s">
        <v>15172</v>
      </c>
      <c r="L1806" s="2255" t="s">
        <v>76</v>
      </c>
      <c r="M1806" s="771" t="s">
        <v>15212</v>
      </c>
      <c r="N1806" s="1176"/>
      <c r="O1806" s="1272">
        <v>4</v>
      </c>
      <c r="P1806" s="257">
        <v>6</v>
      </c>
      <c r="Q1806" s="2386" t="s">
        <v>15173</v>
      </c>
      <c r="R1806" s="1173"/>
      <c r="S1806" s="1173"/>
      <c r="T1806" s="1173"/>
      <c r="U1806" s="1173"/>
      <c r="V1806" s="2536" t="s">
        <v>2073</v>
      </c>
      <c r="W1806" s="1173"/>
      <c r="X1806" s="2536" t="s">
        <v>37</v>
      </c>
      <c r="Y1806" s="1173"/>
      <c r="Z1806" s="2536" t="s">
        <v>45</v>
      </c>
      <c r="AA1806" s="1176">
        <v>4504415652</v>
      </c>
      <c r="AB1806" s="2349" t="s">
        <v>5585</v>
      </c>
      <c r="AC1806" s="722">
        <v>0</v>
      </c>
      <c r="AD1806" s="1266">
        <v>7371</v>
      </c>
      <c r="AE1806" s="722">
        <f t="shared" si="51"/>
        <v>44226</v>
      </c>
      <c r="AF1806" s="31"/>
      <c r="AG1806" s="26"/>
    </row>
    <row r="1807" spans="1:33" ht="30" customHeight="1">
      <c r="A1807" s="2814" t="s">
        <v>17456</v>
      </c>
      <c r="B1807" s="2992" t="s">
        <v>15174</v>
      </c>
      <c r="C1807" s="1277">
        <v>45624</v>
      </c>
      <c r="D1807" s="1277">
        <f>WORKDAY(C1807,7)</f>
        <v>45635</v>
      </c>
      <c r="E1807" s="593"/>
      <c r="F1807" s="1297"/>
      <c r="G1807" s="1276">
        <v>8611</v>
      </c>
      <c r="H1807" s="2077"/>
      <c r="I1807" s="2385" t="s">
        <v>92</v>
      </c>
      <c r="J1807" s="1304" t="s">
        <v>15175</v>
      </c>
      <c r="K1807" s="2078" t="s">
        <v>15176</v>
      </c>
      <c r="L1807" s="2372" t="s">
        <v>193</v>
      </c>
      <c r="M1807" s="771" t="s">
        <v>15213</v>
      </c>
      <c r="N1807" s="1176"/>
      <c r="O1807" s="1272">
        <v>6</v>
      </c>
      <c r="P1807" s="1272">
        <v>6</v>
      </c>
      <c r="Q1807" s="2386" t="s">
        <v>15177</v>
      </c>
      <c r="R1807" s="1173"/>
      <c r="S1807" s="1173"/>
      <c r="T1807" s="1173"/>
      <c r="U1807" s="1173"/>
      <c r="V1807" s="2383" t="s">
        <v>2073</v>
      </c>
      <c r="W1807" s="1173"/>
      <c r="X1807" s="2383" t="s">
        <v>37</v>
      </c>
      <c r="Y1807" s="1173"/>
      <c r="Z1807" s="2387" t="s">
        <v>45</v>
      </c>
      <c r="AA1807" s="1176">
        <v>4504416266</v>
      </c>
      <c r="AB1807" s="2349" t="s">
        <v>14509</v>
      </c>
      <c r="AC1807" s="722">
        <v>0</v>
      </c>
      <c r="AD1807" s="1266">
        <v>7371</v>
      </c>
      <c r="AE1807" s="722">
        <f t="shared" si="51"/>
        <v>44226</v>
      </c>
      <c r="AF1807" s="31"/>
      <c r="AG1807" s="26"/>
    </row>
    <row r="1808" spans="1:33" ht="30" customHeight="1">
      <c r="A1808" s="2300" t="s">
        <v>14478</v>
      </c>
      <c r="B1808" s="2992" t="s">
        <v>15178</v>
      </c>
      <c r="C1808" s="1277">
        <v>45623</v>
      </c>
      <c r="D1808" s="1277">
        <f>WORKDAY(C1808,40)</f>
        <v>45679</v>
      </c>
      <c r="E1808" s="593"/>
      <c r="F1808" s="1297"/>
      <c r="G1808" s="1276">
        <v>8617</v>
      </c>
      <c r="H1808" s="2301" t="s">
        <v>4991</v>
      </c>
      <c r="I1808" s="1326"/>
      <c r="J1808" s="1304" t="s">
        <v>15179</v>
      </c>
      <c r="K1808" s="2302" t="s">
        <v>15180</v>
      </c>
      <c r="L1808" s="2255" t="s">
        <v>76</v>
      </c>
      <c r="M1808" s="771" t="s">
        <v>15214</v>
      </c>
      <c r="N1808" s="1176"/>
      <c r="O1808" s="1272">
        <v>4</v>
      </c>
      <c r="P1808" s="1272">
        <v>4</v>
      </c>
      <c r="Q1808" s="2014" t="s">
        <v>14919</v>
      </c>
      <c r="R1808" s="1173"/>
      <c r="S1808" s="1173"/>
      <c r="T1808" s="1173"/>
      <c r="U1808" s="1173"/>
      <c r="V1808" s="2596" t="s">
        <v>2073</v>
      </c>
      <c r="W1808" s="1173"/>
      <c r="X1808" s="2596" t="s">
        <v>37</v>
      </c>
      <c r="Y1808" s="1173"/>
      <c r="Z1808" s="2691" t="s">
        <v>45</v>
      </c>
      <c r="AA1808" s="1176">
        <v>4504415449</v>
      </c>
      <c r="AB1808" s="2349" t="s">
        <v>12936</v>
      </c>
      <c r="AC1808" s="722">
        <v>20000</v>
      </c>
      <c r="AD1808" s="1266">
        <v>11385</v>
      </c>
      <c r="AE1808" s="722">
        <f t="shared" si="51"/>
        <v>65540</v>
      </c>
      <c r="AF1808" s="31"/>
      <c r="AG1808" s="26"/>
    </row>
    <row r="1809" spans="1:33" ht="30" customHeight="1">
      <c r="A1809" s="2378" t="s">
        <v>14478</v>
      </c>
      <c r="B1809" s="2992" t="s">
        <v>15181</v>
      </c>
      <c r="C1809" s="1277">
        <v>45624</v>
      </c>
      <c r="D1809" s="1277">
        <f>WORKDAY(C1809,60)</f>
        <v>45708</v>
      </c>
      <c r="E1809" s="593"/>
      <c r="F1809" s="1297"/>
      <c r="G1809" s="1276">
        <v>8617</v>
      </c>
      <c r="H1809" s="2301" t="s">
        <v>10502</v>
      </c>
      <c r="I1809" s="1326"/>
      <c r="J1809" s="1304" t="s">
        <v>15182</v>
      </c>
      <c r="K1809" s="2302" t="s">
        <v>15183</v>
      </c>
      <c r="L1809" s="1397" t="s">
        <v>173</v>
      </c>
      <c r="M1809" s="771" t="s">
        <v>15215</v>
      </c>
      <c r="N1809" s="1176"/>
      <c r="O1809" s="1272">
        <v>1</v>
      </c>
      <c r="P1809" s="1272">
        <v>1</v>
      </c>
      <c r="Q1809" s="2014" t="s">
        <v>15184</v>
      </c>
      <c r="R1809" s="1173"/>
      <c r="S1809" s="1173"/>
      <c r="T1809" s="1173"/>
      <c r="U1809" s="1173"/>
      <c r="V1809" s="2532" t="s">
        <v>2073</v>
      </c>
      <c r="W1809" s="1173"/>
      <c r="X1809" s="2532" t="s">
        <v>37</v>
      </c>
      <c r="Y1809" s="1173"/>
      <c r="Z1809" s="2596" t="s">
        <v>45</v>
      </c>
      <c r="AA1809" s="1176">
        <v>4504416075</v>
      </c>
      <c r="AB1809" s="2349" t="s">
        <v>14509</v>
      </c>
      <c r="AC1809" s="722">
        <v>200000</v>
      </c>
      <c r="AD1809" s="1266">
        <v>11385</v>
      </c>
      <c r="AE1809" s="722">
        <f t="shared" si="51"/>
        <v>211385</v>
      </c>
      <c r="AF1809" s="31"/>
      <c r="AG1809" s="26"/>
    </row>
    <row r="1810" spans="1:33" ht="30" customHeight="1">
      <c r="A1810" s="2300" t="s">
        <v>14478</v>
      </c>
      <c r="B1810" s="2992" t="s">
        <v>15185</v>
      </c>
      <c r="C1810" s="1277">
        <v>45624</v>
      </c>
      <c r="D1810" s="1277">
        <f>WORKDAY(C1810,25)</f>
        <v>45659</v>
      </c>
      <c r="E1810" s="764"/>
      <c r="F1810" s="1297"/>
      <c r="G1810" s="1276">
        <v>8617</v>
      </c>
      <c r="H1810" s="2301" t="s">
        <v>9427</v>
      </c>
      <c r="I1810" s="1326"/>
      <c r="J1810" s="1304" t="s">
        <v>11933</v>
      </c>
      <c r="K1810" s="2302" t="s">
        <v>15186</v>
      </c>
      <c r="L1810" s="1397" t="s">
        <v>173</v>
      </c>
      <c r="M1810" s="771" t="s">
        <v>15216</v>
      </c>
      <c r="N1810" s="1176"/>
      <c r="O1810" s="1272">
        <v>1</v>
      </c>
      <c r="P1810" s="1272">
        <v>1</v>
      </c>
      <c r="Q1810" s="2014" t="s">
        <v>15187</v>
      </c>
      <c r="R1810" s="1173"/>
      <c r="S1810" s="1173"/>
      <c r="T1810" s="1173"/>
      <c r="U1810" s="1173"/>
      <c r="V1810" s="2436" t="s">
        <v>2073</v>
      </c>
      <c r="W1810" s="1173"/>
      <c r="X1810" s="2436" t="s">
        <v>37</v>
      </c>
      <c r="Y1810" s="1173"/>
      <c r="Z1810" s="2505" t="s">
        <v>45</v>
      </c>
      <c r="AA1810" s="1176">
        <v>4504416286</v>
      </c>
      <c r="AB1810" s="2349" t="s">
        <v>12936</v>
      </c>
      <c r="AC1810" s="722">
        <v>0</v>
      </c>
      <c r="AD1810" s="1266">
        <v>11385</v>
      </c>
      <c r="AE1810" s="722">
        <f t="shared" si="51"/>
        <v>11385</v>
      </c>
      <c r="AF1810" s="31"/>
      <c r="AG1810" s="26"/>
    </row>
    <row r="1811" spans="1:33" ht="30" customHeight="1">
      <c r="A1811" s="2300" t="s">
        <v>8564</v>
      </c>
      <c r="B1811" s="1336" t="s">
        <v>15188</v>
      </c>
      <c r="C1811" s="1277">
        <v>45623</v>
      </c>
      <c r="D1811" s="1277">
        <f>WORKDAY(C1811,7)</f>
        <v>45632</v>
      </c>
      <c r="E1811" s="593"/>
      <c r="F1811" s="1297"/>
      <c r="G1811" s="1276">
        <v>8598</v>
      </c>
      <c r="H1811" s="2301" t="s">
        <v>1395</v>
      </c>
      <c r="I1811" s="1326"/>
      <c r="J1811" s="1304" t="s">
        <v>15189</v>
      </c>
      <c r="K1811" s="2302" t="s">
        <v>15190</v>
      </c>
      <c r="L1811" s="2261" t="s">
        <v>28</v>
      </c>
      <c r="M1811" s="771" t="s">
        <v>15217</v>
      </c>
      <c r="N1811" s="1176"/>
      <c r="O1811" s="1272">
        <v>2</v>
      </c>
      <c r="P1811" s="1272">
        <v>2</v>
      </c>
      <c r="Q1811" s="2014" t="s">
        <v>15191</v>
      </c>
      <c r="R1811" s="1173"/>
      <c r="S1811" s="1173"/>
      <c r="T1811" s="1173"/>
      <c r="U1811" s="1173"/>
      <c r="V1811" s="2444" t="s">
        <v>2073</v>
      </c>
      <c r="W1811" s="1173"/>
      <c r="X1811" s="2444" t="s">
        <v>37</v>
      </c>
      <c r="Y1811" s="1173"/>
      <c r="Z1811" s="2478" t="s">
        <v>45</v>
      </c>
      <c r="AA1811" s="1176">
        <v>4504415390</v>
      </c>
      <c r="AB1811" s="2349" t="s">
        <v>12936</v>
      </c>
      <c r="AC1811" s="722">
        <v>0</v>
      </c>
      <c r="AD1811" s="1266">
        <v>7938.81</v>
      </c>
      <c r="AE1811" s="722">
        <f t="shared" si="51"/>
        <v>15877.62</v>
      </c>
      <c r="AF1811" s="31"/>
      <c r="AG1811" s="26"/>
    </row>
    <row r="1812" spans="1:33" ht="30" customHeight="1">
      <c r="A1812" s="2300" t="s">
        <v>8564</v>
      </c>
      <c r="B1812" s="2992" t="s">
        <v>15192</v>
      </c>
      <c r="C1812" s="1277">
        <v>45624</v>
      </c>
      <c r="D1812" s="1277">
        <f>WORKDAY(C1812,7)</f>
        <v>45635</v>
      </c>
      <c r="E1812" s="764"/>
      <c r="F1812" s="1297"/>
      <c r="G1812" s="1276">
        <v>8598</v>
      </c>
      <c r="H1812" s="2077"/>
      <c r="I1812" s="2385" t="s">
        <v>25</v>
      </c>
      <c r="J1812" s="1304" t="s">
        <v>15193</v>
      </c>
      <c r="K1812" s="2302" t="s">
        <v>15194</v>
      </c>
      <c r="L1812" s="2261" t="s">
        <v>28</v>
      </c>
      <c r="M1812" s="771" t="s">
        <v>15218</v>
      </c>
      <c r="N1812" s="1176"/>
      <c r="O1812" s="1272">
        <v>2</v>
      </c>
      <c r="P1812" s="1272">
        <v>2</v>
      </c>
      <c r="Q1812" s="2014" t="s">
        <v>13480</v>
      </c>
      <c r="R1812" s="1173"/>
      <c r="S1812" s="1173"/>
      <c r="T1812" s="1173"/>
      <c r="U1812" s="1173"/>
      <c r="V1812" s="2436" t="s">
        <v>2073</v>
      </c>
      <c r="W1812" s="1173"/>
      <c r="X1812" s="2436" t="s">
        <v>37</v>
      </c>
      <c r="Y1812" s="1173"/>
      <c r="Z1812" s="2478" t="s">
        <v>45</v>
      </c>
      <c r="AA1812" s="1176">
        <v>4504416069</v>
      </c>
      <c r="AB1812" s="2349" t="s">
        <v>14509</v>
      </c>
      <c r="AC1812" s="722">
        <v>6000</v>
      </c>
      <c r="AD1812" s="1266">
        <v>7938.81</v>
      </c>
      <c r="AE1812" s="722">
        <f t="shared" si="51"/>
        <v>21877.620000000003</v>
      </c>
      <c r="AF1812" s="31"/>
      <c r="AG1812" s="26"/>
    </row>
    <row r="1813" spans="1:33" ht="30" customHeight="1">
      <c r="A1813" s="2300" t="s">
        <v>8564</v>
      </c>
      <c r="B1813" s="2992" t="s">
        <v>15195</v>
      </c>
      <c r="C1813" s="1277">
        <v>45624</v>
      </c>
      <c r="D1813" s="1277">
        <f>WORKDAY(C1813,7)</f>
        <v>45635</v>
      </c>
      <c r="E1813" s="764"/>
      <c r="F1813" s="1297"/>
      <c r="G1813" s="1276">
        <v>8598</v>
      </c>
      <c r="H1813" s="2301" t="s">
        <v>1559</v>
      </c>
      <c r="I1813" s="1326"/>
      <c r="J1813" s="1304" t="s">
        <v>15196</v>
      </c>
      <c r="K1813" s="2078" t="s">
        <v>6487</v>
      </c>
      <c r="L1813" s="2261" t="s">
        <v>28</v>
      </c>
      <c r="M1813" s="771" t="s">
        <v>15219</v>
      </c>
      <c r="N1813" s="1176"/>
      <c r="O1813" s="1272">
        <v>2</v>
      </c>
      <c r="P1813" s="1272">
        <v>2</v>
      </c>
      <c r="Q1813" s="2014" t="s">
        <v>15197</v>
      </c>
      <c r="R1813" s="1173"/>
      <c r="S1813" s="1173"/>
      <c r="T1813" s="1173"/>
      <c r="U1813" s="1173"/>
      <c r="V1813" s="2437" t="s">
        <v>2073</v>
      </c>
      <c r="W1813" s="1173"/>
      <c r="X1813" s="2437" t="s">
        <v>37</v>
      </c>
      <c r="Y1813" s="1173"/>
      <c r="Z1813" s="2478" t="s">
        <v>45</v>
      </c>
      <c r="AA1813" s="1176">
        <v>4504416078</v>
      </c>
      <c r="AB1813" s="2349" t="s">
        <v>5585</v>
      </c>
      <c r="AC1813" s="722">
        <v>0</v>
      </c>
      <c r="AD1813" s="1266">
        <v>7938.81</v>
      </c>
      <c r="AE1813" s="722">
        <f t="shared" si="51"/>
        <v>15877.62</v>
      </c>
      <c r="AF1813" s="31"/>
      <c r="AG1813" s="26"/>
    </row>
    <row r="1814" spans="1:33" ht="30" customHeight="1">
      <c r="A1814" s="2300" t="s">
        <v>7878</v>
      </c>
      <c r="B1814" s="5591" t="s">
        <v>15198</v>
      </c>
      <c r="C1814" s="1277">
        <v>45624</v>
      </c>
      <c r="D1814" s="1277">
        <f>WORKDAY(C1814,7)</f>
        <v>45635</v>
      </c>
      <c r="E1814" s="593"/>
      <c r="F1814" s="1297"/>
      <c r="G1814" s="1276">
        <v>8638</v>
      </c>
      <c r="H1814" s="2077"/>
      <c r="I1814" s="2385" t="s">
        <v>92</v>
      </c>
      <c r="J1814" s="1304" t="s">
        <v>7876</v>
      </c>
      <c r="K1814" s="2302" t="s">
        <v>15199</v>
      </c>
      <c r="L1814" s="1397" t="s">
        <v>173</v>
      </c>
      <c r="M1814" s="771" t="s">
        <v>15220</v>
      </c>
      <c r="N1814" s="1176"/>
      <c r="O1814" s="1272">
        <v>1</v>
      </c>
      <c r="P1814" s="1272">
        <v>1</v>
      </c>
      <c r="Q1814" s="2014" t="s">
        <v>15200</v>
      </c>
      <c r="R1814" s="1173"/>
      <c r="S1814" s="1173"/>
      <c r="T1814" s="1173"/>
      <c r="U1814" s="1173"/>
      <c r="V1814" s="2914" t="s">
        <v>2073</v>
      </c>
      <c r="W1814" s="1173"/>
      <c r="X1814" s="2914" t="s">
        <v>37</v>
      </c>
      <c r="Y1814" s="1173"/>
      <c r="Z1814" s="2927" t="s">
        <v>45</v>
      </c>
      <c r="AA1814" s="1176">
        <v>4504416184</v>
      </c>
      <c r="AB1814" s="2349" t="s">
        <v>14509</v>
      </c>
      <c r="AC1814" s="722">
        <v>0</v>
      </c>
      <c r="AD1814" s="1266">
        <v>7613</v>
      </c>
      <c r="AE1814" s="722">
        <f t="shared" si="51"/>
        <v>7613</v>
      </c>
      <c r="AF1814" s="31"/>
      <c r="AG1814" s="26"/>
    </row>
    <row r="1815" spans="1:33" ht="30" customHeight="1">
      <c r="A1815" s="2300" t="s">
        <v>9105</v>
      </c>
      <c r="B1815" s="2992" t="s">
        <v>15201</v>
      </c>
      <c r="C1815" s="1277">
        <v>45623</v>
      </c>
      <c r="D1815" s="1277">
        <f>WORKDAY(C1815,8)</f>
        <v>45635</v>
      </c>
      <c r="E1815" s="593"/>
      <c r="F1815" s="1297"/>
      <c r="G1815" s="1276">
        <v>8616</v>
      </c>
      <c r="H1815" s="2301" t="s">
        <v>1484</v>
      </c>
      <c r="I1815" s="1326"/>
      <c r="J1815" s="1304" t="s">
        <v>15202</v>
      </c>
      <c r="K1815" s="2302" t="s">
        <v>15203</v>
      </c>
      <c r="L1815" s="2261" t="s">
        <v>28</v>
      </c>
      <c r="M1815" s="771" t="s">
        <v>15221</v>
      </c>
      <c r="N1815" s="1176"/>
      <c r="O1815" s="1272">
        <v>2</v>
      </c>
      <c r="P1815" s="1272">
        <v>2</v>
      </c>
      <c r="Q1815" s="2386" t="s">
        <v>15204</v>
      </c>
      <c r="R1815" s="1173"/>
      <c r="S1815" s="1173"/>
      <c r="T1815" s="1173"/>
      <c r="U1815" s="1173"/>
      <c r="V1815" s="2536" t="s">
        <v>2073</v>
      </c>
      <c r="W1815" s="1173"/>
      <c r="X1815" s="2536" t="s">
        <v>37</v>
      </c>
      <c r="Y1815" s="1173"/>
      <c r="Z1815" s="2596" t="s">
        <v>45</v>
      </c>
      <c r="AA1815" s="1176">
        <v>4504415389</v>
      </c>
      <c r="AB1815" s="2349" t="s">
        <v>5539</v>
      </c>
      <c r="AC1815" s="722">
        <v>0</v>
      </c>
      <c r="AD1815" s="1266">
        <v>7858.62</v>
      </c>
      <c r="AE1815" s="722">
        <f t="shared" si="51"/>
        <v>15717.24</v>
      </c>
      <c r="AF1815" s="31"/>
      <c r="AG1815" s="26"/>
    </row>
    <row r="1816" spans="1:33" ht="30" customHeight="1">
      <c r="A1816" s="6868" t="s">
        <v>9092</v>
      </c>
      <c r="B1816" s="6926" t="s">
        <v>15205</v>
      </c>
      <c r="C1816" s="1277">
        <v>45624</v>
      </c>
      <c r="D1816" s="1277">
        <f>WORKDAY(C1816,8)</f>
        <v>45636</v>
      </c>
      <c r="E1816" s="593"/>
      <c r="F1816" s="1297"/>
      <c r="G1816" s="1276">
        <v>8599</v>
      </c>
      <c r="H1816" s="2301" t="s">
        <v>1698</v>
      </c>
      <c r="I1816" s="1326"/>
      <c r="J1816" s="6869" t="s">
        <v>9772</v>
      </c>
      <c r="K1816" s="2302" t="s">
        <v>15206</v>
      </c>
      <c r="L1816" s="2372" t="s">
        <v>167</v>
      </c>
      <c r="M1816" s="771" t="s">
        <v>15222</v>
      </c>
      <c r="N1816" s="1176"/>
      <c r="O1816" s="1272">
        <v>10</v>
      </c>
      <c r="P1816" s="1272">
        <v>10</v>
      </c>
      <c r="Q1816" s="2014" t="s">
        <v>15207</v>
      </c>
      <c r="R1816" s="1173"/>
      <c r="S1816" s="1173"/>
      <c r="T1816" s="1173"/>
      <c r="U1816" s="1173"/>
      <c r="V1816" s="2318" t="s">
        <v>2073</v>
      </c>
      <c r="W1816" s="1173"/>
      <c r="X1816" s="2318" t="s">
        <v>37</v>
      </c>
      <c r="Y1816" s="1173"/>
      <c r="Z1816" s="2365" t="s">
        <v>45</v>
      </c>
      <c r="AA1816" s="6795" t="s">
        <v>15223</v>
      </c>
      <c r="AB1816" s="2349" t="s">
        <v>14509</v>
      </c>
      <c r="AC1816" s="722">
        <v>0</v>
      </c>
      <c r="AD1816" s="1266">
        <v>7938</v>
      </c>
      <c r="AE1816" s="722">
        <f t="shared" si="51"/>
        <v>79380</v>
      </c>
      <c r="AF1816" s="31"/>
      <c r="AG1816" s="26"/>
    </row>
    <row r="1817" spans="1:33" ht="30" customHeight="1">
      <c r="A1817" s="2300" t="s">
        <v>8570</v>
      </c>
      <c r="B1817" s="2992" t="s">
        <v>15208</v>
      </c>
      <c r="C1817" s="1277">
        <v>45624</v>
      </c>
      <c r="D1817" s="1277">
        <f>WORKDAY(C1817,7)</f>
        <v>45635</v>
      </c>
      <c r="E1817" s="593"/>
      <c r="F1817" s="1297"/>
      <c r="G1817" s="1276">
        <v>9013</v>
      </c>
      <c r="H1817" s="2301" t="s">
        <v>3967</v>
      </c>
      <c r="I1817" s="1326"/>
      <c r="J1817" s="1304" t="s">
        <v>15209</v>
      </c>
      <c r="K1817" s="2302" t="s">
        <v>15210</v>
      </c>
      <c r="L1817" s="1397" t="s">
        <v>173</v>
      </c>
      <c r="M1817" s="771" t="s">
        <v>15220</v>
      </c>
      <c r="N1817" s="1176"/>
      <c r="O1817" s="1272">
        <v>1</v>
      </c>
      <c r="P1817" s="1272">
        <v>1</v>
      </c>
      <c r="Q1817" s="2014" t="s">
        <v>15211</v>
      </c>
      <c r="R1817" s="1173"/>
      <c r="S1817" s="1173"/>
      <c r="T1817" s="1173"/>
      <c r="U1817" s="1173"/>
      <c r="V1817" s="2213" t="s">
        <v>2073</v>
      </c>
      <c r="W1817" s="1173"/>
      <c r="X1817" s="2213" t="s">
        <v>37</v>
      </c>
      <c r="Y1817" s="1173"/>
      <c r="Z1817" s="2365" t="s">
        <v>45</v>
      </c>
      <c r="AA1817" s="1176">
        <v>4504416076</v>
      </c>
      <c r="AB1817" s="2349" t="s">
        <v>14509</v>
      </c>
      <c r="AC1817" s="722">
        <v>0</v>
      </c>
      <c r="AD1817" s="1266">
        <v>6544.8</v>
      </c>
      <c r="AE1817" s="722">
        <f t="shared" si="51"/>
        <v>6544.8</v>
      </c>
      <c r="AF1817" s="31"/>
      <c r="AG1817" s="26"/>
    </row>
    <row r="1818" spans="1:33" ht="30" customHeight="1">
      <c r="A1818" s="2480" t="s">
        <v>8756</v>
      </c>
      <c r="B1818" s="2992" t="s">
        <v>15224</v>
      </c>
      <c r="C1818" s="1277">
        <v>45624</v>
      </c>
      <c r="D1818" s="1277">
        <f>WORKDAY(C1818,7)</f>
        <v>45635</v>
      </c>
      <c r="E1818" s="593"/>
      <c r="F1818" s="1297"/>
      <c r="G1818" s="1276">
        <v>8600</v>
      </c>
      <c r="H1818" s="2481" t="s">
        <v>1262</v>
      </c>
      <c r="I1818" s="1326"/>
      <c r="J1818" s="1304" t="s">
        <v>15225</v>
      </c>
      <c r="K1818" s="2482" t="s">
        <v>15226</v>
      </c>
      <c r="L1818" s="2377" t="s">
        <v>406</v>
      </c>
      <c r="M1818" s="771" t="s">
        <v>15246</v>
      </c>
      <c r="N1818" s="1176"/>
      <c r="O1818" s="1272">
        <v>9</v>
      </c>
      <c r="P1818" s="1272">
        <v>9</v>
      </c>
      <c r="Q1818" s="2014" t="s">
        <v>15227</v>
      </c>
      <c r="R1818" s="1173"/>
      <c r="S1818" s="1173"/>
      <c r="T1818" s="1173"/>
      <c r="U1818" s="1173"/>
      <c r="V1818" s="2914" t="s">
        <v>2073</v>
      </c>
      <c r="W1818" s="1173"/>
      <c r="X1818" s="2914" t="s">
        <v>37</v>
      </c>
      <c r="Y1818" s="1173"/>
      <c r="Z1818" s="3002" t="s">
        <v>45</v>
      </c>
      <c r="AA1818" s="1176">
        <v>4504416843</v>
      </c>
      <c r="AB1818" s="2349" t="s">
        <v>5539</v>
      </c>
      <c r="AC1818" s="722">
        <v>21870</v>
      </c>
      <c r="AD1818" s="1266">
        <v>10976</v>
      </c>
      <c r="AE1818" s="722">
        <f t="shared" si="51"/>
        <v>120654</v>
      </c>
      <c r="AF1818" s="31"/>
      <c r="AG1818" s="26"/>
    </row>
    <row r="1819" spans="1:33" ht="30" customHeight="1">
      <c r="A1819" s="2814" t="s">
        <v>17456</v>
      </c>
      <c r="B1819" s="2992" t="s">
        <v>15228</v>
      </c>
      <c r="C1819" s="1277">
        <v>45624</v>
      </c>
      <c r="D1819" s="1277">
        <f>WORKDAY(C1819,11)</f>
        <v>45639</v>
      </c>
      <c r="E1819" s="593"/>
      <c r="F1819" s="1297"/>
      <c r="G1819" s="1276">
        <v>8610</v>
      </c>
      <c r="H1819" s="2077"/>
      <c r="I1819" s="2890" t="s">
        <v>25</v>
      </c>
      <c r="J1819" s="2559" t="s">
        <v>15229</v>
      </c>
      <c r="K1819" s="2482" t="s">
        <v>15230</v>
      </c>
      <c r="L1819" s="2377" t="s">
        <v>4019</v>
      </c>
      <c r="M1819" s="771" t="s">
        <v>15247</v>
      </c>
      <c r="N1819" s="1176"/>
      <c r="O1819" s="1272">
        <v>15</v>
      </c>
      <c r="P1819" s="1272">
        <v>15</v>
      </c>
      <c r="Q1819" s="2014" t="s">
        <v>15231</v>
      </c>
      <c r="R1819" s="1173"/>
      <c r="S1819" s="1173"/>
      <c r="T1819" s="1173"/>
      <c r="U1819" s="1173"/>
      <c r="V1819" s="1173"/>
      <c r="W1819" s="1173"/>
      <c r="X1819" s="1173"/>
      <c r="Y1819" s="1173"/>
      <c r="Z1819" s="2387" t="s">
        <v>45</v>
      </c>
      <c r="AA1819" s="1176">
        <v>4504416582</v>
      </c>
      <c r="AB1819" s="2349" t="s">
        <v>12936</v>
      </c>
      <c r="AC1819" s="722">
        <v>0</v>
      </c>
      <c r="AD1819" s="1266">
        <v>7371</v>
      </c>
      <c r="AE1819" s="722">
        <f t="shared" si="51"/>
        <v>110565</v>
      </c>
      <c r="AF1819" s="31"/>
      <c r="AG1819" s="26"/>
    </row>
    <row r="1820" spans="1:33" ht="30" customHeight="1">
      <c r="A1820" s="4310" t="s">
        <v>14478</v>
      </c>
      <c r="B1820" s="5584" t="s">
        <v>15232</v>
      </c>
      <c r="C1820" s="340">
        <v>45624</v>
      </c>
      <c r="D1820" s="340">
        <f>WORKDAY(C1820,45)</f>
        <v>45687</v>
      </c>
      <c r="E1820" s="422"/>
      <c r="F1820" s="374"/>
      <c r="G1820" s="339">
        <v>8617</v>
      </c>
      <c r="H1820" s="3478" t="s">
        <v>15233</v>
      </c>
      <c r="I1820" s="487"/>
      <c r="J1820" s="4311" t="s">
        <v>15234</v>
      </c>
      <c r="K1820" s="3479" t="s">
        <v>15235</v>
      </c>
      <c r="L1820" s="2305" t="s">
        <v>28</v>
      </c>
      <c r="M1820" s="338" t="s">
        <v>15248</v>
      </c>
      <c r="N1820" s="255"/>
      <c r="O1820" s="258">
        <v>2</v>
      </c>
      <c r="P1820" s="257">
        <v>3</v>
      </c>
      <c r="Q1820" s="1977" t="s">
        <v>15236</v>
      </c>
      <c r="R1820" s="309"/>
      <c r="S1820" s="250"/>
      <c r="T1820" s="250"/>
      <c r="U1820" s="250"/>
      <c r="V1820" s="3480" t="s">
        <v>2073</v>
      </c>
      <c r="W1820" s="251"/>
      <c r="X1820" s="3480" t="s">
        <v>7042</v>
      </c>
      <c r="Y1820" s="250"/>
      <c r="Z1820" s="251"/>
      <c r="AA1820" s="251">
        <v>4504417256</v>
      </c>
      <c r="AB1820" s="2348" t="s">
        <v>14506</v>
      </c>
      <c r="AC1820" s="33">
        <v>35000</v>
      </c>
      <c r="AD1820" s="471">
        <v>11385</v>
      </c>
      <c r="AE1820" s="33">
        <f t="shared" si="51"/>
        <v>69155</v>
      </c>
      <c r="AF1820" s="31"/>
      <c r="AG1820" s="26"/>
    </row>
    <row r="1821" spans="1:33" ht="30" customHeight="1">
      <c r="A1821" s="2480" t="s">
        <v>14478</v>
      </c>
      <c r="B1821" s="2992" t="s">
        <v>15237</v>
      </c>
      <c r="C1821" s="1277">
        <v>45625</v>
      </c>
      <c r="D1821" s="1277">
        <f>WORKDAY(C1821,30)</f>
        <v>45667</v>
      </c>
      <c r="E1821" s="764"/>
      <c r="F1821" s="1297"/>
      <c r="G1821" s="1276">
        <v>8617</v>
      </c>
      <c r="H1821" s="2481" t="s">
        <v>15238</v>
      </c>
      <c r="I1821" s="1326"/>
      <c r="J1821" s="1304" t="s">
        <v>15239</v>
      </c>
      <c r="K1821" s="2482" t="s">
        <v>15240</v>
      </c>
      <c r="L1821" s="2317" t="s">
        <v>128</v>
      </c>
      <c r="M1821" s="771" t="s">
        <v>15249</v>
      </c>
      <c r="N1821" s="1176"/>
      <c r="O1821" s="1272">
        <v>3</v>
      </c>
      <c r="P1821" s="1272">
        <v>3</v>
      </c>
      <c r="Q1821" s="2014" t="s">
        <v>15241</v>
      </c>
      <c r="R1821" s="1173"/>
      <c r="S1821" s="1173"/>
      <c r="T1821" s="1173"/>
      <c r="U1821" s="1173"/>
      <c r="V1821" s="2437" t="s">
        <v>2073</v>
      </c>
      <c r="W1821" s="1173"/>
      <c r="X1821" s="2437" t="s">
        <v>37</v>
      </c>
      <c r="Y1821" s="1173"/>
      <c r="Z1821" s="2478" t="s">
        <v>45</v>
      </c>
      <c r="AA1821" s="1176">
        <v>4504415448</v>
      </c>
      <c r="AB1821" s="2349" t="s">
        <v>10565</v>
      </c>
      <c r="AC1821" s="722">
        <v>7000</v>
      </c>
      <c r="AD1821" s="1266">
        <v>11385</v>
      </c>
      <c r="AE1821" s="722">
        <f t="shared" si="51"/>
        <v>41155</v>
      </c>
      <c r="AF1821" s="31"/>
      <c r="AG1821" s="26"/>
    </row>
    <row r="1822" spans="1:33" ht="30" customHeight="1">
      <c r="A1822" s="4826" t="s">
        <v>14524</v>
      </c>
      <c r="B1822" s="2992" t="s">
        <v>15242</v>
      </c>
      <c r="C1822" s="1277">
        <v>45626</v>
      </c>
      <c r="D1822" s="1277">
        <f>WORKDAY(C1822,55)</f>
        <v>45702</v>
      </c>
      <c r="E1822" s="593"/>
      <c r="F1822" s="1297"/>
      <c r="G1822" s="1276">
        <v>8637</v>
      </c>
      <c r="H1822" s="2481" t="s">
        <v>1559</v>
      </c>
      <c r="I1822" s="1326"/>
      <c r="J1822" s="1304" t="s">
        <v>15243</v>
      </c>
      <c r="K1822" s="2482" t="s">
        <v>15244</v>
      </c>
      <c r="L1822" s="2377" t="s">
        <v>76</v>
      </c>
      <c r="M1822" s="771" t="s">
        <v>15250</v>
      </c>
      <c r="N1822" s="1176"/>
      <c r="O1822" s="1272">
        <v>4</v>
      </c>
      <c r="P1822" s="1272">
        <v>4</v>
      </c>
      <c r="Q1822" s="2014" t="s">
        <v>15245</v>
      </c>
      <c r="R1822" s="1173"/>
      <c r="S1822" s="1173"/>
      <c r="T1822" s="1173"/>
      <c r="U1822" s="1173"/>
      <c r="V1822" s="2609" t="s">
        <v>2073</v>
      </c>
      <c r="W1822" s="1173"/>
      <c r="X1822" s="2609" t="s">
        <v>37</v>
      </c>
      <c r="Y1822" s="1173"/>
      <c r="Z1822" s="3234" t="s">
        <v>45</v>
      </c>
      <c r="AA1822" s="4827">
        <v>4504417031</v>
      </c>
      <c r="AB1822" s="2349" t="s">
        <v>12935</v>
      </c>
      <c r="AC1822" s="722">
        <v>52000</v>
      </c>
      <c r="AD1822" s="1266">
        <v>13500</v>
      </c>
      <c r="AE1822" s="722">
        <f t="shared" si="51"/>
        <v>106000</v>
      </c>
      <c r="AF1822" s="31"/>
      <c r="AG1822" s="26"/>
    </row>
    <row r="1823" spans="1:33" ht="30" customHeight="1">
      <c r="A1823" s="3049" t="s">
        <v>14478</v>
      </c>
      <c r="B1823" s="2992" t="s">
        <v>15251</v>
      </c>
      <c r="C1823" s="1277">
        <v>45625</v>
      </c>
      <c r="D1823" s="1277">
        <f>WORKDAY(C1823,55)</f>
        <v>45702</v>
      </c>
      <c r="E1823" s="593"/>
      <c r="F1823" s="1297"/>
      <c r="G1823" s="1276">
        <v>8617</v>
      </c>
      <c r="H1823" s="3050" t="s">
        <v>1704</v>
      </c>
      <c r="I1823" s="1326"/>
      <c r="J1823" s="1304" t="s">
        <v>15252</v>
      </c>
      <c r="K1823" s="3051" t="s">
        <v>15253</v>
      </c>
      <c r="L1823" s="1397" t="s">
        <v>173</v>
      </c>
      <c r="M1823" s="771" t="s">
        <v>15255</v>
      </c>
      <c r="N1823" s="1176"/>
      <c r="O1823" s="1272">
        <v>1</v>
      </c>
      <c r="P1823" s="1272">
        <v>1</v>
      </c>
      <c r="Q1823" s="2014" t="s">
        <v>15254</v>
      </c>
      <c r="R1823" s="1173"/>
      <c r="S1823" s="1173"/>
      <c r="T1823" s="1173"/>
      <c r="U1823" s="1173"/>
      <c r="V1823" s="3052" t="s">
        <v>2073</v>
      </c>
      <c r="W1823" s="1173"/>
      <c r="X1823" s="3052" t="s">
        <v>37</v>
      </c>
      <c r="Y1823" s="1173"/>
      <c r="Z1823" s="2478" t="s">
        <v>45</v>
      </c>
      <c r="AA1823" s="1176">
        <v>4504417572</v>
      </c>
      <c r="AB1823" s="2349" t="s">
        <v>10565</v>
      </c>
      <c r="AC1823" s="722">
        <v>52000</v>
      </c>
      <c r="AD1823" s="1266">
        <v>11385</v>
      </c>
      <c r="AE1823" s="722">
        <f t="shared" si="51"/>
        <v>63385</v>
      </c>
      <c r="AF1823" s="31"/>
      <c r="AG1823" s="26"/>
    </row>
    <row r="1824" spans="1:33" ht="30" customHeight="1">
      <c r="A1824" s="2310" t="s">
        <v>10021</v>
      </c>
      <c r="B1824" s="1504" t="s">
        <v>15256</v>
      </c>
      <c r="C1824" s="358">
        <v>45628</v>
      </c>
      <c r="D1824" s="358">
        <f>WORKDAY(C1824,7)</f>
        <v>45637</v>
      </c>
      <c r="E1824" s="37"/>
      <c r="F1824" s="449"/>
      <c r="G1824" s="360">
        <v>8618</v>
      </c>
      <c r="H1824" s="2592" t="s">
        <v>6379</v>
      </c>
      <c r="I1824" s="539"/>
      <c r="J1824" s="450" t="s">
        <v>15024</v>
      </c>
      <c r="K1824" s="2106" t="s">
        <v>15257</v>
      </c>
      <c r="L1824" s="2312" t="s">
        <v>67</v>
      </c>
      <c r="M1824" s="135" t="s">
        <v>15333</v>
      </c>
      <c r="N1824" s="364"/>
      <c r="O1824" s="365">
        <v>7</v>
      </c>
      <c r="P1824" s="365">
        <v>7</v>
      </c>
      <c r="Q1824" s="1991" t="s">
        <v>15258</v>
      </c>
      <c r="R1824" s="366"/>
      <c r="S1824" s="366"/>
      <c r="T1824" s="366"/>
      <c r="U1824" s="366"/>
      <c r="V1824" s="2593" t="s">
        <v>256</v>
      </c>
      <c r="W1824" s="366"/>
      <c r="X1824" s="366"/>
      <c r="Y1824" s="366"/>
      <c r="Z1824" s="364"/>
      <c r="AA1824" s="364">
        <v>4504418875</v>
      </c>
      <c r="AB1824" s="2350" t="s">
        <v>10569</v>
      </c>
      <c r="AC1824" s="280"/>
      <c r="AD1824" s="542"/>
      <c r="AE1824" s="280"/>
      <c r="AF1824" s="31"/>
      <c r="AG1824" s="26"/>
    </row>
    <row r="1825" spans="1:33" ht="30" customHeight="1">
      <c r="A1825" s="2281" t="s">
        <v>10021</v>
      </c>
      <c r="B1825" s="2992" t="s">
        <v>15259</v>
      </c>
      <c r="C1825" s="1277">
        <v>45628</v>
      </c>
      <c r="D1825" s="1277">
        <f>WORKDAY(C1825,10)</f>
        <v>45642</v>
      </c>
      <c r="E1825" s="764"/>
      <c r="F1825" s="1297"/>
      <c r="G1825" s="1276">
        <v>8618</v>
      </c>
      <c r="H1825" s="2415" t="s">
        <v>7465</v>
      </c>
      <c r="I1825" s="1326"/>
      <c r="J1825" s="1304" t="s">
        <v>10018</v>
      </c>
      <c r="K1825" s="2410" t="s">
        <v>15260</v>
      </c>
      <c r="L1825" s="1397" t="s">
        <v>173</v>
      </c>
      <c r="M1825" s="771" t="s">
        <v>15334</v>
      </c>
      <c r="N1825" s="1176"/>
      <c r="O1825" s="1272">
        <v>1</v>
      </c>
      <c r="P1825" s="1272">
        <v>1</v>
      </c>
      <c r="Q1825" s="2014" t="s">
        <v>15261</v>
      </c>
      <c r="R1825" s="1173"/>
      <c r="S1825" s="1173"/>
      <c r="T1825" s="1173"/>
      <c r="U1825" s="1173"/>
      <c r="V1825" s="2436" t="s">
        <v>2073</v>
      </c>
      <c r="W1825" s="1173"/>
      <c r="X1825" s="2436" t="s">
        <v>37</v>
      </c>
      <c r="Y1825" s="1173"/>
      <c r="Z1825" s="2454" t="s">
        <v>45</v>
      </c>
      <c r="AA1825" s="1176">
        <v>4504419930</v>
      </c>
      <c r="AB1825" s="2349" t="s">
        <v>12936</v>
      </c>
      <c r="AC1825" s="722">
        <v>0</v>
      </c>
      <c r="AD1825" s="1266">
        <v>6318</v>
      </c>
      <c r="AE1825" s="722">
        <f t="shared" si="51"/>
        <v>6318</v>
      </c>
      <c r="AF1825" s="31"/>
      <c r="AG1825" s="26"/>
    </row>
    <row r="1826" spans="1:33" ht="30" customHeight="1">
      <c r="A1826" s="2281" t="s">
        <v>9208</v>
      </c>
      <c r="B1826" s="2992" t="s">
        <v>15262</v>
      </c>
      <c r="C1826" s="1277">
        <v>45628</v>
      </c>
      <c r="D1826" s="1277">
        <f>WORKDAY(C1826,7)</f>
        <v>45637</v>
      </c>
      <c r="E1826" s="593"/>
      <c r="F1826" s="1297"/>
      <c r="G1826" s="1276">
        <v>8606</v>
      </c>
      <c r="H1826" s="2415" t="s">
        <v>6186</v>
      </c>
      <c r="I1826" s="1326"/>
      <c r="J1826" s="1304" t="s">
        <v>11729</v>
      </c>
      <c r="K1826" s="2410" t="s">
        <v>15263</v>
      </c>
      <c r="L1826" s="2377" t="s">
        <v>76</v>
      </c>
      <c r="M1826" s="771" t="s">
        <v>15335</v>
      </c>
      <c r="N1826" s="1176"/>
      <c r="O1826" s="1272">
        <v>4</v>
      </c>
      <c r="P1826" s="1272">
        <v>4</v>
      </c>
      <c r="Q1826" s="2014" t="s">
        <v>15264</v>
      </c>
      <c r="R1826" s="1173"/>
      <c r="S1826" s="1173"/>
      <c r="T1826" s="1173"/>
      <c r="U1826" s="1173"/>
      <c r="V1826" s="2426" t="s">
        <v>2073</v>
      </c>
      <c r="W1826" s="1173"/>
      <c r="X1826" s="2426" t="s">
        <v>37</v>
      </c>
      <c r="Y1826" s="1173"/>
      <c r="Z1826" s="2478" t="s">
        <v>45</v>
      </c>
      <c r="AA1826" s="1176">
        <v>4504419928</v>
      </c>
      <c r="AB1826" s="2349" t="s">
        <v>14509</v>
      </c>
      <c r="AC1826" s="722">
        <v>0</v>
      </c>
      <c r="AD1826" s="1266">
        <v>5589</v>
      </c>
      <c r="AE1826" s="722">
        <f t="shared" si="51"/>
        <v>22356</v>
      </c>
      <c r="AF1826" s="31"/>
      <c r="AG1826" s="26"/>
    </row>
    <row r="1827" spans="1:33" ht="30" customHeight="1">
      <c r="A1827" s="2281" t="s">
        <v>8756</v>
      </c>
      <c r="B1827" s="2992" t="s">
        <v>15265</v>
      </c>
      <c r="C1827" s="1277">
        <v>45625</v>
      </c>
      <c r="D1827" s="1277">
        <f>WORKDAY(C1827,12)</f>
        <v>45643</v>
      </c>
      <c r="E1827" s="593"/>
      <c r="F1827" s="1297"/>
      <c r="G1827" s="1276">
        <v>8600</v>
      </c>
      <c r="H1827" s="2415" t="s">
        <v>14125</v>
      </c>
      <c r="I1827" s="1326"/>
      <c r="J1827" s="1304" t="s">
        <v>15266</v>
      </c>
      <c r="K1827" s="2410" t="s">
        <v>15267</v>
      </c>
      <c r="L1827" s="2377" t="s">
        <v>76</v>
      </c>
      <c r="M1827" s="771" t="s">
        <v>15336</v>
      </c>
      <c r="N1827" s="1176"/>
      <c r="O1827" s="1272">
        <v>4</v>
      </c>
      <c r="P1827" s="1272">
        <v>4</v>
      </c>
      <c r="Q1827" s="2014" t="s">
        <v>15268</v>
      </c>
      <c r="R1827" s="1173"/>
      <c r="S1827" s="1173"/>
      <c r="T1827" s="1173"/>
      <c r="U1827" s="1173"/>
      <c r="V1827" s="2365" t="s">
        <v>2073</v>
      </c>
      <c r="W1827" s="1173"/>
      <c r="X1827" s="2365" t="s">
        <v>37</v>
      </c>
      <c r="Y1827" s="1173"/>
      <c r="Z1827" s="3350" t="s">
        <v>45</v>
      </c>
      <c r="AA1827" s="1176">
        <v>4504417608</v>
      </c>
      <c r="AB1827" s="2349" t="s">
        <v>10568</v>
      </c>
      <c r="AC1827" s="722">
        <v>21870</v>
      </c>
      <c r="AD1827" s="1266">
        <v>10976</v>
      </c>
      <c r="AE1827" s="722">
        <f t="shared" si="51"/>
        <v>65774</v>
      </c>
      <c r="AF1827" s="31"/>
      <c r="AG1827" s="26"/>
    </row>
    <row r="1828" spans="1:33" ht="30" customHeight="1">
      <c r="A1828" s="2310" t="s">
        <v>8756</v>
      </c>
      <c r="B1828" s="1504" t="s">
        <v>15269</v>
      </c>
      <c r="C1828" s="358">
        <v>45628</v>
      </c>
      <c r="D1828" s="358">
        <f>WORKDAY(C1828,7)</f>
        <v>45637</v>
      </c>
      <c r="E1828" s="37"/>
      <c r="F1828" s="449"/>
      <c r="G1828" s="360">
        <v>8600</v>
      </c>
      <c r="H1828" s="1989"/>
      <c r="I1828" s="2311" t="s">
        <v>92</v>
      </c>
      <c r="J1828" s="450" t="s">
        <v>15270</v>
      </c>
      <c r="K1828" s="2749" t="s">
        <v>15271</v>
      </c>
      <c r="L1828" s="2206" t="s">
        <v>28</v>
      </c>
      <c r="M1828" s="135" t="s">
        <v>15337</v>
      </c>
      <c r="N1828" s="364"/>
      <c r="O1828" s="365">
        <v>2</v>
      </c>
      <c r="P1828" s="365">
        <v>2</v>
      </c>
      <c r="Q1828" s="1991" t="s">
        <v>13909</v>
      </c>
      <c r="R1828" s="366"/>
      <c r="S1828" s="366"/>
      <c r="T1828" s="366"/>
      <c r="U1828" s="366"/>
      <c r="V1828" s="2750" t="s">
        <v>256</v>
      </c>
      <c r="W1828" s="366"/>
      <c r="X1828" s="366"/>
      <c r="Y1828" s="366"/>
      <c r="Z1828" s="364"/>
      <c r="AA1828" s="364" t="s">
        <v>15355</v>
      </c>
      <c r="AB1828" s="2350" t="s">
        <v>12936</v>
      </c>
      <c r="AC1828" s="280"/>
      <c r="AD1828" s="542"/>
      <c r="AE1828" s="280"/>
      <c r="AF1828" s="31"/>
      <c r="AG1828" s="26"/>
    </row>
    <row r="1829" spans="1:33" s="4113" customFormat="1" ht="30" customHeight="1">
      <c r="A1829" s="2310" t="s">
        <v>8756</v>
      </c>
      <c r="B1829" s="1504" t="s">
        <v>15272</v>
      </c>
      <c r="C1829" s="358">
        <v>45628</v>
      </c>
      <c r="D1829" s="358">
        <f>WORKDAY(C1829,11)</f>
        <v>45643</v>
      </c>
      <c r="E1829" s="37"/>
      <c r="F1829" s="449"/>
      <c r="G1829" s="360">
        <v>8600</v>
      </c>
      <c r="H1829" s="2592" t="s">
        <v>1594</v>
      </c>
      <c r="I1829" s="539"/>
      <c r="J1829" s="450" t="s">
        <v>15273</v>
      </c>
      <c r="K1829" s="2749" t="s">
        <v>15274</v>
      </c>
      <c r="L1829" s="1508" t="s">
        <v>173</v>
      </c>
      <c r="M1829" s="135" t="s">
        <v>15338</v>
      </c>
      <c r="N1829" s="364"/>
      <c r="O1829" s="365">
        <v>1</v>
      </c>
      <c r="P1829" s="365">
        <v>1</v>
      </c>
      <c r="Q1829" s="1991" t="s">
        <v>15275</v>
      </c>
      <c r="R1829" s="366"/>
      <c r="S1829" s="366"/>
      <c r="T1829" s="366"/>
      <c r="U1829" s="366"/>
      <c r="V1829" s="366"/>
      <c r="W1829" s="366"/>
      <c r="X1829" s="366"/>
      <c r="Y1829" s="366"/>
      <c r="Z1829" s="364"/>
      <c r="AA1829" s="364">
        <v>4504418827</v>
      </c>
      <c r="AB1829" s="2350" t="s">
        <v>5539</v>
      </c>
      <c r="AC1829" s="280"/>
      <c r="AD1829" s="542"/>
      <c r="AE1829" s="280"/>
      <c r="AF1829" s="68"/>
      <c r="AG1829" s="71"/>
    </row>
    <row r="1830" spans="1:33" ht="30" customHeight="1">
      <c r="A1830" s="2281" t="s">
        <v>8508</v>
      </c>
      <c r="B1830" s="2992" t="s">
        <v>15276</v>
      </c>
      <c r="C1830" s="1277">
        <v>45625</v>
      </c>
      <c r="D1830" s="1277">
        <f>WORKDAY(C1830,7)</f>
        <v>45636</v>
      </c>
      <c r="E1830" s="593"/>
      <c r="F1830" s="1297"/>
      <c r="G1830" s="1276">
        <v>8601</v>
      </c>
      <c r="H1830" s="2415" t="s">
        <v>1375</v>
      </c>
      <c r="I1830" s="1326"/>
      <c r="J1830" s="1304" t="s">
        <v>10913</v>
      </c>
      <c r="K1830" s="2410" t="s">
        <v>15277</v>
      </c>
      <c r="L1830" s="2416" t="s">
        <v>67</v>
      </c>
      <c r="M1830" s="771" t="s">
        <v>15339</v>
      </c>
      <c r="N1830" s="1176"/>
      <c r="O1830" s="1272">
        <v>7</v>
      </c>
      <c r="P1830" s="1272">
        <v>7</v>
      </c>
      <c r="Q1830" s="2014" t="s">
        <v>15278</v>
      </c>
      <c r="R1830" s="1173"/>
      <c r="S1830" s="1173"/>
      <c r="T1830" s="1173"/>
      <c r="U1830" s="1173"/>
      <c r="V1830" s="2365" t="s">
        <v>2073</v>
      </c>
      <c r="W1830" s="1173"/>
      <c r="X1830" s="2365" t="s">
        <v>37</v>
      </c>
      <c r="Y1830" s="1173"/>
      <c r="Z1830" s="2139" t="s">
        <v>45</v>
      </c>
      <c r="AA1830" s="1176">
        <v>4504418563</v>
      </c>
      <c r="AB1830" s="2349" t="s">
        <v>12936</v>
      </c>
      <c r="AC1830" s="722">
        <v>0</v>
      </c>
      <c r="AD1830" s="1266">
        <v>10976</v>
      </c>
      <c r="AE1830" s="722">
        <f t="shared" si="51"/>
        <v>76832</v>
      </c>
      <c r="AF1830" s="31"/>
      <c r="AG1830" s="26"/>
    </row>
    <row r="1831" spans="1:33" ht="30" customHeight="1">
      <c r="A1831" s="2281" t="s">
        <v>8508</v>
      </c>
      <c r="B1831" s="1336" t="s">
        <v>15279</v>
      </c>
      <c r="C1831" s="1277">
        <v>45628</v>
      </c>
      <c r="D1831" s="1277">
        <f>WORKDAY(C1831,7)</f>
        <v>45637</v>
      </c>
      <c r="E1831" s="593"/>
      <c r="F1831" s="1297"/>
      <c r="G1831" s="1276">
        <v>8601</v>
      </c>
      <c r="H1831" s="2415" t="s">
        <v>1594</v>
      </c>
      <c r="I1831" s="1326"/>
      <c r="J1831" s="1304" t="s">
        <v>15280</v>
      </c>
      <c r="K1831" s="2410" t="s">
        <v>15281</v>
      </c>
      <c r="L1831" s="2317" t="s">
        <v>128</v>
      </c>
      <c r="M1831" s="771" t="s">
        <v>15340</v>
      </c>
      <c r="N1831" s="1176"/>
      <c r="O1831" s="1272">
        <v>3</v>
      </c>
      <c r="P1831" s="1272">
        <v>3</v>
      </c>
      <c r="Q1831" s="2014" t="s">
        <v>15282</v>
      </c>
      <c r="R1831" s="1173"/>
      <c r="S1831" s="1173"/>
      <c r="T1831" s="1173"/>
      <c r="U1831" s="1173"/>
      <c r="V1831" s="2365" t="s">
        <v>2073</v>
      </c>
      <c r="W1831" s="1173"/>
      <c r="X1831" s="2365" t="s">
        <v>37</v>
      </c>
      <c r="Y1831" s="1173"/>
      <c r="Z1831" s="2139" t="s">
        <v>45</v>
      </c>
      <c r="AA1831" s="1176">
        <v>4504418826</v>
      </c>
      <c r="AB1831" s="2349" t="s">
        <v>10568</v>
      </c>
      <c r="AC1831" s="722">
        <v>0</v>
      </c>
      <c r="AD1831" s="1266">
        <v>10976</v>
      </c>
      <c r="AE1831" s="722">
        <f t="shared" si="51"/>
        <v>32928</v>
      </c>
      <c r="AF1831" s="31"/>
      <c r="AG1831" s="26"/>
    </row>
    <row r="1832" spans="1:33" ht="30" customHeight="1">
      <c r="A1832" s="3053" t="s">
        <v>14478</v>
      </c>
      <c r="B1832" s="2992" t="s">
        <v>15283</v>
      </c>
      <c r="C1832" s="1277">
        <v>45628</v>
      </c>
      <c r="D1832" s="1277">
        <f>WORKDAY(C1832,60)</f>
        <v>45712</v>
      </c>
      <c r="E1832" s="593"/>
      <c r="F1832" s="1297"/>
      <c r="G1832" s="1276">
        <v>8617</v>
      </c>
      <c r="H1832" s="2415" t="s">
        <v>3074</v>
      </c>
      <c r="I1832" s="1326"/>
      <c r="J1832" s="2633" t="s">
        <v>15284</v>
      </c>
      <c r="K1832" s="2410" t="s">
        <v>15285</v>
      </c>
      <c r="L1832" s="1397" t="s">
        <v>173</v>
      </c>
      <c r="M1832" s="771" t="s">
        <v>15341</v>
      </c>
      <c r="N1832" s="1176"/>
      <c r="O1832" s="1272">
        <v>1</v>
      </c>
      <c r="P1832" s="1272">
        <v>1</v>
      </c>
      <c r="Q1832" s="2014" t="s">
        <v>15286</v>
      </c>
      <c r="R1832" s="1173"/>
      <c r="S1832" s="1173"/>
      <c r="T1832" s="1173"/>
      <c r="U1832" s="1173"/>
      <c r="V1832" s="3052" t="s">
        <v>2073</v>
      </c>
      <c r="W1832" s="1173"/>
      <c r="X1832" s="3052" t="s">
        <v>37</v>
      </c>
      <c r="Y1832" s="1173"/>
      <c r="Z1832" s="2478" t="s">
        <v>45</v>
      </c>
      <c r="AA1832" s="1176">
        <v>4504419147</v>
      </c>
      <c r="AB1832" s="2349" t="s">
        <v>14509</v>
      </c>
      <c r="AC1832" s="722">
        <v>70000</v>
      </c>
      <c r="AD1832" s="1266">
        <v>11385</v>
      </c>
      <c r="AE1832" s="722">
        <f t="shared" si="51"/>
        <v>81385</v>
      </c>
      <c r="AF1832" s="31"/>
      <c r="AG1832" s="26"/>
    </row>
    <row r="1833" spans="1:33" ht="30" customHeight="1">
      <c r="A1833" s="2281" t="s">
        <v>14478</v>
      </c>
      <c r="B1833" s="1336" t="s">
        <v>15287</v>
      </c>
      <c r="C1833" s="1277">
        <v>45628</v>
      </c>
      <c r="D1833" s="1277">
        <f>WORKDAY(C1833,25)</f>
        <v>45663</v>
      </c>
      <c r="E1833" s="593"/>
      <c r="F1833" s="1297"/>
      <c r="G1833" s="1276">
        <v>8617</v>
      </c>
      <c r="H1833" s="2415" t="s">
        <v>9135</v>
      </c>
      <c r="I1833" s="1326"/>
      <c r="J1833" s="1304" t="s">
        <v>15288</v>
      </c>
      <c r="K1833" s="2410" t="s">
        <v>15289</v>
      </c>
      <c r="L1833" s="2377" t="s">
        <v>76</v>
      </c>
      <c r="M1833" s="771" t="s">
        <v>15342</v>
      </c>
      <c r="N1833" s="1176"/>
      <c r="O1833" s="1272">
        <v>4</v>
      </c>
      <c r="P1833" s="1272">
        <v>4</v>
      </c>
      <c r="Q1833" s="2633" t="s">
        <v>15290</v>
      </c>
      <c r="R1833" s="1173"/>
      <c r="S1833" s="1173"/>
      <c r="T1833" s="1173"/>
      <c r="U1833" s="1173"/>
      <c r="V1833" s="2927" t="s">
        <v>2073</v>
      </c>
      <c r="W1833" s="1173"/>
      <c r="X1833" s="2927" t="s">
        <v>37</v>
      </c>
      <c r="Y1833" s="1173"/>
      <c r="Z1833" s="2478" t="s">
        <v>45</v>
      </c>
      <c r="AA1833" s="1176">
        <v>4504419148</v>
      </c>
      <c r="AB1833" s="2349" t="s">
        <v>14509</v>
      </c>
      <c r="AC1833" s="722">
        <v>0</v>
      </c>
      <c r="AD1833" s="1266">
        <v>11385</v>
      </c>
      <c r="AE1833" s="722">
        <f t="shared" si="51"/>
        <v>45540</v>
      </c>
      <c r="AF1833" s="31"/>
      <c r="AG1833" s="26"/>
    </row>
    <row r="1834" spans="1:33" ht="30" customHeight="1">
      <c r="A1834" s="2281" t="s">
        <v>14478</v>
      </c>
      <c r="B1834" s="2992" t="s">
        <v>15291</v>
      </c>
      <c r="C1834" s="1277">
        <v>45628</v>
      </c>
      <c r="D1834" s="1277">
        <f>WORKDAY(C1834,25)</f>
        <v>45663</v>
      </c>
      <c r="E1834" s="593"/>
      <c r="F1834" s="1297"/>
      <c r="G1834" s="1276">
        <v>8617</v>
      </c>
      <c r="H1834" s="2415" t="s">
        <v>343</v>
      </c>
      <c r="I1834" s="1326"/>
      <c r="J1834" s="1304" t="s">
        <v>15292</v>
      </c>
      <c r="K1834" s="2078" t="s">
        <v>15293</v>
      </c>
      <c r="L1834" s="2416" t="s">
        <v>193</v>
      </c>
      <c r="M1834" s="771" t="s">
        <v>15343</v>
      </c>
      <c r="N1834" s="1176"/>
      <c r="O1834" s="1272">
        <v>6</v>
      </c>
      <c r="P1834" s="257">
        <v>15</v>
      </c>
      <c r="Q1834" s="2014" t="s">
        <v>15294</v>
      </c>
      <c r="R1834" s="1173"/>
      <c r="S1834" s="1173"/>
      <c r="T1834" s="1173"/>
      <c r="U1834" s="1173"/>
      <c r="V1834" s="2426" t="s">
        <v>2073</v>
      </c>
      <c r="W1834" s="1173"/>
      <c r="X1834" s="2426" t="s">
        <v>37</v>
      </c>
      <c r="Y1834" s="1173"/>
      <c r="Z1834" s="2536" t="s">
        <v>45</v>
      </c>
      <c r="AA1834" s="1176">
        <v>4504419149</v>
      </c>
      <c r="AB1834" s="2349" t="s">
        <v>14509</v>
      </c>
      <c r="AC1834" s="722">
        <v>0</v>
      </c>
      <c r="AD1834" s="1266">
        <v>11385</v>
      </c>
      <c r="AE1834" s="722">
        <f t="shared" si="51"/>
        <v>170775</v>
      </c>
      <c r="AF1834" s="31"/>
      <c r="AG1834" s="26"/>
    </row>
    <row r="1835" spans="1:33" ht="30" customHeight="1">
      <c r="A1835" s="2281" t="s">
        <v>10642</v>
      </c>
      <c r="B1835" s="2992" t="s">
        <v>15295</v>
      </c>
      <c r="C1835" s="1277">
        <v>45625</v>
      </c>
      <c r="D1835" s="1277">
        <f>WORKDAY(C1835,10)</f>
        <v>45639</v>
      </c>
      <c r="E1835" s="764"/>
      <c r="F1835" s="1297"/>
      <c r="G1835" s="1276">
        <v>8614</v>
      </c>
      <c r="H1835" s="2415" t="s">
        <v>13186</v>
      </c>
      <c r="I1835" s="1326"/>
      <c r="J1835" s="1304" t="s">
        <v>15296</v>
      </c>
      <c r="K1835" s="2410" t="s">
        <v>15297</v>
      </c>
      <c r="L1835" s="1397" t="s">
        <v>173</v>
      </c>
      <c r="M1835" s="771" t="s">
        <v>15344</v>
      </c>
      <c r="N1835" s="1176"/>
      <c r="O1835" s="1272">
        <v>1</v>
      </c>
      <c r="P1835" s="1272">
        <v>1</v>
      </c>
      <c r="Q1835" s="2014" t="s">
        <v>15261</v>
      </c>
      <c r="R1835" s="1173"/>
      <c r="S1835" s="1173"/>
      <c r="T1835" s="1173"/>
      <c r="U1835" s="1173"/>
      <c r="V1835" s="2436" t="s">
        <v>2073</v>
      </c>
      <c r="W1835" s="1173"/>
      <c r="X1835" s="2426" t="s">
        <v>37</v>
      </c>
      <c r="Y1835" s="1173"/>
      <c r="Z1835" s="2249" t="s">
        <v>45</v>
      </c>
      <c r="AA1835" s="1176">
        <v>4504418578</v>
      </c>
      <c r="AB1835" s="2349" t="s">
        <v>12936</v>
      </c>
      <c r="AC1835" s="722">
        <v>0</v>
      </c>
      <c r="AD1835" s="1266">
        <v>6318</v>
      </c>
      <c r="AE1835" s="722">
        <f t="shared" si="51"/>
        <v>6318</v>
      </c>
      <c r="AF1835" s="31"/>
      <c r="AG1835" s="26"/>
    </row>
    <row r="1836" spans="1:33" ht="30" customHeight="1">
      <c r="A1836" s="2281" t="s">
        <v>9994</v>
      </c>
      <c r="B1836" s="2992" t="s">
        <v>15298</v>
      </c>
      <c r="C1836" s="1277">
        <v>45625</v>
      </c>
      <c r="D1836" s="1277">
        <f>WORKDAY(C1836,10)</f>
        <v>45639</v>
      </c>
      <c r="E1836" s="593"/>
      <c r="F1836" s="1297"/>
      <c r="G1836" s="1276">
        <v>9042</v>
      </c>
      <c r="H1836" s="2415" t="s">
        <v>15299</v>
      </c>
      <c r="I1836" s="1326"/>
      <c r="J1836" s="2633" t="s">
        <v>15300</v>
      </c>
      <c r="K1836" s="2078" t="s">
        <v>15301</v>
      </c>
      <c r="L1836" s="1397" t="s">
        <v>8969</v>
      </c>
      <c r="M1836" s="771" t="s">
        <v>15345</v>
      </c>
      <c r="N1836" s="1176"/>
      <c r="O1836" s="1272">
        <v>9</v>
      </c>
      <c r="P1836" s="1272">
        <v>9</v>
      </c>
      <c r="Q1836" s="2014" t="s">
        <v>15302</v>
      </c>
      <c r="R1836" s="1173"/>
      <c r="S1836" s="1173"/>
      <c r="T1836" s="1173"/>
      <c r="U1836" s="1173"/>
      <c r="V1836" s="2277" t="s">
        <v>2073</v>
      </c>
      <c r="W1836" s="1173"/>
      <c r="X1836" s="2277" t="s">
        <v>37</v>
      </c>
      <c r="Y1836" s="1173"/>
      <c r="Z1836" s="2678" t="s">
        <v>45</v>
      </c>
      <c r="AA1836" s="1176">
        <v>4504418380</v>
      </c>
      <c r="AB1836" s="2349" t="s">
        <v>14509</v>
      </c>
      <c r="AC1836" s="722">
        <v>0</v>
      </c>
      <c r="AD1836" s="1266">
        <v>3600</v>
      </c>
      <c r="AE1836" s="722">
        <f t="shared" si="51"/>
        <v>32400</v>
      </c>
      <c r="AF1836" s="31"/>
      <c r="AG1836" s="26"/>
    </row>
    <row r="1837" spans="1:33" ht="30" customHeight="1">
      <c r="A1837" s="2281" t="s">
        <v>9994</v>
      </c>
      <c r="B1837" s="1336" t="s">
        <v>15303</v>
      </c>
      <c r="C1837" s="1277">
        <v>45628</v>
      </c>
      <c r="D1837" s="1277">
        <f>WORKDAY(C1837,7)</f>
        <v>45637</v>
      </c>
      <c r="E1837" s="593"/>
      <c r="F1837" s="1297"/>
      <c r="G1837" s="1276">
        <v>9042</v>
      </c>
      <c r="H1837" s="2077"/>
      <c r="I1837" s="2409" t="s">
        <v>92</v>
      </c>
      <c r="J1837" s="1304" t="s">
        <v>9995</v>
      </c>
      <c r="K1837" s="2410" t="s">
        <v>15304</v>
      </c>
      <c r="L1837" s="2261" t="s">
        <v>28</v>
      </c>
      <c r="M1837" s="771" t="s">
        <v>15346</v>
      </c>
      <c r="N1837" s="1176"/>
      <c r="O1837" s="1272">
        <v>2</v>
      </c>
      <c r="P1837" s="1272">
        <v>2</v>
      </c>
      <c r="Q1837" s="2014" t="s">
        <v>15305</v>
      </c>
      <c r="R1837" s="1173"/>
      <c r="S1837" s="1173"/>
      <c r="T1837" s="1173"/>
      <c r="U1837" s="1173"/>
      <c r="V1837" s="2365" t="s">
        <v>2073</v>
      </c>
      <c r="W1837" s="1173"/>
      <c r="X1837" s="2365" t="s">
        <v>37</v>
      </c>
      <c r="Y1837" s="1173"/>
      <c r="Z1837" s="2389" t="s">
        <v>45</v>
      </c>
      <c r="AA1837" s="1176">
        <v>4504418825</v>
      </c>
      <c r="AB1837" s="2349" t="s">
        <v>5539</v>
      </c>
      <c r="AC1837" s="722">
        <v>0</v>
      </c>
      <c r="AD1837" s="1266">
        <v>6075</v>
      </c>
      <c r="AE1837" s="722">
        <f t="shared" si="51"/>
        <v>12150</v>
      </c>
      <c r="AF1837" s="31"/>
      <c r="AG1837" s="26"/>
    </row>
    <row r="1838" spans="1:33" ht="30" customHeight="1">
      <c r="A1838" s="2281" t="s">
        <v>14524</v>
      </c>
      <c r="B1838" s="2992" t="s">
        <v>15306</v>
      </c>
      <c r="C1838" s="1277">
        <v>45625</v>
      </c>
      <c r="D1838" s="1277">
        <f>WORKDAY(C1838,60)</f>
        <v>45709</v>
      </c>
      <c r="E1838" s="593"/>
      <c r="F1838" s="1297"/>
      <c r="G1838" s="1276">
        <v>8637</v>
      </c>
      <c r="H1838" s="2415" t="s">
        <v>13621</v>
      </c>
      <c r="I1838" s="1326"/>
      <c r="J1838" s="1304" t="s">
        <v>15307</v>
      </c>
      <c r="K1838" s="2410" t="s">
        <v>15308</v>
      </c>
      <c r="L1838" s="2377" t="s">
        <v>76</v>
      </c>
      <c r="M1838" s="771" t="s">
        <v>15347</v>
      </c>
      <c r="N1838" s="1176"/>
      <c r="O1838" s="1272">
        <v>4</v>
      </c>
      <c r="P1838" s="1272">
        <v>4</v>
      </c>
      <c r="Q1838" s="2014" t="s">
        <v>15309</v>
      </c>
      <c r="R1838" s="1173"/>
      <c r="S1838" s="1173"/>
      <c r="T1838" s="1173"/>
      <c r="U1838" s="1173"/>
      <c r="V1838" s="2609" t="s">
        <v>2073</v>
      </c>
      <c r="W1838" s="1173"/>
      <c r="X1838" s="2609" t="s">
        <v>37</v>
      </c>
      <c r="Y1838" s="1173"/>
      <c r="Z1838" s="3124" t="s">
        <v>45</v>
      </c>
      <c r="AA1838" s="1176" t="s">
        <v>15356</v>
      </c>
      <c r="AB1838" s="2349" t="s">
        <v>12935</v>
      </c>
      <c r="AC1838" s="722">
        <v>70000</v>
      </c>
      <c r="AD1838" s="1266">
        <v>13500</v>
      </c>
      <c r="AE1838" s="722">
        <f t="shared" si="51"/>
        <v>124000</v>
      </c>
      <c r="AF1838" s="31"/>
      <c r="AG1838" s="26"/>
    </row>
    <row r="1839" spans="1:33" ht="30" customHeight="1">
      <c r="A1839" s="4668" t="s">
        <v>14524</v>
      </c>
      <c r="B1839" s="5583" t="s">
        <v>15310</v>
      </c>
      <c r="C1839" s="340">
        <v>45628</v>
      </c>
      <c r="D1839" s="340">
        <f>WORKDAY(C1839,60)</f>
        <v>45712</v>
      </c>
      <c r="E1839" s="422"/>
      <c r="F1839" s="374"/>
      <c r="G1839" s="339">
        <v>8637</v>
      </c>
      <c r="H1839" s="1993"/>
      <c r="I1839" s="4579" t="s">
        <v>25</v>
      </c>
      <c r="J1839" s="4669" t="s">
        <v>15311</v>
      </c>
      <c r="K1839" s="4580" t="s">
        <v>15312</v>
      </c>
      <c r="L1839" s="552" t="s">
        <v>173</v>
      </c>
      <c r="M1839" s="338" t="s">
        <v>15348</v>
      </c>
      <c r="N1839" s="255"/>
      <c r="O1839" s="258">
        <v>1</v>
      </c>
      <c r="P1839" s="258">
        <v>1</v>
      </c>
      <c r="Q1839" s="1977" t="s">
        <v>15313</v>
      </c>
      <c r="R1839" s="309"/>
      <c r="S1839" s="250"/>
      <c r="T1839" s="250"/>
      <c r="U1839" s="250"/>
      <c r="V1839" s="4581" t="s">
        <v>2073</v>
      </c>
      <c r="W1839" s="3421"/>
      <c r="X1839" s="4581" t="s">
        <v>37</v>
      </c>
      <c r="Y1839" s="250"/>
      <c r="Z1839" s="251"/>
      <c r="AA1839" s="251">
        <v>4504418526</v>
      </c>
      <c r="AB1839" s="2348" t="s">
        <v>14509</v>
      </c>
      <c r="AC1839" s="33">
        <v>70000</v>
      </c>
      <c r="AD1839" s="471">
        <v>13500</v>
      </c>
      <c r="AE1839" s="33">
        <f t="shared" si="51"/>
        <v>83500</v>
      </c>
      <c r="AF1839" s="31"/>
      <c r="AG1839" s="26"/>
    </row>
    <row r="1840" spans="1:33" ht="30" customHeight="1">
      <c r="A1840" s="2281" t="s">
        <v>14524</v>
      </c>
      <c r="B1840" s="2992" t="s">
        <v>15314</v>
      </c>
      <c r="C1840" s="1277">
        <v>45628</v>
      </c>
      <c r="D1840" s="1277">
        <f>WORKDAY(C1840,30)</f>
        <v>45670</v>
      </c>
      <c r="E1840" s="593"/>
      <c r="F1840" s="1297"/>
      <c r="G1840" s="1276">
        <v>8637</v>
      </c>
      <c r="H1840" s="2415" t="s">
        <v>11907</v>
      </c>
      <c r="I1840" s="1326"/>
      <c r="J1840" s="1304" t="s">
        <v>15080</v>
      </c>
      <c r="K1840" s="2410" t="s">
        <v>15315</v>
      </c>
      <c r="L1840" s="1397" t="s">
        <v>173</v>
      </c>
      <c r="M1840" s="771" t="s">
        <v>15349</v>
      </c>
      <c r="N1840" s="1176"/>
      <c r="O1840" s="1272">
        <v>1</v>
      </c>
      <c r="P1840" s="1272">
        <v>1</v>
      </c>
      <c r="Q1840" s="2014" t="s">
        <v>15316</v>
      </c>
      <c r="R1840" s="1173"/>
      <c r="S1840" s="1173"/>
      <c r="T1840" s="1173"/>
      <c r="U1840" s="1173"/>
      <c r="V1840" s="2533" t="s">
        <v>2073</v>
      </c>
      <c r="W1840" s="1173"/>
      <c r="X1840" s="2533" t="s">
        <v>37</v>
      </c>
      <c r="Y1840" s="1173"/>
      <c r="Z1840" s="2670" t="s">
        <v>45</v>
      </c>
      <c r="AA1840" s="1176">
        <v>4504418527</v>
      </c>
      <c r="AB1840" s="2349" t="s">
        <v>14509</v>
      </c>
      <c r="AC1840" s="722">
        <v>7000</v>
      </c>
      <c r="AD1840" s="1266">
        <v>13500</v>
      </c>
      <c r="AE1840" s="722">
        <f t="shared" si="51"/>
        <v>20500</v>
      </c>
      <c r="AF1840" s="31"/>
      <c r="AG1840" s="26"/>
    </row>
    <row r="1841" spans="1:33" ht="30" customHeight="1">
      <c r="A1841" s="2310" t="s">
        <v>7869</v>
      </c>
      <c r="B1841" s="1504" t="s">
        <v>15317</v>
      </c>
      <c r="C1841" s="358">
        <v>45628</v>
      </c>
      <c r="D1841" s="358">
        <f>WORKDAY(C1841,4)</f>
        <v>45632</v>
      </c>
      <c r="E1841" s="37"/>
      <c r="F1841" s="449"/>
      <c r="G1841" s="360">
        <v>8644</v>
      </c>
      <c r="H1841" s="1989"/>
      <c r="I1841" s="2311" t="s">
        <v>92</v>
      </c>
      <c r="J1841" s="450" t="s">
        <v>14983</v>
      </c>
      <c r="K1841" s="2106" t="s">
        <v>15318</v>
      </c>
      <c r="L1841" s="2312" t="s">
        <v>179</v>
      </c>
      <c r="M1841" s="135" t="s">
        <v>15350</v>
      </c>
      <c r="N1841" s="364"/>
      <c r="O1841" s="365">
        <v>8</v>
      </c>
      <c r="P1841" s="365">
        <v>8</v>
      </c>
      <c r="Q1841" s="2313" t="s">
        <v>15319</v>
      </c>
      <c r="R1841" s="366"/>
      <c r="S1841" s="366"/>
      <c r="T1841" s="366"/>
      <c r="U1841" s="366"/>
      <c r="V1841" s="2314" t="s">
        <v>256</v>
      </c>
      <c r="W1841" s="366"/>
      <c r="X1841" s="366"/>
      <c r="Y1841" s="366"/>
      <c r="Z1841" s="364"/>
      <c r="AA1841" s="364">
        <v>4504418701</v>
      </c>
      <c r="AB1841" s="2350" t="s">
        <v>14506</v>
      </c>
      <c r="AC1841" s="280"/>
      <c r="AD1841" s="542"/>
      <c r="AE1841" s="280"/>
      <c r="AF1841" s="31"/>
      <c r="AG1841" s="26"/>
    </row>
    <row r="1842" spans="1:33" ht="30" customHeight="1">
      <c r="A1842" s="2281" t="s">
        <v>8626</v>
      </c>
      <c r="B1842" s="2992" t="s">
        <v>15320</v>
      </c>
      <c r="C1842" s="1277">
        <v>45625</v>
      </c>
      <c r="D1842" s="1277">
        <f>WORKDAY(C1842,9)</f>
        <v>45638</v>
      </c>
      <c r="E1842" s="593"/>
      <c r="F1842" s="1297"/>
      <c r="G1842" s="1276">
        <v>8615</v>
      </c>
      <c r="H1842" s="2415" t="s">
        <v>1910</v>
      </c>
      <c r="I1842" s="1326"/>
      <c r="J1842" s="1304" t="s">
        <v>9530</v>
      </c>
      <c r="K1842" s="2410" t="s">
        <v>15321</v>
      </c>
      <c r="L1842" s="1397" t="s">
        <v>173</v>
      </c>
      <c r="M1842" s="771" t="s">
        <v>15351</v>
      </c>
      <c r="N1842" s="1176"/>
      <c r="O1842" s="1272">
        <v>1</v>
      </c>
      <c r="P1842" s="1272">
        <v>1</v>
      </c>
      <c r="Q1842" s="2014" t="s">
        <v>15261</v>
      </c>
      <c r="R1842" s="1173"/>
      <c r="S1842" s="1173"/>
      <c r="T1842" s="1173"/>
      <c r="U1842" s="1173"/>
      <c r="V1842" s="2854" t="s">
        <v>2073</v>
      </c>
      <c r="W1842" s="1173"/>
      <c r="X1842" s="2854" t="s">
        <v>37</v>
      </c>
      <c r="Y1842" s="1173"/>
      <c r="Z1842" s="2139" t="s">
        <v>45</v>
      </c>
      <c r="AA1842" s="1176" t="s">
        <v>15357</v>
      </c>
      <c r="AB1842" s="2349" t="s">
        <v>12936</v>
      </c>
      <c r="AC1842" s="722">
        <v>3000</v>
      </c>
      <c r="AD1842" s="1266">
        <v>7857</v>
      </c>
      <c r="AE1842" s="722">
        <f t="shared" si="51"/>
        <v>10857</v>
      </c>
      <c r="AF1842" s="31"/>
      <c r="AG1842" s="26"/>
    </row>
    <row r="1843" spans="1:33" ht="30" customHeight="1">
      <c r="A1843" s="2281" t="s">
        <v>8570</v>
      </c>
      <c r="B1843" s="2992" t="s">
        <v>15322</v>
      </c>
      <c r="C1843" s="1277">
        <v>45617</v>
      </c>
      <c r="D1843" s="1277">
        <v>45628</v>
      </c>
      <c r="E1843" s="764"/>
      <c r="F1843" s="1297"/>
      <c r="G1843" s="1276">
        <v>9013</v>
      </c>
      <c r="H1843" s="2077"/>
      <c r="I1843" s="2409" t="s">
        <v>92</v>
      </c>
      <c r="J1843" s="1304" t="s">
        <v>15323</v>
      </c>
      <c r="K1843" s="2410" t="s">
        <v>15324</v>
      </c>
      <c r="L1843" s="2261" t="s">
        <v>28</v>
      </c>
      <c r="M1843" s="771" t="s">
        <v>15352</v>
      </c>
      <c r="N1843" s="1176"/>
      <c r="O1843" s="1272">
        <v>2</v>
      </c>
      <c r="P1843" s="1272">
        <v>2</v>
      </c>
      <c r="Q1843" s="2014" t="s">
        <v>15325</v>
      </c>
      <c r="R1843" s="1173"/>
      <c r="S1843" s="1173"/>
      <c r="T1843" s="1173"/>
      <c r="U1843" s="1173"/>
      <c r="V1843" s="2479" t="s">
        <v>2073</v>
      </c>
      <c r="W1843" s="1173"/>
      <c r="X1843" s="2479" t="s">
        <v>37</v>
      </c>
      <c r="Y1843" s="1173"/>
      <c r="Z1843" s="2365" t="s">
        <v>45</v>
      </c>
      <c r="AA1843" s="1176">
        <v>4504418524</v>
      </c>
      <c r="AB1843" s="2349" t="s">
        <v>12935</v>
      </c>
      <c r="AC1843" s="722">
        <v>0</v>
      </c>
      <c r="AD1843" s="1266">
        <v>6544.8</v>
      </c>
      <c r="AE1843" s="722">
        <f t="shared" si="51"/>
        <v>13089.6</v>
      </c>
      <c r="AF1843" s="31"/>
      <c r="AG1843" s="26"/>
    </row>
    <row r="1844" spans="1:33" s="4113" customFormat="1" ht="30" customHeight="1">
      <c r="A1844" s="2310" t="s">
        <v>7878</v>
      </c>
      <c r="B1844" s="2311" t="s">
        <v>15326</v>
      </c>
      <c r="C1844" s="358">
        <v>45625</v>
      </c>
      <c r="D1844" s="358">
        <f>WORKDAY(C1844,8)</f>
        <v>45637</v>
      </c>
      <c r="E1844" s="37"/>
      <c r="F1844" s="449"/>
      <c r="G1844" s="360">
        <v>8638</v>
      </c>
      <c r="H1844" s="2592" t="s">
        <v>4734</v>
      </c>
      <c r="I1844" s="539"/>
      <c r="J1844" s="450" t="s">
        <v>15046</v>
      </c>
      <c r="K1844" s="2749" t="s">
        <v>15327</v>
      </c>
      <c r="L1844" s="2312" t="s">
        <v>62</v>
      </c>
      <c r="M1844" s="135" t="s">
        <v>15353</v>
      </c>
      <c r="N1844" s="364"/>
      <c r="O1844" s="365">
        <v>5</v>
      </c>
      <c r="P1844" s="365">
        <v>5</v>
      </c>
      <c r="Q1844" s="1991" t="s">
        <v>15328</v>
      </c>
      <c r="R1844" s="366"/>
      <c r="S1844" s="366"/>
      <c r="T1844" s="366"/>
      <c r="U1844" s="366"/>
      <c r="V1844" s="366"/>
      <c r="W1844" s="366"/>
      <c r="X1844" s="366"/>
      <c r="Y1844" s="366"/>
      <c r="Z1844" s="364"/>
      <c r="AA1844" s="364">
        <v>4504417880</v>
      </c>
      <c r="AB1844" s="2350" t="s">
        <v>12936</v>
      </c>
      <c r="AC1844" s="280"/>
      <c r="AD1844" s="542"/>
      <c r="AE1844" s="280"/>
      <c r="AF1844" s="68"/>
      <c r="AG1844" s="71"/>
    </row>
    <row r="1845" spans="1:33" ht="30" customHeight="1">
      <c r="A1845" s="2281" t="s">
        <v>8549</v>
      </c>
      <c r="B1845" s="2992" t="s">
        <v>15329</v>
      </c>
      <c r="C1845" s="1277">
        <v>45625</v>
      </c>
      <c r="D1845" s="1277">
        <f>WORKDAY(C1845,7)</f>
        <v>45636</v>
      </c>
      <c r="E1845" s="593"/>
      <c r="F1845" s="1297"/>
      <c r="G1845" s="1276">
        <v>8634</v>
      </c>
      <c r="H1845" s="2415" t="s">
        <v>4734</v>
      </c>
      <c r="I1845" s="1326"/>
      <c r="J1845" s="1304" t="s">
        <v>15330</v>
      </c>
      <c r="K1845" s="2410" t="s">
        <v>15331</v>
      </c>
      <c r="L1845" s="1397" t="s">
        <v>173</v>
      </c>
      <c r="M1845" s="771" t="s">
        <v>15354</v>
      </c>
      <c r="N1845" s="1176"/>
      <c r="O1845" s="1272">
        <v>1</v>
      </c>
      <c r="P1845" s="1272">
        <v>1</v>
      </c>
      <c r="Q1845" s="2014" t="s">
        <v>15332</v>
      </c>
      <c r="R1845" s="1173"/>
      <c r="S1845" s="1173"/>
      <c r="T1845" s="1173"/>
      <c r="U1845" s="1173"/>
      <c r="V1845" s="3032" t="s">
        <v>2073</v>
      </c>
      <c r="W1845" s="1173"/>
      <c r="X1845" s="3032" t="s">
        <v>37</v>
      </c>
      <c r="Y1845" s="1173"/>
      <c r="Z1845" s="2389" t="s">
        <v>45</v>
      </c>
      <c r="AA1845" s="1176" t="s">
        <v>15358</v>
      </c>
      <c r="AB1845" s="2349" t="s">
        <v>12936</v>
      </c>
      <c r="AC1845" s="722">
        <v>0</v>
      </c>
      <c r="AD1845" s="1266">
        <v>7858.62</v>
      </c>
      <c r="AE1845" s="722">
        <f t="shared" si="51"/>
        <v>7858.62</v>
      </c>
      <c r="AF1845" s="31"/>
      <c r="AG1845" s="26"/>
    </row>
    <row r="1846" spans="1:33" ht="30" customHeight="1">
      <c r="A1846" s="2281" t="s">
        <v>10642</v>
      </c>
      <c r="B1846" s="2992" t="s">
        <v>15359</v>
      </c>
      <c r="C1846" s="1277">
        <v>45628</v>
      </c>
      <c r="D1846" s="1277">
        <f>WORKDAY(C1846,7)</f>
        <v>45637</v>
      </c>
      <c r="E1846" s="764"/>
      <c r="F1846" s="1297"/>
      <c r="G1846" s="1276">
        <v>8614</v>
      </c>
      <c r="H1846" s="2415" t="s">
        <v>10292</v>
      </c>
      <c r="I1846" s="1326"/>
      <c r="J1846" s="1304" t="s">
        <v>15360</v>
      </c>
      <c r="K1846" s="2410" t="s">
        <v>15361</v>
      </c>
      <c r="L1846" s="2416" t="s">
        <v>1928</v>
      </c>
      <c r="M1846" s="771" t="s">
        <v>15456</v>
      </c>
      <c r="N1846" s="1176"/>
      <c r="O1846" s="1272">
        <v>18</v>
      </c>
      <c r="P1846" s="1272">
        <v>18</v>
      </c>
      <c r="Q1846" s="2633" t="s">
        <v>15362</v>
      </c>
      <c r="R1846" s="1173"/>
      <c r="S1846" s="1173"/>
      <c r="T1846" s="1173"/>
      <c r="U1846" s="1173"/>
      <c r="V1846" s="2436" t="s">
        <v>2073</v>
      </c>
      <c r="W1846" s="1173"/>
      <c r="X1846" s="2426" t="s">
        <v>37</v>
      </c>
      <c r="Y1846" s="1173"/>
      <c r="Z1846" s="2249" t="s">
        <v>45</v>
      </c>
      <c r="AA1846" s="1176">
        <v>4504419224</v>
      </c>
      <c r="AB1846" s="2349" t="s">
        <v>10568</v>
      </c>
      <c r="AC1846" s="722">
        <v>0</v>
      </c>
      <c r="AD1846" s="1266">
        <v>6318</v>
      </c>
      <c r="AE1846" s="722">
        <f t="shared" si="51"/>
        <v>113724</v>
      </c>
      <c r="AF1846" s="31"/>
      <c r="AG1846" s="26"/>
    </row>
    <row r="1847" spans="1:33" ht="30" customHeight="1">
      <c r="A1847" s="2373" t="s">
        <v>8508</v>
      </c>
      <c r="B1847" s="1336" t="s">
        <v>15363</v>
      </c>
      <c r="C1847" s="1277">
        <v>45629</v>
      </c>
      <c r="D1847" s="1277">
        <f>WORKDAY(C1847,7)</f>
        <v>45638</v>
      </c>
      <c r="E1847" s="593"/>
      <c r="F1847" s="1297"/>
      <c r="G1847" s="1276">
        <v>8601</v>
      </c>
      <c r="H1847" s="2374" t="s">
        <v>10220</v>
      </c>
      <c r="I1847" s="2398" t="s">
        <v>92</v>
      </c>
      <c r="J1847" s="2376" t="s">
        <v>15364</v>
      </c>
      <c r="K1847" s="2375" t="s">
        <v>15365</v>
      </c>
      <c r="L1847" s="2261" t="s">
        <v>28</v>
      </c>
      <c r="M1847" s="771" t="s">
        <v>15457</v>
      </c>
      <c r="N1847" s="1176"/>
      <c r="O1847" s="1272">
        <v>2</v>
      </c>
      <c r="P1847" s="1272">
        <v>2</v>
      </c>
      <c r="Q1847" s="2014" t="s">
        <v>15366</v>
      </c>
      <c r="R1847" s="1173"/>
      <c r="S1847" s="1173"/>
      <c r="T1847" s="1173"/>
      <c r="U1847" s="1173"/>
      <c r="V1847" s="2426" t="s">
        <v>2073</v>
      </c>
      <c r="W1847" s="1173"/>
      <c r="X1847" s="2426" t="s">
        <v>37</v>
      </c>
      <c r="Y1847" s="1173"/>
      <c r="Z1847" s="2139" t="s">
        <v>45</v>
      </c>
      <c r="AA1847" s="1176">
        <v>4504420474</v>
      </c>
      <c r="AB1847" s="2349" t="s">
        <v>10568</v>
      </c>
      <c r="AC1847" s="722">
        <v>0</v>
      </c>
      <c r="AD1847" s="1266">
        <v>10976</v>
      </c>
      <c r="AE1847" s="722">
        <f t="shared" si="51"/>
        <v>21952</v>
      </c>
      <c r="AF1847" s="31"/>
      <c r="AG1847" s="26"/>
    </row>
    <row r="1848" spans="1:33" ht="30" customHeight="1">
      <c r="A1848" s="2373" t="s">
        <v>8508</v>
      </c>
      <c r="B1848" s="2992" t="s">
        <v>15367</v>
      </c>
      <c r="C1848" s="1277">
        <v>45630</v>
      </c>
      <c r="D1848" s="1277">
        <f>WORKDAY(C1848,7)</f>
        <v>45639</v>
      </c>
      <c r="E1848" s="764"/>
      <c r="F1848" s="1297"/>
      <c r="G1848" s="1276">
        <v>8601</v>
      </c>
      <c r="H1848" s="2374" t="s">
        <v>1733</v>
      </c>
      <c r="I1848" s="1326"/>
      <c r="J1848" s="1304" t="s">
        <v>15368</v>
      </c>
      <c r="K1848" s="2375" t="s">
        <v>15369</v>
      </c>
      <c r="L1848" s="2377" t="s">
        <v>76</v>
      </c>
      <c r="M1848" s="771" t="s">
        <v>15458</v>
      </c>
      <c r="N1848" s="1176"/>
      <c r="O1848" s="1272">
        <v>4</v>
      </c>
      <c r="P1848" s="1272">
        <v>4</v>
      </c>
      <c r="Q1848" s="2014" t="s">
        <v>15370</v>
      </c>
      <c r="R1848" s="1173"/>
      <c r="S1848" s="1173"/>
      <c r="T1848" s="1173"/>
      <c r="U1848" s="1173"/>
      <c r="V1848" s="2436" t="s">
        <v>2073</v>
      </c>
      <c r="W1848" s="1173"/>
      <c r="X1848" s="2436" t="s">
        <v>37</v>
      </c>
      <c r="Y1848" s="1173"/>
      <c r="Z1848" s="2139" t="s">
        <v>45</v>
      </c>
      <c r="AA1848" s="1176">
        <v>4504422594</v>
      </c>
      <c r="AB1848" s="2349" t="s">
        <v>14507</v>
      </c>
      <c r="AC1848" s="722">
        <v>0</v>
      </c>
      <c r="AD1848" s="1266">
        <v>10976</v>
      </c>
      <c r="AE1848" s="722">
        <f t="shared" si="51"/>
        <v>43904</v>
      </c>
      <c r="AF1848" s="31"/>
      <c r="AG1848" s="26"/>
    </row>
    <row r="1849" spans="1:33" ht="30" customHeight="1">
      <c r="A1849" s="2373" t="s">
        <v>10258</v>
      </c>
      <c r="B1849" s="2992" t="s">
        <v>15371</v>
      </c>
      <c r="C1849" s="1277">
        <v>45628</v>
      </c>
      <c r="D1849" s="1277">
        <f>WORKDAY(C1849,9)</f>
        <v>45639</v>
      </c>
      <c r="E1849" s="593"/>
      <c r="F1849" s="1297"/>
      <c r="G1849" s="1276">
        <v>8613</v>
      </c>
      <c r="H1849" s="2374" t="s">
        <v>1083</v>
      </c>
      <c r="I1849" s="1326"/>
      <c r="J1849" s="1304" t="s">
        <v>15372</v>
      </c>
      <c r="K1849" s="2375" t="s">
        <v>15373</v>
      </c>
      <c r="L1849" s="2317" t="s">
        <v>128</v>
      </c>
      <c r="M1849" s="771" t="s">
        <v>15459</v>
      </c>
      <c r="N1849" s="1176"/>
      <c r="O1849" s="1272">
        <v>3</v>
      </c>
      <c r="P1849" s="1272">
        <v>3</v>
      </c>
      <c r="Q1849" s="2014" t="s">
        <v>15374</v>
      </c>
      <c r="R1849" s="1173"/>
      <c r="S1849" s="1173"/>
      <c r="T1849" s="1173"/>
      <c r="U1849" s="1173"/>
      <c r="V1849" s="2596" t="s">
        <v>2073</v>
      </c>
      <c r="W1849" s="1173"/>
      <c r="X1849" s="2596" t="s">
        <v>37</v>
      </c>
      <c r="Y1849" s="1173"/>
      <c r="Z1849" s="2623" t="s">
        <v>45</v>
      </c>
      <c r="AA1849" s="1176">
        <v>4504421485</v>
      </c>
      <c r="AB1849" s="2349" t="s">
        <v>12936</v>
      </c>
      <c r="AC1849" s="722">
        <v>0</v>
      </c>
      <c r="AD1849" s="1266">
        <v>6318</v>
      </c>
      <c r="AE1849" s="722">
        <f t="shared" si="51"/>
        <v>18954</v>
      </c>
      <c r="AF1849" s="31"/>
      <c r="AG1849" s="26"/>
    </row>
    <row r="1850" spans="1:33" ht="30" customHeight="1">
      <c r="A1850" s="2814" t="s">
        <v>17456</v>
      </c>
      <c r="B1850" s="2992" t="s">
        <v>15375</v>
      </c>
      <c r="C1850" s="1277">
        <v>45629</v>
      </c>
      <c r="D1850" s="1277">
        <f>WORKDAY(C1850,40)</f>
        <v>45685</v>
      </c>
      <c r="E1850" s="593"/>
      <c r="F1850" s="1297"/>
      <c r="G1850" s="1276">
        <v>8610</v>
      </c>
      <c r="H1850" s="2077"/>
      <c r="I1850" s="2398" t="s">
        <v>92</v>
      </c>
      <c r="J1850" s="1304" t="s">
        <v>15175</v>
      </c>
      <c r="K1850" s="2078" t="s">
        <v>15376</v>
      </c>
      <c r="L1850" s="1397" t="s">
        <v>14390</v>
      </c>
      <c r="M1850" s="771" t="s">
        <v>15460</v>
      </c>
      <c r="N1850" s="2819" t="s">
        <v>5039</v>
      </c>
      <c r="O1850" s="1272">
        <v>6</v>
      </c>
      <c r="P1850" s="1272">
        <v>6</v>
      </c>
      <c r="Q1850" s="2376" t="s">
        <v>15377</v>
      </c>
      <c r="R1850" s="1173"/>
      <c r="S1850" s="1173"/>
      <c r="T1850" s="1173"/>
      <c r="U1850" s="1173"/>
      <c r="V1850" s="2596" t="s">
        <v>2073</v>
      </c>
      <c r="W1850" s="1173"/>
      <c r="X1850" s="2820" t="s">
        <v>37</v>
      </c>
      <c r="Y1850" s="1173"/>
      <c r="Z1850" s="2821" t="s">
        <v>45</v>
      </c>
      <c r="AA1850" s="1176">
        <v>4504422174</v>
      </c>
      <c r="AB1850" s="2349" t="s">
        <v>5585</v>
      </c>
      <c r="AC1850" s="722">
        <v>0</v>
      </c>
      <c r="AD1850" s="1266">
        <v>10548.77</v>
      </c>
      <c r="AE1850" s="722">
        <f t="shared" si="51"/>
        <v>63292.62</v>
      </c>
      <c r="AF1850" s="31"/>
      <c r="AG1850" s="26"/>
    </row>
    <row r="1851" spans="1:33" ht="30" customHeight="1">
      <c r="A1851" s="2373" t="s">
        <v>10021</v>
      </c>
      <c r="B1851" s="2992" t="s">
        <v>15378</v>
      </c>
      <c r="C1851" s="1277">
        <v>45628</v>
      </c>
      <c r="D1851" s="1277">
        <f>WORKDAY(C1851,7)</f>
        <v>45637</v>
      </c>
      <c r="E1851" s="764"/>
      <c r="F1851" s="1297"/>
      <c r="G1851" s="1276">
        <v>8618</v>
      </c>
      <c r="H1851" s="2374" t="s">
        <v>1892</v>
      </c>
      <c r="I1851" s="1326"/>
      <c r="J1851" s="1304" t="s">
        <v>15379</v>
      </c>
      <c r="K1851" s="2375" t="s">
        <v>15021</v>
      </c>
      <c r="L1851" s="2377" t="s">
        <v>76</v>
      </c>
      <c r="M1851" s="771" t="s">
        <v>15461</v>
      </c>
      <c r="N1851" s="1176"/>
      <c r="O1851" s="1272">
        <v>4</v>
      </c>
      <c r="P1851" s="1272">
        <v>4</v>
      </c>
      <c r="Q1851" s="2014" t="s">
        <v>15380</v>
      </c>
      <c r="R1851" s="1173"/>
      <c r="S1851" s="1173"/>
      <c r="T1851" s="1173"/>
      <c r="U1851" s="1173"/>
      <c r="V1851" s="2437" t="s">
        <v>2073</v>
      </c>
      <c r="W1851" s="1173"/>
      <c r="X1851" s="2437" t="s">
        <v>37</v>
      </c>
      <c r="Y1851" s="1173"/>
      <c r="Z1851" s="2436" t="s">
        <v>45</v>
      </c>
      <c r="AA1851" s="1176">
        <v>4504420082</v>
      </c>
      <c r="AB1851" s="2349" t="s">
        <v>14507</v>
      </c>
      <c r="AC1851" s="722">
        <v>0</v>
      </c>
      <c r="AD1851" s="1266">
        <v>6318</v>
      </c>
      <c r="AE1851" s="722">
        <f t="shared" si="51"/>
        <v>25272</v>
      </c>
      <c r="AF1851" s="31"/>
      <c r="AG1851" s="26"/>
    </row>
    <row r="1852" spans="1:33" ht="30" customHeight="1">
      <c r="A1852" s="2373" t="s">
        <v>10021</v>
      </c>
      <c r="B1852" s="2992" t="s">
        <v>15381</v>
      </c>
      <c r="C1852" s="1277">
        <v>45629</v>
      </c>
      <c r="D1852" s="1277">
        <f>WORKDAY(C1852,10)</f>
        <v>45643</v>
      </c>
      <c r="E1852" s="764"/>
      <c r="F1852" s="1297"/>
      <c r="G1852" s="1276">
        <v>8618</v>
      </c>
      <c r="H1852" s="2077"/>
      <c r="I1852" s="2398" t="s">
        <v>25</v>
      </c>
      <c r="J1852" s="1304" t="s">
        <v>15382</v>
      </c>
      <c r="K1852" s="2078" t="s">
        <v>15383</v>
      </c>
      <c r="L1852" s="2399" t="s">
        <v>193</v>
      </c>
      <c r="M1852" s="771" t="s">
        <v>15462</v>
      </c>
      <c r="N1852" s="1176"/>
      <c r="O1852" s="1272">
        <v>6</v>
      </c>
      <c r="P1852" s="1272">
        <v>6</v>
      </c>
      <c r="Q1852" s="2014" t="s">
        <v>15384</v>
      </c>
      <c r="R1852" s="1173"/>
      <c r="S1852" s="1173"/>
      <c r="T1852" s="1173"/>
      <c r="U1852" s="1173"/>
      <c r="V1852" s="2437" t="s">
        <v>2073</v>
      </c>
      <c r="W1852" s="1173"/>
      <c r="X1852" s="2437" t="s">
        <v>37</v>
      </c>
      <c r="Y1852" s="1173"/>
      <c r="Z1852" s="2436" t="s">
        <v>45</v>
      </c>
      <c r="AA1852" s="1176">
        <v>4504421059</v>
      </c>
      <c r="AB1852" s="2349" t="s">
        <v>14507</v>
      </c>
      <c r="AC1852" s="722">
        <v>0</v>
      </c>
      <c r="AD1852" s="1266">
        <v>6318</v>
      </c>
      <c r="AE1852" s="722">
        <f t="shared" si="51"/>
        <v>37908</v>
      </c>
      <c r="AF1852" s="31"/>
      <c r="AG1852" s="26"/>
    </row>
    <row r="1853" spans="1:33" ht="30" customHeight="1">
      <c r="A1853" s="2326" t="s">
        <v>10021</v>
      </c>
      <c r="B1853" s="1504" t="s">
        <v>15385</v>
      </c>
      <c r="C1853" s="358">
        <v>45630</v>
      </c>
      <c r="D1853" s="358">
        <f>WORKDAY(C1853,10)</f>
        <v>45644</v>
      </c>
      <c r="E1853" s="37"/>
      <c r="F1853" s="449"/>
      <c r="G1853" s="360">
        <v>8618</v>
      </c>
      <c r="H1853" s="2327" t="s">
        <v>10722</v>
      </c>
      <c r="I1853" s="539"/>
      <c r="J1853" s="450" t="s">
        <v>15386</v>
      </c>
      <c r="K1853" s="2328" t="s">
        <v>15387</v>
      </c>
      <c r="L1853" s="2206" t="s">
        <v>28</v>
      </c>
      <c r="M1853" s="135" t="s">
        <v>15463</v>
      </c>
      <c r="N1853" s="364"/>
      <c r="O1853" s="365">
        <v>2</v>
      </c>
      <c r="P1853" s="365">
        <v>2</v>
      </c>
      <c r="Q1853" s="1991" t="s">
        <v>15388</v>
      </c>
      <c r="R1853" s="366"/>
      <c r="S1853" s="366"/>
      <c r="T1853" s="366"/>
      <c r="U1853" s="366"/>
      <c r="V1853" s="2325" t="s">
        <v>256</v>
      </c>
      <c r="W1853" s="366"/>
      <c r="X1853" s="366"/>
      <c r="Y1853" s="366"/>
      <c r="Z1853" s="364"/>
      <c r="AA1853" s="364">
        <v>4504422257</v>
      </c>
      <c r="AB1853" s="2350" t="s">
        <v>10568</v>
      </c>
      <c r="AC1853" s="280"/>
      <c r="AD1853" s="542"/>
      <c r="AE1853" s="280"/>
      <c r="AF1853" s="31"/>
      <c r="AG1853" s="26"/>
    </row>
    <row r="1854" spans="1:33" ht="30" customHeight="1">
      <c r="A1854" s="2373" t="s">
        <v>10021</v>
      </c>
      <c r="B1854" s="2992" t="s">
        <v>15389</v>
      </c>
      <c r="C1854" s="1277">
        <v>45630</v>
      </c>
      <c r="D1854" s="1277">
        <f>WORKDAY(C1854,7)</f>
        <v>45639</v>
      </c>
      <c r="E1854" s="593"/>
      <c r="F1854" s="1297"/>
      <c r="G1854" s="1276">
        <v>8618</v>
      </c>
      <c r="H1854" s="2374" t="s">
        <v>4619</v>
      </c>
      <c r="I1854" s="1326"/>
      <c r="J1854" s="1304" t="s">
        <v>15390</v>
      </c>
      <c r="K1854" s="2375" t="s">
        <v>15391</v>
      </c>
      <c r="L1854" s="2377" t="s">
        <v>76</v>
      </c>
      <c r="M1854" s="771" t="s">
        <v>15464</v>
      </c>
      <c r="N1854" s="1176"/>
      <c r="O1854" s="1272">
        <v>4</v>
      </c>
      <c r="P1854" s="1272">
        <v>4</v>
      </c>
      <c r="Q1854" s="2014" t="s">
        <v>15392</v>
      </c>
      <c r="R1854" s="1173"/>
      <c r="S1854" s="1173"/>
      <c r="T1854" s="1173"/>
      <c r="U1854" s="1173"/>
      <c r="V1854" s="2595" t="s">
        <v>2073</v>
      </c>
      <c r="W1854" s="1173"/>
      <c r="X1854" s="2595" t="s">
        <v>37</v>
      </c>
      <c r="Y1854" s="1173"/>
      <c r="Z1854" s="2596" t="s">
        <v>45</v>
      </c>
      <c r="AA1854" s="1176">
        <v>4504422256</v>
      </c>
      <c r="AB1854" s="2349" t="s">
        <v>14509</v>
      </c>
      <c r="AC1854" s="722">
        <v>0</v>
      </c>
      <c r="AD1854" s="1266">
        <v>6318</v>
      </c>
      <c r="AE1854" s="722">
        <f t="shared" si="51"/>
        <v>25272</v>
      </c>
      <c r="AF1854" s="31"/>
      <c r="AG1854" s="26"/>
    </row>
    <row r="1855" spans="1:33" ht="30" customHeight="1">
      <c r="A1855" s="2373" t="s">
        <v>9994</v>
      </c>
      <c r="B1855" s="2992" t="s">
        <v>15393</v>
      </c>
      <c r="C1855" s="1277">
        <v>45629</v>
      </c>
      <c r="D1855" s="1277">
        <f>WORKDAY(C1855,7)</f>
        <v>45638</v>
      </c>
      <c r="E1855" s="593"/>
      <c r="F1855" s="1297"/>
      <c r="G1855" s="1276">
        <v>9042</v>
      </c>
      <c r="H1855" s="2077"/>
      <c r="I1855" s="2398" t="s">
        <v>92</v>
      </c>
      <c r="J1855" s="2376" t="s">
        <v>12760</v>
      </c>
      <c r="K1855" s="2375" t="s">
        <v>15394</v>
      </c>
      <c r="L1855" s="2261" t="s">
        <v>28</v>
      </c>
      <c r="M1855" s="771" t="s">
        <v>15465</v>
      </c>
      <c r="N1855" s="1176"/>
      <c r="O1855" s="1272">
        <v>2</v>
      </c>
      <c r="P1855" s="1272">
        <v>2</v>
      </c>
      <c r="Q1855" s="2014" t="s">
        <v>15395</v>
      </c>
      <c r="R1855" s="1173"/>
      <c r="S1855" s="1173"/>
      <c r="T1855" s="1173"/>
      <c r="U1855" s="1173"/>
      <c r="V1855" s="2623" t="s">
        <v>2073</v>
      </c>
      <c r="W1855" s="1173"/>
      <c r="X1855" s="2623" t="s">
        <v>37</v>
      </c>
      <c r="Y1855" s="1173"/>
      <c r="Z1855" s="2678" t="s">
        <v>45</v>
      </c>
      <c r="AA1855" s="1176">
        <v>4504420317</v>
      </c>
      <c r="AB1855" s="2349" t="s">
        <v>10568</v>
      </c>
      <c r="AC1855" s="722">
        <v>0</v>
      </c>
      <c r="AD1855" s="1266">
        <v>6075</v>
      </c>
      <c r="AE1855" s="722">
        <f t="shared" si="51"/>
        <v>12150</v>
      </c>
      <c r="AF1855" s="31"/>
      <c r="AG1855" s="26"/>
    </row>
    <row r="1856" spans="1:33" ht="30" customHeight="1">
      <c r="A1856" s="3530" t="s">
        <v>9994</v>
      </c>
      <c r="B1856" s="5069" t="s">
        <v>15396</v>
      </c>
      <c r="C1856" s="1277">
        <v>45629</v>
      </c>
      <c r="D1856" s="1277">
        <f>WORKDAY(C1856,7)</f>
        <v>45638</v>
      </c>
      <c r="E1856" s="593"/>
      <c r="F1856" s="1297"/>
      <c r="G1856" s="1276">
        <v>9042</v>
      </c>
      <c r="H1856" s="2374" t="s">
        <v>5968</v>
      </c>
      <c r="I1856" s="1326"/>
      <c r="J1856" s="3531" t="s">
        <v>15397</v>
      </c>
      <c r="K1856" s="2375" t="s">
        <v>15398</v>
      </c>
      <c r="L1856" s="2261" t="s">
        <v>28</v>
      </c>
      <c r="M1856" s="771" t="s">
        <v>15466</v>
      </c>
      <c r="N1856" s="1176"/>
      <c r="O1856" s="1272">
        <v>2</v>
      </c>
      <c r="P1856" s="1272">
        <v>2</v>
      </c>
      <c r="Q1856" s="2376" t="s">
        <v>15399</v>
      </c>
      <c r="R1856" s="1173"/>
      <c r="S1856" s="1173"/>
      <c r="T1856" s="1173"/>
      <c r="U1856" s="1173"/>
      <c r="V1856" s="2330" t="s">
        <v>2073</v>
      </c>
      <c r="W1856" s="1173"/>
      <c r="X1856" s="2330" t="s">
        <v>37</v>
      </c>
      <c r="Y1856" s="1173"/>
      <c r="Z1856" s="2365" t="s">
        <v>45</v>
      </c>
      <c r="AA1856" s="1176">
        <v>4504421062</v>
      </c>
      <c r="AB1856" s="2349" t="s">
        <v>10569</v>
      </c>
      <c r="AC1856" s="722">
        <v>0</v>
      </c>
      <c r="AD1856" s="1266">
        <v>6075</v>
      </c>
      <c r="AE1856" s="722">
        <f t="shared" si="51"/>
        <v>12150</v>
      </c>
      <c r="AF1856" s="31"/>
      <c r="AG1856" s="26"/>
    </row>
    <row r="1857" spans="1:33" ht="30" customHeight="1">
      <c r="A1857" s="2373" t="s">
        <v>14478</v>
      </c>
      <c r="B1857" s="2992" t="s">
        <v>15402</v>
      </c>
      <c r="C1857" s="1277">
        <v>45630</v>
      </c>
      <c r="D1857" s="1277">
        <f>WORKDAY(C1857,55)</f>
        <v>45707</v>
      </c>
      <c r="E1857" s="593"/>
      <c r="F1857" s="1297"/>
      <c r="G1857" s="1276">
        <v>8617</v>
      </c>
      <c r="H1857" s="2374" t="s">
        <v>2134</v>
      </c>
      <c r="I1857" s="1326"/>
      <c r="J1857" s="1304" t="s">
        <v>15403</v>
      </c>
      <c r="K1857" s="2375" t="s">
        <v>15404</v>
      </c>
      <c r="L1857" s="2261" t="s">
        <v>28</v>
      </c>
      <c r="M1857" s="771" t="s">
        <v>15467</v>
      </c>
      <c r="N1857" s="1176"/>
      <c r="O1857" s="1272">
        <v>2</v>
      </c>
      <c r="P1857" s="1272">
        <v>2</v>
      </c>
      <c r="Q1857" s="2376" t="s">
        <v>15405</v>
      </c>
      <c r="R1857" s="1173"/>
      <c r="S1857" s="1173"/>
      <c r="T1857" s="1173"/>
      <c r="U1857" s="1173"/>
      <c r="V1857" s="2624" t="s">
        <v>2073</v>
      </c>
      <c r="W1857" s="1173"/>
      <c r="X1857" s="2624" t="s">
        <v>37</v>
      </c>
      <c r="Y1857" s="1173"/>
      <c r="Z1857" s="2691" t="s">
        <v>45</v>
      </c>
      <c r="AA1857" s="1176">
        <v>4504422540</v>
      </c>
      <c r="AB1857" s="2349" t="s">
        <v>12935</v>
      </c>
      <c r="AC1857" s="722">
        <v>52000</v>
      </c>
      <c r="AD1857" s="1266">
        <v>11385</v>
      </c>
      <c r="AE1857" s="722">
        <f t="shared" si="51"/>
        <v>74770</v>
      </c>
      <c r="AF1857" s="31"/>
      <c r="AG1857" s="26"/>
    </row>
    <row r="1858" spans="1:33" ht="30" customHeight="1">
      <c r="A1858" s="2373" t="s">
        <v>14478</v>
      </c>
      <c r="B1858" s="2992" t="s">
        <v>15406</v>
      </c>
      <c r="C1858" s="1277">
        <v>45630</v>
      </c>
      <c r="D1858" s="1277">
        <f>WORKDAY(C1858,55)</f>
        <v>45707</v>
      </c>
      <c r="E1858" s="764"/>
      <c r="F1858" s="1297"/>
      <c r="G1858" s="1276">
        <v>8617</v>
      </c>
      <c r="H1858" s="2374" t="s">
        <v>1707</v>
      </c>
      <c r="I1858" s="1326"/>
      <c r="J1858" s="1304" t="s">
        <v>15407</v>
      </c>
      <c r="K1858" s="2375" t="s">
        <v>15408</v>
      </c>
      <c r="L1858" s="2399" t="s">
        <v>193</v>
      </c>
      <c r="M1858" s="771" t="s">
        <v>15468</v>
      </c>
      <c r="N1858" s="1176"/>
      <c r="O1858" s="1272">
        <v>6</v>
      </c>
      <c r="P1858" s="1272">
        <v>6</v>
      </c>
      <c r="Q1858" s="2014" t="s">
        <v>15409</v>
      </c>
      <c r="R1858" s="1173"/>
      <c r="S1858" s="1173"/>
      <c r="T1858" s="1173"/>
      <c r="U1858" s="1173"/>
      <c r="V1858" s="2436" t="s">
        <v>2073</v>
      </c>
      <c r="W1858" s="1173"/>
      <c r="X1858" s="2436" t="s">
        <v>37</v>
      </c>
      <c r="Y1858" s="1173"/>
      <c r="Z1858" s="2536" t="s">
        <v>45</v>
      </c>
      <c r="AA1858" s="1176">
        <v>4504422541</v>
      </c>
      <c r="AB1858" s="2349" t="s">
        <v>12936</v>
      </c>
      <c r="AC1858" s="722">
        <v>52000</v>
      </c>
      <c r="AD1858" s="1266">
        <v>11385</v>
      </c>
      <c r="AE1858" s="722">
        <f t="shared" ref="AE1858:AE1988" si="52">SUM(AD1858*P1858+AC1858)</f>
        <v>120310</v>
      </c>
      <c r="AF1858" s="31"/>
      <c r="AG1858" s="26"/>
    </row>
    <row r="1859" spans="1:33" ht="30" customHeight="1">
      <c r="A1859" s="2373" t="s">
        <v>14478</v>
      </c>
      <c r="B1859" s="2992" t="s">
        <v>15410</v>
      </c>
      <c r="C1859" s="1277">
        <v>45630</v>
      </c>
      <c r="D1859" s="1277">
        <f>WORKDAY(C1859,40)</f>
        <v>45686</v>
      </c>
      <c r="E1859" s="764"/>
      <c r="F1859" s="1297"/>
      <c r="G1859" s="1276">
        <v>8617</v>
      </c>
      <c r="H1859" s="2077"/>
      <c r="I1859" s="2398" t="s">
        <v>25</v>
      </c>
      <c r="J1859" s="1304" t="s">
        <v>15411</v>
      </c>
      <c r="K1859" s="2375" t="s">
        <v>15412</v>
      </c>
      <c r="L1859" s="2377" t="s">
        <v>76</v>
      </c>
      <c r="M1859" s="771" t="s">
        <v>15469</v>
      </c>
      <c r="N1859" s="1176"/>
      <c r="O1859" s="1272">
        <v>4</v>
      </c>
      <c r="P1859" s="1272">
        <v>4</v>
      </c>
      <c r="Q1859" s="2014" t="s">
        <v>15413</v>
      </c>
      <c r="R1859" s="1173"/>
      <c r="S1859" s="1173"/>
      <c r="T1859" s="1173"/>
      <c r="U1859" s="1173"/>
      <c r="V1859" s="2461" t="s">
        <v>2073</v>
      </c>
      <c r="W1859" s="1173"/>
      <c r="X1859" s="2461" t="s">
        <v>37</v>
      </c>
      <c r="Y1859" s="1173"/>
      <c r="Z1859" s="2536" t="s">
        <v>45</v>
      </c>
      <c r="AA1859" s="1176">
        <v>4504422542</v>
      </c>
      <c r="AB1859" s="2349" t="s">
        <v>14509</v>
      </c>
      <c r="AC1859" s="722">
        <v>20000</v>
      </c>
      <c r="AD1859" s="1266">
        <v>11385</v>
      </c>
      <c r="AE1859" s="722">
        <f t="shared" si="52"/>
        <v>65540</v>
      </c>
      <c r="AF1859" s="31"/>
      <c r="AG1859" s="26"/>
    </row>
    <row r="1860" spans="1:33" ht="30" customHeight="1">
      <c r="A1860" s="2326" t="s">
        <v>14478</v>
      </c>
      <c r="B1860" s="1504" t="s">
        <v>15414</v>
      </c>
      <c r="C1860" s="358">
        <v>45630</v>
      </c>
      <c r="D1860" s="358">
        <f>WORKDAY(C1860,25)</f>
        <v>45665</v>
      </c>
      <c r="E1860" s="37"/>
      <c r="F1860" s="449"/>
      <c r="G1860" s="360">
        <v>8617</v>
      </c>
      <c r="H1860" s="2327" t="s">
        <v>343</v>
      </c>
      <c r="I1860" s="539"/>
      <c r="J1860" s="450" t="s">
        <v>15292</v>
      </c>
      <c r="K1860" s="2328" t="s">
        <v>15415</v>
      </c>
      <c r="L1860" s="2564" t="s">
        <v>406</v>
      </c>
      <c r="M1860" s="135" t="s">
        <v>15470</v>
      </c>
      <c r="N1860" s="364"/>
      <c r="O1860" s="365">
        <v>9</v>
      </c>
      <c r="P1860" s="365">
        <v>9</v>
      </c>
      <c r="Q1860" s="1991" t="s">
        <v>15416</v>
      </c>
      <c r="R1860" s="366"/>
      <c r="S1860" s="366"/>
      <c r="T1860" s="366"/>
      <c r="U1860" s="366"/>
      <c r="V1860" s="2550" t="s">
        <v>256</v>
      </c>
      <c r="W1860" s="366"/>
      <c r="X1860" s="2554"/>
      <c r="Y1860" s="366"/>
      <c r="Z1860" s="364"/>
      <c r="AA1860" s="364">
        <v>4504422743</v>
      </c>
      <c r="AB1860" s="2350" t="s">
        <v>14509</v>
      </c>
      <c r="AC1860" s="280"/>
      <c r="AD1860" s="542"/>
      <c r="AE1860" s="280"/>
      <c r="AF1860" s="31"/>
      <c r="AG1860" s="26"/>
    </row>
    <row r="1861" spans="1:33" ht="30" customHeight="1">
      <c r="A1861" s="2373" t="s">
        <v>9603</v>
      </c>
      <c r="B1861" s="2992" t="s">
        <v>15417</v>
      </c>
      <c r="C1861" s="1277">
        <v>45629</v>
      </c>
      <c r="D1861" s="1277">
        <f>WORKDAY(C1861,10)</f>
        <v>45643</v>
      </c>
      <c r="E1861" s="593"/>
      <c r="F1861" s="1297"/>
      <c r="G1861" s="1276">
        <v>8627</v>
      </c>
      <c r="H1861" s="2374" t="s">
        <v>15400</v>
      </c>
      <c r="I1861" s="1326"/>
      <c r="J1861" s="1304" t="s">
        <v>10984</v>
      </c>
      <c r="K1861" s="2375" t="s">
        <v>15401</v>
      </c>
      <c r="L1861" s="2261" t="s">
        <v>28</v>
      </c>
      <c r="M1861" s="771" t="s">
        <v>15471</v>
      </c>
      <c r="N1861" s="1176"/>
      <c r="O1861" s="1272">
        <v>2</v>
      </c>
      <c r="P1861" s="1272">
        <v>2</v>
      </c>
      <c r="Q1861" s="2014" t="s">
        <v>15418</v>
      </c>
      <c r="R1861" s="1173"/>
      <c r="S1861" s="1173"/>
      <c r="T1861" s="1173"/>
      <c r="U1861" s="1173"/>
      <c r="V1861" s="2315" t="s">
        <v>2073</v>
      </c>
      <c r="W1861" s="1173"/>
      <c r="X1861" s="2315" t="s">
        <v>37</v>
      </c>
      <c r="Y1861" s="1173"/>
      <c r="Z1861" s="2330" t="s">
        <v>45</v>
      </c>
      <c r="AA1861" s="1176">
        <v>4504422613</v>
      </c>
      <c r="AB1861" s="2349" t="s">
        <v>14507</v>
      </c>
      <c r="AC1861" s="722">
        <v>0</v>
      </c>
      <c r="AD1861" s="1266">
        <v>10384</v>
      </c>
      <c r="AE1861" s="722">
        <f t="shared" si="52"/>
        <v>20768</v>
      </c>
      <c r="AF1861" s="31"/>
      <c r="AG1861" s="26"/>
    </row>
    <row r="1862" spans="1:33" ht="30" customHeight="1">
      <c r="A1862" s="2373" t="s">
        <v>14524</v>
      </c>
      <c r="B1862" s="2992" t="s">
        <v>15419</v>
      </c>
      <c r="C1862" s="1277">
        <v>45629</v>
      </c>
      <c r="D1862" s="1277">
        <f>WORKDAY(C1862,60)</f>
        <v>45713</v>
      </c>
      <c r="E1862" s="593"/>
      <c r="F1862" s="1297"/>
      <c r="G1862" s="1276">
        <v>8637</v>
      </c>
      <c r="H1862" s="2374" t="s">
        <v>6675</v>
      </c>
      <c r="I1862" s="1326"/>
      <c r="J1862" s="2376" t="s">
        <v>15421</v>
      </c>
      <c r="K1862" s="2375" t="s">
        <v>15420</v>
      </c>
      <c r="L1862" s="2261" t="s">
        <v>28</v>
      </c>
      <c r="M1862" s="771" t="s">
        <v>15472</v>
      </c>
      <c r="N1862" s="1176"/>
      <c r="O1862" s="1272">
        <v>2</v>
      </c>
      <c r="P1862" s="257">
        <v>1</v>
      </c>
      <c r="Q1862" s="2014" t="s">
        <v>15422</v>
      </c>
      <c r="R1862" s="1173"/>
      <c r="S1862" s="1173"/>
      <c r="T1862" s="1173"/>
      <c r="U1862" s="1173"/>
      <c r="V1862" s="2400" t="s">
        <v>2073</v>
      </c>
      <c r="W1862" s="1173"/>
      <c r="X1862" s="2400" t="s">
        <v>37</v>
      </c>
      <c r="Y1862" s="1173"/>
      <c r="Z1862" s="3102" t="s">
        <v>45</v>
      </c>
      <c r="AA1862" s="1176">
        <v>4504420833</v>
      </c>
      <c r="AB1862" s="2349" t="s">
        <v>5539</v>
      </c>
      <c r="AC1862" s="722">
        <v>150000</v>
      </c>
      <c r="AD1862" s="1266">
        <v>13500</v>
      </c>
      <c r="AE1862" s="722">
        <f t="shared" si="52"/>
        <v>163500</v>
      </c>
      <c r="AF1862" s="31"/>
      <c r="AG1862" s="26"/>
    </row>
    <row r="1863" spans="1:33" ht="30" customHeight="1">
      <c r="A1863" s="2326" t="s">
        <v>7869</v>
      </c>
      <c r="B1863" s="1504" t="s">
        <v>15423</v>
      </c>
      <c r="C1863" s="358">
        <v>45628</v>
      </c>
      <c r="D1863" s="358">
        <f>WORKDAY(C1863,4)</f>
        <v>45632</v>
      </c>
      <c r="E1863" s="37"/>
      <c r="F1863" s="449"/>
      <c r="G1863" s="360">
        <v>8644</v>
      </c>
      <c r="H1863" s="1989"/>
      <c r="I1863" s="2588" t="s">
        <v>92</v>
      </c>
      <c r="J1863" s="450" t="s">
        <v>12064</v>
      </c>
      <c r="K1863" s="2328" t="s">
        <v>15424</v>
      </c>
      <c r="L1863" s="2564" t="s">
        <v>3109</v>
      </c>
      <c r="M1863" s="135" t="s">
        <v>15473</v>
      </c>
      <c r="N1863" s="364"/>
      <c r="O1863" s="365">
        <v>11</v>
      </c>
      <c r="P1863" s="365">
        <v>4</v>
      </c>
      <c r="Q1863" s="1991" t="s">
        <v>15425</v>
      </c>
      <c r="R1863" s="366"/>
      <c r="S1863" s="366"/>
      <c r="T1863" s="366"/>
      <c r="U1863" s="366"/>
      <c r="V1863" s="2587" t="s">
        <v>256</v>
      </c>
      <c r="W1863" s="366"/>
      <c r="X1863" s="366"/>
      <c r="Y1863" s="366"/>
      <c r="Z1863" s="2587"/>
      <c r="AA1863" s="364">
        <v>4504420475</v>
      </c>
      <c r="AB1863" s="2350" t="s">
        <v>5585</v>
      </c>
      <c r="AC1863" s="280"/>
      <c r="AD1863" s="542"/>
      <c r="AE1863" s="280"/>
      <c r="AF1863" s="31"/>
      <c r="AG1863" s="26"/>
    </row>
    <row r="1864" spans="1:33" ht="30" customHeight="1">
      <c r="A1864" s="2373" t="s">
        <v>7869</v>
      </c>
      <c r="B1864" s="2992" t="s">
        <v>15426</v>
      </c>
      <c r="C1864" s="1277">
        <v>45628</v>
      </c>
      <c r="D1864" s="1277">
        <f>WORKDAY(C1864,8)</f>
        <v>45638</v>
      </c>
      <c r="E1864" s="593"/>
      <c r="F1864" s="1297"/>
      <c r="G1864" s="1276">
        <v>8644</v>
      </c>
      <c r="H1864" s="2374" t="s">
        <v>11265</v>
      </c>
      <c r="I1864" s="1326"/>
      <c r="J1864" s="1304" t="s">
        <v>15427</v>
      </c>
      <c r="K1864" s="2375" t="s">
        <v>15428</v>
      </c>
      <c r="L1864" s="1397" t="s">
        <v>173</v>
      </c>
      <c r="M1864" s="771" t="s">
        <v>15474</v>
      </c>
      <c r="N1864" s="1176"/>
      <c r="O1864" s="1272">
        <v>1</v>
      </c>
      <c r="P1864" s="1272">
        <v>1</v>
      </c>
      <c r="Q1864" s="2014" t="s">
        <v>15429</v>
      </c>
      <c r="R1864" s="1173"/>
      <c r="S1864" s="1173"/>
      <c r="T1864" s="1173"/>
      <c r="U1864" s="1173"/>
      <c r="V1864" s="2332" t="s">
        <v>2073</v>
      </c>
      <c r="W1864" s="1173"/>
      <c r="X1864" s="2332" t="s">
        <v>37</v>
      </c>
      <c r="Y1864" s="1173"/>
      <c r="Z1864" s="3350" t="s">
        <v>45</v>
      </c>
      <c r="AA1864" s="1176">
        <v>4504420177</v>
      </c>
      <c r="AB1864" s="2349" t="s">
        <v>14507</v>
      </c>
      <c r="AC1864" s="722">
        <v>7290</v>
      </c>
      <c r="AD1864" s="1266">
        <v>7480</v>
      </c>
      <c r="AE1864" s="722">
        <f t="shared" si="52"/>
        <v>14770</v>
      </c>
      <c r="AF1864" s="31"/>
      <c r="AG1864" s="26"/>
    </row>
    <row r="1865" spans="1:33" ht="30" customHeight="1">
      <c r="A1865" s="2373" t="s">
        <v>8626</v>
      </c>
      <c r="B1865" s="2992" t="s">
        <v>15430</v>
      </c>
      <c r="C1865" s="1277">
        <v>45630</v>
      </c>
      <c r="D1865" s="1277">
        <f>WORKDAY(C1865,40)</f>
        <v>45686</v>
      </c>
      <c r="E1865" s="593"/>
      <c r="F1865" s="1297"/>
      <c r="G1865" s="1276">
        <v>8615</v>
      </c>
      <c r="H1865" s="2077"/>
      <c r="I1865" s="2398" t="s">
        <v>92</v>
      </c>
      <c r="J1865" s="1304" t="s">
        <v>7536</v>
      </c>
      <c r="K1865" s="2375" t="s">
        <v>15431</v>
      </c>
      <c r="L1865" s="1397" t="s">
        <v>14390</v>
      </c>
      <c r="M1865" s="771" t="s">
        <v>15475</v>
      </c>
      <c r="N1865" s="2819" t="s">
        <v>5039</v>
      </c>
      <c r="O1865" s="1272">
        <v>6</v>
      </c>
      <c r="P1865" s="1272">
        <v>6</v>
      </c>
      <c r="Q1865" s="2376" t="s">
        <v>15432</v>
      </c>
      <c r="R1865" s="1173"/>
      <c r="S1865" s="1173"/>
      <c r="T1865" s="1173"/>
      <c r="U1865" s="1173"/>
      <c r="V1865" s="2425" t="s">
        <v>2073</v>
      </c>
      <c r="W1865" s="1173"/>
      <c r="X1865" s="2425" t="s">
        <v>37</v>
      </c>
      <c r="Y1865" s="1173"/>
      <c r="Z1865" s="3188" t="s">
        <v>45</v>
      </c>
      <c r="AA1865" s="1176">
        <v>4504422597</v>
      </c>
      <c r="AB1865" s="2349" t="s">
        <v>10565</v>
      </c>
      <c r="AC1865" s="722">
        <v>0</v>
      </c>
      <c r="AD1865" s="1266">
        <v>16781</v>
      </c>
      <c r="AE1865" s="722">
        <f t="shared" si="52"/>
        <v>100686</v>
      </c>
      <c r="AF1865" s="31"/>
      <c r="AG1865" s="26"/>
    </row>
    <row r="1866" spans="1:33" ht="30" customHeight="1">
      <c r="A1866" s="2373" t="s">
        <v>8916</v>
      </c>
      <c r="B1866" s="2992" t="s">
        <v>15433</v>
      </c>
      <c r="C1866" s="1277">
        <v>45629</v>
      </c>
      <c r="D1866" s="1277">
        <f>WORKDAY(C1866,10)</f>
        <v>45643</v>
      </c>
      <c r="E1866" s="593"/>
      <c r="F1866" s="1297"/>
      <c r="G1866" s="1276">
        <v>8646</v>
      </c>
      <c r="H1866" s="2374" t="s">
        <v>15434</v>
      </c>
      <c r="I1866" s="1326"/>
      <c r="J1866" s="1304" t="s">
        <v>15435</v>
      </c>
      <c r="K1866" s="2078" t="s">
        <v>15436</v>
      </c>
      <c r="L1866" s="2377" t="s">
        <v>76</v>
      </c>
      <c r="M1866" s="771" t="s">
        <v>15476</v>
      </c>
      <c r="N1866" s="1176"/>
      <c r="O1866" s="1272">
        <v>4</v>
      </c>
      <c r="P1866" s="1272">
        <v>4</v>
      </c>
      <c r="Q1866" s="2014" t="s">
        <v>15437</v>
      </c>
      <c r="R1866" s="1173"/>
      <c r="S1866" s="1173"/>
      <c r="T1866" s="1173"/>
      <c r="U1866" s="1173"/>
      <c r="V1866" s="2690" t="s">
        <v>2073</v>
      </c>
      <c r="W1866" s="1173"/>
      <c r="X1866" s="2690" t="s">
        <v>37</v>
      </c>
      <c r="Y1866" s="1173"/>
      <c r="Z1866" s="2729" t="s">
        <v>45</v>
      </c>
      <c r="AA1866" s="1176">
        <v>4504421771</v>
      </c>
      <c r="AB1866" s="2349" t="s">
        <v>5539</v>
      </c>
      <c r="AC1866" s="722">
        <v>9300</v>
      </c>
      <c r="AD1866" s="1266">
        <v>10976</v>
      </c>
      <c r="AE1866" s="722">
        <f t="shared" si="52"/>
        <v>53204</v>
      </c>
      <c r="AF1866" s="31"/>
      <c r="AG1866" s="26"/>
    </row>
    <row r="1867" spans="1:33" ht="30" customHeight="1">
      <c r="A1867" s="2373" t="s">
        <v>8564</v>
      </c>
      <c r="B1867" s="2992" t="s">
        <v>15438</v>
      </c>
      <c r="C1867" s="1277">
        <v>45629</v>
      </c>
      <c r="D1867" s="1277">
        <f>WORKDAY(C1867,10)</f>
        <v>45643</v>
      </c>
      <c r="E1867" s="593"/>
      <c r="F1867" s="1297"/>
      <c r="G1867" s="1276">
        <v>8598</v>
      </c>
      <c r="H1867" s="2374" t="s">
        <v>14260</v>
      </c>
      <c r="I1867" s="1326"/>
      <c r="J1867" s="1304" t="s">
        <v>15439</v>
      </c>
      <c r="K1867" s="2375" t="s">
        <v>15440</v>
      </c>
      <c r="L1867" s="2377" t="s">
        <v>76</v>
      </c>
      <c r="M1867" s="771" t="s">
        <v>15477</v>
      </c>
      <c r="N1867" s="1176"/>
      <c r="O1867" s="1272">
        <v>4</v>
      </c>
      <c r="P1867" s="1272">
        <v>4</v>
      </c>
      <c r="Q1867" s="2014" t="s">
        <v>7410</v>
      </c>
      <c r="R1867" s="1173"/>
      <c r="S1867" s="1173"/>
      <c r="T1867" s="1173"/>
      <c r="U1867" s="1173"/>
      <c r="V1867" s="2329" t="s">
        <v>2073</v>
      </c>
      <c r="W1867" s="1173"/>
      <c r="X1867" s="2329" t="s">
        <v>37</v>
      </c>
      <c r="Y1867" s="1173"/>
      <c r="Z1867" s="2365" t="s">
        <v>45</v>
      </c>
      <c r="AA1867" s="1176">
        <v>4504420835</v>
      </c>
      <c r="AB1867" s="2349" t="s">
        <v>5539</v>
      </c>
      <c r="AC1867" s="722">
        <v>6000</v>
      </c>
      <c r="AD1867" s="1266">
        <v>7938.81</v>
      </c>
      <c r="AE1867" s="722">
        <f t="shared" si="52"/>
        <v>37755.240000000005</v>
      </c>
      <c r="AF1867" s="31"/>
      <c r="AG1867" s="26"/>
    </row>
    <row r="1868" spans="1:33" ht="30" customHeight="1">
      <c r="A1868" s="2373" t="s">
        <v>8570</v>
      </c>
      <c r="B1868" s="3071" t="s">
        <v>15441</v>
      </c>
      <c r="C1868" s="1277">
        <v>45629</v>
      </c>
      <c r="D1868" s="1277">
        <f>WORKDAY(C1868,7)</f>
        <v>45638</v>
      </c>
      <c r="E1868" s="593"/>
      <c r="F1868" s="1297"/>
      <c r="G1868" s="1276">
        <v>9013</v>
      </c>
      <c r="H1868" s="2077"/>
      <c r="I1868" s="2398" t="s">
        <v>92</v>
      </c>
      <c r="J1868" s="1304" t="s">
        <v>15442</v>
      </c>
      <c r="K1868" s="2375" t="s">
        <v>15443</v>
      </c>
      <c r="L1868" s="2399" t="s">
        <v>341</v>
      </c>
      <c r="M1868" s="771" t="s">
        <v>15478</v>
      </c>
      <c r="N1868" s="1176"/>
      <c r="O1868" s="1272">
        <v>12</v>
      </c>
      <c r="P1868" s="1272">
        <v>12</v>
      </c>
      <c r="Q1868" s="2014" t="s">
        <v>15444</v>
      </c>
      <c r="R1868" s="1173"/>
      <c r="S1868" s="1173"/>
      <c r="T1868" s="1173"/>
      <c r="U1868" s="1173"/>
      <c r="V1868" s="2330" t="s">
        <v>2073</v>
      </c>
      <c r="W1868" s="1173"/>
      <c r="X1868" s="2330" t="s">
        <v>37</v>
      </c>
      <c r="Y1868" s="1173"/>
      <c r="Z1868" s="2389" t="s">
        <v>45</v>
      </c>
      <c r="AA1868" s="1176">
        <v>4504421866</v>
      </c>
      <c r="AB1868" s="2349" t="s">
        <v>5539</v>
      </c>
      <c r="AC1868" s="722">
        <v>0</v>
      </c>
      <c r="AD1868" s="1266">
        <v>6544.8</v>
      </c>
      <c r="AE1868" s="722">
        <f t="shared" si="52"/>
        <v>78537.600000000006</v>
      </c>
      <c r="AF1868" s="31"/>
      <c r="AG1868" s="26"/>
    </row>
    <row r="1869" spans="1:33" ht="30" customHeight="1">
      <c r="A1869" s="2373" t="s">
        <v>8570</v>
      </c>
      <c r="B1869" s="3073" t="s">
        <v>15445</v>
      </c>
      <c r="C1869" s="1277">
        <v>45629</v>
      </c>
      <c r="D1869" s="1277">
        <f>WORKDAY(C1869,11)</f>
        <v>45644</v>
      </c>
      <c r="E1869" s="764"/>
      <c r="F1869" s="1297"/>
      <c r="G1869" s="1276">
        <v>9013</v>
      </c>
      <c r="H1869" s="2077"/>
      <c r="I1869" s="2398" t="s">
        <v>92</v>
      </c>
      <c r="J1869" s="1304" t="s">
        <v>15446</v>
      </c>
      <c r="K1869" s="2375" t="s">
        <v>15447</v>
      </c>
      <c r="L1869" s="1397" t="s">
        <v>173</v>
      </c>
      <c r="M1869" s="771" t="s">
        <v>15479</v>
      </c>
      <c r="N1869" s="1176"/>
      <c r="O1869" s="1272">
        <v>1</v>
      </c>
      <c r="P1869" s="1272">
        <v>1</v>
      </c>
      <c r="Q1869" s="2014" t="s">
        <v>15448</v>
      </c>
      <c r="R1869" s="1173"/>
      <c r="S1869" s="1173"/>
      <c r="T1869" s="1173"/>
      <c r="U1869" s="1173"/>
      <c r="V1869" s="2478" t="s">
        <v>2073</v>
      </c>
      <c r="W1869" s="1173"/>
      <c r="X1869" s="2478" t="s">
        <v>37</v>
      </c>
      <c r="Y1869" s="1173"/>
      <c r="Z1869" s="3002" t="s">
        <v>45</v>
      </c>
      <c r="AA1869" s="1176">
        <v>4504422616</v>
      </c>
      <c r="AB1869" s="2349" t="s">
        <v>14507</v>
      </c>
      <c r="AC1869" s="722">
        <v>0</v>
      </c>
      <c r="AD1869" s="1266">
        <v>6544.8</v>
      </c>
      <c r="AE1869" s="722">
        <f t="shared" si="52"/>
        <v>6544.8</v>
      </c>
      <c r="AF1869" s="31"/>
      <c r="AG1869" s="26"/>
    </row>
    <row r="1870" spans="1:33" ht="30" customHeight="1">
      <c r="A1870" s="2373" t="s">
        <v>8570</v>
      </c>
      <c r="B1870" s="2992" t="s">
        <v>15449</v>
      </c>
      <c r="C1870" s="1277">
        <v>45630</v>
      </c>
      <c r="D1870" s="1277">
        <f>WORKDAY(C1870,7)</f>
        <v>45639</v>
      </c>
      <c r="E1870" s="593"/>
      <c r="F1870" s="1297"/>
      <c r="G1870" s="1276">
        <v>9013</v>
      </c>
      <c r="H1870" s="2374" t="s">
        <v>1733</v>
      </c>
      <c r="I1870" s="1326"/>
      <c r="J1870" s="1304" t="s">
        <v>15450</v>
      </c>
      <c r="K1870" s="2078" t="s">
        <v>405</v>
      </c>
      <c r="L1870" s="2399" t="s">
        <v>193</v>
      </c>
      <c r="M1870" s="771" t="s">
        <v>15480</v>
      </c>
      <c r="N1870" s="1176"/>
      <c r="O1870" s="1272">
        <v>6</v>
      </c>
      <c r="P1870" s="1272">
        <v>6</v>
      </c>
      <c r="Q1870" s="2014" t="s">
        <v>15451</v>
      </c>
      <c r="R1870" s="1173"/>
      <c r="S1870" s="1173"/>
      <c r="T1870" s="1173"/>
      <c r="U1870" s="1173"/>
      <c r="V1870" s="2422" t="s">
        <v>2073</v>
      </c>
      <c r="W1870" s="1173"/>
      <c r="X1870" s="2422" t="s">
        <v>37</v>
      </c>
      <c r="Y1870" s="1173"/>
      <c r="Z1870" s="2478" t="s">
        <v>45</v>
      </c>
      <c r="AA1870" s="1176">
        <v>4504422744</v>
      </c>
      <c r="AB1870" s="2349" t="s">
        <v>5585</v>
      </c>
      <c r="AC1870" s="722">
        <v>0</v>
      </c>
      <c r="AD1870" s="1266">
        <v>6544.8</v>
      </c>
      <c r="AE1870" s="722">
        <f t="shared" si="52"/>
        <v>39268.800000000003</v>
      </c>
      <c r="AF1870" s="31"/>
      <c r="AG1870" s="26"/>
    </row>
    <row r="1871" spans="1:33" ht="30" customHeight="1">
      <c r="A1871" s="2373" t="s">
        <v>8509</v>
      </c>
      <c r="B1871" s="2992" t="s">
        <v>15452</v>
      </c>
      <c r="C1871" s="1277">
        <v>45630</v>
      </c>
      <c r="D1871" s="1277">
        <f>WORKDAY(C1871,8)</f>
        <v>45642</v>
      </c>
      <c r="E1871" s="764"/>
      <c r="F1871" s="1297"/>
      <c r="G1871" s="1276">
        <v>8593</v>
      </c>
      <c r="H1871" s="2374" t="s">
        <v>1262</v>
      </c>
      <c r="I1871" s="1326"/>
      <c r="J1871" s="1304" t="s">
        <v>15453</v>
      </c>
      <c r="K1871" s="2375" t="s">
        <v>15454</v>
      </c>
      <c r="L1871" s="1397" t="s">
        <v>173</v>
      </c>
      <c r="M1871" s="771" t="s">
        <v>15481</v>
      </c>
      <c r="N1871" s="1176"/>
      <c r="O1871" s="1272">
        <v>1</v>
      </c>
      <c r="P1871" s="1272">
        <v>1</v>
      </c>
      <c r="Q1871" s="2014" t="s">
        <v>15455</v>
      </c>
      <c r="R1871" s="1173"/>
      <c r="S1871" s="1173"/>
      <c r="T1871" s="1173"/>
      <c r="U1871" s="1173"/>
      <c r="V1871" s="2472" t="s">
        <v>2073</v>
      </c>
      <c r="W1871" s="1173"/>
      <c r="X1871" s="2472" t="s">
        <v>37</v>
      </c>
      <c r="Y1871" s="1173"/>
      <c r="Z1871" s="2596" t="s">
        <v>45</v>
      </c>
      <c r="AA1871" s="1176" t="s">
        <v>15482</v>
      </c>
      <c r="AB1871" s="2349" t="s">
        <v>14507</v>
      </c>
      <c r="AC1871" s="722">
        <v>0</v>
      </c>
      <c r="AD1871" s="1266">
        <v>6714.9</v>
      </c>
      <c r="AE1871" s="722">
        <f t="shared" si="52"/>
        <v>6714.9</v>
      </c>
      <c r="AF1871" s="31"/>
      <c r="AG1871" s="26"/>
    </row>
    <row r="1872" spans="1:33" ht="30" customHeight="1">
      <c r="A1872" s="2320" t="s">
        <v>8508</v>
      </c>
      <c r="B1872" s="1504" t="s">
        <v>15483</v>
      </c>
      <c r="C1872" s="358">
        <v>45631</v>
      </c>
      <c r="D1872" s="358">
        <f>WORKDAY(C1872,7)</f>
        <v>45642</v>
      </c>
      <c r="E1872" s="37"/>
      <c r="F1872" s="449"/>
      <c r="G1872" s="360">
        <v>8601</v>
      </c>
      <c r="H1872" s="2321" t="s">
        <v>1594</v>
      </c>
      <c r="I1872" s="539"/>
      <c r="J1872" s="450" t="s">
        <v>15280</v>
      </c>
      <c r="K1872" s="2322" t="s">
        <v>15484</v>
      </c>
      <c r="L1872" s="2323" t="s">
        <v>128</v>
      </c>
      <c r="M1872" s="135" t="s">
        <v>15567</v>
      </c>
      <c r="N1872" s="364"/>
      <c r="O1872" s="365">
        <v>3</v>
      </c>
      <c r="P1872" s="365">
        <v>3</v>
      </c>
      <c r="Q1872" s="2324" t="s">
        <v>15485</v>
      </c>
      <c r="R1872" s="366"/>
      <c r="S1872" s="366"/>
      <c r="T1872" s="366"/>
      <c r="U1872" s="366"/>
      <c r="V1872" s="2325" t="s">
        <v>256</v>
      </c>
      <c r="W1872" s="366"/>
      <c r="X1872" s="366"/>
      <c r="Y1872" s="366"/>
      <c r="Z1872" s="364"/>
      <c r="AA1872" s="364" t="s">
        <v>15592</v>
      </c>
      <c r="AB1872" s="2350" t="s">
        <v>14509</v>
      </c>
      <c r="AC1872" s="280"/>
      <c r="AD1872" s="542"/>
      <c r="AE1872" s="280"/>
      <c r="AF1872" s="31"/>
      <c r="AG1872" s="26"/>
    </row>
    <row r="1873" spans="1:33" ht="30" customHeight="1">
      <c r="A1873" s="2367" t="s">
        <v>10014</v>
      </c>
      <c r="B1873" s="2992" t="s">
        <v>15486</v>
      </c>
      <c r="C1873" s="1277">
        <v>45631</v>
      </c>
      <c r="D1873" s="1277">
        <v>45721</v>
      </c>
      <c r="E1873" s="593"/>
      <c r="F1873" s="1297"/>
      <c r="G1873" s="1276">
        <v>8612</v>
      </c>
      <c r="H1873" s="2369" t="s">
        <v>3544</v>
      </c>
      <c r="I1873" s="1326"/>
      <c r="J1873" s="1304" t="s">
        <v>15487</v>
      </c>
      <c r="K1873" s="2370" t="s">
        <v>15488</v>
      </c>
      <c r="L1873" s="1397" t="s">
        <v>173</v>
      </c>
      <c r="M1873" s="771" t="s">
        <v>15568</v>
      </c>
      <c r="N1873" s="1176"/>
      <c r="O1873" s="1272">
        <v>1</v>
      </c>
      <c r="P1873" s="1272">
        <v>1</v>
      </c>
      <c r="Q1873" s="2014" t="s">
        <v>15489</v>
      </c>
      <c r="R1873" s="1173"/>
      <c r="S1873" s="1173"/>
      <c r="T1873" s="1173"/>
      <c r="U1873" s="1173"/>
      <c r="V1873" s="2533" t="s">
        <v>2073</v>
      </c>
      <c r="W1873" s="1173"/>
      <c r="X1873" s="2533" t="s">
        <v>37</v>
      </c>
      <c r="Y1873" s="1173"/>
      <c r="Z1873" s="2389" t="s">
        <v>45</v>
      </c>
      <c r="AA1873" s="1176">
        <v>4504425781</v>
      </c>
      <c r="AB1873" s="2349" t="s">
        <v>14507</v>
      </c>
      <c r="AC1873" s="722">
        <v>0</v>
      </c>
      <c r="AD1873" s="1266">
        <v>6156</v>
      </c>
      <c r="AE1873" s="722">
        <f t="shared" si="52"/>
        <v>6156</v>
      </c>
      <c r="AF1873" s="31"/>
      <c r="AG1873" s="26"/>
    </row>
    <row r="1874" spans="1:33" ht="30" customHeight="1">
      <c r="A1874" s="2367" t="s">
        <v>10021</v>
      </c>
      <c r="B1874" s="1336" t="s">
        <v>15490</v>
      </c>
      <c r="C1874" s="1277">
        <v>45631</v>
      </c>
      <c r="D1874" s="1277">
        <f>WORKDAY(C1874,7)</f>
        <v>45642</v>
      </c>
      <c r="E1874" s="593"/>
      <c r="F1874" s="1297"/>
      <c r="G1874" s="1276">
        <v>8618</v>
      </c>
      <c r="H1874" s="2369" t="s">
        <v>6177</v>
      </c>
      <c r="I1874" s="1326"/>
      <c r="J1874" s="1304" t="s">
        <v>15491</v>
      </c>
      <c r="K1874" s="2370" t="s">
        <v>15492</v>
      </c>
      <c r="L1874" s="2371" t="s">
        <v>62</v>
      </c>
      <c r="M1874" s="771" t="s">
        <v>15569</v>
      </c>
      <c r="N1874" s="1176"/>
      <c r="O1874" s="1272">
        <v>5</v>
      </c>
      <c r="P1874" s="1272">
        <v>5</v>
      </c>
      <c r="Q1874" s="2014" t="s">
        <v>15493</v>
      </c>
      <c r="R1874" s="1173"/>
      <c r="S1874" s="1173"/>
      <c r="T1874" s="1173"/>
      <c r="U1874" s="1173"/>
      <c r="V1874" s="2596" t="s">
        <v>2073</v>
      </c>
      <c r="W1874" s="1173"/>
      <c r="X1874" s="2596" t="s">
        <v>37</v>
      </c>
      <c r="Y1874" s="1173"/>
      <c r="Z1874" s="2596" t="s">
        <v>45</v>
      </c>
      <c r="AA1874" s="4831" t="s">
        <v>15593</v>
      </c>
      <c r="AB1874" s="2349" t="s">
        <v>14509</v>
      </c>
      <c r="AC1874" s="722">
        <v>0</v>
      </c>
      <c r="AD1874" s="1266">
        <v>6318</v>
      </c>
      <c r="AE1874" s="722">
        <f t="shared" si="52"/>
        <v>31590</v>
      </c>
      <c r="AF1874" s="31"/>
      <c r="AG1874" s="26"/>
    </row>
    <row r="1875" spans="1:33" ht="30" customHeight="1">
      <c r="A1875" s="2367" t="s">
        <v>10021</v>
      </c>
      <c r="B1875" s="2992" t="s">
        <v>15494</v>
      </c>
      <c r="C1875" s="1277">
        <v>45631</v>
      </c>
      <c r="D1875" s="1277">
        <f>WORKDAY(C1875,7)</f>
        <v>45642</v>
      </c>
      <c r="E1875" s="593"/>
      <c r="F1875" s="1297"/>
      <c r="G1875" s="1276">
        <v>8618</v>
      </c>
      <c r="H1875" s="2369" t="s">
        <v>9079</v>
      </c>
      <c r="I1875" s="1326"/>
      <c r="J1875" s="1304" t="s">
        <v>10301</v>
      </c>
      <c r="K1875" s="2370" t="s">
        <v>15495</v>
      </c>
      <c r="L1875" s="2261" t="s">
        <v>28</v>
      </c>
      <c r="M1875" s="771" t="s">
        <v>15570</v>
      </c>
      <c r="N1875" s="1176"/>
      <c r="O1875" s="1272">
        <v>2</v>
      </c>
      <c r="P1875" s="1272">
        <v>2</v>
      </c>
      <c r="Q1875" s="2014" t="s">
        <v>15496</v>
      </c>
      <c r="R1875" s="1173"/>
      <c r="S1875" s="1173"/>
      <c r="T1875" s="1173"/>
      <c r="U1875" s="1173"/>
      <c r="V1875" s="2383" t="s">
        <v>2073</v>
      </c>
      <c r="W1875" s="1173"/>
      <c r="X1875" s="2383" t="s">
        <v>37</v>
      </c>
      <c r="Y1875" s="1173"/>
      <c r="Z1875" s="2384" t="s">
        <v>45</v>
      </c>
      <c r="AA1875" s="1176">
        <v>4504425327</v>
      </c>
      <c r="AB1875" s="2349" t="s">
        <v>5585</v>
      </c>
      <c r="AC1875" s="722">
        <v>0</v>
      </c>
      <c r="AD1875" s="1266">
        <v>6318</v>
      </c>
      <c r="AE1875" s="722">
        <f t="shared" si="52"/>
        <v>12636</v>
      </c>
      <c r="AF1875" s="31"/>
      <c r="AG1875" s="26"/>
    </row>
    <row r="1876" spans="1:33" ht="30" customHeight="1">
      <c r="A1876" s="2367" t="s">
        <v>9994</v>
      </c>
      <c r="B1876" s="1336" t="s">
        <v>15497</v>
      </c>
      <c r="C1876" s="1277">
        <v>45630</v>
      </c>
      <c r="D1876" s="1277">
        <f>WORKDAY(C1876,7)</f>
        <v>45639</v>
      </c>
      <c r="E1876" s="593"/>
      <c r="F1876" s="1297"/>
      <c r="G1876" s="1276">
        <v>9042</v>
      </c>
      <c r="H1876" s="2077"/>
      <c r="I1876" s="2368" t="s">
        <v>92</v>
      </c>
      <c r="J1876" s="1304" t="s">
        <v>15498</v>
      </c>
      <c r="K1876" s="2370" t="s">
        <v>15499</v>
      </c>
      <c r="L1876" s="2261" t="s">
        <v>28</v>
      </c>
      <c r="M1876" s="771" t="s">
        <v>15571</v>
      </c>
      <c r="N1876" s="1176"/>
      <c r="O1876" s="1272">
        <v>2</v>
      </c>
      <c r="P1876" s="1272">
        <v>2</v>
      </c>
      <c r="Q1876" s="2014" t="s">
        <v>15500</v>
      </c>
      <c r="R1876" s="1173"/>
      <c r="S1876" s="1173"/>
      <c r="T1876" s="1173"/>
      <c r="U1876" s="1173"/>
      <c r="V1876" s="2623" t="s">
        <v>2073</v>
      </c>
      <c r="W1876" s="1173"/>
      <c r="X1876" s="2623" t="s">
        <v>37</v>
      </c>
      <c r="Y1876" s="1173"/>
      <c r="Z1876" s="2691" t="s">
        <v>45</v>
      </c>
      <c r="AA1876" s="1176">
        <v>4504424296</v>
      </c>
      <c r="AB1876" s="2349" t="s">
        <v>12936</v>
      </c>
      <c r="AC1876" s="722">
        <v>0</v>
      </c>
      <c r="AD1876" s="1266">
        <v>6075</v>
      </c>
      <c r="AE1876" s="722">
        <f t="shared" si="52"/>
        <v>12150</v>
      </c>
      <c r="AF1876" s="31"/>
      <c r="AG1876" s="26"/>
    </row>
    <row r="1877" spans="1:33" ht="30" customHeight="1">
      <c r="A1877" s="2367" t="s">
        <v>9994</v>
      </c>
      <c r="B1877" s="2992" t="s">
        <v>15501</v>
      </c>
      <c r="C1877" s="1277">
        <v>45631</v>
      </c>
      <c r="D1877" s="1277">
        <f>WORKDAY(C1877,7)</f>
        <v>45642</v>
      </c>
      <c r="E1877" s="593"/>
      <c r="F1877" s="1297"/>
      <c r="G1877" s="1276">
        <v>9042</v>
      </c>
      <c r="H1877" s="2077"/>
      <c r="I1877" s="2368" t="s">
        <v>92</v>
      </c>
      <c r="J1877" s="2397" t="s">
        <v>12612</v>
      </c>
      <c r="K1877" s="2078" t="s">
        <v>15502</v>
      </c>
      <c r="L1877" s="2261" t="s">
        <v>28</v>
      </c>
      <c r="M1877" s="771" t="s">
        <v>15572</v>
      </c>
      <c r="N1877" s="1176"/>
      <c r="O1877" s="1272">
        <v>2</v>
      </c>
      <c r="P1877" s="1272">
        <v>2</v>
      </c>
      <c r="Q1877" s="2014" t="s">
        <v>15503</v>
      </c>
      <c r="R1877" s="1173"/>
      <c r="S1877" s="1173"/>
      <c r="T1877" s="1173"/>
      <c r="U1877" s="1173"/>
      <c r="V1877" s="2614" t="s">
        <v>2073</v>
      </c>
      <c r="W1877" s="1173"/>
      <c r="X1877" s="2614" t="s">
        <v>37</v>
      </c>
      <c r="Y1877" s="1173"/>
      <c r="Z1877" s="2609" t="s">
        <v>45</v>
      </c>
      <c r="AA1877" s="1176">
        <v>4504424544</v>
      </c>
      <c r="AB1877" s="2349" t="s">
        <v>5585</v>
      </c>
      <c r="AC1877" s="722">
        <v>0</v>
      </c>
      <c r="AD1877" s="1266">
        <v>6075</v>
      </c>
      <c r="AE1877" s="722">
        <f t="shared" si="52"/>
        <v>12150</v>
      </c>
      <c r="AF1877" s="31"/>
      <c r="AG1877" s="26"/>
    </row>
    <row r="1878" spans="1:33" ht="30" customHeight="1">
      <c r="A1878" s="2367" t="s">
        <v>9994</v>
      </c>
      <c r="B1878" s="2992" t="s">
        <v>15504</v>
      </c>
      <c r="C1878" s="1277">
        <v>45631</v>
      </c>
      <c r="D1878" s="1277">
        <f>WORKDAY(C1878,7)</f>
        <v>45642</v>
      </c>
      <c r="E1878" s="764"/>
      <c r="F1878" s="1297"/>
      <c r="G1878" s="1276">
        <v>9042</v>
      </c>
      <c r="H1878" s="2077"/>
      <c r="I1878" s="2368" t="s">
        <v>92</v>
      </c>
      <c r="J1878" s="2397" t="s">
        <v>12612</v>
      </c>
      <c r="K1878" s="2078" t="s">
        <v>15502</v>
      </c>
      <c r="L1878" s="1397" t="s">
        <v>9610</v>
      </c>
      <c r="M1878" s="771" t="s">
        <v>15573</v>
      </c>
      <c r="N1878" s="1176"/>
      <c r="O1878" s="1272">
        <v>6</v>
      </c>
      <c r="P1878" s="1272">
        <v>6</v>
      </c>
      <c r="Q1878" s="2014" t="s">
        <v>15505</v>
      </c>
      <c r="R1878" s="1173"/>
      <c r="S1878" s="1173"/>
      <c r="T1878" s="1173"/>
      <c r="U1878" s="1173"/>
      <c r="V1878" s="2444" t="s">
        <v>2073</v>
      </c>
      <c r="W1878" s="1173"/>
      <c r="X1878" s="2444" t="s">
        <v>37</v>
      </c>
      <c r="Y1878" s="1173"/>
      <c r="Z1878" s="2478" t="s">
        <v>45</v>
      </c>
      <c r="AA1878" s="1176">
        <v>4504425777</v>
      </c>
      <c r="AB1878" s="2349" t="s">
        <v>5585</v>
      </c>
      <c r="AC1878" s="722">
        <v>0</v>
      </c>
      <c r="AD1878" s="1266">
        <v>3600</v>
      </c>
      <c r="AE1878" s="722">
        <f t="shared" si="52"/>
        <v>21600</v>
      </c>
      <c r="AF1878" s="31"/>
      <c r="AG1878" s="26"/>
    </row>
    <row r="1879" spans="1:33" ht="30" customHeight="1">
      <c r="A1879" s="2320" t="s">
        <v>13086</v>
      </c>
      <c r="B1879" s="1504" t="s">
        <v>15506</v>
      </c>
      <c r="C1879" s="358">
        <v>45631</v>
      </c>
      <c r="D1879" s="358">
        <v>45721</v>
      </c>
      <c r="E1879" s="37"/>
      <c r="F1879" s="449"/>
      <c r="G1879" s="360">
        <v>8645</v>
      </c>
      <c r="H1879" s="2321" t="s">
        <v>9079</v>
      </c>
      <c r="I1879" s="539"/>
      <c r="J1879" s="450" t="s">
        <v>15507</v>
      </c>
      <c r="K1879" s="2322" t="s">
        <v>15511</v>
      </c>
      <c r="L1879" s="1508" t="s">
        <v>173</v>
      </c>
      <c r="M1879" s="135" t="s">
        <v>15574</v>
      </c>
      <c r="N1879" s="364"/>
      <c r="O1879" s="365">
        <v>1</v>
      </c>
      <c r="P1879" s="365">
        <v>1</v>
      </c>
      <c r="Q1879" s="2324" t="s">
        <v>15508</v>
      </c>
      <c r="R1879" s="366"/>
      <c r="S1879" s="366"/>
      <c r="T1879" s="366"/>
      <c r="U1879" s="366"/>
      <c r="V1879" s="2550" t="s">
        <v>256</v>
      </c>
      <c r="W1879" s="366"/>
      <c r="X1879" s="366"/>
      <c r="Y1879" s="366"/>
      <c r="Z1879" s="364"/>
      <c r="AA1879" s="364">
        <v>4504425175</v>
      </c>
      <c r="AB1879" s="2350" t="s">
        <v>12935</v>
      </c>
      <c r="AC1879" s="280"/>
      <c r="AD1879" s="542"/>
      <c r="AE1879" s="280"/>
      <c r="AF1879" s="31"/>
      <c r="AG1879" s="26"/>
    </row>
    <row r="1880" spans="1:33" ht="30" customHeight="1">
      <c r="A1880" s="3890" t="s">
        <v>17456</v>
      </c>
      <c r="B1880" s="5587" t="s">
        <v>15509</v>
      </c>
      <c r="C1880" s="1277">
        <v>45631</v>
      </c>
      <c r="D1880" s="1277">
        <f>WORKDAY(C1880,11)</f>
        <v>45646</v>
      </c>
      <c r="E1880" s="593"/>
      <c r="F1880" s="1297"/>
      <c r="G1880" s="1276">
        <v>8610</v>
      </c>
      <c r="H1880" s="2077"/>
      <c r="I1880" s="2368" t="s">
        <v>25</v>
      </c>
      <c r="J1880" s="3891" t="s">
        <v>15510</v>
      </c>
      <c r="K1880" s="2078" t="s">
        <v>15512</v>
      </c>
      <c r="L1880" s="2371" t="s">
        <v>1753</v>
      </c>
      <c r="M1880" s="771" t="s">
        <v>15575</v>
      </c>
      <c r="N1880" s="1176"/>
      <c r="O1880" s="1272">
        <v>20</v>
      </c>
      <c r="P1880" s="1272">
        <v>20</v>
      </c>
      <c r="Q1880" s="2014" t="s">
        <v>15513</v>
      </c>
      <c r="R1880" s="1173"/>
      <c r="S1880" s="1173"/>
      <c r="T1880" s="1173"/>
      <c r="U1880" s="1173"/>
      <c r="V1880" s="2365" t="s">
        <v>2073</v>
      </c>
      <c r="W1880" s="1173"/>
      <c r="X1880" s="2365" t="s">
        <v>37</v>
      </c>
      <c r="Y1880" s="1173"/>
      <c r="Z1880" s="3888" t="s">
        <v>45</v>
      </c>
      <c r="AA1880" s="1176">
        <v>4504425993</v>
      </c>
      <c r="AB1880" s="2349" t="s">
        <v>10569</v>
      </c>
      <c r="AC1880" s="722">
        <v>0</v>
      </c>
      <c r="AD1880" s="1266">
        <v>7371</v>
      </c>
      <c r="AE1880" s="722">
        <f t="shared" si="52"/>
        <v>147420</v>
      </c>
      <c r="AF1880" s="31"/>
      <c r="AG1880" s="26"/>
    </row>
    <row r="1881" spans="1:33" ht="30" customHeight="1">
      <c r="A1881" s="3639" t="s">
        <v>19837</v>
      </c>
      <c r="B1881" s="3267" t="s">
        <v>15514</v>
      </c>
      <c r="C1881" s="1277">
        <v>45630</v>
      </c>
      <c r="D1881" s="1277">
        <f>WORKDAY(C1881,10)</f>
        <v>45644</v>
      </c>
      <c r="E1881" s="593"/>
      <c r="F1881" s="1297"/>
      <c r="G1881" s="1276">
        <v>8629</v>
      </c>
      <c r="H1881" s="2369" t="s">
        <v>15515</v>
      </c>
      <c r="I1881" s="1326"/>
      <c r="J1881" s="1304" t="s">
        <v>15516</v>
      </c>
      <c r="K1881" s="2370" t="s">
        <v>15517</v>
      </c>
      <c r="L1881" s="1397" t="s">
        <v>173</v>
      </c>
      <c r="M1881" s="771" t="s">
        <v>15576</v>
      </c>
      <c r="N1881" s="1176"/>
      <c r="O1881" s="1272">
        <v>1</v>
      </c>
      <c r="P1881" s="1272">
        <v>1</v>
      </c>
      <c r="Q1881" s="2014" t="s">
        <v>15187</v>
      </c>
      <c r="R1881" s="1173"/>
      <c r="S1881" s="1173"/>
      <c r="T1881" s="1173"/>
      <c r="U1881" s="1173"/>
      <c r="V1881" s="3258" t="s">
        <v>2073</v>
      </c>
      <c r="W1881" s="1173"/>
      <c r="X1881" s="3258" t="s">
        <v>37</v>
      </c>
      <c r="Y1881" s="1173"/>
      <c r="Z1881" s="1204" t="s">
        <v>45</v>
      </c>
      <c r="AA1881" s="1176">
        <v>4504425057</v>
      </c>
      <c r="AB1881" s="1176"/>
      <c r="AC1881" s="722">
        <v>0</v>
      </c>
      <c r="AD1881" s="1266">
        <v>6423.2</v>
      </c>
      <c r="AE1881" s="722">
        <f t="shared" si="52"/>
        <v>6423.2</v>
      </c>
      <c r="AF1881" s="31"/>
      <c r="AG1881" s="26"/>
    </row>
    <row r="1882" spans="1:33" ht="30" customHeight="1">
      <c r="A1882" s="2367" t="s">
        <v>7878</v>
      </c>
      <c r="B1882" s="5356" t="s">
        <v>15518</v>
      </c>
      <c r="C1882" s="1277">
        <v>45631</v>
      </c>
      <c r="D1882" s="1277">
        <f>WORKDAY(C1882,4)</f>
        <v>45637</v>
      </c>
      <c r="E1882" s="593"/>
      <c r="F1882" s="1297"/>
      <c r="G1882" s="1276">
        <v>8638</v>
      </c>
      <c r="H1882" s="2369" t="s">
        <v>4754</v>
      </c>
      <c r="I1882" s="1326"/>
      <c r="J1882" s="1304" t="s">
        <v>11750</v>
      </c>
      <c r="K1882" s="2370" t="s">
        <v>15519</v>
      </c>
      <c r="L1882" s="2371" t="s">
        <v>76</v>
      </c>
      <c r="M1882" s="771" t="s">
        <v>15577</v>
      </c>
      <c r="N1882" s="1176"/>
      <c r="O1882" s="1272">
        <v>4</v>
      </c>
      <c r="P1882" s="1272">
        <v>4</v>
      </c>
      <c r="Q1882" s="2014" t="s">
        <v>15520</v>
      </c>
      <c r="R1882" s="1173"/>
      <c r="S1882" s="1173"/>
      <c r="T1882" s="1173"/>
      <c r="U1882" s="1173"/>
      <c r="V1882" s="2349" t="s">
        <v>2073</v>
      </c>
      <c r="W1882" s="1173"/>
      <c r="X1882" s="2349" t="s">
        <v>37</v>
      </c>
      <c r="Y1882" s="1173"/>
      <c r="Z1882" s="2365" t="s">
        <v>45</v>
      </c>
      <c r="AA1882" s="1176">
        <v>4504425177</v>
      </c>
      <c r="AB1882" s="2349" t="s">
        <v>10568</v>
      </c>
      <c r="AC1882" s="722">
        <v>0</v>
      </c>
      <c r="AD1882" s="1266">
        <v>7613</v>
      </c>
      <c r="AE1882" s="722">
        <f t="shared" si="52"/>
        <v>30452</v>
      </c>
      <c r="AF1882" s="31"/>
      <c r="AG1882" s="26"/>
    </row>
    <row r="1883" spans="1:33" ht="30" customHeight="1">
      <c r="A1883" s="4529" t="s">
        <v>14524</v>
      </c>
      <c r="B1883" s="4675" t="s">
        <v>15521</v>
      </c>
      <c r="C1883" s="340">
        <v>45631</v>
      </c>
      <c r="D1883" s="340">
        <f>WORKDAY(C1883,25)</f>
        <v>45666</v>
      </c>
      <c r="E1883" s="422"/>
      <c r="F1883" s="374"/>
      <c r="G1883" s="339">
        <v>8637</v>
      </c>
      <c r="H1883" s="4363" t="s">
        <v>4006</v>
      </c>
      <c r="I1883" s="487"/>
      <c r="J1883" s="4530" t="s">
        <v>14531</v>
      </c>
      <c r="K1883" s="2116" t="s">
        <v>15522</v>
      </c>
      <c r="L1883" s="552" t="s">
        <v>173</v>
      </c>
      <c r="M1883" s="338" t="s">
        <v>15578</v>
      </c>
      <c r="N1883" s="255"/>
      <c r="O1883" s="258">
        <v>1</v>
      </c>
      <c r="P1883" s="258">
        <v>1</v>
      </c>
      <c r="Q1883" s="1977" t="s">
        <v>15523</v>
      </c>
      <c r="R1883" s="309"/>
      <c r="S1883" s="250"/>
      <c r="T1883" s="250"/>
      <c r="U1883" s="250"/>
      <c r="V1883" s="4364" t="s">
        <v>2073</v>
      </c>
      <c r="W1883" s="3421"/>
      <c r="X1883" s="4364" t="s">
        <v>37</v>
      </c>
      <c r="Y1883" s="250"/>
      <c r="Z1883" s="251"/>
      <c r="AA1883" s="251">
        <v>4504424817</v>
      </c>
      <c r="AB1883" s="2348" t="s">
        <v>14509</v>
      </c>
      <c r="AC1883" s="33">
        <v>0</v>
      </c>
      <c r="AD1883" s="471">
        <v>13500</v>
      </c>
      <c r="AE1883" s="33">
        <f t="shared" si="52"/>
        <v>13500</v>
      </c>
      <c r="AF1883" s="31"/>
      <c r="AG1883" s="26"/>
    </row>
    <row r="1884" spans="1:33" ht="30" customHeight="1">
      <c r="A1884" s="2367" t="s">
        <v>8626</v>
      </c>
      <c r="B1884" s="2992" t="s">
        <v>15524</v>
      </c>
      <c r="C1884" s="1277">
        <v>45630</v>
      </c>
      <c r="D1884" s="1277">
        <f>WORKDAY(C1884,7)</f>
        <v>45639</v>
      </c>
      <c r="E1884" s="593"/>
      <c r="F1884" s="1297"/>
      <c r="G1884" s="1276">
        <v>8615</v>
      </c>
      <c r="H1884" s="2369" t="s">
        <v>15525</v>
      </c>
      <c r="I1884" s="1326"/>
      <c r="J1884" s="1304" t="s">
        <v>15526</v>
      </c>
      <c r="K1884" s="2370" t="s">
        <v>15527</v>
      </c>
      <c r="L1884" s="1397" t="s">
        <v>173</v>
      </c>
      <c r="M1884" s="771" t="s">
        <v>15579</v>
      </c>
      <c r="N1884" s="1176"/>
      <c r="O1884" s="1272">
        <v>1</v>
      </c>
      <c r="P1884" s="1272">
        <v>1</v>
      </c>
      <c r="Q1884" s="2014" t="s">
        <v>15261</v>
      </c>
      <c r="R1884" s="1173"/>
      <c r="S1884" s="1173"/>
      <c r="T1884" s="1173"/>
      <c r="U1884" s="1173"/>
      <c r="V1884" s="2425" t="s">
        <v>2073</v>
      </c>
      <c r="W1884" s="1173"/>
      <c r="X1884" s="2425" t="s">
        <v>37</v>
      </c>
      <c r="Y1884" s="1173"/>
      <c r="Z1884" s="2758" t="s">
        <v>45</v>
      </c>
      <c r="AA1884" s="1176">
        <v>4504424470</v>
      </c>
      <c r="AB1884" s="2349" t="s">
        <v>14507</v>
      </c>
      <c r="AC1884" s="722">
        <v>0</v>
      </c>
      <c r="AD1884" s="1266">
        <v>7857</v>
      </c>
      <c r="AE1884" s="722">
        <f t="shared" si="52"/>
        <v>7857</v>
      </c>
      <c r="AF1884" s="31"/>
      <c r="AG1884" s="26"/>
    </row>
    <row r="1885" spans="1:33" ht="30" customHeight="1">
      <c r="A1885" s="2367" t="s">
        <v>8626</v>
      </c>
      <c r="B1885" s="2992" t="s">
        <v>15528</v>
      </c>
      <c r="C1885" s="1277">
        <v>45631</v>
      </c>
      <c r="D1885" s="1277">
        <f>WORKDAY(C1885,11)</f>
        <v>45646</v>
      </c>
      <c r="E1885" s="593"/>
      <c r="F1885" s="1297"/>
      <c r="G1885" s="1276">
        <v>8615</v>
      </c>
      <c r="H1885" s="2369" t="s">
        <v>3536</v>
      </c>
      <c r="I1885" s="1326"/>
      <c r="J1885" s="1304" t="s">
        <v>15529</v>
      </c>
      <c r="K1885" s="2370" t="s">
        <v>15530</v>
      </c>
      <c r="L1885" s="2261" t="s">
        <v>28</v>
      </c>
      <c r="M1885" s="771" t="s">
        <v>15580</v>
      </c>
      <c r="N1885" s="1176"/>
      <c r="O1885" s="1272">
        <v>2</v>
      </c>
      <c r="P1885" s="1272">
        <v>2</v>
      </c>
      <c r="Q1885" s="2014" t="s">
        <v>15500</v>
      </c>
      <c r="R1885" s="1173"/>
      <c r="S1885" s="1173"/>
      <c r="T1885" s="1173"/>
      <c r="U1885" s="1173"/>
      <c r="V1885" s="2383" t="s">
        <v>2073</v>
      </c>
      <c r="W1885" s="1173"/>
      <c r="X1885" s="2383" t="s">
        <v>37</v>
      </c>
      <c r="Y1885" s="1173"/>
      <c r="Z1885" s="2478" t="s">
        <v>45</v>
      </c>
      <c r="AA1885" s="1176">
        <v>4504424546</v>
      </c>
      <c r="AB1885" s="2349" t="s">
        <v>12936</v>
      </c>
      <c r="AC1885" s="722">
        <v>9000</v>
      </c>
      <c r="AD1885" s="1266">
        <v>7857</v>
      </c>
      <c r="AE1885" s="722">
        <f t="shared" si="52"/>
        <v>24714</v>
      </c>
      <c r="AF1885" s="31"/>
      <c r="AG1885" s="26"/>
    </row>
    <row r="1886" spans="1:33" ht="30" customHeight="1">
      <c r="A1886" s="2367" t="s">
        <v>8549</v>
      </c>
      <c r="B1886" s="2992" t="s">
        <v>15531</v>
      </c>
      <c r="C1886" s="1277">
        <v>45630</v>
      </c>
      <c r="D1886" s="1277">
        <f>WORKDAY(C1886,7)</f>
        <v>45639</v>
      </c>
      <c r="E1886" s="593"/>
      <c r="F1886" s="1297"/>
      <c r="G1886" s="1276">
        <v>8634</v>
      </c>
      <c r="H1886" s="2369" t="s">
        <v>1698</v>
      </c>
      <c r="I1886" s="1326"/>
      <c r="J1886" s="1304" t="s">
        <v>15532</v>
      </c>
      <c r="K1886" s="2078" t="s">
        <v>405</v>
      </c>
      <c r="L1886" s="2261" t="s">
        <v>28</v>
      </c>
      <c r="M1886" s="771" t="s">
        <v>15581</v>
      </c>
      <c r="N1886" s="1176"/>
      <c r="O1886" s="1272">
        <v>2</v>
      </c>
      <c r="P1886" s="1272">
        <v>2</v>
      </c>
      <c r="Q1886" s="2014" t="s">
        <v>15533</v>
      </c>
      <c r="R1886" s="1173"/>
      <c r="S1886" s="1173"/>
      <c r="T1886" s="1173"/>
      <c r="U1886" s="1173"/>
      <c r="V1886" s="2365" t="s">
        <v>2073</v>
      </c>
      <c r="W1886" s="1173"/>
      <c r="X1886" s="2365" t="s">
        <v>37</v>
      </c>
      <c r="Y1886" s="1173"/>
      <c r="Z1886" s="2389" t="s">
        <v>45</v>
      </c>
      <c r="AA1886" s="1176">
        <v>4504425152</v>
      </c>
      <c r="AB1886" s="2349" t="s">
        <v>5585</v>
      </c>
      <c r="AC1886" s="722">
        <v>0</v>
      </c>
      <c r="AD1886" s="1266">
        <v>7858.62</v>
      </c>
      <c r="AE1886" s="722">
        <f t="shared" si="52"/>
        <v>15717.24</v>
      </c>
      <c r="AF1886" s="31"/>
      <c r="AG1886" s="26"/>
    </row>
    <row r="1887" spans="1:33" ht="30" customHeight="1">
      <c r="A1887" s="2740" t="s">
        <v>8549</v>
      </c>
      <c r="B1887" s="1336" t="s">
        <v>15534</v>
      </c>
      <c r="C1887" s="1277">
        <v>45631</v>
      </c>
      <c r="D1887" s="1277">
        <f>WORKDAY(C1887,10)</f>
        <v>45645</v>
      </c>
      <c r="E1887" s="593"/>
      <c r="F1887" s="1297"/>
      <c r="G1887" s="1276">
        <v>8634</v>
      </c>
      <c r="H1887" s="2369" t="s">
        <v>10801</v>
      </c>
      <c r="I1887" s="1326"/>
      <c r="J1887" s="1304" t="s">
        <v>15535</v>
      </c>
      <c r="K1887" s="2078" t="s">
        <v>15536</v>
      </c>
      <c r="L1887" s="1397" t="s">
        <v>173</v>
      </c>
      <c r="M1887" s="771" t="s">
        <v>15582</v>
      </c>
      <c r="N1887" s="1176"/>
      <c r="O1887" s="1272">
        <v>1</v>
      </c>
      <c r="P1887" s="1272">
        <v>1</v>
      </c>
      <c r="Q1887" s="2014" t="s">
        <v>15537</v>
      </c>
      <c r="R1887" s="1173"/>
      <c r="S1887" s="1173"/>
      <c r="T1887" s="1173"/>
      <c r="U1887" s="1173"/>
      <c r="V1887" s="2365" t="s">
        <v>2073</v>
      </c>
      <c r="W1887" s="1173"/>
      <c r="X1887" s="2365" t="s">
        <v>37</v>
      </c>
      <c r="Y1887" s="1173"/>
      <c r="Z1887" s="2729" t="s">
        <v>45</v>
      </c>
      <c r="AA1887" s="1176">
        <v>4504426001</v>
      </c>
      <c r="AB1887" s="2349" t="s">
        <v>12935</v>
      </c>
      <c r="AC1887" s="722">
        <v>6000</v>
      </c>
      <c r="AD1887" s="1266">
        <v>7858.62</v>
      </c>
      <c r="AE1887" s="722">
        <f t="shared" si="52"/>
        <v>13858.619999999999</v>
      </c>
      <c r="AF1887" s="31"/>
      <c r="AG1887" s="26"/>
    </row>
    <row r="1888" spans="1:33" ht="30" customHeight="1">
      <c r="A1888" s="6107" t="s">
        <v>8518</v>
      </c>
      <c r="B1888" s="6159" t="s">
        <v>15538</v>
      </c>
      <c r="C1888" s="1277">
        <v>45631</v>
      </c>
      <c r="D1888" s="1277">
        <f>WORKDAY(C1888,7)</f>
        <v>45642</v>
      </c>
      <c r="E1888" s="764"/>
      <c r="F1888" s="1297"/>
      <c r="G1888" s="1276">
        <v>8604</v>
      </c>
      <c r="H1888" s="2369" t="s">
        <v>818</v>
      </c>
      <c r="I1888" s="1326"/>
      <c r="J1888" s="6108" t="s">
        <v>6460</v>
      </c>
      <c r="K1888" s="2078" t="s">
        <v>15539</v>
      </c>
      <c r="L1888" s="2371" t="s">
        <v>193</v>
      </c>
      <c r="M1888" s="771" t="s">
        <v>15583</v>
      </c>
      <c r="N1888" s="1176"/>
      <c r="O1888" s="1272">
        <v>6</v>
      </c>
      <c r="P1888" s="1272">
        <v>6</v>
      </c>
      <c r="Q1888" s="2014" t="s">
        <v>15540</v>
      </c>
      <c r="R1888" s="1173"/>
      <c r="S1888" s="1173"/>
      <c r="T1888" s="1173"/>
      <c r="U1888" s="1173"/>
      <c r="V1888" s="2541" t="s">
        <v>2073</v>
      </c>
      <c r="W1888" s="1173"/>
      <c r="X1888" s="2541" t="s">
        <v>37</v>
      </c>
      <c r="Y1888" s="1173"/>
      <c r="Z1888" s="2227" t="s">
        <v>45</v>
      </c>
      <c r="AA1888" s="1176">
        <v>4504424471</v>
      </c>
      <c r="AB1888" s="2349" t="s">
        <v>10568</v>
      </c>
      <c r="AC1888" s="722">
        <v>0</v>
      </c>
      <c r="AD1888" s="1266">
        <v>7938</v>
      </c>
      <c r="AE1888" s="722">
        <f t="shared" si="52"/>
        <v>47628</v>
      </c>
      <c r="AF1888" s="31"/>
      <c r="AG1888" s="26"/>
    </row>
    <row r="1889" spans="1:33" ht="30" customHeight="1">
      <c r="A1889" s="2367" t="s">
        <v>8564</v>
      </c>
      <c r="B1889" s="1336" t="s">
        <v>15541</v>
      </c>
      <c r="C1889" s="1277">
        <v>45631</v>
      </c>
      <c r="D1889" s="1277">
        <f>WORKDAY(C1889,7)</f>
        <v>45642</v>
      </c>
      <c r="E1889" s="593"/>
      <c r="F1889" s="1297"/>
      <c r="G1889" s="1276">
        <v>8598</v>
      </c>
      <c r="H1889" s="2369" t="s">
        <v>2064</v>
      </c>
      <c r="I1889" s="1326"/>
      <c r="J1889" s="1304" t="s">
        <v>15542</v>
      </c>
      <c r="K1889" s="2370" t="s">
        <v>15543</v>
      </c>
      <c r="L1889" s="2261" t="s">
        <v>28</v>
      </c>
      <c r="M1889" s="771" t="s">
        <v>15584</v>
      </c>
      <c r="N1889" s="1176"/>
      <c r="O1889" s="1272">
        <v>2</v>
      </c>
      <c r="P1889" s="1272">
        <v>2</v>
      </c>
      <c r="Q1889" s="2014" t="s">
        <v>15544</v>
      </c>
      <c r="R1889" s="1173"/>
      <c r="S1889" s="1173"/>
      <c r="T1889" s="1173"/>
      <c r="U1889" s="1173"/>
      <c r="V1889" s="2383" t="s">
        <v>2073</v>
      </c>
      <c r="W1889" s="1173"/>
      <c r="X1889" s="2383" t="s">
        <v>37</v>
      </c>
      <c r="Y1889" s="1173"/>
      <c r="Z1889" s="2365" t="s">
        <v>45</v>
      </c>
      <c r="AA1889" s="1176">
        <v>4504424922</v>
      </c>
      <c r="AB1889" s="2349" t="s">
        <v>5539</v>
      </c>
      <c r="AC1889" s="722">
        <v>0</v>
      </c>
      <c r="AD1889" s="1266">
        <v>7938.81</v>
      </c>
      <c r="AE1889" s="722">
        <f t="shared" si="52"/>
        <v>15877.62</v>
      </c>
      <c r="AF1889" s="31"/>
      <c r="AG1889" s="26"/>
    </row>
    <row r="1890" spans="1:33" ht="30" customHeight="1">
      <c r="A1890" s="2367" t="s">
        <v>8564</v>
      </c>
      <c r="B1890" s="2992" t="s">
        <v>15545</v>
      </c>
      <c r="C1890" s="1277">
        <v>45630</v>
      </c>
      <c r="D1890" s="1277">
        <f>WORKDAY(C1890,10)</f>
        <v>45644</v>
      </c>
      <c r="E1890" s="593"/>
      <c r="F1890" s="1297"/>
      <c r="G1890" s="1276">
        <v>8598</v>
      </c>
      <c r="H1890" s="2369" t="s">
        <v>13291</v>
      </c>
      <c r="I1890" s="1326"/>
      <c r="J1890" s="1304" t="s">
        <v>15546</v>
      </c>
      <c r="K1890" s="2370" t="s">
        <v>15547</v>
      </c>
      <c r="L1890" s="2261" t="s">
        <v>28</v>
      </c>
      <c r="M1890" s="771" t="s">
        <v>15585</v>
      </c>
      <c r="N1890" s="1176"/>
      <c r="O1890" s="1272">
        <v>2</v>
      </c>
      <c r="P1890" s="1272">
        <v>2</v>
      </c>
      <c r="Q1890" s="2014" t="s">
        <v>15548</v>
      </c>
      <c r="R1890" s="1173"/>
      <c r="S1890" s="1173"/>
      <c r="T1890" s="1173"/>
      <c r="U1890" s="1173"/>
      <c r="V1890" s="2365" t="s">
        <v>2073</v>
      </c>
      <c r="W1890" s="1173"/>
      <c r="X1890" s="2365" t="s">
        <v>37</v>
      </c>
      <c r="Y1890" s="1173"/>
      <c r="Z1890" s="2389" t="s">
        <v>45</v>
      </c>
      <c r="AA1890" s="1176">
        <v>4504424501</v>
      </c>
      <c r="AB1890" s="2349" t="s">
        <v>5539</v>
      </c>
      <c r="AC1890" s="722">
        <v>6000</v>
      </c>
      <c r="AD1890" s="1266">
        <v>7938.81</v>
      </c>
      <c r="AE1890" s="722">
        <f t="shared" si="52"/>
        <v>21877.620000000003</v>
      </c>
      <c r="AF1890" s="31"/>
      <c r="AG1890" s="26"/>
    </row>
    <row r="1891" spans="1:33" ht="30" customHeight="1">
      <c r="A1891" s="2367" t="s">
        <v>8564</v>
      </c>
      <c r="B1891" s="5356" t="s">
        <v>15549</v>
      </c>
      <c r="C1891" s="1277">
        <v>45631</v>
      </c>
      <c r="D1891" s="1277">
        <f>WORKDAY(C1891,7)</f>
        <v>45642</v>
      </c>
      <c r="E1891" s="764"/>
      <c r="F1891" s="1297"/>
      <c r="G1891" s="1276">
        <v>8598</v>
      </c>
      <c r="H1891" s="2369" t="s">
        <v>1291</v>
      </c>
      <c r="I1891" s="1326"/>
      <c r="J1891" s="1304" t="s">
        <v>8680</v>
      </c>
      <c r="K1891" s="2370" t="s">
        <v>15550</v>
      </c>
      <c r="L1891" s="1397" t="s">
        <v>173</v>
      </c>
      <c r="M1891" s="771" t="s">
        <v>15586</v>
      </c>
      <c r="N1891" s="1176"/>
      <c r="O1891" s="1272">
        <v>1</v>
      </c>
      <c r="P1891" s="1272">
        <v>1</v>
      </c>
      <c r="Q1891" s="2014" t="s">
        <v>15551</v>
      </c>
      <c r="R1891" s="1173"/>
      <c r="S1891" s="1173"/>
      <c r="T1891" s="1173"/>
      <c r="U1891" s="1173"/>
      <c r="V1891" s="2436" t="s">
        <v>2073</v>
      </c>
      <c r="W1891" s="1173"/>
      <c r="X1891" s="2436" t="s">
        <v>37</v>
      </c>
      <c r="Y1891" s="1173"/>
      <c r="Z1891" s="2389" t="s">
        <v>45</v>
      </c>
      <c r="AA1891" s="1176">
        <v>4504424502</v>
      </c>
      <c r="AB1891" s="2349" t="s">
        <v>12935</v>
      </c>
      <c r="AC1891" s="722">
        <v>0</v>
      </c>
      <c r="AD1891" s="1266">
        <v>7938.81</v>
      </c>
      <c r="AE1891" s="722">
        <f t="shared" si="52"/>
        <v>7938.81</v>
      </c>
      <c r="AF1891" s="31"/>
      <c r="AG1891" s="26"/>
    </row>
    <row r="1892" spans="1:33" ht="30" customHeight="1">
      <c r="A1892" s="2367" t="s">
        <v>8564</v>
      </c>
      <c r="B1892" s="5356" t="s">
        <v>15552</v>
      </c>
      <c r="C1892" s="1277">
        <v>45632</v>
      </c>
      <c r="D1892" s="1277">
        <f>WORKDAY(C1892,7)</f>
        <v>45643</v>
      </c>
      <c r="E1892" s="764"/>
      <c r="F1892" s="1297"/>
      <c r="G1892" s="1276">
        <v>8598</v>
      </c>
      <c r="H1892" s="2369" t="s">
        <v>613</v>
      </c>
      <c r="I1892" s="1326"/>
      <c r="J1892" s="1304" t="s">
        <v>9120</v>
      </c>
      <c r="K1892" s="2370" t="s">
        <v>15553</v>
      </c>
      <c r="L1892" s="1397" t="s">
        <v>173</v>
      </c>
      <c r="M1892" s="771" t="s">
        <v>15587</v>
      </c>
      <c r="N1892" s="1176"/>
      <c r="O1892" s="1272">
        <v>1</v>
      </c>
      <c r="P1892" s="1272">
        <v>1</v>
      </c>
      <c r="Q1892" s="2397" t="s">
        <v>15554</v>
      </c>
      <c r="R1892" s="1173"/>
      <c r="S1892" s="1173"/>
      <c r="T1892" s="1173"/>
      <c r="U1892" s="1173"/>
      <c r="V1892" s="2437" t="s">
        <v>2073</v>
      </c>
      <c r="W1892" s="1173"/>
      <c r="X1892" s="2437" t="s">
        <v>37</v>
      </c>
      <c r="Y1892" s="1173"/>
      <c r="Z1892" s="2389" t="s">
        <v>45</v>
      </c>
      <c r="AA1892" s="1176">
        <v>4504425459</v>
      </c>
      <c r="AB1892" s="2349" t="s">
        <v>5539</v>
      </c>
      <c r="AC1892" s="722">
        <v>0</v>
      </c>
      <c r="AD1892" s="1266">
        <v>7938.81</v>
      </c>
      <c r="AE1892" s="722">
        <f t="shared" si="52"/>
        <v>7938.81</v>
      </c>
      <c r="AF1892" s="31"/>
      <c r="AG1892" s="26"/>
    </row>
    <row r="1893" spans="1:33" ht="30" customHeight="1">
      <c r="A1893" s="2367" t="s">
        <v>8600</v>
      </c>
      <c r="B1893" s="2992" t="s">
        <v>15555</v>
      </c>
      <c r="C1893" s="1277">
        <v>45630</v>
      </c>
      <c r="D1893" s="1277">
        <f>WORKDAY(C1893,11)</f>
        <v>45645</v>
      </c>
      <c r="E1893" s="593"/>
      <c r="F1893" s="1297"/>
      <c r="G1893" s="1276">
        <v>8647</v>
      </c>
      <c r="H1893" s="2369" t="s">
        <v>2527</v>
      </c>
      <c r="I1893" s="1326"/>
      <c r="J1893" s="1304" t="s">
        <v>15556</v>
      </c>
      <c r="K1893" s="2370" t="s">
        <v>15557</v>
      </c>
      <c r="L1893" s="1397" t="s">
        <v>173</v>
      </c>
      <c r="M1893" s="771" t="s">
        <v>15588</v>
      </c>
      <c r="N1893" s="1176"/>
      <c r="O1893" s="1272">
        <v>1</v>
      </c>
      <c r="P1893" s="1272">
        <v>1</v>
      </c>
      <c r="Q1893" s="2014" t="s">
        <v>15558</v>
      </c>
      <c r="R1893" s="1173"/>
      <c r="S1893" s="1173"/>
      <c r="T1893" s="1173"/>
      <c r="U1893" s="1173"/>
      <c r="V1893" s="2854" t="s">
        <v>2073</v>
      </c>
      <c r="W1893" s="1173"/>
      <c r="X1893" s="1176" t="s">
        <v>37</v>
      </c>
      <c r="Y1893" s="1173"/>
      <c r="Z1893" s="2691" t="s">
        <v>45</v>
      </c>
      <c r="AA1893" s="1176">
        <v>4504425224</v>
      </c>
      <c r="AB1893" s="2349" t="s">
        <v>14507</v>
      </c>
      <c r="AC1893" s="722">
        <v>10935</v>
      </c>
      <c r="AD1893" s="1266">
        <v>7938</v>
      </c>
      <c r="AE1893" s="722">
        <f t="shared" si="52"/>
        <v>18873</v>
      </c>
      <c r="AF1893" s="31"/>
      <c r="AG1893" s="26"/>
    </row>
    <row r="1894" spans="1:33" ht="30" customHeight="1">
      <c r="A1894" s="2367" t="s">
        <v>7869</v>
      </c>
      <c r="B1894" s="2992" t="s">
        <v>15559</v>
      </c>
      <c r="C1894" s="1277">
        <v>45631</v>
      </c>
      <c r="D1894" s="1277">
        <f>WORKDAY(C1894,4)</f>
        <v>45637</v>
      </c>
      <c r="E1894" s="593"/>
      <c r="F1894" s="1297"/>
      <c r="G1894" s="1276">
        <v>8644</v>
      </c>
      <c r="H1894" s="2369" t="s">
        <v>768</v>
      </c>
      <c r="I1894" s="1326"/>
      <c r="J1894" s="1304" t="s">
        <v>13265</v>
      </c>
      <c r="K1894" s="2370" t="s">
        <v>15560</v>
      </c>
      <c r="L1894" s="2261" t="s">
        <v>28</v>
      </c>
      <c r="M1894" s="771" t="s">
        <v>15589</v>
      </c>
      <c r="N1894" s="1176"/>
      <c r="O1894" s="1272">
        <v>2</v>
      </c>
      <c r="P1894" s="1272">
        <v>2</v>
      </c>
      <c r="Q1894" s="2397" t="s">
        <v>15561</v>
      </c>
      <c r="R1894" s="1173"/>
      <c r="S1894" s="1173"/>
      <c r="T1894" s="1173"/>
      <c r="U1894" s="1173"/>
      <c r="V1894" s="2332" t="s">
        <v>2073</v>
      </c>
      <c r="W1894" s="1173"/>
      <c r="X1894" s="2332" t="s">
        <v>37</v>
      </c>
      <c r="Y1894" s="1173"/>
      <c r="Z1894" s="2389" t="s">
        <v>45</v>
      </c>
      <c r="AA1894" s="1176">
        <v>4504424300</v>
      </c>
      <c r="AB1894" s="2349" t="s">
        <v>14509</v>
      </c>
      <c r="AC1894" s="722">
        <v>0</v>
      </c>
      <c r="AD1894" s="1266">
        <v>7480</v>
      </c>
      <c r="AE1894" s="722">
        <f t="shared" si="52"/>
        <v>14960</v>
      </c>
      <c r="AF1894" s="31"/>
      <c r="AG1894" s="26"/>
    </row>
    <row r="1895" spans="1:33" ht="30" customHeight="1">
      <c r="A1895" s="2367" t="s">
        <v>9092</v>
      </c>
      <c r="B1895" s="2992" t="s">
        <v>15562</v>
      </c>
      <c r="C1895" s="1277">
        <v>45631</v>
      </c>
      <c r="D1895" s="1277">
        <f>WORKDAY(C1895,10)</f>
        <v>45645</v>
      </c>
      <c r="E1895" s="593"/>
      <c r="F1895" s="1297"/>
      <c r="G1895" s="1276">
        <v>8599</v>
      </c>
      <c r="H1895" s="2369" t="s">
        <v>10220</v>
      </c>
      <c r="I1895" s="1326"/>
      <c r="J1895" s="1304" t="s">
        <v>15563</v>
      </c>
      <c r="K1895" s="2370" t="s">
        <v>15564</v>
      </c>
      <c r="L1895" s="2261" t="s">
        <v>28</v>
      </c>
      <c r="M1895" s="771" t="s">
        <v>15590</v>
      </c>
      <c r="N1895" s="1176"/>
      <c r="O1895" s="1272">
        <v>2</v>
      </c>
      <c r="P1895" s="1272">
        <v>2</v>
      </c>
      <c r="Q1895" s="2014" t="s">
        <v>15261</v>
      </c>
      <c r="R1895" s="1173"/>
      <c r="S1895" s="1173"/>
      <c r="T1895" s="1173"/>
      <c r="U1895" s="1173"/>
      <c r="V1895" s="2623" t="s">
        <v>2073</v>
      </c>
      <c r="W1895" s="1173"/>
      <c r="X1895" s="2623" t="s">
        <v>37</v>
      </c>
      <c r="Y1895" s="1173"/>
      <c r="Z1895" s="2691" t="s">
        <v>45</v>
      </c>
      <c r="AA1895" s="1176">
        <v>4504423900</v>
      </c>
      <c r="AB1895" s="2349" t="s">
        <v>14507</v>
      </c>
      <c r="AC1895" s="722">
        <v>6000</v>
      </c>
      <c r="AD1895" s="1266">
        <v>7938</v>
      </c>
      <c r="AE1895" s="722">
        <f t="shared" si="52"/>
        <v>21876</v>
      </c>
      <c r="AF1895" s="31"/>
      <c r="AG1895" s="26"/>
    </row>
    <row r="1896" spans="1:33" ht="30" customHeight="1">
      <c r="A1896" s="2367" t="s">
        <v>8568</v>
      </c>
      <c r="B1896" s="2992" t="s">
        <v>15565</v>
      </c>
      <c r="C1896" s="1277">
        <v>45630</v>
      </c>
      <c r="D1896" s="1277">
        <f>WORKDAY(C1896,11)</f>
        <v>45645</v>
      </c>
      <c r="E1896" s="593"/>
      <c r="F1896" s="1297"/>
      <c r="G1896" s="1276">
        <v>8369</v>
      </c>
      <c r="H1896" s="2369" t="s">
        <v>493</v>
      </c>
      <c r="I1896" s="1326"/>
      <c r="J1896" s="1304" t="s">
        <v>10534</v>
      </c>
      <c r="K1896" s="2370" t="s">
        <v>15566</v>
      </c>
      <c r="L1896" s="1397" t="s">
        <v>173</v>
      </c>
      <c r="M1896" s="771" t="s">
        <v>15591</v>
      </c>
      <c r="N1896" s="1176"/>
      <c r="O1896" s="1272">
        <v>1</v>
      </c>
      <c r="P1896" s="1272">
        <v>1</v>
      </c>
      <c r="Q1896" s="2014" t="s">
        <v>15332</v>
      </c>
      <c r="R1896" s="1173"/>
      <c r="S1896" s="1173"/>
      <c r="T1896" s="1173"/>
      <c r="U1896" s="1173"/>
      <c r="V1896" s="2365" t="s">
        <v>2073</v>
      </c>
      <c r="W1896" s="1173"/>
      <c r="X1896" s="2365" t="s">
        <v>37</v>
      </c>
      <c r="Y1896" s="1173"/>
      <c r="Z1896" s="2389" t="s">
        <v>45</v>
      </c>
      <c r="AA1896" s="1176">
        <v>4504423895</v>
      </c>
      <c r="AB1896" s="2349" t="s">
        <v>14507</v>
      </c>
      <c r="AC1896" s="722">
        <v>13950</v>
      </c>
      <c r="AD1896" s="1266">
        <v>14355</v>
      </c>
      <c r="AE1896" s="722">
        <f t="shared" si="52"/>
        <v>28305</v>
      </c>
      <c r="AF1896" s="31"/>
      <c r="AG1896" s="26"/>
    </row>
    <row r="1897" spans="1:33" ht="30" customHeight="1">
      <c r="A1897" s="2352" t="s">
        <v>7878</v>
      </c>
      <c r="B1897" s="2430" t="s">
        <v>15594</v>
      </c>
      <c r="C1897" s="358">
        <v>45632</v>
      </c>
      <c r="D1897" s="358">
        <f>WORKDAY(C1897,4)</f>
        <v>45638</v>
      </c>
      <c r="E1897" s="127"/>
      <c r="F1897" s="449"/>
      <c r="G1897" s="360">
        <v>8638</v>
      </c>
      <c r="H1897" s="2353" t="s">
        <v>6740</v>
      </c>
      <c r="I1897" s="539"/>
      <c r="J1897" s="450" t="s">
        <v>15595</v>
      </c>
      <c r="K1897" s="2354" t="s">
        <v>15596</v>
      </c>
      <c r="L1897" s="1508" t="s">
        <v>173</v>
      </c>
      <c r="M1897" s="135" t="s">
        <v>15647</v>
      </c>
      <c r="N1897" s="364"/>
      <c r="O1897" s="365">
        <v>1</v>
      </c>
      <c r="P1897" s="365">
        <v>1</v>
      </c>
      <c r="Q1897" s="2431" t="s">
        <v>15597</v>
      </c>
      <c r="R1897" s="366"/>
      <c r="S1897" s="366"/>
      <c r="T1897" s="366"/>
      <c r="U1897" s="366"/>
      <c r="V1897" s="366"/>
      <c r="W1897" s="366"/>
      <c r="X1897" s="366"/>
      <c r="Y1897" s="366"/>
      <c r="Z1897" s="364"/>
      <c r="AA1897" s="364">
        <v>4504427151</v>
      </c>
      <c r="AB1897" s="2350" t="s">
        <v>14507</v>
      </c>
      <c r="AC1897" s="280"/>
      <c r="AD1897" s="542"/>
      <c r="AE1897" s="280"/>
      <c r="AF1897" s="31"/>
      <c r="AG1897" s="26"/>
    </row>
    <row r="1898" spans="1:33" ht="30" customHeight="1">
      <c r="A1898" s="2417" t="s">
        <v>7878</v>
      </c>
      <c r="B1898" s="5594" t="s">
        <v>15598</v>
      </c>
      <c r="C1898" s="1277">
        <v>45632</v>
      </c>
      <c r="D1898" s="1277">
        <f>WORKDAY(C1898,4)</f>
        <v>45638</v>
      </c>
      <c r="E1898" s="593"/>
      <c r="F1898" s="1297"/>
      <c r="G1898" s="1276">
        <v>8638</v>
      </c>
      <c r="H1898" s="2420" t="s">
        <v>4864</v>
      </c>
      <c r="I1898" s="1326"/>
      <c r="J1898" s="1304" t="s">
        <v>11354</v>
      </c>
      <c r="K1898" s="2419" t="s">
        <v>15599</v>
      </c>
      <c r="L1898" s="2453" t="s">
        <v>76</v>
      </c>
      <c r="M1898" s="771" t="s">
        <v>15648</v>
      </c>
      <c r="N1898" s="1176"/>
      <c r="O1898" s="1272">
        <v>4</v>
      </c>
      <c r="P1898" s="1272">
        <v>4</v>
      </c>
      <c r="Q1898" s="2014" t="s">
        <v>15600</v>
      </c>
      <c r="R1898" s="1173"/>
      <c r="S1898" s="1173"/>
      <c r="T1898" s="1173"/>
      <c r="U1898" s="1173"/>
      <c r="V1898" s="2426" t="s">
        <v>13130</v>
      </c>
      <c r="W1898" s="1173"/>
      <c r="X1898" s="2426"/>
      <c r="Y1898" s="1173"/>
      <c r="Z1898" s="2505" t="s">
        <v>45</v>
      </c>
      <c r="AA1898" s="1176">
        <v>4504427477</v>
      </c>
      <c r="AB1898" s="2349" t="s">
        <v>14507</v>
      </c>
      <c r="AC1898" s="722">
        <v>0</v>
      </c>
      <c r="AD1898" s="1266">
        <v>7613</v>
      </c>
      <c r="AE1898" s="722">
        <f t="shared" si="52"/>
        <v>30452</v>
      </c>
      <c r="AF1898" s="31"/>
      <c r="AG1898" s="26"/>
    </row>
    <row r="1899" spans="1:33" ht="30" customHeight="1">
      <c r="A1899" s="2455" t="s">
        <v>9155</v>
      </c>
      <c r="B1899" s="2992" t="s">
        <v>15601</v>
      </c>
      <c r="C1899" s="1277">
        <v>45635</v>
      </c>
      <c r="D1899" s="1277">
        <f>WORKDAY(C1899,7)</f>
        <v>45644</v>
      </c>
      <c r="E1899" s="593"/>
      <c r="F1899" s="1297"/>
      <c r="G1899" s="1276">
        <v>8602</v>
      </c>
      <c r="H1899" s="2420" t="s">
        <v>4932</v>
      </c>
      <c r="I1899" s="1326"/>
      <c r="J1899" s="1304" t="s">
        <v>15602</v>
      </c>
      <c r="K1899" s="2419" t="s">
        <v>15603</v>
      </c>
      <c r="L1899" s="2453" t="s">
        <v>76</v>
      </c>
      <c r="M1899" s="771" t="s">
        <v>15649</v>
      </c>
      <c r="N1899" s="1176"/>
      <c r="O1899" s="1272">
        <v>4</v>
      </c>
      <c r="P1899" s="1272">
        <v>4</v>
      </c>
      <c r="Q1899" s="2014" t="s">
        <v>15604</v>
      </c>
      <c r="R1899" s="1173"/>
      <c r="S1899" s="1173"/>
      <c r="T1899" s="1173"/>
      <c r="U1899" s="1173"/>
      <c r="V1899" s="2477" t="s">
        <v>2073</v>
      </c>
      <c r="W1899" s="1173"/>
      <c r="X1899" s="2477" t="s">
        <v>37</v>
      </c>
      <c r="Y1899" s="1173"/>
      <c r="Z1899" s="2365" t="s">
        <v>45</v>
      </c>
      <c r="AA1899" s="1176">
        <v>4504428523</v>
      </c>
      <c r="AB1899" s="2349" t="s">
        <v>10568</v>
      </c>
      <c r="AC1899" s="722">
        <v>0</v>
      </c>
      <c r="AD1899" s="1266">
        <v>10976</v>
      </c>
      <c r="AE1899" s="722">
        <f t="shared" si="52"/>
        <v>43904</v>
      </c>
      <c r="AF1899" s="31"/>
      <c r="AG1899" s="26"/>
    </row>
    <row r="1900" spans="1:33" ht="30" customHeight="1">
      <c r="A1900" s="2352" t="s">
        <v>8756</v>
      </c>
      <c r="B1900" s="1504" t="s">
        <v>15605</v>
      </c>
      <c r="C1900" s="358">
        <v>45632</v>
      </c>
      <c r="D1900" s="358">
        <f>WORKDAY(C1900,12)</f>
        <v>45650</v>
      </c>
      <c r="E1900" s="37"/>
      <c r="F1900" s="449"/>
      <c r="G1900" s="360">
        <v>8600</v>
      </c>
      <c r="H1900" s="2353" t="s">
        <v>14941</v>
      </c>
      <c r="I1900" s="539"/>
      <c r="J1900" s="450" t="s">
        <v>15266</v>
      </c>
      <c r="K1900" s="2354" t="s">
        <v>15606</v>
      </c>
      <c r="L1900" s="2355" t="s">
        <v>128</v>
      </c>
      <c r="M1900" s="135" t="s">
        <v>15650</v>
      </c>
      <c r="N1900" s="364"/>
      <c r="O1900" s="365">
        <v>3</v>
      </c>
      <c r="P1900" s="365">
        <v>3</v>
      </c>
      <c r="Q1900" s="1991" t="s">
        <v>15607</v>
      </c>
      <c r="R1900" s="366"/>
      <c r="S1900" s="366"/>
      <c r="T1900" s="366"/>
      <c r="U1900" s="366"/>
      <c r="V1900" s="2356" t="s">
        <v>256</v>
      </c>
      <c r="W1900" s="366"/>
      <c r="X1900" s="366"/>
      <c r="Y1900" s="366"/>
      <c r="Z1900" s="364"/>
      <c r="AA1900" s="364">
        <v>4504428175</v>
      </c>
      <c r="AB1900" s="2350" t="s">
        <v>5585</v>
      </c>
      <c r="AC1900" s="280"/>
      <c r="AD1900" s="542"/>
      <c r="AE1900" s="280"/>
      <c r="AF1900" s="31"/>
      <c r="AG1900" s="26"/>
    </row>
    <row r="1901" spans="1:33" ht="30" customHeight="1">
      <c r="A1901" s="2417" t="s">
        <v>8508</v>
      </c>
      <c r="B1901" s="2992" t="s">
        <v>15608</v>
      </c>
      <c r="C1901" s="1277">
        <v>45632</v>
      </c>
      <c r="D1901" s="1277">
        <f>WORKDAY(C1901,7)</f>
        <v>45643</v>
      </c>
      <c r="E1901" s="593"/>
      <c r="F1901" s="1297"/>
      <c r="G1901" s="1276">
        <v>8601</v>
      </c>
      <c r="H1901" s="2077"/>
      <c r="I1901" s="2418" t="s">
        <v>92</v>
      </c>
      <c r="J1901" s="1304" t="s">
        <v>15609</v>
      </c>
      <c r="K1901" s="2419" t="s">
        <v>15610</v>
      </c>
      <c r="L1901" s="2261" t="s">
        <v>28</v>
      </c>
      <c r="M1901" s="771" t="s">
        <v>15651</v>
      </c>
      <c r="N1901" s="1176"/>
      <c r="O1901" s="1272">
        <v>2</v>
      </c>
      <c r="P1901" s="1272">
        <v>2</v>
      </c>
      <c r="Q1901" s="2014" t="s">
        <v>15500</v>
      </c>
      <c r="R1901" s="1173"/>
      <c r="S1901" s="1173"/>
      <c r="T1901" s="1173"/>
      <c r="U1901" s="1173"/>
      <c r="V1901" s="2365" t="s">
        <v>2073</v>
      </c>
      <c r="W1901" s="1173"/>
      <c r="X1901" s="2365" t="s">
        <v>37</v>
      </c>
      <c r="Y1901" s="1173"/>
      <c r="Z1901" s="2389" t="s">
        <v>45</v>
      </c>
      <c r="AA1901" s="1176">
        <v>4504427936</v>
      </c>
      <c r="AB1901" s="2349" t="s">
        <v>12936</v>
      </c>
      <c r="AC1901" s="722">
        <v>0</v>
      </c>
      <c r="AD1901" s="1266">
        <v>10976</v>
      </c>
      <c r="AE1901" s="722">
        <f t="shared" si="52"/>
        <v>21952</v>
      </c>
      <c r="AF1901" s="31"/>
      <c r="AG1901" s="26"/>
    </row>
    <row r="1902" spans="1:33" ht="30" customHeight="1">
      <c r="A1902" s="2417" t="s">
        <v>8508</v>
      </c>
      <c r="B1902" s="2992" t="s">
        <v>15611</v>
      </c>
      <c r="C1902" s="1277">
        <v>45632</v>
      </c>
      <c r="D1902" s="1277">
        <f>WORKDAY(C1902,11)</f>
        <v>45649</v>
      </c>
      <c r="E1902" s="593"/>
      <c r="F1902" s="1297"/>
      <c r="G1902" s="1276">
        <v>8601</v>
      </c>
      <c r="H1902" s="2420" t="s">
        <v>9247</v>
      </c>
      <c r="I1902" s="1326"/>
      <c r="J1902" s="2421" t="s">
        <v>15612</v>
      </c>
      <c r="K1902" s="2078" t="s">
        <v>405</v>
      </c>
      <c r="L1902" s="2453" t="s">
        <v>128</v>
      </c>
      <c r="M1902" s="771" t="s">
        <v>15652</v>
      </c>
      <c r="N1902" s="1176"/>
      <c r="O1902" s="1272">
        <v>3</v>
      </c>
      <c r="P1902" s="1272">
        <v>3</v>
      </c>
      <c r="Q1902" s="2421" t="s">
        <v>15613</v>
      </c>
      <c r="R1902" s="1173"/>
      <c r="S1902" s="1173"/>
      <c r="T1902" s="1173"/>
      <c r="U1902" s="1173"/>
      <c r="V1902" s="2885" t="s">
        <v>2073</v>
      </c>
      <c r="W1902" s="1173"/>
      <c r="X1902" s="2885" t="s">
        <v>37</v>
      </c>
      <c r="Y1902" s="1173"/>
      <c r="Z1902" s="2841" t="s">
        <v>45</v>
      </c>
      <c r="AA1902" s="1176">
        <v>4504427937</v>
      </c>
      <c r="AB1902" s="2349" t="s">
        <v>5585</v>
      </c>
      <c r="AC1902" s="722">
        <v>10935</v>
      </c>
      <c r="AD1902" s="1266">
        <v>10976</v>
      </c>
      <c r="AE1902" s="722">
        <f t="shared" si="52"/>
        <v>43863</v>
      </c>
      <c r="AF1902" s="31"/>
      <c r="AG1902" s="26"/>
    </row>
    <row r="1903" spans="1:33" ht="30" customHeight="1">
      <c r="A1903" s="2417" t="s">
        <v>8508</v>
      </c>
      <c r="B1903" s="2992" t="s">
        <v>15614</v>
      </c>
      <c r="C1903" s="1277">
        <v>45632</v>
      </c>
      <c r="D1903" s="1277">
        <f>WORKDAY(C1903,7)</f>
        <v>45643</v>
      </c>
      <c r="E1903" s="593"/>
      <c r="F1903" s="1297"/>
      <c r="G1903" s="1276">
        <v>8601</v>
      </c>
      <c r="H1903" s="2420" t="s">
        <v>10220</v>
      </c>
      <c r="I1903" s="2418" t="s">
        <v>92</v>
      </c>
      <c r="J1903" s="2421" t="s">
        <v>15615</v>
      </c>
      <c r="K1903" s="2419" t="s">
        <v>15616</v>
      </c>
      <c r="L1903" s="2261" t="s">
        <v>28</v>
      </c>
      <c r="M1903" s="771" t="s">
        <v>15653</v>
      </c>
      <c r="N1903" s="1176"/>
      <c r="O1903" s="1272">
        <v>2</v>
      </c>
      <c r="P1903" s="1272">
        <v>2</v>
      </c>
      <c r="Q1903" s="2014" t="s">
        <v>15617</v>
      </c>
      <c r="R1903" s="1173"/>
      <c r="S1903" s="1173"/>
      <c r="T1903" s="1173"/>
      <c r="U1903" s="1173"/>
      <c r="V1903" s="2365" t="s">
        <v>2073</v>
      </c>
      <c r="W1903" s="1173"/>
      <c r="X1903" s="2365" t="s">
        <v>37</v>
      </c>
      <c r="Y1903" s="1173"/>
      <c r="Z1903" s="2389" t="s">
        <v>45</v>
      </c>
      <c r="AA1903" s="1176">
        <v>4504427938</v>
      </c>
      <c r="AB1903" s="2349" t="s">
        <v>10568</v>
      </c>
      <c r="AC1903" s="722">
        <v>0</v>
      </c>
      <c r="AD1903" s="1266">
        <v>10976</v>
      </c>
      <c r="AE1903" s="722">
        <f t="shared" si="52"/>
        <v>21952</v>
      </c>
      <c r="AF1903" s="31"/>
      <c r="AG1903" s="26"/>
    </row>
    <row r="1904" spans="1:33" ht="30" customHeight="1">
      <c r="A1904" s="2417" t="s">
        <v>10036</v>
      </c>
      <c r="B1904" s="1336" t="s">
        <v>15618</v>
      </c>
      <c r="C1904" s="1277">
        <v>45633</v>
      </c>
      <c r="D1904" s="1277">
        <f>WORKDAY(C1904,11)</f>
        <v>45649</v>
      </c>
      <c r="E1904" s="593"/>
      <c r="F1904" s="1297"/>
      <c r="G1904" s="1276">
        <v>8589</v>
      </c>
      <c r="H1904" s="2420" t="s">
        <v>135</v>
      </c>
      <c r="I1904" s="1326"/>
      <c r="J1904" s="1304" t="s">
        <v>15619</v>
      </c>
      <c r="K1904" s="2419" t="s">
        <v>15620</v>
      </c>
      <c r="L1904" s="2261" t="s">
        <v>28</v>
      </c>
      <c r="M1904" s="771" t="s">
        <v>15654</v>
      </c>
      <c r="N1904" s="1176"/>
      <c r="O1904" s="1272">
        <v>2</v>
      </c>
      <c r="P1904" s="1272">
        <v>2</v>
      </c>
      <c r="Q1904" s="2421" t="s">
        <v>15621</v>
      </c>
      <c r="R1904" s="1173"/>
      <c r="S1904" s="1173"/>
      <c r="T1904" s="1173"/>
      <c r="U1904" s="1173"/>
      <c r="V1904" s="2426" t="s">
        <v>2073</v>
      </c>
      <c r="W1904" s="1173"/>
      <c r="X1904" s="2426" t="s">
        <v>37</v>
      </c>
      <c r="Y1904" s="1173"/>
      <c r="Z1904" s="2249" t="s">
        <v>45</v>
      </c>
      <c r="AA1904" s="4869" t="s">
        <v>15663</v>
      </c>
      <c r="AB1904" s="2349" t="s">
        <v>14506</v>
      </c>
      <c r="AC1904" s="722">
        <v>0</v>
      </c>
      <c r="AD1904" s="1266">
        <v>6318</v>
      </c>
      <c r="AE1904" s="722">
        <f t="shared" si="52"/>
        <v>12636</v>
      </c>
      <c r="AF1904" s="31"/>
      <c r="AG1904" s="26"/>
    </row>
    <row r="1905" spans="1:33" ht="30" customHeight="1">
      <c r="A1905" s="2814" t="s">
        <v>17456</v>
      </c>
      <c r="B1905" s="2992" t="s">
        <v>15622</v>
      </c>
      <c r="C1905" s="1277">
        <v>45635</v>
      </c>
      <c r="D1905" s="1277">
        <f>WORKDAY(C1905,10)</f>
        <v>45649</v>
      </c>
      <c r="E1905" s="593"/>
      <c r="F1905" s="1297"/>
      <c r="G1905" s="1276">
        <v>8610</v>
      </c>
      <c r="H1905" s="2420" t="s">
        <v>15623</v>
      </c>
      <c r="I1905" s="1326"/>
      <c r="J1905" s="1304" t="s">
        <v>15624</v>
      </c>
      <c r="K1905" s="2078" t="s">
        <v>15625</v>
      </c>
      <c r="L1905" s="2261" t="s">
        <v>28</v>
      </c>
      <c r="M1905" s="771" t="s">
        <v>15655</v>
      </c>
      <c r="N1905" s="1176"/>
      <c r="O1905" s="1272">
        <v>2</v>
      </c>
      <c r="P1905" s="1272">
        <v>2</v>
      </c>
      <c r="Q1905" s="2014" t="s">
        <v>15626</v>
      </c>
      <c r="R1905" s="1173"/>
      <c r="S1905" s="1173"/>
      <c r="T1905" s="1173"/>
      <c r="U1905" s="1173"/>
      <c r="V1905" s="2891" t="s">
        <v>2073</v>
      </c>
      <c r="W1905" s="1173"/>
      <c r="X1905" s="2891" t="s">
        <v>37</v>
      </c>
      <c r="Y1905" s="1173"/>
      <c r="Z1905" s="2891" t="s">
        <v>45</v>
      </c>
      <c r="AA1905" s="1176" t="s">
        <v>15662</v>
      </c>
      <c r="AB1905" s="2349" t="s">
        <v>5585</v>
      </c>
      <c r="AC1905" s="722">
        <v>0</v>
      </c>
      <c r="AD1905" s="1266">
        <v>7371</v>
      </c>
      <c r="AE1905" s="722">
        <f t="shared" si="52"/>
        <v>14742</v>
      </c>
      <c r="AF1905" s="31"/>
      <c r="AG1905" s="26"/>
    </row>
    <row r="1906" spans="1:33" ht="30" customHeight="1">
      <c r="A1906" s="2417" t="s">
        <v>8586</v>
      </c>
      <c r="B1906" s="2992" t="s">
        <v>15627</v>
      </c>
      <c r="C1906" s="1277">
        <v>45632</v>
      </c>
      <c r="D1906" s="1277">
        <f>WORKDAY(C1906,11)</f>
        <v>45649</v>
      </c>
      <c r="E1906" s="593"/>
      <c r="F1906" s="1297"/>
      <c r="G1906" s="1276">
        <v>8636</v>
      </c>
      <c r="H1906" s="2420" t="s">
        <v>1523</v>
      </c>
      <c r="I1906" s="1326"/>
      <c r="J1906" s="1304" t="s">
        <v>10320</v>
      </c>
      <c r="K1906" s="2419" t="s">
        <v>15628</v>
      </c>
      <c r="L1906" s="1397" t="s">
        <v>173</v>
      </c>
      <c r="M1906" s="771" t="s">
        <v>15656</v>
      </c>
      <c r="N1906" s="1176"/>
      <c r="O1906" s="1272">
        <v>1</v>
      </c>
      <c r="P1906" s="1272">
        <v>1</v>
      </c>
      <c r="Q1906" s="2014" t="s">
        <v>15261</v>
      </c>
      <c r="R1906" s="1173"/>
      <c r="S1906" s="1173"/>
      <c r="T1906" s="1173"/>
      <c r="U1906" s="1173"/>
      <c r="V1906" s="2929" t="s">
        <v>2073</v>
      </c>
      <c r="W1906" s="1173"/>
      <c r="X1906" s="2929" t="s">
        <v>37</v>
      </c>
      <c r="Y1906" s="1173"/>
      <c r="Z1906" s="3032" t="s">
        <v>45</v>
      </c>
      <c r="AA1906" s="1176">
        <v>4504427903</v>
      </c>
      <c r="AB1906" s="2349" t="s">
        <v>14507</v>
      </c>
      <c r="AC1906" s="722">
        <v>10935</v>
      </c>
      <c r="AD1906" s="1266">
        <v>9898</v>
      </c>
      <c r="AE1906" s="722">
        <f t="shared" si="52"/>
        <v>20833</v>
      </c>
      <c r="AF1906" s="31"/>
      <c r="AG1906" s="26"/>
    </row>
    <row r="1907" spans="1:33" ht="30" customHeight="1">
      <c r="A1907" s="2417" t="s">
        <v>10021</v>
      </c>
      <c r="B1907" s="2992" t="s">
        <v>15629</v>
      </c>
      <c r="C1907" s="1277">
        <v>45633</v>
      </c>
      <c r="D1907" s="1277">
        <f>WORKDAY(C1907,11)</f>
        <v>45649</v>
      </c>
      <c r="E1907" s="593"/>
      <c r="F1907" s="1297"/>
      <c r="G1907" s="1276">
        <v>8618</v>
      </c>
      <c r="H1907" s="2420" t="s">
        <v>140</v>
      </c>
      <c r="I1907" s="1326"/>
      <c r="J1907" s="1304" t="s">
        <v>15630</v>
      </c>
      <c r="K1907" s="2078" t="s">
        <v>759</v>
      </c>
      <c r="L1907" s="2261" t="s">
        <v>28</v>
      </c>
      <c r="M1907" s="771" t="s">
        <v>15657</v>
      </c>
      <c r="N1907" s="1176"/>
      <c r="O1907" s="1272">
        <v>2</v>
      </c>
      <c r="P1907" s="1272">
        <v>2</v>
      </c>
      <c r="Q1907" s="2014" t="s">
        <v>15631</v>
      </c>
      <c r="R1907" s="1173"/>
      <c r="S1907" s="1173"/>
      <c r="T1907" s="1173"/>
      <c r="U1907" s="1173"/>
      <c r="V1907" s="2426" t="s">
        <v>2073</v>
      </c>
      <c r="W1907" s="1173"/>
      <c r="X1907" s="2426" t="s">
        <v>37</v>
      </c>
      <c r="Y1907" s="1173"/>
      <c r="Z1907" s="2384" t="s">
        <v>45</v>
      </c>
      <c r="AA1907" s="1176">
        <v>4504428452</v>
      </c>
      <c r="AB1907" s="2349" t="s">
        <v>10569</v>
      </c>
      <c r="AC1907" s="722">
        <v>0</v>
      </c>
      <c r="AD1907" s="1266">
        <v>6318</v>
      </c>
      <c r="AE1907" s="722">
        <f t="shared" si="52"/>
        <v>12636</v>
      </c>
      <c r="AF1907" s="31"/>
      <c r="AG1907" s="26"/>
    </row>
    <row r="1908" spans="1:33" ht="30" customHeight="1">
      <c r="A1908" s="2417" t="s">
        <v>8570</v>
      </c>
      <c r="B1908" s="2992" t="s">
        <v>15632</v>
      </c>
      <c r="C1908" s="1277">
        <v>45632</v>
      </c>
      <c r="D1908" s="1277">
        <f>WORKDAY(C1908,8)</f>
        <v>45644</v>
      </c>
      <c r="E1908" s="764"/>
      <c r="F1908" s="1297"/>
      <c r="G1908" s="1276">
        <v>9013</v>
      </c>
      <c r="H1908" s="2420" t="s">
        <v>1484</v>
      </c>
      <c r="I1908" s="1326"/>
      <c r="J1908" s="1304" t="s">
        <v>15633</v>
      </c>
      <c r="K1908" s="2078" t="s">
        <v>15634</v>
      </c>
      <c r="L1908" s="2453" t="s">
        <v>76</v>
      </c>
      <c r="M1908" s="771" t="s">
        <v>15658</v>
      </c>
      <c r="N1908" s="1176"/>
      <c r="O1908" s="1272">
        <v>4</v>
      </c>
      <c r="P1908" s="1272">
        <v>4</v>
      </c>
      <c r="Q1908" s="2421" t="s">
        <v>15635</v>
      </c>
      <c r="R1908" s="1173"/>
      <c r="S1908" s="1173"/>
      <c r="T1908" s="1173"/>
      <c r="U1908" s="1173"/>
      <c r="V1908" s="2472" t="s">
        <v>2073</v>
      </c>
      <c r="W1908" s="1173"/>
      <c r="X1908" s="2472" t="s">
        <v>37</v>
      </c>
      <c r="Y1908" s="1173"/>
      <c r="Z1908" s="2478" t="s">
        <v>45</v>
      </c>
      <c r="AA1908" s="1176">
        <v>4504427939</v>
      </c>
      <c r="AB1908" s="2349" t="s">
        <v>10569</v>
      </c>
      <c r="AC1908" s="722">
        <v>0</v>
      </c>
      <c r="AD1908" s="1266">
        <v>6544.8</v>
      </c>
      <c r="AE1908" s="722">
        <f t="shared" si="52"/>
        <v>26179.200000000001</v>
      </c>
      <c r="AF1908" s="31"/>
      <c r="AG1908" s="26"/>
    </row>
    <row r="1909" spans="1:33" ht="30" customHeight="1">
      <c r="A1909" s="2417" t="s">
        <v>8570</v>
      </c>
      <c r="B1909" s="2992" t="s">
        <v>15636</v>
      </c>
      <c r="C1909" s="1277">
        <v>45632</v>
      </c>
      <c r="D1909" s="1277">
        <f>WORKDAY(C1909,7)</f>
        <v>45643</v>
      </c>
      <c r="E1909" s="593"/>
      <c r="F1909" s="1297"/>
      <c r="G1909" s="1276">
        <v>9013</v>
      </c>
      <c r="H1909" s="2420" t="s">
        <v>1733</v>
      </c>
      <c r="I1909" s="1326"/>
      <c r="J1909" s="1304" t="s">
        <v>15450</v>
      </c>
      <c r="K1909" s="2419" t="s">
        <v>15637</v>
      </c>
      <c r="L1909" s="2453" t="s">
        <v>128</v>
      </c>
      <c r="M1909" s="771" t="s">
        <v>15659</v>
      </c>
      <c r="N1909" s="1176"/>
      <c r="O1909" s="1272">
        <v>3</v>
      </c>
      <c r="P1909" s="1272">
        <v>3</v>
      </c>
      <c r="Q1909" s="2014" t="s">
        <v>15638</v>
      </c>
      <c r="R1909" s="1173"/>
      <c r="S1909" s="1173"/>
      <c r="T1909" s="1173"/>
      <c r="U1909" s="1173"/>
      <c r="V1909" s="2422" t="s">
        <v>2073</v>
      </c>
      <c r="W1909" s="1173"/>
      <c r="X1909" s="2422" t="s">
        <v>37</v>
      </c>
      <c r="Y1909" s="1173"/>
      <c r="Z1909" s="2478" t="s">
        <v>45</v>
      </c>
      <c r="AA1909" s="1176">
        <v>4504428189</v>
      </c>
      <c r="AB1909" s="2349" t="s">
        <v>12936</v>
      </c>
      <c r="AC1909" s="722">
        <v>0</v>
      </c>
      <c r="AD1909" s="1266">
        <v>6544.8</v>
      </c>
      <c r="AE1909" s="722">
        <f t="shared" si="52"/>
        <v>19634.400000000001</v>
      </c>
      <c r="AF1909" s="31"/>
      <c r="AG1909" s="26"/>
    </row>
    <row r="1910" spans="1:33" ht="30" customHeight="1">
      <c r="A1910" s="2379" t="s">
        <v>8626</v>
      </c>
      <c r="B1910" s="2992" t="s">
        <v>15639</v>
      </c>
      <c r="C1910" s="340">
        <v>45633</v>
      </c>
      <c r="D1910" s="340">
        <f>WORKDAY(C1910,11)</f>
        <v>45649</v>
      </c>
      <c r="E1910" s="422"/>
      <c r="F1910" s="374"/>
      <c r="G1910" s="339">
        <v>8615</v>
      </c>
      <c r="H1910" s="1993"/>
      <c r="I1910" s="2357" t="s">
        <v>25</v>
      </c>
      <c r="J1910" s="2391" t="s">
        <v>7850</v>
      </c>
      <c r="K1910" s="2116" t="s">
        <v>15640</v>
      </c>
      <c r="L1910" s="2381" t="s">
        <v>193</v>
      </c>
      <c r="M1910" s="338" t="s">
        <v>15660</v>
      </c>
      <c r="N1910" s="255"/>
      <c r="O1910" s="258">
        <v>6</v>
      </c>
      <c r="P1910" s="257">
        <v>10</v>
      </c>
      <c r="Q1910" s="2360" t="s">
        <v>15641</v>
      </c>
      <c r="R1910" s="309"/>
      <c r="S1910" s="250"/>
      <c r="T1910" s="250"/>
      <c r="U1910" s="250"/>
      <c r="V1910" s="2388" t="s">
        <v>2073</v>
      </c>
      <c r="W1910" s="250"/>
      <c r="X1910" s="2388" t="s">
        <v>37</v>
      </c>
      <c r="Y1910" s="250"/>
      <c r="Z1910" s="251"/>
      <c r="AA1910" s="251">
        <v>4504428450</v>
      </c>
      <c r="AB1910" s="2348" t="s">
        <v>10565</v>
      </c>
      <c r="AC1910" s="33">
        <v>9000</v>
      </c>
      <c r="AD1910" s="471">
        <v>7857</v>
      </c>
      <c r="AE1910" s="33">
        <f t="shared" si="52"/>
        <v>87570</v>
      </c>
      <c r="AF1910" s="31"/>
      <c r="AG1910" s="26"/>
    </row>
    <row r="1911" spans="1:33" ht="30" customHeight="1">
      <c r="A1911" s="2417" t="s">
        <v>8564</v>
      </c>
      <c r="B1911" s="2992" t="s">
        <v>15642</v>
      </c>
      <c r="C1911" s="1277">
        <v>45632</v>
      </c>
      <c r="D1911" s="1277">
        <f>WORKDAY(C1911,11)</f>
        <v>45649</v>
      </c>
      <c r="E1911" s="764"/>
      <c r="F1911" s="1297"/>
      <c r="G1911" s="1276">
        <v>8598</v>
      </c>
      <c r="H1911" s="2420" t="s">
        <v>15643</v>
      </c>
      <c r="I1911" s="1326"/>
      <c r="J1911" s="1304" t="s">
        <v>15644</v>
      </c>
      <c r="K1911" s="2419" t="s">
        <v>15645</v>
      </c>
      <c r="L1911" s="2261" t="s">
        <v>28</v>
      </c>
      <c r="M1911" s="771" t="s">
        <v>15661</v>
      </c>
      <c r="N1911" s="1176"/>
      <c r="O1911" s="1272">
        <v>2</v>
      </c>
      <c r="P1911" s="1272">
        <v>2</v>
      </c>
      <c r="Q1911" s="2014" t="s">
        <v>15646</v>
      </c>
      <c r="R1911" s="1173"/>
      <c r="S1911" s="1173"/>
      <c r="T1911" s="1173"/>
      <c r="U1911" s="1173"/>
      <c r="V1911" s="2437" t="s">
        <v>2073</v>
      </c>
      <c r="W1911" s="1173"/>
      <c r="X1911" s="2389" t="s">
        <v>37</v>
      </c>
      <c r="Y1911" s="1173"/>
      <c r="Z1911" s="2389" t="s">
        <v>45</v>
      </c>
      <c r="AA1911" s="1176">
        <v>4504427152</v>
      </c>
      <c r="AB1911" s="2349" t="s">
        <v>14507</v>
      </c>
      <c r="AC1911" s="722">
        <v>9000</v>
      </c>
      <c r="AD1911" s="1266">
        <v>7938.81</v>
      </c>
      <c r="AE1911" s="722">
        <f t="shared" si="52"/>
        <v>24877.620000000003</v>
      </c>
      <c r="AF1911" s="31"/>
      <c r="AG1911" s="26"/>
    </row>
    <row r="1912" spans="1:33" ht="30" customHeight="1">
      <c r="A1912" s="2455" t="s">
        <v>8756</v>
      </c>
      <c r="B1912" s="2992" t="s">
        <v>15664</v>
      </c>
      <c r="C1912" s="1277">
        <v>45635</v>
      </c>
      <c r="D1912" s="1277">
        <f>WORKDAY(C1912,10)</f>
        <v>45649</v>
      </c>
      <c r="E1912" s="764"/>
      <c r="F1912" s="1297"/>
      <c r="G1912" s="1276">
        <v>8600</v>
      </c>
      <c r="H1912" s="2456" t="s">
        <v>12320</v>
      </c>
      <c r="I1912" s="1326"/>
      <c r="J1912" s="1304" t="s">
        <v>15665</v>
      </c>
      <c r="K1912" s="2492" t="s">
        <v>15666</v>
      </c>
      <c r="L1912" s="2261" t="s">
        <v>28</v>
      </c>
      <c r="M1912" s="771" t="s">
        <v>15698</v>
      </c>
      <c r="N1912" s="1176"/>
      <c r="O1912" s="1272">
        <v>2</v>
      </c>
      <c r="P1912" s="1272">
        <v>2</v>
      </c>
      <c r="Q1912" s="2014" t="s">
        <v>15667</v>
      </c>
      <c r="R1912" s="1173"/>
      <c r="S1912" s="1173"/>
      <c r="T1912" s="1173"/>
      <c r="U1912" s="1173"/>
      <c r="V1912" s="2454" t="s">
        <v>2073</v>
      </c>
      <c r="W1912" s="1173"/>
      <c r="X1912" s="2454" t="s">
        <v>37</v>
      </c>
      <c r="Y1912" s="1173"/>
      <c r="Z1912" s="2536" t="s">
        <v>45</v>
      </c>
      <c r="AA1912" s="1176">
        <v>4504428913</v>
      </c>
      <c r="AB1912" s="1176"/>
      <c r="AC1912" s="722">
        <v>7290</v>
      </c>
      <c r="AD1912" s="1266">
        <v>10976</v>
      </c>
      <c r="AE1912" s="722">
        <f t="shared" si="52"/>
        <v>29242</v>
      </c>
      <c r="AF1912" s="31"/>
      <c r="AG1912" s="26"/>
    </row>
    <row r="1913" spans="1:33" ht="30" customHeight="1">
      <c r="A1913" s="2455" t="s">
        <v>8756</v>
      </c>
      <c r="B1913" s="2992" t="s">
        <v>15668</v>
      </c>
      <c r="C1913" s="1277">
        <v>45635</v>
      </c>
      <c r="D1913" s="1277">
        <f>WORKDAY(C1913,11)</f>
        <v>45650</v>
      </c>
      <c r="E1913" s="764"/>
      <c r="F1913" s="1297"/>
      <c r="G1913" s="1276">
        <v>8600</v>
      </c>
      <c r="H1913" s="2456" t="s">
        <v>1707</v>
      </c>
      <c r="I1913" s="1326"/>
      <c r="J1913" s="1304" t="s">
        <v>10164</v>
      </c>
      <c r="K1913" s="2078" t="s">
        <v>409</v>
      </c>
      <c r="L1913" s="2453" t="s">
        <v>128</v>
      </c>
      <c r="M1913" s="771" t="s">
        <v>15699</v>
      </c>
      <c r="N1913" s="1176"/>
      <c r="O1913" s="1272">
        <v>3</v>
      </c>
      <c r="P1913" s="1272">
        <v>3</v>
      </c>
      <c r="Q1913" s="2014" t="s">
        <v>15669</v>
      </c>
      <c r="R1913" s="1173"/>
      <c r="S1913" s="1173"/>
      <c r="T1913" s="1173"/>
      <c r="U1913" s="1173"/>
      <c r="V1913" s="2436" t="s">
        <v>2073</v>
      </c>
      <c r="W1913" s="1173"/>
      <c r="X1913" s="2436" t="s">
        <v>37</v>
      </c>
      <c r="Y1913" s="1173"/>
      <c r="Z1913" s="2478" t="s">
        <v>45</v>
      </c>
      <c r="AA1913" s="1176">
        <v>4504429855</v>
      </c>
      <c r="AB1913" s="1176"/>
      <c r="AC1913" s="722">
        <v>10935</v>
      </c>
      <c r="AD1913" s="1266">
        <v>10976</v>
      </c>
      <c r="AE1913" s="722">
        <f t="shared" si="52"/>
        <v>43863</v>
      </c>
      <c r="AF1913" s="31"/>
      <c r="AG1913" s="26"/>
    </row>
    <row r="1914" spans="1:33" ht="30" customHeight="1">
      <c r="A1914" s="2455" t="s">
        <v>8756</v>
      </c>
      <c r="B1914" s="2992" t="s">
        <v>15670</v>
      </c>
      <c r="C1914" s="1277">
        <v>45635</v>
      </c>
      <c r="D1914" s="1277">
        <f>WORKDAY(C1914,7)</f>
        <v>45644</v>
      </c>
      <c r="E1914" s="764"/>
      <c r="F1914" s="1297"/>
      <c r="G1914" s="1276">
        <v>8600</v>
      </c>
      <c r="H1914" s="2456" t="s">
        <v>5674</v>
      </c>
      <c r="I1914" s="1326"/>
      <c r="J1914" s="1304" t="s">
        <v>15672</v>
      </c>
      <c r="K1914" s="2492" t="s">
        <v>15673</v>
      </c>
      <c r="L1914" s="2453" t="s">
        <v>128</v>
      </c>
      <c r="M1914" s="771" t="s">
        <v>15700</v>
      </c>
      <c r="N1914" s="1176"/>
      <c r="O1914" s="1272">
        <v>3</v>
      </c>
      <c r="P1914" s="1272">
        <v>3</v>
      </c>
      <c r="Q1914" s="2014" t="s">
        <v>15674</v>
      </c>
      <c r="R1914" s="1173"/>
      <c r="S1914" s="1173"/>
      <c r="T1914" s="1173"/>
      <c r="U1914" s="1173"/>
      <c r="V1914" s="2437" t="s">
        <v>2073</v>
      </c>
      <c r="W1914" s="1173"/>
      <c r="X1914" s="2437" t="s">
        <v>37</v>
      </c>
      <c r="Y1914" s="1173"/>
      <c r="Z1914" s="2478" t="s">
        <v>45</v>
      </c>
      <c r="AA1914" s="1176">
        <v>4504429856</v>
      </c>
      <c r="AB1914" s="1176"/>
      <c r="AC1914" s="722">
        <v>0</v>
      </c>
      <c r="AD1914" s="1266">
        <v>10976</v>
      </c>
      <c r="AE1914" s="722">
        <f t="shared" si="52"/>
        <v>32928</v>
      </c>
      <c r="AF1914" s="31"/>
      <c r="AG1914" s="26"/>
    </row>
    <row r="1915" spans="1:33" ht="30" customHeight="1">
      <c r="A1915" s="2455" t="s">
        <v>8756</v>
      </c>
      <c r="B1915" s="1336" t="s">
        <v>15671</v>
      </c>
      <c r="C1915" s="1277">
        <v>45636</v>
      </c>
      <c r="D1915" s="1277">
        <f>WORKDAY(C1915,7)</f>
        <v>45645</v>
      </c>
      <c r="E1915" s="764"/>
      <c r="F1915" s="1297"/>
      <c r="G1915" s="1276">
        <v>8600</v>
      </c>
      <c r="H1915" s="2456" t="s">
        <v>1619</v>
      </c>
      <c r="I1915" s="1326"/>
      <c r="J1915" s="1304" t="s">
        <v>15675</v>
      </c>
      <c r="K1915" s="2492" t="s">
        <v>15676</v>
      </c>
      <c r="L1915" s="1397" t="s">
        <v>173</v>
      </c>
      <c r="M1915" s="771" t="s">
        <v>15701</v>
      </c>
      <c r="N1915" s="1176"/>
      <c r="O1915" s="1272">
        <v>1</v>
      </c>
      <c r="P1915" s="1272">
        <v>1</v>
      </c>
      <c r="Q1915" s="2014" t="s">
        <v>15677</v>
      </c>
      <c r="R1915" s="1173"/>
      <c r="S1915" s="1173"/>
      <c r="T1915" s="1173"/>
      <c r="U1915" s="1173"/>
      <c r="V1915" s="2472" t="s">
        <v>2073</v>
      </c>
      <c r="W1915" s="1173"/>
      <c r="X1915" s="2472" t="s">
        <v>37</v>
      </c>
      <c r="Y1915" s="1173"/>
      <c r="Z1915" s="2478" t="s">
        <v>45</v>
      </c>
      <c r="AA1915" s="1176">
        <v>4504429857</v>
      </c>
      <c r="AB1915" s="1176"/>
      <c r="AC1915" s="722">
        <v>0</v>
      </c>
      <c r="AD1915" s="1266">
        <v>10976</v>
      </c>
      <c r="AE1915" s="722">
        <f t="shared" si="52"/>
        <v>10976</v>
      </c>
      <c r="AF1915" s="31"/>
      <c r="AG1915" s="26"/>
    </row>
    <row r="1916" spans="1:33" ht="30" customHeight="1">
      <c r="A1916" s="2455" t="s">
        <v>14478</v>
      </c>
      <c r="B1916" s="2992" t="s">
        <v>15678</v>
      </c>
      <c r="C1916" s="1277">
        <v>45633</v>
      </c>
      <c r="D1916" s="1277">
        <f>WORKDAY(C1916,55)</f>
        <v>45709</v>
      </c>
      <c r="E1916" s="593"/>
      <c r="F1916" s="1297"/>
      <c r="G1916" s="1276">
        <v>8617</v>
      </c>
      <c r="H1916" s="2456" t="s">
        <v>14125</v>
      </c>
      <c r="I1916" s="1326"/>
      <c r="J1916" s="1304" t="s">
        <v>15679</v>
      </c>
      <c r="K1916" s="2492" t="s">
        <v>15680</v>
      </c>
      <c r="L1916" s="2935" t="s">
        <v>858</v>
      </c>
      <c r="M1916" s="771" t="s">
        <v>15702</v>
      </c>
      <c r="N1916" s="1176"/>
      <c r="O1916" s="1272">
        <v>16</v>
      </c>
      <c r="P1916" s="1272">
        <v>16</v>
      </c>
      <c r="Q1916" s="2014" t="s">
        <v>15681</v>
      </c>
      <c r="R1916" s="1173"/>
      <c r="S1916" s="1173"/>
      <c r="T1916" s="1173"/>
      <c r="U1916" s="1173"/>
      <c r="V1916" s="2383" t="s">
        <v>2073</v>
      </c>
      <c r="W1916" s="1173"/>
      <c r="X1916" s="2383" t="s">
        <v>37</v>
      </c>
      <c r="Y1916" s="1173"/>
      <c r="Z1916" s="2927" t="s">
        <v>45</v>
      </c>
      <c r="AA1916" s="1176">
        <v>4504428923</v>
      </c>
      <c r="AB1916" s="1176"/>
      <c r="AC1916" s="722">
        <v>52000</v>
      </c>
      <c r="AD1916" s="1266">
        <v>11385</v>
      </c>
      <c r="AE1916" s="722">
        <f t="shared" si="52"/>
        <v>234160</v>
      </c>
      <c r="AF1916" s="31"/>
      <c r="AG1916" s="26"/>
    </row>
    <row r="1917" spans="1:33" ht="30" customHeight="1">
      <c r="A1917" s="2455" t="s">
        <v>14478</v>
      </c>
      <c r="B1917" s="2992" t="s">
        <v>15682</v>
      </c>
      <c r="C1917" s="1277">
        <v>45635</v>
      </c>
      <c r="D1917" s="1277">
        <f>WORKDAY(C1917,55)</f>
        <v>45712</v>
      </c>
      <c r="E1917" s="764"/>
      <c r="F1917" s="1297"/>
      <c r="G1917" s="1276">
        <v>8617</v>
      </c>
      <c r="H1917" s="2456" t="s">
        <v>10362</v>
      </c>
      <c r="I1917" s="1326"/>
      <c r="J1917" s="1304" t="s">
        <v>15683</v>
      </c>
      <c r="K1917" s="2078" t="s">
        <v>15684</v>
      </c>
      <c r="L1917" s="2453" t="s">
        <v>76</v>
      </c>
      <c r="M1917" s="771" t="s">
        <v>15703</v>
      </c>
      <c r="N1917" s="1176"/>
      <c r="O1917" s="1272">
        <v>4</v>
      </c>
      <c r="P1917" s="1272">
        <v>4</v>
      </c>
      <c r="Q1917" s="2364" t="s">
        <v>15685</v>
      </c>
      <c r="R1917" s="1173"/>
      <c r="S1917" s="1173"/>
      <c r="T1917" s="1173"/>
      <c r="U1917" s="1173"/>
      <c r="V1917" s="2383" t="s">
        <v>2073</v>
      </c>
      <c r="W1917" s="1173"/>
      <c r="X1917" s="2383" t="s">
        <v>37</v>
      </c>
      <c r="Y1917" s="1173"/>
      <c r="Z1917" s="2454" t="s">
        <v>45</v>
      </c>
      <c r="AA1917" s="1176">
        <v>4504430291</v>
      </c>
      <c r="AB1917" s="1176"/>
      <c r="AC1917" s="722">
        <v>52000</v>
      </c>
      <c r="AD1917" s="1266">
        <v>11385</v>
      </c>
      <c r="AE1917" s="722">
        <f t="shared" si="52"/>
        <v>97540</v>
      </c>
      <c r="AF1917" s="31"/>
      <c r="AG1917" s="26"/>
    </row>
    <row r="1918" spans="1:33" ht="30" customHeight="1">
      <c r="A1918" s="2455" t="s">
        <v>13710</v>
      </c>
      <c r="B1918" s="2992" t="s">
        <v>15686</v>
      </c>
      <c r="C1918" s="1277">
        <v>45636</v>
      </c>
      <c r="D1918" s="1277">
        <f>WORKDAY(C1918,11)</f>
        <v>45651</v>
      </c>
      <c r="E1918" s="764"/>
      <c r="F1918" s="1297"/>
      <c r="G1918" s="1276">
        <v>8623</v>
      </c>
      <c r="H1918" s="2456" t="s">
        <v>15687</v>
      </c>
      <c r="I1918" s="1326"/>
      <c r="J1918" s="1304" t="s">
        <v>15688</v>
      </c>
      <c r="K1918" s="2492" t="s">
        <v>15689</v>
      </c>
      <c r="L1918" s="2261" t="s">
        <v>28</v>
      </c>
      <c r="M1918" s="771" t="s">
        <v>15704</v>
      </c>
      <c r="N1918" s="1176"/>
      <c r="O1918" s="1272">
        <v>2</v>
      </c>
      <c r="P1918" s="1272">
        <v>2</v>
      </c>
      <c r="Q1918" s="2014" t="s">
        <v>15690</v>
      </c>
      <c r="R1918" s="1173"/>
      <c r="S1918" s="1173"/>
      <c r="T1918" s="1173"/>
      <c r="U1918" s="1173"/>
      <c r="V1918" s="2472" t="s">
        <v>2073</v>
      </c>
      <c r="W1918" s="1173"/>
      <c r="X1918" s="2472" t="s">
        <v>37</v>
      </c>
      <c r="Y1918" s="1173"/>
      <c r="Z1918" s="2623" t="s">
        <v>45</v>
      </c>
      <c r="AA1918" s="1176">
        <v>4504430105</v>
      </c>
      <c r="AB1918" s="1176"/>
      <c r="AC1918" s="722">
        <v>8700</v>
      </c>
      <c r="AD1918" s="1266">
        <v>10246</v>
      </c>
      <c r="AE1918" s="722">
        <f t="shared" si="52"/>
        <v>29192</v>
      </c>
      <c r="AF1918" s="31"/>
      <c r="AG1918" s="26"/>
    </row>
    <row r="1919" spans="1:33" ht="30" customHeight="1">
      <c r="A1919" s="2455" t="s">
        <v>8916</v>
      </c>
      <c r="B1919" s="2992" t="s">
        <v>15691</v>
      </c>
      <c r="C1919" s="1277">
        <v>45635</v>
      </c>
      <c r="D1919" s="1277">
        <f>WORKDAY(C1919,13)</f>
        <v>45652</v>
      </c>
      <c r="E1919" s="593"/>
      <c r="F1919" s="1297"/>
      <c r="G1919" s="1276">
        <v>8646</v>
      </c>
      <c r="H1919" s="2456" t="s">
        <v>602</v>
      </c>
      <c r="I1919" s="1326"/>
      <c r="J1919" s="1304" t="s">
        <v>13889</v>
      </c>
      <c r="K1919" s="2492" t="s">
        <v>15692</v>
      </c>
      <c r="L1919" s="2453" t="s">
        <v>128</v>
      </c>
      <c r="M1919" s="771" t="s">
        <v>15705</v>
      </c>
      <c r="N1919" s="1176"/>
      <c r="O1919" s="1272">
        <v>3</v>
      </c>
      <c r="P1919" s="1272">
        <v>3</v>
      </c>
      <c r="Q1919" s="2014" t="s">
        <v>15693</v>
      </c>
      <c r="R1919" s="1173"/>
      <c r="S1919" s="1173"/>
      <c r="T1919" s="1173"/>
      <c r="U1919" s="1173"/>
      <c r="V1919" s="2796" t="s">
        <v>2073</v>
      </c>
      <c r="W1919" s="1173"/>
      <c r="X1919" s="2796" t="s">
        <v>37</v>
      </c>
      <c r="Y1919" s="1173"/>
      <c r="Z1919" s="2729" t="s">
        <v>45</v>
      </c>
      <c r="AA1919" s="1176">
        <v>4504429861</v>
      </c>
      <c r="AB1919" s="1176"/>
      <c r="AC1919" s="722">
        <v>46500</v>
      </c>
      <c r="AD1919" s="1266">
        <v>10976</v>
      </c>
      <c r="AE1919" s="722">
        <f t="shared" si="52"/>
        <v>79428</v>
      </c>
      <c r="AF1919" s="31"/>
      <c r="AG1919" s="26"/>
    </row>
    <row r="1920" spans="1:33" ht="30" customHeight="1">
      <c r="A1920" s="2569" t="s">
        <v>8570</v>
      </c>
      <c r="B1920" s="1504" t="s">
        <v>15694</v>
      </c>
      <c r="C1920" s="358">
        <v>45631</v>
      </c>
      <c r="D1920" s="358">
        <f>WORKDAY(C1920,10)</f>
        <v>45645</v>
      </c>
      <c r="E1920" s="37"/>
      <c r="F1920" s="449"/>
      <c r="G1920" s="360">
        <v>9013</v>
      </c>
      <c r="H1920" s="2570" t="s">
        <v>8092</v>
      </c>
      <c r="I1920" s="539"/>
      <c r="J1920" s="450" t="s">
        <v>15695</v>
      </c>
      <c r="K1920" s="2106" t="s">
        <v>15696</v>
      </c>
      <c r="L1920" s="2355" t="s">
        <v>76</v>
      </c>
      <c r="M1920" s="135" t="s">
        <v>15706</v>
      </c>
      <c r="N1920" s="364"/>
      <c r="O1920" s="365">
        <v>4</v>
      </c>
      <c r="P1920" s="365">
        <v>4</v>
      </c>
      <c r="Q1920" s="1991" t="s">
        <v>15697</v>
      </c>
      <c r="R1920" s="366"/>
      <c r="S1920" s="366"/>
      <c r="T1920" s="366"/>
      <c r="U1920" s="366"/>
      <c r="V1920" s="2568" t="s">
        <v>256</v>
      </c>
      <c r="W1920" s="366"/>
      <c r="X1920" s="366"/>
      <c r="Y1920" s="366"/>
      <c r="Z1920" s="364"/>
      <c r="AA1920" s="364">
        <v>4504428631</v>
      </c>
      <c r="AB1920" s="366"/>
      <c r="AC1920" s="280"/>
      <c r="AD1920" s="542"/>
      <c r="AE1920" s="280"/>
      <c r="AF1920" s="31"/>
      <c r="AG1920" s="26"/>
    </row>
    <row r="1921" spans="1:33" s="4113" customFormat="1" ht="30" customHeight="1">
      <c r="A1921" s="6892" t="s">
        <v>8586</v>
      </c>
      <c r="B1921" s="1504" t="s">
        <v>15708</v>
      </c>
      <c r="C1921" s="358">
        <v>45636</v>
      </c>
      <c r="D1921" s="358">
        <v>45650</v>
      </c>
      <c r="E1921" s="37"/>
      <c r="F1921" s="449"/>
      <c r="G1921" s="360">
        <v>8636</v>
      </c>
      <c r="H1921" s="6894" t="s">
        <v>11845</v>
      </c>
      <c r="I1921" s="539"/>
      <c r="J1921" s="450" t="s">
        <v>15709</v>
      </c>
      <c r="K1921" s="2106" t="s">
        <v>15710</v>
      </c>
      <c r="L1921" s="1508" t="s">
        <v>173</v>
      </c>
      <c r="M1921" s="135" t="s">
        <v>15729</v>
      </c>
      <c r="N1921" s="364"/>
      <c r="O1921" s="365">
        <v>1</v>
      </c>
      <c r="P1921" s="365">
        <v>1</v>
      </c>
      <c r="Q1921" s="1991" t="s">
        <v>15711</v>
      </c>
      <c r="R1921" s="366"/>
      <c r="S1921" s="366"/>
      <c r="T1921" s="366"/>
      <c r="U1921" s="366"/>
      <c r="V1921" s="366"/>
      <c r="W1921" s="366"/>
      <c r="X1921" s="366"/>
      <c r="Y1921" s="366"/>
      <c r="Z1921" s="364"/>
      <c r="AA1921" s="364">
        <v>4504431399</v>
      </c>
      <c r="AB1921" s="366"/>
      <c r="AC1921" s="280"/>
      <c r="AD1921" s="542"/>
      <c r="AE1921" s="280"/>
      <c r="AF1921" s="68"/>
      <c r="AG1921" s="71"/>
    </row>
    <row r="1922" spans="1:33" s="4113" customFormat="1" ht="30" customHeight="1">
      <c r="A1922" s="6892" t="s">
        <v>8586</v>
      </c>
      <c r="B1922" s="6893" t="s">
        <v>15712</v>
      </c>
      <c r="C1922" s="358">
        <v>45637</v>
      </c>
      <c r="D1922" s="358">
        <f>WORKDAY(C1922,12)</f>
        <v>45653</v>
      </c>
      <c r="E1922" s="37"/>
      <c r="F1922" s="449"/>
      <c r="G1922" s="360">
        <v>8636</v>
      </c>
      <c r="H1922" s="6894" t="s">
        <v>6551</v>
      </c>
      <c r="I1922" s="539"/>
      <c r="J1922" s="450" t="s">
        <v>15713</v>
      </c>
      <c r="K1922" s="6895" t="s">
        <v>15716</v>
      </c>
      <c r="L1922" s="1508" t="s">
        <v>173</v>
      </c>
      <c r="M1922" s="135" t="s">
        <v>15730</v>
      </c>
      <c r="N1922" s="364"/>
      <c r="O1922" s="365">
        <v>1</v>
      </c>
      <c r="P1922" s="365">
        <v>1</v>
      </c>
      <c r="Q1922" s="1991" t="s">
        <v>15261</v>
      </c>
      <c r="R1922" s="366"/>
      <c r="S1922" s="366"/>
      <c r="T1922" s="366"/>
      <c r="U1922" s="366"/>
      <c r="V1922" s="366"/>
      <c r="W1922" s="366"/>
      <c r="X1922" s="366"/>
      <c r="Y1922" s="366"/>
      <c r="Z1922" s="364"/>
      <c r="AA1922" s="364">
        <v>4504431402</v>
      </c>
      <c r="AB1922" s="366"/>
      <c r="AC1922" s="280"/>
      <c r="AD1922" s="542"/>
      <c r="AE1922" s="280"/>
      <c r="AF1922" s="68"/>
      <c r="AG1922" s="71"/>
    </row>
    <row r="1923" spans="1:33" ht="30" customHeight="1">
      <c r="A1923" s="2576" t="s">
        <v>9105</v>
      </c>
      <c r="B1923" s="1336" t="s">
        <v>15714</v>
      </c>
      <c r="C1923" s="1277">
        <v>45637</v>
      </c>
      <c r="D1923" s="1277">
        <f>WORKDAY(C1923,11)</f>
        <v>45652</v>
      </c>
      <c r="E1923" s="593"/>
      <c r="F1923" s="1297"/>
      <c r="G1923" s="1276">
        <v>8616</v>
      </c>
      <c r="H1923" s="2577" t="s">
        <v>11766</v>
      </c>
      <c r="I1923" s="1326"/>
      <c r="J1923" s="1304" t="s">
        <v>15715</v>
      </c>
      <c r="K1923" s="2578" t="s">
        <v>15717</v>
      </c>
      <c r="L1923" s="1397" t="s">
        <v>173</v>
      </c>
      <c r="M1923" s="771" t="s">
        <v>15731</v>
      </c>
      <c r="N1923" s="1176"/>
      <c r="O1923" s="1272">
        <v>1</v>
      </c>
      <c r="P1923" s="1272">
        <v>1</v>
      </c>
      <c r="Q1923" s="2014" t="s">
        <v>15261</v>
      </c>
      <c r="R1923" s="1173"/>
      <c r="S1923" s="1173"/>
      <c r="T1923" s="1173"/>
      <c r="U1923" s="1173"/>
      <c r="V1923" s="2536" t="s">
        <v>2073</v>
      </c>
      <c r="W1923" s="1173"/>
      <c r="X1923" s="2536" t="s">
        <v>37</v>
      </c>
      <c r="Y1923" s="1173"/>
      <c r="Z1923" s="2691" t="s">
        <v>45</v>
      </c>
      <c r="AA1923" s="1176">
        <v>4504431567</v>
      </c>
      <c r="AB1923" s="1173"/>
      <c r="AC1923" s="722">
        <v>9000</v>
      </c>
      <c r="AD1923" s="1266">
        <v>7858.62</v>
      </c>
      <c r="AE1923" s="722">
        <f t="shared" si="52"/>
        <v>16858.62</v>
      </c>
      <c r="AF1923" s="31"/>
      <c r="AG1923" s="26"/>
    </row>
    <row r="1924" spans="1:33" ht="30" customHeight="1">
      <c r="A1924" s="2576" t="s">
        <v>8916</v>
      </c>
      <c r="B1924" s="2992" t="s">
        <v>15718</v>
      </c>
      <c r="C1924" s="1277">
        <v>45637</v>
      </c>
      <c r="D1924" s="1277">
        <f>WORKDAY(C1924,11)</f>
        <v>45652</v>
      </c>
      <c r="E1924" s="764"/>
      <c r="F1924" s="1297"/>
      <c r="G1924" s="1276">
        <v>8646</v>
      </c>
      <c r="H1924" s="2577" t="s">
        <v>5221</v>
      </c>
      <c r="I1924" s="1326"/>
      <c r="J1924" s="1304" t="s">
        <v>15719</v>
      </c>
      <c r="K1924" s="2578" t="s">
        <v>15720</v>
      </c>
      <c r="L1924" s="1397" t="s">
        <v>173</v>
      </c>
      <c r="M1924" s="771" t="s">
        <v>15732</v>
      </c>
      <c r="N1924" s="1176"/>
      <c r="O1924" s="1272">
        <v>1</v>
      </c>
      <c r="P1924" s="1272">
        <v>1</v>
      </c>
      <c r="Q1924" s="2014" t="s">
        <v>15721</v>
      </c>
      <c r="R1924" s="1173"/>
      <c r="S1924" s="1173"/>
      <c r="T1924" s="1173"/>
      <c r="U1924" s="1173"/>
      <c r="V1924" s="2454" t="s">
        <v>2073</v>
      </c>
      <c r="W1924" s="1173"/>
      <c r="X1924" s="2454" t="s">
        <v>37</v>
      </c>
      <c r="Y1924" s="1173"/>
      <c r="Z1924" s="2579" t="s">
        <v>45</v>
      </c>
      <c r="AA1924" s="1176">
        <v>4504431685</v>
      </c>
      <c r="AB1924" s="1173"/>
      <c r="AC1924" s="722">
        <v>13950</v>
      </c>
      <c r="AD1924" s="1266">
        <v>10976</v>
      </c>
      <c r="AE1924" s="722">
        <f t="shared" si="52"/>
        <v>24926</v>
      </c>
      <c r="AF1924" s="31"/>
      <c r="AG1924" s="26"/>
    </row>
    <row r="1925" spans="1:33" ht="30" customHeight="1">
      <c r="A1925" s="4640" t="s">
        <v>8549</v>
      </c>
      <c r="B1925" s="4957" t="s">
        <v>15722</v>
      </c>
      <c r="C1925" s="340">
        <v>45597</v>
      </c>
      <c r="D1925" s="340">
        <v>45608</v>
      </c>
      <c r="E1925" s="422"/>
      <c r="F1925" s="374"/>
      <c r="G1925" s="339">
        <v>8634</v>
      </c>
      <c r="H1925" s="1993"/>
      <c r="I1925" s="4413" t="s">
        <v>92</v>
      </c>
      <c r="J1925" s="4641" t="s">
        <v>15723</v>
      </c>
      <c r="K1925" s="4414" t="s">
        <v>15724</v>
      </c>
      <c r="L1925" s="2381" t="s">
        <v>76</v>
      </c>
      <c r="M1925" s="338" t="s">
        <v>15733</v>
      </c>
      <c r="N1925" s="255"/>
      <c r="O1925" s="258">
        <v>4</v>
      </c>
      <c r="P1925" s="258">
        <v>4</v>
      </c>
      <c r="Q1925" s="1977" t="s">
        <v>15725</v>
      </c>
      <c r="R1925" s="309"/>
      <c r="S1925" s="250"/>
      <c r="T1925" s="250"/>
      <c r="U1925" s="250"/>
      <c r="V1925" s="4415" t="s">
        <v>2073</v>
      </c>
      <c r="W1925" s="251"/>
      <c r="X1925" s="4415" t="s">
        <v>7042</v>
      </c>
      <c r="Y1925" s="250"/>
      <c r="Z1925" s="251"/>
      <c r="AA1925" s="251">
        <v>4504431564</v>
      </c>
      <c r="AB1925" s="250"/>
      <c r="AC1925" s="33">
        <v>0</v>
      </c>
      <c r="AD1925" s="471">
        <v>7858.62</v>
      </c>
      <c r="AE1925" s="33">
        <f t="shared" si="52"/>
        <v>31434.48</v>
      </c>
      <c r="AF1925" s="31"/>
      <c r="AG1925" s="26"/>
    </row>
    <row r="1926" spans="1:33" ht="30" customHeight="1">
      <c r="A1926" s="2576" t="s">
        <v>8549</v>
      </c>
      <c r="B1926" s="5589" t="s">
        <v>15726</v>
      </c>
      <c r="C1926" s="1277">
        <v>45636</v>
      </c>
      <c r="D1926" s="1277">
        <f>WORKDAY(C1926,7)</f>
        <v>45645</v>
      </c>
      <c r="E1926" s="764"/>
      <c r="F1926" s="1297"/>
      <c r="G1926" s="1276">
        <v>8634</v>
      </c>
      <c r="H1926" s="2577" t="s">
        <v>1698</v>
      </c>
      <c r="I1926" s="1326"/>
      <c r="J1926" s="1304" t="s">
        <v>15727</v>
      </c>
      <c r="K1926" s="2578" t="s">
        <v>15728</v>
      </c>
      <c r="L1926" s="1397" t="s">
        <v>173</v>
      </c>
      <c r="M1926" s="771" t="s">
        <v>15734</v>
      </c>
      <c r="N1926" s="1176"/>
      <c r="O1926" s="1272">
        <v>1</v>
      </c>
      <c r="P1926" s="1272">
        <v>1</v>
      </c>
      <c r="Q1926" s="2014" t="s">
        <v>15261</v>
      </c>
      <c r="R1926" s="1173"/>
      <c r="S1926" s="1173"/>
      <c r="T1926" s="1173"/>
      <c r="U1926" s="1173"/>
      <c r="V1926" s="2444" t="s">
        <v>2073</v>
      </c>
      <c r="W1926" s="1173"/>
      <c r="X1926" s="3132" t="s">
        <v>37</v>
      </c>
      <c r="Y1926" s="1173"/>
      <c r="Z1926" s="3130" t="s">
        <v>45</v>
      </c>
      <c r="AA1926" s="1176">
        <v>4504431256</v>
      </c>
      <c r="AB1926" s="1173"/>
      <c r="AC1926" s="722">
        <v>0</v>
      </c>
      <c r="AD1926" s="1266">
        <v>7858.62</v>
      </c>
      <c r="AE1926" s="722">
        <f t="shared" si="52"/>
        <v>7858.62</v>
      </c>
      <c r="AF1926" s="31"/>
      <c r="AG1926" s="26"/>
    </row>
    <row r="1927" spans="1:33" ht="30" customHeight="1">
      <c r="A1927" s="2378" t="s">
        <v>8508</v>
      </c>
      <c r="B1927" s="2992" t="s">
        <v>15735</v>
      </c>
      <c r="C1927" s="1277">
        <v>45637</v>
      </c>
      <c r="D1927" s="1277">
        <f>WORKDAY(C1927,7)</f>
        <v>45646</v>
      </c>
      <c r="E1927" s="593"/>
      <c r="F1927" s="1297"/>
      <c r="G1927" s="1276">
        <v>8601</v>
      </c>
      <c r="H1927" s="2077"/>
      <c r="I1927" s="2405" t="s">
        <v>92</v>
      </c>
      <c r="J1927" s="1304" t="s">
        <v>15736</v>
      </c>
      <c r="K1927" s="2404" t="s">
        <v>15737</v>
      </c>
      <c r="L1927" s="2411" t="s">
        <v>1928</v>
      </c>
      <c r="M1927" s="771" t="s">
        <v>15819</v>
      </c>
      <c r="N1927" s="1176"/>
      <c r="O1927" s="1272">
        <v>18</v>
      </c>
      <c r="P1927" s="1272">
        <v>26</v>
      </c>
      <c r="Q1927" s="2507" t="s">
        <v>15738</v>
      </c>
      <c r="R1927" s="1173"/>
      <c r="S1927" s="1173"/>
      <c r="T1927" s="1173"/>
      <c r="U1927" s="1173"/>
      <c r="V1927" s="2426" t="s">
        <v>2073</v>
      </c>
      <c r="W1927" s="1173"/>
      <c r="X1927" s="2426" t="s">
        <v>37</v>
      </c>
      <c r="Y1927" s="1173"/>
      <c r="Z1927" s="2505" t="s">
        <v>45</v>
      </c>
      <c r="AA1927" s="1176">
        <v>4504430698</v>
      </c>
      <c r="AB1927" s="1173"/>
      <c r="AC1927" s="722">
        <v>0</v>
      </c>
      <c r="AD1927" s="1266">
        <v>10976</v>
      </c>
      <c r="AE1927" s="722">
        <f t="shared" si="52"/>
        <v>285376</v>
      </c>
      <c r="AF1927" s="31"/>
      <c r="AG1927" s="26"/>
    </row>
    <row r="1928" spans="1:33" ht="30" customHeight="1">
      <c r="A1928" s="2378" t="s">
        <v>10014</v>
      </c>
      <c r="B1928" s="2992" t="s">
        <v>15739</v>
      </c>
      <c r="C1928" s="1277">
        <v>45635</v>
      </c>
      <c r="D1928" s="1277">
        <f>WORKDAY(C1928,10)</f>
        <v>45649</v>
      </c>
      <c r="E1928" s="593"/>
      <c r="F1928" s="1297"/>
      <c r="G1928" s="1276">
        <v>8612</v>
      </c>
      <c r="H1928" s="2403" t="s">
        <v>15740</v>
      </c>
      <c r="I1928" s="2405" t="s">
        <v>25</v>
      </c>
      <c r="J1928" s="1304" t="s">
        <v>15741</v>
      </c>
      <c r="K1928" s="2404" t="s">
        <v>15742</v>
      </c>
      <c r="L1928" s="2261" t="s">
        <v>28</v>
      </c>
      <c r="M1928" s="771" t="s">
        <v>15820</v>
      </c>
      <c r="N1928" s="1176"/>
      <c r="O1928" s="1272">
        <v>2</v>
      </c>
      <c r="P1928" s="1272">
        <v>2</v>
      </c>
      <c r="Q1928" s="2507" t="s">
        <v>15743</v>
      </c>
      <c r="R1928" s="1173"/>
      <c r="S1928" s="1173"/>
      <c r="T1928" s="1173"/>
      <c r="U1928" s="1173"/>
      <c r="V1928" s="2533" t="s">
        <v>2073</v>
      </c>
      <c r="W1928" s="1173"/>
      <c r="X1928" s="2533" t="s">
        <v>37</v>
      </c>
      <c r="Y1928" s="1173"/>
      <c r="Z1928" s="2623" t="s">
        <v>45</v>
      </c>
      <c r="AA1928" s="1176">
        <v>4504430669</v>
      </c>
      <c r="AB1928" s="1173"/>
      <c r="AC1928" s="722">
        <v>0</v>
      </c>
      <c r="AD1928" s="1266">
        <v>6156</v>
      </c>
      <c r="AE1928" s="722">
        <f t="shared" si="52"/>
        <v>12312</v>
      </c>
      <c r="AF1928" s="31"/>
      <c r="AG1928" s="26"/>
    </row>
    <row r="1929" spans="1:33" ht="30" customHeight="1">
      <c r="A1929" s="2378" t="s">
        <v>10014</v>
      </c>
      <c r="B1929" s="2992" t="s">
        <v>15744</v>
      </c>
      <c r="C1929" s="1277">
        <v>45637</v>
      </c>
      <c r="D1929" s="1277">
        <f>WORKDAY(C1929,10)</f>
        <v>45651</v>
      </c>
      <c r="E1929" s="593"/>
      <c r="F1929" s="1297"/>
      <c r="G1929" s="1276">
        <v>8612</v>
      </c>
      <c r="H1929" s="2403" t="s">
        <v>15745</v>
      </c>
      <c r="I1929" s="1326"/>
      <c r="J1929" s="1304" t="s">
        <v>15746</v>
      </c>
      <c r="K1929" s="2404" t="s">
        <v>15747</v>
      </c>
      <c r="L1929" s="1397" t="s">
        <v>173</v>
      </c>
      <c r="M1929" s="771" t="s">
        <v>15821</v>
      </c>
      <c r="N1929" s="1176"/>
      <c r="O1929" s="1272">
        <v>1</v>
      </c>
      <c r="P1929" s="1272">
        <v>1</v>
      </c>
      <c r="Q1929" s="2014" t="s">
        <v>15261</v>
      </c>
      <c r="R1929" s="1173"/>
      <c r="S1929" s="1173"/>
      <c r="T1929" s="1173"/>
      <c r="U1929" s="1173"/>
      <c r="V1929" s="2365" t="s">
        <v>2073</v>
      </c>
      <c r="W1929" s="1173"/>
      <c r="X1929" s="2365" t="s">
        <v>37</v>
      </c>
      <c r="Y1929" s="1173"/>
      <c r="Z1929" s="2389" t="s">
        <v>45</v>
      </c>
      <c r="AA1929" s="1176">
        <v>4504433276</v>
      </c>
      <c r="AB1929" s="1173"/>
      <c r="AC1929" s="722">
        <v>0</v>
      </c>
      <c r="AD1929" s="1266">
        <v>6156</v>
      </c>
      <c r="AE1929" s="722">
        <f t="shared" si="52"/>
        <v>6156</v>
      </c>
      <c r="AF1929" s="31"/>
      <c r="AG1929" s="26"/>
    </row>
    <row r="1930" spans="1:33" ht="30" customHeight="1">
      <c r="A1930" s="2378" t="s">
        <v>10014</v>
      </c>
      <c r="B1930" s="2992" t="s">
        <v>15748</v>
      </c>
      <c r="C1930" s="1277">
        <v>45637</v>
      </c>
      <c r="D1930" s="1277">
        <f>WORKDAY(C1930,10)</f>
        <v>45651</v>
      </c>
      <c r="E1930" s="593"/>
      <c r="F1930" s="1297"/>
      <c r="G1930" s="1276">
        <v>8612</v>
      </c>
      <c r="H1930" s="2403" t="s">
        <v>15749</v>
      </c>
      <c r="I1930" s="2405" t="s">
        <v>25</v>
      </c>
      <c r="J1930" s="1304" t="s">
        <v>15746</v>
      </c>
      <c r="K1930" s="2404" t="s">
        <v>15750</v>
      </c>
      <c r="L1930" s="2261" t="s">
        <v>28</v>
      </c>
      <c r="M1930" s="771" t="s">
        <v>15822</v>
      </c>
      <c r="N1930" s="1176"/>
      <c r="O1930" s="1272">
        <v>2</v>
      </c>
      <c r="P1930" s="1272">
        <v>2</v>
      </c>
      <c r="Q1930" s="2014" t="s">
        <v>15751</v>
      </c>
      <c r="R1930" s="1173"/>
      <c r="S1930" s="1173"/>
      <c r="T1930" s="1173"/>
      <c r="U1930" s="1173"/>
      <c r="V1930" s="2365" t="s">
        <v>2073</v>
      </c>
      <c r="W1930" s="1173"/>
      <c r="X1930" s="2365" t="s">
        <v>37</v>
      </c>
      <c r="Y1930" s="1173"/>
      <c r="Z1930" s="2389" t="s">
        <v>45</v>
      </c>
      <c r="AA1930" s="1176">
        <v>4504433277</v>
      </c>
      <c r="AB1930" s="1173"/>
      <c r="AC1930" s="722">
        <v>0</v>
      </c>
      <c r="AD1930" s="1266">
        <v>6156</v>
      </c>
      <c r="AE1930" s="722">
        <f t="shared" si="52"/>
        <v>12312</v>
      </c>
      <c r="AF1930" s="31"/>
      <c r="AG1930" s="26"/>
    </row>
    <row r="1931" spans="1:33" ht="30" customHeight="1">
      <c r="A1931" s="2378" t="s">
        <v>10014</v>
      </c>
      <c r="B1931" s="2992" t="s">
        <v>15752</v>
      </c>
      <c r="C1931" s="1277">
        <v>45638</v>
      </c>
      <c r="D1931" s="1277">
        <f>WORKDAY(C1931,12)</f>
        <v>45656</v>
      </c>
      <c r="E1931" s="593"/>
      <c r="F1931" s="1297"/>
      <c r="G1931" s="1276">
        <v>8612</v>
      </c>
      <c r="H1931" s="2077"/>
      <c r="I1931" s="2405" t="s">
        <v>25</v>
      </c>
      <c r="J1931" s="1304" t="s">
        <v>15753</v>
      </c>
      <c r="K1931" s="2404" t="s">
        <v>15754</v>
      </c>
      <c r="L1931" s="2261" t="s">
        <v>28</v>
      </c>
      <c r="M1931" s="771" t="s">
        <v>15823</v>
      </c>
      <c r="N1931" s="1176"/>
      <c r="O1931" s="1272">
        <v>2</v>
      </c>
      <c r="P1931" s="1272">
        <v>2</v>
      </c>
      <c r="Q1931" s="2014" t="s">
        <v>15500</v>
      </c>
      <c r="R1931" s="1173"/>
      <c r="S1931" s="1173"/>
      <c r="T1931" s="1173"/>
      <c r="U1931" s="1173"/>
      <c r="V1931" s="2595" t="s">
        <v>2073</v>
      </c>
      <c r="W1931" s="1173"/>
      <c r="X1931" s="2595" t="s">
        <v>37</v>
      </c>
      <c r="Y1931" s="1173"/>
      <c r="Z1931" s="2389" t="s">
        <v>45</v>
      </c>
      <c r="AA1931" s="1176">
        <v>4504433781</v>
      </c>
      <c r="AB1931" s="1173"/>
      <c r="AC1931" s="722">
        <v>0</v>
      </c>
      <c r="AD1931" s="1266">
        <v>6156</v>
      </c>
      <c r="AE1931" s="722">
        <f t="shared" si="52"/>
        <v>12312</v>
      </c>
      <c r="AF1931" s="31"/>
      <c r="AG1931" s="26"/>
    </row>
    <row r="1932" spans="1:33" ht="30" customHeight="1">
      <c r="A1932" s="2814" t="s">
        <v>17456</v>
      </c>
      <c r="B1932" s="1336" t="s">
        <v>15755</v>
      </c>
      <c r="C1932" s="1277">
        <v>45637</v>
      </c>
      <c r="D1932" s="1277">
        <f>WORKDAY(C1932,11)</f>
        <v>45652</v>
      </c>
      <c r="E1932" s="593"/>
      <c r="F1932" s="1297"/>
      <c r="G1932" s="1276">
        <v>8610</v>
      </c>
      <c r="H1932" s="2403" t="s">
        <v>818</v>
      </c>
      <c r="I1932" s="2405" t="s">
        <v>25</v>
      </c>
      <c r="J1932" s="4002" t="s">
        <v>15756</v>
      </c>
      <c r="K1932" s="2078" t="s">
        <v>15512</v>
      </c>
      <c r="L1932" s="2411" t="s">
        <v>167</v>
      </c>
      <c r="M1932" s="771" t="s">
        <v>15824</v>
      </c>
      <c r="N1932" s="1176"/>
      <c r="O1932" s="1272">
        <v>10</v>
      </c>
      <c r="P1932" s="1272">
        <v>10</v>
      </c>
      <c r="Q1932" s="2014" t="s">
        <v>15757</v>
      </c>
      <c r="R1932" s="1173"/>
      <c r="S1932" s="1173"/>
      <c r="T1932" s="1173"/>
      <c r="U1932" s="1173"/>
      <c r="V1932" s="2532" t="s">
        <v>2073</v>
      </c>
      <c r="W1932" s="1173"/>
      <c r="X1932" s="2532" t="s">
        <v>37</v>
      </c>
      <c r="Y1932" s="1173"/>
      <c r="Z1932" s="2533" t="s">
        <v>45</v>
      </c>
      <c r="AA1932" s="1176">
        <v>4504433280</v>
      </c>
      <c r="AB1932" s="1173"/>
      <c r="AC1932" s="722">
        <v>0</v>
      </c>
      <c r="AD1932" s="1266">
        <v>7371</v>
      </c>
      <c r="AE1932" s="722">
        <f t="shared" si="52"/>
        <v>73710</v>
      </c>
      <c r="AF1932" s="31"/>
      <c r="AG1932" s="26"/>
    </row>
    <row r="1933" spans="1:33" ht="30" customHeight="1">
      <c r="A1933" s="2378" t="s">
        <v>10021</v>
      </c>
      <c r="B1933" s="2992" t="s">
        <v>15758</v>
      </c>
      <c r="C1933" s="1277">
        <v>45637</v>
      </c>
      <c r="D1933" s="1277">
        <f>WORKDAY(C1933,9)</f>
        <v>45650</v>
      </c>
      <c r="E1933" s="593"/>
      <c r="F1933" s="1297"/>
      <c r="G1933" s="1276">
        <v>8618</v>
      </c>
      <c r="H1933" s="2403" t="s">
        <v>6009</v>
      </c>
      <c r="I1933" s="1326"/>
      <c r="J1933" s="1304" t="s">
        <v>15759</v>
      </c>
      <c r="K1933" s="2078" t="s">
        <v>405</v>
      </c>
      <c r="L1933" s="2453" t="s">
        <v>128</v>
      </c>
      <c r="M1933" s="771" t="s">
        <v>15825</v>
      </c>
      <c r="N1933" s="1176"/>
      <c r="O1933" s="1272">
        <v>3</v>
      </c>
      <c r="P1933" s="1272">
        <v>3</v>
      </c>
      <c r="Q1933" s="2014" t="s">
        <v>15631</v>
      </c>
      <c r="R1933" s="1173"/>
      <c r="S1933" s="1173"/>
      <c r="T1933" s="1173"/>
      <c r="U1933" s="1173"/>
      <c r="V1933" s="1173"/>
      <c r="W1933" s="1173"/>
      <c r="X1933" s="1173"/>
      <c r="Y1933" s="1173"/>
      <c r="Z1933" s="2384" t="s">
        <v>45</v>
      </c>
      <c r="AA1933" s="1176">
        <v>4504432554</v>
      </c>
      <c r="AB1933" s="1173"/>
      <c r="AC1933" s="722">
        <v>0</v>
      </c>
      <c r="AD1933" s="1266">
        <v>6318</v>
      </c>
      <c r="AE1933" s="722">
        <f t="shared" si="52"/>
        <v>18954</v>
      </c>
      <c r="AF1933" s="31"/>
      <c r="AG1933" s="26"/>
    </row>
    <row r="1934" spans="1:33" ht="30" customHeight="1">
      <c r="A1934" s="2378" t="s">
        <v>9994</v>
      </c>
      <c r="B1934" s="1336" t="s">
        <v>15760</v>
      </c>
      <c r="C1934" s="1277">
        <v>45635</v>
      </c>
      <c r="D1934" s="1277">
        <f>WORKDAY(C1934,7)</f>
        <v>45644</v>
      </c>
      <c r="E1934" s="593"/>
      <c r="F1934" s="1297"/>
      <c r="G1934" s="1276">
        <v>9042</v>
      </c>
      <c r="H1934" s="2077"/>
      <c r="I1934" s="2405" t="s">
        <v>92</v>
      </c>
      <c r="J1934" s="1304" t="s">
        <v>15761</v>
      </c>
      <c r="K1934" s="2404" t="s">
        <v>15762</v>
      </c>
      <c r="L1934" s="2411" t="s">
        <v>193</v>
      </c>
      <c r="M1934" s="771" t="s">
        <v>15826</v>
      </c>
      <c r="N1934" s="1176"/>
      <c r="O1934" s="1272">
        <v>6</v>
      </c>
      <c r="P1934" s="1272">
        <v>6</v>
      </c>
      <c r="Q1934" s="2014" t="s">
        <v>15409</v>
      </c>
      <c r="R1934" s="1173"/>
      <c r="S1934" s="1173"/>
      <c r="T1934" s="1173"/>
      <c r="U1934" s="1173"/>
      <c r="V1934" s="2624" t="s">
        <v>2073</v>
      </c>
      <c r="W1934" s="1173"/>
      <c r="X1934" s="2624" t="s">
        <v>37</v>
      </c>
      <c r="Y1934" s="1173"/>
      <c r="Z1934" s="2478" t="s">
        <v>45</v>
      </c>
      <c r="AA1934" s="1176">
        <v>4504430667</v>
      </c>
      <c r="AB1934" s="1173"/>
      <c r="AC1934" s="722">
        <v>0</v>
      </c>
      <c r="AD1934" s="1266">
        <v>6075</v>
      </c>
      <c r="AE1934" s="722">
        <f t="shared" si="52"/>
        <v>36450</v>
      </c>
      <c r="AF1934" s="31"/>
      <c r="AG1934" s="26"/>
    </row>
    <row r="1935" spans="1:33" ht="30" customHeight="1">
      <c r="A1935" s="2378" t="s">
        <v>9994</v>
      </c>
      <c r="B1935" s="1336" t="s">
        <v>15763</v>
      </c>
      <c r="C1935" s="1277">
        <v>45636</v>
      </c>
      <c r="D1935" s="1277">
        <f>WORKDAY(C1935,7)</f>
        <v>45645</v>
      </c>
      <c r="E1935" s="593"/>
      <c r="F1935" s="1297"/>
      <c r="G1935" s="1276">
        <v>9042</v>
      </c>
      <c r="H1935" s="2403" t="s">
        <v>1733</v>
      </c>
      <c r="I1935" s="1326"/>
      <c r="J1935" s="1304" t="s">
        <v>10869</v>
      </c>
      <c r="K1935" s="2078" t="s">
        <v>15764</v>
      </c>
      <c r="L1935" s="2453" t="s">
        <v>76</v>
      </c>
      <c r="M1935" s="771" t="s">
        <v>15827</v>
      </c>
      <c r="N1935" s="1176"/>
      <c r="O1935" s="1272">
        <v>4</v>
      </c>
      <c r="P1935" s="1272">
        <v>4</v>
      </c>
      <c r="Q1935" s="2507" t="s">
        <v>15765</v>
      </c>
      <c r="R1935" s="1173"/>
      <c r="S1935" s="1173"/>
      <c r="T1935" s="1173"/>
      <c r="U1935" s="1173"/>
      <c r="V1935" s="2505" t="s">
        <v>2073</v>
      </c>
      <c r="W1935" s="1173"/>
      <c r="X1935" s="2505" t="s">
        <v>37</v>
      </c>
      <c r="Y1935" s="1173"/>
      <c r="Z1935" s="2478" t="s">
        <v>45</v>
      </c>
      <c r="AA1935" s="1176">
        <v>4504430693</v>
      </c>
      <c r="AB1935" s="1173"/>
      <c r="AC1935" s="722">
        <v>0</v>
      </c>
      <c r="AD1935" s="1266">
        <v>6075</v>
      </c>
      <c r="AE1935" s="722">
        <f t="shared" si="52"/>
        <v>24300</v>
      </c>
      <c r="AF1935" s="31"/>
      <c r="AG1935" s="26"/>
    </row>
    <row r="1936" spans="1:33" ht="30" customHeight="1">
      <c r="A1936" s="2378" t="s">
        <v>9994</v>
      </c>
      <c r="B1936" s="2992" t="s">
        <v>15766</v>
      </c>
      <c r="C1936" s="1277">
        <v>45636</v>
      </c>
      <c r="D1936" s="1277">
        <f>WORKDAY(C1936,7)</f>
        <v>45645</v>
      </c>
      <c r="E1936" s="593"/>
      <c r="F1936" s="1297"/>
      <c r="G1936" s="1276">
        <v>9042</v>
      </c>
      <c r="H1936" s="2077"/>
      <c r="I1936" s="2405" t="s">
        <v>92</v>
      </c>
      <c r="J1936" s="1304" t="s">
        <v>15767</v>
      </c>
      <c r="K1936" s="2404" t="s">
        <v>15768</v>
      </c>
      <c r="L1936" s="2261" t="s">
        <v>28</v>
      </c>
      <c r="M1936" s="771" t="s">
        <v>15828</v>
      </c>
      <c r="N1936" s="1176"/>
      <c r="O1936" s="1272">
        <v>2</v>
      </c>
      <c r="P1936" s="1272">
        <v>2</v>
      </c>
      <c r="Q1936" s="2014" t="s">
        <v>15769</v>
      </c>
      <c r="R1936" s="1173"/>
      <c r="S1936" s="1173"/>
      <c r="T1936" s="1173"/>
      <c r="U1936" s="1173"/>
      <c r="V1936" s="2623" t="s">
        <v>2073</v>
      </c>
      <c r="W1936" s="1173"/>
      <c r="X1936" s="2623" t="s">
        <v>37</v>
      </c>
      <c r="Y1936" s="1173"/>
      <c r="Z1936" s="2691" t="s">
        <v>45</v>
      </c>
      <c r="AA1936" s="1176" t="s">
        <v>15842</v>
      </c>
      <c r="AB1936" s="1173"/>
      <c r="AC1936" s="722">
        <v>0</v>
      </c>
      <c r="AD1936" s="1266">
        <v>6075</v>
      </c>
      <c r="AE1936" s="722">
        <f t="shared" si="52"/>
        <v>12150</v>
      </c>
      <c r="AF1936" s="31"/>
      <c r="AG1936" s="26"/>
    </row>
    <row r="1937" spans="1:33" ht="30" customHeight="1">
      <c r="A1937" s="2654" t="s">
        <v>9994</v>
      </c>
      <c r="B1937" s="1504" t="s">
        <v>15770</v>
      </c>
      <c r="C1937" s="358">
        <v>45636</v>
      </c>
      <c r="D1937" s="358">
        <f>WORKDAY(C1937,7)</f>
        <v>45645</v>
      </c>
      <c r="E1937" s="37"/>
      <c r="F1937" s="449"/>
      <c r="G1937" s="360">
        <v>9042</v>
      </c>
      <c r="H1937" s="1989"/>
      <c r="I1937" s="2655" t="s">
        <v>92</v>
      </c>
      <c r="J1937" s="450" t="s">
        <v>12975</v>
      </c>
      <c r="K1937" s="2106" t="s">
        <v>15771</v>
      </c>
      <c r="L1937" s="2206" t="s">
        <v>28</v>
      </c>
      <c r="M1937" s="135" t="s">
        <v>15829</v>
      </c>
      <c r="N1937" s="364"/>
      <c r="O1937" s="365">
        <v>2</v>
      </c>
      <c r="P1937" s="365">
        <v>2</v>
      </c>
      <c r="Q1937" s="1991" t="s">
        <v>15772</v>
      </c>
      <c r="R1937" s="366"/>
      <c r="S1937" s="366"/>
      <c r="T1937" s="366"/>
      <c r="U1937" s="366"/>
      <c r="V1937" s="2656"/>
      <c r="W1937" s="366"/>
      <c r="X1937" s="2656"/>
      <c r="Y1937" s="366"/>
      <c r="Z1937" s="364"/>
      <c r="AA1937" s="364">
        <v>4504430699</v>
      </c>
      <c r="AB1937" s="366"/>
      <c r="AC1937" s="280"/>
      <c r="AD1937" s="542"/>
      <c r="AE1937" s="280"/>
      <c r="AF1937" s="31"/>
      <c r="AG1937" s="26"/>
    </row>
    <row r="1938" spans="1:33" ht="30" customHeight="1">
      <c r="A1938" s="2378" t="s">
        <v>9994</v>
      </c>
      <c r="B1938" s="9743" t="s">
        <v>15773</v>
      </c>
      <c r="C1938" s="9765">
        <v>45637</v>
      </c>
      <c r="D1938" s="9765">
        <f>WORKDAY(C1938,7)</f>
        <v>45646</v>
      </c>
      <c r="E1938" s="8864"/>
      <c r="F1938" s="9809"/>
      <c r="G1938" s="9840">
        <v>9042</v>
      </c>
      <c r="H1938" s="10167"/>
      <c r="I1938" s="11127" t="s">
        <v>92</v>
      </c>
      <c r="J1938" s="9843" t="s">
        <v>10933</v>
      </c>
      <c r="K1938" s="11135" t="s">
        <v>15774</v>
      </c>
      <c r="L1938" s="2411" t="s">
        <v>1102</v>
      </c>
      <c r="M1938" s="8868" t="s">
        <v>15830</v>
      </c>
      <c r="N1938" s="1176"/>
      <c r="O1938" s="1272">
        <v>24</v>
      </c>
      <c r="P1938" s="257">
        <v>17</v>
      </c>
      <c r="Q1938" s="10022" t="s">
        <v>15775</v>
      </c>
      <c r="R1938" s="9788"/>
      <c r="S1938" s="1173"/>
      <c r="T1938" s="1173"/>
      <c r="U1938" s="1173"/>
      <c r="V1938" s="10119" t="s">
        <v>2073</v>
      </c>
      <c r="W1938" s="1173"/>
      <c r="X1938" s="10119" t="s">
        <v>37</v>
      </c>
      <c r="Y1938" s="1173"/>
      <c r="Z1938" s="10318" t="s">
        <v>45</v>
      </c>
      <c r="AA1938" s="9840">
        <v>4504431261</v>
      </c>
      <c r="AB1938" s="1173"/>
      <c r="AC1938" s="8912">
        <v>0</v>
      </c>
      <c r="AD1938" s="1266">
        <v>6075</v>
      </c>
      <c r="AE1938" s="8912">
        <f>SUM(AD1938*P1938+AD1939*P1939+AC1938)</f>
        <v>211275</v>
      </c>
      <c r="AF1938" s="31"/>
      <c r="AG1938" s="26"/>
    </row>
    <row r="1939" spans="1:33" ht="30" customHeight="1">
      <c r="A1939" s="2378" t="s">
        <v>9994</v>
      </c>
      <c r="B1939" s="9700"/>
      <c r="C1939" s="9766"/>
      <c r="D1939" s="9766"/>
      <c r="E1939" s="8866"/>
      <c r="F1939" s="9810"/>
      <c r="G1939" s="9834"/>
      <c r="H1939" s="10168"/>
      <c r="I1939" s="11128"/>
      <c r="J1939" s="9844"/>
      <c r="K1939" s="11136"/>
      <c r="L1939" s="1397" t="s">
        <v>15776</v>
      </c>
      <c r="M1939" s="8869"/>
      <c r="N1939" s="1176"/>
      <c r="O1939" s="1272">
        <v>24</v>
      </c>
      <c r="P1939" s="257">
        <v>30</v>
      </c>
      <c r="Q1939" s="9971"/>
      <c r="R1939" s="9789"/>
      <c r="S1939" s="1173"/>
      <c r="T1939" s="1173"/>
      <c r="U1939" s="1173"/>
      <c r="V1939" s="9834"/>
      <c r="W1939" s="1173"/>
      <c r="X1939" s="9834"/>
      <c r="Y1939" s="1173"/>
      <c r="Z1939" s="9834"/>
      <c r="AA1939" s="9834"/>
      <c r="AB1939" s="1173"/>
      <c r="AC1939" s="8913"/>
      <c r="AD1939" s="1266">
        <v>3600</v>
      </c>
      <c r="AE1939" s="8913"/>
      <c r="AF1939" s="31"/>
      <c r="AG1939" s="26"/>
    </row>
    <row r="1940" spans="1:33" ht="30" customHeight="1">
      <c r="A1940" s="2378" t="s">
        <v>14478</v>
      </c>
      <c r="B1940" s="2992" t="s">
        <v>15777</v>
      </c>
      <c r="C1940" s="1277">
        <v>45637</v>
      </c>
      <c r="D1940" s="1277">
        <f>WORKDAY(C1940,60)</f>
        <v>45721</v>
      </c>
      <c r="E1940" s="593"/>
      <c r="F1940" s="1297"/>
      <c r="G1940" s="1276">
        <v>8617</v>
      </c>
      <c r="H1940" s="2403" t="s">
        <v>11845</v>
      </c>
      <c r="I1940" s="1326"/>
      <c r="J1940" s="1304" t="s">
        <v>15778</v>
      </c>
      <c r="K1940" s="2078" t="s">
        <v>15779</v>
      </c>
      <c r="L1940" s="2453" t="s">
        <v>128</v>
      </c>
      <c r="M1940" s="771" t="s">
        <v>15831</v>
      </c>
      <c r="N1940" s="1176"/>
      <c r="O1940" s="1272">
        <v>3</v>
      </c>
      <c r="P1940" s="1272">
        <v>3</v>
      </c>
      <c r="Q1940" s="2014" t="s">
        <v>15780</v>
      </c>
      <c r="R1940" s="1173"/>
      <c r="S1940" s="1173"/>
      <c r="T1940" s="1173"/>
      <c r="U1940" s="1173"/>
      <c r="V1940" s="2677" t="s">
        <v>2073</v>
      </c>
      <c r="W1940" s="1173"/>
      <c r="X1940" s="2677" t="s">
        <v>37</v>
      </c>
      <c r="Y1940" s="1173"/>
      <c r="Z1940" s="2454" t="s">
        <v>45</v>
      </c>
      <c r="AA1940" s="1176">
        <v>4504433046</v>
      </c>
      <c r="AB1940" s="1173"/>
      <c r="AC1940" s="722">
        <v>200000</v>
      </c>
      <c r="AD1940" s="1266">
        <v>11385</v>
      </c>
      <c r="AE1940" s="722">
        <f t="shared" si="52"/>
        <v>234155</v>
      </c>
      <c r="AF1940" s="31"/>
      <c r="AG1940" s="26"/>
    </row>
    <row r="1941" spans="1:33" ht="30" customHeight="1">
      <c r="A1941" s="2378" t="s">
        <v>8756</v>
      </c>
      <c r="B1941" s="8560" t="s">
        <v>15781</v>
      </c>
      <c r="C1941" s="1277">
        <v>45638</v>
      </c>
      <c r="D1941" s="1277">
        <f>WORKDAY(C1941,7)</f>
        <v>45649</v>
      </c>
      <c r="E1941" s="593"/>
      <c r="F1941" s="1297"/>
      <c r="G1941" s="1276">
        <v>8600</v>
      </c>
      <c r="H1941" s="2403" t="s">
        <v>4134</v>
      </c>
      <c r="I1941" s="1326"/>
      <c r="J1941" s="1304" t="s">
        <v>15782</v>
      </c>
      <c r="K1941" s="2078" t="s">
        <v>15783</v>
      </c>
      <c r="L1941" s="1397" t="s">
        <v>173</v>
      </c>
      <c r="M1941" s="771" t="s">
        <v>15832</v>
      </c>
      <c r="N1941" s="1176"/>
      <c r="O1941" s="1272">
        <v>1</v>
      </c>
      <c r="P1941" s="1272">
        <v>1</v>
      </c>
      <c r="Q1941" s="2507" t="s">
        <v>15784</v>
      </c>
      <c r="R1941" s="1173"/>
      <c r="S1941" s="1173"/>
      <c r="T1941" s="1173"/>
      <c r="U1941" s="1173"/>
      <c r="V1941" s="2532" t="s">
        <v>2073</v>
      </c>
      <c r="W1941" s="1173"/>
      <c r="X1941" s="2532" t="s">
        <v>37</v>
      </c>
      <c r="Y1941" s="1173"/>
      <c r="Z1941" s="2478" t="s">
        <v>45</v>
      </c>
      <c r="AA1941" s="1176">
        <v>4504434033</v>
      </c>
      <c r="AB1941" s="1173"/>
      <c r="AC1941" s="722">
        <v>0</v>
      </c>
      <c r="AD1941" s="1266">
        <v>10976</v>
      </c>
      <c r="AE1941" s="722">
        <f t="shared" si="52"/>
        <v>10976</v>
      </c>
      <c r="AF1941" s="31"/>
      <c r="AG1941" s="26"/>
    </row>
    <row r="1942" spans="1:33" ht="30" customHeight="1">
      <c r="A1942" s="2378" t="s">
        <v>7878</v>
      </c>
      <c r="B1942" s="5116" t="s">
        <v>15785</v>
      </c>
      <c r="C1942" s="1277">
        <v>45637</v>
      </c>
      <c r="D1942" s="1277">
        <f>WORKDAY(C1942,4)</f>
        <v>45643</v>
      </c>
      <c r="E1942" s="593"/>
      <c r="F1942" s="1297"/>
      <c r="G1942" s="1276">
        <v>8638</v>
      </c>
      <c r="H1942" s="2403" t="s">
        <v>4134</v>
      </c>
      <c r="I1942" s="1326"/>
      <c r="J1942" s="1304" t="s">
        <v>15786</v>
      </c>
      <c r="K1942" s="2404" t="s">
        <v>15787</v>
      </c>
      <c r="L1942" s="1397" t="s">
        <v>173</v>
      </c>
      <c r="M1942" s="771" t="s">
        <v>15833</v>
      </c>
      <c r="N1942" s="1176"/>
      <c r="O1942" s="1272">
        <v>1</v>
      </c>
      <c r="P1942" s="1272">
        <v>1</v>
      </c>
      <c r="Q1942" s="2014" t="s">
        <v>15788</v>
      </c>
      <c r="R1942" s="1173"/>
      <c r="S1942" s="1173"/>
      <c r="T1942" s="1173"/>
      <c r="U1942" s="1173"/>
      <c r="V1942" s="2425" t="s">
        <v>486</v>
      </c>
      <c r="W1942" s="1173"/>
      <c r="X1942" s="2425" t="s">
        <v>37</v>
      </c>
      <c r="Y1942" s="1173"/>
      <c r="Z1942" s="2426" t="s">
        <v>45</v>
      </c>
      <c r="AA1942" s="1176">
        <v>4504432588</v>
      </c>
      <c r="AB1942" s="1173"/>
      <c r="AC1942" s="722">
        <v>0</v>
      </c>
      <c r="AD1942" s="1266">
        <v>7613</v>
      </c>
      <c r="AE1942" s="722">
        <f t="shared" si="52"/>
        <v>7613</v>
      </c>
      <c r="AF1942" s="31"/>
      <c r="AG1942" s="26"/>
    </row>
    <row r="1943" spans="1:33" ht="30" customHeight="1">
      <c r="A1943" s="2378" t="s">
        <v>7878</v>
      </c>
      <c r="B1943" s="2405" t="s">
        <v>15789</v>
      </c>
      <c r="C1943" s="1277">
        <v>45638</v>
      </c>
      <c r="D1943" s="1277">
        <f>WORKDAY(C1943,4)</f>
        <v>45644</v>
      </c>
      <c r="E1943" s="593"/>
      <c r="F1943" s="1297"/>
      <c r="G1943" s="1276">
        <v>8638</v>
      </c>
      <c r="H1943" s="2403" t="s">
        <v>4754</v>
      </c>
      <c r="I1943" s="1326"/>
      <c r="J1943" s="1304" t="s">
        <v>11750</v>
      </c>
      <c r="K1943" s="2404" t="s">
        <v>15790</v>
      </c>
      <c r="L1943" s="2261" t="s">
        <v>28</v>
      </c>
      <c r="M1943" s="771" t="s">
        <v>15834</v>
      </c>
      <c r="N1943" s="1176"/>
      <c r="O1943" s="1272">
        <v>2</v>
      </c>
      <c r="P1943" s="1272">
        <v>2</v>
      </c>
      <c r="Q1943" s="2014" t="s">
        <v>15791</v>
      </c>
      <c r="R1943" s="1173"/>
      <c r="S1943" s="1173"/>
      <c r="T1943" s="1173"/>
      <c r="U1943" s="1173"/>
      <c r="V1943" s="2425" t="s">
        <v>2073</v>
      </c>
      <c r="W1943" s="1173"/>
      <c r="X1943" s="2425" t="s">
        <v>37</v>
      </c>
      <c r="Y1943" s="1173"/>
      <c r="Z1943" s="2426" t="s">
        <v>45</v>
      </c>
      <c r="AA1943" s="1176">
        <v>4504433512</v>
      </c>
      <c r="AB1943" s="1173"/>
      <c r="AC1943" s="722">
        <v>0</v>
      </c>
      <c r="AD1943" s="1266">
        <v>7613</v>
      </c>
      <c r="AE1943" s="722">
        <f t="shared" si="52"/>
        <v>15226</v>
      </c>
      <c r="AF1943" s="31"/>
      <c r="AG1943" s="26"/>
    </row>
    <row r="1944" spans="1:33" ht="30" customHeight="1">
      <c r="A1944" s="2378" t="s">
        <v>8518</v>
      </c>
      <c r="B1944" s="2992" t="s">
        <v>15792</v>
      </c>
      <c r="C1944" s="1277">
        <v>45636</v>
      </c>
      <c r="D1944" s="1277">
        <f>WORKDAY(C1944,7)</f>
        <v>45645</v>
      </c>
      <c r="E1944" s="593"/>
      <c r="F1944" s="1297"/>
      <c r="G1944" s="1276">
        <v>8604</v>
      </c>
      <c r="H1944" s="2403" t="s">
        <v>1033</v>
      </c>
      <c r="I1944" s="1326"/>
      <c r="J1944" s="1304" t="s">
        <v>15793</v>
      </c>
      <c r="K1944" s="2404" t="s">
        <v>15794</v>
      </c>
      <c r="L1944" s="1397" t="s">
        <v>173</v>
      </c>
      <c r="M1944" s="771" t="s">
        <v>15835</v>
      </c>
      <c r="N1944" s="1176"/>
      <c r="O1944" s="1272">
        <v>1</v>
      </c>
      <c r="P1944" s="1272">
        <v>1</v>
      </c>
      <c r="Q1944" s="2014" t="s">
        <v>15795</v>
      </c>
      <c r="R1944" s="1173"/>
      <c r="S1944" s="1173"/>
      <c r="T1944" s="1173"/>
      <c r="U1944" s="1173"/>
      <c r="V1944" s="2623" t="s">
        <v>2073</v>
      </c>
      <c r="W1944" s="1173"/>
      <c r="X1944" s="2623" t="s">
        <v>37</v>
      </c>
      <c r="Y1944" s="1173"/>
      <c r="Z1944" s="2227" t="s">
        <v>45</v>
      </c>
      <c r="AA1944" s="1176">
        <v>4504430951</v>
      </c>
      <c r="AB1944" s="1173"/>
      <c r="AC1944" s="722">
        <v>0</v>
      </c>
      <c r="AD1944" s="1266">
        <v>7938</v>
      </c>
      <c r="AE1944" s="722">
        <f t="shared" si="52"/>
        <v>7938</v>
      </c>
      <c r="AF1944" s="31"/>
      <c r="AG1944" s="26"/>
    </row>
    <row r="1945" spans="1:33" ht="30" customHeight="1">
      <c r="A1945" s="2654" t="s">
        <v>8564</v>
      </c>
      <c r="B1945" s="1504" t="s">
        <v>15796</v>
      </c>
      <c r="C1945" s="358">
        <v>45637</v>
      </c>
      <c r="D1945" s="358">
        <f>WORKDAY(C1945,10)</f>
        <v>45651</v>
      </c>
      <c r="E1945" s="37"/>
      <c r="F1945" s="449"/>
      <c r="G1945" s="360">
        <v>8598</v>
      </c>
      <c r="H1945" s="3201" t="s">
        <v>15797</v>
      </c>
      <c r="I1945" s="539"/>
      <c r="J1945" s="450" t="s">
        <v>11990</v>
      </c>
      <c r="K1945" s="3202" t="s">
        <v>15798</v>
      </c>
      <c r="L1945" s="3203" t="s">
        <v>62</v>
      </c>
      <c r="M1945" s="135" t="s">
        <v>15836</v>
      </c>
      <c r="N1945" s="364"/>
      <c r="O1945" s="365">
        <v>5</v>
      </c>
      <c r="P1945" s="365">
        <v>5</v>
      </c>
      <c r="Q1945" s="1991" t="s">
        <v>15799</v>
      </c>
      <c r="R1945" s="366"/>
      <c r="S1945" s="366"/>
      <c r="T1945" s="366"/>
      <c r="U1945" s="366"/>
      <c r="V1945" s="3162" t="s">
        <v>256</v>
      </c>
      <c r="W1945" s="366"/>
      <c r="X1945" s="3204"/>
      <c r="Y1945" s="366"/>
      <c r="Z1945" s="364"/>
      <c r="AA1945" s="364">
        <v>4504431571</v>
      </c>
      <c r="AB1945" s="366"/>
      <c r="AC1945" s="280"/>
      <c r="AD1945" s="542"/>
      <c r="AE1945" s="280"/>
      <c r="AF1945" s="31"/>
      <c r="AG1945" s="26"/>
    </row>
    <row r="1946" spans="1:33" ht="30" customHeight="1">
      <c r="A1946" s="2378" t="s">
        <v>8564</v>
      </c>
      <c r="B1946" s="2992" t="s">
        <v>15800</v>
      </c>
      <c r="C1946" s="1277">
        <v>45637</v>
      </c>
      <c r="D1946" s="1277">
        <f>WORKDAY(C1946,7)</f>
        <v>45646</v>
      </c>
      <c r="E1946" s="764"/>
      <c r="F1946" s="1297"/>
      <c r="G1946" s="1276">
        <v>8598</v>
      </c>
      <c r="H1946" s="2077"/>
      <c r="I1946" s="2405" t="s">
        <v>92</v>
      </c>
      <c r="J1946" s="2688" t="s">
        <v>8680</v>
      </c>
      <c r="K1946" s="2078" t="s">
        <v>15801</v>
      </c>
      <c r="L1946" s="2411" t="s">
        <v>3095</v>
      </c>
      <c r="M1946" s="771" t="s">
        <v>15837</v>
      </c>
      <c r="N1946" s="3217"/>
      <c r="O1946" s="1272">
        <v>45</v>
      </c>
      <c r="P1946" s="1272">
        <v>45</v>
      </c>
      <c r="Q1946" s="2014" t="s">
        <v>15802</v>
      </c>
      <c r="R1946" s="1173"/>
      <c r="S1946" s="1173"/>
      <c r="T1946" s="1173"/>
      <c r="U1946" s="1173"/>
      <c r="V1946" s="2478" t="s">
        <v>2073</v>
      </c>
      <c r="W1946" s="1173"/>
      <c r="X1946" s="2478" t="s">
        <v>37</v>
      </c>
      <c r="Y1946" s="1173"/>
      <c r="Z1946" s="2678" t="s">
        <v>45</v>
      </c>
      <c r="AA1946" s="1176">
        <v>4504431692</v>
      </c>
      <c r="AB1946" s="1173"/>
      <c r="AC1946" s="722">
        <v>0</v>
      </c>
      <c r="AD1946" s="1266">
        <v>7938.81</v>
      </c>
      <c r="AE1946" s="722">
        <f t="shared" si="52"/>
        <v>357246.45</v>
      </c>
      <c r="AF1946" s="31"/>
      <c r="AG1946" s="26"/>
    </row>
    <row r="1947" spans="1:33" ht="30" customHeight="1">
      <c r="A1947" s="2378" t="s">
        <v>8564</v>
      </c>
      <c r="B1947" s="2992" t="s">
        <v>15803</v>
      </c>
      <c r="C1947" s="1277">
        <v>45637</v>
      </c>
      <c r="D1947" s="1277">
        <f>WORKDAY(C1947,7)</f>
        <v>45646</v>
      </c>
      <c r="E1947" s="764"/>
      <c r="F1947" s="1297"/>
      <c r="G1947" s="1276">
        <v>8598</v>
      </c>
      <c r="H1947" s="2077"/>
      <c r="I1947" s="2405" t="s">
        <v>92</v>
      </c>
      <c r="J1947" s="1304" t="s">
        <v>9124</v>
      </c>
      <c r="K1947" s="2078" t="s">
        <v>15804</v>
      </c>
      <c r="L1947" s="2411" t="s">
        <v>1102</v>
      </c>
      <c r="M1947" s="771" t="s">
        <v>15838</v>
      </c>
      <c r="N1947" s="1176"/>
      <c r="O1947" s="1272">
        <v>24</v>
      </c>
      <c r="P1947" s="1272">
        <v>24</v>
      </c>
      <c r="Q1947" s="2014" t="s">
        <v>15805</v>
      </c>
      <c r="R1947" s="1173"/>
      <c r="S1947" s="1173"/>
      <c r="T1947" s="1173"/>
      <c r="U1947" s="1173"/>
      <c r="V1947" s="2478" t="s">
        <v>2073</v>
      </c>
      <c r="W1947" s="1173"/>
      <c r="X1947" s="2478" t="s">
        <v>37</v>
      </c>
      <c r="Y1947" s="1173"/>
      <c r="Z1947" s="2579" t="s">
        <v>45</v>
      </c>
      <c r="AA1947" s="1176">
        <v>4504432586</v>
      </c>
      <c r="AB1947" s="1173"/>
      <c r="AC1947" s="722">
        <v>0</v>
      </c>
      <c r="AD1947" s="1266">
        <v>7938.81</v>
      </c>
      <c r="AE1947" s="722">
        <f t="shared" si="52"/>
        <v>190531.44</v>
      </c>
      <c r="AF1947" s="31"/>
      <c r="AG1947" s="26"/>
    </row>
    <row r="1948" spans="1:33" ht="30" customHeight="1">
      <c r="A1948" s="2378" t="s">
        <v>8564</v>
      </c>
      <c r="B1948" s="1336" t="s">
        <v>15806</v>
      </c>
      <c r="C1948" s="1277">
        <v>45637</v>
      </c>
      <c r="D1948" s="1277">
        <f>WORKDAY(C1948,10)</f>
        <v>45651</v>
      </c>
      <c r="E1948" s="764"/>
      <c r="F1948" s="1297"/>
      <c r="G1948" s="1276">
        <v>8598</v>
      </c>
      <c r="H1948" s="2403" t="s">
        <v>6649</v>
      </c>
      <c r="I1948" s="1326"/>
      <c r="J1948" s="1304" t="s">
        <v>15807</v>
      </c>
      <c r="K1948" s="2404" t="s">
        <v>15808</v>
      </c>
      <c r="L1948" s="2261" t="s">
        <v>28</v>
      </c>
      <c r="M1948" s="771" t="s">
        <v>15839</v>
      </c>
      <c r="N1948" s="1176"/>
      <c r="O1948" s="1272">
        <v>2</v>
      </c>
      <c r="P1948" s="1272">
        <v>2</v>
      </c>
      <c r="Q1948" s="2014" t="s">
        <v>15809</v>
      </c>
      <c r="R1948" s="1173"/>
      <c r="S1948" s="1173"/>
      <c r="T1948" s="1173"/>
      <c r="U1948" s="1173"/>
      <c r="V1948" s="2436" t="s">
        <v>2073</v>
      </c>
      <c r="W1948" s="1173"/>
      <c r="X1948" s="2436" t="s">
        <v>37</v>
      </c>
      <c r="Y1948" s="1173"/>
      <c r="Z1948" s="2505" t="s">
        <v>45</v>
      </c>
      <c r="AA1948" s="1176">
        <v>4504432587</v>
      </c>
      <c r="AB1948" s="1173"/>
      <c r="AC1948" s="722">
        <v>6000</v>
      </c>
      <c r="AD1948" s="1266">
        <v>7938.81</v>
      </c>
      <c r="AE1948" s="722">
        <f t="shared" si="52"/>
        <v>21877.620000000003</v>
      </c>
      <c r="AF1948" s="31"/>
      <c r="AG1948" s="26"/>
    </row>
    <row r="1949" spans="1:33" ht="30" customHeight="1">
      <c r="A1949" s="2378" t="s">
        <v>13200</v>
      </c>
      <c r="B1949" s="2992" t="s">
        <v>15810</v>
      </c>
      <c r="C1949" s="1277">
        <v>45637</v>
      </c>
      <c r="D1949" s="1277">
        <f>WORKDAY(C1949,32)</f>
        <v>45681</v>
      </c>
      <c r="E1949" s="593"/>
      <c r="F1949" s="1297"/>
      <c r="G1949" s="1276">
        <v>5940</v>
      </c>
      <c r="H1949" s="2403" t="s">
        <v>4129</v>
      </c>
      <c r="I1949" s="1326"/>
      <c r="J1949" s="1304" t="s">
        <v>15811</v>
      </c>
      <c r="K1949" s="2404" t="s">
        <v>15812</v>
      </c>
      <c r="L1949" s="2453" t="s">
        <v>76</v>
      </c>
      <c r="M1949" s="771" t="s">
        <v>15840</v>
      </c>
      <c r="N1949" s="1176"/>
      <c r="O1949" s="1272">
        <v>4</v>
      </c>
      <c r="P1949" s="1272">
        <v>4</v>
      </c>
      <c r="Q1949" s="2014" t="s">
        <v>15813</v>
      </c>
      <c r="R1949" s="1173"/>
      <c r="S1949" s="1173"/>
      <c r="T1949" s="1173"/>
      <c r="U1949" s="1173"/>
      <c r="V1949" s="2691" t="s">
        <v>2073</v>
      </c>
      <c r="W1949" s="1173"/>
      <c r="X1949" s="2766" t="s">
        <v>37</v>
      </c>
      <c r="Y1949" s="1173"/>
      <c r="Z1949" s="2139" t="s">
        <v>45</v>
      </c>
      <c r="AA1949" s="1176">
        <v>4504431572</v>
      </c>
      <c r="AB1949" s="1173"/>
      <c r="AC1949" s="722">
        <v>120000</v>
      </c>
      <c r="AD1949" s="1266">
        <v>16417.5</v>
      </c>
      <c r="AE1949" s="722">
        <f t="shared" si="52"/>
        <v>185670</v>
      </c>
      <c r="AF1949" s="31"/>
      <c r="AG1949" s="26"/>
    </row>
    <row r="1950" spans="1:33" ht="30" customHeight="1">
      <c r="A1950" s="2378" t="s">
        <v>8509</v>
      </c>
      <c r="B1950" s="2992" t="s">
        <v>15814</v>
      </c>
      <c r="C1950" s="1277">
        <v>45638</v>
      </c>
      <c r="D1950" s="1277">
        <f>WORKDAY(C1950,9)</f>
        <v>45651</v>
      </c>
      <c r="E1950" s="764"/>
      <c r="F1950" s="1297"/>
      <c r="G1950" s="1276">
        <v>8593</v>
      </c>
      <c r="H1950" s="2403" t="s">
        <v>15815</v>
      </c>
      <c r="I1950" s="1326"/>
      <c r="J1950" s="1304" t="s">
        <v>15816</v>
      </c>
      <c r="K1950" s="2404" t="s">
        <v>15817</v>
      </c>
      <c r="L1950" s="2453" t="s">
        <v>128</v>
      </c>
      <c r="M1950" s="771" t="s">
        <v>15841</v>
      </c>
      <c r="N1950" s="1176"/>
      <c r="O1950" s="1272">
        <v>3</v>
      </c>
      <c r="P1950" s="1272">
        <v>3</v>
      </c>
      <c r="Q1950" s="2014" t="s">
        <v>15818</v>
      </c>
      <c r="R1950" s="1173"/>
      <c r="S1950" s="1173"/>
      <c r="T1950" s="1173"/>
      <c r="U1950" s="1173"/>
      <c r="V1950" s="2472" t="s">
        <v>2073</v>
      </c>
      <c r="W1950" s="1173"/>
      <c r="X1950" s="2472" t="s">
        <v>37</v>
      </c>
      <c r="Y1950" s="1173"/>
      <c r="Z1950" s="2536" t="s">
        <v>45</v>
      </c>
      <c r="AA1950" s="1176">
        <v>4504433049</v>
      </c>
      <c r="AB1950" s="1173"/>
      <c r="AC1950" s="722">
        <v>0</v>
      </c>
      <c r="AD1950" s="1266">
        <v>6714.9</v>
      </c>
      <c r="AE1950" s="722">
        <f t="shared" si="52"/>
        <v>20144.699999999997</v>
      </c>
      <c r="AF1950" s="31"/>
      <c r="AG1950" s="26"/>
    </row>
    <row r="1951" spans="1:33" ht="30" customHeight="1">
      <c r="A1951" s="2378" t="s">
        <v>8508</v>
      </c>
      <c r="B1951" s="2992" t="s">
        <v>15843</v>
      </c>
      <c r="C1951" s="1277">
        <v>45579</v>
      </c>
      <c r="D1951" s="1277">
        <v>45588</v>
      </c>
      <c r="E1951" s="593"/>
      <c r="F1951" s="1297"/>
      <c r="G1951" s="1276">
        <v>8601</v>
      </c>
      <c r="H1951" s="2403" t="s">
        <v>5607</v>
      </c>
      <c r="I1951" s="1326"/>
      <c r="J1951" s="1304" t="s">
        <v>15844</v>
      </c>
      <c r="K1951" s="2404" t="s">
        <v>15845</v>
      </c>
      <c r="L1951" s="1397" t="s">
        <v>173</v>
      </c>
      <c r="M1951" s="771" t="s">
        <v>15873</v>
      </c>
      <c r="N1951" s="1176"/>
      <c r="O1951" s="1272">
        <v>1</v>
      </c>
      <c r="P1951" s="1272">
        <v>1</v>
      </c>
      <c r="Q1951" s="2014" t="s">
        <v>15261</v>
      </c>
      <c r="R1951" s="1173"/>
      <c r="S1951" s="1173"/>
      <c r="T1951" s="1173"/>
      <c r="U1951" s="1173"/>
      <c r="V1951" s="2506" t="s">
        <v>2073</v>
      </c>
      <c r="W1951" s="1173"/>
      <c r="X1951" s="2506" t="s">
        <v>37</v>
      </c>
      <c r="Y1951" s="1173"/>
      <c r="Z1951" s="2505" t="s">
        <v>45</v>
      </c>
      <c r="AA1951" s="1176">
        <v>4504435265</v>
      </c>
      <c r="AB1951" s="1173"/>
      <c r="AC1951" s="722">
        <v>0</v>
      </c>
      <c r="AD1951" s="1266">
        <v>10976</v>
      </c>
      <c r="AE1951" s="722">
        <f t="shared" si="52"/>
        <v>10976</v>
      </c>
      <c r="AF1951" s="31"/>
      <c r="AG1951" s="26"/>
    </row>
    <row r="1952" spans="1:33" ht="30" customHeight="1">
      <c r="A1952" s="2379" t="s">
        <v>8508</v>
      </c>
      <c r="B1952" s="5116" t="s">
        <v>15846</v>
      </c>
      <c r="C1952" s="340">
        <v>45638</v>
      </c>
      <c r="D1952" s="340">
        <f>WORKDAY(C1952,11)</f>
        <v>45653</v>
      </c>
      <c r="E1952" s="422"/>
      <c r="F1952" s="374"/>
      <c r="G1952" s="339">
        <v>8601</v>
      </c>
      <c r="H1952" s="2380" t="s">
        <v>8768</v>
      </c>
      <c r="I1952" s="487"/>
      <c r="J1952" s="410" t="s">
        <v>15847</v>
      </c>
      <c r="K1952" s="2382" t="s">
        <v>15848</v>
      </c>
      <c r="L1952" s="552" t="s">
        <v>173</v>
      </c>
      <c r="M1952" s="338" t="s">
        <v>15874</v>
      </c>
      <c r="N1952" s="255"/>
      <c r="O1952" s="258">
        <v>1</v>
      </c>
      <c r="P1952" s="258">
        <v>1</v>
      </c>
      <c r="Q1952" s="1977" t="s">
        <v>15261</v>
      </c>
      <c r="R1952" s="309"/>
      <c r="S1952" s="250"/>
      <c r="T1952" s="250"/>
      <c r="U1952" s="250"/>
      <c r="V1952" s="2615" t="s">
        <v>2073</v>
      </c>
      <c r="W1952" s="250"/>
      <c r="X1952" s="2615" t="s">
        <v>37</v>
      </c>
      <c r="Y1952" s="250"/>
      <c r="Z1952" s="251"/>
      <c r="AA1952" s="251">
        <v>4504435263</v>
      </c>
      <c r="AB1952" s="250"/>
      <c r="AC1952" s="33">
        <v>10935</v>
      </c>
      <c r="AD1952" s="471">
        <v>10976</v>
      </c>
      <c r="AE1952" s="33">
        <f t="shared" si="52"/>
        <v>21911</v>
      </c>
      <c r="AF1952" s="31"/>
      <c r="AG1952" s="26"/>
    </row>
    <row r="1953" spans="1:33" ht="30" customHeight="1">
      <c r="A1953" s="2378" t="s">
        <v>10036</v>
      </c>
      <c r="B1953" s="1336" t="s">
        <v>15849</v>
      </c>
      <c r="C1953" s="1277">
        <v>45639</v>
      </c>
      <c r="D1953" s="1277">
        <f>WORKDAY(C1953,11)</f>
        <v>45656</v>
      </c>
      <c r="E1953" s="593"/>
      <c r="F1953" s="1297"/>
      <c r="G1953" s="1276">
        <v>8589</v>
      </c>
      <c r="H1953" s="2403" t="s">
        <v>135</v>
      </c>
      <c r="I1953" s="1326"/>
      <c r="J1953" s="1304" t="s">
        <v>15619</v>
      </c>
      <c r="K1953" s="2404" t="s">
        <v>15850</v>
      </c>
      <c r="L1953" s="2261" t="s">
        <v>28</v>
      </c>
      <c r="M1953" s="771" t="s">
        <v>15875</v>
      </c>
      <c r="N1953" s="1176"/>
      <c r="O1953" s="1272">
        <v>2</v>
      </c>
      <c r="P1953" s="1272">
        <v>2</v>
      </c>
      <c r="Q1953" s="2014" t="s">
        <v>15851</v>
      </c>
      <c r="R1953" s="1173"/>
      <c r="S1953" s="1173"/>
      <c r="T1953" s="1173"/>
      <c r="U1953" s="1173"/>
      <c r="V1953" s="2426" t="s">
        <v>2073</v>
      </c>
      <c r="W1953" s="1173"/>
      <c r="X1953" s="2426" t="s">
        <v>37</v>
      </c>
      <c r="Y1953" s="1173"/>
      <c r="Z1953" s="2249" t="s">
        <v>45</v>
      </c>
      <c r="AA1953" s="1176">
        <v>4504435284</v>
      </c>
      <c r="AB1953" s="1173"/>
      <c r="AC1953" s="722">
        <v>0</v>
      </c>
      <c r="AD1953" s="1266">
        <v>6318</v>
      </c>
      <c r="AE1953" s="722">
        <f t="shared" si="52"/>
        <v>12636</v>
      </c>
      <c r="AF1953" s="31"/>
      <c r="AG1953" s="26"/>
    </row>
    <row r="1954" spans="1:33" ht="30" customHeight="1">
      <c r="A1954" s="2378" t="s">
        <v>8756</v>
      </c>
      <c r="B1954" s="2992" t="s">
        <v>15852</v>
      </c>
      <c r="C1954" s="1277">
        <v>45639</v>
      </c>
      <c r="D1954" s="1277">
        <f>WORKDAY(C1954,13)</f>
        <v>45658</v>
      </c>
      <c r="E1954" s="593"/>
      <c r="F1954" s="1297"/>
      <c r="G1954" s="1276">
        <v>8600</v>
      </c>
      <c r="H1954" s="2403" t="s">
        <v>15853</v>
      </c>
      <c r="I1954" s="1326"/>
      <c r="J1954" s="2507" t="s">
        <v>15854</v>
      </c>
      <c r="K1954" s="2078" t="s">
        <v>15855</v>
      </c>
      <c r="L1954" s="2261" t="s">
        <v>28</v>
      </c>
      <c r="M1954" s="771" t="s">
        <v>15876</v>
      </c>
      <c r="N1954" s="1176"/>
      <c r="O1954" s="1272">
        <v>2</v>
      </c>
      <c r="P1954" s="1272">
        <v>2</v>
      </c>
      <c r="Q1954" s="2014" t="s">
        <v>15856</v>
      </c>
      <c r="R1954" s="1173"/>
      <c r="S1954" s="1173"/>
      <c r="T1954" s="1173"/>
      <c r="U1954" s="1173"/>
      <c r="V1954" s="3131" t="s">
        <v>2073</v>
      </c>
      <c r="W1954" s="1173"/>
      <c r="X1954" s="3131" t="s">
        <v>37</v>
      </c>
      <c r="Y1954" s="1173"/>
      <c r="Z1954" s="3130" t="s">
        <v>45</v>
      </c>
      <c r="AA1954" s="1176" t="s">
        <v>15882</v>
      </c>
      <c r="AB1954" s="1173"/>
      <c r="AC1954" s="722">
        <v>36450</v>
      </c>
      <c r="AD1954" s="1266">
        <v>10976</v>
      </c>
      <c r="AE1954" s="722">
        <f t="shared" si="52"/>
        <v>58402</v>
      </c>
      <c r="AF1954" s="31"/>
      <c r="AG1954" s="26"/>
    </row>
    <row r="1955" spans="1:33" ht="30" customHeight="1">
      <c r="A1955" s="2378" t="s">
        <v>7869</v>
      </c>
      <c r="B1955" s="2992" t="s">
        <v>15857</v>
      </c>
      <c r="C1955" s="1277">
        <v>45638</v>
      </c>
      <c r="D1955" s="1277">
        <f>WORKDAY(C1955,4)</f>
        <v>45644</v>
      </c>
      <c r="E1955" s="764"/>
      <c r="F1955" s="1297"/>
      <c r="G1955" s="1276">
        <v>8644</v>
      </c>
      <c r="H1955" s="2403" t="s">
        <v>1914</v>
      </c>
      <c r="I1955" s="1326"/>
      <c r="J1955" s="1304" t="s">
        <v>15858</v>
      </c>
      <c r="K1955" s="2404" t="s">
        <v>15859</v>
      </c>
      <c r="L1955" s="1397" t="s">
        <v>173</v>
      </c>
      <c r="M1955" s="771" t="s">
        <v>15877</v>
      </c>
      <c r="N1955" s="1176"/>
      <c r="O1955" s="1272">
        <v>1</v>
      </c>
      <c r="P1955" s="1272">
        <v>1</v>
      </c>
      <c r="Q1955" s="2014" t="s">
        <v>15261</v>
      </c>
      <c r="R1955" s="1173"/>
      <c r="S1955" s="1173"/>
      <c r="T1955" s="1173"/>
      <c r="U1955" s="1173"/>
      <c r="V1955" s="2461" t="s">
        <v>2073</v>
      </c>
      <c r="W1955" s="1173"/>
      <c r="X1955" s="2461" t="s">
        <v>37</v>
      </c>
      <c r="Y1955" s="1173"/>
      <c r="Z1955" s="2505" t="s">
        <v>45</v>
      </c>
      <c r="AA1955" s="1176">
        <v>4504435493</v>
      </c>
      <c r="AB1955" s="1173"/>
      <c r="AC1955" s="722">
        <v>0</v>
      </c>
      <c r="AD1955" s="1266">
        <v>7480</v>
      </c>
      <c r="AE1955" s="722">
        <f t="shared" si="52"/>
        <v>7480</v>
      </c>
      <c r="AF1955" s="31"/>
      <c r="AG1955" s="26"/>
    </row>
    <row r="1956" spans="1:33" ht="30" customHeight="1">
      <c r="A1956" s="2378" t="s">
        <v>9092</v>
      </c>
      <c r="B1956" s="2992" t="s">
        <v>15860</v>
      </c>
      <c r="C1956" s="1277">
        <v>45638</v>
      </c>
      <c r="D1956" s="1277">
        <f>WORKDAY(C1956,10)</f>
        <v>45652</v>
      </c>
      <c r="E1956" s="593"/>
      <c r="F1956" s="1297"/>
      <c r="G1956" s="1276">
        <v>8599</v>
      </c>
      <c r="H1956" s="2403" t="s">
        <v>713</v>
      </c>
      <c r="I1956" s="1326"/>
      <c r="J1956" s="1304" t="s">
        <v>15861</v>
      </c>
      <c r="K1956" s="2404" t="s">
        <v>15862</v>
      </c>
      <c r="L1956" s="1397" t="s">
        <v>173</v>
      </c>
      <c r="M1956" s="771" t="s">
        <v>15878</v>
      </c>
      <c r="N1956" s="1176"/>
      <c r="O1956" s="1272">
        <v>1</v>
      </c>
      <c r="P1956" s="1272">
        <v>1</v>
      </c>
      <c r="Q1956" s="2014" t="s">
        <v>15261</v>
      </c>
      <c r="R1956" s="1173"/>
      <c r="S1956" s="1173"/>
      <c r="T1956" s="1173"/>
      <c r="U1956" s="1173"/>
      <c r="V1956" s="2609" t="s">
        <v>2073</v>
      </c>
      <c r="W1956" s="1173"/>
      <c r="X1956" s="2609" t="s">
        <v>37</v>
      </c>
      <c r="Y1956" s="1173"/>
      <c r="Z1956" s="2691" t="s">
        <v>45</v>
      </c>
      <c r="AA1956" s="1176">
        <v>4504434538</v>
      </c>
      <c r="AB1956" s="1173"/>
      <c r="AC1956" s="722">
        <v>6000</v>
      </c>
      <c r="AD1956" s="1266">
        <v>7938</v>
      </c>
      <c r="AE1956" s="722">
        <f t="shared" si="52"/>
        <v>13938</v>
      </c>
      <c r="AF1956" s="31"/>
      <c r="AG1956" s="26"/>
    </row>
    <row r="1957" spans="1:33" ht="30" customHeight="1">
      <c r="A1957" s="2378" t="s">
        <v>8568</v>
      </c>
      <c r="B1957" s="2992" t="s">
        <v>15863</v>
      </c>
      <c r="C1957" s="1277">
        <v>45638</v>
      </c>
      <c r="D1957" s="1277">
        <f>WORKDAY(C1957,7)</f>
        <v>45649</v>
      </c>
      <c r="E1957" s="593"/>
      <c r="F1957" s="1297"/>
      <c r="G1957" s="1276">
        <v>8369</v>
      </c>
      <c r="H1957" s="2403" t="s">
        <v>4134</v>
      </c>
      <c r="I1957" s="1326"/>
      <c r="J1957" s="2684" t="s">
        <v>15864</v>
      </c>
      <c r="K1957" s="2404" t="s">
        <v>15865</v>
      </c>
      <c r="L1957" s="1397" t="s">
        <v>173</v>
      </c>
      <c r="M1957" s="771" t="s">
        <v>15879</v>
      </c>
      <c r="N1957" s="1176"/>
      <c r="O1957" s="1272">
        <v>1</v>
      </c>
      <c r="P1957" s="1272">
        <v>1</v>
      </c>
      <c r="Q1957" s="2014" t="s">
        <v>15866</v>
      </c>
      <c r="R1957" s="1173"/>
      <c r="S1957" s="1173"/>
      <c r="T1957" s="1173"/>
      <c r="U1957" s="1173"/>
      <c r="V1957" s="2505" t="s">
        <v>2073</v>
      </c>
      <c r="W1957" s="1173"/>
      <c r="X1957" s="2505" t="s">
        <v>37</v>
      </c>
      <c r="Y1957" s="1173"/>
      <c r="Z1957" s="2389" t="s">
        <v>45</v>
      </c>
      <c r="AA1957" s="1176" t="s">
        <v>15883</v>
      </c>
      <c r="AB1957" s="1173"/>
      <c r="AC1957" s="722">
        <v>0</v>
      </c>
      <c r="AD1957" s="1266">
        <v>14355</v>
      </c>
      <c r="AE1957" s="722">
        <f t="shared" si="52"/>
        <v>14355</v>
      </c>
      <c r="AF1957" s="31"/>
      <c r="AG1957" s="26"/>
    </row>
    <row r="1958" spans="1:33" ht="30" customHeight="1">
      <c r="A1958" s="2814" t="s">
        <v>17456</v>
      </c>
      <c r="B1958" s="2992" t="s">
        <v>15867</v>
      </c>
      <c r="C1958" s="1277">
        <v>45639</v>
      </c>
      <c r="D1958" s="1277">
        <f>WORKDAY(C1958,11)</f>
        <v>45656</v>
      </c>
      <c r="E1958" s="593"/>
      <c r="F1958" s="1297"/>
      <c r="G1958" s="1276">
        <v>8610</v>
      </c>
      <c r="H1958" s="2077"/>
      <c r="I1958" s="2405" t="s">
        <v>25</v>
      </c>
      <c r="J1958" s="4002" t="s">
        <v>10699</v>
      </c>
      <c r="K1958" s="2078" t="s">
        <v>15868</v>
      </c>
      <c r="L1958" s="2261" t="s">
        <v>28</v>
      </c>
      <c r="M1958" s="771" t="s">
        <v>15880</v>
      </c>
      <c r="N1958" s="1176"/>
      <c r="O1958" s="1272">
        <v>2</v>
      </c>
      <c r="P1958" s="1272">
        <v>2</v>
      </c>
      <c r="Q1958" s="2507" t="s">
        <v>15869</v>
      </c>
      <c r="R1958" s="1173"/>
      <c r="S1958" s="1173"/>
      <c r="T1958" s="1173"/>
      <c r="U1958" s="1173"/>
      <c r="V1958" s="2426" t="s">
        <v>2073</v>
      </c>
      <c r="W1958" s="1173"/>
      <c r="X1958" s="2426" t="s">
        <v>37</v>
      </c>
      <c r="Y1958" s="1173"/>
      <c r="Z1958" s="2596" t="s">
        <v>45</v>
      </c>
      <c r="AA1958" s="1176">
        <v>4504435724</v>
      </c>
      <c r="AB1958" s="1173"/>
      <c r="AC1958" s="722">
        <v>0</v>
      </c>
      <c r="AD1958" s="1266">
        <v>7371</v>
      </c>
      <c r="AE1958" s="722">
        <f t="shared" si="52"/>
        <v>14742</v>
      </c>
      <c r="AF1958" s="31"/>
      <c r="AG1958" s="26"/>
    </row>
    <row r="1959" spans="1:33" ht="30" customHeight="1">
      <c r="A1959" s="2814" t="s">
        <v>17456</v>
      </c>
      <c r="B1959" s="2992" t="s">
        <v>15870</v>
      </c>
      <c r="C1959" s="1277">
        <v>45639</v>
      </c>
      <c r="D1959" s="1277">
        <f>WORKDAY(C1959,7)</f>
        <v>45650</v>
      </c>
      <c r="E1959" s="593"/>
      <c r="F1959" s="1297"/>
      <c r="G1959" s="1276">
        <v>8611</v>
      </c>
      <c r="H1959" s="2403" t="s">
        <v>10502</v>
      </c>
      <c r="I1959" s="1326"/>
      <c r="J1959" s="1304" t="s">
        <v>10503</v>
      </c>
      <c r="K1959" s="2404" t="s">
        <v>15871</v>
      </c>
      <c r="L1959" s="2261" t="s">
        <v>28</v>
      </c>
      <c r="M1959" s="771" t="s">
        <v>15881</v>
      </c>
      <c r="N1959" s="1176"/>
      <c r="O1959" s="1272">
        <v>2</v>
      </c>
      <c r="P1959" s="1272">
        <v>2</v>
      </c>
      <c r="Q1959" s="2014" t="s">
        <v>15872</v>
      </c>
      <c r="R1959" s="1173"/>
      <c r="S1959" s="1173"/>
      <c r="T1959" s="1173"/>
      <c r="U1959" s="1173"/>
      <c r="V1959" s="2426" t="s">
        <v>2073</v>
      </c>
      <c r="W1959" s="1173"/>
      <c r="X1959" s="2426" t="s">
        <v>37</v>
      </c>
      <c r="Y1959" s="1173"/>
      <c r="Z1959" s="2536" t="s">
        <v>45</v>
      </c>
      <c r="AA1959" s="1176">
        <v>4504435725</v>
      </c>
      <c r="AB1959" s="1173"/>
      <c r="AC1959" s="722">
        <v>0</v>
      </c>
      <c r="AD1959" s="1266">
        <v>7371</v>
      </c>
      <c r="AE1959" s="722">
        <f t="shared" si="52"/>
        <v>14742</v>
      </c>
      <c r="AF1959" s="31"/>
      <c r="AG1959" s="26"/>
    </row>
    <row r="1960" spans="1:33" ht="30" customHeight="1">
      <c r="A1960" s="2438" t="s">
        <v>8756</v>
      </c>
      <c r="B1960" s="1504" t="s">
        <v>15884</v>
      </c>
      <c r="C1960" s="358">
        <v>45640</v>
      </c>
      <c r="D1960" s="358">
        <f>WORKDAY(C1960,7)</f>
        <v>45650</v>
      </c>
      <c r="E1960" s="127"/>
      <c r="F1960" s="449"/>
      <c r="G1960" s="360">
        <v>8600</v>
      </c>
      <c r="H1960" s="1989"/>
      <c r="I1960" s="2439" t="s">
        <v>92</v>
      </c>
      <c r="J1960" s="450" t="s">
        <v>15885</v>
      </c>
      <c r="K1960" s="2440" t="s">
        <v>15886</v>
      </c>
      <c r="L1960" s="2441" t="s">
        <v>1753</v>
      </c>
      <c r="M1960" s="135" t="s">
        <v>15947</v>
      </c>
      <c r="N1960" s="364"/>
      <c r="O1960" s="365">
        <v>20</v>
      </c>
      <c r="P1960" s="365">
        <v>20</v>
      </c>
      <c r="Q1960" s="1991" t="s">
        <v>15887</v>
      </c>
      <c r="R1960" s="366"/>
      <c r="S1960" s="366"/>
      <c r="T1960" s="366"/>
      <c r="U1960" s="366"/>
      <c r="V1960" s="2442" t="s">
        <v>256</v>
      </c>
      <c r="W1960" s="366"/>
      <c r="X1960" s="366"/>
      <c r="Y1960" s="366"/>
      <c r="Z1960" s="364"/>
      <c r="AA1960" s="364">
        <v>4504437315</v>
      </c>
      <c r="AB1960" s="366"/>
      <c r="AC1960" s="280"/>
      <c r="AD1960" s="542"/>
      <c r="AE1960" s="280"/>
      <c r="AF1960" s="31"/>
      <c r="AG1960" s="26"/>
    </row>
    <row r="1961" spans="1:33" ht="30" customHeight="1">
      <c r="A1961" s="2450" t="s">
        <v>8756</v>
      </c>
      <c r="B1961" s="2992" t="s">
        <v>15888</v>
      </c>
      <c r="C1961" s="1277">
        <v>45642</v>
      </c>
      <c r="D1961" s="1277">
        <f>WORKDAY(C1961,10)</f>
        <v>45656</v>
      </c>
      <c r="E1961" s="764"/>
      <c r="F1961" s="1297"/>
      <c r="G1961" s="1276">
        <v>8600</v>
      </c>
      <c r="H1961" s="2451" t="s">
        <v>1953</v>
      </c>
      <c r="I1961" s="1326"/>
      <c r="J1961" s="1304" t="s">
        <v>15889</v>
      </c>
      <c r="K1961" s="2452" t="s">
        <v>15890</v>
      </c>
      <c r="L1961" s="2261" t="s">
        <v>28</v>
      </c>
      <c r="M1961" s="771" t="s">
        <v>15948</v>
      </c>
      <c r="N1961" s="1176"/>
      <c r="O1961" s="1272">
        <v>2</v>
      </c>
      <c r="P1961" s="1272">
        <v>2</v>
      </c>
      <c r="Q1961" s="2014" t="s">
        <v>15891</v>
      </c>
      <c r="R1961" s="1173"/>
      <c r="S1961" s="1173"/>
      <c r="T1961" s="1173"/>
      <c r="U1961" s="1173"/>
      <c r="V1961" s="2454" t="s">
        <v>2073</v>
      </c>
      <c r="W1961" s="1173"/>
      <c r="X1961" s="2454" t="s">
        <v>37</v>
      </c>
      <c r="Y1961" s="1173"/>
      <c r="Z1961" s="2536" t="s">
        <v>45</v>
      </c>
      <c r="AA1961" s="1176">
        <v>4504439211</v>
      </c>
      <c r="AB1961" s="1173"/>
      <c r="AC1961" s="722">
        <v>7290</v>
      </c>
      <c r="AD1961" s="1266">
        <v>10976</v>
      </c>
      <c r="AE1961" s="722">
        <f t="shared" si="52"/>
        <v>29242</v>
      </c>
      <c r="AF1961" s="31"/>
      <c r="AG1961" s="26"/>
    </row>
    <row r="1962" spans="1:33" ht="30" customHeight="1">
      <c r="A1962" s="2814" t="s">
        <v>17456</v>
      </c>
      <c r="B1962" s="2992" t="s">
        <v>15892</v>
      </c>
      <c r="C1962" s="1277">
        <v>45642</v>
      </c>
      <c r="D1962" s="1277">
        <f>WORKDAY(C1962,10)</f>
        <v>45656</v>
      </c>
      <c r="E1962" s="764"/>
      <c r="F1962" s="1297"/>
      <c r="G1962" s="1276">
        <v>8610</v>
      </c>
      <c r="H1962" s="2451" t="s">
        <v>3512</v>
      </c>
      <c r="I1962" s="1326"/>
      <c r="J1962" s="1304" t="s">
        <v>15893</v>
      </c>
      <c r="K1962" s="2452" t="s">
        <v>15894</v>
      </c>
      <c r="L1962" s="1397" t="s">
        <v>173</v>
      </c>
      <c r="M1962" s="771" t="s">
        <v>15949</v>
      </c>
      <c r="N1962" s="1176"/>
      <c r="O1962" s="1272">
        <v>1</v>
      </c>
      <c r="P1962" s="1272">
        <v>1</v>
      </c>
      <c r="Q1962" s="2014" t="s">
        <v>15895</v>
      </c>
      <c r="R1962" s="1173"/>
      <c r="S1962" s="1173"/>
      <c r="T1962" s="1173"/>
      <c r="U1962" s="1173"/>
      <c r="V1962" s="2426" t="s">
        <v>2073</v>
      </c>
      <c r="W1962" s="1173"/>
      <c r="X1962" s="2426" t="s">
        <v>37</v>
      </c>
      <c r="Y1962" s="1173"/>
      <c r="Z1962" s="2533" t="s">
        <v>45</v>
      </c>
      <c r="AA1962" s="1176">
        <v>4504438941</v>
      </c>
      <c r="AB1962" s="1173"/>
      <c r="AC1962" s="722">
        <v>0</v>
      </c>
      <c r="AD1962" s="1266">
        <v>7371</v>
      </c>
      <c r="AE1962" s="722">
        <f t="shared" si="52"/>
        <v>7371</v>
      </c>
      <c r="AF1962" s="31"/>
      <c r="AG1962" s="26"/>
    </row>
    <row r="1963" spans="1:33" ht="30" customHeight="1">
      <c r="A1963" s="2450" t="s">
        <v>13086</v>
      </c>
      <c r="B1963" s="1336" t="s">
        <v>15896</v>
      </c>
      <c r="C1963" s="1277">
        <v>45640</v>
      </c>
      <c r="D1963" s="1277">
        <f>WORKDAY(C1963,90)</f>
        <v>45765</v>
      </c>
      <c r="E1963" s="764"/>
      <c r="F1963" s="1297"/>
      <c r="G1963" s="1276">
        <v>8645</v>
      </c>
      <c r="H1963" s="2451" t="s">
        <v>12979</v>
      </c>
      <c r="I1963" s="1326"/>
      <c r="J1963" s="1304" t="s">
        <v>15897</v>
      </c>
      <c r="K1963" s="2452" t="s">
        <v>15898</v>
      </c>
      <c r="L1963" s="2261" t="s">
        <v>28</v>
      </c>
      <c r="M1963" s="771" t="s">
        <v>15950</v>
      </c>
      <c r="N1963" s="1176"/>
      <c r="O1963" s="1272">
        <v>2</v>
      </c>
      <c r="P1963" s="1272">
        <v>2</v>
      </c>
      <c r="Q1963" s="2014" t="s">
        <v>15899</v>
      </c>
      <c r="R1963" s="1173"/>
      <c r="S1963" s="1173"/>
      <c r="T1963" s="1173"/>
      <c r="U1963" s="1173"/>
      <c r="V1963" s="2461" t="s">
        <v>2073</v>
      </c>
      <c r="W1963" s="1173"/>
      <c r="X1963" s="2461" t="s">
        <v>37</v>
      </c>
      <c r="Y1963" s="1173"/>
      <c r="Z1963" s="2454" t="s">
        <v>45</v>
      </c>
      <c r="AA1963" s="1176">
        <v>4504437204</v>
      </c>
      <c r="AB1963" s="1173"/>
      <c r="AC1963" s="722">
        <v>350000</v>
      </c>
      <c r="AD1963" s="1266">
        <v>47760</v>
      </c>
      <c r="AE1963" s="722">
        <f t="shared" si="52"/>
        <v>445520</v>
      </c>
      <c r="AF1963" s="31"/>
      <c r="AG1963" s="26"/>
    </row>
    <row r="1964" spans="1:33" ht="30" customHeight="1">
      <c r="A1964" s="2450" t="s">
        <v>14478</v>
      </c>
      <c r="B1964" s="2992" t="s">
        <v>15900</v>
      </c>
      <c r="C1964" s="1277">
        <v>45639</v>
      </c>
      <c r="D1964" s="1277">
        <f>WORKDAY(C1964,40)</f>
        <v>45695</v>
      </c>
      <c r="E1964" s="593"/>
      <c r="F1964" s="1297"/>
      <c r="G1964" s="1276">
        <v>8617</v>
      </c>
      <c r="H1964" s="2451" t="s">
        <v>7815</v>
      </c>
      <c r="I1964" s="1326"/>
      <c r="J1964" s="1304" t="s">
        <v>15901</v>
      </c>
      <c r="K1964" s="2452" t="s">
        <v>15902</v>
      </c>
      <c r="L1964" s="2453" t="s">
        <v>76</v>
      </c>
      <c r="M1964" s="771" t="s">
        <v>15951</v>
      </c>
      <c r="N1964" s="1176"/>
      <c r="O1964" s="1272">
        <v>4</v>
      </c>
      <c r="P1964" s="1272">
        <v>4</v>
      </c>
      <c r="Q1964" s="2014" t="s">
        <v>15903</v>
      </c>
      <c r="R1964" s="1173"/>
      <c r="S1964" s="1173"/>
      <c r="T1964" s="1173"/>
      <c r="U1964" s="1173"/>
      <c r="V1964" s="2677" t="s">
        <v>2073</v>
      </c>
      <c r="W1964" s="1173"/>
      <c r="X1964" s="2677" t="s">
        <v>37</v>
      </c>
      <c r="Y1964" s="1173"/>
      <c r="Z1964" s="2691" t="s">
        <v>45</v>
      </c>
      <c r="AA1964" s="1176">
        <v>4504437034</v>
      </c>
      <c r="AB1964" s="1173"/>
      <c r="AC1964" s="722">
        <v>20000</v>
      </c>
      <c r="AD1964" s="1266">
        <v>11385</v>
      </c>
      <c r="AE1964" s="722">
        <f t="shared" si="52"/>
        <v>65540</v>
      </c>
      <c r="AF1964" s="31"/>
      <c r="AG1964" s="26"/>
    </row>
    <row r="1965" spans="1:33" ht="30" customHeight="1">
      <c r="A1965" s="2450" t="s">
        <v>10014</v>
      </c>
      <c r="B1965" s="2992" t="s">
        <v>15904</v>
      </c>
      <c r="C1965" s="1277">
        <v>45640</v>
      </c>
      <c r="D1965" s="1277">
        <f>WORKDAY(C1965,10)</f>
        <v>45653</v>
      </c>
      <c r="E1965" s="764"/>
      <c r="F1965" s="1297"/>
      <c r="G1965" s="1276">
        <v>8612</v>
      </c>
      <c r="H1965" s="2451" t="s">
        <v>3209</v>
      </c>
      <c r="I1965" s="1326"/>
      <c r="J1965" s="2538" t="s">
        <v>15905</v>
      </c>
      <c r="K1965" s="2078" t="s">
        <v>15906</v>
      </c>
      <c r="L1965" s="2261" t="s">
        <v>28</v>
      </c>
      <c r="M1965" s="771" t="s">
        <v>15959</v>
      </c>
      <c r="N1965" s="1176"/>
      <c r="O1965" s="1272">
        <v>2</v>
      </c>
      <c r="P1965" s="1272">
        <v>2</v>
      </c>
      <c r="Q1965" s="2014" t="s">
        <v>15743</v>
      </c>
      <c r="R1965" s="1173"/>
      <c r="S1965" s="1173"/>
      <c r="T1965" s="1173"/>
      <c r="U1965" s="1173"/>
      <c r="V1965" s="2436" t="s">
        <v>2073</v>
      </c>
      <c r="W1965" s="1173"/>
      <c r="X1965" s="2436" t="s">
        <v>37</v>
      </c>
      <c r="Y1965" s="1173"/>
      <c r="Z1965" s="2536" t="s">
        <v>45</v>
      </c>
      <c r="AA1965" s="1176">
        <v>4504437229</v>
      </c>
      <c r="AB1965" s="1173"/>
      <c r="AC1965" s="722">
        <v>0</v>
      </c>
      <c r="AD1965" s="1266">
        <v>6156</v>
      </c>
      <c r="AE1965" s="722">
        <f t="shared" si="52"/>
        <v>12312</v>
      </c>
      <c r="AF1965" s="31"/>
      <c r="AG1965" s="26"/>
    </row>
    <row r="1966" spans="1:33" ht="30" customHeight="1">
      <c r="A1966" s="6963" t="s">
        <v>13114</v>
      </c>
      <c r="B1966" s="7016" t="s">
        <v>15907</v>
      </c>
      <c r="C1966" s="1277">
        <v>45640</v>
      </c>
      <c r="D1966" s="1277">
        <f>WORKDAY(C1966,11)</f>
        <v>45656</v>
      </c>
      <c r="E1966" s="593"/>
      <c r="F1966" s="1297"/>
      <c r="G1966" s="1276">
        <v>8579</v>
      </c>
      <c r="H1966" s="2451" t="s">
        <v>6740</v>
      </c>
      <c r="I1966" s="1326"/>
      <c r="J1966" s="6964" t="s">
        <v>15908</v>
      </c>
      <c r="K1966" s="2078" t="s">
        <v>15909</v>
      </c>
      <c r="L1966" s="6967" t="s">
        <v>30608</v>
      </c>
      <c r="M1966" s="771" t="s">
        <v>15952</v>
      </c>
      <c r="N1966" s="1176"/>
      <c r="O1966" s="1272">
        <v>2</v>
      </c>
      <c r="P1966" s="257">
        <v>4</v>
      </c>
      <c r="Q1966" s="2014" t="s">
        <v>15910</v>
      </c>
      <c r="R1966" s="1173"/>
      <c r="S1966" s="1173"/>
      <c r="T1966" s="1173"/>
      <c r="U1966" s="1173"/>
      <c r="V1966" s="3102" t="s">
        <v>2073</v>
      </c>
      <c r="W1966" s="1173"/>
      <c r="X1966" s="3102" t="s">
        <v>37</v>
      </c>
      <c r="Y1966" s="1173"/>
      <c r="Z1966" s="3102" t="s">
        <v>45</v>
      </c>
      <c r="AA1966" s="1176">
        <v>4504437545</v>
      </c>
      <c r="AB1966" s="1173"/>
      <c r="AC1966" s="722">
        <v>3300</v>
      </c>
      <c r="AD1966" s="1266">
        <v>4954.08</v>
      </c>
      <c r="AE1966" s="722">
        <f>SUM(AD1966*P1966+AC1966)</f>
        <v>23116.32</v>
      </c>
      <c r="AF1966" s="31"/>
      <c r="AG1966" s="26"/>
    </row>
    <row r="1967" spans="1:33" ht="30" customHeight="1">
      <c r="A1967" s="3639" t="s">
        <v>19837</v>
      </c>
      <c r="B1967" s="3267" t="s">
        <v>19186</v>
      </c>
      <c r="C1967" s="1277">
        <v>45642</v>
      </c>
      <c r="D1967" s="1277">
        <f>WORKDAY(C1967,9)</f>
        <v>45653</v>
      </c>
      <c r="E1967" s="593"/>
      <c r="F1967" s="1297"/>
      <c r="G1967" s="1276">
        <v>8629</v>
      </c>
      <c r="H1967" s="2451" t="s">
        <v>15911</v>
      </c>
      <c r="I1967" s="1326"/>
      <c r="J1967" s="1304" t="s">
        <v>9162</v>
      </c>
      <c r="K1967" s="2452" t="s">
        <v>15912</v>
      </c>
      <c r="L1967" s="1397" t="s">
        <v>173</v>
      </c>
      <c r="M1967" s="771" t="s">
        <v>15953</v>
      </c>
      <c r="N1967" s="1176"/>
      <c r="O1967" s="1272">
        <v>1</v>
      </c>
      <c r="P1967" s="1272">
        <v>1</v>
      </c>
      <c r="Q1967" s="2014" t="s">
        <v>15261</v>
      </c>
      <c r="R1967" s="1173"/>
      <c r="S1967" s="1173"/>
      <c r="T1967" s="1173"/>
      <c r="U1967" s="1173"/>
      <c r="V1967" s="3272" t="s">
        <v>2073</v>
      </c>
      <c r="W1967" s="1173"/>
      <c r="X1967" s="3272" t="s">
        <v>37</v>
      </c>
      <c r="Y1967" s="1173"/>
      <c r="Z1967" s="1204" t="s">
        <v>45</v>
      </c>
      <c r="AA1967" s="1176">
        <v>4504438232</v>
      </c>
      <c r="AB1967" s="1173"/>
      <c r="AC1967" s="722">
        <v>0</v>
      </c>
      <c r="AD1967" s="1266">
        <v>6423.2</v>
      </c>
      <c r="AE1967" s="722">
        <f t="shared" si="52"/>
        <v>6423.2</v>
      </c>
      <c r="AF1967" s="31"/>
      <c r="AG1967" s="26"/>
    </row>
    <row r="1968" spans="1:33" ht="30" customHeight="1">
      <c r="A1968" s="2450" t="s">
        <v>7878</v>
      </c>
      <c r="B1968" s="5112" t="s">
        <v>15913</v>
      </c>
      <c r="C1968" s="1277">
        <v>45642</v>
      </c>
      <c r="D1968" s="1277">
        <f>WORKDAY(C1968,4)</f>
        <v>45646</v>
      </c>
      <c r="E1968" s="593"/>
      <c r="F1968" s="1297"/>
      <c r="G1968" s="1276">
        <v>8638</v>
      </c>
      <c r="H1968" s="2451" t="s">
        <v>1477</v>
      </c>
      <c r="I1968" s="1326"/>
      <c r="J1968" s="1304" t="s">
        <v>15914</v>
      </c>
      <c r="K1968" s="2452" t="s">
        <v>15915</v>
      </c>
      <c r="L1968" s="2453" t="s">
        <v>76</v>
      </c>
      <c r="M1968" s="771" t="s">
        <v>15954</v>
      </c>
      <c r="N1968" s="1176"/>
      <c r="O1968" s="1272">
        <v>4</v>
      </c>
      <c r="P1968" s="1272">
        <v>4</v>
      </c>
      <c r="Q1968" s="2014" t="s">
        <v>15916</v>
      </c>
      <c r="R1968" s="1173"/>
      <c r="S1968" s="1173"/>
      <c r="T1968" s="1173"/>
      <c r="U1968" s="1173"/>
      <c r="V1968" s="2596" t="s">
        <v>2073</v>
      </c>
      <c r="W1968" s="1173"/>
      <c r="X1968" s="2596" t="s">
        <v>37</v>
      </c>
      <c r="Y1968" s="1173"/>
      <c r="Z1968" s="2691" t="s">
        <v>45</v>
      </c>
      <c r="AA1968" s="1176">
        <v>4504438243</v>
      </c>
      <c r="AB1968" s="1173"/>
      <c r="AC1968" s="722">
        <v>0</v>
      </c>
      <c r="AD1968" s="1266">
        <v>7613</v>
      </c>
      <c r="AE1968" s="722">
        <f t="shared" si="52"/>
        <v>30452</v>
      </c>
      <c r="AF1968" s="31"/>
      <c r="AG1968" s="26"/>
    </row>
    <row r="1969" spans="1:33" ht="30" customHeight="1">
      <c r="A1969" s="2625" t="s">
        <v>7878</v>
      </c>
      <c r="B1969" s="5112" t="s">
        <v>15917</v>
      </c>
      <c r="C1969" s="1277">
        <v>45642</v>
      </c>
      <c r="D1969" s="1277">
        <f>WORKDAY(C1969,4)</f>
        <v>45646</v>
      </c>
      <c r="E1969" s="593"/>
      <c r="F1969" s="1297"/>
      <c r="G1969" s="1276">
        <v>8638</v>
      </c>
      <c r="H1969" s="2451" t="s">
        <v>6740</v>
      </c>
      <c r="I1969" s="1326"/>
      <c r="J1969" s="1304" t="s">
        <v>15595</v>
      </c>
      <c r="K1969" s="2452" t="s">
        <v>15918</v>
      </c>
      <c r="L1969" s="1397" t="s">
        <v>173</v>
      </c>
      <c r="M1969" s="771" t="s">
        <v>15955</v>
      </c>
      <c r="N1969" s="1176"/>
      <c r="O1969" s="1272">
        <v>1</v>
      </c>
      <c r="P1969" s="1272">
        <v>1</v>
      </c>
      <c r="Q1969" s="2014" t="s">
        <v>15919</v>
      </c>
      <c r="R1969" s="1173"/>
      <c r="S1969" s="1173"/>
      <c r="T1969" s="1173"/>
      <c r="U1969" s="1173"/>
      <c r="V1969" s="2533" t="s">
        <v>2073</v>
      </c>
      <c r="W1969" s="1173"/>
      <c r="X1969" s="2533" t="s">
        <v>37</v>
      </c>
      <c r="Y1969" s="1173"/>
      <c r="Z1969" s="2623" t="s">
        <v>45</v>
      </c>
      <c r="AA1969" s="1176">
        <v>4504438244</v>
      </c>
      <c r="AB1969" s="1173"/>
      <c r="AC1969" s="722">
        <v>0</v>
      </c>
      <c r="AD1969" s="1266">
        <v>7613</v>
      </c>
      <c r="AE1969" s="722">
        <f t="shared" si="52"/>
        <v>7613</v>
      </c>
      <c r="AF1969" s="31"/>
      <c r="AG1969" s="26"/>
    </row>
    <row r="1970" spans="1:33" ht="30" customHeight="1">
      <c r="A1970" s="2450" t="s">
        <v>14524</v>
      </c>
      <c r="B1970" s="2992" t="s">
        <v>15920</v>
      </c>
      <c r="C1970" s="1277">
        <v>45642</v>
      </c>
      <c r="D1970" s="1277">
        <f>WORKDAY(C1970,55)</f>
        <v>45719</v>
      </c>
      <c r="E1970" s="593"/>
      <c r="F1970" s="1297"/>
      <c r="G1970" s="1276">
        <v>8637</v>
      </c>
      <c r="H1970" s="2451" t="s">
        <v>5211</v>
      </c>
      <c r="I1970" s="2626" t="s">
        <v>25</v>
      </c>
      <c r="J1970" s="1304" t="s">
        <v>15921</v>
      </c>
      <c r="K1970" s="2452" t="s">
        <v>15922</v>
      </c>
      <c r="L1970" s="1397" t="s">
        <v>173</v>
      </c>
      <c r="M1970" s="771" t="s">
        <v>15956</v>
      </c>
      <c r="N1970" s="1176"/>
      <c r="O1970" s="1272">
        <v>1</v>
      </c>
      <c r="P1970" s="1272">
        <v>1</v>
      </c>
      <c r="Q1970" s="2014" t="s">
        <v>15923</v>
      </c>
      <c r="R1970" s="1173"/>
      <c r="S1970" s="1173"/>
      <c r="T1970" s="1173"/>
      <c r="U1970" s="1173"/>
      <c r="V1970" s="2783" t="s">
        <v>2073</v>
      </c>
      <c r="W1970" s="1173"/>
      <c r="X1970" s="2783" t="s">
        <v>37</v>
      </c>
      <c r="Y1970" s="1173"/>
      <c r="Z1970" s="3124" t="s">
        <v>45</v>
      </c>
      <c r="AA1970" s="1176">
        <v>4504439104</v>
      </c>
      <c r="AB1970" s="1173"/>
      <c r="AC1970" s="722">
        <v>52000</v>
      </c>
      <c r="AD1970" s="1266">
        <v>13500</v>
      </c>
      <c r="AE1970" s="722">
        <f t="shared" si="52"/>
        <v>65500</v>
      </c>
      <c r="AF1970" s="31"/>
      <c r="AG1970" s="26"/>
    </row>
    <row r="1971" spans="1:33" ht="30" customHeight="1">
      <c r="A1971" s="3712" t="s">
        <v>7869</v>
      </c>
      <c r="B1971" s="5361" t="s">
        <v>15924</v>
      </c>
      <c r="C1971" s="340">
        <v>45642</v>
      </c>
      <c r="D1971" s="340">
        <f>WORKDAY(C1971,9)</f>
        <v>45653</v>
      </c>
      <c r="E1971" s="422"/>
      <c r="F1971" s="374"/>
      <c r="G1971" s="339">
        <v>8644</v>
      </c>
      <c r="H1971" s="3572" t="s">
        <v>12543</v>
      </c>
      <c r="I1971" s="487"/>
      <c r="J1971" s="3713" t="s">
        <v>15925</v>
      </c>
      <c r="K1971" s="3573" t="s">
        <v>15926</v>
      </c>
      <c r="L1971" s="552" t="s">
        <v>173</v>
      </c>
      <c r="M1971" s="338" t="s">
        <v>15957</v>
      </c>
      <c r="N1971" s="255"/>
      <c r="O1971" s="258">
        <v>1</v>
      </c>
      <c r="P1971" s="258">
        <v>1</v>
      </c>
      <c r="Q1971" s="1977" t="s">
        <v>15261</v>
      </c>
      <c r="R1971" s="309"/>
      <c r="S1971" s="250"/>
      <c r="T1971" s="250"/>
      <c r="U1971" s="250"/>
      <c r="V1971" s="250"/>
      <c r="W1971" s="250"/>
      <c r="X1971" s="250"/>
      <c r="Y1971" s="250"/>
      <c r="Z1971" s="251"/>
      <c r="AA1971" s="251">
        <v>4504439175</v>
      </c>
      <c r="AB1971" s="250"/>
      <c r="AC1971" s="33">
        <v>14580</v>
      </c>
      <c r="AD1971" s="471">
        <v>7480</v>
      </c>
      <c r="AE1971" s="33">
        <f t="shared" si="52"/>
        <v>22060</v>
      </c>
      <c r="AF1971" s="31"/>
      <c r="AG1971" s="26"/>
    </row>
    <row r="1972" spans="1:33" ht="30" customHeight="1">
      <c r="A1972" s="2450" t="s">
        <v>7869</v>
      </c>
      <c r="B1972" s="2992" t="s">
        <v>15927</v>
      </c>
      <c r="C1972" s="1277">
        <v>45642</v>
      </c>
      <c r="D1972" s="1277">
        <f>WORKDAY(C1972,7)</f>
        <v>45651</v>
      </c>
      <c r="E1972" s="593"/>
      <c r="F1972" s="1297"/>
      <c r="G1972" s="1276">
        <v>8644</v>
      </c>
      <c r="H1972" s="2451" t="s">
        <v>15928</v>
      </c>
      <c r="I1972" s="1326"/>
      <c r="J1972" s="1304" t="s">
        <v>15929</v>
      </c>
      <c r="K1972" s="2452" t="s">
        <v>15930</v>
      </c>
      <c r="L1972" s="1397" t="s">
        <v>173</v>
      </c>
      <c r="M1972" s="771" t="s">
        <v>15958</v>
      </c>
      <c r="N1972" s="1176"/>
      <c r="O1972" s="1272">
        <v>1</v>
      </c>
      <c r="P1972" s="1272">
        <v>1</v>
      </c>
      <c r="Q1972" s="2014" t="s">
        <v>15261</v>
      </c>
      <c r="R1972" s="1173"/>
      <c r="S1972" s="1173"/>
      <c r="T1972" s="1173"/>
      <c r="U1972" s="1173"/>
      <c r="V1972" s="3002" t="s">
        <v>2073</v>
      </c>
      <c r="W1972" s="1173"/>
      <c r="X1972" s="3002" t="s">
        <v>37</v>
      </c>
      <c r="Y1972" s="1173"/>
      <c r="Z1972" s="3032" t="s">
        <v>45</v>
      </c>
      <c r="AA1972" s="1176">
        <v>4504439172</v>
      </c>
      <c r="AB1972" s="1173"/>
      <c r="AC1972" s="722">
        <v>4860</v>
      </c>
      <c r="AD1972" s="1266">
        <v>7480</v>
      </c>
      <c r="AE1972" s="722">
        <f t="shared" si="52"/>
        <v>12340</v>
      </c>
      <c r="AF1972" s="31"/>
      <c r="AG1972" s="26"/>
    </row>
    <row r="1973" spans="1:33" ht="30" customHeight="1">
      <c r="A1973" s="2450" t="s">
        <v>8549</v>
      </c>
      <c r="B1973" s="1336" t="s">
        <v>15931</v>
      </c>
      <c r="C1973" s="1277">
        <v>45642</v>
      </c>
      <c r="D1973" s="1277">
        <f>WORKDAY(C1973,10)</f>
        <v>45656</v>
      </c>
      <c r="E1973" s="593"/>
      <c r="F1973" s="1297"/>
      <c r="G1973" s="1276">
        <v>8634</v>
      </c>
      <c r="H1973" s="2451" t="s">
        <v>10801</v>
      </c>
      <c r="I1973" s="1326"/>
      <c r="J1973" s="1304" t="s">
        <v>10802</v>
      </c>
      <c r="K1973" s="2452" t="s">
        <v>15932</v>
      </c>
      <c r="L1973" s="1397" t="s">
        <v>173</v>
      </c>
      <c r="M1973" s="771" t="s">
        <v>15960</v>
      </c>
      <c r="N1973" s="1176"/>
      <c r="O1973" s="1272">
        <v>1</v>
      </c>
      <c r="P1973" s="1272">
        <v>1</v>
      </c>
      <c r="Q1973" s="2014" t="s">
        <v>15933</v>
      </c>
      <c r="R1973" s="1173"/>
      <c r="S1973" s="1173"/>
      <c r="T1973" s="1173"/>
      <c r="U1973" s="1173"/>
      <c r="V1973" s="2624" t="s">
        <v>2073</v>
      </c>
      <c r="W1973" s="1173"/>
      <c r="X1973" s="2624" t="s">
        <v>37</v>
      </c>
      <c r="Y1973" s="1173"/>
      <c r="Z1973" s="2729" t="s">
        <v>45</v>
      </c>
      <c r="AA1973" s="1176">
        <v>4504438880</v>
      </c>
      <c r="AB1973" s="1173"/>
      <c r="AC1973" s="722">
        <v>6000</v>
      </c>
      <c r="AD1973" s="1266">
        <v>7858.62</v>
      </c>
      <c r="AE1973" s="722">
        <f t="shared" si="52"/>
        <v>13858.619999999999</v>
      </c>
      <c r="AF1973" s="31"/>
      <c r="AG1973" s="26"/>
    </row>
    <row r="1974" spans="1:33" ht="30" customHeight="1">
      <c r="A1974" s="2450" t="s">
        <v>8518</v>
      </c>
      <c r="B1974" s="2992" t="s">
        <v>15934</v>
      </c>
      <c r="C1974" s="1277">
        <v>45642</v>
      </c>
      <c r="D1974" s="1277">
        <f>WORKDAY(C1974,7)</f>
        <v>45651</v>
      </c>
      <c r="E1974" s="593"/>
      <c r="F1974" s="1297"/>
      <c r="G1974" s="1276">
        <v>8604</v>
      </c>
      <c r="H1974" s="2451" t="s">
        <v>1484</v>
      </c>
      <c r="I1974" s="1326"/>
      <c r="J1974" s="1304" t="s">
        <v>9356</v>
      </c>
      <c r="K1974" s="2452" t="s">
        <v>15935</v>
      </c>
      <c r="L1974" s="2491" t="s">
        <v>128</v>
      </c>
      <c r="M1974" s="771" t="s">
        <v>15961</v>
      </c>
      <c r="N1974" s="1176"/>
      <c r="O1974" s="1272">
        <v>3</v>
      </c>
      <c r="P1974" s="1272">
        <v>3</v>
      </c>
      <c r="Q1974" s="2014" t="s">
        <v>15936</v>
      </c>
      <c r="R1974" s="1173"/>
      <c r="S1974" s="1173"/>
      <c r="T1974" s="1173"/>
      <c r="U1974" s="1173"/>
      <c r="V1974" s="2609" t="s">
        <v>2073</v>
      </c>
      <c r="W1974" s="1173"/>
      <c r="X1974" s="2609" t="s">
        <v>37</v>
      </c>
      <c r="Y1974" s="1173"/>
      <c r="Z1974" s="2227" t="s">
        <v>45</v>
      </c>
      <c r="AA1974" s="1176">
        <v>4504438231</v>
      </c>
      <c r="AB1974" s="1173"/>
      <c r="AC1974" s="722">
        <v>0</v>
      </c>
      <c r="AD1974" s="1266">
        <v>7938</v>
      </c>
      <c r="AE1974" s="722">
        <f t="shared" si="52"/>
        <v>23814</v>
      </c>
      <c r="AF1974" s="31"/>
      <c r="AG1974" s="26"/>
    </row>
    <row r="1975" spans="1:33" ht="30" customHeight="1">
      <c r="A1975" s="2450" t="s">
        <v>8564</v>
      </c>
      <c r="B1975" s="2992" t="s">
        <v>15937</v>
      </c>
      <c r="C1975" s="1277">
        <v>45643</v>
      </c>
      <c r="D1975" s="1277">
        <f>WORKDAY(C1975,7)</f>
        <v>45652</v>
      </c>
      <c r="E1975" s="764"/>
      <c r="F1975" s="1297"/>
      <c r="G1975" s="1276">
        <v>8598</v>
      </c>
      <c r="H1975" s="2451" t="s">
        <v>2039</v>
      </c>
      <c r="I1975" s="1326"/>
      <c r="J1975" s="1304" t="s">
        <v>15938</v>
      </c>
      <c r="K1975" s="2452" t="s">
        <v>15939</v>
      </c>
      <c r="L1975" s="2491" t="s">
        <v>128</v>
      </c>
      <c r="M1975" s="771" t="s">
        <v>15962</v>
      </c>
      <c r="N1975" s="1176"/>
      <c r="O1975" s="1272">
        <v>3</v>
      </c>
      <c r="P1975" s="1272">
        <v>3</v>
      </c>
      <c r="Q1975" s="2014" t="s">
        <v>1427</v>
      </c>
      <c r="R1975" s="1173"/>
      <c r="S1975" s="1173"/>
      <c r="T1975" s="1173"/>
      <c r="U1975" s="1173"/>
      <c r="V1975" s="2436" t="s">
        <v>2073</v>
      </c>
      <c r="W1975" s="1173"/>
      <c r="X1975" s="2436" t="s">
        <v>37</v>
      </c>
      <c r="Y1975" s="1173"/>
      <c r="Z1975" s="2478" t="s">
        <v>45</v>
      </c>
      <c r="AA1975" s="1176">
        <v>4504439109</v>
      </c>
      <c r="AB1975" s="1173"/>
      <c r="AC1975" s="722">
        <v>0</v>
      </c>
      <c r="AD1975" s="1266">
        <v>7938.81</v>
      </c>
      <c r="AE1975" s="722">
        <f t="shared" si="52"/>
        <v>23816.43</v>
      </c>
      <c r="AF1975" s="31"/>
      <c r="AG1975" s="26"/>
    </row>
    <row r="1976" spans="1:33" ht="30" customHeight="1">
      <c r="A1976" s="2484" t="s">
        <v>8570</v>
      </c>
      <c r="B1976" s="2992" t="s">
        <v>15940</v>
      </c>
      <c r="C1976" s="1277">
        <v>45642</v>
      </c>
      <c r="D1976" s="1277">
        <f>WORKDAY(C1976,11)</f>
        <v>45657</v>
      </c>
      <c r="E1976" s="764"/>
      <c r="F1976" s="1297"/>
      <c r="G1976" s="1276">
        <v>9013</v>
      </c>
      <c r="H1976" s="2077"/>
      <c r="I1976" s="2626" t="s">
        <v>25</v>
      </c>
      <c r="J1976" s="2539" t="s">
        <v>9980</v>
      </c>
      <c r="K1976" s="2452" t="s">
        <v>15941</v>
      </c>
      <c r="L1976" s="1397" t="s">
        <v>173</v>
      </c>
      <c r="M1976" s="771" t="s">
        <v>15963</v>
      </c>
      <c r="N1976" s="1176"/>
      <c r="O1976" s="1272">
        <v>1</v>
      </c>
      <c r="P1976" s="1272">
        <v>1</v>
      </c>
      <c r="Q1976" s="2014" t="s">
        <v>15942</v>
      </c>
      <c r="R1976" s="1173"/>
      <c r="S1976" s="1173"/>
      <c r="T1976" s="1173"/>
      <c r="U1976" s="1173"/>
      <c r="V1976" s="2478" t="s">
        <v>2073</v>
      </c>
      <c r="W1976" s="1173"/>
      <c r="X1976" s="2478" t="s">
        <v>37</v>
      </c>
      <c r="Y1976" s="1173"/>
      <c r="Z1976" s="3002" t="s">
        <v>45</v>
      </c>
      <c r="AA1976" s="1176" t="s">
        <v>15966</v>
      </c>
      <c r="AB1976" s="1173"/>
      <c r="AC1976" s="722">
        <v>0</v>
      </c>
      <c r="AD1976" s="1266">
        <v>6544.8</v>
      </c>
      <c r="AE1976" s="722">
        <f t="shared" si="52"/>
        <v>6544.8</v>
      </c>
      <c r="AF1976" s="31"/>
      <c r="AG1976" s="26"/>
    </row>
    <row r="1977" spans="1:33" ht="30" customHeight="1">
      <c r="A1977" s="2450" t="s">
        <v>8916</v>
      </c>
      <c r="B1977" s="2992" t="s">
        <v>15943</v>
      </c>
      <c r="C1977" s="1277">
        <v>45643</v>
      </c>
      <c r="D1977" s="1277">
        <f>WORKDAY(C1977,11)</f>
        <v>45658</v>
      </c>
      <c r="E1977" s="593"/>
      <c r="F1977" s="1297"/>
      <c r="G1977" s="1276">
        <v>8646</v>
      </c>
      <c r="H1977" s="2077"/>
      <c r="I1977" s="1326"/>
      <c r="J1977" s="1304" t="s">
        <v>15944</v>
      </c>
      <c r="K1977" s="2452" t="s">
        <v>15945</v>
      </c>
      <c r="L1977" s="1397" t="s">
        <v>173</v>
      </c>
      <c r="M1977" s="771" t="s">
        <v>15964</v>
      </c>
      <c r="N1977" s="1176"/>
      <c r="O1977" s="1272">
        <v>1</v>
      </c>
      <c r="P1977" s="1272">
        <v>1</v>
      </c>
      <c r="Q1977" s="2014" t="s">
        <v>15946</v>
      </c>
      <c r="R1977" s="1173"/>
      <c r="S1977" s="1173"/>
      <c r="T1977" s="1173"/>
      <c r="U1977" s="1173"/>
      <c r="V1977" s="2647" t="s">
        <v>2073</v>
      </c>
      <c r="W1977" s="1173"/>
      <c r="X1977" s="2647" t="s">
        <v>37</v>
      </c>
      <c r="Y1977" s="1173"/>
      <c r="Z1977" s="2579" t="s">
        <v>45</v>
      </c>
      <c r="AA1977" s="1176" t="s">
        <v>15965</v>
      </c>
      <c r="AB1977" s="1173"/>
      <c r="AC1977" s="722">
        <v>13950</v>
      </c>
      <c r="AD1977" s="1266">
        <v>10976</v>
      </c>
      <c r="AE1977" s="722">
        <f t="shared" si="52"/>
        <v>24926</v>
      </c>
      <c r="AF1977" s="31"/>
      <c r="AG1977" s="26"/>
    </row>
    <row r="1978" spans="1:33" ht="30" customHeight="1">
      <c r="A1978" s="2484" t="s">
        <v>10014</v>
      </c>
      <c r="B1978" s="2992" t="s">
        <v>15967</v>
      </c>
      <c r="C1978" s="1277">
        <v>45643</v>
      </c>
      <c r="D1978" s="1277">
        <f>WORKDAY(C1978,12)</f>
        <v>45659</v>
      </c>
      <c r="E1978" s="593"/>
      <c r="F1978" s="1297"/>
      <c r="G1978" s="1276">
        <v>8612</v>
      </c>
      <c r="H1978" s="2077"/>
      <c r="I1978" s="2534" t="s">
        <v>25</v>
      </c>
      <c r="J1978" s="2539" t="s">
        <v>15968</v>
      </c>
      <c r="K1978" s="2486" t="s">
        <v>15969</v>
      </c>
      <c r="L1978" s="2261" t="s">
        <v>28</v>
      </c>
      <c r="M1978" s="771" t="s">
        <v>16061</v>
      </c>
      <c r="N1978" s="1176"/>
      <c r="O1978" s="1272">
        <v>2</v>
      </c>
      <c r="P1978" s="1272">
        <v>2</v>
      </c>
      <c r="Q1978" s="2014" t="s">
        <v>15970</v>
      </c>
      <c r="R1978" s="1173"/>
      <c r="S1978" s="1173"/>
      <c r="T1978" s="1173"/>
      <c r="U1978" s="1173"/>
      <c r="V1978" s="2436" t="s">
        <v>2073</v>
      </c>
      <c r="W1978" s="1173"/>
      <c r="X1978" s="2436" t="s">
        <v>37</v>
      </c>
      <c r="Y1978" s="1173"/>
      <c r="Z1978" s="2536" t="s">
        <v>45</v>
      </c>
      <c r="AA1978" s="1176" t="s">
        <v>16087</v>
      </c>
      <c r="AB1978" s="1173"/>
      <c r="AC1978" s="722">
        <v>0</v>
      </c>
      <c r="AD1978" s="1266">
        <v>6156</v>
      </c>
      <c r="AE1978" s="722">
        <f t="shared" si="52"/>
        <v>12312</v>
      </c>
      <c r="AF1978" s="31"/>
      <c r="AG1978" s="26"/>
    </row>
    <row r="1979" spans="1:33" ht="30" customHeight="1">
      <c r="A1979" s="2484" t="s">
        <v>10036</v>
      </c>
      <c r="B1979" s="2992" t="s">
        <v>15971</v>
      </c>
      <c r="C1979" s="1277">
        <v>45645</v>
      </c>
      <c r="D1979" s="1277">
        <f>WORKDAY(C1979,10)</f>
        <v>45659</v>
      </c>
      <c r="E1979" s="764"/>
      <c r="F1979" s="1297"/>
      <c r="G1979" s="1276">
        <v>8589</v>
      </c>
      <c r="H1979" s="2485" t="s">
        <v>12039</v>
      </c>
      <c r="I1979" s="1326"/>
      <c r="J1979" s="1304" t="s">
        <v>15972</v>
      </c>
      <c r="K1979" s="2486" t="s">
        <v>15973</v>
      </c>
      <c r="L1979" s="1397" t="s">
        <v>173</v>
      </c>
      <c r="M1979" s="771" t="s">
        <v>16062</v>
      </c>
      <c r="N1979" s="1176"/>
      <c r="O1979" s="1272">
        <v>1</v>
      </c>
      <c r="P1979" s="1272">
        <v>1</v>
      </c>
      <c r="Q1979" s="2014" t="s">
        <v>15261</v>
      </c>
      <c r="R1979" s="1173"/>
      <c r="S1979" s="1173"/>
      <c r="T1979" s="1173"/>
      <c r="U1979" s="1173"/>
      <c r="V1979" s="2444" t="s">
        <v>2073</v>
      </c>
      <c r="W1979" s="1173"/>
      <c r="X1979" s="2444" t="s">
        <v>37</v>
      </c>
      <c r="Y1979" s="1173"/>
      <c r="Z1979" s="2478" t="s">
        <v>45</v>
      </c>
      <c r="AA1979" s="1176">
        <v>4504444814</v>
      </c>
      <c r="AB1979" s="1173"/>
      <c r="AC1979" s="722">
        <v>0</v>
      </c>
      <c r="AD1979" s="1266">
        <v>6318</v>
      </c>
      <c r="AE1979" s="722">
        <f t="shared" si="52"/>
        <v>6318</v>
      </c>
      <c r="AF1979" s="31"/>
      <c r="AG1979" s="26"/>
    </row>
    <row r="1980" spans="1:33" ht="30" customHeight="1">
      <c r="A1980" s="2814" t="s">
        <v>17456</v>
      </c>
      <c r="B1980" s="2992" t="s">
        <v>15974</v>
      </c>
      <c r="C1980" s="1277">
        <v>45646</v>
      </c>
      <c r="D1980" s="1277">
        <f>WORKDAY(C1980,11)</f>
        <v>45663</v>
      </c>
      <c r="E1980" s="764"/>
      <c r="F1980" s="1297"/>
      <c r="G1980" s="1276">
        <v>8610</v>
      </c>
      <c r="H1980" s="2077"/>
      <c r="I1980" s="2534" t="s">
        <v>25</v>
      </c>
      <c r="J1980" s="4002" t="s">
        <v>10699</v>
      </c>
      <c r="K1980" s="2078" t="s">
        <v>15975</v>
      </c>
      <c r="L1980" s="2487" t="s">
        <v>1753</v>
      </c>
      <c r="M1980" s="771" t="s">
        <v>16063</v>
      </c>
      <c r="N1980" s="1176"/>
      <c r="O1980" s="1272">
        <v>20</v>
      </c>
      <c r="P1980" s="1272">
        <v>20</v>
      </c>
      <c r="Q1980" s="2014" t="s">
        <v>15976</v>
      </c>
      <c r="R1980" s="1173"/>
      <c r="S1980" s="1173"/>
      <c r="T1980" s="1173"/>
      <c r="U1980" s="1173"/>
      <c r="V1980" s="2461" t="s">
        <v>2073</v>
      </c>
      <c r="W1980" s="1173"/>
      <c r="X1980" s="2461" t="s">
        <v>37</v>
      </c>
      <c r="Y1980" s="1173"/>
      <c r="Z1980" s="2533" t="s">
        <v>45</v>
      </c>
      <c r="AA1980" s="1176">
        <v>4504447601</v>
      </c>
      <c r="AB1980" s="1173"/>
      <c r="AC1980" s="722">
        <v>0</v>
      </c>
      <c r="AD1980" s="1266">
        <v>7371</v>
      </c>
      <c r="AE1980" s="722">
        <f t="shared" si="52"/>
        <v>147420</v>
      </c>
      <c r="AF1980" s="31"/>
      <c r="AG1980" s="26"/>
    </row>
    <row r="1981" spans="1:33" ht="30" customHeight="1">
      <c r="A1981" s="2814" t="s">
        <v>17456</v>
      </c>
      <c r="B1981" s="2992" t="s">
        <v>15977</v>
      </c>
      <c r="C1981" s="1277">
        <v>45644</v>
      </c>
      <c r="D1981" s="1277">
        <f>WORKDAY(C1981,10)</f>
        <v>45658</v>
      </c>
      <c r="E1981" s="593"/>
      <c r="F1981" s="1297"/>
      <c r="G1981" s="1276">
        <v>8610</v>
      </c>
      <c r="H1981" s="2485" t="s">
        <v>15978</v>
      </c>
      <c r="I1981" s="1326"/>
      <c r="J1981" s="4002" t="s">
        <v>15979</v>
      </c>
      <c r="K1981" s="2486" t="s">
        <v>15980</v>
      </c>
      <c r="L1981" s="2487" t="s">
        <v>341</v>
      </c>
      <c r="M1981" s="771" t="s">
        <v>16064</v>
      </c>
      <c r="N1981" s="1176"/>
      <c r="O1981" s="1272">
        <v>12</v>
      </c>
      <c r="P1981" s="1272">
        <v>12</v>
      </c>
      <c r="Q1981" s="2014" t="s">
        <v>15981</v>
      </c>
      <c r="R1981" s="1173"/>
      <c r="S1981" s="1173"/>
      <c r="T1981" s="1173"/>
      <c r="U1981" s="1173"/>
      <c r="V1981" s="2461" t="s">
        <v>2073</v>
      </c>
      <c r="W1981" s="1173"/>
      <c r="X1981" s="2461" t="s">
        <v>37</v>
      </c>
      <c r="Y1981" s="1173"/>
      <c r="Z1981" s="2596" t="s">
        <v>45</v>
      </c>
      <c r="AA1981" s="1176">
        <v>4504441311</v>
      </c>
      <c r="AB1981" s="1173"/>
      <c r="AC1981" s="722">
        <v>0</v>
      </c>
      <c r="AD1981" s="1266">
        <v>7371</v>
      </c>
      <c r="AE1981" s="722">
        <f t="shared" si="52"/>
        <v>88452</v>
      </c>
      <c r="AF1981" s="31"/>
      <c r="AG1981" s="26"/>
    </row>
    <row r="1982" spans="1:33" ht="30" customHeight="1">
      <c r="A1982" s="2814" t="s">
        <v>17456</v>
      </c>
      <c r="B1982" s="2992" t="s">
        <v>15982</v>
      </c>
      <c r="C1982" s="1277">
        <v>45644</v>
      </c>
      <c r="D1982" s="1277">
        <f>WORKDAY(C1982,8)</f>
        <v>45656</v>
      </c>
      <c r="E1982" s="593"/>
      <c r="F1982" s="1297"/>
      <c r="G1982" s="1276">
        <v>8610</v>
      </c>
      <c r="H1982" s="2485" t="s">
        <v>13157</v>
      </c>
      <c r="I1982" s="1326"/>
      <c r="J1982" s="2539" t="s">
        <v>15983</v>
      </c>
      <c r="K1982" s="2486" t="s">
        <v>15984</v>
      </c>
      <c r="L1982" s="2487" t="s">
        <v>6341</v>
      </c>
      <c r="M1982" s="771" t="s">
        <v>16065</v>
      </c>
      <c r="N1982" s="1176"/>
      <c r="O1982" s="1272">
        <v>26</v>
      </c>
      <c r="P1982" s="1272">
        <v>26</v>
      </c>
      <c r="Q1982" s="2539" t="s">
        <v>15985</v>
      </c>
      <c r="R1982" s="1173"/>
      <c r="S1982" s="1173"/>
      <c r="T1982" s="1173"/>
      <c r="U1982" s="1173"/>
      <c r="V1982" s="2624" t="s">
        <v>2073</v>
      </c>
      <c r="W1982" s="1173"/>
      <c r="X1982" s="2624" t="s">
        <v>37</v>
      </c>
      <c r="Y1982" s="1173"/>
      <c r="Z1982" s="2596" t="s">
        <v>45</v>
      </c>
      <c r="AA1982" s="1176">
        <v>4504441312</v>
      </c>
      <c r="AB1982" s="1173"/>
      <c r="AC1982" s="722">
        <v>0</v>
      </c>
      <c r="AD1982" s="1266">
        <v>7371</v>
      </c>
      <c r="AE1982" s="722">
        <f t="shared" si="52"/>
        <v>191646</v>
      </c>
      <c r="AF1982" s="31"/>
      <c r="AG1982" s="26"/>
    </row>
    <row r="1983" spans="1:33" ht="30" customHeight="1">
      <c r="A1983" s="2814" t="s">
        <v>17456</v>
      </c>
      <c r="B1983" s="2992" t="s">
        <v>15986</v>
      </c>
      <c r="C1983" s="1277">
        <v>45645</v>
      </c>
      <c r="D1983" s="1277">
        <f>WORKDAY(C1983,12)</f>
        <v>45663</v>
      </c>
      <c r="E1983" s="593"/>
      <c r="F1983" s="1297"/>
      <c r="G1983" s="1276">
        <v>8610</v>
      </c>
      <c r="H1983" s="2485" t="s">
        <v>7540</v>
      </c>
      <c r="I1983" s="1326"/>
      <c r="J1983" s="1304" t="s">
        <v>15987</v>
      </c>
      <c r="K1983" s="2486" t="s">
        <v>15988</v>
      </c>
      <c r="L1983" s="2487" t="s">
        <v>1102</v>
      </c>
      <c r="M1983" s="771" t="s">
        <v>16066</v>
      </c>
      <c r="N1983" s="1176"/>
      <c r="O1983" s="1272">
        <v>24</v>
      </c>
      <c r="P1983" s="1272">
        <v>24</v>
      </c>
      <c r="Q1983" s="2014" t="s">
        <v>15989</v>
      </c>
      <c r="R1983" s="1173"/>
      <c r="S1983" s="1173"/>
      <c r="T1983" s="1173"/>
      <c r="U1983" s="1173"/>
      <c r="V1983" s="2774" t="s">
        <v>2073</v>
      </c>
      <c r="W1983" s="1173"/>
      <c r="X1983" s="2774" t="s">
        <v>37</v>
      </c>
      <c r="Y1983" s="1173"/>
      <c r="Z1983" s="3102" t="s">
        <v>45</v>
      </c>
      <c r="AA1983" s="1176">
        <v>4504442432</v>
      </c>
      <c r="AB1983" s="1173"/>
      <c r="AC1983" s="722">
        <v>0</v>
      </c>
      <c r="AD1983" s="1266">
        <v>7371</v>
      </c>
      <c r="AE1983" s="722">
        <f t="shared" si="52"/>
        <v>176904</v>
      </c>
      <c r="AF1983" s="31"/>
      <c r="AG1983" s="26"/>
    </row>
    <row r="1984" spans="1:33" ht="30" customHeight="1">
      <c r="A1984" s="4026" t="s">
        <v>17456</v>
      </c>
      <c r="B1984" s="5585" t="s">
        <v>15990</v>
      </c>
      <c r="C1984" s="1277">
        <v>45646</v>
      </c>
      <c r="D1984" s="1277">
        <f>WORKDAY(C1984,11)</f>
        <v>45663</v>
      </c>
      <c r="E1984" s="593"/>
      <c r="F1984" s="1297"/>
      <c r="G1984" s="1276">
        <v>8610</v>
      </c>
      <c r="H1984" s="2077"/>
      <c r="I1984" s="2534" t="s">
        <v>25</v>
      </c>
      <c r="J1984" s="4027" t="s">
        <v>14003</v>
      </c>
      <c r="K1984" s="2078" t="s">
        <v>15512</v>
      </c>
      <c r="L1984" s="2487" t="s">
        <v>193</v>
      </c>
      <c r="M1984" s="771" t="s">
        <v>16067</v>
      </c>
      <c r="N1984" s="1176"/>
      <c r="O1984" s="1272">
        <v>6</v>
      </c>
      <c r="P1984" s="1272">
        <v>6</v>
      </c>
      <c r="Q1984" s="2014" t="s">
        <v>10540</v>
      </c>
      <c r="R1984" s="1173"/>
      <c r="S1984" s="1173"/>
      <c r="T1984" s="1173"/>
      <c r="U1984" s="1173"/>
      <c r="V1984" s="2532" t="s">
        <v>2073</v>
      </c>
      <c r="W1984" s="1173"/>
      <c r="X1984" s="2532" t="s">
        <v>37</v>
      </c>
      <c r="Y1984" s="1173"/>
      <c r="Z1984" s="2533" t="s">
        <v>45</v>
      </c>
      <c r="AA1984" s="1176">
        <v>4504447599</v>
      </c>
      <c r="AB1984" s="1173"/>
      <c r="AC1984" s="722">
        <v>0</v>
      </c>
      <c r="AD1984" s="1266">
        <v>7371</v>
      </c>
      <c r="AE1984" s="722">
        <f t="shared" si="52"/>
        <v>44226</v>
      </c>
      <c r="AF1984" s="31"/>
      <c r="AG1984" s="26"/>
    </row>
    <row r="1985" spans="1:33" ht="30" customHeight="1">
      <c r="A1985" s="2484" t="s">
        <v>10021</v>
      </c>
      <c r="B1985" s="8051" t="s">
        <v>15991</v>
      </c>
      <c r="C1985" s="1277">
        <v>45646</v>
      </c>
      <c r="D1985" s="1277">
        <f>WORKDAY(C1985,10)</f>
        <v>45660</v>
      </c>
      <c r="E1985" s="593"/>
      <c r="F1985" s="1297"/>
      <c r="G1985" s="1276">
        <v>8618</v>
      </c>
      <c r="H1985" s="2485" t="s">
        <v>1143</v>
      </c>
      <c r="I1985" s="1326"/>
      <c r="J1985" s="8052" t="s">
        <v>13769</v>
      </c>
      <c r="K1985" s="2078" t="s">
        <v>759</v>
      </c>
      <c r="L1985" s="1397" t="s">
        <v>173</v>
      </c>
      <c r="M1985" s="771" t="s">
        <v>16068</v>
      </c>
      <c r="N1985" s="1176"/>
      <c r="O1985" s="1272">
        <v>1</v>
      </c>
      <c r="P1985" s="1272">
        <v>1</v>
      </c>
      <c r="Q1985" s="2014" t="s">
        <v>15992</v>
      </c>
      <c r="R1985" s="1173"/>
      <c r="S1985" s="1173"/>
      <c r="T1985" s="1173"/>
      <c r="U1985" s="1173"/>
      <c r="V1985" s="2596" t="s">
        <v>2073</v>
      </c>
      <c r="W1985" s="1173"/>
      <c r="X1985" s="2596" t="s">
        <v>37</v>
      </c>
      <c r="Y1985" s="1173"/>
      <c r="Z1985" s="2384" t="s">
        <v>45</v>
      </c>
      <c r="AA1985" s="1176">
        <v>4504445511</v>
      </c>
      <c r="AB1985" s="1173"/>
      <c r="AC1985" s="722">
        <v>0</v>
      </c>
      <c r="AD1985" s="1266">
        <v>6318</v>
      </c>
      <c r="AE1985" s="722">
        <f t="shared" si="52"/>
        <v>6318</v>
      </c>
      <c r="AF1985" s="31"/>
      <c r="AG1985" s="26"/>
    </row>
    <row r="1986" spans="1:33" s="4113" customFormat="1" ht="30" customHeight="1">
      <c r="A1986" s="6891" t="s">
        <v>9994</v>
      </c>
      <c r="B1986" s="1504" t="s">
        <v>15993</v>
      </c>
      <c r="C1986" s="358">
        <v>45645</v>
      </c>
      <c r="D1986" s="358">
        <f>WORKDAY(C1986,7)</f>
        <v>45656</v>
      </c>
      <c r="E1986" s="37"/>
      <c r="F1986" s="449"/>
      <c r="G1986" s="360">
        <v>9042</v>
      </c>
      <c r="H1986" s="1989"/>
      <c r="I1986" s="539"/>
      <c r="J1986" s="450" t="s">
        <v>15994</v>
      </c>
      <c r="K1986" s="2106" t="s">
        <v>15995</v>
      </c>
      <c r="L1986" s="1508" t="s">
        <v>173</v>
      </c>
      <c r="M1986" s="135" t="s">
        <v>16069</v>
      </c>
      <c r="N1986" s="364"/>
      <c r="O1986" s="365">
        <v>1</v>
      </c>
      <c r="P1986" s="365">
        <v>1</v>
      </c>
      <c r="Q1986" s="1991" t="s">
        <v>15996</v>
      </c>
      <c r="R1986" s="366"/>
      <c r="S1986" s="366"/>
      <c r="T1986" s="366"/>
      <c r="U1986" s="366"/>
      <c r="V1986" s="366"/>
      <c r="W1986" s="366"/>
      <c r="X1986" s="366"/>
      <c r="Y1986" s="366"/>
      <c r="Z1986" s="364"/>
      <c r="AA1986" s="364">
        <v>4504445079</v>
      </c>
      <c r="AB1986" s="366"/>
      <c r="AC1986" s="280"/>
      <c r="AD1986" s="542"/>
      <c r="AE1986" s="280"/>
      <c r="AF1986" s="68"/>
      <c r="AG1986" s="71"/>
    </row>
    <row r="1987" spans="1:33" ht="30" customHeight="1">
      <c r="A1987" s="2484" t="s">
        <v>9994</v>
      </c>
      <c r="B1987" s="2992" t="s">
        <v>15997</v>
      </c>
      <c r="C1987" s="1277">
        <v>45646</v>
      </c>
      <c r="D1987" s="1277">
        <f>WORKDAY(C1987,7)</f>
        <v>45657</v>
      </c>
      <c r="E1987" s="764"/>
      <c r="F1987" s="1297"/>
      <c r="G1987" s="1276">
        <v>9042</v>
      </c>
      <c r="H1987" s="2077"/>
      <c r="I1987" s="2534" t="s">
        <v>92</v>
      </c>
      <c r="J1987" s="2539" t="s">
        <v>15998</v>
      </c>
      <c r="K1987" s="2486" t="s">
        <v>15999</v>
      </c>
      <c r="L1987" s="2487" t="s">
        <v>193</v>
      </c>
      <c r="M1987" s="771" t="s">
        <v>16070</v>
      </c>
      <c r="N1987" s="1176"/>
      <c r="O1987" s="1272">
        <v>6</v>
      </c>
      <c r="P1987" s="1272">
        <v>6</v>
      </c>
      <c r="Q1987" s="2539" t="s">
        <v>16000</v>
      </c>
      <c r="R1987" s="1173"/>
      <c r="S1987" s="1173"/>
      <c r="T1987" s="1173"/>
      <c r="U1987" s="1173"/>
      <c r="V1987" s="2540" t="s">
        <v>2073</v>
      </c>
      <c r="W1987" s="1173"/>
      <c r="X1987" s="2540" t="s">
        <v>37</v>
      </c>
      <c r="Y1987" s="1173"/>
      <c r="Z1987" s="2536" t="s">
        <v>45</v>
      </c>
      <c r="AA1987" s="1176">
        <v>4504445082</v>
      </c>
      <c r="AB1987" s="1173"/>
      <c r="AC1987" s="722">
        <v>0</v>
      </c>
      <c r="AD1987" s="1266">
        <v>6075</v>
      </c>
      <c r="AE1987" s="722">
        <f t="shared" si="52"/>
        <v>36450</v>
      </c>
      <c r="AF1987" s="31"/>
      <c r="AG1987" s="26"/>
    </row>
    <row r="1988" spans="1:33" ht="30" customHeight="1">
      <c r="A1988" s="2728" t="s">
        <v>8586</v>
      </c>
      <c r="B1988" s="2992" t="s">
        <v>16001</v>
      </c>
      <c r="C1988" s="1277">
        <v>45643</v>
      </c>
      <c r="D1988" s="1277">
        <f>WORKDAY(C1988,7)</f>
        <v>45652</v>
      </c>
      <c r="E1988" s="593"/>
      <c r="F1988" s="1297"/>
      <c r="G1988" s="1276">
        <v>8636</v>
      </c>
      <c r="H1988" s="2485" t="s">
        <v>8696</v>
      </c>
      <c r="I1988" s="1326"/>
      <c r="J1988" s="1304" t="s">
        <v>16002</v>
      </c>
      <c r="K1988" s="2486" t="s">
        <v>16003</v>
      </c>
      <c r="L1988" s="2261" t="s">
        <v>28</v>
      </c>
      <c r="M1988" s="771" t="s">
        <v>16071</v>
      </c>
      <c r="N1988" s="1176"/>
      <c r="O1988" s="1272">
        <v>2</v>
      </c>
      <c r="P1988" s="1272">
        <v>2</v>
      </c>
      <c r="Q1988" s="2014" t="s">
        <v>16004</v>
      </c>
      <c r="R1988" s="1173"/>
      <c r="S1988" s="1173"/>
      <c r="T1988" s="1173"/>
      <c r="U1988" s="1173"/>
      <c r="V1988" s="2623" t="s">
        <v>2073</v>
      </c>
      <c r="W1988" s="1173"/>
      <c r="X1988" s="2623" t="s">
        <v>37</v>
      </c>
      <c r="Y1988" s="1173"/>
      <c r="Z1988" s="2729" t="s">
        <v>45</v>
      </c>
      <c r="AA1988" s="1176">
        <v>4504439976</v>
      </c>
      <c r="AB1988" s="1173"/>
      <c r="AC1988" s="722">
        <v>0</v>
      </c>
      <c r="AD1988" s="1266">
        <v>9898</v>
      </c>
      <c r="AE1988" s="722">
        <f t="shared" si="52"/>
        <v>19796</v>
      </c>
      <c r="AF1988" s="31"/>
      <c r="AG1988" s="26"/>
    </row>
    <row r="1989" spans="1:33" ht="30" customHeight="1">
      <c r="A1989" s="2484" t="s">
        <v>9603</v>
      </c>
      <c r="B1989" s="9743" t="s">
        <v>16005</v>
      </c>
      <c r="C1989" s="9765">
        <v>45644</v>
      </c>
      <c r="D1989" s="9765">
        <f>WORKDAY(C1989,60)</f>
        <v>45728</v>
      </c>
      <c r="E1989" s="8843"/>
      <c r="F1989" s="9809"/>
      <c r="G1989" s="9840">
        <v>8627</v>
      </c>
      <c r="H1989" s="11125" t="s">
        <v>16006</v>
      </c>
      <c r="I1989" s="9857"/>
      <c r="J1989" s="9843" t="s">
        <v>16007</v>
      </c>
      <c r="K1989" s="10245" t="s">
        <v>16008</v>
      </c>
      <c r="L1989" s="2487" t="s">
        <v>193</v>
      </c>
      <c r="M1989" s="8868" t="s">
        <v>16072</v>
      </c>
      <c r="N1989" s="2488" t="s">
        <v>3952</v>
      </c>
      <c r="O1989" s="1272">
        <v>6</v>
      </c>
      <c r="P1989" s="1272">
        <v>6</v>
      </c>
      <c r="Q1989" s="10247" t="s">
        <v>16009</v>
      </c>
      <c r="R1989" s="9788"/>
      <c r="S1989" s="1173"/>
      <c r="T1989" s="1173"/>
      <c r="U1989" s="1173"/>
      <c r="V1989" s="10120" t="s">
        <v>2073</v>
      </c>
      <c r="W1989" s="1173"/>
      <c r="X1989" s="10120" t="s">
        <v>37</v>
      </c>
      <c r="Y1989" s="1173"/>
      <c r="Z1989" s="10221" t="s">
        <v>45</v>
      </c>
      <c r="AA1989" s="9840">
        <v>4504441469</v>
      </c>
      <c r="AB1989" s="9788"/>
      <c r="AC1989" s="8912">
        <v>0</v>
      </c>
      <c r="AD1989" s="1266">
        <v>10384</v>
      </c>
      <c r="AE1989" s="8912">
        <f>SUM(AD1989*P1989+AD1990*P1990+AC1989)</f>
        <v>157304</v>
      </c>
      <c r="AF1989" s="31"/>
      <c r="AG1989" s="26"/>
    </row>
    <row r="1990" spans="1:33" ht="30" customHeight="1">
      <c r="A1990" s="2484" t="s">
        <v>9603</v>
      </c>
      <c r="B1990" s="9700"/>
      <c r="C1990" s="9766"/>
      <c r="D1990" s="9766"/>
      <c r="E1990" s="8845"/>
      <c r="F1990" s="9810"/>
      <c r="G1990" s="9834"/>
      <c r="H1990" s="11126"/>
      <c r="I1990" s="9858"/>
      <c r="J1990" s="9844"/>
      <c r="K1990" s="10246"/>
      <c r="L1990" s="1397" t="s">
        <v>8516</v>
      </c>
      <c r="M1990" s="8869"/>
      <c r="N1990" s="2443" t="s">
        <v>3956</v>
      </c>
      <c r="O1990" s="1272">
        <v>1</v>
      </c>
      <c r="P1990" s="1272">
        <v>1</v>
      </c>
      <c r="Q1990" s="9971"/>
      <c r="R1990" s="9789"/>
      <c r="S1990" s="1173"/>
      <c r="T1990" s="1173"/>
      <c r="U1990" s="1173"/>
      <c r="V1990" s="10121"/>
      <c r="W1990" s="1173"/>
      <c r="X1990" s="9834"/>
      <c r="Y1990" s="1173"/>
      <c r="Z1990" s="9834"/>
      <c r="AA1990" s="9834"/>
      <c r="AB1990" s="9789"/>
      <c r="AC1990" s="8913"/>
      <c r="AD1990" s="1266">
        <v>95000</v>
      </c>
      <c r="AE1990" s="8913"/>
      <c r="AF1990" s="31"/>
      <c r="AG1990" s="26"/>
    </row>
    <row r="1991" spans="1:33" ht="30" customHeight="1">
      <c r="A1991" s="2484" t="s">
        <v>7869</v>
      </c>
      <c r="B1991" s="2992" t="s">
        <v>16010</v>
      </c>
      <c r="C1991" s="1277">
        <v>45643</v>
      </c>
      <c r="D1991" s="1277">
        <f>WORKDAY(C1991,5)</f>
        <v>45650</v>
      </c>
      <c r="E1991" s="593"/>
      <c r="F1991" s="1297"/>
      <c r="G1991" s="1276">
        <v>8644</v>
      </c>
      <c r="H1991" s="2485" t="s">
        <v>14584</v>
      </c>
      <c r="I1991" s="1326"/>
      <c r="J1991" s="2539" t="s">
        <v>14585</v>
      </c>
      <c r="K1991" s="2078" t="s">
        <v>16011</v>
      </c>
      <c r="L1991" s="2453" t="s">
        <v>76</v>
      </c>
      <c r="M1991" s="771" t="s">
        <v>16073</v>
      </c>
      <c r="N1991" s="1176"/>
      <c r="O1991" s="1272">
        <v>4</v>
      </c>
      <c r="P1991" s="1272">
        <v>4</v>
      </c>
      <c r="Q1991" s="2014" t="s">
        <v>16012</v>
      </c>
      <c r="R1991" s="1173"/>
      <c r="S1991" s="1173"/>
      <c r="T1991" s="1173"/>
      <c r="U1991" s="1173"/>
      <c r="V1991" s="2599" t="s">
        <v>2073</v>
      </c>
      <c r="W1991" s="1173"/>
      <c r="X1991" s="2599" t="s">
        <v>37</v>
      </c>
      <c r="Y1991" s="1173"/>
      <c r="Z1991" s="2623" t="s">
        <v>45</v>
      </c>
      <c r="AA1991" s="1176">
        <v>4504439979</v>
      </c>
      <c r="AB1991" s="1173"/>
      <c r="AC1991" s="722">
        <v>0</v>
      </c>
      <c r="AD1991" s="1266">
        <v>7480</v>
      </c>
      <c r="AE1991" s="722">
        <f t="shared" ref="AE1991:AE2022" si="53">SUM(AD1991*P1991+AC1991)</f>
        <v>29920</v>
      </c>
      <c r="AF1991" s="31"/>
      <c r="AG1991" s="26"/>
    </row>
    <row r="1992" spans="1:33" ht="30" customHeight="1">
      <c r="A1992" s="2433" t="s">
        <v>7869</v>
      </c>
      <c r="B1992" s="4735" t="s">
        <v>16013</v>
      </c>
      <c r="C1992" s="340">
        <v>45644</v>
      </c>
      <c r="D1992" s="340">
        <f>WORKDAY(C1992,6)</f>
        <v>45652</v>
      </c>
      <c r="E1992" s="422"/>
      <c r="F1992" s="374"/>
      <c r="G1992" s="339">
        <v>8644</v>
      </c>
      <c r="H1992" s="2434" t="s">
        <v>16014</v>
      </c>
      <c r="I1992" s="487"/>
      <c r="J1992" s="3654" t="s">
        <v>16015</v>
      </c>
      <c r="K1992" s="2116" t="s">
        <v>16016</v>
      </c>
      <c r="L1992" s="2381" t="s">
        <v>76</v>
      </c>
      <c r="M1992" s="338" t="s">
        <v>16074</v>
      </c>
      <c r="N1992" s="255"/>
      <c r="O1992" s="258">
        <v>4</v>
      </c>
      <c r="P1992" s="258">
        <v>4</v>
      </c>
      <c r="Q1992" s="1977" t="s">
        <v>16017</v>
      </c>
      <c r="R1992" s="309"/>
      <c r="S1992" s="250"/>
      <c r="T1992" s="250"/>
      <c r="U1992" s="250"/>
      <c r="V1992" s="250"/>
      <c r="W1992" s="250"/>
      <c r="X1992" s="250"/>
      <c r="Y1992" s="250"/>
      <c r="Z1992" s="251"/>
      <c r="AA1992" s="251">
        <v>4504443486</v>
      </c>
      <c r="AB1992" s="250"/>
      <c r="AC1992" s="33">
        <v>2430</v>
      </c>
      <c r="AD1992" s="471">
        <v>7480</v>
      </c>
      <c r="AE1992" s="33">
        <f t="shared" si="53"/>
        <v>32350</v>
      </c>
      <c r="AF1992" s="31"/>
      <c r="AG1992" s="26"/>
    </row>
    <row r="1993" spans="1:33" ht="30" customHeight="1">
      <c r="A1993" s="2484" t="s">
        <v>7878</v>
      </c>
      <c r="B1993" s="3073" t="s">
        <v>16018</v>
      </c>
      <c r="C1993" s="1277">
        <v>45643</v>
      </c>
      <c r="D1993" s="1277">
        <f>WORKDAY(C1993,4)</f>
        <v>45649</v>
      </c>
      <c r="E1993" s="593"/>
      <c r="F1993" s="1297"/>
      <c r="G1993" s="1276">
        <v>8638</v>
      </c>
      <c r="H1993" s="2485" t="s">
        <v>6740</v>
      </c>
      <c r="I1993" s="1326"/>
      <c r="J1993" s="1304" t="s">
        <v>11390</v>
      </c>
      <c r="K1993" s="2486" t="s">
        <v>16022</v>
      </c>
      <c r="L1993" s="2487" t="s">
        <v>128</v>
      </c>
      <c r="M1993" s="771" t="s">
        <v>16075</v>
      </c>
      <c r="N1993" s="1176"/>
      <c r="O1993" s="1272">
        <v>3</v>
      </c>
      <c r="P1993" s="1272">
        <v>3</v>
      </c>
      <c r="Q1993" s="2014" t="s">
        <v>16019</v>
      </c>
      <c r="R1993" s="1173"/>
      <c r="S1993" s="1173"/>
      <c r="T1993" s="1173"/>
      <c r="U1993" s="1173"/>
      <c r="V1993" s="2533" t="s">
        <v>2073</v>
      </c>
      <c r="W1993" s="1173"/>
      <c r="X1993" s="2533" t="s">
        <v>37</v>
      </c>
      <c r="Y1993" s="1173"/>
      <c r="Z1993" s="2623" t="s">
        <v>45</v>
      </c>
      <c r="AA1993" s="1176">
        <v>4504439944</v>
      </c>
      <c r="AB1993" s="1173"/>
      <c r="AC1993" s="722">
        <v>0</v>
      </c>
      <c r="AD1993" s="1266">
        <v>7613</v>
      </c>
      <c r="AE1993" s="722">
        <f t="shared" si="53"/>
        <v>22839</v>
      </c>
      <c r="AF1993" s="31"/>
      <c r="AG1993" s="26"/>
    </row>
    <row r="1994" spans="1:33" ht="30" customHeight="1">
      <c r="A1994" s="2484" t="s">
        <v>9105</v>
      </c>
      <c r="B1994" s="2992" t="s">
        <v>16020</v>
      </c>
      <c r="C1994" s="1277">
        <v>45645</v>
      </c>
      <c r="D1994" s="1277">
        <f>WORKDAY(C1994,7)</f>
        <v>45656</v>
      </c>
      <c r="E1994" s="593"/>
      <c r="F1994" s="1297"/>
      <c r="G1994" s="1276">
        <v>8616</v>
      </c>
      <c r="H1994" s="2485" t="s">
        <v>1733</v>
      </c>
      <c r="I1994" s="1326"/>
      <c r="J1994" s="1304" t="s">
        <v>16021</v>
      </c>
      <c r="K1994" s="2486" t="s">
        <v>16023</v>
      </c>
      <c r="L1994" s="1397" t="s">
        <v>10115</v>
      </c>
      <c r="M1994" s="771" t="s">
        <v>16076</v>
      </c>
      <c r="N1994" s="1176"/>
      <c r="O1994" s="1272">
        <v>1</v>
      </c>
      <c r="P1994" s="1272">
        <v>1</v>
      </c>
      <c r="Q1994" s="2014" t="s">
        <v>16024</v>
      </c>
      <c r="R1994" s="1173"/>
      <c r="S1994" s="1173"/>
      <c r="T1994" s="1173"/>
      <c r="U1994" s="1173"/>
      <c r="V1994" s="2506" t="s">
        <v>2073</v>
      </c>
      <c r="W1994" s="1173"/>
      <c r="X1994" s="2506" t="s">
        <v>37</v>
      </c>
      <c r="Y1994" s="1173"/>
      <c r="Z1994" s="2536" t="s">
        <v>45</v>
      </c>
      <c r="AA1994" s="1176">
        <v>4504445015</v>
      </c>
      <c r="AB1994" s="1173"/>
      <c r="AC1994" s="722">
        <v>0</v>
      </c>
      <c r="AD1994" s="1266">
        <v>2425.5</v>
      </c>
      <c r="AE1994" s="722">
        <f t="shared" si="53"/>
        <v>2425.5</v>
      </c>
      <c r="AF1994" s="31"/>
      <c r="AG1994" s="26"/>
    </row>
    <row r="1995" spans="1:33" ht="30" customHeight="1">
      <c r="A1995" s="2484" t="s">
        <v>8626</v>
      </c>
      <c r="B1995" s="2992" t="s">
        <v>16025</v>
      </c>
      <c r="C1995" s="1277">
        <v>45643</v>
      </c>
      <c r="D1995" s="1277">
        <f>WORKDAY(C1995,11)</f>
        <v>45658</v>
      </c>
      <c r="E1995" s="593"/>
      <c r="F1995" s="1297"/>
      <c r="G1995" s="1276">
        <v>8615</v>
      </c>
      <c r="H1995" s="2485" t="s">
        <v>4695</v>
      </c>
      <c r="I1995" s="1326"/>
      <c r="J1995" s="1304" t="s">
        <v>7850</v>
      </c>
      <c r="K1995" s="2486" t="s">
        <v>16026</v>
      </c>
      <c r="L1995" s="1397" t="s">
        <v>8865</v>
      </c>
      <c r="M1995" s="771" t="s">
        <v>16077</v>
      </c>
      <c r="N1995" s="1176"/>
      <c r="O1995" s="1272">
        <v>2</v>
      </c>
      <c r="P1995" s="1272">
        <v>2</v>
      </c>
      <c r="Q1995" s="2014" t="s">
        <v>16027</v>
      </c>
      <c r="R1995" s="1173"/>
      <c r="S1995" s="1173"/>
      <c r="T1995" s="1173"/>
      <c r="U1995" s="1173"/>
      <c r="V1995" s="1173"/>
      <c r="W1995" s="1173"/>
      <c r="X1995" s="1173"/>
      <c r="Y1995" s="1173"/>
      <c r="Z1995" s="2505" t="s">
        <v>45</v>
      </c>
      <c r="AA1995" s="1176">
        <v>4504440126</v>
      </c>
      <c r="AB1995" s="1173"/>
      <c r="AC1995" s="722">
        <v>9000</v>
      </c>
      <c r="AD1995" s="1266">
        <v>4753</v>
      </c>
      <c r="AE1995" s="722">
        <f t="shared" si="53"/>
        <v>18506</v>
      </c>
      <c r="AF1995" s="31"/>
      <c r="AG1995" s="26"/>
    </row>
    <row r="1996" spans="1:33" ht="30" customHeight="1">
      <c r="A1996" s="2484" t="s">
        <v>8916</v>
      </c>
      <c r="B1996" s="2992" t="s">
        <v>16028</v>
      </c>
      <c r="C1996" s="1277">
        <v>45644</v>
      </c>
      <c r="D1996" s="1277">
        <f>WORKDAY(C1996,14)</f>
        <v>45664</v>
      </c>
      <c r="E1996" s="764"/>
      <c r="F1996" s="1297"/>
      <c r="G1996" s="1276">
        <v>8646</v>
      </c>
      <c r="H1996" s="2485" t="s">
        <v>16029</v>
      </c>
      <c r="I1996" s="2534" t="s">
        <v>25</v>
      </c>
      <c r="J1996" s="1304" t="s">
        <v>16030</v>
      </c>
      <c r="K1996" s="2486" t="s">
        <v>16031</v>
      </c>
      <c r="L1996" s="2487" t="s">
        <v>10348</v>
      </c>
      <c r="M1996" s="771" t="s">
        <v>16078</v>
      </c>
      <c r="N1996" s="1176"/>
      <c r="O1996" s="1272">
        <v>3</v>
      </c>
      <c r="P1996" s="1272">
        <v>3</v>
      </c>
      <c r="Q1996" s="2014" t="s">
        <v>16032</v>
      </c>
      <c r="R1996" s="1173"/>
      <c r="S1996" s="1173"/>
      <c r="T1996" s="1173"/>
      <c r="U1996" s="1173"/>
      <c r="V1996" s="2488" t="s">
        <v>2073</v>
      </c>
      <c r="W1996" s="1173"/>
      <c r="X1996" s="2488" t="s">
        <v>37</v>
      </c>
      <c r="Y1996" s="1173"/>
      <c r="Z1996" s="2623" t="s">
        <v>45</v>
      </c>
      <c r="AA1996" s="1176">
        <v>4504441833</v>
      </c>
      <c r="AB1996" s="1173"/>
      <c r="AC1996" s="722">
        <v>56000</v>
      </c>
      <c r="AD1996" s="1266">
        <v>5292</v>
      </c>
      <c r="AE1996" s="722">
        <f t="shared" si="53"/>
        <v>71876</v>
      </c>
      <c r="AF1996" s="31"/>
      <c r="AG1996" s="26"/>
    </row>
    <row r="1997" spans="1:33" ht="30" customHeight="1">
      <c r="A1997" s="2484" t="s">
        <v>8916</v>
      </c>
      <c r="B1997" s="2992" t="s">
        <v>16033</v>
      </c>
      <c r="C1997" s="1277">
        <v>45646</v>
      </c>
      <c r="D1997" s="1277">
        <f>WORKDAY(C1997,12)</f>
        <v>45664</v>
      </c>
      <c r="E1997" s="593"/>
      <c r="F1997" s="1297"/>
      <c r="G1997" s="1276">
        <v>8646</v>
      </c>
      <c r="H1997" s="2485" t="s">
        <v>16034</v>
      </c>
      <c r="I1997" s="1326"/>
      <c r="J1997" s="1304" t="s">
        <v>16035</v>
      </c>
      <c r="K1997" s="2486" t="s">
        <v>16036</v>
      </c>
      <c r="L1997" s="2487" t="s">
        <v>128</v>
      </c>
      <c r="M1997" s="771" t="s">
        <v>16079</v>
      </c>
      <c r="N1997" s="1176"/>
      <c r="O1997" s="1272">
        <v>3</v>
      </c>
      <c r="P1997" s="1272">
        <v>3</v>
      </c>
      <c r="Q1997" s="2014" t="s">
        <v>16037</v>
      </c>
      <c r="R1997" s="1173"/>
      <c r="S1997" s="1173"/>
      <c r="T1997" s="1173"/>
      <c r="U1997" s="1173"/>
      <c r="V1997" s="2705" t="s">
        <v>2073</v>
      </c>
      <c r="W1997" s="1173"/>
      <c r="X1997" s="2705" t="s">
        <v>37</v>
      </c>
      <c r="Y1997" s="1173"/>
      <c r="Z1997" s="2623" t="s">
        <v>45</v>
      </c>
      <c r="AA1997" s="1176" t="s">
        <v>16089</v>
      </c>
      <c r="AB1997" s="1173"/>
      <c r="AC1997" s="722">
        <v>27900</v>
      </c>
      <c r="AD1997" s="1266">
        <v>10976</v>
      </c>
      <c r="AE1997" s="722">
        <f t="shared" si="53"/>
        <v>60828</v>
      </c>
      <c r="AF1997" s="31"/>
      <c r="AG1997" s="26"/>
    </row>
    <row r="1998" spans="1:33" ht="30" customHeight="1">
      <c r="A1998" s="3425" t="s">
        <v>9155</v>
      </c>
      <c r="B1998" s="5117" t="s">
        <v>16038</v>
      </c>
      <c r="C1998" s="1277">
        <v>45642</v>
      </c>
      <c r="D1998" s="1277">
        <f>WORKDAY(C1998,9)</f>
        <v>45653</v>
      </c>
      <c r="E1998" s="593"/>
      <c r="F1998" s="1297"/>
      <c r="G1998" s="1276">
        <v>8602</v>
      </c>
      <c r="H1998" s="2485" t="s">
        <v>12395</v>
      </c>
      <c r="I1998" s="1326"/>
      <c r="J1998" s="3426" t="s">
        <v>16039</v>
      </c>
      <c r="K1998" s="2486" t="s">
        <v>16040</v>
      </c>
      <c r="L1998" s="2261" t="s">
        <v>28</v>
      </c>
      <c r="M1998" s="771" t="s">
        <v>16080</v>
      </c>
      <c r="N1998" s="1176"/>
      <c r="O1998" s="1272">
        <v>2</v>
      </c>
      <c r="P1998" s="1272">
        <v>2</v>
      </c>
      <c r="Q1998" s="2014" t="s">
        <v>16041</v>
      </c>
      <c r="R1998" s="1173"/>
      <c r="S1998" s="1173"/>
      <c r="T1998" s="1173"/>
      <c r="U1998" s="1173"/>
      <c r="V1998" s="2621" t="s">
        <v>2073</v>
      </c>
      <c r="W1998" s="1173"/>
      <c r="X1998" s="2621" t="s">
        <v>37</v>
      </c>
      <c r="Y1998" s="1173"/>
      <c r="Z1998" s="2365" t="s">
        <v>45</v>
      </c>
      <c r="AA1998" s="1176">
        <v>4504439973</v>
      </c>
      <c r="AB1998" s="1173"/>
      <c r="AC1998" s="722">
        <v>4650</v>
      </c>
      <c r="AD1998" s="1266">
        <v>10976</v>
      </c>
      <c r="AE1998" s="722">
        <f t="shared" si="53"/>
        <v>26602</v>
      </c>
      <c r="AF1998" s="31"/>
      <c r="AG1998" s="26"/>
    </row>
    <row r="1999" spans="1:33" ht="30" customHeight="1">
      <c r="A1999" s="2484" t="s">
        <v>9155</v>
      </c>
      <c r="B1999" s="2992" t="s">
        <v>16042</v>
      </c>
      <c r="C1999" s="1277">
        <v>45645</v>
      </c>
      <c r="D1999" s="1277">
        <f>WORKDAY(C1999,7)</f>
        <v>45656</v>
      </c>
      <c r="E1999" s="764"/>
      <c r="F1999" s="1297"/>
      <c r="G1999" s="1276">
        <v>8602</v>
      </c>
      <c r="H1999" s="2077"/>
      <c r="I1999" s="2534" t="s">
        <v>92</v>
      </c>
      <c r="J1999" s="1304" t="s">
        <v>15602</v>
      </c>
      <c r="K1999" s="2486" t="s">
        <v>16043</v>
      </c>
      <c r="L1999" s="2487" t="s">
        <v>1309</v>
      </c>
      <c r="M1999" s="771" t="s">
        <v>16081</v>
      </c>
      <c r="N1999" s="1176"/>
      <c r="O1999" s="1272">
        <v>36</v>
      </c>
      <c r="P1999" s="1272">
        <v>36</v>
      </c>
      <c r="Q1999" s="2014" t="s">
        <v>16044</v>
      </c>
      <c r="R1999" s="1173"/>
      <c r="S1999" s="1173"/>
      <c r="T1999" s="1173"/>
      <c r="U1999" s="1173"/>
      <c r="V1999" s="2540" t="s">
        <v>2073</v>
      </c>
      <c r="W1999" s="1173"/>
      <c r="X1999" s="2540" t="s">
        <v>37</v>
      </c>
      <c r="Y1999" s="1173"/>
      <c r="Z1999" s="2596" t="s">
        <v>45</v>
      </c>
      <c r="AA1999" s="1176">
        <v>4504444662</v>
      </c>
      <c r="AB1999" s="1173"/>
      <c r="AC1999" s="722">
        <v>0</v>
      </c>
      <c r="AD1999" s="1266">
        <v>10976</v>
      </c>
      <c r="AE1999" s="722">
        <f t="shared" si="53"/>
        <v>395136</v>
      </c>
      <c r="AF1999" s="31"/>
      <c r="AG1999" s="26"/>
    </row>
    <row r="2000" spans="1:33" ht="30" customHeight="1">
      <c r="A2000" s="2484" t="s">
        <v>8556</v>
      </c>
      <c r="B2000" s="2992" t="s">
        <v>16045</v>
      </c>
      <c r="C2000" s="1277">
        <v>45643</v>
      </c>
      <c r="D2000" s="1277">
        <f>WORKDAY(C2000,10)</f>
        <v>45657</v>
      </c>
      <c r="E2000" s="593"/>
      <c r="F2000" s="1297"/>
      <c r="G2000" s="1276">
        <v>8608</v>
      </c>
      <c r="H2000" s="2485" t="s">
        <v>6443</v>
      </c>
      <c r="I2000" s="2534" t="s">
        <v>25</v>
      </c>
      <c r="J2000" s="1304" t="s">
        <v>9222</v>
      </c>
      <c r="K2000" s="2486" t="s">
        <v>16046</v>
      </c>
      <c r="L2000" s="2261" t="s">
        <v>28</v>
      </c>
      <c r="M2000" s="771" t="s">
        <v>16082</v>
      </c>
      <c r="N2000" s="1176"/>
      <c r="O2000" s="1272">
        <v>2</v>
      </c>
      <c r="P2000" s="1272">
        <v>2</v>
      </c>
      <c r="Q2000" s="2014" t="s">
        <v>16047</v>
      </c>
      <c r="R2000" s="1173"/>
      <c r="S2000" s="1173"/>
      <c r="T2000" s="1173"/>
      <c r="U2000" s="1173"/>
      <c r="V2000" s="3325" t="s">
        <v>2073</v>
      </c>
      <c r="W2000" s="1173"/>
      <c r="X2000" s="3325" t="s">
        <v>37</v>
      </c>
      <c r="Y2000" s="1173"/>
      <c r="Z2000" s="2729" t="s">
        <v>45</v>
      </c>
      <c r="AA2000" s="1176">
        <v>4504439732</v>
      </c>
      <c r="AB2000" s="1173"/>
      <c r="AC2000" s="722">
        <v>6000</v>
      </c>
      <c r="AD2000" s="1266">
        <v>7938</v>
      </c>
      <c r="AE2000" s="722">
        <f t="shared" si="53"/>
        <v>21876</v>
      </c>
      <c r="AF2000" s="31"/>
      <c r="AG2000" s="26"/>
    </row>
    <row r="2001" spans="1:33" ht="30" customHeight="1">
      <c r="A2001" s="2484" t="s">
        <v>9092</v>
      </c>
      <c r="B2001" s="2992" t="s">
        <v>16048</v>
      </c>
      <c r="C2001" s="1277">
        <v>45646</v>
      </c>
      <c r="D2001" s="1277">
        <f>WORKDAY(C2001,8)</f>
        <v>45658</v>
      </c>
      <c r="E2001" s="593"/>
      <c r="F2001" s="1297"/>
      <c r="G2001" s="1276">
        <v>8599</v>
      </c>
      <c r="H2001" s="2485" t="s">
        <v>4769</v>
      </c>
      <c r="I2001" s="1326"/>
      <c r="J2001" s="1304" t="s">
        <v>16049</v>
      </c>
      <c r="K2001" s="2486" t="s">
        <v>16050</v>
      </c>
      <c r="L2001" s="2261" t="s">
        <v>28</v>
      </c>
      <c r="M2001" s="771" t="s">
        <v>16083</v>
      </c>
      <c r="N2001" s="1176"/>
      <c r="O2001" s="1272">
        <v>2</v>
      </c>
      <c r="P2001" s="1272">
        <v>2</v>
      </c>
      <c r="Q2001" s="2014" t="s">
        <v>16051</v>
      </c>
      <c r="R2001" s="1173"/>
      <c r="S2001" s="1173"/>
      <c r="T2001" s="1173"/>
      <c r="U2001" s="1173"/>
      <c r="V2001" s="2532" t="s">
        <v>2073</v>
      </c>
      <c r="W2001" s="1173"/>
      <c r="X2001" s="2532" t="s">
        <v>37</v>
      </c>
      <c r="Y2001" s="1173"/>
      <c r="Z2001" s="2596" t="s">
        <v>45</v>
      </c>
      <c r="AA2001" s="1176" t="s">
        <v>16088</v>
      </c>
      <c r="AB2001" s="1173"/>
      <c r="AC2001" s="722">
        <v>0</v>
      </c>
      <c r="AD2001" s="1266">
        <v>7938</v>
      </c>
      <c r="AE2001" s="722">
        <f t="shared" si="53"/>
        <v>15876</v>
      </c>
      <c r="AF2001" s="31"/>
      <c r="AG2001" s="26"/>
    </row>
    <row r="2002" spans="1:33" ht="30" customHeight="1">
      <c r="A2002" s="8213" t="s">
        <v>8564</v>
      </c>
      <c r="B2002" s="8282" t="s">
        <v>16052</v>
      </c>
      <c r="C2002" s="340">
        <v>45646</v>
      </c>
      <c r="D2002" s="340">
        <f>WORKDAY(C2002,7)</f>
        <v>45657</v>
      </c>
      <c r="E2002" s="532"/>
      <c r="F2002" s="374"/>
      <c r="G2002" s="339">
        <v>8598</v>
      </c>
      <c r="H2002" s="2434" t="s">
        <v>4006</v>
      </c>
      <c r="I2002" s="487"/>
      <c r="J2002" s="8214" t="s">
        <v>9844</v>
      </c>
      <c r="K2002" s="2116" t="s">
        <v>14022</v>
      </c>
      <c r="L2002" s="2447" t="s">
        <v>28</v>
      </c>
      <c r="M2002" s="338" t="s">
        <v>16084</v>
      </c>
      <c r="N2002" s="255"/>
      <c r="O2002" s="258">
        <v>2</v>
      </c>
      <c r="P2002" s="258">
        <v>2</v>
      </c>
      <c r="Q2002" s="1977" t="s">
        <v>16053</v>
      </c>
      <c r="R2002" s="309"/>
      <c r="S2002" s="250"/>
      <c r="T2002" s="250"/>
      <c r="U2002" s="250"/>
      <c r="V2002" s="2445" t="s">
        <v>2073</v>
      </c>
      <c r="W2002" s="250"/>
      <c r="X2002" s="2445" t="s">
        <v>37</v>
      </c>
      <c r="Y2002" s="250"/>
      <c r="Z2002" s="251"/>
      <c r="AA2002" s="251">
        <v>4504444816</v>
      </c>
      <c r="AB2002" s="250"/>
      <c r="AC2002" s="33">
        <v>0</v>
      </c>
      <c r="AD2002" s="471">
        <v>7938.81</v>
      </c>
      <c r="AE2002" s="33">
        <f t="shared" si="53"/>
        <v>15877.62</v>
      </c>
      <c r="AF2002" s="31"/>
      <c r="AG2002" s="26"/>
    </row>
    <row r="2003" spans="1:33" ht="30" customHeight="1">
      <c r="A2003" s="2484" t="s">
        <v>8568</v>
      </c>
      <c r="B2003" s="2992" t="s">
        <v>16054</v>
      </c>
      <c r="C2003" s="1277">
        <v>45646</v>
      </c>
      <c r="D2003" s="1277">
        <f>WORKDAY(C2003,13)</f>
        <v>45665</v>
      </c>
      <c r="E2003" s="593"/>
      <c r="F2003" s="1297"/>
      <c r="G2003" s="1276">
        <v>8369</v>
      </c>
      <c r="H2003" s="2485" t="s">
        <v>473</v>
      </c>
      <c r="I2003" s="2534" t="s">
        <v>25</v>
      </c>
      <c r="J2003" s="1304" t="s">
        <v>14875</v>
      </c>
      <c r="K2003" s="2486" t="s">
        <v>16055</v>
      </c>
      <c r="L2003" s="2453" t="s">
        <v>76</v>
      </c>
      <c r="M2003" s="771" t="s">
        <v>16085</v>
      </c>
      <c r="N2003" s="1176"/>
      <c r="O2003" s="1272">
        <v>4</v>
      </c>
      <c r="P2003" s="1272">
        <v>4</v>
      </c>
      <c r="Q2003" s="2014" t="s">
        <v>16056</v>
      </c>
      <c r="R2003" s="1173"/>
      <c r="S2003" s="1173"/>
      <c r="T2003" s="1173"/>
      <c r="U2003" s="1173"/>
      <c r="V2003" s="2506" t="s">
        <v>2073</v>
      </c>
      <c r="W2003" s="1173"/>
      <c r="X2003" s="2506" t="s">
        <v>37</v>
      </c>
      <c r="Y2003" s="1173"/>
      <c r="Z2003" s="2389" t="s">
        <v>45</v>
      </c>
      <c r="AA2003" s="1176">
        <v>4504445510</v>
      </c>
      <c r="AB2003" s="1173"/>
      <c r="AC2003" s="722">
        <v>46500</v>
      </c>
      <c r="AD2003" s="1266">
        <v>14355</v>
      </c>
      <c r="AE2003" s="722">
        <f t="shared" si="53"/>
        <v>103920</v>
      </c>
      <c r="AF2003" s="31"/>
      <c r="AG2003" s="26"/>
    </row>
    <row r="2004" spans="1:33" ht="30" customHeight="1">
      <c r="A2004" s="2433" t="s">
        <v>13200</v>
      </c>
      <c r="B2004" s="2992" t="s">
        <v>16057</v>
      </c>
      <c r="C2004" s="340">
        <v>45644</v>
      </c>
      <c r="D2004" s="340">
        <f>WORKDAY(C2004,90)</f>
        <v>45770</v>
      </c>
      <c r="E2004" s="422"/>
      <c r="F2004" s="374"/>
      <c r="G2004" s="339">
        <v>5940</v>
      </c>
      <c r="H2004" s="2434" t="s">
        <v>622</v>
      </c>
      <c r="I2004" s="487"/>
      <c r="J2004" s="410" t="s">
        <v>16058</v>
      </c>
      <c r="K2004" s="3883" t="s">
        <v>16059</v>
      </c>
      <c r="L2004" s="552" t="s">
        <v>173</v>
      </c>
      <c r="M2004" s="338" t="s">
        <v>16086</v>
      </c>
      <c r="N2004" s="255"/>
      <c r="O2004" s="258">
        <v>1</v>
      </c>
      <c r="P2004" s="258">
        <v>1</v>
      </c>
      <c r="Q2004" s="1977" t="s">
        <v>16060</v>
      </c>
      <c r="R2004" s="309"/>
      <c r="S2004" s="250"/>
      <c r="T2004" s="250"/>
      <c r="U2004" s="250"/>
      <c r="V2004" s="3884" t="s">
        <v>2073</v>
      </c>
      <c r="W2004" s="3421"/>
      <c r="X2004" s="3884" t="s">
        <v>37</v>
      </c>
      <c r="Y2004" s="250"/>
      <c r="Z2004" s="251"/>
      <c r="AA2004" s="251">
        <v>4504441084</v>
      </c>
      <c r="AB2004" s="250"/>
      <c r="AC2004" s="33">
        <v>120000</v>
      </c>
      <c r="AD2004" s="471">
        <v>16417.5</v>
      </c>
      <c r="AE2004" s="33">
        <f t="shared" si="53"/>
        <v>136417.5</v>
      </c>
      <c r="AF2004" s="31"/>
      <c r="AG2004" s="26"/>
    </row>
    <row r="2005" spans="1:33" s="4113" customFormat="1" ht="30" customHeight="1">
      <c r="A2005" s="6888" t="s">
        <v>8756</v>
      </c>
      <c r="B2005" s="1504" t="s">
        <v>16090</v>
      </c>
      <c r="C2005" s="358">
        <v>45646</v>
      </c>
      <c r="D2005" s="358">
        <f>WORKDAY(C2005,12)</f>
        <v>45664</v>
      </c>
      <c r="E2005" s="37"/>
      <c r="F2005" s="449"/>
      <c r="G2005" s="360">
        <v>8600</v>
      </c>
      <c r="H2005" s="6889" t="s">
        <v>5628</v>
      </c>
      <c r="I2005" s="539"/>
      <c r="J2005" s="450" t="s">
        <v>16091</v>
      </c>
      <c r="K2005" s="2106" t="s">
        <v>409</v>
      </c>
      <c r="L2005" s="6890" t="s">
        <v>128</v>
      </c>
      <c r="M2005" s="135" t="s">
        <v>16159</v>
      </c>
      <c r="N2005" s="364"/>
      <c r="O2005" s="365">
        <v>3</v>
      </c>
      <c r="P2005" s="365">
        <v>3</v>
      </c>
      <c r="Q2005" s="1991" t="s">
        <v>16092</v>
      </c>
      <c r="R2005" s="366"/>
      <c r="S2005" s="366"/>
      <c r="T2005" s="366"/>
      <c r="U2005" s="366"/>
      <c r="V2005" s="366"/>
      <c r="W2005" s="366"/>
      <c r="X2005" s="366"/>
      <c r="Y2005" s="366"/>
      <c r="Z2005" s="364"/>
      <c r="AA2005" s="364">
        <v>4504446951</v>
      </c>
      <c r="AB2005" s="366"/>
      <c r="AC2005" s="280"/>
      <c r="AD2005" s="542"/>
      <c r="AE2005" s="280"/>
      <c r="AF2005" s="68"/>
      <c r="AG2005" s="71"/>
    </row>
    <row r="2006" spans="1:33" ht="30" customHeight="1">
      <c r="A2006" s="2814" t="s">
        <v>17456</v>
      </c>
      <c r="B2006" s="2992" t="s">
        <v>16093</v>
      </c>
      <c r="C2006" s="1277">
        <v>45653</v>
      </c>
      <c r="D2006" s="1277">
        <f>WORKDAY(C2006,7)</f>
        <v>45664</v>
      </c>
      <c r="E2006" s="593"/>
      <c r="F2006" s="1297"/>
      <c r="G2006" s="1276">
        <v>8610</v>
      </c>
      <c r="H2006" s="2512" t="s">
        <v>10345</v>
      </c>
      <c r="I2006" s="1326"/>
      <c r="J2006" s="4027" t="s">
        <v>13999</v>
      </c>
      <c r="K2006" s="2513" t="s">
        <v>16094</v>
      </c>
      <c r="L2006" s="1397" t="s">
        <v>173</v>
      </c>
      <c r="M2006" s="771" t="s">
        <v>16160</v>
      </c>
      <c r="N2006" s="1176"/>
      <c r="O2006" s="1272">
        <v>1</v>
      </c>
      <c r="P2006" s="1272">
        <v>1</v>
      </c>
      <c r="Q2006" s="2014" t="s">
        <v>15261</v>
      </c>
      <c r="R2006" s="1173"/>
      <c r="S2006" s="1173"/>
      <c r="T2006" s="1173"/>
      <c r="U2006" s="1173"/>
      <c r="V2006" s="2532" t="s">
        <v>2073</v>
      </c>
      <c r="W2006" s="1173"/>
      <c r="X2006" s="2532" t="s">
        <v>37</v>
      </c>
      <c r="Y2006" s="1173"/>
      <c r="Z2006" s="2533" t="s">
        <v>45</v>
      </c>
      <c r="AA2006" s="1176">
        <v>4504452569</v>
      </c>
      <c r="AB2006" s="1173"/>
      <c r="AC2006" s="722">
        <v>0</v>
      </c>
      <c r="AD2006" s="1266">
        <v>7371</v>
      </c>
      <c r="AE2006" s="722">
        <f t="shared" si="53"/>
        <v>7371</v>
      </c>
      <c r="AF2006" s="31"/>
      <c r="AG2006" s="26"/>
    </row>
    <row r="2007" spans="1:33" ht="30" customHeight="1">
      <c r="A2007" s="2511" t="s">
        <v>8564</v>
      </c>
      <c r="B2007" s="2992" t="s">
        <v>16095</v>
      </c>
      <c r="C2007" s="1277">
        <v>45649</v>
      </c>
      <c r="D2007" s="1277">
        <f>WORKDAY(C2007,7)</f>
        <v>45658</v>
      </c>
      <c r="E2007" s="593"/>
      <c r="F2007" s="1297"/>
      <c r="G2007" s="1276">
        <v>8598</v>
      </c>
      <c r="H2007" s="2512" t="s">
        <v>686</v>
      </c>
      <c r="I2007" s="1326"/>
      <c r="J2007" s="1304" t="s">
        <v>9267</v>
      </c>
      <c r="K2007" s="2513" t="s">
        <v>16096</v>
      </c>
      <c r="L2007" s="2261" t="s">
        <v>28</v>
      </c>
      <c r="M2007" s="771" t="s">
        <v>16161</v>
      </c>
      <c r="N2007" s="1176"/>
      <c r="O2007" s="1272">
        <v>2</v>
      </c>
      <c r="P2007" s="1272">
        <v>2</v>
      </c>
      <c r="Q2007" s="2014" t="s">
        <v>16097</v>
      </c>
      <c r="R2007" s="1173"/>
      <c r="S2007" s="1173"/>
      <c r="T2007" s="1173"/>
      <c r="U2007" s="1173"/>
      <c r="V2007" s="2454" t="s">
        <v>2073</v>
      </c>
      <c r="W2007" s="1173"/>
      <c r="X2007" s="2454" t="s">
        <v>37</v>
      </c>
      <c r="Y2007" s="1173"/>
      <c r="Z2007" s="2505" t="s">
        <v>45</v>
      </c>
      <c r="AA2007" s="1176">
        <v>4504448306</v>
      </c>
      <c r="AB2007" s="1173"/>
      <c r="AC2007" s="722">
        <v>0</v>
      </c>
      <c r="AD2007" s="1266">
        <v>7938.81</v>
      </c>
      <c r="AE2007" s="722">
        <f t="shared" si="53"/>
        <v>15877.62</v>
      </c>
      <c r="AF2007" s="31"/>
      <c r="AG2007" s="26"/>
    </row>
    <row r="2008" spans="1:33" ht="30" customHeight="1">
      <c r="A2008" s="2511" t="s">
        <v>8564</v>
      </c>
      <c r="B2008" s="2992" t="s">
        <v>16098</v>
      </c>
      <c r="C2008" s="1277">
        <v>45650</v>
      </c>
      <c r="D2008" s="1277">
        <f>WORKDAY(C2008,10)</f>
        <v>45664</v>
      </c>
      <c r="E2008" s="593"/>
      <c r="F2008" s="1297"/>
      <c r="G2008" s="1276">
        <v>8598</v>
      </c>
      <c r="H2008" s="2077"/>
      <c r="I2008" s="2581" t="s">
        <v>92</v>
      </c>
      <c r="J2008" s="1304" t="s">
        <v>16099</v>
      </c>
      <c r="K2008" s="2078" t="s">
        <v>16100</v>
      </c>
      <c r="L2008" s="2582" t="s">
        <v>193</v>
      </c>
      <c r="M2008" s="771" t="s">
        <v>16162</v>
      </c>
      <c r="N2008" s="1176"/>
      <c r="O2008" s="1272">
        <v>6</v>
      </c>
      <c r="P2008" s="1272">
        <v>6</v>
      </c>
      <c r="Q2008" s="2014" t="s">
        <v>16101</v>
      </c>
      <c r="R2008" s="1173"/>
      <c r="S2008" s="1173"/>
      <c r="T2008" s="1173"/>
      <c r="U2008" s="1173"/>
      <c r="V2008" s="2454" t="s">
        <v>2073</v>
      </c>
      <c r="W2008" s="1173"/>
      <c r="X2008" s="2454" t="s">
        <v>37</v>
      </c>
      <c r="Y2008" s="1173"/>
      <c r="Z2008" s="2579" t="s">
        <v>45</v>
      </c>
      <c r="AA2008" s="1176">
        <v>4504449978</v>
      </c>
      <c r="AB2008" s="1173"/>
      <c r="AC2008" s="722">
        <v>6000</v>
      </c>
      <c r="AD2008" s="1266">
        <v>7938.81</v>
      </c>
      <c r="AE2008" s="722">
        <f t="shared" si="53"/>
        <v>53632.86</v>
      </c>
      <c r="AF2008" s="31"/>
      <c r="AG2008" s="26"/>
    </row>
    <row r="2009" spans="1:33" ht="30" customHeight="1">
      <c r="A2009" s="2511" t="s">
        <v>8564</v>
      </c>
      <c r="B2009" s="2992" t="s">
        <v>16102</v>
      </c>
      <c r="C2009" s="1277">
        <v>45650</v>
      </c>
      <c r="D2009" s="1277">
        <f>WORKDAY(C2009,10)</f>
        <v>45664</v>
      </c>
      <c r="E2009" s="593"/>
      <c r="F2009" s="1297"/>
      <c r="G2009" s="1276">
        <v>8598</v>
      </c>
      <c r="H2009" s="2512" t="s">
        <v>15797</v>
      </c>
      <c r="I2009" s="1326"/>
      <c r="J2009" s="1304" t="s">
        <v>11990</v>
      </c>
      <c r="K2009" s="2513" t="s">
        <v>16103</v>
      </c>
      <c r="L2009" s="1397" t="s">
        <v>173</v>
      </c>
      <c r="M2009" s="771" t="s">
        <v>16163</v>
      </c>
      <c r="N2009" s="1176"/>
      <c r="O2009" s="1272">
        <v>1</v>
      </c>
      <c r="P2009" s="1272">
        <v>1</v>
      </c>
      <c r="Q2009" s="2014" t="s">
        <v>16104</v>
      </c>
      <c r="R2009" s="1173"/>
      <c r="S2009" s="1173"/>
      <c r="T2009" s="1173"/>
      <c r="U2009" s="1173"/>
      <c r="V2009" s="2454" t="s">
        <v>2073</v>
      </c>
      <c r="W2009" s="1173"/>
      <c r="X2009" s="2454" t="s">
        <v>37</v>
      </c>
      <c r="Y2009" s="1173"/>
      <c r="Z2009" s="3216" t="s">
        <v>45</v>
      </c>
      <c r="AA2009" s="1176">
        <v>4504450129</v>
      </c>
      <c r="AB2009" s="1173"/>
      <c r="AC2009" s="722">
        <v>6000</v>
      </c>
      <c r="AD2009" s="1266">
        <v>7938.81</v>
      </c>
      <c r="AE2009" s="722">
        <f t="shared" si="53"/>
        <v>13938.810000000001</v>
      </c>
      <c r="AF2009" s="31"/>
      <c r="AG2009" s="26"/>
    </row>
    <row r="2010" spans="1:33" ht="30" customHeight="1">
      <c r="A2010" s="2511" t="s">
        <v>8564</v>
      </c>
      <c r="B2010" s="5114" t="s">
        <v>16105</v>
      </c>
      <c r="C2010" s="1277">
        <v>45652</v>
      </c>
      <c r="D2010" s="1277">
        <f>WORKDAY(C2010,7)</f>
        <v>45663</v>
      </c>
      <c r="E2010" s="593"/>
      <c r="F2010" s="1297"/>
      <c r="G2010" s="1276">
        <v>8598</v>
      </c>
      <c r="H2010" s="2512" t="s">
        <v>106</v>
      </c>
      <c r="I2010" s="1326"/>
      <c r="J2010" s="1304" t="s">
        <v>16107</v>
      </c>
      <c r="K2010" s="2513" t="s">
        <v>16108</v>
      </c>
      <c r="L2010" s="2261" t="s">
        <v>28</v>
      </c>
      <c r="M2010" s="771" t="s">
        <v>16164</v>
      </c>
      <c r="N2010" s="1176"/>
      <c r="O2010" s="1272">
        <v>2</v>
      </c>
      <c r="P2010" s="1272">
        <v>2</v>
      </c>
      <c r="Q2010" s="2014" t="s">
        <v>16109</v>
      </c>
      <c r="R2010" s="1173"/>
      <c r="S2010" s="1173"/>
      <c r="T2010" s="1173"/>
      <c r="U2010" s="1173"/>
      <c r="V2010" s="2454" t="s">
        <v>2073</v>
      </c>
      <c r="W2010" s="1173"/>
      <c r="X2010" s="2454" t="s">
        <v>37</v>
      </c>
      <c r="Y2010" s="1173"/>
      <c r="Z2010" s="2579" t="s">
        <v>45</v>
      </c>
      <c r="AA2010" s="1176">
        <v>4504452108</v>
      </c>
      <c r="AB2010" s="1173"/>
      <c r="AC2010" s="722">
        <v>0</v>
      </c>
      <c r="AD2010" s="1266">
        <v>7938.81</v>
      </c>
      <c r="AE2010" s="722">
        <f t="shared" si="53"/>
        <v>15877.62</v>
      </c>
      <c r="AF2010" s="31"/>
      <c r="AG2010" s="26"/>
    </row>
    <row r="2011" spans="1:33" ht="30" customHeight="1">
      <c r="A2011" s="2511" t="s">
        <v>8564</v>
      </c>
      <c r="B2011" s="5114" t="s">
        <v>16106</v>
      </c>
      <c r="C2011" s="1277">
        <v>45653</v>
      </c>
      <c r="D2011" s="1277">
        <f>WORKDAY(C2011,10)</f>
        <v>45667</v>
      </c>
      <c r="E2011" s="593"/>
      <c r="F2011" s="1297"/>
      <c r="G2011" s="1276">
        <v>8598</v>
      </c>
      <c r="H2011" s="2512" t="s">
        <v>16110</v>
      </c>
      <c r="I2011" s="1326"/>
      <c r="J2011" s="1304" t="s">
        <v>16111</v>
      </c>
      <c r="K2011" s="2601" t="s">
        <v>9952</v>
      </c>
      <c r="L2011" s="2261" t="s">
        <v>28</v>
      </c>
      <c r="M2011" s="771" t="s">
        <v>16165</v>
      </c>
      <c r="N2011" s="1176"/>
      <c r="O2011" s="1272">
        <v>2</v>
      </c>
      <c r="P2011" s="1272">
        <v>2</v>
      </c>
      <c r="Q2011" s="2014" t="s">
        <v>15418</v>
      </c>
      <c r="R2011" s="1173"/>
      <c r="S2011" s="1173"/>
      <c r="T2011" s="1173"/>
      <c r="U2011" s="1173"/>
      <c r="V2011" s="2454" t="s">
        <v>2073</v>
      </c>
      <c r="W2011" s="1173"/>
      <c r="X2011" s="2454" t="s">
        <v>37</v>
      </c>
      <c r="Y2011" s="1173"/>
      <c r="Z2011" s="2596" t="s">
        <v>45</v>
      </c>
      <c r="AA2011" s="1176">
        <v>4504452472</v>
      </c>
      <c r="AB2011" s="1173"/>
      <c r="AC2011" s="722">
        <v>6000</v>
      </c>
      <c r="AD2011" s="1266">
        <v>7938.81</v>
      </c>
      <c r="AE2011" s="722">
        <f t="shared" si="53"/>
        <v>21877.620000000003</v>
      </c>
      <c r="AF2011" s="31"/>
      <c r="AG2011" s="26"/>
    </row>
    <row r="2012" spans="1:33" ht="30" customHeight="1">
      <c r="A2012" s="2511" t="s">
        <v>8564</v>
      </c>
      <c r="B2012" s="5114" t="s">
        <v>16112</v>
      </c>
      <c r="C2012" s="1277">
        <v>45654</v>
      </c>
      <c r="D2012" s="1277">
        <f>WORKDAY(C2012,9)</f>
        <v>45666</v>
      </c>
      <c r="E2012" s="593"/>
      <c r="F2012" s="1297"/>
      <c r="G2012" s="1276">
        <v>8598</v>
      </c>
      <c r="H2012" s="2512" t="s">
        <v>16113</v>
      </c>
      <c r="I2012" s="1326"/>
      <c r="J2012" s="1304" t="s">
        <v>16114</v>
      </c>
      <c r="K2012" s="2513" t="s">
        <v>16115</v>
      </c>
      <c r="L2012" s="1397" t="s">
        <v>173</v>
      </c>
      <c r="M2012" s="771" t="s">
        <v>16166</v>
      </c>
      <c r="N2012" s="1176"/>
      <c r="O2012" s="1272">
        <v>1</v>
      </c>
      <c r="P2012" s="1272">
        <v>1</v>
      </c>
      <c r="Q2012" s="2014" t="s">
        <v>15261</v>
      </c>
      <c r="R2012" s="1173"/>
      <c r="S2012" s="1173"/>
      <c r="T2012" s="1173"/>
      <c r="U2012" s="1173"/>
      <c r="V2012" s="2454" t="s">
        <v>2073</v>
      </c>
      <c r="W2012" s="1173"/>
      <c r="X2012" s="2454" t="s">
        <v>37</v>
      </c>
      <c r="Y2012" s="1173"/>
      <c r="Z2012" s="2579" t="s">
        <v>45</v>
      </c>
      <c r="AA2012" s="1176">
        <v>4504452937</v>
      </c>
      <c r="AB2012" s="1173"/>
      <c r="AC2012" s="722">
        <v>3000</v>
      </c>
      <c r="AD2012" s="1266">
        <v>7938.81</v>
      </c>
      <c r="AE2012" s="722">
        <f t="shared" si="53"/>
        <v>10938.810000000001</v>
      </c>
      <c r="AF2012" s="31"/>
      <c r="AG2012" s="26"/>
    </row>
    <row r="2013" spans="1:33" ht="30" customHeight="1">
      <c r="A2013" s="3639" t="s">
        <v>19837</v>
      </c>
      <c r="B2013" s="5114" t="s">
        <v>16116</v>
      </c>
      <c r="C2013" s="1277">
        <v>45650</v>
      </c>
      <c r="D2013" s="1277">
        <f>WORKDAY(C2013,7)</f>
        <v>45659</v>
      </c>
      <c r="E2013" s="593"/>
      <c r="F2013" s="1297"/>
      <c r="G2013" s="1276">
        <v>8629</v>
      </c>
      <c r="H2013" s="2512" t="s">
        <v>16117</v>
      </c>
      <c r="I2013" s="1326"/>
      <c r="J2013" s="1304" t="s">
        <v>16118</v>
      </c>
      <c r="K2013" s="2078" t="s">
        <v>12524</v>
      </c>
      <c r="L2013" s="1397" t="s">
        <v>173</v>
      </c>
      <c r="M2013" s="771" t="s">
        <v>16167</v>
      </c>
      <c r="N2013" s="1176"/>
      <c r="O2013" s="1272">
        <v>1</v>
      </c>
      <c r="P2013" s="1272">
        <v>1</v>
      </c>
      <c r="Q2013" s="2014" t="s">
        <v>15261</v>
      </c>
      <c r="R2013" s="1173"/>
      <c r="S2013" s="1173"/>
      <c r="T2013" s="1173"/>
      <c r="U2013" s="1173"/>
      <c r="V2013" s="3325" t="s">
        <v>2073</v>
      </c>
      <c r="W2013" s="1173"/>
      <c r="X2013" s="3325" t="s">
        <v>37</v>
      </c>
      <c r="Y2013" s="1173"/>
      <c r="Z2013" s="1204" t="s">
        <v>45</v>
      </c>
      <c r="AA2013" s="1176">
        <v>4504450131</v>
      </c>
      <c r="AB2013" s="1173"/>
      <c r="AC2013" s="722">
        <v>0</v>
      </c>
      <c r="AD2013" s="1266">
        <v>6423.2</v>
      </c>
      <c r="AE2013" s="722">
        <f t="shared" si="53"/>
        <v>6423.2</v>
      </c>
      <c r="AF2013" s="31"/>
      <c r="AG2013" s="26"/>
    </row>
    <row r="2014" spans="1:33" ht="30" customHeight="1">
      <c r="A2014" s="2511" t="s">
        <v>7878</v>
      </c>
      <c r="B2014" s="5114" t="s">
        <v>16119</v>
      </c>
      <c r="C2014" s="1277">
        <v>45654</v>
      </c>
      <c r="D2014" s="1277">
        <f>WORKDAY(C2014,4)</f>
        <v>45659</v>
      </c>
      <c r="E2014" s="593"/>
      <c r="F2014" s="1297"/>
      <c r="G2014" s="1276">
        <v>8638</v>
      </c>
      <c r="H2014" s="2512" t="s">
        <v>15238</v>
      </c>
      <c r="I2014" s="1326"/>
      <c r="J2014" s="1304" t="s">
        <v>16120</v>
      </c>
      <c r="K2014" s="2513" t="s">
        <v>16121</v>
      </c>
      <c r="L2014" s="1397" t="s">
        <v>173</v>
      </c>
      <c r="M2014" s="771" t="s">
        <v>16168</v>
      </c>
      <c r="N2014" s="1176"/>
      <c r="O2014" s="1272">
        <v>1</v>
      </c>
      <c r="P2014" s="1272">
        <v>1</v>
      </c>
      <c r="Q2014" s="2014" t="s">
        <v>16122</v>
      </c>
      <c r="R2014" s="1173"/>
      <c r="S2014" s="1173"/>
      <c r="T2014" s="1173"/>
      <c r="U2014" s="1173"/>
      <c r="V2014" s="2533" t="s">
        <v>2073</v>
      </c>
      <c r="W2014" s="1173"/>
      <c r="X2014" s="2533" t="s">
        <v>37</v>
      </c>
      <c r="Y2014" s="1173"/>
      <c r="Z2014" s="2623" t="s">
        <v>45</v>
      </c>
      <c r="AA2014" s="1176">
        <v>4504452938</v>
      </c>
      <c r="AB2014" s="1173"/>
      <c r="AC2014" s="722">
        <v>0</v>
      </c>
      <c r="AD2014" s="1266">
        <v>7613</v>
      </c>
      <c r="AE2014" s="722">
        <f t="shared" si="53"/>
        <v>7613</v>
      </c>
      <c r="AF2014" s="31"/>
      <c r="AG2014" s="26"/>
    </row>
    <row r="2015" spans="1:33" ht="30" customHeight="1">
      <c r="A2015" s="2511" t="s">
        <v>8626</v>
      </c>
      <c r="B2015" s="2992" t="s">
        <v>16123</v>
      </c>
      <c r="C2015" s="1277">
        <v>45646</v>
      </c>
      <c r="D2015" s="1277">
        <f>WORKDAY(C2015,11)</f>
        <v>45663</v>
      </c>
      <c r="E2015" s="593"/>
      <c r="F2015" s="1297"/>
      <c r="G2015" s="1276">
        <v>8615</v>
      </c>
      <c r="H2015" s="2077"/>
      <c r="I2015" s="2581" t="s">
        <v>25</v>
      </c>
      <c r="J2015" s="1304" t="s">
        <v>16124</v>
      </c>
      <c r="K2015" s="2513" t="s">
        <v>16125</v>
      </c>
      <c r="L2015" s="2261" t="s">
        <v>28</v>
      </c>
      <c r="M2015" s="771" t="s">
        <v>16169</v>
      </c>
      <c r="N2015" s="1176"/>
      <c r="O2015" s="1272">
        <v>2</v>
      </c>
      <c r="P2015" s="1272">
        <v>2</v>
      </c>
      <c r="Q2015" s="2014" t="s">
        <v>15500</v>
      </c>
      <c r="R2015" s="1173"/>
      <c r="S2015" s="1173"/>
      <c r="T2015" s="1173"/>
      <c r="U2015" s="1173"/>
      <c r="V2015" s="2478" t="s">
        <v>2073</v>
      </c>
      <c r="W2015" s="1173"/>
      <c r="X2015" s="2478" t="s">
        <v>37</v>
      </c>
      <c r="Y2015" s="1173"/>
      <c r="Z2015" s="2505" t="s">
        <v>45</v>
      </c>
      <c r="AA2015" s="1176">
        <v>4504449196</v>
      </c>
      <c r="AB2015" s="1173"/>
      <c r="AC2015" s="722">
        <v>9000</v>
      </c>
      <c r="AD2015" s="1266">
        <v>7857</v>
      </c>
      <c r="AE2015" s="722">
        <f t="shared" si="53"/>
        <v>24714</v>
      </c>
      <c r="AF2015" s="31"/>
      <c r="AG2015" s="26"/>
    </row>
    <row r="2016" spans="1:33" ht="30" customHeight="1">
      <c r="A2016" s="7007" t="s">
        <v>8626</v>
      </c>
      <c r="B2016" s="7026" t="s">
        <v>16126</v>
      </c>
      <c r="C2016" s="340">
        <v>45646</v>
      </c>
      <c r="D2016" s="340">
        <f>WORKDAY(C2016,10)</f>
        <v>45660</v>
      </c>
      <c r="E2016" s="422"/>
      <c r="F2016" s="374"/>
      <c r="G2016" s="339">
        <v>8615</v>
      </c>
      <c r="H2016" s="2463" t="s">
        <v>6024</v>
      </c>
      <c r="I2016" s="487"/>
      <c r="J2016" s="7008" t="s">
        <v>13239</v>
      </c>
      <c r="K2016" s="2116" t="s">
        <v>405</v>
      </c>
      <c r="L2016" s="2435" t="s">
        <v>128</v>
      </c>
      <c r="M2016" s="338" t="s">
        <v>16170</v>
      </c>
      <c r="N2016" s="255"/>
      <c r="O2016" s="258">
        <v>3</v>
      </c>
      <c r="P2016" s="258">
        <v>3</v>
      </c>
      <c r="Q2016" s="1977" t="s">
        <v>16128</v>
      </c>
      <c r="R2016" s="309"/>
      <c r="S2016" s="250"/>
      <c r="T2016" s="250"/>
      <c r="U2016" s="250"/>
      <c r="V2016" s="2839" t="s">
        <v>2073</v>
      </c>
      <c r="W2016" s="250"/>
      <c r="X2016" s="2839" t="s">
        <v>37</v>
      </c>
      <c r="Y2016" s="250"/>
      <c r="Z2016" s="251"/>
      <c r="AA2016" s="251">
        <v>4504449197</v>
      </c>
      <c r="AB2016" s="250"/>
      <c r="AC2016" s="33">
        <v>6000</v>
      </c>
      <c r="AD2016" s="471">
        <v>7857</v>
      </c>
      <c r="AE2016" s="33">
        <f t="shared" si="53"/>
        <v>29571</v>
      </c>
      <c r="AF2016" s="31"/>
      <c r="AG2016" s="26"/>
    </row>
    <row r="2017" spans="1:33" ht="30" customHeight="1">
      <c r="A2017" s="2511" t="s">
        <v>8626</v>
      </c>
      <c r="B2017" s="2992" t="s">
        <v>16127</v>
      </c>
      <c r="C2017" s="1277">
        <v>45652</v>
      </c>
      <c r="D2017" s="1277">
        <f>WORKDAY(C2017,12)</f>
        <v>45670</v>
      </c>
      <c r="E2017" s="593"/>
      <c r="F2017" s="1297"/>
      <c r="G2017" s="1276">
        <v>8615</v>
      </c>
      <c r="H2017" s="2512" t="s">
        <v>5709</v>
      </c>
      <c r="I2017" s="1326"/>
      <c r="J2017" s="1304" t="s">
        <v>16129</v>
      </c>
      <c r="K2017" s="2513" t="s">
        <v>16130</v>
      </c>
      <c r="L2017" s="1397" t="s">
        <v>173</v>
      </c>
      <c r="M2017" s="771" t="s">
        <v>16171</v>
      </c>
      <c r="N2017" s="1176"/>
      <c r="O2017" s="1272">
        <v>1</v>
      </c>
      <c r="P2017" s="1272">
        <v>1</v>
      </c>
      <c r="Q2017" s="2014" t="s">
        <v>15261</v>
      </c>
      <c r="R2017" s="1173"/>
      <c r="S2017" s="1173"/>
      <c r="T2017" s="1173"/>
      <c r="U2017" s="1173"/>
      <c r="V2017" s="2854" t="s">
        <v>2073</v>
      </c>
      <c r="W2017" s="1173"/>
      <c r="X2017" s="2854" t="s">
        <v>37</v>
      </c>
      <c r="Y2017" s="1173"/>
      <c r="Z2017" s="3234" t="s">
        <v>45</v>
      </c>
      <c r="AA2017" s="1176">
        <v>4504451716</v>
      </c>
      <c r="AB2017" s="1173"/>
      <c r="AC2017" s="722">
        <v>15000</v>
      </c>
      <c r="AD2017" s="1266">
        <v>7857</v>
      </c>
      <c r="AE2017" s="722">
        <f t="shared" si="53"/>
        <v>22857</v>
      </c>
      <c r="AF2017" s="31"/>
      <c r="AG2017" s="26"/>
    </row>
    <row r="2018" spans="1:33" ht="30" customHeight="1">
      <c r="A2018" s="2511" t="s">
        <v>8916</v>
      </c>
      <c r="B2018" s="2992" t="s">
        <v>16131</v>
      </c>
      <c r="C2018" s="1277">
        <v>45650</v>
      </c>
      <c r="D2018" s="1277">
        <f>WORKDAY(C2018,7)</f>
        <v>45659</v>
      </c>
      <c r="E2018" s="593"/>
      <c r="F2018" s="1297"/>
      <c r="G2018" s="1276">
        <v>8646</v>
      </c>
      <c r="H2018" s="2512" t="s">
        <v>10574</v>
      </c>
      <c r="I2018" s="1326"/>
      <c r="J2018" s="1304" t="s">
        <v>16132</v>
      </c>
      <c r="K2018" s="2078" t="s">
        <v>16133</v>
      </c>
      <c r="L2018" s="2261" t="s">
        <v>28</v>
      </c>
      <c r="M2018" s="771" t="s">
        <v>16172</v>
      </c>
      <c r="N2018" s="1176"/>
      <c r="O2018" s="1272">
        <v>2</v>
      </c>
      <c r="P2018" s="1272">
        <v>2</v>
      </c>
      <c r="Q2018" s="2014" t="s">
        <v>16134</v>
      </c>
      <c r="R2018" s="1173"/>
      <c r="S2018" s="1173"/>
      <c r="T2018" s="1173"/>
      <c r="U2018" s="1173"/>
      <c r="V2018" s="2623" t="s">
        <v>2073</v>
      </c>
      <c r="W2018" s="1173"/>
      <c r="X2018" s="2623" t="s">
        <v>37</v>
      </c>
      <c r="Y2018" s="1173"/>
      <c r="Z2018" s="2623" t="s">
        <v>45</v>
      </c>
      <c r="AA2018" s="1176">
        <v>4504450522</v>
      </c>
      <c r="AB2018" s="1173"/>
      <c r="AC2018" s="722">
        <v>0</v>
      </c>
      <c r="AD2018" s="1266">
        <v>10976</v>
      </c>
      <c r="AE2018" s="722">
        <f t="shared" si="53"/>
        <v>21952</v>
      </c>
      <c r="AF2018" s="31"/>
      <c r="AG2018" s="26"/>
    </row>
    <row r="2019" spans="1:33" ht="30" customHeight="1">
      <c r="A2019" s="2511" t="s">
        <v>8916</v>
      </c>
      <c r="B2019" s="2992" t="s">
        <v>16135</v>
      </c>
      <c r="C2019" s="1277">
        <v>45652</v>
      </c>
      <c r="D2019" s="1277">
        <f>WORKDAY(C2019,11)</f>
        <v>45667</v>
      </c>
      <c r="E2019" s="593"/>
      <c r="F2019" s="1297"/>
      <c r="G2019" s="1276">
        <v>8646</v>
      </c>
      <c r="H2019" s="2512" t="s">
        <v>16136</v>
      </c>
      <c r="I2019" s="1326"/>
      <c r="J2019" s="1304" t="s">
        <v>16137</v>
      </c>
      <c r="K2019" s="2513" t="s">
        <v>16140</v>
      </c>
      <c r="L2019" s="1397" t="s">
        <v>173</v>
      </c>
      <c r="M2019" s="771" t="s">
        <v>16173</v>
      </c>
      <c r="N2019" s="1176"/>
      <c r="O2019" s="1272">
        <v>1</v>
      </c>
      <c r="P2019" s="1272">
        <v>1</v>
      </c>
      <c r="Q2019" s="2014" t="s">
        <v>15261</v>
      </c>
      <c r="R2019" s="1173"/>
      <c r="S2019" s="1173"/>
      <c r="T2019" s="1173"/>
      <c r="U2019" s="1173"/>
      <c r="V2019" s="2795" t="s">
        <v>2073</v>
      </c>
      <c r="W2019" s="1173"/>
      <c r="X2019" s="2795" t="s">
        <v>37</v>
      </c>
      <c r="Y2019" s="1173"/>
      <c r="Z2019" s="2623" t="s">
        <v>45</v>
      </c>
      <c r="AA2019" s="1176">
        <v>4504452107</v>
      </c>
      <c r="AB2019" s="1173"/>
      <c r="AC2019" s="722">
        <v>13950</v>
      </c>
      <c r="AD2019" s="1266">
        <v>10976</v>
      </c>
      <c r="AE2019" s="722">
        <f t="shared" si="53"/>
        <v>24926</v>
      </c>
      <c r="AF2019" s="31"/>
      <c r="AG2019" s="26"/>
    </row>
    <row r="2020" spans="1:33" ht="30" customHeight="1">
      <c r="A2020" s="3429" t="s">
        <v>9155</v>
      </c>
      <c r="B2020" s="4755" t="s">
        <v>16138</v>
      </c>
      <c r="C2020" s="340">
        <v>45649</v>
      </c>
      <c r="D2020" s="340">
        <f>WORKDAY(C2020,7)</f>
        <v>45658</v>
      </c>
      <c r="E2020" s="422"/>
      <c r="F2020" s="374"/>
      <c r="G2020" s="339">
        <v>8602</v>
      </c>
      <c r="H2020" s="2463" t="s">
        <v>7815</v>
      </c>
      <c r="I2020" s="487"/>
      <c r="J2020" s="3428" t="s">
        <v>16139</v>
      </c>
      <c r="K2020" s="2464" t="s">
        <v>16141</v>
      </c>
      <c r="L2020" s="552" t="s">
        <v>173</v>
      </c>
      <c r="M2020" s="338" t="s">
        <v>16174</v>
      </c>
      <c r="N2020" s="255"/>
      <c r="O2020" s="258">
        <v>1</v>
      </c>
      <c r="P2020" s="258">
        <v>1</v>
      </c>
      <c r="Q2020" s="1977" t="s">
        <v>15261</v>
      </c>
      <c r="R2020" s="309"/>
      <c r="S2020" s="250"/>
      <c r="T2020" s="250"/>
      <c r="U2020" s="250"/>
      <c r="V2020" s="2474" t="s">
        <v>2073</v>
      </c>
      <c r="W2020" s="250"/>
      <c r="X2020" s="2474" t="s">
        <v>37</v>
      </c>
      <c r="Y2020" s="250"/>
      <c r="Z2020" s="251"/>
      <c r="AA2020" s="251">
        <v>4504448632</v>
      </c>
      <c r="AB2020" s="250"/>
      <c r="AC2020" s="33">
        <v>0</v>
      </c>
      <c r="AD2020" s="471">
        <v>10976</v>
      </c>
      <c r="AE2020" s="33">
        <f t="shared" si="53"/>
        <v>10976</v>
      </c>
      <c r="AF2020" s="31"/>
      <c r="AG2020" s="26"/>
    </row>
    <row r="2021" spans="1:33" ht="30" customHeight="1">
      <c r="A2021" s="2511" t="s">
        <v>8549</v>
      </c>
      <c r="B2021" s="5592" t="s">
        <v>26944</v>
      </c>
      <c r="C2021" s="1277">
        <v>45654</v>
      </c>
      <c r="D2021" s="1277">
        <f>WORKDAY(C2021,7)</f>
        <v>45664</v>
      </c>
      <c r="E2021" s="593"/>
      <c r="F2021" s="1297"/>
      <c r="G2021" s="1276">
        <v>8634</v>
      </c>
      <c r="H2021" s="2512" t="s">
        <v>1648</v>
      </c>
      <c r="I2021" s="1326"/>
      <c r="J2021" s="1304" t="s">
        <v>16142</v>
      </c>
      <c r="K2021" s="2513" t="s">
        <v>16143</v>
      </c>
      <c r="L2021" s="1397" t="s">
        <v>173</v>
      </c>
      <c r="M2021" s="771" t="s">
        <v>16175</v>
      </c>
      <c r="N2021" s="1176"/>
      <c r="O2021" s="1272">
        <v>1</v>
      </c>
      <c r="P2021" s="1272">
        <v>1</v>
      </c>
      <c r="Q2021" s="2014" t="s">
        <v>15261</v>
      </c>
      <c r="R2021" s="1173"/>
      <c r="S2021" s="1173"/>
      <c r="T2021" s="1173"/>
      <c r="U2021" s="1173"/>
      <c r="V2021" s="2614" t="s">
        <v>2073</v>
      </c>
      <c r="W2021" s="1173"/>
      <c r="X2021" s="2614" t="s">
        <v>37</v>
      </c>
      <c r="Y2021" s="1173"/>
      <c r="Z2021" s="2623" t="s">
        <v>45</v>
      </c>
      <c r="AA2021" s="1176">
        <v>4504452570</v>
      </c>
      <c r="AB2021" s="1173"/>
      <c r="AC2021" s="722">
        <v>0</v>
      </c>
      <c r="AD2021" s="1266">
        <v>7858.62</v>
      </c>
      <c r="AE2021" s="722">
        <f t="shared" si="53"/>
        <v>7858.62</v>
      </c>
      <c r="AF2021" s="31"/>
      <c r="AG2021" s="26"/>
    </row>
    <row r="2022" spans="1:33" ht="30" customHeight="1">
      <c r="A2022" s="2511" t="s">
        <v>8518</v>
      </c>
      <c r="B2022" s="2992" t="s">
        <v>16144</v>
      </c>
      <c r="C2022" s="1277">
        <v>45650</v>
      </c>
      <c r="D2022" s="1277">
        <f>WORKDAY(C2022,8)</f>
        <v>45660</v>
      </c>
      <c r="E2022" s="593"/>
      <c r="F2022" s="1297"/>
      <c r="G2022" s="1276">
        <v>8604</v>
      </c>
      <c r="H2022" s="2512" t="s">
        <v>9140</v>
      </c>
      <c r="I2022" s="1326"/>
      <c r="J2022" s="1304" t="s">
        <v>16145</v>
      </c>
      <c r="K2022" s="2513" t="s">
        <v>16146</v>
      </c>
      <c r="L2022" s="2261" t="s">
        <v>28</v>
      </c>
      <c r="M2022" s="771" t="s">
        <v>16176</v>
      </c>
      <c r="N2022" s="1176"/>
      <c r="O2022" s="1272">
        <v>2</v>
      </c>
      <c r="P2022" s="1272">
        <v>2</v>
      </c>
      <c r="Q2022" s="2014" t="s">
        <v>16147</v>
      </c>
      <c r="R2022" s="1173"/>
      <c r="S2022" s="1173"/>
      <c r="T2022" s="1173"/>
      <c r="U2022" s="1173"/>
      <c r="V2022" s="2609" t="s">
        <v>2073</v>
      </c>
      <c r="W2022" s="1173"/>
      <c r="X2022" s="2609" t="s">
        <v>37</v>
      </c>
      <c r="Y2022" s="1173"/>
      <c r="Z2022" s="2678" t="s">
        <v>45</v>
      </c>
      <c r="AA2022" s="1176" t="s">
        <v>16179</v>
      </c>
      <c r="AB2022" s="1173"/>
      <c r="AC2022" s="722">
        <v>0</v>
      </c>
      <c r="AD2022" s="1266">
        <v>7938</v>
      </c>
      <c r="AE2022" s="722">
        <f t="shared" si="53"/>
        <v>15876</v>
      </c>
      <c r="AF2022" s="31"/>
      <c r="AG2022" s="26"/>
    </row>
    <row r="2023" spans="1:33" ht="30" customHeight="1">
      <c r="A2023" s="2645" t="s">
        <v>9759</v>
      </c>
      <c r="B2023" s="10120" t="s">
        <v>16148</v>
      </c>
      <c r="C2023" s="9765">
        <v>45463</v>
      </c>
      <c r="D2023" s="9765">
        <v>45535</v>
      </c>
      <c r="E2023" s="8864"/>
      <c r="F2023" s="9809"/>
      <c r="G2023" s="9840">
        <v>8369</v>
      </c>
      <c r="H2023" s="11162" t="s">
        <v>16149</v>
      </c>
      <c r="I2023" s="9857"/>
      <c r="J2023" s="10226" t="s">
        <v>16150</v>
      </c>
      <c r="K2023" s="10226" t="s">
        <v>9952</v>
      </c>
      <c r="L2023" s="1386" t="s">
        <v>167</v>
      </c>
      <c r="M2023" s="8868"/>
      <c r="N2023" s="1409" t="s">
        <v>3952</v>
      </c>
      <c r="O2023" s="1272">
        <v>10</v>
      </c>
      <c r="P2023" s="1272">
        <v>10</v>
      </c>
      <c r="Q2023" s="10022"/>
      <c r="R2023" s="9788"/>
      <c r="S2023" s="1173"/>
      <c r="T2023" s="1173"/>
      <c r="U2023" s="1173"/>
      <c r="V2023" s="10250" t="s">
        <v>2073</v>
      </c>
      <c r="W2023" s="1173"/>
      <c r="X2023" s="10250" t="s">
        <v>37</v>
      </c>
      <c r="Y2023" s="1173"/>
      <c r="Z2023" s="10243" t="s">
        <v>45</v>
      </c>
      <c r="AA2023" s="9840">
        <v>4504450841</v>
      </c>
      <c r="AB2023" s="9788"/>
      <c r="AC2023" s="8912"/>
      <c r="AD2023" s="10208"/>
      <c r="AE2023" s="8912">
        <v>458040</v>
      </c>
      <c r="AF2023" s="31"/>
      <c r="AG2023" s="26"/>
    </row>
    <row r="2024" spans="1:33" ht="30" customHeight="1">
      <c r="A2024" s="2511" t="s">
        <v>9759</v>
      </c>
      <c r="B2024" s="10121"/>
      <c r="C2024" s="9766"/>
      <c r="D2024" s="9766"/>
      <c r="E2024" s="8866"/>
      <c r="F2024" s="9810"/>
      <c r="G2024" s="9834"/>
      <c r="H2024" s="11163"/>
      <c r="I2024" s="9858"/>
      <c r="J2024" s="10227"/>
      <c r="K2024" s="10228"/>
      <c r="L2024" s="1386" t="s">
        <v>9743</v>
      </c>
      <c r="M2024" s="8869"/>
      <c r="N2024" s="1409" t="s">
        <v>9575</v>
      </c>
      <c r="O2024" s="1272">
        <v>1</v>
      </c>
      <c r="P2024" s="1272">
        <v>1</v>
      </c>
      <c r="Q2024" s="9971"/>
      <c r="R2024" s="9789"/>
      <c r="S2024" s="1173"/>
      <c r="T2024" s="1173"/>
      <c r="U2024" s="1173"/>
      <c r="V2024" s="9834"/>
      <c r="W2024" s="1173"/>
      <c r="X2024" s="9834"/>
      <c r="Y2024" s="1173"/>
      <c r="Z2024" s="9834"/>
      <c r="AA2024" s="9834"/>
      <c r="AB2024" s="9789"/>
      <c r="AC2024" s="8913"/>
      <c r="AD2024" s="10209"/>
      <c r="AE2024" s="8913"/>
      <c r="AF2024" s="31"/>
      <c r="AG2024" s="26"/>
    </row>
    <row r="2025" spans="1:33" ht="30" customHeight="1">
      <c r="A2025" s="5841" t="s">
        <v>8509</v>
      </c>
      <c r="B2025" s="5857" t="s">
        <v>16151</v>
      </c>
      <c r="C2025" s="340">
        <v>45650</v>
      </c>
      <c r="D2025" s="340">
        <f>WORKDAY(C2025,9)</f>
        <v>45663</v>
      </c>
      <c r="E2025" s="422"/>
      <c r="F2025" s="374"/>
      <c r="G2025" s="339">
        <v>8593</v>
      </c>
      <c r="H2025" s="2463" t="s">
        <v>3636</v>
      </c>
      <c r="I2025" s="487"/>
      <c r="J2025" s="5582" t="s">
        <v>16152</v>
      </c>
      <c r="K2025" s="2464" t="s">
        <v>16153</v>
      </c>
      <c r="L2025" s="2794" t="s">
        <v>62</v>
      </c>
      <c r="M2025" s="338" t="s">
        <v>16177</v>
      </c>
      <c r="N2025" s="255"/>
      <c r="O2025" s="258">
        <v>5</v>
      </c>
      <c r="P2025" s="258">
        <v>5</v>
      </c>
      <c r="Q2025" s="2771" t="s">
        <v>16154</v>
      </c>
      <c r="R2025" s="309"/>
      <c r="S2025" s="250"/>
      <c r="T2025" s="250"/>
      <c r="U2025" s="250"/>
      <c r="V2025" s="2772" t="s">
        <v>2073</v>
      </c>
      <c r="W2025" s="250"/>
      <c r="X2025" s="2772" t="s">
        <v>37</v>
      </c>
      <c r="Y2025" s="250"/>
      <c r="Z2025" s="251"/>
      <c r="AA2025" s="251">
        <v>4504450515</v>
      </c>
      <c r="AB2025" s="250"/>
      <c r="AC2025" s="33">
        <v>0</v>
      </c>
      <c r="AD2025" s="471">
        <v>6714.9</v>
      </c>
      <c r="AE2025" s="33">
        <f t="shared" ref="AE2025:AE2027" si="54">SUM(AD2025*P2025+AC2025)</f>
        <v>33574.5</v>
      </c>
      <c r="AF2025" s="31"/>
      <c r="AG2025" s="26"/>
    </row>
    <row r="2026" spans="1:33" ht="30" customHeight="1">
      <c r="A2026" s="2511" t="s">
        <v>8570</v>
      </c>
      <c r="B2026" s="2992" t="s">
        <v>16155</v>
      </c>
      <c r="C2026" s="1277">
        <v>45650</v>
      </c>
      <c r="D2026" s="1277">
        <f>WORKDAY(C2026,7)</f>
        <v>45659</v>
      </c>
      <c r="E2026" s="593"/>
      <c r="F2026" s="1297"/>
      <c r="G2026" s="1276">
        <v>9013</v>
      </c>
      <c r="H2026" s="2077"/>
      <c r="I2026" s="2581" t="s">
        <v>92</v>
      </c>
      <c r="J2026" s="1304" t="s">
        <v>16156</v>
      </c>
      <c r="K2026" s="2513" t="s">
        <v>16157</v>
      </c>
      <c r="L2026" s="2582" t="s">
        <v>3368</v>
      </c>
      <c r="M2026" s="771" t="s">
        <v>16178</v>
      </c>
      <c r="N2026" s="1176"/>
      <c r="O2026" s="1272">
        <v>27</v>
      </c>
      <c r="P2026" s="1272">
        <v>27</v>
      </c>
      <c r="Q2026" s="2601" t="s">
        <v>16158</v>
      </c>
      <c r="R2026" s="1173"/>
      <c r="S2026" s="1173"/>
      <c r="T2026" s="1173"/>
      <c r="U2026" s="1173"/>
      <c r="V2026" s="2624" t="s">
        <v>2073</v>
      </c>
      <c r="W2026" s="1173"/>
      <c r="X2026" s="2624" t="s">
        <v>37</v>
      </c>
      <c r="Y2026" s="1173"/>
      <c r="Z2026" s="2623" t="s">
        <v>45</v>
      </c>
      <c r="AA2026" s="1176">
        <v>4504448929</v>
      </c>
      <c r="AB2026" s="1173"/>
      <c r="AC2026" s="722">
        <v>0</v>
      </c>
      <c r="AD2026" s="1266">
        <v>6544.8</v>
      </c>
      <c r="AE2026" s="722">
        <f t="shared" si="54"/>
        <v>176709.6</v>
      </c>
      <c r="AF2026" s="31"/>
      <c r="AG2026" s="26"/>
    </row>
    <row r="2027" spans="1:33" ht="30" customHeight="1">
      <c r="A2027" s="2542" t="s">
        <v>8508</v>
      </c>
      <c r="B2027" s="2992" t="s">
        <v>16180</v>
      </c>
      <c r="C2027" s="1277">
        <v>45667</v>
      </c>
      <c r="D2027" s="1277">
        <f>WORKDAY(C2027,7)</f>
        <v>45678</v>
      </c>
      <c r="E2027" s="593"/>
      <c r="F2027" s="1297"/>
      <c r="G2027" s="1276">
        <v>8601</v>
      </c>
      <c r="H2027" s="2077"/>
      <c r="I2027" s="2543" t="s">
        <v>92</v>
      </c>
      <c r="J2027" s="1304" t="s">
        <v>9769</v>
      </c>
      <c r="K2027" s="2544" t="s">
        <v>16181</v>
      </c>
      <c r="L2027" s="2545" t="s">
        <v>341</v>
      </c>
      <c r="M2027" s="771" t="s">
        <v>16219</v>
      </c>
      <c r="N2027" s="1176"/>
      <c r="O2027" s="1272">
        <v>12</v>
      </c>
      <c r="P2027" s="1272">
        <v>12</v>
      </c>
      <c r="Q2027" s="2014" t="s">
        <v>16182</v>
      </c>
      <c r="R2027" s="1173"/>
      <c r="S2027" s="1173"/>
      <c r="T2027" s="1173"/>
      <c r="U2027" s="1173"/>
      <c r="V2027" s="2506" t="s">
        <v>2073</v>
      </c>
      <c r="W2027" s="1173"/>
      <c r="X2027" s="2506" t="s">
        <v>37</v>
      </c>
      <c r="Y2027" s="1173"/>
      <c r="Z2027" s="2536" t="s">
        <v>45</v>
      </c>
      <c r="AA2027" s="1176">
        <v>4504455649</v>
      </c>
      <c r="AB2027" s="1173"/>
      <c r="AC2027" s="722">
        <v>0</v>
      </c>
      <c r="AD2027" s="1266">
        <v>10976</v>
      </c>
      <c r="AE2027" s="722">
        <f t="shared" si="54"/>
        <v>131712</v>
      </c>
      <c r="AF2027" s="31"/>
      <c r="AG2027" s="26"/>
    </row>
    <row r="2028" spans="1:33" ht="30" customHeight="1">
      <c r="A2028" s="2575" t="s">
        <v>14478</v>
      </c>
      <c r="B2028" s="1504" t="s">
        <v>16183</v>
      </c>
      <c r="C2028" s="358">
        <v>45644</v>
      </c>
      <c r="D2028" s="358">
        <f>WORKDAY(C2028,25)</f>
        <v>45679</v>
      </c>
      <c r="E2028" s="37"/>
      <c r="F2028" s="449"/>
      <c r="G2028" s="360">
        <v>8617</v>
      </c>
      <c r="H2028" s="2955" t="s">
        <v>6204</v>
      </c>
      <c r="I2028" s="539"/>
      <c r="J2028" s="450" t="s">
        <v>16184</v>
      </c>
      <c r="K2028" s="2106" t="s">
        <v>16185</v>
      </c>
      <c r="L2028" s="2206" t="s">
        <v>28</v>
      </c>
      <c r="M2028" s="135" t="s">
        <v>16220</v>
      </c>
      <c r="N2028" s="364"/>
      <c r="O2028" s="365">
        <v>2</v>
      </c>
      <c r="P2028" s="365">
        <v>2</v>
      </c>
      <c r="Q2028" s="1991" t="s">
        <v>16186</v>
      </c>
      <c r="R2028" s="366"/>
      <c r="S2028" s="366"/>
      <c r="T2028" s="366"/>
      <c r="U2028" s="366"/>
      <c r="V2028" s="2956" t="s">
        <v>256</v>
      </c>
      <c r="W2028" s="366"/>
      <c r="X2028" s="366"/>
      <c r="Y2028" s="366"/>
      <c r="Z2028" s="364"/>
      <c r="AA2028" s="364">
        <v>4504454577</v>
      </c>
      <c r="AB2028" s="366"/>
      <c r="AC2028" s="280"/>
      <c r="AD2028" s="542"/>
      <c r="AE2028" s="280"/>
      <c r="AF2028" s="31"/>
      <c r="AG2028" s="26"/>
    </row>
    <row r="2029" spans="1:33" ht="30" customHeight="1">
      <c r="A2029" s="6174" t="s">
        <v>13710</v>
      </c>
      <c r="B2029" s="10196" t="s">
        <v>16187</v>
      </c>
      <c r="C2029" s="9752">
        <v>45654</v>
      </c>
      <c r="D2029" s="9752">
        <f>WORKDAY(C2029,11)</f>
        <v>45670</v>
      </c>
      <c r="E2029" s="9721"/>
      <c r="F2029" s="9714"/>
      <c r="G2029" s="9708">
        <v>8623</v>
      </c>
      <c r="H2029" s="10210"/>
      <c r="I2029" s="10241" t="s">
        <v>25</v>
      </c>
      <c r="J2029" s="11150" t="s">
        <v>16188</v>
      </c>
      <c r="K2029" s="11153" t="s">
        <v>16189</v>
      </c>
      <c r="L2029" s="2435" t="s">
        <v>128</v>
      </c>
      <c r="M2029" s="9231" t="s">
        <v>16221</v>
      </c>
      <c r="N2029" s="255"/>
      <c r="O2029" s="258">
        <v>3</v>
      </c>
      <c r="P2029" s="258">
        <v>3</v>
      </c>
      <c r="Q2029" s="10140" t="s">
        <v>16190</v>
      </c>
      <c r="R2029" s="9740"/>
      <c r="S2029" s="250"/>
      <c r="T2029" s="250"/>
      <c r="U2029" s="250"/>
      <c r="V2029" s="10165" t="s">
        <v>2073</v>
      </c>
      <c r="W2029" s="250"/>
      <c r="X2029" s="10165" t="s">
        <v>37</v>
      </c>
      <c r="Y2029" s="250"/>
      <c r="Z2029" s="9816"/>
      <c r="AA2029" s="9816">
        <v>4504454325</v>
      </c>
      <c r="AB2029" s="10095"/>
      <c r="AC2029" s="9660"/>
      <c r="AD2029" s="471"/>
      <c r="AE2029" s="9660">
        <v>42180</v>
      </c>
      <c r="AF2029" s="31"/>
      <c r="AG2029" s="26"/>
    </row>
    <row r="2030" spans="1:33" ht="30" customHeight="1">
      <c r="A2030" s="2494" t="s">
        <v>13710</v>
      </c>
      <c r="B2030" s="9700"/>
      <c r="C2030" s="9753"/>
      <c r="D2030" s="9753"/>
      <c r="E2030" s="9410"/>
      <c r="F2030" s="9715"/>
      <c r="G2030" s="9710"/>
      <c r="H2030" s="10211"/>
      <c r="I2030" s="10242"/>
      <c r="J2030" s="9705"/>
      <c r="K2030" s="11154"/>
      <c r="L2030" s="552" t="s">
        <v>10115</v>
      </c>
      <c r="M2030" s="9280"/>
      <c r="N2030" s="255"/>
      <c r="O2030" s="258">
        <v>1</v>
      </c>
      <c r="P2030" s="258">
        <v>1</v>
      </c>
      <c r="Q2030" s="10141"/>
      <c r="R2030" s="9741"/>
      <c r="S2030" s="250"/>
      <c r="T2030" s="250"/>
      <c r="U2030" s="250"/>
      <c r="V2030" s="9718"/>
      <c r="W2030" s="250"/>
      <c r="X2030" s="9718"/>
      <c r="Y2030" s="250"/>
      <c r="Z2030" s="9718"/>
      <c r="AA2030" s="9718"/>
      <c r="AB2030" s="10097"/>
      <c r="AC2030" s="9662"/>
      <c r="AD2030" s="471"/>
      <c r="AE2030" s="9662"/>
      <c r="AF2030" s="31"/>
      <c r="AG2030" s="26"/>
    </row>
    <row r="2031" spans="1:33" ht="30" customHeight="1">
      <c r="A2031" s="2542" t="s">
        <v>13710</v>
      </c>
      <c r="B2031" s="9743" t="s">
        <v>16191</v>
      </c>
      <c r="C2031" s="9765">
        <v>45666</v>
      </c>
      <c r="D2031" s="9765">
        <f>WORKDAY(C2031,11)</f>
        <v>45681</v>
      </c>
      <c r="E2031" s="8864"/>
      <c r="F2031" s="9809"/>
      <c r="G2031" s="9840">
        <v>8623</v>
      </c>
      <c r="H2031" s="10167"/>
      <c r="I2031" s="10224" t="s">
        <v>25</v>
      </c>
      <c r="J2031" s="9843" t="s">
        <v>16192</v>
      </c>
      <c r="K2031" s="10187" t="s">
        <v>16193</v>
      </c>
      <c r="L2031" s="2487" t="s">
        <v>128</v>
      </c>
      <c r="M2031" s="8868" t="s">
        <v>16222</v>
      </c>
      <c r="N2031" s="1176"/>
      <c r="O2031" s="1272">
        <v>3</v>
      </c>
      <c r="P2031" s="1272">
        <v>3</v>
      </c>
      <c r="Q2031" s="11132" t="s">
        <v>16195</v>
      </c>
      <c r="R2031" s="9788"/>
      <c r="S2031" s="1173"/>
      <c r="T2031" s="1173"/>
      <c r="U2031" s="1173"/>
      <c r="V2031" s="11156" t="s">
        <v>2073</v>
      </c>
      <c r="W2031" s="1173"/>
      <c r="X2031" s="11069" t="s">
        <v>37</v>
      </c>
      <c r="Y2031" s="1173"/>
      <c r="Z2031" s="10243" t="s">
        <v>45</v>
      </c>
      <c r="AA2031" s="9840">
        <v>4504455417</v>
      </c>
      <c r="AB2031" s="1173"/>
      <c r="AC2031" s="8912">
        <v>8700</v>
      </c>
      <c r="AD2031" s="1266">
        <v>10246</v>
      </c>
      <c r="AE2031" s="8912">
        <f>SUM(AD2031*P2031+AD2032*P2032+AC2031)</f>
        <v>47664</v>
      </c>
      <c r="AF2031" s="31"/>
      <c r="AG2031" s="26"/>
    </row>
    <row r="2032" spans="1:33" ht="30" customHeight="1">
      <c r="A2032" s="2542" t="s">
        <v>13710</v>
      </c>
      <c r="B2032" s="9700"/>
      <c r="C2032" s="9766"/>
      <c r="D2032" s="9766"/>
      <c r="E2032" s="8866"/>
      <c r="F2032" s="9810"/>
      <c r="G2032" s="9834"/>
      <c r="H2032" s="10168"/>
      <c r="I2032" s="10225"/>
      <c r="J2032" s="9844"/>
      <c r="K2032" s="10188"/>
      <c r="L2032" s="2545" t="s">
        <v>16194</v>
      </c>
      <c r="M2032" s="8869"/>
      <c r="N2032" s="1176"/>
      <c r="O2032" s="1272">
        <v>3</v>
      </c>
      <c r="P2032" s="1272">
        <v>3</v>
      </c>
      <c r="Q2032" s="9971"/>
      <c r="R2032" s="9789"/>
      <c r="S2032" s="1173"/>
      <c r="T2032" s="1173"/>
      <c r="U2032" s="1173"/>
      <c r="V2032" s="9789"/>
      <c r="W2032" s="1173"/>
      <c r="X2032" s="9834"/>
      <c r="Y2032" s="1173"/>
      <c r="Z2032" s="9834"/>
      <c r="AA2032" s="9834"/>
      <c r="AB2032" s="1173"/>
      <c r="AC2032" s="8913"/>
      <c r="AD2032" s="1266">
        <v>2742</v>
      </c>
      <c r="AE2032" s="8913"/>
      <c r="AF2032" s="31"/>
      <c r="AG2032" s="26"/>
    </row>
    <row r="2033" spans="1:33" ht="30" customHeight="1">
      <c r="A2033" s="2542" t="s">
        <v>13710</v>
      </c>
      <c r="B2033" s="2992" t="s">
        <v>16196</v>
      </c>
      <c r="C2033" s="1277">
        <v>45666</v>
      </c>
      <c r="D2033" s="1277">
        <f>WORKDAY(C2033,7)</f>
        <v>45677</v>
      </c>
      <c r="E2033" s="593"/>
      <c r="F2033" s="1297"/>
      <c r="G2033" s="1276">
        <v>8623</v>
      </c>
      <c r="H2033" s="2600" t="s">
        <v>3929</v>
      </c>
      <c r="I2033" s="1326"/>
      <c r="J2033" s="1304" t="s">
        <v>16197</v>
      </c>
      <c r="K2033" s="2078" t="s">
        <v>6511</v>
      </c>
      <c r="L2033" s="2545" t="s">
        <v>67</v>
      </c>
      <c r="M2033" s="771" t="s">
        <v>16223</v>
      </c>
      <c r="N2033" s="1176"/>
      <c r="O2033" s="1272">
        <v>7</v>
      </c>
      <c r="P2033" s="1272">
        <v>7</v>
      </c>
      <c r="Q2033" s="2641" t="s">
        <v>16198</v>
      </c>
      <c r="R2033" s="1173"/>
      <c r="S2033" s="1173"/>
      <c r="T2033" s="1173"/>
      <c r="U2033" s="1173"/>
      <c r="V2033" s="2506" t="s">
        <v>2073</v>
      </c>
      <c r="W2033" s="1173"/>
      <c r="X2033" s="2506" t="s">
        <v>37</v>
      </c>
      <c r="Y2033" s="1173"/>
      <c r="Z2033" s="2623" t="s">
        <v>45</v>
      </c>
      <c r="AA2033" s="1176">
        <v>4504455419</v>
      </c>
      <c r="AB2033" s="1173"/>
      <c r="AC2033" s="722">
        <v>0</v>
      </c>
      <c r="AD2033" s="1266">
        <v>10246</v>
      </c>
      <c r="AE2033" s="722">
        <f t="shared" ref="AE2033:AE2037" si="55">SUM(AD2033*P2033+AC2033)</f>
        <v>71722</v>
      </c>
      <c r="AF2033" s="31"/>
      <c r="AG2033" s="26"/>
    </row>
    <row r="2034" spans="1:33" ht="30" customHeight="1">
      <c r="A2034" s="2542" t="s">
        <v>9994</v>
      </c>
      <c r="B2034" s="2992" t="s">
        <v>16199</v>
      </c>
      <c r="C2034" s="1277">
        <v>45667</v>
      </c>
      <c r="D2034" s="1277">
        <f>WORKDAY(C2034,40)</f>
        <v>45723</v>
      </c>
      <c r="E2034" s="593"/>
      <c r="F2034" s="1297"/>
      <c r="G2034" s="1276">
        <v>9042</v>
      </c>
      <c r="H2034" s="2077"/>
      <c r="I2034" s="2543" t="s">
        <v>92</v>
      </c>
      <c r="J2034" s="2682" t="s">
        <v>16200</v>
      </c>
      <c r="K2034" s="2078" t="s">
        <v>16201</v>
      </c>
      <c r="L2034" s="1397" t="s">
        <v>10880</v>
      </c>
      <c r="M2034" s="771" t="s">
        <v>16224</v>
      </c>
      <c r="N2034" s="2471" t="s">
        <v>5039</v>
      </c>
      <c r="O2034" s="1272">
        <v>16</v>
      </c>
      <c r="P2034" s="1272">
        <v>16</v>
      </c>
      <c r="Q2034" s="2014" t="s">
        <v>16202</v>
      </c>
      <c r="R2034" s="1173"/>
      <c r="S2034" s="1173"/>
      <c r="T2034" s="1173"/>
      <c r="U2034" s="1173"/>
      <c r="V2034" s="2623" t="s">
        <v>2073</v>
      </c>
      <c r="W2034" s="1173"/>
      <c r="X2034" s="2623" t="s">
        <v>37</v>
      </c>
      <c r="Y2034" s="1173"/>
      <c r="Z2034" s="2723" t="s">
        <v>45</v>
      </c>
      <c r="AA2034" s="1176">
        <v>4504455458</v>
      </c>
      <c r="AB2034" s="1173"/>
      <c r="AC2034" s="722">
        <v>0</v>
      </c>
      <c r="AD2034" s="1266">
        <v>8694.0400000000009</v>
      </c>
      <c r="AE2034" s="722">
        <f t="shared" si="55"/>
        <v>139104.64000000001</v>
      </c>
      <c r="AF2034" s="31"/>
      <c r="AG2034" s="26"/>
    </row>
    <row r="2035" spans="1:33" ht="30" customHeight="1">
      <c r="A2035" s="2542" t="s">
        <v>8916</v>
      </c>
      <c r="B2035" s="2992" t="s">
        <v>16203</v>
      </c>
      <c r="C2035" s="1277">
        <v>45666</v>
      </c>
      <c r="D2035" s="1277">
        <f>WORKDAY(C2035,13)</f>
        <v>45685</v>
      </c>
      <c r="E2035" s="593"/>
      <c r="F2035" s="1297"/>
      <c r="G2035" s="1276">
        <v>8646</v>
      </c>
      <c r="H2035" s="2600" t="s">
        <v>16204</v>
      </c>
      <c r="I2035" s="1326"/>
      <c r="J2035" s="1304" t="s">
        <v>16205</v>
      </c>
      <c r="K2035" s="2078" t="s">
        <v>16206</v>
      </c>
      <c r="L2035" s="1397" t="s">
        <v>173</v>
      </c>
      <c r="M2035" s="771" t="s">
        <v>16225</v>
      </c>
      <c r="N2035" s="1176"/>
      <c r="O2035" s="1272">
        <v>1</v>
      </c>
      <c r="P2035" s="1272">
        <v>1</v>
      </c>
      <c r="Q2035" s="2014" t="s">
        <v>15946</v>
      </c>
      <c r="R2035" s="1173"/>
      <c r="S2035" s="1173"/>
      <c r="T2035" s="1173"/>
      <c r="U2035" s="1173"/>
      <c r="V2035" s="2827" t="s">
        <v>2073</v>
      </c>
      <c r="W2035" s="1173"/>
      <c r="X2035" s="2827" t="s">
        <v>37</v>
      </c>
      <c r="Y2035" s="1173"/>
      <c r="Z2035" s="2623" t="s">
        <v>45</v>
      </c>
      <c r="AA2035" s="1176">
        <v>4504455421</v>
      </c>
      <c r="AB2035" s="1173"/>
      <c r="AC2035" s="722">
        <v>46500</v>
      </c>
      <c r="AD2035" s="1266">
        <v>10976</v>
      </c>
      <c r="AE2035" s="722">
        <f t="shared" si="55"/>
        <v>57476</v>
      </c>
      <c r="AF2035" s="31"/>
      <c r="AG2035" s="26"/>
    </row>
    <row r="2036" spans="1:33" ht="30" customHeight="1">
      <c r="A2036" s="2542" t="s">
        <v>8549</v>
      </c>
      <c r="B2036" s="2992" t="s">
        <v>16207</v>
      </c>
      <c r="C2036" s="1277">
        <v>45666</v>
      </c>
      <c r="D2036" s="1277">
        <f>WORKDAY(C2036,7)</f>
        <v>45677</v>
      </c>
      <c r="E2036" s="593"/>
      <c r="F2036" s="1297"/>
      <c r="G2036" s="1276">
        <v>8634</v>
      </c>
      <c r="H2036" s="2077"/>
      <c r="I2036" s="2543" t="s">
        <v>92</v>
      </c>
      <c r="J2036" s="1304" t="s">
        <v>11837</v>
      </c>
      <c r="K2036" s="2544" t="s">
        <v>16208</v>
      </c>
      <c r="L2036" s="2261" t="s">
        <v>28</v>
      </c>
      <c r="M2036" s="771" t="s">
        <v>16226</v>
      </c>
      <c r="N2036" s="1176"/>
      <c r="O2036" s="1272">
        <v>2</v>
      </c>
      <c r="P2036" s="1272">
        <v>2</v>
      </c>
      <c r="Q2036" s="2641" t="s">
        <v>16209</v>
      </c>
      <c r="R2036" s="1173"/>
      <c r="S2036" s="1173"/>
      <c r="T2036" s="1173"/>
      <c r="U2036" s="1173"/>
      <c r="V2036" s="2595" t="s">
        <v>2073</v>
      </c>
      <c r="W2036" s="1173"/>
      <c r="X2036" s="2595" t="s">
        <v>37</v>
      </c>
      <c r="Y2036" s="1173"/>
      <c r="Z2036" s="2623" t="s">
        <v>45</v>
      </c>
      <c r="AA2036" s="1176">
        <v>4504455803</v>
      </c>
      <c r="AB2036" s="1173"/>
      <c r="AC2036" s="722">
        <v>0</v>
      </c>
      <c r="AD2036" s="1266">
        <v>7858.62</v>
      </c>
      <c r="AE2036" s="722">
        <f t="shared" si="55"/>
        <v>15717.24</v>
      </c>
      <c r="AF2036" s="31"/>
      <c r="AG2036" s="26"/>
    </row>
    <row r="2037" spans="1:33" ht="30" customHeight="1">
      <c r="A2037" s="2542" t="s">
        <v>8518</v>
      </c>
      <c r="B2037" s="2992" t="s">
        <v>16210</v>
      </c>
      <c r="C2037" s="1277">
        <v>45666</v>
      </c>
      <c r="D2037" s="1277">
        <f>WORKDAY(C2037,8)</f>
        <v>45678</v>
      </c>
      <c r="E2037" s="593"/>
      <c r="F2037" s="1297"/>
      <c r="G2037" s="1276">
        <v>8604</v>
      </c>
      <c r="H2037" s="2600" t="s">
        <v>11766</v>
      </c>
      <c r="I2037" s="1326"/>
      <c r="J2037" s="1304" t="s">
        <v>16211</v>
      </c>
      <c r="K2037" s="2544" t="s">
        <v>16212</v>
      </c>
      <c r="L2037" s="2487" t="s">
        <v>128</v>
      </c>
      <c r="M2037" s="771" t="s">
        <v>16227</v>
      </c>
      <c r="N2037" s="1176"/>
      <c r="O2037" s="1272">
        <v>3</v>
      </c>
      <c r="P2037" s="1272">
        <v>3</v>
      </c>
      <c r="Q2037" s="2014" t="s">
        <v>16213</v>
      </c>
      <c r="R2037" s="1173"/>
      <c r="S2037" s="1173"/>
      <c r="T2037" s="1173"/>
      <c r="U2037" s="1173"/>
      <c r="V2037" s="2596" t="s">
        <v>2073</v>
      </c>
      <c r="W2037" s="1173"/>
      <c r="X2037" s="2596" t="s">
        <v>37</v>
      </c>
      <c r="Y2037" s="1173"/>
      <c r="Z2037" s="2596" t="s">
        <v>45</v>
      </c>
      <c r="AA2037" s="1176">
        <v>4504453782</v>
      </c>
      <c r="AB2037" s="1173"/>
      <c r="AC2037" s="722">
        <v>0</v>
      </c>
      <c r="AD2037" s="1266">
        <v>7938</v>
      </c>
      <c r="AE2037" s="722">
        <f t="shared" si="55"/>
        <v>23814</v>
      </c>
      <c r="AF2037" s="31"/>
      <c r="AG2037" s="26"/>
    </row>
    <row r="2038" spans="1:33" ht="30" customHeight="1">
      <c r="A2038" s="2542" t="s">
        <v>16214</v>
      </c>
      <c r="B2038" s="2992" t="s">
        <v>16215</v>
      </c>
      <c r="C2038" s="1277">
        <v>45666</v>
      </c>
      <c r="D2038" s="1277">
        <f>WORKDAY(C2038,32)</f>
        <v>45712</v>
      </c>
      <c r="E2038" s="593"/>
      <c r="F2038" s="1297"/>
      <c r="G2038" s="1276">
        <v>5940</v>
      </c>
      <c r="H2038" s="2600" t="s">
        <v>4129</v>
      </c>
      <c r="I2038" s="1326"/>
      <c r="J2038" s="1304" t="s">
        <v>16216</v>
      </c>
      <c r="K2038" s="2544" t="s">
        <v>16217</v>
      </c>
      <c r="L2038" s="2261" t="s">
        <v>28</v>
      </c>
      <c r="M2038" s="771" t="s">
        <v>16228</v>
      </c>
      <c r="N2038" s="1176"/>
      <c r="O2038" s="1272">
        <v>2</v>
      </c>
      <c r="P2038" s="1272">
        <v>2</v>
      </c>
      <c r="Q2038" s="2014" t="s">
        <v>16218</v>
      </c>
      <c r="R2038" s="1173"/>
      <c r="S2038" s="1173"/>
      <c r="T2038" s="1173"/>
      <c r="U2038" s="1173"/>
      <c r="V2038" s="2691" t="s">
        <v>2073</v>
      </c>
      <c r="W2038" s="1173"/>
      <c r="X2038" s="2691" t="s">
        <v>37</v>
      </c>
      <c r="Y2038" s="1173"/>
      <c r="Z2038" s="2758" t="s">
        <v>45</v>
      </c>
      <c r="AA2038" s="1176">
        <v>4504454134</v>
      </c>
      <c r="AB2038" s="1173"/>
      <c r="AC2038" s="722">
        <v>120000</v>
      </c>
      <c r="AD2038" s="1266">
        <v>16417.5</v>
      </c>
      <c r="AE2038" s="722">
        <f t="shared" ref="AE2038:AE2041" si="56">SUM(AD2038*P2038+AC2038)</f>
        <v>152835</v>
      </c>
      <c r="AF2038" s="31"/>
      <c r="AG2038" s="26"/>
    </row>
    <row r="2039" spans="1:33" ht="30" customHeight="1">
      <c r="A2039" s="2542" t="s">
        <v>8570</v>
      </c>
      <c r="B2039" s="2992" t="s">
        <v>16229</v>
      </c>
      <c r="C2039" s="1277">
        <v>45668</v>
      </c>
      <c r="D2039" s="1277">
        <f>WORKDAY(C2039,7)</f>
        <v>45678</v>
      </c>
      <c r="E2039" s="593"/>
      <c r="F2039" s="1297"/>
      <c r="G2039" s="1276">
        <v>9013</v>
      </c>
      <c r="H2039" s="2600" t="s">
        <v>4869</v>
      </c>
      <c r="I2039" s="1326"/>
      <c r="J2039" s="1304" t="s">
        <v>9951</v>
      </c>
      <c r="K2039" s="2544" t="s">
        <v>16230</v>
      </c>
      <c r="L2039" s="1397" t="s">
        <v>173</v>
      </c>
      <c r="M2039" s="771" t="s">
        <v>16247</v>
      </c>
      <c r="N2039" s="1176"/>
      <c r="O2039" s="1272">
        <v>1</v>
      </c>
      <c r="P2039" s="1272">
        <v>1</v>
      </c>
      <c r="Q2039" s="2641" t="s">
        <v>16231</v>
      </c>
      <c r="R2039" s="1173"/>
      <c r="S2039" s="1173"/>
      <c r="T2039" s="1173"/>
      <c r="U2039" s="1173"/>
      <c r="V2039" s="2692" t="s">
        <v>2073</v>
      </c>
      <c r="W2039" s="1173"/>
      <c r="X2039" s="2692" t="s">
        <v>37</v>
      </c>
      <c r="Y2039" s="1173"/>
      <c r="Z2039" s="2691" t="s">
        <v>45</v>
      </c>
      <c r="AA2039" s="1176">
        <v>4504457220</v>
      </c>
      <c r="AB2039" s="1173"/>
      <c r="AC2039" s="722">
        <v>0</v>
      </c>
      <c r="AD2039" s="1266">
        <v>6544.8</v>
      </c>
      <c r="AE2039" s="722">
        <f t="shared" si="56"/>
        <v>6544.8</v>
      </c>
      <c r="AF2039" s="31"/>
      <c r="AG2039" s="26"/>
    </row>
    <row r="2040" spans="1:33" ht="30" customHeight="1">
      <c r="A2040" s="2542" t="s">
        <v>8570</v>
      </c>
      <c r="B2040" s="2992" t="s">
        <v>16232</v>
      </c>
      <c r="C2040" s="1277">
        <v>45668</v>
      </c>
      <c r="D2040" s="1277">
        <f>WORKDAY(C2040,10)</f>
        <v>45681</v>
      </c>
      <c r="E2040" s="593"/>
      <c r="F2040" s="1297"/>
      <c r="G2040" s="1276">
        <v>9013</v>
      </c>
      <c r="H2040" s="2600" t="s">
        <v>16233</v>
      </c>
      <c r="I2040" s="1326"/>
      <c r="J2040" s="1304" t="s">
        <v>16234</v>
      </c>
      <c r="K2040" s="2544" t="s">
        <v>16235</v>
      </c>
      <c r="L2040" s="1397" t="s">
        <v>173</v>
      </c>
      <c r="M2040" s="771" t="s">
        <v>16248</v>
      </c>
      <c r="N2040" s="1176"/>
      <c r="O2040" s="1272">
        <v>1</v>
      </c>
      <c r="P2040" s="1272">
        <v>1</v>
      </c>
      <c r="Q2040" s="2014" t="s">
        <v>16236</v>
      </c>
      <c r="R2040" s="1173"/>
      <c r="S2040" s="1173"/>
      <c r="T2040" s="1173"/>
      <c r="U2040" s="1173"/>
      <c r="V2040" s="2532" t="s">
        <v>2073</v>
      </c>
      <c r="W2040" s="1173"/>
      <c r="X2040" s="2532" t="s">
        <v>37</v>
      </c>
      <c r="Y2040" s="1173"/>
      <c r="Z2040" s="2623" t="s">
        <v>45</v>
      </c>
      <c r="AA2040" s="1176">
        <v>4504457221</v>
      </c>
      <c r="AB2040" s="1173"/>
      <c r="AC2040" s="722">
        <v>0</v>
      </c>
      <c r="AD2040" s="1266">
        <v>6544.8</v>
      </c>
      <c r="AE2040" s="722">
        <f t="shared" si="56"/>
        <v>6544.8</v>
      </c>
      <c r="AF2040" s="31"/>
      <c r="AG2040" s="26"/>
    </row>
    <row r="2041" spans="1:33" ht="30" customHeight="1">
      <c r="A2041" s="2542" t="s">
        <v>8626</v>
      </c>
      <c r="B2041" s="2992" t="s">
        <v>16237</v>
      </c>
      <c r="C2041" s="1277">
        <v>45667</v>
      </c>
      <c r="D2041" s="1277">
        <f>WORKDAY(C2041,40)</f>
        <v>45723</v>
      </c>
      <c r="E2041" s="593"/>
      <c r="F2041" s="1297"/>
      <c r="G2041" s="1276"/>
      <c r="H2041" s="2077"/>
      <c r="I2041" s="2543" t="s">
        <v>92</v>
      </c>
      <c r="J2041" s="1304" t="s">
        <v>9527</v>
      </c>
      <c r="K2041" s="2078" t="s">
        <v>16238</v>
      </c>
      <c r="L2041" s="1397" t="s">
        <v>14390</v>
      </c>
      <c r="M2041" s="771" t="s">
        <v>16249</v>
      </c>
      <c r="N2041" s="2471" t="s">
        <v>5039</v>
      </c>
      <c r="O2041" s="1272">
        <v>6</v>
      </c>
      <c r="P2041" s="1272">
        <v>6</v>
      </c>
      <c r="Q2041" s="2641" t="s">
        <v>16239</v>
      </c>
      <c r="R2041" s="1173"/>
      <c r="S2041" s="1173"/>
      <c r="T2041" s="1173"/>
      <c r="U2041" s="1173"/>
      <c r="V2041" s="2670" t="s">
        <v>2073</v>
      </c>
      <c r="W2041" s="1173"/>
      <c r="X2041" s="2743" t="s">
        <v>37</v>
      </c>
      <c r="Y2041" s="1173"/>
      <c r="Z2041" s="3350" t="s">
        <v>45</v>
      </c>
      <c r="AA2041" s="1176">
        <v>4504457229</v>
      </c>
      <c r="AB2041" s="1173"/>
      <c r="AC2041" s="722">
        <v>0</v>
      </c>
      <c r="AD2041" s="1266">
        <v>16781</v>
      </c>
      <c r="AE2041" s="722">
        <f t="shared" si="56"/>
        <v>100686</v>
      </c>
      <c r="AF2041" s="31"/>
      <c r="AG2041" s="26"/>
    </row>
    <row r="2042" spans="1:33" ht="30" customHeight="1">
      <c r="A2042" s="6448" t="s">
        <v>13200</v>
      </c>
      <c r="B2042" s="6492" t="s">
        <v>16240</v>
      </c>
      <c r="C2042" s="340">
        <v>45668</v>
      </c>
      <c r="D2042" s="340">
        <f>WORKDAY(C2042,90)</f>
        <v>45793</v>
      </c>
      <c r="E2042" s="422"/>
      <c r="F2042" s="374"/>
      <c r="G2042" s="339">
        <v>5940</v>
      </c>
      <c r="H2042" s="6400" t="s">
        <v>568</v>
      </c>
      <c r="I2042" s="487"/>
      <c r="J2042" s="6458" t="s">
        <v>16241</v>
      </c>
      <c r="K2042" s="6381" t="s">
        <v>16242</v>
      </c>
      <c r="L2042" s="2381" t="s">
        <v>76</v>
      </c>
      <c r="M2042" s="338" t="s">
        <v>16250</v>
      </c>
      <c r="N2042" s="255"/>
      <c r="O2042" s="258">
        <v>4</v>
      </c>
      <c r="P2042" s="258">
        <v>4</v>
      </c>
      <c r="Q2042" s="1977" t="s">
        <v>16243</v>
      </c>
      <c r="R2042" s="309"/>
      <c r="S2042" s="250"/>
      <c r="T2042" s="250"/>
      <c r="U2042" s="250"/>
      <c r="V2042" s="6401" t="s">
        <v>2073</v>
      </c>
      <c r="W2042" s="6402"/>
      <c r="X2042" s="6401" t="s">
        <v>37</v>
      </c>
      <c r="Y2042" s="250"/>
      <c r="Z2042" s="251"/>
      <c r="AA2042" s="251">
        <v>4504457420</v>
      </c>
      <c r="AB2042" s="250"/>
      <c r="AC2042" s="33">
        <v>180000</v>
      </c>
      <c r="AD2042" s="471">
        <v>16417.5</v>
      </c>
      <c r="AE2042" s="33">
        <f t="shared" ref="AE2042:AE2065" si="57">SUM(AD2042*P2042+AC2042)</f>
        <v>245670</v>
      </c>
      <c r="AF2042" s="31"/>
      <c r="AG2042" s="26"/>
    </row>
    <row r="2043" spans="1:33" ht="30" customHeight="1">
      <c r="A2043" s="2542" t="s">
        <v>8556</v>
      </c>
      <c r="B2043" s="2992" t="s">
        <v>16244</v>
      </c>
      <c r="C2043" s="1277">
        <v>45667</v>
      </c>
      <c r="D2043" s="1277">
        <f>WORKDAY(C2043,9)</f>
        <v>45680</v>
      </c>
      <c r="E2043" s="593"/>
      <c r="F2043" s="1297"/>
      <c r="G2043" s="1276">
        <v>8608</v>
      </c>
      <c r="H2043" s="2600" t="s">
        <v>1132</v>
      </c>
      <c r="I2043" s="1326"/>
      <c r="J2043" s="1304" t="s">
        <v>16245</v>
      </c>
      <c r="K2043" s="2544" t="s">
        <v>16246</v>
      </c>
      <c r="L2043" s="1397" t="s">
        <v>173</v>
      </c>
      <c r="M2043" s="771" t="s">
        <v>16251</v>
      </c>
      <c r="N2043" s="1176"/>
      <c r="O2043" s="1272">
        <v>1</v>
      </c>
      <c r="P2043" s="1272">
        <v>1</v>
      </c>
      <c r="Q2043" s="2014" t="s">
        <v>15261</v>
      </c>
      <c r="R2043" s="1173"/>
      <c r="S2043" s="1173"/>
      <c r="T2043" s="1173"/>
      <c r="U2043" s="1173"/>
      <c r="V2043" s="2729" t="s">
        <v>2073</v>
      </c>
      <c r="W2043" s="1173"/>
      <c r="X2043" s="2729" t="s">
        <v>37</v>
      </c>
      <c r="Y2043" s="1173"/>
      <c r="Z2043" s="2914" t="s">
        <v>45</v>
      </c>
      <c r="AA2043" s="1176">
        <v>4504456010</v>
      </c>
      <c r="AB2043" s="1173"/>
      <c r="AC2043" s="722">
        <v>3000</v>
      </c>
      <c r="AD2043" s="1266">
        <v>7938</v>
      </c>
      <c r="AE2043" s="722">
        <f t="shared" si="57"/>
        <v>10938</v>
      </c>
      <c r="AF2043" s="31"/>
      <c r="AG2043" s="26"/>
    </row>
    <row r="2044" spans="1:33" ht="30" customHeight="1">
      <c r="A2044" s="2610" t="s">
        <v>8916</v>
      </c>
      <c r="B2044" s="2992" t="s">
        <v>16252</v>
      </c>
      <c r="C2044" s="1277">
        <v>45670</v>
      </c>
      <c r="D2044" s="1277">
        <f>WORKDAY(C2044,7)</f>
        <v>45679</v>
      </c>
      <c r="E2044" s="593"/>
      <c r="F2044" s="1297"/>
      <c r="G2044" s="1276">
        <v>8646</v>
      </c>
      <c r="H2044" s="2077"/>
      <c r="I2044" s="2611" t="s">
        <v>92</v>
      </c>
      <c r="J2044" s="1304" t="s">
        <v>12539</v>
      </c>
      <c r="K2044" s="2612" t="s">
        <v>16253</v>
      </c>
      <c r="L2044" s="2613" t="s">
        <v>341</v>
      </c>
      <c r="M2044" s="771" t="s">
        <v>16300</v>
      </c>
      <c r="N2044" s="1176"/>
      <c r="O2044" s="1272">
        <v>12</v>
      </c>
      <c r="P2044" s="1272">
        <v>12</v>
      </c>
      <c r="Q2044" s="2014" t="s">
        <v>16254</v>
      </c>
      <c r="R2044" s="1173"/>
      <c r="S2044" s="1173"/>
      <c r="T2044" s="1173"/>
      <c r="U2044" s="1173"/>
      <c r="V2044" s="2609" t="s">
        <v>2073</v>
      </c>
      <c r="W2044" s="1173"/>
      <c r="X2044" s="2609" t="s">
        <v>37</v>
      </c>
      <c r="Y2044" s="1173"/>
      <c r="Z2044" s="2623" t="s">
        <v>45</v>
      </c>
      <c r="AA2044" s="1176">
        <v>4504458369</v>
      </c>
      <c r="AB2044" s="1173"/>
      <c r="AC2044" s="722">
        <v>0</v>
      </c>
      <c r="AD2044" s="1266">
        <v>10976</v>
      </c>
      <c r="AE2044" s="722">
        <f t="shared" si="57"/>
        <v>131712</v>
      </c>
      <c r="AF2044" s="31"/>
      <c r="AG2044" s="26"/>
    </row>
    <row r="2045" spans="1:33" ht="30" customHeight="1">
      <c r="A2045" s="2610" t="s">
        <v>8916</v>
      </c>
      <c r="B2045" s="2992" t="s">
        <v>16255</v>
      </c>
      <c r="C2045" s="1277">
        <v>45670</v>
      </c>
      <c r="D2045" s="1277">
        <f>WORKDAY(C2045,10)</f>
        <v>45684</v>
      </c>
      <c r="E2045" s="593"/>
      <c r="F2045" s="1297"/>
      <c r="G2045" s="1276">
        <v>8646</v>
      </c>
      <c r="H2045" s="2634" t="s">
        <v>13182</v>
      </c>
      <c r="I2045" s="1326"/>
      <c r="J2045" s="1304" t="s">
        <v>16256</v>
      </c>
      <c r="K2045" s="2612" t="s">
        <v>16257</v>
      </c>
      <c r="L2045" s="2261" t="s">
        <v>28</v>
      </c>
      <c r="M2045" s="771" t="s">
        <v>16301</v>
      </c>
      <c r="N2045" s="1176"/>
      <c r="O2045" s="1272">
        <v>2</v>
      </c>
      <c r="P2045" s="1272">
        <v>2</v>
      </c>
      <c r="Q2045" s="2014" t="s">
        <v>16258</v>
      </c>
      <c r="R2045" s="1173"/>
      <c r="S2045" s="1173"/>
      <c r="T2045" s="1173"/>
      <c r="U2045" s="1173"/>
      <c r="V2045" s="2691" t="s">
        <v>2073</v>
      </c>
      <c r="W2045" s="1173"/>
      <c r="X2045" s="2766" t="s">
        <v>37</v>
      </c>
      <c r="Y2045" s="1173"/>
      <c r="Z2045" s="2623" t="s">
        <v>45</v>
      </c>
      <c r="AA2045" s="1176">
        <v>4504458370</v>
      </c>
      <c r="AB2045" s="1173"/>
      <c r="AC2045" s="722">
        <v>9300</v>
      </c>
      <c r="AD2045" s="1266">
        <v>10976</v>
      </c>
      <c r="AE2045" s="722">
        <f t="shared" si="57"/>
        <v>31252</v>
      </c>
      <c r="AF2045" s="31"/>
      <c r="AG2045" s="26"/>
    </row>
    <row r="2046" spans="1:33" ht="30" customHeight="1">
      <c r="A2046" s="2610" t="s">
        <v>8916</v>
      </c>
      <c r="B2046" s="2992" t="s">
        <v>16259</v>
      </c>
      <c r="C2046" s="1277">
        <v>45672</v>
      </c>
      <c r="D2046" s="1277">
        <f>WORKDAY(C2046,11)</f>
        <v>45687</v>
      </c>
      <c r="E2046" s="593"/>
      <c r="F2046" s="1297"/>
      <c r="G2046" s="1276">
        <v>8646</v>
      </c>
      <c r="H2046" s="2634" t="s">
        <v>11020</v>
      </c>
      <c r="I2046" s="1326"/>
      <c r="J2046" s="1304" t="s">
        <v>11021</v>
      </c>
      <c r="K2046" s="2612" t="s">
        <v>16260</v>
      </c>
      <c r="L2046" s="1397" t="s">
        <v>173</v>
      </c>
      <c r="M2046" s="771" t="s">
        <v>16302</v>
      </c>
      <c r="N2046" s="1176"/>
      <c r="O2046" s="1272">
        <v>1</v>
      </c>
      <c r="P2046" s="1272">
        <v>1</v>
      </c>
      <c r="Q2046" s="2014" t="s">
        <v>16261</v>
      </c>
      <c r="R2046" s="1173"/>
      <c r="S2046" s="1173"/>
      <c r="T2046" s="1173"/>
      <c r="U2046" s="1173"/>
      <c r="V2046" s="2647" t="s">
        <v>2073</v>
      </c>
      <c r="W2046" s="1173"/>
      <c r="X2046" s="2647" t="s">
        <v>37</v>
      </c>
      <c r="Y2046" s="1173"/>
      <c r="Z2046" s="2758" t="s">
        <v>45</v>
      </c>
      <c r="AA2046" s="1176">
        <v>4504461415</v>
      </c>
      <c r="AB2046" s="1173"/>
      <c r="AC2046" s="722">
        <v>13950</v>
      </c>
      <c r="AD2046" s="1266">
        <v>10976</v>
      </c>
      <c r="AE2046" s="722">
        <f t="shared" si="57"/>
        <v>24926</v>
      </c>
      <c r="AF2046" s="31"/>
      <c r="AG2046" s="26"/>
    </row>
    <row r="2047" spans="1:33" ht="30" customHeight="1">
      <c r="A2047" s="2610" t="s">
        <v>10021</v>
      </c>
      <c r="B2047" s="2992" t="s">
        <v>16262</v>
      </c>
      <c r="C2047" s="1277">
        <v>45668</v>
      </c>
      <c r="D2047" s="1277">
        <f>WORKDAY(C2047,7)</f>
        <v>45678</v>
      </c>
      <c r="E2047" s="593"/>
      <c r="F2047" s="1297"/>
      <c r="G2047" s="1276">
        <v>8618</v>
      </c>
      <c r="H2047" s="2077"/>
      <c r="I2047" s="2611" t="s">
        <v>92</v>
      </c>
      <c r="J2047" s="1304" t="s">
        <v>12941</v>
      </c>
      <c r="K2047" s="2612" t="s">
        <v>16263</v>
      </c>
      <c r="L2047" s="1397" t="s">
        <v>173</v>
      </c>
      <c r="M2047" s="771" t="s">
        <v>16303</v>
      </c>
      <c r="N2047" s="1176"/>
      <c r="O2047" s="1272">
        <v>1</v>
      </c>
      <c r="P2047" s="1272">
        <v>1</v>
      </c>
      <c r="Q2047" s="2014" t="s">
        <v>16264</v>
      </c>
      <c r="R2047" s="1173"/>
      <c r="S2047" s="1173"/>
      <c r="T2047" s="1173"/>
      <c r="U2047" s="1173"/>
      <c r="V2047" s="2596" t="s">
        <v>2073</v>
      </c>
      <c r="W2047" s="1173"/>
      <c r="X2047" s="2596" t="s">
        <v>37</v>
      </c>
      <c r="Y2047" s="1173"/>
      <c r="Z2047" s="2892" t="s">
        <v>45</v>
      </c>
      <c r="AA2047" s="1176">
        <v>4504458219</v>
      </c>
      <c r="AB2047" s="1173"/>
      <c r="AC2047" s="722">
        <v>0</v>
      </c>
      <c r="AD2047" s="1266">
        <v>6318</v>
      </c>
      <c r="AE2047" s="722">
        <f t="shared" si="57"/>
        <v>6318</v>
      </c>
      <c r="AF2047" s="31"/>
      <c r="AG2047" s="26"/>
    </row>
    <row r="2048" spans="1:33" ht="30" customHeight="1">
      <c r="A2048" s="2642" t="s">
        <v>13710</v>
      </c>
      <c r="B2048" s="2992" t="s">
        <v>16265</v>
      </c>
      <c r="C2048" s="1277">
        <v>45668</v>
      </c>
      <c r="D2048" s="1277">
        <f>WORKDAY(C2048,7)</f>
        <v>45678</v>
      </c>
      <c r="E2048" s="593"/>
      <c r="F2048" s="1297"/>
      <c r="G2048" s="1276">
        <v>8623</v>
      </c>
      <c r="H2048" s="2634" t="s">
        <v>5595</v>
      </c>
      <c r="I2048" s="1326"/>
      <c r="J2048" s="1304" t="s">
        <v>16266</v>
      </c>
      <c r="K2048" s="2612" t="s">
        <v>16267</v>
      </c>
      <c r="L2048" s="2261" t="s">
        <v>28</v>
      </c>
      <c r="M2048" s="771" t="s">
        <v>16304</v>
      </c>
      <c r="N2048" s="1176"/>
      <c r="O2048" s="1272">
        <v>2</v>
      </c>
      <c r="P2048" s="1272">
        <v>2</v>
      </c>
      <c r="Q2048" s="2014" t="s">
        <v>16268</v>
      </c>
      <c r="R2048" s="1173"/>
      <c r="S2048" s="1173"/>
      <c r="T2048" s="1173"/>
      <c r="U2048" s="1173"/>
      <c r="V2048" s="2596" t="s">
        <v>2073</v>
      </c>
      <c r="W2048" s="1173"/>
      <c r="X2048" s="2596" t="s">
        <v>37</v>
      </c>
      <c r="Y2048" s="1173"/>
      <c r="Z2048" s="2623" t="s">
        <v>45</v>
      </c>
      <c r="AA2048" s="1176">
        <v>4504458368</v>
      </c>
      <c r="AB2048" s="1173"/>
      <c r="AC2048" s="722">
        <v>0</v>
      </c>
      <c r="AD2048" s="1266">
        <v>10246</v>
      </c>
      <c r="AE2048" s="722">
        <f t="shared" si="57"/>
        <v>20492</v>
      </c>
      <c r="AF2048" s="31"/>
      <c r="AG2048" s="26"/>
    </row>
    <row r="2049" spans="1:33" ht="30" customHeight="1">
      <c r="A2049" s="2610" t="s">
        <v>10642</v>
      </c>
      <c r="B2049" s="2992" t="s">
        <v>16269</v>
      </c>
      <c r="C2049" s="1277">
        <v>45668</v>
      </c>
      <c r="D2049" s="1277">
        <f>WORKDAY(C2049,7)</f>
        <v>45678</v>
      </c>
      <c r="E2049" s="593"/>
      <c r="F2049" s="1297"/>
      <c r="G2049" s="1276">
        <v>8614</v>
      </c>
      <c r="H2049" s="2634" t="s">
        <v>10292</v>
      </c>
      <c r="I2049" s="1326"/>
      <c r="J2049" s="1304" t="s">
        <v>14559</v>
      </c>
      <c r="K2049" s="2078" t="s">
        <v>16270</v>
      </c>
      <c r="L2049" s="1397" t="s">
        <v>173</v>
      </c>
      <c r="M2049" s="771" t="s">
        <v>16305</v>
      </c>
      <c r="N2049" s="1176"/>
      <c r="O2049" s="1272">
        <v>1</v>
      </c>
      <c r="P2049" s="1272">
        <v>1</v>
      </c>
      <c r="Q2049" s="2014" t="s">
        <v>16271</v>
      </c>
      <c r="R2049" s="1173"/>
      <c r="S2049" s="1173"/>
      <c r="T2049" s="1173"/>
      <c r="U2049" s="1173"/>
      <c r="V2049" s="2436" t="s">
        <v>2073</v>
      </c>
      <c r="W2049" s="1173"/>
      <c r="X2049" s="2426" t="s">
        <v>37</v>
      </c>
      <c r="Y2049" s="1173"/>
      <c r="Z2049" s="2249" t="s">
        <v>45</v>
      </c>
      <c r="AA2049" s="1176">
        <v>4504458059</v>
      </c>
      <c r="AB2049" s="1173"/>
      <c r="AC2049" s="722">
        <v>0</v>
      </c>
      <c r="AD2049" s="1266">
        <v>6318</v>
      </c>
      <c r="AE2049" s="722">
        <f t="shared" si="57"/>
        <v>6318</v>
      </c>
      <c r="AF2049" s="31"/>
      <c r="AG2049" s="26"/>
    </row>
    <row r="2050" spans="1:33" ht="30" customHeight="1">
      <c r="A2050" s="2610" t="s">
        <v>7878</v>
      </c>
      <c r="B2050" s="5094" t="s">
        <v>16272</v>
      </c>
      <c r="C2050" s="1277">
        <v>45668</v>
      </c>
      <c r="D2050" s="1277">
        <f>WORKDAY(C2050,4)</f>
        <v>45673</v>
      </c>
      <c r="E2050" s="593"/>
      <c r="F2050" s="1297"/>
      <c r="G2050" s="1276">
        <v>8638</v>
      </c>
      <c r="H2050" s="2077"/>
      <c r="I2050" s="2611" t="s">
        <v>92</v>
      </c>
      <c r="J2050" s="1304" t="s">
        <v>11819</v>
      </c>
      <c r="K2050" s="2612" t="s">
        <v>16273</v>
      </c>
      <c r="L2050" s="2261" t="s">
        <v>28</v>
      </c>
      <c r="M2050" s="771" t="s">
        <v>16306</v>
      </c>
      <c r="N2050" s="1176"/>
      <c r="O2050" s="1272">
        <v>2</v>
      </c>
      <c r="P2050" s="1272">
        <v>2</v>
      </c>
      <c r="Q2050" s="2014" t="s">
        <v>16274</v>
      </c>
      <c r="R2050" s="1173"/>
      <c r="S2050" s="1173"/>
      <c r="T2050" s="1173"/>
      <c r="U2050" s="1173"/>
      <c r="V2050" s="2596" t="s">
        <v>2073</v>
      </c>
      <c r="W2050" s="1173"/>
      <c r="X2050" s="2596" t="s">
        <v>37</v>
      </c>
      <c r="Y2050" s="1173"/>
      <c r="Z2050" s="2623" t="s">
        <v>45</v>
      </c>
      <c r="AA2050" s="1176">
        <v>4504458061</v>
      </c>
      <c r="AB2050" s="1173"/>
      <c r="AC2050" s="722">
        <v>0</v>
      </c>
      <c r="AD2050" s="1266">
        <v>7613</v>
      </c>
      <c r="AE2050" s="722">
        <f t="shared" si="57"/>
        <v>15226</v>
      </c>
      <c r="AF2050" s="31"/>
      <c r="AG2050" s="26"/>
    </row>
    <row r="2051" spans="1:33" ht="30" customHeight="1">
      <c r="A2051" s="2610" t="s">
        <v>8626</v>
      </c>
      <c r="B2051" s="2992" t="s">
        <v>16275</v>
      </c>
      <c r="C2051" s="1277">
        <v>45668</v>
      </c>
      <c r="D2051" s="1277">
        <f>WORKDAY(C2051,11)</f>
        <v>45684</v>
      </c>
      <c r="E2051" s="593"/>
      <c r="F2051" s="1297"/>
      <c r="G2051" s="1276">
        <v>8615</v>
      </c>
      <c r="H2051" s="2077"/>
      <c r="I2051" s="2611" t="s">
        <v>92</v>
      </c>
      <c r="J2051" s="1304" t="s">
        <v>11005</v>
      </c>
      <c r="K2051" s="2612" t="s">
        <v>16276</v>
      </c>
      <c r="L2051" s="2613" t="s">
        <v>16277</v>
      </c>
      <c r="M2051" s="771" t="s">
        <v>16307</v>
      </c>
      <c r="N2051" s="1176"/>
      <c r="O2051" s="1272">
        <v>23</v>
      </c>
      <c r="P2051" s="1272">
        <v>23</v>
      </c>
      <c r="Q2051" s="2014" t="s">
        <v>16278</v>
      </c>
      <c r="R2051" s="1173"/>
      <c r="S2051" s="1173"/>
      <c r="T2051" s="1173"/>
      <c r="U2051" s="1173"/>
      <c r="V2051" s="2536" t="s">
        <v>2073</v>
      </c>
      <c r="W2051" s="1173"/>
      <c r="X2051" s="2536" t="s">
        <v>37</v>
      </c>
      <c r="Y2051" s="1173"/>
      <c r="Z2051" s="2609" t="s">
        <v>45</v>
      </c>
      <c r="AA2051" s="1176">
        <v>4504458218</v>
      </c>
      <c r="AB2051" s="1173"/>
      <c r="AC2051" s="722">
        <v>9000</v>
      </c>
      <c r="AD2051" s="1266">
        <v>7857</v>
      </c>
      <c r="AE2051" s="722">
        <f t="shared" si="57"/>
        <v>189711</v>
      </c>
      <c r="AF2051" s="31"/>
      <c r="AG2051" s="26"/>
    </row>
    <row r="2052" spans="1:33" ht="30" customHeight="1">
      <c r="A2052" s="2610" t="s">
        <v>8626</v>
      </c>
      <c r="B2052" s="2992" t="s">
        <v>16279</v>
      </c>
      <c r="C2052" s="1277">
        <v>45671</v>
      </c>
      <c r="D2052" s="1277">
        <f>WORKDAY(C2052,11)</f>
        <v>45686</v>
      </c>
      <c r="E2052" s="593"/>
      <c r="F2052" s="1297"/>
      <c r="G2052" s="1276">
        <v>8615</v>
      </c>
      <c r="H2052" s="2634" t="s">
        <v>4695</v>
      </c>
      <c r="I2052" s="2611" t="s">
        <v>25</v>
      </c>
      <c r="J2052" s="1304" t="s">
        <v>7850</v>
      </c>
      <c r="K2052" s="2612" t="s">
        <v>16280</v>
      </c>
      <c r="L2052" s="2613" t="s">
        <v>341</v>
      </c>
      <c r="M2052" s="771" t="s">
        <v>16308</v>
      </c>
      <c r="N2052" s="1176"/>
      <c r="O2052" s="1272">
        <v>12</v>
      </c>
      <c r="P2052" s="257">
        <v>7</v>
      </c>
      <c r="Q2052" s="2014" t="s">
        <v>16281</v>
      </c>
      <c r="R2052" s="1173"/>
      <c r="S2052" s="1173"/>
      <c r="T2052" s="1173"/>
      <c r="U2052" s="1173"/>
      <c r="V2052" s="2536" t="s">
        <v>2073</v>
      </c>
      <c r="W2052" s="1173"/>
      <c r="X2052" s="2536" t="s">
        <v>37</v>
      </c>
      <c r="Y2052" s="1173"/>
      <c r="Z2052" s="2691" t="s">
        <v>45</v>
      </c>
      <c r="AA2052" s="1176">
        <v>4504460254</v>
      </c>
      <c r="AB2052" s="1173"/>
      <c r="AC2052" s="722">
        <v>9000</v>
      </c>
      <c r="AD2052" s="1266">
        <v>7857</v>
      </c>
      <c r="AE2052" s="722">
        <f t="shared" si="57"/>
        <v>63999</v>
      </c>
      <c r="AF2052" s="31"/>
      <c r="AG2052" s="26"/>
    </row>
    <row r="2053" spans="1:33" ht="30" customHeight="1">
      <c r="A2053" s="2610" t="s">
        <v>8560</v>
      </c>
      <c r="B2053" s="2992" t="s">
        <v>16282</v>
      </c>
      <c r="C2053" s="1277">
        <v>45668</v>
      </c>
      <c r="D2053" s="1277">
        <f>WORKDAY(C2053,10)</f>
        <v>45681</v>
      </c>
      <c r="E2053" s="593"/>
      <c r="F2053" s="1297"/>
      <c r="G2053" s="1276">
        <v>8607</v>
      </c>
      <c r="H2053" s="2634" t="s">
        <v>7676</v>
      </c>
      <c r="I2053" s="1326"/>
      <c r="J2053" s="1304" t="s">
        <v>12901</v>
      </c>
      <c r="K2053" s="2612" t="s">
        <v>16283</v>
      </c>
      <c r="L2053" s="1397" t="s">
        <v>173</v>
      </c>
      <c r="M2053" s="771" t="s">
        <v>16309</v>
      </c>
      <c r="N2053" s="1176"/>
      <c r="O2053" s="1272">
        <v>1</v>
      </c>
      <c r="P2053" s="1272">
        <v>1</v>
      </c>
      <c r="Q2053" s="2014" t="s">
        <v>16284</v>
      </c>
      <c r="R2053" s="1173"/>
      <c r="S2053" s="1173"/>
      <c r="T2053" s="1173"/>
      <c r="U2053" s="1173"/>
      <c r="V2053" s="2705" t="s">
        <v>2073</v>
      </c>
      <c r="W2053" s="1173"/>
      <c r="X2053" s="2705" t="s">
        <v>37</v>
      </c>
      <c r="Y2053" s="1173"/>
      <c r="Z2053" s="2691" t="s">
        <v>45</v>
      </c>
      <c r="AA2053" s="1176">
        <v>4504458371</v>
      </c>
      <c r="AB2053" s="1173"/>
      <c r="AC2053" s="722">
        <v>6000</v>
      </c>
      <c r="AD2053" s="1266">
        <v>7938</v>
      </c>
      <c r="AE2053" s="722">
        <f t="shared" si="57"/>
        <v>13938</v>
      </c>
      <c r="AF2053" s="31"/>
      <c r="AG2053" s="26"/>
    </row>
    <row r="2054" spans="1:33" ht="30" customHeight="1">
      <c r="A2054" s="2610" t="s">
        <v>8560</v>
      </c>
      <c r="B2054" s="2992" t="s">
        <v>16285</v>
      </c>
      <c r="C2054" s="1277">
        <v>45670</v>
      </c>
      <c r="D2054" s="1277">
        <f>WORKDAY(C2054,10)</f>
        <v>45684</v>
      </c>
      <c r="E2054" s="593"/>
      <c r="F2054" s="1297"/>
      <c r="G2054" s="1276">
        <v>8607</v>
      </c>
      <c r="H2054" s="2077"/>
      <c r="I2054" s="2611" t="s">
        <v>25</v>
      </c>
      <c r="J2054" s="2742" t="s">
        <v>12503</v>
      </c>
      <c r="K2054" s="2612" t="s">
        <v>16286</v>
      </c>
      <c r="L2054" s="1397" t="s">
        <v>173</v>
      </c>
      <c r="M2054" s="771" t="s">
        <v>16310</v>
      </c>
      <c r="N2054" s="1176"/>
      <c r="O2054" s="1272">
        <v>1</v>
      </c>
      <c r="P2054" s="1272">
        <v>1</v>
      </c>
      <c r="Q2054" s="2014" t="s">
        <v>15187</v>
      </c>
      <c r="R2054" s="1173"/>
      <c r="S2054" s="1173"/>
      <c r="T2054" s="1173"/>
      <c r="U2054" s="1173"/>
      <c r="V2054" s="2723" t="s">
        <v>2073</v>
      </c>
      <c r="W2054" s="1173"/>
      <c r="X2054" s="2723" t="s">
        <v>37</v>
      </c>
      <c r="Y2054" s="1173"/>
      <c r="Z2054" s="2691" t="s">
        <v>45</v>
      </c>
      <c r="AA2054" s="1176">
        <v>4504459282</v>
      </c>
      <c r="AB2054" s="1173"/>
      <c r="AC2054" s="722">
        <v>6000</v>
      </c>
      <c r="AD2054" s="1266">
        <v>7938</v>
      </c>
      <c r="AE2054" s="722">
        <f t="shared" si="57"/>
        <v>13938</v>
      </c>
      <c r="AF2054" s="31"/>
      <c r="AG2054" s="26"/>
    </row>
    <row r="2055" spans="1:33" ht="30" customHeight="1">
      <c r="A2055" s="2610" t="s">
        <v>8568</v>
      </c>
      <c r="B2055" s="2992" t="s">
        <v>16287</v>
      </c>
      <c r="C2055" s="1277">
        <v>45670</v>
      </c>
      <c r="D2055" s="1277">
        <f>WORKDAY(C2055,90)</f>
        <v>45796</v>
      </c>
      <c r="E2055" s="593"/>
      <c r="F2055" s="1297"/>
      <c r="G2055" s="1276">
        <v>8369</v>
      </c>
      <c r="H2055" s="2634" t="s">
        <v>1375</v>
      </c>
      <c r="I2055" s="1326"/>
      <c r="J2055" s="1304" t="s">
        <v>16288</v>
      </c>
      <c r="K2055" s="2078" t="s">
        <v>16289</v>
      </c>
      <c r="L2055" s="2453" t="s">
        <v>76</v>
      </c>
      <c r="M2055" s="771" t="s">
        <v>16311</v>
      </c>
      <c r="N2055" s="1176"/>
      <c r="O2055" s="1272">
        <v>4</v>
      </c>
      <c r="P2055" s="1272">
        <v>4</v>
      </c>
      <c r="Q2055" s="2014" t="s">
        <v>16290</v>
      </c>
      <c r="R2055" s="1173"/>
      <c r="S2055" s="1173"/>
      <c r="T2055" s="1173"/>
      <c r="U2055" s="1173"/>
      <c r="V2055" s="2506" t="s">
        <v>2073</v>
      </c>
      <c r="W2055" s="1173"/>
      <c r="X2055" s="2506" t="s">
        <v>37</v>
      </c>
      <c r="Y2055" s="1173"/>
      <c r="Z2055" s="3032" t="s">
        <v>45</v>
      </c>
      <c r="AA2055" s="1176" t="s">
        <v>16314</v>
      </c>
      <c r="AB2055" s="1173"/>
      <c r="AC2055" s="722">
        <v>56000</v>
      </c>
      <c r="AD2055" s="1266">
        <v>14355</v>
      </c>
      <c r="AE2055" s="722">
        <f t="shared" si="57"/>
        <v>113420</v>
      </c>
      <c r="AF2055" s="31"/>
      <c r="AG2055" s="26"/>
    </row>
    <row r="2056" spans="1:33" ht="30" customHeight="1">
      <c r="A2056" s="2610" t="s">
        <v>9994</v>
      </c>
      <c r="B2056" s="2992" t="s">
        <v>16291</v>
      </c>
      <c r="C2056" s="1277">
        <v>45671</v>
      </c>
      <c r="D2056" s="1277">
        <f>WORKDAY(C2056,7)</f>
        <v>45680</v>
      </c>
      <c r="E2056" s="593"/>
      <c r="F2056" s="1297"/>
      <c r="G2056" s="1276">
        <v>9042</v>
      </c>
      <c r="H2056" s="2077"/>
      <c r="I2056" s="2611" t="s">
        <v>92</v>
      </c>
      <c r="J2056" s="2682" t="s">
        <v>16292</v>
      </c>
      <c r="K2056" s="2612" t="s">
        <v>16293</v>
      </c>
      <c r="L2056" s="2613" t="s">
        <v>193</v>
      </c>
      <c r="M2056" s="771" t="s">
        <v>16312</v>
      </c>
      <c r="N2056" s="1176"/>
      <c r="O2056" s="1272">
        <v>6</v>
      </c>
      <c r="P2056" s="1272">
        <v>6</v>
      </c>
      <c r="Q2056" s="2014" t="s">
        <v>16294</v>
      </c>
      <c r="R2056" s="1173"/>
      <c r="S2056" s="1173"/>
      <c r="T2056" s="1173"/>
      <c r="U2056" s="1173"/>
      <c r="V2056" s="2624" t="s">
        <v>2073</v>
      </c>
      <c r="W2056" s="1173"/>
      <c r="X2056" s="2624" t="s">
        <v>37</v>
      </c>
      <c r="Y2056" s="1173"/>
      <c r="Z2056" s="2678" t="s">
        <v>45</v>
      </c>
      <c r="AA2056" s="1176">
        <v>4504460303</v>
      </c>
      <c r="AB2056" s="1173"/>
      <c r="AC2056" s="722">
        <v>0</v>
      </c>
      <c r="AD2056" s="1266">
        <v>6075</v>
      </c>
      <c r="AE2056" s="722">
        <f t="shared" si="57"/>
        <v>36450</v>
      </c>
      <c r="AF2056" s="31"/>
      <c r="AG2056" s="26"/>
    </row>
    <row r="2057" spans="1:33" ht="30" customHeight="1">
      <c r="A2057" s="3639" t="s">
        <v>19837</v>
      </c>
      <c r="B2057" s="1336" t="s">
        <v>16295</v>
      </c>
      <c r="C2057" s="1277">
        <v>45672</v>
      </c>
      <c r="D2057" s="1277">
        <f>WORKDAY(C2057,10)</f>
        <v>45686</v>
      </c>
      <c r="E2057" s="593"/>
      <c r="F2057" s="1297"/>
      <c r="G2057" s="1276">
        <v>8629</v>
      </c>
      <c r="H2057" s="2634" t="s">
        <v>16296</v>
      </c>
      <c r="I2057" s="1326"/>
      <c r="J2057" s="1304" t="s">
        <v>16297</v>
      </c>
      <c r="K2057" s="2612" t="s">
        <v>16298</v>
      </c>
      <c r="L2057" s="1397" t="s">
        <v>173</v>
      </c>
      <c r="M2057" s="771" t="s">
        <v>16313</v>
      </c>
      <c r="N2057" s="1176"/>
      <c r="O2057" s="1272">
        <v>1</v>
      </c>
      <c r="P2057" s="1272">
        <v>1</v>
      </c>
      <c r="Q2057" s="2014" t="s">
        <v>16299</v>
      </c>
      <c r="R2057" s="1173"/>
      <c r="S2057" s="1173"/>
      <c r="T2057" s="1173"/>
      <c r="U2057" s="1173"/>
      <c r="V2057" s="3258" t="s">
        <v>2073</v>
      </c>
      <c r="W2057" s="1173"/>
      <c r="X2057" s="3258" t="s">
        <v>37</v>
      </c>
      <c r="Y2057" s="1173"/>
      <c r="Z2057" s="3272" t="s">
        <v>45</v>
      </c>
      <c r="AA2057" s="1176">
        <v>4504461645</v>
      </c>
      <c r="AB2057" s="1173"/>
      <c r="AC2057" s="722">
        <v>0</v>
      </c>
      <c r="AD2057" s="1266">
        <v>6423.2</v>
      </c>
      <c r="AE2057" s="722">
        <f t="shared" si="57"/>
        <v>6423.2</v>
      </c>
      <c r="AF2057" s="31"/>
      <c r="AG2057" s="26"/>
    </row>
    <row r="2058" spans="1:33" ht="30" customHeight="1">
      <c r="A2058" s="2583" t="s">
        <v>9994</v>
      </c>
      <c r="B2058" s="2992" t="s">
        <v>16315</v>
      </c>
      <c r="C2058" s="1277">
        <v>45672</v>
      </c>
      <c r="D2058" s="1277">
        <f>WORKDAY(C2058,7)</f>
        <v>45681</v>
      </c>
      <c r="E2058" s="593"/>
      <c r="F2058" s="1297"/>
      <c r="G2058" s="1276">
        <v>9042</v>
      </c>
      <c r="H2058" s="2584" t="s">
        <v>2625</v>
      </c>
      <c r="I2058" s="1326"/>
      <c r="J2058" s="1304" t="s">
        <v>16316</v>
      </c>
      <c r="K2058" s="2709" t="s">
        <v>16317</v>
      </c>
      <c r="L2058" s="2453" t="s">
        <v>76</v>
      </c>
      <c r="M2058" s="771" t="s">
        <v>16326</v>
      </c>
      <c r="N2058" s="1176"/>
      <c r="O2058" s="1272">
        <v>4</v>
      </c>
      <c r="P2058" s="1272">
        <v>4</v>
      </c>
      <c r="Q2058" s="2014" t="s">
        <v>16318</v>
      </c>
      <c r="R2058" s="1173"/>
      <c r="S2058" s="1173"/>
      <c r="T2058" s="1173"/>
      <c r="U2058" s="1173"/>
      <c r="V2058" s="2691" t="s">
        <v>2073</v>
      </c>
      <c r="W2058" s="1173"/>
      <c r="X2058" s="2691" t="s">
        <v>37</v>
      </c>
      <c r="Y2058" s="1173"/>
      <c r="Z2058" s="2678" t="s">
        <v>45</v>
      </c>
      <c r="AA2058" s="1176">
        <v>4504462231</v>
      </c>
      <c r="AB2058" s="1173"/>
      <c r="AC2058" s="722">
        <v>0</v>
      </c>
      <c r="AD2058" s="1266">
        <v>6075</v>
      </c>
      <c r="AE2058" s="722">
        <f t="shared" si="57"/>
        <v>24300</v>
      </c>
      <c r="AF2058" s="31"/>
      <c r="AG2058" s="26"/>
    </row>
    <row r="2059" spans="1:33" ht="30" customHeight="1">
      <c r="A2059" s="2583" t="s">
        <v>8564</v>
      </c>
      <c r="B2059" s="2992" t="s">
        <v>16319</v>
      </c>
      <c r="C2059" s="1277">
        <v>45650</v>
      </c>
      <c r="D2059" s="1277">
        <f>WORKDAY(C2059,7)</f>
        <v>45659</v>
      </c>
      <c r="E2059" s="593"/>
      <c r="F2059" s="1297"/>
      <c r="G2059" s="1276">
        <v>8598</v>
      </c>
      <c r="H2059" s="2584" t="s">
        <v>686</v>
      </c>
      <c r="I2059" s="1326"/>
      <c r="J2059" s="1304" t="s">
        <v>9267</v>
      </c>
      <c r="K2059" s="2078" t="s">
        <v>16320</v>
      </c>
      <c r="L2059" s="2261" t="s">
        <v>28</v>
      </c>
      <c r="M2059" s="771" t="s">
        <v>16327</v>
      </c>
      <c r="N2059" s="1176"/>
      <c r="O2059" s="1272">
        <v>2</v>
      </c>
      <c r="P2059" s="1272">
        <v>2</v>
      </c>
      <c r="Q2059" s="2014" t="s">
        <v>16321</v>
      </c>
      <c r="R2059" s="1173"/>
      <c r="S2059" s="1173"/>
      <c r="T2059" s="1173"/>
      <c r="U2059" s="1173"/>
      <c r="V2059" s="2454" t="s">
        <v>2073</v>
      </c>
      <c r="W2059" s="1173"/>
      <c r="X2059" s="2454" t="s">
        <v>37</v>
      </c>
      <c r="Y2059" s="1173"/>
      <c r="Z2059" s="2579" t="s">
        <v>45</v>
      </c>
      <c r="AA2059" s="1176">
        <v>4504462230</v>
      </c>
      <c r="AB2059" s="1173"/>
      <c r="AC2059" s="722">
        <v>0</v>
      </c>
      <c r="AD2059" s="1266">
        <v>7938.81</v>
      </c>
      <c r="AE2059" s="722">
        <f t="shared" si="57"/>
        <v>15877.62</v>
      </c>
      <c r="AF2059" s="31"/>
      <c r="AG2059" s="26"/>
    </row>
    <row r="2060" spans="1:33" ht="30" customHeight="1">
      <c r="A2060" s="2583" t="s">
        <v>8564</v>
      </c>
      <c r="B2060" s="3373" t="s">
        <v>16322</v>
      </c>
      <c r="C2060" s="1277">
        <v>45673</v>
      </c>
      <c r="D2060" s="1277">
        <f>WORKDAY(C2060,10)</f>
        <v>45687</v>
      </c>
      <c r="E2060" s="593"/>
      <c r="F2060" s="1297"/>
      <c r="G2060" s="1276">
        <v>8598</v>
      </c>
      <c r="H2060" s="2584" t="s">
        <v>3231</v>
      </c>
      <c r="I2060" s="1326"/>
      <c r="J2060" s="1304" t="s">
        <v>16323</v>
      </c>
      <c r="K2060" s="2709" t="s">
        <v>16324</v>
      </c>
      <c r="L2060" s="2710" t="s">
        <v>4075</v>
      </c>
      <c r="M2060" s="771" t="s">
        <v>16328</v>
      </c>
      <c r="N2060" s="1176"/>
      <c r="O2060" s="1272">
        <v>14</v>
      </c>
      <c r="P2060" s="1272">
        <v>14</v>
      </c>
      <c r="Q2060" s="2014" t="s">
        <v>16325</v>
      </c>
      <c r="R2060" s="1173"/>
      <c r="S2060" s="1173"/>
      <c r="T2060" s="1173"/>
      <c r="U2060" s="1173"/>
      <c r="V2060" s="2609" t="s">
        <v>2073</v>
      </c>
      <c r="W2060" s="1173"/>
      <c r="X2060" s="2609" t="s">
        <v>37</v>
      </c>
      <c r="Y2060" s="1173"/>
      <c r="Z2060" s="2579" t="s">
        <v>45</v>
      </c>
      <c r="AA2060" s="1176">
        <v>4504462500</v>
      </c>
      <c r="AB2060" s="1173"/>
      <c r="AC2060" s="722">
        <v>6000</v>
      </c>
      <c r="AD2060" s="1266">
        <v>7938.81</v>
      </c>
      <c r="AE2060" s="722">
        <f t="shared" si="57"/>
        <v>117143.34000000001</v>
      </c>
      <c r="AF2060" s="31"/>
      <c r="AG2060" s="26"/>
    </row>
    <row r="2061" spans="1:33" ht="30" customHeight="1">
      <c r="A2061" s="2671" t="s">
        <v>10036</v>
      </c>
      <c r="B2061" s="2992" t="s">
        <v>16329</v>
      </c>
      <c r="C2061" s="1277">
        <v>45674</v>
      </c>
      <c r="D2061" s="1277">
        <f>WORKDAY(C2061,7)</f>
        <v>45685</v>
      </c>
      <c r="E2061" s="593"/>
      <c r="F2061" s="1297"/>
      <c r="G2061" s="1276">
        <v>8589</v>
      </c>
      <c r="H2061" s="2696" t="s">
        <v>14948</v>
      </c>
      <c r="I2061" s="1326"/>
      <c r="J2061" s="1304" t="s">
        <v>16330</v>
      </c>
      <c r="K2061" s="2736" t="s">
        <v>16331</v>
      </c>
      <c r="L2061" s="1397" t="s">
        <v>8538</v>
      </c>
      <c r="M2061" s="771" t="s">
        <v>16340</v>
      </c>
      <c r="N2061" s="1176"/>
      <c r="O2061" s="1272">
        <v>1</v>
      </c>
      <c r="P2061" s="1272">
        <v>1</v>
      </c>
      <c r="Q2061" s="2014" t="s">
        <v>16332</v>
      </c>
      <c r="R2061" s="1173"/>
      <c r="S2061" s="1173"/>
      <c r="T2061" s="1173"/>
      <c r="U2061" s="1173"/>
      <c r="V2061" s="2536" t="s">
        <v>2073</v>
      </c>
      <c r="W2061" s="1173"/>
      <c r="X2061" s="2536" t="s">
        <v>37</v>
      </c>
      <c r="Y2061" s="1173"/>
      <c r="Z2061" s="2478" t="s">
        <v>45</v>
      </c>
      <c r="AA2061" s="1176">
        <v>4504465207</v>
      </c>
      <c r="AB2061" s="1173"/>
      <c r="AC2061" s="722">
        <v>0</v>
      </c>
      <c r="AD2061" s="1266">
        <v>3744</v>
      </c>
      <c r="AE2061" s="722">
        <f t="shared" si="57"/>
        <v>3744</v>
      </c>
      <c r="AF2061" s="31"/>
      <c r="AG2061" s="26"/>
    </row>
    <row r="2062" spans="1:33" ht="30" customHeight="1">
      <c r="A2062" s="2671" t="s">
        <v>10642</v>
      </c>
      <c r="B2062" s="2992" t="s">
        <v>16333</v>
      </c>
      <c r="C2062" s="1277">
        <v>45673</v>
      </c>
      <c r="D2062" s="1277">
        <f>WORKDAY(C2062,7)</f>
        <v>45684</v>
      </c>
      <c r="E2062" s="593"/>
      <c r="F2062" s="1297"/>
      <c r="G2062" s="1276">
        <v>8614</v>
      </c>
      <c r="H2062" s="2077"/>
      <c r="I2062" s="2672" t="s">
        <v>92</v>
      </c>
      <c r="J2062" s="1304" t="s">
        <v>14559</v>
      </c>
      <c r="K2062" s="2078" t="s">
        <v>16270</v>
      </c>
      <c r="L2062" s="2261" t="s">
        <v>28</v>
      </c>
      <c r="M2062" s="771" t="s">
        <v>16341</v>
      </c>
      <c r="N2062" s="1176"/>
      <c r="O2062" s="1272">
        <v>2</v>
      </c>
      <c r="P2062" s="1272">
        <v>2</v>
      </c>
      <c r="Q2062" s="2014" t="s">
        <v>16334</v>
      </c>
      <c r="R2062" s="1173"/>
      <c r="S2062" s="1173"/>
      <c r="T2062" s="1173"/>
      <c r="U2062" s="1173"/>
      <c r="V2062" s="2436" t="s">
        <v>2073</v>
      </c>
      <c r="W2062" s="1173"/>
      <c r="X2062" s="2426" t="s">
        <v>37</v>
      </c>
      <c r="Y2062" s="1173"/>
      <c r="Z2062" s="2249" t="s">
        <v>45</v>
      </c>
      <c r="AA2062" s="1176">
        <v>4504463086</v>
      </c>
      <c r="AB2062" s="1173"/>
      <c r="AC2062" s="722">
        <v>0</v>
      </c>
      <c r="AD2062" s="1266">
        <v>6318</v>
      </c>
      <c r="AE2062" s="722">
        <f t="shared" si="57"/>
        <v>12636</v>
      </c>
      <c r="AF2062" s="31"/>
      <c r="AG2062" s="26"/>
    </row>
    <row r="2063" spans="1:33" ht="30" customHeight="1">
      <c r="A2063" s="2671" t="s">
        <v>9994</v>
      </c>
      <c r="B2063" s="2992" t="s">
        <v>16335</v>
      </c>
      <c r="C2063" s="1277">
        <v>45674</v>
      </c>
      <c r="D2063" s="1277">
        <f>WORKDAY(C2063,7)</f>
        <v>45685</v>
      </c>
      <c r="E2063" s="593"/>
      <c r="F2063" s="1297"/>
      <c r="G2063" s="1276">
        <v>9042</v>
      </c>
      <c r="H2063" s="2077"/>
      <c r="I2063" s="2672" t="s">
        <v>25</v>
      </c>
      <c r="J2063" s="1304" t="s">
        <v>11231</v>
      </c>
      <c r="K2063" s="2736" t="s">
        <v>16336</v>
      </c>
      <c r="L2063" s="2261" t="s">
        <v>28</v>
      </c>
      <c r="M2063" s="771" t="s">
        <v>16342</v>
      </c>
      <c r="N2063" s="1176"/>
      <c r="O2063" s="1272">
        <v>2</v>
      </c>
      <c r="P2063" s="1272">
        <v>2</v>
      </c>
      <c r="Q2063" s="2014" t="s">
        <v>15500</v>
      </c>
      <c r="R2063" s="1173"/>
      <c r="S2063" s="1173"/>
      <c r="T2063" s="1173"/>
      <c r="U2063" s="1173"/>
      <c r="V2063" s="2691" t="s">
        <v>2073</v>
      </c>
      <c r="W2063" s="1173"/>
      <c r="X2063" s="2691" t="s">
        <v>37</v>
      </c>
      <c r="Y2063" s="1173"/>
      <c r="Z2063" s="2678" t="s">
        <v>45</v>
      </c>
      <c r="AA2063" s="1176">
        <v>4504464563</v>
      </c>
      <c r="AB2063" s="1173"/>
      <c r="AC2063" s="722">
        <v>0</v>
      </c>
      <c r="AD2063" s="1266">
        <v>6075</v>
      </c>
      <c r="AE2063" s="722">
        <f t="shared" si="57"/>
        <v>12150</v>
      </c>
      <c r="AF2063" s="31"/>
      <c r="AG2063" s="26"/>
    </row>
    <row r="2064" spans="1:33" ht="30" customHeight="1">
      <c r="A2064" s="2671" t="s">
        <v>8916</v>
      </c>
      <c r="B2064" s="3372" t="s">
        <v>16337</v>
      </c>
      <c r="C2064" s="1277">
        <v>45673</v>
      </c>
      <c r="D2064" s="1277">
        <f>WORKDAY(C2064,7)</f>
        <v>45684</v>
      </c>
      <c r="E2064" s="593"/>
      <c r="F2064" s="1297"/>
      <c r="G2064" s="1276">
        <v>8646</v>
      </c>
      <c r="H2064" s="2696" t="s">
        <v>2625</v>
      </c>
      <c r="I2064" s="1326"/>
      <c r="J2064" s="1304" t="s">
        <v>16338</v>
      </c>
      <c r="K2064" s="2078" t="s">
        <v>13184</v>
      </c>
      <c r="L2064" s="2261" t="s">
        <v>28</v>
      </c>
      <c r="M2064" s="771" t="s">
        <v>16343</v>
      </c>
      <c r="N2064" s="1176"/>
      <c r="O2064" s="1272">
        <v>2</v>
      </c>
      <c r="P2064" s="1272">
        <v>2</v>
      </c>
      <c r="Q2064" s="2014" t="s">
        <v>16339</v>
      </c>
      <c r="R2064" s="1173"/>
      <c r="S2064" s="1173"/>
      <c r="T2064" s="1173"/>
      <c r="U2064" s="1173"/>
      <c r="V2064" s="2609" t="s">
        <v>2073</v>
      </c>
      <c r="W2064" s="1173"/>
      <c r="X2064" s="2609" t="s">
        <v>37</v>
      </c>
      <c r="Y2064" s="1173"/>
      <c r="Z2064" s="2691" t="s">
        <v>45</v>
      </c>
      <c r="AA2064" s="1176">
        <v>4504463870</v>
      </c>
      <c r="AB2064" s="1173"/>
      <c r="AC2064" s="722">
        <v>0</v>
      </c>
      <c r="AD2064" s="1266">
        <v>10976</v>
      </c>
      <c r="AE2064" s="722">
        <f t="shared" si="57"/>
        <v>21952</v>
      </c>
      <c r="AF2064" s="31"/>
      <c r="AG2064" s="26"/>
    </row>
    <row r="2065" spans="1:33" ht="30" customHeight="1">
      <c r="A2065" s="2535" t="s">
        <v>10014</v>
      </c>
      <c r="B2065" s="2992" t="s">
        <v>16347</v>
      </c>
      <c r="C2065" s="1277">
        <v>45678</v>
      </c>
      <c r="D2065" s="1277">
        <f>WORKDAY(C2065,7)</f>
        <v>45687</v>
      </c>
      <c r="E2065" s="593"/>
      <c r="F2065" s="1297"/>
      <c r="G2065" s="1276">
        <v>8612</v>
      </c>
      <c r="H2065" s="2675" t="s">
        <v>5968</v>
      </c>
      <c r="I2065" s="1326"/>
      <c r="J2065" s="1304" t="s">
        <v>14115</v>
      </c>
      <c r="K2065" s="2676" t="s">
        <v>16348</v>
      </c>
      <c r="L2065" s="1397" t="s">
        <v>173</v>
      </c>
      <c r="M2065" s="771" t="s">
        <v>16360</v>
      </c>
      <c r="N2065" s="1176"/>
      <c r="O2065" s="1272">
        <v>1</v>
      </c>
      <c r="P2065" s="1272">
        <v>1</v>
      </c>
      <c r="Q2065" s="2014" t="s">
        <v>16349</v>
      </c>
      <c r="R2065" s="1173"/>
      <c r="S2065" s="1173"/>
      <c r="T2065" s="1173"/>
      <c r="U2065" s="1173"/>
      <c r="V2065" s="2436" t="s">
        <v>2073</v>
      </c>
      <c r="W2065" s="1173"/>
      <c r="X2065" s="2436" t="s">
        <v>37</v>
      </c>
      <c r="Y2065" s="1173"/>
      <c r="Z2065" s="2536" t="s">
        <v>45</v>
      </c>
      <c r="AA2065" s="1176">
        <v>4504468337</v>
      </c>
      <c r="AB2065" s="1173"/>
      <c r="AC2065" s="722">
        <v>0</v>
      </c>
      <c r="AD2065" s="1266">
        <v>6156</v>
      </c>
      <c r="AE2065" s="722">
        <f t="shared" si="57"/>
        <v>6156</v>
      </c>
      <c r="AF2065" s="31"/>
      <c r="AG2065" s="26"/>
    </row>
    <row r="2066" spans="1:33" ht="30" customHeight="1">
      <c r="A2066" s="4601" t="s">
        <v>10642</v>
      </c>
      <c r="B2066" s="10166" t="s">
        <v>16350</v>
      </c>
      <c r="C2066" s="9752">
        <v>45677</v>
      </c>
      <c r="D2066" s="9752">
        <f>WORKDAY(C2066,40)</f>
        <v>45733</v>
      </c>
      <c r="E2066" s="9721"/>
      <c r="F2066" s="9714"/>
      <c r="G2066" s="9708">
        <v>8614</v>
      </c>
      <c r="H2066" s="10210"/>
      <c r="I2066" s="10112" t="s">
        <v>92</v>
      </c>
      <c r="J2066" s="10114" t="s">
        <v>15360</v>
      </c>
      <c r="K2066" s="10173" t="s">
        <v>16351</v>
      </c>
      <c r="L2066" s="2837" t="s">
        <v>17557</v>
      </c>
      <c r="M2066" s="9231" t="s">
        <v>16361</v>
      </c>
      <c r="N2066" s="255"/>
      <c r="O2066" s="258">
        <v>394</v>
      </c>
      <c r="P2066" s="258">
        <v>394</v>
      </c>
      <c r="Q2066" s="9961" t="s">
        <v>16352</v>
      </c>
      <c r="R2066" s="9740"/>
      <c r="S2066" s="250"/>
      <c r="T2066" s="250"/>
      <c r="U2066" s="250"/>
      <c r="V2066" s="10149" t="s">
        <v>2073</v>
      </c>
      <c r="W2066" s="250"/>
      <c r="X2066" s="10149" t="s">
        <v>37</v>
      </c>
      <c r="Y2066" s="250"/>
      <c r="Z2066" s="9816"/>
      <c r="AA2066" s="9816">
        <v>4504467898</v>
      </c>
      <c r="AB2066" s="250"/>
      <c r="AC2066" s="9660">
        <v>0</v>
      </c>
      <c r="AD2066" s="471">
        <v>1950</v>
      </c>
      <c r="AE2066" s="9660">
        <f>SUM(AD2066*P2066+AD2067*P2067+AC2066)</f>
        <v>839436</v>
      </c>
      <c r="AF2066" s="31"/>
      <c r="AG2066" s="26"/>
    </row>
    <row r="2067" spans="1:33" ht="30" customHeight="1">
      <c r="A2067" s="4601" t="s">
        <v>10642</v>
      </c>
      <c r="B2067" s="9700"/>
      <c r="C2067" s="9753"/>
      <c r="D2067" s="9753"/>
      <c r="E2067" s="9410"/>
      <c r="F2067" s="9715"/>
      <c r="G2067" s="9710"/>
      <c r="H2067" s="10211"/>
      <c r="I2067" s="10113"/>
      <c r="J2067" s="9705"/>
      <c r="K2067" s="10174"/>
      <c r="L2067" s="2837" t="s">
        <v>17558</v>
      </c>
      <c r="M2067" s="9280"/>
      <c r="N2067" s="255"/>
      <c r="O2067" s="258">
        <v>19</v>
      </c>
      <c r="P2067" s="258">
        <v>19</v>
      </c>
      <c r="Q2067" s="9730"/>
      <c r="R2067" s="9741"/>
      <c r="S2067" s="250"/>
      <c r="T2067" s="250"/>
      <c r="U2067" s="250"/>
      <c r="V2067" s="9718"/>
      <c r="W2067" s="250"/>
      <c r="X2067" s="9718"/>
      <c r="Y2067" s="250"/>
      <c r="Z2067" s="9718"/>
      <c r="AA2067" s="9718"/>
      <c r="AB2067" s="250"/>
      <c r="AC2067" s="9662"/>
      <c r="AD2067" s="471">
        <v>3744</v>
      </c>
      <c r="AE2067" s="9662"/>
      <c r="AF2067" s="31"/>
      <c r="AG2067" s="26"/>
    </row>
    <row r="2068" spans="1:33" ht="30" customHeight="1">
      <c r="A2068" s="2535" t="s">
        <v>9994</v>
      </c>
      <c r="B2068" s="9743" t="s">
        <v>16353</v>
      </c>
      <c r="C2068" s="9765">
        <v>45677</v>
      </c>
      <c r="D2068" s="9765">
        <f>WORKDAY(C2068,10)</f>
        <v>45691</v>
      </c>
      <c r="E2068" s="8864"/>
      <c r="F2068" s="9809"/>
      <c r="G2068" s="9840">
        <v>9042</v>
      </c>
      <c r="H2068" s="10159" t="s">
        <v>16354</v>
      </c>
      <c r="I2068" s="9857"/>
      <c r="J2068" s="10178" t="s">
        <v>16355</v>
      </c>
      <c r="K2068" s="11148" t="s">
        <v>16356</v>
      </c>
      <c r="L2068" s="2674" t="s">
        <v>76</v>
      </c>
      <c r="M2068" s="8868" t="s">
        <v>16362</v>
      </c>
      <c r="N2068" s="2533"/>
      <c r="O2068" s="1272">
        <v>4</v>
      </c>
      <c r="P2068" s="1272">
        <v>4</v>
      </c>
      <c r="Q2068" s="10178" t="s">
        <v>16357</v>
      </c>
      <c r="R2068" s="9788"/>
      <c r="S2068" s="1173"/>
      <c r="T2068" s="1173"/>
      <c r="U2068" s="1173"/>
      <c r="V2068" s="11161" t="s">
        <v>2073</v>
      </c>
      <c r="W2068" s="1173"/>
      <c r="X2068" s="11161" t="s">
        <v>37</v>
      </c>
      <c r="Y2068" s="1173"/>
      <c r="Z2068" s="11133" t="s">
        <v>45</v>
      </c>
      <c r="AA2068" s="9840">
        <v>4504468333</v>
      </c>
      <c r="AB2068" s="1173"/>
      <c r="AC2068" s="8912">
        <v>0</v>
      </c>
      <c r="AD2068" s="1266">
        <v>6075</v>
      </c>
      <c r="AE2068" s="8912">
        <f>SUM(AD2068*P2068+AD2069*P2069+AC2068)</f>
        <v>35550</v>
      </c>
      <c r="AF2068" s="31"/>
      <c r="AG2068" s="26"/>
    </row>
    <row r="2069" spans="1:33" ht="30" customHeight="1">
      <c r="A2069" s="2637" t="s">
        <v>9994</v>
      </c>
      <c r="B2069" s="9700"/>
      <c r="C2069" s="9766"/>
      <c r="D2069" s="9766"/>
      <c r="E2069" s="8866"/>
      <c r="F2069" s="9810"/>
      <c r="G2069" s="9834"/>
      <c r="H2069" s="10160"/>
      <c r="I2069" s="9858"/>
      <c r="J2069" s="11157"/>
      <c r="K2069" s="11149"/>
      <c r="L2069" s="2674" t="s">
        <v>10235</v>
      </c>
      <c r="M2069" s="8869"/>
      <c r="N2069" s="2533"/>
      <c r="O2069" s="1272">
        <v>1</v>
      </c>
      <c r="P2069" s="1272">
        <v>1</v>
      </c>
      <c r="Q2069" s="9971"/>
      <c r="R2069" s="9789"/>
      <c r="S2069" s="1173"/>
      <c r="T2069" s="1173"/>
      <c r="U2069" s="1173"/>
      <c r="V2069" s="9834"/>
      <c r="W2069" s="1173"/>
      <c r="X2069" s="9834"/>
      <c r="Y2069" s="1173"/>
      <c r="Z2069" s="9834"/>
      <c r="AA2069" s="9834"/>
      <c r="AB2069" s="1173"/>
      <c r="AC2069" s="8913"/>
      <c r="AD2069" s="1266">
        <v>11250</v>
      </c>
      <c r="AE2069" s="8913"/>
      <c r="AF2069" s="31"/>
      <c r="AG2069" s="26"/>
    </row>
    <row r="2070" spans="1:33" ht="30" customHeight="1">
      <c r="A2070" s="2535" t="s">
        <v>8626</v>
      </c>
      <c r="B2070" s="3374" t="s">
        <v>16364</v>
      </c>
      <c r="C2070" s="1277">
        <v>45678</v>
      </c>
      <c r="D2070" s="1277">
        <f>WORKDAY(C2070,7)</f>
        <v>45687</v>
      </c>
      <c r="E2070" s="593"/>
      <c r="F2070" s="1297"/>
      <c r="G2070" s="1276">
        <v>8615</v>
      </c>
      <c r="H2070" s="2675" t="s">
        <v>9703</v>
      </c>
      <c r="I2070" s="1326"/>
      <c r="J2070" s="1304" t="s">
        <v>16358</v>
      </c>
      <c r="K2070" s="2078" t="s">
        <v>11909</v>
      </c>
      <c r="L2070" s="2261" t="s">
        <v>28</v>
      </c>
      <c r="M2070" s="771" t="s">
        <v>16363</v>
      </c>
      <c r="N2070" s="1176"/>
      <c r="O2070" s="1272">
        <v>2</v>
      </c>
      <c r="P2070" s="1272">
        <v>2</v>
      </c>
      <c r="Q2070" s="2014" t="s">
        <v>16359</v>
      </c>
      <c r="R2070" s="1173"/>
      <c r="S2070" s="1173"/>
      <c r="T2070" s="1173"/>
      <c r="U2070" s="1173"/>
      <c r="V2070" s="2536" t="s">
        <v>2073</v>
      </c>
      <c r="W2070" s="1173"/>
      <c r="X2070" s="2536" t="s">
        <v>37</v>
      </c>
      <c r="Y2070" s="1173"/>
      <c r="Z2070" s="2691" t="s">
        <v>45</v>
      </c>
      <c r="AA2070" s="1176">
        <v>4504468764</v>
      </c>
      <c r="AB2070" s="1173"/>
      <c r="AC2070" s="722">
        <v>0</v>
      </c>
      <c r="AD2070" s="1266">
        <v>7857</v>
      </c>
      <c r="AE2070" s="722">
        <f t="shared" ref="AE2070:AE2097" si="58">SUM(AD2070*P2070+AC2070)</f>
        <v>15714</v>
      </c>
      <c r="AF2070" s="31"/>
      <c r="AG2070" s="26"/>
    </row>
    <row r="2071" spans="1:33" ht="30" customHeight="1">
      <c r="A2071" s="2637" t="s">
        <v>9994</v>
      </c>
      <c r="B2071" s="2992" t="s">
        <v>16365</v>
      </c>
      <c r="C2071" s="1277">
        <v>45678</v>
      </c>
      <c r="D2071" s="1277">
        <f>WORKDAY(C2071,10)</f>
        <v>45692</v>
      </c>
      <c r="E2071" s="593"/>
      <c r="F2071" s="1297"/>
      <c r="G2071" s="1276">
        <v>9042</v>
      </c>
      <c r="H2071" s="2744" t="s">
        <v>16366</v>
      </c>
      <c r="I2071" s="1326"/>
      <c r="J2071" s="1304" t="s">
        <v>16367</v>
      </c>
      <c r="K2071" s="2639" t="s">
        <v>16368</v>
      </c>
      <c r="L2071" s="2487" t="s">
        <v>128</v>
      </c>
      <c r="M2071" s="771" t="s">
        <v>16380</v>
      </c>
      <c r="N2071" s="1176"/>
      <c r="O2071" s="1272">
        <v>3</v>
      </c>
      <c r="P2071" s="1272">
        <v>3</v>
      </c>
      <c r="Q2071" s="3006" t="s">
        <v>16369</v>
      </c>
      <c r="R2071" s="1173"/>
      <c r="S2071" s="1173"/>
      <c r="T2071" s="1173"/>
      <c r="U2071" s="1173"/>
      <c r="V2071" s="2623" t="s">
        <v>2073</v>
      </c>
      <c r="W2071" s="1173"/>
      <c r="X2071" s="2623" t="s">
        <v>37</v>
      </c>
      <c r="Y2071" s="1173"/>
      <c r="Z2071" s="3116" t="s">
        <v>45</v>
      </c>
      <c r="AA2071" s="1176">
        <v>4504468979</v>
      </c>
      <c r="AB2071" s="1173"/>
      <c r="AC2071" s="722">
        <v>0</v>
      </c>
      <c r="AD2071" s="1266">
        <v>6075</v>
      </c>
      <c r="AE2071" s="722">
        <f t="shared" si="58"/>
        <v>18225</v>
      </c>
      <c r="AF2071" s="31"/>
      <c r="AG2071" s="26"/>
    </row>
    <row r="2072" spans="1:33" ht="30" customHeight="1">
      <c r="A2072" s="2637" t="s">
        <v>9994</v>
      </c>
      <c r="B2072" s="2992" t="s">
        <v>16370</v>
      </c>
      <c r="C2072" s="1277">
        <v>45678</v>
      </c>
      <c r="D2072" s="1277">
        <f>WORKDAY(C2072,7)</f>
        <v>45687</v>
      </c>
      <c r="E2072" s="593"/>
      <c r="F2072" s="1297"/>
      <c r="G2072" s="1276">
        <v>9042</v>
      </c>
      <c r="H2072" s="2077"/>
      <c r="I2072" s="2638" t="s">
        <v>92</v>
      </c>
      <c r="J2072" s="1304" t="s">
        <v>10933</v>
      </c>
      <c r="K2072" s="2639" t="s">
        <v>16371</v>
      </c>
      <c r="L2072" s="2640" t="s">
        <v>1314</v>
      </c>
      <c r="M2072" s="771" t="s">
        <v>16381</v>
      </c>
      <c r="N2072" s="1176"/>
      <c r="O2072" s="1272">
        <v>40</v>
      </c>
      <c r="P2072" s="257">
        <v>31</v>
      </c>
      <c r="Q2072" s="2014" t="s">
        <v>16372</v>
      </c>
      <c r="R2072" s="1173"/>
      <c r="S2072" s="1173"/>
      <c r="T2072" s="1173"/>
      <c r="U2072" s="1173"/>
      <c r="V2072" s="2609" t="s">
        <v>2073</v>
      </c>
      <c r="W2072" s="1173"/>
      <c r="X2072" s="2609" t="s">
        <v>37</v>
      </c>
      <c r="Y2072" s="1173"/>
      <c r="Z2072" s="2623" t="s">
        <v>45</v>
      </c>
      <c r="AA2072" s="1176">
        <v>4504468742</v>
      </c>
      <c r="AB2072" s="1173"/>
      <c r="AC2072" s="722">
        <v>0</v>
      </c>
      <c r="AD2072" s="1266">
        <v>6075</v>
      </c>
      <c r="AE2072" s="722">
        <f t="shared" si="58"/>
        <v>188325</v>
      </c>
      <c r="AF2072" s="31"/>
      <c r="AG2072" s="26"/>
    </row>
    <row r="2073" spans="1:33" ht="30" customHeight="1">
      <c r="A2073" s="2637" t="s">
        <v>8518</v>
      </c>
      <c r="B2073" s="2992" t="s">
        <v>16373</v>
      </c>
      <c r="C2073" s="1277">
        <v>45678</v>
      </c>
      <c r="D2073" s="1277">
        <f>WORKDAY(C2073,7)</f>
        <v>45687</v>
      </c>
      <c r="E2073" s="593"/>
      <c r="F2073" s="1297"/>
      <c r="G2073" s="1276">
        <v>8604</v>
      </c>
      <c r="H2073" s="2744" t="s">
        <v>2545</v>
      </c>
      <c r="I2073" s="1326"/>
      <c r="J2073" s="1304" t="s">
        <v>16374</v>
      </c>
      <c r="K2073" s="2639" t="s">
        <v>16375</v>
      </c>
      <c r="L2073" s="1397" t="s">
        <v>173</v>
      </c>
      <c r="M2073" s="771" t="s">
        <v>16382</v>
      </c>
      <c r="N2073" s="1176"/>
      <c r="O2073" s="1272">
        <v>1</v>
      </c>
      <c r="P2073" s="1272">
        <v>1</v>
      </c>
      <c r="Q2073" s="2014" t="s">
        <v>15187</v>
      </c>
      <c r="R2073" s="1173"/>
      <c r="S2073" s="1173"/>
      <c r="T2073" s="1173"/>
      <c r="U2073" s="1173"/>
      <c r="V2073" s="2623" t="s">
        <v>2073</v>
      </c>
      <c r="W2073" s="1173"/>
      <c r="X2073" s="2623" t="s">
        <v>37</v>
      </c>
      <c r="Y2073" s="1173"/>
      <c r="Z2073" s="2596" t="s">
        <v>45</v>
      </c>
      <c r="AA2073" s="1176" t="s">
        <v>16384</v>
      </c>
      <c r="AB2073" s="1173"/>
      <c r="AC2073" s="722">
        <v>0</v>
      </c>
      <c r="AD2073" s="1266">
        <v>7938</v>
      </c>
      <c r="AE2073" s="722">
        <f t="shared" si="58"/>
        <v>7938</v>
      </c>
      <c r="AF2073" s="31"/>
      <c r="AG2073" s="26"/>
    </row>
    <row r="2074" spans="1:33" ht="30" customHeight="1">
      <c r="A2074" s="3941" t="s">
        <v>8564</v>
      </c>
      <c r="B2074" s="4724" t="s">
        <v>16376</v>
      </c>
      <c r="C2074" s="340">
        <v>45679</v>
      </c>
      <c r="D2074" s="340">
        <f>WORKDAY(C2074,10)</f>
        <v>45693</v>
      </c>
      <c r="E2074" s="422"/>
      <c r="F2074" s="374"/>
      <c r="G2074" s="339">
        <v>8598</v>
      </c>
      <c r="H2074" s="2603" t="s">
        <v>3231</v>
      </c>
      <c r="I2074" s="487"/>
      <c r="J2074" s="3940" t="s">
        <v>16377</v>
      </c>
      <c r="K2074" s="2604" t="s">
        <v>16378</v>
      </c>
      <c r="L2074" s="2605" t="s">
        <v>4075</v>
      </c>
      <c r="M2074" s="338" t="s">
        <v>16383</v>
      </c>
      <c r="N2074" s="255"/>
      <c r="O2074" s="258">
        <v>14</v>
      </c>
      <c r="P2074" s="258">
        <v>14</v>
      </c>
      <c r="Q2074" s="1977" t="s">
        <v>16379</v>
      </c>
      <c r="R2074" s="309"/>
      <c r="S2074" s="250"/>
      <c r="T2074" s="250"/>
      <c r="U2074" s="250"/>
      <c r="V2074" s="2602" t="s">
        <v>2073</v>
      </c>
      <c r="W2074" s="250"/>
      <c r="X2074" s="2602" t="s">
        <v>37</v>
      </c>
      <c r="Y2074" s="250"/>
      <c r="Z2074" s="251"/>
      <c r="AA2074" s="251">
        <v>4504469375</v>
      </c>
      <c r="AB2074" s="250"/>
      <c r="AC2074" s="33">
        <v>6000</v>
      </c>
      <c r="AD2074" s="471">
        <v>7938.81</v>
      </c>
      <c r="AE2074" s="33">
        <f t="shared" si="58"/>
        <v>117143.34000000001</v>
      </c>
      <c r="AF2074" s="31"/>
      <c r="AG2074" s="26"/>
    </row>
    <row r="2075" spans="1:33" ht="30" customHeight="1">
      <c r="A2075" s="2629" t="s">
        <v>8564</v>
      </c>
      <c r="B2075" s="2992" t="s">
        <v>16385</v>
      </c>
      <c r="C2075" s="1277">
        <v>45679</v>
      </c>
      <c r="D2075" s="1277">
        <f>WORKDAY(C2075,7)</f>
        <v>45688</v>
      </c>
      <c r="E2075" s="593"/>
      <c r="F2075" s="1297"/>
      <c r="G2075" s="1276">
        <v>8598</v>
      </c>
      <c r="H2075" s="2077"/>
      <c r="I2075" s="2673" t="s">
        <v>92</v>
      </c>
      <c r="J2075" s="1304" t="s">
        <v>9124</v>
      </c>
      <c r="K2075" s="2078" t="s">
        <v>6536</v>
      </c>
      <c r="L2075" s="2261" t="s">
        <v>28</v>
      </c>
      <c r="M2075" s="771" t="s">
        <v>16407</v>
      </c>
      <c r="N2075" s="1176"/>
      <c r="O2075" s="1272">
        <v>2</v>
      </c>
      <c r="P2075" s="1272">
        <v>2</v>
      </c>
      <c r="Q2075" s="2014" t="s">
        <v>16386</v>
      </c>
      <c r="R2075" s="1173"/>
      <c r="S2075" s="1173"/>
      <c r="T2075" s="1173"/>
      <c r="U2075" s="1173"/>
      <c r="V2075" s="2595" t="s">
        <v>2073</v>
      </c>
      <c r="W2075" s="1173"/>
      <c r="X2075" s="2595" t="s">
        <v>37</v>
      </c>
      <c r="Y2075" s="1173"/>
      <c r="Z2075" s="2691" t="s">
        <v>45</v>
      </c>
      <c r="AA2075" s="1176">
        <v>4504469960</v>
      </c>
      <c r="AB2075" s="1173"/>
      <c r="AC2075" s="722">
        <v>0</v>
      </c>
      <c r="AD2075" s="1266">
        <v>7938.81</v>
      </c>
      <c r="AE2075" s="722">
        <f t="shared" si="58"/>
        <v>15877.62</v>
      </c>
      <c r="AF2075" s="31"/>
      <c r="AG2075" s="26"/>
    </row>
    <row r="2076" spans="1:33" ht="30" customHeight="1">
      <c r="A2076" s="2629" t="s">
        <v>8570</v>
      </c>
      <c r="B2076" s="2992" t="s">
        <v>16387</v>
      </c>
      <c r="C2076" s="1277">
        <v>45679</v>
      </c>
      <c r="D2076" s="1277">
        <f>WORKDAY(C2076,7)</f>
        <v>45688</v>
      </c>
      <c r="E2076" s="593"/>
      <c r="F2076" s="1297"/>
      <c r="G2076" s="1276">
        <v>9013</v>
      </c>
      <c r="H2076" s="2630" t="s">
        <v>9247</v>
      </c>
      <c r="I2076" s="1326"/>
      <c r="J2076" s="1304" t="s">
        <v>9569</v>
      </c>
      <c r="K2076" s="2631" t="s">
        <v>16388</v>
      </c>
      <c r="L2076" s="2632" t="s">
        <v>406</v>
      </c>
      <c r="M2076" s="771" t="s">
        <v>16408</v>
      </c>
      <c r="N2076" s="1176"/>
      <c r="O2076" s="1272">
        <v>9</v>
      </c>
      <c r="P2076" s="1272">
        <v>9</v>
      </c>
      <c r="Q2076" s="2014" t="s">
        <v>16389</v>
      </c>
      <c r="R2076" s="1173"/>
      <c r="S2076" s="1173"/>
      <c r="T2076" s="1173"/>
      <c r="U2076" s="1173"/>
      <c r="V2076" s="2532" t="s">
        <v>2073</v>
      </c>
      <c r="W2076" s="1173"/>
      <c r="X2076" s="2532" t="s">
        <v>37</v>
      </c>
      <c r="Y2076" s="1173"/>
      <c r="Z2076" s="2623" t="s">
        <v>45</v>
      </c>
      <c r="AA2076" s="1176" t="s">
        <v>16413</v>
      </c>
      <c r="AB2076" s="1173"/>
      <c r="AC2076" s="722">
        <v>0</v>
      </c>
      <c r="AD2076" s="1266">
        <v>6544.8</v>
      </c>
      <c r="AE2076" s="722">
        <f t="shared" si="58"/>
        <v>58903.200000000004</v>
      </c>
      <c r="AF2076" s="31"/>
      <c r="AG2076" s="26"/>
    </row>
    <row r="2077" spans="1:33" ht="30" customHeight="1">
      <c r="A2077" s="2629" t="s">
        <v>10014</v>
      </c>
      <c r="B2077" s="2992" t="s">
        <v>16390</v>
      </c>
      <c r="C2077" s="1277">
        <v>45679</v>
      </c>
      <c r="D2077" s="1277">
        <f>WORKDAY(C2077,7)</f>
        <v>45688</v>
      </c>
      <c r="E2077" s="593"/>
      <c r="F2077" s="1297"/>
      <c r="G2077" s="1276">
        <v>8612</v>
      </c>
      <c r="H2077" s="2077"/>
      <c r="I2077" s="2673" t="s">
        <v>25</v>
      </c>
      <c r="J2077" s="1304" t="s">
        <v>10739</v>
      </c>
      <c r="K2077" s="2631" t="s">
        <v>16391</v>
      </c>
      <c r="L2077" s="2487" t="s">
        <v>128</v>
      </c>
      <c r="M2077" s="771" t="s">
        <v>16409</v>
      </c>
      <c r="N2077" s="1176"/>
      <c r="O2077" s="1272">
        <v>3</v>
      </c>
      <c r="P2077" s="1272">
        <v>3</v>
      </c>
      <c r="Q2077" s="2014" t="s">
        <v>16392</v>
      </c>
      <c r="R2077" s="1173"/>
      <c r="S2077" s="1173"/>
      <c r="T2077" s="1173"/>
      <c r="U2077" s="1173"/>
      <c r="V2077" s="2596" t="s">
        <v>2073</v>
      </c>
      <c r="W2077" s="1173"/>
      <c r="X2077" s="2596" t="s">
        <v>37</v>
      </c>
      <c r="Y2077" s="1173"/>
      <c r="Z2077" s="2536" t="s">
        <v>45</v>
      </c>
      <c r="AA2077" s="1176">
        <v>4504470168</v>
      </c>
      <c r="AB2077" s="1173"/>
      <c r="AC2077" s="722">
        <v>0</v>
      </c>
      <c r="AD2077" s="1266">
        <v>6156</v>
      </c>
      <c r="AE2077" s="722">
        <f t="shared" si="58"/>
        <v>18468</v>
      </c>
      <c r="AF2077" s="31"/>
      <c r="AG2077" s="26"/>
    </row>
    <row r="2078" spans="1:33" ht="30" customHeight="1">
      <c r="A2078" s="2629" t="s">
        <v>8518</v>
      </c>
      <c r="B2078" s="2992" t="s">
        <v>16393</v>
      </c>
      <c r="C2078" s="1277">
        <v>45679</v>
      </c>
      <c r="D2078" s="1277">
        <f>WORKDAY(C2078,7)</f>
        <v>45688</v>
      </c>
      <c r="E2078" s="593"/>
      <c r="F2078" s="1297"/>
      <c r="G2078" s="1276">
        <v>8604</v>
      </c>
      <c r="H2078" s="2630" t="s">
        <v>589</v>
      </c>
      <c r="I2078" s="1326"/>
      <c r="J2078" s="1304" t="s">
        <v>16394</v>
      </c>
      <c r="K2078" s="2078" t="s">
        <v>16395</v>
      </c>
      <c r="L2078" s="2674" t="s">
        <v>76</v>
      </c>
      <c r="M2078" s="771" t="s">
        <v>16410</v>
      </c>
      <c r="N2078" s="1176"/>
      <c r="O2078" s="1272">
        <v>4</v>
      </c>
      <c r="P2078" s="1272">
        <v>4</v>
      </c>
      <c r="Q2078" s="2014" t="s">
        <v>16396</v>
      </c>
      <c r="R2078" s="1173"/>
      <c r="S2078" s="1173"/>
      <c r="T2078" s="1173"/>
      <c r="U2078" s="1173"/>
      <c r="V2078" s="2609" t="s">
        <v>2073</v>
      </c>
      <c r="W2078" s="1173"/>
      <c r="X2078" s="2609" t="s">
        <v>37</v>
      </c>
      <c r="Y2078" s="1173"/>
      <c r="Z2078" s="2596" t="s">
        <v>45</v>
      </c>
      <c r="AA2078" s="1176">
        <v>4504469732</v>
      </c>
      <c r="AB2078" s="1173"/>
      <c r="AC2078" s="722">
        <v>0</v>
      </c>
      <c r="AD2078" s="1266">
        <v>7938</v>
      </c>
      <c r="AE2078" s="722">
        <f t="shared" si="58"/>
        <v>31752</v>
      </c>
      <c r="AF2078" s="31"/>
      <c r="AG2078" s="26"/>
    </row>
    <row r="2079" spans="1:33" ht="30" customHeight="1">
      <c r="A2079" s="2629" t="s">
        <v>8518</v>
      </c>
      <c r="B2079" s="2992" t="s">
        <v>16397</v>
      </c>
      <c r="C2079" s="1277">
        <v>45680</v>
      </c>
      <c r="D2079" s="1277">
        <f>WORKDAY(C2079,7)</f>
        <v>45691</v>
      </c>
      <c r="E2079" s="593"/>
      <c r="F2079" s="1297"/>
      <c r="G2079" s="1276">
        <v>8604</v>
      </c>
      <c r="H2079" s="2077"/>
      <c r="I2079" s="2673" t="s">
        <v>92</v>
      </c>
      <c r="J2079" s="1304" t="s">
        <v>6460</v>
      </c>
      <c r="K2079" s="2631" t="s">
        <v>16398</v>
      </c>
      <c r="L2079" s="2261" t="s">
        <v>28</v>
      </c>
      <c r="M2079" s="771" t="s">
        <v>16410</v>
      </c>
      <c r="N2079" s="1176"/>
      <c r="O2079" s="1272">
        <v>2</v>
      </c>
      <c r="P2079" s="1272">
        <v>2</v>
      </c>
      <c r="Q2079" s="2014" t="s">
        <v>16399</v>
      </c>
      <c r="R2079" s="1173"/>
      <c r="S2079" s="1173"/>
      <c r="T2079" s="1173"/>
      <c r="U2079" s="1173"/>
      <c r="V2079" s="2609" t="s">
        <v>2073</v>
      </c>
      <c r="W2079" s="1173"/>
      <c r="X2079" s="2609" t="s">
        <v>37</v>
      </c>
      <c r="Y2079" s="1173"/>
      <c r="Z2079" s="2596" t="s">
        <v>45</v>
      </c>
      <c r="AA2079" s="1176">
        <v>4504470114</v>
      </c>
      <c r="AB2079" s="1173"/>
      <c r="AC2079" s="722">
        <v>0</v>
      </c>
      <c r="AD2079" s="1266">
        <v>7938</v>
      </c>
      <c r="AE2079" s="722">
        <f t="shared" si="58"/>
        <v>15876</v>
      </c>
      <c r="AF2079" s="31"/>
      <c r="AG2079" s="26"/>
    </row>
    <row r="2080" spans="1:33" ht="30" customHeight="1">
      <c r="A2080" s="2629" t="s">
        <v>14524</v>
      </c>
      <c r="B2080" s="2992" t="s">
        <v>16400</v>
      </c>
      <c r="C2080" s="1277">
        <v>45679</v>
      </c>
      <c r="D2080" s="1277">
        <f>WORKDAY(C2080,25)</f>
        <v>45714</v>
      </c>
      <c r="E2080" s="593"/>
      <c r="F2080" s="1297"/>
      <c r="G2080" s="1276">
        <v>8637</v>
      </c>
      <c r="H2080" s="2630" t="s">
        <v>5904</v>
      </c>
      <c r="I2080" s="1326"/>
      <c r="J2080" s="1304" t="s">
        <v>16401</v>
      </c>
      <c r="K2080" s="2631" t="s">
        <v>16402</v>
      </c>
      <c r="L2080" s="1397" t="s">
        <v>173</v>
      </c>
      <c r="M2080" s="771" t="s">
        <v>16411</v>
      </c>
      <c r="N2080" s="1176"/>
      <c r="O2080" s="1272">
        <v>1</v>
      </c>
      <c r="P2080" s="1272">
        <v>1</v>
      </c>
      <c r="Q2080" s="2014" t="s">
        <v>16403</v>
      </c>
      <c r="R2080" s="1173"/>
      <c r="S2080" s="1173"/>
      <c r="T2080" s="1173"/>
      <c r="U2080" s="1173"/>
      <c r="V2080" s="2929" t="s">
        <v>2073</v>
      </c>
      <c r="W2080" s="1173"/>
      <c r="X2080" s="2929" t="s">
        <v>37</v>
      </c>
      <c r="Y2080" s="1173"/>
      <c r="Z2080" s="3032" t="s">
        <v>45</v>
      </c>
      <c r="AA2080" s="1176">
        <v>4504469723</v>
      </c>
      <c r="AB2080" s="1173"/>
      <c r="AC2080" s="722">
        <v>0</v>
      </c>
      <c r="AD2080" s="1266">
        <v>13500</v>
      </c>
      <c r="AE2080" s="722">
        <f t="shared" si="58"/>
        <v>13500</v>
      </c>
      <c r="AF2080" s="31"/>
      <c r="AG2080" s="26"/>
    </row>
    <row r="2081" spans="1:33" ht="30" customHeight="1">
      <c r="A2081" s="2629" t="s">
        <v>8626</v>
      </c>
      <c r="B2081" s="2992" t="s">
        <v>16404</v>
      </c>
      <c r="C2081" s="1277">
        <v>45679</v>
      </c>
      <c r="D2081" s="1277">
        <f>WORKDAY(C2081,11)</f>
        <v>45694</v>
      </c>
      <c r="E2081" s="593"/>
      <c r="F2081" s="1297"/>
      <c r="G2081" s="1276">
        <v>8615</v>
      </c>
      <c r="H2081" s="2077"/>
      <c r="I2081" s="2673" t="s">
        <v>92</v>
      </c>
      <c r="J2081" s="1304" t="s">
        <v>16405</v>
      </c>
      <c r="K2081" s="2631" t="s">
        <v>16406</v>
      </c>
      <c r="L2081" s="2674" t="s">
        <v>76</v>
      </c>
      <c r="M2081" s="771" t="s">
        <v>16412</v>
      </c>
      <c r="N2081" s="1176"/>
      <c r="O2081" s="1272">
        <v>4</v>
      </c>
      <c r="P2081" s="1272">
        <v>4</v>
      </c>
      <c r="Q2081" s="2014" t="s">
        <v>14919</v>
      </c>
      <c r="R2081" s="1173"/>
      <c r="S2081" s="1173"/>
      <c r="T2081" s="1173"/>
      <c r="U2081" s="1173"/>
      <c r="V2081" s="2595" t="s">
        <v>2073</v>
      </c>
      <c r="W2081" s="1173"/>
      <c r="X2081" s="2595" t="s">
        <v>37</v>
      </c>
      <c r="Y2081" s="1173"/>
      <c r="Z2081" s="2670" t="s">
        <v>45</v>
      </c>
      <c r="AA2081" s="1176">
        <v>4504470260</v>
      </c>
      <c r="AB2081" s="1173"/>
      <c r="AC2081" s="722">
        <v>9000</v>
      </c>
      <c r="AD2081" s="1266">
        <v>7857</v>
      </c>
      <c r="AE2081" s="722">
        <f t="shared" si="58"/>
        <v>40428</v>
      </c>
      <c r="AF2081" s="31"/>
      <c r="AG2081" s="26"/>
    </row>
    <row r="2082" spans="1:33" ht="30" customHeight="1">
      <c r="A2082" s="2816" t="s">
        <v>17456</v>
      </c>
      <c r="B2082" s="1504" t="s">
        <v>16414</v>
      </c>
      <c r="C2082" s="358">
        <v>45680</v>
      </c>
      <c r="D2082" s="358">
        <f>WORKDAY(C2082,6)</f>
        <v>45688</v>
      </c>
      <c r="E2082" s="37"/>
      <c r="F2082" s="449"/>
      <c r="G2082" s="360">
        <v>8610</v>
      </c>
      <c r="H2082" s="2752"/>
      <c r="I2082" s="2753" t="s">
        <v>92</v>
      </c>
      <c r="J2082" s="450" t="s">
        <v>14169</v>
      </c>
      <c r="K2082" s="2754" t="s">
        <v>16415</v>
      </c>
      <c r="L2082" s="1508" t="s">
        <v>173</v>
      </c>
      <c r="M2082" s="135" t="s">
        <v>16437</v>
      </c>
      <c r="N2082" s="364"/>
      <c r="O2082" s="365">
        <v>1</v>
      </c>
      <c r="P2082" s="365">
        <v>1</v>
      </c>
      <c r="Q2082" s="1991" t="s">
        <v>16416</v>
      </c>
      <c r="R2082" s="366"/>
      <c r="S2082" s="366"/>
      <c r="T2082" s="366"/>
      <c r="U2082" s="366"/>
      <c r="V2082" s="2755" t="s">
        <v>256</v>
      </c>
      <c r="W2082" s="366"/>
      <c r="X2082" s="366"/>
      <c r="Y2082" s="366"/>
      <c r="Z2082" s="364"/>
      <c r="AA2082" s="364">
        <v>4504470374</v>
      </c>
      <c r="AB2082" s="366"/>
      <c r="AC2082" s="280"/>
      <c r="AD2082" s="542"/>
      <c r="AE2082" s="280"/>
      <c r="AF2082" s="31"/>
      <c r="AG2082" s="26"/>
    </row>
    <row r="2083" spans="1:33" ht="30" customHeight="1">
      <c r="A2083" s="2814" t="s">
        <v>17456</v>
      </c>
      <c r="B2083" s="2992" t="s">
        <v>16417</v>
      </c>
      <c r="C2083" s="1277">
        <v>45681</v>
      </c>
      <c r="D2083" s="1277">
        <f>WORKDAY(C2083,7)</f>
        <v>45692</v>
      </c>
      <c r="E2083" s="593"/>
      <c r="F2083" s="1297"/>
      <c r="G2083" s="1276">
        <v>8610</v>
      </c>
      <c r="H2083" s="2648" t="s">
        <v>10925</v>
      </c>
      <c r="I2083" s="1326"/>
      <c r="J2083" s="1304" t="s">
        <v>16418</v>
      </c>
      <c r="K2083" s="2649" t="s">
        <v>16419</v>
      </c>
      <c r="L2083" s="2650" t="s">
        <v>193</v>
      </c>
      <c r="M2083" s="771" t="s">
        <v>16438</v>
      </c>
      <c r="N2083" s="1176"/>
      <c r="O2083" s="1272">
        <v>6</v>
      </c>
      <c r="P2083" s="1272">
        <v>6</v>
      </c>
      <c r="Q2083" s="2014" t="s">
        <v>16420</v>
      </c>
      <c r="R2083" s="1173"/>
      <c r="S2083" s="1173"/>
      <c r="T2083" s="1173"/>
      <c r="U2083" s="1173"/>
      <c r="V2083" s="2647" t="s">
        <v>2073</v>
      </c>
      <c r="W2083" s="1173"/>
      <c r="X2083" s="2647" t="s">
        <v>37</v>
      </c>
      <c r="Y2083" s="1173"/>
      <c r="Z2083" s="2647" t="s">
        <v>45</v>
      </c>
      <c r="AA2083" s="1176">
        <v>4504470728</v>
      </c>
      <c r="AB2083" s="1173"/>
      <c r="AC2083" s="722">
        <v>0</v>
      </c>
      <c r="AD2083" s="1266">
        <v>7371</v>
      </c>
      <c r="AE2083" s="722">
        <f t="shared" si="58"/>
        <v>44226</v>
      </c>
      <c r="AF2083" s="31"/>
      <c r="AG2083" s="26"/>
    </row>
    <row r="2084" spans="1:33" ht="30" customHeight="1">
      <c r="A2084" s="2594" t="s">
        <v>10021</v>
      </c>
      <c r="B2084" s="2992" t="s">
        <v>16421</v>
      </c>
      <c r="C2084" s="1277">
        <v>45680</v>
      </c>
      <c r="D2084" s="1277">
        <f>WORKDAY(C2084,7)</f>
        <v>45691</v>
      </c>
      <c r="E2084" s="593"/>
      <c r="F2084" s="1297"/>
      <c r="G2084" s="1276">
        <v>8618</v>
      </c>
      <c r="H2084" s="2630"/>
      <c r="I2084" s="2857" t="s">
        <v>92</v>
      </c>
      <c r="J2084" s="1304" t="s">
        <v>11974</v>
      </c>
      <c r="K2084" s="2649" t="s">
        <v>16422</v>
      </c>
      <c r="L2084" s="1397" t="s">
        <v>173</v>
      </c>
      <c r="M2084" s="771" t="s">
        <v>16439</v>
      </c>
      <c r="N2084" s="1176"/>
      <c r="O2084" s="1272">
        <v>1</v>
      </c>
      <c r="P2084" s="1272">
        <v>1</v>
      </c>
      <c r="Q2084" s="2014" t="s">
        <v>16423</v>
      </c>
      <c r="R2084" s="1173"/>
      <c r="S2084" s="1173"/>
      <c r="T2084" s="1173"/>
      <c r="U2084" s="1173"/>
      <c r="V2084" s="2795" t="s">
        <v>2073</v>
      </c>
      <c r="W2084" s="1173"/>
      <c r="X2084" s="2795" t="s">
        <v>37</v>
      </c>
      <c r="Y2084" s="1173"/>
      <c r="Z2084" s="2892" t="s">
        <v>45</v>
      </c>
      <c r="AA2084" s="1176">
        <v>4504470751</v>
      </c>
      <c r="AB2084" s="1173"/>
      <c r="AC2084" s="722">
        <v>0</v>
      </c>
      <c r="AD2084" s="1266">
        <v>6318</v>
      </c>
      <c r="AE2084" s="722">
        <f t="shared" si="58"/>
        <v>6318</v>
      </c>
      <c r="AF2084" s="31"/>
      <c r="AG2084" s="26"/>
    </row>
    <row r="2085" spans="1:33" ht="30" customHeight="1">
      <c r="A2085" s="2594" t="s">
        <v>8916</v>
      </c>
      <c r="B2085" s="2992" t="s">
        <v>16424</v>
      </c>
      <c r="C2085" s="1277">
        <v>45680</v>
      </c>
      <c r="D2085" s="1277">
        <f>WORKDAY(C2085,7)</f>
        <v>45691</v>
      </c>
      <c r="E2085" s="593"/>
      <c r="F2085" s="1297"/>
      <c r="G2085" s="1276">
        <v>8646</v>
      </c>
      <c r="H2085" s="2648" t="s">
        <v>1493</v>
      </c>
      <c r="I2085" s="1326"/>
      <c r="J2085" s="1304" t="s">
        <v>16425</v>
      </c>
      <c r="K2085" s="2649" t="s">
        <v>16426</v>
      </c>
      <c r="L2085" s="2650" t="s">
        <v>179</v>
      </c>
      <c r="M2085" s="771" t="s">
        <v>16440</v>
      </c>
      <c r="N2085" s="1176"/>
      <c r="O2085" s="1272">
        <v>8</v>
      </c>
      <c r="P2085" s="1272">
        <v>8</v>
      </c>
      <c r="Q2085" s="2014" t="s">
        <v>16427</v>
      </c>
      <c r="R2085" s="1173"/>
      <c r="S2085" s="1173"/>
      <c r="T2085" s="1173"/>
      <c r="U2085" s="1173"/>
      <c r="V2085" s="2609" t="s">
        <v>2073</v>
      </c>
      <c r="W2085" s="1173"/>
      <c r="X2085" s="2609" t="s">
        <v>37</v>
      </c>
      <c r="Y2085" s="1173"/>
      <c r="Z2085" s="2691" t="s">
        <v>45</v>
      </c>
      <c r="AA2085" s="1176">
        <v>4504470542</v>
      </c>
      <c r="AB2085" s="1173"/>
      <c r="AC2085" s="722">
        <v>0</v>
      </c>
      <c r="AD2085" s="1266">
        <v>10976</v>
      </c>
      <c r="AE2085" s="722">
        <f t="shared" si="58"/>
        <v>87808</v>
      </c>
      <c r="AF2085" s="31"/>
      <c r="AG2085" s="26"/>
    </row>
    <row r="2086" spans="1:33" ht="30" customHeight="1">
      <c r="A2086" s="3639" t="s">
        <v>19837</v>
      </c>
      <c r="B2086" s="5093" t="s">
        <v>16428</v>
      </c>
      <c r="C2086" s="1277">
        <v>45680</v>
      </c>
      <c r="D2086" s="1277">
        <f>WORKDAY(C2086,7)</f>
        <v>45691</v>
      </c>
      <c r="E2086" s="593"/>
      <c r="F2086" s="1297"/>
      <c r="G2086" s="1276">
        <v>8629</v>
      </c>
      <c r="H2086" s="2648" t="s">
        <v>16429</v>
      </c>
      <c r="I2086" s="2857" t="s">
        <v>25</v>
      </c>
      <c r="J2086" s="2858" t="s">
        <v>16430</v>
      </c>
      <c r="K2086" s="2649" t="s">
        <v>16431</v>
      </c>
      <c r="L2086" s="2650" t="s">
        <v>193</v>
      </c>
      <c r="M2086" s="771" t="s">
        <v>16441</v>
      </c>
      <c r="N2086" s="1176"/>
      <c r="O2086" s="1272">
        <v>6</v>
      </c>
      <c r="P2086" s="1272">
        <v>6</v>
      </c>
      <c r="Q2086" s="2014" t="s">
        <v>16432</v>
      </c>
      <c r="R2086" s="1173"/>
      <c r="S2086" s="1173"/>
      <c r="T2086" s="1173"/>
      <c r="U2086" s="1173"/>
      <c r="V2086" s="2841" t="s">
        <v>2073</v>
      </c>
      <c r="W2086" s="1173"/>
      <c r="X2086" s="2841" t="s">
        <v>37</v>
      </c>
      <c r="Y2086" s="1173"/>
      <c r="Z2086" s="2841" t="s">
        <v>45</v>
      </c>
      <c r="AA2086" s="2596" t="s">
        <v>16443</v>
      </c>
      <c r="AB2086" s="1173"/>
      <c r="AC2086" s="722">
        <v>0</v>
      </c>
      <c r="AD2086" s="1266">
        <v>6423.2</v>
      </c>
      <c r="AE2086" s="722">
        <f t="shared" si="58"/>
        <v>38539.199999999997</v>
      </c>
      <c r="AF2086" s="31"/>
      <c r="AG2086" s="26"/>
    </row>
    <row r="2087" spans="1:33" ht="30" customHeight="1">
      <c r="A2087" s="4799" t="s">
        <v>9105</v>
      </c>
      <c r="B2087" s="5018" t="s">
        <v>16433</v>
      </c>
      <c r="C2087" s="340">
        <v>45680</v>
      </c>
      <c r="D2087" s="340">
        <f>WORKDAY(C2087,11)</f>
        <v>45695</v>
      </c>
      <c r="E2087" s="422"/>
      <c r="F2087" s="374"/>
      <c r="G2087" s="339">
        <v>8616</v>
      </c>
      <c r="H2087" s="2951" t="s">
        <v>13621</v>
      </c>
      <c r="I2087" s="487"/>
      <c r="J2087" s="4798" t="s">
        <v>16434</v>
      </c>
      <c r="K2087" s="2952" t="s">
        <v>16435</v>
      </c>
      <c r="L2087" s="552" t="s">
        <v>173</v>
      </c>
      <c r="M2087" s="338" t="s">
        <v>16442</v>
      </c>
      <c r="N2087" s="255"/>
      <c r="O2087" s="258">
        <v>1</v>
      </c>
      <c r="P2087" s="258">
        <v>1</v>
      </c>
      <c r="Q2087" s="2953" t="s">
        <v>16436</v>
      </c>
      <c r="R2087" s="309"/>
      <c r="S2087" s="250"/>
      <c r="T2087" s="250"/>
      <c r="U2087" s="250"/>
      <c r="V2087" s="2954" t="s">
        <v>2073</v>
      </c>
      <c r="W2087" s="250"/>
      <c r="X2087" s="2954" t="s">
        <v>37</v>
      </c>
      <c r="Y2087" s="250"/>
      <c r="Z2087" s="251"/>
      <c r="AA2087" s="251">
        <v>4504470344</v>
      </c>
      <c r="AB2087" s="250"/>
      <c r="AC2087" s="33">
        <v>9000</v>
      </c>
      <c r="AD2087" s="471">
        <v>7858.62</v>
      </c>
      <c r="AE2087" s="33">
        <f t="shared" si="58"/>
        <v>16858.62</v>
      </c>
      <c r="AF2087" s="31"/>
      <c r="AG2087" s="26"/>
    </row>
    <row r="2088" spans="1:33" ht="30" customHeight="1">
      <c r="A2088" s="2814" t="s">
        <v>17456</v>
      </c>
      <c r="B2088" s="2992" t="s">
        <v>16445</v>
      </c>
      <c r="C2088" s="1277">
        <v>45684</v>
      </c>
      <c r="D2088" s="1277">
        <f>WORKDAY(C2088,10)</f>
        <v>45698</v>
      </c>
      <c r="E2088" s="593"/>
      <c r="F2088" s="1297"/>
      <c r="G2088" s="1276">
        <v>8610</v>
      </c>
      <c r="H2088" s="2683" t="s">
        <v>16446</v>
      </c>
      <c r="I2088" s="1326"/>
      <c r="J2088" s="1304" t="s">
        <v>16447</v>
      </c>
      <c r="K2088" s="2681" t="s">
        <v>16448</v>
      </c>
      <c r="L2088" s="2606" t="s">
        <v>858</v>
      </c>
      <c r="M2088" s="771" t="s">
        <v>16492</v>
      </c>
      <c r="N2088" s="1176"/>
      <c r="O2088" s="1272">
        <v>16</v>
      </c>
      <c r="P2088" s="1272">
        <v>16</v>
      </c>
      <c r="Q2088" s="2014" t="s">
        <v>16449</v>
      </c>
      <c r="R2088" s="1173"/>
      <c r="S2088" s="1173"/>
      <c r="T2088" s="1173"/>
      <c r="U2088" s="1173"/>
      <c r="V2088" s="2691" t="s">
        <v>2073</v>
      </c>
      <c r="W2088" s="1173"/>
      <c r="X2088" s="2691" t="s">
        <v>37</v>
      </c>
      <c r="Y2088" s="1173"/>
      <c r="Z2088" s="3102" t="s">
        <v>45</v>
      </c>
      <c r="AA2088" s="1176">
        <v>4504471695</v>
      </c>
      <c r="AB2088" s="1173"/>
      <c r="AC2088" s="722">
        <v>0</v>
      </c>
      <c r="AD2088" s="1266">
        <v>7371</v>
      </c>
      <c r="AE2088" s="722">
        <f t="shared" si="58"/>
        <v>117936</v>
      </c>
      <c r="AF2088" s="31"/>
      <c r="AG2088" s="26"/>
    </row>
    <row r="2089" spans="1:33" ht="30" customHeight="1">
      <c r="A2089" s="2814" t="s">
        <v>17456</v>
      </c>
      <c r="B2089" s="2992" t="s">
        <v>16450</v>
      </c>
      <c r="C2089" s="1277">
        <v>45685</v>
      </c>
      <c r="D2089" s="1277">
        <f>WORKDAY(C2089,7)</f>
        <v>45694</v>
      </c>
      <c r="E2089" s="593"/>
      <c r="F2089" s="1297"/>
      <c r="G2089" s="1276">
        <v>8610</v>
      </c>
      <c r="H2089" s="2630"/>
      <c r="I2089" s="2680" t="s">
        <v>92</v>
      </c>
      <c r="J2089" s="1304" t="s">
        <v>15175</v>
      </c>
      <c r="K2089" s="2681" t="s">
        <v>16451</v>
      </c>
      <c r="L2089" s="2606" t="s">
        <v>167</v>
      </c>
      <c r="M2089" s="771" t="s">
        <v>16493</v>
      </c>
      <c r="N2089" s="1176"/>
      <c r="O2089" s="1272">
        <v>10</v>
      </c>
      <c r="P2089" s="1272">
        <v>10</v>
      </c>
      <c r="Q2089" s="2773" t="s">
        <v>16452</v>
      </c>
      <c r="R2089" s="1173"/>
      <c r="S2089" s="1173"/>
      <c r="T2089" s="1173"/>
      <c r="U2089" s="1173"/>
      <c r="V2089" s="2691" t="s">
        <v>2073</v>
      </c>
      <c r="W2089" s="1173"/>
      <c r="X2089" s="2691" t="s">
        <v>37</v>
      </c>
      <c r="Y2089" s="1173"/>
      <c r="Z2089" s="2774" t="s">
        <v>45</v>
      </c>
      <c r="AA2089" s="1176">
        <v>4504472323</v>
      </c>
      <c r="AB2089" s="1173"/>
      <c r="AC2089" s="722">
        <v>0</v>
      </c>
      <c r="AD2089" s="1266">
        <v>7371</v>
      </c>
      <c r="AE2089" s="722">
        <f t="shared" si="58"/>
        <v>73710</v>
      </c>
      <c r="AF2089" s="31"/>
      <c r="AG2089" s="26"/>
    </row>
    <row r="2090" spans="1:33" ht="30" customHeight="1">
      <c r="A2090" s="2814" t="s">
        <v>17456</v>
      </c>
      <c r="B2090" s="3377" t="s">
        <v>16453</v>
      </c>
      <c r="C2090" s="1277">
        <v>45685</v>
      </c>
      <c r="D2090" s="1277">
        <f>WORKDAY(C2090,40)</f>
        <v>45741</v>
      </c>
      <c r="E2090" s="593"/>
      <c r="F2090" s="1297"/>
      <c r="G2090" s="1276">
        <v>8610</v>
      </c>
      <c r="H2090" s="2630"/>
      <c r="I2090" s="2680" t="s">
        <v>92</v>
      </c>
      <c r="J2090" s="1304" t="s">
        <v>15175</v>
      </c>
      <c r="K2090" s="2681" t="s">
        <v>16454</v>
      </c>
      <c r="L2090" s="2606" t="s">
        <v>11301</v>
      </c>
      <c r="M2090" s="771" t="s">
        <v>16494</v>
      </c>
      <c r="N2090" s="3217" t="s">
        <v>6604</v>
      </c>
      <c r="O2090" s="1272">
        <v>60</v>
      </c>
      <c r="P2090" s="1272">
        <v>60</v>
      </c>
      <c r="Q2090" s="2014" t="s">
        <v>16455</v>
      </c>
      <c r="R2090" s="1173"/>
      <c r="S2090" s="1173"/>
      <c r="T2090" s="1173"/>
      <c r="U2090" s="1173"/>
      <c r="V2090" s="2723" t="s">
        <v>2073</v>
      </c>
      <c r="W2090" s="1173"/>
      <c r="X2090" s="2723" t="s">
        <v>37</v>
      </c>
      <c r="Y2090" s="1173"/>
      <c r="Z2090" s="2841" t="s">
        <v>45</v>
      </c>
      <c r="AA2090" s="1176"/>
      <c r="AB2090" s="1173"/>
      <c r="AC2090" s="722">
        <v>0</v>
      </c>
      <c r="AD2090" s="1266">
        <v>7371</v>
      </c>
      <c r="AE2090" s="722">
        <f t="shared" si="58"/>
        <v>442260</v>
      </c>
      <c r="AF2090" s="31"/>
      <c r="AG2090" s="26"/>
    </row>
    <row r="2091" spans="1:33" ht="30" customHeight="1">
      <c r="A2091" s="2679" t="s">
        <v>10642</v>
      </c>
      <c r="B2091" s="2992" t="s">
        <v>16456</v>
      </c>
      <c r="C2091" s="1277">
        <v>45681</v>
      </c>
      <c r="D2091" s="1277">
        <f>WORKDAY(C2091,7)</f>
        <v>45692</v>
      </c>
      <c r="E2091" s="593"/>
      <c r="F2091" s="1297"/>
      <c r="G2091" s="1276">
        <v>8614</v>
      </c>
      <c r="H2091" s="2630"/>
      <c r="I2091" s="2680" t="s">
        <v>92</v>
      </c>
      <c r="J2091" s="1304" t="s">
        <v>15360</v>
      </c>
      <c r="K2091" s="2631" t="s">
        <v>16270</v>
      </c>
      <c r="L2091" s="1397" t="s">
        <v>173</v>
      </c>
      <c r="M2091" s="771" t="s">
        <v>16495</v>
      </c>
      <c r="N2091" s="1176"/>
      <c r="O2091" s="1272">
        <v>1</v>
      </c>
      <c r="P2091" s="1272">
        <v>1</v>
      </c>
      <c r="Q2091" s="2014" t="s">
        <v>16457</v>
      </c>
      <c r="R2091" s="1173"/>
      <c r="S2091" s="1173"/>
      <c r="T2091" s="1173"/>
      <c r="U2091" s="1173"/>
      <c r="V2091" s="2723" t="s">
        <v>2073</v>
      </c>
      <c r="W2091" s="1173"/>
      <c r="X2091" s="2723" t="s">
        <v>37</v>
      </c>
      <c r="Y2091" s="1173"/>
      <c r="Z2091" s="2758" t="s">
        <v>45</v>
      </c>
      <c r="AA2091" s="1176">
        <v>4504470937</v>
      </c>
      <c r="AB2091" s="1173"/>
      <c r="AC2091" s="722">
        <v>0</v>
      </c>
      <c r="AD2091" s="1266">
        <v>6318</v>
      </c>
      <c r="AE2091" s="722">
        <f t="shared" si="58"/>
        <v>6318</v>
      </c>
      <c r="AF2091" s="31"/>
      <c r="AG2091" s="26"/>
    </row>
    <row r="2092" spans="1:33" ht="30" customHeight="1">
      <c r="A2092" s="2728" t="s">
        <v>10021</v>
      </c>
      <c r="B2092" s="3031" t="s">
        <v>16458</v>
      </c>
      <c r="C2092" s="1277">
        <v>45681</v>
      </c>
      <c r="D2092" s="1277">
        <f>WORKDAY(C2092,7)</f>
        <v>45692</v>
      </c>
      <c r="E2092" s="593"/>
      <c r="F2092" s="1297"/>
      <c r="G2092" s="1276">
        <v>8618</v>
      </c>
      <c r="H2092" s="2630"/>
      <c r="I2092" s="2680" t="s">
        <v>25</v>
      </c>
      <c r="J2092" s="2802" t="s">
        <v>12941</v>
      </c>
      <c r="K2092" s="2681" t="s">
        <v>16459</v>
      </c>
      <c r="L2092" s="2261" t="s">
        <v>28</v>
      </c>
      <c r="M2092" s="771" t="s">
        <v>16496</v>
      </c>
      <c r="N2092" s="1176"/>
      <c r="O2092" s="1272">
        <v>2</v>
      </c>
      <c r="P2092" s="1272">
        <v>2</v>
      </c>
      <c r="Q2092" s="2014" t="s">
        <v>16460</v>
      </c>
      <c r="R2092" s="1173"/>
      <c r="S2092" s="1173"/>
      <c r="T2092" s="1173"/>
      <c r="U2092" s="1173"/>
      <c r="V2092" s="2795" t="s">
        <v>2073</v>
      </c>
      <c r="W2092" s="1173"/>
      <c r="X2092" s="2795" t="s">
        <v>37</v>
      </c>
      <c r="Y2092" s="1173"/>
      <c r="Z2092" s="2892" t="s">
        <v>45</v>
      </c>
      <c r="AA2092" s="1176">
        <v>4504471447</v>
      </c>
      <c r="AB2092" s="1173"/>
      <c r="AC2092" s="722">
        <v>0</v>
      </c>
      <c r="AD2092" s="1266">
        <v>6318</v>
      </c>
      <c r="AE2092" s="722">
        <f t="shared" si="58"/>
        <v>12636</v>
      </c>
      <c r="AF2092" s="31"/>
      <c r="AG2092" s="26"/>
    </row>
    <row r="2093" spans="1:33" ht="30" customHeight="1">
      <c r="A2093" s="2679" t="s">
        <v>9994</v>
      </c>
      <c r="B2093" s="2992" t="s">
        <v>16461</v>
      </c>
      <c r="C2093" s="1277">
        <v>45682</v>
      </c>
      <c r="D2093" s="1277">
        <f>WORKDAY(C2093,7)</f>
        <v>45692</v>
      </c>
      <c r="E2093" s="593"/>
      <c r="F2093" s="1297"/>
      <c r="G2093" s="1276">
        <v>9042</v>
      </c>
      <c r="H2093" s="2630"/>
      <c r="I2093" s="2680" t="s">
        <v>92</v>
      </c>
      <c r="J2093" s="1304" t="s">
        <v>10776</v>
      </c>
      <c r="K2093" s="2681" t="s">
        <v>16462</v>
      </c>
      <c r="L2093" s="2261" t="s">
        <v>28</v>
      </c>
      <c r="M2093" s="771" t="s">
        <v>16497</v>
      </c>
      <c r="N2093" s="1176"/>
      <c r="O2093" s="1272">
        <v>2</v>
      </c>
      <c r="P2093" s="1272">
        <v>2</v>
      </c>
      <c r="Q2093" s="2014" t="s">
        <v>16463</v>
      </c>
      <c r="R2093" s="1173"/>
      <c r="S2093" s="1173"/>
      <c r="T2093" s="1173"/>
      <c r="U2093" s="1173"/>
      <c r="V2093" s="2609" t="s">
        <v>2073</v>
      </c>
      <c r="W2093" s="1173"/>
      <c r="X2093" s="2609" t="s">
        <v>37</v>
      </c>
      <c r="Y2093" s="1173"/>
      <c r="Z2093" s="2623" t="s">
        <v>45</v>
      </c>
      <c r="AA2093" s="1176">
        <v>4504471759</v>
      </c>
      <c r="AB2093" s="1173"/>
      <c r="AC2093" s="722">
        <v>0</v>
      </c>
      <c r="AD2093" s="1266">
        <v>6075</v>
      </c>
      <c r="AE2093" s="722">
        <f t="shared" si="58"/>
        <v>12150</v>
      </c>
      <c r="AF2093" s="31"/>
      <c r="AG2093" s="26"/>
    </row>
    <row r="2094" spans="1:33" ht="30" customHeight="1">
      <c r="A2094" s="2679" t="s">
        <v>9994</v>
      </c>
      <c r="B2094" s="3377" t="s">
        <v>16464</v>
      </c>
      <c r="C2094" s="1277">
        <v>45681</v>
      </c>
      <c r="D2094" s="1277">
        <f>WORKDAY(C2094,10)</f>
        <v>45695</v>
      </c>
      <c r="E2094" s="593"/>
      <c r="F2094" s="1297"/>
      <c r="G2094" s="1276">
        <v>9042</v>
      </c>
      <c r="H2094" s="2683" t="s">
        <v>16366</v>
      </c>
      <c r="I2094" s="1326"/>
      <c r="J2094" s="1304" t="s">
        <v>16465</v>
      </c>
      <c r="K2094" s="2681" t="s">
        <v>16466</v>
      </c>
      <c r="L2094" s="2606" t="s">
        <v>128</v>
      </c>
      <c r="M2094" s="771" t="s">
        <v>16498</v>
      </c>
      <c r="N2094" s="1176"/>
      <c r="O2094" s="1272">
        <v>3</v>
      </c>
      <c r="P2094" s="1272">
        <v>3</v>
      </c>
      <c r="Q2094" s="2014" t="s">
        <v>1427</v>
      </c>
      <c r="R2094" s="1173"/>
      <c r="S2094" s="1173"/>
      <c r="T2094" s="1173"/>
      <c r="U2094" s="1173"/>
      <c r="V2094" s="2623" t="s">
        <v>2073</v>
      </c>
      <c r="W2094" s="1173"/>
      <c r="X2094" s="2623" t="s">
        <v>37</v>
      </c>
      <c r="Y2094" s="1173"/>
      <c r="Z2094" s="2623" t="s">
        <v>45</v>
      </c>
      <c r="AA2094" s="1176">
        <v>4504471123</v>
      </c>
      <c r="AB2094" s="1173"/>
      <c r="AC2094" s="722">
        <v>0</v>
      </c>
      <c r="AD2094" s="1266">
        <v>6075</v>
      </c>
      <c r="AE2094" s="722">
        <f t="shared" si="58"/>
        <v>18225</v>
      </c>
      <c r="AF2094" s="31"/>
      <c r="AG2094" s="26"/>
    </row>
    <row r="2095" spans="1:33" ht="30" customHeight="1">
      <c r="A2095" s="2679" t="s">
        <v>8560</v>
      </c>
      <c r="B2095" s="2992" t="s">
        <v>16467</v>
      </c>
      <c r="C2095" s="1277">
        <v>45682</v>
      </c>
      <c r="D2095" s="1277">
        <f>WORKDAY(C2095,7)</f>
        <v>45692</v>
      </c>
      <c r="E2095" s="593"/>
      <c r="F2095" s="1297"/>
      <c r="G2095" s="1276">
        <v>8607</v>
      </c>
      <c r="H2095" s="2683" t="s">
        <v>7700</v>
      </c>
      <c r="I2095" s="1326"/>
      <c r="J2095" s="1304" t="s">
        <v>16468</v>
      </c>
      <c r="K2095" s="2631" t="s">
        <v>16469</v>
      </c>
      <c r="L2095" s="1397" t="s">
        <v>173</v>
      </c>
      <c r="M2095" s="771" t="s">
        <v>16499</v>
      </c>
      <c r="N2095" s="1176"/>
      <c r="O2095" s="1272">
        <v>1</v>
      </c>
      <c r="P2095" s="1272">
        <v>1</v>
      </c>
      <c r="Q2095" s="2014" t="s">
        <v>16470</v>
      </c>
      <c r="R2095" s="1173"/>
      <c r="S2095" s="1173"/>
      <c r="T2095" s="1173"/>
      <c r="U2095" s="1173"/>
      <c r="V2095" s="2670" t="s">
        <v>2073</v>
      </c>
      <c r="W2095" s="1173"/>
      <c r="X2095" s="2743" t="s">
        <v>37</v>
      </c>
      <c r="Y2095" s="1173"/>
      <c r="Z2095" s="2691" t="s">
        <v>45</v>
      </c>
      <c r="AA2095" s="1176">
        <v>4504471048</v>
      </c>
      <c r="AB2095" s="1173"/>
      <c r="AC2095" s="722">
        <v>0</v>
      </c>
      <c r="AD2095" s="1266">
        <v>7938</v>
      </c>
      <c r="AE2095" s="722">
        <f t="shared" si="58"/>
        <v>7938</v>
      </c>
      <c r="AF2095" s="31"/>
      <c r="AG2095" s="26"/>
    </row>
    <row r="2096" spans="1:33" ht="30" customHeight="1">
      <c r="A2096" s="2679" t="s">
        <v>8626</v>
      </c>
      <c r="B2096" s="2992" t="s">
        <v>16471</v>
      </c>
      <c r="C2096" s="1277">
        <v>45681</v>
      </c>
      <c r="D2096" s="1277">
        <f>WORKDAY(C2096,7)</f>
        <v>45692</v>
      </c>
      <c r="E2096" s="593"/>
      <c r="F2096" s="1297"/>
      <c r="G2096" s="1276">
        <v>8615</v>
      </c>
      <c r="H2096" s="2683" t="s">
        <v>16472</v>
      </c>
      <c r="I2096" s="1326"/>
      <c r="J2096" s="1304" t="s">
        <v>16473</v>
      </c>
      <c r="K2096" s="2681" t="s">
        <v>16474</v>
      </c>
      <c r="L2096" s="2261" t="s">
        <v>28</v>
      </c>
      <c r="M2096" s="771" t="s">
        <v>16500</v>
      </c>
      <c r="N2096" s="1176"/>
      <c r="O2096" s="1272">
        <v>2</v>
      </c>
      <c r="P2096" s="1272">
        <v>2</v>
      </c>
      <c r="Q2096" s="2014" t="s">
        <v>16475</v>
      </c>
      <c r="R2096" s="1173"/>
      <c r="S2096" s="1173"/>
      <c r="T2096" s="1173"/>
      <c r="U2096" s="1173"/>
      <c r="V2096" s="2595" t="s">
        <v>2073</v>
      </c>
      <c r="W2096" s="1173"/>
      <c r="X2096" s="2595" t="s">
        <v>37</v>
      </c>
      <c r="Y2096" s="1173"/>
      <c r="Z2096" s="2670" t="s">
        <v>45</v>
      </c>
      <c r="AA2096" s="1176" t="s">
        <v>16491</v>
      </c>
      <c r="AB2096" s="1173"/>
      <c r="AC2096" s="722">
        <v>0</v>
      </c>
      <c r="AD2096" s="1266">
        <v>7857</v>
      </c>
      <c r="AE2096" s="722">
        <f t="shared" si="58"/>
        <v>15714</v>
      </c>
      <c r="AF2096" s="31"/>
      <c r="AG2096" s="26"/>
    </row>
    <row r="2097" spans="1:33" ht="30" customHeight="1">
      <c r="A2097" s="2679" t="s">
        <v>8916</v>
      </c>
      <c r="B2097" s="2992" t="s">
        <v>16476</v>
      </c>
      <c r="C2097" s="1277">
        <v>45684</v>
      </c>
      <c r="D2097" s="1277">
        <f>WORKDAY(C2097,10)</f>
        <v>45698</v>
      </c>
      <c r="E2097" s="593"/>
      <c r="F2097" s="1297"/>
      <c r="G2097" s="1276">
        <v>8646</v>
      </c>
      <c r="H2097" s="2683" t="s">
        <v>4271</v>
      </c>
      <c r="I2097" s="1326"/>
      <c r="J2097" s="1304" t="s">
        <v>16477</v>
      </c>
      <c r="K2097" s="2681" t="s">
        <v>16478</v>
      </c>
      <c r="L2097" s="2674" t="s">
        <v>76</v>
      </c>
      <c r="M2097" s="771" t="s">
        <v>16501</v>
      </c>
      <c r="N2097" s="1176"/>
      <c r="O2097" s="1272">
        <v>4</v>
      </c>
      <c r="P2097" s="1272">
        <v>4</v>
      </c>
      <c r="Q2097" s="2014" t="s">
        <v>16479</v>
      </c>
      <c r="R2097" s="1173"/>
      <c r="S2097" s="1173"/>
      <c r="T2097" s="1173"/>
      <c r="U2097" s="1173"/>
      <c r="V2097" s="2690" t="s">
        <v>2073</v>
      </c>
      <c r="W2097" s="1173"/>
      <c r="X2097" s="2690" t="s">
        <v>37</v>
      </c>
      <c r="Y2097" s="1173"/>
      <c r="Z2097" s="3002" t="s">
        <v>45</v>
      </c>
      <c r="AA2097" s="1176">
        <v>4504471696</v>
      </c>
      <c r="AB2097" s="1173"/>
      <c r="AC2097" s="722">
        <v>9300</v>
      </c>
      <c r="AD2097" s="1266">
        <v>10976</v>
      </c>
      <c r="AE2097" s="722">
        <f t="shared" si="58"/>
        <v>53204</v>
      </c>
      <c r="AF2097" s="31"/>
      <c r="AG2097" s="26"/>
    </row>
    <row r="2098" spans="1:33" ht="30" customHeight="1">
      <c r="A2098" s="3090" t="s">
        <v>8916</v>
      </c>
      <c r="B2098" s="10191" t="s">
        <v>16480</v>
      </c>
      <c r="C2098" s="9752">
        <v>45684</v>
      </c>
      <c r="D2098" s="9752">
        <f>WORKDAY(C2098,7)</f>
        <v>45693</v>
      </c>
      <c r="E2098" s="9721"/>
      <c r="F2098" s="9714"/>
      <c r="G2098" s="9708">
        <v>8646</v>
      </c>
      <c r="H2098" s="11143" t="s">
        <v>2625</v>
      </c>
      <c r="I2098" s="9701"/>
      <c r="J2098" s="11145" t="s">
        <v>16481</v>
      </c>
      <c r="K2098" s="11146" t="s">
        <v>16482</v>
      </c>
      <c r="L2098" s="2305" t="s">
        <v>28</v>
      </c>
      <c r="M2098" s="9231" t="s">
        <v>16502</v>
      </c>
      <c r="N2098" s="255"/>
      <c r="O2098" s="258">
        <v>2</v>
      </c>
      <c r="P2098" s="258">
        <v>0</v>
      </c>
      <c r="Q2098" s="9961" t="s">
        <v>16483</v>
      </c>
      <c r="R2098" s="10095"/>
      <c r="S2098" s="250"/>
      <c r="T2098" s="250"/>
      <c r="U2098" s="250"/>
      <c r="V2098" s="10142" t="s">
        <v>2073</v>
      </c>
      <c r="W2098" s="250"/>
      <c r="X2098" s="10142" t="s">
        <v>37</v>
      </c>
      <c r="Y2098" s="250"/>
      <c r="Z2098" s="251"/>
      <c r="AA2098" s="9816">
        <v>4504471697</v>
      </c>
      <c r="AB2098" s="250"/>
      <c r="AC2098" s="9660">
        <v>0</v>
      </c>
      <c r="AD2098" s="471">
        <v>10976</v>
      </c>
      <c r="AE2098" s="9660">
        <f>SUM(AD2098*P2098+AD2099*P2099+AC2098)</f>
        <v>10192</v>
      </c>
      <c r="AF2098" s="31"/>
      <c r="AG2098" s="26"/>
    </row>
    <row r="2099" spans="1:33" ht="30" customHeight="1">
      <c r="A2099" s="4807" t="s">
        <v>8916</v>
      </c>
      <c r="B2099" s="9700"/>
      <c r="C2099" s="9753"/>
      <c r="D2099" s="9753"/>
      <c r="E2099" s="9410"/>
      <c r="F2099" s="9715"/>
      <c r="G2099" s="9710"/>
      <c r="H2099" s="11144"/>
      <c r="I2099" s="9703"/>
      <c r="J2099" s="9705"/>
      <c r="K2099" s="11147"/>
      <c r="L2099" s="552" t="s">
        <v>15017</v>
      </c>
      <c r="M2099" s="9280"/>
      <c r="N2099" s="255"/>
      <c r="O2099" s="258">
        <v>2</v>
      </c>
      <c r="P2099" s="257">
        <v>4</v>
      </c>
      <c r="Q2099" s="9730"/>
      <c r="R2099" s="10097"/>
      <c r="S2099" s="250"/>
      <c r="T2099" s="250"/>
      <c r="U2099" s="250"/>
      <c r="V2099" s="9718"/>
      <c r="W2099" s="250"/>
      <c r="X2099" s="9718"/>
      <c r="Y2099" s="250"/>
      <c r="Z2099" s="251"/>
      <c r="AA2099" s="9718"/>
      <c r="AB2099" s="250"/>
      <c r="AC2099" s="9662"/>
      <c r="AD2099" s="471">
        <v>2548</v>
      </c>
      <c r="AE2099" s="9662"/>
      <c r="AF2099" s="31"/>
      <c r="AG2099" s="26"/>
    </row>
    <row r="2100" spans="1:33" ht="30" customHeight="1">
      <c r="A2100" s="2679" t="s">
        <v>8564</v>
      </c>
      <c r="B2100" s="2992" t="s">
        <v>16484</v>
      </c>
      <c r="C2100" s="1277">
        <v>45682</v>
      </c>
      <c r="D2100" s="1277">
        <f>WORKDAY(C2100,11)</f>
        <v>45698</v>
      </c>
      <c r="E2100" s="593"/>
      <c r="F2100" s="1297"/>
      <c r="G2100" s="1276">
        <v>8598</v>
      </c>
      <c r="H2100" s="2683" t="s">
        <v>1681</v>
      </c>
      <c r="I2100" s="1326"/>
      <c r="J2100" s="1304" t="s">
        <v>16485</v>
      </c>
      <c r="K2100" s="2681" t="s">
        <v>16486</v>
      </c>
      <c r="L2100" s="1397" t="s">
        <v>173</v>
      </c>
      <c r="M2100" s="771" t="s">
        <v>16503</v>
      </c>
      <c r="N2100" s="1176"/>
      <c r="O2100" s="1272">
        <v>1</v>
      </c>
      <c r="P2100" s="257">
        <v>2</v>
      </c>
      <c r="Q2100" s="2773" t="s">
        <v>16487</v>
      </c>
      <c r="R2100" s="1173"/>
      <c r="S2100" s="1173"/>
      <c r="T2100" s="1173"/>
      <c r="U2100" s="1173"/>
      <c r="V2100" s="3085" t="s">
        <v>2073</v>
      </c>
      <c r="W2100" s="1173"/>
      <c r="X2100" s="3085" t="s">
        <v>37</v>
      </c>
      <c r="Y2100" s="1173"/>
      <c r="Z2100" s="3234" t="s">
        <v>45</v>
      </c>
      <c r="AA2100" s="1176">
        <v>4504471337</v>
      </c>
      <c r="AB2100" s="1173"/>
      <c r="AC2100" s="722">
        <v>9000</v>
      </c>
      <c r="AD2100" s="1266">
        <v>7938.81</v>
      </c>
      <c r="AE2100" s="722">
        <f t="shared" ref="AE2100:AE2135" si="59">SUM(AD2100*P2100+AC2100)</f>
        <v>24877.620000000003</v>
      </c>
      <c r="AF2100" s="31"/>
      <c r="AG2100" s="26"/>
    </row>
    <row r="2101" spans="1:33" ht="30" customHeight="1">
      <c r="A2101" s="2679" t="s">
        <v>8586</v>
      </c>
      <c r="B2101" s="2992" t="s">
        <v>16488</v>
      </c>
      <c r="C2101" s="1277">
        <v>45685</v>
      </c>
      <c r="D2101" s="1277">
        <f>WORKDAY(C2101,7)</f>
        <v>45694</v>
      </c>
      <c r="E2101" s="593"/>
      <c r="F2101" s="1297"/>
      <c r="G2101" s="1276">
        <v>8636</v>
      </c>
      <c r="H2101" s="2683" t="s">
        <v>8696</v>
      </c>
      <c r="I2101" s="1326"/>
      <c r="J2101" s="1304" t="s">
        <v>16002</v>
      </c>
      <c r="K2101" s="2681" t="s">
        <v>16489</v>
      </c>
      <c r="L2101" s="2261" t="s">
        <v>28</v>
      </c>
      <c r="M2101" s="771" t="s">
        <v>16504</v>
      </c>
      <c r="N2101" s="1176"/>
      <c r="O2101" s="1272">
        <v>2</v>
      </c>
      <c r="P2101" s="1272">
        <v>2</v>
      </c>
      <c r="Q2101" s="2014" t="s">
        <v>16490</v>
      </c>
      <c r="R2101" s="1173"/>
      <c r="S2101" s="1173"/>
      <c r="T2101" s="1173"/>
      <c r="U2101" s="1173"/>
      <c r="V2101" s="2623" t="s">
        <v>2073</v>
      </c>
      <c r="W2101" s="1173"/>
      <c r="X2101" s="2623" t="s">
        <v>37</v>
      </c>
      <c r="Y2101" s="1173"/>
      <c r="Z2101" s="2729" t="s">
        <v>45</v>
      </c>
      <c r="AA2101" s="1176">
        <v>4504472279</v>
      </c>
      <c r="AB2101" s="1173"/>
      <c r="AC2101" s="722">
        <v>0</v>
      </c>
      <c r="AD2101" s="1266">
        <v>9898</v>
      </c>
      <c r="AE2101" s="722">
        <f t="shared" si="59"/>
        <v>19796</v>
      </c>
      <c r="AF2101" s="31"/>
      <c r="AG2101" s="26"/>
    </row>
    <row r="2102" spans="1:33" ht="30" customHeight="1">
      <c r="A2102" s="2693" t="s">
        <v>8508</v>
      </c>
      <c r="B2102" s="2992" t="s">
        <v>16505</v>
      </c>
      <c r="C2102" s="1277">
        <v>45685</v>
      </c>
      <c r="D2102" s="1277">
        <f>WORKDAY(C2102,7)</f>
        <v>45694</v>
      </c>
      <c r="E2102" s="593"/>
      <c r="F2102" s="1297"/>
      <c r="G2102" s="1276">
        <v>8601</v>
      </c>
      <c r="H2102" s="2630"/>
      <c r="I2102" s="2711" t="s">
        <v>92</v>
      </c>
      <c r="J2102" s="1304" t="s">
        <v>10221</v>
      </c>
      <c r="K2102" s="2631" t="s">
        <v>8512</v>
      </c>
      <c r="L2102" s="2695" t="s">
        <v>193</v>
      </c>
      <c r="M2102" s="771" t="s">
        <v>16551</v>
      </c>
      <c r="N2102" s="1176"/>
      <c r="O2102" s="1272">
        <v>6</v>
      </c>
      <c r="P2102" s="1272">
        <v>6</v>
      </c>
      <c r="Q2102" s="2014" t="s">
        <v>16506</v>
      </c>
      <c r="R2102" s="1173"/>
      <c r="S2102" s="1173"/>
      <c r="T2102" s="1173"/>
      <c r="U2102" s="1173"/>
      <c r="V2102" s="2624" t="s">
        <v>2073</v>
      </c>
      <c r="W2102" s="1173"/>
      <c r="X2102" s="2624" t="s">
        <v>37</v>
      </c>
      <c r="Y2102" s="1173"/>
      <c r="Z2102" s="3188" t="s">
        <v>45</v>
      </c>
      <c r="AA2102" s="1176">
        <v>4504472524</v>
      </c>
      <c r="AB2102" s="1173"/>
      <c r="AC2102" s="722">
        <v>0</v>
      </c>
      <c r="AD2102" s="1266">
        <v>10976</v>
      </c>
      <c r="AE2102" s="722">
        <f t="shared" si="59"/>
        <v>65856</v>
      </c>
      <c r="AF2102" s="31"/>
      <c r="AG2102" s="26"/>
    </row>
    <row r="2103" spans="1:33" ht="30" customHeight="1">
      <c r="A2103" s="2693" t="s">
        <v>10258</v>
      </c>
      <c r="B2103" s="2992" t="s">
        <v>16507</v>
      </c>
      <c r="C2103" s="1277">
        <v>45685</v>
      </c>
      <c r="D2103" s="1277">
        <f>WORKDAY(C2103,8)</f>
        <v>45695</v>
      </c>
      <c r="E2103" s="593"/>
      <c r="F2103" s="1297"/>
      <c r="G2103" s="1276">
        <v>8613</v>
      </c>
      <c r="H2103" s="2694" t="s">
        <v>13186</v>
      </c>
      <c r="I2103" s="1326"/>
      <c r="J2103" s="1304" t="s">
        <v>14556</v>
      </c>
      <c r="K2103" s="2701" t="s">
        <v>16508</v>
      </c>
      <c r="L2103" s="2261" t="s">
        <v>28</v>
      </c>
      <c r="M2103" s="771" t="s">
        <v>16552</v>
      </c>
      <c r="N2103" s="1176"/>
      <c r="O2103" s="1272">
        <v>2</v>
      </c>
      <c r="P2103" s="1272">
        <v>2</v>
      </c>
      <c r="Q2103" s="2014" t="s">
        <v>16509</v>
      </c>
      <c r="R2103" s="1173"/>
      <c r="S2103" s="1173"/>
      <c r="T2103" s="1173"/>
      <c r="U2103" s="1173"/>
      <c r="V2103" s="2596" t="s">
        <v>2073</v>
      </c>
      <c r="W2103" s="1173"/>
      <c r="X2103" s="2596" t="s">
        <v>37</v>
      </c>
      <c r="Y2103" s="1173"/>
      <c r="Z2103" s="2623" t="s">
        <v>45</v>
      </c>
      <c r="AA2103" s="1176">
        <v>4504472890</v>
      </c>
      <c r="AB2103" s="1173"/>
      <c r="AC2103" s="722">
        <v>0</v>
      </c>
      <c r="AD2103" s="1266">
        <v>6318</v>
      </c>
      <c r="AE2103" s="722">
        <f t="shared" si="59"/>
        <v>12636</v>
      </c>
      <c r="AF2103" s="31"/>
      <c r="AG2103" s="26"/>
    </row>
    <row r="2104" spans="1:33" ht="30" customHeight="1">
      <c r="A2104" s="2814" t="s">
        <v>17456</v>
      </c>
      <c r="B2104" s="2992" t="s">
        <v>16510</v>
      </c>
      <c r="C2104" s="1277">
        <v>45685</v>
      </c>
      <c r="D2104" s="1277">
        <f>WORKDAY(C2104,7)</f>
        <v>45694</v>
      </c>
      <c r="E2104" s="593"/>
      <c r="F2104" s="1297"/>
      <c r="G2104" s="1276">
        <v>8610</v>
      </c>
      <c r="H2104" s="2630"/>
      <c r="I2104" s="2711" t="s">
        <v>92</v>
      </c>
      <c r="J2104" s="1304" t="s">
        <v>15175</v>
      </c>
      <c r="K2104" s="2631" t="s">
        <v>16511</v>
      </c>
      <c r="L2104" s="2695" t="s">
        <v>62</v>
      </c>
      <c r="M2104" s="771" t="s">
        <v>16553</v>
      </c>
      <c r="N2104" s="1176"/>
      <c r="O2104" s="1272">
        <v>5</v>
      </c>
      <c r="P2104" s="1272">
        <v>5</v>
      </c>
      <c r="Q2104" s="2014" t="s">
        <v>16512</v>
      </c>
      <c r="R2104" s="1173"/>
      <c r="S2104" s="1173"/>
      <c r="T2104" s="1173"/>
      <c r="U2104" s="1173"/>
      <c r="V2104" s="2723" t="s">
        <v>2073</v>
      </c>
      <c r="W2104" s="1173"/>
      <c r="X2104" s="2723" t="s">
        <v>37</v>
      </c>
      <c r="Y2104" s="1173"/>
      <c r="Z2104" s="2774" t="s">
        <v>45</v>
      </c>
      <c r="AA2104" s="1176">
        <v>4504472326</v>
      </c>
      <c r="AB2104" s="1173"/>
      <c r="AC2104" s="722">
        <v>0</v>
      </c>
      <c r="AD2104" s="1266">
        <v>7371</v>
      </c>
      <c r="AE2104" s="722">
        <f t="shared" si="59"/>
        <v>36855</v>
      </c>
      <c r="AF2104" s="31"/>
      <c r="AG2104" s="26"/>
    </row>
    <row r="2105" spans="1:33" ht="30" customHeight="1">
      <c r="A2105" s="2693" t="s">
        <v>9994</v>
      </c>
      <c r="B2105" s="2992" t="s">
        <v>16513</v>
      </c>
      <c r="C2105" s="1277">
        <v>45685</v>
      </c>
      <c r="D2105" s="1277">
        <f>WORKDAY(C2105,7)</f>
        <v>45694</v>
      </c>
      <c r="E2105" s="593"/>
      <c r="F2105" s="1297"/>
      <c r="G2105" s="1276">
        <v>9042</v>
      </c>
      <c r="H2105" s="2694" t="s">
        <v>14948</v>
      </c>
      <c r="I2105" s="1326"/>
      <c r="J2105" s="1304" t="s">
        <v>16514</v>
      </c>
      <c r="K2105" s="2701" t="s">
        <v>16515</v>
      </c>
      <c r="L2105" s="2695" t="s">
        <v>341</v>
      </c>
      <c r="M2105" s="771" t="s">
        <v>16554</v>
      </c>
      <c r="N2105" s="1176"/>
      <c r="O2105" s="1272">
        <v>12</v>
      </c>
      <c r="P2105" s="257">
        <v>16</v>
      </c>
      <c r="Q2105" s="2704" t="s">
        <v>16516</v>
      </c>
      <c r="R2105" s="1173"/>
      <c r="S2105" s="1173"/>
      <c r="T2105" s="1173"/>
      <c r="U2105" s="1173"/>
      <c r="V2105" s="2623" t="s">
        <v>2073</v>
      </c>
      <c r="W2105" s="1173"/>
      <c r="X2105" s="2623" t="s">
        <v>37</v>
      </c>
      <c r="Y2105" s="1173"/>
      <c r="Z2105" s="2623" t="s">
        <v>45</v>
      </c>
      <c r="AA2105" s="1176">
        <v>4504472525</v>
      </c>
      <c r="AB2105" s="1173"/>
      <c r="AC2105" s="722">
        <v>0</v>
      </c>
      <c r="AD2105" s="1266">
        <v>6075</v>
      </c>
      <c r="AE2105" s="722">
        <f t="shared" si="59"/>
        <v>97200</v>
      </c>
      <c r="AF2105" s="31"/>
      <c r="AG2105" s="26"/>
    </row>
    <row r="2106" spans="1:33" ht="30" customHeight="1">
      <c r="A2106" s="2645" t="s">
        <v>8586</v>
      </c>
      <c r="B2106" s="2992" t="s">
        <v>16517</v>
      </c>
      <c r="C2106" s="1277">
        <v>45686</v>
      </c>
      <c r="D2106" s="1277">
        <f>WORKDAY(C2106,7)</f>
        <v>45695</v>
      </c>
      <c r="E2106" s="593"/>
      <c r="F2106" s="1297"/>
      <c r="G2106" s="1276">
        <v>8636</v>
      </c>
      <c r="H2106" s="2694" t="s">
        <v>8696</v>
      </c>
      <c r="I2106" s="1326"/>
      <c r="J2106" s="1304" t="s">
        <v>16002</v>
      </c>
      <c r="K2106" s="2701" t="s">
        <v>16518</v>
      </c>
      <c r="L2106" s="2674" t="s">
        <v>76</v>
      </c>
      <c r="M2106" s="771" t="s">
        <v>16555</v>
      </c>
      <c r="N2106" s="1176"/>
      <c r="O2106" s="1272">
        <v>4</v>
      </c>
      <c r="P2106" s="1272">
        <v>4</v>
      </c>
      <c r="Q2106" s="2014" t="s">
        <v>16519</v>
      </c>
      <c r="R2106" s="1173"/>
      <c r="S2106" s="1173"/>
      <c r="T2106" s="1173"/>
      <c r="U2106" s="1173"/>
      <c r="V2106" s="2623" t="s">
        <v>2073</v>
      </c>
      <c r="W2106" s="1173"/>
      <c r="X2106" s="2623" t="s">
        <v>37</v>
      </c>
      <c r="Y2106" s="1173"/>
      <c r="Z2106" s="2729" t="s">
        <v>45</v>
      </c>
      <c r="AA2106" s="1176">
        <v>4504473039</v>
      </c>
      <c r="AB2106" s="1173"/>
      <c r="AC2106" s="722">
        <v>0</v>
      </c>
      <c r="AD2106" s="1266">
        <v>9898</v>
      </c>
      <c r="AE2106" s="722">
        <f t="shared" si="59"/>
        <v>39592</v>
      </c>
      <c r="AF2106" s="31"/>
      <c r="AG2106" s="26"/>
    </row>
    <row r="2107" spans="1:33" ht="30" customHeight="1">
      <c r="A2107" s="2693" t="s">
        <v>10021</v>
      </c>
      <c r="B2107" s="2992" t="s">
        <v>16520</v>
      </c>
      <c r="C2107" s="1277">
        <v>45685</v>
      </c>
      <c r="D2107" s="1277">
        <f>WORKDAY(C2107,10)</f>
        <v>45699</v>
      </c>
      <c r="E2107" s="593"/>
      <c r="F2107" s="1297"/>
      <c r="G2107" s="1276">
        <v>8618</v>
      </c>
      <c r="H2107" s="2694" t="s">
        <v>2013</v>
      </c>
      <c r="I2107" s="1326"/>
      <c r="J2107" s="2704" t="s">
        <v>16521</v>
      </c>
      <c r="K2107" s="2701" t="s">
        <v>16522</v>
      </c>
      <c r="L2107" s="1397" t="s">
        <v>173</v>
      </c>
      <c r="M2107" s="771" t="s">
        <v>16556</v>
      </c>
      <c r="N2107" s="1176"/>
      <c r="O2107" s="1272">
        <v>1</v>
      </c>
      <c r="P2107" s="1272">
        <v>1</v>
      </c>
      <c r="Q2107" s="2014" t="s">
        <v>16523</v>
      </c>
      <c r="R2107" s="1173"/>
      <c r="S2107" s="1173"/>
      <c r="T2107" s="1173"/>
      <c r="U2107" s="1173"/>
      <c r="V2107" s="2783" t="s">
        <v>2073</v>
      </c>
      <c r="W2107" s="1173"/>
      <c r="X2107" s="2783" t="s">
        <v>37</v>
      </c>
      <c r="Y2107" s="1173"/>
      <c r="Z2107" s="2892" t="s">
        <v>45</v>
      </c>
      <c r="AA2107" s="1176">
        <v>4504473135</v>
      </c>
      <c r="AB2107" s="1173"/>
      <c r="AC2107" s="722">
        <v>0</v>
      </c>
      <c r="AD2107" s="1266">
        <v>6318</v>
      </c>
      <c r="AE2107" s="722">
        <f t="shared" si="59"/>
        <v>6318</v>
      </c>
      <c r="AF2107" s="31"/>
      <c r="AG2107" s="26"/>
    </row>
    <row r="2108" spans="1:33" ht="30" customHeight="1">
      <c r="A2108" s="2693" t="s">
        <v>13710</v>
      </c>
      <c r="B2108" s="2992" t="s">
        <v>16524</v>
      </c>
      <c r="C2108" s="1277">
        <v>45685</v>
      </c>
      <c r="D2108" s="1277">
        <f>WORKDAY(C2108,7)</f>
        <v>45694</v>
      </c>
      <c r="E2108" s="593"/>
      <c r="F2108" s="1297"/>
      <c r="G2108" s="1276">
        <v>8623</v>
      </c>
      <c r="H2108" s="2694" t="s">
        <v>8498</v>
      </c>
      <c r="I2108" s="1326"/>
      <c r="J2108" s="1304" t="s">
        <v>16525</v>
      </c>
      <c r="K2108" s="2701" t="s">
        <v>16526</v>
      </c>
      <c r="L2108" s="1397" t="s">
        <v>173</v>
      </c>
      <c r="M2108" s="771" t="s">
        <v>16557</v>
      </c>
      <c r="N2108" s="1176"/>
      <c r="O2108" s="1272">
        <v>1</v>
      </c>
      <c r="P2108" s="1272">
        <v>1</v>
      </c>
      <c r="Q2108" s="2014" t="s">
        <v>16527</v>
      </c>
      <c r="R2108" s="1173"/>
      <c r="S2108" s="1173"/>
      <c r="T2108" s="1173"/>
      <c r="U2108" s="1173"/>
      <c r="V2108" s="2691" t="s">
        <v>2073</v>
      </c>
      <c r="W2108" s="1173"/>
      <c r="X2108" s="2691" t="s">
        <v>37</v>
      </c>
      <c r="Y2108" s="1173"/>
      <c r="Z2108" s="2623" t="s">
        <v>45</v>
      </c>
      <c r="AA2108" s="1176">
        <v>4504472514</v>
      </c>
      <c r="AB2108" s="1173"/>
      <c r="AC2108" s="722">
        <v>0</v>
      </c>
      <c r="AD2108" s="1266">
        <v>10246</v>
      </c>
      <c r="AE2108" s="722">
        <f t="shared" si="59"/>
        <v>10246</v>
      </c>
      <c r="AF2108" s="31"/>
      <c r="AG2108" s="26"/>
    </row>
    <row r="2109" spans="1:33" ht="30" customHeight="1">
      <c r="A2109" s="2693" t="s">
        <v>7869</v>
      </c>
      <c r="B2109" s="2992" t="s">
        <v>16528</v>
      </c>
      <c r="C2109" s="1277">
        <v>45685</v>
      </c>
      <c r="D2109" s="1277">
        <f>WORKDAY(C2109,4)</f>
        <v>45691</v>
      </c>
      <c r="E2109" s="593"/>
      <c r="F2109" s="1297"/>
      <c r="G2109" s="1276">
        <v>8544</v>
      </c>
      <c r="H2109" s="2694" t="s">
        <v>3131</v>
      </c>
      <c r="I2109" s="1326"/>
      <c r="J2109" s="1304" t="s">
        <v>16529</v>
      </c>
      <c r="K2109" s="2631" t="s">
        <v>16011</v>
      </c>
      <c r="L2109" s="2695" t="s">
        <v>193</v>
      </c>
      <c r="M2109" s="771" t="s">
        <v>16558</v>
      </c>
      <c r="N2109" s="1176"/>
      <c r="O2109" s="1272">
        <v>6</v>
      </c>
      <c r="P2109" s="1272">
        <v>6</v>
      </c>
      <c r="Q2109" s="2014" t="s">
        <v>10540</v>
      </c>
      <c r="R2109" s="1173"/>
      <c r="S2109" s="1173"/>
      <c r="T2109" s="1173"/>
      <c r="U2109" s="1173"/>
      <c r="V2109" s="2623" t="s">
        <v>2073</v>
      </c>
      <c r="W2109" s="1173"/>
      <c r="X2109" s="2623" t="s">
        <v>37</v>
      </c>
      <c r="Y2109" s="1173"/>
      <c r="Z2109" s="1176"/>
      <c r="AA2109" s="1176">
        <v>4504472891</v>
      </c>
      <c r="AB2109" s="1173"/>
      <c r="AC2109" s="722">
        <v>0</v>
      </c>
      <c r="AD2109" s="1266">
        <v>7480</v>
      </c>
      <c r="AE2109" s="722">
        <f t="shared" si="59"/>
        <v>44880</v>
      </c>
      <c r="AF2109" s="31"/>
      <c r="AG2109" s="26"/>
    </row>
    <row r="2110" spans="1:33" ht="30" customHeight="1">
      <c r="A2110" s="2693" t="s">
        <v>8626</v>
      </c>
      <c r="B2110" s="2992" t="s">
        <v>16530</v>
      </c>
      <c r="C2110" s="1277">
        <v>45685</v>
      </c>
      <c r="D2110" s="1277">
        <f>WORKDAY(C2110,9)</f>
        <v>45698</v>
      </c>
      <c r="E2110" s="593"/>
      <c r="F2110" s="1297"/>
      <c r="G2110" s="1276">
        <v>8615</v>
      </c>
      <c r="H2110" s="2694" t="s">
        <v>10337</v>
      </c>
      <c r="I2110" s="1326"/>
      <c r="J2110" s="1304" t="s">
        <v>16531</v>
      </c>
      <c r="K2110" s="2631" t="s">
        <v>16532</v>
      </c>
      <c r="L2110" s="2695" t="s">
        <v>193</v>
      </c>
      <c r="M2110" s="771" t="s">
        <v>16559</v>
      </c>
      <c r="N2110" s="1176"/>
      <c r="O2110" s="1272">
        <v>6</v>
      </c>
      <c r="P2110" s="1272">
        <v>6</v>
      </c>
      <c r="Q2110" s="2014" t="s">
        <v>16533</v>
      </c>
      <c r="R2110" s="1173"/>
      <c r="S2110" s="1173"/>
      <c r="T2110" s="1173"/>
      <c r="U2110" s="1173"/>
      <c r="V2110" s="2595" t="s">
        <v>2073</v>
      </c>
      <c r="W2110" s="1173"/>
      <c r="X2110" s="2595" t="s">
        <v>37</v>
      </c>
      <c r="Y2110" s="1173"/>
      <c r="Z2110" s="2670" t="s">
        <v>45</v>
      </c>
      <c r="AA2110" s="1176">
        <v>4504472515</v>
      </c>
      <c r="AB2110" s="1173"/>
      <c r="AC2110" s="722">
        <v>3000</v>
      </c>
      <c r="AD2110" s="1266">
        <v>7857</v>
      </c>
      <c r="AE2110" s="722">
        <f t="shared" si="59"/>
        <v>50142</v>
      </c>
      <c r="AF2110" s="31"/>
      <c r="AG2110" s="26"/>
    </row>
    <row r="2111" spans="1:33" ht="30" customHeight="1">
      <c r="A2111" s="2693" t="s">
        <v>8560</v>
      </c>
      <c r="B2111" s="3375" t="s">
        <v>16534</v>
      </c>
      <c r="C2111" s="1277">
        <v>45685</v>
      </c>
      <c r="D2111" s="1277">
        <f t="shared" ref="D2111:D2116" si="60">WORKDAY(C2111,7)</f>
        <v>45694</v>
      </c>
      <c r="E2111" s="593"/>
      <c r="F2111" s="1297"/>
      <c r="G2111" s="1276">
        <v>8607</v>
      </c>
      <c r="H2111" s="2694" t="s">
        <v>4006</v>
      </c>
      <c r="I2111" s="1326"/>
      <c r="J2111" s="1304" t="s">
        <v>16535</v>
      </c>
      <c r="K2111" s="2701" t="s">
        <v>16536</v>
      </c>
      <c r="L2111" s="2261" t="s">
        <v>28</v>
      </c>
      <c r="M2111" s="771" t="s">
        <v>16560</v>
      </c>
      <c r="N2111" s="1176"/>
      <c r="O2111" s="1272">
        <v>2</v>
      </c>
      <c r="P2111" s="1272">
        <v>2</v>
      </c>
      <c r="Q2111" s="2014" t="s">
        <v>16537</v>
      </c>
      <c r="R2111" s="1173"/>
      <c r="S2111" s="1173"/>
      <c r="T2111" s="1173"/>
      <c r="U2111" s="1173"/>
      <c r="V2111" s="2670" t="s">
        <v>2073</v>
      </c>
      <c r="W2111" s="1173"/>
      <c r="X2111" s="2670" t="s">
        <v>37</v>
      </c>
      <c r="Y2111" s="1173"/>
      <c r="Z2111" s="2691" t="s">
        <v>45</v>
      </c>
      <c r="AA2111" s="1176">
        <v>4504472513</v>
      </c>
      <c r="AB2111" s="1173"/>
      <c r="AC2111" s="722">
        <v>0</v>
      </c>
      <c r="AD2111" s="1266">
        <v>7938</v>
      </c>
      <c r="AE2111" s="722">
        <f t="shared" si="59"/>
        <v>15876</v>
      </c>
      <c r="AF2111" s="31"/>
      <c r="AG2111" s="26"/>
    </row>
    <row r="2112" spans="1:33" ht="30" customHeight="1">
      <c r="A2112" s="2693" t="s">
        <v>8564</v>
      </c>
      <c r="B2112" s="2992" t="s">
        <v>16538</v>
      </c>
      <c r="C2112" s="1277">
        <v>45685</v>
      </c>
      <c r="D2112" s="1277">
        <f t="shared" si="60"/>
        <v>45694</v>
      </c>
      <c r="E2112" s="593"/>
      <c r="F2112" s="1297"/>
      <c r="G2112" s="1276">
        <v>8598</v>
      </c>
      <c r="H2112" s="2630"/>
      <c r="I2112" s="2711" t="s">
        <v>92</v>
      </c>
      <c r="J2112" s="1304" t="s">
        <v>9124</v>
      </c>
      <c r="K2112" s="2701" t="s">
        <v>16539</v>
      </c>
      <c r="L2112" s="1397" t="s">
        <v>9610</v>
      </c>
      <c r="M2112" s="771" t="s">
        <v>16561</v>
      </c>
      <c r="N2112" s="1176"/>
      <c r="O2112" s="1272">
        <v>6</v>
      </c>
      <c r="P2112" s="1272">
        <v>6</v>
      </c>
      <c r="Q2112" s="2014" t="s">
        <v>16540</v>
      </c>
      <c r="R2112" s="1173"/>
      <c r="S2112" s="1173"/>
      <c r="T2112" s="1173"/>
      <c r="U2112" s="1173"/>
      <c r="V2112" s="2623" t="s">
        <v>2073</v>
      </c>
      <c r="W2112" s="1173"/>
      <c r="X2112" s="2623" t="s">
        <v>37</v>
      </c>
      <c r="Y2112" s="1173"/>
      <c r="Z2112" s="2691" t="s">
        <v>45</v>
      </c>
      <c r="AA2112" s="1176">
        <v>4504472939</v>
      </c>
      <c r="AB2112" s="1173"/>
      <c r="AC2112" s="722">
        <v>0</v>
      </c>
      <c r="AD2112" s="1266">
        <v>4802.49</v>
      </c>
      <c r="AE2112" s="722">
        <f t="shared" si="59"/>
        <v>28814.94</v>
      </c>
      <c r="AF2112" s="31"/>
      <c r="AG2112" s="26"/>
    </row>
    <row r="2113" spans="1:33" ht="30" customHeight="1">
      <c r="A2113" s="2693" t="s">
        <v>8564</v>
      </c>
      <c r="B2113" s="2992" t="s">
        <v>16541</v>
      </c>
      <c r="C2113" s="1277">
        <v>45685</v>
      </c>
      <c r="D2113" s="1277">
        <f t="shared" si="60"/>
        <v>45694</v>
      </c>
      <c r="E2113" s="593"/>
      <c r="F2113" s="1297"/>
      <c r="G2113" s="1276">
        <v>8598</v>
      </c>
      <c r="H2113" s="2694" t="s">
        <v>16542</v>
      </c>
      <c r="I2113" s="2711" t="s">
        <v>25</v>
      </c>
      <c r="J2113" s="1304" t="s">
        <v>11188</v>
      </c>
      <c r="K2113" s="2631" t="s">
        <v>16543</v>
      </c>
      <c r="L2113" s="2261" t="s">
        <v>28</v>
      </c>
      <c r="M2113" s="771" t="s">
        <v>16562</v>
      </c>
      <c r="N2113" s="1176"/>
      <c r="O2113" s="1272">
        <v>2</v>
      </c>
      <c r="P2113" s="1272">
        <v>2</v>
      </c>
      <c r="Q2113" s="2014" t="s">
        <v>16544</v>
      </c>
      <c r="R2113" s="1173"/>
      <c r="S2113" s="1173"/>
      <c r="T2113" s="1173"/>
      <c r="U2113" s="1173"/>
      <c r="V2113" s="2623" t="s">
        <v>2073</v>
      </c>
      <c r="W2113" s="1173"/>
      <c r="X2113" s="2623" t="s">
        <v>37</v>
      </c>
      <c r="Y2113" s="1173"/>
      <c r="Z2113" s="2729" t="s">
        <v>45</v>
      </c>
      <c r="AA2113" s="1176">
        <v>4504472701</v>
      </c>
      <c r="AB2113" s="1173"/>
      <c r="AC2113" s="722">
        <v>0</v>
      </c>
      <c r="AD2113" s="1266">
        <v>7938.81</v>
      </c>
      <c r="AE2113" s="722">
        <f t="shared" si="59"/>
        <v>15877.62</v>
      </c>
      <c r="AF2113" s="31"/>
      <c r="AG2113" s="26"/>
    </row>
    <row r="2114" spans="1:33" ht="30" customHeight="1">
      <c r="A2114" s="2693" t="s">
        <v>8564</v>
      </c>
      <c r="B2114" s="2992" t="s">
        <v>16545</v>
      </c>
      <c r="C2114" s="1277">
        <v>45685</v>
      </c>
      <c r="D2114" s="1277">
        <f t="shared" si="60"/>
        <v>45694</v>
      </c>
      <c r="E2114" s="593"/>
      <c r="F2114" s="1297"/>
      <c r="G2114" s="1276">
        <v>8598</v>
      </c>
      <c r="H2114" s="2694" t="s">
        <v>16547</v>
      </c>
      <c r="I2114" s="2711" t="s">
        <v>25</v>
      </c>
      <c r="J2114" s="1304" t="s">
        <v>11188</v>
      </c>
      <c r="K2114" s="2631" t="s">
        <v>16543</v>
      </c>
      <c r="L2114" s="2695" t="s">
        <v>193</v>
      </c>
      <c r="M2114" s="771" t="s">
        <v>16563</v>
      </c>
      <c r="N2114" s="1176"/>
      <c r="O2114" s="1272">
        <v>6</v>
      </c>
      <c r="P2114" s="1272">
        <v>6</v>
      </c>
      <c r="Q2114" s="2014" t="s">
        <v>16548</v>
      </c>
      <c r="R2114" s="1173"/>
      <c r="S2114" s="1173"/>
      <c r="T2114" s="1173"/>
      <c r="U2114" s="1173"/>
      <c r="V2114" s="2623" t="s">
        <v>2073</v>
      </c>
      <c r="W2114" s="1173"/>
      <c r="X2114" s="2623" t="s">
        <v>37</v>
      </c>
      <c r="Y2114" s="1173"/>
      <c r="Z2114" s="2691" t="s">
        <v>45</v>
      </c>
      <c r="AA2114" s="1176">
        <v>4504472702</v>
      </c>
      <c r="AB2114" s="1173"/>
      <c r="AC2114" s="722">
        <v>0</v>
      </c>
      <c r="AD2114" s="1266">
        <v>7938.81</v>
      </c>
      <c r="AE2114" s="722">
        <f t="shared" si="59"/>
        <v>47632.86</v>
      </c>
      <c r="AF2114" s="31"/>
      <c r="AG2114" s="26"/>
    </row>
    <row r="2115" spans="1:33" ht="30" customHeight="1">
      <c r="A2115" s="2693" t="s">
        <v>8564</v>
      </c>
      <c r="B2115" s="2992" t="s">
        <v>16546</v>
      </c>
      <c r="C2115" s="1277">
        <v>45685</v>
      </c>
      <c r="D2115" s="1277">
        <f t="shared" si="60"/>
        <v>45694</v>
      </c>
      <c r="E2115" s="593"/>
      <c r="F2115" s="1297"/>
      <c r="G2115" s="1276">
        <v>8598</v>
      </c>
      <c r="H2115" s="2630"/>
      <c r="I2115" s="2711" t="s">
        <v>92</v>
      </c>
      <c r="J2115" s="1304" t="s">
        <v>8680</v>
      </c>
      <c r="K2115" s="2701" t="s">
        <v>16549</v>
      </c>
      <c r="L2115" s="2695" t="s">
        <v>406</v>
      </c>
      <c r="M2115" s="771" t="s">
        <v>16811</v>
      </c>
      <c r="N2115" s="1176"/>
      <c r="O2115" s="1272">
        <v>9</v>
      </c>
      <c r="P2115" s="1272">
        <v>9</v>
      </c>
      <c r="Q2115" s="2014" t="s">
        <v>16550</v>
      </c>
      <c r="R2115" s="1173"/>
      <c r="S2115" s="1173"/>
      <c r="T2115" s="1173"/>
      <c r="U2115" s="1173"/>
      <c r="V2115" s="3194" t="s">
        <v>2073</v>
      </c>
      <c r="W2115" s="1173"/>
      <c r="X2115" s="3194" t="s">
        <v>37</v>
      </c>
      <c r="Y2115" s="1173"/>
      <c r="Z2115" s="2691" t="s">
        <v>45</v>
      </c>
      <c r="AA2115" s="1176">
        <v>4504472884</v>
      </c>
      <c r="AB2115" s="1173"/>
      <c r="AC2115" s="722">
        <v>0</v>
      </c>
      <c r="AD2115" s="1266">
        <v>7938.81</v>
      </c>
      <c r="AE2115" s="722">
        <f t="shared" si="59"/>
        <v>71449.290000000008</v>
      </c>
      <c r="AF2115" s="31"/>
      <c r="AG2115" s="26"/>
    </row>
    <row r="2116" spans="1:33" ht="30" customHeight="1">
      <c r="A2116" s="2645" t="s">
        <v>9994</v>
      </c>
      <c r="B2116" s="2992" t="s">
        <v>16565</v>
      </c>
      <c r="C2116" s="1277">
        <v>45686</v>
      </c>
      <c r="D2116" s="1277">
        <f t="shared" si="60"/>
        <v>45695</v>
      </c>
      <c r="E2116" s="593"/>
      <c r="F2116" s="1297"/>
      <c r="G2116" s="1276">
        <v>9042</v>
      </c>
      <c r="H2116" s="2630"/>
      <c r="I2116" s="2702" t="s">
        <v>92</v>
      </c>
      <c r="J2116" s="1304" t="s">
        <v>10073</v>
      </c>
      <c r="K2116" s="2703" t="s">
        <v>16566</v>
      </c>
      <c r="L2116" s="1397" t="s">
        <v>16567</v>
      </c>
      <c r="M2116" s="771" t="s">
        <v>16589</v>
      </c>
      <c r="N2116" s="1176"/>
      <c r="O2116" s="1272">
        <v>14</v>
      </c>
      <c r="P2116" s="1272">
        <v>14</v>
      </c>
      <c r="Q2116" s="2014" t="s">
        <v>16568</v>
      </c>
      <c r="R2116" s="1173"/>
      <c r="S2116" s="1173"/>
      <c r="T2116" s="1173"/>
      <c r="U2116" s="1173"/>
      <c r="V2116" s="2705" t="s">
        <v>2073</v>
      </c>
      <c r="W2116" s="1173"/>
      <c r="X2116" s="2705" t="s">
        <v>37</v>
      </c>
      <c r="Y2116" s="1173"/>
      <c r="Z2116" s="2623" t="s">
        <v>45</v>
      </c>
      <c r="AA2116" s="1176" t="s">
        <v>16595</v>
      </c>
      <c r="AB2116" s="1173"/>
      <c r="AC2116" s="722">
        <v>0</v>
      </c>
      <c r="AD2116" s="1266">
        <v>3600</v>
      </c>
      <c r="AE2116" s="722">
        <f t="shared" si="59"/>
        <v>50400</v>
      </c>
      <c r="AF2116" s="31"/>
      <c r="AG2116" s="26"/>
    </row>
    <row r="2117" spans="1:33" ht="30" customHeight="1">
      <c r="A2117" s="4424" t="s">
        <v>9994</v>
      </c>
      <c r="B2117" s="5064" t="s">
        <v>16569</v>
      </c>
      <c r="C2117" s="1277">
        <v>45686</v>
      </c>
      <c r="D2117" s="1277">
        <f>WORKDAY(C2117,10)</f>
        <v>45700</v>
      </c>
      <c r="E2117" s="593"/>
      <c r="F2117" s="1297"/>
      <c r="G2117" s="1276">
        <v>9042</v>
      </c>
      <c r="H2117" s="2630"/>
      <c r="I2117" s="2702" t="s">
        <v>25</v>
      </c>
      <c r="J2117" s="4425" t="s">
        <v>16570</v>
      </c>
      <c r="K2117" s="2631" t="s">
        <v>16571</v>
      </c>
      <c r="L2117" s="2674" t="s">
        <v>76</v>
      </c>
      <c r="M2117" s="771" t="s">
        <v>16590</v>
      </c>
      <c r="N2117" s="1176"/>
      <c r="O2117" s="1272">
        <v>4</v>
      </c>
      <c r="P2117" s="257">
        <v>3</v>
      </c>
      <c r="Q2117" s="2014" t="s">
        <v>16572</v>
      </c>
      <c r="R2117" s="1173"/>
      <c r="S2117" s="1173"/>
      <c r="T2117" s="1173"/>
      <c r="U2117" s="1173"/>
      <c r="V2117" s="2758" t="s">
        <v>2073</v>
      </c>
      <c r="W2117" s="1173"/>
      <c r="X2117" s="2758" t="s">
        <v>37</v>
      </c>
      <c r="Y2117" s="1173"/>
      <c r="Z2117" s="2774" t="s">
        <v>45</v>
      </c>
      <c r="AA2117" s="1176">
        <v>4504473434</v>
      </c>
      <c r="AB2117" s="1173"/>
      <c r="AC2117" s="722">
        <v>0</v>
      </c>
      <c r="AD2117" s="1266">
        <v>6075</v>
      </c>
      <c r="AE2117" s="722">
        <f t="shared" si="59"/>
        <v>18225</v>
      </c>
      <c r="AF2117" s="31"/>
      <c r="AG2117" s="26"/>
    </row>
    <row r="2118" spans="1:33" ht="30" customHeight="1">
      <c r="A2118" s="2645" t="s">
        <v>8508</v>
      </c>
      <c r="B2118" s="2992" t="s">
        <v>16573</v>
      </c>
      <c r="C2118" s="1277">
        <v>45686</v>
      </c>
      <c r="D2118" s="1277">
        <f>WORKDAY(C2118,9)</f>
        <v>45699</v>
      </c>
      <c r="E2118" s="593"/>
      <c r="F2118" s="1297"/>
      <c r="G2118" s="1276">
        <v>8601</v>
      </c>
      <c r="H2118" s="2706" t="s">
        <v>16574</v>
      </c>
      <c r="I2118" s="1326"/>
      <c r="J2118" s="1304" t="s">
        <v>16575</v>
      </c>
      <c r="K2118" s="2703" t="s">
        <v>16576</v>
      </c>
      <c r="L2118" s="1397" t="s">
        <v>173</v>
      </c>
      <c r="M2118" s="771" t="s">
        <v>16591</v>
      </c>
      <c r="N2118" s="1176"/>
      <c r="O2118" s="1272">
        <v>1</v>
      </c>
      <c r="P2118" s="1272">
        <v>1</v>
      </c>
      <c r="Q2118" s="2014" t="s">
        <v>16577</v>
      </c>
      <c r="R2118" s="1173"/>
      <c r="S2118" s="1173"/>
      <c r="T2118" s="1173"/>
      <c r="U2118" s="1173"/>
      <c r="V2118" s="2929" t="s">
        <v>2073</v>
      </c>
      <c r="W2118" s="1173"/>
      <c r="X2118" s="2929" t="s">
        <v>37</v>
      </c>
      <c r="Y2118" s="1173"/>
      <c r="Z2118" s="2927" t="s">
        <v>45</v>
      </c>
      <c r="AA2118" s="1176">
        <v>4504473746</v>
      </c>
      <c r="AB2118" s="1173"/>
      <c r="AC2118" s="722">
        <v>3645</v>
      </c>
      <c r="AD2118" s="1266">
        <v>10976</v>
      </c>
      <c r="AE2118" s="722">
        <f t="shared" si="59"/>
        <v>14621</v>
      </c>
      <c r="AF2118" s="31"/>
      <c r="AG2118" s="26"/>
    </row>
    <row r="2119" spans="1:33" ht="30" customHeight="1">
      <c r="A2119" s="2645" t="s">
        <v>8508</v>
      </c>
      <c r="B2119" s="3071" t="s">
        <v>16578</v>
      </c>
      <c r="C2119" s="1277">
        <v>45687</v>
      </c>
      <c r="D2119" s="1277">
        <f>WORKDAY(C2119,7)</f>
        <v>45698</v>
      </c>
      <c r="E2119" s="593"/>
      <c r="F2119" s="1297"/>
      <c r="G2119" s="1276">
        <v>8601</v>
      </c>
      <c r="H2119" s="2706" t="s">
        <v>10220</v>
      </c>
      <c r="I2119" s="1326"/>
      <c r="J2119" s="1304" t="s">
        <v>9769</v>
      </c>
      <c r="K2119" s="2703" t="s">
        <v>16579</v>
      </c>
      <c r="L2119" s="2695" t="s">
        <v>62</v>
      </c>
      <c r="M2119" s="771" t="s">
        <v>16592</v>
      </c>
      <c r="N2119" s="1176"/>
      <c r="O2119" s="1272">
        <v>5</v>
      </c>
      <c r="P2119" s="1272">
        <v>5</v>
      </c>
      <c r="Q2119" s="2708" t="s">
        <v>16580</v>
      </c>
      <c r="R2119" s="1173"/>
      <c r="S2119" s="1173"/>
      <c r="T2119" s="1173"/>
      <c r="U2119" s="1173"/>
      <c r="V2119" s="2690" t="s">
        <v>2073</v>
      </c>
      <c r="W2119" s="1173"/>
      <c r="X2119" s="2690" t="s">
        <v>37</v>
      </c>
      <c r="Y2119" s="1173"/>
      <c r="Z2119" s="2758" t="s">
        <v>45</v>
      </c>
      <c r="AA2119" s="1176">
        <v>4504474067</v>
      </c>
      <c r="AB2119" s="1173"/>
      <c r="AC2119" s="722">
        <v>0</v>
      </c>
      <c r="AD2119" s="1266">
        <v>10976</v>
      </c>
      <c r="AE2119" s="722">
        <f t="shared" si="59"/>
        <v>54880</v>
      </c>
      <c r="AF2119" s="31"/>
      <c r="AG2119" s="26"/>
    </row>
    <row r="2120" spans="1:33" ht="30" customHeight="1">
      <c r="A2120" s="2645" t="s">
        <v>8549</v>
      </c>
      <c r="B2120" s="2992" t="s">
        <v>16581</v>
      </c>
      <c r="C2120" s="1277">
        <v>45686</v>
      </c>
      <c r="D2120" s="1277">
        <f>WORKDAY(C2120,8)</f>
        <v>45698</v>
      </c>
      <c r="E2120" s="593"/>
      <c r="F2120" s="1297"/>
      <c r="G2120" s="1276">
        <v>8634</v>
      </c>
      <c r="H2120" s="2706" t="s">
        <v>3384</v>
      </c>
      <c r="I2120" s="1326"/>
      <c r="J2120" s="1304" t="s">
        <v>16582</v>
      </c>
      <c r="K2120" s="2703" t="s">
        <v>16583</v>
      </c>
      <c r="L2120" s="2707" t="s">
        <v>167</v>
      </c>
      <c r="M2120" s="771" t="s">
        <v>16593</v>
      </c>
      <c r="N2120" s="1176"/>
      <c r="O2120" s="1272">
        <v>10</v>
      </c>
      <c r="P2120" s="1272">
        <v>10</v>
      </c>
      <c r="Q2120" s="2708" t="s">
        <v>16584</v>
      </c>
      <c r="R2120" s="1173"/>
      <c r="S2120" s="1173"/>
      <c r="T2120" s="1173"/>
      <c r="U2120" s="1173"/>
      <c r="V2120" s="2692" t="s">
        <v>2073</v>
      </c>
      <c r="W2120" s="1173"/>
      <c r="X2120" s="2692" t="s">
        <v>37</v>
      </c>
      <c r="Y2120" s="1173"/>
      <c r="Z2120" s="2691" t="s">
        <v>45</v>
      </c>
      <c r="AA2120" s="1176">
        <v>4504473656</v>
      </c>
      <c r="AB2120" s="1173"/>
      <c r="AC2120" s="722">
        <v>0</v>
      </c>
      <c r="AD2120" s="1266">
        <v>7858.62</v>
      </c>
      <c r="AE2120" s="722">
        <f t="shared" si="59"/>
        <v>78586.2</v>
      </c>
      <c r="AF2120" s="31"/>
      <c r="AG2120" s="26"/>
    </row>
    <row r="2121" spans="1:33" ht="30" customHeight="1">
      <c r="A2121" s="2645" t="s">
        <v>9092</v>
      </c>
      <c r="B2121" s="2992" t="s">
        <v>16585</v>
      </c>
      <c r="C2121" s="1277">
        <v>45687</v>
      </c>
      <c r="D2121" s="1277">
        <f>WORKDAY(C2121,7)</f>
        <v>45698</v>
      </c>
      <c r="E2121" s="593"/>
      <c r="F2121" s="1297"/>
      <c r="G2121" s="1276">
        <v>8599</v>
      </c>
      <c r="H2121" s="2630"/>
      <c r="I2121" s="2702" t="s">
        <v>25</v>
      </c>
      <c r="J2121" s="1304" t="s">
        <v>16586</v>
      </c>
      <c r="K2121" s="2703" t="s">
        <v>16587</v>
      </c>
      <c r="L2121" s="2707" t="s">
        <v>406</v>
      </c>
      <c r="M2121" s="771" t="s">
        <v>16594</v>
      </c>
      <c r="N2121" s="1176"/>
      <c r="O2121" s="1272">
        <v>9</v>
      </c>
      <c r="P2121" s="1272">
        <v>9</v>
      </c>
      <c r="Q2121" s="2014" t="s">
        <v>16588</v>
      </c>
      <c r="R2121" s="1173"/>
      <c r="S2121" s="1173"/>
      <c r="T2121" s="1173"/>
      <c r="U2121" s="1173"/>
      <c r="V2121" s="2827" t="s">
        <v>2073</v>
      </c>
      <c r="W2121" s="1173"/>
      <c r="X2121" s="2827" t="s">
        <v>37</v>
      </c>
      <c r="Y2121" s="1173"/>
      <c r="Z2121" s="2596" t="s">
        <v>45</v>
      </c>
      <c r="AA2121" s="1176">
        <v>4504473899</v>
      </c>
      <c r="AB2121" s="1173"/>
      <c r="AC2121" s="722">
        <v>0</v>
      </c>
      <c r="AD2121" s="1266">
        <v>7938</v>
      </c>
      <c r="AE2121" s="722">
        <f t="shared" si="59"/>
        <v>71442</v>
      </c>
      <c r="AF2121" s="31"/>
      <c r="AG2121" s="26"/>
    </row>
    <row r="2122" spans="1:33" ht="30" customHeight="1">
      <c r="A2122" s="4026" t="s">
        <v>17456</v>
      </c>
      <c r="B2122" s="4222" t="s">
        <v>16597</v>
      </c>
      <c r="C2122" s="1277">
        <v>45687</v>
      </c>
      <c r="D2122" s="1277">
        <f>WORKDAY(C2122,7)</f>
        <v>45698</v>
      </c>
      <c r="E2122" s="593"/>
      <c r="F2122" s="1297"/>
      <c r="G2122" s="1276">
        <v>8610</v>
      </c>
      <c r="H2122" s="2630"/>
      <c r="I2122" s="2730" t="s">
        <v>92</v>
      </c>
      <c r="J2122" s="4098" t="s">
        <v>12960</v>
      </c>
      <c r="K2122" s="2631" t="s">
        <v>16598</v>
      </c>
      <c r="L2122" s="1397" t="s">
        <v>173</v>
      </c>
      <c r="M2122" s="771" t="s">
        <v>16620</v>
      </c>
      <c r="N2122" s="1176"/>
      <c r="O2122" s="1272">
        <v>1</v>
      </c>
      <c r="P2122" s="1272">
        <v>1</v>
      </c>
      <c r="Q2122" s="2014" t="s">
        <v>16599</v>
      </c>
      <c r="R2122" s="1173"/>
      <c r="S2122" s="1173"/>
      <c r="T2122" s="1173"/>
      <c r="U2122" s="1173"/>
      <c r="V2122" s="3103" t="s">
        <v>2073</v>
      </c>
      <c r="W2122" s="1173"/>
      <c r="X2122" s="3103" t="s">
        <v>37</v>
      </c>
      <c r="Y2122" s="1173"/>
      <c r="Z2122" s="2774" t="s">
        <v>45</v>
      </c>
      <c r="AA2122" s="1176">
        <v>4504474268</v>
      </c>
      <c r="AB2122" s="1173"/>
      <c r="AC2122" s="722">
        <v>0</v>
      </c>
      <c r="AD2122" s="1266">
        <v>7371</v>
      </c>
      <c r="AE2122" s="722">
        <f t="shared" si="59"/>
        <v>7371</v>
      </c>
      <c r="AF2122" s="31"/>
      <c r="AG2122" s="26"/>
    </row>
    <row r="2123" spans="1:33" ht="30" customHeight="1">
      <c r="A2123" s="2698" t="s">
        <v>10036</v>
      </c>
      <c r="B2123" s="2992" t="s">
        <v>16600</v>
      </c>
      <c r="C2123" s="1277">
        <v>45687</v>
      </c>
      <c r="D2123" s="1277">
        <f>WORKDAY(C2123,9)</f>
        <v>45700</v>
      </c>
      <c r="E2123" s="593"/>
      <c r="F2123" s="1297"/>
      <c r="G2123" s="1276">
        <v>8589</v>
      </c>
      <c r="H2123" s="2699" t="s">
        <v>1698</v>
      </c>
      <c r="I2123" s="1326"/>
      <c r="J2123" s="1304" t="s">
        <v>13965</v>
      </c>
      <c r="K2123" s="2700" t="s">
        <v>16601</v>
      </c>
      <c r="L2123" s="2261" t="s">
        <v>28</v>
      </c>
      <c r="M2123" s="771" t="s">
        <v>16621</v>
      </c>
      <c r="N2123" s="1176"/>
      <c r="O2123" s="1272">
        <v>2</v>
      </c>
      <c r="P2123" s="1272">
        <v>2</v>
      </c>
      <c r="Q2123" s="2014" t="s">
        <v>16602</v>
      </c>
      <c r="R2123" s="1173"/>
      <c r="S2123" s="1173"/>
      <c r="T2123" s="1173"/>
      <c r="U2123" s="1173"/>
      <c r="V2123" s="2536" t="s">
        <v>2073</v>
      </c>
      <c r="W2123" s="1173"/>
      <c r="X2123" s="2536" t="s">
        <v>37</v>
      </c>
      <c r="Y2123" s="1173"/>
      <c r="Z2123" s="2691" t="s">
        <v>45</v>
      </c>
      <c r="AA2123" s="1176">
        <v>4504474267</v>
      </c>
      <c r="AB2123" s="1173"/>
      <c r="AC2123" s="722">
        <v>0</v>
      </c>
      <c r="AD2123" s="1266">
        <v>6318</v>
      </c>
      <c r="AE2123" s="722">
        <f t="shared" si="59"/>
        <v>12636</v>
      </c>
      <c r="AF2123" s="31"/>
      <c r="AG2123" s="26"/>
    </row>
    <row r="2124" spans="1:33" ht="30" customHeight="1">
      <c r="A2124" s="2698" t="s">
        <v>7878</v>
      </c>
      <c r="B2124" s="3074" t="s">
        <v>16603</v>
      </c>
      <c r="C2124" s="1277">
        <v>45688</v>
      </c>
      <c r="D2124" s="1277">
        <f>WORKDAY(C2124,4)</f>
        <v>45694</v>
      </c>
      <c r="E2124" s="593"/>
      <c r="F2124" s="1297"/>
      <c r="G2124" s="1276">
        <v>8638</v>
      </c>
      <c r="H2124" s="2699" t="s">
        <v>1477</v>
      </c>
      <c r="I2124" s="1326"/>
      <c r="J2124" s="1304" t="s">
        <v>15914</v>
      </c>
      <c r="K2124" s="2631" t="s">
        <v>2592</v>
      </c>
      <c r="L2124" s="2261" t="s">
        <v>28</v>
      </c>
      <c r="M2124" s="771" t="s">
        <v>16622</v>
      </c>
      <c r="N2124" s="1176"/>
      <c r="O2124" s="1272">
        <v>2</v>
      </c>
      <c r="P2124" s="1272">
        <v>2</v>
      </c>
      <c r="Q2124" s="2014" t="s">
        <v>16604</v>
      </c>
      <c r="R2124" s="1173"/>
      <c r="S2124" s="1173"/>
      <c r="T2124" s="1173"/>
      <c r="U2124" s="1173"/>
      <c r="V2124" s="2795" t="s">
        <v>2073</v>
      </c>
      <c r="W2124" s="1173"/>
      <c r="X2124" s="2795" t="s">
        <v>37</v>
      </c>
      <c r="Y2124" s="1173"/>
      <c r="Z2124" s="2623" t="s">
        <v>45</v>
      </c>
      <c r="AA2124" s="1176">
        <v>4504474730</v>
      </c>
      <c r="AB2124" s="1173"/>
      <c r="AC2124" s="722">
        <v>0</v>
      </c>
      <c r="AD2124" s="1266">
        <v>7613</v>
      </c>
      <c r="AE2124" s="722">
        <f t="shared" si="59"/>
        <v>15226</v>
      </c>
      <c r="AF2124" s="31"/>
      <c r="AG2124" s="26"/>
    </row>
    <row r="2125" spans="1:33" ht="30" customHeight="1">
      <c r="A2125" s="2698" t="s">
        <v>8549</v>
      </c>
      <c r="B2125" s="2992" t="s">
        <v>16605</v>
      </c>
      <c r="C2125" s="1277">
        <v>45687</v>
      </c>
      <c r="D2125" s="1277">
        <f>WORKDAY(C2125,7)</f>
        <v>45698</v>
      </c>
      <c r="E2125" s="593"/>
      <c r="F2125" s="1297"/>
      <c r="G2125" s="1276">
        <v>8634</v>
      </c>
      <c r="H2125" s="2699" t="s">
        <v>140</v>
      </c>
      <c r="I2125" s="1326"/>
      <c r="J2125" s="1304" t="s">
        <v>16606</v>
      </c>
      <c r="K2125" s="2700" t="s">
        <v>16607</v>
      </c>
      <c r="L2125" s="2732" t="s">
        <v>332</v>
      </c>
      <c r="M2125" s="771" t="s">
        <v>16623</v>
      </c>
      <c r="N2125" s="1176"/>
      <c r="O2125" s="1272">
        <v>17</v>
      </c>
      <c r="P2125" s="1272">
        <v>17</v>
      </c>
      <c r="Q2125" s="2731" t="s">
        <v>16608</v>
      </c>
      <c r="R2125" s="1173"/>
      <c r="S2125" s="1173"/>
      <c r="T2125" s="1173"/>
      <c r="U2125" s="1173"/>
      <c r="V2125" s="2817" t="s">
        <v>2073</v>
      </c>
      <c r="W2125" s="1173"/>
      <c r="X2125" s="2817" t="s">
        <v>37</v>
      </c>
      <c r="Y2125" s="1173"/>
      <c r="Z2125" s="2691" t="s">
        <v>45</v>
      </c>
      <c r="AA2125" s="1176">
        <v>4504474265</v>
      </c>
      <c r="AB2125" s="1173"/>
      <c r="AC2125" s="722">
        <v>0</v>
      </c>
      <c r="AD2125" s="1266">
        <v>7858.62</v>
      </c>
      <c r="AE2125" s="722">
        <f t="shared" si="59"/>
        <v>133596.54</v>
      </c>
      <c r="AF2125" s="31"/>
      <c r="AG2125" s="26"/>
    </row>
    <row r="2126" spans="1:33" ht="30" customHeight="1">
      <c r="A2126" s="2698" t="s">
        <v>8549</v>
      </c>
      <c r="B2126" s="2992" t="s">
        <v>16609</v>
      </c>
      <c r="C2126" s="1277">
        <v>45687</v>
      </c>
      <c r="D2126" s="1277">
        <f>WORKDAY(C2126,10)</f>
        <v>45701</v>
      </c>
      <c r="E2126" s="593"/>
      <c r="F2126" s="1297"/>
      <c r="G2126" s="1276">
        <v>8634</v>
      </c>
      <c r="H2126" s="2699" t="s">
        <v>11062</v>
      </c>
      <c r="I2126" s="1326"/>
      <c r="J2126" s="1304" t="s">
        <v>11063</v>
      </c>
      <c r="K2126" s="2631" t="s">
        <v>16610</v>
      </c>
      <c r="L2126" s="2732" t="s">
        <v>4333</v>
      </c>
      <c r="M2126" s="771" t="s">
        <v>16624</v>
      </c>
      <c r="N2126" s="1176"/>
      <c r="O2126" s="1272">
        <v>28</v>
      </c>
      <c r="P2126" s="1272">
        <v>28</v>
      </c>
      <c r="Q2126" s="2731" t="s">
        <v>16584</v>
      </c>
      <c r="R2126" s="1173"/>
      <c r="S2126" s="1173"/>
      <c r="T2126" s="1173"/>
      <c r="U2126" s="1173"/>
      <c r="V2126" s="2817" t="s">
        <v>2073</v>
      </c>
      <c r="W2126" s="1173"/>
      <c r="X2126" s="2817" t="s">
        <v>37</v>
      </c>
      <c r="Y2126" s="1173"/>
      <c r="Z2126" s="2691" t="s">
        <v>45</v>
      </c>
      <c r="AA2126" s="1176">
        <v>4504474266</v>
      </c>
      <c r="AB2126" s="1173"/>
      <c r="AC2126" s="722">
        <v>6000</v>
      </c>
      <c r="AD2126" s="1266">
        <v>7858.62</v>
      </c>
      <c r="AE2126" s="722">
        <f t="shared" si="59"/>
        <v>226041.36</v>
      </c>
      <c r="AF2126" s="31"/>
      <c r="AG2126" s="26"/>
    </row>
    <row r="2127" spans="1:33" ht="30" customHeight="1">
      <c r="A2127" s="2698" t="s">
        <v>9105</v>
      </c>
      <c r="B2127" s="2992" t="s">
        <v>16611</v>
      </c>
      <c r="C2127" s="1277">
        <v>45687</v>
      </c>
      <c r="D2127" s="1277">
        <f>WORKDAY(C2127,7)</f>
        <v>45698</v>
      </c>
      <c r="E2127" s="593"/>
      <c r="F2127" s="1297"/>
      <c r="G2127" s="1276">
        <v>8616</v>
      </c>
      <c r="H2127" s="2699" t="s">
        <v>6431</v>
      </c>
      <c r="I2127" s="1326"/>
      <c r="J2127" s="1304" t="s">
        <v>16612</v>
      </c>
      <c r="K2127" s="2700" t="s">
        <v>16613</v>
      </c>
      <c r="L2127" s="2732" t="s">
        <v>858</v>
      </c>
      <c r="M2127" s="771" t="s">
        <v>16625</v>
      </c>
      <c r="N2127" s="1176"/>
      <c r="O2127" s="1272">
        <v>16</v>
      </c>
      <c r="P2127" s="1272">
        <v>16</v>
      </c>
      <c r="Q2127" s="2014" t="s">
        <v>16614</v>
      </c>
      <c r="R2127" s="1173"/>
      <c r="S2127" s="1173"/>
      <c r="T2127" s="1173"/>
      <c r="U2127" s="1173"/>
      <c r="V2127" s="2795" t="s">
        <v>2073</v>
      </c>
      <c r="W2127" s="1173"/>
      <c r="X2127" s="2795" t="s">
        <v>37</v>
      </c>
      <c r="Y2127" s="1173"/>
      <c r="Z2127" s="2841" t="s">
        <v>45</v>
      </c>
      <c r="AA2127" s="1176">
        <v>4504474488</v>
      </c>
      <c r="AB2127" s="1173"/>
      <c r="AC2127" s="722">
        <v>0</v>
      </c>
      <c r="AD2127" s="1266">
        <v>7858.62</v>
      </c>
      <c r="AE2127" s="722">
        <f t="shared" si="59"/>
        <v>125737.92</v>
      </c>
      <c r="AF2127" s="31"/>
      <c r="AG2127" s="26"/>
    </row>
    <row r="2128" spans="1:33" ht="30" customHeight="1">
      <c r="A2128" s="2698" t="s">
        <v>8570</v>
      </c>
      <c r="B2128" s="3074" t="s">
        <v>16615</v>
      </c>
      <c r="C2128" s="1277">
        <v>45687</v>
      </c>
      <c r="D2128" s="1277">
        <f>WORKDAY(C2128,11)</f>
        <v>45702</v>
      </c>
      <c r="E2128" s="593"/>
      <c r="F2128" s="1297"/>
      <c r="G2128" s="1276">
        <v>9013</v>
      </c>
      <c r="H2128" s="2699" t="s">
        <v>16616</v>
      </c>
      <c r="I2128" s="1326"/>
      <c r="J2128" s="2731" t="s">
        <v>16617</v>
      </c>
      <c r="K2128" s="2631" t="s">
        <v>16618</v>
      </c>
      <c r="L2128" s="2732" t="s">
        <v>33</v>
      </c>
      <c r="M2128" s="771" t="s">
        <v>16626</v>
      </c>
      <c r="N2128" s="1176"/>
      <c r="O2128" s="1272">
        <v>21</v>
      </c>
      <c r="P2128" s="1272">
        <v>21</v>
      </c>
      <c r="Q2128" s="2731" t="s">
        <v>16619</v>
      </c>
      <c r="R2128" s="1173"/>
      <c r="S2128" s="1173"/>
      <c r="T2128" s="1173"/>
      <c r="U2128" s="1173"/>
      <c r="V2128" s="2690" t="s">
        <v>2073</v>
      </c>
      <c r="W2128" s="1173"/>
      <c r="X2128" s="2690" t="s">
        <v>37</v>
      </c>
      <c r="Y2128" s="1173"/>
      <c r="Z2128" s="2623" t="s">
        <v>45</v>
      </c>
      <c r="AA2128" s="1176">
        <v>4504474294</v>
      </c>
      <c r="AB2128" s="1173"/>
      <c r="AC2128" s="722">
        <v>0</v>
      </c>
      <c r="AD2128" s="1266">
        <v>6544.8</v>
      </c>
      <c r="AE2128" s="722">
        <f t="shared" si="59"/>
        <v>137440.80000000002</v>
      </c>
      <c r="AF2128" s="31"/>
      <c r="AG2128" s="26"/>
    </row>
    <row r="2129" spans="1:33" ht="30" customHeight="1">
      <c r="A2129" s="2814" t="s">
        <v>17456</v>
      </c>
      <c r="B2129" s="2992" t="s">
        <v>16627</v>
      </c>
      <c r="C2129" s="1277">
        <v>45688</v>
      </c>
      <c r="D2129" s="1277">
        <f>WORKDAY(C2129,11)</f>
        <v>45705</v>
      </c>
      <c r="E2129" s="593"/>
      <c r="F2129" s="1297"/>
      <c r="G2129" s="1276">
        <v>8610</v>
      </c>
      <c r="H2129" s="2713" t="s">
        <v>13915</v>
      </c>
      <c r="I2129" s="1326"/>
      <c r="J2129" s="2768" t="s">
        <v>16628</v>
      </c>
      <c r="K2129" s="2714" t="s">
        <v>16629</v>
      </c>
      <c r="L2129" s="2732" t="s">
        <v>858</v>
      </c>
      <c r="M2129" s="771" t="s">
        <v>16684</v>
      </c>
      <c r="N2129" s="1176"/>
      <c r="O2129" s="1272">
        <v>16</v>
      </c>
      <c r="P2129" s="1272">
        <v>16</v>
      </c>
      <c r="Q2129" s="2014" t="s">
        <v>16630</v>
      </c>
      <c r="R2129" s="1173"/>
      <c r="S2129" s="1173"/>
      <c r="T2129" s="1173"/>
      <c r="U2129" s="1173"/>
      <c r="V2129" s="2841" t="s">
        <v>2073</v>
      </c>
      <c r="W2129" s="1173"/>
      <c r="X2129" s="2841" t="s">
        <v>37</v>
      </c>
      <c r="Y2129" s="1173"/>
      <c r="Z2129" s="2892" t="s">
        <v>45</v>
      </c>
      <c r="AA2129" s="1176">
        <v>4504475412</v>
      </c>
      <c r="AB2129" s="1173"/>
      <c r="AC2129" s="722">
        <v>0</v>
      </c>
      <c r="AD2129" s="1266">
        <v>7371</v>
      </c>
      <c r="AE2129" s="722">
        <f t="shared" si="59"/>
        <v>117936</v>
      </c>
      <c r="AF2129" s="31"/>
      <c r="AG2129" s="26"/>
    </row>
    <row r="2130" spans="1:33" ht="30" customHeight="1">
      <c r="A2130" s="2814" t="s">
        <v>17456</v>
      </c>
      <c r="B2130" s="1336" t="s">
        <v>16631</v>
      </c>
      <c r="C2130" s="1277">
        <v>45689</v>
      </c>
      <c r="D2130" s="1277">
        <f>WORKDAY(C2130,11)</f>
        <v>45705</v>
      </c>
      <c r="E2130" s="593"/>
      <c r="F2130" s="1297"/>
      <c r="G2130" s="1276">
        <v>8610</v>
      </c>
      <c r="H2130" s="2713" t="s">
        <v>2944</v>
      </c>
      <c r="I2130" s="1326"/>
      <c r="J2130" s="1304" t="s">
        <v>16632</v>
      </c>
      <c r="K2130" s="2714" t="s">
        <v>16633</v>
      </c>
      <c r="L2130" s="2769" t="s">
        <v>1102</v>
      </c>
      <c r="M2130" s="771" t="s">
        <v>16685</v>
      </c>
      <c r="N2130" s="1176"/>
      <c r="O2130" s="1272">
        <v>24</v>
      </c>
      <c r="P2130" s="1272">
        <v>24</v>
      </c>
      <c r="Q2130" s="2768" t="s">
        <v>16634</v>
      </c>
      <c r="R2130" s="1173"/>
      <c r="S2130" s="1173"/>
      <c r="T2130" s="1173"/>
      <c r="U2130" s="1173"/>
      <c r="V2130" s="2892" t="s">
        <v>2073</v>
      </c>
      <c r="W2130" s="1173"/>
      <c r="X2130" s="2892" t="s">
        <v>37</v>
      </c>
      <c r="Y2130" s="1173"/>
      <c r="Z2130" s="2892" t="s">
        <v>45</v>
      </c>
      <c r="AA2130" s="1176">
        <v>4504475594</v>
      </c>
      <c r="AB2130" s="1173"/>
      <c r="AC2130" s="722">
        <v>0</v>
      </c>
      <c r="AD2130" s="1266">
        <v>7371</v>
      </c>
      <c r="AE2130" s="722">
        <f t="shared" si="59"/>
        <v>176904</v>
      </c>
      <c r="AF2130" s="31"/>
      <c r="AG2130" s="26"/>
    </row>
    <row r="2131" spans="1:33" ht="30" customHeight="1">
      <c r="A2131" s="2712" t="s">
        <v>10258</v>
      </c>
      <c r="B2131" s="2992" t="s">
        <v>16635</v>
      </c>
      <c r="C2131" s="1277">
        <v>45688</v>
      </c>
      <c r="D2131" s="1277">
        <f>WORKDAY(C2131,7)</f>
        <v>45699</v>
      </c>
      <c r="E2131" s="593"/>
      <c r="F2131" s="1297"/>
      <c r="G2131" s="1276">
        <v>8613</v>
      </c>
      <c r="H2131" s="2713" t="s">
        <v>672</v>
      </c>
      <c r="I2131" s="1326"/>
      <c r="J2131" s="1304" t="s">
        <v>16636</v>
      </c>
      <c r="K2131" s="2631" t="s">
        <v>16637</v>
      </c>
      <c r="L2131" s="2769" t="s">
        <v>33</v>
      </c>
      <c r="M2131" s="771" t="s">
        <v>16686</v>
      </c>
      <c r="N2131" s="1176"/>
      <c r="O2131" s="1272">
        <v>21</v>
      </c>
      <c r="P2131" s="1272">
        <v>21</v>
      </c>
      <c r="Q2131" s="2014" t="s">
        <v>16638</v>
      </c>
      <c r="R2131" s="1173"/>
      <c r="S2131" s="1173"/>
      <c r="T2131" s="1173"/>
      <c r="U2131" s="1173"/>
      <c r="V2131" s="2596" t="s">
        <v>2073</v>
      </c>
      <c r="W2131" s="1173"/>
      <c r="X2131" s="2596" t="s">
        <v>37</v>
      </c>
      <c r="Y2131" s="1173"/>
      <c r="Z2131" s="2795" t="s">
        <v>45</v>
      </c>
      <c r="AA2131" s="1176">
        <v>4504475455</v>
      </c>
      <c r="AB2131" s="1173"/>
      <c r="AC2131" s="722">
        <v>0</v>
      </c>
      <c r="AD2131" s="1266">
        <v>6318</v>
      </c>
      <c r="AE2131" s="722">
        <f t="shared" si="59"/>
        <v>132678</v>
      </c>
      <c r="AF2131" s="31"/>
      <c r="AG2131" s="26"/>
    </row>
    <row r="2132" spans="1:33" ht="30" customHeight="1">
      <c r="A2132" s="2712" t="s">
        <v>8756</v>
      </c>
      <c r="B2132" s="2992" t="s">
        <v>16639</v>
      </c>
      <c r="C2132" s="1277">
        <v>45689</v>
      </c>
      <c r="D2132" s="1277">
        <f>WORKDAY(C2132,10)</f>
        <v>45702</v>
      </c>
      <c r="E2132" s="593"/>
      <c r="F2132" s="1297"/>
      <c r="G2132" s="1276">
        <v>8600</v>
      </c>
      <c r="H2132" s="2713" t="s">
        <v>1953</v>
      </c>
      <c r="I2132" s="1326"/>
      <c r="J2132" s="1304" t="s">
        <v>15889</v>
      </c>
      <c r="K2132" s="2714" t="s">
        <v>16640</v>
      </c>
      <c r="L2132" s="2769" t="s">
        <v>3095</v>
      </c>
      <c r="M2132" s="771" t="s">
        <v>16687</v>
      </c>
      <c r="N2132" s="3217"/>
      <c r="O2132" s="1272">
        <v>45</v>
      </c>
      <c r="P2132" s="257">
        <v>47</v>
      </c>
      <c r="Q2132" s="2014" t="s">
        <v>16641</v>
      </c>
      <c r="R2132" s="1173"/>
      <c r="S2132" s="1173"/>
      <c r="T2132" s="1173"/>
      <c r="U2132" s="1173"/>
      <c r="V2132" s="3066" t="s">
        <v>2073</v>
      </c>
      <c r="W2132" s="1173"/>
      <c r="X2132" s="3066" t="s">
        <v>37</v>
      </c>
      <c r="Y2132" s="1173"/>
      <c r="Z2132" s="3102" t="s">
        <v>45</v>
      </c>
      <c r="AA2132" s="1176">
        <v>4504475808</v>
      </c>
      <c r="AB2132" s="1173"/>
      <c r="AC2132" s="722">
        <v>7290</v>
      </c>
      <c r="AD2132" s="1266">
        <v>10976</v>
      </c>
      <c r="AE2132" s="722">
        <f t="shared" si="59"/>
        <v>523162</v>
      </c>
      <c r="AF2132" s="31"/>
      <c r="AG2132" s="26"/>
    </row>
    <row r="2133" spans="1:33" ht="30" customHeight="1">
      <c r="A2133" s="2712" t="s">
        <v>10021</v>
      </c>
      <c r="B2133" s="2992" t="s">
        <v>16642</v>
      </c>
      <c r="C2133" s="1277">
        <v>45689</v>
      </c>
      <c r="D2133" s="1277">
        <f>WORKDAY(C2133,7)</f>
        <v>45699</v>
      </c>
      <c r="E2133" s="593"/>
      <c r="F2133" s="1297"/>
      <c r="G2133" s="1276">
        <v>8618</v>
      </c>
      <c r="H2133" s="2630"/>
      <c r="I2133" s="2957" t="s">
        <v>92</v>
      </c>
      <c r="J2133" s="1304" t="s">
        <v>12941</v>
      </c>
      <c r="K2133" s="2714" t="s">
        <v>16643</v>
      </c>
      <c r="L2133" s="2695" t="s">
        <v>193</v>
      </c>
      <c r="M2133" s="771" t="s">
        <v>16688</v>
      </c>
      <c r="N2133" s="1176"/>
      <c r="O2133" s="1272">
        <v>6</v>
      </c>
      <c r="P2133" s="1272">
        <v>6</v>
      </c>
      <c r="Q2133" s="2014" t="s">
        <v>16644</v>
      </c>
      <c r="R2133" s="1173"/>
      <c r="S2133" s="1173"/>
      <c r="T2133" s="1173"/>
      <c r="U2133" s="1173"/>
      <c r="V2133" s="2783" t="s">
        <v>2073</v>
      </c>
      <c r="W2133" s="1173"/>
      <c r="X2133" s="2783" t="s">
        <v>37</v>
      </c>
      <c r="Y2133" s="1173"/>
      <c r="Z2133" s="2892" t="s">
        <v>45</v>
      </c>
      <c r="AA2133" s="1176">
        <v>4504476426</v>
      </c>
      <c r="AB2133" s="1173"/>
      <c r="AC2133" s="722">
        <v>0</v>
      </c>
      <c r="AD2133" s="1266">
        <v>6318</v>
      </c>
      <c r="AE2133" s="722">
        <f t="shared" si="59"/>
        <v>37908</v>
      </c>
      <c r="AF2133" s="31"/>
      <c r="AG2133" s="26"/>
    </row>
    <row r="2134" spans="1:33" ht="30" customHeight="1">
      <c r="A2134" s="2775" t="s">
        <v>9134</v>
      </c>
      <c r="B2134" s="5092" t="s">
        <v>16645</v>
      </c>
      <c r="C2134" s="1277">
        <v>45689</v>
      </c>
      <c r="D2134" s="1277">
        <f>WORKDAY(C2134,7)</f>
        <v>45699</v>
      </c>
      <c r="E2134" s="593"/>
      <c r="F2134" s="1297"/>
      <c r="G2134" s="1276">
        <v>8558</v>
      </c>
      <c r="H2134" s="2630"/>
      <c r="I2134" s="2957" t="s">
        <v>25</v>
      </c>
      <c r="J2134" s="2778" t="s">
        <v>16646</v>
      </c>
      <c r="K2134" s="2714" t="s">
        <v>16647</v>
      </c>
      <c r="L2134" s="2769" t="s">
        <v>67</v>
      </c>
      <c r="M2134" s="771" t="s">
        <v>16689</v>
      </c>
      <c r="N2134" s="1176"/>
      <c r="O2134" s="1272">
        <v>7</v>
      </c>
      <c r="P2134" s="1272">
        <v>7</v>
      </c>
      <c r="Q2134" s="2014" t="s">
        <v>16648</v>
      </c>
      <c r="R2134" s="1173"/>
      <c r="S2134" s="1173"/>
      <c r="T2134" s="1173"/>
      <c r="U2134" s="1173"/>
      <c r="V2134" s="2796" t="s">
        <v>2073</v>
      </c>
      <c r="W2134" s="1173"/>
      <c r="X2134" s="2796" t="s">
        <v>37</v>
      </c>
      <c r="Y2134" s="1173"/>
      <c r="Z2134" s="2958" t="s">
        <v>45</v>
      </c>
      <c r="AA2134" s="1176">
        <v>4504475659</v>
      </c>
      <c r="AB2134" s="1173"/>
      <c r="AC2134" s="722">
        <v>0</v>
      </c>
      <c r="AD2134" s="1266">
        <v>10976</v>
      </c>
      <c r="AE2134" s="722">
        <f t="shared" si="59"/>
        <v>76832</v>
      </c>
      <c r="AF2134" s="31"/>
      <c r="AG2134" s="26"/>
    </row>
    <row r="2135" spans="1:33" ht="30" customHeight="1">
      <c r="A2135" s="2712" t="s">
        <v>9155</v>
      </c>
      <c r="B2135" s="2992" t="s">
        <v>16651</v>
      </c>
      <c r="C2135" s="1277">
        <v>45689</v>
      </c>
      <c r="D2135" s="1277">
        <f>WORKDAY(C2135,9)</f>
        <v>45701</v>
      </c>
      <c r="E2135" s="593"/>
      <c r="F2135" s="1297"/>
      <c r="G2135" s="1276">
        <v>8602</v>
      </c>
      <c r="H2135" s="2713" t="s">
        <v>12395</v>
      </c>
      <c r="I2135" s="1326"/>
      <c r="J2135" s="1304" t="s">
        <v>16039</v>
      </c>
      <c r="K2135" s="2714" t="s">
        <v>16649</v>
      </c>
      <c r="L2135" s="1397" t="s">
        <v>173</v>
      </c>
      <c r="M2135" s="771" t="s">
        <v>16690</v>
      </c>
      <c r="N2135" s="1176"/>
      <c r="O2135" s="1272">
        <v>1</v>
      </c>
      <c r="P2135" s="1272">
        <v>1</v>
      </c>
      <c r="Q2135" s="2014" t="s">
        <v>16650</v>
      </c>
      <c r="R2135" s="1173"/>
      <c r="S2135" s="1173"/>
      <c r="T2135" s="1173"/>
      <c r="U2135" s="1173"/>
      <c r="V2135" s="2540" t="s">
        <v>2073</v>
      </c>
      <c r="W2135" s="1173"/>
      <c r="X2135" s="2540" t="s">
        <v>37</v>
      </c>
      <c r="Y2135" s="1173"/>
      <c r="Z2135" s="2774" t="s">
        <v>45</v>
      </c>
      <c r="AA2135" s="1176">
        <v>4504475833</v>
      </c>
      <c r="AB2135" s="1173"/>
      <c r="AC2135" s="722">
        <v>4650</v>
      </c>
      <c r="AD2135" s="1266">
        <v>10976</v>
      </c>
      <c r="AE2135" s="722">
        <f t="shared" si="59"/>
        <v>15626</v>
      </c>
      <c r="AF2135" s="31"/>
      <c r="AG2135" s="26"/>
    </row>
    <row r="2136" spans="1:33" ht="30" customHeight="1">
      <c r="A2136" s="2720" t="s">
        <v>13200</v>
      </c>
      <c r="B2136" s="2992" t="s">
        <v>16652</v>
      </c>
      <c r="C2136" s="340">
        <v>45688</v>
      </c>
      <c r="D2136" s="340">
        <f>WORKDAY(C2136,14)</f>
        <v>45708</v>
      </c>
      <c r="E2136" s="422"/>
      <c r="F2136" s="374"/>
      <c r="G2136" s="339">
        <v>5940</v>
      </c>
      <c r="H2136" s="2721" t="s">
        <v>2723</v>
      </c>
      <c r="I2136" s="2727" t="s">
        <v>25</v>
      </c>
      <c r="J2136" s="410" t="s">
        <v>16653</v>
      </c>
      <c r="K2136" s="2722" t="s">
        <v>16654</v>
      </c>
      <c r="L2136" s="552" t="s">
        <v>7674</v>
      </c>
      <c r="M2136" s="338" t="s">
        <v>16691</v>
      </c>
      <c r="N2136" s="255"/>
      <c r="O2136" s="258">
        <v>4</v>
      </c>
      <c r="P2136" s="258">
        <v>4</v>
      </c>
      <c r="Q2136" s="1977" t="s">
        <v>16655</v>
      </c>
      <c r="R2136" s="309"/>
      <c r="S2136" s="250"/>
      <c r="T2136" s="250"/>
      <c r="U2136" s="250"/>
      <c r="V2136" s="2726" t="s">
        <v>2073</v>
      </c>
      <c r="W2136" s="250"/>
      <c r="X2136" s="2726" t="s">
        <v>37</v>
      </c>
      <c r="Y2136" s="250"/>
      <c r="Z2136" s="251"/>
      <c r="AA2136" s="251">
        <v>4504475518</v>
      </c>
      <c r="AB2136" s="250"/>
      <c r="AC2136" s="33">
        <v>0</v>
      </c>
      <c r="AD2136" s="471">
        <v>11940</v>
      </c>
      <c r="AE2136" s="33">
        <f t="shared" ref="AE2136:AE2153" si="61">SUM(AD2136*P2136+AC2136)</f>
        <v>47760</v>
      </c>
      <c r="AF2136" s="31"/>
      <c r="AG2136" s="26"/>
    </row>
    <row r="2137" spans="1:33" ht="30" customHeight="1">
      <c r="A2137" s="2712" t="s">
        <v>8560</v>
      </c>
      <c r="B2137" s="2992" t="s">
        <v>16656</v>
      </c>
      <c r="C2137" s="1277">
        <v>45691</v>
      </c>
      <c r="D2137" s="1277">
        <f>WORKDAY(C2137,7)</f>
        <v>45700</v>
      </c>
      <c r="E2137" s="593"/>
      <c r="F2137" s="1297"/>
      <c r="G2137" s="1276">
        <v>8607</v>
      </c>
      <c r="H2137" s="2713" t="s">
        <v>7700</v>
      </c>
      <c r="I2137" s="1326"/>
      <c r="J2137" s="1304" t="s">
        <v>16468</v>
      </c>
      <c r="K2137" s="2714" t="s">
        <v>16657</v>
      </c>
      <c r="L2137" s="1397" t="s">
        <v>173</v>
      </c>
      <c r="M2137" s="771" t="s">
        <v>16692</v>
      </c>
      <c r="N2137" s="1176"/>
      <c r="O2137" s="1272">
        <v>1</v>
      </c>
      <c r="P2137" s="1272">
        <v>1</v>
      </c>
      <c r="Q2137" s="2014" t="s">
        <v>16658</v>
      </c>
      <c r="R2137" s="1173"/>
      <c r="S2137" s="1173"/>
      <c r="T2137" s="1173"/>
      <c r="U2137" s="1173"/>
      <c r="V2137" s="2670" t="s">
        <v>2073</v>
      </c>
      <c r="W2137" s="1173"/>
      <c r="X2137" s="2670" t="s">
        <v>37</v>
      </c>
      <c r="Y2137" s="1173"/>
      <c r="Z2137" s="2691" t="s">
        <v>45</v>
      </c>
      <c r="AA2137" s="1176">
        <v>4504475882</v>
      </c>
      <c r="AB2137" s="1173"/>
      <c r="AC2137" s="722">
        <v>0</v>
      </c>
      <c r="AD2137" s="1266">
        <v>7938</v>
      </c>
      <c r="AE2137" s="722">
        <f t="shared" si="61"/>
        <v>7938</v>
      </c>
      <c r="AF2137" s="31"/>
      <c r="AG2137" s="26"/>
    </row>
    <row r="2138" spans="1:33" ht="30" customHeight="1">
      <c r="A2138" s="6928" t="s">
        <v>8518</v>
      </c>
      <c r="B2138" s="6995" t="s">
        <v>16659</v>
      </c>
      <c r="C2138" s="340">
        <v>45689</v>
      </c>
      <c r="D2138" s="340">
        <f>WORKDAY(C2138,7)</f>
        <v>45699</v>
      </c>
      <c r="E2138" s="422"/>
      <c r="F2138" s="374"/>
      <c r="G2138" s="339">
        <v>8604</v>
      </c>
      <c r="H2138" s="2721" t="s">
        <v>568</v>
      </c>
      <c r="I2138" s="487"/>
      <c r="J2138" s="6929" t="s">
        <v>7255</v>
      </c>
      <c r="K2138" s="2722" t="s">
        <v>16660</v>
      </c>
      <c r="L2138" s="552" t="s">
        <v>173</v>
      </c>
      <c r="M2138" s="338" t="s">
        <v>16693</v>
      </c>
      <c r="N2138" s="255"/>
      <c r="O2138" s="258">
        <v>1</v>
      </c>
      <c r="P2138" s="258">
        <v>1</v>
      </c>
      <c r="Q2138" s="1977" t="s">
        <v>16661</v>
      </c>
      <c r="R2138" s="309"/>
      <c r="S2138" s="250"/>
      <c r="T2138" s="250"/>
      <c r="U2138" s="250"/>
      <c r="V2138" s="2822" t="s">
        <v>2073</v>
      </c>
      <c r="W2138" s="250"/>
      <c r="X2138" s="2822" t="s">
        <v>37</v>
      </c>
      <c r="Y2138" s="250"/>
      <c r="Z2138" s="251"/>
      <c r="AA2138" s="251">
        <v>4504475983</v>
      </c>
      <c r="AB2138" s="250"/>
      <c r="AC2138" s="33">
        <v>0</v>
      </c>
      <c r="AD2138" s="471">
        <v>7938</v>
      </c>
      <c r="AE2138" s="33">
        <f t="shared" si="61"/>
        <v>7938</v>
      </c>
      <c r="AF2138" s="31"/>
      <c r="AG2138" s="26"/>
    </row>
    <row r="2139" spans="1:33" ht="30" customHeight="1">
      <c r="A2139" s="2712" t="s">
        <v>7869</v>
      </c>
      <c r="B2139" s="2992" t="s">
        <v>16662</v>
      </c>
      <c r="C2139" s="1277">
        <v>45688</v>
      </c>
      <c r="D2139" s="1277">
        <f>WORKDAY(C2139,8)</f>
        <v>45700</v>
      </c>
      <c r="E2139" s="593"/>
      <c r="F2139" s="1297"/>
      <c r="G2139" s="1276">
        <v>8644</v>
      </c>
      <c r="H2139" s="2713" t="s">
        <v>15740</v>
      </c>
      <c r="I2139" s="1326"/>
      <c r="J2139" s="1304" t="s">
        <v>16663</v>
      </c>
      <c r="K2139" s="2631" t="s">
        <v>16664</v>
      </c>
      <c r="L2139" s="2769" t="s">
        <v>179</v>
      </c>
      <c r="M2139" s="771" t="s">
        <v>16694</v>
      </c>
      <c r="N2139" s="1176"/>
      <c r="O2139" s="1272">
        <v>8</v>
      </c>
      <c r="P2139" s="1272">
        <v>8</v>
      </c>
      <c r="Q2139" s="2014" t="s">
        <v>16665</v>
      </c>
      <c r="R2139" s="1173"/>
      <c r="S2139" s="1173"/>
      <c r="T2139" s="1173"/>
      <c r="U2139" s="1173"/>
      <c r="V2139" s="2892" t="s">
        <v>2073</v>
      </c>
      <c r="W2139" s="1173"/>
      <c r="X2139" s="2892" t="s">
        <v>37</v>
      </c>
      <c r="Y2139" s="1173"/>
      <c r="Z2139" s="2927" t="s">
        <v>45</v>
      </c>
      <c r="AA2139" s="1176">
        <v>4504475513</v>
      </c>
      <c r="AB2139" s="1173"/>
      <c r="AC2139" s="722">
        <v>7290</v>
      </c>
      <c r="AD2139" s="1266">
        <v>7480</v>
      </c>
      <c r="AE2139" s="722">
        <f t="shared" si="61"/>
        <v>67130</v>
      </c>
      <c r="AF2139" s="31"/>
      <c r="AG2139" s="26"/>
    </row>
    <row r="2140" spans="1:33" ht="30" customHeight="1">
      <c r="A2140" s="2712" t="s">
        <v>8564</v>
      </c>
      <c r="B2140" s="2992" t="s">
        <v>16666</v>
      </c>
      <c r="C2140" s="1277">
        <v>45688</v>
      </c>
      <c r="D2140" s="1277">
        <f>WORKDAY(C2140,10)</f>
        <v>45702</v>
      </c>
      <c r="E2140" s="593"/>
      <c r="F2140" s="1297"/>
      <c r="G2140" s="1276">
        <v>8598</v>
      </c>
      <c r="H2140" s="2713" t="s">
        <v>3231</v>
      </c>
      <c r="I2140" s="1326"/>
      <c r="J2140" s="1304" t="s">
        <v>14010</v>
      </c>
      <c r="K2140" s="2714" t="s">
        <v>16667</v>
      </c>
      <c r="L2140" s="2261" t="s">
        <v>28</v>
      </c>
      <c r="M2140" s="771" t="s">
        <v>16695</v>
      </c>
      <c r="N2140" s="1176"/>
      <c r="O2140" s="1272">
        <v>2</v>
      </c>
      <c r="P2140" s="1272">
        <v>2</v>
      </c>
      <c r="Q2140" s="2014" t="s">
        <v>16668</v>
      </c>
      <c r="R2140" s="1173"/>
      <c r="S2140" s="1173"/>
      <c r="T2140" s="1173"/>
      <c r="U2140" s="1173"/>
      <c r="V2140" s="2705" t="s">
        <v>2073</v>
      </c>
      <c r="W2140" s="1173"/>
      <c r="X2140" s="2705" t="s">
        <v>37</v>
      </c>
      <c r="Y2140" s="1173"/>
      <c r="Z2140" s="2691" t="s">
        <v>45</v>
      </c>
      <c r="AA2140" s="1176">
        <v>4504475251</v>
      </c>
      <c r="AB2140" s="1173"/>
      <c r="AC2140" s="722">
        <v>6000</v>
      </c>
      <c r="AD2140" s="1266">
        <v>7938.81</v>
      </c>
      <c r="AE2140" s="722">
        <f t="shared" si="61"/>
        <v>21877.620000000003</v>
      </c>
      <c r="AF2140" s="31"/>
      <c r="AG2140" s="26"/>
    </row>
    <row r="2141" spans="1:33" s="4113" customFormat="1" ht="30" customHeight="1">
      <c r="A2141" s="2846" t="s">
        <v>8549</v>
      </c>
      <c r="B2141" s="1504" t="s">
        <v>16669</v>
      </c>
      <c r="C2141" s="358">
        <v>45688</v>
      </c>
      <c r="D2141" s="358">
        <f>WORKDAY(C2141,10)</f>
        <v>45702</v>
      </c>
      <c r="E2141" s="37"/>
      <c r="F2141" s="449"/>
      <c r="G2141" s="360">
        <v>8634</v>
      </c>
      <c r="H2141" s="6886" t="s">
        <v>11912</v>
      </c>
      <c r="I2141" s="539"/>
      <c r="J2141" s="450" t="s">
        <v>16670</v>
      </c>
      <c r="K2141" s="2848" t="s">
        <v>16671</v>
      </c>
      <c r="L2141" s="2849" t="s">
        <v>1753</v>
      </c>
      <c r="M2141" s="135" t="s">
        <v>16696</v>
      </c>
      <c r="N2141" s="364"/>
      <c r="O2141" s="365">
        <v>20</v>
      </c>
      <c r="P2141" s="365">
        <v>20</v>
      </c>
      <c r="Q2141" s="6887" t="s">
        <v>16584</v>
      </c>
      <c r="R2141" s="366"/>
      <c r="S2141" s="366"/>
      <c r="T2141" s="366"/>
      <c r="U2141" s="366"/>
      <c r="V2141" s="366"/>
      <c r="W2141" s="366"/>
      <c r="X2141" s="366"/>
      <c r="Y2141" s="366"/>
      <c r="Z2141" s="364"/>
      <c r="AA2141" s="364">
        <v>4504475601</v>
      </c>
      <c r="AB2141" s="366"/>
      <c r="AC2141" s="280"/>
      <c r="AD2141" s="542"/>
      <c r="AE2141" s="280"/>
      <c r="AF2141" s="68"/>
      <c r="AG2141" s="71"/>
    </row>
    <row r="2142" spans="1:33" ht="30" customHeight="1">
      <c r="A2142" s="2712" t="s">
        <v>8549</v>
      </c>
      <c r="B2142" s="2992" t="s">
        <v>16672</v>
      </c>
      <c r="C2142" s="1277">
        <v>45689</v>
      </c>
      <c r="D2142" s="1277">
        <f>WORKDAY(C2142,8)</f>
        <v>45700</v>
      </c>
      <c r="E2142" s="593"/>
      <c r="F2142" s="1297"/>
      <c r="G2142" s="1276">
        <v>8634</v>
      </c>
      <c r="H2142" s="2713" t="s">
        <v>4814</v>
      </c>
      <c r="I2142" s="1326"/>
      <c r="J2142" s="2768" t="s">
        <v>16677</v>
      </c>
      <c r="K2142" s="2714" t="s">
        <v>16676</v>
      </c>
      <c r="L2142" s="2769" t="s">
        <v>167</v>
      </c>
      <c r="M2142" s="771" t="s">
        <v>16697</v>
      </c>
      <c r="N2142" s="1176"/>
      <c r="O2142" s="1272">
        <v>10</v>
      </c>
      <c r="P2142" s="1272">
        <v>10</v>
      </c>
      <c r="Q2142" s="2768" t="s">
        <v>16584</v>
      </c>
      <c r="R2142" s="1173"/>
      <c r="S2142" s="1173"/>
      <c r="T2142" s="1173"/>
      <c r="U2142" s="1173"/>
      <c r="V2142" s="2723" t="s">
        <v>2073</v>
      </c>
      <c r="W2142" s="1173"/>
      <c r="X2142" s="2723" t="s">
        <v>37</v>
      </c>
      <c r="Y2142" s="1173"/>
      <c r="Z2142" s="2758" t="s">
        <v>45</v>
      </c>
      <c r="AA2142" s="1176">
        <v>4504475713</v>
      </c>
      <c r="AB2142" s="1173"/>
      <c r="AC2142" s="722">
        <v>0</v>
      </c>
      <c r="AD2142" s="1266">
        <v>7858.62</v>
      </c>
      <c r="AE2142" s="722">
        <f t="shared" si="61"/>
        <v>78586.2</v>
      </c>
      <c r="AF2142" s="31"/>
      <c r="AG2142" s="26"/>
    </row>
    <row r="2143" spans="1:33" ht="30" customHeight="1">
      <c r="A2143" s="6963" t="s">
        <v>8549</v>
      </c>
      <c r="B2143" s="7016" t="s">
        <v>16673</v>
      </c>
      <c r="C2143" s="1277">
        <v>45689</v>
      </c>
      <c r="D2143" s="1277">
        <f>WORKDAY(C2143,8)</f>
        <v>45700</v>
      </c>
      <c r="E2143" s="593"/>
      <c r="F2143" s="1297"/>
      <c r="G2143" s="1276">
        <v>8634</v>
      </c>
      <c r="H2143" s="2713" t="s">
        <v>1910</v>
      </c>
      <c r="I2143" s="1326"/>
      <c r="J2143" s="6964" t="s">
        <v>16678</v>
      </c>
      <c r="K2143" s="2631" t="s">
        <v>16679</v>
      </c>
      <c r="L2143" s="2769" t="s">
        <v>3109</v>
      </c>
      <c r="M2143" s="771" t="s">
        <v>16698</v>
      </c>
      <c r="N2143" s="1176"/>
      <c r="O2143" s="1272">
        <v>11</v>
      </c>
      <c r="P2143" s="1272">
        <v>11</v>
      </c>
      <c r="Q2143" s="2768" t="s">
        <v>16584</v>
      </c>
      <c r="R2143" s="1173"/>
      <c r="S2143" s="1173"/>
      <c r="T2143" s="1173"/>
      <c r="U2143" s="1173"/>
      <c r="V2143" s="2723" t="s">
        <v>2073</v>
      </c>
      <c r="W2143" s="1173"/>
      <c r="X2143" s="2723" t="s">
        <v>37</v>
      </c>
      <c r="Y2143" s="1173"/>
      <c r="Z2143" s="2774" t="s">
        <v>45</v>
      </c>
      <c r="AA2143" s="1176">
        <v>4504475714</v>
      </c>
      <c r="AB2143" s="1173"/>
      <c r="AC2143" s="722">
        <v>0</v>
      </c>
      <c r="AD2143" s="1266">
        <v>7858.62</v>
      </c>
      <c r="AE2143" s="722">
        <f t="shared" si="61"/>
        <v>86444.819999999992</v>
      </c>
      <c r="AF2143" s="31"/>
      <c r="AG2143" s="26"/>
    </row>
    <row r="2144" spans="1:33" ht="30" customHeight="1">
      <c r="A2144" s="2846" t="s">
        <v>8549</v>
      </c>
      <c r="B2144" s="1504" t="s">
        <v>16674</v>
      </c>
      <c r="C2144" s="358">
        <v>45689</v>
      </c>
      <c r="D2144" s="358">
        <f>WORKDAY(C2144,7)</f>
        <v>45699</v>
      </c>
      <c r="E2144" s="37"/>
      <c r="F2144" s="449"/>
      <c r="G2144" s="360">
        <v>8634</v>
      </c>
      <c r="H2144" s="2752"/>
      <c r="I2144" s="2847" t="s">
        <v>25</v>
      </c>
      <c r="J2144" s="450" t="s">
        <v>6018</v>
      </c>
      <c r="K2144" s="2848" t="s">
        <v>16680</v>
      </c>
      <c r="L2144" s="2849" t="s">
        <v>1102</v>
      </c>
      <c r="M2144" s="135" t="s">
        <v>16699</v>
      </c>
      <c r="N2144" s="364"/>
      <c r="O2144" s="365">
        <v>24</v>
      </c>
      <c r="P2144" s="365">
        <v>24</v>
      </c>
      <c r="Q2144" s="1991" t="s">
        <v>16681</v>
      </c>
      <c r="R2144" s="366"/>
      <c r="S2144" s="366"/>
      <c r="T2144" s="366"/>
      <c r="U2144" s="366"/>
      <c r="V2144" s="2851" t="s">
        <v>256</v>
      </c>
      <c r="W2144" s="366"/>
      <c r="X2144" s="2850"/>
      <c r="Y2144" s="366"/>
      <c r="Z2144" s="364"/>
      <c r="AA2144" s="364">
        <v>4504475716</v>
      </c>
      <c r="AB2144" s="366"/>
      <c r="AC2144" s="280"/>
      <c r="AD2144" s="542"/>
      <c r="AE2144" s="280"/>
      <c r="AF2144" s="31"/>
      <c r="AG2144" s="26"/>
    </row>
    <row r="2145" spans="1:33" ht="30" customHeight="1">
      <c r="A2145" s="2712" t="s">
        <v>8549</v>
      </c>
      <c r="B2145" s="2992" t="s">
        <v>16675</v>
      </c>
      <c r="C2145" s="1277">
        <v>45689</v>
      </c>
      <c r="D2145" s="1277">
        <f>WORKDAY(C2145,8)</f>
        <v>45700</v>
      </c>
      <c r="E2145" s="593"/>
      <c r="F2145" s="1297"/>
      <c r="G2145" s="1276">
        <v>8634</v>
      </c>
      <c r="H2145" s="2713" t="s">
        <v>16682</v>
      </c>
      <c r="I2145" s="1326"/>
      <c r="J2145" s="1304" t="s">
        <v>16683</v>
      </c>
      <c r="K2145" s="2631" t="s">
        <v>16610</v>
      </c>
      <c r="L2145" s="2769" t="s">
        <v>76</v>
      </c>
      <c r="M2145" s="771" t="s">
        <v>16700</v>
      </c>
      <c r="N2145" s="1176"/>
      <c r="O2145" s="1272">
        <v>4</v>
      </c>
      <c r="P2145" s="257">
        <v>8</v>
      </c>
      <c r="Q2145" s="2768" t="s">
        <v>16584</v>
      </c>
      <c r="R2145" s="1173"/>
      <c r="S2145" s="1173"/>
      <c r="T2145" s="1173"/>
      <c r="U2145" s="1173"/>
      <c r="V2145" s="2799" t="s">
        <v>2073</v>
      </c>
      <c r="W2145" s="1173"/>
      <c r="X2145" s="2799" t="s">
        <v>37</v>
      </c>
      <c r="Y2145" s="1173"/>
      <c r="Z2145" s="2795" t="s">
        <v>45</v>
      </c>
      <c r="AA2145" s="1176">
        <v>4504475718</v>
      </c>
      <c r="AB2145" s="1173"/>
      <c r="AC2145" s="722">
        <v>0</v>
      </c>
      <c r="AD2145" s="1266">
        <v>7858.62</v>
      </c>
      <c r="AE2145" s="722">
        <f t="shared" si="61"/>
        <v>62868.959999999999</v>
      </c>
      <c r="AF2145" s="31"/>
      <c r="AG2145" s="26"/>
    </row>
    <row r="2146" spans="1:33" ht="30" customHeight="1">
      <c r="A2146" s="2737" t="s">
        <v>8756</v>
      </c>
      <c r="B2146" s="2992" t="s">
        <v>16701</v>
      </c>
      <c r="C2146" s="1277">
        <v>45691</v>
      </c>
      <c r="D2146" s="1277">
        <f>WORKDAY(C2146,12)</f>
        <v>45707</v>
      </c>
      <c r="E2146" s="593"/>
      <c r="F2146" s="1297"/>
      <c r="G2146" s="1276">
        <v>8600</v>
      </c>
      <c r="H2146" s="2630"/>
      <c r="I2146" s="2738" t="s">
        <v>25</v>
      </c>
      <c r="J2146" s="1304" t="s">
        <v>16702</v>
      </c>
      <c r="K2146" s="2739" t="s">
        <v>16703</v>
      </c>
      <c r="L2146" s="1397" t="s">
        <v>173</v>
      </c>
      <c r="M2146" s="771" t="s">
        <v>16783</v>
      </c>
      <c r="N2146" s="1176"/>
      <c r="O2146" s="1272">
        <v>1</v>
      </c>
      <c r="P2146" s="1272">
        <v>1</v>
      </c>
      <c r="Q2146" s="2745" t="s">
        <v>16704</v>
      </c>
      <c r="R2146" s="1173"/>
      <c r="S2146" s="1173"/>
      <c r="T2146" s="1173"/>
      <c r="U2146" s="1173"/>
      <c r="V2146" s="2691" t="s">
        <v>2073</v>
      </c>
      <c r="W2146" s="1173"/>
      <c r="X2146" s="2691" t="s">
        <v>37</v>
      </c>
      <c r="Y2146" s="1173"/>
      <c r="Z2146" s="2729" t="s">
        <v>45</v>
      </c>
      <c r="AA2146" s="1176">
        <v>4504476771</v>
      </c>
      <c r="AB2146" s="1173"/>
      <c r="AC2146" s="722">
        <v>21870</v>
      </c>
      <c r="AD2146" s="1266">
        <v>10976</v>
      </c>
      <c r="AE2146" s="722">
        <f t="shared" si="61"/>
        <v>32846</v>
      </c>
      <c r="AF2146" s="31"/>
      <c r="AG2146" s="26"/>
    </row>
    <row r="2147" spans="1:33" ht="30" customHeight="1">
      <c r="A2147" s="2737" t="s">
        <v>9994</v>
      </c>
      <c r="B2147" s="2992" t="s">
        <v>16705</v>
      </c>
      <c r="C2147" s="1277">
        <v>45691</v>
      </c>
      <c r="D2147" s="1277">
        <f>WORKDAY(C2147,7)</f>
        <v>45700</v>
      </c>
      <c r="E2147" s="593"/>
      <c r="F2147" s="1297"/>
      <c r="G2147" s="1276">
        <v>9042</v>
      </c>
      <c r="H2147" s="2630"/>
      <c r="I2147" s="2738" t="s">
        <v>92</v>
      </c>
      <c r="J2147" s="1304" t="s">
        <v>10225</v>
      </c>
      <c r="K2147" s="2739" t="s">
        <v>16706</v>
      </c>
      <c r="L2147" s="1397" t="s">
        <v>10744</v>
      </c>
      <c r="M2147" s="771" t="s">
        <v>16784</v>
      </c>
      <c r="N2147" s="1176"/>
      <c r="O2147" s="1272">
        <v>12</v>
      </c>
      <c r="P2147" s="1272">
        <v>12</v>
      </c>
      <c r="Q2147" s="2014" t="s">
        <v>16707</v>
      </c>
      <c r="R2147" s="1173"/>
      <c r="S2147" s="1173"/>
      <c r="T2147" s="1173"/>
      <c r="U2147" s="1173"/>
      <c r="V2147" s="2670" t="s">
        <v>2073</v>
      </c>
      <c r="W2147" s="1173"/>
      <c r="X2147" s="2670" t="s">
        <v>37</v>
      </c>
      <c r="Y2147" s="1173"/>
      <c r="Z2147" s="2729" t="s">
        <v>45</v>
      </c>
      <c r="AA2147" s="6795" t="s">
        <v>16807</v>
      </c>
      <c r="AB2147" s="1173"/>
      <c r="AC2147" s="722">
        <v>0</v>
      </c>
      <c r="AD2147" s="1266">
        <v>3600</v>
      </c>
      <c r="AE2147" s="722">
        <f t="shared" si="61"/>
        <v>43200</v>
      </c>
      <c r="AF2147" s="31"/>
      <c r="AG2147" s="26"/>
    </row>
    <row r="2148" spans="1:33" ht="30" customHeight="1">
      <c r="A2148" s="6099" t="s">
        <v>9994</v>
      </c>
      <c r="B2148" s="6156" t="s">
        <v>16708</v>
      </c>
      <c r="C2148" s="340">
        <v>45691</v>
      </c>
      <c r="D2148" s="340">
        <f>WORKDAY(C2148,7)</f>
        <v>45700</v>
      </c>
      <c r="E2148" s="422"/>
      <c r="F2148" s="374"/>
      <c r="G2148" s="339">
        <v>9042</v>
      </c>
      <c r="H2148" s="2608"/>
      <c r="I2148" s="2898" t="s">
        <v>92</v>
      </c>
      <c r="J2148" s="6100" t="s">
        <v>15767</v>
      </c>
      <c r="K2148" s="2899" t="s">
        <v>16710</v>
      </c>
      <c r="L2148" s="2305" t="s">
        <v>28</v>
      </c>
      <c r="M2148" s="338" t="s">
        <v>16785</v>
      </c>
      <c r="N2148" s="255"/>
      <c r="O2148" s="258">
        <v>2</v>
      </c>
      <c r="P2148" s="258">
        <v>2</v>
      </c>
      <c r="Q2148" s="1977" t="s">
        <v>16709</v>
      </c>
      <c r="R2148" s="309"/>
      <c r="S2148" s="250"/>
      <c r="T2148" s="250"/>
      <c r="U2148" s="250"/>
      <c r="V2148" s="2915" t="s">
        <v>2073</v>
      </c>
      <c r="W2148" s="250"/>
      <c r="X2148" s="2915" t="s">
        <v>37</v>
      </c>
      <c r="Y2148" s="250"/>
      <c r="Z2148" s="251"/>
      <c r="AA2148" s="251">
        <v>4504476584</v>
      </c>
      <c r="AB2148" s="250"/>
      <c r="AC2148" s="33">
        <v>0</v>
      </c>
      <c r="AD2148" s="471">
        <v>6075</v>
      </c>
      <c r="AE2148" s="33">
        <f t="shared" si="61"/>
        <v>12150</v>
      </c>
      <c r="AF2148" s="31"/>
      <c r="AG2148" s="26"/>
    </row>
    <row r="2149" spans="1:33" ht="30" customHeight="1">
      <c r="A2149" s="2737" t="s">
        <v>10642</v>
      </c>
      <c r="B2149" s="2992" t="s">
        <v>16711</v>
      </c>
      <c r="C2149" s="1277">
        <v>45691</v>
      </c>
      <c r="D2149" s="1277">
        <f>WORKDAY(C2149,8)</f>
        <v>45701</v>
      </c>
      <c r="E2149" s="593"/>
      <c r="F2149" s="1297"/>
      <c r="G2149" s="1276">
        <v>8614</v>
      </c>
      <c r="H2149" s="2741" t="s">
        <v>13765</v>
      </c>
      <c r="I2149" s="1326"/>
      <c r="J2149" s="1304" t="s">
        <v>13766</v>
      </c>
      <c r="K2149" s="2739" t="s">
        <v>16712</v>
      </c>
      <c r="L2149" s="2797" t="s">
        <v>128</v>
      </c>
      <c r="M2149" s="771" t="s">
        <v>16786</v>
      </c>
      <c r="N2149" s="1176"/>
      <c r="O2149" s="1272">
        <v>3</v>
      </c>
      <c r="P2149" s="1272">
        <v>3</v>
      </c>
      <c r="Q2149" s="2014" t="s">
        <v>16713</v>
      </c>
      <c r="R2149" s="1173"/>
      <c r="S2149" s="1173"/>
      <c r="T2149" s="1173"/>
      <c r="U2149" s="1173"/>
      <c r="V2149" s="2779" t="s">
        <v>2073</v>
      </c>
      <c r="W2149" s="1173"/>
      <c r="X2149" s="2779" t="s">
        <v>37</v>
      </c>
      <c r="Y2149" s="1173"/>
      <c r="Z2149" s="2758" t="s">
        <v>45</v>
      </c>
      <c r="AA2149" s="1176">
        <v>4504476583</v>
      </c>
      <c r="AB2149" s="1173"/>
      <c r="AC2149" s="722">
        <v>0</v>
      </c>
      <c r="AD2149" s="1266">
        <v>6318</v>
      </c>
      <c r="AE2149" s="722">
        <f t="shared" si="61"/>
        <v>18954</v>
      </c>
      <c r="AF2149" s="31"/>
      <c r="AG2149" s="26"/>
    </row>
    <row r="2150" spans="1:33" ht="30" customHeight="1">
      <c r="A2150" s="2737" t="s">
        <v>8508</v>
      </c>
      <c r="B2150" s="2992" t="s">
        <v>16714</v>
      </c>
      <c r="C2150" s="1277">
        <v>45689</v>
      </c>
      <c r="D2150" s="1277">
        <f>WORKDAY(C2150,7)</f>
        <v>45699</v>
      </c>
      <c r="E2150" s="593"/>
      <c r="F2150" s="1297"/>
      <c r="G2150" s="1276">
        <v>8601</v>
      </c>
      <c r="H2150" s="2630"/>
      <c r="I2150" s="2738" t="s">
        <v>92</v>
      </c>
      <c r="J2150" s="1304" t="s">
        <v>9769</v>
      </c>
      <c r="K2150" s="2739" t="s">
        <v>16715</v>
      </c>
      <c r="L2150" s="2261" t="s">
        <v>28</v>
      </c>
      <c r="M2150" s="771" t="s">
        <v>16787</v>
      </c>
      <c r="N2150" s="1176"/>
      <c r="O2150" s="1272">
        <v>2</v>
      </c>
      <c r="P2150" s="1272">
        <v>2</v>
      </c>
      <c r="Q2150" s="2014" t="s">
        <v>16716</v>
      </c>
      <c r="R2150" s="1173"/>
      <c r="S2150" s="1173"/>
      <c r="T2150" s="1173"/>
      <c r="U2150" s="1173"/>
      <c r="V2150" s="2690" t="s">
        <v>2073</v>
      </c>
      <c r="W2150" s="1173"/>
      <c r="X2150" s="2690" t="s">
        <v>37</v>
      </c>
      <c r="Y2150" s="1173"/>
      <c r="Z2150" s="2729" t="s">
        <v>45</v>
      </c>
      <c r="AA2150" s="1176">
        <v>4504476861</v>
      </c>
      <c r="AB2150" s="1173"/>
      <c r="AC2150" s="722">
        <v>0</v>
      </c>
      <c r="AD2150" s="1266">
        <v>10976</v>
      </c>
      <c r="AE2150" s="722">
        <f t="shared" si="61"/>
        <v>21952</v>
      </c>
      <c r="AF2150" s="31"/>
      <c r="AG2150" s="26"/>
    </row>
    <row r="2151" spans="1:33" ht="30" customHeight="1">
      <c r="A2151" s="2737" t="s">
        <v>10258</v>
      </c>
      <c r="B2151" s="3376" t="s">
        <v>16717</v>
      </c>
      <c r="C2151" s="1277">
        <v>45689</v>
      </c>
      <c r="D2151" s="1277">
        <f>WORKDAY(C2151,7)</f>
        <v>45699</v>
      </c>
      <c r="E2151" s="593"/>
      <c r="F2151" s="1297"/>
      <c r="G2151" s="1276">
        <v>8613</v>
      </c>
      <c r="H2151" s="2630"/>
      <c r="I2151" s="2738" t="s">
        <v>92</v>
      </c>
      <c r="J2151" s="1304" t="s">
        <v>16718</v>
      </c>
      <c r="K2151" s="2739" t="s">
        <v>16719</v>
      </c>
      <c r="L2151" s="2797" t="s">
        <v>128</v>
      </c>
      <c r="M2151" s="771" t="s">
        <v>16788</v>
      </c>
      <c r="N2151" s="1176"/>
      <c r="O2151" s="1272">
        <v>3</v>
      </c>
      <c r="P2151" s="1272">
        <v>3</v>
      </c>
      <c r="Q2151" s="2745" t="s">
        <v>16720</v>
      </c>
      <c r="R2151" s="1173"/>
      <c r="S2151" s="1173"/>
      <c r="T2151" s="1173"/>
      <c r="U2151" s="1173"/>
      <c r="V2151" s="2892" t="s">
        <v>2073</v>
      </c>
      <c r="W2151" s="1173"/>
      <c r="X2151" s="2892" t="s">
        <v>37</v>
      </c>
      <c r="Y2151" s="1173"/>
      <c r="Z2151" s="2795" t="s">
        <v>45</v>
      </c>
      <c r="AA2151" s="1176">
        <v>4504476473</v>
      </c>
      <c r="AB2151" s="1173"/>
      <c r="AC2151" s="722">
        <v>0</v>
      </c>
      <c r="AD2151" s="1266">
        <v>6318</v>
      </c>
      <c r="AE2151" s="722">
        <f t="shared" si="61"/>
        <v>18954</v>
      </c>
      <c r="AF2151" s="31"/>
      <c r="AG2151" s="26"/>
    </row>
    <row r="2152" spans="1:33" ht="30" customHeight="1">
      <c r="A2152" s="2737" t="s">
        <v>14524</v>
      </c>
      <c r="B2152" s="2992" t="s">
        <v>16721</v>
      </c>
      <c r="C2152" s="1277">
        <v>45691</v>
      </c>
      <c r="D2152" s="1277">
        <f>WORKDAY(C2152,60)</f>
        <v>45775</v>
      </c>
      <c r="E2152" s="593"/>
      <c r="F2152" s="1297"/>
      <c r="G2152" s="1276">
        <v>8637</v>
      </c>
      <c r="H2152" s="2741" t="s">
        <v>4825</v>
      </c>
      <c r="I2152" s="2738" t="s">
        <v>25</v>
      </c>
      <c r="J2152" s="1304" t="s">
        <v>16722</v>
      </c>
      <c r="K2152" s="2739" t="s">
        <v>16724</v>
      </c>
      <c r="L2152" s="1397" t="s">
        <v>173</v>
      </c>
      <c r="M2152" s="771" t="s">
        <v>16789</v>
      </c>
      <c r="N2152" s="1176"/>
      <c r="O2152" s="1272">
        <v>1</v>
      </c>
      <c r="P2152" s="1272">
        <v>1</v>
      </c>
      <c r="Q2152" s="2014" t="s">
        <v>16723</v>
      </c>
      <c r="R2152" s="1173"/>
      <c r="S2152" s="1173"/>
      <c r="T2152" s="1173"/>
      <c r="U2152" s="1173"/>
      <c r="V2152" s="2757" t="s">
        <v>2073</v>
      </c>
      <c r="W2152" s="1173"/>
      <c r="X2152" s="2757" t="s">
        <v>37</v>
      </c>
      <c r="Y2152" s="1173"/>
      <c r="Z2152" s="2758" t="s">
        <v>45</v>
      </c>
      <c r="AA2152" s="1176">
        <v>4504476593</v>
      </c>
      <c r="AB2152" s="1173"/>
      <c r="AC2152" s="722">
        <v>70000</v>
      </c>
      <c r="AD2152" s="1266">
        <v>13500</v>
      </c>
      <c r="AE2152" s="722">
        <f t="shared" si="61"/>
        <v>83500</v>
      </c>
      <c r="AF2152" s="31"/>
      <c r="AG2152" s="26"/>
    </row>
    <row r="2153" spans="1:33" ht="30" customHeight="1">
      <c r="A2153" s="4340" t="s">
        <v>14524</v>
      </c>
      <c r="B2153" s="5065" t="s">
        <v>16725</v>
      </c>
      <c r="C2153" s="340">
        <v>45691</v>
      </c>
      <c r="D2153" s="340">
        <f>WORKDAY(C2153,60)</f>
        <v>45775</v>
      </c>
      <c r="E2153" s="422"/>
      <c r="F2153" s="374"/>
      <c r="G2153" s="339">
        <v>8637</v>
      </c>
      <c r="H2153" s="4322" t="s">
        <v>16726</v>
      </c>
      <c r="I2153" s="2898" t="s">
        <v>25</v>
      </c>
      <c r="J2153" s="4341" t="s">
        <v>16727</v>
      </c>
      <c r="K2153" s="2899" t="s">
        <v>16728</v>
      </c>
      <c r="L2153" s="4323" t="s">
        <v>76</v>
      </c>
      <c r="M2153" s="338" t="s">
        <v>16790</v>
      </c>
      <c r="N2153" s="255"/>
      <c r="O2153" s="258">
        <v>4</v>
      </c>
      <c r="P2153" s="258">
        <v>4</v>
      </c>
      <c r="Q2153" s="1977" t="s">
        <v>16729</v>
      </c>
      <c r="R2153" s="309"/>
      <c r="S2153" s="250"/>
      <c r="T2153" s="250"/>
      <c r="U2153" s="250"/>
      <c r="V2153" s="4324" t="s">
        <v>2073</v>
      </c>
      <c r="W2153" s="3421"/>
      <c r="X2153" s="4324" t="s">
        <v>37</v>
      </c>
      <c r="Y2153" s="250"/>
      <c r="Z2153" s="251"/>
      <c r="AA2153" s="251">
        <v>4504476594</v>
      </c>
      <c r="AB2153" s="250"/>
      <c r="AC2153" s="33">
        <v>70000</v>
      </c>
      <c r="AD2153" s="471">
        <v>13500</v>
      </c>
      <c r="AE2153" s="33">
        <f t="shared" si="61"/>
        <v>124000</v>
      </c>
      <c r="AF2153" s="31"/>
      <c r="AG2153" s="26"/>
    </row>
    <row r="2154" spans="1:33" ht="30" customHeight="1">
      <c r="A2154" s="2653" t="s">
        <v>14478</v>
      </c>
      <c r="B2154" s="10182" t="s">
        <v>16730</v>
      </c>
      <c r="C2154" s="9752">
        <v>45691</v>
      </c>
      <c r="D2154" s="9752">
        <f>WORKDAY(C2154,60)</f>
        <v>45775</v>
      </c>
      <c r="E2154" s="9721"/>
      <c r="F2154" s="9714"/>
      <c r="G2154" s="9708">
        <v>8617</v>
      </c>
      <c r="H2154" s="10204" t="s">
        <v>1958</v>
      </c>
      <c r="I2154" s="9701"/>
      <c r="J2154" s="10177" t="s">
        <v>16731</v>
      </c>
      <c r="K2154" s="10193" t="s">
        <v>16732</v>
      </c>
      <c r="L2154" s="3152" t="s">
        <v>4075</v>
      </c>
      <c r="M2154" s="9231" t="s">
        <v>16791</v>
      </c>
      <c r="N2154" s="4629" t="s">
        <v>3952</v>
      </c>
      <c r="O2154" s="258">
        <v>14</v>
      </c>
      <c r="P2154" s="258">
        <v>14</v>
      </c>
      <c r="Q2154" s="9961" t="s">
        <v>16733</v>
      </c>
      <c r="R2154" s="9740"/>
      <c r="S2154" s="250"/>
      <c r="T2154" s="250"/>
      <c r="U2154" s="250"/>
      <c r="V2154" s="9716" t="s">
        <v>2073</v>
      </c>
      <c r="W2154" s="3455"/>
      <c r="X2154" s="9716" t="s">
        <v>7042</v>
      </c>
      <c r="Y2154" s="250"/>
      <c r="Z2154" s="251"/>
      <c r="AA2154" s="9816">
        <v>4504477557</v>
      </c>
      <c r="AB2154" s="250"/>
      <c r="AC2154" s="9660">
        <v>7000</v>
      </c>
      <c r="AD2154" s="471">
        <v>11385</v>
      </c>
      <c r="AE2154" s="9660">
        <f>SUM(AD2154*P2154+AD2155*P2155+AD2156*P2156+AC2154)</f>
        <v>239650</v>
      </c>
      <c r="AF2154" s="31"/>
      <c r="AG2154" s="26"/>
    </row>
    <row r="2155" spans="1:33" ht="30" customHeight="1">
      <c r="A2155" s="2653" t="s">
        <v>14478</v>
      </c>
      <c r="B2155" s="10183"/>
      <c r="C2155" s="9784"/>
      <c r="D2155" s="9784"/>
      <c r="E2155" s="9722"/>
      <c r="F2155" s="9795"/>
      <c r="G2155" s="9709"/>
      <c r="H2155" s="10205"/>
      <c r="I2155" s="9702"/>
      <c r="J2155" s="9732"/>
      <c r="K2155" s="10194"/>
      <c r="L2155" s="4623" t="s">
        <v>9288</v>
      </c>
      <c r="M2155" s="9309"/>
      <c r="N2155" s="4629" t="s">
        <v>3956</v>
      </c>
      <c r="O2155" s="258">
        <v>1</v>
      </c>
      <c r="P2155" s="258">
        <v>1</v>
      </c>
      <c r="Q2155" s="9729"/>
      <c r="R2155" s="9782"/>
      <c r="S2155" s="250"/>
      <c r="T2155" s="250"/>
      <c r="U2155" s="250"/>
      <c r="V2155" s="9717"/>
      <c r="W2155" s="3455"/>
      <c r="X2155" s="9717"/>
      <c r="Y2155" s="250"/>
      <c r="Z2155" s="251"/>
      <c r="AA2155" s="9717"/>
      <c r="AB2155" s="250"/>
      <c r="AC2155" s="9661"/>
      <c r="AD2155" s="471">
        <v>54450</v>
      </c>
      <c r="AE2155" s="9661"/>
      <c r="AF2155" s="31"/>
      <c r="AG2155" s="26"/>
    </row>
    <row r="2156" spans="1:33" ht="30" customHeight="1">
      <c r="A2156" s="4806" t="s">
        <v>14478</v>
      </c>
      <c r="B2156" s="10184"/>
      <c r="C2156" s="9753"/>
      <c r="D2156" s="9753"/>
      <c r="E2156" s="9410"/>
      <c r="F2156" s="9715"/>
      <c r="G2156" s="9710"/>
      <c r="H2156" s="10206"/>
      <c r="I2156" s="9703"/>
      <c r="J2156" s="9705"/>
      <c r="K2156" s="10195"/>
      <c r="L2156" s="4623" t="s">
        <v>9966</v>
      </c>
      <c r="M2156" s="9280"/>
      <c r="N2156" s="4629" t="s">
        <v>3951</v>
      </c>
      <c r="O2156" s="258">
        <v>1</v>
      </c>
      <c r="P2156" s="258">
        <v>1</v>
      </c>
      <c r="Q2156" s="9730"/>
      <c r="R2156" s="9741"/>
      <c r="S2156" s="250"/>
      <c r="T2156" s="250"/>
      <c r="U2156" s="250"/>
      <c r="V2156" s="9718"/>
      <c r="W2156" s="3455"/>
      <c r="X2156" s="9718"/>
      <c r="Y2156" s="250"/>
      <c r="Z2156" s="251"/>
      <c r="AA2156" s="9718"/>
      <c r="AB2156" s="250"/>
      <c r="AC2156" s="9662"/>
      <c r="AD2156" s="471">
        <v>18810</v>
      </c>
      <c r="AE2156" s="9662"/>
      <c r="AF2156" s="31"/>
      <c r="AG2156" s="26"/>
    </row>
    <row r="2157" spans="1:33" ht="30" customHeight="1">
      <c r="A2157" s="2651" t="s">
        <v>7869</v>
      </c>
      <c r="B2157" s="1504" t="s">
        <v>16734</v>
      </c>
      <c r="C2157" s="358">
        <v>45691</v>
      </c>
      <c r="D2157" s="358">
        <f>WORKDAY(C2157,8)</f>
        <v>45701</v>
      </c>
      <c r="E2157" s="37"/>
      <c r="F2157" s="449"/>
      <c r="G2157" s="360">
        <v>8644</v>
      </c>
      <c r="H2157" s="2662" t="s">
        <v>3536</v>
      </c>
      <c r="I2157" s="539"/>
      <c r="J2157" s="2663" t="s">
        <v>16735</v>
      </c>
      <c r="K2157" s="2664" t="s">
        <v>16736</v>
      </c>
      <c r="L2157" s="2665" t="s">
        <v>179</v>
      </c>
      <c r="M2157" s="135" t="s">
        <v>16792</v>
      </c>
      <c r="N2157" s="364"/>
      <c r="O2157" s="365">
        <v>8</v>
      </c>
      <c r="P2157" s="365">
        <v>8</v>
      </c>
      <c r="Q2157" s="2663" t="s">
        <v>16665</v>
      </c>
      <c r="R2157" s="366"/>
      <c r="S2157" s="366"/>
      <c r="T2157" s="366"/>
      <c r="U2157" s="366"/>
      <c r="V2157" s="2666" t="s">
        <v>256</v>
      </c>
      <c r="W2157" s="366"/>
      <c r="X2157" s="366"/>
      <c r="Y2157" s="366"/>
      <c r="Z2157" s="364"/>
      <c r="AA2157" s="364" t="s">
        <v>16806</v>
      </c>
      <c r="AB2157" s="366"/>
      <c r="AC2157" s="280"/>
      <c r="AD2157" s="542"/>
      <c r="AE2157" s="280"/>
      <c r="AF2157" s="31"/>
      <c r="AG2157" s="26"/>
    </row>
    <row r="2158" spans="1:33" ht="30" customHeight="1">
      <c r="A2158" s="2651" t="s">
        <v>7869</v>
      </c>
      <c r="B2158" s="1504" t="s">
        <v>16737</v>
      </c>
      <c r="C2158" s="358">
        <v>45691</v>
      </c>
      <c r="D2158" s="358">
        <f>WORKDAY(C2158,8)</f>
        <v>45701</v>
      </c>
      <c r="E2158" s="37"/>
      <c r="F2158" s="449"/>
      <c r="G2158" s="360">
        <v>8644</v>
      </c>
      <c r="H2158" s="2662" t="s">
        <v>140</v>
      </c>
      <c r="I2158" s="539"/>
      <c r="J2158" s="2663" t="s">
        <v>16738</v>
      </c>
      <c r="K2158" s="2664" t="s">
        <v>16739</v>
      </c>
      <c r="L2158" s="2665" t="s">
        <v>179</v>
      </c>
      <c r="M2158" s="135" t="s">
        <v>16793</v>
      </c>
      <c r="N2158" s="364"/>
      <c r="O2158" s="365">
        <v>8</v>
      </c>
      <c r="P2158" s="365">
        <v>8</v>
      </c>
      <c r="Q2158" s="2663" t="s">
        <v>16740</v>
      </c>
      <c r="R2158" s="366"/>
      <c r="S2158" s="366"/>
      <c r="T2158" s="366"/>
      <c r="U2158" s="366"/>
      <c r="V2158" s="3080" t="s">
        <v>256</v>
      </c>
      <c r="W2158" s="366"/>
      <c r="X2158" s="366"/>
      <c r="Y2158" s="366"/>
      <c r="Z2158" s="364"/>
      <c r="AA2158" s="364">
        <v>4504477435</v>
      </c>
      <c r="AB2158" s="366"/>
      <c r="AC2158" s="280"/>
      <c r="AD2158" s="542"/>
      <c r="AE2158" s="280"/>
      <c r="AF2158" s="31"/>
      <c r="AG2158" s="26"/>
    </row>
    <row r="2159" spans="1:33" ht="30" customHeight="1">
      <c r="A2159" s="2737" t="s">
        <v>7869</v>
      </c>
      <c r="B2159" s="2992" t="s">
        <v>16741</v>
      </c>
      <c r="C2159" s="1277">
        <v>45691</v>
      </c>
      <c r="D2159" s="1277">
        <f>WORKDAY(C2159,9)</f>
        <v>45702</v>
      </c>
      <c r="E2159" s="593"/>
      <c r="F2159" s="1297"/>
      <c r="G2159" s="1276">
        <v>8644</v>
      </c>
      <c r="H2159" s="2741" t="s">
        <v>3296</v>
      </c>
      <c r="I2159" s="1326"/>
      <c r="J2159" s="2745" t="s">
        <v>16742</v>
      </c>
      <c r="K2159" s="2739" t="s">
        <v>16743</v>
      </c>
      <c r="L2159" s="2797" t="s">
        <v>179</v>
      </c>
      <c r="M2159" s="771" t="s">
        <v>16794</v>
      </c>
      <c r="N2159" s="1176"/>
      <c r="O2159" s="1272">
        <v>8</v>
      </c>
      <c r="P2159" s="1272">
        <v>8</v>
      </c>
      <c r="Q2159" s="2014" t="s">
        <v>16665</v>
      </c>
      <c r="R2159" s="1173"/>
      <c r="S2159" s="1173"/>
      <c r="T2159" s="1173"/>
      <c r="U2159" s="1173"/>
      <c r="V2159" s="2958" t="s">
        <v>2073</v>
      </c>
      <c r="W2159" s="1173"/>
      <c r="X2159" s="2958" t="s">
        <v>37</v>
      </c>
      <c r="Y2159" s="1173"/>
      <c r="Z2159" s="3032" t="s">
        <v>45</v>
      </c>
      <c r="AA2159" s="1176">
        <v>4504476587</v>
      </c>
      <c r="AB2159" s="1173"/>
      <c r="AC2159" s="722">
        <v>14580</v>
      </c>
      <c r="AD2159" s="1266">
        <v>7480</v>
      </c>
      <c r="AE2159" s="722">
        <f t="shared" ref="AE2159:AE2161" si="62">SUM(AD2159*P2159+AC2159)</f>
        <v>74420</v>
      </c>
      <c r="AF2159" s="31"/>
      <c r="AG2159" s="26"/>
    </row>
    <row r="2160" spans="1:33" ht="30" customHeight="1">
      <c r="A2160" s="2737" t="s">
        <v>7869</v>
      </c>
      <c r="B2160" s="2992" t="s">
        <v>16744</v>
      </c>
      <c r="C2160" s="1277">
        <v>45691</v>
      </c>
      <c r="D2160" s="1277">
        <f>WORKDAY(C2160,8)</f>
        <v>45701</v>
      </c>
      <c r="E2160" s="593"/>
      <c r="F2160" s="1297"/>
      <c r="G2160" s="1276">
        <v>8644</v>
      </c>
      <c r="H2160" s="2741" t="s">
        <v>2995</v>
      </c>
      <c r="I2160" s="1326"/>
      <c r="J2160" s="1304" t="s">
        <v>16746</v>
      </c>
      <c r="K2160" s="2739" t="s">
        <v>16747</v>
      </c>
      <c r="L2160" s="2797" t="s">
        <v>179</v>
      </c>
      <c r="M2160" s="771" t="s">
        <v>16795</v>
      </c>
      <c r="N2160" s="1176"/>
      <c r="O2160" s="1272">
        <v>8</v>
      </c>
      <c r="P2160" s="1272">
        <v>8</v>
      </c>
      <c r="Q2160" s="2014" t="s">
        <v>16748</v>
      </c>
      <c r="R2160" s="1173"/>
      <c r="S2160" s="1173"/>
      <c r="T2160" s="1173"/>
      <c r="U2160" s="1173"/>
      <c r="V2160" s="3195" t="s">
        <v>2073</v>
      </c>
      <c r="W2160" s="1173"/>
      <c r="X2160" s="3195" t="s">
        <v>37</v>
      </c>
      <c r="Y2160" s="1173"/>
      <c r="Z2160" s="3032" t="s">
        <v>45</v>
      </c>
      <c r="AA2160" s="1176">
        <v>4504476590</v>
      </c>
      <c r="AB2160" s="1173"/>
      <c r="AC2160" s="722">
        <v>7290</v>
      </c>
      <c r="AD2160" s="1266">
        <v>7480</v>
      </c>
      <c r="AE2160" s="722">
        <f t="shared" si="62"/>
        <v>67130</v>
      </c>
      <c r="AF2160" s="31"/>
      <c r="AG2160" s="26"/>
    </row>
    <row r="2161" spans="1:33" ht="30" customHeight="1">
      <c r="A2161" s="2737" t="s">
        <v>7869</v>
      </c>
      <c r="B2161" s="2992" t="s">
        <v>16745</v>
      </c>
      <c r="C2161" s="1277">
        <v>45691</v>
      </c>
      <c r="D2161" s="1277">
        <f>WORKDAY(C2161,4)</f>
        <v>45695</v>
      </c>
      <c r="E2161" s="593"/>
      <c r="F2161" s="1297"/>
      <c r="G2161" s="1276">
        <v>8644</v>
      </c>
      <c r="H2161" s="2741" t="s">
        <v>6908</v>
      </c>
      <c r="I2161" s="1326"/>
      <c r="J2161" s="1304" t="s">
        <v>16749</v>
      </c>
      <c r="K2161" s="2739" t="s">
        <v>16750</v>
      </c>
      <c r="L2161" s="2261" t="s">
        <v>28</v>
      </c>
      <c r="M2161" s="771" t="s">
        <v>16796</v>
      </c>
      <c r="N2161" s="1176"/>
      <c r="O2161" s="1272">
        <v>2</v>
      </c>
      <c r="P2161" s="1272">
        <v>2</v>
      </c>
      <c r="Q2161" s="2014" t="s">
        <v>16751</v>
      </c>
      <c r="R2161" s="1173"/>
      <c r="S2161" s="1173"/>
      <c r="T2161" s="1173"/>
      <c r="U2161" s="1173"/>
      <c r="V2161" s="2784" t="s">
        <v>2073</v>
      </c>
      <c r="W2161" s="1173"/>
      <c r="X2161" s="2784" t="s">
        <v>37</v>
      </c>
      <c r="Y2161" s="1173"/>
      <c r="Z2161" s="3032" t="s">
        <v>45</v>
      </c>
      <c r="AA2161" s="1176" t="s">
        <v>16805</v>
      </c>
      <c r="AB2161" s="1173"/>
      <c r="AC2161" s="722">
        <v>0</v>
      </c>
      <c r="AD2161" s="1266">
        <v>7480</v>
      </c>
      <c r="AE2161" s="722">
        <f t="shared" si="62"/>
        <v>14960</v>
      </c>
      <c r="AF2161" s="31"/>
      <c r="AG2161" s="26"/>
    </row>
    <row r="2162" spans="1:33" ht="30" customHeight="1">
      <c r="A2162" s="2737" t="s">
        <v>8509</v>
      </c>
      <c r="B2162" s="9743" t="s">
        <v>16752</v>
      </c>
      <c r="C2162" s="9765">
        <v>45691</v>
      </c>
      <c r="D2162" s="9765">
        <f>WORKDAY(C2162,9)</f>
        <v>45702</v>
      </c>
      <c r="E2162" s="8864"/>
      <c r="F2162" s="9809"/>
      <c r="G2162" s="9840">
        <v>8593</v>
      </c>
      <c r="H2162" s="10185" t="s">
        <v>16753</v>
      </c>
      <c r="I2162" s="9857"/>
      <c r="J2162" s="10115" t="s">
        <v>16754</v>
      </c>
      <c r="K2162" s="10117" t="s">
        <v>16755</v>
      </c>
      <c r="L2162" s="2797" t="s">
        <v>67</v>
      </c>
      <c r="M2162" s="8868" t="s">
        <v>16797</v>
      </c>
      <c r="N2162" s="2647"/>
      <c r="O2162" s="1272">
        <v>7</v>
      </c>
      <c r="P2162" s="257">
        <v>8</v>
      </c>
      <c r="Q2162" s="10115" t="s">
        <v>16756</v>
      </c>
      <c r="R2162" s="9788"/>
      <c r="S2162" s="1173"/>
      <c r="T2162" s="1173"/>
      <c r="U2162" s="1173"/>
      <c r="V2162" s="10201" t="s">
        <v>2073</v>
      </c>
      <c r="W2162" s="1173"/>
      <c r="X2162" s="10201" t="s">
        <v>37</v>
      </c>
      <c r="Y2162" s="1173"/>
      <c r="Z2162" s="10175" t="s">
        <v>45</v>
      </c>
      <c r="AA2162" s="9840">
        <v>4504476597</v>
      </c>
      <c r="AB2162" s="1173"/>
      <c r="AC2162" s="8912">
        <v>0</v>
      </c>
      <c r="AD2162" s="1266">
        <v>6714.9</v>
      </c>
      <c r="AE2162" s="8912">
        <f>SUM(AD2162*P2162+AD2163*P2163+AC2162)</f>
        <v>69879.199999999997</v>
      </c>
      <c r="AF2162" s="31"/>
      <c r="AG2162" s="26"/>
    </row>
    <row r="2163" spans="1:33" ht="30" customHeight="1">
      <c r="A2163" s="2737" t="s">
        <v>8509</v>
      </c>
      <c r="B2163" s="9700"/>
      <c r="C2163" s="9766"/>
      <c r="D2163" s="9766"/>
      <c r="E2163" s="8866"/>
      <c r="F2163" s="9810"/>
      <c r="G2163" s="9834"/>
      <c r="H2163" s="10186"/>
      <c r="I2163" s="9858"/>
      <c r="J2163" s="10116"/>
      <c r="K2163" s="10118"/>
      <c r="L2163" s="1397" t="s">
        <v>10235</v>
      </c>
      <c r="M2163" s="8869"/>
      <c r="N2163" s="2647"/>
      <c r="O2163" s="1272">
        <v>1</v>
      </c>
      <c r="P2163" s="1272">
        <v>1</v>
      </c>
      <c r="Q2163" s="9971"/>
      <c r="R2163" s="9789"/>
      <c r="S2163" s="1173"/>
      <c r="T2163" s="1173"/>
      <c r="U2163" s="1173"/>
      <c r="V2163" s="9834"/>
      <c r="W2163" s="1173"/>
      <c r="X2163" s="9834"/>
      <c r="Y2163" s="1173"/>
      <c r="Z2163" s="9834"/>
      <c r="AA2163" s="9834"/>
      <c r="AB2163" s="1173"/>
      <c r="AC2163" s="8913"/>
      <c r="AD2163" s="1266">
        <v>16160</v>
      </c>
      <c r="AE2163" s="8913"/>
      <c r="AF2163" s="31"/>
      <c r="AG2163" s="26"/>
    </row>
    <row r="2164" spans="1:33" ht="30" customHeight="1">
      <c r="A2164" s="2737" t="s">
        <v>7878</v>
      </c>
      <c r="B2164" s="3376" t="s">
        <v>16757</v>
      </c>
      <c r="C2164" s="1277">
        <v>45691</v>
      </c>
      <c r="D2164" s="1277">
        <f>WORKDAY(C2164,4)</f>
        <v>45695</v>
      </c>
      <c r="E2164" s="593"/>
      <c r="F2164" s="1297"/>
      <c r="G2164" s="1276">
        <v>8638</v>
      </c>
      <c r="H2164" s="2741" t="s">
        <v>15238</v>
      </c>
      <c r="I2164" s="1326"/>
      <c r="J2164" s="1304" t="s">
        <v>16758</v>
      </c>
      <c r="K2164" s="2631" t="s">
        <v>16759</v>
      </c>
      <c r="L2164" s="1397" t="s">
        <v>173</v>
      </c>
      <c r="M2164" s="771" t="s">
        <v>16798</v>
      </c>
      <c r="N2164" s="1176"/>
      <c r="O2164" s="1272">
        <v>1</v>
      </c>
      <c r="P2164" s="1272">
        <v>1</v>
      </c>
      <c r="Q2164" s="2014" t="s">
        <v>16760</v>
      </c>
      <c r="R2164" s="1173"/>
      <c r="S2164" s="1173"/>
      <c r="T2164" s="1173"/>
      <c r="U2164" s="1173"/>
      <c r="V2164" s="2796" t="s">
        <v>2073</v>
      </c>
      <c r="W2164" s="1173"/>
      <c r="X2164" s="2796" t="s">
        <v>37</v>
      </c>
      <c r="Y2164" s="1173"/>
      <c r="Z2164" s="2623" t="s">
        <v>45</v>
      </c>
      <c r="AA2164" s="1176">
        <v>4504476993</v>
      </c>
      <c r="AB2164" s="1173"/>
      <c r="AC2164" s="722">
        <v>0</v>
      </c>
      <c r="AD2164" s="1266">
        <v>7613</v>
      </c>
      <c r="AE2164" s="722">
        <f t="shared" ref="AE2164:AE2172" si="63">SUM(AD2164*P2164+AC2164)</f>
        <v>7613</v>
      </c>
      <c r="AF2164" s="31"/>
      <c r="AG2164" s="26"/>
    </row>
    <row r="2165" spans="1:33" ht="30" customHeight="1">
      <c r="A2165" s="2737" t="s">
        <v>8626</v>
      </c>
      <c r="B2165" s="2992" t="s">
        <v>16761</v>
      </c>
      <c r="C2165" s="1277">
        <v>45692</v>
      </c>
      <c r="D2165" s="1277">
        <f>WORKDAY(C2165,9)</f>
        <v>45705</v>
      </c>
      <c r="E2165" s="593"/>
      <c r="F2165" s="1297"/>
      <c r="G2165" s="1276">
        <v>8615</v>
      </c>
      <c r="H2165" s="2741" t="s">
        <v>5416</v>
      </c>
      <c r="I2165" s="1326"/>
      <c r="J2165" s="2745" t="s">
        <v>16762</v>
      </c>
      <c r="K2165" s="2739" t="s">
        <v>16763</v>
      </c>
      <c r="L2165" s="2797" t="s">
        <v>67</v>
      </c>
      <c r="M2165" s="771" t="s">
        <v>16799</v>
      </c>
      <c r="N2165" s="1176"/>
      <c r="O2165" s="1272">
        <v>7</v>
      </c>
      <c r="P2165" s="1272">
        <v>7</v>
      </c>
      <c r="Q2165" s="2014" t="s">
        <v>16764</v>
      </c>
      <c r="R2165" s="1173"/>
      <c r="S2165" s="1173"/>
      <c r="T2165" s="1173"/>
      <c r="U2165" s="1173"/>
      <c r="V2165" s="2936" t="s">
        <v>2073</v>
      </c>
      <c r="W2165" s="1173"/>
      <c r="X2165" s="2936" t="s">
        <v>37</v>
      </c>
      <c r="Y2165" s="1173"/>
      <c r="Z2165" s="2670" t="s">
        <v>45</v>
      </c>
      <c r="AA2165" s="1176">
        <v>4504477507</v>
      </c>
      <c r="AB2165" s="1173"/>
      <c r="AC2165" s="722">
        <v>3000</v>
      </c>
      <c r="AD2165" s="1266">
        <v>7857</v>
      </c>
      <c r="AE2165" s="722">
        <f t="shared" si="63"/>
        <v>57999</v>
      </c>
      <c r="AF2165" s="31"/>
      <c r="AG2165" s="26"/>
    </row>
    <row r="2166" spans="1:33" ht="30" customHeight="1">
      <c r="A2166" s="6717" t="s">
        <v>8549</v>
      </c>
      <c r="B2166" s="6786" t="s">
        <v>16765</v>
      </c>
      <c r="C2166" s="1277">
        <v>45691</v>
      </c>
      <c r="D2166" s="1277">
        <f>WORKDAY(C2166,9)</f>
        <v>45702</v>
      </c>
      <c r="E2166" s="593"/>
      <c r="F2166" s="1297"/>
      <c r="G2166" s="1276">
        <v>8634</v>
      </c>
      <c r="H2166" s="2741" t="s">
        <v>7073</v>
      </c>
      <c r="I2166" s="1326"/>
      <c r="J2166" s="6718" t="s">
        <v>16766</v>
      </c>
      <c r="K2166" s="2739" t="s">
        <v>16767</v>
      </c>
      <c r="L2166" s="2797" t="s">
        <v>6341</v>
      </c>
      <c r="M2166" s="771" t="s">
        <v>16800</v>
      </c>
      <c r="N2166" s="1176"/>
      <c r="O2166" s="1272">
        <v>26</v>
      </c>
      <c r="P2166" s="1272">
        <v>26</v>
      </c>
      <c r="Q2166" s="2745" t="s">
        <v>16768</v>
      </c>
      <c r="R2166" s="1173"/>
      <c r="S2166" s="1173"/>
      <c r="T2166" s="1173"/>
      <c r="U2166" s="1173"/>
      <c r="V2166" s="3116" t="s">
        <v>2073</v>
      </c>
      <c r="W2166" s="1173"/>
      <c r="X2166" s="3116" t="s">
        <v>37</v>
      </c>
      <c r="Y2166" s="1173"/>
      <c r="Z2166" s="2795" t="s">
        <v>45</v>
      </c>
      <c r="AA2166" s="1176">
        <v>4504476733</v>
      </c>
      <c r="AB2166" s="1173"/>
      <c r="AC2166" s="722">
        <v>3000</v>
      </c>
      <c r="AD2166" s="1266">
        <v>7858.62</v>
      </c>
      <c r="AE2166" s="722">
        <f t="shared" si="63"/>
        <v>207324.12</v>
      </c>
      <c r="AF2166" s="31"/>
      <c r="AG2166" s="26"/>
    </row>
    <row r="2167" spans="1:33" s="4113" customFormat="1" ht="30" customHeight="1">
      <c r="A2167" s="2651" t="s">
        <v>8549</v>
      </c>
      <c r="B2167" s="1504" t="s">
        <v>16769</v>
      </c>
      <c r="C2167" s="358">
        <v>45691</v>
      </c>
      <c r="D2167" s="358">
        <f>WORKDAY(C2167,10)</f>
        <v>45705</v>
      </c>
      <c r="E2167" s="37"/>
      <c r="F2167" s="449"/>
      <c r="G2167" s="360">
        <v>8634</v>
      </c>
      <c r="H2167" s="2662" t="s">
        <v>2787</v>
      </c>
      <c r="I2167" s="539"/>
      <c r="J2167" s="2663" t="s">
        <v>16771</v>
      </c>
      <c r="K2167" s="2664" t="s">
        <v>16772</v>
      </c>
      <c r="L2167" s="2665" t="s">
        <v>167</v>
      </c>
      <c r="M2167" s="135" t="s">
        <v>16801</v>
      </c>
      <c r="N2167" s="364"/>
      <c r="O2167" s="365">
        <v>10</v>
      </c>
      <c r="P2167" s="365">
        <v>10</v>
      </c>
      <c r="Q2167" s="2663" t="s">
        <v>16584</v>
      </c>
      <c r="R2167" s="366"/>
      <c r="S2167" s="366"/>
      <c r="T2167" s="366"/>
      <c r="U2167" s="366"/>
      <c r="V2167" s="366"/>
      <c r="W2167" s="366"/>
      <c r="X2167" s="366"/>
      <c r="Y2167" s="366"/>
      <c r="Z2167" s="364"/>
      <c r="AA2167" s="364">
        <v>4504477300</v>
      </c>
      <c r="AB2167" s="366"/>
      <c r="AC2167" s="280"/>
      <c r="AD2167" s="542"/>
      <c r="AE2167" s="280"/>
      <c r="AF2167" s="68"/>
      <c r="AG2167" s="71"/>
    </row>
    <row r="2168" spans="1:33" ht="30" customHeight="1">
      <c r="A2168" s="2737" t="s">
        <v>8549</v>
      </c>
      <c r="B2168" s="2992" t="s">
        <v>16770</v>
      </c>
      <c r="C2168" s="1277">
        <v>45691</v>
      </c>
      <c r="D2168" s="1277">
        <f>WORKDAY(C2168,9)</f>
        <v>45702</v>
      </c>
      <c r="E2168" s="593"/>
      <c r="F2168" s="1297"/>
      <c r="G2168" s="1276">
        <v>8634</v>
      </c>
      <c r="H2168" s="2741" t="s">
        <v>16773</v>
      </c>
      <c r="I2168" s="1326"/>
      <c r="J2168" s="1304" t="s">
        <v>16774</v>
      </c>
      <c r="K2168" s="2739" t="s">
        <v>16775</v>
      </c>
      <c r="L2168" s="2797" t="s">
        <v>16776</v>
      </c>
      <c r="M2168" s="771" t="s">
        <v>16802</v>
      </c>
      <c r="N2168" s="1176"/>
      <c r="O2168" s="1272">
        <v>33</v>
      </c>
      <c r="P2168" s="1272">
        <v>33</v>
      </c>
      <c r="Q2168" s="2745" t="s">
        <v>16584</v>
      </c>
      <c r="R2168" s="1173"/>
      <c r="S2168" s="1173"/>
      <c r="T2168" s="1173"/>
      <c r="U2168" s="1173"/>
      <c r="V2168" s="3002" t="s">
        <v>2073</v>
      </c>
      <c r="W2168" s="1173"/>
      <c r="X2168" s="3002" t="s">
        <v>37</v>
      </c>
      <c r="Y2168" s="1173"/>
      <c r="Z2168" s="3032" t="s">
        <v>45</v>
      </c>
      <c r="AA2168" s="1176">
        <v>4504477301</v>
      </c>
      <c r="AB2168" s="1173"/>
      <c r="AC2168" s="722">
        <v>3000</v>
      </c>
      <c r="AD2168" s="1266">
        <v>7858.62</v>
      </c>
      <c r="AE2168" s="722">
        <f t="shared" si="63"/>
        <v>262334.45999999996</v>
      </c>
      <c r="AF2168" s="31"/>
      <c r="AG2168" s="26"/>
    </row>
    <row r="2169" spans="1:33" ht="30" customHeight="1">
      <c r="A2169" s="2737" t="s">
        <v>8518</v>
      </c>
      <c r="B2169" s="2992" t="s">
        <v>16777</v>
      </c>
      <c r="C2169" s="1277">
        <v>45691</v>
      </c>
      <c r="D2169" s="1277">
        <f>WORKDAY(C2169,9)</f>
        <v>45702</v>
      </c>
      <c r="E2169" s="593"/>
      <c r="F2169" s="1297"/>
      <c r="G2169" s="1276">
        <v>8604</v>
      </c>
      <c r="H2169" s="2741" t="s">
        <v>1910</v>
      </c>
      <c r="I2169" s="1326"/>
      <c r="J2169" s="1304" t="s">
        <v>16778</v>
      </c>
      <c r="K2169" s="2739" t="s">
        <v>16779</v>
      </c>
      <c r="L2169" s="1397" t="s">
        <v>173</v>
      </c>
      <c r="M2169" s="771" t="s">
        <v>16803</v>
      </c>
      <c r="N2169" s="1176"/>
      <c r="O2169" s="1272">
        <v>1</v>
      </c>
      <c r="P2169" s="1272">
        <v>1</v>
      </c>
      <c r="Q2169" s="2745" t="s">
        <v>15261</v>
      </c>
      <c r="R2169" s="1173"/>
      <c r="S2169" s="1173"/>
      <c r="T2169" s="1173"/>
      <c r="U2169" s="1173"/>
      <c r="V2169" s="2969" t="s">
        <v>2073</v>
      </c>
      <c r="W2169" s="1173"/>
      <c r="X2169" s="2969" t="s">
        <v>37</v>
      </c>
      <c r="Y2169" s="1173"/>
      <c r="Z2169" s="2958" t="s">
        <v>45</v>
      </c>
      <c r="AA2169" s="1176">
        <v>4504476735</v>
      </c>
      <c r="AB2169" s="1173"/>
      <c r="AC2169" s="722">
        <v>3000</v>
      </c>
      <c r="AD2169" s="1266">
        <v>7938</v>
      </c>
      <c r="AE2169" s="722">
        <f t="shared" si="63"/>
        <v>10938</v>
      </c>
      <c r="AF2169" s="31"/>
      <c r="AG2169" s="26"/>
    </row>
    <row r="2170" spans="1:33" ht="30" customHeight="1">
      <c r="A2170" s="2737" t="s">
        <v>13200</v>
      </c>
      <c r="B2170" s="2992" t="s">
        <v>16780</v>
      </c>
      <c r="C2170" s="1277">
        <v>45691</v>
      </c>
      <c r="D2170" s="1277">
        <f>WORKDAY(C2170,14)</f>
        <v>45709</v>
      </c>
      <c r="E2170" s="593"/>
      <c r="F2170" s="1297"/>
      <c r="G2170" s="1276">
        <v>5940</v>
      </c>
      <c r="H2170" s="2741" t="s">
        <v>375</v>
      </c>
      <c r="I2170" s="1326"/>
      <c r="J2170" s="1304" t="s">
        <v>13098</v>
      </c>
      <c r="K2170" s="2739" t="s">
        <v>16781</v>
      </c>
      <c r="L2170" s="1397" t="s">
        <v>173</v>
      </c>
      <c r="M2170" s="771" t="s">
        <v>16804</v>
      </c>
      <c r="N2170" s="1176"/>
      <c r="O2170" s="1272">
        <v>1</v>
      </c>
      <c r="P2170" s="1272">
        <v>1</v>
      </c>
      <c r="Q2170" s="2014" t="s">
        <v>16782</v>
      </c>
      <c r="R2170" s="1173"/>
      <c r="S2170" s="1173"/>
      <c r="T2170" s="1173"/>
      <c r="U2170" s="1173"/>
      <c r="V2170" s="2729" t="s">
        <v>2073</v>
      </c>
      <c r="W2170" s="1173"/>
      <c r="X2170" s="2729" t="s">
        <v>37</v>
      </c>
      <c r="Y2170" s="1173"/>
      <c r="Z2170" s="2729" t="s">
        <v>45</v>
      </c>
      <c r="AA2170" s="1176">
        <v>4504477436</v>
      </c>
      <c r="AB2170" s="1173"/>
      <c r="AC2170" s="722">
        <v>0</v>
      </c>
      <c r="AD2170" s="1266">
        <v>16417.5</v>
      </c>
      <c r="AE2170" s="722">
        <f t="shared" si="63"/>
        <v>16417.5</v>
      </c>
      <c r="AF2170" s="31"/>
      <c r="AG2170" s="26"/>
    </row>
    <row r="2171" spans="1:33" ht="30" customHeight="1">
      <c r="A2171" s="2651" t="s">
        <v>7869</v>
      </c>
      <c r="B2171" s="1504" t="s">
        <v>16808</v>
      </c>
      <c r="C2171" s="358">
        <v>45689</v>
      </c>
      <c r="D2171" s="358">
        <f>WORKDAY(C2171,7)</f>
        <v>45699</v>
      </c>
      <c r="E2171" s="37"/>
      <c r="F2171" s="449"/>
      <c r="G2171" s="360">
        <v>8644</v>
      </c>
      <c r="H2171" s="2662" t="s">
        <v>3303</v>
      </c>
      <c r="I2171" s="539"/>
      <c r="J2171" s="2663" t="s">
        <v>16809</v>
      </c>
      <c r="K2171" s="3160" t="s">
        <v>16664</v>
      </c>
      <c r="L2171" s="2665" t="s">
        <v>406</v>
      </c>
      <c r="M2171" s="135" t="s">
        <v>16810</v>
      </c>
      <c r="N2171" s="364"/>
      <c r="O2171" s="365">
        <v>9</v>
      </c>
      <c r="P2171" s="365">
        <v>9</v>
      </c>
      <c r="Q2171" s="1991" t="s">
        <v>16665</v>
      </c>
      <c r="R2171" s="366"/>
      <c r="S2171" s="366"/>
      <c r="T2171" s="366"/>
      <c r="U2171" s="366"/>
      <c r="V2171" s="2991" t="s">
        <v>2073</v>
      </c>
      <c r="W2171" s="366"/>
      <c r="X2171" s="2991" t="s">
        <v>37</v>
      </c>
      <c r="Y2171" s="366"/>
      <c r="Z2171" s="3034" t="s">
        <v>45</v>
      </c>
      <c r="AA2171" s="364">
        <v>4504476412</v>
      </c>
      <c r="AB2171" s="366"/>
      <c r="AC2171" s="280"/>
      <c r="AD2171" s="542"/>
      <c r="AE2171" s="280"/>
      <c r="AF2171" s="31"/>
      <c r="AG2171" s="26"/>
    </row>
    <row r="2172" spans="1:33" ht="30" customHeight="1">
      <c r="A2172" s="2763" t="s">
        <v>10014</v>
      </c>
      <c r="B2172" s="2992" t="s">
        <v>16812</v>
      </c>
      <c r="C2172" s="1277">
        <v>45692</v>
      </c>
      <c r="D2172" s="1277">
        <f>WORKDAY(C2172,7)</f>
        <v>45701</v>
      </c>
      <c r="E2172" s="593"/>
      <c r="F2172" s="1297"/>
      <c r="G2172" s="1276">
        <v>8612</v>
      </c>
      <c r="H2172" s="2764" t="s">
        <v>8498</v>
      </c>
      <c r="I2172" s="1326"/>
      <c r="J2172" s="1304" t="s">
        <v>16813</v>
      </c>
      <c r="K2172" s="3047" t="s">
        <v>16979</v>
      </c>
      <c r="L2172" s="1397" t="s">
        <v>173</v>
      </c>
      <c r="M2172" s="771" t="s">
        <v>16862</v>
      </c>
      <c r="N2172" s="1176"/>
      <c r="O2172" s="1272">
        <v>1</v>
      </c>
      <c r="P2172" s="1272">
        <v>1</v>
      </c>
      <c r="Q2172" s="3048" t="s">
        <v>16814</v>
      </c>
      <c r="R2172" s="1173"/>
      <c r="S2172" s="1173"/>
      <c r="T2172" s="1173"/>
      <c r="U2172" s="1173"/>
      <c r="V2172" s="2969" t="s">
        <v>2073</v>
      </c>
      <c r="W2172" s="1173"/>
      <c r="X2172" s="2969" t="s">
        <v>37</v>
      </c>
      <c r="Y2172" s="1173"/>
      <c r="Z2172" s="3032" t="s">
        <v>45</v>
      </c>
      <c r="AA2172" s="1176">
        <v>4504478027</v>
      </c>
      <c r="AB2172" s="1173"/>
      <c r="AC2172" s="722">
        <v>0</v>
      </c>
      <c r="AD2172" s="1266">
        <v>6156</v>
      </c>
      <c r="AE2172" s="722">
        <f t="shared" si="63"/>
        <v>6156</v>
      </c>
      <c r="AF2172" s="31"/>
      <c r="AG2172" s="26"/>
    </row>
    <row r="2173" spans="1:33" ht="30" customHeight="1">
      <c r="A2173" s="4079" t="s">
        <v>14478</v>
      </c>
      <c r="B2173" s="9774" t="s">
        <v>16815</v>
      </c>
      <c r="C2173" s="9752">
        <v>45692</v>
      </c>
      <c r="D2173" s="9752">
        <f>WORKDAY(C2173,60)</f>
        <v>45776</v>
      </c>
      <c r="E2173" s="9721"/>
      <c r="F2173" s="9714"/>
      <c r="G2173" s="9708">
        <v>8617</v>
      </c>
      <c r="H2173" s="11141" t="s">
        <v>16816</v>
      </c>
      <c r="I2173" s="9701"/>
      <c r="J2173" s="10207" t="s">
        <v>16817</v>
      </c>
      <c r="K2173" s="10202" t="s">
        <v>16818</v>
      </c>
      <c r="L2173" s="4080" t="s">
        <v>13689</v>
      </c>
      <c r="M2173" s="9231" t="s">
        <v>16863</v>
      </c>
      <c r="N2173" s="4081" t="s">
        <v>3953</v>
      </c>
      <c r="O2173" s="258">
        <v>1</v>
      </c>
      <c r="P2173" s="258">
        <v>1</v>
      </c>
      <c r="Q2173" s="10163" t="s">
        <v>16819</v>
      </c>
      <c r="R2173" s="9740"/>
      <c r="S2173" s="250"/>
      <c r="T2173" s="250"/>
      <c r="U2173" s="250"/>
      <c r="V2173" s="9799" t="s">
        <v>2073</v>
      </c>
      <c r="W2173" s="250"/>
      <c r="X2173" s="9799" t="s">
        <v>37</v>
      </c>
      <c r="Y2173" s="250"/>
      <c r="Z2173" s="251"/>
      <c r="AA2173" s="9816">
        <v>4504478716</v>
      </c>
      <c r="AB2173" s="250"/>
      <c r="AC2173" s="9660">
        <v>150000</v>
      </c>
      <c r="AD2173" s="471">
        <v>128700</v>
      </c>
      <c r="AE2173" s="9660">
        <f>SUM(AD2173*P2173+AD2174*P2174+AC2173)</f>
        <v>351960</v>
      </c>
      <c r="AF2173" s="31"/>
      <c r="AG2173" s="26"/>
    </row>
    <row r="2174" spans="1:33" ht="30" customHeight="1">
      <c r="A2174" s="4529" t="s">
        <v>14478</v>
      </c>
      <c r="B2174" s="9700"/>
      <c r="C2174" s="9753"/>
      <c r="D2174" s="9753"/>
      <c r="E2174" s="9410"/>
      <c r="F2174" s="9715"/>
      <c r="G2174" s="9710"/>
      <c r="H2174" s="11167"/>
      <c r="I2174" s="9703"/>
      <c r="J2174" s="9705"/>
      <c r="K2174" s="10203"/>
      <c r="L2174" s="4080" t="s">
        <v>8941</v>
      </c>
      <c r="M2174" s="9280"/>
      <c r="N2174" s="4081" t="s">
        <v>3951</v>
      </c>
      <c r="O2174" s="258">
        <v>2</v>
      </c>
      <c r="P2174" s="258">
        <v>2</v>
      </c>
      <c r="Q2174" s="9730"/>
      <c r="R2174" s="9741"/>
      <c r="S2174" s="250"/>
      <c r="T2174" s="250"/>
      <c r="U2174" s="250"/>
      <c r="V2174" s="9718"/>
      <c r="W2174" s="250"/>
      <c r="X2174" s="9718"/>
      <c r="Y2174" s="250"/>
      <c r="Z2174" s="251"/>
      <c r="AA2174" s="9718"/>
      <c r="AB2174" s="250"/>
      <c r="AC2174" s="9662"/>
      <c r="AD2174" s="471">
        <v>36630</v>
      </c>
      <c r="AE2174" s="9662"/>
      <c r="AF2174" s="31"/>
      <c r="AG2174" s="26"/>
    </row>
    <row r="2175" spans="1:33" ht="30" customHeight="1">
      <c r="A2175" s="4079" t="s">
        <v>14478</v>
      </c>
      <c r="B2175" s="10162" t="s">
        <v>16820</v>
      </c>
      <c r="C2175" s="9752">
        <v>45692</v>
      </c>
      <c r="D2175" s="9752">
        <f>WORKDAY(C2175,60)</f>
        <v>45776</v>
      </c>
      <c r="E2175" s="9721"/>
      <c r="F2175" s="9714"/>
      <c r="G2175" s="9708">
        <v>8617</v>
      </c>
      <c r="H2175" s="11141" t="s">
        <v>16821</v>
      </c>
      <c r="I2175" s="9701"/>
      <c r="J2175" s="11155" t="s">
        <v>16822</v>
      </c>
      <c r="K2175" s="10202" t="s">
        <v>16823</v>
      </c>
      <c r="L2175" s="4080" t="s">
        <v>8689</v>
      </c>
      <c r="M2175" s="9231" t="s">
        <v>16864</v>
      </c>
      <c r="N2175" s="4081" t="s">
        <v>3954</v>
      </c>
      <c r="O2175" s="258">
        <v>1</v>
      </c>
      <c r="P2175" s="258">
        <v>1</v>
      </c>
      <c r="Q2175" s="10163" t="s">
        <v>16825</v>
      </c>
      <c r="R2175" s="9740"/>
      <c r="S2175" s="250"/>
      <c r="T2175" s="250"/>
      <c r="U2175" s="250"/>
      <c r="V2175" s="10161" t="s">
        <v>2073</v>
      </c>
      <c r="W2175" s="3455"/>
      <c r="X2175" s="10161" t="s">
        <v>7042</v>
      </c>
      <c r="Y2175" s="250"/>
      <c r="Z2175" s="251"/>
      <c r="AA2175" s="9816">
        <v>4504478717</v>
      </c>
      <c r="AB2175" s="250"/>
      <c r="AC2175" s="9660">
        <v>0</v>
      </c>
      <c r="AD2175" s="471">
        <v>50490</v>
      </c>
      <c r="AE2175" s="9660">
        <f>SUM(AD2175*P2175+AD2176*P2176+AC2175)</f>
        <v>87120</v>
      </c>
      <c r="AF2175" s="31"/>
      <c r="AG2175" s="26"/>
    </row>
    <row r="2176" spans="1:33" ht="30" customHeight="1">
      <c r="A2176" s="4168" t="s">
        <v>14478</v>
      </c>
      <c r="B2176" s="9700"/>
      <c r="C2176" s="9753"/>
      <c r="D2176" s="9753"/>
      <c r="E2176" s="9410"/>
      <c r="F2176" s="9715"/>
      <c r="G2176" s="9710"/>
      <c r="H2176" s="11167"/>
      <c r="I2176" s="9703"/>
      <c r="J2176" s="9705"/>
      <c r="K2176" s="9727"/>
      <c r="L2176" s="4080" t="s">
        <v>16824</v>
      </c>
      <c r="M2176" s="9280"/>
      <c r="N2176" s="4081" t="s">
        <v>3951</v>
      </c>
      <c r="O2176" s="258">
        <v>1</v>
      </c>
      <c r="P2176" s="258">
        <v>1</v>
      </c>
      <c r="Q2176" s="9730"/>
      <c r="R2176" s="9741"/>
      <c r="S2176" s="250"/>
      <c r="T2176" s="250"/>
      <c r="U2176" s="250"/>
      <c r="V2176" s="9718"/>
      <c r="W2176" s="3455"/>
      <c r="X2176" s="9718"/>
      <c r="Y2176" s="250"/>
      <c r="Z2176" s="251"/>
      <c r="AA2176" s="9718"/>
      <c r="AB2176" s="250"/>
      <c r="AC2176" s="9662"/>
      <c r="AD2176" s="471">
        <v>36630</v>
      </c>
      <c r="AE2176" s="9662"/>
      <c r="AF2176" s="31"/>
      <c r="AG2176" s="26"/>
    </row>
    <row r="2177" spans="1:33" ht="30" customHeight="1">
      <c r="A2177" s="4079" t="s">
        <v>14478</v>
      </c>
      <c r="B2177" s="10192" t="s">
        <v>16826</v>
      </c>
      <c r="C2177" s="9752">
        <v>45692</v>
      </c>
      <c r="D2177" s="9752">
        <f>WORKDAY(C2177,90)</f>
        <v>45818</v>
      </c>
      <c r="E2177" s="9721"/>
      <c r="F2177" s="9714"/>
      <c r="G2177" s="9708">
        <v>8617</v>
      </c>
      <c r="H2177" s="11141" t="s">
        <v>3783</v>
      </c>
      <c r="I2177" s="9701"/>
      <c r="J2177" s="10163" t="s">
        <v>16827</v>
      </c>
      <c r="K2177" s="10202" t="s">
        <v>16828</v>
      </c>
      <c r="L2177" s="4323" t="s">
        <v>76</v>
      </c>
      <c r="M2177" s="9231" t="s">
        <v>16865</v>
      </c>
      <c r="N2177" s="4081" t="s">
        <v>3952</v>
      </c>
      <c r="O2177" s="258">
        <v>4</v>
      </c>
      <c r="P2177" s="258">
        <v>4</v>
      </c>
      <c r="Q2177" s="10163" t="s">
        <v>16829</v>
      </c>
      <c r="R2177" s="9740"/>
      <c r="S2177" s="250"/>
      <c r="T2177" s="250"/>
      <c r="U2177" s="250"/>
      <c r="V2177" s="10179" t="s">
        <v>9338</v>
      </c>
      <c r="W2177" s="3455"/>
      <c r="X2177" s="10179" t="s">
        <v>7042</v>
      </c>
      <c r="Y2177" s="250"/>
      <c r="Z2177" s="251"/>
      <c r="AA2177" s="9816">
        <v>4504478718</v>
      </c>
      <c r="AB2177" s="250"/>
      <c r="AC2177" s="9660">
        <v>90000</v>
      </c>
      <c r="AD2177" s="471">
        <v>11385</v>
      </c>
      <c r="AE2177" s="9660">
        <f>SUM(AD2177*P2177+AD2178*P2178+AD2180*P2180+AC2177)+AD2179*P2179</f>
        <v>210681</v>
      </c>
      <c r="AF2177" s="31"/>
      <c r="AG2177" s="26"/>
    </row>
    <row r="2178" spans="1:33" ht="30" customHeight="1">
      <c r="A2178" s="6471" t="s">
        <v>14478</v>
      </c>
      <c r="B2178" s="9911"/>
      <c r="C2178" s="9784"/>
      <c r="D2178" s="9784"/>
      <c r="E2178" s="9722"/>
      <c r="F2178" s="9795"/>
      <c r="G2178" s="9709"/>
      <c r="H2178" s="11166"/>
      <c r="I2178" s="9702"/>
      <c r="J2178" s="10189"/>
      <c r="K2178" s="11169"/>
      <c r="L2178" s="4080" t="s">
        <v>8689</v>
      </c>
      <c r="M2178" s="9309"/>
      <c r="N2178" s="4081" t="s">
        <v>3954</v>
      </c>
      <c r="O2178" s="258">
        <v>1</v>
      </c>
      <c r="P2178" s="258">
        <v>1</v>
      </c>
      <c r="Q2178" s="10189"/>
      <c r="R2178" s="9782"/>
      <c r="S2178" s="250"/>
      <c r="T2178" s="250"/>
      <c r="U2178" s="250"/>
      <c r="V2178" s="9717"/>
      <c r="W2178" s="3455"/>
      <c r="X2178" s="9717"/>
      <c r="Y2178" s="250"/>
      <c r="Z2178" s="251"/>
      <c r="AA2178" s="9717"/>
      <c r="AB2178" s="250"/>
      <c r="AC2178" s="9661"/>
      <c r="AD2178" s="471">
        <v>50490</v>
      </c>
      <c r="AE2178" s="9661"/>
      <c r="AF2178" s="31"/>
      <c r="AG2178" s="26"/>
    </row>
    <row r="2179" spans="1:33" ht="30" customHeight="1">
      <c r="A2179" s="6471" t="s">
        <v>14478</v>
      </c>
      <c r="B2179" s="9911"/>
      <c r="C2179" s="9784"/>
      <c r="D2179" s="9784"/>
      <c r="E2179" s="9722"/>
      <c r="F2179" s="9795"/>
      <c r="G2179" s="9709"/>
      <c r="H2179" s="11166"/>
      <c r="I2179" s="9702"/>
      <c r="J2179" s="10189"/>
      <c r="K2179" s="11169"/>
      <c r="L2179" s="6472" t="s">
        <v>29007</v>
      </c>
      <c r="M2179" s="9309"/>
      <c r="N2179" s="4081"/>
      <c r="O2179" s="257">
        <v>1</v>
      </c>
      <c r="P2179" s="257">
        <v>1</v>
      </c>
      <c r="Q2179" s="10189"/>
      <c r="R2179" s="9782"/>
      <c r="S2179" s="250"/>
      <c r="T2179" s="250"/>
      <c r="U2179" s="250"/>
      <c r="V2179" s="9717"/>
      <c r="W2179" s="3455"/>
      <c r="X2179" s="9717"/>
      <c r="Y2179" s="250"/>
      <c r="Z2179" s="251"/>
      <c r="AA2179" s="9717"/>
      <c r="AB2179" s="250"/>
      <c r="AC2179" s="9661"/>
      <c r="AD2179" s="471">
        <v>5841</v>
      </c>
      <c r="AE2179" s="9661"/>
      <c r="AF2179" s="31"/>
      <c r="AG2179" s="26"/>
    </row>
    <row r="2180" spans="1:33" ht="30" customHeight="1">
      <c r="A2180" s="4079" t="s">
        <v>14478</v>
      </c>
      <c r="B2180" s="9912"/>
      <c r="C2180" s="9753"/>
      <c r="D2180" s="9753"/>
      <c r="E2180" s="9410"/>
      <c r="F2180" s="9715"/>
      <c r="G2180" s="9710"/>
      <c r="H2180" s="11167"/>
      <c r="I2180" s="9703"/>
      <c r="J2180" s="10190"/>
      <c r="K2180" s="10203"/>
      <c r="L2180" s="552" t="s">
        <v>9966</v>
      </c>
      <c r="M2180" s="9280"/>
      <c r="N2180" s="4081" t="s">
        <v>3951</v>
      </c>
      <c r="O2180" s="258">
        <v>1</v>
      </c>
      <c r="P2180" s="258">
        <v>1</v>
      </c>
      <c r="Q2180" s="10190"/>
      <c r="R2180" s="9741"/>
      <c r="S2180" s="250"/>
      <c r="T2180" s="250"/>
      <c r="U2180" s="250"/>
      <c r="V2180" s="9718"/>
      <c r="W2180" s="3455"/>
      <c r="X2180" s="9718"/>
      <c r="Y2180" s="250"/>
      <c r="Z2180" s="251"/>
      <c r="AA2180" s="9718"/>
      <c r="AB2180" s="250"/>
      <c r="AC2180" s="9662"/>
      <c r="AD2180" s="471">
        <v>18810</v>
      </c>
      <c r="AE2180" s="9662"/>
      <c r="AF2180" s="31"/>
      <c r="AG2180" s="26"/>
    </row>
    <row r="2181" spans="1:33" ht="30" customHeight="1">
      <c r="A2181" s="8313" t="s">
        <v>14478</v>
      </c>
      <c r="B2181" s="11140" t="s">
        <v>16830</v>
      </c>
      <c r="C2181" s="9752">
        <v>45692</v>
      </c>
      <c r="D2181" s="9752">
        <f>WORKDAY(C2181,60)</f>
        <v>45776</v>
      </c>
      <c r="E2181" s="9721"/>
      <c r="F2181" s="9714"/>
      <c r="G2181" s="9708">
        <v>8617</v>
      </c>
      <c r="H2181" s="11141" t="s">
        <v>16831</v>
      </c>
      <c r="I2181" s="9701"/>
      <c r="J2181" s="9978" t="s">
        <v>16832</v>
      </c>
      <c r="K2181" s="10202" t="s">
        <v>16833</v>
      </c>
      <c r="L2181" s="6422" t="s">
        <v>193</v>
      </c>
      <c r="M2181" s="9231" t="s">
        <v>16866</v>
      </c>
      <c r="N2181" s="4081" t="s">
        <v>3952</v>
      </c>
      <c r="O2181" s="258">
        <v>4</v>
      </c>
      <c r="P2181" s="257">
        <v>6</v>
      </c>
      <c r="Q2181" s="10163" t="s">
        <v>16834</v>
      </c>
      <c r="R2181" s="9740"/>
      <c r="S2181" s="250"/>
      <c r="T2181" s="250"/>
      <c r="U2181" s="250"/>
      <c r="V2181" s="10109" t="s">
        <v>9338</v>
      </c>
      <c r="W2181" s="3455"/>
      <c r="X2181" s="10109" t="s">
        <v>7042</v>
      </c>
      <c r="Y2181" s="250"/>
      <c r="Z2181" s="251"/>
      <c r="AA2181" s="9816">
        <v>4504478721</v>
      </c>
      <c r="AB2181" s="250"/>
      <c r="AC2181" s="9660">
        <v>52000</v>
      </c>
      <c r="AD2181" s="471">
        <v>11385</v>
      </c>
      <c r="AE2181" s="9660">
        <f>SUM(AD2181*P2181+AD2182*P2182+AD2183*P2183+AC2181)</f>
        <v>189610</v>
      </c>
      <c r="AF2181" s="31"/>
      <c r="AG2181" s="26"/>
    </row>
    <row r="2182" spans="1:33" ht="30" customHeight="1">
      <c r="A2182" s="4079" t="s">
        <v>14478</v>
      </c>
      <c r="B2182" s="9911"/>
      <c r="C2182" s="9784"/>
      <c r="D2182" s="9784"/>
      <c r="E2182" s="9722"/>
      <c r="F2182" s="9795"/>
      <c r="G2182" s="9709"/>
      <c r="H2182" s="9797"/>
      <c r="I2182" s="9702"/>
      <c r="J2182" s="9732"/>
      <c r="K2182" s="9726"/>
      <c r="L2182" s="4080" t="s">
        <v>8689</v>
      </c>
      <c r="M2182" s="9309"/>
      <c r="N2182" s="4081" t="s">
        <v>3954</v>
      </c>
      <c r="O2182" s="258">
        <v>1</v>
      </c>
      <c r="P2182" s="258">
        <v>1</v>
      </c>
      <c r="Q2182" s="9729"/>
      <c r="R2182" s="9782"/>
      <c r="S2182" s="250"/>
      <c r="T2182" s="250"/>
      <c r="U2182" s="250"/>
      <c r="V2182" s="9717"/>
      <c r="W2182" s="3455"/>
      <c r="X2182" s="9717"/>
      <c r="Y2182" s="250"/>
      <c r="Z2182" s="251"/>
      <c r="AA2182" s="9717"/>
      <c r="AB2182" s="250"/>
      <c r="AC2182" s="9661"/>
      <c r="AD2182" s="471">
        <v>50490</v>
      </c>
      <c r="AE2182" s="9661"/>
      <c r="AF2182" s="31"/>
      <c r="AG2182" s="26"/>
    </row>
    <row r="2183" spans="1:33" ht="30" customHeight="1">
      <c r="A2183" s="6433" t="s">
        <v>14478</v>
      </c>
      <c r="B2183" s="9912"/>
      <c r="C2183" s="9753"/>
      <c r="D2183" s="9753"/>
      <c r="E2183" s="9410"/>
      <c r="F2183" s="9715"/>
      <c r="G2183" s="9710"/>
      <c r="H2183" s="9724"/>
      <c r="I2183" s="9703"/>
      <c r="J2183" s="9705"/>
      <c r="K2183" s="9727"/>
      <c r="L2183" s="552" t="s">
        <v>9966</v>
      </c>
      <c r="M2183" s="9280"/>
      <c r="N2183" s="4081" t="s">
        <v>3951</v>
      </c>
      <c r="O2183" s="258">
        <v>1</v>
      </c>
      <c r="P2183" s="258">
        <v>1</v>
      </c>
      <c r="Q2183" s="9730"/>
      <c r="R2183" s="9741"/>
      <c r="S2183" s="250"/>
      <c r="T2183" s="250"/>
      <c r="U2183" s="250"/>
      <c r="V2183" s="9718"/>
      <c r="W2183" s="3455"/>
      <c r="X2183" s="9718"/>
      <c r="Y2183" s="250"/>
      <c r="Z2183" s="251"/>
      <c r="AA2183" s="9718"/>
      <c r="AB2183" s="250"/>
      <c r="AC2183" s="9662"/>
      <c r="AD2183" s="471">
        <v>18810</v>
      </c>
      <c r="AE2183" s="9662"/>
      <c r="AF2183" s="31"/>
      <c r="AG2183" s="26"/>
    </row>
    <row r="2184" spans="1:33" ht="30" customHeight="1">
      <c r="A2184" s="2763" t="s">
        <v>8916</v>
      </c>
      <c r="B2184" s="2992" t="s">
        <v>16835</v>
      </c>
      <c r="C2184" s="1277">
        <v>45689</v>
      </c>
      <c r="D2184" s="1277">
        <f>WORKDAY(C2184,90)</f>
        <v>45814</v>
      </c>
      <c r="E2184" s="593"/>
      <c r="F2184" s="1297"/>
      <c r="G2184" s="1276">
        <v>8646</v>
      </c>
      <c r="H2184" s="2764" t="s">
        <v>6526</v>
      </c>
      <c r="I2184" s="1326"/>
      <c r="J2184" s="1304" t="s">
        <v>16836</v>
      </c>
      <c r="K2184" s="2765" t="s">
        <v>16837</v>
      </c>
      <c r="L2184" s="2261" t="s">
        <v>28</v>
      </c>
      <c r="M2184" s="771" t="s">
        <v>16867</v>
      </c>
      <c r="N2184" s="1176"/>
      <c r="O2184" s="1272">
        <v>2</v>
      </c>
      <c r="P2184" s="1272">
        <v>2</v>
      </c>
      <c r="Q2184" s="2014" t="s">
        <v>16838</v>
      </c>
      <c r="R2184" s="1173"/>
      <c r="S2184" s="1173"/>
      <c r="T2184" s="1173"/>
      <c r="U2184" s="1173"/>
      <c r="V2184" s="2690" t="s">
        <v>2073</v>
      </c>
      <c r="W2184" s="1173"/>
      <c r="X2184" s="2690" t="s">
        <v>37</v>
      </c>
      <c r="Y2184" s="1173"/>
      <c r="Z2184" s="2823" t="s">
        <v>45</v>
      </c>
      <c r="AA2184" s="1176">
        <v>4504478025</v>
      </c>
      <c r="AB2184" s="1173"/>
      <c r="AC2184" s="722">
        <v>164000</v>
      </c>
      <c r="AD2184" s="1266">
        <v>10976</v>
      </c>
      <c r="AE2184" s="722">
        <f t="shared" ref="AE2184:AE2189" si="64">SUM(AD2184*P2184+AC2184)</f>
        <v>185952</v>
      </c>
      <c r="AF2184" s="31"/>
      <c r="AG2184" s="26"/>
    </row>
    <row r="2185" spans="1:33" ht="30" customHeight="1">
      <c r="A2185" s="2763" t="s">
        <v>8916</v>
      </c>
      <c r="B2185" s="2992" t="s">
        <v>16839</v>
      </c>
      <c r="C2185" s="1277">
        <v>45692</v>
      </c>
      <c r="D2185" s="1277">
        <f>WORKDAY(C2185,10)</f>
        <v>45706</v>
      </c>
      <c r="E2185" s="593"/>
      <c r="F2185" s="1297"/>
      <c r="G2185" s="1276">
        <v>8646</v>
      </c>
      <c r="H2185" s="2764" t="s">
        <v>16840</v>
      </c>
      <c r="I2185" s="1326"/>
      <c r="J2185" s="1304" t="s">
        <v>16841</v>
      </c>
      <c r="K2185" s="2765" t="s">
        <v>16842</v>
      </c>
      <c r="L2185" s="1397" t="s">
        <v>8969</v>
      </c>
      <c r="M2185" s="771" t="s">
        <v>16868</v>
      </c>
      <c r="N2185" s="1176"/>
      <c r="O2185" s="1272">
        <v>9</v>
      </c>
      <c r="P2185" s="1272">
        <v>9</v>
      </c>
      <c r="Q2185" s="2014" t="s">
        <v>16843</v>
      </c>
      <c r="R2185" s="1173"/>
      <c r="S2185" s="1173"/>
      <c r="T2185" s="1173"/>
      <c r="U2185" s="1173"/>
      <c r="V2185" s="2690" t="s">
        <v>2073</v>
      </c>
      <c r="W2185" s="1173"/>
      <c r="X2185" s="2690" t="s">
        <v>37</v>
      </c>
      <c r="Y2185" s="1173"/>
      <c r="Z2185" s="2823" t="s">
        <v>45</v>
      </c>
      <c r="AA2185" s="1176">
        <v>4504478026</v>
      </c>
      <c r="AB2185" s="1173"/>
      <c r="AC2185" s="722">
        <v>9300</v>
      </c>
      <c r="AD2185" s="1266">
        <v>5292</v>
      </c>
      <c r="AE2185" s="722">
        <f t="shared" si="64"/>
        <v>56928</v>
      </c>
      <c r="AF2185" s="31"/>
      <c r="AG2185" s="26"/>
    </row>
    <row r="2186" spans="1:33" ht="30" customHeight="1">
      <c r="A2186" s="2763" t="s">
        <v>8916</v>
      </c>
      <c r="B2186" s="2992" t="s">
        <v>16844</v>
      </c>
      <c r="C2186" s="1277">
        <v>45692</v>
      </c>
      <c r="D2186" s="1277">
        <f>WORKDAY(C2186,10)</f>
        <v>45706</v>
      </c>
      <c r="E2186" s="593"/>
      <c r="F2186" s="1297"/>
      <c r="G2186" s="1276">
        <v>8646</v>
      </c>
      <c r="H2186" s="2764" t="s">
        <v>16845</v>
      </c>
      <c r="I2186" s="1326"/>
      <c r="J2186" s="1304" t="s">
        <v>16841</v>
      </c>
      <c r="K2186" s="2765" t="s">
        <v>16846</v>
      </c>
      <c r="L2186" s="1397" t="s">
        <v>173</v>
      </c>
      <c r="M2186" s="771" t="s">
        <v>16869</v>
      </c>
      <c r="N2186" s="1176"/>
      <c r="O2186" s="1272">
        <v>1</v>
      </c>
      <c r="P2186" s="1272">
        <v>1</v>
      </c>
      <c r="Q2186" s="2014" t="s">
        <v>15946</v>
      </c>
      <c r="R2186" s="1173"/>
      <c r="S2186" s="1173"/>
      <c r="T2186" s="1173"/>
      <c r="U2186" s="1173"/>
      <c r="V2186" s="2690" t="s">
        <v>2073</v>
      </c>
      <c r="W2186" s="1173"/>
      <c r="X2186" s="2690" t="s">
        <v>37</v>
      </c>
      <c r="Y2186" s="1173"/>
      <c r="Z2186" s="2823" t="s">
        <v>45</v>
      </c>
      <c r="AA2186" s="1176">
        <v>4504478786</v>
      </c>
      <c r="AB2186" s="1173"/>
      <c r="AC2186" s="722">
        <v>9300</v>
      </c>
      <c r="AD2186" s="1266">
        <v>10976</v>
      </c>
      <c r="AE2186" s="722">
        <f t="shared" si="64"/>
        <v>20276</v>
      </c>
      <c r="AF2186" s="31"/>
      <c r="AG2186" s="26"/>
    </row>
    <row r="2187" spans="1:33" ht="30" customHeight="1">
      <c r="A2187" s="2763" t="s">
        <v>8916</v>
      </c>
      <c r="B2187" s="2992" t="s">
        <v>16847</v>
      </c>
      <c r="C2187" s="1277">
        <v>45692</v>
      </c>
      <c r="D2187" s="1277">
        <f>WORKDAY(C2187,14)</f>
        <v>45712</v>
      </c>
      <c r="E2187" s="593"/>
      <c r="F2187" s="1297"/>
      <c r="G2187" s="1276">
        <v>8646</v>
      </c>
      <c r="H2187" s="2764" t="s">
        <v>16848</v>
      </c>
      <c r="I2187" s="1326"/>
      <c r="J2187" s="1304" t="s">
        <v>16849</v>
      </c>
      <c r="K2187" s="2765" t="s">
        <v>16850</v>
      </c>
      <c r="L2187" s="1397" t="s">
        <v>173</v>
      </c>
      <c r="M2187" s="771" t="s">
        <v>16870</v>
      </c>
      <c r="N2187" s="1176"/>
      <c r="O2187" s="1272">
        <v>1</v>
      </c>
      <c r="P2187" s="1272">
        <v>1</v>
      </c>
      <c r="Q2187" s="2014" t="s">
        <v>15946</v>
      </c>
      <c r="R2187" s="1173"/>
      <c r="S2187" s="1173"/>
      <c r="T2187" s="1173"/>
      <c r="U2187" s="1173"/>
      <c r="V2187" s="2757" t="s">
        <v>2073</v>
      </c>
      <c r="W2187" s="1173"/>
      <c r="X2187" s="2757" t="s">
        <v>37</v>
      </c>
      <c r="Y2187" s="1173"/>
      <c r="Z2187" s="2758" t="s">
        <v>45</v>
      </c>
      <c r="AA2187" s="1176"/>
      <c r="AB2187" s="1173"/>
      <c r="AC2187" s="722">
        <v>56000</v>
      </c>
      <c r="AD2187" s="1266">
        <v>10976</v>
      </c>
      <c r="AE2187" s="722">
        <f t="shared" si="64"/>
        <v>66976</v>
      </c>
      <c r="AF2187" s="31"/>
      <c r="AG2187" s="26"/>
    </row>
    <row r="2188" spans="1:33" ht="30" customHeight="1">
      <c r="A2188" s="2763" t="s">
        <v>8916</v>
      </c>
      <c r="B2188" s="2992" t="s">
        <v>16851</v>
      </c>
      <c r="C2188" s="1277">
        <v>45692</v>
      </c>
      <c r="D2188" s="1277">
        <f>WORKDAY(C2188,14)</f>
        <v>45712</v>
      </c>
      <c r="E2188" s="593"/>
      <c r="F2188" s="1297"/>
      <c r="G2188" s="1276">
        <v>8646</v>
      </c>
      <c r="H2188" s="2764" t="s">
        <v>16852</v>
      </c>
      <c r="I2188" s="1326"/>
      <c r="J2188" s="1304" t="s">
        <v>16853</v>
      </c>
      <c r="K2188" s="2765" t="s">
        <v>16854</v>
      </c>
      <c r="L2188" s="1397" t="s">
        <v>173</v>
      </c>
      <c r="M2188" s="771" t="s">
        <v>16871</v>
      </c>
      <c r="N2188" s="1176"/>
      <c r="O2188" s="1272">
        <v>1</v>
      </c>
      <c r="P2188" s="1272">
        <v>1</v>
      </c>
      <c r="Q2188" s="2014" t="s">
        <v>15946</v>
      </c>
      <c r="R2188" s="1173"/>
      <c r="S2188" s="1173"/>
      <c r="T2188" s="1173"/>
      <c r="U2188" s="1173"/>
      <c r="V2188" s="2757" t="s">
        <v>2073</v>
      </c>
      <c r="W2188" s="1173"/>
      <c r="X2188" s="2757" t="s">
        <v>37</v>
      </c>
      <c r="Y2188" s="1173"/>
      <c r="Z2188" s="2758" t="s">
        <v>45</v>
      </c>
      <c r="AA2188" s="1176">
        <v>4504478602</v>
      </c>
      <c r="AB2188" s="1173"/>
      <c r="AC2188" s="722">
        <v>56000</v>
      </c>
      <c r="AD2188" s="1266">
        <v>10976</v>
      </c>
      <c r="AE2188" s="722">
        <f t="shared" si="64"/>
        <v>66976</v>
      </c>
      <c r="AF2188" s="31"/>
      <c r="AG2188" s="26"/>
    </row>
    <row r="2189" spans="1:33" ht="30" customHeight="1">
      <c r="A2189" s="2763" t="s">
        <v>8916</v>
      </c>
      <c r="B2189" s="2992" t="s">
        <v>16855</v>
      </c>
      <c r="C2189" s="1277">
        <v>45692</v>
      </c>
      <c r="D2189" s="1277">
        <f>WORKDAY(C2189,9)</f>
        <v>45705</v>
      </c>
      <c r="E2189" s="593"/>
      <c r="F2189" s="1297"/>
      <c r="G2189" s="1276">
        <v>8646</v>
      </c>
      <c r="H2189" s="2764" t="s">
        <v>1207</v>
      </c>
      <c r="I2189" s="1326"/>
      <c r="J2189" s="1304" t="s">
        <v>16856</v>
      </c>
      <c r="K2189" s="2765" t="s">
        <v>16857</v>
      </c>
      <c r="L2189" s="2261" t="s">
        <v>28</v>
      </c>
      <c r="M2189" s="771" t="s">
        <v>16872</v>
      </c>
      <c r="N2189" s="1176"/>
      <c r="O2189" s="1272">
        <v>2</v>
      </c>
      <c r="P2189" s="1272">
        <v>2</v>
      </c>
      <c r="Q2189" s="2014" t="s">
        <v>15418</v>
      </c>
      <c r="R2189" s="1173"/>
      <c r="S2189" s="1173"/>
      <c r="T2189" s="1173"/>
      <c r="U2189" s="1173"/>
      <c r="V2189" s="2938" t="s">
        <v>2073</v>
      </c>
      <c r="W2189" s="1173"/>
      <c r="X2189" s="2962" t="s">
        <v>37</v>
      </c>
      <c r="Y2189" s="1173"/>
      <c r="Z2189" s="2758" t="s">
        <v>45</v>
      </c>
      <c r="AA2189" s="1176">
        <v>4504478893</v>
      </c>
      <c r="AB2189" s="1173"/>
      <c r="AC2189" s="722">
        <v>4650</v>
      </c>
      <c r="AD2189" s="1266">
        <v>10976</v>
      </c>
      <c r="AE2189" s="722">
        <f t="shared" si="64"/>
        <v>26602</v>
      </c>
      <c r="AF2189" s="31"/>
      <c r="AG2189" s="26"/>
    </row>
    <row r="2190" spans="1:33" ht="30" customHeight="1">
      <c r="A2190" s="3081" t="s">
        <v>7869</v>
      </c>
      <c r="B2190" s="1504" t="s">
        <v>16858</v>
      </c>
      <c r="C2190" s="358">
        <v>45692</v>
      </c>
      <c r="D2190" s="358">
        <f>WORKDAY(C2190,9)</f>
        <v>45705</v>
      </c>
      <c r="E2190" s="37"/>
      <c r="F2190" s="449"/>
      <c r="G2190" s="360">
        <v>8644</v>
      </c>
      <c r="H2190" s="3082" t="s">
        <v>14260</v>
      </c>
      <c r="I2190" s="539"/>
      <c r="J2190" s="450" t="s">
        <v>16859</v>
      </c>
      <c r="K2190" s="3083" t="s">
        <v>16860</v>
      </c>
      <c r="L2190" s="2665" t="s">
        <v>406</v>
      </c>
      <c r="M2190" s="135" t="s">
        <v>16873</v>
      </c>
      <c r="N2190" s="364"/>
      <c r="O2190" s="365">
        <v>9</v>
      </c>
      <c r="P2190" s="365">
        <v>9</v>
      </c>
      <c r="Q2190" s="3084" t="s">
        <v>16861</v>
      </c>
      <c r="R2190" s="366"/>
      <c r="S2190" s="366"/>
      <c r="T2190" s="366"/>
      <c r="U2190" s="366"/>
      <c r="V2190" s="3080" t="s">
        <v>256</v>
      </c>
      <c r="W2190" s="366"/>
      <c r="X2190" s="366"/>
      <c r="Y2190" s="366"/>
      <c r="Z2190" s="364"/>
      <c r="AA2190" s="364">
        <v>4504477791</v>
      </c>
      <c r="AB2190" s="366"/>
      <c r="AC2190" s="280"/>
      <c r="AD2190" s="542"/>
      <c r="AE2190" s="280"/>
      <c r="AF2190" s="31"/>
      <c r="AG2190" s="26"/>
    </row>
    <row r="2191" spans="1:33" ht="30" customHeight="1">
      <c r="A2191" s="5137" t="s">
        <v>14478</v>
      </c>
      <c r="B2191" s="11130" t="s">
        <v>16874</v>
      </c>
      <c r="C2191" s="9752">
        <v>45692</v>
      </c>
      <c r="D2191" s="9752">
        <f>WORKDAY(C2191,60)</f>
        <v>45776</v>
      </c>
      <c r="E2191" s="9721"/>
      <c r="F2191" s="9714"/>
      <c r="G2191" s="9708">
        <v>8617</v>
      </c>
      <c r="H2191" s="11138" t="s">
        <v>2134</v>
      </c>
      <c r="I2191" s="9701"/>
      <c r="J2191" s="10033" t="s">
        <v>16875</v>
      </c>
      <c r="K2191" s="11152" t="s">
        <v>16876</v>
      </c>
      <c r="L2191" s="3152" t="s">
        <v>341</v>
      </c>
      <c r="M2191" s="9231" t="s">
        <v>16898</v>
      </c>
      <c r="N2191" s="5138" t="s">
        <v>3952</v>
      </c>
      <c r="O2191" s="258">
        <v>12</v>
      </c>
      <c r="P2191" s="258">
        <v>12</v>
      </c>
      <c r="Q2191" s="11165" t="s">
        <v>16877</v>
      </c>
      <c r="R2191" s="9740"/>
      <c r="S2191" s="250"/>
      <c r="T2191" s="250"/>
      <c r="U2191" s="250"/>
      <c r="V2191" s="9791" t="s">
        <v>28776</v>
      </c>
      <c r="W2191" s="3455"/>
      <c r="X2191" s="9791" t="s">
        <v>27185</v>
      </c>
      <c r="Y2191" s="250"/>
      <c r="Z2191" s="251"/>
      <c r="AA2191" s="9816">
        <v>4504479061</v>
      </c>
      <c r="AB2191" s="250"/>
      <c r="AC2191" s="9660">
        <v>52000</v>
      </c>
      <c r="AD2191" s="471">
        <v>11385</v>
      </c>
      <c r="AE2191" s="9660">
        <f>SUM(AD2191*P2191+AD2192*P2192+AC2191)</f>
        <v>282670</v>
      </c>
      <c r="AF2191" s="31"/>
      <c r="AG2191" s="26"/>
    </row>
    <row r="2192" spans="1:33" ht="30" customHeight="1">
      <c r="A2192" s="8261" t="s">
        <v>14478</v>
      </c>
      <c r="B2192" s="9700"/>
      <c r="C2192" s="9753"/>
      <c r="D2192" s="9753"/>
      <c r="E2192" s="9410"/>
      <c r="F2192" s="9715"/>
      <c r="G2192" s="9710"/>
      <c r="H2192" s="11139"/>
      <c r="I2192" s="9703"/>
      <c r="J2192" s="9705"/>
      <c r="K2192" s="11170"/>
      <c r="L2192" s="552" t="s">
        <v>8925</v>
      </c>
      <c r="M2192" s="9280"/>
      <c r="N2192" s="5138" t="s">
        <v>3955</v>
      </c>
      <c r="O2192" s="258">
        <v>1</v>
      </c>
      <c r="P2192" s="258">
        <v>1</v>
      </c>
      <c r="Q2192" s="9730"/>
      <c r="R2192" s="9741"/>
      <c r="S2192" s="250"/>
      <c r="T2192" s="250"/>
      <c r="U2192" s="250"/>
      <c r="V2192" s="9718"/>
      <c r="W2192" s="3455"/>
      <c r="X2192" s="9718"/>
      <c r="Y2192" s="250"/>
      <c r="Z2192" s="251"/>
      <c r="AA2192" s="9718"/>
      <c r="AB2192" s="250"/>
      <c r="AC2192" s="9662"/>
      <c r="AD2192" s="471">
        <v>94050</v>
      </c>
      <c r="AE2192" s="9662"/>
      <c r="AF2192" s="31"/>
      <c r="AG2192" s="26"/>
    </row>
    <row r="2193" spans="1:33" ht="30" customHeight="1">
      <c r="A2193" s="5137" t="s">
        <v>14478</v>
      </c>
      <c r="B2193" s="11142" t="s">
        <v>16878</v>
      </c>
      <c r="C2193" s="9752">
        <v>45692</v>
      </c>
      <c r="D2193" s="9752">
        <f>WORKDAY(C2193,60)</f>
        <v>45776</v>
      </c>
      <c r="E2193" s="9721"/>
      <c r="F2193" s="9714"/>
      <c r="G2193" s="9708">
        <v>8618</v>
      </c>
      <c r="H2193" s="11138" t="s">
        <v>1262</v>
      </c>
      <c r="I2193" s="9701"/>
      <c r="J2193" s="10087" t="s">
        <v>16879</v>
      </c>
      <c r="K2193" s="11152" t="s">
        <v>16880</v>
      </c>
      <c r="L2193" s="4323" t="s">
        <v>76</v>
      </c>
      <c r="M2193" s="9231" t="s">
        <v>16899</v>
      </c>
      <c r="N2193" s="5138" t="s">
        <v>3952</v>
      </c>
      <c r="O2193" s="258">
        <v>4</v>
      </c>
      <c r="P2193" s="258">
        <v>4</v>
      </c>
      <c r="Q2193" s="11165" t="s">
        <v>16881</v>
      </c>
      <c r="R2193" s="9740"/>
      <c r="S2193" s="250"/>
      <c r="T2193" s="250"/>
      <c r="U2193" s="250"/>
      <c r="V2193" s="11151" t="s">
        <v>9338</v>
      </c>
      <c r="W2193" s="3455"/>
      <c r="X2193" s="11151" t="s">
        <v>7042</v>
      </c>
      <c r="Y2193" s="250"/>
      <c r="Z2193" s="251"/>
      <c r="AA2193" s="9816">
        <v>4504479062</v>
      </c>
      <c r="AB2193" s="250"/>
      <c r="AC2193" s="9660">
        <v>52000</v>
      </c>
      <c r="AD2193" s="471">
        <v>11385</v>
      </c>
      <c r="AE2193" s="9660">
        <f>SUM(AD2193*P2193+AD2194*P2194+AC2193)</f>
        <v>151990</v>
      </c>
      <c r="AF2193" s="31"/>
      <c r="AG2193" s="26"/>
    </row>
    <row r="2194" spans="1:33" ht="30" customHeight="1">
      <c r="A2194" s="5424" t="s">
        <v>14478</v>
      </c>
      <c r="B2194" s="9700"/>
      <c r="C2194" s="9753"/>
      <c r="D2194" s="9753"/>
      <c r="E2194" s="9410"/>
      <c r="F2194" s="9715"/>
      <c r="G2194" s="9710"/>
      <c r="H2194" s="11139"/>
      <c r="I2194" s="9703"/>
      <c r="J2194" s="9705"/>
      <c r="K2194" s="9727"/>
      <c r="L2194" s="552" t="s">
        <v>9288</v>
      </c>
      <c r="M2194" s="9280"/>
      <c r="N2194" s="5138" t="s">
        <v>3956</v>
      </c>
      <c r="O2194" s="258">
        <v>1</v>
      </c>
      <c r="P2194" s="258">
        <v>1</v>
      </c>
      <c r="Q2194" s="9730"/>
      <c r="R2194" s="9741"/>
      <c r="S2194" s="250"/>
      <c r="T2194" s="250"/>
      <c r="U2194" s="250"/>
      <c r="V2194" s="9718"/>
      <c r="W2194" s="3455"/>
      <c r="X2194" s="9718"/>
      <c r="Y2194" s="250"/>
      <c r="Z2194" s="251"/>
      <c r="AA2194" s="9718"/>
      <c r="AB2194" s="250"/>
      <c r="AC2194" s="9662"/>
      <c r="AD2194" s="471">
        <v>54450</v>
      </c>
      <c r="AE2194" s="9662"/>
      <c r="AF2194" s="31"/>
      <c r="AG2194" s="26"/>
    </row>
    <row r="2195" spans="1:33" ht="30" customHeight="1">
      <c r="A2195" s="5137" t="s">
        <v>14478</v>
      </c>
      <c r="B2195" s="11131" t="s">
        <v>16882</v>
      </c>
      <c r="C2195" s="9752">
        <v>45692</v>
      </c>
      <c r="D2195" s="9752">
        <f>WORKDAY(C2195,60)</f>
        <v>45776</v>
      </c>
      <c r="E2195" s="9721"/>
      <c r="F2195" s="9714"/>
      <c r="G2195" s="9708">
        <v>8617</v>
      </c>
      <c r="H2195" s="11138" t="s">
        <v>1033</v>
      </c>
      <c r="I2195" s="9701"/>
      <c r="J2195" s="11168" t="s">
        <v>16883</v>
      </c>
      <c r="K2195" s="11152" t="s">
        <v>16884</v>
      </c>
      <c r="L2195" s="4323" t="s">
        <v>76</v>
      </c>
      <c r="M2195" s="9231" t="s">
        <v>16900</v>
      </c>
      <c r="N2195" s="5138" t="s">
        <v>3952</v>
      </c>
      <c r="O2195" s="258">
        <v>4</v>
      </c>
      <c r="P2195" s="258">
        <v>4</v>
      </c>
      <c r="Q2195" s="11165" t="s">
        <v>16885</v>
      </c>
      <c r="R2195" s="9740"/>
      <c r="S2195" s="250"/>
      <c r="T2195" s="250"/>
      <c r="U2195" s="250"/>
      <c r="V2195" s="11164" t="s">
        <v>9338</v>
      </c>
      <c r="W2195" s="3455"/>
      <c r="X2195" s="11164" t="s">
        <v>7042</v>
      </c>
      <c r="Y2195" s="250"/>
      <c r="Z2195" s="251"/>
      <c r="AA2195" s="9816">
        <v>4504479060</v>
      </c>
      <c r="AB2195" s="250"/>
      <c r="AC2195" s="9660">
        <v>35000</v>
      </c>
      <c r="AD2195" s="471">
        <v>11385</v>
      </c>
      <c r="AE2195" s="9660">
        <f>SUM(AD2195*P2195+AD2196*P2196+AD2197*P2197+AC2195)</f>
        <v>153800</v>
      </c>
      <c r="AF2195" s="31"/>
      <c r="AG2195" s="26"/>
    </row>
    <row r="2196" spans="1:33" ht="30" customHeight="1">
      <c r="A2196" s="5137" t="s">
        <v>14478</v>
      </c>
      <c r="B2196" s="9699"/>
      <c r="C2196" s="9784"/>
      <c r="D2196" s="9784"/>
      <c r="E2196" s="9722"/>
      <c r="F2196" s="9795"/>
      <c r="G2196" s="9709"/>
      <c r="H2196" s="9797"/>
      <c r="I2196" s="9702"/>
      <c r="J2196" s="9732"/>
      <c r="K2196" s="9726"/>
      <c r="L2196" s="552" t="s">
        <v>9288</v>
      </c>
      <c r="M2196" s="9309"/>
      <c r="N2196" s="5138" t="s">
        <v>3956</v>
      </c>
      <c r="O2196" s="258">
        <v>1</v>
      </c>
      <c r="P2196" s="258">
        <v>1</v>
      </c>
      <c r="Q2196" s="9729"/>
      <c r="R2196" s="9782"/>
      <c r="S2196" s="250"/>
      <c r="T2196" s="250"/>
      <c r="U2196" s="250"/>
      <c r="V2196" s="9717"/>
      <c r="W2196" s="3455"/>
      <c r="X2196" s="9717"/>
      <c r="Y2196" s="250"/>
      <c r="Z2196" s="251"/>
      <c r="AA2196" s="9717"/>
      <c r="AB2196" s="250"/>
      <c r="AC2196" s="9661"/>
      <c r="AD2196" s="471">
        <v>54450</v>
      </c>
      <c r="AE2196" s="9661"/>
      <c r="AF2196" s="31"/>
      <c r="AG2196" s="26"/>
    </row>
    <row r="2197" spans="1:33" ht="30" customHeight="1">
      <c r="A2197" s="6051" t="s">
        <v>14478</v>
      </c>
      <c r="B2197" s="9700"/>
      <c r="C2197" s="9753"/>
      <c r="D2197" s="9753"/>
      <c r="E2197" s="9410"/>
      <c r="F2197" s="9715"/>
      <c r="G2197" s="9710"/>
      <c r="H2197" s="9724"/>
      <c r="I2197" s="9703"/>
      <c r="J2197" s="9705"/>
      <c r="K2197" s="9727"/>
      <c r="L2197" s="552" t="s">
        <v>9966</v>
      </c>
      <c r="M2197" s="9280"/>
      <c r="N2197" s="5138" t="s">
        <v>3951</v>
      </c>
      <c r="O2197" s="258">
        <v>1</v>
      </c>
      <c r="P2197" s="258">
        <v>1</v>
      </c>
      <c r="Q2197" s="9730"/>
      <c r="R2197" s="9741"/>
      <c r="S2197" s="250"/>
      <c r="T2197" s="250"/>
      <c r="U2197" s="250"/>
      <c r="V2197" s="9718"/>
      <c r="W2197" s="3455"/>
      <c r="X2197" s="9718"/>
      <c r="Y2197" s="250"/>
      <c r="Z2197" s="251"/>
      <c r="AA2197" s="9718"/>
      <c r="AB2197" s="250"/>
      <c r="AC2197" s="9662"/>
      <c r="AD2197" s="471">
        <v>18810</v>
      </c>
      <c r="AE2197" s="9662"/>
      <c r="AF2197" s="31"/>
      <c r="AG2197" s="26"/>
    </row>
    <row r="2198" spans="1:33" ht="30" customHeight="1">
      <c r="A2198" s="2866" t="s">
        <v>13114</v>
      </c>
      <c r="B2198" s="9743" t="s">
        <v>16888</v>
      </c>
      <c r="C2198" s="9765">
        <v>45692</v>
      </c>
      <c r="D2198" s="9765">
        <f>WORKDAY(C2198,60)</f>
        <v>45776</v>
      </c>
      <c r="E2198" s="8864"/>
      <c r="F2198" s="9809"/>
      <c r="G2198" s="9840">
        <v>8579</v>
      </c>
      <c r="H2198" s="10023"/>
      <c r="I2198" s="11198" t="s">
        <v>25</v>
      </c>
      <c r="J2198" s="9843" t="s">
        <v>16886</v>
      </c>
      <c r="K2198" s="11191" t="s">
        <v>16887</v>
      </c>
      <c r="L2198" s="1397" t="s">
        <v>13689</v>
      </c>
      <c r="M2198" s="8868" t="s">
        <v>16901</v>
      </c>
      <c r="N2198" s="2678" t="s">
        <v>3953</v>
      </c>
      <c r="O2198" s="1272">
        <v>1</v>
      </c>
      <c r="P2198" s="1272">
        <v>1</v>
      </c>
      <c r="Q2198" s="11193" t="s">
        <v>16889</v>
      </c>
      <c r="R2198" s="9788"/>
      <c r="S2198" s="1173"/>
      <c r="T2198" s="1173"/>
      <c r="U2198" s="1173"/>
      <c r="V2198" s="9950" t="s">
        <v>2073</v>
      </c>
      <c r="W2198" s="1173"/>
      <c r="X2198" s="9950" t="s">
        <v>37</v>
      </c>
      <c r="Y2198" s="1173"/>
      <c r="Z2198" s="9856" t="s">
        <v>45</v>
      </c>
      <c r="AA2198" s="9840">
        <v>4504479345</v>
      </c>
      <c r="AB2198" s="1173"/>
      <c r="AC2198" s="8912">
        <v>0</v>
      </c>
      <c r="AD2198" s="1266">
        <v>109250</v>
      </c>
      <c r="AE2198" s="8912">
        <f>SUM(AD2198*P2198+AD2199*P2199+AC2198)</f>
        <v>125729.91</v>
      </c>
      <c r="AF2198" s="31"/>
      <c r="AG2198" s="26"/>
    </row>
    <row r="2199" spans="1:33" ht="30" customHeight="1">
      <c r="A2199" s="2866" t="s">
        <v>13114</v>
      </c>
      <c r="B2199" s="9700"/>
      <c r="C2199" s="9766"/>
      <c r="D2199" s="9766"/>
      <c r="E2199" s="8866"/>
      <c r="F2199" s="9810"/>
      <c r="G2199" s="9834"/>
      <c r="H2199" s="10024"/>
      <c r="I2199" s="11199"/>
      <c r="J2199" s="9844"/>
      <c r="K2199" s="11192"/>
      <c r="L2199" s="3196" t="s">
        <v>16824</v>
      </c>
      <c r="M2199" s="8869"/>
      <c r="N2199" s="2678" t="s">
        <v>3951</v>
      </c>
      <c r="O2199" s="1272">
        <v>1</v>
      </c>
      <c r="P2199" s="1272">
        <v>1</v>
      </c>
      <c r="Q2199" s="9971"/>
      <c r="R2199" s="9789"/>
      <c r="S2199" s="1173"/>
      <c r="T2199" s="1173"/>
      <c r="U2199" s="1173"/>
      <c r="V2199" s="9834"/>
      <c r="W2199" s="1173"/>
      <c r="X2199" s="9834"/>
      <c r="Y2199" s="1173"/>
      <c r="Z2199" s="9834"/>
      <c r="AA2199" s="9834"/>
      <c r="AB2199" s="1173"/>
      <c r="AC2199" s="8913"/>
      <c r="AD2199" s="1266">
        <v>16479.91</v>
      </c>
      <c r="AE2199" s="8913"/>
      <c r="AF2199" s="31"/>
      <c r="AG2199" s="26"/>
    </row>
    <row r="2200" spans="1:33" s="4113" customFormat="1" ht="30" customHeight="1">
      <c r="A2200" s="6881" t="s">
        <v>7869</v>
      </c>
      <c r="B2200" s="1504" t="s">
        <v>16890</v>
      </c>
      <c r="C2200" s="358">
        <v>45692</v>
      </c>
      <c r="D2200" s="358">
        <f>WORKDAY(C2200,7)</f>
        <v>45701</v>
      </c>
      <c r="E2200" s="37"/>
      <c r="F2200" s="449"/>
      <c r="G2200" s="360">
        <v>8644</v>
      </c>
      <c r="H2200" s="6882" t="s">
        <v>16891</v>
      </c>
      <c r="I2200" s="539"/>
      <c r="J2200" s="450" t="s">
        <v>16892</v>
      </c>
      <c r="K2200" s="6883" t="s">
        <v>16893</v>
      </c>
      <c r="L2200" s="6884" t="s">
        <v>179</v>
      </c>
      <c r="M2200" s="135" t="s">
        <v>16902</v>
      </c>
      <c r="N2200" s="364"/>
      <c r="O2200" s="365">
        <v>8</v>
      </c>
      <c r="P2200" s="365">
        <v>8</v>
      </c>
      <c r="Q2200" s="6885" t="s">
        <v>16894</v>
      </c>
      <c r="R2200" s="366"/>
      <c r="S2200" s="366"/>
      <c r="T2200" s="366"/>
      <c r="U2200" s="366"/>
      <c r="V2200" s="366"/>
      <c r="W2200" s="366"/>
      <c r="X2200" s="366"/>
      <c r="Y2200" s="366"/>
      <c r="Z2200" s="364"/>
      <c r="AA2200" s="364" t="s">
        <v>16904</v>
      </c>
      <c r="AB2200" s="366"/>
      <c r="AC2200" s="280"/>
      <c r="AD2200" s="542"/>
      <c r="AE2200" s="280"/>
      <c r="AF2200" s="68"/>
      <c r="AG2200" s="71"/>
    </row>
    <row r="2201" spans="1:33" ht="30" customHeight="1">
      <c r="A2201" s="2866" t="s">
        <v>9208</v>
      </c>
      <c r="B2201" s="2992" t="s">
        <v>16895</v>
      </c>
      <c r="C2201" s="1277">
        <v>45691</v>
      </c>
      <c r="D2201" s="1277">
        <f>WORKDAY(C2201,7)</f>
        <v>45700</v>
      </c>
      <c r="E2201" s="593"/>
      <c r="F2201" s="1297"/>
      <c r="G2201" s="1276">
        <v>8606</v>
      </c>
      <c r="H2201" s="2630"/>
      <c r="I2201" s="2867" t="s">
        <v>92</v>
      </c>
      <c r="J2201" s="1304" t="s">
        <v>16896</v>
      </c>
      <c r="K2201" s="2631" t="s">
        <v>9566</v>
      </c>
      <c r="L2201" s="2787" t="s">
        <v>173</v>
      </c>
      <c r="M2201" s="771" t="s">
        <v>16903</v>
      </c>
      <c r="N2201" s="1176"/>
      <c r="O2201" s="1272">
        <v>1</v>
      </c>
      <c r="P2201" s="1272">
        <v>1</v>
      </c>
      <c r="Q2201" s="2014" t="s">
        <v>16897</v>
      </c>
      <c r="R2201" s="1173"/>
      <c r="S2201" s="1173"/>
      <c r="T2201" s="1173"/>
      <c r="U2201" s="1173"/>
      <c r="V2201" s="2841" t="s">
        <v>2073</v>
      </c>
      <c r="W2201" s="1173"/>
      <c r="X2201" s="2841" t="s">
        <v>37</v>
      </c>
      <c r="Y2201" s="1173"/>
      <c r="Z2201" s="2478" t="s">
        <v>45</v>
      </c>
      <c r="AA2201" s="1176">
        <v>4504479406</v>
      </c>
      <c r="AB2201" s="1173"/>
      <c r="AC2201" s="722">
        <v>0</v>
      </c>
      <c r="AD2201" s="1266">
        <v>5589</v>
      </c>
      <c r="AE2201" s="722">
        <f t="shared" ref="AE2201:AE2204" si="65">SUM(AD2201*P2201+AC2201)</f>
        <v>5589</v>
      </c>
      <c r="AF2201" s="31"/>
      <c r="AG2201" s="26"/>
    </row>
    <row r="2202" spans="1:33" ht="30" customHeight="1">
      <c r="A2202" s="2724" t="s">
        <v>10014</v>
      </c>
      <c r="B2202" s="6023" t="s">
        <v>16905</v>
      </c>
      <c r="C2202" s="340">
        <v>45693</v>
      </c>
      <c r="D2202" s="340">
        <f>WORKDAY(C2202,11)</f>
        <v>45708</v>
      </c>
      <c r="E2202" s="422"/>
      <c r="F2202" s="374"/>
      <c r="G2202" s="339">
        <v>8612</v>
      </c>
      <c r="H2202" s="2903" t="s">
        <v>5550</v>
      </c>
      <c r="I2202" s="487"/>
      <c r="J2202" s="5986" t="s">
        <v>16906</v>
      </c>
      <c r="K2202" s="2904" t="s">
        <v>16907</v>
      </c>
      <c r="L2202" s="2845" t="s">
        <v>173</v>
      </c>
      <c r="M2202" s="338" t="s">
        <v>16963</v>
      </c>
      <c r="N2202" s="255"/>
      <c r="O2202" s="258">
        <v>1</v>
      </c>
      <c r="P2202" s="258">
        <v>1</v>
      </c>
      <c r="Q2202" s="1977" t="s">
        <v>16908</v>
      </c>
      <c r="R2202" s="309"/>
      <c r="S2202" s="250"/>
      <c r="T2202" s="250"/>
      <c r="U2202" s="250"/>
      <c r="V2202" s="2902" t="s">
        <v>2073</v>
      </c>
      <c r="W2202" s="250"/>
      <c r="X2202" s="2902" t="s">
        <v>37</v>
      </c>
      <c r="Y2202" s="250"/>
      <c r="Z2202" s="251"/>
      <c r="AA2202" s="251">
        <v>4504480711</v>
      </c>
      <c r="AB2202" s="250"/>
      <c r="AC2202" s="33">
        <v>0</v>
      </c>
      <c r="AD2202" s="471">
        <v>6156</v>
      </c>
      <c r="AE2202" s="33">
        <f t="shared" si="65"/>
        <v>6156</v>
      </c>
      <c r="AF2202" s="31"/>
      <c r="AG2202" s="26"/>
    </row>
    <row r="2203" spans="1:33" ht="30" customHeight="1">
      <c r="A2203" s="3530" t="s">
        <v>17456</v>
      </c>
      <c r="B2203" s="5069" t="s">
        <v>16909</v>
      </c>
      <c r="C2203" s="1277">
        <v>45693</v>
      </c>
      <c r="D2203" s="1277">
        <f>WORKDAY(C2203,40)</f>
        <v>45749</v>
      </c>
      <c r="E2203" s="593"/>
      <c r="F2203" s="1297"/>
      <c r="G2203" s="1276">
        <v>8610</v>
      </c>
      <c r="H2203" s="2630"/>
      <c r="I2203" s="2834" t="s">
        <v>92</v>
      </c>
      <c r="J2203" s="3531" t="s">
        <v>15175</v>
      </c>
      <c r="K2203" s="2761" t="s">
        <v>16910</v>
      </c>
      <c r="L2203" s="1397" t="s">
        <v>14390</v>
      </c>
      <c r="M2203" s="771" t="s">
        <v>16964</v>
      </c>
      <c r="N2203" s="2690" t="s">
        <v>5039</v>
      </c>
      <c r="O2203" s="1272">
        <v>6</v>
      </c>
      <c r="P2203" s="1272">
        <v>6</v>
      </c>
      <c r="Q2203" s="2788" t="s">
        <v>16911</v>
      </c>
      <c r="R2203" s="1173"/>
      <c r="S2203" s="1173"/>
      <c r="T2203" s="1173"/>
      <c r="U2203" s="1173"/>
      <c r="V2203" s="3887" t="s">
        <v>2073</v>
      </c>
      <c r="W2203" s="1173"/>
      <c r="X2203" s="3888" t="s">
        <v>37</v>
      </c>
      <c r="Y2203" s="1173"/>
      <c r="Z2203" s="3888" t="s">
        <v>45</v>
      </c>
      <c r="AA2203" s="1176">
        <v>4504480705</v>
      </c>
      <c r="AB2203" s="1173"/>
      <c r="AC2203" s="722">
        <v>0</v>
      </c>
      <c r="AD2203" s="1266">
        <v>10548.77</v>
      </c>
      <c r="AE2203" s="722">
        <f t="shared" si="65"/>
        <v>63292.62</v>
      </c>
      <c r="AF2203" s="31"/>
      <c r="AG2203" s="26"/>
    </row>
    <row r="2204" spans="1:33" ht="30" customHeight="1">
      <c r="A2204" s="2759" t="s">
        <v>8508</v>
      </c>
      <c r="B2204" s="2992" t="s">
        <v>16912</v>
      </c>
      <c r="C2204" s="1277">
        <v>45694</v>
      </c>
      <c r="D2204" s="1277">
        <f>WORKDAY(C2204,7)</f>
        <v>45705</v>
      </c>
      <c r="E2204" s="593"/>
      <c r="F2204" s="1297"/>
      <c r="G2204" s="1276">
        <v>8601</v>
      </c>
      <c r="H2204" s="2760" t="s">
        <v>6726</v>
      </c>
      <c r="I2204" s="1326"/>
      <c r="J2204" s="1304" t="s">
        <v>14899</v>
      </c>
      <c r="K2204" s="2761" t="s">
        <v>16913</v>
      </c>
      <c r="L2204" s="2787" t="s">
        <v>173</v>
      </c>
      <c r="M2204" s="771" t="s">
        <v>16965</v>
      </c>
      <c r="N2204" s="1176"/>
      <c r="O2204" s="1272">
        <v>1</v>
      </c>
      <c r="P2204" s="1272">
        <v>1</v>
      </c>
      <c r="Q2204" s="2788" t="s">
        <v>16914</v>
      </c>
      <c r="R2204" s="1173"/>
      <c r="S2204" s="1173"/>
      <c r="T2204" s="1173"/>
      <c r="U2204" s="1173"/>
      <c r="V2204" s="2729" t="s">
        <v>2073</v>
      </c>
      <c r="W2204" s="1173"/>
      <c r="X2204" s="2729" t="s">
        <v>37</v>
      </c>
      <c r="Y2204" s="1173"/>
      <c r="Z2204" s="2729" t="s">
        <v>45</v>
      </c>
      <c r="AA2204" s="1176">
        <v>4504481016</v>
      </c>
      <c r="AB2204" s="1173"/>
      <c r="AC2204" s="722">
        <v>0</v>
      </c>
      <c r="AD2204" s="1266">
        <v>10976</v>
      </c>
      <c r="AE2204" s="722">
        <f t="shared" si="65"/>
        <v>10976</v>
      </c>
      <c r="AF2204" s="31"/>
      <c r="AG2204" s="26"/>
    </row>
    <row r="2205" spans="1:33" ht="30" customHeight="1">
      <c r="A2205" s="2759" t="s">
        <v>7878</v>
      </c>
      <c r="B2205" s="11203" t="s">
        <v>16915</v>
      </c>
      <c r="C2205" s="9765">
        <v>45694</v>
      </c>
      <c r="D2205" s="9765">
        <f>WORKDAY(C2205,60)</f>
        <v>45778</v>
      </c>
      <c r="E2205" s="8864"/>
      <c r="F2205" s="9809"/>
      <c r="G2205" s="9840">
        <v>8638</v>
      </c>
      <c r="H2205" s="11158" t="s">
        <v>16916</v>
      </c>
      <c r="I2205" s="9857"/>
      <c r="J2205" s="11171" t="s">
        <v>16917</v>
      </c>
      <c r="K2205" s="11179" t="s">
        <v>16918</v>
      </c>
      <c r="L2205" s="2762" t="s">
        <v>67</v>
      </c>
      <c r="M2205" s="8868" t="s">
        <v>16966</v>
      </c>
      <c r="N2205" s="2690" t="s">
        <v>3952</v>
      </c>
      <c r="O2205" s="1272">
        <v>7</v>
      </c>
      <c r="P2205" s="1272">
        <v>7</v>
      </c>
      <c r="Q2205" s="11171" t="s">
        <v>16919</v>
      </c>
      <c r="R2205" s="9788"/>
      <c r="S2205" s="1173"/>
      <c r="T2205" s="1173"/>
      <c r="U2205" s="1173"/>
      <c r="V2205" s="9856" t="s">
        <v>486</v>
      </c>
      <c r="W2205" s="1173"/>
      <c r="X2205" s="9856" t="s">
        <v>37</v>
      </c>
      <c r="Y2205" s="1173"/>
      <c r="Z2205" s="9833" t="s">
        <v>45</v>
      </c>
      <c r="AA2205" s="9840">
        <v>4504481147</v>
      </c>
      <c r="AB2205" s="1173"/>
      <c r="AC2205" s="8912">
        <v>0</v>
      </c>
      <c r="AD2205" s="1266">
        <v>7613</v>
      </c>
      <c r="AE2205" s="8912">
        <f>SUM(AD2205*P2205+AD2206*P2206+AD2207*P2207+AC2205)</f>
        <v>136833</v>
      </c>
      <c r="AF2205" s="31"/>
      <c r="AG2205" s="26"/>
    </row>
    <row r="2206" spans="1:33" ht="30" customHeight="1">
      <c r="A2206" s="2759" t="s">
        <v>7878</v>
      </c>
      <c r="B2206" s="11204"/>
      <c r="C2206" s="10089"/>
      <c r="D2206" s="10089"/>
      <c r="E2206" s="8865"/>
      <c r="F2206" s="10052"/>
      <c r="G2206" s="10053"/>
      <c r="H2206" s="11159"/>
      <c r="I2206" s="10057"/>
      <c r="J2206" s="11201"/>
      <c r="K2206" s="11180"/>
      <c r="L2206" s="1397" t="s">
        <v>8516</v>
      </c>
      <c r="M2206" s="8870"/>
      <c r="N2206" s="2690" t="s">
        <v>3957</v>
      </c>
      <c r="O2206" s="1272">
        <v>1</v>
      </c>
      <c r="P2206" s="1272">
        <v>1</v>
      </c>
      <c r="Q2206" s="10064"/>
      <c r="R2206" s="10065"/>
      <c r="S2206" s="1173"/>
      <c r="T2206" s="1173"/>
      <c r="U2206" s="1173"/>
      <c r="V2206" s="10053"/>
      <c r="W2206" s="1173"/>
      <c r="X2206" s="10053"/>
      <c r="Y2206" s="1173"/>
      <c r="Z2206" s="10053"/>
      <c r="AA2206" s="10053"/>
      <c r="AB2206" s="1173"/>
      <c r="AC2206" s="8920"/>
      <c r="AD2206" s="1266">
        <v>70000</v>
      </c>
      <c r="AE2206" s="8920"/>
      <c r="AF2206" s="31"/>
      <c r="AG2206" s="26"/>
    </row>
    <row r="2207" spans="1:33" ht="30" customHeight="1">
      <c r="A2207" s="2759" t="s">
        <v>7878</v>
      </c>
      <c r="B2207" s="11205"/>
      <c r="C2207" s="9766"/>
      <c r="D2207" s="9766"/>
      <c r="E2207" s="8866"/>
      <c r="F2207" s="9810"/>
      <c r="G2207" s="9834"/>
      <c r="H2207" s="11160"/>
      <c r="I2207" s="9858"/>
      <c r="J2207" s="11202"/>
      <c r="K2207" s="11181"/>
      <c r="L2207" s="1397" t="s">
        <v>9966</v>
      </c>
      <c r="M2207" s="8869"/>
      <c r="N2207" s="2690" t="s">
        <v>3951</v>
      </c>
      <c r="O2207" s="1272">
        <v>1</v>
      </c>
      <c r="P2207" s="1272">
        <v>1</v>
      </c>
      <c r="Q2207" s="9971"/>
      <c r="R2207" s="9789"/>
      <c r="S2207" s="1173"/>
      <c r="T2207" s="1173"/>
      <c r="U2207" s="1173"/>
      <c r="V2207" s="9834"/>
      <c r="W2207" s="1173"/>
      <c r="X2207" s="9834"/>
      <c r="Y2207" s="1173"/>
      <c r="Z2207" s="9834"/>
      <c r="AA2207" s="9834"/>
      <c r="AB2207" s="1173"/>
      <c r="AC2207" s="8913"/>
      <c r="AD2207" s="1266">
        <v>13542</v>
      </c>
      <c r="AE2207" s="8913"/>
      <c r="AF2207" s="31"/>
      <c r="AG2207" s="26"/>
    </row>
    <row r="2208" spans="1:33" ht="30" customHeight="1">
      <c r="A2208" s="2759" t="s">
        <v>13200</v>
      </c>
      <c r="B2208" s="2992" t="s">
        <v>16920</v>
      </c>
      <c r="C2208" s="1277">
        <v>45694</v>
      </c>
      <c r="D2208" s="1277">
        <f>WORKDAY(C2208,29)</f>
        <v>45735</v>
      </c>
      <c r="E2208" s="593"/>
      <c r="F2208" s="1297"/>
      <c r="G2208" s="1276">
        <v>5940</v>
      </c>
      <c r="H2208" s="2760" t="s">
        <v>4869</v>
      </c>
      <c r="I2208" s="1326"/>
      <c r="J2208" s="1304" t="s">
        <v>16921</v>
      </c>
      <c r="K2208" s="2761" t="s">
        <v>16922</v>
      </c>
      <c r="L2208" s="2762" t="s">
        <v>16923</v>
      </c>
      <c r="M2208" s="771" t="s">
        <v>16967</v>
      </c>
      <c r="N2208" s="1176"/>
      <c r="O2208" s="1272">
        <v>34</v>
      </c>
      <c r="P2208" s="1272">
        <v>34</v>
      </c>
      <c r="Q2208" s="2014" t="s">
        <v>16924</v>
      </c>
      <c r="R2208" s="1173"/>
      <c r="S2208" s="1173"/>
      <c r="T2208" s="1173"/>
      <c r="U2208" s="1173"/>
      <c r="V2208" s="3002" t="s">
        <v>2073</v>
      </c>
      <c r="W2208" s="1173"/>
      <c r="X2208" s="3002" t="s">
        <v>37</v>
      </c>
      <c r="Y2208" s="1173"/>
      <c r="Z2208" s="3216" t="s">
        <v>45</v>
      </c>
      <c r="AA2208" s="1176" t="s">
        <v>16978</v>
      </c>
      <c r="AB2208" s="1173"/>
      <c r="AC2208" s="722">
        <v>90000</v>
      </c>
      <c r="AD2208" s="1266">
        <v>16417.5</v>
      </c>
      <c r="AE2208" s="722">
        <f t="shared" ref="AE2208" si="66">SUM(AD2208*P2208+AC2208)</f>
        <v>648195</v>
      </c>
      <c r="AF2208" s="31"/>
      <c r="AG2208" s="26"/>
    </row>
    <row r="2209" spans="1:33" ht="30" customHeight="1">
      <c r="A2209" s="2759" t="s">
        <v>8570</v>
      </c>
      <c r="B2209" s="9743" t="s">
        <v>16925</v>
      </c>
      <c r="C2209" s="9765">
        <v>45694</v>
      </c>
      <c r="D2209" s="9765">
        <f>WORKDAY(C2209,60)</f>
        <v>45778</v>
      </c>
      <c r="E2209" s="8864"/>
      <c r="F2209" s="9809"/>
      <c r="G2209" s="9840">
        <v>9013</v>
      </c>
      <c r="H2209" s="11158" t="s">
        <v>354</v>
      </c>
      <c r="I2209" s="9857"/>
      <c r="J2209" s="9843" t="s">
        <v>16926</v>
      </c>
      <c r="K2209" s="11179" t="s">
        <v>16927</v>
      </c>
      <c r="L2209" s="3101" t="s">
        <v>9167</v>
      </c>
      <c r="M2209" s="8868" t="s">
        <v>16968</v>
      </c>
      <c r="N2209" s="2690" t="s">
        <v>3955</v>
      </c>
      <c r="O2209" s="1272">
        <v>1</v>
      </c>
      <c r="P2209" s="1272">
        <v>1</v>
      </c>
      <c r="Q2209" s="11171" t="s">
        <v>16928</v>
      </c>
      <c r="R2209" s="9788"/>
      <c r="S2209" s="1173"/>
      <c r="T2209" s="1173"/>
      <c r="U2209" s="1173"/>
      <c r="V2209" s="10046" t="s">
        <v>2073</v>
      </c>
      <c r="W2209" s="1173"/>
      <c r="X2209" s="10046" t="s">
        <v>37</v>
      </c>
      <c r="Y2209" s="1173"/>
      <c r="Z2209" s="10046" t="s">
        <v>45</v>
      </c>
      <c r="AA2209" s="9840">
        <v>4504481039</v>
      </c>
      <c r="AB2209" s="1173"/>
      <c r="AC2209" s="8912">
        <v>0</v>
      </c>
      <c r="AD2209" s="1266">
        <v>65852</v>
      </c>
      <c r="AE2209" s="8912">
        <f>SUM(AD2209*P2209+AD2210*P2210+AC2209)</f>
        <v>82012</v>
      </c>
      <c r="AF2209" s="31"/>
      <c r="AG2209" s="26"/>
    </row>
    <row r="2210" spans="1:33" ht="30" customHeight="1">
      <c r="A2210" s="2759" t="s">
        <v>8570</v>
      </c>
      <c r="B2210" s="9700"/>
      <c r="C2210" s="9766"/>
      <c r="D2210" s="9766"/>
      <c r="E2210" s="8866"/>
      <c r="F2210" s="9810"/>
      <c r="G2210" s="9834"/>
      <c r="H2210" s="11160"/>
      <c r="I2210" s="9858"/>
      <c r="J2210" s="9844"/>
      <c r="K2210" s="11181"/>
      <c r="L2210" s="2762" t="s">
        <v>8688</v>
      </c>
      <c r="M2210" s="8869"/>
      <c r="N2210" s="2690" t="s">
        <v>3951</v>
      </c>
      <c r="O2210" s="1272">
        <v>1</v>
      </c>
      <c r="P2210" s="1272">
        <v>1</v>
      </c>
      <c r="Q2210" s="9971"/>
      <c r="R2210" s="9789"/>
      <c r="S2210" s="1173"/>
      <c r="T2210" s="1173"/>
      <c r="U2210" s="1173"/>
      <c r="V2210" s="9834"/>
      <c r="W2210" s="1173"/>
      <c r="X2210" s="9834"/>
      <c r="Y2210" s="1173"/>
      <c r="Z2210" s="9834"/>
      <c r="AA2210" s="9834"/>
      <c r="AB2210" s="1173"/>
      <c r="AC2210" s="8913"/>
      <c r="AD2210" s="1266">
        <v>16160</v>
      </c>
      <c r="AE2210" s="8913"/>
      <c r="AF2210" s="31"/>
      <c r="AG2210" s="26"/>
    </row>
    <row r="2211" spans="1:33" ht="30" customHeight="1">
      <c r="A2211" s="2759" t="s">
        <v>8570</v>
      </c>
      <c r="B2211" s="2992" t="s">
        <v>16929</v>
      </c>
      <c r="C2211" s="1277">
        <v>45694</v>
      </c>
      <c r="D2211" s="1277">
        <f>WORKDAY(C2211,40)</f>
        <v>45750</v>
      </c>
      <c r="E2211" s="593"/>
      <c r="F2211" s="1297"/>
      <c r="G2211" s="1276">
        <v>9013</v>
      </c>
      <c r="H2211" s="2630"/>
      <c r="I2211" s="2834" t="s">
        <v>92</v>
      </c>
      <c r="J2211" s="2788" t="s">
        <v>16931</v>
      </c>
      <c r="K2211" s="2631" t="s">
        <v>16932</v>
      </c>
      <c r="L2211" s="2762" t="s">
        <v>16930</v>
      </c>
      <c r="M2211" s="771" t="s">
        <v>16969</v>
      </c>
      <c r="N2211" s="3217" t="s">
        <v>6604</v>
      </c>
      <c r="O2211" s="1272">
        <v>96</v>
      </c>
      <c r="P2211" s="1272">
        <v>96</v>
      </c>
      <c r="Q2211" s="2788" t="s">
        <v>16933</v>
      </c>
      <c r="R2211" s="1173"/>
      <c r="S2211" s="1173"/>
      <c r="T2211" s="1173"/>
      <c r="U2211" s="1173"/>
      <c r="V2211" s="2751" t="s">
        <v>2073</v>
      </c>
      <c r="W2211" s="1173"/>
      <c r="X2211" s="2751" t="s">
        <v>37</v>
      </c>
      <c r="Y2211" s="1173"/>
      <c r="Z2211" s="2973" t="s">
        <v>45</v>
      </c>
      <c r="AA2211" s="1176">
        <v>4504481245</v>
      </c>
      <c r="AB2211" s="1173"/>
      <c r="AC2211" s="722">
        <v>0</v>
      </c>
      <c r="AD2211" s="1266">
        <v>6544.8</v>
      </c>
      <c r="AE2211" s="722">
        <f t="shared" ref="AE2211:AE2234" si="67">SUM(AD2211*P2211+AC2211)</f>
        <v>628300.80000000005</v>
      </c>
      <c r="AF2211" s="31"/>
      <c r="AG2211" s="26"/>
    </row>
    <row r="2212" spans="1:33" ht="30" customHeight="1">
      <c r="A2212" s="2759" t="s">
        <v>8564</v>
      </c>
      <c r="B2212" s="2992" t="s">
        <v>16934</v>
      </c>
      <c r="C2212" s="1277">
        <v>45693</v>
      </c>
      <c r="D2212" s="1277">
        <f>WORKDAY(C2212,7)</f>
        <v>45702</v>
      </c>
      <c r="E2212" s="593"/>
      <c r="F2212" s="1297"/>
      <c r="G2212" s="1276">
        <v>8598</v>
      </c>
      <c r="H2212" s="2760" t="s">
        <v>371</v>
      </c>
      <c r="I2212" s="1326"/>
      <c r="J2212" s="1304" t="s">
        <v>13107</v>
      </c>
      <c r="K2212" s="2761" t="s">
        <v>16935</v>
      </c>
      <c r="L2212" s="2762" t="s">
        <v>9029</v>
      </c>
      <c r="M2212" s="771" t="s">
        <v>16970</v>
      </c>
      <c r="N2212" s="1176"/>
      <c r="O2212" s="1272">
        <v>37</v>
      </c>
      <c r="P2212" s="1272">
        <v>37</v>
      </c>
      <c r="Q2212" s="2014" t="s">
        <v>16936</v>
      </c>
      <c r="R2212" s="1173"/>
      <c r="S2212" s="1173"/>
      <c r="T2212" s="1173"/>
      <c r="U2212" s="1173"/>
      <c r="V2212" s="2729" t="s">
        <v>2073</v>
      </c>
      <c r="W2212" s="1173"/>
      <c r="X2212" s="2729" t="s">
        <v>37</v>
      </c>
      <c r="Y2212" s="1173"/>
      <c r="Z2212" s="2691" t="s">
        <v>45</v>
      </c>
      <c r="AA2212" s="1176">
        <v>4504480199</v>
      </c>
      <c r="AB2212" s="1173"/>
      <c r="AC2212" s="722">
        <v>0</v>
      </c>
      <c r="AD2212" s="1266">
        <v>7938.81</v>
      </c>
      <c r="AE2212" s="722">
        <f t="shared" si="67"/>
        <v>293735.97000000003</v>
      </c>
      <c r="AF2212" s="31"/>
      <c r="AG2212" s="26"/>
    </row>
    <row r="2213" spans="1:33" ht="30" customHeight="1">
      <c r="A2213" s="2950" t="s">
        <v>8568</v>
      </c>
      <c r="B2213" s="2992" t="s">
        <v>16937</v>
      </c>
      <c r="C2213" s="1277">
        <v>45694</v>
      </c>
      <c r="D2213" s="1277">
        <f>WORKDAY(C2213,7)</f>
        <v>45705</v>
      </c>
      <c r="E2213" s="593"/>
      <c r="F2213" s="1297"/>
      <c r="G2213" s="1276">
        <v>8369</v>
      </c>
      <c r="H2213" s="2630"/>
      <c r="I2213" s="2834" t="s">
        <v>92</v>
      </c>
      <c r="J2213" s="1304" t="s">
        <v>16938</v>
      </c>
      <c r="K2213" s="2761" t="s">
        <v>16939</v>
      </c>
      <c r="L2213" s="2762" t="s">
        <v>76</v>
      </c>
      <c r="M2213" s="771" t="s">
        <v>16971</v>
      </c>
      <c r="N2213" s="1176"/>
      <c r="O2213" s="1272">
        <v>4</v>
      </c>
      <c r="P2213" s="1272">
        <v>4</v>
      </c>
      <c r="Q2213" s="2014" t="s">
        <v>16940</v>
      </c>
      <c r="R2213" s="1173"/>
      <c r="S2213" s="1173"/>
      <c r="T2213" s="1173"/>
      <c r="U2213" s="1173"/>
      <c r="V2213" s="2796" t="s">
        <v>2073</v>
      </c>
      <c r="W2213" s="1173"/>
      <c r="X2213" s="2796" t="s">
        <v>37</v>
      </c>
      <c r="Y2213" s="1173"/>
      <c r="Z2213" s="2823" t="s">
        <v>45</v>
      </c>
      <c r="AA2213" s="1176">
        <v>4504482083</v>
      </c>
      <c r="AB2213" s="1173"/>
      <c r="AC2213" s="722">
        <v>0</v>
      </c>
      <c r="AD2213" s="1266">
        <v>14355</v>
      </c>
      <c r="AE2213" s="722">
        <f t="shared" si="67"/>
        <v>57420</v>
      </c>
      <c r="AF2213" s="31"/>
      <c r="AG2213" s="26"/>
    </row>
    <row r="2214" spans="1:33" ht="30" customHeight="1">
      <c r="A2214" s="2759" t="s">
        <v>7869</v>
      </c>
      <c r="B2214" s="2992" t="s">
        <v>16941</v>
      </c>
      <c r="C2214" s="1277">
        <v>45693</v>
      </c>
      <c r="D2214" s="1277">
        <f>WORKDAY(C2214,4)</f>
        <v>45699</v>
      </c>
      <c r="E2214" s="593"/>
      <c r="F2214" s="1297"/>
      <c r="G2214" s="1276">
        <v>8644</v>
      </c>
      <c r="H2214" s="2760" t="s">
        <v>16942</v>
      </c>
      <c r="I2214" s="1326"/>
      <c r="J2214" s="1304" t="s">
        <v>16943</v>
      </c>
      <c r="K2214" s="2761" t="s">
        <v>16944</v>
      </c>
      <c r="L2214" s="2762" t="s">
        <v>76</v>
      </c>
      <c r="M2214" s="771" t="s">
        <v>16972</v>
      </c>
      <c r="N2214" s="1176"/>
      <c r="O2214" s="1272">
        <v>4</v>
      </c>
      <c r="P2214" s="1272">
        <v>4</v>
      </c>
      <c r="Q2214" s="2014" t="s">
        <v>14919</v>
      </c>
      <c r="R2214" s="1173"/>
      <c r="S2214" s="1173"/>
      <c r="T2214" s="1173"/>
      <c r="U2214" s="1173"/>
      <c r="V2214" s="2729" t="s">
        <v>2073</v>
      </c>
      <c r="W2214" s="1173"/>
      <c r="X2214" s="2729" t="s">
        <v>37</v>
      </c>
      <c r="Y2214" s="1173"/>
      <c r="Z2214" s="2758" t="s">
        <v>45</v>
      </c>
      <c r="AA2214" s="1176">
        <v>4504480109</v>
      </c>
      <c r="AB2214" s="1173"/>
      <c r="AC2214" s="722">
        <v>0</v>
      </c>
      <c r="AD2214" s="1266">
        <v>7480</v>
      </c>
      <c r="AE2214" s="722">
        <f t="shared" si="67"/>
        <v>29920</v>
      </c>
      <c r="AF2214" s="31"/>
      <c r="AG2214" s="26"/>
    </row>
    <row r="2215" spans="1:33" ht="30" customHeight="1">
      <c r="A2215" s="2759" t="s">
        <v>7869</v>
      </c>
      <c r="B2215" s="2992" t="s">
        <v>16945</v>
      </c>
      <c r="C2215" s="1277">
        <v>45693</v>
      </c>
      <c r="D2215" s="1277">
        <f>WORKDAY(C2215,9)</f>
        <v>45706</v>
      </c>
      <c r="E2215" s="593"/>
      <c r="F2215" s="1297"/>
      <c r="G2215" s="1276">
        <v>8644</v>
      </c>
      <c r="H2215" s="2760" t="s">
        <v>2985</v>
      </c>
      <c r="I2215" s="1326"/>
      <c r="J2215" s="1304" t="s">
        <v>16947</v>
      </c>
      <c r="K2215" s="2761" t="s">
        <v>16948</v>
      </c>
      <c r="L2215" s="2762" t="s">
        <v>67</v>
      </c>
      <c r="M2215" s="771" t="s">
        <v>16973</v>
      </c>
      <c r="N2215" s="1176"/>
      <c r="O2215" s="1272">
        <v>7</v>
      </c>
      <c r="P2215" s="1272">
        <v>7</v>
      </c>
      <c r="Q2215" s="2014" t="s">
        <v>16665</v>
      </c>
      <c r="R2215" s="1173"/>
      <c r="S2215" s="1173"/>
      <c r="T2215" s="1173"/>
      <c r="U2215" s="1173"/>
      <c r="V2215" s="2929" t="s">
        <v>2073</v>
      </c>
      <c r="W2215" s="1173"/>
      <c r="X2215" s="2929" t="s">
        <v>37</v>
      </c>
      <c r="Y2215" s="1173"/>
      <c r="Z2215" s="2758" t="s">
        <v>45</v>
      </c>
      <c r="AA2215" s="1176">
        <v>4504480734</v>
      </c>
      <c r="AB2215" s="1173"/>
      <c r="AC2215" s="722">
        <v>14580</v>
      </c>
      <c r="AD2215" s="1266">
        <v>7480</v>
      </c>
      <c r="AE2215" s="722">
        <f t="shared" si="67"/>
        <v>66940</v>
      </c>
      <c r="AF2215" s="31"/>
      <c r="AG2215" s="26"/>
    </row>
    <row r="2216" spans="1:33" ht="30" customHeight="1">
      <c r="A2216" s="2759" t="s">
        <v>7869</v>
      </c>
      <c r="B2216" s="2992" t="s">
        <v>16946</v>
      </c>
      <c r="C2216" s="1277">
        <v>45693</v>
      </c>
      <c r="D2216" s="1277">
        <f>WORKDAY(C2216,7)</f>
        <v>45702</v>
      </c>
      <c r="E2216" s="593"/>
      <c r="F2216" s="1297"/>
      <c r="G2216" s="1276">
        <v>8644</v>
      </c>
      <c r="H2216" s="2760" t="s">
        <v>16949</v>
      </c>
      <c r="I2216" s="1326"/>
      <c r="J2216" s="2788" t="s">
        <v>16950</v>
      </c>
      <c r="K2216" s="2761" t="s">
        <v>16951</v>
      </c>
      <c r="L2216" s="2762" t="s">
        <v>406</v>
      </c>
      <c r="M2216" s="771" t="s">
        <v>16974</v>
      </c>
      <c r="N2216" s="1176"/>
      <c r="O2216" s="1272">
        <v>9</v>
      </c>
      <c r="P2216" s="1272">
        <v>9</v>
      </c>
      <c r="Q2216" s="2788" t="s">
        <v>16665</v>
      </c>
      <c r="R2216" s="1173"/>
      <c r="S2216" s="1173"/>
      <c r="T2216" s="1173"/>
      <c r="U2216" s="1173"/>
      <c r="V2216" s="2856" t="s">
        <v>2073</v>
      </c>
      <c r="W2216" s="1173"/>
      <c r="X2216" s="2856" t="s">
        <v>37</v>
      </c>
      <c r="Y2216" s="1173"/>
      <c r="Z2216" s="2841" t="s">
        <v>45</v>
      </c>
      <c r="AA2216" s="1176">
        <v>4504480707</v>
      </c>
      <c r="AB2216" s="1173"/>
      <c r="AC2216" s="722">
        <v>4860</v>
      </c>
      <c r="AD2216" s="1266">
        <v>7480</v>
      </c>
      <c r="AE2216" s="722">
        <f t="shared" si="67"/>
        <v>72180</v>
      </c>
      <c r="AF2216" s="31"/>
      <c r="AG2216" s="26"/>
    </row>
    <row r="2217" spans="1:33" s="4113" customFormat="1" ht="30" customHeight="1">
      <c r="A2217" s="6740" t="s">
        <v>8626</v>
      </c>
      <c r="B2217" s="1504" t="s">
        <v>16952</v>
      </c>
      <c r="C2217" s="358">
        <v>45693</v>
      </c>
      <c r="D2217" s="358">
        <f>WORKDAY(C2217,10)</f>
        <v>45707</v>
      </c>
      <c r="E2217" s="37"/>
      <c r="F2217" s="449"/>
      <c r="G2217" s="360">
        <v>8615</v>
      </c>
      <c r="H2217" s="6741" t="s">
        <v>2787</v>
      </c>
      <c r="I2217" s="539"/>
      <c r="J2217" s="6742" t="s">
        <v>16953</v>
      </c>
      <c r="K2217" s="6743" t="s">
        <v>16954</v>
      </c>
      <c r="L2217" s="6744" t="s">
        <v>179</v>
      </c>
      <c r="M2217" s="135" t="s">
        <v>16975</v>
      </c>
      <c r="N2217" s="364"/>
      <c r="O2217" s="365">
        <v>8</v>
      </c>
      <c r="P2217" s="365">
        <v>8</v>
      </c>
      <c r="Q2217" s="1991" t="s">
        <v>16955</v>
      </c>
      <c r="R2217" s="366"/>
      <c r="S2217" s="366"/>
      <c r="T2217" s="366"/>
      <c r="U2217" s="366"/>
      <c r="V2217" s="366"/>
      <c r="W2217" s="366"/>
      <c r="X2217" s="366"/>
      <c r="Y2217" s="366"/>
      <c r="Z2217" s="364"/>
      <c r="AA2217" s="364">
        <v>4504480420</v>
      </c>
      <c r="AB2217" s="366"/>
      <c r="AC2217" s="280"/>
      <c r="AD2217" s="542"/>
      <c r="AE2217" s="280"/>
      <c r="AF2217" s="68"/>
      <c r="AG2217" s="71"/>
    </row>
    <row r="2218" spans="1:33" ht="30" customHeight="1">
      <c r="A2218" s="4452" t="s">
        <v>8626</v>
      </c>
      <c r="B2218" s="5066" t="s">
        <v>16956</v>
      </c>
      <c r="C2218" s="340">
        <v>45694</v>
      </c>
      <c r="D2218" s="340">
        <f>WORKDAY(C2218,7)</f>
        <v>45705</v>
      </c>
      <c r="E2218" s="422"/>
      <c r="F2218" s="374"/>
      <c r="G2218" s="339">
        <v>8615</v>
      </c>
      <c r="H2218" s="2903" t="s">
        <v>16957</v>
      </c>
      <c r="I2218" s="487"/>
      <c r="J2218" s="4052" t="s">
        <v>9073</v>
      </c>
      <c r="K2218" s="2911" t="s">
        <v>16763</v>
      </c>
      <c r="L2218" s="2725" t="s">
        <v>1932</v>
      </c>
      <c r="M2218" s="338" t="s">
        <v>16976</v>
      </c>
      <c r="N2218" s="255"/>
      <c r="O2218" s="258">
        <v>22</v>
      </c>
      <c r="P2218" s="257">
        <v>5</v>
      </c>
      <c r="Q2218" s="1977" t="s">
        <v>16958</v>
      </c>
      <c r="R2218" s="309"/>
      <c r="S2218" s="250"/>
      <c r="T2218" s="250"/>
      <c r="U2218" s="250"/>
      <c r="V2218" s="250"/>
      <c r="W2218" s="250"/>
      <c r="X2218" s="250"/>
      <c r="Y2218" s="250"/>
      <c r="Z2218" s="251"/>
      <c r="AA2218" s="251">
        <v>4504481038</v>
      </c>
      <c r="AB2218" s="250"/>
      <c r="AC2218" s="33">
        <v>0</v>
      </c>
      <c r="AD2218" s="471">
        <v>7857</v>
      </c>
      <c r="AE2218" s="33">
        <f t="shared" si="67"/>
        <v>39285</v>
      </c>
      <c r="AF2218" s="31"/>
      <c r="AG2218" s="26"/>
    </row>
    <row r="2219" spans="1:33" ht="30" customHeight="1">
      <c r="A2219" s="2759" t="s">
        <v>8509</v>
      </c>
      <c r="B2219" s="2992" t="s">
        <v>16959</v>
      </c>
      <c r="C2219" s="1277">
        <v>45693</v>
      </c>
      <c r="D2219" s="1277">
        <f>WORKDAY(C2219,7)</f>
        <v>45702</v>
      </c>
      <c r="E2219" s="593"/>
      <c r="F2219" s="1297"/>
      <c r="G2219" s="1276">
        <v>8593</v>
      </c>
      <c r="H2219" s="2760" t="s">
        <v>10362</v>
      </c>
      <c r="I2219" s="1326"/>
      <c r="J2219" s="1304" t="s">
        <v>16960</v>
      </c>
      <c r="K2219" s="2761" t="s">
        <v>16961</v>
      </c>
      <c r="L2219" s="2762" t="s">
        <v>28</v>
      </c>
      <c r="M2219" s="771" t="s">
        <v>16977</v>
      </c>
      <c r="N2219" s="1176"/>
      <c r="O2219" s="1272">
        <v>2</v>
      </c>
      <c r="P2219" s="1272">
        <v>2</v>
      </c>
      <c r="Q2219" s="2014" t="s">
        <v>16962</v>
      </c>
      <c r="R2219" s="1173"/>
      <c r="S2219" s="1173"/>
      <c r="T2219" s="1173"/>
      <c r="U2219" s="1173"/>
      <c r="V2219" s="2796" t="s">
        <v>2073</v>
      </c>
      <c r="W2219" s="1173"/>
      <c r="X2219" s="2796" t="s">
        <v>37</v>
      </c>
      <c r="Y2219" s="1173"/>
      <c r="Z2219" s="2795" t="s">
        <v>45</v>
      </c>
      <c r="AA2219" s="1176">
        <v>4504480198</v>
      </c>
      <c r="AB2219" s="1173"/>
      <c r="AC2219" s="722">
        <v>0</v>
      </c>
      <c r="AD2219" s="1266">
        <v>6714.9</v>
      </c>
      <c r="AE2219" s="722">
        <f t="shared" si="67"/>
        <v>13429.8</v>
      </c>
      <c r="AF2219" s="31"/>
      <c r="AG2219" s="26"/>
    </row>
    <row r="2220" spans="1:33" ht="30" customHeight="1">
      <c r="A2220" s="2814" t="s">
        <v>17456</v>
      </c>
      <c r="B2220" s="2992" t="s">
        <v>16980</v>
      </c>
      <c r="C2220" s="1277">
        <v>45698</v>
      </c>
      <c r="D2220" s="1277">
        <f>WORKDAY(C2220,7)</f>
        <v>45707</v>
      </c>
      <c r="E2220" s="593"/>
      <c r="F2220" s="1297"/>
      <c r="G2220" s="1276">
        <v>8610</v>
      </c>
      <c r="H2220" s="2630"/>
      <c r="I2220" s="2893" t="s">
        <v>92</v>
      </c>
      <c r="J2220" s="1304" t="s">
        <v>16981</v>
      </c>
      <c r="K2220" s="2808" t="s">
        <v>16982</v>
      </c>
      <c r="L2220" s="2762" t="s">
        <v>28</v>
      </c>
      <c r="M2220" s="771" t="s">
        <v>17001</v>
      </c>
      <c r="N2220" s="1176"/>
      <c r="O2220" s="1272">
        <v>2</v>
      </c>
      <c r="P2220" s="1272">
        <v>2</v>
      </c>
      <c r="Q2220" s="2014" t="s">
        <v>15500</v>
      </c>
      <c r="R2220" s="1173"/>
      <c r="S2220" s="1173"/>
      <c r="T2220" s="1173"/>
      <c r="U2220" s="1173"/>
      <c r="V2220" s="2841" t="s">
        <v>2073</v>
      </c>
      <c r="W2220" s="1173"/>
      <c r="X2220" s="2841" t="s">
        <v>37</v>
      </c>
      <c r="Y2220" s="1173"/>
      <c r="Z2220" s="2892" t="s">
        <v>45</v>
      </c>
      <c r="AA2220" s="1176">
        <v>4504482358</v>
      </c>
      <c r="AB2220" s="1173"/>
      <c r="AC2220" s="722">
        <v>0</v>
      </c>
      <c r="AD2220" s="1266">
        <v>7371</v>
      </c>
      <c r="AE2220" s="722">
        <f t="shared" si="67"/>
        <v>14742</v>
      </c>
      <c r="AF2220" s="31"/>
      <c r="AG2220" s="26"/>
    </row>
    <row r="2221" spans="1:33" ht="30" customHeight="1">
      <c r="A2221" s="2806" t="s">
        <v>8756</v>
      </c>
      <c r="B2221" s="2992" t="s">
        <v>16983</v>
      </c>
      <c r="C2221" s="1277">
        <v>45696</v>
      </c>
      <c r="D2221" s="1277">
        <f>WORKDAY(C2221,7)</f>
        <v>45706</v>
      </c>
      <c r="E2221" s="593"/>
      <c r="F2221" s="1297"/>
      <c r="G2221" s="1276">
        <v>8600</v>
      </c>
      <c r="H2221" s="2807" t="s">
        <v>383</v>
      </c>
      <c r="I2221" s="1326"/>
      <c r="J2221" s="1304" t="s">
        <v>16984</v>
      </c>
      <c r="K2221" s="2808" t="s">
        <v>16985</v>
      </c>
      <c r="L2221" s="2787" t="s">
        <v>173</v>
      </c>
      <c r="M2221" s="771" t="s">
        <v>17002</v>
      </c>
      <c r="N2221" s="1176"/>
      <c r="O2221" s="1272">
        <v>1</v>
      </c>
      <c r="P2221" s="1272">
        <v>1</v>
      </c>
      <c r="Q2221" s="2014" t="s">
        <v>15261</v>
      </c>
      <c r="R2221" s="1173"/>
      <c r="S2221" s="1173"/>
      <c r="T2221" s="1173"/>
      <c r="U2221" s="1173"/>
      <c r="V2221" s="2796" t="s">
        <v>2073</v>
      </c>
      <c r="W2221" s="1173"/>
      <c r="X2221" s="2796" t="s">
        <v>37</v>
      </c>
      <c r="Y2221" s="1173"/>
      <c r="Z2221" s="2729" t="s">
        <v>45</v>
      </c>
      <c r="AA2221" s="1176">
        <v>4504482980</v>
      </c>
      <c r="AB2221" s="1173"/>
      <c r="AC2221" s="722">
        <v>0</v>
      </c>
      <c r="AD2221" s="1266">
        <v>10976</v>
      </c>
      <c r="AE2221" s="722">
        <f t="shared" si="67"/>
        <v>10976</v>
      </c>
      <c r="AF2221" s="31"/>
      <c r="AG2221" s="26"/>
    </row>
    <row r="2222" spans="1:33" ht="30" customHeight="1">
      <c r="A2222" s="2806" t="s">
        <v>13710</v>
      </c>
      <c r="B2222" s="2992" t="s">
        <v>16986</v>
      </c>
      <c r="C2222" s="1277">
        <v>45696</v>
      </c>
      <c r="D2222" s="1277">
        <f>WORKDAY(C2222,10)</f>
        <v>45709</v>
      </c>
      <c r="E2222" s="593"/>
      <c r="F2222" s="1297"/>
      <c r="G2222" s="1276">
        <v>8623</v>
      </c>
      <c r="H2222" s="2807" t="s">
        <v>724</v>
      </c>
      <c r="I2222" s="1326"/>
      <c r="J2222" s="1304" t="s">
        <v>16987</v>
      </c>
      <c r="K2222" s="2808" t="s">
        <v>16988</v>
      </c>
      <c r="L2222" s="2787" t="s">
        <v>173</v>
      </c>
      <c r="M2222" s="771" t="s">
        <v>17003</v>
      </c>
      <c r="N2222" s="1176"/>
      <c r="O2222" s="1272">
        <v>1</v>
      </c>
      <c r="P2222" s="1272">
        <v>1</v>
      </c>
      <c r="Q2222" s="2014" t="s">
        <v>15261</v>
      </c>
      <c r="R2222" s="1173"/>
      <c r="S2222" s="1173"/>
      <c r="T2222" s="1173"/>
      <c r="U2222" s="1173"/>
      <c r="V2222" s="2914" t="s">
        <v>2073</v>
      </c>
      <c r="W2222" s="1173"/>
      <c r="X2222" s="2914" t="s">
        <v>37</v>
      </c>
      <c r="Y2222" s="1173"/>
      <c r="Z2222" s="2623" t="s">
        <v>45</v>
      </c>
      <c r="AA2222" s="1176">
        <v>4504483380</v>
      </c>
      <c r="AB2222" s="1173"/>
      <c r="AC2222" s="722">
        <v>6090</v>
      </c>
      <c r="AD2222" s="1266">
        <v>10246</v>
      </c>
      <c r="AE2222" s="722">
        <f t="shared" si="67"/>
        <v>16336</v>
      </c>
      <c r="AF2222" s="31"/>
      <c r="AG2222" s="26"/>
    </row>
    <row r="2223" spans="1:33" ht="30" customHeight="1">
      <c r="A2223" s="2806" t="s">
        <v>13710</v>
      </c>
      <c r="B2223" s="2992" t="s">
        <v>16989</v>
      </c>
      <c r="C2223" s="1277">
        <v>45696</v>
      </c>
      <c r="D2223" s="1277">
        <f>WORKDAY(C2223,12)</f>
        <v>45713</v>
      </c>
      <c r="E2223" s="593"/>
      <c r="F2223" s="1297"/>
      <c r="G2223" s="1276">
        <v>8623</v>
      </c>
      <c r="H2223" s="2807" t="s">
        <v>4286</v>
      </c>
      <c r="I2223" s="1326"/>
      <c r="J2223" s="1304" t="s">
        <v>16990</v>
      </c>
      <c r="K2223" s="2808" t="s">
        <v>16991</v>
      </c>
      <c r="L2223" s="2787" t="s">
        <v>173</v>
      </c>
      <c r="M2223" s="771" t="s">
        <v>17004</v>
      </c>
      <c r="N2223" s="1176"/>
      <c r="O2223" s="1272">
        <v>1</v>
      </c>
      <c r="P2223" s="1272">
        <v>1</v>
      </c>
      <c r="Q2223" s="2014" t="s">
        <v>15261</v>
      </c>
      <c r="R2223" s="1173"/>
      <c r="S2223" s="1173"/>
      <c r="T2223" s="1173"/>
      <c r="U2223" s="1173"/>
      <c r="V2223" s="2841" t="s">
        <v>2073</v>
      </c>
      <c r="W2223" s="1173"/>
      <c r="X2223" s="2841" t="s">
        <v>37</v>
      </c>
      <c r="Y2223" s="1173"/>
      <c r="Z2223" s="2927" t="s">
        <v>45</v>
      </c>
      <c r="AA2223" s="1176">
        <v>4504483381</v>
      </c>
      <c r="AB2223" s="1173"/>
      <c r="AC2223" s="722">
        <v>13050</v>
      </c>
      <c r="AD2223" s="1266">
        <v>10246</v>
      </c>
      <c r="AE2223" s="722">
        <f t="shared" si="67"/>
        <v>23296</v>
      </c>
      <c r="AF2223" s="31"/>
      <c r="AG2223" s="26"/>
    </row>
    <row r="2224" spans="1:33" ht="30" customHeight="1">
      <c r="A2224" s="2806" t="s">
        <v>8518</v>
      </c>
      <c r="B2224" s="2992" t="s">
        <v>16992</v>
      </c>
      <c r="C2224" s="1277">
        <v>45696</v>
      </c>
      <c r="D2224" s="1277">
        <f>WORKDAY(C2224,7)</f>
        <v>45706</v>
      </c>
      <c r="E2224" s="593"/>
      <c r="F2224" s="1297"/>
      <c r="G2224" s="1276">
        <v>8604</v>
      </c>
      <c r="H2224" s="2807" t="s">
        <v>1594</v>
      </c>
      <c r="I2224" s="1326"/>
      <c r="J2224" s="1304" t="s">
        <v>16993</v>
      </c>
      <c r="K2224" s="2808" t="s">
        <v>16994</v>
      </c>
      <c r="L2224" s="2787" t="s">
        <v>173</v>
      </c>
      <c r="M2224" s="771" t="s">
        <v>17005</v>
      </c>
      <c r="N2224" s="1176"/>
      <c r="O2224" s="1272">
        <v>1</v>
      </c>
      <c r="P2224" s="1272">
        <v>1</v>
      </c>
      <c r="Q2224" s="2014" t="s">
        <v>15261</v>
      </c>
      <c r="R2224" s="1173"/>
      <c r="S2224" s="1173"/>
      <c r="T2224" s="1173"/>
      <c r="U2224" s="1173"/>
      <c r="V2224" s="3312" t="s">
        <v>2073</v>
      </c>
      <c r="W2224" s="1173"/>
      <c r="X2224" s="3312" t="s">
        <v>37</v>
      </c>
      <c r="Y2224" s="1173"/>
      <c r="Z2224" s="3382" t="s">
        <v>45</v>
      </c>
      <c r="AA2224" s="1176">
        <v>4504483374</v>
      </c>
      <c r="AB2224" s="1173"/>
      <c r="AC2224" s="722">
        <v>0</v>
      </c>
      <c r="AD2224" s="1266">
        <v>7938</v>
      </c>
      <c r="AE2224" s="722">
        <f t="shared" si="67"/>
        <v>7938</v>
      </c>
      <c r="AF2224" s="31"/>
      <c r="AG2224" s="26"/>
    </row>
    <row r="2225" spans="1:33" ht="30" customHeight="1">
      <c r="A2225" s="2806" t="s">
        <v>8518</v>
      </c>
      <c r="B2225" s="2992" t="s">
        <v>16995</v>
      </c>
      <c r="C2225" s="1277">
        <v>45696</v>
      </c>
      <c r="D2225" s="1277">
        <f>WORKDAY(C2225,10)</f>
        <v>45709</v>
      </c>
      <c r="E2225" s="593"/>
      <c r="F2225" s="1297"/>
      <c r="G2225" s="1276">
        <v>8604</v>
      </c>
      <c r="H2225" s="2807" t="s">
        <v>11907</v>
      </c>
      <c r="I2225" s="1326"/>
      <c r="J2225" s="1304" t="s">
        <v>16996</v>
      </c>
      <c r="K2225" s="2808" t="s">
        <v>16997</v>
      </c>
      <c r="L2225" s="2787" t="s">
        <v>173</v>
      </c>
      <c r="M2225" s="771" t="s">
        <v>17006</v>
      </c>
      <c r="N2225" s="1176"/>
      <c r="O2225" s="1272">
        <v>1</v>
      </c>
      <c r="P2225" s="1272">
        <v>1</v>
      </c>
      <c r="Q2225" s="2014" t="s">
        <v>15261</v>
      </c>
      <c r="R2225" s="1173"/>
      <c r="S2225" s="1173"/>
      <c r="T2225" s="1173"/>
      <c r="U2225" s="1173"/>
      <c r="V2225" s="2969" t="s">
        <v>2073</v>
      </c>
      <c r="W2225" s="1173"/>
      <c r="X2225" s="2969" t="s">
        <v>37</v>
      </c>
      <c r="Y2225" s="1173"/>
      <c r="Z2225" s="3032" t="s">
        <v>45</v>
      </c>
      <c r="AA2225" s="1176">
        <v>4504483376</v>
      </c>
      <c r="AB2225" s="1173"/>
      <c r="AC2225" s="722">
        <v>6000</v>
      </c>
      <c r="AD2225" s="1266">
        <v>7938</v>
      </c>
      <c r="AE2225" s="722">
        <f t="shared" si="67"/>
        <v>13938</v>
      </c>
      <c r="AF2225" s="31"/>
      <c r="AG2225" s="26"/>
    </row>
    <row r="2226" spans="1:33" ht="30" customHeight="1">
      <c r="A2226" s="2806" t="s">
        <v>9092</v>
      </c>
      <c r="B2226" s="2992" t="s">
        <v>16998</v>
      </c>
      <c r="C2226" s="1277">
        <v>45696</v>
      </c>
      <c r="D2226" s="1277">
        <f>WORKDAY(C2226,10)</f>
        <v>45709</v>
      </c>
      <c r="E2226" s="593"/>
      <c r="F2226" s="1297"/>
      <c r="G2226" s="1276">
        <v>8599</v>
      </c>
      <c r="H2226" s="2807" t="s">
        <v>101</v>
      </c>
      <c r="I2226" s="1326"/>
      <c r="J2226" s="1304" t="s">
        <v>16999</v>
      </c>
      <c r="K2226" s="2808" t="s">
        <v>17000</v>
      </c>
      <c r="L2226" s="2787" t="s">
        <v>173</v>
      </c>
      <c r="M2226" s="771" t="s">
        <v>17007</v>
      </c>
      <c r="N2226" s="1176"/>
      <c r="O2226" s="1272">
        <v>1</v>
      </c>
      <c r="P2226" s="1272">
        <v>1</v>
      </c>
      <c r="Q2226" s="2014" t="s">
        <v>15261</v>
      </c>
      <c r="R2226" s="1173"/>
      <c r="S2226" s="1173"/>
      <c r="T2226" s="1173"/>
      <c r="U2226" s="1173"/>
      <c r="V2226" s="3116" t="s">
        <v>2073</v>
      </c>
      <c r="W2226" s="1173"/>
      <c r="X2226" s="3116" t="s">
        <v>37</v>
      </c>
      <c r="Y2226" s="1173"/>
      <c r="Z2226" s="3116" t="s">
        <v>45</v>
      </c>
      <c r="AA2226" s="1176">
        <v>4504483537</v>
      </c>
      <c r="AB2226" s="1173"/>
      <c r="AC2226" s="722">
        <v>6000</v>
      </c>
      <c r="AD2226" s="1266">
        <v>7938</v>
      </c>
      <c r="AE2226" s="722">
        <f t="shared" si="67"/>
        <v>13938</v>
      </c>
      <c r="AF2226" s="31"/>
      <c r="AG2226" s="26"/>
    </row>
    <row r="2227" spans="1:33" ht="30" customHeight="1">
      <c r="A2227" s="2728" t="s">
        <v>9994</v>
      </c>
      <c r="B2227" s="2992" t="s">
        <v>17008</v>
      </c>
      <c r="C2227" s="1277">
        <v>45697</v>
      </c>
      <c r="D2227" s="1277">
        <f>WORKDAY(C2227,10)</f>
        <v>45709</v>
      </c>
      <c r="E2227" s="593"/>
      <c r="F2227" s="1297"/>
      <c r="G2227" s="1276">
        <v>9042</v>
      </c>
      <c r="H2227" s="2785" t="s">
        <v>15928</v>
      </c>
      <c r="I2227" s="1326"/>
      <c r="J2227" s="1304" t="s">
        <v>17009</v>
      </c>
      <c r="K2227" s="2631" t="s">
        <v>17010</v>
      </c>
      <c r="L2227" s="2762" t="s">
        <v>28</v>
      </c>
      <c r="M2227" s="771" t="s">
        <v>17033</v>
      </c>
      <c r="N2227" s="1176"/>
      <c r="O2227" s="1272">
        <v>2</v>
      </c>
      <c r="P2227" s="1272">
        <v>2</v>
      </c>
      <c r="Q2227" s="2014" t="s">
        <v>15418</v>
      </c>
      <c r="R2227" s="1173"/>
      <c r="S2227" s="1173"/>
      <c r="T2227" s="1173"/>
      <c r="U2227" s="1173"/>
      <c r="V2227" s="3362" t="s">
        <v>2073</v>
      </c>
      <c r="W2227" s="1173"/>
      <c r="X2227" s="3362" t="s">
        <v>37</v>
      </c>
      <c r="Y2227" s="1173"/>
      <c r="Z2227" s="3350" t="s">
        <v>45</v>
      </c>
      <c r="AA2227" s="1176">
        <v>4504483541</v>
      </c>
      <c r="AB2227" s="1173"/>
      <c r="AC2227" s="722">
        <v>0</v>
      </c>
      <c r="AD2227" s="1266">
        <v>6075</v>
      </c>
      <c r="AE2227" s="722">
        <f t="shared" si="67"/>
        <v>12150</v>
      </c>
      <c r="AF2227" s="31"/>
      <c r="AG2227" s="26"/>
    </row>
    <row r="2228" spans="1:33" ht="30" customHeight="1">
      <c r="A2228" s="2728" t="s">
        <v>10036</v>
      </c>
      <c r="B2228" s="2992" t="s">
        <v>17011</v>
      </c>
      <c r="C2228" s="1277">
        <v>45695</v>
      </c>
      <c r="D2228" s="1277">
        <f>WORKDAY(C2228,8)</f>
        <v>45707</v>
      </c>
      <c r="E2228" s="593"/>
      <c r="F2228" s="1297"/>
      <c r="G2228" s="1276">
        <v>8589</v>
      </c>
      <c r="H2228" s="2785" t="s">
        <v>15525</v>
      </c>
      <c r="I2228" s="1326"/>
      <c r="J2228" s="1304" t="s">
        <v>17012</v>
      </c>
      <c r="K2228" s="2631" t="s">
        <v>17013</v>
      </c>
      <c r="L2228" s="1397" t="s">
        <v>9966</v>
      </c>
      <c r="M2228" s="771" t="s">
        <v>17034</v>
      </c>
      <c r="N2228" s="1176"/>
      <c r="O2228" s="1272">
        <v>1</v>
      </c>
      <c r="P2228" s="1272">
        <v>1</v>
      </c>
      <c r="Q2228" s="2014" t="s">
        <v>17014</v>
      </c>
      <c r="R2228" s="1173"/>
      <c r="S2228" s="1173"/>
      <c r="T2228" s="1173"/>
      <c r="U2228" s="1173"/>
      <c r="V2228" s="2783" t="s">
        <v>2073</v>
      </c>
      <c r="W2228" s="1173"/>
      <c r="X2228" s="2783" t="s">
        <v>37</v>
      </c>
      <c r="Y2228" s="1173"/>
      <c r="Z2228" s="2691" t="s">
        <v>45</v>
      </c>
      <c r="AA2228" s="1176">
        <v>4504482387</v>
      </c>
      <c r="AB2228" s="1173"/>
      <c r="AC2228" s="722">
        <v>0</v>
      </c>
      <c r="AD2228" s="1266">
        <v>7800</v>
      </c>
      <c r="AE2228" s="722">
        <f t="shared" si="67"/>
        <v>7800</v>
      </c>
      <c r="AF2228" s="31"/>
      <c r="AG2228" s="26"/>
    </row>
    <row r="2229" spans="1:33" ht="30" customHeight="1">
      <c r="A2229" s="2728" t="s">
        <v>13710</v>
      </c>
      <c r="B2229" s="2992" t="s">
        <v>17015</v>
      </c>
      <c r="C2229" s="1277">
        <v>45698</v>
      </c>
      <c r="D2229" s="1277">
        <f>WORKDAY(C2229,7)</f>
        <v>45707</v>
      </c>
      <c r="E2229" s="593"/>
      <c r="F2229" s="1297"/>
      <c r="G2229" s="1276">
        <v>8623</v>
      </c>
      <c r="H2229" s="2630"/>
      <c r="I2229" s="2793" t="s">
        <v>92</v>
      </c>
      <c r="J2229" s="1304" t="s">
        <v>17016</v>
      </c>
      <c r="K2229" s="2631" t="s">
        <v>17017</v>
      </c>
      <c r="L2229" s="2801" t="s">
        <v>76</v>
      </c>
      <c r="M2229" s="771" t="s">
        <v>17035</v>
      </c>
      <c r="N2229" s="1176"/>
      <c r="O2229" s="1272">
        <v>4</v>
      </c>
      <c r="P2229" s="257">
        <v>5</v>
      </c>
      <c r="Q2229" s="2014" t="s">
        <v>17018</v>
      </c>
      <c r="R2229" s="1173"/>
      <c r="S2229" s="1173"/>
      <c r="T2229" s="1173"/>
      <c r="U2229" s="1173"/>
      <c r="V2229" s="2774" t="s">
        <v>2073</v>
      </c>
      <c r="W2229" s="1173"/>
      <c r="X2229" s="2774" t="s">
        <v>37</v>
      </c>
      <c r="Y2229" s="1173"/>
      <c r="Z2229" s="2795" t="s">
        <v>45</v>
      </c>
      <c r="AA2229" s="1176">
        <v>4504484269</v>
      </c>
      <c r="AB2229" s="1173"/>
      <c r="AC2229" s="722">
        <v>0</v>
      </c>
      <c r="AD2229" s="1266">
        <v>10246</v>
      </c>
      <c r="AE2229" s="722">
        <f t="shared" si="67"/>
        <v>51230</v>
      </c>
      <c r="AF2229" s="31"/>
      <c r="AG2229" s="26"/>
    </row>
    <row r="2230" spans="1:33" ht="30" customHeight="1">
      <c r="A2230" s="4053" t="s">
        <v>13200</v>
      </c>
      <c r="B2230" s="4809" t="s">
        <v>17019</v>
      </c>
      <c r="C2230" s="340">
        <v>45698</v>
      </c>
      <c r="D2230" s="340">
        <f>WORKDAY(C2230,90)</f>
        <v>45824</v>
      </c>
      <c r="E2230" s="422"/>
      <c r="F2230" s="374"/>
      <c r="G2230" s="339">
        <v>5940</v>
      </c>
      <c r="H2230" s="3154" t="s">
        <v>622</v>
      </c>
      <c r="I2230" s="487"/>
      <c r="J2230" s="4054" t="s">
        <v>16058</v>
      </c>
      <c r="K2230" s="3155" t="s">
        <v>17020</v>
      </c>
      <c r="L2230" s="552" t="s">
        <v>173</v>
      </c>
      <c r="M2230" s="338" t="s">
        <v>17036</v>
      </c>
      <c r="N2230" s="255"/>
      <c r="O2230" s="258">
        <v>1</v>
      </c>
      <c r="P2230" s="258">
        <v>1</v>
      </c>
      <c r="Q2230" s="1977" t="s">
        <v>17021</v>
      </c>
      <c r="R2230" s="309"/>
      <c r="S2230" s="250"/>
      <c r="T2230" s="250"/>
      <c r="U2230" s="250"/>
      <c r="V2230" s="3885" t="s">
        <v>2073</v>
      </c>
      <c r="W2230" s="3421"/>
      <c r="X2230" s="3885" t="s">
        <v>37</v>
      </c>
      <c r="Y2230" s="250"/>
      <c r="Z2230" s="251"/>
      <c r="AA2230" s="251">
        <v>4504484402</v>
      </c>
      <c r="AB2230" s="250"/>
      <c r="AC2230" s="33">
        <v>120000</v>
      </c>
      <c r="AD2230" s="471">
        <v>16417.5</v>
      </c>
      <c r="AE2230" s="33">
        <f t="shared" si="67"/>
        <v>136417.5</v>
      </c>
      <c r="AF2230" s="31"/>
      <c r="AG2230" s="26"/>
    </row>
    <row r="2231" spans="1:33" ht="30" customHeight="1">
      <c r="A2231" s="2728" t="s">
        <v>9105</v>
      </c>
      <c r="B2231" s="2992" t="s">
        <v>17022</v>
      </c>
      <c r="C2231" s="1277">
        <v>45696</v>
      </c>
      <c r="D2231" s="1277">
        <f>WORKDAY(C2231,10)</f>
        <v>45709</v>
      </c>
      <c r="E2231" s="593"/>
      <c r="F2231" s="1297"/>
      <c r="G2231" s="1276">
        <v>8616</v>
      </c>
      <c r="H2231" s="2785" t="s">
        <v>6675</v>
      </c>
      <c r="I2231" s="1326"/>
      <c r="J2231" s="1304" t="s">
        <v>17023</v>
      </c>
      <c r="K2231" s="3064" t="s">
        <v>17024</v>
      </c>
      <c r="L2231" s="1397" t="s">
        <v>173</v>
      </c>
      <c r="M2231" s="771" t="s">
        <v>17037</v>
      </c>
      <c r="N2231" s="1176"/>
      <c r="O2231" s="1272">
        <v>1</v>
      </c>
      <c r="P2231" s="1272">
        <v>1</v>
      </c>
      <c r="Q2231" s="2014" t="s">
        <v>15261</v>
      </c>
      <c r="R2231" s="1173"/>
      <c r="S2231" s="1173"/>
      <c r="T2231" s="1173"/>
      <c r="U2231" s="1173"/>
      <c r="V2231" s="2958" t="s">
        <v>2073</v>
      </c>
      <c r="W2231" s="1173"/>
      <c r="X2231" s="2958" t="s">
        <v>37</v>
      </c>
      <c r="Y2231" s="1173"/>
      <c r="Z2231" s="2841" t="s">
        <v>45</v>
      </c>
      <c r="AA2231" s="1176">
        <v>4504483819</v>
      </c>
      <c r="AB2231" s="1173"/>
      <c r="AC2231" s="722">
        <v>6000</v>
      </c>
      <c r="AD2231" s="1266">
        <v>7858.62</v>
      </c>
      <c r="AE2231" s="722">
        <f t="shared" si="67"/>
        <v>13858.619999999999</v>
      </c>
      <c r="AF2231" s="31"/>
      <c r="AG2231" s="26"/>
    </row>
    <row r="2232" spans="1:33" ht="30" customHeight="1">
      <c r="A2232" s="4529" t="s">
        <v>8626</v>
      </c>
      <c r="B2232" s="4528" t="s">
        <v>17025</v>
      </c>
      <c r="C2232" s="340">
        <v>45696</v>
      </c>
      <c r="D2232" s="340">
        <f>WORKDAY(C2232,10)</f>
        <v>45709</v>
      </c>
      <c r="E2232" s="422"/>
      <c r="F2232" s="374"/>
      <c r="G2232" s="339">
        <v>8615</v>
      </c>
      <c r="H2232" s="3154" t="s">
        <v>5896</v>
      </c>
      <c r="I2232" s="487"/>
      <c r="J2232" s="4530" t="s">
        <v>17026</v>
      </c>
      <c r="K2232" s="3155" t="s">
        <v>17027</v>
      </c>
      <c r="L2232" s="552" t="s">
        <v>173</v>
      </c>
      <c r="M2232" s="338" t="s">
        <v>17038</v>
      </c>
      <c r="N2232" s="255"/>
      <c r="O2232" s="258">
        <v>1</v>
      </c>
      <c r="P2232" s="258">
        <v>1</v>
      </c>
      <c r="Q2232" s="1977" t="s">
        <v>15261</v>
      </c>
      <c r="R2232" s="309"/>
      <c r="S2232" s="250"/>
      <c r="T2232" s="250"/>
      <c r="U2232" s="250"/>
      <c r="V2232" s="3156" t="s">
        <v>2073</v>
      </c>
      <c r="W2232" s="250"/>
      <c r="X2232" s="3156" t="s">
        <v>37</v>
      </c>
      <c r="Y2232" s="250"/>
      <c r="Z2232" s="251"/>
      <c r="AA2232" s="251">
        <v>4504483817</v>
      </c>
      <c r="AB2232" s="250"/>
      <c r="AC2232" s="33">
        <v>6000</v>
      </c>
      <c r="AD2232" s="471">
        <v>7857</v>
      </c>
      <c r="AE2232" s="33">
        <f t="shared" si="67"/>
        <v>13857</v>
      </c>
      <c r="AF2232" s="31"/>
      <c r="AG2232" s="26"/>
    </row>
    <row r="2233" spans="1:33" ht="30" customHeight="1">
      <c r="A2233" s="2728" t="s">
        <v>8560</v>
      </c>
      <c r="B2233" s="3031" t="s">
        <v>17028</v>
      </c>
      <c r="C2233" s="1277">
        <v>45698</v>
      </c>
      <c r="D2233" s="1277">
        <f>WORKDAY(C2233,10)</f>
        <v>45712</v>
      </c>
      <c r="E2233" s="593"/>
      <c r="F2233" s="1297"/>
      <c r="G2233" s="1276">
        <v>8607</v>
      </c>
      <c r="H2233" s="2785" t="s">
        <v>17029</v>
      </c>
      <c r="I2233" s="2793" t="s">
        <v>25</v>
      </c>
      <c r="J2233" s="2802" t="s">
        <v>17030</v>
      </c>
      <c r="K2233" s="2631" t="s">
        <v>17031</v>
      </c>
      <c r="L2233" s="2801" t="s">
        <v>67</v>
      </c>
      <c r="M2233" s="771" t="s">
        <v>17039</v>
      </c>
      <c r="N2233" s="1176"/>
      <c r="O2233" s="1272">
        <v>7</v>
      </c>
      <c r="P2233" s="257">
        <v>8</v>
      </c>
      <c r="Q2233" s="2014" t="s">
        <v>17032</v>
      </c>
      <c r="R2233" s="1173"/>
      <c r="S2233" s="1173"/>
      <c r="T2233" s="1173"/>
      <c r="U2233" s="1173"/>
      <c r="V2233" s="2796" t="s">
        <v>2073</v>
      </c>
      <c r="W2233" s="1173"/>
      <c r="X2233" s="2796" t="s">
        <v>37</v>
      </c>
      <c r="Y2233" s="1173"/>
      <c r="Z2233" s="2691" t="s">
        <v>45</v>
      </c>
      <c r="AA2233" s="1176">
        <v>4504484516</v>
      </c>
      <c r="AB2233" s="1173"/>
      <c r="AC2233" s="722">
        <v>6000</v>
      </c>
      <c r="AD2233" s="1266">
        <v>7938</v>
      </c>
      <c r="AE2233" s="722">
        <f t="shared" si="67"/>
        <v>69504</v>
      </c>
      <c r="AF2233" s="31"/>
      <c r="AG2233" s="26"/>
    </row>
    <row r="2234" spans="1:33" ht="30" customHeight="1">
      <c r="A2234" s="2775" t="s">
        <v>9994</v>
      </c>
      <c r="B2234" s="2992" t="s">
        <v>17040</v>
      </c>
      <c r="C2234" s="1277">
        <v>45698</v>
      </c>
      <c r="D2234" s="1277">
        <f>WORKDAY(C2234,10)</f>
        <v>45712</v>
      </c>
      <c r="E2234" s="593"/>
      <c r="F2234" s="1297"/>
      <c r="G2234" s="1276">
        <v>9042</v>
      </c>
      <c r="H2234" s="2776" t="s">
        <v>7066</v>
      </c>
      <c r="I2234" s="2838" t="s">
        <v>25</v>
      </c>
      <c r="J2234" s="1304" t="s">
        <v>17041</v>
      </c>
      <c r="K2234" s="2777" t="s">
        <v>17042</v>
      </c>
      <c r="L2234" s="2801" t="s">
        <v>76</v>
      </c>
      <c r="M2234" s="771" t="s">
        <v>17076</v>
      </c>
      <c r="N2234" s="1176"/>
      <c r="O2234" s="1272">
        <v>4</v>
      </c>
      <c r="P2234" s="257">
        <v>5</v>
      </c>
      <c r="Q2234" s="2014" t="s">
        <v>17043</v>
      </c>
      <c r="R2234" s="1173"/>
      <c r="S2234" s="1173"/>
      <c r="T2234" s="1173"/>
      <c r="U2234" s="1173"/>
      <c r="V2234" s="2757" t="s">
        <v>2073</v>
      </c>
      <c r="W2234" s="1173"/>
      <c r="X2234" s="2757" t="s">
        <v>37</v>
      </c>
      <c r="Y2234" s="1173"/>
      <c r="Z2234" s="2841" t="s">
        <v>45</v>
      </c>
      <c r="AA2234" s="1176">
        <v>4504486132</v>
      </c>
      <c r="AB2234" s="1173"/>
      <c r="AC2234" s="722">
        <v>0</v>
      </c>
      <c r="AD2234" s="1266">
        <v>6075</v>
      </c>
      <c r="AE2234" s="722">
        <f t="shared" si="67"/>
        <v>30375</v>
      </c>
      <c r="AF2234" s="31"/>
      <c r="AG2234" s="26"/>
    </row>
    <row r="2235" spans="1:33" ht="30" customHeight="1">
      <c r="A2235" s="2775" t="s">
        <v>10014</v>
      </c>
      <c r="B2235" s="9743" t="s">
        <v>17044</v>
      </c>
      <c r="C2235" s="9765">
        <v>45699</v>
      </c>
      <c r="D2235" s="9765">
        <f>WORKDAY(C2235,10)</f>
        <v>45713</v>
      </c>
      <c r="E2235" s="8864"/>
      <c r="F2235" s="9809"/>
      <c r="G2235" s="9840">
        <v>8612</v>
      </c>
      <c r="H2235" s="11174" t="s">
        <v>15745</v>
      </c>
      <c r="I2235" s="9857"/>
      <c r="J2235" s="9843" t="s">
        <v>17045</v>
      </c>
      <c r="K2235" s="11196" t="s">
        <v>17046</v>
      </c>
      <c r="L2235" s="1397" t="s">
        <v>10235</v>
      </c>
      <c r="M2235" s="8868" t="s">
        <v>17077</v>
      </c>
      <c r="N2235" s="1176"/>
      <c r="O2235" s="1272">
        <v>1</v>
      </c>
      <c r="P2235" s="1272">
        <v>1</v>
      </c>
      <c r="Q2235" s="11176" t="s">
        <v>17047</v>
      </c>
      <c r="R2235" s="9788"/>
      <c r="S2235" s="1173"/>
      <c r="T2235" s="1173"/>
      <c r="U2235" s="1173"/>
      <c r="V2235" s="10084" t="s">
        <v>2073</v>
      </c>
      <c r="W2235" s="1173"/>
      <c r="X2235" s="10084" t="s">
        <v>37</v>
      </c>
      <c r="Y2235" s="1173"/>
      <c r="Z2235" s="10513" t="s">
        <v>45</v>
      </c>
      <c r="AA2235" s="9840">
        <v>4504485686</v>
      </c>
      <c r="AB2235" s="1173"/>
      <c r="AC2235" s="8912">
        <v>0</v>
      </c>
      <c r="AD2235" s="1266">
        <v>11400</v>
      </c>
      <c r="AE2235" s="8912">
        <f>SUM(AD2235*P2235+AD2236*P2236+AC2235)</f>
        <v>37240</v>
      </c>
      <c r="AF2235" s="31"/>
      <c r="AG2235" s="26"/>
    </row>
    <row r="2236" spans="1:33" ht="30" customHeight="1">
      <c r="A2236" s="2775" t="s">
        <v>10014</v>
      </c>
      <c r="B2236" s="9700"/>
      <c r="C2236" s="9766"/>
      <c r="D2236" s="9766"/>
      <c r="E2236" s="8866"/>
      <c r="F2236" s="9810"/>
      <c r="G2236" s="9834"/>
      <c r="H2236" s="11175"/>
      <c r="I2236" s="9858"/>
      <c r="J2236" s="9844"/>
      <c r="K2236" s="11197"/>
      <c r="L2236" s="2805" t="s">
        <v>8688</v>
      </c>
      <c r="M2236" s="8869"/>
      <c r="N2236" s="1176"/>
      <c r="O2236" s="1272">
        <v>1</v>
      </c>
      <c r="P2236" s="1272">
        <v>1</v>
      </c>
      <c r="Q2236" s="9971"/>
      <c r="R2236" s="9789"/>
      <c r="S2236" s="1173"/>
      <c r="T2236" s="1173"/>
      <c r="U2236" s="1173"/>
      <c r="V2236" s="9834"/>
      <c r="W2236" s="1173"/>
      <c r="X2236" s="9834"/>
      <c r="Y2236" s="1173"/>
      <c r="Z2236" s="9834"/>
      <c r="AA2236" s="9834"/>
      <c r="AB2236" s="1173"/>
      <c r="AC2236" s="8913"/>
      <c r="AD2236" s="1266">
        <v>25840</v>
      </c>
      <c r="AE2236" s="8913"/>
      <c r="AF2236" s="31"/>
      <c r="AG2236" s="26"/>
    </row>
    <row r="2237" spans="1:33" ht="30" customHeight="1">
      <c r="A2237" s="2775" t="s">
        <v>8508</v>
      </c>
      <c r="B2237" s="2992" t="s">
        <v>17048</v>
      </c>
      <c r="C2237" s="1277">
        <v>45696</v>
      </c>
      <c r="D2237" s="1277">
        <f>WORKDAY(C2237,10)</f>
        <v>45709</v>
      </c>
      <c r="E2237" s="593"/>
      <c r="F2237" s="1297"/>
      <c r="G2237" s="1276">
        <v>8601</v>
      </c>
      <c r="H2237" s="2776" t="s">
        <v>354</v>
      </c>
      <c r="I2237" s="1326"/>
      <c r="J2237" s="1304" t="s">
        <v>17049</v>
      </c>
      <c r="K2237" s="2777" t="s">
        <v>17050</v>
      </c>
      <c r="L2237" s="1397" t="s">
        <v>173</v>
      </c>
      <c r="M2237" s="771" t="s">
        <v>17078</v>
      </c>
      <c r="N2237" s="1176"/>
      <c r="O2237" s="1272">
        <v>1</v>
      </c>
      <c r="P2237" s="1272">
        <v>1</v>
      </c>
      <c r="Q2237" s="2778" t="s">
        <v>15261</v>
      </c>
      <c r="R2237" s="1173"/>
      <c r="S2237" s="1173"/>
      <c r="T2237" s="1173"/>
      <c r="U2237" s="1173"/>
      <c r="V2237" s="2729" t="s">
        <v>2073</v>
      </c>
      <c r="W2237" s="1173"/>
      <c r="X2237" s="2729" t="s">
        <v>37</v>
      </c>
      <c r="Y2237" s="1173"/>
      <c r="Z2237" s="2729" t="s">
        <v>45</v>
      </c>
      <c r="AA2237" s="1176">
        <v>4504485210</v>
      </c>
      <c r="AB2237" s="1173"/>
      <c r="AC2237" s="722">
        <v>0</v>
      </c>
      <c r="AD2237" s="1266">
        <v>10976</v>
      </c>
      <c r="AE2237" s="722">
        <f t="shared" ref="AE2237:AE2253" si="68">SUM(AD2237*P2237+AC2237)</f>
        <v>10976</v>
      </c>
      <c r="AF2237" s="31"/>
      <c r="AG2237" s="26"/>
    </row>
    <row r="2238" spans="1:33" ht="30" customHeight="1">
      <c r="A2238" s="2775" t="s">
        <v>8508</v>
      </c>
      <c r="B2238" s="2992" t="s">
        <v>17051</v>
      </c>
      <c r="C2238" s="1277">
        <v>45696</v>
      </c>
      <c r="D2238" s="1277">
        <f>WORKDAY(C2238,10)</f>
        <v>45709</v>
      </c>
      <c r="E2238" s="593"/>
      <c r="F2238" s="1297"/>
      <c r="G2238" s="1276">
        <v>8601</v>
      </c>
      <c r="H2238" s="2776" t="s">
        <v>11774</v>
      </c>
      <c r="I2238" s="1326"/>
      <c r="J2238" s="1304" t="s">
        <v>17052</v>
      </c>
      <c r="K2238" s="2777" t="s">
        <v>17053</v>
      </c>
      <c r="L2238" s="1397" t="s">
        <v>173</v>
      </c>
      <c r="M2238" s="771" t="s">
        <v>17079</v>
      </c>
      <c r="N2238" s="1176"/>
      <c r="O2238" s="1272">
        <v>1</v>
      </c>
      <c r="P2238" s="1272">
        <v>1</v>
      </c>
      <c r="Q2238" s="2778" t="s">
        <v>15261</v>
      </c>
      <c r="R2238" s="1173"/>
      <c r="S2238" s="1173"/>
      <c r="T2238" s="1173"/>
      <c r="U2238" s="1173"/>
      <c r="V2238" s="3085" t="s">
        <v>2073</v>
      </c>
      <c r="W2238" s="1173"/>
      <c r="X2238" s="3085" t="s">
        <v>37</v>
      </c>
      <c r="Y2238" s="1173"/>
      <c r="Z2238" s="2729" t="s">
        <v>45</v>
      </c>
      <c r="AA2238" s="1176">
        <v>4504485314</v>
      </c>
      <c r="AB2238" s="1173"/>
      <c r="AC2238" s="722">
        <v>7290</v>
      </c>
      <c r="AD2238" s="1266">
        <v>10976</v>
      </c>
      <c r="AE2238" s="722">
        <f t="shared" si="68"/>
        <v>18266</v>
      </c>
      <c r="AF2238" s="31"/>
      <c r="AG2238" s="26"/>
    </row>
    <row r="2239" spans="1:33" ht="30" customHeight="1">
      <c r="A2239" s="2775" t="s">
        <v>9155</v>
      </c>
      <c r="B2239" s="2992" t="s">
        <v>17054</v>
      </c>
      <c r="C2239" s="1277">
        <v>45696</v>
      </c>
      <c r="D2239" s="1277">
        <f>WORKDAY(C2239,7)</f>
        <v>45706</v>
      </c>
      <c r="E2239" s="593"/>
      <c r="F2239" s="1297"/>
      <c r="G2239" s="1276">
        <v>8602</v>
      </c>
      <c r="H2239" s="2776" t="s">
        <v>1619</v>
      </c>
      <c r="I2239" s="1326"/>
      <c r="J2239" s="1304" t="s">
        <v>17055</v>
      </c>
      <c r="K2239" s="2777" t="s">
        <v>17056</v>
      </c>
      <c r="L2239" s="1397" t="s">
        <v>173</v>
      </c>
      <c r="M2239" s="771" t="s">
        <v>17080</v>
      </c>
      <c r="N2239" s="1176"/>
      <c r="O2239" s="1272">
        <v>1</v>
      </c>
      <c r="P2239" s="1272">
        <v>1</v>
      </c>
      <c r="Q2239" s="2778" t="s">
        <v>15261</v>
      </c>
      <c r="R2239" s="1173"/>
      <c r="S2239" s="1173"/>
      <c r="T2239" s="1173"/>
      <c r="U2239" s="1173"/>
      <c r="V2239" s="2779" t="s">
        <v>2073</v>
      </c>
      <c r="W2239" s="1173"/>
      <c r="X2239" s="2779" t="s">
        <v>37</v>
      </c>
      <c r="Y2239" s="1173"/>
      <c r="Z2239" s="2774" t="s">
        <v>45</v>
      </c>
      <c r="AA2239" s="1176">
        <v>4504485212</v>
      </c>
      <c r="AB2239" s="1173"/>
      <c r="AC2239" s="722">
        <v>0</v>
      </c>
      <c r="AD2239" s="1266">
        <v>10976</v>
      </c>
      <c r="AE2239" s="722">
        <f t="shared" si="68"/>
        <v>10976</v>
      </c>
      <c r="AF2239" s="31"/>
      <c r="AG2239" s="26"/>
    </row>
    <row r="2240" spans="1:33" ht="30" customHeight="1">
      <c r="A2240" s="2775" t="s">
        <v>8556</v>
      </c>
      <c r="B2240" s="2992" t="s">
        <v>17057</v>
      </c>
      <c r="C2240" s="1277">
        <v>45696</v>
      </c>
      <c r="D2240" s="1277">
        <f>WORKDAY(C2240,7)</f>
        <v>45706</v>
      </c>
      <c r="E2240" s="593"/>
      <c r="F2240" s="1297"/>
      <c r="G2240" s="1276">
        <v>8608</v>
      </c>
      <c r="H2240" s="2776" t="s">
        <v>5879</v>
      </c>
      <c r="I2240" s="1326"/>
      <c r="J2240" s="1304" t="s">
        <v>17058</v>
      </c>
      <c r="K2240" s="2777" t="s">
        <v>17059</v>
      </c>
      <c r="L2240" s="1397" t="s">
        <v>173</v>
      </c>
      <c r="M2240" s="771" t="s">
        <v>17081</v>
      </c>
      <c r="N2240" s="1176"/>
      <c r="O2240" s="1272">
        <v>1</v>
      </c>
      <c r="P2240" s="1272">
        <v>1</v>
      </c>
      <c r="Q2240" s="2778" t="s">
        <v>15261</v>
      </c>
      <c r="R2240" s="1173"/>
      <c r="S2240" s="1173"/>
      <c r="T2240" s="1173"/>
      <c r="U2240" s="1173"/>
      <c r="V2240" s="2969" t="s">
        <v>2073</v>
      </c>
      <c r="W2240" s="1173"/>
      <c r="X2240" s="2969" t="s">
        <v>37</v>
      </c>
      <c r="Y2240" s="1173"/>
      <c r="Z2240" s="2914" t="s">
        <v>45</v>
      </c>
      <c r="AA2240" s="1176">
        <v>4504485315</v>
      </c>
      <c r="AB2240" s="1173"/>
      <c r="AC2240" s="722">
        <v>0</v>
      </c>
      <c r="AD2240" s="1266">
        <v>7938</v>
      </c>
      <c r="AE2240" s="722">
        <f t="shared" si="68"/>
        <v>7938</v>
      </c>
      <c r="AF2240" s="31"/>
      <c r="AG2240" s="26"/>
    </row>
    <row r="2241" spans="1:33" ht="30" customHeight="1">
      <c r="A2241" s="2775" t="s">
        <v>8626</v>
      </c>
      <c r="B2241" s="2992" t="s">
        <v>17060</v>
      </c>
      <c r="C2241" s="1277">
        <v>45698</v>
      </c>
      <c r="D2241" s="1277">
        <f>WORKDAY(C2241,10)</f>
        <v>45712</v>
      </c>
      <c r="E2241" s="593"/>
      <c r="F2241" s="1297"/>
      <c r="G2241" s="1276">
        <v>8615</v>
      </c>
      <c r="H2241" s="2776" t="s">
        <v>4619</v>
      </c>
      <c r="I2241" s="1326"/>
      <c r="J2241" s="2778" t="s">
        <v>17061</v>
      </c>
      <c r="K2241" s="2777" t="s">
        <v>17062</v>
      </c>
      <c r="L2241" s="2805" t="s">
        <v>179</v>
      </c>
      <c r="M2241" s="771" t="s">
        <v>17082</v>
      </c>
      <c r="N2241" s="1176"/>
      <c r="O2241" s="1272">
        <v>8</v>
      </c>
      <c r="P2241" s="1272">
        <v>8</v>
      </c>
      <c r="Q2241" s="2014" t="s">
        <v>17063</v>
      </c>
      <c r="R2241" s="1173"/>
      <c r="S2241" s="1173"/>
      <c r="T2241" s="1173"/>
      <c r="U2241" s="1173"/>
      <c r="V2241" s="3188" t="s">
        <v>2073</v>
      </c>
      <c r="W2241" s="1173"/>
      <c r="X2241" s="3188" t="s">
        <v>37</v>
      </c>
      <c r="Y2241" s="1173"/>
      <c r="Z2241" s="3188" t="s">
        <v>45</v>
      </c>
      <c r="AA2241" s="1176">
        <v>4504486128</v>
      </c>
      <c r="AB2241" s="1173"/>
      <c r="AC2241" s="722">
        <v>6000</v>
      </c>
      <c r="AD2241" s="1266">
        <v>7857</v>
      </c>
      <c r="AE2241" s="722">
        <f t="shared" si="68"/>
        <v>68856</v>
      </c>
      <c r="AF2241" s="31"/>
      <c r="AG2241" s="26"/>
    </row>
    <row r="2242" spans="1:33" ht="30" customHeight="1">
      <c r="A2242" s="2775" t="s">
        <v>8549</v>
      </c>
      <c r="B2242" s="2992" t="s">
        <v>17064</v>
      </c>
      <c r="C2242" s="1277">
        <v>45699</v>
      </c>
      <c r="D2242" s="1277">
        <f>WORKDAY(C2242,10)</f>
        <v>45713</v>
      </c>
      <c r="E2242" s="593"/>
      <c r="F2242" s="1297"/>
      <c r="G2242" s="1276">
        <v>8634</v>
      </c>
      <c r="H2242" s="2776" t="s">
        <v>17066</v>
      </c>
      <c r="I2242" s="1326"/>
      <c r="J2242" s="1304" t="s">
        <v>17067</v>
      </c>
      <c r="K2242" s="2777" t="s">
        <v>17068</v>
      </c>
      <c r="L2242" s="2805" t="s">
        <v>4333</v>
      </c>
      <c r="M2242" s="771" t="s">
        <v>17083</v>
      </c>
      <c r="N2242" s="1176"/>
      <c r="O2242" s="1272">
        <v>28</v>
      </c>
      <c r="P2242" s="1272">
        <v>28</v>
      </c>
      <c r="Q2242" s="2778" t="s">
        <v>17069</v>
      </c>
      <c r="R2242" s="1173"/>
      <c r="S2242" s="1173"/>
      <c r="T2242" s="1173"/>
      <c r="U2242" s="1173"/>
      <c r="V2242" s="2892" t="s">
        <v>2073</v>
      </c>
      <c r="W2242" s="1173"/>
      <c r="X2242" s="2892" t="s">
        <v>37</v>
      </c>
      <c r="Y2242" s="1173"/>
      <c r="Z2242" s="2958" t="s">
        <v>45</v>
      </c>
      <c r="AA2242" s="1176">
        <v>4504485982</v>
      </c>
      <c r="AB2242" s="1173"/>
      <c r="AC2242" s="722">
        <v>6000</v>
      </c>
      <c r="AD2242" s="1266">
        <v>7858.62</v>
      </c>
      <c r="AE2242" s="722">
        <f t="shared" si="68"/>
        <v>226041.36</v>
      </c>
      <c r="AF2242" s="31"/>
      <c r="AG2242" s="26"/>
    </row>
    <row r="2243" spans="1:33" ht="30" customHeight="1">
      <c r="A2243" s="2775" t="s">
        <v>8549</v>
      </c>
      <c r="B2243" s="2992" t="s">
        <v>17065</v>
      </c>
      <c r="C2243" s="1277">
        <v>45700</v>
      </c>
      <c r="D2243" s="1277">
        <f>WORKDAY(C2243,9)</f>
        <v>45713</v>
      </c>
      <c r="E2243" s="593"/>
      <c r="F2243" s="1297"/>
      <c r="G2243" s="1276">
        <v>8634</v>
      </c>
      <c r="H2243" s="2776" t="s">
        <v>608</v>
      </c>
      <c r="I2243" s="1326"/>
      <c r="J2243" s="1304" t="s">
        <v>12501</v>
      </c>
      <c r="K2243" s="2777" t="s">
        <v>17070</v>
      </c>
      <c r="L2243" s="2805" t="s">
        <v>4333</v>
      </c>
      <c r="M2243" s="771" t="s">
        <v>17084</v>
      </c>
      <c r="N2243" s="1176"/>
      <c r="O2243" s="1272">
        <v>28</v>
      </c>
      <c r="P2243" s="257">
        <v>29</v>
      </c>
      <c r="Q2243" s="2778" t="s">
        <v>17071</v>
      </c>
      <c r="R2243" s="1173"/>
      <c r="S2243" s="1173"/>
      <c r="T2243" s="1173"/>
      <c r="U2243" s="1173"/>
      <c r="V2243" s="3188" t="s">
        <v>2073</v>
      </c>
      <c r="W2243" s="1173"/>
      <c r="X2243" s="3188" t="s">
        <v>37</v>
      </c>
      <c r="Y2243" s="1173"/>
      <c r="Z2243" s="3234" t="s">
        <v>45</v>
      </c>
      <c r="AA2243" s="1176">
        <v>4504486126</v>
      </c>
      <c r="AB2243" s="1173"/>
      <c r="AC2243" s="722">
        <v>3000</v>
      </c>
      <c r="AD2243" s="1266">
        <v>7858.62</v>
      </c>
      <c r="AE2243" s="722">
        <f t="shared" si="68"/>
        <v>230899.98</v>
      </c>
      <c r="AF2243" s="31"/>
      <c r="AG2243" s="26"/>
    </row>
    <row r="2244" spans="1:33" ht="30" customHeight="1">
      <c r="A2244" s="2775" t="s">
        <v>8564</v>
      </c>
      <c r="B2244" s="2992" t="s">
        <v>17072</v>
      </c>
      <c r="C2244" s="1277">
        <v>45700</v>
      </c>
      <c r="D2244" s="1277">
        <f>WORKDAY(C2244,7)</f>
        <v>45709</v>
      </c>
      <c r="E2244" s="593"/>
      <c r="F2244" s="1297"/>
      <c r="G2244" s="1276">
        <v>8598</v>
      </c>
      <c r="H2244" s="2776" t="s">
        <v>1484</v>
      </c>
      <c r="I2244" s="1326"/>
      <c r="J2244" s="1304" t="s">
        <v>17073</v>
      </c>
      <c r="K2244" s="2777" t="s">
        <v>17074</v>
      </c>
      <c r="L2244" s="2805" t="s">
        <v>760</v>
      </c>
      <c r="M2244" s="771" t="s">
        <v>17085</v>
      </c>
      <c r="N2244" s="1176"/>
      <c r="O2244" s="1272">
        <v>30</v>
      </c>
      <c r="P2244" s="1272">
        <v>30</v>
      </c>
      <c r="Q2244" s="2014" t="s">
        <v>17075</v>
      </c>
      <c r="R2244" s="1173"/>
      <c r="S2244" s="1173"/>
      <c r="T2244" s="1173"/>
      <c r="U2244" s="1173"/>
      <c r="V2244" s="2796" t="s">
        <v>2073</v>
      </c>
      <c r="W2244" s="1173"/>
      <c r="X2244" s="2796" t="s">
        <v>37</v>
      </c>
      <c r="Y2244" s="1173"/>
      <c r="Z2244" s="2691" t="s">
        <v>45</v>
      </c>
      <c r="AA2244" s="1176">
        <v>4504486263</v>
      </c>
      <c r="AB2244" s="1173"/>
      <c r="AC2244" s="722">
        <v>0</v>
      </c>
      <c r="AD2244" s="1266">
        <v>7938.81</v>
      </c>
      <c r="AE2244" s="722">
        <f t="shared" si="68"/>
        <v>238164.30000000002</v>
      </c>
      <c r="AF2244" s="31"/>
      <c r="AG2244" s="26"/>
    </row>
    <row r="2245" spans="1:33" ht="30" customHeight="1">
      <c r="A2245" s="2748" t="s">
        <v>8756</v>
      </c>
      <c r="B2245" s="2992" t="s">
        <v>17086</v>
      </c>
      <c r="C2245" s="1277">
        <v>45700</v>
      </c>
      <c r="D2245" s="1277">
        <f>WORKDAY(C2245,12)</f>
        <v>45716</v>
      </c>
      <c r="E2245" s="593"/>
      <c r="F2245" s="1297"/>
      <c r="G2245" s="1276">
        <v>8600</v>
      </c>
      <c r="H2245" s="2786" t="s">
        <v>1262</v>
      </c>
      <c r="I2245" s="1326"/>
      <c r="J2245" s="1304" t="s">
        <v>15225</v>
      </c>
      <c r="K2245" s="2804" t="s">
        <v>17087</v>
      </c>
      <c r="L2245" s="2855" t="s">
        <v>464</v>
      </c>
      <c r="M2245" s="771" t="s">
        <v>17152</v>
      </c>
      <c r="N2245" s="1176"/>
      <c r="O2245" s="1272">
        <v>32</v>
      </c>
      <c r="P2245" s="1272">
        <v>32</v>
      </c>
      <c r="Q2245" s="2014" t="s">
        <v>17088</v>
      </c>
      <c r="R2245" s="1173"/>
      <c r="S2245" s="1173"/>
      <c r="T2245" s="1173"/>
      <c r="U2245" s="1173"/>
      <c r="V2245" s="3102" t="s">
        <v>2073</v>
      </c>
      <c r="W2245" s="1173"/>
      <c r="X2245" s="3102" t="s">
        <v>37</v>
      </c>
      <c r="Y2245" s="1173"/>
      <c r="Z2245" s="2729" t="s">
        <v>45</v>
      </c>
      <c r="AA2245" s="1176">
        <v>4504486870</v>
      </c>
      <c r="AB2245" s="1173"/>
      <c r="AC2245" s="722">
        <v>21870</v>
      </c>
      <c r="AD2245" s="1266">
        <v>10976</v>
      </c>
      <c r="AE2245" s="722">
        <f t="shared" si="68"/>
        <v>373102</v>
      </c>
      <c r="AF2245" s="31"/>
      <c r="AG2245" s="26"/>
    </row>
    <row r="2246" spans="1:33" ht="30" customHeight="1">
      <c r="A2246" s="6099" t="s">
        <v>8756</v>
      </c>
      <c r="B2246" s="6156" t="s">
        <v>17089</v>
      </c>
      <c r="C2246" s="340">
        <v>45700</v>
      </c>
      <c r="D2246" s="340">
        <f>WORKDAY(C2246,90)</f>
        <v>45826</v>
      </c>
      <c r="E2246" s="422"/>
      <c r="F2246" s="374"/>
      <c r="G2246" s="339">
        <v>8600</v>
      </c>
      <c r="H2246" s="2895" t="s">
        <v>377</v>
      </c>
      <c r="I2246" s="487"/>
      <c r="J2246" s="6100" t="s">
        <v>17090</v>
      </c>
      <c r="K2246" s="2896" t="s">
        <v>17091</v>
      </c>
      <c r="L2246" s="2725" t="s">
        <v>28</v>
      </c>
      <c r="M2246" s="338" t="s">
        <v>17153</v>
      </c>
      <c r="N2246" s="255"/>
      <c r="O2246" s="258">
        <v>2</v>
      </c>
      <c r="P2246" s="258">
        <v>2</v>
      </c>
      <c r="Q2246" s="1977" t="s">
        <v>17092</v>
      </c>
      <c r="R2246" s="309"/>
      <c r="S2246" s="250"/>
      <c r="T2246" s="250"/>
      <c r="U2246" s="250"/>
      <c r="V2246" s="4928" t="s">
        <v>2073</v>
      </c>
      <c r="W2246" s="3421"/>
      <c r="X2246" s="4928" t="s">
        <v>37</v>
      </c>
      <c r="Y2246" s="250"/>
      <c r="Z2246" s="251"/>
      <c r="AA2246" s="251">
        <v>4504486872</v>
      </c>
      <c r="AB2246" s="250"/>
      <c r="AC2246" s="33">
        <v>78400</v>
      </c>
      <c r="AD2246" s="471">
        <v>10976</v>
      </c>
      <c r="AE2246" s="33">
        <f t="shared" si="68"/>
        <v>100352</v>
      </c>
      <c r="AF2246" s="31"/>
      <c r="AG2246" s="26"/>
    </row>
    <row r="2247" spans="1:33" ht="30" customHeight="1">
      <c r="A2247" s="2748" t="s">
        <v>10642</v>
      </c>
      <c r="B2247" s="2992" t="s">
        <v>17093</v>
      </c>
      <c r="C2247" s="1277">
        <v>45700</v>
      </c>
      <c r="D2247" s="1277">
        <f>WORKDAY(C2247,10)</f>
        <v>45714</v>
      </c>
      <c r="E2247" s="593"/>
      <c r="F2247" s="1297"/>
      <c r="G2247" s="1276">
        <v>8614</v>
      </c>
      <c r="H2247" s="2786" t="s">
        <v>10828</v>
      </c>
      <c r="I2247" s="1326"/>
      <c r="J2247" s="1304" t="s">
        <v>17094</v>
      </c>
      <c r="K2247" s="2804" t="s">
        <v>17095</v>
      </c>
      <c r="L2247" s="2855" t="s">
        <v>4075</v>
      </c>
      <c r="M2247" s="771" t="s">
        <v>17154</v>
      </c>
      <c r="N2247" s="1176"/>
      <c r="O2247" s="1272">
        <v>14</v>
      </c>
      <c r="P2247" s="1272">
        <v>14</v>
      </c>
      <c r="Q2247" s="2014" t="s">
        <v>17096</v>
      </c>
      <c r="R2247" s="1173"/>
      <c r="S2247" s="1173"/>
      <c r="T2247" s="1173"/>
      <c r="U2247" s="1173"/>
      <c r="V2247" s="2892" t="s">
        <v>2073</v>
      </c>
      <c r="W2247" s="1173"/>
      <c r="X2247" s="2892" t="s">
        <v>37</v>
      </c>
      <c r="Y2247" s="1173"/>
      <c r="Z2247" s="2758" t="s">
        <v>45</v>
      </c>
      <c r="AA2247" s="1176">
        <v>4504487236</v>
      </c>
      <c r="AB2247" s="1173"/>
      <c r="AC2247" s="722">
        <v>0</v>
      </c>
      <c r="AD2247" s="1266">
        <v>6318</v>
      </c>
      <c r="AE2247" s="722">
        <f t="shared" si="68"/>
        <v>88452</v>
      </c>
      <c r="AF2247" s="31"/>
      <c r="AG2247" s="26"/>
    </row>
    <row r="2248" spans="1:33" ht="30" customHeight="1">
      <c r="A2248" s="2748" t="s">
        <v>8564</v>
      </c>
      <c r="B2248" s="2992" t="s">
        <v>17097</v>
      </c>
      <c r="C2248" s="1277">
        <v>45700</v>
      </c>
      <c r="D2248" s="1277">
        <f>WORKDAY(C2248,10)</f>
        <v>45714</v>
      </c>
      <c r="E2248" s="593"/>
      <c r="F2248" s="1297"/>
      <c r="G2248" s="1276">
        <v>8598</v>
      </c>
      <c r="H2248" s="2630"/>
      <c r="I2248" s="2803" t="s">
        <v>92</v>
      </c>
      <c r="J2248" s="1304" t="s">
        <v>13034</v>
      </c>
      <c r="K2248" s="2804" t="s">
        <v>17098</v>
      </c>
      <c r="L2248" s="2789" t="s">
        <v>17304</v>
      </c>
      <c r="M2248" s="771" t="s">
        <v>17155</v>
      </c>
      <c r="N2248" s="1176"/>
      <c r="O2248" s="1272">
        <v>11</v>
      </c>
      <c r="P2248" s="257">
        <v>13</v>
      </c>
      <c r="Q2248" s="2014" t="s">
        <v>17099</v>
      </c>
      <c r="R2248" s="1173"/>
      <c r="S2248" s="1173"/>
      <c r="T2248" s="1173"/>
      <c r="U2248" s="1173"/>
      <c r="V2248" s="1173"/>
      <c r="W2248" s="1173"/>
      <c r="X2248" s="1173"/>
      <c r="Y2248" s="1173"/>
      <c r="Z2248" s="2691" t="s">
        <v>45</v>
      </c>
      <c r="AA2248" s="1176">
        <v>4504487234</v>
      </c>
      <c r="AB2248" s="1173"/>
      <c r="AC2248" s="722">
        <v>6000</v>
      </c>
      <c r="AD2248" s="1266">
        <v>7938.81</v>
      </c>
      <c r="AE2248" s="722">
        <f t="shared" si="68"/>
        <v>109204.53</v>
      </c>
      <c r="AF2248" s="31"/>
      <c r="AG2248" s="26"/>
    </row>
    <row r="2249" spans="1:33" ht="30" customHeight="1">
      <c r="A2249" s="3494" t="s">
        <v>8564</v>
      </c>
      <c r="B2249" s="4734" t="s">
        <v>17100</v>
      </c>
      <c r="C2249" s="340">
        <v>45701</v>
      </c>
      <c r="D2249" s="340">
        <f>WORKDAY(C2249,10)</f>
        <v>45715</v>
      </c>
      <c r="E2249" s="422"/>
      <c r="F2249" s="374"/>
      <c r="G2249" s="339">
        <v>8598</v>
      </c>
      <c r="H2249" s="2895" t="s">
        <v>9273</v>
      </c>
      <c r="I2249" s="487"/>
      <c r="J2249" s="3495" t="s">
        <v>17101</v>
      </c>
      <c r="K2249" s="2896" t="s">
        <v>17102</v>
      </c>
      <c r="L2249" s="2897" t="s">
        <v>128</v>
      </c>
      <c r="M2249" s="338" t="s">
        <v>17156</v>
      </c>
      <c r="N2249" s="255"/>
      <c r="O2249" s="258">
        <v>3</v>
      </c>
      <c r="P2249" s="258">
        <v>3</v>
      </c>
      <c r="Q2249" s="1977" t="s">
        <v>1427</v>
      </c>
      <c r="R2249" s="309"/>
      <c r="S2249" s="250"/>
      <c r="T2249" s="250"/>
      <c r="U2249" s="250"/>
      <c r="V2249" s="3467" t="s">
        <v>2073</v>
      </c>
      <c r="W2249" s="251"/>
      <c r="X2249" s="3467" t="s">
        <v>7042</v>
      </c>
      <c r="Y2249" s="250"/>
      <c r="Z2249" s="251"/>
      <c r="AA2249" s="251">
        <v>4504487557</v>
      </c>
      <c r="AB2249" s="250"/>
      <c r="AC2249" s="33">
        <v>6000</v>
      </c>
      <c r="AD2249" s="471">
        <v>7938.81</v>
      </c>
      <c r="AE2249" s="33">
        <f t="shared" si="68"/>
        <v>29816.43</v>
      </c>
      <c r="AF2249" s="31"/>
      <c r="AG2249" s="26"/>
    </row>
    <row r="2250" spans="1:33" ht="30" customHeight="1">
      <c r="A2250" s="2894" t="s">
        <v>13200</v>
      </c>
      <c r="B2250" s="5089" t="s">
        <v>17103</v>
      </c>
      <c r="C2250" s="340">
        <v>45700</v>
      </c>
      <c r="D2250" s="340">
        <f>WORKDAY(C2250,14)</f>
        <v>45720</v>
      </c>
      <c r="E2250" s="422"/>
      <c r="F2250" s="374"/>
      <c r="G2250" s="339">
        <v>5940</v>
      </c>
      <c r="H2250" s="2895" t="s">
        <v>2723</v>
      </c>
      <c r="I2250" s="2909" t="s">
        <v>25</v>
      </c>
      <c r="J2250" s="2910" t="s">
        <v>16653</v>
      </c>
      <c r="K2250" s="2896" t="s">
        <v>17104</v>
      </c>
      <c r="L2250" s="2897" t="s">
        <v>76</v>
      </c>
      <c r="M2250" s="338" t="s">
        <v>17157</v>
      </c>
      <c r="N2250" s="255"/>
      <c r="O2250" s="258">
        <v>4</v>
      </c>
      <c r="P2250" s="258">
        <v>4</v>
      </c>
      <c r="Q2250" s="1977" t="s">
        <v>17105</v>
      </c>
      <c r="R2250" s="309"/>
      <c r="S2250" s="250"/>
      <c r="T2250" s="250"/>
      <c r="U2250" s="250"/>
      <c r="V2250" s="2902" t="s">
        <v>2073</v>
      </c>
      <c r="W2250" s="250"/>
      <c r="X2250" s="2902" t="s">
        <v>37</v>
      </c>
      <c r="Y2250" s="250"/>
      <c r="Z2250" s="251"/>
      <c r="AA2250" s="251">
        <v>4504486635</v>
      </c>
      <c r="AB2250" s="250"/>
      <c r="AC2250" s="33">
        <v>0</v>
      </c>
      <c r="AD2250" s="471">
        <v>16417.5</v>
      </c>
      <c r="AE2250" s="33">
        <f t="shared" si="68"/>
        <v>65670</v>
      </c>
      <c r="AF2250" s="31"/>
      <c r="AG2250" s="26"/>
    </row>
    <row r="2251" spans="1:33" ht="30" customHeight="1">
      <c r="A2251" s="2748" t="s">
        <v>14524</v>
      </c>
      <c r="B2251" s="2992" t="s">
        <v>17106</v>
      </c>
      <c r="C2251" s="1277">
        <v>45700</v>
      </c>
      <c r="D2251" s="1277">
        <f>WORKDAY(C2251,25)</f>
        <v>45735</v>
      </c>
      <c r="E2251" s="593"/>
      <c r="F2251" s="1297"/>
      <c r="G2251" s="1276">
        <v>8637</v>
      </c>
      <c r="H2251" s="2786" t="s">
        <v>1771</v>
      </c>
      <c r="I2251" s="1326"/>
      <c r="J2251" s="1304" t="s">
        <v>17107</v>
      </c>
      <c r="K2251" s="2804" t="s">
        <v>17108</v>
      </c>
      <c r="L2251" s="2855" t="s">
        <v>76</v>
      </c>
      <c r="M2251" s="771" t="s">
        <v>17158</v>
      </c>
      <c r="N2251" s="1176"/>
      <c r="O2251" s="1272">
        <v>4</v>
      </c>
      <c r="P2251" s="1272">
        <v>4</v>
      </c>
      <c r="Q2251" s="2014" t="s">
        <v>17109</v>
      </c>
      <c r="R2251" s="1173"/>
      <c r="S2251" s="1173"/>
      <c r="T2251" s="1173"/>
      <c r="U2251" s="1173"/>
      <c r="V2251" s="2856" t="s">
        <v>2073</v>
      </c>
      <c r="W2251" s="1173"/>
      <c r="X2251" s="2856" t="s">
        <v>37</v>
      </c>
      <c r="Y2251" s="1173"/>
      <c r="Z2251" s="2841" t="s">
        <v>45</v>
      </c>
      <c r="AA2251" s="1176">
        <v>4504487028</v>
      </c>
      <c r="AB2251" s="1173"/>
      <c r="AC2251" s="722">
        <v>0</v>
      </c>
      <c r="AD2251" s="1266">
        <v>13500</v>
      </c>
      <c r="AE2251" s="722">
        <f t="shared" si="68"/>
        <v>54000</v>
      </c>
      <c r="AF2251" s="31"/>
      <c r="AG2251" s="26"/>
    </row>
    <row r="2252" spans="1:33" ht="30" customHeight="1">
      <c r="A2252" s="5581" t="s">
        <v>14524</v>
      </c>
      <c r="B2252" s="5592" t="s">
        <v>17110</v>
      </c>
      <c r="C2252" s="340">
        <v>45700</v>
      </c>
      <c r="D2252" s="340">
        <f>WORKDAY(C2252,45)</f>
        <v>45763</v>
      </c>
      <c r="E2252" s="422"/>
      <c r="F2252" s="374"/>
      <c r="G2252" s="339">
        <v>8637</v>
      </c>
      <c r="H2252" s="2895" t="s">
        <v>11720</v>
      </c>
      <c r="I2252" s="487"/>
      <c r="J2252" s="5582" t="s">
        <v>17111</v>
      </c>
      <c r="K2252" s="2896" t="s">
        <v>17112</v>
      </c>
      <c r="L2252" s="552" t="s">
        <v>173</v>
      </c>
      <c r="M2252" s="338" t="s">
        <v>17159</v>
      </c>
      <c r="N2252" s="255"/>
      <c r="O2252" s="258">
        <v>1</v>
      </c>
      <c r="P2252" s="258">
        <v>1</v>
      </c>
      <c r="Q2252" s="1977" t="s">
        <v>17113</v>
      </c>
      <c r="R2252" s="309"/>
      <c r="S2252" s="250"/>
      <c r="T2252" s="250"/>
      <c r="U2252" s="250"/>
      <c r="V2252" s="5580" t="s">
        <v>2073</v>
      </c>
      <c r="W2252" s="3421"/>
      <c r="X2252" s="5580" t="s">
        <v>37</v>
      </c>
      <c r="Y2252" s="250"/>
      <c r="Z2252" s="251"/>
      <c r="AA2252" s="251">
        <v>4504486974</v>
      </c>
      <c r="AB2252" s="250"/>
      <c r="AC2252" s="33">
        <v>35000</v>
      </c>
      <c r="AD2252" s="471">
        <v>13500</v>
      </c>
      <c r="AE2252" s="33">
        <f t="shared" si="68"/>
        <v>48500</v>
      </c>
      <c r="AF2252" s="31"/>
      <c r="AG2252" s="26"/>
    </row>
    <row r="2253" spans="1:33" ht="30" customHeight="1">
      <c r="A2253" s="2748" t="s">
        <v>8549</v>
      </c>
      <c r="B2253" s="2992" t="s">
        <v>17114</v>
      </c>
      <c r="C2253" s="1277">
        <v>45701</v>
      </c>
      <c r="D2253" s="1277">
        <f>WORKDAY(C2253,7)</f>
        <v>45712</v>
      </c>
      <c r="E2253" s="593"/>
      <c r="F2253" s="1297"/>
      <c r="G2253" s="1276">
        <v>8634</v>
      </c>
      <c r="H2253" s="2786" t="s">
        <v>10062</v>
      </c>
      <c r="I2253" s="1326"/>
      <c r="J2253" s="1304" t="s">
        <v>17115</v>
      </c>
      <c r="K2253" s="2804" t="s">
        <v>17116</v>
      </c>
      <c r="L2253" s="2762" t="s">
        <v>28</v>
      </c>
      <c r="M2253" s="771" t="s">
        <v>17160</v>
      </c>
      <c r="N2253" s="1176"/>
      <c r="O2253" s="1272">
        <v>2</v>
      </c>
      <c r="P2253" s="1272">
        <v>2</v>
      </c>
      <c r="Q2253" s="2835" t="s">
        <v>17117</v>
      </c>
      <c r="R2253" s="1173"/>
      <c r="S2253" s="1173"/>
      <c r="T2253" s="1173"/>
      <c r="U2253" s="1173"/>
      <c r="V2253" s="2795" t="s">
        <v>2073</v>
      </c>
      <c r="W2253" s="1173"/>
      <c r="X2253" s="2795" t="s">
        <v>37</v>
      </c>
      <c r="Y2253" s="1173"/>
      <c r="Z2253" s="2823" t="s">
        <v>45</v>
      </c>
      <c r="AA2253" s="1176">
        <v>4504487415</v>
      </c>
      <c r="AB2253" s="1173"/>
      <c r="AC2253" s="722">
        <v>0</v>
      </c>
      <c r="AD2253" s="1266">
        <v>7858.62</v>
      </c>
      <c r="AE2253" s="722">
        <f t="shared" si="68"/>
        <v>15717.24</v>
      </c>
      <c r="AF2253" s="31"/>
      <c r="AG2253" s="26"/>
    </row>
    <row r="2254" spans="1:33" s="4113" customFormat="1" ht="30" customHeight="1">
      <c r="A2254" s="4517" t="s">
        <v>8568</v>
      </c>
      <c r="B2254" s="11208" t="s">
        <v>17118</v>
      </c>
      <c r="C2254" s="10027">
        <v>45699</v>
      </c>
      <c r="D2254" s="10027">
        <f>WORKDAY(C2254,60)</f>
        <v>45783</v>
      </c>
      <c r="E2254" s="8947"/>
      <c r="F2254" s="11182"/>
      <c r="G2254" s="9962">
        <v>8369</v>
      </c>
      <c r="H2254" s="11184" t="s">
        <v>17119</v>
      </c>
      <c r="I2254" s="9975"/>
      <c r="J2254" s="11177" t="s">
        <v>17120</v>
      </c>
      <c r="K2254" s="11172" t="s">
        <v>17121</v>
      </c>
      <c r="L2254" s="4518" t="s">
        <v>179</v>
      </c>
      <c r="M2254" s="8962" t="s">
        <v>17161</v>
      </c>
      <c r="N2254" s="4519" t="s">
        <v>3952</v>
      </c>
      <c r="O2254" s="365">
        <v>12</v>
      </c>
      <c r="P2254" s="365">
        <v>12</v>
      </c>
      <c r="Q2254" s="11177" t="s">
        <v>17122</v>
      </c>
      <c r="R2254" s="366"/>
      <c r="S2254" s="366"/>
      <c r="T2254" s="366"/>
      <c r="U2254" s="366"/>
      <c r="V2254" s="11194"/>
      <c r="W2254" s="4520"/>
      <c r="X2254" s="11194"/>
      <c r="Y2254" s="366"/>
      <c r="Z2254" s="364"/>
      <c r="AA2254" s="9962">
        <v>4504487750</v>
      </c>
      <c r="AB2254" s="366"/>
      <c r="AC2254" s="9657"/>
      <c r="AD2254" s="542"/>
      <c r="AE2254" s="9657"/>
      <c r="AF2254" s="68"/>
      <c r="AG2254" s="71"/>
    </row>
    <row r="2255" spans="1:33" s="4113" customFormat="1" ht="30" customHeight="1">
      <c r="A2255" s="4517" t="s">
        <v>8568</v>
      </c>
      <c r="B2255" s="11209"/>
      <c r="C2255" s="10028"/>
      <c r="D2255" s="10028"/>
      <c r="E2255" s="8949"/>
      <c r="F2255" s="11183"/>
      <c r="G2255" s="9963"/>
      <c r="H2255" s="11185"/>
      <c r="I2255" s="9976"/>
      <c r="J2255" s="11178"/>
      <c r="K2255" s="11173"/>
      <c r="L2255" s="1508" t="s">
        <v>9167</v>
      </c>
      <c r="M2255" s="8964"/>
      <c r="N2255" s="4519" t="s">
        <v>3955</v>
      </c>
      <c r="O2255" s="365">
        <v>1</v>
      </c>
      <c r="P2255" s="365">
        <v>1</v>
      </c>
      <c r="Q2255" s="10107"/>
      <c r="R2255" s="366"/>
      <c r="S2255" s="366"/>
      <c r="T2255" s="366"/>
      <c r="U2255" s="366"/>
      <c r="V2255" s="9963"/>
      <c r="W2255" s="4520"/>
      <c r="X2255" s="9963"/>
      <c r="Y2255" s="366"/>
      <c r="Z2255" s="364"/>
      <c r="AA2255" s="9963"/>
      <c r="AB2255" s="366"/>
      <c r="AC2255" s="9658"/>
      <c r="AD2255" s="542"/>
      <c r="AE2255" s="9658"/>
      <c r="AF2255" s="68"/>
      <c r="AG2255" s="71"/>
    </row>
    <row r="2256" spans="1:33" ht="30" customHeight="1">
      <c r="A2256" s="2748" t="s">
        <v>8600</v>
      </c>
      <c r="B2256" s="2992" t="s">
        <v>17123</v>
      </c>
      <c r="C2256" s="1277">
        <v>45700</v>
      </c>
      <c r="D2256" s="1277">
        <f>WORKDAY(C2256,10)</f>
        <v>45714</v>
      </c>
      <c r="E2256" s="593"/>
      <c r="F2256" s="1297"/>
      <c r="G2256" s="1276">
        <v>8647</v>
      </c>
      <c r="H2256" s="2786" t="s">
        <v>1382</v>
      </c>
      <c r="I2256" s="1326"/>
      <c r="J2256" s="1304" t="s">
        <v>14921</v>
      </c>
      <c r="K2256" s="2631" t="s">
        <v>17124</v>
      </c>
      <c r="L2256" s="2762" t="s">
        <v>28</v>
      </c>
      <c r="M2256" s="771" t="s">
        <v>17162</v>
      </c>
      <c r="N2256" s="1176"/>
      <c r="O2256" s="1272">
        <v>2</v>
      </c>
      <c r="P2256" s="1272">
        <v>2</v>
      </c>
      <c r="Q2256" s="2014" t="s">
        <v>11285</v>
      </c>
      <c r="R2256" s="1173"/>
      <c r="S2256" s="1173"/>
      <c r="T2256" s="1173"/>
      <c r="U2256" s="1173"/>
      <c r="V2256" s="2751" t="s">
        <v>2073</v>
      </c>
      <c r="W2256" s="1173"/>
      <c r="X2256" s="2751" t="s">
        <v>37</v>
      </c>
      <c r="Y2256" s="1173"/>
      <c r="Z2256" s="2774" t="s">
        <v>45</v>
      </c>
      <c r="AA2256" s="1176">
        <v>4504487747</v>
      </c>
      <c r="AB2256" s="1173"/>
      <c r="AC2256" s="722">
        <v>10935</v>
      </c>
      <c r="AD2256" s="1266">
        <v>7938</v>
      </c>
      <c r="AE2256" s="722">
        <f t="shared" ref="AE2256:AE2258" si="69">SUM(AD2256*P2256+AC2256)</f>
        <v>26811</v>
      </c>
      <c r="AF2256" s="31"/>
      <c r="AG2256" s="26"/>
    </row>
    <row r="2257" spans="1:33" ht="30" customHeight="1">
      <c r="A2257" s="3604" t="s">
        <v>8509</v>
      </c>
      <c r="B2257" s="5068" t="s">
        <v>17125</v>
      </c>
      <c r="C2257" s="340">
        <v>45701</v>
      </c>
      <c r="D2257" s="340">
        <f>WORKDAY(C2257,8)</f>
        <v>45713</v>
      </c>
      <c r="E2257" s="422"/>
      <c r="F2257" s="374"/>
      <c r="G2257" s="339">
        <v>8593</v>
      </c>
      <c r="H2257" s="2895" t="s">
        <v>12757</v>
      </c>
      <c r="I2257" s="487"/>
      <c r="J2257" s="3605" t="s">
        <v>17126</v>
      </c>
      <c r="K2257" s="2911" t="s">
        <v>17127</v>
      </c>
      <c r="L2257" s="552" t="s">
        <v>7674</v>
      </c>
      <c r="M2257" s="338" t="s">
        <v>17163</v>
      </c>
      <c r="N2257" s="255"/>
      <c r="O2257" s="258">
        <v>4</v>
      </c>
      <c r="P2257" s="258">
        <v>4</v>
      </c>
      <c r="Q2257" s="1977" t="s">
        <v>17128</v>
      </c>
      <c r="R2257" s="309"/>
      <c r="S2257" s="250"/>
      <c r="T2257" s="250"/>
      <c r="U2257" s="250"/>
      <c r="V2257" s="3483" t="s">
        <v>2073</v>
      </c>
      <c r="W2257" s="3421"/>
      <c r="X2257" s="3483" t="s">
        <v>37</v>
      </c>
      <c r="Y2257" s="250"/>
      <c r="Z2257" s="251"/>
      <c r="AA2257" s="251">
        <v>4504487560</v>
      </c>
      <c r="AB2257" s="250"/>
      <c r="AC2257" s="33">
        <v>0</v>
      </c>
      <c r="AD2257" s="471">
        <v>3730.5</v>
      </c>
      <c r="AE2257" s="33">
        <f t="shared" si="69"/>
        <v>14922</v>
      </c>
      <c r="AF2257" s="31"/>
      <c r="AG2257" s="26"/>
    </row>
    <row r="2258" spans="1:33" ht="30" customHeight="1">
      <c r="A2258" s="6297" t="s">
        <v>8509</v>
      </c>
      <c r="B2258" s="6322" t="s">
        <v>17129</v>
      </c>
      <c r="C2258" s="340">
        <v>45700</v>
      </c>
      <c r="D2258" s="340">
        <f>WORKDAY(C2258,9)</f>
        <v>45713</v>
      </c>
      <c r="E2258" s="422"/>
      <c r="F2258" s="374"/>
      <c r="G2258" s="339">
        <v>8593</v>
      </c>
      <c r="H2258" s="2608"/>
      <c r="I2258" s="2909" t="s">
        <v>25</v>
      </c>
      <c r="J2258" s="6300" t="s">
        <v>17130</v>
      </c>
      <c r="K2258" s="2896" t="s">
        <v>17131</v>
      </c>
      <c r="L2258" s="552" t="s">
        <v>173</v>
      </c>
      <c r="M2258" s="338" t="s">
        <v>17164</v>
      </c>
      <c r="N2258" s="255"/>
      <c r="O2258" s="258">
        <v>1</v>
      </c>
      <c r="P2258" s="258">
        <v>1</v>
      </c>
      <c r="Q2258" s="1977" t="s">
        <v>17132</v>
      </c>
      <c r="R2258" s="309"/>
      <c r="S2258" s="250"/>
      <c r="T2258" s="250"/>
      <c r="U2258" s="250"/>
      <c r="V2258" s="3341" t="s">
        <v>2073</v>
      </c>
      <c r="W2258" s="250"/>
      <c r="X2258" s="3341" t="s">
        <v>37</v>
      </c>
      <c r="Y2258" s="250"/>
      <c r="Z2258" s="251"/>
      <c r="AA2258" s="251">
        <v>4504487030</v>
      </c>
      <c r="AB2258" s="250"/>
      <c r="AC2258" s="33">
        <v>0</v>
      </c>
      <c r="AD2258" s="471">
        <v>6714.9</v>
      </c>
      <c r="AE2258" s="33">
        <f t="shared" si="69"/>
        <v>6714.9</v>
      </c>
      <c r="AF2258" s="31"/>
      <c r="AG2258" s="26"/>
    </row>
    <row r="2259" spans="1:33" ht="30" customHeight="1">
      <c r="A2259" s="2748" t="s">
        <v>8509</v>
      </c>
      <c r="B2259" s="9743" t="s">
        <v>17133</v>
      </c>
      <c r="C2259" s="9765">
        <v>45701</v>
      </c>
      <c r="D2259" s="9765">
        <f>WORKDAY(C2259,8)</f>
        <v>45713</v>
      </c>
      <c r="E2259" s="8864"/>
      <c r="F2259" s="9809"/>
      <c r="G2259" s="9840">
        <v>8593</v>
      </c>
      <c r="H2259" s="11211" t="s">
        <v>619</v>
      </c>
      <c r="I2259" s="9857"/>
      <c r="J2259" s="9843" t="s">
        <v>17134</v>
      </c>
      <c r="K2259" s="11249" t="s">
        <v>17135</v>
      </c>
      <c r="L2259" s="2855" t="s">
        <v>406</v>
      </c>
      <c r="M2259" s="8868" t="s">
        <v>17165</v>
      </c>
      <c r="N2259" s="1176"/>
      <c r="O2259" s="1272">
        <v>9</v>
      </c>
      <c r="P2259" s="257">
        <v>10</v>
      </c>
      <c r="Q2259" s="11256" t="s">
        <v>17136</v>
      </c>
      <c r="R2259" s="9788"/>
      <c r="S2259" s="1173"/>
      <c r="T2259" s="1173"/>
      <c r="U2259" s="1173"/>
      <c r="V2259" s="10046" t="s">
        <v>2073</v>
      </c>
      <c r="W2259" s="1173"/>
      <c r="X2259" s="10046" t="s">
        <v>37</v>
      </c>
      <c r="Y2259" s="1173"/>
      <c r="Z2259" s="10015" t="s">
        <v>45</v>
      </c>
      <c r="AA2259" s="9840">
        <v>4504487421</v>
      </c>
      <c r="AB2259" s="1173"/>
      <c r="AC2259" s="8912">
        <v>0</v>
      </c>
      <c r="AD2259" s="1266">
        <v>6714.9</v>
      </c>
      <c r="AE2259" s="8912">
        <f>SUM(AD2259*P2259+AD2260*P2260+AC2259)</f>
        <v>83729</v>
      </c>
      <c r="AF2259" s="31"/>
      <c r="AG2259" s="26"/>
    </row>
    <row r="2260" spans="1:33" ht="30" customHeight="1">
      <c r="A2260" s="2748" t="s">
        <v>8509</v>
      </c>
      <c r="B2260" s="9700"/>
      <c r="C2260" s="9766"/>
      <c r="D2260" s="9766"/>
      <c r="E2260" s="8866"/>
      <c r="F2260" s="9810"/>
      <c r="G2260" s="9834"/>
      <c r="H2260" s="11212"/>
      <c r="I2260" s="9858"/>
      <c r="J2260" s="9844"/>
      <c r="K2260" s="11250"/>
      <c r="L2260" s="1397" t="s">
        <v>10235</v>
      </c>
      <c r="M2260" s="8869"/>
      <c r="N2260" s="1176"/>
      <c r="O2260" s="1272">
        <v>1</v>
      </c>
      <c r="P2260" s="1272">
        <v>1</v>
      </c>
      <c r="Q2260" s="9971"/>
      <c r="R2260" s="9789"/>
      <c r="S2260" s="1173"/>
      <c r="T2260" s="1173"/>
      <c r="U2260" s="1173"/>
      <c r="V2260" s="9834"/>
      <c r="W2260" s="1173"/>
      <c r="X2260" s="9834"/>
      <c r="Y2260" s="1173"/>
      <c r="Z2260" s="9834"/>
      <c r="AA2260" s="9834"/>
      <c r="AB2260" s="1173"/>
      <c r="AC2260" s="8913"/>
      <c r="AD2260" s="1266">
        <v>16580</v>
      </c>
      <c r="AE2260" s="8913"/>
      <c r="AF2260" s="31"/>
      <c r="AG2260" s="26"/>
    </row>
    <row r="2261" spans="1:33" ht="30" customHeight="1">
      <c r="A2261" s="2894" t="s">
        <v>7878</v>
      </c>
      <c r="B2261" s="9771" t="s">
        <v>17137</v>
      </c>
      <c r="C2261" s="9752">
        <v>45701</v>
      </c>
      <c r="D2261" s="9752">
        <f>WORKDAY(C2261,60)</f>
        <v>45785</v>
      </c>
      <c r="E2261" s="9721"/>
      <c r="F2261" s="9714"/>
      <c r="G2261" s="9708">
        <v>8638</v>
      </c>
      <c r="H2261" s="11260" t="s">
        <v>16472</v>
      </c>
      <c r="I2261" s="9701"/>
      <c r="J2261" s="9825" t="s">
        <v>17138</v>
      </c>
      <c r="K2261" s="11227" t="s">
        <v>17139</v>
      </c>
      <c r="L2261" s="2897" t="s">
        <v>406</v>
      </c>
      <c r="M2261" s="9231" t="s">
        <v>17166</v>
      </c>
      <c r="N2261" s="4306" t="s">
        <v>3952</v>
      </c>
      <c r="O2261" s="258">
        <v>9</v>
      </c>
      <c r="P2261" s="258">
        <v>9</v>
      </c>
      <c r="Q2261" s="11230" t="s">
        <v>17140</v>
      </c>
      <c r="R2261" s="9740"/>
      <c r="S2261" s="250"/>
      <c r="T2261" s="250"/>
      <c r="U2261" s="250"/>
      <c r="V2261" s="11292" t="s">
        <v>2073</v>
      </c>
      <c r="W2261" s="3455"/>
      <c r="X2261" s="11292" t="s">
        <v>7042</v>
      </c>
      <c r="Y2261" s="250"/>
      <c r="Z2261" s="251"/>
      <c r="AA2261" s="9816">
        <v>4504487322</v>
      </c>
      <c r="AB2261" s="250"/>
      <c r="AC2261" s="9660">
        <v>0</v>
      </c>
      <c r="AD2261" s="471">
        <v>7613</v>
      </c>
      <c r="AE2261" s="9660">
        <f>SUM(AD2261*P2261+AD2262*P2262+AD2263*P2263+AC2261)</f>
        <v>165517</v>
      </c>
      <c r="AF2261" s="31"/>
      <c r="AG2261" s="26"/>
    </row>
    <row r="2262" spans="1:33" ht="30" customHeight="1">
      <c r="A2262" s="2894" t="s">
        <v>7878</v>
      </c>
      <c r="B2262" s="11277"/>
      <c r="C2262" s="9784"/>
      <c r="D2262" s="9784"/>
      <c r="E2262" s="9722"/>
      <c r="F2262" s="9795"/>
      <c r="G2262" s="9709"/>
      <c r="H2262" s="11261"/>
      <c r="I2262" s="9702"/>
      <c r="J2262" s="11225"/>
      <c r="K2262" s="11228"/>
      <c r="L2262" s="552" t="s">
        <v>8516</v>
      </c>
      <c r="M2262" s="9309"/>
      <c r="N2262" s="4306" t="s">
        <v>3957</v>
      </c>
      <c r="O2262" s="258">
        <v>1</v>
      </c>
      <c r="P2262" s="258">
        <v>1</v>
      </c>
      <c r="Q2262" s="9729"/>
      <c r="R2262" s="9782"/>
      <c r="S2262" s="250"/>
      <c r="T2262" s="250"/>
      <c r="U2262" s="250"/>
      <c r="V2262" s="9717"/>
      <c r="W2262" s="3455"/>
      <c r="X2262" s="9717"/>
      <c r="Y2262" s="250"/>
      <c r="Z2262" s="251"/>
      <c r="AA2262" s="9717"/>
      <c r="AB2262" s="250"/>
      <c r="AC2262" s="9661"/>
      <c r="AD2262" s="471">
        <v>70000</v>
      </c>
      <c r="AE2262" s="9661"/>
      <c r="AF2262" s="31"/>
      <c r="AG2262" s="26"/>
    </row>
    <row r="2263" spans="1:33" ht="30" customHeight="1">
      <c r="A2263" s="4316" t="s">
        <v>7878</v>
      </c>
      <c r="B2263" s="11278"/>
      <c r="C2263" s="9753"/>
      <c r="D2263" s="9753"/>
      <c r="E2263" s="9410"/>
      <c r="F2263" s="9715"/>
      <c r="G2263" s="9710"/>
      <c r="H2263" s="11262"/>
      <c r="I2263" s="9703"/>
      <c r="J2263" s="11226"/>
      <c r="K2263" s="11229"/>
      <c r="L2263" s="2897" t="s">
        <v>8688</v>
      </c>
      <c r="M2263" s="9280"/>
      <c r="N2263" s="4306" t="s">
        <v>3951</v>
      </c>
      <c r="O2263" s="258">
        <v>1</v>
      </c>
      <c r="P2263" s="258">
        <v>1</v>
      </c>
      <c r="Q2263" s="9730"/>
      <c r="R2263" s="9741"/>
      <c r="S2263" s="250"/>
      <c r="T2263" s="250"/>
      <c r="U2263" s="250"/>
      <c r="V2263" s="9718"/>
      <c r="W2263" s="3455"/>
      <c r="X2263" s="9718"/>
      <c r="Y2263" s="250"/>
      <c r="Z2263" s="251"/>
      <c r="AA2263" s="9718"/>
      <c r="AB2263" s="250"/>
      <c r="AC2263" s="9662"/>
      <c r="AD2263" s="471">
        <v>27000</v>
      </c>
      <c r="AE2263" s="9662"/>
      <c r="AF2263" s="31"/>
      <c r="AG2263" s="26"/>
    </row>
    <row r="2264" spans="1:33" ht="30" customHeight="1">
      <c r="A2264" s="2748" t="s">
        <v>8626</v>
      </c>
      <c r="B2264" s="2992" t="s">
        <v>17141</v>
      </c>
      <c r="C2264" s="1277">
        <v>45698</v>
      </c>
      <c r="D2264" s="1277">
        <f>WORKDAY(C2264,7)</f>
        <v>45707</v>
      </c>
      <c r="E2264" s="593"/>
      <c r="F2264" s="1297"/>
      <c r="G2264" s="1276">
        <v>8615</v>
      </c>
      <c r="H2264" s="2786" t="s">
        <v>13938</v>
      </c>
      <c r="I2264" s="1326"/>
      <c r="J2264" s="1304" t="s">
        <v>13939</v>
      </c>
      <c r="K2264" s="2804" t="s">
        <v>17142</v>
      </c>
      <c r="L2264" s="2762" t="s">
        <v>28</v>
      </c>
      <c r="M2264" s="771" t="s">
        <v>17167</v>
      </c>
      <c r="N2264" s="1176"/>
      <c r="O2264" s="1272">
        <v>2</v>
      </c>
      <c r="P2264" s="1272">
        <v>2</v>
      </c>
      <c r="Q2264" s="2014" t="s">
        <v>17143</v>
      </c>
      <c r="R2264" s="1173"/>
      <c r="S2264" s="1173"/>
      <c r="T2264" s="1173"/>
      <c r="U2264" s="1173"/>
      <c r="V2264" s="3046" t="s">
        <v>2073</v>
      </c>
      <c r="W2264" s="1173"/>
      <c r="X2264" s="3046" t="s">
        <v>37</v>
      </c>
      <c r="Y2264" s="1173"/>
      <c r="Z2264" s="3032" t="s">
        <v>45</v>
      </c>
      <c r="AA2264" s="1176">
        <v>4504486193</v>
      </c>
      <c r="AB2264" s="1173"/>
      <c r="AC2264" s="722">
        <v>0</v>
      </c>
      <c r="AD2264" s="1266">
        <v>7857</v>
      </c>
      <c r="AE2264" s="722">
        <f t="shared" ref="AE2264:AE2272" si="70">SUM(AD2264*P2264+AC2264)</f>
        <v>15714</v>
      </c>
      <c r="AF2264" s="31"/>
      <c r="AG2264" s="26"/>
    </row>
    <row r="2265" spans="1:33" ht="30" customHeight="1">
      <c r="A2265" s="4281" t="s">
        <v>8626</v>
      </c>
      <c r="B2265" s="5027" t="s">
        <v>17144</v>
      </c>
      <c r="C2265" s="340">
        <v>45700</v>
      </c>
      <c r="D2265" s="340">
        <f>WORKDAY(C2265,10)</f>
        <v>45714</v>
      </c>
      <c r="E2265" s="422"/>
      <c r="F2265" s="374"/>
      <c r="G2265" s="339">
        <v>8615</v>
      </c>
      <c r="H2265" s="2895" t="s">
        <v>17145</v>
      </c>
      <c r="I2265" s="487"/>
      <c r="J2265" s="4282" t="s">
        <v>17146</v>
      </c>
      <c r="K2265" s="2911" t="s">
        <v>17147</v>
      </c>
      <c r="L2265" s="2897" t="s">
        <v>179</v>
      </c>
      <c r="M2265" s="338" t="s">
        <v>17168</v>
      </c>
      <c r="N2265" s="255"/>
      <c r="O2265" s="258">
        <v>8</v>
      </c>
      <c r="P2265" s="258">
        <v>8</v>
      </c>
      <c r="Q2265" s="1977" t="s">
        <v>17148</v>
      </c>
      <c r="R2265" s="309"/>
      <c r="S2265" s="250"/>
      <c r="T2265" s="250"/>
      <c r="U2265" s="250"/>
      <c r="V2265" s="4126" t="s">
        <v>2073</v>
      </c>
      <c r="W2265" s="3421"/>
      <c r="X2265" s="4126" t="s">
        <v>37</v>
      </c>
      <c r="Y2265" s="250"/>
      <c r="Z2265" s="251"/>
      <c r="AA2265" s="251">
        <v>4504487032</v>
      </c>
      <c r="AB2265" s="250"/>
      <c r="AC2265" s="33">
        <v>6000</v>
      </c>
      <c r="AD2265" s="471">
        <v>7857</v>
      </c>
      <c r="AE2265" s="33">
        <f t="shared" si="70"/>
        <v>68856</v>
      </c>
      <c r="AF2265" s="31"/>
      <c r="AG2265" s="26"/>
    </row>
    <row r="2266" spans="1:33" ht="30" customHeight="1">
      <c r="A2266" s="2748" t="s">
        <v>9155</v>
      </c>
      <c r="B2266" s="2992" t="s">
        <v>17149</v>
      </c>
      <c r="C2266" s="1277">
        <v>45699</v>
      </c>
      <c r="D2266" s="1277">
        <f>WORKDAY(C2266,7)</f>
        <v>45708</v>
      </c>
      <c r="E2266" s="593"/>
      <c r="F2266" s="1297"/>
      <c r="G2266" s="1276">
        <v>8602</v>
      </c>
      <c r="H2266" s="2630"/>
      <c r="I2266" s="2803" t="s">
        <v>92</v>
      </c>
      <c r="J2266" s="1304" t="s">
        <v>15602</v>
      </c>
      <c r="K2266" s="2804" t="s">
        <v>17150</v>
      </c>
      <c r="L2266" s="3107" t="s">
        <v>18570</v>
      </c>
      <c r="M2266" s="771" t="s">
        <v>17169</v>
      </c>
      <c r="N2266" s="1176"/>
      <c r="O2266" s="1272">
        <v>30</v>
      </c>
      <c r="P2266" s="257">
        <v>2</v>
      </c>
      <c r="Q2266" s="2835" t="s">
        <v>17151</v>
      </c>
      <c r="R2266" s="1173"/>
      <c r="S2266" s="1173"/>
      <c r="T2266" s="1173"/>
      <c r="U2266" s="1173"/>
      <c r="V2266" s="1173"/>
      <c r="W2266" s="1173"/>
      <c r="X2266" s="1173"/>
      <c r="Y2266" s="1173"/>
      <c r="Z2266" s="2774" t="s">
        <v>45</v>
      </c>
      <c r="AA2266" s="1176">
        <v>4504486981</v>
      </c>
      <c r="AB2266" s="1173"/>
      <c r="AC2266" s="722">
        <v>0</v>
      </c>
      <c r="AD2266" s="1266">
        <v>42336</v>
      </c>
      <c r="AE2266" s="722">
        <f t="shared" si="70"/>
        <v>84672</v>
      </c>
      <c r="AF2266" s="31"/>
      <c r="AG2266" s="26"/>
    </row>
    <row r="2267" spans="1:33" ht="30" customHeight="1">
      <c r="A2267" s="2884" t="s">
        <v>10014</v>
      </c>
      <c r="B2267" s="2992" t="s">
        <v>17171</v>
      </c>
      <c r="C2267" s="1277">
        <v>45701</v>
      </c>
      <c r="D2267" s="1277">
        <f>WORKDAY(C2267,7)</f>
        <v>45712</v>
      </c>
      <c r="E2267" s="593"/>
      <c r="F2267" s="1297"/>
      <c r="G2267" s="1276">
        <v>8612</v>
      </c>
      <c r="H2267" s="2630"/>
      <c r="I2267" s="2861" t="s">
        <v>92</v>
      </c>
      <c r="J2267" s="1304" t="s">
        <v>10739</v>
      </c>
      <c r="K2267" s="2863" t="s">
        <v>17172</v>
      </c>
      <c r="L2267" s="2864" t="s">
        <v>341</v>
      </c>
      <c r="M2267" s="771" t="s">
        <v>17203</v>
      </c>
      <c r="N2267" s="1176"/>
      <c r="O2267" s="1272">
        <v>12</v>
      </c>
      <c r="P2267" s="257">
        <v>13</v>
      </c>
      <c r="Q2267" s="2014" t="s">
        <v>17173</v>
      </c>
      <c r="R2267" s="1173"/>
      <c r="S2267" s="1173"/>
      <c r="T2267" s="1173"/>
      <c r="U2267" s="1173"/>
      <c r="V2267" s="2958" t="s">
        <v>2073</v>
      </c>
      <c r="W2267" s="1173"/>
      <c r="X2267" s="2958" t="s">
        <v>37</v>
      </c>
      <c r="Y2267" s="1173"/>
      <c r="Z2267" s="3002" t="s">
        <v>45</v>
      </c>
      <c r="AA2267" s="1176">
        <v>4504488439</v>
      </c>
      <c r="AB2267" s="1173"/>
      <c r="AC2267" s="722">
        <v>0</v>
      </c>
      <c r="AD2267" s="1266">
        <v>6156</v>
      </c>
      <c r="AE2267" s="722">
        <f t="shared" si="70"/>
        <v>80028</v>
      </c>
      <c r="AF2267" s="31"/>
      <c r="AG2267" s="26"/>
    </row>
    <row r="2268" spans="1:33" ht="30" customHeight="1">
      <c r="A2268" s="5247" t="s">
        <v>9994</v>
      </c>
      <c r="B2268" s="5319" t="s">
        <v>17174</v>
      </c>
      <c r="C2268" s="340">
        <v>45701</v>
      </c>
      <c r="D2268" s="340">
        <f>WORKDAY(C2268,7)</f>
        <v>45712</v>
      </c>
      <c r="E2268" s="422"/>
      <c r="F2268" s="374"/>
      <c r="G2268" s="339">
        <v>9042</v>
      </c>
      <c r="H2268" s="2608"/>
      <c r="I2268" s="2791" t="s">
        <v>92</v>
      </c>
      <c r="J2268" s="5248" t="s">
        <v>10073</v>
      </c>
      <c r="K2268" s="2792" t="s">
        <v>17176</v>
      </c>
      <c r="L2268" s="552" t="s">
        <v>17175</v>
      </c>
      <c r="M2268" s="338" t="s">
        <v>17204</v>
      </c>
      <c r="N2268" s="255"/>
      <c r="O2268" s="258">
        <v>16</v>
      </c>
      <c r="P2268" s="258">
        <v>16</v>
      </c>
      <c r="Q2268" s="1977" t="s">
        <v>17177</v>
      </c>
      <c r="R2268" s="309"/>
      <c r="S2268" s="250"/>
      <c r="T2268" s="250"/>
      <c r="U2268" s="250"/>
      <c r="V2268" s="2747" t="s">
        <v>2073</v>
      </c>
      <c r="W2268" s="250"/>
      <c r="X2268" s="2747" t="s">
        <v>37</v>
      </c>
      <c r="Y2268" s="250"/>
      <c r="Z2268" s="251"/>
      <c r="AA2268" s="251">
        <v>4504488436</v>
      </c>
      <c r="AB2268" s="250"/>
      <c r="AC2268" s="33">
        <v>0</v>
      </c>
      <c r="AD2268" s="471">
        <v>3600</v>
      </c>
      <c r="AE2268" s="33">
        <f t="shared" si="70"/>
        <v>57600</v>
      </c>
      <c r="AF2268" s="31"/>
      <c r="AG2268" s="26"/>
    </row>
    <row r="2269" spans="1:33" ht="30" customHeight="1">
      <c r="A2269" s="2884" t="s">
        <v>7878</v>
      </c>
      <c r="B2269" s="3017" t="s">
        <v>17178</v>
      </c>
      <c r="C2269" s="1277">
        <v>45701</v>
      </c>
      <c r="D2269" s="1277">
        <f>WORKDAY(C2269,7)</f>
        <v>45712</v>
      </c>
      <c r="E2269" s="593"/>
      <c r="F2269" s="1297"/>
      <c r="G2269" s="1276">
        <v>8638</v>
      </c>
      <c r="H2269" s="2630"/>
      <c r="I2269" s="2861" t="s">
        <v>92</v>
      </c>
      <c r="J2269" s="1304" t="s">
        <v>7876</v>
      </c>
      <c r="K2269" s="2863" t="s">
        <v>17182</v>
      </c>
      <c r="L2269" s="2864" t="s">
        <v>193</v>
      </c>
      <c r="M2269" s="771" t="s">
        <v>17205</v>
      </c>
      <c r="N2269" s="1176"/>
      <c r="O2269" s="1272">
        <v>6</v>
      </c>
      <c r="P2269" s="1272">
        <v>6</v>
      </c>
      <c r="Q2269" s="2865" t="s">
        <v>17179</v>
      </c>
      <c r="R2269" s="1173"/>
      <c r="S2269" s="1173"/>
      <c r="T2269" s="1173"/>
      <c r="U2269" s="1173"/>
      <c r="V2269" s="2914" t="s">
        <v>2073</v>
      </c>
      <c r="W2269" s="1173"/>
      <c r="X2269" s="2914" t="s">
        <v>37</v>
      </c>
      <c r="Y2269" s="1173"/>
      <c r="Z2269" s="2927" t="s">
        <v>45</v>
      </c>
      <c r="AA2269" s="1176">
        <v>4504488211</v>
      </c>
      <c r="AB2269" s="1173"/>
      <c r="AC2269" s="722">
        <v>0</v>
      </c>
      <c r="AD2269" s="1266">
        <v>7613</v>
      </c>
      <c r="AE2269" s="722">
        <f t="shared" si="70"/>
        <v>45678</v>
      </c>
      <c r="AF2269" s="31"/>
      <c r="AG2269" s="26"/>
    </row>
    <row r="2270" spans="1:33" ht="30" customHeight="1">
      <c r="A2270" s="2859" t="s">
        <v>8570</v>
      </c>
      <c r="B2270" s="3075" t="s">
        <v>17180</v>
      </c>
      <c r="C2270" s="1277">
        <v>45701</v>
      </c>
      <c r="D2270" s="1277">
        <f>WORKDAY(C2270,11)</f>
        <v>45716</v>
      </c>
      <c r="E2270" s="593"/>
      <c r="F2270" s="1297"/>
      <c r="G2270" s="1276">
        <v>9013</v>
      </c>
      <c r="H2270" s="2860" t="s">
        <v>17181</v>
      </c>
      <c r="I2270" s="2861" t="s">
        <v>25</v>
      </c>
      <c r="J2270" s="2862" t="s">
        <v>11106</v>
      </c>
      <c r="K2270" s="2863" t="s">
        <v>17183</v>
      </c>
      <c r="L2270" s="2864" t="s">
        <v>67</v>
      </c>
      <c r="M2270" s="771" t="s">
        <v>17206</v>
      </c>
      <c r="N2270" s="1176"/>
      <c r="O2270" s="1272">
        <v>7</v>
      </c>
      <c r="P2270" s="257">
        <v>9</v>
      </c>
      <c r="Q2270" s="2865" t="s">
        <v>17184</v>
      </c>
      <c r="R2270" s="1173"/>
      <c r="S2270" s="1173"/>
      <c r="T2270" s="1173"/>
      <c r="U2270" s="1173"/>
      <c r="V2270" s="2841" t="s">
        <v>2073</v>
      </c>
      <c r="W2270" s="1173"/>
      <c r="X2270" s="2841" t="s">
        <v>37</v>
      </c>
      <c r="Y2270" s="1173"/>
      <c r="Z2270" s="2841" t="s">
        <v>45</v>
      </c>
      <c r="AA2270" s="1176">
        <v>4504487930</v>
      </c>
      <c r="AB2270" s="1173"/>
      <c r="AC2270" s="722">
        <v>0</v>
      </c>
      <c r="AD2270" s="1266">
        <v>6544.8</v>
      </c>
      <c r="AE2270" s="722">
        <f t="shared" si="70"/>
        <v>58903.200000000004</v>
      </c>
      <c r="AF2270" s="31"/>
      <c r="AG2270" s="26"/>
    </row>
    <row r="2271" spans="1:33" ht="30" customHeight="1">
      <c r="A2271" s="2814" t="s">
        <v>13710</v>
      </c>
      <c r="B2271" s="2994" t="s">
        <v>17185</v>
      </c>
      <c r="C2271" s="1277">
        <v>45701</v>
      </c>
      <c r="D2271" s="1277">
        <f>WORKDAY(C2271,11)</f>
        <v>45716</v>
      </c>
      <c r="E2271" s="593"/>
      <c r="F2271" s="1297"/>
      <c r="G2271" s="1276">
        <v>8623</v>
      </c>
      <c r="H2271" s="2860" t="s">
        <v>17186</v>
      </c>
      <c r="I2271" s="2861" t="s">
        <v>25</v>
      </c>
      <c r="J2271" s="2882" t="s">
        <v>17187</v>
      </c>
      <c r="K2271" s="2863" t="s">
        <v>17188</v>
      </c>
      <c r="L2271" s="2864" t="s">
        <v>128</v>
      </c>
      <c r="M2271" s="771" t="s">
        <v>17207</v>
      </c>
      <c r="N2271" s="1176"/>
      <c r="O2271" s="1272">
        <v>3</v>
      </c>
      <c r="P2271" s="1272">
        <v>3</v>
      </c>
      <c r="Q2271" s="2014" t="s">
        <v>17189</v>
      </c>
      <c r="R2271" s="1173"/>
      <c r="S2271" s="1173"/>
      <c r="T2271" s="1173"/>
      <c r="U2271" s="1173"/>
      <c r="V2271" s="2841" t="s">
        <v>2073</v>
      </c>
      <c r="W2271" s="1173"/>
      <c r="X2271" s="2841" t="s">
        <v>37</v>
      </c>
      <c r="Y2271" s="1173"/>
      <c r="Z2271" s="2795" t="s">
        <v>45</v>
      </c>
      <c r="AA2271" s="1176">
        <v>4504487854</v>
      </c>
      <c r="AB2271" s="1173"/>
      <c r="AC2271" s="722">
        <v>8700</v>
      </c>
      <c r="AD2271" s="1266">
        <v>10246</v>
      </c>
      <c r="AE2271" s="722">
        <f t="shared" si="70"/>
        <v>39438</v>
      </c>
      <c r="AF2271" s="31"/>
      <c r="AG2271" s="26"/>
    </row>
    <row r="2272" spans="1:33" ht="30" customHeight="1">
      <c r="A2272" s="2884" t="s">
        <v>8600</v>
      </c>
      <c r="B2272" s="3017" t="s">
        <v>17190</v>
      </c>
      <c r="C2272" s="1277">
        <v>45701</v>
      </c>
      <c r="D2272" s="1277">
        <f>WORKDAY(C2272,7)</f>
        <v>45712</v>
      </c>
      <c r="E2272" s="593"/>
      <c r="F2272" s="1297"/>
      <c r="G2272" s="1276">
        <v>8647</v>
      </c>
      <c r="H2272" s="2860" t="s">
        <v>5874</v>
      </c>
      <c r="I2272" s="1326"/>
      <c r="J2272" s="1304" t="s">
        <v>17191</v>
      </c>
      <c r="K2272" s="2863" t="s">
        <v>17192</v>
      </c>
      <c r="L2272" s="2864" t="s">
        <v>128</v>
      </c>
      <c r="M2272" s="771" t="s">
        <v>17208</v>
      </c>
      <c r="N2272" s="1176"/>
      <c r="O2272" s="1272">
        <v>3</v>
      </c>
      <c r="P2272" s="1272">
        <v>3</v>
      </c>
      <c r="Q2272" s="2014" t="s">
        <v>17193</v>
      </c>
      <c r="R2272" s="1173"/>
      <c r="S2272" s="1173"/>
      <c r="T2272" s="1173"/>
      <c r="U2272" s="1173"/>
      <c r="V2272" s="2883" t="s">
        <v>2073</v>
      </c>
      <c r="W2272" s="1173"/>
      <c r="X2272" s="2883" t="s">
        <v>37</v>
      </c>
      <c r="Y2272" s="1173"/>
      <c r="Z2272" s="2774" t="s">
        <v>45</v>
      </c>
      <c r="AA2272" s="1176" t="s">
        <v>17212</v>
      </c>
      <c r="AB2272" s="1173"/>
      <c r="AC2272" s="722">
        <v>0</v>
      </c>
      <c r="AD2272" s="1266">
        <v>7938</v>
      </c>
      <c r="AE2272" s="722">
        <f t="shared" si="70"/>
        <v>23814</v>
      </c>
      <c r="AF2272" s="31"/>
      <c r="AG2272" s="26"/>
    </row>
    <row r="2273" spans="1:33" ht="30" customHeight="1">
      <c r="A2273" s="2884" t="s">
        <v>8600</v>
      </c>
      <c r="B2273" s="11206" t="s">
        <v>17194</v>
      </c>
      <c r="C2273" s="9765">
        <v>45701</v>
      </c>
      <c r="D2273" s="9765">
        <f>WORKDAY(C2273,60)</f>
        <v>45785</v>
      </c>
      <c r="E2273" s="8864"/>
      <c r="F2273" s="9809"/>
      <c r="G2273" s="9840">
        <v>8647</v>
      </c>
      <c r="H2273" s="11253" t="s">
        <v>3528</v>
      </c>
      <c r="I2273" s="9857"/>
      <c r="J2273" s="9843" t="s">
        <v>17195</v>
      </c>
      <c r="K2273" s="11221" t="s">
        <v>17196</v>
      </c>
      <c r="L2273" s="1397" t="s">
        <v>13689</v>
      </c>
      <c r="M2273" s="8868" t="s">
        <v>17209</v>
      </c>
      <c r="N2273" s="2751" t="s">
        <v>3953</v>
      </c>
      <c r="O2273" s="1272">
        <v>1</v>
      </c>
      <c r="P2273" s="1272">
        <v>1</v>
      </c>
      <c r="Q2273" s="11223" t="s">
        <v>17197</v>
      </c>
      <c r="R2273" s="9788"/>
      <c r="S2273" s="1173"/>
      <c r="T2273" s="1173"/>
      <c r="U2273" s="1173"/>
      <c r="V2273" s="10513" t="s">
        <v>2073</v>
      </c>
      <c r="W2273" s="1173"/>
      <c r="X2273" s="10513" t="s">
        <v>37</v>
      </c>
      <c r="Y2273" s="1173"/>
      <c r="Z2273" s="11251" t="s">
        <v>45</v>
      </c>
      <c r="AA2273" s="9840">
        <v>4504487927</v>
      </c>
      <c r="AB2273" s="1173"/>
      <c r="AC2273" s="8912">
        <v>0</v>
      </c>
      <c r="AD2273" s="1266">
        <v>147294</v>
      </c>
      <c r="AE2273" s="8912">
        <f>SUM(AD2273*P2273+AD2274*P2274+AC2273)</f>
        <v>194334</v>
      </c>
      <c r="AF2273" s="31"/>
      <c r="AG2273" s="26"/>
    </row>
    <row r="2274" spans="1:33" ht="30" customHeight="1">
      <c r="A2274" s="2884" t="s">
        <v>8600</v>
      </c>
      <c r="B2274" s="11207"/>
      <c r="C2274" s="9766"/>
      <c r="D2274" s="9766"/>
      <c r="E2274" s="8866"/>
      <c r="F2274" s="9810"/>
      <c r="G2274" s="9834"/>
      <c r="H2274" s="11254"/>
      <c r="I2274" s="9858"/>
      <c r="J2274" s="9844"/>
      <c r="K2274" s="11222"/>
      <c r="L2274" s="2864" t="s">
        <v>8688</v>
      </c>
      <c r="M2274" s="8869"/>
      <c r="N2274" s="2751" t="s">
        <v>3951</v>
      </c>
      <c r="O2274" s="1272">
        <v>1</v>
      </c>
      <c r="P2274" s="1272">
        <v>1</v>
      </c>
      <c r="Q2274" s="9971"/>
      <c r="R2274" s="9789"/>
      <c r="S2274" s="1173"/>
      <c r="T2274" s="1173"/>
      <c r="U2274" s="1173"/>
      <c r="V2274" s="9834"/>
      <c r="W2274" s="1173"/>
      <c r="X2274" s="9834"/>
      <c r="Y2274" s="1173"/>
      <c r="Z2274" s="9834"/>
      <c r="AA2274" s="9834"/>
      <c r="AB2274" s="1173"/>
      <c r="AC2274" s="8913"/>
      <c r="AD2274" s="1266">
        <v>47040</v>
      </c>
      <c r="AE2274" s="8913"/>
      <c r="AF2274" s="31"/>
      <c r="AG2274" s="26"/>
    </row>
    <row r="2275" spans="1:33" s="4113" customFormat="1" ht="30" customHeight="1">
      <c r="A2275" s="5278" t="s">
        <v>8626</v>
      </c>
      <c r="B2275" s="1504" t="s">
        <v>17198</v>
      </c>
      <c r="C2275" s="358">
        <v>45701</v>
      </c>
      <c r="D2275" s="358">
        <f>WORKDAY(C2275,11)</f>
        <v>45716</v>
      </c>
      <c r="E2275" s="37"/>
      <c r="F2275" s="449"/>
      <c r="G2275" s="360">
        <v>8615</v>
      </c>
      <c r="H2275" s="5279" t="s">
        <v>10722</v>
      </c>
      <c r="I2275" s="539"/>
      <c r="J2275" s="450" t="s">
        <v>17199</v>
      </c>
      <c r="K2275" s="3160" t="s">
        <v>17147</v>
      </c>
      <c r="L2275" s="5280" t="s">
        <v>341</v>
      </c>
      <c r="M2275" s="135" t="s">
        <v>17210</v>
      </c>
      <c r="N2275" s="364"/>
      <c r="O2275" s="365">
        <v>12</v>
      </c>
      <c r="P2275" s="365">
        <v>12</v>
      </c>
      <c r="Q2275" s="5281" t="s">
        <v>17200</v>
      </c>
      <c r="R2275" s="366"/>
      <c r="S2275" s="366"/>
      <c r="T2275" s="366"/>
      <c r="U2275" s="366"/>
      <c r="V2275" s="366"/>
      <c r="W2275" s="366"/>
      <c r="X2275" s="366"/>
      <c r="Y2275" s="366"/>
      <c r="Z2275" s="364"/>
      <c r="AA2275" s="364">
        <v>4504487925</v>
      </c>
      <c r="AB2275" s="366"/>
      <c r="AC2275" s="280"/>
      <c r="AD2275" s="542"/>
      <c r="AE2275" s="280"/>
      <c r="AF2275" s="68"/>
      <c r="AG2275" s="71"/>
    </row>
    <row r="2276" spans="1:33" ht="30" customHeight="1">
      <c r="A2276" s="2884" t="s">
        <v>8756</v>
      </c>
      <c r="B2276" s="2992" t="s">
        <v>17201</v>
      </c>
      <c r="C2276" s="1277">
        <v>45701</v>
      </c>
      <c r="D2276" s="1277">
        <f>WORKDAY(C2276,10)</f>
        <v>45715</v>
      </c>
      <c r="E2276" s="593"/>
      <c r="F2276" s="1297"/>
      <c r="G2276" s="1276">
        <v>8600</v>
      </c>
      <c r="H2276" s="2860" t="s">
        <v>1953</v>
      </c>
      <c r="I2276" s="1326"/>
      <c r="J2276" s="1304" t="s">
        <v>17202</v>
      </c>
      <c r="K2276" s="2631" t="s">
        <v>12953</v>
      </c>
      <c r="L2276" s="1397" t="s">
        <v>173</v>
      </c>
      <c r="M2276" s="771" t="s">
        <v>17211</v>
      </c>
      <c r="N2276" s="1176"/>
      <c r="O2276" s="1272">
        <v>1</v>
      </c>
      <c r="P2276" s="1272">
        <v>1</v>
      </c>
      <c r="Q2276" s="2865" t="s">
        <v>15261</v>
      </c>
      <c r="R2276" s="1173"/>
      <c r="S2276" s="1173"/>
      <c r="T2276" s="1173"/>
      <c r="U2276" s="1173"/>
      <c r="V2276" s="3066" t="s">
        <v>2073</v>
      </c>
      <c r="W2276" s="1173"/>
      <c r="X2276" s="3066" t="s">
        <v>37</v>
      </c>
      <c r="Y2276" s="1173"/>
      <c r="Z2276" s="3032" t="s">
        <v>45</v>
      </c>
      <c r="AA2276" s="1176" t="s">
        <v>17213</v>
      </c>
      <c r="AB2276" s="1173"/>
      <c r="AC2276" s="722">
        <v>7290</v>
      </c>
      <c r="AD2276" s="1266">
        <v>10976</v>
      </c>
      <c r="AE2276" s="722">
        <f t="shared" ref="AE2276" si="71">SUM(AD2276*P2276+AC2276)</f>
        <v>18266</v>
      </c>
      <c r="AF2276" s="31"/>
      <c r="AG2276" s="26"/>
    </row>
    <row r="2277" spans="1:33" ht="30" customHeight="1">
      <c r="A2277" s="2922" t="s">
        <v>7878</v>
      </c>
      <c r="B2277" s="11257" t="s">
        <v>17214</v>
      </c>
      <c r="C2277" s="9752">
        <v>45702</v>
      </c>
      <c r="D2277" s="9752">
        <f>WORKDAY(C2277,60)</f>
        <v>45786</v>
      </c>
      <c r="E2277" s="9721"/>
      <c r="F2277" s="9714"/>
      <c r="G2277" s="9708">
        <v>8638</v>
      </c>
      <c r="H2277" s="11186" t="s">
        <v>17215</v>
      </c>
      <c r="I2277" s="9701"/>
      <c r="J2277" s="10031" t="s">
        <v>17216</v>
      </c>
      <c r="K2277" s="11296" t="s">
        <v>17217</v>
      </c>
      <c r="L2277" s="2925" t="s">
        <v>76</v>
      </c>
      <c r="M2277" s="9231" t="s">
        <v>17233</v>
      </c>
      <c r="N2277" s="3972" t="s">
        <v>3952</v>
      </c>
      <c r="O2277" s="258">
        <v>4</v>
      </c>
      <c r="P2277" s="258">
        <v>4</v>
      </c>
      <c r="Q2277" s="11263" t="s">
        <v>17218</v>
      </c>
      <c r="R2277" s="9740"/>
      <c r="S2277" s="250"/>
      <c r="T2277" s="250"/>
      <c r="U2277" s="250"/>
      <c r="V2277" s="11231" t="s">
        <v>2073</v>
      </c>
      <c r="W2277" s="3455"/>
      <c r="X2277" s="11231" t="s">
        <v>37</v>
      </c>
      <c r="Y2277" s="250"/>
      <c r="Z2277" s="251"/>
      <c r="AA2277" s="9816">
        <v>4504488882</v>
      </c>
      <c r="AB2277" s="250"/>
      <c r="AC2277" s="9660">
        <v>0</v>
      </c>
      <c r="AD2277" s="471">
        <v>7613</v>
      </c>
      <c r="AE2277" s="9660">
        <f>SUM(AD2277*P2277+AD2278*P2278+AD2279*P2279+AC2277)</f>
        <v>113994</v>
      </c>
      <c r="AF2277" s="31"/>
      <c r="AG2277" s="26"/>
    </row>
    <row r="2278" spans="1:33" ht="30" customHeight="1">
      <c r="A2278" s="2922" t="s">
        <v>7878</v>
      </c>
      <c r="B2278" s="11258"/>
      <c r="C2278" s="9784"/>
      <c r="D2278" s="9784"/>
      <c r="E2278" s="9722"/>
      <c r="F2278" s="9795"/>
      <c r="G2278" s="9709"/>
      <c r="H2278" s="11195"/>
      <c r="I2278" s="9702"/>
      <c r="J2278" s="9732"/>
      <c r="K2278" s="11303"/>
      <c r="L2278" s="552" t="s">
        <v>8689</v>
      </c>
      <c r="M2278" s="9309"/>
      <c r="N2278" s="3972" t="s">
        <v>3954</v>
      </c>
      <c r="O2278" s="258">
        <v>1</v>
      </c>
      <c r="P2278" s="258">
        <v>1</v>
      </c>
      <c r="Q2278" s="9729"/>
      <c r="R2278" s="9782"/>
      <c r="S2278" s="250"/>
      <c r="T2278" s="250"/>
      <c r="U2278" s="250"/>
      <c r="V2278" s="9717"/>
      <c r="W2278" s="3455"/>
      <c r="X2278" s="9717"/>
      <c r="Y2278" s="250"/>
      <c r="Z2278" s="251"/>
      <c r="AA2278" s="9717"/>
      <c r="AB2278" s="250"/>
      <c r="AC2278" s="9661"/>
      <c r="AD2278" s="471">
        <v>70000</v>
      </c>
      <c r="AE2278" s="9661"/>
      <c r="AF2278" s="31"/>
      <c r="AG2278" s="26"/>
    </row>
    <row r="2279" spans="1:33" ht="30" customHeight="1">
      <c r="A2279" s="4055" t="s">
        <v>7878</v>
      </c>
      <c r="B2279" s="11259"/>
      <c r="C2279" s="9753"/>
      <c r="D2279" s="9753"/>
      <c r="E2279" s="9410"/>
      <c r="F2279" s="9715"/>
      <c r="G2279" s="9710"/>
      <c r="H2279" s="11187"/>
      <c r="I2279" s="9703"/>
      <c r="J2279" s="9705"/>
      <c r="K2279" s="11304"/>
      <c r="L2279" s="552" t="s">
        <v>9966</v>
      </c>
      <c r="M2279" s="9280"/>
      <c r="N2279" s="3972" t="s">
        <v>3951</v>
      </c>
      <c r="O2279" s="258">
        <v>1</v>
      </c>
      <c r="P2279" s="258">
        <v>1</v>
      </c>
      <c r="Q2279" s="9730"/>
      <c r="R2279" s="9741"/>
      <c r="S2279" s="250"/>
      <c r="T2279" s="250"/>
      <c r="U2279" s="250"/>
      <c r="V2279" s="9718"/>
      <c r="W2279" s="3455"/>
      <c r="X2279" s="9718"/>
      <c r="Y2279" s="250"/>
      <c r="Z2279" s="251"/>
      <c r="AA2279" s="9718"/>
      <c r="AB2279" s="250"/>
      <c r="AC2279" s="9662"/>
      <c r="AD2279" s="471">
        <v>13542</v>
      </c>
      <c r="AE2279" s="9662"/>
      <c r="AF2279" s="31"/>
      <c r="AG2279" s="26"/>
    </row>
    <row r="2280" spans="1:33" ht="30" customHeight="1">
      <c r="A2280" s="6089" t="s">
        <v>9994</v>
      </c>
      <c r="B2280" s="6096" t="s">
        <v>17219</v>
      </c>
      <c r="C2280" s="340">
        <v>45702</v>
      </c>
      <c r="D2280" s="340">
        <f>WORKDAY(C2280,7)</f>
        <v>45713</v>
      </c>
      <c r="E2280" s="422"/>
      <c r="F2280" s="374"/>
      <c r="G2280" s="339">
        <v>9042</v>
      </c>
      <c r="H2280" s="2608"/>
      <c r="I2280" s="2923" t="s">
        <v>92</v>
      </c>
      <c r="J2280" s="6090" t="s">
        <v>10945</v>
      </c>
      <c r="K2280" s="2924" t="s">
        <v>17220</v>
      </c>
      <c r="L2280" s="2925" t="s">
        <v>193</v>
      </c>
      <c r="M2280" s="338" t="s">
        <v>17234</v>
      </c>
      <c r="N2280" s="255"/>
      <c r="O2280" s="258">
        <v>6</v>
      </c>
      <c r="P2280" s="258">
        <v>6</v>
      </c>
      <c r="Q2280" s="1977" t="s">
        <v>17221</v>
      </c>
      <c r="R2280" s="309"/>
      <c r="S2280" s="250"/>
      <c r="T2280" s="250"/>
      <c r="U2280" s="250"/>
      <c r="V2280" s="2747" t="s">
        <v>2073</v>
      </c>
      <c r="W2280" s="250"/>
      <c r="X2280" s="2747" t="s">
        <v>37</v>
      </c>
      <c r="Y2280" s="250"/>
      <c r="Z2280" s="251"/>
      <c r="AA2280" s="251">
        <v>4504488997</v>
      </c>
      <c r="AB2280" s="250"/>
      <c r="AC2280" s="33">
        <v>0</v>
      </c>
      <c r="AD2280" s="471">
        <v>6075</v>
      </c>
      <c r="AE2280" s="33">
        <f t="shared" ref="AE2280:AE2281" si="72">SUM(AD2280*P2280+AC2280)</f>
        <v>36450</v>
      </c>
      <c r="AF2280" s="31"/>
      <c r="AG2280" s="26"/>
    </row>
    <row r="2281" spans="1:33" ht="30" customHeight="1">
      <c r="A2281" s="2780" t="s">
        <v>9994</v>
      </c>
      <c r="B2281" s="2992" t="s">
        <v>17222</v>
      </c>
      <c r="C2281" s="1277">
        <v>45702</v>
      </c>
      <c r="D2281" s="1277">
        <f>WORKDAY(C2281,7)</f>
        <v>45713</v>
      </c>
      <c r="E2281" s="593"/>
      <c r="F2281" s="1297"/>
      <c r="G2281" s="1276">
        <v>9042</v>
      </c>
      <c r="H2281" s="2630"/>
      <c r="I2281" s="2828" t="s">
        <v>92</v>
      </c>
      <c r="J2281" s="2782" t="s">
        <v>12612</v>
      </c>
      <c r="K2281" s="2829" t="s">
        <v>17223</v>
      </c>
      <c r="L2281" s="1397" t="s">
        <v>7674</v>
      </c>
      <c r="M2281" s="771" t="s">
        <v>17235</v>
      </c>
      <c r="N2281" s="1176"/>
      <c r="O2281" s="1272">
        <v>4</v>
      </c>
      <c r="P2281" s="1272">
        <v>4</v>
      </c>
      <c r="Q2281" s="2014" t="s">
        <v>17224</v>
      </c>
      <c r="R2281" s="1173"/>
      <c r="S2281" s="1173"/>
      <c r="T2281" s="1173"/>
      <c r="U2281" s="1173"/>
      <c r="V2281" s="2796" t="s">
        <v>2073</v>
      </c>
      <c r="W2281" s="1173"/>
      <c r="X2281" s="2796" t="s">
        <v>37</v>
      </c>
      <c r="Y2281" s="1173"/>
      <c r="Z2281" s="2823" t="s">
        <v>45</v>
      </c>
      <c r="AA2281" s="1176">
        <v>4504489063</v>
      </c>
      <c r="AB2281" s="1173"/>
      <c r="AC2281" s="722">
        <v>0</v>
      </c>
      <c r="AD2281" s="1266">
        <v>3600</v>
      </c>
      <c r="AE2281" s="722">
        <f t="shared" si="72"/>
        <v>14400</v>
      </c>
      <c r="AF2281" s="31"/>
      <c r="AG2281" s="26"/>
    </row>
    <row r="2282" spans="1:33" ht="30" customHeight="1">
      <c r="A2282" s="2922" t="s">
        <v>8549</v>
      </c>
      <c r="B2282" s="11318" t="s">
        <v>17225</v>
      </c>
      <c r="C2282" s="9752">
        <v>45702</v>
      </c>
      <c r="D2282" s="9752">
        <f>WORKDAY(C2282,60)</f>
        <v>45786</v>
      </c>
      <c r="E2282" s="9721"/>
      <c r="F2282" s="9714"/>
      <c r="G2282" s="9708">
        <v>8634</v>
      </c>
      <c r="H2282" s="11186" t="s">
        <v>17226</v>
      </c>
      <c r="I2282" s="9701"/>
      <c r="J2282" s="11295" t="s">
        <v>17227</v>
      </c>
      <c r="K2282" s="11296" t="s">
        <v>17228</v>
      </c>
      <c r="L2282" s="2925" t="s">
        <v>76</v>
      </c>
      <c r="M2282" s="9231" t="s">
        <v>17236</v>
      </c>
      <c r="N2282" s="3972" t="s">
        <v>3952</v>
      </c>
      <c r="O2282" s="258">
        <v>4</v>
      </c>
      <c r="P2282" s="257">
        <v>5</v>
      </c>
      <c r="Q2282" s="11263" t="s">
        <v>17218</v>
      </c>
      <c r="R2282" s="9740"/>
      <c r="S2282" s="250"/>
      <c r="T2282" s="250"/>
      <c r="U2282" s="250"/>
      <c r="V2282" s="11252" t="s">
        <v>2073</v>
      </c>
      <c r="W2282" s="3455"/>
      <c r="X2282" s="11252" t="s">
        <v>7042</v>
      </c>
      <c r="Y2282" s="250"/>
      <c r="Z2282" s="251"/>
      <c r="AA2282" s="9816">
        <v>4504488999</v>
      </c>
      <c r="AB2282" s="250"/>
      <c r="AC2282" s="9660">
        <v>9000</v>
      </c>
      <c r="AD2282" s="471">
        <v>7858.62</v>
      </c>
      <c r="AE2282" s="9660">
        <f>SUM(AD2282*P2282+AD2283*P2283+AC2282)</f>
        <v>114654.78</v>
      </c>
      <c r="AF2282" s="31"/>
      <c r="AG2282" s="26"/>
    </row>
    <row r="2283" spans="1:33" ht="30" customHeight="1">
      <c r="A2283" s="6648" t="s">
        <v>8549</v>
      </c>
      <c r="B2283" s="9700"/>
      <c r="C2283" s="9753"/>
      <c r="D2283" s="9753"/>
      <c r="E2283" s="9410"/>
      <c r="F2283" s="9715"/>
      <c r="G2283" s="9710"/>
      <c r="H2283" s="11187"/>
      <c r="I2283" s="9703"/>
      <c r="J2283" s="9705"/>
      <c r="K2283" s="9727"/>
      <c r="L2283" s="552" t="s">
        <v>8689</v>
      </c>
      <c r="M2283" s="9280"/>
      <c r="N2283" s="3972" t="s">
        <v>3954</v>
      </c>
      <c r="O2283" s="258">
        <v>1</v>
      </c>
      <c r="P2283" s="258">
        <v>1</v>
      </c>
      <c r="Q2283" s="9730"/>
      <c r="R2283" s="9741"/>
      <c r="S2283" s="250"/>
      <c r="T2283" s="250"/>
      <c r="U2283" s="250"/>
      <c r="V2283" s="9718"/>
      <c r="W2283" s="3455"/>
      <c r="X2283" s="9718"/>
      <c r="Y2283" s="250"/>
      <c r="Z2283" s="251"/>
      <c r="AA2283" s="9718"/>
      <c r="AB2283" s="250"/>
      <c r="AC2283" s="9662"/>
      <c r="AD2283" s="471">
        <v>66361.679999999993</v>
      </c>
      <c r="AE2283" s="9662"/>
      <c r="AF2283" s="31"/>
      <c r="AG2283" s="26"/>
    </row>
    <row r="2284" spans="1:33" ht="30" customHeight="1">
      <c r="A2284" s="3158" t="s">
        <v>8626</v>
      </c>
      <c r="B2284" s="1504" t="s">
        <v>17229</v>
      </c>
      <c r="C2284" s="358">
        <v>45702</v>
      </c>
      <c r="D2284" s="358">
        <f>WORKDAY(C2284,10)</f>
        <v>45716</v>
      </c>
      <c r="E2284" s="37"/>
      <c r="F2284" s="449"/>
      <c r="G2284" s="360">
        <v>8615</v>
      </c>
      <c r="H2284" s="3159" t="s">
        <v>17066</v>
      </c>
      <c r="I2284" s="539"/>
      <c r="J2284" s="450" t="s">
        <v>17230</v>
      </c>
      <c r="K2284" s="3160" t="s">
        <v>12953</v>
      </c>
      <c r="L2284" s="1508" t="s">
        <v>173</v>
      </c>
      <c r="M2284" s="135" t="s">
        <v>17237</v>
      </c>
      <c r="N2284" s="364"/>
      <c r="O2284" s="365">
        <v>1</v>
      </c>
      <c r="P2284" s="365">
        <v>1</v>
      </c>
      <c r="Q2284" s="3161" t="s">
        <v>15261</v>
      </c>
      <c r="R2284" s="366"/>
      <c r="S2284" s="366"/>
      <c r="T2284" s="366"/>
      <c r="U2284" s="366"/>
      <c r="V2284" s="3162" t="s">
        <v>256</v>
      </c>
      <c r="W2284" s="366"/>
      <c r="X2284" s="366"/>
      <c r="Y2284" s="366"/>
      <c r="Z2284" s="364"/>
      <c r="AA2284" s="364">
        <v>4504488880</v>
      </c>
      <c r="AB2284" s="366"/>
      <c r="AC2284" s="280"/>
      <c r="AD2284" s="542"/>
      <c r="AE2284" s="280"/>
      <c r="AF2284" s="31"/>
      <c r="AG2284" s="26"/>
    </row>
    <row r="2285" spans="1:33" ht="30" customHeight="1">
      <c r="A2285" s="2780" t="s">
        <v>9155</v>
      </c>
      <c r="B2285" s="2992" t="s">
        <v>17231</v>
      </c>
      <c r="C2285" s="1277">
        <v>45702</v>
      </c>
      <c r="D2285" s="1277">
        <f>WORKDAY(C2285,10)</f>
        <v>45716</v>
      </c>
      <c r="E2285" s="593"/>
      <c r="F2285" s="1297"/>
      <c r="G2285" s="1276">
        <v>8602</v>
      </c>
      <c r="H2285" s="2781" t="s">
        <v>8498</v>
      </c>
      <c r="I2285" s="1326"/>
      <c r="J2285" s="1304" t="s">
        <v>17232</v>
      </c>
      <c r="K2285" s="2631" t="s">
        <v>12524</v>
      </c>
      <c r="L2285" s="1397" t="s">
        <v>173</v>
      </c>
      <c r="M2285" s="771" t="s">
        <v>17238</v>
      </c>
      <c r="N2285" s="1176"/>
      <c r="O2285" s="1272">
        <v>1</v>
      </c>
      <c r="P2285" s="1272">
        <v>1</v>
      </c>
      <c r="Q2285" s="2782" t="s">
        <v>15261</v>
      </c>
      <c r="R2285" s="1173"/>
      <c r="S2285" s="1173"/>
      <c r="T2285" s="1173"/>
      <c r="U2285" s="1173"/>
      <c r="V2285" s="2783" t="s">
        <v>2073</v>
      </c>
      <c r="W2285" s="1173"/>
      <c r="X2285" s="2783" t="s">
        <v>37</v>
      </c>
      <c r="Y2285" s="1173"/>
      <c r="Z2285" s="2774" t="s">
        <v>45</v>
      </c>
      <c r="AA2285" s="1176">
        <v>4504488879</v>
      </c>
      <c r="AB2285" s="1173"/>
      <c r="AC2285" s="722">
        <v>9300</v>
      </c>
      <c r="AD2285" s="1266">
        <v>10976</v>
      </c>
      <c r="AE2285" s="722">
        <f t="shared" ref="AE2285:AE2294" si="73">SUM(AD2285*P2285+AC2285)</f>
        <v>20276</v>
      </c>
      <c r="AF2285" s="31"/>
      <c r="AG2285" s="26"/>
    </row>
    <row r="2286" spans="1:33" ht="30" customHeight="1">
      <c r="A2286" s="2770" t="s">
        <v>8756</v>
      </c>
      <c r="B2286" s="2992" t="s">
        <v>17239</v>
      </c>
      <c r="C2286" s="1277">
        <v>45705</v>
      </c>
      <c r="D2286" s="1277">
        <f>WORKDAY(C2286,10)</f>
        <v>45719</v>
      </c>
      <c r="E2286" s="593"/>
      <c r="F2286" s="1297"/>
      <c r="G2286" s="1276">
        <v>8600</v>
      </c>
      <c r="H2286" s="2886" t="s">
        <v>2686</v>
      </c>
      <c r="I2286" s="1326"/>
      <c r="J2286" s="1304" t="s">
        <v>17240</v>
      </c>
      <c r="K2286" s="2873" t="s">
        <v>17241</v>
      </c>
      <c r="L2286" s="2762" t="s">
        <v>28</v>
      </c>
      <c r="M2286" s="771" t="s">
        <v>17273</v>
      </c>
      <c r="N2286" s="1176"/>
      <c r="O2286" s="1272">
        <v>2</v>
      </c>
      <c r="P2286" s="1272">
        <v>2</v>
      </c>
      <c r="Q2286" s="2014" t="s">
        <v>17242</v>
      </c>
      <c r="R2286" s="1173"/>
      <c r="S2286" s="1173"/>
      <c r="T2286" s="1173"/>
      <c r="U2286" s="1173"/>
      <c r="V2286" s="2854" t="s">
        <v>2073</v>
      </c>
      <c r="W2286" s="1173"/>
      <c r="X2286" s="2854" t="s">
        <v>37</v>
      </c>
      <c r="Y2286" s="1173"/>
      <c r="Z2286" s="2841" t="s">
        <v>45</v>
      </c>
      <c r="AA2286" s="1176">
        <v>4504489779</v>
      </c>
      <c r="AB2286" s="1173"/>
      <c r="AC2286" s="722">
        <v>7290</v>
      </c>
      <c r="AD2286" s="1266">
        <v>10976</v>
      </c>
      <c r="AE2286" s="722">
        <f t="shared" si="73"/>
        <v>29242</v>
      </c>
      <c r="AF2286" s="31"/>
      <c r="AG2286" s="26"/>
    </row>
    <row r="2287" spans="1:33" ht="30" customHeight="1">
      <c r="A2287" s="6806" t="s">
        <v>8756</v>
      </c>
      <c r="B2287" s="6917" t="s">
        <v>17243</v>
      </c>
      <c r="C2287" s="340">
        <v>45706</v>
      </c>
      <c r="D2287" s="340">
        <f>WORKDAY(C2287,13)</f>
        <v>45723</v>
      </c>
      <c r="E2287" s="422"/>
      <c r="F2287" s="374"/>
      <c r="G2287" s="339">
        <v>8600</v>
      </c>
      <c r="H2287" s="3146" t="s">
        <v>1267</v>
      </c>
      <c r="I2287" s="487"/>
      <c r="J2287" s="6807" t="s">
        <v>17244</v>
      </c>
      <c r="K2287" s="2911" t="s">
        <v>17245</v>
      </c>
      <c r="L2287" s="3147" t="s">
        <v>67</v>
      </c>
      <c r="M2287" s="338" t="s">
        <v>17274</v>
      </c>
      <c r="N2287" s="255"/>
      <c r="O2287" s="258">
        <v>7</v>
      </c>
      <c r="P2287" s="258">
        <v>7</v>
      </c>
      <c r="Q2287" s="1977" t="s">
        <v>17246</v>
      </c>
      <c r="R2287" s="309"/>
      <c r="S2287" s="250"/>
      <c r="T2287" s="250"/>
      <c r="U2287" s="250"/>
      <c r="V2287" s="3145" t="s">
        <v>2073</v>
      </c>
      <c r="W2287" s="250"/>
      <c r="X2287" s="3145" t="s">
        <v>37</v>
      </c>
      <c r="Y2287" s="250"/>
      <c r="Z2287" s="251"/>
      <c r="AA2287" s="251">
        <v>4504490652</v>
      </c>
      <c r="AB2287" s="250"/>
      <c r="AC2287" s="33">
        <v>36450</v>
      </c>
      <c r="AD2287" s="471">
        <v>10976</v>
      </c>
      <c r="AE2287" s="33">
        <f t="shared" si="73"/>
        <v>113282</v>
      </c>
      <c r="AF2287" s="31"/>
      <c r="AG2287" s="26"/>
    </row>
    <row r="2288" spans="1:33" ht="30" customHeight="1">
      <c r="A2288" s="2815" t="s">
        <v>10036</v>
      </c>
      <c r="B2288" s="1525" t="s">
        <v>17247</v>
      </c>
      <c r="C2288" s="340">
        <v>45705</v>
      </c>
      <c r="D2288" s="340">
        <f>WORKDAY(C2288,7)</f>
        <v>45714</v>
      </c>
      <c r="E2288" s="422"/>
      <c r="F2288" s="374"/>
      <c r="G2288" s="339">
        <v>8589</v>
      </c>
      <c r="H2288" s="3146" t="s">
        <v>3826</v>
      </c>
      <c r="I2288" s="487"/>
      <c r="J2288" s="410" t="s">
        <v>13132</v>
      </c>
      <c r="K2288" s="2911" t="s">
        <v>17248</v>
      </c>
      <c r="L2288" s="552" t="s">
        <v>173</v>
      </c>
      <c r="M2288" s="338" t="s">
        <v>17275</v>
      </c>
      <c r="N2288" s="255"/>
      <c r="O2288" s="258">
        <v>1</v>
      </c>
      <c r="P2288" s="258">
        <v>1</v>
      </c>
      <c r="Q2288" s="1977" t="s">
        <v>17249</v>
      </c>
      <c r="R2288" s="309"/>
      <c r="S2288" s="250"/>
      <c r="T2288" s="250"/>
      <c r="U2288" s="250"/>
      <c r="V2288" s="6001" t="s">
        <v>9338</v>
      </c>
      <c r="W2288" s="251"/>
      <c r="X2288" s="6001" t="s">
        <v>7042</v>
      </c>
      <c r="Y2288" s="250"/>
      <c r="Z2288" s="251"/>
      <c r="AA2288" s="251">
        <v>4504489066</v>
      </c>
      <c r="AB2288" s="250"/>
      <c r="AC2288" s="33">
        <v>0</v>
      </c>
      <c r="AD2288" s="471">
        <v>6318</v>
      </c>
      <c r="AE2288" s="33">
        <f t="shared" si="73"/>
        <v>6318</v>
      </c>
      <c r="AF2288" s="31"/>
      <c r="AG2288" s="26"/>
    </row>
    <row r="2289" spans="1:33" ht="30" customHeight="1">
      <c r="A2289" s="2770" t="s">
        <v>13200</v>
      </c>
      <c r="B2289" s="2992" t="s">
        <v>17250</v>
      </c>
      <c r="C2289" s="1277">
        <v>45705</v>
      </c>
      <c r="D2289" s="1277">
        <f>WORKDAY(C2289,29)</f>
        <v>45744</v>
      </c>
      <c r="E2289" s="593"/>
      <c r="F2289" s="1297"/>
      <c r="G2289" s="1276">
        <v>5940</v>
      </c>
      <c r="H2289" s="2886" t="s">
        <v>11761</v>
      </c>
      <c r="I2289" s="2872" t="s">
        <v>25</v>
      </c>
      <c r="J2289" s="1304" t="s">
        <v>17251</v>
      </c>
      <c r="K2289" s="2873" t="s">
        <v>17252</v>
      </c>
      <c r="L2289" s="3200" t="s">
        <v>76</v>
      </c>
      <c r="M2289" s="771" t="s">
        <v>17276</v>
      </c>
      <c r="N2289" s="1176"/>
      <c r="O2289" s="1272">
        <v>4</v>
      </c>
      <c r="P2289" s="1272">
        <v>4</v>
      </c>
      <c r="Q2289" s="2014" t="s">
        <v>17253</v>
      </c>
      <c r="R2289" s="1173"/>
      <c r="S2289" s="1173"/>
      <c r="T2289" s="1173"/>
      <c r="U2289" s="1173"/>
      <c r="V2289" s="1173"/>
      <c r="W2289" s="1173"/>
      <c r="X2289" s="1173"/>
      <c r="Y2289" s="1173"/>
      <c r="Z2289" s="3188" t="s">
        <v>45</v>
      </c>
      <c r="AA2289" s="1176" t="s">
        <v>17272</v>
      </c>
      <c r="AB2289" s="1173"/>
      <c r="AC2289" s="722">
        <v>90000</v>
      </c>
      <c r="AD2289" s="1266">
        <v>16417.5</v>
      </c>
      <c r="AE2289" s="722">
        <f t="shared" si="73"/>
        <v>155670</v>
      </c>
      <c r="AF2289" s="31"/>
      <c r="AG2289" s="26"/>
    </row>
    <row r="2290" spans="1:33" ht="30" customHeight="1">
      <c r="A2290" s="2770" t="s">
        <v>14524</v>
      </c>
      <c r="B2290" s="2992" t="s">
        <v>17254</v>
      </c>
      <c r="C2290" s="1277">
        <v>45702</v>
      </c>
      <c r="D2290" s="1277">
        <f>WORKDAY(C2290,30)</f>
        <v>45744</v>
      </c>
      <c r="E2290" s="593"/>
      <c r="F2290" s="1297"/>
      <c r="G2290" s="1276">
        <v>8637</v>
      </c>
      <c r="H2290" s="2886" t="s">
        <v>1242</v>
      </c>
      <c r="I2290" s="1326"/>
      <c r="J2290" s="1304" t="s">
        <v>17255</v>
      </c>
      <c r="K2290" s="2631" t="s">
        <v>17256</v>
      </c>
      <c r="L2290" s="1397" t="s">
        <v>173</v>
      </c>
      <c r="M2290" s="771" t="s">
        <v>17277</v>
      </c>
      <c r="N2290" s="1176"/>
      <c r="O2290" s="1272">
        <v>1</v>
      </c>
      <c r="P2290" s="1272">
        <v>1</v>
      </c>
      <c r="Q2290" s="2014" t="s">
        <v>17257</v>
      </c>
      <c r="R2290" s="1173"/>
      <c r="S2290" s="1173"/>
      <c r="T2290" s="1173"/>
      <c r="U2290" s="1173"/>
      <c r="V2290" s="2969" t="s">
        <v>2073</v>
      </c>
      <c r="W2290" s="1173"/>
      <c r="X2290" s="2969" t="s">
        <v>37</v>
      </c>
      <c r="Y2290" s="1173"/>
      <c r="Z2290" s="3032" t="s">
        <v>45</v>
      </c>
      <c r="AA2290" s="1176">
        <v>4504489887</v>
      </c>
      <c r="AB2290" s="1173"/>
      <c r="AC2290" s="722">
        <v>7000</v>
      </c>
      <c r="AD2290" s="1266">
        <v>13500</v>
      </c>
      <c r="AE2290" s="722">
        <f t="shared" si="73"/>
        <v>20500</v>
      </c>
      <c r="AF2290" s="31"/>
      <c r="AG2290" s="26"/>
    </row>
    <row r="2291" spans="1:33" ht="30" customHeight="1">
      <c r="A2291" s="3106" t="s">
        <v>7878</v>
      </c>
      <c r="B2291" s="5072" t="s">
        <v>17258</v>
      </c>
      <c r="C2291" s="340">
        <v>45706</v>
      </c>
      <c r="D2291" s="340">
        <f>WORKDAY(C2291,9)</f>
        <v>45719</v>
      </c>
      <c r="E2291" s="422"/>
      <c r="F2291" s="374"/>
      <c r="G2291" s="339">
        <v>8638</v>
      </c>
      <c r="H2291" s="2608"/>
      <c r="I2291" s="3263" t="s">
        <v>25</v>
      </c>
      <c r="J2291" s="410" t="s">
        <v>17259</v>
      </c>
      <c r="K2291" s="3264" t="s">
        <v>17260</v>
      </c>
      <c r="L2291" s="3147" t="s">
        <v>62</v>
      </c>
      <c r="M2291" s="338" t="s">
        <v>17278</v>
      </c>
      <c r="N2291" s="255"/>
      <c r="O2291" s="258">
        <v>5</v>
      </c>
      <c r="P2291" s="258">
        <v>5</v>
      </c>
      <c r="Q2291" s="1977" t="s">
        <v>17261</v>
      </c>
      <c r="R2291" s="309"/>
      <c r="S2291" s="250"/>
      <c r="T2291" s="250"/>
      <c r="U2291" s="250"/>
      <c r="V2291" s="3253" t="s">
        <v>2073</v>
      </c>
      <c r="W2291" s="250"/>
      <c r="X2291" s="3253" t="s">
        <v>37</v>
      </c>
      <c r="Y2291" s="250"/>
      <c r="Z2291" s="251"/>
      <c r="AA2291" s="251">
        <v>4504490700</v>
      </c>
      <c r="AB2291" s="250"/>
      <c r="AC2291" s="33">
        <v>0</v>
      </c>
      <c r="AD2291" s="471">
        <v>7613</v>
      </c>
      <c r="AE2291" s="33">
        <f t="shared" si="73"/>
        <v>38065</v>
      </c>
      <c r="AF2291" s="31"/>
      <c r="AG2291" s="26"/>
    </row>
    <row r="2292" spans="1:33" ht="30" customHeight="1">
      <c r="A2292" s="2770" t="s">
        <v>8518</v>
      </c>
      <c r="B2292" s="2992" t="s">
        <v>17262</v>
      </c>
      <c r="C2292" s="1277">
        <v>45705</v>
      </c>
      <c r="D2292" s="1277">
        <f>WORKDAY(C2292,7)</f>
        <v>45714</v>
      </c>
      <c r="E2292" s="593"/>
      <c r="F2292" s="1297"/>
      <c r="G2292" s="1276">
        <v>8604</v>
      </c>
      <c r="H2292" s="2630"/>
      <c r="I2292" s="2872" t="s">
        <v>92</v>
      </c>
      <c r="J2292" s="1304" t="s">
        <v>6460</v>
      </c>
      <c r="K2292" s="2873" t="s">
        <v>17263</v>
      </c>
      <c r="L2292" s="2874" t="s">
        <v>1102</v>
      </c>
      <c r="M2292" s="771" t="s">
        <v>17279</v>
      </c>
      <c r="N2292" s="1176"/>
      <c r="O2292" s="1272">
        <v>24</v>
      </c>
      <c r="P2292" s="1272">
        <v>24</v>
      </c>
      <c r="Q2292" s="2881" t="s">
        <v>17264</v>
      </c>
      <c r="R2292" s="1173"/>
      <c r="S2292" s="1173"/>
      <c r="T2292" s="1173"/>
      <c r="U2292" s="1173"/>
      <c r="V2292" s="2883" t="s">
        <v>2073</v>
      </c>
      <c r="W2292" s="1173"/>
      <c r="X2292" s="2883" t="s">
        <v>37</v>
      </c>
      <c r="Y2292" s="1173"/>
      <c r="Z2292" s="2841" t="s">
        <v>45</v>
      </c>
      <c r="AA2292" s="1176">
        <v>4504490694</v>
      </c>
      <c r="AB2292" s="1173"/>
      <c r="AC2292" s="722">
        <v>0</v>
      </c>
      <c r="AD2292" s="1266">
        <v>7938</v>
      </c>
      <c r="AE2292" s="722">
        <f t="shared" si="73"/>
        <v>190512</v>
      </c>
      <c r="AF2292" s="31"/>
      <c r="AG2292" s="26"/>
    </row>
    <row r="2293" spans="1:33" ht="30" customHeight="1">
      <c r="A2293" s="2770" t="s">
        <v>9092</v>
      </c>
      <c r="B2293" s="2992" t="s">
        <v>17265</v>
      </c>
      <c r="C2293" s="1277">
        <v>45706</v>
      </c>
      <c r="D2293" s="1277">
        <f>WORKDAY(C2293,10)</f>
        <v>45720</v>
      </c>
      <c r="E2293" s="593"/>
      <c r="F2293" s="1297"/>
      <c r="G2293" s="1276">
        <v>8599</v>
      </c>
      <c r="H2293" s="2630"/>
      <c r="I2293" s="2872" t="s">
        <v>92</v>
      </c>
      <c r="J2293" s="1304" t="s">
        <v>17266</v>
      </c>
      <c r="K2293" s="2873" t="s">
        <v>17267</v>
      </c>
      <c r="L2293" s="1397" t="s">
        <v>173</v>
      </c>
      <c r="M2293" s="771" t="s">
        <v>17280</v>
      </c>
      <c r="N2293" s="1176"/>
      <c r="O2293" s="1272">
        <v>1</v>
      </c>
      <c r="P2293" s="1272">
        <v>1</v>
      </c>
      <c r="Q2293" s="2014" t="s">
        <v>17268</v>
      </c>
      <c r="R2293" s="1173"/>
      <c r="S2293" s="1173"/>
      <c r="T2293" s="1173"/>
      <c r="U2293" s="1173"/>
      <c r="V2293" s="3116" t="s">
        <v>2073</v>
      </c>
      <c r="W2293" s="1173"/>
      <c r="X2293" s="3116" t="s">
        <v>37</v>
      </c>
      <c r="Y2293" s="1173"/>
      <c r="Z2293" s="3116" t="s">
        <v>45</v>
      </c>
      <c r="AA2293" s="1176">
        <v>4504490697</v>
      </c>
      <c r="AB2293" s="1173"/>
      <c r="AC2293" s="722">
        <v>6000</v>
      </c>
      <c r="AD2293" s="1266">
        <v>7938</v>
      </c>
      <c r="AE2293" s="722">
        <f t="shared" si="73"/>
        <v>13938</v>
      </c>
      <c r="AF2293" s="31"/>
      <c r="AG2293" s="26"/>
    </row>
    <row r="2294" spans="1:33" ht="30" customHeight="1">
      <c r="A2294" s="2770" t="s">
        <v>8570</v>
      </c>
      <c r="B2294" s="3076" t="s">
        <v>18095</v>
      </c>
      <c r="C2294" s="1277">
        <v>45705</v>
      </c>
      <c r="D2294" s="1277">
        <f>WORKDAY(C2294,10)</f>
        <v>45719</v>
      </c>
      <c r="E2294" s="593"/>
      <c r="F2294" s="1297"/>
      <c r="G2294" s="1276">
        <v>9013</v>
      </c>
      <c r="H2294" s="2630"/>
      <c r="I2294" s="2872" t="s">
        <v>25</v>
      </c>
      <c r="J2294" s="2959" t="s">
        <v>17269</v>
      </c>
      <c r="K2294" s="2873" t="s">
        <v>17270</v>
      </c>
      <c r="L2294" s="2874" t="s">
        <v>167</v>
      </c>
      <c r="M2294" s="771" t="s">
        <v>17281</v>
      </c>
      <c r="N2294" s="1176"/>
      <c r="O2294" s="1272">
        <v>10</v>
      </c>
      <c r="P2294" s="1272">
        <v>10</v>
      </c>
      <c r="Q2294" s="2881" t="s">
        <v>17271</v>
      </c>
      <c r="R2294" s="1173"/>
      <c r="S2294" s="1173"/>
      <c r="T2294" s="1173"/>
      <c r="U2294" s="1173"/>
      <c r="V2294" s="2929" t="s">
        <v>2073</v>
      </c>
      <c r="W2294" s="1173"/>
      <c r="X2294" s="2929" t="s">
        <v>37</v>
      </c>
      <c r="Y2294" s="1173"/>
      <c r="Z2294" s="2841" t="s">
        <v>45</v>
      </c>
      <c r="AA2294" s="1176">
        <v>4504490023</v>
      </c>
      <c r="AB2294" s="1173"/>
      <c r="AC2294" s="722">
        <v>0</v>
      </c>
      <c r="AD2294" s="1266">
        <v>6544.8</v>
      </c>
      <c r="AE2294" s="722">
        <f t="shared" si="73"/>
        <v>65448</v>
      </c>
      <c r="AF2294" s="31"/>
      <c r="AG2294" s="26"/>
    </row>
    <row r="2295" spans="1:33" ht="30" customHeight="1">
      <c r="A2295" s="3612" t="s">
        <v>7878</v>
      </c>
      <c r="B2295" s="9909" t="s">
        <v>17282</v>
      </c>
      <c r="C2295" s="9752">
        <v>45706</v>
      </c>
      <c r="D2295" s="9752">
        <f>WORKDAY(C2295,60)</f>
        <v>45790</v>
      </c>
      <c r="E2295" s="9721"/>
      <c r="F2295" s="9714"/>
      <c r="G2295" s="9708">
        <v>8638</v>
      </c>
      <c r="H2295" s="10123" t="s">
        <v>17283</v>
      </c>
      <c r="I2295" s="9701"/>
      <c r="J2295" s="9870" t="s">
        <v>17284</v>
      </c>
      <c r="K2295" s="11286" t="s">
        <v>17285</v>
      </c>
      <c r="L2295" s="3614" t="s">
        <v>62</v>
      </c>
      <c r="M2295" s="9231" t="s">
        <v>17300</v>
      </c>
      <c r="N2295" s="3613" t="s">
        <v>3952</v>
      </c>
      <c r="O2295" s="258">
        <v>5</v>
      </c>
      <c r="P2295" s="258">
        <v>5</v>
      </c>
      <c r="Q2295" s="11224" t="s">
        <v>17286</v>
      </c>
      <c r="R2295" s="9740"/>
      <c r="S2295" s="250"/>
      <c r="T2295" s="250"/>
      <c r="U2295" s="250"/>
      <c r="V2295" s="11231" t="s">
        <v>2073</v>
      </c>
      <c r="W2295" s="3455"/>
      <c r="X2295" s="11231" t="s">
        <v>37</v>
      </c>
      <c r="Y2295" s="250"/>
      <c r="Z2295" s="251"/>
      <c r="AA2295" s="9816">
        <v>4504491455</v>
      </c>
      <c r="AB2295" s="250"/>
      <c r="AC2295" s="9660">
        <v>0</v>
      </c>
      <c r="AD2295" s="471">
        <v>7613</v>
      </c>
      <c r="AE2295" s="9660">
        <f>SUM(AD2295*P2295+AD2296*P2296+AD2297*P2297+AC2295)</f>
        <v>121607</v>
      </c>
      <c r="AF2295" s="31"/>
      <c r="AG2295" s="26"/>
    </row>
    <row r="2296" spans="1:33" ht="30" customHeight="1">
      <c r="A2296" s="3612" t="s">
        <v>7878</v>
      </c>
      <c r="B2296" s="11274"/>
      <c r="C2296" s="9784"/>
      <c r="D2296" s="9784"/>
      <c r="E2296" s="9722"/>
      <c r="F2296" s="9795"/>
      <c r="G2296" s="9709"/>
      <c r="H2296" s="10124"/>
      <c r="I2296" s="9702"/>
      <c r="J2296" s="11284"/>
      <c r="K2296" s="11287"/>
      <c r="L2296" s="552" t="s">
        <v>8689</v>
      </c>
      <c r="M2296" s="9309"/>
      <c r="N2296" s="3613" t="s">
        <v>3954</v>
      </c>
      <c r="O2296" s="258">
        <v>1</v>
      </c>
      <c r="P2296" s="258">
        <v>1</v>
      </c>
      <c r="Q2296" s="9729"/>
      <c r="R2296" s="9782"/>
      <c r="S2296" s="250"/>
      <c r="T2296" s="250"/>
      <c r="U2296" s="250"/>
      <c r="V2296" s="9717"/>
      <c r="W2296" s="3455"/>
      <c r="X2296" s="9717"/>
      <c r="Y2296" s="250"/>
      <c r="Z2296" s="251"/>
      <c r="AA2296" s="9717"/>
      <c r="AB2296" s="250"/>
      <c r="AC2296" s="9661"/>
      <c r="AD2296" s="471">
        <v>70000</v>
      </c>
      <c r="AE2296" s="9661"/>
      <c r="AF2296" s="31"/>
      <c r="AG2296" s="26"/>
    </row>
    <row r="2297" spans="1:33" ht="30" customHeight="1">
      <c r="A2297" s="4053" t="s">
        <v>7878</v>
      </c>
      <c r="B2297" s="11275"/>
      <c r="C2297" s="9753"/>
      <c r="D2297" s="9753"/>
      <c r="E2297" s="9410"/>
      <c r="F2297" s="9715"/>
      <c r="G2297" s="9710"/>
      <c r="H2297" s="10125"/>
      <c r="I2297" s="9703"/>
      <c r="J2297" s="11285"/>
      <c r="K2297" s="11288"/>
      <c r="L2297" s="552" t="s">
        <v>9966</v>
      </c>
      <c r="M2297" s="9280"/>
      <c r="N2297" s="3613" t="s">
        <v>3951</v>
      </c>
      <c r="O2297" s="258">
        <v>1</v>
      </c>
      <c r="P2297" s="258">
        <v>1</v>
      </c>
      <c r="Q2297" s="9730"/>
      <c r="R2297" s="9741"/>
      <c r="S2297" s="250"/>
      <c r="T2297" s="250"/>
      <c r="U2297" s="250"/>
      <c r="V2297" s="9718"/>
      <c r="W2297" s="3455"/>
      <c r="X2297" s="9718"/>
      <c r="Y2297" s="250"/>
      <c r="Z2297" s="251"/>
      <c r="AA2297" s="9718"/>
      <c r="AB2297" s="250"/>
      <c r="AC2297" s="9662"/>
      <c r="AD2297" s="471">
        <v>13542</v>
      </c>
      <c r="AE2297" s="9662"/>
      <c r="AF2297" s="31"/>
      <c r="AG2297" s="26"/>
    </row>
    <row r="2298" spans="1:33" ht="30" customHeight="1">
      <c r="A2298" s="3182" t="s">
        <v>9092</v>
      </c>
      <c r="B2298" s="2992" t="s">
        <v>17287</v>
      </c>
      <c r="C2298" s="1277">
        <v>45706</v>
      </c>
      <c r="D2298" s="1277">
        <f>WORKDAY(C2298,10)</f>
        <v>45720</v>
      </c>
      <c r="E2298" s="593"/>
      <c r="F2298" s="1297"/>
      <c r="G2298" s="1276">
        <v>8599</v>
      </c>
      <c r="H2298" s="2630"/>
      <c r="I2298" s="3183" t="s">
        <v>92</v>
      </c>
      <c r="J2298" s="1304" t="s">
        <v>17288</v>
      </c>
      <c r="K2298" s="2631" t="s">
        <v>17289</v>
      </c>
      <c r="L2298" s="3184" t="s">
        <v>17290</v>
      </c>
      <c r="M2298" s="771" t="s">
        <v>17301</v>
      </c>
      <c r="N2298" s="1176"/>
      <c r="O2298" s="1272">
        <v>38</v>
      </c>
      <c r="P2298" s="1272">
        <v>38</v>
      </c>
      <c r="Q2298" s="3185" t="s">
        <v>17291</v>
      </c>
      <c r="R2298" s="1173"/>
      <c r="S2298" s="1173"/>
      <c r="T2298" s="1173"/>
      <c r="U2298" s="1173"/>
      <c r="V2298" s="3116" t="s">
        <v>2073</v>
      </c>
      <c r="W2298" s="1173"/>
      <c r="X2298" s="3116" t="s">
        <v>37</v>
      </c>
      <c r="Y2298" s="1173"/>
      <c r="Z2298" s="3116" t="s">
        <v>45</v>
      </c>
      <c r="AA2298" s="1176">
        <v>4504491509</v>
      </c>
      <c r="AB2298" s="1173"/>
      <c r="AC2298" s="722">
        <v>6000</v>
      </c>
      <c r="AD2298" s="1266">
        <v>7938</v>
      </c>
      <c r="AE2298" s="722">
        <f t="shared" ref="AE2298" si="74">SUM(AD2298*P2298+AC2298)</f>
        <v>307644</v>
      </c>
      <c r="AF2298" s="31"/>
      <c r="AG2298" s="26"/>
    </row>
    <row r="2299" spans="1:33" ht="30" customHeight="1">
      <c r="A2299" s="3612" t="s">
        <v>9092</v>
      </c>
      <c r="B2299" s="11310" t="s">
        <v>17292</v>
      </c>
      <c r="C2299" s="9767">
        <v>45706</v>
      </c>
      <c r="D2299" s="9767">
        <f>WORKDAY(C2299,60)</f>
        <v>45790</v>
      </c>
      <c r="E2299" s="9531"/>
      <c r="F2299" s="10034"/>
      <c r="G2299" s="11012">
        <v>8599</v>
      </c>
      <c r="H2299" s="11279" t="s">
        <v>11240</v>
      </c>
      <c r="I2299" s="11280"/>
      <c r="J2299" s="11281" t="s">
        <v>17293</v>
      </c>
      <c r="K2299" s="11283" t="s">
        <v>17294</v>
      </c>
      <c r="L2299" s="552" t="s">
        <v>13689</v>
      </c>
      <c r="M2299" s="9231" t="s">
        <v>17302</v>
      </c>
      <c r="N2299" s="3613" t="s">
        <v>3953</v>
      </c>
      <c r="O2299" s="258">
        <v>1</v>
      </c>
      <c r="P2299" s="258">
        <v>1</v>
      </c>
      <c r="Q2299" s="11224" t="s">
        <v>17295</v>
      </c>
      <c r="R2299" s="9740"/>
      <c r="S2299" s="250"/>
      <c r="T2299" s="250"/>
      <c r="U2299" s="250"/>
      <c r="V2299" s="11214" t="s">
        <v>2073</v>
      </c>
      <c r="W2299" s="3421"/>
      <c r="X2299" s="11214" t="s">
        <v>37</v>
      </c>
      <c r="Y2299" s="250"/>
      <c r="Z2299" s="251"/>
      <c r="AA2299" s="9816">
        <v>4504491258</v>
      </c>
      <c r="AB2299" s="250"/>
      <c r="AC2299" s="9660">
        <v>3000</v>
      </c>
      <c r="AD2299" s="471">
        <v>147294</v>
      </c>
      <c r="AE2299" s="9660">
        <f>SUM(AD2299*P2299+AD2300*P2300+AC2299)</f>
        <v>197334</v>
      </c>
      <c r="AF2299" s="31"/>
      <c r="AG2299" s="26"/>
    </row>
    <row r="2300" spans="1:33" ht="30" customHeight="1">
      <c r="A2300" s="3658" t="s">
        <v>9092</v>
      </c>
      <c r="B2300" s="11311"/>
      <c r="C2300" s="9767"/>
      <c r="D2300" s="9767"/>
      <c r="E2300" s="9531"/>
      <c r="F2300" s="10034"/>
      <c r="G2300" s="11012"/>
      <c r="H2300" s="11279"/>
      <c r="I2300" s="11280"/>
      <c r="J2300" s="11282"/>
      <c r="K2300" s="11283"/>
      <c r="L2300" s="3614" t="s">
        <v>8688</v>
      </c>
      <c r="M2300" s="9280"/>
      <c r="N2300" s="3613" t="s">
        <v>3951</v>
      </c>
      <c r="O2300" s="258">
        <v>1</v>
      </c>
      <c r="P2300" s="258">
        <v>1</v>
      </c>
      <c r="Q2300" s="9730"/>
      <c r="R2300" s="9741"/>
      <c r="S2300" s="250"/>
      <c r="T2300" s="250"/>
      <c r="U2300" s="250"/>
      <c r="V2300" s="11215"/>
      <c r="W2300" s="3421"/>
      <c r="X2300" s="11215"/>
      <c r="Y2300" s="250"/>
      <c r="Z2300" s="251"/>
      <c r="AA2300" s="9718"/>
      <c r="AB2300" s="250"/>
      <c r="AC2300" s="9662"/>
      <c r="AD2300" s="471">
        <v>47040</v>
      </c>
      <c r="AE2300" s="9662"/>
      <c r="AF2300" s="31"/>
      <c r="AG2300" s="26"/>
    </row>
    <row r="2301" spans="1:33" s="4113" customFormat="1" ht="30" customHeight="1">
      <c r="A2301" s="6358" t="s">
        <v>13200</v>
      </c>
      <c r="B2301" s="1504" t="s">
        <v>17296</v>
      </c>
      <c r="C2301" s="358">
        <v>45706</v>
      </c>
      <c r="D2301" s="358">
        <f>WORKDAY(C2301,14)</f>
        <v>45726</v>
      </c>
      <c r="E2301" s="37"/>
      <c r="F2301" s="449"/>
      <c r="G2301" s="360">
        <v>5940</v>
      </c>
      <c r="H2301" s="2752"/>
      <c r="I2301" s="539"/>
      <c r="J2301" s="450" t="s">
        <v>17297</v>
      </c>
      <c r="K2301" s="3160" t="s">
        <v>17298</v>
      </c>
      <c r="L2301" s="6359" t="s">
        <v>76</v>
      </c>
      <c r="M2301" s="135" t="s">
        <v>17303</v>
      </c>
      <c r="N2301" s="364"/>
      <c r="O2301" s="365">
        <v>4</v>
      </c>
      <c r="P2301" s="365">
        <v>4</v>
      </c>
      <c r="Q2301" s="1991" t="s">
        <v>17299</v>
      </c>
      <c r="R2301" s="366"/>
      <c r="S2301" s="366"/>
      <c r="T2301" s="366"/>
      <c r="U2301" s="366"/>
      <c r="V2301" s="366"/>
      <c r="W2301" s="366"/>
      <c r="X2301" s="366"/>
      <c r="Y2301" s="366"/>
      <c r="Z2301" s="364"/>
      <c r="AA2301" s="364">
        <v>4504491175</v>
      </c>
      <c r="AB2301" s="366"/>
      <c r="AC2301" s="280"/>
      <c r="AD2301" s="542"/>
      <c r="AE2301" s="280"/>
      <c r="AF2301" s="68"/>
      <c r="AG2301" s="71"/>
    </row>
    <row r="2302" spans="1:33" ht="30" customHeight="1">
      <c r="A2302" s="5984" t="s">
        <v>10014</v>
      </c>
      <c r="B2302" s="6023" t="s">
        <v>17305</v>
      </c>
      <c r="C2302" s="1277">
        <v>45707</v>
      </c>
      <c r="D2302" s="1277">
        <f>WORKDAY(C2302,11)</f>
        <v>45722</v>
      </c>
      <c r="E2302" s="593"/>
      <c r="F2302" s="1297"/>
      <c r="G2302" s="1276">
        <v>8612</v>
      </c>
      <c r="H2302" s="2876" t="s">
        <v>14300</v>
      </c>
      <c r="I2302" s="1326"/>
      <c r="J2302" s="5985" t="s">
        <v>14301</v>
      </c>
      <c r="K2302" s="2877" t="s">
        <v>17306</v>
      </c>
      <c r="L2302" s="2878" t="s">
        <v>173</v>
      </c>
      <c r="M2302" s="771" t="s">
        <v>17340</v>
      </c>
      <c r="N2302" s="1176"/>
      <c r="O2302" s="1272">
        <v>1</v>
      </c>
      <c r="P2302" s="1272">
        <v>1</v>
      </c>
      <c r="Q2302" s="2014" t="s">
        <v>17307</v>
      </c>
      <c r="R2302" s="1173"/>
      <c r="S2302" s="1173"/>
      <c r="T2302" s="1173"/>
      <c r="U2302" s="1173"/>
      <c r="V2302" s="2914" t="s">
        <v>2073</v>
      </c>
      <c r="W2302" s="1173"/>
      <c r="X2302" s="2914" t="s">
        <v>37</v>
      </c>
      <c r="Y2302" s="1173"/>
      <c r="Z2302" s="2958" t="s">
        <v>45</v>
      </c>
      <c r="AA2302" s="1176">
        <v>4504492182</v>
      </c>
      <c r="AB2302" s="1173"/>
      <c r="AC2302" s="722">
        <v>0</v>
      </c>
      <c r="AD2302" s="1266">
        <v>6156</v>
      </c>
      <c r="AE2302" s="722">
        <f t="shared" ref="AE2302:AE2307" si="75">SUM(AD2302*P2302+AC2302)</f>
        <v>6156</v>
      </c>
      <c r="AF2302" s="31"/>
      <c r="AG2302" s="26"/>
    </row>
    <row r="2303" spans="1:33" ht="30" customHeight="1">
      <c r="A2303" s="2875" t="s">
        <v>10258</v>
      </c>
      <c r="B2303" s="2992" t="s">
        <v>17308</v>
      </c>
      <c r="C2303" s="1277">
        <v>45707</v>
      </c>
      <c r="D2303" s="1277">
        <f>WORKDAY(C2303,7)</f>
        <v>45716</v>
      </c>
      <c r="E2303" s="593"/>
      <c r="F2303" s="1297"/>
      <c r="G2303" s="1276">
        <v>8613</v>
      </c>
      <c r="H2303" s="2630"/>
      <c r="I2303" s="2928" t="s">
        <v>92</v>
      </c>
      <c r="J2303" s="1304" t="s">
        <v>16718</v>
      </c>
      <c r="K2303" s="2877" t="s">
        <v>17309</v>
      </c>
      <c r="L2303" s="2762" t="s">
        <v>28</v>
      </c>
      <c r="M2303" s="771" t="s">
        <v>17341</v>
      </c>
      <c r="N2303" s="1176"/>
      <c r="O2303" s="1272">
        <v>2</v>
      </c>
      <c r="P2303" s="1272">
        <v>2</v>
      </c>
      <c r="Q2303" s="2948" t="s">
        <v>17314</v>
      </c>
      <c r="R2303" s="1173"/>
      <c r="S2303" s="1173"/>
      <c r="T2303" s="1173"/>
      <c r="U2303" s="1173"/>
      <c r="V2303" s="2892" t="s">
        <v>2073</v>
      </c>
      <c r="W2303" s="1173"/>
      <c r="X2303" s="2892" t="s">
        <v>37</v>
      </c>
      <c r="Y2303" s="1173"/>
      <c r="Z2303" s="2795" t="s">
        <v>45</v>
      </c>
      <c r="AA2303" s="1176">
        <v>4504492037</v>
      </c>
      <c r="AB2303" s="1173"/>
      <c r="AC2303" s="722">
        <v>0</v>
      </c>
      <c r="AD2303" s="1266">
        <v>6318</v>
      </c>
      <c r="AE2303" s="722">
        <f t="shared" si="75"/>
        <v>12636</v>
      </c>
      <c r="AF2303" s="31"/>
      <c r="AG2303" s="26"/>
    </row>
    <row r="2304" spans="1:33" ht="30" customHeight="1">
      <c r="A2304" s="4645" t="s">
        <v>10036</v>
      </c>
      <c r="B2304" s="4957" t="s">
        <v>17310</v>
      </c>
      <c r="C2304" s="1277">
        <v>45707</v>
      </c>
      <c r="D2304" s="1277">
        <f>WORKDAY(C2304,7)</f>
        <v>45716</v>
      </c>
      <c r="E2304" s="593"/>
      <c r="F2304" s="1297"/>
      <c r="G2304" s="1276">
        <v>8589</v>
      </c>
      <c r="H2304" s="2876" t="s">
        <v>6036</v>
      </c>
      <c r="I2304" s="1326"/>
      <c r="J2304" s="4646" t="s">
        <v>17311</v>
      </c>
      <c r="K2304" s="2877" t="s">
        <v>17312</v>
      </c>
      <c r="L2304" s="2878" t="s">
        <v>17313</v>
      </c>
      <c r="M2304" s="771" t="s">
        <v>17342</v>
      </c>
      <c r="N2304" s="1176"/>
      <c r="O2304" s="1272">
        <v>41</v>
      </c>
      <c r="P2304" s="257">
        <v>43</v>
      </c>
      <c r="Q2304" s="2014" t="s">
        <v>17315</v>
      </c>
      <c r="R2304" s="1173"/>
      <c r="S2304" s="1173"/>
      <c r="T2304" s="1173"/>
      <c r="U2304" s="1173"/>
      <c r="V2304" s="2938" t="s">
        <v>2073</v>
      </c>
      <c r="W2304" s="1173"/>
      <c r="X2304" s="2938" t="s">
        <v>37</v>
      </c>
      <c r="Y2304" s="1173"/>
      <c r="Z2304" s="2927" t="s">
        <v>45</v>
      </c>
      <c r="AA2304" s="4644" t="s">
        <v>17351</v>
      </c>
      <c r="AB2304" s="1173"/>
      <c r="AC2304" s="722">
        <v>0</v>
      </c>
      <c r="AD2304" s="1266">
        <v>6318</v>
      </c>
      <c r="AE2304" s="722">
        <f t="shared" si="75"/>
        <v>271674</v>
      </c>
      <c r="AF2304" s="31"/>
      <c r="AG2304" s="26"/>
    </row>
    <row r="2305" spans="1:33" ht="30" customHeight="1">
      <c r="A2305" s="2875" t="s">
        <v>7878</v>
      </c>
      <c r="B2305" s="5090" t="s">
        <v>17316</v>
      </c>
      <c r="C2305" s="1277">
        <v>45708</v>
      </c>
      <c r="D2305" s="1277">
        <f>WORKDAY(C2305,4)</f>
        <v>45714</v>
      </c>
      <c r="E2305" s="593"/>
      <c r="F2305" s="1297"/>
      <c r="G2305" s="1276">
        <v>8638</v>
      </c>
      <c r="H2305" s="2630"/>
      <c r="I2305" s="2928" t="s">
        <v>25</v>
      </c>
      <c r="J2305" s="1304" t="s">
        <v>17318</v>
      </c>
      <c r="K2305" s="2631" t="s">
        <v>17319</v>
      </c>
      <c r="L2305" s="2878" t="s">
        <v>173</v>
      </c>
      <c r="M2305" s="771" t="s">
        <v>17343</v>
      </c>
      <c r="N2305" s="1176"/>
      <c r="O2305" s="1272">
        <v>1</v>
      </c>
      <c r="P2305" s="1272">
        <v>1</v>
      </c>
      <c r="Q2305" s="2014" t="s">
        <v>17320</v>
      </c>
      <c r="R2305" s="1173"/>
      <c r="S2305" s="1173"/>
      <c r="T2305" s="1173"/>
      <c r="U2305" s="1173"/>
      <c r="V2305" s="2929" t="s">
        <v>2073</v>
      </c>
      <c r="W2305" s="1173"/>
      <c r="X2305" s="2929" t="s">
        <v>37</v>
      </c>
      <c r="Y2305" s="1173"/>
      <c r="Z2305" s="3102" t="s">
        <v>45</v>
      </c>
      <c r="AA2305" s="1176">
        <v>4504492817</v>
      </c>
      <c r="AB2305" s="1173"/>
      <c r="AC2305" s="722">
        <v>0</v>
      </c>
      <c r="AD2305" s="1266">
        <v>7613</v>
      </c>
      <c r="AE2305" s="722">
        <f t="shared" si="75"/>
        <v>7613</v>
      </c>
      <c r="AF2305" s="31"/>
      <c r="AG2305" s="26"/>
    </row>
    <row r="2306" spans="1:33" ht="30" customHeight="1">
      <c r="A2306" s="2875" t="s">
        <v>7878</v>
      </c>
      <c r="B2306" s="5090" t="s">
        <v>17317</v>
      </c>
      <c r="C2306" s="1277">
        <v>45708</v>
      </c>
      <c r="D2306" s="1277">
        <f>WORKDAY(C2306,4)</f>
        <v>45714</v>
      </c>
      <c r="E2306" s="593"/>
      <c r="F2306" s="1297"/>
      <c r="G2306" s="1276">
        <v>8638</v>
      </c>
      <c r="H2306" s="2876" t="s">
        <v>7641</v>
      </c>
      <c r="I2306" s="2928" t="s">
        <v>25</v>
      </c>
      <c r="J2306" s="1304" t="s">
        <v>17318</v>
      </c>
      <c r="K2306" s="2877" t="s">
        <v>17321</v>
      </c>
      <c r="L2306" s="2878" t="s">
        <v>167</v>
      </c>
      <c r="M2306" s="771" t="s">
        <v>17344</v>
      </c>
      <c r="N2306" s="1176"/>
      <c r="O2306" s="1272">
        <v>10</v>
      </c>
      <c r="P2306" s="1272">
        <v>10</v>
      </c>
      <c r="Q2306" s="2014" t="s">
        <v>16432</v>
      </c>
      <c r="R2306" s="1173"/>
      <c r="S2306" s="1173"/>
      <c r="T2306" s="1173"/>
      <c r="U2306" s="1173"/>
      <c r="V2306" s="2929" t="s">
        <v>2073</v>
      </c>
      <c r="W2306" s="1173"/>
      <c r="X2306" s="2929" t="s">
        <v>37</v>
      </c>
      <c r="Y2306" s="1173"/>
      <c r="Z2306" s="2927" t="s">
        <v>45</v>
      </c>
      <c r="AA2306" s="1176" t="s">
        <v>17350</v>
      </c>
      <c r="AB2306" s="1173"/>
      <c r="AC2306" s="722">
        <v>0</v>
      </c>
      <c r="AD2306" s="1266">
        <v>7613</v>
      </c>
      <c r="AE2306" s="722">
        <f t="shared" si="75"/>
        <v>76130</v>
      </c>
      <c r="AF2306" s="31"/>
      <c r="AG2306" s="26"/>
    </row>
    <row r="2307" spans="1:33" ht="30" customHeight="1">
      <c r="A2307" s="2875" t="s">
        <v>8570</v>
      </c>
      <c r="B2307" s="3077" t="s">
        <v>17322</v>
      </c>
      <c r="C2307" s="1277">
        <v>45707</v>
      </c>
      <c r="D2307" s="1277">
        <f>WORKDAY(C2307,10)</f>
        <v>45721</v>
      </c>
      <c r="E2307" s="593"/>
      <c r="F2307" s="1297"/>
      <c r="G2307" s="1276">
        <v>9013</v>
      </c>
      <c r="H2307" s="2876" t="s">
        <v>17323</v>
      </c>
      <c r="I2307" s="2928" t="s">
        <v>25</v>
      </c>
      <c r="J2307" s="3036" t="s">
        <v>17324</v>
      </c>
      <c r="K2307" s="2877" t="s">
        <v>17325</v>
      </c>
      <c r="L2307" s="2878" t="s">
        <v>193</v>
      </c>
      <c r="M2307" s="771" t="s">
        <v>17345</v>
      </c>
      <c r="N2307" s="1176"/>
      <c r="O2307" s="1272">
        <v>6</v>
      </c>
      <c r="P2307" s="257">
        <v>9</v>
      </c>
      <c r="Q2307" s="2948" t="s">
        <v>17326</v>
      </c>
      <c r="R2307" s="1173"/>
      <c r="S2307" s="1173"/>
      <c r="T2307" s="1173"/>
      <c r="U2307" s="1173"/>
      <c r="V2307" s="2929" t="s">
        <v>2073</v>
      </c>
      <c r="W2307" s="1173"/>
      <c r="X2307" s="2929" t="s">
        <v>37</v>
      </c>
      <c r="Y2307" s="1173"/>
      <c r="Z2307" s="2841" t="s">
        <v>45</v>
      </c>
      <c r="AA2307" s="1176">
        <v>4504492521</v>
      </c>
      <c r="AB2307" s="1173"/>
      <c r="AC2307" s="722">
        <v>0</v>
      </c>
      <c r="AD2307" s="1266">
        <v>6544.8</v>
      </c>
      <c r="AE2307" s="722">
        <f t="shared" si="75"/>
        <v>58903.200000000004</v>
      </c>
      <c r="AF2307" s="31"/>
      <c r="AG2307" s="26"/>
    </row>
    <row r="2308" spans="1:33" ht="30" customHeight="1">
      <c r="A2308" s="4421" t="s">
        <v>14478</v>
      </c>
      <c r="B2308" s="11027" t="s">
        <v>17327</v>
      </c>
      <c r="C2308" s="9752">
        <v>45706</v>
      </c>
      <c r="D2308" s="9752">
        <f>WORKDAY(C2308,60)</f>
        <v>45790</v>
      </c>
      <c r="E2308" s="9721"/>
      <c r="F2308" s="9714"/>
      <c r="G2308" s="9708">
        <v>8617</v>
      </c>
      <c r="H2308" s="11216" t="s">
        <v>3470</v>
      </c>
      <c r="I2308" s="9701"/>
      <c r="J2308" s="10207" t="s">
        <v>17328</v>
      </c>
      <c r="K2308" s="11271" t="s">
        <v>17329</v>
      </c>
      <c r="L2308" s="2836" t="s">
        <v>76</v>
      </c>
      <c r="M2308" s="9231" t="s">
        <v>17346</v>
      </c>
      <c r="N2308" s="4422" t="s">
        <v>3952</v>
      </c>
      <c r="O2308" s="258">
        <v>4</v>
      </c>
      <c r="P2308" s="258">
        <v>4</v>
      </c>
      <c r="Q2308" s="11293" t="s">
        <v>17330</v>
      </c>
      <c r="R2308" s="9740"/>
      <c r="S2308" s="250"/>
      <c r="T2308" s="250"/>
      <c r="U2308" s="250"/>
      <c r="V2308" s="11302" t="s">
        <v>2073</v>
      </c>
      <c r="W2308" s="3455"/>
      <c r="X2308" s="11302" t="s">
        <v>7042</v>
      </c>
      <c r="Y2308" s="250"/>
      <c r="Z2308" s="251"/>
      <c r="AA2308" s="9816">
        <v>4504492513</v>
      </c>
      <c r="AB2308" s="250"/>
      <c r="AC2308" s="9660">
        <v>20000</v>
      </c>
      <c r="AD2308" s="471">
        <v>11385</v>
      </c>
      <c r="AE2308" s="9660">
        <f>SUM(AD2308*P2308+AD2309*P2309+AD2310*P2310+AC2308)</f>
        <v>138800</v>
      </c>
      <c r="AF2308" s="31"/>
      <c r="AG2308" s="26"/>
    </row>
    <row r="2309" spans="1:33" ht="30" customHeight="1">
      <c r="A2309" s="4423" t="s">
        <v>14478</v>
      </c>
      <c r="B2309" s="9699"/>
      <c r="C2309" s="9784"/>
      <c r="D2309" s="9784"/>
      <c r="E2309" s="9722"/>
      <c r="F2309" s="9795"/>
      <c r="G2309" s="9709"/>
      <c r="H2309" s="11217"/>
      <c r="I2309" s="9702"/>
      <c r="J2309" s="9732"/>
      <c r="K2309" s="11272"/>
      <c r="L2309" s="552" t="s">
        <v>9288</v>
      </c>
      <c r="M2309" s="9309"/>
      <c r="N2309" s="4422" t="s">
        <v>3956</v>
      </c>
      <c r="O2309" s="258">
        <v>1</v>
      </c>
      <c r="P2309" s="258">
        <v>1</v>
      </c>
      <c r="Q2309" s="9729"/>
      <c r="R2309" s="9782"/>
      <c r="S2309" s="250"/>
      <c r="T2309" s="250"/>
      <c r="U2309" s="250"/>
      <c r="V2309" s="9717"/>
      <c r="W2309" s="3455"/>
      <c r="X2309" s="9717"/>
      <c r="Y2309" s="250"/>
      <c r="Z2309" s="251"/>
      <c r="AA2309" s="9717"/>
      <c r="AB2309" s="250"/>
      <c r="AC2309" s="9661"/>
      <c r="AD2309" s="471">
        <v>54450</v>
      </c>
      <c r="AE2309" s="9661"/>
      <c r="AF2309" s="31"/>
      <c r="AG2309" s="26"/>
    </row>
    <row r="2310" spans="1:33" ht="30" customHeight="1">
      <c r="A2310" s="4595" t="s">
        <v>14478</v>
      </c>
      <c r="B2310" s="9700"/>
      <c r="C2310" s="9753"/>
      <c r="D2310" s="9753"/>
      <c r="E2310" s="9410"/>
      <c r="F2310" s="9715"/>
      <c r="G2310" s="9710"/>
      <c r="H2310" s="11218"/>
      <c r="I2310" s="9703"/>
      <c r="J2310" s="9705"/>
      <c r="K2310" s="11273"/>
      <c r="L2310" s="4596" t="s">
        <v>23961</v>
      </c>
      <c r="M2310" s="9280"/>
      <c r="N2310" s="4422" t="s">
        <v>3951</v>
      </c>
      <c r="O2310" s="258">
        <v>1</v>
      </c>
      <c r="P2310" s="258">
        <v>1</v>
      </c>
      <c r="Q2310" s="9730"/>
      <c r="R2310" s="9741"/>
      <c r="S2310" s="250"/>
      <c r="T2310" s="250"/>
      <c r="U2310" s="250"/>
      <c r="V2310" s="9718"/>
      <c r="W2310" s="3455"/>
      <c r="X2310" s="9718"/>
      <c r="Y2310" s="250"/>
      <c r="Z2310" s="251"/>
      <c r="AA2310" s="9718"/>
      <c r="AB2310" s="250"/>
      <c r="AC2310" s="9662"/>
      <c r="AD2310" s="471">
        <v>18810</v>
      </c>
      <c r="AE2310" s="9662"/>
      <c r="AF2310" s="31"/>
      <c r="AG2310" s="26"/>
    </row>
    <row r="2311" spans="1:33" ht="30" customHeight="1">
      <c r="A2311" s="2875" t="s">
        <v>8556</v>
      </c>
      <c r="B2311" s="2992" t="s">
        <v>17331</v>
      </c>
      <c r="C2311" s="1277">
        <v>45707</v>
      </c>
      <c r="D2311" s="1277">
        <f>WORKDAY(C2311,12)</f>
        <v>45723</v>
      </c>
      <c r="E2311" s="593"/>
      <c r="F2311" s="1297"/>
      <c r="G2311" s="1276">
        <v>8608</v>
      </c>
      <c r="H2311" s="2876" t="s">
        <v>10925</v>
      </c>
      <c r="I2311" s="1326"/>
      <c r="J2311" s="1304" t="s">
        <v>17332</v>
      </c>
      <c r="K2311" s="2631" t="s">
        <v>12524</v>
      </c>
      <c r="L2311" s="2878" t="s">
        <v>173</v>
      </c>
      <c r="M2311" s="771" t="s">
        <v>17347</v>
      </c>
      <c r="N2311" s="1176"/>
      <c r="O2311" s="1272">
        <v>1</v>
      </c>
      <c r="P2311" s="1272">
        <v>1</v>
      </c>
      <c r="Q2311" s="2948" t="s">
        <v>15795</v>
      </c>
      <c r="R2311" s="1173"/>
      <c r="S2311" s="1173"/>
      <c r="T2311" s="1173"/>
      <c r="U2311" s="1173"/>
      <c r="V2311" s="3045" t="s">
        <v>2073</v>
      </c>
      <c r="W2311" s="1173"/>
      <c r="X2311" s="3045" t="s">
        <v>37</v>
      </c>
      <c r="Y2311" s="1173"/>
      <c r="Z2311" s="2914" t="s">
        <v>45</v>
      </c>
      <c r="AA2311" s="1176">
        <v>4504492039</v>
      </c>
      <c r="AB2311" s="1173"/>
      <c r="AC2311" s="722">
        <v>15000</v>
      </c>
      <c r="AD2311" s="1266">
        <v>7938</v>
      </c>
      <c r="AE2311" s="722">
        <f t="shared" ref="AE2311:AE2316" si="76">SUM(AD2311*P2311+AC2311)</f>
        <v>22938</v>
      </c>
      <c r="AF2311" s="31"/>
      <c r="AG2311" s="26"/>
    </row>
    <row r="2312" spans="1:33" ht="30" customHeight="1">
      <c r="A2312" s="2875" t="s">
        <v>8508</v>
      </c>
      <c r="B2312" s="2992" t="s">
        <v>17333</v>
      </c>
      <c r="C2312" s="1277">
        <v>45707</v>
      </c>
      <c r="D2312" s="1277">
        <f>WORKDAY(C2312,10)</f>
        <v>45721</v>
      </c>
      <c r="E2312" s="593"/>
      <c r="F2312" s="1297"/>
      <c r="G2312" s="1276">
        <v>8601</v>
      </c>
      <c r="H2312" s="2876" t="s">
        <v>5862</v>
      </c>
      <c r="I2312" s="1326"/>
      <c r="J2312" s="1304" t="s">
        <v>17334</v>
      </c>
      <c r="K2312" s="2877" t="s">
        <v>17335</v>
      </c>
      <c r="L2312" s="2878" t="s">
        <v>173</v>
      </c>
      <c r="M2312" s="771" t="s">
        <v>17348</v>
      </c>
      <c r="N2312" s="1176"/>
      <c r="O2312" s="1272">
        <v>1</v>
      </c>
      <c r="P2312" s="257">
        <v>2</v>
      </c>
      <c r="Q2312" s="2014" t="s">
        <v>17336</v>
      </c>
      <c r="R2312" s="1173"/>
      <c r="S2312" s="1173"/>
      <c r="T2312" s="1173"/>
      <c r="U2312" s="1173"/>
      <c r="V2312" s="2927" t="s">
        <v>2073</v>
      </c>
      <c r="W2312" s="1173"/>
      <c r="X2312" s="2927" t="s">
        <v>37</v>
      </c>
      <c r="Y2312" s="1173"/>
      <c r="Z2312" s="2958" t="s">
        <v>45</v>
      </c>
      <c r="AA2312" s="1176">
        <v>4504492038</v>
      </c>
      <c r="AB2312" s="1173"/>
      <c r="AC2312" s="722">
        <v>7290</v>
      </c>
      <c r="AD2312" s="1266">
        <v>10976</v>
      </c>
      <c r="AE2312" s="722">
        <f t="shared" si="76"/>
        <v>29242</v>
      </c>
      <c r="AF2312" s="31"/>
      <c r="AG2312" s="26"/>
    </row>
    <row r="2313" spans="1:33" ht="30" customHeight="1">
      <c r="A2313" s="2875" t="s">
        <v>8518</v>
      </c>
      <c r="B2313" s="2992" t="s">
        <v>17337</v>
      </c>
      <c r="C2313" s="1277">
        <v>45707</v>
      </c>
      <c r="D2313" s="1277">
        <f>WORKDAY(C2313,7)</f>
        <v>45716</v>
      </c>
      <c r="E2313" s="593"/>
      <c r="F2313" s="1297"/>
      <c r="G2313" s="1276">
        <v>8604</v>
      </c>
      <c r="H2313" s="2876" t="s">
        <v>768</v>
      </c>
      <c r="I2313" s="1326"/>
      <c r="J2313" s="1304" t="s">
        <v>9832</v>
      </c>
      <c r="K2313" s="2877" t="s">
        <v>17338</v>
      </c>
      <c r="L2313" s="2878" t="s">
        <v>6300</v>
      </c>
      <c r="M2313" s="771" t="s">
        <v>17349</v>
      </c>
      <c r="N2313" s="1176"/>
      <c r="O2313" s="1272">
        <v>31</v>
      </c>
      <c r="P2313" s="257">
        <v>6</v>
      </c>
      <c r="Q2313" s="2014" t="s">
        <v>17339</v>
      </c>
      <c r="R2313" s="1173"/>
      <c r="S2313" s="1173"/>
      <c r="T2313" s="1173"/>
      <c r="U2313" s="1173"/>
      <c r="V2313" s="2856" t="s">
        <v>2073</v>
      </c>
      <c r="W2313" s="1173"/>
      <c r="X2313" s="2856" t="s">
        <v>37</v>
      </c>
      <c r="Y2313" s="1173"/>
      <c r="Z2313" s="2841" t="s">
        <v>45</v>
      </c>
      <c r="AA2313" s="1176">
        <v>4504492591</v>
      </c>
      <c r="AB2313" s="1173"/>
      <c r="AC2313" s="722">
        <v>0</v>
      </c>
      <c r="AD2313" s="1266">
        <v>7938</v>
      </c>
      <c r="AE2313" s="722">
        <f t="shared" si="76"/>
        <v>47628</v>
      </c>
      <c r="AF2313" s="31"/>
      <c r="AG2313" s="26"/>
    </row>
    <row r="2314" spans="1:33" ht="30" customHeight="1">
      <c r="A2314" s="3519" t="s">
        <v>8509</v>
      </c>
      <c r="B2314" s="4745" t="s">
        <v>17353</v>
      </c>
      <c r="C2314" s="340">
        <v>45707</v>
      </c>
      <c r="D2314" s="340">
        <f>WORKDAY(C2314,7)</f>
        <v>45716</v>
      </c>
      <c r="E2314" s="422"/>
      <c r="F2314" s="374"/>
      <c r="G2314" s="339">
        <v>8593</v>
      </c>
      <c r="H2314" s="3334" t="s">
        <v>12748</v>
      </c>
      <c r="I2314" s="3335" t="s">
        <v>25</v>
      </c>
      <c r="J2314" s="3520" t="s">
        <v>9812</v>
      </c>
      <c r="K2314" s="3336" t="s">
        <v>17354</v>
      </c>
      <c r="L2314" s="2836" t="s">
        <v>341</v>
      </c>
      <c r="M2314" s="338" t="s">
        <v>17352</v>
      </c>
      <c r="N2314" s="255"/>
      <c r="O2314" s="258">
        <v>12</v>
      </c>
      <c r="P2314" s="258">
        <v>12</v>
      </c>
      <c r="Q2314" s="1977" t="s">
        <v>16432</v>
      </c>
      <c r="R2314" s="309"/>
      <c r="S2314" s="250"/>
      <c r="T2314" s="250"/>
      <c r="U2314" s="250"/>
      <c r="V2314" s="3337" t="s">
        <v>2073</v>
      </c>
      <c r="W2314" s="250"/>
      <c r="X2314" s="3337" t="s">
        <v>37</v>
      </c>
      <c r="Y2314" s="250"/>
      <c r="Z2314" s="251"/>
      <c r="AA2314" s="1812">
        <v>4504492815</v>
      </c>
      <c r="AB2314" s="250"/>
      <c r="AC2314" s="33">
        <v>0</v>
      </c>
      <c r="AD2314" s="471">
        <v>6714.9</v>
      </c>
      <c r="AE2314" s="33">
        <f t="shared" si="76"/>
        <v>80578.799999999988</v>
      </c>
      <c r="AF2314" s="31"/>
      <c r="AG2314" s="26"/>
    </row>
    <row r="2315" spans="1:33" ht="30" customHeight="1">
      <c r="A2315" s="2830" t="s">
        <v>10014</v>
      </c>
      <c r="B2315" s="2992" t="s">
        <v>17355</v>
      </c>
      <c r="C2315" s="1277">
        <v>45708</v>
      </c>
      <c r="D2315" s="1277">
        <f>WORKDAY(C2315,7)</f>
        <v>45719</v>
      </c>
      <c r="E2315" s="593"/>
      <c r="F2315" s="1297"/>
      <c r="G2315" s="1276">
        <v>8612</v>
      </c>
      <c r="H2315" s="3004" t="s">
        <v>6127</v>
      </c>
      <c r="I2315" s="1326"/>
      <c r="J2315" s="1304" t="s">
        <v>14382</v>
      </c>
      <c r="K2315" s="2832" t="s">
        <v>17356</v>
      </c>
      <c r="L2315" s="2878" t="s">
        <v>173</v>
      </c>
      <c r="M2315" s="771" t="s">
        <v>17385</v>
      </c>
      <c r="N2315" s="1176"/>
      <c r="O2315" s="1272">
        <v>1</v>
      </c>
      <c r="P2315" s="1272">
        <v>1</v>
      </c>
      <c r="Q2315" s="3005" t="s">
        <v>17357</v>
      </c>
      <c r="R2315" s="1173"/>
      <c r="S2315" s="1173"/>
      <c r="T2315" s="1173"/>
      <c r="U2315" s="1173"/>
      <c r="V2315" s="2969" t="s">
        <v>2073</v>
      </c>
      <c r="W2315" s="1173"/>
      <c r="X2315" s="2969" t="s">
        <v>37</v>
      </c>
      <c r="Y2315" s="1173"/>
      <c r="Z2315" s="3002" t="s">
        <v>45</v>
      </c>
      <c r="AA2315" s="1176">
        <v>4504493455</v>
      </c>
      <c r="AB2315" s="1173"/>
      <c r="AC2315" s="722">
        <v>0</v>
      </c>
      <c r="AD2315" s="1266">
        <v>6156</v>
      </c>
      <c r="AE2315" s="722">
        <f t="shared" si="76"/>
        <v>6156</v>
      </c>
      <c r="AF2315" s="31"/>
      <c r="AG2315" s="26"/>
    </row>
    <row r="2316" spans="1:33" ht="30" customHeight="1">
      <c r="A2316" s="2830" t="s">
        <v>9994</v>
      </c>
      <c r="B2316" s="2992" t="s">
        <v>17358</v>
      </c>
      <c r="C2316" s="1277">
        <v>45708</v>
      </c>
      <c r="D2316" s="1277">
        <f>WORKDAY(C2316,7)</f>
        <v>45719</v>
      </c>
      <c r="E2316" s="593"/>
      <c r="F2316" s="1297"/>
      <c r="G2316" s="1276">
        <v>9042</v>
      </c>
      <c r="H2316" s="2630"/>
      <c r="I2316" s="2831" t="s">
        <v>92</v>
      </c>
      <c r="J2316" s="1304" t="s">
        <v>10225</v>
      </c>
      <c r="K2316" s="2832" t="s">
        <v>17359</v>
      </c>
      <c r="L2316" s="1397" t="s">
        <v>7572</v>
      </c>
      <c r="M2316" s="771" t="s">
        <v>17386</v>
      </c>
      <c r="N2316" s="1176"/>
      <c r="O2316" s="1272">
        <v>8</v>
      </c>
      <c r="P2316" s="1272">
        <v>8</v>
      </c>
      <c r="Q2316" s="2014" t="s">
        <v>17360</v>
      </c>
      <c r="R2316" s="1173"/>
      <c r="S2316" s="1173"/>
      <c r="T2316" s="1173"/>
      <c r="U2316" s="1173"/>
      <c r="V2316" s="2795" t="s">
        <v>2073</v>
      </c>
      <c r="W2316" s="1173"/>
      <c r="X2316" s="2833" t="s">
        <v>37</v>
      </c>
      <c r="Y2316" s="1173"/>
      <c r="Z2316" s="2823" t="s">
        <v>45</v>
      </c>
      <c r="AA2316" s="1176">
        <v>4504493656</v>
      </c>
      <c r="AB2316" s="1173"/>
      <c r="AC2316" s="722">
        <v>0</v>
      </c>
      <c r="AD2316" s="1266">
        <v>3600</v>
      </c>
      <c r="AE2316" s="722">
        <f t="shared" si="76"/>
        <v>28800</v>
      </c>
      <c r="AF2316" s="31"/>
      <c r="AG2316" s="26"/>
    </row>
    <row r="2317" spans="1:33" ht="30" customHeight="1">
      <c r="A2317" s="4016" t="s">
        <v>9092</v>
      </c>
      <c r="B2317" s="11276" t="s">
        <v>17361</v>
      </c>
      <c r="C2317" s="9752">
        <v>45708</v>
      </c>
      <c r="D2317" s="9752">
        <f>WORKDAY(C2317,60)</f>
        <v>45792</v>
      </c>
      <c r="E2317" s="9721"/>
      <c r="F2317" s="9714"/>
      <c r="G2317" s="9708">
        <v>8599</v>
      </c>
      <c r="H2317" s="10090" t="s">
        <v>713</v>
      </c>
      <c r="I2317" s="9701"/>
      <c r="J2317" s="11210" t="s">
        <v>17362</v>
      </c>
      <c r="K2317" s="10126" t="s">
        <v>17363</v>
      </c>
      <c r="L2317" s="552" t="s">
        <v>13689</v>
      </c>
      <c r="M2317" s="9231" t="s">
        <v>17387</v>
      </c>
      <c r="N2317" s="4017" t="s">
        <v>3953</v>
      </c>
      <c r="O2317" s="258">
        <v>1</v>
      </c>
      <c r="P2317" s="258">
        <v>1</v>
      </c>
      <c r="Q2317" s="10129" t="s">
        <v>17364</v>
      </c>
      <c r="R2317" s="9740"/>
      <c r="S2317" s="250"/>
      <c r="T2317" s="250"/>
      <c r="U2317" s="250"/>
      <c r="V2317" s="9737" t="s">
        <v>2073</v>
      </c>
      <c r="W2317" s="3455"/>
      <c r="X2317" s="9737" t="s">
        <v>37</v>
      </c>
      <c r="Y2317" s="250"/>
      <c r="Z2317" s="251"/>
      <c r="AA2317" s="9816">
        <v>4504493457</v>
      </c>
      <c r="AB2317" s="250"/>
      <c r="AC2317" s="9660">
        <v>6000</v>
      </c>
      <c r="AD2317" s="471">
        <v>147294</v>
      </c>
      <c r="AE2317" s="9660">
        <f>SUM(AD2317*P2317+AD2318*P2318+AC2317+AD2319*P2319)</f>
        <v>207684</v>
      </c>
      <c r="AF2317" s="31"/>
      <c r="AG2317" s="26"/>
    </row>
    <row r="2318" spans="1:33" ht="30" customHeight="1">
      <c r="A2318" s="4668" t="s">
        <v>9092</v>
      </c>
      <c r="B2318" s="9911"/>
      <c r="C2318" s="9784"/>
      <c r="D2318" s="9784"/>
      <c r="E2318" s="9722"/>
      <c r="F2318" s="9795"/>
      <c r="G2318" s="9709"/>
      <c r="H2318" s="10091"/>
      <c r="I2318" s="9703"/>
      <c r="J2318" s="10093"/>
      <c r="K2318" s="10127"/>
      <c r="L2318" s="4172" t="s">
        <v>8688</v>
      </c>
      <c r="M2318" s="9309"/>
      <c r="N2318" s="4017" t="s">
        <v>3951</v>
      </c>
      <c r="O2318" s="258">
        <v>1</v>
      </c>
      <c r="P2318" s="258">
        <v>1</v>
      </c>
      <c r="Q2318" s="10093"/>
      <c r="R2318" s="9741"/>
      <c r="S2318" s="250"/>
      <c r="T2318" s="250"/>
      <c r="U2318" s="250"/>
      <c r="V2318" s="9738"/>
      <c r="W2318" s="3455"/>
      <c r="X2318" s="9738"/>
      <c r="Y2318" s="250"/>
      <c r="Z2318" s="251"/>
      <c r="AA2318" s="9717"/>
      <c r="AB2318" s="250"/>
      <c r="AC2318" s="9661"/>
      <c r="AD2318" s="471">
        <v>47040</v>
      </c>
      <c r="AE2318" s="9661"/>
      <c r="AF2318" s="31"/>
      <c r="AG2318" s="26"/>
    </row>
    <row r="2319" spans="1:33" ht="30" customHeight="1">
      <c r="A2319" s="4668" t="s">
        <v>9092</v>
      </c>
      <c r="B2319" s="9912"/>
      <c r="C2319" s="9753"/>
      <c r="D2319" s="9753"/>
      <c r="E2319" s="9410"/>
      <c r="F2319" s="9715"/>
      <c r="G2319" s="9710"/>
      <c r="H2319" s="10092"/>
      <c r="I2319" s="3709"/>
      <c r="J2319" s="10094"/>
      <c r="K2319" s="10128"/>
      <c r="L2319" s="4670" t="s">
        <v>21184</v>
      </c>
      <c r="M2319" s="9280"/>
      <c r="N2319" s="4017"/>
      <c r="O2319" s="257">
        <v>3</v>
      </c>
      <c r="P2319" s="257">
        <v>3</v>
      </c>
      <c r="Q2319" s="10094"/>
      <c r="R2319" s="3708"/>
      <c r="S2319" s="250"/>
      <c r="T2319" s="250"/>
      <c r="U2319" s="250"/>
      <c r="V2319" s="9739"/>
      <c r="W2319" s="3455"/>
      <c r="X2319" s="9739"/>
      <c r="Y2319" s="250"/>
      <c r="Z2319" s="251"/>
      <c r="AA2319" s="9718"/>
      <c r="AB2319" s="250"/>
      <c r="AC2319" s="9662"/>
      <c r="AD2319" s="471">
        <v>2450</v>
      </c>
      <c r="AE2319" s="9662"/>
      <c r="AF2319" s="31"/>
      <c r="AG2319" s="26"/>
    </row>
    <row r="2320" spans="1:33" ht="30" customHeight="1">
      <c r="A2320" s="4016" t="s">
        <v>9092</v>
      </c>
      <c r="B2320" s="11289" t="s">
        <v>17365</v>
      </c>
      <c r="C2320" s="9752">
        <v>45708</v>
      </c>
      <c r="D2320" s="9752">
        <f>WORKDAY(C2320,60)</f>
        <v>45792</v>
      </c>
      <c r="E2320" s="9721"/>
      <c r="F2320" s="9714"/>
      <c r="G2320" s="9708">
        <v>8599</v>
      </c>
      <c r="H2320" s="10090" t="s">
        <v>371</v>
      </c>
      <c r="I2320" s="9701"/>
      <c r="J2320" s="10074" t="s">
        <v>17366</v>
      </c>
      <c r="K2320" s="10126" t="s">
        <v>17367</v>
      </c>
      <c r="L2320" s="552" t="s">
        <v>13689</v>
      </c>
      <c r="M2320" s="9231" t="s">
        <v>17388</v>
      </c>
      <c r="N2320" s="4017" t="s">
        <v>3953</v>
      </c>
      <c r="O2320" s="258">
        <v>1</v>
      </c>
      <c r="P2320" s="258">
        <v>1</v>
      </c>
      <c r="Q2320" s="10129" t="s">
        <v>17368</v>
      </c>
      <c r="R2320" s="9708"/>
      <c r="S2320" s="250"/>
      <c r="T2320" s="250"/>
      <c r="U2320" s="250"/>
      <c r="V2320" s="9828" t="s">
        <v>2073</v>
      </c>
      <c r="W2320" s="3455"/>
      <c r="X2320" s="9828" t="s">
        <v>20221</v>
      </c>
      <c r="Y2320" s="250"/>
      <c r="Z2320" s="251"/>
      <c r="AA2320" s="9816">
        <v>4504493459</v>
      </c>
      <c r="AB2320" s="250"/>
      <c r="AC2320" s="9660">
        <v>6000</v>
      </c>
      <c r="AD2320" s="471">
        <v>147294</v>
      </c>
      <c r="AE2320" s="9660">
        <f>SUM(AD2320*P2320+AD2321*P2321+AC2320+AD2322*P2322)</f>
        <v>229734</v>
      </c>
      <c r="AF2320" s="31"/>
      <c r="AG2320" s="26"/>
    </row>
    <row r="2321" spans="1:33" ht="30" customHeight="1">
      <c r="A2321" s="4296" t="s">
        <v>9092</v>
      </c>
      <c r="B2321" s="9911"/>
      <c r="C2321" s="9784"/>
      <c r="D2321" s="9784"/>
      <c r="E2321" s="9722"/>
      <c r="F2321" s="9795"/>
      <c r="G2321" s="9709"/>
      <c r="H2321" s="10091"/>
      <c r="I2321" s="9703"/>
      <c r="J2321" s="10093"/>
      <c r="K2321" s="10127"/>
      <c r="L2321" s="4018" t="s">
        <v>8688</v>
      </c>
      <c r="M2321" s="9280"/>
      <c r="N2321" s="4017" t="s">
        <v>3951</v>
      </c>
      <c r="O2321" s="258">
        <v>1</v>
      </c>
      <c r="P2321" s="258">
        <v>1</v>
      </c>
      <c r="Q2321" s="10093"/>
      <c r="R2321" s="9710"/>
      <c r="S2321" s="250"/>
      <c r="T2321" s="250"/>
      <c r="U2321" s="250"/>
      <c r="V2321" s="9829"/>
      <c r="W2321" s="3455"/>
      <c r="X2321" s="9829"/>
      <c r="Y2321" s="250"/>
      <c r="Z2321" s="251"/>
      <c r="AA2321" s="9717"/>
      <c r="AB2321" s="250"/>
      <c r="AC2321" s="9661"/>
      <c r="AD2321" s="471">
        <v>47040</v>
      </c>
      <c r="AE2321" s="9661"/>
      <c r="AF2321" s="31"/>
      <c r="AG2321" s="26"/>
    </row>
    <row r="2322" spans="1:33" ht="30" customHeight="1">
      <c r="A2322" s="4069" t="s">
        <v>9092</v>
      </c>
      <c r="B2322" s="9912"/>
      <c r="C2322" s="9753"/>
      <c r="D2322" s="9753"/>
      <c r="E2322" s="9410"/>
      <c r="F2322" s="9715"/>
      <c r="G2322" s="9710"/>
      <c r="H2322" s="10092"/>
      <c r="I2322" s="3709"/>
      <c r="J2322" s="10094"/>
      <c r="K2322" s="10128"/>
      <c r="L2322" s="4171" t="s">
        <v>21184</v>
      </c>
      <c r="M2322" s="3705"/>
      <c r="N2322" s="4017"/>
      <c r="O2322" s="257">
        <v>12</v>
      </c>
      <c r="P2322" s="257">
        <v>12</v>
      </c>
      <c r="Q2322" s="10094"/>
      <c r="R2322" s="4008"/>
      <c r="S2322" s="250"/>
      <c r="T2322" s="250"/>
      <c r="U2322" s="250"/>
      <c r="V2322" s="9830"/>
      <c r="W2322" s="3455"/>
      <c r="X2322" s="9830"/>
      <c r="Y2322" s="250"/>
      <c r="Z2322" s="251"/>
      <c r="AA2322" s="9718"/>
      <c r="AB2322" s="250"/>
      <c r="AC2322" s="9662"/>
      <c r="AD2322" s="471">
        <v>2450</v>
      </c>
      <c r="AE2322" s="9662"/>
      <c r="AF2322" s="31"/>
      <c r="AG2322" s="26"/>
    </row>
    <row r="2323" spans="1:33" ht="30" customHeight="1">
      <c r="A2323" s="4016" t="s">
        <v>9092</v>
      </c>
      <c r="B2323" s="11334" t="s">
        <v>17369</v>
      </c>
      <c r="C2323" s="9752">
        <v>45708</v>
      </c>
      <c r="D2323" s="9752">
        <f>WORKDAY(C2323,60)</f>
        <v>45792</v>
      </c>
      <c r="E2323" s="9721"/>
      <c r="F2323" s="9714"/>
      <c r="G2323" s="9708">
        <v>8599</v>
      </c>
      <c r="H2323" s="10090" t="s">
        <v>1477</v>
      </c>
      <c r="I2323" s="9701"/>
      <c r="J2323" s="9755" t="s">
        <v>17370</v>
      </c>
      <c r="K2323" s="10126" t="s">
        <v>17371</v>
      </c>
      <c r="L2323" s="552" t="s">
        <v>13689</v>
      </c>
      <c r="M2323" s="9231" t="s">
        <v>17389</v>
      </c>
      <c r="N2323" s="4017" t="s">
        <v>3953</v>
      </c>
      <c r="O2323" s="258">
        <v>1</v>
      </c>
      <c r="P2323" s="258">
        <v>1</v>
      </c>
      <c r="Q2323" s="10129" t="s">
        <v>17372</v>
      </c>
      <c r="R2323" s="9740"/>
      <c r="S2323" s="250"/>
      <c r="T2323" s="250"/>
      <c r="U2323" s="250"/>
      <c r="V2323" s="9737" t="s">
        <v>2073</v>
      </c>
      <c r="W2323" s="3455"/>
      <c r="X2323" s="9737" t="s">
        <v>7042</v>
      </c>
      <c r="Y2323" s="250"/>
      <c r="Z2323" s="251"/>
      <c r="AA2323" s="9816">
        <v>4504493653</v>
      </c>
      <c r="AB2323" s="250"/>
      <c r="AC2323" s="9660">
        <v>0</v>
      </c>
      <c r="AD2323" s="471">
        <v>147294</v>
      </c>
      <c r="AE2323" s="9660">
        <f>SUM(AD2323*P2323+AD2324*P2324+AC2323+AD2325*P2325)</f>
        <v>204134</v>
      </c>
      <c r="AF2323" s="31"/>
      <c r="AG2323" s="26"/>
    </row>
    <row r="2324" spans="1:33" ht="30" customHeight="1">
      <c r="A2324" s="4913" t="s">
        <v>9092</v>
      </c>
      <c r="B2324" s="9699"/>
      <c r="C2324" s="9784"/>
      <c r="D2324" s="9784"/>
      <c r="E2324" s="9722"/>
      <c r="F2324" s="9795"/>
      <c r="G2324" s="9709"/>
      <c r="H2324" s="10091"/>
      <c r="I2324" s="9702"/>
      <c r="J2324" s="10093"/>
      <c r="K2324" s="10127"/>
      <c r="L2324" s="4018" t="s">
        <v>8688</v>
      </c>
      <c r="M2324" s="9309"/>
      <c r="N2324" s="4017" t="s">
        <v>3951</v>
      </c>
      <c r="O2324" s="258">
        <v>1</v>
      </c>
      <c r="P2324" s="258">
        <v>1</v>
      </c>
      <c r="Q2324" s="10093"/>
      <c r="R2324" s="9741"/>
      <c r="S2324" s="250"/>
      <c r="T2324" s="250"/>
      <c r="U2324" s="250"/>
      <c r="V2324" s="9717"/>
      <c r="W2324" s="3455"/>
      <c r="X2324" s="9717"/>
      <c r="Y2324" s="250"/>
      <c r="Z2324" s="251"/>
      <c r="AA2324" s="9717"/>
      <c r="AB2324" s="250"/>
      <c r="AC2324" s="9661"/>
      <c r="AD2324" s="471">
        <v>47040</v>
      </c>
      <c r="AE2324" s="9661"/>
      <c r="AF2324" s="31"/>
      <c r="AG2324" s="26"/>
    </row>
    <row r="2325" spans="1:33" ht="30" customHeight="1">
      <c r="A2325" s="4913" t="s">
        <v>9092</v>
      </c>
      <c r="B2325" s="9700"/>
      <c r="C2325" s="9753"/>
      <c r="D2325" s="9753"/>
      <c r="E2325" s="9410"/>
      <c r="F2325" s="9715"/>
      <c r="G2325" s="9710"/>
      <c r="H2325" s="10092"/>
      <c r="I2325" s="9703"/>
      <c r="J2325" s="10094"/>
      <c r="K2325" s="10128"/>
      <c r="L2325" s="4912" t="s">
        <v>25525</v>
      </c>
      <c r="M2325" s="9280"/>
      <c r="N2325" s="4017"/>
      <c r="O2325" s="257">
        <v>4</v>
      </c>
      <c r="P2325" s="257">
        <v>4</v>
      </c>
      <c r="Q2325" s="10094"/>
      <c r="R2325" s="3708"/>
      <c r="S2325" s="250"/>
      <c r="T2325" s="250"/>
      <c r="U2325" s="250"/>
      <c r="V2325" s="9718"/>
      <c r="W2325" s="3455"/>
      <c r="X2325" s="9718"/>
      <c r="Y2325" s="250"/>
      <c r="Z2325" s="251"/>
      <c r="AA2325" s="9718"/>
      <c r="AB2325" s="250"/>
      <c r="AC2325" s="9662"/>
      <c r="AD2325" s="471">
        <v>2450</v>
      </c>
      <c r="AE2325" s="9662"/>
      <c r="AF2325" s="31"/>
      <c r="AG2325" s="26"/>
    </row>
    <row r="2326" spans="1:33" ht="30" customHeight="1">
      <c r="A2326" s="4860" t="s">
        <v>9092</v>
      </c>
      <c r="B2326" s="11335" t="s">
        <v>17373</v>
      </c>
      <c r="C2326" s="9752">
        <v>45708</v>
      </c>
      <c r="D2326" s="9752">
        <f>WORKDAY(C2326,60)</f>
        <v>45792</v>
      </c>
      <c r="E2326" s="9721"/>
      <c r="F2326" s="9714"/>
      <c r="G2326" s="9708">
        <v>8599</v>
      </c>
      <c r="H2326" s="10090" t="s">
        <v>4769</v>
      </c>
      <c r="I2326" s="9701"/>
      <c r="J2326" s="11213" t="s">
        <v>17374</v>
      </c>
      <c r="K2326" s="10126" t="s">
        <v>17375</v>
      </c>
      <c r="L2326" s="552" t="s">
        <v>8516</v>
      </c>
      <c r="M2326" s="9231" t="s">
        <v>17390</v>
      </c>
      <c r="N2326" s="4859" t="s">
        <v>3954</v>
      </c>
      <c r="O2326" s="258">
        <v>1</v>
      </c>
      <c r="P2326" s="258">
        <v>1</v>
      </c>
      <c r="Q2326" s="10129" t="s">
        <v>17376</v>
      </c>
      <c r="R2326" s="9740"/>
      <c r="S2326" s="250"/>
      <c r="T2326" s="250"/>
      <c r="U2326" s="250"/>
      <c r="V2326" s="10122" t="s">
        <v>2073</v>
      </c>
      <c r="W2326" s="3455"/>
      <c r="X2326" s="10122" t="s">
        <v>7042</v>
      </c>
      <c r="Y2326" s="250"/>
      <c r="Z2326" s="251"/>
      <c r="AA2326" s="9816">
        <v>4504493654</v>
      </c>
      <c r="AB2326" s="250"/>
      <c r="AC2326" s="9660">
        <v>0</v>
      </c>
      <c r="AD2326" s="471">
        <v>67032</v>
      </c>
      <c r="AE2326" s="9660">
        <f>SUM(AD2326*P2326+AD2327*P2327+AC2326)</f>
        <v>114072</v>
      </c>
      <c r="AF2326" s="31"/>
      <c r="AG2326" s="26"/>
    </row>
    <row r="2327" spans="1:33" ht="30" customHeight="1">
      <c r="A2327" s="5887" t="s">
        <v>9092</v>
      </c>
      <c r="B2327" s="9700"/>
      <c r="C2327" s="9753"/>
      <c r="D2327" s="9753"/>
      <c r="E2327" s="9410"/>
      <c r="F2327" s="9715"/>
      <c r="G2327" s="9710"/>
      <c r="H2327" s="10092"/>
      <c r="I2327" s="9703"/>
      <c r="J2327" s="9705"/>
      <c r="K2327" s="9727"/>
      <c r="L2327" s="4018" t="s">
        <v>8688</v>
      </c>
      <c r="M2327" s="9280"/>
      <c r="N2327" s="4017" t="s">
        <v>3951</v>
      </c>
      <c r="O2327" s="258">
        <v>1</v>
      </c>
      <c r="P2327" s="258">
        <v>1</v>
      </c>
      <c r="Q2327" s="9730"/>
      <c r="R2327" s="9741"/>
      <c r="S2327" s="250"/>
      <c r="T2327" s="250"/>
      <c r="U2327" s="250"/>
      <c r="V2327" s="9718"/>
      <c r="W2327" s="3455"/>
      <c r="X2327" s="9718"/>
      <c r="Y2327" s="250"/>
      <c r="Z2327" s="251"/>
      <c r="AA2327" s="9718"/>
      <c r="AB2327" s="250"/>
      <c r="AC2327" s="9662"/>
      <c r="AD2327" s="471">
        <v>47040</v>
      </c>
      <c r="AE2327" s="9662"/>
      <c r="AF2327" s="31"/>
      <c r="AG2327" s="26"/>
    </row>
    <row r="2328" spans="1:33" ht="30" customHeight="1">
      <c r="A2328" s="2830" t="s">
        <v>13200</v>
      </c>
      <c r="B2328" s="2992" t="s">
        <v>17377</v>
      </c>
      <c r="C2328" s="1277">
        <v>45707</v>
      </c>
      <c r="D2328" s="1277">
        <f>WORKDAY(C2328,90)</f>
        <v>45833</v>
      </c>
      <c r="E2328" s="593"/>
      <c r="F2328" s="1297"/>
      <c r="G2328" s="1276">
        <v>5940</v>
      </c>
      <c r="H2328" s="2630"/>
      <c r="I2328" s="2831" t="s">
        <v>25</v>
      </c>
      <c r="J2328" s="1304" t="s">
        <v>17378</v>
      </c>
      <c r="K2328" s="2832" t="s">
        <v>17379</v>
      </c>
      <c r="L2328" s="2878" t="s">
        <v>193</v>
      </c>
      <c r="M2328" s="771" t="s">
        <v>17391</v>
      </c>
      <c r="N2328" s="1176"/>
      <c r="O2328" s="1272">
        <v>6</v>
      </c>
      <c r="P2328" s="1272">
        <v>6</v>
      </c>
      <c r="Q2328" s="2014" t="s">
        <v>17380</v>
      </c>
      <c r="R2328" s="1173"/>
      <c r="S2328" s="1173"/>
      <c r="T2328" s="1173"/>
      <c r="U2328" s="1173"/>
      <c r="V2328" s="2841" t="s">
        <v>2073</v>
      </c>
      <c r="W2328" s="1173"/>
      <c r="X2328" s="2841" t="s">
        <v>37</v>
      </c>
      <c r="Y2328" s="1173"/>
      <c r="Z2328" s="2927" t="s">
        <v>45</v>
      </c>
      <c r="AA2328" s="1176" t="s">
        <v>17393</v>
      </c>
      <c r="AB2328" s="1173"/>
      <c r="AC2328" s="722">
        <v>90000</v>
      </c>
      <c r="AD2328" s="1266">
        <v>16417.5</v>
      </c>
      <c r="AE2328" s="722">
        <f t="shared" ref="AE2328:AE2330" si="77">SUM(AD2328*P2328+AC2328)</f>
        <v>188505</v>
      </c>
      <c r="AF2328" s="31"/>
      <c r="AG2328" s="26"/>
    </row>
    <row r="2329" spans="1:33" ht="30" customHeight="1">
      <c r="A2329" s="2830" t="s">
        <v>8756</v>
      </c>
      <c r="B2329" s="2992" t="s">
        <v>17381</v>
      </c>
      <c r="C2329" s="1277">
        <v>45707</v>
      </c>
      <c r="D2329" s="1277">
        <f>WORKDAY(C2329,7)</f>
        <v>45716</v>
      </c>
      <c r="E2329" s="593"/>
      <c r="F2329" s="1297"/>
      <c r="G2329" s="1276">
        <v>8600</v>
      </c>
      <c r="H2329" s="3004" t="s">
        <v>11766</v>
      </c>
      <c r="I2329" s="2831" t="s">
        <v>25</v>
      </c>
      <c r="J2329" s="1304" t="s">
        <v>17382</v>
      </c>
      <c r="K2329" s="2631" t="s">
        <v>17383</v>
      </c>
      <c r="L2329" s="2878" t="s">
        <v>193</v>
      </c>
      <c r="M2329" s="771" t="s">
        <v>17392</v>
      </c>
      <c r="N2329" s="1176"/>
      <c r="O2329" s="1272">
        <v>6</v>
      </c>
      <c r="P2329" s="1272">
        <v>6</v>
      </c>
      <c r="Q2329" s="2014" t="s">
        <v>17384</v>
      </c>
      <c r="R2329" s="1173"/>
      <c r="S2329" s="1173"/>
      <c r="T2329" s="1173"/>
      <c r="U2329" s="1173"/>
      <c r="V2329" s="3102" t="s">
        <v>2073</v>
      </c>
      <c r="W2329" s="1173"/>
      <c r="X2329" s="3102" t="s">
        <v>37</v>
      </c>
      <c r="Y2329" s="1173"/>
      <c r="Z2329" s="3102" t="s">
        <v>45</v>
      </c>
      <c r="AA2329" s="1176" t="s">
        <v>17393</v>
      </c>
      <c r="AB2329" s="1173"/>
      <c r="AC2329" s="722">
        <v>0</v>
      </c>
      <c r="AD2329" s="1266">
        <v>10976</v>
      </c>
      <c r="AE2329" s="722">
        <f t="shared" si="77"/>
        <v>65856</v>
      </c>
      <c r="AF2329" s="31"/>
      <c r="AG2329" s="26"/>
    </row>
    <row r="2330" spans="1:33" ht="30" customHeight="1">
      <c r="A2330" s="2814" t="s">
        <v>17456</v>
      </c>
      <c r="B2330" s="2992" t="s">
        <v>17395</v>
      </c>
      <c r="C2330" s="1277">
        <v>45709</v>
      </c>
      <c r="D2330" s="1277">
        <f>WORKDAY(C2330,7)</f>
        <v>45720</v>
      </c>
      <c r="E2330" s="593"/>
      <c r="F2330" s="1297"/>
      <c r="G2330" s="1276">
        <v>8610</v>
      </c>
      <c r="H2330" s="2630"/>
      <c r="I2330" s="2879" t="s">
        <v>92</v>
      </c>
      <c r="J2330" s="1304" t="s">
        <v>17394</v>
      </c>
      <c r="K2330" s="2631" t="s">
        <v>10327</v>
      </c>
      <c r="L2330" s="3028" t="s">
        <v>179</v>
      </c>
      <c r="M2330" s="771" t="s">
        <v>17443</v>
      </c>
      <c r="N2330" s="1176"/>
      <c r="O2330" s="1272">
        <v>8</v>
      </c>
      <c r="P2330" s="1272">
        <v>8</v>
      </c>
      <c r="Q2330" s="2014" t="s">
        <v>17396</v>
      </c>
      <c r="R2330" s="1173"/>
      <c r="S2330" s="1173"/>
      <c r="T2330" s="1173"/>
      <c r="U2330" s="1173"/>
      <c r="V2330" s="2973" t="s">
        <v>2073</v>
      </c>
      <c r="W2330" s="1173"/>
      <c r="X2330" s="2973" t="s">
        <v>37</v>
      </c>
      <c r="Y2330" s="1173"/>
      <c r="Z2330" s="2892" t="s">
        <v>45</v>
      </c>
      <c r="AA2330" s="1176">
        <v>4504494219</v>
      </c>
      <c r="AB2330" s="1173"/>
      <c r="AC2330" s="722">
        <v>0</v>
      </c>
      <c r="AD2330" s="1266">
        <v>7371</v>
      </c>
      <c r="AE2330" s="722">
        <f t="shared" si="77"/>
        <v>58968</v>
      </c>
      <c r="AF2330" s="31"/>
      <c r="AG2330" s="26"/>
    </row>
    <row r="2331" spans="1:33" ht="30" customHeight="1">
      <c r="A2331" s="2815" t="s">
        <v>17456</v>
      </c>
      <c r="B2331" s="9743" t="s">
        <v>17397</v>
      </c>
      <c r="C2331" s="9752">
        <v>45709</v>
      </c>
      <c r="D2331" s="9752">
        <f>WORKDAY(C2331,7)</f>
        <v>45720</v>
      </c>
      <c r="E2331" s="9721"/>
      <c r="F2331" s="9714"/>
      <c r="G2331" s="9708">
        <v>8610</v>
      </c>
      <c r="H2331" s="10072"/>
      <c r="I2331" s="11189" t="s">
        <v>92</v>
      </c>
      <c r="J2331" s="9853" t="s">
        <v>17398</v>
      </c>
      <c r="K2331" s="11336" t="s">
        <v>17399</v>
      </c>
      <c r="L2331" s="2949" t="s">
        <v>167</v>
      </c>
      <c r="M2331" s="9231" t="s">
        <v>17444</v>
      </c>
      <c r="N2331" s="255"/>
      <c r="O2331" s="258">
        <v>10</v>
      </c>
      <c r="P2331" s="258">
        <v>10</v>
      </c>
      <c r="Q2331" s="11236" t="s">
        <v>17400</v>
      </c>
      <c r="R2331" s="9740"/>
      <c r="S2331" s="250"/>
      <c r="T2331" s="250"/>
      <c r="U2331" s="250"/>
      <c r="V2331" s="11234" t="s">
        <v>2073</v>
      </c>
      <c r="W2331" s="250"/>
      <c r="X2331" s="11234" t="s">
        <v>37</v>
      </c>
      <c r="Y2331" s="250"/>
      <c r="Z2331" s="251"/>
      <c r="AA2331" s="9816">
        <v>4504494782</v>
      </c>
      <c r="AB2331" s="250"/>
      <c r="AC2331" s="9660">
        <v>0</v>
      </c>
      <c r="AD2331" s="471">
        <v>7371</v>
      </c>
      <c r="AE2331" s="9660">
        <f>SUM(AD2331*P2331+AD2332*P2332+AC2331)</f>
        <v>99918</v>
      </c>
      <c r="AF2331" s="31"/>
      <c r="AG2331" s="26"/>
    </row>
    <row r="2332" spans="1:33" ht="30" customHeight="1">
      <c r="A2332" s="2815" t="s">
        <v>17456</v>
      </c>
      <c r="B2332" s="9700"/>
      <c r="C2332" s="9753"/>
      <c r="D2332" s="9753"/>
      <c r="E2332" s="9410"/>
      <c r="F2332" s="9715"/>
      <c r="G2332" s="9710"/>
      <c r="H2332" s="9724"/>
      <c r="I2332" s="11190"/>
      <c r="J2332" s="9705"/>
      <c r="K2332" s="9727"/>
      <c r="L2332" s="552" t="s">
        <v>9610</v>
      </c>
      <c r="M2332" s="9280"/>
      <c r="N2332" s="255"/>
      <c r="O2332" s="258">
        <v>6</v>
      </c>
      <c r="P2332" s="258">
        <v>6</v>
      </c>
      <c r="Q2332" s="9730"/>
      <c r="R2332" s="9741"/>
      <c r="S2332" s="250"/>
      <c r="T2332" s="250"/>
      <c r="U2332" s="250"/>
      <c r="V2332" s="9718"/>
      <c r="W2332" s="250"/>
      <c r="X2332" s="9718"/>
      <c r="Y2332" s="250"/>
      <c r="Z2332" s="251"/>
      <c r="AA2332" s="9718"/>
      <c r="AB2332" s="250"/>
      <c r="AC2332" s="9662"/>
      <c r="AD2332" s="471">
        <v>4368</v>
      </c>
      <c r="AE2332" s="9662"/>
      <c r="AF2332" s="31"/>
      <c r="AG2332" s="26"/>
    </row>
    <row r="2333" spans="1:33" ht="30" customHeight="1">
      <c r="A2333" s="2815" t="s">
        <v>14478</v>
      </c>
      <c r="B2333" s="11255" t="s">
        <v>17401</v>
      </c>
      <c r="C2333" s="9752">
        <v>45709</v>
      </c>
      <c r="D2333" s="9752">
        <f>WORKDAY(C2333,60)</f>
        <v>45793</v>
      </c>
      <c r="E2333" s="9721"/>
      <c r="F2333" s="9714"/>
      <c r="G2333" s="9708">
        <v>8617</v>
      </c>
      <c r="H2333" s="11200" t="s">
        <v>3478</v>
      </c>
      <c r="I2333" s="9701"/>
      <c r="J2333" s="11294" t="s">
        <v>17402</v>
      </c>
      <c r="K2333" s="11235" t="s">
        <v>17403</v>
      </c>
      <c r="L2333" s="552" t="s">
        <v>8689</v>
      </c>
      <c r="M2333" s="9231" t="s">
        <v>17445</v>
      </c>
      <c r="N2333" s="4377" t="s">
        <v>3954</v>
      </c>
      <c r="O2333" s="258">
        <v>1</v>
      </c>
      <c r="P2333" s="258">
        <v>1</v>
      </c>
      <c r="Q2333" s="11236" t="s">
        <v>17404</v>
      </c>
      <c r="R2333" s="9740"/>
      <c r="S2333" s="250"/>
      <c r="T2333" s="250"/>
      <c r="U2333" s="250"/>
      <c r="V2333" s="11234" t="s">
        <v>2073</v>
      </c>
      <c r="W2333" s="250"/>
      <c r="X2333" s="11234" t="s">
        <v>37</v>
      </c>
      <c r="Y2333" s="250"/>
      <c r="Z2333" s="251"/>
      <c r="AA2333" s="9816">
        <v>4504494813</v>
      </c>
      <c r="AB2333" s="250"/>
      <c r="AC2333" s="9660">
        <v>20000</v>
      </c>
      <c r="AD2333" s="471">
        <v>50490</v>
      </c>
      <c r="AE2333" s="9660">
        <f>SUM(AD2333*P2333+AD2334*P2334+AC2333)</f>
        <v>107120</v>
      </c>
      <c r="AF2333" s="31"/>
      <c r="AG2333" s="26"/>
    </row>
    <row r="2334" spans="1:33" ht="30" customHeight="1">
      <c r="A2334" s="4665" t="s">
        <v>14478</v>
      </c>
      <c r="B2334" s="9700"/>
      <c r="C2334" s="9753"/>
      <c r="D2334" s="9753"/>
      <c r="E2334" s="9410"/>
      <c r="F2334" s="9715"/>
      <c r="G2334" s="9710"/>
      <c r="H2334" s="9724"/>
      <c r="I2334" s="9703"/>
      <c r="J2334" s="9705"/>
      <c r="K2334" s="9727"/>
      <c r="L2334" s="2949" t="s">
        <v>8688</v>
      </c>
      <c r="M2334" s="9280"/>
      <c r="N2334" s="4377" t="s">
        <v>3951</v>
      </c>
      <c r="O2334" s="258">
        <v>1</v>
      </c>
      <c r="P2334" s="258">
        <v>1</v>
      </c>
      <c r="Q2334" s="9730"/>
      <c r="R2334" s="9741"/>
      <c r="S2334" s="250"/>
      <c r="T2334" s="250"/>
      <c r="U2334" s="250"/>
      <c r="V2334" s="9718"/>
      <c r="W2334" s="250"/>
      <c r="X2334" s="9718"/>
      <c r="Y2334" s="250"/>
      <c r="Z2334" s="251"/>
      <c r="AA2334" s="9718"/>
      <c r="AB2334" s="250"/>
      <c r="AC2334" s="9662"/>
      <c r="AD2334" s="471">
        <v>36630</v>
      </c>
      <c r="AE2334" s="9662"/>
      <c r="AF2334" s="31"/>
      <c r="AG2334" s="26"/>
    </row>
    <row r="2335" spans="1:33" ht="30" customHeight="1">
      <c r="A2335" s="2815" t="s">
        <v>14478</v>
      </c>
      <c r="B2335" s="11232" t="s">
        <v>17405</v>
      </c>
      <c r="C2335" s="9752">
        <v>45709</v>
      </c>
      <c r="D2335" s="9752">
        <f>WORKDAY(C2335,60)</f>
        <v>45793</v>
      </c>
      <c r="E2335" s="9721"/>
      <c r="F2335" s="9714"/>
      <c r="G2335" s="9708">
        <v>8617</v>
      </c>
      <c r="H2335" s="11200" t="s">
        <v>17406</v>
      </c>
      <c r="I2335" s="9701"/>
      <c r="J2335" s="11188" t="s">
        <v>17407</v>
      </c>
      <c r="K2335" s="11235" t="s">
        <v>17408</v>
      </c>
      <c r="L2335" s="552" t="s">
        <v>13689</v>
      </c>
      <c r="M2335" s="9231" t="s">
        <v>17446</v>
      </c>
      <c r="N2335" s="4377" t="s">
        <v>3953</v>
      </c>
      <c r="O2335" s="258">
        <v>1</v>
      </c>
      <c r="P2335" s="258">
        <v>1</v>
      </c>
      <c r="Q2335" s="11236" t="s">
        <v>17409</v>
      </c>
      <c r="R2335" s="9740"/>
      <c r="S2335" s="250"/>
      <c r="T2335" s="250"/>
      <c r="U2335" s="250"/>
      <c r="V2335" s="11234" t="s">
        <v>2073</v>
      </c>
      <c r="W2335" s="250"/>
      <c r="X2335" s="11234" t="s">
        <v>37</v>
      </c>
      <c r="Y2335" s="250"/>
      <c r="Z2335" s="251"/>
      <c r="AA2335" s="9816">
        <v>4504494819</v>
      </c>
      <c r="AB2335" s="250"/>
      <c r="AC2335" s="9660">
        <v>0</v>
      </c>
      <c r="AD2335" s="471">
        <v>128700</v>
      </c>
      <c r="AE2335" s="9660">
        <f>SUM(AD2335*P2335+AD2336*P2336+AC2335)</f>
        <v>165330</v>
      </c>
      <c r="AF2335" s="31"/>
      <c r="AG2335" s="26"/>
    </row>
    <row r="2336" spans="1:33" ht="30" customHeight="1">
      <c r="A2336" s="5581" t="s">
        <v>14478</v>
      </c>
      <c r="B2336" s="9700"/>
      <c r="C2336" s="9753"/>
      <c r="D2336" s="9753"/>
      <c r="E2336" s="9410"/>
      <c r="F2336" s="9715"/>
      <c r="G2336" s="9710"/>
      <c r="H2336" s="9724"/>
      <c r="I2336" s="9703"/>
      <c r="J2336" s="9705"/>
      <c r="K2336" s="9727"/>
      <c r="L2336" s="2949" t="s">
        <v>8688</v>
      </c>
      <c r="M2336" s="9280"/>
      <c r="N2336" s="4377" t="s">
        <v>3951</v>
      </c>
      <c r="O2336" s="258">
        <v>1</v>
      </c>
      <c r="P2336" s="258">
        <v>1</v>
      </c>
      <c r="Q2336" s="9730"/>
      <c r="R2336" s="9741"/>
      <c r="S2336" s="250"/>
      <c r="T2336" s="250"/>
      <c r="U2336" s="250"/>
      <c r="V2336" s="9718"/>
      <c r="W2336" s="250"/>
      <c r="X2336" s="9718"/>
      <c r="Y2336" s="250"/>
      <c r="Z2336" s="251"/>
      <c r="AA2336" s="9718"/>
      <c r="AB2336" s="250"/>
      <c r="AC2336" s="9662"/>
      <c r="AD2336" s="471">
        <v>36630</v>
      </c>
      <c r="AE2336" s="9662"/>
      <c r="AF2336" s="31"/>
      <c r="AG2336" s="26"/>
    </row>
    <row r="2337" spans="1:33" ht="30" customHeight="1">
      <c r="A2337" s="2815" t="s">
        <v>8916</v>
      </c>
      <c r="B2337" s="10191" t="s">
        <v>17410</v>
      </c>
      <c r="C2337" s="9752">
        <v>45708</v>
      </c>
      <c r="D2337" s="9752">
        <f>WORKDAY(C2337,60)</f>
        <v>45792</v>
      </c>
      <c r="E2337" s="9721"/>
      <c r="F2337" s="9714"/>
      <c r="G2337" s="9708">
        <v>8646</v>
      </c>
      <c r="H2337" s="11200" t="s">
        <v>7242</v>
      </c>
      <c r="I2337" s="9701"/>
      <c r="J2337" s="11145" t="s">
        <v>17411</v>
      </c>
      <c r="K2337" s="11235" t="s">
        <v>17412</v>
      </c>
      <c r="L2337" s="552" t="s">
        <v>9167</v>
      </c>
      <c r="M2337" s="9231" t="s">
        <v>17447</v>
      </c>
      <c r="N2337" s="4377" t="s">
        <v>3955</v>
      </c>
      <c r="O2337" s="258">
        <v>1</v>
      </c>
      <c r="P2337" s="258">
        <v>1</v>
      </c>
      <c r="Q2337" s="11236" t="s">
        <v>17413</v>
      </c>
      <c r="R2337" s="9740"/>
      <c r="S2337" s="250"/>
      <c r="T2337" s="250"/>
      <c r="U2337" s="250"/>
      <c r="V2337" s="11291" t="s">
        <v>2073</v>
      </c>
      <c r="W2337" s="250"/>
      <c r="X2337" s="11291" t="s">
        <v>37</v>
      </c>
      <c r="Y2337" s="250"/>
      <c r="Z2337" s="251"/>
      <c r="AA2337" s="9816">
        <v>4504494068</v>
      </c>
      <c r="AB2337" s="250"/>
      <c r="AC2337" s="9660">
        <v>46500</v>
      </c>
      <c r="AD2337" s="471">
        <v>120736</v>
      </c>
      <c r="AE2337" s="9660">
        <f>SUM(AD2337*P2337+AD2338*P2338+AD2339*P2339+AC2337)</f>
        <v>233386</v>
      </c>
      <c r="AF2337" s="31"/>
      <c r="AG2337" s="26"/>
    </row>
    <row r="2338" spans="1:33" ht="30" customHeight="1">
      <c r="A2338" s="2815" t="s">
        <v>8916</v>
      </c>
      <c r="B2338" s="9699"/>
      <c r="C2338" s="9784"/>
      <c r="D2338" s="9784"/>
      <c r="E2338" s="9722"/>
      <c r="F2338" s="9795"/>
      <c r="G2338" s="9709"/>
      <c r="H2338" s="9797"/>
      <c r="I2338" s="9702"/>
      <c r="J2338" s="9732"/>
      <c r="K2338" s="9726"/>
      <c r="L2338" s="552" t="s">
        <v>9966</v>
      </c>
      <c r="M2338" s="9309"/>
      <c r="N2338" s="4377" t="s">
        <v>3951</v>
      </c>
      <c r="O2338" s="258">
        <v>1</v>
      </c>
      <c r="P2338" s="258">
        <v>1</v>
      </c>
      <c r="Q2338" s="9729"/>
      <c r="R2338" s="9782"/>
      <c r="S2338" s="250"/>
      <c r="T2338" s="250"/>
      <c r="U2338" s="250"/>
      <c r="V2338" s="9717"/>
      <c r="W2338" s="250"/>
      <c r="X2338" s="9717"/>
      <c r="Y2338" s="250"/>
      <c r="Z2338" s="251"/>
      <c r="AA2338" s="9717"/>
      <c r="AB2338" s="250"/>
      <c r="AC2338" s="9661"/>
      <c r="AD2338" s="471">
        <v>23814</v>
      </c>
      <c r="AE2338" s="9661"/>
      <c r="AF2338" s="31"/>
      <c r="AG2338" s="26"/>
    </row>
    <row r="2339" spans="1:33" ht="30" customHeight="1">
      <c r="A2339" s="4807" t="s">
        <v>8916</v>
      </c>
      <c r="B2339" s="9700"/>
      <c r="C2339" s="9753"/>
      <c r="D2339" s="9753"/>
      <c r="E2339" s="9410"/>
      <c r="F2339" s="9715"/>
      <c r="G2339" s="9710"/>
      <c r="H2339" s="9724"/>
      <c r="I2339" s="9703"/>
      <c r="J2339" s="9705"/>
      <c r="K2339" s="9727"/>
      <c r="L2339" s="2949" t="s">
        <v>8688</v>
      </c>
      <c r="M2339" s="9280"/>
      <c r="N2339" s="4377" t="s">
        <v>3951</v>
      </c>
      <c r="O2339" s="258">
        <v>1</v>
      </c>
      <c r="P2339" s="258">
        <v>1</v>
      </c>
      <c r="Q2339" s="9730"/>
      <c r="R2339" s="9741"/>
      <c r="S2339" s="250"/>
      <c r="T2339" s="250"/>
      <c r="U2339" s="250"/>
      <c r="V2339" s="9718"/>
      <c r="W2339" s="250"/>
      <c r="X2339" s="9718"/>
      <c r="Y2339" s="250"/>
      <c r="Z2339" s="251"/>
      <c r="AA2339" s="9718"/>
      <c r="AB2339" s="250"/>
      <c r="AC2339" s="9662"/>
      <c r="AD2339" s="471">
        <v>42336</v>
      </c>
      <c r="AE2339" s="9662"/>
      <c r="AF2339" s="31"/>
      <c r="AG2339" s="26"/>
    </row>
    <row r="2340" spans="1:33" ht="30" customHeight="1">
      <c r="A2340" s="2916" t="s">
        <v>8509</v>
      </c>
      <c r="B2340" s="6322" t="s">
        <v>17414</v>
      </c>
      <c r="C2340" s="340">
        <v>45709</v>
      </c>
      <c r="D2340" s="340">
        <f>WORKDAY(C2340,9)</f>
        <v>45722</v>
      </c>
      <c r="E2340" s="422"/>
      <c r="F2340" s="374"/>
      <c r="G2340" s="339">
        <v>8593</v>
      </c>
      <c r="H2340" s="3342"/>
      <c r="I2340" s="3331" t="s">
        <v>25</v>
      </c>
      <c r="J2340" s="6300" t="s">
        <v>17130</v>
      </c>
      <c r="K2340" s="3343" t="s">
        <v>17415</v>
      </c>
      <c r="L2340" s="2836" t="s">
        <v>193</v>
      </c>
      <c r="M2340" s="338" t="s">
        <v>17448</v>
      </c>
      <c r="N2340" s="255"/>
      <c r="O2340" s="258">
        <v>6</v>
      </c>
      <c r="P2340" s="258">
        <v>6</v>
      </c>
      <c r="Q2340" s="1977" t="s">
        <v>17416</v>
      </c>
      <c r="R2340" s="309"/>
      <c r="S2340" s="250"/>
      <c r="T2340" s="250"/>
      <c r="U2340" s="250"/>
      <c r="V2340" s="3341" t="s">
        <v>2073</v>
      </c>
      <c r="W2340" s="250"/>
      <c r="X2340" s="3341" t="s">
        <v>37</v>
      </c>
      <c r="Y2340" s="250"/>
      <c r="Z2340" s="251"/>
      <c r="AA2340" s="251">
        <v>4504494211</v>
      </c>
      <c r="AB2340" s="250"/>
      <c r="AC2340" s="33">
        <v>0</v>
      </c>
      <c r="AD2340" s="471">
        <v>6714.9</v>
      </c>
      <c r="AE2340" s="33">
        <f t="shared" ref="AE2340:AE2343" si="78">SUM(AD2340*P2340+AC2340)</f>
        <v>40289.399999999994</v>
      </c>
      <c r="AF2340" s="31"/>
      <c r="AG2340" s="26"/>
    </row>
    <row r="2341" spans="1:33" ht="30" customHeight="1">
      <c r="A2341" s="2814" t="s">
        <v>10036</v>
      </c>
      <c r="B2341" s="2992" t="s">
        <v>17417</v>
      </c>
      <c r="C2341" s="1277">
        <v>45709</v>
      </c>
      <c r="D2341" s="1277">
        <f>WORKDAY(C2341,7)</f>
        <v>45720</v>
      </c>
      <c r="E2341" s="593"/>
      <c r="F2341" s="1297"/>
      <c r="G2341" s="1276">
        <v>8589</v>
      </c>
      <c r="H2341" s="2630"/>
      <c r="I2341" s="2879" t="s">
        <v>92</v>
      </c>
      <c r="J2341" s="2882" t="s">
        <v>17418</v>
      </c>
      <c r="K2341" s="2880" t="s">
        <v>17419</v>
      </c>
      <c r="L2341" s="2762" t="s">
        <v>28</v>
      </c>
      <c r="M2341" s="771" t="s">
        <v>17449</v>
      </c>
      <c r="N2341" s="1176"/>
      <c r="O2341" s="1272">
        <v>2</v>
      </c>
      <c r="P2341" s="1272">
        <v>2</v>
      </c>
      <c r="Q2341" s="2014" t="s">
        <v>17420</v>
      </c>
      <c r="R2341" s="1173"/>
      <c r="S2341" s="1173"/>
      <c r="T2341" s="1173"/>
      <c r="U2341" s="1173"/>
      <c r="V2341" s="3102" t="s">
        <v>2073</v>
      </c>
      <c r="W2341" s="1173"/>
      <c r="X2341" s="3102" t="s">
        <v>37</v>
      </c>
      <c r="Y2341" s="1173"/>
      <c r="Z2341" s="3116" t="s">
        <v>45</v>
      </c>
      <c r="AA2341" s="1176">
        <v>4504494987</v>
      </c>
      <c r="AB2341" s="1173"/>
      <c r="AC2341" s="722">
        <v>0</v>
      </c>
      <c r="AD2341" s="1266">
        <v>6318</v>
      </c>
      <c r="AE2341" s="722">
        <f t="shared" si="78"/>
        <v>12636</v>
      </c>
      <c r="AF2341" s="31"/>
      <c r="AG2341" s="26"/>
    </row>
    <row r="2342" spans="1:33" ht="30" customHeight="1">
      <c r="A2342" s="6928" t="s">
        <v>10036</v>
      </c>
      <c r="B2342" s="6995" t="s">
        <v>17421</v>
      </c>
      <c r="C2342" s="340">
        <v>45710</v>
      </c>
      <c r="D2342" s="340">
        <f>WORKDAY(C2342,7)</f>
        <v>45720</v>
      </c>
      <c r="E2342" s="422"/>
      <c r="F2342" s="374"/>
      <c r="G2342" s="339">
        <v>8589</v>
      </c>
      <c r="H2342" s="2608"/>
      <c r="I2342" s="3331" t="s">
        <v>25</v>
      </c>
      <c r="J2342" s="6929" t="s">
        <v>10042</v>
      </c>
      <c r="K2342" s="2911" t="s">
        <v>17422</v>
      </c>
      <c r="L2342" s="2949" t="s">
        <v>179</v>
      </c>
      <c r="M2342" s="338" t="s">
        <v>17450</v>
      </c>
      <c r="N2342" s="255"/>
      <c r="O2342" s="258">
        <v>8</v>
      </c>
      <c r="P2342" s="258">
        <v>8</v>
      </c>
      <c r="Q2342" s="1977" t="s">
        <v>17423</v>
      </c>
      <c r="R2342" s="309"/>
      <c r="S2342" s="250"/>
      <c r="T2342" s="250"/>
      <c r="U2342" s="250"/>
      <c r="V2342" s="6001" t="s">
        <v>9338</v>
      </c>
      <c r="W2342" s="251"/>
      <c r="X2342" s="6001" t="s">
        <v>7042</v>
      </c>
      <c r="Y2342" s="250"/>
      <c r="Z2342" s="251"/>
      <c r="AA2342" s="251">
        <v>4504494989</v>
      </c>
      <c r="AB2342" s="250"/>
      <c r="AC2342" s="33">
        <v>0</v>
      </c>
      <c r="AD2342" s="471">
        <v>6318</v>
      </c>
      <c r="AE2342" s="33">
        <f t="shared" si="78"/>
        <v>50544</v>
      </c>
      <c r="AF2342" s="31"/>
      <c r="AG2342" s="26"/>
    </row>
    <row r="2343" spans="1:33" ht="30" customHeight="1">
      <c r="A2343" s="2814" t="s">
        <v>8518</v>
      </c>
      <c r="B2343" s="2992" t="s">
        <v>17424</v>
      </c>
      <c r="C2343" s="1277">
        <v>45709</v>
      </c>
      <c r="D2343" s="1277">
        <f>WORKDAY(C2343,7)</f>
        <v>45720</v>
      </c>
      <c r="E2343" s="593"/>
      <c r="F2343" s="1297"/>
      <c r="G2343" s="1276">
        <v>8604</v>
      </c>
      <c r="H2343" s="2630"/>
      <c r="I2343" s="2879" t="s">
        <v>25</v>
      </c>
      <c r="J2343" s="1304" t="s">
        <v>7255</v>
      </c>
      <c r="K2343" s="2880" t="s">
        <v>17425</v>
      </c>
      <c r="L2343" s="2878" t="s">
        <v>173</v>
      </c>
      <c r="M2343" s="771" t="s">
        <v>17451</v>
      </c>
      <c r="N2343" s="1176"/>
      <c r="O2343" s="1272">
        <v>1</v>
      </c>
      <c r="P2343" s="1272">
        <v>1</v>
      </c>
      <c r="Q2343" s="2882" t="s">
        <v>17426</v>
      </c>
      <c r="R2343" s="1173"/>
      <c r="S2343" s="1173"/>
      <c r="T2343" s="1173"/>
      <c r="U2343" s="1173"/>
      <c r="V2343" s="2823" t="s">
        <v>2073</v>
      </c>
      <c r="W2343" s="1173"/>
      <c r="X2343" s="2823" t="s">
        <v>37</v>
      </c>
      <c r="Y2343" s="1173"/>
      <c r="Z2343" s="2841" t="s">
        <v>45</v>
      </c>
      <c r="AA2343" s="1176">
        <v>4504494646</v>
      </c>
      <c r="AB2343" s="1173"/>
      <c r="AC2343" s="722">
        <v>0</v>
      </c>
      <c r="AD2343" s="1266">
        <v>7938</v>
      </c>
      <c r="AE2343" s="722">
        <f t="shared" si="78"/>
        <v>7938</v>
      </c>
      <c r="AF2343" s="31"/>
      <c r="AG2343" s="26"/>
    </row>
    <row r="2344" spans="1:33" ht="30" customHeight="1">
      <c r="A2344" s="2815" t="s">
        <v>9092</v>
      </c>
      <c r="B2344" s="11269" t="s">
        <v>17427</v>
      </c>
      <c r="C2344" s="9752">
        <v>45712</v>
      </c>
      <c r="D2344" s="9752">
        <f>WORKDAY(C2344,60)</f>
        <v>45796</v>
      </c>
      <c r="E2344" s="9721"/>
      <c r="F2344" s="9714"/>
      <c r="G2344" s="9708">
        <v>8599</v>
      </c>
      <c r="H2344" s="10072"/>
      <c r="I2344" s="11189" t="s">
        <v>92</v>
      </c>
      <c r="J2344" s="11270" t="s">
        <v>17428</v>
      </c>
      <c r="K2344" s="11235" t="s">
        <v>17429</v>
      </c>
      <c r="L2344" s="552" t="s">
        <v>13689</v>
      </c>
      <c r="M2344" s="9231" t="s">
        <v>17452</v>
      </c>
      <c r="N2344" s="4377" t="s">
        <v>3953</v>
      </c>
      <c r="O2344" s="258">
        <v>1</v>
      </c>
      <c r="P2344" s="258">
        <v>1</v>
      </c>
      <c r="Q2344" s="11236" t="s">
        <v>17430</v>
      </c>
      <c r="R2344" s="9740"/>
      <c r="S2344" s="250"/>
      <c r="T2344" s="250"/>
      <c r="U2344" s="250"/>
      <c r="V2344" s="11233" t="s">
        <v>2073</v>
      </c>
      <c r="W2344" s="3455"/>
      <c r="X2344" s="11233" t="s">
        <v>7042</v>
      </c>
      <c r="Y2344" s="250"/>
      <c r="Z2344" s="251"/>
      <c r="AA2344" s="9816">
        <v>4504495263</v>
      </c>
      <c r="AB2344" s="250"/>
      <c r="AC2344" s="9660">
        <v>6000</v>
      </c>
      <c r="AD2344" s="471">
        <v>147294</v>
      </c>
      <c r="AE2344" s="9660">
        <f>SUM(AD2344*P2344+AD2345*P2345+AC2344)</f>
        <v>200334</v>
      </c>
      <c r="AF2344" s="31"/>
      <c r="AG2344" s="26"/>
    </row>
    <row r="2345" spans="1:33" ht="30" customHeight="1">
      <c r="A2345" s="4417" t="s">
        <v>9092</v>
      </c>
      <c r="B2345" s="9700"/>
      <c r="C2345" s="9753"/>
      <c r="D2345" s="9753"/>
      <c r="E2345" s="9410"/>
      <c r="F2345" s="9715"/>
      <c r="G2345" s="9710"/>
      <c r="H2345" s="9724"/>
      <c r="I2345" s="11190"/>
      <c r="J2345" s="9705"/>
      <c r="K2345" s="9727"/>
      <c r="L2345" s="2949" t="s">
        <v>8688</v>
      </c>
      <c r="M2345" s="9280"/>
      <c r="N2345" s="4377" t="s">
        <v>3951</v>
      </c>
      <c r="O2345" s="258">
        <v>1</v>
      </c>
      <c r="P2345" s="258">
        <v>1</v>
      </c>
      <c r="Q2345" s="9730"/>
      <c r="R2345" s="9741"/>
      <c r="S2345" s="250"/>
      <c r="T2345" s="250"/>
      <c r="U2345" s="250"/>
      <c r="V2345" s="9718"/>
      <c r="W2345" s="3455"/>
      <c r="X2345" s="9718"/>
      <c r="Y2345" s="250"/>
      <c r="Z2345" s="251"/>
      <c r="AA2345" s="9718"/>
      <c r="AB2345" s="250"/>
      <c r="AC2345" s="9662"/>
      <c r="AD2345" s="471">
        <v>47040</v>
      </c>
      <c r="AE2345" s="9662"/>
      <c r="AF2345" s="31"/>
      <c r="AG2345" s="26"/>
    </row>
    <row r="2346" spans="1:33" ht="30" customHeight="1">
      <c r="A2346" s="2816" t="s">
        <v>13200</v>
      </c>
      <c r="B2346" s="11319" t="s">
        <v>17431</v>
      </c>
      <c r="C2346" s="10027">
        <v>45712</v>
      </c>
      <c r="D2346" s="10027">
        <f>WORKDAY(C2346,60)</f>
        <v>45796</v>
      </c>
      <c r="E2346" s="8947"/>
      <c r="F2346" s="11182"/>
      <c r="G2346" s="9962">
        <v>5940</v>
      </c>
      <c r="H2346" s="11237" t="s">
        <v>447</v>
      </c>
      <c r="I2346" s="9975"/>
      <c r="J2346" s="11240" t="s">
        <v>17432</v>
      </c>
      <c r="K2346" s="11364" t="s">
        <v>17433</v>
      </c>
      <c r="L2346" s="3942" t="s">
        <v>76</v>
      </c>
      <c r="M2346" s="8962" t="s">
        <v>17453</v>
      </c>
      <c r="N2346" s="3943" t="s">
        <v>3952</v>
      </c>
      <c r="O2346" s="365">
        <v>4</v>
      </c>
      <c r="P2346" s="365">
        <v>4</v>
      </c>
      <c r="Q2346" s="11240" t="s">
        <v>17434</v>
      </c>
      <c r="R2346" s="10041"/>
      <c r="S2346" s="366"/>
      <c r="T2346" s="366"/>
      <c r="U2346" s="366"/>
      <c r="V2346" s="366"/>
      <c r="W2346" s="366"/>
      <c r="X2346" s="366"/>
      <c r="Y2346" s="366"/>
      <c r="Z2346" s="364"/>
      <c r="AA2346" s="9962">
        <v>4504495101</v>
      </c>
      <c r="AB2346" s="366"/>
      <c r="AC2346" s="9657"/>
      <c r="AD2346" s="542"/>
      <c r="AE2346" s="9657"/>
      <c r="AF2346" s="31"/>
      <c r="AG2346" s="26"/>
    </row>
    <row r="2347" spans="1:33" ht="30" customHeight="1">
      <c r="A2347" s="2816" t="s">
        <v>13200</v>
      </c>
      <c r="B2347" s="11320"/>
      <c r="C2347" s="10863"/>
      <c r="D2347" s="10863"/>
      <c r="E2347" s="8948"/>
      <c r="F2347" s="11366"/>
      <c r="G2347" s="10613"/>
      <c r="H2347" s="11238"/>
      <c r="I2347" s="11239"/>
      <c r="J2347" s="11241"/>
      <c r="K2347" s="11365"/>
      <c r="L2347" s="1508" t="s">
        <v>8516</v>
      </c>
      <c r="M2347" s="8963"/>
      <c r="N2347" s="3943" t="s">
        <v>3957</v>
      </c>
      <c r="O2347" s="365">
        <v>1</v>
      </c>
      <c r="P2347" s="365">
        <v>1</v>
      </c>
      <c r="Q2347" s="11357"/>
      <c r="R2347" s="10638"/>
      <c r="S2347" s="366"/>
      <c r="T2347" s="366"/>
      <c r="U2347" s="366"/>
      <c r="V2347" s="366"/>
      <c r="W2347" s="366"/>
      <c r="X2347" s="366"/>
      <c r="Y2347" s="366"/>
      <c r="Z2347" s="364"/>
      <c r="AA2347" s="10613"/>
      <c r="AB2347" s="366"/>
      <c r="AC2347" s="9659"/>
      <c r="AD2347" s="542"/>
      <c r="AE2347" s="9659"/>
      <c r="AF2347" s="31"/>
      <c r="AG2347" s="26"/>
    </row>
    <row r="2348" spans="1:33" ht="30" customHeight="1">
      <c r="A2348" s="2816" t="s">
        <v>13200</v>
      </c>
      <c r="B2348" s="11209"/>
      <c r="C2348" s="10028"/>
      <c r="D2348" s="10028"/>
      <c r="E2348" s="8949"/>
      <c r="F2348" s="11183"/>
      <c r="G2348" s="9963"/>
      <c r="H2348" s="9965"/>
      <c r="I2348" s="9976"/>
      <c r="J2348" s="10104"/>
      <c r="K2348" s="10106"/>
      <c r="L2348" s="1508" t="s">
        <v>9966</v>
      </c>
      <c r="M2348" s="8964"/>
      <c r="N2348" s="3943" t="s">
        <v>3951</v>
      </c>
      <c r="O2348" s="365">
        <v>1</v>
      </c>
      <c r="P2348" s="365">
        <v>1</v>
      </c>
      <c r="Q2348" s="10107"/>
      <c r="R2348" s="10042"/>
      <c r="S2348" s="366"/>
      <c r="T2348" s="366"/>
      <c r="U2348" s="366"/>
      <c r="V2348" s="366"/>
      <c r="W2348" s="366"/>
      <c r="X2348" s="366"/>
      <c r="Y2348" s="366"/>
      <c r="Z2348" s="364"/>
      <c r="AA2348" s="9963"/>
      <c r="AB2348" s="366"/>
      <c r="AC2348" s="9658"/>
      <c r="AD2348" s="542"/>
      <c r="AE2348" s="9658"/>
      <c r="AF2348" s="31"/>
      <c r="AG2348" s="26"/>
    </row>
    <row r="2349" spans="1:33" ht="30" customHeight="1">
      <c r="A2349" s="4246" t="s">
        <v>9603</v>
      </c>
      <c r="B2349" s="5055" t="s">
        <v>17435</v>
      </c>
      <c r="C2349" s="340">
        <v>45708</v>
      </c>
      <c r="D2349" s="340">
        <f>WORKDAY(C2349,12)</f>
        <v>45726</v>
      </c>
      <c r="E2349" s="422"/>
      <c r="F2349" s="374"/>
      <c r="G2349" s="339">
        <v>8627</v>
      </c>
      <c r="H2349" s="3342" t="s">
        <v>17436</v>
      </c>
      <c r="I2349" s="487"/>
      <c r="J2349" s="4248" t="s">
        <v>17437</v>
      </c>
      <c r="K2349" s="2911" t="s">
        <v>2592</v>
      </c>
      <c r="L2349" s="2836" t="s">
        <v>173</v>
      </c>
      <c r="M2349" s="338" t="s">
        <v>17454</v>
      </c>
      <c r="N2349" s="255"/>
      <c r="O2349" s="258">
        <v>1</v>
      </c>
      <c r="P2349" s="258">
        <v>1</v>
      </c>
      <c r="Q2349" s="1977" t="s">
        <v>17438</v>
      </c>
      <c r="R2349" s="309"/>
      <c r="S2349" s="250"/>
      <c r="T2349" s="250"/>
      <c r="U2349" s="250"/>
      <c r="V2349" s="4192" t="s">
        <v>2073</v>
      </c>
      <c r="W2349" s="251"/>
      <c r="X2349" s="4192" t="s">
        <v>7042</v>
      </c>
      <c r="Y2349" s="250"/>
      <c r="Z2349" s="251"/>
      <c r="AA2349" s="251">
        <v>4504494240</v>
      </c>
      <c r="AB2349" s="250"/>
      <c r="AC2349" s="33">
        <v>0</v>
      </c>
      <c r="AD2349" s="471">
        <v>10384</v>
      </c>
      <c r="AE2349" s="33">
        <f t="shared" ref="AE2349" si="79">SUM(AD2349*P2349+AC2349)</f>
        <v>10384</v>
      </c>
      <c r="AF2349" s="31"/>
      <c r="AG2349" s="26"/>
    </row>
    <row r="2350" spans="1:33" ht="30" customHeight="1">
      <c r="A2350" s="2814" t="s">
        <v>13114</v>
      </c>
      <c r="B2350" s="9743" t="s">
        <v>17439</v>
      </c>
      <c r="C2350" s="9765">
        <v>45709</v>
      </c>
      <c r="D2350" s="9765">
        <f>WORKDAY(C2350,7)</f>
        <v>45720</v>
      </c>
      <c r="E2350" s="8864"/>
      <c r="F2350" s="9809"/>
      <c r="G2350" s="9840">
        <v>8579</v>
      </c>
      <c r="H2350" s="11298" t="s">
        <v>6204</v>
      </c>
      <c r="I2350" s="9857"/>
      <c r="J2350" s="9843" t="s">
        <v>17440</v>
      </c>
      <c r="K2350" s="9763" t="s">
        <v>17441</v>
      </c>
      <c r="L2350" s="3028" t="s">
        <v>128</v>
      </c>
      <c r="M2350" s="8868" t="s">
        <v>17455</v>
      </c>
      <c r="N2350" s="1176"/>
      <c r="O2350" s="1272">
        <v>3</v>
      </c>
      <c r="P2350" s="257">
        <v>5</v>
      </c>
      <c r="Q2350" s="9761" t="s">
        <v>17442</v>
      </c>
      <c r="R2350" s="9788"/>
      <c r="S2350" s="1173"/>
      <c r="T2350" s="1173"/>
      <c r="U2350" s="1173"/>
      <c r="V2350" s="11297" t="s">
        <v>2073</v>
      </c>
      <c r="W2350" s="1173"/>
      <c r="X2350" s="11297" t="s">
        <v>37</v>
      </c>
      <c r="Y2350" s="1173"/>
      <c r="Z2350" s="11251" t="s">
        <v>45</v>
      </c>
      <c r="AA2350" s="9840">
        <v>4504494913</v>
      </c>
      <c r="AB2350" s="1173"/>
      <c r="AC2350" s="8912">
        <v>0</v>
      </c>
      <c r="AD2350" s="1266">
        <v>5633.5</v>
      </c>
      <c r="AE2350" s="8912">
        <f>SUM(AD2350*P2350+AD2351*P2351+AC2350)</f>
        <v>28167.5</v>
      </c>
      <c r="AF2350" s="31"/>
      <c r="AG2350" s="26"/>
    </row>
    <row r="2351" spans="1:33" ht="30" customHeight="1">
      <c r="A2351" s="2960" t="s">
        <v>13114</v>
      </c>
      <c r="B2351" s="9700"/>
      <c r="C2351" s="9766"/>
      <c r="D2351" s="9766"/>
      <c r="E2351" s="8866"/>
      <c r="F2351" s="9810"/>
      <c r="G2351" s="9834"/>
      <c r="H2351" s="11299"/>
      <c r="I2351" s="9858"/>
      <c r="J2351" s="9844"/>
      <c r="K2351" s="9764"/>
      <c r="L2351" s="1397" t="s">
        <v>8865</v>
      </c>
      <c r="M2351" s="8869"/>
      <c r="N2351" s="1176"/>
      <c r="O2351" s="1272">
        <v>2</v>
      </c>
      <c r="P2351" s="257">
        <v>0</v>
      </c>
      <c r="Q2351" s="9971"/>
      <c r="R2351" s="9789"/>
      <c r="S2351" s="1173"/>
      <c r="T2351" s="1173"/>
      <c r="U2351" s="1173"/>
      <c r="V2351" s="9834"/>
      <c r="W2351" s="1173"/>
      <c r="X2351" s="9834"/>
      <c r="Y2351" s="1173"/>
      <c r="Z2351" s="9834"/>
      <c r="AA2351" s="9834"/>
      <c r="AB2351" s="1173"/>
      <c r="AC2351" s="8913"/>
      <c r="AD2351" s="1266">
        <v>4954.08</v>
      </c>
      <c r="AE2351" s="8913"/>
      <c r="AF2351" s="31"/>
      <c r="AG2351" s="26"/>
    </row>
    <row r="2352" spans="1:33" ht="30" customHeight="1">
      <c r="A2352" s="4602" t="s">
        <v>10014</v>
      </c>
      <c r="B2352" s="5019" t="s">
        <v>17457</v>
      </c>
      <c r="C2352" s="1277">
        <v>45712</v>
      </c>
      <c r="D2352" s="1277">
        <f>WORKDAY(C2352,11)</f>
        <v>45727</v>
      </c>
      <c r="E2352" s="593"/>
      <c r="F2352" s="1297"/>
      <c r="G2352" s="1276">
        <v>8612</v>
      </c>
      <c r="H2352" s="2945" t="s">
        <v>3889</v>
      </c>
      <c r="I2352" s="1326"/>
      <c r="J2352" s="4603" t="s">
        <v>17458</v>
      </c>
      <c r="K2352" s="2946" t="s">
        <v>17459</v>
      </c>
      <c r="L2352" s="2762" t="s">
        <v>28</v>
      </c>
      <c r="M2352" s="771" t="s">
        <v>17489</v>
      </c>
      <c r="N2352" s="1176"/>
      <c r="O2352" s="1272">
        <v>2</v>
      </c>
      <c r="P2352" s="1272">
        <v>2</v>
      </c>
      <c r="Q2352" s="2014" t="s">
        <v>17460</v>
      </c>
      <c r="R2352" s="1173"/>
      <c r="S2352" s="1173"/>
      <c r="T2352" s="1173"/>
      <c r="U2352" s="1173"/>
      <c r="V2352" s="2914" t="s">
        <v>2073</v>
      </c>
      <c r="W2352" s="1173"/>
      <c r="X2352" s="2914" t="s">
        <v>37</v>
      </c>
      <c r="Y2352" s="1173"/>
      <c r="Z2352" s="2958" t="s">
        <v>45</v>
      </c>
      <c r="AA2352" s="1176">
        <v>4504495441</v>
      </c>
      <c r="AB2352" s="1173"/>
      <c r="AC2352" s="722">
        <v>0</v>
      </c>
      <c r="AD2352" s="1266">
        <v>6156</v>
      </c>
      <c r="AE2352" s="722">
        <f t="shared" ref="AE2352" si="80">SUM(AD2352*P2352+AC2352)</f>
        <v>12312</v>
      </c>
      <c r="AF2352" s="31"/>
      <c r="AG2352" s="26"/>
    </row>
    <row r="2353" spans="1:33" ht="30" customHeight="1">
      <c r="A2353" s="3249" t="s">
        <v>7878</v>
      </c>
      <c r="B2353" s="11321" t="s">
        <v>17463</v>
      </c>
      <c r="C2353" s="9752">
        <v>45712</v>
      </c>
      <c r="D2353" s="9752">
        <f>WORKDAY(C2353,60)</f>
        <v>45796</v>
      </c>
      <c r="E2353" s="9721"/>
      <c r="F2353" s="9714"/>
      <c r="G2353" s="9708">
        <v>8638</v>
      </c>
      <c r="H2353" s="11242" t="s">
        <v>644</v>
      </c>
      <c r="I2353" s="9701"/>
      <c r="J2353" s="10078" t="s">
        <v>17461</v>
      </c>
      <c r="K2353" s="11264" t="s">
        <v>17462</v>
      </c>
      <c r="L2353" s="552" t="s">
        <v>8516</v>
      </c>
      <c r="M2353" s="9231" t="s">
        <v>17490</v>
      </c>
      <c r="N2353" s="3252" t="s">
        <v>3957</v>
      </c>
      <c r="O2353" s="258">
        <v>1</v>
      </c>
      <c r="P2353" s="258">
        <v>1</v>
      </c>
      <c r="Q2353" s="11248" t="s">
        <v>17464</v>
      </c>
      <c r="R2353" s="9708"/>
      <c r="S2353" s="250"/>
      <c r="T2353" s="250"/>
      <c r="U2353" s="250"/>
      <c r="V2353" s="11219" t="s">
        <v>2073</v>
      </c>
      <c r="W2353" s="250"/>
      <c r="X2353" s="11219" t="s">
        <v>37</v>
      </c>
      <c r="Y2353" s="250"/>
      <c r="Z2353" s="251"/>
      <c r="AA2353" s="9816">
        <v>4504495574</v>
      </c>
      <c r="AB2353" s="250"/>
      <c r="AC2353" s="9660">
        <v>0</v>
      </c>
      <c r="AD2353" s="471">
        <v>70000</v>
      </c>
      <c r="AE2353" s="9660">
        <f>SUM(AD2353*P2353+AD2354*P2354+AC2353)</f>
        <v>97000</v>
      </c>
      <c r="AF2353" s="31"/>
      <c r="AG2353" s="26"/>
    </row>
    <row r="2354" spans="1:33" ht="30" customHeight="1">
      <c r="A2354" s="3941" t="s">
        <v>7878</v>
      </c>
      <c r="B2354" s="9700"/>
      <c r="C2354" s="9753"/>
      <c r="D2354" s="9753"/>
      <c r="E2354" s="9410"/>
      <c r="F2354" s="9715"/>
      <c r="G2354" s="9710"/>
      <c r="H2354" s="11244"/>
      <c r="I2354" s="9703"/>
      <c r="J2354" s="9705"/>
      <c r="K2354" s="11265"/>
      <c r="L2354" s="3905" t="s">
        <v>8688</v>
      </c>
      <c r="M2354" s="9280"/>
      <c r="N2354" s="3252" t="s">
        <v>3951</v>
      </c>
      <c r="O2354" s="258">
        <v>1</v>
      </c>
      <c r="P2354" s="258">
        <v>1</v>
      </c>
      <c r="Q2354" s="9730"/>
      <c r="R2354" s="9710"/>
      <c r="S2354" s="250"/>
      <c r="T2354" s="250"/>
      <c r="U2354" s="250"/>
      <c r="V2354" s="11220"/>
      <c r="W2354" s="250"/>
      <c r="X2354" s="11220"/>
      <c r="Y2354" s="250"/>
      <c r="Z2354" s="251"/>
      <c r="AA2354" s="9718"/>
      <c r="AB2354" s="250"/>
      <c r="AC2354" s="9662"/>
      <c r="AD2354" s="471">
        <v>27000</v>
      </c>
      <c r="AE2354" s="9662"/>
      <c r="AF2354" s="31"/>
      <c r="AG2354" s="26"/>
    </row>
    <row r="2355" spans="1:33" ht="30" customHeight="1">
      <c r="A2355" s="4069" t="s">
        <v>14478</v>
      </c>
      <c r="B2355" s="11266" t="s">
        <v>17465</v>
      </c>
      <c r="C2355" s="9752">
        <v>45709</v>
      </c>
      <c r="D2355" s="9752">
        <f>WORKDAY(C2355,60)</f>
        <v>45793</v>
      </c>
      <c r="E2355" s="9721"/>
      <c r="F2355" s="9714"/>
      <c r="G2355" s="9708">
        <v>8617</v>
      </c>
      <c r="H2355" s="11242" t="s">
        <v>17466</v>
      </c>
      <c r="I2355" s="9701"/>
      <c r="J2355" s="11245" t="s">
        <v>17467</v>
      </c>
      <c r="K2355" s="11248" t="s">
        <v>17468</v>
      </c>
      <c r="L2355" s="3905" t="s">
        <v>76</v>
      </c>
      <c r="M2355" s="9231" t="s">
        <v>17491</v>
      </c>
      <c r="N2355" s="3252" t="s">
        <v>3952</v>
      </c>
      <c r="O2355" s="258">
        <v>4</v>
      </c>
      <c r="P2355" s="258">
        <v>4</v>
      </c>
      <c r="Q2355" s="11248" t="s">
        <v>17469</v>
      </c>
      <c r="R2355" s="9740"/>
      <c r="S2355" s="250"/>
      <c r="T2355" s="250"/>
      <c r="U2355" s="250"/>
      <c r="V2355" s="10161" t="s">
        <v>2073</v>
      </c>
      <c r="W2355" s="3455"/>
      <c r="X2355" s="10161" t="s">
        <v>37</v>
      </c>
      <c r="Y2355" s="250"/>
      <c r="Z2355" s="251"/>
      <c r="AA2355" s="9816">
        <v>4504495333</v>
      </c>
      <c r="AB2355" s="250"/>
      <c r="AC2355" s="9660">
        <v>70000</v>
      </c>
      <c r="AD2355" s="471">
        <v>11385</v>
      </c>
      <c r="AE2355" s="9660">
        <f>SUM(AD2355*P2355+AD2356*P2356+AD2357*P2357+AC2355)</f>
        <v>202660</v>
      </c>
      <c r="AF2355" s="31"/>
      <c r="AG2355" s="26"/>
    </row>
    <row r="2356" spans="1:33" ht="30" customHeight="1">
      <c r="A2356" s="3249" t="s">
        <v>14478</v>
      </c>
      <c r="B2356" s="11267"/>
      <c r="C2356" s="9784"/>
      <c r="D2356" s="9784"/>
      <c r="E2356" s="9722"/>
      <c r="F2356" s="9795"/>
      <c r="G2356" s="9709"/>
      <c r="H2356" s="11243"/>
      <c r="I2356" s="9702"/>
      <c r="J2356" s="11246"/>
      <c r="K2356" s="11246"/>
      <c r="L2356" s="552" t="s">
        <v>8689</v>
      </c>
      <c r="M2356" s="9309"/>
      <c r="N2356" s="3252" t="s">
        <v>3954</v>
      </c>
      <c r="O2356" s="258">
        <v>1</v>
      </c>
      <c r="P2356" s="258">
        <v>1</v>
      </c>
      <c r="Q2356" s="9729"/>
      <c r="R2356" s="9782"/>
      <c r="S2356" s="250"/>
      <c r="T2356" s="250"/>
      <c r="U2356" s="250"/>
      <c r="V2356" s="9717"/>
      <c r="W2356" s="3455"/>
      <c r="X2356" s="9717"/>
      <c r="Y2356" s="250"/>
      <c r="Z2356" s="251"/>
      <c r="AA2356" s="9717"/>
      <c r="AB2356" s="250"/>
      <c r="AC2356" s="9661"/>
      <c r="AD2356" s="471">
        <v>50490</v>
      </c>
      <c r="AE2356" s="9661"/>
      <c r="AF2356" s="31"/>
      <c r="AG2356" s="26"/>
    </row>
    <row r="2357" spans="1:33" ht="30" customHeight="1">
      <c r="A2357" s="4253" t="s">
        <v>14478</v>
      </c>
      <c r="B2357" s="11268"/>
      <c r="C2357" s="9753"/>
      <c r="D2357" s="9753"/>
      <c r="E2357" s="9410"/>
      <c r="F2357" s="9715"/>
      <c r="G2357" s="9710"/>
      <c r="H2357" s="11244"/>
      <c r="I2357" s="9703"/>
      <c r="J2357" s="11247"/>
      <c r="K2357" s="11247"/>
      <c r="L2357" s="3905" t="s">
        <v>8688</v>
      </c>
      <c r="M2357" s="9280"/>
      <c r="N2357" s="3252" t="s">
        <v>3951</v>
      </c>
      <c r="O2357" s="258">
        <v>1</v>
      </c>
      <c r="P2357" s="258">
        <v>1</v>
      </c>
      <c r="Q2357" s="9730"/>
      <c r="R2357" s="9741"/>
      <c r="S2357" s="250"/>
      <c r="T2357" s="250"/>
      <c r="U2357" s="250"/>
      <c r="V2357" s="9718"/>
      <c r="W2357" s="3455"/>
      <c r="X2357" s="9718"/>
      <c r="Y2357" s="250"/>
      <c r="Z2357" s="251"/>
      <c r="AA2357" s="9718"/>
      <c r="AB2357" s="250"/>
      <c r="AC2357" s="9662"/>
      <c r="AD2357" s="471">
        <v>36630</v>
      </c>
      <c r="AE2357" s="9662"/>
      <c r="AF2357" s="31"/>
      <c r="AG2357" s="26"/>
    </row>
    <row r="2358" spans="1:33" ht="30" customHeight="1">
      <c r="A2358" s="3249" t="s">
        <v>8556</v>
      </c>
      <c r="B2358" s="5073" t="s">
        <v>17470</v>
      </c>
      <c r="C2358" s="340">
        <v>45710</v>
      </c>
      <c r="D2358" s="340">
        <f>WORKDAY(C2358,11)</f>
        <v>45726</v>
      </c>
      <c r="E2358" s="422"/>
      <c r="F2358" s="374"/>
      <c r="G2358" s="339">
        <v>8608</v>
      </c>
      <c r="H2358" s="2608"/>
      <c r="I2358" s="3250" t="s">
        <v>92</v>
      </c>
      <c r="J2358" s="3251" t="s">
        <v>17471</v>
      </c>
      <c r="K2358" s="2911" t="s">
        <v>17472</v>
      </c>
      <c r="L2358" s="552" t="s">
        <v>8813</v>
      </c>
      <c r="M2358" s="338" t="s">
        <v>17492</v>
      </c>
      <c r="N2358" s="3252" t="s">
        <v>5039</v>
      </c>
      <c r="O2358" s="258">
        <v>12</v>
      </c>
      <c r="P2358" s="258">
        <v>12</v>
      </c>
      <c r="Q2358" s="1977" t="s">
        <v>17473</v>
      </c>
      <c r="R2358" s="309"/>
      <c r="S2358" s="250"/>
      <c r="T2358" s="250"/>
      <c r="U2358" s="250"/>
      <c r="V2358" s="3248" t="s">
        <v>2073</v>
      </c>
      <c r="W2358" s="250"/>
      <c r="X2358" s="3248" t="s">
        <v>37</v>
      </c>
      <c r="Y2358" s="250"/>
      <c r="Z2358" s="251"/>
      <c r="AA2358" s="251">
        <v>4504495782</v>
      </c>
      <c r="AB2358" s="250"/>
      <c r="AC2358" s="33">
        <v>0</v>
      </c>
      <c r="AD2358" s="471">
        <v>16954</v>
      </c>
      <c r="AE2358" s="33">
        <f t="shared" ref="AE2358:AE2362" si="81">SUM(AD2358*P2358+AC2358)</f>
        <v>203448</v>
      </c>
      <c r="AF2358" s="31"/>
      <c r="AG2358" s="26"/>
    </row>
    <row r="2359" spans="1:33" ht="30" customHeight="1">
      <c r="A2359" s="2944" t="s">
        <v>9105</v>
      </c>
      <c r="B2359" s="2992" t="s">
        <v>17475</v>
      </c>
      <c r="C2359" s="1277">
        <v>45713</v>
      </c>
      <c r="D2359" s="1277">
        <f>WORKDAY(C2359,7)</f>
        <v>45722</v>
      </c>
      <c r="E2359" s="593"/>
      <c r="F2359" s="1297"/>
      <c r="G2359" s="1276">
        <v>8616</v>
      </c>
      <c r="H2359" s="2630"/>
      <c r="I2359" s="3065" t="s">
        <v>92</v>
      </c>
      <c r="J2359" s="1304" t="s">
        <v>17476</v>
      </c>
      <c r="K2359" s="2946" t="s">
        <v>17477</v>
      </c>
      <c r="L2359" s="2762" t="s">
        <v>28</v>
      </c>
      <c r="M2359" s="771" t="s">
        <v>17493</v>
      </c>
      <c r="N2359" s="1176"/>
      <c r="O2359" s="1272">
        <v>2</v>
      </c>
      <c r="P2359" s="1272">
        <v>2</v>
      </c>
      <c r="Q2359" s="2014" t="s">
        <v>17474</v>
      </c>
      <c r="R2359" s="1173"/>
      <c r="S2359" s="1173"/>
      <c r="T2359" s="1173"/>
      <c r="U2359" s="1173"/>
      <c r="V2359" s="2969" t="s">
        <v>2073</v>
      </c>
      <c r="W2359" s="1173"/>
      <c r="X2359" s="2969" t="s">
        <v>37</v>
      </c>
      <c r="Y2359" s="1173"/>
      <c r="Z2359" s="2841" t="s">
        <v>45</v>
      </c>
      <c r="AA2359" s="1176">
        <v>4504496307</v>
      </c>
      <c r="AB2359" s="1173"/>
      <c r="AC2359" s="722">
        <v>0</v>
      </c>
      <c r="AD2359" s="1266">
        <v>7858.62</v>
      </c>
      <c r="AE2359" s="722">
        <f t="shared" si="81"/>
        <v>15717.24</v>
      </c>
      <c r="AF2359" s="31"/>
      <c r="AG2359" s="26"/>
    </row>
    <row r="2360" spans="1:33" ht="30" customHeight="1">
      <c r="A2360" s="3123" t="s">
        <v>8916</v>
      </c>
      <c r="B2360" s="2992" t="s">
        <v>17478</v>
      </c>
      <c r="C2360" s="1277">
        <v>45713</v>
      </c>
      <c r="D2360" s="1277">
        <f>WORKDAY(C2360,12)</f>
        <v>45729</v>
      </c>
      <c r="E2360" s="593"/>
      <c r="F2360" s="1297"/>
      <c r="G2360" s="1276">
        <v>8646</v>
      </c>
      <c r="H2360" s="2945" t="s">
        <v>17479</v>
      </c>
      <c r="I2360" s="1326"/>
      <c r="J2360" s="1304" t="s">
        <v>16035</v>
      </c>
      <c r="K2360" s="2946" t="s">
        <v>17480</v>
      </c>
      <c r="L2360" s="2947" t="s">
        <v>193</v>
      </c>
      <c r="M2360" s="771" t="s">
        <v>17494</v>
      </c>
      <c r="N2360" s="1176"/>
      <c r="O2360" s="1272">
        <v>6</v>
      </c>
      <c r="P2360" s="1272">
        <v>6</v>
      </c>
      <c r="Q2360" s="2014" t="s">
        <v>15409</v>
      </c>
      <c r="R2360" s="1173"/>
      <c r="S2360" s="1173"/>
      <c r="T2360" s="1173"/>
      <c r="U2360" s="1173"/>
      <c r="V2360" s="2963" t="s">
        <v>2073</v>
      </c>
      <c r="W2360" s="1173"/>
      <c r="X2360" s="2927" t="s">
        <v>37</v>
      </c>
      <c r="Y2360" s="1173"/>
      <c r="Z2360" s="2958" t="s">
        <v>45</v>
      </c>
      <c r="AA2360" s="1176">
        <v>4504496304</v>
      </c>
      <c r="AB2360" s="1173"/>
      <c r="AC2360" s="722">
        <v>27900</v>
      </c>
      <c r="AD2360" s="1266">
        <v>10976</v>
      </c>
      <c r="AE2360" s="722">
        <f t="shared" si="81"/>
        <v>93756</v>
      </c>
      <c r="AF2360" s="31"/>
      <c r="AG2360" s="26"/>
    </row>
    <row r="2361" spans="1:33" ht="30" customHeight="1">
      <c r="A2361" s="2944" t="s">
        <v>8564</v>
      </c>
      <c r="B2361" s="2992" t="s">
        <v>17481</v>
      </c>
      <c r="C2361" s="1277">
        <v>45699</v>
      </c>
      <c r="D2361" s="1277">
        <f>WORKDAY(C2361,7)</f>
        <v>45708</v>
      </c>
      <c r="E2361" s="593"/>
      <c r="F2361" s="1297"/>
      <c r="G2361" s="1276">
        <v>8598</v>
      </c>
      <c r="H2361" s="2945" t="s">
        <v>10220</v>
      </c>
      <c r="I2361" s="1326"/>
      <c r="J2361" s="1304" t="s">
        <v>17482</v>
      </c>
      <c r="K2361" s="2946" t="s">
        <v>17483</v>
      </c>
      <c r="L2361" s="2947" t="s">
        <v>5166</v>
      </c>
      <c r="M2361" s="771" t="s">
        <v>17495</v>
      </c>
      <c r="N2361" s="1176"/>
      <c r="O2361" s="1272">
        <v>25</v>
      </c>
      <c r="P2361" s="1272">
        <v>25</v>
      </c>
      <c r="Q2361" s="2014" t="s">
        <v>17484</v>
      </c>
      <c r="R2361" s="1173"/>
      <c r="S2361" s="1173"/>
      <c r="T2361" s="1173"/>
      <c r="U2361" s="1173"/>
      <c r="V2361" s="2854" t="s">
        <v>2073</v>
      </c>
      <c r="W2361" s="1173"/>
      <c r="X2361" s="2854" t="s">
        <v>37</v>
      </c>
      <c r="Y2361" s="1173"/>
      <c r="Z2361" s="2927" t="s">
        <v>45</v>
      </c>
      <c r="AA2361" s="1176">
        <v>4504496308</v>
      </c>
      <c r="AB2361" s="1173"/>
      <c r="AC2361" s="722">
        <v>0</v>
      </c>
      <c r="AD2361" s="1266">
        <v>7938.81</v>
      </c>
      <c r="AE2361" s="722">
        <f t="shared" si="81"/>
        <v>198470.25</v>
      </c>
      <c r="AF2361" s="31"/>
      <c r="AG2361" s="26"/>
    </row>
    <row r="2362" spans="1:33" ht="30" customHeight="1">
      <c r="A2362" s="2944" t="s">
        <v>8756</v>
      </c>
      <c r="B2362" s="2992" t="s">
        <v>17485</v>
      </c>
      <c r="C2362" s="1277">
        <v>45712</v>
      </c>
      <c r="D2362" s="1277">
        <f>WORKDAY(C2362,90)</f>
        <v>45838</v>
      </c>
      <c r="E2362" s="593"/>
      <c r="F2362" s="1297"/>
      <c r="G2362" s="1276">
        <v>8600</v>
      </c>
      <c r="H2362" s="2945" t="s">
        <v>5052</v>
      </c>
      <c r="I2362" s="1326"/>
      <c r="J2362" s="1304" t="s">
        <v>17486</v>
      </c>
      <c r="K2362" s="2631" t="s">
        <v>17487</v>
      </c>
      <c r="L2362" s="2878" t="s">
        <v>173</v>
      </c>
      <c r="M2362" s="771" t="s">
        <v>17496</v>
      </c>
      <c r="N2362" s="1176"/>
      <c r="O2362" s="1272">
        <v>1</v>
      </c>
      <c r="P2362" s="1272">
        <v>1</v>
      </c>
      <c r="Q2362" s="2014" t="s">
        <v>17488</v>
      </c>
      <c r="R2362" s="1173"/>
      <c r="S2362" s="1173"/>
      <c r="T2362" s="1173"/>
      <c r="U2362" s="1173"/>
      <c r="V2362" s="2927" t="s">
        <v>2073</v>
      </c>
      <c r="W2362" s="1173"/>
      <c r="X2362" s="2927" t="s">
        <v>37</v>
      </c>
      <c r="Y2362" s="1173"/>
      <c r="Z2362" s="2958" t="s">
        <v>45</v>
      </c>
      <c r="AA2362" s="1176">
        <v>4504496134</v>
      </c>
      <c r="AB2362" s="1173"/>
      <c r="AC2362" s="722">
        <v>104000</v>
      </c>
      <c r="AD2362" s="1266">
        <v>10976</v>
      </c>
      <c r="AE2362" s="722">
        <f t="shared" si="81"/>
        <v>114976</v>
      </c>
      <c r="AF2362" s="31"/>
      <c r="AG2362" s="26"/>
    </row>
    <row r="2363" spans="1:33" ht="30" customHeight="1">
      <c r="A2363" s="3128" t="s">
        <v>8508</v>
      </c>
      <c r="B2363" s="10166" t="s">
        <v>17497</v>
      </c>
      <c r="C2363" s="9752">
        <v>45712</v>
      </c>
      <c r="D2363" s="9752">
        <f>WORKDAY(C2363,90)</f>
        <v>45838</v>
      </c>
      <c r="E2363" s="9721"/>
      <c r="F2363" s="9714"/>
      <c r="G2363" s="9708">
        <v>8601</v>
      </c>
      <c r="H2363" s="10098" t="s">
        <v>5714</v>
      </c>
      <c r="I2363" s="9701"/>
      <c r="J2363" s="10114" t="s">
        <v>17498</v>
      </c>
      <c r="K2363" s="10079" t="s">
        <v>17499</v>
      </c>
      <c r="L2363" s="552" t="s">
        <v>13689</v>
      </c>
      <c r="M2363" s="9231" t="s">
        <v>17534</v>
      </c>
      <c r="N2363" s="4060" t="s">
        <v>3953</v>
      </c>
      <c r="O2363" s="258">
        <v>1</v>
      </c>
      <c r="P2363" s="258">
        <v>1</v>
      </c>
      <c r="Q2363" s="10081" t="s">
        <v>17430</v>
      </c>
      <c r="R2363" s="9740"/>
      <c r="S2363" s="250"/>
      <c r="T2363" s="250"/>
      <c r="U2363" s="250"/>
      <c r="V2363" s="9794" t="s">
        <v>2073</v>
      </c>
      <c r="W2363" s="3455"/>
      <c r="X2363" s="9794" t="s">
        <v>7042</v>
      </c>
      <c r="Y2363" s="250"/>
      <c r="Z2363" s="251"/>
      <c r="AA2363" s="9816">
        <v>4504496133</v>
      </c>
      <c r="AB2363" s="250"/>
      <c r="AC2363" s="9660">
        <v>62400</v>
      </c>
      <c r="AD2363" s="471">
        <v>180026</v>
      </c>
      <c r="AE2363" s="9660">
        <f>SUM(AD2363*P2363+AD2364*P2364+AC2363)</f>
        <v>284762</v>
      </c>
      <c r="AF2363" s="31"/>
      <c r="AG2363" s="26"/>
    </row>
    <row r="2364" spans="1:33" ht="30" customHeight="1">
      <c r="A2364" s="4601" t="s">
        <v>8508</v>
      </c>
      <c r="B2364" s="9700"/>
      <c r="C2364" s="9753"/>
      <c r="D2364" s="9753"/>
      <c r="E2364" s="9410"/>
      <c r="F2364" s="9715"/>
      <c r="G2364" s="9710"/>
      <c r="H2364" s="10108"/>
      <c r="I2364" s="9703"/>
      <c r="J2364" s="9705"/>
      <c r="K2364" s="11301"/>
      <c r="L2364" s="4061" t="s">
        <v>8688</v>
      </c>
      <c r="M2364" s="9280"/>
      <c r="N2364" s="4060" t="s">
        <v>3951</v>
      </c>
      <c r="O2364" s="258">
        <v>1</v>
      </c>
      <c r="P2364" s="258">
        <v>1</v>
      </c>
      <c r="Q2364" s="9730"/>
      <c r="R2364" s="9741"/>
      <c r="S2364" s="250"/>
      <c r="T2364" s="250"/>
      <c r="U2364" s="250"/>
      <c r="V2364" s="9718"/>
      <c r="W2364" s="3455"/>
      <c r="X2364" s="9718"/>
      <c r="Y2364" s="250"/>
      <c r="Z2364" s="251"/>
      <c r="AA2364" s="9718"/>
      <c r="AB2364" s="250"/>
      <c r="AC2364" s="9662"/>
      <c r="AD2364" s="471">
        <v>42336</v>
      </c>
      <c r="AE2364" s="9662"/>
      <c r="AF2364" s="31"/>
      <c r="AG2364" s="26"/>
    </row>
    <row r="2365" spans="1:33" ht="30" customHeight="1">
      <c r="A2365" s="2930" t="s">
        <v>9994</v>
      </c>
      <c r="B2365" s="2992" t="s">
        <v>17500</v>
      </c>
      <c r="C2365" s="1277">
        <v>45713</v>
      </c>
      <c r="D2365" s="1277">
        <f>WORKDAY(C2365,7)</f>
        <v>45722</v>
      </c>
      <c r="E2365" s="593"/>
      <c r="F2365" s="1297"/>
      <c r="G2365" s="1276">
        <v>9042</v>
      </c>
      <c r="H2365" s="2630"/>
      <c r="I2365" s="2931" t="s">
        <v>92</v>
      </c>
      <c r="J2365" s="1304" t="s">
        <v>10225</v>
      </c>
      <c r="K2365" s="2932" t="s">
        <v>17176</v>
      </c>
      <c r="L2365" s="1397" t="s">
        <v>7572</v>
      </c>
      <c r="M2365" s="771" t="s">
        <v>17535</v>
      </c>
      <c r="N2365" s="1176"/>
      <c r="O2365" s="1272">
        <v>8</v>
      </c>
      <c r="P2365" s="1272">
        <v>8</v>
      </c>
      <c r="Q2365" s="2014" t="s">
        <v>17501</v>
      </c>
      <c r="R2365" s="1173"/>
      <c r="S2365" s="1173"/>
      <c r="T2365" s="1173"/>
      <c r="U2365" s="1173"/>
      <c r="V2365" s="2892" t="s">
        <v>2073</v>
      </c>
      <c r="W2365" s="1173"/>
      <c r="X2365" s="2892" t="s">
        <v>37</v>
      </c>
      <c r="Y2365" s="1173"/>
      <c r="Z2365" s="2927" t="s">
        <v>45</v>
      </c>
      <c r="AA2365" s="1176">
        <v>4504496151</v>
      </c>
      <c r="AB2365" s="1173"/>
      <c r="AC2365" s="722">
        <v>0</v>
      </c>
      <c r="AD2365" s="1266">
        <v>3600</v>
      </c>
      <c r="AE2365" s="722">
        <f t="shared" ref="AE2365:AE2368" si="82">SUM(AD2365*P2365+AC2365)</f>
        <v>28800</v>
      </c>
      <c r="AF2365" s="31"/>
      <c r="AG2365" s="26"/>
    </row>
    <row r="2366" spans="1:33" ht="30" customHeight="1">
      <c r="A2366" s="3494" t="s">
        <v>9994</v>
      </c>
      <c r="B2366" s="4734" t="s">
        <v>17502</v>
      </c>
      <c r="C2366" s="340">
        <v>45713</v>
      </c>
      <c r="D2366" s="340">
        <f>WORKDAY(C2366,8)</f>
        <v>45723</v>
      </c>
      <c r="E2366" s="422"/>
      <c r="F2366" s="374"/>
      <c r="G2366" s="339">
        <v>9042</v>
      </c>
      <c r="H2366" s="3153" t="s">
        <v>14500</v>
      </c>
      <c r="I2366" s="487"/>
      <c r="J2366" s="3495" t="s">
        <v>17503</v>
      </c>
      <c r="K2366" s="2911" t="s">
        <v>12524</v>
      </c>
      <c r="L2366" s="2725" t="s">
        <v>28</v>
      </c>
      <c r="M2366" s="338" t="s">
        <v>17536</v>
      </c>
      <c r="N2366" s="255"/>
      <c r="O2366" s="258">
        <v>2</v>
      </c>
      <c r="P2366" s="258">
        <v>2</v>
      </c>
      <c r="Q2366" s="1977" t="s">
        <v>15418</v>
      </c>
      <c r="R2366" s="309"/>
      <c r="S2366" s="250"/>
      <c r="T2366" s="250"/>
      <c r="U2366" s="250"/>
      <c r="V2366" s="3156" t="s">
        <v>2073</v>
      </c>
      <c r="W2366" s="250"/>
      <c r="X2366" s="3156" t="s">
        <v>37</v>
      </c>
      <c r="Y2366" s="250"/>
      <c r="Z2366" s="251"/>
      <c r="AA2366" s="251">
        <v>4504496152</v>
      </c>
      <c r="AB2366" s="250"/>
      <c r="AC2366" s="33">
        <v>0</v>
      </c>
      <c r="AD2366" s="471">
        <v>6075</v>
      </c>
      <c r="AE2366" s="33">
        <f t="shared" si="82"/>
        <v>12150</v>
      </c>
      <c r="AF2366" s="31"/>
      <c r="AG2366" s="26"/>
    </row>
    <row r="2367" spans="1:33" ht="30" customHeight="1">
      <c r="A2367" s="2930" t="s">
        <v>7878</v>
      </c>
      <c r="B2367" s="5071" t="s">
        <v>17504</v>
      </c>
      <c r="C2367" s="1277">
        <v>45713</v>
      </c>
      <c r="D2367" s="1277">
        <f>WORKDAY(C2367,7)</f>
        <v>45722</v>
      </c>
      <c r="E2367" s="593"/>
      <c r="F2367" s="1297"/>
      <c r="G2367" s="1276">
        <v>8638</v>
      </c>
      <c r="H2367" s="2630"/>
      <c r="I2367" s="2931" t="s">
        <v>92</v>
      </c>
      <c r="J2367" s="1304" t="s">
        <v>17505</v>
      </c>
      <c r="K2367" s="2932" t="s">
        <v>17506</v>
      </c>
      <c r="L2367" s="2933" t="s">
        <v>193</v>
      </c>
      <c r="M2367" s="771" t="s">
        <v>17537</v>
      </c>
      <c r="N2367" s="1176"/>
      <c r="O2367" s="1272">
        <v>6</v>
      </c>
      <c r="P2367" s="1272">
        <v>6</v>
      </c>
      <c r="Q2367" s="2934" t="s">
        <v>17507</v>
      </c>
      <c r="R2367" s="1173"/>
      <c r="S2367" s="1173"/>
      <c r="T2367" s="1173"/>
      <c r="U2367" s="1173"/>
      <c r="V2367" s="2914" t="s">
        <v>2073</v>
      </c>
      <c r="W2367" s="1173"/>
      <c r="X2367" s="2914" t="s">
        <v>37</v>
      </c>
      <c r="Y2367" s="1173"/>
      <c r="Z2367" s="2927" t="s">
        <v>45</v>
      </c>
      <c r="AA2367" s="1176">
        <v>4504497005</v>
      </c>
      <c r="AB2367" s="1173"/>
      <c r="AC2367" s="722">
        <v>0</v>
      </c>
      <c r="AD2367" s="1266">
        <v>7613</v>
      </c>
      <c r="AE2367" s="722">
        <f t="shared" si="82"/>
        <v>45678</v>
      </c>
      <c r="AF2367" s="31"/>
      <c r="AG2367" s="26"/>
    </row>
    <row r="2368" spans="1:33" ht="30" customHeight="1">
      <c r="A2368" s="3128" t="s">
        <v>7878</v>
      </c>
      <c r="B2368" s="5071" t="s">
        <v>17508</v>
      </c>
      <c r="C2368" s="340">
        <v>45713</v>
      </c>
      <c r="D2368" s="340">
        <f>WORKDAY(C2368,9)</f>
        <v>45726</v>
      </c>
      <c r="E2368" s="422"/>
      <c r="F2368" s="374"/>
      <c r="G2368" s="339">
        <v>8638</v>
      </c>
      <c r="H2368" s="2608"/>
      <c r="I2368" s="3262" t="s">
        <v>92</v>
      </c>
      <c r="J2368" s="410" t="s">
        <v>12749</v>
      </c>
      <c r="K2368" s="3235" t="s">
        <v>17509</v>
      </c>
      <c r="L2368" s="2725" t="s">
        <v>28</v>
      </c>
      <c r="M2368" s="338" t="s">
        <v>17538</v>
      </c>
      <c r="N2368" s="255"/>
      <c r="O2368" s="258">
        <v>2</v>
      </c>
      <c r="P2368" s="258">
        <v>2</v>
      </c>
      <c r="Q2368" s="1977" t="s">
        <v>17510</v>
      </c>
      <c r="R2368" s="309"/>
      <c r="S2368" s="250"/>
      <c r="T2368" s="250"/>
      <c r="U2368" s="250"/>
      <c r="V2368" s="250"/>
      <c r="W2368" s="250"/>
      <c r="X2368" s="250"/>
      <c r="Y2368" s="250"/>
      <c r="Z2368" s="251"/>
      <c r="AA2368" s="251">
        <v>4504496202</v>
      </c>
      <c r="AB2368" s="250"/>
      <c r="AC2368" s="33">
        <v>0</v>
      </c>
      <c r="AD2368" s="471">
        <v>7613</v>
      </c>
      <c r="AE2368" s="33">
        <f t="shared" si="82"/>
        <v>15226</v>
      </c>
      <c r="AF2368" s="31"/>
      <c r="AG2368" s="26"/>
    </row>
    <row r="2369" spans="1:33" ht="30" customHeight="1">
      <c r="A2369" s="4529" t="s">
        <v>8916</v>
      </c>
      <c r="B2369" s="9774" t="s">
        <v>17511</v>
      </c>
      <c r="C2369" s="9752">
        <v>45712</v>
      </c>
      <c r="D2369" s="9752">
        <f>WORKDAY(C2369,60)</f>
        <v>45796</v>
      </c>
      <c r="E2369" s="9721"/>
      <c r="F2369" s="9714"/>
      <c r="G2369" s="9708">
        <v>8646</v>
      </c>
      <c r="H2369" s="10098" t="s">
        <v>15434</v>
      </c>
      <c r="I2369" s="9701"/>
      <c r="J2369" s="10207" t="s">
        <v>17512</v>
      </c>
      <c r="K2369" s="10079" t="s">
        <v>17513</v>
      </c>
      <c r="L2369" s="552" t="s">
        <v>11396</v>
      </c>
      <c r="M2369" s="9231" t="s">
        <v>17539</v>
      </c>
      <c r="N2369" s="4060" t="s">
        <v>6162</v>
      </c>
      <c r="O2369" s="258">
        <v>1</v>
      </c>
      <c r="P2369" s="258">
        <v>1</v>
      </c>
      <c r="Q2369" s="10081" t="s">
        <v>17514</v>
      </c>
      <c r="R2369" s="9740"/>
      <c r="S2369" s="250"/>
      <c r="T2369" s="250"/>
      <c r="U2369" s="250"/>
      <c r="V2369" s="10101" t="s">
        <v>2073</v>
      </c>
      <c r="W2369" s="250"/>
      <c r="X2369" s="10101" t="s">
        <v>37</v>
      </c>
      <c r="Y2369" s="250"/>
      <c r="Z2369" s="9816"/>
      <c r="AA2369" s="9816">
        <v>4504496159</v>
      </c>
      <c r="AB2369" s="10095"/>
      <c r="AC2369" s="9660">
        <v>9300</v>
      </c>
      <c r="AD2369" s="471">
        <v>196196</v>
      </c>
      <c r="AE2369" s="9660">
        <f>SUM(AD2369*P2369+AD2370*P2370+AD2371*P2371+AC2369)</f>
        <v>271646</v>
      </c>
      <c r="AF2369" s="31"/>
      <c r="AG2369" s="26"/>
    </row>
    <row r="2370" spans="1:33" ht="30" customHeight="1">
      <c r="A2370" s="3128" t="s">
        <v>8916</v>
      </c>
      <c r="B2370" s="9699"/>
      <c r="C2370" s="9784"/>
      <c r="D2370" s="9784"/>
      <c r="E2370" s="9722"/>
      <c r="F2370" s="9795"/>
      <c r="G2370" s="9709"/>
      <c r="H2370" s="11315"/>
      <c r="I2370" s="9702"/>
      <c r="J2370" s="9732"/>
      <c r="K2370" s="11300"/>
      <c r="L2370" s="4061" t="s">
        <v>9966</v>
      </c>
      <c r="M2370" s="9309"/>
      <c r="N2370" s="4060" t="s">
        <v>3951</v>
      </c>
      <c r="O2370" s="258">
        <v>1</v>
      </c>
      <c r="P2370" s="258">
        <v>1</v>
      </c>
      <c r="Q2370" s="9729"/>
      <c r="R2370" s="9782"/>
      <c r="S2370" s="250"/>
      <c r="T2370" s="250"/>
      <c r="U2370" s="250"/>
      <c r="V2370" s="9717"/>
      <c r="W2370" s="250"/>
      <c r="X2370" s="9717"/>
      <c r="Y2370" s="250"/>
      <c r="Z2370" s="9717"/>
      <c r="AA2370" s="9717"/>
      <c r="AB2370" s="10096"/>
      <c r="AC2370" s="9661"/>
      <c r="AD2370" s="471">
        <v>23814</v>
      </c>
      <c r="AE2370" s="9661"/>
      <c r="AF2370" s="31"/>
      <c r="AG2370" s="26"/>
    </row>
    <row r="2371" spans="1:33" ht="30" customHeight="1">
      <c r="A2371" s="3128" t="s">
        <v>8916</v>
      </c>
      <c r="B2371" s="9700"/>
      <c r="C2371" s="9753"/>
      <c r="D2371" s="9753"/>
      <c r="E2371" s="9410"/>
      <c r="F2371" s="9715"/>
      <c r="G2371" s="9710"/>
      <c r="H2371" s="10108"/>
      <c r="I2371" s="9703"/>
      <c r="J2371" s="9705"/>
      <c r="K2371" s="11301"/>
      <c r="L2371" s="4061" t="s">
        <v>8688</v>
      </c>
      <c r="M2371" s="9280"/>
      <c r="N2371" s="4060" t="s">
        <v>3951</v>
      </c>
      <c r="O2371" s="258">
        <v>1</v>
      </c>
      <c r="P2371" s="258">
        <v>1</v>
      </c>
      <c r="Q2371" s="9730"/>
      <c r="R2371" s="9741"/>
      <c r="S2371" s="250"/>
      <c r="T2371" s="250"/>
      <c r="U2371" s="250"/>
      <c r="V2371" s="9718"/>
      <c r="W2371" s="250"/>
      <c r="X2371" s="9718"/>
      <c r="Y2371" s="250"/>
      <c r="Z2371" s="9718"/>
      <c r="AA2371" s="9718"/>
      <c r="AB2371" s="10097"/>
      <c r="AC2371" s="9662"/>
      <c r="AD2371" s="471">
        <v>42336</v>
      </c>
      <c r="AE2371" s="9662"/>
      <c r="AF2371" s="31"/>
      <c r="AG2371" s="26"/>
    </row>
    <row r="2372" spans="1:33" ht="30" customHeight="1">
      <c r="A2372" s="3128" t="s">
        <v>8916</v>
      </c>
      <c r="B2372" s="11290" t="s">
        <v>17515</v>
      </c>
      <c r="C2372" s="9752">
        <v>45712</v>
      </c>
      <c r="D2372" s="9752">
        <f>WORKDAY(C2372,60)</f>
        <v>45796</v>
      </c>
      <c r="E2372" s="9721"/>
      <c r="F2372" s="9714"/>
      <c r="G2372" s="9708">
        <v>8646</v>
      </c>
      <c r="H2372" s="10098" t="s">
        <v>7073</v>
      </c>
      <c r="I2372" s="9701"/>
      <c r="J2372" s="10099" t="s">
        <v>17516</v>
      </c>
      <c r="K2372" s="10079" t="s">
        <v>17521</v>
      </c>
      <c r="L2372" s="552" t="s">
        <v>13689</v>
      </c>
      <c r="M2372" s="9231" t="s">
        <v>17540</v>
      </c>
      <c r="N2372" s="4060" t="s">
        <v>3953</v>
      </c>
      <c r="O2372" s="258">
        <v>1</v>
      </c>
      <c r="P2372" s="258">
        <v>1</v>
      </c>
      <c r="Q2372" s="10081" t="s">
        <v>17517</v>
      </c>
      <c r="R2372" s="9740"/>
      <c r="S2372" s="250"/>
      <c r="T2372" s="250"/>
      <c r="U2372" s="250"/>
      <c r="V2372" s="10100" t="s">
        <v>9338</v>
      </c>
      <c r="W2372" s="3455"/>
      <c r="X2372" s="10100" t="s">
        <v>7042</v>
      </c>
      <c r="Y2372" s="250"/>
      <c r="Z2372" s="251"/>
      <c r="AA2372" s="9816">
        <v>4504496161</v>
      </c>
      <c r="AB2372" s="250"/>
      <c r="AC2372" s="9660">
        <v>46500</v>
      </c>
      <c r="AD2372" s="471">
        <v>180026</v>
      </c>
      <c r="AE2372" s="9660">
        <f>SUM(AD2372*P2372+AD2373*P2373+AC2372)</f>
        <v>268862</v>
      </c>
      <c r="AF2372" s="31"/>
      <c r="AG2372" s="26"/>
    </row>
    <row r="2373" spans="1:33" ht="30" customHeight="1">
      <c r="A2373" s="6032" t="s">
        <v>8916</v>
      </c>
      <c r="B2373" s="9700"/>
      <c r="C2373" s="9753"/>
      <c r="D2373" s="9753"/>
      <c r="E2373" s="9410"/>
      <c r="F2373" s="9715"/>
      <c r="G2373" s="9710"/>
      <c r="H2373" s="9724"/>
      <c r="I2373" s="9703"/>
      <c r="J2373" s="9705"/>
      <c r="K2373" s="9727"/>
      <c r="L2373" s="4061" t="s">
        <v>8688</v>
      </c>
      <c r="M2373" s="9280"/>
      <c r="N2373" s="4060" t="s">
        <v>3951</v>
      </c>
      <c r="O2373" s="258">
        <v>1</v>
      </c>
      <c r="P2373" s="258">
        <v>1</v>
      </c>
      <c r="Q2373" s="9730"/>
      <c r="R2373" s="9741"/>
      <c r="S2373" s="250"/>
      <c r="T2373" s="250"/>
      <c r="U2373" s="250"/>
      <c r="V2373" s="9718"/>
      <c r="W2373" s="3455"/>
      <c r="X2373" s="9718"/>
      <c r="Y2373" s="250"/>
      <c r="Z2373" s="251"/>
      <c r="AA2373" s="9718"/>
      <c r="AB2373" s="250"/>
      <c r="AC2373" s="9662"/>
      <c r="AD2373" s="471">
        <v>42336</v>
      </c>
      <c r="AE2373" s="9662"/>
      <c r="AF2373" s="31"/>
      <c r="AG2373" s="26"/>
    </row>
    <row r="2374" spans="1:33" ht="30" customHeight="1">
      <c r="A2374" s="3128" t="s">
        <v>8916</v>
      </c>
      <c r="B2374" s="11266" t="s">
        <v>17518</v>
      </c>
      <c r="C2374" s="9752">
        <v>45712</v>
      </c>
      <c r="D2374" s="9752">
        <f>WORKDAY(C2374,60)</f>
        <v>45796</v>
      </c>
      <c r="E2374" s="9721"/>
      <c r="F2374" s="9714"/>
      <c r="G2374" s="9708">
        <v>8646</v>
      </c>
      <c r="H2374" s="10098" t="s">
        <v>6024</v>
      </c>
      <c r="I2374" s="9701"/>
      <c r="J2374" s="11245" t="s">
        <v>17519</v>
      </c>
      <c r="K2374" s="10079" t="s">
        <v>17520</v>
      </c>
      <c r="L2374" s="552" t="s">
        <v>11396</v>
      </c>
      <c r="M2374" s="9231" t="s">
        <v>17541</v>
      </c>
      <c r="N2374" s="4060" t="s">
        <v>6162</v>
      </c>
      <c r="O2374" s="258">
        <v>1</v>
      </c>
      <c r="P2374" s="258">
        <v>1</v>
      </c>
      <c r="Q2374" s="10081" t="s">
        <v>17522</v>
      </c>
      <c r="R2374" s="9740"/>
      <c r="S2374" s="250"/>
      <c r="T2374" s="250"/>
      <c r="U2374" s="250"/>
      <c r="V2374" s="10102" t="s">
        <v>2073</v>
      </c>
      <c r="W2374" s="3455"/>
      <c r="X2374" s="10102" t="s">
        <v>21309</v>
      </c>
      <c r="Y2374" s="250"/>
      <c r="Z2374" s="251"/>
      <c r="AA2374" s="9816">
        <v>4504496162</v>
      </c>
      <c r="AB2374" s="250"/>
      <c r="AC2374" s="9660">
        <v>27900</v>
      </c>
      <c r="AD2374" s="471">
        <v>196196</v>
      </c>
      <c r="AE2374" s="9660">
        <f>SUM(AD2374*P2374+AD2375*P2375+AC2374)</f>
        <v>266432</v>
      </c>
      <c r="AF2374" s="31"/>
      <c r="AG2374" s="26"/>
    </row>
    <row r="2375" spans="1:33" ht="30" customHeight="1">
      <c r="A2375" s="4253" t="s">
        <v>8916</v>
      </c>
      <c r="B2375" s="9700"/>
      <c r="C2375" s="9753"/>
      <c r="D2375" s="9753"/>
      <c r="E2375" s="9410"/>
      <c r="F2375" s="9715"/>
      <c r="G2375" s="9710"/>
      <c r="H2375" s="9724"/>
      <c r="I2375" s="9703"/>
      <c r="J2375" s="9705"/>
      <c r="K2375" s="9727"/>
      <c r="L2375" s="4061" t="s">
        <v>8688</v>
      </c>
      <c r="M2375" s="9280"/>
      <c r="N2375" s="4060" t="s">
        <v>3951</v>
      </c>
      <c r="O2375" s="258">
        <v>1</v>
      </c>
      <c r="P2375" s="258">
        <v>1</v>
      </c>
      <c r="Q2375" s="9730"/>
      <c r="R2375" s="9741"/>
      <c r="S2375" s="250"/>
      <c r="T2375" s="250"/>
      <c r="U2375" s="250"/>
      <c r="V2375" s="9718"/>
      <c r="W2375" s="3455"/>
      <c r="X2375" s="9718"/>
      <c r="Y2375" s="250"/>
      <c r="Z2375" s="251"/>
      <c r="AA2375" s="9718"/>
      <c r="AB2375" s="250"/>
      <c r="AC2375" s="9662"/>
      <c r="AD2375" s="471">
        <v>42336</v>
      </c>
      <c r="AE2375" s="9662"/>
      <c r="AF2375" s="31"/>
      <c r="AG2375" s="26"/>
    </row>
    <row r="2376" spans="1:33" ht="30" customHeight="1">
      <c r="A2376" s="2930" t="s">
        <v>8564</v>
      </c>
      <c r="B2376" s="2992" t="s">
        <v>17523</v>
      </c>
      <c r="C2376" s="1277">
        <v>45713</v>
      </c>
      <c r="D2376" s="1277">
        <f>WORKDAY(C2376,7)</f>
        <v>45722</v>
      </c>
      <c r="E2376" s="593"/>
      <c r="F2376" s="1297"/>
      <c r="G2376" s="1276">
        <v>8598</v>
      </c>
      <c r="H2376" s="3265" t="s">
        <v>1532</v>
      </c>
      <c r="I2376" s="1326"/>
      <c r="J2376" s="1304" t="s">
        <v>17524</v>
      </c>
      <c r="K2376" s="2932" t="s">
        <v>17525</v>
      </c>
      <c r="L2376" s="2933" t="s">
        <v>1932</v>
      </c>
      <c r="M2376" s="771" t="s">
        <v>17542</v>
      </c>
      <c r="N2376" s="1176"/>
      <c r="O2376" s="1272">
        <v>22</v>
      </c>
      <c r="P2376" s="1272">
        <v>22</v>
      </c>
      <c r="Q2376" s="2014" t="s">
        <v>17484</v>
      </c>
      <c r="R2376" s="1173"/>
      <c r="S2376" s="1173"/>
      <c r="T2376" s="1173"/>
      <c r="U2376" s="1173"/>
      <c r="V2376" s="3234" t="s">
        <v>2073</v>
      </c>
      <c r="W2376" s="1173"/>
      <c r="X2376" s="3234" t="s">
        <v>37</v>
      </c>
      <c r="Y2376" s="1173"/>
      <c r="Z2376" s="2927" t="s">
        <v>45</v>
      </c>
      <c r="AA2376" s="1176">
        <v>4504496201</v>
      </c>
      <c r="AB2376" s="1173"/>
      <c r="AC2376" s="722">
        <v>0</v>
      </c>
      <c r="AD2376" s="1266">
        <v>7938.81</v>
      </c>
      <c r="AE2376" s="722">
        <f t="shared" ref="AE2376:AE2377" si="83">SUM(AD2376*P2376+AC2376)</f>
        <v>174653.82</v>
      </c>
      <c r="AF2376" s="31"/>
      <c r="AG2376" s="26"/>
    </row>
    <row r="2377" spans="1:33" ht="30" customHeight="1">
      <c r="A2377" s="2930" t="s">
        <v>8549</v>
      </c>
      <c r="B2377" s="2992" t="s">
        <v>17526</v>
      </c>
      <c r="C2377" s="1277">
        <v>45712</v>
      </c>
      <c r="D2377" s="1277">
        <f>WORKDAY(C2377,7)</f>
        <v>45721</v>
      </c>
      <c r="E2377" s="593"/>
      <c r="F2377" s="1297"/>
      <c r="G2377" s="1276">
        <v>8634</v>
      </c>
      <c r="H2377" s="2630"/>
      <c r="I2377" s="2931" t="s">
        <v>92</v>
      </c>
      <c r="J2377" s="1304" t="s">
        <v>8676</v>
      </c>
      <c r="K2377" s="2932" t="s">
        <v>17527</v>
      </c>
      <c r="L2377" s="2878" t="s">
        <v>173</v>
      </c>
      <c r="M2377" s="771" t="s">
        <v>17543</v>
      </c>
      <c r="N2377" s="1176"/>
      <c r="O2377" s="1272">
        <v>1</v>
      </c>
      <c r="P2377" s="1272">
        <v>1</v>
      </c>
      <c r="Q2377" s="2014" t="s">
        <v>17528</v>
      </c>
      <c r="R2377" s="1173"/>
      <c r="S2377" s="1173"/>
      <c r="T2377" s="1173"/>
      <c r="U2377" s="1173"/>
      <c r="V2377" s="2927" t="s">
        <v>2073</v>
      </c>
      <c r="W2377" s="1173"/>
      <c r="X2377" s="2927" t="s">
        <v>37</v>
      </c>
      <c r="Y2377" s="1173"/>
      <c r="Z2377" s="3002" t="s">
        <v>45</v>
      </c>
      <c r="AA2377" s="1176">
        <v>4504496153</v>
      </c>
      <c r="AB2377" s="1173"/>
      <c r="AC2377" s="722">
        <v>0</v>
      </c>
      <c r="AD2377" s="1266">
        <v>7858.62</v>
      </c>
      <c r="AE2377" s="722">
        <f t="shared" si="83"/>
        <v>7858.62</v>
      </c>
      <c r="AF2377" s="31"/>
      <c r="AG2377" s="26"/>
    </row>
    <row r="2378" spans="1:33" ht="30" customHeight="1">
      <c r="A2378" s="2930" t="s">
        <v>8570</v>
      </c>
      <c r="B2378" s="9743" t="s">
        <v>17529</v>
      </c>
      <c r="C2378" s="9765">
        <v>45712</v>
      </c>
      <c r="D2378" s="9765">
        <f>WORKDAY(C2378,60)</f>
        <v>45796</v>
      </c>
      <c r="E2378" s="8864"/>
      <c r="F2378" s="9809"/>
      <c r="G2378" s="9840">
        <v>9013</v>
      </c>
      <c r="H2378" s="10054" t="s">
        <v>17530</v>
      </c>
      <c r="I2378" s="9857"/>
      <c r="J2378" s="10063" t="s">
        <v>17531</v>
      </c>
      <c r="K2378" s="10063" t="s">
        <v>17532</v>
      </c>
      <c r="L2378" s="2933" t="s">
        <v>62</v>
      </c>
      <c r="M2378" s="8868" t="s">
        <v>17544</v>
      </c>
      <c r="N2378" s="2823" t="s">
        <v>3952</v>
      </c>
      <c r="O2378" s="1272">
        <v>5</v>
      </c>
      <c r="P2378" s="1272">
        <v>5</v>
      </c>
      <c r="Q2378" s="10063" t="s">
        <v>17533</v>
      </c>
      <c r="R2378" s="9788"/>
      <c r="S2378" s="1173"/>
      <c r="T2378" s="1173"/>
      <c r="U2378" s="1173"/>
      <c r="V2378" s="10084" t="s">
        <v>2073</v>
      </c>
      <c r="W2378" s="1173"/>
      <c r="X2378" s="10084" t="s">
        <v>37</v>
      </c>
      <c r="Y2378" s="1173"/>
      <c r="Z2378" s="10085" t="s">
        <v>45</v>
      </c>
      <c r="AA2378" s="9840">
        <v>4504496309</v>
      </c>
      <c r="AB2378" s="1173"/>
      <c r="AC2378" s="8912">
        <v>0</v>
      </c>
      <c r="AD2378" s="1266">
        <v>6544.8</v>
      </c>
      <c r="AE2378" s="8912">
        <f>SUM(AD2378*P2378+AD2379*P2379+AC2378)</f>
        <v>73124</v>
      </c>
      <c r="AF2378" s="31"/>
      <c r="AG2378" s="26"/>
    </row>
    <row r="2379" spans="1:33" ht="30" customHeight="1">
      <c r="A2379" s="2960" t="s">
        <v>8570</v>
      </c>
      <c r="B2379" s="9700"/>
      <c r="C2379" s="9766"/>
      <c r="D2379" s="9766"/>
      <c r="E2379" s="8866"/>
      <c r="F2379" s="9810"/>
      <c r="G2379" s="9834"/>
      <c r="H2379" s="10056"/>
      <c r="I2379" s="9858"/>
      <c r="J2379" s="10086"/>
      <c r="K2379" s="10083"/>
      <c r="L2379" s="1397" t="s">
        <v>8689</v>
      </c>
      <c r="M2379" s="8869"/>
      <c r="N2379" s="2823" t="s">
        <v>3954</v>
      </c>
      <c r="O2379" s="1272">
        <v>1</v>
      </c>
      <c r="P2379" s="1272">
        <v>1</v>
      </c>
      <c r="Q2379" s="9971"/>
      <c r="R2379" s="9789"/>
      <c r="S2379" s="1173"/>
      <c r="T2379" s="1173"/>
      <c r="U2379" s="1173"/>
      <c r="V2379" s="9834"/>
      <c r="W2379" s="1173"/>
      <c r="X2379" s="9834"/>
      <c r="Y2379" s="1173"/>
      <c r="Z2379" s="9834"/>
      <c r="AA2379" s="9834"/>
      <c r="AB2379" s="1173"/>
      <c r="AC2379" s="8913"/>
      <c r="AD2379" s="1266">
        <v>40400</v>
      </c>
      <c r="AE2379" s="8913"/>
      <c r="AF2379" s="31"/>
      <c r="AG2379" s="26"/>
    </row>
    <row r="2380" spans="1:33" ht="30" customHeight="1">
      <c r="A2380" s="2930" t="s">
        <v>9092</v>
      </c>
      <c r="B2380" s="11347" t="s">
        <v>17545</v>
      </c>
      <c r="C2380" s="9765">
        <v>45712</v>
      </c>
      <c r="D2380" s="9765">
        <f>WORKDAY(C2380,60)</f>
        <v>45796</v>
      </c>
      <c r="E2380" s="8864"/>
      <c r="F2380" s="9809"/>
      <c r="G2380" s="9840">
        <v>8599</v>
      </c>
      <c r="H2380" s="10054" t="s">
        <v>101</v>
      </c>
      <c r="I2380" s="9857"/>
      <c r="J2380" s="10058" t="s">
        <v>16999</v>
      </c>
      <c r="K2380" s="10060" t="s">
        <v>17546</v>
      </c>
      <c r="L2380" s="1397" t="s">
        <v>13689</v>
      </c>
      <c r="M2380" s="8868" t="s">
        <v>17554</v>
      </c>
      <c r="N2380" s="2823" t="s">
        <v>3953</v>
      </c>
      <c r="O2380" s="1272">
        <v>1</v>
      </c>
      <c r="P2380" s="1272">
        <v>1</v>
      </c>
      <c r="Q2380" s="10063" t="s">
        <v>17547</v>
      </c>
      <c r="R2380" s="9788"/>
      <c r="S2380" s="1173"/>
      <c r="T2380" s="1173"/>
      <c r="U2380" s="1173"/>
      <c r="V2380" s="9950" t="s">
        <v>2073</v>
      </c>
      <c r="W2380" s="1173"/>
      <c r="X2380" s="9950" t="s">
        <v>37</v>
      </c>
      <c r="Y2380" s="1173"/>
      <c r="Z2380" s="9856" t="s">
        <v>45</v>
      </c>
      <c r="AA2380" s="9840">
        <v>4504496149</v>
      </c>
      <c r="AB2380" s="1173"/>
      <c r="AC2380" s="8912">
        <v>6000</v>
      </c>
      <c r="AD2380" s="1266">
        <v>147294</v>
      </c>
      <c r="AE2380" s="8912">
        <f>SUM(AD2380*P2380+AD2381*P2381+AD2382*P2382+AC2380)</f>
        <v>224834</v>
      </c>
      <c r="AF2380" s="31"/>
      <c r="AG2380" s="26"/>
    </row>
    <row r="2381" spans="1:33" ht="30" customHeight="1">
      <c r="A2381" s="2930" t="s">
        <v>9092</v>
      </c>
      <c r="B2381" s="9699"/>
      <c r="C2381" s="10089"/>
      <c r="D2381" s="10089"/>
      <c r="E2381" s="8865"/>
      <c r="F2381" s="10052"/>
      <c r="G2381" s="10053"/>
      <c r="H2381" s="10055"/>
      <c r="I2381" s="10057"/>
      <c r="J2381" s="10059"/>
      <c r="K2381" s="10061"/>
      <c r="L2381" s="3660" t="s">
        <v>9966</v>
      </c>
      <c r="M2381" s="8870"/>
      <c r="N2381" s="2823" t="s">
        <v>3951</v>
      </c>
      <c r="O2381" s="1272">
        <v>1</v>
      </c>
      <c r="P2381" s="1272">
        <v>1</v>
      </c>
      <c r="Q2381" s="10064"/>
      <c r="R2381" s="10065"/>
      <c r="S2381" s="1173"/>
      <c r="T2381" s="1173"/>
      <c r="U2381" s="1173"/>
      <c r="V2381" s="10053"/>
      <c r="W2381" s="1173"/>
      <c r="X2381" s="10053"/>
      <c r="Y2381" s="1173"/>
      <c r="Z2381" s="10053"/>
      <c r="AA2381" s="10053"/>
      <c r="AB2381" s="1173"/>
      <c r="AC2381" s="8920"/>
      <c r="AD2381" s="1266">
        <v>24500</v>
      </c>
      <c r="AE2381" s="8920"/>
      <c r="AF2381" s="31"/>
      <c r="AG2381" s="26"/>
    </row>
    <row r="2382" spans="1:33" ht="30" customHeight="1">
      <c r="A2382" s="3525" t="s">
        <v>9092</v>
      </c>
      <c r="B2382" s="9700"/>
      <c r="C2382" s="9766"/>
      <c r="D2382" s="9766"/>
      <c r="E2382" s="8866"/>
      <c r="F2382" s="9810"/>
      <c r="G2382" s="9834"/>
      <c r="H2382" s="10056"/>
      <c r="I2382" s="9858"/>
      <c r="J2382" s="9844"/>
      <c r="K2382" s="10062"/>
      <c r="L2382" s="3660" t="s">
        <v>8688</v>
      </c>
      <c r="M2382" s="8869"/>
      <c r="N2382" s="2823" t="s">
        <v>3951</v>
      </c>
      <c r="O2382" s="1272">
        <v>1</v>
      </c>
      <c r="P2382" s="1272">
        <v>1</v>
      </c>
      <c r="Q2382" s="9971"/>
      <c r="R2382" s="9789"/>
      <c r="S2382" s="1173"/>
      <c r="T2382" s="1173"/>
      <c r="U2382" s="1173"/>
      <c r="V2382" s="9834"/>
      <c r="W2382" s="1173"/>
      <c r="X2382" s="9834"/>
      <c r="Y2382" s="1173"/>
      <c r="Z2382" s="9834"/>
      <c r="AA2382" s="9834"/>
      <c r="AB2382" s="1173"/>
      <c r="AC2382" s="8913"/>
      <c r="AD2382" s="1266">
        <v>47040</v>
      </c>
      <c r="AE2382" s="8913"/>
      <c r="AF2382" s="31"/>
      <c r="AG2382" s="26"/>
    </row>
    <row r="2383" spans="1:33" ht="30" customHeight="1">
      <c r="A2383" s="3128" t="s">
        <v>9092</v>
      </c>
      <c r="B2383" s="11306" t="s">
        <v>17548</v>
      </c>
      <c r="C2383" s="9752">
        <v>45712</v>
      </c>
      <c r="D2383" s="9752">
        <f>WORKDAY(C2383,60)</f>
        <v>45796</v>
      </c>
      <c r="E2383" s="9721"/>
      <c r="F2383" s="9714"/>
      <c r="G2383" s="9708">
        <v>8599</v>
      </c>
      <c r="H2383" s="10072"/>
      <c r="I2383" s="10080" t="s">
        <v>92</v>
      </c>
      <c r="J2383" s="11337" t="s">
        <v>17549</v>
      </c>
      <c r="K2383" s="10079" t="s">
        <v>1599</v>
      </c>
      <c r="L2383" s="552" t="s">
        <v>11396</v>
      </c>
      <c r="M2383" s="9231" t="s">
        <v>17555</v>
      </c>
      <c r="N2383" s="4060" t="s">
        <v>6162</v>
      </c>
      <c r="O2383" s="258">
        <v>1</v>
      </c>
      <c r="P2383" s="258">
        <v>1</v>
      </c>
      <c r="Q2383" s="10081" t="s">
        <v>17550</v>
      </c>
      <c r="R2383" s="9740"/>
      <c r="S2383" s="250"/>
      <c r="T2383" s="250"/>
      <c r="U2383" s="250"/>
      <c r="V2383" s="9733" t="s">
        <v>2073</v>
      </c>
      <c r="W2383" s="3455"/>
      <c r="X2383" s="9733" t="s">
        <v>7042</v>
      </c>
      <c r="Y2383" s="250"/>
      <c r="Z2383" s="251"/>
      <c r="AA2383" s="9816">
        <v>4504496921</v>
      </c>
      <c r="AB2383" s="250"/>
      <c r="AC2383" s="9660">
        <v>6000</v>
      </c>
      <c r="AD2383" s="471">
        <v>160524</v>
      </c>
      <c r="AE2383" s="9660">
        <f>SUM(AD2383*P2383+AD2384*P2384+AC2383)</f>
        <v>213564</v>
      </c>
      <c r="AF2383" s="31"/>
      <c r="AG2383" s="26"/>
    </row>
    <row r="2384" spans="1:33" ht="30" customHeight="1">
      <c r="A2384" s="4866" t="s">
        <v>9092</v>
      </c>
      <c r="B2384" s="9912"/>
      <c r="C2384" s="9753"/>
      <c r="D2384" s="9753"/>
      <c r="E2384" s="9410"/>
      <c r="F2384" s="9715"/>
      <c r="G2384" s="9710"/>
      <c r="H2384" s="9724"/>
      <c r="I2384" s="9703"/>
      <c r="J2384" s="9705"/>
      <c r="K2384" s="9727"/>
      <c r="L2384" s="4061" t="s">
        <v>8688</v>
      </c>
      <c r="M2384" s="9280"/>
      <c r="N2384" s="4060" t="s">
        <v>3951</v>
      </c>
      <c r="O2384" s="258">
        <v>1</v>
      </c>
      <c r="P2384" s="258">
        <v>1</v>
      </c>
      <c r="Q2384" s="9730"/>
      <c r="R2384" s="9741"/>
      <c r="S2384" s="250"/>
      <c r="T2384" s="250"/>
      <c r="U2384" s="250"/>
      <c r="V2384" s="9718"/>
      <c r="W2384" s="3455"/>
      <c r="X2384" s="9718"/>
      <c r="Y2384" s="250"/>
      <c r="Z2384" s="251"/>
      <c r="AA2384" s="9718"/>
      <c r="AB2384" s="250"/>
      <c r="AC2384" s="9662"/>
      <c r="AD2384" s="471">
        <v>47040</v>
      </c>
      <c r="AE2384" s="9662"/>
      <c r="AF2384" s="31"/>
      <c r="AG2384" s="26"/>
    </row>
    <row r="2385" spans="1:33" ht="30" customHeight="1">
      <c r="A2385" s="3128" t="s">
        <v>9092</v>
      </c>
      <c r="B2385" s="11305" t="s">
        <v>17551</v>
      </c>
      <c r="C2385" s="9752">
        <v>45712</v>
      </c>
      <c r="D2385" s="9752">
        <f>WORKDAY(C2385,60)</f>
        <v>45796</v>
      </c>
      <c r="E2385" s="9721"/>
      <c r="F2385" s="9714"/>
      <c r="G2385" s="9708">
        <v>8599</v>
      </c>
      <c r="H2385" s="10098" t="s">
        <v>9496</v>
      </c>
      <c r="I2385" s="9701"/>
      <c r="J2385" s="11367" t="s">
        <v>12424</v>
      </c>
      <c r="K2385" s="10079" t="s">
        <v>17552</v>
      </c>
      <c r="L2385" s="552" t="s">
        <v>13689</v>
      </c>
      <c r="M2385" s="9231" t="s">
        <v>17556</v>
      </c>
      <c r="N2385" s="4060" t="s">
        <v>3953</v>
      </c>
      <c r="O2385" s="258">
        <v>1</v>
      </c>
      <c r="P2385" s="258">
        <v>1</v>
      </c>
      <c r="Q2385" s="10081" t="s">
        <v>17553</v>
      </c>
      <c r="R2385" s="9740"/>
      <c r="S2385" s="250"/>
      <c r="T2385" s="250"/>
      <c r="U2385" s="250"/>
      <c r="V2385" s="9733" t="s">
        <v>2073</v>
      </c>
      <c r="W2385" s="250"/>
      <c r="X2385" s="9733" t="s">
        <v>7042</v>
      </c>
      <c r="Y2385" s="250"/>
      <c r="Z2385" s="251"/>
      <c r="AA2385" s="9816">
        <v>4504496150</v>
      </c>
      <c r="AB2385" s="250"/>
      <c r="AC2385" s="9660">
        <v>0</v>
      </c>
      <c r="AD2385" s="471">
        <v>147294</v>
      </c>
      <c r="AE2385" s="9660">
        <f>SUM(AD2385*P2385+AD2386*P2386+AC2385)</f>
        <v>194334</v>
      </c>
      <c r="AF2385" s="31"/>
      <c r="AG2385" s="26"/>
    </row>
    <row r="2386" spans="1:33" ht="30" customHeight="1">
      <c r="A2386" s="4870" t="s">
        <v>9092</v>
      </c>
      <c r="B2386" s="9912"/>
      <c r="C2386" s="9753"/>
      <c r="D2386" s="9753"/>
      <c r="E2386" s="9410"/>
      <c r="F2386" s="9715"/>
      <c r="G2386" s="9710"/>
      <c r="H2386" s="9724"/>
      <c r="I2386" s="9703"/>
      <c r="J2386" s="9705"/>
      <c r="K2386" s="9727"/>
      <c r="L2386" s="4061" t="s">
        <v>8688</v>
      </c>
      <c r="M2386" s="9280"/>
      <c r="N2386" s="4060" t="s">
        <v>3951</v>
      </c>
      <c r="O2386" s="258">
        <v>1</v>
      </c>
      <c r="P2386" s="258">
        <v>1</v>
      </c>
      <c r="Q2386" s="9730"/>
      <c r="R2386" s="9741"/>
      <c r="S2386" s="250"/>
      <c r="T2386" s="250"/>
      <c r="U2386" s="250"/>
      <c r="V2386" s="9718"/>
      <c r="W2386" s="250"/>
      <c r="X2386" s="9718"/>
      <c r="Y2386" s="250"/>
      <c r="Z2386" s="251"/>
      <c r="AA2386" s="9718"/>
      <c r="AB2386" s="250"/>
      <c r="AC2386" s="9662"/>
      <c r="AD2386" s="471">
        <v>47040</v>
      </c>
      <c r="AE2386" s="9662"/>
      <c r="AF2386" s="31"/>
      <c r="AG2386" s="26"/>
    </row>
    <row r="2387" spans="1:33" ht="30" customHeight="1">
      <c r="A2387" s="2842" t="s">
        <v>10014</v>
      </c>
      <c r="B2387" s="6023" t="s">
        <v>17559</v>
      </c>
      <c r="C2387" s="340">
        <v>45713</v>
      </c>
      <c r="D2387" s="340">
        <f>WORKDAY(C2387,9)</f>
        <v>45726</v>
      </c>
      <c r="E2387" s="422"/>
      <c r="F2387" s="374"/>
      <c r="G2387" s="339">
        <v>8612</v>
      </c>
      <c r="H2387" s="2971" t="s">
        <v>17560</v>
      </c>
      <c r="I2387" s="487"/>
      <c r="J2387" s="5986" t="s">
        <v>17561</v>
      </c>
      <c r="K2387" s="2911" t="s">
        <v>17562</v>
      </c>
      <c r="L2387" s="2836" t="s">
        <v>173</v>
      </c>
      <c r="M2387" s="338" t="s">
        <v>17641</v>
      </c>
      <c r="N2387" s="255"/>
      <c r="O2387" s="258">
        <v>1</v>
      </c>
      <c r="P2387" s="258">
        <v>1</v>
      </c>
      <c r="Q2387" s="2853" t="s">
        <v>17563</v>
      </c>
      <c r="R2387" s="309"/>
      <c r="S2387" s="250"/>
      <c r="T2387" s="250"/>
      <c r="U2387" s="250"/>
      <c r="V2387" s="2970" t="s">
        <v>2073</v>
      </c>
      <c r="W2387" s="250"/>
      <c r="X2387" s="2970" t="s">
        <v>37</v>
      </c>
      <c r="Y2387" s="250"/>
      <c r="Z2387" s="251"/>
      <c r="AA2387" s="251">
        <v>4504497138</v>
      </c>
      <c r="AB2387" s="250"/>
      <c r="AC2387" s="33">
        <v>0</v>
      </c>
      <c r="AD2387" s="471">
        <v>6156</v>
      </c>
      <c r="AE2387" s="33">
        <f t="shared" ref="AE2387:AE2389" si="84">SUM(AD2387*P2387+AC2387)</f>
        <v>6156</v>
      </c>
      <c r="AF2387" s="31"/>
      <c r="AG2387" s="26"/>
    </row>
    <row r="2388" spans="1:33" ht="30" customHeight="1">
      <c r="A2388" s="2868" t="s">
        <v>10014</v>
      </c>
      <c r="B2388" s="2992" t="s">
        <v>17564</v>
      </c>
      <c r="C2388" s="1277">
        <v>45715</v>
      </c>
      <c r="D2388" s="1277">
        <f>WORKDAY(C2388,10)</f>
        <v>45729</v>
      </c>
      <c r="E2388" s="593"/>
      <c r="F2388" s="1297"/>
      <c r="G2388" s="1276">
        <v>8612</v>
      </c>
      <c r="H2388" s="2869" t="s">
        <v>3499</v>
      </c>
      <c r="I2388" s="2939" t="s">
        <v>25</v>
      </c>
      <c r="J2388" s="1304" t="s">
        <v>17565</v>
      </c>
      <c r="K2388" s="2870" t="s">
        <v>17566</v>
      </c>
      <c r="L2388" s="2878" t="s">
        <v>173</v>
      </c>
      <c r="M2388" s="771" t="s">
        <v>17642</v>
      </c>
      <c r="N2388" s="1176"/>
      <c r="O2388" s="1272">
        <v>1</v>
      </c>
      <c r="P2388" s="1272">
        <v>1</v>
      </c>
      <c r="Q2388" s="2014" t="s">
        <v>17567</v>
      </c>
      <c r="R2388" s="1173"/>
      <c r="S2388" s="1173"/>
      <c r="T2388" s="1173"/>
      <c r="U2388" s="1173"/>
      <c r="V2388" s="2973" t="s">
        <v>2073</v>
      </c>
      <c r="W2388" s="1173"/>
      <c r="X2388" s="2973" t="s">
        <v>37</v>
      </c>
      <c r="Y2388" s="1173"/>
      <c r="Z2388" s="3032" t="s">
        <v>45</v>
      </c>
      <c r="AA2388" s="1176" t="s">
        <v>17663</v>
      </c>
      <c r="AB2388" s="1173"/>
      <c r="AC2388" s="722">
        <v>0</v>
      </c>
      <c r="AD2388" s="1266">
        <v>6156</v>
      </c>
      <c r="AE2388" s="722">
        <f t="shared" si="84"/>
        <v>6156</v>
      </c>
      <c r="AF2388" s="31"/>
      <c r="AG2388" s="26"/>
    </row>
    <row r="2389" spans="1:33" ht="30" customHeight="1">
      <c r="A2389" s="2868" t="s">
        <v>10642</v>
      </c>
      <c r="B2389" s="2992" t="s">
        <v>17568</v>
      </c>
      <c r="C2389" s="1277">
        <v>45714</v>
      </c>
      <c r="D2389" s="1277">
        <f>WORKDAY(C2389,7)</f>
        <v>45723</v>
      </c>
      <c r="E2389" s="593"/>
      <c r="F2389" s="1297"/>
      <c r="G2389" s="1276">
        <v>8614</v>
      </c>
      <c r="H2389" s="2630"/>
      <c r="I2389" s="2939" t="s">
        <v>92</v>
      </c>
      <c r="J2389" s="1304" t="s">
        <v>15360</v>
      </c>
      <c r="K2389" s="2870" t="s">
        <v>17569</v>
      </c>
      <c r="L2389" s="2871" t="s">
        <v>341</v>
      </c>
      <c r="M2389" s="771" t="s">
        <v>17643</v>
      </c>
      <c r="N2389" s="1176"/>
      <c r="O2389" s="1272">
        <v>12</v>
      </c>
      <c r="P2389" s="1272">
        <v>12</v>
      </c>
      <c r="Q2389" s="2014" t="s">
        <v>17570</v>
      </c>
      <c r="R2389" s="1173"/>
      <c r="S2389" s="1173"/>
      <c r="T2389" s="1173"/>
      <c r="U2389" s="1173"/>
      <c r="V2389" s="3188" t="s">
        <v>2073</v>
      </c>
      <c r="W2389" s="1173"/>
      <c r="X2389" s="3188" t="s">
        <v>37</v>
      </c>
      <c r="Y2389" s="1173"/>
      <c r="Z2389" s="3234" t="s">
        <v>45</v>
      </c>
      <c r="AA2389" s="1176">
        <v>4504498045</v>
      </c>
      <c r="AB2389" s="1173"/>
      <c r="AC2389" s="722">
        <v>0</v>
      </c>
      <c r="AD2389" s="1266">
        <v>6318</v>
      </c>
      <c r="AE2389" s="722">
        <f t="shared" si="84"/>
        <v>75816</v>
      </c>
      <c r="AF2389" s="31"/>
      <c r="AG2389" s="26"/>
    </row>
    <row r="2390" spans="1:33" ht="30" customHeight="1">
      <c r="A2390" s="3997" t="s">
        <v>10642</v>
      </c>
      <c r="B2390" s="5075" t="s">
        <v>17571</v>
      </c>
      <c r="C2390" s="340">
        <v>45714</v>
      </c>
      <c r="D2390" s="340">
        <f>WORKDAY(C2390,7)</f>
        <v>45723</v>
      </c>
      <c r="E2390" s="422"/>
      <c r="F2390" s="374"/>
      <c r="G2390" s="339">
        <v>8614</v>
      </c>
      <c r="H2390" s="2608"/>
      <c r="I2390" s="2852" t="s">
        <v>92</v>
      </c>
      <c r="J2390" s="3998" t="s">
        <v>14559</v>
      </c>
      <c r="K2390" s="2843" t="s">
        <v>17572</v>
      </c>
      <c r="L2390" s="552" t="s">
        <v>11400</v>
      </c>
      <c r="M2390" s="338" t="s">
        <v>17644</v>
      </c>
      <c r="N2390" s="3210" t="s">
        <v>5039</v>
      </c>
      <c r="O2390" s="258">
        <v>4</v>
      </c>
      <c r="P2390" s="258">
        <v>4</v>
      </c>
      <c r="Q2390" s="1977" t="s">
        <v>17573</v>
      </c>
      <c r="R2390" s="309"/>
      <c r="S2390" s="250"/>
      <c r="T2390" s="250"/>
      <c r="U2390" s="250"/>
      <c r="V2390" s="3205" t="s">
        <v>2073</v>
      </c>
      <c r="W2390" s="250"/>
      <c r="X2390" s="3205" t="s">
        <v>37</v>
      </c>
      <c r="Y2390" s="250"/>
      <c r="Z2390" s="251"/>
      <c r="AA2390" s="251">
        <v>4504497886</v>
      </c>
      <c r="AB2390" s="250"/>
      <c r="AC2390" s="33">
        <v>0</v>
      </c>
      <c r="AD2390" s="471">
        <v>9041.81</v>
      </c>
      <c r="AE2390" s="33">
        <f>SUM(AD2390*P2390+AC2390)</f>
        <v>36167.24</v>
      </c>
      <c r="AF2390" s="31"/>
      <c r="AG2390" s="26"/>
    </row>
    <row r="2391" spans="1:33" ht="30" customHeight="1">
      <c r="A2391" s="2868" t="s">
        <v>9994</v>
      </c>
      <c r="B2391" s="2992" t="s">
        <v>17574</v>
      </c>
      <c r="C2391" s="1277">
        <v>45713</v>
      </c>
      <c r="D2391" s="1277">
        <f>WORKDAY(C2391,7)</f>
        <v>45722</v>
      </c>
      <c r="E2391" s="593"/>
      <c r="F2391" s="1297"/>
      <c r="G2391" s="1276">
        <v>9042</v>
      </c>
      <c r="H2391" s="2630"/>
      <c r="I2391" s="2939" t="s">
        <v>92</v>
      </c>
      <c r="J2391" s="1304" t="s">
        <v>11231</v>
      </c>
      <c r="K2391" s="2870" t="s">
        <v>17575</v>
      </c>
      <c r="L2391" s="2871" t="s">
        <v>28</v>
      </c>
      <c r="M2391" s="771" t="s">
        <v>17645</v>
      </c>
      <c r="N2391" s="1176"/>
      <c r="O2391" s="1272">
        <v>2</v>
      </c>
      <c r="P2391" s="1272">
        <v>2</v>
      </c>
      <c r="Q2391" s="2014" t="s">
        <v>17576</v>
      </c>
      <c r="R2391" s="1173"/>
      <c r="S2391" s="1173"/>
      <c r="T2391" s="1173"/>
      <c r="U2391" s="1173"/>
      <c r="V2391" s="2892" t="s">
        <v>2073</v>
      </c>
      <c r="W2391" s="1173"/>
      <c r="X2391" s="2892" t="s">
        <v>37</v>
      </c>
      <c r="Y2391" s="1173"/>
      <c r="Z2391" s="2927" t="s">
        <v>45</v>
      </c>
      <c r="AA2391" s="1176">
        <v>4504497435</v>
      </c>
      <c r="AB2391" s="1173"/>
      <c r="AC2391" s="722">
        <v>0</v>
      </c>
      <c r="AD2391" s="1266">
        <v>6075</v>
      </c>
      <c r="AE2391" s="722">
        <f>SUM(AD2391*P2391+AC2391)</f>
        <v>12150</v>
      </c>
      <c r="AF2391" s="31"/>
      <c r="AG2391" s="26"/>
    </row>
    <row r="2392" spans="1:33" ht="30" customHeight="1">
      <c r="A2392" s="2868" t="s">
        <v>9994</v>
      </c>
      <c r="B2392" s="2992" t="s">
        <v>17577</v>
      </c>
      <c r="C2392" s="1277">
        <v>45713</v>
      </c>
      <c r="D2392" s="1277">
        <f>WORKDAY(C2392,10)</f>
        <v>45727</v>
      </c>
      <c r="E2392" s="593"/>
      <c r="F2392" s="1297"/>
      <c r="G2392" s="1276">
        <v>9042</v>
      </c>
      <c r="H2392" s="2869" t="s">
        <v>17578</v>
      </c>
      <c r="I2392" s="1326"/>
      <c r="J2392" s="1304" t="s">
        <v>17579</v>
      </c>
      <c r="K2392" s="2870" t="s">
        <v>17580</v>
      </c>
      <c r="L2392" s="2871" t="s">
        <v>28</v>
      </c>
      <c r="M2392" s="771" t="s">
        <v>17646</v>
      </c>
      <c r="N2392" s="1176"/>
      <c r="O2392" s="1272">
        <v>2</v>
      </c>
      <c r="P2392" s="1272">
        <v>2</v>
      </c>
      <c r="Q2392" s="2014" t="s">
        <v>17581</v>
      </c>
      <c r="R2392" s="1173"/>
      <c r="S2392" s="1173"/>
      <c r="T2392" s="1173"/>
      <c r="U2392" s="1173"/>
      <c r="V2392" s="3215" t="s">
        <v>2073</v>
      </c>
      <c r="W2392" s="1173"/>
      <c r="X2392" s="3215" t="s">
        <v>37</v>
      </c>
      <c r="Y2392" s="1173"/>
      <c r="Z2392" s="3272" t="s">
        <v>45</v>
      </c>
      <c r="AA2392" s="1176">
        <v>4504497436</v>
      </c>
      <c r="AB2392" s="1173"/>
      <c r="AC2392" s="722">
        <v>0</v>
      </c>
      <c r="AD2392" s="1266">
        <v>6075</v>
      </c>
      <c r="AE2392" s="722">
        <f>SUM(AD2392*P2392+AC2392)</f>
        <v>12150</v>
      </c>
      <c r="AF2392" s="31"/>
      <c r="AG2392" s="26"/>
    </row>
    <row r="2393" spans="1:33" ht="30" customHeight="1">
      <c r="A2393" s="3429" t="s">
        <v>13086</v>
      </c>
      <c r="B2393" s="4755" t="s">
        <v>17582</v>
      </c>
      <c r="C2393" s="340">
        <v>45715</v>
      </c>
      <c r="D2393" s="340">
        <f>WORKDAY(C2393,90)</f>
        <v>45841</v>
      </c>
      <c r="E2393" s="422"/>
      <c r="F2393" s="374"/>
      <c r="G2393" s="339">
        <v>8645</v>
      </c>
      <c r="H2393" s="2971" t="s">
        <v>5595</v>
      </c>
      <c r="I2393" s="487"/>
      <c r="J2393" s="3428" t="s">
        <v>17583</v>
      </c>
      <c r="K2393" s="2843" t="s">
        <v>17584</v>
      </c>
      <c r="L2393" s="2844" t="s">
        <v>179</v>
      </c>
      <c r="M2393" s="338" t="s">
        <v>17647</v>
      </c>
      <c r="N2393" s="255"/>
      <c r="O2393" s="258">
        <v>8</v>
      </c>
      <c r="P2393" s="258">
        <v>8</v>
      </c>
      <c r="Q2393" s="1977" t="s">
        <v>1415</v>
      </c>
      <c r="R2393" s="309"/>
      <c r="S2393" s="250"/>
      <c r="T2393" s="250"/>
      <c r="U2393" s="250"/>
      <c r="V2393" s="3349" t="s">
        <v>2073</v>
      </c>
      <c r="W2393" s="250"/>
      <c r="X2393" s="3349" t="s">
        <v>37</v>
      </c>
      <c r="Y2393" s="250"/>
      <c r="Z2393" s="251"/>
      <c r="AA2393" s="251">
        <v>4504497829</v>
      </c>
      <c r="AB2393" s="250"/>
      <c r="AC2393" s="33">
        <v>250000</v>
      </c>
      <c r="AD2393" s="471">
        <v>47760</v>
      </c>
      <c r="AE2393" s="33">
        <f>SUM(AD2393*P2393+AC2393)</f>
        <v>632080</v>
      </c>
      <c r="AF2393" s="31"/>
      <c r="AG2393" s="26"/>
    </row>
    <row r="2394" spans="1:33" ht="30" customHeight="1">
      <c r="A2394" s="2868" t="s">
        <v>13086</v>
      </c>
      <c r="B2394" s="2992" t="s">
        <v>17585</v>
      </c>
      <c r="C2394" s="1277">
        <v>45715</v>
      </c>
      <c r="D2394" s="1277">
        <f>WORKDAY(C2394,90)</f>
        <v>45841</v>
      </c>
      <c r="E2394" s="593"/>
      <c r="F2394" s="1297"/>
      <c r="G2394" s="1276">
        <v>8645</v>
      </c>
      <c r="H2394" s="2869" t="s">
        <v>6186</v>
      </c>
      <c r="I2394" s="1326"/>
      <c r="J2394" s="3198" t="s">
        <v>17586</v>
      </c>
      <c r="K2394" s="2870" t="s">
        <v>17587</v>
      </c>
      <c r="L2394" s="2871" t="s">
        <v>179</v>
      </c>
      <c r="M2394" s="771" t="s">
        <v>17648</v>
      </c>
      <c r="N2394" s="1176"/>
      <c r="O2394" s="1272">
        <v>8</v>
      </c>
      <c r="P2394" s="1272">
        <v>8</v>
      </c>
      <c r="Q2394" s="2014" t="s">
        <v>1415</v>
      </c>
      <c r="R2394" s="1173"/>
      <c r="S2394" s="1173"/>
      <c r="T2394" s="1173"/>
      <c r="U2394" s="1173"/>
      <c r="V2394" s="3272" t="s">
        <v>2073</v>
      </c>
      <c r="W2394" s="1173"/>
      <c r="X2394" s="3272" t="s">
        <v>37</v>
      </c>
      <c r="Y2394" s="1173"/>
      <c r="Z2394" s="3350" t="s">
        <v>45</v>
      </c>
      <c r="AA2394" s="1176" t="s">
        <v>17664</v>
      </c>
      <c r="AB2394" s="1173"/>
      <c r="AC2394" s="722">
        <v>250000</v>
      </c>
      <c r="AD2394" s="1266">
        <v>47760</v>
      </c>
      <c r="AE2394" s="722">
        <f>SUM(AD2394*P2394+AC2394)</f>
        <v>632080</v>
      </c>
      <c r="AF2394" s="31"/>
      <c r="AG2394" s="26"/>
    </row>
    <row r="2395" spans="1:33" ht="30" customHeight="1">
      <c r="A2395" s="2842" t="s">
        <v>10021</v>
      </c>
      <c r="B2395" s="10196" t="s">
        <v>17590</v>
      </c>
      <c r="C2395" s="9752">
        <v>45715</v>
      </c>
      <c r="D2395" s="9752">
        <f>WORKDAY(C2395,60)</f>
        <v>45799</v>
      </c>
      <c r="E2395" s="9721"/>
      <c r="F2395" s="9714"/>
      <c r="G2395" s="9708">
        <v>8618</v>
      </c>
      <c r="H2395" s="9723" t="s">
        <v>622</v>
      </c>
      <c r="I2395" s="9701"/>
      <c r="J2395" s="11150" t="s">
        <v>17588</v>
      </c>
      <c r="K2395" s="9725" t="s">
        <v>17589</v>
      </c>
      <c r="L2395" s="552" t="s">
        <v>13689</v>
      </c>
      <c r="M2395" s="9231" t="s">
        <v>17649</v>
      </c>
      <c r="N2395" s="3210" t="s">
        <v>3953</v>
      </c>
      <c r="O2395" s="258">
        <v>1</v>
      </c>
      <c r="P2395" s="258">
        <v>1</v>
      </c>
      <c r="Q2395" s="9728" t="s">
        <v>17372</v>
      </c>
      <c r="R2395" s="9740"/>
      <c r="S2395" s="250"/>
      <c r="T2395" s="250"/>
      <c r="U2395" s="250"/>
      <c r="V2395" s="11348" t="s">
        <v>9338</v>
      </c>
      <c r="W2395" s="3455"/>
      <c r="X2395" s="11348" t="s">
        <v>7042</v>
      </c>
      <c r="Y2395" s="250"/>
      <c r="Z2395" s="251"/>
      <c r="AA2395" s="9816">
        <v>4504497882</v>
      </c>
      <c r="AB2395" s="250"/>
      <c r="AC2395" s="9660">
        <v>0</v>
      </c>
      <c r="AD2395" s="471">
        <v>60919.94</v>
      </c>
      <c r="AE2395" s="9660">
        <f>SUM(AD2395*P2395+AD2396*P2396+AC2395)</f>
        <v>87439.94</v>
      </c>
      <c r="AF2395" s="31"/>
      <c r="AG2395" s="26"/>
    </row>
    <row r="2396" spans="1:33" ht="30" customHeight="1">
      <c r="A2396" s="6174" t="s">
        <v>10021</v>
      </c>
      <c r="B2396" s="9700"/>
      <c r="C2396" s="9753"/>
      <c r="D2396" s="9753"/>
      <c r="E2396" s="9410"/>
      <c r="F2396" s="9715"/>
      <c r="G2396" s="9710"/>
      <c r="H2396" s="10040"/>
      <c r="I2396" s="9703"/>
      <c r="J2396" s="9705"/>
      <c r="K2396" s="10076"/>
      <c r="L2396" s="2844" t="s">
        <v>8688</v>
      </c>
      <c r="M2396" s="9280"/>
      <c r="N2396" s="3210" t="s">
        <v>3951</v>
      </c>
      <c r="O2396" s="258">
        <v>1</v>
      </c>
      <c r="P2396" s="258">
        <v>1</v>
      </c>
      <c r="Q2396" s="9730"/>
      <c r="R2396" s="9741"/>
      <c r="S2396" s="250"/>
      <c r="T2396" s="250"/>
      <c r="U2396" s="250"/>
      <c r="V2396" s="9718"/>
      <c r="W2396" s="3455"/>
      <c r="X2396" s="9718"/>
      <c r="Y2396" s="250"/>
      <c r="Z2396" s="251"/>
      <c r="AA2396" s="9718"/>
      <c r="AB2396" s="250"/>
      <c r="AC2396" s="9662"/>
      <c r="AD2396" s="471">
        <v>26520</v>
      </c>
      <c r="AE2396" s="9662"/>
      <c r="AF2396" s="31"/>
      <c r="AG2396" s="26"/>
    </row>
    <row r="2397" spans="1:33" s="4113" customFormat="1" ht="30" customHeight="1">
      <c r="A2397" s="5376" t="s">
        <v>10021</v>
      </c>
      <c r="B2397" s="10029" t="s">
        <v>17591</v>
      </c>
      <c r="C2397" s="10027">
        <v>45715</v>
      </c>
      <c r="D2397" s="10027">
        <f>WORKDAY(C2397,60)</f>
        <v>45799</v>
      </c>
      <c r="E2397" s="8947"/>
      <c r="F2397" s="11182"/>
      <c r="G2397" s="9962">
        <v>8618</v>
      </c>
      <c r="H2397" s="11355" t="s">
        <v>17560</v>
      </c>
      <c r="I2397" s="9975"/>
      <c r="J2397" s="10103" t="s">
        <v>17592</v>
      </c>
      <c r="K2397" s="10105" t="s">
        <v>17593</v>
      </c>
      <c r="L2397" s="1508" t="s">
        <v>9167</v>
      </c>
      <c r="M2397" s="8962" t="s">
        <v>17650</v>
      </c>
      <c r="N2397" s="5378" t="s">
        <v>3955</v>
      </c>
      <c r="O2397" s="365">
        <v>1</v>
      </c>
      <c r="P2397" s="365">
        <v>1</v>
      </c>
      <c r="Q2397" s="10103" t="s">
        <v>17594</v>
      </c>
      <c r="R2397" s="10041"/>
      <c r="S2397" s="366"/>
      <c r="T2397" s="366"/>
      <c r="U2397" s="366"/>
      <c r="V2397" s="366"/>
      <c r="W2397" s="366"/>
      <c r="X2397" s="366"/>
      <c r="Y2397" s="366"/>
      <c r="Z2397" s="364"/>
      <c r="AA2397" s="9962">
        <v>4504497881</v>
      </c>
      <c r="AB2397" s="366"/>
      <c r="AC2397" s="9657"/>
      <c r="AD2397" s="542"/>
      <c r="AE2397" s="9657"/>
      <c r="AF2397" s="68"/>
      <c r="AG2397" s="71"/>
    </row>
    <row r="2398" spans="1:33" s="4113" customFormat="1" ht="30" customHeight="1">
      <c r="A2398" s="5376" t="s">
        <v>10021</v>
      </c>
      <c r="B2398" s="11209"/>
      <c r="C2398" s="10028"/>
      <c r="D2398" s="10028"/>
      <c r="E2398" s="8949"/>
      <c r="F2398" s="11183"/>
      <c r="G2398" s="9963"/>
      <c r="H2398" s="9965"/>
      <c r="I2398" s="9976"/>
      <c r="J2398" s="10104"/>
      <c r="K2398" s="10106"/>
      <c r="L2398" s="5377" t="s">
        <v>8688</v>
      </c>
      <c r="M2398" s="8964"/>
      <c r="N2398" s="5378" t="s">
        <v>3951</v>
      </c>
      <c r="O2398" s="365">
        <v>1</v>
      </c>
      <c r="P2398" s="365">
        <v>1</v>
      </c>
      <c r="Q2398" s="10107"/>
      <c r="R2398" s="10042"/>
      <c r="S2398" s="366"/>
      <c r="T2398" s="366"/>
      <c r="U2398" s="366"/>
      <c r="V2398" s="366"/>
      <c r="W2398" s="366"/>
      <c r="X2398" s="366"/>
      <c r="Y2398" s="366"/>
      <c r="Z2398" s="364"/>
      <c r="AA2398" s="9963"/>
      <c r="AB2398" s="366"/>
      <c r="AC2398" s="9658"/>
      <c r="AD2398" s="542"/>
      <c r="AE2398" s="9658"/>
      <c r="AF2398" s="68"/>
      <c r="AG2398" s="71"/>
    </row>
    <row r="2399" spans="1:33" ht="30" customHeight="1">
      <c r="A2399" s="2868" t="s">
        <v>8901</v>
      </c>
      <c r="B2399" s="2992" t="s">
        <v>17595</v>
      </c>
      <c r="C2399" s="1277">
        <v>45713</v>
      </c>
      <c r="D2399" s="1277">
        <f>WORKDAY(C2399,9)</f>
        <v>45726</v>
      </c>
      <c r="E2399" s="593"/>
      <c r="F2399" s="1297"/>
      <c r="G2399" s="1276">
        <v>8591</v>
      </c>
      <c r="H2399" s="2869" t="s">
        <v>9496</v>
      </c>
      <c r="I2399" s="1326"/>
      <c r="J2399" s="1304" t="s">
        <v>17596</v>
      </c>
      <c r="K2399" s="2870" t="s">
        <v>17597</v>
      </c>
      <c r="L2399" s="2871" t="s">
        <v>28</v>
      </c>
      <c r="M2399" s="771" t="s">
        <v>17651</v>
      </c>
      <c r="N2399" s="1176"/>
      <c r="O2399" s="1272">
        <v>2</v>
      </c>
      <c r="P2399" s="1272">
        <v>2</v>
      </c>
      <c r="Q2399" s="3198" t="s">
        <v>17598</v>
      </c>
      <c r="R2399" s="1173"/>
      <c r="S2399" s="1173"/>
      <c r="T2399" s="1173"/>
      <c r="U2399" s="1173"/>
      <c r="V2399" s="3199" t="s">
        <v>2073</v>
      </c>
      <c r="W2399" s="1173"/>
      <c r="X2399" s="3199" t="s">
        <v>37</v>
      </c>
      <c r="Y2399" s="1173"/>
      <c r="Z2399" s="1209" t="s">
        <v>45</v>
      </c>
      <c r="AA2399" s="1176">
        <v>4504497098</v>
      </c>
      <c r="AB2399" s="1173"/>
      <c r="AC2399" s="722">
        <v>4650</v>
      </c>
      <c r="AD2399" s="1266">
        <v>10976</v>
      </c>
      <c r="AE2399" s="722">
        <f>SUM(AD2399*P2399+AC2399)</f>
        <v>26602</v>
      </c>
      <c r="AF2399" s="31"/>
      <c r="AG2399" s="26"/>
    </row>
    <row r="2400" spans="1:33" ht="30" customHeight="1">
      <c r="A2400" s="2842" t="s">
        <v>8549</v>
      </c>
      <c r="B2400" s="2992" t="s">
        <v>17599</v>
      </c>
      <c r="C2400" s="340">
        <v>45714</v>
      </c>
      <c r="D2400" s="340">
        <f>WORKDAY(C2400,7)</f>
        <v>45723</v>
      </c>
      <c r="E2400" s="422"/>
      <c r="F2400" s="374"/>
      <c r="G2400" s="339">
        <v>8634</v>
      </c>
      <c r="H2400" s="2608"/>
      <c r="I2400" s="2852" t="s">
        <v>25</v>
      </c>
      <c r="J2400" s="410" t="s">
        <v>6018</v>
      </c>
      <c r="K2400" s="2843" t="s">
        <v>16680</v>
      </c>
      <c r="L2400" s="2844" t="s">
        <v>1102</v>
      </c>
      <c r="M2400" s="338" t="s">
        <v>17652</v>
      </c>
      <c r="N2400" s="255"/>
      <c r="O2400" s="258">
        <v>24</v>
      </c>
      <c r="P2400" s="258">
        <v>24</v>
      </c>
      <c r="Q2400" s="2853" t="s">
        <v>16681</v>
      </c>
      <c r="R2400" s="309"/>
      <c r="S2400" s="250"/>
      <c r="T2400" s="250"/>
      <c r="U2400" s="250"/>
      <c r="V2400" s="2840" t="s">
        <v>2073</v>
      </c>
      <c r="W2400" s="250"/>
      <c r="X2400" s="2840" t="s">
        <v>37</v>
      </c>
      <c r="Y2400" s="250"/>
      <c r="Z2400" s="251"/>
      <c r="AA2400" s="251" t="s">
        <v>17665</v>
      </c>
      <c r="AB2400" s="250"/>
      <c r="AC2400" s="33">
        <v>0</v>
      </c>
      <c r="AD2400" s="471">
        <v>7858.62</v>
      </c>
      <c r="AE2400" s="33">
        <f>SUM(AD2400*P2400+AC2400)</f>
        <v>188606.88</v>
      </c>
      <c r="AF2400" s="31"/>
      <c r="AG2400" s="26"/>
    </row>
    <row r="2401" spans="1:33" ht="30" customHeight="1">
      <c r="A2401" s="2842" t="s">
        <v>8916</v>
      </c>
      <c r="B2401" s="11354" t="s">
        <v>17600</v>
      </c>
      <c r="C2401" s="9752">
        <v>45714</v>
      </c>
      <c r="D2401" s="9752">
        <f>WORKDAY(C2401,60)</f>
        <v>45798</v>
      </c>
      <c r="E2401" s="9721"/>
      <c r="F2401" s="9714"/>
      <c r="G2401" s="9708">
        <v>8646</v>
      </c>
      <c r="H2401" s="9723" t="s">
        <v>17601</v>
      </c>
      <c r="I2401" s="9701"/>
      <c r="J2401" s="10074" t="s">
        <v>17602</v>
      </c>
      <c r="K2401" s="9725" t="s">
        <v>17603</v>
      </c>
      <c r="L2401" s="552" t="s">
        <v>9167</v>
      </c>
      <c r="M2401" s="9231" t="s">
        <v>17653</v>
      </c>
      <c r="N2401" s="3210" t="s">
        <v>3955</v>
      </c>
      <c r="O2401" s="258">
        <v>1</v>
      </c>
      <c r="P2401" s="258">
        <v>1</v>
      </c>
      <c r="Q2401" s="9728" t="s">
        <v>17604</v>
      </c>
      <c r="R2401" s="9740"/>
      <c r="S2401" s="250"/>
      <c r="T2401" s="250"/>
      <c r="U2401" s="250"/>
      <c r="V2401" s="9828" t="s">
        <v>2073</v>
      </c>
      <c r="W2401" s="3455"/>
      <c r="X2401" s="9828" t="s">
        <v>37</v>
      </c>
      <c r="Y2401" s="250"/>
      <c r="Z2401" s="251"/>
      <c r="AA2401" s="9816">
        <v>4504497330</v>
      </c>
      <c r="AB2401" s="250"/>
      <c r="AC2401" s="9660">
        <v>4650</v>
      </c>
      <c r="AD2401" s="471">
        <v>120736</v>
      </c>
      <c r="AE2401" s="9660">
        <f>SUM(AD2401*P2401+AD2402*P2402+AD2403*P2403+AC2401)</f>
        <v>167722</v>
      </c>
      <c r="AF2401" s="31"/>
      <c r="AG2401" s="26"/>
    </row>
    <row r="2402" spans="1:33" ht="30" customHeight="1">
      <c r="A2402" s="4807" t="s">
        <v>8916</v>
      </c>
      <c r="B2402" s="9699"/>
      <c r="C2402" s="9784"/>
      <c r="D2402" s="9784"/>
      <c r="E2402" s="9722"/>
      <c r="F2402" s="9795"/>
      <c r="G2402" s="9709"/>
      <c r="H2402" s="10039"/>
      <c r="I2402" s="9702"/>
      <c r="J2402" s="9732"/>
      <c r="K2402" s="10075"/>
      <c r="L2402" s="4808" t="s">
        <v>9966</v>
      </c>
      <c r="M2402" s="9309"/>
      <c r="N2402" s="3210" t="s">
        <v>3951</v>
      </c>
      <c r="O2402" s="3928">
        <v>0</v>
      </c>
      <c r="P2402" s="3928">
        <v>0</v>
      </c>
      <c r="Q2402" s="9729"/>
      <c r="R2402" s="9782"/>
      <c r="S2402" s="250"/>
      <c r="T2402" s="250"/>
      <c r="U2402" s="250"/>
      <c r="V2402" s="9717"/>
      <c r="W2402" s="3455"/>
      <c r="X2402" s="9717"/>
      <c r="Y2402" s="250"/>
      <c r="Z2402" s="251"/>
      <c r="AA2402" s="9717"/>
      <c r="AB2402" s="250"/>
      <c r="AC2402" s="9661"/>
      <c r="AD2402" s="471"/>
      <c r="AE2402" s="9661"/>
      <c r="AF2402" s="31"/>
      <c r="AG2402" s="26"/>
    </row>
    <row r="2403" spans="1:33" ht="30" customHeight="1">
      <c r="A2403" s="4069" t="s">
        <v>8916</v>
      </c>
      <c r="B2403" s="9700"/>
      <c r="C2403" s="9753"/>
      <c r="D2403" s="9753"/>
      <c r="E2403" s="9410"/>
      <c r="F2403" s="9715"/>
      <c r="G2403" s="9710"/>
      <c r="H2403" s="10040"/>
      <c r="I2403" s="9703"/>
      <c r="J2403" s="9705"/>
      <c r="K2403" s="10076"/>
      <c r="L2403" s="4808" t="s">
        <v>8688</v>
      </c>
      <c r="M2403" s="9280"/>
      <c r="N2403" s="3210" t="s">
        <v>3951</v>
      </c>
      <c r="O2403" s="258">
        <v>1</v>
      </c>
      <c r="P2403" s="258">
        <v>1</v>
      </c>
      <c r="Q2403" s="9730"/>
      <c r="R2403" s="9741"/>
      <c r="S2403" s="250"/>
      <c r="T2403" s="250"/>
      <c r="U2403" s="250"/>
      <c r="V2403" s="9718"/>
      <c r="W2403" s="3455"/>
      <c r="X2403" s="9718"/>
      <c r="Y2403" s="250"/>
      <c r="Z2403" s="251"/>
      <c r="AA2403" s="9718"/>
      <c r="AB2403" s="250"/>
      <c r="AC2403" s="9662"/>
      <c r="AD2403" s="471">
        <v>42336</v>
      </c>
      <c r="AE2403" s="9662"/>
      <c r="AF2403" s="31"/>
      <c r="AG2403" s="26"/>
    </row>
    <row r="2404" spans="1:33" ht="30" customHeight="1">
      <c r="A2404" s="2842" t="s">
        <v>9092</v>
      </c>
      <c r="B2404" s="11325" t="s">
        <v>17605</v>
      </c>
      <c r="C2404" s="9752">
        <v>45714</v>
      </c>
      <c r="D2404" s="9752">
        <f>WORKDAY(C2404,60)</f>
        <v>45798</v>
      </c>
      <c r="E2404" s="9721"/>
      <c r="F2404" s="9714"/>
      <c r="G2404" s="9708">
        <v>8599</v>
      </c>
      <c r="H2404" s="10072"/>
      <c r="I2404" s="10073" t="s">
        <v>92</v>
      </c>
      <c r="J2404" s="10078" t="s">
        <v>17606</v>
      </c>
      <c r="K2404" s="9725" t="s">
        <v>17607</v>
      </c>
      <c r="L2404" s="552" t="s">
        <v>13689</v>
      </c>
      <c r="M2404" s="9231" t="s">
        <v>17654</v>
      </c>
      <c r="N2404" s="3210" t="s">
        <v>3953</v>
      </c>
      <c r="O2404" s="258">
        <v>1</v>
      </c>
      <c r="P2404" s="258">
        <v>1</v>
      </c>
      <c r="Q2404" s="9728" t="s">
        <v>17608</v>
      </c>
      <c r="R2404" s="9740"/>
      <c r="S2404" s="250"/>
      <c r="T2404" s="250"/>
      <c r="U2404" s="250"/>
      <c r="V2404" s="9800" t="s">
        <v>2073</v>
      </c>
      <c r="W2404" s="250"/>
      <c r="X2404" s="9800" t="s">
        <v>37</v>
      </c>
      <c r="Y2404" s="250"/>
      <c r="Z2404" s="251"/>
      <c r="AA2404" s="9816">
        <v>4504497327</v>
      </c>
      <c r="AB2404" s="250"/>
      <c r="AC2404" s="9660">
        <v>3000</v>
      </c>
      <c r="AD2404" s="471">
        <v>147294</v>
      </c>
      <c r="AE2404" s="9660">
        <f>SUM(AD2404*P2404+AD2405*P2405+AC2404)</f>
        <v>197334</v>
      </c>
      <c r="AF2404" s="31"/>
      <c r="AG2404" s="26"/>
    </row>
    <row r="2405" spans="1:33" ht="30" customHeight="1">
      <c r="A2405" s="3941" t="s">
        <v>9092</v>
      </c>
      <c r="B2405" s="11326"/>
      <c r="C2405" s="9753"/>
      <c r="D2405" s="9753"/>
      <c r="E2405" s="9410"/>
      <c r="F2405" s="9715"/>
      <c r="G2405" s="9710"/>
      <c r="H2405" s="9724"/>
      <c r="I2405" s="9703"/>
      <c r="J2405" s="9705"/>
      <c r="K2405" s="9727"/>
      <c r="L2405" s="2844" t="s">
        <v>8688</v>
      </c>
      <c r="M2405" s="9280"/>
      <c r="N2405" s="3210" t="s">
        <v>3951</v>
      </c>
      <c r="O2405" s="258">
        <v>1</v>
      </c>
      <c r="P2405" s="258">
        <v>1</v>
      </c>
      <c r="Q2405" s="9730"/>
      <c r="R2405" s="9741"/>
      <c r="S2405" s="250"/>
      <c r="T2405" s="250"/>
      <c r="U2405" s="250"/>
      <c r="V2405" s="9802"/>
      <c r="W2405" s="250"/>
      <c r="X2405" s="9802"/>
      <c r="Y2405" s="250"/>
      <c r="Z2405" s="251"/>
      <c r="AA2405" s="9718"/>
      <c r="AB2405" s="250"/>
      <c r="AC2405" s="9662"/>
      <c r="AD2405" s="471">
        <v>47040</v>
      </c>
      <c r="AE2405" s="9662"/>
      <c r="AF2405" s="31"/>
      <c r="AG2405" s="26"/>
    </row>
    <row r="2406" spans="1:33" ht="30" customHeight="1">
      <c r="A2406" s="2842" t="s">
        <v>9092</v>
      </c>
      <c r="B2406" s="10073" t="s">
        <v>17609</v>
      </c>
      <c r="C2406" s="9752">
        <v>45714</v>
      </c>
      <c r="D2406" s="9752">
        <f>WORKDAY(C2406,60)</f>
        <v>45798</v>
      </c>
      <c r="E2406" s="9721"/>
      <c r="F2406" s="9714"/>
      <c r="G2406" s="9708">
        <v>8599</v>
      </c>
      <c r="H2406" s="9723" t="s">
        <v>6431</v>
      </c>
      <c r="I2406" s="9701"/>
      <c r="J2406" s="9728" t="s">
        <v>17610</v>
      </c>
      <c r="K2406" s="9725" t="s">
        <v>17611</v>
      </c>
      <c r="L2406" s="552" t="s">
        <v>9167</v>
      </c>
      <c r="M2406" s="9231" t="s">
        <v>17655</v>
      </c>
      <c r="N2406" s="3210" t="s">
        <v>3955</v>
      </c>
      <c r="O2406" s="258">
        <v>1</v>
      </c>
      <c r="P2406" s="258">
        <v>1</v>
      </c>
      <c r="Q2406" s="9728" t="s">
        <v>17612</v>
      </c>
      <c r="R2406" s="9740"/>
      <c r="S2406" s="250"/>
      <c r="T2406" s="250"/>
      <c r="U2406" s="250"/>
      <c r="V2406" s="9800" t="s">
        <v>2073</v>
      </c>
      <c r="W2406" s="250"/>
      <c r="X2406" s="9800" t="s">
        <v>37</v>
      </c>
      <c r="Y2406" s="250"/>
      <c r="Z2406" s="251"/>
      <c r="AA2406" s="9816">
        <v>4504497328</v>
      </c>
      <c r="AB2406" s="250"/>
      <c r="AC2406" s="9660">
        <v>3000</v>
      </c>
      <c r="AD2406" s="471">
        <v>98784</v>
      </c>
      <c r="AE2406" s="9660">
        <f>SUM(AD2406*P2406+AD2407*P2407+AC2406)</f>
        <v>148824</v>
      </c>
      <c r="AF2406" s="31"/>
      <c r="AG2406" s="26"/>
    </row>
    <row r="2407" spans="1:33" ht="30" customHeight="1">
      <c r="A2407" s="2842" t="s">
        <v>9092</v>
      </c>
      <c r="B2407" s="9912"/>
      <c r="C2407" s="9753"/>
      <c r="D2407" s="9753"/>
      <c r="E2407" s="9410"/>
      <c r="F2407" s="9715"/>
      <c r="G2407" s="9710"/>
      <c r="H2407" s="9724"/>
      <c r="I2407" s="9703"/>
      <c r="J2407" s="9705"/>
      <c r="K2407" s="9727"/>
      <c r="L2407" s="2844" t="s">
        <v>8688</v>
      </c>
      <c r="M2407" s="9280"/>
      <c r="N2407" s="3210" t="s">
        <v>3951</v>
      </c>
      <c r="O2407" s="258">
        <v>1</v>
      </c>
      <c r="P2407" s="258">
        <v>1</v>
      </c>
      <c r="Q2407" s="9730"/>
      <c r="R2407" s="9741"/>
      <c r="S2407" s="250"/>
      <c r="T2407" s="250"/>
      <c r="U2407" s="250"/>
      <c r="V2407" s="9802"/>
      <c r="W2407" s="250"/>
      <c r="X2407" s="9802"/>
      <c r="Y2407" s="250"/>
      <c r="Z2407" s="251"/>
      <c r="AA2407" s="9718"/>
      <c r="AB2407" s="250"/>
      <c r="AC2407" s="9662"/>
      <c r="AD2407" s="471">
        <v>47040</v>
      </c>
      <c r="AE2407" s="9662"/>
      <c r="AF2407" s="31"/>
      <c r="AG2407" s="26"/>
    </row>
    <row r="2408" spans="1:33" ht="30" customHeight="1">
      <c r="A2408" s="2868" t="s">
        <v>9208</v>
      </c>
      <c r="B2408" s="2992" t="s">
        <v>17613</v>
      </c>
      <c r="C2408" s="1277">
        <v>45714</v>
      </c>
      <c r="D2408" s="1277">
        <f>WORKDAY(C2408,7)</f>
        <v>45723</v>
      </c>
      <c r="E2408" s="593"/>
      <c r="F2408" s="1297"/>
      <c r="G2408" s="1276">
        <v>8606</v>
      </c>
      <c r="H2408" s="2869" t="s">
        <v>13765</v>
      </c>
      <c r="I2408" s="1326"/>
      <c r="J2408" s="1304" t="s">
        <v>17614</v>
      </c>
      <c r="K2408" s="2870" t="s">
        <v>17615</v>
      </c>
      <c r="L2408" s="2871" t="s">
        <v>28</v>
      </c>
      <c r="M2408" s="771" t="s">
        <v>17656</v>
      </c>
      <c r="N2408" s="1176"/>
      <c r="O2408" s="1272">
        <v>2</v>
      </c>
      <c r="P2408" s="1272">
        <v>2</v>
      </c>
      <c r="Q2408" s="2014" t="s">
        <v>17616</v>
      </c>
      <c r="R2408" s="1173"/>
      <c r="S2408" s="1173"/>
      <c r="T2408" s="1173"/>
      <c r="U2408" s="1173"/>
      <c r="V2408" s="2841" t="s">
        <v>2073</v>
      </c>
      <c r="W2408" s="1173"/>
      <c r="X2408" s="2841" t="s">
        <v>37</v>
      </c>
      <c r="Y2408" s="1173"/>
      <c r="Z2408" s="2478" t="s">
        <v>45</v>
      </c>
      <c r="AA2408" s="1176">
        <v>4504497444</v>
      </c>
      <c r="AB2408" s="1173"/>
      <c r="AC2408" s="722">
        <v>0</v>
      </c>
      <c r="AD2408" s="1266">
        <v>5589</v>
      </c>
      <c r="AE2408" s="722">
        <f>SUM(AD2408*P2408+AC2408)</f>
        <v>11178</v>
      </c>
      <c r="AF2408" s="31"/>
      <c r="AG2408" s="26"/>
    </row>
    <row r="2409" spans="1:33" ht="30" customHeight="1">
      <c r="A2409" s="2842" t="s">
        <v>14478</v>
      </c>
      <c r="B2409" s="11142" t="s">
        <v>17617</v>
      </c>
      <c r="C2409" s="9752">
        <v>45714</v>
      </c>
      <c r="D2409" s="9752">
        <f>WORKDAY(C2409,60)</f>
        <v>45798</v>
      </c>
      <c r="E2409" s="9721"/>
      <c r="F2409" s="9714"/>
      <c r="G2409" s="9708">
        <v>8617</v>
      </c>
      <c r="H2409" s="9723" t="s">
        <v>17618</v>
      </c>
      <c r="I2409" s="9701"/>
      <c r="J2409" s="10087" t="s">
        <v>17619</v>
      </c>
      <c r="K2409" s="9725" t="s">
        <v>17620</v>
      </c>
      <c r="L2409" s="5420" t="s">
        <v>4019</v>
      </c>
      <c r="M2409" s="9231" t="s">
        <v>17657</v>
      </c>
      <c r="N2409" s="3210" t="s">
        <v>3952</v>
      </c>
      <c r="O2409" s="258">
        <v>15</v>
      </c>
      <c r="P2409" s="258">
        <v>15</v>
      </c>
      <c r="Q2409" s="9728" t="s">
        <v>17621</v>
      </c>
      <c r="R2409" s="9740"/>
      <c r="S2409" s="250"/>
      <c r="T2409" s="250"/>
      <c r="U2409" s="250"/>
      <c r="V2409" s="10088" t="s">
        <v>9338</v>
      </c>
      <c r="W2409" s="3455"/>
      <c r="X2409" s="10088" t="s">
        <v>7042</v>
      </c>
      <c r="Y2409" s="250"/>
      <c r="Z2409" s="251"/>
      <c r="AA2409" s="9816">
        <v>4504497746</v>
      </c>
      <c r="AB2409" s="250"/>
      <c r="AC2409" s="9660">
        <v>70000</v>
      </c>
      <c r="AD2409" s="471">
        <v>11385</v>
      </c>
      <c r="AE2409" s="9660">
        <f>SUM(AD2409*P2409+AD2410*P2410+AC2409)</f>
        <v>291265</v>
      </c>
      <c r="AF2409" s="31"/>
      <c r="AG2409" s="26"/>
    </row>
    <row r="2410" spans="1:33" ht="30" customHeight="1">
      <c r="A2410" s="2842" t="s">
        <v>14478</v>
      </c>
      <c r="B2410" s="9700"/>
      <c r="C2410" s="9753"/>
      <c r="D2410" s="9753"/>
      <c r="E2410" s="9410"/>
      <c r="F2410" s="9715"/>
      <c r="G2410" s="9710"/>
      <c r="H2410" s="9724"/>
      <c r="I2410" s="9703"/>
      <c r="J2410" s="9705"/>
      <c r="K2410" s="9727"/>
      <c r="L2410" s="552" t="s">
        <v>8689</v>
      </c>
      <c r="M2410" s="9280"/>
      <c r="N2410" s="3210" t="s">
        <v>3954</v>
      </c>
      <c r="O2410" s="258">
        <v>1</v>
      </c>
      <c r="P2410" s="258">
        <v>1</v>
      </c>
      <c r="Q2410" s="9730"/>
      <c r="R2410" s="9741"/>
      <c r="S2410" s="250"/>
      <c r="T2410" s="250"/>
      <c r="U2410" s="250"/>
      <c r="V2410" s="9718"/>
      <c r="W2410" s="3455"/>
      <c r="X2410" s="9718"/>
      <c r="Y2410" s="250"/>
      <c r="Z2410" s="251"/>
      <c r="AA2410" s="9718"/>
      <c r="AB2410" s="250"/>
      <c r="AC2410" s="9662"/>
      <c r="AD2410" s="471">
        <v>50490</v>
      </c>
      <c r="AE2410" s="9662"/>
      <c r="AF2410" s="31"/>
      <c r="AG2410" s="26"/>
    </row>
    <row r="2411" spans="1:33" ht="30" customHeight="1">
      <c r="A2411" s="2842" t="s">
        <v>14478</v>
      </c>
      <c r="B2411" s="11140" t="s">
        <v>17622</v>
      </c>
      <c r="C2411" s="9752">
        <v>45714</v>
      </c>
      <c r="D2411" s="9752">
        <f>WORKDAY(C2411,60)</f>
        <v>45798</v>
      </c>
      <c r="E2411" s="9721"/>
      <c r="F2411" s="9714"/>
      <c r="G2411" s="9708">
        <v>8617</v>
      </c>
      <c r="H2411" s="9723" t="s">
        <v>17623</v>
      </c>
      <c r="I2411" s="9701"/>
      <c r="J2411" s="9978" t="s">
        <v>17624</v>
      </c>
      <c r="K2411" s="9725" t="s">
        <v>17625</v>
      </c>
      <c r="L2411" s="6422" t="s">
        <v>193</v>
      </c>
      <c r="M2411" s="9231" t="s">
        <v>17658</v>
      </c>
      <c r="N2411" s="3210" t="s">
        <v>3952</v>
      </c>
      <c r="O2411" s="258">
        <v>4</v>
      </c>
      <c r="P2411" s="258">
        <v>6</v>
      </c>
      <c r="Q2411" s="9728" t="s">
        <v>17626</v>
      </c>
      <c r="R2411" s="9740"/>
      <c r="S2411" s="250"/>
      <c r="T2411" s="250"/>
      <c r="U2411" s="250"/>
      <c r="V2411" s="10082" t="s">
        <v>9338</v>
      </c>
      <c r="W2411" s="3455"/>
      <c r="X2411" s="10082" t="s">
        <v>7042</v>
      </c>
      <c r="Y2411" s="250"/>
      <c r="Z2411" s="251"/>
      <c r="AA2411" s="9816">
        <v>4504497752</v>
      </c>
      <c r="AB2411" s="250"/>
      <c r="AC2411" s="9660">
        <v>52000</v>
      </c>
      <c r="AD2411" s="471">
        <v>11385</v>
      </c>
      <c r="AE2411" s="9660">
        <f>SUM(AD2411*P2411+AD2412*P2412+AD2413*P2413+AC2411)</f>
        <v>189610</v>
      </c>
      <c r="AF2411" s="31"/>
      <c r="AG2411" s="26"/>
    </row>
    <row r="2412" spans="1:33" ht="30" customHeight="1">
      <c r="A2412" s="2842" t="s">
        <v>14478</v>
      </c>
      <c r="B2412" s="9911"/>
      <c r="C2412" s="9784"/>
      <c r="D2412" s="9784"/>
      <c r="E2412" s="9722"/>
      <c r="F2412" s="9795"/>
      <c r="G2412" s="9709"/>
      <c r="H2412" s="9797"/>
      <c r="I2412" s="9702"/>
      <c r="J2412" s="9732"/>
      <c r="K2412" s="9726"/>
      <c r="L2412" s="552" t="s">
        <v>8689</v>
      </c>
      <c r="M2412" s="9309"/>
      <c r="N2412" s="3210" t="s">
        <v>3954</v>
      </c>
      <c r="O2412" s="258">
        <v>1</v>
      </c>
      <c r="P2412" s="258">
        <v>1</v>
      </c>
      <c r="Q2412" s="9729"/>
      <c r="R2412" s="9782"/>
      <c r="S2412" s="250"/>
      <c r="T2412" s="250"/>
      <c r="U2412" s="250"/>
      <c r="V2412" s="9717"/>
      <c r="W2412" s="3455"/>
      <c r="X2412" s="9717"/>
      <c r="Y2412" s="250"/>
      <c r="Z2412" s="251"/>
      <c r="AA2412" s="9717"/>
      <c r="AB2412" s="250"/>
      <c r="AC2412" s="9661"/>
      <c r="AD2412" s="471">
        <v>50490</v>
      </c>
      <c r="AE2412" s="9661"/>
      <c r="AF2412" s="31"/>
      <c r="AG2412" s="26"/>
    </row>
    <row r="2413" spans="1:33" ht="30" customHeight="1">
      <c r="A2413" s="2842" t="s">
        <v>14478</v>
      </c>
      <c r="B2413" s="9912"/>
      <c r="C2413" s="9753"/>
      <c r="D2413" s="9753"/>
      <c r="E2413" s="9410"/>
      <c r="F2413" s="9715"/>
      <c r="G2413" s="9710"/>
      <c r="H2413" s="9724"/>
      <c r="I2413" s="9703"/>
      <c r="J2413" s="9705"/>
      <c r="K2413" s="9727"/>
      <c r="L2413" s="552" t="s">
        <v>9966</v>
      </c>
      <c r="M2413" s="9280"/>
      <c r="N2413" s="3210" t="s">
        <v>3951</v>
      </c>
      <c r="O2413" s="258">
        <v>1</v>
      </c>
      <c r="P2413" s="258">
        <v>1</v>
      </c>
      <c r="Q2413" s="9730"/>
      <c r="R2413" s="9741"/>
      <c r="S2413" s="250"/>
      <c r="T2413" s="250"/>
      <c r="U2413" s="250"/>
      <c r="V2413" s="9718"/>
      <c r="W2413" s="3455"/>
      <c r="X2413" s="9718"/>
      <c r="Y2413" s="250"/>
      <c r="Z2413" s="251"/>
      <c r="AA2413" s="9718"/>
      <c r="AB2413" s="250"/>
      <c r="AC2413" s="9662"/>
      <c r="AD2413" s="471">
        <v>18810</v>
      </c>
      <c r="AE2413" s="9662"/>
      <c r="AF2413" s="31"/>
      <c r="AG2413" s="26"/>
    </row>
    <row r="2414" spans="1:33" ht="30" customHeight="1">
      <c r="A2414" s="4402" t="s">
        <v>14478</v>
      </c>
      <c r="B2414" s="11361" t="s">
        <v>17627</v>
      </c>
      <c r="C2414" s="9752">
        <v>45714</v>
      </c>
      <c r="D2414" s="9752">
        <f>WORKDAY(C2414,60)</f>
        <v>45798</v>
      </c>
      <c r="E2414" s="9721"/>
      <c r="F2414" s="9714"/>
      <c r="G2414" s="9708">
        <v>8617</v>
      </c>
      <c r="H2414" s="9723" t="s">
        <v>17628</v>
      </c>
      <c r="I2414" s="9701"/>
      <c r="J2414" s="11346" t="s">
        <v>17629</v>
      </c>
      <c r="K2414" s="9725" t="s">
        <v>17630</v>
      </c>
      <c r="L2414" s="552" t="s">
        <v>8516</v>
      </c>
      <c r="M2414" s="9231" t="s">
        <v>17659</v>
      </c>
      <c r="N2414" s="3210" t="s">
        <v>3957</v>
      </c>
      <c r="O2414" s="258">
        <v>1</v>
      </c>
      <c r="P2414" s="258">
        <v>1</v>
      </c>
      <c r="Q2414" s="9728" t="s">
        <v>17631</v>
      </c>
      <c r="R2414" s="9740"/>
      <c r="S2414" s="250"/>
      <c r="T2414" s="250"/>
      <c r="U2414" s="250"/>
      <c r="V2414" s="10051" t="s">
        <v>2073</v>
      </c>
      <c r="W2414" s="3455"/>
      <c r="X2414" s="10051" t="s">
        <v>7042</v>
      </c>
      <c r="Y2414" s="250"/>
      <c r="Z2414" s="251"/>
      <c r="AA2414" s="9816">
        <v>4504497883</v>
      </c>
      <c r="AB2414" s="250"/>
      <c r="AC2414" s="9660">
        <v>52000</v>
      </c>
      <c r="AD2414" s="471">
        <v>46530</v>
      </c>
      <c r="AE2414" s="9660">
        <f>SUM(AD2414*P2414+AD2415*P2415+AC2414)</f>
        <v>246535</v>
      </c>
      <c r="AF2414" s="31"/>
      <c r="AG2414" s="26"/>
    </row>
    <row r="2415" spans="1:33" ht="30" customHeight="1">
      <c r="A2415" s="4402" t="s">
        <v>14478</v>
      </c>
      <c r="B2415" s="9912"/>
      <c r="C2415" s="9753"/>
      <c r="D2415" s="9753"/>
      <c r="E2415" s="9410"/>
      <c r="F2415" s="9715"/>
      <c r="G2415" s="9710"/>
      <c r="H2415" s="9724"/>
      <c r="I2415" s="9703"/>
      <c r="J2415" s="9705"/>
      <c r="K2415" s="9727"/>
      <c r="L2415" s="4358" t="s">
        <v>201</v>
      </c>
      <c r="M2415" s="9280"/>
      <c r="N2415" s="3210"/>
      <c r="O2415" s="257">
        <v>13</v>
      </c>
      <c r="P2415" s="257">
        <v>13</v>
      </c>
      <c r="Q2415" s="9730"/>
      <c r="R2415" s="9741"/>
      <c r="S2415" s="250"/>
      <c r="T2415" s="250"/>
      <c r="U2415" s="250"/>
      <c r="V2415" s="9718"/>
      <c r="W2415" s="3455"/>
      <c r="X2415" s="9718"/>
      <c r="Y2415" s="250"/>
      <c r="Z2415" s="251"/>
      <c r="AA2415" s="9718"/>
      <c r="AB2415" s="250"/>
      <c r="AC2415" s="9662"/>
      <c r="AD2415" s="471">
        <v>11385</v>
      </c>
      <c r="AE2415" s="9662"/>
      <c r="AF2415" s="31"/>
      <c r="AG2415" s="26"/>
    </row>
    <row r="2416" spans="1:33" ht="30" customHeight="1">
      <c r="A2416" s="2842" t="s">
        <v>14478</v>
      </c>
      <c r="B2416" s="11316" t="s">
        <v>17632</v>
      </c>
      <c r="C2416" s="9752">
        <v>45714</v>
      </c>
      <c r="D2416" s="9752">
        <f>WORKDAY(C2416,60)</f>
        <v>45798</v>
      </c>
      <c r="E2416" s="9721"/>
      <c r="F2416" s="9714"/>
      <c r="G2416" s="9708">
        <v>8617</v>
      </c>
      <c r="H2416" s="9723" t="s">
        <v>3715</v>
      </c>
      <c r="I2416" s="9701"/>
      <c r="J2416" s="9731" t="s">
        <v>17633</v>
      </c>
      <c r="K2416" s="9725" t="s">
        <v>17634</v>
      </c>
      <c r="L2416" s="552" t="s">
        <v>8925</v>
      </c>
      <c r="M2416" s="9231" t="s">
        <v>17660</v>
      </c>
      <c r="N2416" s="3210" t="s">
        <v>3955</v>
      </c>
      <c r="O2416" s="258">
        <v>1</v>
      </c>
      <c r="P2416" s="258">
        <v>1</v>
      </c>
      <c r="Q2416" s="9728" t="s">
        <v>17635</v>
      </c>
      <c r="R2416" s="9740"/>
      <c r="S2416" s="250"/>
      <c r="T2416" s="250"/>
      <c r="U2416" s="250"/>
      <c r="V2416" s="10048" t="s">
        <v>9338</v>
      </c>
      <c r="W2416" s="3455"/>
      <c r="X2416" s="10048" t="s">
        <v>7042</v>
      </c>
      <c r="Y2416" s="250"/>
      <c r="Z2416" s="251"/>
      <c r="AA2416" s="9816">
        <v>4504497884</v>
      </c>
      <c r="AB2416" s="250"/>
      <c r="AC2416" s="9660">
        <v>7000</v>
      </c>
      <c r="AD2416" s="471">
        <v>94050</v>
      </c>
      <c r="AE2416" s="9660">
        <f>SUM(AD2416*P2416+AD2417*P2417+AD2418*P2418+AC2416)</f>
        <v>156490</v>
      </c>
      <c r="AF2416" s="31"/>
      <c r="AG2416" s="26"/>
    </row>
    <row r="2417" spans="1:33" ht="30" customHeight="1">
      <c r="A2417" s="2842" t="s">
        <v>14478</v>
      </c>
      <c r="B2417" s="9699"/>
      <c r="C2417" s="9784"/>
      <c r="D2417" s="9784"/>
      <c r="E2417" s="9722"/>
      <c r="F2417" s="9795"/>
      <c r="G2417" s="9709"/>
      <c r="H2417" s="9797"/>
      <c r="I2417" s="9702"/>
      <c r="J2417" s="9732"/>
      <c r="K2417" s="9726"/>
      <c r="L2417" s="552" t="s">
        <v>9966</v>
      </c>
      <c r="M2417" s="9309"/>
      <c r="N2417" s="3210" t="s">
        <v>3951</v>
      </c>
      <c r="O2417" s="258">
        <v>1</v>
      </c>
      <c r="P2417" s="258">
        <v>1</v>
      </c>
      <c r="Q2417" s="9729"/>
      <c r="R2417" s="9782"/>
      <c r="S2417" s="250"/>
      <c r="T2417" s="250"/>
      <c r="U2417" s="250"/>
      <c r="V2417" s="9717"/>
      <c r="W2417" s="3455"/>
      <c r="X2417" s="9717"/>
      <c r="Y2417" s="250"/>
      <c r="Z2417" s="251"/>
      <c r="AA2417" s="9717"/>
      <c r="AB2417" s="250"/>
      <c r="AC2417" s="9661"/>
      <c r="AD2417" s="471">
        <v>18810</v>
      </c>
      <c r="AE2417" s="9661"/>
      <c r="AF2417" s="31"/>
      <c r="AG2417" s="26"/>
    </row>
    <row r="2418" spans="1:33" ht="30" customHeight="1">
      <c r="A2418" s="6606" t="s">
        <v>14478</v>
      </c>
      <c r="B2418" s="9700"/>
      <c r="C2418" s="9753"/>
      <c r="D2418" s="9753"/>
      <c r="E2418" s="9410"/>
      <c r="F2418" s="9715"/>
      <c r="G2418" s="9710"/>
      <c r="H2418" s="9724"/>
      <c r="I2418" s="9703"/>
      <c r="J2418" s="9705"/>
      <c r="K2418" s="9727"/>
      <c r="L2418" s="2844" t="s">
        <v>8688</v>
      </c>
      <c r="M2418" s="9280"/>
      <c r="N2418" s="3210" t="s">
        <v>3951</v>
      </c>
      <c r="O2418" s="258">
        <v>1</v>
      </c>
      <c r="P2418" s="258">
        <v>1</v>
      </c>
      <c r="Q2418" s="9730"/>
      <c r="R2418" s="9741"/>
      <c r="S2418" s="250"/>
      <c r="T2418" s="250"/>
      <c r="U2418" s="250"/>
      <c r="V2418" s="9718"/>
      <c r="W2418" s="3455"/>
      <c r="X2418" s="9718"/>
      <c r="Y2418" s="250"/>
      <c r="Z2418" s="251"/>
      <c r="AA2418" s="9718"/>
      <c r="AB2418" s="250"/>
      <c r="AC2418" s="9662"/>
      <c r="AD2418" s="471">
        <v>36630</v>
      </c>
      <c r="AE2418" s="9662"/>
      <c r="AF2418" s="31"/>
      <c r="AG2418" s="26"/>
    </row>
    <row r="2419" spans="1:33" ht="30" customHeight="1">
      <c r="A2419" s="2842" t="s">
        <v>14478</v>
      </c>
      <c r="B2419" s="11307" t="s">
        <v>17636</v>
      </c>
      <c r="C2419" s="9752">
        <v>45714</v>
      </c>
      <c r="D2419" s="9752">
        <f>WORKDAY(C2419,60)</f>
        <v>45798</v>
      </c>
      <c r="E2419" s="9721"/>
      <c r="F2419" s="9714"/>
      <c r="G2419" s="9708">
        <v>8617</v>
      </c>
      <c r="H2419" s="9723" t="s">
        <v>660</v>
      </c>
      <c r="I2419" s="9701"/>
      <c r="J2419" s="11312" t="s">
        <v>17637</v>
      </c>
      <c r="K2419" s="9725" t="s">
        <v>17638</v>
      </c>
      <c r="L2419" s="2844" t="s">
        <v>76</v>
      </c>
      <c r="M2419" s="9231" t="s">
        <v>17661</v>
      </c>
      <c r="N2419" s="3210" t="s">
        <v>3952</v>
      </c>
      <c r="O2419" s="258">
        <v>4</v>
      </c>
      <c r="P2419" s="258">
        <v>4</v>
      </c>
      <c r="Q2419" s="9728" t="s">
        <v>17626</v>
      </c>
      <c r="R2419" s="9740"/>
      <c r="S2419" s="250"/>
      <c r="T2419" s="250"/>
      <c r="U2419" s="250"/>
      <c r="V2419" s="10051" t="s">
        <v>2073</v>
      </c>
      <c r="W2419" s="3455"/>
      <c r="X2419" s="10051" t="s">
        <v>7042</v>
      </c>
      <c r="Y2419" s="250"/>
      <c r="Z2419" s="251"/>
      <c r="AA2419" s="9816">
        <v>4504497885</v>
      </c>
      <c r="AB2419" s="250"/>
      <c r="AC2419" s="9660">
        <v>20000</v>
      </c>
      <c r="AD2419" s="471">
        <v>11385</v>
      </c>
      <c r="AE2419" s="9660">
        <f>SUM(AD2419*P2419+AD2420*P2420+AD2421*P2421+AC2419)</f>
        <v>152660</v>
      </c>
      <c r="AF2419" s="31"/>
      <c r="AG2419" s="26"/>
    </row>
    <row r="2420" spans="1:33" ht="30" customHeight="1">
      <c r="A2420" s="2842" t="s">
        <v>14478</v>
      </c>
      <c r="B2420" s="11308"/>
      <c r="C2420" s="9784"/>
      <c r="D2420" s="9784"/>
      <c r="E2420" s="9722"/>
      <c r="F2420" s="9795"/>
      <c r="G2420" s="9709"/>
      <c r="H2420" s="10039"/>
      <c r="I2420" s="9702"/>
      <c r="J2420" s="11313"/>
      <c r="K2420" s="10075"/>
      <c r="L2420" s="4384" t="s">
        <v>8689</v>
      </c>
      <c r="M2420" s="9309"/>
      <c r="N2420" s="3210" t="s">
        <v>3954</v>
      </c>
      <c r="O2420" s="258">
        <v>1</v>
      </c>
      <c r="P2420" s="258">
        <v>1</v>
      </c>
      <c r="Q2420" s="9729"/>
      <c r="R2420" s="9782"/>
      <c r="S2420" s="250"/>
      <c r="T2420" s="250"/>
      <c r="U2420" s="250"/>
      <c r="V2420" s="9717"/>
      <c r="W2420" s="3455"/>
      <c r="X2420" s="9717"/>
      <c r="Y2420" s="250"/>
      <c r="Z2420" s="251"/>
      <c r="AA2420" s="9717"/>
      <c r="AB2420" s="250"/>
      <c r="AC2420" s="9661"/>
      <c r="AD2420" s="471">
        <v>50490</v>
      </c>
      <c r="AE2420" s="9661"/>
      <c r="AF2420" s="31"/>
      <c r="AG2420" s="26"/>
    </row>
    <row r="2421" spans="1:33" ht="30" customHeight="1">
      <c r="A2421" s="4382" t="s">
        <v>14478</v>
      </c>
      <c r="B2421" s="11309"/>
      <c r="C2421" s="9753"/>
      <c r="D2421" s="9753"/>
      <c r="E2421" s="9410"/>
      <c r="F2421" s="9715"/>
      <c r="G2421" s="9710"/>
      <c r="H2421" s="10040"/>
      <c r="I2421" s="9703"/>
      <c r="J2421" s="11314"/>
      <c r="K2421" s="10076"/>
      <c r="L2421" s="4384" t="s">
        <v>8688</v>
      </c>
      <c r="M2421" s="9280"/>
      <c r="N2421" s="3210" t="s">
        <v>3951</v>
      </c>
      <c r="O2421" s="258">
        <v>1</v>
      </c>
      <c r="P2421" s="258">
        <v>1</v>
      </c>
      <c r="Q2421" s="9730"/>
      <c r="R2421" s="9741"/>
      <c r="S2421" s="250"/>
      <c r="T2421" s="250"/>
      <c r="U2421" s="250"/>
      <c r="V2421" s="9718"/>
      <c r="W2421" s="3455"/>
      <c r="X2421" s="9718"/>
      <c r="Y2421" s="250"/>
      <c r="Z2421" s="251"/>
      <c r="AA2421" s="9718"/>
      <c r="AB2421" s="250"/>
      <c r="AC2421" s="9662"/>
      <c r="AD2421" s="471">
        <v>36630</v>
      </c>
      <c r="AE2421" s="9662"/>
      <c r="AF2421" s="31"/>
      <c r="AG2421" s="26"/>
    </row>
    <row r="2422" spans="1:33" ht="30" customHeight="1">
      <c r="A2422" s="2868" t="s">
        <v>8564</v>
      </c>
      <c r="B2422" s="2992" t="s">
        <v>17639</v>
      </c>
      <c r="C2422" s="1277">
        <v>45714</v>
      </c>
      <c r="D2422" s="1277">
        <f>WORKDAY(C2422,7)</f>
        <v>45723</v>
      </c>
      <c r="E2422" s="593"/>
      <c r="F2422" s="1297"/>
      <c r="G2422" s="1276">
        <v>8598</v>
      </c>
      <c r="H2422" s="2869" t="s">
        <v>6177</v>
      </c>
      <c r="I2422" s="1326"/>
      <c r="J2422" s="1304" t="s">
        <v>17640</v>
      </c>
      <c r="K2422" s="2631" t="s">
        <v>6536</v>
      </c>
      <c r="L2422" s="2871" t="s">
        <v>3368</v>
      </c>
      <c r="M2422" s="771" t="s">
        <v>17662</v>
      </c>
      <c r="N2422" s="1176"/>
      <c r="O2422" s="1272">
        <v>27</v>
      </c>
      <c r="P2422" s="1272">
        <v>27</v>
      </c>
      <c r="Q2422" s="2014" t="s">
        <v>17484</v>
      </c>
      <c r="R2422" s="1173"/>
      <c r="S2422" s="1173"/>
      <c r="T2422" s="1173"/>
      <c r="U2422" s="1173"/>
      <c r="V2422" s="3215" t="s">
        <v>2073</v>
      </c>
      <c r="W2422" s="1173"/>
      <c r="X2422" s="3215" t="s">
        <v>37</v>
      </c>
      <c r="Y2422" s="1173"/>
      <c r="Z2422" s="3216" t="s">
        <v>45</v>
      </c>
      <c r="AA2422" s="1176">
        <v>4504497874</v>
      </c>
      <c r="AB2422" s="1173"/>
      <c r="AC2422" s="722">
        <v>0</v>
      </c>
      <c r="AD2422" s="1266">
        <v>7938.81</v>
      </c>
      <c r="AE2422" s="722">
        <f>SUM(AD2422*P2422+AC2422)</f>
        <v>214347.87000000002</v>
      </c>
      <c r="AF2422" s="31"/>
      <c r="AG2422" s="26"/>
    </row>
    <row r="2423" spans="1:33" s="4113" customFormat="1" ht="30" customHeight="1">
      <c r="A2423" s="5376" t="s">
        <v>9092</v>
      </c>
      <c r="B2423" s="10029" t="s">
        <v>17666</v>
      </c>
      <c r="C2423" s="10027">
        <v>45714</v>
      </c>
      <c r="D2423" s="10027">
        <f>WORKDAY(C2423,60)</f>
        <v>45798</v>
      </c>
      <c r="E2423" s="8947"/>
      <c r="F2423" s="11182"/>
      <c r="G2423" s="9962">
        <v>8599</v>
      </c>
      <c r="H2423" s="11360"/>
      <c r="I2423" s="10029" t="s">
        <v>92</v>
      </c>
      <c r="J2423" s="10103" t="s">
        <v>17667</v>
      </c>
      <c r="K2423" s="10105" t="s">
        <v>17668</v>
      </c>
      <c r="L2423" s="5377" t="s">
        <v>9167</v>
      </c>
      <c r="M2423" s="8962" t="s">
        <v>17670</v>
      </c>
      <c r="N2423" s="5378" t="s">
        <v>3955</v>
      </c>
      <c r="O2423" s="365">
        <v>1</v>
      </c>
      <c r="P2423" s="365">
        <v>1</v>
      </c>
      <c r="Q2423" s="10103" t="s">
        <v>17669</v>
      </c>
      <c r="R2423" s="10041"/>
      <c r="S2423" s="366"/>
      <c r="T2423" s="366"/>
      <c r="U2423" s="366"/>
      <c r="V2423" s="366"/>
      <c r="W2423" s="366"/>
      <c r="X2423" s="366"/>
      <c r="Y2423" s="366"/>
      <c r="Z2423" s="364"/>
      <c r="AA2423" s="9962">
        <v>4504497328</v>
      </c>
      <c r="AB2423" s="366"/>
      <c r="AC2423" s="9657"/>
      <c r="AD2423" s="542"/>
      <c r="AE2423" s="9657"/>
      <c r="AF2423" s="68"/>
      <c r="AG2423" s="71"/>
    </row>
    <row r="2424" spans="1:33" s="4113" customFormat="1" ht="30" customHeight="1">
      <c r="A2424" s="5376" t="s">
        <v>9092</v>
      </c>
      <c r="B2424" s="11209"/>
      <c r="C2424" s="10028"/>
      <c r="D2424" s="10028"/>
      <c r="E2424" s="8949"/>
      <c r="F2424" s="11183"/>
      <c r="G2424" s="9963"/>
      <c r="H2424" s="9965"/>
      <c r="I2424" s="9976"/>
      <c r="J2424" s="10104"/>
      <c r="K2424" s="10106"/>
      <c r="L2424" s="5377" t="s">
        <v>8688</v>
      </c>
      <c r="M2424" s="8964"/>
      <c r="N2424" s="5378" t="s">
        <v>3951</v>
      </c>
      <c r="O2424" s="365">
        <v>1</v>
      </c>
      <c r="P2424" s="365">
        <v>1</v>
      </c>
      <c r="Q2424" s="10107"/>
      <c r="R2424" s="10042"/>
      <c r="S2424" s="366"/>
      <c r="T2424" s="366"/>
      <c r="U2424" s="366"/>
      <c r="V2424" s="366"/>
      <c r="W2424" s="366"/>
      <c r="X2424" s="366"/>
      <c r="Y2424" s="366"/>
      <c r="Z2424" s="364"/>
      <c r="AA2424" s="9963"/>
      <c r="AB2424" s="366"/>
      <c r="AC2424" s="9658"/>
      <c r="AD2424" s="542"/>
      <c r="AE2424" s="9658"/>
      <c r="AF2424" s="68"/>
      <c r="AG2424" s="71"/>
    </row>
    <row r="2425" spans="1:33" ht="30" customHeight="1">
      <c r="A2425" s="2940" t="s">
        <v>10014</v>
      </c>
      <c r="B2425" s="2992" t="s">
        <v>17671</v>
      </c>
      <c r="C2425" s="1277">
        <v>45715</v>
      </c>
      <c r="D2425" s="1277">
        <f>WORKDAY(C2425,8)</f>
        <v>45727</v>
      </c>
      <c r="E2425" s="593"/>
      <c r="F2425" s="1297"/>
      <c r="G2425" s="1276">
        <v>8612</v>
      </c>
      <c r="H2425" s="2941" t="s">
        <v>6443</v>
      </c>
      <c r="I2425" s="1326"/>
      <c r="J2425" s="1304" t="s">
        <v>17672</v>
      </c>
      <c r="K2425" s="2942" t="s">
        <v>17673</v>
      </c>
      <c r="L2425" s="2871" t="s">
        <v>28</v>
      </c>
      <c r="M2425" s="771" t="s">
        <v>17719</v>
      </c>
      <c r="N2425" s="1176"/>
      <c r="O2425" s="1272">
        <v>2</v>
      </c>
      <c r="P2425" s="1272">
        <v>2</v>
      </c>
      <c r="Q2425" s="2014" t="s">
        <v>17460</v>
      </c>
      <c r="R2425" s="1173"/>
      <c r="S2425" s="1173"/>
      <c r="T2425" s="1173"/>
      <c r="U2425" s="1173"/>
      <c r="V2425" s="2927" t="s">
        <v>2073</v>
      </c>
      <c r="W2425" s="1173"/>
      <c r="X2425" s="2927" t="s">
        <v>37</v>
      </c>
      <c r="Y2425" s="1173"/>
      <c r="Z2425" s="3032" t="s">
        <v>45</v>
      </c>
      <c r="AA2425" s="1176">
        <v>4504498505</v>
      </c>
      <c r="AB2425" s="1173"/>
      <c r="AC2425" s="722">
        <v>0</v>
      </c>
      <c r="AD2425" s="1266">
        <v>6156</v>
      </c>
      <c r="AE2425" s="722">
        <f>SUM(AD2425*P2425+AC2425)</f>
        <v>12312</v>
      </c>
      <c r="AF2425" s="31"/>
      <c r="AG2425" s="26"/>
    </row>
    <row r="2426" spans="1:33" ht="30" customHeight="1">
      <c r="A2426" s="2940" t="s">
        <v>8508</v>
      </c>
      <c r="B2426" s="2992" t="s">
        <v>17674</v>
      </c>
      <c r="C2426" s="1277">
        <v>45715</v>
      </c>
      <c r="D2426" s="1277">
        <f>WORKDAY(C2426,10)</f>
        <v>45729</v>
      </c>
      <c r="E2426" s="593"/>
      <c r="F2426" s="1297"/>
      <c r="G2426" s="1276">
        <v>8601</v>
      </c>
      <c r="H2426" s="2941" t="s">
        <v>11774</v>
      </c>
      <c r="I2426" s="1326"/>
      <c r="J2426" s="2943" t="s">
        <v>17675</v>
      </c>
      <c r="K2426" s="2942" t="s">
        <v>17676</v>
      </c>
      <c r="L2426" s="1397" t="s">
        <v>17677</v>
      </c>
      <c r="M2426" s="771" t="s">
        <v>17720</v>
      </c>
      <c r="N2426" s="1176"/>
      <c r="O2426" s="1272">
        <v>1</v>
      </c>
      <c r="P2426" s="1272">
        <v>1</v>
      </c>
      <c r="Q2426" s="2014" t="s">
        <v>17678</v>
      </c>
      <c r="R2426" s="1173"/>
      <c r="S2426" s="1173"/>
      <c r="T2426" s="1173"/>
      <c r="U2426" s="1173"/>
      <c r="V2426" s="2841" t="s">
        <v>2073</v>
      </c>
      <c r="W2426" s="1173"/>
      <c r="X2426" s="2841" t="s">
        <v>37</v>
      </c>
      <c r="Y2426" s="1173"/>
      <c r="Z2426" s="2927" t="s">
        <v>45</v>
      </c>
      <c r="AA2426" s="1176">
        <v>4504499081</v>
      </c>
      <c r="AB2426" s="1173"/>
      <c r="AC2426" s="722">
        <v>7290</v>
      </c>
      <c r="AD2426" s="1266">
        <v>66150</v>
      </c>
      <c r="AE2426" s="722">
        <f>SUM(AD2426*P2426+AC2426)</f>
        <v>73440</v>
      </c>
      <c r="AF2426" s="31"/>
      <c r="AG2426" s="26"/>
    </row>
    <row r="2427" spans="1:33" ht="30" customHeight="1">
      <c r="A2427" s="2940" t="s">
        <v>14478</v>
      </c>
      <c r="B2427" s="2992" t="s">
        <v>17679</v>
      </c>
      <c r="C2427" s="1277">
        <v>45714</v>
      </c>
      <c r="D2427" s="1277">
        <f>WORKDAY(C2427,55)</f>
        <v>45791</v>
      </c>
      <c r="E2427" s="593"/>
      <c r="F2427" s="1297"/>
      <c r="G2427" s="1276">
        <v>8617</v>
      </c>
      <c r="H2427" s="2941" t="s">
        <v>1523</v>
      </c>
      <c r="I2427" s="1326"/>
      <c r="J2427" s="1304" t="s">
        <v>7429</v>
      </c>
      <c r="K2427" s="2942" t="s">
        <v>17680</v>
      </c>
      <c r="L2427" s="3115" t="s">
        <v>17681</v>
      </c>
      <c r="M2427" s="771" t="s">
        <v>17721</v>
      </c>
      <c r="N2427" s="1176"/>
      <c r="O2427" s="1272">
        <v>19</v>
      </c>
      <c r="P2427" s="257">
        <v>23</v>
      </c>
      <c r="Q2427" s="2014" t="s">
        <v>17682</v>
      </c>
      <c r="R2427" s="1173"/>
      <c r="S2427" s="1173"/>
      <c r="T2427" s="1173"/>
      <c r="U2427" s="1173"/>
      <c r="V2427" s="3102" t="s">
        <v>2073</v>
      </c>
      <c r="W2427" s="1173"/>
      <c r="X2427" s="3102" t="s">
        <v>37</v>
      </c>
      <c r="Y2427" s="1173"/>
      <c r="Z2427" s="3116" t="s">
        <v>45</v>
      </c>
      <c r="AA2427" s="1176">
        <v>4504498657</v>
      </c>
      <c r="AB2427" s="1173"/>
      <c r="AC2427" s="722">
        <v>52000</v>
      </c>
      <c r="AD2427" s="1266">
        <v>11385</v>
      </c>
      <c r="AE2427" s="722">
        <f>SUM(AD2427*P2427+AC2427)</f>
        <v>313855</v>
      </c>
      <c r="AF2427" s="31"/>
      <c r="AG2427" s="26"/>
    </row>
    <row r="2428" spans="1:33" ht="30" customHeight="1">
      <c r="A2428" s="3353" t="s">
        <v>14478</v>
      </c>
      <c r="B2428" s="11363" t="s">
        <v>17683</v>
      </c>
      <c r="C2428" s="9752">
        <v>45715</v>
      </c>
      <c r="D2428" s="9752">
        <f>WORKDAY(C2428,60)</f>
        <v>45799</v>
      </c>
      <c r="E2428" s="9721"/>
      <c r="F2428" s="9714"/>
      <c r="G2428" s="9708">
        <v>8617</v>
      </c>
      <c r="H2428" s="11322" t="s">
        <v>17684</v>
      </c>
      <c r="I2428" s="9701"/>
      <c r="J2428" s="9745" t="s">
        <v>17685</v>
      </c>
      <c r="K2428" s="9746" t="s">
        <v>17686</v>
      </c>
      <c r="L2428" s="3354" t="s">
        <v>17687</v>
      </c>
      <c r="M2428" s="9231" t="s">
        <v>17722</v>
      </c>
      <c r="N2428" s="3355" t="s">
        <v>18978</v>
      </c>
      <c r="O2428" s="258">
        <v>54</v>
      </c>
      <c r="P2428" s="258">
        <v>54</v>
      </c>
      <c r="Q2428" s="10030" t="s">
        <v>17688</v>
      </c>
      <c r="R2428" s="9740"/>
      <c r="S2428" s="250"/>
      <c r="T2428" s="250"/>
      <c r="U2428" s="250"/>
      <c r="V2428" s="10049" t="s">
        <v>2073</v>
      </c>
      <c r="W2428" s="250"/>
      <c r="X2428" s="10049" t="s">
        <v>37</v>
      </c>
      <c r="Y2428" s="250"/>
      <c r="Z2428" s="251"/>
      <c r="AA2428" s="9816">
        <v>4504498781</v>
      </c>
      <c r="AB2428" s="250"/>
      <c r="AC2428" s="9660">
        <v>0</v>
      </c>
      <c r="AD2428" s="471">
        <v>11385</v>
      </c>
      <c r="AE2428" s="9660">
        <f>SUM(AD2428*P2428+AD2429*P2429+AD2430*P2430+AC2428)</f>
        <v>780120</v>
      </c>
      <c r="AF2428" s="31"/>
      <c r="AG2428" s="26"/>
    </row>
    <row r="2429" spans="1:33" ht="30" customHeight="1">
      <c r="A2429" s="3353" t="s">
        <v>14478</v>
      </c>
      <c r="B2429" s="9699"/>
      <c r="C2429" s="9784"/>
      <c r="D2429" s="9784"/>
      <c r="E2429" s="9722"/>
      <c r="F2429" s="9795"/>
      <c r="G2429" s="9709"/>
      <c r="H2429" s="11323"/>
      <c r="I2429" s="9702"/>
      <c r="J2429" s="9732"/>
      <c r="K2429" s="9747"/>
      <c r="L2429" s="552" t="s">
        <v>13689</v>
      </c>
      <c r="M2429" s="9309"/>
      <c r="N2429" s="3356" t="s">
        <v>3953</v>
      </c>
      <c r="O2429" s="258">
        <v>1</v>
      </c>
      <c r="P2429" s="258">
        <v>1</v>
      </c>
      <c r="Q2429" s="9729"/>
      <c r="R2429" s="9782"/>
      <c r="S2429" s="250"/>
      <c r="T2429" s="250"/>
      <c r="U2429" s="250"/>
      <c r="V2429" s="9717"/>
      <c r="W2429" s="250"/>
      <c r="X2429" s="9717"/>
      <c r="Y2429" s="250"/>
      <c r="Z2429" s="251"/>
      <c r="AA2429" s="9717"/>
      <c r="AB2429" s="250"/>
      <c r="AC2429" s="9661"/>
      <c r="AD2429" s="471">
        <v>128700</v>
      </c>
      <c r="AE2429" s="9661"/>
      <c r="AF2429" s="31"/>
      <c r="AG2429" s="26"/>
    </row>
    <row r="2430" spans="1:33" ht="30" customHeight="1">
      <c r="A2430" s="3730" t="s">
        <v>14478</v>
      </c>
      <c r="B2430" s="9700"/>
      <c r="C2430" s="9753"/>
      <c r="D2430" s="9753"/>
      <c r="E2430" s="9410"/>
      <c r="F2430" s="9715"/>
      <c r="G2430" s="9710"/>
      <c r="H2430" s="11324"/>
      <c r="I2430" s="9703"/>
      <c r="J2430" s="9705"/>
      <c r="K2430" s="9748"/>
      <c r="L2430" s="4384" t="s">
        <v>8688</v>
      </c>
      <c r="M2430" s="9280"/>
      <c r="N2430" s="3356" t="s">
        <v>3951</v>
      </c>
      <c r="O2430" s="258">
        <v>1</v>
      </c>
      <c r="P2430" s="258">
        <v>1</v>
      </c>
      <c r="Q2430" s="9730"/>
      <c r="R2430" s="9741"/>
      <c r="S2430" s="250"/>
      <c r="T2430" s="250"/>
      <c r="U2430" s="250"/>
      <c r="V2430" s="9718"/>
      <c r="W2430" s="250"/>
      <c r="X2430" s="9718"/>
      <c r="Y2430" s="250"/>
      <c r="Z2430" s="251"/>
      <c r="AA2430" s="9718"/>
      <c r="AB2430" s="250"/>
      <c r="AC2430" s="9662"/>
      <c r="AD2430" s="471">
        <v>36630</v>
      </c>
      <c r="AE2430" s="9662"/>
      <c r="AF2430" s="31"/>
      <c r="AG2430" s="26"/>
    </row>
    <row r="2431" spans="1:33" ht="30" customHeight="1">
      <c r="A2431" s="3353" t="s">
        <v>14478</v>
      </c>
      <c r="B2431" s="11332" t="s">
        <v>17689</v>
      </c>
      <c r="C2431" s="9767">
        <v>45715</v>
      </c>
      <c r="D2431" s="9767">
        <f>WORKDAY(C2431,60)</f>
        <v>45799</v>
      </c>
      <c r="E2431" s="9531"/>
      <c r="F2431" s="10034"/>
      <c r="G2431" s="11012">
        <v>8617</v>
      </c>
      <c r="H2431" s="10032" t="s">
        <v>17690</v>
      </c>
      <c r="I2431" s="11280"/>
      <c r="J2431" s="10035" t="s">
        <v>17691</v>
      </c>
      <c r="K2431" s="10037" t="s">
        <v>17692</v>
      </c>
      <c r="L2431" s="552" t="s">
        <v>9288</v>
      </c>
      <c r="M2431" s="9231" t="s">
        <v>17723</v>
      </c>
      <c r="N2431" s="3356" t="s">
        <v>3956</v>
      </c>
      <c r="O2431" s="258">
        <v>1</v>
      </c>
      <c r="P2431" s="258">
        <v>1</v>
      </c>
      <c r="Q2431" s="10030" t="s">
        <v>17693</v>
      </c>
      <c r="R2431" s="9740"/>
      <c r="S2431" s="250"/>
      <c r="T2431" s="250"/>
      <c r="U2431" s="250"/>
      <c r="V2431" s="10071" t="s">
        <v>9338</v>
      </c>
      <c r="W2431" s="3455"/>
      <c r="X2431" s="10071" t="s">
        <v>21309</v>
      </c>
      <c r="Y2431" s="250"/>
      <c r="Z2431" s="251"/>
      <c r="AA2431" s="9816">
        <v>4504498942</v>
      </c>
      <c r="AB2431" s="250"/>
      <c r="AC2431" s="9660">
        <v>15000</v>
      </c>
      <c r="AD2431" s="471">
        <v>54450</v>
      </c>
      <c r="AE2431" s="9660">
        <f>SUM(AD2431*P2431+AD2432*P2432+AC2431)</f>
        <v>88260</v>
      </c>
      <c r="AF2431" s="31"/>
      <c r="AG2431" s="26"/>
    </row>
    <row r="2432" spans="1:33" ht="30" customHeight="1">
      <c r="A2432" s="5485" t="s">
        <v>14478</v>
      </c>
      <c r="B2432" s="11311"/>
      <c r="C2432" s="9767"/>
      <c r="D2432" s="9767"/>
      <c r="E2432" s="9531"/>
      <c r="F2432" s="10034"/>
      <c r="G2432" s="11012"/>
      <c r="H2432" s="10032"/>
      <c r="I2432" s="11280"/>
      <c r="J2432" s="10036"/>
      <c r="K2432" s="10038"/>
      <c r="L2432" s="552" t="s">
        <v>9966</v>
      </c>
      <c r="M2432" s="9280"/>
      <c r="N2432" s="3356" t="s">
        <v>3951</v>
      </c>
      <c r="O2432" s="258">
        <v>1</v>
      </c>
      <c r="P2432" s="258">
        <v>1</v>
      </c>
      <c r="Q2432" s="9730"/>
      <c r="R2432" s="9741"/>
      <c r="S2432" s="250"/>
      <c r="T2432" s="250"/>
      <c r="U2432" s="250"/>
      <c r="V2432" s="9718"/>
      <c r="W2432" s="3455"/>
      <c r="X2432" s="9718"/>
      <c r="Y2432" s="250"/>
      <c r="Z2432" s="251"/>
      <c r="AA2432" s="9718"/>
      <c r="AB2432" s="250"/>
      <c r="AC2432" s="9662"/>
      <c r="AD2432" s="471">
        <v>18810</v>
      </c>
      <c r="AE2432" s="9662"/>
      <c r="AF2432" s="31"/>
      <c r="AG2432" s="26"/>
    </row>
    <row r="2433" spans="1:33" ht="30" customHeight="1">
      <c r="A2433" s="3353" t="s">
        <v>14478</v>
      </c>
      <c r="B2433" s="11317" t="s">
        <v>17694</v>
      </c>
      <c r="C2433" s="9767">
        <v>45715</v>
      </c>
      <c r="D2433" s="9767">
        <f>WORKDAY(C2433,60)</f>
        <v>45799</v>
      </c>
      <c r="E2433" s="9531"/>
      <c r="F2433" s="10034"/>
      <c r="G2433" s="11012">
        <v>8617</v>
      </c>
      <c r="H2433" s="10032" t="s">
        <v>17695</v>
      </c>
      <c r="I2433" s="9701"/>
      <c r="J2433" s="10031" t="s">
        <v>17696</v>
      </c>
      <c r="K2433" s="9734" t="s">
        <v>17697</v>
      </c>
      <c r="L2433" s="3354" t="s">
        <v>341</v>
      </c>
      <c r="M2433" s="9231" t="s">
        <v>17724</v>
      </c>
      <c r="N2433" s="3356" t="s">
        <v>3952</v>
      </c>
      <c r="O2433" s="258">
        <v>12</v>
      </c>
      <c r="P2433" s="258">
        <v>12</v>
      </c>
      <c r="Q2433" s="10030" t="s">
        <v>17698</v>
      </c>
      <c r="R2433" s="9740"/>
      <c r="S2433" s="250"/>
      <c r="T2433" s="250"/>
      <c r="U2433" s="250"/>
      <c r="V2433" s="9849" t="s">
        <v>2073</v>
      </c>
      <c r="W2433" s="3455"/>
      <c r="X2433" s="9849" t="s">
        <v>37</v>
      </c>
      <c r="Y2433" s="250"/>
      <c r="Z2433" s="251"/>
      <c r="AA2433" s="9816">
        <v>4504499185</v>
      </c>
      <c r="AB2433" s="250"/>
      <c r="AC2433" s="9660">
        <v>150000</v>
      </c>
      <c r="AD2433" s="471">
        <v>11385</v>
      </c>
      <c r="AE2433" s="9660">
        <f>SUM(AD2433*P2433+AD2434*P2434+AC2433)</f>
        <v>380670</v>
      </c>
      <c r="AF2433" s="31"/>
      <c r="AG2433" s="26"/>
    </row>
    <row r="2434" spans="1:33" ht="30" customHeight="1">
      <c r="A2434" s="4055" t="s">
        <v>14478</v>
      </c>
      <c r="B2434" s="11311"/>
      <c r="C2434" s="9767"/>
      <c r="D2434" s="9767"/>
      <c r="E2434" s="9531"/>
      <c r="F2434" s="10034"/>
      <c r="G2434" s="11012"/>
      <c r="H2434" s="10032"/>
      <c r="I2434" s="9703"/>
      <c r="J2434" s="9705"/>
      <c r="K2434" s="9727"/>
      <c r="L2434" s="552" t="s">
        <v>8925</v>
      </c>
      <c r="M2434" s="9280"/>
      <c r="N2434" s="3356" t="s">
        <v>3955</v>
      </c>
      <c r="O2434" s="258">
        <v>1</v>
      </c>
      <c r="P2434" s="258">
        <v>1</v>
      </c>
      <c r="Q2434" s="9730"/>
      <c r="R2434" s="9741"/>
      <c r="S2434" s="250"/>
      <c r="T2434" s="250"/>
      <c r="U2434" s="250"/>
      <c r="V2434" s="9718"/>
      <c r="W2434" s="3455"/>
      <c r="X2434" s="9718"/>
      <c r="Y2434" s="250"/>
      <c r="Z2434" s="251"/>
      <c r="AA2434" s="9718"/>
      <c r="AB2434" s="250"/>
      <c r="AC2434" s="9662"/>
      <c r="AD2434" s="471">
        <v>94050</v>
      </c>
      <c r="AE2434" s="9662"/>
      <c r="AF2434" s="31"/>
      <c r="AG2434" s="26"/>
    </row>
    <row r="2435" spans="1:33" ht="30" customHeight="1">
      <c r="A2435" s="3353" t="s">
        <v>8600</v>
      </c>
      <c r="B2435" s="11350" t="s">
        <v>17701</v>
      </c>
      <c r="C2435" s="9767">
        <v>45715</v>
      </c>
      <c r="D2435" s="9752">
        <f>WORKDAY(C2435,50)</f>
        <v>45785</v>
      </c>
      <c r="E2435" s="9531"/>
      <c r="F2435" s="10034"/>
      <c r="G2435" s="9708">
        <v>8647</v>
      </c>
      <c r="H2435" s="10072"/>
      <c r="I2435" s="11356" t="s">
        <v>25</v>
      </c>
      <c r="J2435" s="11362" t="s">
        <v>17699</v>
      </c>
      <c r="K2435" s="9734" t="s">
        <v>17700</v>
      </c>
      <c r="L2435" s="552" t="s">
        <v>17702</v>
      </c>
      <c r="M2435" s="9231" t="s">
        <v>17725</v>
      </c>
      <c r="N2435" s="3356" t="s">
        <v>3953</v>
      </c>
      <c r="O2435" s="258">
        <v>2</v>
      </c>
      <c r="P2435" s="258">
        <v>2</v>
      </c>
      <c r="Q2435" s="10030" t="s">
        <v>17704</v>
      </c>
      <c r="R2435" s="9740"/>
      <c r="S2435" s="250"/>
      <c r="T2435" s="250"/>
      <c r="U2435" s="250"/>
      <c r="V2435" s="10070" t="s">
        <v>2073</v>
      </c>
      <c r="W2435" s="3455"/>
      <c r="X2435" s="10070" t="s">
        <v>37</v>
      </c>
      <c r="Y2435" s="250"/>
      <c r="Z2435" s="251"/>
      <c r="AA2435" s="9816">
        <v>4504498658</v>
      </c>
      <c r="AB2435" s="250"/>
      <c r="AC2435" s="9660">
        <v>0</v>
      </c>
      <c r="AD2435" s="471">
        <v>147294</v>
      </c>
      <c r="AE2435" s="9660">
        <f>SUM(AD2435*P2435+AD2436*P2436+AC2435)</f>
        <v>388668</v>
      </c>
      <c r="AF2435" s="31"/>
      <c r="AG2435" s="26"/>
    </row>
    <row r="2436" spans="1:33" ht="30" customHeight="1">
      <c r="A2436" s="3944" t="s">
        <v>8600</v>
      </c>
      <c r="B2436" s="9700"/>
      <c r="C2436" s="9767"/>
      <c r="D2436" s="9753"/>
      <c r="E2436" s="9531"/>
      <c r="F2436" s="10034"/>
      <c r="G2436" s="9710"/>
      <c r="H2436" s="9724"/>
      <c r="I2436" s="9703"/>
      <c r="J2436" s="9705"/>
      <c r="K2436" s="9727"/>
      <c r="L2436" s="3354" t="s">
        <v>17703</v>
      </c>
      <c r="M2436" s="9280"/>
      <c r="N2436" s="3356" t="s">
        <v>3951</v>
      </c>
      <c r="O2436" s="258">
        <v>2</v>
      </c>
      <c r="P2436" s="258">
        <v>2</v>
      </c>
      <c r="Q2436" s="9730"/>
      <c r="R2436" s="9741"/>
      <c r="S2436" s="250"/>
      <c r="T2436" s="250"/>
      <c r="U2436" s="250"/>
      <c r="V2436" s="9718"/>
      <c r="W2436" s="3455"/>
      <c r="X2436" s="9718"/>
      <c r="Y2436" s="250"/>
      <c r="Z2436" s="251"/>
      <c r="AA2436" s="9718"/>
      <c r="AB2436" s="250"/>
      <c r="AC2436" s="9662"/>
      <c r="AD2436" s="471">
        <v>47040</v>
      </c>
      <c r="AE2436" s="9662"/>
      <c r="AF2436" s="31"/>
      <c r="AG2436" s="26"/>
    </row>
    <row r="2437" spans="1:33" ht="30" customHeight="1">
      <c r="A2437" s="3353" t="s">
        <v>8600</v>
      </c>
      <c r="B2437" s="10166" t="s">
        <v>17705</v>
      </c>
      <c r="C2437" s="9752">
        <v>45715</v>
      </c>
      <c r="D2437" s="9752">
        <f>WORKDAY(C2437,50)</f>
        <v>45785</v>
      </c>
      <c r="E2437" s="9721"/>
      <c r="F2437" s="9714"/>
      <c r="G2437" s="9708">
        <v>8647</v>
      </c>
      <c r="H2437" s="11322" t="s">
        <v>1382</v>
      </c>
      <c r="I2437" s="11356" t="s">
        <v>25</v>
      </c>
      <c r="J2437" s="10114" t="s">
        <v>17706</v>
      </c>
      <c r="K2437" s="10030" t="s">
        <v>17707</v>
      </c>
      <c r="L2437" s="3354" t="s">
        <v>17708</v>
      </c>
      <c r="M2437" s="9231" t="s">
        <v>17726</v>
      </c>
      <c r="N2437" s="3356" t="s">
        <v>3953</v>
      </c>
      <c r="O2437" s="258">
        <v>3</v>
      </c>
      <c r="P2437" s="258">
        <v>3</v>
      </c>
      <c r="Q2437" s="10030" t="s">
        <v>17710</v>
      </c>
      <c r="R2437" s="9740"/>
      <c r="S2437" s="250"/>
      <c r="T2437" s="250"/>
      <c r="U2437" s="250"/>
      <c r="V2437" s="10101" t="s">
        <v>2073</v>
      </c>
      <c r="W2437" s="250"/>
      <c r="X2437" s="10101" t="s">
        <v>37</v>
      </c>
      <c r="Y2437" s="250"/>
      <c r="Z2437" s="251"/>
      <c r="AA2437" s="9816">
        <v>4504498662</v>
      </c>
      <c r="AB2437" s="250"/>
      <c r="AC2437" s="9660">
        <v>10935</v>
      </c>
      <c r="AD2437" s="471">
        <v>147294</v>
      </c>
      <c r="AE2437" s="9902">
        <f>SUM(P2437*AD2437+P2438*AD2438+P2440*AD2440+AC2437+P2439*AD2439)</f>
        <v>1777777</v>
      </c>
      <c r="AF2437" s="31"/>
      <c r="AG2437" s="26"/>
    </row>
    <row r="2438" spans="1:33" ht="30" customHeight="1">
      <c r="A2438" s="3353" t="s">
        <v>8600</v>
      </c>
      <c r="B2438" s="11327"/>
      <c r="C2438" s="9784"/>
      <c r="D2438" s="9784"/>
      <c r="E2438" s="9722"/>
      <c r="F2438" s="9795"/>
      <c r="G2438" s="9709"/>
      <c r="H2438" s="11323"/>
      <c r="I2438" s="11386"/>
      <c r="J2438" s="11339"/>
      <c r="K2438" s="11339"/>
      <c r="L2438" s="3354" t="s">
        <v>17709</v>
      </c>
      <c r="M2438" s="9309"/>
      <c r="N2438" s="3356" t="s">
        <v>3951</v>
      </c>
      <c r="O2438" s="258">
        <v>3</v>
      </c>
      <c r="P2438" s="258">
        <v>3</v>
      </c>
      <c r="Q2438" s="11339"/>
      <c r="R2438" s="9782"/>
      <c r="S2438" s="250"/>
      <c r="T2438" s="250"/>
      <c r="U2438" s="250"/>
      <c r="V2438" s="9717"/>
      <c r="W2438" s="250"/>
      <c r="X2438" s="9717"/>
      <c r="Y2438" s="250"/>
      <c r="Z2438" s="251"/>
      <c r="AA2438" s="9717"/>
      <c r="AB2438" s="250"/>
      <c r="AC2438" s="9661"/>
      <c r="AD2438" s="471">
        <v>47040</v>
      </c>
      <c r="AE2438" s="10069"/>
      <c r="AF2438" s="31"/>
      <c r="AG2438" s="26"/>
    </row>
    <row r="2439" spans="1:33" ht="30" customHeight="1">
      <c r="A2439" s="3353" t="s">
        <v>8600</v>
      </c>
      <c r="B2439" s="11327"/>
      <c r="C2439" s="9784"/>
      <c r="D2439" s="9784"/>
      <c r="E2439" s="9722"/>
      <c r="F2439" s="9795"/>
      <c r="G2439" s="9709"/>
      <c r="H2439" s="11323"/>
      <c r="I2439" s="11386"/>
      <c r="J2439" s="11339"/>
      <c r="K2439" s="11339"/>
      <c r="L2439" s="4444" t="s">
        <v>22609</v>
      </c>
      <c r="M2439" s="9309"/>
      <c r="N2439" s="3355" t="s">
        <v>18978</v>
      </c>
      <c r="O2439" s="258">
        <v>75</v>
      </c>
      <c r="P2439" s="257">
        <v>130</v>
      </c>
      <c r="Q2439" s="11339"/>
      <c r="R2439" s="9782"/>
      <c r="S2439" s="250"/>
      <c r="T2439" s="250"/>
      <c r="U2439" s="250"/>
      <c r="V2439" s="9717"/>
      <c r="W2439" s="250"/>
      <c r="X2439" s="9717"/>
      <c r="Y2439" s="250"/>
      <c r="Z2439" s="251"/>
      <c r="AA2439" s="9717"/>
      <c r="AB2439" s="250"/>
      <c r="AC2439" s="9661"/>
      <c r="AD2439" s="471">
        <v>7938</v>
      </c>
      <c r="AE2439" s="10069"/>
      <c r="AF2439" s="31"/>
      <c r="AG2439" s="26"/>
    </row>
    <row r="2440" spans="1:33" ht="30" customHeight="1">
      <c r="A2440" s="4601" t="s">
        <v>8600</v>
      </c>
      <c r="B2440" s="11328"/>
      <c r="C2440" s="9753"/>
      <c r="D2440" s="9753"/>
      <c r="E2440" s="9410"/>
      <c r="F2440" s="9715"/>
      <c r="G2440" s="9710"/>
      <c r="H2440" s="11324"/>
      <c r="I2440" s="11387"/>
      <c r="J2440" s="11340"/>
      <c r="K2440" s="11340"/>
      <c r="L2440" s="4171" t="s">
        <v>2062</v>
      </c>
      <c r="M2440" s="9280"/>
      <c r="N2440" s="4445" t="s">
        <v>3952</v>
      </c>
      <c r="O2440" s="258">
        <v>62</v>
      </c>
      <c r="P2440" s="258">
        <v>62</v>
      </c>
      <c r="Q2440" s="11340"/>
      <c r="R2440" s="9741"/>
      <c r="S2440" s="250"/>
      <c r="T2440" s="250"/>
      <c r="U2440" s="250"/>
      <c r="V2440" s="9718"/>
      <c r="W2440" s="250"/>
      <c r="X2440" s="9718"/>
      <c r="Y2440" s="250"/>
      <c r="Z2440" s="251"/>
      <c r="AA2440" s="9718"/>
      <c r="AB2440" s="250"/>
      <c r="AC2440" s="9662"/>
      <c r="AD2440" s="471">
        <v>2450</v>
      </c>
      <c r="AE2440" s="9903"/>
      <c r="AF2440" s="31"/>
      <c r="AG2440" s="26"/>
    </row>
    <row r="2441" spans="1:33" ht="30" customHeight="1">
      <c r="A2441" s="2940" t="s">
        <v>13710</v>
      </c>
      <c r="B2441" s="2992" t="s">
        <v>17711</v>
      </c>
      <c r="C2441" s="1277">
        <v>45715</v>
      </c>
      <c r="D2441" s="1277">
        <f>WORKDAY(C2441,12)</f>
        <v>45733</v>
      </c>
      <c r="E2441" s="593"/>
      <c r="F2441" s="1297"/>
      <c r="G2441" s="1276">
        <v>8623</v>
      </c>
      <c r="H2441" s="2941" t="s">
        <v>4286</v>
      </c>
      <c r="I2441" s="1326"/>
      <c r="J2441" s="1304" t="s">
        <v>17712</v>
      </c>
      <c r="K2441" s="2942" t="s">
        <v>17713</v>
      </c>
      <c r="L2441" s="2871" t="s">
        <v>28</v>
      </c>
      <c r="M2441" s="771" t="s">
        <v>17727</v>
      </c>
      <c r="N2441" s="1176"/>
      <c r="O2441" s="1272">
        <v>2</v>
      </c>
      <c r="P2441" s="1272">
        <v>2</v>
      </c>
      <c r="Q2441" s="2943" t="s">
        <v>17714</v>
      </c>
      <c r="R2441" s="1173"/>
      <c r="S2441" s="1173"/>
      <c r="T2441" s="1173"/>
      <c r="U2441" s="1173"/>
      <c r="V2441" s="2841" t="s">
        <v>2073</v>
      </c>
      <c r="W2441" s="1173"/>
      <c r="X2441" s="2841" t="s">
        <v>37</v>
      </c>
      <c r="Y2441" s="1173"/>
      <c r="Z2441" s="2795" t="s">
        <v>45</v>
      </c>
      <c r="AA2441" s="1176">
        <v>4504499137</v>
      </c>
      <c r="AB2441" s="1173"/>
      <c r="AC2441" s="722">
        <v>13050</v>
      </c>
      <c r="AD2441" s="1266">
        <v>10246</v>
      </c>
      <c r="AE2441" s="722">
        <f t="shared" ref="AE2441" si="85">SUM(AD2441*P2441+AC2441)</f>
        <v>33542</v>
      </c>
      <c r="AF2441" s="31"/>
      <c r="AG2441" s="26"/>
    </row>
    <row r="2442" spans="1:33" ht="30" customHeight="1">
      <c r="A2442" s="3353" t="s">
        <v>13200</v>
      </c>
      <c r="B2442" s="11353" t="s">
        <v>17715</v>
      </c>
      <c r="C2442" s="9752">
        <v>45715</v>
      </c>
      <c r="D2442" s="9752">
        <f>WORKDAY(C2442,60)</f>
        <v>45799</v>
      </c>
      <c r="E2442" s="9721"/>
      <c r="F2442" s="9714"/>
      <c r="G2442" s="9708">
        <v>5490</v>
      </c>
      <c r="H2442" s="11322" t="s">
        <v>1897</v>
      </c>
      <c r="I2442" s="9701"/>
      <c r="J2442" s="11338" t="s">
        <v>17716</v>
      </c>
      <c r="K2442" s="9734" t="s">
        <v>17717</v>
      </c>
      <c r="L2442" s="3354" t="s">
        <v>179</v>
      </c>
      <c r="M2442" s="9231" t="s">
        <v>17728</v>
      </c>
      <c r="N2442" s="3356" t="s">
        <v>3952</v>
      </c>
      <c r="O2442" s="258">
        <v>8</v>
      </c>
      <c r="P2442" s="258">
        <v>8</v>
      </c>
      <c r="Q2442" s="10030" t="s">
        <v>17718</v>
      </c>
      <c r="R2442" s="9740"/>
      <c r="S2442" s="250"/>
      <c r="T2442" s="250"/>
      <c r="U2442" s="250"/>
      <c r="V2442" s="11333" t="s">
        <v>2073</v>
      </c>
      <c r="W2442" s="3455"/>
      <c r="X2442" s="11333" t="s">
        <v>37</v>
      </c>
      <c r="Y2442" s="250"/>
      <c r="Z2442" s="251"/>
      <c r="AA2442" s="9816">
        <v>4504499079</v>
      </c>
      <c r="AB2442" s="250"/>
      <c r="AC2442" s="9660">
        <v>120000</v>
      </c>
      <c r="AD2442" s="471">
        <v>16417.5</v>
      </c>
      <c r="AE2442" s="9660">
        <f>SUM(AD2442*P2442+AD2443*P2443+AD2444*P2444+AC2442)</f>
        <v>390640</v>
      </c>
      <c r="AF2442" s="31"/>
      <c r="AG2442" s="26"/>
    </row>
    <row r="2443" spans="1:33" ht="30" customHeight="1">
      <c r="A2443" s="3353" t="s">
        <v>13200</v>
      </c>
      <c r="B2443" s="11327"/>
      <c r="C2443" s="9784"/>
      <c r="D2443" s="9784"/>
      <c r="E2443" s="9722"/>
      <c r="F2443" s="9795"/>
      <c r="G2443" s="9709"/>
      <c r="H2443" s="11323"/>
      <c r="I2443" s="9702"/>
      <c r="J2443" s="11339"/>
      <c r="K2443" s="9735"/>
      <c r="L2443" s="552" t="s">
        <v>8516</v>
      </c>
      <c r="M2443" s="9309"/>
      <c r="N2443" s="3356" t="s">
        <v>3957</v>
      </c>
      <c r="O2443" s="258">
        <v>1</v>
      </c>
      <c r="P2443" s="258">
        <v>1</v>
      </c>
      <c r="Q2443" s="9729"/>
      <c r="R2443" s="9782"/>
      <c r="S2443" s="250"/>
      <c r="T2443" s="250"/>
      <c r="U2443" s="250"/>
      <c r="V2443" s="9717"/>
      <c r="W2443" s="3455"/>
      <c r="X2443" s="9717"/>
      <c r="Y2443" s="250"/>
      <c r="Z2443" s="251"/>
      <c r="AA2443" s="9717"/>
      <c r="AB2443" s="250"/>
      <c r="AC2443" s="9661"/>
      <c r="AD2443" s="471">
        <v>104475</v>
      </c>
      <c r="AE2443" s="9661"/>
      <c r="AF2443" s="31"/>
      <c r="AG2443" s="26"/>
    </row>
    <row r="2444" spans="1:33" ht="30" customHeight="1">
      <c r="A2444" s="4183" t="s">
        <v>13200</v>
      </c>
      <c r="B2444" s="11328"/>
      <c r="C2444" s="9753"/>
      <c r="D2444" s="9753"/>
      <c r="E2444" s="9410"/>
      <c r="F2444" s="9715"/>
      <c r="G2444" s="9710"/>
      <c r="H2444" s="11324"/>
      <c r="I2444" s="9703"/>
      <c r="J2444" s="11340"/>
      <c r="K2444" s="9736"/>
      <c r="L2444" s="552" t="s">
        <v>9966</v>
      </c>
      <c r="M2444" s="9280"/>
      <c r="N2444" s="3356" t="s">
        <v>3951</v>
      </c>
      <c r="O2444" s="258">
        <v>1</v>
      </c>
      <c r="P2444" s="258">
        <v>1</v>
      </c>
      <c r="Q2444" s="9730"/>
      <c r="R2444" s="9741"/>
      <c r="S2444" s="250"/>
      <c r="T2444" s="250"/>
      <c r="U2444" s="250"/>
      <c r="V2444" s="9718"/>
      <c r="W2444" s="3455"/>
      <c r="X2444" s="9718"/>
      <c r="Y2444" s="250"/>
      <c r="Z2444" s="251"/>
      <c r="AA2444" s="9718"/>
      <c r="AB2444" s="250"/>
      <c r="AC2444" s="9662"/>
      <c r="AD2444" s="471">
        <v>34825</v>
      </c>
      <c r="AE2444" s="9662"/>
      <c r="AF2444" s="31"/>
      <c r="AG2444" s="26"/>
    </row>
    <row r="2445" spans="1:33" ht="30" customHeight="1">
      <c r="A2445" s="3023" t="s">
        <v>17456</v>
      </c>
      <c r="B2445" s="2992" t="s">
        <v>17729</v>
      </c>
      <c r="C2445" s="1277">
        <v>45715</v>
      </c>
      <c r="D2445" s="1277">
        <f>WORKDAY(C2445,11)</f>
        <v>45730</v>
      </c>
      <c r="E2445" s="593"/>
      <c r="F2445" s="1297"/>
      <c r="G2445" s="1276">
        <v>8610</v>
      </c>
      <c r="H2445" s="3024" t="s">
        <v>818</v>
      </c>
      <c r="I2445" s="3025" t="s">
        <v>25</v>
      </c>
      <c r="J2445" s="1304" t="s">
        <v>14003</v>
      </c>
      <c r="K2445" s="3026" t="s">
        <v>17730</v>
      </c>
      <c r="L2445" s="3027" t="s">
        <v>406</v>
      </c>
      <c r="M2445" s="771" t="s">
        <v>17783</v>
      </c>
      <c r="N2445" s="1176"/>
      <c r="O2445" s="1272">
        <v>9</v>
      </c>
      <c r="P2445" s="1272">
        <v>9</v>
      </c>
      <c r="Q2445" s="2014" t="s">
        <v>17731</v>
      </c>
      <c r="R2445" s="1173"/>
      <c r="S2445" s="1173"/>
      <c r="T2445" s="1173"/>
      <c r="U2445" s="1173"/>
      <c r="V2445" s="3002" t="s">
        <v>2073</v>
      </c>
      <c r="W2445" s="1173"/>
      <c r="X2445" s="3002" t="s">
        <v>37</v>
      </c>
      <c r="Y2445" s="1173"/>
      <c r="Z2445" s="3002" t="s">
        <v>45</v>
      </c>
      <c r="AA2445" s="1176">
        <v>4504499321</v>
      </c>
      <c r="AB2445" s="1173"/>
      <c r="AC2445" s="722">
        <v>0</v>
      </c>
      <c r="AD2445" s="1266">
        <v>7371</v>
      </c>
      <c r="AE2445" s="722">
        <f t="shared" ref="AE2445" si="86">SUM(AD2445*P2445+AC2445)</f>
        <v>66339</v>
      </c>
      <c r="AF2445" s="31"/>
      <c r="AG2445" s="26"/>
    </row>
    <row r="2446" spans="1:33" ht="30" customHeight="1">
      <c r="A2446" s="2916" t="s">
        <v>17456</v>
      </c>
      <c r="B2446" s="9743" t="s">
        <v>17732</v>
      </c>
      <c r="C2446" s="9752">
        <v>45715</v>
      </c>
      <c r="D2446" s="9767">
        <f>WORKDAY(C2446,60)</f>
        <v>45799</v>
      </c>
      <c r="E2446" s="9721"/>
      <c r="F2446" s="10034"/>
      <c r="G2446" s="9708">
        <v>8610</v>
      </c>
      <c r="H2446" s="10007" t="s">
        <v>17733</v>
      </c>
      <c r="I2446" s="9701"/>
      <c r="J2446" s="9751" t="s">
        <v>17734</v>
      </c>
      <c r="K2446" s="9754" t="s">
        <v>17735</v>
      </c>
      <c r="L2446" s="2919" t="s">
        <v>76</v>
      </c>
      <c r="M2446" s="9231" t="s">
        <v>17784</v>
      </c>
      <c r="N2446" s="255"/>
      <c r="O2446" s="258">
        <v>4</v>
      </c>
      <c r="P2446" s="258">
        <v>4</v>
      </c>
      <c r="Q2446" s="9751" t="s">
        <v>17736</v>
      </c>
      <c r="R2446" s="9740"/>
      <c r="S2446" s="250"/>
      <c r="T2446" s="250"/>
      <c r="U2446" s="250"/>
      <c r="V2446" s="10077" t="s">
        <v>2073</v>
      </c>
      <c r="W2446" s="250"/>
      <c r="X2446" s="10077" t="s">
        <v>37</v>
      </c>
      <c r="Y2446" s="250"/>
      <c r="Z2446" s="251"/>
      <c r="AA2446" s="9816">
        <v>4504499409</v>
      </c>
      <c r="AB2446" s="250"/>
      <c r="AC2446" s="9660">
        <v>0</v>
      </c>
      <c r="AD2446" s="471">
        <v>7371</v>
      </c>
      <c r="AE2446" s="9660">
        <f>SUM(AD2446*P2446+AD2447*P2447+AC2446)</f>
        <v>75883.08</v>
      </c>
      <c r="AF2446" s="31"/>
      <c r="AG2446" s="26"/>
    </row>
    <row r="2447" spans="1:33" ht="30" customHeight="1">
      <c r="A2447" s="2916" t="s">
        <v>17456</v>
      </c>
      <c r="B2447" s="9700"/>
      <c r="C2447" s="9753"/>
      <c r="D2447" s="9767"/>
      <c r="E2447" s="9410"/>
      <c r="F2447" s="10034"/>
      <c r="G2447" s="9710"/>
      <c r="H2447" s="9724"/>
      <c r="I2447" s="9703"/>
      <c r="J2447" s="9705"/>
      <c r="K2447" s="9727"/>
      <c r="L2447" s="552" t="s">
        <v>8516</v>
      </c>
      <c r="M2447" s="9280"/>
      <c r="N2447" s="255"/>
      <c r="O2447" s="258">
        <v>1</v>
      </c>
      <c r="P2447" s="258">
        <v>1</v>
      </c>
      <c r="Q2447" s="9730"/>
      <c r="R2447" s="9741"/>
      <c r="S2447" s="250"/>
      <c r="T2447" s="250"/>
      <c r="U2447" s="250"/>
      <c r="V2447" s="9718"/>
      <c r="W2447" s="250"/>
      <c r="X2447" s="9718"/>
      <c r="Y2447" s="250"/>
      <c r="Z2447" s="251"/>
      <c r="AA2447" s="9718"/>
      <c r="AB2447" s="250"/>
      <c r="AC2447" s="9662"/>
      <c r="AD2447" s="471">
        <v>46399.08</v>
      </c>
      <c r="AE2447" s="9662"/>
      <c r="AF2447" s="31"/>
      <c r="AG2447" s="26"/>
    </row>
    <row r="2448" spans="1:33" ht="30" customHeight="1">
      <c r="A2448" s="2916" t="s">
        <v>9994</v>
      </c>
      <c r="B2448" s="2992" t="s">
        <v>17737</v>
      </c>
      <c r="C2448" s="340">
        <v>45744</v>
      </c>
      <c r="D2448" s="340">
        <f>WORKDAY(C2448,7)</f>
        <v>45755</v>
      </c>
      <c r="E2448" s="422"/>
      <c r="F2448" s="374"/>
      <c r="G2448" s="339">
        <v>9042</v>
      </c>
      <c r="H2448" s="2608"/>
      <c r="I2448" s="2917" t="s">
        <v>92</v>
      </c>
      <c r="J2448" s="410" t="s">
        <v>12975</v>
      </c>
      <c r="K2448" s="2918" t="s">
        <v>17738</v>
      </c>
      <c r="L2448" s="4642" t="s">
        <v>76</v>
      </c>
      <c r="M2448" s="338" t="s">
        <v>17785</v>
      </c>
      <c r="N2448" s="255"/>
      <c r="O2448" s="258">
        <v>4</v>
      </c>
      <c r="P2448" s="258">
        <v>4</v>
      </c>
      <c r="Q2448" s="2926" t="s">
        <v>17739</v>
      </c>
      <c r="R2448" s="309"/>
      <c r="S2448" s="250"/>
      <c r="T2448" s="250"/>
      <c r="U2448" s="250"/>
      <c r="V2448" s="2915" t="s">
        <v>2073</v>
      </c>
      <c r="W2448" s="250"/>
      <c r="X2448" s="2915" t="s">
        <v>37</v>
      </c>
      <c r="Y2448" s="250"/>
      <c r="Z2448" s="251"/>
      <c r="AA2448" s="251">
        <v>4504500604</v>
      </c>
      <c r="AB2448" s="250"/>
      <c r="AC2448" s="33">
        <v>0</v>
      </c>
      <c r="AD2448" s="471">
        <v>6075</v>
      </c>
      <c r="AE2448" s="33">
        <f t="shared" ref="AE2448:AE2450" si="87">SUM(AD2448*P2448+AC2448)</f>
        <v>24300</v>
      </c>
      <c r="AF2448" s="31"/>
      <c r="AG2448" s="26"/>
    </row>
    <row r="2449" spans="1:33" ht="30" customHeight="1">
      <c r="A2449" s="3023" t="s">
        <v>9994</v>
      </c>
      <c r="B2449" s="2992" t="s">
        <v>17740</v>
      </c>
      <c r="C2449" s="3273">
        <v>45719</v>
      </c>
      <c r="D2449" s="1277">
        <f>WORKDAY(C2449,10)</f>
        <v>45733</v>
      </c>
      <c r="E2449" s="593"/>
      <c r="F2449" s="1297"/>
      <c r="G2449" s="1276">
        <v>9042</v>
      </c>
      <c r="H2449" s="3024" t="s">
        <v>16949</v>
      </c>
      <c r="I2449" s="1326"/>
      <c r="J2449" s="1304" t="s">
        <v>17741</v>
      </c>
      <c r="K2449" s="3026" t="s">
        <v>17742</v>
      </c>
      <c r="L2449" s="1397" t="s">
        <v>10348</v>
      </c>
      <c r="M2449" s="771" t="s">
        <v>17786</v>
      </c>
      <c r="N2449" s="1176"/>
      <c r="O2449" s="1272">
        <v>3</v>
      </c>
      <c r="P2449" s="1272">
        <v>3</v>
      </c>
      <c r="Q2449" s="2014" t="s">
        <v>17743</v>
      </c>
      <c r="R2449" s="1173"/>
      <c r="S2449" s="1173"/>
      <c r="T2449" s="1173"/>
      <c r="U2449" s="1173"/>
      <c r="V2449" s="3188" t="s">
        <v>2073</v>
      </c>
      <c r="W2449" s="1173"/>
      <c r="X2449" s="3188" t="s">
        <v>37</v>
      </c>
      <c r="Y2449" s="1173"/>
      <c r="Z2449" s="3272" t="s">
        <v>45</v>
      </c>
      <c r="AA2449" s="1176">
        <v>4504500607</v>
      </c>
      <c r="AB2449" s="1173"/>
      <c r="AC2449" s="722">
        <v>0</v>
      </c>
      <c r="AD2449" s="1266">
        <v>3600</v>
      </c>
      <c r="AE2449" s="722">
        <f t="shared" si="87"/>
        <v>10800</v>
      </c>
      <c r="AF2449" s="31"/>
      <c r="AG2449" s="26"/>
    </row>
    <row r="2450" spans="1:33" ht="30" customHeight="1">
      <c r="A2450" s="3023" t="s">
        <v>8549</v>
      </c>
      <c r="B2450" s="2992" t="s">
        <v>17744</v>
      </c>
      <c r="C2450" s="1277">
        <v>45715</v>
      </c>
      <c r="D2450" s="1277">
        <f>WORKDAY(C2450,7)</f>
        <v>45726</v>
      </c>
      <c r="E2450" s="593"/>
      <c r="F2450" s="1297"/>
      <c r="G2450" s="1276">
        <v>8634</v>
      </c>
      <c r="H2450" s="3024" t="s">
        <v>11907</v>
      </c>
      <c r="I2450" s="3025" t="s">
        <v>25</v>
      </c>
      <c r="J2450" s="1304" t="s">
        <v>8676</v>
      </c>
      <c r="K2450" s="3026" t="s">
        <v>17745</v>
      </c>
      <c r="L2450" s="3027" t="s">
        <v>76</v>
      </c>
      <c r="M2450" s="771" t="s">
        <v>17787</v>
      </c>
      <c r="N2450" s="1176"/>
      <c r="O2450" s="1272">
        <v>4</v>
      </c>
      <c r="P2450" s="1272">
        <v>4</v>
      </c>
      <c r="Q2450" s="2014" t="s">
        <v>17746</v>
      </c>
      <c r="R2450" s="1173"/>
      <c r="S2450" s="1173"/>
      <c r="T2450" s="1173"/>
      <c r="U2450" s="1173"/>
      <c r="V2450" s="2841" t="s">
        <v>2073</v>
      </c>
      <c r="W2450" s="1173"/>
      <c r="X2450" s="2841" t="s">
        <v>37</v>
      </c>
      <c r="Y2450" s="1173"/>
      <c r="Z2450" s="3032" t="s">
        <v>45</v>
      </c>
      <c r="AA2450" s="1176">
        <v>4504499370</v>
      </c>
      <c r="AB2450" s="1173"/>
      <c r="AC2450" s="722">
        <v>0</v>
      </c>
      <c r="AD2450" s="1266">
        <v>7858.62</v>
      </c>
      <c r="AE2450" s="722">
        <f t="shared" si="87"/>
        <v>31434.48</v>
      </c>
      <c r="AF2450" s="31"/>
      <c r="AG2450" s="26"/>
    </row>
    <row r="2451" spans="1:33" ht="30" customHeight="1">
      <c r="A2451" s="2916" t="s">
        <v>14478</v>
      </c>
      <c r="B2451" s="11358" t="s">
        <v>17747</v>
      </c>
      <c r="C2451" s="9767">
        <v>45715</v>
      </c>
      <c r="D2451" s="9767">
        <f>WORKDAY(C2451,60)</f>
        <v>45799</v>
      </c>
      <c r="E2451" s="9721"/>
      <c r="F2451" s="10034"/>
      <c r="G2451" s="9708">
        <v>8617</v>
      </c>
      <c r="H2451" s="10007" t="s">
        <v>17748</v>
      </c>
      <c r="I2451" s="9701"/>
      <c r="J2451" s="11341" t="s">
        <v>17749</v>
      </c>
      <c r="K2451" s="9754" t="s">
        <v>17750</v>
      </c>
      <c r="L2451" s="552" t="s">
        <v>9288</v>
      </c>
      <c r="M2451" s="9231" t="s">
        <v>17788</v>
      </c>
      <c r="N2451" s="4173" t="s">
        <v>3956</v>
      </c>
      <c r="O2451" s="258">
        <v>1</v>
      </c>
      <c r="P2451" s="258">
        <v>1</v>
      </c>
      <c r="Q2451" s="9751" t="s">
        <v>17751</v>
      </c>
      <c r="R2451" s="9740"/>
      <c r="S2451" s="250"/>
      <c r="T2451" s="250"/>
      <c r="U2451" s="250"/>
      <c r="V2451" s="10067" t="s">
        <v>2073</v>
      </c>
      <c r="W2451" s="3455"/>
      <c r="X2451" s="10067" t="s">
        <v>7042</v>
      </c>
      <c r="Y2451" s="250"/>
      <c r="Z2451" s="251"/>
      <c r="AA2451" s="9816">
        <v>4504499364</v>
      </c>
      <c r="AB2451" s="250"/>
      <c r="AC2451" s="9660">
        <v>35000</v>
      </c>
      <c r="AD2451" s="471">
        <v>54450</v>
      </c>
      <c r="AE2451" s="9660">
        <f>SUM(AC2451+AD2451*P2451+AD2452*P2452+AD2453*P2453)</f>
        <v>217160</v>
      </c>
      <c r="AF2451" s="31"/>
      <c r="AG2451" s="26"/>
    </row>
    <row r="2452" spans="1:33" ht="30" customHeight="1">
      <c r="A2452" s="4640" t="s">
        <v>14478</v>
      </c>
      <c r="B2452" s="11359"/>
      <c r="C2452" s="9767"/>
      <c r="D2452" s="9767"/>
      <c r="E2452" s="9722"/>
      <c r="F2452" s="10034"/>
      <c r="G2452" s="9709"/>
      <c r="H2452" s="10043"/>
      <c r="I2452" s="9702"/>
      <c r="J2452" s="9757"/>
      <c r="K2452" s="10066"/>
      <c r="L2452" s="4643" t="s">
        <v>179</v>
      </c>
      <c r="M2452" s="9309"/>
      <c r="N2452" s="4173"/>
      <c r="O2452" s="257">
        <v>8</v>
      </c>
      <c r="P2452" s="257">
        <v>8</v>
      </c>
      <c r="Q2452" s="9757"/>
      <c r="R2452" s="9782"/>
      <c r="S2452" s="250"/>
      <c r="T2452" s="250"/>
      <c r="U2452" s="250"/>
      <c r="V2452" s="10068"/>
      <c r="W2452" s="3455"/>
      <c r="X2452" s="10068"/>
      <c r="Y2452" s="250"/>
      <c r="Z2452" s="251"/>
      <c r="AA2452" s="9717"/>
      <c r="AB2452" s="250"/>
      <c r="AC2452" s="9661"/>
      <c r="AD2452" s="471">
        <v>11385</v>
      </c>
      <c r="AE2452" s="9661"/>
      <c r="AF2452" s="31"/>
      <c r="AG2452" s="26"/>
    </row>
    <row r="2453" spans="1:33" ht="30" customHeight="1">
      <c r="A2453" s="6237" t="s">
        <v>14478</v>
      </c>
      <c r="B2453" s="9912"/>
      <c r="C2453" s="9767"/>
      <c r="D2453" s="9767"/>
      <c r="E2453" s="9410"/>
      <c r="F2453" s="10034"/>
      <c r="G2453" s="9710"/>
      <c r="H2453" s="9724"/>
      <c r="I2453" s="9703"/>
      <c r="J2453" s="9705"/>
      <c r="K2453" s="9727"/>
      <c r="L2453" s="2919" t="s">
        <v>8688</v>
      </c>
      <c r="M2453" s="9280"/>
      <c r="N2453" s="4173" t="s">
        <v>3951</v>
      </c>
      <c r="O2453" s="258">
        <v>1</v>
      </c>
      <c r="P2453" s="258">
        <v>1</v>
      </c>
      <c r="Q2453" s="9730"/>
      <c r="R2453" s="9741"/>
      <c r="S2453" s="250"/>
      <c r="T2453" s="250"/>
      <c r="U2453" s="250"/>
      <c r="V2453" s="9718"/>
      <c r="W2453" s="3455"/>
      <c r="X2453" s="9718"/>
      <c r="Y2453" s="250"/>
      <c r="Z2453" s="251"/>
      <c r="AA2453" s="9718"/>
      <c r="AB2453" s="250"/>
      <c r="AC2453" s="9662"/>
      <c r="AD2453" s="471">
        <v>36630</v>
      </c>
      <c r="AE2453" s="9662"/>
      <c r="AF2453" s="31"/>
      <c r="AG2453" s="26"/>
    </row>
    <row r="2454" spans="1:33" ht="30" customHeight="1">
      <c r="A2454" s="2916" t="s">
        <v>14478</v>
      </c>
      <c r="B2454" s="11349" t="s">
        <v>17752</v>
      </c>
      <c r="C2454" s="9752">
        <v>45715</v>
      </c>
      <c r="D2454" s="9752">
        <f>WORKDAY(C2454,60)</f>
        <v>45799</v>
      </c>
      <c r="E2454" s="9721"/>
      <c r="F2454" s="9714"/>
      <c r="G2454" s="9708">
        <v>8617</v>
      </c>
      <c r="H2454" s="10007" t="s">
        <v>17753</v>
      </c>
      <c r="I2454" s="9701"/>
      <c r="J2454" s="10033" t="s">
        <v>17754</v>
      </c>
      <c r="K2454" s="9754" t="s">
        <v>17755</v>
      </c>
      <c r="L2454" s="552" t="s">
        <v>8925</v>
      </c>
      <c r="M2454" s="9231" t="s">
        <v>17789</v>
      </c>
      <c r="N2454" s="4173" t="s">
        <v>3955</v>
      </c>
      <c r="O2454" s="258">
        <v>1</v>
      </c>
      <c r="P2454" s="258">
        <v>1</v>
      </c>
      <c r="Q2454" s="9751" t="s">
        <v>17756</v>
      </c>
      <c r="R2454" s="9740"/>
      <c r="S2454" s="250"/>
      <c r="T2454" s="250"/>
      <c r="U2454" s="250"/>
      <c r="V2454" s="9791" t="s">
        <v>28776</v>
      </c>
      <c r="W2454" s="3455"/>
      <c r="X2454" s="9791" t="s">
        <v>27185</v>
      </c>
      <c r="Y2454" s="250"/>
      <c r="Z2454" s="251"/>
      <c r="AA2454" s="9816">
        <v>4504499367</v>
      </c>
      <c r="AB2454" s="250"/>
      <c r="AC2454" s="9660">
        <v>20000</v>
      </c>
      <c r="AD2454" s="471">
        <v>94050</v>
      </c>
      <c r="AE2454" s="9660">
        <f>SUM(AD2454*P2454+AD2455*P2455+AD2456*P2456+AC2454)</f>
        <v>169490</v>
      </c>
      <c r="AF2454" s="31"/>
      <c r="AG2454" s="26"/>
    </row>
    <row r="2455" spans="1:33" ht="30" customHeight="1">
      <c r="A2455" s="2916" t="s">
        <v>14478</v>
      </c>
      <c r="B2455" s="9911"/>
      <c r="C2455" s="9784"/>
      <c r="D2455" s="9784"/>
      <c r="E2455" s="9722"/>
      <c r="F2455" s="9795"/>
      <c r="G2455" s="9709"/>
      <c r="H2455" s="9797"/>
      <c r="I2455" s="9702"/>
      <c r="J2455" s="9732"/>
      <c r="K2455" s="9726"/>
      <c r="L2455" s="552" t="s">
        <v>9966</v>
      </c>
      <c r="M2455" s="9309"/>
      <c r="N2455" s="4173" t="s">
        <v>3951</v>
      </c>
      <c r="O2455" s="258">
        <v>1</v>
      </c>
      <c r="P2455" s="258">
        <v>1</v>
      </c>
      <c r="Q2455" s="9729"/>
      <c r="R2455" s="9782"/>
      <c r="S2455" s="250"/>
      <c r="T2455" s="250"/>
      <c r="U2455" s="250"/>
      <c r="V2455" s="9717"/>
      <c r="W2455" s="3455"/>
      <c r="X2455" s="9717"/>
      <c r="Y2455" s="250"/>
      <c r="Z2455" s="251"/>
      <c r="AA2455" s="9717"/>
      <c r="AB2455" s="250"/>
      <c r="AC2455" s="9661"/>
      <c r="AD2455" s="471">
        <v>18810</v>
      </c>
      <c r="AE2455" s="9661"/>
      <c r="AF2455" s="31"/>
      <c r="AG2455" s="26"/>
    </row>
    <row r="2456" spans="1:33" ht="30" customHeight="1">
      <c r="A2456" s="8261" t="s">
        <v>14478</v>
      </c>
      <c r="B2456" s="9912"/>
      <c r="C2456" s="9753"/>
      <c r="D2456" s="9753"/>
      <c r="E2456" s="9410"/>
      <c r="F2456" s="9715"/>
      <c r="G2456" s="9710"/>
      <c r="H2456" s="9724"/>
      <c r="I2456" s="9703"/>
      <c r="J2456" s="9705"/>
      <c r="K2456" s="9727"/>
      <c r="L2456" s="2919" t="s">
        <v>8688</v>
      </c>
      <c r="M2456" s="9280"/>
      <c r="N2456" s="4173" t="s">
        <v>3951</v>
      </c>
      <c r="O2456" s="258">
        <v>1</v>
      </c>
      <c r="P2456" s="258">
        <v>1</v>
      </c>
      <c r="Q2456" s="9730"/>
      <c r="R2456" s="9741"/>
      <c r="S2456" s="250"/>
      <c r="T2456" s="250"/>
      <c r="U2456" s="250"/>
      <c r="V2456" s="9718"/>
      <c r="W2456" s="3455"/>
      <c r="X2456" s="9718"/>
      <c r="Y2456" s="250"/>
      <c r="Z2456" s="251"/>
      <c r="AA2456" s="9718"/>
      <c r="AB2456" s="250"/>
      <c r="AC2456" s="9662"/>
      <c r="AD2456" s="471">
        <v>36630</v>
      </c>
      <c r="AE2456" s="9662"/>
      <c r="AF2456" s="31"/>
      <c r="AG2456" s="26"/>
    </row>
    <row r="2457" spans="1:33" ht="30" customHeight="1">
      <c r="A2457" s="3941" t="s">
        <v>9105</v>
      </c>
      <c r="B2457" s="4724" t="s">
        <v>17757</v>
      </c>
      <c r="C2457" s="340">
        <v>45716</v>
      </c>
      <c r="D2457" s="340">
        <f>WORKDAY(C2457,14)</f>
        <v>45736</v>
      </c>
      <c r="E2457" s="422"/>
      <c r="F2457" s="374"/>
      <c r="G2457" s="339">
        <v>8616</v>
      </c>
      <c r="H2457" s="3937" t="s">
        <v>8768</v>
      </c>
      <c r="I2457" s="487"/>
      <c r="J2457" s="3940" t="s">
        <v>17758</v>
      </c>
      <c r="K2457" s="2918" t="s">
        <v>17759</v>
      </c>
      <c r="L2457" s="2919" t="s">
        <v>173</v>
      </c>
      <c r="M2457" s="338" t="s">
        <v>17790</v>
      </c>
      <c r="N2457" s="255"/>
      <c r="O2457" s="258">
        <v>1</v>
      </c>
      <c r="P2457" s="258">
        <v>1</v>
      </c>
      <c r="Q2457" s="2926" t="s">
        <v>15261</v>
      </c>
      <c r="R2457" s="309"/>
      <c r="S2457" s="250"/>
      <c r="T2457" s="250"/>
      <c r="U2457" s="250"/>
      <c r="V2457" s="3938" t="s">
        <v>2073</v>
      </c>
      <c r="W2457" s="251"/>
      <c r="X2457" s="3938" t="s">
        <v>37</v>
      </c>
      <c r="Y2457" s="250"/>
      <c r="Z2457" s="251"/>
      <c r="AA2457" s="251">
        <v>4504500759</v>
      </c>
      <c r="AB2457" s="250"/>
      <c r="AC2457" s="33">
        <v>30000</v>
      </c>
      <c r="AD2457" s="471">
        <v>7858.62</v>
      </c>
      <c r="AE2457" s="33">
        <f t="shared" ref="AE2457" si="88">SUM(AD2457*P2457+AC2457)</f>
        <v>37858.620000000003</v>
      </c>
      <c r="AF2457" s="31"/>
      <c r="AG2457" s="26"/>
    </row>
    <row r="2458" spans="1:33" ht="30" customHeight="1">
      <c r="A2458" s="2916" t="s">
        <v>19908</v>
      </c>
      <c r="B2458" s="11342" t="s">
        <v>17760</v>
      </c>
      <c r="C2458" s="9752">
        <v>45716</v>
      </c>
      <c r="D2458" s="9752">
        <f>WORKDAY(C2458,60)</f>
        <v>45800</v>
      </c>
      <c r="E2458" s="9721"/>
      <c r="F2458" s="10034"/>
      <c r="G2458" s="9708">
        <v>8628</v>
      </c>
      <c r="H2458" s="10007" t="s">
        <v>12633</v>
      </c>
      <c r="I2458" s="9701"/>
      <c r="J2458" s="11352" t="s">
        <v>17761</v>
      </c>
      <c r="K2458" s="9754" t="s">
        <v>17762</v>
      </c>
      <c r="L2458" s="552" t="s">
        <v>13689</v>
      </c>
      <c r="M2458" s="9231" t="s">
        <v>17791</v>
      </c>
      <c r="N2458" s="4173" t="s">
        <v>3953</v>
      </c>
      <c r="O2458" s="258">
        <v>1</v>
      </c>
      <c r="P2458" s="258">
        <v>1</v>
      </c>
      <c r="Q2458" s="9751" t="s">
        <v>17763</v>
      </c>
      <c r="R2458" s="9740"/>
      <c r="S2458" s="250"/>
      <c r="T2458" s="250"/>
      <c r="U2458" s="250"/>
      <c r="V2458" s="9737" t="s">
        <v>2073</v>
      </c>
      <c r="W2458" s="3455"/>
      <c r="X2458" s="9737" t="s">
        <v>37</v>
      </c>
      <c r="Y2458" s="250"/>
      <c r="Z2458" s="251"/>
      <c r="AA2458" s="9816">
        <v>4504499738</v>
      </c>
      <c r="AB2458" s="250"/>
      <c r="AC2458" s="9660">
        <v>0</v>
      </c>
      <c r="AD2458" s="471">
        <v>220000</v>
      </c>
      <c r="AE2458" s="9660">
        <f>SUM(AD2458*P2458+AD2459*P2459+AC2458+AD2460*P2460)</f>
        <v>275097</v>
      </c>
      <c r="AF2458" s="31"/>
      <c r="AG2458" s="26"/>
    </row>
    <row r="2459" spans="1:33" ht="30" customHeight="1">
      <c r="A2459" s="2916" t="s">
        <v>19908</v>
      </c>
      <c r="B2459" s="11343"/>
      <c r="C2459" s="9784"/>
      <c r="D2459" s="9784"/>
      <c r="E2459" s="9410"/>
      <c r="F2459" s="10034"/>
      <c r="G2459" s="9709"/>
      <c r="H2459" s="10043"/>
      <c r="I2459" s="9703"/>
      <c r="J2459" s="9757"/>
      <c r="K2459" s="10066"/>
      <c r="L2459" s="2919" t="s">
        <v>8688</v>
      </c>
      <c r="M2459" s="9309"/>
      <c r="N2459" s="4173" t="s">
        <v>3951</v>
      </c>
      <c r="O2459" s="258">
        <v>1</v>
      </c>
      <c r="P2459" s="258">
        <v>1</v>
      </c>
      <c r="Q2459" s="9757"/>
      <c r="R2459" s="9741"/>
      <c r="S2459" s="250"/>
      <c r="T2459" s="250"/>
      <c r="U2459" s="250"/>
      <c r="V2459" s="9738"/>
      <c r="W2459" s="3455"/>
      <c r="X2459" s="9738"/>
      <c r="Y2459" s="250"/>
      <c r="Z2459" s="251"/>
      <c r="AA2459" s="9717"/>
      <c r="AB2459" s="250"/>
      <c r="AC2459" s="9661"/>
      <c r="AD2459" s="471">
        <v>37597</v>
      </c>
      <c r="AE2459" s="9661"/>
      <c r="AF2459" s="31"/>
      <c r="AG2459" s="26"/>
    </row>
    <row r="2460" spans="1:33" ht="30" customHeight="1">
      <c r="A2460" s="4334" t="s">
        <v>19908</v>
      </c>
      <c r="B2460" s="11344"/>
      <c r="C2460" s="9753"/>
      <c r="D2460" s="9753"/>
      <c r="E2460" s="3706"/>
      <c r="F2460" s="374"/>
      <c r="G2460" s="9710"/>
      <c r="H2460" s="10044"/>
      <c r="I2460" s="3709"/>
      <c r="J2460" s="9758"/>
      <c r="K2460" s="11351"/>
      <c r="L2460" s="4172" t="s">
        <v>2062</v>
      </c>
      <c r="M2460" s="9280"/>
      <c r="N2460" s="4173"/>
      <c r="O2460" s="257">
        <v>7</v>
      </c>
      <c r="P2460" s="257">
        <v>7</v>
      </c>
      <c r="Q2460" s="9758"/>
      <c r="R2460" s="3708"/>
      <c r="S2460" s="250"/>
      <c r="T2460" s="250"/>
      <c r="U2460" s="250"/>
      <c r="V2460" s="9739"/>
      <c r="W2460" s="3455"/>
      <c r="X2460" s="9739"/>
      <c r="Y2460" s="250"/>
      <c r="Z2460" s="251"/>
      <c r="AA2460" s="9718"/>
      <c r="AB2460" s="250"/>
      <c r="AC2460" s="9662"/>
      <c r="AD2460" s="471">
        <v>2500</v>
      </c>
      <c r="AE2460" s="9662"/>
      <c r="AF2460" s="31"/>
      <c r="AG2460" s="26"/>
    </row>
    <row r="2461" spans="1:33" ht="30" customHeight="1">
      <c r="A2461" s="2916" t="s">
        <v>19908</v>
      </c>
      <c r="B2461" s="11345" t="s">
        <v>17764</v>
      </c>
      <c r="C2461" s="9752">
        <v>45716</v>
      </c>
      <c r="D2461" s="9767">
        <f>WORKDAY(C2461,60)</f>
        <v>45800</v>
      </c>
      <c r="E2461" s="9721"/>
      <c r="F2461" s="10034"/>
      <c r="G2461" s="9708">
        <v>8628</v>
      </c>
      <c r="H2461" s="10007" t="s">
        <v>17765</v>
      </c>
      <c r="I2461" s="9701"/>
      <c r="J2461" s="10045" t="s">
        <v>17766</v>
      </c>
      <c r="K2461" s="9754" t="s">
        <v>17767</v>
      </c>
      <c r="L2461" s="552" t="s">
        <v>13689</v>
      </c>
      <c r="M2461" s="9231" t="s">
        <v>17792</v>
      </c>
      <c r="N2461" s="4173" t="s">
        <v>3953</v>
      </c>
      <c r="O2461" s="258">
        <v>1</v>
      </c>
      <c r="P2461" s="258">
        <v>1</v>
      </c>
      <c r="Q2461" s="9751" t="s">
        <v>17768</v>
      </c>
      <c r="R2461" s="9740"/>
      <c r="S2461" s="250"/>
      <c r="T2461" s="250"/>
      <c r="U2461" s="250"/>
      <c r="V2461" s="9733" t="s">
        <v>2073</v>
      </c>
      <c r="W2461" s="3455"/>
      <c r="X2461" s="9733" t="s">
        <v>7042</v>
      </c>
      <c r="Y2461" s="250"/>
      <c r="Z2461" s="251"/>
      <c r="AA2461" s="9816">
        <v>4504499986</v>
      </c>
      <c r="AB2461" s="250"/>
      <c r="AC2461" s="9660">
        <v>0</v>
      </c>
      <c r="AD2461" s="471">
        <v>220000</v>
      </c>
      <c r="AE2461" s="9660">
        <f>SUM(AD2461*P2461+AD2462*P2462+AC2461)</f>
        <v>257597</v>
      </c>
      <c r="AF2461" s="31"/>
      <c r="AG2461" s="26"/>
    </row>
    <row r="2462" spans="1:33" ht="30" customHeight="1">
      <c r="A2462" s="2916" t="s">
        <v>19908</v>
      </c>
      <c r="B2462" s="9700"/>
      <c r="C2462" s="9753"/>
      <c r="D2462" s="9767"/>
      <c r="E2462" s="9410"/>
      <c r="F2462" s="10034"/>
      <c r="G2462" s="9710"/>
      <c r="H2462" s="9724"/>
      <c r="I2462" s="9703"/>
      <c r="J2462" s="9705"/>
      <c r="K2462" s="9727"/>
      <c r="L2462" s="2919" t="s">
        <v>8688</v>
      </c>
      <c r="M2462" s="9280"/>
      <c r="N2462" s="4173" t="s">
        <v>3951</v>
      </c>
      <c r="O2462" s="258">
        <v>1</v>
      </c>
      <c r="P2462" s="258">
        <v>1</v>
      </c>
      <c r="Q2462" s="9730"/>
      <c r="R2462" s="9741"/>
      <c r="S2462" s="250"/>
      <c r="T2462" s="250"/>
      <c r="U2462" s="250"/>
      <c r="V2462" s="9718"/>
      <c r="W2462" s="3455"/>
      <c r="X2462" s="9718"/>
      <c r="Y2462" s="250"/>
      <c r="Z2462" s="251"/>
      <c r="AA2462" s="9718"/>
      <c r="AB2462" s="250"/>
      <c r="AC2462" s="9662"/>
      <c r="AD2462" s="471">
        <v>37597</v>
      </c>
      <c r="AE2462" s="9662"/>
      <c r="AF2462" s="31"/>
      <c r="AG2462" s="26"/>
    </row>
    <row r="2463" spans="1:33" ht="30" customHeight="1">
      <c r="A2463" s="2916" t="s">
        <v>19908</v>
      </c>
      <c r="B2463" s="11140" t="s">
        <v>17769</v>
      </c>
      <c r="C2463" s="9752">
        <v>45716</v>
      </c>
      <c r="D2463" s="9752">
        <f>WORKDAY(C2463,60)</f>
        <v>45800</v>
      </c>
      <c r="E2463" s="9721"/>
      <c r="F2463" s="9714"/>
      <c r="G2463" s="9708">
        <v>8628</v>
      </c>
      <c r="H2463" s="10007" t="s">
        <v>14580</v>
      </c>
      <c r="I2463" s="9701"/>
      <c r="J2463" s="9755" t="s">
        <v>17770</v>
      </c>
      <c r="K2463" s="9754" t="s">
        <v>17771</v>
      </c>
      <c r="L2463" s="552" t="s">
        <v>13689</v>
      </c>
      <c r="M2463" s="9231" t="s">
        <v>17793</v>
      </c>
      <c r="N2463" s="4173" t="s">
        <v>3953</v>
      </c>
      <c r="O2463" s="258">
        <v>1</v>
      </c>
      <c r="P2463" s="258">
        <v>1</v>
      </c>
      <c r="Q2463" s="9751" t="s">
        <v>17430</v>
      </c>
      <c r="R2463" s="9740"/>
      <c r="S2463" s="250"/>
      <c r="T2463" s="250"/>
      <c r="U2463" s="250"/>
      <c r="V2463" s="9737" t="s">
        <v>2073</v>
      </c>
      <c r="W2463" s="3455"/>
      <c r="X2463" s="9737" t="s">
        <v>7042</v>
      </c>
      <c r="Y2463" s="250"/>
      <c r="Z2463" s="251"/>
      <c r="AA2463" s="9816">
        <v>4504500520</v>
      </c>
      <c r="AB2463" s="250"/>
      <c r="AC2463" s="9660">
        <v>0</v>
      </c>
      <c r="AD2463" s="471">
        <v>220000</v>
      </c>
      <c r="AE2463" s="9660">
        <f>SUM(AD2463*P2463+AD2466*P2466+AC2463+AD2465*P2465+AD2464*P2464)</f>
        <v>276281</v>
      </c>
      <c r="AF2463" s="31"/>
      <c r="AG2463" s="26"/>
    </row>
    <row r="2464" spans="1:33" ht="30" customHeight="1">
      <c r="A2464" s="4994" t="s">
        <v>19908</v>
      </c>
      <c r="B2464" s="11329"/>
      <c r="C2464" s="9784"/>
      <c r="D2464" s="9784"/>
      <c r="E2464" s="9722"/>
      <c r="F2464" s="9795"/>
      <c r="G2464" s="9709"/>
      <c r="H2464" s="10043"/>
      <c r="I2464" s="9702"/>
      <c r="J2464" s="9756"/>
      <c r="K2464" s="10066"/>
      <c r="L2464" s="6445" t="s">
        <v>25656</v>
      </c>
      <c r="M2464" s="9309"/>
      <c r="N2464" s="4173"/>
      <c r="O2464" s="257">
        <v>7</v>
      </c>
      <c r="P2464" s="257">
        <v>7</v>
      </c>
      <c r="Q2464" s="9757"/>
      <c r="R2464" s="9782"/>
      <c r="S2464" s="250"/>
      <c r="T2464" s="250"/>
      <c r="U2464" s="250"/>
      <c r="V2464" s="9738"/>
      <c r="W2464" s="3455"/>
      <c r="X2464" s="9738"/>
      <c r="Y2464" s="250"/>
      <c r="Z2464" s="251"/>
      <c r="AA2464" s="9717"/>
      <c r="AB2464" s="250"/>
      <c r="AC2464" s="9661"/>
      <c r="AD2464" s="471">
        <v>2500</v>
      </c>
      <c r="AE2464" s="9661"/>
      <c r="AF2464" s="31"/>
      <c r="AG2464" s="26"/>
    </row>
    <row r="2465" spans="1:33" ht="30" customHeight="1">
      <c r="A2465" s="4984" t="s">
        <v>19908</v>
      </c>
      <c r="B2465" s="11330"/>
      <c r="C2465" s="9784"/>
      <c r="D2465" s="9784"/>
      <c r="E2465" s="9722"/>
      <c r="F2465" s="9795"/>
      <c r="G2465" s="9709"/>
      <c r="H2465" s="10043"/>
      <c r="I2465" s="9702"/>
      <c r="J2465" s="9757"/>
      <c r="K2465" s="10066"/>
      <c r="L2465" s="4985" t="s">
        <v>23961</v>
      </c>
      <c r="M2465" s="9309"/>
      <c r="N2465" s="4173"/>
      <c r="O2465" s="257">
        <v>1</v>
      </c>
      <c r="P2465" s="257">
        <v>1</v>
      </c>
      <c r="Q2465" s="9757"/>
      <c r="R2465" s="9782"/>
      <c r="S2465" s="250"/>
      <c r="T2465" s="250"/>
      <c r="U2465" s="250"/>
      <c r="V2465" s="9738"/>
      <c r="W2465" s="3455"/>
      <c r="X2465" s="9738"/>
      <c r="Y2465" s="250"/>
      <c r="Z2465" s="251"/>
      <c r="AA2465" s="9717"/>
      <c r="AB2465" s="250"/>
      <c r="AC2465" s="9661"/>
      <c r="AD2465" s="471">
        <v>1184</v>
      </c>
      <c r="AE2465" s="9661"/>
      <c r="AF2465" s="31"/>
      <c r="AG2465" s="26"/>
    </row>
    <row r="2466" spans="1:33" ht="30" customHeight="1">
      <c r="A2466" s="2916" t="s">
        <v>19908</v>
      </c>
      <c r="B2466" s="11331"/>
      <c r="C2466" s="9753"/>
      <c r="D2466" s="9753"/>
      <c r="E2466" s="9410"/>
      <c r="F2466" s="9715"/>
      <c r="G2466" s="9710"/>
      <c r="H2466" s="10044"/>
      <c r="I2466" s="9703"/>
      <c r="J2466" s="9758"/>
      <c r="K2466" s="11351"/>
      <c r="L2466" s="4915" t="s">
        <v>8688</v>
      </c>
      <c r="M2466" s="9280"/>
      <c r="N2466" s="4173" t="s">
        <v>3951</v>
      </c>
      <c r="O2466" s="258">
        <v>1</v>
      </c>
      <c r="P2466" s="258">
        <v>1</v>
      </c>
      <c r="Q2466" s="9730"/>
      <c r="R2466" s="9741"/>
      <c r="S2466" s="250"/>
      <c r="T2466" s="250"/>
      <c r="U2466" s="250"/>
      <c r="V2466" s="9739"/>
      <c r="W2466" s="3455"/>
      <c r="X2466" s="9739"/>
      <c r="Y2466" s="250"/>
      <c r="Z2466" s="251"/>
      <c r="AA2466" s="9718"/>
      <c r="AB2466" s="250"/>
      <c r="AC2466" s="9662"/>
      <c r="AD2466" s="471">
        <v>37597</v>
      </c>
      <c r="AE2466" s="9662"/>
      <c r="AF2466" s="31"/>
      <c r="AG2466" s="26"/>
    </row>
    <row r="2467" spans="1:33" s="4113" customFormat="1" ht="30" customHeight="1">
      <c r="A2467" s="6735" t="s">
        <v>8626</v>
      </c>
      <c r="B2467" s="1504" t="s">
        <v>17772</v>
      </c>
      <c r="C2467" s="358">
        <v>45716</v>
      </c>
      <c r="D2467" s="358">
        <f>WORKDAY(C2467,11)</f>
        <v>45733</v>
      </c>
      <c r="E2467" s="37"/>
      <c r="F2467" s="449"/>
      <c r="G2467" s="360">
        <v>8615</v>
      </c>
      <c r="H2467" s="6736" t="s">
        <v>17773</v>
      </c>
      <c r="I2467" s="6737" t="s">
        <v>25</v>
      </c>
      <c r="J2467" s="450" t="s">
        <v>7850</v>
      </c>
      <c r="K2467" s="6738" t="s">
        <v>17774</v>
      </c>
      <c r="L2467" s="6739" t="s">
        <v>128</v>
      </c>
      <c r="M2467" s="135" t="s">
        <v>17794</v>
      </c>
      <c r="N2467" s="364"/>
      <c r="O2467" s="365">
        <v>3</v>
      </c>
      <c r="P2467" s="365">
        <v>3</v>
      </c>
      <c r="Q2467" s="1991" t="s">
        <v>17043</v>
      </c>
      <c r="R2467" s="366"/>
      <c r="S2467" s="366"/>
      <c r="T2467" s="366"/>
      <c r="U2467" s="366"/>
      <c r="V2467" s="366"/>
      <c r="W2467" s="366"/>
      <c r="X2467" s="366"/>
      <c r="Y2467" s="366"/>
      <c r="Z2467" s="364"/>
      <c r="AA2467" s="364">
        <v>4504499740</v>
      </c>
      <c r="AB2467" s="366"/>
      <c r="AC2467" s="280"/>
      <c r="AD2467" s="542"/>
      <c r="AE2467" s="280"/>
      <c r="AF2467" s="68"/>
      <c r="AG2467" s="71"/>
    </row>
    <row r="2468" spans="1:33" ht="30" customHeight="1">
      <c r="A2468" s="3023" t="s">
        <v>13200</v>
      </c>
      <c r="B2468" s="2992" t="s">
        <v>17775</v>
      </c>
      <c r="C2468" s="1277">
        <v>45716</v>
      </c>
      <c r="D2468" s="1277">
        <f>WORKDAY(C2468,29)</f>
        <v>45757</v>
      </c>
      <c r="E2468" s="593"/>
      <c r="F2468" s="1297"/>
      <c r="G2468" s="1276">
        <v>5940</v>
      </c>
      <c r="H2468" s="3024" t="s">
        <v>11810</v>
      </c>
      <c r="I2468" s="1326"/>
      <c r="J2468" s="1304" t="s">
        <v>17776</v>
      </c>
      <c r="K2468" s="3026" t="s">
        <v>17777</v>
      </c>
      <c r="L2468" s="3027" t="s">
        <v>128</v>
      </c>
      <c r="M2468" s="771" t="s">
        <v>17795</v>
      </c>
      <c r="N2468" s="1176"/>
      <c r="O2468" s="1272">
        <v>3</v>
      </c>
      <c r="P2468" s="1272">
        <v>3</v>
      </c>
      <c r="Q2468" s="3007" t="s">
        <v>17778</v>
      </c>
      <c r="R2468" s="1173"/>
      <c r="S2468" s="1173"/>
      <c r="T2468" s="1173"/>
      <c r="U2468" s="1173"/>
      <c r="V2468" s="3102" t="s">
        <v>2073</v>
      </c>
      <c r="W2468" s="1173"/>
      <c r="X2468" s="3102" t="s">
        <v>37</v>
      </c>
      <c r="Y2468" s="1173"/>
      <c r="Z2468" s="3130" t="s">
        <v>45</v>
      </c>
      <c r="AA2468" s="1176" t="s">
        <v>17797</v>
      </c>
      <c r="AB2468" s="1173"/>
      <c r="AC2468" s="722">
        <v>90000</v>
      </c>
      <c r="AD2468" s="1266">
        <v>16417.5</v>
      </c>
      <c r="AE2468" s="722">
        <f t="shared" ref="AE2468:AE2474" si="89">SUM(AD2468*P2468+AC2468)</f>
        <v>139252.5</v>
      </c>
      <c r="AF2468" s="31"/>
      <c r="AG2468" s="26"/>
    </row>
    <row r="2469" spans="1:33" ht="30" customHeight="1">
      <c r="A2469" s="3023" t="s">
        <v>8570</v>
      </c>
      <c r="B2469" s="2992" t="s">
        <v>17780</v>
      </c>
      <c r="C2469" s="1277">
        <v>45716</v>
      </c>
      <c r="D2469" s="1277">
        <f>WORKDAY(C2469,7)</f>
        <v>45727</v>
      </c>
      <c r="E2469" s="593"/>
      <c r="F2469" s="1297"/>
      <c r="G2469" s="1276">
        <v>9013</v>
      </c>
      <c r="H2469" s="2630"/>
      <c r="I2469" s="3025" t="s">
        <v>92</v>
      </c>
      <c r="J2469" s="1304" t="s">
        <v>17779</v>
      </c>
      <c r="K2469" s="3026" t="s">
        <v>17781</v>
      </c>
      <c r="L2469" s="3027" t="s">
        <v>179</v>
      </c>
      <c r="M2469" s="771" t="s">
        <v>17796</v>
      </c>
      <c r="N2469" s="1176"/>
      <c r="O2469" s="1272">
        <v>8</v>
      </c>
      <c r="P2469" s="1272">
        <v>8</v>
      </c>
      <c r="Q2469" s="3007" t="s">
        <v>17782</v>
      </c>
      <c r="R2469" s="1173"/>
      <c r="S2469" s="1173"/>
      <c r="T2469" s="1173"/>
      <c r="U2469" s="1173"/>
      <c r="V2469" s="3037" t="s">
        <v>2073</v>
      </c>
      <c r="W2469" s="1173"/>
      <c r="X2469" s="3037" t="s">
        <v>37</v>
      </c>
      <c r="Y2469" s="1173"/>
      <c r="Z2469" s="3032" t="s">
        <v>45</v>
      </c>
      <c r="AA2469" s="1176">
        <v>4504499734</v>
      </c>
      <c r="AB2469" s="1173"/>
      <c r="AC2469" s="722">
        <v>0</v>
      </c>
      <c r="AD2469" s="1266">
        <v>6544.8</v>
      </c>
      <c r="AE2469" s="722">
        <f t="shared" si="89"/>
        <v>52358.400000000001</v>
      </c>
      <c r="AF2469" s="31"/>
      <c r="AG2469" s="26"/>
    </row>
    <row r="2470" spans="1:33" ht="30" customHeight="1">
      <c r="A2470" s="2814" t="s">
        <v>10036</v>
      </c>
      <c r="B2470" s="9743" t="s">
        <v>17798</v>
      </c>
      <c r="C2470" s="9765">
        <v>45719</v>
      </c>
      <c r="D2470" s="9765">
        <f>WORKDAY(C2470,7)</f>
        <v>45728</v>
      </c>
      <c r="E2470" s="8864"/>
      <c r="F2470" s="9809"/>
      <c r="G2470" s="9840">
        <v>8589</v>
      </c>
      <c r="H2470" s="10023" t="s">
        <v>10041</v>
      </c>
      <c r="I2470" s="9759"/>
      <c r="J2470" s="9761" t="s">
        <v>10042</v>
      </c>
      <c r="K2470" s="9763" t="s">
        <v>17799</v>
      </c>
      <c r="L2470" s="3114" t="s">
        <v>18569</v>
      </c>
      <c r="M2470" s="8868" t="s">
        <v>17829</v>
      </c>
      <c r="N2470" s="1176"/>
      <c r="O2470" s="1272">
        <v>1</v>
      </c>
      <c r="P2470" s="257">
        <v>2</v>
      </c>
      <c r="Q2470" s="10022" t="s">
        <v>17800</v>
      </c>
      <c r="R2470" s="9788"/>
      <c r="S2470" s="1173"/>
      <c r="T2470" s="1173"/>
      <c r="U2470" s="1173"/>
      <c r="V2470" s="10046" t="s">
        <v>2073</v>
      </c>
      <c r="W2470" s="1173"/>
      <c r="X2470" s="10046" t="s">
        <v>37</v>
      </c>
      <c r="Y2470" s="1173"/>
      <c r="Z2470" s="10015" t="s">
        <v>45</v>
      </c>
      <c r="AA2470" s="9840">
        <v>4504500637</v>
      </c>
      <c r="AB2470" s="1173"/>
      <c r="AC2470" s="8912">
        <v>0</v>
      </c>
      <c r="AD2470" s="1266">
        <v>3744</v>
      </c>
      <c r="AE2470" s="8912">
        <f>SUM(AD2470*P2470+AD2471*P2471+AC2470)</f>
        <v>13806</v>
      </c>
      <c r="AF2470" s="31"/>
      <c r="AG2470" s="26"/>
    </row>
    <row r="2471" spans="1:33" ht="30" customHeight="1">
      <c r="A2471" s="2814" t="s">
        <v>10036</v>
      </c>
      <c r="B2471" s="9700"/>
      <c r="C2471" s="9766"/>
      <c r="D2471" s="9766"/>
      <c r="E2471" s="8866"/>
      <c r="F2471" s="9810"/>
      <c r="G2471" s="9834"/>
      <c r="H2471" s="10024"/>
      <c r="I2471" s="9760"/>
      <c r="J2471" s="9762"/>
      <c r="K2471" s="9764"/>
      <c r="L2471" s="1397" t="s">
        <v>173</v>
      </c>
      <c r="M2471" s="8869"/>
      <c r="N2471" s="1176"/>
      <c r="O2471" s="1272">
        <v>1</v>
      </c>
      <c r="P2471" s="1272">
        <v>1</v>
      </c>
      <c r="Q2471" s="9971"/>
      <c r="R2471" s="9789"/>
      <c r="S2471" s="1173"/>
      <c r="T2471" s="1173"/>
      <c r="U2471" s="1173"/>
      <c r="V2471" s="10047"/>
      <c r="W2471" s="1173"/>
      <c r="X2471" s="10047"/>
      <c r="Y2471" s="1173"/>
      <c r="Z2471" s="9834"/>
      <c r="AA2471" s="9834"/>
      <c r="AB2471" s="1173"/>
      <c r="AC2471" s="8913"/>
      <c r="AD2471" s="1266">
        <v>6318</v>
      </c>
      <c r="AE2471" s="8913"/>
      <c r="AF2471" s="31"/>
      <c r="AG2471" s="26"/>
    </row>
    <row r="2472" spans="1:33" ht="30" customHeight="1">
      <c r="A2472" s="3059" t="s">
        <v>10036</v>
      </c>
      <c r="B2472" s="2992" t="s">
        <v>17801</v>
      </c>
      <c r="C2472" s="1277">
        <v>45719</v>
      </c>
      <c r="D2472" s="1277">
        <f>WORKDAY(C2472,7)</f>
        <v>45728</v>
      </c>
      <c r="E2472" s="593"/>
      <c r="F2472" s="1297"/>
      <c r="G2472" s="1276">
        <v>8589</v>
      </c>
      <c r="H2472" s="3060" t="s">
        <v>14948</v>
      </c>
      <c r="I2472" s="1326"/>
      <c r="J2472" s="1304" t="s">
        <v>17802</v>
      </c>
      <c r="K2472" s="2631" t="s">
        <v>17803</v>
      </c>
      <c r="L2472" s="3061" t="s">
        <v>76</v>
      </c>
      <c r="M2472" s="771" t="s">
        <v>17830</v>
      </c>
      <c r="N2472" s="1176"/>
      <c r="O2472" s="1272">
        <v>4</v>
      </c>
      <c r="P2472" s="1272">
        <v>4</v>
      </c>
      <c r="Q2472" s="2014" t="s">
        <v>17804</v>
      </c>
      <c r="R2472" s="1173"/>
      <c r="S2472" s="1173"/>
      <c r="T2472" s="1173"/>
      <c r="U2472" s="1173"/>
      <c r="V2472" s="2973" t="s">
        <v>2073</v>
      </c>
      <c r="W2472" s="1173"/>
      <c r="X2472" s="2973" t="s">
        <v>37</v>
      </c>
      <c r="Y2472" s="1173"/>
      <c r="Z2472" s="3032" t="s">
        <v>45</v>
      </c>
      <c r="AA2472" s="1176">
        <v>4504501309</v>
      </c>
      <c r="AB2472" s="1173"/>
      <c r="AC2472" s="722">
        <v>0</v>
      </c>
      <c r="AD2472" s="1266">
        <v>6318</v>
      </c>
      <c r="AE2472" s="722">
        <f t="shared" si="89"/>
        <v>25272</v>
      </c>
      <c r="AF2472" s="31"/>
      <c r="AG2472" s="26"/>
    </row>
    <row r="2473" spans="1:33" ht="30" customHeight="1">
      <c r="A2473" s="3059" t="s">
        <v>10036</v>
      </c>
      <c r="B2473" s="2992" t="s">
        <v>17805</v>
      </c>
      <c r="C2473" s="1277">
        <v>45719</v>
      </c>
      <c r="D2473" s="1277">
        <f>WORKDAY(C2473,7)</f>
        <v>45728</v>
      </c>
      <c r="E2473" s="593"/>
      <c r="F2473" s="1297"/>
      <c r="G2473" s="1276">
        <v>8589</v>
      </c>
      <c r="H2473" s="3060" t="s">
        <v>13569</v>
      </c>
      <c r="I2473" s="1326"/>
      <c r="J2473" s="1304" t="s">
        <v>17806</v>
      </c>
      <c r="K2473" s="3104" t="s">
        <v>17807</v>
      </c>
      <c r="L2473" s="3061" t="s">
        <v>193</v>
      </c>
      <c r="M2473" s="771" t="s">
        <v>17831</v>
      </c>
      <c r="N2473" s="1176"/>
      <c r="O2473" s="1272">
        <v>6</v>
      </c>
      <c r="P2473" s="1272">
        <v>6</v>
      </c>
      <c r="Q2473" s="2014" t="s">
        <v>17808</v>
      </c>
      <c r="R2473" s="1173"/>
      <c r="S2473" s="1173"/>
      <c r="T2473" s="1173"/>
      <c r="U2473" s="1173"/>
      <c r="V2473" s="3099" t="s">
        <v>2073</v>
      </c>
      <c r="W2473" s="1173"/>
      <c r="X2473" s="3099" t="s">
        <v>37</v>
      </c>
      <c r="Y2473" s="1173"/>
      <c r="Z2473" s="3102" t="s">
        <v>45</v>
      </c>
      <c r="AA2473" s="1176">
        <v>4504501085</v>
      </c>
      <c r="AB2473" s="1173"/>
      <c r="AC2473" s="722">
        <v>0</v>
      </c>
      <c r="AD2473" s="1266">
        <v>6318</v>
      </c>
      <c r="AE2473" s="722">
        <f t="shared" si="89"/>
        <v>37908</v>
      </c>
      <c r="AF2473" s="31"/>
      <c r="AG2473" s="26"/>
    </row>
    <row r="2474" spans="1:33" ht="30" customHeight="1">
      <c r="A2474" s="6965" t="s">
        <v>9994</v>
      </c>
      <c r="B2474" s="7016" t="s">
        <v>17809</v>
      </c>
      <c r="C2474" s="340">
        <v>45719</v>
      </c>
      <c r="D2474" s="340">
        <f>WORKDAY(C2474,11)</f>
        <v>45734</v>
      </c>
      <c r="E2474" s="422"/>
      <c r="F2474" s="374"/>
      <c r="G2474" s="339">
        <v>9042</v>
      </c>
      <c r="H2474" s="3212" t="s">
        <v>17810</v>
      </c>
      <c r="I2474" s="487"/>
      <c r="J2474" s="6966" t="s">
        <v>17811</v>
      </c>
      <c r="K2474" s="3208" t="s">
        <v>17812</v>
      </c>
      <c r="L2474" s="3209" t="s">
        <v>76</v>
      </c>
      <c r="M2474" s="338" t="s">
        <v>17832</v>
      </c>
      <c r="N2474" s="255"/>
      <c r="O2474" s="258">
        <v>4</v>
      </c>
      <c r="P2474" s="258">
        <v>4</v>
      </c>
      <c r="Q2474" s="1977" t="s">
        <v>14919</v>
      </c>
      <c r="R2474" s="309"/>
      <c r="S2474" s="250"/>
      <c r="T2474" s="250"/>
      <c r="U2474" s="250"/>
      <c r="V2474" s="3213" t="s">
        <v>2073</v>
      </c>
      <c r="W2474" s="250"/>
      <c r="X2474" s="3213" t="s">
        <v>37</v>
      </c>
      <c r="Y2474" s="250"/>
      <c r="Z2474" s="251"/>
      <c r="AA2474" s="251">
        <v>4504501088</v>
      </c>
      <c r="AB2474" s="250"/>
      <c r="AC2474" s="33">
        <v>0</v>
      </c>
      <c r="AD2474" s="471">
        <v>6075</v>
      </c>
      <c r="AE2474" s="33">
        <f t="shared" si="89"/>
        <v>24300</v>
      </c>
      <c r="AF2474" s="31"/>
      <c r="AG2474" s="26"/>
    </row>
    <row r="2475" spans="1:33" ht="30" customHeight="1">
      <c r="A2475" s="3207" t="s">
        <v>9092</v>
      </c>
      <c r="B2475" s="9744" t="s">
        <v>17813</v>
      </c>
      <c r="C2475" s="9752">
        <v>45719</v>
      </c>
      <c r="D2475" s="9752">
        <f>WORKDAY(C2475,10)</f>
        <v>45733</v>
      </c>
      <c r="E2475" s="9721"/>
      <c r="F2475" s="9714"/>
      <c r="G2475" s="9708">
        <v>8599</v>
      </c>
      <c r="H2475" s="9749" t="s">
        <v>1764</v>
      </c>
      <c r="I2475" s="9701"/>
      <c r="J2475" s="9768" t="s">
        <v>17814</v>
      </c>
      <c r="K2475" s="9785" t="s">
        <v>17815</v>
      </c>
      <c r="L2475" s="3209" t="s">
        <v>62</v>
      </c>
      <c r="M2475" s="9231" t="s">
        <v>17833</v>
      </c>
      <c r="N2475" s="255"/>
      <c r="O2475" s="258">
        <v>5</v>
      </c>
      <c r="P2475" s="258">
        <v>5</v>
      </c>
      <c r="Q2475" s="9783" t="s">
        <v>17816</v>
      </c>
      <c r="R2475" s="9740"/>
      <c r="S2475" s="250"/>
      <c r="T2475" s="250"/>
      <c r="U2475" s="250"/>
      <c r="V2475" s="250"/>
      <c r="W2475" s="250"/>
      <c r="X2475" s="250"/>
      <c r="Y2475" s="250"/>
      <c r="Z2475" s="251"/>
      <c r="AA2475" s="9816">
        <v>4504501094</v>
      </c>
      <c r="AB2475" s="250"/>
      <c r="AC2475" s="9660">
        <v>6000</v>
      </c>
      <c r="AD2475" s="471">
        <v>7938</v>
      </c>
      <c r="AE2475" s="9660">
        <f>SUM(AD2475*P2475+AD2476*P2476+AC2475)</f>
        <v>65290</v>
      </c>
      <c r="AF2475" s="31"/>
      <c r="AG2475" s="26"/>
    </row>
    <row r="2476" spans="1:33" ht="30" customHeight="1">
      <c r="A2476" s="3532" t="s">
        <v>9092</v>
      </c>
      <c r="B2476" s="9700"/>
      <c r="C2476" s="9753"/>
      <c r="D2476" s="9753"/>
      <c r="E2476" s="9410"/>
      <c r="F2476" s="9715"/>
      <c r="G2476" s="9710"/>
      <c r="H2476" s="9750"/>
      <c r="I2476" s="9703"/>
      <c r="J2476" s="9769"/>
      <c r="K2476" s="9786"/>
      <c r="L2476" s="552" t="s">
        <v>10235</v>
      </c>
      <c r="M2476" s="9280"/>
      <c r="N2476" s="255"/>
      <c r="O2476" s="258">
        <v>1</v>
      </c>
      <c r="P2476" s="258">
        <v>1</v>
      </c>
      <c r="Q2476" s="9769"/>
      <c r="R2476" s="9741"/>
      <c r="S2476" s="250"/>
      <c r="T2476" s="250"/>
      <c r="U2476" s="250"/>
      <c r="V2476" s="250"/>
      <c r="W2476" s="250"/>
      <c r="X2476" s="250"/>
      <c r="Y2476" s="250"/>
      <c r="Z2476" s="251"/>
      <c r="AA2476" s="9718"/>
      <c r="AB2476" s="250"/>
      <c r="AC2476" s="9662"/>
      <c r="AD2476" s="471">
        <v>19600</v>
      </c>
      <c r="AE2476" s="9662"/>
      <c r="AF2476" s="31"/>
      <c r="AG2476" s="26"/>
    </row>
    <row r="2477" spans="1:33" ht="30" customHeight="1">
      <c r="A2477" s="3207" t="s">
        <v>8570</v>
      </c>
      <c r="B2477" s="9742" t="s">
        <v>17817</v>
      </c>
      <c r="C2477" s="9752">
        <v>45719</v>
      </c>
      <c r="D2477" s="9752">
        <f>WORKDAY(C2477,60)</f>
        <v>45803</v>
      </c>
      <c r="E2477" s="9721"/>
      <c r="F2477" s="9714"/>
      <c r="G2477" s="9708">
        <v>9013</v>
      </c>
      <c r="H2477" s="9749" t="s">
        <v>1523</v>
      </c>
      <c r="I2477" s="9701"/>
      <c r="J2477" s="9815" t="s">
        <v>17818</v>
      </c>
      <c r="K2477" s="9785" t="s">
        <v>17819</v>
      </c>
      <c r="L2477" s="552" t="s">
        <v>9288</v>
      </c>
      <c r="M2477" s="9231" t="s">
        <v>17834</v>
      </c>
      <c r="N2477" s="3936" t="s">
        <v>3956</v>
      </c>
      <c r="O2477" s="258">
        <v>1</v>
      </c>
      <c r="P2477" s="258">
        <v>1</v>
      </c>
      <c r="Q2477" s="9783" t="s">
        <v>17820</v>
      </c>
      <c r="R2477" s="9740"/>
      <c r="S2477" s="250"/>
      <c r="T2477" s="250"/>
      <c r="U2477" s="250"/>
      <c r="V2477" s="9790" t="s">
        <v>2073</v>
      </c>
      <c r="W2477" s="3455"/>
      <c r="X2477" s="9790" t="s">
        <v>37</v>
      </c>
      <c r="Y2477" s="250"/>
      <c r="Z2477" s="251"/>
      <c r="AA2477" s="9816">
        <v>4504501126</v>
      </c>
      <c r="AB2477" s="250"/>
      <c r="AC2477" s="9660">
        <v>0</v>
      </c>
      <c r="AD2477" s="471">
        <v>52520</v>
      </c>
      <c r="AE2477" s="9660">
        <f>SUM(AD2477*P2477+AD2478*P2478+AD2479*P2479+AC2477)</f>
        <v>74336</v>
      </c>
      <c r="AF2477" s="31"/>
      <c r="AG2477" s="26"/>
    </row>
    <row r="2478" spans="1:33" ht="30" customHeight="1">
      <c r="A2478" s="3207" t="s">
        <v>8570</v>
      </c>
      <c r="B2478" s="9699"/>
      <c r="C2478" s="9784"/>
      <c r="D2478" s="9784"/>
      <c r="E2478" s="9722"/>
      <c r="F2478" s="9795"/>
      <c r="G2478" s="9709"/>
      <c r="H2478" s="10017"/>
      <c r="I2478" s="9702"/>
      <c r="J2478" s="9732"/>
      <c r="K2478" s="9787"/>
      <c r="L2478" s="3209" t="s">
        <v>8688</v>
      </c>
      <c r="M2478" s="9309"/>
      <c r="N2478" s="3936" t="s">
        <v>3951</v>
      </c>
      <c r="O2478" s="258">
        <v>1</v>
      </c>
      <c r="P2478" s="258">
        <v>1</v>
      </c>
      <c r="Q2478" s="10050"/>
      <c r="R2478" s="9782"/>
      <c r="S2478" s="250"/>
      <c r="T2478" s="250"/>
      <c r="U2478" s="250"/>
      <c r="V2478" s="9717"/>
      <c r="W2478" s="3455"/>
      <c r="X2478" s="9717"/>
      <c r="Y2478" s="250"/>
      <c r="Z2478" s="251"/>
      <c r="AA2478" s="9717"/>
      <c r="AB2478" s="250"/>
      <c r="AC2478" s="9661"/>
      <c r="AD2478" s="471">
        <v>16160</v>
      </c>
      <c r="AE2478" s="9661"/>
      <c r="AF2478" s="31"/>
      <c r="AG2478" s="26"/>
    </row>
    <row r="2479" spans="1:33" ht="30" customHeight="1">
      <c r="A2479" s="3980" t="s">
        <v>8570</v>
      </c>
      <c r="B2479" s="9700"/>
      <c r="C2479" s="9753"/>
      <c r="D2479" s="9753"/>
      <c r="E2479" s="9410"/>
      <c r="F2479" s="9715"/>
      <c r="G2479" s="9710"/>
      <c r="H2479" s="9750"/>
      <c r="I2479" s="9703"/>
      <c r="J2479" s="9705"/>
      <c r="K2479" s="9786"/>
      <c r="L2479" s="552" t="s">
        <v>17821</v>
      </c>
      <c r="M2479" s="9280"/>
      <c r="N2479" s="3936" t="s">
        <v>3951</v>
      </c>
      <c r="O2479" s="258">
        <v>7</v>
      </c>
      <c r="P2479" s="258">
        <v>7</v>
      </c>
      <c r="Q2479" s="9769"/>
      <c r="R2479" s="9741"/>
      <c r="S2479" s="250"/>
      <c r="T2479" s="250"/>
      <c r="U2479" s="250"/>
      <c r="V2479" s="9718"/>
      <c r="W2479" s="3455"/>
      <c r="X2479" s="9718"/>
      <c r="Y2479" s="250"/>
      <c r="Z2479" s="251"/>
      <c r="AA2479" s="9718"/>
      <c r="AB2479" s="250"/>
      <c r="AC2479" s="9662"/>
      <c r="AD2479" s="471">
        <v>808</v>
      </c>
      <c r="AE2479" s="9662"/>
      <c r="AF2479" s="31"/>
      <c r="AG2479" s="26"/>
    </row>
    <row r="2480" spans="1:33" ht="30" customHeight="1">
      <c r="A2480" s="3207" t="s">
        <v>14478</v>
      </c>
      <c r="B2480" s="9770" t="s">
        <v>17822</v>
      </c>
      <c r="C2480" s="9752">
        <v>45719</v>
      </c>
      <c r="D2480" s="9752">
        <f>WORKDAY(C2480,11)</f>
        <v>45734</v>
      </c>
      <c r="E2480" s="9721"/>
      <c r="F2480" s="9714"/>
      <c r="G2480" s="9708">
        <v>8617</v>
      </c>
      <c r="H2480" s="9749" t="s">
        <v>17823</v>
      </c>
      <c r="I2480" s="9701"/>
      <c r="J2480" s="11440" t="s">
        <v>17824</v>
      </c>
      <c r="K2480" s="9785" t="s">
        <v>17825</v>
      </c>
      <c r="L2480" s="552" t="s">
        <v>9288</v>
      </c>
      <c r="M2480" s="9231" t="s">
        <v>17835</v>
      </c>
      <c r="N2480" s="3936" t="s">
        <v>3956</v>
      </c>
      <c r="O2480" s="258">
        <v>1</v>
      </c>
      <c r="P2480" s="258">
        <v>1</v>
      </c>
      <c r="Q2480" s="9783" t="s">
        <v>17826</v>
      </c>
      <c r="R2480" s="9740"/>
      <c r="S2480" s="250"/>
      <c r="T2480" s="250"/>
      <c r="U2480" s="250"/>
      <c r="V2480" s="10018" t="s">
        <v>2073</v>
      </c>
      <c r="W2480" s="3455"/>
      <c r="X2480" s="10018" t="s">
        <v>7042</v>
      </c>
      <c r="Y2480" s="250"/>
      <c r="Z2480" s="251"/>
      <c r="AA2480" s="9816">
        <v>4504502187</v>
      </c>
      <c r="AB2480" s="250"/>
      <c r="AC2480" s="9660">
        <v>35000</v>
      </c>
      <c r="AD2480" s="471">
        <v>54450</v>
      </c>
      <c r="AE2480" s="9660">
        <f>SUM(AD2480*P2480+AD2481*P2481+AC2480)</f>
        <v>126080</v>
      </c>
      <c r="AF2480" s="31"/>
      <c r="AG2480" s="26"/>
    </row>
    <row r="2481" spans="1:33" ht="30" customHeight="1">
      <c r="A2481" s="4376" t="s">
        <v>14478</v>
      </c>
      <c r="B2481" s="9700"/>
      <c r="C2481" s="9753"/>
      <c r="D2481" s="9753"/>
      <c r="E2481" s="9410"/>
      <c r="F2481" s="9715"/>
      <c r="G2481" s="9710"/>
      <c r="H2481" s="9750"/>
      <c r="I2481" s="9703"/>
      <c r="J2481" s="9705"/>
      <c r="K2481" s="9786"/>
      <c r="L2481" s="4374" t="s">
        <v>8688</v>
      </c>
      <c r="M2481" s="9280"/>
      <c r="N2481" s="3936" t="s">
        <v>3951</v>
      </c>
      <c r="O2481" s="258">
        <v>1</v>
      </c>
      <c r="P2481" s="258">
        <v>1</v>
      </c>
      <c r="Q2481" s="9730"/>
      <c r="R2481" s="9741"/>
      <c r="S2481" s="250"/>
      <c r="T2481" s="250"/>
      <c r="U2481" s="250"/>
      <c r="V2481" s="9718"/>
      <c r="W2481" s="3455"/>
      <c r="X2481" s="9718"/>
      <c r="Y2481" s="250"/>
      <c r="Z2481" s="251"/>
      <c r="AA2481" s="9718"/>
      <c r="AB2481" s="250"/>
      <c r="AC2481" s="9662"/>
      <c r="AD2481" s="471">
        <v>36630</v>
      </c>
      <c r="AE2481" s="9662"/>
      <c r="AF2481" s="31"/>
      <c r="AG2481" s="26"/>
    </row>
    <row r="2482" spans="1:33" ht="30" customHeight="1">
      <c r="A2482" s="3059" t="s">
        <v>8564</v>
      </c>
      <c r="B2482" s="2992" t="s">
        <v>17827</v>
      </c>
      <c r="C2482" s="1277">
        <v>45720</v>
      </c>
      <c r="D2482" s="1277">
        <f>WORKDAY(C2482,7)</f>
        <v>45729</v>
      </c>
      <c r="E2482" s="593"/>
      <c r="F2482" s="1297"/>
      <c r="G2482" s="1276">
        <v>8598</v>
      </c>
      <c r="H2482" s="2630"/>
      <c r="I2482" s="3239" t="s">
        <v>92</v>
      </c>
      <c r="J2482" s="1304" t="s">
        <v>8680</v>
      </c>
      <c r="K2482" s="3104" t="s">
        <v>16549</v>
      </c>
      <c r="L2482" s="3061" t="s">
        <v>16277</v>
      </c>
      <c r="M2482" s="771" t="s">
        <v>17836</v>
      </c>
      <c r="N2482" s="1176"/>
      <c r="O2482" s="1272">
        <v>23</v>
      </c>
      <c r="P2482" s="1272">
        <v>23</v>
      </c>
      <c r="Q2482" s="3240" t="s">
        <v>17828</v>
      </c>
      <c r="R2482" s="1173"/>
      <c r="S2482" s="1173"/>
      <c r="T2482" s="1173"/>
      <c r="U2482" s="1173"/>
      <c r="V2482" s="3215" t="s">
        <v>2073</v>
      </c>
      <c r="W2482" s="1173"/>
      <c r="X2482" s="3215" t="s">
        <v>37</v>
      </c>
      <c r="Y2482" s="1173"/>
      <c r="Z2482" s="3234" t="s">
        <v>45</v>
      </c>
      <c r="AA2482" s="1176">
        <v>4504502466</v>
      </c>
      <c r="AB2482" s="1173"/>
      <c r="AC2482" s="722">
        <v>0</v>
      </c>
      <c r="AD2482" s="1266">
        <v>7938.81</v>
      </c>
      <c r="AE2482" s="722">
        <f t="shared" ref="AE2482:AE2483" si="90">SUM(AD2482*P2482+AC2482)</f>
        <v>182592.63</v>
      </c>
      <c r="AF2482" s="31"/>
      <c r="AG2482" s="26"/>
    </row>
    <row r="2483" spans="1:33" ht="30" customHeight="1">
      <c r="A2483" s="3012" t="s">
        <v>17456</v>
      </c>
      <c r="B2483" s="2992" t="s">
        <v>17837</v>
      </c>
      <c r="C2483" s="1277">
        <v>45720</v>
      </c>
      <c r="D2483" s="1277">
        <f>WORKDAY(C2483,7)</f>
        <v>45729</v>
      </c>
      <c r="E2483" s="593"/>
      <c r="F2483" s="1297"/>
      <c r="G2483" s="1276">
        <v>8610</v>
      </c>
      <c r="H2483" s="2630"/>
      <c r="I2483" s="3013" t="s">
        <v>92</v>
      </c>
      <c r="J2483" s="1304" t="s">
        <v>12960</v>
      </c>
      <c r="K2483" s="3014" t="s">
        <v>17838</v>
      </c>
      <c r="L2483" s="2967" t="s">
        <v>28</v>
      </c>
      <c r="M2483" s="771" t="s">
        <v>17901</v>
      </c>
      <c r="N2483" s="1176"/>
      <c r="O2483" s="1272">
        <v>2</v>
      </c>
      <c r="P2483" s="1272">
        <v>2</v>
      </c>
      <c r="Q2483" s="2014" t="s">
        <v>17839</v>
      </c>
      <c r="R2483" s="1173"/>
      <c r="S2483" s="1173"/>
      <c r="T2483" s="1173"/>
      <c r="U2483" s="1173"/>
      <c r="V2483" s="2914" t="s">
        <v>2073</v>
      </c>
      <c r="W2483" s="1173"/>
      <c r="X2483" s="2914" t="s">
        <v>37</v>
      </c>
      <c r="Y2483" s="1173"/>
      <c r="Z2483" s="3002" t="s">
        <v>45</v>
      </c>
      <c r="AA2483" s="1176">
        <v>4504502787</v>
      </c>
      <c r="AB2483" s="1173"/>
      <c r="AC2483" s="722">
        <v>0</v>
      </c>
      <c r="AD2483" s="1266">
        <v>7371</v>
      </c>
      <c r="AE2483" s="722">
        <f t="shared" si="90"/>
        <v>14742</v>
      </c>
      <c r="AF2483" s="31"/>
      <c r="AG2483" s="26"/>
    </row>
    <row r="2484" spans="1:33" ht="30" customHeight="1">
      <c r="A2484" s="3410" t="s">
        <v>8756</v>
      </c>
      <c r="B2484" s="11380" t="s">
        <v>17840</v>
      </c>
      <c r="C2484" s="9752">
        <v>45719</v>
      </c>
      <c r="D2484" s="9752">
        <f>WORKDAY(C2484,60)</f>
        <v>45803</v>
      </c>
      <c r="E2484" s="9721"/>
      <c r="F2484" s="9714"/>
      <c r="G2484" s="9708">
        <v>8600</v>
      </c>
      <c r="H2484" s="9966" t="s">
        <v>6379</v>
      </c>
      <c r="I2484" s="9701"/>
      <c r="J2484" s="11438" t="s">
        <v>17841</v>
      </c>
      <c r="K2484" s="9832" t="s">
        <v>17842</v>
      </c>
      <c r="L2484" s="552" t="s">
        <v>13689</v>
      </c>
      <c r="M2484" s="9231" t="s">
        <v>17902</v>
      </c>
      <c r="N2484" s="3411" t="s">
        <v>3953</v>
      </c>
      <c r="O2484" s="258">
        <v>1</v>
      </c>
      <c r="P2484" s="258">
        <v>1</v>
      </c>
      <c r="Q2484" s="9811" t="s">
        <v>17844</v>
      </c>
      <c r="R2484" s="9740"/>
      <c r="S2484" s="250"/>
      <c r="T2484" s="250"/>
      <c r="U2484" s="250"/>
      <c r="V2484" s="9794" t="s">
        <v>2073</v>
      </c>
      <c r="W2484" s="3455"/>
      <c r="X2484" s="9794" t="s">
        <v>7042</v>
      </c>
      <c r="Y2484" s="250"/>
      <c r="Z2484" s="251"/>
      <c r="AA2484" s="9816">
        <v>4504501842</v>
      </c>
      <c r="AB2484" s="250"/>
      <c r="AC2484" s="9660">
        <v>10935</v>
      </c>
      <c r="AD2484" s="471">
        <v>180026</v>
      </c>
      <c r="AE2484" s="9660">
        <f>SUM(AD2484*P2484+AD2485*P2485+AC2484)</f>
        <v>233297</v>
      </c>
      <c r="AF2484" s="31"/>
      <c r="AG2484" s="26"/>
    </row>
    <row r="2485" spans="1:33" ht="30" customHeight="1">
      <c r="A2485" s="8370" t="s">
        <v>8756</v>
      </c>
      <c r="B2485" s="9700"/>
      <c r="C2485" s="9753"/>
      <c r="D2485" s="9753"/>
      <c r="E2485" s="9410"/>
      <c r="F2485" s="9715"/>
      <c r="G2485" s="9710"/>
      <c r="H2485" s="10014"/>
      <c r="I2485" s="9703"/>
      <c r="J2485" s="11439"/>
      <c r="K2485" s="10026"/>
      <c r="L2485" s="2912" t="s">
        <v>17843</v>
      </c>
      <c r="M2485" s="9280"/>
      <c r="N2485" s="3411" t="s">
        <v>3951</v>
      </c>
      <c r="O2485" s="258">
        <v>1</v>
      </c>
      <c r="P2485" s="258">
        <v>1</v>
      </c>
      <c r="Q2485" s="9730"/>
      <c r="R2485" s="9741"/>
      <c r="S2485" s="250"/>
      <c r="T2485" s="250"/>
      <c r="U2485" s="250"/>
      <c r="V2485" s="9718"/>
      <c r="W2485" s="3455"/>
      <c r="X2485" s="9718"/>
      <c r="Y2485" s="250"/>
      <c r="Z2485" s="251"/>
      <c r="AA2485" s="9718"/>
      <c r="AB2485" s="250"/>
      <c r="AC2485" s="9662"/>
      <c r="AD2485" s="471">
        <v>42336</v>
      </c>
      <c r="AE2485" s="9662"/>
      <c r="AF2485" s="31"/>
      <c r="AG2485" s="26"/>
    </row>
    <row r="2486" spans="1:33" ht="30" customHeight="1">
      <c r="A2486" s="3658" t="s">
        <v>10642</v>
      </c>
      <c r="B2486" s="4735" t="s">
        <v>17845</v>
      </c>
      <c r="C2486" s="340">
        <v>45720</v>
      </c>
      <c r="D2486" s="340">
        <f>WORKDAY(C2486,7)</f>
        <v>45729</v>
      </c>
      <c r="E2486" s="422"/>
      <c r="F2486" s="374"/>
      <c r="G2486" s="339">
        <v>8614</v>
      </c>
      <c r="H2486" s="3642" t="s">
        <v>478</v>
      </c>
      <c r="I2486" s="3657" t="s">
        <v>25</v>
      </c>
      <c r="J2486" s="3654" t="s">
        <v>14559</v>
      </c>
      <c r="K2486" s="3643" t="s">
        <v>17846</v>
      </c>
      <c r="L2486" s="2912" t="s">
        <v>193</v>
      </c>
      <c r="M2486" s="338" t="s">
        <v>17903</v>
      </c>
      <c r="N2486" s="255"/>
      <c r="O2486" s="258">
        <v>6</v>
      </c>
      <c r="P2486" s="258">
        <v>6</v>
      </c>
      <c r="Q2486" s="1977" t="s">
        <v>17847</v>
      </c>
      <c r="R2486" s="309"/>
      <c r="S2486" s="250"/>
      <c r="T2486" s="250"/>
      <c r="U2486" s="250"/>
      <c r="V2486" s="3651" t="s">
        <v>2073</v>
      </c>
      <c r="W2486" s="251"/>
      <c r="X2486" s="3651" t="s">
        <v>7042</v>
      </c>
      <c r="Y2486" s="250"/>
      <c r="Z2486" s="251"/>
      <c r="AA2486" s="251">
        <v>4504504216</v>
      </c>
      <c r="AB2486" s="250"/>
      <c r="AC2486" s="33">
        <v>0</v>
      </c>
      <c r="AD2486" s="471">
        <v>6318</v>
      </c>
      <c r="AE2486" s="33">
        <f t="shared" ref="AE2486:AE2488" si="91">SUM(AD2486*P2486+AC2486)</f>
        <v>37908</v>
      </c>
      <c r="AF2486" s="31"/>
      <c r="AG2486" s="26"/>
    </row>
    <row r="2487" spans="1:33" s="4113" customFormat="1" ht="30" customHeight="1">
      <c r="A2487" s="5982" t="s">
        <v>10021</v>
      </c>
      <c r="B2487" s="1504" t="s">
        <v>17848</v>
      </c>
      <c r="C2487" s="358">
        <v>45720</v>
      </c>
      <c r="D2487" s="358">
        <f>WORKDAY(C2487,10)</f>
        <v>45734</v>
      </c>
      <c r="E2487" s="37"/>
      <c r="F2487" s="449"/>
      <c r="G2487" s="360">
        <v>8618</v>
      </c>
      <c r="H2487" s="5983" t="s">
        <v>686</v>
      </c>
      <c r="I2487" s="539"/>
      <c r="J2487" s="450" t="s">
        <v>17849</v>
      </c>
      <c r="K2487" s="5127" t="s">
        <v>17850</v>
      </c>
      <c r="L2487" s="3602" t="s">
        <v>76</v>
      </c>
      <c r="M2487" s="135" t="s">
        <v>17904</v>
      </c>
      <c r="N2487" s="364"/>
      <c r="O2487" s="365">
        <v>4</v>
      </c>
      <c r="P2487" s="365">
        <v>4</v>
      </c>
      <c r="Q2487" s="1991" t="s">
        <v>17851</v>
      </c>
      <c r="R2487" s="366"/>
      <c r="S2487" s="366"/>
      <c r="T2487" s="366"/>
      <c r="U2487" s="366"/>
      <c r="V2487" s="366"/>
      <c r="W2487" s="366"/>
      <c r="X2487" s="366"/>
      <c r="Y2487" s="366"/>
      <c r="Z2487" s="364"/>
      <c r="AA2487" s="364">
        <v>4504503994</v>
      </c>
      <c r="AB2487" s="366"/>
      <c r="AC2487" s="280"/>
      <c r="AD2487" s="542"/>
      <c r="AE2487" s="280"/>
      <c r="AF2487" s="68"/>
      <c r="AG2487" s="71"/>
    </row>
    <row r="2488" spans="1:33" ht="30" customHeight="1">
      <c r="A2488" s="3012" t="s">
        <v>14478</v>
      </c>
      <c r="B2488" s="5077" t="s">
        <v>17852</v>
      </c>
      <c r="C2488" s="1277">
        <v>45720</v>
      </c>
      <c r="D2488" s="1277">
        <f>WORKDAY(C2488,25)</f>
        <v>45755</v>
      </c>
      <c r="E2488" s="593"/>
      <c r="F2488" s="1297"/>
      <c r="G2488" s="1276">
        <v>8617</v>
      </c>
      <c r="H2488" s="2630"/>
      <c r="I2488" s="3013" t="s">
        <v>92</v>
      </c>
      <c r="J2488" s="1304" t="s">
        <v>16184</v>
      </c>
      <c r="K2488" s="3014" t="s">
        <v>17853</v>
      </c>
      <c r="L2488" s="2967" t="s">
        <v>3096</v>
      </c>
      <c r="M2488" s="771" t="s">
        <v>17905</v>
      </c>
      <c r="N2488" s="3217"/>
      <c r="O2488" s="1272">
        <v>46</v>
      </c>
      <c r="P2488" s="1272">
        <v>46</v>
      </c>
      <c r="Q2488" s="2014" t="s">
        <v>17854</v>
      </c>
      <c r="R2488" s="1173"/>
      <c r="S2488" s="1173"/>
      <c r="T2488" s="1173"/>
      <c r="U2488" s="1173"/>
      <c r="V2488" s="3188" t="s">
        <v>2073</v>
      </c>
      <c r="W2488" s="1173"/>
      <c r="X2488" s="3188" t="s">
        <v>37</v>
      </c>
      <c r="Y2488" s="1173"/>
      <c r="Z2488" s="3234" t="s">
        <v>45</v>
      </c>
      <c r="AA2488" s="1176">
        <v>4504502744</v>
      </c>
      <c r="AB2488" s="1173"/>
      <c r="AC2488" s="722">
        <v>0</v>
      </c>
      <c r="AD2488" s="1266">
        <v>11385</v>
      </c>
      <c r="AE2488" s="722">
        <f t="shared" si="91"/>
        <v>523710</v>
      </c>
      <c r="AF2488" s="31"/>
      <c r="AG2488" s="26"/>
    </row>
    <row r="2489" spans="1:33" ht="30" customHeight="1">
      <c r="A2489" s="3410" t="s">
        <v>14478</v>
      </c>
      <c r="B2489" s="9774" t="s">
        <v>17855</v>
      </c>
      <c r="C2489" s="9752">
        <v>45720</v>
      </c>
      <c r="D2489" s="9752">
        <f>WORKDAY(C2489,60)</f>
        <v>45804</v>
      </c>
      <c r="E2489" s="9721"/>
      <c r="F2489" s="9714"/>
      <c r="G2489" s="9708">
        <v>8617</v>
      </c>
      <c r="H2489" s="9966" t="s">
        <v>559</v>
      </c>
      <c r="I2489" s="9701"/>
      <c r="J2489" s="10207" t="s">
        <v>17856</v>
      </c>
      <c r="K2489" s="9832" t="s">
        <v>17857</v>
      </c>
      <c r="L2489" s="2912" t="s">
        <v>76</v>
      </c>
      <c r="M2489" s="9231" t="s">
        <v>17906</v>
      </c>
      <c r="N2489" s="3411" t="s">
        <v>3952</v>
      </c>
      <c r="O2489" s="258">
        <v>4</v>
      </c>
      <c r="P2489" s="258">
        <v>4</v>
      </c>
      <c r="Q2489" s="9811" t="s">
        <v>17858</v>
      </c>
      <c r="R2489" s="9740"/>
      <c r="S2489" s="250"/>
      <c r="T2489" s="250"/>
      <c r="U2489" s="250"/>
      <c r="V2489" s="9799" t="s">
        <v>2073</v>
      </c>
      <c r="W2489" s="250"/>
      <c r="X2489" s="9799" t="s">
        <v>37</v>
      </c>
      <c r="Y2489" s="250"/>
      <c r="Z2489" s="251"/>
      <c r="AA2489" s="9816">
        <v>4504502745</v>
      </c>
      <c r="AB2489" s="250"/>
      <c r="AC2489" s="9660">
        <v>35000</v>
      </c>
      <c r="AD2489" s="471">
        <v>11385</v>
      </c>
      <c r="AE2489" s="9660">
        <f>SUM(AD2489*P2489+AD2490*P2490+AC2489)</f>
        <v>127070</v>
      </c>
      <c r="AF2489" s="31"/>
      <c r="AG2489" s="26"/>
    </row>
    <row r="2490" spans="1:33" ht="30" customHeight="1">
      <c r="A2490" s="3410" t="s">
        <v>14478</v>
      </c>
      <c r="B2490" s="9700"/>
      <c r="C2490" s="9753"/>
      <c r="D2490" s="9753"/>
      <c r="E2490" s="9410"/>
      <c r="F2490" s="9715"/>
      <c r="G2490" s="9710"/>
      <c r="H2490" s="9724"/>
      <c r="I2490" s="9703"/>
      <c r="J2490" s="9705"/>
      <c r="K2490" s="9727"/>
      <c r="L2490" s="552" t="s">
        <v>8516</v>
      </c>
      <c r="M2490" s="9280"/>
      <c r="N2490" s="3411" t="s">
        <v>3957</v>
      </c>
      <c r="O2490" s="258">
        <v>1</v>
      </c>
      <c r="P2490" s="258">
        <v>1</v>
      </c>
      <c r="Q2490" s="9730"/>
      <c r="R2490" s="9741"/>
      <c r="S2490" s="250"/>
      <c r="T2490" s="250"/>
      <c r="U2490" s="250"/>
      <c r="V2490" s="9718"/>
      <c r="W2490" s="250"/>
      <c r="X2490" s="9718"/>
      <c r="Y2490" s="250"/>
      <c r="Z2490" s="251"/>
      <c r="AA2490" s="9718"/>
      <c r="AB2490" s="250"/>
      <c r="AC2490" s="9662"/>
      <c r="AD2490" s="471">
        <v>46530</v>
      </c>
      <c r="AE2490" s="9662"/>
      <c r="AF2490" s="31"/>
      <c r="AG2490" s="26"/>
    </row>
    <row r="2491" spans="1:33" ht="30" customHeight="1">
      <c r="A2491" s="3410" t="s">
        <v>14478</v>
      </c>
      <c r="B2491" s="9775" t="s">
        <v>17859</v>
      </c>
      <c r="C2491" s="9752">
        <v>45720</v>
      </c>
      <c r="D2491" s="9752">
        <f>WORKDAY(C2491,60)</f>
        <v>45804</v>
      </c>
      <c r="E2491" s="9721"/>
      <c r="F2491" s="9714"/>
      <c r="G2491" s="9708">
        <v>8617</v>
      </c>
      <c r="H2491" s="9966" t="s">
        <v>9496</v>
      </c>
      <c r="I2491" s="9701"/>
      <c r="J2491" s="11441" t="s">
        <v>17860</v>
      </c>
      <c r="K2491" s="9832" t="s">
        <v>17861</v>
      </c>
      <c r="L2491" s="552" t="s">
        <v>13689</v>
      </c>
      <c r="M2491" s="9231" t="s">
        <v>17907</v>
      </c>
      <c r="N2491" s="3411" t="s">
        <v>3953</v>
      </c>
      <c r="O2491" s="258">
        <v>1</v>
      </c>
      <c r="P2491" s="258">
        <v>1</v>
      </c>
      <c r="Q2491" s="9811" t="s">
        <v>17861</v>
      </c>
      <c r="R2491" s="9740"/>
      <c r="S2491" s="250"/>
      <c r="T2491" s="250"/>
      <c r="U2491" s="250"/>
      <c r="V2491" s="9823" t="s">
        <v>9338</v>
      </c>
      <c r="W2491" s="3455"/>
      <c r="X2491" s="9823" t="s">
        <v>7042</v>
      </c>
      <c r="Y2491" s="250"/>
      <c r="Z2491" s="251"/>
      <c r="AA2491" s="9816">
        <v>4504502746</v>
      </c>
      <c r="AB2491" s="250"/>
      <c r="AC2491" s="9660">
        <v>0</v>
      </c>
      <c r="AD2491" s="471">
        <v>128700</v>
      </c>
      <c r="AE2491" s="9660">
        <f>SUM(AD2491*P2491+AD2492*P2492+AD2493*P2493+AC2491)</f>
        <v>184140</v>
      </c>
      <c r="AF2491" s="31"/>
      <c r="AG2491" s="26"/>
    </row>
    <row r="2492" spans="1:33" ht="30" customHeight="1">
      <c r="A2492" s="5899" t="s">
        <v>14478</v>
      </c>
      <c r="B2492" s="9699"/>
      <c r="C2492" s="9784"/>
      <c r="D2492" s="9784"/>
      <c r="E2492" s="9722"/>
      <c r="F2492" s="9795"/>
      <c r="G2492" s="9709"/>
      <c r="H2492" s="9797"/>
      <c r="I2492" s="9702"/>
      <c r="J2492" s="9732"/>
      <c r="K2492" s="9726"/>
      <c r="L2492" s="5798" t="s">
        <v>9966</v>
      </c>
      <c r="M2492" s="9309"/>
      <c r="N2492" s="3411" t="s">
        <v>3951</v>
      </c>
      <c r="O2492" s="258">
        <v>1</v>
      </c>
      <c r="P2492" s="258">
        <v>1</v>
      </c>
      <c r="Q2492" s="9729"/>
      <c r="R2492" s="9782"/>
      <c r="S2492" s="250"/>
      <c r="T2492" s="250"/>
      <c r="U2492" s="250"/>
      <c r="V2492" s="9717"/>
      <c r="W2492" s="3455"/>
      <c r="X2492" s="9717"/>
      <c r="Y2492" s="250"/>
      <c r="Z2492" s="251"/>
      <c r="AA2492" s="9717"/>
      <c r="AB2492" s="250"/>
      <c r="AC2492" s="9661"/>
      <c r="AD2492" s="471">
        <v>18810</v>
      </c>
      <c r="AE2492" s="9661"/>
      <c r="AF2492" s="31"/>
      <c r="AG2492" s="26"/>
    </row>
    <row r="2493" spans="1:33" ht="30" customHeight="1">
      <c r="A2493" s="3410" t="s">
        <v>14478</v>
      </c>
      <c r="B2493" s="9700"/>
      <c r="C2493" s="9753"/>
      <c r="D2493" s="9753"/>
      <c r="E2493" s="9410"/>
      <c r="F2493" s="9715"/>
      <c r="G2493" s="9710"/>
      <c r="H2493" s="9724"/>
      <c r="I2493" s="9703"/>
      <c r="J2493" s="9705"/>
      <c r="K2493" s="9727"/>
      <c r="L2493" s="5798" t="s">
        <v>17843</v>
      </c>
      <c r="M2493" s="9280"/>
      <c r="N2493" s="3411" t="s">
        <v>3951</v>
      </c>
      <c r="O2493" s="258">
        <v>1</v>
      </c>
      <c r="P2493" s="258">
        <v>1</v>
      </c>
      <c r="Q2493" s="9730"/>
      <c r="R2493" s="9741"/>
      <c r="S2493" s="250"/>
      <c r="T2493" s="250"/>
      <c r="U2493" s="250"/>
      <c r="V2493" s="9718"/>
      <c r="W2493" s="3455"/>
      <c r="X2493" s="9718"/>
      <c r="Y2493" s="250"/>
      <c r="Z2493" s="251"/>
      <c r="AA2493" s="9718"/>
      <c r="AB2493" s="250"/>
      <c r="AC2493" s="9662"/>
      <c r="AD2493" s="471">
        <v>36630</v>
      </c>
      <c r="AE2493" s="9662"/>
      <c r="AF2493" s="31"/>
      <c r="AG2493" s="26"/>
    </row>
    <row r="2494" spans="1:33" ht="30" customHeight="1">
      <c r="A2494" s="3410" t="s">
        <v>14478</v>
      </c>
      <c r="B2494" s="11379" t="s">
        <v>17862</v>
      </c>
      <c r="C2494" s="9752">
        <v>45720</v>
      </c>
      <c r="D2494" s="9752">
        <f>WORKDAY(C2494,60)</f>
        <v>45804</v>
      </c>
      <c r="E2494" s="9721"/>
      <c r="F2494" s="9714"/>
      <c r="G2494" s="9708">
        <v>8617</v>
      </c>
      <c r="H2494" s="9966" t="s">
        <v>5595</v>
      </c>
      <c r="I2494" s="9701"/>
      <c r="J2494" s="9811" t="s">
        <v>17863</v>
      </c>
      <c r="K2494" s="9832" t="s">
        <v>17864</v>
      </c>
      <c r="L2494" s="2912" t="s">
        <v>76</v>
      </c>
      <c r="M2494" s="9231" t="s">
        <v>17908</v>
      </c>
      <c r="N2494" s="3411" t="s">
        <v>3952</v>
      </c>
      <c r="O2494" s="258">
        <v>4</v>
      </c>
      <c r="P2494" s="258">
        <v>4</v>
      </c>
      <c r="Q2494" s="9811" t="s">
        <v>17865</v>
      </c>
      <c r="R2494" s="9740"/>
      <c r="S2494" s="250"/>
      <c r="T2494" s="250"/>
      <c r="U2494" s="250"/>
      <c r="V2494" s="9973" t="s">
        <v>2073</v>
      </c>
      <c r="W2494" s="250"/>
      <c r="X2494" s="9973" t="s">
        <v>37</v>
      </c>
      <c r="Y2494" s="250"/>
      <c r="Z2494" s="251"/>
      <c r="AA2494" s="9816">
        <v>4504504220</v>
      </c>
      <c r="AB2494" s="250"/>
      <c r="AC2494" s="9660">
        <v>15000</v>
      </c>
      <c r="AD2494" s="471">
        <v>11385</v>
      </c>
      <c r="AE2494" s="9660">
        <f>SUM(AD2494*P2494+AD2495*P2495+AC2494)</f>
        <v>114990</v>
      </c>
      <c r="AF2494" s="31"/>
      <c r="AG2494" s="26"/>
    </row>
    <row r="2495" spans="1:33" ht="30" customHeight="1">
      <c r="A2495" s="3410" t="s">
        <v>14478</v>
      </c>
      <c r="B2495" s="9912"/>
      <c r="C2495" s="9753"/>
      <c r="D2495" s="9753"/>
      <c r="E2495" s="9410"/>
      <c r="F2495" s="9715"/>
      <c r="G2495" s="9710"/>
      <c r="H2495" s="9724"/>
      <c r="I2495" s="9703"/>
      <c r="J2495" s="9705"/>
      <c r="K2495" s="9727"/>
      <c r="L2495" s="552" t="s">
        <v>9288</v>
      </c>
      <c r="M2495" s="9280"/>
      <c r="N2495" s="3411" t="s">
        <v>3956</v>
      </c>
      <c r="O2495" s="258">
        <v>1</v>
      </c>
      <c r="P2495" s="258">
        <v>1</v>
      </c>
      <c r="Q2495" s="9730"/>
      <c r="R2495" s="9741"/>
      <c r="S2495" s="250"/>
      <c r="T2495" s="250"/>
      <c r="U2495" s="250"/>
      <c r="V2495" s="9718"/>
      <c r="W2495" s="250"/>
      <c r="X2495" s="9718"/>
      <c r="Y2495" s="250"/>
      <c r="Z2495" s="251"/>
      <c r="AA2495" s="9718"/>
      <c r="AB2495" s="250"/>
      <c r="AC2495" s="9662"/>
      <c r="AD2495" s="471">
        <v>54450</v>
      </c>
      <c r="AE2495" s="9662"/>
      <c r="AF2495" s="31"/>
      <c r="AG2495" s="26"/>
    </row>
    <row r="2496" spans="1:33" ht="30" customHeight="1">
      <c r="A2496" s="3410" t="s">
        <v>14478</v>
      </c>
      <c r="B2496" s="11413" t="s">
        <v>17866</v>
      </c>
      <c r="C2496" s="9752">
        <v>45720</v>
      </c>
      <c r="D2496" s="9752">
        <f>WORKDAY(C2496,60)</f>
        <v>45804</v>
      </c>
      <c r="E2496" s="9721"/>
      <c r="F2496" s="9714"/>
      <c r="G2496" s="9708">
        <v>8617</v>
      </c>
      <c r="H2496" s="9966" t="s">
        <v>652</v>
      </c>
      <c r="I2496" s="9701"/>
      <c r="J2496" s="10025" t="s">
        <v>17867</v>
      </c>
      <c r="K2496" s="9832" t="s">
        <v>17868</v>
      </c>
      <c r="L2496" s="2912" t="s">
        <v>4075</v>
      </c>
      <c r="M2496" s="9231" t="s">
        <v>17909</v>
      </c>
      <c r="N2496" s="3411" t="s">
        <v>3952</v>
      </c>
      <c r="O2496" s="258">
        <v>14</v>
      </c>
      <c r="P2496" s="258">
        <v>14</v>
      </c>
      <c r="Q2496" s="9811" t="s">
        <v>17869</v>
      </c>
      <c r="R2496" s="9740"/>
      <c r="S2496" s="250"/>
      <c r="T2496" s="250"/>
      <c r="U2496" s="250"/>
      <c r="V2496" s="9791" t="s">
        <v>9338</v>
      </c>
      <c r="W2496" s="3455"/>
      <c r="X2496" s="9791" t="s">
        <v>7042</v>
      </c>
      <c r="Y2496" s="250"/>
      <c r="Z2496" s="251"/>
      <c r="AA2496" s="9816">
        <v>4504504360</v>
      </c>
      <c r="AB2496" s="250"/>
      <c r="AC2496" s="9660">
        <v>35000</v>
      </c>
      <c r="AD2496" s="471">
        <v>11385</v>
      </c>
      <c r="AE2496" s="9660">
        <f>SUM(AD2496*P2496+AD2497*P2497+AD2498*P2498+AC2496)</f>
        <v>307250</v>
      </c>
      <c r="AF2496" s="31"/>
      <c r="AG2496" s="26"/>
    </row>
    <row r="2497" spans="1:33" ht="30" customHeight="1">
      <c r="A2497" s="3410" t="s">
        <v>14478</v>
      </c>
      <c r="B2497" s="9911"/>
      <c r="C2497" s="9784"/>
      <c r="D2497" s="9784"/>
      <c r="E2497" s="9722"/>
      <c r="F2497" s="9795"/>
      <c r="G2497" s="9709"/>
      <c r="H2497" s="9797"/>
      <c r="I2497" s="9702"/>
      <c r="J2497" s="9732"/>
      <c r="K2497" s="9726"/>
      <c r="L2497" s="552" t="s">
        <v>8925</v>
      </c>
      <c r="M2497" s="9309"/>
      <c r="N2497" s="3411" t="s">
        <v>3955</v>
      </c>
      <c r="O2497" s="258">
        <v>1</v>
      </c>
      <c r="P2497" s="258">
        <v>1</v>
      </c>
      <c r="Q2497" s="9729"/>
      <c r="R2497" s="9782"/>
      <c r="S2497" s="250"/>
      <c r="T2497" s="250"/>
      <c r="U2497" s="250"/>
      <c r="V2497" s="9717"/>
      <c r="W2497" s="3455"/>
      <c r="X2497" s="9717"/>
      <c r="Y2497" s="250"/>
      <c r="Z2497" s="251"/>
      <c r="AA2497" s="9717"/>
      <c r="AB2497" s="250"/>
      <c r="AC2497" s="9661"/>
      <c r="AD2497" s="471">
        <v>94050</v>
      </c>
      <c r="AE2497" s="9661"/>
      <c r="AF2497" s="31"/>
      <c r="AG2497" s="26"/>
    </row>
    <row r="2498" spans="1:33" ht="30" customHeight="1">
      <c r="A2498" s="3410" t="s">
        <v>14478</v>
      </c>
      <c r="B2498" s="9912"/>
      <c r="C2498" s="9753"/>
      <c r="D2498" s="9753"/>
      <c r="E2498" s="9410"/>
      <c r="F2498" s="9715"/>
      <c r="G2498" s="9710"/>
      <c r="H2498" s="9724"/>
      <c r="I2498" s="9703"/>
      <c r="J2498" s="9705"/>
      <c r="K2498" s="9727"/>
      <c r="L2498" s="552" t="s">
        <v>9966</v>
      </c>
      <c r="M2498" s="9280"/>
      <c r="N2498" s="3411" t="s">
        <v>3951</v>
      </c>
      <c r="O2498" s="258">
        <v>1</v>
      </c>
      <c r="P2498" s="258">
        <v>1</v>
      </c>
      <c r="Q2498" s="9730"/>
      <c r="R2498" s="9741"/>
      <c r="S2498" s="250"/>
      <c r="T2498" s="250"/>
      <c r="U2498" s="250"/>
      <c r="V2498" s="9718"/>
      <c r="W2498" s="3455"/>
      <c r="X2498" s="9718"/>
      <c r="Y2498" s="250"/>
      <c r="Z2498" s="251"/>
      <c r="AA2498" s="9718"/>
      <c r="AB2498" s="250"/>
      <c r="AC2498" s="9662"/>
      <c r="AD2498" s="471">
        <v>18810</v>
      </c>
      <c r="AE2498" s="9662"/>
      <c r="AF2498" s="31"/>
      <c r="AG2498" s="26"/>
    </row>
    <row r="2499" spans="1:33" ht="30" customHeight="1">
      <c r="A2499" s="3410" t="s">
        <v>8564</v>
      </c>
      <c r="B2499" s="11421" t="s">
        <v>17870</v>
      </c>
      <c r="C2499" s="9752">
        <v>45721</v>
      </c>
      <c r="D2499" s="9752">
        <f>WORKDAY(C2499,60)</f>
        <v>45805</v>
      </c>
      <c r="E2499" s="9721"/>
      <c r="F2499" s="9714"/>
      <c r="G2499" s="9708">
        <v>8598</v>
      </c>
      <c r="H2499" s="9966" t="s">
        <v>17871</v>
      </c>
      <c r="I2499" s="9701"/>
      <c r="J2499" s="10016" t="s">
        <v>17872</v>
      </c>
      <c r="K2499" s="9832" t="s">
        <v>17873</v>
      </c>
      <c r="L2499" s="552" t="s">
        <v>8516</v>
      </c>
      <c r="M2499" s="9231" t="s">
        <v>17910</v>
      </c>
      <c r="N2499" s="3411" t="s">
        <v>3957</v>
      </c>
      <c r="O2499" s="258">
        <v>1</v>
      </c>
      <c r="P2499" s="258">
        <v>1</v>
      </c>
      <c r="Q2499" s="9961" t="s">
        <v>17874</v>
      </c>
      <c r="R2499" s="9740"/>
      <c r="S2499" s="250"/>
      <c r="T2499" s="250"/>
      <c r="U2499" s="250"/>
      <c r="V2499" s="3454" t="s">
        <v>2073</v>
      </c>
      <c r="W2499" s="250"/>
      <c r="X2499" s="3454" t="s">
        <v>7042</v>
      </c>
      <c r="Y2499" s="250"/>
      <c r="Z2499" s="251"/>
      <c r="AA2499" s="9979" t="s">
        <v>17917</v>
      </c>
      <c r="AB2499" s="250"/>
      <c r="AC2499" s="9660">
        <v>15000</v>
      </c>
      <c r="AD2499" s="471">
        <v>65274.66</v>
      </c>
      <c r="AE2499" s="9660">
        <f>SUM(AD2499*P2499+AD2500*P2500+AC2499)</f>
        <v>112029.90000000001</v>
      </c>
      <c r="AF2499" s="31"/>
      <c r="AG2499" s="26"/>
    </row>
    <row r="2500" spans="1:33" ht="30" customHeight="1">
      <c r="A2500" s="3460" t="s">
        <v>8564</v>
      </c>
      <c r="B2500" s="9700"/>
      <c r="C2500" s="9753"/>
      <c r="D2500" s="9753"/>
      <c r="E2500" s="9410"/>
      <c r="F2500" s="9715"/>
      <c r="G2500" s="9710"/>
      <c r="H2500" s="10014"/>
      <c r="I2500" s="9703"/>
      <c r="J2500" s="9705"/>
      <c r="K2500" s="10026"/>
      <c r="L2500" s="2976" t="s">
        <v>76</v>
      </c>
      <c r="M2500" s="9280"/>
      <c r="N2500" s="3412" t="s">
        <v>17170</v>
      </c>
      <c r="O2500" s="258">
        <v>4</v>
      </c>
      <c r="P2500" s="258">
        <v>4</v>
      </c>
      <c r="Q2500" s="9730"/>
      <c r="R2500" s="9741"/>
      <c r="S2500" s="250"/>
      <c r="T2500" s="250"/>
      <c r="U2500" s="250"/>
      <c r="V2500" s="3454" t="s">
        <v>2073</v>
      </c>
      <c r="W2500" s="250"/>
      <c r="X2500" s="3454" t="s">
        <v>7042</v>
      </c>
      <c r="Y2500" s="250"/>
      <c r="Z2500" s="251"/>
      <c r="AA2500" s="9718"/>
      <c r="AB2500" s="250"/>
      <c r="AC2500" s="9662"/>
      <c r="AD2500" s="471">
        <v>7938.81</v>
      </c>
      <c r="AE2500" s="9662"/>
      <c r="AF2500" s="31"/>
      <c r="AG2500" s="26"/>
    </row>
    <row r="2501" spans="1:33" ht="30" customHeight="1">
      <c r="A2501" s="3012" t="s">
        <v>8564</v>
      </c>
      <c r="B2501" s="9743" t="s">
        <v>17875</v>
      </c>
      <c r="C2501" s="9765">
        <v>45721</v>
      </c>
      <c r="D2501" s="9765">
        <f>WORKDAY(C2501,60)</f>
        <v>45805</v>
      </c>
      <c r="E2501" s="8864"/>
      <c r="F2501" s="9809"/>
      <c r="G2501" s="9840">
        <v>8598</v>
      </c>
      <c r="H2501" s="11422" t="s">
        <v>17876</v>
      </c>
      <c r="I2501" s="9857"/>
      <c r="J2501" s="9970" t="s">
        <v>17877</v>
      </c>
      <c r="K2501" s="10020" t="s">
        <v>17878</v>
      </c>
      <c r="L2501" s="2967" t="s">
        <v>167</v>
      </c>
      <c r="M2501" s="8868" t="s">
        <v>17911</v>
      </c>
      <c r="N2501" s="2929" t="s">
        <v>3952</v>
      </c>
      <c r="O2501" s="1272">
        <v>10</v>
      </c>
      <c r="P2501" s="1272">
        <v>10</v>
      </c>
      <c r="Q2501" s="9970" t="s">
        <v>17879</v>
      </c>
      <c r="R2501" s="9788"/>
      <c r="S2501" s="1173"/>
      <c r="T2501" s="1173"/>
      <c r="U2501" s="1173"/>
      <c r="V2501" s="9960" t="s">
        <v>2073</v>
      </c>
      <c r="W2501" s="1173"/>
      <c r="X2501" s="9960" t="s">
        <v>37</v>
      </c>
      <c r="Y2501" s="1173"/>
      <c r="Z2501" s="9984" t="s">
        <v>45</v>
      </c>
      <c r="AA2501" s="9840">
        <v>4504504001</v>
      </c>
      <c r="AB2501" s="1173"/>
      <c r="AC2501" s="8912">
        <v>15000</v>
      </c>
      <c r="AD2501" s="1266">
        <v>7938.81</v>
      </c>
      <c r="AE2501" s="8912">
        <f>SUM(AD2501*P2501+AD2502*P2502+AC2501)</f>
        <v>159662.76</v>
      </c>
      <c r="AF2501" s="31"/>
      <c r="AG2501" s="26"/>
    </row>
    <row r="2502" spans="1:33" ht="30" customHeight="1">
      <c r="A2502" s="3012" t="s">
        <v>8564</v>
      </c>
      <c r="B2502" s="9700"/>
      <c r="C2502" s="9766"/>
      <c r="D2502" s="9766"/>
      <c r="E2502" s="8866"/>
      <c r="F2502" s="9810"/>
      <c r="G2502" s="9834"/>
      <c r="H2502" s="11423"/>
      <c r="I2502" s="9858"/>
      <c r="J2502" s="10019"/>
      <c r="K2502" s="10021"/>
      <c r="L2502" s="1397" t="s">
        <v>8516</v>
      </c>
      <c r="M2502" s="8869"/>
      <c r="N2502" s="2929" t="s">
        <v>3957</v>
      </c>
      <c r="O2502" s="1272">
        <v>1</v>
      </c>
      <c r="P2502" s="1272">
        <v>1</v>
      </c>
      <c r="Q2502" s="9971"/>
      <c r="R2502" s="9789"/>
      <c r="S2502" s="1173"/>
      <c r="T2502" s="1173"/>
      <c r="U2502" s="1173"/>
      <c r="V2502" s="9834"/>
      <c r="W2502" s="1173"/>
      <c r="X2502" s="9834"/>
      <c r="Y2502" s="1173"/>
      <c r="Z2502" s="9834"/>
      <c r="AA2502" s="9834"/>
      <c r="AB2502" s="1173"/>
      <c r="AC2502" s="8913"/>
      <c r="AD2502" s="1266">
        <v>65274.66</v>
      </c>
      <c r="AE2502" s="8913"/>
      <c r="AF2502" s="31"/>
      <c r="AG2502" s="26"/>
    </row>
    <row r="2503" spans="1:33" ht="30" customHeight="1">
      <c r="A2503" s="3410" t="s">
        <v>8564</v>
      </c>
      <c r="B2503" s="11421" t="s">
        <v>17880</v>
      </c>
      <c r="C2503" s="9752">
        <v>45721</v>
      </c>
      <c r="D2503" s="9752">
        <f>WORKDAY(C2503,60)</f>
        <v>45805</v>
      </c>
      <c r="E2503" s="9721"/>
      <c r="F2503" s="9714"/>
      <c r="G2503" s="9708">
        <v>8598</v>
      </c>
      <c r="H2503" s="9966" t="s">
        <v>1143</v>
      </c>
      <c r="I2503" s="9701"/>
      <c r="J2503" s="10016" t="s">
        <v>17881</v>
      </c>
      <c r="K2503" s="9832" t="s">
        <v>17886</v>
      </c>
      <c r="L2503" s="2912" t="s">
        <v>128</v>
      </c>
      <c r="M2503" s="9231" t="s">
        <v>17912</v>
      </c>
      <c r="N2503" s="3411">
        <v>0</v>
      </c>
      <c r="O2503" s="258">
        <v>3</v>
      </c>
      <c r="P2503" s="257">
        <v>4</v>
      </c>
      <c r="Q2503" s="9811" t="s">
        <v>17882</v>
      </c>
      <c r="R2503" s="9740"/>
      <c r="S2503" s="250"/>
      <c r="T2503" s="250"/>
      <c r="U2503" s="250"/>
      <c r="V2503" s="3454" t="s">
        <v>2073</v>
      </c>
      <c r="W2503" s="250"/>
      <c r="X2503" s="3454" t="s">
        <v>37</v>
      </c>
      <c r="Y2503" s="250"/>
      <c r="Z2503" s="251"/>
      <c r="AA2503" s="9816">
        <v>4504504183</v>
      </c>
      <c r="AB2503" s="250"/>
      <c r="AC2503" s="9660">
        <v>15000</v>
      </c>
      <c r="AD2503" s="471">
        <v>7938.81</v>
      </c>
      <c r="AE2503" s="9660">
        <f>SUM(AD2503*P2503+AD2504*P2504+AC2503)</f>
        <v>112029.90000000001</v>
      </c>
      <c r="AF2503" s="31"/>
      <c r="AG2503" s="26"/>
    </row>
    <row r="2504" spans="1:33" ht="30" customHeight="1">
      <c r="A2504" s="3410" t="s">
        <v>8564</v>
      </c>
      <c r="B2504" s="9700"/>
      <c r="C2504" s="9753"/>
      <c r="D2504" s="9753"/>
      <c r="E2504" s="9410"/>
      <c r="F2504" s="9715"/>
      <c r="G2504" s="9710"/>
      <c r="H2504" s="10014"/>
      <c r="I2504" s="9703"/>
      <c r="J2504" s="9705"/>
      <c r="K2504" s="9727"/>
      <c r="L2504" s="552" t="s">
        <v>8516</v>
      </c>
      <c r="M2504" s="9280"/>
      <c r="N2504" s="3411" t="s">
        <v>3957</v>
      </c>
      <c r="O2504" s="258">
        <v>1</v>
      </c>
      <c r="P2504" s="258">
        <v>1</v>
      </c>
      <c r="Q2504" s="9730"/>
      <c r="R2504" s="9741"/>
      <c r="S2504" s="250"/>
      <c r="T2504" s="250"/>
      <c r="U2504" s="250"/>
      <c r="V2504" s="3454" t="s">
        <v>2073</v>
      </c>
      <c r="W2504" s="250"/>
      <c r="X2504" s="3454" t="s">
        <v>37</v>
      </c>
      <c r="Y2504" s="250"/>
      <c r="Z2504" s="251"/>
      <c r="AA2504" s="9718"/>
      <c r="AB2504" s="250"/>
      <c r="AC2504" s="9662"/>
      <c r="AD2504" s="471">
        <v>65274.66</v>
      </c>
      <c r="AE2504" s="9662"/>
      <c r="AF2504" s="31"/>
      <c r="AG2504" s="26"/>
    </row>
    <row r="2505" spans="1:33" ht="30" customHeight="1">
      <c r="A2505" s="3410" t="s">
        <v>8568</v>
      </c>
      <c r="B2505" s="9742" t="s">
        <v>17883</v>
      </c>
      <c r="C2505" s="9752">
        <v>45719</v>
      </c>
      <c r="D2505" s="9752">
        <f>WORKDAY(C2505,60)</f>
        <v>45803</v>
      </c>
      <c r="E2505" s="9721"/>
      <c r="F2505" s="9714"/>
      <c r="G2505" s="9708">
        <v>8369</v>
      </c>
      <c r="H2505" s="9966" t="s">
        <v>17884</v>
      </c>
      <c r="I2505" s="9701"/>
      <c r="J2505" s="9815" t="s">
        <v>17885</v>
      </c>
      <c r="K2505" s="9832" t="s">
        <v>17887</v>
      </c>
      <c r="L2505" s="552" t="s">
        <v>13689</v>
      </c>
      <c r="M2505" s="9231" t="s">
        <v>17913</v>
      </c>
      <c r="N2505" s="3411" t="s">
        <v>3953</v>
      </c>
      <c r="O2505" s="258">
        <v>1</v>
      </c>
      <c r="P2505" s="258">
        <v>1</v>
      </c>
      <c r="Q2505" s="9811" t="s">
        <v>17888</v>
      </c>
      <c r="R2505" s="9740"/>
      <c r="S2505" s="250"/>
      <c r="T2505" s="250"/>
      <c r="U2505" s="250"/>
      <c r="V2505" s="11427" t="s">
        <v>2073</v>
      </c>
      <c r="W2505" s="250"/>
      <c r="X2505" s="9790" t="s">
        <v>37</v>
      </c>
      <c r="Y2505" s="250"/>
      <c r="Z2505" s="251"/>
      <c r="AA2505" s="9816">
        <v>4504502012</v>
      </c>
      <c r="AB2505" s="250"/>
      <c r="AC2505" s="9660">
        <v>46500</v>
      </c>
      <c r="AD2505" s="471">
        <v>191763</v>
      </c>
      <c r="AE2505" s="9660">
        <f>SUM(AD2505*P2505+AD2506*P2506+AC2505)</f>
        <v>285783</v>
      </c>
      <c r="AF2505" s="31"/>
      <c r="AG2505" s="26"/>
    </row>
    <row r="2506" spans="1:33" ht="30" customHeight="1">
      <c r="A2506" s="3980" t="s">
        <v>8568</v>
      </c>
      <c r="B2506" s="9700"/>
      <c r="C2506" s="9753"/>
      <c r="D2506" s="9753"/>
      <c r="E2506" s="9410"/>
      <c r="F2506" s="9715"/>
      <c r="G2506" s="9710"/>
      <c r="H2506" s="9724"/>
      <c r="I2506" s="9703"/>
      <c r="J2506" s="9705"/>
      <c r="K2506" s="9727"/>
      <c r="L2506" s="2912" t="s">
        <v>8688</v>
      </c>
      <c r="M2506" s="9280"/>
      <c r="N2506" s="3411" t="s">
        <v>3951</v>
      </c>
      <c r="O2506" s="258">
        <v>1</v>
      </c>
      <c r="P2506" s="258">
        <v>1</v>
      </c>
      <c r="Q2506" s="9730"/>
      <c r="R2506" s="9741"/>
      <c r="S2506" s="250"/>
      <c r="T2506" s="250"/>
      <c r="U2506" s="250"/>
      <c r="V2506" s="11085"/>
      <c r="W2506" s="250"/>
      <c r="X2506" s="9718"/>
      <c r="Y2506" s="250"/>
      <c r="Z2506" s="251"/>
      <c r="AA2506" s="9718"/>
      <c r="AB2506" s="250"/>
      <c r="AC2506" s="9662"/>
      <c r="AD2506" s="471">
        <v>47520</v>
      </c>
      <c r="AE2506" s="9662"/>
      <c r="AF2506" s="31"/>
      <c r="AG2506" s="26"/>
    </row>
    <row r="2507" spans="1:33" ht="30" customHeight="1">
      <c r="A2507" s="4665" t="s">
        <v>8600</v>
      </c>
      <c r="B2507" s="11467" t="s">
        <v>17889</v>
      </c>
      <c r="C2507" s="9752">
        <v>45719</v>
      </c>
      <c r="D2507" s="9752">
        <f>WORKDAY(C2507,8)</f>
        <v>45729</v>
      </c>
      <c r="E2507" s="9721"/>
      <c r="F2507" s="9714"/>
      <c r="G2507" s="9708">
        <v>8647</v>
      </c>
      <c r="H2507" s="9966" t="s">
        <v>1523</v>
      </c>
      <c r="I2507" s="9701"/>
      <c r="J2507" s="9811" t="s">
        <v>17890</v>
      </c>
      <c r="K2507" s="9832" t="s">
        <v>17891</v>
      </c>
      <c r="L2507" s="2912" t="s">
        <v>8688</v>
      </c>
      <c r="M2507" s="9231" t="s">
        <v>17914</v>
      </c>
      <c r="N2507" s="3411" t="s">
        <v>3951</v>
      </c>
      <c r="O2507" s="258">
        <v>1</v>
      </c>
      <c r="P2507" s="258">
        <v>1</v>
      </c>
      <c r="Q2507" s="9811" t="s">
        <v>17893</v>
      </c>
      <c r="R2507" s="9740"/>
      <c r="S2507" s="250"/>
      <c r="T2507" s="250"/>
      <c r="U2507" s="250"/>
      <c r="V2507" s="10013" t="s">
        <v>2073</v>
      </c>
      <c r="W2507" s="250"/>
      <c r="X2507" s="10013" t="s">
        <v>7042</v>
      </c>
      <c r="Y2507" s="250"/>
      <c r="Z2507" s="251"/>
      <c r="AA2507" s="9816">
        <v>4504502005</v>
      </c>
      <c r="AB2507" s="250"/>
      <c r="AC2507" s="9660">
        <v>0</v>
      </c>
      <c r="AD2507" s="471">
        <v>47040</v>
      </c>
      <c r="AE2507" s="9660">
        <f>SUM(AD2507*P2507+AD2508*P2508+AD2509*P2509+AD2510*P2510)</f>
        <v>165228</v>
      </c>
      <c r="AF2507" s="31"/>
      <c r="AG2507" s="26"/>
    </row>
    <row r="2508" spans="1:33" ht="30" customHeight="1">
      <c r="A2508" s="4665" t="s">
        <v>8600</v>
      </c>
      <c r="B2508" s="9911"/>
      <c r="C2508" s="9784"/>
      <c r="D2508" s="9784"/>
      <c r="E2508" s="9722"/>
      <c r="F2508" s="9795"/>
      <c r="G2508" s="9709"/>
      <c r="H2508" s="9967"/>
      <c r="I2508" s="9702"/>
      <c r="J2508" s="9812"/>
      <c r="K2508" s="11476"/>
      <c r="L2508" s="4667" t="s">
        <v>24418</v>
      </c>
      <c r="M2508" s="9309"/>
      <c r="N2508" s="3411"/>
      <c r="O2508" s="257">
        <v>0</v>
      </c>
      <c r="P2508" s="257">
        <v>0</v>
      </c>
      <c r="Q2508" s="9812"/>
      <c r="R2508" s="9782"/>
      <c r="S2508" s="250"/>
      <c r="T2508" s="250"/>
      <c r="U2508" s="250"/>
      <c r="V2508" s="9717"/>
      <c r="W2508" s="250"/>
      <c r="X2508" s="9717"/>
      <c r="Y2508" s="250"/>
      <c r="Z2508" s="251"/>
      <c r="AA2508" s="9717"/>
      <c r="AB2508" s="250"/>
      <c r="AC2508" s="9661"/>
      <c r="AD2508" s="471">
        <v>16954</v>
      </c>
      <c r="AE2508" s="9661"/>
      <c r="AF2508" s="31"/>
      <c r="AG2508" s="26"/>
    </row>
    <row r="2509" spans="1:33" ht="30" customHeight="1">
      <c r="A2509" s="4665" t="s">
        <v>8600</v>
      </c>
      <c r="B2509" s="9911"/>
      <c r="C2509" s="9784"/>
      <c r="D2509" s="9784"/>
      <c r="E2509" s="9722"/>
      <c r="F2509" s="9795"/>
      <c r="G2509" s="9709"/>
      <c r="H2509" s="9967"/>
      <c r="I2509" s="9702"/>
      <c r="J2509" s="9812"/>
      <c r="K2509" s="11476"/>
      <c r="L2509" s="4667" t="s">
        <v>24417</v>
      </c>
      <c r="M2509" s="9309"/>
      <c r="N2509" s="3411"/>
      <c r="O2509" s="257">
        <v>14</v>
      </c>
      <c r="P2509" s="257">
        <v>14</v>
      </c>
      <c r="Q2509" s="9812"/>
      <c r="R2509" s="9782"/>
      <c r="S2509" s="250"/>
      <c r="T2509" s="250"/>
      <c r="U2509" s="250"/>
      <c r="V2509" s="9717"/>
      <c r="W2509" s="250"/>
      <c r="X2509" s="9717"/>
      <c r="Y2509" s="250"/>
      <c r="Z2509" s="251"/>
      <c r="AA2509" s="9717"/>
      <c r="AB2509" s="250"/>
      <c r="AC2509" s="9661"/>
      <c r="AD2509" s="471">
        <v>4802</v>
      </c>
      <c r="AE2509" s="9661"/>
      <c r="AF2509" s="31"/>
      <c r="AG2509" s="26"/>
    </row>
    <row r="2510" spans="1:33" ht="30" customHeight="1">
      <c r="A2510" s="3410" t="s">
        <v>8600</v>
      </c>
      <c r="B2510" s="9912"/>
      <c r="C2510" s="9753"/>
      <c r="D2510" s="9753"/>
      <c r="E2510" s="9410"/>
      <c r="F2510" s="9715"/>
      <c r="G2510" s="9710"/>
      <c r="H2510" s="9724"/>
      <c r="I2510" s="9703"/>
      <c r="J2510" s="9705"/>
      <c r="K2510" s="9727"/>
      <c r="L2510" s="552" t="s">
        <v>17892</v>
      </c>
      <c r="M2510" s="9280"/>
      <c r="N2510" s="3411" t="s">
        <v>3951</v>
      </c>
      <c r="O2510" s="258">
        <v>1</v>
      </c>
      <c r="P2510" s="258">
        <v>1</v>
      </c>
      <c r="Q2510" s="9730"/>
      <c r="R2510" s="9741"/>
      <c r="S2510" s="250"/>
      <c r="T2510" s="250"/>
      <c r="U2510" s="250"/>
      <c r="V2510" s="9718"/>
      <c r="W2510" s="250"/>
      <c r="X2510" s="9718"/>
      <c r="Y2510" s="250"/>
      <c r="Z2510" s="251"/>
      <c r="AA2510" s="9718"/>
      <c r="AB2510" s="250"/>
      <c r="AC2510" s="9662"/>
      <c r="AD2510" s="471">
        <v>50960</v>
      </c>
      <c r="AE2510" s="9662"/>
      <c r="AF2510" s="31"/>
      <c r="AG2510" s="26"/>
    </row>
    <row r="2511" spans="1:33" ht="30" customHeight="1">
      <c r="A2511" s="3410" t="s">
        <v>8600</v>
      </c>
      <c r="B2511" s="9915" t="s">
        <v>17894</v>
      </c>
      <c r="C2511" s="9752">
        <v>45719</v>
      </c>
      <c r="D2511" s="9752">
        <f>WORKDAY(C2511,60)</f>
        <v>45803</v>
      </c>
      <c r="E2511" s="9721"/>
      <c r="F2511" s="9714"/>
      <c r="G2511" s="9708">
        <v>8647</v>
      </c>
      <c r="H2511" s="9966" t="s">
        <v>1897</v>
      </c>
      <c r="I2511" s="9701"/>
      <c r="J2511" s="9841" t="s">
        <v>17895</v>
      </c>
      <c r="K2511" s="9832" t="s">
        <v>17896</v>
      </c>
      <c r="L2511" s="552" t="s">
        <v>13689</v>
      </c>
      <c r="M2511" s="9231" t="s">
        <v>17915</v>
      </c>
      <c r="N2511" s="3411" t="s">
        <v>3953</v>
      </c>
      <c r="O2511" s="258">
        <v>1</v>
      </c>
      <c r="P2511" s="258">
        <v>1</v>
      </c>
      <c r="Q2511" s="9811" t="s">
        <v>17897</v>
      </c>
      <c r="R2511" s="9740"/>
      <c r="S2511" s="250"/>
      <c r="T2511" s="250"/>
      <c r="U2511" s="250"/>
      <c r="V2511" s="3455"/>
      <c r="W2511" s="250"/>
      <c r="X2511" s="3455"/>
      <c r="Y2511" s="250"/>
      <c r="Z2511" s="251"/>
      <c r="AA2511" s="9816">
        <v>4504502010</v>
      </c>
      <c r="AB2511" s="250"/>
      <c r="AC2511" s="9660">
        <v>21870</v>
      </c>
      <c r="AD2511" s="471">
        <v>147294</v>
      </c>
      <c r="AE2511" s="9660">
        <f>SUM(AD2511*P2511+AD2512*P2512+AD2513*P2513+AC2511)</f>
        <v>275004</v>
      </c>
      <c r="AF2511" s="31"/>
      <c r="AG2511" s="26"/>
    </row>
    <row r="2512" spans="1:33" ht="30" customHeight="1">
      <c r="A2512" s="5987" t="s">
        <v>8600</v>
      </c>
      <c r="B2512" s="9699"/>
      <c r="C2512" s="9784"/>
      <c r="D2512" s="9784"/>
      <c r="E2512" s="9722"/>
      <c r="F2512" s="9795"/>
      <c r="G2512" s="9709"/>
      <c r="H2512" s="9797"/>
      <c r="I2512" s="9702"/>
      <c r="J2512" s="9732"/>
      <c r="K2512" s="9726"/>
      <c r="L2512" s="2912" t="s">
        <v>17843</v>
      </c>
      <c r="M2512" s="9309"/>
      <c r="N2512" s="3411" t="s">
        <v>3951</v>
      </c>
      <c r="O2512" s="258">
        <v>1</v>
      </c>
      <c r="P2512" s="258">
        <v>1</v>
      </c>
      <c r="Q2512" s="9729"/>
      <c r="R2512" s="9782"/>
      <c r="S2512" s="250"/>
      <c r="T2512" s="250"/>
      <c r="U2512" s="250"/>
      <c r="V2512" s="3455"/>
      <c r="W2512" s="250"/>
      <c r="X2512" s="3455"/>
      <c r="Y2512" s="250"/>
      <c r="Z2512" s="251"/>
      <c r="AA2512" s="9717"/>
      <c r="AB2512" s="250"/>
      <c r="AC2512" s="9661"/>
      <c r="AD2512" s="471">
        <v>47040</v>
      </c>
      <c r="AE2512" s="9661"/>
      <c r="AF2512" s="31"/>
      <c r="AG2512" s="26"/>
    </row>
    <row r="2513" spans="1:33" ht="30" customHeight="1">
      <c r="A2513" s="3410" t="s">
        <v>8600</v>
      </c>
      <c r="B2513" s="9700"/>
      <c r="C2513" s="9753"/>
      <c r="D2513" s="9753"/>
      <c r="E2513" s="9410"/>
      <c r="F2513" s="9715"/>
      <c r="G2513" s="9710"/>
      <c r="H2513" s="9724"/>
      <c r="I2513" s="9703"/>
      <c r="J2513" s="9705"/>
      <c r="K2513" s="9727"/>
      <c r="L2513" s="552" t="s">
        <v>17677</v>
      </c>
      <c r="M2513" s="9280"/>
      <c r="N2513" s="3411" t="s">
        <v>3951</v>
      </c>
      <c r="O2513" s="258">
        <v>1</v>
      </c>
      <c r="P2513" s="258">
        <v>1</v>
      </c>
      <c r="Q2513" s="9730"/>
      <c r="R2513" s="9741"/>
      <c r="S2513" s="250"/>
      <c r="T2513" s="250"/>
      <c r="U2513" s="250"/>
      <c r="V2513" s="3455"/>
      <c r="W2513" s="250"/>
      <c r="X2513" s="3455"/>
      <c r="Y2513" s="250"/>
      <c r="Z2513" s="251"/>
      <c r="AA2513" s="9718"/>
      <c r="AB2513" s="250"/>
      <c r="AC2513" s="9662"/>
      <c r="AD2513" s="471">
        <v>58800</v>
      </c>
      <c r="AE2513" s="9662"/>
      <c r="AF2513" s="31"/>
      <c r="AG2513" s="26"/>
    </row>
    <row r="2514" spans="1:33" s="4113" customFormat="1" ht="30" customHeight="1">
      <c r="A2514" s="5136" t="s">
        <v>8626</v>
      </c>
      <c r="B2514" s="5124" t="s">
        <v>17898</v>
      </c>
      <c r="C2514" s="358">
        <v>45719</v>
      </c>
      <c r="D2514" s="358">
        <f>WORKDAY(C2514,10)</f>
        <v>45733</v>
      </c>
      <c r="E2514" s="37"/>
      <c r="F2514" s="449"/>
      <c r="G2514" s="360">
        <v>8615</v>
      </c>
      <c r="H2514" s="2752"/>
      <c r="I2514" s="5125" t="s">
        <v>25</v>
      </c>
      <c r="J2514" s="5126" t="s">
        <v>4332</v>
      </c>
      <c r="K2514" s="5127" t="s">
        <v>17899</v>
      </c>
      <c r="L2514" s="3602" t="s">
        <v>28</v>
      </c>
      <c r="M2514" s="135" t="s">
        <v>17916</v>
      </c>
      <c r="N2514" s="364"/>
      <c r="O2514" s="365">
        <v>2</v>
      </c>
      <c r="P2514" s="365">
        <v>2</v>
      </c>
      <c r="Q2514" s="5128" t="s">
        <v>17900</v>
      </c>
      <c r="R2514" s="366"/>
      <c r="S2514" s="366"/>
      <c r="T2514" s="366"/>
      <c r="U2514" s="366"/>
      <c r="V2514" s="4520"/>
      <c r="W2514" s="366"/>
      <c r="X2514" s="4520"/>
      <c r="Y2514" s="366"/>
      <c r="Z2514" s="364"/>
      <c r="AA2514" s="364">
        <v>4504502900</v>
      </c>
      <c r="AB2514" s="366"/>
      <c r="AC2514" s="280"/>
      <c r="AD2514" s="542"/>
      <c r="AE2514" s="280"/>
      <c r="AF2514" s="68"/>
      <c r="AG2514" s="71"/>
    </row>
    <row r="2515" spans="1:33" ht="30" customHeight="1">
      <c r="A2515" s="2913" t="s">
        <v>9994</v>
      </c>
      <c r="B2515" s="6096" t="s">
        <v>17918</v>
      </c>
      <c r="C2515" s="340">
        <v>45722</v>
      </c>
      <c r="D2515" s="340">
        <f>WORKDAY(C2515,7)</f>
        <v>45733</v>
      </c>
      <c r="E2515" s="422"/>
      <c r="F2515" s="374"/>
      <c r="G2515" s="339">
        <v>9042</v>
      </c>
      <c r="H2515" s="2608"/>
      <c r="I2515" s="2920" t="s">
        <v>92</v>
      </c>
      <c r="J2515" s="6090" t="s">
        <v>10579</v>
      </c>
      <c r="K2515" s="2921" t="s">
        <v>17919</v>
      </c>
      <c r="L2515" s="2912" t="s">
        <v>28</v>
      </c>
      <c r="M2515" s="338" t="s">
        <v>17929</v>
      </c>
      <c r="N2515" s="255"/>
      <c r="O2515" s="258">
        <v>2</v>
      </c>
      <c r="P2515" s="258">
        <v>2</v>
      </c>
      <c r="Q2515" s="1977" t="s">
        <v>17920</v>
      </c>
      <c r="R2515" s="309"/>
      <c r="S2515" s="250"/>
      <c r="T2515" s="250"/>
      <c r="U2515" s="250"/>
      <c r="V2515" s="2915" t="s">
        <v>2073</v>
      </c>
      <c r="W2515" s="250"/>
      <c r="X2515" s="2915" t="s">
        <v>37</v>
      </c>
      <c r="Y2515" s="250"/>
      <c r="Z2515" s="251"/>
      <c r="AA2515" s="251">
        <v>4504505635</v>
      </c>
      <c r="AB2515" s="250"/>
      <c r="AC2515" s="33">
        <v>0</v>
      </c>
      <c r="AD2515" s="471">
        <v>6075</v>
      </c>
      <c r="AE2515" s="33">
        <f t="shared" ref="AE2515" si="92">SUM(AD2515*P2515+AC2515)</f>
        <v>12150</v>
      </c>
      <c r="AF2515" s="31"/>
      <c r="AG2515" s="26"/>
    </row>
    <row r="2516" spans="1:33" ht="30" customHeight="1">
      <c r="A2516" s="2913" t="s">
        <v>14478</v>
      </c>
      <c r="B2516" s="11466" t="s">
        <v>17921</v>
      </c>
      <c r="C2516" s="9752">
        <v>45720</v>
      </c>
      <c r="D2516" s="9752">
        <f>WORKDAY(C2516,60)</f>
        <v>45804</v>
      </c>
      <c r="E2516" s="9721"/>
      <c r="F2516" s="9714"/>
      <c r="G2516" s="9708">
        <v>8617</v>
      </c>
      <c r="H2516" s="9796" t="s">
        <v>2952</v>
      </c>
      <c r="I2516" s="9701"/>
      <c r="J2516" s="9968" t="s">
        <v>17922</v>
      </c>
      <c r="K2516" s="9969" t="s">
        <v>17923</v>
      </c>
      <c r="L2516" s="6819" t="s">
        <v>76</v>
      </c>
      <c r="M2516" s="9231" t="s">
        <v>17930</v>
      </c>
      <c r="N2516" s="6820" t="s">
        <v>3952</v>
      </c>
      <c r="O2516" s="258">
        <v>4</v>
      </c>
      <c r="P2516" s="258">
        <v>4</v>
      </c>
      <c r="Q2516" s="9862" t="s">
        <v>17924</v>
      </c>
      <c r="R2516" s="9740"/>
      <c r="S2516" s="250"/>
      <c r="T2516" s="250"/>
      <c r="U2516" s="250"/>
      <c r="V2516" s="9791" t="s">
        <v>9338</v>
      </c>
      <c r="W2516" s="3455"/>
      <c r="X2516" s="9791" t="s">
        <v>27185</v>
      </c>
      <c r="Y2516" s="250"/>
      <c r="Z2516" s="251"/>
      <c r="AA2516" s="9816">
        <v>4504504514</v>
      </c>
      <c r="AB2516" s="250"/>
      <c r="AC2516" s="9660">
        <v>70000</v>
      </c>
      <c r="AD2516" s="471">
        <v>11385</v>
      </c>
      <c r="AE2516" s="9660">
        <f>SUM(AD2516*P2516+AD2517*P2517+AD2518*P2518+AC2516)</f>
        <v>206620</v>
      </c>
      <c r="AF2516" s="31"/>
      <c r="AG2516" s="26"/>
    </row>
    <row r="2517" spans="1:33" ht="30" customHeight="1">
      <c r="A2517" s="2913" t="s">
        <v>14478</v>
      </c>
      <c r="B2517" s="9699"/>
      <c r="C2517" s="9784"/>
      <c r="D2517" s="9784"/>
      <c r="E2517" s="9722"/>
      <c r="F2517" s="9795"/>
      <c r="G2517" s="9709"/>
      <c r="H2517" s="9797"/>
      <c r="I2517" s="9702"/>
      <c r="J2517" s="9732"/>
      <c r="K2517" s="9726"/>
      <c r="L2517" s="552" t="s">
        <v>9288</v>
      </c>
      <c r="M2517" s="9309"/>
      <c r="N2517" s="6820" t="s">
        <v>3956</v>
      </c>
      <c r="O2517" s="258">
        <v>1</v>
      </c>
      <c r="P2517" s="258">
        <v>1</v>
      </c>
      <c r="Q2517" s="9729"/>
      <c r="R2517" s="9782"/>
      <c r="S2517" s="250"/>
      <c r="T2517" s="250"/>
      <c r="U2517" s="250"/>
      <c r="V2517" s="9717"/>
      <c r="W2517" s="3455"/>
      <c r="X2517" s="9717"/>
      <c r="Y2517" s="250"/>
      <c r="Z2517" s="251"/>
      <c r="AA2517" s="9717"/>
      <c r="AB2517" s="250"/>
      <c r="AC2517" s="9661"/>
      <c r="AD2517" s="471">
        <v>54450</v>
      </c>
      <c r="AE2517" s="9661"/>
      <c r="AF2517" s="31"/>
      <c r="AG2517" s="26"/>
    </row>
    <row r="2518" spans="1:33" ht="30" customHeight="1">
      <c r="A2518" s="7007" t="s">
        <v>14478</v>
      </c>
      <c r="B2518" s="9700"/>
      <c r="C2518" s="9753"/>
      <c r="D2518" s="9753"/>
      <c r="E2518" s="9410"/>
      <c r="F2518" s="9715"/>
      <c r="G2518" s="9710"/>
      <c r="H2518" s="9724"/>
      <c r="I2518" s="9703"/>
      <c r="J2518" s="9705"/>
      <c r="K2518" s="9727"/>
      <c r="L2518" s="6909" t="s">
        <v>8688</v>
      </c>
      <c r="M2518" s="9280"/>
      <c r="N2518" s="6820" t="s">
        <v>3951</v>
      </c>
      <c r="O2518" s="258">
        <v>1</v>
      </c>
      <c r="P2518" s="258">
        <v>1</v>
      </c>
      <c r="Q2518" s="9730"/>
      <c r="R2518" s="9741"/>
      <c r="S2518" s="250"/>
      <c r="T2518" s="250"/>
      <c r="U2518" s="250"/>
      <c r="V2518" s="9718"/>
      <c r="W2518" s="3455"/>
      <c r="X2518" s="9718"/>
      <c r="Y2518" s="250"/>
      <c r="Z2518" s="251"/>
      <c r="AA2518" s="9718"/>
      <c r="AB2518" s="250"/>
      <c r="AC2518" s="9662"/>
      <c r="AD2518" s="471">
        <v>36630</v>
      </c>
      <c r="AE2518" s="9662"/>
      <c r="AF2518" s="31"/>
      <c r="AG2518" s="26"/>
    </row>
    <row r="2519" spans="1:33" ht="30" customHeight="1">
      <c r="A2519" s="2960" t="s">
        <v>8568</v>
      </c>
      <c r="B2519" s="2992" t="s">
        <v>17925</v>
      </c>
      <c r="C2519" s="1277">
        <v>45720</v>
      </c>
      <c r="D2519" s="1277">
        <f>WORKDAY(C2519,7)</f>
        <v>45729</v>
      </c>
      <c r="E2519" s="593"/>
      <c r="F2519" s="1297"/>
      <c r="G2519" s="1276">
        <v>8639</v>
      </c>
      <c r="H2519" s="3096" t="s">
        <v>478</v>
      </c>
      <c r="I2519" s="1326"/>
      <c r="J2519" s="1304" t="s">
        <v>17926</v>
      </c>
      <c r="K2519" s="3097" t="s">
        <v>17927</v>
      </c>
      <c r="L2519" s="3098" t="s">
        <v>1753</v>
      </c>
      <c r="M2519" s="771" t="s">
        <v>17931</v>
      </c>
      <c r="N2519" s="1176"/>
      <c r="O2519" s="1272">
        <v>20</v>
      </c>
      <c r="P2519" s="1272">
        <v>20</v>
      </c>
      <c r="Q2519" s="2014" t="s">
        <v>17928</v>
      </c>
      <c r="R2519" s="1173"/>
      <c r="S2519" s="1173"/>
      <c r="T2519" s="1173"/>
      <c r="U2519" s="1173"/>
      <c r="V2519" s="3099" t="s">
        <v>2073</v>
      </c>
      <c r="W2519" s="1173"/>
      <c r="X2519" s="3099" t="s">
        <v>37</v>
      </c>
      <c r="Y2519" s="1173"/>
      <c r="Z2519" s="3095" t="s">
        <v>45</v>
      </c>
      <c r="AA2519" s="1176">
        <v>4504504519</v>
      </c>
      <c r="AB2519" s="1173"/>
      <c r="AC2519" s="722">
        <v>0</v>
      </c>
      <c r="AD2519" s="1266">
        <v>14355</v>
      </c>
      <c r="AE2519" s="722">
        <f t="shared" ref="AE2519:AE2525" si="93">SUM(AD2519*P2519+AC2519)</f>
        <v>287100</v>
      </c>
      <c r="AF2519" s="31"/>
      <c r="AG2519" s="26"/>
    </row>
    <row r="2520" spans="1:33" ht="30" customHeight="1">
      <c r="A2520" s="2964" t="s">
        <v>10036</v>
      </c>
      <c r="B2520" s="2992" t="s">
        <v>17932</v>
      </c>
      <c r="C2520" s="1277">
        <v>45722</v>
      </c>
      <c r="D2520" s="1277">
        <f>WORKDAY(C2520,7)</f>
        <v>45733</v>
      </c>
      <c r="E2520" s="593"/>
      <c r="F2520" s="1297"/>
      <c r="G2520" s="1276">
        <v>8589</v>
      </c>
      <c r="H2520" s="2965" t="s">
        <v>3826</v>
      </c>
      <c r="I2520" s="1326"/>
      <c r="J2520" s="1304" t="s">
        <v>17933</v>
      </c>
      <c r="K2520" s="2966" t="s">
        <v>17934</v>
      </c>
      <c r="L2520" s="3062" t="s">
        <v>193</v>
      </c>
      <c r="M2520" s="771" t="s">
        <v>17973</v>
      </c>
      <c r="N2520" s="1176"/>
      <c r="O2520" s="1272">
        <v>6</v>
      </c>
      <c r="P2520" s="1272">
        <v>6</v>
      </c>
      <c r="Q2520" s="2014" t="s">
        <v>17935</v>
      </c>
      <c r="R2520" s="1173"/>
      <c r="S2520" s="1173"/>
      <c r="T2520" s="1173"/>
      <c r="U2520" s="1173"/>
      <c r="V2520" s="3002" t="s">
        <v>2073</v>
      </c>
      <c r="W2520" s="1173"/>
      <c r="X2520" s="3002" t="s">
        <v>37</v>
      </c>
      <c r="Y2520" s="1173"/>
      <c r="Z2520" s="3032" t="s">
        <v>45</v>
      </c>
      <c r="AA2520" s="1176">
        <v>4504506365</v>
      </c>
      <c r="AB2520" s="1173"/>
      <c r="AC2520" s="722">
        <v>0</v>
      </c>
      <c r="AD2520" s="1266">
        <v>6318</v>
      </c>
      <c r="AE2520" s="722">
        <f t="shared" si="93"/>
        <v>37908</v>
      </c>
      <c r="AF2520" s="31"/>
      <c r="AG2520" s="26"/>
    </row>
    <row r="2521" spans="1:33" ht="30" customHeight="1">
      <c r="A2521" s="2964" t="s">
        <v>17456</v>
      </c>
      <c r="B2521" s="9743" t="s">
        <v>17936</v>
      </c>
      <c r="C2521" s="9765">
        <v>45722</v>
      </c>
      <c r="D2521" s="9765">
        <f>WORKDAY(C2521,40)</f>
        <v>45778</v>
      </c>
      <c r="E2521" s="8864"/>
      <c r="F2521" s="9809"/>
      <c r="G2521" s="9840">
        <v>8610</v>
      </c>
      <c r="H2521" s="11383" t="s">
        <v>737</v>
      </c>
      <c r="I2521" s="10175" t="s">
        <v>25</v>
      </c>
      <c r="J2521" s="9843" t="s">
        <v>17937</v>
      </c>
      <c r="K2521" s="11429" t="s">
        <v>17938</v>
      </c>
      <c r="L2521" s="2976" t="s">
        <v>18096</v>
      </c>
      <c r="M2521" s="8868" t="s">
        <v>17974</v>
      </c>
      <c r="N2521" s="9840"/>
      <c r="O2521" s="1272">
        <v>150</v>
      </c>
      <c r="P2521" s="1272">
        <v>150</v>
      </c>
      <c r="Q2521" s="9863" t="s">
        <v>17939</v>
      </c>
      <c r="R2521" s="9788"/>
      <c r="S2521" s="1173"/>
      <c r="T2521" s="1173"/>
      <c r="U2521" s="1173"/>
      <c r="V2521" s="11428" t="s">
        <v>2073</v>
      </c>
      <c r="W2521" s="1173"/>
      <c r="X2521" s="11428" t="s">
        <v>37</v>
      </c>
      <c r="Y2521" s="1173"/>
      <c r="Z2521" s="9833" t="s">
        <v>45</v>
      </c>
      <c r="AA2521" s="9840">
        <v>4504505882</v>
      </c>
      <c r="AB2521" s="1173"/>
      <c r="AC2521" s="8912">
        <v>0</v>
      </c>
      <c r="AD2521" s="1266">
        <v>4368</v>
      </c>
      <c r="AE2521" s="8912">
        <f>SUM(AD2521*P2521+AD2522*P2522+AC2521)</f>
        <v>786240</v>
      </c>
      <c r="AF2521" s="31"/>
      <c r="AG2521" s="26"/>
    </row>
    <row r="2522" spans="1:33" ht="30" customHeight="1">
      <c r="A2522" s="2964" t="s">
        <v>17456</v>
      </c>
      <c r="B2522" s="9700"/>
      <c r="C2522" s="9766"/>
      <c r="D2522" s="9766"/>
      <c r="E2522" s="8866"/>
      <c r="F2522" s="9810"/>
      <c r="G2522" s="9834"/>
      <c r="H2522" s="11384"/>
      <c r="I2522" s="11385"/>
      <c r="J2522" s="9844"/>
      <c r="K2522" s="11430"/>
      <c r="L2522" s="3302" t="s">
        <v>19316</v>
      </c>
      <c r="M2522" s="8869"/>
      <c r="N2522" s="9834"/>
      <c r="O2522" s="1272">
        <v>30</v>
      </c>
      <c r="P2522" s="1272">
        <v>30</v>
      </c>
      <c r="Q2522" s="9864"/>
      <c r="R2522" s="9789"/>
      <c r="S2522" s="1173"/>
      <c r="T2522" s="1173"/>
      <c r="U2522" s="1173"/>
      <c r="V2522" s="9834"/>
      <c r="W2522" s="1173"/>
      <c r="X2522" s="9834"/>
      <c r="Y2522" s="1173"/>
      <c r="Z2522" s="9834"/>
      <c r="AA2522" s="9834"/>
      <c r="AB2522" s="1173"/>
      <c r="AC2522" s="8913"/>
      <c r="AD2522" s="1266">
        <v>4368</v>
      </c>
      <c r="AE2522" s="8913"/>
      <c r="AF2522" s="31"/>
      <c r="AG2522" s="26"/>
    </row>
    <row r="2523" spans="1:33" ht="30" customHeight="1">
      <c r="A2523" s="7007" t="s">
        <v>9994</v>
      </c>
      <c r="B2523" s="7026" t="s">
        <v>17942</v>
      </c>
      <c r="C2523" s="340">
        <v>45722</v>
      </c>
      <c r="D2523" s="340">
        <f>WORKDAY(C2523,7)</f>
        <v>45733</v>
      </c>
      <c r="E2523" s="422"/>
      <c r="F2523" s="374"/>
      <c r="G2523" s="339">
        <v>9042</v>
      </c>
      <c r="H2523" s="2608"/>
      <c r="I2523" s="3021" t="s">
        <v>92</v>
      </c>
      <c r="J2523" s="7008" t="s">
        <v>10000</v>
      </c>
      <c r="K2523" s="3019" t="s">
        <v>17940</v>
      </c>
      <c r="L2523" s="3020" t="s">
        <v>6341</v>
      </c>
      <c r="M2523" s="338" t="s">
        <v>17975</v>
      </c>
      <c r="N2523" s="255"/>
      <c r="O2523" s="258">
        <v>26</v>
      </c>
      <c r="P2523" s="257">
        <v>26</v>
      </c>
      <c r="Q2523" s="3100" t="s">
        <v>17941</v>
      </c>
      <c r="R2523" s="309"/>
      <c r="S2523" s="250"/>
      <c r="T2523" s="250"/>
      <c r="U2523" s="250"/>
      <c r="V2523" s="3105" t="s">
        <v>2073</v>
      </c>
      <c r="W2523" s="250"/>
      <c r="X2523" s="3105" t="s">
        <v>37</v>
      </c>
      <c r="Y2523" s="250"/>
      <c r="Z2523" s="251"/>
      <c r="AA2523" s="5232" t="s">
        <v>17983</v>
      </c>
      <c r="AB2523" s="250"/>
      <c r="AC2523" s="33">
        <v>0</v>
      </c>
      <c r="AD2523" s="471">
        <v>6075</v>
      </c>
      <c r="AE2523" s="33">
        <f t="shared" si="93"/>
        <v>157950</v>
      </c>
      <c r="AF2523" s="31"/>
      <c r="AG2523" s="26"/>
    </row>
    <row r="2524" spans="1:33" ht="30" customHeight="1">
      <c r="A2524" s="2964" t="s">
        <v>8586</v>
      </c>
      <c r="B2524" s="2992" t="s">
        <v>17943</v>
      </c>
      <c r="C2524" s="1277">
        <v>45723</v>
      </c>
      <c r="D2524" s="1277">
        <f>WORKDAY(C2524,7)</f>
        <v>45734</v>
      </c>
      <c r="E2524" s="593"/>
      <c r="F2524" s="1297"/>
      <c r="G2524" s="1276">
        <v>8636</v>
      </c>
      <c r="H2524" s="2630"/>
      <c r="I2524" s="3119" t="s">
        <v>92</v>
      </c>
      <c r="J2524" s="1304" t="s">
        <v>17944</v>
      </c>
      <c r="K2524" s="2966" t="s">
        <v>17945</v>
      </c>
      <c r="L2524" s="2967" t="s">
        <v>28</v>
      </c>
      <c r="M2524" s="771" t="s">
        <v>17976</v>
      </c>
      <c r="N2524" s="1176"/>
      <c r="O2524" s="1272">
        <v>2</v>
      </c>
      <c r="P2524" s="1272">
        <v>2</v>
      </c>
      <c r="Q2524" s="2968" t="s">
        <v>17946</v>
      </c>
      <c r="R2524" s="1173"/>
      <c r="S2524" s="1173"/>
      <c r="T2524" s="1173"/>
      <c r="U2524" s="1173"/>
      <c r="V2524" s="3116" t="s">
        <v>2073</v>
      </c>
      <c r="W2524" s="1173"/>
      <c r="X2524" s="3116" t="s">
        <v>37</v>
      </c>
      <c r="Y2524" s="1173"/>
      <c r="Z2524" s="3116" t="s">
        <v>45</v>
      </c>
      <c r="AA2524" s="1176">
        <v>4504506715</v>
      </c>
      <c r="AB2524" s="1173"/>
      <c r="AC2524" s="722">
        <v>0</v>
      </c>
      <c r="AD2524" s="1266">
        <v>9898</v>
      </c>
      <c r="AE2524" s="722">
        <f t="shared" si="93"/>
        <v>19796</v>
      </c>
      <c r="AF2524" s="31"/>
      <c r="AG2524" s="26"/>
    </row>
    <row r="2525" spans="1:33" ht="30" customHeight="1">
      <c r="A2525" s="2964" t="s">
        <v>8626</v>
      </c>
      <c r="B2525" s="2992" t="s">
        <v>17947</v>
      </c>
      <c r="C2525" s="1277">
        <v>45722</v>
      </c>
      <c r="D2525" s="1277">
        <f>WORKDAY(C2525,11)</f>
        <v>45737</v>
      </c>
      <c r="E2525" s="593"/>
      <c r="F2525" s="1297"/>
      <c r="G2525" s="1276">
        <v>8615</v>
      </c>
      <c r="H2525" s="2965" t="s">
        <v>10806</v>
      </c>
      <c r="I2525" s="1326"/>
      <c r="J2525" s="1304" t="s">
        <v>17948</v>
      </c>
      <c r="K2525" s="2966" t="s">
        <v>17949</v>
      </c>
      <c r="L2525" s="3062" t="s">
        <v>341</v>
      </c>
      <c r="M2525" s="771" t="s">
        <v>17977</v>
      </c>
      <c r="N2525" s="1176"/>
      <c r="O2525" s="1272">
        <v>12</v>
      </c>
      <c r="P2525" s="1272">
        <v>12</v>
      </c>
      <c r="Q2525" s="2014" t="s">
        <v>17950</v>
      </c>
      <c r="R2525" s="1173"/>
      <c r="S2525" s="1173"/>
      <c r="T2525" s="1173"/>
      <c r="U2525" s="1173"/>
      <c r="V2525" s="3085" t="s">
        <v>2073</v>
      </c>
      <c r="W2525" s="1173"/>
      <c r="X2525" s="3085" t="s">
        <v>37</v>
      </c>
      <c r="Y2525" s="1173"/>
      <c r="Z2525" s="3102" t="s">
        <v>45</v>
      </c>
      <c r="AA2525" s="1176">
        <v>4504506370</v>
      </c>
      <c r="AB2525" s="1173"/>
      <c r="AC2525" s="722">
        <v>9000</v>
      </c>
      <c r="AD2525" s="1266">
        <v>7857</v>
      </c>
      <c r="AE2525" s="722">
        <f t="shared" si="93"/>
        <v>103284</v>
      </c>
      <c r="AF2525" s="31"/>
      <c r="AG2525" s="26"/>
    </row>
    <row r="2526" spans="1:33" ht="30" customHeight="1">
      <c r="A2526" s="3018" t="s">
        <v>8600</v>
      </c>
      <c r="B2526" s="11410" t="s">
        <v>17951</v>
      </c>
      <c r="C2526" s="9752">
        <v>45722</v>
      </c>
      <c r="D2526" s="9752">
        <f>WORKDAY(C2526,60)</f>
        <v>45806</v>
      </c>
      <c r="E2526" s="9721"/>
      <c r="F2526" s="9714"/>
      <c r="G2526" s="9708">
        <v>8647</v>
      </c>
      <c r="H2526" s="11377" t="s">
        <v>5904</v>
      </c>
      <c r="I2526" s="9701"/>
      <c r="J2526" s="9824" t="s">
        <v>17952</v>
      </c>
      <c r="K2526" s="9813" t="s">
        <v>17953</v>
      </c>
      <c r="L2526" s="552" t="s">
        <v>13689</v>
      </c>
      <c r="M2526" s="9231" t="s">
        <v>17979</v>
      </c>
      <c r="N2526" s="3340" t="s">
        <v>3953</v>
      </c>
      <c r="O2526" s="258">
        <v>1</v>
      </c>
      <c r="P2526" s="258">
        <v>1</v>
      </c>
      <c r="Q2526" s="9831" t="s">
        <v>17955</v>
      </c>
      <c r="R2526" s="9740"/>
      <c r="S2526" s="250"/>
      <c r="T2526" s="250"/>
      <c r="U2526" s="250"/>
      <c r="V2526" s="9716" t="s">
        <v>9338</v>
      </c>
      <c r="W2526" s="3455"/>
      <c r="X2526" s="9716" t="s">
        <v>7042</v>
      </c>
      <c r="Y2526" s="250"/>
      <c r="Z2526" s="251"/>
      <c r="AA2526" s="9816">
        <v>4504506668</v>
      </c>
      <c r="AB2526" s="250"/>
      <c r="AC2526" s="9660">
        <v>7290</v>
      </c>
      <c r="AD2526" s="471">
        <v>147294</v>
      </c>
      <c r="AE2526" s="9660">
        <f>SUM(AD2526*P2526+AD2527*P2527+AC2526)</f>
        <v>179084</v>
      </c>
      <c r="AF2526" s="31"/>
      <c r="AG2526" s="26"/>
    </row>
    <row r="2527" spans="1:33" ht="30" customHeight="1">
      <c r="A2527" s="5030" t="s">
        <v>8600</v>
      </c>
      <c r="B2527" s="9700"/>
      <c r="C2527" s="9753"/>
      <c r="D2527" s="9753"/>
      <c r="E2527" s="9410"/>
      <c r="F2527" s="9715"/>
      <c r="G2527" s="9710"/>
      <c r="H2527" s="11378"/>
      <c r="I2527" s="9703"/>
      <c r="J2527" s="9705"/>
      <c r="K2527" s="9814"/>
      <c r="L2527" s="4868" t="s">
        <v>17954</v>
      </c>
      <c r="M2527" s="9280"/>
      <c r="N2527" s="3340" t="s">
        <v>3951</v>
      </c>
      <c r="O2527" s="258">
        <v>2</v>
      </c>
      <c r="P2527" s="257">
        <v>1</v>
      </c>
      <c r="Q2527" s="9730"/>
      <c r="R2527" s="9741"/>
      <c r="S2527" s="250"/>
      <c r="T2527" s="250"/>
      <c r="U2527" s="250"/>
      <c r="V2527" s="9718"/>
      <c r="W2527" s="3455"/>
      <c r="X2527" s="9718"/>
      <c r="Y2527" s="250"/>
      <c r="Z2527" s="251"/>
      <c r="AA2527" s="9718"/>
      <c r="AB2527" s="250"/>
      <c r="AC2527" s="9662"/>
      <c r="AD2527" s="471">
        <v>24500</v>
      </c>
      <c r="AE2527" s="9662"/>
      <c r="AF2527" s="31"/>
      <c r="AG2527" s="26"/>
    </row>
    <row r="2528" spans="1:33" ht="30" customHeight="1">
      <c r="A2528" s="6196" t="s">
        <v>8509</v>
      </c>
      <c r="B2528" s="6211" t="s">
        <v>17956</v>
      </c>
      <c r="C2528" s="340">
        <v>45723</v>
      </c>
      <c r="D2528" s="340">
        <f>WORKDAY(C2528,60)</f>
        <v>45807</v>
      </c>
      <c r="E2528" s="422"/>
      <c r="F2528" s="374"/>
      <c r="G2528" s="339">
        <v>8593</v>
      </c>
      <c r="H2528" s="2608"/>
      <c r="I2528" s="3021" t="s">
        <v>25</v>
      </c>
      <c r="J2528" s="6195" t="s">
        <v>17957</v>
      </c>
      <c r="K2528" s="3019" t="s">
        <v>17958</v>
      </c>
      <c r="L2528" s="552" t="s">
        <v>11396</v>
      </c>
      <c r="M2528" s="338" t="s">
        <v>17978</v>
      </c>
      <c r="N2528" s="3340" t="s">
        <v>6162</v>
      </c>
      <c r="O2528" s="258">
        <v>1</v>
      </c>
      <c r="P2528" s="258">
        <v>1</v>
      </c>
      <c r="Q2528" s="1977" t="s">
        <v>17959</v>
      </c>
      <c r="R2528" s="309"/>
      <c r="S2528" s="250"/>
      <c r="T2528" s="250"/>
      <c r="U2528" s="250"/>
      <c r="V2528" s="3337" t="s">
        <v>2073</v>
      </c>
      <c r="W2528" s="250"/>
      <c r="X2528" s="3337" t="s">
        <v>37</v>
      </c>
      <c r="Y2528" s="250"/>
      <c r="Z2528" s="251"/>
      <c r="AA2528" s="251">
        <v>4504506590</v>
      </c>
      <c r="AB2528" s="250"/>
      <c r="AC2528" s="33">
        <v>0</v>
      </c>
      <c r="AD2528" s="471">
        <v>120205</v>
      </c>
      <c r="AE2528" s="33">
        <f t="shared" ref="AE2528:AE2531" si="94">SUM(AD2528*P2528+AC2528)</f>
        <v>120205</v>
      </c>
      <c r="AF2528" s="31"/>
      <c r="AG2528" s="26"/>
    </row>
    <row r="2529" spans="1:33" ht="30" customHeight="1">
      <c r="A2529" s="3639" t="s">
        <v>19837</v>
      </c>
      <c r="B2529" s="2992" t="s">
        <v>17962</v>
      </c>
      <c r="C2529" s="1277">
        <v>45722</v>
      </c>
      <c r="D2529" s="1277">
        <f>WORKDAY(C2529,10)</f>
        <v>45736</v>
      </c>
      <c r="E2529" s="593"/>
      <c r="F2529" s="1297"/>
      <c r="G2529" s="1276">
        <v>8629</v>
      </c>
      <c r="H2529" s="2965" t="s">
        <v>17960</v>
      </c>
      <c r="I2529" s="3119" t="s">
        <v>25</v>
      </c>
      <c r="J2529" s="1304" t="s">
        <v>17961</v>
      </c>
      <c r="K2529" s="2966" t="s">
        <v>17963</v>
      </c>
      <c r="L2529" s="2967" t="s">
        <v>28</v>
      </c>
      <c r="M2529" s="771" t="s">
        <v>17980</v>
      </c>
      <c r="N2529" s="1176"/>
      <c r="O2529" s="1272">
        <v>2</v>
      </c>
      <c r="P2529" s="1272">
        <v>2</v>
      </c>
      <c r="Q2529" s="2968" t="s">
        <v>17964</v>
      </c>
      <c r="R2529" s="1173"/>
      <c r="S2529" s="1173"/>
      <c r="T2529" s="1173"/>
      <c r="U2529" s="1173"/>
      <c r="V2529" s="3258" t="s">
        <v>2073</v>
      </c>
      <c r="W2529" s="1173"/>
      <c r="X2529" s="3258" t="s">
        <v>37</v>
      </c>
      <c r="Y2529" s="1173"/>
      <c r="Z2529" s="3272" t="s">
        <v>45</v>
      </c>
      <c r="AA2529" s="1176">
        <v>4504507003</v>
      </c>
      <c r="AB2529" s="1173"/>
      <c r="AC2529" s="722">
        <v>0</v>
      </c>
      <c r="AD2529" s="1266">
        <v>6423.2</v>
      </c>
      <c r="AE2529" s="722">
        <f t="shared" si="94"/>
        <v>12846.4</v>
      </c>
      <c r="AF2529" s="31"/>
      <c r="AG2529" s="26"/>
    </row>
    <row r="2530" spans="1:33" ht="30" customHeight="1">
      <c r="A2530" s="2964" t="s">
        <v>8518</v>
      </c>
      <c r="B2530" s="2992" t="s">
        <v>17965</v>
      </c>
      <c r="C2530" s="1277">
        <v>45722</v>
      </c>
      <c r="D2530" s="1277">
        <f>WORKDAY(C2530,7)</f>
        <v>45733</v>
      </c>
      <c r="E2530" s="593"/>
      <c r="F2530" s="1297"/>
      <c r="G2530" s="1276">
        <v>8604</v>
      </c>
      <c r="H2530" s="2630"/>
      <c r="I2530" s="3119" t="s">
        <v>92</v>
      </c>
      <c r="J2530" s="1304" t="s">
        <v>17966</v>
      </c>
      <c r="K2530" s="2966" t="s">
        <v>17967</v>
      </c>
      <c r="L2530" s="3062" t="s">
        <v>3095</v>
      </c>
      <c r="M2530" s="771" t="s">
        <v>17981</v>
      </c>
      <c r="N2530" s="3217" t="s">
        <v>6604</v>
      </c>
      <c r="O2530" s="1272">
        <v>45</v>
      </c>
      <c r="P2530" s="257">
        <v>51</v>
      </c>
      <c r="Q2530" s="2014" t="s">
        <v>17968</v>
      </c>
      <c r="R2530" s="1173"/>
      <c r="S2530" s="1173"/>
      <c r="T2530" s="1173"/>
      <c r="U2530" s="1173"/>
      <c r="V2530" s="3002" t="s">
        <v>2073</v>
      </c>
      <c r="W2530" s="1173"/>
      <c r="X2530" s="3002" t="s">
        <v>37</v>
      </c>
      <c r="Y2530" s="1173"/>
      <c r="Z2530" s="2841" t="s">
        <v>45</v>
      </c>
      <c r="AA2530" s="1176">
        <v>4504507011</v>
      </c>
      <c r="AB2530" s="1173"/>
      <c r="AC2530" s="722">
        <v>0</v>
      </c>
      <c r="AD2530" s="1266">
        <v>7938</v>
      </c>
      <c r="AE2530" s="722">
        <f t="shared" si="94"/>
        <v>404838</v>
      </c>
      <c r="AF2530" s="31"/>
      <c r="AG2530" s="26"/>
    </row>
    <row r="2531" spans="1:33" ht="30" customHeight="1">
      <c r="A2531" s="2964" t="s">
        <v>8568</v>
      </c>
      <c r="B2531" s="3003" t="s">
        <v>17969</v>
      </c>
      <c r="C2531" s="1277">
        <v>45723</v>
      </c>
      <c r="D2531" s="1277">
        <f>WORKDAY(C2531,7)</f>
        <v>45734</v>
      </c>
      <c r="E2531" s="593"/>
      <c r="F2531" s="1297"/>
      <c r="G2531" s="1276">
        <v>8369</v>
      </c>
      <c r="H2531" s="2965" t="s">
        <v>1202</v>
      </c>
      <c r="I2531" s="1326"/>
      <c r="J2531" s="1304" t="s">
        <v>17970</v>
      </c>
      <c r="K2531" s="2966" t="s">
        <v>17971</v>
      </c>
      <c r="L2531" s="2967" t="s">
        <v>28</v>
      </c>
      <c r="M2531" s="771" t="s">
        <v>17982</v>
      </c>
      <c r="N2531" s="1176"/>
      <c r="O2531" s="1272">
        <v>2</v>
      </c>
      <c r="P2531" s="1272">
        <v>2</v>
      </c>
      <c r="Q2531" s="2968" t="s">
        <v>17972</v>
      </c>
      <c r="R2531" s="1173"/>
      <c r="S2531" s="1173"/>
      <c r="T2531" s="1173"/>
      <c r="U2531" s="1173"/>
      <c r="V2531" s="2969" t="s">
        <v>2073</v>
      </c>
      <c r="W2531" s="1173"/>
      <c r="X2531" s="2969" t="s">
        <v>37</v>
      </c>
      <c r="Y2531" s="1173"/>
      <c r="Z2531" s="2958" t="s">
        <v>45</v>
      </c>
      <c r="AA2531" s="1176">
        <v>4504506671</v>
      </c>
      <c r="AB2531" s="1173"/>
      <c r="AC2531" s="722">
        <v>0</v>
      </c>
      <c r="AD2531" s="1266">
        <v>14355</v>
      </c>
      <c r="AE2531" s="722">
        <f t="shared" si="94"/>
        <v>28710</v>
      </c>
      <c r="AF2531" s="31"/>
      <c r="AG2531" s="26"/>
    </row>
    <row r="2532" spans="1:33" ht="30" customHeight="1">
      <c r="A2532" s="3724" t="s">
        <v>14478</v>
      </c>
      <c r="B2532" s="11376" t="s">
        <v>17984</v>
      </c>
      <c r="C2532" s="9752">
        <v>45723</v>
      </c>
      <c r="D2532" s="9752">
        <f>WORKDAY(C2532,60)</f>
        <v>45807</v>
      </c>
      <c r="E2532" s="9721"/>
      <c r="F2532" s="9714"/>
      <c r="G2532" s="9708">
        <v>8617</v>
      </c>
      <c r="H2532" s="11368" t="s">
        <v>17985</v>
      </c>
      <c r="I2532" s="9701"/>
      <c r="J2532" s="9977" t="s">
        <v>17986</v>
      </c>
      <c r="K2532" s="9808" t="s">
        <v>17987</v>
      </c>
      <c r="L2532" s="552" t="s">
        <v>9288</v>
      </c>
      <c r="M2532" s="9231" t="s">
        <v>18000</v>
      </c>
      <c r="N2532" s="3725" t="s">
        <v>3956</v>
      </c>
      <c r="O2532" s="258">
        <v>1</v>
      </c>
      <c r="P2532" s="258">
        <v>1</v>
      </c>
      <c r="Q2532" s="9807" t="s">
        <v>17988</v>
      </c>
      <c r="R2532" s="9740"/>
      <c r="S2532" s="250"/>
      <c r="T2532" s="250"/>
      <c r="U2532" s="250"/>
      <c r="V2532" s="9803" t="s">
        <v>2073</v>
      </c>
      <c r="W2532" s="3455"/>
      <c r="X2532" s="9803" t="s">
        <v>7042</v>
      </c>
      <c r="Y2532" s="250"/>
      <c r="Z2532" s="251"/>
      <c r="AA2532" s="9816">
        <v>4504508341</v>
      </c>
      <c r="AB2532" s="250"/>
      <c r="AC2532" s="9660">
        <v>52000</v>
      </c>
      <c r="AD2532" s="471">
        <v>54450</v>
      </c>
      <c r="AE2532" s="9660">
        <f>SUM(AD2532*P2532+AD2533*P2533+AC2532)</f>
        <v>143080</v>
      </c>
      <c r="AF2532" s="31"/>
      <c r="AG2532" s="26"/>
    </row>
    <row r="2533" spans="1:33" ht="30" customHeight="1">
      <c r="A2533" s="3724" t="s">
        <v>14478</v>
      </c>
      <c r="B2533" s="9700"/>
      <c r="C2533" s="9753"/>
      <c r="D2533" s="9753"/>
      <c r="E2533" s="9410"/>
      <c r="F2533" s="9715"/>
      <c r="G2533" s="9710"/>
      <c r="H2533" s="9724"/>
      <c r="I2533" s="9703"/>
      <c r="J2533" s="9705"/>
      <c r="K2533" s="9727"/>
      <c r="L2533" s="4372" t="s">
        <v>8688</v>
      </c>
      <c r="M2533" s="9280"/>
      <c r="N2533" s="3725" t="s">
        <v>3951</v>
      </c>
      <c r="O2533" s="258">
        <v>1</v>
      </c>
      <c r="P2533" s="258">
        <v>1</v>
      </c>
      <c r="Q2533" s="9730"/>
      <c r="R2533" s="9741"/>
      <c r="S2533" s="250"/>
      <c r="T2533" s="250"/>
      <c r="U2533" s="250"/>
      <c r="V2533" s="9718"/>
      <c r="W2533" s="3455"/>
      <c r="X2533" s="9718"/>
      <c r="Y2533" s="250"/>
      <c r="Z2533" s="251"/>
      <c r="AA2533" s="9718"/>
      <c r="AB2533" s="250"/>
      <c r="AC2533" s="9662"/>
      <c r="AD2533" s="471">
        <v>36630</v>
      </c>
      <c r="AE2533" s="9662"/>
      <c r="AF2533" s="31"/>
      <c r="AG2533" s="26"/>
    </row>
    <row r="2534" spans="1:33" ht="30" customHeight="1">
      <c r="A2534" s="3724" t="s">
        <v>8916</v>
      </c>
      <c r="B2534" s="11424" t="s">
        <v>17992</v>
      </c>
      <c r="C2534" s="9752">
        <v>45723</v>
      </c>
      <c r="D2534" s="9752">
        <f>WORKDAY(C2534,60)</f>
        <v>45807</v>
      </c>
      <c r="E2534" s="9721"/>
      <c r="F2534" s="9714"/>
      <c r="G2534" s="9708">
        <v>8646</v>
      </c>
      <c r="H2534" s="11368" t="s">
        <v>17989</v>
      </c>
      <c r="I2534" s="9701"/>
      <c r="J2534" s="9804" t="s">
        <v>17990</v>
      </c>
      <c r="K2534" s="9807" t="s">
        <v>12345</v>
      </c>
      <c r="L2534" s="552" t="s">
        <v>9167</v>
      </c>
      <c r="M2534" s="9231" t="s">
        <v>18001</v>
      </c>
      <c r="N2534" s="3725" t="s">
        <v>3955</v>
      </c>
      <c r="O2534" s="258">
        <v>1</v>
      </c>
      <c r="P2534" s="258">
        <v>1</v>
      </c>
      <c r="Q2534" s="9807" t="s">
        <v>17991</v>
      </c>
      <c r="R2534" s="9740"/>
      <c r="S2534" s="250"/>
      <c r="T2534" s="250"/>
      <c r="U2534" s="250"/>
      <c r="V2534" s="9800" t="s">
        <v>2073</v>
      </c>
      <c r="W2534" s="3455"/>
      <c r="X2534" s="9800" t="s">
        <v>37</v>
      </c>
      <c r="Y2534" s="250"/>
      <c r="Z2534" s="251"/>
      <c r="AA2534" s="9816">
        <v>4504508345</v>
      </c>
      <c r="AB2534" s="250"/>
      <c r="AC2534" s="9660">
        <v>56000</v>
      </c>
      <c r="AD2534" s="471">
        <v>120736</v>
      </c>
      <c r="AE2534" s="9660">
        <f>SUM(AD2534*P2534+AD2535*P2535+AC2534+P2536*AD2536)</f>
        <v>346080</v>
      </c>
      <c r="AF2534" s="31"/>
      <c r="AG2534" s="26"/>
    </row>
    <row r="2535" spans="1:33" ht="30" customHeight="1">
      <c r="A2535" s="4815" t="s">
        <v>8916</v>
      </c>
      <c r="B2535" s="11425"/>
      <c r="C2535" s="9784"/>
      <c r="D2535" s="9784"/>
      <c r="E2535" s="9410"/>
      <c r="F2535" s="9715"/>
      <c r="G2535" s="9709"/>
      <c r="H2535" s="11369"/>
      <c r="I2535" s="9703"/>
      <c r="J2535" s="9805"/>
      <c r="K2535" s="9805"/>
      <c r="L2535" s="3999" t="s">
        <v>17954</v>
      </c>
      <c r="M2535" s="9280"/>
      <c r="N2535" s="3725" t="s">
        <v>3951</v>
      </c>
      <c r="O2535" s="258">
        <v>2</v>
      </c>
      <c r="P2535" s="258">
        <v>2</v>
      </c>
      <c r="Q2535" s="9805"/>
      <c r="R2535" s="9741"/>
      <c r="S2535" s="250"/>
      <c r="T2535" s="250"/>
      <c r="U2535" s="250"/>
      <c r="V2535" s="9801"/>
      <c r="W2535" s="3455"/>
      <c r="X2535" s="9801"/>
      <c r="Y2535" s="250"/>
      <c r="Z2535" s="251"/>
      <c r="AA2535" s="9717"/>
      <c r="AB2535" s="250"/>
      <c r="AC2535" s="9661"/>
      <c r="AD2535" s="471">
        <v>42336</v>
      </c>
      <c r="AE2535" s="9661"/>
      <c r="AF2535" s="31"/>
      <c r="AG2535" s="26"/>
    </row>
    <row r="2536" spans="1:33" ht="30" customHeight="1">
      <c r="A2536" s="4332" t="s">
        <v>8916</v>
      </c>
      <c r="B2536" s="11426"/>
      <c r="C2536" s="9753"/>
      <c r="D2536" s="9753"/>
      <c r="E2536" s="3706"/>
      <c r="F2536" s="3707"/>
      <c r="G2536" s="9710"/>
      <c r="H2536" s="11370"/>
      <c r="I2536" s="3709"/>
      <c r="J2536" s="9806"/>
      <c r="K2536" s="9806"/>
      <c r="L2536" s="3999" t="s">
        <v>20925</v>
      </c>
      <c r="M2536" s="3705"/>
      <c r="N2536" s="3725"/>
      <c r="O2536" s="257">
        <v>36</v>
      </c>
      <c r="P2536" s="257">
        <v>36</v>
      </c>
      <c r="Q2536" s="9806"/>
      <c r="R2536" s="3708"/>
      <c r="S2536" s="250"/>
      <c r="T2536" s="250"/>
      <c r="U2536" s="250"/>
      <c r="V2536" s="9802"/>
      <c r="W2536" s="3455"/>
      <c r="X2536" s="9802"/>
      <c r="Y2536" s="250"/>
      <c r="Z2536" s="251"/>
      <c r="AA2536" s="9718"/>
      <c r="AB2536" s="250"/>
      <c r="AC2536" s="9662"/>
      <c r="AD2536" s="471">
        <v>2352</v>
      </c>
      <c r="AE2536" s="9662"/>
      <c r="AF2536" s="31"/>
      <c r="AG2536" s="26"/>
    </row>
    <row r="2537" spans="1:33" ht="30" customHeight="1">
      <c r="A2537" s="4243" t="s">
        <v>8916</v>
      </c>
      <c r="B2537" s="9771" t="s">
        <v>17993</v>
      </c>
      <c r="C2537" s="9752">
        <v>45723</v>
      </c>
      <c r="D2537" s="9752">
        <f>WORKDAY(C2537,60)</f>
        <v>45807</v>
      </c>
      <c r="E2537" s="9721"/>
      <c r="F2537" s="9714"/>
      <c r="G2537" s="9708">
        <v>8646</v>
      </c>
      <c r="H2537" s="11368" t="s">
        <v>602</v>
      </c>
      <c r="I2537" s="9701"/>
      <c r="J2537" s="9825" t="s">
        <v>17994</v>
      </c>
      <c r="K2537" s="9807" t="s">
        <v>17995</v>
      </c>
      <c r="L2537" s="552" t="s">
        <v>11396</v>
      </c>
      <c r="M2537" s="9231" t="s">
        <v>18002</v>
      </c>
      <c r="N2537" s="3725" t="s">
        <v>6162</v>
      </c>
      <c r="O2537" s="258">
        <v>1</v>
      </c>
      <c r="P2537" s="258">
        <v>1</v>
      </c>
      <c r="Q2537" s="9807" t="s">
        <v>17996</v>
      </c>
      <c r="R2537" s="9740"/>
      <c r="S2537" s="250"/>
      <c r="T2537" s="250"/>
      <c r="U2537" s="250"/>
      <c r="V2537" s="9828" t="s">
        <v>2073</v>
      </c>
      <c r="W2537" s="3455"/>
      <c r="X2537" s="9828" t="s">
        <v>37</v>
      </c>
      <c r="Y2537" s="250"/>
      <c r="Z2537" s="251"/>
      <c r="AA2537" s="9816">
        <v>4504508346</v>
      </c>
      <c r="AB2537" s="250"/>
      <c r="AC2537" s="9660">
        <v>46500</v>
      </c>
      <c r="AD2537" s="471">
        <v>196196</v>
      </c>
      <c r="AE2537" s="9660">
        <f>SUM(AD2537*P2537+AC2537+AD2538*P2538+AD2539*P2539+AD2540*P2540)</f>
        <v>703492</v>
      </c>
      <c r="AF2537" s="31"/>
      <c r="AG2537" s="26"/>
    </row>
    <row r="2538" spans="1:33" ht="30" customHeight="1">
      <c r="A2538" s="4253" t="s">
        <v>8916</v>
      </c>
      <c r="B2538" s="9772"/>
      <c r="C2538" s="9784"/>
      <c r="D2538" s="9784"/>
      <c r="E2538" s="9722"/>
      <c r="F2538" s="9795"/>
      <c r="G2538" s="9709"/>
      <c r="H2538" s="11369"/>
      <c r="I2538" s="9702"/>
      <c r="J2538" s="9826"/>
      <c r="K2538" s="9805"/>
      <c r="L2538" s="552" t="s">
        <v>17954</v>
      </c>
      <c r="M2538" s="9309"/>
      <c r="N2538" s="3725" t="s">
        <v>3951</v>
      </c>
      <c r="O2538" s="258">
        <v>2</v>
      </c>
      <c r="P2538" s="258">
        <v>2</v>
      </c>
      <c r="Q2538" s="9805"/>
      <c r="R2538" s="9741"/>
      <c r="S2538" s="250"/>
      <c r="T2538" s="250"/>
      <c r="U2538" s="250"/>
      <c r="V2538" s="9829"/>
      <c r="W2538" s="3455"/>
      <c r="X2538" s="9829"/>
      <c r="Y2538" s="250"/>
      <c r="Z2538" s="251"/>
      <c r="AA2538" s="9717"/>
      <c r="AB2538" s="250"/>
      <c r="AC2538" s="9661"/>
      <c r="AD2538" s="471">
        <v>23814</v>
      </c>
      <c r="AE2538" s="9661"/>
      <c r="AF2538" s="31"/>
      <c r="AG2538" s="26"/>
    </row>
    <row r="2539" spans="1:33" ht="30" customHeight="1">
      <c r="A2539" s="4243" t="s">
        <v>8916</v>
      </c>
      <c r="B2539" s="9772"/>
      <c r="C2539" s="9784"/>
      <c r="D2539" s="9784"/>
      <c r="E2539" s="9722"/>
      <c r="F2539" s="9795"/>
      <c r="G2539" s="9709"/>
      <c r="H2539" s="11369"/>
      <c r="I2539" s="9702"/>
      <c r="J2539" s="9826"/>
      <c r="K2539" s="9805"/>
      <c r="L2539" s="552" t="s">
        <v>21751</v>
      </c>
      <c r="M2539" s="9309"/>
      <c r="N2539" s="3725"/>
      <c r="O2539" s="257">
        <v>31</v>
      </c>
      <c r="P2539" s="257">
        <v>31</v>
      </c>
      <c r="Q2539" s="9805"/>
      <c r="R2539" s="4237"/>
      <c r="S2539" s="250"/>
      <c r="T2539" s="250"/>
      <c r="U2539" s="250"/>
      <c r="V2539" s="9829"/>
      <c r="W2539" s="3455"/>
      <c r="X2539" s="9829"/>
      <c r="Y2539" s="250"/>
      <c r="Z2539" s="251"/>
      <c r="AA2539" s="9717"/>
      <c r="AB2539" s="250"/>
      <c r="AC2539" s="9661"/>
      <c r="AD2539" s="471">
        <v>10976</v>
      </c>
      <c r="AE2539" s="9661"/>
      <c r="AF2539" s="31"/>
      <c r="AG2539" s="26"/>
    </row>
    <row r="2540" spans="1:33" ht="30" customHeight="1">
      <c r="A2540" s="4316" t="s">
        <v>8916</v>
      </c>
      <c r="B2540" s="9773"/>
      <c r="C2540" s="9753"/>
      <c r="D2540" s="9753"/>
      <c r="E2540" s="9410"/>
      <c r="F2540" s="9715"/>
      <c r="G2540" s="9710"/>
      <c r="H2540" s="11370"/>
      <c r="I2540" s="9703"/>
      <c r="J2540" s="9827"/>
      <c r="K2540" s="9806"/>
      <c r="L2540" s="552" t="s">
        <v>21752</v>
      </c>
      <c r="M2540" s="9280"/>
      <c r="N2540" s="3725"/>
      <c r="O2540" s="257">
        <v>31</v>
      </c>
      <c r="P2540" s="257">
        <v>31</v>
      </c>
      <c r="Q2540" s="9806"/>
      <c r="R2540" s="4237"/>
      <c r="S2540" s="250"/>
      <c r="T2540" s="250"/>
      <c r="U2540" s="250"/>
      <c r="V2540" s="9830"/>
      <c r="W2540" s="3455"/>
      <c r="X2540" s="9830"/>
      <c r="Y2540" s="250"/>
      <c r="Z2540" s="251"/>
      <c r="AA2540" s="9718"/>
      <c r="AB2540" s="250"/>
      <c r="AC2540" s="9662"/>
      <c r="AD2540" s="471">
        <v>2352</v>
      </c>
      <c r="AE2540" s="9662"/>
      <c r="AF2540" s="31"/>
      <c r="AG2540" s="26"/>
    </row>
    <row r="2541" spans="1:33" ht="30" customHeight="1">
      <c r="A2541" s="2950" t="s">
        <v>8556</v>
      </c>
      <c r="B2541" s="2992" t="s">
        <v>17997</v>
      </c>
      <c r="C2541" s="1277">
        <v>45723</v>
      </c>
      <c r="D2541" s="1277">
        <f>WORKDAY(C2541,10)</f>
        <v>45737</v>
      </c>
      <c r="E2541" s="593"/>
      <c r="F2541" s="1297"/>
      <c r="G2541" s="1276">
        <v>8606</v>
      </c>
      <c r="H2541" s="2630"/>
      <c r="I2541" s="3328" t="s">
        <v>25</v>
      </c>
      <c r="J2541" s="1304" t="s">
        <v>9222</v>
      </c>
      <c r="K2541" s="2631" t="s">
        <v>17998</v>
      </c>
      <c r="L2541" s="2967" t="s">
        <v>28</v>
      </c>
      <c r="M2541" s="771" t="s">
        <v>18003</v>
      </c>
      <c r="N2541" s="1176"/>
      <c r="O2541" s="1272">
        <v>2</v>
      </c>
      <c r="P2541" s="1272">
        <v>2</v>
      </c>
      <c r="Q2541" s="3329" t="s">
        <v>17999</v>
      </c>
      <c r="R2541" s="1173"/>
      <c r="S2541" s="1173"/>
      <c r="T2541" s="1173"/>
      <c r="U2541" s="1173"/>
      <c r="V2541" s="3325" t="s">
        <v>2073</v>
      </c>
      <c r="W2541" s="1173"/>
      <c r="X2541" s="3325" t="s">
        <v>37</v>
      </c>
      <c r="Y2541" s="1173"/>
      <c r="Z2541" s="3312" t="s">
        <v>45</v>
      </c>
      <c r="AA2541" s="1176">
        <v>4504508603</v>
      </c>
      <c r="AB2541" s="1173"/>
      <c r="AC2541" s="722">
        <v>6000</v>
      </c>
      <c r="AD2541" s="1266">
        <v>7938</v>
      </c>
      <c r="AE2541" s="722">
        <f t="shared" ref="AE2541:AE2542" si="95">SUM(AD2541*P2541+AC2541)</f>
        <v>21876</v>
      </c>
      <c r="AF2541" s="31"/>
      <c r="AG2541" s="26"/>
    </row>
    <row r="2542" spans="1:33" ht="30" customHeight="1">
      <c r="A2542" s="3283" t="s">
        <v>10021</v>
      </c>
      <c r="B2542" s="2992" t="s">
        <v>18004</v>
      </c>
      <c r="C2542" s="1277">
        <v>45726</v>
      </c>
      <c r="D2542" s="1277">
        <f>WORKDAY(C2542,7)</f>
        <v>45735</v>
      </c>
      <c r="E2542" s="593"/>
      <c r="F2542" s="1297"/>
      <c r="G2542" s="1276">
        <v>8618</v>
      </c>
      <c r="H2542" s="3284" t="s">
        <v>7676</v>
      </c>
      <c r="I2542" s="3306" t="s">
        <v>25</v>
      </c>
      <c r="J2542" s="1304" t="s">
        <v>12941</v>
      </c>
      <c r="K2542" s="3285" t="s">
        <v>18005</v>
      </c>
      <c r="L2542" s="3055" t="s">
        <v>179</v>
      </c>
      <c r="M2542" s="771" t="s">
        <v>18024</v>
      </c>
      <c r="N2542" s="1176"/>
      <c r="O2542" s="1272">
        <v>8</v>
      </c>
      <c r="P2542" s="1272">
        <v>8</v>
      </c>
      <c r="Q2542" s="2014" t="s">
        <v>17043</v>
      </c>
      <c r="R2542" s="1173"/>
      <c r="S2542" s="1173"/>
      <c r="T2542" s="1173"/>
      <c r="U2542" s="1173"/>
      <c r="V2542" s="3258" t="s">
        <v>2073</v>
      </c>
      <c r="W2542" s="1173"/>
      <c r="X2542" s="3258" t="s">
        <v>37</v>
      </c>
      <c r="Y2542" s="1173"/>
      <c r="Z2542" s="3305" t="s">
        <v>45</v>
      </c>
      <c r="AA2542" s="1176">
        <v>4504508696</v>
      </c>
      <c r="AB2542" s="1173"/>
      <c r="AC2542" s="722">
        <v>0</v>
      </c>
      <c r="AD2542" s="1266">
        <v>6318</v>
      </c>
      <c r="AE2542" s="722">
        <f t="shared" si="95"/>
        <v>50544</v>
      </c>
      <c r="AF2542" s="31"/>
      <c r="AG2542" s="26"/>
    </row>
    <row r="2543" spans="1:33" ht="30" customHeight="1">
      <c r="A2543" s="4448" t="s">
        <v>14478</v>
      </c>
      <c r="B2543" s="11376" t="s">
        <v>18006</v>
      </c>
      <c r="C2543" s="9752">
        <v>45726</v>
      </c>
      <c r="D2543" s="9752">
        <f>WORKDAY(C2543,60)</f>
        <v>45810</v>
      </c>
      <c r="E2543" s="9721"/>
      <c r="F2543" s="9714"/>
      <c r="G2543" s="9708">
        <v>8617</v>
      </c>
      <c r="H2543" s="9951" t="s">
        <v>12516</v>
      </c>
      <c r="I2543" s="9701"/>
      <c r="J2543" s="9977" t="s">
        <v>18007</v>
      </c>
      <c r="K2543" s="9959" t="s">
        <v>18008</v>
      </c>
      <c r="L2543" s="3112" t="s">
        <v>76</v>
      </c>
      <c r="M2543" s="9231" t="s">
        <v>18025</v>
      </c>
      <c r="N2543" s="4449" t="s">
        <v>3952</v>
      </c>
      <c r="O2543" s="258">
        <v>4</v>
      </c>
      <c r="P2543" s="258">
        <v>4</v>
      </c>
      <c r="Q2543" s="9974" t="s">
        <v>18009</v>
      </c>
      <c r="R2543" s="9740"/>
      <c r="S2543" s="250"/>
      <c r="T2543" s="250"/>
      <c r="U2543" s="250"/>
      <c r="V2543" s="9799" t="s">
        <v>2073</v>
      </c>
      <c r="W2543" s="250"/>
      <c r="X2543" s="9799" t="s">
        <v>37</v>
      </c>
      <c r="Y2543" s="250"/>
      <c r="Z2543" s="251"/>
      <c r="AA2543" s="9816">
        <v>4504509465</v>
      </c>
      <c r="AB2543" s="250"/>
      <c r="AC2543" s="9660">
        <v>52000</v>
      </c>
      <c r="AD2543" s="471">
        <v>11385</v>
      </c>
      <c r="AE2543" s="9660">
        <f>SUM(AD2543*P2543+AD2544*P2544+AD2545*P2545+AC2543)</f>
        <v>188620</v>
      </c>
      <c r="AF2543" s="31"/>
      <c r="AG2543" s="26"/>
    </row>
    <row r="2544" spans="1:33" ht="30" customHeight="1">
      <c r="A2544" s="4448" t="s">
        <v>14478</v>
      </c>
      <c r="B2544" s="9699"/>
      <c r="C2544" s="9784"/>
      <c r="D2544" s="9784"/>
      <c r="E2544" s="9722"/>
      <c r="F2544" s="9795"/>
      <c r="G2544" s="9709"/>
      <c r="H2544" s="9797"/>
      <c r="I2544" s="9702"/>
      <c r="J2544" s="9732"/>
      <c r="K2544" s="9726"/>
      <c r="L2544" s="552" t="s">
        <v>9288</v>
      </c>
      <c r="M2544" s="9309"/>
      <c r="N2544" s="4449" t="s">
        <v>3956</v>
      </c>
      <c r="O2544" s="258">
        <v>1</v>
      </c>
      <c r="P2544" s="258">
        <v>1</v>
      </c>
      <c r="Q2544" s="9729"/>
      <c r="R2544" s="9782"/>
      <c r="S2544" s="250"/>
      <c r="T2544" s="250"/>
      <c r="U2544" s="250"/>
      <c r="V2544" s="9717"/>
      <c r="W2544" s="250"/>
      <c r="X2544" s="9717"/>
      <c r="Y2544" s="250"/>
      <c r="Z2544" s="251"/>
      <c r="AA2544" s="9717"/>
      <c r="AB2544" s="250"/>
      <c r="AC2544" s="9661"/>
      <c r="AD2544" s="471">
        <v>54450</v>
      </c>
      <c r="AE2544" s="9661"/>
      <c r="AF2544" s="31"/>
      <c r="AG2544" s="26"/>
    </row>
    <row r="2545" spans="1:33" ht="30" customHeight="1">
      <c r="A2545" s="4543" t="s">
        <v>14478</v>
      </c>
      <c r="B2545" s="9700"/>
      <c r="C2545" s="9753"/>
      <c r="D2545" s="9753"/>
      <c r="E2545" s="9410"/>
      <c r="F2545" s="9715"/>
      <c r="G2545" s="9710"/>
      <c r="H2545" s="9724"/>
      <c r="I2545" s="9703"/>
      <c r="J2545" s="9705"/>
      <c r="K2545" s="9727"/>
      <c r="L2545" s="4548" t="s">
        <v>23575</v>
      </c>
      <c r="M2545" s="9280"/>
      <c r="N2545" s="4449" t="s">
        <v>3951</v>
      </c>
      <c r="O2545" s="258">
        <v>1</v>
      </c>
      <c r="P2545" s="258">
        <v>1</v>
      </c>
      <c r="Q2545" s="9730"/>
      <c r="R2545" s="9741"/>
      <c r="S2545" s="250"/>
      <c r="T2545" s="250"/>
      <c r="U2545" s="250"/>
      <c r="V2545" s="9718"/>
      <c r="W2545" s="250"/>
      <c r="X2545" s="9718"/>
      <c r="Y2545" s="250"/>
      <c r="Z2545" s="251"/>
      <c r="AA2545" s="9718"/>
      <c r="AB2545" s="250"/>
      <c r="AC2545" s="9662"/>
      <c r="AD2545" s="471">
        <v>36630</v>
      </c>
      <c r="AE2545" s="9662"/>
      <c r="AF2545" s="31"/>
      <c r="AG2545" s="26"/>
    </row>
    <row r="2546" spans="1:33" s="4113" customFormat="1" ht="30" customHeight="1">
      <c r="A2546" s="6633" t="s">
        <v>14478</v>
      </c>
      <c r="B2546" s="11409" t="s">
        <v>18010</v>
      </c>
      <c r="C2546" s="10027">
        <v>45726</v>
      </c>
      <c r="D2546" s="10027">
        <f>WORKDAY(C2546,60)</f>
        <v>45810</v>
      </c>
      <c r="E2546" s="8947"/>
      <c r="F2546" s="11182"/>
      <c r="G2546" s="9962">
        <v>8617</v>
      </c>
      <c r="H2546" s="9964" t="s">
        <v>18011</v>
      </c>
      <c r="I2546" s="9975"/>
      <c r="J2546" s="11393" t="s">
        <v>18012</v>
      </c>
      <c r="K2546" s="11390" t="s">
        <v>18017</v>
      </c>
      <c r="L2546" s="6634" t="s">
        <v>201</v>
      </c>
      <c r="M2546" s="8962" t="s">
        <v>18026</v>
      </c>
      <c r="N2546" s="2956" t="s">
        <v>3952</v>
      </c>
      <c r="O2546" s="365">
        <v>13</v>
      </c>
      <c r="P2546" s="365">
        <v>13</v>
      </c>
      <c r="Q2546" s="11393" t="s">
        <v>18013</v>
      </c>
      <c r="R2546" s="10041"/>
      <c r="S2546" s="366"/>
      <c r="T2546" s="366"/>
      <c r="U2546" s="366"/>
      <c r="V2546" s="366"/>
      <c r="W2546" s="366"/>
      <c r="X2546" s="366"/>
      <c r="Y2546" s="366"/>
      <c r="Z2546" s="364"/>
      <c r="AA2546" s="9962">
        <v>4504508666</v>
      </c>
      <c r="AB2546" s="366"/>
      <c r="AC2546" s="9657"/>
      <c r="AD2546" s="542"/>
      <c r="AE2546" s="9657"/>
      <c r="AF2546" s="68"/>
      <c r="AG2546" s="71"/>
    </row>
    <row r="2547" spans="1:33" s="4113" customFormat="1" ht="30" customHeight="1">
      <c r="A2547" s="6635" t="s">
        <v>14478</v>
      </c>
      <c r="B2547" s="11209"/>
      <c r="C2547" s="10028"/>
      <c r="D2547" s="10028"/>
      <c r="E2547" s="8949"/>
      <c r="F2547" s="11183"/>
      <c r="G2547" s="9963"/>
      <c r="H2547" s="9965"/>
      <c r="I2547" s="9976"/>
      <c r="J2547" s="10104"/>
      <c r="K2547" s="10106"/>
      <c r="L2547" s="1508" t="s">
        <v>9288</v>
      </c>
      <c r="M2547" s="8964"/>
      <c r="N2547" s="2956" t="s">
        <v>3956</v>
      </c>
      <c r="O2547" s="365">
        <v>1</v>
      </c>
      <c r="P2547" s="365">
        <v>1</v>
      </c>
      <c r="Q2547" s="10107"/>
      <c r="R2547" s="10042"/>
      <c r="S2547" s="366"/>
      <c r="T2547" s="366"/>
      <c r="U2547" s="366"/>
      <c r="V2547" s="366"/>
      <c r="W2547" s="366"/>
      <c r="X2547" s="366"/>
      <c r="Y2547" s="366"/>
      <c r="Z2547" s="364"/>
      <c r="AA2547" s="9963"/>
      <c r="AB2547" s="366"/>
      <c r="AC2547" s="9658"/>
      <c r="AD2547" s="542"/>
      <c r="AE2547" s="9658"/>
      <c r="AF2547" s="68"/>
      <c r="AG2547" s="71"/>
    </row>
    <row r="2548" spans="1:33" ht="30" customHeight="1">
      <c r="A2548" s="8313" t="s">
        <v>14478</v>
      </c>
      <c r="B2548" s="9910" t="s">
        <v>18014</v>
      </c>
      <c r="C2548" s="9752">
        <v>45726</v>
      </c>
      <c r="D2548" s="9752">
        <f>WORKDAY(C2548,60)</f>
        <v>45810</v>
      </c>
      <c r="E2548" s="9721"/>
      <c r="F2548" s="9714"/>
      <c r="G2548" s="9708">
        <v>8617</v>
      </c>
      <c r="H2548" s="9951" t="s">
        <v>18015</v>
      </c>
      <c r="I2548" s="9701"/>
      <c r="J2548" s="9978" t="s">
        <v>18016</v>
      </c>
      <c r="K2548" s="9959" t="s">
        <v>18018</v>
      </c>
      <c r="L2548" s="3112" t="s">
        <v>76</v>
      </c>
      <c r="M2548" s="9231" t="s">
        <v>18027</v>
      </c>
      <c r="N2548" s="4449" t="s">
        <v>3952</v>
      </c>
      <c r="O2548" s="258">
        <v>4</v>
      </c>
      <c r="P2548" s="258">
        <v>4</v>
      </c>
      <c r="Q2548" s="9974" t="s">
        <v>18019</v>
      </c>
      <c r="R2548" s="9740"/>
      <c r="S2548" s="250"/>
      <c r="T2548" s="250"/>
      <c r="U2548" s="250"/>
      <c r="V2548" s="9972" t="s">
        <v>9338</v>
      </c>
      <c r="W2548" s="3455"/>
      <c r="X2548" s="9972" t="s">
        <v>7042</v>
      </c>
      <c r="Y2548" s="250"/>
      <c r="Z2548" s="251"/>
      <c r="AA2548" s="9816">
        <v>4504509463</v>
      </c>
      <c r="AB2548" s="250"/>
      <c r="AC2548" s="9660">
        <v>35000</v>
      </c>
      <c r="AD2548" s="471">
        <v>11385</v>
      </c>
      <c r="AE2548" s="9660">
        <f>SUM(AD2548*P2548+AD2549*P2549+AD2550*P2550+AC2548)</f>
        <v>134990</v>
      </c>
      <c r="AF2548" s="31"/>
      <c r="AG2548" s="26"/>
    </row>
    <row r="2549" spans="1:33" ht="30" customHeight="1">
      <c r="A2549" s="4448" t="s">
        <v>14478</v>
      </c>
      <c r="B2549" s="9911"/>
      <c r="C2549" s="9784"/>
      <c r="D2549" s="9784"/>
      <c r="E2549" s="9722"/>
      <c r="F2549" s="9795"/>
      <c r="G2549" s="9709"/>
      <c r="H2549" s="9797"/>
      <c r="I2549" s="9702"/>
      <c r="J2549" s="9732"/>
      <c r="K2549" s="9726"/>
      <c r="L2549" s="552" t="s">
        <v>9288</v>
      </c>
      <c r="M2549" s="9309"/>
      <c r="N2549" s="4449" t="s">
        <v>3956</v>
      </c>
      <c r="O2549" s="258">
        <v>1</v>
      </c>
      <c r="P2549" s="258">
        <v>1</v>
      </c>
      <c r="Q2549" s="9729"/>
      <c r="R2549" s="9782"/>
      <c r="S2549" s="250"/>
      <c r="T2549" s="250"/>
      <c r="U2549" s="250"/>
      <c r="V2549" s="9717"/>
      <c r="W2549" s="3455"/>
      <c r="X2549" s="9717"/>
      <c r="Y2549" s="250"/>
      <c r="Z2549" s="251"/>
      <c r="AA2549" s="9717"/>
      <c r="AB2549" s="250"/>
      <c r="AC2549" s="9661"/>
      <c r="AD2549" s="471">
        <v>54450</v>
      </c>
      <c r="AE2549" s="9661"/>
      <c r="AF2549" s="31"/>
      <c r="AG2549" s="26"/>
    </row>
    <row r="2550" spans="1:33" ht="30" customHeight="1">
      <c r="A2550" s="4448" t="s">
        <v>14478</v>
      </c>
      <c r="B2550" s="9912"/>
      <c r="C2550" s="9753"/>
      <c r="D2550" s="9753"/>
      <c r="E2550" s="9410"/>
      <c r="F2550" s="9715"/>
      <c r="G2550" s="9710"/>
      <c r="H2550" s="9724"/>
      <c r="I2550" s="9703"/>
      <c r="J2550" s="9705"/>
      <c r="K2550" s="9727"/>
      <c r="L2550" s="8286" t="s">
        <v>9966</v>
      </c>
      <c r="M2550" s="9280"/>
      <c r="N2550" s="4449" t="s">
        <v>3951</v>
      </c>
      <c r="O2550" s="258">
        <v>0</v>
      </c>
      <c r="P2550" s="258">
        <v>0</v>
      </c>
      <c r="Q2550" s="9730"/>
      <c r="R2550" s="9741"/>
      <c r="S2550" s="250"/>
      <c r="T2550" s="250"/>
      <c r="U2550" s="250"/>
      <c r="V2550" s="9718"/>
      <c r="W2550" s="3455"/>
      <c r="X2550" s="9718"/>
      <c r="Y2550" s="250"/>
      <c r="Z2550" s="251"/>
      <c r="AA2550" s="9718"/>
      <c r="AB2550" s="250"/>
      <c r="AC2550" s="9662"/>
      <c r="AD2550" s="471">
        <v>18810</v>
      </c>
      <c r="AE2550" s="9662"/>
      <c r="AF2550" s="31"/>
      <c r="AG2550" s="26"/>
    </row>
    <row r="2551" spans="1:33" ht="30" customHeight="1">
      <c r="A2551" s="3283" t="s">
        <v>8549</v>
      </c>
      <c r="B2551" s="2992" t="s">
        <v>18020</v>
      </c>
      <c r="C2551" s="1277">
        <v>45726</v>
      </c>
      <c r="D2551" s="1277">
        <f>WORKDAY(C2551,7)</f>
        <v>45735</v>
      </c>
      <c r="E2551" s="593"/>
      <c r="F2551" s="1297"/>
      <c r="G2551" s="1276">
        <v>8634</v>
      </c>
      <c r="H2551" s="3284" t="s">
        <v>6431</v>
      </c>
      <c r="I2551" s="1326"/>
      <c r="J2551" s="1304" t="s">
        <v>18021</v>
      </c>
      <c r="K2551" s="3285" t="s">
        <v>18022</v>
      </c>
      <c r="L2551" s="2967" t="s">
        <v>28</v>
      </c>
      <c r="M2551" s="771" t="s">
        <v>18028</v>
      </c>
      <c r="N2551" s="1176"/>
      <c r="O2551" s="1272">
        <v>2</v>
      </c>
      <c r="P2551" s="1272">
        <v>2</v>
      </c>
      <c r="Q2551" s="3286" t="s">
        <v>18023</v>
      </c>
      <c r="R2551" s="1173"/>
      <c r="S2551" s="1173"/>
      <c r="T2551" s="1173"/>
      <c r="U2551" s="1173"/>
      <c r="V2551" s="3258" t="s">
        <v>2073</v>
      </c>
      <c r="W2551" s="1173"/>
      <c r="X2551" s="3258" t="s">
        <v>37</v>
      </c>
      <c r="Y2551" s="1173"/>
      <c r="Z2551" s="3272" t="s">
        <v>45</v>
      </c>
      <c r="AA2551" s="1176">
        <v>4504508665</v>
      </c>
      <c r="AB2551" s="1173"/>
      <c r="AC2551" s="722">
        <v>0</v>
      </c>
      <c r="AD2551" s="1266">
        <v>7858.62</v>
      </c>
      <c r="AE2551" s="722">
        <f t="shared" ref="AE2551:AE2552" si="96">SUM(AD2551*P2551+AC2551)</f>
        <v>15717.24</v>
      </c>
      <c r="AF2551" s="31"/>
      <c r="AG2551" s="26"/>
    </row>
    <row r="2552" spans="1:33" ht="30" customHeight="1">
      <c r="A2552" s="2972" t="s">
        <v>17456</v>
      </c>
      <c r="B2552" s="2992" t="s">
        <v>18029</v>
      </c>
      <c r="C2552" s="340">
        <v>45727</v>
      </c>
      <c r="D2552" s="340">
        <f>WORKDAY(C2552,11)</f>
        <v>45742</v>
      </c>
      <c r="E2552" s="422"/>
      <c r="F2552" s="374"/>
      <c r="G2552" s="339">
        <v>8610</v>
      </c>
      <c r="H2552" s="2974" t="s">
        <v>3967</v>
      </c>
      <c r="I2552" s="487"/>
      <c r="J2552" s="410" t="s">
        <v>18030</v>
      </c>
      <c r="K2552" s="3111" t="s">
        <v>18031</v>
      </c>
      <c r="L2552" s="3112" t="s">
        <v>76</v>
      </c>
      <c r="M2552" s="338" t="s">
        <v>18080</v>
      </c>
      <c r="N2552" s="255"/>
      <c r="O2552" s="258">
        <v>4</v>
      </c>
      <c r="P2552" s="258">
        <v>4</v>
      </c>
      <c r="Q2552" s="3113" t="s">
        <v>18032</v>
      </c>
      <c r="R2552" s="309"/>
      <c r="S2552" s="250"/>
      <c r="T2552" s="250"/>
      <c r="U2552" s="250"/>
      <c r="V2552" s="3105" t="s">
        <v>2073</v>
      </c>
      <c r="W2552" s="250"/>
      <c r="X2552" s="3105" t="s">
        <v>37</v>
      </c>
      <c r="Y2552" s="250"/>
      <c r="Z2552" s="251"/>
      <c r="AA2552" s="251">
        <v>4504510823</v>
      </c>
      <c r="AB2552" s="250"/>
      <c r="AC2552" s="33">
        <v>0</v>
      </c>
      <c r="AD2552" s="471">
        <v>7371</v>
      </c>
      <c r="AE2552" s="33">
        <f t="shared" si="96"/>
        <v>29484</v>
      </c>
      <c r="AF2552" s="31"/>
      <c r="AG2552" s="26"/>
    </row>
    <row r="2553" spans="1:33" ht="30" customHeight="1">
      <c r="A2553" s="2972" t="s">
        <v>8586</v>
      </c>
      <c r="B2553" s="11349" t="s">
        <v>18033</v>
      </c>
      <c r="C2553" s="9752">
        <v>45728</v>
      </c>
      <c r="D2553" s="9752">
        <f>WORKDAY(C2553,60)</f>
        <v>45812</v>
      </c>
      <c r="E2553" s="9721"/>
      <c r="F2553" s="9714"/>
      <c r="G2553" s="9708">
        <v>8636</v>
      </c>
      <c r="H2553" s="9779" t="s">
        <v>18034</v>
      </c>
      <c r="I2553" s="9701"/>
      <c r="J2553" s="10033" t="s">
        <v>18035</v>
      </c>
      <c r="K2553" s="9998" t="s">
        <v>18036</v>
      </c>
      <c r="L2553" s="2912" t="s">
        <v>28</v>
      </c>
      <c r="M2553" s="9231" t="s">
        <v>18081</v>
      </c>
      <c r="N2553" s="8194" t="s">
        <v>3952</v>
      </c>
      <c r="O2553" s="258">
        <v>2</v>
      </c>
      <c r="P2553" s="258">
        <v>2</v>
      </c>
      <c r="Q2553" s="9798" t="s">
        <v>18037</v>
      </c>
      <c r="R2553" s="9740"/>
      <c r="S2553" s="250"/>
      <c r="T2553" s="250"/>
      <c r="U2553" s="250"/>
      <c r="V2553" s="9791" t="s">
        <v>9338</v>
      </c>
      <c r="W2553" s="3455"/>
      <c r="X2553" s="9791" t="s">
        <v>7042</v>
      </c>
      <c r="Y2553" s="250"/>
      <c r="Z2553" s="251"/>
      <c r="AA2553" s="9816">
        <v>4504510827</v>
      </c>
      <c r="AB2553" s="250"/>
      <c r="AC2553" s="9660">
        <v>0</v>
      </c>
      <c r="AD2553" s="471">
        <v>9898</v>
      </c>
      <c r="AE2553" s="9660">
        <f>SUM(AD2553*P2553+AD2554*P2554+AD2555*P2555+AC2553)</f>
        <v>156800</v>
      </c>
      <c r="AF2553" s="31"/>
      <c r="AG2553" s="26"/>
    </row>
    <row r="2554" spans="1:33" ht="30" customHeight="1">
      <c r="A2554" s="2972" t="s">
        <v>8586</v>
      </c>
      <c r="B2554" s="9911"/>
      <c r="C2554" s="9784"/>
      <c r="D2554" s="9784"/>
      <c r="E2554" s="9722"/>
      <c r="F2554" s="9795"/>
      <c r="G2554" s="9709"/>
      <c r="H2554" s="9780"/>
      <c r="I2554" s="9702"/>
      <c r="J2554" s="9732"/>
      <c r="K2554" s="9999"/>
      <c r="L2554" s="552" t="s">
        <v>8925</v>
      </c>
      <c r="M2554" s="9309"/>
      <c r="N2554" s="8194" t="s">
        <v>3955</v>
      </c>
      <c r="O2554" s="258">
        <v>1</v>
      </c>
      <c r="P2554" s="258">
        <v>1</v>
      </c>
      <c r="Q2554" s="9729"/>
      <c r="R2554" s="9782"/>
      <c r="S2554" s="250"/>
      <c r="T2554" s="250"/>
      <c r="U2554" s="250"/>
      <c r="V2554" s="9717"/>
      <c r="W2554" s="3455"/>
      <c r="X2554" s="9717"/>
      <c r="Y2554" s="250"/>
      <c r="Z2554" s="251"/>
      <c r="AA2554" s="9717"/>
      <c r="AB2554" s="250"/>
      <c r="AC2554" s="9661"/>
      <c r="AD2554" s="471">
        <v>116130</v>
      </c>
      <c r="AE2554" s="9661"/>
      <c r="AF2554" s="31"/>
      <c r="AG2554" s="26"/>
    </row>
    <row r="2555" spans="1:33" ht="30" customHeight="1">
      <c r="A2555" s="8261" t="s">
        <v>8586</v>
      </c>
      <c r="B2555" s="9912"/>
      <c r="C2555" s="9753"/>
      <c r="D2555" s="9753"/>
      <c r="E2555" s="9410"/>
      <c r="F2555" s="9715"/>
      <c r="G2555" s="9710"/>
      <c r="H2555" s="9781"/>
      <c r="I2555" s="9703"/>
      <c r="J2555" s="9705"/>
      <c r="K2555" s="10000"/>
      <c r="L2555" s="552" t="s">
        <v>9966</v>
      </c>
      <c r="M2555" s="9280"/>
      <c r="N2555" s="8194" t="s">
        <v>3951</v>
      </c>
      <c r="O2555" s="258">
        <v>1</v>
      </c>
      <c r="P2555" s="258">
        <v>1</v>
      </c>
      <c r="Q2555" s="9730"/>
      <c r="R2555" s="9741"/>
      <c r="S2555" s="250"/>
      <c r="T2555" s="250"/>
      <c r="U2555" s="250"/>
      <c r="V2555" s="9718"/>
      <c r="W2555" s="3455"/>
      <c r="X2555" s="9718"/>
      <c r="Y2555" s="250"/>
      <c r="Z2555" s="251"/>
      <c r="AA2555" s="9718"/>
      <c r="AB2555" s="250"/>
      <c r="AC2555" s="9662"/>
      <c r="AD2555" s="471">
        <v>20874</v>
      </c>
      <c r="AE2555" s="9662"/>
      <c r="AF2555" s="31"/>
      <c r="AG2555" s="26"/>
    </row>
    <row r="2556" spans="1:33" ht="30" customHeight="1">
      <c r="A2556" s="6240" t="s">
        <v>8549</v>
      </c>
      <c r="B2556" s="6249" t="s">
        <v>18038</v>
      </c>
      <c r="C2556" s="1277">
        <v>45727</v>
      </c>
      <c r="D2556" s="1277">
        <f>WORKDAY(C2556,9)</f>
        <v>45740</v>
      </c>
      <c r="E2556" s="593"/>
      <c r="F2556" s="1297"/>
      <c r="G2556" s="1276">
        <v>8634</v>
      </c>
      <c r="H2556" s="3054" t="s">
        <v>2105</v>
      </c>
      <c r="I2556" s="1326"/>
      <c r="J2556" s="6241" t="s">
        <v>18039</v>
      </c>
      <c r="K2556" s="3010" t="s">
        <v>18040</v>
      </c>
      <c r="L2556" s="3011" t="s">
        <v>67</v>
      </c>
      <c r="M2556" s="771" t="s">
        <v>18082</v>
      </c>
      <c r="N2556" s="1176"/>
      <c r="O2556" s="1272">
        <v>7</v>
      </c>
      <c r="P2556" s="1272">
        <v>7</v>
      </c>
      <c r="Q2556" s="3138" t="s">
        <v>18041</v>
      </c>
      <c r="R2556" s="1173"/>
      <c r="S2556" s="1173"/>
      <c r="T2556" s="1173"/>
      <c r="U2556" s="1173"/>
      <c r="V2556" s="3140" t="s">
        <v>2073</v>
      </c>
      <c r="W2556" s="1173"/>
      <c r="X2556" s="3140" t="s">
        <v>37</v>
      </c>
      <c r="Y2556" s="1173"/>
      <c r="Z2556" s="3130" t="s">
        <v>45</v>
      </c>
      <c r="AA2556" s="1176">
        <v>4504511645</v>
      </c>
      <c r="AB2556" s="1173"/>
      <c r="AC2556" s="722">
        <v>3000</v>
      </c>
      <c r="AD2556" s="1266">
        <v>7858.62</v>
      </c>
      <c r="AE2556" s="722">
        <f t="shared" ref="AE2556:AE2579" si="97">SUM(AD2556*P2556+AC2556)</f>
        <v>58010.34</v>
      </c>
      <c r="AF2556" s="31"/>
      <c r="AG2556" s="26"/>
    </row>
    <row r="2557" spans="1:33" ht="30" customHeight="1">
      <c r="A2557" s="3008" t="s">
        <v>8549</v>
      </c>
      <c r="B2557" s="2992" t="s">
        <v>18042</v>
      </c>
      <c r="C2557" s="1277">
        <v>45727</v>
      </c>
      <c r="D2557" s="1277">
        <f>WORKDAY(C2557,8)</f>
        <v>45737</v>
      </c>
      <c r="E2557" s="593"/>
      <c r="F2557" s="1297"/>
      <c r="G2557" s="1276">
        <v>8634</v>
      </c>
      <c r="H2557" s="3054" t="s">
        <v>3066</v>
      </c>
      <c r="I2557" s="1326"/>
      <c r="J2557" s="3138" t="s">
        <v>18043</v>
      </c>
      <c r="K2557" s="3010" t="s">
        <v>18044</v>
      </c>
      <c r="L2557" s="3011" t="s">
        <v>67</v>
      </c>
      <c r="M2557" s="771" t="s">
        <v>18083</v>
      </c>
      <c r="N2557" s="1176"/>
      <c r="O2557" s="1272">
        <v>7</v>
      </c>
      <c r="P2557" s="1272">
        <v>7</v>
      </c>
      <c r="Q2557" s="3138" t="s">
        <v>18041</v>
      </c>
      <c r="R2557" s="1173"/>
      <c r="S2557" s="1173"/>
      <c r="T2557" s="1173"/>
      <c r="U2557" s="1173"/>
      <c r="V2557" s="3124" t="s">
        <v>2073</v>
      </c>
      <c r="W2557" s="1173"/>
      <c r="X2557" s="3124" t="s">
        <v>37</v>
      </c>
      <c r="Y2557" s="1173"/>
      <c r="Z2557" s="3130" t="s">
        <v>45</v>
      </c>
      <c r="AA2557" s="1176">
        <v>4504509778</v>
      </c>
      <c r="AB2557" s="1173"/>
      <c r="AC2557" s="722">
        <v>0</v>
      </c>
      <c r="AD2557" s="1266">
        <v>7858.62</v>
      </c>
      <c r="AE2557" s="722">
        <f t="shared" si="97"/>
        <v>55010.34</v>
      </c>
      <c r="AF2557" s="31"/>
      <c r="AG2557" s="26"/>
    </row>
    <row r="2558" spans="1:33" ht="30" customHeight="1">
      <c r="A2558" s="3008" t="s">
        <v>8549</v>
      </c>
      <c r="B2558" s="2992" t="s">
        <v>18045</v>
      </c>
      <c r="C2558" s="1277">
        <v>45727</v>
      </c>
      <c r="D2558" s="1277">
        <f>WORKDAY(C2558,7)</f>
        <v>45736</v>
      </c>
      <c r="E2558" s="593"/>
      <c r="F2558" s="1297"/>
      <c r="G2558" s="1276">
        <v>8634</v>
      </c>
      <c r="H2558" s="3054" t="s">
        <v>6998</v>
      </c>
      <c r="I2558" s="1326"/>
      <c r="J2558" s="1304" t="s">
        <v>18046</v>
      </c>
      <c r="K2558" s="3010" t="s">
        <v>18047</v>
      </c>
      <c r="L2558" s="3011" t="s">
        <v>341</v>
      </c>
      <c r="M2558" s="771" t="s">
        <v>18084</v>
      </c>
      <c r="N2558" s="1176"/>
      <c r="O2558" s="1272">
        <v>12</v>
      </c>
      <c r="P2558" s="1272">
        <v>12</v>
      </c>
      <c r="Q2558" s="2014" t="s">
        <v>15981</v>
      </c>
      <c r="R2558" s="1173"/>
      <c r="S2558" s="1173"/>
      <c r="T2558" s="1173"/>
      <c r="U2558" s="1173"/>
      <c r="V2558" s="3234" t="s">
        <v>2073</v>
      </c>
      <c r="W2558" s="1173"/>
      <c r="X2558" s="3234" t="s">
        <v>37</v>
      </c>
      <c r="Y2558" s="1173"/>
      <c r="Z2558" s="3272" t="s">
        <v>45</v>
      </c>
      <c r="AA2558" s="1176">
        <v>4504510345</v>
      </c>
      <c r="AB2558" s="1173"/>
      <c r="AC2558" s="722">
        <v>0</v>
      </c>
      <c r="AD2558" s="1266">
        <v>7858.62</v>
      </c>
      <c r="AE2558" s="722">
        <f t="shared" si="97"/>
        <v>94303.44</v>
      </c>
      <c r="AF2558" s="31"/>
      <c r="AG2558" s="26"/>
    </row>
    <row r="2559" spans="1:33" ht="30" customHeight="1">
      <c r="A2559" s="2972" t="s">
        <v>9208</v>
      </c>
      <c r="B2559" s="2992" t="s">
        <v>18048</v>
      </c>
      <c r="C2559" s="340">
        <v>45727</v>
      </c>
      <c r="D2559" s="340">
        <f>WORKDAY(C2559,7)</f>
        <v>45736</v>
      </c>
      <c r="E2559" s="422"/>
      <c r="F2559" s="374"/>
      <c r="G2559" s="339">
        <v>8606</v>
      </c>
      <c r="H2559" s="2608"/>
      <c r="I2559" s="3973" t="s">
        <v>92</v>
      </c>
      <c r="J2559" s="410" t="s">
        <v>18049</v>
      </c>
      <c r="K2559" s="3111" t="s">
        <v>18050</v>
      </c>
      <c r="L2559" s="3974" t="s">
        <v>128</v>
      </c>
      <c r="M2559" s="338" t="s">
        <v>18085</v>
      </c>
      <c r="N2559" s="255"/>
      <c r="O2559" s="258">
        <v>3</v>
      </c>
      <c r="P2559" s="258">
        <v>3</v>
      </c>
      <c r="Q2559" s="3113" t="s">
        <v>18051</v>
      </c>
      <c r="R2559" s="309"/>
      <c r="S2559" s="250"/>
      <c r="T2559" s="250"/>
      <c r="U2559" s="250"/>
      <c r="V2559" s="3975" t="s">
        <v>2073</v>
      </c>
      <c r="W2559" s="251"/>
      <c r="X2559" s="3975" t="s">
        <v>37</v>
      </c>
      <c r="Y2559" s="250"/>
      <c r="Z2559" s="251"/>
      <c r="AA2559" s="251">
        <v>4504511643</v>
      </c>
      <c r="AB2559" s="250"/>
      <c r="AC2559" s="33">
        <v>0</v>
      </c>
      <c r="AD2559" s="471">
        <v>5589</v>
      </c>
      <c r="AE2559" s="33">
        <f t="shared" si="97"/>
        <v>16767</v>
      </c>
      <c r="AF2559" s="31"/>
      <c r="AG2559" s="26"/>
    </row>
    <row r="2560" spans="1:33" ht="30" customHeight="1">
      <c r="A2560" s="3008" t="s">
        <v>13200</v>
      </c>
      <c r="B2560" s="2992" t="s">
        <v>18052</v>
      </c>
      <c r="C2560" s="1277">
        <v>45722</v>
      </c>
      <c r="D2560" s="1277">
        <f>WORKDAY(C2560,14)</f>
        <v>45742</v>
      </c>
      <c r="E2560" s="593"/>
      <c r="F2560" s="1297"/>
      <c r="G2560" s="1276">
        <v>5940</v>
      </c>
      <c r="H2560" s="2630"/>
      <c r="I2560" s="3009" t="s">
        <v>25</v>
      </c>
      <c r="J2560" s="1304" t="s">
        <v>16653</v>
      </c>
      <c r="K2560" s="3010" t="s">
        <v>18053</v>
      </c>
      <c r="L2560" s="3011" t="s">
        <v>173</v>
      </c>
      <c r="M2560" s="771" t="s">
        <v>18086</v>
      </c>
      <c r="N2560" s="1176"/>
      <c r="O2560" s="1272">
        <v>1</v>
      </c>
      <c r="P2560" s="1272">
        <v>1</v>
      </c>
      <c r="Q2560" s="2014" t="s">
        <v>15187</v>
      </c>
      <c r="R2560" s="1173"/>
      <c r="S2560" s="1173"/>
      <c r="T2560" s="1173"/>
      <c r="U2560" s="1173"/>
      <c r="V2560" s="2973" t="s">
        <v>2073</v>
      </c>
      <c r="W2560" s="1173"/>
      <c r="X2560" s="2973" t="s">
        <v>37</v>
      </c>
      <c r="Y2560" s="1173"/>
      <c r="Z2560" s="3002" t="s">
        <v>45</v>
      </c>
      <c r="AA2560" s="1176">
        <v>4504510253</v>
      </c>
      <c r="AB2560" s="1173"/>
      <c r="AC2560" s="722">
        <v>0</v>
      </c>
      <c r="AD2560" s="1266">
        <v>16417.5</v>
      </c>
      <c r="AE2560" s="722">
        <f t="shared" si="97"/>
        <v>16417.5</v>
      </c>
      <c r="AF2560" s="31"/>
      <c r="AG2560" s="26"/>
    </row>
    <row r="2561" spans="1:33" ht="30" customHeight="1">
      <c r="A2561" s="3008" t="s">
        <v>13200</v>
      </c>
      <c r="B2561" s="2992" t="s">
        <v>18054</v>
      </c>
      <c r="C2561" s="1277">
        <v>45723</v>
      </c>
      <c r="D2561" s="1277">
        <f>WORKDAY(C2561,90)</f>
        <v>45849</v>
      </c>
      <c r="E2561" s="593"/>
      <c r="F2561" s="1297"/>
      <c r="G2561" s="1276">
        <v>5940</v>
      </c>
      <c r="H2561" s="3054" t="s">
        <v>4734</v>
      </c>
      <c r="I2561" s="1326"/>
      <c r="J2561" s="1304" t="s">
        <v>18055</v>
      </c>
      <c r="K2561" s="2631" t="s">
        <v>7135</v>
      </c>
      <c r="L2561" s="1397" t="s">
        <v>18056</v>
      </c>
      <c r="M2561" s="771" t="s">
        <v>18087</v>
      </c>
      <c r="N2561" s="1176"/>
      <c r="O2561" s="1272">
        <v>40</v>
      </c>
      <c r="P2561" s="1272">
        <v>40</v>
      </c>
      <c r="Q2561" s="2014" t="s">
        <v>18057</v>
      </c>
      <c r="R2561" s="1173"/>
      <c r="S2561" s="1173"/>
      <c r="T2561" s="1173"/>
      <c r="U2561" s="1173"/>
      <c r="V2561" s="3045" t="s">
        <v>2073</v>
      </c>
      <c r="W2561" s="1173"/>
      <c r="X2561" s="3045" t="s">
        <v>37</v>
      </c>
      <c r="Y2561" s="1173"/>
      <c r="Z2561" s="3002" t="s">
        <v>45</v>
      </c>
      <c r="AA2561" s="1176">
        <v>4504510280</v>
      </c>
      <c r="AB2561" s="1173"/>
      <c r="AC2561" s="722">
        <v>120000</v>
      </c>
      <c r="AD2561" s="1266">
        <v>6965</v>
      </c>
      <c r="AE2561" s="722">
        <f t="shared" si="97"/>
        <v>398600</v>
      </c>
      <c r="AF2561" s="31"/>
      <c r="AG2561" s="26"/>
    </row>
    <row r="2562" spans="1:33" ht="30" customHeight="1">
      <c r="A2562" s="2972" t="s">
        <v>13200</v>
      </c>
      <c r="B2562" s="5056" t="s">
        <v>18058</v>
      </c>
      <c r="C2562" s="340">
        <v>45728</v>
      </c>
      <c r="D2562" s="340">
        <f>WORKDAY(C2562,90)</f>
        <v>45854</v>
      </c>
      <c r="E2562" s="422"/>
      <c r="F2562" s="374"/>
      <c r="G2562" s="339">
        <v>5940</v>
      </c>
      <c r="H2562" s="2608"/>
      <c r="I2562" s="3973" t="s">
        <v>25</v>
      </c>
      <c r="J2562" s="4184" t="s">
        <v>18059</v>
      </c>
      <c r="K2562" s="3111" t="s">
        <v>18060</v>
      </c>
      <c r="L2562" s="2912" t="s">
        <v>28</v>
      </c>
      <c r="M2562" s="338" t="s">
        <v>18088</v>
      </c>
      <c r="N2562" s="255"/>
      <c r="O2562" s="258">
        <v>2</v>
      </c>
      <c r="P2562" s="258">
        <v>2</v>
      </c>
      <c r="Q2562" s="3974" t="s">
        <v>18061</v>
      </c>
      <c r="R2562" s="309"/>
      <c r="S2562" s="250"/>
      <c r="T2562" s="250"/>
      <c r="U2562" s="250"/>
      <c r="V2562" s="4191" t="s">
        <v>2073</v>
      </c>
      <c r="W2562" s="3421"/>
      <c r="X2562" s="4191" t="s">
        <v>37</v>
      </c>
      <c r="Y2562" s="250"/>
      <c r="Z2562" s="251"/>
      <c r="AA2562" s="251">
        <v>4504510976</v>
      </c>
      <c r="AB2562" s="250"/>
      <c r="AC2562" s="33">
        <v>165000</v>
      </c>
      <c r="AD2562" s="471">
        <v>16417.5</v>
      </c>
      <c r="AE2562" s="33">
        <f t="shared" si="97"/>
        <v>197835</v>
      </c>
      <c r="AF2562" s="31"/>
      <c r="AG2562" s="26"/>
    </row>
    <row r="2563" spans="1:33" ht="30" customHeight="1">
      <c r="A2563" s="3598" t="s">
        <v>8509</v>
      </c>
      <c r="B2563" s="1504" t="s">
        <v>18062</v>
      </c>
      <c r="C2563" s="358">
        <v>45728</v>
      </c>
      <c r="D2563" s="358">
        <f>WORKDAY(C2563,10)</f>
        <v>45742</v>
      </c>
      <c r="E2563" s="37"/>
      <c r="F2563" s="449"/>
      <c r="G2563" s="360">
        <v>8593</v>
      </c>
      <c r="H2563" s="3599" t="s">
        <v>10337</v>
      </c>
      <c r="I2563" s="539"/>
      <c r="J2563" s="3600" t="s">
        <v>18094</v>
      </c>
      <c r="K2563" s="3601" t="s">
        <v>18063</v>
      </c>
      <c r="L2563" s="3602" t="s">
        <v>28</v>
      </c>
      <c r="M2563" s="135" t="s">
        <v>18089</v>
      </c>
      <c r="N2563" s="364"/>
      <c r="O2563" s="365">
        <v>2</v>
      </c>
      <c r="P2563" s="365">
        <v>2</v>
      </c>
      <c r="Q2563" s="3603" t="s">
        <v>18064</v>
      </c>
      <c r="R2563" s="366"/>
      <c r="S2563" s="366"/>
      <c r="T2563" s="366"/>
      <c r="U2563" s="366"/>
      <c r="V2563" s="366"/>
      <c r="W2563" s="366"/>
      <c r="X2563" s="366"/>
      <c r="Y2563" s="366"/>
      <c r="Z2563" s="364"/>
      <c r="AA2563" s="364">
        <v>4504511147</v>
      </c>
      <c r="AB2563" s="366"/>
      <c r="AC2563" s="280"/>
      <c r="AD2563" s="542"/>
      <c r="AE2563" s="280"/>
      <c r="AF2563" s="31"/>
      <c r="AG2563" s="26"/>
    </row>
    <row r="2564" spans="1:33" ht="30" customHeight="1">
      <c r="A2564" s="3008" t="s">
        <v>13710</v>
      </c>
      <c r="B2564" s="9743" t="s">
        <v>18065</v>
      </c>
      <c r="C2564" s="9765">
        <v>45727</v>
      </c>
      <c r="D2564" s="9765">
        <f>WORKDAY(C2564,60)</f>
        <v>45811</v>
      </c>
      <c r="E2564" s="8864"/>
      <c r="F2564" s="9809"/>
      <c r="G2564" s="9840">
        <v>8623</v>
      </c>
      <c r="H2564" s="9995" t="s">
        <v>5216</v>
      </c>
      <c r="I2564" s="9857"/>
      <c r="J2564" s="9843" t="s">
        <v>18066</v>
      </c>
      <c r="K2564" s="9922" t="s">
        <v>18067</v>
      </c>
      <c r="L2564" s="1397" t="s">
        <v>9288</v>
      </c>
      <c r="M2564" s="8868" t="s">
        <v>18090</v>
      </c>
      <c r="N2564" s="2973" t="s">
        <v>3956</v>
      </c>
      <c r="O2564" s="1272">
        <v>1</v>
      </c>
      <c r="P2564" s="1272">
        <v>1</v>
      </c>
      <c r="Q2564" s="11411" t="s">
        <v>18068</v>
      </c>
      <c r="R2564" s="9788"/>
      <c r="S2564" s="1173"/>
      <c r="T2564" s="1173"/>
      <c r="U2564" s="1173"/>
      <c r="V2564" s="9950" t="s">
        <v>2073</v>
      </c>
      <c r="W2564" s="1173"/>
      <c r="X2564" s="9950" t="s">
        <v>37</v>
      </c>
      <c r="Y2564" s="1173"/>
      <c r="Z2564" s="9856" t="s">
        <v>45</v>
      </c>
      <c r="AA2564" s="9840">
        <v>4504510828</v>
      </c>
      <c r="AB2564" s="1173"/>
      <c r="AC2564" s="8912">
        <v>6090</v>
      </c>
      <c r="AD2564" s="1266">
        <v>85044</v>
      </c>
      <c r="AE2564" s="8912">
        <f>SUM(AD2564*P2564+AD2565*P2565+AC2564)</f>
        <v>106142</v>
      </c>
      <c r="AF2564" s="31"/>
      <c r="AG2564" s="26"/>
    </row>
    <row r="2565" spans="1:33" ht="30" customHeight="1">
      <c r="A2565" s="3008" t="s">
        <v>13710</v>
      </c>
      <c r="B2565" s="9700"/>
      <c r="C2565" s="9766"/>
      <c r="D2565" s="9766"/>
      <c r="E2565" s="8866"/>
      <c r="F2565" s="9810"/>
      <c r="G2565" s="9834"/>
      <c r="H2565" s="9996"/>
      <c r="I2565" s="9858"/>
      <c r="J2565" s="9844"/>
      <c r="K2565" s="9923"/>
      <c r="L2565" s="1397" t="s">
        <v>9966</v>
      </c>
      <c r="M2565" s="8869"/>
      <c r="N2565" s="2973" t="s">
        <v>3951</v>
      </c>
      <c r="O2565" s="1272">
        <v>1</v>
      </c>
      <c r="P2565" s="1272">
        <v>1</v>
      </c>
      <c r="Q2565" s="9971"/>
      <c r="R2565" s="9789"/>
      <c r="S2565" s="1173"/>
      <c r="T2565" s="1173"/>
      <c r="U2565" s="1173"/>
      <c r="V2565" s="9834"/>
      <c r="W2565" s="1173"/>
      <c r="X2565" s="9834"/>
      <c r="Y2565" s="1173"/>
      <c r="Z2565" s="9834"/>
      <c r="AA2565" s="9834"/>
      <c r="AB2565" s="1173"/>
      <c r="AC2565" s="8913"/>
      <c r="AD2565" s="1266">
        <v>15008</v>
      </c>
      <c r="AE2565" s="8913"/>
      <c r="AF2565" s="31"/>
      <c r="AG2565" s="26"/>
    </row>
    <row r="2566" spans="1:33" s="4113" customFormat="1" ht="30" customHeight="1">
      <c r="A2566" s="3598" t="s">
        <v>13114</v>
      </c>
      <c r="B2566" s="1504" t="s">
        <v>18069</v>
      </c>
      <c r="C2566" s="358">
        <v>45726</v>
      </c>
      <c r="D2566" s="358">
        <f>WORKDAY(C2566,7)</f>
        <v>45735</v>
      </c>
      <c r="E2566" s="37"/>
      <c r="F2566" s="449"/>
      <c r="G2566" s="360">
        <v>8579</v>
      </c>
      <c r="H2566" s="2752"/>
      <c r="I2566" s="4111" t="s">
        <v>25</v>
      </c>
      <c r="J2566" s="450" t="s">
        <v>18070</v>
      </c>
      <c r="K2566" s="3601" t="s">
        <v>18071</v>
      </c>
      <c r="L2566" s="4112" t="s">
        <v>62</v>
      </c>
      <c r="M2566" s="135" t="s">
        <v>18091</v>
      </c>
      <c r="N2566" s="364"/>
      <c r="O2566" s="365">
        <v>5</v>
      </c>
      <c r="P2566" s="365">
        <v>5</v>
      </c>
      <c r="Q2566" s="1991" t="s">
        <v>18072</v>
      </c>
      <c r="R2566" s="366"/>
      <c r="S2566" s="366"/>
      <c r="T2566" s="366"/>
      <c r="U2566" s="366"/>
      <c r="V2566" s="366"/>
      <c r="W2566" s="366"/>
      <c r="X2566" s="366"/>
      <c r="Y2566" s="366"/>
      <c r="Z2566" s="364"/>
      <c r="AA2566" s="364">
        <v>4504510079</v>
      </c>
      <c r="AB2566" s="366"/>
      <c r="AC2566" s="280"/>
      <c r="AD2566" s="542"/>
      <c r="AE2566" s="280"/>
      <c r="AF2566" s="68"/>
      <c r="AG2566" s="71"/>
    </row>
    <row r="2567" spans="1:33" ht="30" customHeight="1">
      <c r="A2567" s="3008" t="s">
        <v>8916</v>
      </c>
      <c r="B2567" s="2992" t="s">
        <v>18073</v>
      </c>
      <c r="C2567" s="1277">
        <v>45727</v>
      </c>
      <c r="D2567" s="1277">
        <f>WORKDAY(C2567,11)</f>
        <v>45742</v>
      </c>
      <c r="E2567" s="593"/>
      <c r="F2567" s="1297"/>
      <c r="G2567" s="1276">
        <v>8646</v>
      </c>
      <c r="H2567" s="3054" t="s">
        <v>14538</v>
      </c>
      <c r="I2567" s="1326"/>
      <c r="J2567" s="1304" t="s">
        <v>14539</v>
      </c>
      <c r="K2567" s="3010" t="s">
        <v>18074</v>
      </c>
      <c r="L2567" s="3055" t="s">
        <v>76</v>
      </c>
      <c r="M2567" s="771" t="s">
        <v>18092</v>
      </c>
      <c r="N2567" s="1176"/>
      <c r="O2567" s="1272">
        <v>4</v>
      </c>
      <c r="P2567" s="1272">
        <v>4</v>
      </c>
      <c r="Q2567" s="2014" t="s">
        <v>18075</v>
      </c>
      <c r="R2567" s="1173"/>
      <c r="S2567" s="1173"/>
      <c r="T2567" s="1173"/>
      <c r="U2567" s="1173"/>
      <c r="V2567" s="3045" t="s">
        <v>2073</v>
      </c>
      <c r="W2567" s="1173"/>
      <c r="X2567" s="3045" t="s">
        <v>37</v>
      </c>
      <c r="Y2567" s="1173"/>
      <c r="Z2567" s="3032" t="s">
        <v>45</v>
      </c>
      <c r="AA2567" s="1176">
        <v>4504510344</v>
      </c>
      <c r="AB2567" s="1173"/>
      <c r="AC2567" s="722">
        <v>13950</v>
      </c>
      <c r="AD2567" s="1266">
        <v>10976</v>
      </c>
      <c r="AE2567" s="722">
        <f t="shared" si="97"/>
        <v>57854</v>
      </c>
      <c r="AF2567" s="31"/>
      <c r="AG2567" s="26"/>
    </row>
    <row r="2568" spans="1:33" ht="30" customHeight="1">
      <c r="A2568" s="3008" t="s">
        <v>8916</v>
      </c>
      <c r="B2568" s="2992" t="s">
        <v>18076</v>
      </c>
      <c r="C2568" s="1277">
        <v>45728</v>
      </c>
      <c r="D2568" s="1277">
        <f>WORKDAY(C2568,11)</f>
        <v>45743</v>
      </c>
      <c r="E2568" s="593"/>
      <c r="F2568" s="1297"/>
      <c r="G2568" s="1276">
        <v>8646</v>
      </c>
      <c r="H2568" s="3054" t="s">
        <v>2105</v>
      </c>
      <c r="I2568" s="1326"/>
      <c r="J2568" s="1304" t="s">
        <v>18077</v>
      </c>
      <c r="K2568" s="3010" t="s">
        <v>18078</v>
      </c>
      <c r="L2568" s="3011" t="s">
        <v>193</v>
      </c>
      <c r="M2568" s="771" t="s">
        <v>18093</v>
      </c>
      <c r="N2568" s="1176"/>
      <c r="O2568" s="1272">
        <v>6</v>
      </c>
      <c r="P2568" s="1272">
        <v>6</v>
      </c>
      <c r="Q2568" s="3138" t="s">
        <v>18079</v>
      </c>
      <c r="R2568" s="1173"/>
      <c r="S2568" s="1173"/>
      <c r="T2568" s="1173"/>
      <c r="U2568" s="1173"/>
      <c r="V2568" s="3361" t="s">
        <v>2073</v>
      </c>
      <c r="W2568" s="1173"/>
      <c r="X2568" s="3361" t="s">
        <v>37</v>
      </c>
      <c r="Y2568" s="1173"/>
      <c r="Z2568" s="3350" t="s">
        <v>45</v>
      </c>
      <c r="AA2568" s="1176">
        <v>4504511004</v>
      </c>
      <c r="AB2568" s="1173"/>
      <c r="AC2568" s="722">
        <v>13950</v>
      </c>
      <c r="AD2568" s="1266">
        <v>10976</v>
      </c>
      <c r="AE2568" s="722">
        <f t="shared" si="97"/>
        <v>79806</v>
      </c>
      <c r="AF2568" s="31"/>
      <c r="AG2568" s="26"/>
    </row>
    <row r="2569" spans="1:33" ht="30" customHeight="1">
      <c r="A2569" s="3056" t="s">
        <v>9994</v>
      </c>
      <c r="B2569" s="2992" t="s">
        <v>18097</v>
      </c>
      <c r="C2569" s="1277">
        <v>45728</v>
      </c>
      <c r="D2569" s="1277">
        <f>WORKDAY(C2569,10)</f>
        <v>45742</v>
      </c>
      <c r="E2569" s="593"/>
      <c r="F2569" s="1297"/>
      <c r="G2569" s="1276">
        <v>9042</v>
      </c>
      <c r="H2569" s="3039" t="s">
        <v>18098</v>
      </c>
      <c r="I2569" s="1326"/>
      <c r="J2569" s="1304" t="s">
        <v>18099</v>
      </c>
      <c r="K2569" s="3057" t="s">
        <v>18100</v>
      </c>
      <c r="L2569" s="3058" t="s">
        <v>179</v>
      </c>
      <c r="M2569" s="771" t="s">
        <v>18156</v>
      </c>
      <c r="N2569" s="1176"/>
      <c r="O2569" s="1272">
        <v>8</v>
      </c>
      <c r="P2569" s="1272">
        <v>8</v>
      </c>
      <c r="Q2569" s="2014" t="s">
        <v>18101</v>
      </c>
      <c r="R2569" s="1173"/>
      <c r="S2569" s="1173"/>
      <c r="T2569" s="1173"/>
      <c r="U2569" s="1173"/>
      <c r="V2569" s="3032" t="s">
        <v>2073</v>
      </c>
      <c r="W2569" s="1173"/>
      <c r="X2569" s="3032" t="s">
        <v>37</v>
      </c>
      <c r="Y2569" s="1173"/>
      <c r="Z2569" s="3095" t="s">
        <v>45</v>
      </c>
      <c r="AA2569" s="1176">
        <v>4504512529</v>
      </c>
      <c r="AB2569" s="1173"/>
      <c r="AC2569" s="722">
        <v>0</v>
      </c>
      <c r="AD2569" s="1266">
        <v>6075</v>
      </c>
      <c r="AE2569" s="722">
        <f t="shared" si="97"/>
        <v>48600</v>
      </c>
      <c r="AF2569" s="31"/>
      <c r="AG2569" s="26"/>
    </row>
    <row r="2570" spans="1:33" ht="30" customHeight="1">
      <c r="A2570" s="3056" t="s">
        <v>8549</v>
      </c>
      <c r="B2570" s="2992" t="s">
        <v>18102</v>
      </c>
      <c r="C2570" s="1277">
        <v>45728</v>
      </c>
      <c r="D2570" s="1277">
        <f>WORKDAY(C2570,9)</f>
        <v>45741</v>
      </c>
      <c r="E2570" s="593"/>
      <c r="F2570" s="1297"/>
      <c r="G2570" s="1276">
        <v>8634</v>
      </c>
      <c r="H2570" s="3039" t="s">
        <v>1143</v>
      </c>
      <c r="I2570" s="1326"/>
      <c r="J2570" s="3043" t="s">
        <v>18103</v>
      </c>
      <c r="K2570" s="3057" t="s">
        <v>18104</v>
      </c>
      <c r="L2570" s="3058" t="s">
        <v>167</v>
      </c>
      <c r="M2570" s="771" t="s">
        <v>18157</v>
      </c>
      <c r="N2570" s="1176"/>
      <c r="O2570" s="1272">
        <v>10</v>
      </c>
      <c r="P2570" s="1272">
        <v>10</v>
      </c>
      <c r="Q2570" s="3043" t="s">
        <v>18105</v>
      </c>
      <c r="R2570" s="1173"/>
      <c r="S2570" s="1173"/>
      <c r="T2570" s="1173"/>
      <c r="U2570" s="1173"/>
      <c r="V2570" s="3382" t="s">
        <v>2073</v>
      </c>
      <c r="W2570" s="1173"/>
      <c r="X2570" s="3382" t="s">
        <v>37</v>
      </c>
      <c r="Y2570" s="1173"/>
      <c r="Z2570" s="3382" t="s">
        <v>45</v>
      </c>
      <c r="AA2570" s="1176" t="s">
        <v>18173</v>
      </c>
      <c r="AB2570" s="1173"/>
      <c r="AC2570" s="722">
        <v>3000</v>
      </c>
      <c r="AD2570" s="1266">
        <v>7858.62</v>
      </c>
      <c r="AE2570" s="722">
        <f t="shared" si="97"/>
        <v>81586.2</v>
      </c>
      <c r="AF2570" s="31"/>
      <c r="AG2570" s="26"/>
    </row>
    <row r="2571" spans="1:33" ht="30" customHeight="1">
      <c r="A2571" s="6965" t="s">
        <v>8549</v>
      </c>
      <c r="B2571" s="7016" t="s">
        <v>18106</v>
      </c>
      <c r="C2571" s="340">
        <v>45728</v>
      </c>
      <c r="D2571" s="340">
        <f>WORKDAY(C2571,10)</f>
        <v>45742</v>
      </c>
      <c r="E2571" s="422"/>
      <c r="F2571" s="374"/>
      <c r="G2571" s="339">
        <v>8634</v>
      </c>
      <c r="H2571" s="3022" t="s">
        <v>2802</v>
      </c>
      <c r="I2571" s="487"/>
      <c r="J2571" s="6966" t="s">
        <v>18107</v>
      </c>
      <c r="K2571" s="3233" t="s">
        <v>18108</v>
      </c>
      <c r="L2571" s="3157" t="s">
        <v>67</v>
      </c>
      <c r="M2571" s="338" t="s">
        <v>18158</v>
      </c>
      <c r="N2571" s="255"/>
      <c r="O2571" s="258">
        <v>7</v>
      </c>
      <c r="P2571" s="258">
        <v>7</v>
      </c>
      <c r="Q2571" s="3330" t="s">
        <v>18041</v>
      </c>
      <c r="R2571" s="309"/>
      <c r="S2571" s="250"/>
      <c r="T2571" s="250"/>
      <c r="U2571" s="250"/>
      <c r="V2571" s="3452" t="s">
        <v>2073</v>
      </c>
      <c r="W2571" s="250"/>
      <c r="X2571" s="3452" t="s">
        <v>37</v>
      </c>
      <c r="Y2571" s="250"/>
      <c r="Z2571" s="251"/>
      <c r="AA2571" s="251">
        <v>4504511997</v>
      </c>
      <c r="AB2571" s="250"/>
      <c r="AC2571" s="33">
        <v>6000</v>
      </c>
      <c r="AD2571" s="471">
        <v>7858.62</v>
      </c>
      <c r="AE2571" s="33">
        <f t="shared" si="97"/>
        <v>61010.34</v>
      </c>
      <c r="AF2571" s="31"/>
      <c r="AG2571" s="26"/>
    </row>
    <row r="2572" spans="1:33" ht="30" customHeight="1">
      <c r="A2572" s="2986" t="s">
        <v>8549</v>
      </c>
      <c r="B2572" s="1504" t="s">
        <v>18109</v>
      </c>
      <c r="C2572" s="358">
        <v>45728</v>
      </c>
      <c r="D2572" s="358">
        <f>WORKDAY(C2572,12)</f>
        <v>45744</v>
      </c>
      <c r="E2572" s="37"/>
      <c r="F2572" s="449"/>
      <c r="G2572" s="360">
        <v>8634</v>
      </c>
      <c r="H2572" s="2987" t="s">
        <v>13291</v>
      </c>
      <c r="I2572" s="539"/>
      <c r="J2572" s="450" t="s">
        <v>18110</v>
      </c>
      <c r="K2572" s="2988" t="s">
        <v>18111</v>
      </c>
      <c r="L2572" s="2989" t="s">
        <v>464</v>
      </c>
      <c r="M2572" s="135" t="s">
        <v>18159</v>
      </c>
      <c r="N2572" s="364"/>
      <c r="O2572" s="365">
        <v>32</v>
      </c>
      <c r="P2572" s="365">
        <v>32</v>
      </c>
      <c r="Q2572" s="2990" t="s">
        <v>18112</v>
      </c>
      <c r="R2572" s="366"/>
      <c r="S2572" s="366"/>
      <c r="T2572" s="366"/>
      <c r="U2572" s="366"/>
      <c r="V2572" s="2991" t="s">
        <v>256</v>
      </c>
      <c r="W2572" s="366"/>
      <c r="X2572" s="366"/>
      <c r="Y2572" s="366"/>
      <c r="Z2572" s="364"/>
      <c r="AA2572" s="364">
        <v>4504512001</v>
      </c>
      <c r="AB2572" s="366"/>
      <c r="AC2572" s="280"/>
      <c r="AD2572" s="542"/>
      <c r="AE2572" s="280"/>
      <c r="AF2572" s="68"/>
      <c r="AG2572" s="71"/>
    </row>
    <row r="2573" spans="1:33" ht="30" customHeight="1">
      <c r="A2573" s="3056" t="s">
        <v>8549</v>
      </c>
      <c r="B2573" s="2992" t="s">
        <v>18113</v>
      </c>
      <c r="C2573" s="1277">
        <v>45728</v>
      </c>
      <c r="D2573" s="1277">
        <f>WORKDAY(C2573,8)</f>
        <v>45740</v>
      </c>
      <c r="E2573" s="593"/>
      <c r="F2573" s="1297"/>
      <c r="G2573" s="1276">
        <v>8634</v>
      </c>
      <c r="H2573" s="3039" t="s">
        <v>8150</v>
      </c>
      <c r="I2573" s="1326"/>
      <c r="J2573" s="3043" t="s">
        <v>18114</v>
      </c>
      <c r="K2573" s="3057" t="s">
        <v>18115</v>
      </c>
      <c r="L2573" s="3058" t="s">
        <v>406</v>
      </c>
      <c r="M2573" s="771" t="s">
        <v>18160</v>
      </c>
      <c r="N2573" s="1176"/>
      <c r="O2573" s="1272">
        <v>9</v>
      </c>
      <c r="P2573" s="1272">
        <v>9</v>
      </c>
      <c r="Q2573" s="3043" t="s">
        <v>18041</v>
      </c>
      <c r="R2573" s="1173"/>
      <c r="S2573" s="1173"/>
      <c r="T2573" s="1173"/>
      <c r="U2573" s="1173"/>
      <c r="V2573" s="3103" t="s">
        <v>2073</v>
      </c>
      <c r="W2573" s="1173"/>
      <c r="X2573" s="3103" t="s">
        <v>37</v>
      </c>
      <c r="Y2573" s="1173"/>
      <c r="Z2573" s="3116" t="s">
        <v>45</v>
      </c>
      <c r="AA2573" s="1176">
        <v>4504512124</v>
      </c>
      <c r="AB2573" s="1173"/>
      <c r="AC2573" s="722">
        <v>0</v>
      </c>
      <c r="AD2573" s="1266">
        <v>7858.62</v>
      </c>
      <c r="AE2573" s="722">
        <f t="shared" si="97"/>
        <v>70727.58</v>
      </c>
      <c r="AF2573" s="31"/>
      <c r="AG2573" s="26"/>
    </row>
    <row r="2574" spans="1:33" ht="30" customHeight="1">
      <c r="A2574" s="3056" t="s">
        <v>8549</v>
      </c>
      <c r="B2574" s="2992" t="s">
        <v>18116</v>
      </c>
      <c r="C2574" s="1277">
        <v>45728</v>
      </c>
      <c r="D2574" s="1277">
        <f>WORKDAY(C2574,9)</f>
        <v>45741</v>
      </c>
      <c r="E2574" s="593"/>
      <c r="F2574" s="1297"/>
      <c r="G2574" s="1276">
        <v>8634</v>
      </c>
      <c r="H2574" s="3039" t="s">
        <v>18117</v>
      </c>
      <c r="I2574" s="1326"/>
      <c r="J2574" s="3043" t="s">
        <v>18118</v>
      </c>
      <c r="K2574" s="3057" t="s">
        <v>18119</v>
      </c>
      <c r="L2574" s="3058" t="s">
        <v>406</v>
      </c>
      <c r="M2574" s="771" t="s">
        <v>18161</v>
      </c>
      <c r="N2574" s="1176"/>
      <c r="O2574" s="1272">
        <v>9</v>
      </c>
      <c r="P2574" s="1272">
        <v>9</v>
      </c>
      <c r="Q2574" s="3043" t="s">
        <v>18041</v>
      </c>
      <c r="R2574" s="1173"/>
      <c r="S2574" s="1173"/>
      <c r="T2574" s="1173"/>
      <c r="U2574" s="1173"/>
      <c r="V2574" s="3326" t="s">
        <v>2073</v>
      </c>
      <c r="W2574" s="1173"/>
      <c r="X2574" s="3326" t="s">
        <v>37</v>
      </c>
      <c r="Y2574" s="1173"/>
      <c r="Z2574" s="3312" t="s">
        <v>45</v>
      </c>
      <c r="AA2574" s="1176">
        <v>4504512126</v>
      </c>
      <c r="AB2574" s="1173"/>
      <c r="AC2574" s="722">
        <v>3000</v>
      </c>
      <c r="AD2574" s="1266">
        <v>7858.62</v>
      </c>
      <c r="AE2574" s="722">
        <f t="shared" si="97"/>
        <v>73727.58</v>
      </c>
      <c r="AF2574" s="31"/>
      <c r="AG2574" s="26"/>
    </row>
    <row r="2575" spans="1:33" ht="30" customHeight="1">
      <c r="A2575" s="3494" t="s">
        <v>8549</v>
      </c>
      <c r="B2575" s="4734" t="s">
        <v>18120</v>
      </c>
      <c r="C2575" s="340">
        <v>45728</v>
      </c>
      <c r="D2575" s="340">
        <f>WORKDAY(C2575,8)</f>
        <v>45740</v>
      </c>
      <c r="E2575" s="422"/>
      <c r="F2575" s="374"/>
      <c r="G2575" s="339">
        <v>8634</v>
      </c>
      <c r="H2575" s="3022" t="s">
        <v>18121</v>
      </c>
      <c r="I2575" s="487"/>
      <c r="J2575" s="3495" t="s">
        <v>18122</v>
      </c>
      <c r="K2575" s="3233" t="s">
        <v>18123</v>
      </c>
      <c r="L2575" s="3157" t="s">
        <v>179</v>
      </c>
      <c r="M2575" s="338" t="s">
        <v>18162</v>
      </c>
      <c r="N2575" s="255"/>
      <c r="O2575" s="258">
        <v>8</v>
      </c>
      <c r="P2575" s="258">
        <v>8</v>
      </c>
      <c r="Q2575" s="3330" t="s">
        <v>18124</v>
      </c>
      <c r="R2575" s="309"/>
      <c r="S2575" s="250"/>
      <c r="T2575" s="250"/>
      <c r="U2575" s="250"/>
      <c r="V2575" s="3496" t="s">
        <v>2073</v>
      </c>
      <c r="W2575" s="3421"/>
      <c r="X2575" s="3496" t="s">
        <v>37</v>
      </c>
      <c r="Y2575" s="250"/>
      <c r="Z2575" s="251"/>
      <c r="AA2575" s="251">
        <v>4504512274</v>
      </c>
      <c r="AB2575" s="250"/>
      <c r="AC2575" s="33">
        <v>0</v>
      </c>
      <c r="AD2575" s="471">
        <v>7858.62</v>
      </c>
      <c r="AE2575" s="33">
        <f t="shared" si="97"/>
        <v>62868.959999999999</v>
      </c>
      <c r="AF2575" s="31"/>
      <c r="AG2575" s="26"/>
    </row>
    <row r="2576" spans="1:33" ht="30" customHeight="1">
      <c r="A2576" s="3339" t="s">
        <v>8549</v>
      </c>
      <c r="B2576" s="2992" t="s">
        <v>18125</v>
      </c>
      <c r="C2576" s="340">
        <v>45728</v>
      </c>
      <c r="D2576" s="340">
        <f>WORKDAY(C2576,9)</f>
        <v>45741</v>
      </c>
      <c r="E2576" s="422"/>
      <c r="F2576" s="374"/>
      <c r="G2576" s="339">
        <v>8634</v>
      </c>
      <c r="H2576" s="3022" t="s">
        <v>18126</v>
      </c>
      <c r="I2576" s="487"/>
      <c r="J2576" s="410" t="s">
        <v>18127</v>
      </c>
      <c r="K2576" s="3233" t="s">
        <v>18128</v>
      </c>
      <c r="L2576" s="3157" t="s">
        <v>179</v>
      </c>
      <c r="M2576" s="338" t="s">
        <v>18163</v>
      </c>
      <c r="N2576" s="255"/>
      <c r="O2576" s="258">
        <v>8</v>
      </c>
      <c r="P2576" s="258">
        <v>8</v>
      </c>
      <c r="Q2576" s="3330" t="s">
        <v>18041</v>
      </c>
      <c r="R2576" s="309"/>
      <c r="S2576" s="250"/>
      <c r="T2576" s="250"/>
      <c r="U2576" s="250"/>
      <c r="V2576" s="5070" t="s">
        <v>9338</v>
      </c>
      <c r="W2576" s="251"/>
      <c r="X2576" s="5070" t="s">
        <v>7042</v>
      </c>
      <c r="Y2576" s="250"/>
      <c r="Z2576" s="251"/>
      <c r="AA2576" s="251">
        <v>4504512278</v>
      </c>
      <c r="AB2576" s="250"/>
      <c r="AC2576" s="33">
        <v>3000</v>
      </c>
      <c r="AD2576" s="471">
        <v>7858.62</v>
      </c>
      <c r="AE2576" s="33">
        <f t="shared" si="97"/>
        <v>65868.959999999992</v>
      </c>
      <c r="AF2576" s="31"/>
      <c r="AG2576" s="26"/>
    </row>
    <row r="2577" spans="1:33" ht="30" customHeight="1">
      <c r="A2577" s="3484" t="s">
        <v>8549</v>
      </c>
      <c r="B2577" s="4099" t="s">
        <v>18129</v>
      </c>
      <c r="C2577" s="340">
        <v>45728</v>
      </c>
      <c r="D2577" s="340">
        <f>WORKDAY(C2577,9)</f>
        <v>45741</v>
      </c>
      <c r="E2577" s="422"/>
      <c r="F2577" s="374"/>
      <c r="G2577" s="339">
        <v>8634</v>
      </c>
      <c r="H2577" s="3022" t="s">
        <v>4619</v>
      </c>
      <c r="I2577" s="487"/>
      <c r="J2577" s="3486" t="s">
        <v>18130</v>
      </c>
      <c r="K2577" s="3233" t="s">
        <v>18131</v>
      </c>
      <c r="L2577" s="3157" t="s">
        <v>406</v>
      </c>
      <c r="M2577" s="338" t="s">
        <v>18164</v>
      </c>
      <c r="N2577" s="255"/>
      <c r="O2577" s="258">
        <v>9</v>
      </c>
      <c r="P2577" s="258">
        <v>9</v>
      </c>
      <c r="Q2577" s="3330" t="s">
        <v>18132</v>
      </c>
      <c r="R2577" s="309"/>
      <c r="S2577" s="250"/>
      <c r="T2577" s="250"/>
      <c r="U2577" s="250"/>
      <c r="V2577" s="3388" t="s">
        <v>2073</v>
      </c>
      <c r="W2577" s="250"/>
      <c r="X2577" s="3388" t="s">
        <v>37</v>
      </c>
      <c r="Y2577" s="250"/>
      <c r="Z2577" s="251"/>
      <c r="AA2577" s="3485" t="s">
        <v>18172</v>
      </c>
      <c r="AB2577" s="250"/>
      <c r="AC2577" s="33">
        <v>3000</v>
      </c>
      <c r="AD2577" s="471">
        <v>7858.62</v>
      </c>
      <c r="AE2577" s="33">
        <f t="shared" si="97"/>
        <v>73727.58</v>
      </c>
      <c r="AF2577" s="31"/>
      <c r="AG2577" s="26"/>
    </row>
    <row r="2578" spans="1:33" ht="30" customHeight="1">
      <c r="A2578" s="3339" t="s">
        <v>8549</v>
      </c>
      <c r="B2578" s="2992" t="s">
        <v>18133</v>
      </c>
      <c r="C2578" s="340">
        <v>45728</v>
      </c>
      <c r="D2578" s="340">
        <f>WORKDAY(C2578,9)</f>
        <v>45741</v>
      </c>
      <c r="E2578" s="422"/>
      <c r="F2578" s="374"/>
      <c r="G2578" s="339">
        <v>8634</v>
      </c>
      <c r="H2578" s="3022" t="s">
        <v>12569</v>
      </c>
      <c r="I2578" s="487"/>
      <c r="J2578" s="3486" t="s">
        <v>18134</v>
      </c>
      <c r="K2578" s="3233" t="s">
        <v>18135</v>
      </c>
      <c r="L2578" s="3157" t="s">
        <v>67</v>
      </c>
      <c r="M2578" s="338" t="s">
        <v>18165</v>
      </c>
      <c r="N2578" s="255"/>
      <c r="O2578" s="258">
        <v>7</v>
      </c>
      <c r="P2578" s="257">
        <v>8</v>
      </c>
      <c r="Q2578" s="3330" t="s">
        <v>18041</v>
      </c>
      <c r="R2578" s="309"/>
      <c r="S2578" s="250"/>
      <c r="T2578" s="250"/>
      <c r="U2578" s="250"/>
      <c r="V2578" s="3349" t="s">
        <v>2073</v>
      </c>
      <c r="W2578" s="250"/>
      <c r="X2578" s="3349" t="s">
        <v>37</v>
      </c>
      <c r="Y2578" s="250"/>
      <c r="Z2578" s="251"/>
      <c r="AA2578" s="3526" t="s">
        <v>18171</v>
      </c>
      <c r="AB2578" s="250"/>
      <c r="AC2578" s="33">
        <v>3000</v>
      </c>
      <c r="AD2578" s="471">
        <v>7858.62</v>
      </c>
      <c r="AE2578" s="33">
        <f t="shared" si="97"/>
        <v>65868.959999999992</v>
      </c>
      <c r="AF2578" s="31"/>
      <c r="AG2578" s="26"/>
    </row>
    <row r="2579" spans="1:33" ht="30" customHeight="1">
      <c r="A2579" s="3056" t="s">
        <v>8549</v>
      </c>
      <c r="B2579" s="2992" t="s">
        <v>18136</v>
      </c>
      <c r="C2579" s="1277">
        <v>45728</v>
      </c>
      <c r="D2579" s="1277">
        <f>WORKDAY(C2579,8)</f>
        <v>45740</v>
      </c>
      <c r="E2579" s="593"/>
      <c r="F2579" s="1297"/>
      <c r="G2579" s="1276">
        <v>8634</v>
      </c>
      <c r="H2579" s="3039" t="s">
        <v>1149</v>
      </c>
      <c r="I2579" s="1326"/>
      <c r="J2579" s="1304" t="s">
        <v>18137</v>
      </c>
      <c r="K2579" s="3057" t="s">
        <v>18138</v>
      </c>
      <c r="L2579" s="3058" t="s">
        <v>193</v>
      </c>
      <c r="M2579" s="771" t="s">
        <v>18166</v>
      </c>
      <c r="N2579" s="1176"/>
      <c r="O2579" s="1272">
        <v>6</v>
      </c>
      <c r="P2579" s="1272">
        <v>6</v>
      </c>
      <c r="Q2579" s="3043" t="s">
        <v>18139</v>
      </c>
      <c r="R2579" s="1173"/>
      <c r="S2579" s="1173"/>
      <c r="T2579" s="1173"/>
      <c r="U2579" s="1173"/>
      <c r="V2579" s="3102" t="s">
        <v>2073</v>
      </c>
      <c r="W2579" s="1173"/>
      <c r="X2579" s="3102" t="s">
        <v>37</v>
      </c>
      <c r="Y2579" s="1173"/>
      <c r="Z2579" s="3130" t="s">
        <v>45</v>
      </c>
      <c r="AA2579" s="1176">
        <v>4504512384</v>
      </c>
      <c r="AB2579" s="1173"/>
      <c r="AC2579" s="722">
        <v>0</v>
      </c>
      <c r="AD2579" s="1266">
        <v>7858.62</v>
      </c>
      <c r="AE2579" s="722">
        <f t="shared" si="97"/>
        <v>47151.72</v>
      </c>
      <c r="AF2579" s="31"/>
      <c r="AG2579" s="26"/>
    </row>
    <row r="2580" spans="1:33" ht="30" customHeight="1">
      <c r="A2580" s="3339" t="s">
        <v>9092</v>
      </c>
      <c r="B2580" s="11410" t="s">
        <v>18140</v>
      </c>
      <c r="C2580" s="9752">
        <v>45728</v>
      </c>
      <c r="D2580" s="9752">
        <f>WORKDAY(C2580,60)</f>
        <v>45812</v>
      </c>
      <c r="E2580" s="9721"/>
      <c r="F2580" s="9714"/>
      <c r="G2580" s="9708">
        <v>8599</v>
      </c>
      <c r="H2580" s="9865" t="s">
        <v>6190</v>
      </c>
      <c r="I2580" s="9701"/>
      <c r="J2580" s="9824" t="s">
        <v>18141</v>
      </c>
      <c r="K2580" s="9991" t="s">
        <v>18142</v>
      </c>
      <c r="L2580" s="552" t="s">
        <v>10677</v>
      </c>
      <c r="M2580" s="9231" t="s">
        <v>18167</v>
      </c>
      <c r="N2580" s="4625" t="s">
        <v>3955</v>
      </c>
      <c r="O2580" s="258">
        <v>1</v>
      </c>
      <c r="P2580" s="258">
        <v>1</v>
      </c>
      <c r="Q2580" s="9837" t="s">
        <v>18143</v>
      </c>
      <c r="R2580" s="9740"/>
      <c r="S2580" s="250"/>
      <c r="T2580" s="250"/>
      <c r="U2580" s="250"/>
      <c r="V2580" s="9716" t="s">
        <v>2073</v>
      </c>
      <c r="W2580" s="3455"/>
      <c r="X2580" s="9716" t="s">
        <v>37</v>
      </c>
      <c r="Y2580" s="250"/>
      <c r="Z2580" s="251"/>
      <c r="AA2580" s="9816">
        <v>4504512519</v>
      </c>
      <c r="AB2580" s="250"/>
      <c r="AC2580" s="9660">
        <v>6000</v>
      </c>
      <c r="AD2580" s="471">
        <v>102312</v>
      </c>
      <c r="AE2580" s="9660">
        <f>SUM(AD2580*P2580+AD2581*P2581+AC2580)</f>
        <v>155352</v>
      </c>
      <c r="AF2580" s="31"/>
      <c r="AG2580" s="26"/>
    </row>
    <row r="2581" spans="1:33" ht="30" customHeight="1">
      <c r="A2581" s="5030" t="s">
        <v>9092</v>
      </c>
      <c r="B2581" s="9700"/>
      <c r="C2581" s="9753"/>
      <c r="D2581" s="9753"/>
      <c r="E2581" s="9410"/>
      <c r="F2581" s="9715"/>
      <c r="G2581" s="9710"/>
      <c r="H2581" s="9867"/>
      <c r="I2581" s="9703"/>
      <c r="J2581" s="9705"/>
      <c r="K2581" s="9707"/>
      <c r="L2581" s="4800" t="s">
        <v>24370</v>
      </c>
      <c r="M2581" s="9280"/>
      <c r="N2581" s="4625" t="s">
        <v>3951</v>
      </c>
      <c r="O2581" s="258">
        <v>1</v>
      </c>
      <c r="P2581" s="258">
        <v>1</v>
      </c>
      <c r="Q2581" s="9730"/>
      <c r="R2581" s="9741"/>
      <c r="S2581" s="250"/>
      <c r="T2581" s="250"/>
      <c r="U2581" s="250"/>
      <c r="V2581" s="9718"/>
      <c r="W2581" s="3455"/>
      <c r="X2581" s="9718"/>
      <c r="Y2581" s="250"/>
      <c r="Z2581" s="251"/>
      <c r="AA2581" s="9718"/>
      <c r="AB2581" s="250"/>
      <c r="AC2581" s="9662"/>
      <c r="AD2581" s="471">
        <v>47040</v>
      </c>
      <c r="AE2581" s="9662"/>
      <c r="AF2581" s="31"/>
      <c r="AG2581" s="26"/>
    </row>
    <row r="2582" spans="1:33" ht="30" customHeight="1">
      <c r="A2582" s="3056" t="s">
        <v>8564</v>
      </c>
      <c r="B2582" s="2992" t="s">
        <v>18144</v>
      </c>
      <c r="C2582" s="1277">
        <v>45728</v>
      </c>
      <c r="D2582" s="1277">
        <f>WORKDAY(C2582,7)</f>
        <v>45737</v>
      </c>
      <c r="E2582" s="593"/>
      <c r="F2582" s="1297"/>
      <c r="G2582" s="1276">
        <v>8598</v>
      </c>
      <c r="H2582" s="2630"/>
      <c r="I2582" s="3189" t="s">
        <v>92</v>
      </c>
      <c r="J2582" s="1304" t="s">
        <v>9124</v>
      </c>
      <c r="K2582" s="3057" t="s">
        <v>18145</v>
      </c>
      <c r="L2582" s="2967" t="s">
        <v>28</v>
      </c>
      <c r="M2582" s="771" t="s">
        <v>18168</v>
      </c>
      <c r="N2582" s="1176"/>
      <c r="O2582" s="1272">
        <v>2</v>
      </c>
      <c r="P2582" s="1272">
        <v>2</v>
      </c>
      <c r="Q2582" s="2014" t="s">
        <v>18146</v>
      </c>
      <c r="R2582" s="1173"/>
      <c r="S2582" s="1173"/>
      <c r="T2582" s="1173"/>
      <c r="U2582" s="1173"/>
      <c r="V2582" s="3002" t="s">
        <v>2073</v>
      </c>
      <c r="W2582" s="1173"/>
      <c r="X2582" s="3002" t="s">
        <v>37</v>
      </c>
      <c r="Y2582" s="1173"/>
      <c r="Z2582" s="3188" t="s">
        <v>45</v>
      </c>
      <c r="AA2582" s="1176">
        <v>4504512522</v>
      </c>
      <c r="AB2582" s="1173"/>
      <c r="AC2582" s="722">
        <v>0</v>
      </c>
      <c r="AD2582" s="1266">
        <v>7938.81</v>
      </c>
      <c r="AE2582" s="722">
        <f t="shared" ref="AE2582:AE2596" si="98">SUM(AD2582*P2582+AC2582)</f>
        <v>15877.62</v>
      </c>
      <c r="AF2582" s="31"/>
      <c r="AG2582" s="26"/>
    </row>
    <row r="2583" spans="1:33" ht="30" customHeight="1">
      <c r="A2583" s="3339" t="s">
        <v>14478</v>
      </c>
      <c r="B2583" s="11375" t="s">
        <v>18148</v>
      </c>
      <c r="C2583" s="9752">
        <v>45728</v>
      </c>
      <c r="D2583" s="9752">
        <f>WORKDAY(C2583,60)</f>
        <v>45812</v>
      </c>
      <c r="E2583" s="9721"/>
      <c r="F2583" s="9714"/>
      <c r="G2583" s="9708">
        <v>8617</v>
      </c>
      <c r="H2583" s="9865" t="s">
        <v>18147</v>
      </c>
      <c r="I2583" s="9701"/>
      <c r="J2583" s="9992" t="s">
        <v>18149</v>
      </c>
      <c r="K2583" s="9991" t="s">
        <v>18150</v>
      </c>
      <c r="L2583" s="3157" t="s">
        <v>1928</v>
      </c>
      <c r="M2583" s="9231" t="s">
        <v>18169</v>
      </c>
      <c r="N2583" s="4625" t="s">
        <v>3952</v>
      </c>
      <c r="O2583" s="258">
        <v>18</v>
      </c>
      <c r="P2583" s="258">
        <v>18</v>
      </c>
      <c r="Q2583" s="9837" t="s">
        <v>18151</v>
      </c>
      <c r="R2583" s="9740"/>
      <c r="S2583" s="250"/>
      <c r="T2583" s="250"/>
      <c r="U2583" s="250"/>
      <c r="V2583" s="9958" t="s">
        <v>9338</v>
      </c>
      <c r="W2583" s="3455"/>
      <c r="X2583" s="9958" t="s">
        <v>37</v>
      </c>
      <c r="Y2583" s="250"/>
      <c r="Z2583" s="251"/>
      <c r="AA2583" s="9816">
        <v>4504512381</v>
      </c>
      <c r="AB2583" s="250"/>
      <c r="AC2583" s="9660">
        <v>35000</v>
      </c>
      <c r="AD2583" s="471">
        <v>11385</v>
      </c>
      <c r="AE2583" s="9660">
        <f>SUM(AD2583*P2583+AD2584*P2584+AC2583)</f>
        <v>290420</v>
      </c>
      <c r="AF2583" s="31"/>
      <c r="AG2583" s="26"/>
    </row>
    <row r="2584" spans="1:33" ht="30" customHeight="1">
      <c r="A2584" s="6325" t="s">
        <v>14478</v>
      </c>
      <c r="B2584" s="9700"/>
      <c r="C2584" s="9753"/>
      <c r="D2584" s="9753"/>
      <c r="E2584" s="9410"/>
      <c r="F2584" s="9715"/>
      <c r="G2584" s="9710"/>
      <c r="H2584" s="9867"/>
      <c r="I2584" s="9703"/>
      <c r="J2584" s="9705"/>
      <c r="K2584" s="9707"/>
      <c r="L2584" s="6092" t="s">
        <v>8516</v>
      </c>
      <c r="M2584" s="9280"/>
      <c r="N2584" s="6091" t="s">
        <v>3954</v>
      </c>
      <c r="O2584" s="258">
        <v>1</v>
      </c>
      <c r="P2584" s="258">
        <v>1</v>
      </c>
      <c r="Q2584" s="9730"/>
      <c r="R2584" s="9741"/>
      <c r="S2584" s="250"/>
      <c r="T2584" s="250"/>
      <c r="U2584" s="250"/>
      <c r="V2584" s="9718"/>
      <c r="W2584" s="3455"/>
      <c r="X2584" s="9718"/>
      <c r="Y2584" s="250"/>
      <c r="Z2584" s="251"/>
      <c r="AA2584" s="9718"/>
      <c r="AB2584" s="250"/>
      <c r="AC2584" s="9662"/>
      <c r="AD2584" s="471">
        <v>50490</v>
      </c>
      <c r="AE2584" s="9662"/>
      <c r="AF2584" s="31"/>
      <c r="AG2584" s="26"/>
    </row>
    <row r="2585" spans="1:33" ht="30" customHeight="1">
      <c r="A2585" s="5288" t="s">
        <v>8509</v>
      </c>
      <c r="B2585" s="5398" t="s">
        <v>18152</v>
      </c>
      <c r="C2585" s="340">
        <v>45729</v>
      </c>
      <c r="D2585" s="340">
        <f>WORKDAY(C2585,9)</f>
        <v>45742</v>
      </c>
      <c r="E2585" s="422"/>
      <c r="F2585" s="374"/>
      <c r="G2585" s="339">
        <v>8593</v>
      </c>
      <c r="H2585" s="3022" t="s">
        <v>12238</v>
      </c>
      <c r="I2585" s="487"/>
      <c r="J2585" s="5289" t="s">
        <v>18153</v>
      </c>
      <c r="K2585" s="3233" t="s">
        <v>18154</v>
      </c>
      <c r="L2585" s="3157" t="s">
        <v>76</v>
      </c>
      <c r="M2585" s="338" t="s">
        <v>18170</v>
      </c>
      <c r="N2585" s="255"/>
      <c r="O2585" s="258">
        <v>4</v>
      </c>
      <c r="P2585" s="257">
        <v>3</v>
      </c>
      <c r="Q2585" s="3330" t="s">
        <v>18155</v>
      </c>
      <c r="R2585" s="309"/>
      <c r="S2585" s="250"/>
      <c r="T2585" s="250"/>
      <c r="U2585" s="250"/>
      <c r="V2585" s="3990" t="s">
        <v>2073</v>
      </c>
      <c r="W2585" s="251"/>
      <c r="X2585" s="3990" t="s">
        <v>37</v>
      </c>
      <c r="Y2585" s="250"/>
      <c r="Z2585" s="251"/>
      <c r="AA2585" s="251">
        <v>4504512223</v>
      </c>
      <c r="AB2585" s="4419"/>
      <c r="AC2585" s="33">
        <v>0</v>
      </c>
      <c r="AD2585" s="471">
        <v>6714.9</v>
      </c>
      <c r="AE2585" s="33">
        <f t="shared" si="98"/>
        <v>20144.699999999997</v>
      </c>
      <c r="AF2585" s="31"/>
      <c r="AG2585" s="26"/>
    </row>
    <row r="2586" spans="1:33" ht="30" customHeight="1">
      <c r="A2586" s="3056" t="s">
        <v>8549</v>
      </c>
      <c r="B2586" s="2992" t="s">
        <v>18174</v>
      </c>
      <c r="C2586" s="1277">
        <v>45728</v>
      </c>
      <c r="D2586" s="1277">
        <f>WORKDAY(C2586,9)</f>
        <v>45741</v>
      </c>
      <c r="E2586" s="593"/>
      <c r="F2586" s="1297"/>
      <c r="G2586" s="1276">
        <v>8634</v>
      </c>
      <c r="H2586" s="3039" t="s">
        <v>18175</v>
      </c>
      <c r="I2586" s="1326"/>
      <c r="J2586" s="1304" t="s">
        <v>18176</v>
      </c>
      <c r="K2586" s="3057" t="s">
        <v>18177</v>
      </c>
      <c r="L2586" s="3058" t="s">
        <v>406</v>
      </c>
      <c r="M2586" s="771" t="s">
        <v>18235</v>
      </c>
      <c r="N2586" s="1176"/>
      <c r="O2586" s="1272">
        <v>9</v>
      </c>
      <c r="P2586" s="1272">
        <v>9</v>
      </c>
      <c r="Q2586" s="3043" t="s">
        <v>18041</v>
      </c>
      <c r="R2586" s="1173"/>
      <c r="S2586" s="1173"/>
      <c r="T2586" s="1173"/>
      <c r="U2586" s="1173"/>
      <c r="V2586" s="3361" t="s">
        <v>2073</v>
      </c>
      <c r="W2586" s="1173"/>
      <c r="X2586" s="3361" t="s">
        <v>37</v>
      </c>
      <c r="Y2586" s="1173"/>
      <c r="Z2586" s="3382" t="s">
        <v>45</v>
      </c>
      <c r="AA2586" s="1176">
        <v>4504513851</v>
      </c>
      <c r="AB2586" s="1173"/>
      <c r="AC2586" s="722">
        <v>3000</v>
      </c>
      <c r="AD2586" s="1266">
        <v>7858.62</v>
      </c>
      <c r="AE2586" s="722">
        <f t="shared" si="98"/>
        <v>73727.58</v>
      </c>
      <c r="AF2586" s="31"/>
      <c r="AG2586" s="26"/>
    </row>
    <row r="2587" spans="1:33" ht="30" customHeight="1">
      <c r="A2587" s="3730" t="s">
        <v>8549</v>
      </c>
      <c r="B2587" s="4105" t="s">
        <v>18178</v>
      </c>
      <c r="C2587" s="340">
        <v>45728</v>
      </c>
      <c r="D2587" s="340">
        <f>WORKDAY(C2587,7)</f>
        <v>45737</v>
      </c>
      <c r="E2587" s="422"/>
      <c r="F2587" s="374"/>
      <c r="G2587" s="339">
        <v>8634</v>
      </c>
      <c r="H2587" s="3022" t="s">
        <v>18181</v>
      </c>
      <c r="I2587" s="487"/>
      <c r="J2587" s="3732" t="s">
        <v>18182</v>
      </c>
      <c r="K2587" s="3233" t="s">
        <v>18183</v>
      </c>
      <c r="L2587" s="3157" t="s">
        <v>332</v>
      </c>
      <c r="M2587" s="338" t="s">
        <v>18236</v>
      </c>
      <c r="N2587" s="255"/>
      <c r="O2587" s="258">
        <v>17</v>
      </c>
      <c r="P2587" s="258">
        <v>17</v>
      </c>
      <c r="Q2587" s="3330" t="s">
        <v>18184</v>
      </c>
      <c r="R2587" s="309"/>
      <c r="S2587" s="250"/>
      <c r="T2587" s="250"/>
      <c r="U2587" s="250"/>
      <c r="V2587" s="3574" t="s">
        <v>2073</v>
      </c>
      <c r="W2587" s="3421"/>
      <c r="X2587" s="3574" t="s">
        <v>37</v>
      </c>
      <c r="Y2587" s="250"/>
      <c r="Z2587" s="251"/>
      <c r="AA2587" s="251">
        <v>4504514083</v>
      </c>
      <c r="AB2587" s="250"/>
      <c r="AC2587" s="33">
        <v>0</v>
      </c>
      <c r="AD2587" s="471">
        <v>7858.62</v>
      </c>
      <c r="AE2587" s="33">
        <f t="shared" si="98"/>
        <v>133596.54</v>
      </c>
      <c r="AF2587" s="31"/>
      <c r="AG2587" s="26"/>
    </row>
    <row r="2588" spans="1:33" ht="30" customHeight="1">
      <c r="A2588" s="3056" t="s">
        <v>8549</v>
      </c>
      <c r="B2588" s="2992" t="s">
        <v>18179</v>
      </c>
      <c r="C2588" s="1277">
        <v>45728</v>
      </c>
      <c r="D2588" s="1277">
        <f>WORKDAY(C2588,8)</f>
        <v>45740</v>
      </c>
      <c r="E2588" s="593"/>
      <c r="F2588" s="1297"/>
      <c r="G2588" s="1276">
        <v>8634</v>
      </c>
      <c r="H2588" s="3039" t="s">
        <v>4883</v>
      </c>
      <c r="I2588" s="1326"/>
      <c r="J2588" s="3043" t="s">
        <v>18185</v>
      </c>
      <c r="K2588" s="3057" t="s">
        <v>18186</v>
      </c>
      <c r="L2588" s="3058" t="s">
        <v>341</v>
      </c>
      <c r="M2588" s="771" t="s">
        <v>18237</v>
      </c>
      <c r="N2588" s="1176"/>
      <c r="O2588" s="1272">
        <v>12</v>
      </c>
      <c r="P2588" s="1272">
        <v>12</v>
      </c>
      <c r="Q2588" s="3043" t="s">
        <v>18187</v>
      </c>
      <c r="R2588" s="1173"/>
      <c r="S2588" s="1173"/>
      <c r="T2588" s="1173"/>
      <c r="U2588" s="1173"/>
      <c r="V2588" s="3099" t="s">
        <v>2073</v>
      </c>
      <c r="W2588" s="1173"/>
      <c r="X2588" s="3099" t="s">
        <v>37</v>
      </c>
      <c r="Y2588" s="1173"/>
      <c r="Z2588" s="3116" t="s">
        <v>45</v>
      </c>
      <c r="AA2588" s="1176">
        <v>4504514084</v>
      </c>
      <c r="AB2588" s="1173"/>
      <c r="AC2588" s="722">
        <v>0</v>
      </c>
      <c r="AD2588" s="1266">
        <v>7858.62</v>
      </c>
      <c r="AE2588" s="722">
        <f t="shared" si="98"/>
        <v>94303.44</v>
      </c>
      <c r="AF2588" s="31"/>
      <c r="AG2588" s="26"/>
    </row>
    <row r="2589" spans="1:33" ht="30" customHeight="1">
      <c r="A2589" s="3056" t="s">
        <v>8549</v>
      </c>
      <c r="B2589" s="2992" t="s">
        <v>18180</v>
      </c>
      <c r="C2589" s="1277">
        <v>45729</v>
      </c>
      <c r="D2589" s="1277">
        <f>WORKDAY(C2589,7)</f>
        <v>45740</v>
      </c>
      <c r="E2589" s="593"/>
      <c r="F2589" s="1297"/>
      <c r="G2589" s="1276">
        <v>8634</v>
      </c>
      <c r="H2589" s="3039" t="s">
        <v>1340</v>
      </c>
      <c r="I2589" s="1326"/>
      <c r="J2589" s="1304" t="s">
        <v>9534</v>
      </c>
      <c r="K2589" s="3057" t="s">
        <v>18189</v>
      </c>
      <c r="L2589" s="3058" t="s">
        <v>179</v>
      </c>
      <c r="M2589" s="771" t="s">
        <v>18238</v>
      </c>
      <c r="N2589" s="1176"/>
      <c r="O2589" s="1272">
        <v>8</v>
      </c>
      <c r="P2589" s="1272">
        <v>8</v>
      </c>
      <c r="Q2589" s="3043" t="s">
        <v>18188</v>
      </c>
      <c r="R2589" s="1173"/>
      <c r="S2589" s="1173"/>
      <c r="T2589" s="1173"/>
      <c r="U2589" s="1173"/>
      <c r="V2589" s="3063" t="s">
        <v>2073</v>
      </c>
      <c r="W2589" s="1173"/>
      <c r="X2589" s="3063" t="s">
        <v>37</v>
      </c>
      <c r="Y2589" s="1173"/>
      <c r="Z2589" s="3032" t="s">
        <v>45</v>
      </c>
      <c r="AA2589" s="1176">
        <v>4504513091</v>
      </c>
      <c r="AB2589" s="1173"/>
      <c r="AC2589" s="722">
        <v>0</v>
      </c>
      <c r="AD2589" s="1266">
        <v>7858.62</v>
      </c>
      <c r="AE2589" s="722">
        <f t="shared" si="98"/>
        <v>62868.959999999999</v>
      </c>
      <c r="AF2589" s="31"/>
      <c r="AG2589" s="26"/>
    </row>
    <row r="2590" spans="1:33" s="4113" customFormat="1" ht="30" customHeight="1">
      <c r="A2590" s="5136" t="s">
        <v>9092</v>
      </c>
      <c r="B2590" s="1504" t="s">
        <v>18190</v>
      </c>
      <c r="C2590" s="358">
        <v>45728</v>
      </c>
      <c r="D2590" s="358">
        <f>WORKDAY(C2590,8)</f>
        <v>45740</v>
      </c>
      <c r="E2590" s="37"/>
      <c r="F2590" s="449"/>
      <c r="G2590" s="360">
        <v>8599</v>
      </c>
      <c r="H2590" s="2987" t="s">
        <v>11964</v>
      </c>
      <c r="I2590" s="539"/>
      <c r="J2590" s="2990" t="s">
        <v>18191</v>
      </c>
      <c r="K2590" s="2988" t="s">
        <v>18192</v>
      </c>
      <c r="L2590" s="2989" t="s">
        <v>173</v>
      </c>
      <c r="M2590" s="135" t="s">
        <v>18239</v>
      </c>
      <c r="N2590" s="364"/>
      <c r="O2590" s="365">
        <v>1</v>
      </c>
      <c r="P2590" s="365">
        <v>1</v>
      </c>
      <c r="Q2590" s="1991" t="s">
        <v>18193</v>
      </c>
      <c r="R2590" s="366"/>
      <c r="S2590" s="366"/>
      <c r="T2590" s="366"/>
      <c r="U2590" s="366"/>
      <c r="V2590" s="366"/>
      <c r="W2590" s="366"/>
      <c r="X2590" s="366"/>
      <c r="Y2590" s="366"/>
      <c r="Z2590" s="364"/>
      <c r="AA2590" s="364">
        <v>4504513219</v>
      </c>
      <c r="AB2590" s="366"/>
      <c r="AC2590" s="280"/>
      <c r="AD2590" s="542"/>
      <c r="AE2590" s="280"/>
      <c r="AF2590" s="68"/>
      <c r="AG2590" s="71"/>
    </row>
    <row r="2591" spans="1:33" ht="30" customHeight="1">
      <c r="A2591" s="3056" t="s">
        <v>9092</v>
      </c>
      <c r="B2591" s="2992" t="s">
        <v>18194</v>
      </c>
      <c r="C2591" s="1277">
        <v>45729</v>
      </c>
      <c r="D2591" s="1277">
        <f>WORKDAY(C2591,10)</f>
        <v>45743</v>
      </c>
      <c r="E2591" s="593"/>
      <c r="F2591" s="1297"/>
      <c r="G2591" s="1276">
        <v>8599</v>
      </c>
      <c r="H2591" s="3039" t="s">
        <v>2643</v>
      </c>
      <c r="I2591" s="1326"/>
      <c r="J2591" s="1304" t="s">
        <v>18195</v>
      </c>
      <c r="K2591" s="3057" t="s">
        <v>18196</v>
      </c>
      <c r="L2591" s="3058" t="s">
        <v>193</v>
      </c>
      <c r="M2591" s="771" t="s">
        <v>18240</v>
      </c>
      <c r="N2591" s="1176"/>
      <c r="O2591" s="1272">
        <v>6</v>
      </c>
      <c r="P2591" s="1272">
        <v>6</v>
      </c>
      <c r="Q2591" s="2014" t="s">
        <v>18197</v>
      </c>
      <c r="R2591" s="1173"/>
      <c r="S2591" s="1173"/>
      <c r="T2591" s="1173"/>
      <c r="U2591" s="1173"/>
      <c r="V2591" s="3002" t="s">
        <v>2073</v>
      </c>
      <c r="W2591" s="1173"/>
      <c r="X2591" s="3002" t="s">
        <v>37</v>
      </c>
      <c r="Y2591" s="1173"/>
      <c r="Z2591" s="3032" t="s">
        <v>45</v>
      </c>
      <c r="AA2591" s="1176">
        <v>4504513089</v>
      </c>
      <c r="AB2591" s="1173"/>
      <c r="AC2591" s="722">
        <v>6000</v>
      </c>
      <c r="AD2591" s="1266">
        <v>7938</v>
      </c>
      <c r="AE2591" s="722">
        <f t="shared" si="98"/>
        <v>53628</v>
      </c>
      <c r="AF2591" s="31"/>
      <c r="AG2591" s="26"/>
    </row>
    <row r="2592" spans="1:33" ht="30" customHeight="1">
      <c r="A2592" s="3056" t="s">
        <v>8600</v>
      </c>
      <c r="B2592" s="9743" t="s">
        <v>18198</v>
      </c>
      <c r="C2592" s="9765">
        <v>45728</v>
      </c>
      <c r="D2592" s="9765">
        <f>WORKDAY(C2592,11)</f>
        <v>45743</v>
      </c>
      <c r="E2592" s="8864"/>
      <c r="F2592" s="9809"/>
      <c r="G2592" s="9840">
        <v>8647</v>
      </c>
      <c r="H2592" s="9835" t="s">
        <v>1124</v>
      </c>
      <c r="I2592" s="9857"/>
      <c r="J2592" s="9843" t="s">
        <v>18199</v>
      </c>
      <c r="K2592" s="9887" t="s">
        <v>18200</v>
      </c>
      <c r="L2592" s="3058" t="s">
        <v>3097</v>
      </c>
      <c r="M2592" s="8868" t="s">
        <v>18241</v>
      </c>
      <c r="N2592" s="3217"/>
      <c r="O2592" s="1272">
        <v>42</v>
      </c>
      <c r="P2592" s="257">
        <v>46</v>
      </c>
      <c r="Q2592" s="10012" t="s">
        <v>18201</v>
      </c>
      <c r="R2592" s="1173"/>
      <c r="S2592" s="1173"/>
      <c r="T2592" s="1173"/>
      <c r="U2592" s="1173"/>
      <c r="V2592" s="9856" t="s">
        <v>2073</v>
      </c>
      <c r="W2592" s="1173"/>
      <c r="X2592" s="9856" t="s">
        <v>37</v>
      </c>
      <c r="Y2592" s="1173"/>
      <c r="Z2592" s="9960" t="s">
        <v>45</v>
      </c>
      <c r="AA2592" s="9840">
        <v>4504513086</v>
      </c>
      <c r="AB2592" s="1173"/>
      <c r="AC2592" s="8912">
        <v>0</v>
      </c>
      <c r="AD2592" s="1266">
        <v>7938</v>
      </c>
      <c r="AE2592" s="8912">
        <f>SUM(AD2592*P2592+AD2593*P2593+AC2592)</f>
        <v>374752</v>
      </c>
      <c r="AF2592" s="31"/>
      <c r="AG2592" s="26"/>
    </row>
    <row r="2593" spans="1:33" ht="30" customHeight="1">
      <c r="A2593" s="3056" t="s">
        <v>8600</v>
      </c>
      <c r="B2593" s="9700"/>
      <c r="C2593" s="9766"/>
      <c r="D2593" s="9766"/>
      <c r="E2593" s="8866"/>
      <c r="F2593" s="9810"/>
      <c r="G2593" s="9834"/>
      <c r="H2593" s="9836"/>
      <c r="I2593" s="9858"/>
      <c r="J2593" s="9844"/>
      <c r="K2593" s="9888"/>
      <c r="L2593" s="3107" t="s">
        <v>7674</v>
      </c>
      <c r="M2593" s="8869"/>
      <c r="N2593" s="3217"/>
      <c r="O2593" s="1272">
        <v>2</v>
      </c>
      <c r="P2593" s="1272">
        <v>2</v>
      </c>
      <c r="Q2593" s="9846"/>
      <c r="R2593" s="1173"/>
      <c r="S2593" s="1173"/>
      <c r="T2593" s="1173"/>
      <c r="U2593" s="1173"/>
      <c r="V2593" s="9985"/>
      <c r="W2593" s="1173"/>
      <c r="X2593" s="9985"/>
      <c r="Y2593" s="1173"/>
      <c r="Z2593" s="9990"/>
      <c r="AA2593" s="9834"/>
      <c r="AB2593" s="1173"/>
      <c r="AC2593" s="8913"/>
      <c r="AD2593" s="1266">
        <v>4802</v>
      </c>
      <c r="AE2593" s="8913"/>
      <c r="AF2593" s="31"/>
      <c r="AG2593" s="26"/>
    </row>
    <row r="2594" spans="1:33" ht="30" customHeight="1">
      <c r="A2594" s="3056" t="s">
        <v>8916</v>
      </c>
      <c r="B2594" s="2992" t="s">
        <v>18202</v>
      </c>
      <c r="C2594" s="1277">
        <v>45729</v>
      </c>
      <c r="D2594" s="1277">
        <f>WORKDAY(C2594,7)</f>
        <v>45740</v>
      </c>
      <c r="E2594" s="593"/>
      <c r="F2594" s="1297"/>
      <c r="G2594" s="1276">
        <v>8646</v>
      </c>
      <c r="H2594" s="3039" t="s">
        <v>18203</v>
      </c>
      <c r="I2594" s="1326"/>
      <c r="J2594" s="1304" t="s">
        <v>18204</v>
      </c>
      <c r="K2594" s="2631" t="s">
        <v>18205</v>
      </c>
      <c r="L2594" s="3058" t="s">
        <v>76</v>
      </c>
      <c r="M2594" s="771" t="s">
        <v>18242</v>
      </c>
      <c r="N2594" s="1176"/>
      <c r="O2594" s="1272">
        <v>4</v>
      </c>
      <c r="P2594" s="1272">
        <v>4</v>
      </c>
      <c r="Q2594" s="2014" t="s">
        <v>10652</v>
      </c>
      <c r="R2594" s="1173"/>
      <c r="S2594" s="1173"/>
      <c r="T2594" s="1173"/>
      <c r="U2594" s="1173"/>
      <c r="V2594" s="3044" t="s">
        <v>2073</v>
      </c>
      <c r="W2594" s="1173"/>
      <c r="X2594" s="3044" t="s">
        <v>37</v>
      </c>
      <c r="Y2594" s="1173"/>
      <c r="Z2594" s="3095" t="s">
        <v>45</v>
      </c>
      <c r="AA2594" s="1176">
        <v>4504514091</v>
      </c>
      <c r="AB2594" s="1173"/>
      <c r="AC2594" s="722">
        <v>13950</v>
      </c>
      <c r="AD2594" s="1266">
        <v>10976</v>
      </c>
      <c r="AE2594" s="722">
        <f t="shared" si="98"/>
        <v>57854</v>
      </c>
      <c r="AF2594" s="31"/>
      <c r="AG2594" s="26"/>
    </row>
    <row r="2595" spans="1:33" ht="30" customHeight="1">
      <c r="A2595" s="3730" t="s">
        <v>8916</v>
      </c>
      <c r="B2595" s="4105" t="s">
        <v>18206</v>
      </c>
      <c r="C2595" s="340">
        <v>45729</v>
      </c>
      <c r="D2595" s="340">
        <f>WORKDAY(C2595,13)</f>
        <v>45748</v>
      </c>
      <c r="E2595" s="422"/>
      <c r="F2595" s="374"/>
      <c r="G2595" s="339">
        <v>8646</v>
      </c>
      <c r="H2595" s="3022" t="s">
        <v>12569</v>
      </c>
      <c r="I2595" s="487"/>
      <c r="J2595" s="3732" t="s">
        <v>18208</v>
      </c>
      <c r="K2595" s="3233" t="s">
        <v>18209</v>
      </c>
      <c r="L2595" s="3157" t="s">
        <v>76</v>
      </c>
      <c r="M2595" s="338" t="s">
        <v>18243</v>
      </c>
      <c r="N2595" s="255"/>
      <c r="O2595" s="258">
        <v>4</v>
      </c>
      <c r="P2595" s="258">
        <v>4</v>
      </c>
      <c r="Q2595" s="3330" t="s">
        <v>18210</v>
      </c>
      <c r="R2595" s="309"/>
      <c r="S2595" s="250"/>
      <c r="T2595" s="250"/>
      <c r="U2595" s="250"/>
      <c r="V2595" s="3575" t="s">
        <v>2073</v>
      </c>
      <c r="W2595" s="3421"/>
      <c r="X2595" s="3575" t="s">
        <v>37</v>
      </c>
      <c r="Y2595" s="250"/>
      <c r="Z2595" s="251"/>
      <c r="AA2595" s="251">
        <v>4504514092</v>
      </c>
      <c r="AB2595" s="250"/>
      <c r="AC2595" s="33">
        <v>46500</v>
      </c>
      <c r="AD2595" s="471">
        <v>10976</v>
      </c>
      <c r="AE2595" s="33">
        <f t="shared" si="98"/>
        <v>90404</v>
      </c>
      <c r="AF2595" s="31"/>
      <c r="AG2595" s="26"/>
    </row>
    <row r="2596" spans="1:33" ht="30" customHeight="1">
      <c r="A2596" s="2981" t="s">
        <v>8916</v>
      </c>
      <c r="B2596" s="1812" t="s">
        <v>18207</v>
      </c>
      <c r="C2596" s="1813">
        <v>45729</v>
      </c>
      <c r="D2596" s="1813">
        <f>WORKDAY(C2596,90)</f>
        <v>45855</v>
      </c>
      <c r="E2596" s="114">
        <v>46132</v>
      </c>
      <c r="F2596" s="2975">
        <f t="shared" ref="F2596" si="99">SUM(D2596-E2596)</f>
        <v>-277</v>
      </c>
      <c r="G2596" s="1811">
        <v>8646</v>
      </c>
      <c r="H2596" s="2982" t="s">
        <v>18211</v>
      </c>
      <c r="I2596" s="525"/>
      <c r="J2596" s="1815" t="s">
        <v>18212</v>
      </c>
      <c r="K2596" s="2983" t="s">
        <v>18213</v>
      </c>
      <c r="L2596" s="2984" t="s">
        <v>193</v>
      </c>
      <c r="M2596" s="1438" t="s">
        <v>18244</v>
      </c>
      <c r="N2596" s="251"/>
      <c r="O2596" s="253">
        <v>6</v>
      </c>
      <c r="P2596" s="257">
        <v>13</v>
      </c>
      <c r="Q2596" s="2985" t="s">
        <v>18214</v>
      </c>
      <c r="R2596" s="250"/>
      <c r="S2596" s="250"/>
      <c r="T2596" s="250"/>
      <c r="U2596" s="250"/>
      <c r="V2596" s="250"/>
      <c r="W2596" s="250"/>
      <c r="X2596" s="250"/>
      <c r="Y2596" s="250"/>
      <c r="Z2596" s="251"/>
      <c r="AA2596" s="251">
        <v>4504514017</v>
      </c>
      <c r="AB2596" s="250"/>
      <c r="AC2596" s="33">
        <v>168000</v>
      </c>
      <c r="AD2596" s="471">
        <v>10976</v>
      </c>
      <c r="AE2596" s="33">
        <f t="shared" si="98"/>
        <v>310688</v>
      </c>
      <c r="AF2596" s="31"/>
      <c r="AG2596" s="26"/>
    </row>
    <row r="2597" spans="1:33" ht="30" customHeight="1">
      <c r="A2597" s="3339" t="s">
        <v>8568</v>
      </c>
      <c r="B2597" s="9928" t="s">
        <v>18216</v>
      </c>
      <c r="C2597" s="9752">
        <v>45729</v>
      </c>
      <c r="D2597" s="9752">
        <f>WORKDAY(C2597,60)</f>
        <v>45813</v>
      </c>
      <c r="E2597" s="9721"/>
      <c r="F2597" s="9714"/>
      <c r="G2597" s="9708">
        <v>8369</v>
      </c>
      <c r="H2597" s="9865" t="s">
        <v>18215</v>
      </c>
      <c r="I2597" s="9701"/>
      <c r="J2597" s="9879" t="s">
        <v>18217</v>
      </c>
      <c r="K2597" s="9837" t="s">
        <v>18218</v>
      </c>
      <c r="L2597" s="552" t="s">
        <v>13689</v>
      </c>
      <c r="M2597" s="9231" t="s">
        <v>18245</v>
      </c>
      <c r="N2597" s="4625" t="s">
        <v>3953</v>
      </c>
      <c r="O2597" s="258">
        <v>1</v>
      </c>
      <c r="P2597" s="258">
        <v>1</v>
      </c>
      <c r="Q2597" s="9837" t="s">
        <v>18219</v>
      </c>
      <c r="R2597" s="9740"/>
      <c r="S2597" s="250"/>
      <c r="T2597" s="250"/>
      <c r="U2597" s="250"/>
      <c r="V2597" s="10003" t="s">
        <v>9338</v>
      </c>
      <c r="W2597" s="3455"/>
      <c r="X2597" s="10003" t="s">
        <v>7042</v>
      </c>
      <c r="Y2597" s="250"/>
      <c r="Z2597" s="251"/>
      <c r="AA2597" s="9816">
        <v>4504513092</v>
      </c>
      <c r="AB2597" s="250"/>
      <c r="AC2597" s="9660">
        <v>0</v>
      </c>
      <c r="AD2597" s="471">
        <v>191763</v>
      </c>
      <c r="AE2597" s="9660">
        <f>AD2597*P2597+AD2598*P2598+AD2599*P2599+AD2600*P2600</f>
        <v>640233</v>
      </c>
      <c r="AF2597" s="31"/>
      <c r="AG2597" s="26"/>
    </row>
    <row r="2598" spans="1:33" ht="30" customHeight="1">
      <c r="A2598" s="3339" t="s">
        <v>8568</v>
      </c>
      <c r="B2598" s="9699"/>
      <c r="C2598" s="9784"/>
      <c r="D2598" s="9784"/>
      <c r="E2598" s="9722"/>
      <c r="F2598" s="9795"/>
      <c r="G2598" s="9709"/>
      <c r="H2598" s="9866"/>
      <c r="I2598" s="9702"/>
      <c r="J2598" s="9732"/>
      <c r="K2598" s="9712"/>
      <c r="L2598" s="552" t="s">
        <v>9966</v>
      </c>
      <c r="M2598" s="9309"/>
      <c r="N2598" s="4625" t="s">
        <v>3951</v>
      </c>
      <c r="O2598" s="258">
        <v>1</v>
      </c>
      <c r="P2598" s="258">
        <v>1</v>
      </c>
      <c r="Q2598" s="9712"/>
      <c r="R2598" s="9782"/>
      <c r="S2598" s="250"/>
      <c r="T2598" s="250"/>
      <c r="U2598" s="250"/>
      <c r="V2598" s="9717"/>
      <c r="W2598" s="3455"/>
      <c r="X2598" s="9717"/>
      <c r="Y2598" s="250"/>
      <c r="Z2598" s="251"/>
      <c r="AA2598" s="9717"/>
      <c r="AB2598" s="250"/>
      <c r="AC2598" s="9661"/>
      <c r="AD2598" s="471">
        <v>26730</v>
      </c>
      <c r="AE2598" s="9661"/>
      <c r="AF2598" s="31"/>
      <c r="AG2598" s="26"/>
    </row>
    <row r="2599" spans="1:33" ht="30" customHeight="1">
      <c r="A2599" s="3339" t="s">
        <v>8568</v>
      </c>
      <c r="B2599" s="9699"/>
      <c r="C2599" s="9784"/>
      <c r="D2599" s="9784"/>
      <c r="E2599" s="9722"/>
      <c r="F2599" s="9795"/>
      <c r="G2599" s="9709"/>
      <c r="H2599" s="9866"/>
      <c r="I2599" s="9703"/>
      <c r="J2599" s="9732"/>
      <c r="K2599" s="9712"/>
      <c r="L2599" s="3157" t="s">
        <v>8688</v>
      </c>
      <c r="M2599" s="9309"/>
      <c r="N2599" s="4625" t="s">
        <v>3951</v>
      </c>
      <c r="O2599" s="258">
        <v>1</v>
      </c>
      <c r="P2599" s="258">
        <v>1</v>
      </c>
      <c r="Q2599" s="9712"/>
      <c r="R2599" s="9741"/>
      <c r="S2599" s="250"/>
      <c r="T2599" s="250"/>
      <c r="U2599" s="250"/>
      <c r="V2599" s="9717"/>
      <c r="W2599" s="3455"/>
      <c r="X2599" s="9717"/>
      <c r="Y2599" s="250"/>
      <c r="Z2599" s="251"/>
      <c r="AA2599" s="9717"/>
      <c r="AB2599" s="250"/>
      <c r="AC2599" s="9661"/>
      <c r="AD2599" s="471">
        <v>47520</v>
      </c>
      <c r="AE2599" s="9661"/>
      <c r="AF2599" s="31"/>
      <c r="AG2599" s="26"/>
    </row>
    <row r="2600" spans="1:33" ht="30" customHeight="1">
      <c r="A2600" s="6577" t="s">
        <v>8568</v>
      </c>
      <c r="B2600" s="9700"/>
      <c r="C2600" s="9753"/>
      <c r="D2600" s="9753"/>
      <c r="E2600" s="9410"/>
      <c r="F2600" s="9715"/>
      <c r="G2600" s="9710"/>
      <c r="H2600" s="9867"/>
      <c r="I2600" s="487"/>
      <c r="J2600" s="9705"/>
      <c r="K2600" s="9713"/>
      <c r="L2600" s="4571" t="s">
        <v>23662</v>
      </c>
      <c r="M2600" s="9280"/>
      <c r="N2600" s="4625"/>
      <c r="O2600" s="257">
        <v>140</v>
      </c>
      <c r="P2600" s="257">
        <v>140</v>
      </c>
      <c r="Q2600" s="9713"/>
      <c r="R2600" s="4237"/>
      <c r="S2600" s="250"/>
      <c r="T2600" s="250"/>
      <c r="U2600" s="250"/>
      <c r="V2600" s="9718"/>
      <c r="W2600" s="3455"/>
      <c r="X2600" s="9718"/>
      <c r="Y2600" s="250"/>
      <c r="Z2600" s="251"/>
      <c r="AA2600" s="9718"/>
      <c r="AB2600" s="250"/>
      <c r="AC2600" s="9662"/>
      <c r="AD2600" s="471">
        <v>2673</v>
      </c>
      <c r="AE2600" s="9662"/>
      <c r="AF2600" s="31"/>
      <c r="AG2600" s="26"/>
    </row>
    <row r="2601" spans="1:33" ht="30" customHeight="1">
      <c r="A2601" s="3541" t="s">
        <v>8509</v>
      </c>
      <c r="B2601" s="4100" t="s">
        <v>18220</v>
      </c>
      <c r="C2601" s="340">
        <v>45729</v>
      </c>
      <c r="D2601" s="340">
        <f>WORKDAY(C2601,9)</f>
        <v>45742</v>
      </c>
      <c r="E2601" s="422"/>
      <c r="F2601" s="374"/>
      <c r="G2601" s="339">
        <v>8593</v>
      </c>
      <c r="H2601" s="3022" t="s">
        <v>855</v>
      </c>
      <c r="I2601" s="487"/>
      <c r="J2601" s="3542" t="s">
        <v>18221</v>
      </c>
      <c r="K2601" s="3233" t="s">
        <v>18222</v>
      </c>
      <c r="L2601" s="3157" t="s">
        <v>76</v>
      </c>
      <c r="M2601" s="338" t="s">
        <v>18246</v>
      </c>
      <c r="N2601" s="255"/>
      <c r="O2601" s="258">
        <v>4</v>
      </c>
      <c r="P2601" s="258">
        <v>4</v>
      </c>
      <c r="Q2601" s="3330" t="s">
        <v>18223</v>
      </c>
      <c r="R2601" s="309"/>
      <c r="S2601" s="250"/>
      <c r="T2601" s="250"/>
      <c r="U2601" s="250"/>
      <c r="V2601" s="3471" t="s">
        <v>2073</v>
      </c>
      <c r="W2601" s="251"/>
      <c r="X2601" s="3471" t="s">
        <v>7042</v>
      </c>
      <c r="Y2601" s="250"/>
      <c r="Z2601" s="251"/>
      <c r="AA2601" s="251">
        <v>4504513255</v>
      </c>
      <c r="AB2601" s="250"/>
      <c r="AC2601" s="33">
        <v>0</v>
      </c>
      <c r="AD2601" s="471">
        <v>6714.9</v>
      </c>
      <c r="AE2601" s="33">
        <f t="shared" ref="AE2601:AE2617" si="100">SUM(AD2601*P2601+AC2601)</f>
        <v>26859.599999999999</v>
      </c>
      <c r="AF2601" s="31"/>
      <c r="AG2601" s="26"/>
    </row>
    <row r="2602" spans="1:33" ht="30" customHeight="1">
      <c r="A2602" s="3056" t="s">
        <v>8509</v>
      </c>
      <c r="B2602" s="2992" t="s">
        <v>18224</v>
      </c>
      <c r="C2602" s="1277">
        <v>45729</v>
      </c>
      <c r="D2602" s="1277">
        <f>WORKDAY(C2602,11)</f>
        <v>45744</v>
      </c>
      <c r="E2602" s="593"/>
      <c r="F2602" s="1297"/>
      <c r="G2602" s="1276">
        <v>8593</v>
      </c>
      <c r="H2602" s="3039" t="s">
        <v>13602</v>
      </c>
      <c r="I2602" s="1326"/>
      <c r="J2602" s="3043" t="s">
        <v>18395</v>
      </c>
      <c r="K2602" s="3057" t="s">
        <v>18225</v>
      </c>
      <c r="L2602" s="3058" t="s">
        <v>179</v>
      </c>
      <c r="M2602" s="771" t="s">
        <v>18247</v>
      </c>
      <c r="N2602" s="1176"/>
      <c r="O2602" s="1272">
        <v>8</v>
      </c>
      <c r="P2602" s="1272">
        <v>8</v>
      </c>
      <c r="Q2602" s="3043" t="s">
        <v>18226</v>
      </c>
      <c r="R2602" s="1173"/>
      <c r="S2602" s="1173"/>
      <c r="T2602" s="1173"/>
      <c r="U2602" s="1173"/>
      <c r="V2602" s="3258" t="s">
        <v>2073</v>
      </c>
      <c r="W2602" s="1173"/>
      <c r="X2602" s="3258" t="s">
        <v>37</v>
      </c>
      <c r="Y2602" s="1173"/>
      <c r="Z2602" s="3272" t="s">
        <v>45</v>
      </c>
      <c r="AA2602" s="1176">
        <v>4504513578</v>
      </c>
      <c r="AB2602" s="1173"/>
      <c r="AC2602" s="722">
        <v>0</v>
      </c>
      <c r="AD2602" s="1266">
        <v>6714.9</v>
      </c>
      <c r="AE2602" s="722">
        <f t="shared" si="100"/>
        <v>53719.199999999997</v>
      </c>
      <c r="AF2602" s="31"/>
      <c r="AG2602" s="26"/>
    </row>
    <row r="2603" spans="1:33" ht="30" customHeight="1">
      <c r="A2603" s="5215" t="s">
        <v>8509</v>
      </c>
      <c r="B2603" s="5235" t="s">
        <v>18227</v>
      </c>
      <c r="C2603" s="340">
        <v>45730</v>
      </c>
      <c r="D2603" s="340">
        <f>WORKDAY(C2603,10)</f>
        <v>45744</v>
      </c>
      <c r="E2603" s="422"/>
      <c r="F2603" s="374"/>
      <c r="G2603" s="339">
        <v>8593</v>
      </c>
      <c r="H2603" s="3022" t="s">
        <v>18228</v>
      </c>
      <c r="I2603" s="487"/>
      <c r="J2603" s="5217" t="s">
        <v>18229</v>
      </c>
      <c r="K2603" s="3233" t="s">
        <v>18230</v>
      </c>
      <c r="L2603" s="3157" t="s">
        <v>28</v>
      </c>
      <c r="M2603" s="338" t="s">
        <v>18248</v>
      </c>
      <c r="N2603" s="255"/>
      <c r="O2603" s="258">
        <v>2</v>
      </c>
      <c r="P2603" s="258">
        <v>2</v>
      </c>
      <c r="Q2603" s="3330" t="s">
        <v>18231</v>
      </c>
      <c r="R2603" s="309"/>
      <c r="S2603" s="250"/>
      <c r="T2603" s="250"/>
      <c r="U2603" s="250"/>
      <c r="V2603" s="5148" t="s">
        <v>9338</v>
      </c>
      <c r="W2603" s="251"/>
      <c r="X2603" s="5148" t="s">
        <v>7042</v>
      </c>
      <c r="Y2603" s="250"/>
      <c r="Z2603" s="251"/>
      <c r="AA2603" s="251">
        <v>4504514045</v>
      </c>
      <c r="AB2603" s="250"/>
      <c r="AC2603" s="33">
        <v>0</v>
      </c>
      <c r="AD2603" s="471">
        <v>6714.9</v>
      </c>
      <c r="AE2603" s="33">
        <f t="shared" si="100"/>
        <v>13429.8</v>
      </c>
      <c r="AF2603" s="31"/>
      <c r="AG2603" s="26"/>
    </row>
    <row r="2604" spans="1:33" ht="30" customHeight="1">
      <c r="A2604" s="4378" t="s">
        <v>8570</v>
      </c>
      <c r="B2604" s="5057" t="s">
        <v>18232</v>
      </c>
      <c r="C2604" s="340">
        <v>45729</v>
      </c>
      <c r="D2604" s="340">
        <f>WORKDAY(C2604,11)</f>
        <v>45744</v>
      </c>
      <c r="E2604" s="422"/>
      <c r="F2604" s="374"/>
      <c r="G2604" s="339">
        <v>9013</v>
      </c>
      <c r="H2604" s="3022" t="s">
        <v>9375</v>
      </c>
      <c r="I2604" s="487"/>
      <c r="J2604" s="4379" t="s">
        <v>18233</v>
      </c>
      <c r="K2604" s="3233" t="s">
        <v>18234</v>
      </c>
      <c r="L2604" s="3157" t="s">
        <v>28</v>
      </c>
      <c r="M2604" s="338" t="s">
        <v>18249</v>
      </c>
      <c r="N2604" s="255"/>
      <c r="O2604" s="258">
        <v>2</v>
      </c>
      <c r="P2604" s="258">
        <v>2</v>
      </c>
      <c r="Q2604" s="3330" t="s">
        <v>18231</v>
      </c>
      <c r="R2604" s="309"/>
      <c r="S2604" s="250"/>
      <c r="T2604" s="250"/>
      <c r="U2604" s="250"/>
      <c r="V2604" s="4375" t="s">
        <v>2073</v>
      </c>
      <c r="W2604" s="251"/>
      <c r="X2604" s="4375" t="s">
        <v>7042</v>
      </c>
      <c r="Y2604" s="250"/>
      <c r="Z2604" s="251"/>
      <c r="AA2604" s="251">
        <v>4504513576</v>
      </c>
      <c r="AB2604" s="250"/>
      <c r="AC2604" s="33">
        <v>0</v>
      </c>
      <c r="AD2604" s="471">
        <v>6544.8</v>
      </c>
      <c r="AE2604" s="33">
        <f t="shared" si="100"/>
        <v>13089.6</v>
      </c>
      <c r="AF2604" s="31"/>
      <c r="AG2604" s="26"/>
    </row>
    <row r="2605" spans="1:33" ht="30" customHeight="1">
      <c r="A2605" s="3038" t="s">
        <v>17456</v>
      </c>
      <c r="B2605" s="2992" t="s">
        <v>18251</v>
      </c>
      <c r="C2605" s="1277">
        <v>45728</v>
      </c>
      <c r="D2605" s="1277">
        <f>WORKDAY(C2605,11)</f>
        <v>45743</v>
      </c>
      <c r="E2605" s="593"/>
      <c r="F2605" s="1297"/>
      <c r="G2605" s="1276">
        <v>8610</v>
      </c>
      <c r="H2605" s="3117" t="s">
        <v>10337</v>
      </c>
      <c r="I2605" s="1326"/>
      <c r="J2605" s="1304" t="s">
        <v>18252</v>
      </c>
      <c r="K2605" s="3041" t="s">
        <v>18253</v>
      </c>
      <c r="L2605" s="3058" t="s">
        <v>76</v>
      </c>
      <c r="M2605" s="771" t="s">
        <v>18363</v>
      </c>
      <c r="N2605" s="1176"/>
      <c r="O2605" s="1272">
        <v>4</v>
      </c>
      <c r="P2605" s="1272">
        <v>4</v>
      </c>
      <c r="Q2605" s="3043" t="s">
        <v>18254</v>
      </c>
      <c r="R2605" s="1173"/>
      <c r="S2605" s="1173"/>
      <c r="T2605" s="1173"/>
      <c r="U2605" s="1173"/>
      <c r="V2605" s="3116" t="s">
        <v>2073</v>
      </c>
      <c r="W2605" s="1173"/>
      <c r="X2605" s="3116" t="s">
        <v>37</v>
      </c>
      <c r="Y2605" s="1173"/>
      <c r="Z2605" s="3130" t="s">
        <v>45</v>
      </c>
      <c r="AA2605" s="1176">
        <v>4504514232</v>
      </c>
      <c r="AB2605" s="1173"/>
      <c r="AC2605" s="722">
        <v>0</v>
      </c>
      <c r="AD2605" s="1266">
        <v>7371</v>
      </c>
      <c r="AE2605" s="722">
        <f t="shared" si="100"/>
        <v>29484</v>
      </c>
      <c r="AF2605" s="31"/>
      <c r="AG2605" s="26"/>
    </row>
    <row r="2606" spans="1:33" ht="30" customHeight="1">
      <c r="A2606" s="3038" t="s">
        <v>17456</v>
      </c>
      <c r="B2606" s="2992" t="s">
        <v>18255</v>
      </c>
      <c r="C2606" s="1277">
        <v>45729</v>
      </c>
      <c r="D2606" s="1277">
        <f>WORKDAY(C2606,11)</f>
        <v>45744</v>
      </c>
      <c r="E2606" s="593"/>
      <c r="F2606" s="1297"/>
      <c r="G2606" s="1276">
        <v>8610</v>
      </c>
      <c r="H2606" s="3117" t="s">
        <v>7049</v>
      </c>
      <c r="I2606" s="1326"/>
      <c r="J2606" s="1304" t="s">
        <v>18258</v>
      </c>
      <c r="K2606" s="3041" t="s">
        <v>18259</v>
      </c>
      <c r="L2606" s="3058" t="s">
        <v>28</v>
      </c>
      <c r="M2606" s="771" t="s">
        <v>18364</v>
      </c>
      <c r="N2606" s="1176"/>
      <c r="O2606" s="1272">
        <v>2</v>
      </c>
      <c r="P2606" s="1272">
        <v>2</v>
      </c>
      <c r="Q2606" s="3118" t="s">
        <v>18260</v>
      </c>
      <c r="R2606" s="1173"/>
      <c r="S2606" s="1173"/>
      <c r="T2606" s="1173"/>
      <c r="U2606" s="1173"/>
      <c r="V2606" s="3116" t="s">
        <v>2073</v>
      </c>
      <c r="W2606" s="1173"/>
      <c r="X2606" s="3116" t="s">
        <v>37</v>
      </c>
      <c r="Y2606" s="1173"/>
      <c r="Z2606" s="3130" t="s">
        <v>45</v>
      </c>
      <c r="AA2606" s="1176">
        <v>4504514393</v>
      </c>
      <c r="AB2606" s="1173"/>
      <c r="AC2606" s="722">
        <v>0</v>
      </c>
      <c r="AD2606" s="1266">
        <v>7371</v>
      </c>
      <c r="AE2606" s="722">
        <f t="shared" si="100"/>
        <v>14742</v>
      </c>
      <c r="AF2606" s="31"/>
      <c r="AG2606" s="26"/>
    </row>
    <row r="2607" spans="1:33" ht="30" customHeight="1">
      <c r="A2607" s="3038" t="s">
        <v>17456</v>
      </c>
      <c r="B2607" s="2992" t="s">
        <v>18256</v>
      </c>
      <c r="C2607" s="1277">
        <v>45729</v>
      </c>
      <c r="D2607" s="1277">
        <f t="shared" ref="D2607:D2608" si="101">WORKDAY(C2607,11)</f>
        <v>45744</v>
      </c>
      <c r="E2607" s="593"/>
      <c r="F2607" s="1297"/>
      <c r="G2607" s="1276">
        <v>8610</v>
      </c>
      <c r="H2607" s="3117" t="s">
        <v>10052</v>
      </c>
      <c r="I2607" s="1326"/>
      <c r="J2607" s="1304" t="s">
        <v>10053</v>
      </c>
      <c r="K2607" s="3041" t="s">
        <v>18261</v>
      </c>
      <c r="L2607" s="3042" t="s">
        <v>128</v>
      </c>
      <c r="M2607" s="771" t="s">
        <v>18365</v>
      </c>
      <c r="N2607" s="1176"/>
      <c r="O2607" s="1272">
        <v>3</v>
      </c>
      <c r="P2607" s="1272">
        <v>3</v>
      </c>
      <c r="Q2607" s="3043" t="s">
        <v>18262</v>
      </c>
      <c r="R2607" s="1173"/>
      <c r="S2607" s="1173"/>
      <c r="T2607" s="1173"/>
      <c r="U2607" s="1173"/>
      <c r="V2607" s="3124" t="s">
        <v>2073</v>
      </c>
      <c r="W2607" s="1173"/>
      <c r="X2607" s="3124" t="s">
        <v>37</v>
      </c>
      <c r="Y2607" s="1173"/>
      <c r="Z2607" s="3130" t="s">
        <v>45</v>
      </c>
      <c r="AA2607" s="1176">
        <v>4504514394</v>
      </c>
      <c r="AB2607" s="1173"/>
      <c r="AC2607" s="722">
        <v>0</v>
      </c>
      <c r="AD2607" s="1266">
        <v>7371</v>
      </c>
      <c r="AE2607" s="722">
        <f t="shared" si="100"/>
        <v>22113</v>
      </c>
      <c r="AF2607" s="31"/>
      <c r="AG2607" s="26"/>
    </row>
    <row r="2608" spans="1:33" ht="30" customHeight="1">
      <c r="A2608" s="3038" t="s">
        <v>17456</v>
      </c>
      <c r="B2608" s="2992" t="s">
        <v>18257</v>
      </c>
      <c r="C2608" s="1277">
        <v>45730</v>
      </c>
      <c r="D2608" s="1277">
        <f t="shared" si="101"/>
        <v>45747</v>
      </c>
      <c r="E2608" s="593"/>
      <c r="F2608" s="1297"/>
      <c r="G2608" s="1276">
        <v>8610</v>
      </c>
      <c r="H2608" s="3117" t="s">
        <v>18263</v>
      </c>
      <c r="I2608" s="1326"/>
      <c r="J2608" s="1304" t="s">
        <v>18264</v>
      </c>
      <c r="K2608" s="3041" t="s">
        <v>18265</v>
      </c>
      <c r="L2608" s="3058" t="s">
        <v>28</v>
      </c>
      <c r="M2608" s="771" t="s">
        <v>18366</v>
      </c>
      <c r="N2608" s="1176"/>
      <c r="O2608" s="1272">
        <v>2</v>
      </c>
      <c r="P2608" s="1272">
        <v>2</v>
      </c>
      <c r="Q2608" s="3118" t="s">
        <v>18266</v>
      </c>
      <c r="R2608" s="1173"/>
      <c r="S2608" s="1173"/>
      <c r="T2608" s="1173"/>
      <c r="U2608" s="1173"/>
      <c r="V2608" s="3116" t="s">
        <v>2073</v>
      </c>
      <c r="W2608" s="1173"/>
      <c r="X2608" s="3116" t="s">
        <v>37</v>
      </c>
      <c r="Y2608" s="1173"/>
      <c r="Z2608" s="3130" t="s">
        <v>45</v>
      </c>
      <c r="AA2608" s="1176">
        <v>4504514395</v>
      </c>
      <c r="AB2608" s="1173"/>
      <c r="AC2608" s="722">
        <v>0</v>
      </c>
      <c r="AD2608" s="1266">
        <v>7371</v>
      </c>
      <c r="AE2608" s="722">
        <f t="shared" si="100"/>
        <v>14742</v>
      </c>
      <c r="AF2608" s="31"/>
      <c r="AG2608" s="26"/>
    </row>
    <row r="2609" spans="1:33" ht="30" customHeight="1">
      <c r="A2609" s="5301" t="s">
        <v>8509</v>
      </c>
      <c r="B2609" s="5406" t="s">
        <v>18267</v>
      </c>
      <c r="C2609" s="340">
        <v>45730</v>
      </c>
      <c r="D2609" s="340">
        <f>WORKDAY(C2609,9)</f>
        <v>45743</v>
      </c>
      <c r="E2609" s="422"/>
      <c r="F2609" s="374"/>
      <c r="G2609" s="339">
        <v>8593</v>
      </c>
      <c r="H2609" s="3333" t="s">
        <v>4271</v>
      </c>
      <c r="I2609" s="487"/>
      <c r="J2609" s="5302" t="s">
        <v>18268</v>
      </c>
      <c r="K2609" s="3332" t="s">
        <v>18269</v>
      </c>
      <c r="L2609" s="3157" t="s">
        <v>28</v>
      </c>
      <c r="M2609" s="338" t="s">
        <v>18367</v>
      </c>
      <c r="N2609" s="255"/>
      <c r="O2609" s="258">
        <v>2</v>
      </c>
      <c r="P2609" s="258">
        <v>2</v>
      </c>
      <c r="Q2609" s="3416" t="s">
        <v>18270</v>
      </c>
      <c r="R2609" s="309"/>
      <c r="S2609" s="250"/>
      <c r="T2609" s="250"/>
      <c r="U2609" s="250"/>
      <c r="V2609" s="5233" t="s">
        <v>9338</v>
      </c>
      <c r="W2609" s="251"/>
      <c r="X2609" s="5233" t="s">
        <v>7042</v>
      </c>
      <c r="Y2609" s="250"/>
      <c r="Z2609" s="251"/>
      <c r="AA2609" s="251">
        <v>4504514664</v>
      </c>
      <c r="AB2609" s="250"/>
      <c r="AC2609" s="33">
        <v>0</v>
      </c>
      <c r="AD2609" s="471">
        <v>6714.9</v>
      </c>
      <c r="AE2609" s="33">
        <f t="shared" si="100"/>
        <v>13429.8</v>
      </c>
      <c r="AF2609" s="31"/>
      <c r="AG2609" s="26"/>
    </row>
    <row r="2610" spans="1:33" ht="30" customHeight="1">
      <c r="A2610" s="3214" t="s">
        <v>8509</v>
      </c>
      <c r="B2610" s="6211" t="s">
        <v>18271</v>
      </c>
      <c r="C2610" s="340">
        <v>45730</v>
      </c>
      <c r="D2610" s="340">
        <f>WORKDAY(C2610,10)</f>
        <v>45744</v>
      </c>
      <c r="E2610" s="422"/>
      <c r="F2610" s="374"/>
      <c r="G2610" s="339">
        <v>8593</v>
      </c>
      <c r="H2610" s="3333" t="s">
        <v>5192</v>
      </c>
      <c r="I2610" s="487"/>
      <c r="J2610" s="6195" t="s">
        <v>18280</v>
      </c>
      <c r="K2610" s="3332" t="s">
        <v>18281</v>
      </c>
      <c r="L2610" s="3157" t="s">
        <v>28</v>
      </c>
      <c r="M2610" s="338" t="s">
        <v>18368</v>
      </c>
      <c r="N2610" s="255"/>
      <c r="O2610" s="258">
        <v>2</v>
      </c>
      <c r="P2610" s="258">
        <v>2</v>
      </c>
      <c r="Q2610" s="3416" t="s">
        <v>18270</v>
      </c>
      <c r="R2610" s="309"/>
      <c r="S2610" s="250"/>
      <c r="T2610" s="250"/>
      <c r="U2610" s="250"/>
      <c r="V2610" s="5233" t="s">
        <v>9338</v>
      </c>
      <c r="W2610" s="250"/>
      <c r="X2610" s="5233" t="s">
        <v>7042</v>
      </c>
      <c r="Y2610" s="250"/>
      <c r="Z2610" s="251"/>
      <c r="AA2610" s="251">
        <v>4504514665</v>
      </c>
      <c r="AB2610" s="250"/>
      <c r="AC2610" s="33">
        <v>0</v>
      </c>
      <c r="AD2610" s="471">
        <v>6714.9</v>
      </c>
      <c r="AE2610" s="33">
        <f t="shared" si="100"/>
        <v>13429.8</v>
      </c>
      <c r="AF2610" s="31"/>
      <c r="AG2610" s="26"/>
    </row>
    <row r="2611" spans="1:33" ht="30" customHeight="1">
      <c r="A2611" s="3038" t="s">
        <v>8509</v>
      </c>
      <c r="B2611" s="2992" t="s">
        <v>18272</v>
      </c>
      <c r="C2611" s="1277">
        <v>45731</v>
      </c>
      <c r="D2611" s="1277">
        <f>WORKDAY(C2611,9)</f>
        <v>45743</v>
      </c>
      <c r="E2611" s="593"/>
      <c r="F2611" s="1297"/>
      <c r="G2611" s="1276">
        <v>8593</v>
      </c>
      <c r="H2611" s="3117" t="s">
        <v>15643</v>
      </c>
      <c r="I2611" s="1326"/>
      <c r="J2611" s="3118" t="s">
        <v>18282</v>
      </c>
      <c r="K2611" s="3041" t="s">
        <v>18283</v>
      </c>
      <c r="L2611" s="3058" t="s">
        <v>28</v>
      </c>
      <c r="M2611" s="771" t="s">
        <v>18369</v>
      </c>
      <c r="N2611" s="1176"/>
      <c r="O2611" s="1272">
        <v>2</v>
      </c>
      <c r="P2611" s="1272">
        <v>2</v>
      </c>
      <c r="Q2611" s="3118" t="s">
        <v>18223</v>
      </c>
      <c r="R2611" s="1173"/>
      <c r="S2611" s="1173"/>
      <c r="T2611" s="1173"/>
      <c r="U2611" s="1173"/>
      <c r="V2611" s="3234" t="s">
        <v>2073</v>
      </c>
      <c r="W2611" s="1173"/>
      <c r="X2611" s="3234" t="s">
        <v>37</v>
      </c>
      <c r="Y2611" s="1173"/>
      <c r="Z2611" s="3272" t="s">
        <v>45</v>
      </c>
      <c r="AA2611" s="1176">
        <v>4504514667</v>
      </c>
      <c r="AB2611" s="1173"/>
      <c r="AC2611" s="722">
        <v>0</v>
      </c>
      <c r="AD2611" s="1266">
        <v>6714.9</v>
      </c>
      <c r="AE2611" s="722">
        <f t="shared" si="100"/>
        <v>13429.8</v>
      </c>
      <c r="AF2611" s="31"/>
      <c r="AG2611" s="26"/>
    </row>
    <row r="2612" spans="1:33" ht="30" customHeight="1">
      <c r="A2612" s="3214" t="s">
        <v>8509</v>
      </c>
      <c r="B2612" s="5406" t="s">
        <v>18273</v>
      </c>
      <c r="C2612" s="340">
        <v>45731</v>
      </c>
      <c r="D2612" s="340">
        <f>WORKDAY(C2612,8)</f>
        <v>45742</v>
      </c>
      <c r="E2612" s="422"/>
      <c r="F2612" s="374"/>
      <c r="G2612" s="339">
        <v>8593</v>
      </c>
      <c r="H2612" s="3333" t="s">
        <v>18284</v>
      </c>
      <c r="I2612" s="487"/>
      <c r="J2612" s="5302" t="s">
        <v>18285</v>
      </c>
      <c r="K2612" s="3332" t="s">
        <v>18286</v>
      </c>
      <c r="L2612" s="3157" t="s">
        <v>28</v>
      </c>
      <c r="M2612" s="338" t="s">
        <v>18370</v>
      </c>
      <c r="N2612" s="255"/>
      <c r="O2612" s="258">
        <v>2</v>
      </c>
      <c r="P2612" s="258">
        <v>2</v>
      </c>
      <c r="Q2612" s="3416" t="s">
        <v>18287</v>
      </c>
      <c r="R2612" s="309"/>
      <c r="S2612" s="250"/>
      <c r="T2612" s="250"/>
      <c r="U2612" s="250"/>
      <c r="V2612" s="5233" t="s">
        <v>9338</v>
      </c>
      <c r="W2612" s="251"/>
      <c r="X2612" s="5233" t="s">
        <v>7042</v>
      </c>
      <c r="Y2612" s="250"/>
      <c r="Z2612" s="251"/>
      <c r="AA2612" s="251">
        <v>4504514668</v>
      </c>
      <c r="AB2612" s="250"/>
      <c r="AC2612" s="33">
        <v>0</v>
      </c>
      <c r="AD2612" s="471">
        <v>6714.9</v>
      </c>
      <c r="AE2612" s="33">
        <f t="shared" si="100"/>
        <v>13429.8</v>
      </c>
      <c r="AF2612" s="31"/>
      <c r="AG2612" s="26"/>
    </row>
    <row r="2613" spans="1:33" ht="30" customHeight="1">
      <c r="A2613" s="3038" t="s">
        <v>8509</v>
      </c>
      <c r="B2613" s="2992" t="s">
        <v>18274</v>
      </c>
      <c r="C2613" s="1277">
        <v>45731</v>
      </c>
      <c r="D2613" s="1277">
        <f>WORKDAY(C2613,9)</f>
        <v>45743</v>
      </c>
      <c r="E2613" s="593"/>
      <c r="F2613" s="1297"/>
      <c r="G2613" s="1276">
        <v>8593</v>
      </c>
      <c r="H2613" s="3117" t="s">
        <v>9375</v>
      </c>
      <c r="I2613" s="1326"/>
      <c r="J2613" s="3118" t="s">
        <v>18288</v>
      </c>
      <c r="K2613" s="3041" t="s">
        <v>18289</v>
      </c>
      <c r="L2613" s="3042" t="s">
        <v>179</v>
      </c>
      <c r="M2613" s="771" t="s">
        <v>18371</v>
      </c>
      <c r="N2613" s="1176"/>
      <c r="O2613" s="1272">
        <v>8</v>
      </c>
      <c r="P2613" s="257">
        <v>10</v>
      </c>
      <c r="Q2613" s="3118" t="s">
        <v>18223</v>
      </c>
      <c r="R2613" s="1173"/>
      <c r="S2613" s="1173"/>
      <c r="T2613" s="1173"/>
      <c r="U2613" s="1173"/>
      <c r="V2613" s="3325" t="s">
        <v>2073</v>
      </c>
      <c r="W2613" s="1173"/>
      <c r="X2613" s="3325" t="s">
        <v>37</v>
      </c>
      <c r="Y2613" s="1173"/>
      <c r="Z2613" s="3382" t="s">
        <v>45</v>
      </c>
      <c r="AA2613" s="1176" t="s">
        <v>18392</v>
      </c>
      <c r="AB2613" s="1173"/>
      <c r="AC2613" s="722">
        <v>0</v>
      </c>
      <c r="AD2613" s="1266">
        <v>6714.9</v>
      </c>
      <c r="AE2613" s="722">
        <f t="shared" si="100"/>
        <v>67149</v>
      </c>
      <c r="AF2613" s="31"/>
      <c r="AG2613" s="26"/>
    </row>
    <row r="2614" spans="1:33" ht="30" customHeight="1">
      <c r="A2614" s="3541" t="s">
        <v>8509</v>
      </c>
      <c r="B2614" s="4100" t="s">
        <v>18275</v>
      </c>
      <c r="C2614" s="340">
        <v>45731</v>
      </c>
      <c r="D2614" s="340">
        <f>WORKDAY(C2614,9)</f>
        <v>45743</v>
      </c>
      <c r="E2614" s="422"/>
      <c r="F2614" s="374"/>
      <c r="G2614" s="339">
        <v>8593</v>
      </c>
      <c r="H2614" s="3333" t="s">
        <v>17186</v>
      </c>
      <c r="I2614" s="487"/>
      <c r="J2614" s="3542" t="s">
        <v>18290</v>
      </c>
      <c r="K2614" s="3332" t="s">
        <v>18291</v>
      </c>
      <c r="L2614" s="3157" t="s">
        <v>28</v>
      </c>
      <c r="M2614" s="338" t="s">
        <v>18372</v>
      </c>
      <c r="N2614" s="255"/>
      <c r="O2614" s="258">
        <v>2</v>
      </c>
      <c r="P2614" s="258">
        <v>2</v>
      </c>
      <c r="Q2614" s="3416" t="s">
        <v>18292</v>
      </c>
      <c r="R2614" s="309"/>
      <c r="S2614" s="250"/>
      <c r="T2614" s="250"/>
      <c r="U2614" s="250"/>
      <c r="V2614" s="3420" t="s">
        <v>2073</v>
      </c>
      <c r="W2614" s="3421"/>
      <c r="X2614" s="3420" t="s">
        <v>37</v>
      </c>
      <c r="Y2614" s="3421"/>
      <c r="Z2614" s="251"/>
      <c r="AA2614" s="251">
        <v>4504514671</v>
      </c>
      <c r="AB2614" s="250"/>
      <c r="AC2614" s="33">
        <v>0</v>
      </c>
      <c r="AD2614" s="471">
        <v>6714.9</v>
      </c>
      <c r="AE2614" s="33">
        <f t="shared" si="100"/>
        <v>13429.8</v>
      </c>
      <c r="AF2614" s="31"/>
      <c r="AG2614" s="26"/>
    </row>
    <row r="2615" spans="1:33" ht="30" customHeight="1">
      <c r="A2615" s="3214" t="s">
        <v>8509</v>
      </c>
      <c r="B2615" s="2992" t="s">
        <v>18276</v>
      </c>
      <c r="C2615" s="340">
        <v>45731</v>
      </c>
      <c r="D2615" s="340">
        <f>WORKDAY(C2615,8)</f>
        <v>45742</v>
      </c>
      <c r="E2615" s="422"/>
      <c r="F2615" s="374"/>
      <c r="G2615" s="339">
        <v>8593</v>
      </c>
      <c r="H2615" s="3333" t="s">
        <v>12757</v>
      </c>
      <c r="I2615" s="487"/>
      <c r="J2615" s="3520" t="s">
        <v>18293</v>
      </c>
      <c r="K2615" s="3332" t="s">
        <v>18294</v>
      </c>
      <c r="L2615" s="3157" t="s">
        <v>28</v>
      </c>
      <c r="M2615" s="338" t="s">
        <v>18373</v>
      </c>
      <c r="N2615" s="255"/>
      <c r="O2615" s="258">
        <v>2</v>
      </c>
      <c r="P2615" s="258">
        <v>2</v>
      </c>
      <c r="Q2615" s="3416" t="s">
        <v>18223</v>
      </c>
      <c r="R2615" s="309"/>
      <c r="S2615" s="250"/>
      <c r="T2615" s="250"/>
      <c r="U2615" s="250"/>
      <c r="V2615" s="3482" t="s">
        <v>2073</v>
      </c>
      <c r="W2615" s="251"/>
      <c r="X2615" s="3482" t="s">
        <v>37</v>
      </c>
      <c r="Y2615" s="250"/>
      <c r="Z2615" s="251"/>
      <c r="AA2615" s="251">
        <v>4504514672</v>
      </c>
      <c r="AB2615" s="250"/>
      <c r="AC2615" s="33">
        <v>0</v>
      </c>
      <c r="AD2615" s="471">
        <v>6714.9</v>
      </c>
      <c r="AE2615" s="33">
        <f t="shared" si="100"/>
        <v>13429.8</v>
      </c>
      <c r="AF2615" s="31"/>
      <c r="AG2615" s="26"/>
    </row>
    <row r="2616" spans="1:33" ht="30" customHeight="1">
      <c r="A2616" s="3038" t="s">
        <v>8509</v>
      </c>
      <c r="B2616" s="2992" t="s">
        <v>18277</v>
      </c>
      <c r="C2616" s="1277">
        <v>45731</v>
      </c>
      <c r="D2616" s="1277">
        <f>WORKDAY(C2616,9)</f>
        <v>45743</v>
      </c>
      <c r="E2616" s="593"/>
      <c r="F2616" s="1297"/>
      <c r="G2616" s="1276">
        <v>8593</v>
      </c>
      <c r="H2616" s="3117" t="s">
        <v>3219</v>
      </c>
      <c r="I2616" s="1326"/>
      <c r="J2616" s="3118" t="s">
        <v>18295</v>
      </c>
      <c r="K2616" s="3041" t="s">
        <v>18296</v>
      </c>
      <c r="L2616" s="3058" t="s">
        <v>76</v>
      </c>
      <c r="M2616" s="771" t="s">
        <v>18374</v>
      </c>
      <c r="N2616" s="1176"/>
      <c r="O2616" s="1272">
        <v>4</v>
      </c>
      <c r="P2616" s="1272">
        <v>4</v>
      </c>
      <c r="Q2616" s="3118" t="s">
        <v>18297</v>
      </c>
      <c r="R2616" s="1173"/>
      <c r="S2616" s="1173"/>
      <c r="T2616" s="1173"/>
      <c r="U2616" s="1173"/>
      <c r="V2616" s="3234" t="s">
        <v>2073</v>
      </c>
      <c r="W2616" s="1173"/>
      <c r="X2616" s="3234" t="s">
        <v>37</v>
      </c>
      <c r="Y2616" s="1173"/>
      <c r="Z2616" s="3272" t="s">
        <v>45</v>
      </c>
      <c r="AA2616" s="1176">
        <v>4504514703</v>
      </c>
      <c r="AB2616" s="1173"/>
      <c r="AC2616" s="722">
        <v>0</v>
      </c>
      <c r="AD2616" s="1266">
        <v>6714.9</v>
      </c>
      <c r="AE2616" s="722">
        <f t="shared" si="100"/>
        <v>26859.599999999999</v>
      </c>
      <c r="AF2616" s="31"/>
      <c r="AG2616" s="26"/>
    </row>
    <row r="2617" spans="1:33" ht="30" customHeight="1">
      <c r="A2617" s="3214" t="s">
        <v>8509</v>
      </c>
      <c r="B2617" s="1525" t="s">
        <v>18278</v>
      </c>
      <c r="C2617" s="340">
        <v>45733</v>
      </c>
      <c r="D2617" s="340">
        <f>WORKDAY(C2617,9)</f>
        <v>45744</v>
      </c>
      <c r="E2617" s="422"/>
      <c r="F2617" s="374"/>
      <c r="G2617" s="339">
        <v>8593</v>
      </c>
      <c r="H2617" s="3333" t="s">
        <v>18298</v>
      </c>
      <c r="I2617" s="3344" t="s">
        <v>25</v>
      </c>
      <c r="J2617" s="410" t="s">
        <v>17130</v>
      </c>
      <c r="K2617" s="3332" t="s">
        <v>18299</v>
      </c>
      <c r="L2617" s="3157" t="s">
        <v>28</v>
      </c>
      <c r="M2617" s="338" t="s">
        <v>18375</v>
      </c>
      <c r="N2617" s="255"/>
      <c r="O2617" s="258">
        <v>2</v>
      </c>
      <c r="P2617" s="258">
        <v>2</v>
      </c>
      <c r="Q2617" s="3330" t="s">
        <v>18300</v>
      </c>
      <c r="R2617" s="309"/>
      <c r="S2617" s="250"/>
      <c r="T2617" s="250"/>
      <c r="U2617" s="250"/>
      <c r="V2617" s="3341" t="s">
        <v>2073</v>
      </c>
      <c r="W2617" s="250"/>
      <c r="X2617" s="3341" t="s">
        <v>37</v>
      </c>
      <c r="Y2617" s="250"/>
      <c r="Z2617" s="251"/>
      <c r="AA2617" s="251">
        <v>4504515266</v>
      </c>
      <c r="AB2617" s="250"/>
      <c r="AC2617" s="33">
        <v>0</v>
      </c>
      <c r="AD2617" s="471">
        <v>6714.9</v>
      </c>
      <c r="AE2617" s="33">
        <f t="shared" si="100"/>
        <v>13429.8</v>
      </c>
      <c r="AF2617" s="31"/>
      <c r="AG2617" s="26"/>
    </row>
    <row r="2618" spans="1:33" ht="30" customHeight="1">
      <c r="A2618" s="3214" t="s">
        <v>8509</v>
      </c>
      <c r="B2618" s="11431" t="s">
        <v>18279</v>
      </c>
      <c r="C2618" s="9752">
        <v>45733</v>
      </c>
      <c r="D2618" s="9752">
        <f>WORKDAY(C2618,60)</f>
        <v>45817</v>
      </c>
      <c r="E2618" s="9721"/>
      <c r="F2618" s="9714"/>
      <c r="G2618" s="9708">
        <v>8593</v>
      </c>
      <c r="H2618" s="9881" t="s">
        <v>18301</v>
      </c>
      <c r="I2618" s="9701"/>
      <c r="J2618" s="11391" t="s">
        <v>18302</v>
      </c>
      <c r="K2618" s="10010" t="s">
        <v>18303</v>
      </c>
      <c r="L2618" s="3206" t="s">
        <v>3109</v>
      </c>
      <c r="M2618" s="9231" t="s">
        <v>18376</v>
      </c>
      <c r="N2618" s="3225" t="s">
        <v>3952</v>
      </c>
      <c r="O2618" s="258">
        <v>11</v>
      </c>
      <c r="P2618" s="258">
        <v>11</v>
      </c>
      <c r="Q2618" s="9949" t="s">
        <v>18304</v>
      </c>
      <c r="R2618" s="9740"/>
      <c r="S2618" s="250"/>
      <c r="T2618" s="250"/>
      <c r="U2618" s="250"/>
      <c r="V2618" s="9878" t="s">
        <v>2073</v>
      </c>
      <c r="W2618" s="250"/>
      <c r="X2618" s="9878" t="s">
        <v>37</v>
      </c>
      <c r="Y2618" s="250"/>
      <c r="Z2618" s="251"/>
      <c r="AA2618" s="9816">
        <v>4504515268</v>
      </c>
      <c r="AB2618" s="250"/>
      <c r="AC2618" s="9660">
        <v>0</v>
      </c>
      <c r="AD2618" s="471">
        <v>6714.9</v>
      </c>
      <c r="AE2618" s="9660">
        <f>SUM(AD2618*P2618+AD2619*P2619+AC2618)</f>
        <v>111168.9</v>
      </c>
      <c r="AF2618" s="31"/>
      <c r="AG2618" s="26"/>
    </row>
    <row r="2619" spans="1:33" ht="30" customHeight="1">
      <c r="A2619" s="3616" t="s">
        <v>8509</v>
      </c>
      <c r="B2619" s="9700"/>
      <c r="C2619" s="9753"/>
      <c r="D2619" s="9753"/>
      <c r="E2619" s="9410"/>
      <c r="F2619" s="9715"/>
      <c r="G2619" s="9710"/>
      <c r="H2619" s="9882"/>
      <c r="I2619" s="9703"/>
      <c r="J2619" s="11392"/>
      <c r="K2619" s="10011"/>
      <c r="L2619" s="3157" t="s">
        <v>8516</v>
      </c>
      <c r="M2619" s="9280"/>
      <c r="N2619" s="3225" t="s">
        <v>3957</v>
      </c>
      <c r="O2619" s="258">
        <v>1</v>
      </c>
      <c r="P2619" s="258">
        <v>1</v>
      </c>
      <c r="Q2619" s="9713"/>
      <c r="R2619" s="9741"/>
      <c r="S2619" s="250"/>
      <c r="T2619" s="250"/>
      <c r="U2619" s="250"/>
      <c r="V2619" s="9718"/>
      <c r="W2619" s="250"/>
      <c r="X2619" s="9718"/>
      <c r="Y2619" s="250"/>
      <c r="Z2619" s="251"/>
      <c r="AA2619" s="9718"/>
      <c r="AB2619" s="250"/>
      <c r="AC2619" s="9662"/>
      <c r="AD2619" s="471">
        <v>37305</v>
      </c>
      <c r="AE2619" s="9662"/>
      <c r="AF2619" s="31"/>
      <c r="AG2619" s="26"/>
    </row>
    <row r="2620" spans="1:33" ht="30" customHeight="1">
      <c r="A2620" s="3616" t="s">
        <v>8916</v>
      </c>
      <c r="B2620" s="5067" t="s">
        <v>18305</v>
      </c>
      <c r="C2620" s="340">
        <v>45730</v>
      </c>
      <c r="D2620" s="340">
        <f>WORKDAY(C2620,12)</f>
        <v>45748</v>
      </c>
      <c r="E2620" s="422"/>
      <c r="F2620" s="374"/>
      <c r="G2620" s="339">
        <v>8646</v>
      </c>
      <c r="H2620" s="3333" t="s">
        <v>3199</v>
      </c>
      <c r="I2620" s="487"/>
      <c r="J2620" s="3617" t="s">
        <v>18306</v>
      </c>
      <c r="K2620" s="3332" t="s">
        <v>18307</v>
      </c>
      <c r="L2620" s="3157" t="s">
        <v>76</v>
      </c>
      <c r="M2620" s="338" t="s">
        <v>18377</v>
      </c>
      <c r="N2620" s="255"/>
      <c r="O2620" s="258">
        <v>4</v>
      </c>
      <c r="P2620" s="258">
        <v>4</v>
      </c>
      <c r="Q2620" s="3416" t="s">
        <v>18308</v>
      </c>
      <c r="R2620" s="309"/>
      <c r="S2620" s="250"/>
      <c r="T2620" s="250"/>
      <c r="U2620" s="250"/>
      <c r="V2620" s="3553" t="s">
        <v>2073</v>
      </c>
      <c r="W2620" s="251"/>
      <c r="X2620" s="3553" t="s">
        <v>7042</v>
      </c>
      <c r="Y2620" s="250"/>
      <c r="Z2620" s="251"/>
      <c r="AA2620" s="251">
        <v>4504514260</v>
      </c>
      <c r="AB2620" s="250"/>
      <c r="AC2620" s="33">
        <v>27900</v>
      </c>
      <c r="AD2620" s="471">
        <v>10976</v>
      </c>
      <c r="AE2620" s="33">
        <f t="shared" ref="AE2620:AE2638" si="102">SUM(AD2620*P2620+AC2620)</f>
        <v>71804</v>
      </c>
      <c r="AF2620" s="31"/>
      <c r="AG2620" s="26"/>
    </row>
    <row r="2621" spans="1:33" ht="30" customHeight="1">
      <c r="A2621" s="3038" t="s">
        <v>8916</v>
      </c>
      <c r="B2621" s="2992" t="s">
        <v>18309</v>
      </c>
      <c r="C2621" s="1277">
        <v>45731</v>
      </c>
      <c r="D2621" s="1277">
        <f>WORKDAY(C2621,13)</f>
        <v>45749</v>
      </c>
      <c r="E2621" s="593"/>
      <c r="F2621" s="1297"/>
      <c r="G2621" s="1276">
        <v>8646</v>
      </c>
      <c r="H2621" s="3117" t="s">
        <v>18314</v>
      </c>
      <c r="I2621" s="1326"/>
      <c r="J2621" s="3118" t="s">
        <v>18315</v>
      </c>
      <c r="K2621" s="3041" t="s">
        <v>18316</v>
      </c>
      <c r="L2621" s="3058" t="s">
        <v>28</v>
      </c>
      <c r="M2621" s="771" t="s">
        <v>18378</v>
      </c>
      <c r="N2621" s="1176"/>
      <c r="O2621" s="1272">
        <v>2</v>
      </c>
      <c r="P2621" s="257">
        <v>4</v>
      </c>
      <c r="Q2621" s="3118" t="s">
        <v>18231</v>
      </c>
      <c r="R2621" s="1173"/>
      <c r="S2621" s="1173"/>
      <c r="T2621" s="1173"/>
      <c r="U2621" s="1173"/>
      <c r="V2621" s="3103" t="s">
        <v>2073</v>
      </c>
      <c r="W2621" s="1173"/>
      <c r="X2621" s="3103" t="s">
        <v>37</v>
      </c>
      <c r="Y2621" s="1173"/>
      <c r="Z2621" s="3116" t="s">
        <v>45</v>
      </c>
      <c r="AA2621" s="1176" t="s">
        <v>18393</v>
      </c>
      <c r="AB2621" s="1173"/>
      <c r="AC2621" s="722">
        <v>46500</v>
      </c>
      <c r="AD2621" s="1266">
        <v>10976</v>
      </c>
      <c r="AE2621" s="722">
        <f t="shared" si="102"/>
        <v>90404</v>
      </c>
      <c r="AF2621" s="31"/>
      <c r="AG2621" s="26"/>
    </row>
    <row r="2622" spans="1:33" ht="30" customHeight="1">
      <c r="A2622" s="3038" t="s">
        <v>8916</v>
      </c>
      <c r="B2622" s="2992" t="s">
        <v>18310</v>
      </c>
      <c r="C2622" s="1277">
        <v>45730</v>
      </c>
      <c r="D2622" s="1277">
        <f>WORKDAY(C2622,40)</f>
        <v>45786</v>
      </c>
      <c r="E2622" s="593"/>
      <c r="F2622" s="1297"/>
      <c r="G2622" s="1276">
        <v>8646</v>
      </c>
      <c r="H2622" s="3039"/>
      <c r="I2622" s="3040" t="s">
        <v>92</v>
      </c>
      <c r="J2622" s="1304" t="s">
        <v>18317</v>
      </c>
      <c r="K2622" s="3041" t="s">
        <v>18318</v>
      </c>
      <c r="L2622" s="3042" t="s">
        <v>18319</v>
      </c>
      <c r="M2622" s="771" t="s">
        <v>18379</v>
      </c>
      <c r="N2622" s="3217" t="s">
        <v>6604</v>
      </c>
      <c r="O2622" s="1272">
        <v>66</v>
      </c>
      <c r="P2622" s="1272">
        <v>66</v>
      </c>
      <c r="Q2622" s="3118" t="s">
        <v>18320</v>
      </c>
      <c r="R2622" s="1173"/>
      <c r="S2622" s="1173"/>
      <c r="T2622" s="1173"/>
      <c r="U2622" s="1173"/>
      <c r="V2622" s="3124" t="s">
        <v>2073</v>
      </c>
      <c r="W2622" s="1173"/>
      <c r="X2622" s="3124" t="s">
        <v>37</v>
      </c>
      <c r="Y2622" s="1173"/>
      <c r="Z2622" s="3116" t="s">
        <v>45</v>
      </c>
      <c r="AA2622" s="1176">
        <v>4504514467</v>
      </c>
      <c r="AB2622" s="1173"/>
      <c r="AC2622" s="722">
        <v>0</v>
      </c>
      <c r="AD2622" s="1266">
        <v>10976</v>
      </c>
      <c r="AE2622" s="722">
        <f t="shared" si="102"/>
        <v>724416</v>
      </c>
      <c r="AF2622" s="31"/>
      <c r="AG2622" s="26"/>
    </row>
    <row r="2623" spans="1:33" ht="30" customHeight="1">
      <c r="A2623" s="3214" t="s">
        <v>8916</v>
      </c>
      <c r="B2623" s="1525" t="s">
        <v>18311</v>
      </c>
      <c r="C2623" s="340">
        <v>45731</v>
      </c>
      <c r="D2623" s="340">
        <f>WORKDAY(C2623,90)</f>
        <v>45856</v>
      </c>
      <c r="E2623" s="422"/>
      <c r="F2623" s="374"/>
      <c r="G2623" s="339">
        <v>8646</v>
      </c>
      <c r="H2623" s="3333" t="s">
        <v>1388</v>
      </c>
      <c r="I2623" s="487"/>
      <c r="J2623" s="410" t="s">
        <v>18321</v>
      </c>
      <c r="K2623" s="3332" t="s">
        <v>18322</v>
      </c>
      <c r="L2623" s="3206" t="s">
        <v>193</v>
      </c>
      <c r="M2623" s="338" t="s">
        <v>18380</v>
      </c>
      <c r="N2623" s="255"/>
      <c r="O2623" s="258">
        <v>6</v>
      </c>
      <c r="P2623" s="258">
        <v>6</v>
      </c>
      <c r="Q2623" s="3416" t="s">
        <v>18323</v>
      </c>
      <c r="R2623" s="309"/>
      <c r="S2623" s="250"/>
      <c r="T2623" s="250"/>
      <c r="U2623" s="250"/>
      <c r="V2623" s="5232" t="s">
        <v>28776</v>
      </c>
      <c r="W2623" s="251"/>
      <c r="X2623" s="5232" t="s">
        <v>27185</v>
      </c>
      <c r="Y2623" s="250"/>
      <c r="Z2623" s="251"/>
      <c r="AA2623" s="251">
        <v>4504514468</v>
      </c>
      <c r="AB2623" s="250"/>
      <c r="AC2623" s="33">
        <v>184000</v>
      </c>
      <c r="AD2623" s="471">
        <v>10976</v>
      </c>
      <c r="AE2623" s="33">
        <f t="shared" si="102"/>
        <v>249856</v>
      </c>
      <c r="AF2623" s="31"/>
      <c r="AG2623" s="26"/>
    </row>
    <row r="2624" spans="1:33" ht="30" customHeight="1">
      <c r="A2624" s="4529" t="s">
        <v>8916</v>
      </c>
      <c r="B2624" s="4675" t="s">
        <v>18312</v>
      </c>
      <c r="C2624" s="340">
        <v>45731</v>
      </c>
      <c r="D2624" s="340">
        <f>WORKDAY(C2624,90)</f>
        <v>45856</v>
      </c>
      <c r="E2624" s="422"/>
      <c r="F2624" s="374"/>
      <c r="G2624" s="339">
        <v>8646</v>
      </c>
      <c r="H2624" s="3333" t="s">
        <v>4892</v>
      </c>
      <c r="I2624" s="487"/>
      <c r="J2624" s="4530" t="s">
        <v>18324</v>
      </c>
      <c r="K2624" s="3332" t="s">
        <v>18325</v>
      </c>
      <c r="L2624" s="3206" t="s">
        <v>193</v>
      </c>
      <c r="M2624" s="338" t="s">
        <v>18381</v>
      </c>
      <c r="N2624" s="255"/>
      <c r="O2624" s="258">
        <v>6</v>
      </c>
      <c r="P2624" s="258">
        <v>6</v>
      </c>
      <c r="Q2624" s="3416" t="s">
        <v>18326</v>
      </c>
      <c r="R2624" s="309"/>
      <c r="S2624" s="250"/>
      <c r="T2624" s="250"/>
      <c r="U2624" s="250"/>
      <c r="V2624" s="4370" t="s">
        <v>2073</v>
      </c>
      <c r="W2624" s="251"/>
      <c r="X2624" s="4370" t="s">
        <v>7042</v>
      </c>
      <c r="Y2624" s="250"/>
      <c r="Z2624" s="251"/>
      <c r="AA2624" s="251">
        <v>4504514469</v>
      </c>
      <c r="AB2624" s="250"/>
      <c r="AC2624" s="33">
        <v>168000</v>
      </c>
      <c r="AD2624" s="471">
        <v>10976</v>
      </c>
      <c r="AE2624" s="33">
        <f t="shared" si="102"/>
        <v>233856</v>
      </c>
      <c r="AF2624" s="31"/>
      <c r="AG2624" s="26"/>
    </row>
    <row r="2625" spans="1:33" ht="30" customHeight="1">
      <c r="A2625" s="7007" t="s">
        <v>8916</v>
      </c>
      <c r="B2625" s="7026" t="s">
        <v>18313</v>
      </c>
      <c r="C2625" s="340">
        <v>45731</v>
      </c>
      <c r="D2625" s="340">
        <f>WORKDAY(C2625,90)</f>
        <v>45856</v>
      </c>
      <c r="E2625" s="422"/>
      <c r="F2625" s="374"/>
      <c r="G2625" s="339">
        <v>8646</v>
      </c>
      <c r="H2625" s="3333" t="s">
        <v>6526</v>
      </c>
      <c r="I2625" s="487"/>
      <c r="J2625" s="7008" t="s">
        <v>16836</v>
      </c>
      <c r="K2625" s="3332" t="s">
        <v>18327</v>
      </c>
      <c r="L2625" s="3206" t="s">
        <v>193</v>
      </c>
      <c r="M2625" s="338" t="s">
        <v>18382</v>
      </c>
      <c r="N2625" s="255"/>
      <c r="O2625" s="258">
        <v>6</v>
      </c>
      <c r="P2625" s="258">
        <v>6</v>
      </c>
      <c r="Q2625" s="3416" t="s">
        <v>18326</v>
      </c>
      <c r="R2625" s="309"/>
      <c r="S2625" s="250"/>
      <c r="T2625" s="250"/>
      <c r="U2625" s="250"/>
      <c r="V2625" s="4443" t="s">
        <v>2073</v>
      </c>
      <c r="W2625" s="250"/>
      <c r="X2625" s="4443" t="s">
        <v>37</v>
      </c>
      <c r="Y2625" s="250"/>
      <c r="Z2625" s="251"/>
      <c r="AA2625" s="251"/>
      <c r="AB2625" s="250"/>
      <c r="AC2625" s="33">
        <v>164000</v>
      </c>
      <c r="AD2625" s="471">
        <v>10976</v>
      </c>
      <c r="AE2625" s="33">
        <f t="shared" si="102"/>
        <v>229856</v>
      </c>
      <c r="AF2625" s="31"/>
      <c r="AG2625" s="26"/>
    </row>
    <row r="2626" spans="1:33" ht="30" customHeight="1">
      <c r="A2626" s="3038" t="s">
        <v>8570</v>
      </c>
      <c r="B2626" s="2992" t="s">
        <v>18328</v>
      </c>
      <c r="C2626" s="1277">
        <v>45730</v>
      </c>
      <c r="D2626" s="1277">
        <f>WORKDAY(C2626,7)</f>
        <v>45741</v>
      </c>
      <c r="E2626" s="593"/>
      <c r="F2626" s="1297"/>
      <c r="G2626" s="1276">
        <v>9013</v>
      </c>
      <c r="H2626" s="3039"/>
      <c r="I2626" s="3040" t="s">
        <v>92</v>
      </c>
      <c r="J2626" s="1304" t="s">
        <v>18329</v>
      </c>
      <c r="K2626" s="3041" t="s">
        <v>18330</v>
      </c>
      <c r="L2626" s="3042" t="s">
        <v>179</v>
      </c>
      <c r="M2626" s="771" t="s">
        <v>18383</v>
      </c>
      <c r="N2626" s="1176"/>
      <c r="O2626" s="1272">
        <v>8</v>
      </c>
      <c r="P2626" s="1272">
        <v>8</v>
      </c>
      <c r="Q2626" s="3043" t="s">
        <v>18331</v>
      </c>
      <c r="R2626" s="1173"/>
      <c r="S2626" s="1173"/>
      <c r="T2626" s="1173"/>
      <c r="U2626" s="1173"/>
      <c r="V2626" s="3044" t="s">
        <v>2073</v>
      </c>
      <c r="W2626" s="1173"/>
      <c r="X2626" s="3044" t="s">
        <v>37</v>
      </c>
      <c r="Y2626" s="1173"/>
      <c r="Z2626" s="3032" t="s">
        <v>45</v>
      </c>
      <c r="AA2626" s="1176">
        <v>4504514705</v>
      </c>
      <c r="AB2626" s="1173"/>
      <c r="AC2626" s="722">
        <v>0</v>
      </c>
      <c r="AD2626" s="1266">
        <v>6544.8</v>
      </c>
      <c r="AE2626" s="722">
        <f t="shared" si="102"/>
        <v>52358.400000000001</v>
      </c>
      <c r="AF2626" s="31"/>
      <c r="AG2626" s="26"/>
    </row>
    <row r="2627" spans="1:33" ht="30" customHeight="1">
      <c r="A2627" s="3944" t="s">
        <v>8570</v>
      </c>
      <c r="B2627" s="4757" t="s">
        <v>18332</v>
      </c>
      <c r="C2627" s="340">
        <v>45730</v>
      </c>
      <c r="D2627" s="340">
        <f>WORKDAY(C2627,10)</f>
        <v>45744</v>
      </c>
      <c r="E2627" s="422"/>
      <c r="F2627" s="374"/>
      <c r="G2627" s="339">
        <v>9013</v>
      </c>
      <c r="H2627" s="3333" t="s">
        <v>10522</v>
      </c>
      <c r="I2627" s="487"/>
      <c r="J2627" s="3945" t="s">
        <v>18338</v>
      </c>
      <c r="K2627" s="3332" t="s">
        <v>18339</v>
      </c>
      <c r="L2627" s="3157" t="s">
        <v>28</v>
      </c>
      <c r="M2627" s="338" t="s">
        <v>18384</v>
      </c>
      <c r="N2627" s="255"/>
      <c r="O2627" s="258">
        <v>2</v>
      </c>
      <c r="P2627" s="258">
        <v>2</v>
      </c>
      <c r="Q2627" s="3416" t="s">
        <v>18340</v>
      </c>
      <c r="R2627" s="309"/>
      <c r="S2627" s="250"/>
      <c r="T2627" s="250"/>
      <c r="U2627" s="250"/>
      <c r="V2627" s="3575" t="s">
        <v>2073</v>
      </c>
      <c r="W2627" s="3421"/>
      <c r="X2627" s="3575" t="s">
        <v>37</v>
      </c>
      <c r="Y2627" s="250"/>
      <c r="Z2627" s="251"/>
      <c r="AA2627" s="251">
        <v>4504514704</v>
      </c>
      <c r="AB2627" s="250"/>
      <c r="AC2627" s="33">
        <v>0</v>
      </c>
      <c r="AD2627" s="471">
        <v>6544.8</v>
      </c>
      <c r="AE2627" s="33">
        <f t="shared" si="102"/>
        <v>13089.6</v>
      </c>
      <c r="AF2627" s="31"/>
      <c r="AG2627" s="26"/>
    </row>
    <row r="2628" spans="1:33" ht="30" customHeight="1">
      <c r="A2628" s="3214" t="s">
        <v>8570</v>
      </c>
      <c r="B2628" s="2992" t="s">
        <v>18333</v>
      </c>
      <c r="C2628" s="340">
        <v>45730</v>
      </c>
      <c r="D2628" s="340">
        <f>WORKDAY(C2628,10)</f>
        <v>45744</v>
      </c>
      <c r="E2628" s="422"/>
      <c r="F2628" s="374"/>
      <c r="G2628" s="339">
        <v>9013</v>
      </c>
      <c r="H2628" s="3333" t="s">
        <v>18341</v>
      </c>
      <c r="I2628" s="487"/>
      <c r="J2628" s="410" t="s">
        <v>18342</v>
      </c>
      <c r="K2628" s="3332" t="s">
        <v>18343</v>
      </c>
      <c r="L2628" s="3157" t="s">
        <v>76</v>
      </c>
      <c r="M2628" s="338" t="s">
        <v>18385</v>
      </c>
      <c r="N2628" s="255"/>
      <c r="O2628" s="258">
        <v>4</v>
      </c>
      <c r="P2628" s="258">
        <v>4</v>
      </c>
      <c r="Q2628" s="3416" t="s">
        <v>18344</v>
      </c>
      <c r="R2628" s="309"/>
      <c r="S2628" s="250"/>
      <c r="T2628" s="250"/>
      <c r="U2628" s="250"/>
      <c r="V2628" s="3575" t="s">
        <v>2073</v>
      </c>
      <c r="W2628" s="250"/>
      <c r="X2628" s="3575" t="s">
        <v>37</v>
      </c>
      <c r="Y2628" s="250"/>
      <c r="Z2628" s="251"/>
      <c r="AA2628" s="251">
        <v>4504514706</v>
      </c>
      <c r="AB2628" s="250"/>
      <c r="AC2628" s="33">
        <v>0</v>
      </c>
      <c r="AD2628" s="471">
        <v>6544.8</v>
      </c>
      <c r="AE2628" s="33">
        <f t="shared" si="102"/>
        <v>26179.200000000001</v>
      </c>
      <c r="AF2628" s="31"/>
      <c r="AG2628" s="26"/>
    </row>
    <row r="2629" spans="1:33" s="4113" customFormat="1" ht="30" customHeight="1">
      <c r="A2629" s="3741" t="s">
        <v>8570</v>
      </c>
      <c r="B2629" s="1504" t="s">
        <v>18334</v>
      </c>
      <c r="C2629" s="358">
        <v>45730</v>
      </c>
      <c r="D2629" s="358">
        <f>WORKDAY(C2629,10)</f>
        <v>45744</v>
      </c>
      <c r="E2629" s="37"/>
      <c r="F2629" s="449"/>
      <c r="G2629" s="360">
        <v>9013</v>
      </c>
      <c r="H2629" s="3742" t="s">
        <v>4364</v>
      </c>
      <c r="I2629" s="539"/>
      <c r="J2629" s="3744" t="s">
        <v>18345</v>
      </c>
      <c r="K2629" s="3743" t="s">
        <v>18346</v>
      </c>
      <c r="L2629" s="2989" t="s">
        <v>28</v>
      </c>
      <c r="M2629" s="135" t="s">
        <v>18386</v>
      </c>
      <c r="N2629" s="364"/>
      <c r="O2629" s="365">
        <v>2</v>
      </c>
      <c r="P2629" s="365">
        <v>2</v>
      </c>
      <c r="Q2629" s="3744" t="s">
        <v>18231</v>
      </c>
      <c r="R2629" s="366"/>
      <c r="S2629" s="366"/>
      <c r="T2629" s="366"/>
      <c r="U2629" s="366"/>
      <c r="V2629" s="366"/>
      <c r="W2629" s="366"/>
      <c r="X2629" s="366"/>
      <c r="Y2629" s="366"/>
      <c r="Z2629" s="364"/>
      <c r="AA2629" s="364">
        <v>4504514472</v>
      </c>
      <c r="AB2629" s="366"/>
      <c r="AC2629" s="280"/>
      <c r="AD2629" s="542"/>
      <c r="AE2629" s="280"/>
      <c r="AF2629" s="68"/>
      <c r="AG2629" s="71"/>
    </row>
    <row r="2630" spans="1:33" ht="30" customHeight="1">
      <c r="A2630" s="3741" t="s">
        <v>8570</v>
      </c>
      <c r="B2630" s="1504" t="s">
        <v>18335</v>
      </c>
      <c r="C2630" s="358">
        <v>45731</v>
      </c>
      <c r="D2630" s="358">
        <f>WORKDAY(C2630,11)</f>
        <v>45747</v>
      </c>
      <c r="E2630" s="37"/>
      <c r="F2630" s="449"/>
      <c r="G2630" s="360">
        <v>9013</v>
      </c>
      <c r="H2630" s="3742" t="s">
        <v>18347</v>
      </c>
      <c r="I2630" s="539"/>
      <c r="J2630" s="450" t="s">
        <v>18348</v>
      </c>
      <c r="K2630" s="3743" t="s">
        <v>18349</v>
      </c>
      <c r="L2630" s="2989" t="s">
        <v>28</v>
      </c>
      <c r="M2630" s="135" t="s">
        <v>18387</v>
      </c>
      <c r="N2630" s="364"/>
      <c r="O2630" s="365">
        <v>2</v>
      </c>
      <c r="P2630" s="365">
        <v>2</v>
      </c>
      <c r="Q2630" s="3744" t="s">
        <v>18350</v>
      </c>
      <c r="R2630" s="366"/>
      <c r="S2630" s="366"/>
      <c r="T2630" s="366"/>
      <c r="U2630" s="366"/>
      <c r="V2630" s="366"/>
      <c r="W2630" s="366"/>
      <c r="X2630" s="366"/>
      <c r="Y2630" s="366"/>
      <c r="Z2630" s="364"/>
      <c r="AA2630" s="364" t="s">
        <v>18394</v>
      </c>
      <c r="AB2630" s="366"/>
      <c r="AC2630" s="280"/>
      <c r="AD2630" s="542"/>
      <c r="AE2630" s="280"/>
      <c r="AF2630" s="31"/>
      <c r="AG2630" s="26"/>
    </row>
    <row r="2631" spans="1:33" ht="30" customHeight="1">
      <c r="A2631" s="3944" t="s">
        <v>8570</v>
      </c>
      <c r="B2631" s="4757" t="s">
        <v>18336</v>
      </c>
      <c r="C2631" s="340">
        <v>45731</v>
      </c>
      <c r="D2631" s="340">
        <f>WORKDAY(C2631,10)</f>
        <v>45744</v>
      </c>
      <c r="E2631" s="422"/>
      <c r="F2631" s="374"/>
      <c r="G2631" s="339">
        <v>9013</v>
      </c>
      <c r="H2631" s="3333" t="s">
        <v>3681</v>
      </c>
      <c r="I2631" s="487"/>
      <c r="J2631" s="3945" t="s">
        <v>18351</v>
      </c>
      <c r="K2631" s="3332" t="s">
        <v>18352</v>
      </c>
      <c r="L2631" s="3157" t="s">
        <v>28</v>
      </c>
      <c r="M2631" s="338" t="s">
        <v>18388</v>
      </c>
      <c r="N2631" s="255"/>
      <c r="O2631" s="258">
        <v>2</v>
      </c>
      <c r="P2631" s="258">
        <v>2</v>
      </c>
      <c r="Q2631" s="3416" t="s">
        <v>18270</v>
      </c>
      <c r="R2631" s="309"/>
      <c r="S2631" s="250"/>
      <c r="T2631" s="250"/>
      <c r="U2631" s="250"/>
      <c r="V2631" s="3754" t="s">
        <v>2073</v>
      </c>
      <c r="W2631" s="251"/>
      <c r="X2631" s="3754" t="s">
        <v>37</v>
      </c>
      <c r="Y2631" s="250"/>
      <c r="Z2631" s="251"/>
      <c r="AA2631" s="251">
        <v>4504514474</v>
      </c>
      <c r="AB2631" s="250"/>
      <c r="AC2631" s="33">
        <v>0</v>
      </c>
      <c r="AD2631" s="471">
        <v>6544.8</v>
      </c>
      <c r="AE2631" s="33">
        <f t="shared" si="102"/>
        <v>13089.6</v>
      </c>
      <c r="AF2631" s="31"/>
      <c r="AG2631" s="26"/>
    </row>
    <row r="2632" spans="1:33" ht="30" customHeight="1">
      <c r="A2632" s="3214" t="s">
        <v>8570</v>
      </c>
      <c r="B2632" s="2992" t="s">
        <v>18337</v>
      </c>
      <c r="C2632" s="340">
        <v>45731</v>
      </c>
      <c r="D2632" s="340">
        <f>WORKDAY(C2632,10)</f>
        <v>45744</v>
      </c>
      <c r="E2632" s="422"/>
      <c r="F2632" s="374"/>
      <c r="G2632" s="339">
        <v>9013</v>
      </c>
      <c r="H2632" s="3333" t="s">
        <v>18353</v>
      </c>
      <c r="I2632" s="487"/>
      <c r="J2632" s="3416" t="s">
        <v>18354</v>
      </c>
      <c r="K2632" s="3332" t="s">
        <v>18355</v>
      </c>
      <c r="L2632" s="3157" t="s">
        <v>28</v>
      </c>
      <c r="M2632" s="338" t="s">
        <v>18389</v>
      </c>
      <c r="N2632" s="255"/>
      <c r="O2632" s="258">
        <v>2</v>
      </c>
      <c r="P2632" s="258">
        <v>2</v>
      </c>
      <c r="Q2632" s="3416" t="s">
        <v>18356</v>
      </c>
      <c r="R2632" s="309"/>
      <c r="S2632" s="250"/>
      <c r="T2632" s="250"/>
      <c r="U2632" s="250"/>
      <c r="V2632" s="3745" t="s">
        <v>2073</v>
      </c>
      <c r="W2632" s="251"/>
      <c r="X2632" s="3745" t="s">
        <v>37</v>
      </c>
      <c r="Y2632" s="250"/>
      <c r="Z2632" s="251"/>
      <c r="AA2632" s="251">
        <v>4504514475</v>
      </c>
      <c r="AB2632" s="250"/>
      <c r="AC2632" s="33">
        <v>0</v>
      </c>
      <c r="AD2632" s="471">
        <v>6544.8</v>
      </c>
      <c r="AE2632" s="33">
        <f t="shared" si="102"/>
        <v>13089.6</v>
      </c>
      <c r="AF2632" s="31"/>
      <c r="AG2632" s="26"/>
    </row>
    <row r="2633" spans="1:33" ht="30" customHeight="1">
      <c r="A2633" s="3038" t="s">
        <v>8549</v>
      </c>
      <c r="B2633" s="2992" t="s">
        <v>18357</v>
      </c>
      <c r="C2633" s="1277">
        <v>45730</v>
      </c>
      <c r="D2633" s="1277">
        <f>WORKDAY(C2633,10)</f>
        <v>45744</v>
      </c>
      <c r="E2633" s="593"/>
      <c r="F2633" s="1297"/>
      <c r="G2633" s="1276">
        <v>8634</v>
      </c>
      <c r="H2633" s="3117" t="s">
        <v>14385</v>
      </c>
      <c r="I2633" s="1326"/>
      <c r="J2633" s="1304" t="s">
        <v>18358</v>
      </c>
      <c r="K2633" s="3041" t="s">
        <v>18359</v>
      </c>
      <c r="L2633" s="3042" t="s">
        <v>167</v>
      </c>
      <c r="M2633" s="771" t="s">
        <v>18390</v>
      </c>
      <c r="N2633" s="1176"/>
      <c r="O2633" s="1272">
        <v>10</v>
      </c>
      <c r="P2633" s="1272">
        <v>10</v>
      </c>
      <c r="Q2633" s="3118" t="s">
        <v>18360</v>
      </c>
      <c r="R2633" s="1173"/>
      <c r="S2633" s="1173"/>
      <c r="T2633" s="1173"/>
      <c r="U2633" s="1173"/>
      <c r="V2633" s="3216" t="s">
        <v>2073</v>
      </c>
      <c r="W2633" s="1173"/>
      <c r="X2633" s="3216" t="s">
        <v>37</v>
      </c>
      <c r="Y2633" s="1173"/>
      <c r="Z2633" s="3272" t="s">
        <v>45</v>
      </c>
      <c r="AA2633" s="1176">
        <v>4504514443</v>
      </c>
      <c r="AB2633" s="1173"/>
      <c r="AC2633" s="722">
        <v>6000</v>
      </c>
      <c r="AD2633" s="1266">
        <v>7858.62</v>
      </c>
      <c r="AE2633" s="722">
        <f t="shared" si="102"/>
        <v>84586.2</v>
      </c>
      <c r="AF2633" s="31"/>
      <c r="AG2633" s="26"/>
    </row>
    <row r="2634" spans="1:33" ht="30" customHeight="1">
      <c r="A2634" s="6073" t="s">
        <v>8560</v>
      </c>
      <c r="B2634" s="6095" t="s">
        <v>18361</v>
      </c>
      <c r="C2634" s="1277">
        <v>45730</v>
      </c>
      <c r="D2634" s="1277">
        <f>WORKDAY(C2634,10)</f>
        <v>45744</v>
      </c>
      <c r="E2634" s="593"/>
      <c r="F2634" s="1297"/>
      <c r="G2634" s="1276">
        <v>8607</v>
      </c>
      <c r="H2634" s="3039"/>
      <c r="I2634" s="3040" t="s">
        <v>25</v>
      </c>
      <c r="J2634" s="6072" t="s">
        <v>12503</v>
      </c>
      <c r="K2634" s="3139" t="s">
        <v>18398</v>
      </c>
      <c r="L2634" s="3042" t="s">
        <v>193</v>
      </c>
      <c r="M2634" s="771" t="s">
        <v>18391</v>
      </c>
      <c r="N2634" s="1176"/>
      <c r="O2634" s="1272">
        <v>6</v>
      </c>
      <c r="P2634" s="1272">
        <v>6</v>
      </c>
      <c r="Q2634" s="3118" t="s">
        <v>18362</v>
      </c>
      <c r="R2634" s="1173"/>
      <c r="S2634" s="1173"/>
      <c r="T2634" s="1173"/>
      <c r="U2634" s="1173"/>
      <c r="V2634" s="3116" t="s">
        <v>2073</v>
      </c>
      <c r="W2634" s="1173"/>
      <c r="X2634" s="3116" t="s">
        <v>37</v>
      </c>
      <c r="Y2634" s="1173"/>
      <c r="Z2634" s="2691" t="s">
        <v>45</v>
      </c>
      <c r="AA2634" s="1176">
        <v>4504514398</v>
      </c>
      <c r="AB2634" s="1173"/>
      <c r="AC2634" s="722">
        <v>6000</v>
      </c>
      <c r="AD2634" s="1266">
        <v>7938</v>
      </c>
      <c r="AE2634" s="722">
        <f t="shared" si="102"/>
        <v>53628</v>
      </c>
      <c r="AF2634" s="31"/>
      <c r="AG2634" s="26"/>
    </row>
    <row r="2635" spans="1:33" ht="30" customHeight="1">
      <c r="A2635" s="3141" t="s">
        <v>8508</v>
      </c>
      <c r="B2635" s="2992" t="s">
        <v>18397</v>
      </c>
      <c r="C2635" s="1277">
        <v>45733</v>
      </c>
      <c r="D2635" s="1277">
        <f>WORKDAY(C2635,7)</f>
        <v>45742</v>
      </c>
      <c r="E2635" s="593"/>
      <c r="F2635" s="1297"/>
      <c r="G2635" s="1276">
        <v>8601</v>
      </c>
      <c r="H2635" s="3039"/>
      <c r="I2635" s="3197" t="s">
        <v>92</v>
      </c>
      <c r="J2635" s="1304" t="s">
        <v>9769</v>
      </c>
      <c r="K2635" s="3139" t="s">
        <v>18399</v>
      </c>
      <c r="L2635" s="3058" t="s">
        <v>8538</v>
      </c>
      <c r="M2635" s="771" t="s">
        <v>18434</v>
      </c>
      <c r="N2635" s="1176"/>
      <c r="O2635" s="1272">
        <v>1</v>
      </c>
      <c r="P2635" s="1272">
        <v>1</v>
      </c>
      <c r="Q2635" s="3144" t="s">
        <v>18400</v>
      </c>
      <c r="R2635" s="1173"/>
      <c r="S2635" s="1173"/>
      <c r="T2635" s="1173"/>
      <c r="U2635" s="1173"/>
      <c r="V2635" s="3188" t="s">
        <v>2073</v>
      </c>
      <c r="W2635" s="1173"/>
      <c r="X2635" s="3188" t="s">
        <v>37</v>
      </c>
      <c r="Y2635" s="1173"/>
      <c r="Z2635" s="2927" t="s">
        <v>45</v>
      </c>
      <c r="AA2635" s="1176">
        <v>4504516355</v>
      </c>
      <c r="AB2635" s="1173"/>
      <c r="AC2635" s="722">
        <v>0</v>
      </c>
      <c r="AD2635" s="1266">
        <v>5292</v>
      </c>
      <c r="AE2635" s="722">
        <f t="shared" si="102"/>
        <v>5292</v>
      </c>
      <c r="AF2635" s="31"/>
      <c r="AG2635" s="26"/>
    </row>
    <row r="2636" spans="1:33" ht="30" customHeight="1">
      <c r="A2636" s="3141" t="s">
        <v>17456</v>
      </c>
      <c r="B2636" s="2992" t="s">
        <v>18401</v>
      </c>
      <c r="C2636" s="1277">
        <v>45733</v>
      </c>
      <c r="D2636" s="1277">
        <f>WORKDAY(C2636,11)</f>
        <v>45748</v>
      </c>
      <c r="E2636" s="593"/>
      <c r="F2636" s="1297"/>
      <c r="G2636" s="1276">
        <v>8610</v>
      </c>
      <c r="H2636" s="3142" t="s">
        <v>11761</v>
      </c>
      <c r="I2636" s="1326"/>
      <c r="J2636" s="1304" t="s">
        <v>18402</v>
      </c>
      <c r="K2636" s="3139" t="s">
        <v>18403</v>
      </c>
      <c r="L2636" s="3143" t="s">
        <v>128</v>
      </c>
      <c r="M2636" s="771" t="s">
        <v>18435</v>
      </c>
      <c r="N2636" s="1176"/>
      <c r="O2636" s="1272">
        <v>3</v>
      </c>
      <c r="P2636" s="1272">
        <v>3</v>
      </c>
      <c r="Q2636" s="3144" t="s">
        <v>18404</v>
      </c>
      <c r="R2636" s="1173"/>
      <c r="S2636" s="1173"/>
      <c r="T2636" s="1173"/>
      <c r="U2636" s="1173"/>
      <c r="V2636" s="3124" t="s">
        <v>2073</v>
      </c>
      <c r="W2636" s="1173"/>
      <c r="X2636" s="3124" t="s">
        <v>37</v>
      </c>
      <c r="Y2636" s="1173"/>
      <c r="Z2636" s="3130" t="s">
        <v>45</v>
      </c>
      <c r="AA2636" s="1176">
        <v>4504516554</v>
      </c>
      <c r="AB2636" s="1173"/>
      <c r="AC2636" s="722">
        <v>0</v>
      </c>
      <c r="AD2636" s="1266">
        <v>7371</v>
      </c>
      <c r="AE2636" s="722">
        <f t="shared" si="102"/>
        <v>22113</v>
      </c>
      <c r="AF2636" s="31"/>
      <c r="AG2636" s="26"/>
    </row>
    <row r="2637" spans="1:33" ht="30" customHeight="1">
      <c r="A2637" s="3141" t="s">
        <v>17456</v>
      </c>
      <c r="B2637" s="2992" t="s">
        <v>18405</v>
      </c>
      <c r="C2637" s="1277">
        <v>45733</v>
      </c>
      <c r="D2637" s="1277">
        <f>WORKDAY(C2637,11)</f>
        <v>45748</v>
      </c>
      <c r="E2637" s="593"/>
      <c r="F2637" s="1297"/>
      <c r="G2637" s="1276">
        <v>8610</v>
      </c>
      <c r="H2637" s="3142" t="s">
        <v>3503</v>
      </c>
      <c r="I2637" s="1326"/>
      <c r="J2637" s="1304" t="s">
        <v>18406</v>
      </c>
      <c r="K2637" s="3057" t="s">
        <v>18407</v>
      </c>
      <c r="L2637" s="3058" t="s">
        <v>28</v>
      </c>
      <c r="M2637" s="771" t="s">
        <v>18436</v>
      </c>
      <c r="N2637" s="1176"/>
      <c r="O2637" s="1272">
        <v>2</v>
      </c>
      <c r="P2637" s="1272">
        <v>2</v>
      </c>
      <c r="Q2637" s="3144" t="s">
        <v>18408</v>
      </c>
      <c r="R2637" s="1173"/>
      <c r="S2637" s="1173"/>
      <c r="T2637" s="1173"/>
      <c r="U2637" s="1173"/>
      <c r="V2637" s="3116" t="s">
        <v>2073</v>
      </c>
      <c r="W2637" s="1173"/>
      <c r="X2637" s="3116" t="s">
        <v>37</v>
      </c>
      <c r="Y2637" s="1173"/>
      <c r="Z2637" s="3130" t="s">
        <v>45</v>
      </c>
      <c r="AA2637" s="1176">
        <v>4504516926</v>
      </c>
      <c r="AB2637" s="1173"/>
      <c r="AC2637" s="722">
        <v>0</v>
      </c>
      <c r="AD2637" s="1266">
        <v>7371</v>
      </c>
      <c r="AE2637" s="722">
        <f t="shared" si="102"/>
        <v>14742</v>
      </c>
      <c r="AF2637" s="31"/>
      <c r="AG2637" s="26"/>
    </row>
    <row r="2638" spans="1:33" ht="30" customHeight="1">
      <c r="A2638" s="3141" t="s">
        <v>10021</v>
      </c>
      <c r="B2638" s="2992" t="s">
        <v>18409</v>
      </c>
      <c r="C2638" s="1277">
        <v>45733</v>
      </c>
      <c r="D2638" s="1277">
        <f>WORKDAY(C2638,10)</f>
        <v>45747</v>
      </c>
      <c r="E2638" s="593"/>
      <c r="F2638" s="1297"/>
      <c r="G2638" s="1276">
        <v>8618</v>
      </c>
      <c r="H2638" s="3142" t="s">
        <v>686</v>
      </c>
      <c r="I2638" s="1326"/>
      <c r="J2638" s="1304" t="s">
        <v>18410</v>
      </c>
      <c r="K2638" s="3139" t="s">
        <v>18411</v>
      </c>
      <c r="L2638" s="3143" t="s">
        <v>128</v>
      </c>
      <c r="M2638" s="771" t="s">
        <v>18437</v>
      </c>
      <c r="N2638" s="1176"/>
      <c r="O2638" s="1272">
        <v>3</v>
      </c>
      <c r="P2638" s="1272">
        <v>3</v>
      </c>
      <c r="Q2638" s="3144" t="s">
        <v>18412</v>
      </c>
      <c r="R2638" s="1173"/>
      <c r="S2638" s="1173"/>
      <c r="T2638" s="1173"/>
      <c r="U2638" s="1173"/>
      <c r="V2638" s="1173"/>
      <c r="W2638" s="1173"/>
      <c r="X2638" s="1173"/>
      <c r="Y2638" s="1173"/>
      <c r="Z2638" s="3258" t="s">
        <v>45</v>
      </c>
      <c r="AA2638" s="1176">
        <v>4504516060</v>
      </c>
      <c r="AB2638" s="1173"/>
      <c r="AC2638" s="722">
        <v>0</v>
      </c>
      <c r="AD2638" s="1266">
        <v>6318</v>
      </c>
      <c r="AE2638" s="722">
        <f t="shared" si="102"/>
        <v>18954</v>
      </c>
      <c r="AF2638" s="31"/>
      <c r="AG2638" s="26"/>
    </row>
    <row r="2639" spans="1:33" s="4113" customFormat="1" ht="30" customHeight="1">
      <c r="A2639" s="5785" t="s">
        <v>8568</v>
      </c>
      <c r="B2639" s="1504" t="s">
        <v>18413</v>
      </c>
      <c r="C2639" s="358">
        <v>45733</v>
      </c>
      <c r="D2639" s="358">
        <f>WORKDAY(C2639,13)</f>
        <v>45750</v>
      </c>
      <c r="E2639" s="37"/>
      <c r="F2639" s="449"/>
      <c r="G2639" s="360">
        <v>8369</v>
      </c>
      <c r="H2639" s="5786" t="s">
        <v>13926</v>
      </c>
      <c r="I2639" s="539"/>
      <c r="J2639" s="450" t="s">
        <v>18414</v>
      </c>
      <c r="K2639" s="5787" t="s">
        <v>18415</v>
      </c>
      <c r="L2639" s="5788" t="s">
        <v>179</v>
      </c>
      <c r="M2639" s="135" t="s">
        <v>18438</v>
      </c>
      <c r="N2639" s="364"/>
      <c r="O2639" s="365">
        <v>8</v>
      </c>
      <c r="P2639" s="365">
        <v>8</v>
      </c>
      <c r="Q2639" s="5789" t="s">
        <v>18416</v>
      </c>
      <c r="R2639" s="366"/>
      <c r="S2639" s="366"/>
      <c r="T2639" s="366"/>
      <c r="U2639" s="366"/>
      <c r="V2639" s="366"/>
      <c r="W2639" s="366"/>
      <c r="X2639" s="366"/>
      <c r="Y2639" s="366"/>
      <c r="Z2639" s="364"/>
      <c r="AA2639" s="364">
        <v>4504516823</v>
      </c>
      <c r="AB2639" s="366"/>
      <c r="AC2639" s="280"/>
      <c r="AD2639" s="542"/>
      <c r="AE2639" s="280"/>
      <c r="AF2639" s="68"/>
      <c r="AG2639" s="71"/>
    </row>
    <row r="2640" spans="1:33" ht="30" customHeight="1">
      <c r="A2640" s="3639" t="s">
        <v>19837</v>
      </c>
      <c r="B2640" s="9743" t="s">
        <v>18417</v>
      </c>
      <c r="C2640" s="9765">
        <v>45733</v>
      </c>
      <c r="D2640" s="9765">
        <f>WORKDAY(C2640,60)</f>
        <v>45817</v>
      </c>
      <c r="E2640" s="8864"/>
      <c r="F2640" s="9809"/>
      <c r="G2640" s="9840">
        <v>8629</v>
      </c>
      <c r="H2640" s="11396" t="s">
        <v>18418</v>
      </c>
      <c r="I2640" s="9857"/>
      <c r="J2640" s="9980" t="s">
        <v>18419</v>
      </c>
      <c r="K2640" s="9982" t="s">
        <v>18420</v>
      </c>
      <c r="L2640" s="3058" t="s">
        <v>8516</v>
      </c>
      <c r="M2640" s="8868" t="s">
        <v>18439</v>
      </c>
      <c r="N2640" s="3129" t="s">
        <v>3957</v>
      </c>
      <c r="O2640" s="1272">
        <v>1</v>
      </c>
      <c r="P2640" s="1272">
        <v>1</v>
      </c>
      <c r="Q2640" s="9980" t="s">
        <v>18421</v>
      </c>
      <c r="R2640" s="9788"/>
      <c r="S2640" s="1173"/>
      <c r="T2640" s="1173"/>
      <c r="U2640" s="1173"/>
      <c r="V2640" s="9997" t="s">
        <v>2073</v>
      </c>
      <c r="W2640" s="1173"/>
      <c r="X2640" s="9997" t="s">
        <v>37</v>
      </c>
      <c r="Y2640" s="1173"/>
      <c r="Z2640" s="9984" t="s">
        <v>45</v>
      </c>
      <c r="AA2640" s="9840">
        <v>4504516556</v>
      </c>
      <c r="AB2640" s="1173"/>
      <c r="AC2640" s="8912">
        <v>0</v>
      </c>
      <c r="AD2640" s="1266">
        <v>57600</v>
      </c>
      <c r="AE2640" s="8912">
        <f>SUM(AD2640*P2640+AD2641*P2641+AC2640)</f>
        <v>77364.800000000003</v>
      </c>
      <c r="AF2640" s="31"/>
      <c r="AG2640" s="26"/>
    </row>
    <row r="2641" spans="1:33" ht="30" customHeight="1">
      <c r="A2641" s="3639" t="s">
        <v>19837</v>
      </c>
      <c r="B2641" s="9700"/>
      <c r="C2641" s="9766"/>
      <c r="D2641" s="9766"/>
      <c r="E2641" s="8866"/>
      <c r="F2641" s="9810"/>
      <c r="G2641" s="9834"/>
      <c r="H2641" s="11397"/>
      <c r="I2641" s="9858"/>
      <c r="J2641" s="9981"/>
      <c r="K2641" s="9983"/>
      <c r="L2641" s="3143" t="s">
        <v>8688</v>
      </c>
      <c r="M2641" s="8869"/>
      <c r="N2641" s="3129" t="s">
        <v>3951</v>
      </c>
      <c r="O2641" s="1272">
        <v>1</v>
      </c>
      <c r="P2641" s="1272">
        <v>1</v>
      </c>
      <c r="Q2641" s="9846"/>
      <c r="R2641" s="9789"/>
      <c r="S2641" s="1173"/>
      <c r="T2641" s="1173"/>
      <c r="U2641" s="1173"/>
      <c r="V2641" s="9834"/>
      <c r="W2641" s="1173"/>
      <c r="X2641" s="9834"/>
      <c r="Y2641" s="1173"/>
      <c r="Z2641" s="9834"/>
      <c r="AA2641" s="9834"/>
      <c r="AB2641" s="1173"/>
      <c r="AC2641" s="8913"/>
      <c r="AD2641" s="1266">
        <v>19764.8</v>
      </c>
      <c r="AE2641" s="8913"/>
      <c r="AF2641" s="31"/>
      <c r="AG2641" s="26"/>
    </row>
    <row r="2642" spans="1:33" ht="30" customHeight="1">
      <c r="A2642" s="6821" t="s">
        <v>8509</v>
      </c>
      <c r="B2642" s="11412" t="s">
        <v>18422</v>
      </c>
      <c r="C2642" s="9752">
        <v>45734</v>
      </c>
      <c r="D2642" s="9752">
        <f>WORKDAY(C2642,60)</f>
        <v>45818</v>
      </c>
      <c r="E2642" s="9721"/>
      <c r="F2642" s="9714"/>
      <c r="G2642" s="9708">
        <v>8593</v>
      </c>
      <c r="H2642" s="10008" t="s">
        <v>18423</v>
      </c>
      <c r="I2642" s="9701"/>
      <c r="J2642" s="11394" t="s">
        <v>18424</v>
      </c>
      <c r="K2642" s="9776" t="s">
        <v>18425</v>
      </c>
      <c r="L2642" s="4217" t="s">
        <v>3109</v>
      </c>
      <c r="M2642" s="9231" t="s">
        <v>18440</v>
      </c>
      <c r="N2642" s="6822" t="s">
        <v>3952</v>
      </c>
      <c r="O2642" s="257">
        <v>10</v>
      </c>
      <c r="P2642" s="257">
        <v>10</v>
      </c>
      <c r="Q2642" s="9778" t="s">
        <v>18426</v>
      </c>
      <c r="R2642" s="9740"/>
      <c r="S2642" s="250"/>
      <c r="T2642" s="250"/>
      <c r="U2642" s="250"/>
      <c r="V2642" s="9791" t="s">
        <v>9338</v>
      </c>
      <c r="W2642" s="3455"/>
      <c r="X2642" s="9791" t="s">
        <v>7042</v>
      </c>
      <c r="Y2642" s="250"/>
      <c r="Z2642" s="251"/>
      <c r="AA2642" s="9816">
        <v>4504516276</v>
      </c>
      <c r="AB2642" s="250"/>
      <c r="AC2642" s="9660">
        <v>0</v>
      </c>
      <c r="AD2642" s="471">
        <v>6714.9</v>
      </c>
      <c r="AE2642" s="9660">
        <f>SUM(AD2642*P2642+AD2643*P2643+AC2642)</f>
        <v>104454</v>
      </c>
      <c r="AF2642" s="31"/>
      <c r="AG2642" s="26"/>
    </row>
    <row r="2643" spans="1:33" ht="30" customHeight="1">
      <c r="A2643" s="6872" t="s">
        <v>8509</v>
      </c>
      <c r="B2643" s="9700"/>
      <c r="C2643" s="9753"/>
      <c r="D2643" s="9753"/>
      <c r="E2643" s="9410"/>
      <c r="F2643" s="9715"/>
      <c r="G2643" s="9710"/>
      <c r="H2643" s="10009"/>
      <c r="I2643" s="9703"/>
      <c r="J2643" s="11395"/>
      <c r="K2643" s="9777"/>
      <c r="L2643" s="3157" t="s">
        <v>8516</v>
      </c>
      <c r="M2643" s="9280"/>
      <c r="N2643" s="6822" t="s">
        <v>3957</v>
      </c>
      <c r="O2643" s="258">
        <v>1</v>
      </c>
      <c r="P2643" s="258">
        <v>1</v>
      </c>
      <c r="Q2643" s="9713"/>
      <c r="R2643" s="9741"/>
      <c r="S2643" s="250"/>
      <c r="T2643" s="250"/>
      <c r="U2643" s="250"/>
      <c r="V2643" s="9718"/>
      <c r="W2643" s="3455"/>
      <c r="X2643" s="9718"/>
      <c r="Y2643" s="250"/>
      <c r="Z2643" s="251"/>
      <c r="AA2643" s="9718"/>
      <c r="AB2643" s="250"/>
      <c r="AC2643" s="9662"/>
      <c r="AD2643" s="471">
        <v>37305</v>
      </c>
      <c r="AE2643" s="9662"/>
      <c r="AF2643" s="31"/>
      <c r="AG2643" s="26"/>
    </row>
    <row r="2644" spans="1:33" ht="30" customHeight="1">
      <c r="A2644" s="4281" t="s">
        <v>8600</v>
      </c>
      <c r="B2644" s="5054" t="s">
        <v>18427</v>
      </c>
      <c r="C2644" s="340">
        <v>45733</v>
      </c>
      <c r="D2644" s="340">
        <f>WORKDAY(C2644,7)</f>
        <v>45742</v>
      </c>
      <c r="E2644" s="422"/>
      <c r="F2644" s="374"/>
      <c r="G2644" s="339">
        <v>8647</v>
      </c>
      <c r="H2644" s="3022"/>
      <c r="I2644" s="4215" t="s">
        <v>92</v>
      </c>
      <c r="J2644" s="4282" t="s">
        <v>9710</v>
      </c>
      <c r="K2644" s="4216" t="s">
        <v>18428</v>
      </c>
      <c r="L2644" s="4217" t="s">
        <v>4019</v>
      </c>
      <c r="M2644" s="338" t="s">
        <v>18441</v>
      </c>
      <c r="N2644" s="255"/>
      <c r="O2644" s="258">
        <v>15</v>
      </c>
      <c r="P2644" s="258">
        <v>15</v>
      </c>
      <c r="Q2644" s="3330" t="s">
        <v>18429</v>
      </c>
      <c r="R2644" s="309"/>
      <c r="S2644" s="250"/>
      <c r="T2644" s="250"/>
      <c r="U2644" s="250"/>
      <c r="V2644" s="4218" t="s">
        <v>2073</v>
      </c>
      <c r="W2644" s="251"/>
      <c r="X2644" s="4218" t="s">
        <v>7042</v>
      </c>
      <c r="Y2644" s="250"/>
      <c r="Z2644" s="251"/>
      <c r="AA2644" s="251">
        <v>4504516925</v>
      </c>
      <c r="AB2644" s="250"/>
      <c r="AC2644" s="33">
        <v>0</v>
      </c>
      <c r="AD2644" s="471">
        <v>7938</v>
      </c>
      <c r="AE2644" s="33">
        <f t="shared" ref="AE2644:AE2645" si="103">SUM(AD2644*P2644+AC2644)</f>
        <v>119070</v>
      </c>
      <c r="AF2644" s="31"/>
      <c r="AG2644" s="26"/>
    </row>
    <row r="2645" spans="1:33" ht="30" customHeight="1">
      <c r="A2645" s="668" t="s">
        <v>8570</v>
      </c>
      <c r="B2645" s="5027" t="s">
        <v>18430</v>
      </c>
      <c r="C2645" s="3316">
        <v>45733</v>
      </c>
      <c r="D2645" s="3316">
        <f>WORKDAY(C2645,7)</f>
        <v>45742</v>
      </c>
      <c r="E2645" s="3317"/>
      <c r="F2645" s="748"/>
      <c r="G2645" s="3315">
        <v>9013</v>
      </c>
      <c r="H2645" s="3318"/>
      <c r="I2645" s="3315" t="s">
        <v>92</v>
      </c>
      <c r="J2645" s="3319" t="s">
        <v>18431</v>
      </c>
      <c r="K2645" s="3320" t="s">
        <v>18432</v>
      </c>
      <c r="L2645" s="3321" t="s">
        <v>128</v>
      </c>
      <c r="M2645" s="3322" t="s">
        <v>18442</v>
      </c>
      <c r="N2645" s="1898"/>
      <c r="O2645" s="3323">
        <v>3</v>
      </c>
      <c r="P2645" s="3323">
        <v>3</v>
      </c>
      <c r="Q2645" s="3319" t="s">
        <v>18433</v>
      </c>
      <c r="R2645" s="3324"/>
      <c r="S2645" s="1173"/>
      <c r="T2645" s="1173"/>
      <c r="U2645" s="1173"/>
      <c r="V2645" s="3234" t="s">
        <v>2073</v>
      </c>
      <c r="W2645" s="1173"/>
      <c r="X2645" s="3234" t="s">
        <v>37</v>
      </c>
      <c r="Y2645" s="1173"/>
      <c r="Z2645" s="3312" t="s">
        <v>45</v>
      </c>
      <c r="AA2645" s="1176">
        <v>4504515750</v>
      </c>
      <c r="AB2645" s="1173"/>
      <c r="AC2645" s="722">
        <v>0</v>
      </c>
      <c r="AD2645" s="1266">
        <v>6544.8</v>
      </c>
      <c r="AE2645" s="722">
        <f t="shared" si="103"/>
        <v>19634.400000000001</v>
      </c>
      <c r="AF2645" s="31"/>
      <c r="AG2645" s="26"/>
    </row>
    <row r="2646" spans="1:33" ht="30" customHeight="1">
      <c r="A2646" s="3237" t="s">
        <v>8626</v>
      </c>
      <c r="B2646" s="9743" t="s">
        <v>18443</v>
      </c>
      <c r="C2646" s="9765">
        <v>45735</v>
      </c>
      <c r="D2646" s="9765">
        <f>WORKDAY(C2646,60)</f>
        <v>45819</v>
      </c>
      <c r="E2646" s="8864"/>
      <c r="F2646" s="9809"/>
      <c r="G2646" s="9840">
        <v>8615</v>
      </c>
      <c r="H2646" s="9956" t="s">
        <v>13247</v>
      </c>
      <c r="I2646" s="9857"/>
      <c r="J2646" s="9952" t="s">
        <v>18444</v>
      </c>
      <c r="K2646" s="9887" t="s">
        <v>18445</v>
      </c>
      <c r="L2646" s="3238" t="s">
        <v>28</v>
      </c>
      <c r="M2646" s="8868" t="s">
        <v>18459</v>
      </c>
      <c r="N2646" s="3095" t="s">
        <v>3952</v>
      </c>
      <c r="O2646" s="1272">
        <v>2</v>
      </c>
      <c r="P2646" s="1272">
        <v>2</v>
      </c>
      <c r="Q2646" s="9952" t="s">
        <v>18446</v>
      </c>
      <c r="R2646" s="9788"/>
      <c r="S2646" s="1173"/>
      <c r="T2646" s="1173"/>
      <c r="U2646" s="1173"/>
      <c r="V2646" s="9880" t="s">
        <v>2073</v>
      </c>
      <c r="W2646" s="1173"/>
      <c r="X2646" s="9880" t="s">
        <v>37</v>
      </c>
      <c r="Y2646" s="1173"/>
      <c r="Z2646" s="9833" t="s">
        <v>45</v>
      </c>
      <c r="AA2646" s="9840">
        <v>4504517880</v>
      </c>
      <c r="AB2646" s="1173"/>
      <c r="AC2646" s="8912">
        <v>3000</v>
      </c>
      <c r="AD2646" s="1266">
        <v>7857</v>
      </c>
      <c r="AE2646" s="8912">
        <f>SUM(AD2646*P2646+AD2647*P2647+AC2646)</f>
        <v>85062</v>
      </c>
      <c r="AF2646" s="31"/>
      <c r="AG2646" s="26"/>
    </row>
    <row r="2647" spans="1:33" ht="30" customHeight="1">
      <c r="A2647" s="6240" t="s">
        <v>8626</v>
      </c>
      <c r="B2647" s="9700"/>
      <c r="C2647" s="9766"/>
      <c r="D2647" s="9766"/>
      <c r="E2647" s="8866"/>
      <c r="F2647" s="9810"/>
      <c r="G2647" s="9834"/>
      <c r="H2647" s="9957"/>
      <c r="I2647" s="9858"/>
      <c r="J2647" s="9953"/>
      <c r="K2647" s="9888"/>
      <c r="L2647" s="3058" t="s">
        <v>8689</v>
      </c>
      <c r="M2647" s="8869"/>
      <c r="N2647" s="3095" t="s">
        <v>3954</v>
      </c>
      <c r="O2647" s="1272">
        <v>1</v>
      </c>
      <c r="P2647" s="1272">
        <v>1</v>
      </c>
      <c r="Q2647" s="9846"/>
      <c r="R2647" s="9789"/>
      <c r="S2647" s="1173"/>
      <c r="T2647" s="1173"/>
      <c r="U2647" s="1173"/>
      <c r="V2647" s="9834"/>
      <c r="W2647" s="1173"/>
      <c r="X2647" s="9834"/>
      <c r="Y2647" s="1173"/>
      <c r="Z2647" s="9834"/>
      <c r="AA2647" s="9834"/>
      <c r="AB2647" s="1173"/>
      <c r="AC2647" s="8913"/>
      <c r="AD2647" s="1266">
        <v>66348</v>
      </c>
      <c r="AE2647" s="8913"/>
      <c r="AF2647" s="31"/>
      <c r="AG2647" s="26"/>
    </row>
    <row r="2648" spans="1:33" ht="30" customHeight="1">
      <c r="A2648" s="3456" t="s">
        <v>10258</v>
      </c>
      <c r="B2648" s="4751" t="s">
        <v>18447</v>
      </c>
      <c r="C2648" s="340">
        <v>45734</v>
      </c>
      <c r="D2648" s="340">
        <f>WORKDAY(C2648,7)</f>
        <v>45743</v>
      </c>
      <c r="E2648" s="422"/>
      <c r="F2648" s="374"/>
      <c r="G2648" s="339">
        <v>8613</v>
      </c>
      <c r="H2648" s="4159" t="s">
        <v>672</v>
      </c>
      <c r="I2648" s="487"/>
      <c r="J2648" s="3457" t="s">
        <v>18448</v>
      </c>
      <c r="K2648" s="4160" t="s">
        <v>18449</v>
      </c>
      <c r="L2648" s="4217" t="s">
        <v>128</v>
      </c>
      <c r="M2648" s="338" t="s">
        <v>18460</v>
      </c>
      <c r="N2648" s="255"/>
      <c r="O2648" s="258">
        <v>3</v>
      </c>
      <c r="P2648" s="258">
        <v>3</v>
      </c>
      <c r="Q2648" s="3330" t="s">
        <v>18450</v>
      </c>
      <c r="R2648" s="309"/>
      <c r="S2648" s="250"/>
      <c r="T2648" s="250"/>
      <c r="U2648" s="250"/>
      <c r="V2648" s="5070" t="s">
        <v>9338</v>
      </c>
      <c r="W2648" s="251"/>
      <c r="X2648" s="5070" t="s">
        <v>7042</v>
      </c>
      <c r="Y2648" s="250"/>
      <c r="Z2648" s="251"/>
      <c r="AA2648" s="251">
        <v>4504517891</v>
      </c>
      <c r="AB2648" s="250"/>
      <c r="AC2648" s="33">
        <v>0</v>
      </c>
      <c r="AD2648" s="471">
        <v>6318</v>
      </c>
      <c r="AE2648" s="33">
        <f t="shared" ref="AE2648:AE2655" si="104">SUM(AD2648*P2648+AC2648)</f>
        <v>18954</v>
      </c>
      <c r="AF2648" s="31"/>
      <c r="AG2648" s="26"/>
    </row>
    <row r="2649" spans="1:33" ht="30" customHeight="1">
      <c r="A2649" s="4296" t="s">
        <v>13086</v>
      </c>
      <c r="B2649" s="5053" t="s">
        <v>18451</v>
      </c>
      <c r="C2649" s="340">
        <v>45735</v>
      </c>
      <c r="D2649" s="340">
        <f>WORKDAY(C2649,32)</f>
        <v>45779</v>
      </c>
      <c r="E2649" s="422"/>
      <c r="F2649" s="374"/>
      <c r="G2649" s="339">
        <v>8645</v>
      </c>
      <c r="H2649" s="4159" t="s">
        <v>5614</v>
      </c>
      <c r="I2649" s="487"/>
      <c r="J2649" s="4297" t="s">
        <v>18452</v>
      </c>
      <c r="K2649" s="4160" t="s">
        <v>18453</v>
      </c>
      <c r="L2649" s="4161" t="s">
        <v>858</v>
      </c>
      <c r="M2649" s="338" t="s">
        <v>18461</v>
      </c>
      <c r="N2649" s="255"/>
      <c r="O2649" s="258">
        <v>16</v>
      </c>
      <c r="P2649" s="258">
        <v>16</v>
      </c>
      <c r="Q2649" s="3330" t="s">
        <v>18454</v>
      </c>
      <c r="R2649" s="309"/>
      <c r="S2649" s="250"/>
      <c r="T2649" s="250"/>
      <c r="U2649" s="250"/>
      <c r="V2649" s="4162" t="s">
        <v>2073</v>
      </c>
      <c r="W2649" s="251"/>
      <c r="X2649" s="4162" t="s">
        <v>37</v>
      </c>
      <c r="Y2649" s="250"/>
      <c r="Z2649" s="251"/>
      <c r="AA2649" s="4426" t="s">
        <v>18463</v>
      </c>
      <c r="AB2649" s="250"/>
      <c r="AC2649" s="33">
        <v>15000</v>
      </c>
      <c r="AD2649" s="471">
        <v>47760</v>
      </c>
      <c r="AE2649" s="33">
        <f t="shared" si="104"/>
        <v>779160</v>
      </c>
      <c r="AF2649" s="31"/>
      <c r="AG2649" s="26"/>
    </row>
    <row r="2650" spans="1:33" ht="30" customHeight="1">
      <c r="A2650" s="3242" t="s">
        <v>10014</v>
      </c>
      <c r="B2650" s="2992" t="s">
        <v>18455</v>
      </c>
      <c r="C2650" s="1277">
        <v>45735</v>
      </c>
      <c r="D2650" s="1277">
        <f>WORKDAY(C2650,7)</f>
        <v>45744</v>
      </c>
      <c r="E2650" s="593"/>
      <c r="F2650" s="1297"/>
      <c r="G2650" s="1276">
        <v>8612</v>
      </c>
      <c r="H2650" s="3243" t="s">
        <v>5590</v>
      </c>
      <c r="I2650" s="1326"/>
      <c r="J2650" s="1304" t="s">
        <v>18456</v>
      </c>
      <c r="K2650" s="3057" t="s">
        <v>18457</v>
      </c>
      <c r="L2650" s="3042" t="s">
        <v>193</v>
      </c>
      <c r="M2650" s="771" t="s">
        <v>18462</v>
      </c>
      <c r="N2650" s="1176"/>
      <c r="O2650" s="1272">
        <v>6</v>
      </c>
      <c r="P2650" s="1272">
        <v>6</v>
      </c>
      <c r="Q2650" s="3043" t="s">
        <v>18458</v>
      </c>
      <c r="R2650" s="1173"/>
      <c r="S2650" s="1173"/>
      <c r="T2650" s="1173"/>
      <c r="U2650" s="1173"/>
      <c r="V2650" s="3215" t="s">
        <v>2073</v>
      </c>
      <c r="W2650" s="1173"/>
      <c r="X2650" s="3215" t="s">
        <v>37</v>
      </c>
      <c r="Y2650" s="1173"/>
      <c r="Z2650" s="3234" t="s">
        <v>45</v>
      </c>
      <c r="AA2650" s="1176">
        <v>4504518234</v>
      </c>
      <c r="AB2650" s="1173"/>
      <c r="AC2650" s="722">
        <v>0</v>
      </c>
      <c r="AD2650" s="1266">
        <v>6156</v>
      </c>
      <c r="AE2650" s="722">
        <f t="shared" si="104"/>
        <v>36936</v>
      </c>
      <c r="AF2650" s="31"/>
      <c r="AG2650" s="26"/>
    </row>
    <row r="2651" spans="1:33" ht="30" customHeight="1">
      <c r="A2651" s="3176" t="s">
        <v>10014</v>
      </c>
      <c r="B2651" s="3177" t="s">
        <v>18464</v>
      </c>
      <c r="C2651" s="358">
        <v>45735</v>
      </c>
      <c r="D2651" s="358">
        <f>WORKDAY(C2651,7)</f>
        <v>45744</v>
      </c>
      <c r="E2651" s="37"/>
      <c r="F2651" s="449"/>
      <c r="G2651" s="360">
        <v>8612</v>
      </c>
      <c r="H2651" s="2987"/>
      <c r="I2651" s="3178" t="s">
        <v>25</v>
      </c>
      <c r="J2651" s="3179" t="s">
        <v>10739</v>
      </c>
      <c r="K2651" s="3180" t="s">
        <v>18465</v>
      </c>
      <c r="L2651" s="3181" t="s">
        <v>28</v>
      </c>
      <c r="M2651" s="135" t="s">
        <v>18524</v>
      </c>
      <c r="N2651" s="364"/>
      <c r="O2651" s="365">
        <v>2</v>
      </c>
      <c r="P2651" s="365">
        <v>2</v>
      </c>
      <c r="Q2651" s="2990" t="s">
        <v>18466</v>
      </c>
      <c r="R2651" s="366"/>
      <c r="S2651" s="366"/>
      <c r="T2651" s="366"/>
      <c r="U2651" s="366"/>
      <c r="V2651" s="3162" t="s">
        <v>256</v>
      </c>
      <c r="W2651" s="366"/>
      <c r="X2651" s="366"/>
      <c r="Y2651" s="366"/>
      <c r="Z2651" s="364"/>
      <c r="AA2651" s="364">
        <v>4504519180</v>
      </c>
      <c r="AB2651" s="366"/>
      <c r="AC2651" s="280"/>
      <c r="AD2651" s="542"/>
      <c r="AE2651" s="280"/>
      <c r="AF2651" s="31"/>
      <c r="AG2651" s="26"/>
    </row>
    <row r="2652" spans="1:33" ht="30" customHeight="1">
      <c r="A2652" s="3190" t="s">
        <v>10014</v>
      </c>
      <c r="B2652" s="5076" t="s">
        <v>18467</v>
      </c>
      <c r="C2652" s="1277">
        <v>45736</v>
      </c>
      <c r="D2652" s="1277">
        <f>WORKDAY(C2652,10)</f>
        <v>45750</v>
      </c>
      <c r="E2652" s="593"/>
      <c r="F2652" s="1297"/>
      <c r="G2652" s="1276">
        <v>8612</v>
      </c>
      <c r="H2652" s="3244" t="s">
        <v>8974</v>
      </c>
      <c r="I2652" s="1326"/>
      <c r="J2652" s="1304" t="s">
        <v>18468</v>
      </c>
      <c r="K2652" s="3192" t="s">
        <v>18471</v>
      </c>
      <c r="L2652" s="3238" t="s">
        <v>28</v>
      </c>
      <c r="M2652" s="771" t="s">
        <v>18525</v>
      </c>
      <c r="N2652" s="1176"/>
      <c r="O2652" s="1272">
        <v>2</v>
      </c>
      <c r="P2652" s="1272">
        <v>2</v>
      </c>
      <c r="Q2652" s="3245" t="s">
        <v>18469</v>
      </c>
      <c r="R2652" s="1173"/>
      <c r="S2652" s="1173"/>
      <c r="T2652" s="1173"/>
      <c r="U2652" s="1173"/>
      <c r="V2652" s="3188" t="s">
        <v>2073</v>
      </c>
      <c r="W2652" s="1173"/>
      <c r="X2652" s="3188" t="s">
        <v>37</v>
      </c>
      <c r="Y2652" s="1173"/>
      <c r="Z2652" s="3234" t="s">
        <v>45</v>
      </c>
      <c r="AA2652" s="1176">
        <v>4504519181</v>
      </c>
      <c r="AB2652" s="1173"/>
      <c r="AC2652" s="722">
        <v>0</v>
      </c>
      <c r="AD2652" s="1266">
        <v>6156</v>
      </c>
      <c r="AE2652" s="722">
        <f t="shared" si="104"/>
        <v>12312</v>
      </c>
      <c r="AF2652" s="31"/>
      <c r="AG2652" s="26"/>
    </row>
    <row r="2653" spans="1:33" ht="30" customHeight="1">
      <c r="A2653" s="3381" t="s">
        <v>10036</v>
      </c>
      <c r="B2653" s="2992" t="s">
        <v>18470</v>
      </c>
      <c r="C2653" s="1277">
        <v>45737</v>
      </c>
      <c r="D2653" s="1277">
        <f>WORKDAY(C2653,10)</f>
        <v>45751</v>
      </c>
      <c r="E2653" s="593"/>
      <c r="F2653" s="1297"/>
      <c r="G2653" s="1276">
        <v>8589</v>
      </c>
      <c r="H2653" s="3244" t="s">
        <v>9140</v>
      </c>
      <c r="I2653" s="1326"/>
      <c r="J2653" s="1304" t="s">
        <v>13531</v>
      </c>
      <c r="K2653" s="3192" t="s">
        <v>18472</v>
      </c>
      <c r="L2653" s="3193" t="s">
        <v>464</v>
      </c>
      <c r="M2653" s="771" t="s">
        <v>18526</v>
      </c>
      <c r="N2653" s="1176"/>
      <c r="O2653" s="1272">
        <v>32</v>
      </c>
      <c r="P2653" s="1272">
        <v>32</v>
      </c>
      <c r="Q2653" s="3245" t="s">
        <v>18473</v>
      </c>
      <c r="R2653" s="1173"/>
      <c r="S2653" s="1173"/>
      <c r="T2653" s="1173"/>
      <c r="U2653" s="1173"/>
      <c r="V2653" s="3272" t="s">
        <v>2073</v>
      </c>
      <c r="W2653" s="1173"/>
      <c r="X2653" s="3272" t="s">
        <v>37</v>
      </c>
      <c r="Y2653" s="1173"/>
      <c r="Z2653" s="3350" t="s">
        <v>45</v>
      </c>
      <c r="AA2653" s="1176">
        <v>4504519732</v>
      </c>
      <c r="AB2653" s="1173"/>
      <c r="AC2653" s="722">
        <v>0</v>
      </c>
      <c r="AD2653" s="1266">
        <v>6318</v>
      </c>
      <c r="AE2653" s="722">
        <f t="shared" si="104"/>
        <v>202176</v>
      </c>
      <c r="AF2653" s="31"/>
      <c r="AG2653" s="26"/>
    </row>
    <row r="2654" spans="1:33" ht="30" customHeight="1">
      <c r="A2654" s="3190" t="s">
        <v>10258</v>
      </c>
      <c r="B2654" s="2992" t="s">
        <v>18474</v>
      </c>
      <c r="C2654" s="1277">
        <v>45735</v>
      </c>
      <c r="D2654" s="1277">
        <f>WORKDAY(C2654,10)</f>
        <v>45749</v>
      </c>
      <c r="E2654" s="593"/>
      <c r="F2654" s="1297"/>
      <c r="G2654" s="1276">
        <v>8613</v>
      </c>
      <c r="H2654" s="3244" t="s">
        <v>13621</v>
      </c>
      <c r="I2654" s="1326"/>
      <c r="J2654" s="1304" t="s">
        <v>18475</v>
      </c>
      <c r="K2654" s="3192" t="s">
        <v>18476</v>
      </c>
      <c r="L2654" s="3193" t="s">
        <v>4019</v>
      </c>
      <c r="M2654" s="771" t="s">
        <v>18527</v>
      </c>
      <c r="N2654" s="1176"/>
      <c r="O2654" s="1272">
        <v>15</v>
      </c>
      <c r="P2654" s="1272">
        <v>15</v>
      </c>
      <c r="Q2654" s="3245" t="s">
        <v>18477</v>
      </c>
      <c r="R2654" s="1173"/>
      <c r="S2654" s="1173"/>
      <c r="T2654" s="1173"/>
      <c r="U2654" s="1173"/>
      <c r="V2654" s="3234" t="s">
        <v>2073</v>
      </c>
      <c r="W2654" s="1173"/>
      <c r="X2654" s="3234" t="s">
        <v>37</v>
      </c>
      <c r="Y2654" s="1173"/>
      <c r="Z2654" s="3312" t="s">
        <v>45</v>
      </c>
      <c r="AA2654" s="1176">
        <v>4504518859</v>
      </c>
      <c r="AB2654" s="1173"/>
      <c r="AC2654" s="722">
        <v>0</v>
      </c>
      <c r="AD2654" s="1266">
        <v>6318</v>
      </c>
      <c r="AE2654" s="722">
        <f t="shared" si="104"/>
        <v>94770</v>
      </c>
      <c r="AF2654" s="31"/>
      <c r="AG2654" s="26"/>
    </row>
    <row r="2655" spans="1:33" ht="30" customHeight="1">
      <c r="A2655" s="3190" t="s">
        <v>10258</v>
      </c>
      <c r="B2655" s="2992" t="s">
        <v>18478</v>
      </c>
      <c r="C2655" s="1277">
        <v>45736</v>
      </c>
      <c r="D2655" s="1277">
        <f>WORKDAY(C2655,7)</f>
        <v>45747</v>
      </c>
      <c r="E2655" s="593"/>
      <c r="F2655" s="1297"/>
      <c r="G2655" s="1276">
        <v>8613</v>
      </c>
      <c r="H2655" s="3244" t="s">
        <v>7145</v>
      </c>
      <c r="I2655" s="1326"/>
      <c r="J2655" s="1304" t="s">
        <v>10259</v>
      </c>
      <c r="K2655" s="3192" t="s">
        <v>18479</v>
      </c>
      <c r="L2655" s="3058" t="s">
        <v>76</v>
      </c>
      <c r="M2655" s="771" t="s">
        <v>18528</v>
      </c>
      <c r="N2655" s="1176"/>
      <c r="O2655" s="1272">
        <v>4</v>
      </c>
      <c r="P2655" s="1272">
        <v>4</v>
      </c>
      <c r="Q2655" s="3245" t="s">
        <v>18480</v>
      </c>
      <c r="R2655" s="1173"/>
      <c r="S2655" s="1173"/>
      <c r="T2655" s="1173"/>
      <c r="U2655" s="1173"/>
      <c r="V2655" s="3278" t="s">
        <v>2073</v>
      </c>
      <c r="W2655" s="1173"/>
      <c r="X2655" s="3278" t="s">
        <v>37</v>
      </c>
      <c r="Y2655" s="1173"/>
      <c r="Z2655" s="3272" t="s">
        <v>45</v>
      </c>
      <c r="AA2655" s="1176">
        <v>4504519769</v>
      </c>
      <c r="AB2655" s="1173"/>
      <c r="AC2655" s="722">
        <v>0</v>
      </c>
      <c r="AD2655" s="1266">
        <v>6318</v>
      </c>
      <c r="AE2655" s="722">
        <f t="shared" si="104"/>
        <v>25272</v>
      </c>
      <c r="AF2655" s="31"/>
      <c r="AG2655" s="26"/>
    </row>
    <row r="2656" spans="1:33" ht="30" customHeight="1">
      <c r="A2656" s="3149" t="s">
        <v>20887</v>
      </c>
      <c r="B2656" s="11381" t="s">
        <v>18481</v>
      </c>
      <c r="C2656" s="9752">
        <v>45735</v>
      </c>
      <c r="D2656" s="9752">
        <f>WORKDAY(C2656,60)</f>
        <v>45819</v>
      </c>
      <c r="E2656" s="9721"/>
      <c r="F2656" s="9714"/>
      <c r="G2656" s="9708">
        <v>8610</v>
      </c>
      <c r="H2656" s="9986" t="s">
        <v>13247</v>
      </c>
      <c r="I2656" s="9701"/>
      <c r="J2656" s="9988" t="s">
        <v>18482</v>
      </c>
      <c r="K2656" s="9706" t="s">
        <v>18483</v>
      </c>
      <c r="L2656" s="3964" t="s">
        <v>193</v>
      </c>
      <c r="M2656" s="9231" t="s">
        <v>18529</v>
      </c>
      <c r="N2656" s="9889" t="s">
        <v>3957</v>
      </c>
      <c r="O2656" s="258">
        <v>6</v>
      </c>
      <c r="P2656" s="257">
        <v>6</v>
      </c>
      <c r="Q2656" s="9837" t="s">
        <v>18484</v>
      </c>
      <c r="R2656" s="9740"/>
      <c r="S2656" s="1173"/>
      <c r="T2656" s="3421"/>
      <c r="U2656" s="3421"/>
      <c r="V2656" s="9868" t="s">
        <v>2073</v>
      </c>
      <c r="W2656" s="3421"/>
      <c r="X2656" s="9868" t="s">
        <v>37</v>
      </c>
      <c r="Y2656" s="3421"/>
      <c r="Z2656" s="3581"/>
      <c r="AA2656" s="9934">
        <v>4504518998</v>
      </c>
      <c r="AB2656" s="3421"/>
      <c r="AC2656" s="9897">
        <v>0</v>
      </c>
      <c r="AD2656" s="3969">
        <v>7371</v>
      </c>
      <c r="AE2656" s="9897">
        <f>SUM(AD2657*P2657+AC2656+AD2656)</f>
        <v>53770.080000000002</v>
      </c>
      <c r="AF2656" s="31"/>
      <c r="AG2656" s="26"/>
    </row>
    <row r="2657" spans="1:33" ht="30" customHeight="1">
      <c r="A2657" s="4028" t="s">
        <v>17456</v>
      </c>
      <c r="B2657" s="11382"/>
      <c r="C2657" s="9753"/>
      <c r="D2657" s="9753"/>
      <c r="E2657" s="9410"/>
      <c r="F2657" s="9715"/>
      <c r="G2657" s="9710"/>
      <c r="H2657" s="9987"/>
      <c r="I2657" s="9703"/>
      <c r="J2657" s="9989"/>
      <c r="K2657" s="9924"/>
      <c r="L2657" s="3157" t="s">
        <v>8516</v>
      </c>
      <c r="M2657" s="9280"/>
      <c r="N2657" s="9890"/>
      <c r="O2657" s="258">
        <v>1</v>
      </c>
      <c r="P2657" s="258">
        <v>1</v>
      </c>
      <c r="Q2657" s="9713"/>
      <c r="R2657" s="9741"/>
      <c r="S2657" s="250"/>
      <c r="T2657" s="3421"/>
      <c r="U2657" s="3421"/>
      <c r="V2657" s="9869"/>
      <c r="W2657" s="3421"/>
      <c r="X2657" s="9869"/>
      <c r="Y2657" s="3421"/>
      <c r="Z2657" s="3904"/>
      <c r="AA2657" s="9839"/>
      <c r="AB2657" s="3421"/>
      <c r="AC2657" s="9898"/>
      <c r="AD2657" s="3969">
        <v>46399.08</v>
      </c>
      <c r="AE2657" s="9898"/>
      <c r="AF2657" s="31"/>
      <c r="AG2657" s="26"/>
    </row>
    <row r="2658" spans="1:33" s="4113" customFormat="1" ht="30" customHeight="1">
      <c r="A2658" s="3176" t="s">
        <v>13200</v>
      </c>
      <c r="B2658" s="1504" t="s">
        <v>18485</v>
      </c>
      <c r="C2658" s="358">
        <v>45735</v>
      </c>
      <c r="D2658" s="358">
        <f>WORKDAY(C2658,90)</f>
        <v>45861</v>
      </c>
      <c r="E2658" s="37"/>
      <c r="F2658" s="449"/>
      <c r="G2658" s="360">
        <v>5490</v>
      </c>
      <c r="H2658" s="3385" t="s">
        <v>1523</v>
      </c>
      <c r="I2658" s="539"/>
      <c r="J2658" s="3386" t="s">
        <v>18486</v>
      </c>
      <c r="K2658" s="3180" t="s">
        <v>18487</v>
      </c>
      <c r="L2658" s="3223" t="s">
        <v>406</v>
      </c>
      <c r="M2658" s="135" t="s">
        <v>18530</v>
      </c>
      <c r="N2658" s="364"/>
      <c r="O2658" s="365">
        <v>9</v>
      </c>
      <c r="P2658" s="365">
        <v>9</v>
      </c>
      <c r="Q2658" s="3386" t="s">
        <v>18488</v>
      </c>
      <c r="R2658" s="366"/>
      <c r="S2658" s="366"/>
      <c r="T2658" s="366"/>
      <c r="U2658" s="366"/>
      <c r="V2658" s="366"/>
      <c r="W2658" s="366"/>
      <c r="X2658" s="366"/>
      <c r="Y2658" s="366"/>
      <c r="Z2658" s="364"/>
      <c r="AA2658" s="364" t="s">
        <v>18541</v>
      </c>
      <c r="AB2658" s="366"/>
      <c r="AC2658" s="280"/>
      <c r="AD2658" s="542"/>
      <c r="AE2658" s="280"/>
      <c r="AF2658" s="68"/>
      <c r="AG2658" s="71"/>
    </row>
    <row r="2659" spans="1:33" ht="30" customHeight="1">
      <c r="A2659" s="4624" t="s">
        <v>14478</v>
      </c>
      <c r="B2659" s="9915" t="s">
        <v>18489</v>
      </c>
      <c r="C2659" s="9752">
        <v>45736</v>
      </c>
      <c r="D2659" s="9752">
        <f>WORKDAY(C2659,60)</f>
        <v>45820</v>
      </c>
      <c r="E2659" s="9721"/>
      <c r="F2659" s="9714"/>
      <c r="G2659" s="9708">
        <v>8617</v>
      </c>
      <c r="H2659" s="9986" t="s">
        <v>6036</v>
      </c>
      <c r="I2659" s="9701"/>
      <c r="J2659" s="9841" t="s">
        <v>18490</v>
      </c>
      <c r="K2659" s="9706" t="s">
        <v>18491</v>
      </c>
      <c r="L2659" s="3152" t="s">
        <v>201</v>
      </c>
      <c r="M2659" s="9231" t="s">
        <v>18531</v>
      </c>
      <c r="N2659" s="4626" t="s">
        <v>3952</v>
      </c>
      <c r="O2659" s="258">
        <v>13</v>
      </c>
      <c r="P2659" s="258">
        <v>13</v>
      </c>
      <c r="Q2659" s="9842" t="s">
        <v>18492</v>
      </c>
      <c r="R2659" s="9740"/>
      <c r="S2659" s="250"/>
      <c r="T2659" s="250"/>
      <c r="U2659" s="250"/>
      <c r="V2659" s="9716" t="s">
        <v>9338</v>
      </c>
      <c r="W2659" s="3455"/>
      <c r="X2659" s="9716" t="s">
        <v>7042</v>
      </c>
      <c r="Y2659" s="250"/>
      <c r="Z2659" s="251"/>
      <c r="AA2659" s="9816">
        <v>4504519768</v>
      </c>
      <c r="AB2659" s="250"/>
      <c r="AC2659" s="9660">
        <v>35000</v>
      </c>
      <c r="AD2659" s="471">
        <v>11385</v>
      </c>
      <c r="AE2659" s="9660">
        <f>SUM(AC2659+AD2659*P2659+AD2660*P2660)</f>
        <v>229535</v>
      </c>
      <c r="AF2659" s="31"/>
      <c r="AG2659" s="26"/>
    </row>
    <row r="2660" spans="1:33" ht="30" customHeight="1">
      <c r="A2660" s="5987" t="s">
        <v>14478</v>
      </c>
      <c r="B2660" s="9700"/>
      <c r="C2660" s="9753"/>
      <c r="D2660" s="9753"/>
      <c r="E2660" s="9410"/>
      <c r="F2660" s="9715"/>
      <c r="G2660" s="9710"/>
      <c r="H2660" s="9867"/>
      <c r="I2660" s="9703"/>
      <c r="J2660" s="9705"/>
      <c r="K2660" s="9707"/>
      <c r="L2660" s="5974" t="s">
        <v>8516</v>
      </c>
      <c r="M2660" s="9280"/>
      <c r="N2660" s="5973" t="s">
        <v>3957</v>
      </c>
      <c r="O2660" s="258">
        <v>1</v>
      </c>
      <c r="P2660" s="258">
        <v>1</v>
      </c>
      <c r="Q2660" s="9713"/>
      <c r="R2660" s="9741"/>
      <c r="S2660" s="250"/>
      <c r="T2660" s="250"/>
      <c r="U2660" s="250"/>
      <c r="V2660" s="9718"/>
      <c r="W2660" s="3455"/>
      <c r="X2660" s="9718"/>
      <c r="Y2660" s="250"/>
      <c r="Z2660" s="251"/>
      <c r="AA2660" s="9718"/>
      <c r="AB2660" s="250"/>
      <c r="AC2660" s="9662"/>
      <c r="AD2660" s="471">
        <v>46530</v>
      </c>
      <c r="AE2660" s="9662"/>
      <c r="AF2660" s="31"/>
      <c r="AG2660" s="26"/>
    </row>
    <row r="2661" spans="1:33" ht="30" customHeight="1">
      <c r="A2661" s="6297" t="s">
        <v>8901</v>
      </c>
      <c r="B2661" s="6322" t="s">
        <v>18493</v>
      </c>
      <c r="C2661" s="340">
        <v>45735</v>
      </c>
      <c r="D2661" s="340">
        <f>WORKDAY(C2661,7)</f>
        <v>45744</v>
      </c>
      <c r="E2661" s="422"/>
      <c r="F2661" s="374"/>
      <c r="G2661" s="339">
        <v>8591</v>
      </c>
      <c r="H2661" s="3022"/>
      <c r="I2661" s="3150" t="s">
        <v>92</v>
      </c>
      <c r="J2661" s="6300" t="s">
        <v>8469</v>
      </c>
      <c r="K2661" s="3151" t="s">
        <v>18494</v>
      </c>
      <c r="L2661" s="3152" t="s">
        <v>341</v>
      </c>
      <c r="M2661" s="338" t="s">
        <v>18532</v>
      </c>
      <c r="N2661" s="255"/>
      <c r="O2661" s="258">
        <v>12</v>
      </c>
      <c r="P2661" s="258">
        <v>12</v>
      </c>
      <c r="Q2661" s="3173" t="s">
        <v>18495</v>
      </c>
      <c r="R2661" s="309"/>
      <c r="S2661" s="250"/>
      <c r="T2661" s="250"/>
      <c r="U2661" s="250"/>
      <c r="V2661" s="3219" t="s">
        <v>2073</v>
      </c>
      <c r="W2661" s="250"/>
      <c r="X2661" s="3219" t="s">
        <v>37</v>
      </c>
      <c r="Y2661" s="250"/>
      <c r="Z2661" s="251"/>
      <c r="AA2661" s="251">
        <v>4504518995</v>
      </c>
      <c r="AB2661" s="250"/>
      <c r="AC2661" s="33">
        <v>0</v>
      </c>
      <c r="AD2661" s="471">
        <v>10976</v>
      </c>
      <c r="AE2661" s="33">
        <f t="shared" ref="AE2661:AE2684" si="105">SUM(AD2661*P2661+AC2661)</f>
        <v>131712</v>
      </c>
      <c r="AF2661" s="31"/>
      <c r="AG2661" s="26"/>
    </row>
    <row r="2662" spans="1:33" ht="30" customHeight="1">
      <c r="A2662" s="3123" t="s">
        <v>8901</v>
      </c>
      <c r="B2662" s="2992" t="s">
        <v>18496</v>
      </c>
      <c r="C2662" s="1277">
        <v>45736</v>
      </c>
      <c r="D2662" s="1277">
        <f>WORKDAY(C2662,7)</f>
        <v>45747</v>
      </c>
      <c r="E2662" s="593"/>
      <c r="F2662" s="1297"/>
      <c r="G2662" s="1276">
        <v>8591</v>
      </c>
      <c r="H2662" s="3244" t="s">
        <v>1207</v>
      </c>
      <c r="I2662" s="1326"/>
      <c r="J2662" s="1304" t="s">
        <v>18497</v>
      </c>
      <c r="K2662" s="3192" t="s">
        <v>18498</v>
      </c>
      <c r="L2662" s="3193" t="s">
        <v>28</v>
      </c>
      <c r="M2662" s="771" t="s">
        <v>18533</v>
      </c>
      <c r="N2662" s="1176"/>
      <c r="O2662" s="1272">
        <v>2</v>
      </c>
      <c r="P2662" s="1272">
        <v>2</v>
      </c>
      <c r="Q2662" s="3245" t="s">
        <v>18499</v>
      </c>
      <c r="R2662" s="1173"/>
      <c r="S2662" s="1173"/>
      <c r="T2662" s="1173"/>
      <c r="U2662" s="1173"/>
      <c r="V2662" s="3278" t="s">
        <v>2073</v>
      </c>
      <c r="W2662" s="1173"/>
      <c r="X2662" s="3278" t="s">
        <v>37</v>
      </c>
      <c r="Y2662" s="1173"/>
      <c r="Z2662" s="3272" t="s">
        <v>45</v>
      </c>
      <c r="AA2662" s="1176">
        <v>4504519156</v>
      </c>
      <c r="AB2662" s="1173"/>
      <c r="AC2662" s="722">
        <v>0</v>
      </c>
      <c r="AD2662" s="1266">
        <v>10976</v>
      </c>
      <c r="AE2662" s="722">
        <f t="shared" si="105"/>
        <v>21952</v>
      </c>
      <c r="AF2662" s="31"/>
      <c r="AG2662" s="26"/>
    </row>
    <row r="2663" spans="1:33" ht="30" customHeight="1">
      <c r="A2663" s="3176" t="s">
        <v>8568</v>
      </c>
      <c r="B2663" s="1504" t="s">
        <v>18500</v>
      </c>
      <c r="C2663" s="358">
        <v>45736</v>
      </c>
      <c r="D2663" s="358">
        <f>WORKDAY(C2663,90)</f>
        <v>45862</v>
      </c>
      <c r="E2663" s="37"/>
      <c r="F2663" s="449"/>
      <c r="G2663" s="360">
        <v>8369</v>
      </c>
      <c r="H2663" s="3385" t="s">
        <v>9079</v>
      </c>
      <c r="I2663" s="539"/>
      <c r="J2663" s="3386" t="s">
        <v>18501</v>
      </c>
      <c r="K2663" s="3180" t="s">
        <v>18502</v>
      </c>
      <c r="L2663" s="3223" t="s">
        <v>28</v>
      </c>
      <c r="M2663" s="135" t="s">
        <v>18534</v>
      </c>
      <c r="N2663" s="364"/>
      <c r="O2663" s="365">
        <v>2</v>
      </c>
      <c r="P2663" s="365">
        <v>2</v>
      </c>
      <c r="Q2663" s="3386" t="s">
        <v>18503</v>
      </c>
      <c r="R2663" s="366"/>
      <c r="S2663" s="366"/>
      <c r="T2663" s="366"/>
      <c r="U2663" s="366"/>
      <c r="V2663" s="3387" t="s">
        <v>256</v>
      </c>
      <c r="W2663" s="366"/>
      <c r="X2663" s="366"/>
      <c r="Y2663" s="366"/>
      <c r="Z2663" s="364"/>
      <c r="AA2663" s="364">
        <v>4504520054</v>
      </c>
      <c r="AB2663" s="366"/>
      <c r="AC2663" s="280"/>
      <c r="AD2663" s="542"/>
      <c r="AE2663" s="280"/>
      <c r="AF2663" s="31"/>
      <c r="AG2663" s="26"/>
    </row>
    <row r="2664" spans="1:33" ht="30" customHeight="1">
      <c r="A2664" s="3149" t="s">
        <v>8568</v>
      </c>
      <c r="B2664" s="2992" t="s">
        <v>18504</v>
      </c>
      <c r="C2664" s="340">
        <v>45736</v>
      </c>
      <c r="D2664" s="340">
        <f>WORKDAY(C2664,11)</f>
        <v>45751</v>
      </c>
      <c r="E2664" s="422"/>
      <c r="F2664" s="374"/>
      <c r="G2664" s="339">
        <v>8369</v>
      </c>
      <c r="H2664" s="3172" t="s">
        <v>10574</v>
      </c>
      <c r="I2664" s="487"/>
      <c r="J2664" s="410" t="s">
        <v>18505</v>
      </c>
      <c r="K2664" s="3233" t="s">
        <v>18506</v>
      </c>
      <c r="L2664" s="3152" t="s">
        <v>28</v>
      </c>
      <c r="M2664" s="338" t="s">
        <v>18535</v>
      </c>
      <c r="N2664" s="255"/>
      <c r="O2664" s="258">
        <v>2</v>
      </c>
      <c r="P2664" s="258">
        <v>2</v>
      </c>
      <c r="Q2664" s="3173" t="s">
        <v>18507</v>
      </c>
      <c r="R2664" s="309"/>
      <c r="S2664" s="250"/>
      <c r="T2664" s="250"/>
      <c r="U2664" s="250"/>
      <c r="V2664" s="4045" t="s">
        <v>2073</v>
      </c>
      <c r="W2664" s="251"/>
      <c r="X2664" s="4045" t="s">
        <v>37</v>
      </c>
      <c r="Y2664" s="250"/>
      <c r="Z2664" s="251"/>
      <c r="AA2664" s="251">
        <v>4504520055</v>
      </c>
      <c r="AB2664" s="250"/>
      <c r="AC2664" s="33">
        <v>13950</v>
      </c>
      <c r="AD2664" s="471">
        <v>14355</v>
      </c>
      <c r="AE2664" s="33">
        <f t="shared" si="105"/>
        <v>42660</v>
      </c>
      <c r="AF2664" s="31"/>
      <c r="AG2664" s="26"/>
    </row>
    <row r="2665" spans="1:33" ht="30" customHeight="1">
      <c r="A2665" s="3149" t="s">
        <v>8549</v>
      </c>
      <c r="B2665" s="2992" t="s">
        <v>18510</v>
      </c>
      <c r="C2665" s="340">
        <v>45735</v>
      </c>
      <c r="D2665" s="340">
        <f>WORKDAY(C2665,9)</f>
        <v>45748</v>
      </c>
      <c r="E2665" s="422"/>
      <c r="F2665" s="374"/>
      <c r="G2665" s="339">
        <v>8634</v>
      </c>
      <c r="H2665" s="3172" t="s">
        <v>18508</v>
      </c>
      <c r="I2665" s="487"/>
      <c r="J2665" s="3495" t="s">
        <v>18509</v>
      </c>
      <c r="K2665" s="3151" t="s">
        <v>18511</v>
      </c>
      <c r="L2665" s="3152" t="s">
        <v>193</v>
      </c>
      <c r="M2665" s="338" t="s">
        <v>18536</v>
      </c>
      <c r="N2665" s="255"/>
      <c r="O2665" s="258">
        <v>6</v>
      </c>
      <c r="P2665" s="257">
        <v>7</v>
      </c>
      <c r="Q2665" s="3173" t="s">
        <v>18041</v>
      </c>
      <c r="R2665" s="309"/>
      <c r="S2665" s="250"/>
      <c r="T2665" s="250"/>
      <c r="U2665" s="250"/>
      <c r="V2665" s="3253" t="s">
        <v>2073</v>
      </c>
      <c r="W2665" s="250"/>
      <c r="X2665" s="3253" t="s">
        <v>37</v>
      </c>
      <c r="Y2665" s="250"/>
      <c r="Z2665" s="251"/>
      <c r="AA2665" s="251">
        <v>4504518974</v>
      </c>
      <c r="AB2665" s="250"/>
      <c r="AC2665" s="33">
        <v>3000</v>
      </c>
      <c r="AD2665" s="471">
        <v>7858.62</v>
      </c>
      <c r="AE2665" s="33">
        <f t="shared" si="105"/>
        <v>58010.34</v>
      </c>
      <c r="AF2665" s="31"/>
      <c r="AG2665" s="26"/>
    </row>
    <row r="2666" spans="1:33" ht="30" customHeight="1">
      <c r="A2666" s="3190" t="s">
        <v>8549</v>
      </c>
      <c r="B2666" s="2992" t="s">
        <v>18512</v>
      </c>
      <c r="C2666" s="1277">
        <v>45736</v>
      </c>
      <c r="D2666" s="1277">
        <f>WORKDAY(C2666,7)</f>
        <v>45747</v>
      </c>
      <c r="E2666" s="593"/>
      <c r="F2666" s="1297"/>
      <c r="G2666" s="1276">
        <v>8634</v>
      </c>
      <c r="H2666" s="3244" t="s">
        <v>6998</v>
      </c>
      <c r="I2666" s="1326"/>
      <c r="J2666" s="1304" t="s">
        <v>18046</v>
      </c>
      <c r="K2666" s="3192" t="s">
        <v>18513</v>
      </c>
      <c r="L2666" s="3193" t="s">
        <v>28</v>
      </c>
      <c r="M2666" s="771" t="s">
        <v>18537</v>
      </c>
      <c r="N2666" s="1176"/>
      <c r="O2666" s="1272">
        <v>2</v>
      </c>
      <c r="P2666" s="1272">
        <v>2</v>
      </c>
      <c r="Q2666" s="3043" t="s">
        <v>15500</v>
      </c>
      <c r="R2666" s="1173"/>
      <c r="S2666" s="1173"/>
      <c r="T2666" s="1173"/>
      <c r="U2666" s="1173"/>
      <c r="V2666" s="3277" t="s">
        <v>2073</v>
      </c>
      <c r="W2666" s="1173"/>
      <c r="X2666" s="3277" t="s">
        <v>37</v>
      </c>
      <c r="Y2666" s="1173"/>
      <c r="Z2666" s="3272" t="s">
        <v>45</v>
      </c>
      <c r="AA2666" s="1176">
        <v>4504519158</v>
      </c>
      <c r="AB2666" s="1173"/>
      <c r="AC2666" s="722">
        <v>0</v>
      </c>
      <c r="AD2666" s="1266">
        <v>7858.62</v>
      </c>
      <c r="AE2666" s="722">
        <f t="shared" si="105"/>
        <v>15717.24</v>
      </c>
      <c r="AF2666" s="31"/>
      <c r="AG2666" s="26"/>
    </row>
    <row r="2667" spans="1:33" ht="30" customHeight="1">
      <c r="A2667" s="3274" t="s">
        <v>8560</v>
      </c>
      <c r="B2667" s="1336" t="s">
        <v>18514</v>
      </c>
      <c r="C2667" s="1277">
        <v>45735</v>
      </c>
      <c r="D2667" s="1277">
        <f>WORKDAY(C2667,10)</f>
        <v>45749</v>
      </c>
      <c r="E2667" s="593"/>
      <c r="F2667" s="1297"/>
      <c r="G2667" s="1276">
        <v>8607</v>
      </c>
      <c r="H2667" s="3244" t="s">
        <v>3967</v>
      </c>
      <c r="I2667" s="1326"/>
      <c r="J2667" s="1304" t="s">
        <v>18515</v>
      </c>
      <c r="K2667" s="3192" t="s">
        <v>18516</v>
      </c>
      <c r="L2667" s="3193" t="s">
        <v>858</v>
      </c>
      <c r="M2667" s="771" t="s">
        <v>18538</v>
      </c>
      <c r="N2667" s="1176"/>
      <c r="O2667" s="1272">
        <v>16</v>
      </c>
      <c r="P2667" s="1272">
        <v>16</v>
      </c>
      <c r="Q2667" s="3245" t="s">
        <v>18517</v>
      </c>
      <c r="R2667" s="1173"/>
      <c r="S2667" s="1173"/>
      <c r="T2667" s="1173"/>
      <c r="U2667" s="1173"/>
      <c r="V2667" s="3234" t="s">
        <v>2073</v>
      </c>
      <c r="W2667" s="1173"/>
      <c r="X2667" s="3234" t="s">
        <v>37</v>
      </c>
      <c r="Y2667" s="1173"/>
      <c r="Z2667" s="2691" t="s">
        <v>45</v>
      </c>
      <c r="AA2667" s="1176">
        <v>4504519154</v>
      </c>
      <c r="AB2667" s="1173"/>
      <c r="AC2667" s="722">
        <v>6000</v>
      </c>
      <c r="AD2667" s="1266">
        <v>7938</v>
      </c>
      <c r="AE2667" s="722">
        <f t="shared" si="105"/>
        <v>133008</v>
      </c>
      <c r="AF2667" s="31"/>
      <c r="AG2667" s="26"/>
    </row>
    <row r="2668" spans="1:33" ht="30" customHeight="1">
      <c r="A2668" s="3190" t="s">
        <v>8560</v>
      </c>
      <c r="B2668" s="5074" t="s">
        <v>18518</v>
      </c>
      <c r="C2668" s="1277">
        <v>45737</v>
      </c>
      <c r="D2668" s="1277">
        <f>WORKDAY(C2668,11)</f>
        <v>45754</v>
      </c>
      <c r="E2668" s="593"/>
      <c r="F2668" s="1297"/>
      <c r="G2668" s="1276">
        <v>8607</v>
      </c>
      <c r="H2668" s="3244" t="s">
        <v>5550</v>
      </c>
      <c r="I2668" s="1326"/>
      <c r="J2668" s="3280" t="s">
        <v>12830</v>
      </c>
      <c r="K2668" s="3192" t="s">
        <v>18519</v>
      </c>
      <c r="L2668" s="3193" t="s">
        <v>179</v>
      </c>
      <c r="M2668" s="771" t="s">
        <v>18539</v>
      </c>
      <c r="N2668" s="1176"/>
      <c r="O2668" s="1272">
        <v>8</v>
      </c>
      <c r="P2668" s="1272">
        <v>8</v>
      </c>
      <c r="Q2668" s="3043" t="s">
        <v>18520</v>
      </c>
      <c r="R2668" s="1173"/>
      <c r="S2668" s="1173"/>
      <c r="T2668" s="1173"/>
      <c r="U2668" s="1173"/>
      <c r="V2668" s="3188" t="s">
        <v>2073</v>
      </c>
      <c r="W2668" s="1173"/>
      <c r="X2668" s="3188" t="s">
        <v>37</v>
      </c>
      <c r="Y2668" s="1173"/>
      <c r="Z2668" s="3272" t="s">
        <v>45</v>
      </c>
      <c r="AA2668" s="1176">
        <v>4504519731</v>
      </c>
      <c r="AB2668" s="1173"/>
      <c r="AC2668" s="722">
        <v>9000</v>
      </c>
      <c r="AD2668" s="1266">
        <v>7938</v>
      </c>
      <c r="AE2668" s="722">
        <f t="shared" si="105"/>
        <v>72504</v>
      </c>
      <c r="AF2668" s="31"/>
      <c r="AG2668" s="26"/>
    </row>
    <row r="2669" spans="1:33" ht="30" customHeight="1">
      <c r="A2669" s="3190" t="s">
        <v>8564</v>
      </c>
      <c r="B2669" s="2992" t="s">
        <v>18521</v>
      </c>
      <c r="C2669" s="1277">
        <v>45735</v>
      </c>
      <c r="D2669" s="1277">
        <f>WORKDAY(C2669,7)</f>
        <v>45744</v>
      </c>
      <c r="E2669" s="593"/>
      <c r="F2669" s="1297"/>
      <c r="G2669" s="1276">
        <v>8598</v>
      </c>
      <c r="H2669" s="3039"/>
      <c r="I2669" s="3191" t="s">
        <v>92</v>
      </c>
      <c r="J2669" s="1304" t="s">
        <v>8680</v>
      </c>
      <c r="K2669" s="3192" t="s">
        <v>18522</v>
      </c>
      <c r="L2669" s="3193" t="s">
        <v>76</v>
      </c>
      <c r="M2669" s="771" t="s">
        <v>18540</v>
      </c>
      <c r="N2669" s="1176"/>
      <c r="O2669" s="1272">
        <v>4</v>
      </c>
      <c r="P2669" s="1272">
        <v>4</v>
      </c>
      <c r="Q2669" s="3043" t="s">
        <v>18523</v>
      </c>
      <c r="R2669" s="1173"/>
      <c r="S2669" s="1173"/>
      <c r="T2669" s="1173"/>
      <c r="U2669" s="1173"/>
      <c r="V2669" s="3194" t="s">
        <v>2073</v>
      </c>
      <c r="W2669" s="1173"/>
      <c r="X2669" s="3194" t="s">
        <v>37</v>
      </c>
      <c r="Y2669" s="1173"/>
      <c r="Z2669" s="3188" t="s">
        <v>45</v>
      </c>
      <c r="AA2669" s="1176">
        <v>4504518993</v>
      </c>
      <c r="AB2669" s="1173"/>
      <c r="AC2669" s="722">
        <v>0</v>
      </c>
      <c r="AD2669" s="1266">
        <v>7938.81</v>
      </c>
      <c r="AE2669" s="722">
        <f t="shared" si="105"/>
        <v>31755.24</v>
      </c>
      <c r="AF2669" s="31"/>
      <c r="AG2669" s="26"/>
    </row>
    <row r="2670" spans="1:33" ht="30" customHeight="1">
      <c r="A2670" s="3133" t="s">
        <v>8586</v>
      </c>
      <c r="B2670" s="2992" t="s">
        <v>18542</v>
      </c>
      <c r="C2670" s="1277">
        <v>45737</v>
      </c>
      <c r="D2670" s="1277">
        <f>WORKDAY(C2670,10)</f>
        <v>45751</v>
      </c>
      <c r="E2670" s="593"/>
      <c r="F2670" s="1297"/>
      <c r="G2670" s="1276">
        <v>8636</v>
      </c>
      <c r="H2670" s="3186" t="s">
        <v>1559</v>
      </c>
      <c r="I2670" s="1326"/>
      <c r="J2670" s="1304" t="s">
        <v>14229</v>
      </c>
      <c r="K2670" s="3057" t="s">
        <v>9694</v>
      </c>
      <c r="L2670" s="3193" t="s">
        <v>76</v>
      </c>
      <c r="M2670" s="771" t="s">
        <v>18562</v>
      </c>
      <c r="N2670" s="1176"/>
      <c r="O2670" s="1272">
        <v>4</v>
      </c>
      <c r="P2670" s="1272">
        <v>4</v>
      </c>
      <c r="Q2670" s="3187" t="s">
        <v>18543</v>
      </c>
      <c r="R2670" s="1173"/>
      <c r="S2670" s="1173"/>
      <c r="T2670" s="1173"/>
      <c r="U2670" s="1173"/>
      <c r="V2670" s="3188" t="s">
        <v>2073</v>
      </c>
      <c r="W2670" s="1173"/>
      <c r="X2670" s="3188" t="s">
        <v>37</v>
      </c>
      <c r="Y2670" s="1173"/>
      <c r="Z2670" s="3272" t="s">
        <v>45</v>
      </c>
      <c r="AA2670" s="1176">
        <v>4504520152</v>
      </c>
      <c r="AB2670" s="1173"/>
      <c r="AC2670" s="722">
        <v>7290</v>
      </c>
      <c r="AD2670" s="1266">
        <v>9898</v>
      </c>
      <c r="AE2670" s="722">
        <f t="shared" si="105"/>
        <v>46882</v>
      </c>
      <c r="AF2670" s="31"/>
      <c r="AG2670" s="26"/>
    </row>
    <row r="2671" spans="1:33" ht="30" customHeight="1">
      <c r="A2671" s="3133" t="s">
        <v>9994</v>
      </c>
      <c r="B2671" s="4724" t="s">
        <v>18544</v>
      </c>
      <c r="C2671" s="1277">
        <v>45737</v>
      </c>
      <c r="D2671" s="1277">
        <f>WORKDAY(C2671,7)</f>
        <v>45748</v>
      </c>
      <c r="E2671" s="593"/>
      <c r="F2671" s="1297"/>
      <c r="G2671" s="1276">
        <v>9042</v>
      </c>
      <c r="H2671" s="3039"/>
      <c r="I2671" s="3134" t="s">
        <v>92</v>
      </c>
      <c r="J2671" s="1304" t="s">
        <v>10000</v>
      </c>
      <c r="K2671" s="3135" t="s">
        <v>18545</v>
      </c>
      <c r="L2671" s="3136" t="s">
        <v>7674</v>
      </c>
      <c r="M2671" s="771" t="s">
        <v>18563</v>
      </c>
      <c r="N2671" s="1176"/>
      <c r="O2671" s="1272">
        <v>4</v>
      </c>
      <c r="P2671" s="257">
        <v>10</v>
      </c>
      <c r="Q2671" s="3043" t="s">
        <v>18546</v>
      </c>
      <c r="R2671" s="1173"/>
      <c r="S2671" s="1173"/>
      <c r="T2671" s="1173"/>
      <c r="U2671" s="1173"/>
      <c r="V2671" s="3116" t="s">
        <v>2073</v>
      </c>
      <c r="W2671" s="1173"/>
      <c r="X2671" s="3116" t="s">
        <v>37</v>
      </c>
      <c r="Y2671" s="1173"/>
      <c r="Z2671" s="3095" t="s">
        <v>45</v>
      </c>
      <c r="AA2671" s="1176">
        <v>4504520831</v>
      </c>
      <c r="AB2671" s="1173"/>
      <c r="AC2671" s="722">
        <v>0</v>
      </c>
      <c r="AD2671" s="1266">
        <v>3600</v>
      </c>
      <c r="AE2671" s="722">
        <f t="shared" si="105"/>
        <v>36000</v>
      </c>
      <c r="AF2671" s="31"/>
      <c r="AG2671" s="26"/>
    </row>
    <row r="2672" spans="1:33" ht="30" customHeight="1">
      <c r="A2672" s="3133" t="s">
        <v>9092</v>
      </c>
      <c r="B2672" s="2992" t="s">
        <v>18547</v>
      </c>
      <c r="C2672" s="1277">
        <v>45737</v>
      </c>
      <c r="D2672" s="1277">
        <f>WORKDAY(C2672,7)</f>
        <v>45748</v>
      </c>
      <c r="E2672" s="593"/>
      <c r="F2672" s="1297"/>
      <c r="G2672" s="1276">
        <v>8599</v>
      </c>
      <c r="H2672" s="3186" t="s">
        <v>377</v>
      </c>
      <c r="I2672" s="1326"/>
      <c r="J2672" s="1304" t="s">
        <v>18548</v>
      </c>
      <c r="K2672" s="3135" t="s">
        <v>18549</v>
      </c>
      <c r="L2672" s="3136" t="s">
        <v>173</v>
      </c>
      <c r="M2672" s="771" t="s">
        <v>18564</v>
      </c>
      <c r="N2672" s="1176"/>
      <c r="O2672" s="1272">
        <v>1</v>
      </c>
      <c r="P2672" s="1272">
        <v>1</v>
      </c>
      <c r="Q2672" s="3187" t="s">
        <v>18550</v>
      </c>
      <c r="R2672" s="1173"/>
      <c r="S2672" s="1173"/>
      <c r="T2672" s="1173"/>
      <c r="U2672" s="1173"/>
      <c r="V2672" s="3326" t="s">
        <v>2073</v>
      </c>
      <c r="W2672" s="1173"/>
      <c r="X2672" s="3326" t="s">
        <v>37</v>
      </c>
      <c r="Y2672" s="1173"/>
      <c r="Z2672" s="3032" t="s">
        <v>45</v>
      </c>
      <c r="AA2672" s="1176">
        <v>4504520560</v>
      </c>
      <c r="AB2672" s="1173"/>
      <c r="AC2672" s="722">
        <v>0</v>
      </c>
      <c r="AD2672" s="1266">
        <v>7938</v>
      </c>
      <c r="AE2672" s="722">
        <f t="shared" si="105"/>
        <v>7938</v>
      </c>
      <c r="AF2672" s="31"/>
      <c r="AG2672" s="26"/>
    </row>
    <row r="2673" spans="1:33" ht="30" customHeight="1">
      <c r="A2673" s="3133" t="s">
        <v>9092</v>
      </c>
      <c r="B2673" s="2992" t="s">
        <v>18551</v>
      </c>
      <c r="C2673" s="1277">
        <v>45737</v>
      </c>
      <c r="D2673" s="1277">
        <f>WORKDAY(C2673,10)</f>
        <v>45751</v>
      </c>
      <c r="E2673" s="593"/>
      <c r="F2673" s="1297"/>
      <c r="G2673" s="1276">
        <v>8599</v>
      </c>
      <c r="H2673" s="3186" t="s">
        <v>563</v>
      </c>
      <c r="I2673" s="1326"/>
      <c r="J2673" s="1304" t="s">
        <v>17266</v>
      </c>
      <c r="K2673" s="3135" t="s">
        <v>18552</v>
      </c>
      <c r="L2673" s="3136" t="s">
        <v>173</v>
      </c>
      <c r="M2673" s="771" t="s">
        <v>18565</v>
      </c>
      <c r="N2673" s="1176"/>
      <c r="O2673" s="1272">
        <v>1</v>
      </c>
      <c r="P2673" s="1272">
        <v>1</v>
      </c>
      <c r="Q2673" s="3187" t="s">
        <v>18553</v>
      </c>
      <c r="R2673" s="1173"/>
      <c r="S2673" s="1173"/>
      <c r="T2673" s="1173"/>
      <c r="U2673" s="1173"/>
      <c r="V2673" s="3116" t="s">
        <v>2073</v>
      </c>
      <c r="W2673" s="1173"/>
      <c r="X2673" s="3116" t="s">
        <v>37</v>
      </c>
      <c r="Y2673" s="1173"/>
      <c r="Z2673" s="3188" t="s">
        <v>45</v>
      </c>
      <c r="AA2673" s="1176">
        <v>4504520561</v>
      </c>
      <c r="AB2673" s="1173"/>
      <c r="AC2673" s="722">
        <v>6000</v>
      </c>
      <c r="AD2673" s="1266">
        <v>7938</v>
      </c>
      <c r="AE2673" s="722">
        <f t="shared" si="105"/>
        <v>13938</v>
      </c>
      <c r="AF2673" s="31"/>
      <c r="AG2673" s="26"/>
    </row>
    <row r="2674" spans="1:33" ht="30" customHeight="1">
      <c r="A2674" s="6267" t="s">
        <v>9134</v>
      </c>
      <c r="B2674" s="6278" t="s">
        <v>18554</v>
      </c>
      <c r="C2674" s="1277">
        <v>45737</v>
      </c>
      <c r="D2674" s="1277">
        <f>WORKDAY(C2674,90)</f>
        <v>45863</v>
      </c>
      <c r="E2674" s="593"/>
      <c r="F2674" s="1297"/>
      <c r="G2674" s="1276">
        <v>8558</v>
      </c>
      <c r="H2674" s="3186" t="s">
        <v>5614</v>
      </c>
      <c r="I2674" s="1326"/>
      <c r="J2674" s="6268" t="s">
        <v>18555</v>
      </c>
      <c r="K2674" s="3057" t="s">
        <v>18556</v>
      </c>
      <c r="L2674" s="3193" t="s">
        <v>28</v>
      </c>
      <c r="M2674" s="771" t="s">
        <v>18566</v>
      </c>
      <c r="N2674" s="1176"/>
      <c r="O2674" s="1272">
        <v>2</v>
      </c>
      <c r="P2674" s="1272">
        <v>2</v>
      </c>
      <c r="Q2674" s="3187" t="s">
        <v>18557</v>
      </c>
      <c r="R2674" s="1173"/>
      <c r="S2674" s="1173"/>
      <c r="T2674" s="1173"/>
      <c r="U2674" s="1173"/>
      <c r="V2674" s="3188" t="s">
        <v>2073</v>
      </c>
      <c r="W2674" s="1173"/>
      <c r="X2674" s="3188" t="s">
        <v>37</v>
      </c>
      <c r="Y2674" s="1173"/>
      <c r="Z2674" s="3234" t="s">
        <v>45</v>
      </c>
      <c r="AA2674" s="6269" t="s">
        <v>18568</v>
      </c>
      <c r="AB2674" s="1173"/>
      <c r="AC2674" s="722">
        <v>30400</v>
      </c>
      <c r="AD2674" s="1266">
        <v>10976</v>
      </c>
      <c r="AE2674" s="722">
        <f t="shared" si="105"/>
        <v>52352</v>
      </c>
      <c r="AF2674" s="31"/>
      <c r="AG2674" s="26"/>
    </row>
    <row r="2675" spans="1:33" ht="30" customHeight="1">
      <c r="A2675" s="6629" t="s">
        <v>9134</v>
      </c>
      <c r="B2675" s="6628" t="s">
        <v>18558</v>
      </c>
      <c r="C2675" s="340">
        <v>45737</v>
      </c>
      <c r="D2675" s="340">
        <f>WORKDAY(C2675,10)</f>
        <v>45751</v>
      </c>
      <c r="E2675" s="422"/>
      <c r="F2675" s="374"/>
      <c r="G2675" s="339">
        <v>8558</v>
      </c>
      <c r="H2675" s="3418" t="s">
        <v>1958</v>
      </c>
      <c r="I2675" s="487"/>
      <c r="J2675" s="6630" t="s">
        <v>18559</v>
      </c>
      <c r="K2675" s="3109" t="s">
        <v>18560</v>
      </c>
      <c r="L2675" s="3152" t="s">
        <v>76</v>
      </c>
      <c r="M2675" s="338" t="s">
        <v>18567</v>
      </c>
      <c r="N2675" s="255"/>
      <c r="O2675" s="258">
        <v>4</v>
      </c>
      <c r="P2675" s="258">
        <v>4</v>
      </c>
      <c r="Q2675" s="3330" t="s">
        <v>18561</v>
      </c>
      <c r="R2675" s="309"/>
      <c r="S2675" s="250"/>
      <c r="T2675" s="250"/>
      <c r="U2675" s="250"/>
      <c r="V2675" s="6621" t="s">
        <v>2073</v>
      </c>
      <c r="W2675" s="3421"/>
      <c r="X2675" s="6621" t="s">
        <v>37</v>
      </c>
      <c r="Y2675" s="250"/>
      <c r="Z2675" s="251"/>
      <c r="AA2675" s="251">
        <v>4504520178</v>
      </c>
      <c r="AB2675" s="250"/>
      <c r="AC2675" s="33">
        <v>9300</v>
      </c>
      <c r="AD2675" s="471">
        <v>10976</v>
      </c>
      <c r="AE2675" s="33">
        <f t="shared" si="105"/>
        <v>53204</v>
      </c>
      <c r="AF2675" s="31"/>
      <c r="AG2675" s="26"/>
    </row>
    <row r="2676" spans="1:33" ht="30" customHeight="1">
      <c r="A2676" s="3133" t="s">
        <v>10014</v>
      </c>
      <c r="B2676" s="2992" t="s">
        <v>18571</v>
      </c>
      <c r="C2676" s="1277">
        <v>45740</v>
      </c>
      <c r="D2676" s="1277">
        <f>WORKDAY(C2676,10)</f>
        <v>45754</v>
      </c>
      <c r="E2676" s="593"/>
      <c r="F2676" s="1297"/>
      <c r="G2676" s="1276">
        <v>8612</v>
      </c>
      <c r="H2676" s="3039"/>
      <c r="I2676" s="3134" t="s">
        <v>25</v>
      </c>
      <c r="J2676" s="3246" t="s">
        <v>17565</v>
      </c>
      <c r="K2676" s="3135" t="s">
        <v>18572</v>
      </c>
      <c r="L2676" s="3136" t="s">
        <v>67</v>
      </c>
      <c r="M2676" s="771" t="s">
        <v>18583</v>
      </c>
      <c r="N2676" s="1176"/>
      <c r="O2676" s="1272">
        <v>7</v>
      </c>
      <c r="P2676" s="1272">
        <v>7</v>
      </c>
      <c r="Q2676" s="3187" t="s">
        <v>18573</v>
      </c>
      <c r="R2676" s="1173"/>
      <c r="S2676" s="1173"/>
      <c r="T2676" s="1173"/>
      <c r="U2676" s="1173"/>
      <c r="V2676" s="3188" t="s">
        <v>2073</v>
      </c>
      <c r="W2676" s="1173"/>
      <c r="X2676" s="3188" t="s">
        <v>37</v>
      </c>
      <c r="Y2676" s="1173"/>
      <c r="Z2676" s="3234" t="s">
        <v>45</v>
      </c>
      <c r="AA2676" s="1176">
        <v>4504521436</v>
      </c>
      <c r="AB2676" s="1173"/>
      <c r="AC2676" s="722">
        <v>0</v>
      </c>
      <c r="AD2676" s="1266">
        <v>6156</v>
      </c>
      <c r="AE2676" s="722">
        <f t="shared" si="105"/>
        <v>43092</v>
      </c>
      <c r="AF2676" s="31"/>
      <c r="AG2676" s="26"/>
    </row>
    <row r="2677" spans="1:33" ht="30" customHeight="1">
      <c r="A2677" s="3133" t="s">
        <v>17456</v>
      </c>
      <c r="B2677" s="2992" t="s">
        <v>18575</v>
      </c>
      <c r="C2677" s="1277">
        <v>45740</v>
      </c>
      <c r="D2677" s="1277">
        <f>WORKDAY(C2677,8)</f>
        <v>45750</v>
      </c>
      <c r="E2677" s="593"/>
      <c r="F2677" s="1297"/>
      <c r="G2677" s="1276">
        <v>8610</v>
      </c>
      <c r="H2677" s="3186" t="s">
        <v>13352</v>
      </c>
      <c r="I2677" s="1326"/>
      <c r="J2677" s="1304" t="s">
        <v>18574</v>
      </c>
      <c r="K2677" s="3135" t="s">
        <v>13354</v>
      </c>
      <c r="L2677" s="3136" t="s">
        <v>858</v>
      </c>
      <c r="M2677" s="771" t="s">
        <v>18584</v>
      </c>
      <c r="N2677" s="1176"/>
      <c r="O2677" s="1272">
        <v>16</v>
      </c>
      <c r="P2677" s="1272">
        <v>16</v>
      </c>
      <c r="Q2677" s="3043" t="s">
        <v>18576</v>
      </c>
      <c r="R2677" s="1173"/>
      <c r="S2677" s="1173"/>
      <c r="T2677" s="1173"/>
      <c r="U2677" s="1173"/>
      <c r="V2677" s="3234" t="s">
        <v>2073</v>
      </c>
      <c r="W2677" s="1173"/>
      <c r="X2677" s="3234" t="s">
        <v>37</v>
      </c>
      <c r="Y2677" s="1173"/>
      <c r="Z2677" s="3234" t="s">
        <v>45</v>
      </c>
      <c r="AA2677" s="1176" t="s">
        <v>18587</v>
      </c>
      <c r="AB2677" s="1173"/>
      <c r="AC2677" s="722">
        <v>0</v>
      </c>
      <c r="AD2677" s="1266">
        <v>7371</v>
      </c>
      <c r="AE2677" s="722">
        <f t="shared" si="105"/>
        <v>117936</v>
      </c>
      <c r="AF2677" s="31"/>
      <c r="AG2677" s="26"/>
    </row>
    <row r="2678" spans="1:33" ht="30" customHeight="1">
      <c r="A2678" s="3460" t="s">
        <v>9092</v>
      </c>
      <c r="B2678" s="4737" t="s">
        <v>18577</v>
      </c>
      <c r="C2678" s="340">
        <v>45740</v>
      </c>
      <c r="D2678" s="340">
        <f>WORKDAY(C2678,7)</f>
        <v>45749</v>
      </c>
      <c r="E2678" s="422"/>
      <c r="F2678" s="374"/>
      <c r="G2678" s="339">
        <v>8599</v>
      </c>
      <c r="H2678" s="3418" t="s">
        <v>354</v>
      </c>
      <c r="I2678" s="487"/>
      <c r="J2678" s="3459" t="s">
        <v>18578</v>
      </c>
      <c r="K2678" s="3109" t="s">
        <v>18579</v>
      </c>
      <c r="L2678" s="3419" t="s">
        <v>173</v>
      </c>
      <c r="M2678" s="338" t="s">
        <v>18585</v>
      </c>
      <c r="N2678" s="255"/>
      <c r="O2678" s="258">
        <v>1</v>
      </c>
      <c r="P2678" s="258">
        <v>1</v>
      </c>
      <c r="Q2678" s="3330" t="s">
        <v>18553</v>
      </c>
      <c r="R2678" s="309"/>
      <c r="S2678" s="250"/>
      <c r="T2678" s="250"/>
      <c r="U2678" s="250"/>
      <c r="V2678" s="3440" t="s">
        <v>2073</v>
      </c>
      <c r="W2678" s="3421"/>
      <c r="X2678" s="3440" t="s">
        <v>37</v>
      </c>
      <c r="Y2678" s="250"/>
      <c r="Z2678" s="251"/>
      <c r="AA2678" s="251">
        <v>4504521110</v>
      </c>
      <c r="AB2678" s="250"/>
      <c r="AC2678" s="33">
        <v>0</v>
      </c>
      <c r="AD2678" s="471">
        <v>7938</v>
      </c>
      <c r="AE2678" s="33">
        <f t="shared" si="105"/>
        <v>7938</v>
      </c>
      <c r="AF2678" s="31"/>
      <c r="AG2678" s="26"/>
    </row>
    <row r="2679" spans="1:33" ht="30" customHeight="1">
      <c r="A2679" s="3108" t="s">
        <v>9155</v>
      </c>
      <c r="B2679" s="2992" t="s">
        <v>18580</v>
      </c>
      <c r="C2679" s="340">
        <v>45741</v>
      </c>
      <c r="D2679" s="340">
        <f>WORKDAY(C2679,40)</f>
        <v>45797</v>
      </c>
      <c r="E2679" s="422"/>
      <c r="F2679" s="374"/>
      <c r="G2679" s="339">
        <v>8602</v>
      </c>
      <c r="H2679" s="3022"/>
      <c r="I2679" s="3164" t="s">
        <v>92</v>
      </c>
      <c r="J2679" s="410" t="s">
        <v>9156</v>
      </c>
      <c r="K2679" s="3109" t="s">
        <v>17150</v>
      </c>
      <c r="L2679" s="3157" t="s">
        <v>18581</v>
      </c>
      <c r="M2679" s="338" t="s">
        <v>18586</v>
      </c>
      <c r="N2679" s="255"/>
      <c r="O2679" s="258">
        <v>638</v>
      </c>
      <c r="P2679" s="258">
        <v>638</v>
      </c>
      <c r="Q2679" s="3110" t="s">
        <v>18582</v>
      </c>
      <c r="R2679" s="309"/>
      <c r="S2679" s="250"/>
      <c r="T2679" s="250"/>
      <c r="U2679" s="250"/>
      <c r="V2679" s="3156" t="s">
        <v>2073</v>
      </c>
      <c r="W2679" s="250"/>
      <c r="X2679" s="3156" t="s">
        <v>37</v>
      </c>
      <c r="Y2679" s="250"/>
      <c r="Z2679" s="251"/>
      <c r="AA2679" s="251">
        <v>4504522090</v>
      </c>
      <c r="AB2679" s="250"/>
      <c r="AC2679" s="33">
        <v>0</v>
      </c>
      <c r="AD2679" s="471">
        <v>2548</v>
      </c>
      <c r="AE2679" s="33">
        <f t="shared" si="105"/>
        <v>1625624</v>
      </c>
      <c r="AF2679" s="31"/>
      <c r="AG2679" s="26"/>
    </row>
    <row r="2680" spans="1:33" ht="30" customHeight="1">
      <c r="A2680" s="3494" t="s">
        <v>17456</v>
      </c>
      <c r="B2680" s="4734" t="s">
        <v>18588</v>
      </c>
      <c r="C2680" s="340">
        <v>45740</v>
      </c>
      <c r="D2680" s="340">
        <f>WORKDAY(C2680,11)</f>
        <v>45755</v>
      </c>
      <c r="E2680" s="422"/>
      <c r="F2680" s="374"/>
      <c r="G2680" s="339">
        <v>8610</v>
      </c>
      <c r="H2680" s="3418" t="s">
        <v>7930</v>
      </c>
      <c r="I2680" s="487"/>
      <c r="J2680" s="3495" t="s">
        <v>18589</v>
      </c>
      <c r="K2680" s="3109" t="s">
        <v>18590</v>
      </c>
      <c r="L2680" s="3419" t="s">
        <v>341</v>
      </c>
      <c r="M2680" s="338" t="s">
        <v>18618</v>
      </c>
      <c r="N2680" s="255"/>
      <c r="O2680" s="258">
        <v>12</v>
      </c>
      <c r="P2680" s="258">
        <v>12</v>
      </c>
      <c r="Q2680" s="3110" t="s">
        <v>18591</v>
      </c>
      <c r="R2680" s="309"/>
      <c r="S2680" s="250"/>
      <c r="T2680" s="250"/>
      <c r="U2680" s="250"/>
      <c r="V2680" s="3156" t="s">
        <v>2073</v>
      </c>
      <c r="W2680" s="250"/>
      <c r="X2680" s="3156" t="s">
        <v>37</v>
      </c>
      <c r="Y2680" s="250"/>
      <c r="Z2680" s="251"/>
      <c r="AA2680" s="251">
        <v>4504521689</v>
      </c>
      <c r="AB2680" s="250"/>
      <c r="AC2680" s="33">
        <v>0</v>
      </c>
      <c r="AD2680" s="471">
        <v>7371</v>
      </c>
      <c r="AE2680" s="33">
        <f t="shared" si="105"/>
        <v>88452</v>
      </c>
      <c r="AF2680" s="31"/>
      <c r="AG2680" s="26"/>
    </row>
    <row r="2681" spans="1:33" ht="30" customHeight="1">
      <c r="A2681" s="3133" t="s">
        <v>17456</v>
      </c>
      <c r="B2681" s="2992" t="s">
        <v>18592</v>
      </c>
      <c r="C2681" s="1277">
        <v>45741</v>
      </c>
      <c r="D2681" s="1277">
        <f>WORKDAY(C2681,8)</f>
        <v>45751</v>
      </c>
      <c r="E2681" s="593"/>
      <c r="F2681" s="1297"/>
      <c r="G2681" s="1276">
        <v>8610</v>
      </c>
      <c r="H2681" s="3186" t="s">
        <v>13352</v>
      </c>
      <c r="I2681" s="1326"/>
      <c r="J2681" s="1304" t="s">
        <v>18594</v>
      </c>
      <c r="K2681" s="3135" t="s">
        <v>18595</v>
      </c>
      <c r="L2681" s="3136" t="s">
        <v>18596</v>
      </c>
      <c r="M2681" s="771" t="s">
        <v>18619</v>
      </c>
      <c r="N2681" s="1176"/>
      <c r="O2681" s="1272">
        <v>44</v>
      </c>
      <c r="P2681" s="1272">
        <v>44</v>
      </c>
      <c r="Q2681" s="3043" t="s">
        <v>18597</v>
      </c>
      <c r="R2681" s="1173"/>
      <c r="S2681" s="1173"/>
      <c r="T2681" s="1173"/>
      <c r="U2681" s="1173"/>
      <c r="V2681" s="3247" t="s">
        <v>2073</v>
      </c>
      <c r="W2681" s="1173"/>
      <c r="X2681" s="3247" t="s">
        <v>37</v>
      </c>
      <c r="Y2681" s="1173"/>
      <c r="Z2681" s="3234" t="s">
        <v>45</v>
      </c>
      <c r="AA2681" s="1176">
        <v>4504522228</v>
      </c>
      <c r="AB2681" s="1173"/>
      <c r="AC2681" s="722">
        <v>0</v>
      </c>
      <c r="AD2681" s="1266">
        <v>7371</v>
      </c>
      <c r="AE2681" s="722">
        <f t="shared" si="105"/>
        <v>324324</v>
      </c>
      <c r="AF2681" s="31"/>
      <c r="AG2681" s="26"/>
    </row>
    <row r="2682" spans="1:33" ht="30" customHeight="1">
      <c r="A2682" s="3133" t="s">
        <v>17456</v>
      </c>
      <c r="B2682" s="2992" t="s">
        <v>18593</v>
      </c>
      <c r="C2682" s="1277">
        <v>45741</v>
      </c>
      <c r="D2682" s="1277">
        <f>WORKDAY(C2682,8)</f>
        <v>45751</v>
      </c>
      <c r="E2682" s="593"/>
      <c r="F2682" s="1297"/>
      <c r="G2682" s="1276">
        <v>8610</v>
      </c>
      <c r="H2682" s="3186" t="s">
        <v>18598</v>
      </c>
      <c r="I2682" s="1326"/>
      <c r="J2682" s="1304" t="s">
        <v>18599</v>
      </c>
      <c r="K2682" s="3135" t="s">
        <v>18600</v>
      </c>
      <c r="L2682" s="3193" t="s">
        <v>76</v>
      </c>
      <c r="M2682" s="771" t="s">
        <v>18620</v>
      </c>
      <c r="N2682" s="1176"/>
      <c r="O2682" s="1272">
        <v>4</v>
      </c>
      <c r="P2682" s="1272">
        <v>4</v>
      </c>
      <c r="Q2682" s="3043" t="s">
        <v>18601</v>
      </c>
      <c r="R2682" s="1173"/>
      <c r="S2682" s="1173"/>
      <c r="T2682" s="1173"/>
      <c r="U2682" s="1173"/>
      <c r="V2682" s="3188" t="s">
        <v>2073</v>
      </c>
      <c r="W2682" s="1173"/>
      <c r="X2682" s="3188" t="s">
        <v>37</v>
      </c>
      <c r="Y2682" s="1173"/>
      <c r="Z2682" s="3234" t="s">
        <v>45</v>
      </c>
      <c r="AA2682" s="1176">
        <v>4504522229</v>
      </c>
      <c r="AB2682" s="1173"/>
      <c r="AC2682" s="722">
        <v>0</v>
      </c>
      <c r="AD2682" s="1266">
        <v>7371</v>
      </c>
      <c r="AE2682" s="722">
        <f t="shared" si="105"/>
        <v>29484</v>
      </c>
      <c r="AF2682" s="31"/>
      <c r="AG2682" s="26"/>
    </row>
    <row r="2683" spans="1:33" ht="30" customHeight="1">
      <c r="A2683" s="3133" t="s">
        <v>14524</v>
      </c>
      <c r="B2683" s="2992" t="s">
        <v>18602</v>
      </c>
      <c r="C2683" s="1277">
        <v>45740</v>
      </c>
      <c r="D2683" s="1277">
        <f>WORKDAY(C2683,55)</f>
        <v>45817</v>
      </c>
      <c r="E2683" s="593"/>
      <c r="F2683" s="1297"/>
      <c r="G2683" s="1276">
        <v>8637</v>
      </c>
      <c r="H2683" s="3186" t="s">
        <v>5211</v>
      </c>
      <c r="I2683" s="3134" t="s">
        <v>25</v>
      </c>
      <c r="J2683" s="1304" t="s">
        <v>15921</v>
      </c>
      <c r="K2683" s="3135" t="s">
        <v>18603</v>
      </c>
      <c r="L2683" s="3136" t="s">
        <v>173</v>
      </c>
      <c r="M2683" s="771" t="s">
        <v>18621</v>
      </c>
      <c r="N2683" s="1176"/>
      <c r="O2683" s="1272">
        <v>1</v>
      </c>
      <c r="P2683" s="1272">
        <v>1</v>
      </c>
      <c r="Q2683" s="3187" t="s">
        <v>18604</v>
      </c>
      <c r="R2683" s="1173"/>
      <c r="S2683" s="1173"/>
      <c r="T2683" s="1173"/>
      <c r="U2683" s="1173"/>
      <c r="V2683" s="3312" t="s">
        <v>2073</v>
      </c>
      <c r="W2683" s="1173"/>
      <c r="X2683" s="3312" t="s">
        <v>37</v>
      </c>
      <c r="Y2683" s="1173"/>
      <c r="Z2683" s="3382" t="s">
        <v>45</v>
      </c>
      <c r="AA2683" s="1176">
        <v>4504521833</v>
      </c>
      <c r="AB2683" s="1173"/>
      <c r="AC2683" s="722">
        <v>52000</v>
      </c>
      <c r="AD2683" s="1266">
        <v>13500</v>
      </c>
      <c r="AE2683" s="722">
        <f t="shared" si="105"/>
        <v>65500</v>
      </c>
      <c r="AF2683" s="31"/>
      <c r="AG2683" s="26"/>
    </row>
    <row r="2684" spans="1:33" ht="30" customHeight="1">
      <c r="A2684" s="3108" t="s">
        <v>14524</v>
      </c>
      <c r="B2684" s="5025" t="s">
        <v>18605</v>
      </c>
      <c r="C2684" s="340">
        <v>45741</v>
      </c>
      <c r="D2684" s="340">
        <f>WORKDAY(C2684,60)</f>
        <v>45825</v>
      </c>
      <c r="E2684" s="422"/>
      <c r="F2684" s="374"/>
      <c r="G2684" s="339">
        <v>8637</v>
      </c>
      <c r="H2684" s="3418" t="s">
        <v>6799</v>
      </c>
      <c r="I2684" s="3164" t="s">
        <v>25</v>
      </c>
      <c r="J2684" s="4666" t="s">
        <v>15311</v>
      </c>
      <c r="K2684" s="3109" t="s">
        <v>18606</v>
      </c>
      <c r="L2684" s="3419" t="s">
        <v>173</v>
      </c>
      <c r="M2684" s="338" t="s">
        <v>18622</v>
      </c>
      <c r="N2684" s="255"/>
      <c r="O2684" s="258">
        <v>1</v>
      </c>
      <c r="P2684" s="258">
        <v>1</v>
      </c>
      <c r="Q2684" s="3110" t="s">
        <v>18607</v>
      </c>
      <c r="R2684" s="309"/>
      <c r="S2684" s="250"/>
      <c r="T2684" s="250"/>
      <c r="U2684" s="250"/>
      <c r="V2684" s="3432" t="s">
        <v>2073</v>
      </c>
      <c r="W2684" s="3421"/>
      <c r="X2684" s="3432" t="s">
        <v>37</v>
      </c>
      <c r="Y2684" s="250"/>
      <c r="Z2684" s="251"/>
      <c r="AA2684" s="251">
        <v>4504522230</v>
      </c>
      <c r="AB2684" s="250"/>
      <c r="AC2684" s="33">
        <v>70000</v>
      </c>
      <c r="AD2684" s="471">
        <v>13500</v>
      </c>
      <c r="AE2684" s="33">
        <f t="shared" si="105"/>
        <v>83500</v>
      </c>
      <c r="AF2684" s="31"/>
      <c r="AG2684" s="26"/>
    </row>
    <row r="2685" spans="1:33" ht="30" customHeight="1">
      <c r="A2685" s="3133" t="s">
        <v>13710</v>
      </c>
      <c r="B2685" s="9743" t="s">
        <v>18608</v>
      </c>
      <c r="C2685" s="9765">
        <v>45742</v>
      </c>
      <c r="D2685" s="9765">
        <f>WORKDAY(C2685,11)</f>
        <v>45757</v>
      </c>
      <c r="E2685" s="8864"/>
      <c r="F2685" s="9809"/>
      <c r="G2685" s="9840">
        <v>8623</v>
      </c>
      <c r="H2685" s="11471" t="s">
        <v>3276</v>
      </c>
      <c r="I2685" s="9857"/>
      <c r="J2685" s="9843" t="s">
        <v>17187</v>
      </c>
      <c r="K2685" s="10012" t="s">
        <v>18609</v>
      </c>
      <c r="L2685" s="3136" t="s">
        <v>128</v>
      </c>
      <c r="M2685" s="8868" t="s">
        <v>18623</v>
      </c>
      <c r="N2685" s="1176"/>
      <c r="O2685" s="1272">
        <v>3</v>
      </c>
      <c r="P2685" s="1272">
        <v>3</v>
      </c>
      <c r="Q2685" s="9845" t="s">
        <v>18610</v>
      </c>
      <c r="R2685" s="9788"/>
      <c r="S2685" s="1173"/>
      <c r="T2685" s="1173"/>
      <c r="U2685" s="1173"/>
      <c r="V2685" s="9856" t="s">
        <v>2073</v>
      </c>
      <c r="W2685" s="1173"/>
      <c r="X2685" s="9856" t="s">
        <v>37</v>
      </c>
      <c r="Y2685" s="1173"/>
      <c r="Z2685" s="9856" t="s">
        <v>45</v>
      </c>
      <c r="AA2685" s="9840">
        <v>4504523123</v>
      </c>
      <c r="AB2685" s="1173"/>
      <c r="AC2685" s="8912">
        <v>8700</v>
      </c>
      <c r="AD2685" s="1266">
        <v>10246</v>
      </c>
      <c r="AE2685" s="8912">
        <f>SUM(AD2685*P2685+AD2686*P2686+AC2685)</f>
        <v>71062</v>
      </c>
      <c r="AF2685" s="31"/>
      <c r="AG2685" s="26"/>
    </row>
    <row r="2686" spans="1:33" ht="30" customHeight="1">
      <c r="A2686" s="3133" t="s">
        <v>13710</v>
      </c>
      <c r="B2686" s="9700"/>
      <c r="C2686" s="9766"/>
      <c r="D2686" s="9766"/>
      <c r="E2686" s="8866"/>
      <c r="F2686" s="9810"/>
      <c r="G2686" s="9834"/>
      <c r="H2686" s="11472"/>
      <c r="I2686" s="9858"/>
      <c r="J2686" s="9844"/>
      <c r="K2686" s="9846"/>
      <c r="L2686" s="3058" t="s">
        <v>7674</v>
      </c>
      <c r="M2686" s="8869"/>
      <c r="N2686" s="1176"/>
      <c r="O2686" s="1272">
        <v>4</v>
      </c>
      <c r="P2686" s="1272">
        <v>4</v>
      </c>
      <c r="Q2686" s="9846"/>
      <c r="R2686" s="9789"/>
      <c r="S2686" s="1173"/>
      <c r="T2686" s="1173"/>
      <c r="U2686" s="1173"/>
      <c r="V2686" s="9834"/>
      <c r="W2686" s="1173"/>
      <c r="X2686" s="9834"/>
      <c r="Y2686" s="1173"/>
      <c r="Z2686" s="9834"/>
      <c r="AA2686" s="9834"/>
      <c r="AB2686" s="1173"/>
      <c r="AC2686" s="8913"/>
      <c r="AD2686" s="1266">
        <v>7906</v>
      </c>
      <c r="AE2686" s="8913"/>
      <c r="AF2686" s="31"/>
      <c r="AG2686" s="26"/>
    </row>
    <row r="2687" spans="1:33" s="4113" customFormat="1" ht="30" customHeight="1">
      <c r="A2687" s="5754" t="s">
        <v>13200</v>
      </c>
      <c r="B2687" s="1504" t="s">
        <v>18611</v>
      </c>
      <c r="C2687" s="358">
        <v>45741</v>
      </c>
      <c r="D2687" s="358">
        <f>WORKDAY(C2687,26)</f>
        <v>45777</v>
      </c>
      <c r="E2687" s="37"/>
      <c r="F2687" s="449"/>
      <c r="G2687" s="360">
        <v>5940</v>
      </c>
      <c r="H2687" s="5755" t="s">
        <v>3967</v>
      </c>
      <c r="I2687" s="539"/>
      <c r="J2687" s="450" t="s">
        <v>18612</v>
      </c>
      <c r="K2687" s="5756" t="s">
        <v>18613</v>
      </c>
      <c r="L2687" s="5757" t="s">
        <v>179</v>
      </c>
      <c r="M2687" s="135" t="s">
        <v>18624</v>
      </c>
      <c r="N2687" s="364"/>
      <c r="O2687" s="365">
        <v>8</v>
      </c>
      <c r="P2687" s="365">
        <v>8</v>
      </c>
      <c r="Q2687" s="5758" t="s">
        <v>18614</v>
      </c>
      <c r="R2687" s="366"/>
      <c r="S2687" s="366"/>
      <c r="T2687" s="366"/>
      <c r="U2687" s="366"/>
      <c r="V2687" s="366"/>
      <c r="W2687" s="366"/>
      <c r="X2687" s="366"/>
      <c r="Y2687" s="366"/>
      <c r="Z2687" s="364"/>
      <c r="AA2687" s="364">
        <v>4504522226</v>
      </c>
      <c r="AB2687" s="366"/>
      <c r="AC2687" s="280"/>
      <c r="AD2687" s="542"/>
      <c r="AE2687" s="280"/>
      <c r="AF2687" s="68"/>
      <c r="AG2687" s="71"/>
    </row>
    <row r="2688" spans="1:33" ht="30" customHeight="1">
      <c r="A2688" s="3563" t="s">
        <v>10014</v>
      </c>
      <c r="B2688" s="4101" t="s">
        <v>18615</v>
      </c>
      <c r="C2688" s="340">
        <v>45740</v>
      </c>
      <c r="D2688" s="340">
        <f>WORKDAY(C2688,7)</f>
        <v>45749</v>
      </c>
      <c r="E2688" s="422"/>
      <c r="F2688" s="374"/>
      <c r="G2688" s="339">
        <v>8612</v>
      </c>
      <c r="H2688" s="3418" t="s">
        <v>8092</v>
      </c>
      <c r="I2688" s="487"/>
      <c r="J2688" s="3557" t="s">
        <v>10169</v>
      </c>
      <c r="K2688" s="3109" t="s">
        <v>18616</v>
      </c>
      <c r="L2688" s="3419" t="s">
        <v>11195</v>
      </c>
      <c r="M2688" s="338" t="s">
        <v>18625</v>
      </c>
      <c r="N2688" s="255"/>
      <c r="O2688" s="258">
        <v>5</v>
      </c>
      <c r="P2688" s="258">
        <v>5</v>
      </c>
      <c r="Q2688" s="3330" t="s">
        <v>18617</v>
      </c>
      <c r="R2688" s="309"/>
      <c r="S2688" s="309"/>
      <c r="T2688" s="250"/>
      <c r="U2688" s="250"/>
      <c r="V2688" s="3529" t="s">
        <v>2073</v>
      </c>
      <c r="W2688" s="251"/>
      <c r="X2688" s="3529" t="s">
        <v>37</v>
      </c>
      <c r="Y2688" s="250"/>
      <c r="Z2688" s="251"/>
      <c r="AA2688" s="251">
        <v>4504522797</v>
      </c>
      <c r="AB2688" s="250"/>
      <c r="AC2688" s="33">
        <v>0</v>
      </c>
      <c r="AD2688" s="471">
        <v>3648</v>
      </c>
      <c r="AE2688" s="33">
        <f t="shared" ref="AE2688:AE2694" si="106">SUM(AD2688*P2688+AC2688)</f>
        <v>18240</v>
      </c>
      <c r="AF2688" s="31"/>
      <c r="AG2688" s="26"/>
    </row>
    <row r="2689" spans="1:33" ht="30" customHeight="1">
      <c r="A2689" s="3259" t="s">
        <v>10021</v>
      </c>
      <c r="B2689" s="2992" t="s">
        <v>18630</v>
      </c>
      <c r="C2689" s="1277">
        <v>45742</v>
      </c>
      <c r="D2689" s="1277">
        <f>WORKDAY(C2689,8)</f>
        <v>45754</v>
      </c>
      <c r="E2689" s="593"/>
      <c r="F2689" s="1297"/>
      <c r="G2689" s="1276">
        <v>8618</v>
      </c>
      <c r="H2689" s="3260" t="s">
        <v>6600</v>
      </c>
      <c r="I2689" s="1326"/>
      <c r="J2689" s="1304" t="s">
        <v>18631</v>
      </c>
      <c r="K2689" s="3261" t="s">
        <v>18632</v>
      </c>
      <c r="L2689" s="3193" t="s">
        <v>76</v>
      </c>
      <c r="M2689" s="771" t="s">
        <v>18639</v>
      </c>
      <c r="N2689" s="1176"/>
      <c r="O2689" s="1272">
        <v>4</v>
      </c>
      <c r="P2689" s="1272">
        <v>4</v>
      </c>
      <c r="Q2689" s="3043" t="s">
        <v>18633</v>
      </c>
      <c r="R2689" s="1173"/>
      <c r="S2689" s="1173"/>
      <c r="T2689" s="1173"/>
      <c r="U2689" s="1173"/>
      <c r="V2689" s="3234" t="s">
        <v>2073</v>
      </c>
      <c r="W2689" s="1173"/>
      <c r="X2689" s="3234" t="s">
        <v>37</v>
      </c>
      <c r="Y2689" s="1173"/>
      <c r="Z2689" s="3258" t="s">
        <v>45</v>
      </c>
      <c r="AA2689" s="1176">
        <v>4504523121</v>
      </c>
      <c r="AB2689" s="1173"/>
      <c r="AC2689" s="722">
        <v>0</v>
      </c>
      <c r="AD2689" s="1266">
        <v>6318</v>
      </c>
      <c r="AE2689" s="722">
        <f t="shared" si="106"/>
        <v>25272</v>
      </c>
      <c r="AF2689" s="31"/>
      <c r="AG2689" s="26"/>
    </row>
    <row r="2690" spans="1:33" ht="30" customHeight="1">
      <c r="A2690" s="4296" t="s">
        <v>19908</v>
      </c>
      <c r="B2690" s="9916" t="s">
        <v>18680</v>
      </c>
      <c r="C2690" s="9752">
        <v>45742</v>
      </c>
      <c r="D2690" s="9752">
        <f>WORKDAY(C2690,11)</f>
        <v>45757</v>
      </c>
      <c r="E2690" s="9721"/>
      <c r="F2690" s="9714"/>
      <c r="G2690" s="9708">
        <v>8628</v>
      </c>
      <c r="H2690" s="9872" t="s">
        <v>18634</v>
      </c>
      <c r="I2690" s="487"/>
      <c r="J2690" s="9874" t="s">
        <v>18635</v>
      </c>
      <c r="K2690" s="9876" t="s">
        <v>18636</v>
      </c>
      <c r="L2690" s="3152" t="s">
        <v>28</v>
      </c>
      <c r="M2690" s="338" t="s">
        <v>18640</v>
      </c>
      <c r="N2690" s="255"/>
      <c r="O2690" s="258">
        <v>2</v>
      </c>
      <c r="P2690" s="257">
        <v>0</v>
      </c>
      <c r="Q2690" s="9993" t="s">
        <v>18637</v>
      </c>
      <c r="R2690" s="309"/>
      <c r="S2690" s="250"/>
      <c r="T2690" s="250"/>
      <c r="U2690" s="250"/>
      <c r="V2690" s="9884" t="s">
        <v>2073</v>
      </c>
      <c r="W2690" s="3421"/>
      <c r="X2690" s="9884" t="s">
        <v>37</v>
      </c>
      <c r="Y2690" s="250"/>
      <c r="Z2690" s="251"/>
      <c r="AA2690" s="9816">
        <v>4504523655</v>
      </c>
      <c r="AB2690" s="250"/>
      <c r="AC2690" s="9660">
        <v>0</v>
      </c>
      <c r="AD2690" s="471">
        <v>10369</v>
      </c>
      <c r="AE2690" s="9660">
        <f>SUM(AD2690*P2690+AC2690+AD2691*P2691)</f>
        <v>24400</v>
      </c>
      <c r="AF2690" s="31"/>
      <c r="AG2690" s="26"/>
    </row>
    <row r="2691" spans="1:33" ht="30" customHeight="1">
      <c r="A2691" s="4334" t="s">
        <v>19908</v>
      </c>
      <c r="B2691" s="9917"/>
      <c r="C2691" s="9753"/>
      <c r="D2691" s="9753"/>
      <c r="E2691" s="9410"/>
      <c r="F2691" s="9715"/>
      <c r="G2691" s="9710"/>
      <c r="H2691" s="9873"/>
      <c r="I2691" s="487"/>
      <c r="J2691" s="9875"/>
      <c r="K2691" s="9877"/>
      <c r="L2691" s="3152"/>
      <c r="M2691" s="338"/>
      <c r="N2691" s="255"/>
      <c r="O2691" s="257">
        <v>4</v>
      </c>
      <c r="P2691" s="257">
        <v>4</v>
      </c>
      <c r="Q2691" s="9994"/>
      <c r="R2691" s="309"/>
      <c r="S2691" s="250"/>
      <c r="T2691" s="250"/>
      <c r="U2691" s="250"/>
      <c r="V2691" s="9885"/>
      <c r="W2691" s="3421"/>
      <c r="X2691" s="9885"/>
      <c r="Y2691" s="250"/>
      <c r="Z2691" s="251"/>
      <c r="AA2691" s="9718"/>
      <c r="AB2691" s="250"/>
      <c r="AC2691" s="9662"/>
      <c r="AD2691" s="471">
        <v>6100</v>
      </c>
      <c r="AE2691" s="9662"/>
      <c r="AF2691" s="31"/>
      <c r="AG2691" s="26"/>
    </row>
    <row r="2692" spans="1:33" ht="30" customHeight="1">
      <c r="A2692" s="3274" t="s">
        <v>14524</v>
      </c>
      <c r="B2692" s="2992" t="s">
        <v>18641</v>
      </c>
      <c r="C2692" s="1277">
        <v>45743</v>
      </c>
      <c r="D2692" s="1277">
        <f>WORKDAY(C2692,60)</f>
        <v>45827</v>
      </c>
      <c r="E2692" s="593"/>
      <c r="F2692" s="1297"/>
      <c r="G2692" s="1276">
        <v>8637</v>
      </c>
      <c r="H2692" s="3275" t="s">
        <v>12543</v>
      </c>
      <c r="I2692" s="3279" t="s">
        <v>25</v>
      </c>
      <c r="J2692" s="1304" t="s">
        <v>18642</v>
      </c>
      <c r="K2692" s="3057" t="s">
        <v>18643</v>
      </c>
      <c r="L2692" s="3276" t="s">
        <v>173</v>
      </c>
      <c r="M2692" s="771" t="s">
        <v>18672</v>
      </c>
      <c r="N2692" s="1176"/>
      <c r="O2692" s="1272">
        <v>1</v>
      </c>
      <c r="P2692" s="1272">
        <v>1</v>
      </c>
      <c r="Q2692" s="3280" t="s">
        <v>18644</v>
      </c>
      <c r="R2692" s="1173"/>
      <c r="S2692" s="1173"/>
      <c r="T2692" s="1173"/>
      <c r="U2692" s="1173"/>
      <c r="V2692" s="3234" t="s">
        <v>2073</v>
      </c>
      <c r="W2692" s="1173"/>
      <c r="X2692" s="3234" t="s">
        <v>37</v>
      </c>
      <c r="Y2692" s="1173"/>
      <c r="Z2692" s="3272" t="s">
        <v>45</v>
      </c>
      <c r="AA2692" s="1176">
        <v>4504524295</v>
      </c>
      <c r="AB2692" s="1173"/>
      <c r="AC2692" s="722">
        <v>70000</v>
      </c>
      <c r="AD2692" s="1266">
        <v>13500</v>
      </c>
      <c r="AE2692" s="722">
        <f t="shared" si="106"/>
        <v>83500</v>
      </c>
      <c r="AF2692" s="31"/>
      <c r="AG2692" s="26"/>
    </row>
    <row r="2693" spans="1:33" ht="30" customHeight="1">
      <c r="A2693" s="3274" t="s">
        <v>14524</v>
      </c>
      <c r="B2693" s="5074" t="s">
        <v>18645</v>
      </c>
      <c r="C2693" s="1277">
        <v>45743</v>
      </c>
      <c r="D2693" s="1277">
        <f>WORKDAY(C2693,25)</f>
        <v>45778</v>
      </c>
      <c r="E2693" s="593"/>
      <c r="F2693" s="1297"/>
      <c r="G2693" s="1276">
        <v>8637</v>
      </c>
      <c r="H2693" s="3039"/>
      <c r="I2693" s="3279" t="s">
        <v>25</v>
      </c>
      <c r="J2693" s="3280" t="s">
        <v>18647</v>
      </c>
      <c r="K2693" s="3314" t="s">
        <v>18648</v>
      </c>
      <c r="L2693" s="3276" t="s">
        <v>173</v>
      </c>
      <c r="M2693" s="771" t="s">
        <v>18673</v>
      </c>
      <c r="N2693" s="1176"/>
      <c r="O2693" s="1272">
        <v>1</v>
      </c>
      <c r="P2693" s="1272">
        <v>1</v>
      </c>
      <c r="Q2693" s="3280" t="s">
        <v>18649</v>
      </c>
      <c r="R2693" s="1173"/>
      <c r="S2693" s="1173"/>
      <c r="T2693" s="1173"/>
      <c r="U2693" s="1173"/>
      <c r="V2693" s="3188" t="s">
        <v>2073</v>
      </c>
      <c r="W2693" s="1173"/>
      <c r="X2693" s="3188" t="s">
        <v>37</v>
      </c>
      <c r="Y2693" s="1173"/>
      <c r="Z2693" s="3312" t="s">
        <v>45</v>
      </c>
      <c r="AA2693" s="1176">
        <v>4504524296</v>
      </c>
      <c r="AB2693" s="1173"/>
      <c r="AC2693" s="722">
        <v>0</v>
      </c>
      <c r="AD2693" s="1266">
        <v>13500</v>
      </c>
      <c r="AE2693" s="722">
        <f t="shared" si="106"/>
        <v>13500</v>
      </c>
      <c r="AF2693" s="31"/>
      <c r="AG2693" s="26"/>
    </row>
    <row r="2694" spans="1:33" ht="30" customHeight="1">
      <c r="A2694" s="3274" t="s">
        <v>14524</v>
      </c>
      <c r="B2694" s="2992" t="s">
        <v>18646</v>
      </c>
      <c r="C2694" s="1277">
        <v>45743</v>
      </c>
      <c r="D2694" s="1277">
        <f>WORKDAY(C2694,60)</f>
        <v>45827</v>
      </c>
      <c r="E2694" s="593"/>
      <c r="F2694" s="1297"/>
      <c r="G2694" s="1276">
        <v>8637</v>
      </c>
      <c r="H2694" s="3275" t="s">
        <v>18650</v>
      </c>
      <c r="I2694" s="3279" t="s">
        <v>25</v>
      </c>
      <c r="J2694" s="1304" t="s">
        <v>16722</v>
      </c>
      <c r="K2694" s="3314" t="s">
        <v>18651</v>
      </c>
      <c r="L2694" s="3276" t="s">
        <v>173</v>
      </c>
      <c r="M2694" s="771" t="s">
        <v>18674</v>
      </c>
      <c r="N2694" s="1176"/>
      <c r="O2694" s="1272">
        <v>1</v>
      </c>
      <c r="P2694" s="1272">
        <v>1</v>
      </c>
      <c r="Q2694" s="3280" t="s">
        <v>18652</v>
      </c>
      <c r="R2694" s="1173"/>
      <c r="S2694" s="1173"/>
      <c r="T2694" s="1173"/>
      <c r="U2694" s="1173"/>
      <c r="V2694" s="3312" t="s">
        <v>2073</v>
      </c>
      <c r="W2694" s="1173"/>
      <c r="X2694" s="3312" t="s">
        <v>37</v>
      </c>
      <c r="Y2694" s="1173"/>
      <c r="Z2694" s="3350" t="s">
        <v>45</v>
      </c>
      <c r="AA2694" s="1176">
        <v>4504524297</v>
      </c>
      <c r="AB2694" s="1173"/>
      <c r="AC2694" s="722">
        <v>70000</v>
      </c>
      <c r="AD2694" s="1266">
        <v>13500</v>
      </c>
      <c r="AE2694" s="722">
        <f t="shared" si="106"/>
        <v>83500</v>
      </c>
      <c r="AF2694" s="31"/>
      <c r="AG2694" s="26"/>
    </row>
    <row r="2695" spans="1:33" ht="30" customHeight="1">
      <c r="A2695" s="4627" t="s">
        <v>14478</v>
      </c>
      <c r="B2695" s="9775" t="s">
        <v>18653</v>
      </c>
      <c r="C2695" s="9752">
        <v>45743</v>
      </c>
      <c r="D2695" s="9752">
        <f>WORKDAY(C2695,60)</f>
        <v>45827</v>
      </c>
      <c r="E2695" s="9721"/>
      <c r="F2695" s="9714"/>
      <c r="G2695" s="9708">
        <v>8617</v>
      </c>
      <c r="H2695" s="11468" t="s">
        <v>493</v>
      </c>
      <c r="I2695" s="9701"/>
      <c r="J2695" s="11441" t="s">
        <v>18654</v>
      </c>
      <c r="K2695" s="9943" t="s">
        <v>18655</v>
      </c>
      <c r="L2695" s="3175" t="s">
        <v>128</v>
      </c>
      <c r="M2695" s="9231" t="s">
        <v>18675</v>
      </c>
      <c r="N2695" s="4628" t="s">
        <v>3952</v>
      </c>
      <c r="O2695" s="258">
        <v>3</v>
      </c>
      <c r="P2695" s="257">
        <v>4</v>
      </c>
      <c r="Q2695" s="9711" t="s">
        <v>18656</v>
      </c>
      <c r="R2695" s="9740"/>
      <c r="S2695" s="250"/>
      <c r="T2695" s="250"/>
      <c r="U2695" s="250"/>
      <c r="V2695" s="9716" t="s">
        <v>2073</v>
      </c>
      <c r="W2695" s="3455"/>
      <c r="X2695" s="9716" t="s">
        <v>7042</v>
      </c>
      <c r="Y2695" s="250"/>
      <c r="Z2695" s="9816"/>
      <c r="AA2695" s="9816">
        <v>4504524883</v>
      </c>
      <c r="AB2695" s="250"/>
      <c r="AC2695" s="9660">
        <v>35000</v>
      </c>
      <c r="AD2695" s="471">
        <v>11385</v>
      </c>
      <c r="AE2695" s="9660">
        <f>SUM(AD2695*P2695+AD2696*P2696+AD2697*P2697+AC2695)</f>
        <v>163700</v>
      </c>
      <c r="AF2695" s="31"/>
      <c r="AG2695" s="26"/>
    </row>
    <row r="2696" spans="1:33" ht="30" customHeight="1">
      <c r="A2696" s="4627" t="s">
        <v>14478</v>
      </c>
      <c r="B2696" s="9699"/>
      <c r="C2696" s="9784"/>
      <c r="D2696" s="9784"/>
      <c r="E2696" s="9722"/>
      <c r="F2696" s="9795"/>
      <c r="G2696" s="9709"/>
      <c r="H2696" s="11469"/>
      <c r="I2696" s="9702"/>
      <c r="J2696" s="9732"/>
      <c r="K2696" s="9944"/>
      <c r="L2696" s="3157" t="s">
        <v>8516</v>
      </c>
      <c r="M2696" s="9309"/>
      <c r="N2696" s="4628" t="s">
        <v>3957</v>
      </c>
      <c r="O2696" s="258">
        <v>1</v>
      </c>
      <c r="P2696" s="258">
        <v>1</v>
      </c>
      <c r="Q2696" s="9712"/>
      <c r="R2696" s="9782"/>
      <c r="S2696" s="250"/>
      <c r="T2696" s="250"/>
      <c r="U2696" s="250"/>
      <c r="V2696" s="9717"/>
      <c r="W2696" s="3455"/>
      <c r="X2696" s="9717"/>
      <c r="Y2696" s="250"/>
      <c r="Z2696" s="9717"/>
      <c r="AA2696" s="9717"/>
      <c r="AB2696" s="250"/>
      <c r="AC2696" s="9661"/>
      <c r="AD2696" s="471">
        <v>46530</v>
      </c>
      <c r="AE2696" s="9661"/>
      <c r="AF2696" s="31"/>
      <c r="AG2696" s="26"/>
    </row>
    <row r="2697" spans="1:33" ht="30" customHeight="1">
      <c r="A2697" s="4627" t="s">
        <v>14478</v>
      </c>
      <c r="B2697" s="9700"/>
      <c r="C2697" s="9753"/>
      <c r="D2697" s="9753"/>
      <c r="E2697" s="9410"/>
      <c r="F2697" s="9715"/>
      <c r="G2697" s="9710"/>
      <c r="H2697" s="11470"/>
      <c r="I2697" s="9703"/>
      <c r="J2697" s="9705"/>
      <c r="K2697" s="9945"/>
      <c r="L2697" s="3175" t="s">
        <v>8688</v>
      </c>
      <c r="M2697" s="9280"/>
      <c r="N2697" s="4628" t="s">
        <v>3951</v>
      </c>
      <c r="O2697" s="258">
        <v>1</v>
      </c>
      <c r="P2697" s="258">
        <v>1</v>
      </c>
      <c r="Q2697" s="9713"/>
      <c r="R2697" s="9741"/>
      <c r="S2697" s="250"/>
      <c r="T2697" s="250"/>
      <c r="U2697" s="250"/>
      <c r="V2697" s="9718"/>
      <c r="W2697" s="3455"/>
      <c r="X2697" s="9718"/>
      <c r="Y2697" s="250"/>
      <c r="Z2697" s="9718"/>
      <c r="AA2697" s="9718"/>
      <c r="AB2697" s="250"/>
      <c r="AC2697" s="9662"/>
      <c r="AD2697" s="471">
        <v>36630</v>
      </c>
      <c r="AE2697" s="9662"/>
      <c r="AF2697" s="31"/>
      <c r="AG2697" s="26"/>
    </row>
    <row r="2698" spans="1:33" ht="30" customHeight="1">
      <c r="A2698" s="4281" t="s">
        <v>14478</v>
      </c>
      <c r="B2698" s="4280" t="s">
        <v>18657</v>
      </c>
      <c r="C2698" s="340">
        <v>45743</v>
      </c>
      <c r="D2698" s="340">
        <f>WORKDAY(C2698,30)</f>
        <v>45785</v>
      </c>
      <c r="E2698" s="422"/>
      <c r="F2698" s="374"/>
      <c r="G2698" s="339">
        <v>8617</v>
      </c>
      <c r="H2698" s="3303" t="s">
        <v>3715</v>
      </c>
      <c r="I2698" s="487"/>
      <c r="J2698" s="4282" t="s">
        <v>18658</v>
      </c>
      <c r="K2698" s="4265" t="s">
        <v>18659</v>
      </c>
      <c r="L2698" s="3175" t="s">
        <v>173</v>
      </c>
      <c r="M2698" s="338" t="s">
        <v>18676</v>
      </c>
      <c r="N2698" s="255"/>
      <c r="O2698" s="258">
        <v>1</v>
      </c>
      <c r="P2698" s="258">
        <v>1</v>
      </c>
      <c r="Q2698" s="3174" t="s">
        <v>18660</v>
      </c>
      <c r="R2698" s="309"/>
      <c r="S2698" s="250"/>
      <c r="T2698" s="250"/>
      <c r="U2698" s="250"/>
      <c r="V2698" s="4266" t="s">
        <v>2073</v>
      </c>
      <c r="W2698" s="251"/>
      <c r="X2698" s="4266" t="s">
        <v>37</v>
      </c>
      <c r="Y2698" s="250"/>
      <c r="Z2698" s="251"/>
      <c r="AA2698" s="251">
        <v>4504524363</v>
      </c>
      <c r="AB2698" s="250"/>
      <c r="AC2698" s="33">
        <v>7000</v>
      </c>
      <c r="AD2698" s="471">
        <v>11385</v>
      </c>
      <c r="AE2698" s="33">
        <f t="shared" ref="AE2698:AE2707" si="107">SUM(AD2698*P2698+AC2698)</f>
        <v>18385</v>
      </c>
      <c r="AF2698" s="31"/>
      <c r="AG2698" s="26"/>
    </row>
    <row r="2699" spans="1:33" ht="30" customHeight="1">
      <c r="A2699" s="3274" t="s">
        <v>13710</v>
      </c>
      <c r="B2699" s="2992" t="s">
        <v>18661</v>
      </c>
      <c r="C2699" s="1277">
        <v>45743</v>
      </c>
      <c r="D2699" s="1277">
        <f>WORKDAY(C2699,11)</f>
        <v>45758</v>
      </c>
      <c r="E2699" s="593"/>
      <c r="F2699" s="1297"/>
      <c r="G2699" s="1276">
        <v>8623</v>
      </c>
      <c r="H2699" s="3275" t="s">
        <v>18662</v>
      </c>
      <c r="I2699" s="1326"/>
      <c r="J2699" s="1304" t="s">
        <v>18663</v>
      </c>
      <c r="K2699" s="3057" t="s">
        <v>18664</v>
      </c>
      <c r="L2699" s="3276" t="s">
        <v>173</v>
      </c>
      <c r="M2699" s="771" t="s">
        <v>18677</v>
      </c>
      <c r="N2699" s="1176"/>
      <c r="O2699" s="1272">
        <v>1</v>
      </c>
      <c r="P2699" s="1272">
        <v>1</v>
      </c>
      <c r="Q2699" s="3043" t="s">
        <v>18665</v>
      </c>
      <c r="R2699" s="1173"/>
      <c r="S2699" s="1173"/>
      <c r="T2699" s="1173"/>
      <c r="U2699" s="1173"/>
      <c r="V2699" s="3277" t="s">
        <v>2073</v>
      </c>
      <c r="W2699" s="1173"/>
      <c r="X2699" s="3277" t="s">
        <v>37</v>
      </c>
      <c r="Y2699" s="1173"/>
      <c r="Z2699" s="3272" t="s">
        <v>45</v>
      </c>
      <c r="AA2699" s="1176">
        <v>4504524394</v>
      </c>
      <c r="AB2699" s="1173"/>
      <c r="AC2699" s="722">
        <v>8700</v>
      </c>
      <c r="AD2699" s="1266">
        <v>10246</v>
      </c>
      <c r="AE2699" s="722">
        <f t="shared" si="107"/>
        <v>18946</v>
      </c>
      <c r="AF2699" s="31"/>
      <c r="AG2699" s="26"/>
    </row>
    <row r="2700" spans="1:33" ht="30" customHeight="1">
      <c r="A2700" s="3532" t="s">
        <v>10642</v>
      </c>
      <c r="B2700" s="5069" t="s">
        <v>18671</v>
      </c>
      <c r="C2700" s="340">
        <v>45743</v>
      </c>
      <c r="D2700" s="340">
        <f>WORKDAY(C2700,7)</f>
        <v>45754</v>
      </c>
      <c r="E2700" s="422"/>
      <c r="F2700" s="374"/>
      <c r="G2700" s="339">
        <v>8614</v>
      </c>
      <c r="H2700" s="3303" t="s">
        <v>3466</v>
      </c>
      <c r="I2700" s="487"/>
      <c r="J2700" s="3533" t="s">
        <v>14559</v>
      </c>
      <c r="K2700" s="3233" t="s">
        <v>18669</v>
      </c>
      <c r="L2700" s="3175" t="s">
        <v>128</v>
      </c>
      <c r="M2700" s="338" t="s">
        <v>18678</v>
      </c>
      <c r="N2700" s="255"/>
      <c r="O2700" s="258">
        <v>3</v>
      </c>
      <c r="P2700" s="258">
        <v>3</v>
      </c>
      <c r="Q2700" s="3174" t="s">
        <v>18670</v>
      </c>
      <c r="R2700" s="309"/>
      <c r="S2700" s="250"/>
      <c r="T2700" s="250"/>
      <c r="U2700" s="250"/>
      <c r="V2700" s="3308" t="s">
        <v>2073</v>
      </c>
      <c r="W2700" s="250"/>
      <c r="X2700" s="3308" t="s">
        <v>37</v>
      </c>
      <c r="Y2700" s="250"/>
      <c r="Z2700" s="251"/>
      <c r="AA2700" s="251">
        <v>4504524298</v>
      </c>
      <c r="AB2700" s="250"/>
      <c r="AC2700" s="33">
        <v>0</v>
      </c>
      <c r="AD2700" s="471">
        <v>6318</v>
      </c>
      <c r="AE2700" s="33">
        <f t="shared" si="107"/>
        <v>18954</v>
      </c>
      <c r="AF2700" s="31"/>
      <c r="AG2700" s="26"/>
    </row>
    <row r="2701" spans="1:33" ht="30" customHeight="1">
      <c r="A2701" s="3254" t="s">
        <v>17456</v>
      </c>
      <c r="B2701" s="2992" t="s">
        <v>18681</v>
      </c>
      <c r="C2701" s="1277">
        <v>45744</v>
      </c>
      <c r="D2701" s="1277">
        <f>WORKDAY(C2701,11)</f>
        <v>45761</v>
      </c>
      <c r="E2701" s="593"/>
      <c r="F2701" s="1297"/>
      <c r="G2701" s="1276">
        <v>8610</v>
      </c>
      <c r="H2701" s="3255" t="s">
        <v>3291</v>
      </c>
      <c r="I2701" s="1326"/>
      <c r="J2701" s="1304" t="s">
        <v>18682</v>
      </c>
      <c r="K2701" s="3256" t="s">
        <v>18683</v>
      </c>
      <c r="L2701" s="3257" t="s">
        <v>76</v>
      </c>
      <c r="M2701" s="771" t="s">
        <v>18706</v>
      </c>
      <c r="N2701" s="1176"/>
      <c r="O2701" s="1272">
        <v>4</v>
      </c>
      <c r="P2701" s="1272">
        <v>4</v>
      </c>
      <c r="Q2701" s="3043" t="s">
        <v>18684</v>
      </c>
      <c r="R2701" s="1173"/>
      <c r="S2701" s="1173"/>
      <c r="T2701" s="1173"/>
      <c r="U2701" s="1173"/>
      <c r="V2701" s="3247" t="s">
        <v>2073</v>
      </c>
      <c r="W2701" s="1173"/>
      <c r="X2701" s="3247" t="s">
        <v>37</v>
      </c>
      <c r="Y2701" s="1173"/>
      <c r="Z2701" s="3258" t="s">
        <v>45</v>
      </c>
      <c r="AA2701" s="1176">
        <v>4504525590</v>
      </c>
      <c r="AB2701" s="1173"/>
      <c r="AC2701" s="722">
        <v>0</v>
      </c>
      <c r="AD2701" s="1266">
        <v>7371</v>
      </c>
      <c r="AE2701" s="722">
        <f t="shared" si="107"/>
        <v>29484</v>
      </c>
      <c r="AF2701" s="31"/>
      <c r="AG2701" s="26"/>
    </row>
    <row r="2702" spans="1:33" ht="30" customHeight="1">
      <c r="A2702" s="3404" t="s">
        <v>9994</v>
      </c>
      <c r="B2702" s="4733" t="s">
        <v>18685</v>
      </c>
      <c r="C2702" s="340">
        <v>45744</v>
      </c>
      <c r="D2702" s="340">
        <f>WORKDAY(C2702,7)</f>
        <v>45755</v>
      </c>
      <c r="E2702" s="422"/>
      <c r="F2702" s="374"/>
      <c r="G2702" s="339">
        <v>9042</v>
      </c>
      <c r="H2702" s="3022"/>
      <c r="I2702" s="3405" t="s">
        <v>92</v>
      </c>
      <c r="J2702" s="3457" t="s">
        <v>18686</v>
      </c>
      <c r="K2702" s="3407" t="s">
        <v>18687</v>
      </c>
      <c r="L2702" s="3152" t="s">
        <v>28</v>
      </c>
      <c r="M2702" s="338" t="s">
        <v>18707</v>
      </c>
      <c r="N2702" s="255"/>
      <c r="O2702" s="258">
        <v>2</v>
      </c>
      <c r="P2702" s="258">
        <v>2</v>
      </c>
      <c r="Q2702" s="3330" t="s">
        <v>18688</v>
      </c>
      <c r="R2702" s="309"/>
      <c r="S2702" s="250"/>
      <c r="T2702" s="250"/>
      <c r="U2702" s="250"/>
      <c r="V2702" s="3388" t="s">
        <v>2073</v>
      </c>
      <c r="W2702" s="250"/>
      <c r="X2702" s="3388" t="s">
        <v>37</v>
      </c>
      <c r="Y2702" s="250"/>
      <c r="Z2702" s="251"/>
      <c r="AA2702" s="251">
        <v>4504525591</v>
      </c>
      <c r="AB2702" s="250"/>
      <c r="AC2702" s="33">
        <v>0</v>
      </c>
      <c r="AD2702" s="471">
        <v>6075</v>
      </c>
      <c r="AE2702" s="33">
        <f t="shared" si="107"/>
        <v>12150</v>
      </c>
      <c r="AF2702" s="31"/>
      <c r="AG2702" s="26"/>
    </row>
    <row r="2703" spans="1:33" ht="30" customHeight="1">
      <c r="A2703" s="4441" t="s">
        <v>14524</v>
      </c>
      <c r="B2703" s="4681" t="s">
        <v>18689</v>
      </c>
      <c r="C2703" s="340">
        <v>45744</v>
      </c>
      <c r="D2703" s="340">
        <f>WORKDAY(C2703,60)</f>
        <v>45828</v>
      </c>
      <c r="E2703" s="422"/>
      <c r="F2703" s="374"/>
      <c r="G2703" s="339">
        <v>8637</v>
      </c>
      <c r="H2703" s="3414" t="s">
        <v>16726</v>
      </c>
      <c r="I2703" s="3405" t="s">
        <v>25</v>
      </c>
      <c r="J2703" s="4442" t="s">
        <v>15307</v>
      </c>
      <c r="K2703" s="3407" t="s">
        <v>18690</v>
      </c>
      <c r="L2703" s="3175" t="s">
        <v>173</v>
      </c>
      <c r="M2703" s="338" t="s">
        <v>18708</v>
      </c>
      <c r="N2703" s="255"/>
      <c r="O2703" s="258">
        <v>1</v>
      </c>
      <c r="P2703" s="258">
        <v>1</v>
      </c>
      <c r="Q2703" s="3406" t="s">
        <v>18691</v>
      </c>
      <c r="R2703" s="309"/>
      <c r="S2703" s="250"/>
      <c r="T2703" s="250"/>
      <c r="U2703" s="250"/>
      <c r="V2703" s="250"/>
      <c r="W2703" s="250"/>
      <c r="X2703" s="250"/>
      <c r="Y2703" s="250"/>
      <c r="Z2703" s="251"/>
      <c r="AA2703" s="251">
        <v>4504526004</v>
      </c>
      <c r="AB2703" s="250"/>
      <c r="AC2703" s="33">
        <v>70000</v>
      </c>
      <c r="AD2703" s="471">
        <v>13500</v>
      </c>
      <c r="AE2703" s="33">
        <f t="shared" si="107"/>
        <v>83500</v>
      </c>
      <c r="AF2703" s="31"/>
      <c r="AG2703" s="26"/>
    </row>
    <row r="2704" spans="1:33" ht="30" customHeight="1">
      <c r="A2704" s="3456" t="s">
        <v>9994</v>
      </c>
      <c r="B2704" s="4751" t="s">
        <v>18714</v>
      </c>
      <c r="C2704" s="340">
        <v>45747</v>
      </c>
      <c r="D2704" s="340">
        <f>WORKDAY(C2704,8)</f>
        <v>45757</v>
      </c>
      <c r="E2704" s="422"/>
      <c r="F2704" s="374"/>
      <c r="G2704" s="339">
        <v>9042</v>
      </c>
      <c r="H2704" s="3417" t="s">
        <v>2595</v>
      </c>
      <c r="I2704" s="487"/>
      <c r="J2704" s="3457" t="s">
        <v>18715</v>
      </c>
      <c r="K2704" s="3348" t="s">
        <v>18716</v>
      </c>
      <c r="L2704" s="3403" t="s">
        <v>179</v>
      </c>
      <c r="M2704" s="338" t="s">
        <v>18738</v>
      </c>
      <c r="N2704" s="255"/>
      <c r="O2704" s="258">
        <v>8</v>
      </c>
      <c r="P2704" s="258">
        <v>8</v>
      </c>
      <c r="Q2704" s="3413" t="s">
        <v>18717</v>
      </c>
      <c r="R2704" s="309"/>
      <c r="S2704" s="250"/>
      <c r="T2704" s="250"/>
      <c r="U2704" s="250"/>
      <c r="V2704" s="4090" t="s">
        <v>2073</v>
      </c>
      <c r="W2704" s="251"/>
      <c r="X2704" s="4090" t="s">
        <v>37</v>
      </c>
      <c r="Y2704" s="250"/>
      <c r="Z2704" s="251"/>
      <c r="AA2704" s="251">
        <v>4504526622</v>
      </c>
      <c r="AB2704" s="250"/>
      <c r="AC2704" s="33">
        <v>0</v>
      </c>
      <c r="AD2704" s="471">
        <v>6075</v>
      </c>
      <c r="AE2704" s="33">
        <f t="shared" si="107"/>
        <v>48600</v>
      </c>
      <c r="AF2704" s="31"/>
      <c r="AG2704" s="26"/>
    </row>
    <row r="2705" spans="1:33" ht="30" customHeight="1">
      <c r="A2705" s="3484" t="s">
        <v>9994</v>
      </c>
      <c r="B2705" s="4099" t="s">
        <v>18718</v>
      </c>
      <c r="C2705" s="340">
        <v>45748</v>
      </c>
      <c r="D2705" s="340">
        <f>WORKDAY(C2705,7)</f>
        <v>45757</v>
      </c>
      <c r="E2705" s="422"/>
      <c r="F2705" s="374"/>
      <c r="G2705" s="339">
        <v>9042</v>
      </c>
      <c r="H2705" s="3022"/>
      <c r="I2705" s="3347" t="s">
        <v>92</v>
      </c>
      <c r="J2705" s="3486" t="s">
        <v>18719</v>
      </c>
      <c r="K2705" s="3348" t="s">
        <v>18720</v>
      </c>
      <c r="L2705" s="3152" t="s">
        <v>28</v>
      </c>
      <c r="M2705" s="338" t="s">
        <v>18739</v>
      </c>
      <c r="N2705" s="255"/>
      <c r="O2705" s="258">
        <v>2</v>
      </c>
      <c r="P2705" s="258">
        <v>2</v>
      </c>
      <c r="Q2705" s="3330" t="s">
        <v>15500</v>
      </c>
      <c r="R2705" s="309"/>
      <c r="S2705" s="250"/>
      <c r="T2705" s="250"/>
      <c r="U2705" s="250"/>
      <c r="V2705" s="3388" t="s">
        <v>2073</v>
      </c>
      <c r="W2705" s="250"/>
      <c r="X2705" s="3388" t="s">
        <v>37</v>
      </c>
      <c r="Y2705" s="250"/>
      <c r="Z2705" s="251"/>
      <c r="AA2705" s="3485" t="s">
        <v>18744</v>
      </c>
      <c r="AB2705" s="250"/>
      <c r="AC2705" s="33">
        <v>0</v>
      </c>
      <c r="AD2705" s="471">
        <v>6075</v>
      </c>
      <c r="AE2705" s="33">
        <f t="shared" si="107"/>
        <v>12150</v>
      </c>
      <c r="AF2705" s="31"/>
      <c r="AG2705" s="26"/>
    </row>
    <row r="2706" spans="1:33" ht="30" customHeight="1">
      <c r="A2706" s="3166" t="s">
        <v>10642</v>
      </c>
      <c r="B2706" s="2992" t="s">
        <v>18721</v>
      </c>
      <c r="C2706" s="1277">
        <v>45747</v>
      </c>
      <c r="D2706" s="1277">
        <f>WORKDAY(C2706,7)</f>
        <v>45756</v>
      </c>
      <c r="E2706" s="593"/>
      <c r="F2706" s="1297"/>
      <c r="G2706" s="1276">
        <v>8614</v>
      </c>
      <c r="H2706" s="3281" t="s">
        <v>18722</v>
      </c>
      <c r="I2706" s="1326"/>
      <c r="J2706" s="1304" t="s">
        <v>18723</v>
      </c>
      <c r="K2706" s="3057" t="s">
        <v>18724</v>
      </c>
      <c r="L2706" s="3313" t="s">
        <v>6341</v>
      </c>
      <c r="M2706" s="771" t="s">
        <v>18740</v>
      </c>
      <c r="N2706" s="1176"/>
      <c r="O2706" s="1272">
        <v>26</v>
      </c>
      <c r="P2706" s="1272">
        <v>26</v>
      </c>
      <c r="Q2706" s="3304" t="s">
        <v>18725</v>
      </c>
      <c r="R2706" s="1173"/>
      <c r="S2706" s="1173"/>
      <c r="T2706" s="1173"/>
      <c r="U2706" s="1173"/>
      <c r="V2706" s="3258" t="s">
        <v>2073</v>
      </c>
      <c r="W2706" s="1173"/>
      <c r="X2706" s="3258" t="s">
        <v>37</v>
      </c>
      <c r="Y2706" s="1173"/>
      <c r="Z2706" s="3312" t="s">
        <v>45</v>
      </c>
      <c r="AA2706" s="1176">
        <v>4504527177</v>
      </c>
      <c r="AB2706" s="1173"/>
      <c r="AC2706" s="722">
        <v>0</v>
      </c>
      <c r="AD2706" s="1266">
        <v>6318</v>
      </c>
      <c r="AE2706" s="722">
        <f t="shared" si="107"/>
        <v>164268</v>
      </c>
      <c r="AF2706" s="31"/>
      <c r="AG2706" s="26"/>
    </row>
    <row r="2707" spans="1:33" ht="30" customHeight="1">
      <c r="A2707" s="3166" t="s">
        <v>17456</v>
      </c>
      <c r="B2707" s="2992" t="s">
        <v>18726</v>
      </c>
      <c r="C2707" s="1277">
        <v>45748</v>
      </c>
      <c r="D2707" s="1277">
        <f>WORKDAY(C2707,11)</f>
        <v>45763</v>
      </c>
      <c r="E2707" s="593"/>
      <c r="F2707" s="1297"/>
      <c r="G2707" s="1276">
        <v>8610</v>
      </c>
      <c r="H2707" s="3281" t="s">
        <v>13915</v>
      </c>
      <c r="I2707" s="1326"/>
      <c r="J2707" s="3304" t="s">
        <v>16628</v>
      </c>
      <c r="K2707" s="3282" t="s">
        <v>18727</v>
      </c>
      <c r="L2707" s="3193" t="s">
        <v>28</v>
      </c>
      <c r="M2707" s="771" t="s">
        <v>18741</v>
      </c>
      <c r="N2707" s="1176"/>
      <c r="O2707" s="1272">
        <v>2</v>
      </c>
      <c r="P2707" s="1272">
        <v>2</v>
      </c>
      <c r="Q2707" s="3043" t="s">
        <v>18728</v>
      </c>
      <c r="R2707" s="1173"/>
      <c r="S2707" s="1173"/>
      <c r="T2707" s="1173"/>
      <c r="U2707" s="1173"/>
      <c r="V2707" s="3305" t="s">
        <v>2073</v>
      </c>
      <c r="W2707" s="1173"/>
      <c r="X2707" s="3305" t="s">
        <v>37</v>
      </c>
      <c r="Y2707" s="1173"/>
      <c r="Z2707" s="3305" t="s">
        <v>45</v>
      </c>
      <c r="AA2707" s="1176">
        <v>4504527514</v>
      </c>
      <c r="AB2707" s="1173"/>
      <c r="AC2707" s="722">
        <v>0</v>
      </c>
      <c r="AD2707" s="1266">
        <v>7371</v>
      </c>
      <c r="AE2707" s="722">
        <f t="shared" si="107"/>
        <v>14742</v>
      </c>
      <c r="AF2707" s="31"/>
      <c r="AG2707" s="26"/>
    </row>
    <row r="2708" spans="1:33" ht="30" customHeight="1">
      <c r="A2708" s="4559" t="s">
        <v>9994</v>
      </c>
      <c r="B2708" s="4975" t="s">
        <v>18764</v>
      </c>
      <c r="C2708" s="340">
        <v>45748</v>
      </c>
      <c r="D2708" s="340">
        <f>WORKDAY(C2708,7)</f>
        <v>45757</v>
      </c>
      <c r="E2708" s="422"/>
      <c r="F2708" s="374"/>
      <c r="G2708" s="339">
        <v>9042</v>
      </c>
      <c r="H2708" s="3022"/>
      <c r="I2708" s="3347" t="s">
        <v>92</v>
      </c>
      <c r="J2708" s="4565" t="s">
        <v>12975</v>
      </c>
      <c r="K2708" s="3348" t="s">
        <v>18765</v>
      </c>
      <c r="L2708" s="3152" t="s">
        <v>28</v>
      </c>
      <c r="M2708" s="338" t="s">
        <v>18783</v>
      </c>
      <c r="N2708" s="255"/>
      <c r="O2708" s="258">
        <v>2</v>
      </c>
      <c r="P2708" s="258">
        <v>2</v>
      </c>
      <c r="Q2708" s="3330" t="s">
        <v>18766</v>
      </c>
      <c r="R2708" s="309"/>
      <c r="S2708" s="250"/>
      <c r="T2708" s="250"/>
      <c r="U2708" s="3421"/>
      <c r="V2708" s="3424" t="s">
        <v>2073</v>
      </c>
      <c r="W2708" s="3421"/>
      <c r="X2708" s="3424" t="s">
        <v>37</v>
      </c>
      <c r="Y2708" s="250"/>
      <c r="Z2708" s="251"/>
      <c r="AA2708" s="251">
        <v>4504527762</v>
      </c>
      <c r="AB2708" s="250"/>
      <c r="AC2708" s="33">
        <v>0</v>
      </c>
      <c r="AD2708" s="471">
        <v>6075</v>
      </c>
      <c r="AE2708" s="33">
        <f>SUM(AD2708*P2708+AC2708)</f>
        <v>12150</v>
      </c>
      <c r="AF2708" s="31"/>
      <c r="AG2708" s="26"/>
    </row>
    <row r="2709" spans="1:33" ht="30" customHeight="1">
      <c r="A2709" s="3639" t="s">
        <v>19837</v>
      </c>
      <c r="B2709" s="2992" t="s">
        <v>18767</v>
      </c>
      <c r="C2709" s="1277">
        <v>45749</v>
      </c>
      <c r="D2709" s="1277">
        <f>WORKDAY(C2709,10)</f>
        <v>45763</v>
      </c>
      <c r="E2709" s="593"/>
      <c r="F2709" s="1297"/>
      <c r="G2709" s="1276">
        <v>8629</v>
      </c>
      <c r="H2709" s="3281" t="s">
        <v>7734</v>
      </c>
      <c r="I2709" s="1326"/>
      <c r="J2709" s="1304" t="s">
        <v>18768</v>
      </c>
      <c r="K2709" s="3282" t="s">
        <v>18769</v>
      </c>
      <c r="L2709" s="3276" t="s">
        <v>173</v>
      </c>
      <c r="M2709" s="771" t="s">
        <v>18782</v>
      </c>
      <c r="N2709" s="1176"/>
      <c r="O2709" s="1272">
        <v>1</v>
      </c>
      <c r="P2709" s="1272">
        <v>1</v>
      </c>
      <c r="Q2709" s="3043" t="s">
        <v>18770</v>
      </c>
      <c r="R2709" s="1173"/>
      <c r="S2709" s="1173"/>
      <c r="T2709" s="1173"/>
      <c r="U2709" s="1173"/>
      <c r="V2709" s="3258" t="s">
        <v>2073</v>
      </c>
      <c r="W2709" s="1173"/>
      <c r="X2709" s="3258" t="s">
        <v>37</v>
      </c>
      <c r="Y2709" s="1173"/>
      <c r="Z2709" s="3272" t="s">
        <v>45</v>
      </c>
      <c r="AA2709" s="1176">
        <v>4504529279</v>
      </c>
      <c r="AB2709" s="1173"/>
      <c r="AC2709" s="722">
        <v>0</v>
      </c>
      <c r="AD2709" s="1266">
        <v>6423.2</v>
      </c>
      <c r="AE2709" s="722">
        <f>SUM(AD2709*P2709+AC2709)</f>
        <v>6423.2</v>
      </c>
      <c r="AF2709" s="31"/>
      <c r="AG2709" s="26"/>
    </row>
    <row r="2710" spans="1:33" ht="30" customHeight="1">
      <c r="A2710" s="3220" t="s">
        <v>13086</v>
      </c>
      <c r="B2710" s="1504" t="s">
        <v>18787</v>
      </c>
      <c r="C2710" s="358">
        <v>45749</v>
      </c>
      <c r="D2710" s="358">
        <f>WORKDAY(C2710,34)</f>
        <v>45797</v>
      </c>
      <c r="E2710" s="37"/>
      <c r="F2710" s="449"/>
      <c r="G2710" s="360">
        <v>8645</v>
      </c>
      <c r="H2710" s="3221" t="s">
        <v>2536</v>
      </c>
      <c r="I2710" s="539"/>
      <c r="J2710" s="450" t="s">
        <v>18788</v>
      </c>
      <c r="K2710" s="3222" t="s">
        <v>18789</v>
      </c>
      <c r="L2710" s="3223" t="s">
        <v>28</v>
      </c>
      <c r="M2710" s="135" t="s">
        <v>18915</v>
      </c>
      <c r="N2710" s="364"/>
      <c r="O2710" s="365">
        <v>2</v>
      </c>
      <c r="P2710" s="365">
        <v>2</v>
      </c>
      <c r="Q2710" s="2990" t="s">
        <v>18790</v>
      </c>
      <c r="R2710" s="366"/>
      <c r="S2710" s="366"/>
      <c r="T2710" s="366"/>
      <c r="U2710" s="366"/>
      <c r="V2710" s="3224" t="s">
        <v>256</v>
      </c>
      <c r="W2710" s="366"/>
      <c r="X2710" s="366"/>
      <c r="Y2710" s="366"/>
      <c r="Z2710" s="364"/>
      <c r="AA2710" s="364">
        <v>4504529685</v>
      </c>
      <c r="AB2710" s="366"/>
      <c r="AC2710" s="280"/>
      <c r="AD2710" s="542"/>
      <c r="AE2710" s="280"/>
      <c r="AF2710" s="31"/>
      <c r="AG2710" s="26"/>
    </row>
    <row r="2711" spans="1:33" ht="30" customHeight="1">
      <c r="A2711" s="3378" t="s">
        <v>17456</v>
      </c>
      <c r="B2711" s="2992" t="s">
        <v>18954</v>
      </c>
      <c r="C2711" s="340">
        <v>45750</v>
      </c>
      <c r="D2711" s="340">
        <f>WORKDAY(C2711,8)</f>
        <v>45762</v>
      </c>
      <c r="E2711" s="422"/>
      <c r="F2711" s="374"/>
      <c r="G2711" s="339">
        <v>8610</v>
      </c>
      <c r="H2711" s="3338" t="s">
        <v>18598</v>
      </c>
      <c r="I2711" s="487"/>
      <c r="J2711" s="3495" t="s">
        <v>18955</v>
      </c>
      <c r="K2711" s="3233" t="s">
        <v>18956</v>
      </c>
      <c r="L2711" s="3379" t="s">
        <v>76</v>
      </c>
      <c r="M2711" s="338" t="s">
        <v>18974</v>
      </c>
      <c r="N2711" s="255"/>
      <c r="O2711" s="258">
        <v>4</v>
      </c>
      <c r="P2711" s="258">
        <v>4</v>
      </c>
      <c r="Q2711" s="3330" t="s">
        <v>18957</v>
      </c>
      <c r="R2711" s="309"/>
      <c r="S2711" s="250"/>
      <c r="T2711" s="250"/>
      <c r="U2711" s="250"/>
      <c r="V2711" s="3380" t="s">
        <v>2073</v>
      </c>
      <c r="W2711" s="250"/>
      <c r="X2711" s="3380" t="s">
        <v>37</v>
      </c>
      <c r="Y2711" s="250"/>
      <c r="Z2711" s="251"/>
      <c r="AA2711" s="251">
        <v>4504531630</v>
      </c>
      <c r="AB2711" s="250"/>
      <c r="AC2711" s="33">
        <v>0</v>
      </c>
      <c r="AD2711" s="471">
        <v>7371</v>
      </c>
      <c r="AE2711" s="33">
        <f>SUM(AD2711*P2711+AC2711)</f>
        <v>29484</v>
      </c>
      <c r="AF2711" s="31"/>
      <c r="AG2711" s="26"/>
    </row>
    <row r="2712" spans="1:33" ht="30" customHeight="1">
      <c r="A2712" s="3228" t="s">
        <v>13086</v>
      </c>
      <c r="B2712" s="1504" t="s">
        <v>18958</v>
      </c>
      <c r="C2712" s="358">
        <v>45750</v>
      </c>
      <c r="D2712" s="358">
        <f>WORKDAY(C2712,30)</f>
        <v>45792</v>
      </c>
      <c r="E2712" s="37"/>
      <c r="F2712" s="449"/>
      <c r="G2712" s="360">
        <v>8645</v>
      </c>
      <c r="H2712" s="3229" t="s">
        <v>5140</v>
      </c>
      <c r="I2712" s="539"/>
      <c r="J2712" s="450" t="s">
        <v>18959</v>
      </c>
      <c r="K2712" s="3230" t="s">
        <v>18960</v>
      </c>
      <c r="L2712" s="3223" t="s">
        <v>28</v>
      </c>
      <c r="M2712" s="135" t="s">
        <v>18975</v>
      </c>
      <c r="N2712" s="364"/>
      <c r="O2712" s="365">
        <v>2</v>
      </c>
      <c r="P2712" s="365">
        <v>2</v>
      </c>
      <c r="Q2712" s="2990" t="s">
        <v>18961</v>
      </c>
      <c r="R2712" s="366"/>
      <c r="S2712" s="366"/>
      <c r="T2712" s="366"/>
      <c r="U2712" s="366"/>
      <c r="V2712" s="3231" t="s">
        <v>256</v>
      </c>
      <c r="W2712" s="366"/>
      <c r="X2712" s="366"/>
      <c r="Y2712" s="366"/>
      <c r="Z2712" s="364"/>
      <c r="AA2712" s="364" t="s">
        <v>18976</v>
      </c>
      <c r="AB2712" s="366"/>
      <c r="AC2712" s="280"/>
      <c r="AD2712" s="542"/>
      <c r="AE2712" s="280"/>
      <c r="AF2712" s="31"/>
      <c r="AG2712" s="26"/>
    </row>
    <row r="2713" spans="1:33" ht="30" customHeight="1">
      <c r="A2713" s="3363" t="s">
        <v>9994</v>
      </c>
      <c r="B2713" s="2992" t="s">
        <v>18979</v>
      </c>
      <c r="C2713" s="1277">
        <v>45751</v>
      </c>
      <c r="D2713" s="1277">
        <f t="shared" ref="D2713:D2718" si="108">WORKDAY(C2713,7)</f>
        <v>45762</v>
      </c>
      <c r="E2713" s="593"/>
      <c r="F2713" s="1297"/>
      <c r="G2713" s="1276">
        <v>9042</v>
      </c>
      <c r="H2713" s="3039"/>
      <c r="I2713" s="3364" t="s">
        <v>92</v>
      </c>
      <c r="J2713" s="3365" t="s">
        <v>10225</v>
      </c>
      <c r="K2713" s="3366" t="s">
        <v>18980</v>
      </c>
      <c r="L2713" s="3276" t="s">
        <v>128</v>
      </c>
      <c r="M2713" s="771" t="s">
        <v>19041</v>
      </c>
      <c r="N2713" s="1176"/>
      <c r="O2713" s="1272">
        <v>3</v>
      </c>
      <c r="P2713" s="1272">
        <v>3</v>
      </c>
      <c r="Q2713" s="3365" t="s">
        <v>18981</v>
      </c>
      <c r="R2713" s="1173"/>
      <c r="S2713" s="1173"/>
      <c r="T2713" s="1173"/>
      <c r="U2713" s="1173"/>
      <c r="V2713" s="3362" t="s">
        <v>2073</v>
      </c>
      <c r="W2713" s="1173"/>
      <c r="X2713" s="3362" t="s">
        <v>37</v>
      </c>
      <c r="Y2713" s="1173"/>
      <c r="Z2713" s="3350" t="s">
        <v>45</v>
      </c>
      <c r="AA2713" s="1176">
        <v>4504533007</v>
      </c>
      <c r="AB2713" s="1173"/>
      <c r="AC2713" s="722">
        <v>0</v>
      </c>
      <c r="AD2713" s="1266">
        <v>6075</v>
      </c>
      <c r="AE2713" s="722">
        <f t="shared" ref="AE2713:AE2726" si="109">SUM(AD2713*P2713+AC2713)</f>
        <v>18225</v>
      </c>
      <c r="AF2713" s="31"/>
      <c r="AG2713" s="26"/>
    </row>
    <row r="2714" spans="1:33" ht="30" customHeight="1">
      <c r="A2714" s="4815" t="s">
        <v>19908</v>
      </c>
      <c r="B2714" s="5008" t="s">
        <v>18982</v>
      </c>
      <c r="C2714" s="340">
        <v>45750</v>
      </c>
      <c r="D2714" s="340">
        <f t="shared" si="108"/>
        <v>45761</v>
      </c>
      <c r="E2714" s="422"/>
      <c r="F2714" s="374"/>
      <c r="G2714" s="339">
        <v>8628</v>
      </c>
      <c r="H2714" s="3022"/>
      <c r="I2714" s="3630" t="s">
        <v>92</v>
      </c>
      <c r="J2714" s="4816" t="s">
        <v>18983</v>
      </c>
      <c r="K2714" s="4795" t="s">
        <v>18984</v>
      </c>
      <c r="L2714" s="3157" t="s">
        <v>7674</v>
      </c>
      <c r="M2714" s="338" t="s">
        <v>19042</v>
      </c>
      <c r="N2714" s="255"/>
      <c r="O2714" s="258">
        <v>4</v>
      </c>
      <c r="P2714" s="258">
        <v>4</v>
      </c>
      <c r="Q2714" s="4794" t="s">
        <v>18985</v>
      </c>
      <c r="R2714" s="309"/>
      <c r="S2714" s="250"/>
      <c r="T2714" s="250"/>
      <c r="U2714" s="250"/>
      <c r="V2714" s="4796" t="s">
        <v>2073</v>
      </c>
      <c r="W2714" s="251"/>
      <c r="X2714" s="4796" t="s">
        <v>7042</v>
      </c>
      <c r="Y2714" s="250"/>
      <c r="Z2714" s="251"/>
      <c r="AA2714" s="251">
        <v>4504533898</v>
      </c>
      <c r="AB2714" s="250"/>
      <c r="AC2714" s="33">
        <v>0</v>
      </c>
      <c r="AD2714" s="471">
        <v>6100</v>
      </c>
      <c r="AE2714" s="33">
        <f t="shared" si="109"/>
        <v>24400</v>
      </c>
      <c r="AF2714" s="31"/>
      <c r="AG2714" s="26"/>
    </row>
    <row r="2715" spans="1:33" ht="30" customHeight="1">
      <c r="A2715" s="3484" t="s">
        <v>9994</v>
      </c>
      <c r="B2715" s="4099" t="s">
        <v>19055</v>
      </c>
      <c r="C2715" s="340">
        <v>45754</v>
      </c>
      <c r="D2715" s="340">
        <f t="shared" si="108"/>
        <v>45763</v>
      </c>
      <c r="E2715" s="422"/>
      <c r="F2715" s="374"/>
      <c r="G2715" s="339">
        <v>9042</v>
      </c>
      <c r="H2715" s="3022"/>
      <c r="I2715" s="3389" t="s">
        <v>92</v>
      </c>
      <c r="J2715" s="3486" t="s">
        <v>11231</v>
      </c>
      <c r="K2715" s="3390" t="s">
        <v>19056</v>
      </c>
      <c r="L2715" s="3391" t="s">
        <v>76</v>
      </c>
      <c r="M2715" s="338" t="s">
        <v>19078</v>
      </c>
      <c r="N2715" s="255"/>
      <c r="O2715" s="258">
        <v>4</v>
      </c>
      <c r="P2715" s="258">
        <v>4</v>
      </c>
      <c r="Q2715" s="3330" t="s">
        <v>19057</v>
      </c>
      <c r="R2715" s="309"/>
      <c r="S2715" s="250"/>
      <c r="T2715" s="250"/>
      <c r="U2715" s="250"/>
      <c r="V2715" s="3452" t="s">
        <v>2073</v>
      </c>
      <c r="W2715" s="251"/>
      <c r="X2715" s="3452" t="s">
        <v>37</v>
      </c>
      <c r="Y2715" s="250"/>
      <c r="Z2715" s="251"/>
      <c r="AA2715" s="251">
        <v>4504534572</v>
      </c>
      <c r="AB2715" s="250"/>
      <c r="AC2715" s="33">
        <v>0</v>
      </c>
      <c r="AD2715" s="471">
        <v>6075</v>
      </c>
      <c r="AE2715" s="33">
        <f t="shared" si="109"/>
        <v>24300</v>
      </c>
      <c r="AF2715" s="31"/>
      <c r="AG2715" s="26"/>
    </row>
    <row r="2716" spans="1:33" ht="30" customHeight="1">
      <c r="A2716" s="3429" t="s">
        <v>9994</v>
      </c>
      <c r="B2716" s="2992" t="s">
        <v>19058</v>
      </c>
      <c r="C2716" s="340">
        <v>45755</v>
      </c>
      <c r="D2716" s="340">
        <f t="shared" si="108"/>
        <v>45764</v>
      </c>
      <c r="E2716" s="422"/>
      <c r="F2716" s="374"/>
      <c r="G2716" s="339">
        <v>9042</v>
      </c>
      <c r="H2716" s="3022"/>
      <c r="I2716" s="3389" t="s">
        <v>92</v>
      </c>
      <c r="J2716" s="3486" t="s">
        <v>19060</v>
      </c>
      <c r="K2716" s="3390" t="s">
        <v>19061</v>
      </c>
      <c r="L2716" s="3391" t="s">
        <v>167</v>
      </c>
      <c r="M2716" s="338" t="s">
        <v>19079</v>
      </c>
      <c r="N2716" s="255"/>
      <c r="O2716" s="258">
        <v>10</v>
      </c>
      <c r="P2716" s="258">
        <v>10</v>
      </c>
      <c r="Q2716" s="3392" t="s">
        <v>19062</v>
      </c>
      <c r="R2716" s="309"/>
      <c r="S2716" s="250"/>
      <c r="T2716" s="250"/>
      <c r="U2716" s="250"/>
      <c r="V2716" s="3388" t="s">
        <v>2073</v>
      </c>
      <c r="W2716" s="250"/>
      <c r="X2716" s="3388" t="s">
        <v>37</v>
      </c>
      <c r="Y2716" s="250"/>
      <c r="Z2716" s="251"/>
      <c r="AA2716" s="251">
        <v>4504535973</v>
      </c>
      <c r="AB2716" s="250"/>
      <c r="AC2716" s="33">
        <v>0</v>
      </c>
      <c r="AD2716" s="471">
        <v>6075</v>
      </c>
      <c r="AE2716" s="33">
        <f t="shared" si="109"/>
        <v>60750</v>
      </c>
      <c r="AF2716" s="31"/>
      <c r="AG2716" s="26"/>
    </row>
    <row r="2717" spans="1:33" ht="30" customHeight="1">
      <c r="A2717" s="3429" t="s">
        <v>9994</v>
      </c>
      <c r="B2717" s="4755" t="s">
        <v>19059</v>
      </c>
      <c r="C2717" s="340">
        <v>45755</v>
      </c>
      <c r="D2717" s="340">
        <f t="shared" si="108"/>
        <v>45764</v>
      </c>
      <c r="E2717" s="422"/>
      <c r="F2717" s="374"/>
      <c r="G2717" s="339">
        <v>9042</v>
      </c>
      <c r="H2717" s="3022"/>
      <c r="I2717" s="3389" t="s">
        <v>92</v>
      </c>
      <c r="J2717" s="3428" t="s">
        <v>19063</v>
      </c>
      <c r="K2717" s="3390" t="s">
        <v>19064</v>
      </c>
      <c r="L2717" s="3391" t="s">
        <v>76</v>
      </c>
      <c r="M2717" s="338" t="s">
        <v>19080</v>
      </c>
      <c r="N2717" s="255"/>
      <c r="O2717" s="258">
        <v>4</v>
      </c>
      <c r="P2717" s="258">
        <v>4</v>
      </c>
      <c r="Q2717" s="3392" t="s">
        <v>19065</v>
      </c>
      <c r="R2717" s="309"/>
      <c r="S2717" s="250"/>
      <c r="T2717" s="250"/>
      <c r="U2717" s="250"/>
      <c r="V2717" s="3388" t="s">
        <v>2073</v>
      </c>
      <c r="W2717" s="250"/>
      <c r="X2717" s="3388" t="s">
        <v>37</v>
      </c>
      <c r="Y2717" s="250"/>
      <c r="Z2717" s="251"/>
      <c r="AA2717" s="251">
        <v>4504535977</v>
      </c>
      <c r="AB2717" s="250"/>
      <c r="AC2717" s="33">
        <v>0</v>
      </c>
      <c r="AD2717" s="471">
        <v>6075</v>
      </c>
      <c r="AE2717" s="33">
        <f t="shared" si="109"/>
        <v>24300</v>
      </c>
      <c r="AF2717" s="31"/>
      <c r="AG2717" s="26"/>
    </row>
    <row r="2718" spans="1:33" ht="30" customHeight="1">
      <c r="A2718" s="3367" t="s">
        <v>9994</v>
      </c>
      <c r="B2718" s="2992" t="s">
        <v>19105</v>
      </c>
      <c r="C2718" s="1277">
        <v>45756</v>
      </c>
      <c r="D2718" s="1277">
        <f t="shared" si="108"/>
        <v>45765</v>
      </c>
      <c r="E2718" s="593"/>
      <c r="F2718" s="1297"/>
      <c r="G2718" s="1276">
        <v>9042</v>
      </c>
      <c r="H2718" s="3039"/>
      <c r="I2718" s="3368" t="s">
        <v>92</v>
      </c>
      <c r="J2718" s="1304" t="s">
        <v>10000</v>
      </c>
      <c r="K2718" s="3369" t="s">
        <v>19106</v>
      </c>
      <c r="L2718" s="3370" t="s">
        <v>1102</v>
      </c>
      <c r="M2718" s="771" t="s">
        <v>19166</v>
      </c>
      <c r="N2718" s="1176"/>
      <c r="O2718" s="1272">
        <v>24</v>
      </c>
      <c r="P2718" s="257">
        <v>44</v>
      </c>
      <c r="Q2718" s="3371" t="s">
        <v>17941</v>
      </c>
      <c r="R2718" s="1173"/>
      <c r="S2718" s="1173"/>
      <c r="T2718" s="1173"/>
      <c r="U2718" s="1173"/>
      <c r="V2718" s="3272" t="s">
        <v>2073</v>
      </c>
      <c r="W2718" s="1173"/>
      <c r="X2718" s="3272" t="s">
        <v>37</v>
      </c>
      <c r="Y2718" s="1173"/>
      <c r="Z2718" s="3350" t="s">
        <v>45</v>
      </c>
      <c r="AA2718" s="1176">
        <v>4504537513</v>
      </c>
      <c r="AB2718" s="1173"/>
      <c r="AC2718" s="722">
        <v>0</v>
      </c>
      <c r="AD2718" s="1266">
        <v>6075</v>
      </c>
      <c r="AE2718" s="722">
        <f t="shared" si="109"/>
        <v>267300</v>
      </c>
      <c r="AF2718" s="31"/>
      <c r="AG2718" s="26"/>
    </row>
    <row r="2719" spans="1:33" ht="30" customHeight="1">
      <c r="A2719" s="4815" t="s">
        <v>13114</v>
      </c>
      <c r="B2719" s="4722" t="s">
        <v>19107</v>
      </c>
      <c r="C2719" s="340">
        <v>45756</v>
      </c>
      <c r="D2719" s="340">
        <f>WORKDAY(C2719,7)</f>
        <v>45765</v>
      </c>
      <c r="E2719" s="422"/>
      <c r="F2719" s="374"/>
      <c r="G2719" s="339">
        <v>8579</v>
      </c>
      <c r="H2719" s="3022"/>
      <c r="I2719" s="3268" t="s">
        <v>92</v>
      </c>
      <c r="J2719" s="3624" t="s">
        <v>13341</v>
      </c>
      <c r="K2719" s="3269" t="s">
        <v>19108</v>
      </c>
      <c r="L2719" s="3175" t="s">
        <v>128</v>
      </c>
      <c r="M2719" s="338" t="s">
        <v>19167</v>
      </c>
      <c r="N2719" s="255"/>
      <c r="O2719" s="258">
        <v>3</v>
      </c>
      <c r="P2719" s="258">
        <v>3</v>
      </c>
      <c r="Q2719" s="3330" t="s">
        <v>19109</v>
      </c>
      <c r="R2719" s="309"/>
      <c r="S2719" s="250"/>
      <c r="T2719" s="250"/>
      <c r="U2719" s="250"/>
      <c r="V2719" s="3581" t="s">
        <v>2073</v>
      </c>
      <c r="W2719" s="3421"/>
      <c r="X2719" s="3581" t="s">
        <v>37</v>
      </c>
      <c r="Y2719" s="250"/>
      <c r="Z2719" s="251"/>
      <c r="AA2719" s="251">
        <v>4504538876</v>
      </c>
      <c r="AB2719" s="250"/>
      <c r="AC2719" s="33">
        <v>0</v>
      </c>
      <c r="AD2719" s="471">
        <v>5633.5</v>
      </c>
      <c r="AE2719" s="33">
        <f t="shared" si="109"/>
        <v>16900.5</v>
      </c>
      <c r="AF2719" s="31"/>
      <c r="AG2719" s="26"/>
    </row>
    <row r="2720" spans="1:33" ht="30" customHeight="1">
      <c r="A2720" s="3287" t="s">
        <v>13200</v>
      </c>
      <c r="B2720" s="1504" t="s">
        <v>19150</v>
      </c>
      <c r="C2720" s="358">
        <v>45756</v>
      </c>
      <c r="D2720" s="358">
        <f>WORKDAY(C2720,23)</f>
        <v>45789</v>
      </c>
      <c r="E2720" s="37"/>
      <c r="F2720" s="449"/>
      <c r="G2720" s="360">
        <v>5940</v>
      </c>
      <c r="H2720" s="2987"/>
      <c r="I2720" s="3288" t="s">
        <v>92</v>
      </c>
      <c r="J2720" s="450" t="s">
        <v>19151</v>
      </c>
      <c r="K2720" s="3289" t="s">
        <v>19152</v>
      </c>
      <c r="L2720" s="3290" t="s">
        <v>341</v>
      </c>
      <c r="M2720" s="135" t="s">
        <v>19168</v>
      </c>
      <c r="N2720" s="364"/>
      <c r="O2720" s="365">
        <v>12</v>
      </c>
      <c r="P2720" s="365">
        <v>12</v>
      </c>
      <c r="Q2720" s="3291" t="s">
        <v>19153</v>
      </c>
      <c r="R2720" s="366"/>
      <c r="S2720" s="366"/>
      <c r="T2720" s="366"/>
      <c r="U2720" s="366"/>
      <c r="V2720" s="3293" t="s">
        <v>256</v>
      </c>
      <c r="W2720" s="366"/>
      <c r="X2720" s="366"/>
      <c r="Y2720" s="366"/>
      <c r="Z2720" s="364"/>
      <c r="AA2720" s="364" t="s">
        <v>19180</v>
      </c>
      <c r="AB2720" s="366"/>
      <c r="AC2720" s="280"/>
      <c r="AD2720" s="542"/>
      <c r="AE2720" s="280"/>
      <c r="AF2720" s="31"/>
      <c r="AG2720" s="26"/>
    </row>
    <row r="2721" spans="1:33" ht="30" customHeight="1">
      <c r="A2721" s="3287" t="s">
        <v>13200</v>
      </c>
      <c r="B2721" s="1504" t="s">
        <v>19154</v>
      </c>
      <c r="C2721" s="358">
        <v>45756</v>
      </c>
      <c r="D2721" s="358">
        <f>WORKDAY(C2721,23)</f>
        <v>45789</v>
      </c>
      <c r="E2721" s="37"/>
      <c r="F2721" s="449"/>
      <c r="G2721" s="360">
        <v>5940</v>
      </c>
      <c r="H2721" s="2987"/>
      <c r="I2721" s="3288" t="s">
        <v>92</v>
      </c>
      <c r="J2721" s="450" t="s">
        <v>19156</v>
      </c>
      <c r="K2721" s="3289" t="s">
        <v>19157</v>
      </c>
      <c r="L2721" s="3292" t="s">
        <v>76</v>
      </c>
      <c r="M2721" s="135" t="s">
        <v>19169</v>
      </c>
      <c r="N2721" s="364"/>
      <c r="O2721" s="365">
        <v>4</v>
      </c>
      <c r="P2721" s="365">
        <v>4</v>
      </c>
      <c r="Q2721" s="3291" t="s">
        <v>19158</v>
      </c>
      <c r="R2721" s="366"/>
      <c r="S2721" s="366"/>
      <c r="T2721" s="366"/>
      <c r="U2721" s="366"/>
      <c r="V2721" s="3293" t="s">
        <v>256</v>
      </c>
      <c r="W2721" s="366"/>
      <c r="X2721" s="366"/>
      <c r="Y2721" s="366"/>
      <c r="Z2721" s="364"/>
      <c r="AA2721" s="364">
        <v>4504538514</v>
      </c>
      <c r="AB2721" s="366"/>
      <c r="AC2721" s="280"/>
      <c r="AD2721" s="542"/>
      <c r="AE2721" s="280"/>
      <c r="AF2721" s="31"/>
      <c r="AG2721" s="26"/>
    </row>
    <row r="2722" spans="1:33" ht="30" customHeight="1">
      <c r="A2722" s="3541" t="s">
        <v>13200</v>
      </c>
      <c r="B2722" s="3540" t="s">
        <v>19155</v>
      </c>
      <c r="C2722" s="340">
        <v>45756</v>
      </c>
      <c r="D2722" s="340">
        <f>WORKDAY(C2722,23)</f>
        <v>45789</v>
      </c>
      <c r="E2722" s="422"/>
      <c r="F2722" s="374"/>
      <c r="G2722" s="339">
        <v>5940</v>
      </c>
      <c r="H2722" s="3022"/>
      <c r="I2722" s="3268" t="s">
        <v>92</v>
      </c>
      <c r="J2722" s="3542" t="s">
        <v>19159</v>
      </c>
      <c r="K2722" s="3269" t="s">
        <v>19160</v>
      </c>
      <c r="L2722" s="3391" t="s">
        <v>76</v>
      </c>
      <c r="M2722" s="338" t="s">
        <v>19170</v>
      </c>
      <c r="N2722" s="255"/>
      <c r="O2722" s="258">
        <v>4</v>
      </c>
      <c r="P2722" s="257">
        <v>20</v>
      </c>
      <c r="Q2722" s="3330" t="s">
        <v>19161</v>
      </c>
      <c r="R2722" s="309"/>
      <c r="S2722" s="250"/>
      <c r="T2722" s="250"/>
      <c r="U2722" s="250"/>
      <c r="V2722" s="3534" t="s">
        <v>2073</v>
      </c>
      <c r="W2722" s="251"/>
      <c r="X2722" s="3534" t="s">
        <v>37</v>
      </c>
      <c r="Y2722" s="250"/>
      <c r="Z2722" s="251"/>
      <c r="AA2722" s="251">
        <v>4504538515</v>
      </c>
      <c r="AB2722" s="250"/>
      <c r="AC2722" s="33">
        <v>52000</v>
      </c>
      <c r="AD2722" s="471">
        <v>16417.5</v>
      </c>
      <c r="AE2722" s="33">
        <f t="shared" si="109"/>
        <v>380350</v>
      </c>
      <c r="AF2722" s="31"/>
      <c r="AG2722" s="26"/>
    </row>
    <row r="2723" spans="1:33" ht="30" customHeight="1">
      <c r="A2723" s="3367" t="s">
        <v>13710</v>
      </c>
      <c r="B2723" s="2992" t="s">
        <v>19162</v>
      </c>
      <c r="C2723" s="1277">
        <v>45755</v>
      </c>
      <c r="D2723" s="1277">
        <f>WORKDAY(C2723,12)</f>
        <v>45771</v>
      </c>
      <c r="E2723" s="593"/>
      <c r="F2723" s="1297"/>
      <c r="G2723" s="1276">
        <v>8623</v>
      </c>
      <c r="H2723" s="3383" t="s">
        <v>1704</v>
      </c>
      <c r="I2723" s="1326"/>
      <c r="J2723" s="1304" t="s">
        <v>19163</v>
      </c>
      <c r="K2723" s="3369" t="s">
        <v>19164</v>
      </c>
      <c r="L2723" s="3370" t="s">
        <v>173</v>
      </c>
      <c r="M2723" s="771" t="s">
        <v>19171</v>
      </c>
      <c r="N2723" s="1176"/>
      <c r="O2723" s="1272">
        <v>1</v>
      </c>
      <c r="P2723" s="1272">
        <v>1</v>
      </c>
      <c r="Q2723" s="3043" t="s">
        <v>19165</v>
      </c>
      <c r="R2723" s="1173"/>
      <c r="S2723" s="1173"/>
      <c r="T2723" s="1173"/>
      <c r="U2723" s="1173"/>
      <c r="V2723" s="3384" t="s">
        <v>2073</v>
      </c>
      <c r="W2723" s="1173"/>
      <c r="X2723" s="3384" t="s">
        <v>37</v>
      </c>
      <c r="Y2723" s="1173"/>
      <c r="Z2723" s="3382" t="s">
        <v>45</v>
      </c>
      <c r="AA2723" s="1176">
        <v>4504536166</v>
      </c>
      <c r="AB2723" s="1173"/>
      <c r="AC2723" s="722">
        <v>13050</v>
      </c>
      <c r="AD2723" s="1266">
        <v>10246</v>
      </c>
      <c r="AE2723" s="722">
        <f t="shared" si="109"/>
        <v>23296</v>
      </c>
      <c r="AF2723" s="31"/>
      <c r="AG2723" s="26"/>
    </row>
    <row r="2724" spans="1:33" s="4113" customFormat="1" ht="30" customHeight="1">
      <c r="A2724" s="6879" t="s">
        <v>10014</v>
      </c>
      <c r="B2724" s="1504" t="s">
        <v>19187</v>
      </c>
      <c r="C2724" s="358">
        <v>45758</v>
      </c>
      <c r="D2724" s="358">
        <f>WORKDAY(C2724,10)</f>
        <v>45772</v>
      </c>
      <c r="E2724" s="37"/>
      <c r="F2724" s="449"/>
      <c r="G2724" s="360">
        <v>8612</v>
      </c>
      <c r="H2724" s="2987"/>
      <c r="I2724" s="5371" t="s">
        <v>25</v>
      </c>
      <c r="J2724" s="450" t="s">
        <v>12484</v>
      </c>
      <c r="K2724" s="5373" t="s">
        <v>19188</v>
      </c>
      <c r="L2724" s="5842" t="s">
        <v>28</v>
      </c>
      <c r="M2724" s="135" t="s">
        <v>19230</v>
      </c>
      <c r="N2724" s="364"/>
      <c r="O2724" s="365">
        <v>2</v>
      </c>
      <c r="P2724" s="365">
        <v>2</v>
      </c>
      <c r="Q2724" s="5374" t="s">
        <v>15500</v>
      </c>
      <c r="R2724" s="366"/>
      <c r="S2724" s="366"/>
      <c r="T2724" s="366"/>
      <c r="U2724" s="366"/>
      <c r="V2724" s="6880"/>
      <c r="W2724" s="366"/>
      <c r="X2724" s="6880"/>
      <c r="Y2724" s="366"/>
      <c r="Z2724" s="364"/>
      <c r="AA2724" s="364" t="s">
        <v>19232</v>
      </c>
      <c r="AB2724" s="366"/>
      <c r="AC2724" s="280"/>
      <c r="AD2724" s="542"/>
      <c r="AE2724" s="280"/>
      <c r="AF2724" s="68"/>
      <c r="AG2724" s="71"/>
    </row>
    <row r="2725" spans="1:33" ht="30" customHeight="1">
      <c r="A2725" s="3494" t="s">
        <v>17456</v>
      </c>
      <c r="B2725" s="4734" t="s">
        <v>19189</v>
      </c>
      <c r="C2725" s="340">
        <v>45757</v>
      </c>
      <c r="D2725" s="340">
        <f>WORKDAY(C2725,7)</f>
        <v>45768</v>
      </c>
      <c r="E2725" s="422"/>
      <c r="F2725" s="374"/>
      <c r="G2725" s="339">
        <v>8610</v>
      </c>
      <c r="H2725" s="3433" t="s">
        <v>12748</v>
      </c>
      <c r="I2725" s="487"/>
      <c r="J2725" s="3495" t="s">
        <v>19190</v>
      </c>
      <c r="K2725" s="3434" t="s">
        <v>19191</v>
      </c>
      <c r="L2725" s="3430" t="s">
        <v>128</v>
      </c>
      <c r="M2725" s="338" t="s">
        <v>19231</v>
      </c>
      <c r="N2725" s="255"/>
      <c r="O2725" s="258">
        <v>3</v>
      </c>
      <c r="P2725" s="257">
        <v>6</v>
      </c>
      <c r="Q2725" s="3435" t="s">
        <v>19192</v>
      </c>
      <c r="R2725" s="309"/>
      <c r="S2725" s="250"/>
      <c r="T2725" s="250"/>
      <c r="U2725" s="250"/>
      <c r="V2725" s="3436" t="s">
        <v>2073</v>
      </c>
      <c r="W2725" s="3421"/>
      <c r="X2725" s="3436" t="s">
        <v>37</v>
      </c>
      <c r="Y2725" s="250"/>
      <c r="Z2725" s="251"/>
      <c r="AA2725" s="251">
        <v>4504539174</v>
      </c>
      <c r="AB2725" s="250"/>
      <c r="AC2725" s="33">
        <v>0</v>
      </c>
      <c r="AD2725" s="471">
        <v>7371</v>
      </c>
      <c r="AE2725" s="33">
        <f t="shared" si="109"/>
        <v>44226</v>
      </c>
      <c r="AF2725" s="31"/>
      <c r="AG2725" s="26"/>
    </row>
    <row r="2726" spans="1:33" ht="30" customHeight="1">
      <c r="A2726" s="5030" t="s">
        <v>13114</v>
      </c>
      <c r="B2726" s="5029" t="s">
        <v>19367</v>
      </c>
      <c r="C2726" s="340">
        <v>45762</v>
      </c>
      <c r="D2726" s="340">
        <f>WORKDAY(C2726,7)</f>
        <v>45771</v>
      </c>
      <c r="E2726" s="422"/>
      <c r="F2726" s="374"/>
      <c r="G2726" s="339">
        <v>8579</v>
      </c>
      <c r="H2726" s="3422" t="s">
        <v>1619</v>
      </c>
      <c r="I2726" s="487"/>
      <c r="J2726" s="5031" t="s">
        <v>19368</v>
      </c>
      <c r="K2726" s="3438" t="s">
        <v>19369</v>
      </c>
      <c r="L2726" s="3399" t="s">
        <v>193</v>
      </c>
      <c r="M2726" s="338" t="s">
        <v>19371</v>
      </c>
      <c r="N2726" s="255"/>
      <c r="O2726" s="258">
        <v>6</v>
      </c>
      <c r="P2726" s="258">
        <v>6</v>
      </c>
      <c r="Q2726" s="3330" t="s">
        <v>19370</v>
      </c>
      <c r="R2726" s="309"/>
      <c r="S2726" s="250"/>
      <c r="T2726" s="250"/>
      <c r="U2726" s="250"/>
      <c r="V2726" s="3436" t="s">
        <v>2073</v>
      </c>
      <c r="W2726" s="250"/>
      <c r="X2726" s="3436" t="s">
        <v>37</v>
      </c>
      <c r="Y2726" s="250"/>
      <c r="Z2726" s="251"/>
      <c r="AA2726" s="251">
        <v>4504543095</v>
      </c>
      <c r="AB2726" s="250"/>
      <c r="AC2726" s="33">
        <v>0</v>
      </c>
      <c r="AD2726" s="471">
        <v>5633.5</v>
      </c>
      <c r="AE2726" s="33">
        <f t="shared" si="109"/>
        <v>33801</v>
      </c>
      <c r="AF2726" s="31"/>
      <c r="AG2726" s="26"/>
    </row>
    <row r="2727" spans="1:33" s="4113" customFormat="1" ht="30" customHeight="1">
      <c r="A2727" s="5742" t="s">
        <v>10014</v>
      </c>
      <c r="B2727" s="1504" t="s">
        <v>19379</v>
      </c>
      <c r="C2727" s="358">
        <v>45764</v>
      </c>
      <c r="D2727" s="358">
        <f>WORKDAY(C2727,7)</f>
        <v>45775</v>
      </c>
      <c r="E2727" s="37"/>
      <c r="F2727" s="449"/>
      <c r="G2727" s="360">
        <v>8612</v>
      </c>
      <c r="H2727" s="5743" t="s">
        <v>19380</v>
      </c>
      <c r="I2727" s="539"/>
      <c r="J2727" s="450" t="s">
        <v>19381</v>
      </c>
      <c r="K2727" s="5338" t="s">
        <v>19382</v>
      </c>
      <c r="L2727" s="3292" t="s">
        <v>76</v>
      </c>
      <c r="M2727" s="135" t="s">
        <v>19396</v>
      </c>
      <c r="N2727" s="364"/>
      <c r="O2727" s="365">
        <v>4</v>
      </c>
      <c r="P2727" s="365">
        <v>4</v>
      </c>
      <c r="Q2727" s="5490" t="s">
        <v>19383</v>
      </c>
      <c r="R2727" s="366"/>
      <c r="S2727" s="366"/>
      <c r="T2727" s="366"/>
      <c r="U2727" s="366"/>
      <c r="V2727" s="366"/>
      <c r="W2727" s="366"/>
      <c r="X2727" s="366"/>
      <c r="Y2727" s="366"/>
      <c r="Z2727" s="364"/>
      <c r="AA2727" s="364">
        <v>4504544092</v>
      </c>
      <c r="AB2727" s="366"/>
      <c r="AC2727" s="280"/>
      <c r="AD2727" s="542"/>
      <c r="AE2727" s="280"/>
      <c r="AF2727" s="68"/>
      <c r="AG2727" s="71"/>
    </row>
    <row r="2728" spans="1:33" ht="30" customHeight="1">
      <c r="A2728" s="3409" t="s">
        <v>17456</v>
      </c>
      <c r="B2728" s="9919" t="s">
        <v>19397</v>
      </c>
      <c r="C2728" s="9752">
        <v>45764</v>
      </c>
      <c r="D2728" s="9752">
        <f>WORKDAY(C2728,11)</f>
        <v>45779</v>
      </c>
      <c r="E2728" s="9721"/>
      <c r="F2728" s="9714"/>
      <c r="G2728" s="9708">
        <v>8610</v>
      </c>
      <c r="H2728" s="9792" t="s">
        <v>1897</v>
      </c>
      <c r="I2728" s="9701"/>
      <c r="J2728" s="9704" t="s">
        <v>12433</v>
      </c>
      <c r="K2728" s="11398" t="s">
        <v>19398</v>
      </c>
      <c r="L2728" s="3357" t="s">
        <v>3109</v>
      </c>
      <c r="M2728" s="9231" t="s">
        <v>19437</v>
      </c>
      <c r="N2728" s="6603"/>
      <c r="O2728" s="258">
        <v>11</v>
      </c>
      <c r="P2728" s="258">
        <v>11</v>
      </c>
      <c r="Q2728" s="11373" t="s">
        <v>19399</v>
      </c>
      <c r="R2728" s="9740"/>
      <c r="S2728" s="3421"/>
      <c r="T2728" s="3421"/>
      <c r="U2728" s="3421"/>
      <c r="V2728" s="11374" t="s">
        <v>2073</v>
      </c>
      <c r="W2728" s="6402"/>
      <c r="X2728" s="11374" t="s">
        <v>37</v>
      </c>
      <c r="Y2728" s="3421"/>
      <c r="Z2728" s="9850" t="s">
        <v>45</v>
      </c>
      <c r="AA2728" s="9934">
        <v>4504545028</v>
      </c>
      <c r="AB2728" s="3421"/>
      <c r="AC2728" s="9897">
        <v>0</v>
      </c>
      <c r="AD2728" s="3969">
        <v>7371</v>
      </c>
      <c r="AE2728" s="9897">
        <f>SUM(AD2728*P2728+AD2729*P2729+AC2728)</f>
        <v>133497</v>
      </c>
      <c r="AF2728" s="31"/>
      <c r="AG2728" s="26"/>
    </row>
    <row r="2729" spans="1:33" ht="30" customHeight="1">
      <c r="A2729" s="6707" t="s">
        <v>17456</v>
      </c>
      <c r="B2729" s="9700"/>
      <c r="C2729" s="9753"/>
      <c r="D2729" s="9753"/>
      <c r="E2729" s="9410"/>
      <c r="F2729" s="9715"/>
      <c r="G2729" s="9710"/>
      <c r="H2729" s="9793"/>
      <c r="I2729" s="9703"/>
      <c r="J2729" s="9705"/>
      <c r="K2729" s="11399"/>
      <c r="L2729" s="3453" t="s">
        <v>10744</v>
      </c>
      <c r="M2729" s="9280"/>
      <c r="N2729" s="255"/>
      <c r="O2729" s="258">
        <v>12</v>
      </c>
      <c r="P2729" s="258">
        <v>12</v>
      </c>
      <c r="Q2729" s="9713"/>
      <c r="R2729" s="9741"/>
      <c r="S2729" s="3421"/>
      <c r="T2729" s="3421"/>
      <c r="U2729" s="3421"/>
      <c r="V2729" s="9839"/>
      <c r="W2729" s="6402"/>
      <c r="X2729" s="9839"/>
      <c r="Y2729" s="3421"/>
      <c r="Z2729" s="9839"/>
      <c r="AA2729" s="9839"/>
      <c r="AB2729" s="3421"/>
      <c r="AC2729" s="9898"/>
      <c r="AD2729" s="3969">
        <v>4368</v>
      </c>
      <c r="AE2729" s="9898"/>
      <c r="AF2729" s="31"/>
      <c r="AG2729" s="26"/>
    </row>
    <row r="2730" spans="1:33" ht="30" customHeight="1">
      <c r="A2730" s="3409" t="s">
        <v>9994</v>
      </c>
      <c r="B2730" s="2992" t="s">
        <v>19400</v>
      </c>
      <c r="C2730" s="340">
        <v>45764</v>
      </c>
      <c r="D2730" s="340">
        <f>WORKDAY(C2730,7)</f>
        <v>45775</v>
      </c>
      <c r="E2730" s="422"/>
      <c r="F2730" s="374"/>
      <c r="G2730" s="339">
        <v>9042</v>
      </c>
      <c r="H2730" s="3022"/>
      <c r="I2730" s="3358" t="s">
        <v>92</v>
      </c>
      <c r="J2730" s="3495" t="s">
        <v>19401</v>
      </c>
      <c r="K2730" s="3359" t="s">
        <v>19402</v>
      </c>
      <c r="L2730" s="3357" t="s">
        <v>179</v>
      </c>
      <c r="M2730" s="338" t="s">
        <v>19438</v>
      </c>
      <c r="N2730" s="255"/>
      <c r="O2730" s="258">
        <v>8</v>
      </c>
      <c r="P2730" s="258">
        <v>8</v>
      </c>
      <c r="Q2730" s="3330" t="s">
        <v>1415</v>
      </c>
      <c r="R2730" s="309"/>
      <c r="S2730" s="250"/>
      <c r="T2730" s="250"/>
      <c r="U2730" s="250"/>
      <c r="V2730" s="3491" t="s">
        <v>2073</v>
      </c>
      <c r="W2730" s="3487"/>
      <c r="X2730" s="3491" t="s">
        <v>7042</v>
      </c>
      <c r="Y2730" s="250"/>
      <c r="Z2730" s="251"/>
      <c r="AA2730" s="251">
        <v>4504544664</v>
      </c>
      <c r="AB2730" s="250"/>
      <c r="AC2730" s="33">
        <v>0</v>
      </c>
      <c r="AD2730" s="471">
        <v>6075</v>
      </c>
      <c r="AE2730" s="33">
        <f t="shared" ref="AE2730:AE2752" si="110">SUM(AD2730*P2730+AC2730)</f>
        <v>48600</v>
      </c>
      <c r="AF2730" s="31"/>
      <c r="AG2730" s="26"/>
    </row>
    <row r="2731" spans="1:33" ht="30" customHeight="1">
      <c r="A2731" s="3494" t="s">
        <v>9994</v>
      </c>
      <c r="B2731" s="4734" t="s">
        <v>19403</v>
      </c>
      <c r="C2731" s="340">
        <v>45764</v>
      </c>
      <c r="D2731" s="340">
        <f t="shared" ref="D2731:D2732" si="111">WORKDAY(C2731,7)</f>
        <v>45775</v>
      </c>
      <c r="E2731" s="422"/>
      <c r="F2731" s="374"/>
      <c r="G2731" s="339">
        <v>9042</v>
      </c>
      <c r="H2731" s="3396" t="s">
        <v>2723</v>
      </c>
      <c r="I2731" s="487"/>
      <c r="J2731" s="3495" t="s">
        <v>19404</v>
      </c>
      <c r="K2731" s="3359" t="s">
        <v>19405</v>
      </c>
      <c r="L2731" s="3399" t="s">
        <v>193</v>
      </c>
      <c r="M2731" s="338" t="s">
        <v>19439</v>
      </c>
      <c r="N2731" s="255"/>
      <c r="O2731" s="258">
        <v>6</v>
      </c>
      <c r="P2731" s="258">
        <v>6</v>
      </c>
      <c r="Q2731" s="3360" t="s">
        <v>19406</v>
      </c>
      <c r="R2731" s="309"/>
      <c r="S2731" s="250"/>
      <c r="T2731" s="250"/>
      <c r="U2731" s="250"/>
      <c r="V2731" s="3477" t="s">
        <v>2073</v>
      </c>
      <c r="W2731" s="251"/>
      <c r="X2731" s="3477" t="s">
        <v>7042</v>
      </c>
      <c r="Y2731" s="250"/>
      <c r="Z2731" s="251"/>
      <c r="AA2731" s="251">
        <v>4504545029</v>
      </c>
      <c r="AB2731" s="250"/>
      <c r="AC2731" s="33">
        <v>0</v>
      </c>
      <c r="AD2731" s="471">
        <v>6075</v>
      </c>
      <c r="AE2731" s="33">
        <f t="shared" si="110"/>
        <v>36450</v>
      </c>
      <c r="AF2731" s="31"/>
      <c r="AG2731" s="26"/>
    </row>
    <row r="2732" spans="1:33" ht="30" customHeight="1">
      <c r="A2732" s="3409" t="s">
        <v>9994</v>
      </c>
      <c r="B2732" s="4734" t="s">
        <v>19407</v>
      </c>
      <c r="C2732" s="340">
        <v>45764</v>
      </c>
      <c r="D2732" s="340">
        <f t="shared" si="111"/>
        <v>45775</v>
      </c>
      <c r="E2732" s="422"/>
      <c r="F2732" s="374"/>
      <c r="G2732" s="339">
        <v>9042</v>
      </c>
      <c r="H2732" s="3022"/>
      <c r="I2732" s="3358" t="s">
        <v>92</v>
      </c>
      <c r="J2732" s="3495" t="s">
        <v>11231</v>
      </c>
      <c r="K2732" s="3359" t="s">
        <v>19408</v>
      </c>
      <c r="L2732" s="3453" t="s">
        <v>8865</v>
      </c>
      <c r="M2732" s="338" t="s">
        <v>19440</v>
      </c>
      <c r="N2732" s="255"/>
      <c r="O2732" s="258">
        <v>2</v>
      </c>
      <c r="P2732" s="257">
        <v>4</v>
      </c>
      <c r="Q2732" s="3330" t="s">
        <v>19409</v>
      </c>
      <c r="R2732" s="309"/>
      <c r="S2732" s="250"/>
      <c r="T2732" s="250"/>
      <c r="U2732" s="250"/>
      <c r="V2732" s="3452" t="s">
        <v>2073</v>
      </c>
      <c r="W2732" s="251"/>
      <c r="X2732" s="3452" t="s">
        <v>7042</v>
      </c>
      <c r="Y2732" s="250"/>
      <c r="Z2732" s="251"/>
      <c r="AA2732" s="251">
        <v>4504545031</v>
      </c>
      <c r="AB2732" s="250"/>
      <c r="AC2732" s="33">
        <v>0</v>
      </c>
      <c r="AD2732" s="471">
        <v>3600</v>
      </c>
      <c r="AE2732" s="33">
        <f t="shared" si="110"/>
        <v>14400</v>
      </c>
      <c r="AF2732" s="31"/>
      <c r="AG2732" s="26"/>
    </row>
    <row r="2733" spans="1:33" ht="30" customHeight="1">
      <c r="A2733" s="3456" t="s">
        <v>10258</v>
      </c>
      <c r="B2733" s="4751" t="s">
        <v>19410</v>
      </c>
      <c r="C2733" s="340">
        <v>45764</v>
      </c>
      <c r="D2733" s="340">
        <f>WORKDAY(C2733,10)</f>
        <v>45778</v>
      </c>
      <c r="E2733" s="422"/>
      <c r="F2733" s="374"/>
      <c r="G2733" s="339">
        <v>8613</v>
      </c>
      <c r="H2733" s="3396" t="s">
        <v>13621</v>
      </c>
      <c r="I2733" s="487"/>
      <c r="J2733" s="3457" t="s">
        <v>18475</v>
      </c>
      <c r="K2733" s="3359" t="s">
        <v>19411</v>
      </c>
      <c r="L2733" s="3391" t="s">
        <v>76</v>
      </c>
      <c r="M2733" s="338" t="s">
        <v>19441</v>
      </c>
      <c r="N2733" s="255"/>
      <c r="O2733" s="258">
        <v>4</v>
      </c>
      <c r="P2733" s="258">
        <v>4</v>
      </c>
      <c r="Q2733" s="3360" t="s">
        <v>19412</v>
      </c>
      <c r="R2733" s="309"/>
      <c r="S2733" s="250"/>
      <c r="T2733" s="250"/>
      <c r="U2733" s="250"/>
      <c r="V2733" s="3454" t="s">
        <v>2073</v>
      </c>
      <c r="W2733" s="3455"/>
      <c r="X2733" s="3454" t="s">
        <v>7042</v>
      </c>
      <c r="Y2733" s="250"/>
      <c r="Z2733" s="251"/>
      <c r="AA2733" s="251">
        <v>4504544623</v>
      </c>
      <c r="AB2733" s="250"/>
      <c r="AC2733" s="33">
        <v>0</v>
      </c>
      <c r="AD2733" s="471">
        <v>6318</v>
      </c>
      <c r="AE2733" s="33">
        <f t="shared" si="110"/>
        <v>25272</v>
      </c>
      <c r="AF2733" s="31"/>
      <c r="AG2733" s="26"/>
    </row>
    <row r="2734" spans="1:33" s="4113" customFormat="1" ht="30" customHeight="1">
      <c r="A2734" s="6360" t="s">
        <v>13200</v>
      </c>
      <c r="B2734" s="1504" t="s">
        <v>19413</v>
      </c>
      <c r="C2734" s="358">
        <v>45763</v>
      </c>
      <c r="D2734" s="358">
        <f>WORKDAY(C2734,29)</f>
        <v>45804</v>
      </c>
      <c r="E2734" s="37"/>
      <c r="F2734" s="449"/>
      <c r="G2734" s="360">
        <v>5940</v>
      </c>
      <c r="H2734" s="2987"/>
      <c r="I2734" s="6361" t="s">
        <v>25</v>
      </c>
      <c r="J2734" s="450" t="s">
        <v>19414</v>
      </c>
      <c r="K2734" s="6362" t="s">
        <v>19415</v>
      </c>
      <c r="L2734" s="5842" t="s">
        <v>28</v>
      </c>
      <c r="M2734" s="135" t="s">
        <v>19442</v>
      </c>
      <c r="N2734" s="364"/>
      <c r="O2734" s="365">
        <v>2</v>
      </c>
      <c r="P2734" s="365">
        <v>2</v>
      </c>
      <c r="Q2734" s="6363" t="s">
        <v>19416</v>
      </c>
      <c r="R2734" s="366"/>
      <c r="S2734" s="366"/>
      <c r="T2734" s="366"/>
      <c r="U2734" s="366"/>
      <c r="V2734" s="366"/>
      <c r="W2734" s="366"/>
      <c r="X2734" s="366"/>
      <c r="Y2734" s="366"/>
      <c r="Z2734" s="364"/>
      <c r="AA2734" s="364">
        <v>4504544211</v>
      </c>
      <c r="AB2734" s="366"/>
      <c r="AC2734" s="280"/>
      <c r="AD2734" s="542"/>
      <c r="AE2734" s="280"/>
      <c r="AF2734" s="68"/>
      <c r="AG2734" s="71"/>
    </row>
    <row r="2735" spans="1:33" ht="30" customHeight="1">
      <c r="A2735" s="4296" t="s">
        <v>10258</v>
      </c>
      <c r="B2735" s="5053" t="s">
        <v>19453</v>
      </c>
      <c r="C2735" s="340">
        <v>45768</v>
      </c>
      <c r="D2735" s="340">
        <f>WORKDAY(C2735,7)</f>
        <v>45777</v>
      </c>
      <c r="E2735" s="422"/>
      <c r="F2735" s="374"/>
      <c r="G2735" s="339">
        <v>8613</v>
      </c>
      <c r="H2735" s="4300" t="s">
        <v>1207</v>
      </c>
      <c r="I2735" s="487"/>
      <c r="J2735" s="4297" t="s">
        <v>19454</v>
      </c>
      <c r="K2735" s="3578" t="s">
        <v>19455</v>
      </c>
      <c r="L2735" s="3576" t="s">
        <v>62</v>
      </c>
      <c r="M2735" s="338" t="s">
        <v>19466</v>
      </c>
      <c r="N2735" s="255"/>
      <c r="O2735" s="258">
        <v>5</v>
      </c>
      <c r="P2735" s="258">
        <v>5</v>
      </c>
      <c r="Q2735" s="4301" t="s">
        <v>19456</v>
      </c>
      <c r="R2735" s="309"/>
      <c r="S2735" s="250"/>
      <c r="T2735" s="250"/>
      <c r="U2735" s="250"/>
      <c r="V2735" s="4299" t="s">
        <v>2073</v>
      </c>
      <c r="W2735" s="251"/>
      <c r="X2735" s="4299" t="s">
        <v>37</v>
      </c>
      <c r="Y2735" s="250"/>
      <c r="Z2735" s="251"/>
      <c r="AA2735" s="251">
        <v>4504545812</v>
      </c>
      <c r="AB2735" s="250"/>
      <c r="AC2735" s="33">
        <v>0</v>
      </c>
      <c r="AD2735" s="471">
        <v>6318</v>
      </c>
      <c r="AE2735" s="33">
        <f t="shared" si="110"/>
        <v>31590</v>
      </c>
      <c r="AF2735" s="3536"/>
      <c r="AG2735" s="26"/>
    </row>
    <row r="2736" spans="1:33" ht="30" customHeight="1">
      <c r="A2736" s="3484" t="s">
        <v>13710</v>
      </c>
      <c r="B2736" s="9918" t="s">
        <v>19489</v>
      </c>
      <c r="C2736" s="9752">
        <v>45769</v>
      </c>
      <c r="D2736" s="9752">
        <v>45792</v>
      </c>
      <c r="E2736" s="9721"/>
      <c r="F2736" s="9714"/>
      <c r="G2736" s="9708">
        <v>8623</v>
      </c>
      <c r="H2736" s="9900" t="s">
        <v>17186</v>
      </c>
      <c r="I2736" s="11371" t="s">
        <v>25</v>
      </c>
      <c r="J2736" s="9899" t="s">
        <v>19490</v>
      </c>
      <c r="K2736" s="11388" t="s">
        <v>19491</v>
      </c>
      <c r="L2736" s="3453" t="s">
        <v>4333</v>
      </c>
      <c r="M2736" s="9231" t="s">
        <v>19495</v>
      </c>
      <c r="N2736" s="255"/>
      <c r="O2736" s="258">
        <v>28</v>
      </c>
      <c r="P2736" s="258">
        <v>28</v>
      </c>
      <c r="Q2736" s="11419" t="s">
        <v>19493</v>
      </c>
      <c r="R2736" s="9740"/>
      <c r="S2736" s="3421"/>
      <c r="T2736" s="3421"/>
      <c r="U2736" s="3421"/>
      <c r="V2736" s="9838" t="s">
        <v>9338</v>
      </c>
      <c r="W2736" s="6402"/>
      <c r="X2736" s="9838" t="s">
        <v>7042</v>
      </c>
      <c r="Y2736" s="3421"/>
      <c r="Z2736" s="3904"/>
      <c r="AA2736" s="9847" t="s">
        <v>19494</v>
      </c>
      <c r="AB2736" s="3421"/>
      <c r="AC2736" s="9897">
        <v>8700</v>
      </c>
      <c r="AD2736" s="3969">
        <v>10246</v>
      </c>
      <c r="AE2736" s="9897">
        <f>SUM(AD2736*P2736+AD2737*P2737+AC2736)</f>
        <v>295588</v>
      </c>
      <c r="AF2736" s="11453" t="s">
        <v>19700</v>
      </c>
      <c r="AG2736" s="26"/>
    </row>
    <row r="2737" spans="1:33" ht="30" customHeight="1">
      <c r="A2737" s="4127" t="s">
        <v>13710</v>
      </c>
      <c r="B2737" s="9700"/>
      <c r="C2737" s="9753"/>
      <c r="D2737" s="9753"/>
      <c r="E2737" s="9410"/>
      <c r="F2737" s="9715"/>
      <c r="G2737" s="9710"/>
      <c r="H2737" s="9901"/>
      <c r="I2737" s="11372"/>
      <c r="J2737" s="9705"/>
      <c r="K2737" s="11389"/>
      <c r="L2737" s="3999" t="s">
        <v>19492</v>
      </c>
      <c r="M2737" s="9280"/>
      <c r="N2737" s="255"/>
      <c r="O2737" s="257">
        <v>0</v>
      </c>
      <c r="P2737" s="257">
        <v>0</v>
      </c>
      <c r="Q2737" s="11420"/>
      <c r="R2737" s="9741"/>
      <c r="S2737" s="3421"/>
      <c r="T2737" s="3421"/>
      <c r="U2737" s="3421"/>
      <c r="V2737" s="9839"/>
      <c r="W2737" s="6402"/>
      <c r="X2737" s="9839"/>
      <c r="Y2737" s="3421"/>
      <c r="Z2737" s="3904"/>
      <c r="AA2737" s="9848"/>
      <c r="AB2737" s="3421"/>
      <c r="AC2737" s="9898"/>
      <c r="AD2737" s="3969">
        <v>0</v>
      </c>
      <c r="AE2737" s="9898"/>
      <c r="AF2737" s="11454"/>
      <c r="AG2737" s="26"/>
    </row>
    <row r="2738" spans="1:33" ht="30" customHeight="1">
      <c r="A2738" s="3515" t="s">
        <v>19501</v>
      </c>
      <c r="B2738" s="4101" t="s">
        <v>19502</v>
      </c>
      <c r="C2738" s="3516">
        <v>45772</v>
      </c>
      <c r="D2738" s="340">
        <v>45793</v>
      </c>
      <c r="E2738" s="422"/>
      <c r="F2738" s="374"/>
      <c r="G2738" s="339">
        <v>8612</v>
      </c>
      <c r="H2738" s="3450" t="s">
        <v>19503</v>
      </c>
      <c r="I2738" s="487"/>
      <c r="J2738" s="3557" t="s">
        <v>19504</v>
      </c>
      <c r="K2738" s="3451" t="s">
        <v>19505</v>
      </c>
      <c r="L2738" s="3449" t="s">
        <v>1102</v>
      </c>
      <c r="M2738" s="338" t="s">
        <v>19507</v>
      </c>
      <c r="N2738" s="255"/>
      <c r="O2738" s="258">
        <v>24</v>
      </c>
      <c r="P2738" s="258">
        <v>24</v>
      </c>
      <c r="Q2738" s="3517" t="s">
        <v>19506</v>
      </c>
      <c r="R2738" s="309"/>
      <c r="S2738" s="250"/>
      <c r="T2738" s="250"/>
      <c r="U2738" s="250"/>
      <c r="V2738" s="3518" t="s">
        <v>2073</v>
      </c>
      <c r="W2738" s="251"/>
      <c r="X2738" s="3518" t="s">
        <v>7042</v>
      </c>
      <c r="Y2738" s="250"/>
      <c r="Z2738" s="251"/>
      <c r="AA2738" s="3408">
        <v>4504550098</v>
      </c>
      <c r="AB2738" s="250"/>
      <c r="AC2738" s="33">
        <v>0</v>
      </c>
      <c r="AD2738" s="471">
        <v>6156</v>
      </c>
      <c r="AE2738" s="33">
        <f t="shared" si="110"/>
        <v>147744</v>
      </c>
      <c r="AF2738" s="3536"/>
      <c r="AG2738" s="26"/>
    </row>
    <row r="2739" spans="1:33" ht="30" customHeight="1">
      <c r="A2739" s="3523" t="s">
        <v>19535</v>
      </c>
      <c r="B2739" s="5063" t="s">
        <v>19536</v>
      </c>
      <c r="C2739" s="3516">
        <v>45775</v>
      </c>
      <c r="D2739" s="340">
        <v>45840</v>
      </c>
      <c r="E2739" s="422"/>
      <c r="F2739" s="374"/>
      <c r="G2739" s="339">
        <v>8627</v>
      </c>
      <c r="H2739" s="3022"/>
      <c r="I2739" s="3664" t="s">
        <v>92</v>
      </c>
      <c r="J2739" s="3524" t="s">
        <v>19537</v>
      </c>
      <c r="K2739" s="3555" t="s">
        <v>19538</v>
      </c>
      <c r="L2739" s="3665" t="s">
        <v>19539</v>
      </c>
      <c r="M2739" s="338" t="s">
        <v>19541</v>
      </c>
      <c r="N2739" s="3666" t="s">
        <v>19547</v>
      </c>
      <c r="O2739" s="258">
        <v>10</v>
      </c>
      <c r="P2739" s="258">
        <v>10</v>
      </c>
      <c r="Q2739" s="3667" t="s">
        <v>19540</v>
      </c>
      <c r="R2739" s="309"/>
      <c r="S2739" s="250"/>
      <c r="T2739" s="250"/>
      <c r="U2739" s="250"/>
      <c r="V2739" s="3518" t="s">
        <v>2073</v>
      </c>
      <c r="W2739" s="250"/>
      <c r="X2739" s="3518" t="s">
        <v>7042</v>
      </c>
      <c r="Y2739" s="250"/>
      <c r="Z2739" s="251"/>
      <c r="AA2739" s="3448">
        <v>4504551428</v>
      </c>
      <c r="AB2739" s="250"/>
      <c r="AC2739" s="33">
        <v>0</v>
      </c>
      <c r="AD2739" s="471">
        <v>19351</v>
      </c>
      <c r="AE2739" s="33">
        <f t="shared" si="110"/>
        <v>193510</v>
      </c>
      <c r="AF2739" s="31"/>
      <c r="AG2739" s="26"/>
    </row>
    <row r="2740" spans="1:33" ht="30" customHeight="1">
      <c r="A2740" s="5448" t="s">
        <v>19535</v>
      </c>
      <c r="B2740" s="5052" t="s">
        <v>19565</v>
      </c>
      <c r="C2740" s="3516">
        <v>45775</v>
      </c>
      <c r="D2740" s="340">
        <v>45841</v>
      </c>
      <c r="E2740" s="422"/>
      <c r="F2740" s="374"/>
      <c r="G2740" s="339">
        <v>8627</v>
      </c>
      <c r="H2740" s="3022"/>
      <c r="I2740" s="3549" t="s">
        <v>92</v>
      </c>
      <c r="J2740" s="4399" t="s">
        <v>19566</v>
      </c>
      <c r="K2740" s="3555" t="s">
        <v>19567</v>
      </c>
      <c r="L2740" s="3548" t="s">
        <v>19568</v>
      </c>
      <c r="M2740" s="338" t="s">
        <v>19570</v>
      </c>
      <c r="N2740" s="4023" t="s">
        <v>6604</v>
      </c>
      <c r="O2740" s="258">
        <v>83</v>
      </c>
      <c r="P2740" s="257">
        <v>75</v>
      </c>
      <c r="Q2740" s="3696" t="s">
        <v>19569</v>
      </c>
      <c r="R2740" s="309"/>
      <c r="S2740" s="250"/>
      <c r="T2740" s="250"/>
      <c r="U2740" s="250"/>
      <c r="V2740" s="3518" t="s">
        <v>2073</v>
      </c>
      <c r="W2740" s="250"/>
      <c r="X2740" s="3518" t="s">
        <v>7042</v>
      </c>
      <c r="Y2740" s="250"/>
      <c r="Z2740" s="251"/>
      <c r="AA2740" s="3448">
        <v>4504552557</v>
      </c>
      <c r="AB2740" s="250"/>
      <c r="AC2740" s="33">
        <v>0</v>
      </c>
      <c r="AD2740" s="471">
        <v>10384</v>
      </c>
      <c r="AE2740" s="33">
        <f t="shared" si="110"/>
        <v>778800</v>
      </c>
      <c r="AF2740" s="31"/>
      <c r="AG2740" s="26"/>
    </row>
    <row r="2741" spans="1:33" ht="30" customHeight="1">
      <c r="A2741" s="5215" t="s">
        <v>14524</v>
      </c>
      <c r="B2741" s="5216" t="s">
        <v>19654</v>
      </c>
      <c r="C2741" s="3516">
        <v>45775</v>
      </c>
      <c r="D2741" s="340">
        <v>45818</v>
      </c>
      <c r="E2741" s="422"/>
      <c r="F2741" s="374"/>
      <c r="G2741" s="339">
        <v>8637</v>
      </c>
      <c r="H2741" s="3580" t="s">
        <v>6186</v>
      </c>
      <c r="I2741" s="487"/>
      <c r="J2741" s="5217" t="s">
        <v>19571</v>
      </c>
      <c r="K2741" s="3555" t="s">
        <v>19572</v>
      </c>
      <c r="L2741" s="3548" t="s">
        <v>28</v>
      </c>
      <c r="M2741" s="338" t="s">
        <v>19574</v>
      </c>
      <c r="N2741" s="255"/>
      <c r="O2741" s="258">
        <v>2</v>
      </c>
      <c r="P2741" s="258">
        <v>2</v>
      </c>
      <c r="Q2741" s="3330" t="s">
        <v>19573</v>
      </c>
      <c r="R2741" s="309"/>
      <c r="S2741" s="250"/>
      <c r="T2741" s="250"/>
      <c r="U2741" s="250"/>
      <c r="V2741" s="5214" t="s">
        <v>9338</v>
      </c>
      <c r="W2741" s="251"/>
      <c r="X2741" s="5214" t="s">
        <v>7042</v>
      </c>
      <c r="Y2741" s="250"/>
      <c r="Z2741" s="251"/>
      <c r="AA2741" s="3448">
        <v>4504552556</v>
      </c>
      <c r="AB2741" s="250"/>
      <c r="AC2741" s="33">
        <v>0</v>
      </c>
      <c r="AD2741" s="471">
        <v>13500</v>
      </c>
      <c r="AE2741" s="33">
        <f t="shared" si="110"/>
        <v>27000</v>
      </c>
      <c r="AF2741" s="31"/>
      <c r="AG2741" s="26"/>
    </row>
    <row r="2742" spans="1:33" ht="30" customHeight="1">
      <c r="A2742" s="3637" t="s">
        <v>13710</v>
      </c>
      <c r="B2742" s="2992" t="s">
        <v>19655</v>
      </c>
      <c r="C2742" s="3516">
        <v>45776</v>
      </c>
      <c r="D2742" s="340">
        <v>45800</v>
      </c>
      <c r="E2742" s="422"/>
      <c r="F2742" s="374"/>
      <c r="G2742" s="339">
        <v>8623</v>
      </c>
      <c r="H2742" s="3582"/>
      <c r="I2742" s="3704" t="s">
        <v>92</v>
      </c>
      <c r="J2742" s="4129" t="s">
        <v>19656</v>
      </c>
      <c r="K2742" s="3550" t="s">
        <v>19657</v>
      </c>
      <c r="L2742" s="3615" t="s">
        <v>128</v>
      </c>
      <c r="M2742" s="338" t="s">
        <v>19660</v>
      </c>
      <c r="N2742" s="255"/>
      <c r="O2742" s="258">
        <v>3</v>
      </c>
      <c r="P2742" s="258">
        <v>3</v>
      </c>
      <c r="Q2742" s="3330" t="s">
        <v>19658</v>
      </c>
      <c r="R2742" s="309"/>
      <c r="S2742" s="250"/>
      <c r="T2742" s="250"/>
      <c r="U2742" s="250"/>
      <c r="V2742" s="3749" t="s">
        <v>2073</v>
      </c>
      <c r="W2742" s="251"/>
      <c r="X2742" s="3749" t="s">
        <v>7042</v>
      </c>
      <c r="Y2742" s="250"/>
      <c r="Z2742" s="251"/>
      <c r="AA2742" s="3506" t="s">
        <v>19659</v>
      </c>
      <c r="AB2742" s="250"/>
      <c r="AC2742" s="33">
        <v>8700</v>
      </c>
      <c r="AD2742" s="471">
        <v>10246</v>
      </c>
      <c r="AE2742" s="33">
        <f t="shared" si="110"/>
        <v>39438</v>
      </c>
      <c r="AF2742" s="3537" t="s">
        <v>19700</v>
      </c>
      <c r="AG2742" s="26"/>
    </row>
    <row r="2743" spans="1:33" ht="30" customHeight="1">
      <c r="A2743" s="4188" t="s">
        <v>10036</v>
      </c>
      <c r="B2743" s="9913" t="s">
        <v>19690</v>
      </c>
      <c r="C2743" s="9752">
        <v>45783</v>
      </c>
      <c r="D2743" s="9752">
        <v>45875</v>
      </c>
      <c r="E2743" s="9721"/>
      <c r="F2743" s="9714"/>
      <c r="G2743" s="9708">
        <v>8589</v>
      </c>
      <c r="H2743" s="9854" t="s">
        <v>1291</v>
      </c>
      <c r="I2743" s="9701"/>
      <c r="J2743" s="9853" t="s">
        <v>19691</v>
      </c>
      <c r="K2743" s="9851" t="s">
        <v>19692</v>
      </c>
      <c r="L2743" s="4190" t="s">
        <v>9288</v>
      </c>
      <c r="M2743" s="9231" t="s">
        <v>19694</v>
      </c>
      <c r="N2743" s="3984" t="s">
        <v>3956</v>
      </c>
      <c r="O2743" s="258">
        <v>1</v>
      </c>
      <c r="P2743" s="258">
        <v>1</v>
      </c>
      <c r="Q2743" s="9719" t="s">
        <v>19693</v>
      </c>
      <c r="R2743" s="309"/>
      <c r="S2743" s="250"/>
      <c r="T2743" s="250"/>
      <c r="U2743" s="250"/>
      <c r="V2743" s="9720" t="s">
        <v>2073</v>
      </c>
      <c r="W2743" s="3455"/>
      <c r="X2743" s="9720" t="s">
        <v>7042</v>
      </c>
      <c r="Y2743" s="250"/>
      <c r="Z2743" s="251"/>
      <c r="AA2743" s="9816">
        <v>4504559485</v>
      </c>
      <c r="AB2743" s="250"/>
      <c r="AC2743" s="33">
        <v>0</v>
      </c>
      <c r="AD2743" s="471">
        <v>41103.550000000003</v>
      </c>
      <c r="AE2743" s="9660">
        <f>SUM(AD2743*P2743+AC2743+AD2744)</f>
        <v>67623.55</v>
      </c>
      <c r="AF2743" s="31"/>
      <c r="AG2743" s="26"/>
    </row>
    <row r="2744" spans="1:33" ht="30" customHeight="1">
      <c r="A2744" s="4189" t="s">
        <v>10036</v>
      </c>
      <c r="B2744" s="9914"/>
      <c r="C2744" s="9753"/>
      <c r="D2744" s="9753"/>
      <c r="E2744" s="9410"/>
      <c r="F2744" s="9715"/>
      <c r="G2744" s="9710"/>
      <c r="H2744" s="9855"/>
      <c r="I2744" s="9703"/>
      <c r="J2744" s="9705"/>
      <c r="K2744" s="9852"/>
      <c r="L2744" s="3689" t="s">
        <v>8688</v>
      </c>
      <c r="M2744" s="9280"/>
      <c r="N2744" s="3984" t="s">
        <v>3951</v>
      </c>
      <c r="O2744" s="258">
        <v>1</v>
      </c>
      <c r="P2744" s="258">
        <v>1</v>
      </c>
      <c r="Q2744" s="9713"/>
      <c r="R2744" s="309"/>
      <c r="S2744" s="250"/>
      <c r="T2744" s="250"/>
      <c r="U2744" s="250"/>
      <c r="V2744" s="9718"/>
      <c r="W2744" s="3455"/>
      <c r="X2744" s="9718"/>
      <c r="Y2744" s="250"/>
      <c r="Z2744" s="251"/>
      <c r="AA2744" s="9718"/>
      <c r="AB2744" s="250"/>
      <c r="AC2744" s="33">
        <v>0</v>
      </c>
      <c r="AD2744" s="471">
        <v>26520</v>
      </c>
      <c r="AE2744" s="9662"/>
      <c r="AF2744" s="31"/>
      <c r="AG2744" s="26"/>
    </row>
    <row r="2745" spans="1:33" ht="30" customHeight="1">
      <c r="A2745" s="4343" t="s">
        <v>10036</v>
      </c>
      <c r="B2745" s="9743" t="s">
        <v>19695</v>
      </c>
      <c r="C2745" s="9752">
        <v>45783</v>
      </c>
      <c r="D2745" s="9752">
        <v>45875</v>
      </c>
      <c r="E2745" s="9721"/>
      <c r="F2745" s="9714"/>
      <c r="G2745" s="9708">
        <v>8589</v>
      </c>
      <c r="H2745" s="11417" t="s">
        <v>9079</v>
      </c>
      <c r="I2745" s="9701"/>
      <c r="J2745" s="11416" t="s">
        <v>19696</v>
      </c>
      <c r="K2745" s="11414" t="s">
        <v>19697</v>
      </c>
      <c r="L2745" s="4344" t="s">
        <v>10677</v>
      </c>
      <c r="M2745" s="9231" t="s">
        <v>19699</v>
      </c>
      <c r="N2745" s="3984" t="s">
        <v>3955</v>
      </c>
      <c r="O2745" s="258">
        <v>1</v>
      </c>
      <c r="P2745" s="258">
        <v>1</v>
      </c>
      <c r="Q2745" s="9719" t="s">
        <v>19698</v>
      </c>
      <c r="R2745" s="309"/>
      <c r="S2745" s="250"/>
      <c r="T2745" s="250"/>
      <c r="U2745" s="250"/>
      <c r="V2745" s="9720" t="s">
        <v>2073</v>
      </c>
      <c r="W2745" s="250"/>
      <c r="X2745" s="9720" t="s">
        <v>7042</v>
      </c>
      <c r="Y2745" s="250"/>
      <c r="Z2745" s="251"/>
      <c r="AA2745" s="9816">
        <v>4504558308</v>
      </c>
      <c r="AB2745" s="250"/>
      <c r="AC2745" s="33">
        <v>0</v>
      </c>
      <c r="AD2745" s="471">
        <v>48074.31</v>
      </c>
      <c r="AE2745" s="9660">
        <f>SUM(AD2745*P2745+AC2745+AD2746)</f>
        <v>74594.31</v>
      </c>
      <c r="AF2745" s="31"/>
      <c r="AG2745" s="26"/>
    </row>
    <row r="2746" spans="1:33" ht="30" customHeight="1">
      <c r="A2746" s="4343" t="s">
        <v>10036</v>
      </c>
      <c r="B2746" s="9700"/>
      <c r="C2746" s="9753"/>
      <c r="D2746" s="9753"/>
      <c r="E2746" s="9410"/>
      <c r="F2746" s="9715"/>
      <c r="G2746" s="9710"/>
      <c r="H2746" s="11418"/>
      <c r="I2746" s="9703"/>
      <c r="J2746" s="9883"/>
      <c r="K2746" s="11415"/>
      <c r="L2746" s="3689" t="s">
        <v>8688</v>
      </c>
      <c r="M2746" s="9280"/>
      <c r="N2746" s="3984" t="s">
        <v>3951</v>
      </c>
      <c r="O2746" s="258">
        <v>1</v>
      </c>
      <c r="P2746" s="258">
        <v>1</v>
      </c>
      <c r="Q2746" s="9883"/>
      <c r="R2746" s="309"/>
      <c r="S2746" s="250"/>
      <c r="T2746" s="250"/>
      <c r="U2746" s="250"/>
      <c r="V2746" s="9718"/>
      <c r="W2746" s="250"/>
      <c r="X2746" s="9718"/>
      <c r="Y2746" s="250"/>
      <c r="Z2746" s="251"/>
      <c r="AA2746" s="9718"/>
      <c r="AB2746" s="250"/>
      <c r="AC2746" s="33">
        <v>0</v>
      </c>
      <c r="AD2746" s="471">
        <v>26520</v>
      </c>
      <c r="AE2746" s="9662"/>
      <c r="AF2746" s="31"/>
      <c r="AG2746" s="26"/>
    </row>
    <row r="2747" spans="1:33" ht="30" customHeight="1">
      <c r="A2747" s="3559" t="s">
        <v>13710</v>
      </c>
      <c r="B2747" s="5907" t="s">
        <v>27249</v>
      </c>
      <c r="C2747" s="340">
        <v>45784</v>
      </c>
      <c r="D2747" s="340">
        <v>45805</v>
      </c>
      <c r="E2747" s="422"/>
      <c r="F2747" s="374"/>
      <c r="G2747" s="339">
        <v>8623</v>
      </c>
      <c r="H2747" s="6712" t="s">
        <v>18662</v>
      </c>
      <c r="I2747" s="487"/>
      <c r="J2747" s="4129" t="s">
        <v>18663</v>
      </c>
      <c r="K2747" s="6713" t="s">
        <v>19768</v>
      </c>
      <c r="L2747" s="3615" t="s">
        <v>173</v>
      </c>
      <c r="M2747" s="338" t="s">
        <v>19770</v>
      </c>
      <c r="N2747" s="255"/>
      <c r="O2747" s="258">
        <v>1</v>
      </c>
      <c r="P2747" s="258">
        <v>1</v>
      </c>
      <c r="Q2747" s="3686" t="s">
        <v>19769</v>
      </c>
      <c r="R2747" s="309"/>
      <c r="S2747" s="3421"/>
      <c r="T2747" s="3421"/>
      <c r="U2747" s="3421"/>
      <c r="V2747" s="6714" t="s">
        <v>9338</v>
      </c>
      <c r="W2747" s="3904"/>
      <c r="X2747" s="6714" t="s">
        <v>7042</v>
      </c>
      <c r="Y2747" s="3421"/>
      <c r="Z2747" s="3904"/>
      <c r="AA2747" s="3904">
        <v>12722425</v>
      </c>
      <c r="AB2747" s="3421"/>
      <c r="AC2747" s="6146">
        <v>8700</v>
      </c>
      <c r="AD2747" s="3969">
        <v>10246</v>
      </c>
      <c r="AE2747" s="6146">
        <f t="shared" si="110"/>
        <v>18946</v>
      </c>
      <c r="AF2747" s="3538" t="s">
        <v>19700</v>
      </c>
      <c r="AG2747" s="26"/>
    </row>
    <row r="2748" spans="1:33" ht="30" customHeight="1">
      <c r="A2748" s="3944" t="s">
        <v>10036</v>
      </c>
      <c r="B2748" s="4757" t="s">
        <v>19781</v>
      </c>
      <c r="C2748" s="340">
        <v>45789</v>
      </c>
      <c r="D2748" s="340">
        <v>45800</v>
      </c>
      <c r="E2748" s="422"/>
      <c r="F2748" s="374"/>
      <c r="G2748" s="339">
        <v>8589</v>
      </c>
      <c r="H2748" s="3022"/>
      <c r="I2748" s="3948" t="s">
        <v>92</v>
      </c>
      <c r="J2748" s="3945" t="s">
        <v>19784</v>
      </c>
      <c r="K2748" s="3687" t="s">
        <v>19782</v>
      </c>
      <c r="L2748" s="3615" t="s">
        <v>173</v>
      </c>
      <c r="M2748" s="338" t="s">
        <v>19785</v>
      </c>
      <c r="N2748" s="255"/>
      <c r="O2748" s="258">
        <v>1</v>
      </c>
      <c r="P2748" s="258">
        <v>1</v>
      </c>
      <c r="Q2748" s="3686" t="s">
        <v>19783</v>
      </c>
      <c r="R2748" s="309"/>
      <c r="S2748" s="250"/>
      <c r="T2748" s="250"/>
      <c r="U2748" s="250"/>
      <c r="V2748" s="3947" t="s">
        <v>2073</v>
      </c>
      <c r="W2748" s="251"/>
      <c r="X2748" s="3947" t="s">
        <v>7042</v>
      </c>
      <c r="Y2748" s="250"/>
      <c r="Z2748" s="251"/>
      <c r="AA2748" s="251">
        <v>4504561037</v>
      </c>
      <c r="AB2748" s="250"/>
      <c r="AC2748" s="33">
        <v>0</v>
      </c>
      <c r="AD2748" s="471">
        <v>6318</v>
      </c>
      <c r="AE2748" s="33">
        <f t="shared" si="110"/>
        <v>6318</v>
      </c>
      <c r="AF2748" s="3535"/>
      <c r="AG2748" s="26"/>
    </row>
    <row r="2749" spans="1:33" ht="30" customHeight="1">
      <c r="A2749" s="6202" t="s">
        <v>9603</v>
      </c>
      <c r="B2749" s="4757" t="s">
        <v>19786</v>
      </c>
      <c r="C2749" s="340">
        <v>45789</v>
      </c>
      <c r="D2749" s="340">
        <v>45803</v>
      </c>
      <c r="E2749" s="422"/>
      <c r="F2749" s="374"/>
      <c r="G2749" s="339">
        <v>8627</v>
      </c>
      <c r="H2749" s="3685" t="s">
        <v>19787</v>
      </c>
      <c r="I2749" s="487"/>
      <c r="J2749" s="3945" t="s">
        <v>19788</v>
      </c>
      <c r="K2749" s="3687" t="s">
        <v>19789</v>
      </c>
      <c r="L2749" s="3615" t="s">
        <v>173</v>
      </c>
      <c r="M2749" s="338" t="s">
        <v>19791</v>
      </c>
      <c r="N2749" s="255"/>
      <c r="O2749" s="258">
        <v>1</v>
      </c>
      <c r="P2749" s="258">
        <v>1</v>
      </c>
      <c r="Q2749" s="3686" t="s">
        <v>19790</v>
      </c>
      <c r="R2749" s="309"/>
      <c r="S2749" s="250"/>
      <c r="T2749" s="250"/>
      <c r="U2749" s="250"/>
      <c r="V2749" s="3921" t="s">
        <v>2073</v>
      </c>
      <c r="W2749" s="251"/>
      <c r="X2749" s="3921" t="s">
        <v>7042</v>
      </c>
      <c r="Y2749" s="250"/>
      <c r="Z2749" s="251"/>
      <c r="AA2749" s="251">
        <v>4504561853</v>
      </c>
      <c r="AB2749" s="250"/>
      <c r="AC2749" s="33">
        <v>0</v>
      </c>
      <c r="AD2749" s="471">
        <v>10384</v>
      </c>
      <c r="AE2749" s="33">
        <f t="shared" si="110"/>
        <v>10384</v>
      </c>
      <c r="AF2749" s="31"/>
      <c r="AG2749" s="26"/>
    </row>
    <row r="2750" spans="1:33" ht="30" customHeight="1">
      <c r="A2750" s="3589" t="s">
        <v>9603</v>
      </c>
      <c r="B2750" s="4724" t="s">
        <v>19792</v>
      </c>
      <c r="C2750" s="340">
        <v>45789</v>
      </c>
      <c r="D2750" s="340">
        <v>45800</v>
      </c>
      <c r="E2750" s="422"/>
      <c r="F2750" s="374"/>
      <c r="G2750" s="339">
        <v>8627</v>
      </c>
      <c r="H2750" s="3685" t="s">
        <v>19793</v>
      </c>
      <c r="I2750" s="487"/>
      <c r="J2750" s="3940" t="s">
        <v>19794</v>
      </c>
      <c r="K2750" s="3687" t="s">
        <v>19795</v>
      </c>
      <c r="L2750" s="3615" t="s">
        <v>173</v>
      </c>
      <c r="M2750" s="338" t="s">
        <v>19797</v>
      </c>
      <c r="N2750" s="255"/>
      <c r="O2750" s="258">
        <v>1</v>
      </c>
      <c r="P2750" s="258">
        <v>1</v>
      </c>
      <c r="Q2750" s="3686" t="s">
        <v>19796</v>
      </c>
      <c r="R2750" s="309"/>
      <c r="S2750" s="250"/>
      <c r="T2750" s="250"/>
      <c r="U2750" s="250"/>
      <c r="V2750" s="3688" t="s">
        <v>2073</v>
      </c>
      <c r="W2750" s="251"/>
      <c r="X2750" s="3688" t="s">
        <v>7042</v>
      </c>
      <c r="Y2750" s="250"/>
      <c r="Z2750" s="251"/>
      <c r="AA2750" s="251">
        <v>4504561862</v>
      </c>
      <c r="AB2750" s="250"/>
      <c r="AC2750" s="33">
        <v>0</v>
      </c>
      <c r="AD2750" s="471">
        <v>10384</v>
      </c>
      <c r="AE2750" s="33">
        <f t="shared" si="110"/>
        <v>10384</v>
      </c>
      <c r="AF2750" s="31"/>
      <c r="AG2750" s="26"/>
    </row>
    <row r="2751" spans="1:33" ht="30" customHeight="1">
      <c r="A2751" s="3730" t="s">
        <v>9603</v>
      </c>
      <c r="B2751" s="4105" t="s">
        <v>19798</v>
      </c>
      <c r="C2751" s="340">
        <v>45790</v>
      </c>
      <c r="D2751" s="340">
        <v>45800</v>
      </c>
      <c r="E2751" s="422"/>
      <c r="F2751" s="374"/>
      <c r="G2751" s="339">
        <v>8627</v>
      </c>
      <c r="H2751" s="3685" t="s">
        <v>13983</v>
      </c>
      <c r="I2751" s="487"/>
      <c r="J2751" s="3732" t="s">
        <v>19799</v>
      </c>
      <c r="K2751" s="3687" t="s">
        <v>19800</v>
      </c>
      <c r="L2751" s="3689" t="s">
        <v>62</v>
      </c>
      <c r="M2751" s="338" t="s">
        <v>19802</v>
      </c>
      <c r="N2751" s="255"/>
      <c r="O2751" s="258">
        <v>5</v>
      </c>
      <c r="P2751" s="258">
        <v>5</v>
      </c>
      <c r="Q2751" s="3686" t="s">
        <v>19801</v>
      </c>
      <c r="R2751" s="309"/>
      <c r="S2751" s="250"/>
      <c r="T2751" s="250"/>
      <c r="U2751" s="250"/>
      <c r="V2751" s="3688" t="s">
        <v>2073</v>
      </c>
      <c r="W2751" s="250"/>
      <c r="X2751" s="3688" t="s">
        <v>7042</v>
      </c>
      <c r="Y2751" s="250"/>
      <c r="Z2751" s="251"/>
      <c r="AA2751" s="251">
        <v>4504563217</v>
      </c>
      <c r="AB2751" s="250"/>
      <c r="AC2751" s="33">
        <v>0</v>
      </c>
      <c r="AD2751" s="471">
        <v>10384</v>
      </c>
      <c r="AE2751" s="33">
        <f t="shared" si="110"/>
        <v>51920</v>
      </c>
      <c r="AF2751" s="31"/>
      <c r="AG2751" s="26"/>
    </row>
    <row r="2752" spans="1:33" ht="30" customHeight="1">
      <c r="A2752" s="5215" t="s">
        <v>9603</v>
      </c>
      <c r="B2752" s="5235" t="s">
        <v>19803</v>
      </c>
      <c r="C2752" s="340">
        <v>45784</v>
      </c>
      <c r="D2752" s="340">
        <v>45804</v>
      </c>
      <c r="E2752" s="422"/>
      <c r="F2752" s="374"/>
      <c r="G2752" s="339">
        <v>8627</v>
      </c>
      <c r="H2752" s="3685" t="s">
        <v>19804</v>
      </c>
      <c r="I2752" s="487"/>
      <c r="J2752" s="5217" t="s">
        <v>19805</v>
      </c>
      <c r="K2752" s="3687" t="s">
        <v>19806</v>
      </c>
      <c r="L2752" s="3689" t="s">
        <v>28</v>
      </c>
      <c r="M2752" s="338" t="s">
        <v>19808</v>
      </c>
      <c r="N2752" s="255"/>
      <c r="O2752" s="258">
        <v>2</v>
      </c>
      <c r="P2752" s="258">
        <v>2</v>
      </c>
      <c r="Q2752" s="3686" t="s">
        <v>19807</v>
      </c>
      <c r="R2752" s="309"/>
      <c r="S2752" s="250"/>
      <c r="T2752" s="250"/>
      <c r="U2752" s="250"/>
      <c r="V2752" s="3688" t="s">
        <v>2073</v>
      </c>
      <c r="W2752" s="250"/>
      <c r="X2752" s="3688" t="s">
        <v>7042</v>
      </c>
      <c r="Y2752" s="250"/>
      <c r="Z2752" s="251"/>
      <c r="AA2752" s="251">
        <v>4504560226</v>
      </c>
      <c r="AB2752" s="250"/>
      <c r="AC2752" s="33">
        <v>0</v>
      </c>
      <c r="AD2752" s="471">
        <v>10384</v>
      </c>
      <c r="AE2752" s="33">
        <f t="shared" si="110"/>
        <v>20768</v>
      </c>
      <c r="AF2752" s="31"/>
      <c r="AG2752" s="26"/>
    </row>
    <row r="2753" spans="1:33" ht="30" customHeight="1">
      <c r="A2753" s="6629" t="s">
        <v>19908</v>
      </c>
      <c r="B2753" s="6628" t="s">
        <v>19809</v>
      </c>
      <c r="C2753" s="340">
        <v>45789</v>
      </c>
      <c r="D2753" s="340">
        <v>45800</v>
      </c>
      <c r="E2753" s="422"/>
      <c r="F2753" s="374"/>
      <c r="G2753" s="339">
        <v>8628</v>
      </c>
      <c r="H2753" s="3685" t="s">
        <v>8792</v>
      </c>
      <c r="I2753" s="487"/>
      <c r="J2753" s="6630" t="s">
        <v>19810</v>
      </c>
      <c r="K2753" s="3687" t="s">
        <v>19811</v>
      </c>
      <c r="L2753" s="3689" t="s">
        <v>28</v>
      </c>
      <c r="M2753" s="338" t="s">
        <v>19812</v>
      </c>
      <c r="N2753" s="255"/>
      <c r="O2753" s="258">
        <v>2</v>
      </c>
      <c r="P2753" s="258">
        <v>2</v>
      </c>
      <c r="Q2753" s="3717" t="s">
        <v>19868</v>
      </c>
      <c r="R2753" s="309"/>
      <c r="S2753" s="250"/>
      <c r="T2753" s="250"/>
      <c r="U2753" s="250"/>
      <c r="V2753" s="3688" t="s">
        <v>2073</v>
      </c>
      <c r="W2753" s="250"/>
      <c r="X2753" s="3688" t="s">
        <v>7042</v>
      </c>
      <c r="Y2753" s="250"/>
      <c r="Z2753" s="251"/>
      <c r="AA2753" s="251">
        <v>4504562457</v>
      </c>
      <c r="AB2753" s="250"/>
      <c r="AC2753" s="33">
        <v>0</v>
      </c>
      <c r="AD2753" s="471">
        <v>10369</v>
      </c>
      <c r="AE2753" s="33">
        <f>SUM(AD2753*P2753+AC2753)</f>
        <v>20738</v>
      </c>
      <c r="AF2753" s="31"/>
      <c r="AG2753" s="26"/>
    </row>
    <row r="2754" spans="1:33" ht="30" customHeight="1">
      <c r="A2754" s="3589" t="s">
        <v>10036</v>
      </c>
      <c r="B2754" s="9931" t="s">
        <v>19813</v>
      </c>
      <c r="C2754" s="9752">
        <v>45782</v>
      </c>
      <c r="D2754" s="9752">
        <v>45877</v>
      </c>
      <c r="E2754" s="9721"/>
      <c r="F2754" s="9714"/>
      <c r="G2754" s="9708">
        <v>8589</v>
      </c>
      <c r="H2754" s="9817" t="s">
        <v>9140</v>
      </c>
      <c r="I2754" s="9701"/>
      <c r="J2754" s="9939" t="s">
        <v>19814</v>
      </c>
      <c r="K2754" s="9936" t="s">
        <v>19815</v>
      </c>
      <c r="L2754" s="3689" t="s">
        <v>760</v>
      </c>
      <c r="M2754" s="9231" t="s">
        <v>19817</v>
      </c>
      <c r="N2754" s="255"/>
      <c r="O2754" s="258">
        <v>30</v>
      </c>
      <c r="P2754" s="258">
        <v>32</v>
      </c>
      <c r="Q2754" s="9719" t="s">
        <v>19816</v>
      </c>
      <c r="R2754" s="309"/>
      <c r="S2754" s="250"/>
      <c r="T2754" s="250"/>
      <c r="U2754" s="250"/>
      <c r="V2754" s="9849" t="s">
        <v>2073</v>
      </c>
      <c r="W2754" s="3455"/>
      <c r="X2754" s="9849" t="s">
        <v>37</v>
      </c>
      <c r="Y2754" s="250"/>
      <c r="Z2754" s="251"/>
      <c r="AA2754" s="9816">
        <v>4504561967</v>
      </c>
      <c r="AB2754" s="250"/>
      <c r="AC2754" s="9660">
        <v>0</v>
      </c>
      <c r="AD2754" s="471">
        <v>6318</v>
      </c>
      <c r="AE2754" s="9660">
        <f>SUM(AD2754*P2754+AC2754+AD2755+AD2756)</f>
        <v>269799.55</v>
      </c>
      <c r="AF2754" s="31"/>
      <c r="AG2754" s="26"/>
    </row>
    <row r="2755" spans="1:33" ht="30" customHeight="1">
      <c r="A2755" s="4640" t="s">
        <v>10036</v>
      </c>
      <c r="B2755" s="9821"/>
      <c r="C2755" s="9784"/>
      <c r="D2755" s="9784"/>
      <c r="E2755" s="9722"/>
      <c r="F2755" s="9795"/>
      <c r="G2755" s="9709"/>
      <c r="H2755" s="9818"/>
      <c r="I2755" s="9702"/>
      <c r="J2755" s="9940"/>
      <c r="K2755" s="9937"/>
      <c r="L2755" s="3689" t="s">
        <v>9288</v>
      </c>
      <c r="M2755" s="9309"/>
      <c r="N2755" s="3984" t="s">
        <v>3956</v>
      </c>
      <c r="O2755" s="258">
        <v>1</v>
      </c>
      <c r="P2755" s="258">
        <v>1</v>
      </c>
      <c r="Q2755" s="9712"/>
      <c r="R2755" s="309"/>
      <c r="S2755" s="250"/>
      <c r="T2755" s="250"/>
      <c r="U2755" s="250"/>
      <c r="V2755" s="9717"/>
      <c r="W2755" s="3455"/>
      <c r="X2755" s="9717"/>
      <c r="Y2755" s="250"/>
      <c r="Z2755" s="251"/>
      <c r="AA2755" s="9717"/>
      <c r="AB2755" s="250"/>
      <c r="AC2755" s="9661"/>
      <c r="AD2755" s="471">
        <v>41103.550000000003</v>
      </c>
      <c r="AE2755" s="9661"/>
      <c r="AF2755" s="31"/>
      <c r="AG2755" s="26"/>
    </row>
    <row r="2756" spans="1:33" ht="30" customHeight="1">
      <c r="A2756" s="4640" t="s">
        <v>10036</v>
      </c>
      <c r="B2756" s="9822"/>
      <c r="C2756" s="9753"/>
      <c r="D2756" s="9753"/>
      <c r="E2756" s="9410"/>
      <c r="F2756" s="9715"/>
      <c r="G2756" s="9710"/>
      <c r="H2756" s="9819"/>
      <c r="I2756" s="9703"/>
      <c r="J2756" s="9871"/>
      <c r="K2756" s="9938"/>
      <c r="L2756" s="3689" t="s">
        <v>8688</v>
      </c>
      <c r="M2756" s="9280"/>
      <c r="N2756" s="3984" t="s">
        <v>3951</v>
      </c>
      <c r="O2756" s="258">
        <v>1</v>
      </c>
      <c r="P2756" s="258">
        <v>1</v>
      </c>
      <c r="Q2756" s="9713"/>
      <c r="R2756" s="309"/>
      <c r="S2756" s="250"/>
      <c r="T2756" s="250"/>
      <c r="U2756" s="250"/>
      <c r="V2756" s="9718"/>
      <c r="W2756" s="3455"/>
      <c r="X2756" s="9718"/>
      <c r="Y2756" s="250"/>
      <c r="Z2756" s="251"/>
      <c r="AA2756" s="9718"/>
      <c r="AB2756" s="250"/>
      <c r="AC2756" s="9662"/>
      <c r="AD2756" s="471">
        <v>26520</v>
      </c>
      <c r="AE2756" s="9662"/>
      <c r="AF2756" s="31"/>
      <c r="AG2756" s="26"/>
    </row>
    <row r="2757" spans="1:33" ht="30" customHeight="1">
      <c r="A2757" s="3589" t="s">
        <v>10036</v>
      </c>
      <c r="B2757" s="9909" t="s">
        <v>19818</v>
      </c>
      <c r="C2757" s="9752">
        <v>45782</v>
      </c>
      <c r="D2757" s="9752">
        <v>45804</v>
      </c>
      <c r="E2757" s="9721"/>
      <c r="F2757" s="9714"/>
      <c r="G2757" s="9708">
        <v>8589</v>
      </c>
      <c r="H2757" s="9817" t="s">
        <v>9366</v>
      </c>
      <c r="I2757" s="9701"/>
      <c r="J2757" s="9870" t="s">
        <v>19819</v>
      </c>
      <c r="K2757" s="9936" t="s">
        <v>19820</v>
      </c>
      <c r="L2757" s="3689" t="s">
        <v>10235</v>
      </c>
      <c r="M2757" s="9231" t="s">
        <v>19822</v>
      </c>
      <c r="N2757" s="3984" t="s">
        <v>3956</v>
      </c>
      <c r="O2757" s="258">
        <v>1</v>
      </c>
      <c r="P2757" s="258">
        <v>1</v>
      </c>
      <c r="Q2757" s="9719" t="s">
        <v>19821</v>
      </c>
      <c r="R2757" s="309"/>
      <c r="S2757" s="250"/>
      <c r="T2757" s="250"/>
      <c r="U2757" s="250"/>
      <c r="V2757" s="9935" t="s">
        <v>2073</v>
      </c>
      <c r="W2757" s="3455"/>
      <c r="X2757" s="9935" t="s">
        <v>37</v>
      </c>
      <c r="Y2757" s="250"/>
      <c r="Z2757" s="251"/>
      <c r="AA2757" s="9816">
        <v>4504562212</v>
      </c>
      <c r="AB2757" s="250"/>
      <c r="AC2757" s="9660">
        <v>0</v>
      </c>
      <c r="AD2757" s="471">
        <v>11700</v>
      </c>
      <c r="AE2757" s="9660">
        <f>SUM(AD2757*P2757+AC2757+AD2758)</f>
        <v>38220</v>
      </c>
      <c r="AF2757" s="31"/>
      <c r="AG2757" s="26"/>
    </row>
    <row r="2758" spans="1:33" ht="30" customHeight="1">
      <c r="A2758" s="4053" t="s">
        <v>10036</v>
      </c>
      <c r="B2758" s="9700"/>
      <c r="C2758" s="9753"/>
      <c r="D2758" s="9753"/>
      <c r="E2758" s="9410"/>
      <c r="F2758" s="9715"/>
      <c r="G2758" s="9710"/>
      <c r="H2758" s="9819"/>
      <c r="I2758" s="9703"/>
      <c r="J2758" s="9871"/>
      <c r="K2758" s="9938"/>
      <c r="L2758" s="3689" t="s">
        <v>17843</v>
      </c>
      <c r="M2758" s="9280"/>
      <c r="N2758" s="3984" t="s">
        <v>3951</v>
      </c>
      <c r="O2758" s="258">
        <v>1</v>
      </c>
      <c r="P2758" s="258">
        <v>1</v>
      </c>
      <c r="Q2758" s="9713"/>
      <c r="R2758" s="309"/>
      <c r="S2758" s="250"/>
      <c r="T2758" s="250"/>
      <c r="U2758" s="250"/>
      <c r="V2758" s="9718"/>
      <c r="W2758" s="3455"/>
      <c r="X2758" s="9718"/>
      <c r="Y2758" s="250"/>
      <c r="Z2758" s="251"/>
      <c r="AA2758" s="9718"/>
      <c r="AB2758" s="250"/>
      <c r="AC2758" s="9662"/>
      <c r="AD2758" s="471">
        <v>26520</v>
      </c>
      <c r="AE2758" s="9662"/>
      <c r="AF2758" s="31"/>
      <c r="AG2758" s="26"/>
    </row>
    <row r="2759" spans="1:33" ht="30" customHeight="1">
      <c r="A2759" s="3589" t="s">
        <v>10036</v>
      </c>
      <c r="B2759" s="9820" t="s">
        <v>19823</v>
      </c>
      <c r="C2759" s="9752">
        <v>45789</v>
      </c>
      <c r="D2759" s="9752">
        <v>45803</v>
      </c>
      <c r="E2759" s="9721"/>
      <c r="F2759" s="9714"/>
      <c r="G2759" s="9708">
        <v>8589</v>
      </c>
      <c r="H2759" s="9817" t="s">
        <v>2083</v>
      </c>
      <c r="I2759" s="9701"/>
      <c r="J2759" s="10321" t="s">
        <v>19824</v>
      </c>
      <c r="K2759" s="9936" t="s">
        <v>19825</v>
      </c>
      <c r="L2759" s="3689" t="s">
        <v>341</v>
      </c>
      <c r="M2759" s="9231" t="s">
        <v>19827</v>
      </c>
      <c r="N2759" s="255"/>
      <c r="O2759" s="258">
        <v>12</v>
      </c>
      <c r="P2759" s="257">
        <v>13</v>
      </c>
      <c r="Q2759" s="9719" t="s">
        <v>19826</v>
      </c>
      <c r="R2759" s="309"/>
      <c r="S2759" s="250"/>
      <c r="T2759" s="250"/>
      <c r="U2759" s="250"/>
      <c r="V2759" s="9886" t="s">
        <v>2073</v>
      </c>
      <c r="W2759" s="3455"/>
      <c r="X2759" s="9886" t="s">
        <v>37</v>
      </c>
      <c r="Y2759" s="250"/>
      <c r="Z2759" s="251"/>
      <c r="AA2759" s="9816">
        <v>4504562339</v>
      </c>
      <c r="AB2759" s="250"/>
      <c r="AC2759" s="9660">
        <v>0</v>
      </c>
      <c r="AD2759" s="471">
        <v>6318</v>
      </c>
      <c r="AE2759" s="9660">
        <f>SUM(AD2759*P2759+AC2759+AD2760+AD2761+AD2762)</f>
        <v>124098</v>
      </c>
      <c r="AF2759" s="31"/>
      <c r="AG2759" s="26"/>
    </row>
    <row r="2760" spans="1:33" ht="30" customHeight="1">
      <c r="A2760" s="3589" t="s">
        <v>10036</v>
      </c>
      <c r="B2760" s="9821"/>
      <c r="C2760" s="9784"/>
      <c r="D2760" s="9784"/>
      <c r="E2760" s="9722"/>
      <c r="F2760" s="9795"/>
      <c r="G2760" s="9709"/>
      <c r="H2760" s="9818"/>
      <c r="I2760" s="9702"/>
      <c r="J2760" s="9940"/>
      <c r="K2760" s="9937"/>
      <c r="L2760" s="4333" t="s">
        <v>8538</v>
      </c>
      <c r="M2760" s="9309"/>
      <c r="N2760" s="255"/>
      <c r="O2760" s="258">
        <v>1</v>
      </c>
      <c r="P2760" s="258">
        <v>1</v>
      </c>
      <c r="Q2760" s="9712"/>
      <c r="R2760" s="309"/>
      <c r="S2760" s="250"/>
      <c r="T2760" s="250"/>
      <c r="U2760" s="250"/>
      <c r="V2760" s="9717"/>
      <c r="W2760" s="3455"/>
      <c r="X2760" s="9717"/>
      <c r="Y2760" s="250"/>
      <c r="Z2760" s="251"/>
      <c r="AA2760" s="9717"/>
      <c r="AB2760" s="250"/>
      <c r="AC2760" s="9661"/>
      <c r="AD2760" s="471">
        <v>3744</v>
      </c>
      <c r="AE2760" s="9661"/>
      <c r="AF2760" s="31"/>
      <c r="AG2760" s="26"/>
    </row>
    <row r="2761" spans="1:33" ht="30" customHeight="1">
      <c r="A2761" s="4269" t="s">
        <v>10036</v>
      </c>
      <c r="B2761" s="9821"/>
      <c r="C2761" s="9784"/>
      <c r="D2761" s="9784"/>
      <c r="E2761" s="9722"/>
      <c r="F2761" s="9795"/>
      <c r="G2761" s="9709"/>
      <c r="H2761" s="9818"/>
      <c r="I2761" s="9702"/>
      <c r="J2761" s="9940"/>
      <c r="K2761" s="9937"/>
      <c r="L2761" s="3689" t="s">
        <v>10235</v>
      </c>
      <c r="M2761" s="9309"/>
      <c r="N2761" s="255" t="s">
        <v>3956</v>
      </c>
      <c r="O2761" s="258">
        <v>1</v>
      </c>
      <c r="P2761" s="258">
        <v>1</v>
      </c>
      <c r="Q2761" s="9712"/>
      <c r="R2761" s="309"/>
      <c r="S2761" s="250"/>
      <c r="T2761" s="250"/>
      <c r="U2761" s="250"/>
      <c r="V2761" s="9717"/>
      <c r="W2761" s="3455"/>
      <c r="X2761" s="9717"/>
      <c r="Y2761" s="250"/>
      <c r="Z2761" s="251"/>
      <c r="AA2761" s="9717"/>
      <c r="AB2761" s="250"/>
      <c r="AC2761" s="9661"/>
      <c r="AD2761" s="471">
        <v>11700</v>
      </c>
      <c r="AE2761" s="9661"/>
      <c r="AF2761" s="31"/>
      <c r="AG2761" s="26"/>
    </row>
    <row r="2762" spans="1:33" ht="30" customHeight="1">
      <c r="A2762" s="4269" t="s">
        <v>10036</v>
      </c>
      <c r="B2762" s="9822"/>
      <c r="C2762" s="9753"/>
      <c r="D2762" s="9753"/>
      <c r="E2762" s="9410"/>
      <c r="F2762" s="9715"/>
      <c r="G2762" s="9710"/>
      <c r="H2762" s="9819"/>
      <c r="I2762" s="9703"/>
      <c r="J2762" s="9871"/>
      <c r="K2762" s="9938"/>
      <c r="L2762" s="3689" t="s">
        <v>17843</v>
      </c>
      <c r="M2762" s="9280"/>
      <c r="N2762" s="3984" t="s">
        <v>4817</v>
      </c>
      <c r="O2762" s="258">
        <v>1</v>
      </c>
      <c r="P2762" s="258">
        <v>1</v>
      </c>
      <c r="Q2762" s="9713"/>
      <c r="R2762" s="309"/>
      <c r="S2762" s="250"/>
      <c r="T2762" s="250"/>
      <c r="U2762" s="250"/>
      <c r="V2762" s="9718"/>
      <c r="W2762" s="3455"/>
      <c r="X2762" s="9718"/>
      <c r="Y2762" s="250"/>
      <c r="Z2762" s="251"/>
      <c r="AA2762" s="9718"/>
      <c r="AB2762" s="250"/>
      <c r="AC2762" s="9662"/>
      <c r="AD2762" s="471">
        <v>26520</v>
      </c>
      <c r="AE2762" s="9662"/>
      <c r="AF2762" s="31"/>
      <c r="AG2762" s="26"/>
    </row>
    <row r="2763" spans="1:33" ht="30" customHeight="1">
      <c r="A2763" s="4183" t="s">
        <v>9603</v>
      </c>
      <c r="B2763" s="5056" t="s">
        <v>19828</v>
      </c>
      <c r="C2763" s="340">
        <v>45789</v>
      </c>
      <c r="D2763" s="340">
        <v>45804</v>
      </c>
      <c r="E2763" s="422"/>
      <c r="F2763" s="374"/>
      <c r="G2763" s="339">
        <v>8627</v>
      </c>
      <c r="H2763" s="3685" t="s">
        <v>12522</v>
      </c>
      <c r="I2763" s="487"/>
      <c r="J2763" s="4184" t="s">
        <v>19829</v>
      </c>
      <c r="K2763" s="3687" t="s">
        <v>19830</v>
      </c>
      <c r="L2763" s="3689" t="s">
        <v>76</v>
      </c>
      <c r="M2763" s="338" t="s">
        <v>19832</v>
      </c>
      <c r="N2763" s="255"/>
      <c r="O2763" s="258">
        <v>4</v>
      </c>
      <c r="P2763" s="258">
        <v>4</v>
      </c>
      <c r="Q2763" s="3717" t="s">
        <v>19831</v>
      </c>
      <c r="R2763" s="309"/>
      <c r="S2763" s="250"/>
      <c r="T2763" s="250"/>
      <c r="U2763" s="250"/>
      <c r="V2763" s="4029" t="s">
        <v>2073</v>
      </c>
      <c r="W2763" s="251"/>
      <c r="X2763" s="4029" t="s">
        <v>37</v>
      </c>
      <c r="Y2763" s="250"/>
      <c r="Z2763" s="251"/>
      <c r="AA2763" s="251">
        <v>4504563057</v>
      </c>
      <c r="AB2763" s="250"/>
      <c r="AC2763" s="33">
        <v>0</v>
      </c>
      <c r="AD2763" s="471">
        <v>10384</v>
      </c>
      <c r="AE2763" s="33">
        <v>41536</v>
      </c>
      <c r="AF2763" s="31"/>
      <c r="AG2763" s="26"/>
    </row>
    <row r="2764" spans="1:33" ht="30" customHeight="1">
      <c r="A2764" s="4665" t="s">
        <v>19837</v>
      </c>
      <c r="B2764" s="5025" t="s">
        <v>19838</v>
      </c>
      <c r="C2764" s="340">
        <v>45790</v>
      </c>
      <c r="D2764" s="340">
        <v>45805</v>
      </c>
      <c r="E2764" s="422"/>
      <c r="F2764" s="374"/>
      <c r="G2764" s="339">
        <v>8629</v>
      </c>
      <c r="H2764" s="3685" t="s">
        <v>19839</v>
      </c>
      <c r="I2764" s="487"/>
      <c r="J2764" s="4666" t="s">
        <v>19840</v>
      </c>
      <c r="K2764" s="3687" t="s">
        <v>19841</v>
      </c>
      <c r="L2764" s="3689" t="s">
        <v>173</v>
      </c>
      <c r="M2764" s="338" t="s">
        <v>19843</v>
      </c>
      <c r="N2764" s="255"/>
      <c r="O2764" s="258">
        <v>1</v>
      </c>
      <c r="P2764" s="258">
        <v>1</v>
      </c>
      <c r="Q2764" s="3686" t="s">
        <v>19842</v>
      </c>
      <c r="R2764" s="309"/>
      <c r="S2764" s="250"/>
      <c r="T2764" s="250"/>
      <c r="U2764" s="250"/>
      <c r="V2764" s="4029" t="s">
        <v>2073</v>
      </c>
      <c r="W2764" s="250"/>
      <c r="X2764" s="4029" t="s">
        <v>37</v>
      </c>
      <c r="Y2764" s="250"/>
      <c r="Z2764" s="251"/>
      <c r="AA2764" s="251">
        <v>4504563214</v>
      </c>
      <c r="AB2764" s="250"/>
      <c r="AC2764" s="33">
        <v>0</v>
      </c>
      <c r="AD2764" s="471">
        <v>6423.2</v>
      </c>
      <c r="AE2764" s="33">
        <v>6423.2</v>
      </c>
      <c r="AF2764" s="31"/>
      <c r="AG2764" s="26"/>
    </row>
    <row r="2765" spans="1:33" ht="30" customHeight="1">
      <c r="A2765" s="3980" t="s">
        <v>9603</v>
      </c>
      <c r="B2765" s="4746" t="s">
        <v>19844</v>
      </c>
      <c r="C2765" s="340">
        <v>45784</v>
      </c>
      <c r="D2765" s="340">
        <v>45800</v>
      </c>
      <c r="E2765" s="422"/>
      <c r="F2765" s="374"/>
      <c r="G2765" s="339">
        <v>8627</v>
      </c>
      <c r="H2765" s="3685" t="s">
        <v>19845</v>
      </c>
      <c r="I2765" s="487"/>
      <c r="J2765" s="3979" t="s">
        <v>19846</v>
      </c>
      <c r="K2765" s="3687" t="s">
        <v>19847</v>
      </c>
      <c r="L2765" s="3689" t="s">
        <v>3109</v>
      </c>
      <c r="M2765" s="338" t="s">
        <v>19849</v>
      </c>
      <c r="N2765" s="255"/>
      <c r="O2765" s="258">
        <v>11</v>
      </c>
      <c r="P2765" s="258">
        <v>11</v>
      </c>
      <c r="Q2765" s="3686" t="s">
        <v>19848</v>
      </c>
      <c r="R2765" s="309"/>
      <c r="S2765" s="250"/>
      <c r="T2765" s="250"/>
      <c r="U2765" s="250"/>
      <c r="V2765" s="3933" t="s">
        <v>2073</v>
      </c>
      <c r="W2765" s="251"/>
      <c r="X2765" s="3933" t="s">
        <v>37</v>
      </c>
      <c r="Y2765" s="250"/>
      <c r="Z2765" s="251"/>
      <c r="AA2765" s="251">
        <v>4504560228</v>
      </c>
      <c r="AB2765" s="250"/>
      <c r="AC2765" s="33">
        <v>0</v>
      </c>
      <c r="AD2765" s="471">
        <v>10384</v>
      </c>
      <c r="AE2765" s="33">
        <v>114224</v>
      </c>
      <c r="AF2765" s="31"/>
      <c r="AG2765" s="26"/>
    </row>
    <row r="2766" spans="1:33" ht="30" customHeight="1">
      <c r="A2766" s="3606" t="s">
        <v>19837</v>
      </c>
      <c r="B2766" s="5026" t="s">
        <v>19850</v>
      </c>
      <c r="C2766" s="340">
        <v>45791</v>
      </c>
      <c r="D2766" s="340">
        <v>45806</v>
      </c>
      <c r="E2766" s="422"/>
      <c r="F2766" s="374"/>
      <c r="G2766" s="339">
        <v>8629</v>
      </c>
      <c r="H2766" s="3716" t="s">
        <v>19851</v>
      </c>
      <c r="I2766" s="487"/>
      <c r="J2766" s="4632" t="s">
        <v>19852</v>
      </c>
      <c r="K2766" s="3718" t="s">
        <v>19853</v>
      </c>
      <c r="L2766" s="3609" t="s">
        <v>173</v>
      </c>
      <c r="M2766" s="338" t="s">
        <v>19855</v>
      </c>
      <c r="N2766" s="255"/>
      <c r="O2766" s="258">
        <v>1</v>
      </c>
      <c r="P2766" s="258">
        <v>1</v>
      </c>
      <c r="Q2766" s="3717" t="s">
        <v>19854</v>
      </c>
      <c r="R2766" s="309"/>
      <c r="S2766" s="250"/>
      <c r="T2766" s="250"/>
      <c r="U2766" s="250"/>
      <c r="V2766" s="3933" t="s">
        <v>2073</v>
      </c>
      <c r="W2766" s="250"/>
      <c r="X2766" s="3933" t="s">
        <v>37</v>
      </c>
      <c r="Y2766" s="250"/>
      <c r="Z2766" s="251"/>
      <c r="AA2766" s="3566">
        <v>4504564160</v>
      </c>
      <c r="AB2766" s="250"/>
      <c r="AC2766" s="33">
        <v>0</v>
      </c>
      <c r="AD2766" s="471">
        <v>6423.2</v>
      </c>
      <c r="AE2766" s="33">
        <v>6423.2</v>
      </c>
      <c r="AF2766" s="31"/>
      <c r="AG2766" s="26"/>
    </row>
    <row r="2767" spans="1:33" ht="30" customHeight="1">
      <c r="A2767" s="3606" t="s">
        <v>9603</v>
      </c>
      <c r="B2767" s="5061" t="s">
        <v>19856</v>
      </c>
      <c r="C2767" s="340">
        <v>45791</v>
      </c>
      <c r="D2767" s="340">
        <v>45804</v>
      </c>
      <c r="E2767" s="422"/>
      <c r="F2767" s="374"/>
      <c r="G2767" s="339">
        <v>8627</v>
      </c>
      <c r="H2767" s="3716" t="s">
        <v>19857</v>
      </c>
      <c r="I2767" s="487"/>
      <c r="J2767" s="3751" t="s">
        <v>19858</v>
      </c>
      <c r="K2767" s="3718" t="s">
        <v>19859</v>
      </c>
      <c r="L2767" s="3609" t="s">
        <v>173</v>
      </c>
      <c r="M2767" s="338" t="s">
        <v>19861</v>
      </c>
      <c r="N2767" s="255"/>
      <c r="O2767" s="258">
        <v>1</v>
      </c>
      <c r="P2767" s="258">
        <v>1</v>
      </c>
      <c r="Q2767" s="3717" t="s">
        <v>19860</v>
      </c>
      <c r="R2767" s="309"/>
      <c r="S2767" s="250"/>
      <c r="T2767" s="250"/>
      <c r="U2767" s="250"/>
      <c r="V2767" s="3714" t="s">
        <v>2073</v>
      </c>
      <c r="W2767" s="250"/>
      <c r="X2767" s="3714" t="s">
        <v>7042</v>
      </c>
      <c r="Y2767" s="250"/>
      <c r="Z2767" s="251"/>
      <c r="AA2767" s="3481">
        <v>4504564914</v>
      </c>
      <c r="AB2767" s="250"/>
      <c r="AC2767" s="33">
        <v>0</v>
      </c>
      <c r="AD2767" s="471">
        <v>10384</v>
      </c>
      <c r="AE2767" s="33">
        <v>10384</v>
      </c>
      <c r="AF2767" s="31"/>
      <c r="AG2767" s="26"/>
    </row>
    <row r="2768" spans="1:33" ht="30" customHeight="1">
      <c r="A2768" s="5154" t="s">
        <v>19837</v>
      </c>
      <c r="B2768" s="5191" t="s">
        <v>19862</v>
      </c>
      <c r="C2768" s="340">
        <v>45790</v>
      </c>
      <c r="D2768" s="340">
        <v>45804</v>
      </c>
      <c r="E2768" s="422"/>
      <c r="F2768" s="374"/>
      <c r="G2768" s="339">
        <v>8629</v>
      </c>
      <c r="H2768" s="3716" t="s">
        <v>19863</v>
      </c>
      <c r="I2768" s="487"/>
      <c r="J2768" s="5155" t="s">
        <v>19864</v>
      </c>
      <c r="K2768" s="3718" t="s">
        <v>19865</v>
      </c>
      <c r="L2768" s="3609" t="s">
        <v>173</v>
      </c>
      <c r="M2768" s="338" t="s">
        <v>19866</v>
      </c>
      <c r="N2768" s="255"/>
      <c r="O2768" s="258">
        <v>1</v>
      </c>
      <c r="P2768" s="258">
        <v>1</v>
      </c>
      <c r="Q2768" s="3717" t="s">
        <v>19867</v>
      </c>
      <c r="R2768" s="309"/>
      <c r="S2768" s="250"/>
      <c r="T2768" s="250"/>
      <c r="U2768" s="250"/>
      <c r="V2768" s="3714" t="s">
        <v>2073</v>
      </c>
      <c r="W2768" s="250"/>
      <c r="X2768" s="3714" t="s">
        <v>7042</v>
      </c>
      <c r="Y2768" s="250"/>
      <c r="Z2768" s="251"/>
      <c r="AA2768" s="3481">
        <v>4504563634</v>
      </c>
      <c r="AB2768" s="250"/>
      <c r="AC2768" s="33">
        <v>0</v>
      </c>
      <c r="AD2768" s="471">
        <v>6423.2</v>
      </c>
      <c r="AE2768" s="33">
        <f>SUM(AD2768*P2768+AC2768)</f>
        <v>6423.2</v>
      </c>
      <c r="AF2768" s="31"/>
      <c r="AG2768" s="26"/>
    </row>
    <row r="2769" spans="1:33" ht="30" customHeight="1">
      <c r="A2769" s="3606" t="s">
        <v>19837</v>
      </c>
      <c r="B2769" s="5026" t="s">
        <v>19870</v>
      </c>
      <c r="C2769" s="340">
        <v>45791</v>
      </c>
      <c r="D2769" s="340">
        <v>45806</v>
      </c>
      <c r="E2769" s="422"/>
      <c r="F2769" s="374"/>
      <c r="G2769" s="339">
        <v>8629</v>
      </c>
      <c r="H2769" s="3716" t="s">
        <v>19871</v>
      </c>
      <c r="I2769" s="487"/>
      <c r="J2769" s="4632" t="s">
        <v>19872</v>
      </c>
      <c r="K2769" s="3718" t="s">
        <v>19873</v>
      </c>
      <c r="L2769" s="3609" t="s">
        <v>173</v>
      </c>
      <c r="M2769" s="338" t="s">
        <v>19874</v>
      </c>
      <c r="N2769" s="255"/>
      <c r="O2769" s="258">
        <v>1</v>
      </c>
      <c r="P2769" s="258">
        <v>1</v>
      </c>
      <c r="Q2769" s="3717" t="s">
        <v>19867</v>
      </c>
      <c r="R2769" s="309"/>
      <c r="S2769" s="250"/>
      <c r="T2769" s="250"/>
      <c r="U2769" s="250"/>
      <c r="V2769" s="4600" t="s">
        <v>2073</v>
      </c>
      <c r="W2769" s="251"/>
      <c r="X2769" s="4600" t="s">
        <v>7042</v>
      </c>
      <c r="Y2769" s="250"/>
      <c r="Z2769" s="251"/>
      <c r="AA2769" s="3481">
        <v>4504564161</v>
      </c>
      <c r="AB2769" s="250"/>
      <c r="AC2769" s="33">
        <v>0</v>
      </c>
      <c r="AD2769" s="471">
        <v>6423.2</v>
      </c>
      <c r="AE2769" s="33">
        <f t="shared" ref="AE2769:AE2832" si="112">SUM(AD2769*P2769+AC2769)</f>
        <v>6423.2</v>
      </c>
      <c r="AF2769" s="31"/>
      <c r="AG2769" s="26"/>
    </row>
    <row r="2770" spans="1:33" ht="30" customHeight="1">
      <c r="A2770" s="3641" t="s">
        <v>19908</v>
      </c>
      <c r="B2770" s="5123" t="s">
        <v>19875</v>
      </c>
      <c r="C2770" s="340">
        <v>45791</v>
      </c>
      <c r="D2770" s="340">
        <v>45806</v>
      </c>
      <c r="E2770" s="422"/>
      <c r="F2770" s="374"/>
      <c r="G2770" s="339">
        <v>8628</v>
      </c>
      <c r="H2770" s="3716" t="s">
        <v>12625</v>
      </c>
      <c r="I2770" s="487"/>
      <c r="J2770" s="4997" t="s">
        <v>19876</v>
      </c>
      <c r="K2770" s="3718" t="s">
        <v>19877</v>
      </c>
      <c r="L2770" s="3609" t="s">
        <v>3109</v>
      </c>
      <c r="M2770" s="338" t="s">
        <v>19879</v>
      </c>
      <c r="N2770" s="255"/>
      <c r="O2770" s="258">
        <v>11</v>
      </c>
      <c r="P2770" s="258">
        <v>11</v>
      </c>
      <c r="Q2770" s="3717" t="s">
        <v>19878</v>
      </c>
      <c r="R2770" s="309"/>
      <c r="S2770" s="250"/>
      <c r="T2770" s="250"/>
      <c r="U2770" s="250"/>
      <c r="V2770" s="4600" t="s">
        <v>2073</v>
      </c>
      <c r="W2770" s="250"/>
      <c r="X2770" s="4600" t="s">
        <v>7042</v>
      </c>
      <c r="Y2770" s="250"/>
      <c r="Z2770" s="251"/>
      <c r="AA2770" s="3566">
        <v>4504564159</v>
      </c>
      <c r="AB2770" s="250"/>
      <c r="AC2770" s="33">
        <v>0</v>
      </c>
      <c r="AD2770" s="471">
        <v>10369</v>
      </c>
      <c r="AE2770" s="33">
        <f t="shared" si="112"/>
        <v>114059</v>
      </c>
      <c r="AF2770" s="31"/>
      <c r="AG2770" s="26"/>
    </row>
    <row r="2771" spans="1:33" ht="30" customHeight="1">
      <c r="A2771" s="4931" t="s">
        <v>19908</v>
      </c>
      <c r="B2771" s="4970" t="s">
        <v>19880</v>
      </c>
      <c r="C2771" s="340">
        <v>45791</v>
      </c>
      <c r="D2771" s="340">
        <v>45807</v>
      </c>
      <c r="E2771" s="422"/>
      <c r="F2771" s="374"/>
      <c r="G2771" s="339">
        <v>8628</v>
      </c>
      <c r="H2771" s="3716" t="s">
        <v>19881</v>
      </c>
      <c r="I2771" s="487"/>
      <c r="J2771" s="4930" t="s">
        <v>19882</v>
      </c>
      <c r="K2771" s="3718" t="s">
        <v>19883</v>
      </c>
      <c r="L2771" s="3609" t="s">
        <v>173</v>
      </c>
      <c r="M2771" s="338" t="s">
        <v>19885</v>
      </c>
      <c r="N2771" s="255"/>
      <c r="O2771" s="258">
        <v>1</v>
      </c>
      <c r="P2771" s="258">
        <v>1</v>
      </c>
      <c r="Q2771" s="3717" t="s">
        <v>19884</v>
      </c>
      <c r="R2771" s="309"/>
      <c r="S2771" s="250"/>
      <c r="T2771" s="250"/>
      <c r="U2771" s="250"/>
      <c r="V2771" s="4865" t="s">
        <v>9338</v>
      </c>
      <c r="W2771" s="251"/>
      <c r="X2771" s="4865" t="s">
        <v>7042</v>
      </c>
      <c r="Y2771" s="250"/>
      <c r="Z2771" s="251"/>
      <c r="AA2771" s="3481">
        <v>4504564859</v>
      </c>
      <c r="AB2771" s="250"/>
      <c r="AC2771" s="33">
        <v>0</v>
      </c>
      <c r="AD2771" s="471">
        <v>10369</v>
      </c>
      <c r="AE2771" s="33">
        <f t="shared" si="112"/>
        <v>10369</v>
      </c>
      <c r="AF2771" s="31"/>
      <c r="AG2771" s="26"/>
    </row>
    <row r="2772" spans="1:33" ht="30" customHeight="1">
      <c r="A2772" s="4281" t="s">
        <v>19908</v>
      </c>
      <c r="B2772" s="5054" t="s">
        <v>19886</v>
      </c>
      <c r="C2772" s="340">
        <v>45791</v>
      </c>
      <c r="D2772" s="340">
        <v>45811</v>
      </c>
      <c r="E2772" s="422"/>
      <c r="F2772" s="374"/>
      <c r="G2772" s="339">
        <v>8628</v>
      </c>
      <c r="H2772" s="3716" t="s">
        <v>19887</v>
      </c>
      <c r="I2772" s="487"/>
      <c r="J2772" s="4282" t="s">
        <v>19888</v>
      </c>
      <c r="K2772" s="3718" t="s">
        <v>19889</v>
      </c>
      <c r="L2772" s="3609" t="s">
        <v>28</v>
      </c>
      <c r="M2772" s="338" t="s">
        <v>19891</v>
      </c>
      <c r="N2772" s="255"/>
      <c r="O2772" s="258">
        <v>2</v>
      </c>
      <c r="P2772" s="258">
        <v>2</v>
      </c>
      <c r="Q2772" s="3717" t="s">
        <v>19890</v>
      </c>
      <c r="R2772" s="309"/>
      <c r="S2772" s="250"/>
      <c r="T2772" s="250"/>
      <c r="U2772" s="250"/>
      <c r="V2772" s="4177" t="s">
        <v>2073</v>
      </c>
      <c r="W2772" s="251"/>
      <c r="X2772" s="4177" t="s">
        <v>37</v>
      </c>
      <c r="Y2772" s="250"/>
      <c r="Z2772" s="251"/>
      <c r="AA2772" s="3481">
        <v>4504564917</v>
      </c>
      <c r="AB2772" s="250"/>
      <c r="AC2772" s="33">
        <v>0</v>
      </c>
      <c r="AD2772" s="471">
        <v>10369</v>
      </c>
      <c r="AE2772" s="33">
        <f t="shared" si="112"/>
        <v>20738</v>
      </c>
      <c r="AF2772" s="31"/>
      <c r="AG2772" s="26"/>
    </row>
    <row r="2773" spans="1:33" ht="30" customHeight="1">
      <c r="A2773" s="4828" t="s">
        <v>19908</v>
      </c>
      <c r="B2773" s="4939" t="s">
        <v>19892</v>
      </c>
      <c r="C2773" s="340">
        <v>45791</v>
      </c>
      <c r="D2773" s="340">
        <v>45803</v>
      </c>
      <c r="E2773" s="422"/>
      <c r="F2773" s="374"/>
      <c r="G2773" s="339">
        <v>8628</v>
      </c>
      <c r="H2773" s="3716" t="s">
        <v>19893</v>
      </c>
      <c r="I2773" s="487"/>
      <c r="J2773" s="4829" t="s">
        <v>19894</v>
      </c>
      <c r="K2773" s="3718" t="s">
        <v>19895</v>
      </c>
      <c r="L2773" s="3157" t="s">
        <v>3109</v>
      </c>
      <c r="M2773" s="338" t="s">
        <v>19897</v>
      </c>
      <c r="N2773" s="255"/>
      <c r="O2773" s="258">
        <v>11</v>
      </c>
      <c r="P2773" s="258">
        <v>11</v>
      </c>
      <c r="Q2773" s="3717" t="s">
        <v>19896</v>
      </c>
      <c r="R2773" s="309"/>
      <c r="S2773" s="250"/>
      <c r="T2773" s="250"/>
      <c r="U2773" s="250"/>
      <c r="V2773" s="4177" t="s">
        <v>2073</v>
      </c>
      <c r="W2773" s="250"/>
      <c r="X2773" s="4177" t="s">
        <v>37</v>
      </c>
      <c r="Y2773" s="250"/>
      <c r="Z2773" s="251"/>
      <c r="AA2773" s="3481">
        <v>4504564920</v>
      </c>
      <c r="AB2773" s="250"/>
      <c r="AC2773" s="33">
        <v>0</v>
      </c>
      <c r="AD2773" s="471">
        <v>10369</v>
      </c>
      <c r="AE2773" s="33">
        <f t="shared" si="112"/>
        <v>114059</v>
      </c>
      <c r="AF2773" s="31"/>
      <c r="AG2773" s="26"/>
    </row>
    <row r="2774" spans="1:33" ht="30" customHeight="1">
      <c r="A2774" s="3606" t="s">
        <v>19908</v>
      </c>
      <c r="B2774" s="5017" t="s">
        <v>19899</v>
      </c>
      <c r="C2774" s="340">
        <v>45791</v>
      </c>
      <c r="D2774" s="340">
        <v>45811</v>
      </c>
      <c r="E2774" s="422"/>
      <c r="F2774" s="374"/>
      <c r="G2774" s="339">
        <v>8628</v>
      </c>
      <c r="H2774" s="3716" t="s">
        <v>19900</v>
      </c>
      <c r="I2774" s="487"/>
      <c r="J2774" s="4867" t="s">
        <v>19901</v>
      </c>
      <c r="K2774" s="3718" t="s">
        <v>19902</v>
      </c>
      <c r="L2774" s="3609" t="s">
        <v>173</v>
      </c>
      <c r="M2774" s="338" t="s">
        <v>19903</v>
      </c>
      <c r="N2774" s="255"/>
      <c r="O2774" s="258">
        <v>1</v>
      </c>
      <c r="P2774" s="258">
        <v>1</v>
      </c>
      <c r="Q2774" s="3717" t="s">
        <v>19860</v>
      </c>
      <c r="R2774" s="309"/>
      <c r="S2774" s="250"/>
      <c r="T2774" s="250"/>
      <c r="U2774" s="250"/>
      <c r="V2774" s="4177" t="s">
        <v>2073</v>
      </c>
      <c r="W2774" s="250"/>
      <c r="X2774" s="4177" t="s">
        <v>37</v>
      </c>
      <c r="Y2774" s="250"/>
      <c r="Z2774" s="251"/>
      <c r="AA2774" s="3481">
        <v>4504564922</v>
      </c>
      <c r="AB2774" s="250"/>
      <c r="AC2774" s="33">
        <v>0</v>
      </c>
      <c r="AD2774" s="471">
        <v>10369</v>
      </c>
      <c r="AE2774" s="33">
        <f t="shared" si="112"/>
        <v>10369</v>
      </c>
      <c r="AF2774" s="31"/>
      <c r="AG2774" s="26"/>
    </row>
    <row r="2775" spans="1:33" ht="30" customHeight="1">
      <c r="A2775" s="4296" t="s">
        <v>19908</v>
      </c>
      <c r="B2775" s="5053" t="s">
        <v>19904</v>
      </c>
      <c r="C2775" s="340">
        <v>45791</v>
      </c>
      <c r="D2775" s="340">
        <v>45811</v>
      </c>
      <c r="E2775" s="422"/>
      <c r="F2775" s="374"/>
      <c r="G2775" s="339">
        <v>8628</v>
      </c>
      <c r="H2775" s="3716" t="s">
        <v>19905</v>
      </c>
      <c r="I2775" s="487"/>
      <c r="J2775" s="4297" t="s">
        <v>19906</v>
      </c>
      <c r="K2775" s="3718" t="s">
        <v>19907</v>
      </c>
      <c r="L2775" s="3609" t="s">
        <v>173</v>
      </c>
      <c r="M2775" s="338" t="s">
        <v>19909</v>
      </c>
      <c r="N2775" s="255"/>
      <c r="O2775" s="258">
        <v>1</v>
      </c>
      <c r="P2775" s="258">
        <v>1</v>
      </c>
      <c r="Q2775" s="3717" t="s">
        <v>19890</v>
      </c>
      <c r="R2775" s="309"/>
      <c r="S2775" s="250"/>
      <c r="T2775" s="250"/>
      <c r="U2775" s="250"/>
      <c r="V2775" s="4179" t="s">
        <v>2073</v>
      </c>
      <c r="W2775" s="251"/>
      <c r="X2775" s="4179" t="s">
        <v>37</v>
      </c>
      <c r="Y2775" s="250"/>
      <c r="Z2775" s="251"/>
      <c r="AA2775" s="3481">
        <v>4504565133</v>
      </c>
      <c r="AB2775" s="250"/>
      <c r="AC2775" s="33">
        <v>0</v>
      </c>
      <c r="AD2775" s="471">
        <v>10369</v>
      </c>
      <c r="AE2775" s="33">
        <f t="shared" si="112"/>
        <v>10369</v>
      </c>
      <c r="AF2775" s="31"/>
      <c r="AG2775" s="26"/>
    </row>
    <row r="2776" spans="1:33" ht="30" customHeight="1">
      <c r="A2776" s="6314" t="s">
        <v>13114</v>
      </c>
      <c r="B2776" s="6319" t="s">
        <v>19914</v>
      </c>
      <c r="C2776" s="340">
        <v>45790</v>
      </c>
      <c r="D2776" s="340">
        <v>45805</v>
      </c>
      <c r="E2776" s="422"/>
      <c r="F2776" s="374"/>
      <c r="G2776" s="339">
        <v>8579</v>
      </c>
      <c r="H2776" s="3716" t="s">
        <v>19915</v>
      </c>
      <c r="I2776" s="487"/>
      <c r="J2776" s="6315" t="s">
        <v>19916</v>
      </c>
      <c r="K2776" s="3718" t="s">
        <v>19917</v>
      </c>
      <c r="L2776" s="3609" t="s">
        <v>173</v>
      </c>
      <c r="M2776" s="338" t="s">
        <v>19919</v>
      </c>
      <c r="N2776" s="255"/>
      <c r="O2776" s="258">
        <v>1</v>
      </c>
      <c r="P2776" s="258">
        <v>1</v>
      </c>
      <c r="Q2776" s="3717" t="s">
        <v>19918</v>
      </c>
      <c r="R2776" s="309"/>
      <c r="S2776" s="250"/>
      <c r="T2776" s="250"/>
      <c r="U2776" s="250"/>
      <c r="V2776" s="4179" t="s">
        <v>2073</v>
      </c>
      <c r="W2776" s="250"/>
      <c r="X2776" s="4179" t="s">
        <v>37</v>
      </c>
      <c r="Y2776" s="250"/>
      <c r="Z2776" s="251"/>
      <c r="AA2776" s="3566">
        <v>4504564853</v>
      </c>
      <c r="AB2776" s="250"/>
      <c r="AC2776" s="33">
        <v>1100</v>
      </c>
      <c r="AD2776" s="471">
        <v>5633.5</v>
      </c>
      <c r="AE2776" s="33">
        <f t="shared" si="112"/>
        <v>6733.5</v>
      </c>
      <c r="AF2776" s="31"/>
      <c r="AG2776" s="26"/>
    </row>
    <row r="2777" spans="1:33" ht="30" customHeight="1">
      <c r="A2777" s="3606" t="s">
        <v>13114</v>
      </c>
      <c r="B2777" s="8207" t="s">
        <v>19920</v>
      </c>
      <c r="C2777" s="340">
        <v>45791</v>
      </c>
      <c r="D2777" s="340">
        <v>45806</v>
      </c>
      <c r="E2777" s="422"/>
      <c r="F2777" s="374"/>
      <c r="G2777" s="339">
        <v>8579</v>
      </c>
      <c r="H2777" s="3716" t="s">
        <v>1207</v>
      </c>
      <c r="I2777" s="3716"/>
      <c r="J2777" s="3717" t="s">
        <v>19921</v>
      </c>
      <c r="K2777" s="3718" t="s">
        <v>19922</v>
      </c>
      <c r="L2777" s="3609" t="s">
        <v>173</v>
      </c>
      <c r="M2777" s="338" t="s">
        <v>19923</v>
      </c>
      <c r="N2777" s="255"/>
      <c r="O2777" s="258">
        <v>1</v>
      </c>
      <c r="P2777" s="258">
        <v>1</v>
      </c>
      <c r="Q2777" s="3717" t="s">
        <v>19918</v>
      </c>
      <c r="R2777" s="309"/>
      <c r="S2777" s="250"/>
      <c r="T2777" s="250"/>
      <c r="U2777" s="250"/>
      <c r="V2777" s="4179" t="s">
        <v>2073</v>
      </c>
      <c r="W2777" s="250"/>
      <c r="X2777" s="4179" t="s">
        <v>37</v>
      </c>
      <c r="Y2777" s="250"/>
      <c r="Z2777" s="251"/>
      <c r="AA2777" s="3481">
        <v>4504564531</v>
      </c>
      <c r="AB2777" s="250"/>
      <c r="AC2777" s="33">
        <v>2200</v>
      </c>
      <c r="AD2777" s="471">
        <v>5633.5</v>
      </c>
      <c r="AE2777" s="33">
        <f t="shared" si="112"/>
        <v>7833.5</v>
      </c>
      <c r="AF2777" s="31"/>
      <c r="AG2777" s="26"/>
    </row>
    <row r="2778" spans="1:33" ht="30" customHeight="1">
      <c r="A2778" s="4631" t="s">
        <v>19837</v>
      </c>
      <c r="B2778" s="4630" t="s">
        <v>19924</v>
      </c>
      <c r="C2778" s="340">
        <v>45790</v>
      </c>
      <c r="D2778" s="340">
        <v>45806</v>
      </c>
      <c r="E2778" s="422"/>
      <c r="F2778" s="374"/>
      <c r="G2778" s="339">
        <v>8629</v>
      </c>
      <c r="H2778" s="3716" t="s">
        <v>19925</v>
      </c>
      <c r="I2778" s="487"/>
      <c r="J2778" s="4632" t="s">
        <v>19926</v>
      </c>
      <c r="K2778" s="3718" t="s">
        <v>19927</v>
      </c>
      <c r="L2778" s="3609" t="s">
        <v>173</v>
      </c>
      <c r="M2778" s="338" t="s">
        <v>19928</v>
      </c>
      <c r="N2778" s="255"/>
      <c r="O2778" s="258">
        <v>1</v>
      </c>
      <c r="P2778" s="258">
        <v>1</v>
      </c>
      <c r="Q2778" s="3717" t="s">
        <v>19867</v>
      </c>
      <c r="R2778" s="309"/>
      <c r="S2778" s="250"/>
      <c r="T2778" s="250"/>
      <c r="U2778" s="250"/>
      <c r="V2778" s="4600" t="s">
        <v>2073</v>
      </c>
      <c r="W2778" s="251"/>
      <c r="X2778" s="4600" t="s">
        <v>7042</v>
      </c>
      <c r="Y2778" s="250"/>
      <c r="Z2778" s="251"/>
      <c r="AA2778" s="3566">
        <v>4504563408</v>
      </c>
      <c r="AB2778" s="250"/>
      <c r="AC2778" s="33">
        <v>0</v>
      </c>
      <c r="AD2778" s="471">
        <v>6423.2</v>
      </c>
      <c r="AE2778" s="33">
        <f t="shared" si="112"/>
        <v>6423.2</v>
      </c>
      <c r="AF2778" s="31"/>
      <c r="AG2778" s="26"/>
    </row>
    <row r="2779" spans="1:33" ht="30" customHeight="1">
      <c r="A2779" s="3606" t="s">
        <v>19837</v>
      </c>
      <c r="B2779" s="4630" t="s">
        <v>19929</v>
      </c>
      <c r="C2779" s="340">
        <v>45790</v>
      </c>
      <c r="D2779" s="340">
        <v>45807</v>
      </c>
      <c r="E2779" s="422"/>
      <c r="F2779" s="374"/>
      <c r="G2779" s="339">
        <v>8629</v>
      </c>
      <c r="H2779" s="3716" t="s">
        <v>19930</v>
      </c>
      <c r="I2779" s="487"/>
      <c r="J2779" s="4632" t="s">
        <v>19931</v>
      </c>
      <c r="K2779" s="3718" t="s">
        <v>19932</v>
      </c>
      <c r="L2779" s="3609" t="s">
        <v>173</v>
      </c>
      <c r="M2779" s="338" t="s">
        <v>19933</v>
      </c>
      <c r="N2779" s="255"/>
      <c r="O2779" s="258">
        <v>1</v>
      </c>
      <c r="P2779" s="258">
        <v>1</v>
      </c>
      <c r="Q2779" s="3717" t="s">
        <v>19867</v>
      </c>
      <c r="R2779" s="309"/>
      <c r="S2779" s="250"/>
      <c r="T2779" s="250"/>
      <c r="U2779" s="250"/>
      <c r="V2779" s="4600" t="s">
        <v>2073</v>
      </c>
      <c r="W2779" s="250"/>
      <c r="X2779" s="4600" t="s">
        <v>7042</v>
      </c>
      <c r="Y2779" s="250"/>
      <c r="Z2779" s="251"/>
      <c r="AA2779" s="3481">
        <v>4504563411</v>
      </c>
      <c r="AB2779" s="250"/>
      <c r="AC2779" s="33">
        <v>0</v>
      </c>
      <c r="AD2779" s="471">
        <v>6423.2</v>
      </c>
      <c r="AE2779" s="33">
        <f t="shared" si="112"/>
        <v>6423.2</v>
      </c>
      <c r="AF2779" s="31"/>
      <c r="AG2779" s="26"/>
    </row>
    <row r="2780" spans="1:33" ht="30" customHeight="1">
      <c r="A2780" s="4994" t="s">
        <v>19908</v>
      </c>
      <c r="B2780" s="5121" t="s">
        <v>19934</v>
      </c>
      <c r="C2780" s="340">
        <v>45791</v>
      </c>
      <c r="D2780" s="340">
        <v>45806</v>
      </c>
      <c r="E2780" s="422"/>
      <c r="F2780" s="374"/>
      <c r="G2780" s="339">
        <v>8628</v>
      </c>
      <c r="H2780" s="3716" t="s">
        <v>19935</v>
      </c>
      <c r="I2780" s="487"/>
      <c r="J2780" s="4997" t="s">
        <v>19936</v>
      </c>
      <c r="K2780" s="3718" t="s">
        <v>19937</v>
      </c>
      <c r="L2780" s="3609" t="s">
        <v>28</v>
      </c>
      <c r="M2780" s="338" t="s">
        <v>19938</v>
      </c>
      <c r="N2780" s="255"/>
      <c r="O2780" s="258">
        <v>2</v>
      </c>
      <c r="P2780" s="258">
        <v>2</v>
      </c>
      <c r="Q2780" s="3717" t="s">
        <v>19890</v>
      </c>
      <c r="R2780" s="309"/>
      <c r="S2780" s="250"/>
      <c r="T2780" s="250"/>
      <c r="U2780" s="250"/>
      <c r="V2780" s="4600" t="s">
        <v>2073</v>
      </c>
      <c r="W2780" s="250"/>
      <c r="X2780" s="4600" t="s">
        <v>7042</v>
      </c>
      <c r="Y2780" s="250"/>
      <c r="Z2780" s="251"/>
      <c r="AA2780" s="3481">
        <v>4504564315</v>
      </c>
      <c r="AB2780" s="250"/>
      <c r="AC2780" s="33">
        <v>0</v>
      </c>
      <c r="AD2780" s="471">
        <v>10369</v>
      </c>
      <c r="AE2780" s="33">
        <f t="shared" si="112"/>
        <v>20738</v>
      </c>
      <c r="AF2780" s="31"/>
      <c r="AG2780" s="26"/>
    </row>
    <row r="2781" spans="1:33" ht="30" customHeight="1">
      <c r="A2781" s="4866" t="s">
        <v>19908</v>
      </c>
      <c r="B2781" s="5017" t="s">
        <v>19939</v>
      </c>
      <c r="C2781" s="340">
        <v>45791</v>
      </c>
      <c r="D2781" s="340">
        <v>45807</v>
      </c>
      <c r="E2781" s="422"/>
      <c r="F2781" s="374"/>
      <c r="G2781" s="339">
        <v>8628</v>
      </c>
      <c r="H2781" s="3716" t="s">
        <v>19940</v>
      </c>
      <c r="I2781" s="487"/>
      <c r="J2781" s="4867" t="s">
        <v>19941</v>
      </c>
      <c r="K2781" s="3718" t="s">
        <v>19942</v>
      </c>
      <c r="L2781" s="3609" t="s">
        <v>173</v>
      </c>
      <c r="M2781" s="338" t="s">
        <v>19943</v>
      </c>
      <c r="N2781" s="255"/>
      <c r="O2781" s="258">
        <v>1</v>
      </c>
      <c r="P2781" s="258">
        <v>1</v>
      </c>
      <c r="Q2781" s="3717" t="s">
        <v>19890</v>
      </c>
      <c r="R2781" s="309"/>
      <c r="S2781" s="250"/>
      <c r="T2781" s="250"/>
      <c r="U2781" s="250"/>
      <c r="V2781" s="4842" t="s">
        <v>2073</v>
      </c>
      <c r="W2781" s="250"/>
      <c r="X2781" s="4842" t="s">
        <v>7042</v>
      </c>
      <c r="Y2781" s="250"/>
      <c r="Z2781" s="251"/>
      <c r="AA2781" s="3570">
        <v>4504564314</v>
      </c>
      <c r="AB2781" s="250"/>
      <c r="AC2781" s="33">
        <v>0</v>
      </c>
      <c r="AD2781" s="471">
        <v>10369</v>
      </c>
      <c r="AE2781" s="33">
        <f t="shared" si="112"/>
        <v>10369</v>
      </c>
      <c r="AF2781" s="31"/>
      <c r="AG2781" s="26"/>
    </row>
    <row r="2782" spans="1:33" ht="30" customHeight="1">
      <c r="A2782" s="6577" t="s">
        <v>19908</v>
      </c>
      <c r="B2782" s="6659" t="s">
        <v>19944</v>
      </c>
      <c r="C2782" s="340">
        <v>45791</v>
      </c>
      <c r="D2782" s="340">
        <v>45803</v>
      </c>
      <c r="E2782" s="422"/>
      <c r="F2782" s="374"/>
      <c r="G2782" s="339">
        <v>8628</v>
      </c>
      <c r="H2782" s="3716" t="s">
        <v>12059</v>
      </c>
      <c r="I2782" s="487"/>
      <c r="J2782" s="6578" t="s">
        <v>19945</v>
      </c>
      <c r="K2782" s="3718" t="s">
        <v>19946</v>
      </c>
      <c r="L2782" s="3609" t="s">
        <v>173</v>
      </c>
      <c r="M2782" s="338" t="s">
        <v>19948</v>
      </c>
      <c r="N2782" s="255"/>
      <c r="O2782" s="258">
        <v>1</v>
      </c>
      <c r="P2782" s="258">
        <v>1</v>
      </c>
      <c r="Q2782" s="3717" t="s">
        <v>19947</v>
      </c>
      <c r="R2782" s="309"/>
      <c r="S2782" s="250"/>
      <c r="T2782" s="250"/>
      <c r="U2782" s="250"/>
      <c r="V2782" s="4842" t="s">
        <v>2073</v>
      </c>
      <c r="W2782" s="250"/>
      <c r="X2782" s="4842" t="s">
        <v>7042</v>
      </c>
      <c r="Y2782" s="250"/>
      <c r="Z2782" s="251"/>
      <c r="AA2782" s="3481">
        <v>4504564581</v>
      </c>
      <c r="AB2782" s="250"/>
      <c r="AC2782" s="33">
        <v>0</v>
      </c>
      <c r="AD2782" s="471">
        <v>10369</v>
      </c>
      <c r="AE2782" s="33">
        <f t="shared" si="112"/>
        <v>10369</v>
      </c>
      <c r="AF2782" s="31"/>
      <c r="AG2782" s="26"/>
    </row>
    <row r="2783" spans="1:33" ht="30" customHeight="1">
      <c r="A2783" s="4246" t="s">
        <v>19908</v>
      </c>
      <c r="B2783" s="5055" t="s">
        <v>19949</v>
      </c>
      <c r="C2783" s="340">
        <v>45791</v>
      </c>
      <c r="D2783" s="340">
        <v>45811</v>
      </c>
      <c r="E2783" s="422"/>
      <c r="F2783" s="374"/>
      <c r="G2783" s="339">
        <v>8628</v>
      </c>
      <c r="H2783" s="3716" t="s">
        <v>12633</v>
      </c>
      <c r="I2783" s="487"/>
      <c r="J2783" s="4248" t="s">
        <v>12634</v>
      </c>
      <c r="K2783" s="3718" t="s">
        <v>19950</v>
      </c>
      <c r="L2783" s="3609" t="s">
        <v>62</v>
      </c>
      <c r="M2783" s="338" t="s">
        <v>19951</v>
      </c>
      <c r="N2783" s="255"/>
      <c r="O2783" s="258">
        <v>5</v>
      </c>
      <c r="P2783" s="258">
        <v>5</v>
      </c>
      <c r="Q2783" s="3717" t="s">
        <v>19890</v>
      </c>
      <c r="R2783" s="309"/>
      <c r="S2783" s="250"/>
      <c r="T2783" s="250"/>
      <c r="U2783" s="250"/>
      <c r="V2783" s="4249" t="s">
        <v>2073</v>
      </c>
      <c r="W2783" s="251"/>
      <c r="X2783" s="4249" t="s">
        <v>37</v>
      </c>
      <c r="Y2783" s="250"/>
      <c r="Z2783" s="251"/>
      <c r="AA2783" s="3481">
        <v>4504564855</v>
      </c>
      <c r="AB2783" s="250"/>
      <c r="AC2783" s="33">
        <v>0</v>
      </c>
      <c r="AD2783" s="471">
        <v>10369</v>
      </c>
      <c r="AE2783" s="33">
        <f t="shared" si="112"/>
        <v>51845</v>
      </c>
      <c r="AF2783" s="31"/>
      <c r="AG2783" s="26"/>
    </row>
    <row r="2784" spans="1:33" ht="30" customHeight="1">
      <c r="A2784" s="4959" t="s">
        <v>19908</v>
      </c>
      <c r="B2784" s="4974" t="s">
        <v>19898</v>
      </c>
      <c r="C2784" s="3715">
        <v>45791</v>
      </c>
      <c r="D2784" s="340">
        <v>45803</v>
      </c>
      <c r="E2784" s="422"/>
      <c r="F2784" s="374"/>
      <c r="G2784" s="339">
        <v>8628</v>
      </c>
      <c r="H2784" s="3716" t="s">
        <v>8616</v>
      </c>
      <c r="I2784" s="487"/>
      <c r="J2784" s="4960" t="s">
        <v>19952</v>
      </c>
      <c r="K2784" s="3718" t="s">
        <v>19953</v>
      </c>
      <c r="L2784" s="3609" t="s">
        <v>62</v>
      </c>
      <c r="M2784" s="338" t="s">
        <v>19954</v>
      </c>
      <c r="N2784" s="255"/>
      <c r="O2784" s="258">
        <v>1</v>
      </c>
      <c r="P2784" s="258">
        <v>1</v>
      </c>
      <c r="Q2784" s="3717" t="s">
        <v>19958</v>
      </c>
      <c r="R2784" s="309"/>
      <c r="S2784" s="250"/>
      <c r="T2784" s="250"/>
      <c r="U2784" s="250"/>
      <c r="V2784" s="4249" t="s">
        <v>2073</v>
      </c>
      <c r="W2784" s="250"/>
      <c r="X2784" s="4249" t="s">
        <v>37</v>
      </c>
      <c r="Y2784" s="250"/>
      <c r="Z2784" s="251"/>
      <c r="AA2784" s="3566">
        <v>4504564921</v>
      </c>
      <c r="AB2784" s="250"/>
      <c r="AC2784" s="33">
        <v>0</v>
      </c>
      <c r="AD2784" s="471">
        <v>10369</v>
      </c>
      <c r="AE2784" s="33">
        <f t="shared" si="112"/>
        <v>10369</v>
      </c>
      <c r="AF2784" s="31"/>
      <c r="AG2784" s="26"/>
    </row>
    <row r="2785" spans="1:33" ht="30" customHeight="1">
      <c r="A2785" s="3750" t="s">
        <v>9603</v>
      </c>
      <c r="B2785" s="4732" t="s">
        <v>19955</v>
      </c>
      <c r="C2785" s="3715">
        <v>45791</v>
      </c>
      <c r="D2785" s="340">
        <v>45804</v>
      </c>
      <c r="E2785" s="422"/>
      <c r="F2785" s="374"/>
      <c r="G2785" s="339">
        <v>8627</v>
      </c>
      <c r="H2785" s="3716" t="s">
        <v>10996</v>
      </c>
      <c r="I2785" s="487"/>
      <c r="J2785" s="3751" t="s">
        <v>10997</v>
      </c>
      <c r="K2785" s="3718" t="s">
        <v>19956</v>
      </c>
      <c r="L2785" s="3609" t="s">
        <v>28</v>
      </c>
      <c r="M2785" s="338" t="s">
        <v>19959</v>
      </c>
      <c r="N2785" s="255"/>
      <c r="O2785" s="258">
        <v>2</v>
      </c>
      <c r="P2785" s="258">
        <v>2</v>
      </c>
      <c r="Q2785" s="3717" t="s">
        <v>19957</v>
      </c>
      <c r="R2785" s="309"/>
      <c r="S2785" s="250"/>
      <c r="T2785" s="250"/>
      <c r="U2785" s="250"/>
      <c r="V2785" s="3714" t="s">
        <v>2073</v>
      </c>
      <c r="W2785" s="250"/>
      <c r="X2785" s="3714" t="s">
        <v>37</v>
      </c>
      <c r="Y2785" s="250"/>
      <c r="Z2785" s="251"/>
      <c r="AA2785" s="3481">
        <v>4504564862</v>
      </c>
      <c r="AB2785" s="250"/>
      <c r="AC2785" s="33">
        <v>0</v>
      </c>
      <c r="AD2785" s="471">
        <v>10384</v>
      </c>
      <c r="AE2785" s="33">
        <f t="shared" si="112"/>
        <v>20768</v>
      </c>
      <c r="AF2785" s="31"/>
      <c r="AG2785" s="26"/>
    </row>
    <row r="2786" spans="1:33" ht="30" customHeight="1">
      <c r="A2786" s="3941" t="s">
        <v>9603</v>
      </c>
      <c r="B2786" s="4724" t="s">
        <v>19960</v>
      </c>
      <c r="C2786" s="3715">
        <v>45791</v>
      </c>
      <c r="D2786" s="3715">
        <v>45803</v>
      </c>
      <c r="E2786" s="422"/>
      <c r="F2786" s="374"/>
      <c r="G2786" s="339">
        <v>8627</v>
      </c>
      <c r="H2786" s="3716" t="s">
        <v>19961</v>
      </c>
      <c r="I2786" s="487"/>
      <c r="J2786" s="3940" t="s">
        <v>19962</v>
      </c>
      <c r="K2786" s="3718" t="s">
        <v>19963</v>
      </c>
      <c r="L2786" s="3609" t="s">
        <v>179</v>
      </c>
      <c r="M2786" s="338" t="s">
        <v>19964</v>
      </c>
      <c r="N2786" s="255"/>
      <c r="O2786" s="258">
        <v>8</v>
      </c>
      <c r="P2786" s="258">
        <v>8</v>
      </c>
      <c r="Q2786" s="3717" t="s">
        <v>19957</v>
      </c>
      <c r="R2786" s="309"/>
      <c r="S2786" s="250"/>
      <c r="T2786" s="250"/>
      <c r="U2786" s="250"/>
      <c r="V2786" s="3714" t="s">
        <v>2073</v>
      </c>
      <c r="W2786" s="250"/>
      <c r="X2786" s="3714" t="s">
        <v>37</v>
      </c>
      <c r="Y2786" s="250"/>
      <c r="Z2786" s="251"/>
      <c r="AA2786" s="3570">
        <v>4504565074</v>
      </c>
      <c r="AB2786" s="250"/>
      <c r="AC2786" s="33">
        <v>0</v>
      </c>
      <c r="AD2786" s="471">
        <v>10384</v>
      </c>
      <c r="AE2786" s="33">
        <f t="shared" si="112"/>
        <v>83072</v>
      </c>
      <c r="AF2786" s="31"/>
      <c r="AG2786" s="26"/>
    </row>
    <row r="2787" spans="1:33" ht="30" customHeight="1">
      <c r="A2787" s="5100" t="s">
        <v>19837</v>
      </c>
      <c r="B2787" s="5440" t="s">
        <v>19965</v>
      </c>
      <c r="C2787" s="340">
        <v>45790</v>
      </c>
      <c r="D2787" s="3715">
        <v>45804</v>
      </c>
      <c r="E2787" s="422"/>
      <c r="F2787" s="374"/>
      <c r="G2787" s="339">
        <v>8629</v>
      </c>
      <c r="H2787" s="3716" t="s">
        <v>19966</v>
      </c>
      <c r="I2787" s="487"/>
      <c r="J2787" s="5099" t="s">
        <v>19967</v>
      </c>
      <c r="K2787" s="3718" t="s">
        <v>19968</v>
      </c>
      <c r="L2787" s="3609" t="s">
        <v>173</v>
      </c>
      <c r="M2787" s="338" t="s">
        <v>19969</v>
      </c>
      <c r="N2787" s="255"/>
      <c r="O2787" s="258">
        <v>1</v>
      </c>
      <c r="P2787" s="258">
        <v>1</v>
      </c>
      <c r="Q2787" s="3717" t="s">
        <v>12062</v>
      </c>
      <c r="R2787" s="309"/>
      <c r="S2787" s="250"/>
      <c r="T2787" s="250"/>
      <c r="U2787" s="250"/>
      <c r="V2787" s="3714" t="s">
        <v>2073</v>
      </c>
      <c r="W2787" s="250"/>
      <c r="X2787" s="3714" t="s">
        <v>37</v>
      </c>
      <c r="Y2787" s="250"/>
      <c r="Z2787" s="251"/>
      <c r="AA2787" s="3481">
        <v>4504563846</v>
      </c>
      <c r="AB2787" s="250"/>
      <c r="AC2787" s="33">
        <v>0</v>
      </c>
      <c r="AD2787" s="471">
        <v>6423.2</v>
      </c>
      <c r="AE2787" s="33">
        <f t="shared" si="112"/>
        <v>6423.2</v>
      </c>
      <c r="AF2787" s="31"/>
      <c r="AG2787" s="26"/>
    </row>
    <row r="2788" spans="1:33" ht="30" customHeight="1">
      <c r="A2788" s="3641" t="s">
        <v>19837</v>
      </c>
      <c r="B2788" s="5026" t="s">
        <v>19970</v>
      </c>
      <c r="C2788" s="340">
        <v>45791</v>
      </c>
      <c r="D2788" s="3715">
        <v>45805</v>
      </c>
      <c r="E2788" s="422"/>
      <c r="F2788" s="374"/>
      <c r="G2788" s="339">
        <v>8629</v>
      </c>
      <c r="H2788" s="3716" t="s">
        <v>19971</v>
      </c>
      <c r="I2788" s="487"/>
      <c r="J2788" s="4632" t="s">
        <v>19972</v>
      </c>
      <c r="K2788" s="3718" t="s">
        <v>19973</v>
      </c>
      <c r="L2788" s="3609" t="s">
        <v>173</v>
      </c>
      <c r="M2788" s="338" t="s">
        <v>19974</v>
      </c>
      <c r="N2788" s="255"/>
      <c r="O2788" s="258">
        <v>1</v>
      </c>
      <c r="P2788" s="258">
        <v>1</v>
      </c>
      <c r="Q2788" s="3717" t="s">
        <v>19867</v>
      </c>
      <c r="R2788" s="309"/>
      <c r="S2788" s="250"/>
      <c r="T2788" s="250"/>
      <c r="U2788" s="250"/>
      <c r="V2788" s="4609" t="s">
        <v>2073</v>
      </c>
      <c r="W2788" s="251"/>
      <c r="X2788" s="4609" t="s">
        <v>7042</v>
      </c>
      <c r="Y2788" s="250"/>
      <c r="Z2788" s="251"/>
      <c r="AA2788" s="3481">
        <v>4504564574</v>
      </c>
      <c r="AB2788" s="250"/>
      <c r="AC2788" s="33">
        <v>0</v>
      </c>
      <c r="AD2788" s="471">
        <v>6423.2</v>
      </c>
      <c r="AE2788" s="33">
        <f t="shared" si="112"/>
        <v>6423.2</v>
      </c>
      <c r="AF2788" s="31"/>
      <c r="AG2788" s="26"/>
    </row>
    <row r="2789" spans="1:33" ht="30" customHeight="1">
      <c r="A2789" s="3606" t="s">
        <v>19908</v>
      </c>
      <c r="B2789" s="5121" t="s">
        <v>19975</v>
      </c>
      <c r="C2789" s="340">
        <v>45791</v>
      </c>
      <c r="D2789" s="3715">
        <v>45807</v>
      </c>
      <c r="E2789" s="422"/>
      <c r="F2789" s="374"/>
      <c r="G2789" s="339">
        <v>8628</v>
      </c>
      <c r="H2789" s="3716" t="s">
        <v>19976</v>
      </c>
      <c r="I2789" s="487"/>
      <c r="J2789" s="4997" t="s">
        <v>19977</v>
      </c>
      <c r="K2789" s="3718" t="s">
        <v>19978</v>
      </c>
      <c r="L2789" s="3609" t="s">
        <v>28</v>
      </c>
      <c r="M2789" s="338" t="s">
        <v>19979</v>
      </c>
      <c r="N2789" s="255"/>
      <c r="O2789" s="258">
        <v>2</v>
      </c>
      <c r="P2789" s="258">
        <v>2</v>
      </c>
      <c r="Q2789" s="3717" t="s">
        <v>19890</v>
      </c>
      <c r="R2789" s="309"/>
      <c r="S2789" s="250"/>
      <c r="T2789" s="250"/>
      <c r="U2789" s="250"/>
      <c r="V2789" s="4609" t="s">
        <v>2073</v>
      </c>
      <c r="W2789" s="250"/>
      <c r="X2789" s="4609" t="s">
        <v>7042</v>
      </c>
      <c r="Y2789" s="250"/>
      <c r="Z2789" s="251"/>
      <c r="AA2789" s="3481">
        <v>4504564916</v>
      </c>
      <c r="AB2789" s="250"/>
      <c r="AC2789" s="33">
        <v>0</v>
      </c>
      <c r="AD2789" s="471">
        <v>10384</v>
      </c>
      <c r="AE2789" s="33">
        <f t="shared" si="112"/>
        <v>20768</v>
      </c>
      <c r="AF2789" s="31"/>
      <c r="AG2789" s="26"/>
    </row>
    <row r="2790" spans="1:33" ht="30" customHeight="1">
      <c r="A2790" s="4168" t="s">
        <v>9603</v>
      </c>
      <c r="B2790" s="5059" t="s">
        <v>19980</v>
      </c>
      <c r="C2790" s="340">
        <v>45790</v>
      </c>
      <c r="D2790" s="3715">
        <v>45803</v>
      </c>
      <c r="E2790" s="422"/>
      <c r="F2790" s="374"/>
      <c r="G2790" s="339">
        <v>8627</v>
      </c>
      <c r="H2790" s="3716" t="s">
        <v>19981</v>
      </c>
      <c r="I2790" s="487"/>
      <c r="J2790" s="4169" t="s">
        <v>19982</v>
      </c>
      <c r="K2790" s="3718" t="s">
        <v>19987</v>
      </c>
      <c r="L2790" s="3609" t="s">
        <v>173</v>
      </c>
      <c r="M2790" s="338" t="s">
        <v>19983</v>
      </c>
      <c r="N2790" s="255"/>
      <c r="O2790" s="258">
        <v>1</v>
      </c>
      <c r="P2790" s="258">
        <v>1</v>
      </c>
      <c r="Q2790" s="4362" t="s">
        <v>19957</v>
      </c>
      <c r="R2790" s="309"/>
      <c r="S2790" s="250"/>
      <c r="T2790" s="250"/>
      <c r="U2790" s="250"/>
      <c r="V2790" s="4361" t="s">
        <v>2073</v>
      </c>
      <c r="W2790" s="251"/>
      <c r="X2790" s="4361" t="s">
        <v>7042</v>
      </c>
      <c r="Y2790" s="250"/>
      <c r="Z2790" s="251"/>
      <c r="AA2790" s="3481">
        <v>4504563677</v>
      </c>
      <c r="AB2790" s="250"/>
      <c r="AC2790" s="33">
        <v>0</v>
      </c>
      <c r="AD2790" s="471">
        <v>10384</v>
      </c>
      <c r="AE2790" s="33">
        <f t="shared" si="112"/>
        <v>10384</v>
      </c>
      <c r="AF2790" s="31"/>
      <c r="AG2790" s="26"/>
    </row>
    <row r="2791" spans="1:33" ht="30" customHeight="1">
      <c r="A2791" s="3339" t="s">
        <v>19908</v>
      </c>
      <c r="B2791" s="4974" t="s">
        <v>19984</v>
      </c>
      <c r="C2791" s="340">
        <v>45790</v>
      </c>
      <c r="D2791" s="3715">
        <v>45807</v>
      </c>
      <c r="E2791" s="422"/>
      <c r="F2791" s="374"/>
      <c r="G2791" s="339">
        <v>8628</v>
      </c>
      <c r="H2791" s="3716" t="s">
        <v>19985</v>
      </c>
      <c r="I2791" s="487"/>
      <c r="J2791" s="4960" t="s">
        <v>19986</v>
      </c>
      <c r="K2791" s="3718" t="s">
        <v>19988</v>
      </c>
      <c r="L2791" s="3609" t="s">
        <v>173</v>
      </c>
      <c r="M2791" s="338" t="s">
        <v>19989</v>
      </c>
      <c r="N2791" s="255"/>
      <c r="O2791" s="258">
        <v>1</v>
      </c>
      <c r="P2791" s="258">
        <v>1</v>
      </c>
      <c r="Q2791" s="3717" t="s">
        <v>19958</v>
      </c>
      <c r="R2791" s="309"/>
      <c r="S2791" s="250"/>
      <c r="T2791" s="250"/>
      <c r="U2791" s="250"/>
      <c r="V2791" s="4361" t="s">
        <v>2073</v>
      </c>
      <c r="W2791" s="250"/>
      <c r="X2791" s="4361" t="s">
        <v>7042</v>
      </c>
      <c r="Y2791" s="250"/>
      <c r="Z2791" s="251"/>
      <c r="AA2791" s="3481">
        <v>4504563851</v>
      </c>
      <c r="AB2791" s="250"/>
      <c r="AC2791" s="33">
        <v>0</v>
      </c>
      <c r="AD2791" s="471">
        <v>10369</v>
      </c>
      <c r="AE2791" s="33">
        <f t="shared" si="112"/>
        <v>10369</v>
      </c>
      <c r="AF2791" s="31"/>
      <c r="AG2791" s="26"/>
    </row>
    <row r="2792" spans="1:33" ht="30" customHeight="1">
      <c r="A2792" s="4316" t="s">
        <v>13114</v>
      </c>
      <c r="B2792" s="4727" t="s">
        <v>19990</v>
      </c>
      <c r="C2792" s="340">
        <v>45791</v>
      </c>
      <c r="D2792" s="3715">
        <v>45803</v>
      </c>
      <c r="E2792" s="422"/>
      <c r="F2792" s="374"/>
      <c r="G2792" s="339">
        <v>8579</v>
      </c>
      <c r="H2792" s="3716" t="s">
        <v>19991</v>
      </c>
      <c r="I2792" s="487"/>
      <c r="J2792" s="4317" t="s">
        <v>19992</v>
      </c>
      <c r="K2792" s="3718" t="s">
        <v>19993</v>
      </c>
      <c r="L2792" s="3609" t="s">
        <v>406</v>
      </c>
      <c r="M2792" s="338" t="s">
        <v>19994</v>
      </c>
      <c r="N2792" s="255"/>
      <c r="O2792" s="258">
        <v>9</v>
      </c>
      <c r="P2792" s="258">
        <v>9</v>
      </c>
      <c r="Q2792" s="3717" t="s">
        <v>19918</v>
      </c>
      <c r="R2792" s="309"/>
      <c r="S2792" s="250"/>
      <c r="T2792" s="250"/>
      <c r="U2792" s="250"/>
      <c r="V2792" s="4283" t="s">
        <v>2073</v>
      </c>
      <c r="W2792" s="251"/>
      <c r="X2792" s="4283" t="s">
        <v>7042</v>
      </c>
      <c r="Y2792" s="250"/>
      <c r="Z2792" s="251"/>
      <c r="AA2792" s="3566">
        <v>4504564732</v>
      </c>
      <c r="AB2792" s="250"/>
      <c r="AC2792" s="33">
        <v>0</v>
      </c>
      <c r="AD2792" s="471">
        <v>5633.5</v>
      </c>
      <c r="AE2792" s="33">
        <f t="shared" si="112"/>
        <v>50701.5</v>
      </c>
      <c r="AF2792" s="31"/>
      <c r="AG2792" s="26"/>
    </row>
    <row r="2793" spans="1:33" s="4113" customFormat="1" ht="30" customHeight="1">
      <c r="A2793" s="7062" t="s">
        <v>13114</v>
      </c>
      <c r="B2793" s="7063" t="s">
        <v>19995</v>
      </c>
      <c r="C2793" s="358">
        <v>45791</v>
      </c>
      <c r="D2793" s="7064">
        <v>45803</v>
      </c>
      <c r="E2793" s="37"/>
      <c r="F2793" s="449"/>
      <c r="G2793" s="360">
        <v>8579</v>
      </c>
      <c r="H2793" s="7065" t="s">
        <v>2536</v>
      </c>
      <c r="I2793" s="539"/>
      <c r="J2793" s="450" t="s">
        <v>19996</v>
      </c>
      <c r="K2793" s="7066" t="s">
        <v>19997</v>
      </c>
      <c r="L2793" s="7067" t="s">
        <v>193</v>
      </c>
      <c r="M2793" s="135" t="s">
        <v>19998</v>
      </c>
      <c r="N2793" s="364"/>
      <c r="O2793" s="365">
        <v>6</v>
      </c>
      <c r="P2793" s="365">
        <v>6</v>
      </c>
      <c r="Q2793" s="7068" t="s">
        <v>19958</v>
      </c>
      <c r="R2793" s="366"/>
      <c r="S2793" s="366"/>
      <c r="T2793" s="366"/>
      <c r="U2793" s="366"/>
      <c r="V2793" s="366"/>
      <c r="W2793" s="366"/>
      <c r="X2793" s="366"/>
      <c r="Y2793" s="366"/>
      <c r="Z2793" s="364"/>
      <c r="AA2793" s="5515">
        <v>4504565094</v>
      </c>
      <c r="AB2793" s="366"/>
      <c r="AC2793" s="280"/>
      <c r="AD2793" s="542"/>
      <c r="AE2793" s="280"/>
      <c r="AF2793" s="68"/>
      <c r="AG2793" s="71"/>
    </row>
    <row r="2794" spans="1:33" ht="30" customHeight="1">
      <c r="A2794" s="4334" t="s">
        <v>13114</v>
      </c>
      <c r="B2794" s="4335" t="s">
        <v>20018</v>
      </c>
      <c r="C2794" s="340">
        <v>45790</v>
      </c>
      <c r="D2794" s="3715">
        <v>45804</v>
      </c>
      <c r="E2794" s="422"/>
      <c r="F2794" s="374"/>
      <c r="G2794" s="339">
        <v>8579</v>
      </c>
      <c r="H2794" s="4082" t="s">
        <v>20019</v>
      </c>
      <c r="I2794" s="487"/>
      <c r="J2794" s="4336" t="s">
        <v>20020</v>
      </c>
      <c r="K2794" s="4083" t="s">
        <v>20021</v>
      </c>
      <c r="L2794" s="3684" t="s">
        <v>76</v>
      </c>
      <c r="M2794" s="338" t="s">
        <v>20022</v>
      </c>
      <c r="N2794" s="255"/>
      <c r="O2794" s="258">
        <v>4</v>
      </c>
      <c r="P2794" s="257">
        <v>5</v>
      </c>
      <c r="Q2794" s="4084" t="s">
        <v>19790</v>
      </c>
      <c r="R2794" s="309"/>
      <c r="S2794" s="250"/>
      <c r="T2794" s="250"/>
      <c r="U2794" s="250"/>
      <c r="V2794" s="4085" t="s">
        <v>2073</v>
      </c>
      <c r="W2794" s="251"/>
      <c r="X2794" s="4085" t="s">
        <v>37</v>
      </c>
      <c r="Y2794" s="250"/>
      <c r="Z2794" s="251"/>
      <c r="AA2794" s="3566">
        <v>4504565038</v>
      </c>
      <c r="AB2794" s="250"/>
      <c r="AC2794" s="33">
        <v>0</v>
      </c>
      <c r="AD2794" s="471">
        <v>5633.5</v>
      </c>
      <c r="AE2794" s="33">
        <f t="shared" si="112"/>
        <v>28167.5</v>
      </c>
      <c r="AF2794" s="31"/>
      <c r="AG2794" s="26"/>
    </row>
    <row r="2795" spans="1:33" ht="30" customHeight="1">
      <c r="A2795" s="5028" t="s">
        <v>20028</v>
      </c>
      <c r="B2795" s="5020" t="s">
        <v>20029</v>
      </c>
      <c r="C2795" s="340">
        <v>45792</v>
      </c>
      <c r="D2795" s="3715">
        <v>45841</v>
      </c>
      <c r="E2795" s="422"/>
      <c r="F2795" s="374"/>
      <c r="G2795" s="339">
        <v>5940</v>
      </c>
      <c r="H2795" s="4082" t="s">
        <v>4129</v>
      </c>
      <c r="I2795" s="487"/>
      <c r="J2795" s="4407" t="s">
        <v>20030</v>
      </c>
      <c r="K2795" s="4083" t="s">
        <v>20031</v>
      </c>
      <c r="L2795" s="3684" t="s">
        <v>28</v>
      </c>
      <c r="M2795" s="338" t="s">
        <v>20033</v>
      </c>
      <c r="N2795" s="255"/>
      <c r="O2795" s="258">
        <v>2</v>
      </c>
      <c r="P2795" s="258">
        <v>2</v>
      </c>
      <c r="Q2795" s="4084" t="s">
        <v>20032</v>
      </c>
      <c r="R2795" s="309"/>
      <c r="S2795" s="250"/>
      <c r="T2795" s="250"/>
      <c r="U2795" s="250"/>
      <c r="V2795" s="4085" t="s">
        <v>2073</v>
      </c>
      <c r="W2795" s="250"/>
      <c r="X2795" s="4085" t="s">
        <v>37</v>
      </c>
      <c r="Y2795" s="250"/>
      <c r="Z2795" s="251"/>
      <c r="AA2795" s="3481">
        <v>12738561</v>
      </c>
      <c r="AB2795" s="250"/>
      <c r="AC2795" s="33">
        <v>120000</v>
      </c>
      <c r="AD2795" s="471">
        <v>16417.5</v>
      </c>
      <c r="AE2795" s="33">
        <f t="shared" si="112"/>
        <v>152835</v>
      </c>
      <c r="AF2795" s="31" t="s">
        <v>19700</v>
      </c>
      <c r="AG2795" s="26"/>
    </row>
    <row r="2796" spans="1:33" ht="30" customHeight="1">
      <c r="A2796" s="6032" t="s">
        <v>13114</v>
      </c>
      <c r="B2796" s="6187" t="s">
        <v>20114</v>
      </c>
      <c r="C2796" s="340">
        <v>45791</v>
      </c>
      <c r="D2796" s="340">
        <v>45807</v>
      </c>
      <c r="E2796" s="422"/>
      <c r="F2796" s="374"/>
      <c r="G2796" s="339">
        <v>8579</v>
      </c>
      <c r="H2796" s="5762" t="s">
        <v>383</v>
      </c>
      <c r="I2796" s="487"/>
      <c r="J2796" s="6033" t="s">
        <v>20115</v>
      </c>
      <c r="K2796" s="5763" t="s">
        <v>20116</v>
      </c>
      <c r="L2796" s="3672" t="s">
        <v>173</v>
      </c>
      <c r="M2796" s="338" t="s">
        <v>20118</v>
      </c>
      <c r="N2796" s="255"/>
      <c r="O2796" s="258">
        <v>1</v>
      </c>
      <c r="P2796" s="258">
        <v>1</v>
      </c>
      <c r="Q2796" s="5256" t="s">
        <v>20117</v>
      </c>
      <c r="R2796" s="309"/>
      <c r="S2796" s="250"/>
      <c r="T2796" s="250"/>
      <c r="U2796" s="250"/>
      <c r="V2796" s="4085" t="s">
        <v>2073</v>
      </c>
      <c r="W2796" s="250"/>
      <c r="X2796" s="4085" t="s">
        <v>37</v>
      </c>
      <c r="Y2796" s="250"/>
      <c r="Z2796" s="251"/>
      <c r="AA2796" s="3481">
        <v>4504565920</v>
      </c>
      <c r="AB2796" s="250"/>
      <c r="AC2796" s="33">
        <v>1100</v>
      </c>
      <c r="AD2796" s="471">
        <v>5633.5</v>
      </c>
      <c r="AE2796" s="33">
        <f>SUM(AD2796*P2796+AC2796)</f>
        <v>6733.5</v>
      </c>
      <c r="AF2796" s="31"/>
      <c r="AG2796" s="26"/>
    </row>
    <row r="2797" spans="1:33" s="4113" customFormat="1" ht="30" customHeight="1">
      <c r="A2797" s="5509" t="s">
        <v>20028</v>
      </c>
      <c r="B2797" s="5510" t="s">
        <v>20131</v>
      </c>
      <c r="C2797" s="358">
        <v>45790</v>
      </c>
      <c r="D2797" s="358">
        <v>45826</v>
      </c>
      <c r="E2797" s="37"/>
      <c r="F2797" s="449"/>
      <c r="G2797" s="360">
        <v>5940</v>
      </c>
      <c r="H2797" s="5511" t="s">
        <v>5904</v>
      </c>
      <c r="I2797" s="539"/>
      <c r="J2797" s="5512" t="s">
        <v>20132</v>
      </c>
      <c r="K2797" s="5513" t="s">
        <v>20133</v>
      </c>
      <c r="L2797" s="5514" t="s">
        <v>28</v>
      </c>
      <c r="M2797" s="135" t="s">
        <v>20135</v>
      </c>
      <c r="N2797" s="364"/>
      <c r="O2797" s="365">
        <v>2</v>
      </c>
      <c r="P2797" s="365">
        <v>2</v>
      </c>
      <c r="Q2797" s="5512" t="s">
        <v>20134</v>
      </c>
      <c r="R2797" s="366"/>
      <c r="S2797" s="366"/>
      <c r="T2797" s="366"/>
      <c r="U2797" s="366"/>
      <c r="V2797" s="366"/>
      <c r="W2797" s="366"/>
      <c r="X2797" s="366"/>
      <c r="Y2797" s="366"/>
      <c r="Z2797" s="364"/>
      <c r="AA2797" s="5515"/>
      <c r="AB2797" s="366"/>
      <c r="AC2797" s="280"/>
      <c r="AD2797" s="542"/>
      <c r="AE2797" s="280"/>
      <c r="AF2797" s="68"/>
      <c r="AG2797" s="71"/>
    </row>
    <row r="2798" spans="1:33" ht="30" customHeight="1">
      <c r="A2798" s="5943" t="s">
        <v>13086</v>
      </c>
      <c r="B2798" s="5012" t="s">
        <v>20137</v>
      </c>
      <c r="C2798" s="340">
        <v>45794</v>
      </c>
      <c r="D2798" s="340">
        <v>45924</v>
      </c>
      <c r="E2798" s="422"/>
      <c r="F2798" s="374"/>
      <c r="G2798" s="339">
        <v>8545</v>
      </c>
      <c r="H2798" s="4434" t="s">
        <v>10345</v>
      </c>
      <c r="I2798" s="487"/>
      <c r="J2798" s="4544" t="s">
        <v>20138</v>
      </c>
      <c r="K2798" s="4435" t="s">
        <v>20139</v>
      </c>
      <c r="L2798" s="3676" t="s">
        <v>4075</v>
      </c>
      <c r="M2798" s="338" t="s">
        <v>20146</v>
      </c>
      <c r="N2798" s="255"/>
      <c r="O2798" s="258">
        <v>14</v>
      </c>
      <c r="P2798" s="258">
        <v>14</v>
      </c>
      <c r="Q2798" s="3617" t="s">
        <v>20140</v>
      </c>
      <c r="R2798" s="309"/>
      <c r="S2798" s="250"/>
      <c r="T2798" s="250"/>
      <c r="U2798" s="250"/>
      <c r="V2798" s="4436" t="s">
        <v>2073</v>
      </c>
      <c r="W2798" s="251"/>
      <c r="X2798" s="4436" t="s">
        <v>7042</v>
      </c>
      <c r="Y2798" s="250"/>
      <c r="Z2798" s="251"/>
      <c r="AA2798" s="3481">
        <v>12743553</v>
      </c>
      <c r="AB2798" s="250"/>
      <c r="AC2798" s="33">
        <v>36000</v>
      </c>
      <c r="AD2798" s="471">
        <v>47760</v>
      </c>
      <c r="AE2798" s="33">
        <f t="shared" si="112"/>
        <v>704640</v>
      </c>
      <c r="AF2798" s="31" t="s">
        <v>19700</v>
      </c>
      <c r="AG2798" s="26"/>
    </row>
    <row r="2799" spans="1:33" ht="30" customHeight="1">
      <c r="A2799" s="4094" t="s">
        <v>20028</v>
      </c>
      <c r="B2799" s="4222" t="s">
        <v>20177</v>
      </c>
      <c r="C2799" s="340">
        <v>45794</v>
      </c>
      <c r="D2799" s="340">
        <v>45814</v>
      </c>
      <c r="E2799" s="422"/>
      <c r="F2799" s="374"/>
      <c r="G2799" s="339">
        <v>5940</v>
      </c>
      <c r="H2799" s="3022"/>
      <c r="I2799" s="3976" t="s">
        <v>92</v>
      </c>
      <c r="J2799" s="4097" t="s">
        <v>20178</v>
      </c>
      <c r="K2799" s="3977" t="s">
        <v>20179</v>
      </c>
      <c r="L2799" s="3765" t="s">
        <v>201</v>
      </c>
      <c r="M2799" s="338" t="s">
        <v>20181</v>
      </c>
      <c r="N2799" s="255"/>
      <c r="O2799" s="258">
        <v>13</v>
      </c>
      <c r="P2799" s="258">
        <v>13</v>
      </c>
      <c r="Q2799" s="3330" t="s">
        <v>20180</v>
      </c>
      <c r="R2799" s="309"/>
      <c r="S2799" s="250"/>
      <c r="T2799" s="250"/>
      <c r="U2799" s="250"/>
      <c r="V2799" s="3975" t="s">
        <v>2073</v>
      </c>
      <c r="W2799" s="251"/>
      <c r="X2799" s="3975" t="s">
        <v>37</v>
      </c>
      <c r="Y2799" s="250"/>
      <c r="Z2799" s="251"/>
      <c r="AA2799" s="3481">
        <v>12743622</v>
      </c>
      <c r="AB2799" s="250"/>
      <c r="AC2799" s="33">
        <v>0</v>
      </c>
      <c r="AD2799" s="471">
        <v>16417.5</v>
      </c>
      <c r="AE2799" s="33">
        <f t="shared" si="112"/>
        <v>213427.5</v>
      </c>
      <c r="AF2799" s="31" t="s">
        <v>19700</v>
      </c>
      <c r="AG2799" s="26"/>
    </row>
    <row r="2800" spans="1:33" ht="30" customHeight="1">
      <c r="A2800" s="3690" t="s">
        <v>13114</v>
      </c>
      <c r="B2800" s="5254" t="s">
        <v>20188</v>
      </c>
      <c r="C2800" s="340">
        <v>45796</v>
      </c>
      <c r="D2800" s="340">
        <v>45807</v>
      </c>
      <c r="E2800" s="422"/>
      <c r="F2800" s="374"/>
      <c r="G2800" s="339">
        <v>8579</v>
      </c>
      <c r="H2800" s="5255" t="s">
        <v>5968</v>
      </c>
      <c r="I2800" s="487"/>
      <c r="J2800" s="5256" t="s">
        <v>20189</v>
      </c>
      <c r="K2800" s="5257" t="s">
        <v>20190</v>
      </c>
      <c r="L2800" s="3635" t="s">
        <v>128</v>
      </c>
      <c r="M2800" s="338" t="s">
        <v>20191</v>
      </c>
      <c r="N2800" s="255"/>
      <c r="O2800" s="258">
        <v>3</v>
      </c>
      <c r="P2800" s="258">
        <v>3</v>
      </c>
      <c r="Q2800" s="5256" t="s">
        <v>19326</v>
      </c>
      <c r="R2800" s="309"/>
      <c r="S2800" s="250"/>
      <c r="T2800" s="250"/>
      <c r="U2800" s="250"/>
      <c r="V2800" s="3975" t="s">
        <v>2073</v>
      </c>
      <c r="W2800" s="250"/>
      <c r="X2800" s="3975" t="s">
        <v>37</v>
      </c>
      <c r="Y2800" s="250"/>
      <c r="Z2800" s="251"/>
      <c r="AA2800" s="3566">
        <v>4504568421</v>
      </c>
      <c r="AB2800" s="250"/>
      <c r="AC2800" s="33">
        <v>550</v>
      </c>
      <c r="AD2800" s="471">
        <v>5633.5</v>
      </c>
      <c r="AE2800" s="33">
        <f t="shared" si="112"/>
        <v>17450.5</v>
      </c>
      <c r="AF2800" s="31"/>
      <c r="AG2800" s="26"/>
    </row>
    <row r="2801" spans="1:33" ht="30" customHeight="1">
      <c r="A2801" s="3690" t="s">
        <v>13114</v>
      </c>
      <c r="B2801" s="5254" t="s">
        <v>20192</v>
      </c>
      <c r="C2801" s="340">
        <v>45793</v>
      </c>
      <c r="D2801" s="340">
        <v>45811</v>
      </c>
      <c r="E2801" s="422"/>
      <c r="F2801" s="374"/>
      <c r="G2801" s="339">
        <v>8579</v>
      </c>
      <c r="H2801" s="5255" t="s">
        <v>7145</v>
      </c>
      <c r="I2801" s="487"/>
      <c r="J2801" s="5256" t="s">
        <v>20193</v>
      </c>
      <c r="K2801" s="5257" t="s">
        <v>20194</v>
      </c>
      <c r="L2801" s="3635" t="s">
        <v>62</v>
      </c>
      <c r="M2801" s="338" t="s">
        <v>20195</v>
      </c>
      <c r="N2801" s="255"/>
      <c r="O2801" s="258">
        <v>5</v>
      </c>
      <c r="P2801" s="258">
        <v>5</v>
      </c>
      <c r="Q2801" s="5256" t="s">
        <v>19326</v>
      </c>
      <c r="R2801" s="309"/>
      <c r="S2801" s="250"/>
      <c r="T2801" s="250"/>
      <c r="U2801" s="250"/>
      <c r="V2801" s="5232" t="s">
        <v>28776</v>
      </c>
      <c r="W2801" s="251"/>
      <c r="X2801" s="5232" t="s">
        <v>27185</v>
      </c>
      <c r="Y2801" s="250"/>
      <c r="Z2801" s="251"/>
      <c r="AA2801" s="3570" t="s">
        <v>22120</v>
      </c>
      <c r="AB2801" s="250"/>
      <c r="AC2801" s="33">
        <v>2200</v>
      </c>
      <c r="AD2801" s="471">
        <v>5633.5</v>
      </c>
      <c r="AE2801" s="33">
        <f t="shared" si="112"/>
        <v>30367.5</v>
      </c>
      <c r="AF2801" s="31"/>
      <c r="AG2801" s="26"/>
    </row>
    <row r="2802" spans="1:33" ht="30" customHeight="1">
      <c r="A2802" s="6383" t="s">
        <v>13114</v>
      </c>
      <c r="B2802" s="6431" t="s">
        <v>20199</v>
      </c>
      <c r="C2802" s="340">
        <v>45794</v>
      </c>
      <c r="D2802" s="340">
        <v>45811</v>
      </c>
      <c r="E2802" s="5965"/>
      <c r="F2802" s="374"/>
      <c r="G2802" s="339">
        <v>8579</v>
      </c>
      <c r="H2802" s="5255" t="s">
        <v>1958</v>
      </c>
      <c r="I2802" s="487"/>
      <c r="J2802" s="6384" t="s">
        <v>20200</v>
      </c>
      <c r="K2802" s="5257" t="s">
        <v>20201</v>
      </c>
      <c r="L2802" s="3635" t="s">
        <v>173</v>
      </c>
      <c r="M2802" s="338" t="s">
        <v>20203</v>
      </c>
      <c r="N2802" s="255"/>
      <c r="O2802" s="258">
        <v>1</v>
      </c>
      <c r="P2802" s="258">
        <v>1</v>
      </c>
      <c r="Q2802" s="6317" t="s">
        <v>20202</v>
      </c>
      <c r="R2802" s="309"/>
      <c r="S2802" s="250"/>
      <c r="T2802" s="250"/>
      <c r="U2802" s="250"/>
      <c r="V2802" s="6318" t="s">
        <v>9338</v>
      </c>
      <c r="W2802" s="251"/>
      <c r="X2802" s="6318" t="s">
        <v>7042</v>
      </c>
      <c r="Y2802" s="250"/>
      <c r="Z2802" s="251"/>
      <c r="AA2802" s="3481">
        <v>4504568908</v>
      </c>
      <c r="AB2802" s="250"/>
      <c r="AC2802" s="33">
        <v>2200</v>
      </c>
      <c r="AD2802" s="471">
        <v>5633.5</v>
      </c>
      <c r="AE2802" s="33">
        <f t="shared" si="112"/>
        <v>7833.5</v>
      </c>
      <c r="AF2802" s="31"/>
      <c r="AG2802" s="26"/>
    </row>
    <row r="2803" spans="1:33" ht="30" customHeight="1">
      <c r="A2803" s="6694" t="s">
        <v>13200</v>
      </c>
      <c r="B2803" s="1525" t="s">
        <v>20209</v>
      </c>
      <c r="C2803" s="340">
        <v>45796</v>
      </c>
      <c r="D2803" s="340">
        <v>45925</v>
      </c>
      <c r="E2803" s="422"/>
      <c r="F2803" s="374"/>
      <c r="G2803" s="339">
        <v>5940</v>
      </c>
      <c r="H2803" s="5255" t="s">
        <v>1267</v>
      </c>
      <c r="I2803" s="487"/>
      <c r="J2803" s="5256" t="s">
        <v>20210</v>
      </c>
      <c r="K2803" s="5257" t="s">
        <v>20211</v>
      </c>
      <c r="L2803" s="3635" t="s">
        <v>173</v>
      </c>
      <c r="M2803" s="338" t="s">
        <v>20213</v>
      </c>
      <c r="N2803" s="255"/>
      <c r="O2803" s="258">
        <v>1</v>
      </c>
      <c r="P2803" s="258">
        <v>1</v>
      </c>
      <c r="Q2803" s="5256" t="s">
        <v>19958</v>
      </c>
      <c r="R2803" s="309"/>
      <c r="S2803" s="250"/>
      <c r="T2803" s="250"/>
      <c r="U2803" s="250"/>
      <c r="V2803" s="6318" t="s">
        <v>9338</v>
      </c>
      <c r="W2803" s="250"/>
      <c r="X2803" s="6318" t="s">
        <v>7042</v>
      </c>
      <c r="Y2803" s="250"/>
      <c r="Z2803" s="251"/>
      <c r="AA2803" s="31" t="s">
        <v>20212</v>
      </c>
      <c r="AB2803" s="250"/>
      <c r="AC2803" s="33">
        <v>75000</v>
      </c>
      <c r="AD2803" s="471">
        <v>16417.5</v>
      </c>
      <c r="AE2803" s="33">
        <f t="shared" si="112"/>
        <v>91417.5</v>
      </c>
      <c r="AF2803" s="31" t="s">
        <v>19700</v>
      </c>
      <c r="AG2803" s="26"/>
    </row>
    <row r="2804" spans="1:33" ht="30" customHeight="1">
      <c r="A2804" s="4382" t="s">
        <v>13200</v>
      </c>
      <c r="B2804" s="5021" t="s">
        <v>20222</v>
      </c>
      <c r="C2804" s="340">
        <v>45798</v>
      </c>
      <c r="D2804" s="340">
        <v>45834</v>
      </c>
      <c r="E2804" s="422"/>
      <c r="F2804" s="374"/>
      <c r="G2804" s="339">
        <v>5940</v>
      </c>
      <c r="H2804" s="4328" t="s">
        <v>2123</v>
      </c>
      <c r="I2804" s="487"/>
      <c r="J2804" s="4383" t="s">
        <v>20223</v>
      </c>
      <c r="K2804" s="4330" t="s">
        <v>20224</v>
      </c>
      <c r="L2804" s="3927" t="s">
        <v>193</v>
      </c>
      <c r="M2804" s="338" t="s">
        <v>20226</v>
      </c>
      <c r="N2804" s="255"/>
      <c r="O2804" s="258">
        <v>6</v>
      </c>
      <c r="P2804" s="258">
        <v>6</v>
      </c>
      <c r="Q2804" s="4329" t="s">
        <v>20225</v>
      </c>
      <c r="R2804" s="309"/>
      <c r="S2804" s="250"/>
      <c r="T2804" s="250"/>
      <c r="U2804" s="250"/>
      <c r="V2804" s="4331" t="s">
        <v>2073</v>
      </c>
      <c r="W2804" s="251"/>
      <c r="X2804" s="4331" t="s">
        <v>7042</v>
      </c>
      <c r="Y2804" s="250"/>
      <c r="Z2804" s="251"/>
      <c r="AA2804" s="3506">
        <v>12757776</v>
      </c>
      <c r="AB2804" s="3487"/>
      <c r="AC2804" s="33">
        <v>52000</v>
      </c>
      <c r="AD2804" s="471">
        <v>16417.5</v>
      </c>
      <c r="AE2804" s="33">
        <f t="shared" si="112"/>
        <v>150505</v>
      </c>
      <c r="AF2804" s="31" t="s">
        <v>19700</v>
      </c>
      <c r="AG2804" s="26"/>
    </row>
    <row r="2805" spans="1:33" ht="30" customHeight="1">
      <c r="A2805" s="4559" t="s">
        <v>13710</v>
      </c>
      <c r="B2805" s="4975" t="s">
        <v>20368</v>
      </c>
      <c r="C2805" s="340">
        <v>45798</v>
      </c>
      <c r="D2805" s="340">
        <v>45817</v>
      </c>
      <c r="E2805" s="422"/>
      <c r="F2805" s="374"/>
      <c r="G2805" s="339">
        <v>8623</v>
      </c>
      <c r="H2805" s="3906" t="s">
        <v>12329</v>
      </c>
      <c r="I2805" s="487"/>
      <c r="J2805" s="4565" t="s">
        <v>20369</v>
      </c>
      <c r="K2805" s="3931" t="s">
        <v>20370</v>
      </c>
      <c r="L2805" s="3932" t="s">
        <v>173</v>
      </c>
      <c r="M2805" s="338" t="s">
        <v>20373</v>
      </c>
      <c r="N2805" s="255"/>
      <c r="O2805" s="258">
        <v>1</v>
      </c>
      <c r="P2805" s="258">
        <v>1</v>
      </c>
      <c r="Q2805" s="3907" t="s">
        <v>20371</v>
      </c>
      <c r="R2805" s="309"/>
      <c r="S2805" s="250"/>
      <c r="T2805" s="250"/>
      <c r="U2805" s="250"/>
      <c r="V2805" s="4463" t="s">
        <v>2073</v>
      </c>
      <c r="W2805" s="250"/>
      <c r="X2805" s="4463" t="s">
        <v>7042</v>
      </c>
      <c r="Y2805" s="250"/>
      <c r="Z2805" s="251"/>
      <c r="AA2805" s="3505" t="s">
        <v>20372</v>
      </c>
      <c r="AB2805" s="250"/>
      <c r="AC2805" s="33">
        <v>8700</v>
      </c>
      <c r="AD2805" s="471">
        <v>10246</v>
      </c>
      <c r="AE2805" s="33">
        <f t="shared" si="112"/>
        <v>18946</v>
      </c>
      <c r="AF2805" s="31" t="s">
        <v>19700</v>
      </c>
      <c r="AG2805" s="26"/>
    </row>
    <row r="2806" spans="1:33" ht="30" customHeight="1">
      <c r="A2806" s="3930" t="s">
        <v>20028</v>
      </c>
      <c r="B2806" s="2992" t="s">
        <v>20382</v>
      </c>
      <c r="C2806" s="340">
        <v>45798</v>
      </c>
      <c r="D2806" s="340">
        <v>45930</v>
      </c>
      <c r="E2806" s="422"/>
      <c r="F2806" s="374"/>
      <c r="G2806" s="339">
        <v>5940</v>
      </c>
      <c r="H2806" s="3906" t="s">
        <v>20383</v>
      </c>
      <c r="I2806" s="487"/>
      <c r="J2806" s="3907" t="s">
        <v>20384</v>
      </c>
      <c r="K2806" s="3931" t="s">
        <v>20385</v>
      </c>
      <c r="L2806" s="3932" t="s">
        <v>28</v>
      </c>
      <c r="M2806" s="338" t="s">
        <v>20386</v>
      </c>
      <c r="N2806" s="255"/>
      <c r="O2806" s="258">
        <v>2</v>
      </c>
      <c r="P2806" s="258">
        <v>2</v>
      </c>
      <c r="Q2806" s="3907" t="s">
        <v>19958</v>
      </c>
      <c r="R2806" s="309"/>
      <c r="S2806" s="250"/>
      <c r="T2806" s="250"/>
      <c r="U2806" s="250"/>
      <c r="V2806" s="4463" t="s">
        <v>2073</v>
      </c>
      <c r="W2806" s="250"/>
      <c r="X2806" s="4463" t="s">
        <v>7042</v>
      </c>
      <c r="Y2806" s="250"/>
      <c r="Z2806" s="251"/>
      <c r="AA2806" s="3506">
        <v>12762685</v>
      </c>
      <c r="AB2806" s="250"/>
      <c r="AC2806" s="33">
        <v>105000</v>
      </c>
      <c r="AD2806" s="471">
        <v>16417.5</v>
      </c>
      <c r="AE2806" s="33">
        <f t="shared" si="112"/>
        <v>137835</v>
      </c>
      <c r="AF2806" s="31" t="s">
        <v>19700</v>
      </c>
      <c r="AG2806" s="26"/>
    </row>
    <row r="2807" spans="1:33" ht="30" customHeight="1">
      <c r="A2807" s="4069" t="s">
        <v>20028</v>
      </c>
      <c r="B2807" s="5024" t="s">
        <v>20406</v>
      </c>
      <c r="C2807" s="340">
        <v>45799</v>
      </c>
      <c r="D2807" s="340">
        <v>45824</v>
      </c>
      <c r="E2807" s="422"/>
      <c r="F2807" s="374"/>
      <c r="G2807" s="339">
        <v>5940</v>
      </c>
      <c r="H2807" s="3906" t="s">
        <v>977</v>
      </c>
      <c r="I2807" s="487"/>
      <c r="J2807" s="4073" t="s">
        <v>17297</v>
      </c>
      <c r="K2807" s="3931" t="s">
        <v>20407</v>
      </c>
      <c r="L2807" s="3932" t="s">
        <v>28</v>
      </c>
      <c r="M2807" s="338" t="s">
        <v>20409</v>
      </c>
      <c r="N2807" s="255"/>
      <c r="O2807" s="258">
        <v>2</v>
      </c>
      <c r="P2807" s="258">
        <v>2</v>
      </c>
      <c r="Q2807" s="3907" t="s">
        <v>20408</v>
      </c>
      <c r="R2807" s="309"/>
      <c r="S2807" s="250"/>
      <c r="T2807" s="250"/>
      <c r="U2807" s="250"/>
      <c r="V2807" s="3933" t="s">
        <v>2073</v>
      </c>
      <c r="W2807" s="251"/>
      <c r="X2807" s="3933" t="s">
        <v>37</v>
      </c>
      <c r="Y2807" s="250"/>
      <c r="Z2807" s="251"/>
      <c r="AA2807" s="3703">
        <v>12763651</v>
      </c>
      <c r="AB2807" s="250"/>
      <c r="AC2807" s="33">
        <v>0</v>
      </c>
      <c r="AD2807" s="471">
        <v>16417.5</v>
      </c>
      <c r="AE2807" s="33">
        <f t="shared" si="112"/>
        <v>32835</v>
      </c>
      <c r="AF2807" s="31" t="s">
        <v>19700</v>
      </c>
      <c r="AG2807" s="26"/>
    </row>
    <row r="2808" spans="1:33" ht="30" customHeight="1">
      <c r="A2808" s="4069" t="s">
        <v>13710</v>
      </c>
      <c r="B2808" s="4071" t="s">
        <v>20459</v>
      </c>
      <c r="C2808" s="340">
        <v>45800</v>
      </c>
      <c r="D2808" s="340">
        <v>45813</v>
      </c>
      <c r="E2808" s="422"/>
      <c r="F2808" s="374"/>
      <c r="G2808" s="339">
        <v>8623</v>
      </c>
      <c r="H2808" s="4489" t="s">
        <v>7676</v>
      </c>
      <c r="I2808" s="487"/>
      <c r="J2808" s="4073" t="s">
        <v>20460</v>
      </c>
      <c r="K2808" s="4491" t="s">
        <v>20461</v>
      </c>
      <c r="L2808" s="4492" t="s">
        <v>76</v>
      </c>
      <c r="M2808" s="338" t="s">
        <v>20462</v>
      </c>
      <c r="N2808" s="255"/>
      <c r="O2808" s="258">
        <v>4</v>
      </c>
      <c r="P2808" s="258">
        <v>4</v>
      </c>
      <c r="Q2808" s="4490" t="s">
        <v>20371</v>
      </c>
      <c r="R2808" s="309"/>
      <c r="S2808" s="250"/>
      <c r="T2808" s="250"/>
      <c r="U2808" s="250"/>
      <c r="V2808" s="3933" t="s">
        <v>2073</v>
      </c>
      <c r="W2808" s="250"/>
      <c r="X2808" s="3933" t="s">
        <v>37</v>
      </c>
      <c r="Y2808" s="250"/>
      <c r="Z2808" s="251"/>
      <c r="AA2808" s="3722">
        <v>12767432</v>
      </c>
      <c r="AB2808" s="250"/>
      <c r="AC2808" s="33">
        <v>0</v>
      </c>
      <c r="AD2808" s="471">
        <v>10246</v>
      </c>
      <c r="AE2808" s="33">
        <f t="shared" si="112"/>
        <v>40984</v>
      </c>
      <c r="AF2808" s="31" t="s">
        <v>19700</v>
      </c>
      <c r="AG2808" s="26"/>
    </row>
    <row r="2809" spans="1:33" ht="30" customHeight="1">
      <c r="A2809" s="4205" t="s">
        <v>13710</v>
      </c>
      <c r="B2809" s="4955" t="s">
        <v>20467</v>
      </c>
      <c r="C2809" s="340">
        <v>45800</v>
      </c>
      <c r="D2809" s="340">
        <v>45818</v>
      </c>
      <c r="E2809" s="422"/>
      <c r="F2809" s="374"/>
      <c r="G2809" s="339">
        <v>8623</v>
      </c>
      <c r="H2809" s="4489" t="s">
        <v>20468</v>
      </c>
      <c r="I2809" s="487"/>
      <c r="J2809" s="4351" t="s">
        <v>20469</v>
      </c>
      <c r="K2809" s="4491" t="s">
        <v>20470</v>
      </c>
      <c r="L2809" s="4492" t="s">
        <v>128</v>
      </c>
      <c r="M2809" s="338" t="s">
        <v>20473</v>
      </c>
      <c r="N2809" s="255"/>
      <c r="O2809" s="258">
        <v>3</v>
      </c>
      <c r="P2809" s="258">
        <v>3</v>
      </c>
      <c r="Q2809" s="4490" t="s">
        <v>20471</v>
      </c>
      <c r="R2809" s="309"/>
      <c r="S2809" s="250"/>
      <c r="T2809" s="250"/>
      <c r="U2809" s="250"/>
      <c r="V2809" s="4956" t="s">
        <v>9338</v>
      </c>
      <c r="W2809" s="251"/>
      <c r="X2809" s="4956" t="s">
        <v>7042</v>
      </c>
      <c r="Y2809" s="250"/>
      <c r="Z2809" s="251"/>
      <c r="AA2809" s="3505" t="s">
        <v>20472</v>
      </c>
      <c r="AB2809" s="250"/>
      <c r="AC2809" s="33">
        <v>8700</v>
      </c>
      <c r="AD2809" s="471">
        <v>10246</v>
      </c>
      <c r="AE2809" s="33">
        <f t="shared" si="112"/>
        <v>39438</v>
      </c>
      <c r="AF2809" s="31" t="s">
        <v>19700</v>
      </c>
      <c r="AG2809" s="26"/>
    </row>
    <row r="2810" spans="1:33" ht="30" customHeight="1">
      <c r="A2810" s="4601" t="s">
        <v>20028</v>
      </c>
      <c r="B2810" s="5019" t="s">
        <v>20484</v>
      </c>
      <c r="C2810" s="340">
        <v>45800</v>
      </c>
      <c r="D2810" s="340">
        <v>45841</v>
      </c>
      <c r="E2810" s="422"/>
      <c r="F2810" s="374"/>
      <c r="G2810" s="339">
        <v>5940</v>
      </c>
      <c r="H2810" s="4489" t="s">
        <v>6504</v>
      </c>
      <c r="I2810" s="487"/>
      <c r="J2810" s="4607" t="s">
        <v>20485</v>
      </c>
      <c r="K2810" s="4491" t="s">
        <v>20486</v>
      </c>
      <c r="L2810" s="4492" t="s">
        <v>406</v>
      </c>
      <c r="M2810" s="338" t="s">
        <v>20487</v>
      </c>
      <c r="N2810" s="255"/>
      <c r="O2810" s="258">
        <v>9</v>
      </c>
      <c r="P2810" s="258">
        <v>9</v>
      </c>
      <c r="Q2810" s="4490" t="s">
        <v>16861</v>
      </c>
      <c r="R2810" s="309"/>
      <c r="S2810" s="250"/>
      <c r="T2810" s="250"/>
      <c r="U2810" s="250"/>
      <c r="V2810" s="4493" t="s">
        <v>2073</v>
      </c>
      <c r="W2810" s="251"/>
      <c r="X2810" s="4493" t="s">
        <v>7042</v>
      </c>
      <c r="Y2810" s="250"/>
      <c r="Z2810" s="251"/>
      <c r="AA2810" s="3506">
        <v>12767642</v>
      </c>
      <c r="AB2810" s="250"/>
      <c r="AC2810" s="33">
        <v>75000</v>
      </c>
      <c r="AD2810" s="471">
        <v>16417.5</v>
      </c>
      <c r="AE2810" s="33">
        <f t="shared" si="112"/>
        <v>222757.5</v>
      </c>
      <c r="AF2810" s="31" t="s">
        <v>19700</v>
      </c>
      <c r="AG2810" s="26"/>
    </row>
    <row r="2811" spans="1:33" s="4113" customFormat="1" ht="30" customHeight="1">
      <c r="A2811" s="6364" t="s">
        <v>20028</v>
      </c>
      <c r="B2811" s="1504" t="s">
        <v>20534</v>
      </c>
      <c r="C2811" s="358">
        <v>45803</v>
      </c>
      <c r="D2811" s="358">
        <v>45847</v>
      </c>
      <c r="E2811" s="37"/>
      <c r="F2811" s="449"/>
      <c r="G2811" s="360">
        <v>5940</v>
      </c>
      <c r="H2811" s="6365" t="s">
        <v>11810</v>
      </c>
      <c r="I2811" s="539"/>
      <c r="J2811" s="450" t="s">
        <v>19414</v>
      </c>
      <c r="K2811" s="6366" t="s">
        <v>20535</v>
      </c>
      <c r="L2811" s="6367" t="s">
        <v>193</v>
      </c>
      <c r="M2811" s="135" t="s">
        <v>20537</v>
      </c>
      <c r="N2811" s="364"/>
      <c r="O2811" s="365">
        <v>6</v>
      </c>
      <c r="P2811" s="365">
        <v>6</v>
      </c>
      <c r="Q2811" s="2990" t="s">
        <v>20536</v>
      </c>
      <c r="R2811" s="366"/>
      <c r="S2811" s="366"/>
      <c r="T2811" s="366"/>
      <c r="U2811" s="366"/>
      <c r="V2811" s="366"/>
      <c r="W2811" s="366"/>
      <c r="X2811" s="366"/>
      <c r="Y2811" s="366"/>
      <c r="Z2811" s="364"/>
      <c r="AA2811" s="6368">
        <v>12773035</v>
      </c>
      <c r="AB2811" s="366"/>
      <c r="AC2811" s="280"/>
      <c r="AD2811" s="542"/>
      <c r="AE2811" s="280"/>
      <c r="AF2811" s="68" t="s">
        <v>19700</v>
      </c>
      <c r="AG2811" s="71"/>
    </row>
    <row r="2812" spans="1:33" ht="30" customHeight="1">
      <c r="A2812" s="4235" t="s">
        <v>13710</v>
      </c>
      <c r="B2812" s="5565" t="s">
        <v>20538</v>
      </c>
      <c r="C2812" s="340">
        <v>45803</v>
      </c>
      <c r="D2812" s="340">
        <v>45819</v>
      </c>
      <c r="E2812" s="422"/>
      <c r="F2812" s="374"/>
      <c r="G2812" s="339">
        <v>8623</v>
      </c>
      <c r="H2812" s="4174" t="s">
        <v>20539</v>
      </c>
      <c r="I2812" s="487"/>
      <c r="J2812" s="4236" t="s">
        <v>20540</v>
      </c>
      <c r="K2812" s="4176" t="s">
        <v>20541</v>
      </c>
      <c r="L2812" s="3748" t="s">
        <v>28</v>
      </c>
      <c r="M2812" s="338" t="s">
        <v>20542</v>
      </c>
      <c r="N2812" s="255"/>
      <c r="O2812" s="258">
        <v>2</v>
      </c>
      <c r="P2812" s="258">
        <v>2</v>
      </c>
      <c r="Q2812" s="4175" t="s">
        <v>20371</v>
      </c>
      <c r="R2812" s="309"/>
      <c r="S2812" s="250"/>
      <c r="T2812" s="250"/>
      <c r="U2812" s="250"/>
      <c r="V2812" s="4177" t="s">
        <v>2073</v>
      </c>
      <c r="W2812" s="251"/>
      <c r="X2812" s="4177" t="s">
        <v>37</v>
      </c>
      <c r="Y2812" s="250"/>
      <c r="Z2812" s="251"/>
      <c r="AA2812" s="3506">
        <v>12771980</v>
      </c>
      <c r="AB2812" s="250"/>
      <c r="AC2812" s="33">
        <v>8700</v>
      </c>
      <c r="AD2812" s="471">
        <v>10246</v>
      </c>
      <c r="AE2812" s="33">
        <f t="shared" si="112"/>
        <v>29192</v>
      </c>
      <c r="AF2812" s="31" t="s">
        <v>19700</v>
      </c>
      <c r="AG2812" s="26"/>
    </row>
    <row r="2813" spans="1:33" ht="30" customHeight="1">
      <c r="A2813" s="4529" t="s">
        <v>10036</v>
      </c>
      <c r="B2813" s="4675" t="s">
        <v>20548</v>
      </c>
      <c r="C2813" s="340">
        <v>45801</v>
      </c>
      <c r="D2813" s="340">
        <v>45818</v>
      </c>
      <c r="E2813" s="422"/>
      <c r="F2813" s="374"/>
      <c r="G2813" s="339">
        <v>8589</v>
      </c>
      <c r="H2813" s="4524" t="s">
        <v>9128</v>
      </c>
      <c r="I2813" s="487"/>
      <c r="J2813" s="4530" t="s">
        <v>20549</v>
      </c>
      <c r="K2813" s="4526" t="s">
        <v>20550</v>
      </c>
      <c r="L2813" s="4527" t="s">
        <v>173</v>
      </c>
      <c r="M2813" s="338" t="s">
        <v>20571</v>
      </c>
      <c r="N2813" s="255"/>
      <c r="O2813" s="258">
        <v>1</v>
      </c>
      <c r="P2813" s="258">
        <v>1</v>
      </c>
      <c r="Q2813" s="4525" t="s">
        <v>15187</v>
      </c>
      <c r="R2813" s="309"/>
      <c r="S2813" s="250"/>
      <c r="T2813" s="250"/>
      <c r="U2813" s="250"/>
      <c r="V2813" s="4177" t="s">
        <v>2073</v>
      </c>
      <c r="W2813" s="250"/>
      <c r="X2813" s="4177" t="s">
        <v>37</v>
      </c>
      <c r="Y2813" s="250"/>
      <c r="Z2813" s="251"/>
      <c r="AA2813" s="3566">
        <v>4504575736</v>
      </c>
      <c r="AB2813" s="250"/>
      <c r="AC2813" s="33">
        <v>0</v>
      </c>
      <c r="AD2813" s="471">
        <v>6318</v>
      </c>
      <c r="AE2813" s="33">
        <f t="shared" si="112"/>
        <v>6318</v>
      </c>
      <c r="AF2813" s="31"/>
      <c r="AG2813" s="26"/>
    </row>
    <row r="2814" spans="1:33" ht="30" customHeight="1">
      <c r="A2814" s="4117" t="s">
        <v>20028</v>
      </c>
      <c r="B2814" s="5010" t="s">
        <v>20556</v>
      </c>
      <c r="C2814" s="340">
        <v>45804</v>
      </c>
      <c r="D2814" s="340">
        <v>45840</v>
      </c>
      <c r="E2814" s="422"/>
      <c r="F2814" s="374"/>
      <c r="G2814" s="339">
        <v>5940</v>
      </c>
      <c r="H2814" s="3957" t="s">
        <v>818</v>
      </c>
      <c r="I2814" s="487"/>
      <c r="J2814" s="4118" t="s">
        <v>20557</v>
      </c>
      <c r="K2814" s="3958" t="s">
        <v>20558</v>
      </c>
      <c r="L2814" s="3959" t="s">
        <v>4019</v>
      </c>
      <c r="M2814" s="338" t="s">
        <v>20560</v>
      </c>
      <c r="N2814" s="255"/>
      <c r="O2814" s="258">
        <v>15</v>
      </c>
      <c r="P2814" s="258">
        <v>15</v>
      </c>
      <c r="Q2814" s="3758" t="s">
        <v>20559</v>
      </c>
      <c r="R2814" s="309"/>
      <c r="S2814" s="250"/>
      <c r="T2814" s="250"/>
      <c r="U2814" s="250"/>
      <c r="V2814" s="3947" t="s">
        <v>2073</v>
      </c>
      <c r="W2814" s="251"/>
      <c r="X2814" s="3947" t="s">
        <v>37</v>
      </c>
      <c r="Y2814" s="250"/>
      <c r="Z2814" s="251"/>
      <c r="AA2814" s="3506">
        <v>12778173</v>
      </c>
      <c r="AB2814" s="250"/>
      <c r="AC2814" s="33">
        <v>52000</v>
      </c>
      <c r="AD2814" s="471">
        <v>16417.5</v>
      </c>
      <c r="AE2814" s="33">
        <f t="shared" si="112"/>
        <v>298262.5</v>
      </c>
      <c r="AF2814" s="31" t="s">
        <v>19700</v>
      </c>
      <c r="AG2814" s="26"/>
    </row>
    <row r="2815" spans="1:33" ht="30" customHeight="1">
      <c r="A2815" s="4144" t="s">
        <v>13710</v>
      </c>
      <c r="B2815" s="5532" t="s">
        <v>20561</v>
      </c>
      <c r="C2815" s="340">
        <v>45804</v>
      </c>
      <c r="D2815" s="340">
        <v>45819</v>
      </c>
      <c r="E2815" s="422"/>
      <c r="F2815" s="374"/>
      <c r="G2815" s="339">
        <v>8623</v>
      </c>
      <c r="H2815" s="3957" t="s">
        <v>7133</v>
      </c>
      <c r="I2815" s="487"/>
      <c r="J2815" s="4458" t="s">
        <v>20562</v>
      </c>
      <c r="K2815" s="3958" t="s">
        <v>20563</v>
      </c>
      <c r="L2815" s="3959" t="s">
        <v>76</v>
      </c>
      <c r="M2815" s="338" t="s">
        <v>20564</v>
      </c>
      <c r="N2815" s="255"/>
      <c r="O2815" s="258">
        <v>4</v>
      </c>
      <c r="P2815" s="258">
        <v>4</v>
      </c>
      <c r="Q2815" s="3758" t="s">
        <v>20371</v>
      </c>
      <c r="R2815" s="309"/>
      <c r="S2815" s="250"/>
      <c r="T2815" s="250"/>
      <c r="U2815" s="250"/>
      <c r="V2815" s="4177" t="s">
        <v>2073</v>
      </c>
      <c r="W2815" s="250"/>
      <c r="X2815" s="4177" t="s">
        <v>37</v>
      </c>
      <c r="Y2815" s="250"/>
      <c r="Z2815" s="251"/>
      <c r="AA2815" s="3506">
        <v>12776284</v>
      </c>
      <c r="AB2815" s="250"/>
      <c r="AC2815" s="33">
        <v>6090</v>
      </c>
      <c r="AD2815" s="471">
        <v>10246</v>
      </c>
      <c r="AE2815" s="33">
        <f t="shared" si="112"/>
        <v>47074</v>
      </c>
      <c r="AF2815" s="31" t="s">
        <v>19700</v>
      </c>
      <c r="AG2815" s="26"/>
    </row>
    <row r="2816" spans="1:33" ht="30" customHeight="1">
      <c r="A2816" s="5144" t="s">
        <v>13710</v>
      </c>
      <c r="B2816" s="5164" t="s">
        <v>20672</v>
      </c>
      <c r="C2816" s="340">
        <v>45805</v>
      </c>
      <c r="D2816" s="340">
        <v>45826</v>
      </c>
      <c r="E2816" s="422"/>
      <c r="F2816" s="374"/>
      <c r="G2816" s="339">
        <v>8623</v>
      </c>
      <c r="H2816" s="4194" t="s">
        <v>1388</v>
      </c>
      <c r="I2816" s="487"/>
      <c r="J2816" s="5145" t="s">
        <v>20673</v>
      </c>
      <c r="K2816" s="4196" t="s">
        <v>20674</v>
      </c>
      <c r="L2816" s="3959" t="s">
        <v>76</v>
      </c>
      <c r="M2816" s="338" t="s">
        <v>20676</v>
      </c>
      <c r="N2816" s="255"/>
      <c r="O2816" s="258">
        <v>4</v>
      </c>
      <c r="P2816" s="258">
        <v>4</v>
      </c>
      <c r="Q2816" s="4195" t="s">
        <v>20371</v>
      </c>
      <c r="R2816" s="309"/>
      <c r="S2816" s="250"/>
      <c r="T2816" s="250"/>
      <c r="U2816" s="250"/>
      <c r="V2816" s="4177" t="s">
        <v>2073</v>
      </c>
      <c r="W2816" s="250"/>
      <c r="X2816" s="4177" t="s">
        <v>37</v>
      </c>
      <c r="Y2816" s="250"/>
      <c r="Z2816" s="251"/>
      <c r="AA2816" s="3506" t="s">
        <v>20675</v>
      </c>
      <c r="AB2816" s="250"/>
      <c r="AC2816" s="33">
        <v>13050</v>
      </c>
      <c r="AD2816" s="471">
        <v>10246</v>
      </c>
      <c r="AE2816" s="33">
        <f t="shared" si="112"/>
        <v>54034</v>
      </c>
      <c r="AF2816" s="31" t="s">
        <v>19700</v>
      </c>
      <c r="AG2816" s="26"/>
    </row>
    <row r="2817" spans="1:33" ht="30" customHeight="1">
      <c r="A2817" s="3339" t="s">
        <v>20028</v>
      </c>
      <c r="B2817" s="6387" t="s">
        <v>20693</v>
      </c>
      <c r="C2817" s="340">
        <v>45806</v>
      </c>
      <c r="D2817" s="340">
        <v>45937</v>
      </c>
      <c r="E2817" s="422"/>
      <c r="F2817" s="374"/>
      <c r="G2817" s="339">
        <v>5940</v>
      </c>
      <c r="H2817" s="4194" t="s">
        <v>5714</v>
      </c>
      <c r="I2817" s="487"/>
      <c r="J2817" s="4195" t="s">
        <v>20694</v>
      </c>
      <c r="K2817" s="4196" t="s">
        <v>20695</v>
      </c>
      <c r="L2817" s="3911" t="s">
        <v>173</v>
      </c>
      <c r="M2817" s="338" t="s">
        <v>20696</v>
      </c>
      <c r="N2817" s="255"/>
      <c r="O2817" s="258">
        <v>1</v>
      </c>
      <c r="P2817" s="258">
        <v>1</v>
      </c>
      <c r="Q2817" s="4195" t="s">
        <v>19860</v>
      </c>
      <c r="R2817" s="309"/>
      <c r="S2817" s="250"/>
      <c r="T2817" s="250"/>
      <c r="U2817" s="250"/>
      <c r="V2817" s="4177" t="s">
        <v>2073</v>
      </c>
      <c r="W2817" s="250"/>
      <c r="X2817" s="4177" t="s">
        <v>37</v>
      </c>
      <c r="Y2817" s="250"/>
      <c r="Z2817" s="251"/>
      <c r="AA2817" s="3506">
        <v>12786880</v>
      </c>
      <c r="AB2817" s="250"/>
      <c r="AC2817" s="33">
        <v>170000</v>
      </c>
      <c r="AD2817" s="471">
        <v>16417.5</v>
      </c>
      <c r="AE2817" s="33">
        <f t="shared" si="112"/>
        <v>186417.5</v>
      </c>
      <c r="AF2817" s="31" t="s">
        <v>19700</v>
      </c>
      <c r="AG2817" s="26"/>
    </row>
    <row r="2818" spans="1:33" ht="30" customHeight="1">
      <c r="A2818" s="6407" t="s">
        <v>20028</v>
      </c>
      <c r="B2818" s="6418" t="s">
        <v>20702</v>
      </c>
      <c r="C2818" s="4193">
        <v>45806</v>
      </c>
      <c r="D2818" s="340">
        <v>45842</v>
      </c>
      <c r="E2818" s="422"/>
      <c r="F2818" s="374"/>
      <c r="G2818" s="339">
        <v>5940</v>
      </c>
      <c r="H2818" s="4194" t="s">
        <v>5862</v>
      </c>
      <c r="I2818" s="487"/>
      <c r="J2818" s="6412" t="s">
        <v>20703</v>
      </c>
      <c r="K2818" s="4196" t="s">
        <v>20704</v>
      </c>
      <c r="L2818" s="3911" t="s">
        <v>332</v>
      </c>
      <c r="M2818" s="338" t="s">
        <v>19699</v>
      </c>
      <c r="N2818" s="255"/>
      <c r="O2818" s="258">
        <v>17</v>
      </c>
      <c r="P2818" s="257">
        <v>18</v>
      </c>
      <c r="Q2818" s="4195" t="s">
        <v>20705</v>
      </c>
      <c r="R2818" s="309"/>
      <c r="S2818" s="250"/>
      <c r="T2818" s="250"/>
      <c r="U2818" s="250"/>
      <c r="V2818" s="4197" t="s">
        <v>21682</v>
      </c>
      <c r="W2818" s="251"/>
      <c r="X2818" s="4197" t="s">
        <v>7042</v>
      </c>
      <c r="Y2818" s="250"/>
      <c r="Z2818" s="251"/>
      <c r="AA2818" s="3506">
        <v>12786860</v>
      </c>
      <c r="AB2818" s="250"/>
      <c r="AC2818" s="33">
        <v>52000</v>
      </c>
      <c r="AD2818" s="471">
        <v>16417.5</v>
      </c>
      <c r="AE2818" s="33">
        <f t="shared" si="112"/>
        <v>347515</v>
      </c>
      <c r="AF2818" s="31" t="s">
        <v>19700</v>
      </c>
      <c r="AG2818" s="26"/>
    </row>
    <row r="2819" spans="1:33" ht="30" customHeight="1">
      <c r="A2819" s="4640" t="s">
        <v>13710</v>
      </c>
      <c r="B2819" s="5007" t="s">
        <v>20706</v>
      </c>
      <c r="C2819" s="340">
        <v>45806</v>
      </c>
      <c r="D2819" s="340">
        <v>45826</v>
      </c>
      <c r="E2819" s="422"/>
      <c r="F2819" s="374"/>
      <c r="G2819" s="339">
        <v>8623</v>
      </c>
      <c r="H2819" s="4194" t="s">
        <v>3499</v>
      </c>
      <c r="I2819" s="487"/>
      <c r="J2819" s="4641" t="s">
        <v>20707</v>
      </c>
      <c r="K2819" s="4196" t="s">
        <v>20708</v>
      </c>
      <c r="L2819" s="3911" t="s">
        <v>28</v>
      </c>
      <c r="M2819" s="338" t="s">
        <v>20709</v>
      </c>
      <c r="N2819" s="255"/>
      <c r="O2819" s="258">
        <v>2</v>
      </c>
      <c r="P2819" s="258">
        <v>2</v>
      </c>
      <c r="Q2819" s="4195" t="s">
        <v>20371</v>
      </c>
      <c r="R2819" s="309"/>
      <c r="S2819" s="250"/>
      <c r="T2819" s="250"/>
      <c r="U2819" s="250"/>
      <c r="V2819" s="4197" t="s">
        <v>21682</v>
      </c>
      <c r="W2819" s="250"/>
      <c r="X2819" s="4197" t="s">
        <v>7042</v>
      </c>
      <c r="Y2819" s="250"/>
      <c r="Z2819" s="251"/>
      <c r="AA2819" s="3506">
        <v>12785761</v>
      </c>
      <c r="AB2819" s="250"/>
      <c r="AC2819" s="33">
        <v>8700</v>
      </c>
      <c r="AD2819" s="471">
        <v>10246</v>
      </c>
      <c r="AE2819" s="33">
        <f t="shared" si="112"/>
        <v>29192</v>
      </c>
      <c r="AF2819" s="31" t="s">
        <v>19700</v>
      </c>
      <c r="AG2819" s="26"/>
    </row>
    <row r="2820" spans="1:33" ht="30" customHeight="1">
      <c r="A2820" s="5993" t="s">
        <v>20028</v>
      </c>
      <c r="B2820" s="6026" t="s">
        <v>20819</v>
      </c>
      <c r="C2820" s="340">
        <v>45808</v>
      </c>
      <c r="D2820" s="340">
        <v>45939</v>
      </c>
      <c r="E2820" s="422"/>
      <c r="F2820" s="374"/>
      <c r="G2820" s="339"/>
      <c r="H2820" s="4711" t="s">
        <v>4734</v>
      </c>
      <c r="I2820" s="487"/>
      <c r="J2820" s="5995" t="s">
        <v>13316</v>
      </c>
      <c r="K2820" s="4713" t="s">
        <v>20820</v>
      </c>
      <c r="L2820" s="4714" t="s">
        <v>193</v>
      </c>
      <c r="M2820" s="338" t="s">
        <v>20822</v>
      </c>
      <c r="N2820" s="255"/>
      <c r="O2820" s="258">
        <v>6</v>
      </c>
      <c r="P2820" s="258">
        <v>6</v>
      </c>
      <c r="Q2820" s="4712" t="s">
        <v>20817</v>
      </c>
      <c r="R2820" s="309"/>
      <c r="S2820" s="250"/>
      <c r="T2820" s="250"/>
      <c r="U2820" s="250"/>
      <c r="V2820" s="4715" t="s">
        <v>2073</v>
      </c>
      <c r="W2820" s="250"/>
      <c r="X2820" s="4715" t="s">
        <v>7042</v>
      </c>
      <c r="Y2820" s="250"/>
      <c r="Z2820" s="251"/>
      <c r="AA2820" s="3506" t="s">
        <v>20821</v>
      </c>
      <c r="AB2820" s="250"/>
      <c r="AC2820" s="33">
        <v>120000</v>
      </c>
      <c r="AD2820" s="471">
        <v>16417.5</v>
      </c>
      <c r="AE2820" s="33">
        <f t="shared" si="112"/>
        <v>218505</v>
      </c>
      <c r="AF2820" s="31" t="s">
        <v>19700</v>
      </c>
      <c r="AG2820" s="26"/>
    </row>
    <row r="2821" spans="1:33" ht="30" customHeight="1">
      <c r="A2821" s="3994" t="s">
        <v>16214</v>
      </c>
      <c r="B2821" s="9698" t="s">
        <v>20836</v>
      </c>
      <c r="C2821" s="9752">
        <v>45810</v>
      </c>
      <c r="D2821" s="9752">
        <v>45939</v>
      </c>
      <c r="E2821" s="9721"/>
      <c r="F2821" s="9714"/>
      <c r="G2821" s="9708">
        <v>5940</v>
      </c>
      <c r="H2821" s="11473" t="s">
        <v>447</v>
      </c>
      <c r="I2821" s="9701"/>
      <c r="J2821" s="11481" t="s">
        <v>20837</v>
      </c>
      <c r="K2821" s="9946" t="s">
        <v>20838</v>
      </c>
      <c r="L2821" s="4087" t="s">
        <v>76</v>
      </c>
      <c r="M2821" s="9231" t="s">
        <v>20840</v>
      </c>
      <c r="N2821" s="255"/>
      <c r="O2821" s="258">
        <v>4</v>
      </c>
      <c r="P2821" s="258">
        <v>4</v>
      </c>
      <c r="Q2821" s="11478" t="s">
        <v>20839</v>
      </c>
      <c r="R2821" s="309"/>
      <c r="S2821" s="250"/>
      <c r="T2821" s="250"/>
      <c r="U2821" s="250"/>
      <c r="V2821" s="9925" t="s">
        <v>9338</v>
      </c>
      <c r="W2821" s="3455"/>
      <c r="X2821" s="9925" t="s">
        <v>7042</v>
      </c>
      <c r="Y2821" s="250"/>
      <c r="Z2821" s="251"/>
      <c r="AA2821" s="9859">
        <v>12794694</v>
      </c>
      <c r="AB2821" s="250"/>
      <c r="AC2821" s="9660">
        <v>142000</v>
      </c>
      <c r="AD2821" s="471">
        <v>16417.5</v>
      </c>
      <c r="AE2821" s="9660">
        <f>SUM(AD2821*P2821+AC2821+AD2822+AD2823)</f>
        <v>346970</v>
      </c>
      <c r="AF2821" s="9224" t="s">
        <v>19700</v>
      </c>
      <c r="AG2821" s="26"/>
    </row>
    <row r="2822" spans="1:33" ht="30" customHeight="1">
      <c r="A2822" s="3994" t="s">
        <v>16214</v>
      </c>
      <c r="B2822" s="9699"/>
      <c r="C2822" s="9784"/>
      <c r="D2822" s="9784"/>
      <c r="E2822" s="9722"/>
      <c r="F2822" s="9795"/>
      <c r="G2822" s="9709"/>
      <c r="H2822" s="11474"/>
      <c r="I2822" s="9702"/>
      <c r="J2822" s="11479"/>
      <c r="K2822" s="9947"/>
      <c r="L2822" s="4714" t="s">
        <v>8516</v>
      </c>
      <c r="M2822" s="9309"/>
      <c r="N2822" s="6310" t="s">
        <v>3957</v>
      </c>
      <c r="O2822" s="258">
        <v>1</v>
      </c>
      <c r="P2822" s="258">
        <v>1</v>
      </c>
      <c r="Q2822" s="11479"/>
      <c r="R2822" s="309"/>
      <c r="S2822" s="250"/>
      <c r="T2822" s="250"/>
      <c r="U2822" s="250"/>
      <c r="V2822" s="9717"/>
      <c r="W2822" s="3455"/>
      <c r="X2822" s="9717"/>
      <c r="Y2822" s="250"/>
      <c r="Z2822" s="251"/>
      <c r="AA2822" s="9860"/>
      <c r="AB2822" s="250"/>
      <c r="AC2822" s="9661"/>
      <c r="AD2822" s="471">
        <v>104475</v>
      </c>
      <c r="AE2822" s="9661"/>
      <c r="AF2822" s="9212"/>
      <c r="AG2822" s="26"/>
    </row>
    <row r="2823" spans="1:33" ht="30" customHeight="1">
      <c r="A2823" s="3994" t="s">
        <v>16214</v>
      </c>
      <c r="B2823" s="9700"/>
      <c r="C2823" s="9753"/>
      <c r="D2823" s="9753"/>
      <c r="E2823" s="9410"/>
      <c r="F2823" s="9715"/>
      <c r="G2823" s="9710"/>
      <c r="H2823" s="11475"/>
      <c r="I2823" s="9703"/>
      <c r="J2823" s="11480"/>
      <c r="K2823" s="9948"/>
      <c r="L2823" s="6335" t="s">
        <v>9966</v>
      </c>
      <c r="M2823" s="9280"/>
      <c r="N2823" s="6310" t="s">
        <v>3951</v>
      </c>
      <c r="O2823" s="258">
        <v>1</v>
      </c>
      <c r="P2823" s="258">
        <v>1</v>
      </c>
      <c r="Q2823" s="11480"/>
      <c r="R2823" s="309"/>
      <c r="S2823" s="250"/>
      <c r="T2823" s="250"/>
      <c r="U2823" s="250"/>
      <c r="V2823" s="9718"/>
      <c r="W2823" s="3455"/>
      <c r="X2823" s="9718"/>
      <c r="Y2823" s="250"/>
      <c r="Z2823" s="251"/>
      <c r="AA2823" s="9861"/>
      <c r="AB2823" s="250"/>
      <c r="AC2823" s="9662"/>
      <c r="AD2823" s="471">
        <v>34825</v>
      </c>
      <c r="AE2823" s="9662"/>
      <c r="AF2823" s="9071"/>
      <c r="AG2823" s="26"/>
    </row>
    <row r="2824" spans="1:33" ht="30" customHeight="1">
      <c r="A2824" s="4274" t="s">
        <v>13710</v>
      </c>
      <c r="B2824" s="4958" t="s">
        <v>21002</v>
      </c>
      <c r="C2824" s="4271">
        <v>45813</v>
      </c>
      <c r="D2824" s="4285">
        <v>45834</v>
      </c>
      <c r="E2824" s="45"/>
      <c r="F2824" s="4272"/>
      <c r="G2824" s="4008">
        <v>8623</v>
      </c>
      <c r="H2824" s="4286" t="s">
        <v>3564</v>
      </c>
      <c r="I2824" s="4284" t="s">
        <v>25</v>
      </c>
      <c r="J2824" s="4287" t="s">
        <v>21003</v>
      </c>
      <c r="K2824" s="4288" t="s">
        <v>21004</v>
      </c>
      <c r="L2824" s="4289" t="s">
        <v>173</v>
      </c>
      <c r="M2824" s="3705" t="s">
        <v>21006</v>
      </c>
      <c r="N2824" s="4273"/>
      <c r="O2824" s="261">
        <v>1</v>
      </c>
      <c r="P2824" s="261">
        <v>1</v>
      </c>
      <c r="Q2824" s="4553" t="s">
        <v>21005</v>
      </c>
      <c r="R2824" s="398"/>
      <c r="S2824" s="4034"/>
      <c r="T2824" s="4034"/>
      <c r="U2824" s="4034"/>
      <c r="V2824" s="4290" t="s">
        <v>2073</v>
      </c>
      <c r="W2824" s="4007"/>
      <c r="X2824" s="4290" t="s">
        <v>37</v>
      </c>
      <c r="Y2824" s="4034"/>
      <c r="Z2824" s="4007"/>
      <c r="AA2824" s="4010">
        <v>12811205</v>
      </c>
      <c r="AB2824" s="4034"/>
      <c r="AC2824" s="1879">
        <v>8700</v>
      </c>
      <c r="AD2824" s="4035">
        <v>10246</v>
      </c>
      <c r="AE2824" s="1879">
        <f t="shared" si="112"/>
        <v>18946</v>
      </c>
      <c r="AF2824" s="247" t="s">
        <v>19700</v>
      </c>
      <c r="AG2824" s="27"/>
    </row>
    <row r="2825" spans="1:33" s="252" customFormat="1" ht="30" customHeight="1">
      <c r="A2825" s="3339" t="s">
        <v>20028</v>
      </c>
      <c r="B2825" s="8163" t="s">
        <v>21168</v>
      </c>
      <c r="C2825" s="4064">
        <v>45817</v>
      </c>
      <c r="D2825" s="4064">
        <v>45846</v>
      </c>
      <c r="E2825" s="422"/>
      <c r="F2825" s="373"/>
      <c r="G2825" s="256">
        <v>5940</v>
      </c>
      <c r="H2825" s="4086" t="s">
        <v>478</v>
      </c>
      <c r="I2825" s="503"/>
      <c r="J2825" s="4087" t="s">
        <v>21169</v>
      </c>
      <c r="K2825" s="4031" t="s">
        <v>21170</v>
      </c>
      <c r="L2825" s="4065" t="s">
        <v>28</v>
      </c>
      <c r="M2825" s="582" t="s">
        <v>21172</v>
      </c>
      <c r="N2825" s="256"/>
      <c r="O2825" s="4088">
        <v>2</v>
      </c>
      <c r="P2825" s="4088">
        <v>2</v>
      </c>
      <c r="Q2825" s="4031" t="s">
        <v>21171</v>
      </c>
      <c r="R2825" s="256"/>
      <c r="V2825" s="4091" t="s">
        <v>2073</v>
      </c>
      <c r="X2825" s="4091" t="s">
        <v>37</v>
      </c>
      <c r="AA2825" s="3722">
        <v>12820426</v>
      </c>
      <c r="AC2825" s="265">
        <v>15000</v>
      </c>
      <c r="AD2825" s="4039">
        <v>16417.5</v>
      </c>
      <c r="AE2825" s="1879">
        <f t="shared" si="112"/>
        <v>47835</v>
      </c>
      <c r="AF2825" s="247" t="s">
        <v>19700</v>
      </c>
      <c r="AG2825" s="6"/>
    </row>
    <row r="2826" spans="1:33" s="252" customFormat="1" ht="30" customHeight="1">
      <c r="A2826" s="6424" t="s">
        <v>20028</v>
      </c>
      <c r="B2826" s="5819" t="s">
        <v>21218</v>
      </c>
      <c r="C2826" s="4064">
        <v>45818</v>
      </c>
      <c r="D2826" s="4064">
        <v>45946</v>
      </c>
      <c r="E2826" s="422"/>
      <c r="F2826" s="373"/>
      <c r="G2826" s="256">
        <v>5940</v>
      </c>
      <c r="H2826" s="4123" t="s">
        <v>8510</v>
      </c>
      <c r="I2826" s="503"/>
      <c r="J2826" s="6425" t="s">
        <v>21219</v>
      </c>
      <c r="K2826" s="4811" t="s">
        <v>21220</v>
      </c>
      <c r="L2826" s="4811" t="s">
        <v>173</v>
      </c>
      <c r="M2826" s="582" t="s">
        <v>21221</v>
      </c>
      <c r="N2826" s="256"/>
      <c r="O2826" s="4088">
        <v>1</v>
      </c>
      <c r="P2826" s="4088">
        <v>1</v>
      </c>
      <c r="Q2826" s="3157" t="s">
        <v>20242</v>
      </c>
      <c r="R2826" s="256"/>
      <c r="V2826" s="4091" t="s">
        <v>2073</v>
      </c>
      <c r="X2826" s="4091" t="s">
        <v>37</v>
      </c>
      <c r="AA2826" s="3506">
        <v>12824895</v>
      </c>
      <c r="AC2826" s="265">
        <v>90000</v>
      </c>
      <c r="AD2826" s="4039">
        <v>16417.5</v>
      </c>
      <c r="AE2826" s="1879">
        <f t="shared" si="112"/>
        <v>106417.5</v>
      </c>
      <c r="AF2826" s="247" t="s">
        <v>19700</v>
      </c>
      <c r="AG2826" s="6"/>
    </row>
    <row r="2827" spans="1:33" s="4041" customFormat="1" ht="30" customHeight="1">
      <c r="A2827" s="4439" t="s">
        <v>13710</v>
      </c>
      <c r="B2827" s="9907" t="s">
        <v>21242</v>
      </c>
      <c r="C2827" s="9891">
        <v>45814</v>
      </c>
      <c r="D2827" s="9891">
        <v>45834</v>
      </c>
      <c r="E2827" s="9721"/>
      <c r="F2827" s="11406"/>
      <c r="G2827" s="10597">
        <v>8623</v>
      </c>
      <c r="H2827" s="9932" t="s">
        <v>21243</v>
      </c>
      <c r="I2827" s="9941"/>
      <c r="J2827" s="10006" t="s">
        <v>21244</v>
      </c>
      <c r="K2827" s="10004" t="s">
        <v>21245</v>
      </c>
      <c r="L2827" s="4155" t="s">
        <v>76</v>
      </c>
      <c r="M2827" s="9231" t="s">
        <v>21247</v>
      </c>
      <c r="N2827" s="342"/>
      <c r="O2827" s="4440">
        <v>4</v>
      </c>
      <c r="P2827" s="4440">
        <v>4</v>
      </c>
      <c r="Q2827" s="10004" t="s">
        <v>21246</v>
      </c>
      <c r="R2827" s="342"/>
      <c r="S2827" s="4009"/>
      <c r="T2827" s="4009"/>
      <c r="U2827" s="4009"/>
      <c r="V2827" s="11477" t="s">
        <v>2073</v>
      </c>
      <c r="W2827" s="4009"/>
      <c r="X2827" s="11477" t="s">
        <v>7042</v>
      </c>
      <c r="Y2827" s="4009"/>
      <c r="Z2827" s="4009"/>
      <c r="AA2827" s="9895">
        <v>12823887</v>
      </c>
      <c r="AB2827" s="4009"/>
      <c r="AC2827" s="9902">
        <v>6090</v>
      </c>
      <c r="AD2827" s="4040">
        <v>10246</v>
      </c>
      <c r="AE2827" s="9660">
        <f>SUM(AD2827*P2827+AC2827+AD2828*P2828)</f>
        <v>69748</v>
      </c>
      <c r="AF2827" s="247" t="s">
        <v>19700</v>
      </c>
      <c r="AG2827" s="4006"/>
    </row>
    <row r="2828" spans="1:33" s="4041" customFormat="1" ht="30" customHeight="1">
      <c r="A2828" s="4572" t="s">
        <v>13710</v>
      </c>
      <c r="B2828" s="9908"/>
      <c r="C2828" s="9892"/>
      <c r="D2828" s="9892"/>
      <c r="E2828" s="9410"/>
      <c r="F2828" s="11408"/>
      <c r="G2828" s="10599"/>
      <c r="H2828" s="9933"/>
      <c r="I2828" s="9942"/>
      <c r="J2828" s="10005"/>
      <c r="K2828" s="10005"/>
      <c r="L2828" s="4353" t="s">
        <v>10235</v>
      </c>
      <c r="M2828" s="9280"/>
      <c r="N2828" s="4353" t="s">
        <v>3951</v>
      </c>
      <c r="O2828" s="4088">
        <v>1</v>
      </c>
      <c r="P2828" s="4088">
        <v>1</v>
      </c>
      <c r="Q2828" s="10005"/>
      <c r="R2828" s="256"/>
      <c r="S2828" s="252"/>
      <c r="T2828" s="252"/>
      <c r="U2828" s="252"/>
      <c r="V2828" s="11085"/>
      <c r="W2828" s="252"/>
      <c r="X2828" s="11085"/>
      <c r="Y2828" s="252"/>
      <c r="Z2828" s="252"/>
      <c r="AA2828" s="9896"/>
      <c r="AB2828" s="252"/>
      <c r="AC2828" s="9903"/>
      <c r="AD2828" s="4040">
        <v>22674</v>
      </c>
      <c r="AE2828" s="9662"/>
      <c r="AF2828" s="247" t="s">
        <v>19700</v>
      </c>
      <c r="AG2828" s="6"/>
    </row>
    <row r="2829" spans="1:33" s="4041" customFormat="1" ht="30" customHeight="1">
      <c r="A2829" s="3339" t="s">
        <v>20028</v>
      </c>
      <c r="B2829" s="4557" t="s">
        <v>21248</v>
      </c>
      <c r="C2829" s="341">
        <v>45819</v>
      </c>
      <c r="D2829" s="341">
        <v>45854</v>
      </c>
      <c r="E2829" s="422"/>
      <c r="F2829" s="373"/>
      <c r="G2829" s="342">
        <v>5940</v>
      </c>
      <c r="H2829" s="5367" t="s">
        <v>6379</v>
      </c>
      <c r="I2829" s="4149"/>
      <c r="J2829" s="5368" t="s">
        <v>21249</v>
      </c>
      <c r="K2829" s="5368" t="s">
        <v>21250</v>
      </c>
      <c r="L2829" s="4155" t="s">
        <v>28</v>
      </c>
      <c r="M2829" s="338" t="s">
        <v>21253</v>
      </c>
      <c r="N2829" s="256"/>
      <c r="O2829" s="4088">
        <v>2</v>
      </c>
      <c r="P2829" s="4088">
        <v>2</v>
      </c>
      <c r="Q2829" s="5368" t="s">
        <v>21251</v>
      </c>
      <c r="R2829" s="256"/>
      <c r="S2829" s="252"/>
      <c r="T2829" s="252"/>
      <c r="U2829" s="252"/>
      <c r="V2829" s="6393" t="s">
        <v>9338</v>
      </c>
      <c r="W2829" s="252"/>
      <c r="X2829" s="6393" t="s">
        <v>7042</v>
      </c>
      <c r="Y2829" s="252"/>
      <c r="Z2829" s="252"/>
      <c r="AA2829" s="6447" t="s">
        <v>21252</v>
      </c>
      <c r="AB2829" s="252"/>
      <c r="AC2829" s="265">
        <v>52000</v>
      </c>
      <c r="AD2829" s="4040">
        <v>16417.5</v>
      </c>
      <c r="AE2829" s="1879">
        <f t="shared" si="112"/>
        <v>84835</v>
      </c>
      <c r="AF2829" s="247" t="s">
        <v>19700</v>
      </c>
      <c r="AG2829" s="6"/>
    </row>
    <row r="2830" spans="1:33" s="4041" customFormat="1" ht="30" customHeight="1">
      <c r="A2830" s="6575" t="s">
        <v>20028</v>
      </c>
      <c r="B2830" s="6649" t="s">
        <v>21286</v>
      </c>
      <c r="C2830" s="341">
        <v>45819</v>
      </c>
      <c r="D2830" s="341">
        <v>45947</v>
      </c>
      <c r="E2830" s="422"/>
      <c r="F2830" s="373"/>
      <c r="G2830" s="342">
        <v>5940</v>
      </c>
      <c r="H2830" s="5367" t="s">
        <v>1340</v>
      </c>
      <c r="I2830" s="4149"/>
      <c r="J2830" s="5368" t="s">
        <v>21287</v>
      </c>
      <c r="K2830" s="5368" t="s">
        <v>21288</v>
      </c>
      <c r="L2830" s="4155" t="s">
        <v>128</v>
      </c>
      <c r="M2830" s="338" t="s">
        <v>21290</v>
      </c>
      <c r="N2830" s="256"/>
      <c r="O2830" s="4088">
        <v>3</v>
      </c>
      <c r="P2830" s="4088">
        <v>3</v>
      </c>
      <c r="Q2830" s="5368" t="s">
        <v>21251</v>
      </c>
      <c r="R2830" s="256"/>
      <c r="S2830" s="252"/>
      <c r="T2830" s="252"/>
      <c r="U2830" s="252"/>
      <c r="V2830" s="6393" t="s">
        <v>9338</v>
      </c>
      <c r="W2830" s="252"/>
      <c r="X2830" s="6393" t="s">
        <v>7042</v>
      </c>
      <c r="Y2830" s="252"/>
      <c r="Z2830" s="252"/>
      <c r="AA2830" s="6" t="s">
        <v>21289</v>
      </c>
      <c r="AB2830" s="252"/>
      <c r="AC2830" s="265">
        <v>75000</v>
      </c>
      <c r="AD2830" s="4040">
        <v>16417.5</v>
      </c>
      <c r="AE2830" s="1879">
        <f t="shared" si="112"/>
        <v>124252.5</v>
      </c>
      <c r="AF2830" s="247" t="s">
        <v>19700</v>
      </c>
      <c r="AG2830" s="6"/>
    </row>
    <row r="2831" spans="1:33" s="4041" customFormat="1" ht="30" customHeight="1">
      <c r="A2831" s="4156" t="s">
        <v>20028</v>
      </c>
      <c r="B2831" s="5368" t="s">
        <v>21291</v>
      </c>
      <c r="C2831" s="341">
        <v>45819</v>
      </c>
      <c r="D2831" s="341">
        <v>45845</v>
      </c>
      <c r="E2831" s="422"/>
      <c r="F2831" s="373"/>
      <c r="G2831" s="342">
        <v>5940</v>
      </c>
      <c r="H2831" s="5367" t="s">
        <v>4985</v>
      </c>
      <c r="I2831" s="4149"/>
      <c r="J2831" s="5368" t="s">
        <v>21292</v>
      </c>
      <c r="K2831" s="5368" t="s">
        <v>21293</v>
      </c>
      <c r="L2831" s="4155" t="s">
        <v>173</v>
      </c>
      <c r="M2831" s="338" t="s">
        <v>21295</v>
      </c>
      <c r="N2831" s="256"/>
      <c r="O2831" s="4088">
        <v>1</v>
      </c>
      <c r="P2831" s="4088">
        <v>1</v>
      </c>
      <c r="Q2831" s="3330" t="s">
        <v>21251</v>
      </c>
      <c r="R2831" s="256"/>
      <c r="S2831" s="252"/>
      <c r="T2831" s="252"/>
      <c r="U2831" s="252"/>
      <c r="V2831" s="6351" t="s">
        <v>9338</v>
      </c>
      <c r="W2831" s="252"/>
      <c r="X2831" s="6351" t="s">
        <v>7042</v>
      </c>
      <c r="Y2831" s="252"/>
      <c r="Z2831" s="252"/>
      <c r="AA2831" s="6434" t="s">
        <v>21294</v>
      </c>
      <c r="AB2831" s="252"/>
      <c r="AC2831" s="265">
        <v>7000</v>
      </c>
      <c r="AD2831" s="4040">
        <v>16417.5</v>
      </c>
      <c r="AE2831" s="265">
        <f t="shared" si="112"/>
        <v>23417.5</v>
      </c>
      <c r="AF2831" s="247" t="s">
        <v>19700</v>
      </c>
      <c r="AG2831" s="6"/>
    </row>
    <row r="2832" spans="1:33" s="4041" customFormat="1" ht="30" customHeight="1">
      <c r="A2832" s="4156" t="s">
        <v>20028</v>
      </c>
      <c r="B2832" s="6814" t="s">
        <v>21296</v>
      </c>
      <c r="C2832" s="341">
        <v>45819</v>
      </c>
      <c r="D2832" s="341">
        <v>45841</v>
      </c>
      <c r="E2832" s="422"/>
      <c r="F2832" s="373"/>
      <c r="G2832" s="342">
        <v>5940</v>
      </c>
      <c r="H2832" s="5367" t="s">
        <v>2869</v>
      </c>
      <c r="I2832" s="4149"/>
      <c r="J2832" s="5368" t="s">
        <v>21298</v>
      </c>
      <c r="K2832" s="5368" t="s">
        <v>21297</v>
      </c>
      <c r="L2832" s="4155" t="s">
        <v>173</v>
      </c>
      <c r="M2832" s="338" t="s">
        <v>21300</v>
      </c>
      <c r="N2832" s="256"/>
      <c r="O2832" s="4088">
        <v>1</v>
      </c>
      <c r="P2832" s="4088">
        <v>1</v>
      </c>
      <c r="Q2832" s="5368" t="s">
        <v>21251</v>
      </c>
      <c r="R2832" s="256"/>
      <c r="S2832" s="252"/>
      <c r="T2832" s="252"/>
      <c r="U2832" s="252"/>
      <c r="V2832" s="5363" t="s">
        <v>9338</v>
      </c>
      <c r="W2832" s="252"/>
      <c r="X2832" s="5363" t="s">
        <v>7042</v>
      </c>
      <c r="Y2832" s="252"/>
      <c r="Z2832" s="252"/>
      <c r="AA2832" s="6" t="s">
        <v>21299</v>
      </c>
      <c r="AB2832" s="252"/>
      <c r="AC2832" s="265">
        <v>0</v>
      </c>
      <c r="AD2832" s="4040">
        <v>16417.5</v>
      </c>
      <c r="AE2832" s="265">
        <f t="shared" si="112"/>
        <v>16417.5</v>
      </c>
      <c r="AF2832" s="247" t="s">
        <v>19700</v>
      </c>
      <c r="AG2832" s="6"/>
    </row>
    <row r="2833" spans="1:33" s="4041" customFormat="1" ht="30" customHeight="1">
      <c r="A2833" s="4168" t="s">
        <v>20028</v>
      </c>
      <c r="B2833" s="5023" t="s">
        <v>21347</v>
      </c>
      <c r="C2833" s="341">
        <v>45819</v>
      </c>
      <c r="D2833" s="341">
        <v>45854</v>
      </c>
      <c r="E2833" s="422"/>
      <c r="F2833" s="373"/>
      <c r="G2833" s="342">
        <v>5940</v>
      </c>
      <c r="H2833" s="4148" t="s">
        <v>10041</v>
      </c>
      <c r="I2833" s="4149"/>
      <c r="J2833" s="4169" t="s">
        <v>21348</v>
      </c>
      <c r="K2833" s="4147" t="s">
        <v>21349</v>
      </c>
      <c r="L2833" s="4155" t="s">
        <v>173</v>
      </c>
      <c r="M2833" s="338" t="s">
        <v>21352</v>
      </c>
      <c r="N2833" s="256"/>
      <c r="O2833" s="4088">
        <v>1</v>
      </c>
      <c r="P2833" s="4088">
        <v>1</v>
      </c>
      <c r="Q2833" s="4147" t="s">
        <v>21351</v>
      </c>
      <c r="R2833" s="256"/>
      <c r="S2833" s="252"/>
      <c r="T2833" s="252"/>
      <c r="U2833" s="252"/>
      <c r="V2833" s="4150" t="s">
        <v>2073</v>
      </c>
      <c r="W2833" s="252"/>
      <c r="X2833" s="4150" t="s">
        <v>7042</v>
      </c>
      <c r="Y2833" s="252"/>
      <c r="Z2833" s="252"/>
      <c r="AA2833" s="3722" t="s">
        <v>21350</v>
      </c>
      <c r="AB2833" s="252"/>
      <c r="AC2833" s="265">
        <v>35000</v>
      </c>
      <c r="AD2833" s="4040">
        <v>16417.5</v>
      </c>
      <c r="AE2833" s="265">
        <f t="shared" ref="AE2833:AE2896" si="113">SUM(AD2833*P2833+AC2833)</f>
        <v>51417.5</v>
      </c>
      <c r="AF2833" s="247" t="s">
        <v>19700</v>
      </c>
      <c r="AG2833" s="6"/>
    </row>
    <row r="2834" spans="1:33" s="4041" customFormat="1" ht="30" customHeight="1">
      <c r="A2834" s="4334" t="s">
        <v>20028</v>
      </c>
      <c r="B2834" s="4336" t="s">
        <v>21346</v>
      </c>
      <c r="C2834" s="341">
        <v>45824</v>
      </c>
      <c r="D2834" s="341">
        <v>45852</v>
      </c>
      <c r="E2834" s="422"/>
      <c r="F2834" s="373"/>
      <c r="G2834" s="342">
        <v>5940</v>
      </c>
      <c r="H2834" s="4148" t="s">
        <v>12757</v>
      </c>
      <c r="I2834" s="4149"/>
      <c r="J2834" s="4336" t="s">
        <v>21353</v>
      </c>
      <c r="K2834" s="4147" t="s">
        <v>21354</v>
      </c>
      <c r="L2834" s="4107" t="s">
        <v>28</v>
      </c>
      <c r="M2834" s="338" t="s">
        <v>21357</v>
      </c>
      <c r="N2834" s="256"/>
      <c r="O2834" s="4088">
        <v>2</v>
      </c>
      <c r="P2834" s="4088">
        <v>2</v>
      </c>
      <c r="Q2834" s="4147" t="s">
        <v>21355</v>
      </c>
      <c r="R2834" s="256"/>
      <c r="S2834" s="252"/>
      <c r="T2834" s="252"/>
      <c r="U2834" s="252"/>
      <c r="V2834" s="4150" t="s">
        <v>2073</v>
      </c>
      <c r="W2834" s="252"/>
      <c r="X2834" s="4150" t="s">
        <v>7042</v>
      </c>
      <c r="Y2834" s="252"/>
      <c r="Z2834" s="252"/>
      <c r="AA2834" s="3722" t="s">
        <v>21356</v>
      </c>
      <c r="AB2834" s="252"/>
      <c r="AC2834" s="265">
        <v>15000</v>
      </c>
      <c r="AD2834" s="4040">
        <v>16417.5</v>
      </c>
      <c r="AE2834" s="265">
        <f t="shared" si="113"/>
        <v>47835</v>
      </c>
      <c r="AF2834" s="247" t="s">
        <v>19700</v>
      </c>
      <c r="AG2834" s="6"/>
    </row>
    <row r="2835" spans="1:33" s="4041" customFormat="1" ht="30" customHeight="1">
      <c r="A2835" s="4337" t="s">
        <v>20028</v>
      </c>
      <c r="B2835" s="5022" t="s">
        <v>21548</v>
      </c>
      <c r="C2835" s="341">
        <v>45827</v>
      </c>
      <c r="D2835" s="341">
        <v>45854</v>
      </c>
      <c r="E2835" s="422"/>
      <c r="F2835" s="373"/>
      <c r="G2835" s="342">
        <v>5940</v>
      </c>
      <c r="H2835" s="4241" t="s">
        <v>559</v>
      </c>
      <c r="I2835" s="4149"/>
      <c r="J2835" s="4338" t="s">
        <v>21549</v>
      </c>
      <c r="K2835" s="4132" t="s">
        <v>21550</v>
      </c>
      <c r="L2835" s="4131" t="s">
        <v>62</v>
      </c>
      <c r="M2835" s="338" t="s">
        <v>21553</v>
      </c>
      <c r="N2835" s="256"/>
      <c r="O2835" s="4088">
        <v>5</v>
      </c>
      <c r="P2835" s="4088">
        <v>5</v>
      </c>
      <c r="Q2835" s="4132" t="s">
        <v>21551</v>
      </c>
      <c r="R2835" s="256"/>
      <c r="S2835" s="252"/>
      <c r="T2835" s="252"/>
      <c r="U2835" s="252"/>
      <c r="V2835" s="4150" t="s">
        <v>2073</v>
      </c>
      <c r="W2835" s="252"/>
      <c r="X2835" s="4150" t="s">
        <v>7042</v>
      </c>
      <c r="Y2835" s="252"/>
      <c r="Z2835" s="252"/>
      <c r="AA2835" s="3722" t="s">
        <v>21552</v>
      </c>
      <c r="AB2835" s="252"/>
      <c r="AC2835" s="265">
        <v>15000</v>
      </c>
      <c r="AD2835" s="4040">
        <v>16417.5</v>
      </c>
      <c r="AE2835" s="265">
        <f t="shared" si="113"/>
        <v>97087.5</v>
      </c>
      <c r="AF2835" s="247" t="s">
        <v>19700</v>
      </c>
      <c r="AG2835" s="6"/>
    </row>
    <row r="2836" spans="1:33" s="4041" customFormat="1" ht="30" customHeight="1">
      <c r="A2836" s="4166" t="s">
        <v>20028</v>
      </c>
      <c r="B2836" s="4960" t="s">
        <v>21568</v>
      </c>
      <c r="C2836" s="341">
        <v>45827</v>
      </c>
      <c r="D2836" s="341">
        <v>45866</v>
      </c>
      <c r="E2836" s="422"/>
      <c r="F2836" s="373"/>
      <c r="G2836" s="342">
        <v>5940</v>
      </c>
      <c r="H2836" s="4261" t="s">
        <v>3074</v>
      </c>
      <c r="I2836" s="4149"/>
      <c r="J2836" s="4960" t="s">
        <v>21569</v>
      </c>
      <c r="K2836" s="4260" t="s">
        <v>21570</v>
      </c>
      <c r="L2836" s="4157" t="s">
        <v>28</v>
      </c>
      <c r="M2836" s="338" t="s">
        <v>21573</v>
      </c>
      <c r="N2836" s="256"/>
      <c r="O2836" s="4088">
        <v>2</v>
      </c>
      <c r="P2836" s="4088">
        <v>2</v>
      </c>
      <c r="Q2836" s="4260" t="s">
        <v>21571</v>
      </c>
      <c r="R2836" s="256"/>
      <c r="S2836" s="252"/>
      <c r="T2836" s="252"/>
      <c r="U2836" s="252"/>
      <c r="V2836" s="4150" t="s">
        <v>2073</v>
      </c>
      <c r="W2836" s="252"/>
      <c r="X2836" s="4150" t="s">
        <v>7042</v>
      </c>
      <c r="Y2836" s="252"/>
      <c r="Z2836" s="252"/>
      <c r="AA2836" s="3506" t="s">
        <v>21572</v>
      </c>
      <c r="AB2836" s="252"/>
      <c r="AC2836" s="265">
        <v>75000</v>
      </c>
      <c r="AD2836" s="4040">
        <v>16417.5</v>
      </c>
      <c r="AE2836" s="265">
        <f t="shared" si="113"/>
        <v>107835</v>
      </c>
      <c r="AF2836" s="247" t="s">
        <v>19700</v>
      </c>
      <c r="AG2836" s="6"/>
    </row>
    <row r="2837" spans="1:33" s="4041" customFormat="1" ht="30" customHeight="1">
      <c r="A2837" s="4337" t="s">
        <v>20028</v>
      </c>
      <c r="B2837" s="5022" t="s">
        <v>21574</v>
      </c>
      <c r="C2837" s="341">
        <v>45828</v>
      </c>
      <c r="D2837" s="341">
        <v>45861</v>
      </c>
      <c r="E2837" s="422"/>
      <c r="F2837" s="373"/>
      <c r="G2837" s="342">
        <v>5940</v>
      </c>
      <c r="H2837" s="4261" t="s">
        <v>6998</v>
      </c>
      <c r="I2837" s="4149"/>
      <c r="J2837" s="4338" t="s">
        <v>21575</v>
      </c>
      <c r="K2837" s="4260" t="s">
        <v>21576</v>
      </c>
      <c r="L2837" s="4157" t="s">
        <v>128</v>
      </c>
      <c r="M2837" s="338" t="s">
        <v>21578</v>
      </c>
      <c r="N2837" s="256"/>
      <c r="O2837" s="4088">
        <v>3</v>
      </c>
      <c r="P2837" s="4088">
        <v>3</v>
      </c>
      <c r="Q2837" s="4260" t="s">
        <v>21577</v>
      </c>
      <c r="R2837" s="256"/>
      <c r="S2837" s="252"/>
      <c r="T2837" s="252"/>
      <c r="U2837" s="252"/>
      <c r="V2837" s="4262" t="s">
        <v>2073</v>
      </c>
      <c r="W2837" s="252"/>
      <c r="X2837" s="4262" t="s">
        <v>7042</v>
      </c>
      <c r="Y2837" s="252"/>
      <c r="Z2837" s="252"/>
      <c r="AA2837" s="3722">
        <v>12852846</v>
      </c>
      <c r="AB2837" s="252"/>
      <c r="AC2837" s="265">
        <v>52000</v>
      </c>
      <c r="AD2837" s="4040">
        <v>16417.5</v>
      </c>
      <c r="AE2837" s="265">
        <f t="shared" si="113"/>
        <v>101252.5</v>
      </c>
      <c r="AF2837" s="247" t="s">
        <v>19700</v>
      </c>
      <c r="AG2837" s="6"/>
    </row>
    <row r="2838" spans="1:33" s="4041" customFormat="1" ht="30" customHeight="1">
      <c r="A2838" s="5634" t="s">
        <v>16214</v>
      </c>
      <c r="B2838" s="5684" t="s">
        <v>21579</v>
      </c>
      <c r="C2838" s="341">
        <v>45829</v>
      </c>
      <c r="D2838" s="341">
        <v>45856</v>
      </c>
      <c r="E2838" s="422"/>
      <c r="F2838" s="373"/>
      <c r="G2838" s="342">
        <v>5940</v>
      </c>
      <c r="H2838" s="4261" t="s">
        <v>3131</v>
      </c>
      <c r="I2838" s="4149"/>
      <c r="J2838" s="5636" t="s">
        <v>21580</v>
      </c>
      <c r="K2838" s="4260" t="s">
        <v>21581</v>
      </c>
      <c r="L2838" s="4157" t="s">
        <v>167</v>
      </c>
      <c r="M2838" s="338" t="s">
        <v>21583</v>
      </c>
      <c r="N2838" s="256"/>
      <c r="O2838" s="4088">
        <v>10</v>
      </c>
      <c r="P2838" s="4088">
        <v>10</v>
      </c>
      <c r="Q2838" s="4315" t="s">
        <v>21582</v>
      </c>
      <c r="R2838" s="256"/>
      <c r="S2838" s="252"/>
      <c r="T2838" s="252"/>
      <c r="U2838" s="252"/>
      <c r="V2838" s="4262" t="s">
        <v>2073</v>
      </c>
      <c r="W2838" s="252"/>
      <c r="X2838" s="4262" t="s">
        <v>7042</v>
      </c>
      <c r="Y2838" s="252"/>
      <c r="Z2838" s="252"/>
      <c r="AA2838" s="3722">
        <v>12853311</v>
      </c>
      <c r="AB2838" s="252"/>
      <c r="AC2838" s="265">
        <v>35000</v>
      </c>
      <c r="AD2838" s="4040">
        <v>16417.5</v>
      </c>
      <c r="AE2838" s="265">
        <f t="shared" si="113"/>
        <v>199175</v>
      </c>
      <c r="AF2838" s="247" t="s">
        <v>19700</v>
      </c>
      <c r="AG2838" s="6"/>
    </row>
    <row r="2839" spans="1:33" s="4041" customFormat="1" ht="30" customHeight="1">
      <c r="A2839" s="4574" t="s">
        <v>20028</v>
      </c>
      <c r="B2839" s="5016" t="s">
        <v>21626</v>
      </c>
      <c r="C2839" s="341">
        <v>45829</v>
      </c>
      <c r="D2839" s="341">
        <v>45854</v>
      </c>
      <c r="E2839" s="422"/>
      <c r="F2839" s="373"/>
      <c r="G2839" s="342">
        <v>5940</v>
      </c>
      <c r="H2839" s="4261" t="s">
        <v>813</v>
      </c>
      <c r="I2839" s="4149"/>
      <c r="J2839" s="4573" t="s">
        <v>21627</v>
      </c>
      <c r="K2839" s="4260" t="s">
        <v>21628</v>
      </c>
      <c r="L2839" s="4157" t="s">
        <v>173</v>
      </c>
      <c r="M2839" s="338" t="s">
        <v>21629</v>
      </c>
      <c r="N2839" s="256"/>
      <c r="O2839" s="4088">
        <v>1</v>
      </c>
      <c r="P2839" s="4088">
        <v>1</v>
      </c>
      <c r="Q2839" s="4260" t="s">
        <v>21593</v>
      </c>
      <c r="R2839" s="256"/>
      <c r="S2839" s="252"/>
      <c r="T2839" s="252"/>
      <c r="U2839" s="252"/>
      <c r="V2839" s="4262" t="s">
        <v>2073</v>
      </c>
      <c r="W2839" s="252"/>
      <c r="X2839" s="4262" t="s">
        <v>7042</v>
      </c>
      <c r="Y2839" s="252"/>
      <c r="Z2839" s="252"/>
      <c r="AA2839" s="3722">
        <v>12853412</v>
      </c>
      <c r="AB2839" s="252"/>
      <c r="AC2839" s="265">
        <v>15000</v>
      </c>
      <c r="AD2839" s="4040">
        <v>16417.5</v>
      </c>
      <c r="AE2839" s="265">
        <f>SUM(AD2839*P2839+AC2839)</f>
        <v>31417.5</v>
      </c>
      <c r="AF2839" s="247" t="s">
        <v>19700</v>
      </c>
      <c r="AG2839" s="6"/>
    </row>
    <row r="2840" spans="1:33" s="4041" customFormat="1" ht="30" customHeight="1">
      <c r="A2840" s="4574" t="s">
        <v>20028</v>
      </c>
      <c r="B2840" s="5016" t="s">
        <v>21676</v>
      </c>
      <c r="C2840" s="341">
        <v>45831</v>
      </c>
      <c r="D2840" s="4431">
        <v>45860</v>
      </c>
      <c r="E2840" s="422"/>
      <c r="F2840" s="373"/>
      <c r="G2840" s="342">
        <v>5940</v>
      </c>
      <c r="H2840" s="4432" t="s">
        <v>1707</v>
      </c>
      <c r="I2840" s="4149"/>
      <c r="J2840" s="4573" t="s">
        <v>21677</v>
      </c>
      <c r="K2840" s="4315" t="s">
        <v>21678</v>
      </c>
      <c r="L2840" s="4433" t="s">
        <v>67</v>
      </c>
      <c r="M2840" s="338" t="s">
        <v>21681</v>
      </c>
      <c r="N2840" s="256"/>
      <c r="O2840" s="4088">
        <v>7</v>
      </c>
      <c r="P2840" s="4088">
        <v>7</v>
      </c>
      <c r="Q2840" s="3330" t="s">
        <v>21679</v>
      </c>
      <c r="R2840" s="256"/>
      <c r="S2840" s="252"/>
      <c r="T2840" s="252"/>
      <c r="U2840" s="252"/>
      <c r="V2840" s="4262" t="s">
        <v>2073</v>
      </c>
      <c r="W2840" s="252"/>
      <c r="X2840" s="4262" t="s">
        <v>7042</v>
      </c>
      <c r="Y2840" s="252"/>
      <c r="Z2840" s="252"/>
      <c r="AA2840" s="3722" t="s">
        <v>21680</v>
      </c>
      <c r="AB2840" s="252"/>
      <c r="AC2840" s="265">
        <v>35000</v>
      </c>
      <c r="AD2840" s="4040">
        <v>16417.5</v>
      </c>
      <c r="AE2840" s="265">
        <f t="shared" si="113"/>
        <v>149922.5</v>
      </c>
      <c r="AF2840" s="247" t="s">
        <v>19700</v>
      </c>
      <c r="AG2840" s="6"/>
    </row>
    <row r="2841" spans="1:33" ht="30" customHeight="1">
      <c r="A2841" s="4402" t="s">
        <v>13710</v>
      </c>
      <c r="B2841" s="4971" t="s">
        <v>21707</v>
      </c>
      <c r="C2841" s="341">
        <v>45832</v>
      </c>
      <c r="D2841" s="340">
        <v>45845</v>
      </c>
      <c r="E2841" s="422"/>
      <c r="F2841" s="373"/>
      <c r="G2841" s="339">
        <v>8623</v>
      </c>
      <c r="H2841" s="3022"/>
      <c r="I2841" s="4350" t="s">
        <v>21585</v>
      </c>
      <c r="J2841" s="4403" t="s">
        <v>21708</v>
      </c>
      <c r="K2841" s="4352" t="s">
        <v>21709</v>
      </c>
      <c r="L2841" s="4353" t="s">
        <v>167</v>
      </c>
      <c r="M2841" s="338" t="s">
        <v>21712</v>
      </c>
      <c r="N2841" s="255"/>
      <c r="O2841" s="4088">
        <v>10</v>
      </c>
      <c r="P2841" s="4088">
        <v>10</v>
      </c>
      <c r="Q2841" s="4351" t="s">
        <v>21710</v>
      </c>
      <c r="R2841" s="309"/>
      <c r="S2841" s="250"/>
      <c r="T2841" s="250"/>
      <c r="U2841" s="250"/>
      <c r="V2841" s="4354" t="s">
        <v>2073</v>
      </c>
      <c r="W2841" s="251"/>
      <c r="X2841" s="4354" t="s">
        <v>7042</v>
      </c>
      <c r="Y2841" s="250"/>
      <c r="Z2841" s="251"/>
      <c r="AA2841" s="3506" t="s">
        <v>21711</v>
      </c>
      <c r="AB2841" s="250"/>
      <c r="AC2841" s="265">
        <v>0</v>
      </c>
      <c r="AD2841" s="4040">
        <v>10246</v>
      </c>
      <c r="AE2841" s="33">
        <f t="shared" si="113"/>
        <v>102460</v>
      </c>
      <c r="AF2841" s="247" t="s">
        <v>19700</v>
      </c>
      <c r="AG2841" s="26"/>
    </row>
    <row r="2842" spans="1:33" ht="30" customHeight="1">
      <c r="A2842" s="4246" t="s">
        <v>13710</v>
      </c>
      <c r="B2842" s="7078" t="s">
        <v>21794</v>
      </c>
      <c r="C2842" s="340">
        <v>45834</v>
      </c>
      <c r="D2842" s="340">
        <v>45852</v>
      </c>
      <c r="E2842" s="422"/>
      <c r="F2842" s="373"/>
      <c r="G2842" s="339">
        <v>8623</v>
      </c>
      <c r="H2842" s="6760" t="s">
        <v>11810</v>
      </c>
      <c r="I2842" s="487"/>
      <c r="J2842" s="4248" t="s">
        <v>21795</v>
      </c>
      <c r="K2842" s="6761" t="s">
        <v>21796</v>
      </c>
      <c r="L2842" s="4247" t="s">
        <v>173</v>
      </c>
      <c r="M2842" s="338" t="s">
        <v>21798</v>
      </c>
      <c r="N2842" s="255"/>
      <c r="O2842" s="4088">
        <v>1</v>
      </c>
      <c r="P2842" s="4088">
        <v>1</v>
      </c>
      <c r="Q2842" s="4248" t="s">
        <v>20371</v>
      </c>
      <c r="R2842" s="309"/>
      <c r="S2842" s="250"/>
      <c r="T2842" s="250"/>
      <c r="U2842" s="250"/>
      <c r="V2842" s="4354" t="s">
        <v>2073</v>
      </c>
      <c r="W2842" s="250"/>
      <c r="X2842" s="4354" t="s">
        <v>7042</v>
      </c>
      <c r="Y2842" s="250"/>
      <c r="Z2842" s="251"/>
      <c r="AA2842" s="7077" t="s">
        <v>21797</v>
      </c>
      <c r="AB2842" s="250"/>
      <c r="AC2842" s="265">
        <v>8700</v>
      </c>
      <c r="AD2842" s="4040">
        <v>10246</v>
      </c>
      <c r="AE2842" s="33">
        <f t="shared" si="113"/>
        <v>18946</v>
      </c>
      <c r="AF2842" s="247" t="s">
        <v>19700</v>
      </c>
      <c r="AG2842" s="26"/>
    </row>
    <row r="2843" spans="1:33" ht="30" customHeight="1">
      <c r="A2843" s="4382" t="s">
        <v>20028</v>
      </c>
      <c r="B2843" s="5021" t="s">
        <v>21911</v>
      </c>
      <c r="C2843" s="340">
        <v>45838</v>
      </c>
      <c r="D2843" s="340">
        <v>45883</v>
      </c>
      <c r="E2843" s="422"/>
      <c r="F2843" s="373"/>
      <c r="G2843" s="339">
        <v>5940</v>
      </c>
      <c r="H2843" s="4312" t="s">
        <v>4129</v>
      </c>
      <c r="I2843" s="487"/>
      <c r="J2843" s="4383" t="s">
        <v>21912</v>
      </c>
      <c r="K2843" s="4313" t="s">
        <v>21913</v>
      </c>
      <c r="L2843" s="4247" t="s">
        <v>173</v>
      </c>
      <c r="M2843" s="338" t="s">
        <v>21916</v>
      </c>
      <c r="N2843" s="255"/>
      <c r="O2843" s="4088">
        <v>1</v>
      </c>
      <c r="P2843" s="4088">
        <v>1</v>
      </c>
      <c r="Q2843" s="4255" t="s">
        <v>21914</v>
      </c>
      <c r="R2843" s="309"/>
      <c r="S2843" s="250"/>
      <c r="T2843" s="250"/>
      <c r="U2843" s="250"/>
      <c r="V2843" s="4314" t="s">
        <v>2073</v>
      </c>
      <c r="W2843" s="251"/>
      <c r="X2843" s="4314" t="s">
        <v>7042</v>
      </c>
      <c r="Y2843" s="250"/>
      <c r="Z2843" s="251"/>
      <c r="AA2843" s="3506" t="s">
        <v>21915</v>
      </c>
      <c r="AB2843" s="250"/>
      <c r="AC2843" s="265">
        <v>120000</v>
      </c>
      <c r="AD2843" s="4040">
        <v>16417.5</v>
      </c>
      <c r="AE2843" s="33">
        <f t="shared" si="113"/>
        <v>136417.5</v>
      </c>
      <c r="AF2843" s="247" t="s">
        <v>19700</v>
      </c>
      <c r="AG2843" s="26"/>
    </row>
    <row r="2844" spans="1:33" ht="30" customHeight="1">
      <c r="A2844" s="4453" t="s">
        <v>16214</v>
      </c>
      <c r="B2844" s="2992" t="s">
        <v>21971</v>
      </c>
      <c r="C2844" s="340">
        <v>45838</v>
      </c>
      <c r="D2844" s="340">
        <v>45876</v>
      </c>
      <c r="E2844" s="422"/>
      <c r="F2844" s="373"/>
      <c r="G2844" s="339">
        <v>5940</v>
      </c>
      <c r="H2844" s="4454" t="s">
        <v>14233</v>
      </c>
      <c r="I2844" s="487"/>
      <c r="J2844" s="410" t="s">
        <v>21972</v>
      </c>
      <c r="K2844" s="4455" t="s">
        <v>21973</v>
      </c>
      <c r="L2844" s="4456" t="s">
        <v>167</v>
      </c>
      <c r="M2844" s="338" t="s">
        <v>21976</v>
      </c>
      <c r="N2844" s="255"/>
      <c r="O2844" s="4088">
        <v>10</v>
      </c>
      <c r="P2844" s="4088">
        <v>10</v>
      </c>
      <c r="Q2844" s="3330" t="s">
        <v>21974</v>
      </c>
      <c r="R2844" s="309"/>
      <c r="S2844" s="250"/>
      <c r="T2844" s="250"/>
      <c r="U2844" s="250"/>
      <c r="V2844" s="4457" t="s">
        <v>2073</v>
      </c>
      <c r="W2844" s="250"/>
      <c r="X2844" s="4457" t="s">
        <v>7042</v>
      </c>
      <c r="Y2844" s="250"/>
      <c r="Z2844" s="251"/>
      <c r="AA2844" s="6787" t="s">
        <v>21975</v>
      </c>
      <c r="AB2844" s="250"/>
      <c r="AC2844" s="265">
        <v>75000</v>
      </c>
      <c r="AD2844" s="4040">
        <v>16417.5</v>
      </c>
      <c r="AE2844" s="33">
        <f t="shared" si="113"/>
        <v>239175</v>
      </c>
      <c r="AF2844" s="247" t="s">
        <v>19700</v>
      </c>
      <c r="AG2844" s="26"/>
    </row>
    <row r="2845" spans="1:33" s="4041" customFormat="1" ht="30" customHeight="1">
      <c r="A2845" s="5395" t="s">
        <v>16214</v>
      </c>
      <c r="B2845" s="5435" t="s">
        <v>22057</v>
      </c>
      <c r="C2845" s="341">
        <v>45841</v>
      </c>
      <c r="D2845" s="341">
        <v>45880</v>
      </c>
      <c r="E2845" s="422"/>
      <c r="F2845" s="373"/>
      <c r="G2845" s="342">
        <v>5940</v>
      </c>
      <c r="H2845" s="5292" t="s">
        <v>12036</v>
      </c>
      <c r="I2845" s="4149"/>
      <c r="J2845" s="5394" t="s">
        <v>22058</v>
      </c>
      <c r="K2845" s="5291" t="s">
        <v>22059</v>
      </c>
      <c r="L2845" s="5293" t="s">
        <v>173</v>
      </c>
      <c r="M2845" s="338" t="s">
        <v>22060</v>
      </c>
      <c r="N2845" s="256"/>
      <c r="O2845" s="4088">
        <v>1</v>
      </c>
      <c r="P2845" s="4088">
        <v>1</v>
      </c>
      <c r="Q2845" s="5291" t="s">
        <v>21926</v>
      </c>
      <c r="R2845" s="256"/>
      <c r="S2845" s="252"/>
      <c r="T2845" s="252"/>
      <c r="U2845" s="252"/>
      <c r="V2845" s="4457" t="s">
        <v>2073</v>
      </c>
      <c r="W2845" s="252"/>
      <c r="X2845" s="4457" t="s">
        <v>7042</v>
      </c>
      <c r="Y2845" s="252"/>
      <c r="Z2845" s="252"/>
      <c r="AA2845" s="3722">
        <v>12913718</v>
      </c>
      <c r="AB2845" s="252"/>
      <c r="AC2845" s="265">
        <v>75000</v>
      </c>
      <c r="AD2845" s="4040">
        <v>16417.5</v>
      </c>
      <c r="AE2845" s="265">
        <f t="shared" si="113"/>
        <v>91417.5</v>
      </c>
      <c r="AF2845" s="4293" t="s">
        <v>19700</v>
      </c>
      <c r="AG2845" s="6"/>
    </row>
    <row r="2846" spans="1:33" s="4041" customFormat="1" ht="30" customHeight="1">
      <c r="A2846" s="5866" t="s">
        <v>16214</v>
      </c>
      <c r="B2846" s="5909" t="s">
        <v>22061</v>
      </c>
      <c r="C2846" s="341">
        <v>45841</v>
      </c>
      <c r="D2846" s="341">
        <v>45883</v>
      </c>
      <c r="E2846" s="422"/>
      <c r="F2846" s="373"/>
      <c r="G2846" s="342">
        <v>5940</v>
      </c>
      <c r="H2846" s="5292" t="s">
        <v>8669</v>
      </c>
      <c r="I2846" s="4149"/>
      <c r="J2846" s="5867" t="s">
        <v>22062</v>
      </c>
      <c r="K2846" s="5291" t="s">
        <v>22063</v>
      </c>
      <c r="L2846" s="5293" t="s">
        <v>173</v>
      </c>
      <c r="M2846" s="338" t="s">
        <v>22066</v>
      </c>
      <c r="N2846" s="256"/>
      <c r="O2846" s="4088">
        <v>1</v>
      </c>
      <c r="P2846" s="4088">
        <v>1</v>
      </c>
      <c r="Q2846" s="5291" t="s">
        <v>22064</v>
      </c>
      <c r="R2846" s="256"/>
      <c r="S2846" s="252"/>
      <c r="T2846" s="252"/>
      <c r="U2846" s="252"/>
      <c r="V2846" s="4457" t="s">
        <v>2073</v>
      </c>
      <c r="W2846" s="252"/>
      <c r="X2846" s="4457" t="s">
        <v>7042</v>
      </c>
      <c r="Y2846" s="252"/>
      <c r="Z2846" s="252"/>
      <c r="AA2846" s="5797" t="s">
        <v>22065</v>
      </c>
      <c r="AB2846" s="252"/>
      <c r="AC2846" s="265">
        <v>90000</v>
      </c>
      <c r="AD2846" s="4040">
        <v>16417.5</v>
      </c>
      <c r="AE2846" s="265">
        <f t="shared" si="113"/>
        <v>106417.5</v>
      </c>
      <c r="AF2846" s="4293" t="s">
        <v>19700</v>
      </c>
      <c r="AG2846" s="6"/>
    </row>
    <row r="2847" spans="1:33" s="4041" customFormat="1" ht="30" customHeight="1">
      <c r="A2847" s="4316" t="s">
        <v>13710</v>
      </c>
      <c r="B2847" s="4317" t="s">
        <v>22096</v>
      </c>
      <c r="C2847" s="341">
        <v>45842</v>
      </c>
      <c r="D2847" s="341">
        <v>45861</v>
      </c>
      <c r="E2847" s="422"/>
      <c r="F2847" s="373"/>
      <c r="G2847" s="342">
        <v>8623</v>
      </c>
      <c r="H2847" s="6154" t="s">
        <v>8696</v>
      </c>
      <c r="I2847" s="4149"/>
      <c r="J2847" s="410" t="s">
        <v>22097</v>
      </c>
      <c r="K2847" s="4317" t="s">
        <v>22098</v>
      </c>
      <c r="L2847" s="4318" t="s">
        <v>76</v>
      </c>
      <c r="M2847" s="338" t="s">
        <v>22099</v>
      </c>
      <c r="N2847" s="256"/>
      <c r="O2847" s="4088">
        <v>4</v>
      </c>
      <c r="P2847" s="4088">
        <v>4</v>
      </c>
      <c r="Q2847" s="4317" t="s">
        <v>20371</v>
      </c>
      <c r="R2847" s="256"/>
      <c r="S2847" s="252"/>
      <c r="T2847" s="252"/>
      <c r="U2847" s="252"/>
      <c r="V2847" s="4457" t="s">
        <v>2073</v>
      </c>
      <c r="W2847" s="252"/>
      <c r="X2847" s="4457" t="s">
        <v>7042</v>
      </c>
      <c r="Y2847" s="252"/>
      <c r="Z2847" s="252"/>
      <c r="AA2847" s="3722">
        <v>12917010</v>
      </c>
      <c r="AB2847" s="252"/>
      <c r="AC2847" s="265">
        <v>13050</v>
      </c>
      <c r="AD2847" s="4040">
        <v>10246</v>
      </c>
      <c r="AE2847" s="265">
        <f t="shared" si="113"/>
        <v>54034</v>
      </c>
      <c r="AF2847" s="4293" t="s">
        <v>19700</v>
      </c>
      <c r="AG2847" s="6"/>
    </row>
    <row r="2848" spans="1:33" s="4513" customFormat="1" ht="30" customHeight="1">
      <c r="A2848" s="6684" t="s">
        <v>16214</v>
      </c>
      <c r="B2848" s="6685" t="s">
        <v>22155</v>
      </c>
      <c r="C2848" s="359">
        <v>45845</v>
      </c>
      <c r="D2848" s="359">
        <v>45890</v>
      </c>
      <c r="E2848" s="37"/>
      <c r="F2848" s="448"/>
      <c r="G2848" s="5690">
        <v>5940</v>
      </c>
      <c r="H2848" s="6686" t="s">
        <v>768</v>
      </c>
      <c r="I2848" s="4509"/>
      <c r="J2848" s="6687" t="s">
        <v>22157</v>
      </c>
      <c r="K2848" s="6687" t="s">
        <v>22156</v>
      </c>
      <c r="L2848" s="6688" t="s">
        <v>173</v>
      </c>
      <c r="M2848" s="135" t="s">
        <v>22158</v>
      </c>
      <c r="N2848" s="441"/>
      <c r="O2848" s="4511">
        <v>1</v>
      </c>
      <c r="P2848" s="4511">
        <v>1</v>
      </c>
      <c r="Q2848" s="6687" t="s">
        <v>21748</v>
      </c>
      <c r="R2848" s="441"/>
      <c r="S2848" s="441"/>
      <c r="T2848" s="441"/>
      <c r="U2848" s="441"/>
      <c r="V2848" s="6689" t="s">
        <v>2073</v>
      </c>
      <c r="W2848" s="441"/>
      <c r="X2848" s="6689" t="s">
        <v>7042</v>
      </c>
      <c r="Y2848" s="441"/>
      <c r="Z2848" s="441"/>
      <c r="AA2848" s="6690">
        <v>12922431</v>
      </c>
      <c r="AB2848" s="441"/>
      <c r="AC2848" s="272"/>
      <c r="AD2848" s="4512"/>
      <c r="AE2848" s="272"/>
      <c r="AF2848" s="38" t="s">
        <v>19700</v>
      </c>
      <c r="AG2848" s="36"/>
    </row>
    <row r="2849" spans="1:33" s="4041" customFormat="1" ht="30" customHeight="1">
      <c r="A2849" s="4959" t="s">
        <v>20028</v>
      </c>
      <c r="B2849" s="5011" t="s">
        <v>22179</v>
      </c>
      <c r="C2849" s="4533">
        <v>45845</v>
      </c>
      <c r="D2849" s="341">
        <v>45867</v>
      </c>
      <c r="E2849" s="422"/>
      <c r="F2849" s="373"/>
      <c r="G2849" s="342">
        <v>5940</v>
      </c>
      <c r="H2849" s="4534"/>
      <c r="I2849" s="4532" t="s">
        <v>92</v>
      </c>
      <c r="J2849" s="4960" t="s">
        <v>20178</v>
      </c>
      <c r="K2849" s="4532" t="s">
        <v>22180</v>
      </c>
      <c r="L2849" s="4355" t="s">
        <v>341</v>
      </c>
      <c r="M2849" s="338" t="s">
        <v>22182</v>
      </c>
      <c r="N2849" s="256"/>
      <c r="O2849" s="4088">
        <v>12</v>
      </c>
      <c r="P2849" s="4088">
        <v>12</v>
      </c>
      <c r="Q2849" s="4532" t="s">
        <v>22181</v>
      </c>
      <c r="R2849" s="256"/>
      <c r="S2849" s="252"/>
      <c r="T2849" s="252"/>
      <c r="U2849" s="252"/>
      <c r="V2849" s="4535" t="s">
        <v>2073</v>
      </c>
      <c r="W2849" s="252"/>
      <c r="X2849" s="4535" t="s">
        <v>7042</v>
      </c>
      <c r="Y2849" s="252"/>
      <c r="Z2849" s="252"/>
      <c r="AA2849" s="3722">
        <v>12924167</v>
      </c>
      <c r="AB2849" s="252"/>
      <c r="AC2849" s="265">
        <v>0</v>
      </c>
      <c r="AD2849" s="4040">
        <v>16417.5</v>
      </c>
      <c r="AE2849" s="265">
        <f t="shared" si="113"/>
        <v>197010</v>
      </c>
      <c r="AF2849" s="4293" t="s">
        <v>19700</v>
      </c>
      <c r="AG2849" s="6"/>
    </row>
    <row r="2850" spans="1:33" s="4041" customFormat="1" ht="30" customHeight="1">
      <c r="A2850" s="4356" t="s">
        <v>16214</v>
      </c>
      <c r="B2850" s="4532" t="s">
        <v>22194</v>
      </c>
      <c r="C2850" s="341">
        <v>45845</v>
      </c>
      <c r="D2850" s="341">
        <v>45888</v>
      </c>
      <c r="E2850" s="422"/>
      <c r="F2850" s="373"/>
      <c r="G2850" s="342">
        <v>5940</v>
      </c>
      <c r="H2850" s="5765" t="s">
        <v>371</v>
      </c>
      <c r="I2850" s="4149"/>
      <c r="J2850" s="410" t="s">
        <v>22195</v>
      </c>
      <c r="K2850" s="4532" t="s">
        <v>22196</v>
      </c>
      <c r="L2850" s="4355" t="s">
        <v>173</v>
      </c>
      <c r="M2850" s="338" t="s">
        <v>22198</v>
      </c>
      <c r="N2850" s="256"/>
      <c r="O2850" s="4088">
        <v>1</v>
      </c>
      <c r="P2850" s="4088">
        <v>1</v>
      </c>
      <c r="Q2850" s="4532" t="s">
        <v>22197</v>
      </c>
      <c r="R2850" s="256"/>
      <c r="S2850" s="252"/>
      <c r="T2850" s="252"/>
      <c r="U2850" s="252"/>
      <c r="V2850" s="4535" t="s">
        <v>2073</v>
      </c>
      <c r="W2850" s="252"/>
      <c r="X2850" s="4535" t="s">
        <v>7042</v>
      </c>
      <c r="Y2850" s="252"/>
      <c r="Z2850" s="252"/>
      <c r="AA2850" s="3722">
        <v>12924192</v>
      </c>
      <c r="AB2850" s="252"/>
      <c r="AC2850" s="265">
        <v>90000</v>
      </c>
      <c r="AD2850" s="4040">
        <v>16417.5</v>
      </c>
      <c r="AE2850" s="265">
        <f t="shared" si="113"/>
        <v>106417.5</v>
      </c>
      <c r="AF2850" s="4293" t="s">
        <v>19700</v>
      </c>
      <c r="AG2850" s="6"/>
    </row>
    <row r="2851" spans="1:33" s="4041" customFormat="1" ht="30" customHeight="1">
      <c r="A2851" s="4356" t="s">
        <v>16214</v>
      </c>
      <c r="B2851" s="4532" t="s">
        <v>22285</v>
      </c>
      <c r="C2851" s="341">
        <v>45847</v>
      </c>
      <c r="D2851" s="341">
        <v>45975</v>
      </c>
      <c r="E2851" s="422"/>
      <c r="F2851" s="373"/>
      <c r="G2851" s="342">
        <v>5940</v>
      </c>
      <c r="H2851" s="5765" t="s">
        <v>9247</v>
      </c>
      <c r="I2851" s="4149"/>
      <c r="J2851" s="4532" t="s">
        <v>22286</v>
      </c>
      <c r="K2851" s="4532" t="s">
        <v>22287</v>
      </c>
      <c r="L2851" s="4355" t="s">
        <v>128</v>
      </c>
      <c r="M2851" s="338" t="s">
        <v>22288</v>
      </c>
      <c r="N2851" s="256"/>
      <c r="O2851" s="4088">
        <v>3</v>
      </c>
      <c r="P2851" s="4088">
        <v>3</v>
      </c>
      <c r="Q2851" s="4532" t="s">
        <v>21830</v>
      </c>
      <c r="R2851" s="256"/>
      <c r="S2851" s="252"/>
      <c r="T2851" s="252"/>
      <c r="U2851" s="252"/>
      <c r="V2851" s="4535" t="s">
        <v>2073</v>
      </c>
      <c r="W2851" s="252"/>
      <c r="X2851" s="4535" t="s">
        <v>7042</v>
      </c>
      <c r="Y2851" s="252"/>
      <c r="Z2851" s="252"/>
      <c r="AA2851" s="3722">
        <v>12930866</v>
      </c>
      <c r="AB2851" s="252"/>
      <c r="AC2851" s="265">
        <v>165000</v>
      </c>
      <c r="AD2851" s="4040">
        <v>16417.5</v>
      </c>
      <c r="AE2851" s="265">
        <f t="shared" si="113"/>
        <v>214252.5</v>
      </c>
      <c r="AF2851" s="4293" t="s">
        <v>19700</v>
      </c>
      <c r="AG2851" s="6"/>
    </row>
    <row r="2852" spans="1:33" s="4041" customFormat="1" ht="30" customHeight="1">
      <c r="A2852" s="5320" t="s">
        <v>20028</v>
      </c>
      <c r="B2852" s="5401" t="s">
        <v>22363</v>
      </c>
      <c r="C2852" s="341">
        <v>45852</v>
      </c>
      <c r="D2852" s="341">
        <v>45897</v>
      </c>
      <c r="E2852" s="422"/>
      <c r="F2852" s="373"/>
      <c r="G2852" s="342">
        <v>5940</v>
      </c>
      <c r="H2852" s="4537" t="s">
        <v>4129</v>
      </c>
      <c r="I2852" s="4149"/>
      <c r="J2852" s="5329" t="s">
        <v>15811</v>
      </c>
      <c r="K2852" s="4536" t="s">
        <v>22364</v>
      </c>
      <c r="L2852" s="4538" t="s">
        <v>62</v>
      </c>
      <c r="M2852" s="338" t="s">
        <v>22366</v>
      </c>
      <c r="N2852" s="256"/>
      <c r="O2852" s="4088">
        <v>5</v>
      </c>
      <c r="P2852" s="4088">
        <v>5</v>
      </c>
      <c r="Q2852" s="4536" t="s">
        <v>22365</v>
      </c>
      <c r="R2852" s="256"/>
      <c r="S2852" s="252"/>
      <c r="T2852" s="252"/>
      <c r="U2852" s="252"/>
      <c r="V2852" s="4535" t="s">
        <v>2073</v>
      </c>
      <c r="W2852" s="252"/>
      <c r="X2852" s="4535" t="s">
        <v>37</v>
      </c>
      <c r="Y2852" s="252"/>
      <c r="Z2852" s="252"/>
      <c r="AA2852" s="3722">
        <v>12941462</v>
      </c>
      <c r="AB2852" s="252"/>
      <c r="AC2852" s="265">
        <v>120000</v>
      </c>
      <c r="AD2852" s="4040">
        <v>16417.5</v>
      </c>
      <c r="AE2852" s="265">
        <f t="shared" si="113"/>
        <v>202087.5</v>
      </c>
      <c r="AF2852" s="4293" t="s">
        <v>19700</v>
      </c>
      <c r="AG2852" s="6"/>
    </row>
    <row r="2853" spans="1:33" s="4041" customFormat="1" ht="30" customHeight="1">
      <c r="A2853" s="5772" t="s">
        <v>22374</v>
      </c>
      <c r="B2853" s="5910" t="s">
        <v>22371</v>
      </c>
      <c r="C2853" s="341">
        <v>45852</v>
      </c>
      <c r="D2853" s="341">
        <v>45897</v>
      </c>
      <c r="E2853" s="422"/>
      <c r="F2853" s="373"/>
      <c r="G2853" s="342">
        <v>8645</v>
      </c>
      <c r="H2853" s="4537" t="s">
        <v>5614</v>
      </c>
      <c r="I2853" s="4149"/>
      <c r="J2853" s="5774" t="s">
        <v>18452</v>
      </c>
      <c r="K2853" s="4536" t="s">
        <v>22372</v>
      </c>
      <c r="L2853" s="4538" t="s">
        <v>76</v>
      </c>
      <c r="M2853" s="338" t="s">
        <v>22375</v>
      </c>
      <c r="N2853" s="256"/>
      <c r="O2853" s="4088">
        <v>4</v>
      </c>
      <c r="P2853" s="4088">
        <v>4</v>
      </c>
      <c r="Q2853" s="4536" t="s">
        <v>22373</v>
      </c>
      <c r="R2853" s="256"/>
      <c r="S2853" s="252"/>
      <c r="T2853" s="252"/>
      <c r="U2853" s="252"/>
      <c r="V2853" s="4535" t="s">
        <v>2073</v>
      </c>
      <c r="W2853" s="252"/>
      <c r="X2853" s="4535" t="s">
        <v>37</v>
      </c>
      <c r="Y2853" s="252"/>
      <c r="Z2853" s="252"/>
      <c r="AA2853" s="3722">
        <v>12941700</v>
      </c>
      <c r="AB2853" s="252"/>
      <c r="AC2853" s="265">
        <v>15000</v>
      </c>
      <c r="AD2853" s="4040">
        <v>47760</v>
      </c>
      <c r="AE2853" s="265">
        <f t="shared" si="113"/>
        <v>206040</v>
      </c>
      <c r="AF2853" s="4293" t="s">
        <v>19700</v>
      </c>
      <c r="AG2853" s="6"/>
    </row>
    <row r="2854" spans="1:33" s="4041" customFormat="1" ht="30" customHeight="1">
      <c r="A2854" s="6719" t="s">
        <v>16214</v>
      </c>
      <c r="B2854" s="6803" t="s">
        <v>22413</v>
      </c>
      <c r="C2854" s="341">
        <v>45852</v>
      </c>
      <c r="D2854" s="341">
        <v>45980</v>
      </c>
      <c r="E2854" s="422"/>
      <c r="F2854" s="373"/>
      <c r="G2854" s="342">
        <v>5940</v>
      </c>
      <c r="H2854" s="4537" t="s">
        <v>568</v>
      </c>
      <c r="I2854" s="4149"/>
      <c r="J2854" s="4536" t="s">
        <v>22414</v>
      </c>
      <c r="K2854" s="4536" t="s">
        <v>22415</v>
      </c>
      <c r="L2854" s="4538" t="s">
        <v>76</v>
      </c>
      <c r="M2854" s="338" t="s">
        <v>22416</v>
      </c>
      <c r="N2854" s="256"/>
      <c r="O2854" s="4088">
        <v>4</v>
      </c>
      <c r="P2854" s="4088">
        <v>4</v>
      </c>
      <c r="Q2854" s="4536" t="s">
        <v>14919</v>
      </c>
      <c r="R2854" s="256"/>
      <c r="S2854" s="252"/>
      <c r="T2854" s="252"/>
      <c r="U2854" s="252"/>
      <c r="V2854" s="4535" t="s">
        <v>2073</v>
      </c>
      <c r="W2854" s="252"/>
      <c r="X2854" s="4535" t="s">
        <v>37</v>
      </c>
      <c r="Y2854" s="252"/>
      <c r="Z2854" s="252"/>
      <c r="AA2854" s="3722">
        <v>12943895</v>
      </c>
      <c r="AB2854" s="252"/>
      <c r="AC2854" s="265">
        <v>120000</v>
      </c>
      <c r="AD2854" s="4040">
        <v>16417.5</v>
      </c>
      <c r="AE2854" s="265">
        <f t="shared" si="113"/>
        <v>185670</v>
      </c>
      <c r="AF2854" s="4293" t="s">
        <v>19700</v>
      </c>
      <c r="AG2854" s="6"/>
    </row>
    <row r="2855" spans="1:33" s="4041" customFormat="1" ht="30" customHeight="1">
      <c r="A2855" s="4408" t="s">
        <v>16214</v>
      </c>
      <c r="B2855" s="4394" t="s">
        <v>22431</v>
      </c>
      <c r="C2855" s="4295">
        <v>45853</v>
      </c>
      <c r="D2855" s="4295">
        <v>45981</v>
      </c>
      <c r="E2855" s="114">
        <v>46132</v>
      </c>
      <c r="F2855" s="4037">
        <f t="shared" ref="F2855:F2904" si="114">SUM(D2855-E2855)</f>
        <v>-151</v>
      </c>
      <c r="G2855" s="4009">
        <v>5940</v>
      </c>
      <c r="H2855" s="4410" t="s">
        <v>4006</v>
      </c>
      <c r="I2855" s="4294"/>
      <c r="J2855" s="4411" t="s">
        <v>22432</v>
      </c>
      <c r="K2855" s="4411" t="s">
        <v>22433</v>
      </c>
      <c r="L2855" s="4412" t="s">
        <v>128</v>
      </c>
      <c r="M2855" s="1438" t="s">
        <v>22434</v>
      </c>
      <c r="N2855" s="252"/>
      <c r="O2855" s="264">
        <v>3</v>
      </c>
      <c r="P2855" s="264">
        <v>3</v>
      </c>
      <c r="Q2855" s="4411" t="s">
        <v>1427</v>
      </c>
      <c r="R2855" s="252"/>
      <c r="S2855" s="252"/>
      <c r="T2855" s="252"/>
      <c r="U2855" s="252"/>
      <c r="V2855" s="252"/>
      <c r="W2855" s="252"/>
      <c r="X2855" s="252"/>
      <c r="Y2855" s="252"/>
      <c r="Z2855" s="252"/>
      <c r="AA2855" s="3722">
        <v>12945848</v>
      </c>
      <c r="AB2855" s="252"/>
      <c r="AC2855" s="265">
        <v>165000</v>
      </c>
      <c r="AD2855" s="4040">
        <v>16417.5</v>
      </c>
      <c r="AE2855" s="265">
        <f t="shared" si="113"/>
        <v>214252.5</v>
      </c>
      <c r="AF2855" s="4293" t="s">
        <v>19700</v>
      </c>
      <c r="AG2855" s="6"/>
    </row>
    <row r="2856" spans="1:33" s="4513" customFormat="1" ht="30" customHeight="1">
      <c r="A2856" s="4409" t="s">
        <v>13710</v>
      </c>
      <c r="B2856" s="9904" t="s">
        <v>22435</v>
      </c>
      <c r="C2856" s="9920">
        <v>45853</v>
      </c>
      <c r="D2856" s="9920">
        <v>45938</v>
      </c>
      <c r="E2856" s="8947"/>
      <c r="F2856" s="9954"/>
      <c r="G2856" s="9926">
        <v>8623</v>
      </c>
      <c r="H2856" s="9929" t="s">
        <v>1242</v>
      </c>
      <c r="I2856" s="4509"/>
      <c r="J2856" s="9904" t="s">
        <v>22436</v>
      </c>
      <c r="K2856" s="9904" t="s">
        <v>22437</v>
      </c>
      <c r="L2856" s="4510" t="s">
        <v>128</v>
      </c>
      <c r="M2856" s="8962" t="s">
        <v>22439</v>
      </c>
      <c r="N2856" s="441"/>
      <c r="O2856" s="4511">
        <v>3</v>
      </c>
      <c r="P2856" s="4511">
        <v>3</v>
      </c>
      <c r="Q2856" s="9904" t="s">
        <v>22438</v>
      </c>
      <c r="R2856" s="441"/>
      <c r="S2856" s="441"/>
      <c r="T2856" s="441"/>
      <c r="U2856" s="441"/>
      <c r="V2856" s="441"/>
      <c r="W2856" s="441"/>
      <c r="X2856" s="441"/>
      <c r="Y2856" s="441"/>
      <c r="Z2856" s="441"/>
      <c r="AA2856" s="10001">
        <v>12945868</v>
      </c>
      <c r="AB2856" s="441"/>
      <c r="AC2856" s="9893"/>
      <c r="AD2856" s="4512"/>
      <c r="AE2856" s="9893"/>
      <c r="AF2856" s="9140" t="s">
        <v>19700</v>
      </c>
      <c r="AG2856" s="36"/>
    </row>
    <row r="2857" spans="1:33" s="4513" customFormat="1" ht="30" customHeight="1">
      <c r="A2857" s="4409" t="s">
        <v>13710</v>
      </c>
      <c r="B2857" s="9905"/>
      <c r="C2857" s="9921"/>
      <c r="D2857" s="9921"/>
      <c r="E2857" s="8949"/>
      <c r="F2857" s="9955"/>
      <c r="G2857" s="9927"/>
      <c r="H2857" s="9930"/>
      <c r="I2857" s="4509"/>
      <c r="J2857" s="9905"/>
      <c r="K2857" s="9905"/>
      <c r="L2857" s="4514" t="s">
        <v>10235</v>
      </c>
      <c r="M2857" s="8964"/>
      <c r="N2857" s="4514" t="s">
        <v>4817</v>
      </c>
      <c r="O2857" s="4511">
        <v>1</v>
      </c>
      <c r="P2857" s="4511">
        <v>1</v>
      </c>
      <c r="Q2857" s="9906"/>
      <c r="R2857" s="441"/>
      <c r="S2857" s="441"/>
      <c r="T2857" s="441"/>
      <c r="U2857" s="441"/>
      <c r="V2857" s="441"/>
      <c r="W2857" s="441"/>
      <c r="X2857" s="441"/>
      <c r="Y2857" s="441"/>
      <c r="Z2857" s="441"/>
      <c r="AA2857" s="10002"/>
      <c r="AB2857" s="4514"/>
      <c r="AC2857" s="9894"/>
      <c r="AD2857" s="4512"/>
      <c r="AE2857" s="9894"/>
      <c r="AF2857" s="8933"/>
      <c r="AG2857" s="36"/>
    </row>
    <row r="2858" spans="1:33" s="4041" customFormat="1" ht="30" customHeight="1">
      <c r="A2858" s="4420" t="s">
        <v>13710</v>
      </c>
      <c r="B2858" s="8391" t="s">
        <v>22502</v>
      </c>
      <c r="C2858" s="341">
        <v>45853</v>
      </c>
      <c r="D2858" s="341">
        <v>45873</v>
      </c>
      <c r="E2858" s="422"/>
      <c r="F2858" s="373"/>
      <c r="G2858" s="342">
        <v>8623</v>
      </c>
      <c r="H2858" s="5877" t="s">
        <v>10446</v>
      </c>
      <c r="I2858" s="5876" t="s">
        <v>25</v>
      </c>
      <c r="J2858" s="5876" t="s">
        <v>22503</v>
      </c>
      <c r="K2858" s="5876" t="s">
        <v>22504</v>
      </c>
      <c r="L2858" s="5245" t="s">
        <v>28</v>
      </c>
      <c r="M2858" s="338" t="s">
        <v>22506</v>
      </c>
      <c r="N2858" s="256"/>
      <c r="O2858" s="4088">
        <v>2</v>
      </c>
      <c r="P2858" s="4088">
        <v>2</v>
      </c>
      <c r="Q2858" s="5876" t="s">
        <v>22505</v>
      </c>
      <c r="R2858" s="256"/>
      <c r="S2858" s="252"/>
      <c r="T2858" s="252"/>
      <c r="U2858" s="252"/>
      <c r="V2858" s="5878" t="s">
        <v>9338</v>
      </c>
      <c r="W2858" s="252"/>
      <c r="X2858" s="5878" t="s">
        <v>7042</v>
      </c>
      <c r="Y2858" s="252"/>
      <c r="Z2858" s="252"/>
      <c r="AA2858" s="3570">
        <v>12950377</v>
      </c>
      <c r="AB2858" s="252"/>
      <c r="AC2858" s="265">
        <v>13050</v>
      </c>
      <c r="AD2858" s="4040">
        <v>10246</v>
      </c>
      <c r="AE2858" s="265">
        <f t="shared" si="113"/>
        <v>33542</v>
      </c>
      <c r="AF2858" s="6" t="s">
        <v>19700</v>
      </c>
      <c r="AG2858" s="6"/>
    </row>
    <row r="2859" spans="1:33" s="4041" customFormat="1" ht="30" customHeight="1">
      <c r="A2859" s="4393" t="s">
        <v>20028</v>
      </c>
      <c r="B2859" s="8632" t="s">
        <v>22645</v>
      </c>
      <c r="C2859" s="341">
        <v>45855</v>
      </c>
      <c r="D2859" s="340">
        <f>WORKDAY(C2859,23)</f>
        <v>45888</v>
      </c>
      <c r="E2859" s="422"/>
      <c r="F2859" s="373"/>
      <c r="G2859" s="342">
        <v>5940</v>
      </c>
      <c r="H2859" s="4561" t="s">
        <v>589</v>
      </c>
      <c r="I2859" s="4149"/>
      <c r="J2859" s="410" t="s">
        <v>22646</v>
      </c>
      <c r="K2859" s="3330" t="s">
        <v>22647</v>
      </c>
      <c r="L2859" s="4562" t="s">
        <v>341</v>
      </c>
      <c r="M2859" s="338" t="s">
        <v>22744</v>
      </c>
      <c r="N2859" s="256"/>
      <c r="O2859" s="4088">
        <v>12</v>
      </c>
      <c r="P2859" s="4560">
        <v>13</v>
      </c>
      <c r="Q2859" s="3330" t="s">
        <v>22648</v>
      </c>
      <c r="R2859" s="256"/>
      <c r="S2859" s="252"/>
      <c r="T2859" s="252"/>
      <c r="U2859" s="252"/>
      <c r="V2859" s="4563" t="s">
        <v>2073</v>
      </c>
      <c r="W2859" s="252"/>
      <c r="X2859" s="4563" t="s">
        <v>7042</v>
      </c>
      <c r="Y2859" s="252"/>
      <c r="Z2859" s="252"/>
      <c r="AA2859" s="3570">
        <v>12959865</v>
      </c>
      <c r="AB2859" s="252"/>
      <c r="AC2859" s="265">
        <v>52000</v>
      </c>
      <c r="AD2859" s="4040">
        <v>16417.5</v>
      </c>
      <c r="AE2859" s="265">
        <f t="shared" si="113"/>
        <v>265427.5</v>
      </c>
      <c r="AF2859" s="6" t="s">
        <v>19700</v>
      </c>
      <c r="AG2859" s="6"/>
    </row>
    <row r="2860" spans="1:33" s="4041" customFormat="1" ht="30" customHeight="1">
      <c r="A2860" s="4480" t="s">
        <v>13710</v>
      </c>
      <c r="B2860" s="6604" t="s">
        <v>22757</v>
      </c>
      <c r="C2860" s="422">
        <v>45859</v>
      </c>
      <c r="D2860" s="340">
        <f>WORKDAY(C2860,9)</f>
        <v>45870</v>
      </c>
      <c r="E2860" s="422"/>
      <c r="F2860" s="373"/>
      <c r="G2860" s="342">
        <v>8623</v>
      </c>
      <c r="H2860" s="6602" t="s">
        <v>2048</v>
      </c>
      <c r="I2860" s="4149"/>
      <c r="J2860" s="410" t="s">
        <v>22758</v>
      </c>
      <c r="K2860" s="3330" t="s">
        <v>22759</v>
      </c>
      <c r="L2860" s="4355" t="s">
        <v>173</v>
      </c>
      <c r="M2860" s="338" t="s">
        <v>22781</v>
      </c>
      <c r="N2860" s="256"/>
      <c r="O2860" s="4088">
        <v>1</v>
      </c>
      <c r="P2860" s="4088">
        <v>1</v>
      </c>
      <c r="Q2860" s="3330" t="s">
        <v>22064</v>
      </c>
      <c r="R2860" s="256"/>
      <c r="S2860" s="252"/>
      <c r="T2860" s="252"/>
      <c r="U2860" s="252"/>
      <c r="V2860" s="4563" t="s">
        <v>2073</v>
      </c>
      <c r="W2860" s="252"/>
      <c r="X2860" s="4563" t="s">
        <v>7042</v>
      </c>
      <c r="Y2860" s="252"/>
      <c r="Z2860" s="252"/>
      <c r="AA2860" s="3570">
        <v>12965062</v>
      </c>
      <c r="AB2860" s="252"/>
      <c r="AC2860" s="265">
        <v>3914</v>
      </c>
      <c r="AD2860" s="4040">
        <v>10246</v>
      </c>
      <c r="AE2860" s="265">
        <f t="shared" si="113"/>
        <v>14160</v>
      </c>
      <c r="AF2860" s="6" t="s">
        <v>19700</v>
      </c>
      <c r="AG2860" s="6"/>
    </row>
    <row r="2861" spans="1:33" s="4041" customFormat="1" ht="30" customHeight="1">
      <c r="A2861" s="4574" t="s">
        <v>13710</v>
      </c>
      <c r="B2861" s="5016" t="s">
        <v>22865</v>
      </c>
      <c r="C2861" s="422">
        <v>45860</v>
      </c>
      <c r="D2861" s="340">
        <f>WORKDAY(C2861,9)</f>
        <v>45873</v>
      </c>
      <c r="E2861" s="422"/>
      <c r="F2861" s="373"/>
      <c r="G2861" s="342">
        <v>8623</v>
      </c>
      <c r="H2861" s="4481" t="s">
        <v>7187</v>
      </c>
      <c r="I2861" s="4149"/>
      <c r="J2861" s="4573" t="s">
        <v>22869</v>
      </c>
      <c r="K2861" s="4482" t="s">
        <v>22870</v>
      </c>
      <c r="L2861" s="4355" t="s">
        <v>173</v>
      </c>
      <c r="M2861" s="338" t="s">
        <v>22937</v>
      </c>
      <c r="N2861" s="256"/>
      <c r="O2861" s="4088">
        <v>1</v>
      </c>
      <c r="P2861" s="4088">
        <v>1</v>
      </c>
      <c r="Q2861" s="4482" t="s">
        <v>22064</v>
      </c>
      <c r="R2861" s="256"/>
      <c r="S2861" s="252"/>
      <c r="T2861" s="252"/>
      <c r="U2861" s="252"/>
      <c r="V2861" s="4476" t="s">
        <v>2073</v>
      </c>
      <c r="W2861" s="252"/>
      <c r="X2861" s="4476" t="s">
        <v>37</v>
      </c>
      <c r="Y2861" s="252"/>
      <c r="Z2861" s="252"/>
      <c r="AA2861" s="3570">
        <v>12969118</v>
      </c>
      <c r="AB2861" s="252"/>
      <c r="AC2861" s="265">
        <v>3914</v>
      </c>
      <c r="AD2861" s="4040">
        <v>10246</v>
      </c>
      <c r="AE2861" s="265">
        <f t="shared" si="113"/>
        <v>14160</v>
      </c>
      <c r="AF2861" s="6" t="s">
        <v>19700</v>
      </c>
      <c r="AG2861" s="6"/>
    </row>
    <row r="2862" spans="1:33" s="4041" customFormat="1" ht="30" customHeight="1">
      <c r="A2862" s="4480" t="s">
        <v>13710</v>
      </c>
      <c r="B2862" s="6484" t="s">
        <v>22866</v>
      </c>
      <c r="C2862" s="422">
        <v>45860</v>
      </c>
      <c r="D2862" s="340">
        <f>WORKDAY(C2862,10)</f>
        <v>45874</v>
      </c>
      <c r="E2862" s="422"/>
      <c r="F2862" s="373"/>
      <c r="G2862" s="342">
        <v>8623</v>
      </c>
      <c r="H2862" s="4481" t="s">
        <v>16957</v>
      </c>
      <c r="I2862" s="4149"/>
      <c r="J2862" s="410" t="s">
        <v>22871</v>
      </c>
      <c r="K2862" s="3330" t="s">
        <v>22872</v>
      </c>
      <c r="L2862" s="4355" t="s">
        <v>173</v>
      </c>
      <c r="M2862" s="338" t="s">
        <v>22938</v>
      </c>
      <c r="N2862" s="256"/>
      <c r="O2862" s="4088">
        <v>1</v>
      </c>
      <c r="P2862" s="4088">
        <v>1</v>
      </c>
      <c r="Q2862" s="4482" t="s">
        <v>22064</v>
      </c>
      <c r="R2862" s="256"/>
      <c r="S2862" s="252"/>
      <c r="T2862" s="252"/>
      <c r="U2862" s="252"/>
      <c r="V2862" s="4476" t="s">
        <v>2073</v>
      </c>
      <c r="W2862" s="252"/>
      <c r="X2862" s="4476" t="s">
        <v>37</v>
      </c>
      <c r="Y2862" s="252"/>
      <c r="Z2862" s="252"/>
      <c r="AA2862" s="3570">
        <v>12969135</v>
      </c>
      <c r="AB2862" s="252"/>
      <c r="AC2862" s="265">
        <v>6090</v>
      </c>
      <c r="AD2862" s="4040">
        <v>10246</v>
      </c>
      <c r="AE2862" s="265">
        <f t="shared" si="113"/>
        <v>16336</v>
      </c>
      <c r="AF2862" s="6" t="s">
        <v>19700</v>
      </c>
      <c r="AG2862" s="6"/>
    </row>
    <row r="2863" spans="1:33" s="4041" customFormat="1" ht="30" customHeight="1">
      <c r="A2863" s="4480" t="s">
        <v>13710</v>
      </c>
      <c r="B2863" s="6484" t="s">
        <v>22867</v>
      </c>
      <c r="C2863" s="422">
        <v>45860</v>
      </c>
      <c r="D2863" s="340">
        <f>WORKDAY(C2863,10)</f>
        <v>45874</v>
      </c>
      <c r="E2863" s="422"/>
      <c r="F2863" s="373"/>
      <c r="G2863" s="342">
        <v>8623</v>
      </c>
      <c r="H2863" s="4481" t="s">
        <v>13169</v>
      </c>
      <c r="I2863" s="4149"/>
      <c r="J2863" s="410" t="s">
        <v>22873</v>
      </c>
      <c r="K2863" s="3330" t="s">
        <v>22874</v>
      </c>
      <c r="L2863" s="4355" t="s">
        <v>173</v>
      </c>
      <c r="M2863" s="338" t="s">
        <v>22939</v>
      </c>
      <c r="N2863" s="256"/>
      <c r="O2863" s="4088">
        <v>1</v>
      </c>
      <c r="P2863" s="4088">
        <v>1</v>
      </c>
      <c r="Q2863" s="4482" t="s">
        <v>22064</v>
      </c>
      <c r="R2863" s="256"/>
      <c r="S2863" s="252"/>
      <c r="T2863" s="252"/>
      <c r="U2863" s="252"/>
      <c r="V2863" s="6333" t="s">
        <v>9338</v>
      </c>
      <c r="W2863" s="252"/>
      <c r="X2863" s="6333" t="s">
        <v>7042</v>
      </c>
      <c r="Y2863" s="252"/>
      <c r="Z2863" s="252"/>
      <c r="AA2863" s="6" t="s">
        <v>22945</v>
      </c>
      <c r="AB2863" s="252"/>
      <c r="AC2863" s="265">
        <v>6090</v>
      </c>
      <c r="AD2863" s="4040">
        <v>10246</v>
      </c>
      <c r="AE2863" s="265">
        <f t="shared" si="113"/>
        <v>16336</v>
      </c>
      <c r="AF2863" s="6" t="s">
        <v>19700</v>
      </c>
      <c r="AG2863" s="6"/>
    </row>
    <row r="2864" spans="1:33" s="4041" customFormat="1" ht="30" customHeight="1">
      <c r="A2864" s="4601" t="s">
        <v>13710</v>
      </c>
      <c r="B2864" s="4942" t="s">
        <v>22868</v>
      </c>
      <c r="C2864" s="422">
        <v>45860</v>
      </c>
      <c r="D2864" s="340">
        <f>WORKDAY(C2864,11)</f>
        <v>45875</v>
      </c>
      <c r="E2864" s="422"/>
      <c r="F2864" s="373"/>
      <c r="G2864" s="342">
        <v>8623</v>
      </c>
      <c r="H2864" s="4481" t="s">
        <v>1372</v>
      </c>
      <c r="I2864" s="4149"/>
      <c r="J2864" s="4607" t="s">
        <v>22875</v>
      </c>
      <c r="K2864" s="3330" t="s">
        <v>22876</v>
      </c>
      <c r="L2864" s="4484" t="s">
        <v>128</v>
      </c>
      <c r="M2864" s="338" t="s">
        <v>22940</v>
      </c>
      <c r="N2864" s="256"/>
      <c r="O2864" s="4088">
        <v>3</v>
      </c>
      <c r="P2864" s="4088">
        <v>3</v>
      </c>
      <c r="Q2864" s="4482" t="s">
        <v>22064</v>
      </c>
      <c r="R2864" s="256"/>
      <c r="S2864" s="252"/>
      <c r="T2864" s="252"/>
      <c r="U2864" s="252"/>
      <c r="V2864" s="4508" t="s">
        <v>2073</v>
      </c>
      <c r="W2864" s="252"/>
      <c r="X2864" s="4508" t="s">
        <v>7042</v>
      </c>
      <c r="Y2864" s="252"/>
      <c r="Z2864" s="252"/>
      <c r="AA2864" s="3570" t="s">
        <v>22944</v>
      </c>
      <c r="AB2864" s="252"/>
      <c r="AC2864" s="265">
        <v>8700</v>
      </c>
      <c r="AD2864" s="4040">
        <v>10246</v>
      </c>
      <c r="AE2864" s="265">
        <f t="shared" si="113"/>
        <v>39438</v>
      </c>
      <c r="AF2864" s="6" t="s">
        <v>19700</v>
      </c>
      <c r="AG2864" s="6"/>
    </row>
    <row r="2865" spans="1:33" s="4041" customFormat="1" ht="30" customHeight="1">
      <c r="A2865" s="5468" t="s">
        <v>16214</v>
      </c>
      <c r="B2865" s="5529" t="s">
        <v>22901</v>
      </c>
      <c r="C2865" s="422">
        <v>45860</v>
      </c>
      <c r="D2865" s="340">
        <f>WORKDAY(C2865,90)</f>
        <v>45986</v>
      </c>
      <c r="E2865" s="422"/>
      <c r="F2865" s="373"/>
      <c r="G2865" s="342">
        <v>5940</v>
      </c>
      <c r="H2865" s="4481" t="s">
        <v>1897</v>
      </c>
      <c r="I2865" s="4149"/>
      <c r="J2865" s="5467" t="s">
        <v>22902</v>
      </c>
      <c r="K2865" s="3330" t="s">
        <v>22903</v>
      </c>
      <c r="L2865" s="5245" t="s">
        <v>28</v>
      </c>
      <c r="M2865" s="338" t="s">
        <v>22941</v>
      </c>
      <c r="N2865" s="256"/>
      <c r="O2865" s="4088">
        <v>2</v>
      </c>
      <c r="P2865" s="4088">
        <v>2</v>
      </c>
      <c r="Q2865" s="4482" t="s">
        <v>22379</v>
      </c>
      <c r="R2865" s="256"/>
      <c r="S2865" s="252"/>
      <c r="T2865" s="252"/>
      <c r="U2865" s="252"/>
      <c r="V2865" s="5246" t="s">
        <v>9338</v>
      </c>
      <c r="W2865" s="252"/>
      <c r="X2865" s="5246" t="s">
        <v>7042</v>
      </c>
      <c r="Y2865" s="252"/>
      <c r="Z2865" s="252"/>
      <c r="AA2865" s="3570">
        <v>12969490</v>
      </c>
      <c r="AB2865" s="252"/>
      <c r="AC2865" s="265">
        <v>165000</v>
      </c>
      <c r="AD2865" s="4040">
        <v>16417.5</v>
      </c>
      <c r="AE2865" s="265">
        <f t="shared" si="113"/>
        <v>197835</v>
      </c>
      <c r="AF2865" s="6" t="s">
        <v>19700</v>
      </c>
      <c r="AG2865" s="6"/>
    </row>
    <row r="2866" spans="1:33" s="4041" customFormat="1" ht="30" customHeight="1">
      <c r="A2866" s="4546" t="s">
        <v>13710</v>
      </c>
      <c r="B2866" s="6494" t="s">
        <v>23030</v>
      </c>
      <c r="C2866" s="422">
        <v>45861</v>
      </c>
      <c r="D2866" s="340">
        <f>WORKDAY(C2866,9)</f>
        <v>45874</v>
      </c>
      <c r="E2866" s="422"/>
      <c r="F2866" s="373"/>
      <c r="G2866" s="342">
        <v>8623</v>
      </c>
      <c r="H2866" s="6370" t="s">
        <v>1771</v>
      </c>
      <c r="I2866" s="4149"/>
      <c r="J2866" s="410" t="s">
        <v>23031</v>
      </c>
      <c r="K2866" s="3330" t="s">
        <v>23032</v>
      </c>
      <c r="L2866" s="4355" t="s">
        <v>173</v>
      </c>
      <c r="M2866" s="338" t="s">
        <v>23099</v>
      </c>
      <c r="N2866" s="256"/>
      <c r="O2866" s="4088">
        <v>1</v>
      </c>
      <c r="P2866" s="4088">
        <v>1</v>
      </c>
      <c r="Q2866" s="3330" t="s">
        <v>23033</v>
      </c>
      <c r="R2866" s="256"/>
      <c r="S2866" s="252"/>
      <c r="T2866" s="252"/>
      <c r="U2866" s="252"/>
      <c r="V2866" s="5246" t="s">
        <v>9338</v>
      </c>
      <c r="W2866" s="252"/>
      <c r="X2866" s="5246" t="s">
        <v>7042</v>
      </c>
      <c r="Y2866" s="252"/>
      <c r="Z2866" s="252"/>
      <c r="AA2866" s="3570">
        <v>12972722</v>
      </c>
      <c r="AB2866" s="252"/>
      <c r="AC2866" s="265">
        <v>3914</v>
      </c>
      <c r="AD2866" s="4040">
        <v>10246</v>
      </c>
      <c r="AE2866" s="265">
        <f t="shared" si="113"/>
        <v>14160</v>
      </c>
      <c r="AF2866" s="6" t="s">
        <v>19700</v>
      </c>
      <c r="AG2866" s="6"/>
    </row>
    <row r="2867" spans="1:33" s="4041" customFormat="1" ht="30" customHeight="1">
      <c r="A2867" s="4495" t="s">
        <v>13710</v>
      </c>
      <c r="B2867" s="6490" t="s">
        <v>23192</v>
      </c>
      <c r="C2867" s="422">
        <v>45862</v>
      </c>
      <c r="D2867" s="341">
        <v>45881</v>
      </c>
      <c r="E2867" s="422"/>
      <c r="F2867" s="373"/>
      <c r="G2867" s="342">
        <v>8623</v>
      </c>
      <c r="H2867" s="5258" t="s">
        <v>6190</v>
      </c>
      <c r="I2867" s="4149"/>
      <c r="J2867" s="4610" t="s">
        <v>23661</v>
      </c>
      <c r="K2867" s="5250" t="s">
        <v>23193</v>
      </c>
      <c r="L2867" s="4355" t="s">
        <v>173</v>
      </c>
      <c r="M2867" s="338" t="s">
        <v>23195</v>
      </c>
      <c r="N2867" s="256"/>
      <c r="O2867" s="4088">
        <v>1</v>
      </c>
      <c r="P2867" s="4088">
        <v>1</v>
      </c>
      <c r="Q2867" s="5250" t="s">
        <v>23194</v>
      </c>
      <c r="R2867" s="256"/>
      <c r="S2867" s="252"/>
      <c r="T2867" s="252"/>
      <c r="U2867" s="252"/>
      <c r="V2867" s="5246" t="s">
        <v>9338</v>
      </c>
      <c r="W2867" s="252"/>
      <c r="X2867" s="5246" t="s">
        <v>7042</v>
      </c>
      <c r="Y2867" s="252"/>
      <c r="Z2867" s="252"/>
      <c r="AA2867" s="3570">
        <v>12977334</v>
      </c>
      <c r="AB2867" s="252"/>
      <c r="AC2867" s="265">
        <v>13050</v>
      </c>
      <c r="AD2867" s="4040">
        <v>10246</v>
      </c>
      <c r="AE2867" s="265">
        <f t="shared" si="113"/>
        <v>23296</v>
      </c>
      <c r="AF2867" s="4494" t="s">
        <v>19700</v>
      </c>
      <c r="AG2867" s="6"/>
    </row>
    <row r="2868" spans="1:33" s="4041" customFormat="1" ht="30" customHeight="1">
      <c r="A2868" s="4495" t="s">
        <v>13710</v>
      </c>
      <c r="B2868" s="5250" t="s">
        <v>23196</v>
      </c>
      <c r="C2868" s="341">
        <v>45862</v>
      </c>
      <c r="D2868" s="341">
        <v>45877</v>
      </c>
      <c r="E2868" s="422"/>
      <c r="F2868" s="373"/>
      <c r="G2868" s="342">
        <v>8623</v>
      </c>
      <c r="H2868" s="5258" t="s">
        <v>5293</v>
      </c>
      <c r="I2868" s="4149"/>
      <c r="J2868" s="4610" t="s">
        <v>23660</v>
      </c>
      <c r="K2868" s="5250" t="s">
        <v>23197</v>
      </c>
      <c r="L2868" s="4355" t="s">
        <v>173</v>
      </c>
      <c r="M2868" s="338" t="s">
        <v>23198</v>
      </c>
      <c r="N2868" s="256"/>
      <c r="O2868" s="4088">
        <v>1</v>
      </c>
      <c r="P2868" s="4088">
        <v>1</v>
      </c>
      <c r="Q2868" s="5250" t="s">
        <v>23194</v>
      </c>
      <c r="R2868" s="256"/>
      <c r="S2868" s="252"/>
      <c r="T2868" s="252"/>
      <c r="U2868" s="252"/>
      <c r="V2868" s="6373" t="s">
        <v>9338</v>
      </c>
      <c r="W2868" s="252"/>
      <c r="X2868" s="6373" t="s">
        <v>7042</v>
      </c>
      <c r="Y2868" s="252"/>
      <c r="Z2868" s="252"/>
      <c r="AA2868" s="3570">
        <v>12977352</v>
      </c>
      <c r="AB2868" s="252"/>
      <c r="AC2868" s="265">
        <v>6090</v>
      </c>
      <c r="AD2868" s="4040">
        <v>10246</v>
      </c>
      <c r="AE2868" s="265">
        <f t="shared" si="113"/>
        <v>16336</v>
      </c>
      <c r="AF2868" s="4494" t="s">
        <v>19700</v>
      </c>
      <c r="AG2868" s="6"/>
    </row>
    <row r="2869" spans="1:33" s="4041" customFormat="1" ht="30" customHeight="1">
      <c r="A2869" s="4495" t="s">
        <v>13710</v>
      </c>
      <c r="B2869" s="5250" t="s">
        <v>23200</v>
      </c>
      <c r="C2869" s="341">
        <v>45862</v>
      </c>
      <c r="D2869" s="341">
        <v>45880</v>
      </c>
      <c r="E2869" s="422"/>
      <c r="F2869" s="373"/>
      <c r="G2869" s="342">
        <v>8623</v>
      </c>
      <c r="H2869" s="5258" t="s">
        <v>5752</v>
      </c>
      <c r="I2869" s="4149"/>
      <c r="J2869" s="4610" t="s">
        <v>23659</v>
      </c>
      <c r="K2869" s="5250" t="s">
        <v>23201</v>
      </c>
      <c r="L2869" s="4355" t="s">
        <v>173</v>
      </c>
      <c r="M2869" s="338" t="s">
        <v>23202</v>
      </c>
      <c r="N2869" s="256"/>
      <c r="O2869" s="4088">
        <v>1</v>
      </c>
      <c r="P2869" s="4088">
        <v>1</v>
      </c>
      <c r="Q2869" s="5250" t="s">
        <v>23194</v>
      </c>
      <c r="R2869" s="256"/>
      <c r="S2869" s="252"/>
      <c r="T2869" s="252"/>
      <c r="U2869" s="252"/>
      <c r="V2869" s="6373" t="s">
        <v>9338</v>
      </c>
      <c r="W2869" s="252"/>
      <c r="X2869" s="6373" t="s">
        <v>7042</v>
      </c>
      <c r="Y2869" s="252"/>
      <c r="Z2869" s="252"/>
      <c r="AA2869" s="3570">
        <v>12977395</v>
      </c>
      <c r="AB2869" s="252"/>
      <c r="AC2869" s="265">
        <v>8700</v>
      </c>
      <c r="AD2869" s="4040">
        <v>10246</v>
      </c>
      <c r="AE2869" s="265">
        <f t="shared" si="113"/>
        <v>18946</v>
      </c>
      <c r="AF2869" s="4494" t="s">
        <v>19700</v>
      </c>
      <c r="AG2869" s="6"/>
    </row>
    <row r="2870" spans="1:33" s="4041" customFormat="1" ht="30" customHeight="1">
      <c r="A2870" s="4495" t="s">
        <v>13710</v>
      </c>
      <c r="B2870" s="5250" t="s">
        <v>23191</v>
      </c>
      <c r="C2870" s="341">
        <v>45862</v>
      </c>
      <c r="D2870" s="341">
        <v>45877</v>
      </c>
      <c r="E2870" s="422"/>
      <c r="F2870" s="373"/>
      <c r="G2870" s="342">
        <v>8623</v>
      </c>
      <c r="H2870" s="5258" t="s">
        <v>6490</v>
      </c>
      <c r="I2870" s="4149"/>
      <c r="J2870" s="4610" t="s">
        <v>23658</v>
      </c>
      <c r="K2870" s="5250" t="s">
        <v>23203</v>
      </c>
      <c r="L2870" s="4355" t="s">
        <v>173</v>
      </c>
      <c r="M2870" s="338" t="s">
        <v>23204</v>
      </c>
      <c r="N2870" s="256"/>
      <c r="O2870" s="4088">
        <v>1</v>
      </c>
      <c r="P2870" s="4088">
        <v>1</v>
      </c>
      <c r="Q2870" s="5250" t="s">
        <v>23194</v>
      </c>
      <c r="R2870" s="256"/>
      <c r="S2870" s="252"/>
      <c r="T2870" s="252"/>
      <c r="U2870" s="252"/>
      <c r="V2870" s="6650" t="s">
        <v>9338</v>
      </c>
      <c r="W2870" s="252"/>
      <c r="X2870" s="6650" t="s">
        <v>7042</v>
      </c>
      <c r="Y2870" s="252"/>
      <c r="Z2870" s="252"/>
      <c r="AA2870" s="3570">
        <v>12977408</v>
      </c>
      <c r="AB2870" s="252"/>
      <c r="AC2870" s="265">
        <v>8700</v>
      </c>
      <c r="AD2870" s="4040">
        <v>10246</v>
      </c>
      <c r="AE2870" s="265">
        <f t="shared" si="113"/>
        <v>18946</v>
      </c>
      <c r="AF2870" s="4494" t="s">
        <v>19700</v>
      </c>
      <c r="AG2870" s="6"/>
    </row>
    <row r="2871" spans="1:33" s="4041" customFormat="1" ht="30" customHeight="1">
      <c r="A2871" s="6271" t="s">
        <v>13710</v>
      </c>
      <c r="B2871" s="6294" t="s">
        <v>23199</v>
      </c>
      <c r="C2871" s="341">
        <v>45862</v>
      </c>
      <c r="D2871" s="341">
        <v>45877</v>
      </c>
      <c r="E2871" s="422"/>
      <c r="F2871" s="373"/>
      <c r="G2871" s="342">
        <v>8623</v>
      </c>
      <c r="H2871" s="5258" t="s">
        <v>7133</v>
      </c>
      <c r="I2871" s="4149"/>
      <c r="J2871" s="6272" t="s">
        <v>23657</v>
      </c>
      <c r="K2871" s="5250" t="s">
        <v>23205</v>
      </c>
      <c r="L2871" s="4355" t="s">
        <v>173</v>
      </c>
      <c r="M2871" s="338" t="s">
        <v>23206</v>
      </c>
      <c r="N2871" s="256"/>
      <c r="O2871" s="4088">
        <v>1</v>
      </c>
      <c r="P2871" s="4088">
        <v>1</v>
      </c>
      <c r="Q2871" s="5250" t="s">
        <v>23194</v>
      </c>
      <c r="R2871" s="256"/>
      <c r="S2871" s="252"/>
      <c r="T2871" s="252"/>
      <c r="U2871" s="252"/>
      <c r="V2871" s="5259" t="s">
        <v>9338</v>
      </c>
      <c r="W2871" s="252"/>
      <c r="X2871" s="5259" t="s">
        <v>7042</v>
      </c>
      <c r="Y2871" s="252"/>
      <c r="Z2871" s="252"/>
      <c r="AA2871" s="3570">
        <v>12977415</v>
      </c>
      <c r="AB2871" s="252"/>
      <c r="AC2871" s="265">
        <v>6090</v>
      </c>
      <c r="AD2871" s="4040">
        <v>10246</v>
      </c>
      <c r="AE2871" s="265">
        <f t="shared" si="113"/>
        <v>16336</v>
      </c>
      <c r="AF2871" s="4494" t="s">
        <v>19700</v>
      </c>
      <c r="AG2871" s="6"/>
    </row>
    <row r="2872" spans="1:33" s="4041" customFormat="1" ht="30" customHeight="1">
      <c r="A2872" s="8415" t="s">
        <v>13710</v>
      </c>
      <c r="B2872" s="6124" t="s">
        <v>23207</v>
      </c>
      <c r="C2872" s="341">
        <v>45862</v>
      </c>
      <c r="D2872" s="341">
        <v>45876</v>
      </c>
      <c r="E2872" s="422"/>
      <c r="F2872" s="373"/>
      <c r="G2872" s="342">
        <v>8623</v>
      </c>
      <c r="H2872" s="5258" t="s">
        <v>2109</v>
      </c>
      <c r="I2872" s="4149"/>
      <c r="J2872" s="5250" t="s">
        <v>23208</v>
      </c>
      <c r="K2872" s="5250" t="s">
        <v>23209</v>
      </c>
      <c r="L2872" s="4604" t="s">
        <v>28</v>
      </c>
      <c r="M2872" s="338" t="s">
        <v>23211</v>
      </c>
      <c r="N2872" s="256"/>
      <c r="O2872" s="4088">
        <v>2</v>
      </c>
      <c r="P2872" s="4088">
        <v>2</v>
      </c>
      <c r="Q2872" s="5250" t="s">
        <v>23210</v>
      </c>
      <c r="R2872" s="256"/>
      <c r="S2872" s="252"/>
      <c r="T2872" s="252"/>
      <c r="U2872" s="252"/>
      <c r="V2872" s="5259" t="s">
        <v>9338</v>
      </c>
      <c r="W2872" s="252"/>
      <c r="X2872" s="5259" t="s">
        <v>7042</v>
      </c>
      <c r="Y2872" s="252"/>
      <c r="Z2872" s="252"/>
      <c r="AA2872" s="3570">
        <v>12977435</v>
      </c>
      <c r="AB2872" s="252"/>
      <c r="AC2872" s="265">
        <v>3914</v>
      </c>
      <c r="AD2872" s="4040">
        <v>10246</v>
      </c>
      <c r="AE2872" s="265">
        <f t="shared" si="113"/>
        <v>24406</v>
      </c>
      <c r="AF2872" s="4494" t="s">
        <v>19700</v>
      </c>
      <c r="AG2872" s="6"/>
    </row>
    <row r="2873" spans="1:33" s="4041" customFormat="1" ht="30" customHeight="1">
      <c r="A2873" s="4506" t="s">
        <v>13710</v>
      </c>
      <c r="B2873" s="5249" t="s">
        <v>23246</v>
      </c>
      <c r="C2873" s="341">
        <v>45862</v>
      </c>
      <c r="D2873" s="341">
        <v>45881</v>
      </c>
      <c r="E2873" s="422"/>
      <c r="F2873" s="373"/>
      <c r="G2873" s="342">
        <v>8623</v>
      </c>
      <c r="H2873" s="5258" t="s">
        <v>23247</v>
      </c>
      <c r="I2873" s="4149"/>
      <c r="J2873" s="5250" t="s">
        <v>23248</v>
      </c>
      <c r="K2873" s="6781" t="s">
        <v>20750</v>
      </c>
      <c r="L2873" s="4604" t="s">
        <v>173</v>
      </c>
      <c r="M2873" s="338" t="s">
        <v>23249</v>
      </c>
      <c r="N2873" s="256"/>
      <c r="O2873" s="4088">
        <v>1</v>
      </c>
      <c r="P2873" s="4088">
        <v>1</v>
      </c>
      <c r="Q2873" s="5250" t="s">
        <v>21926</v>
      </c>
      <c r="R2873" s="256"/>
      <c r="S2873" s="252"/>
      <c r="T2873" s="252"/>
      <c r="U2873" s="252"/>
      <c r="V2873" s="5259" t="s">
        <v>9338</v>
      </c>
      <c r="W2873" s="252"/>
      <c r="X2873" s="5259" t="s">
        <v>7042</v>
      </c>
      <c r="Y2873" s="252"/>
      <c r="Z2873" s="252"/>
      <c r="AA2873" s="3570">
        <v>12977688</v>
      </c>
      <c r="AB2873" s="252"/>
      <c r="AC2873" s="265">
        <v>13050</v>
      </c>
      <c r="AD2873" s="4040">
        <v>10246</v>
      </c>
      <c r="AE2873" s="265">
        <f t="shared" si="113"/>
        <v>23296</v>
      </c>
      <c r="AF2873" s="4494" t="s">
        <v>19700</v>
      </c>
      <c r="AG2873" s="6"/>
    </row>
    <row r="2874" spans="1:33" s="4041" customFormat="1" ht="30" customHeight="1">
      <c r="A2874" s="5542" t="s">
        <v>20028</v>
      </c>
      <c r="B2874" s="5566" t="s">
        <v>23300</v>
      </c>
      <c r="C2874" s="341">
        <v>45863</v>
      </c>
      <c r="D2874" s="341">
        <v>45884</v>
      </c>
      <c r="E2874" s="422"/>
      <c r="F2874" s="373"/>
      <c r="G2874" s="342">
        <v>5940</v>
      </c>
      <c r="H2874" s="5260" t="s">
        <v>2869</v>
      </c>
      <c r="I2874" s="4149"/>
      <c r="J2874" s="5544" t="s">
        <v>23301</v>
      </c>
      <c r="K2874" s="5249" t="s">
        <v>23302</v>
      </c>
      <c r="L2874" s="4604" t="s">
        <v>173</v>
      </c>
      <c r="M2874" s="338" t="s">
        <v>23303</v>
      </c>
      <c r="N2874" s="256"/>
      <c r="O2874" s="4088">
        <v>1</v>
      </c>
      <c r="P2874" s="4088">
        <v>1</v>
      </c>
      <c r="Q2874" s="5249" t="s">
        <v>23194</v>
      </c>
      <c r="R2874" s="256"/>
      <c r="S2874" s="252"/>
      <c r="T2874" s="252"/>
      <c r="U2874" s="252"/>
      <c r="V2874" s="5363" t="s">
        <v>9338</v>
      </c>
      <c r="W2874" s="252"/>
      <c r="X2874" s="5363" t="s">
        <v>7042</v>
      </c>
      <c r="Y2874" s="252"/>
      <c r="Z2874" s="252"/>
      <c r="AA2874" s="3570">
        <v>12979504</v>
      </c>
      <c r="AB2874" s="252"/>
      <c r="AC2874" s="265">
        <v>0</v>
      </c>
      <c r="AD2874" s="4040">
        <v>16417.5</v>
      </c>
      <c r="AE2874" s="265">
        <f t="shared" si="113"/>
        <v>16417.5</v>
      </c>
      <c r="AF2874" s="4494" t="s">
        <v>19700</v>
      </c>
      <c r="AG2874" s="6"/>
    </row>
    <row r="2875" spans="1:33" s="4041" customFormat="1" ht="30" customHeight="1">
      <c r="A2875" s="4506" t="s">
        <v>13710</v>
      </c>
      <c r="B2875" s="5561" t="s">
        <v>23318</v>
      </c>
      <c r="C2875" s="341">
        <v>45863</v>
      </c>
      <c r="D2875" s="341">
        <v>45877</v>
      </c>
      <c r="E2875" s="422"/>
      <c r="F2875" s="373"/>
      <c r="G2875" s="342">
        <v>8623</v>
      </c>
      <c r="H2875" s="5260" t="s">
        <v>640</v>
      </c>
      <c r="I2875" s="4149"/>
      <c r="J2875" s="5519" t="s">
        <v>23319</v>
      </c>
      <c r="K2875" s="5249" t="s">
        <v>23320</v>
      </c>
      <c r="L2875" s="4604" t="s">
        <v>173</v>
      </c>
      <c r="M2875" s="338" t="s">
        <v>23321</v>
      </c>
      <c r="N2875" s="256"/>
      <c r="O2875" s="4088">
        <v>1</v>
      </c>
      <c r="P2875" s="4088">
        <v>1</v>
      </c>
      <c r="Q2875" s="5249" t="s">
        <v>22959</v>
      </c>
      <c r="R2875" s="256"/>
      <c r="S2875" s="252"/>
      <c r="T2875" s="252"/>
      <c r="U2875" s="252"/>
      <c r="V2875" s="5259" t="s">
        <v>9338</v>
      </c>
      <c r="W2875" s="252"/>
      <c r="X2875" s="5259" t="s">
        <v>7042</v>
      </c>
      <c r="Y2875" s="252"/>
      <c r="Z2875" s="252"/>
      <c r="AA2875" s="3570">
        <v>12979769</v>
      </c>
      <c r="AB2875" s="252"/>
      <c r="AC2875" s="265">
        <v>3914</v>
      </c>
      <c r="AD2875" s="4040">
        <v>10246</v>
      </c>
      <c r="AE2875" s="265">
        <f t="shared" si="113"/>
        <v>14160</v>
      </c>
      <c r="AF2875" s="4494" t="s">
        <v>19700</v>
      </c>
      <c r="AG2875" s="6"/>
    </row>
    <row r="2876" spans="1:33" s="4041" customFormat="1" ht="30" customHeight="1">
      <c r="A2876" s="5518" t="s">
        <v>13710</v>
      </c>
      <c r="B2876" s="5561" t="s">
        <v>23322</v>
      </c>
      <c r="C2876" s="341">
        <v>45862</v>
      </c>
      <c r="D2876" s="341">
        <v>45877</v>
      </c>
      <c r="E2876" s="422"/>
      <c r="F2876" s="373"/>
      <c r="G2876" s="342">
        <v>8623</v>
      </c>
      <c r="H2876" s="5260" t="s">
        <v>4864</v>
      </c>
      <c r="I2876" s="4149"/>
      <c r="J2876" s="5519" t="s">
        <v>23323</v>
      </c>
      <c r="K2876" s="5249" t="s">
        <v>23324</v>
      </c>
      <c r="L2876" s="4515" t="s">
        <v>62</v>
      </c>
      <c r="M2876" s="338" t="s">
        <v>23325</v>
      </c>
      <c r="N2876" s="256"/>
      <c r="O2876" s="4088">
        <v>5</v>
      </c>
      <c r="P2876" s="4088">
        <v>5</v>
      </c>
      <c r="Q2876" s="5249" t="s">
        <v>23219</v>
      </c>
      <c r="R2876" s="256"/>
      <c r="S2876" s="252"/>
      <c r="T2876" s="252"/>
      <c r="U2876" s="252"/>
      <c r="V2876" s="5259" t="s">
        <v>9338</v>
      </c>
      <c r="W2876" s="252"/>
      <c r="X2876" s="5259" t="s">
        <v>7042</v>
      </c>
      <c r="Y2876" s="252"/>
      <c r="Z2876" s="252"/>
      <c r="AA2876" s="3570">
        <v>12979808</v>
      </c>
      <c r="AB2876" s="252"/>
      <c r="AC2876" s="265">
        <v>3914</v>
      </c>
      <c r="AD2876" s="4040">
        <v>10246</v>
      </c>
      <c r="AE2876" s="265">
        <f>SUM(AD2876*P2876+AC2876)</f>
        <v>55144</v>
      </c>
      <c r="AF2876" s="4494" t="s">
        <v>19700</v>
      </c>
      <c r="AG2876" s="6"/>
    </row>
    <row r="2877" spans="1:33" s="4041" customFormat="1" ht="30" customHeight="1">
      <c r="A2877" s="4506" t="s">
        <v>13710</v>
      </c>
      <c r="B2877" s="6491" t="s">
        <v>23326</v>
      </c>
      <c r="C2877" s="341">
        <v>45863</v>
      </c>
      <c r="D2877" s="341">
        <v>45881</v>
      </c>
      <c r="E2877" s="422"/>
      <c r="F2877" s="373"/>
      <c r="G2877" s="342">
        <v>8623</v>
      </c>
      <c r="H2877" s="5260" t="s">
        <v>6675</v>
      </c>
      <c r="I2877" s="4149"/>
      <c r="J2877" s="4610" t="s">
        <v>23644</v>
      </c>
      <c r="K2877" s="5249" t="s">
        <v>23327</v>
      </c>
      <c r="L2877" s="4515" t="s">
        <v>173</v>
      </c>
      <c r="M2877" s="338" t="s">
        <v>23328</v>
      </c>
      <c r="N2877" s="256"/>
      <c r="O2877" s="4088">
        <v>1</v>
      </c>
      <c r="P2877" s="4088">
        <v>1</v>
      </c>
      <c r="Q2877" s="5249" t="s">
        <v>23194</v>
      </c>
      <c r="R2877" s="256"/>
      <c r="S2877" s="252"/>
      <c r="T2877" s="252"/>
      <c r="U2877" s="252"/>
      <c r="V2877" s="5259" t="s">
        <v>9338</v>
      </c>
      <c r="W2877" s="252"/>
      <c r="X2877" s="5259" t="s">
        <v>7042</v>
      </c>
      <c r="Y2877" s="252"/>
      <c r="Z2877" s="252"/>
      <c r="AA2877" s="3570">
        <v>12979972</v>
      </c>
      <c r="AB2877" s="252"/>
      <c r="AC2877" s="265">
        <v>8700</v>
      </c>
      <c r="AD2877" s="4040">
        <v>10246</v>
      </c>
      <c r="AE2877" s="265">
        <f t="shared" si="113"/>
        <v>18946</v>
      </c>
      <c r="AF2877" s="4494" t="s">
        <v>19700</v>
      </c>
      <c r="AG2877" s="6"/>
    </row>
    <row r="2878" spans="1:33" s="4041" customFormat="1" ht="30" customHeight="1">
      <c r="A2878" s="4506" t="s">
        <v>13710</v>
      </c>
      <c r="B2878" s="5249" t="s">
        <v>23395</v>
      </c>
      <c r="C2878" s="341">
        <v>45863</v>
      </c>
      <c r="D2878" s="341">
        <v>45880</v>
      </c>
      <c r="E2878" s="422"/>
      <c r="F2878" s="373"/>
      <c r="G2878" s="342">
        <v>8623</v>
      </c>
      <c r="H2878" s="5260" t="s">
        <v>13621</v>
      </c>
      <c r="I2878" s="4149"/>
      <c r="J2878" s="4610" t="s">
        <v>23656</v>
      </c>
      <c r="K2878" s="5249" t="s">
        <v>23396</v>
      </c>
      <c r="L2878" s="4515" t="s">
        <v>173</v>
      </c>
      <c r="M2878" s="338" t="s">
        <v>23397</v>
      </c>
      <c r="N2878" s="256"/>
      <c r="O2878" s="4088">
        <v>1</v>
      </c>
      <c r="P2878" s="4088">
        <v>1</v>
      </c>
      <c r="Q2878" s="5249" t="s">
        <v>23194</v>
      </c>
      <c r="R2878" s="256"/>
      <c r="S2878" s="252"/>
      <c r="T2878" s="252"/>
      <c r="U2878" s="252"/>
      <c r="V2878" s="5259" t="s">
        <v>9338</v>
      </c>
      <c r="W2878" s="252"/>
      <c r="X2878" s="5259" t="s">
        <v>7042</v>
      </c>
      <c r="Y2878" s="252"/>
      <c r="Z2878" s="252"/>
      <c r="AA2878" s="3570">
        <v>12981078</v>
      </c>
      <c r="AB2878" s="252"/>
      <c r="AC2878" s="265">
        <v>6090</v>
      </c>
      <c r="AD2878" s="4040">
        <v>10246</v>
      </c>
      <c r="AE2878" s="265">
        <f t="shared" si="113"/>
        <v>16336</v>
      </c>
      <c r="AF2878" s="4494" t="s">
        <v>19700</v>
      </c>
      <c r="AG2878" s="6"/>
    </row>
    <row r="2879" spans="1:33" s="4041" customFormat="1" ht="30" customHeight="1">
      <c r="A2879" s="4506" t="s">
        <v>13710</v>
      </c>
      <c r="B2879" s="5249" t="s">
        <v>23402</v>
      </c>
      <c r="C2879" s="341">
        <v>45862</v>
      </c>
      <c r="D2879" s="341">
        <v>45877</v>
      </c>
      <c r="E2879" s="5965"/>
      <c r="F2879" s="373"/>
      <c r="G2879" s="342">
        <v>8623</v>
      </c>
      <c r="H2879" s="5260" t="s">
        <v>1207</v>
      </c>
      <c r="I2879" s="4149"/>
      <c r="J2879" s="5249" t="s">
        <v>23403</v>
      </c>
      <c r="K2879" s="5249" t="s">
        <v>23404</v>
      </c>
      <c r="L2879" s="4515" t="s">
        <v>28</v>
      </c>
      <c r="M2879" s="338" t="s">
        <v>23405</v>
      </c>
      <c r="N2879" s="256"/>
      <c r="O2879" s="4088">
        <v>2</v>
      </c>
      <c r="P2879" s="4088">
        <v>2</v>
      </c>
      <c r="Q2879" s="5249" t="s">
        <v>23400</v>
      </c>
      <c r="R2879" s="256"/>
      <c r="S2879" s="252"/>
      <c r="T2879" s="252"/>
      <c r="U2879" s="252"/>
      <c r="V2879" s="5966" t="s">
        <v>9338</v>
      </c>
      <c r="W2879" s="252"/>
      <c r="X2879" s="5966" t="s">
        <v>7042</v>
      </c>
      <c r="Y2879" s="252"/>
      <c r="Z2879" s="252"/>
      <c r="AA2879" s="3570">
        <v>12985275</v>
      </c>
      <c r="AB2879" s="252"/>
      <c r="AC2879" s="265">
        <v>0</v>
      </c>
      <c r="AD2879" s="4040">
        <v>10246</v>
      </c>
      <c r="AE2879" s="265">
        <f t="shared" si="113"/>
        <v>20492</v>
      </c>
      <c r="AF2879" s="4494" t="s">
        <v>19700</v>
      </c>
      <c r="AG2879" s="6"/>
    </row>
    <row r="2880" spans="1:33" s="4513" customFormat="1" ht="30" customHeight="1">
      <c r="A2880" s="6848" t="s">
        <v>13710</v>
      </c>
      <c r="B2880" s="6849" t="s">
        <v>23431</v>
      </c>
      <c r="C2880" s="359">
        <v>45866</v>
      </c>
      <c r="D2880" s="359">
        <v>45881</v>
      </c>
      <c r="E2880" s="37"/>
      <c r="F2880" s="448"/>
      <c r="G2880" s="5690">
        <v>8623</v>
      </c>
      <c r="H2880" s="6850" t="s">
        <v>4134</v>
      </c>
      <c r="I2880" s="4509"/>
      <c r="J2880" s="6849" t="s">
        <v>23432</v>
      </c>
      <c r="K2880" s="6849" t="s">
        <v>23433</v>
      </c>
      <c r="L2880" s="6851" t="s">
        <v>76</v>
      </c>
      <c r="M2880" s="135" t="s">
        <v>23435</v>
      </c>
      <c r="N2880" s="441"/>
      <c r="O2880" s="4511">
        <v>4</v>
      </c>
      <c r="P2880" s="4511">
        <v>4</v>
      </c>
      <c r="Q2880" s="6849" t="s">
        <v>23434</v>
      </c>
      <c r="R2880" s="441"/>
      <c r="S2880" s="441"/>
      <c r="T2880" s="441"/>
      <c r="U2880" s="441"/>
      <c r="V2880" s="441"/>
      <c r="W2880" s="441"/>
      <c r="X2880" s="441"/>
      <c r="Y2880" s="441"/>
      <c r="Z2880" s="441"/>
      <c r="AA2880" s="5702">
        <v>12985776</v>
      </c>
      <c r="AB2880" s="441"/>
      <c r="AC2880" s="272"/>
      <c r="AD2880" s="4512"/>
      <c r="AE2880" s="272"/>
      <c r="AF2880" s="5575" t="s">
        <v>19700</v>
      </c>
      <c r="AG2880" s="36"/>
    </row>
    <row r="2881" spans="1:33" s="4041" customFormat="1" ht="30" customHeight="1">
      <c r="A2881" s="5030" t="s">
        <v>13710</v>
      </c>
      <c r="B2881" s="5122" t="s">
        <v>23466</v>
      </c>
      <c r="C2881" s="341">
        <v>45866</v>
      </c>
      <c r="D2881" s="341">
        <v>45877</v>
      </c>
      <c r="E2881" s="422"/>
      <c r="F2881" s="373"/>
      <c r="G2881" s="342">
        <v>8623</v>
      </c>
      <c r="H2881" s="4534"/>
      <c r="I2881" s="4659" t="s">
        <v>21585</v>
      </c>
      <c r="J2881" s="5031" t="s">
        <v>17016</v>
      </c>
      <c r="K2881" s="4659" t="s">
        <v>23467</v>
      </c>
      <c r="L2881" s="4660" t="s">
        <v>406</v>
      </c>
      <c r="M2881" s="338" t="s">
        <v>23469</v>
      </c>
      <c r="N2881" s="256"/>
      <c r="O2881" s="4088">
        <v>9</v>
      </c>
      <c r="P2881" s="4088">
        <v>9</v>
      </c>
      <c r="Q2881" s="4659" t="s">
        <v>23468</v>
      </c>
      <c r="R2881" s="256"/>
      <c r="S2881" s="252"/>
      <c r="T2881" s="252"/>
      <c r="U2881" s="252"/>
      <c r="V2881" s="4656" t="s">
        <v>2073</v>
      </c>
      <c r="W2881" s="252"/>
      <c r="X2881" s="4656" t="s">
        <v>7042</v>
      </c>
      <c r="Y2881" s="252"/>
      <c r="Z2881" s="252"/>
      <c r="AA2881" s="3570">
        <v>12988420</v>
      </c>
      <c r="AB2881" s="252"/>
      <c r="AC2881" s="265">
        <v>0</v>
      </c>
      <c r="AD2881" s="4040">
        <v>10246</v>
      </c>
      <c r="AE2881" s="265">
        <f t="shared" si="113"/>
        <v>92214</v>
      </c>
      <c r="AF2881" s="4494" t="s">
        <v>19700</v>
      </c>
      <c r="AG2881" s="6"/>
    </row>
    <row r="2882" spans="1:33" s="4041" customFormat="1" ht="30" customHeight="1">
      <c r="A2882" s="4542" t="s">
        <v>13710</v>
      </c>
      <c r="B2882" s="4801" t="s">
        <v>23494</v>
      </c>
      <c r="C2882" s="341">
        <v>45867</v>
      </c>
      <c r="D2882" s="341">
        <v>45881</v>
      </c>
      <c r="E2882" s="422"/>
      <c r="F2882" s="373"/>
      <c r="G2882" s="342">
        <v>8623</v>
      </c>
      <c r="H2882" s="5392" t="s">
        <v>23340</v>
      </c>
      <c r="I2882" s="4149"/>
      <c r="J2882" s="4801" t="s">
        <v>23495</v>
      </c>
      <c r="K2882" s="4801" t="s">
        <v>23496</v>
      </c>
      <c r="L2882" s="5393" t="s">
        <v>173</v>
      </c>
      <c r="M2882" s="338" t="s">
        <v>23498</v>
      </c>
      <c r="N2882" s="256"/>
      <c r="O2882" s="4088">
        <v>1</v>
      </c>
      <c r="P2882" s="4088">
        <v>1</v>
      </c>
      <c r="Q2882" s="4801" t="s">
        <v>23497</v>
      </c>
      <c r="R2882" s="256"/>
      <c r="S2882" s="252"/>
      <c r="T2882" s="252"/>
      <c r="U2882" s="252"/>
      <c r="V2882" s="4656" t="s">
        <v>2073</v>
      </c>
      <c r="W2882" s="252"/>
      <c r="X2882" s="4656" t="s">
        <v>7042</v>
      </c>
      <c r="Y2882" s="252"/>
      <c r="Z2882" s="252"/>
      <c r="AA2882" s="3570">
        <v>12989461</v>
      </c>
      <c r="AB2882" s="252"/>
      <c r="AC2882" s="265">
        <v>3914</v>
      </c>
      <c r="AD2882" s="4040">
        <v>10246</v>
      </c>
      <c r="AE2882" s="265">
        <f t="shared" si="113"/>
        <v>14160</v>
      </c>
      <c r="AF2882" s="4494" t="s">
        <v>19700</v>
      </c>
      <c r="AG2882" s="6"/>
    </row>
    <row r="2883" spans="1:33" s="4041" customFormat="1" ht="30" customHeight="1">
      <c r="A2883" s="5518" t="s">
        <v>13710</v>
      </c>
      <c r="B2883" s="5561" t="s">
        <v>23508</v>
      </c>
      <c r="C2883" s="341">
        <v>45866</v>
      </c>
      <c r="D2883" s="341">
        <v>45881</v>
      </c>
      <c r="E2883" s="422"/>
      <c r="F2883" s="373"/>
      <c r="G2883" s="342">
        <v>8623</v>
      </c>
      <c r="H2883" s="5392" t="s">
        <v>3676</v>
      </c>
      <c r="I2883" s="4149"/>
      <c r="J2883" s="5519" t="s">
        <v>23509</v>
      </c>
      <c r="K2883" s="4801" t="s">
        <v>23510</v>
      </c>
      <c r="L2883" s="5393" t="s">
        <v>193</v>
      </c>
      <c r="M2883" s="338" t="s">
        <v>23512</v>
      </c>
      <c r="N2883" s="256"/>
      <c r="O2883" s="4088">
        <v>6</v>
      </c>
      <c r="P2883" s="4088">
        <v>6</v>
      </c>
      <c r="Q2883" s="4801" t="s">
        <v>23511</v>
      </c>
      <c r="R2883" s="256"/>
      <c r="S2883" s="252"/>
      <c r="T2883" s="252"/>
      <c r="U2883" s="252"/>
      <c r="V2883" s="5390" t="s">
        <v>9338</v>
      </c>
      <c r="W2883" s="252"/>
      <c r="X2883" s="5390" t="s">
        <v>7042</v>
      </c>
      <c r="Y2883" s="252"/>
      <c r="Z2883" s="252"/>
      <c r="AA2883" s="3570">
        <v>12990391</v>
      </c>
      <c r="AB2883" s="252"/>
      <c r="AC2883" s="265">
        <v>3914</v>
      </c>
      <c r="AD2883" s="4040">
        <v>10246</v>
      </c>
      <c r="AE2883" s="265">
        <f t="shared" si="113"/>
        <v>65390</v>
      </c>
      <c r="AF2883" s="4494" t="s">
        <v>19700</v>
      </c>
      <c r="AG2883" s="6"/>
    </row>
    <row r="2884" spans="1:33" s="4041" customFormat="1" ht="30" customHeight="1">
      <c r="A2884" s="6188" t="s">
        <v>13710</v>
      </c>
      <c r="B2884" s="5261" t="s">
        <v>23517</v>
      </c>
      <c r="C2884" s="341">
        <v>45867</v>
      </c>
      <c r="D2884" s="341">
        <v>45883</v>
      </c>
      <c r="E2884" s="422"/>
      <c r="F2884" s="373"/>
      <c r="G2884" s="342">
        <v>8623</v>
      </c>
      <c r="H2884" s="5262" t="s">
        <v>11766</v>
      </c>
      <c r="I2884" s="4149"/>
      <c r="J2884" s="5261" t="s">
        <v>23518</v>
      </c>
      <c r="K2884" s="5261" t="s">
        <v>23320</v>
      </c>
      <c r="L2884" s="4539" t="s">
        <v>173</v>
      </c>
      <c r="M2884" s="338" t="s">
        <v>23519</v>
      </c>
      <c r="N2884" s="256"/>
      <c r="O2884" s="4088">
        <v>1</v>
      </c>
      <c r="P2884" s="4088">
        <v>1</v>
      </c>
      <c r="Q2884" s="3330" t="s">
        <v>23410</v>
      </c>
      <c r="R2884" s="256"/>
      <c r="S2884" s="252"/>
      <c r="T2884" s="252"/>
      <c r="U2884" s="252"/>
      <c r="V2884" s="5259" t="s">
        <v>9338</v>
      </c>
      <c r="W2884" s="252"/>
      <c r="X2884" s="5259" t="s">
        <v>7042</v>
      </c>
      <c r="Y2884" s="252"/>
      <c r="Z2884" s="252"/>
      <c r="AA2884" s="3570">
        <v>12991237</v>
      </c>
      <c r="AB2884" s="252"/>
      <c r="AC2884" s="265">
        <v>6090</v>
      </c>
      <c r="AD2884" s="4040">
        <v>10246</v>
      </c>
      <c r="AE2884" s="265">
        <f t="shared" si="113"/>
        <v>16336</v>
      </c>
      <c r="AF2884" s="4494" t="s">
        <v>19700</v>
      </c>
      <c r="AG2884" s="6"/>
    </row>
    <row r="2885" spans="1:33" s="4041" customFormat="1" ht="30" customHeight="1">
      <c r="A2885" s="4542" t="s">
        <v>13710</v>
      </c>
      <c r="B2885" s="5261" t="s">
        <v>23520</v>
      </c>
      <c r="C2885" s="341">
        <v>45867</v>
      </c>
      <c r="D2885" s="341">
        <v>45882</v>
      </c>
      <c r="E2885" s="422"/>
      <c r="F2885" s="373"/>
      <c r="G2885" s="342">
        <v>8623</v>
      </c>
      <c r="H2885" s="5262" t="s">
        <v>901</v>
      </c>
      <c r="I2885" s="4149"/>
      <c r="J2885" s="5261" t="s">
        <v>23521</v>
      </c>
      <c r="K2885" s="5261" t="s">
        <v>23522</v>
      </c>
      <c r="L2885" s="4539" t="s">
        <v>173</v>
      </c>
      <c r="M2885" s="338" t="s">
        <v>23523</v>
      </c>
      <c r="N2885" s="256"/>
      <c r="O2885" s="4088">
        <v>1</v>
      </c>
      <c r="P2885" s="4088">
        <v>1</v>
      </c>
      <c r="Q2885" s="5261" t="s">
        <v>23410</v>
      </c>
      <c r="R2885" s="256"/>
      <c r="S2885" s="252"/>
      <c r="T2885" s="252"/>
      <c r="U2885" s="252"/>
      <c r="V2885" s="5259" t="s">
        <v>9338</v>
      </c>
      <c r="W2885" s="252"/>
      <c r="X2885" s="5259" t="s">
        <v>7042</v>
      </c>
      <c r="Y2885" s="252"/>
      <c r="Z2885" s="252"/>
      <c r="AA2885" s="3570">
        <v>12991263</v>
      </c>
      <c r="AB2885" s="252"/>
      <c r="AC2885" s="265">
        <v>3914</v>
      </c>
      <c r="AD2885" s="4040">
        <v>10246</v>
      </c>
      <c r="AE2885" s="265">
        <f t="shared" si="113"/>
        <v>14160</v>
      </c>
      <c r="AF2885" s="4494" t="s">
        <v>19700</v>
      </c>
      <c r="AG2885" s="6"/>
    </row>
    <row r="2886" spans="1:33" s="4041" customFormat="1" ht="30" customHeight="1">
      <c r="A2886" s="4542" t="s">
        <v>13710</v>
      </c>
      <c r="B2886" s="6658" t="s">
        <v>23543</v>
      </c>
      <c r="C2886" s="341">
        <v>45866</v>
      </c>
      <c r="D2886" s="341">
        <v>45882</v>
      </c>
      <c r="E2886" s="422"/>
      <c r="F2886" s="373"/>
      <c r="G2886" s="342">
        <v>8623</v>
      </c>
      <c r="H2886" s="5262" t="s">
        <v>11907</v>
      </c>
      <c r="I2886" s="4149"/>
      <c r="J2886" s="5261" t="s">
        <v>23545</v>
      </c>
      <c r="K2886" s="5261" t="s">
        <v>23544</v>
      </c>
      <c r="L2886" s="4539" t="s">
        <v>173</v>
      </c>
      <c r="M2886" s="338" t="s">
        <v>23546</v>
      </c>
      <c r="N2886" s="256"/>
      <c r="O2886" s="4088">
        <v>1</v>
      </c>
      <c r="P2886" s="4088">
        <v>1</v>
      </c>
      <c r="Q2886" s="5261" t="s">
        <v>23536</v>
      </c>
      <c r="R2886" s="256"/>
      <c r="S2886" s="252"/>
      <c r="T2886" s="252"/>
      <c r="U2886" s="252"/>
      <c r="V2886" s="5259" t="s">
        <v>9338</v>
      </c>
      <c r="W2886" s="252"/>
      <c r="X2886" s="5259" t="s">
        <v>7042</v>
      </c>
      <c r="Y2886" s="252"/>
      <c r="Z2886" s="252"/>
      <c r="AA2886" s="3570">
        <v>12993434</v>
      </c>
      <c r="AB2886" s="252"/>
      <c r="AC2886" s="265">
        <v>3914</v>
      </c>
      <c r="AD2886" s="4040">
        <v>10246</v>
      </c>
      <c r="AE2886" s="265">
        <f t="shared" si="113"/>
        <v>14160</v>
      </c>
      <c r="AF2886" s="4494" t="s">
        <v>19700</v>
      </c>
      <c r="AG2886" s="6"/>
    </row>
    <row r="2887" spans="1:33" s="4513" customFormat="1" ht="30" customHeight="1">
      <c r="A2887" s="5333" t="s">
        <v>13710</v>
      </c>
      <c r="B2887" s="6852" t="s">
        <v>23563</v>
      </c>
      <c r="C2887" s="359">
        <v>45867</v>
      </c>
      <c r="D2887" s="359">
        <v>45883</v>
      </c>
      <c r="E2887" s="37"/>
      <c r="F2887" s="448"/>
      <c r="G2887" s="5690">
        <v>8623</v>
      </c>
      <c r="H2887" s="6853" t="s">
        <v>14948</v>
      </c>
      <c r="I2887" s="4509"/>
      <c r="J2887" s="6852" t="s">
        <v>23564</v>
      </c>
      <c r="K2887" s="6852" t="s">
        <v>23565</v>
      </c>
      <c r="L2887" s="6854" t="s">
        <v>173</v>
      </c>
      <c r="M2887" s="135" t="s">
        <v>23566</v>
      </c>
      <c r="N2887" s="441"/>
      <c r="O2887" s="4511">
        <v>1</v>
      </c>
      <c r="P2887" s="4511">
        <v>1</v>
      </c>
      <c r="Q2887" s="6852" t="s">
        <v>23527</v>
      </c>
      <c r="R2887" s="441"/>
      <c r="S2887" s="441"/>
      <c r="T2887" s="441"/>
      <c r="U2887" s="441"/>
      <c r="V2887" s="441"/>
      <c r="W2887" s="441"/>
      <c r="X2887" s="441"/>
      <c r="Y2887" s="441"/>
      <c r="Z2887" s="441"/>
      <c r="AA2887" s="5702">
        <v>12993640</v>
      </c>
      <c r="AB2887" s="441"/>
      <c r="AC2887" s="272"/>
      <c r="AD2887" s="4512"/>
      <c r="AE2887" s="272"/>
      <c r="AF2887" s="5575" t="s">
        <v>19700</v>
      </c>
      <c r="AG2887" s="36"/>
    </row>
    <row r="2888" spans="1:33" s="4041" customFormat="1" ht="30" customHeight="1">
      <c r="A2888" s="5542" t="s">
        <v>13710</v>
      </c>
      <c r="B2888" s="5566" t="s">
        <v>23595</v>
      </c>
      <c r="C2888" s="341">
        <v>45869</v>
      </c>
      <c r="D2888" s="341">
        <v>45881</v>
      </c>
      <c r="E2888" s="422"/>
      <c r="F2888" s="373"/>
      <c r="G2888" s="342">
        <v>8623</v>
      </c>
      <c r="H2888" s="5264" t="s">
        <v>21274</v>
      </c>
      <c r="I2888" s="4149"/>
      <c r="J2888" s="5544" t="s">
        <v>23596</v>
      </c>
      <c r="K2888" s="5263" t="s">
        <v>23597</v>
      </c>
      <c r="L2888" s="5265" t="s">
        <v>67</v>
      </c>
      <c r="M2888" s="338" t="s">
        <v>23599</v>
      </c>
      <c r="N2888" s="256"/>
      <c r="O2888" s="4088">
        <v>7</v>
      </c>
      <c r="P2888" s="4560">
        <v>14</v>
      </c>
      <c r="Q2888" s="5263" t="s">
        <v>23598</v>
      </c>
      <c r="R2888" s="256"/>
      <c r="S2888" s="252"/>
      <c r="T2888" s="252"/>
      <c r="U2888" s="252"/>
      <c r="V2888" s="5259" t="s">
        <v>9338</v>
      </c>
      <c r="W2888" s="252"/>
      <c r="X2888" s="5259" t="s">
        <v>7042</v>
      </c>
      <c r="Y2888" s="252"/>
      <c r="Z2888" s="252"/>
      <c r="AA2888" s="3570">
        <v>12996502</v>
      </c>
      <c r="AB2888" s="252"/>
      <c r="AC2888" s="265">
        <v>0</v>
      </c>
      <c r="AD2888" s="4040">
        <v>10246</v>
      </c>
      <c r="AE2888" s="265">
        <f t="shared" si="113"/>
        <v>143444</v>
      </c>
      <c r="AF2888" s="4494" t="s">
        <v>19700</v>
      </c>
      <c r="AG2888" s="6"/>
    </row>
    <row r="2889" spans="1:33" s="4041" customFormat="1" ht="30" customHeight="1">
      <c r="A2889" s="4658" t="s">
        <v>13200</v>
      </c>
      <c r="B2889" s="4557" t="s">
        <v>23608</v>
      </c>
      <c r="C2889" s="341">
        <v>45867</v>
      </c>
      <c r="D2889" s="341">
        <v>45911</v>
      </c>
      <c r="E2889" s="422"/>
      <c r="F2889" s="373"/>
      <c r="G2889" s="342">
        <v>5940</v>
      </c>
      <c r="H2889" s="5264" t="s">
        <v>4542</v>
      </c>
      <c r="I2889" s="4149"/>
      <c r="J2889" s="410" t="s">
        <v>23609</v>
      </c>
      <c r="K2889" s="5263" t="s">
        <v>23610</v>
      </c>
      <c r="L2889" s="5265" t="s">
        <v>173</v>
      </c>
      <c r="M2889" s="338" t="s">
        <v>23612</v>
      </c>
      <c r="N2889" s="256"/>
      <c r="O2889" s="4088">
        <v>1</v>
      </c>
      <c r="P2889" s="4088">
        <v>1</v>
      </c>
      <c r="Q2889" s="5263" t="s">
        <v>23611</v>
      </c>
      <c r="R2889" s="256"/>
      <c r="S2889" s="252"/>
      <c r="T2889" s="252"/>
      <c r="U2889" s="252"/>
      <c r="V2889" s="5259" t="s">
        <v>9338</v>
      </c>
      <c r="W2889" s="252"/>
      <c r="X2889" s="5259" t="s">
        <v>7042</v>
      </c>
      <c r="Y2889" s="252"/>
      <c r="Z2889" s="252"/>
      <c r="AA2889" s="3570">
        <v>12997684</v>
      </c>
      <c r="AB2889" s="252"/>
      <c r="AC2889" s="265">
        <v>90000</v>
      </c>
      <c r="AD2889" s="4040">
        <v>16417.5</v>
      </c>
      <c r="AE2889" s="265">
        <f t="shared" si="113"/>
        <v>106417.5</v>
      </c>
      <c r="AF2889" s="4494" t="s">
        <v>19700</v>
      </c>
      <c r="AG2889" s="6"/>
    </row>
    <row r="2890" spans="1:33" s="4041" customFormat="1" ht="30" customHeight="1">
      <c r="A2890" s="4658" t="s">
        <v>13710</v>
      </c>
      <c r="B2890" s="5263" t="s">
        <v>23621</v>
      </c>
      <c r="C2890" s="341">
        <v>45867</v>
      </c>
      <c r="D2890" s="341">
        <v>45884</v>
      </c>
      <c r="E2890" s="422"/>
      <c r="F2890" s="373"/>
      <c r="G2890" s="342">
        <v>8623</v>
      </c>
      <c r="H2890" s="5264" t="s">
        <v>4129</v>
      </c>
      <c r="I2890" s="4149"/>
      <c r="J2890" s="5263" t="s">
        <v>23622</v>
      </c>
      <c r="K2890" s="5263" t="s">
        <v>23623</v>
      </c>
      <c r="L2890" s="5265" t="s">
        <v>173</v>
      </c>
      <c r="M2890" s="338" t="s">
        <v>23624</v>
      </c>
      <c r="N2890" s="256"/>
      <c r="O2890" s="4088">
        <v>1</v>
      </c>
      <c r="P2890" s="4088">
        <v>1</v>
      </c>
      <c r="Q2890" s="5263" t="s">
        <v>23536</v>
      </c>
      <c r="R2890" s="256"/>
      <c r="S2890" s="252"/>
      <c r="T2890" s="252"/>
      <c r="U2890" s="252"/>
      <c r="V2890" s="5259" t="s">
        <v>9338</v>
      </c>
      <c r="W2890" s="252"/>
      <c r="X2890" s="5259" t="s">
        <v>7042</v>
      </c>
      <c r="Y2890" s="252"/>
      <c r="Z2890" s="252"/>
      <c r="AA2890" s="3570">
        <v>12998719</v>
      </c>
      <c r="AB2890" s="252"/>
      <c r="AC2890" s="265">
        <v>6090</v>
      </c>
      <c r="AD2890" s="4040">
        <v>10246</v>
      </c>
      <c r="AE2890" s="265">
        <f t="shared" si="113"/>
        <v>16336</v>
      </c>
      <c r="AF2890" s="4494" t="s">
        <v>19700</v>
      </c>
      <c r="AG2890" s="6"/>
    </row>
    <row r="2891" spans="1:33" s="4513" customFormat="1" ht="30" customHeight="1">
      <c r="A2891" s="5697" t="s">
        <v>13710</v>
      </c>
      <c r="B2891" s="5698" t="s">
        <v>23629</v>
      </c>
      <c r="C2891" s="359">
        <v>45869</v>
      </c>
      <c r="D2891" s="359">
        <v>45887</v>
      </c>
      <c r="E2891" s="37"/>
      <c r="F2891" s="448"/>
      <c r="G2891" s="5690">
        <v>8623</v>
      </c>
      <c r="H2891" s="5699" t="s">
        <v>11151</v>
      </c>
      <c r="I2891" s="4509"/>
      <c r="J2891" s="5698" t="s">
        <v>23630</v>
      </c>
      <c r="K2891" s="5698" t="s">
        <v>23631</v>
      </c>
      <c r="L2891" s="5700" t="s">
        <v>128</v>
      </c>
      <c r="M2891" s="135" t="s">
        <v>23633</v>
      </c>
      <c r="N2891" s="441"/>
      <c r="O2891" s="4511">
        <v>3</v>
      </c>
      <c r="P2891" s="4511">
        <v>3</v>
      </c>
      <c r="Q2891" s="5701" t="s">
        <v>23632</v>
      </c>
      <c r="R2891" s="441"/>
      <c r="S2891" s="441"/>
      <c r="T2891" s="441"/>
      <c r="U2891" s="441"/>
      <c r="V2891" s="441"/>
      <c r="W2891" s="441"/>
      <c r="X2891" s="441"/>
      <c r="Y2891" s="441"/>
      <c r="Z2891" s="441"/>
      <c r="AA2891" s="5702">
        <v>12998821</v>
      </c>
      <c r="AB2891" s="441"/>
      <c r="AC2891" s="272"/>
      <c r="AD2891" s="4512"/>
      <c r="AE2891" s="272"/>
      <c r="AF2891" s="5575" t="s">
        <v>19700</v>
      </c>
      <c r="AG2891" s="36"/>
    </row>
    <row r="2892" spans="1:33" s="4041" customFormat="1" ht="30" customHeight="1">
      <c r="A2892" s="6005" t="s">
        <v>13710</v>
      </c>
      <c r="B2892" s="6064" t="s">
        <v>23638</v>
      </c>
      <c r="C2892" s="341">
        <v>45869</v>
      </c>
      <c r="D2892" s="341">
        <v>45881</v>
      </c>
      <c r="E2892" s="422"/>
      <c r="F2892" s="373"/>
      <c r="G2892" s="342">
        <v>8623</v>
      </c>
      <c r="H2892" s="4534"/>
      <c r="I2892" s="5263" t="s">
        <v>20648</v>
      </c>
      <c r="J2892" s="6008" t="s">
        <v>23639</v>
      </c>
      <c r="K2892" s="5263" t="s">
        <v>23640</v>
      </c>
      <c r="L2892" s="5265" t="s">
        <v>28</v>
      </c>
      <c r="M2892" s="338" t="s">
        <v>23642</v>
      </c>
      <c r="N2892" s="256"/>
      <c r="O2892" s="4088">
        <v>2</v>
      </c>
      <c r="P2892" s="4088">
        <v>2</v>
      </c>
      <c r="Q2892" s="5263" t="s">
        <v>23641</v>
      </c>
      <c r="R2892" s="256"/>
      <c r="S2892" s="252"/>
      <c r="T2892" s="252"/>
      <c r="U2892" s="252"/>
      <c r="V2892" s="5966" t="s">
        <v>9338</v>
      </c>
      <c r="W2892" s="252"/>
      <c r="X2892" s="5966" t="s">
        <v>7042</v>
      </c>
      <c r="Y2892" s="252"/>
      <c r="Z2892" s="252"/>
      <c r="AA2892" s="3570">
        <v>12998871</v>
      </c>
      <c r="AB2892" s="252"/>
      <c r="AC2892" s="265">
        <v>0</v>
      </c>
      <c r="AD2892" s="4040">
        <v>10246</v>
      </c>
      <c r="AE2892" s="265">
        <f t="shared" si="113"/>
        <v>20492</v>
      </c>
      <c r="AF2892" s="4494" t="s">
        <v>19700</v>
      </c>
      <c r="AG2892" s="6"/>
    </row>
    <row r="2893" spans="1:33" s="4041" customFormat="1" ht="30" customHeight="1">
      <c r="A2893" s="5751" t="s">
        <v>16214</v>
      </c>
      <c r="B2893" s="5817" t="s">
        <v>23679</v>
      </c>
      <c r="C2893" s="341">
        <v>45897</v>
      </c>
      <c r="D2893" s="341">
        <v>45912</v>
      </c>
      <c r="E2893" s="422"/>
      <c r="F2893" s="373"/>
      <c r="G2893" s="342">
        <v>5940</v>
      </c>
      <c r="H2893" s="5219" t="s">
        <v>4869</v>
      </c>
      <c r="I2893" s="4149"/>
      <c r="J2893" s="5752" t="s">
        <v>23680</v>
      </c>
      <c r="K2893" s="5218" t="s">
        <v>23681</v>
      </c>
      <c r="L2893" s="5220" t="s">
        <v>76</v>
      </c>
      <c r="M2893" s="338" t="s">
        <v>23683</v>
      </c>
      <c r="N2893" s="256"/>
      <c r="O2893" s="4088">
        <v>4</v>
      </c>
      <c r="P2893" s="4088">
        <v>4</v>
      </c>
      <c r="Q2893" s="5218" t="s">
        <v>23682</v>
      </c>
      <c r="R2893" s="256"/>
      <c r="S2893" s="252"/>
      <c r="T2893" s="252"/>
      <c r="U2893" s="252"/>
      <c r="V2893" s="5221" t="s">
        <v>2073</v>
      </c>
      <c r="W2893" s="252"/>
      <c r="X2893" s="5221" t="s">
        <v>7042</v>
      </c>
      <c r="Y2893" s="252"/>
      <c r="Z2893" s="252"/>
      <c r="AA2893" s="3570">
        <v>13001916</v>
      </c>
      <c r="AB2893" s="252"/>
      <c r="AC2893" s="265">
        <v>52000</v>
      </c>
      <c r="AD2893" s="4040">
        <v>16417.5</v>
      </c>
      <c r="AE2893" s="265">
        <f t="shared" si="113"/>
        <v>117670</v>
      </c>
      <c r="AF2893" s="4494" t="s">
        <v>19700</v>
      </c>
      <c r="AG2893" s="6"/>
    </row>
    <row r="2894" spans="1:33" s="4041" customFormat="1" ht="30" customHeight="1">
      <c r="A2894" s="4584" t="s">
        <v>13710</v>
      </c>
      <c r="B2894" s="6493" t="s">
        <v>23684</v>
      </c>
      <c r="C2894" s="341">
        <v>45863</v>
      </c>
      <c r="D2894" s="341">
        <v>45887</v>
      </c>
      <c r="E2894" s="422"/>
      <c r="F2894" s="373"/>
      <c r="G2894" s="342">
        <v>8623</v>
      </c>
      <c r="H2894" s="5219" t="s">
        <v>5216</v>
      </c>
      <c r="I2894" s="4149"/>
      <c r="J2894" s="6458" t="s">
        <v>23685</v>
      </c>
      <c r="K2894" s="5218" t="s">
        <v>23320</v>
      </c>
      <c r="L2894" s="5220" t="s">
        <v>173</v>
      </c>
      <c r="M2894" s="338" t="s">
        <v>23686</v>
      </c>
      <c r="N2894" s="256"/>
      <c r="O2894" s="4088">
        <v>1</v>
      </c>
      <c r="P2894" s="4088">
        <v>1</v>
      </c>
      <c r="Q2894" s="5218" t="s">
        <v>22959</v>
      </c>
      <c r="R2894" s="256"/>
      <c r="S2894" s="252"/>
      <c r="T2894" s="252"/>
      <c r="U2894" s="252"/>
      <c r="V2894" s="5221" t="s">
        <v>2073</v>
      </c>
      <c r="W2894" s="252"/>
      <c r="X2894" s="5221" t="s">
        <v>7042</v>
      </c>
      <c r="Y2894" s="252"/>
      <c r="Z2894" s="252"/>
      <c r="AA2894" s="3570">
        <v>13001995</v>
      </c>
      <c r="AB2894" s="252"/>
      <c r="AC2894" s="265">
        <v>6090</v>
      </c>
      <c r="AD2894" s="4040">
        <v>10246</v>
      </c>
      <c r="AE2894" s="265">
        <f t="shared" si="113"/>
        <v>16336</v>
      </c>
      <c r="AF2894" s="4494" t="s">
        <v>19700</v>
      </c>
      <c r="AG2894" s="6"/>
    </row>
    <row r="2895" spans="1:33" s="4041" customFormat="1" ht="30" customHeight="1">
      <c r="A2895" s="4584" t="s">
        <v>13710</v>
      </c>
      <c r="B2895" s="5218" t="s">
        <v>23687</v>
      </c>
      <c r="C2895" s="341">
        <v>45866</v>
      </c>
      <c r="D2895" s="341">
        <v>45887</v>
      </c>
      <c r="E2895" s="422"/>
      <c r="F2895" s="373"/>
      <c r="G2895" s="342">
        <v>8623</v>
      </c>
      <c r="H2895" s="5219" t="s">
        <v>23688</v>
      </c>
      <c r="I2895" s="4149"/>
      <c r="J2895" s="5218" t="s">
        <v>23689</v>
      </c>
      <c r="K2895" s="5218" t="s">
        <v>23623</v>
      </c>
      <c r="L2895" s="5220" t="s">
        <v>173</v>
      </c>
      <c r="M2895" s="6831" t="s">
        <v>23690</v>
      </c>
      <c r="N2895" s="256"/>
      <c r="O2895" s="4088">
        <v>1</v>
      </c>
      <c r="P2895" s="4088">
        <v>1</v>
      </c>
      <c r="Q2895" s="5218" t="s">
        <v>23536</v>
      </c>
      <c r="R2895" s="256"/>
      <c r="S2895" s="252"/>
      <c r="T2895" s="252"/>
      <c r="U2895" s="252"/>
      <c r="V2895" s="6759" t="s">
        <v>9338</v>
      </c>
      <c r="W2895" s="252"/>
      <c r="X2895" s="6759" t="s">
        <v>7042</v>
      </c>
      <c r="Y2895" s="252"/>
      <c r="Z2895" s="252"/>
      <c r="AA2895" s="3570">
        <v>13002118</v>
      </c>
      <c r="AB2895" s="252"/>
      <c r="AC2895" s="265">
        <v>6090</v>
      </c>
      <c r="AD2895" s="4040">
        <v>10246</v>
      </c>
      <c r="AE2895" s="265">
        <f t="shared" si="113"/>
        <v>16336</v>
      </c>
      <c r="AF2895" s="4494" t="s">
        <v>19700</v>
      </c>
      <c r="AG2895" s="6"/>
    </row>
    <row r="2896" spans="1:33" s="4041" customFormat="1" ht="30" customHeight="1">
      <c r="A2896" s="4584" t="s">
        <v>13710</v>
      </c>
      <c r="B2896" s="5218" t="s">
        <v>23697</v>
      </c>
      <c r="C2896" s="341">
        <v>45866</v>
      </c>
      <c r="D2896" s="341">
        <v>45889</v>
      </c>
      <c r="E2896" s="422"/>
      <c r="F2896" s="373"/>
      <c r="G2896" s="342">
        <v>8623</v>
      </c>
      <c r="H2896" s="5219" t="s">
        <v>551</v>
      </c>
      <c r="I2896" s="4149"/>
      <c r="J2896" s="5218" t="s">
        <v>23698</v>
      </c>
      <c r="K2896" s="5218" t="s">
        <v>23623</v>
      </c>
      <c r="L2896" s="5220" t="s">
        <v>173</v>
      </c>
      <c r="M2896" s="338" t="s">
        <v>23699</v>
      </c>
      <c r="N2896" s="256"/>
      <c r="O2896" s="4088">
        <v>1</v>
      </c>
      <c r="P2896" s="4088">
        <v>1</v>
      </c>
      <c r="Q2896" s="5218" t="s">
        <v>23536</v>
      </c>
      <c r="R2896" s="256"/>
      <c r="S2896" s="252"/>
      <c r="T2896" s="252"/>
      <c r="U2896" s="252"/>
      <c r="V2896" s="6615" t="s">
        <v>9338</v>
      </c>
      <c r="W2896" s="252"/>
      <c r="X2896" s="6615" t="s">
        <v>7042</v>
      </c>
      <c r="Y2896" s="252"/>
      <c r="Z2896" s="252"/>
      <c r="AA2896" s="3570">
        <v>13002328</v>
      </c>
      <c r="AB2896" s="252"/>
      <c r="AC2896" s="265">
        <v>13050</v>
      </c>
      <c r="AD2896" s="4040">
        <v>10246</v>
      </c>
      <c r="AE2896" s="265">
        <f t="shared" si="113"/>
        <v>23296</v>
      </c>
      <c r="AF2896" s="4494" t="s">
        <v>19700</v>
      </c>
      <c r="AG2896" s="6"/>
    </row>
    <row r="2897" spans="1:33" s="4513" customFormat="1" ht="30" customHeight="1">
      <c r="A2897" s="6060" t="s">
        <v>13710</v>
      </c>
      <c r="B2897" s="5701" t="s">
        <v>23704</v>
      </c>
      <c r="C2897" s="359">
        <v>45866</v>
      </c>
      <c r="D2897" s="359">
        <v>45889</v>
      </c>
      <c r="E2897" s="37"/>
      <c r="F2897" s="448"/>
      <c r="G2897" s="5690">
        <v>8623</v>
      </c>
      <c r="H2897" s="6336" t="s">
        <v>18121</v>
      </c>
      <c r="I2897" s="4509"/>
      <c r="J2897" s="450" t="s">
        <v>23705</v>
      </c>
      <c r="K2897" s="5701" t="s">
        <v>23706</v>
      </c>
      <c r="L2897" s="6337" t="s">
        <v>173</v>
      </c>
      <c r="M2897" s="135" t="s">
        <v>23707</v>
      </c>
      <c r="N2897" s="441"/>
      <c r="O2897" s="4511">
        <v>1</v>
      </c>
      <c r="P2897" s="4511">
        <v>1</v>
      </c>
      <c r="Q2897" s="5701" t="s">
        <v>22959</v>
      </c>
      <c r="R2897" s="441"/>
      <c r="S2897" s="441"/>
      <c r="T2897" s="441"/>
      <c r="U2897" s="441"/>
      <c r="V2897" s="441"/>
      <c r="W2897" s="441"/>
      <c r="X2897" s="441"/>
      <c r="Y2897" s="441"/>
      <c r="Z2897" s="441"/>
      <c r="AA2897" s="5702">
        <v>13002361</v>
      </c>
      <c r="AB2897" s="441"/>
      <c r="AC2897" s="272"/>
      <c r="AD2897" s="4512"/>
      <c r="AE2897" s="272"/>
      <c r="AF2897" s="5575" t="s">
        <v>19700</v>
      </c>
      <c r="AG2897" s="36"/>
    </row>
    <row r="2898" spans="1:33" s="4041" customFormat="1" ht="30" customHeight="1">
      <c r="A2898" s="4584" t="s">
        <v>13710</v>
      </c>
      <c r="B2898" s="6493" t="s">
        <v>23708</v>
      </c>
      <c r="C2898" s="341">
        <v>45866</v>
      </c>
      <c r="D2898" s="341">
        <v>45887</v>
      </c>
      <c r="E2898" s="422"/>
      <c r="F2898" s="373"/>
      <c r="G2898" s="342">
        <v>8623</v>
      </c>
      <c r="H2898" s="5219" t="s">
        <v>17773</v>
      </c>
      <c r="I2898" s="4149"/>
      <c r="J2898" s="5218" t="s">
        <v>23709</v>
      </c>
      <c r="K2898" s="5218" t="s">
        <v>23623</v>
      </c>
      <c r="L2898" s="5220" t="s">
        <v>173</v>
      </c>
      <c r="M2898" s="338" t="s">
        <v>23710</v>
      </c>
      <c r="N2898" s="256"/>
      <c r="O2898" s="4088">
        <v>1</v>
      </c>
      <c r="P2898" s="4088">
        <v>1</v>
      </c>
      <c r="Q2898" s="5218" t="s">
        <v>23536</v>
      </c>
      <c r="R2898" s="256"/>
      <c r="S2898" s="252"/>
      <c r="T2898" s="252"/>
      <c r="U2898" s="252"/>
      <c r="V2898" s="6416" t="s">
        <v>9338</v>
      </c>
      <c r="W2898" s="252"/>
      <c r="X2898" s="6416" t="s">
        <v>7042</v>
      </c>
      <c r="Y2898" s="252"/>
      <c r="Z2898" s="252"/>
      <c r="AA2898" s="3570">
        <v>13002427</v>
      </c>
      <c r="AB2898" s="252"/>
      <c r="AC2898" s="265">
        <v>6090</v>
      </c>
      <c r="AD2898" s="4040">
        <v>10246</v>
      </c>
      <c r="AE2898" s="265">
        <f t="shared" ref="AE2898:AE2913" si="115">SUM(AD2898*P2898+AC2898)</f>
        <v>16336</v>
      </c>
      <c r="AF2898" s="4494" t="s">
        <v>19700</v>
      </c>
      <c r="AG2898" s="6"/>
    </row>
    <row r="2899" spans="1:33" s="4041" customFormat="1" ht="30" customHeight="1">
      <c r="A2899" s="4584" t="s">
        <v>13710</v>
      </c>
      <c r="B2899" s="5218" t="s">
        <v>23717</v>
      </c>
      <c r="C2899" s="341">
        <v>45867</v>
      </c>
      <c r="D2899" s="341">
        <v>45888</v>
      </c>
      <c r="E2899" s="422"/>
      <c r="F2899" s="373"/>
      <c r="G2899" s="342">
        <v>8623</v>
      </c>
      <c r="H2899" s="5219" t="s">
        <v>20468</v>
      </c>
      <c r="I2899" s="4149"/>
      <c r="J2899" s="5218" t="s">
        <v>20469</v>
      </c>
      <c r="K2899" s="5218" t="s">
        <v>23718</v>
      </c>
      <c r="L2899" s="5220" t="s">
        <v>76</v>
      </c>
      <c r="M2899" s="338" t="s">
        <v>23719</v>
      </c>
      <c r="N2899" s="256"/>
      <c r="O2899" s="4088">
        <v>4</v>
      </c>
      <c r="P2899" s="4088">
        <v>4</v>
      </c>
      <c r="Q2899" s="5218" t="s">
        <v>20366</v>
      </c>
      <c r="R2899" s="256"/>
      <c r="S2899" s="252"/>
      <c r="T2899" s="252"/>
      <c r="U2899" s="252"/>
      <c r="V2899" s="6416" t="s">
        <v>9338</v>
      </c>
      <c r="W2899" s="252"/>
      <c r="X2899" s="6416" t="s">
        <v>7042</v>
      </c>
      <c r="Y2899" s="252"/>
      <c r="Z2899" s="252"/>
      <c r="AA2899" s="3570">
        <v>13002489</v>
      </c>
      <c r="AB2899" s="252"/>
      <c r="AC2899" s="265">
        <v>8700</v>
      </c>
      <c r="AD2899" s="4040">
        <v>10246</v>
      </c>
      <c r="AE2899" s="265">
        <f t="shared" si="115"/>
        <v>49684</v>
      </c>
      <c r="AF2899" s="4494" t="s">
        <v>19700</v>
      </c>
      <c r="AG2899" s="6"/>
    </row>
    <row r="2900" spans="1:33" s="4513" customFormat="1" ht="30" customHeight="1">
      <c r="A2900" s="6060" t="s">
        <v>13710</v>
      </c>
      <c r="B2900" s="5701" t="s">
        <v>23729</v>
      </c>
      <c r="C2900" s="359">
        <v>45868</v>
      </c>
      <c r="D2900" s="359">
        <v>45888</v>
      </c>
      <c r="E2900" s="37"/>
      <c r="F2900" s="448"/>
      <c r="G2900" s="5690">
        <v>8623</v>
      </c>
      <c r="H2900" s="6336" t="s">
        <v>7324</v>
      </c>
      <c r="I2900" s="4509"/>
      <c r="J2900" s="5701" t="s">
        <v>23730</v>
      </c>
      <c r="K2900" s="5701" t="s">
        <v>20750</v>
      </c>
      <c r="L2900" s="6337" t="s">
        <v>128</v>
      </c>
      <c r="M2900" s="135" t="s">
        <v>23732</v>
      </c>
      <c r="N2900" s="441"/>
      <c r="O2900" s="4511">
        <v>3</v>
      </c>
      <c r="P2900" s="4511">
        <v>3</v>
      </c>
      <c r="Q2900" s="2990" t="s">
        <v>23731</v>
      </c>
      <c r="R2900" s="441"/>
      <c r="S2900" s="441"/>
      <c r="T2900" s="441"/>
      <c r="U2900" s="441"/>
      <c r="V2900" s="441"/>
      <c r="W2900" s="441"/>
      <c r="X2900" s="441"/>
      <c r="Y2900" s="441"/>
      <c r="Z2900" s="441"/>
      <c r="AA2900" s="5702">
        <v>13003020</v>
      </c>
      <c r="AB2900" s="441"/>
      <c r="AC2900" s="272"/>
      <c r="AD2900" s="4512"/>
      <c r="AE2900" s="272"/>
      <c r="AF2900" s="5575" t="s">
        <v>19700</v>
      </c>
      <c r="AG2900" s="36"/>
    </row>
    <row r="2901" spans="1:33" s="4041" customFormat="1" ht="30" customHeight="1">
      <c r="A2901" s="5535" t="s">
        <v>13710</v>
      </c>
      <c r="B2901" s="6192" t="s">
        <v>23733</v>
      </c>
      <c r="C2901" s="341">
        <v>45869</v>
      </c>
      <c r="D2901" s="341">
        <v>45887</v>
      </c>
      <c r="E2901" s="422"/>
      <c r="F2901" s="373"/>
      <c r="G2901" s="342">
        <v>8623</v>
      </c>
      <c r="H2901" s="5219" t="s">
        <v>4307</v>
      </c>
      <c r="I2901" s="4149"/>
      <c r="J2901" s="5537" t="s">
        <v>23734</v>
      </c>
      <c r="K2901" s="5218" t="s">
        <v>23735</v>
      </c>
      <c r="L2901" s="5220" t="s">
        <v>173</v>
      </c>
      <c r="M2901" s="338" t="s">
        <v>23736</v>
      </c>
      <c r="N2901" s="256"/>
      <c r="O2901" s="4088">
        <v>1</v>
      </c>
      <c r="P2901" s="4088">
        <v>1</v>
      </c>
      <c r="Q2901" s="5218" t="s">
        <v>23536</v>
      </c>
      <c r="R2901" s="256"/>
      <c r="S2901" s="252"/>
      <c r="T2901" s="252"/>
      <c r="U2901" s="252"/>
      <c r="V2901" s="5259" t="s">
        <v>9338</v>
      </c>
      <c r="W2901" s="252"/>
      <c r="X2901" s="5259" t="s">
        <v>7042</v>
      </c>
      <c r="Y2901" s="252"/>
      <c r="Z2901" s="252"/>
      <c r="AA2901" s="3570">
        <v>13003026</v>
      </c>
      <c r="AB2901" s="252"/>
      <c r="AC2901" s="265">
        <v>6090</v>
      </c>
      <c r="AD2901" s="4040">
        <v>10246</v>
      </c>
      <c r="AE2901" s="265">
        <f t="shared" si="115"/>
        <v>16336</v>
      </c>
      <c r="AF2901" s="4494" t="s">
        <v>19700</v>
      </c>
      <c r="AG2901" s="6"/>
    </row>
    <row r="2902" spans="1:33" s="4041" customFormat="1" ht="30" customHeight="1">
      <c r="A2902" s="4584" t="s">
        <v>13710</v>
      </c>
      <c r="B2902" s="5218" t="s">
        <v>23746</v>
      </c>
      <c r="C2902" s="341">
        <v>45870</v>
      </c>
      <c r="D2902" s="341">
        <v>45887</v>
      </c>
      <c r="E2902" s="422"/>
      <c r="F2902" s="373"/>
      <c r="G2902" s="342">
        <v>8623</v>
      </c>
      <c r="H2902" s="5219" t="s">
        <v>23747</v>
      </c>
      <c r="I2902" s="4149"/>
      <c r="J2902" s="5218" t="s">
        <v>23748</v>
      </c>
      <c r="K2902" s="5218" t="s">
        <v>23320</v>
      </c>
      <c r="L2902" s="5220" t="s">
        <v>173</v>
      </c>
      <c r="M2902" s="338" t="s">
        <v>23750</v>
      </c>
      <c r="N2902" s="256"/>
      <c r="O2902" s="4088">
        <v>1</v>
      </c>
      <c r="P2902" s="4088">
        <v>1</v>
      </c>
      <c r="Q2902" s="5218" t="s">
        <v>23749</v>
      </c>
      <c r="R2902" s="256"/>
      <c r="S2902" s="252"/>
      <c r="T2902" s="252"/>
      <c r="U2902" s="252"/>
      <c r="V2902" s="5259" t="s">
        <v>9338</v>
      </c>
      <c r="W2902" s="252"/>
      <c r="X2902" s="5259" t="s">
        <v>7042</v>
      </c>
      <c r="Y2902" s="252"/>
      <c r="Z2902" s="252"/>
      <c r="AA2902" s="3570">
        <v>13003035</v>
      </c>
      <c r="AB2902" s="252"/>
      <c r="AC2902" s="265">
        <v>6090</v>
      </c>
      <c r="AD2902" s="4040">
        <v>10246</v>
      </c>
      <c r="AE2902" s="265">
        <f t="shared" si="115"/>
        <v>16336</v>
      </c>
      <c r="AF2902" s="4494" t="s">
        <v>19700</v>
      </c>
      <c r="AG2902" s="6"/>
    </row>
    <row r="2903" spans="1:33" s="4041" customFormat="1" ht="30" customHeight="1">
      <c r="A2903" s="4584" t="s">
        <v>13710</v>
      </c>
      <c r="B2903" s="6493" t="s">
        <v>23761</v>
      </c>
      <c r="C2903" s="341">
        <v>45870</v>
      </c>
      <c r="D2903" s="341">
        <v>45887</v>
      </c>
      <c r="E2903" s="422"/>
      <c r="F2903" s="373"/>
      <c r="G2903" s="342">
        <v>8623</v>
      </c>
      <c r="H2903" s="5219" t="s">
        <v>1153</v>
      </c>
      <c r="I2903" s="4149"/>
      <c r="J2903" s="5218" t="s">
        <v>23762</v>
      </c>
      <c r="K2903" s="5218" t="s">
        <v>23763</v>
      </c>
      <c r="L2903" s="5220" t="s">
        <v>173</v>
      </c>
      <c r="M2903" s="338" t="s">
        <v>23765</v>
      </c>
      <c r="N2903" s="256"/>
      <c r="O2903" s="4088">
        <v>1</v>
      </c>
      <c r="P2903" s="4088">
        <v>1</v>
      </c>
      <c r="Q2903" s="5218" t="s">
        <v>23764</v>
      </c>
      <c r="R2903" s="256"/>
      <c r="S2903" s="252"/>
      <c r="T2903" s="252"/>
      <c r="U2903" s="252"/>
      <c r="V2903" s="6386" t="s">
        <v>9338</v>
      </c>
      <c r="W2903" s="252"/>
      <c r="X2903" s="6386" t="s">
        <v>7042</v>
      </c>
      <c r="Y2903" s="252"/>
      <c r="Z2903" s="252"/>
      <c r="AA2903" s="3570">
        <v>13003050</v>
      </c>
      <c r="AB2903" s="252"/>
      <c r="AC2903" s="265">
        <v>6090</v>
      </c>
      <c r="AD2903" s="4040">
        <v>10246</v>
      </c>
      <c r="AE2903" s="265">
        <f t="shared" si="115"/>
        <v>16336</v>
      </c>
      <c r="AF2903" s="4494" t="s">
        <v>19700</v>
      </c>
      <c r="AG2903" s="6"/>
    </row>
    <row r="2904" spans="1:33" s="4041" customFormat="1" ht="30" customHeight="1">
      <c r="A2904" s="4582" t="s">
        <v>16214</v>
      </c>
      <c r="B2904" s="4583" t="s">
        <v>23770</v>
      </c>
      <c r="C2904" s="4295">
        <v>45869</v>
      </c>
      <c r="D2904" s="4295">
        <v>45909</v>
      </c>
      <c r="E2904" s="114">
        <v>46132</v>
      </c>
      <c r="F2904" s="4037">
        <f t="shared" si="114"/>
        <v>-223</v>
      </c>
      <c r="G2904" s="4009">
        <v>5940</v>
      </c>
      <c r="H2904" s="4585" t="s">
        <v>4795</v>
      </c>
      <c r="I2904" s="4294"/>
      <c r="J2904" s="4583" t="s">
        <v>23771</v>
      </c>
      <c r="K2904" s="4587" t="s">
        <v>20750</v>
      </c>
      <c r="L2904" s="4586" t="s">
        <v>173</v>
      </c>
      <c r="M2904" s="1438" t="s">
        <v>23772</v>
      </c>
      <c r="N2904" s="252"/>
      <c r="O2904" s="264">
        <v>1</v>
      </c>
      <c r="P2904" s="264">
        <v>1</v>
      </c>
      <c r="Q2904" s="4583" t="s">
        <v>23536</v>
      </c>
      <c r="R2904" s="252"/>
      <c r="S2904" s="252"/>
      <c r="T2904" s="252"/>
      <c r="U2904" s="252"/>
      <c r="V2904" s="252"/>
      <c r="W2904" s="252"/>
      <c r="X2904" s="252"/>
      <c r="Y2904" s="252"/>
      <c r="Z2904" s="252"/>
      <c r="AA2904" s="3570">
        <v>13003080</v>
      </c>
      <c r="AB2904" s="252"/>
      <c r="AC2904" s="265">
        <v>75000</v>
      </c>
      <c r="AD2904" s="4040">
        <v>16417.5</v>
      </c>
      <c r="AE2904" s="265">
        <f t="shared" si="115"/>
        <v>91417.5</v>
      </c>
      <c r="AF2904" s="4494" t="s">
        <v>19700</v>
      </c>
      <c r="AG2904" s="6"/>
    </row>
    <row r="2905" spans="1:33" s="4041" customFormat="1" ht="30" customHeight="1">
      <c r="A2905" s="3339" t="s">
        <v>13710</v>
      </c>
      <c r="B2905" s="6493" t="s">
        <v>23773</v>
      </c>
      <c r="C2905" s="341">
        <v>45868</v>
      </c>
      <c r="D2905" s="341">
        <v>45884</v>
      </c>
      <c r="E2905" s="422"/>
      <c r="F2905" s="373"/>
      <c r="G2905" s="342">
        <v>8623</v>
      </c>
      <c r="H2905" s="5219" t="s">
        <v>12543</v>
      </c>
      <c r="I2905" s="4149"/>
      <c r="J2905" s="5218" t="s">
        <v>23774</v>
      </c>
      <c r="K2905" s="5218" t="s">
        <v>23320</v>
      </c>
      <c r="L2905" s="5220" t="s">
        <v>173</v>
      </c>
      <c r="M2905" s="338" t="s">
        <v>23775</v>
      </c>
      <c r="N2905" s="256"/>
      <c r="O2905" s="4088">
        <v>1</v>
      </c>
      <c r="P2905" s="4088">
        <v>1</v>
      </c>
      <c r="Q2905" s="5218" t="s">
        <v>23536</v>
      </c>
      <c r="R2905" s="256"/>
      <c r="S2905" s="252"/>
      <c r="T2905" s="252"/>
      <c r="U2905" s="252"/>
      <c r="V2905" s="6344" t="s">
        <v>9338</v>
      </c>
      <c r="W2905" s="252"/>
      <c r="X2905" s="6344" t="s">
        <v>7042</v>
      </c>
      <c r="Y2905" s="252"/>
      <c r="Z2905" s="252"/>
      <c r="AA2905" s="3570">
        <v>13003090</v>
      </c>
      <c r="AB2905" s="252"/>
      <c r="AC2905" s="265">
        <v>3914</v>
      </c>
      <c r="AD2905" s="4040">
        <v>10246</v>
      </c>
      <c r="AE2905" s="265">
        <f t="shared" si="115"/>
        <v>14160</v>
      </c>
      <c r="AF2905" s="4494" t="s">
        <v>19700</v>
      </c>
      <c r="AG2905" s="6"/>
    </row>
    <row r="2906" spans="1:33" s="4041" customFormat="1" ht="30" customHeight="1">
      <c r="A2906" s="4584" t="s">
        <v>13710</v>
      </c>
      <c r="B2906" s="5218" t="s">
        <v>23795</v>
      </c>
      <c r="C2906" s="341">
        <v>45870</v>
      </c>
      <c r="D2906" s="341">
        <v>45889</v>
      </c>
      <c r="E2906" s="422"/>
      <c r="F2906" s="373"/>
      <c r="G2906" s="342">
        <v>8623</v>
      </c>
      <c r="H2906" s="5219" t="s">
        <v>2990</v>
      </c>
      <c r="I2906" s="4149"/>
      <c r="J2906" s="5218" t="s">
        <v>23796</v>
      </c>
      <c r="K2906" s="5218" t="s">
        <v>23797</v>
      </c>
      <c r="L2906" s="5220" t="s">
        <v>173</v>
      </c>
      <c r="M2906" s="338" t="s">
        <v>23798</v>
      </c>
      <c r="N2906" s="256"/>
      <c r="O2906" s="4088">
        <v>1</v>
      </c>
      <c r="P2906" s="4088">
        <v>1</v>
      </c>
      <c r="Q2906" s="5218" t="s">
        <v>22959</v>
      </c>
      <c r="R2906" s="256"/>
      <c r="S2906" s="252"/>
      <c r="T2906" s="252"/>
      <c r="U2906" s="252"/>
      <c r="V2906" s="6344" t="s">
        <v>9338</v>
      </c>
      <c r="W2906" s="252"/>
      <c r="X2906" s="6344" t="s">
        <v>7042</v>
      </c>
      <c r="Y2906" s="252"/>
      <c r="Z2906" s="252"/>
      <c r="AA2906" s="3570">
        <v>13003105</v>
      </c>
      <c r="AB2906" s="252"/>
      <c r="AC2906" s="265">
        <v>13050</v>
      </c>
      <c r="AD2906" s="4040">
        <v>10246</v>
      </c>
      <c r="AE2906" s="265">
        <f t="shared" si="115"/>
        <v>23296</v>
      </c>
      <c r="AF2906" s="4494" t="s">
        <v>19700</v>
      </c>
      <c r="AG2906" s="6"/>
    </row>
    <row r="2907" spans="1:33" s="4041" customFormat="1" ht="30" customHeight="1">
      <c r="A2907" s="4584" t="s">
        <v>13710</v>
      </c>
      <c r="B2907" s="5218" t="s">
        <v>23799</v>
      </c>
      <c r="C2907" s="341">
        <v>45870</v>
      </c>
      <c r="D2907" s="341">
        <v>45883</v>
      </c>
      <c r="E2907" s="422"/>
      <c r="F2907" s="373"/>
      <c r="G2907" s="342">
        <v>8623</v>
      </c>
      <c r="H2907" s="5219" t="s">
        <v>6740</v>
      </c>
      <c r="I2907" s="4149"/>
      <c r="J2907" s="5218" t="s">
        <v>23800</v>
      </c>
      <c r="K2907" s="5218" t="s">
        <v>23801</v>
      </c>
      <c r="L2907" s="5220" t="s">
        <v>173</v>
      </c>
      <c r="M2907" s="338" t="s">
        <v>23803</v>
      </c>
      <c r="N2907" s="256"/>
      <c r="O2907" s="4088">
        <v>1</v>
      </c>
      <c r="P2907" s="4088">
        <v>1</v>
      </c>
      <c r="Q2907" s="5218" t="s">
        <v>23802</v>
      </c>
      <c r="R2907" s="256"/>
      <c r="S2907" s="252"/>
      <c r="T2907" s="252"/>
      <c r="U2907" s="252"/>
      <c r="V2907" s="5259" t="s">
        <v>9338</v>
      </c>
      <c r="W2907" s="252"/>
      <c r="X2907" s="5259" t="s">
        <v>21309</v>
      </c>
      <c r="Y2907" s="252"/>
      <c r="Z2907" s="252"/>
      <c r="AA2907" s="3570">
        <v>13003114</v>
      </c>
      <c r="AB2907" s="252"/>
      <c r="AC2907" s="265">
        <v>0</v>
      </c>
      <c r="AD2907" s="4040">
        <v>10246</v>
      </c>
      <c r="AE2907" s="265">
        <f>SUM(AD2907*P2907+AC2907)</f>
        <v>10246</v>
      </c>
      <c r="AF2907" s="4494" t="s">
        <v>19700</v>
      </c>
      <c r="AG2907" s="6"/>
    </row>
    <row r="2908" spans="1:33" s="4041" customFormat="1" ht="30" customHeight="1">
      <c r="A2908" s="6407" t="s">
        <v>13710</v>
      </c>
      <c r="B2908" s="6411" t="s">
        <v>23813</v>
      </c>
      <c r="C2908" s="341">
        <v>45870</v>
      </c>
      <c r="D2908" s="341">
        <v>45884</v>
      </c>
      <c r="E2908" s="5459"/>
      <c r="F2908" s="373"/>
      <c r="G2908" s="342">
        <v>8623</v>
      </c>
      <c r="H2908" s="5219" t="s">
        <v>1875</v>
      </c>
      <c r="I2908" s="4149"/>
      <c r="J2908" s="6412" t="s">
        <v>23814</v>
      </c>
      <c r="K2908" s="5218" t="s">
        <v>23815</v>
      </c>
      <c r="L2908" s="5220" t="s">
        <v>76</v>
      </c>
      <c r="M2908" s="338" t="s">
        <v>23817</v>
      </c>
      <c r="N2908" s="256"/>
      <c r="O2908" s="4088">
        <v>4</v>
      </c>
      <c r="P2908" s="4088">
        <v>4</v>
      </c>
      <c r="Q2908" s="5218" t="s">
        <v>23816</v>
      </c>
      <c r="R2908" s="256"/>
      <c r="S2908" s="252"/>
      <c r="T2908" s="252"/>
      <c r="U2908" s="252"/>
      <c r="V2908" s="5259" t="s">
        <v>9338</v>
      </c>
      <c r="W2908" s="252"/>
      <c r="X2908" s="5259" t="s">
        <v>21309</v>
      </c>
      <c r="Y2908" s="252"/>
      <c r="Z2908" s="252"/>
      <c r="AA2908" s="3570">
        <v>13003122</v>
      </c>
      <c r="AB2908" s="252"/>
      <c r="AC2908" s="265">
        <v>3914</v>
      </c>
      <c r="AD2908" s="4040">
        <v>10246</v>
      </c>
      <c r="AE2908" s="265">
        <f t="shared" si="115"/>
        <v>44898</v>
      </c>
      <c r="AF2908" s="4494" t="s">
        <v>19700</v>
      </c>
      <c r="AG2908" s="6"/>
    </row>
    <row r="2909" spans="1:33" s="4041" customFormat="1" ht="30" customHeight="1">
      <c r="A2909" s="5943" t="s">
        <v>13086</v>
      </c>
      <c r="B2909" s="7014" t="s">
        <v>27720</v>
      </c>
      <c r="C2909" s="341">
        <v>45868</v>
      </c>
      <c r="D2909" s="341">
        <v>46000</v>
      </c>
      <c r="E2909" s="422"/>
      <c r="F2909" s="373"/>
      <c r="G2909" s="342">
        <v>8645</v>
      </c>
      <c r="H2909" s="5388" t="s">
        <v>2039</v>
      </c>
      <c r="I2909" s="4149"/>
      <c r="J2909" s="5387" t="s">
        <v>23845</v>
      </c>
      <c r="K2909" s="5387" t="s">
        <v>23846</v>
      </c>
      <c r="L2909" s="5389" t="s">
        <v>128</v>
      </c>
      <c r="M2909" s="338" t="s">
        <v>23847</v>
      </c>
      <c r="N2909" s="256"/>
      <c r="O2909" s="4088">
        <v>3</v>
      </c>
      <c r="P2909" s="4088">
        <v>3</v>
      </c>
      <c r="Q2909" s="5387" t="s">
        <v>23415</v>
      </c>
      <c r="R2909" s="256"/>
      <c r="S2909" s="252"/>
      <c r="T2909" s="252"/>
      <c r="U2909" s="252"/>
      <c r="V2909" s="5896" t="s">
        <v>9338</v>
      </c>
      <c r="W2909" s="252"/>
      <c r="X2909" s="5896" t="s">
        <v>7042</v>
      </c>
      <c r="Y2909" s="252"/>
      <c r="Z2909" s="252"/>
      <c r="AA2909" s="3570">
        <v>13003166</v>
      </c>
      <c r="AB2909" s="252"/>
      <c r="AC2909" s="265">
        <v>350000</v>
      </c>
      <c r="AD2909" s="4040">
        <v>47760</v>
      </c>
      <c r="AE2909" s="265">
        <f t="shared" si="115"/>
        <v>493280</v>
      </c>
      <c r="AF2909" s="4494" t="s">
        <v>19700</v>
      </c>
      <c r="AG2909" s="6"/>
    </row>
    <row r="2910" spans="1:33" s="4041" customFormat="1" ht="30" customHeight="1">
      <c r="A2910" s="4593" t="s">
        <v>13710</v>
      </c>
      <c r="B2910" s="5387" t="s">
        <v>23848</v>
      </c>
      <c r="C2910" s="341">
        <v>45869</v>
      </c>
      <c r="D2910" s="341">
        <v>45883</v>
      </c>
      <c r="E2910" s="422"/>
      <c r="F2910" s="373"/>
      <c r="G2910" s="342">
        <v>8623</v>
      </c>
      <c r="H2910" s="5388" t="s">
        <v>4281</v>
      </c>
      <c r="I2910" s="4149"/>
      <c r="J2910" s="5387" t="s">
        <v>23849</v>
      </c>
      <c r="K2910" s="5387" t="s">
        <v>23850</v>
      </c>
      <c r="L2910" s="5389" t="s">
        <v>173</v>
      </c>
      <c r="M2910" s="338" t="s">
        <v>23851</v>
      </c>
      <c r="N2910" s="256"/>
      <c r="O2910" s="4088">
        <v>1</v>
      </c>
      <c r="P2910" s="4088">
        <v>1</v>
      </c>
      <c r="Q2910" s="3330" t="s">
        <v>23527</v>
      </c>
      <c r="R2910" s="256"/>
      <c r="S2910" s="252"/>
      <c r="T2910" s="252"/>
      <c r="U2910" s="252"/>
      <c r="V2910" s="5390" t="s">
        <v>9338</v>
      </c>
      <c r="W2910" s="252"/>
      <c r="X2910" s="5390" t="s">
        <v>7042</v>
      </c>
      <c r="Y2910" s="252"/>
      <c r="Z2910" s="252"/>
      <c r="AA2910" s="3570">
        <v>13003169</v>
      </c>
      <c r="AB2910" s="252"/>
      <c r="AC2910" s="265">
        <v>0</v>
      </c>
      <c r="AD2910" s="4040">
        <v>10246</v>
      </c>
      <c r="AE2910" s="265">
        <f t="shared" si="115"/>
        <v>10246</v>
      </c>
      <c r="AF2910" s="4494" t="s">
        <v>19700</v>
      </c>
      <c r="AG2910" s="6"/>
    </row>
    <row r="2911" spans="1:33" s="4041" customFormat="1" ht="30" customHeight="1">
      <c r="A2911" s="4593" t="s">
        <v>13710</v>
      </c>
      <c r="B2911" s="5387" t="s">
        <v>23879</v>
      </c>
      <c r="C2911" s="341">
        <v>45873</v>
      </c>
      <c r="D2911" s="341">
        <v>45888</v>
      </c>
      <c r="E2911" s="422"/>
      <c r="F2911" s="373"/>
      <c r="G2911" s="342">
        <v>8623</v>
      </c>
      <c r="H2911" s="5388" t="s">
        <v>23880</v>
      </c>
      <c r="I2911" s="4149"/>
      <c r="J2911" s="5387" t="s">
        <v>23881</v>
      </c>
      <c r="K2911" s="5387" t="s">
        <v>23882</v>
      </c>
      <c r="L2911" s="5389" t="s">
        <v>173</v>
      </c>
      <c r="M2911" s="338" t="s">
        <v>23884</v>
      </c>
      <c r="N2911" s="256"/>
      <c r="O2911" s="4088">
        <v>1</v>
      </c>
      <c r="P2911" s="4088">
        <v>1</v>
      </c>
      <c r="Q2911" s="5387" t="s">
        <v>23883</v>
      </c>
      <c r="R2911" s="256"/>
      <c r="S2911" s="252"/>
      <c r="T2911" s="252"/>
      <c r="U2911" s="252"/>
      <c r="V2911" s="5390" t="s">
        <v>9338</v>
      </c>
      <c r="W2911" s="252"/>
      <c r="X2911" s="5390" t="s">
        <v>7042</v>
      </c>
      <c r="Y2911" s="252"/>
      <c r="Z2911" s="252"/>
      <c r="AA2911" s="3570">
        <v>13004626</v>
      </c>
      <c r="AB2911" s="252"/>
      <c r="AC2911" s="265">
        <v>8700</v>
      </c>
      <c r="AD2911" s="4040">
        <v>10246</v>
      </c>
      <c r="AE2911" s="265">
        <f t="shared" si="115"/>
        <v>18946</v>
      </c>
      <c r="AF2911" s="4494" t="s">
        <v>19700</v>
      </c>
      <c r="AG2911" s="6"/>
    </row>
    <row r="2912" spans="1:33" s="4041" customFormat="1" ht="30" customHeight="1">
      <c r="A2912" s="4593" t="s">
        <v>13710</v>
      </c>
      <c r="B2912" s="5387" t="s">
        <v>23890</v>
      </c>
      <c r="C2912" s="341">
        <v>45873</v>
      </c>
      <c r="D2912" s="341">
        <v>45890</v>
      </c>
      <c r="E2912" s="422"/>
      <c r="F2912" s="373"/>
      <c r="G2912" s="342">
        <v>8623</v>
      </c>
      <c r="H2912" s="5388" t="s">
        <v>18341</v>
      </c>
      <c r="I2912" s="4149"/>
      <c r="J2912" s="410" t="s">
        <v>23891</v>
      </c>
      <c r="K2912" s="5387" t="s">
        <v>20750</v>
      </c>
      <c r="L2912" s="5389" t="s">
        <v>28</v>
      </c>
      <c r="M2912" s="338" t="s">
        <v>23893</v>
      </c>
      <c r="N2912" s="256"/>
      <c r="O2912" s="4088">
        <v>2</v>
      </c>
      <c r="P2912" s="4088">
        <v>2</v>
      </c>
      <c r="Q2912" s="5387" t="s">
        <v>23892</v>
      </c>
      <c r="R2912" s="256"/>
      <c r="S2912" s="252"/>
      <c r="T2912" s="252"/>
      <c r="U2912" s="252"/>
      <c r="V2912" s="5390" t="s">
        <v>9338</v>
      </c>
      <c r="W2912" s="252"/>
      <c r="X2912" s="5390" t="s">
        <v>7042</v>
      </c>
      <c r="Y2912" s="252"/>
      <c r="Z2912" s="252"/>
      <c r="AA2912" s="3570">
        <v>13007014</v>
      </c>
      <c r="AB2912" s="252"/>
      <c r="AC2912" s="265">
        <v>13050</v>
      </c>
      <c r="AD2912" s="4040">
        <v>10246</v>
      </c>
      <c r="AE2912" s="265">
        <f t="shared" si="115"/>
        <v>33542</v>
      </c>
      <c r="AF2912" s="4494" t="s">
        <v>19700</v>
      </c>
      <c r="AG2912" s="6"/>
    </row>
    <row r="2913" spans="1:33" s="4041" customFormat="1" ht="30" customHeight="1">
      <c r="A2913" s="4593" t="s">
        <v>13710</v>
      </c>
      <c r="B2913" s="5387" t="s">
        <v>23894</v>
      </c>
      <c r="C2913" s="341">
        <v>45873</v>
      </c>
      <c r="D2913" s="341">
        <v>45883</v>
      </c>
      <c r="E2913" s="422"/>
      <c r="F2913" s="373"/>
      <c r="G2913" s="342">
        <v>8623</v>
      </c>
      <c r="H2913" s="5388" t="s">
        <v>12320</v>
      </c>
      <c r="I2913" s="4149"/>
      <c r="J2913" s="5387" t="s">
        <v>23895</v>
      </c>
      <c r="K2913" s="5387" t="s">
        <v>23896</v>
      </c>
      <c r="L2913" s="5389" t="s">
        <v>62</v>
      </c>
      <c r="M2913" s="338" t="s">
        <v>23898</v>
      </c>
      <c r="N2913" s="256"/>
      <c r="O2913" s="4088">
        <v>5</v>
      </c>
      <c r="P2913" s="4088">
        <v>5</v>
      </c>
      <c r="Q2913" s="5387" t="s">
        <v>23897</v>
      </c>
      <c r="R2913" s="256"/>
      <c r="S2913" s="252"/>
      <c r="T2913" s="252"/>
      <c r="U2913" s="252"/>
      <c r="V2913" s="5473" t="s">
        <v>9338</v>
      </c>
      <c r="W2913" s="252"/>
      <c r="X2913" s="5473" t="s">
        <v>7042</v>
      </c>
      <c r="Y2913" s="252"/>
      <c r="Z2913" s="252"/>
      <c r="AA2913" s="3570">
        <v>13007056</v>
      </c>
      <c r="AB2913" s="252"/>
      <c r="AC2913" s="265">
        <v>0</v>
      </c>
      <c r="AD2913" s="4040">
        <v>10246</v>
      </c>
      <c r="AE2913" s="265">
        <f t="shared" si="115"/>
        <v>51230</v>
      </c>
      <c r="AF2913" s="4494" t="s">
        <v>19700</v>
      </c>
      <c r="AG2913" s="6"/>
    </row>
    <row r="2914" spans="1:33" s="4041" customFormat="1" ht="30" customHeight="1">
      <c r="A2914" s="4611" t="s">
        <v>13710</v>
      </c>
      <c r="B2914" s="5387" t="s">
        <v>23963</v>
      </c>
      <c r="C2914" s="341">
        <v>45874</v>
      </c>
      <c r="D2914" s="341">
        <v>45889</v>
      </c>
      <c r="E2914" s="422"/>
      <c r="F2914" s="373"/>
      <c r="G2914" s="342">
        <v>8623</v>
      </c>
      <c r="H2914" s="6114" t="s">
        <v>2869</v>
      </c>
      <c r="I2914" s="4149"/>
      <c r="J2914" s="410" t="s">
        <v>23964</v>
      </c>
      <c r="K2914" s="6115" t="s">
        <v>23965</v>
      </c>
      <c r="L2914" s="6116" t="s">
        <v>173</v>
      </c>
      <c r="M2914" s="338" t="s">
        <v>23967</v>
      </c>
      <c r="N2914" s="256"/>
      <c r="O2914" s="4088">
        <v>1</v>
      </c>
      <c r="P2914" s="4088">
        <v>1</v>
      </c>
      <c r="Q2914" s="6115" t="s">
        <v>23966</v>
      </c>
      <c r="R2914" s="256"/>
      <c r="S2914" s="252"/>
      <c r="T2914" s="252"/>
      <c r="U2914" s="252"/>
      <c r="V2914" s="5473" t="s">
        <v>9338</v>
      </c>
      <c r="W2914" s="252"/>
      <c r="X2914" s="5473" t="s">
        <v>7042</v>
      </c>
      <c r="Y2914" s="252"/>
      <c r="Z2914" s="252"/>
      <c r="AA2914" s="3570">
        <v>13011889</v>
      </c>
      <c r="AB2914" s="252"/>
      <c r="AC2914" s="265">
        <v>3914</v>
      </c>
      <c r="AD2914" s="4040">
        <v>10246</v>
      </c>
      <c r="AE2914" s="265">
        <f>SUM(AD2914*P2914+AC2914)</f>
        <v>14160</v>
      </c>
      <c r="AF2914" s="4494" t="s">
        <v>19700</v>
      </c>
      <c r="AG2914" s="6"/>
    </row>
    <row r="2915" spans="1:33" s="4041" customFormat="1" ht="30" customHeight="1">
      <c r="A2915" s="4611" t="s">
        <v>13710</v>
      </c>
      <c r="B2915" s="5387" t="s">
        <v>23973</v>
      </c>
      <c r="C2915" s="341">
        <v>45874</v>
      </c>
      <c r="D2915" s="341">
        <v>45889</v>
      </c>
      <c r="E2915" s="422"/>
      <c r="F2915" s="373"/>
      <c r="G2915" s="342">
        <v>8623</v>
      </c>
      <c r="H2915" s="6114" t="s">
        <v>2039</v>
      </c>
      <c r="I2915" s="4149"/>
      <c r="J2915" s="6115" t="s">
        <v>23974</v>
      </c>
      <c r="K2915" s="6115" t="s">
        <v>23975</v>
      </c>
      <c r="L2915" s="6116" t="s">
        <v>173</v>
      </c>
      <c r="M2915" s="338" t="s">
        <v>23977</v>
      </c>
      <c r="N2915" s="256"/>
      <c r="O2915" s="4088">
        <v>1</v>
      </c>
      <c r="P2915" s="4088">
        <v>1</v>
      </c>
      <c r="Q2915" s="6115" t="s">
        <v>23976</v>
      </c>
      <c r="R2915" s="256"/>
      <c r="S2915" s="252"/>
      <c r="T2915" s="252"/>
      <c r="U2915" s="252"/>
      <c r="V2915" s="6351" t="s">
        <v>9338</v>
      </c>
      <c r="W2915" s="252"/>
      <c r="X2915" s="6351" t="s">
        <v>7042</v>
      </c>
      <c r="Y2915" s="252"/>
      <c r="Z2915" s="252"/>
      <c r="AA2915" s="3570">
        <v>13013288</v>
      </c>
      <c r="AB2915" s="252"/>
      <c r="AC2915" s="265">
        <v>3914</v>
      </c>
      <c r="AD2915" s="4040">
        <v>10246</v>
      </c>
      <c r="AE2915" s="265">
        <f t="shared" ref="AE2915:AE2979" si="116">SUM(AD2915*P2915+AC2915)</f>
        <v>14160</v>
      </c>
      <c r="AF2915" s="4494" t="s">
        <v>19700</v>
      </c>
      <c r="AG2915" s="6"/>
    </row>
    <row r="2916" spans="1:33" s="4041" customFormat="1" ht="30" customHeight="1">
      <c r="A2916" s="4611" t="s">
        <v>13710</v>
      </c>
      <c r="B2916" s="5387" t="s">
        <v>23978</v>
      </c>
      <c r="C2916" s="341">
        <v>45874</v>
      </c>
      <c r="D2916" s="341">
        <v>45890</v>
      </c>
      <c r="E2916" s="422"/>
      <c r="F2916" s="373"/>
      <c r="G2916" s="342">
        <v>8623</v>
      </c>
      <c r="H2916" s="6114" t="s">
        <v>21267</v>
      </c>
      <c r="I2916" s="4149"/>
      <c r="J2916" s="6115" t="s">
        <v>23979</v>
      </c>
      <c r="K2916" s="6115" t="s">
        <v>23980</v>
      </c>
      <c r="L2916" s="6116" t="s">
        <v>173</v>
      </c>
      <c r="M2916" s="338" t="s">
        <v>23982</v>
      </c>
      <c r="N2916" s="256"/>
      <c r="O2916" s="4088">
        <v>1</v>
      </c>
      <c r="P2916" s="4088">
        <v>1</v>
      </c>
      <c r="Q2916" s="6115" t="s">
        <v>23981</v>
      </c>
      <c r="R2916" s="256"/>
      <c r="S2916" s="252"/>
      <c r="T2916" s="252"/>
      <c r="U2916" s="252"/>
      <c r="V2916" s="6333" t="s">
        <v>9338</v>
      </c>
      <c r="W2916" s="252"/>
      <c r="X2916" s="6333" t="s">
        <v>7042</v>
      </c>
      <c r="Y2916" s="252"/>
      <c r="Z2916" s="252"/>
      <c r="AA2916" s="3570">
        <v>13013298</v>
      </c>
      <c r="AB2916" s="252"/>
      <c r="AC2916" s="265">
        <v>6090</v>
      </c>
      <c r="AD2916" s="4040">
        <v>10246</v>
      </c>
      <c r="AE2916" s="265">
        <f t="shared" si="116"/>
        <v>16336</v>
      </c>
      <c r="AF2916" s="4494" t="s">
        <v>19700</v>
      </c>
      <c r="AG2916" s="6"/>
    </row>
    <row r="2917" spans="1:33" s="4041" customFormat="1" ht="30" customHeight="1">
      <c r="A2917" s="6110" t="s">
        <v>13710</v>
      </c>
      <c r="B2917" s="6161" t="s">
        <v>23983</v>
      </c>
      <c r="C2917" s="341">
        <v>45874</v>
      </c>
      <c r="D2917" s="341">
        <v>45891</v>
      </c>
      <c r="E2917" s="422"/>
      <c r="F2917" s="373"/>
      <c r="G2917" s="342">
        <v>8623</v>
      </c>
      <c r="H2917" s="6114" t="s">
        <v>371</v>
      </c>
      <c r="I2917" s="4149"/>
      <c r="J2917" s="6113" t="s">
        <v>23984</v>
      </c>
      <c r="K2917" s="6115" t="s">
        <v>23985</v>
      </c>
      <c r="L2917" s="6116" t="s">
        <v>173</v>
      </c>
      <c r="M2917" s="338" t="s">
        <v>23987</v>
      </c>
      <c r="N2917" s="256"/>
      <c r="O2917" s="4088">
        <v>1</v>
      </c>
      <c r="P2917" s="4088">
        <v>1</v>
      </c>
      <c r="Q2917" s="6115" t="s">
        <v>23986</v>
      </c>
      <c r="R2917" s="256"/>
      <c r="S2917" s="252"/>
      <c r="T2917" s="252"/>
      <c r="U2917" s="252"/>
      <c r="V2917" s="6117" t="s">
        <v>9338</v>
      </c>
      <c r="W2917" s="252"/>
      <c r="X2917" s="6117" t="s">
        <v>7042</v>
      </c>
      <c r="Y2917" s="252"/>
      <c r="Z2917" s="252"/>
      <c r="AA2917" s="3570">
        <v>13013308</v>
      </c>
      <c r="AB2917" s="252"/>
      <c r="AC2917" s="265">
        <v>8700</v>
      </c>
      <c r="AD2917" s="4040">
        <v>10246</v>
      </c>
      <c r="AE2917" s="265">
        <f t="shared" si="116"/>
        <v>18946</v>
      </c>
      <c r="AF2917" s="4494" t="s">
        <v>19700</v>
      </c>
      <c r="AG2917" s="6"/>
    </row>
    <row r="2918" spans="1:33" s="4041" customFormat="1" ht="30" customHeight="1">
      <c r="A2918" s="4611" t="s">
        <v>13710</v>
      </c>
      <c r="B2918" s="6115" t="s">
        <v>23989</v>
      </c>
      <c r="C2918" s="341">
        <v>45875</v>
      </c>
      <c r="D2918" s="341">
        <v>45894</v>
      </c>
      <c r="E2918" s="5459"/>
      <c r="F2918" s="373"/>
      <c r="G2918" s="342">
        <v>8623</v>
      </c>
      <c r="H2918" s="6114" t="s">
        <v>14125</v>
      </c>
      <c r="I2918" s="4149"/>
      <c r="J2918" s="6115" t="s">
        <v>14126</v>
      </c>
      <c r="K2918" s="6115" t="s">
        <v>23990</v>
      </c>
      <c r="L2918" s="6116" t="s">
        <v>173</v>
      </c>
      <c r="M2918" s="338" t="s">
        <v>23991</v>
      </c>
      <c r="N2918" s="256"/>
      <c r="O2918" s="4088">
        <v>1</v>
      </c>
      <c r="P2918" s="4088">
        <v>1</v>
      </c>
      <c r="Q2918" s="6115" t="s">
        <v>23902</v>
      </c>
      <c r="R2918" s="256"/>
      <c r="S2918" s="252"/>
      <c r="T2918" s="252"/>
      <c r="U2918" s="252"/>
      <c r="V2918" s="6117" t="s">
        <v>9338</v>
      </c>
      <c r="W2918" s="252"/>
      <c r="X2918" s="6117" t="s">
        <v>7042</v>
      </c>
      <c r="Y2918" s="252"/>
      <c r="Z2918" s="252"/>
      <c r="AA2918" s="3570">
        <v>13013760</v>
      </c>
      <c r="AB2918" s="252"/>
      <c r="AC2918" s="265">
        <v>13050</v>
      </c>
      <c r="AD2918" s="4040">
        <v>10246</v>
      </c>
      <c r="AE2918" s="265">
        <f t="shared" si="116"/>
        <v>23296</v>
      </c>
      <c r="AF2918" s="4494" t="s">
        <v>19700</v>
      </c>
      <c r="AG2918" s="6"/>
    </row>
    <row r="2919" spans="1:33" s="4041" customFormat="1" ht="30" customHeight="1">
      <c r="A2919" s="4611" t="s">
        <v>13710</v>
      </c>
      <c r="B2919" s="6835" t="s">
        <v>23988</v>
      </c>
      <c r="C2919" s="341">
        <v>45875</v>
      </c>
      <c r="D2919" s="341">
        <v>45891</v>
      </c>
      <c r="E2919" s="422"/>
      <c r="F2919" s="373"/>
      <c r="G2919" s="342">
        <v>8623</v>
      </c>
      <c r="H2919" s="6114" t="s">
        <v>11062</v>
      </c>
      <c r="I2919" s="4149"/>
      <c r="J2919" s="6115" t="s">
        <v>23998</v>
      </c>
      <c r="K2919" s="6115" t="s">
        <v>23999</v>
      </c>
      <c r="L2919" s="6116" t="s">
        <v>193</v>
      </c>
      <c r="M2919" s="338" t="s">
        <v>24000</v>
      </c>
      <c r="N2919" s="256"/>
      <c r="O2919" s="4088">
        <v>6</v>
      </c>
      <c r="P2919" s="4088">
        <v>6</v>
      </c>
      <c r="Q2919" s="6115" t="s">
        <v>23830</v>
      </c>
      <c r="R2919" s="256"/>
      <c r="S2919" s="252"/>
      <c r="T2919" s="252"/>
      <c r="U2919" s="252"/>
      <c r="V2919" s="6615" t="s">
        <v>9338</v>
      </c>
      <c r="W2919" s="252"/>
      <c r="X2919" s="6615" t="s">
        <v>7042</v>
      </c>
      <c r="Y2919" s="252"/>
      <c r="Z2919" s="252"/>
      <c r="AA2919" s="3570">
        <v>13013829</v>
      </c>
      <c r="AB2919" s="252"/>
      <c r="AC2919" s="265">
        <v>8700</v>
      </c>
      <c r="AD2919" s="4040">
        <v>10246</v>
      </c>
      <c r="AE2919" s="265">
        <f t="shared" si="116"/>
        <v>70176</v>
      </c>
      <c r="AF2919" s="4494" t="s">
        <v>19700</v>
      </c>
      <c r="AG2919" s="6"/>
    </row>
    <row r="2920" spans="1:33" s="4513" customFormat="1" ht="30" customHeight="1">
      <c r="A2920" s="5152" t="s">
        <v>13710</v>
      </c>
      <c r="B2920" s="6599" t="s">
        <v>24006</v>
      </c>
      <c r="C2920" s="359">
        <v>45875</v>
      </c>
      <c r="D2920" s="359">
        <v>45894</v>
      </c>
      <c r="E2920" s="37"/>
      <c r="F2920" s="448"/>
      <c r="G2920" s="5690">
        <v>8623</v>
      </c>
      <c r="H2920" s="6600" t="s">
        <v>6600</v>
      </c>
      <c r="I2920" s="4509"/>
      <c r="J2920" s="6599" t="s">
        <v>24007</v>
      </c>
      <c r="K2920" s="6599" t="s">
        <v>23320</v>
      </c>
      <c r="L2920" s="6601" t="s">
        <v>173</v>
      </c>
      <c r="M2920" s="135" t="s">
        <v>24008</v>
      </c>
      <c r="N2920" s="441"/>
      <c r="O2920" s="4511">
        <v>1</v>
      </c>
      <c r="P2920" s="4511">
        <v>1</v>
      </c>
      <c r="Q2920" s="6599" t="s">
        <v>23802</v>
      </c>
      <c r="R2920" s="441"/>
      <c r="S2920" s="441"/>
      <c r="T2920" s="441"/>
      <c r="U2920" s="441"/>
      <c r="V2920" s="441"/>
      <c r="W2920" s="441"/>
      <c r="X2920" s="441"/>
      <c r="Y2920" s="441"/>
      <c r="Z2920" s="441"/>
      <c r="AA2920" s="5702">
        <v>13013872</v>
      </c>
      <c r="AB2920" s="441"/>
      <c r="AC2920" s="272"/>
      <c r="AD2920" s="4512"/>
      <c r="AE2920" s="272"/>
      <c r="AF2920" s="5575" t="s">
        <v>19700</v>
      </c>
      <c r="AG2920" s="36"/>
    </row>
    <row r="2921" spans="1:33" s="4041" customFormat="1" ht="30" customHeight="1">
      <c r="A2921" s="4611" t="s">
        <v>13710</v>
      </c>
      <c r="B2921" s="6115" t="s">
        <v>23997</v>
      </c>
      <c r="C2921" s="341">
        <v>45875</v>
      </c>
      <c r="D2921" s="6758">
        <v>45891</v>
      </c>
      <c r="E2921" s="422"/>
      <c r="F2921" s="373"/>
      <c r="G2921" s="342">
        <v>8623</v>
      </c>
      <c r="H2921" s="6114" t="s">
        <v>11810</v>
      </c>
      <c r="I2921" s="4149"/>
      <c r="J2921" s="6115" t="s">
        <v>24014</v>
      </c>
      <c r="K2921" s="6115" t="s">
        <v>24013</v>
      </c>
      <c r="L2921" s="6116" t="s">
        <v>173</v>
      </c>
      <c r="M2921" s="338" t="s">
        <v>24015</v>
      </c>
      <c r="N2921" s="256"/>
      <c r="O2921" s="4088">
        <v>1</v>
      </c>
      <c r="P2921" s="4088">
        <v>1</v>
      </c>
      <c r="Q2921" s="6115" t="s">
        <v>23902</v>
      </c>
      <c r="R2921" s="256"/>
      <c r="S2921" s="252"/>
      <c r="T2921" s="252"/>
      <c r="U2921" s="252"/>
      <c r="V2921" s="6759" t="s">
        <v>9338</v>
      </c>
      <c r="W2921" s="252"/>
      <c r="X2921" s="6759" t="s">
        <v>7042</v>
      </c>
      <c r="Y2921" s="252"/>
      <c r="Z2921" s="252"/>
      <c r="AA2921" s="3570">
        <v>13014452</v>
      </c>
      <c r="AB2921" s="252"/>
      <c r="AC2921" s="265">
        <v>8700</v>
      </c>
      <c r="AD2921" s="4040">
        <v>10246</v>
      </c>
      <c r="AE2921" s="265">
        <f t="shared" si="116"/>
        <v>18946</v>
      </c>
      <c r="AF2921" s="4494" t="s">
        <v>19700</v>
      </c>
      <c r="AG2921" s="6"/>
    </row>
    <row r="2922" spans="1:33" s="4041" customFormat="1" ht="30" customHeight="1">
      <c r="A2922" s="4611" t="s">
        <v>13710</v>
      </c>
      <c r="B2922" s="6115" t="s">
        <v>24016</v>
      </c>
      <c r="C2922" s="341">
        <v>45875</v>
      </c>
      <c r="D2922" s="341">
        <v>45894</v>
      </c>
      <c r="E2922" s="5965"/>
      <c r="F2922" s="373"/>
      <c r="G2922" s="342">
        <v>8623</v>
      </c>
      <c r="H2922" s="6114" t="s">
        <v>3074</v>
      </c>
      <c r="I2922" s="4149"/>
      <c r="J2922" s="6115" t="s">
        <v>24017</v>
      </c>
      <c r="K2922" s="6115" t="s">
        <v>23320</v>
      </c>
      <c r="L2922" s="6116" t="s">
        <v>173</v>
      </c>
      <c r="M2922" s="338" t="s">
        <v>24018</v>
      </c>
      <c r="N2922" s="256"/>
      <c r="O2922" s="4088">
        <v>1</v>
      </c>
      <c r="P2922" s="4088">
        <v>1</v>
      </c>
      <c r="Q2922" s="6115" t="s">
        <v>23902</v>
      </c>
      <c r="R2922" s="256"/>
      <c r="S2922" s="252"/>
      <c r="T2922" s="252"/>
      <c r="U2922" s="252"/>
      <c r="V2922" s="6626" t="s">
        <v>9338</v>
      </c>
      <c r="W2922" s="252"/>
      <c r="X2922" s="6626" t="s">
        <v>7042</v>
      </c>
      <c r="Y2922" s="252"/>
      <c r="Z2922" s="252"/>
      <c r="AA2922" s="3570">
        <v>13014453</v>
      </c>
      <c r="AB2922" s="252"/>
      <c r="AC2922" s="265">
        <v>13050</v>
      </c>
      <c r="AD2922" s="4040">
        <v>10246</v>
      </c>
      <c r="AE2922" s="265">
        <f t="shared" si="116"/>
        <v>23296</v>
      </c>
      <c r="AF2922" s="4494" t="s">
        <v>19700</v>
      </c>
      <c r="AG2922" s="6"/>
    </row>
    <row r="2923" spans="1:33" s="4041" customFormat="1" ht="30" customHeight="1">
      <c r="A2923" s="4611" t="s">
        <v>13710</v>
      </c>
      <c r="B2923" s="6115" t="s">
        <v>24036</v>
      </c>
      <c r="C2923" s="341">
        <v>45875</v>
      </c>
      <c r="D2923" s="341">
        <v>45890</v>
      </c>
      <c r="E2923" s="422"/>
      <c r="F2923" s="373"/>
      <c r="G2923" s="342">
        <v>8623</v>
      </c>
      <c r="H2923" s="6114" t="s">
        <v>3070</v>
      </c>
      <c r="I2923" s="4149"/>
      <c r="J2923" s="6115" t="s">
        <v>24037</v>
      </c>
      <c r="K2923" s="6115" t="s">
        <v>24038</v>
      </c>
      <c r="L2923" s="6116" t="s">
        <v>173</v>
      </c>
      <c r="M2923" s="338" t="s">
        <v>24039</v>
      </c>
      <c r="N2923" s="256"/>
      <c r="O2923" s="4088">
        <v>1</v>
      </c>
      <c r="P2923" s="4088">
        <v>1</v>
      </c>
      <c r="Q2923" s="6115" t="s">
        <v>23802</v>
      </c>
      <c r="R2923" s="256"/>
      <c r="S2923" s="252"/>
      <c r="T2923" s="252"/>
      <c r="U2923" s="252"/>
      <c r="V2923" s="6626" t="s">
        <v>9338</v>
      </c>
      <c r="W2923" s="252"/>
      <c r="X2923" s="6626" t="s">
        <v>7042</v>
      </c>
      <c r="Y2923" s="252"/>
      <c r="Z2923" s="252"/>
      <c r="AA2923" s="3570">
        <v>13014832</v>
      </c>
      <c r="AB2923" s="252"/>
      <c r="AC2923" s="265">
        <v>6090</v>
      </c>
      <c r="AD2923" s="4040">
        <v>10246</v>
      </c>
      <c r="AE2923" s="265">
        <f t="shared" si="116"/>
        <v>16336</v>
      </c>
      <c r="AF2923" s="4494" t="s">
        <v>19700</v>
      </c>
      <c r="AG2923" s="6"/>
    </row>
    <row r="2924" spans="1:33" s="4041" customFormat="1" ht="30" customHeight="1">
      <c r="A2924" s="4624" t="s">
        <v>13710</v>
      </c>
      <c r="B2924" s="6115" t="s">
        <v>24132</v>
      </c>
      <c r="C2924" s="341">
        <v>45877</v>
      </c>
      <c r="D2924" s="341">
        <v>45894</v>
      </c>
      <c r="E2924" s="422"/>
      <c r="F2924" s="373"/>
      <c r="G2924" s="342">
        <v>8623</v>
      </c>
      <c r="H2924" s="6338" t="s">
        <v>10722</v>
      </c>
      <c r="I2924" s="4149"/>
      <c r="J2924" s="6339" t="s">
        <v>24133</v>
      </c>
      <c r="K2924" s="6339" t="s">
        <v>24134</v>
      </c>
      <c r="L2924" s="6116" t="s">
        <v>173</v>
      </c>
      <c r="M2924" s="338" t="s">
        <v>24135</v>
      </c>
      <c r="N2924" s="256"/>
      <c r="O2924" s="4088">
        <v>1</v>
      </c>
      <c r="P2924" s="4088">
        <v>1</v>
      </c>
      <c r="Q2924" s="6339" t="s">
        <v>23802</v>
      </c>
      <c r="R2924" s="256"/>
      <c r="S2924" s="252"/>
      <c r="T2924" s="252"/>
      <c r="U2924" s="252"/>
      <c r="V2924" s="6333" t="s">
        <v>9338</v>
      </c>
      <c r="W2924" s="252"/>
      <c r="X2924" s="6333" t="s">
        <v>7042</v>
      </c>
      <c r="Y2924" s="252"/>
      <c r="Z2924" s="252"/>
      <c r="AA2924" s="3570">
        <v>13022765</v>
      </c>
      <c r="AB2924" s="252"/>
      <c r="AC2924" s="265">
        <v>6090</v>
      </c>
      <c r="AD2924" s="4040">
        <v>10246</v>
      </c>
      <c r="AE2924" s="265">
        <f t="shared" si="116"/>
        <v>16336</v>
      </c>
      <c r="AF2924" s="4494" t="s">
        <v>19700</v>
      </c>
      <c r="AG2924" s="6"/>
    </row>
    <row r="2925" spans="1:33" s="4041" customFormat="1" ht="30" customHeight="1">
      <c r="A2925" s="4637" t="s">
        <v>13710</v>
      </c>
      <c r="B2925" s="4638" t="s">
        <v>24192</v>
      </c>
      <c r="C2925" s="341">
        <v>45880</v>
      </c>
      <c r="D2925" s="341">
        <v>45896</v>
      </c>
      <c r="E2925" s="422"/>
      <c r="F2925" s="373"/>
      <c r="G2925" s="342">
        <v>8623</v>
      </c>
      <c r="H2925" s="4847" t="s">
        <v>2013</v>
      </c>
      <c r="I2925" s="4149"/>
      <c r="J2925" s="4638" t="s">
        <v>24193</v>
      </c>
      <c r="K2925" s="4638" t="s">
        <v>23320</v>
      </c>
      <c r="L2925" s="6116" t="s">
        <v>173</v>
      </c>
      <c r="M2925" s="338" t="s">
        <v>24195</v>
      </c>
      <c r="N2925" s="256"/>
      <c r="O2925" s="4088">
        <v>1</v>
      </c>
      <c r="P2925" s="4088">
        <v>1</v>
      </c>
      <c r="Q2925" s="4638" t="s">
        <v>24194</v>
      </c>
      <c r="R2925" s="256"/>
      <c r="S2925" s="252"/>
      <c r="T2925" s="252"/>
      <c r="U2925" s="252"/>
      <c r="V2925" s="6333" t="s">
        <v>9338</v>
      </c>
      <c r="W2925" s="252"/>
      <c r="X2925" s="6333" t="s">
        <v>7042</v>
      </c>
      <c r="Y2925" s="252"/>
      <c r="Z2925" s="252"/>
      <c r="AA2925" s="3570">
        <v>13027427</v>
      </c>
      <c r="AB2925" s="252"/>
      <c r="AC2925" s="265">
        <v>8700</v>
      </c>
      <c r="AD2925" s="4040">
        <v>10246</v>
      </c>
      <c r="AE2925" s="265">
        <f t="shared" si="116"/>
        <v>18946</v>
      </c>
      <c r="AF2925" s="4494" t="s">
        <v>19700</v>
      </c>
      <c r="AG2925" s="6"/>
    </row>
    <row r="2926" spans="1:33" s="4041" customFormat="1" ht="30" customHeight="1">
      <c r="A2926" s="5179" t="s">
        <v>13710</v>
      </c>
      <c r="B2926" s="5193" t="s">
        <v>24196</v>
      </c>
      <c r="C2926" s="341">
        <v>45880</v>
      </c>
      <c r="D2926" s="341">
        <v>45897</v>
      </c>
      <c r="E2926" s="422"/>
      <c r="F2926" s="373"/>
      <c r="G2926" s="342">
        <v>8623</v>
      </c>
      <c r="H2926" s="4847" t="s">
        <v>1388</v>
      </c>
      <c r="I2926" s="4149"/>
      <c r="J2926" s="5181" t="s">
        <v>24197</v>
      </c>
      <c r="K2926" s="4638" t="s">
        <v>24198</v>
      </c>
      <c r="L2926" s="4848" t="s">
        <v>28</v>
      </c>
      <c r="M2926" s="338" t="s">
        <v>24199</v>
      </c>
      <c r="N2926" s="256"/>
      <c r="O2926" s="4088">
        <v>2</v>
      </c>
      <c r="P2926" s="4088">
        <v>2</v>
      </c>
      <c r="Q2926" s="4638" t="s">
        <v>22379</v>
      </c>
      <c r="R2926" s="256"/>
      <c r="S2926" s="252"/>
      <c r="T2926" s="252"/>
      <c r="U2926" s="252"/>
      <c r="V2926" s="4864" t="s">
        <v>2073</v>
      </c>
      <c r="W2926" s="252"/>
      <c r="X2926" s="4864" t="s">
        <v>7042</v>
      </c>
      <c r="Y2926" s="252"/>
      <c r="Z2926" s="252"/>
      <c r="AA2926" s="3570">
        <v>13027483</v>
      </c>
      <c r="AB2926" s="252"/>
      <c r="AC2926" s="265">
        <v>13050</v>
      </c>
      <c r="AD2926" s="4040">
        <v>10246</v>
      </c>
      <c r="AE2926" s="265">
        <f t="shared" si="116"/>
        <v>33542</v>
      </c>
      <c r="AF2926" s="4494" t="s">
        <v>19700</v>
      </c>
      <c r="AG2926" s="6"/>
    </row>
    <row r="2927" spans="1:33" s="4041" customFormat="1" ht="30" customHeight="1">
      <c r="A2927" s="4637" t="s">
        <v>13710</v>
      </c>
      <c r="B2927" s="4638" t="s">
        <v>24200</v>
      </c>
      <c r="C2927" s="341">
        <v>45880</v>
      </c>
      <c r="D2927" s="341">
        <v>45896</v>
      </c>
      <c r="E2927" s="422"/>
      <c r="F2927" s="373"/>
      <c r="G2927" s="342">
        <v>8623</v>
      </c>
      <c r="H2927" s="4847" t="s">
        <v>6551</v>
      </c>
      <c r="I2927" s="4149"/>
      <c r="J2927" s="4638" t="s">
        <v>24201</v>
      </c>
      <c r="K2927" s="4638" t="s">
        <v>23320</v>
      </c>
      <c r="L2927" s="4848" t="s">
        <v>173</v>
      </c>
      <c r="M2927" s="338" t="s">
        <v>24202</v>
      </c>
      <c r="N2927" s="256"/>
      <c r="O2927" s="4088">
        <v>1</v>
      </c>
      <c r="P2927" s="4088">
        <v>1</v>
      </c>
      <c r="Q2927" s="4638" t="s">
        <v>23780</v>
      </c>
      <c r="R2927" s="256"/>
      <c r="S2927" s="252"/>
      <c r="T2927" s="252"/>
      <c r="U2927" s="252"/>
      <c r="V2927" s="4864" t="s">
        <v>2073</v>
      </c>
      <c r="W2927" s="252"/>
      <c r="X2927" s="4864" t="s">
        <v>7042</v>
      </c>
      <c r="Y2927" s="252"/>
      <c r="Z2927" s="252"/>
      <c r="AA2927" s="3570">
        <v>13027487</v>
      </c>
      <c r="AB2927" s="252"/>
      <c r="AC2927" s="265">
        <v>8700</v>
      </c>
      <c r="AD2927" s="4040">
        <v>10246</v>
      </c>
      <c r="AE2927" s="265">
        <f t="shared" si="116"/>
        <v>18946</v>
      </c>
      <c r="AF2927" s="4494" t="s">
        <v>19700</v>
      </c>
      <c r="AG2927" s="6"/>
    </row>
    <row r="2928" spans="1:33" s="4041" customFormat="1" ht="30" customHeight="1">
      <c r="A2928" s="4654" t="s">
        <v>13710</v>
      </c>
      <c r="B2928" s="6411" t="s">
        <v>24233</v>
      </c>
      <c r="C2928" s="341">
        <v>45881</v>
      </c>
      <c r="D2928" s="341">
        <v>45897</v>
      </c>
      <c r="E2928" s="422"/>
      <c r="F2928" s="373"/>
      <c r="G2928" s="342">
        <v>8623</v>
      </c>
      <c r="H2928" s="6003" t="s">
        <v>3010</v>
      </c>
      <c r="I2928" s="4149"/>
      <c r="J2928" s="6412" t="s">
        <v>24234</v>
      </c>
      <c r="K2928" s="6002" t="s">
        <v>24235</v>
      </c>
      <c r="L2928" s="4848" t="s">
        <v>173</v>
      </c>
      <c r="M2928" s="338" t="s">
        <v>24236</v>
      </c>
      <c r="N2928" s="256"/>
      <c r="O2928" s="4088">
        <v>1</v>
      </c>
      <c r="P2928" s="4088">
        <v>1</v>
      </c>
      <c r="Q2928" s="6002" t="s">
        <v>23802</v>
      </c>
      <c r="R2928" s="256"/>
      <c r="S2928" s="252"/>
      <c r="T2928" s="252"/>
      <c r="U2928" s="252"/>
      <c r="V2928" s="6004" t="s">
        <v>9338</v>
      </c>
      <c r="W2928" s="252"/>
      <c r="X2928" s="6004" t="s">
        <v>7042</v>
      </c>
      <c r="Y2928" s="252"/>
      <c r="Z2928" s="252"/>
      <c r="AA2928" s="3570">
        <v>13030363</v>
      </c>
      <c r="AB2928" s="252"/>
      <c r="AC2928" s="265">
        <v>8700</v>
      </c>
      <c r="AD2928" s="4040">
        <v>10246</v>
      </c>
      <c r="AE2928" s="265">
        <f t="shared" si="116"/>
        <v>18946</v>
      </c>
      <c r="AF2928" s="4494" t="s">
        <v>19700</v>
      </c>
      <c r="AG2928" s="6"/>
    </row>
    <row r="2929" spans="1:33" s="4513" customFormat="1" ht="30" customHeight="1">
      <c r="A2929" s="5704" t="s">
        <v>16214</v>
      </c>
      <c r="B2929" s="6749" t="s">
        <v>24246</v>
      </c>
      <c r="C2929" s="359">
        <v>45869</v>
      </c>
      <c r="D2929" s="359">
        <v>45915</v>
      </c>
      <c r="E2929" s="37"/>
      <c r="F2929" s="448"/>
      <c r="G2929" s="5690">
        <v>5940</v>
      </c>
      <c r="H2929" s="6750" t="s">
        <v>1771</v>
      </c>
      <c r="I2929" s="4509"/>
      <c r="J2929" s="6749" t="s">
        <v>24247</v>
      </c>
      <c r="K2929" s="6749" t="s">
        <v>24248</v>
      </c>
      <c r="L2929" s="6751" t="s">
        <v>406</v>
      </c>
      <c r="M2929" s="135" t="s">
        <v>24250</v>
      </c>
      <c r="N2929" s="441"/>
      <c r="O2929" s="4511">
        <v>9</v>
      </c>
      <c r="P2929" s="4511">
        <v>9</v>
      </c>
      <c r="Q2929" s="6749" t="s">
        <v>24249</v>
      </c>
      <c r="R2929" s="441"/>
      <c r="S2929" s="441"/>
      <c r="T2929" s="441"/>
      <c r="U2929" s="441"/>
      <c r="V2929" s="441"/>
      <c r="W2929" s="441"/>
      <c r="X2929" s="441"/>
      <c r="Y2929" s="441"/>
      <c r="Z2929" s="441"/>
      <c r="AA2929" s="5702">
        <v>13031234</v>
      </c>
      <c r="AB2929" s="441"/>
      <c r="AC2929" s="272"/>
      <c r="AD2929" s="4512"/>
      <c r="AE2929" s="272"/>
      <c r="AF2929" s="5575" t="s">
        <v>19700</v>
      </c>
      <c r="AG2929" s="36"/>
    </row>
    <row r="2930" spans="1:33" s="4513" customFormat="1" ht="30" customHeight="1">
      <c r="A2930" s="5704" t="s">
        <v>13710</v>
      </c>
      <c r="B2930" s="6749" t="s">
        <v>24251</v>
      </c>
      <c r="C2930" s="359">
        <v>45869</v>
      </c>
      <c r="D2930" s="359">
        <v>45897</v>
      </c>
      <c r="E2930" s="37"/>
      <c r="F2930" s="448"/>
      <c r="G2930" s="5690">
        <v>8623</v>
      </c>
      <c r="H2930" s="6750" t="s">
        <v>17601</v>
      </c>
      <c r="I2930" s="4509"/>
      <c r="J2930" s="6749" t="s">
        <v>24252</v>
      </c>
      <c r="K2930" s="6749" t="s">
        <v>24253</v>
      </c>
      <c r="L2930" s="6751" t="s">
        <v>76</v>
      </c>
      <c r="M2930" s="135" t="s">
        <v>24254</v>
      </c>
      <c r="N2930" s="441"/>
      <c r="O2930" s="4511">
        <v>4</v>
      </c>
      <c r="P2930" s="4511">
        <v>4</v>
      </c>
      <c r="Q2930" s="6749" t="s">
        <v>23420</v>
      </c>
      <c r="R2930" s="441"/>
      <c r="S2930" s="441"/>
      <c r="T2930" s="441"/>
      <c r="U2930" s="441"/>
      <c r="V2930" s="441"/>
      <c r="W2930" s="441"/>
      <c r="X2930" s="441"/>
      <c r="Y2930" s="441"/>
      <c r="Z2930" s="441"/>
      <c r="AA2930" s="5702">
        <v>13031290</v>
      </c>
      <c r="AB2930" s="441"/>
      <c r="AC2930" s="272"/>
      <c r="AD2930" s="4512"/>
      <c r="AE2930" s="272"/>
      <c r="AF2930" s="5575" t="s">
        <v>19700</v>
      </c>
      <c r="AG2930" s="36"/>
    </row>
    <row r="2931" spans="1:33" s="4041" customFormat="1" ht="30" customHeight="1">
      <c r="A2931" s="4654" t="s">
        <v>13710</v>
      </c>
      <c r="B2931" s="6002" t="s">
        <v>24255</v>
      </c>
      <c r="C2931" s="341">
        <v>45869</v>
      </c>
      <c r="D2931" s="341">
        <v>45898</v>
      </c>
      <c r="E2931" s="422"/>
      <c r="F2931" s="373"/>
      <c r="G2931" s="342">
        <v>8623</v>
      </c>
      <c r="H2931" s="6003" t="s">
        <v>8696</v>
      </c>
      <c r="I2931" s="4149"/>
      <c r="J2931" s="6002" t="s">
        <v>24256</v>
      </c>
      <c r="K2931" s="6002" t="s">
        <v>24257</v>
      </c>
      <c r="L2931" s="5931" t="s">
        <v>76</v>
      </c>
      <c r="M2931" s="338" t="s">
        <v>24258</v>
      </c>
      <c r="N2931" s="256"/>
      <c r="O2931" s="4088">
        <v>4</v>
      </c>
      <c r="P2931" s="4088">
        <v>4</v>
      </c>
      <c r="Q2931" s="6002" t="s">
        <v>23420</v>
      </c>
      <c r="R2931" s="256"/>
      <c r="S2931" s="252"/>
      <c r="T2931" s="252"/>
      <c r="U2931" s="252"/>
      <c r="V2931" s="6155" t="s">
        <v>9338</v>
      </c>
      <c r="W2931" s="252"/>
      <c r="X2931" s="6155" t="s">
        <v>27185</v>
      </c>
      <c r="Y2931" s="252"/>
      <c r="Z2931" s="252"/>
      <c r="AA2931" s="3570">
        <v>13031293</v>
      </c>
      <c r="AB2931" s="252"/>
      <c r="AC2931" s="265">
        <v>13050</v>
      </c>
      <c r="AD2931" s="4040">
        <v>10246</v>
      </c>
      <c r="AE2931" s="265">
        <f t="shared" si="116"/>
        <v>54034</v>
      </c>
      <c r="AF2931" s="4494" t="s">
        <v>19700</v>
      </c>
      <c r="AG2931" s="6"/>
    </row>
    <row r="2932" spans="1:33" s="4041" customFormat="1" ht="30" customHeight="1">
      <c r="A2932" s="4654" t="s">
        <v>13710</v>
      </c>
      <c r="B2932" s="6002" t="s">
        <v>24232</v>
      </c>
      <c r="C2932" s="341">
        <v>45881</v>
      </c>
      <c r="D2932" s="341">
        <v>45896</v>
      </c>
      <c r="E2932" s="422"/>
      <c r="F2932" s="373"/>
      <c r="G2932" s="342">
        <v>8623</v>
      </c>
      <c r="H2932" s="6003" t="s">
        <v>135</v>
      </c>
      <c r="I2932" s="4149"/>
      <c r="J2932" s="6002" t="s">
        <v>24309</v>
      </c>
      <c r="K2932" s="6002" t="s">
        <v>23320</v>
      </c>
      <c r="L2932" s="5931" t="s">
        <v>173</v>
      </c>
      <c r="M2932" s="338" t="s">
        <v>24311</v>
      </c>
      <c r="N2932" s="256"/>
      <c r="O2932" s="4088">
        <v>1</v>
      </c>
      <c r="P2932" s="4088">
        <v>1</v>
      </c>
      <c r="Q2932" s="6002" t="s">
        <v>24310</v>
      </c>
      <c r="R2932" s="256"/>
      <c r="S2932" s="252"/>
      <c r="T2932" s="252"/>
      <c r="U2932" s="252"/>
      <c r="V2932" s="6155" t="s">
        <v>9338</v>
      </c>
      <c r="W2932" s="252"/>
      <c r="X2932" s="6155" t="s">
        <v>27185</v>
      </c>
      <c r="Y2932" s="252"/>
      <c r="Z2932" s="252"/>
      <c r="AA2932" s="3570">
        <v>13032041</v>
      </c>
      <c r="AB2932" s="252"/>
      <c r="AC2932" s="265">
        <v>6090</v>
      </c>
      <c r="AD2932" s="4040">
        <v>10246</v>
      </c>
      <c r="AE2932" s="265">
        <f t="shared" si="116"/>
        <v>16336</v>
      </c>
      <c r="AF2932" s="4494" t="s">
        <v>19700</v>
      </c>
      <c r="AG2932" s="6"/>
    </row>
    <row r="2933" spans="1:33" s="4041" customFormat="1" ht="30" customHeight="1">
      <c r="A2933" s="4654" t="s">
        <v>13710</v>
      </c>
      <c r="B2933" s="6002" t="s">
        <v>24337</v>
      </c>
      <c r="C2933" s="341">
        <v>45881</v>
      </c>
      <c r="D2933" s="341">
        <v>45897</v>
      </c>
      <c r="E2933" s="422"/>
      <c r="F2933" s="373"/>
      <c r="G2933" s="342">
        <v>8623</v>
      </c>
      <c r="H2933" s="6003" t="s">
        <v>24338</v>
      </c>
      <c r="I2933" s="4149"/>
      <c r="J2933" s="6002" t="s">
        <v>24339</v>
      </c>
      <c r="K2933" s="6002" t="s">
        <v>24340</v>
      </c>
      <c r="L2933" s="5931" t="s">
        <v>173</v>
      </c>
      <c r="M2933" s="338" t="s">
        <v>24342</v>
      </c>
      <c r="N2933" s="256"/>
      <c r="O2933" s="4088">
        <v>1</v>
      </c>
      <c r="P2933" s="4088">
        <v>1</v>
      </c>
      <c r="Q2933" s="6002" t="s">
        <v>24341</v>
      </c>
      <c r="R2933" s="256"/>
      <c r="S2933" s="252"/>
      <c r="T2933" s="252"/>
      <c r="U2933" s="252"/>
      <c r="V2933" s="6155" t="s">
        <v>9338</v>
      </c>
      <c r="W2933" s="252"/>
      <c r="X2933" s="6155" t="s">
        <v>27185</v>
      </c>
      <c r="Y2933" s="252"/>
      <c r="Z2933" s="252"/>
      <c r="AA2933" s="3570">
        <v>13032129</v>
      </c>
      <c r="AB2933" s="252"/>
      <c r="AC2933" s="265">
        <v>8700</v>
      </c>
      <c r="AD2933" s="4040">
        <v>10246</v>
      </c>
      <c r="AE2933" s="265">
        <f t="shared" si="116"/>
        <v>18946</v>
      </c>
      <c r="AF2933" s="4494" t="s">
        <v>19700</v>
      </c>
      <c r="AG2933" s="6"/>
    </row>
    <row r="2934" spans="1:33" s="4041" customFormat="1" ht="30" customHeight="1">
      <c r="A2934" s="5154" t="s">
        <v>13710</v>
      </c>
      <c r="B2934" s="5231" t="s">
        <v>24438</v>
      </c>
      <c r="C2934" s="341">
        <v>45883</v>
      </c>
      <c r="D2934" s="341">
        <v>45895</v>
      </c>
      <c r="E2934" s="422"/>
      <c r="F2934" s="373"/>
      <c r="G2934" s="342">
        <v>8623</v>
      </c>
      <c r="H2934" s="4534"/>
      <c r="I2934" s="4863" t="s">
        <v>21364</v>
      </c>
      <c r="J2934" s="5155" t="s">
        <v>24439</v>
      </c>
      <c r="K2934" s="4863" t="s">
        <v>24440</v>
      </c>
      <c r="L2934" s="4697" t="s">
        <v>67</v>
      </c>
      <c r="M2934" s="338" t="s">
        <v>24442</v>
      </c>
      <c r="N2934" s="256"/>
      <c r="O2934" s="4088">
        <v>7</v>
      </c>
      <c r="P2934" s="4088">
        <v>7</v>
      </c>
      <c r="Q2934" s="4863" t="s">
        <v>24441</v>
      </c>
      <c r="R2934" s="256"/>
      <c r="S2934" s="252"/>
      <c r="T2934" s="252"/>
      <c r="U2934" s="252"/>
      <c r="V2934" s="4864" t="s">
        <v>9338</v>
      </c>
      <c r="W2934" s="252"/>
      <c r="X2934" s="4864" t="s">
        <v>7042</v>
      </c>
      <c r="Y2934" s="252"/>
      <c r="Z2934" s="252"/>
      <c r="AA2934" s="3570">
        <v>13037924</v>
      </c>
      <c r="AB2934" s="252"/>
      <c r="AC2934" s="265">
        <v>0</v>
      </c>
      <c r="AD2934" s="4040">
        <v>10246</v>
      </c>
      <c r="AE2934" s="265">
        <f t="shared" si="116"/>
        <v>71722</v>
      </c>
      <c r="AF2934" s="4494" t="s">
        <v>19700</v>
      </c>
      <c r="AG2934" s="6"/>
    </row>
    <row r="2935" spans="1:33" s="4041" customFormat="1" ht="30" customHeight="1">
      <c r="A2935" s="4699" t="s">
        <v>13710</v>
      </c>
      <c r="B2935" s="4863" t="s">
        <v>24448</v>
      </c>
      <c r="C2935" s="341">
        <v>45880</v>
      </c>
      <c r="D2935" s="341">
        <v>45896</v>
      </c>
      <c r="E2935" s="422"/>
      <c r="F2935" s="373"/>
      <c r="G2935" s="342">
        <v>8623</v>
      </c>
      <c r="H2935" s="4835" t="s">
        <v>9496</v>
      </c>
      <c r="I2935" s="4149"/>
      <c r="J2935" s="4863" t="s">
        <v>24449</v>
      </c>
      <c r="K2935" s="4863" t="s">
        <v>23320</v>
      </c>
      <c r="L2935" s="4697" t="s">
        <v>173</v>
      </c>
      <c r="M2935" s="338" t="s">
        <v>24451</v>
      </c>
      <c r="N2935" s="256"/>
      <c r="O2935" s="4088">
        <v>1</v>
      </c>
      <c r="P2935" s="4088">
        <v>1</v>
      </c>
      <c r="Q2935" s="4863" t="s">
        <v>24450</v>
      </c>
      <c r="R2935" s="256"/>
      <c r="S2935" s="252"/>
      <c r="T2935" s="252"/>
      <c r="U2935" s="252"/>
      <c r="V2935" s="4864" t="s">
        <v>9338</v>
      </c>
      <c r="W2935" s="252"/>
      <c r="X2935" s="4864" t="s">
        <v>7042</v>
      </c>
      <c r="Y2935" s="252"/>
      <c r="Z2935" s="252"/>
      <c r="AA2935" s="3570">
        <v>13038106</v>
      </c>
      <c r="AB2935" s="252"/>
      <c r="AC2935" s="265">
        <v>0</v>
      </c>
      <c r="AD2935" s="4040">
        <v>10246</v>
      </c>
      <c r="AE2935" s="265">
        <f t="shared" si="116"/>
        <v>10246</v>
      </c>
      <c r="AF2935" s="4494" t="s">
        <v>19700</v>
      </c>
      <c r="AG2935" s="6"/>
    </row>
    <row r="2936" spans="1:33" ht="30" customHeight="1">
      <c r="A2936" s="4699" t="s">
        <v>13710</v>
      </c>
      <c r="B2936" s="4863" t="s">
        <v>24496</v>
      </c>
      <c r="C2936" s="340">
        <v>45883</v>
      </c>
      <c r="D2936" s="340">
        <v>45901</v>
      </c>
      <c r="E2936" s="422"/>
      <c r="F2936" s="373"/>
      <c r="G2936" s="339">
        <v>8623</v>
      </c>
      <c r="H2936" s="5267" t="s">
        <v>6700</v>
      </c>
      <c r="I2936" s="487"/>
      <c r="J2936" s="4863" t="s">
        <v>24497</v>
      </c>
      <c r="K2936" s="6766" t="s">
        <v>24498</v>
      </c>
      <c r="L2936" s="4697" t="s">
        <v>128</v>
      </c>
      <c r="M2936" s="338" t="s">
        <v>24500</v>
      </c>
      <c r="N2936" s="255"/>
      <c r="O2936" s="4088">
        <v>3</v>
      </c>
      <c r="P2936" s="4088">
        <v>3</v>
      </c>
      <c r="Q2936" s="4863" t="s">
        <v>24499</v>
      </c>
      <c r="R2936" s="309"/>
      <c r="S2936" s="250"/>
      <c r="T2936" s="250"/>
      <c r="U2936" s="250"/>
      <c r="V2936" s="4864" t="s">
        <v>9338</v>
      </c>
      <c r="W2936" s="250"/>
      <c r="X2936" s="4864" t="s">
        <v>7042</v>
      </c>
      <c r="Y2936" s="250"/>
      <c r="Z2936" s="251"/>
      <c r="AA2936" s="3481">
        <v>13039895</v>
      </c>
      <c r="AB2936" s="250"/>
      <c r="AC2936" s="265">
        <v>8700</v>
      </c>
      <c r="AD2936" s="4040">
        <v>10246</v>
      </c>
      <c r="AE2936" s="265">
        <f t="shared" si="116"/>
        <v>39438</v>
      </c>
      <c r="AF2936" s="4494" t="s">
        <v>19700</v>
      </c>
      <c r="AG2936" s="26"/>
    </row>
    <row r="2937" spans="1:33" ht="30" customHeight="1">
      <c r="A2937" s="4699" t="s">
        <v>13710</v>
      </c>
      <c r="B2937" s="4863" t="s">
        <v>24501</v>
      </c>
      <c r="C2937" s="340">
        <v>45883</v>
      </c>
      <c r="D2937" s="340">
        <v>45898</v>
      </c>
      <c r="E2937" s="422"/>
      <c r="F2937" s="373"/>
      <c r="G2937" s="339">
        <v>8623</v>
      </c>
      <c r="H2937" s="5267" t="s">
        <v>7778</v>
      </c>
      <c r="I2937" s="487"/>
      <c r="J2937" s="410" t="s">
        <v>24502</v>
      </c>
      <c r="K2937" s="5268" t="s">
        <v>24503</v>
      </c>
      <c r="L2937" s="4697" t="s">
        <v>173</v>
      </c>
      <c r="M2937" s="338" t="s">
        <v>24504</v>
      </c>
      <c r="N2937" s="255"/>
      <c r="O2937" s="4088">
        <v>1</v>
      </c>
      <c r="P2937" s="4088">
        <v>1</v>
      </c>
      <c r="Q2937" s="4863" t="s">
        <v>23902</v>
      </c>
      <c r="R2937" s="309"/>
      <c r="S2937" s="250"/>
      <c r="T2937" s="250"/>
      <c r="U2937" s="250"/>
      <c r="V2937" s="5266" t="s">
        <v>9338</v>
      </c>
      <c r="W2937" s="251"/>
      <c r="X2937" s="5266" t="s">
        <v>7042</v>
      </c>
      <c r="Y2937" s="250"/>
      <c r="Z2937" s="251"/>
      <c r="AA2937" s="3481">
        <v>13039901</v>
      </c>
      <c r="AB2937" s="250"/>
      <c r="AC2937" s="265">
        <v>6090</v>
      </c>
      <c r="AD2937" s="4040">
        <v>10246</v>
      </c>
      <c r="AE2937" s="265">
        <f t="shared" si="116"/>
        <v>16336</v>
      </c>
      <c r="AF2937" s="4494" t="s">
        <v>19700</v>
      </c>
      <c r="AG2937" s="26"/>
    </row>
    <row r="2938" spans="1:33" ht="30" customHeight="1">
      <c r="A2938" s="5518" t="s">
        <v>13710</v>
      </c>
      <c r="B2938" s="5564" t="s">
        <v>24506</v>
      </c>
      <c r="C2938" s="341">
        <v>45880</v>
      </c>
      <c r="D2938" s="340">
        <f>WORKDAY(C2938,10)</f>
        <v>45894</v>
      </c>
      <c r="E2938" s="422"/>
      <c r="F2938" s="374"/>
      <c r="G2938" s="339">
        <v>8623</v>
      </c>
      <c r="H2938" s="4760" t="s">
        <v>597</v>
      </c>
      <c r="I2938" s="487"/>
      <c r="J2938" s="5519" t="s">
        <v>24507</v>
      </c>
      <c r="K2938" s="3398" t="s">
        <v>24508</v>
      </c>
      <c r="L2938" s="4762" t="s">
        <v>62</v>
      </c>
      <c r="M2938" s="338" t="s">
        <v>24689</v>
      </c>
      <c r="N2938" s="255"/>
      <c r="O2938" s="258">
        <v>5</v>
      </c>
      <c r="P2938" s="257">
        <v>8</v>
      </c>
      <c r="Q2938" s="4761" t="s">
        <v>22379</v>
      </c>
      <c r="R2938" s="309"/>
      <c r="S2938" s="250"/>
      <c r="T2938" s="250"/>
      <c r="U2938" s="250"/>
      <c r="V2938" s="5266" t="s">
        <v>9338</v>
      </c>
      <c r="W2938" s="251"/>
      <c r="X2938" s="5266" t="s">
        <v>7042</v>
      </c>
      <c r="Y2938" s="250"/>
      <c r="Z2938" s="251"/>
      <c r="AA2938" s="251">
        <v>13040930</v>
      </c>
      <c r="AB2938" s="250"/>
      <c r="AC2938" s="33">
        <v>6090</v>
      </c>
      <c r="AD2938" s="4040">
        <v>10246</v>
      </c>
      <c r="AE2938" s="33">
        <f t="shared" si="116"/>
        <v>88058</v>
      </c>
      <c r="AF2938" s="4494" t="s">
        <v>19700</v>
      </c>
      <c r="AG2938" s="1812"/>
    </row>
    <row r="2939" spans="1:33" s="4113" customFormat="1" ht="30" customHeight="1">
      <c r="A2939" s="5742" t="s">
        <v>13710</v>
      </c>
      <c r="B2939" s="6477" t="s">
        <v>24509</v>
      </c>
      <c r="C2939" s="358">
        <v>45883</v>
      </c>
      <c r="D2939" s="358">
        <f>WORKDAY(C2939,10)</f>
        <v>45897</v>
      </c>
      <c r="E2939" s="37"/>
      <c r="F2939" s="449"/>
      <c r="G2939" s="360">
        <v>8623</v>
      </c>
      <c r="H2939" s="5311" t="s">
        <v>21243</v>
      </c>
      <c r="I2939" s="539"/>
      <c r="J2939" s="450" t="s">
        <v>24510</v>
      </c>
      <c r="K2939" s="5338" t="s">
        <v>24511</v>
      </c>
      <c r="L2939" s="6478" t="s">
        <v>173</v>
      </c>
      <c r="M2939" s="135" t="s">
        <v>24690</v>
      </c>
      <c r="N2939" s="364"/>
      <c r="O2939" s="365">
        <v>1</v>
      </c>
      <c r="P2939" s="365">
        <v>1</v>
      </c>
      <c r="Q2939" s="5490" t="s">
        <v>24512</v>
      </c>
      <c r="R2939" s="366"/>
      <c r="S2939" s="366"/>
      <c r="T2939" s="366"/>
      <c r="U2939" s="366"/>
      <c r="V2939" s="366"/>
      <c r="W2939" s="366"/>
      <c r="X2939" s="366"/>
      <c r="Y2939" s="366"/>
      <c r="Z2939" s="364"/>
      <c r="AA2939" s="6479" t="s">
        <v>24677</v>
      </c>
      <c r="AB2939" s="366"/>
      <c r="AC2939" s="280"/>
      <c r="AD2939" s="4512"/>
      <c r="AE2939" s="280"/>
      <c r="AF2939" s="5575" t="s">
        <v>19700</v>
      </c>
      <c r="AG2939" s="1504"/>
    </row>
    <row r="2940" spans="1:33" ht="30" customHeight="1">
      <c r="A2940" s="6619" t="s">
        <v>13710</v>
      </c>
      <c r="B2940" s="1525" t="s">
        <v>24513</v>
      </c>
      <c r="C2940" s="340">
        <v>45884</v>
      </c>
      <c r="D2940" s="340">
        <f>WORKDAY(C2940,12)</f>
        <v>45902</v>
      </c>
      <c r="E2940" s="422"/>
      <c r="F2940" s="374"/>
      <c r="G2940" s="339">
        <v>8623</v>
      </c>
      <c r="H2940" s="4760" t="s">
        <v>3303</v>
      </c>
      <c r="I2940" s="487"/>
      <c r="J2940" s="410" t="s">
        <v>24514</v>
      </c>
      <c r="K2940" s="3498" t="s">
        <v>24515</v>
      </c>
      <c r="L2940" s="4697" t="s">
        <v>173</v>
      </c>
      <c r="M2940" s="338" t="s">
        <v>24691</v>
      </c>
      <c r="N2940" s="255"/>
      <c r="O2940" s="258">
        <v>1</v>
      </c>
      <c r="P2940" s="258">
        <v>1</v>
      </c>
      <c r="Q2940" s="4761" t="s">
        <v>24516</v>
      </c>
      <c r="R2940" s="309"/>
      <c r="S2940" s="250"/>
      <c r="T2940" s="250"/>
      <c r="U2940" s="250"/>
      <c r="V2940" s="6620" t="s">
        <v>9338</v>
      </c>
      <c r="W2940" s="251"/>
      <c r="X2940" s="6620" t="s">
        <v>7042</v>
      </c>
      <c r="Y2940" s="250"/>
      <c r="Z2940" s="251"/>
      <c r="AA2940" s="251">
        <v>13042953</v>
      </c>
      <c r="AB2940" s="250"/>
      <c r="AC2940" s="33">
        <v>13050</v>
      </c>
      <c r="AD2940" s="4040">
        <v>10246</v>
      </c>
      <c r="AE2940" s="33">
        <f t="shared" si="116"/>
        <v>23296</v>
      </c>
      <c r="AF2940" s="4494" t="s">
        <v>19700</v>
      </c>
      <c r="AG2940" s="1812"/>
    </row>
    <row r="2941" spans="1:33" ht="30" customHeight="1">
      <c r="A2941" s="4506" t="s">
        <v>20028</v>
      </c>
      <c r="B2941" s="2992" t="s">
        <v>24517</v>
      </c>
      <c r="C2941" s="340">
        <v>45884</v>
      </c>
      <c r="D2941" s="340">
        <f>WORKDAY(C2941,14)</f>
        <v>45904</v>
      </c>
      <c r="E2941" s="422"/>
      <c r="F2941" s="374"/>
      <c r="G2941" s="339">
        <v>5940</v>
      </c>
      <c r="H2941" s="4760" t="s">
        <v>6357</v>
      </c>
      <c r="I2941" s="487"/>
      <c r="J2941" s="410" t="s">
        <v>24518</v>
      </c>
      <c r="K2941" s="3398" t="s">
        <v>24519</v>
      </c>
      <c r="L2941" s="5931" t="s">
        <v>76</v>
      </c>
      <c r="M2941" s="338" t="s">
        <v>24692</v>
      </c>
      <c r="N2941" s="255"/>
      <c r="O2941" s="258">
        <v>4</v>
      </c>
      <c r="P2941" s="258">
        <v>4</v>
      </c>
      <c r="Q2941" s="3498" t="s">
        <v>24520</v>
      </c>
      <c r="R2941" s="309"/>
      <c r="S2941" s="250"/>
      <c r="T2941" s="250"/>
      <c r="U2941" s="250"/>
      <c r="V2941" s="5930" t="s">
        <v>9338</v>
      </c>
      <c r="W2941" s="251"/>
      <c r="X2941" s="5930" t="s">
        <v>7042</v>
      </c>
      <c r="Y2941" s="250"/>
      <c r="Z2941" s="251"/>
      <c r="AA2941" s="251">
        <v>13042246</v>
      </c>
      <c r="AB2941" s="250"/>
      <c r="AC2941" s="33">
        <v>0</v>
      </c>
      <c r="AD2941" s="4040">
        <v>16417.5</v>
      </c>
      <c r="AE2941" s="33">
        <f t="shared" si="116"/>
        <v>65670</v>
      </c>
      <c r="AF2941" s="4494" t="s">
        <v>19700</v>
      </c>
      <c r="AG2941" s="1812"/>
    </row>
    <row r="2942" spans="1:33" ht="30" customHeight="1">
      <c r="A2942" s="5766" t="s">
        <v>16214</v>
      </c>
      <c r="B2942" s="2992" t="s">
        <v>24549</v>
      </c>
      <c r="C2942" s="340">
        <v>45883</v>
      </c>
      <c r="D2942" s="340">
        <f>WORKDAY(C2942,16)</f>
        <v>45905</v>
      </c>
      <c r="E2942" s="422"/>
      <c r="F2942" s="374"/>
      <c r="G2942" s="339">
        <v>5940</v>
      </c>
      <c r="H2942" s="4760" t="s">
        <v>5679</v>
      </c>
      <c r="I2942" s="487"/>
      <c r="J2942" s="410" t="s">
        <v>24550</v>
      </c>
      <c r="K2942" s="3398" t="s">
        <v>24551</v>
      </c>
      <c r="L2942" s="5931" t="s">
        <v>76</v>
      </c>
      <c r="M2942" s="338" t="s">
        <v>24693</v>
      </c>
      <c r="N2942" s="255"/>
      <c r="O2942" s="258">
        <v>4</v>
      </c>
      <c r="P2942" s="258">
        <v>4</v>
      </c>
      <c r="Q2942" s="3498" t="s">
        <v>24552</v>
      </c>
      <c r="R2942" s="309"/>
      <c r="S2942" s="250"/>
      <c r="T2942" s="250"/>
      <c r="U2942" s="250"/>
      <c r="V2942" s="5930" t="s">
        <v>9338</v>
      </c>
      <c r="W2942" s="250"/>
      <c r="X2942" s="5930" t="s">
        <v>7042</v>
      </c>
      <c r="Y2942" s="250"/>
      <c r="Z2942" s="251"/>
      <c r="AA2942" s="251">
        <v>13041431</v>
      </c>
      <c r="AB2942" s="250"/>
      <c r="AC2942" s="33">
        <v>7000</v>
      </c>
      <c r="AD2942" s="4040">
        <v>16417.5</v>
      </c>
      <c r="AE2942" s="33">
        <f t="shared" si="116"/>
        <v>72670</v>
      </c>
      <c r="AF2942" s="4494" t="s">
        <v>19700</v>
      </c>
      <c r="AG2942" s="1812"/>
    </row>
    <row r="2943" spans="1:33" ht="30" customHeight="1">
      <c r="A2943" s="5766" t="s">
        <v>16214</v>
      </c>
      <c r="B2943" s="5856" t="s">
        <v>24553</v>
      </c>
      <c r="C2943" s="340">
        <v>45884</v>
      </c>
      <c r="D2943" s="340">
        <f>WORKDAY(C2943,29)</f>
        <v>45925</v>
      </c>
      <c r="E2943" s="422"/>
      <c r="F2943" s="374"/>
      <c r="G2943" s="339">
        <v>5940</v>
      </c>
      <c r="H2943" s="4760" t="s">
        <v>371</v>
      </c>
      <c r="I2943" s="487"/>
      <c r="J2943" s="410" t="s">
        <v>24554</v>
      </c>
      <c r="K2943" s="3398" t="s">
        <v>24555</v>
      </c>
      <c r="L2943" s="4697" t="s">
        <v>173</v>
      </c>
      <c r="M2943" s="338" t="s">
        <v>24694</v>
      </c>
      <c r="N2943" s="255"/>
      <c r="O2943" s="258">
        <v>1</v>
      </c>
      <c r="P2943" s="258">
        <v>1</v>
      </c>
      <c r="Q2943" s="3498" t="s">
        <v>24556</v>
      </c>
      <c r="R2943" s="309"/>
      <c r="S2943" s="250"/>
      <c r="T2943" s="250"/>
      <c r="U2943" s="250"/>
      <c r="V2943" s="5767" t="s">
        <v>9338</v>
      </c>
      <c r="W2943" s="251"/>
      <c r="X2943" s="5767" t="s">
        <v>7042</v>
      </c>
      <c r="Y2943" s="250"/>
      <c r="Z2943" s="251"/>
      <c r="AA2943" s="251">
        <v>13042307</v>
      </c>
      <c r="AB2943" s="250"/>
      <c r="AC2943" s="33">
        <v>90000</v>
      </c>
      <c r="AD2943" s="4040">
        <v>16417.5</v>
      </c>
      <c r="AE2943" s="33">
        <f t="shared" si="116"/>
        <v>106417.5</v>
      </c>
      <c r="AF2943" s="4494" t="s">
        <v>19700</v>
      </c>
      <c r="AG2943" s="1812"/>
    </row>
    <row r="2944" spans="1:33" ht="30" customHeight="1">
      <c r="A2944" s="5748" t="s">
        <v>20028</v>
      </c>
      <c r="B2944" s="5821" t="s">
        <v>24735</v>
      </c>
      <c r="C2944" s="340">
        <v>45887</v>
      </c>
      <c r="D2944" s="340">
        <f>WORKDAY(C2944,14)</f>
        <v>45905</v>
      </c>
      <c r="E2944" s="5459"/>
      <c r="F2944" s="374"/>
      <c r="G2944" s="339">
        <v>5940</v>
      </c>
      <c r="H2944" s="4783" t="s">
        <v>14125</v>
      </c>
      <c r="I2944" s="487"/>
      <c r="J2944" s="5749" t="s">
        <v>24736</v>
      </c>
      <c r="K2944" s="3398" t="s">
        <v>24737</v>
      </c>
      <c r="L2944" s="4697" t="s">
        <v>173</v>
      </c>
      <c r="M2944" s="338" t="s">
        <v>24895</v>
      </c>
      <c r="N2944" s="255"/>
      <c r="O2944" s="258">
        <v>1</v>
      </c>
      <c r="P2944" s="258">
        <v>1</v>
      </c>
      <c r="Q2944" s="4784" t="s">
        <v>24738</v>
      </c>
      <c r="R2944" s="309"/>
      <c r="S2944" s="250"/>
      <c r="T2944" s="250"/>
      <c r="U2944" s="250"/>
      <c r="V2944" s="5460" t="s">
        <v>9338</v>
      </c>
      <c r="W2944" s="251"/>
      <c r="X2944" s="5460" t="s">
        <v>7042</v>
      </c>
      <c r="Y2944" s="250"/>
      <c r="Z2944" s="251"/>
      <c r="AA2944" s="251">
        <v>13045256</v>
      </c>
      <c r="AB2944" s="250"/>
      <c r="AC2944" s="33">
        <v>0</v>
      </c>
      <c r="AD2944" s="4040">
        <v>16417.5</v>
      </c>
      <c r="AE2944" s="33">
        <f t="shared" si="116"/>
        <v>16417.5</v>
      </c>
      <c r="AF2944" s="4494" t="s">
        <v>19700</v>
      </c>
      <c r="AG2944" s="1812"/>
    </row>
    <row r="2945" spans="1:33" ht="30" customHeight="1">
      <c r="A2945" s="5369" t="s">
        <v>20028</v>
      </c>
      <c r="B2945" s="1525" t="s">
        <v>24739</v>
      </c>
      <c r="C2945" s="340">
        <v>45887</v>
      </c>
      <c r="D2945" s="340">
        <f>WORKDAY(C2945,14)</f>
        <v>45905</v>
      </c>
      <c r="E2945" s="422"/>
      <c r="F2945" s="374"/>
      <c r="G2945" s="339">
        <v>5940</v>
      </c>
      <c r="H2945" s="4783" t="s">
        <v>2129</v>
      </c>
      <c r="I2945" s="487"/>
      <c r="J2945" s="410" t="s">
        <v>24740</v>
      </c>
      <c r="K2945" s="3398" t="s">
        <v>24741</v>
      </c>
      <c r="L2945" s="4697" t="s">
        <v>173</v>
      </c>
      <c r="M2945" s="338" t="s">
        <v>24896</v>
      </c>
      <c r="N2945" s="255"/>
      <c r="O2945" s="258">
        <v>1</v>
      </c>
      <c r="P2945" s="258">
        <v>1</v>
      </c>
      <c r="Q2945" s="3498" t="s">
        <v>24742</v>
      </c>
      <c r="R2945" s="309"/>
      <c r="S2945" s="250"/>
      <c r="T2945" s="250"/>
      <c r="U2945" s="250"/>
      <c r="V2945" s="5370" t="s">
        <v>9338</v>
      </c>
      <c r="W2945" s="251"/>
      <c r="X2945" s="5370" t="s">
        <v>7042</v>
      </c>
      <c r="Y2945" s="250"/>
      <c r="Z2945" s="251"/>
      <c r="AA2945" s="5497" t="s">
        <v>24940</v>
      </c>
      <c r="AB2945" s="250"/>
      <c r="AC2945" s="33">
        <v>0</v>
      </c>
      <c r="AD2945" s="4040">
        <v>16417.5</v>
      </c>
      <c r="AE2945" s="33">
        <f t="shared" si="116"/>
        <v>16417.5</v>
      </c>
      <c r="AF2945" s="4494" t="s">
        <v>19700</v>
      </c>
      <c r="AG2945" s="1812"/>
    </row>
    <row r="2946" spans="1:33" ht="30" customHeight="1">
      <c r="A2946" s="5369" t="s">
        <v>13710</v>
      </c>
      <c r="B2946" s="1525" t="s">
        <v>24743</v>
      </c>
      <c r="C2946" s="340">
        <v>45887</v>
      </c>
      <c r="D2946" s="340">
        <f>WORKDAY(C2946,11)</f>
        <v>45902</v>
      </c>
      <c r="E2946" s="422"/>
      <c r="F2946" s="374"/>
      <c r="G2946" s="339">
        <v>8623</v>
      </c>
      <c r="H2946" s="4783" t="s">
        <v>24744</v>
      </c>
      <c r="I2946" s="487"/>
      <c r="J2946" s="410" t="s">
        <v>24745</v>
      </c>
      <c r="K2946" s="3398" t="s">
        <v>24511</v>
      </c>
      <c r="L2946" s="4697" t="s">
        <v>173</v>
      </c>
      <c r="M2946" s="338" t="s">
        <v>24897</v>
      </c>
      <c r="N2946" s="255"/>
      <c r="O2946" s="258">
        <v>1</v>
      </c>
      <c r="P2946" s="258">
        <v>1</v>
      </c>
      <c r="Q2946" s="3498" t="s">
        <v>23902</v>
      </c>
      <c r="R2946" s="309"/>
      <c r="S2946" s="250"/>
      <c r="T2946" s="250"/>
      <c r="U2946" s="250"/>
      <c r="V2946" s="5370" t="s">
        <v>9338</v>
      </c>
      <c r="W2946" s="250"/>
      <c r="X2946" s="5370" t="s">
        <v>7042</v>
      </c>
      <c r="Y2946" s="250"/>
      <c r="Z2946" s="251"/>
      <c r="AA2946" s="6281" t="s">
        <v>24944</v>
      </c>
      <c r="AB2946" s="250"/>
      <c r="AC2946" s="33">
        <v>8700</v>
      </c>
      <c r="AD2946" s="4040">
        <v>10246</v>
      </c>
      <c r="AE2946" s="33">
        <f t="shared" si="116"/>
        <v>18946</v>
      </c>
      <c r="AF2946" s="4494" t="s">
        <v>19700</v>
      </c>
      <c r="AG2946" s="1812"/>
    </row>
    <row r="2947" spans="1:33" ht="30" customHeight="1">
      <c r="A2947" s="5369" t="s">
        <v>13710</v>
      </c>
      <c r="B2947" s="5079" t="s">
        <v>24746</v>
      </c>
      <c r="C2947" s="340">
        <v>45887</v>
      </c>
      <c r="D2947" s="340">
        <f>WORKDAY(C2947,11)</f>
        <v>45902</v>
      </c>
      <c r="E2947" s="422"/>
      <c r="F2947" s="374"/>
      <c r="G2947" s="339">
        <v>8623</v>
      </c>
      <c r="H2947" s="4783" t="s">
        <v>20539</v>
      </c>
      <c r="I2947" s="487"/>
      <c r="J2947" s="410" t="s">
        <v>24747</v>
      </c>
      <c r="K2947" s="3398" t="s">
        <v>24511</v>
      </c>
      <c r="L2947" s="4843" t="s">
        <v>76</v>
      </c>
      <c r="M2947" s="338" t="s">
        <v>24898</v>
      </c>
      <c r="N2947" s="255"/>
      <c r="O2947" s="258">
        <v>4</v>
      </c>
      <c r="P2947" s="258">
        <v>4</v>
      </c>
      <c r="Q2947" s="3498" t="s">
        <v>24748</v>
      </c>
      <c r="R2947" s="309"/>
      <c r="S2947" s="250"/>
      <c r="T2947" s="250"/>
      <c r="U2947" s="250"/>
      <c r="V2947" s="6605" t="s">
        <v>9338</v>
      </c>
      <c r="W2947" s="251"/>
      <c r="X2947" s="6605" t="s">
        <v>7042</v>
      </c>
      <c r="Y2947" s="250"/>
      <c r="Z2947" s="251"/>
      <c r="AA2947" s="251">
        <v>13047756</v>
      </c>
      <c r="AB2947" s="250"/>
      <c r="AC2947" s="33">
        <v>8700</v>
      </c>
      <c r="AD2947" s="4040">
        <v>10246</v>
      </c>
      <c r="AE2947" s="33">
        <f t="shared" si="116"/>
        <v>49684</v>
      </c>
      <c r="AF2947" s="4494" t="s">
        <v>19700</v>
      </c>
      <c r="AG2947" s="1812"/>
    </row>
    <row r="2948" spans="1:33" ht="30" customHeight="1">
      <c r="A2948" s="5369" t="s">
        <v>13710</v>
      </c>
      <c r="B2948" s="5079" t="s">
        <v>24749</v>
      </c>
      <c r="C2948" s="340">
        <v>45887</v>
      </c>
      <c r="D2948" s="340">
        <f>WORKDAY(C2948,10)</f>
        <v>45901</v>
      </c>
      <c r="E2948" s="5965"/>
      <c r="F2948" s="374"/>
      <c r="G2948" s="339">
        <v>8623</v>
      </c>
      <c r="H2948" s="4783" t="s">
        <v>15745</v>
      </c>
      <c r="I2948" s="487"/>
      <c r="J2948" s="410" t="s">
        <v>24751</v>
      </c>
      <c r="K2948" s="3398" t="s">
        <v>24511</v>
      </c>
      <c r="L2948" s="4697" t="s">
        <v>173</v>
      </c>
      <c r="M2948" s="338" t="s">
        <v>24899</v>
      </c>
      <c r="N2948" s="255"/>
      <c r="O2948" s="258">
        <v>1</v>
      </c>
      <c r="P2948" s="258">
        <v>1</v>
      </c>
      <c r="Q2948" s="4784" t="s">
        <v>24752</v>
      </c>
      <c r="R2948" s="309"/>
      <c r="S2948" s="250"/>
      <c r="T2948" s="250"/>
      <c r="U2948" s="250"/>
      <c r="V2948" s="6605" t="s">
        <v>9338</v>
      </c>
      <c r="W2948" s="250"/>
      <c r="X2948" s="6605" t="s">
        <v>7042</v>
      </c>
      <c r="Y2948" s="250"/>
      <c r="Z2948" s="251"/>
      <c r="AA2948" s="251">
        <v>13047857</v>
      </c>
      <c r="AB2948" s="250"/>
      <c r="AC2948" s="33">
        <v>6090</v>
      </c>
      <c r="AD2948" s="4040">
        <v>10246</v>
      </c>
      <c r="AE2948" s="33">
        <f t="shared" si="116"/>
        <v>16336</v>
      </c>
      <c r="AF2948" s="4494" t="s">
        <v>19700</v>
      </c>
      <c r="AG2948" s="1812"/>
    </row>
    <row r="2949" spans="1:33" ht="30" customHeight="1">
      <c r="A2949" s="5369" t="s">
        <v>13710</v>
      </c>
      <c r="B2949" s="5079" t="s">
        <v>24750</v>
      </c>
      <c r="C2949" s="340">
        <v>45887</v>
      </c>
      <c r="D2949" s="340">
        <f>WORKDAY(C2949,10)</f>
        <v>45901</v>
      </c>
      <c r="E2949" s="422"/>
      <c r="F2949" s="374"/>
      <c r="G2949" s="339">
        <v>8623</v>
      </c>
      <c r="H2949" s="4783" t="s">
        <v>16891</v>
      </c>
      <c r="I2949" s="487"/>
      <c r="J2949" s="410" t="s">
        <v>24753</v>
      </c>
      <c r="K2949" s="3398" t="s">
        <v>24754</v>
      </c>
      <c r="L2949" s="4697" t="s">
        <v>173</v>
      </c>
      <c r="M2949" s="338" t="s">
        <v>24900</v>
      </c>
      <c r="N2949" s="255"/>
      <c r="O2949" s="258">
        <v>1</v>
      </c>
      <c r="P2949" s="258">
        <v>1</v>
      </c>
      <c r="Q2949" s="3498" t="s">
        <v>24755</v>
      </c>
      <c r="R2949" s="309"/>
      <c r="S2949" s="250"/>
      <c r="T2949" s="250"/>
      <c r="U2949" s="250"/>
      <c r="V2949" s="6375" t="s">
        <v>9338</v>
      </c>
      <c r="W2949" s="251"/>
      <c r="X2949" s="6375" t="s">
        <v>7042</v>
      </c>
      <c r="Y2949" s="250"/>
      <c r="Z2949" s="251"/>
      <c r="AA2949" s="251">
        <v>13047890</v>
      </c>
      <c r="AB2949" s="250"/>
      <c r="AC2949" s="33">
        <v>6090</v>
      </c>
      <c r="AD2949" s="4040">
        <v>10246</v>
      </c>
      <c r="AE2949" s="33">
        <f t="shared" si="116"/>
        <v>16336</v>
      </c>
      <c r="AF2949" s="4494" t="s">
        <v>19700</v>
      </c>
      <c r="AG2949" s="1812"/>
    </row>
    <row r="2950" spans="1:33" ht="30" customHeight="1">
      <c r="A2950" s="4776" t="s">
        <v>13710</v>
      </c>
      <c r="B2950" s="1525" t="s">
        <v>25016</v>
      </c>
      <c r="C2950" s="340">
        <v>45888</v>
      </c>
      <c r="D2950" s="340">
        <f>WORKDAY(C2950,11)</f>
        <v>45903</v>
      </c>
      <c r="E2950" s="422"/>
      <c r="F2950" s="374"/>
      <c r="G2950" s="339">
        <v>8623</v>
      </c>
      <c r="H2950" s="6343" t="s">
        <v>24786</v>
      </c>
      <c r="I2950" s="487"/>
      <c r="J2950" s="410" t="s">
        <v>25017</v>
      </c>
      <c r="K2950" s="3398" t="s">
        <v>24511</v>
      </c>
      <c r="L2950" s="4697" t="s">
        <v>173</v>
      </c>
      <c r="M2950" s="338" t="s">
        <v>25044</v>
      </c>
      <c r="N2950" s="255"/>
      <c r="O2950" s="258">
        <v>1</v>
      </c>
      <c r="P2950" s="258">
        <v>1</v>
      </c>
      <c r="Q2950" s="3498" t="s">
        <v>25018</v>
      </c>
      <c r="R2950" s="309"/>
      <c r="S2950" s="250"/>
      <c r="T2950" s="250"/>
      <c r="U2950" s="250"/>
      <c r="V2950" s="6375" t="s">
        <v>9338</v>
      </c>
      <c r="W2950" s="250"/>
      <c r="X2950" s="6375" t="s">
        <v>7042</v>
      </c>
      <c r="Y2950" s="250"/>
      <c r="Z2950" s="251"/>
      <c r="AA2950" s="6605" t="s">
        <v>25076</v>
      </c>
      <c r="AB2950" s="250"/>
      <c r="AC2950" s="33">
        <v>8700</v>
      </c>
      <c r="AD2950" s="4040">
        <v>10246</v>
      </c>
      <c r="AE2950" s="33">
        <f t="shared" si="116"/>
        <v>18946</v>
      </c>
      <c r="AF2950" s="4494" t="s">
        <v>19700</v>
      </c>
      <c r="AG2950" s="1812"/>
    </row>
    <row r="2951" spans="1:33" ht="30" customHeight="1">
      <c r="A2951" s="4776" t="s">
        <v>13710</v>
      </c>
      <c r="B2951" s="1525" t="s">
        <v>25019</v>
      </c>
      <c r="C2951" s="340">
        <v>45888</v>
      </c>
      <c r="D2951" s="340">
        <f>WORKDAY(C2951,11)</f>
        <v>45903</v>
      </c>
      <c r="E2951" s="422"/>
      <c r="F2951" s="374"/>
      <c r="G2951" s="339">
        <v>8623</v>
      </c>
      <c r="H2951" s="6343" t="s">
        <v>3283</v>
      </c>
      <c r="I2951" s="487"/>
      <c r="J2951" s="410" t="s">
        <v>25020</v>
      </c>
      <c r="K2951" s="3398" t="s">
        <v>24511</v>
      </c>
      <c r="L2951" s="4697" t="s">
        <v>173</v>
      </c>
      <c r="M2951" s="338" t="s">
        <v>25045</v>
      </c>
      <c r="N2951" s="255"/>
      <c r="O2951" s="258">
        <v>1</v>
      </c>
      <c r="P2951" s="258">
        <v>1</v>
      </c>
      <c r="Q2951" s="3498" t="s">
        <v>25018</v>
      </c>
      <c r="R2951" s="309"/>
      <c r="S2951" s="250"/>
      <c r="T2951" s="250"/>
      <c r="U2951" s="250"/>
      <c r="V2951" s="6476" t="s">
        <v>9338</v>
      </c>
      <c r="W2951" s="251"/>
      <c r="X2951" s="6476" t="s">
        <v>7042</v>
      </c>
      <c r="Y2951" s="250"/>
      <c r="Z2951" s="251"/>
      <c r="AA2951" s="251">
        <v>13051643</v>
      </c>
      <c r="AB2951" s="250"/>
      <c r="AC2951" s="33">
        <v>8700</v>
      </c>
      <c r="AD2951" s="4040">
        <v>10246</v>
      </c>
      <c r="AE2951" s="33">
        <f t="shared" si="116"/>
        <v>18946</v>
      </c>
      <c r="AF2951" s="4494" t="s">
        <v>19700</v>
      </c>
      <c r="AG2951" s="1812"/>
    </row>
    <row r="2952" spans="1:33" ht="30" customHeight="1">
      <c r="A2952" s="4776" t="s">
        <v>13710</v>
      </c>
      <c r="B2952" s="5727" t="s">
        <v>25021</v>
      </c>
      <c r="C2952" s="340">
        <v>45888</v>
      </c>
      <c r="D2952" s="340">
        <f>WORKDAY(C2952,10)</f>
        <v>45902</v>
      </c>
      <c r="E2952" s="422"/>
      <c r="F2952" s="374"/>
      <c r="G2952" s="339">
        <v>8623</v>
      </c>
      <c r="H2952" s="6343" t="s">
        <v>4991</v>
      </c>
      <c r="I2952" s="487"/>
      <c r="J2952" s="410" t="s">
        <v>25022</v>
      </c>
      <c r="K2952" s="3398" t="s">
        <v>24511</v>
      </c>
      <c r="L2952" s="4697" t="s">
        <v>173</v>
      </c>
      <c r="M2952" s="338" t="s">
        <v>25046</v>
      </c>
      <c r="N2952" s="255"/>
      <c r="O2952" s="258">
        <v>1</v>
      </c>
      <c r="P2952" s="258">
        <v>1</v>
      </c>
      <c r="Q2952" s="3498" t="s">
        <v>23902</v>
      </c>
      <c r="R2952" s="309"/>
      <c r="S2952" s="250"/>
      <c r="T2952" s="250"/>
      <c r="U2952" s="250"/>
      <c r="V2952" s="6375" t="s">
        <v>9338</v>
      </c>
      <c r="W2952" s="251"/>
      <c r="X2952" s="6375" t="s">
        <v>7042</v>
      </c>
      <c r="Y2952" s="250"/>
      <c r="Z2952" s="251"/>
      <c r="AA2952" s="251">
        <v>13051736</v>
      </c>
      <c r="AB2952" s="250"/>
      <c r="AC2952" s="33">
        <v>6090</v>
      </c>
      <c r="AD2952" s="4040">
        <v>10246</v>
      </c>
      <c r="AE2952" s="33">
        <f t="shared" si="116"/>
        <v>16336</v>
      </c>
      <c r="AF2952" s="4494" t="s">
        <v>19700</v>
      </c>
      <c r="AG2952" s="1812"/>
    </row>
    <row r="2953" spans="1:33" ht="30" customHeight="1">
      <c r="A2953" s="4776" t="s">
        <v>13710</v>
      </c>
      <c r="B2953" s="5727" t="s">
        <v>25023</v>
      </c>
      <c r="C2953" s="340">
        <v>45888</v>
      </c>
      <c r="D2953" s="340">
        <f>WORKDAY(C2953,11)</f>
        <v>45903</v>
      </c>
      <c r="E2953" s="5965"/>
      <c r="F2953" s="374"/>
      <c r="G2953" s="339">
        <v>8623</v>
      </c>
      <c r="H2953" s="6343" t="s">
        <v>3528</v>
      </c>
      <c r="I2953" s="487"/>
      <c r="J2953" s="4779" t="s">
        <v>25024</v>
      </c>
      <c r="K2953" s="3398" t="s">
        <v>24511</v>
      </c>
      <c r="L2953" s="4697" t="s">
        <v>173</v>
      </c>
      <c r="M2953" s="338" t="s">
        <v>25047</v>
      </c>
      <c r="N2953" s="255"/>
      <c r="O2953" s="258">
        <v>1</v>
      </c>
      <c r="P2953" s="258">
        <v>1</v>
      </c>
      <c r="Q2953" s="3498" t="s">
        <v>23902</v>
      </c>
      <c r="R2953" s="309"/>
      <c r="S2953" s="250"/>
      <c r="T2953" s="250"/>
      <c r="U2953" s="250"/>
      <c r="V2953" s="6375" t="s">
        <v>9338</v>
      </c>
      <c r="W2953" s="250"/>
      <c r="X2953" s="6375" t="s">
        <v>7042</v>
      </c>
      <c r="Y2953" s="250"/>
      <c r="Z2953" s="251"/>
      <c r="AA2953" s="251">
        <v>13051681</v>
      </c>
      <c r="AB2953" s="250"/>
      <c r="AC2953" s="33">
        <v>8700</v>
      </c>
      <c r="AD2953" s="4040">
        <v>10246</v>
      </c>
      <c r="AE2953" s="33">
        <f t="shared" si="116"/>
        <v>18946</v>
      </c>
      <c r="AF2953" s="4494" t="s">
        <v>19700</v>
      </c>
      <c r="AG2953" s="1812"/>
    </row>
    <row r="2954" spans="1:33" ht="30" customHeight="1">
      <c r="A2954" s="4776" t="s">
        <v>13710</v>
      </c>
      <c r="B2954" s="5727" t="s">
        <v>25025</v>
      </c>
      <c r="C2954" s="340">
        <v>45888</v>
      </c>
      <c r="D2954" s="340">
        <f>WORKDAY(C2954,11)</f>
        <v>45903</v>
      </c>
      <c r="E2954" s="422"/>
      <c r="F2954" s="374"/>
      <c r="G2954" s="339">
        <v>8623</v>
      </c>
      <c r="H2954" s="6343" t="s">
        <v>2944</v>
      </c>
      <c r="I2954" s="487"/>
      <c r="J2954" s="410" t="s">
        <v>25026</v>
      </c>
      <c r="K2954" s="3398" t="s">
        <v>24511</v>
      </c>
      <c r="L2954" s="4697" t="s">
        <v>173</v>
      </c>
      <c r="M2954" s="338" t="s">
        <v>25048</v>
      </c>
      <c r="N2954" s="255"/>
      <c r="O2954" s="258">
        <v>1</v>
      </c>
      <c r="P2954" s="258">
        <v>1</v>
      </c>
      <c r="Q2954" s="3498" t="s">
        <v>23902</v>
      </c>
      <c r="R2954" s="309"/>
      <c r="S2954" s="250"/>
      <c r="T2954" s="250"/>
      <c r="U2954" s="250"/>
      <c r="V2954" s="6375" t="s">
        <v>9338</v>
      </c>
      <c r="W2954" s="250"/>
      <c r="X2954" s="6375" t="s">
        <v>7042</v>
      </c>
      <c r="Y2954" s="250"/>
      <c r="Z2954" s="251"/>
      <c r="AA2954" s="6620" t="s">
        <v>25079</v>
      </c>
      <c r="AB2954" s="250"/>
      <c r="AC2954" s="33">
        <v>8700</v>
      </c>
      <c r="AD2954" s="4040">
        <v>10246</v>
      </c>
      <c r="AE2954" s="33">
        <f t="shared" si="116"/>
        <v>18946</v>
      </c>
      <c r="AF2954" s="4494" t="s">
        <v>19700</v>
      </c>
      <c r="AG2954" s="1812"/>
    </row>
    <row r="2955" spans="1:33" ht="30" customHeight="1">
      <c r="A2955" s="4776" t="s">
        <v>13710</v>
      </c>
      <c r="B2955" s="5727" t="s">
        <v>25027</v>
      </c>
      <c r="C2955" s="340">
        <v>45888</v>
      </c>
      <c r="D2955" s="340">
        <f>WORKDAY(C2955,10)</f>
        <v>45902</v>
      </c>
      <c r="E2955" s="422"/>
      <c r="F2955" s="374"/>
      <c r="G2955" s="339">
        <v>8623</v>
      </c>
      <c r="H2955" s="6343" t="s">
        <v>737</v>
      </c>
      <c r="I2955" s="487"/>
      <c r="J2955" s="410" t="s">
        <v>25028</v>
      </c>
      <c r="K2955" s="3398" t="s">
        <v>24511</v>
      </c>
      <c r="L2955" s="4697" t="s">
        <v>173</v>
      </c>
      <c r="M2955" s="338" t="s">
        <v>25049</v>
      </c>
      <c r="N2955" s="255"/>
      <c r="O2955" s="258">
        <v>1</v>
      </c>
      <c r="P2955" s="258">
        <v>1</v>
      </c>
      <c r="Q2955" s="3498" t="s">
        <v>23902</v>
      </c>
      <c r="R2955" s="309"/>
      <c r="S2955" s="250"/>
      <c r="T2955" s="250"/>
      <c r="U2955" s="250"/>
      <c r="V2955" s="6352" t="s">
        <v>9338</v>
      </c>
      <c r="W2955" s="251"/>
      <c r="X2955" s="6352" t="s">
        <v>7042</v>
      </c>
      <c r="Y2955" s="250"/>
      <c r="Z2955" s="251"/>
      <c r="AA2955" s="251">
        <v>13051705</v>
      </c>
      <c r="AB2955" s="250"/>
      <c r="AC2955" s="33">
        <v>6090</v>
      </c>
      <c r="AD2955" s="4040">
        <v>10246</v>
      </c>
      <c r="AE2955" s="33">
        <f t="shared" si="116"/>
        <v>16336</v>
      </c>
      <c r="AF2955" s="4494" t="s">
        <v>19700</v>
      </c>
      <c r="AG2955" s="1812"/>
    </row>
    <row r="2956" spans="1:33" ht="30" customHeight="1">
      <c r="A2956" s="4776" t="s">
        <v>13710</v>
      </c>
      <c r="B2956" s="5727" t="s">
        <v>25029</v>
      </c>
      <c r="C2956" s="340">
        <v>45888</v>
      </c>
      <c r="D2956" s="340">
        <f>WORKDAY(C2956,8)</f>
        <v>45898</v>
      </c>
      <c r="E2956" s="422"/>
      <c r="F2956" s="374"/>
      <c r="G2956" s="339">
        <v>8623</v>
      </c>
      <c r="H2956" s="6343" t="s">
        <v>13735</v>
      </c>
      <c r="I2956" s="487"/>
      <c r="J2956" s="410" t="s">
        <v>25030</v>
      </c>
      <c r="K2956" s="3398" t="s">
        <v>24754</v>
      </c>
      <c r="L2956" s="4697" t="s">
        <v>173</v>
      </c>
      <c r="M2956" s="338" t="s">
        <v>25050</v>
      </c>
      <c r="N2956" s="255"/>
      <c r="O2956" s="258">
        <v>1</v>
      </c>
      <c r="P2956" s="258">
        <v>1</v>
      </c>
      <c r="Q2956" s="3498" t="s">
        <v>23902</v>
      </c>
      <c r="R2956" s="309"/>
      <c r="S2956" s="250"/>
      <c r="T2956" s="250"/>
      <c r="U2956" s="250"/>
      <c r="V2956" s="6352" t="s">
        <v>9338</v>
      </c>
      <c r="W2956" s="250"/>
      <c r="X2956" s="6352" t="s">
        <v>7042</v>
      </c>
      <c r="Y2956" s="250"/>
      <c r="Z2956" s="251"/>
      <c r="AA2956" s="251">
        <v>13051715</v>
      </c>
      <c r="AB2956" s="250"/>
      <c r="AC2956" s="33">
        <v>0</v>
      </c>
      <c r="AD2956" s="4040">
        <v>10246</v>
      </c>
      <c r="AE2956" s="33">
        <f t="shared" si="116"/>
        <v>10246</v>
      </c>
      <c r="AF2956" s="4494" t="s">
        <v>19700</v>
      </c>
      <c r="AG2956" s="1812"/>
    </row>
    <row r="2957" spans="1:33" ht="30" customHeight="1">
      <c r="A2957" s="4776" t="s">
        <v>13710</v>
      </c>
      <c r="B2957" s="5727" t="s">
        <v>25031</v>
      </c>
      <c r="C2957" s="340">
        <v>45888</v>
      </c>
      <c r="D2957" s="340">
        <f>WORKDAY(C2957,11)</f>
        <v>45903</v>
      </c>
      <c r="E2957" s="422"/>
      <c r="F2957" s="374"/>
      <c r="G2957" s="339">
        <v>8623</v>
      </c>
      <c r="H2957" s="6343" t="s">
        <v>25032</v>
      </c>
      <c r="I2957" s="487"/>
      <c r="J2957" s="410" t="s">
        <v>25033</v>
      </c>
      <c r="K2957" s="3398" t="s">
        <v>24754</v>
      </c>
      <c r="L2957" s="4697" t="s">
        <v>173</v>
      </c>
      <c r="M2957" s="338" t="s">
        <v>25051</v>
      </c>
      <c r="N2957" s="255"/>
      <c r="O2957" s="258">
        <v>1</v>
      </c>
      <c r="P2957" s="258">
        <v>1</v>
      </c>
      <c r="Q2957" s="3498" t="s">
        <v>23902</v>
      </c>
      <c r="R2957" s="309"/>
      <c r="S2957" s="250"/>
      <c r="T2957" s="250"/>
      <c r="U2957" s="250"/>
      <c r="V2957" s="5232" t="s">
        <v>9338</v>
      </c>
      <c r="W2957" s="251"/>
      <c r="X2957" s="5232" t="s">
        <v>7042</v>
      </c>
      <c r="Y2957" s="250"/>
      <c r="Z2957" s="251"/>
      <c r="AA2957" s="251">
        <v>13051620</v>
      </c>
      <c r="AB2957" s="250"/>
      <c r="AC2957" s="33">
        <v>8700</v>
      </c>
      <c r="AD2957" s="4040">
        <v>10246</v>
      </c>
      <c r="AE2957" s="33">
        <f t="shared" si="116"/>
        <v>18946</v>
      </c>
      <c r="AF2957" s="4494" t="s">
        <v>19700</v>
      </c>
      <c r="AG2957" s="1812"/>
    </row>
    <row r="2958" spans="1:33" ht="30" customHeight="1">
      <c r="A2958" s="4776" t="s">
        <v>13710</v>
      </c>
      <c r="B2958" s="5727" t="s">
        <v>25034</v>
      </c>
      <c r="C2958" s="340">
        <v>45888</v>
      </c>
      <c r="D2958" s="340">
        <f>WORKDAY(C2958,10)</f>
        <v>45902</v>
      </c>
      <c r="E2958" s="422"/>
      <c r="F2958" s="374"/>
      <c r="G2958" s="339">
        <v>8623</v>
      </c>
      <c r="H2958" s="6343" t="s">
        <v>3697</v>
      </c>
      <c r="I2958" s="487"/>
      <c r="J2958" s="410" t="s">
        <v>25035</v>
      </c>
      <c r="K2958" s="3398" t="s">
        <v>24754</v>
      </c>
      <c r="L2958" s="4697" t="s">
        <v>173</v>
      </c>
      <c r="M2958" s="338" t="s">
        <v>25052</v>
      </c>
      <c r="N2958" s="255"/>
      <c r="O2958" s="258">
        <v>1</v>
      </c>
      <c r="P2958" s="258">
        <v>1</v>
      </c>
      <c r="Q2958" s="3498" t="s">
        <v>23902</v>
      </c>
      <c r="R2958" s="309"/>
      <c r="S2958" s="250"/>
      <c r="T2958" s="250"/>
      <c r="U2958" s="250"/>
      <c r="V2958" s="5232" t="s">
        <v>9338</v>
      </c>
      <c r="W2958" s="250"/>
      <c r="X2958" s="5232" t="s">
        <v>7042</v>
      </c>
      <c r="Y2958" s="250"/>
      <c r="Z2958" s="251"/>
      <c r="AA2958" s="5232" t="s">
        <v>25077</v>
      </c>
      <c r="AB2958" s="250"/>
      <c r="AC2958" s="33">
        <v>6090</v>
      </c>
      <c r="AD2958" s="4040">
        <v>10246</v>
      </c>
      <c r="AE2958" s="33">
        <f t="shared" si="116"/>
        <v>16336</v>
      </c>
      <c r="AF2958" s="4494" t="s">
        <v>19700</v>
      </c>
      <c r="AG2958" s="1812"/>
    </row>
    <row r="2959" spans="1:33" ht="30" customHeight="1">
      <c r="A2959" s="4776" t="s">
        <v>13710</v>
      </c>
      <c r="B2959" s="5727" t="s">
        <v>25036</v>
      </c>
      <c r="C2959" s="340">
        <v>45888</v>
      </c>
      <c r="D2959" s="340">
        <f>WORKDAY(C2959,10)</f>
        <v>45902</v>
      </c>
      <c r="E2959" s="422"/>
      <c r="F2959" s="374"/>
      <c r="G2959" s="339">
        <v>8623</v>
      </c>
      <c r="H2959" s="6343" t="s">
        <v>4825</v>
      </c>
      <c r="I2959" s="487"/>
      <c r="J2959" s="410" t="s">
        <v>25037</v>
      </c>
      <c r="K2959" s="3398" t="s">
        <v>24754</v>
      </c>
      <c r="L2959" s="4697" t="s">
        <v>173</v>
      </c>
      <c r="M2959" s="338" t="s">
        <v>25053</v>
      </c>
      <c r="N2959" s="255"/>
      <c r="O2959" s="258">
        <v>1</v>
      </c>
      <c r="P2959" s="258">
        <v>1</v>
      </c>
      <c r="Q2959" s="3498" t="s">
        <v>23902</v>
      </c>
      <c r="R2959" s="309"/>
      <c r="S2959" s="250"/>
      <c r="T2959" s="250"/>
      <c r="U2959" s="250"/>
      <c r="V2959" s="6788" t="s">
        <v>9338</v>
      </c>
      <c r="W2959" s="251"/>
      <c r="X2959" s="6788" t="s">
        <v>7042</v>
      </c>
      <c r="Y2959" s="250"/>
      <c r="Z2959" s="251"/>
      <c r="AA2959" s="6788" t="s">
        <v>25078</v>
      </c>
      <c r="AB2959" s="250"/>
      <c r="AC2959" s="33">
        <v>6090</v>
      </c>
      <c r="AD2959" s="4040">
        <v>10246</v>
      </c>
      <c r="AE2959" s="33">
        <f t="shared" si="116"/>
        <v>16336</v>
      </c>
      <c r="AF2959" s="4494" t="s">
        <v>19700</v>
      </c>
      <c r="AG2959" s="1812"/>
    </row>
    <row r="2960" spans="1:33" ht="30" customHeight="1">
      <c r="A2960" s="4776" t="s">
        <v>13710</v>
      </c>
      <c r="B2960" s="5727" t="s">
        <v>25038</v>
      </c>
      <c r="C2960" s="340">
        <v>45888</v>
      </c>
      <c r="D2960" s="340">
        <f>WORKDAY(C2960,11)</f>
        <v>45903</v>
      </c>
      <c r="E2960" s="422"/>
      <c r="F2960" s="373"/>
      <c r="G2960" s="339">
        <v>8623</v>
      </c>
      <c r="H2960" s="6343" t="s">
        <v>17145</v>
      </c>
      <c r="I2960" s="487"/>
      <c r="J2960" s="410" t="s">
        <v>25039</v>
      </c>
      <c r="K2960" s="3233" t="s">
        <v>24754</v>
      </c>
      <c r="L2960" s="4697" t="s">
        <v>173</v>
      </c>
      <c r="M2960" s="338" t="s">
        <v>25054</v>
      </c>
      <c r="N2960" s="255"/>
      <c r="O2960" s="4088">
        <v>1</v>
      </c>
      <c r="P2960" s="4088">
        <v>1</v>
      </c>
      <c r="Q2960" s="3498" t="s">
        <v>23902</v>
      </c>
      <c r="R2960" s="309"/>
      <c r="S2960" s="250"/>
      <c r="T2960" s="250"/>
      <c r="U2960" s="250"/>
      <c r="V2960" s="6594" t="s">
        <v>9338</v>
      </c>
      <c r="W2960" s="251"/>
      <c r="X2960" s="6594" t="s">
        <v>7042</v>
      </c>
      <c r="Y2960" s="250"/>
      <c r="Z2960" s="251"/>
      <c r="AA2960" s="3481">
        <v>13051253</v>
      </c>
      <c r="AB2960" s="250"/>
      <c r="AC2960" s="265">
        <v>8700</v>
      </c>
      <c r="AD2960" s="4040">
        <v>10246</v>
      </c>
      <c r="AE2960" s="265">
        <f t="shared" si="116"/>
        <v>18946</v>
      </c>
      <c r="AF2960" s="4494" t="s">
        <v>19700</v>
      </c>
      <c r="AG2960" s="26"/>
    </row>
    <row r="2961" spans="1:33" ht="30" customHeight="1">
      <c r="A2961" s="4772" t="s">
        <v>20028</v>
      </c>
      <c r="B2961" s="1812" t="s">
        <v>25040</v>
      </c>
      <c r="C2961" s="1813">
        <v>45888</v>
      </c>
      <c r="D2961" s="1813">
        <f>WORKDAY(C2961,18)</f>
        <v>45912</v>
      </c>
      <c r="E2961" s="114">
        <v>46132</v>
      </c>
      <c r="F2961" s="4037">
        <f t="shared" ref="F2961:F3026" si="117">SUM(D2961-E2961)</f>
        <v>-220</v>
      </c>
      <c r="G2961" s="1811">
        <v>5940</v>
      </c>
      <c r="H2961" s="4773" t="s">
        <v>1262</v>
      </c>
      <c r="I2961" s="525"/>
      <c r="J2961" s="1815" t="s">
        <v>25041</v>
      </c>
      <c r="K2961" s="2983" t="s">
        <v>25042</v>
      </c>
      <c r="L2961" s="4698" t="s">
        <v>173</v>
      </c>
      <c r="M2961" s="1438" t="s">
        <v>25055</v>
      </c>
      <c r="N2961" s="251"/>
      <c r="O2961" s="264">
        <v>1</v>
      </c>
      <c r="P2961" s="264">
        <v>1</v>
      </c>
      <c r="Q2961" s="4775" t="s">
        <v>25043</v>
      </c>
      <c r="R2961" s="250"/>
      <c r="S2961" s="250"/>
      <c r="T2961" s="250"/>
      <c r="U2961" s="250"/>
      <c r="V2961" s="250"/>
      <c r="W2961" s="250"/>
      <c r="X2961" s="250"/>
      <c r="Y2961" s="250"/>
      <c r="Z2961" s="251"/>
      <c r="AA2961" s="3481">
        <v>13051720</v>
      </c>
      <c r="AB2961" s="250"/>
      <c r="AC2961" s="265">
        <v>15000</v>
      </c>
      <c r="AD2961" s="4040">
        <v>16417.5</v>
      </c>
      <c r="AE2961" s="265">
        <f t="shared" si="116"/>
        <v>31417.5</v>
      </c>
      <c r="AF2961" s="4494" t="s">
        <v>19700</v>
      </c>
      <c r="AG2961" s="26"/>
    </row>
    <row r="2962" spans="1:33" ht="30" customHeight="1">
      <c r="A2962" s="4922" t="s">
        <v>13710</v>
      </c>
      <c r="B2962" s="1525" t="s">
        <v>25124</v>
      </c>
      <c r="C2962" s="340">
        <v>45889</v>
      </c>
      <c r="D2962" s="340">
        <f>WORKDAY(C2962,11)</f>
        <v>45904</v>
      </c>
      <c r="E2962" s="422"/>
      <c r="F2962" s="373"/>
      <c r="G2962" s="339">
        <v>8623</v>
      </c>
      <c r="H2962" s="4923" t="s">
        <v>12329</v>
      </c>
      <c r="I2962" s="487"/>
      <c r="J2962" s="410" t="s">
        <v>25125</v>
      </c>
      <c r="K2962" s="3233" t="s">
        <v>25126</v>
      </c>
      <c r="L2962" s="4991" t="s">
        <v>28</v>
      </c>
      <c r="M2962" s="338" t="s">
        <v>25142</v>
      </c>
      <c r="N2962" s="255"/>
      <c r="O2962" s="4088">
        <v>2</v>
      </c>
      <c r="P2962" s="4088">
        <v>2</v>
      </c>
      <c r="Q2962" s="3330" t="s">
        <v>25127</v>
      </c>
      <c r="R2962" s="309"/>
      <c r="S2962" s="250"/>
      <c r="T2962" s="250"/>
      <c r="U2962" s="250"/>
      <c r="V2962" s="6420" t="s">
        <v>9338</v>
      </c>
      <c r="W2962" s="251"/>
      <c r="X2962" s="6420" t="s">
        <v>7042</v>
      </c>
      <c r="Y2962" s="250"/>
      <c r="Z2962" s="251"/>
      <c r="AA2962" s="3481">
        <v>13055213</v>
      </c>
      <c r="AB2962" s="250"/>
      <c r="AC2962" s="265">
        <v>8700</v>
      </c>
      <c r="AD2962" s="4040">
        <v>10246</v>
      </c>
      <c r="AE2962" s="265">
        <f t="shared" si="116"/>
        <v>29192</v>
      </c>
      <c r="AF2962" s="4494" t="s">
        <v>19700</v>
      </c>
      <c r="AG2962" s="26"/>
    </row>
    <row r="2963" spans="1:33" ht="30" customHeight="1">
      <c r="A2963" s="4922" t="s">
        <v>13710</v>
      </c>
      <c r="B2963" s="8379" t="s">
        <v>25128</v>
      </c>
      <c r="C2963" s="340">
        <v>45889</v>
      </c>
      <c r="D2963" s="340">
        <f>WORKDAY(C2963,10)</f>
        <v>45903</v>
      </c>
      <c r="E2963" s="422"/>
      <c r="F2963" s="373"/>
      <c r="G2963" s="339">
        <v>8623</v>
      </c>
      <c r="H2963" s="4923" t="s">
        <v>4695</v>
      </c>
      <c r="I2963" s="487"/>
      <c r="J2963" s="410" t="s">
        <v>25129</v>
      </c>
      <c r="K2963" s="3233" t="s">
        <v>24754</v>
      </c>
      <c r="L2963" s="4697" t="s">
        <v>173</v>
      </c>
      <c r="M2963" s="338" t="s">
        <v>25143</v>
      </c>
      <c r="N2963" s="255"/>
      <c r="O2963" s="4088">
        <v>1</v>
      </c>
      <c r="P2963" s="4088">
        <v>1</v>
      </c>
      <c r="Q2963" s="3330" t="s">
        <v>25112</v>
      </c>
      <c r="R2963" s="309"/>
      <c r="S2963" s="250"/>
      <c r="T2963" s="250"/>
      <c r="U2963" s="250"/>
      <c r="V2963" s="6420" t="s">
        <v>9338</v>
      </c>
      <c r="W2963" s="250"/>
      <c r="X2963" s="6420" t="s">
        <v>7042</v>
      </c>
      <c r="Y2963" s="250"/>
      <c r="Z2963" s="251"/>
      <c r="AA2963" s="8380" t="s">
        <v>25162</v>
      </c>
      <c r="AB2963" s="250"/>
      <c r="AC2963" s="265">
        <v>6090</v>
      </c>
      <c r="AD2963" s="4040">
        <v>10246</v>
      </c>
      <c r="AE2963" s="265">
        <f t="shared" si="116"/>
        <v>16336</v>
      </c>
      <c r="AF2963" s="4494" t="s">
        <v>19700</v>
      </c>
      <c r="AG2963" s="26"/>
    </row>
    <row r="2964" spans="1:33" ht="30" customHeight="1">
      <c r="A2964" s="4922" t="s">
        <v>13710</v>
      </c>
      <c r="B2964" s="6369" t="s">
        <v>25130</v>
      </c>
      <c r="C2964" s="340">
        <v>45889</v>
      </c>
      <c r="D2964" s="340">
        <f>WORKDAY(C2964,12)</f>
        <v>45905</v>
      </c>
      <c r="E2964" s="422"/>
      <c r="F2964" s="373"/>
      <c r="G2964" s="339">
        <v>8623</v>
      </c>
      <c r="H2964" s="4923" t="s">
        <v>6504</v>
      </c>
      <c r="I2964" s="487"/>
      <c r="J2964" s="410" t="s">
        <v>25133</v>
      </c>
      <c r="K2964" s="3233" t="s">
        <v>25134</v>
      </c>
      <c r="L2964" s="4697" t="s">
        <v>173</v>
      </c>
      <c r="M2964" s="338" t="s">
        <v>25144</v>
      </c>
      <c r="N2964" s="255"/>
      <c r="O2964" s="4088">
        <v>1</v>
      </c>
      <c r="P2964" s="4088">
        <v>1</v>
      </c>
      <c r="Q2964" s="4924" t="s">
        <v>25135</v>
      </c>
      <c r="R2964" s="309"/>
      <c r="S2964" s="250"/>
      <c r="T2964" s="250"/>
      <c r="U2964" s="250"/>
      <c r="V2964" s="6780" t="s">
        <v>9338</v>
      </c>
      <c r="W2964" s="250"/>
      <c r="X2964" s="6780" t="s">
        <v>7042</v>
      </c>
      <c r="Y2964" s="250"/>
      <c r="Z2964" s="251"/>
      <c r="AA2964" s="3481">
        <v>13055875</v>
      </c>
      <c r="AB2964" s="250"/>
      <c r="AC2964" s="265">
        <v>13050</v>
      </c>
      <c r="AD2964" s="4040">
        <v>10246</v>
      </c>
      <c r="AE2964" s="265">
        <f t="shared" si="116"/>
        <v>23296</v>
      </c>
      <c r="AF2964" s="4494" t="s">
        <v>19700</v>
      </c>
      <c r="AG2964" s="26"/>
    </row>
    <row r="2965" spans="1:33" ht="30" customHeight="1">
      <c r="A2965" s="4922" t="s">
        <v>13710</v>
      </c>
      <c r="B2965" s="6369" t="s">
        <v>25131</v>
      </c>
      <c r="C2965" s="340">
        <v>45889</v>
      </c>
      <c r="D2965" s="340">
        <f>WORKDAY(C2965,10)</f>
        <v>45903</v>
      </c>
      <c r="E2965" s="422"/>
      <c r="F2965" s="373"/>
      <c r="G2965" s="339">
        <v>8623</v>
      </c>
      <c r="H2965" s="4923" t="s">
        <v>25136</v>
      </c>
      <c r="I2965" s="487"/>
      <c r="J2965" s="410" t="s">
        <v>25137</v>
      </c>
      <c r="K2965" s="3233" t="s">
        <v>24511</v>
      </c>
      <c r="L2965" s="4697" t="s">
        <v>173</v>
      </c>
      <c r="M2965" s="338" t="s">
        <v>25145</v>
      </c>
      <c r="N2965" s="255"/>
      <c r="O2965" s="4088">
        <v>1</v>
      </c>
      <c r="P2965" s="4088">
        <v>1</v>
      </c>
      <c r="Q2965" s="4924" t="s">
        <v>25138</v>
      </c>
      <c r="R2965" s="309"/>
      <c r="S2965" s="250"/>
      <c r="T2965" s="250"/>
      <c r="U2965" s="250"/>
      <c r="V2965" s="6780" t="s">
        <v>9338</v>
      </c>
      <c r="W2965" s="250"/>
      <c r="X2965" s="6780" t="s">
        <v>7042</v>
      </c>
      <c r="Y2965" s="250"/>
      <c r="Z2965" s="251"/>
      <c r="AA2965" s="6787" t="s">
        <v>25161</v>
      </c>
      <c r="AB2965" s="250"/>
      <c r="AC2965" s="265">
        <v>6090</v>
      </c>
      <c r="AD2965" s="4040">
        <v>10246</v>
      </c>
      <c r="AE2965" s="265">
        <f t="shared" si="116"/>
        <v>16336</v>
      </c>
      <c r="AF2965" s="4494" t="s">
        <v>19700</v>
      </c>
      <c r="AG2965" s="26"/>
    </row>
    <row r="2966" spans="1:33" ht="30" customHeight="1">
      <c r="A2966" s="6433" t="s">
        <v>13710</v>
      </c>
      <c r="B2966" s="6454" t="s">
        <v>25132</v>
      </c>
      <c r="C2966" s="340">
        <v>45889</v>
      </c>
      <c r="D2966" s="340">
        <f>WORKDAY(C2966,9)</f>
        <v>45902</v>
      </c>
      <c r="E2966" s="5459"/>
      <c r="F2966" s="373"/>
      <c r="G2966" s="339">
        <v>8623</v>
      </c>
      <c r="H2966" s="4923" t="s">
        <v>8421</v>
      </c>
      <c r="I2966" s="487"/>
      <c r="J2966" s="410" t="s">
        <v>25139</v>
      </c>
      <c r="K2966" s="6076" t="s">
        <v>25140</v>
      </c>
      <c r="L2966" s="4991" t="s">
        <v>28</v>
      </c>
      <c r="M2966" s="338" t="s">
        <v>25146</v>
      </c>
      <c r="N2966" s="255"/>
      <c r="O2966" s="4088">
        <v>2</v>
      </c>
      <c r="P2966" s="4088">
        <v>2</v>
      </c>
      <c r="Q2966" s="4924" t="s">
        <v>25141</v>
      </c>
      <c r="R2966" s="309"/>
      <c r="S2966" s="250"/>
      <c r="T2966" s="250"/>
      <c r="U2966" s="250"/>
      <c r="V2966" s="6394" t="s">
        <v>9338</v>
      </c>
      <c r="W2966" s="251"/>
      <c r="X2966" s="6394" t="s">
        <v>37</v>
      </c>
      <c r="Y2966" s="250"/>
      <c r="Z2966" s="251"/>
      <c r="AA2966" s="3481">
        <v>13056074</v>
      </c>
      <c r="AB2966" s="250"/>
      <c r="AC2966" s="265">
        <v>3914</v>
      </c>
      <c r="AD2966" s="4040">
        <v>10246</v>
      </c>
      <c r="AE2966" s="265">
        <f t="shared" si="116"/>
        <v>24406</v>
      </c>
      <c r="AF2966" s="4494" t="s">
        <v>19700</v>
      </c>
      <c r="AG2966" s="26"/>
    </row>
    <row r="2967" spans="1:33" ht="30" customHeight="1">
      <c r="A2967" s="8536" t="s">
        <v>13710</v>
      </c>
      <c r="B2967" s="8550" t="s">
        <v>33935</v>
      </c>
      <c r="C2967" s="340">
        <v>45891</v>
      </c>
      <c r="D2967" s="340">
        <v>45904</v>
      </c>
      <c r="E2967" s="422"/>
      <c r="F2967" s="373"/>
      <c r="G2967" s="339">
        <v>8623</v>
      </c>
      <c r="H2967" s="4937" t="s">
        <v>15238</v>
      </c>
      <c r="I2967" s="487"/>
      <c r="J2967" s="8551" t="s">
        <v>25208</v>
      </c>
      <c r="K2967" s="5201" t="s">
        <v>23320</v>
      </c>
      <c r="L2967" s="4991" t="s">
        <v>28</v>
      </c>
      <c r="M2967" s="338" t="s">
        <v>25210</v>
      </c>
      <c r="N2967" s="255"/>
      <c r="O2967" s="4088">
        <v>2</v>
      </c>
      <c r="P2967" s="4088">
        <v>2</v>
      </c>
      <c r="Q2967" s="4938" t="s">
        <v>25209</v>
      </c>
      <c r="R2967" s="309"/>
      <c r="S2967" s="250"/>
      <c r="T2967" s="250"/>
      <c r="U2967" s="250"/>
      <c r="V2967" s="5391" t="s">
        <v>9338</v>
      </c>
      <c r="W2967" s="251"/>
      <c r="X2967" s="5391" t="s">
        <v>7042</v>
      </c>
      <c r="Y2967" s="250"/>
      <c r="Z2967" s="251"/>
      <c r="AA2967" s="3481">
        <v>13063278</v>
      </c>
      <c r="AB2967" s="250"/>
      <c r="AC2967" s="265">
        <v>0</v>
      </c>
      <c r="AD2967" s="4040">
        <v>10246</v>
      </c>
      <c r="AE2967" s="265">
        <f t="shared" si="116"/>
        <v>20492</v>
      </c>
      <c r="AF2967" s="4494" t="s">
        <v>19700</v>
      </c>
      <c r="AG2967" s="26"/>
    </row>
    <row r="2968" spans="1:33" s="4113" customFormat="1" ht="30" customHeight="1">
      <c r="A2968" s="5380" t="s">
        <v>13710</v>
      </c>
      <c r="B2968" s="6641" t="s">
        <v>25216</v>
      </c>
      <c r="C2968" s="358">
        <v>45891</v>
      </c>
      <c r="D2968" s="358">
        <v>45909</v>
      </c>
      <c r="E2968" s="37"/>
      <c r="F2968" s="448"/>
      <c r="G2968" s="360">
        <v>8623</v>
      </c>
      <c r="H2968" s="5382" t="s">
        <v>25217</v>
      </c>
      <c r="I2968" s="539"/>
      <c r="J2968" s="5383" t="s">
        <v>25218</v>
      </c>
      <c r="K2968" s="5384" t="s">
        <v>23320</v>
      </c>
      <c r="L2968" s="6642" t="s">
        <v>28</v>
      </c>
      <c r="M2968" s="135" t="s">
        <v>25219</v>
      </c>
      <c r="N2968" s="364"/>
      <c r="O2968" s="4511">
        <v>2</v>
      </c>
      <c r="P2968" s="4511">
        <v>2</v>
      </c>
      <c r="Q2968" s="5383" t="s">
        <v>25209</v>
      </c>
      <c r="R2968" s="366"/>
      <c r="S2968" s="366"/>
      <c r="T2968" s="366"/>
      <c r="U2968" s="366"/>
      <c r="V2968" s="366"/>
      <c r="W2968" s="366"/>
      <c r="X2968" s="366"/>
      <c r="Y2968" s="366"/>
      <c r="Z2968" s="364"/>
      <c r="AA2968" s="5515">
        <v>13063324</v>
      </c>
      <c r="AB2968" s="366"/>
      <c r="AC2968" s="272"/>
      <c r="AD2968" s="4512"/>
      <c r="AE2968" s="272"/>
      <c r="AF2968" s="5575" t="s">
        <v>19700</v>
      </c>
      <c r="AG2968" s="71"/>
    </row>
    <row r="2969" spans="1:33" ht="30" customHeight="1">
      <c r="A2969" s="4935" t="s">
        <v>13710</v>
      </c>
      <c r="B2969" s="6369" t="s">
        <v>25220</v>
      </c>
      <c r="C2969" s="340">
        <v>45891</v>
      </c>
      <c r="D2969" s="340">
        <v>45905</v>
      </c>
      <c r="E2969" s="422"/>
      <c r="F2969" s="373"/>
      <c r="G2969" s="339">
        <v>8623</v>
      </c>
      <c r="H2969" s="4937" t="s">
        <v>9079</v>
      </c>
      <c r="I2969" s="487"/>
      <c r="J2969" s="4938" t="s">
        <v>25221</v>
      </c>
      <c r="K2969" s="5201" t="s">
        <v>23320</v>
      </c>
      <c r="L2969" s="4803" t="s">
        <v>173</v>
      </c>
      <c r="M2969" s="338" t="s">
        <v>25223</v>
      </c>
      <c r="N2969" s="255"/>
      <c r="O2969" s="4088">
        <v>1</v>
      </c>
      <c r="P2969" s="4088">
        <v>1</v>
      </c>
      <c r="Q2969" s="4938" t="s">
        <v>25222</v>
      </c>
      <c r="R2969" s="309"/>
      <c r="S2969" s="250"/>
      <c r="T2969" s="250"/>
      <c r="U2969" s="250"/>
      <c r="V2969" s="6379" t="s">
        <v>9338</v>
      </c>
      <c r="W2969" s="251"/>
      <c r="X2969" s="6379" t="s">
        <v>7042</v>
      </c>
      <c r="Y2969" s="250"/>
      <c r="Z2969" s="251"/>
      <c r="AA2969" s="3481">
        <v>13063335</v>
      </c>
      <c r="AB2969" s="250"/>
      <c r="AC2969" s="265">
        <v>3914</v>
      </c>
      <c r="AD2969" s="4040">
        <v>10246</v>
      </c>
      <c r="AE2969" s="265">
        <f t="shared" si="116"/>
        <v>14160</v>
      </c>
      <c r="AF2969" s="4494" t="s">
        <v>19700</v>
      </c>
      <c r="AG2969" s="26"/>
    </row>
    <row r="2970" spans="1:33" ht="30" customHeight="1">
      <c r="A2970" s="4935" t="s">
        <v>13710</v>
      </c>
      <c r="B2970" s="6122" t="s">
        <v>25224</v>
      </c>
      <c r="C2970" s="340">
        <v>45891</v>
      </c>
      <c r="D2970" s="340">
        <v>45910</v>
      </c>
      <c r="E2970" s="422"/>
      <c r="F2970" s="373"/>
      <c r="G2970" s="339">
        <v>8623</v>
      </c>
      <c r="H2970" s="4937" t="s">
        <v>4191</v>
      </c>
      <c r="I2970" s="487"/>
      <c r="J2970" s="4938" t="s">
        <v>25225</v>
      </c>
      <c r="K2970" s="5201" t="s">
        <v>23320</v>
      </c>
      <c r="L2970" s="6625" t="s">
        <v>173</v>
      </c>
      <c r="M2970" s="338" t="s">
        <v>25226</v>
      </c>
      <c r="N2970" s="255"/>
      <c r="O2970" s="4088">
        <v>1</v>
      </c>
      <c r="P2970" s="4088">
        <v>1</v>
      </c>
      <c r="Q2970" s="4938" t="s">
        <v>25222</v>
      </c>
      <c r="R2970" s="309"/>
      <c r="S2970" s="250"/>
      <c r="T2970" s="250"/>
      <c r="U2970" s="250"/>
      <c r="V2970" s="6379" t="s">
        <v>9338</v>
      </c>
      <c r="W2970" s="250"/>
      <c r="X2970" s="6379" t="s">
        <v>7042</v>
      </c>
      <c r="Y2970" s="250"/>
      <c r="Z2970" s="251"/>
      <c r="AA2970" s="3481">
        <v>13063466</v>
      </c>
      <c r="AB2970" s="250"/>
      <c r="AC2970" s="265">
        <v>13050</v>
      </c>
      <c r="AD2970" s="4040">
        <v>10246</v>
      </c>
      <c r="AE2970" s="265">
        <f t="shared" si="116"/>
        <v>23296</v>
      </c>
      <c r="AF2970" s="4494" t="s">
        <v>19700</v>
      </c>
      <c r="AG2970" s="26"/>
    </row>
    <row r="2971" spans="1:33" ht="30" customHeight="1">
      <c r="A2971" s="4812" t="s">
        <v>13710</v>
      </c>
      <c r="B2971" s="11400" t="s">
        <v>25285</v>
      </c>
      <c r="C2971" s="9752">
        <v>45894</v>
      </c>
      <c r="D2971" s="11403">
        <v>45980</v>
      </c>
      <c r="E2971" s="9721"/>
      <c r="F2971" s="11406"/>
      <c r="G2971" s="9708">
        <v>8623</v>
      </c>
      <c r="H2971" s="11455" t="s">
        <v>5679</v>
      </c>
      <c r="I2971" s="487"/>
      <c r="J2971" s="11458" t="s">
        <v>25286</v>
      </c>
      <c r="K2971" s="11461" t="s">
        <v>25287</v>
      </c>
      <c r="L2971" s="6105" t="s">
        <v>25288</v>
      </c>
      <c r="M2971" s="9231" t="s">
        <v>25290</v>
      </c>
      <c r="N2971" s="255"/>
      <c r="O2971" s="4088">
        <v>1</v>
      </c>
      <c r="P2971" s="4088">
        <v>1</v>
      </c>
      <c r="Q2971" s="11464" t="s">
        <v>25289</v>
      </c>
      <c r="R2971" s="309"/>
      <c r="S2971" s="250"/>
      <c r="T2971" s="250"/>
      <c r="U2971" s="250"/>
      <c r="V2971" s="11465" t="s">
        <v>9338</v>
      </c>
      <c r="W2971" s="3455"/>
      <c r="X2971" s="11465" t="s">
        <v>7042</v>
      </c>
      <c r="Y2971" s="250"/>
      <c r="Z2971" s="251"/>
      <c r="AA2971" s="11435">
        <v>13066455</v>
      </c>
      <c r="AB2971" s="250"/>
      <c r="AC2971" s="9902">
        <v>0</v>
      </c>
      <c r="AD2971" s="4040">
        <v>78270</v>
      </c>
      <c r="AE2971" s="9902">
        <f>SUM(AD2971*P2971+AC2971+AD2972*P2972)+AD2973*P2973</f>
        <v>138702</v>
      </c>
      <c r="AF2971" s="11432" t="s">
        <v>19700</v>
      </c>
      <c r="AG2971" s="26"/>
    </row>
    <row r="2972" spans="1:33" ht="30" customHeight="1">
      <c r="A2972" s="4812" t="s">
        <v>13710</v>
      </c>
      <c r="B2972" s="11401"/>
      <c r="C2972" s="9784"/>
      <c r="D2972" s="11404"/>
      <c r="E2972" s="9722"/>
      <c r="F2972" s="11407"/>
      <c r="G2972" s="9709"/>
      <c r="H2972" s="11456"/>
      <c r="I2972" s="487"/>
      <c r="J2972" s="11459"/>
      <c r="K2972" s="11462"/>
      <c r="L2972" s="6105" t="s">
        <v>8688</v>
      </c>
      <c r="M2972" s="9309"/>
      <c r="N2972" s="255"/>
      <c r="O2972" s="4088">
        <v>1</v>
      </c>
      <c r="P2972" s="4088">
        <v>1</v>
      </c>
      <c r="Q2972" s="11459"/>
      <c r="R2972" s="309"/>
      <c r="S2972" s="250"/>
      <c r="T2972" s="250"/>
      <c r="U2972" s="250"/>
      <c r="V2972" s="9717"/>
      <c r="W2972" s="3455"/>
      <c r="X2972" s="9717"/>
      <c r="Y2972" s="250"/>
      <c r="Z2972" s="251"/>
      <c r="AA2972" s="11436"/>
      <c r="AB2972" s="250"/>
      <c r="AC2972" s="10069"/>
      <c r="AD2972" s="4040">
        <v>29694</v>
      </c>
      <c r="AE2972" s="10069"/>
      <c r="AF2972" s="11433"/>
      <c r="AG2972" s="26"/>
    </row>
    <row r="2973" spans="1:33" ht="30" customHeight="1">
      <c r="A2973" s="6407" t="s">
        <v>13710</v>
      </c>
      <c r="B2973" s="11402"/>
      <c r="C2973" s="9753"/>
      <c r="D2973" s="11405"/>
      <c r="E2973" s="9410"/>
      <c r="F2973" s="11408"/>
      <c r="G2973" s="9710"/>
      <c r="H2973" s="11457"/>
      <c r="I2973" s="487"/>
      <c r="J2973" s="11460"/>
      <c r="K2973" s="11463"/>
      <c r="L2973" s="5941" t="s">
        <v>128</v>
      </c>
      <c r="M2973" s="9280"/>
      <c r="N2973" s="255"/>
      <c r="O2973" s="4088">
        <v>3</v>
      </c>
      <c r="P2973" s="4088">
        <v>3</v>
      </c>
      <c r="Q2973" s="11460"/>
      <c r="R2973" s="309"/>
      <c r="S2973" s="250"/>
      <c r="T2973" s="250"/>
      <c r="U2973" s="250"/>
      <c r="V2973" s="9718"/>
      <c r="W2973" s="3455"/>
      <c r="X2973" s="9718"/>
      <c r="Y2973" s="250"/>
      <c r="Z2973" s="251"/>
      <c r="AA2973" s="11437"/>
      <c r="AB2973" s="250"/>
      <c r="AC2973" s="9903"/>
      <c r="AD2973" s="4040">
        <v>10246</v>
      </c>
      <c r="AE2973" s="9903"/>
      <c r="AF2973" s="11434"/>
      <c r="AG2973" s="26"/>
    </row>
    <row r="2974" spans="1:33" ht="30" customHeight="1">
      <c r="A2974" s="4812" t="s">
        <v>13710</v>
      </c>
      <c r="B2974" s="6122" t="s">
        <v>25291</v>
      </c>
      <c r="C2974" s="340">
        <v>45894</v>
      </c>
      <c r="D2974" s="340">
        <v>45909</v>
      </c>
      <c r="E2974" s="422"/>
      <c r="F2974" s="373"/>
      <c r="G2974" s="339">
        <v>8623</v>
      </c>
      <c r="H2974" s="6716" t="s">
        <v>25292</v>
      </c>
      <c r="I2974" s="487"/>
      <c r="J2974" s="6506" t="s">
        <v>25293</v>
      </c>
      <c r="K2974" s="6507" t="s">
        <v>23320</v>
      </c>
      <c r="L2974" s="5043" t="s">
        <v>173</v>
      </c>
      <c r="M2974" s="338" t="s">
        <v>25295</v>
      </c>
      <c r="N2974" s="255"/>
      <c r="O2974" s="4088">
        <v>1</v>
      </c>
      <c r="P2974" s="4088">
        <v>1</v>
      </c>
      <c r="Q2974" s="6506" t="s">
        <v>25294</v>
      </c>
      <c r="R2974" s="309"/>
      <c r="S2974" s="250"/>
      <c r="T2974" s="250"/>
      <c r="U2974" s="250"/>
      <c r="V2974" s="5232" t="s">
        <v>9338</v>
      </c>
      <c r="W2974" s="251"/>
      <c r="X2974" s="5232" t="s">
        <v>7042</v>
      </c>
      <c r="Y2974" s="250"/>
      <c r="Z2974" s="251"/>
      <c r="AA2974" s="3481">
        <v>13066494</v>
      </c>
      <c r="AB2974" s="250"/>
      <c r="AC2974" s="265">
        <v>6090</v>
      </c>
      <c r="AD2974" s="4040">
        <v>10246</v>
      </c>
      <c r="AE2974" s="265">
        <f t="shared" si="116"/>
        <v>16336</v>
      </c>
      <c r="AF2974" s="4494" t="s">
        <v>19700</v>
      </c>
      <c r="AG2974" s="26"/>
    </row>
    <row r="2975" spans="1:33" ht="30" customHeight="1">
      <c r="A2975" s="4824" t="s">
        <v>13710</v>
      </c>
      <c r="B2975" s="6122" t="s">
        <v>25346</v>
      </c>
      <c r="C2975" s="340">
        <v>45895</v>
      </c>
      <c r="D2975" s="340">
        <v>45909</v>
      </c>
      <c r="E2975" s="422"/>
      <c r="F2975" s="373"/>
      <c r="G2975" s="339">
        <v>8623</v>
      </c>
      <c r="H2975" s="3022"/>
      <c r="I2975" s="6123" t="s">
        <v>21499</v>
      </c>
      <c r="J2975" s="6124" t="s">
        <v>25347</v>
      </c>
      <c r="K2975" s="6125" t="s">
        <v>25348</v>
      </c>
      <c r="L2975" s="4820" t="s">
        <v>21181</v>
      </c>
      <c r="M2975" s="338" t="s">
        <v>25349</v>
      </c>
      <c r="N2975" s="255"/>
      <c r="O2975" s="4088">
        <v>1</v>
      </c>
      <c r="P2975" s="4088">
        <v>1</v>
      </c>
      <c r="Q2975" s="6124" t="s">
        <v>25348</v>
      </c>
      <c r="R2975" s="309"/>
      <c r="S2975" s="250"/>
      <c r="T2975" s="250"/>
      <c r="U2975" s="250"/>
      <c r="V2975" s="6126" t="s">
        <v>9338</v>
      </c>
      <c r="W2975" s="251"/>
      <c r="X2975" s="6126" t="s">
        <v>7042</v>
      </c>
      <c r="Y2975" s="250"/>
      <c r="Z2975" s="251"/>
      <c r="AA2975" s="3481">
        <v>13071469</v>
      </c>
      <c r="AB2975" s="250"/>
      <c r="AC2975" s="265">
        <v>3914</v>
      </c>
      <c r="AD2975" s="4040">
        <v>7906</v>
      </c>
      <c r="AE2975" s="265">
        <f t="shared" si="116"/>
        <v>11820</v>
      </c>
      <c r="AF2975" s="4494" t="s">
        <v>19700</v>
      </c>
      <c r="AG2975" s="26"/>
    </row>
    <row r="2976" spans="1:33" ht="30" customHeight="1">
      <c r="A2976" s="4860" t="s">
        <v>13710</v>
      </c>
      <c r="B2976" s="5461" t="s">
        <v>25384</v>
      </c>
      <c r="C2976" s="340">
        <v>45862</v>
      </c>
      <c r="D2976" s="340">
        <v>45909</v>
      </c>
      <c r="E2976" s="422"/>
      <c r="F2976" s="373"/>
      <c r="G2976" s="339">
        <v>8623</v>
      </c>
      <c r="H2976" s="6395" t="s">
        <v>3000</v>
      </c>
      <c r="I2976" s="487"/>
      <c r="J2976" s="6396" t="s">
        <v>25385</v>
      </c>
      <c r="K2976" s="6397" t="s">
        <v>25386</v>
      </c>
      <c r="L2976" s="3157" t="s">
        <v>173</v>
      </c>
      <c r="M2976" s="338" t="s">
        <v>25387</v>
      </c>
      <c r="N2976" s="255"/>
      <c r="O2976" s="4088">
        <v>1</v>
      </c>
      <c r="P2976" s="4088">
        <v>1</v>
      </c>
      <c r="Q2976" s="6396" t="s">
        <v>23194</v>
      </c>
      <c r="R2976" s="309"/>
      <c r="S2976" s="250"/>
      <c r="T2976" s="250"/>
      <c r="U2976" s="250"/>
      <c r="V2976" s="6394" t="s">
        <v>9338</v>
      </c>
      <c r="W2976" s="251"/>
      <c r="X2976" s="6394" t="s">
        <v>7042</v>
      </c>
      <c r="Y2976" s="250"/>
      <c r="Z2976" s="251"/>
      <c r="AA2976" s="3481">
        <v>13072296</v>
      </c>
      <c r="AB2976" s="250"/>
      <c r="AC2976" s="265">
        <v>3914</v>
      </c>
      <c r="AD2976" s="4040">
        <v>10246</v>
      </c>
      <c r="AE2976" s="265">
        <f t="shared" si="116"/>
        <v>14160</v>
      </c>
      <c r="AF2976" s="4494" t="s">
        <v>19700</v>
      </c>
      <c r="AG2976" s="26"/>
    </row>
    <row r="2977" spans="1:33" ht="30" customHeight="1">
      <c r="A2977" s="4853" t="s">
        <v>13710</v>
      </c>
      <c r="B2977" s="6279" t="s">
        <v>25445</v>
      </c>
      <c r="C2977" s="340">
        <v>45897</v>
      </c>
      <c r="D2977" s="340">
        <v>45910</v>
      </c>
      <c r="E2977" s="422"/>
      <c r="F2977" s="373"/>
      <c r="G2977" s="339">
        <v>8623</v>
      </c>
      <c r="H2977" s="5274" t="s">
        <v>6740</v>
      </c>
      <c r="I2977" s="487"/>
      <c r="J2977" s="6246" t="s">
        <v>25446</v>
      </c>
      <c r="K2977" s="5276" t="s">
        <v>23320</v>
      </c>
      <c r="L2977" s="3157" t="s">
        <v>173</v>
      </c>
      <c r="M2977" s="338" t="s">
        <v>25448</v>
      </c>
      <c r="N2977" s="255"/>
      <c r="O2977" s="4088">
        <v>1</v>
      </c>
      <c r="P2977" s="4088">
        <v>1</v>
      </c>
      <c r="Q2977" s="5275" t="s">
        <v>25447</v>
      </c>
      <c r="R2977" s="309"/>
      <c r="S2977" s="250"/>
      <c r="T2977" s="250"/>
      <c r="U2977" s="250"/>
      <c r="V2977" s="5266" t="s">
        <v>9338</v>
      </c>
      <c r="W2977" s="251"/>
      <c r="X2977" s="5266" t="s">
        <v>7042</v>
      </c>
      <c r="Y2977" s="250"/>
      <c r="Z2977" s="251"/>
      <c r="AA2977" s="3481">
        <v>13079883</v>
      </c>
      <c r="AB2977" s="250"/>
      <c r="AC2977" s="265">
        <v>0</v>
      </c>
      <c r="AD2977" s="4040">
        <v>10246</v>
      </c>
      <c r="AE2977" s="265">
        <f t="shared" si="116"/>
        <v>10246</v>
      </c>
      <c r="AF2977" s="4494" t="s">
        <v>19700</v>
      </c>
      <c r="AG2977" s="26"/>
    </row>
    <row r="2978" spans="1:33" ht="30" customHeight="1">
      <c r="A2978" s="5748" t="s">
        <v>16214</v>
      </c>
      <c r="B2978" s="5821" t="s">
        <v>25476</v>
      </c>
      <c r="C2978" s="340">
        <v>45895</v>
      </c>
      <c r="D2978" s="340">
        <v>45931</v>
      </c>
      <c r="E2978" s="422"/>
      <c r="F2978" s="373"/>
      <c r="G2978" s="339">
        <v>5940</v>
      </c>
      <c r="H2978" s="5274" t="s">
        <v>11761</v>
      </c>
      <c r="I2978" s="5273" t="s">
        <v>25</v>
      </c>
      <c r="J2978" s="5749" t="s">
        <v>25477</v>
      </c>
      <c r="K2978" s="5276" t="s">
        <v>25478</v>
      </c>
      <c r="L2978" s="3157" t="s">
        <v>173</v>
      </c>
      <c r="M2978" s="338" t="s">
        <v>25480</v>
      </c>
      <c r="N2978" s="255"/>
      <c r="O2978" s="4088">
        <v>1</v>
      </c>
      <c r="P2978" s="4088">
        <v>1</v>
      </c>
      <c r="Q2978" s="5275" t="s">
        <v>25479</v>
      </c>
      <c r="R2978" s="309"/>
      <c r="S2978" s="250"/>
      <c r="T2978" s="250"/>
      <c r="U2978" s="250"/>
      <c r="V2978" s="5266" t="s">
        <v>9338</v>
      </c>
      <c r="W2978" s="250"/>
      <c r="X2978" s="5266" t="s">
        <v>7042</v>
      </c>
      <c r="Y2978" s="250"/>
      <c r="Z2978" s="251"/>
      <c r="AA2978" s="3481">
        <v>13080392</v>
      </c>
      <c r="AB2978" s="250"/>
      <c r="AC2978" s="265">
        <v>52000</v>
      </c>
      <c r="AD2978" s="4040">
        <v>16417.5</v>
      </c>
      <c r="AE2978" s="265">
        <f t="shared" si="116"/>
        <v>68417.5</v>
      </c>
      <c r="AF2978" s="4494" t="s">
        <v>19700</v>
      </c>
      <c r="AG2978" s="26"/>
    </row>
    <row r="2979" spans="1:33" ht="30" customHeight="1">
      <c r="A2979" s="6271" t="s">
        <v>13710</v>
      </c>
      <c r="B2979" s="6278" t="s">
        <v>25496</v>
      </c>
      <c r="C2979" s="340">
        <v>45898</v>
      </c>
      <c r="D2979" s="340">
        <v>45915</v>
      </c>
      <c r="E2979" s="422"/>
      <c r="F2979" s="373"/>
      <c r="G2979" s="339">
        <v>8623</v>
      </c>
      <c r="H2979" s="5269" t="s">
        <v>7133</v>
      </c>
      <c r="I2979" s="487"/>
      <c r="J2979" s="6272" t="s">
        <v>25497</v>
      </c>
      <c r="K2979" s="5271" t="s">
        <v>25498</v>
      </c>
      <c r="L2979" s="5272" t="s">
        <v>76</v>
      </c>
      <c r="M2979" s="338" t="s">
        <v>25500</v>
      </c>
      <c r="N2979" s="255"/>
      <c r="O2979" s="4088">
        <v>4</v>
      </c>
      <c r="P2979" s="4088">
        <v>4</v>
      </c>
      <c r="Q2979" s="5270" t="s">
        <v>25499</v>
      </c>
      <c r="R2979" s="309"/>
      <c r="S2979" s="250"/>
      <c r="T2979" s="250"/>
      <c r="U2979" s="250"/>
      <c r="V2979" s="5266" t="s">
        <v>9338</v>
      </c>
      <c r="W2979" s="251"/>
      <c r="X2979" s="5266" t="s">
        <v>7042</v>
      </c>
      <c r="Y2979" s="250"/>
      <c r="Z2979" s="251"/>
      <c r="AA2979" s="3481">
        <v>13082711</v>
      </c>
      <c r="AB2979" s="250"/>
      <c r="AC2979" s="265">
        <v>6090</v>
      </c>
      <c r="AD2979" s="4040">
        <v>10246</v>
      </c>
      <c r="AE2979" s="265">
        <f t="shared" si="116"/>
        <v>47074</v>
      </c>
      <c r="AF2979" s="31" t="s">
        <v>19700</v>
      </c>
      <c r="AG2979" s="26"/>
    </row>
    <row r="2980" spans="1:33" ht="30" customHeight="1">
      <c r="A2980" s="6245" t="s">
        <v>13710</v>
      </c>
      <c r="B2980" s="6279" t="s">
        <v>25501</v>
      </c>
      <c r="C2980" s="340">
        <v>45898</v>
      </c>
      <c r="D2980" s="340">
        <v>45917</v>
      </c>
      <c r="E2980" s="422"/>
      <c r="F2980" s="373"/>
      <c r="G2980" s="339">
        <v>8623</v>
      </c>
      <c r="H2980" s="5269" t="s">
        <v>6504</v>
      </c>
      <c r="I2980" s="487"/>
      <c r="J2980" s="6246" t="s">
        <v>25502</v>
      </c>
      <c r="K2980" s="5271" t="s">
        <v>23320</v>
      </c>
      <c r="L2980" s="5272" t="s">
        <v>76</v>
      </c>
      <c r="M2980" s="338" t="s">
        <v>25504</v>
      </c>
      <c r="N2980" s="255"/>
      <c r="O2980" s="4088">
        <v>4</v>
      </c>
      <c r="P2980" s="4088">
        <v>4</v>
      </c>
      <c r="Q2980" s="3330" t="s">
        <v>25503</v>
      </c>
      <c r="R2980" s="309"/>
      <c r="S2980" s="250"/>
      <c r="T2980" s="250"/>
      <c r="U2980" s="250"/>
      <c r="V2980" s="5266" t="s">
        <v>9338</v>
      </c>
      <c r="W2980" s="250"/>
      <c r="X2980" s="5266" t="s">
        <v>7042</v>
      </c>
      <c r="Y2980" s="250"/>
      <c r="Z2980" s="251"/>
      <c r="AA2980" s="251">
        <v>13082893</v>
      </c>
      <c r="AB2980" s="250"/>
      <c r="AC2980" s="265">
        <v>13050</v>
      </c>
      <c r="AD2980" s="4040">
        <v>10246</v>
      </c>
      <c r="AE2980" s="265">
        <f t="shared" ref="AE2980:AE3044" si="118">SUM(AD2980*P2980+AC2980)</f>
        <v>54034</v>
      </c>
      <c r="AF2980" s="31" t="s">
        <v>19700</v>
      </c>
      <c r="AG2980" s="26"/>
    </row>
    <row r="2981" spans="1:33" ht="30" customHeight="1">
      <c r="A2981" s="4870" t="s">
        <v>13710</v>
      </c>
      <c r="B2981" s="6675" t="s">
        <v>25519</v>
      </c>
      <c r="C2981" s="340">
        <v>45902</v>
      </c>
      <c r="D2981" s="340">
        <v>45918</v>
      </c>
      <c r="E2981" s="422"/>
      <c r="F2981" s="373"/>
      <c r="G2981" s="339">
        <v>8623</v>
      </c>
      <c r="H2981" s="3022"/>
      <c r="I2981" s="6676" t="s">
        <v>25520</v>
      </c>
      <c r="J2981" s="6677" t="s">
        <v>25521</v>
      </c>
      <c r="K2981" s="6678" t="s">
        <v>25522</v>
      </c>
      <c r="L2981" s="6679" t="s">
        <v>28</v>
      </c>
      <c r="M2981" s="338" t="s">
        <v>25524</v>
      </c>
      <c r="N2981" s="255"/>
      <c r="O2981" s="4088">
        <v>2</v>
      </c>
      <c r="P2981" s="4088">
        <v>2</v>
      </c>
      <c r="Q2981" s="6677" t="s">
        <v>25523</v>
      </c>
      <c r="R2981" s="309"/>
      <c r="S2981" s="250"/>
      <c r="T2981" s="250"/>
      <c r="U2981" s="250"/>
      <c r="V2981" s="5266" t="s">
        <v>9338</v>
      </c>
      <c r="W2981" s="250"/>
      <c r="X2981" s="5266" t="s">
        <v>7042</v>
      </c>
      <c r="Y2981" s="250"/>
      <c r="Z2981" s="251"/>
      <c r="AA2981" s="251">
        <v>13091034</v>
      </c>
      <c r="AB2981" s="250"/>
      <c r="AC2981" s="265">
        <v>8700</v>
      </c>
      <c r="AD2981" s="4040">
        <v>10246</v>
      </c>
      <c r="AE2981" s="265">
        <f t="shared" si="118"/>
        <v>29192</v>
      </c>
      <c r="AF2981" s="31" t="s">
        <v>19700</v>
      </c>
      <c r="AG2981" s="26"/>
    </row>
    <row r="2982" spans="1:33" ht="30" customHeight="1">
      <c r="A2982" s="4977" t="s">
        <v>20028</v>
      </c>
      <c r="B2982" s="5808" t="s">
        <v>25617</v>
      </c>
      <c r="C2982" s="340">
        <v>45908</v>
      </c>
      <c r="D2982" s="340">
        <v>45929</v>
      </c>
      <c r="E2982" s="422"/>
      <c r="F2982" s="373"/>
      <c r="G2982" s="339">
        <v>5940</v>
      </c>
      <c r="H2982" s="3022"/>
      <c r="I2982" s="5808" t="s">
        <v>21302</v>
      </c>
      <c r="J2982" s="5480" t="s">
        <v>25618</v>
      </c>
      <c r="K2982" s="5481" t="s">
        <v>25618</v>
      </c>
      <c r="L2982" s="5482" t="s">
        <v>76</v>
      </c>
      <c r="M2982" s="338" t="s">
        <v>25620</v>
      </c>
      <c r="N2982" s="255"/>
      <c r="O2982" s="4088">
        <v>4</v>
      </c>
      <c r="P2982" s="4088">
        <v>4</v>
      </c>
      <c r="Q2982" s="5480" t="s">
        <v>25619</v>
      </c>
      <c r="R2982" s="309"/>
      <c r="S2982" s="250"/>
      <c r="T2982" s="250"/>
      <c r="U2982" s="250"/>
      <c r="V2982" s="5809" t="s">
        <v>9338</v>
      </c>
      <c r="W2982" s="251"/>
      <c r="X2982" s="5809" t="s">
        <v>7042</v>
      </c>
      <c r="Y2982" s="250"/>
      <c r="Z2982" s="251"/>
      <c r="AA2982" s="251">
        <v>13107428</v>
      </c>
      <c r="AB2982" s="250"/>
      <c r="AC2982" s="265">
        <v>0</v>
      </c>
      <c r="AD2982" s="4040">
        <v>16417.5</v>
      </c>
      <c r="AE2982" s="265">
        <f t="shared" si="118"/>
        <v>65670</v>
      </c>
      <c r="AF2982" s="31" t="s">
        <v>19700</v>
      </c>
      <c r="AG2982" s="26"/>
    </row>
    <row r="2983" spans="1:33" ht="30" customHeight="1">
      <c r="A2983" s="5542" t="s">
        <v>16214</v>
      </c>
      <c r="B2983" s="5578" t="s">
        <v>25641</v>
      </c>
      <c r="C2983" s="340">
        <v>45908</v>
      </c>
      <c r="D2983" s="340">
        <v>45940</v>
      </c>
      <c r="E2983" s="422"/>
      <c r="F2983" s="373"/>
      <c r="G2983" s="339">
        <v>5940</v>
      </c>
      <c r="H2983" s="5479" t="s">
        <v>10220</v>
      </c>
      <c r="I2983" s="487"/>
      <c r="J2983" s="5544" t="s">
        <v>25642</v>
      </c>
      <c r="K2983" s="5481" t="s">
        <v>25643</v>
      </c>
      <c r="L2983" s="5482" t="s">
        <v>16776</v>
      </c>
      <c r="M2983" s="338" t="s">
        <v>25645</v>
      </c>
      <c r="N2983" s="255"/>
      <c r="O2983" s="4088">
        <v>33</v>
      </c>
      <c r="P2983" s="4088">
        <v>33</v>
      </c>
      <c r="Q2983" s="5480" t="s">
        <v>25644</v>
      </c>
      <c r="R2983" s="309"/>
      <c r="S2983" s="250"/>
      <c r="T2983" s="250"/>
      <c r="U2983" s="250"/>
      <c r="V2983" s="5483" t="s">
        <v>9338</v>
      </c>
      <c r="W2983" s="251"/>
      <c r="X2983" s="5483" t="s">
        <v>7042</v>
      </c>
      <c r="Y2983" s="250"/>
      <c r="Z2983" s="251"/>
      <c r="AA2983" s="251">
        <v>13106829</v>
      </c>
      <c r="AB2983" s="250"/>
      <c r="AC2983" s="265">
        <v>52000</v>
      </c>
      <c r="AD2983" s="4040">
        <v>16417.5</v>
      </c>
      <c r="AE2983" s="265">
        <f t="shared" si="118"/>
        <v>593777.5</v>
      </c>
      <c r="AF2983" s="31" t="s">
        <v>19700</v>
      </c>
      <c r="AG2983" s="26"/>
    </row>
    <row r="2984" spans="1:33" ht="30" customHeight="1">
      <c r="A2984" s="5247" t="s">
        <v>16214</v>
      </c>
      <c r="B2984" s="5808" t="s">
        <v>25649</v>
      </c>
      <c r="C2984" s="340">
        <v>45905</v>
      </c>
      <c r="D2984" s="340">
        <v>46045</v>
      </c>
      <c r="E2984" s="422"/>
      <c r="F2984" s="373"/>
      <c r="G2984" s="339">
        <v>5940</v>
      </c>
      <c r="H2984" s="5479" t="s">
        <v>9247</v>
      </c>
      <c r="I2984" s="5808" t="s">
        <v>25</v>
      </c>
      <c r="J2984" s="5480" t="s">
        <v>25646</v>
      </c>
      <c r="K2984" s="5481" t="s">
        <v>25647</v>
      </c>
      <c r="L2984" s="5482" t="s">
        <v>173</v>
      </c>
      <c r="M2984" s="338" t="s">
        <v>25650</v>
      </c>
      <c r="N2984" s="255"/>
      <c r="O2984" s="4088">
        <v>1</v>
      </c>
      <c r="P2984" s="4088">
        <v>1</v>
      </c>
      <c r="Q2984" s="5480" t="s">
        <v>25648</v>
      </c>
      <c r="R2984" s="309"/>
      <c r="S2984" s="250"/>
      <c r="T2984" s="250"/>
      <c r="U2984" s="250"/>
      <c r="V2984" s="5483" t="s">
        <v>9338</v>
      </c>
      <c r="W2984" s="250"/>
      <c r="X2984" s="5483" t="s">
        <v>7042</v>
      </c>
      <c r="Y2984" s="250"/>
      <c r="Z2984" s="251"/>
      <c r="AA2984" s="251">
        <v>13106705</v>
      </c>
      <c r="AB2984" s="250"/>
      <c r="AC2984" s="265">
        <v>165000</v>
      </c>
      <c r="AD2984" s="4040">
        <v>16417.5</v>
      </c>
      <c r="AE2984" s="265">
        <f t="shared" si="118"/>
        <v>181417.5</v>
      </c>
      <c r="AF2984" s="31" t="s">
        <v>19700</v>
      </c>
      <c r="AG2984" s="26"/>
    </row>
    <row r="2985" spans="1:33" ht="30" customHeight="1">
      <c r="A2985" s="5028" t="s">
        <v>20028</v>
      </c>
      <c r="B2985" s="6347" t="s">
        <v>25686</v>
      </c>
      <c r="C2985" s="340">
        <v>45888</v>
      </c>
      <c r="D2985" s="340">
        <v>45947</v>
      </c>
      <c r="E2985" s="422"/>
      <c r="F2985" s="373"/>
      <c r="G2985" s="339">
        <v>5940</v>
      </c>
      <c r="H2985" s="6348" t="s">
        <v>5628</v>
      </c>
      <c r="I2985" s="487"/>
      <c r="J2985" s="6349" t="s">
        <v>25687</v>
      </c>
      <c r="K2985" s="6350" t="s">
        <v>25688</v>
      </c>
      <c r="L2985" s="5482" t="s">
        <v>173</v>
      </c>
      <c r="M2985" s="338" t="s">
        <v>25690</v>
      </c>
      <c r="N2985" s="255"/>
      <c r="O2985" s="4088">
        <v>1</v>
      </c>
      <c r="P2985" s="4088">
        <v>1</v>
      </c>
      <c r="Q2985" s="6349" t="s">
        <v>25689</v>
      </c>
      <c r="R2985" s="309"/>
      <c r="S2985" s="250"/>
      <c r="T2985" s="250"/>
      <c r="U2985" s="250"/>
      <c r="V2985" s="5483" t="s">
        <v>9338</v>
      </c>
      <c r="W2985" s="250"/>
      <c r="X2985" s="5483" t="s">
        <v>7042</v>
      </c>
      <c r="Y2985" s="250"/>
      <c r="Z2985" s="251"/>
      <c r="AA2985" s="251">
        <v>13113677</v>
      </c>
      <c r="AB2985" s="250"/>
      <c r="AC2985" s="265">
        <v>75000</v>
      </c>
      <c r="AD2985" s="4040">
        <v>16417.5</v>
      </c>
      <c r="AE2985" s="265">
        <f t="shared" si="118"/>
        <v>91417.5</v>
      </c>
      <c r="AF2985" s="31" t="s">
        <v>19700</v>
      </c>
      <c r="AG2985" s="26"/>
    </row>
    <row r="2986" spans="1:33" ht="30" customHeight="1">
      <c r="A2986" s="5028" t="s">
        <v>13710</v>
      </c>
      <c r="B2986" s="6347" t="s">
        <v>25691</v>
      </c>
      <c r="C2986" s="340">
        <v>45888</v>
      </c>
      <c r="D2986" s="340">
        <v>45926</v>
      </c>
      <c r="E2986" s="422"/>
      <c r="F2986" s="373"/>
      <c r="G2986" s="339">
        <v>8623</v>
      </c>
      <c r="H2986" s="6348" t="s">
        <v>18126</v>
      </c>
      <c r="I2986" s="487"/>
      <c r="J2986" s="6349" t="s">
        <v>25692</v>
      </c>
      <c r="K2986" s="6350" t="s">
        <v>23320</v>
      </c>
      <c r="L2986" s="5482" t="s">
        <v>173</v>
      </c>
      <c r="M2986" s="338" t="s">
        <v>25693</v>
      </c>
      <c r="N2986" s="255"/>
      <c r="O2986" s="4088">
        <v>1</v>
      </c>
      <c r="P2986" s="4088">
        <v>1</v>
      </c>
      <c r="Q2986" s="3330" t="s">
        <v>23902</v>
      </c>
      <c r="R2986" s="309"/>
      <c r="S2986" s="250"/>
      <c r="T2986" s="250"/>
      <c r="U2986" s="250"/>
      <c r="V2986" s="5483" t="s">
        <v>9338</v>
      </c>
      <c r="W2986" s="250"/>
      <c r="X2986" s="5483" t="s">
        <v>7042</v>
      </c>
      <c r="Y2986" s="250"/>
      <c r="Z2986" s="251"/>
      <c r="AA2986" s="251">
        <v>13113724</v>
      </c>
      <c r="AB2986" s="250"/>
      <c r="AC2986" s="265">
        <v>8700</v>
      </c>
      <c r="AD2986" s="4040">
        <v>10246</v>
      </c>
      <c r="AE2986" s="265">
        <f t="shared" si="118"/>
        <v>18946</v>
      </c>
      <c r="AF2986" s="31" t="s">
        <v>19700</v>
      </c>
      <c r="AG2986" s="26"/>
    </row>
    <row r="2987" spans="1:33" ht="30" customHeight="1">
      <c r="A2987" s="6772" t="s">
        <v>13710</v>
      </c>
      <c r="B2987" s="11442" t="s">
        <v>25953</v>
      </c>
      <c r="C2987" s="9752">
        <v>45922</v>
      </c>
      <c r="D2987" s="9752">
        <v>45932</v>
      </c>
      <c r="E2987" s="422"/>
      <c r="F2987" s="373"/>
      <c r="G2987" s="9708">
        <v>8623</v>
      </c>
      <c r="H2987" s="11444" t="s">
        <v>5679</v>
      </c>
      <c r="I2987" s="487"/>
      <c r="J2987" s="11446" t="s">
        <v>25954</v>
      </c>
      <c r="K2987" s="11448" t="s">
        <v>23320</v>
      </c>
      <c r="L2987" s="5482" t="s">
        <v>173</v>
      </c>
      <c r="M2987" s="338" t="s">
        <v>25956</v>
      </c>
      <c r="N2987" s="255"/>
      <c r="O2987" s="4088">
        <v>1</v>
      </c>
      <c r="P2987" s="4088">
        <v>1</v>
      </c>
      <c r="Q2987" s="11450" t="s">
        <v>29539</v>
      </c>
      <c r="R2987" s="309"/>
      <c r="S2987" s="250"/>
      <c r="T2987" s="250"/>
      <c r="U2987" s="250"/>
      <c r="V2987" s="11451" t="s">
        <v>9338</v>
      </c>
      <c r="W2987" s="251"/>
      <c r="X2987" s="11451" t="s">
        <v>27185</v>
      </c>
      <c r="Y2987" s="250"/>
      <c r="Z2987" s="251"/>
      <c r="AA2987" s="9816">
        <v>13147591</v>
      </c>
      <c r="AB2987" s="250"/>
      <c r="AC2987" s="9902">
        <v>0</v>
      </c>
      <c r="AD2987" s="4040">
        <v>10246</v>
      </c>
      <c r="AE2987" s="9902">
        <f>SUM(AD2987*P2987+AC2987)+AD2988*P2988</f>
        <v>32920</v>
      </c>
      <c r="AF2987" s="31" t="s">
        <v>19700</v>
      </c>
      <c r="AG2987" s="26"/>
    </row>
    <row r="2988" spans="1:33" ht="30" customHeight="1">
      <c r="A2988" s="6772" t="s">
        <v>13710</v>
      </c>
      <c r="B2988" s="11443"/>
      <c r="C2988" s="9753"/>
      <c r="D2988" s="9753"/>
      <c r="E2988" s="422"/>
      <c r="F2988" s="373"/>
      <c r="G2988" s="9710"/>
      <c r="H2988" s="11445"/>
      <c r="I2988" s="487"/>
      <c r="J2988" s="11447"/>
      <c r="K2988" s="11449"/>
      <c r="L2988" s="6773" t="s">
        <v>10235</v>
      </c>
      <c r="M2988" s="338"/>
      <c r="N2988" s="255"/>
      <c r="O2988" s="4088">
        <v>1</v>
      </c>
      <c r="P2988" s="4088">
        <v>1</v>
      </c>
      <c r="Q2988" s="11447"/>
      <c r="R2988" s="309"/>
      <c r="S2988" s="250"/>
      <c r="T2988" s="250"/>
      <c r="U2988" s="250"/>
      <c r="V2988" s="11452"/>
      <c r="W2988" s="251"/>
      <c r="X2988" s="11452"/>
      <c r="Y2988" s="250"/>
      <c r="Z2988" s="251"/>
      <c r="AA2988" s="9718"/>
      <c r="AB2988" s="250"/>
      <c r="AC2988" s="9903"/>
      <c r="AD2988" s="4040">
        <v>22674</v>
      </c>
      <c r="AE2988" s="9903"/>
      <c r="AF2988" s="31"/>
      <c r="AG2988" s="26"/>
    </row>
    <row r="2989" spans="1:33" ht="30" customHeight="1">
      <c r="A2989" s="5174" t="s">
        <v>22374</v>
      </c>
      <c r="B2989" s="8475" t="s">
        <v>25979</v>
      </c>
      <c r="C2989" s="8436">
        <v>45923</v>
      </c>
      <c r="D2989" s="8436">
        <v>46062</v>
      </c>
      <c r="E2989" s="8434"/>
      <c r="F2989" s="8447"/>
      <c r="G2989" s="8437">
        <v>8645</v>
      </c>
      <c r="H2989" s="8476" t="s">
        <v>3929</v>
      </c>
      <c r="I2989" s="8449"/>
      <c r="J2989" s="8439" t="s">
        <v>25980</v>
      </c>
      <c r="K2989" s="8477" t="s">
        <v>25981</v>
      </c>
      <c r="L2989" s="6663" t="s">
        <v>173</v>
      </c>
      <c r="M2989" s="8435" t="s">
        <v>25983</v>
      </c>
      <c r="N2989" s="8441"/>
      <c r="O2989" s="4088">
        <v>1</v>
      </c>
      <c r="P2989" s="4088">
        <v>1</v>
      </c>
      <c r="Q2989" s="8478" t="s">
        <v>25982</v>
      </c>
      <c r="R2989" s="309"/>
      <c r="S2989" s="250"/>
      <c r="T2989" s="250"/>
      <c r="U2989" s="250"/>
      <c r="V2989" s="250"/>
      <c r="W2989" s="250"/>
      <c r="X2989" s="250"/>
      <c r="Y2989" s="250"/>
      <c r="Z2989" s="251"/>
      <c r="AA2989" s="251">
        <v>13152502</v>
      </c>
      <c r="AB2989" s="250"/>
      <c r="AC2989" s="265">
        <v>250000</v>
      </c>
      <c r="AD2989" s="4040">
        <v>47760</v>
      </c>
      <c r="AE2989" s="265">
        <f t="shared" si="118"/>
        <v>297760</v>
      </c>
      <c r="AF2989" s="31" t="s">
        <v>19700</v>
      </c>
      <c r="AG2989" s="26"/>
    </row>
    <row r="2990" spans="1:33" ht="30" customHeight="1">
      <c r="A2990" s="5239" t="s">
        <v>13710</v>
      </c>
      <c r="B2990" s="1525" t="s">
        <v>26122</v>
      </c>
      <c r="C2990" s="340">
        <v>45929</v>
      </c>
      <c r="D2990" s="340">
        <v>45945</v>
      </c>
      <c r="E2990" s="422"/>
      <c r="F2990" s="373"/>
      <c r="G2990" s="339">
        <v>8623</v>
      </c>
      <c r="H2990" s="5997" t="s">
        <v>2975</v>
      </c>
      <c r="I2990" s="487"/>
      <c r="J2990" s="5998" t="s">
        <v>26123</v>
      </c>
      <c r="K2990" s="5999" t="s">
        <v>26124</v>
      </c>
      <c r="L2990" s="6000" t="s">
        <v>26125</v>
      </c>
      <c r="M2990" s="338" t="s">
        <v>26127</v>
      </c>
      <c r="N2990" s="255"/>
      <c r="O2990" s="4088">
        <v>5</v>
      </c>
      <c r="P2990" s="4088">
        <v>5</v>
      </c>
      <c r="Q2990" s="5998" t="s">
        <v>26126</v>
      </c>
      <c r="R2990" s="309"/>
      <c r="S2990" s="250"/>
      <c r="T2990" s="250"/>
      <c r="U2990" s="250"/>
      <c r="V2990" s="6001" t="s">
        <v>9338</v>
      </c>
      <c r="W2990" s="251"/>
      <c r="X2990" s="6001" t="s">
        <v>7042</v>
      </c>
      <c r="Y2990" s="250"/>
      <c r="Z2990" s="251"/>
      <c r="AA2990" s="251">
        <v>13188337</v>
      </c>
      <c r="AB2990" s="250"/>
      <c r="AC2990" s="265">
        <v>8700</v>
      </c>
      <c r="AD2990" s="4040">
        <v>2742</v>
      </c>
      <c r="AE2990" s="265">
        <f t="shared" si="118"/>
        <v>22410</v>
      </c>
      <c r="AF2990" s="31" t="s">
        <v>19700</v>
      </c>
      <c r="AG2990" s="26"/>
    </row>
    <row r="2991" spans="1:33" ht="30" customHeight="1">
      <c r="A2991" s="6074" t="s">
        <v>13710</v>
      </c>
      <c r="B2991" s="6079" t="s">
        <v>26137</v>
      </c>
      <c r="C2991" s="340">
        <v>45929</v>
      </c>
      <c r="D2991" s="340">
        <v>45944</v>
      </c>
      <c r="E2991" s="422"/>
      <c r="F2991" s="373"/>
      <c r="G2991" s="339">
        <v>8623</v>
      </c>
      <c r="H2991" s="5997" t="s">
        <v>1382</v>
      </c>
      <c r="I2991" s="487"/>
      <c r="J2991" s="410" t="s">
        <v>26138</v>
      </c>
      <c r="K2991" s="5999" t="s">
        <v>26139</v>
      </c>
      <c r="L2991" s="3157" t="s">
        <v>26005</v>
      </c>
      <c r="M2991" s="338" t="s">
        <v>26141</v>
      </c>
      <c r="N2991" s="255"/>
      <c r="O2991" s="4088">
        <v>12</v>
      </c>
      <c r="P2991" s="4088">
        <v>12</v>
      </c>
      <c r="Q2991" s="5998" t="s">
        <v>26140</v>
      </c>
      <c r="R2991" s="309"/>
      <c r="S2991" s="250"/>
      <c r="T2991" s="250"/>
      <c r="U2991" s="250"/>
      <c r="V2991" s="6001" t="s">
        <v>9338</v>
      </c>
      <c r="W2991" s="250"/>
      <c r="X2991" s="6001" t="s">
        <v>7042</v>
      </c>
      <c r="Y2991" s="250"/>
      <c r="Z2991" s="251"/>
      <c r="AA2991" s="251">
        <v>13188840</v>
      </c>
      <c r="AB2991" s="250"/>
      <c r="AC2991" s="265">
        <v>6090</v>
      </c>
      <c r="AD2991" s="4040">
        <v>2742</v>
      </c>
      <c r="AE2991" s="265">
        <f t="shared" si="118"/>
        <v>38994</v>
      </c>
      <c r="AF2991" s="31" t="s">
        <v>19700</v>
      </c>
      <c r="AG2991" s="26"/>
    </row>
    <row r="2992" spans="1:33" ht="30" customHeight="1">
      <c r="A2992" s="5364" t="s">
        <v>13710</v>
      </c>
      <c r="B2992" s="1525" t="s">
        <v>26346</v>
      </c>
      <c r="C2992" s="340">
        <v>45938</v>
      </c>
      <c r="D2992" s="340">
        <v>45957</v>
      </c>
      <c r="E2992" s="422"/>
      <c r="F2992" s="373"/>
      <c r="G2992" s="339">
        <v>8623</v>
      </c>
      <c r="H2992" s="6013" t="s">
        <v>4286</v>
      </c>
      <c r="I2992" s="487"/>
      <c r="J2992" s="6014" t="s">
        <v>26347</v>
      </c>
      <c r="K2992" s="6015" t="s">
        <v>26348</v>
      </c>
      <c r="L2992" s="6016" t="s">
        <v>26349</v>
      </c>
      <c r="M2992" s="338" t="s">
        <v>26351</v>
      </c>
      <c r="N2992" s="255"/>
      <c r="O2992" s="4088">
        <v>10</v>
      </c>
      <c r="P2992" s="4088">
        <v>10</v>
      </c>
      <c r="Q2992" s="6014" t="s">
        <v>26350</v>
      </c>
      <c r="R2992" s="309"/>
      <c r="S2992" s="250"/>
      <c r="T2992" s="250"/>
      <c r="U2992" s="250"/>
      <c r="V2992" s="6001" t="s">
        <v>9338</v>
      </c>
      <c r="W2992" s="251"/>
      <c r="X2992" s="6001" t="s">
        <v>7042</v>
      </c>
      <c r="Y2992" s="250"/>
      <c r="Z2992" s="251"/>
      <c r="AA2992" s="251">
        <v>13215367</v>
      </c>
      <c r="AB2992" s="250"/>
      <c r="AC2992" s="265">
        <v>13050</v>
      </c>
      <c r="AD2992" s="4040">
        <v>2742</v>
      </c>
      <c r="AE2992" s="265">
        <f t="shared" si="118"/>
        <v>40470</v>
      </c>
      <c r="AF2992" s="31" t="s">
        <v>19700</v>
      </c>
      <c r="AG2992" s="26"/>
    </row>
    <row r="2993" spans="1:33" ht="30" customHeight="1">
      <c r="A2993" s="5403" t="s">
        <v>13710</v>
      </c>
      <c r="B2993" s="1525" t="s">
        <v>26453</v>
      </c>
      <c r="C2993" s="340">
        <v>45939</v>
      </c>
      <c r="D2993" s="340">
        <v>45958</v>
      </c>
      <c r="E2993" s="422"/>
      <c r="F2993" s="373"/>
      <c r="G2993" s="339">
        <v>8623</v>
      </c>
      <c r="H2993" s="6660" t="s">
        <v>7049</v>
      </c>
      <c r="I2993" s="487"/>
      <c r="J2993" s="6661" t="s">
        <v>26454</v>
      </c>
      <c r="K2993" s="6662" t="s">
        <v>26455</v>
      </c>
      <c r="L2993" s="6663" t="s">
        <v>173</v>
      </c>
      <c r="M2993" s="338" t="s">
        <v>26457</v>
      </c>
      <c r="N2993" s="255"/>
      <c r="O2993" s="4088">
        <v>1</v>
      </c>
      <c r="P2993" s="4088">
        <v>1</v>
      </c>
      <c r="Q2993" s="6661" t="s">
        <v>26456</v>
      </c>
      <c r="R2993" s="309"/>
      <c r="S2993" s="250"/>
      <c r="T2993" s="250"/>
      <c r="U2993" s="250"/>
      <c r="V2993" s="6001" t="s">
        <v>9338</v>
      </c>
      <c r="W2993" s="250"/>
      <c r="X2993" s="6001" t="s">
        <v>7042</v>
      </c>
      <c r="Y2993" s="250"/>
      <c r="Z2993" s="251"/>
      <c r="AA2993" s="251">
        <v>13221414</v>
      </c>
      <c r="AB2993" s="250"/>
      <c r="AC2993" s="265">
        <v>13050</v>
      </c>
      <c r="AD2993" s="4040">
        <v>10246</v>
      </c>
      <c r="AE2993" s="265">
        <f t="shared" si="118"/>
        <v>23296</v>
      </c>
      <c r="AF2993" s="31" t="s">
        <v>19700</v>
      </c>
      <c r="AG2993" s="26"/>
    </row>
    <row r="2994" spans="1:33" ht="30" customHeight="1">
      <c r="A2994" s="5403" t="s">
        <v>13710</v>
      </c>
      <c r="B2994" s="1525" t="s">
        <v>26468</v>
      </c>
      <c r="C2994" s="340">
        <v>45939</v>
      </c>
      <c r="D2994" s="340">
        <v>45958</v>
      </c>
      <c r="E2994" s="422"/>
      <c r="F2994" s="373"/>
      <c r="G2994" s="339">
        <v>8623</v>
      </c>
      <c r="H2994" s="6660" t="s">
        <v>18341</v>
      </c>
      <c r="I2994" s="487"/>
      <c r="J2994" s="6661" t="s">
        <v>23891</v>
      </c>
      <c r="K2994" s="6662" t="s">
        <v>26469</v>
      </c>
      <c r="L2994" s="6663" t="s">
        <v>173</v>
      </c>
      <c r="M2994" s="338" t="s">
        <v>26471</v>
      </c>
      <c r="N2994" s="255"/>
      <c r="O2994" s="4088">
        <v>1</v>
      </c>
      <c r="P2994" s="4088">
        <v>1</v>
      </c>
      <c r="Q2994" s="6661" t="s">
        <v>26470</v>
      </c>
      <c r="R2994" s="309"/>
      <c r="S2994" s="250"/>
      <c r="T2994" s="250"/>
      <c r="U2994" s="250"/>
      <c r="V2994" s="6664" t="s">
        <v>9338</v>
      </c>
      <c r="W2994" s="251"/>
      <c r="X2994" s="6664" t="s">
        <v>7042</v>
      </c>
      <c r="Y2994" s="250"/>
      <c r="Z2994" s="251"/>
      <c r="AA2994" s="251">
        <v>13221878</v>
      </c>
      <c r="AB2994" s="250"/>
      <c r="AC2994" s="265">
        <v>13050</v>
      </c>
      <c r="AD2994" s="4040">
        <v>10246</v>
      </c>
      <c r="AE2994" s="265">
        <f t="shared" si="118"/>
        <v>23296</v>
      </c>
      <c r="AF2994" s="31" t="s">
        <v>19700</v>
      </c>
      <c r="AG2994" s="26"/>
    </row>
    <row r="2995" spans="1:33" ht="30" customHeight="1">
      <c r="A2995" s="5478" t="s">
        <v>13710</v>
      </c>
      <c r="B2995" s="1525" t="s">
        <v>26678</v>
      </c>
      <c r="C2995" s="340">
        <v>45946</v>
      </c>
      <c r="D2995" s="340">
        <v>45962</v>
      </c>
      <c r="E2995" s="422"/>
      <c r="F2995" s="373"/>
      <c r="G2995" s="339">
        <v>8623</v>
      </c>
      <c r="H2995" s="3022"/>
      <c r="I2995" s="6017" t="s">
        <v>25520</v>
      </c>
      <c r="J2995" s="6018" t="s">
        <v>26679</v>
      </c>
      <c r="K2995" s="6019" t="s">
        <v>26680</v>
      </c>
      <c r="L2995" s="6020" t="s">
        <v>26681</v>
      </c>
      <c r="M2995" s="338" t="s">
        <v>26683</v>
      </c>
      <c r="N2995" s="255"/>
      <c r="O2995" s="4088">
        <v>21</v>
      </c>
      <c r="P2995" s="4088">
        <v>21</v>
      </c>
      <c r="Q2995" s="6018" t="s">
        <v>26682</v>
      </c>
      <c r="R2995" s="309"/>
      <c r="S2995" s="250"/>
      <c r="T2995" s="250"/>
      <c r="U2995" s="250"/>
      <c r="V2995" s="6001" t="s">
        <v>9338</v>
      </c>
      <c r="W2995" s="251"/>
      <c r="X2995" s="6001" t="s">
        <v>7042</v>
      </c>
      <c r="Y2995" s="250"/>
      <c r="Z2995" s="251"/>
      <c r="AA2995" s="251">
        <v>13241024</v>
      </c>
      <c r="AB2995" s="250"/>
      <c r="AC2995" s="265">
        <v>8700</v>
      </c>
      <c r="AD2995" s="4040">
        <v>2742</v>
      </c>
      <c r="AE2995" s="265">
        <f t="shared" si="118"/>
        <v>66282</v>
      </c>
      <c r="AF2995" s="31" t="s">
        <v>19700</v>
      </c>
      <c r="AG2995" s="26"/>
    </row>
    <row r="2996" spans="1:33" ht="30" customHeight="1">
      <c r="A2996" s="2981"/>
      <c r="B2996" s="1812"/>
      <c r="C2996" s="1813"/>
      <c r="D2996" s="1813"/>
      <c r="E2996" s="114"/>
      <c r="F2996" s="4037">
        <f t="shared" si="117"/>
        <v>0</v>
      </c>
      <c r="G2996" s="1811"/>
      <c r="H2996" s="2982"/>
      <c r="I2996" s="525"/>
      <c r="J2996" s="1815"/>
      <c r="K2996" s="2983"/>
      <c r="L2996" s="2984"/>
      <c r="M2996" s="1438"/>
      <c r="N2996" s="251"/>
      <c r="O2996" s="264">
        <v>0</v>
      </c>
      <c r="P2996" s="264">
        <v>0</v>
      </c>
      <c r="Q2996" s="2985"/>
      <c r="R2996" s="250"/>
      <c r="S2996" s="250"/>
      <c r="T2996" s="250"/>
      <c r="U2996" s="250"/>
      <c r="V2996" s="250"/>
      <c r="W2996" s="250"/>
      <c r="X2996" s="250"/>
      <c r="Y2996" s="250"/>
      <c r="Z2996" s="251"/>
      <c r="AA2996" s="251"/>
      <c r="AB2996" s="250"/>
      <c r="AC2996" s="265">
        <v>0</v>
      </c>
      <c r="AD2996" s="4040">
        <v>0</v>
      </c>
      <c r="AE2996" s="265">
        <f t="shared" si="118"/>
        <v>0</v>
      </c>
      <c r="AF2996" s="31" t="s">
        <v>19700</v>
      </c>
      <c r="AG2996" s="26"/>
    </row>
    <row r="2997" spans="1:33" ht="30" customHeight="1">
      <c r="A2997" s="2981"/>
      <c r="B2997" s="1812"/>
      <c r="C2997" s="1813"/>
      <c r="D2997" s="1813"/>
      <c r="E2997" s="114"/>
      <c r="F2997" s="4037">
        <f t="shared" si="117"/>
        <v>0</v>
      </c>
      <c r="G2997" s="1811"/>
      <c r="H2997" s="2982"/>
      <c r="I2997" s="525"/>
      <c r="J2997" s="1815"/>
      <c r="K2997" s="2983"/>
      <c r="L2997" s="2984"/>
      <c r="M2997" s="1438"/>
      <c r="N2997" s="251"/>
      <c r="O2997" s="264">
        <v>0</v>
      </c>
      <c r="P2997" s="264">
        <v>0</v>
      </c>
      <c r="Q2997" s="2985"/>
      <c r="R2997" s="250"/>
      <c r="S2997" s="250"/>
      <c r="T2997" s="250"/>
      <c r="U2997" s="250"/>
      <c r="V2997" s="250"/>
      <c r="W2997" s="250"/>
      <c r="X2997" s="250"/>
      <c r="Y2997" s="250"/>
      <c r="Z2997" s="251"/>
      <c r="AA2997" s="251"/>
      <c r="AB2997" s="250"/>
      <c r="AC2997" s="265">
        <v>0</v>
      </c>
      <c r="AD2997" s="4040">
        <v>0</v>
      </c>
      <c r="AE2997" s="265">
        <f t="shared" si="118"/>
        <v>0</v>
      </c>
      <c r="AF2997" s="31"/>
      <c r="AG2997" s="26"/>
    </row>
    <row r="2998" spans="1:33" ht="30" customHeight="1">
      <c r="A2998" s="2981"/>
      <c r="B2998" s="1812"/>
      <c r="C2998" s="1813"/>
      <c r="D2998" s="1813"/>
      <c r="E2998" s="114"/>
      <c r="F2998" s="4037">
        <f t="shared" si="117"/>
        <v>0</v>
      </c>
      <c r="G2998" s="1811"/>
      <c r="H2998" s="2982"/>
      <c r="I2998" s="525"/>
      <c r="J2998" s="1815"/>
      <c r="K2998" s="2983"/>
      <c r="L2998" s="2984"/>
      <c r="M2998" s="1438"/>
      <c r="N2998" s="251"/>
      <c r="O2998" s="264">
        <v>0</v>
      </c>
      <c r="P2998" s="264">
        <v>0</v>
      </c>
      <c r="Q2998" s="2985"/>
      <c r="R2998" s="250"/>
      <c r="S2998" s="250"/>
      <c r="T2998" s="250"/>
      <c r="U2998" s="250"/>
      <c r="V2998" s="250"/>
      <c r="W2998" s="250"/>
      <c r="X2998" s="250"/>
      <c r="Y2998" s="250"/>
      <c r="Z2998" s="251"/>
      <c r="AA2998" s="251"/>
      <c r="AB2998" s="250"/>
      <c r="AC2998" s="265">
        <v>0</v>
      </c>
      <c r="AD2998" s="4040">
        <v>0</v>
      </c>
      <c r="AE2998" s="265">
        <f t="shared" si="118"/>
        <v>0</v>
      </c>
      <c r="AF2998" s="31"/>
      <c r="AG2998" s="26"/>
    </row>
    <row r="2999" spans="1:33" ht="30" customHeight="1">
      <c r="A2999" s="2981"/>
      <c r="B2999" s="1812"/>
      <c r="C2999" s="1813"/>
      <c r="D2999" s="1813"/>
      <c r="E2999" s="114"/>
      <c r="F2999" s="4037">
        <f t="shared" si="117"/>
        <v>0</v>
      </c>
      <c r="G2999" s="1811"/>
      <c r="H2999" s="2982"/>
      <c r="I2999" s="525"/>
      <c r="J2999" s="1815"/>
      <c r="K2999" s="2983"/>
      <c r="L2999" s="2984"/>
      <c r="M2999" s="1438"/>
      <c r="N2999" s="251"/>
      <c r="O2999" s="264">
        <v>0</v>
      </c>
      <c r="P2999" s="264">
        <v>0</v>
      </c>
      <c r="Q2999" s="2985"/>
      <c r="R2999" s="250"/>
      <c r="S2999" s="250"/>
      <c r="T2999" s="250"/>
      <c r="U2999" s="250"/>
      <c r="V2999" s="250"/>
      <c r="W2999" s="250"/>
      <c r="X2999" s="250"/>
      <c r="Y2999" s="250"/>
      <c r="Z2999" s="251"/>
      <c r="AA2999" s="251"/>
      <c r="AB2999" s="250"/>
      <c r="AC2999" s="265">
        <v>0</v>
      </c>
      <c r="AD2999" s="4040">
        <v>0</v>
      </c>
      <c r="AE2999" s="265">
        <f t="shared" si="118"/>
        <v>0</v>
      </c>
      <c r="AF2999" s="31"/>
      <c r="AG2999" s="26"/>
    </row>
    <row r="3000" spans="1:33" ht="30" customHeight="1">
      <c r="A3000" s="2981"/>
      <c r="B3000" s="1812"/>
      <c r="C3000" s="1813"/>
      <c r="D3000" s="1813"/>
      <c r="E3000" s="114"/>
      <c r="F3000" s="4037">
        <f t="shared" si="117"/>
        <v>0</v>
      </c>
      <c r="G3000" s="1811"/>
      <c r="H3000" s="2982"/>
      <c r="I3000" s="525"/>
      <c r="J3000" s="1815"/>
      <c r="K3000" s="2983"/>
      <c r="L3000" s="2984"/>
      <c r="M3000" s="1438"/>
      <c r="N3000" s="251"/>
      <c r="O3000" s="253"/>
      <c r="P3000" s="253"/>
      <c r="Q3000" s="2985"/>
      <c r="R3000" s="250"/>
      <c r="S3000" s="250"/>
      <c r="T3000" s="250"/>
      <c r="U3000" s="250"/>
      <c r="V3000" s="250"/>
      <c r="W3000" s="250"/>
      <c r="X3000" s="250"/>
      <c r="Y3000" s="250"/>
      <c r="Z3000" s="251"/>
      <c r="AA3000" s="251"/>
      <c r="AB3000" s="250"/>
      <c r="AC3000" s="265">
        <v>0</v>
      </c>
      <c r="AD3000" s="4040">
        <v>0</v>
      </c>
      <c r="AE3000" s="265">
        <f t="shared" si="118"/>
        <v>0</v>
      </c>
      <c r="AF3000" s="31"/>
      <c r="AG3000" s="26"/>
    </row>
    <row r="3001" spans="1:33" ht="30" customHeight="1">
      <c r="A3001" s="2981"/>
      <c r="B3001" s="1812"/>
      <c r="C3001" s="1813"/>
      <c r="D3001" s="1813"/>
      <c r="E3001" s="114"/>
      <c r="F3001" s="4037">
        <f t="shared" si="117"/>
        <v>0</v>
      </c>
      <c r="G3001" s="1811"/>
      <c r="H3001" s="2982"/>
      <c r="I3001" s="525"/>
      <c r="J3001" s="1815"/>
      <c r="K3001" s="2983"/>
      <c r="L3001" s="2984"/>
      <c r="M3001" s="1438"/>
      <c r="N3001" s="251"/>
      <c r="O3001" s="253"/>
      <c r="P3001" s="253"/>
      <c r="Q3001" s="2985"/>
      <c r="R3001" s="250"/>
      <c r="S3001" s="250"/>
      <c r="T3001" s="250"/>
      <c r="U3001" s="250"/>
      <c r="V3001" s="250"/>
      <c r="W3001" s="250"/>
      <c r="X3001" s="250"/>
      <c r="Y3001" s="250"/>
      <c r="Z3001" s="251"/>
      <c r="AA3001" s="251"/>
      <c r="AB3001" s="250"/>
      <c r="AC3001" s="265">
        <v>0</v>
      </c>
      <c r="AD3001" s="4040">
        <v>0</v>
      </c>
      <c r="AE3001" s="265">
        <f t="shared" si="118"/>
        <v>0</v>
      </c>
      <c r="AF3001" s="31"/>
      <c r="AG3001" s="26"/>
    </row>
    <row r="3002" spans="1:33" ht="30" customHeight="1">
      <c r="A3002" s="2981"/>
      <c r="B3002" s="1812"/>
      <c r="C3002" s="1813"/>
      <c r="D3002" s="1813"/>
      <c r="E3002" s="114"/>
      <c r="F3002" s="4037">
        <f t="shared" si="117"/>
        <v>0</v>
      </c>
      <c r="G3002" s="1811"/>
      <c r="H3002" s="2982"/>
      <c r="I3002" s="525"/>
      <c r="J3002" s="1815"/>
      <c r="K3002" s="2983"/>
      <c r="L3002" s="2984"/>
      <c r="M3002" s="1438"/>
      <c r="N3002" s="251"/>
      <c r="O3002" s="253"/>
      <c r="P3002" s="253"/>
      <c r="Q3002" s="2985"/>
      <c r="R3002" s="250"/>
      <c r="S3002" s="250"/>
      <c r="T3002" s="250"/>
      <c r="U3002" s="250"/>
      <c r="V3002" s="250"/>
      <c r="W3002" s="250"/>
      <c r="X3002" s="250"/>
      <c r="Y3002" s="250"/>
      <c r="Z3002" s="251"/>
      <c r="AA3002" s="251"/>
      <c r="AB3002" s="250"/>
      <c r="AC3002" s="265">
        <v>0</v>
      </c>
      <c r="AD3002" s="4040">
        <v>0</v>
      </c>
      <c r="AE3002" s="265">
        <f t="shared" si="118"/>
        <v>0</v>
      </c>
      <c r="AF3002" s="31"/>
      <c r="AG3002" s="26"/>
    </row>
    <row r="3003" spans="1:33" ht="30" customHeight="1">
      <c r="A3003" s="2981"/>
      <c r="B3003" s="1812"/>
      <c r="C3003" s="1813"/>
      <c r="D3003" s="1813"/>
      <c r="E3003" s="114"/>
      <c r="F3003" s="4037">
        <f t="shared" si="117"/>
        <v>0</v>
      </c>
      <c r="G3003" s="1811"/>
      <c r="H3003" s="2982"/>
      <c r="I3003" s="525"/>
      <c r="J3003" s="1815"/>
      <c r="K3003" s="2983"/>
      <c r="L3003" s="2984"/>
      <c r="M3003" s="1438"/>
      <c r="N3003" s="251"/>
      <c r="O3003" s="253"/>
      <c r="P3003" s="253"/>
      <c r="Q3003" s="2985"/>
      <c r="R3003" s="250"/>
      <c r="S3003" s="250"/>
      <c r="T3003" s="250"/>
      <c r="U3003" s="250"/>
      <c r="V3003" s="250"/>
      <c r="W3003" s="250"/>
      <c r="X3003" s="250"/>
      <c r="Y3003" s="250"/>
      <c r="Z3003" s="251"/>
      <c r="AA3003" s="251"/>
      <c r="AB3003" s="250"/>
      <c r="AC3003" s="265">
        <v>0</v>
      </c>
      <c r="AD3003" s="4040">
        <v>0</v>
      </c>
      <c r="AE3003" s="265">
        <f t="shared" si="118"/>
        <v>0</v>
      </c>
      <c r="AF3003" s="31"/>
      <c r="AG3003" s="26"/>
    </row>
    <row r="3004" spans="1:33" ht="30" customHeight="1">
      <c r="A3004" s="2981"/>
      <c r="B3004" s="1812"/>
      <c r="C3004" s="1813"/>
      <c r="D3004" s="1813"/>
      <c r="E3004" s="114"/>
      <c r="F3004" s="4037">
        <f t="shared" si="117"/>
        <v>0</v>
      </c>
      <c r="G3004" s="1811"/>
      <c r="H3004" s="2982"/>
      <c r="I3004" s="525"/>
      <c r="J3004" s="1815"/>
      <c r="K3004" s="2983"/>
      <c r="L3004" s="2984"/>
      <c r="M3004" s="1438"/>
      <c r="N3004" s="251"/>
      <c r="O3004" s="253"/>
      <c r="P3004" s="253"/>
      <c r="Q3004" s="2985"/>
      <c r="R3004" s="250"/>
      <c r="S3004" s="250"/>
      <c r="T3004" s="250"/>
      <c r="U3004" s="250"/>
      <c r="V3004" s="250"/>
      <c r="W3004" s="250"/>
      <c r="X3004" s="250"/>
      <c r="Y3004" s="250"/>
      <c r="Z3004" s="251"/>
      <c r="AA3004" s="251"/>
      <c r="AB3004" s="250"/>
      <c r="AC3004" s="265">
        <v>0</v>
      </c>
      <c r="AD3004" s="4040">
        <v>0</v>
      </c>
      <c r="AE3004" s="265">
        <f t="shared" si="118"/>
        <v>0</v>
      </c>
      <c r="AF3004" s="31"/>
      <c r="AG3004" s="26"/>
    </row>
    <row r="3005" spans="1:33" ht="30" customHeight="1">
      <c r="A3005" s="2981"/>
      <c r="B3005" s="1812"/>
      <c r="C3005" s="1813"/>
      <c r="D3005" s="1813"/>
      <c r="E3005" s="114"/>
      <c r="F3005" s="4037">
        <f t="shared" si="117"/>
        <v>0</v>
      </c>
      <c r="G3005" s="1811"/>
      <c r="H3005" s="2982"/>
      <c r="I3005" s="525"/>
      <c r="J3005" s="1815"/>
      <c r="K3005" s="2983"/>
      <c r="L3005" s="2984"/>
      <c r="M3005" s="1438"/>
      <c r="N3005" s="251"/>
      <c r="O3005" s="253"/>
      <c r="P3005" s="253"/>
      <c r="Q3005" s="2985"/>
      <c r="R3005" s="250"/>
      <c r="S3005" s="250"/>
      <c r="T3005" s="250"/>
      <c r="U3005" s="250"/>
      <c r="V3005" s="250"/>
      <c r="W3005" s="250"/>
      <c r="X3005" s="250"/>
      <c r="Y3005" s="250"/>
      <c r="Z3005" s="251"/>
      <c r="AA3005" s="251"/>
      <c r="AB3005" s="250"/>
      <c r="AC3005" s="265">
        <v>0</v>
      </c>
      <c r="AD3005" s="4040">
        <v>0</v>
      </c>
      <c r="AE3005" s="265">
        <f t="shared" si="118"/>
        <v>0</v>
      </c>
      <c r="AF3005" s="31"/>
      <c r="AG3005" s="26"/>
    </row>
    <row r="3006" spans="1:33" ht="30" customHeight="1">
      <c r="A3006" s="2981"/>
      <c r="B3006" s="1812"/>
      <c r="C3006" s="1813"/>
      <c r="D3006" s="1813"/>
      <c r="E3006" s="114"/>
      <c r="F3006" s="4037">
        <f t="shared" si="117"/>
        <v>0</v>
      </c>
      <c r="G3006" s="1811"/>
      <c r="H3006" s="2982"/>
      <c r="I3006" s="525"/>
      <c r="J3006" s="1815"/>
      <c r="K3006" s="2983"/>
      <c r="L3006" s="2984"/>
      <c r="M3006" s="1438"/>
      <c r="N3006" s="251"/>
      <c r="O3006" s="253"/>
      <c r="P3006" s="253"/>
      <c r="Q3006" s="2985"/>
      <c r="R3006" s="250"/>
      <c r="S3006" s="250"/>
      <c r="T3006" s="250"/>
      <c r="U3006" s="250"/>
      <c r="V3006" s="250"/>
      <c r="W3006" s="250"/>
      <c r="X3006" s="250"/>
      <c r="Y3006" s="250"/>
      <c r="Z3006" s="251"/>
      <c r="AA3006" s="251"/>
      <c r="AB3006" s="250"/>
      <c r="AC3006" s="265">
        <v>0</v>
      </c>
      <c r="AD3006" s="4040">
        <v>0</v>
      </c>
      <c r="AE3006" s="265">
        <f t="shared" si="118"/>
        <v>0</v>
      </c>
      <c r="AF3006" s="31"/>
      <c r="AG3006" s="26"/>
    </row>
    <row r="3007" spans="1:33" ht="30" customHeight="1">
      <c r="A3007" s="2981"/>
      <c r="B3007" s="1812"/>
      <c r="C3007" s="1813"/>
      <c r="D3007" s="1813"/>
      <c r="E3007" s="114"/>
      <c r="F3007" s="4037">
        <f t="shared" si="117"/>
        <v>0</v>
      </c>
      <c r="G3007" s="1811"/>
      <c r="H3007" s="2982"/>
      <c r="I3007" s="525"/>
      <c r="J3007" s="1815"/>
      <c r="K3007" s="2983"/>
      <c r="L3007" s="2984"/>
      <c r="M3007" s="1438"/>
      <c r="N3007" s="251"/>
      <c r="O3007" s="253"/>
      <c r="P3007" s="253"/>
      <c r="Q3007" s="2985"/>
      <c r="R3007" s="250"/>
      <c r="S3007" s="250"/>
      <c r="T3007" s="250"/>
      <c r="U3007" s="250"/>
      <c r="V3007" s="250"/>
      <c r="W3007" s="250"/>
      <c r="X3007" s="250"/>
      <c r="Y3007" s="250"/>
      <c r="Z3007" s="251"/>
      <c r="AA3007" s="251"/>
      <c r="AB3007" s="250"/>
      <c r="AC3007" s="265">
        <v>0</v>
      </c>
      <c r="AD3007" s="4040">
        <v>0</v>
      </c>
      <c r="AE3007" s="265">
        <f t="shared" si="118"/>
        <v>0</v>
      </c>
      <c r="AF3007" s="31"/>
      <c r="AG3007" s="26"/>
    </row>
    <row r="3008" spans="1:33" ht="30" customHeight="1">
      <c r="A3008" s="2981"/>
      <c r="B3008" s="1812"/>
      <c r="C3008" s="1813"/>
      <c r="D3008" s="1813"/>
      <c r="E3008" s="114"/>
      <c r="F3008" s="4037">
        <f t="shared" si="117"/>
        <v>0</v>
      </c>
      <c r="G3008" s="1811"/>
      <c r="H3008" s="2982"/>
      <c r="I3008" s="525"/>
      <c r="J3008" s="1815"/>
      <c r="K3008" s="2983"/>
      <c r="L3008" s="2984"/>
      <c r="M3008" s="1438"/>
      <c r="N3008" s="251"/>
      <c r="O3008" s="253"/>
      <c r="P3008" s="253"/>
      <c r="Q3008" s="2985"/>
      <c r="R3008" s="250"/>
      <c r="S3008" s="250"/>
      <c r="T3008" s="250"/>
      <c r="U3008" s="250"/>
      <c r="V3008" s="250"/>
      <c r="W3008" s="250"/>
      <c r="X3008" s="250"/>
      <c r="Y3008" s="250"/>
      <c r="Z3008" s="251"/>
      <c r="AA3008" s="251"/>
      <c r="AB3008" s="250"/>
      <c r="AC3008" s="265">
        <v>0</v>
      </c>
      <c r="AD3008" s="4040">
        <v>0</v>
      </c>
      <c r="AE3008" s="265">
        <f t="shared" si="118"/>
        <v>0</v>
      </c>
      <c r="AF3008" s="31"/>
      <c r="AG3008" s="26"/>
    </row>
    <row r="3009" spans="1:33" ht="30" customHeight="1">
      <c r="A3009" s="2981"/>
      <c r="B3009" s="1812"/>
      <c r="C3009" s="1813"/>
      <c r="D3009" s="1813"/>
      <c r="E3009" s="114"/>
      <c r="F3009" s="4037">
        <f t="shared" si="117"/>
        <v>0</v>
      </c>
      <c r="G3009" s="1811"/>
      <c r="H3009" s="2982"/>
      <c r="I3009" s="525"/>
      <c r="J3009" s="1815"/>
      <c r="K3009" s="2983"/>
      <c r="L3009" s="2984"/>
      <c r="M3009" s="1438"/>
      <c r="N3009" s="251"/>
      <c r="O3009" s="253"/>
      <c r="P3009" s="253"/>
      <c r="Q3009" s="2985"/>
      <c r="R3009" s="250"/>
      <c r="S3009" s="250"/>
      <c r="T3009" s="250"/>
      <c r="U3009" s="250"/>
      <c r="V3009" s="250"/>
      <c r="W3009" s="250"/>
      <c r="X3009" s="250"/>
      <c r="Y3009" s="250"/>
      <c r="Z3009" s="251"/>
      <c r="AA3009" s="251"/>
      <c r="AB3009" s="250"/>
      <c r="AC3009" s="265">
        <v>0</v>
      </c>
      <c r="AD3009" s="4040">
        <v>0</v>
      </c>
      <c r="AE3009" s="265">
        <f t="shared" si="118"/>
        <v>0</v>
      </c>
      <c r="AF3009" s="31"/>
      <c r="AG3009" s="26"/>
    </row>
    <row r="3010" spans="1:33" ht="30" customHeight="1">
      <c r="A3010" s="2981"/>
      <c r="B3010" s="1812"/>
      <c r="C3010" s="1813"/>
      <c r="D3010" s="1813"/>
      <c r="E3010" s="114"/>
      <c r="F3010" s="4037">
        <f t="shared" si="117"/>
        <v>0</v>
      </c>
      <c r="G3010" s="1811"/>
      <c r="H3010" s="2982"/>
      <c r="I3010" s="525"/>
      <c r="J3010" s="1815"/>
      <c r="K3010" s="2983"/>
      <c r="L3010" s="2984"/>
      <c r="M3010" s="1438"/>
      <c r="N3010" s="251"/>
      <c r="O3010" s="253"/>
      <c r="P3010" s="253"/>
      <c r="Q3010" s="2985"/>
      <c r="R3010" s="250"/>
      <c r="S3010" s="250"/>
      <c r="T3010" s="250"/>
      <c r="U3010" s="250"/>
      <c r="V3010" s="250"/>
      <c r="W3010" s="250"/>
      <c r="X3010" s="250"/>
      <c r="Y3010" s="250"/>
      <c r="Z3010" s="251"/>
      <c r="AA3010" s="251"/>
      <c r="AB3010" s="250"/>
      <c r="AC3010" s="265">
        <v>0</v>
      </c>
      <c r="AD3010" s="4040">
        <v>0</v>
      </c>
      <c r="AE3010" s="265">
        <f t="shared" si="118"/>
        <v>0</v>
      </c>
      <c r="AF3010" s="31"/>
      <c r="AG3010" s="26"/>
    </row>
    <row r="3011" spans="1:33" ht="30" customHeight="1">
      <c r="A3011" s="2981"/>
      <c r="B3011" s="1812"/>
      <c r="C3011" s="1813"/>
      <c r="D3011" s="1813"/>
      <c r="E3011" s="114"/>
      <c r="F3011" s="4037">
        <f t="shared" si="117"/>
        <v>0</v>
      </c>
      <c r="G3011" s="1811"/>
      <c r="H3011" s="2982"/>
      <c r="I3011" s="525"/>
      <c r="J3011" s="1815"/>
      <c r="K3011" s="2983"/>
      <c r="L3011" s="2984"/>
      <c r="M3011" s="1438"/>
      <c r="N3011" s="251"/>
      <c r="O3011" s="253"/>
      <c r="P3011" s="253"/>
      <c r="Q3011" s="2985"/>
      <c r="R3011" s="250"/>
      <c r="S3011" s="250"/>
      <c r="T3011" s="250"/>
      <c r="U3011" s="250"/>
      <c r="V3011" s="250"/>
      <c r="W3011" s="250"/>
      <c r="X3011" s="250"/>
      <c r="Y3011" s="250"/>
      <c r="Z3011" s="251"/>
      <c r="AA3011" s="251"/>
      <c r="AB3011" s="250"/>
      <c r="AC3011" s="265">
        <v>0</v>
      </c>
      <c r="AD3011" s="4040">
        <v>0</v>
      </c>
      <c r="AE3011" s="265">
        <f t="shared" si="118"/>
        <v>0</v>
      </c>
      <c r="AF3011" s="31"/>
      <c r="AG3011" s="26"/>
    </row>
    <row r="3012" spans="1:33" ht="30" customHeight="1">
      <c r="A3012" s="2981"/>
      <c r="B3012" s="1812"/>
      <c r="C3012" s="1813"/>
      <c r="D3012" s="1813"/>
      <c r="E3012" s="114"/>
      <c r="F3012" s="4037">
        <f t="shared" si="117"/>
        <v>0</v>
      </c>
      <c r="G3012" s="1811"/>
      <c r="H3012" s="2982"/>
      <c r="I3012" s="525"/>
      <c r="J3012" s="1815"/>
      <c r="K3012" s="2983"/>
      <c r="L3012" s="2984"/>
      <c r="M3012" s="1438"/>
      <c r="N3012" s="251"/>
      <c r="O3012" s="253"/>
      <c r="P3012" s="253"/>
      <c r="Q3012" s="2985"/>
      <c r="R3012" s="250"/>
      <c r="S3012" s="250"/>
      <c r="T3012" s="250"/>
      <c r="U3012" s="250"/>
      <c r="V3012" s="250"/>
      <c r="W3012" s="250"/>
      <c r="X3012" s="250"/>
      <c r="Y3012" s="250"/>
      <c r="Z3012" s="251"/>
      <c r="AA3012" s="251"/>
      <c r="AB3012" s="250"/>
      <c r="AC3012" s="265">
        <v>0</v>
      </c>
      <c r="AD3012" s="4040">
        <v>0</v>
      </c>
      <c r="AE3012" s="265">
        <f t="shared" si="118"/>
        <v>0</v>
      </c>
      <c r="AF3012" s="31"/>
      <c r="AG3012" s="26"/>
    </row>
    <row r="3013" spans="1:33" ht="30" customHeight="1">
      <c r="A3013" s="2981"/>
      <c r="B3013" s="1812"/>
      <c r="C3013" s="1813"/>
      <c r="D3013" s="1813"/>
      <c r="E3013" s="114"/>
      <c r="F3013" s="4037">
        <f t="shared" si="117"/>
        <v>0</v>
      </c>
      <c r="G3013" s="1811"/>
      <c r="H3013" s="2982"/>
      <c r="I3013" s="525"/>
      <c r="J3013" s="1815"/>
      <c r="K3013" s="2983"/>
      <c r="L3013" s="2984"/>
      <c r="M3013" s="1438"/>
      <c r="N3013" s="251"/>
      <c r="O3013" s="253"/>
      <c r="P3013" s="253"/>
      <c r="Q3013" s="2985"/>
      <c r="R3013" s="250"/>
      <c r="S3013" s="250"/>
      <c r="T3013" s="250"/>
      <c r="U3013" s="250"/>
      <c r="V3013" s="250"/>
      <c r="W3013" s="250"/>
      <c r="X3013" s="250"/>
      <c r="Y3013" s="250"/>
      <c r="Z3013" s="251"/>
      <c r="AA3013" s="251"/>
      <c r="AB3013" s="250"/>
      <c r="AC3013" s="265">
        <v>0</v>
      </c>
      <c r="AD3013" s="4040">
        <v>0</v>
      </c>
      <c r="AE3013" s="265">
        <f t="shared" si="118"/>
        <v>0</v>
      </c>
      <c r="AF3013" s="31"/>
      <c r="AG3013" s="26"/>
    </row>
    <row r="3014" spans="1:33" ht="30" customHeight="1">
      <c r="A3014" s="2981"/>
      <c r="B3014" s="1812"/>
      <c r="C3014" s="1813"/>
      <c r="D3014" s="1813"/>
      <c r="E3014" s="114"/>
      <c r="F3014" s="4037">
        <f t="shared" si="117"/>
        <v>0</v>
      </c>
      <c r="G3014" s="1811"/>
      <c r="H3014" s="2982"/>
      <c r="I3014" s="525"/>
      <c r="J3014" s="1815"/>
      <c r="K3014" s="2983"/>
      <c r="L3014" s="2984"/>
      <c r="M3014" s="1438"/>
      <c r="N3014" s="251"/>
      <c r="O3014" s="253"/>
      <c r="P3014" s="253"/>
      <c r="Q3014" s="2985"/>
      <c r="R3014" s="250"/>
      <c r="S3014" s="250"/>
      <c r="T3014" s="250"/>
      <c r="U3014" s="250"/>
      <c r="V3014" s="250"/>
      <c r="W3014" s="250"/>
      <c r="X3014" s="250"/>
      <c r="Y3014" s="250"/>
      <c r="Z3014" s="251"/>
      <c r="AA3014" s="251"/>
      <c r="AB3014" s="250"/>
      <c r="AC3014" s="265">
        <v>0</v>
      </c>
      <c r="AD3014" s="4040">
        <v>0</v>
      </c>
      <c r="AE3014" s="265">
        <f t="shared" si="118"/>
        <v>0</v>
      </c>
      <c r="AF3014" s="31"/>
      <c r="AG3014" s="26"/>
    </row>
    <row r="3015" spans="1:33" ht="30" customHeight="1">
      <c r="A3015" s="2981"/>
      <c r="B3015" s="1812"/>
      <c r="C3015" s="1813"/>
      <c r="D3015" s="1813"/>
      <c r="E3015" s="114"/>
      <c r="F3015" s="4037">
        <f t="shared" si="117"/>
        <v>0</v>
      </c>
      <c r="G3015" s="1811"/>
      <c r="H3015" s="2982"/>
      <c r="I3015" s="525"/>
      <c r="J3015" s="1815"/>
      <c r="K3015" s="2983"/>
      <c r="L3015" s="2984"/>
      <c r="M3015" s="1438"/>
      <c r="N3015" s="251"/>
      <c r="O3015" s="253"/>
      <c r="P3015" s="253"/>
      <c r="Q3015" s="2985"/>
      <c r="R3015" s="250"/>
      <c r="S3015" s="250"/>
      <c r="T3015" s="250"/>
      <c r="U3015" s="250"/>
      <c r="V3015" s="250"/>
      <c r="W3015" s="250"/>
      <c r="X3015" s="250"/>
      <c r="Y3015" s="250"/>
      <c r="Z3015" s="251"/>
      <c r="AA3015" s="251"/>
      <c r="AB3015" s="250"/>
      <c r="AC3015" s="265">
        <v>0</v>
      </c>
      <c r="AD3015" s="4040">
        <v>0</v>
      </c>
      <c r="AE3015" s="265">
        <f t="shared" si="118"/>
        <v>0</v>
      </c>
      <c r="AF3015" s="31"/>
      <c r="AG3015" s="26"/>
    </row>
    <row r="3016" spans="1:33" ht="30" customHeight="1">
      <c r="A3016" s="2981"/>
      <c r="B3016" s="1812"/>
      <c r="C3016" s="1813"/>
      <c r="D3016" s="1813"/>
      <c r="E3016" s="114"/>
      <c r="F3016" s="4037">
        <f t="shared" si="117"/>
        <v>0</v>
      </c>
      <c r="G3016" s="1811"/>
      <c r="H3016" s="2982"/>
      <c r="I3016" s="525"/>
      <c r="J3016" s="1815"/>
      <c r="K3016" s="2983"/>
      <c r="L3016" s="2984"/>
      <c r="M3016" s="1438"/>
      <c r="N3016" s="251"/>
      <c r="O3016" s="253"/>
      <c r="P3016" s="253"/>
      <c r="Q3016" s="2985"/>
      <c r="R3016" s="250"/>
      <c r="S3016" s="250"/>
      <c r="T3016" s="250"/>
      <c r="U3016" s="250"/>
      <c r="V3016" s="250"/>
      <c r="W3016" s="250"/>
      <c r="X3016" s="250"/>
      <c r="Y3016" s="250"/>
      <c r="Z3016" s="251"/>
      <c r="AA3016" s="251"/>
      <c r="AB3016" s="250"/>
      <c r="AC3016" s="265">
        <v>0</v>
      </c>
      <c r="AD3016" s="4040">
        <v>0</v>
      </c>
      <c r="AE3016" s="265">
        <f t="shared" si="118"/>
        <v>0</v>
      </c>
      <c r="AF3016" s="31"/>
      <c r="AG3016" s="26"/>
    </row>
    <row r="3017" spans="1:33" ht="30" customHeight="1">
      <c r="A3017" s="2981"/>
      <c r="B3017" s="1812"/>
      <c r="C3017" s="1813"/>
      <c r="D3017" s="1813"/>
      <c r="E3017" s="114"/>
      <c r="F3017" s="4037">
        <f t="shared" si="117"/>
        <v>0</v>
      </c>
      <c r="G3017" s="1811"/>
      <c r="H3017" s="2982"/>
      <c r="I3017" s="525"/>
      <c r="J3017" s="1815"/>
      <c r="K3017" s="2983"/>
      <c r="L3017" s="2984"/>
      <c r="M3017" s="1438"/>
      <c r="N3017" s="251"/>
      <c r="O3017" s="253"/>
      <c r="P3017" s="253"/>
      <c r="Q3017" s="2985"/>
      <c r="R3017" s="250"/>
      <c r="S3017" s="250"/>
      <c r="T3017" s="250"/>
      <c r="U3017" s="250"/>
      <c r="V3017" s="250"/>
      <c r="W3017" s="250"/>
      <c r="X3017" s="250"/>
      <c r="Y3017" s="250"/>
      <c r="Z3017" s="251"/>
      <c r="AA3017" s="251"/>
      <c r="AB3017" s="250"/>
      <c r="AC3017" s="265">
        <v>0</v>
      </c>
      <c r="AD3017" s="4040">
        <v>0</v>
      </c>
      <c r="AE3017" s="265">
        <f t="shared" si="118"/>
        <v>0</v>
      </c>
      <c r="AF3017" s="31"/>
      <c r="AG3017" s="26"/>
    </row>
    <row r="3018" spans="1:33" ht="30" customHeight="1">
      <c r="A3018" s="2981"/>
      <c r="B3018" s="1812"/>
      <c r="C3018" s="1813"/>
      <c r="D3018" s="1813"/>
      <c r="E3018" s="114"/>
      <c r="F3018" s="4037">
        <f t="shared" si="117"/>
        <v>0</v>
      </c>
      <c r="G3018" s="1811"/>
      <c r="H3018" s="2982"/>
      <c r="I3018" s="525"/>
      <c r="J3018" s="1815"/>
      <c r="K3018" s="2983"/>
      <c r="L3018" s="2984"/>
      <c r="M3018" s="1438"/>
      <c r="N3018" s="251"/>
      <c r="O3018" s="253"/>
      <c r="P3018" s="253"/>
      <c r="Q3018" s="2985"/>
      <c r="R3018" s="250"/>
      <c r="S3018" s="250"/>
      <c r="T3018" s="250"/>
      <c r="U3018" s="250"/>
      <c r="V3018" s="250"/>
      <c r="W3018" s="250"/>
      <c r="X3018" s="250"/>
      <c r="Y3018" s="250"/>
      <c r="Z3018" s="251"/>
      <c r="AA3018" s="251"/>
      <c r="AB3018" s="250"/>
      <c r="AC3018" s="265">
        <v>0</v>
      </c>
      <c r="AD3018" s="4040">
        <v>0</v>
      </c>
      <c r="AE3018" s="265">
        <f t="shared" si="118"/>
        <v>0</v>
      </c>
      <c r="AF3018" s="31"/>
      <c r="AG3018" s="26"/>
    </row>
    <row r="3019" spans="1:33" ht="30" customHeight="1">
      <c r="A3019" s="2981"/>
      <c r="B3019" s="1812"/>
      <c r="C3019" s="1813"/>
      <c r="D3019" s="1813"/>
      <c r="E3019" s="114"/>
      <c r="F3019" s="4037">
        <f t="shared" si="117"/>
        <v>0</v>
      </c>
      <c r="G3019" s="1811"/>
      <c r="H3019" s="2982"/>
      <c r="I3019" s="525"/>
      <c r="J3019" s="1815"/>
      <c r="K3019" s="2983"/>
      <c r="L3019" s="2984"/>
      <c r="M3019" s="1438"/>
      <c r="N3019" s="251"/>
      <c r="O3019" s="253"/>
      <c r="P3019" s="253"/>
      <c r="Q3019" s="2985"/>
      <c r="R3019" s="250"/>
      <c r="S3019" s="250"/>
      <c r="T3019" s="250"/>
      <c r="U3019" s="250"/>
      <c r="V3019" s="250"/>
      <c r="W3019" s="250"/>
      <c r="X3019" s="250"/>
      <c r="Y3019" s="250"/>
      <c r="Z3019" s="251"/>
      <c r="AA3019" s="251"/>
      <c r="AB3019" s="250"/>
      <c r="AC3019" s="265">
        <v>0</v>
      </c>
      <c r="AD3019" s="4040">
        <v>0</v>
      </c>
      <c r="AE3019" s="265">
        <f t="shared" si="118"/>
        <v>0</v>
      </c>
      <c r="AF3019" s="31"/>
      <c r="AG3019" s="26"/>
    </row>
    <row r="3020" spans="1:33" ht="30" customHeight="1">
      <c r="A3020" s="2981"/>
      <c r="B3020" s="1812"/>
      <c r="C3020" s="1813"/>
      <c r="D3020" s="1813"/>
      <c r="E3020" s="114"/>
      <c r="F3020" s="4037">
        <f t="shared" si="117"/>
        <v>0</v>
      </c>
      <c r="G3020" s="1811"/>
      <c r="H3020" s="2982"/>
      <c r="I3020" s="525"/>
      <c r="J3020" s="1815"/>
      <c r="K3020" s="2983"/>
      <c r="L3020" s="2984"/>
      <c r="M3020" s="1438"/>
      <c r="N3020" s="251"/>
      <c r="O3020" s="253"/>
      <c r="P3020" s="253"/>
      <c r="Q3020" s="2985"/>
      <c r="R3020" s="250"/>
      <c r="S3020" s="250"/>
      <c r="T3020" s="250"/>
      <c r="U3020" s="250"/>
      <c r="V3020" s="250"/>
      <c r="W3020" s="250"/>
      <c r="X3020" s="250"/>
      <c r="Y3020" s="250"/>
      <c r="Z3020" s="251"/>
      <c r="AA3020" s="251"/>
      <c r="AB3020" s="250"/>
      <c r="AC3020" s="265">
        <v>0</v>
      </c>
      <c r="AD3020" s="4040">
        <v>0</v>
      </c>
      <c r="AE3020" s="265">
        <f t="shared" si="118"/>
        <v>0</v>
      </c>
      <c r="AF3020" s="31"/>
      <c r="AG3020" s="26"/>
    </row>
    <row r="3021" spans="1:33" ht="30" customHeight="1">
      <c r="A3021" s="2981"/>
      <c r="B3021" s="1812"/>
      <c r="C3021" s="1813"/>
      <c r="D3021" s="1813"/>
      <c r="E3021" s="114"/>
      <c r="F3021" s="4037">
        <f t="shared" si="117"/>
        <v>0</v>
      </c>
      <c r="G3021" s="1811"/>
      <c r="H3021" s="2982"/>
      <c r="I3021" s="525"/>
      <c r="J3021" s="1815"/>
      <c r="K3021" s="2983"/>
      <c r="L3021" s="2984"/>
      <c r="M3021" s="1438"/>
      <c r="N3021" s="251"/>
      <c r="O3021" s="253"/>
      <c r="P3021" s="253"/>
      <c r="Q3021" s="2985"/>
      <c r="R3021" s="250"/>
      <c r="S3021" s="250"/>
      <c r="T3021" s="250"/>
      <c r="U3021" s="250"/>
      <c r="V3021" s="250"/>
      <c r="W3021" s="250"/>
      <c r="X3021" s="250"/>
      <c r="Y3021" s="250"/>
      <c r="Z3021" s="251"/>
      <c r="AA3021" s="251"/>
      <c r="AB3021" s="250"/>
      <c r="AC3021" s="265">
        <v>0</v>
      </c>
      <c r="AD3021" s="4040">
        <v>0</v>
      </c>
      <c r="AE3021" s="265">
        <f t="shared" si="118"/>
        <v>0</v>
      </c>
      <c r="AF3021" s="31"/>
      <c r="AG3021" s="26"/>
    </row>
    <row r="3022" spans="1:33" ht="30" customHeight="1">
      <c r="A3022" s="2981"/>
      <c r="B3022" s="1812"/>
      <c r="C3022" s="1813"/>
      <c r="D3022" s="1813"/>
      <c r="E3022" s="114"/>
      <c r="F3022" s="4037">
        <f t="shared" si="117"/>
        <v>0</v>
      </c>
      <c r="G3022" s="1811"/>
      <c r="H3022" s="2982"/>
      <c r="I3022" s="525"/>
      <c r="J3022" s="1815"/>
      <c r="K3022" s="2983"/>
      <c r="L3022" s="2984"/>
      <c r="M3022" s="1438"/>
      <c r="N3022" s="251"/>
      <c r="O3022" s="253"/>
      <c r="P3022" s="253"/>
      <c r="Q3022" s="2985"/>
      <c r="R3022" s="250"/>
      <c r="S3022" s="250"/>
      <c r="T3022" s="250"/>
      <c r="U3022" s="250"/>
      <c r="V3022" s="250"/>
      <c r="W3022" s="250"/>
      <c r="X3022" s="250"/>
      <c r="Y3022" s="250"/>
      <c r="Z3022" s="251"/>
      <c r="AA3022" s="251"/>
      <c r="AB3022" s="250"/>
      <c r="AC3022" s="265">
        <v>0</v>
      </c>
      <c r="AD3022" s="4040">
        <v>0</v>
      </c>
      <c r="AE3022" s="265">
        <f t="shared" si="118"/>
        <v>0</v>
      </c>
      <c r="AF3022" s="31"/>
      <c r="AG3022" s="26"/>
    </row>
    <row r="3023" spans="1:33" ht="30" customHeight="1">
      <c r="A3023" s="2981"/>
      <c r="B3023" s="1812"/>
      <c r="C3023" s="1813"/>
      <c r="D3023" s="1813"/>
      <c r="E3023" s="114"/>
      <c r="F3023" s="4037">
        <f t="shared" si="117"/>
        <v>0</v>
      </c>
      <c r="G3023" s="1811"/>
      <c r="H3023" s="2982"/>
      <c r="I3023" s="525"/>
      <c r="J3023" s="1815"/>
      <c r="K3023" s="2983"/>
      <c r="L3023" s="2984"/>
      <c r="M3023" s="1438"/>
      <c r="N3023" s="251"/>
      <c r="O3023" s="253"/>
      <c r="P3023" s="253"/>
      <c r="Q3023" s="2985"/>
      <c r="R3023" s="250"/>
      <c r="S3023" s="250"/>
      <c r="T3023" s="250"/>
      <c r="U3023" s="250"/>
      <c r="V3023" s="250"/>
      <c r="W3023" s="250"/>
      <c r="X3023" s="250"/>
      <c r="Y3023" s="250"/>
      <c r="Z3023" s="251"/>
      <c r="AA3023" s="251"/>
      <c r="AB3023" s="250"/>
      <c r="AC3023" s="265">
        <v>0</v>
      </c>
      <c r="AD3023" s="4040">
        <v>0</v>
      </c>
      <c r="AE3023" s="265">
        <f t="shared" si="118"/>
        <v>0</v>
      </c>
      <c r="AF3023" s="31"/>
      <c r="AG3023" s="26"/>
    </row>
    <row r="3024" spans="1:33" ht="30" customHeight="1">
      <c r="A3024" s="2981"/>
      <c r="B3024" s="1812"/>
      <c r="C3024" s="1813"/>
      <c r="D3024" s="1813"/>
      <c r="E3024" s="114"/>
      <c r="F3024" s="4037">
        <f t="shared" si="117"/>
        <v>0</v>
      </c>
      <c r="G3024" s="1811"/>
      <c r="H3024" s="2982"/>
      <c r="I3024" s="525"/>
      <c r="J3024" s="1815"/>
      <c r="K3024" s="2983"/>
      <c r="L3024" s="2984"/>
      <c r="M3024" s="1438"/>
      <c r="N3024" s="251"/>
      <c r="O3024" s="253"/>
      <c r="P3024" s="253"/>
      <c r="Q3024" s="2985"/>
      <c r="R3024" s="250"/>
      <c r="S3024" s="250"/>
      <c r="T3024" s="250"/>
      <c r="U3024" s="250"/>
      <c r="V3024" s="250"/>
      <c r="W3024" s="250"/>
      <c r="X3024" s="250"/>
      <c r="Y3024" s="250"/>
      <c r="Z3024" s="251"/>
      <c r="AA3024" s="251"/>
      <c r="AB3024" s="250"/>
      <c r="AC3024" s="265">
        <v>0</v>
      </c>
      <c r="AD3024" s="4040">
        <v>0</v>
      </c>
      <c r="AE3024" s="265">
        <f t="shared" si="118"/>
        <v>0</v>
      </c>
      <c r="AF3024" s="31"/>
      <c r="AG3024" s="26"/>
    </row>
    <row r="3025" spans="1:33" ht="30" customHeight="1">
      <c r="A3025" s="2981"/>
      <c r="B3025" s="1812"/>
      <c r="C3025" s="1813"/>
      <c r="D3025" s="1813"/>
      <c r="E3025" s="114"/>
      <c r="F3025" s="4037">
        <f t="shared" si="117"/>
        <v>0</v>
      </c>
      <c r="G3025" s="1811"/>
      <c r="H3025" s="2982"/>
      <c r="I3025" s="525"/>
      <c r="J3025" s="1815"/>
      <c r="K3025" s="2983"/>
      <c r="L3025" s="2984"/>
      <c r="M3025" s="1438"/>
      <c r="N3025" s="251"/>
      <c r="O3025" s="253"/>
      <c r="P3025" s="253"/>
      <c r="Q3025" s="2985"/>
      <c r="R3025" s="250"/>
      <c r="S3025" s="250"/>
      <c r="T3025" s="250"/>
      <c r="U3025" s="250"/>
      <c r="V3025" s="250"/>
      <c r="W3025" s="250"/>
      <c r="X3025" s="250"/>
      <c r="Y3025" s="250"/>
      <c r="Z3025" s="251"/>
      <c r="AA3025" s="251"/>
      <c r="AB3025" s="250"/>
      <c r="AC3025" s="265">
        <v>0</v>
      </c>
      <c r="AD3025" s="4040">
        <v>0</v>
      </c>
      <c r="AE3025" s="265">
        <f t="shared" si="118"/>
        <v>0</v>
      </c>
      <c r="AF3025" s="31"/>
      <c r="AG3025" s="26"/>
    </row>
    <row r="3026" spans="1:33" ht="30" customHeight="1">
      <c r="A3026" s="2981"/>
      <c r="B3026" s="1812"/>
      <c r="C3026" s="1813"/>
      <c r="D3026" s="1813"/>
      <c r="E3026" s="114"/>
      <c r="F3026" s="4037">
        <f t="shared" si="117"/>
        <v>0</v>
      </c>
      <c r="G3026" s="1811"/>
      <c r="H3026" s="2982"/>
      <c r="I3026" s="525"/>
      <c r="J3026" s="1815"/>
      <c r="K3026" s="2983"/>
      <c r="L3026" s="2984"/>
      <c r="M3026" s="1438"/>
      <c r="N3026" s="251"/>
      <c r="O3026" s="253"/>
      <c r="P3026" s="253"/>
      <c r="Q3026" s="2985"/>
      <c r="R3026" s="250"/>
      <c r="S3026" s="250"/>
      <c r="T3026" s="250"/>
      <c r="U3026" s="250"/>
      <c r="V3026" s="250"/>
      <c r="W3026" s="250"/>
      <c r="X3026" s="250"/>
      <c r="Y3026" s="250"/>
      <c r="Z3026" s="251"/>
      <c r="AA3026" s="251"/>
      <c r="AB3026" s="250"/>
      <c r="AC3026" s="265">
        <v>0</v>
      </c>
      <c r="AD3026" s="4040">
        <v>0</v>
      </c>
      <c r="AE3026" s="265">
        <f t="shared" si="118"/>
        <v>0</v>
      </c>
      <c r="AF3026" s="31"/>
      <c r="AG3026" s="26"/>
    </row>
    <row r="3027" spans="1:33" ht="30" customHeight="1">
      <c r="A3027" s="2981"/>
      <c r="B3027" s="1812"/>
      <c r="C3027" s="1813"/>
      <c r="D3027" s="1813"/>
      <c r="E3027" s="114"/>
      <c r="F3027" s="4037">
        <f t="shared" ref="F3027:F3090" si="119">SUM(D3027-E3027)</f>
        <v>0</v>
      </c>
      <c r="G3027" s="1811"/>
      <c r="H3027" s="2982"/>
      <c r="I3027" s="525"/>
      <c r="J3027" s="1815"/>
      <c r="K3027" s="2983"/>
      <c r="L3027" s="2984"/>
      <c r="M3027" s="1438"/>
      <c r="N3027" s="251"/>
      <c r="O3027" s="253"/>
      <c r="P3027" s="253"/>
      <c r="Q3027" s="2985"/>
      <c r="R3027" s="250"/>
      <c r="S3027" s="250"/>
      <c r="T3027" s="250"/>
      <c r="U3027" s="250"/>
      <c r="V3027" s="250"/>
      <c r="W3027" s="250"/>
      <c r="X3027" s="250"/>
      <c r="Y3027" s="250"/>
      <c r="Z3027" s="251"/>
      <c r="AA3027" s="251"/>
      <c r="AB3027" s="250"/>
      <c r="AC3027" s="265">
        <v>0</v>
      </c>
      <c r="AD3027" s="4040">
        <v>0</v>
      </c>
      <c r="AE3027" s="265">
        <f t="shared" si="118"/>
        <v>0</v>
      </c>
      <c r="AF3027" s="31"/>
      <c r="AG3027" s="26"/>
    </row>
    <row r="3028" spans="1:33" ht="30" customHeight="1">
      <c r="A3028" s="2981"/>
      <c r="B3028" s="1812"/>
      <c r="C3028" s="1813"/>
      <c r="D3028" s="1813"/>
      <c r="E3028" s="114"/>
      <c r="F3028" s="4037">
        <f t="shared" si="119"/>
        <v>0</v>
      </c>
      <c r="G3028" s="1811"/>
      <c r="H3028" s="2982"/>
      <c r="I3028" s="525"/>
      <c r="J3028" s="1815"/>
      <c r="K3028" s="2983"/>
      <c r="L3028" s="2984"/>
      <c r="M3028" s="1438"/>
      <c r="N3028" s="251"/>
      <c r="O3028" s="253"/>
      <c r="P3028" s="253"/>
      <c r="Q3028" s="2985"/>
      <c r="R3028" s="250"/>
      <c r="S3028" s="250"/>
      <c r="T3028" s="250"/>
      <c r="U3028" s="250"/>
      <c r="V3028" s="250"/>
      <c r="W3028" s="250"/>
      <c r="X3028" s="250"/>
      <c r="Y3028" s="250"/>
      <c r="Z3028" s="251"/>
      <c r="AA3028" s="251"/>
      <c r="AB3028" s="250"/>
      <c r="AC3028" s="265">
        <v>0</v>
      </c>
      <c r="AD3028" s="4040">
        <v>0</v>
      </c>
      <c r="AE3028" s="265">
        <f t="shared" si="118"/>
        <v>0</v>
      </c>
      <c r="AF3028" s="31"/>
      <c r="AG3028" s="26"/>
    </row>
    <row r="3029" spans="1:33" ht="30" customHeight="1">
      <c r="A3029" s="2981"/>
      <c r="B3029" s="1812"/>
      <c r="C3029" s="1813"/>
      <c r="D3029" s="1813"/>
      <c r="E3029" s="114"/>
      <c r="F3029" s="4037">
        <f t="shared" si="119"/>
        <v>0</v>
      </c>
      <c r="G3029" s="1811"/>
      <c r="H3029" s="2982"/>
      <c r="I3029" s="525"/>
      <c r="J3029" s="1815"/>
      <c r="K3029" s="2983"/>
      <c r="L3029" s="2984"/>
      <c r="M3029" s="1438"/>
      <c r="N3029" s="251"/>
      <c r="O3029" s="253"/>
      <c r="P3029" s="253"/>
      <c r="Q3029" s="2985"/>
      <c r="R3029" s="250"/>
      <c r="S3029" s="250"/>
      <c r="T3029" s="250"/>
      <c r="U3029" s="250"/>
      <c r="V3029" s="250"/>
      <c r="W3029" s="250"/>
      <c r="X3029" s="250"/>
      <c r="Y3029" s="250"/>
      <c r="Z3029" s="251"/>
      <c r="AA3029" s="251"/>
      <c r="AB3029" s="250"/>
      <c r="AC3029" s="265">
        <v>0</v>
      </c>
      <c r="AD3029" s="4040">
        <v>0</v>
      </c>
      <c r="AE3029" s="265">
        <f t="shared" si="118"/>
        <v>0</v>
      </c>
      <c r="AF3029" s="31"/>
      <c r="AG3029" s="26"/>
    </row>
    <row r="3030" spans="1:33" ht="30" customHeight="1">
      <c r="A3030" s="2981"/>
      <c r="B3030" s="1812"/>
      <c r="C3030" s="1813"/>
      <c r="D3030" s="1813"/>
      <c r="E3030" s="114"/>
      <c r="F3030" s="4037">
        <f t="shared" si="119"/>
        <v>0</v>
      </c>
      <c r="G3030" s="1811"/>
      <c r="H3030" s="2982"/>
      <c r="I3030" s="525"/>
      <c r="J3030" s="1815"/>
      <c r="K3030" s="2983"/>
      <c r="L3030" s="2984"/>
      <c r="M3030" s="1438"/>
      <c r="N3030" s="251"/>
      <c r="O3030" s="253"/>
      <c r="P3030" s="253"/>
      <c r="Q3030" s="2985"/>
      <c r="R3030" s="250"/>
      <c r="S3030" s="250"/>
      <c r="T3030" s="250"/>
      <c r="U3030" s="250"/>
      <c r="V3030" s="250"/>
      <c r="W3030" s="250"/>
      <c r="X3030" s="250"/>
      <c r="Y3030" s="250"/>
      <c r="Z3030" s="251"/>
      <c r="AA3030" s="251"/>
      <c r="AB3030" s="250"/>
      <c r="AC3030" s="265">
        <v>0</v>
      </c>
      <c r="AD3030" s="4040">
        <v>0</v>
      </c>
      <c r="AE3030" s="265">
        <f t="shared" si="118"/>
        <v>0</v>
      </c>
      <c r="AF3030" s="31"/>
      <c r="AG3030" s="26"/>
    </row>
    <row r="3031" spans="1:33" ht="30" customHeight="1">
      <c r="A3031" s="2981"/>
      <c r="B3031" s="1812"/>
      <c r="C3031" s="1813"/>
      <c r="D3031" s="1813"/>
      <c r="E3031" s="114"/>
      <c r="F3031" s="4037">
        <f t="shared" si="119"/>
        <v>0</v>
      </c>
      <c r="G3031" s="1811"/>
      <c r="H3031" s="2982"/>
      <c r="I3031" s="525"/>
      <c r="J3031" s="1815"/>
      <c r="K3031" s="2983"/>
      <c r="L3031" s="2984"/>
      <c r="M3031" s="1438"/>
      <c r="N3031" s="251"/>
      <c r="O3031" s="253"/>
      <c r="P3031" s="253"/>
      <c r="Q3031" s="2985"/>
      <c r="R3031" s="250"/>
      <c r="S3031" s="250"/>
      <c r="T3031" s="250"/>
      <c r="U3031" s="250"/>
      <c r="V3031" s="250"/>
      <c r="W3031" s="250"/>
      <c r="X3031" s="250"/>
      <c r="Y3031" s="250"/>
      <c r="Z3031" s="251"/>
      <c r="AA3031" s="251"/>
      <c r="AB3031" s="250"/>
      <c r="AC3031" s="265">
        <v>0</v>
      </c>
      <c r="AD3031" s="4040">
        <v>0</v>
      </c>
      <c r="AE3031" s="265">
        <f t="shared" si="118"/>
        <v>0</v>
      </c>
      <c r="AF3031" s="31"/>
      <c r="AG3031" s="26"/>
    </row>
    <row r="3032" spans="1:33" ht="30" customHeight="1">
      <c r="A3032" s="2981"/>
      <c r="B3032" s="1812"/>
      <c r="C3032" s="1813"/>
      <c r="D3032" s="1813"/>
      <c r="E3032" s="114"/>
      <c r="F3032" s="4037">
        <f t="shared" si="119"/>
        <v>0</v>
      </c>
      <c r="G3032" s="1811"/>
      <c r="H3032" s="2982"/>
      <c r="I3032" s="525"/>
      <c r="J3032" s="1815"/>
      <c r="K3032" s="2983"/>
      <c r="L3032" s="2984"/>
      <c r="M3032" s="1438"/>
      <c r="N3032" s="251"/>
      <c r="O3032" s="253"/>
      <c r="P3032" s="253"/>
      <c r="Q3032" s="2985"/>
      <c r="R3032" s="250"/>
      <c r="S3032" s="250"/>
      <c r="T3032" s="250"/>
      <c r="U3032" s="250"/>
      <c r="V3032" s="250"/>
      <c r="W3032" s="250"/>
      <c r="X3032" s="250"/>
      <c r="Y3032" s="250"/>
      <c r="Z3032" s="251"/>
      <c r="AA3032" s="251"/>
      <c r="AB3032" s="250"/>
      <c r="AC3032" s="265">
        <v>0</v>
      </c>
      <c r="AD3032" s="4040">
        <v>0</v>
      </c>
      <c r="AE3032" s="265">
        <f t="shared" si="118"/>
        <v>0</v>
      </c>
      <c r="AF3032" s="31"/>
      <c r="AG3032" s="26"/>
    </row>
    <row r="3033" spans="1:33" ht="30" customHeight="1">
      <c r="A3033" s="2981"/>
      <c r="B3033" s="1812"/>
      <c r="C3033" s="1813"/>
      <c r="D3033" s="1813"/>
      <c r="E3033" s="114"/>
      <c r="F3033" s="4037">
        <f t="shared" si="119"/>
        <v>0</v>
      </c>
      <c r="G3033" s="1811"/>
      <c r="H3033" s="2982"/>
      <c r="I3033" s="525"/>
      <c r="J3033" s="1815"/>
      <c r="K3033" s="2983"/>
      <c r="L3033" s="2984"/>
      <c r="M3033" s="1438"/>
      <c r="N3033" s="251"/>
      <c r="O3033" s="253"/>
      <c r="P3033" s="253"/>
      <c r="Q3033" s="2985"/>
      <c r="R3033" s="250"/>
      <c r="S3033" s="250"/>
      <c r="T3033" s="250"/>
      <c r="U3033" s="250"/>
      <c r="V3033" s="250"/>
      <c r="W3033" s="250"/>
      <c r="X3033" s="250"/>
      <c r="Y3033" s="250"/>
      <c r="Z3033" s="251"/>
      <c r="AA3033" s="251"/>
      <c r="AB3033" s="250"/>
      <c r="AC3033" s="265">
        <v>0</v>
      </c>
      <c r="AD3033" s="4040">
        <v>0</v>
      </c>
      <c r="AE3033" s="265">
        <f t="shared" si="118"/>
        <v>0</v>
      </c>
      <c r="AF3033" s="31"/>
      <c r="AG3033" s="26"/>
    </row>
    <row r="3034" spans="1:33" ht="30" customHeight="1">
      <c r="A3034" s="2981"/>
      <c r="B3034" s="1812"/>
      <c r="C3034" s="1813"/>
      <c r="D3034" s="1813"/>
      <c r="E3034" s="114"/>
      <c r="F3034" s="4037">
        <f t="shared" si="119"/>
        <v>0</v>
      </c>
      <c r="G3034" s="1811"/>
      <c r="H3034" s="2982"/>
      <c r="I3034" s="525"/>
      <c r="J3034" s="1815"/>
      <c r="K3034" s="2983"/>
      <c r="L3034" s="2984"/>
      <c r="M3034" s="1438"/>
      <c r="N3034" s="251"/>
      <c r="O3034" s="253"/>
      <c r="P3034" s="253"/>
      <c r="Q3034" s="2985"/>
      <c r="R3034" s="250"/>
      <c r="S3034" s="250"/>
      <c r="T3034" s="250"/>
      <c r="U3034" s="250"/>
      <c r="V3034" s="250"/>
      <c r="W3034" s="250"/>
      <c r="X3034" s="250"/>
      <c r="Y3034" s="250"/>
      <c r="Z3034" s="251"/>
      <c r="AA3034" s="251"/>
      <c r="AB3034" s="250"/>
      <c r="AC3034" s="265">
        <v>0</v>
      </c>
      <c r="AD3034" s="4040">
        <v>0</v>
      </c>
      <c r="AE3034" s="265">
        <f t="shared" si="118"/>
        <v>0</v>
      </c>
      <c r="AF3034" s="31"/>
      <c r="AG3034" s="26"/>
    </row>
    <row r="3035" spans="1:33" ht="30" customHeight="1">
      <c r="A3035" s="2981"/>
      <c r="B3035" s="1812"/>
      <c r="C3035" s="1813"/>
      <c r="D3035" s="1813"/>
      <c r="E3035" s="114"/>
      <c r="F3035" s="4037">
        <f t="shared" si="119"/>
        <v>0</v>
      </c>
      <c r="G3035" s="1811"/>
      <c r="H3035" s="2982"/>
      <c r="I3035" s="525"/>
      <c r="J3035" s="1815"/>
      <c r="K3035" s="2983"/>
      <c r="L3035" s="2984"/>
      <c r="M3035" s="1438"/>
      <c r="N3035" s="251"/>
      <c r="O3035" s="253"/>
      <c r="P3035" s="253"/>
      <c r="Q3035" s="2985"/>
      <c r="R3035" s="250"/>
      <c r="S3035" s="250"/>
      <c r="T3035" s="250"/>
      <c r="U3035" s="250"/>
      <c r="V3035" s="250"/>
      <c r="W3035" s="250"/>
      <c r="X3035" s="250"/>
      <c r="Y3035" s="250"/>
      <c r="Z3035" s="251"/>
      <c r="AA3035" s="251"/>
      <c r="AB3035" s="250"/>
      <c r="AC3035" s="265">
        <v>0</v>
      </c>
      <c r="AD3035" s="4040">
        <v>0</v>
      </c>
      <c r="AE3035" s="265">
        <f t="shared" si="118"/>
        <v>0</v>
      </c>
      <c r="AF3035" s="31"/>
      <c r="AG3035" s="26"/>
    </row>
    <row r="3036" spans="1:33" ht="30" customHeight="1">
      <c r="A3036" s="2981"/>
      <c r="B3036" s="1812"/>
      <c r="C3036" s="1813"/>
      <c r="D3036" s="1813"/>
      <c r="E3036" s="114"/>
      <c r="F3036" s="4037">
        <f t="shared" si="119"/>
        <v>0</v>
      </c>
      <c r="G3036" s="1811"/>
      <c r="H3036" s="2982"/>
      <c r="I3036" s="525"/>
      <c r="J3036" s="1815"/>
      <c r="K3036" s="2983"/>
      <c r="L3036" s="2984"/>
      <c r="M3036" s="1438"/>
      <c r="N3036" s="251"/>
      <c r="O3036" s="253"/>
      <c r="P3036" s="253"/>
      <c r="Q3036" s="2985"/>
      <c r="R3036" s="250"/>
      <c r="S3036" s="250"/>
      <c r="T3036" s="250"/>
      <c r="U3036" s="250"/>
      <c r="V3036" s="250"/>
      <c r="W3036" s="250"/>
      <c r="X3036" s="250"/>
      <c r="Y3036" s="250"/>
      <c r="Z3036" s="251"/>
      <c r="AA3036" s="251"/>
      <c r="AB3036" s="250"/>
      <c r="AC3036" s="265">
        <v>0</v>
      </c>
      <c r="AD3036" s="4040">
        <v>0</v>
      </c>
      <c r="AE3036" s="265">
        <f t="shared" si="118"/>
        <v>0</v>
      </c>
      <c r="AF3036" s="31"/>
      <c r="AG3036" s="26"/>
    </row>
    <row r="3037" spans="1:33" ht="30" customHeight="1">
      <c r="A3037" s="2981"/>
      <c r="B3037" s="1812"/>
      <c r="C3037" s="1813"/>
      <c r="D3037" s="1813"/>
      <c r="E3037" s="114"/>
      <c r="F3037" s="4037">
        <f t="shared" si="119"/>
        <v>0</v>
      </c>
      <c r="G3037" s="1811"/>
      <c r="H3037" s="2982"/>
      <c r="I3037" s="525"/>
      <c r="J3037" s="1815"/>
      <c r="K3037" s="2983"/>
      <c r="L3037" s="2984"/>
      <c r="M3037" s="1438"/>
      <c r="N3037" s="251"/>
      <c r="O3037" s="253"/>
      <c r="P3037" s="253"/>
      <c r="Q3037" s="2985"/>
      <c r="R3037" s="250"/>
      <c r="S3037" s="250"/>
      <c r="T3037" s="250"/>
      <c r="U3037" s="250"/>
      <c r="V3037" s="250"/>
      <c r="W3037" s="250"/>
      <c r="X3037" s="250"/>
      <c r="Y3037" s="250"/>
      <c r="Z3037" s="251"/>
      <c r="AA3037" s="251"/>
      <c r="AB3037" s="250"/>
      <c r="AC3037" s="265">
        <v>0</v>
      </c>
      <c r="AD3037" s="4040">
        <v>0</v>
      </c>
      <c r="AE3037" s="265">
        <f t="shared" si="118"/>
        <v>0</v>
      </c>
      <c r="AF3037" s="31"/>
      <c r="AG3037" s="26"/>
    </row>
    <row r="3038" spans="1:33" ht="30" customHeight="1">
      <c r="A3038" s="2981"/>
      <c r="B3038" s="1812"/>
      <c r="C3038" s="1813"/>
      <c r="D3038" s="1813"/>
      <c r="E3038" s="114"/>
      <c r="F3038" s="4037">
        <f t="shared" si="119"/>
        <v>0</v>
      </c>
      <c r="G3038" s="1811"/>
      <c r="H3038" s="2982"/>
      <c r="I3038" s="525"/>
      <c r="J3038" s="1815"/>
      <c r="K3038" s="2983"/>
      <c r="L3038" s="2984"/>
      <c r="M3038" s="1438"/>
      <c r="N3038" s="251"/>
      <c r="O3038" s="253"/>
      <c r="P3038" s="253"/>
      <c r="Q3038" s="2985"/>
      <c r="R3038" s="250"/>
      <c r="S3038" s="250"/>
      <c r="T3038" s="250"/>
      <c r="U3038" s="250"/>
      <c r="V3038" s="250"/>
      <c r="W3038" s="250"/>
      <c r="X3038" s="250"/>
      <c r="Y3038" s="250"/>
      <c r="Z3038" s="251"/>
      <c r="AA3038" s="251"/>
      <c r="AB3038" s="250"/>
      <c r="AC3038" s="265">
        <v>0</v>
      </c>
      <c r="AD3038" s="4040">
        <v>0</v>
      </c>
      <c r="AE3038" s="265">
        <f t="shared" si="118"/>
        <v>0</v>
      </c>
      <c r="AF3038" s="31"/>
      <c r="AG3038" s="26"/>
    </row>
    <row r="3039" spans="1:33" ht="30" customHeight="1">
      <c r="A3039" s="2981"/>
      <c r="B3039" s="1812"/>
      <c r="C3039" s="1813"/>
      <c r="D3039" s="1813"/>
      <c r="E3039" s="114"/>
      <c r="F3039" s="4037">
        <f t="shared" si="119"/>
        <v>0</v>
      </c>
      <c r="G3039" s="1811"/>
      <c r="H3039" s="2982"/>
      <c r="I3039" s="525"/>
      <c r="J3039" s="1815"/>
      <c r="K3039" s="2983"/>
      <c r="L3039" s="2984"/>
      <c r="M3039" s="1438"/>
      <c r="N3039" s="251"/>
      <c r="O3039" s="253"/>
      <c r="P3039" s="253"/>
      <c r="Q3039" s="2985"/>
      <c r="R3039" s="250"/>
      <c r="S3039" s="250"/>
      <c r="T3039" s="250"/>
      <c r="U3039" s="250"/>
      <c r="V3039" s="250"/>
      <c r="W3039" s="250"/>
      <c r="X3039" s="250"/>
      <c r="Y3039" s="250"/>
      <c r="Z3039" s="251"/>
      <c r="AA3039" s="251"/>
      <c r="AB3039" s="250"/>
      <c r="AC3039" s="265">
        <v>0</v>
      </c>
      <c r="AD3039" s="4040">
        <v>0</v>
      </c>
      <c r="AE3039" s="265">
        <f t="shared" si="118"/>
        <v>0</v>
      </c>
      <c r="AF3039" s="31"/>
      <c r="AG3039" s="26"/>
    </row>
    <row r="3040" spans="1:33" ht="30" customHeight="1">
      <c r="A3040" s="2981"/>
      <c r="B3040" s="1812"/>
      <c r="C3040" s="1813"/>
      <c r="D3040" s="1813"/>
      <c r="E3040" s="114"/>
      <c r="F3040" s="4037">
        <f t="shared" si="119"/>
        <v>0</v>
      </c>
      <c r="G3040" s="1811"/>
      <c r="H3040" s="2982"/>
      <c r="I3040" s="525"/>
      <c r="J3040" s="1815"/>
      <c r="K3040" s="2983"/>
      <c r="L3040" s="2984"/>
      <c r="M3040" s="1438"/>
      <c r="N3040" s="251"/>
      <c r="O3040" s="253"/>
      <c r="P3040" s="253"/>
      <c r="Q3040" s="2985"/>
      <c r="R3040" s="250"/>
      <c r="S3040" s="250"/>
      <c r="T3040" s="250"/>
      <c r="U3040" s="250"/>
      <c r="V3040" s="250"/>
      <c r="W3040" s="250"/>
      <c r="X3040" s="250"/>
      <c r="Y3040" s="250"/>
      <c r="Z3040" s="251"/>
      <c r="AA3040" s="251"/>
      <c r="AB3040" s="250"/>
      <c r="AC3040" s="265">
        <v>0</v>
      </c>
      <c r="AD3040" s="4040">
        <v>0</v>
      </c>
      <c r="AE3040" s="265">
        <f t="shared" si="118"/>
        <v>0</v>
      </c>
      <c r="AF3040" s="31"/>
      <c r="AG3040" s="26"/>
    </row>
    <row r="3041" spans="1:33" ht="30" customHeight="1">
      <c r="A3041" s="2981"/>
      <c r="B3041" s="1812"/>
      <c r="C3041" s="1813"/>
      <c r="D3041" s="1813"/>
      <c r="E3041" s="114"/>
      <c r="F3041" s="4037">
        <f t="shared" si="119"/>
        <v>0</v>
      </c>
      <c r="G3041" s="1811"/>
      <c r="H3041" s="2982"/>
      <c r="I3041" s="525"/>
      <c r="J3041" s="1815"/>
      <c r="K3041" s="2983"/>
      <c r="L3041" s="2984"/>
      <c r="M3041" s="1438"/>
      <c r="N3041" s="251"/>
      <c r="O3041" s="253"/>
      <c r="P3041" s="253"/>
      <c r="Q3041" s="2985"/>
      <c r="R3041" s="250"/>
      <c r="S3041" s="250"/>
      <c r="T3041" s="250"/>
      <c r="U3041" s="250"/>
      <c r="V3041" s="250"/>
      <c r="W3041" s="250"/>
      <c r="X3041" s="250"/>
      <c r="Y3041" s="250"/>
      <c r="Z3041" s="251"/>
      <c r="AA3041" s="251"/>
      <c r="AB3041" s="250"/>
      <c r="AC3041" s="265">
        <v>0</v>
      </c>
      <c r="AD3041" s="4040">
        <v>0</v>
      </c>
      <c r="AE3041" s="265">
        <f t="shared" si="118"/>
        <v>0</v>
      </c>
      <c r="AF3041" s="31"/>
      <c r="AG3041" s="26"/>
    </row>
    <row r="3042" spans="1:33" ht="30" customHeight="1">
      <c r="A3042" s="2981"/>
      <c r="B3042" s="1812"/>
      <c r="C3042" s="1813"/>
      <c r="D3042" s="1813"/>
      <c r="E3042" s="114"/>
      <c r="F3042" s="4037">
        <f t="shared" si="119"/>
        <v>0</v>
      </c>
      <c r="G3042" s="1811"/>
      <c r="H3042" s="2982"/>
      <c r="I3042" s="525"/>
      <c r="J3042" s="1815"/>
      <c r="K3042" s="2983"/>
      <c r="L3042" s="2984"/>
      <c r="M3042" s="1438"/>
      <c r="N3042" s="251"/>
      <c r="O3042" s="253"/>
      <c r="P3042" s="253"/>
      <c r="Q3042" s="2985"/>
      <c r="R3042" s="250"/>
      <c r="S3042" s="250"/>
      <c r="T3042" s="250"/>
      <c r="U3042" s="250"/>
      <c r="V3042" s="250"/>
      <c r="W3042" s="250"/>
      <c r="X3042" s="250"/>
      <c r="Y3042" s="250"/>
      <c r="Z3042" s="251"/>
      <c r="AA3042" s="251"/>
      <c r="AB3042" s="250"/>
      <c r="AC3042" s="265">
        <v>0</v>
      </c>
      <c r="AD3042" s="4040">
        <v>0</v>
      </c>
      <c r="AE3042" s="265">
        <f t="shared" si="118"/>
        <v>0</v>
      </c>
      <c r="AF3042" s="31"/>
      <c r="AG3042" s="26"/>
    </row>
    <row r="3043" spans="1:33" ht="30" customHeight="1">
      <c r="A3043" s="2981"/>
      <c r="B3043" s="1812"/>
      <c r="C3043" s="1813"/>
      <c r="D3043" s="1813"/>
      <c r="E3043" s="114"/>
      <c r="F3043" s="4037">
        <f t="shared" si="119"/>
        <v>0</v>
      </c>
      <c r="G3043" s="1811"/>
      <c r="H3043" s="2982"/>
      <c r="I3043" s="525"/>
      <c r="J3043" s="1815"/>
      <c r="K3043" s="2983"/>
      <c r="L3043" s="2984"/>
      <c r="M3043" s="1438"/>
      <c r="N3043" s="251"/>
      <c r="O3043" s="253"/>
      <c r="P3043" s="253"/>
      <c r="Q3043" s="2985"/>
      <c r="R3043" s="250"/>
      <c r="S3043" s="250"/>
      <c r="T3043" s="250"/>
      <c r="U3043" s="250"/>
      <c r="V3043" s="250"/>
      <c r="W3043" s="250"/>
      <c r="X3043" s="250"/>
      <c r="Y3043" s="250"/>
      <c r="Z3043" s="251"/>
      <c r="AA3043" s="251"/>
      <c r="AB3043" s="250"/>
      <c r="AC3043" s="265">
        <v>0</v>
      </c>
      <c r="AD3043" s="4040">
        <v>0</v>
      </c>
      <c r="AE3043" s="265">
        <f t="shared" si="118"/>
        <v>0</v>
      </c>
      <c r="AF3043" s="31"/>
      <c r="AG3043" s="26"/>
    </row>
    <row r="3044" spans="1:33" ht="30" customHeight="1">
      <c r="A3044" s="2981"/>
      <c r="B3044" s="1812"/>
      <c r="C3044" s="1813"/>
      <c r="D3044" s="1813"/>
      <c r="E3044" s="114"/>
      <c r="F3044" s="4037">
        <f t="shared" si="119"/>
        <v>0</v>
      </c>
      <c r="G3044" s="1811"/>
      <c r="H3044" s="2982"/>
      <c r="I3044" s="525"/>
      <c r="J3044" s="1815"/>
      <c r="K3044" s="2983"/>
      <c r="L3044" s="2984"/>
      <c r="M3044" s="1438"/>
      <c r="N3044" s="251"/>
      <c r="O3044" s="253"/>
      <c r="P3044" s="253"/>
      <c r="Q3044" s="2985"/>
      <c r="R3044" s="250"/>
      <c r="S3044" s="250"/>
      <c r="T3044" s="250"/>
      <c r="U3044" s="250"/>
      <c r="V3044" s="250"/>
      <c r="W3044" s="250"/>
      <c r="X3044" s="250"/>
      <c r="Y3044" s="250"/>
      <c r="Z3044" s="251"/>
      <c r="AA3044" s="251"/>
      <c r="AB3044" s="250"/>
      <c r="AC3044" s="265">
        <v>0</v>
      </c>
      <c r="AD3044" s="4040">
        <v>0</v>
      </c>
      <c r="AE3044" s="265">
        <f t="shared" si="118"/>
        <v>0</v>
      </c>
      <c r="AF3044" s="31"/>
      <c r="AG3044" s="26"/>
    </row>
    <row r="3045" spans="1:33" ht="30" customHeight="1">
      <c r="A3045" s="2981"/>
      <c r="B3045" s="1812"/>
      <c r="C3045" s="1813"/>
      <c r="D3045" s="1813"/>
      <c r="E3045" s="114"/>
      <c r="F3045" s="4037">
        <f t="shared" si="119"/>
        <v>0</v>
      </c>
      <c r="G3045" s="1811"/>
      <c r="H3045" s="2982"/>
      <c r="I3045" s="525"/>
      <c r="J3045" s="1815"/>
      <c r="K3045" s="2983"/>
      <c r="L3045" s="2984"/>
      <c r="M3045" s="1438"/>
      <c r="N3045" s="251"/>
      <c r="O3045" s="253"/>
      <c r="P3045" s="253"/>
      <c r="Q3045" s="2985"/>
      <c r="R3045" s="250"/>
      <c r="S3045" s="250"/>
      <c r="T3045" s="250"/>
      <c r="U3045" s="250"/>
      <c r="V3045" s="250"/>
      <c r="W3045" s="250"/>
      <c r="X3045" s="250"/>
      <c r="Y3045" s="250"/>
      <c r="Z3045" s="251"/>
      <c r="AA3045" s="251"/>
      <c r="AB3045" s="250"/>
      <c r="AC3045" s="265">
        <v>0</v>
      </c>
      <c r="AD3045" s="4040">
        <v>0</v>
      </c>
      <c r="AE3045" s="265">
        <f t="shared" ref="AE3045:AE3088" si="120">SUM(AD3045*P3045+AC3045)</f>
        <v>0</v>
      </c>
      <c r="AF3045" s="31"/>
      <c r="AG3045" s="26"/>
    </row>
    <row r="3046" spans="1:33" ht="30" customHeight="1">
      <c r="A3046" s="2981"/>
      <c r="B3046" s="1812"/>
      <c r="C3046" s="1813"/>
      <c r="D3046" s="1813"/>
      <c r="E3046" s="114"/>
      <c r="F3046" s="4037">
        <f t="shared" si="119"/>
        <v>0</v>
      </c>
      <c r="G3046" s="1811"/>
      <c r="H3046" s="2982"/>
      <c r="I3046" s="525"/>
      <c r="J3046" s="1815"/>
      <c r="K3046" s="2983"/>
      <c r="L3046" s="2984"/>
      <c r="M3046" s="1438"/>
      <c r="N3046" s="251"/>
      <c r="O3046" s="253"/>
      <c r="P3046" s="253"/>
      <c r="Q3046" s="2985"/>
      <c r="R3046" s="250"/>
      <c r="S3046" s="250"/>
      <c r="T3046" s="250"/>
      <c r="U3046" s="250"/>
      <c r="V3046" s="250"/>
      <c r="W3046" s="250"/>
      <c r="X3046" s="250"/>
      <c r="Y3046" s="250"/>
      <c r="Z3046" s="251"/>
      <c r="AA3046" s="251"/>
      <c r="AB3046" s="250"/>
      <c r="AC3046" s="265">
        <v>0</v>
      </c>
      <c r="AD3046" s="4040">
        <v>0</v>
      </c>
      <c r="AE3046" s="265">
        <f t="shared" si="120"/>
        <v>0</v>
      </c>
      <c r="AF3046" s="31"/>
      <c r="AG3046" s="26"/>
    </row>
    <row r="3047" spans="1:33" ht="30" customHeight="1">
      <c r="A3047" s="2981"/>
      <c r="B3047" s="1812"/>
      <c r="C3047" s="1813"/>
      <c r="D3047" s="1813"/>
      <c r="E3047" s="114"/>
      <c r="F3047" s="4037">
        <f t="shared" si="119"/>
        <v>0</v>
      </c>
      <c r="G3047" s="1811"/>
      <c r="H3047" s="2982"/>
      <c r="I3047" s="525"/>
      <c r="J3047" s="1815"/>
      <c r="K3047" s="2983"/>
      <c r="L3047" s="2984"/>
      <c r="M3047" s="1438"/>
      <c r="N3047" s="251"/>
      <c r="O3047" s="253"/>
      <c r="P3047" s="253"/>
      <c r="Q3047" s="2985"/>
      <c r="R3047" s="250"/>
      <c r="S3047" s="250"/>
      <c r="T3047" s="250"/>
      <c r="U3047" s="250"/>
      <c r="V3047" s="250"/>
      <c r="W3047" s="250"/>
      <c r="X3047" s="250"/>
      <c r="Y3047" s="250"/>
      <c r="Z3047" s="251"/>
      <c r="AA3047" s="251"/>
      <c r="AB3047" s="250"/>
      <c r="AC3047" s="265">
        <v>0</v>
      </c>
      <c r="AD3047" s="4040">
        <v>0</v>
      </c>
      <c r="AE3047" s="265">
        <f t="shared" si="120"/>
        <v>0</v>
      </c>
      <c r="AF3047" s="31"/>
      <c r="AG3047" s="26"/>
    </row>
    <row r="3048" spans="1:33" ht="30" customHeight="1">
      <c r="A3048" s="2981"/>
      <c r="B3048" s="1812"/>
      <c r="C3048" s="1813"/>
      <c r="D3048" s="1813"/>
      <c r="E3048" s="114"/>
      <c r="F3048" s="4037">
        <f t="shared" si="119"/>
        <v>0</v>
      </c>
      <c r="G3048" s="1811"/>
      <c r="H3048" s="2982"/>
      <c r="I3048" s="525"/>
      <c r="J3048" s="1815"/>
      <c r="K3048" s="2983"/>
      <c r="L3048" s="2984"/>
      <c r="M3048" s="1438"/>
      <c r="N3048" s="251"/>
      <c r="O3048" s="253"/>
      <c r="P3048" s="253"/>
      <c r="Q3048" s="2985"/>
      <c r="R3048" s="250"/>
      <c r="S3048" s="250"/>
      <c r="T3048" s="250"/>
      <c r="U3048" s="250"/>
      <c r="V3048" s="250"/>
      <c r="W3048" s="250"/>
      <c r="X3048" s="250"/>
      <c r="Y3048" s="250"/>
      <c r="Z3048" s="251"/>
      <c r="AA3048" s="251"/>
      <c r="AB3048" s="250"/>
      <c r="AC3048" s="265">
        <v>0</v>
      </c>
      <c r="AD3048" s="4040">
        <v>0</v>
      </c>
      <c r="AE3048" s="265">
        <f t="shared" si="120"/>
        <v>0</v>
      </c>
      <c r="AF3048" s="31"/>
      <c r="AG3048" s="26"/>
    </row>
    <row r="3049" spans="1:33" ht="30" customHeight="1">
      <c r="A3049" s="2981"/>
      <c r="B3049" s="1812"/>
      <c r="C3049" s="1813"/>
      <c r="D3049" s="1813"/>
      <c r="E3049" s="114"/>
      <c r="F3049" s="4037">
        <f t="shared" si="119"/>
        <v>0</v>
      </c>
      <c r="G3049" s="1811"/>
      <c r="H3049" s="2982"/>
      <c r="I3049" s="525"/>
      <c r="J3049" s="1815"/>
      <c r="K3049" s="2983"/>
      <c r="L3049" s="2984"/>
      <c r="M3049" s="1438"/>
      <c r="N3049" s="251"/>
      <c r="O3049" s="253"/>
      <c r="P3049" s="253"/>
      <c r="Q3049" s="2985"/>
      <c r="R3049" s="250"/>
      <c r="S3049" s="250"/>
      <c r="T3049" s="250"/>
      <c r="U3049" s="250"/>
      <c r="V3049" s="250"/>
      <c r="W3049" s="250"/>
      <c r="X3049" s="250"/>
      <c r="Y3049" s="250"/>
      <c r="Z3049" s="251"/>
      <c r="AA3049" s="251"/>
      <c r="AB3049" s="250"/>
      <c r="AC3049" s="265">
        <v>0</v>
      </c>
      <c r="AD3049" s="4040">
        <v>0</v>
      </c>
      <c r="AE3049" s="265">
        <f t="shared" si="120"/>
        <v>0</v>
      </c>
      <c r="AF3049" s="31"/>
      <c r="AG3049" s="26"/>
    </row>
    <row r="3050" spans="1:33" ht="30" customHeight="1">
      <c r="A3050" s="2981"/>
      <c r="B3050" s="1812"/>
      <c r="C3050" s="1813"/>
      <c r="D3050" s="1813"/>
      <c r="E3050" s="114"/>
      <c r="F3050" s="4037">
        <f t="shared" si="119"/>
        <v>0</v>
      </c>
      <c r="G3050" s="1811"/>
      <c r="H3050" s="2982"/>
      <c r="I3050" s="525"/>
      <c r="J3050" s="1815"/>
      <c r="K3050" s="2983"/>
      <c r="L3050" s="2984"/>
      <c r="M3050" s="1438"/>
      <c r="N3050" s="251"/>
      <c r="O3050" s="253"/>
      <c r="P3050" s="253"/>
      <c r="Q3050" s="2985"/>
      <c r="R3050" s="250"/>
      <c r="S3050" s="250"/>
      <c r="T3050" s="250"/>
      <c r="U3050" s="250"/>
      <c r="V3050" s="250"/>
      <c r="W3050" s="250"/>
      <c r="X3050" s="250"/>
      <c r="Y3050" s="250"/>
      <c r="Z3050" s="251"/>
      <c r="AA3050" s="251"/>
      <c r="AB3050" s="250"/>
      <c r="AC3050" s="265">
        <v>0</v>
      </c>
      <c r="AD3050" s="4040">
        <v>0</v>
      </c>
      <c r="AE3050" s="265">
        <f t="shared" si="120"/>
        <v>0</v>
      </c>
      <c r="AF3050" s="31"/>
      <c r="AG3050" s="26"/>
    </row>
    <row r="3051" spans="1:33" ht="30" customHeight="1">
      <c r="A3051" s="2981"/>
      <c r="B3051" s="1812"/>
      <c r="C3051" s="1813"/>
      <c r="D3051" s="1813"/>
      <c r="E3051" s="114"/>
      <c r="F3051" s="4037">
        <f t="shared" si="119"/>
        <v>0</v>
      </c>
      <c r="G3051" s="1811"/>
      <c r="H3051" s="2982"/>
      <c r="I3051" s="525"/>
      <c r="J3051" s="1815"/>
      <c r="K3051" s="2983"/>
      <c r="L3051" s="2984"/>
      <c r="M3051" s="1438"/>
      <c r="N3051" s="251"/>
      <c r="O3051" s="253"/>
      <c r="P3051" s="253"/>
      <c r="Q3051" s="2985"/>
      <c r="R3051" s="250"/>
      <c r="S3051" s="250"/>
      <c r="T3051" s="250"/>
      <c r="U3051" s="250"/>
      <c r="V3051" s="250"/>
      <c r="W3051" s="250"/>
      <c r="X3051" s="250"/>
      <c r="Y3051" s="250"/>
      <c r="Z3051" s="251"/>
      <c r="AA3051" s="251"/>
      <c r="AB3051" s="250"/>
      <c r="AC3051" s="265">
        <v>0</v>
      </c>
      <c r="AD3051" s="4040">
        <v>0</v>
      </c>
      <c r="AE3051" s="265">
        <f t="shared" si="120"/>
        <v>0</v>
      </c>
      <c r="AF3051" s="31"/>
      <c r="AG3051" s="26"/>
    </row>
    <row r="3052" spans="1:33" ht="30" customHeight="1">
      <c r="A3052" s="2981"/>
      <c r="B3052" s="1812"/>
      <c r="C3052" s="1813"/>
      <c r="D3052" s="1813"/>
      <c r="E3052" s="114"/>
      <c r="F3052" s="4037">
        <f t="shared" si="119"/>
        <v>0</v>
      </c>
      <c r="G3052" s="1811"/>
      <c r="H3052" s="2982"/>
      <c r="I3052" s="525"/>
      <c r="J3052" s="1815"/>
      <c r="K3052" s="2983"/>
      <c r="L3052" s="2984"/>
      <c r="M3052" s="1438"/>
      <c r="N3052" s="251"/>
      <c r="O3052" s="253"/>
      <c r="P3052" s="253"/>
      <c r="Q3052" s="2985"/>
      <c r="R3052" s="250"/>
      <c r="S3052" s="250"/>
      <c r="T3052" s="250"/>
      <c r="U3052" s="250"/>
      <c r="V3052" s="250"/>
      <c r="W3052" s="250"/>
      <c r="X3052" s="250"/>
      <c r="Y3052" s="250"/>
      <c r="Z3052" s="251"/>
      <c r="AA3052" s="251"/>
      <c r="AB3052" s="250"/>
      <c r="AC3052" s="265">
        <v>0</v>
      </c>
      <c r="AD3052" s="4040">
        <v>0</v>
      </c>
      <c r="AE3052" s="265">
        <f t="shared" si="120"/>
        <v>0</v>
      </c>
      <c r="AF3052" s="31"/>
      <c r="AG3052" s="26"/>
    </row>
    <row r="3053" spans="1:33" ht="30" customHeight="1">
      <c r="A3053" s="2981"/>
      <c r="B3053" s="1812"/>
      <c r="C3053" s="1813"/>
      <c r="D3053" s="1813"/>
      <c r="E3053" s="114"/>
      <c r="F3053" s="4037">
        <f t="shared" si="119"/>
        <v>0</v>
      </c>
      <c r="G3053" s="1811"/>
      <c r="H3053" s="2982"/>
      <c r="I3053" s="525"/>
      <c r="J3053" s="1815"/>
      <c r="K3053" s="2983"/>
      <c r="L3053" s="2984"/>
      <c r="M3053" s="1438"/>
      <c r="N3053" s="251"/>
      <c r="O3053" s="253"/>
      <c r="P3053" s="253"/>
      <c r="Q3053" s="2985"/>
      <c r="R3053" s="250"/>
      <c r="S3053" s="250"/>
      <c r="T3053" s="250"/>
      <c r="U3053" s="250"/>
      <c r="V3053" s="250"/>
      <c r="W3053" s="250"/>
      <c r="X3053" s="250"/>
      <c r="Y3053" s="250"/>
      <c r="Z3053" s="251"/>
      <c r="AA3053" s="251"/>
      <c r="AB3053" s="250"/>
      <c r="AC3053" s="265">
        <v>0</v>
      </c>
      <c r="AD3053" s="4040">
        <v>0</v>
      </c>
      <c r="AE3053" s="265">
        <f t="shared" si="120"/>
        <v>0</v>
      </c>
      <c r="AF3053" s="31"/>
      <c r="AG3053" s="26"/>
    </row>
    <row r="3054" spans="1:33" ht="30" customHeight="1">
      <c r="A3054" s="2981"/>
      <c r="B3054" s="1812"/>
      <c r="C3054" s="1813"/>
      <c r="D3054" s="1813"/>
      <c r="E3054" s="114"/>
      <c r="F3054" s="4037">
        <f t="shared" si="119"/>
        <v>0</v>
      </c>
      <c r="G3054" s="1811"/>
      <c r="H3054" s="2982"/>
      <c r="I3054" s="525"/>
      <c r="J3054" s="1815"/>
      <c r="K3054" s="2983"/>
      <c r="L3054" s="2984"/>
      <c r="M3054" s="1438"/>
      <c r="N3054" s="251"/>
      <c r="O3054" s="253"/>
      <c r="P3054" s="253"/>
      <c r="Q3054" s="2985"/>
      <c r="R3054" s="250"/>
      <c r="S3054" s="250"/>
      <c r="T3054" s="250"/>
      <c r="U3054" s="250"/>
      <c r="V3054" s="250"/>
      <c r="W3054" s="250"/>
      <c r="X3054" s="250"/>
      <c r="Y3054" s="250"/>
      <c r="Z3054" s="251"/>
      <c r="AA3054" s="251"/>
      <c r="AB3054" s="250"/>
      <c r="AC3054" s="265">
        <v>0</v>
      </c>
      <c r="AD3054" s="4040">
        <v>0</v>
      </c>
      <c r="AE3054" s="265">
        <f t="shared" si="120"/>
        <v>0</v>
      </c>
      <c r="AF3054" s="31"/>
      <c r="AG3054" s="26"/>
    </row>
    <row r="3055" spans="1:33" ht="30" customHeight="1">
      <c r="A3055" s="2981"/>
      <c r="B3055" s="1812"/>
      <c r="C3055" s="1813"/>
      <c r="D3055" s="1813"/>
      <c r="E3055" s="114"/>
      <c r="F3055" s="4037">
        <f t="shared" si="119"/>
        <v>0</v>
      </c>
      <c r="G3055" s="1811"/>
      <c r="H3055" s="2982"/>
      <c r="I3055" s="525"/>
      <c r="J3055" s="1815"/>
      <c r="K3055" s="2983"/>
      <c r="L3055" s="2984"/>
      <c r="M3055" s="1438"/>
      <c r="N3055" s="251"/>
      <c r="O3055" s="253"/>
      <c r="P3055" s="253"/>
      <c r="Q3055" s="2985"/>
      <c r="R3055" s="250"/>
      <c r="S3055" s="250"/>
      <c r="T3055" s="250"/>
      <c r="U3055" s="250"/>
      <c r="V3055" s="250"/>
      <c r="W3055" s="250"/>
      <c r="X3055" s="250"/>
      <c r="Y3055" s="250"/>
      <c r="Z3055" s="251"/>
      <c r="AA3055" s="251"/>
      <c r="AB3055" s="250"/>
      <c r="AC3055" s="265">
        <v>0</v>
      </c>
      <c r="AD3055" s="4040">
        <v>0</v>
      </c>
      <c r="AE3055" s="265">
        <f t="shared" si="120"/>
        <v>0</v>
      </c>
      <c r="AF3055" s="31"/>
      <c r="AG3055" s="26"/>
    </row>
    <row r="3056" spans="1:33" ht="30" customHeight="1">
      <c r="A3056" s="2981"/>
      <c r="B3056" s="1812"/>
      <c r="C3056" s="1813"/>
      <c r="D3056" s="1813"/>
      <c r="E3056" s="114"/>
      <c r="F3056" s="4037">
        <f t="shared" si="119"/>
        <v>0</v>
      </c>
      <c r="G3056" s="1811"/>
      <c r="H3056" s="2982"/>
      <c r="I3056" s="525"/>
      <c r="J3056" s="1815"/>
      <c r="K3056" s="2983"/>
      <c r="L3056" s="2984"/>
      <c r="M3056" s="1438"/>
      <c r="N3056" s="251"/>
      <c r="O3056" s="253"/>
      <c r="P3056" s="253"/>
      <c r="Q3056" s="2985"/>
      <c r="R3056" s="250"/>
      <c r="S3056" s="250"/>
      <c r="T3056" s="250"/>
      <c r="U3056" s="250"/>
      <c r="V3056" s="250"/>
      <c r="W3056" s="250"/>
      <c r="X3056" s="250"/>
      <c r="Y3056" s="250"/>
      <c r="Z3056" s="251"/>
      <c r="AA3056" s="251"/>
      <c r="AB3056" s="250"/>
      <c r="AC3056" s="265">
        <v>0</v>
      </c>
      <c r="AD3056" s="4040">
        <v>0</v>
      </c>
      <c r="AE3056" s="265">
        <f t="shared" si="120"/>
        <v>0</v>
      </c>
      <c r="AF3056" s="31"/>
      <c r="AG3056" s="26"/>
    </row>
    <row r="3057" spans="1:33" ht="30" customHeight="1">
      <c r="A3057" s="2981"/>
      <c r="B3057" s="1812"/>
      <c r="C3057" s="1813"/>
      <c r="D3057" s="1813"/>
      <c r="E3057" s="114"/>
      <c r="F3057" s="4037">
        <f t="shared" si="119"/>
        <v>0</v>
      </c>
      <c r="G3057" s="1811"/>
      <c r="H3057" s="2982"/>
      <c r="I3057" s="525"/>
      <c r="J3057" s="1815"/>
      <c r="K3057" s="2983"/>
      <c r="L3057" s="2984"/>
      <c r="M3057" s="1438"/>
      <c r="N3057" s="251"/>
      <c r="O3057" s="253"/>
      <c r="P3057" s="253"/>
      <c r="Q3057" s="2985"/>
      <c r="R3057" s="250"/>
      <c r="S3057" s="250"/>
      <c r="T3057" s="250"/>
      <c r="U3057" s="250"/>
      <c r="V3057" s="250"/>
      <c r="W3057" s="250"/>
      <c r="X3057" s="250"/>
      <c r="Y3057" s="250"/>
      <c r="Z3057" s="251"/>
      <c r="AA3057" s="251"/>
      <c r="AB3057" s="250"/>
      <c r="AC3057" s="265">
        <v>0</v>
      </c>
      <c r="AD3057" s="4040">
        <v>0</v>
      </c>
      <c r="AE3057" s="265">
        <f t="shared" si="120"/>
        <v>0</v>
      </c>
      <c r="AF3057" s="31"/>
      <c r="AG3057" s="26"/>
    </row>
    <row r="3058" spans="1:33" ht="30" customHeight="1">
      <c r="A3058" s="2981"/>
      <c r="B3058" s="1812"/>
      <c r="C3058" s="1813"/>
      <c r="D3058" s="1813"/>
      <c r="E3058" s="114"/>
      <c r="F3058" s="4037">
        <f t="shared" si="119"/>
        <v>0</v>
      </c>
      <c r="G3058" s="1811"/>
      <c r="H3058" s="2982"/>
      <c r="I3058" s="525"/>
      <c r="J3058" s="1815"/>
      <c r="K3058" s="2983"/>
      <c r="L3058" s="2984"/>
      <c r="M3058" s="1438"/>
      <c r="N3058" s="251"/>
      <c r="O3058" s="253"/>
      <c r="P3058" s="253"/>
      <c r="Q3058" s="2985"/>
      <c r="R3058" s="250"/>
      <c r="S3058" s="250"/>
      <c r="T3058" s="250"/>
      <c r="U3058" s="250"/>
      <c r="V3058" s="250"/>
      <c r="W3058" s="250"/>
      <c r="X3058" s="250"/>
      <c r="Y3058" s="250"/>
      <c r="Z3058" s="251"/>
      <c r="AA3058" s="251"/>
      <c r="AB3058" s="250"/>
      <c r="AC3058" s="265">
        <v>0</v>
      </c>
      <c r="AD3058" s="4040">
        <v>0</v>
      </c>
      <c r="AE3058" s="265">
        <f t="shared" si="120"/>
        <v>0</v>
      </c>
      <c r="AF3058" s="31"/>
      <c r="AG3058" s="26"/>
    </row>
    <row r="3059" spans="1:33" ht="30" customHeight="1">
      <c r="A3059" s="2981"/>
      <c r="B3059" s="1812"/>
      <c r="C3059" s="1813"/>
      <c r="D3059" s="1813"/>
      <c r="E3059" s="114"/>
      <c r="F3059" s="4037">
        <f t="shared" si="119"/>
        <v>0</v>
      </c>
      <c r="G3059" s="1811"/>
      <c r="H3059" s="2982"/>
      <c r="I3059" s="525"/>
      <c r="J3059" s="1815"/>
      <c r="K3059" s="2983"/>
      <c r="L3059" s="2984"/>
      <c r="M3059" s="1438"/>
      <c r="N3059" s="251"/>
      <c r="O3059" s="253"/>
      <c r="P3059" s="253"/>
      <c r="Q3059" s="2985"/>
      <c r="R3059" s="250"/>
      <c r="S3059" s="250"/>
      <c r="T3059" s="250"/>
      <c r="U3059" s="250"/>
      <c r="V3059" s="250"/>
      <c r="W3059" s="250"/>
      <c r="X3059" s="250"/>
      <c r="Y3059" s="250"/>
      <c r="Z3059" s="251"/>
      <c r="AA3059" s="251"/>
      <c r="AB3059" s="250"/>
      <c r="AC3059" s="265">
        <v>0</v>
      </c>
      <c r="AD3059" s="4040">
        <v>0</v>
      </c>
      <c r="AE3059" s="265">
        <f t="shared" si="120"/>
        <v>0</v>
      </c>
      <c r="AF3059" s="31"/>
      <c r="AG3059" s="26"/>
    </row>
    <row r="3060" spans="1:33" ht="30" customHeight="1">
      <c r="A3060" s="2981"/>
      <c r="B3060" s="1812"/>
      <c r="C3060" s="1813"/>
      <c r="D3060" s="1813"/>
      <c r="E3060" s="114"/>
      <c r="F3060" s="4037">
        <f t="shared" si="119"/>
        <v>0</v>
      </c>
      <c r="G3060" s="1811"/>
      <c r="H3060" s="2982"/>
      <c r="I3060" s="525"/>
      <c r="J3060" s="1815"/>
      <c r="K3060" s="2983"/>
      <c r="L3060" s="2984"/>
      <c r="M3060" s="1438"/>
      <c r="N3060" s="251"/>
      <c r="O3060" s="253"/>
      <c r="P3060" s="253"/>
      <c r="Q3060" s="2985"/>
      <c r="R3060" s="250"/>
      <c r="S3060" s="250"/>
      <c r="T3060" s="250"/>
      <c r="U3060" s="250"/>
      <c r="V3060" s="250"/>
      <c r="W3060" s="250"/>
      <c r="X3060" s="250"/>
      <c r="Y3060" s="250"/>
      <c r="Z3060" s="251"/>
      <c r="AA3060" s="251"/>
      <c r="AB3060" s="250"/>
      <c r="AC3060" s="265">
        <v>0</v>
      </c>
      <c r="AD3060" s="4040">
        <v>0</v>
      </c>
      <c r="AE3060" s="265">
        <f t="shared" si="120"/>
        <v>0</v>
      </c>
      <c r="AF3060" s="31"/>
      <c r="AG3060" s="26"/>
    </row>
    <row r="3061" spans="1:33" ht="30" customHeight="1">
      <c r="A3061" s="2981"/>
      <c r="B3061" s="1812"/>
      <c r="C3061" s="1813"/>
      <c r="D3061" s="1813"/>
      <c r="E3061" s="114"/>
      <c r="F3061" s="4037">
        <f t="shared" si="119"/>
        <v>0</v>
      </c>
      <c r="G3061" s="1811"/>
      <c r="H3061" s="2982"/>
      <c r="I3061" s="525"/>
      <c r="J3061" s="1815"/>
      <c r="K3061" s="2983"/>
      <c r="L3061" s="2984"/>
      <c r="M3061" s="1438"/>
      <c r="N3061" s="251"/>
      <c r="O3061" s="253"/>
      <c r="P3061" s="253"/>
      <c r="Q3061" s="2985"/>
      <c r="R3061" s="250"/>
      <c r="S3061" s="250"/>
      <c r="T3061" s="250"/>
      <c r="U3061" s="250"/>
      <c r="V3061" s="250"/>
      <c r="W3061" s="250"/>
      <c r="X3061" s="250"/>
      <c r="Y3061" s="250"/>
      <c r="Z3061" s="251"/>
      <c r="AA3061" s="251"/>
      <c r="AB3061" s="250"/>
      <c r="AC3061" s="265">
        <v>0</v>
      </c>
      <c r="AD3061" s="4040">
        <v>0</v>
      </c>
      <c r="AE3061" s="265">
        <f t="shared" si="120"/>
        <v>0</v>
      </c>
      <c r="AF3061" s="31"/>
      <c r="AG3061" s="26"/>
    </row>
    <row r="3062" spans="1:33" ht="30" customHeight="1">
      <c r="A3062" s="2981"/>
      <c r="B3062" s="1812"/>
      <c r="C3062" s="1813"/>
      <c r="D3062" s="1813"/>
      <c r="E3062" s="114"/>
      <c r="F3062" s="4037">
        <f t="shared" si="119"/>
        <v>0</v>
      </c>
      <c r="G3062" s="1811"/>
      <c r="H3062" s="2982"/>
      <c r="I3062" s="525"/>
      <c r="J3062" s="1815"/>
      <c r="K3062" s="2983"/>
      <c r="L3062" s="2984"/>
      <c r="M3062" s="1438"/>
      <c r="N3062" s="251"/>
      <c r="O3062" s="253"/>
      <c r="P3062" s="253"/>
      <c r="Q3062" s="2985"/>
      <c r="R3062" s="250"/>
      <c r="S3062" s="250"/>
      <c r="T3062" s="250"/>
      <c r="U3062" s="250"/>
      <c r="V3062" s="250"/>
      <c r="W3062" s="250"/>
      <c r="X3062" s="250"/>
      <c r="Y3062" s="250"/>
      <c r="Z3062" s="251"/>
      <c r="AA3062" s="251"/>
      <c r="AB3062" s="250"/>
      <c r="AC3062" s="265">
        <v>0</v>
      </c>
      <c r="AD3062" s="4040">
        <v>0</v>
      </c>
      <c r="AE3062" s="265">
        <f t="shared" si="120"/>
        <v>0</v>
      </c>
      <c r="AF3062" s="31"/>
      <c r="AG3062" s="26"/>
    </row>
    <row r="3063" spans="1:33" ht="30" customHeight="1">
      <c r="A3063" s="2981"/>
      <c r="B3063" s="1812"/>
      <c r="C3063" s="1813"/>
      <c r="D3063" s="1813"/>
      <c r="E3063" s="114"/>
      <c r="F3063" s="4037">
        <f t="shared" si="119"/>
        <v>0</v>
      </c>
      <c r="G3063" s="1811"/>
      <c r="H3063" s="2982"/>
      <c r="I3063" s="525"/>
      <c r="J3063" s="1815"/>
      <c r="K3063" s="2983"/>
      <c r="L3063" s="2984"/>
      <c r="M3063" s="1438"/>
      <c r="N3063" s="251"/>
      <c r="O3063" s="253"/>
      <c r="P3063" s="253"/>
      <c r="Q3063" s="2985"/>
      <c r="R3063" s="250"/>
      <c r="S3063" s="250"/>
      <c r="T3063" s="250"/>
      <c r="U3063" s="250"/>
      <c r="V3063" s="250"/>
      <c r="W3063" s="250"/>
      <c r="X3063" s="250"/>
      <c r="Y3063" s="250"/>
      <c r="Z3063" s="251"/>
      <c r="AA3063" s="251"/>
      <c r="AB3063" s="250"/>
      <c r="AC3063" s="265">
        <v>0</v>
      </c>
      <c r="AD3063" s="4040">
        <v>0</v>
      </c>
      <c r="AE3063" s="265">
        <f t="shared" si="120"/>
        <v>0</v>
      </c>
      <c r="AF3063" s="31"/>
      <c r="AG3063" s="26"/>
    </row>
    <row r="3064" spans="1:33" ht="30" customHeight="1">
      <c r="A3064" s="2981"/>
      <c r="B3064" s="1812"/>
      <c r="C3064" s="1813"/>
      <c r="D3064" s="1813"/>
      <c r="E3064" s="114"/>
      <c r="F3064" s="4037">
        <f t="shared" si="119"/>
        <v>0</v>
      </c>
      <c r="G3064" s="1811"/>
      <c r="H3064" s="2982"/>
      <c r="I3064" s="525"/>
      <c r="J3064" s="1815"/>
      <c r="K3064" s="2983"/>
      <c r="L3064" s="2984"/>
      <c r="M3064" s="1438"/>
      <c r="N3064" s="251"/>
      <c r="O3064" s="253"/>
      <c r="P3064" s="253"/>
      <c r="Q3064" s="2985"/>
      <c r="R3064" s="250"/>
      <c r="S3064" s="250"/>
      <c r="T3064" s="250"/>
      <c r="U3064" s="250"/>
      <c r="V3064" s="250"/>
      <c r="W3064" s="250"/>
      <c r="X3064" s="250"/>
      <c r="Y3064" s="250"/>
      <c r="Z3064" s="251"/>
      <c r="AA3064" s="251"/>
      <c r="AB3064" s="250"/>
      <c r="AC3064" s="265">
        <v>0</v>
      </c>
      <c r="AD3064" s="4040">
        <v>0</v>
      </c>
      <c r="AE3064" s="265">
        <f t="shared" si="120"/>
        <v>0</v>
      </c>
      <c r="AF3064" s="31"/>
      <c r="AG3064" s="26"/>
    </row>
    <row r="3065" spans="1:33" ht="30" customHeight="1">
      <c r="A3065" s="2981"/>
      <c r="B3065" s="1812"/>
      <c r="C3065" s="1813"/>
      <c r="D3065" s="1813"/>
      <c r="E3065" s="114"/>
      <c r="F3065" s="4037">
        <f t="shared" si="119"/>
        <v>0</v>
      </c>
      <c r="G3065" s="1811"/>
      <c r="H3065" s="2982"/>
      <c r="I3065" s="525"/>
      <c r="J3065" s="1815"/>
      <c r="K3065" s="2983"/>
      <c r="L3065" s="2984"/>
      <c r="M3065" s="1438"/>
      <c r="N3065" s="251"/>
      <c r="O3065" s="253"/>
      <c r="P3065" s="253"/>
      <c r="Q3065" s="2985"/>
      <c r="R3065" s="250"/>
      <c r="S3065" s="250"/>
      <c r="T3065" s="250"/>
      <c r="U3065" s="250"/>
      <c r="V3065" s="250"/>
      <c r="W3065" s="250"/>
      <c r="X3065" s="250"/>
      <c r="Y3065" s="250"/>
      <c r="Z3065" s="251"/>
      <c r="AA3065" s="251"/>
      <c r="AB3065" s="250"/>
      <c r="AC3065" s="265">
        <v>0</v>
      </c>
      <c r="AD3065" s="4040">
        <v>0</v>
      </c>
      <c r="AE3065" s="265">
        <f t="shared" si="120"/>
        <v>0</v>
      </c>
      <c r="AF3065" s="31"/>
      <c r="AG3065" s="26"/>
    </row>
    <row r="3066" spans="1:33" ht="30" customHeight="1">
      <c r="A3066" s="2981"/>
      <c r="B3066" s="1812"/>
      <c r="C3066" s="1813"/>
      <c r="D3066" s="1813"/>
      <c r="E3066" s="114"/>
      <c r="F3066" s="4037">
        <f t="shared" si="119"/>
        <v>0</v>
      </c>
      <c r="G3066" s="1811"/>
      <c r="H3066" s="2982"/>
      <c r="I3066" s="525"/>
      <c r="J3066" s="1815"/>
      <c r="K3066" s="2983"/>
      <c r="L3066" s="2984"/>
      <c r="M3066" s="1438"/>
      <c r="N3066" s="251"/>
      <c r="O3066" s="253"/>
      <c r="P3066" s="253"/>
      <c r="Q3066" s="2985"/>
      <c r="R3066" s="250"/>
      <c r="S3066" s="250"/>
      <c r="T3066" s="250"/>
      <c r="U3066" s="250"/>
      <c r="V3066" s="250"/>
      <c r="W3066" s="250"/>
      <c r="X3066" s="250"/>
      <c r="Y3066" s="250"/>
      <c r="Z3066" s="251"/>
      <c r="AA3066" s="251"/>
      <c r="AB3066" s="250"/>
      <c r="AC3066" s="265">
        <v>0</v>
      </c>
      <c r="AD3066" s="4040">
        <v>0</v>
      </c>
      <c r="AE3066" s="265">
        <f t="shared" si="120"/>
        <v>0</v>
      </c>
      <c r="AF3066" s="31"/>
      <c r="AG3066" s="26"/>
    </row>
    <row r="3067" spans="1:33" ht="30" customHeight="1">
      <c r="A3067" s="2981"/>
      <c r="B3067" s="1812"/>
      <c r="C3067" s="1813"/>
      <c r="D3067" s="1813"/>
      <c r="E3067" s="114"/>
      <c r="F3067" s="4037">
        <f t="shared" si="119"/>
        <v>0</v>
      </c>
      <c r="G3067" s="1811"/>
      <c r="H3067" s="2982"/>
      <c r="I3067" s="525"/>
      <c r="J3067" s="1815"/>
      <c r="K3067" s="2983"/>
      <c r="L3067" s="2984"/>
      <c r="M3067" s="1438"/>
      <c r="N3067" s="251"/>
      <c r="O3067" s="253"/>
      <c r="P3067" s="253"/>
      <c r="Q3067" s="2985"/>
      <c r="R3067" s="250"/>
      <c r="S3067" s="250"/>
      <c r="T3067" s="250"/>
      <c r="U3067" s="250"/>
      <c r="V3067" s="250"/>
      <c r="W3067" s="250"/>
      <c r="X3067" s="250"/>
      <c r="Y3067" s="250"/>
      <c r="Z3067" s="251"/>
      <c r="AA3067" s="251"/>
      <c r="AB3067" s="250"/>
      <c r="AC3067" s="265">
        <v>0</v>
      </c>
      <c r="AD3067" s="4040">
        <v>0</v>
      </c>
      <c r="AE3067" s="265">
        <f t="shared" si="120"/>
        <v>0</v>
      </c>
      <c r="AF3067" s="31"/>
      <c r="AG3067" s="26"/>
    </row>
    <row r="3068" spans="1:33" ht="30" customHeight="1">
      <c r="A3068" s="2981"/>
      <c r="B3068" s="1812"/>
      <c r="C3068" s="1813"/>
      <c r="D3068" s="1813"/>
      <c r="E3068" s="114"/>
      <c r="F3068" s="4037">
        <f t="shared" si="119"/>
        <v>0</v>
      </c>
      <c r="G3068" s="1811"/>
      <c r="H3068" s="2982"/>
      <c r="I3068" s="525"/>
      <c r="J3068" s="1815"/>
      <c r="K3068" s="2983"/>
      <c r="L3068" s="2984"/>
      <c r="M3068" s="1438"/>
      <c r="N3068" s="251"/>
      <c r="O3068" s="253"/>
      <c r="P3068" s="253"/>
      <c r="Q3068" s="2985"/>
      <c r="R3068" s="250"/>
      <c r="S3068" s="250"/>
      <c r="T3068" s="250"/>
      <c r="U3068" s="250"/>
      <c r="V3068" s="250"/>
      <c r="W3068" s="250"/>
      <c r="X3068" s="250"/>
      <c r="Y3068" s="250"/>
      <c r="Z3068" s="251"/>
      <c r="AA3068" s="251"/>
      <c r="AB3068" s="250"/>
      <c r="AC3068" s="265">
        <v>0</v>
      </c>
      <c r="AD3068" s="4040">
        <v>0</v>
      </c>
      <c r="AE3068" s="265">
        <f t="shared" si="120"/>
        <v>0</v>
      </c>
      <c r="AF3068" s="31"/>
      <c r="AG3068" s="26"/>
    </row>
    <row r="3069" spans="1:33" ht="30" customHeight="1">
      <c r="A3069" s="2981"/>
      <c r="B3069" s="1812"/>
      <c r="C3069" s="1813"/>
      <c r="D3069" s="1813"/>
      <c r="E3069" s="114"/>
      <c r="F3069" s="4037">
        <f t="shared" si="119"/>
        <v>0</v>
      </c>
      <c r="G3069" s="1811"/>
      <c r="H3069" s="2982"/>
      <c r="I3069" s="525"/>
      <c r="J3069" s="1815"/>
      <c r="K3069" s="2983"/>
      <c r="L3069" s="2984"/>
      <c r="M3069" s="1438"/>
      <c r="N3069" s="251"/>
      <c r="O3069" s="253"/>
      <c r="P3069" s="253"/>
      <c r="Q3069" s="2985"/>
      <c r="R3069" s="250"/>
      <c r="S3069" s="250"/>
      <c r="T3069" s="250"/>
      <c r="U3069" s="250"/>
      <c r="V3069" s="250"/>
      <c r="W3069" s="250"/>
      <c r="X3069" s="250"/>
      <c r="Y3069" s="250"/>
      <c r="Z3069" s="251"/>
      <c r="AA3069" s="251"/>
      <c r="AB3069" s="250"/>
      <c r="AC3069" s="265">
        <v>0</v>
      </c>
      <c r="AD3069" s="4040">
        <v>0</v>
      </c>
      <c r="AE3069" s="265">
        <f t="shared" si="120"/>
        <v>0</v>
      </c>
      <c r="AF3069" s="31"/>
      <c r="AG3069" s="26"/>
    </row>
    <row r="3070" spans="1:33" ht="30" customHeight="1">
      <c r="A3070" s="2981"/>
      <c r="B3070" s="1812"/>
      <c r="C3070" s="1813"/>
      <c r="D3070" s="1813"/>
      <c r="E3070" s="114"/>
      <c r="F3070" s="4037">
        <f t="shared" si="119"/>
        <v>0</v>
      </c>
      <c r="G3070" s="1811"/>
      <c r="H3070" s="2982"/>
      <c r="I3070" s="525"/>
      <c r="J3070" s="1815"/>
      <c r="K3070" s="2983"/>
      <c r="L3070" s="2984"/>
      <c r="M3070" s="1438"/>
      <c r="N3070" s="251"/>
      <c r="O3070" s="253"/>
      <c r="P3070" s="253"/>
      <c r="Q3070" s="2985"/>
      <c r="R3070" s="250"/>
      <c r="S3070" s="250"/>
      <c r="T3070" s="250"/>
      <c r="U3070" s="250"/>
      <c r="V3070" s="250"/>
      <c r="W3070" s="250"/>
      <c r="X3070" s="250"/>
      <c r="Y3070" s="250"/>
      <c r="Z3070" s="251"/>
      <c r="AA3070" s="251"/>
      <c r="AB3070" s="250"/>
      <c r="AC3070" s="265">
        <v>0</v>
      </c>
      <c r="AD3070" s="4040">
        <v>0</v>
      </c>
      <c r="AE3070" s="265">
        <f t="shared" si="120"/>
        <v>0</v>
      </c>
      <c r="AF3070" s="31"/>
      <c r="AG3070" s="26"/>
    </row>
    <row r="3071" spans="1:33" ht="30" customHeight="1">
      <c r="A3071" s="2981"/>
      <c r="B3071" s="1812"/>
      <c r="C3071" s="1813"/>
      <c r="D3071" s="1813"/>
      <c r="E3071" s="114"/>
      <c r="F3071" s="4037">
        <f t="shared" si="119"/>
        <v>0</v>
      </c>
      <c r="G3071" s="1811"/>
      <c r="H3071" s="2982"/>
      <c r="I3071" s="525"/>
      <c r="J3071" s="1815"/>
      <c r="K3071" s="2983"/>
      <c r="L3071" s="2984"/>
      <c r="M3071" s="1438"/>
      <c r="N3071" s="251"/>
      <c r="O3071" s="253"/>
      <c r="P3071" s="253"/>
      <c r="Q3071" s="2985"/>
      <c r="R3071" s="250"/>
      <c r="S3071" s="250"/>
      <c r="T3071" s="250"/>
      <c r="U3071" s="250"/>
      <c r="V3071" s="250"/>
      <c r="W3071" s="250"/>
      <c r="X3071" s="250"/>
      <c r="Y3071" s="250"/>
      <c r="Z3071" s="251"/>
      <c r="AA3071" s="251"/>
      <c r="AB3071" s="250"/>
      <c r="AC3071" s="265">
        <v>0</v>
      </c>
      <c r="AD3071" s="4040">
        <v>0</v>
      </c>
      <c r="AE3071" s="265">
        <f t="shared" si="120"/>
        <v>0</v>
      </c>
      <c r="AF3071" s="31"/>
      <c r="AG3071" s="26"/>
    </row>
    <row r="3072" spans="1:33" ht="30" customHeight="1">
      <c r="A3072" s="2981"/>
      <c r="B3072" s="1812"/>
      <c r="C3072" s="1813"/>
      <c r="D3072" s="1813"/>
      <c r="E3072" s="114"/>
      <c r="F3072" s="4037">
        <f t="shared" si="119"/>
        <v>0</v>
      </c>
      <c r="G3072" s="1811"/>
      <c r="H3072" s="2982"/>
      <c r="I3072" s="525"/>
      <c r="J3072" s="1815"/>
      <c r="K3072" s="2983"/>
      <c r="L3072" s="2984"/>
      <c r="M3072" s="1438"/>
      <c r="N3072" s="251"/>
      <c r="O3072" s="253"/>
      <c r="P3072" s="253"/>
      <c r="Q3072" s="2985"/>
      <c r="R3072" s="250"/>
      <c r="S3072" s="250"/>
      <c r="T3072" s="250"/>
      <c r="U3072" s="250"/>
      <c r="V3072" s="250"/>
      <c r="W3072" s="250"/>
      <c r="X3072" s="250"/>
      <c r="Y3072" s="250"/>
      <c r="Z3072" s="251"/>
      <c r="AA3072" s="251"/>
      <c r="AB3072" s="250"/>
      <c r="AC3072" s="265">
        <v>0</v>
      </c>
      <c r="AD3072" s="4040">
        <v>0</v>
      </c>
      <c r="AE3072" s="265">
        <f t="shared" si="120"/>
        <v>0</v>
      </c>
      <c r="AF3072" s="31"/>
      <c r="AG3072" s="26"/>
    </row>
    <row r="3073" spans="1:33" ht="30" customHeight="1">
      <c r="A3073" s="2981"/>
      <c r="B3073" s="1812"/>
      <c r="C3073" s="1813"/>
      <c r="D3073" s="1813"/>
      <c r="E3073" s="114"/>
      <c r="F3073" s="4037">
        <f t="shared" si="119"/>
        <v>0</v>
      </c>
      <c r="G3073" s="1811"/>
      <c r="H3073" s="2982"/>
      <c r="I3073" s="525"/>
      <c r="J3073" s="1815"/>
      <c r="K3073" s="2983"/>
      <c r="L3073" s="2984"/>
      <c r="M3073" s="1438"/>
      <c r="N3073" s="251"/>
      <c r="O3073" s="253"/>
      <c r="P3073" s="253"/>
      <c r="Q3073" s="2985"/>
      <c r="R3073" s="250"/>
      <c r="S3073" s="250"/>
      <c r="T3073" s="250"/>
      <c r="U3073" s="250"/>
      <c r="V3073" s="250"/>
      <c r="W3073" s="250"/>
      <c r="X3073" s="250"/>
      <c r="Y3073" s="250"/>
      <c r="Z3073" s="251"/>
      <c r="AA3073" s="251"/>
      <c r="AB3073" s="250"/>
      <c r="AC3073" s="265">
        <v>0</v>
      </c>
      <c r="AD3073" s="4040">
        <v>0</v>
      </c>
      <c r="AE3073" s="265">
        <f t="shared" si="120"/>
        <v>0</v>
      </c>
      <c r="AF3073" s="31"/>
      <c r="AG3073" s="26"/>
    </row>
    <row r="3074" spans="1:33" ht="30" customHeight="1">
      <c r="A3074" s="2981"/>
      <c r="B3074" s="1812"/>
      <c r="C3074" s="1813"/>
      <c r="D3074" s="1813"/>
      <c r="E3074" s="114"/>
      <c r="F3074" s="4037">
        <f t="shared" si="119"/>
        <v>0</v>
      </c>
      <c r="G3074" s="1811"/>
      <c r="H3074" s="2982"/>
      <c r="I3074" s="525"/>
      <c r="J3074" s="1815"/>
      <c r="K3074" s="2983"/>
      <c r="L3074" s="2984"/>
      <c r="M3074" s="1438"/>
      <c r="N3074" s="251"/>
      <c r="O3074" s="253"/>
      <c r="P3074" s="253"/>
      <c r="Q3074" s="2985"/>
      <c r="R3074" s="250"/>
      <c r="S3074" s="250"/>
      <c r="T3074" s="250"/>
      <c r="U3074" s="250"/>
      <c r="V3074" s="250"/>
      <c r="W3074" s="250"/>
      <c r="X3074" s="250"/>
      <c r="Y3074" s="250"/>
      <c r="Z3074" s="251"/>
      <c r="AA3074" s="251"/>
      <c r="AB3074" s="250"/>
      <c r="AC3074" s="265">
        <v>0</v>
      </c>
      <c r="AD3074" s="4040">
        <v>0</v>
      </c>
      <c r="AE3074" s="265">
        <f t="shared" si="120"/>
        <v>0</v>
      </c>
      <c r="AF3074" s="31"/>
      <c r="AG3074" s="26"/>
    </row>
    <row r="3075" spans="1:33" ht="30" customHeight="1">
      <c r="A3075" s="2981"/>
      <c r="B3075" s="1812"/>
      <c r="C3075" s="1813"/>
      <c r="D3075" s="1813"/>
      <c r="E3075" s="114"/>
      <c r="F3075" s="4037">
        <f t="shared" si="119"/>
        <v>0</v>
      </c>
      <c r="G3075" s="1811"/>
      <c r="H3075" s="2982"/>
      <c r="I3075" s="525"/>
      <c r="J3075" s="1815"/>
      <c r="K3075" s="2983"/>
      <c r="L3075" s="2984"/>
      <c r="M3075" s="1438"/>
      <c r="N3075" s="251"/>
      <c r="O3075" s="253"/>
      <c r="P3075" s="253"/>
      <c r="Q3075" s="2985"/>
      <c r="R3075" s="250"/>
      <c r="S3075" s="250"/>
      <c r="T3075" s="250"/>
      <c r="U3075" s="250"/>
      <c r="V3075" s="250"/>
      <c r="W3075" s="250"/>
      <c r="X3075" s="250"/>
      <c r="Y3075" s="250"/>
      <c r="Z3075" s="251"/>
      <c r="AA3075" s="251"/>
      <c r="AB3075" s="250"/>
      <c r="AC3075" s="265">
        <v>0</v>
      </c>
      <c r="AD3075" s="4040">
        <v>0</v>
      </c>
      <c r="AE3075" s="265">
        <f t="shared" si="120"/>
        <v>0</v>
      </c>
      <c r="AF3075" s="31"/>
      <c r="AG3075" s="26"/>
    </row>
    <row r="3076" spans="1:33" ht="30" customHeight="1">
      <c r="A3076" s="2981"/>
      <c r="B3076" s="1812"/>
      <c r="C3076" s="1813"/>
      <c r="D3076" s="1813"/>
      <c r="E3076" s="114"/>
      <c r="F3076" s="4037">
        <f t="shared" si="119"/>
        <v>0</v>
      </c>
      <c r="G3076" s="1811"/>
      <c r="H3076" s="2982"/>
      <c r="I3076" s="525"/>
      <c r="J3076" s="1815"/>
      <c r="K3076" s="2983"/>
      <c r="L3076" s="2984"/>
      <c r="M3076" s="1438"/>
      <c r="N3076" s="251"/>
      <c r="O3076" s="253"/>
      <c r="P3076" s="253"/>
      <c r="Q3076" s="2985"/>
      <c r="R3076" s="250"/>
      <c r="S3076" s="250"/>
      <c r="T3076" s="250"/>
      <c r="U3076" s="250"/>
      <c r="V3076" s="250"/>
      <c r="W3076" s="250"/>
      <c r="X3076" s="250"/>
      <c r="Y3076" s="250"/>
      <c r="Z3076" s="251"/>
      <c r="AA3076" s="251"/>
      <c r="AB3076" s="250"/>
      <c r="AC3076" s="265">
        <v>0</v>
      </c>
      <c r="AD3076" s="4040">
        <v>0</v>
      </c>
      <c r="AE3076" s="265">
        <f t="shared" si="120"/>
        <v>0</v>
      </c>
      <c r="AF3076" s="31"/>
      <c r="AG3076" s="26"/>
    </row>
    <row r="3077" spans="1:33" ht="30" customHeight="1">
      <c r="A3077" s="2981"/>
      <c r="B3077" s="1812"/>
      <c r="C3077" s="1813"/>
      <c r="D3077" s="1813"/>
      <c r="E3077" s="114"/>
      <c r="F3077" s="4037">
        <f t="shared" si="119"/>
        <v>0</v>
      </c>
      <c r="G3077" s="1811"/>
      <c r="H3077" s="2982"/>
      <c r="I3077" s="525"/>
      <c r="J3077" s="1815"/>
      <c r="K3077" s="2983"/>
      <c r="L3077" s="2984"/>
      <c r="M3077" s="1438"/>
      <c r="N3077" s="251"/>
      <c r="O3077" s="253"/>
      <c r="P3077" s="253"/>
      <c r="Q3077" s="2985"/>
      <c r="R3077" s="250"/>
      <c r="S3077" s="250"/>
      <c r="T3077" s="250"/>
      <c r="U3077" s="250"/>
      <c r="V3077" s="250"/>
      <c r="W3077" s="250"/>
      <c r="X3077" s="250"/>
      <c r="Y3077" s="250"/>
      <c r="Z3077" s="251"/>
      <c r="AA3077" s="251"/>
      <c r="AB3077" s="250"/>
      <c r="AC3077" s="265">
        <v>0</v>
      </c>
      <c r="AD3077" s="4040">
        <v>0</v>
      </c>
      <c r="AE3077" s="265">
        <f t="shared" si="120"/>
        <v>0</v>
      </c>
      <c r="AF3077" s="31"/>
      <c r="AG3077" s="26"/>
    </row>
    <row r="3078" spans="1:33" ht="30" customHeight="1">
      <c r="A3078" s="2981"/>
      <c r="B3078" s="1812"/>
      <c r="C3078" s="1813"/>
      <c r="D3078" s="1813"/>
      <c r="E3078" s="114"/>
      <c r="F3078" s="4037">
        <f t="shared" si="119"/>
        <v>0</v>
      </c>
      <c r="G3078" s="1811"/>
      <c r="H3078" s="2982"/>
      <c r="I3078" s="525"/>
      <c r="J3078" s="1815"/>
      <c r="K3078" s="2983"/>
      <c r="L3078" s="2984"/>
      <c r="M3078" s="1438"/>
      <c r="N3078" s="251"/>
      <c r="O3078" s="253"/>
      <c r="P3078" s="253"/>
      <c r="Q3078" s="2985"/>
      <c r="R3078" s="250"/>
      <c r="S3078" s="250"/>
      <c r="T3078" s="250"/>
      <c r="U3078" s="250"/>
      <c r="V3078" s="250"/>
      <c r="W3078" s="250"/>
      <c r="X3078" s="250"/>
      <c r="Y3078" s="250"/>
      <c r="Z3078" s="251"/>
      <c r="AA3078" s="251"/>
      <c r="AB3078" s="250"/>
      <c r="AC3078" s="265">
        <v>0</v>
      </c>
      <c r="AD3078" s="4040">
        <v>0</v>
      </c>
      <c r="AE3078" s="265">
        <f t="shared" si="120"/>
        <v>0</v>
      </c>
      <c r="AF3078" s="31"/>
      <c r="AG3078" s="26"/>
    </row>
    <row r="3079" spans="1:33" ht="30" customHeight="1">
      <c r="A3079" s="2981"/>
      <c r="B3079" s="1812"/>
      <c r="C3079" s="1813"/>
      <c r="D3079" s="1813"/>
      <c r="E3079" s="114"/>
      <c r="F3079" s="4037">
        <f t="shared" si="119"/>
        <v>0</v>
      </c>
      <c r="G3079" s="1811"/>
      <c r="H3079" s="2982"/>
      <c r="I3079" s="525"/>
      <c r="J3079" s="1815"/>
      <c r="K3079" s="2983"/>
      <c r="L3079" s="2984"/>
      <c r="M3079" s="1438"/>
      <c r="N3079" s="251"/>
      <c r="O3079" s="253"/>
      <c r="P3079" s="253"/>
      <c r="Q3079" s="2985"/>
      <c r="R3079" s="250"/>
      <c r="S3079" s="250"/>
      <c r="T3079" s="250"/>
      <c r="U3079" s="250"/>
      <c r="V3079" s="250"/>
      <c r="W3079" s="250"/>
      <c r="X3079" s="250"/>
      <c r="Y3079" s="250"/>
      <c r="Z3079" s="251"/>
      <c r="AA3079" s="251"/>
      <c r="AB3079" s="250"/>
      <c r="AC3079" s="265">
        <v>0</v>
      </c>
      <c r="AD3079" s="4040">
        <v>0</v>
      </c>
      <c r="AE3079" s="265">
        <f t="shared" si="120"/>
        <v>0</v>
      </c>
      <c r="AF3079" s="31"/>
      <c r="AG3079" s="26"/>
    </row>
    <row r="3080" spans="1:33" ht="30" customHeight="1">
      <c r="A3080" s="2981"/>
      <c r="B3080" s="1812"/>
      <c r="C3080" s="1813"/>
      <c r="D3080" s="1813"/>
      <c r="E3080" s="114"/>
      <c r="F3080" s="4037">
        <f t="shared" si="119"/>
        <v>0</v>
      </c>
      <c r="G3080" s="1811"/>
      <c r="H3080" s="2982"/>
      <c r="I3080" s="525"/>
      <c r="J3080" s="1815"/>
      <c r="K3080" s="2983"/>
      <c r="L3080" s="2984"/>
      <c r="M3080" s="1438"/>
      <c r="N3080" s="251"/>
      <c r="O3080" s="253"/>
      <c r="P3080" s="253"/>
      <c r="Q3080" s="2985"/>
      <c r="R3080" s="250"/>
      <c r="S3080" s="250"/>
      <c r="T3080" s="250"/>
      <c r="U3080" s="250"/>
      <c r="V3080" s="250"/>
      <c r="W3080" s="250"/>
      <c r="X3080" s="250"/>
      <c r="Y3080" s="250"/>
      <c r="Z3080" s="251"/>
      <c r="AA3080" s="251"/>
      <c r="AB3080" s="250"/>
      <c r="AC3080" s="265">
        <v>0</v>
      </c>
      <c r="AD3080" s="4040">
        <v>0</v>
      </c>
      <c r="AE3080" s="265">
        <f t="shared" si="120"/>
        <v>0</v>
      </c>
      <c r="AF3080" s="31"/>
      <c r="AG3080" s="26"/>
    </row>
    <row r="3081" spans="1:33" ht="30" customHeight="1">
      <c r="A3081" s="2981"/>
      <c r="B3081" s="1812"/>
      <c r="C3081" s="1813"/>
      <c r="D3081" s="1813"/>
      <c r="E3081" s="114"/>
      <c r="F3081" s="4037">
        <f t="shared" si="119"/>
        <v>0</v>
      </c>
      <c r="G3081" s="1811"/>
      <c r="H3081" s="2982"/>
      <c r="I3081" s="525"/>
      <c r="J3081" s="1815"/>
      <c r="K3081" s="2983"/>
      <c r="L3081" s="2984"/>
      <c r="M3081" s="1438"/>
      <c r="N3081" s="251"/>
      <c r="O3081" s="253"/>
      <c r="P3081" s="253"/>
      <c r="Q3081" s="2985"/>
      <c r="R3081" s="250"/>
      <c r="S3081" s="250"/>
      <c r="T3081" s="250"/>
      <c r="U3081" s="250"/>
      <c r="V3081" s="250"/>
      <c r="W3081" s="250"/>
      <c r="X3081" s="250"/>
      <c r="Y3081" s="250"/>
      <c r="Z3081" s="251"/>
      <c r="AA3081" s="251"/>
      <c r="AB3081" s="250"/>
      <c r="AC3081" s="265">
        <v>0</v>
      </c>
      <c r="AD3081" s="4040">
        <v>0</v>
      </c>
      <c r="AE3081" s="265">
        <f t="shared" si="120"/>
        <v>0</v>
      </c>
      <c r="AF3081" s="31"/>
      <c r="AG3081" s="26"/>
    </row>
    <row r="3082" spans="1:33" ht="30" customHeight="1">
      <c r="A3082" s="2981"/>
      <c r="B3082" s="1812"/>
      <c r="C3082" s="1813"/>
      <c r="D3082" s="1813"/>
      <c r="E3082" s="114"/>
      <c r="F3082" s="4037">
        <f t="shared" si="119"/>
        <v>0</v>
      </c>
      <c r="G3082" s="1811"/>
      <c r="H3082" s="2982"/>
      <c r="I3082" s="525"/>
      <c r="J3082" s="1815"/>
      <c r="K3082" s="2983"/>
      <c r="L3082" s="2984"/>
      <c r="M3082" s="1438"/>
      <c r="N3082" s="251"/>
      <c r="O3082" s="253"/>
      <c r="P3082" s="253"/>
      <c r="Q3082" s="2985"/>
      <c r="R3082" s="250"/>
      <c r="S3082" s="250"/>
      <c r="T3082" s="250"/>
      <c r="U3082" s="250"/>
      <c r="V3082" s="250"/>
      <c r="W3082" s="250"/>
      <c r="X3082" s="250"/>
      <c r="Y3082" s="250"/>
      <c r="Z3082" s="251"/>
      <c r="AA3082" s="251"/>
      <c r="AB3082" s="250"/>
      <c r="AC3082" s="265">
        <v>0</v>
      </c>
      <c r="AD3082" s="4040">
        <v>0</v>
      </c>
      <c r="AE3082" s="265">
        <f t="shared" si="120"/>
        <v>0</v>
      </c>
      <c r="AF3082" s="31"/>
      <c r="AG3082" s="26"/>
    </row>
    <row r="3083" spans="1:33" ht="30" customHeight="1">
      <c r="A3083" s="2981"/>
      <c r="B3083" s="1812"/>
      <c r="C3083" s="1813"/>
      <c r="D3083" s="1813"/>
      <c r="E3083" s="114"/>
      <c r="F3083" s="4037">
        <f t="shared" si="119"/>
        <v>0</v>
      </c>
      <c r="G3083" s="1811"/>
      <c r="H3083" s="2982"/>
      <c r="I3083" s="525"/>
      <c r="J3083" s="1815"/>
      <c r="K3083" s="2983"/>
      <c r="L3083" s="2984"/>
      <c r="M3083" s="1438"/>
      <c r="N3083" s="251"/>
      <c r="O3083" s="253"/>
      <c r="P3083" s="253"/>
      <c r="Q3083" s="2985"/>
      <c r="R3083" s="250"/>
      <c r="S3083" s="250"/>
      <c r="T3083" s="250"/>
      <c r="U3083" s="250"/>
      <c r="V3083" s="250"/>
      <c r="W3083" s="250"/>
      <c r="X3083" s="250"/>
      <c r="Y3083" s="250"/>
      <c r="Z3083" s="251"/>
      <c r="AA3083" s="251"/>
      <c r="AB3083" s="250"/>
      <c r="AC3083" s="265">
        <v>0</v>
      </c>
      <c r="AD3083" s="4040">
        <v>0</v>
      </c>
      <c r="AE3083" s="265">
        <f t="shared" si="120"/>
        <v>0</v>
      </c>
      <c r="AF3083" s="31"/>
      <c r="AG3083" s="26"/>
    </row>
    <row r="3084" spans="1:33" ht="30" customHeight="1">
      <c r="A3084" s="2981"/>
      <c r="B3084" s="1812"/>
      <c r="C3084" s="1813"/>
      <c r="D3084" s="1813"/>
      <c r="E3084" s="114"/>
      <c r="F3084" s="4037">
        <f t="shared" si="119"/>
        <v>0</v>
      </c>
      <c r="G3084" s="1811"/>
      <c r="H3084" s="2982"/>
      <c r="I3084" s="525"/>
      <c r="J3084" s="1815"/>
      <c r="K3084" s="2983"/>
      <c r="L3084" s="2984"/>
      <c r="M3084" s="1438"/>
      <c r="N3084" s="251"/>
      <c r="O3084" s="253"/>
      <c r="P3084" s="253"/>
      <c r="Q3084" s="2985"/>
      <c r="R3084" s="250"/>
      <c r="S3084" s="250"/>
      <c r="T3084" s="250"/>
      <c r="U3084" s="250"/>
      <c r="V3084" s="250"/>
      <c r="W3084" s="250"/>
      <c r="X3084" s="250"/>
      <c r="Y3084" s="250"/>
      <c r="Z3084" s="251"/>
      <c r="AA3084" s="251"/>
      <c r="AB3084" s="250"/>
      <c r="AC3084" s="265">
        <v>0</v>
      </c>
      <c r="AD3084" s="4040">
        <v>0</v>
      </c>
      <c r="AE3084" s="265">
        <f t="shared" si="120"/>
        <v>0</v>
      </c>
      <c r="AF3084" s="31"/>
      <c r="AG3084" s="26"/>
    </row>
    <row r="3085" spans="1:33" ht="30" customHeight="1">
      <c r="A3085" s="2981"/>
      <c r="B3085" s="1812"/>
      <c r="C3085" s="1813"/>
      <c r="D3085" s="1813"/>
      <c r="E3085" s="114"/>
      <c r="F3085" s="4037">
        <f t="shared" si="119"/>
        <v>0</v>
      </c>
      <c r="G3085" s="1811"/>
      <c r="H3085" s="2982"/>
      <c r="I3085" s="525"/>
      <c r="J3085" s="1815"/>
      <c r="K3085" s="2983"/>
      <c r="L3085" s="2984"/>
      <c r="M3085" s="1438"/>
      <c r="N3085" s="251"/>
      <c r="O3085" s="253"/>
      <c r="P3085" s="253"/>
      <c r="Q3085" s="2985"/>
      <c r="R3085" s="250"/>
      <c r="S3085" s="250"/>
      <c r="T3085" s="250"/>
      <c r="U3085" s="250"/>
      <c r="V3085" s="250"/>
      <c r="W3085" s="250"/>
      <c r="X3085" s="250"/>
      <c r="Y3085" s="250"/>
      <c r="Z3085" s="251"/>
      <c r="AA3085" s="251"/>
      <c r="AB3085" s="250"/>
      <c r="AC3085" s="265">
        <v>0</v>
      </c>
      <c r="AD3085" s="4040">
        <v>0</v>
      </c>
      <c r="AE3085" s="265">
        <f t="shared" si="120"/>
        <v>0</v>
      </c>
      <c r="AF3085" s="31"/>
      <c r="AG3085" s="26"/>
    </row>
    <row r="3086" spans="1:33" ht="30" customHeight="1">
      <c r="A3086" s="2981"/>
      <c r="B3086" s="1812"/>
      <c r="C3086" s="1813"/>
      <c r="D3086" s="1813"/>
      <c r="E3086" s="114"/>
      <c r="F3086" s="4037">
        <f t="shared" si="119"/>
        <v>0</v>
      </c>
      <c r="G3086" s="1811"/>
      <c r="H3086" s="2982"/>
      <c r="I3086" s="525"/>
      <c r="J3086" s="1815"/>
      <c r="K3086" s="2983"/>
      <c r="L3086" s="2984"/>
      <c r="M3086" s="1438"/>
      <c r="N3086" s="251"/>
      <c r="O3086" s="253"/>
      <c r="P3086" s="253"/>
      <c r="Q3086" s="2985"/>
      <c r="R3086" s="250"/>
      <c r="S3086" s="250"/>
      <c r="T3086" s="250"/>
      <c r="U3086" s="250"/>
      <c r="V3086" s="250"/>
      <c r="W3086" s="250"/>
      <c r="X3086" s="250"/>
      <c r="Y3086" s="250"/>
      <c r="Z3086" s="251"/>
      <c r="AA3086" s="251"/>
      <c r="AB3086" s="250"/>
      <c r="AC3086" s="33"/>
      <c r="AD3086" s="4040">
        <v>0</v>
      </c>
      <c r="AE3086" s="265">
        <f t="shared" si="120"/>
        <v>0</v>
      </c>
      <c r="AF3086" s="31"/>
      <c r="AG3086" s="26"/>
    </row>
    <row r="3087" spans="1:33" ht="30" customHeight="1">
      <c r="A3087" s="2981"/>
      <c r="B3087" s="1812"/>
      <c r="C3087" s="1813"/>
      <c r="D3087" s="1813"/>
      <c r="E3087" s="114"/>
      <c r="F3087" s="4037">
        <f t="shared" si="119"/>
        <v>0</v>
      </c>
      <c r="G3087" s="1811"/>
      <c r="H3087" s="2982"/>
      <c r="I3087" s="525"/>
      <c r="J3087" s="1815"/>
      <c r="K3087" s="2983"/>
      <c r="L3087" s="2984"/>
      <c r="M3087" s="1438"/>
      <c r="N3087" s="251"/>
      <c r="O3087" s="253"/>
      <c r="P3087" s="253"/>
      <c r="Q3087" s="2985"/>
      <c r="R3087" s="250"/>
      <c r="S3087" s="250"/>
      <c r="T3087" s="250"/>
      <c r="U3087" s="250"/>
      <c r="V3087" s="250"/>
      <c r="W3087" s="250"/>
      <c r="X3087" s="250"/>
      <c r="Y3087" s="250"/>
      <c r="Z3087" s="251"/>
      <c r="AA3087" s="251"/>
      <c r="AB3087" s="250"/>
      <c r="AC3087" s="33"/>
      <c r="AD3087" s="4040">
        <v>0</v>
      </c>
      <c r="AE3087" s="265">
        <f t="shared" si="120"/>
        <v>0</v>
      </c>
      <c r="AF3087" s="31"/>
      <c r="AG3087" s="26"/>
    </row>
    <row r="3088" spans="1:33" ht="30" customHeight="1">
      <c r="A3088" s="2981"/>
      <c r="B3088" s="1812"/>
      <c r="C3088" s="1813"/>
      <c r="D3088" s="1813"/>
      <c r="E3088" s="114"/>
      <c r="F3088" s="4037">
        <f t="shared" si="119"/>
        <v>0</v>
      </c>
      <c r="G3088" s="1811"/>
      <c r="H3088" s="2982"/>
      <c r="I3088" s="525"/>
      <c r="J3088" s="1815"/>
      <c r="K3088" s="2983"/>
      <c r="L3088" s="2984"/>
      <c r="M3088" s="1438"/>
      <c r="N3088" s="251"/>
      <c r="O3088" s="253"/>
      <c r="P3088" s="253"/>
      <c r="Q3088" s="2985"/>
      <c r="R3088" s="250"/>
      <c r="S3088" s="250"/>
      <c r="T3088" s="250"/>
      <c r="U3088" s="250"/>
      <c r="V3088" s="250"/>
      <c r="W3088" s="250"/>
      <c r="X3088" s="250"/>
      <c r="Y3088" s="250"/>
      <c r="Z3088" s="251"/>
      <c r="AA3088" s="251"/>
      <c r="AB3088" s="250"/>
      <c r="AC3088" s="33"/>
      <c r="AD3088" s="4040">
        <v>0</v>
      </c>
      <c r="AE3088" s="265">
        <f t="shared" si="120"/>
        <v>0</v>
      </c>
      <c r="AF3088" s="31"/>
      <c r="AG3088" s="26"/>
    </row>
    <row r="3089" spans="1:33" ht="30" customHeight="1">
      <c r="A3089" s="2981"/>
      <c r="B3089" s="1812"/>
      <c r="C3089" s="1813"/>
      <c r="D3089" s="1813"/>
      <c r="E3089" s="114"/>
      <c r="F3089" s="4037">
        <f t="shared" si="119"/>
        <v>0</v>
      </c>
      <c r="G3089" s="1811"/>
      <c r="H3089" s="2982"/>
      <c r="I3089" s="525"/>
      <c r="J3089" s="1815"/>
      <c r="K3089" s="2983"/>
      <c r="L3089" s="2984"/>
      <c r="M3089" s="1438"/>
      <c r="N3089" s="251"/>
      <c r="O3089" s="253"/>
      <c r="P3089" s="253"/>
      <c r="Q3089" s="2985"/>
      <c r="R3089" s="250"/>
      <c r="S3089" s="250"/>
      <c r="T3089" s="250"/>
      <c r="U3089" s="250"/>
      <c r="V3089" s="250"/>
      <c r="W3089" s="250"/>
      <c r="X3089" s="250"/>
      <c r="Y3089" s="250"/>
      <c r="Z3089" s="251"/>
      <c r="AA3089" s="251"/>
      <c r="AB3089" s="250"/>
      <c r="AC3089" s="33"/>
      <c r="AD3089" s="4040">
        <v>0</v>
      </c>
      <c r="AE3089" s="33"/>
      <c r="AF3089" s="31"/>
      <c r="AG3089" s="26"/>
    </row>
    <row r="3090" spans="1:33" ht="30" customHeight="1">
      <c r="A3090" s="2981"/>
      <c r="B3090" s="1812"/>
      <c r="C3090" s="1813"/>
      <c r="D3090" s="1813"/>
      <c r="E3090" s="114"/>
      <c r="F3090" s="4037">
        <f t="shared" si="119"/>
        <v>0</v>
      </c>
      <c r="G3090" s="1811"/>
      <c r="H3090" s="2982"/>
      <c r="I3090" s="525"/>
      <c r="J3090" s="1815"/>
      <c r="K3090" s="2983"/>
      <c r="L3090" s="2984"/>
      <c r="M3090" s="1438"/>
      <c r="N3090" s="251"/>
      <c r="O3090" s="253"/>
      <c r="P3090" s="253"/>
      <c r="Q3090" s="2985"/>
      <c r="R3090" s="250"/>
      <c r="S3090" s="250"/>
      <c r="T3090" s="250"/>
      <c r="U3090" s="250"/>
      <c r="V3090" s="250"/>
      <c r="W3090" s="250"/>
      <c r="X3090" s="250"/>
      <c r="Y3090" s="250"/>
      <c r="Z3090" s="251"/>
      <c r="AA3090" s="251"/>
      <c r="AB3090" s="250"/>
      <c r="AC3090" s="33"/>
      <c r="AD3090" s="471"/>
      <c r="AE3090" s="33"/>
      <c r="AF3090" s="31"/>
      <c r="AG3090" s="26"/>
    </row>
    <row r="3091" spans="1:33" ht="30" customHeight="1">
      <c r="A3091" s="2981"/>
      <c r="B3091" s="1812"/>
      <c r="C3091" s="1813"/>
      <c r="D3091" s="1813"/>
      <c r="E3091" s="114"/>
      <c r="F3091" s="4037">
        <f t="shared" ref="F3091:F3154" si="121">SUM(D3091-E3091)</f>
        <v>0</v>
      </c>
      <c r="G3091" s="1811"/>
      <c r="H3091" s="2982"/>
      <c r="I3091" s="525"/>
      <c r="J3091" s="1815"/>
      <c r="K3091" s="2983"/>
      <c r="L3091" s="2984"/>
      <c r="M3091" s="1438"/>
      <c r="N3091" s="251"/>
      <c r="O3091" s="253"/>
      <c r="P3091" s="253"/>
      <c r="Q3091" s="2985"/>
      <c r="R3091" s="250"/>
      <c r="S3091" s="250"/>
      <c r="T3091" s="250"/>
      <c r="U3091" s="250"/>
      <c r="V3091" s="250"/>
      <c r="W3091" s="250"/>
      <c r="X3091" s="250"/>
      <c r="Y3091" s="250"/>
      <c r="Z3091" s="251"/>
      <c r="AA3091" s="251"/>
      <c r="AB3091" s="250"/>
      <c r="AC3091" s="33"/>
      <c r="AD3091" s="471"/>
      <c r="AE3091" s="33"/>
      <c r="AF3091" s="31"/>
      <c r="AG3091" s="26"/>
    </row>
    <row r="3092" spans="1:33" ht="30" customHeight="1">
      <c r="A3092" s="2981"/>
      <c r="B3092" s="1812"/>
      <c r="C3092" s="1813"/>
      <c r="D3092" s="1813"/>
      <c r="E3092" s="114"/>
      <c r="F3092" s="4037">
        <f t="shared" si="121"/>
        <v>0</v>
      </c>
      <c r="G3092" s="1811"/>
      <c r="H3092" s="2982"/>
      <c r="I3092" s="525"/>
      <c r="J3092" s="1815"/>
      <c r="K3092" s="2983"/>
      <c r="L3092" s="2984"/>
      <c r="M3092" s="1438"/>
      <c r="N3092" s="251"/>
      <c r="O3092" s="253"/>
      <c r="P3092" s="253"/>
      <c r="Q3092" s="2985"/>
      <c r="R3092" s="250"/>
      <c r="S3092" s="250"/>
      <c r="T3092" s="250"/>
      <c r="U3092" s="250"/>
      <c r="V3092" s="250"/>
      <c r="W3092" s="250"/>
      <c r="X3092" s="250"/>
      <c r="Y3092" s="250"/>
      <c r="Z3092" s="251"/>
      <c r="AA3092" s="251"/>
      <c r="AB3092" s="250"/>
      <c r="AC3092" s="33"/>
      <c r="AD3092" s="471"/>
      <c r="AE3092" s="33"/>
      <c r="AF3092" s="31"/>
      <c r="AG3092" s="26"/>
    </row>
    <row r="3093" spans="1:33" ht="30" customHeight="1">
      <c r="A3093" s="2981"/>
      <c r="B3093" s="1812"/>
      <c r="C3093" s="1813"/>
      <c r="D3093" s="1813"/>
      <c r="E3093" s="114"/>
      <c r="F3093" s="4037">
        <f t="shared" si="121"/>
        <v>0</v>
      </c>
      <c r="G3093" s="1811"/>
      <c r="H3093" s="2982"/>
      <c r="I3093" s="525"/>
      <c r="J3093" s="1815"/>
      <c r="K3093" s="2983"/>
      <c r="L3093" s="2984"/>
      <c r="M3093" s="1438"/>
      <c r="N3093" s="251"/>
      <c r="O3093" s="253"/>
      <c r="P3093" s="253"/>
      <c r="Q3093" s="2985"/>
      <c r="R3093" s="250"/>
      <c r="S3093" s="250"/>
      <c r="T3093" s="250"/>
      <c r="U3093" s="250"/>
      <c r="V3093" s="250"/>
      <c r="W3093" s="250"/>
      <c r="X3093" s="250"/>
      <c r="Y3093" s="250"/>
      <c r="Z3093" s="251"/>
      <c r="AA3093" s="251"/>
      <c r="AB3093" s="250"/>
      <c r="AC3093" s="33"/>
      <c r="AD3093" s="471"/>
      <c r="AE3093" s="33"/>
      <c r="AF3093" s="31"/>
      <c r="AG3093" s="26"/>
    </row>
    <row r="3094" spans="1:33" ht="30" customHeight="1">
      <c r="A3094" s="2981"/>
      <c r="B3094" s="1812"/>
      <c r="C3094" s="1813"/>
      <c r="D3094" s="1813"/>
      <c r="E3094" s="114"/>
      <c r="F3094" s="4037">
        <f t="shared" si="121"/>
        <v>0</v>
      </c>
      <c r="G3094" s="1811"/>
      <c r="H3094" s="2982"/>
      <c r="I3094" s="525"/>
      <c r="J3094" s="1815"/>
      <c r="K3094" s="2983"/>
      <c r="L3094" s="2984"/>
      <c r="M3094" s="1438"/>
      <c r="N3094" s="251"/>
      <c r="O3094" s="253"/>
      <c r="P3094" s="253"/>
      <c r="Q3094" s="2985"/>
      <c r="R3094" s="250"/>
      <c r="S3094" s="250"/>
      <c r="T3094" s="250"/>
      <c r="U3094" s="250"/>
      <c r="V3094" s="250"/>
      <c r="W3094" s="250"/>
      <c r="X3094" s="250"/>
      <c r="Y3094" s="250"/>
      <c r="Z3094" s="251"/>
      <c r="AA3094" s="251"/>
      <c r="AB3094" s="250"/>
      <c r="AC3094" s="33"/>
      <c r="AD3094" s="471"/>
      <c r="AE3094" s="33"/>
      <c r="AF3094" s="31"/>
      <c r="AG3094" s="26"/>
    </row>
    <row r="3095" spans="1:33" ht="30" customHeight="1">
      <c r="A3095" s="2981"/>
      <c r="B3095" s="1812"/>
      <c r="C3095" s="1813"/>
      <c r="D3095" s="1813"/>
      <c r="E3095" s="114"/>
      <c r="F3095" s="4037">
        <f t="shared" si="121"/>
        <v>0</v>
      </c>
      <c r="G3095" s="1811"/>
      <c r="H3095" s="2982"/>
      <c r="I3095" s="525"/>
      <c r="J3095" s="1815"/>
      <c r="K3095" s="2983"/>
      <c r="L3095" s="2984"/>
      <c r="M3095" s="1438"/>
      <c r="N3095" s="251"/>
      <c r="O3095" s="253"/>
      <c r="P3095" s="253"/>
      <c r="Q3095" s="2985"/>
      <c r="R3095" s="250"/>
      <c r="S3095" s="250"/>
      <c r="T3095" s="250"/>
      <c r="U3095" s="250"/>
      <c r="V3095" s="250"/>
      <c r="W3095" s="250"/>
      <c r="X3095" s="250"/>
      <c r="Y3095" s="250"/>
      <c r="Z3095" s="251"/>
      <c r="AA3095" s="251"/>
      <c r="AB3095" s="250"/>
      <c r="AC3095" s="33"/>
      <c r="AD3095" s="471"/>
      <c r="AE3095" s="33"/>
      <c r="AF3095" s="31"/>
      <c r="AG3095" s="26"/>
    </row>
    <row r="3096" spans="1:33" ht="30" customHeight="1">
      <c r="A3096" s="2981"/>
      <c r="B3096" s="1812"/>
      <c r="C3096" s="1813"/>
      <c r="D3096" s="1813"/>
      <c r="E3096" s="114"/>
      <c r="F3096" s="4037">
        <f t="shared" si="121"/>
        <v>0</v>
      </c>
      <c r="G3096" s="1811"/>
      <c r="H3096" s="2982"/>
      <c r="I3096" s="525"/>
      <c r="J3096" s="1815"/>
      <c r="K3096" s="2983"/>
      <c r="L3096" s="2984"/>
      <c r="M3096" s="1438"/>
      <c r="N3096" s="251"/>
      <c r="O3096" s="253"/>
      <c r="P3096" s="253"/>
      <c r="Q3096" s="2985"/>
      <c r="R3096" s="250"/>
      <c r="S3096" s="250"/>
      <c r="T3096" s="250"/>
      <c r="U3096" s="250"/>
      <c r="V3096" s="250"/>
      <c r="W3096" s="250"/>
      <c r="X3096" s="250"/>
      <c r="Y3096" s="250"/>
      <c r="Z3096" s="251"/>
      <c r="AA3096" s="251"/>
      <c r="AB3096" s="250"/>
      <c r="AC3096" s="33"/>
      <c r="AD3096" s="471"/>
      <c r="AE3096" s="33"/>
      <c r="AF3096" s="31"/>
      <c r="AG3096" s="26"/>
    </row>
    <row r="3097" spans="1:33" ht="30" customHeight="1">
      <c r="A3097" s="2981"/>
      <c r="B3097" s="1812"/>
      <c r="C3097" s="1813"/>
      <c r="D3097" s="1813"/>
      <c r="E3097" s="114"/>
      <c r="F3097" s="4037">
        <f t="shared" si="121"/>
        <v>0</v>
      </c>
      <c r="G3097" s="1811"/>
      <c r="H3097" s="2982"/>
      <c r="I3097" s="525"/>
      <c r="J3097" s="1815"/>
      <c r="K3097" s="2983"/>
      <c r="L3097" s="2984"/>
      <c r="M3097" s="1438"/>
      <c r="N3097" s="251"/>
      <c r="O3097" s="253"/>
      <c r="P3097" s="253"/>
      <c r="Q3097" s="2985"/>
      <c r="R3097" s="250"/>
      <c r="S3097" s="250"/>
      <c r="T3097" s="250"/>
      <c r="U3097" s="250"/>
      <c r="V3097" s="250"/>
      <c r="W3097" s="250"/>
      <c r="X3097" s="250"/>
      <c r="Y3097" s="250"/>
      <c r="Z3097" s="251"/>
      <c r="AA3097" s="251"/>
      <c r="AB3097" s="250"/>
      <c r="AC3097" s="33"/>
      <c r="AD3097" s="471"/>
      <c r="AE3097" s="33"/>
      <c r="AF3097" s="31"/>
      <c r="AG3097" s="26"/>
    </row>
    <row r="3098" spans="1:33" ht="30" customHeight="1">
      <c r="A3098" s="2981"/>
      <c r="B3098" s="1812"/>
      <c r="C3098" s="1813"/>
      <c r="D3098" s="1813"/>
      <c r="E3098" s="114"/>
      <c r="F3098" s="4037">
        <f t="shared" si="121"/>
        <v>0</v>
      </c>
      <c r="G3098" s="1811"/>
      <c r="H3098" s="2982"/>
      <c r="I3098" s="525"/>
      <c r="J3098" s="1815"/>
      <c r="K3098" s="2983"/>
      <c r="L3098" s="2984"/>
      <c r="M3098" s="1438"/>
      <c r="N3098" s="251"/>
      <c r="O3098" s="253"/>
      <c r="P3098" s="253"/>
      <c r="Q3098" s="2985"/>
      <c r="R3098" s="250"/>
      <c r="S3098" s="250"/>
      <c r="T3098" s="250"/>
      <c r="U3098" s="250"/>
      <c r="V3098" s="250"/>
      <c r="W3098" s="250"/>
      <c r="X3098" s="250"/>
      <c r="Y3098" s="250"/>
      <c r="Z3098" s="251"/>
      <c r="AA3098" s="251"/>
      <c r="AB3098" s="250"/>
      <c r="AC3098" s="33"/>
      <c r="AD3098" s="471"/>
      <c r="AE3098" s="33"/>
      <c r="AF3098" s="31"/>
      <c r="AG3098" s="26"/>
    </row>
    <row r="3099" spans="1:33" ht="30" customHeight="1">
      <c r="A3099" s="2981"/>
      <c r="B3099" s="1812"/>
      <c r="C3099" s="1813"/>
      <c r="D3099" s="1813"/>
      <c r="E3099" s="114"/>
      <c r="F3099" s="4037">
        <f t="shared" si="121"/>
        <v>0</v>
      </c>
      <c r="G3099" s="1811"/>
      <c r="H3099" s="2982"/>
      <c r="I3099" s="525"/>
      <c r="J3099" s="1815"/>
      <c r="K3099" s="2983"/>
      <c r="L3099" s="2984"/>
      <c r="M3099" s="1438"/>
      <c r="N3099" s="251"/>
      <c r="O3099" s="253"/>
      <c r="P3099" s="253"/>
      <c r="Q3099" s="2985"/>
      <c r="R3099" s="250"/>
      <c r="S3099" s="250"/>
      <c r="T3099" s="250"/>
      <c r="U3099" s="250"/>
      <c r="V3099" s="250"/>
      <c r="W3099" s="250"/>
      <c r="X3099" s="250"/>
      <c r="Y3099" s="250"/>
      <c r="Z3099" s="251"/>
      <c r="AA3099" s="251"/>
      <c r="AB3099" s="250"/>
      <c r="AC3099" s="33"/>
      <c r="AD3099" s="471"/>
      <c r="AE3099" s="33"/>
      <c r="AF3099" s="31"/>
      <c r="AG3099" s="26"/>
    </row>
    <row r="3100" spans="1:33" ht="30" customHeight="1">
      <c r="A3100" s="2981"/>
      <c r="B3100" s="1812"/>
      <c r="C3100" s="1813"/>
      <c r="D3100" s="1813"/>
      <c r="E3100" s="114"/>
      <c r="F3100" s="4037">
        <f t="shared" si="121"/>
        <v>0</v>
      </c>
      <c r="G3100" s="1811"/>
      <c r="H3100" s="2982"/>
      <c r="I3100" s="525"/>
      <c r="J3100" s="1815"/>
      <c r="K3100" s="2983"/>
      <c r="L3100" s="2984"/>
      <c r="M3100" s="1438"/>
      <c r="N3100" s="251"/>
      <c r="O3100" s="253"/>
      <c r="P3100" s="253"/>
      <c r="Q3100" s="2985"/>
      <c r="R3100" s="250"/>
      <c r="S3100" s="250"/>
      <c r="T3100" s="250"/>
      <c r="U3100" s="250"/>
      <c r="V3100" s="250"/>
      <c r="W3100" s="250"/>
      <c r="X3100" s="250"/>
      <c r="Y3100" s="250"/>
      <c r="Z3100" s="251"/>
      <c r="AA3100" s="251"/>
      <c r="AB3100" s="250"/>
      <c r="AC3100" s="33"/>
      <c r="AD3100" s="471"/>
      <c r="AE3100" s="33"/>
      <c r="AF3100" s="31"/>
      <c r="AG3100" s="26"/>
    </row>
    <row r="3101" spans="1:33" ht="30" customHeight="1">
      <c r="A3101" s="2981"/>
      <c r="B3101" s="1812"/>
      <c r="C3101" s="1813"/>
      <c r="D3101" s="1813"/>
      <c r="E3101" s="114"/>
      <c r="F3101" s="4037">
        <f t="shared" si="121"/>
        <v>0</v>
      </c>
      <c r="G3101" s="1811"/>
      <c r="H3101" s="2982"/>
      <c r="I3101" s="525"/>
      <c r="J3101" s="1815"/>
      <c r="K3101" s="2983"/>
      <c r="L3101" s="2984"/>
      <c r="M3101" s="1438"/>
      <c r="N3101" s="251"/>
      <c r="O3101" s="253"/>
      <c r="P3101" s="253"/>
      <c r="Q3101" s="2985"/>
      <c r="R3101" s="250"/>
      <c r="S3101" s="250"/>
      <c r="T3101" s="250"/>
      <c r="U3101" s="250"/>
      <c r="V3101" s="250"/>
      <c r="W3101" s="250"/>
      <c r="X3101" s="250"/>
      <c r="Y3101" s="250"/>
      <c r="Z3101" s="251"/>
      <c r="AA3101" s="251"/>
      <c r="AB3101" s="250"/>
      <c r="AC3101" s="33"/>
      <c r="AD3101" s="471"/>
      <c r="AE3101" s="33"/>
      <c r="AF3101" s="31"/>
      <c r="AG3101" s="26"/>
    </row>
    <row r="3102" spans="1:33" ht="30" customHeight="1">
      <c r="A3102" s="2981"/>
      <c r="B3102" s="1812"/>
      <c r="C3102" s="1813"/>
      <c r="D3102" s="1813"/>
      <c r="E3102" s="114"/>
      <c r="F3102" s="4037">
        <f t="shared" si="121"/>
        <v>0</v>
      </c>
      <c r="G3102" s="1811"/>
      <c r="H3102" s="2982"/>
      <c r="I3102" s="525"/>
      <c r="J3102" s="1815"/>
      <c r="K3102" s="2983"/>
      <c r="L3102" s="2984"/>
      <c r="M3102" s="1438"/>
      <c r="N3102" s="251"/>
      <c r="O3102" s="253"/>
      <c r="P3102" s="253"/>
      <c r="Q3102" s="2985"/>
      <c r="R3102" s="250"/>
      <c r="S3102" s="250"/>
      <c r="T3102" s="250"/>
      <c r="U3102" s="250"/>
      <c r="V3102" s="250"/>
      <c r="W3102" s="250"/>
      <c r="X3102" s="250"/>
      <c r="Y3102" s="250"/>
      <c r="Z3102" s="251"/>
      <c r="AA3102" s="251"/>
      <c r="AB3102" s="250"/>
      <c r="AC3102" s="33"/>
      <c r="AD3102" s="471"/>
      <c r="AE3102" s="33"/>
      <c r="AF3102" s="31"/>
      <c r="AG3102" s="26"/>
    </row>
    <row r="3103" spans="1:33" ht="30" customHeight="1">
      <c r="A3103" s="2981"/>
      <c r="B3103" s="1812"/>
      <c r="C3103" s="1813"/>
      <c r="D3103" s="1813"/>
      <c r="E3103" s="114"/>
      <c r="F3103" s="4037">
        <f t="shared" si="121"/>
        <v>0</v>
      </c>
      <c r="G3103" s="1811"/>
      <c r="H3103" s="2982"/>
      <c r="I3103" s="525"/>
      <c r="J3103" s="1815"/>
      <c r="K3103" s="2983"/>
      <c r="L3103" s="2984"/>
      <c r="M3103" s="1438"/>
      <c r="N3103" s="251"/>
      <c r="O3103" s="253"/>
      <c r="P3103" s="253"/>
      <c r="Q3103" s="2985"/>
      <c r="R3103" s="250"/>
      <c r="S3103" s="250"/>
      <c r="T3103" s="250"/>
      <c r="U3103" s="250"/>
      <c r="V3103" s="250"/>
      <c r="W3103" s="250"/>
      <c r="X3103" s="250"/>
      <c r="Y3103" s="250"/>
      <c r="Z3103" s="251"/>
      <c r="AA3103" s="251"/>
      <c r="AB3103" s="250"/>
      <c r="AC3103" s="33"/>
      <c r="AD3103" s="471"/>
      <c r="AE3103" s="33"/>
      <c r="AF3103" s="31"/>
      <c r="AG3103" s="26"/>
    </row>
    <row r="3104" spans="1:33" ht="30" customHeight="1">
      <c r="A3104" s="2981"/>
      <c r="B3104" s="1812"/>
      <c r="C3104" s="1813"/>
      <c r="D3104" s="1813"/>
      <c r="E3104" s="114"/>
      <c r="F3104" s="4037">
        <f t="shared" si="121"/>
        <v>0</v>
      </c>
      <c r="G3104" s="1811"/>
      <c r="H3104" s="2982"/>
      <c r="I3104" s="525"/>
      <c r="J3104" s="1815"/>
      <c r="K3104" s="2983"/>
      <c r="L3104" s="2984"/>
      <c r="M3104" s="1438"/>
      <c r="N3104" s="251"/>
      <c r="O3104" s="253"/>
      <c r="P3104" s="253"/>
      <c r="Q3104" s="2985"/>
      <c r="R3104" s="250"/>
      <c r="S3104" s="250"/>
      <c r="T3104" s="250"/>
      <c r="U3104" s="250"/>
      <c r="V3104" s="250"/>
      <c r="W3104" s="250"/>
      <c r="X3104" s="250"/>
      <c r="Y3104" s="250"/>
      <c r="Z3104" s="251"/>
      <c r="AA3104" s="251"/>
      <c r="AB3104" s="250"/>
      <c r="AC3104" s="33"/>
      <c r="AD3104" s="471"/>
      <c r="AE3104" s="33"/>
      <c r="AF3104" s="31"/>
      <c r="AG3104" s="26"/>
    </row>
    <row r="3105" spans="1:33" ht="30" customHeight="1">
      <c r="A3105" s="2981"/>
      <c r="B3105" s="1812"/>
      <c r="C3105" s="1813"/>
      <c r="D3105" s="1813"/>
      <c r="E3105" s="114"/>
      <c r="F3105" s="4037">
        <f t="shared" si="121"/>
        <v>0</v>
      </c>
      <c r="G3105" s="1811"/>
      <c r="H3105" s="2982"/>
      <c r="I3105" s="525"/>
      <c r="J3105" s="1815"/>
      <c r="K3105" s="2983"/>
      <c r="L3105" s="2984"/>
      <c r="M3105" s="1438"/>
      <c r="N3105" s="251"/>
      <c r="O3105" s="253"/>
      <c r="P3105" s="253"/>
      <c r="Q3105" s="2985"/>
      <c r="R3105" s="250"/>
      <c r="S3105" s="250"/>
      <c r="T3105" s="250"/>
      <c r="U3105" s="250"/>
      <c r="V3105" s="250"/>
      <c r="W3105" s="250"/>
      <c r="X3105" s="250"/>
      <c r="Y3105" s="250"/>
      <c r="Z3105" s="251"/>
      <c r="AA3105" s="251"/>
      <c r="AB3105" s="250"/>
      <c r="AC3105" s="33"/>
      <c r="AD3105" s="471"/>
      <c r="AE3105" s="33"/>
      <c r="AF3105" s="31"/>
      <c r="AG3105" s="26"/>
    </row>
    <row r="3106" spans="1:33" ht="30" customHeight="1">
      <c r="A3106" s="2981"/>
      <c r="B3106" s="1812"/>
      <c r="C3106" s="1813"/>
      <c r="D3106" s="1813"/>
      <c r="E3106" s="114"/>
      <c r="F3106" s="4037">
        <f t="shared" si="121"/>
        <v>0</v>
      </c>
      <c r="G3106" s="1811"/>
      <c r="H3106" s="2982"/>
      <c r="I3106" s="525"/>
      <c r="J3106" s="1815"/>
      <c r="K3106" s="2983"/>
      <c r="L3106" s="2984"/>
      <c r="M3106" s="1438"/>
      <c r="N3106" s="251"/>
      <c r="O3106" s="253"/>
      <c r="P3106" s="253"/>
      <c r="Q3106" s="2985"/>
      <c r="R3106" s="250"/>
      <c r="S3106" s="250"/>
      <c r="T3106" s="250"/>
      <c r="U3106" s="250"/>
      <c r="V3106" s="250"/>
      <c r="W3106" s="250"/>
      <c r="X3106" s="250"/>
      <c r="Y3106" s="250"/>
      <c r="Z3106" s="251"/>
      <c r="AA3106" s="251"/>
      <c r="AB3106" s="250"/>
      <c r="AC3106" s="33"/>
      <c r="AD3106" s="471"/>
      <c r="AE3106" s="33"/>
      <c r="AF3106" s="31"/>
      <c r="AG3106" s="26"/>
    </row>
    <row r="3107" spans="1:33" ht="30" customHeight="1">
      <c r="A3107" s="2981"/>
      <c r="B3107" s="1812"/>
      <c r="C3107" s="1813"/>
      <c r="D3107" s="1813"/>
      <c r="E3107" s="114"/>
      <c r="F3107" s="4037">
        <f t="shared" si="121"/>
        <v>0</v>
      </c>
      <c r="G3107" s="1811"/>
      <c r="H3107" s="2982"/>
      <c r="I3107" s="525"/>
      <c r="J3107" s="1815"/>
      <c r="K3107" s="2983"/>
      <c r="L3107" s="2984"/>
      <c r="M3107" s="1438"/>
      <c r="N3107" s="251"/>
      <c r="O3107" s="253"/>
      <c r="P3107" s="253"/>
      <c r="Q3107" s="2985"/>
      <c r="R3107" s="250"/>
      <c r="S3107" s="250"/>
      <c r="T3107" s="250"/>
      <c r="U3107" s="250"/>
      <c r="V3107" s="250"/>
      <c r="W3107" s="250"/>
      <c r="X3107" s="250"/>
      <c r="Y3107" s="250"/>
      <c r="Z3107" s="251"/>
      <c r="AA3107" s="251"/>
      <c r="AB3107" s="250"/>
      <c r="AC3107" s="33"/>
      <c r="AD3107" s="471"/>
      <c r="AE3107" s="33"/>
      <c r="AF3107" s="31"/>
      <c r="AG3107" s="26"/>
    </row>
    <row r="3108" spans="1:33" ht="30" customHeight="1">
      <c r="A3108" s="2981"/>
      <c r="B3108" s="1812"/>
      <c r="C3108" s="1813"/>
      <c r="D3108" s="1813"/>
      <c r="E3108" s="114"/>
      <c r="F3108" s="4037">
        <f t="shared" si="121"/>
        <v>0</v>
      </c>
      <c r="G3108" s="1811"/>
      <c r="H3108" s="2982"/>
      <c r="I3108" s="525"/>
      <c r="J3108" s="1815"/>
      <c r="K3108" s="2983"/>
      <c r="L3108" s="2984"/>
      <c r="M3108" s="1438"/>
      <c r="N3108" s="251"/>
      <c r="O3108" s="253"/>
      <c r="P3108" s="253"/>
      <c r="Q3108" s="2985"/>
      <c r="R3108" s="250"/>
      <c r="S3108" s="250"/>
      <c r="T3108" s="250"/>
      <c r="U3108" s="250"/>
      <c r="V3108" s="250"/>
      <c r="W3108" s="250"/>
      <c r="X3108" s="250"/>
      <c r="Y3108" s="250"/>
      <c r="Z3108" s="251"/>
      <c r="AA3108" s="251"/>
      <c r="AB3108" s="250"/>
      <c r="AC3108" s="33"/>
      <c r="AD3108" s="471"/>
      <c r="AE3108" s="33"/>
      <c r="AF3108" s="31"/>
      <c r="AG3108" s="26"/>
    </row>
    <row r="3109" spans="1:33" ht="30" customHeight="1">
      <c r="A3109" s="2981"/>
      <c r="B3109" s="1812"/>
      <c r="C3109" s="1813"/>
      <c r="D3109" s="1813"/>
      <c r="E3109" s="114"/>
      <c r="F3109" s="4037">
        <f t="shared" si="121"/>
        <v>0</v>
      </c>
      <c r="G3109" s="1811"/>
      <c r="H3109" s="2982"/>
      <c r="I3109" s="525"/>
      <c r="J3109" s="1815"/>
      <c r="K3109" s="2983"/>
      <c r="L3109" s="2984"/>
      <c r="M3109" s="1438"/>
      <c r="N3109" s="251"/>
      <c r="O3109" s="253"/>
      <c r="P3109" s="253"/>
      <c r="Q3109" s="2985"/>
      <c r="R3109" s="250"/>
      <c r="S3109" s="250"/>
      <c r="T3109" s="250"/>
      <c r="U3109" s="250"/>
      <c r="V3109" s="250"/>
      <c r="W3109" s="250"/>
      <c r="X3109" s="250"/>
      <c r="Y3109" s="250"/>
      <c r="Z3109" s="251"/>
      <c r="AA3109" s="251"/>
      <c r="AB3109" s="250"/>
      <c r="AC3109" s="33"/>
      <c r="AD3109" s="471"/>
      <c r="AE3109" s="33"/>
      <c r="AF3109" s="31"/>
      <c r="AG3109" s="26"/>
    </row>
    <row r="3110" spans="1:33" ht="30" customHeight="1">
      <c r="A3110" s="2981"/>
      <c r="B3110" s="1812"/>
      <c r="C3110" s="1813"/>
      <c r="D3110" s="1813"/>
      <c r="E3110" s="114"/>
      <c r="F3110" s="4037">
        <f t="shared" si="121"/>
        <v>0</v>
      </c>
      <c r="G3110" s="1811"/>
      <c r="H3110" s="2982"/>
      <c r="I3110" s="525"/>
      <c r="J3110" s="1815"/>
      <c r="K3110" s="2983"/>
      <c r="L3110" s="2984"/>
      <c r="M3110" s="1438"/>
      <c r="N3110" s="251"/>
      <c r="O3110" s="253"/>
      <c r="P3110" s="253"/>
      <c r="Q3110" s="2985"/>
      <c r="R3110" s="250"/>
      <c r="S3110" s="250"/>
      <c r="T3110" s="250"/>
      <c r="U3110" s="250"/>
      <c r="V3110" s="250"/>
      <c r="W3110" s="250"/>
      <c r="X3110" s="250"/>
      <c r="Y3110" s="250"/>
      <c r="Z3110" s="251"/>
      <c r="AA3110" s="251"/>
      <c r="AB3110" s="250"/>
      <c r="AC3110" s="33"/>
      <c r="AD3110" s="471"/>
      <c r="AE3110" s="33"/>
      <c r="AF3110" s="31"/>
      <c r="AG3110" s="26"/>
    </row>
    <row r="3111" spans="1:33" ht="30" customHeight="1">
      <c r="A3111" s="2981"/>
      <c r="B3111" s="1812"/>
      <c r="C3111" s="1813"/>
      <c r="D3111" s="1813"/>
      <c r="E3111" s="114"/>
      <c r="F3111" s="4037">
        <f t="shared" si="121"/>
        <v>0</v>
      </c>
      <c r="G3111" s="1811"/>
      <c r="H3111" s="2982"/>
      <c r="I3111" s="525"/>
      <c r="J3111" s="1815"/>
      <c r="K3111" s="2983"/>
      <c r="L3111" s="2984"/>
      <c r="M3111" s="1438"/>
      <c r="N3111" s="251"/>
      <c r="O3111" s="253"/>
      <c r="P3111" s="253"/>
      <c r="Q3111" s="2985"/>
      <c r="R3111" s="250"/>
      <c r="S3111" s="250"/>
      <c r="T3111" s="250"/>
      <c r="U3111" s="250"/>
      <c r="V3111" s="250"/>
      <c r="W3111" s="250"/>
      <c r="X3111" s="250"/>
      <c r="Y3111" s="250"/>
      <c r="Z3111" s="251"/>
      <c r="AA3111" s="251"/>
      <c r="AB3111" s="250"/>
      <c r="AC3111" s="33"/>
      <c r="AD3111" s="471"/>
      <c r="AE3111" s="33"/>
      <c r="AF3111" s="31"/>
      <c r="AG3111" s="26"/>
    </row>
    <row r="3112" spans="1:33" ht="30" customHeight="1">
      <c r="A3112" s="2981"/>
      <c r="B3112" s="1812"/>
      <c r="C3112" s="1813"/>
      <c r="D3112" s="1813"/>
      <c r="E3112" s="114"/>
      <c r="F3112" s="4037">
        <f t="shared" si="121"/>
        <v>0</v>
      </c>
      <c r="G3112" s="1811"/>
      <c r="H3112" s="2982"/>
      <c r="I3112" s="525"/>
      <c r="J3112" s="1815"/>
      <c r="K3112" s="2983"/>
      <c r="L3112" s="2984"/>
      <c r="M3112" s="1438"/>
      <c r="N3112" s="251"/>
      <c r="O3112" s="253"/>
      <c r="P3112" s="253"/>
      <c r="Q3112" s="2985"/>
      <c r="R3112" s="250"/>
      <c r="S3112" s="250"/>
      <c r="T3112" s="250"/>
      <c r="U3112" s="250"/>
      <c r="V3112" s="250"/>
      <c r="W3112" s="250"/>
      <c r="X3112" s="250"/>
      <c r="Y3112" s="250"/>
      <c r="Z3112" s="251"/>
      <c r="AA3112" s="251"/>
      <c r="AB3112" s="250"/>
      <c r="AC3112" s="33"/>
      <c r="AD3112" s="471"/>
      <c r="AE3112" s="33"/>
      <c r="AF3112" s="31"/>
      <c r="AG3112" s="26"/>
    </row>
    <row r="3113" spans="1:33" ht="30" customHeight="1">
      <c r="A3113" s="2981"/>
      <c r="B3113" s="1812"/>
      <c r="C3113" s="1813"/>
      <c r="D3113" s="1813"/>
      <c r="E3113" s="114"/>
      <c r="F3113" s="4037">
        <f t="shared" si="121"/>
        <v>0</v>
      </c>
      <c r="G3113" s="1811"/>
      <c r="H3113" s="2982"/>
      <c r="I3113" s="525"/>
      <c r="J3113" s="1815"/>
      <c r="K3113" s="2983"/>
      <c r="L3113" s="2984"/>
      <c r="M3113" s="1438"/>
      <c r="N3113" s="251"/>
      <c r="O3113" s="253"/>
      <c r="P3113" s="253"/>
      <c r="Q3113" s="2985"/>
      <c r="R3113" s="250"/>
      <c r="S3113" s="250"/>
      <c r="T3113" s="250"/>
      <c r="U3113" s="250"/>
      <c r="V3113" s="250"/>
      <c r="W3113" s="250"/>
      <c r="X3113" s="250"/>
      <c r="Y3113" s="250"/>
      <c r="Z3113" s="251"/>
      <c r="AA3113" s="251"/>
      <c r="AB3113" s="250"/>
      <c r="AC3113" s="33"/>
      <c r="AD3113" s="471"/>
      <c r="AE3113" s="33"/>
      <c r="AF3113" s="31"/>
      <c r="AG3113" s="26"/>
    </row>
    <row r="3114" spans="1:33" ht="30" customHeight="1">
      <c r="A3114" s="2981"/>
      <c r="B3114" s="1812"/>
      <c r="C3114" s="1813"/>
      <c r="D3114" s="1813"/>
      <c r="E3114" s="114"/>
      <c r="F3114" s="4037">
        <f t="shared" si="121"/>
        <v>0</v>
      </c>
      <c r="G3114" s="1811"/>
      <c r="H3114" s="2982"/>
      <c r="I3114" s="525"/>
      <c r="J3114" s="1815"/>
      <c r="K3114" s="2983"/>
      <c r="L3114" s="2984"/>
      <c r="M3114" s="1438"/>
      <c r="N3114" s="251"/>
      <c r="O3114" s="253"/>
      <c r="P3114" s="253"/>
      <c r="Q3114" s="2985"/>
      <c r="R3114" s="250"/>
      <c r="S3114" s="250"/>
      <c r="T3114" s="250"/>
      <c r="U3114" s="250"/>
      <c r="V3114" s="250"/>
      <c r="W3114" s="250"/>
      <c r="X3114" s="250"/>
      <c r="Y3114" s="250"/>
      <c r="Z3114" s="251"/>
      <c r="AA3114" s="251"/>
      <c r="AB3114" s="250"/>
      <c r="AC3114" s="33"/>
      <c r="AD3114" s="471"/>
      <c r="AE3114" s="33"/>
      <c r="AF3114" s="31"/>
      <c r="AG3114" s="26"/>
    </row>
    <row r="3115" spans="1:33" ht="30" customHeight="1">
      <c r="A3115" s="2981"/>
      <c r="B3115" s="1812"/>
      <c r="C3115" s="1813"/>
      <c r="D3115" s="1813"/>
      <c r="E3115" s="114"/>
      <c r="F3115" s="4037">
        <f t="shared" si="121"/>
        <v>0</v>
      </c>
      <c r="G3115" s="1811"/>
      <c r="H3115" s="2982"/>
      <c r="I3115" s="525"/>
      <c r="J3115" s="1815"/>
      <c r="K3115" s="2983"/>
      <c r="L3115" s="2984"/>
      <c r="M3115" s="1438"/>
      <c r="N3115" s="251"/>
      <c r="O3115" s="253"/>
      <c r="P3115" s="253"/>
      <c r="Q3115" s="2985"/>
      <c r="R3115" s="250"/>
      <c r="S3115" s="250"/>
      <c r="T3115" s="250"/>
      <c r="U3115" s="250"/>
      <c r="V3115" s="250"/>
      <c r="W3115" s="250"/>
      <c r="X3115" s="250"/>
      <c r="Y3115" s="250"/>
      <c r="Z3115" s="251"/>
      <c r="AA3115" s="251"/>
      <c r="AB3115" s="250"/>
      <c r="AC3115" s="33"/>
      <c r="AD3115" s="471"/>
      <c r="AE3115" s="33"/>
      <c r="AF3115" s="31"/>
      <c r="AG3115" s="26"/>
    </row>
    <row r="3116" spans="1:33" ht="30" customHeight="1">
      <c r="A3116" s="2981"/>
      <c r="B3116" s="1812"/>
      <c r="C3116" s="1813"/>
      <c r="D3116" s="1813"/>
      <c r="E3116" s="114"/>
      <c r="F3116" s="4037">
        <f t="shared" si="121"/>
        <v>0</v>
      </c>
      <c r="G3116" s="1811"/>
      <c r="H3116" s="2982"/>
      <c r="I3116" s="525"/>
      <c r="J3116" s="1815"/>
      <c r="K3116" s="2983"/>
      <c r="L3116" s="2984"/>
      <c r="M3116" s="1438"/>
      <c r="N3116" s="251"/>
      <c r="O3116" s="253"/>
      <c r="P3116" s="253"/>
      <c r="Q3116" s="2985"/>
      <c r="R3116" s="250"/>
      <c r="S3116" s="250"/>
      <c r="T3116" s="250"/>
      <c r="U3116" s="250"/>
      <c r="V3116" s="250"/>
      <c r="W3116" s="250"/>
      <c r="X3116" s="250"/>
      <c r="Y3116" s="250"/>
      <c r="Z3116" s="251"/>
      <c r="AA3116" s="251"/>
      <c r="AB3116" s="250"/>
      <c r="AC3116" s="33"/>
      <c r="AD3116" s="471"/>
      <c r="AE3116" s="33"/>
      <c r="AF3116" s="31"/>
      <c r="AG3116" s="26"/>
    </row>
    <row r="3117" spans="1:33" ht="30" customHeight="1">
      <c r="A3117" s="2981"/>
      <c r="B3117" s="1812"/>
      <c r="C3117" s="1813"/>
      <c r="D3117" s="1813"/>
      <c r="E3117" s="114"/>
      <c r="F3117" s="4037">
        <f t="shared" si="121"/>
        <v>0</v>
      </c>
      <c r="G3117" s="1811"/>
      <c r="H3117" s="2982"/>
      <c r="I3117" s="525"/>
      <c r="J3117" s="1815"/>
      <c r="K3117" s="2983"/>
      <c r="L3117" s="2984"/>
      <c r="M3117" s="1438"/>
      <c r="N3117" s="251"/>
      <c r="O3117" s="253"/>
      <c r="P3117" s="253"/>
      <c r="Q3117" s="2985"/>
      <c r="R3117" s="250"/>
      <c r="S3117" s="250"/>
      <c r="T3117" s="250"/>
      <c r="U3117" s="250"/>
      <c r="V3117" s="250"/>
      <c r="W3117" s="250"/>
      <c r="X3117" s="250"/>
      <c r="Y3117" s="250"/>
      <c r="Z3117" s="251"/>
      <c r="AA3117" s="251"/>
      <c r="AB3117" s="250"/>
      <c r="AC3117" s="33"/>
      <c r="AD3117" s="471"/>
      <c r="AE3117" s="33"/>
      <c r="AF3117" s="31"/>
      <c r="AG3117" s="26"/>
    </row>
    <row r="3118" spans="1:33" ht="30" customHeight="1">
      <c r="A3118" s="2981"/>
      <c r="B3118" s="1812"/>
      <c r="C3118" s="1813"/>
      <c r="D3118" s="1813"/>
      <c r="E3118" s="114"/>
      <c r="F3118" s="4037">
        <f t="shared" si="121"/>
        <v>0</v>
      </c>
      <c r="G3118" s="1811"/>
      <c r="H3118" s="2982"/>
      <c r="I3118" s="525"/>
      <c r="J3118" s="1815"/>
      <c r="K3118" s="2983"/>
      <c r="L3118" s="2984"/>
      <c r="M3118" s="1438"/>
      <c r="N3118" s="251"/>
      <c r="O3118" s="253"/>
      <c r="P3118" s="253"/>
      <c r="Q3118" s="2985"/>
      <c r="R3118" s="250"/>
      <c r="S3118" s="250"/>
      <c r="T3118" s="250"/>
      <c r="U3118" s="250"/>
      <c r="V3118" s="250"/>
      <c r="W3118" s="250"/>
      <c r="X3118" s="250"/>
      <c r="Y3118" s="250"/>
      <c r="Z3118" s="251"/>
      <c r="AA3118" s="251"/>
      <c r="AB3118" s="250"/>
      <c r="AC3118" s="33"/>
      <c r="AD3118" s="471"/>
      <c r="AE3118" s="33"/>
      <c r="AF3118" s="31"/>
      <c r="AG3118" s="26"/>
    </row>
    <row r="3119" spans="1:33" ht="30" customHeight="1">
      <c r="A3119" s="2981"/>
      <c r="B3119" s="1812"/>
      <c r="C3119" s="1813"/>
      <c r="D3119" s="1813"/>
      <c r="E3119" s="114"/>
      <c r="F3119" s="4037">
        <f t="shared" si="121"/>
        <v>0</v>
      </c>
      <c r="G3119" s="1811"/>
      <c r="H3119" s="2982"/>
      <c r="I3119" s="525"/>
      <c r="J3119" s="1815"/>
      <c r="K3119" s="2983"/>
      <c r="L3119" s="2984"/>
      <c r="M3119" s="1438"/>
      <c r="N3119" s="251"/>
      <c r="O3119" s="253"/>
      <c r="P3119" s="253"/>
      <c r="Q3119" s="2985"/>
      <c r="R3119" s="250"/>
      <c r="S3119" s="250"/>
      <c r="T3119" s="250"/>
      <c r="U3119" s="250"/>
      <c r="V3119" s="250"/>
      <c r="W3119" s="250"/>
      <c r="X3119" s="250"/>
      <c r="Y3119" s="250"/>
      <c r="Z3119" s="251"/>
      <c r="AA3119" s="251"/>
      <c r="AB3119" s="250"/>
      <c r="AC3119" s="33"/>
      <c r="AD3119" s="471"/>
      <c r="AE3119" s="33"/>
      <c r="AF3119" s="31"/>
      <c r="AG3119" s="26"/>
    </row>
    <row r="3120" spans="1:33" ht="30" customHeight="1">
      <c r="A3120" s="2981"/>
      <c r="B3120" s="1812"/>
      <c r="C3120" s="1813"/>
      <c r="D3120" s="1813"/>
      <c r="E3120" s="114"/>
      <c r="F3120" s="4037">
        <f t="shared" si="121"/>
        <v>0</v>
      </c>
      <c r="G3120" s="1811"/>
      <c r="H3120" s="2982"/>
      <c r="I3120" s="525"/>
      <c r="J3120" s="1815"/>
      <c r="K3120" s="2983"/>
      <c r="L3120" s="2984"/>
      <c r="M3120" s="1438"/>
      <c r="N3120" s="251"/>
      <c r="O3120" s="253"/>
      <c r="P3120" s="253"/>
      <c r="Q3120" s="2985"/>
      <c r="R3120" s="250"/>
      <c r="S3120" s="250"/>
      <c r="T3120" s="250"/>
      <c r="U3120" s="250"/>
      <c r="V3120" s="250"/>
      <c r="W3120" s="250"/>
      <c r="X3120" s="250"/>
      <c r="Y3120" s="250"/>
      <c r="Z3120" s="251"/>
      <c r="AA3120" s="251"/>
      <c r="AB3120" s="250"/>
      <c r="AC3120" s="33"/>
      <c r="AD3120" s="471"/>
      <c r="AE3120" s="33"/>
      <c r="AF3120" s="31"/>
      <c r="AG3120" s="26"/>
    </row>
    <row r="3121" spans="1:33" ht="30" customHeight="1">
      <c r="A3121" s="2981"/>
      <c r="B3121" s="1812"/>
      <c r="C3121" s="1813"/>
      <c r="D3121" s="1813"/>
      <c r="E3121" s="114"/>
      <c r="F3121" s="4037">
        <f t="shared" si="121"/>
        <v>0</v>
      </c>
      <c r="G3121" s="1811"/>
      <c r="H3121" s="2982"/>
      <c r="I3121" s="525"/>
      <c r="J3121" s="1815"/>
      <c r="K3121" s="2983"/>
      <c r="L3121" s="2984"/>
      <c r="M3121" s="1438"/>
      <c r="N3121" s="251"/>
      <c r="O3121" s="253"/>
      <c r="P3121" s="253"/>
      <c r="Q3121" s="2985"/>
      <c r="R3121" s="250"/>
      <c r="S3121" s="250"/>
      <c r="T3121" s="250"/>
      <c r="U3121" s="250"/>
      <c r="V3121" s="250"/>
      <c r="W3121" s="250"/>
      <c r="X3121" s="250"/>
      <c r="Y3121" s="250"/>
      <c r="Z3121" s="251"/>
      <c r="AA3121" s="251"/>
      <c r="AB3121" s="250"/>
      <c r="AC3121" s="33"/>
      <c r="AD3121" s="471"/>
      <c r="AE3121" s="33"/>
      <c r="AF3121" s="31"/>
      <c r="AG3121" s="26"/>
    </row>
    <row r="3122" spans="1:33" ht="30" customHeight="1">
      <c r="A3122" s="2981"/>
      <c r="B3122" s="1812"/>
      <c r="C3122" s="1813"/>
      <c r="D3122" s="1813"/>
      <c r="E3122" s="114"/>
      <c r="F3122" s="4037">
        <f t="shared" si="121"/>
        <v>0</v>
      </c>
      <c r="G3122" s="1811"/>
      <c r="H3122" s="2982"/>
      <c r="I3122" s="525"/>
      <c r="J3122" s="1815"/>
      <c r="K3122" s="2983"/>
      <c r="L3122" s="2984"/>
      <c r="M3122" s="1438"/>
      <c r="N3122" s="251"/>
      <c r="O3122" s="253"/>
      <c r="P3122" s="253"/>
      <c r="Q3122" s="2985"/>
      <c r="R3122" s="250"/>
      <c r="S3122" s="250"/>
      <c r="T3122" s="250"/>
      <c r="U3122" s="250"/>
      <c r="V3122" s="250"/>
      <c r="W3122" s="250"/>
      <c r="X3122" s="250"/>
      <c r="Y3122" s="250"/>
      <c r="Z3122" s="251"/>
      <c r="AA3122" s="251"/>
      <c r="AB3122" s="250"/>
      <c r="AC3122" s="33"/>
      <c r="AD3122" s="471"/>
      <c r="AE3122" s="33"/>
      <c r="AF3122" s="31"/>
      <c r="AG3122" s="26"/>
    </row>
    <row r="3123" spans="1:33" ht="30" customHeight="1">
      <c r="A3123" s="2981"/>
      <c r="B3123" s="1812"/>
      <c r="C3123" s="1813"/>
      <c r="D3123" s="1813"/>
      <c r="E3123" s="114"/>
      <c r="F3123" s="4037">
        <f t="shared" si="121"/>
        <v>0</v>
      </c>
      <c r="G3123" s="1811"/>
      <c r="H3123" s="2982"/>
      <c r="I3123" s="525"/>
      <c r="J3123" s="1815"/>
      <c r="K3123" s="2983"/>
      <c r="L3123" s="2984"/>
      <c r="M3123" s="1438"/>
      <c r="N3123" s="251"/>
      <c r="O3123" s="253"/>
      <c r="P3123" s="253"/>
      <c r="Q3123" s="2985"/>
      <c r="R3123" s="250"/>
      <c r="S3123" s="250"/>
      <c r="T3123" s="250"/>
      <c r="U3123" s="250"/>
      <c r="V3123" s="250"/>
      <c r="W3123" s="250"/>
      <c r="X3123" s="250"/>
      <c r="Y3123" s="250"/>
      <c r="Z3123" s="251"/>
      <c r="AA3123" s="251"/>
      <c r="AB3123" s="250"/>
      <c r="AC3123" s="33"/>
      <c r="AD3123" s="471"/>
      <c r="AE3123" s="33"/>
      <c r="AF3123" s="31"/>
      <c r="AG3123" s="26"/>
    </row>
    <row r="3124" spans="1:33" ht="30" customHeight="1">
      <c r="A3124" s="2981"/>
      <c r="B3124" s="1812"/>
      <c r="C3124" s="1813"/>
      <c r="D3124" s="1813"/>
      <c r="E3124" s="114"/>
      <c r="F3124" s="4037">
        <f t="shared" si="121"/>
        <v>0</v>
      </c>
      <c r="G3124" s="1811"/>
      <c r="H3124" s="2982"/>
      <c r="I3124" s="525"/>
      <c r="J3124" s="1815"/>
      <c r="K3124" s="2983"/>
      <c r="L3124" s="2984"/>
      <c r="M3124" s="1438"/>
      <c r="N3124" s="251"/>
      <c r="O3124" s="253"/>
      <c r="P3124" s="253"/>
      <c r="Q3124" s="2985"/>
      <c r="R3124" s="250"/>
      <c r="S3124" s="250"/>
      <c r="T3124" s="250"/>
      <c r="U3124" s="250"/>
      <c r="V3124" s="250"/>
      <c r="W3124" s="250"/>
      <c r="X3124" s="250"/>
      <c r="Y3124" s="250"/>
      <c r="Z3124" s="251"/>
      <c r="AA3124" s="251"/>
      <c r="AB3124" s="250"/>
      <c r="AC3124" s="33"/>
      <c r="AD3124" s="471"/>
      <c r="AE3124" s="33"/>
      <c r="AF3124" s="31"/>
      <c r="AG3124" s="26"/>
    </row>
    <row r="3125" spans="1:33" ht="30" customHeight="1">
      <c r="A3125" s="2981"/>
      <c r="B3125" s="1812"/>
      <c r="C3125" s="1813"/>
      <c r="D3125" s="1813"/>
      <c r="E3125" s="114"/>
      <c r="F3125" s="4037">
        <f t="shared" si="121"/>
        <v>0</v>
      </c>
      <c r="G3125" s="1811"/>
      <c r="H3125" s="2982"/>
      <c r="I3125" s="525"/>
      <c r="J3125" s="1815"/>
      <c r="K3125" s="2983"/>
      <c r="L3125" s="2984"/>
      <c r="M3125" s="1438"/>
      <c r="N3125" s="251"/>
      <c r="O3125" s="253"/>
      <c r="P3125" s="253"/>
      <c r="Q3125" s="2985"/>
      <c r="R3125" s="250"/>
      <c r="S3125" s="250"/>
      <c r="T3125" s="250"/>
      <c r="U3125" s="250"/>
      <c r="V3125" s="250"/>
      <c r="W3125" s="250"/>
      <c r="X3125" s="250"/>
      <c r="Y3125" s="250"/>
      <c r="Z3125" s="251"/>
      <c r="AA3125" s="251"/>
      <c r="AB3125" s="250"/>
      <c r="AC3125" s="33"/>
      <c r="AD3125" s="471"/>
      <c r="AE3125" s="33"/>
      <c r="AF3125" s="31"/>
      <c r="AG3125" s="26"/>
    </row>
    <row r="3126" spans="1:33" ht="30" customHeight="1">
      <c r="A3126" s="2981"/>
      <c r="B3126" s="1812"/>
      <c r="C3126" s="1813"/>
      <c r="D3126" s="1813"/>
      <c r="E3126" s="114"/>
      <c r="F3126" s="4037">
        <f t="shared" si="121"/>
        <v>0</v>
      </c>
      <c r="G3126" s="1811"/>
      <c r="H3126" s="2982"/>
      <c r="I3126" s="525"/>
      <c r="J3126" s="1815"/>
      <c r="K3126" s="2983"/>
      <c r="L3126" s="2984"/>
      <c r="M3126" s="1438"/>
      <c r="N3126" s="251"/>
      <c r="O3126" s="253"/>
      <c r="P3126" s="253"/>
      <c r="Q3126" s="2985"/>
      <c r="R3126" s="250"/>
      <c r="S3126" s="250"/>
      <c r="T3126" s="250"/>
      <c r="U3126" s="250"/>
      <c r="V3126" s="250"/>
      <c r="W3126" s="250"/>
      <c r="X3126" s="250"/>
      <c r="Y3126" s="250"/>
      <c r="Z3126" s="251"/>
      <c r="AA3126" s="251"/>
      <c r="AB3126" s="250"/>
      <c r="AC3126" s="33"/>
      <c r="AD3126" s="471"/>
      <c r="AE3126" s="33"/>
      <c r="AF3126" s="31"/>
      <c r="AG3126" s="26"/>
    </row>
    <row r="3127" spans="1:33" ht="30" customHeight="1">
      <c r="A3127" s="2981"/>
      <c r="B3127" s="1812"/>
      <c r="C3127" s="1813"/>
      <c r="D3127" s="1813"/>
      <c r="E3127" s="114"/>
      <c r="F3127" s="4037">
        <f t="shared" si="121"/>
        <v>0</v>
      </c>
      <c r="G3127" s="1811"/>
      <c r="H3127" s="2982"/>
      <c r="I3127" s="525"/>
      <c r="J3127" s="1815"/>
      <c r="K3127" s="2983"/>
      <c r="L3127" s="2984"/>
      <c r="M3127" s="1438"/>
      <c r="N3127" s="251"/>
      <c r="O3127" s="253"/>
      <c r="P3127" s="253"/>
      <c r="Q3127" s="2985"/>
      <c r="R3127" s="250"/>
      <c r="S3127" s="250"/>
      <c r="T3127" s="250"/>
      <c r="U3127" s="250"/>
      <c r="V3127" s="250"/>
      <c r="W3127" s="250"/>
      <c r="X3127" s="250"/>
      <c r="Y3127" s="250"/>
      <c r="Z3127" s="251"/>
      <c r="AA3127" s="251"/>
      <c r="AB3127" s="250"/>
      <c r="AC3127" s="33"/>
      <c r="AD3127" s="471"/>
      <c r="AE3127" s="33"/>
      <c r="AF3127" s="31"/>
      <c r="AG3127" s="26"/>
    </row>
    <row r="3128" spans="1:33" ht="30" customHeight="1">
      <c r="A3128" s="2981"/>
      <c r="B3128" s="1812"/>
      <c r="C3128" s="1813"/>
      <c r="D3128" s="1813"/>
      <c r="E3128" s="114"/>
      <c r="F3128" s="4037">
        <f t="shared" si="121"/>
        <v>0</v>
      </c>
      <c r="G3128" s="1811"/>
      <c r="H3128" s="2982"/>
      <c r="I3128" s="525"/>
      <c r="J3128" s="1815"/>
      <c r="K3128" s="2983"/>
      <c r="L3128" s="2984"/>
      <c r="M3128" s="1438"/>
      <c r="N3128" s="251"/>
      <c r="O3128" s="253"/>
      <c r="P3128" s="253"/>
      <c r="Q3128" s="2985"/>
      <c r="R3128" s="250"/>
      <c r="S3128" s="250"/>
      <c r="T3128" s="250"/>
      <c r="U3128" s="250"/>
      <c r="V3128" s="250"/>
      <c r="W3128" s="250"/>
      <c r="X3128" s="250"/>
      <c r="Y3128" s="250"/>
      <c r="Z3128" s="251"/>
      <c r="AA3128" s="251"/>
      <c r="AB3128" s="250"/>
      <c r="AC3128" s="33"/>
      <c r="AD3128" s="471"/>
      <c r="AE3128" s="33"/>
      <c r="AF3128" s="31"/>
      <c r="AG3128" s="26"/>
    </row>
    <row r="3129" spans="1:33" ht="30" customHeight="1">
      <c r="A3129" s="2981"/>
      <c r="B3129" s="1812"/>
      <c r="C3129" s="1813"/>
      <c r="D3129" s="1813"/>
      <c r="E3129" s="114"/>
      <c r="F3129" s="4037">
        <f t="shared" si="121"/>
        <v>0</v>
      </c>
      <c r="G3129" s="1811"/>
      <c r="H3129" s="2982"/>
      <c r="I3129" s="525"/>
      <c r="J3129" s="1815"/>
      <c r="K3129" s="2983"/>
      <c r="L3129" s="2984"/>
      <c r="M3129" s="1438"/>
      <c r="N3129" s="251"/>
      <c r="O3129" s="253"/>
      <c r="P3129" s="253"/>
      <c r="Q3129" s="2985"/>
      <c r="R3129" s="250"/>
      <c r="S3129" s="250"/>
      <c r="T3129" s="250"/>
      <c r="U3129" s="250"/>
      <c r="V3129" s="250"/>
      <c r="W3129" s="250"/>
      <c r="X3129" s="250"/>
      <c r="Y3129" s="250"/>
      <c r="Z3129" s="251"/>
      <c r="AA3129" s="251"/>
      <c r="AB3129" s="250"/>
      <c r="AC3129" s="33"/>
      <c r="AD3129" s="471"/>
      <c r="AE3129" s="33"/>
      <c r="AF3129" s="31"/>
      <c r="AG3129" s="26"/>
    </row>
    <row r="3130" spans="1:33" ht="30" customHeight="1">
      <c r="A3130" s="2981"/>
      <c r="B3130" s="1812"/>
      <c r="C3130" s="1813"/>
      <c r="D3130" s="1813"/>
      <c r="E3130" s="114"/>
      <c r="F3130" s="4037">
        <f t="shared" si="121"/>
        <v>0</v>
      </c>
      <c r="G3130" s="1811"/>
      <c r="H3130" s="2982"/>
      <c r="I3130" s="525"/>
      <c r="J3130" s="1815"/>
      <c r="K3130" s="2983"/>
      <c r="L3130" s="2984"/>
      <c r="M3130" s="1438"/>
      <c r="N3130" s="251"/>
      <c r="O3130" s="253"/>
      <c r="P3130" s="253"/>
      <c r="Q3130" s="2985"/>
      <c r="R3130" s="250"/>
      <c r="S3130" s="250"/>
      <c r="T3130" s="250"/>
      <c r="U3130" s="250"/>
      <c r="V3130" s="250"/>
      <c r="W3130" s="250"/>
      <c r="X3130" s="250"/>
      <c r="Y3130" s="250"/>
      <c r="Z3130" s="251"/>
      <c r="AA3130" s="251"/>
      <c r="AB3130" s="250"/>
      <c r="AC3130" s="33"/>
      <c r="AD3130" s="471"/>
      <c r="AE3130" s="33"/>
      <c r="AF3130" s="31"/>
      <c r="AG3130" s="26"/>
    </row>
    <row r="3131" spans="1:33" ht="30" customHeight="1">
      <c r="A3131" s="2981"/>
      <c r="B3131" s="1812"/>
      <c r="C3131" s="1813"/>
      <c r="D3131" s="1813"/>
      <c r="E3131" s="114"/>
      <c r="F3131" s="4037">
        <f t="shared" si="121"/>
        <v>0</v>
      </c>
      <c r="G3131" s="1811"/>
      <c r="H3131" s="2982"/>
      <c r="I3131" s="525"/>
      <c r="J3131" s="1815"/>
      <c r="K3131" s="2983"/>
      <c r="L3131" s="2984"/>
      <c r="M3131" s="1438"/>
      <c r="N3131" s="251"/>
      <c r="O3131" s="253"/>
      <c r="P3131" s="253"/>
      <c r="Q3131" s="2985"/>
      <c r="R3131" s="250"/>
      <c r="S3131" s="250"/>
      <c r="T3131" s="250"/>
      <c r="U3131" s="250"/>
      <c r="V3131" s="250"/>
      <c r="W3131" s="250"/>
      <c r="X3131" s="250"/>
      <c r="Y3131" s="250"/>
      <c r="Z3131" s="251"/>
      <c r="AA3131" s="251"/>
      <c r="AB3131" s="250"/>
      <c r="AC3131" s="33"/>
      <c r="AD3131" s="471"/>
      <c r="AE3131" s="33"/>
      <c r="AF3131" s="31"/>
      <c r="AG3131" s="26"/>
    </row>
    <row r="3132" spans="1:33" ht="30" customHeight="1">
      <c r="A3132" s="2981"/>
      <c r="B3132" s="1812"/>
      <c r="C3132" s="1813"/>
      <c r="D3132" s="1813"/>
      <c r="E3132" s="114"/>
      <c r="F3132" s="4037">
        <f t="shared" si="121"/>
        <v>0</v>
      </c>
      <c r="G3132" s="1811"/>
      <c r="H3132" s="2982"/>
      <c r="I3132" s="525"/>
      <c r="J3132" s="1815"/>
      <c r="K3132" s="2983"/>
      <c r="L3132" s="2984"/>
      <c r="M3132" s="1438"/>
      <c r="N3132" s="251"/>
      <c r="O3132" s="253"/>
      <c r="P3132" s="253"/>
      <c r="Q3132" s="2985"/>
      <c r="R3132" s="250"/>
      <c r="S3132" s="250"/>
      <c r="T3132" s="250"/>
      <c r="U3132" s="250"/>
      <c r="V3132" s="250"/>
      <c r="W3132" s="250"/>
      <c r="X3132" s="250"/>
      <c r="Y3132" s="250"/>
      <c r="Z3132" s="251"/>
      <c r="AA3132" s="251"/>
      <c r="AB3132" s="250"/>
      <c r="AC3132" s="33"/>
      <c r="AD3132" s="471"/>
      <c r="AE3132" s="33"/>
      <c r="AF3132" s="31"/>
      <c r="AG3132" s="26"/>
    </row>
    <row r="3133" spans="1:33" ht="30" customHeight="1">
      <c r="A3133" s="2981"/>
      <c r="B3133" s="1812"/>
      <c r="C3133" s="1813"/>
      <c r="D3133" s="1813"/>
      <c r="E3133" s="114"/>
      <c r="F3133" s="4037">
        <f t="shared" si="121"/>
        <v>0</v>
      </c>
      <c r="G3133" s="1811"/>
      <c r="H3133" s="2982"/>
      <c r="I3133" s="525"/>
      <c r="J3133" s="1815"/>
      <c r="K3133" s="2983"/>
      <c r="L3133" s="2984"/>
      <c r="M3133" s="1438"/>
      <c r="N3133" s="251"/>
      <c r="O3133" s="253"/>
      <c r="P3133" s="253"/>
      <c r="Q3133" s="2985"/>
      <c r="R3133" s="250"/>
      <c r="S3133" s="250"/>
      <c r="T3133" s="250"/>
      <c r="U3133" s="250"/>
      <c r="V3133" s="250"/>
      <c r="W3133" s="250"/>
      <c r="X3133" s="250"/>
      <c r="Y3133" s="250"/>
      <c r="Z3133" s="251"/>
      <c r="AA3133" s="251"/>
      <c r="AB3133" s="250"/>
      <c r="AC3133" s="33"/>
      <c r="AD3133" s="471"/>
      <c r="AE3133" s="33"/>
      <c r="AF3133" s="31"/>
      <c r="AG3133" s="26"/>
    </row>
    <row r="3134" spans="1:33" ht="30" customHeight="1">
      <c r="A3134" s="2981"/>
      <c r="B3134" s="1812"/>
      <c r="C3134" s="1813"/>
      <c r="D3134" s="1813"/>
      <c r="E3134" s="114"/>
      <c r="F3134" s="4037">
        <f t="shared" si="121"/>
        <v>0</v>
      </c>
      <c r="G3134" s="1811"/>
      <c r="H3134" s="2982"/>
      <c r="I3134" s="525"/>
      <c r="J3134" s="1815"/>
      <c r="K3134" s="2983"/>
      <c r="L3134" s="2984"/>
      <c r="M3134" s="1438"/>
      <c r="N3134" s="251"/>
      <c r="O3134" s="253"/>
      <c r="P3134" s="253"/>
      <c r="Q3134" s="2985"/>
      <c r="R3134" s="250"/>
      <c r="S3134" s="250"/>
      <c r="T3134" s="250"/>
      <c r="U3134" s="250"/>
      <c r="V3134" s="250"/>
      <c r="W3134" s="250"/>
      <c r="X3134" s="250"/>
      <c r="Y3134" s="250"/>
      <c r="Z3134" s="251"/>
      <c r="AA3134" s="251"/>
      <c r="AB3134" s="250"/>
      <c r="AC3134" s="33"/>
      <c r="AD3134" s="471"/>
      <c r="AE3134" s="33"/>
      <c r="AF3134" s="31"/>
      <c r="AG3134" s="26"/>
    </row>
    <row r="3135" spans="1:33" ht="30" customHeight="1">
      <c r="A3135" s="2981"/>
      <c r="B3135" s="1812"/>
      <c r="C3135" s="1813"/>
      <c r="D3135" s="1813"/>
      <c r="E3135" s="114"/>
      <c r="F3135" s="4037">
        <f t="shared" si="121"/>
        <v>0</v>
      </c>
      <c r="G3135" s="1811"/>
      <c r="H3135" s="2982"/>
      <c r="I3135" s="525"/>
      <c r="J3135" s="1815"/>
      <c r="K3135" s="2983"/>
      <c r="L3135" s="2984"/>
      <c r="M3135" s="1438"/>
      <c r="N3135" s="251"/>
      <c r="O3135" s="253"/>
      <c r="P3135" s="253"/>
      <c r="Q3135" s="2985"/>
      <c r="R3135" s="250"/>
      <c r="S3135" s="250"/>
      <c r="T3135" s="250"/>
      <c r="U3135" s="250"/>
      <c r="V3135" s="250"/>
      <c r="W3135" s="250"/>
      <c r="X3135" s="250"/>
      <c r="Y3135" s="250"/>
      <c r="Z3135" s="251"/>
      <c r="AA3135" s="251"/>
      <c r="AB3135" s="250"/>
      <c r="AC3135" s="33"/>
      <c r="AD3135" s="471"/>
      <c r="AE3135" s="33"/>
      <c r="AF3135" s="31"/>
      <c r="AG3135" s="26"/>
    </row>
    <row r="3136" spans="1:33" ht="30" customHeight="1">
      <c r="A3136" s="2981"/>
      <c r="B3136" s="1812"/>
      <c r="C3136" s="1813"/>
      <c r="D3136" s="1813"/>
      <c r="E3136" s="114"/>
      <c r="F3136" s="4037">
        <f t="shared" si="121"/>
        <v>0</v>
      </c>
      <c r="G3136" s="1811"/>
      <c r="H3136" s="2982"/>
      <c r="I3136" s="525"/>
      <c r="J3136" s="1815"/>
      <c r="K3136" s="2983"/>
      <c r="L3136" s="2984"/>
      <c r="M3136" s="1438"/>
      <c r="N3136" s="251"/>
      <c r="O3136" s="253"/>
      <c r="P3136" s="253"/>
      <c r="Q3136" s="2985"/>
      <c r="R3136" s="250"/>
      <c r="S3136" s="250"/>
      <c r="T3136" s="250"/>
      <c r="U3136" s="250"/>
      <c r="V3136" s="250"/>
      <c r="W3136" s="250"/>
      <c r="X3136" s="250"/>
      <c r="Y3136" s="250"/>
      <c r="Z3136" s="251"/>
      <c r="AA3136" s="251"/>
      <c r="AB3136" s="250"/>
      <c r="AC3136" s="33"/>
      <c r="AD3136" s="471"/>
      <c r="AE3136" s="33"/>
      <c r="AF3136" s="31"/>
      <c r="AG3136" s="26"/>
    </row>
    <row r="3137" spans="1:33" ht="30" customHeight="1">
      <c r="A3137" s="2981"/>
      <c r="B3137" s="1812"/>
      <c r="C3137" s="1813"/>
      <c r="D3137" s="1813"/>
      <c r="E3137" s="114"/>
      <c r="F3137" s="4037">
        <f t="shared" si="121"/>
        <v>0</v>
      </c>
      <c r="G3137" s="1811"/>
      <c r="H3137" s="2982"/>
      <c r="I3137" s="525"/>
      <c r="J3137" s="1815"/>
      <c r="K3137" s="2983"/>
      <c r="L3137" s="2984"/>
      <c r="M3137" s="1438"/>
      <c r="N3137" s="251"/>
      <c r="O3137" s="253"/>
      <c r="P3137" s="253"/>
      <c r="Q3137" s="2985"/>
      <c r="R3137" s="250"/>
      <c r="S3137" s="250"/>
      <c r="T3137" s="250"/>
      <c r="U3137" s="250"/>
      <c r="V3137" s="250"/>
      <c r="W3137" s="250"/>
      <c r="X3137" s="250"/>
      <c r="Y3137" s="250"/>
      <c r="Z3137" s="251"/>
      <c r="AA3137" s="251"/>
      <c r="AB3137" s="250"/>
      <c r="AC3137" s="33"/>
      <c r="AD3137" s="471"/>
      <c r="AE3137" s="33"/>
      <c r="AF3137" s="31"/>
      <c r="AG3137" s="26"/>
    </row>
    <row r="3138" spans="1:33" ht="30" customHeight="1">
      <c r="A3138" s="2981"/>
      <c r="B3138" s="1812"/>
      <c r="C3138" s="1813"/>
      <c r="D3138" s="1813"/>
      <c r="E3138" s="114"/>
      <c r="F3138" s="4037">
        <f t="shared" si="121"/>
        <v>0</v>
      </c>
      <c r="G3138" s="1811"/>
      <c r="H3138" s="2982"/>
      <c r="I3138" s="525"/>
      <c r="J3138" s="1815"/>
      <c r="K3138" s="2983"/>
      <c r="L3138" s="2984"/>
      <c r="M3138" s="1438"/>
      <c r="N3138" s="251"/>
      <c r="O3138" s="253"/>
      <c r="P3138" s="253"/>
      <c r="Q3138" s="2985"/>
      <c r="R3138" s="250"/>
      <c r="S3138" s="250"/>
      <c r="T3138" s="250"/>
      <c r="U3138" s="250"/>
      <c r="V3138" s="250"/>
      <c r="W3138" s="250"/>
      <c r="X3138" s="250"/>
      <c r="Y3138" s="250"/>
      <c r="Z3138" s="251"/>
      <c r="AA3138" s="251"/>
      <c r="AB3138" s="250"/>
      <c r="AC3138" s="33"/>
      <c r="AD3138" s="471"/>
      <c r="AE3138" s="33"/>
      <c r="AF3138" s="31"/>
      <c r="AG3138" s="26"/>
    </row>
    <row r="3139" spans="1:33" ht="30" customHeight="1">
      <c r="A3139" s="2981"/>
      <c r="B3139" s="1812"/>
      <c r="C3139" s="1813"/>
      <c r="D3139" s="1813"/>
      <c r="E3139" s="114"/>
      <c r="F3139" s="4037">
        <f t="shared" si="121"/>
        <v>0</v>
      </c>
      <c r="G3139" s="1811"/>
      <c r="H3139" s="2982"/>
      <c r="I3139" s="525"/>
      <c r="J3139" s="1815"/>
      <c r="K3139" s="2983"/>
      <c r="L3139" s="2984"/>
      <c r="M3139" s="1438"/>
      <c r="N3139" s="251"/>
      <c r="O3139" s="253"/>
      <c r="P3139" s="253"/>
      <c r="Q3139" s="2985"/>
      <c r="R3139" s="250"/>
      <c r="S3139" s="250"/>
      <c r="T3139" s="250"/>
      <c r="U3139" s="250"/>
      <c r="V3139" s="250"/>
      <c r="W3139" s="250"/>
      <c r="X3139" s="250"/>
      <c r="Y3139" s="250"/>
      <c r="Z3139" s="251"/>
      <c r="AA3139" s="251"/>
      <c r="AB3139" s="250"/>
      <c r="AC3139" s="33"/>
      <c r="AD3139" s="471"/>
      <c r="AE3139" s="33"/>
      <c r="AF3139" s="31"/>
      <c r="AG3139" s="26"/>
    </row>
    <row r="3140" spans="1:33" ht="30" customHeight="1">
      <c r="A3140" s="2981"/>
      <c r="B3140" s="1812"/>
      <c r="C3140" s="1813"/>
      <c r="D3140" s="1813"/>
      <c r="E3140" s="114"/>
      <c r="F3140" s="4037">
        <f t="shared" si="121"/>
        <v>0</v>
      </c>
      <c r="G3140" s="1811"/>
      <c r="H3140" s="2982"/>
      <c r="I3140" s="525"/>
      <c r="J3140" s="1815"/>
      <c r="K3140" s="2983"/>
      <c r="L3140" s="2984"/>
      <c r="M3140" s="1438"/>
      <c r="N3140" s="251"/>
      <c r="O3140" s="253"/>
      <c r="P3140" s="253"/>
      <c r="Q3140" s="2985"/>
      <c r="R3140" s="250"/>
      <c r="S3140" s="250"/>
      <c r="T3140" s="250"/>
      <c r="U3140" s="250"/>
      <c r="V3140" s="250"/>
      <c r="W3140" s="250"/>
      <c r="X3140" s="250"/>
      <c r="Y3140" s="250"/>
      <c r="Z3140" s="251"/>
      <c r="AA3140" s="251"/>
      <c r="AB3140" s="250"/>
      <c r="AC3140" s="33"/>
      <c r="AD3140" s="471"/>
      <c r="AE3140" s="33"/>
      <c r="AF3140" s="31"/>
      <c r="AG3140" s="26"/>
    </row>
    <row r="3141" spans="1:33" ht="30" customHeight="1">
      <c r="A3141" s="2981"/>
      <c r="B3141" s="1812"/>
      <c r="C3141" s="1813"/>
      <c r="D3141" s="1813"/>
      <c r="E3141" s="114"/>
      <c r="F3141" s="4037">
        <f t="shared" si="121"/>
        <v>0</v>
      </c>
      <c r="G3141" s="1811"/>
      <c r="H3141" s="2982"/>
      <c r="I3141" s="525"/>
      <c r="J3141" s="1815"/>
      <c r="K3141" s="2983"/>
      <c r="L3141" s="2984"/>
      <c r="M3141" s="1438"/>
      <c r="N3141" s="251"/>
      <c r="O3141" s="253"/>
      <c r="P3141" s="253"/>
      <c r="Q3141" s="2985"/>
      <c r="R3141" s="250"/>
      <c r="S3141" s="250"/>
      <c r="T3141" s="250"/>
      <c r="U3141" s="250"/>
      <c r="V3141" s="250"/>
      <c r="W3141" s="250"/>
      <c r="X3141" s="250"/>
      <c r="Y3141" s="250"/>
      <c r="Z3141" s="251"/>
      <c r="AA3141" s="251"/>
      <c r="AB3141" s="250"/>
      <c r="AC3141" s="33"/>
      <c r="AD3141" s="471"/>
      <c r="AE3141" s="33"/>
      <c r="AF3141" s="31"/>
      <c r="AG3141" s="26"/>
    </row>
    <row r="3142" spans="1:33" ht="30" customHeight="1">
      <c r="A3142" s="2981"/>
      <c r="B3142" s="1812"/>
      <c r="C3142" s="1813"/>
      <c r="D3142" s="1813"/>
      <c r="E3142" s="114"/>
      <c r="F3142" s="4037">
        <f t="shared" si="121"/>
        <v>0</v>
      </c>
      <c r="G3142" s="1811"/>
      <c r="H3142" s="2982"/>
      <c r="I3142" s="525"/>
      <c r="J3142" s="1815"/>
      <c r="K3142" s="2983"/>
      <c r="L3142" s="2984"/>
      <c r="M3142" s="1438"/>
      <c r="N3142" s="251"/>
      <c r="O3142" s="253"/>
      <c r="P3142" s="253"/>
      <c r="Q3142" s="2985"/>
      <c r="R3142" s="250"/>
      <c r="S3142" s="250"/>
      <c r="T3142" s="250"/>
      <c r="U3142" s="250"/>
      <c r="V3142" s="250"/>
      <c r="W3142" s="250"/>
      <c r="X3142" s="250"/>
      <c r="Y3142" s="250"/>
      <c r="Z3142" s="251"/>
      <c r="AA3142" s="251"/>
      <c r="AB3142" s="250"/>
      <c r="AC3142" s="33"/>
      <c r="AD3142" s="471"/>
      <c r="AE3142" s="33"/>
      <c r="AF3142" s="31"/>
      <c r="AG3142" s="26"/>
    </row>
    <row r="3143" spans="1:33" ht="30" customHeight="1">
      <c r="A3143" s="2981"/>
      <c r="B3143" s="1812"/>
      <c r="C3143" s="1813"/>
      <c r="D3143" s="1813"/>
      <c r="E3143" s="114"/>
      <c r="F3143" s="4037">
        <f t="shared" si="121"/>
        <v>0</v>
      </c>
      <c r="G3143" s="1811"/>
      <c r="H3143" s="2982"/>
      <c r="I3143" s="525"/>
      <c r="J3143" s="1815"/>
      <c r="K3143" s="2983"/>
      <c r="L3143" s="2984"/>
      <c r="M3143" s="1438"/>
      <c r="N3143" s="251"/>
      <c r="O3143" s="253"/>
      <c r="P3143" s="253"/>
      <c r="Q3143" s="2985"/>
      <c r="R3143" s="250"/>
      <c r="S3143" s="250"/>
      <c r="T3143" s="250"/>
      <c r="U3143" s="250"/>
      <c r="V3143" s="250"/>
      <c r="W3143" s="250"/>
      <c r="X3143" s="250"/>
      <c r="Y3143" s="250"/>
      <c r="Z3143" s="251"/>
      <c r="AA3143" s="251"/>
      <c r="AB3143" s="250"/>
      <c r="AC3143" s="33"/>
      <c r="AD3143" s="471"/>
      <c r="AE3143" s="33"/>
      <c r="AF3143" s="31"/>
      <c r="AG3143" s="26"/>
    </row>
    <row r="3144" spans="1:33" ht="30" customHeight="1">
      <c r="A3144" s="2981"/>
      <c r="B3144" s="1812"/>
      <c r="C3144" s="1813"/>
      <c r="D3144" s="1813"/>
      <c r="E3144" s="114"/>
      <c r="F3144" s="4037">
        <f t="shared" si="121"/>
        <v>0</v>
      </c>
      <c r="G3144" s="1811"/>
      <c r="H3144" s="2982"/>
      <c r="I3144" s="525"/>
      <c r="J3144" s="1815"/>
      <c r="K3144" s="2983"/>
      <c r="L3144" s="2984"/>
      <c r="M3144" s="1438"/>
      <c r="N3144" s="251"/>
      <c r="O3144" s="253"/>
      <c r="P3144" s="253"/>
      <c r="Q3144" s="2985"/>
      <c r="R3144" s="250"/>
      <c r="S3144" s="250"/>
      <c r="T3144" s="250"/>
      <c r="U3144" s="250"/>
      <c r="V3144" s="250"/>
      <c r="W3144" s="250"/>
      <c r="X3144" s="250"/>
      <c r="Y3144" s="250"/>
      <c r="Z3144" s="251"/>
      <c r="AA3144" s="251"/>
      <c r="AB3144" s="250"/>
      <c r="AC3144" s="33"/>
      <c r="AD3144" s="471"/>
      <c r="AE3144" s="33"/>
      <c r="AF3144" s="31"/>
      <c r="AG3144" s="26"/>
    </row>
    <row r="3145" spans="1:33" ht="30" customHeight="1">
      <c r="A3145" s="2981"/>
      <c r="B3145" s="1812"/>
      <c r="C3145" s="1813"/>
      <c r="D3145" s="1813"/>
      <c r="E3145" s="114"/>
      <c r="F3145" s="4037">
        <f t="shared" si="121"/>
        <v>0</v>
      </c>
      <c r="G3145" s="1811"/>
      <c r="H3145" s="2982"/>
      <c r="I3145" s="525"/>
      <c r="J3145" s="1815"/>
      <c r="K3145" s="2983"/>
      <c r="L3145" s="2984"/>
      <c r="M3145" s="1438"/>
      <c r="N3145" s="251"/>
      <c r="O3145" s="253"/>
      <c r="P3145" s="253"/>
      <c r="Q3145" s="2985"/>
      <c r="R3145" s="250"/>
      <c r="S3145" s="250"/>
      <c r="T3145" s="250"/>
      <c r="U3145" s="250"/>
      <c r="V3145" s="250"/>
      <c r="W3145" s="250"/>
      <c r="X3145" s="250"/>
      <c r="Y3145" s="250"/>
      <c r="Z3145" s="251"/>
      <c r="AA3145" s="251"/>
      <c r="AB3145" s="250"/>
      <c r="AC3145" s="33"/>
      <c r="AD3145" s="471"/>
      <c r="AE3145" s="33"/>
      <c r="AF3145" s="31"/>
      <c r="AG3145" s="26"/>
    </row>
    <row r="3146" spans="1:33" ht="30" customHeight="1">
      <c r="A3146" s="2981"/>
      <c r="B3146" s="1812"/>
      <c r="C3146" s="1813"/>
      <c r="D3146" s="1813"/>
      <c r="E3146" s="114"/>
      <c r="F3146" s="4037">
        <f t="shared" si="121"/>
        <v>0</v>
      </c>
      <c r="G3146" s="1811"/>
      <c r="H3146" s="2982"/>
      <c r="I3146" s="525"/>
      <c r="J3146" s="1815"/>
      <c r="K3146" s="2983"/>
      <c r="L3146" s="2984"/>
      <c r="M3146" s="1438"/>
      <c r="N3146" s="251"/>
      <c r="O3146" s="253"/>
      <c r="P3146" s="253"/>
      <c r="Q3146" s="2985"/>
      <c r="R3146" s="250"/>
      <c r="S3146" s="250"/>
      <c r="T3146" s="250"/>
      <c r="U3146" s="250"/>
      <c r="V3146" s="250"/>
      <c r="W3146" s="250"/>
      <c r="X3146" s="250"/>
      <c r="Y3146" s="250"/>
      <c r="Z3146" s="251"/>
      <c r="AA3146" s="251"/>
      <c r="AB3146" s="250"/>
      <c r="AC3146" s="33"/>
      <c r="AD3146" s="471"/>
      <c r="AE3146" s="33"/>
      <c r="AF3146" s="31"/>
      <c r="AG3146" s="26"/>
    </row>
    <row r="3147" spans="1:33" ht="30" customHeight="1">
      <c r="A3147" s="2981"/>
      <c r="B3147" s="1812"/>
      <c r="C3147" s="1813"/>
      <c r="D3147" s="1813"/>
      <c r="E3147" s="114"/>
      <c r="F3147" s="4037">
        <f t="shared" si="121"/>
        <v>0</v>
      </c>
      <c r="G3147" s="1811"/>
      <c r="H3147" s="2982"/>
      <c r="I3147" s="525"/>
      <c r="J3147" s="1815"/>
      <c r="K3147" s="2983"/>
      <c r="L3147" s="2984"/>
      <c r="M3147" s="1438"/>
      <c r="N3147" s="251"/>
      <c r="O3147" s="253"/>
      <c r="P3147" s="253"/>
      <c r="Q3147" s="2985"/>
      <c r="R3147" s="250"/>
      <c r="S3147" s="250"/>
      <c r="T3147" s="250"/>
      <c r="U3147" s="250"/>
      <c r="V3147" s="250"/>
      <c r="W3147" s="250"/>
      <c r="X3147" s="250"/>
      <c r="Y3147" s="250"/>
      <c r="Z3147" s="251"/>
      <c r="AA3147" s="251"/>
      <c r="AB3147" s="250"/>
      <c r="AC3147" s="33"/>
      <c r="AD3147" s="471"/>
      <c r="AE3147" s="33"/>
      <c r="AF3147" s="31"/>
      <c r="AG3147" s="26"/>
    </row>
    <row r="3148" spans="1:33" ht="30" customHeight="1">
      <c r="A3148" s="2981"/>
      <c r="B3148" s="1812"/>
      <c r="C3148" s="1813"/>
      <c r="D3148" s="1813"/>
      <c r="E3148" s="114"/>
      <c r="F3148" s="4037">
        <f t="shared" si="121"/>
        <v>0</v>
      </c>
      <c r="G3148" s="1811"/>
      <c r="H3148" s="2982"/>
      <c r="I3148" s="525"/>
      <c r="J3148" s="1815"/>
      <c r="K3148" s="2983"/>
      <c r="L3148" s="2984"/>
      <c r="M3148" s="1438"/>
      <c r="N3148" s="251"/>
      <c r="O3148" s="253"/>
      <c r="P3148" s="253"/>
      <c r="Q3148" s="2985"/>
      <c r="R3148" s="250"/>
      <c r="S3148" s="250"/>
      <c r="T3148" s="250"/>
      <c r="U3148" s="250"/>
      <c r="V3148" s="250"/>
      <c r="W3148" s="250"/>
      <c r="X3148" s="250"/>
      <c r="Y3148" s="250"/>
      <c r="Z3148" s="251"/>
      <c r="AA3148" s="251"/>
      <c r="AB3148" s="250"/>
      <c r="AC3148" s="33"/>
      <c r="AD3148" s="471"/>
      <c r="AE3148" s="33"/>
      <c r="AF3148" s="31"/>
      <c r="AG3148" s="26"/>
    </row>
    <row r="3149" spans="1:33" ht="30" customHeight="1">
      <c r="A3149" s="2981"/>
      <c r="B3149" s="1812"/>
      <c r="C3149" s="1813"/>
      <c r="D3149" s="1813"/>
      <c r="E3149" s="114"/>
      <c r="F3149" s="4037">
        <f t="shared" si="121"/>
        <v>0</v>
      </c>
      <c r="G3149" s="1811"/>
      <c r="H3149" s="2982"/>
      <c r="I3149" s="525"/>
      <c r="J3149" s="1815"/>
      <c r="K3149" s="2983"/>
      <c r="L3149" s="2984"/>
      <c r="M3149" s="1438"/>
      <c r="N3149" s="251"/>
      <c r="O3149" s="253"/>
      <c r="P3149" s="253"/>
      <c r="Q3149" s="2985"/>
      <c r="R3149" s="250"/>
      <c r="S3149" s="250"/>
      <c r="T3149" s="250"/>
      <c r="U3149" s="250"/>
      <c r="V3149" s="250"/>
      <c r="W3149" s="250"/>
      <c r="X3149" s="250"/>
      <c r="Y3149" s="250"/>
      <c r="Z3149" s="251"/>
      <c r="AA3149" s="251"/>
      <c r="AB3149" s="250"/>
      <c r="AC3149" s="33"/>
      <c r="AD3149" s="471"/>
      <c r="AE3149" s="33"/>
      <c r="AF3149" s="31"/>
      <c r="AG3149" s="26"/>
    </row>
    <row r="3150" spans="1:33" ht="30" customHeight="1">
      <c r="A3150" s="2981"/>
      <c r="B3150" s="1812"/>
      <c r="C3150" s="1813"/>
      <c r="D3150" s="1813"/>
      <c r="E3150" s="114"/>
      <c r="F3150" s="4037">
        <f t="shared" si="121"/>
        <v>0</v>
      </c>
      <c r="G3150" s="1811"/>
      <c r="H3150" s="2982"/>
      <c r="I3150" s="525"/>
      <c r="J3150" s="1815"/>
      <c r="K3150" s="2983"/>
      <c r="L3150" s="2984"/>
      <c r="M3150" s="1438"/>
      <c r="N3150" s="251"/>
      <c r="O3150" s="253"/>
      <c r="P3150" s="253"/>
      <c r="Q3150" s="2985"/>
      <c r="R3150" s="250"/>
      <c r="S3150" s="250"/>
      <c r="T3150" s="250"/>
      <c r="U3150" s="250"/>
      <c r="V3150" s="250"/>
      <c r="W3150" s="250"/>
      <c r="X3150" s="250"/>
      <c r="Y3150" s="250"/>
      <c r="Z3150" s="251"/>
      <c r="AA3150" s="251"/>
      <c r="AB3150" s="250"/>
      <c r="AC3150" s="33"/>
      <c r="AD3150" s="471"/>
      <c r="AE3150" s="33"/>
      <c r="AF3150" s="31"/>
      <c r="AG3150" s="26"/>
    </row>
    <row r="3151" spans="1:33" ht="30" customHeight="1">
      <c r="A3151" s="2981"/>
      <c r="B3151" s="1812"/>
      <c r="C3151" s="1813"/>
      <c r="D3151" s="1813"/>
      <c r="E3151" s="114"/>
      <c r="F3151" s="4037">
        <f t="shared" si="121"/>
        <v>0</v>
      </c>
      <c r="G3151" s="1811"/>
      <c r="H3151" s="2982"/>
      <c r="I3151" s="525"/>
      <c r="J3151" s="1815"/>
      <c r="K3151" s="2983"/>
      <c r="L3151" s="2984"/>
      <c r="M3151" s="1438"/>
      <c r="N3151" s="251"/>
      <c r="O3151" s="253"/>
      <c r="P3151" s="253"/>
      <c r="Q3151" s="2985"/>
      <c r="R3151" s="250"/>
      <c r="S3151" s="250"/>
      <c r="T3151" s="250"/>
      <c r="U3151" s="250"/>
      <c r="V3151" s="250"/>
      <c r="W3151" s="250"/>
      <c r="X3151" s="250"/>
      <c r="Y3151" s="250"/>
      <c r="Z3151" s="251"/>
      <c r="AA3151" s="251"/>
      <c r="AB3151" s="250"/>
      <c r="AC3151" s="33"/>
      <c r="AD3151" s="471"/>
      <c r="AE3151" s="33"/>
      <c r="AF3151" s="31"/>
      <c r="AG3151" s="26"/>
    </row>
    <row r="3152" spans="1:33" ht="30" customHeight="1">
      <c r="A3152" s="2981"/>
      <c r="B3152" s="1812"/>
      <c r="C3152" s="1813"/>
      <c r="D3152" s="1813"/>
      <c r="E3152" s="114"/>
      <c r="F3152" s="4037">
        <f t="shared" si="121"/>
        <v>0</v>
      </c>
      <c r="G3152" s="1811"/>
      <c r="H3152" s="2982"/>
      <c r="I3152" s="525"/>
      <c r="J3152" s="1815"/>
      <c r="K3152" s="2983"/>
      <c r="L3152" s="2984"/>
      <c r="M3152" s="1438"/>
      <c r="N3152" s="251"/>
      <c r="O3152" s="253"/>
      <c r="P3152" s="253"/>
      <c r="Q3152" s="2985"/>
      <c r="R3152" s="250"/>
      <c r="S3152" s="250"/>
      <c r="T3152" s="250"/>
      <c r="U3152" s="250"/>
      <c r="V3152" s="250"/>
      <c r="W3152" s="250"/>
      <c r="X3152" s="250"/>
      <c r="Y3152" s="250"/>
      <c r="Z3152" s="251"/>
      <c r="AA3152" s="251"/>
      <c r="AB3152" s="250"/>
      <c r="AC3152" s="33"/>
      <c r="AD3152" s="471"/>
      <c r="AE3152" s="33"/>
      <c r="AF3152" s="31"/>
      <c r="AG3152" s="26"/>
    </row>
    <row r="3153" spans="1:33" ht="30" customHeight="1">
      <c r="A3153" s="2981"/>
      <c r="B3153" s="1812"/>
      <c r="C3153" s="1813"/>
      <c r="D3153" s="1813"/>
      <c r="E3153" s="114"/>
      <c r="F3153" s="4037">
        <f t="shared" si="121"/>
        <v>0</v>
      </c>
      <c r="G3153" s="1811"/>
      <c r="H3153" s="2982"/>
      <c r="I3153" s="525"/>
      <c r="J3153" s="1815"/>
      <c r="K3153" s="2983"/>
      <c r="L3153" s="2984"/>
      <c r="M3153" s="1438"/>
      <c r="N3153" s="251"/>
      <c r="O3153" s="253"/>
      <c r="P3153" s="253"/>
      <c r="Q3153" s="2985"/>
      <c r="R3153" s="250"/>
      <c r="S3153" s="250"/>
      <c r="T3153" s="250"/>
      <c r="U3153" s="250"/>
      <c r="V3153" s="250"/>
      <c r="W3153" s="250"/>
      <c r="X3153" s="250"/>
      <c r="Y3153" s="250"/>
      <c r="Z3153" s="251"/>
      <c r="AA3153" s="251"/>
      <c r="AB3153" s="250"/>
      <c r="AC3153" s="33"/>
      <c r="AD3153" s="471"/>
      <c r="AE3153" s="33"/>
      <c r="AF3153" s="31"/>
      <c r="AG3153" s="26"/>
    </row>
    <row r="3154" spans="1:33" ht="30" customHeight="1">
      <c r="A3154" s="2981"/>
      <c r="B3154" s="1812"/>
      <c r="C3154" s="1813"/>
      <c r="D3154" s="1813"/>
      <c r="E3154" s="114"/>
      <c r="F3154" s="4037">
        <f t="shared" si="121"/>
        <v>0</v>
      </c>
      <c r="G3154" s="1811"/>
      <c r="H3154" s="2982"/>
      <c r="I3154" s="525"/>
      <c r="J3154" s="1815"/>
      <c r="K3154" s="2983"/>
      <c r="L3154" s="2984"/>
      <c r="M3154" s="1438"/>
      <c r="N3154" s="251"/>
      <c r="O3154" s="253"/>
      <c r="P3154" s="253"/>
      <c r="Q3154" s="2985"/>
      <c r="R3154" s="250"/>
      <c r="S3154" s="250"/>
      <c r="T3154" s="250"/>
      <c r="U3154" s="250"/>
      <c r="V3154" s="250"/>
      <c r="W3154" s="250"/>
      <c r="X3154" s="250"/>
      <c r="Y3154" s="250"/>
      <c r="Z3154" s="251"/>
      <c r="AA3154" s="251"/>
      <c r="AB3154" s="250"/>
      <c r="AC3154" s="33"/>
      <c r="AD3154" s="471"/>
      <c r="AE3154" s="33"/>
      <c r="AF3154" s="31"/>
      <c r="AG3154" s="26"/>
    </row>
    <row r="3155" spans="1:33" ht="30" customHeight="1">
      <c r="A3155" s="2981"/>
      <c r="B3155" s="1812"/>
      <c r="C3155" s="1813"/>
      <c r="D3155" s="1813"/>
      <c r="E3155" s="114"/>
      <c r="F3155" s="4037">
        <f t="shared" ref="F3155:F3183" si="122">SUM(D3155-E3155)</f>
        <v>0</v>
      </c>
      <c r="G3155" s="1811"/>
      <c r="H3155" s="2982"/>
      <c r="I3155" s="525"/>
      <c r="J3155" s="1815"/>
      <c r="K3155" s="2983"/>
      <c r="L3155" s="2984"/>
      <c r="M3155" s="1438"/>
      <c r="N3155" s="251"/>
      <c r="O3155" s="253"/>
      <c r="P3155" s="253"/>
      <c r="Q3155" s="2985"/>
      <c r="R3155" s="250"/>
      <c r="S3155" s="250"/>
      <c r="T3155" s="250"/>
      <c r="U3155" s="250"/>
      <c r="V3155" s="250"/>
      <c r="W3155" s="250"/>
      <c r="X3155" s="250"/>
      <c r="Y3155" s="250"/>
      <c r="Z3155" s="251"/>
      <c r="AA3155" s="251"/>
      <c r="AB3155" s="250"/>
      <c r="AC3155" s="33"/>
      <c r="AD3155" s="471"/>
      <c r="AE3155" s="33"/>
      <c r="AF3155" s="31"/>
      <c r="AG3155" s="26"/>
    </row>
    <row r="3156" spans="1:33" ht="30" customHeight="1">
      <c r="A3156" s="2981"/>
      <c r="B3156" s="1812"/>
      <c r="C3156" s="1813"/>
      <c r="D3156" s="1813"/>
      <c r="E3156" s="114"/>
      <c r="F3156" s="4037">
        <f t="shared" si="122"/>
        <v>0</v>
      </c>
      <c r="G3156" s="1811"/>
      <c r="H3156" s="2982"/>
      <c r="I3156" s="525"/>
      <c r="J3156" s="1815"/>
      <c r="K3156" s="2983"/>
      <c r="L3156" s="2984"/>
      <c r="M3156" s="1438"/>
      <c r="N3156" s="251"/>
      <c r="O3156" s="253"/>
      <c r="P3156" s="253"/>
      <c r="Q3156" s="2985"/>
      <c r="R3156" s="250"/>
      <c r="S3156" s="250"/>
      <c r="T3156" s="250"/>
      <c r="U3156" s="250"/>
      <c r="V3156" s="250"/>
      <c r="W3156" s="250"/>
      <c r="X3156" s="250"/>
      <c r="Y3156" s="250"/>
      <c r="Z3156" s="251"/>
      <c r="AA3156" s="251"/>
      <c r="AB3156" s="250"/>
      <c r="AC3156" s="33"/>
      <c r="AD3156" s="471"/>
      <c r="AE3156" s="33"/>
      <c r="AF3156" s="31"/>
      <c r="AG3156" s="26"/>
    </row>
    <row r="3157" spans="1:33" ht="30" customHeight="1">
      <c r="A3157" s="2981"/>
      <c r="B3157" s="1812"/>
      <c r="C3157" s="1813"/>
      <c r="D3157" s="1813"/>
      <c r="E3157" s="114"/>
      <c r="F3157" s="4037">
        <f t="shared" si="122"/>
        <v>0</v>
      </c>
      <c r="G3157" s="1811"/>
      <c r="H3157" s="2982"/>
      <c r="I3157" s="525"/>
      <c r="J3157" s="1815"/>
      <c r="K3157" s="2983"/>
      <c r="L3157" s="2984"/>
      <c r="M3157" s="1438"/>
      <c r="N3157" s="251"/>
      <c r="O3157" s="253"/>
      <c r="P3157" s="253"/>
      <c r="Q3157" s="2985"/>
      <c r="R3157" s="250"/>
      <c r="S3157" s="250"/>
      <c r="T3157" s="250"/>
      <c r="U3157" s="250"/>
      <c r="V3157" s="250"/>
      <c r="W3157" s="250"/>
      <c r="X3157" s="250"/>
      <c r="Y3157" s="250"/>
      <c r="Z3157" s="251"/>
      <c r="AA3157" s="251"/>
      <c r="AB3157" s="250"/>
      <c r="AC3157" s="33"/>
      <c r="AD3157" s="471"/>
      <c r="AE3157" s="33"/>
      <c r="AF3157" s="31"/>
      <c r="AG3157" s="26"/>
    </row>
    <row r="3158" spans="1:33" ht="30" customHeight="1">
      <c r="A3158" s="2981"/>
      <c r="B3158" s="1812"/>
      <c r="C3158" s="1813"/>
      <c r="D3158" s="1813"/>
      <c r="E3158" s="114"/>
      <c r="F3158" s="4037">
        <f t="shared" si="122"/>
        <v>0</v>
      </c>
      <c r="G3158" s="1811"/>
      <c r="H3158" s="2982"/>
      <c r="I3158" s="525"/>
      <c r="J3158" s="1815"/>
      <c r="K3158" s="2983"/>
      <c r="L3158" s="2984"/>
      <c r="M3158" s="1438"/>
      <c r="N3158" s="251"/>
      <c r="O3158" s="253"/>
      <c r="P3158" s="253"/>
      <c r="Q3158" s="2985"/>
      <c r="R3158" s="250"/>
      <c r="S3158" s="250"/>
      <c r="T3158" s="250"/>
      <c r="U3158" s="250"/>
      <c r="V3158" s="250"/>
      <c r="W3158" s="250"/>
      <c r="X3158" s="250"/>
      <c r="Y3158" s="250"/>
      <c r="Z3158" s="251"/>
      <c r="AA3158" s="251"/>
      <c r="AB3158" s="250"/>
      <c r="AC3158" s="33"/>
      <c r="AD3158" s="471"/>
      <c r="AE3158" s="33"/>
      <c r="AF3158" s="31"/>
      <c r="AG3158" s="26"/>
    </row>
    <row r="3159" spans="1:33" ht="30" customHeight="1">
      <c r="A3159" s="2981"/>
      <c r="B3159" s="1812"/>
      <c r="C3159" s="1813"/>
      <c r="D3159" s="1813"/>
      <c r="E3159" s="114"/>
      <c r="F3159" s="4037">
        <f t="shared" si="122"/>
        <v>0</v>
      </c>
      <c r="G3159" s="1811"/>
      <c r="H3159" s="2982"/>
      <c r="I3159" s="525"/>
      <c r="J3159" s="1815"/>
      <c r="K3159" s="2983"/>
      <c r="L3159" s="2984"/>
      <c r="M3159" s="1438"/>
      <c r="N3159" s="251"/>
      <c r="O3159" s="253"/>
      <c r="P3159" s="253"/>
      <c r="Q3159" s="2985"/>
      <c r="R3159" s="250"/>
      <c r="S3159" s="250"/>
      <c r="T3159" s="250"/>
      <c r="U3159" s="250"/>
      <c r="V3159" s="250"/>
      <c r="W3159" s="250"/>
      <c r="X3159" s="250"/>
      <c r="Y3159" s="250"/>
      <c r="Z3159" s="251"/>
      <c r="AA3159" s="251"/>
      <c r="AB3159" s="250"/>
      <c r="AC3159" s="33"/>
      <c r="AD3159" s="471"/>
      <c r="AE3159" s="33"/>
      <c r="AF3159" s="31"/>
      <c r="AG3159" s="26"/>
    </row>
    <row r="3160" spans="1:33" ht="30" customHeight="1">
      <c r="A3160" s="2981"/>
      <c r="B3160" s="1812"/>
      <c r="C3160" s="1813"/>
      <c r="D3160" s="1813"/>
      <c r="E3160" s="114"/>
      <c r="F3160" s="4037">
        <f t="shared" si="122"/>
        <v>0</v>
      </c>
      <c r="G3160" s="1811"/>
      <c r="H3160" s="2982"/>
      <c r="I3160" s="525"/>
      <c r="J3160" s="1815"/>
      <c r="K3160" s="2983"/>
      <c r="L3160" s="2984"/>
      <c r="M3160" s="1438"/>
      <c r="N3160" s="251"/>
      <c r="O3160" s="253"/>
      <c r="P3160" s="253"/>
      <c r="Q3160" s="2985"/>
      <c r="R3160" s="250"/>
      <c r="S3160" s="250"/>
      <c r="T3160" s="250"/>
      <c r="U3160" s="250"/>
      <c r="V3160" s="250"/>
      <c r="W3160" s="250"/>
      <c r="X3160" s="250"/>
      <c r="Y3160" s="250"/>
      <c r="Z3160" s="251"/>
      <c r="AA3160" s="251"/>
      <c r="AB3160" s="250"/>
      <c r="AC3160" s="33"/>
      <c r="AD3160" s="471"/>
      <c r="AE3160" s="33"/>
      <c r="AF3160" s="31"/>
      <c r="AG3160" s="26"/>
    </row>
    <row r="3161" spans="1:33" ht="30" customHeight="1">
      <c r="A3161" s="2981"/>
      <c r="B3161" s="1812"/>
      <c r="C3161" s="1813"/>
      <c r="D3161" s="1813"/>
      <c r="E3161" s="114"/>
      <c r="F3161" s="4037">
        <f t="shared" si="122"/>
        <v>0</v>
      </c>
      <c r="G3161" s="1811"/>
      <c r="H3161" s="2982"/>
      <c r="I3161" s="525"/>
      <c r="J3161" s="1815"/>
      <c r="K3161" s="2983"/>
      <c r="L3161" s="2984"/>
      <c r="M3161" s="1438"/>
      <c r="N3161" s="251"/>
      <c r="O3161" s="253"/>
      <c r="P3161" s="253"/>
      <c r="Q3161" s="2985"/>
      <c r="R3161" s="250"/>
      <c r="S3161" s="250"/>
      <c r="T3161" s="250"/>
      <c r="U3161" s="250"/>
      <c r="V3161" s="250"/>
      <c r="W3161" s="250"/>
      <c r="X3161" s="250"/>
      <c r="Y3161" s="250"/>
      <c r="Z3161" s="251"/>
      <c r="AA3161" s="251"/>
      <c r="AB3161" s="250"/>
      <c r="AC3161" s="33"/>
      <c r="AD3161" s="471"/>
      <c r="AE3161" s="33"/>
      <c r="AF3161" s="31"/>
      <c r="AG3161" s="26"/>
    </row>
    <row r="3162" spans="1:33" ht="30" customHeight="1">
      <c r="A3162" s="2981"/>
      <c r="B3162" s="1812"/>
      <c r="C3162" s="1813"/>
      <c r="D3162" s="1813"/>
      <c r="E3162" s="114"/>
      <c r="F3162" s="4037">
        <f t="shared" si="122"/>
        <v>0</v>
      </c>
      <c r="G3162" s="1811"/>
      <c r="H3162" s="2982"/>
      <c r="I3162" s="525"/>
      <c r="J3162" s="1815"/>
      <c r="K3162" s="2983"/>
      <c r="L3162" s="2984"/>
      <c r="M3162" s="1438"/>
      <c r="N3162" s="251"/>
      <c r="O3162" s="253"/>
      <c r="P3162" s="253"/>
      <c r="Q3162" s="2985"/>
      <c r="R3162" s="250"/>
      <c r="S3162" s="250"/>
      <c r="T3162" s="250"/>
      <c r="U3162" s="250"/>
      <c r="V3162" s="250"/>
      <c r="W3162" s="250"/>
      <c r="X3162" s="250"/>
      <c r="Y3162" s="250"/>
      <c r="Z3162" s="251"/>
      <c r="AA3162" s="251"/>
      <c r="AB3162" s="250"/>
      <c r="AC3162" s="33"/>
      <c r="AD3162" s="471"/>
      <c r="AE3162" s="33"/>
      <c r="AF3162" s="31"/>
      <c r="AG3162" s="26"/>
    </row>
    <row r="3163" spans="1:33" ht="30" customHeight="1">
      <c r="A3163" s="2981"/>
      <c r="B3163" s="1812"/>
      <c r="C3163" s="1813"/>
      <c r="D3163" s="1813"/>
      <c r="E3163" s="114"/>
      <c r="F3163" s="4037">
        <f t="shared" si="122"/>
        <v>0</v>
      </c>
      <c r="G3163" s="1811"/>
      <c r="H3163" s="2982"/>
      <c r="I3163" s="525"/>
      <c r="J3163" s="1815"/>
      <c r="K3163" s="2983"/>
      <c r="L3163" s="2984"/>
      <c r="M3163" s="1438"/>
      <c r="N3163" s="251"/>
      <c r="O3163" s="253"/>
      <c r="P3163" s="253"/>
      <c r="Q3163" s="2985"/>
      <c r="R3163" s="250"/>
      <c r="S3163" s="250"/>
      <c r="T3163" s="250"/>
      <c r="U3163" s="250"/>
      <c r="V3163" s="250"/>
      <c r="W3163" s="250"/>
      <c r="X3163" s="250"/>
      <c r="Y3163" s="250"/>
      <c r="Z3163" s="251"/>
      <c r="AA3163" s="251"/>
      <c r="AB3163" s="250"/>
      <c r="AC3163" s="33"/>
      <c r="AD3163" s="471"/>
      <c r="AE3163" s="33"/>
      <c r="AF3163" s="31"/>
      <c r="AG3163" s="26"/>
    </row>
    <row r="3164" spans="1:33" ht="30" customHeight="1">
      <c r="A3164" s="2981"/>
      <c r="B3164" s="1812"/>
      <c r="C3164" s="1813"/>
      <c r="D3164" s="1813"/>
      <c r="E3164" s="114"/>
      <c r="F3164" s="4037">
        <f t="shared" si="122"/>
        <v>0</v>
      </c>
      <c r="G3164" s="1811"/>
      <c r="H3164" s="2982"/>
      <c r="I3164" s="525"/>
      <c r="J3164" s="1815"/>
      <c r="K3164" s="2983"/>
      <c r="L3164" s="2984"/>
      <c r="M3164" s="1438"/>
      <c r="N3164" s="251"/>
      <c r="O3164" s="253"/>
      <c r="P3164" s="253"/>
      <c r="Q3164" s="2985"/>
      <c r="R3164" s="250"/>
      <c r="S3164" s="250"/>
      <c r="T3164" s="250"/>
      <c r="U3164" s="250"/>
      <c r="V3164" s="250"/>
      <c r="W3164" s="250"/>
      <c r="X3164" s="250"/>
      <c r="Y3164" s="250"/>
      <c r="Z3164" s="251"/>
      <c r="AA3164" s="251"/>
      <c r="AB3164" s="250"/>
      <c r="AC3164" s="33"/>
      <c r="AD3164" s="471"/>
      <c r="AE3164" s="33"/>
      <c r="AF3164" s="31"/>
      <c r="AG3164" s="26"/>
    </row>
    <row r="3165" spans="1:33" ht="30" customHeight="1">
      <c r="A3165" s="2981"/>
      <c r="B3165" s="1812"/>
      <c r="C3165" s="1813"/>
      <c r="D3165" s="1813"/>
      <c r="E3165" s="114"/>
      <c r="F3165" s="4037">
        <f t="shared" si="122"/>
        <v>0</v>
      </c>
      <c r="G3165" s="1811"/>
      <c r="H3165" s="2982"/>
      <c r="I3165" s="525"/>
      <c r="J3165" s="1815"/>
      <c r="K3165" s="2983"/>
      <c r="L3165" s="2984"/>
      <c r="M3165" s="1438"/>
      <c r="N3165" s="251"/>
      <c r="O3165" s="253"/>
      <c r="P3165" s="253"/>
      <c r="Q3165" s="2985"/>
      <c r="R3165" s="250"/>
      <c r="S3165" s="250"/>
      <c r="T3165" s="250"/>
      <c r="U3165" s="250"/>
      <c r="V3165" s="250"/>
      <c r="W3165" s="250"/>
      <c r="X3165" s="250"/>
      <c r="Y3165" s="250"/>
      <c r="Z3165" s="251"/>
      <c r="AA3165" s="251"/>
      <c r="AB3165" s="250"/>
      <c r="AC3165" s="33"/>
      <c r="AD3165" s="471"/>
      <c r="AE3165" s="33"/>
      <c r="AF3165" s="31"/>
      <c r="AG3165" s="26"/>
    </row>
    <row r="3166" spans="1:33" ht="30" customHeight="1">
      <c r="A3166" s="2981"/>
      <c r="B3166" s="1812"/>
      <c r="C3166" s="1813"/>
      <c r="D3166" s="1813"/>
      <c r="E3166" s="114"/>
      <c r="F3166" s="4037">
        <f t="shared" si="122"/>
        <v>0</v>
      </c>
      <c r="G3166" s="1811"/>
      <c r="H3166" s="2982"/>
      <c r="I3166" s="525"/>
      <c r="J3166" s="1815"/>
      <c r="K3166" s="2983"/>
      <c r="L3166" s="2984"/>
      <c r="M3166" s="1438"/>
      <c r="N3166" s="251"/>
      <c r="O3166" s="253"/>
      <c r="P3166" s="253"/>
      <c r="Q3166" s="2985"/>
      <c r="R3166" s="250"/>
      <c r="S3166" s="250"/>
      <c r="T3166" s="250"/>
      <c r="U3166" s="250"/>
      <c r="V3166" s="250"/>
      <c r="W3166" s="250"/>
      <c r="X3166" s="250"/>
      <c r="Y3166" s="250"/>
      <c r="Z3166" s="251"/>
      <c r="AA3166" s="251"/>
      <c r="AB3166" s="250"/>
      <c r="AC3166" s="33"/>
      <c r="AD3166" s="471"/>
      <c r="AE3166" s="33"/>
      <c r="AF3166" s="31"/>
      <c r="AG3166" s="26"/>
    </row>
    <row r="3167" spans="1:33" ht="30" customHeight="1">
      <c r="A3167" s="2981"/>
      <c r="B3167" s="1812"/>
      <c r="C3167" s="1813"/>
      <c r="D3167" s="1813"/>
      <c r="E3167" s="114"/>
      <c r="F3167" s="4037">
        <f t="shared" si="122"/>
        <v>0</v>
      </c>
      <c r="G3167" s="1811"/>
      <c r="H3167" s="2982"/>
      <c r="I3167" s="525"/>
      <c r="J3167" s="1815"/>
      <c r="K3167" s="2983"/>
      <c r="L3167" s="2984"/>
      <c r="M3167" s="1438"/>
      <c r="N3167" s="251"/>
      <c r="O3167" s="253"/>
      <c r="P3167" s="253"/>
      <c r="Q3167" s="2985"/>
      <c r="R3167" s="250"/>
      <c r="S3167" s="250"/>
      <c r="T3167" s="250"/>
      <c r="U3167" s="250"/>
      <c r="V3167" s="250"/>
      <c r="W3167" s="250"/>
      <c r="X3167" s="250"/>
      <c r="Y3167" s="250"/>
      <c r="Z3167" s="251"/>
      <c r="AA3167" s="251"/>
      <c r="AB3167" s="250"/>
      <c r="AC3167" s="33"/>
      <c r="AD3167" s="471"/>
      <c r="AE3167" s="33"/>
      <c r="AF3167" s="31"/>
      <c r="AG3167" s="26"/>
    </row>
    <row r="3168" spans="1:33" ht="30" customHeight="1">
      <c r="A3168" s="2981"/>
      <c r="B3168" s="1812"/>
      <c r="C3168" s="1813"/>
      <c r="D3168" s="1813"/>
      <c r="E3168" s="114"/>
      <c r="F3168" s="4037">
        <f t="shared" si="122"/>
        <v>0</v>
      </c>
      <c r="G3168" s="1811"/>
      <c r="H3168" s="2982"/>
      <c r="I3168" s="525"/>
      <c r="J3168" s="1815"/>
      <c r="K3168" s="2983"/>
      <c r="L3168" s="2984"/>
      <c r="M3168" s="1438"/>
      <c r="N3168" s="251"/>
      <c r="O3168" s="253"/>
      <c r="P3168" s="253"/>
      <c r="Q3168" s="2985"/>
      <c r="R3168" s="250"/>
      <c r="S3168" s="250"/>
      <c r="T3168" s="250"/>
      <c r="U3168" s="250"/>
      <c r="V3168" s="250"/>
      <c r="W3168" s="250"/>
      <c r="X3168" s="250"/>
      <c r="Y3168" s="250"/>
      <c r="Z3168" s="251"/>
      <c r="AA3168" s="251"/>
      <c r="AB3168" s="250"/>
      <c r="AC3168" s="33"/>
      <c r="AD3168" s="471"/>
      <c r="AE3168" s="33"/>
      <c r="AF3168" s="31"/>
      <c r="AG3168" s="26"/>
    </row>
    <row r="3169" spans="1:33" ht="30" customHeight="1">
      <c r="A3169" s="2981"/>
      <c r="B3169" s="1812"/>
      <c r="C3169" s="1813"/>
      <c r="D3169" s="1813"/>
      <c r="E3169" s="114"/>
      <c r="F3169" s="4037">
        <f t="shared" si="122"/>
        <v>0</v>
      </c>
      <c r="G3169" s="1811"/>
      <c r="H3169" s="2982"/>
      <c r="I3169" s="525"/>
      <c r="J3169" s="1815"/>
      <c r="K3169" s="2983"/>
      <c r="L3169" s="2984"/>
      <c r="M3169" s="1438"/>
      <c r="N3169" s="251"/>
      <c r="O3169" s="253"/>
      <c r="P3169" s="253"/>
      <c r="Q3169" s="2985"/>
      <c r="R3169" s="250"/>
      <c r="S3169" s="250"/>
      <c r="T3169" s="250"/>
      <c r="U3169" s="250"/>
      <c r="V3169" s="250"/>
      <c r="W3169" s="250"/>
      <c r="X3169" s="250"/>
      <c r="Y3169" s="250"/>
      <c r="Z3169" s="251"/>
      <c r="AA3169" s="251"/>
      <c r="AB3169" s="250"/>
      <c r="AC3169" s="33"/>
      <c r="AD3169" s="471"/>
      <c r="AE3169" s="33"/>
      <c r="AF3169" s="31"/>
      <c r="AG3169" s="26"/>
    </row>
    <row r="3170" spans="1:33" ht="30" customHeight="1">
      <c r="A3170" s="2981"/>
      <c r="B3170" s="1812"/>
      <c r="C3170" s="1813"/>
      <c r="D3170" s="1813"/>
      <c r="E3170" s="114"/>
      <c r="F3170" s="4037">
        <f t="shared" si="122"/>
        <v>0</v>
      </c>
      <c r="G3170" s="1811"/>
      <c r="H3170" s="2982"/>
      <c r="I3170" s="525"/>
      <c r="J3170" s="1815"/>
      <c r="K3170" s="2983"/>
      <c r="L3170" s="2984"/>
      <c r="M3170" s="1438"/>
      <c r="N3170" s="251"/>
      <c r="O3170" s="253"/>
      <c r="P3170" s="253"/>
      <c r="Q3170" s="2985"/>
      <c r="R3170" s="250"/>
      <c r="S3170" s="250"/>
      <c r="T3170" s="250"/>
      <c r="U3170" s="250"/>
      <c r="V3170" s="250"/>
      <c r="W3170" s="250"/>
      <c r="X3170" s="250"/>
      <c r="Y3170" s="250"/>
      <c r="Z3170" s="251"/>
      <c r="AA3170" s="251"/>
      <c r="AB3170" s="250"/>
      <c r="AC3170" s="33"/>
      <c r="AD3170" s="471"/>
      <c r="AE3170" s="33"/>
      <c r="AF3170" s="31"/>
      <c r="AG3170" s="26"/>
    </row>
    <row r="3171" spans="1:33" ht="30" customHeight="1">
      <c r="A3171" s="2981"/>
      <c r="B3171" s="1812"/>
      <c r="C3171" s="1813"/>
      <c r="D3171" s="1813"/>
      <c r="E3171" s="114"/>
      <c r="F3171" s="4037">
        <f t="shared" si="122"/>
        <v>0</v>
      </c>
      <c r="G3171" s="1811"/>
      <c r="H3171" s="2982"/>
      <c r="I3171" s="525"/>
      <c r="J3171" s="1815"/>
      <c r="K3171" s="2983"/>
      <c r="L3171" s="2984"/>
      <c r="M3171" s="1438"/>
      <c r="N3171" s="251"/>
      <c r="O3171" s="253"/>
      <c r="P3171" s="253"/>
      <c r="Q3171" s="2985"/>
      <c r="R3171" s="250"/>
      <c r="S3171" s="250"/>
      <c r="T3171" s="250"/>
      <c r="U3171" s="250"/>
      <c r="V3171" s="250"/>
      <c r="W3171" s="250"/>
      <c r="X3171" s="250"/>
      <c r="Y3171" s="250"/>
      <c r="Z3171" s="251"/>
      <c r="AA3171" s="251"/>
      <c r="AB3171" s="250"/>
      <c r="AC3171" s="33"/>
      <c r="AD3171" s="471"/>
      <c r="AE3171" s="33"/>
      <c r="AF3171" s="31"/>
      <c r="AG3171" s="26"/>
    </row>
    <row r="3172" spans="1:33" ht="30" customHeight="1">
      <c r="A3172" s="2981"/>
      <c r="B3172" s="1812"/>
      <c r="C3172" s="1813"/>
      <c r="D3172" s="1813"/>
      <c r="E3172" s="114"/>
      <c r="F3172" s="4037">
        <f t="shared" si="122"/>
        <v>0</v>
      </c>
      <c r="G3172" s="1811"/>
      <c r="H3172" s="2982"/>
      <c r="I3172" s="525"/>
      <c r="J3172" s="1815"/>
      <c r="K3172" s="2983"/>
      <c r="L3172" s="2984"/>
      <c r="M3172" s="1438"/>
      <c r="N3172" s="251"/>
      <c r="O3172" s="253"/>
      <c r="P3172" s="253"/>
      <c r="Q3172" s="2985"/>
      <c r="R3172" s="250"/>
      <c r="S3172" s="250"/>
      <c r="T3172" s="250"/>
      <c r="U3172" s="250"/>
      <c r="V3172" s="250"/>
      <c r="W3172" s="250"/>
      <c r="X3172" s="250"/>
      <c r="Y3172" s="250"/>
      <c r="Z3172" s="251"/>
      <c r="AA3172" s="251"/>
      <c r="AB3172" s="250"/>
      <c r="AC3172" s="33"/>
      <c r="AD3172" s="471"/>
      <c r="AE3172" s="33"/>
      <c r="AF3172" s="31"/>
      <c r="AG3172" s="26"/>
    </row>
    <row r="3173" spans="1:33" ht="30" customHeight="1">
      <c r="A3173" s="2981"/>
      <c r="B3173" s="1812"/>
      <c r="C3173" s="1813"/>
      <c r="D3173" s="1813"/>
      <c r="E3173" s="114"/>
      <c r="F3173" s="4037">
        <f t="shared" si="122"/>
        <v>0</v>
      </c>
      <c r="G3173" s="1811"/>
      <c r="H3173" s="2982"/>
      <c r="I3173" s="525"/>
      <c r="J3173" s="1815"/>
      <c r="K3173" s="2983"/>
      <c r="L3173" s="2984"/>
      <c r="M3173" s="1438"/>
      <c r="N3173" s="251"/>
      <c r="O3173" s="253"/>
      <c r="P3173" s="253"/>
      <c r="Q3173" s="2985"/>
      <c r="R3173" s="250"/>
      <c r="S3173" s="250"/>
      <c r="T3173" s="250"/>
      <c r="U3173" s="250"/>
      <c r="V3173" s="250"/>
      <c r="W3173" s="250"/>
      <c r="X3173" s="250"/>
      <c r="Y3173" s="250"/>
      <c r="Z3173" s="251"/>
      <c r="AA3173" s="251"/>
      <c r="AB3173" s="250"/>
      <c r="AC3173" s="33"/>
      <c r="AD3173" s="471"/>
      <c r="AE3173" s="33"/>
      <c r="AF3173" s="31"/>
      <c r="AG3173" s="26"/>
    </row>
    <row r="3174" spans="1:33" ht="30" customHeight="1">
      <c r="A3174" s="2981"/>
      <c r="B3174" s="1812"/>
      <c r="C3174" s="1813"/>
      <c r="D3174" s="1813"/>
      <c r="E3174" s="114"/>
      <c r="F3174" s="4037">
        <f t="shared" si="122"/>
        <v>0</v>
      </c>
      <c r="G3174" s="1811"/>
      <c r="H3174" s="2982"/>
      <c r="I3174" s="525"/>
      <c r="J3174" s="1815"/>
      <c r="K3174" s="2983"/>
      <c r="L3174" s="2984"/>
      <c r="M3174" s="1438"/>
      <c r="N3174" s="251"/>
      <c r="O3174" s="253"/>
      <c r="P3174" s="253"/>
      <c r="Q3174" s="2985"/>
      <c r="R3174" s="250"/>
      <c r="S3174" s="250"/>
      <c r="T3174" s="250"/>
      <c r="U3174" s="250"/>
      <c r="V3174" s="250"/>
      <c r="W3174" s="250"/>
      <c r="X3174" s="250"/>
      <c r="Y3174" s="250"/>
      <c r="Z3174" s="251"/>
      <c r="AA3174" s="251"/>
      <c r="AB3174" s="250"/>
      <c r="AC3174" s="33"/>
      <c r="AD3174" s="471"/>
      <c r="AE3174" s="33"/>
      <c r="AF3174" s="31"/>
      <c r="AG3174" s="26"/>
    </row>
    <row r="3175" spans="1:33" ht="30" customHeight="1">
      <c r="A3175" s="2981"/>
      <c r="B3175" s="1812"/>
      <c r="C3175" s="1813"/>
      <c r="D3175" s="1813"/>
      <c r="E3175" s="114"/>
      <c r="F3175" s="4037">
        <f t="shared" si="122"/>
        <v>0</v>
      </c>
      <c r="G3175" s="1811"/>
      <c r="H3175" s="2982"/>
      <c r="I3175" s="525"/>
      <c r="J3175" s="1815"/>
      <c r="K3175" s="2983"/>
      <c r="L3175" s="2984"/>
      <c r="M3175" s="1438"/>
      <c r="N3175" s="251"/>
      <c r="O3175" s="253"/>
      <c r="P3175" s="253"/>
      <c r="Q3175" s="2985"/>
      <c r="R3175" s="250"/>
      <c r="S3175" s="250"/>
      <c r="T3175" s="250"/>
      <c r="U3175" s="250"/>
      <c r="V3175" s="250"/>
      <c r="W3175" s="250"/>
      <c r="X3175" s="250"/>
      <c r="Y3175" s="250"/>
      <c r="Z3175" s="251"/>
      <c r="AA3175" s="251"/>
      <c r="AB3175" s="250"/>
      <c r="AC3175" s="33"/>
      <c r="AD3175" s="471"/>
      <c r="AE3175" s="33"/>
      <c r="AF3175" s="31"/>
      <c r="AG3175" s="26"/>
    </row>
    <row r="3176" spans="1:33" ht="30" customHeight="1">
      <c r="A3176" s="2981"/>
      <c r="B3176" s="1812"/>
      <c r="C3176" s="1813"/>
      <c r="D3176" s="1813"/>
      <c r="E3176" s="114"/>
      <c r="F3176" s="4037">
        <f t="shared" si="122"/>
        <v>0</v>
      </c>
      <c r="G3176" s="1811"/>
      <c r="H3176" s="2982"/>
      <c r="I3176" s="525"/>
      <c r="J3176" s="1815"/>
      <c r="K3176" s="2983"/>
      <c r="L3176" s="2984"/>
      <c r="M3176" s="1438"/>
      <c r="N3176" s="251"/>
      <c r="O3176" s="253"/>
      <c r="P3176" s="253"/>
      <c r="Q3176" s="2985"/>
      <c r="R3176" s="250"/>
      <c r="S3176" s="250"/>
      <c r="T3176" s="250"/>
      <c r="U3176" s="250"/>
      <c r="V3176" s="250"/>
      <c r="W3176" s="250"/>
      <c r="X3176" s="250"/>
      <c r="Y3176" s="250"/>
      <c r="Z3176" s="251"/>
      <c r="AA3176" s="251"/>
      <c r="AB3176" s="250"/>
      <c r="AC3176" s="33"/>
      <c r="AD3176" s="471"/>
      <c r="AE3176" s="33"/>
      <c r="AF3176" s="31"/>
      <c r="AG3176" s="26"/>
    </row>
    <row r="3177" spans="1:33" ht="30" customHeight="1">
      <c r="A3177" s="2981"/>
      <c r="B3177" s="1812"/>
      <c r="C3177" s="1813"/>
      <c r="D3177" s="1813"/>
      <c r="E3177" s="114"/>
      <c r="F3177" s="4037">
        <f t="shared" si="122"/>
        <v>0</v>
      </c>
      <c r="G3177" s="1811"/>
      <c r="H3177" s="2982"/>
      <c r="I3177" s="525"/>
      <c r="J3177" s="1815"/>
      <c r="K3177" s="2983"/>
      <c r="L3177" s="2984"/>
      <c r="M3177" s="1438"/>
      <c r="N3177" s="251"/>
      <c r="O3177" s="253"/>
      <c r="P3177" s="253"/>
      <c r="Q3177" s="2985"/>
      <c r="R3177" s="250"/>
      <c r="S3177" s="250"/>
      <c r="T3177" s="250"/>
      <c r="U3177" s="250"/>
      <c r="V3177" s="250"/>
      <c r="W3177" s="250"/>
      <c r="X3177" s="250"/>
      <c r="Y3177" s="250"/>
      <c r="Z3177" s="251"/>
      <c r="AA3177" s="251"/>
      <c r="AB3177" s="250"/>
      <c r="AC3177" s="33"/>
      <c r="AD3177" s="471"/>
      <c r="AE3177" s="33"/>
      <c r="AF3177" s="31"/>
      <c r="AG3177" s="26"/>
    </row>
    <row r="3178" spans="1:33" ht="30" customHeight="1">
      <c r="A3178" s="2981"/>
      <c r="B3178" s="1812"/>
      <c r="C3178" s="1813"/>
      <c r="D3178" s="1813"/>
      <c r="E3178" s="114"/>
      <c r="F3178" s="4037">
        <f t="shared" si="122"/>
        <v>0</v>
      </c>
      <c r="G3178" s="1811"/>
      <c r="H3178" s="2982"/>
      <c r="I3178" s="525"/>
      <c r="J3178" s="1815"/>
      <c r="K3178" s="2983"/>
      <c r="L3178" s="2984"/>
      <c r="M3178" s="1438"/>
      <c r="N3178" s="251"/>
      <c r="O3178" s="253"/>
      <c r="P3178" s="253"/>
      <c r="Q3178" s="2985"/>
      <c r="R3178" s="250"/>
      <c r="S3178" s="250"/>
      <c r="T3178" s="250"/>
      <c r="U3178" s="250"/>
      <c r="V3178" s="250"/>
      <c r="W3178" s="250"/>
      <c r="X3178" s="250"/>
      <c r="Y3178" s="250"/>
      <c r="Z3178" s="251"/>
      <c r="AA3178" s="251"/>
      <c r="AB3178" s="250"/>
      <c r="AC3178" s="33"/>
      <c r="AD3178" s="471"/>
      <c r="AE3178" s="33"/>
      <c r="AF3178" s="31"/>
      <c r="AG3178" s="26"/>
    </row>
    <row r="3179" spans="1:33" ht="30" customHeight="1">
      <c r="A3179" s="2981"/>
      <c r="B3179" s="1812"/>
      <c r="C3179" s="1813"/>
      <c r="D3179" s="1813"/>
      <c r="E3179" s="114"/>
      <c r="F3179" s="4037">
        <f t="shared" si="122"/>
        <v>0</v>
      </c>
      <c r="G3179" s="1811"/>
      <c r="H3179" s="2982"/>
      <c r="I3179" s="525"/>
      <c r="J3179" s="1815"/>
      <c r="K3179" s="2983"/>
      <c r="L3179" s="2984"/>
      <c r="M3179" s="1438"/>
      <c r="N3179" s="251"/>
      <c r="O3179" s="253"/>
      <c r="P3179" s="253"/>
      <c r="Q3179" s="2985"/>
      <c r="R3179" s="250"/>
      <c r="S3179" s="250"/>
      <c r="T3179" s="250"/>
      <c r="U3179" s="250"/>
      <c r="V3179" s="250"/>
      <c r="W3179" s="250"/>
      <c r="X3179" s="250"/>
      <c r="Y3179" s="250"/>
      <c r="Z3179" s="251"/>
      <c r="AA3179" s="251"/>
      <c r="AB3179" s="250"/>
      <c r="AC3179" s="33"/>
      <c r="AD3179" s="471"/>
      <c r="AE3179" s="33"/>
      <c r="AF3179" s="31"/>
      <c r="AG3179" s="26"/>
    </row>
    <row r="3180" spans="1:33" ht="30" customHeight="1">
      <c r="A3180" s="2981"/>
      <c r="B3180" s="1812"/>
      <c r="C3180" s="1813"/>
      <c r="D3180" s="1813"/>
      <c r="E3180" s="114"/>
      <c r="F3180" s="4037">
        <f t="shared" si="122"/>
        <v>0</v>
      </c>
      <c r="G3180" s="1811"/>
      <c r="H3180" s="2982"/>
      <c r="I3180" s="525"/>
      <c r="J3180" s="1815"/>
      <c r="K3180" s="2983"/>
      <c r="L3180" s="2984"/>
      <c r="M3180" s="1438"/>
      <c r="N3180" s="251"/>
      <c r="O3180" s="253"/>
      <c r="P3180" s="253"/>
      <c r="Q3180" s="2985"/>
      <c r="R3180" s="250"/>
      <c r="S3180" s="250"/>
      <c r="T3180" s="250"/>
      <c r="U3180" s="250"/>
      <c r="V3180" s="250"/>
      <c r="W3180" s="250"/>
      <c r="X3180" s="250"/>
      <c r="Y3180" s="250"/>
      <c r="Z3180" s="251"/>
      <c r="AA3180" s="251"/>
      <c r="AB3180" s="250"/>
      <c r="AC3180" s="33"/>
      <c r="AD3180" s="471"/>
      <c r="AE3180" s="33"/>
      <c r="AF3180" s="31"/>
      <c r="AG3180" s="26"/>
    </row>
    <row r="3181" spans="1:33" ht="30" customHeight="1">
      <c r="A3181" s="2981"/>
      <c r="B3181" s="1812"/>
      <c r="C3181" s="1813"/>
      <c r="D3181" s="1813"/>
      <c r="E3181" s="114"/>
      <c r="F3181" s="4037">
        <f t="shared" si="122"/>
        <v>0</v>
      </c>
      <c r="G3181" s="1811"/>
      <c r="H3181" s="2982"/>
      <c r="I3181" s="525"/>
      <c r="J3181" s="1815"/>
      <c r="K3181" s="2983"/>
      <c r="L3181" s="2984"/>
      <c r="M3181" s="1438"/>
      <c r="N3181" s="251"/>
      <c r="O3181" s="253"/>
      <c r="P3181" s="253"/>
      <c r="Q3181" s="2985"/>
      <c r="R3181" s="250"/>
      <c r="S3181" s="250"/>
      <c r="T3181" s="250"/>
      <c r="U3181" s="250"/>
      <c r="V3181" s="250"/>
      <c r="W3181" s="250"/>
      <c r="X3181" s="250"/>
      <c r="Y3181" s="250"/>
      <c r="Z3181" s="251"/>
      <c r="AA3181" s="251"/>
      <c r="AB3181" s="250"/>
      <c r="AC3181" s="33"/>
      <c r="AD3181" s="471"/>
      <c r="AE3181" s="33"/>
      <c r="AF3181" s="31"/>
      <c r="AG3181" s="26"/>
    </row>
    <row r="3182" spans="1:33" ht="30" customHeight="1">
      <c r="A3182" s="2981"/>
      <c r="B3182" s="1812"/>
      <c r="C3182" s="1813"/>
      <c r="D3182" s="1813"/>
      <c r="E3182" s="114"/>
      <c r="F3182" s="4037">
        <f t="shared" si="122"/>
        <v>0</v>
      </c>
      <c r="G3182" s="1811"/>
      <c r="H3182" s="2982"/>
      <c r="I3182" s="525"/>
      <c r="J3182" s="1815"/>
      <c r="K3182" s="2983"/>
      <c r="L3182" s="2984"/>
      <c r="M3182" s="1438"/>
      <c r="N3182" s="251"/>
      <c r="O3182" s="253"/>
      <c r="P3182" s="253"/>
      <c r="Q3182" s="2985"/>
      <c r="R3182" s="250"/>
      <c r="S3182" s="250"/>
      <c r="T3182" s="250"/>
      <c r="U3182" s="250"/>
      <c r="V3182" s="250"/>
      <c r="W3182" s="250"/>
      <c r="X3182" s="250"/>
      <c r="Y3182" s="250"/>
      <c r="Z3182" s="251"/>
      <c r="AA3182" s="251"/>
      <c r="AB3182" s="250"/>
      <c r="AC3182" s="33"/>
      <c r="AD3182" s="471"/>
      <c r="AE3182" s="33"/>
      <c r="AF3182" s="31"/>
      <c r="AG3182" s="26"/>
    </row>
    <row r="3183" spans="1:33" ht="30" customHeight="1">
      <c r="A3183" s="2981"/>
      <c r="B3183" s="1812"/>
      <c r="C3183" s="1813"/>
      <c r="D3183" s="1813"/>
      <c r="E3183" s="114"/>
      <c r="F3183" s="4037">
        <f t="shared" si="122"/>
        <v>0</v>
      </c>
      <c r="G3183" s="1811"/>
      <c r="H3183" s="2982"/>
      <c r="I3183" s="525"/>
      <c r="J3183" s="1815"/>
      <c r="K3183" s="2983"/>
      <c r="L3183" s="2984"/>
      <c r="M3183" s="1438"/>
      <c r="N3183" s="251"/>
      <c r="O3183" s="253"/>
      <c r="P3183" s="253"/>
      <c r="Q3183" s="2985"/>
      <c r="R3183" s="250"/>
      <c r="S3183" s="250"/>
      <c r="T3183" s="250"/>
      <c r="U3183" s="250"/>
      <c r="V3183" s="250"/>
      <c r="W3183" s="250"/>
      <c r="X3183" s="250"/>
      <c r="Y3183" s="250"/>
      <c r="Z3183" s="251"/>
      <c r="AA3183" s="251"/>
      <c r="AB3183" s="250"/>
      <c r="AC3183" s="33"/>
      <c r="AD3183" s="471"/>
      <c r="AE3183" s="33"/>
      <c r="AF3183" s="31"/>
      <c r="AG3183" s="26"/>
    </row>
    <row r="3184" spans="1:33" ht="30" customHeight="1">
      <c r="A3184" s="2981"/>
      <c r="B3184" s="1812"/>
      <c r="C3184" s="1813"/>
      <c r="D3184" s="1813"/>
      <c r="E3184" s="114"/>
      <c r="F3184" s="2975"/>
      <c r="G3184" s="1811"/>
      <c r="H3184" s="2982"/>
      <c r="I3184" s="525"/>
      <c r="J3184" s="1815"/>
      <c r="K3184" s="2983"/>
      <c r="L3184" s="2984"/>
      <c r="M3184" s="1438"/>
      <c r="N3184" s="251"/>
      <c r="O3184" s="253"/>
      <c r="P3184" s="253"/>
      <c r="Q3184" s="2985"/>
      <c r="R3184" s="250"/>
      <c r="S3184" s="250"/>
      <c r="T3184" s="250"/>
      <c r="U3184" s="250"/>
      <c r="V3184" s="250"/>
      <c r="W3184" s="250"/>
      <c r="X3184" s="250"/>
      <c r="Y3184" s="250"/>
      <c r="Z3184" s="251"/>
      <c r="AA3184" s="251"/>
      <c r="AB3184" s="250"/>
      <c r="AC3184" s="33"/>
      <c r="AD3184" s="471"/>
      <c r="AE3184" s="33"/>
      <c r="AF3184" s="31"/>
      <c r="AG3184" s="26"/>
    </row>
    <row r="3185" spans="1:33" ht="30" customHeight="1">
      <c r="A3185" s="2981"/>
      <c r="B3185" s="1812"/>
      <c r="C3185" s="1813"/>
      <c r="D3185" s="1813"/>
      <c r="E3185" s="114"/>
      <c r="F3185" s="2975"/>
      <c r="G3185" s="1811"/>
      <c r="H3185" s="2982"/>
      <c r="I3185" s="525"/>
      <c r="J3185" s="1815"/>
      <c r="K3185" s="2983"/>
      <c r="L3185" s="2984"/>
      <c r="M3185" s="1438"/>
      <c r="N3185" s="251"/>
      <c r="O3185" s="253"/>
      <c r="P3185" s="253"/>
      <c r="Q3185" s="2985"/>
      <c r="R3185" s="250"/>
      <c r="S3185" s="250"/>
      <c r="T3185" s="250"/>
      <c r="U3185" s="250"/>
      <c r="V3185" s="250"/>
      <c r="W3185" s="250"/>
      <c r="X3185" s="250"/>
      <c r="Y3185" s="250"/>
      <c r="Z3185" s="251"/>
      <c r="AA3185" s="251"/>
      <c r="AB3185" s="250"/>
      <c r="AC3185" s="33"/>
      <c r="AD3185" s="471"/>
      <c r="AE3185" s="33"/>
      <c r="AF3185" s="31"/>
      <c r="AG3185" s="26"/>
    </row>
    <row r="3186" spans="1:33" ht="30" customHeight="1">
      <c r="A3186" s="2981"/>
      <c r="B3186" s="1812"/>
      <c r="C3186" s="1813"/>
      <c r="D3186" s="1813"/>
      <c r="E3186" s="114"/>
      <c r="F3186" s="2975"/>
      <c r="G3186" s="1811"/>
      <c r="H3186" s="2982"/>
      <c r="I3186" s="525"/>
      <c r="J3186" s="1815"/>
      <c r="K3186" s="2983"/>
      <c r="L3186" s="2984"/>
      <c r="M3186" s="1438"/>
      <c r="N3186" s="251"/>
      <c r="O3186" s="253"/>
      <c r="P3186" s="253"/>
      <c r="Q3186" s="2985"/>
      <c r="R3186" s="250"/>
      <c r="S3186" s="250"/>
      <c r="T3186" s="250"/>
      <c r="U3186" s="250"/>
      <c r="V3186" s="250"/>
      <c r="W3186" s="250"/>
      <c r="X3186" s="250"/>
      <c r="Y3186" s="250"/>
      <c r="Z3186" s="251"/>
      <c r="AA3186" s="251"/>
      <c r="AB3186" s="250"/>
      <c r="AC3186" s="33"/>
      <c r="AD3186" s="471"/>
      <c r="AE3186" s="33"/>
      <c r="AF3186" s="31"/>
      <c r="AG3186" s="26"/>
    </row>
    <row r="3187" spans="1:33" ht="30" customHeight="1">
      <c r="A3187" s="2981"/>
      <c r="B3187" s="1812"/>
      <c r="C3187" s="1813"/>
      <c r="D3187" s="1813"/>
      <c r="E3187" s="114"/>
      <c r="F3187" s="2975"/>
      <c r="G3187" s="1811"/>
      <c r="H3187" s="2982"/>
      <c r="I3187" s="525"/>
      <c r="J3187" s="1815"/>
      <c r="K3187" s="2983"/>
      <c r="L3187" s="2984"/>
      <c r="M3187" s="1438"/>
      <c r="N3187" s="251"/>
      <c r="O3187" s="253"/>
      <c r="P3187" s="253"/>
      <c r="Q3187" s="2985"/>
      <c r="R3187" s="250"/>
      <c r="S3187" s="250"/>
      <c r="T3187" s="250"/>
      <c r="U3187" s="250"/>
      <c r="V3187" s="250"/>
      <c r="W3187" s="250"/>
      <c r="X3187" s="250"/>
      <c r="Y3187" s="250"/>
      <c r="Z3187" s="251"/>
      <c r="AA3187" s="251"/>
      <c r="AB3187" s="250"/>
      <c r="AC3187" s="33"/>
      <c r="AD3187" s="471"/>
      <c r="AE3187" s="33"/>
      <c r="AF3187" s="31"/>
      <c r="AG3187" s="26"/>
    </row>
    <row r="3188" spans="1:33" ht="30" customHeight="1">
      <c r="A3188" s="2981"/>
      <c r="B3188" s="1812"/>
      <c r="C3188" s="1813"/>
      <c r="D3188" s="1813"/>
      <c r="E3188" s="114"/>
      <c r="F3188" s="2975"/>
      <c r="G3188" s="1811"/>
      <c r="H3188" s="2982"/>
      <c r="I3188" s="525"/>
      <c r="J3188" s="1815"/>
      <c r="K3188" s="2983"/>
      <c r="L3188" s="2984"/>
      <c r="M3188" s="1438"/>
      <c r="N3188" s="251"/>
      <c r="O3188" s="253"/>
      <c r="P3188" s="253"/>
      <c r="Q3188" s="2985"/>
      <c r="R3188" s="250"/>
      <c r="S3188" s="250"/>
      <c r="T3188" s="250"/>
      <c r="U3188" s="250"/>
      <c r="V3188" s="250"/>
      <c r="W3188" s="250"/>
      <c r="X3188" s="250"/>
      <c r="Y3188" s="250"/>
      <c r="Z3188" s="251"/>
      <c r="AA3188" s="251"/>
      <c r="AB3188" s="250"/>
      <c r="AC3188" s="33"/>
      <c r="AD3188" s="471"/>
      <c r="AE3188" s="33"/>
      <c r="AF3188" s="31"/>
      <c r="AG3188" s="26"/>
    </row>
    <row r="3189" spans="1:33" ht="30" customHeight="1">
      <c r="A3189" s="2981"/>
      <c r="B3189" s="1812"/>
      <c r="C3189" s="1813"/>
      <c r="D3189" s="1813"/>
      <c r="E3189" s="114"/>
      <c r="F3189" s="2975"/>
      <c r="G3189" s="1811"/>
      <c r="H3189" s="2982"/>
      <c r="I3189" s="525"/>
      <c r="J3189" s="1815"/>
      <c r="K3189" s="2983"/>
      <c r="L3189" s="2984"/>
      <c r="M3189" s="1438"/>
      <c r="N3189" s="251"/>
      <c r="O3189" s="253"/>
      <c r="P3189" s="253"/>
      <c r="Q3189" s="2985"/>
      <c r="R3189" s="250"/>
      <c r="S3189" s="250"/>
      <c r="T3189" s="250"/>
      <c r="U3189" s="250"/>
      <c r="V3189" s="250"/>
      <c r="W3189" s="250"/>
      <c r="X3189" s="250"/>
      <c r="Y3189" s="250"/>
      <c r="Z3189" s="251"/>
      <c r="AA3189" s="251"/>
      <c r="AB3189" s="250"/>
      <c r="AC3189" s="33"/>
      <c r="AD3189" s="471"/>
      <c r="AE3189" s="33"/>
      <c r="AF3189" s="31"/>
      <c r="AG3189" s="26"/>
    </row>
    <row r="3190" spans="1:33" ht="30" customHeight="1">
      <c r="A3190" s="2981"/>
      <c r="B3190" s="1812"/>
      <c r="C3190" s="1813"/>
      <c r="D3190" s="1813"/>
      <c r="E3190" s="114"/>
      <c r="F3190" s="2975"/>
      <c r="G3190" s="1811"/>
      <c r="H3190" s="2982"/>
      <c r="I3190" s="525"/>
      <c r="J3190" s="1815"/>
      <c r="K3190" s="2983"/>
      <c r="L3190" s="2984"/>
      <c r="M3190" s="1438"/>
      <c r="N3190" s="251"/>
      <c r="O3190" s="253"/>
      <c r="P3190" s="253"/>
      <c r="Q3190" s="2985"/>
      <c r="R3190" s="250"/>
      <c r="S3190" s="250"/>
      <c r="T3190" s="250"/>
      <c r="U3190" s="250"/>
      <c r="V3190" s="250"/>
      <c r="W3190" s="250"/>
      <c r="X3190" s="250"/>
      <c r="Y3190" s="250"/>
      <c r="Z3190" s="251"/>
      <c r="AA3190" s="251"/>
      <c r="AB3190" s="250"/>
      <c r="AC3190" s="33"/>
      <c r="AD3190" s="471"/>
      <c r="AE3190" s="33"/>
      <c r="AF3190" s="31"/>
      <c r="AG3190" s="26"/>
    </row>
    <row r="3191" spans="1:33" ht="30" customHeight="1">
      <c r="A3191" s="2981"/>
      <c r="B3191" s="1812"/>
      <c r="C3191" s="1813"/>
      <c r="D3191" s="1813"/>
      <c r="E3191" s="114"/>
      <c r="F3191" s="2975"/>
      <c r="G3191" s="1811"/>
      <c r="H3191" s="2982"/>
      <c r="I3191" s="525"/>
      <c r="J3191" s="1815"/>
      <c r="K3191" s="2983"/>
      <c r="L3191" s="2984"/>
      <c r="M3191" s="1438"/>
      <c r="N3191" s="251"/>
      <c r="O3191" s="253"/>
      <c r="P3191" s="253"/>
      <c r="Q3191" s="2985"/>
      <c r="R3191" s="250"/>
      <c r="S3191" s="250"/>
      <c r="T3191" s="250"/>
      <c r="U3191" s="250"/>
      <c r="V3191" s="250"/>
      <c r="W3191" s="250"/>
      <c r="X3191" s="250"/>
      <c r="Y3191" s="250"/>
      <c r="Z3191" s="251"/>
      <c r="AA3191" s="251"/>
      <c r="AB3191" s="250"/>
      <c r="AC3191" s="33"/>
      <c r="AD3191" s="471"/>
      <c r="AE3191" s="33"/>
      <c r="AF3191" s="31"/>
      <c r="AG3191" s="26"/>
    </row>
    <row r="3192" spans="1:33" ht="30" customHeight="1">
      <c r="A3192" s="2981"/>
      <c r="B3192" s="1812"/>
      <c r="C3192" s="1813"/>
      <c r="D3192" s="1813"/>
      <c r="E3192" s="114"/>
      <c r="F3192" s="2975"/>
      <c r="G3192" s="1811"/>
      <c r="H3192" s="2982"/>
      <c r="I3192" s="525"/>
      <c r="J3192" s="1815"/>
      <c r="K3192" s="2983"/>
      <c r="L3192" s="2984"/>
      <c r="M3192" s="1438"/>
      <c r="N3192" s="251"/>
      <c r="O3192" s="253"/>
      <c r="P3192" s="253"/>
      <c r="Q3192" s="2985"/>
      <c r="R3192" s="250"/>
      <c r="S3192" s="250"/>
      <c r="T3192" s="250"/>
      <c r="U3192" s="250"/>
      <c r="V3192" s="250"/>
      <c r="W3192" s="250"/>
      <c r="X3192" s="250"/>
      <c r="Y3192" s="250"/>
      <c r="Z3192" s="251"/>
      <c r="AA3192" s="251"/>
      <c r="AB3192" s="250"/>
      <c r="AC3192" s="33"/>
      <c r="AD3192" s="471"/>
      <c r="AE3192" s="33"/>
      <c r="AF3192" s="31"/>
      <c r="AG3192" s="26"/>
    </row>
    <row r="3193" spans="1:33" ht="30" customHeight="1">
      <c r="A3193" s="2981"/>
      <c r="B3193" s="1812"/>
      <c r="C3193" s="1813"/>
      <c r="D3193" s="1813"/>
      <c r="E3193" s="114"/>
      <c r="F3193" s="2975"/>
      <c r="G3193" s="1811"/>
      <c r="H3193" s="2982"/>
      <c r="I3193" s="525"/>
      <c r="J3193" s="1815"/>
      <c r="K3193" s="2983"/>
      <c r="L3193" s="2984"/>
      <c r="M3193" s="1438"/>
      <c r="N3193" s="251"/>
      <c r="O3193" s="253"/>
      <c r="P3193" s="253"/>
      <c r="Q3193" s="2985"/>
      <c r="R3193" s="250"/>
      <c r="S3193" s="250"/>
      <c r="T3193" s="250"/>
      <c r="U3193" s="250"/>
      <c r="V3193" s="250"/>
      <c r="W3193" s="250"/>
      <c r="X3193" s="250"/>
      <c r="Y3193" s="250"/>
      <c r="Z3193" s="251"/>
      <c r="AA3193" s="251"/>
      <c r="AB3193" s="250"/>
      <c r="AC3193" s="33"/>
      <c r="AD3193" s="471"/>
      <c r="AE3193" s="33"/>
      <c r="AF3193" s="31"/>
      <c r="AG3193" s="26"/>
    </row>
    <row r="3194" spans="1:33" ht="30" customHeight="1">
      <c r="A3194" s="2981"/>
      <c r="B3194" s="1812"/>
      <c r="C3194" s="1813"/>
      <c r="D3194" s="1813"/>
      <c r="E3194" s="114"/>
      <c r="F3194" s="2975"/>
      <c r="G3194" s="1811"/>
      <c r="H3194" s="2982"/>
      <c r="I3194" s="525"/>
      <c r="J3194" s="1815"/>
      <c r="K3194" s="2983"/>
      <c r="L3194" s="2984"/>
      <c r="M3194" s="1438"/>
      <c r="N3194" s="251"/>
      <c r="O3194" s="253"/>
      <c r="P3194" s="253"/>
      <c r="Q3194" s="2985"/>
      <c r="R3194" s="250"/>
      <c r="S3194" s="250"/>
      <c r="T3194" s="250"/>
      <c r="U3194" s="250"/>
      <c r="V3194" s="250"/>
      <c r="W3194" s="250"/>
      <c r="X3194" s="250"/>
      <c r="Y3194" s="250"/>
      <c r="Z3194" s="251"/>
      <c r="AA3194" s="251"/>
      <c r="AB3194" s="250"/>
      <c r="AC3194" s="33"/>
      <c r="AD3194" s="471"/>
      <c r="AE3194" s="33"/>
      <c r="AF3194" s="31"/>
      <c r="AG3194" s="26"/>
    </row>
    <row r="3195" spans="1:33" ht="30" customHeight="1">
      <c r="A3195" s="2981"/>
      <c r="B3195" s="1812"/>
      <c r="C3195" s="1813"/>
      <c r="D3195" s="1813"/>
      <c r="E3195" s="114"/>
      <c r="F3195" s="2975"/>
      <c r="G3195" s="1811"/>
      <c r="H3195" s="2982"/>
      <c r="I3195" s="525"/>
      <c r="J3195" s="1815"/>
      <c r="K3195" s="2983"/>
      <c r="L3195" s="2984"/>
      <c r="M3195" s="1438"/>
      <c r="N3195" s="251"/>
      <c r="O3195" s="253"/>
      <c r="P3195" s="253"/>
      <c r="Q3195" s="2985"/>
      <c r="R3195" s="250"/>
      <c r="S3195" s="250"/>
      <c r="T3195" s="250"/>
      <c r="U3195" s="250"/>
      <c r="V3195" s="250"/>
      <c r="W3195" s="250"/>
      <c r="X3195" s="250"/>
      <c r="Y3195" s="250"/>
      <c r="Z3195" s="251"/>
      <c r="AA3195" s="251"/>
      <c r="AB3195" s="250"/>
      <c r="AC3195" s="33"/>
      <c r="AD3195" s="471"/>
      <c r="AE3195" s="33"/>
      <c r="AF3195" s="31"/>
      <c r="AG3195" s="26"/>
    </row>
    <row r="3196" spans="1:33" ht="30" customHeight="1">
      <c r="A3196" s="2981"/>
      <c r="B3196" s="1812"/>
      <c r="C3196" s="1813"/>
      <c r="D3196" s="1813"/>
      <c r="E3196" s="114"/>
      <c r="F3196" s="2975"/>
      <c r="G3196" s="1811"/>
      <c r="H3196" s="2982"/>
      <c r="I3196" s="525"/>
      <c r="J3196" s="1815"/>
      <c r="K3196" s="2983"/>
      <c r="L3196" s="2984"/>
      <c r="M3196" s="1438"/>
      <c r="N3196" s="251"/>
      <c r="O3196" s="253"/>
      <c r="P3196" s="253"/>
      <c r="Q3196" s="2985"/>
      <c r="R3196" s="250"/>
      <c r="S3196" s="250"/>
      <c r="T3196" s="250"/>
      <c r="U3196" s="250"/>
      <c r="V3196" s="250"/>
      <c r="W3196" s="250"/>
      <c r="X3196" s="250"/>
      <c r="Y3196" s="250"/>
      <c r="Z3196" s="251"/>
      <c r="AA3196" s="251"/>
      <c r="AB3196" s="250"/>
      <c r="AC3196" s="33"/>
      <c r="AD3196" s="471"/>
      <c r="AE3196" s="33"/>
      <c r="AF3196" s="31"/>
      <c r="AG3196" s="26"/>
    </row>
    <row r="3197" spans="1:33" ht="30" customHeight="1">
      <c r="A3197" s="2981"/>
      <c r="B3197" s="1812"/>
      <c r="C3197" s="1813"/>
      <c r="D3197" s="1813"/>
      <c r="E3197" s="114"/>
      <c r="F3197" s="2975"/>
      <c r="G3197" s="1811"/>
      <c r="H3197" s="2982"/>
      <c r="I3197" s="525"/>
      <c r="J3197" s="1815"/>
      <c r="K3197" s="2983"/>
      <c r="L3197" s="2984"/>
      <c r="M3197" s="1438"/>
      <c r="N3197" s="251"/>
      <c r="O3197" s="253"/>
      <c r="P3197" s="253"/>
      <c r="Q3197" s="2985"/>
      <c r="R3197" s="250"/>
      <c r="S3197" s="250"/>
      <c r="T3197" s="250"/>
      <c r="U3197" s="250"/>
      <c r="V3197" s="250"/>
      <c r="W3197" s="250"/>
      <c r="X3197" s="250"/>
      <c r="Y3197" s="250"/>
      <c r="Z3197" s="251"/>
      <c r="AA3197" s="251"/>
      <c r="AB3197" s="250"/>
      <c r="AC3197" s="33"/>
      <c r="AD3197" s="471"/>
      <c r="AE3197" s="33"/>
      <c r="AF3197" s="31"/>
      <c r="AG3197" s="26"/>
    </row>
    <row r="3198" spans="1:33" ht="30" customHeight="1">
      <c r="A3198" s="2981"/>
      <c r="B3198" s="1812"/>
      <c r="C3198" s="1813"/>
      <c r="D3198" s="1813"/>
      <c r="E3198" s="114"/>
      <c r="F3198" s="2975"/>
      <c r="G3198" s="1811"/>
      <c r="H3198" s="2982"/>
      <c r="I3198" s="525"/>
      <c r="J3198" s="1815"/>
      <c r="K3198" s="2983"/>
      <c r="L3198" s="2984"/>
      <c r="M3198" s="1438"/>
      <c r="N3198" s="251"/>
      <c r="O3198" s="253"/>
      <c r="P3198" s="253"/>
      <c r="Q3198" s="2985"/>
      <c r="R3198" s="250"/>
      <c r="S3198" s="250"/>
      <c r="T3198" s="250"/>
      <c r="U3198" s="250"/>
      <c r="V3198" s="250"/>
      <c r="W3198" s="250"/>
      <c r="X3198" s="250"/>
      <c r="Y3198" s="250"/>
      <c r="Z3198" s="251"/>
      <c r="AA3198" s="251"/>
      <c r="AB3198" s="250"/>
      <c r="AC3198" s="33"/>
      <c r="AD3198" s="471"/>
      <c r="AE3198" s="33"/>
      <c r="AF3198" s="31"/>
      <c r="AG3198" s="26"/>
    </row>
    <row r="3199" spans="1:33" ht="30" customHeight="1">
      <c r="A3199" s="2981"/>
      <c r="B3199" s="1812"/>
      <c r="C3199" s="1813"/>
      <c r="D3199" s="1813"/>
      <c r="E3199" s="114"/>
      <c r="F3199" s="2975"/>
      <c r="G3199" s="1811"/>
      <c r="H3199" s="2982"/>
      <c r="I3199" s="525"/>
      <c r="J3199" s="1815"/>
      <c r="K3199" s="2983"/>
      <c r="L3199" s="2984"/>
      <c r="M3199" s="1438"/>
      <c r="N3199" s="251"/>
      <c r="O3199" s="253"/>
      <c r="P3199" s="253"/>
      <c r="Q3199" s="2985"/>
      <c r="R3199" s="250"/>
      <c r="S3199" s="250"/>
      <c r="T3199" s="250"/>
      <c r="U3199" s="250"/>
      <c r="V3199" s="250"/>
      <c r="W3199" s="250"/>
      <c r="X3199" s="250"/>
      <c r="Y3199" s="250"/>
      <c r="Z3199" s="251"/>
      <c r="AA3199" s="251"/>
      <c r="AB3199" s="250"/>
      <c r="AC3199" s="33"/>
      <c r="AD3199" s="471"/>
      <c r="AE3199" s="33"/>
      <c r="AF3199" s="31"/>
      <c r="AG3199" s="26"/>
    </row>
    <row r="3200" spans="1:33" ht="30" customHeight="1">
      <c r="A3200" s="2981"/>
      <c r="B3200" s="1812"/>
      <c r="C3200" s="1813"/>
      <c r="D3200" s="1813"/>
      <c r="E3200" s="114"/>
      <c r="F3200" s="2975"/>
      <c r="G3200" s="1811"/>
      <c r="H3200" s="2982"/>
      <c r="I3200" s="525"/>
      <c r="J3200" s="1815"/>
      <c r="K3200" s="2983"/>
      <c r="L3200" s="2984"/>
      <c r="M3200" s="1438"/>
      <c r="N3200" s="251"/>
      <c r="O3200" s="253"/>
      <c r="P3200" s="253"/>
      <c r="Q3200" s="2985"/>
      <c r="R3200" s="250"/>
      <c r="S3200" s="250"/>
      <c r="T3200" s="250"/>
      <c r="U3200" s="250"/>
      <c r="V3200" s="250"/>
      <c r="W3200" s="250"/>
      <c r="X3200" s="250"/>
      <c r="Y3200" s="250"/>
      <c r="Z3200" s="251"/>
      <c r="AA3200" s="251"/>
      <c r="AB3200" s="250"/>
      <c r="AC3200" s="33"/>
      <c r="AD3200" s="471"/>
      <c r="AE3200" s="33"/>
      <c r="AF3200" s="31"/>
      <c r="AG3200" s="26"/>
    </row>
    <row r="3201" spans="1:33" ht="30" customHeight="1">
      <c r="A3201" s="2981"/>
      <c r="B3201" s="1812"/>
      <c r="C3201" s="1813"/>
      <c r="D3201" s="1813"/>
      <c r="E3201" s="114"/>
      <c r="F3201" s="2975"/>
      <c r="G3201" s="1811"/>
      <c r="H3201" s="2982"/>
      <c r="I3201" s="525"/>
      <c r="J3201" s="1815"/>
      <c r="K3201" s="2983"/>
      <c r="L3201" s="2984"/>
      <c r="M3201" s="1438"/>
      <c r="N3201" s="251"/>
      <c r="O3201" s="253"/>
      <c r="P3201" s="253"/>
      <c r="Q3201" s="2985"/>
      <c r="R3201" s="250"/>
      <c r="S3201" s="250"/>
      <c r="T3201" s="250"/>
      <c r="U3201" s="250"/>
      <c r="V3201" s="250"/>
      <c r="W3201" s="250"/>
      <c r="X3201" s="250"/>
      <c r="Y3201" s="250"/>
      <c r="Z3201" s="251"/>
      <c r="AA3201" s="251"/>
      <c r="AB3201" s="250"/>
      <c r="AC3201" s="33"/>
      <c r="AD3201" s="471"/>
      <c r="AE3201" s="33"/>
      <c r="AF3201" s="31"/>
      <c r="AG3201" s="26"/>
    </row>
    <row r="3202" spans="1:33" ht="30" customHeight="1">
      <c r="A3202" s="2981"/>
      <c r="B3202" s="1812"/>
      <c r="C3202" s="1813"/>
      <c r="D3202" s="1813"/>
      <c r="E3202" s="114"/>
      <c r="F3202" s="2975"/>
      <c r="G3202" s="1811"/>
      <c r="H3202" s="2982"/>
      <c r="I3202" s="525"/>
      <c r="J3202" s="1815"/>
      <c r="K3202" s="2983"/>
      <c r="L3202" s="2984"/>
      <c r="M3202" s="1438"/>
      <c r="N3202" s="251"/>
      <c r="O3202" s="253"/>
      <c r="P3202" s="253"/>
      <c r="Q3202" s="2985"/>
      <c r="R3202" s="250"/>
      <c r="S3202" s="250"/>
      <c r="T3202" s="250"/>
      <c r="U3202" s="250"/>
      <c r="V3202" s="250"/>
      <c r="W3202" s="250"/>
      <c r="X3202" s="250"/>
      <c r="Y3202" s="250"/>
      <c r="Z3202" s="251"/>
      <c r="AA3202" s="251"/>
      <c r="AB3202" s="250"/>
      <c r="AC3202" s="33"/>
      <c r="AD3202" s="471"/>
      <c r="AE3202" s="33"/>
      <c r="AF3202" s="31"/>
      <c r="AG3202" s="26"/>
    </row>
    <row r="3203" spans="1:33" ht="30" customHeight="1">
      <c r="A3203" s="2981"/>
      <c r="B3203" s="1812"/>
      <c r="C3203" s="1813"/>
      <c r="D3203" s="1813"/>
      <c r="E3203" s="114"/>
      <c r="F3203" s="2975"/>
      <c r="G3203" s="1811"/>
      <c r="H3203" s="2982"/>
      <c r="I3203" s="525"/>
      <c r="J3203" s="1815"/>
      <c r="K3203" s="2983"/>
      <c r="L3203" s="2984"/>
      <c r="M3203" s="1438"/>
      <c r="N3203" s="251"/>
      <c r="O3203" s="253"/>
      <c r="P3203" s="253"/>
      <c r="Q3203" s="2985"/>
      <c r="R3203" s="250"/>
      <c r="S3203" s="250"/>
      <c r="T3203" s="250"/>
      <c r="U3203" s="250"/>
      <c r="V3203" s="250"/>
      <c r="W3203" s="250"/>
      <c r="X3203" s="250"/>
      <c r="Y3203" s="250"/>
      <c r="Z3203" s="251"/>
      <c r="AA3203" s="251"/>
      <c r="AB3203" s="250"/>
      <c r="AC3203" s="33"/>
      <c r="AD3203" s="471"/>
      <c r="AE3203" s="33"/>
      <c r="AF3203" s="31"/>
      <c r="AG3203" s="26"/>
    </row>
    <row r="3204" spans="1:33" ht="30" customHeight="1">
      <c r="A3204" s="2981"/>
      <c r="B3204" s="1812"/>
      <c r="C3204" s="1813"/>
      <c r="D3204" s="1813"/>
      <c r="E3204" s="114"/>
      <c r="F3204" s="2975"/>
      <c r="G3204" s="1811"/>
      <c r="H3204" s="2982"/>
      <c r="I3204" s="525"/>
      <c r="J3204" s="1815"/>
      <c r="K3204" s="2983"/>
      <c r="L3204" s="2984"/>
      <c r="M3204" s="1438"/>
      <c r="N3204" s="251"/>
      <c r="O3204" s="253"/>
      <c r="P3204" s="253"/>
      <c r="Q3204" s="2985"/>
      <c r="R3204" s="250"/>
      <c r="S3204" s="250"/>
      <c r="T3204" s="250"/>
      <c r="U3204" s="250"/>
      <c r="V3204" s="250"/>
      <c r="W3204" s="250"/>
      <c r="X3204" s="250"/>
      <c r="Y3204" s="250"/>
      <c r="Z3204" s="251"/>
      <c r="AA3204" s="251"/>
      <c r="AB3204" s="250"/>
      <c r="AC3204" s="33"/>
      <c r="AD3204" s="471"/>
      <c r="AE3204" s="33"/>
      <c r="AF3204" s="31"/>
      <c r="AG3204" s="26"/>
    </row>
    <row r="3205" spans="1:33" ht="30" customHeight="1">
      <c r="A3205" s="2981"/>
      <c r="B3205" s="1812"/>
      <c r="C3205" s="1813"/>
      <c r="D3205" s="1813"/>
      <c r="E3205" s="114"/>
      <c r="F3205" s="2975"/>
      <c r="G3205" s="1811"/>
      <c r="H3205" s="2982"/>
      <c r="I3205" s="525"/>
      <c r="J3205" s="1815"/>
      <c r="K3205" s="2983"/>
      <c r="L3205" s="2984"/>
      <c r="M3205" s="1438"/>
      <c r="N3205" s="251"/>
      <c r="O3205" s="253"/>
      <c r="P3205" s="253"/>
      <c r="Q3205" s="2985"/>
      <c r="R3205" s="250"/>
      <c r="S3205" s="250"/>
      <c r="T3205" s="250"/>
      <c r="U3205" s="250"/>
      <c r="V3205" s="250"/>
      <c r="W3205" s="250"/>
      <c r="X3205" s="250"/>
      <c r="Y3205" s="250"/>
      <c r="Z3205" s="251"/>
      <c r="AA3205" s="251"/>
      <c r="AB3205" s="250"/>
      <c r="AC3205" s="33"/>
      <c r="AD3205" s="471"/>
      <c r="AE3205" s="33"/>
      <c r="AF3205" s="31"/>
      <c r="AG3205" s="26"/>
    </row>
    <row r="3206" spans="1:33" ht="30" customHeight="1">
      <c r="A3206" s="2981"/>
      <c r="B3206" s="1812"/>
      <c r="C3206" s="1813"/>
      <c r="D3206" s="1813"/>
      <c r="E3206" s="114"/>
      <c r="F3206" s="2975"/>
      <c r="G3206" s="1811"/>
      <c r="H3206" s="2982"/>
      <c r="I3206" s="525"/>
      <c r="J3206" s="1815"/>
      <c r="K3206" s="2983"/>
      <c r="L3206" s="2984"/>
      <c r="M3206" s="1438"/>
      <c r="N3206" s="251"/>
      <c r="O3206" s="253"/>
      <c r="P3206" s="253"/>
      <c r="Q3206" s="2985"/>
      <c r="R3206" s="250"/>
      <c r="S3206" s="250"/>
      <c r="T3206" s="250"/>
      <c r="U3206" s="250"/>
      <c r="V3206" s="250"/>
      <c r="W3206" s="250"/>
      <c r="X3206" s="250"/>
      <c r="Y3206" s="250"/>
      <c r="Z3206" s="251"/>
      <c r="AA3206" s="251"/>
      <c r="AB3206" s="250"/>
      <c r="AC3206" s="33"/>
      <c r="AD3206" s="471"/>
      <c r="AE3206" s="33"/>
      <c r="AF3206" s="31"/>
      <c r="AG3206" s="26"/>
    </row>
    <row r="3207" spans="1:33" ht="30" customHeight="1">
      <c r="A3207" s="2981"/>
      <c r="B3207" s="1812"/>
      <c r="C3207" s="1813"/>
      <c r="D3207" s="1813"/>
      <c r="E3207" s="114"/>
      <c r="F3207" s="2975"/>
      <c r="G3207" s="1811"/>
      <c r="H3207" s="2982"/>
      <c r="I3207" s="525"/>
      <c r="J3207" s="1815"/>
      <c r="K3207" s="2983"/>
      <c r="L3207" s="2984"/>
      <c r="M3207" s="1438"/>
      <c r="N3207" s="251"/>
      <c r="O3207" s="253"/>
      <c r="P3207" s="253"/>
      <c r="Q3207" s="2985"/>
      <c r="R3207" s="250"/>
      <c r="S3207" s="250"/>
      <c r="T3207" s="250"/>
      <c r="U3207" s="250"/>
      <c r="V3207" s="250"/>
      <c r="W3207" s="250"/>
      <c r="X3207" s="250"/>
      <c r="Y3207" s="250"/>
      <c r="Z3207" s="251"/>
      <c r="AA3207" s="251"/>
      <c r="AB3207" s="250"/>
      <c r="AC3207" s="33"/>
      <c r="AD3207" s="471"/>
      <c r="AE3207" s="33"/>
      <c r="AF3207" s="31"/>
      <c r="AG3207" s="26"/>
    </row>
    <row r="3208" spans="1:33" ht="30" customHeight="1">
      <c r="A3208" s="2981"/>
      <c r="B3208" s="1812"/>
      <c r="C3208" s="1813"/>
      <c r="D3208" s="1813"/>
      <c r="E3208" s="114"/>
      <c r="F3208" s="2975"/>
      <c r="G3208" s="1811"/>
      <c r="H3208" s="2982"/>
      <c r="I3208" s="525"/>
      <c r="J3208" s="1815"/>
      <c r="K3208" s="2983"/>
      <c r="L3208" s="2984"/>
      <c r="M3208" s="1438"/>
      <c r="N3208" s="251"/>
      <c r="O3208" s="253"/>
      <c r="P3208" s="253"/>
      <c r="Q3208" s="2985"/>
      <c r="R3208" s="250"/>
      <c r="S3208" s="250"/>
      <c r="T3208" s="250"/>
      <c r="U3208" s="250"/>
      <c r="V3208" s="250"/>
      <c r="W3208" s="250"/>
      <c r="X3208" s="250"/>
      <c r="Y3208" s="250"/>
      <c r="Z3208" s="251"/>
      <c r="AA3208" s="251"/>
      <c r="AB3208" s="250"/>
      <c r="AC3208" s="33"/>
      <c r="AD3208" s="471"/>
      <c r="AE3208" s="33"/>
      <c r="AF3208" s="31"/>
      <c r="AG3208" s="26"/>
    </row>
    <row r="3209" spans="1:33" ht="30" customHeight="1">
      <c r="A3209" s="2981"/>
      <c r="B3209" s="1812"/>
      <c r="C3209" s="1813"/>
      <c r="D3209" s="1813"/>
      <c r="E3209" s="114"/>
      <c r="F3209" s="2975"/>
      <c r="G3209" s="1811"/>
      <c r="H3209" s="2982"/>
      <c r="I3209" s="525"/>
      <c r="J3209" s="1815"/>
      <c r="K3209" s="2983"/>
      <c r="L3209" s="2984"/>
      <c r="M3209" s="1438"/>
      <c r="N3209" s="251"/>
      <c r="O3209" s="253"/>
      <c r="P3209" s="253"/>
      <c r="Q3209" s="2985"/>
      <c r="R3209" s="250"/>
      <c r="S3209" s="250"/>
      <c r="T3209" s="250"/>
      <c r="U3209" s="250"/>
      <c r="V3209" s="250"/>
      <c r="W3209" s="250"/>
      <c r="X3209" s="250"/>
      <c r="Y3209" s="250"/>
      <c r="Z3209" s="251"/>
      <c r="AA3209" s="251"/>
      <c r="AB3209" s="250"/>
      <c r="AC3209" s="33"/>
      <c r="AD3209" s="471"/>
      <c r="AE3209" s="33"/>
      <c r="AF3209" s="31"/>
      <c r="AG3209" s="26"/>
    </row>
    <row r="3210" spans="1:33" ht="30" customHeight="1">
      <c r="A3210" s="2981"/>
      <c r="B3210" s="1812"/>
      <c r="C3210" s="1813"/>
      <c r="D3210" s="1813"/>
      <c r="E3210" s="114"/>
      <c r="F3210" s="2975"/>
      <c r="G3210" s="1811"/>
      <c r="H3210" s="2982"/>
      <c r="I3210" s="525"/>
      <c r="J3210" s="1815"/>
      <c r="K3210" s="2983"/>
      <c r="L3210" s="2984"/>
      <c r="M3210" s="1438"/>
      <c r="N3210" s="251"/>
      <c r="O3210" s="253"/>
      <c r="P3210" s="253"/>
      <c r="Q3210" s="2985"/>
      <c r="R3210" s="250"/>
      <c r="S3210" s="250"/>
      <c r="T3210" s="250"/>
      <c r="U3210" s="250"/>
      <c r="V3210" s="250"/>
      <c r="W3210" s="250"/>
      <c r="X3210" s="250"/>
      <c r="Y3210" s="250"/>
      <c r="Z3210" s="251"/>
      <c r="AA3210" s="251"/>
      <c r="AB3210" s="250"/>
      <c r="AC3210" s="33"/>
      <c r="AD3210" s="471"/>
      <c r="AE3210" s="33"/>
      <c r="AF3210" s="31"/>
      <c r="AG3210" s="26"/>
    </row>
    <row r="3211" spans="1:33" ht="30" customHeight="1">
      <c r="A3211" s="2981"/>
      <c r="B3211" s="1812"/>
      <c r="C3211" s="1813"/>
      <c r="D3211" s="1813"/>
      <c r="E3211" s="114"/>
      <c r="F3211" s="2975"/>
      <c r="G3211" s="1811"/>
      <c r="H3211" s="2982"/>
      <c r="I3211" s="525"/>
      <c r="J3211" s="1815"/>
      <c r="K3211" s="2983"/>
      <c r="L3211" s="2984"/>
      <c r="M3211" s="1438"/>
      <c r="N3211" s="251"/>
      <c r="O3211" s="253"/>
      <c r="P3211" s="253"/>
      <c r="Q3211" s="2985"/>
      <c r="R3211" s="250"/>
      <c r="S3211" s="250"/>
      <c r="T3211" s="250"/>
      <c r="U3211" s="250"/>
      <c r="V3211" s="250"/>
      <c r="W3211" s="250"/>
      <c r="X3211" s="250"/>
      <c r="Y3211" s="250"/>
      <c r="Z3211" s="251"/>
      <c r="AA3211" s="251"/>
      <c r="AB3211" s="250"/>
      <c r="AC3211" s="33"/>
      <c r="AD3211" s="471"/>
      <c r="AE3211" s="33"/>
      <c r="AF3211" s="31"/>
      <c r="AG3211" s="26"/>
    </row>
    <row r="3212" spans="1:33" ht="30" customHeight="1">
      <c r="A3212" s="2981"/>
      <c r="B3212" s="1812"/>
      <c r="C3212" s="1813"/>
      <c r="D3212" s="1813"/>
      <c r="E3212" s="114"/>
      <c r="F3212" s="2975"/>
      <c r="G3212" s="1811"/>
      <c r="H3212" s="2982"/>
      <c r="I3212" s="525"/>
      <c r="J3212" s="1815"/>
      <c r="K3212" s="2983"/>
      <c r="L3212" s="2984"/>
      <c r="M3212" s="1438"/>
      <c r="N3212" s="251"/>
      <c r="O3212" s="253"/>
      <c r="P3212" s="253"/>
      <c r="Q3212" s="2985"/>
      <c r="R3212" s="250"/>
      <c r="S3212" s="250"/>
      <c r="T3212" s="250"/>
      <c r="U3212" s="250"/>
      <c r="V3212" s="250"/>
      <c r="W3212" s="250"/>
      <c r="X3212" s="250"/>
      <c r="Y3212" s="250"/>
      <c r="Z3212" s="251"/>
      <c r="AA3212" s="251"/>
      <c r="AB3212" s="250"/>
      <c r="AC3212" s="33"/>
      <c r="AD3212" s="471"/>
      <c r="AE3212" s="33"/>
      <c r="AF3212" s="31"/>
      <c r="AG3212" s="26"/>
    </row>
    <row r="3213" spans="1:33" ht="30" customHeight="1">
      <c r="A3213" s="2981"/>
      <c r="B3213" s="1812"/>
      <c r="C3213" s="1813"/>
      <c r="D3213" s="1813"/>
      <c r="E3213" s="114"/>
      <c r="F3213" s="2975"/>
      <c r="G3213" s="1811"/>
      <c r="H3213" s="2982"/>
      <c r="I3213" s="525"/>
      <c r="J3213" s="1815"/>
      <c r="K3213" s="2983"/>
      <c r="L3213" s="2984"/>
      <c r="M3213" s="1438"/>
      <c r="N3213" s="251"/>
      <c r="O3213" s="253"/>
      <c r="P3213" s="253"/>
      <c r="Q3213" s="2985"/>
      <c r="R3213" s="250"/>
      <c r="S3213" s="250"/>
      <c r="T3213" s="250"/>
      <c r="U3213" s="250"/>
      <c r="V3213" s="250"/>
      <c r="W3213" s="250"/>
      <c r="X3213" s="250"/>
      <c r="Y3213" s="250"/>
      <c r="Z3213" s="251"/>
      <c r="AA3213" s="251"/>
      <c r="AB3213" s="250"/>
      <c r="AC3213" s="33"/>
      <c r="AD3213" s="471"/>
      <c r="AE3213" s="33"/>
      <c r="AF3213" s="31"/>
      <c r="AG3213" s="26"/>
    </row>
    <row r="3214" spans="1:33" ht="30" customHeight="1">
      <c r="A3214" s="2981"/>
      <c r="B3214" s="1812"/>
      <c r="C3214" s="1813"/>
      <c r="D3214" s="1813"/>
      <c r="E3214" s="114"/>
      <c r="F3214" s="2975"/>
      <c r="G3214" s="1811"/>
      <c r="H3214" s="2982"/>
      <c r="I3214" s="525"/>
      <c r="J3214" s="1815"/>
      <c r="K3214" s="2983"/>
      <c r="L3214" s="2984"/>
      <c r="M3214" s="1438"/>
      <c r="N3214" s="251"/>
      <c r="O3214" s="253"/>
      <c r="P3214" s="253"/>
      <c r="Q3214" s="2985"/>
      <c r="R3214" s="250"/>
      <c r="S3214" s="250"/>
      <c r="T3214" s="250"/>
      <c r="U3214" s="250"/>
      <c r="V3214" s="250"/>
      <c r="W3214" s="250"/>
      <c r="X3214" s="250"/>
      <c r="Y3214" s="250"/>
      <c r="Z3214" s="251"/>
      <c r="AA3214" s="251"/>
      <c r="AB3214" s="250"/>
      <c r="AC3214" s="33"/>
      <c r="AD3214" s="471"/>
      <c r="AE3214" s="33"/>
      <c r="AF3214" s="31"/>
      <c r="AG3214" s="26"/>
    </row>
    <row r="3215" spans="1:33" ht="30" customHeight="1">
      <c r="A3215" s="2981"/>
      <c r="B3215" s="1812"/>
      <c r="C3215" s="1813"/>
      <c r="D3215" s="1813"/>
      <c r="E3215" s="114"/>
      <c r="F3215" s="2975"/>
      <c r="G3215" s="1811"/>
      <c r="H3215" s="2982"/>
      <c r="I3215" s="525"/>
      <c r="J3215" s="1815"/>
      <c r="K3215" s="2983"/>
      <c r="L3215" s="2984"/>
      <c r="M3215" s="1438"/>
      <c r="N3215" s="251"/>
      <c r="O3215" s="253"/>
      <c r="P3215" s="253"/>
      <c r="Q3215" s="2985"/>
      <c r="R3215" s="250"/>
      <c r="S3215" s="250"/>
      <c r="T3215" s="250"/>
      <c r="U3215" s="250"/>
      <c r="V3215" s="250"/>
      <c r="W3215" s="250"/>
      <c r="X3215" s="250"/>
      <c r="Y3215" s="250"/>
      <c r="Z3215" s="251"/>
      <c r="AA3215" s="251"/>
      <c r="AB3215" s="250"/>
      <c r="AC3215" s="33"/>
      <c r="AD3215" s="471"/>
      <c r="AE3215" s="33"/>
      <c r="AF3215" s="31"/>
      <c r="AG3215" s="26"/>
    </row>
    <row r="3216" spans="1:33" ht="30" customHeight="1">
      <c r="A3216" s="2981"/>
      <c r="B3216" s="1812"/>
      <c r="C3216" s="1813"/>
      <c r="D3216" s="1813"/>
      <c r="E3216" s="114"/>
      <c r="F3216" s="2975"/>
      <c r="G3216" s="1811"/>
      <c r="H3216" s="2982"/>
      <c r="I3216" s="525"/>
      <c r="J3216" s="1815"/>
      <c r="K3216" s="2983"/>
      <c r="L3216" s="2984"/>
      <c r="M3216" s="1438"/>
      <c r="N3216" s="251"/>
      <c r="O3216" s="253"/>
      <c r="P3216" s="253"/>
      <c r="Q3216" s="2985"/>
      <c r="R3216" s="250"/>
      <c r="S3216" s="250"/>
      <c r="T3216" s="250"/>
      <c r="U3216" s="250"/>
      <c r="V3216" s="250"/>
      <c r="W3216" s="250"/>
      <c r="X3216" s="250"/>
      <c r="Y3216" s="250"/>
      <c r="Z3216" s="251"/>
      <c r="AA3216" s="251"/>
      <c r="AB3216" s="250"/>
      <c r="AC3216" s="33"/>
      <c r="AD3216" s="471"/>
      <c r="AE3216" s="33"/>
      <c r="AF3216" s="31"/>
      <c r="AG3216" s="26"/>
    </row>
    <row r="3217" spans="1:33" ht="30" customHeight="1">
      <c r="A3217" s="2981"/>
      <c r="B3217" s="1812"/>
      <c r="C3217" s="1813"/>
      <c r="D3217" s="1813"/>
      <c r="E3217" s="114"/>
      <c r="F3217" s="2975"/>
      <c r="G3217" s="1811"/>
      <c r="H3217" s="2982"/>
      <c r="I3217" s="525"/>
      <c r="J3217" s="1815"/>
      <c r="K3217" s="2983"/>
      <c r="L3217" s="2984"/>
      <c r="M3217" s="1438"/>
      <c r="N3217" s="251"/>
      <c r="O3217" s="253"/>
      <c r="P3217" s="253"/>
      <c r="Q3217" s="2985"/>
      <c r="R3217" s="250"/>
      <c r="S3217" s="250"/>
      <c r="T3217" s="250"/>
      <c r="U3217" s="250"/>
      <c r="V3217" s="250"/>
      <c r="W3217" s="250"/>
      <c r="X3217" s="250"/>
      <c r="Y3217" s="250"/>
      <c r="Z3217" s="251"/>
      <c r="AA3217" s="251"/>
      <c r="AB3217" s="250"/>
      <c r="AC3217" s="33"/>
      <c r="AD3217" s="471"/>
      <c r="AE3217" s="33"/>
      <c r="AF3217" s="31"/>
      <c r="AG3217" s="26"/>
    </row>
    <row r="3218" spans="1:33" ht="30" customHeight="1">
      <c r="A3218" s="2981"/>
      <c r="B3218" s="1812"/>
      <c r="C3218" s="1813"/>
      <c r="D3218" s="1813"/>
      <c r="E3218" s="114"/>
      <c r="F3218" s="2975"/>
      <c r="G3218" s="1811"/>
      <c r="H3218" s="2982"/>
      <c r="I3218" s="525"/>
      <c r="J3218" s="1815"/>
      <c r="K3218" s="2983"/>
      <c r="L3218" s="2984"/>
      <c r="M3218" s="1438"/>
      <c r="N3218" s="251"/>
      <c r="O3218" s="253"/>
      <c r="P3218" s="253"/>
      <c r="Q3218" s="2985"/>
      <c r="R3218" s="250"/>
      <c r="S3218" s="250"/>
      <c r="T3218" s="250"/>
      <c r="U3218" s="250"/>
      <c r="V3218" s="250"/>
      <c r="W3218" s="250"/>
      <c r="X3218" s="250"/>
      <c r="Y3218" s="250"/>
      <c r="Z3218" s="251"/>
      <c r="AA3218" s="251"/>
      <c r="AB3218" s="250"/>
      <c r="AC3218" s="33"/>
      <c r="AD3218" s="471"/>
      <c r="AE3218" s="33"/>
      <c r="AF3218" s="31"/>
      <c r="AG3218" s="26"/>
    </row>
    <row r="3219" spans="1:33" ht="30" customHeight="1">
      <c r="A3219" s="2981"/>
      <c r="B3219" s="1812"/>
      <c r="C3219" s="1813"/>
      <c r="D3219" s="1813"/>
      <c r="E3219" s="114"/>
      <c r="F3219" s="2975"/>
      <c r="G3219" s="1811"/>
      <c r="H3219" s="2982"/>
      <c r="I3219" s="525"/>
      <c r="J3219" s="1815"/>
      <c r="K3219" s="2983"/>
      <c r="L3219" s="2984"/>
      <c r="M3219" s="1438"/>
      <c r="N3219" s="251"/>
      <c r="O3219" s="253"/>
      <c r="P3219" s="253"/>
      <c r="Q3219" s="2985"/>
      <c r="R3219" s="250"/>
      <c r="S3219" s="250"/>
      <c r="T3219" s="250"/>
      <c r="U3219" s="250"/>
      <c r="V3219" s="250"/>
      <c r="W3219" s="250"/>
      <c r="X3219" s="250"/>
      <c r="Y3219" s="250"/>
      <c r="Z3219" s="251"/>
      <c r="AA3219" s="251"/>
      <c r="AB3219" s="250"/>
      <c r="AC3219" s="33"/>
      <c r="AD3219" s="471"/>
      <c r="AE3219" s="33"/>
      <c r="AF3219" s="31"/>
      <c r="AG3219" s="26"/>
    </row>
    <row r="3220" spans="1:33" ht="30" customHeight="1">
      <c r="A3220" s="2981"/>
      <c r="B3220" s="1812"/>
      <c r="C3220" s="1813"/>
      <c r="D3220" s="1813"/>
      <c r="E3220" s="114"/>
      <c r="F3220" s="2975"/>
      <c r="G3220" s="1811"/>
      <c r="H3220" s="2982"/>
      <c r="I3220" s="525"/>
      <c r="J3220" s="1815"/>
      <c r="K3220" s="2983"/>
      <c r="L3220" s="2984"/>
      <c r="M3220" s="1438"/>
      <c r="N3220" s="251"/>
      <c r="O3220" s="253"/>
      <c r="P3220" s="253"/>
      <c r="Q3220" s="2985"/>
      <c r="R3220" s="250"/>
      <c r="S3220" s="250"/>
      <c r="T3220" s="250"/>
      <c r="U3220" s="250"/>
      <c r="V3220" s="250"/>
      <c r="W3220" s="250"/>
      <c r="X3220" s="250"/>
      <c r="Y3220" s="250"/>
      <c r="Z3220" s="251"/>
      <c r="AA3220" s="251"/>
      <c r="AB3220" s="250"/>
      <c r="AC3220" s="33"/>
      <c r="AD3220" s="471"/>
      <c r="AE3220" s="33"/>
      <c r="AF3220" s="31"/>
      <c r="AG3220" s="26"/>
    </row>
    <row r="3221" spans="1:33" ht="30" customHeight="1">
      <c r="A3221" s="2981"/>
      <c r="B3221" s="1812"/>
      <c r="C3221" s="1813"/>
      <c r="D3221" s="1813"/>
      <c r="E3221" s="114"/>
      <c r="F3221" s="2975"/>
      <c r="G3221" s="1811"/>
      <c r="H3221" s="2982"/>
      <c r="I3221" s="525"/>
      <c r="J3221" s="1815"/>
      <c r="K3221" s="2983"/>
      <c r="L3221" s="2984"/>
      <c r="M3221" s="1438"/>
      <c r="N3221" s="251"/>
      <c r="O3221" s="253"/>
      <c r="P3221" s="253"/>
      <c r="Q3221" s="2985"/>
      <c r="R3221" s="250"/>
      <c r="S3221" s="250"/>
      <c r="T3221" s="250"/>
      <c r="U3221" s="250"/>
      <c r="V3221" s="250"/>
      <c r="W3221" s="250"/>
      <c r="X3221" s="250"/>
      <c r="Y3221" s="250"/>
      <c r="Z3221" s="251"/>
      <c r="AA3221" s="251"/>
      <c r="AB3221" s="250"/>
      <c r="AC3221" s="33"/>
      <c r="AD3221" s="471"/>
      <c r="AE3221" s="33"/>
      <c r="AF3221" s="31"/>
      <c r="AG3221" s="26"/>
    </row>
    <row r="3222" spans="1:33" ht="30" customHeight="1">
      <c r="A3222" s="2981"/>
      <c r="B3222" s="1812"/>
      <c r="C3222" s="1813"/>
      <c r="D3222" s="1813"/>
      <c r="E3222" s="114"/>
      <c r="F3222" s="2975"/>
      <c r="G3222" s="1811"/>
      <c r="H3222" s="2982"/>
      <c r="I3222" s="525"/>
      <c r="J3222" s="1815"/>
      <c r="K3222" s="2983"/>
      <c r="L3222" s="2984"/>
      <c r="M3222" s="1438"/>
      <c r="N3222" s="251"/>
      <c r="O3222" s="253"/>
      <c r="P3222" s="253"/>
      <c r="Q3222" s="2985"/>
      <c r="R3222" s="250"/>
      <c r="S3222" s="250"/>
      <c r="T3222" s="250"/>
      <c r="U3222" s="250"/>
      <c r="V3222" s="250"/>
      <c r="W3222" s="250"/>
      <c r="X3222" s="250"/>
      <c r="Y3222" s="250"/>
      <c r="Z3222" s="251"/>
      <c r="AA3222" s="251"/>
      <c r="AB3222" s="250"/>
      <c r="AC3222" s="33"/>
      <c r="AD3222" s="471"/>
      <c r="AE3222" s="33"/>
      <c r="AF3222" s="31"/>
      <c r="AG3222" s="26"/>
    </row>
    <row r="3223" spans="1:33" ht="30" customHeight="1">
      <c r="A3223" s="2981"/>
      <c r="B3223" s="1812"/>
      <c r="C3223" s="1813"/>
      <c r="D3223" s="1813"/>
      <c r="E3223" s="114"/>
      <c r="F3223" s="2975"/>
      <c r="G3223" s="1811"/>
      <c r="H3223" s="2982"/>
      <c r="I3223" s="525"/>
      <c r="J3223" s="1815"/>
      <c r="K3223" s="2983"/>
      <c r="L3223" s="2984"/>
      <c r="M3223" s="1438"/>
      <c r="N3223" s="251"/>
      <c r="O3223" s="253"/>
      <c r="P3223" s="253"/>
      <c r="Q3223" s="2985"/>
      <c r="R3223" s="250"/>
      <c r="S3223" s="250"/>
      <c r="T3223" s="250"/>
      <c r="U3223" s="250"/>
      <c r="V3223" s="250"/>
      <c r="W3223" s="250"/>
      <c r="X3223" s="250"/>
      <c r="Y3223" s="250"/>
      <c r="Z3223" s="251"/>
      <c r="AA3223" s="251"/>
      <c r="AB3223" s="250"/>
      <c r="AC3223" s="33"/>
      <c r="AD3223" s="471"/>
      <c r="AE3223" s="33"/>
      <c r="AF3223" s="31"/>
      <c r="AG3223" s="26"/>
    </row>
    <row r="3224" spans="1:33" ht="30" customHeight="1">
      <c r="A3224" s="2981"/>
      <c r="B3224" s="1812"/>
      <c r="C3224" s="1813"/>
      <c r="D3224" s="1813"/>
      <c r="E3224" s="114"/>
      <c r="F3224" s="2975"/>
      <c r="G3224" s="1811"/>
      <c r="H3224" s="2982"/>
      <c r="I3224" s="525"/>
      <c r="J3224" s="1815"/>
      <c r="K3224" s="2983"/>
      <c r="L3224" s="2984"/>
      <c r="M3224" s="1438"/>
      <c r="N3224" s="251"/>
      <c r="O3224" s="253"/>
      <c r="P3224" s="253"/>
      <c r="Q3224" s="2985"/>
      <c r="R3224" s="250"/>
      <c r="S3224" s="250"/>
      <c r="T3224" s="250"/>
      <c r="U3224" s="250"/>
      <c r="V3224" s="250"/>
      <c r="W3224" s="250"/>
      <c r="X3224" s="250"/>
      <c r="Y3224" s="250"/>
      <c r="Z3224" s="251"/>
      <c r="AA3224" s="251"/>
      <c r="AB3224" s="250"/>
      <c r="AC3224" s="33"/>
      <c r="AD3224" s="471"/>
      <c r="AE3224" s="33"/>
      <c r="AF3224" s="31"/>
      <c r="AG3224" s="26"/>
    </row>
    <row r="3225" spans="1:33" ht="30" customHeight="1">
      <c r="A3225" s="2981"/>
      <c r="B3225" s="1812"/>
      <c r="C3225" s="1813"/>
      <c r="D3225" s="1813"/>
      <c r="E3225" s="114"/>
      <c r="F3225" s="2975"/>
      <c r="G3225" s="1811"/>
      <c r="H3225" s="2982"/>
      <c r="I3225" s="525"/>
      <c r="J3225" s="1815"/>
      <c r="K3225" s="2983"/>
      <c r="L3225" s="2984"/>
      <c r="M3225" s="1438"/>
      <c r="N3225" s="251"/>
      <c r="O3225" s="253"/>
      <c r="P3225" s="253"/>
      <c r="Q3225" s="2985"/>
      <c r="R3225" s="250"/>
      <c r="S3225" s="250"/>
      <c r="T3225" s="250"/>
      <c r="U3225" s="250"/>
      <c r="V3225" s="250"/>
      <c r="W3225" s="250"/>
      <c r="X3225" s="250"/>
      <c r="Y3225" s="250"/>
      <c r="Z3225" s="251"/>
      <c r="AA3225" s="251"/>
      <c r="AB3225" s="250"/>
      <c r="AC3225" s="33"/>
      <c r="AD3225" s="471"/>
      <c r="AE3225" s="33"/>
      <c r="AF3225" s="31"/>
      <c r="AG3225" s="26"/>
    </row>
    <row r="3226" spans="1:33" ht="30" customHeight="1">
      <c r="A3226" s="2981"/>
      <c r="B3226" s="1812"/>
      <c r="C3226" s="1813"/>
      <c r="D3226" s="1813"/>
      <c r="E3226" s="114"/>
      <c r="F3226" s="2975"/>
      <c r="G3226" s="1811"/>
      <c r="H3226" s="2982"/>
      <c r="I3226" s="525"/>
      <c r="J3226" s="1815"/>
      <c r="K3226" s="2983"/>
      <c r="L3226" s="2984"/>
      <c r="M3226" s="1438"/>
      <c r="N3226" s="251"/>
      <c r="O3226" s="253"/>
      <c r="P3226" s="253"/>
      <c r="Q3226" s="2985"/>
      <c r="R3226" s="250"/>
      <c r="S3226" s="250"/>
      <c r="T3226" s="250"/>
      <c r="U3226" s="250"/>
      <c r="V3226" s="250"/>
      <c r="W3226" s="250"/>
      <c r="X3226" s="250"/>
      <c r="Y3226" s="250"/>
      <c r="Z3226" s="251"/>
      <c r="AA3226" s="251"/>
      <c r="AB3226" s="250"/>
      <c r="AC3226" s="33"/>
      <c r="AD3226" s="471"/>
      <c r="AE3226" s="33"/>
      <c r="AF3226" s="31"/>
      <c r="AG3226" s="26"/>
    </row>
    <row r="3227" spans="1:33" ht="30" customHeight="1">
      <c r="A3227" s="2981"/>
      <c r="B3227" s="1812"/>
      <c r="C3227" s="1813"/>
      <c r="D3227" s="1813"/>
      <c r="E3227" s="114"/>
      <c r="F3227" s="2975"/>
      <c r="G3227" s="1811"/>
      <c r="H3227" s="2982"/>
      <c r="I3227" s="525"/>
      <c r="J3227" s="1815"/>
      <c r="K3227" s="2983"/>
      <c r="L3227" s="2984"/>
      <c r="M3227" s="1438"/>
      <c r="N3227" s="251"/>
      <c r="O3227" s="253"/>
      <c r="P3227" s="253"/>
      <c r="Q3227" s="2985"/>
      <c r="R3227" s="250"/>
      <c r="S3227" s="250"/>
      <c r="T3227" s="250"/>
      <c r="U3227" s="250"/>
      <c r="V3227" s="250"/>
      <c r="W3227" s="250"/>
      <c r="X3227" s="250"/>
      <c r="Y3227" s="250"/>
      <c r="Z3227" s="251"/>
      <c r="AA3227" s="251"/>
      <c r="AB3227" s="250"/>
      <c r="AC3227" s="33"/>
      <c r="AD3227" s="471"/>
      <c r="AE3227" s="33"/>
      <c r="AF3227" s="31"/>
      <c r="AG3227" s="26"/>
    </row>
    <row r="3228" spans="1:33" ht="30" customHeight="1">
      <c r="A3228" s="2981"/>
      <c r="B3228" s="1812"/>
      <c r="C3228" s="1813"/>
      <c r="D3228" s="1813"/>
      <c r="E3228" s="114"/>
      <c r="F3228" s="2975"/>
      <c r="G3228" s="1811"/>
      <c r="H3228" s="2982"/>
      <c r="I3228" s="525"/>
      <c r="J3228" s="1815"/>
      <c r="K3228" s="2983"/>
      <c r="L3228" s="2984"/>
      <c r="M3228" s="1438"/>
      <c r="N3228" s="251"/>
      <c r="O3228" s="253"/>
      <c r="P3228" s="253"/>
      <c r="Q3228" s="2985"/>
      <c r="R3228" s="250"/>
      <c r="S3228" s="250"/>
      <c r="T3228" s="250"/>
      <c r="U3228" s="250"/>
      <c r="V3228" s="250"/>
      <c r="W3228" s="250"/>
      <c r="X3228" s="250"/>
      <c r="Y3228" s="250"/>
      <c r="Z3228" s="251"/>
      <c r="AA3228" s="251"/>
      <c r="AB3228" s="250"/>
      <c r="AC3228" s="33"/>
      <c r="AD3228" s="471"/>
      <c r="AE3228" s="33"/>
      <c r="AF3228" s="31"/>
      <c r="AG3228" s="26"/>
    </row>
    <row r="3229" spans="1:33" ht="30" customHeight="1">
      <c r="A3229" s="2981"/>
      <c r="B3229" s="1812"/>
      <c r="C3229" s="1813"/>
      <c r="D3229" s="1813"/>
      <c r="E3229" s="114"/>
      <c r="F3229" s="2975"/>
      <c r="G3229" s="1811"/>
      <c r="H3229" s="2982"/>
      <c r="I3229" s="525"/>
      <c r="J3229" s="1815"/>
      <c r="K3229" s="2983"/>
      <c r="L3229" s="2984"/>
      <c r="M3229" s="1438"/>
      <c r="N3229" s="251"/>
      <c r="O3229" s="253"/>
      <c r="P3229" s="253"/>
      <c r="Q3229" s="2985"/>
      <c r="R3229" s="250"/>
      <c r="S3229" s="250"/>
      <c r="T3229" s="250"/>
      <c r="U3229" s="250"/>
      <c r="V3229" s="250"/>
      <c r="W3229" s="250"/>
      <c r="X3229" s="250"/>
      <c r="Y3229" s="250"/>
      <c r="Z3229" s="251"/>
      <c r="AA3229" s="251"/>
      <c r="AB3229" s="250"/>
      <c r="AC3229" s="33"/>
      <c r="AD3229" s="471"/>
      <c r="AE3229" s="33"/>
      <c r="AF3229" s="31"/>
      <c r="AG3229" s="26"/>
    </row>
    <row r="3230" spans="1:33" ht="30" customHeight="1">
      <c r="A3230" s="2981"/>
      <c r="B3230" s="1812"/>
      <c r="C3230" s="1813"/>
      <c r="D3230" s="1813"/>
      <c r="E3230" s="114"/>
      <c r="F3230" s="2975"/>
      <c r="G3230" s="1811"/>
      <c r="H3230" s="2982"/>
      <c r="I3230" s="525"/>
      <c r="J3230" s="1815"/>
      <c r="K3230" s="2983"/>
      <c r="L3230" s="2984"/>
      <c r="M3230" s="1438"/>
      <c r="N3230" s="251"/>
      <c r="O3230" s="253"/>
      <c r="P3230" s="253"/>
      <c r="Q3230" s="2985"/>
      <c r="R3230" s="250"/>
      <c r="S3230" s="250"/>
      <c r="T3230" s="250"/>
      <c r="U3230" s="250"/>
      <c r="V3230" s="250"/>
      <c r="W3230" s="250"/>
      <c r="X3230" s="250"/>
      <c r="Y3230" s="250"/>
      <c r="Z3230" s="251"/>
      <c r="AA3230" s="251"/>
      <c r="AB3230" s="250"/>
      <c r="AC3230" s="33"/>
      <c r="AD3230" s="471"/>
      <c r="AE3230" s="33"/>
      <c r="AF3230" s="31"/>
      <c r="AG3230" s="26"/>
    </row>
    <row r="3231" spans="1:33" ht="30" customHeight="1">
      <c r="A3231" s="2981"/>
      <c r="B3231" s="1812"/>
      <c r="C3231" s="1813"/>
      <c r="D3231" s="1813"/>
      <c r="E3231" s="114"/>
      <c r="F3231" s="2975"/>
      <c r="G3231" s="1811"/>
      <c r="H3231" s="2982"/>
      <c r="I3231" s="525"/>
      <c r="J3231" s="1815"/>
      <c r="K3231" s="2983"/>
      <c r="L3231" s="2984"/>
      <c r="M3231" s="1438"/>
      <c r="N3231" s="251"/>
      <c r="O3231" s="253"/>
      <c r="P3231" s="253"/>
      <c r="Q3231" s="2985"/>
      <c r="R3231" s="250"/>
      <c r="S3231" s="250"/>
      <c r="T3231" s="250"/>
      <c r="U3231" s="250"/>
      <c r="V3231" s="250"/>
      <c r="W3231" s="250"/>
      <c r="X3231" s="250"/>
      <c r="Y3231" s="250"/>
      <c r="Z3231" s="251"/>
      <c r="AA3231" s="251"/>
      <c r="AB3231" s="250"/>
      <c r="AC3231" s="33"/>
      <c r="AD3231" s="471"/>
      <c r="AE3231" s="33"/>
      <c r="AF3231" s="31"/>
      <c r="AG3231" s="26"/>
    </row>
    <row r="3232" spans="1:33" ht="30" customHeight="1">
      <c r="A3232" s="2981"/>
      <c r="B3232" s="1812"/>
      <c r="C3232" s="1813"/>
      <c r="D3232" s="1813"/>
      <c r="E3232" s="114"/>
      <c r="F3232" s="2975"/>
      <c r="G3232" s="1811"/>
      <c r="H3232" s="2982"/>
      <c r="I3232" s="525"/>
      <c r="J3232" s="1815"/>
      <c r="K3232" s="2983"/>
      <c r="L3232" s="2984"/>
      <c r="M3232" s="1438"/>
      <c r="N3232" s="251"/>
      <c r="O3232" s="253"/>
      <c r="P3232" s="253"/>
      <c r="Q3232" s="2985"/>
      <c r="R3232" s="250"/>
      <c r="S3232" s="250"/>
      <c r="T3232" s="250"/>
      <c r="U3232" s="250"/>
      <c r="V3232" s="250"/>
      <c r="W3232" s="250"/>
      <c r="X3232" s="250"/>
      <c r="Y3232" s="250"/>
      <c r="Z3232" s="251"/>
      <c r="AA3232" s="251"/>
      <c r="AB3232" s="250"/>
      <c r="AC3232" s="33"/>
      <c r="AD3232" s="471"/>
      <c r="AE3232" s="33"/>
      <c r="AF3232" s="31"/>
      <c r="AG3232" s="26"/>
    </row>
    <row r="3233" spans="1:33" ht="30" customHeight="1">
      <c r="A3233" s="2981"/>
      <c r="B3233" s="1812"/>
      <c r="C3233" s="1813"/>
      <c r="D3233" s="1813"/>
      <c r="E3233" s="114"/>
      <c r="F3233" s="2975"/>
      <c r="G3233" s="1811"/>
      <c r="H3233" s="2982"/>
      <c r="I3233" s="525"/>
      <c r="J3233" s="1815"/>
      <c r="K3233" s="2983"/>
      <c r="L3233" s="2984"/>
      <c r="M3233" s="1438"/>
      <c r="N3233" s="251"/>
      <c r="O3233" s="253"/>
      <c r="P3233" s="253"/>
      <c r="Q3233" s="2985"/>
      <c r="R3233" s="250"/>
      <c r="S3233" s="250"/>
      <c r="T3233" s="250"/>
      <c r="U3233" s="250"/>
      <c r="V3233" s="250"/>
      <c r="W3233" s="250"/>
      <c r="X3233" s="250"/>
      <c r="Y3233" s="250"/>
      <c r="Z3233" s="251"/>
      <c r="AA3233" s="251"/>
      <c r="AB3233" s="250"/>
      <c r="AC3233" s="33"/>
      <c r="AD3233" s="471"/>
      <c r="AE3233" s="33"/>
      <c r="AF3233" s="31"/>
      <c r="AG3233" s="26"/>
    </row>
    <row r="3234" spans="1:33" ht="30" customHeight="1">
      <c r="A3234" s="2981"/>
      <c r="B3234" s="1812"/>
      <c r="C3234" s="1813"/>
      <c r="D3234" s="1813"/>
      <c r="E3234" s="114"/>
      <c r="F3234" s="2975"/>
      <c r="G3234" s="1811"/>
      <c r="H3234" s="2982"/>
      <c r="I3234" s="525"/>
      <c r="J3234" s="1815"/>
      <c r="K3234" s="2983"/>
      <c r="L3234" s="2984"/>
      <c r="M3234" s="1438"/>
      <c r="N3234" s="251"/>
      <c r="O3234" s="253"/>
      <c r="P3234" s="253"/>
      <c r="Q3234" s="2985"/>
      <c r="R3234" s="250"/>
      <c r="S3234" s="250"/>
      <c r="T3234" s="250"/>
      <c r="U3234" s="250"/>
      <c r="V3234" s="250"/>
      <c r="W3234" s="250"/>
      <c r="X3234" s="250"/>
      <c r="Y3234" s="250"/>
      <c r="Z3234" s="251"/>
      <c r="AA3234" s="251"/>
      <c r="AB3234" s="250"/>
      <c r="AC3234" s="33"/>
      <c r="AD3234" s="471"/>
      <c r="AE3234" s="33"/>
      <c r="AF3234" s="31"/>
      <c r="AG3234" s="26"/>
    </row>
    <row r="3235" spans="1:33" ht="30" customHeight="1">
      <c r="A3235" s="2981"/>
      <c r="B3235" s="1812"/>
      <c r="C3235" s="1813"/>
      <c r="D3235" s="1813"/>
      <c r="E3235" s="114"/>
      <c r="F3235" s="2975"/>
      <c r="G3235" s="1811"/>
      <c r="H3235" s="2982"/>
      <c r="I3235" s="525"/>
      <c r="J3235" s="1815"/>
      <c r="K3235" s="2983"/>
      <c r="L3235" s="2984"/>
      <c r="M3235" s="1438"/>
      <c r="N3235" s="251"/>
      <c r="O3235" s="253"/>
      <c r="P3235" s="253"/>
      <c r="Q3235" s="2985"/>
      <c r="R3235" s="250"/>
      <c r="S3235" s="250"/>
      <c r="T3235" s="250"/>
      <c r="U3235" s="250"/>
      <c r="V3235" s="250"/>
      <c r="W3235" s="250"/>
      <c r="X3235" s="250"/>
      <c r="Y3235" s="250"/>
      <c r="Z3235" s="251"/>
      <c r="AA3235" s="251"/>
      <c r="AB3235" s="250"/>
      <c r="AC3235" s="33"/>
      <c r="AD3235" s="471"/>
      <c r="AE3235" s="33"/>
      <c r="AF3235" s="31"/>
      <c r="AG3235" s="26"/>
    </row>
    <row r="3236" spans="1:33" ht="30" customHeight="1">
      <c r="A3236" s="2981"/>
      <c r="B3236" s="1812"/>
      <c r="C3236" s="1813"/>
      <c r="D3236" s="1813"/>
      <c r="E3236" s="114"/>
      <c r="F3236" s="2975"/>
      <c r="G3236" s="1811"/>
      <c r="H3236" s="2982"/>
      <c r="I3236" s="525"/>
      <c r="J3236" s="1815"/>
      <c r="K3236" s="2983"/>
      <c r="L3236" s="2984"/>
      <c r="M3236" s="1438"/>
      <c r="N3236" s="251"/>
      <c r="O3236" s="253"/>
      <c r="P3236" s="253"/>
      <c r="Q3236" s="2985"/>
      <c r="R3236" s="250"/>
      <c r="S3236" s="250"/>
      <c r="T3236" s="250"/>
      <c r="U3236" s="250"/>
      <c r="V3236" s="250"/>
      <c r="W3236" s="250"/>
      <c r="X3236" s="250"/>
      <c r="Y3236" s="250"/>
      <c r="Z3236" s="251"/>
      <c r="AA3236" s="251"/>
      <c r="AB3236" s="250"/>
      <c r="AC3236" s="33"/>
      <c r="AD3236" s="471"/>
      <c r="AE3236" s="33"/>
      <c r="AF3236" s="31"/>
      <c r="AG3236" s="26"/>
    </row>
    <row r="3237" spans="1:33" ht="30" customHeight="1">
      <c r="A3237" s="2981"/>
      <c r="B3237" s="1812"/>
      <c r="C3237" s="1813"/>
      <c r="D3237" s="1813"/>
      <c r="E3237" s="114"/>
      <c r="F3237" s="2975"/>
      <c r="G3237" s="1811"/>
      <c r="H3237" s="2982"/>
      <c r="I3237" s="525"/>
      <c r="J3237" s="1815"/>
      <c r="K3237" s="2983"/>
      <c r="L3237" s="2984"/>
      <c r="M3237" s="1438"/>
      <c r="N3237" s="251"/>
      <c r="O3237" s="253"/>
      <c r="P3237" s="253"/>
      <c r="Q3237" s="2985"/>
      <c r="R3237" s="250"/>
      <c r="S3237" s="250"/>
      <c r="T3237" s="250"/>
      <c r="U3237" s="250"/>
      <c r="V3237" s="250"/>
      <c r="W3237" s="250"/>
      <c r="X3237" s="250"/>
      <c r="Y3237" s="250"/>
      <c r="Z3237" s="251"/>
      <c r="AA3237" s="251"/>
      <c r="AB3237" s="250"/>
      <c r="AC3237" s="33"/>
      <c r="AD3237" s="471"/>
      <c r="AE3237" s="33"/>
      <c r="AF3237" s="31"/>
      <c r="AG3237" s="26"/>
    </row>
    <row r="3238" spans="1:33" ht="30" customHeight="1">
      <c r="A3238" s="2981"/>
      <c r="B3238" s="1812"/>
      <c r="C3238" s="1813"/>
      <c r="D3238" s="1813"/>
      <c r="E3238" s="114"/>
      <c r="F3238" s="2975"/>
      <c r="G3238" s="1811"/>
      <c r="H3238" s="2982"/>
      <c r="I3238" s="525"/>
      <c r="J3238" s="1815"/>
      <c r="K3238" s="2983"/>
      <c r="L3238" s="2984"/>
      <c r="M3238" s="1438"/>
      <c r="N3238" s="251"/>
      <c r="O3238" s="253"/>
      <c r="P3238" s="253"/>
      <c r="Q3238" s="2985"/>
      <c r="R3238" s="250"/>
      <c r="S3238" s="250"/>
      <c r="T3238" s="250"/>
      <c r="U3238" s="250"/>
      <c r="V3238" s="250"/>
      <c r="W3238" s="250"/>
      <c r="X3238" s="250"/>
      <c r="Y3238" s="250"/>
      <c r="Z3238" s="251"/>
      <c r="AA3238" s="251"/>
      <c r="AB3238" s="250"/>
      <c r="AC3238" s="33"/>
      <c r="AD3238" s="471"/>
      <c r="AE3238" s="33"/>
      <c r="AF3238" s="31"/>
      <c r="AG3238" s="26"/>
    </row>
    <row r="3239" spans="1:33" ht="30" customHeight="1">
      <c r="A3239" s="2981"/>
      <c r="B3239" s="1812"/>
      <c r="C3239" s="1813"/>
      <c r="D3239" s="1813"/>
      <c r="E3239" s="114"/>
      <c r="F3239" s="2975"/>
      <c r="G3239" s="1811"/>
      <c r="H3239" s="2982"/>
      <c r="I3239" s="525"/>
      <c r="J3239" s="1815"/>
      <c r="K3239" s="2983"/>
      <c r="L3239" s="2984"/>
      <c r="M3239" s="1438"/>
      <c r="N3239" s="251"/>
      <c r="O3239" s="253"/>
      <c r="P3239" s="253"/>
      <c r="Q3239" s="2985"/>
      <c r="R3239" s="250"/>
      <c r="S3239" s="250"/>
      <c r="T3239" s="250"/>
      <c r="U3239" s="250"/>
      <c r="V3239" s="250"/>
      <c r="W3239" s="250"/>
      <c r="X3239" s="250"/>
      <c r="Y3239" s="250"/>
      <c r="Z3239" s="251"/>
      <c r="AA3239" s="251"/>
      <c r="AB3239" s="250"/>
      <c r="AC3239" s="33"/>
      <c r="AD3239" s="471"/>
      <c r="AE3239" s="33"/>
      <c r="AF3239" s="31"/>
      <c r="AG3239" s="26"/>
    </row>
    <row r="3240" spans="1:33" ht="30" customHeight="1">
      <c r="A3240" s="2981"/>
      <c r="B3240" s="1812"/>
      <c r="C3240" s="1813"/>
      <c r="D3240" s="1813"/>
      <c r="E3240" s="114"/>
      <c r="F3240" s="2975"/>
      <c r="G3240" s="1811"/>
      <c r="H3240" s="2982"/>
      <c r="I3240" s="525"/>
      <c r="J3240" s="1815"/>
      <c r="K3240" s="2983"/>
      <c r="L3240" s="2984"/>
      <c r="M3240" s="1438"/>
      <c r="N3240" s="251"/>
      <c r="O3240" s="253"/>
      <c r="P3240" s="253"/>
      <c r="Q3240" s="2985"/>
      <c r="R3240" s="250"/>
      <c r="S3240" s="250"/>
      <c r="T3240" s="250"/>
      <c r="U3240" s="250"/>
      <c r="V3240" s="250"/>
      <c r="W3240" s="250"/>
      <c r="X3240" s="250"/>
      <c r="Y3240" s="250"/>
      <c r="Z3240" s="251"/>
      <c r="AA3240" s="251"/>
      <c r="AB3240" s="250"/>
      <c r="AC3240" s="33"/>
      <c r="AD3240" s="471"/>
      <c r="AE3240" s="33"/>
      <c r="AF3240" s="31"/>
      <c r="AG3240" s="26"/>
    </row>
    <row r="3241" spans="1:33" ht="30" customHeight="1">
      <c r="A3241" s="2981"/>
      <c r="B3241" s="1812"/>
      <c r="C3241" s="1813"/>
      <c r="D3241" s="1813"/>
      <c r="E3241" s="114"/>
      <c r="F3241" s="2975"/>
      <c r="G3241" s="1811"/>
      <c r="H3241" s="2982"/>
      <c r="I3241" s="525"/>
      <c r="J3241" s="1815"/>
      <c r="K3241" s="2983"/>
      <c r="L3241" s="2984"/>
      <c r="M3241" s="1438"/>
      <c r="N3241" s="251"/>
      <c r="O3241" s="253"/>
      <c r="P3241" s="253"/>
      <c r="Q3241" s="2985"/>
      <c r="R3241" s="250"/>
      <c r="S3241" s="250"/>
      <c r="T3241" s="250"/>
      <c r="U3241" s="250"/>
      <c r="V3241" s="250"/>
      <c r="W3241" s="250"/>
      <c r="X3241" s="250"/>
      <c r="Y3241" s="250"/>
      <c r="Z3241" s="251"/>
      <c r="AA3241" s="251"/>
      <c r="AB3241" s="250"/>
      <c r="AC3241" s="33"/>
      <c r="AD3241" s="471"/>
      <c r="AE3241" s="33"/>
      <c r="AF3241" s="31"/>
      <c r="AG3241" s="26"/>
    </row>
    <row r="3242" spans="1:33" ht="30" customHeight="1">
      <c r="A3242" s="2981"/>
      <c r="B3242" s="1812"/>
      <c r="C3242" s="1813"/>
      <c r="D3242" s="1813"/>
      <c r="E3242" s="114"/>
      <c r="F3242" s="2975"/>
      <c r="G3242" s="1811"/>
      <c r="H3242" s="2982"/>
      <c r="I3242" s="525"/>
      <c r="J3242" s="1815"/>
      <c r="K3242" s="2983"/>
      <c r="L3242" s="2984"/>
      <c r="M3242" s="1438"/>
      <c r="N3242" s="251"/>
      <c r="O3242" s="253"/>
      <c r="P3242" s="253"/>
      <c r="Q3242" s="2985"/>
      <c r="R3242" s="250"/>
      <c r="S3242" s="250"/>
      <c r="T3242" s="250"/>
      <c r="U3242" s="250"/>
      <c r="V3242" s="250"/>
      <c r="W3242" s="250"/>
      <c r="X3242" s="250"/>
      <c r="Y3242" s="250"/>
      <c r="Z3242" s="251"/>
      <c r="AA3242" s="251"/>
      <c r="AB3242" s="250"/>
      <c r="AC3242" s="33"/>
      <c r="AD3242" s="471"/>
      <c r="AE3242" s="33"/>
      <c r="AF3242" s="31"/>
      <c r="AG3242" s="26"/>
    </row>
    <row r="3243" spans="1:33" ht="30" customHeight="1">
      <c r="A3243" s="2981"/>
      <c r="B3243" s="1812"/>
      <c r="C3243" s="1813"/>
      <c r="D3243" s="1813"/>
      <c r="E3243" s="114"/>
      <c r="F3243" s="2975"/>
      <c r="G3243" s="1811"/>
      <c r="H3243" s="2982"/>
      <c r="I3243" s="525"/>
      <c r="J3243" s="1815"/>
      <c r="K3243" s="2983"/>
      <c r="L3243" s="2984"/>
      <c r="M3243" s="1438"/>
      <c r="N3243" s="251"/>
      <c r="O3243" s="253"/>
      <c r="P3243" s="253"/>
      <c r="Q3243" s="2985"/>
      <c r="R3243" s="250"/>
      <c r="S3243" s="250"/>
      <c r="T3243" s="250"/>
      <c r="U3243" s="250"/>
      <c r="V3243" s="250"/>
      <c r="W3243" s="250"/>
      <c r="X3243" s="250"/>
      <c r="Y3243" s="250"/>
      <c r="Z3243" s="251"/>
      <c r="AA3243" s="251"/>
      <c r="AB3243" s="250"/>
      <c r="AC3243" s="33"/>
      <c r="AD3243" s="471"/>
      <c r="AE3243" s="33"/>
      <c r="AF3243" s="31"/>
      <c r="AG3243" s="26"/>
    </row>
    <row r="3244" spans="1:33" ht="30" customHeight="1">
      <c r="A3244" s="2981"/>
      <c r="B3244" s="1812"/>
      <c r="C3244" s="1813"/>
      <c r="D3244" s="1813"/>
      <c r="E3244" s="114"/>
      <c r="F3244" s="2975"/>
      <c r="G3244" s="1811"/>
      <c r="H3244" s="2982"/>
      <c r="I3244" s="525"/>
      <c r="J3244" s="1815"/>
      <c r="K3244" s="2983"/>
      <c r="L3244" s="2984"/>
      <c r="M3244" s="1438"/>
      <c r="N3244" s="251"/>
      <c r="O3244" s="253"/>
      <c r="P3244" s="253"/>
      <c r="Q3244" s="2985"/>
      <c r="R3244" s="250"/>
      <c r="S3244" s="250"/>
      <c r="T3244" s="250"/>
      <c r="U3244" s="250"/>
      <c r="V3244" s="250"/>
      <c r="W3244" s="250"/>
      <c r="X3244" s="250"/>
      <c r="Y3244" s="250"/>
      <c r="Z3244" s="251"/>
      <c r="AA3244" s="251"/>
      <c r="AB3244" s="250"/>
      <c r="AC3244" s="33"/>
      <c r="AD3244" s="471"/>
      <c r="AE3244" s="33"/>
      <c r="AF3244" s="31"/>
      <c r="AG3244" s="26"/>
    </row>
    <row r="3245" spans="1:33" ht="30" customHeight="1">
      <c r="A3245" s="2981"/>
      <c r="B3245" s="1812"/>
      <c r="C3245" s="1813"/>
      <c r="D3245" s="1813"/>
      <c r="E3245" s="114"/>
      <c r="F3245" s="2975"/>
      <c r="G3245" s="1811"/>
      <c r="H3245" s="2982"/>
      <c r="I3245" s="525"/>
      <c r="J3245" s="1815"/>
      <c r="K3245" s="2983"/>
      <c r="L3245" s="2984"/>
      <c r="M3245" s="1438"/>
      <c r="N3245" s="251"/>
      <c r="O3245" s="253"/>
      <c r="P3245" s="253"/>
      <c r="Q3245" s="2985"/>
      <c r="R3245" s="250"/>
      <c r="S3245" s="250"/>
      <c r="T3245" s="250"/>
      <c r="U3245" s="250"/>
      <c r="V3245" s="250"/>
      <c r="W3245" s="250"/>
      <c r="X3245" s="250"/>
      <c r="Y3245" s="250"/>
      <c r="Z3245" s="251"/>
      <c r="AA3245" s="251"/>
      <c r="AB3245" s="250"/>
      <c r="AC3245" s="33"/>
      <c r="AD3245" s="471"/>
      <c r="AE3245" s="33"/>
      <c r="AF3245" s="31"/>
      <c r="AG3245" s="26"/>
    </row>
    <row r="3246" spans="1:33" ht="30" customHeight="1">
      <c r="A3246" s="2981"/>
      <c r="B3246" s="1812"/>
      <c r="C3246" s="1813"/>
      <c r="D3246" s="1813"/>
      <c r="E3246" s="114"/>
      <c r="F3246" s="2975"/>
      <c r="G3246" s="1811"/>
      <c r="H3246" s="2982"/>
      <c r="I3246" s="525"/>
      <c r="J3246" s="1815"/>
      <c r="K3246" s="2983"/>
      <c r="L3246" s="2984"/>
      <c r="M3246" s="1438"/>
      <c r="N3246" s="251"/>
      <c r="O3246" s="253"/>
      <c r="P3246" s="253"/>
      <c r="Q3246" s="2985"/>
      <c r="R3246" s="250"/>
      <c r="S3246" s="250"/>
      <c r="T3246" s="250"/>
      <c r="U3246" s="250"/>
      <c r="V3246" s="250"/>
      <c r="W3246" s="250"/>
      <c r="X3246" s="250"/>
      <c r="Y3246" s="250"/>
      <c r="Z3246" s="251"/>
      <c r="AA3246" s="251"/>
      <c r="AB3246" s="250"/>
      <c r="AC3246" s="33"/>
      <c r="AD3246" s="471"/>
      <c r="AE3246" s="33"/>
      <c r="AF3246" s="31"/>
      <c r="AG3246" s="26"/>
    </row>
    <row r="3247" spans="1:33" ht="30" customHeight="1">
      <c r="A3247" s="2981"/>
      <c r="B3247" s="1812"/>
      <c r="C3247" s="1813"/>
      <c r="D3247" s="1813"/>
      <c r="E3247" s="114"/>
      <c r="F3247" s="2975"/>
      <c r="G3247" s="1811"/>
      <c r="H3247" s="2982"/>
      <c r="I3247" s="525"/>
      <c r="J3247" s="1815"/>
      <c r="K3247" s="2983"/>
      <c r="L3247" s="2984"/>
      <c r="M3247" s="1438"/>
      <c r="N3247" s="251"/>
      <c r="O3247" s="253"/>
      <c r="P3247" s="253"/>
      <c r="Q3247" s="2985"/>
      <c r="R3247" s="250"/>
      <c r="S3247" s="250"/>
      <c r="T3247" s="250"/>
      <c r="U3247" s="250"/>
      <c r="V3247" s="250"/>
      <c r="W3247" s="250"/>
      <c r="X3247" s="250"/>
      <c r="Y3247" s="250"/>
      <c r="Z3247" s="251"/>
      <c r="AA3247" s="251"/>
      <c r="AB3247" s="250"/>
      <c r="AC3247" s="33"/>
      <c r="AD3247" s="471"/>
      <c r="AE3247" s="33"/>
      <c r="AF3247" s="31"/>
      <c r="AG3247" s="26"/>
    </row>
    <row r="3248" spans="1:33" ht="30" customHeight="1">
      <c r="A3248" s="2981"/>
      <c r="B3248" s="1812"/>
      <c r="C3248" s="1813"/>
      <c r="D3248" s="1813"/>
      <c r="E3248" s="114"/>
      <c r="F3248" s="2975"/>
      <c r="G3248" s="1811"/>
      <c r="H3248" s="2982"/>
      <c r="I3248" s="525"/>
      <c r="J3248" s="1815"/>
      <c r="K3248" s="2983"/>
      <c r="L3248" s="2984"/>
      <c r="M3248" s="1438"/>
      <c r="N3248" s="251"/>
      <c r="O3248" s="253"/>
      <c r="P3248" s="253"/>
      <c r="Q3248" s="2985"/>
      <c r="R3248" s="250"/>
      <c r="S3248" s="250"/>
      <c r="T3248" s="250"/>
      <c r="U3248" s="250"/>
      <c r="V3248" s="250"/>
      <c r="W3248" s="250"/>
      <c r="X3248" s="250"/>
      <c r="Y3248" s="250"/>
      <c r="Z3248" s="251"/>
      <c r="AA3248" s="251"/>
      <c r="AB3248" s="250"/>
      <c r="AC3248" s="33"/>
      <c r="AD3248" s="471"/>
      <c r="AE3248" s="33"/>
      <c r="AF3248" s="31"/>
      <c r="AG3248" s="26"/>
    </row>
    <row r="3249" spans="1:33" ht="30" customHeight="1">
      <c r="A3249" s="2981"/>
      <c r="B3249" s="1812"/>
      <c r="C3249" s="1813"/>
      <c r="D3249" s="1813"/>
      <c r="E3249" s="114"/>
      <c r="F3249" s="2975"/>
      <c r="G3249" s="1811"/>
      <c r="H3249" s="2982"/>
      <c r="I3249" s="525"/>
      <c r="J3249" s="1815"/>
      <c r="K3249" s="2983"/>
      <c r="L3249" s="2984"/>
      <c r="M3249" s="1438"/>
      <c r="N3249" s="251"/>
      <c r="O3249" s="253"/>
      <c r="P3249" s="253"/>
      <c r="Q3249" s="2985"/>
      <c r="R3249" s="250"/>
      <c r="S3249" s="250"/>
      <c r="T3249" s="250"/>
      <c r="U3249" s="250"/>
      <c r="V3249" s="250"/>
      <c r="W3249" s="250"/>
      <c r="X3249" s="250"/>
      <c r="Y3249" s="250"/>
      <c r="Z3249" s="251"/>
      <c r="AA3249" s="251"/>
      <c r="AB3249" s="250"/>
      <c r="AC3249" s="33"/>
      <c r="AD3249" s="471"/>
      <c r="AE3249" s="33"/>
      <c r="AF3249" s="31"/>
      <c r="AG3249" s="26"/>
    </row>
    <row r="3250" spans="1:33" ht="30" customHeight="1">
      <c r="A3250" s="2981"/>
      <c r="B3250" s="1812"/>
      <c r="C3250" s="1813"/>
      <c r="D3250" s="1813"/>
      <c r="E3250" s="114"/>
      <c r="F3250" s="2975"/>
      <c r="G3250" s="1811"/>
      <c r="H3250" s="2982"/>
      <c r="I3250" s="525"/>
      <c r="J3250" s="1815"/>
      <c r="K3250" s="2983"/>
      <c r="L3250" s="2984"/>
      <c r="M3250" s="1438"/>
      <c r="N3250" s="251"/>
      <c r="O3250" s="253"/>
      <c r="P3250" s="253"/>
      <c r="Q3250" s="2985"/>
      <c r="R3250" s="250"/>
      <c r="S3250" s="250"/>
      <c r="T3250" s="250"/>
      <c r="U3250" s="250"/>
      <c r="V3250" s="250"/>
      <c r="W3250" s="250"/>
      <c r="X3250" s="250"/>
      <c r="Y3250" s="250"/>
      <c r="Z3250" s="251"/>
      <c r="AA3250" s="251"/>
      <c r="AB3250" s="250"/>
      <c r="AC3250" s="33"/>
      <c r="AD3250" s="471"/>
      <c r="AE3250" s="33"/>
      <c r="AF3250" s="31"/>
      <c r="AG3250" s="26"/>
    </row>
    <row r="3251" spans="1:33" ht="30" customHeight="1">
      <c r="A3251" s="2981"/>
      <c r="B3251" s="1812"/>
      <c r="C3251" s="1813"/>
      <c r="D3251" s="1813"/>
      <c r="E3251" s="114"/>
      <c r="F3251" s="2975"/>
      <c r="G3251" s="1811"/>
      <c r="H3251" s="2982"/>
      <c r="I3251" s="525"/>
      <c r="J3251" s="1815"/>
      <c r="K3251" s="2983"/>
      <c r="L3251" s="2984"/>
      <c r="M3251" s="1438"/>
      <c r="N3251" s="251"/>
      <c r="O3251" s="253"/>
      <c r="P3251" s="253"/>
      <c r="Q3251" s="2985"/>
      <c r="R3251" s="250"/>
      <c r="S3251" s="250"/>
      <c r="T3251" s="250"/>
      <c r="U3251" s="250"/>
      <c r="V3251" s="250"/>
      <c r="W3251" s="250"/>
      <c r="X3251" s="250"/>
      <c r="Y3251" s="250"/>
      <c r="Z3251" s="251"/>
      <c r="AA3251" s="251"/>
      <c r="AB3251" s="250"/>
      <c r="AC3251" s="33"/>
      <c r="AD3251" s="471"/>
      <c r="AE3251" s="33"/>
      <c r="AF3251" s="31"/>
      <c r="AG3251" s="26"/>
    </row>
    <row r="3252" spans="1:33" ht="30" customHeight="1">
      <c r="A3252" s="2981"/>
      <c r="B3252" s="1812"/>
      <c r="C3252" s="1813"/>
      <c r="D3252" s="1813"/>
      <c r="E3252" s="114"/>
      <c r="F3252" s="2975"/>
      <c r="G3252" s="1811"/>
      <c r="H3252" s="2982"/>
      <c r="I3252" s="525"/>
      <c r="J3252" s="1815"/>
      <c r="K3252" s="2983"/>
      <c r="L3252" s="2984"/>
      <c r="M3252" s="1438"/>
      <c r="N3252" s="251"/>
      <c r="O3252" s="253"/>
      <c r="P3252" s="253"/>
      <c r="Q3252" s="2985"/>
      <c r="R3252" s="250"/>
      <c r="S3252" s="250"/>
      <c r="T3252" s="250"/>
      <c r="U3252" s="250"/>
      <c r="V3252" s="250"/>
      <c r="W3252" s="250"/>
      <c r="X3252" s="250"/>
      <c r="Y3252" s="250"/>
      <c r="Z3252" s="251"/>
      <c r="AA3252" s="251"/>
      <c r="AB3252" s="250"/>
      <c r="AC3252" s="33"/>
      <c r="AD3252" s="471"/>
      <c r="AE3252" s="33"/>
      <c r="AF3252" s="31"/>
      <c r="AG3252" s="26"/>
    </row>
    <row r="3253" spans="1:33" ht="30" customHeight="1">
      <c r="A3253" s="2981"/>
      <c r="B3253" s="1812"/>
      <c r="C3253" s="1813"/>
      <c r="D3253" s="1813"/>
      <c r="E3253" s="114"/>
      <c r="F3253" s="2975"/>
      <c r="G3253" s="1811"/>
      <c r="H3253" s="2982"/>
      <c r="I3253" s="525"/>
      <c r="J3253" s="1815"/>
      <c r="K3253" s="2983"/>
      <c r="L3253" s="2984"/>
      <c r="M3253" s="1438"/>
      <c r="N3253" s="251"/>
      <c r="O3253" s="253"/>
      <c r="P3253" s="253"/>
      <c r="Q3253" s="2985"/>
      <c r="R3253" s="250"/>
      <c r="S3253" s="250"/>
      <c r="T3253" s="250"/>
      <c r="U3253" s="250"/>
      <c r="V3253" s="250"/>
      <c r="W3253" s="250"/>
      <c r="X3253" s="250"/>
      <c r="Y3253" s="250"/>
      <c r="Z3253" s="251"/>
      <c r="AA3253" s="251"/>
      <c r="AB3253" s="250"/>
      <c r="AC3253" s="33"/>
      <c r="AD3253" s="471"/>
      <c r="AE3253" s="33"/>
      <c r="AF3253" s="31"/>
      <c r="AG3253" s="26"/>
    </row>
    <row r="3254" spans="1:33" ht="30" customHeight="1">
      <c r="A3254" s="2981"/>
      <c r="B3254" s="1812"/>
      <c r="C3254" s="1813"/>
      <c r="D3254" s="1813"/>
      <c r="E3254" s="114"/>
      <c r="F3254" s="2975"/>
      <c r="G3254" s="1811"/>
      <c r="H3254" s="2982"/>
      <c r="I3254" s="525"/>
      <c r="J3254" s="1815"/>
      <c r="K3254" s="2983"/>
      <c r="L3254" s="2984"/>
      <c r="M3254" s="1438"/>
      <c r="N3254" s="251"/>
      <c r="O3254" s="253"/>
      <c r="P3254" s="253"/>
      <c r="Q3254" s="2985"/>
      <c r="R3254" s="250"/>
      <c r="S3254" s="250"/>
      <c r="T3254" s="250"/>
      <c r="U3254" s="250"/>
      <c r="V3254" s="250"/>
      <c r="W3254" s="250"/>
      <c r="X3254" s="250"/>
      <c r="Y3254" s="250"/>
      <c r="Z3254" s="251"/>
      <c r="AA3254" s="251"/>
      <c r="AB3254" s="250"/>
      <c r="AC3254" s="33"/>
      <c r="AD3254" s="471"/>
      <c r="AE3254" s="33"/>
      <c r="AF3254" s="31"/>
      <c r="AG3254" s="26"/>
    </row>
    <row r="3255" spans="1:33" ht="30" customHeight="1">
      <c r="A3255" s="2981"/>
      <c r="B3255" s="1812"/>
      <c r="C3255" s="1813"/>
      <c r="D3255" s="1813"/>
      <c r="E3255" s="114"/>
      <c r="F3255" s="2975"/>
      <c r="G3255" s="1811"/>
      <c r="H3255" s="2982"/>
      <c r="I3255" s="525"/>
      <c r="J3255" s="1815"/>
      <c r="K3255" s="2983"/>
      <c r="L3255" s="2984"/>
      <c r="M3255" s="1438"/>
      <c r="N3255" s="251"/>
      <c r="O3255" s="253"/>
      <c r="P3255" s="253"/>
      <c r="Q3255" s="2985"/>
      <c r="R3255" s="250"/>
      <c r="S3255" s="250"/>
      <c r="T3255" s="250"/>
      <c r="U3255" s="250"/>
      <c r="V3255" s="250"/>
      <c r="W3255" s="250"/>
      <c r="X3255" s="250"/>
      <c r="Y3255" s="250"/>
      <c r="Z3255" s="251"/>
      <c r="AA3255" s="251"/>
      <c r="AB3255" s="250"/>
      <c r="AC3255" s="33"/>
      <c r="AD3255" s="471"/>
      <c r="AE3255" s="33"/>
      <c r="AF3255" s="31"/>
      <c r="AG3255" s="26"/>
    </row>
    <row r="3256" spans="1:33" ht="30" customHeight="1">
      <c r="A3256" s="2981"/>
      <c r="B3256" s="1812"/>
      <c r="C3256" s="1813"/>
      <c r="D3256" s="1813"/>
      <c r="E3256" s="114"/>
      <c r="F3256" s="2975"/>
      <c r="G3256" s="1811"/>
      <c r="H3256" s="2982"/>
      <c r="I3256" s="525"/>
      <c r="J3256" s="1815"/>
      <c r="K3256" s="2983"/>
      <c r="L3256" s="2984"/>
      <c r="M3256" s="1438"/>
      <c r="N3256" s="251"/>
      <c r="O3256" s="253"/>
      <c r="P3256" s="253"/>
      <c r="Q3256" s="2985"/>
      <c r="R3256" s="250"/>
      <c r="S3256" s="250"/>
      <c r="T3256" s="250"/>
      <c r="U3256" s="250"/>
      <c r="V3256" s="250"/>
      <c r="W3256" s="250"/>
      <c r="X3256" s="250"/>
      <c r="Y3256" s="250"/>
      <c r="Z3256" s="251"/>
      <c r="AA3256" s="251"/>
      <c r="AB3256" s="250"/>
      <c r="AC3256" s="33"/>
      <c r="AD3256" s="471"/>
      <c r="AE3256" s="33"/>
      <c r="AF3256" s="31"/>
      <c r="AG3256" s="26"/>
    </row>
    <row r="3257" spans="1:33" ht="30" customHeight="1">
      <c r="A3257" s="2981"/>
      <c r="B3257" s="1812"/>
      <c r="C3257" s="1813"/>
      <c r="D3257" s="1813"/>
      <c r="E3257" s="114"/>
      <c r="F3257" s="2975"/>
      <c r="G3257" s="1811"/>
      <c r="H3257" s="2982"/>
      <c r="I3257" s="525"/>
      <c r="J3257" s="1815"/>
      <c r="K3257" s="2983"/>
      <c r="L3257" s="2984"/>
      <c r="M3257" s="1438"/>
      <c r="N3257" s="251"/>
      <c r="O3257" s="253"/>
      <c r="P3257" s="253"/>
      <c r="Q3257" s="2985"/>
      <c r="R3257" s="250"/>
      <c r="S3257" s="250"/>
      <c r="T3257" s="250"/>
      <c r="U3257" s="250"/>
      <c r="V3257" s="250"/>
      <c r="W3257" s="250"/>
      <c r="X3257" s="250"/>
      <c r="Y3257" s="250"/>
      <c r="Z3257" s="251"/>
      <c r="AA3257" s="251"/>
      <c r="AB3257" s="250"/>
      <c r="AC3257" s="33"/>
      <c r="AD3257" s="471"/>
      <c r="AE3257" s="33"/>
      <c r="AF3257" s="31"/>
      <c r="AG3257" s="26"/>
    </row>
    <row r="3258" spans="1:33" ht="30" customHeight="1">
      <c r="A3258" s="2981"/>
      <c r="B3258" s="1812"/>
      <c r="C3258" s="1813"/>
      <c r="D3258" s="1813"/>
      <c r="E3258" s="114"/>
      <c r="F3258" s="2975"/>
      <c r="G3258" s="1811"/>
      <c r="H3258" s="2982"/>
      <c r="I3258" s="525"/>
      <c r="J3258" s="1815"/>
      <c r="K3258" s="2983"/>
      <c r="L3258" s="2984"/>
      <c r="M3258" s="1438"/>
      <c r="N3258" s="251"/>
      <c r="O3258" s="253"/>
      <c r="P3258" s="253"/>
      <c r="Q3258" s="2985"/>
      <c r="R3258" s="250"/>
      <c r="S3258" s="250"/>
      <c r="T3258" s="250"/>
      <c r="U3258" s="250"/>
      <c r="V3258" s="250"/>
      <c r="W3258" s="250"/>
      <c r="X3258" s="250"/>
      <c r="Y3258" s="250"/>
      <c r="Z3258" s="251"/>
      <c r="AA3258" s="251"/>
      <c r="AB3258" s="250"/>
      <c r="AC3258" s="33"/>
      <c r="AD3258" s="471"/>
      <c r="AE3258" s="33"/>
      <c r="AF3258" s="31"/>
      <c r="AG3258" s="26"/>
    </row>
    <row r="3259" spans="1:33" ht="30" customHeight="1">
      <c r="A3259" s="2981"/>
      <c r="B3259" s="1812"/>
      <c r="C3259" s="1813"/>
      <c r="D3259" s="1813"/>
      <c r="E3259" s="114"/>
      <c r="F3259" s="2975"/>
      <c r="G3259" s="1811"/>
      <c r="H3259" s="2982"/>
      <c r="I3259" s="525"/>
      <c r="J3259" s="1815"/>
      <c r="K3259" s="2983"/>
      <c r="L3259" s="2984"/>
      <c r="M3259" s="1438"/>
      <c r="N3259" s="251"/>
      <c r="O3259" s="253"/>
      <c r="P3259" s="253"/>
      <c r="Q3259" s="2985"/>
      <c r="R3259" s="250"/>
      <c r="S3259" s="250"/>
      <c r="T3259" s="250"/>
      <c r="U3259" s="250"/>
      <c r="V3259" s="250"/>
      <c r="W3259" s="250"/>
      <c r="X3259" s="250"/>
      <c r="Y3259" s="250"/>
      <c r="Z3259" s="251"/>
      <c r="AA3259" s="251"/>
      <c r="AB3259" s="250"/>
      <c r="AC3259" s="33"/>
      <c r="AD3259" s="471"/>
      <c r="AE3259" s="33"/>
      <c r="AF3259" s="31"/>
      <c r="AG3259" s="26"/>
    </row>
    <row r="3260" spans="1:33" ht="30" customHeight="1">
      <c r="A3260" s="2981"/>
      <c r="B3260" s="1812"/>
      <c r="C3260" s="1813"/>
      <c r="D3260" s="1813"/>
      <c r="E3260" s="114"/>
      <c r="F3260" s="2975"/>
      <c r="G3260" s="1811"/>
      <c r="H3260" s="2982"/>
      <c r="I3260" s="525"/>
      <c r="J3260" s="1815"/>
      <c r="K3260" s="2983"/>
      <c r="L3260" s="2984"/>
      <c r="M3260" s="1438"/>
      <c r="N3260" s="251"/>
      <c r="O3260" s="253"/>
      <c r="P3260" s="253"/>
      <c r="Q3260" s="2985"/>
      <c r="R3260" s="250"/>
      <c r="S3260" s="250"/>
      <c r="T3260" s="250"/>
      <c r="U3260" s="250"/>
      <c r="V3260" s="250"/>
      <c r="W3260" s="250"/>
      <c r="X3260" s="250"/>
      <c r="Y3260" s="250"/>
      <c r="Z3260" s="251"/>
      <c r="AA3260" s="251"/>
      <c r="AB3260" s="250"/>
      <c r="AC3260" s="33"/>
      <c r="AD3260" s="471"/>
      <c r="AE3260" s="33"/>
      <c r="AF3260" s="31"/>
      <c r="AG3260" s="26"/>
    </row>
    <row r="3261" spans="1:33" ht="30" customHeight="1">
      <c r="A3261" s="2981"/>
      <c r="B3261" s="1812"/>
      <c r="C3261" s="1813"/>
      <c r="D3261" s="1813"/>
      <c r="E3261" s="114"/>
      <c r="F3261" s="2975"/>
      <c r="G3261" s="1811"/>
      <c r="H3261" s="2982"/>
      <c r="I3261" s="525"/>
      <c r="J3261" s="1815"/>
      <c r="K3261" s="2983"/>
      <c r="L3261" s="2984"/>
      <c r="M3261" s="1438"/>
      <c r="N3261" s="251"/>
      <c r="O3261" s="253"/>
      <c r="P3261" s="253"/>
      <c r="Q3261" s="2985"/>
      <c r="R3261" s="250"/>
      <c r="S3261" s="250"/>
      <c r="T3261" s="250"/>
      <c r="U3261" s="250"/>
      <c r="V3261" s="250"/>
      <c r="W3261" s="250"/>
      <c r="X3261" s="250"/>
      <c r="Y3261" s="250"/>
      <c r="Z3261" s="251"/>
      <c r="AA3261" s="251"/>
      <c r="AB3261" s="250"/>
      <c r="AC3261" s="33"/>
      <c r="AD3261" s="471"/>
      <c r="AE3261" s="33"/>
      <c r="AF3261" s="31"/>
      <c r="AG3261" s="26"/>
    </row>
    <row r="3262" spans="1:33" ht="30" customHeight="1">
      <c r="A3262" s="2981"/>
      <c r="B3262" s="1812"/>
      <c r="C3262" s="1813"/>
      <c r="D3262" s="1813"/>
      <c r="E3262" s="114"/>
      <c r="F3262" s="2975"/>
      <c r="G3262" s="1811"/>
      <c r="H3262" s="2982"/>
      <c r="I3262" s="525"/>
      <c r="J3262" s="1815"/>
      <c r="K3262" s="2983"/>
      <c r="L3262" s="2984"/>
      <c r="M3262" s="1438"/>
      <c r="N3262" s="251"/>
      <c r="O3262" s="253"/>
      <c r="P3262" s="253"/>
      <c r="Q3262" s="2985"/>
      <c r="R3262" s="250"/>
      <c r="S3262" s="250"/>
      <c r="T3262" s="250"/>
      <c r="U3262" s="250"/>
      <c r="V3262" s="250"/>
      <c r="W3262" s="250"/>
      <c r="X3262" s="250"/>
      <c r="Y3262" s="250"/>
      <c r="Z3262" s="251"/>
      <c r="AA3262" s="251"/>
      <c r="AB3262" s="250"/>
      <c r="AC3262" s="33"/>
      <c r="AD3262" s="471"/>
      <c r="AE3262" s="33"/>
      <c r="AF3262" s="31"/>
      <c r="AG3262" s="26"/>
    </row>
    <row r="3263" spans="1:33" ht="30" customHeight="1">
      <c r="A3263" s="2981"/>
      <c r="B3263" s="1812"/>
      <c r="C3263" s="1813"/>
      <c r="D3263" s="1813"/>
      <c r="E3263" s="114"/>
      <c r="F3263" s="2975"/>
      <c r="G3263" s="1811"/>
      <c r="H3263" s="2982"/>
      <c r="I3263" s="525"/>
      <c r="J3263" s="1815"/>
      <c r="K3263" s="2983"/>
      <c r="L3263" s="2984"/>
      <c r="M3263" s="1438"/>
      <c r="N3263" s="251"/>
      <c r="O3263" s="253"/>
      <c r="P3263" s="253"/>
      <c r="Q3263" s="2985"/>
      <c r="R3263" s="250"/>
      <c r="S3263" s="250"/>
      <c r="T3263" s="250"/>
      <c r="U3263" s="250"/>
      <c r="V3263" s="250"/>
      <c r="W3263" s="250"/>
      <c r="X3263" s="250"/>
      <c r="Y3263" s="250"/>
      <c r="Z3263" s="251"/>
      <c r="AA3263" s="251"/>
      <c r="AB3263" s="250"/>
      <c r="AC3263" s="33"/>
      <c r="AD3263" s="471"/>
      <c r="AE3263" s="33"/>
      <c r="AF3263" s="31"/>
      <c r="AG3263" s="26"/>
    </row>
    <row r="3264" spans="1:33" ht="30" customHeight="1">
      <c r="A3264" s="2981"/>
      <c r="B3264" s="1812"/>
      <c r="C3264" s="1813"/>
      <c r="D3264" s="1813"/>
      <c r="E3264" s="114"/>
      <c r="F3264" s="2975"/>
      <c r="G3264" s="1811"/>
      <c r="H3264" s="2982"/>
      <c r="I3264" s="525"/>
      <c r="J3264" s="1815"/>
      <c r="K3264" s="2983"/>
      <c r="L3264" s="2984"/>
      <c r="M3264" s="1438"/>
      <c r="N3264" s="251"/>
      <c r="O3264" s="253"/>
      <c r="P3264" s="253"/>
      <c r="Q3264" s="2985"/>
      <c r="R3264" s="250"/>
      <c r="S3264" s="250"/>
      <c r="T3264" s="250"/>
      <c r="U3264" s="250"/>
      <c r="V3264" s="250"/>
      <c r="W3264" s="250"/>
      <c r="X3264" s="250"/>
      <c r="Y3264" s="250"/>
      <c r="Z3264" s="251"/>
      <c r="AA3264" s="251"/>
      <c r="AB3264" s="250"/>
      <c r="AC3264" s="33"/>
      <c r="AD3264" s="471"/>
      <c r="AE3264" s="33"/>
      <c r="AF3264" s="31"/>
      <c r="AG3264" s="26"/>
    </row>
    <row r="3265" spans="1:33" ht="30" customHeight="1">
      <c r="A3265" s="2981"/>
      <c r="B3265" s="1812"/>
      <c r="C3265" s="1813"/>
      <c r="D3265" s="1813"/>
      <c r="E3265" s="114"/>
      <c r="F3265" s="2975"/>
      <c r="G3265" s="1811"/>
      <c r="H3265" s="2982"/>
      <c r="I3265" s="525"/>
      <c r="J3265" s="1815"/>
      <c r="K3265" s="2983"/>
      <c r="L3265" s="2984"/>
      <c r="M3265" s="1438"/>
      <c r="N3265" s="251"/>
      <c r="O3265" s="253"/>
      <c r="P3265" s="253"/>
      <c r="Q3265" s="2985"/>
      <c r="R3265" s="250"/>
      <c r="S3265" s="250"/>
      <c r="T3265" s="250"/>
      <c r="U3265" s="250"/>
      <c r="V3265" s="250"/>
      <c r="W3265" s="250"/>
      <c r="X3265" s="250"/>
      <c r="Y3265" s="250"/>
      <c r="Z3265" s="251"/>
      <c r="AA3265" s="251"/>
      <c r="AB3265" s="250"/>
      <c r="AC3265" s="33"/>
      <c r="AD3265" s="471"/>
      <c r="AE3265" s="33"/>
      <c r="AF3265" s="31"/>
      <c r="AG3265" s="26"/>
    </row>
    <row r="3266" spans="1:33" ht="30" customHeight="1">
      <c r="A3266" s="2981"/>
      <c r="B3266" s="1812"/>
      <c r="C3266" s="1813"/>
      <c r="D3266" s="1813"/>
      <c r="E3266" s="114"/>
      <c r="F3266" s="2975"/>
      <c r="G3266" s="1811"/>
      <c r="H3266" s="2982"/>
      <c r="I3266" s="525"/>
      <c r="J3266" s="1815"/>
      <c r="K3266" s="2983"/>
      <c r="L3266" s="2984"/>
      <c r="M3266" s="1438"/>
      <c r="N3266" s="251"/>
      <c r="O3266" s="253"/>
      <c r="P3266" s="253"/>
      <c r="Q3266" s="2985"/>
      <c r="R3266" s="250"/>
      <c r="S3266" s="250"/>
      <c r="T3266" s="250"/>
      <c r="U3266" s="250"/>
      <c r="V3266" s="250"/>
      <c r="W3266" s="250"/>
      <c r="X3266" s="250"/>
      <c r="Y3266" s="250"/>
      <c r="Z3266" s="251"/>
      <c r="AA3266" s="251"/>
      <c r="AB3266" s="250"/>
      <c r="AC3266" s="33"/>
      <c r="AD3266" s="471"/>
      <c r="AE3266" s="33"/>
      <c r="AF3266" s="31"/>
      <c r="AG3266" s="26"/>
    </row>
    <row r="3267" spans="1:33" ht="30" customHeight="1">
      <c r="A3267" s="2981"/>
      <c r="B3267" s="1812"/>
      <c r="C3267" s="1813"/>
      <c r="D3267" s="1813"/>
      <c r="E3267" s="114"/>
      <c r="F3267" s="2975"/>
      <c r="G3267" s="1811"/>
      <c r="H3267" s="2982"/>
      <c r="I3267" s="525"/>
      <c r="J3267" s="1815"/>
      <c r="K3267" s="2983"/>
      <c r="L3267" s="2984"/>
      <c r="M3267" s="1438"/>
      <c r="N3267" s="251"/>
      <c r="O3267" s="253"/>
      <c r="P3267" s="253"/>
      <c r="Q3267" s="2985"/>
      <c r="R3267" s="250"/>
      <c r="S3267" s="250"/>
      <c r="T3267" s="250"/>
      <c r="U3267" s="250"/>
      <c r="V3267" s="250"/>
      <c r="W3267" s="250"/>
      <c r="X3267" s="250"/>
      <c r="Y3267" s="250"/>
      <c r="Z3267" s="251"/>
      <c r="AA3267" s="251"/>
      <c r="AB3267" s="250"/>
      <c r="AC3267" s="33"/>
      <c r="AD3267" s="471"/>
      <c r="AE3267" s="33"/>
      <c r="AF3267" s="31"/>
      <c r="AG3267" s="26"/>
    </row>
    <row r="3268" spans="1:33" ht="30" customHeight="1">
      <c r="A3268" s="2981"/>
      <c r="B3268" s="1812"/>
      <c r="C3268" s="1813"/>
      <c r="D3268" s="1813"/>
      <c r="E3268" s="114"/>
      <c r="F3268" s="2975"/>
      <c r="G3268" s="1811"/>
      <c r="H3268" s="2982"/>
      <c r="I3268" s="525"/>
      <c r="J3268" s="1815"/>
      <c r="K3268" s="2983"/>
      <c r="L3268" s="2984"/>
      <c r="M3268" s="1438"/>
      <c r="N3268" s="251"/>
      <c r="O3268" s="253"/>
      <c r="P3268" s="253"/>
      <c r="Q3268" s="2985"/>
      <c r="R3268" s="250"/>
      <c r="S3268" s="250"/>
      <c r="T3268" s="250"/>
      <c r="U3268" s="250"/>
      <c r="V3268" s="250"/>
      <c r="W3268" s="250"/>
      <c r="X3268" s="250"/>
      <c r="Y3268" s="250"/>
      <c r="Z3268" s="251"/>
      <c r="AA3268" s="251"/>
      <c r="AB3268" s="250"/>
      <c r="AC3268" s="33"/>
      <c r="AD3268" s="471"/>
      <c r="AE3268" s="33"/>
      <c r="AF3268" s="31"/>
      <c r="AG3268" s="26"/>
    </row>
    <row r="3269" spans="1:33" ht="30" customHeight="1">
      <c r="A3269" s="2981"/>
      <c r="B3269" s="1812"/>
      <c r="C3269" s="1813"/>
      <c r="D3269" s="1813"/>
      <c r="E3269" s="114"/>
      <c r="F3269" s="2975"/>
      <c r="G3269" s="1811"/>
      <c r="H3269" s="2982"/>
      <c r="I3269" s="525"/>
      <c r="J3269" s="1815"/>
      <c r="K3269" s="2983"/>
      <c r="L3269" s="2984"/>
      <c r="M3269" s="1438"/>
      <c r="N3269" s="251"/>
      <c r="O3269" s="253"/>
      <c r="P3269" s="253"/>
      <c r="Q3269" s="2985"/>
      <c r="R3269" s="250"/>
      <c r="S3269" s="250"/>
      <c r="T3269" s="250"/>
      <c r="U3269" s="250"/>
      <c r="V3269" s="250"/>
      <c r="W3269" s="250"/>
      <c r="X3269" s="250"/>
      <c r="Y3269" s="250"/>
      <c r="Z3269" s="251"/>
      <c r="AA3269" s="251"/>
      <c r="AB3269" s="250"/>
      <c r="AC3269" s="33"/>
      <c r="AD3269" s="471"/>
      <c r="AE3269" s="33"/>
      <c r="AF3269" s="31"/>
      <c r="AG3269" s="26"/>
    </row>
    <row r="3270" spans="1:33" ht="30" customHeight="1">
      <c r="A3270" s="2981"/>
      <c r="B3270" s="1812"/>
      <c r="C3270" s="1813"/>
      <c r="D3270" s="1813"/>
      <c r="E3270" s="114"/>
      <c r="F3270" s="2975"/>
      <c r="G3270" s="1811"/>
      <c r="H3270" s="2982"/>
      <c r="I3270" s="525"/>
      <c r="J3270" s="1815"/>
      <c r="K3270" s="2983"/>
      <c r="L3270" s="2984"/>
      <c r="M3270" s="1438"/>
      <c r="N3270" s="251"/>
      <c r="O3270" s="253"/>
      <c r="P3270" s="253"/>
      <c r="Q3270" s="2985"/>
      <c r="R3270" s="250"/>
      <c r="S3270" s="250"/>
      <c r="T3270" s="250"/>
      <c r="U3270" s="250"/>
      <c r="V3270" s="250"/>
      <c r="W3270" s="250"/>
      <c r="X3270" s="250"/>
      <c r="Y3270" s="250"/>
      <c r="Z3270" s="251"/>
      <c r="AA3270" s="251"/>
      <c r="AB3270" s="250"/>
      <c r="AC3270" s="33"/>
      <c r="AD3270" s="471"/>
      <c r="AE3270" s="33"/>
      <c r="AF3270" s="31"/>
      <c r="AG3270" s="26"/>
    </row>
    <row r="3271" spans="1:33" ht="30" customHeight="1">
      <c r="A3271" s="2981"/>
      <c r="B3271" s="1812"/>
      <c r="C3271" s="1813"/>
      <c r="D3271" s="1813"/>
      <c r="E3271" s="114"/>
      <c r="F3271" s="2975"/>
      <c r="G3271" s="1811"/>
      <c r="H3271" s="2982"/>
      <c r="I3271" s="525"/>
      <c r="J3271" s="1815"/>
      <c r="K3271" s="2983"/>
      <c r="L3271" s="2984"/>
      <c r="M3271" s="1438"/>
      <c r="N3271" s="251"/>
      <c r="O3271" s="253"/>
      <c r="P3271" s="253"/>
      <c r="Q3271" s="2985"/>
      <c r="R3271" s="250"/>
      <c r="S3271" s="250"/>
      <c r="T3271" s="250"/>
      <c r="U3271" s="250"/>
      <c r="V3271" s="250"/>
      <c r="W3271" s="250"/>
      <c r="X3271" s="250"/>
      <c r="Y3271" s="250"/>
      <c r="Z3271" s="251"/>
      <c r="AA3271" s="251"/>
      <c r="AB3271" s="250"/>
      <c r="AC3271" s="33"/>
      <c r="AD3271" s="471"/>
      <c r="AE3271" s="33"/>
      <c r="AF3271" s="31"/>
      <c r="AG3271" s="26"/>
    </row>
    <row r="3272" spans="1:33" ht="30" customHeight="1">
      <c r="A3272" s="2981"/>
      <c r="B3272" s="1812"/>
      <c r="C3272" s="1813"/>
      <c r="D3272" s="1813"/>
      <c r="E3272" s="114"/>
      <c r="F3272" s="2975"/>
      <c r="G3272" s="1811"/>
      <c r="H3272" s="2982"/>
      <c r="I3272" s="525"/>
      <c r="J3272" s="1815"/>
      <c r="K3272" s="2983"/>
      <c r="L3272" s="2984"/>
      <c r="M3272" s="1438"/>
      <c r="N3272" s="251"/>
      <c r="O3272" s="253"/>
      <c r="P3272" s="253"/>
      <c r="Q3272" s="2985"/>
      <c r="R3272" s="250"/>
      <c r="S3272" s="250"/>
      <c r="T3272" s="250"/>
      <c r="U3272" s="250"/>
      <c r="V3272" s="250"/>
      <c r="W3272" s="250"/>
      <c r="X3272" s="250"/>
      <c r="Y3272" s="250"/>
      <c r="Z3272" s="251"/>
      <c r="AA3272" s="251"/>
      <c r="AB3272" s="250"/>
      <c r="AC3272" s="33"/>
      <c r="AD3272" s="471"/>
      <c r="AE3272" s="33"/>
      <c r="AF3272" s="31"/>
      <c r="AG3272" s="26"/>
    </row>
    <row r="3273" spans="1:33" ht="30" customHeight="1">
      <c r="A3273" s="2981"/>
      <c r="B3273" s="1812"/>
      <c r="C3273" s="1813"/>
      <c r="D3273" s="1813"/>
      <c r="E3273" s="114"/>
      <c r="F3273" s="2975"/>
      <c r="G3273" s="1811"/>
      <c r="H3273" s="2982"/>
      <c r="I3273" s="525"/>
      <c r="J3273" s="1815"/>
      <c r="K3273" s="2983"/>
      <c r="L3273" s="2984"/>
      <c r="M3273" s="1438"/>
      <c r="N3273" s="251"/>
      <c r="O3273" s="253"/>
      <c r="P3273" s="253"/>
      <c r="Q3273" s="2985"/>
      <c r="R3273" s="250"/>
      <c r="S3273" s="250"/>
      <c r="T3273" s="250"/>
      <c r="U3273" s="250"/>
      <c r="V3273" s="250"/>
      <c r="W3273" s="250"/>
      <c r="X3273" s="250"/>
      <c r="Y3273" s="250"/>
      <c r="Z3273" s="251"/>
      <c r="AA3273" s="251"/>
      <c r="AB3273" s="250"/>
      <c r="AC3273" s="33"/>
      <c r="AD3273" s="471"/>
      <c r="AE3273" s="33"/>
      <c r="AF3273" s="31"/>
      <c r="AG3273" s="26"/>
    </row>
    <row r="3274" spans="1:33" ht="30" customHeight="1">
      <c r="A3274" s="2981"/>
      <c r="B3274" s="1812"/>
      <c r="C3274" s="1813"/>
      <c r="D3274" s="1813"/>
      <c r="E3274" s="114"/>
      <c r="F3274" s="2975"/>
      <c r="G3274" s="1811"/>
      <c r="H3274" s="2982"/>
      <c r="I3274" s="525"/>
      <c r="J3274" s="1815"/>
      <c r="K3274" s="2983"/>
      <c r="L3274" s="2984"/>
      <c r="M3274" s="1438"/>
      <c r="N3274" s="251"/>
      <c r="O3274" s="253"/>
      <c r="P3274" s="253"/>
      <c r="Q3274" s="2985"/>
      <c r="R3274" s="250"/>
      <c r="S3274" s="250"/>
      <c r="T3274" s="250"/>
      <c r="U3274" s="250"/>
      <c r="V3274" s="250"/>
      <c r="W3274" s="250"/>
      <c r="X3274" s="250"/>
      <c r="Y3274" s="250"/>
      <c r="Z3274" s="251"/>
      <c r="AA3274" s="251"/>
      <c r="AB3274" s="250"/>
      <c r="AC3274" s="33"/>
      <c r="AD3274" s="471"/>
      <c r="AE3274" s="33"/>
      <c r="AF3274" s="31"/>
      <c r="AG3274" s="26"/>
    </row>
    <row r="3275" spans="1:33" ht="30" customHeight="1">
      <c r="A3275" s="2981"/>
      <c r="B3275" s="1812"/>
      <c r="C3275" s="1813"/>
      <c r="D3275" s="1813"/>
      <c r="E3275" s="114"/>
      <c r="F3275" s="2975"/>
      <c r="G3275" s="1811"/>
      <c r="H3275" s="2982"/>
      <c r="I3275" s="525"/>
      <c r="J3275" s="1815"/>
      <c r="K3275" s="2983"/>
      <c r="L3275" s="2984"/>
      <c r="M3275" s="1438"/>
      <c r="N3275" s="251"/>
      <c r="O3275" s="253"/>
      <c r="P3275" s="253"/>
      <c r="Q3275" s="2985"/>
      <c r="R3275" s="250"/>
      <c r="S3275" s="250"/>
      <c r="T3275" s="250"/>
      <c r="U3275" s="250"/>
      <c r="V3275" s="250"/>
      <c r="W3275" s="250"/>
      <c r="X3275" s="250"/>
      <c r="Y3275" s="250"/>
      <c r="Z3275" s="251"/>
      <c r="AA3275" s="251"/>
      <c r="AB3275" s="250"/>
      <c r="AC3275" s="33"/>
      <c r="AD3275" s="471"/>
      <c r="AE3275" s="33"/>
      <c r="AF3275" s="31"/>
      <c r="AG3275" s="26"/>
    </row>
    <row r="3276" spans="1:33" ht="30" customHeight="1">
      <c r="A3276" s="2981"/>
      <c r="B3276" s="1812"/>
      <c r="C3276" s="1813"/>
      <c r="D3276" s="1813"/>
      <c r="E3276" s="114"/>
      <c r="F3276" s="2975"/>
      <c r="G3276" s="1811"/>
      <c r="H3276" s="2982"/>
      <c r="I3276" s="525"/>
      <c r="J3276" s="1815"/>
      <c r="K3276" s="2983"/>
      <c r="L3276" s="2984"/>
      <c r="M3276" s="1438"/>
      <c r="N3276" s="251"/>
      <c r="O3276" s="253"/>
      <c r="P3276" s="253"/>
      <c r="Q3276" s="2985"/>
      <c r="R3276" s="250"/>
      <c r="S3276" s="250"/>
      <c r="T3276" s="250"/>
      <c r="U3276" s="250"/>
      <c r="V3276" s="250"/>
      <c r="W3276" s="250"/>
      <c r="X3276" s="250"/>
      <c r="Y3276" s="250"/>
      <c r="Z3276" s="251"/>
      <c r="AA3276" s="251"/>
      <c r="AB3276" s="250"/>
      <c r="AC3276" s="33"/>
      <c r="AD3276" s="471"/>
      <c r="AE3276" s="33"/>
      <c r="AF3276" s="31"/>
      <c r="AG3276" s="26"/>
    </row>
    <row r="3277" spans="1:33" ht="30" customHeight="1">
      <c r="A3277" s="2981"/>
      <c r="B3277" s="1812"/>
      <c r="C3277" s="1813"/>
      <c r="D3277" s="1813"/>
      <c r="E3277" s="114"/>
      <c r="F3277" s="2975"/>
      <c r="G3277" s="1811"/>
      <c r="H3277" s="2982"/>
      <c r="I3277" s="525"/>
      <c r="J3277" s="1815"/>
      <c r="K3277" s="2983"/>
      <c r="L3277" s="2984"/>
      <c r="M3277" s="1438"/>
      <c r="N3277" s="251"/>
      <c r="O3277" s="253"/>
      <c r="P3277" s="253"/>
      <c r="Q3277" s="2985"/>
      <c r="R3277" s="250"/>
      <c r="S3277" s="250"/>
      <c r="T3277" s="250"/>
      <c r="U3277" s="250"/>
      <c r="V3277" s="250"/>
      <c r="W3277" s="250"/>
      <c r="X3277" s="250"/>
      <c r="Y3277" s="250"/>
      <c r="Z3277" s="251"/>
      <c r="AA3277" s="251"/>
      <c r="AB3277" s="250"/>
      <c r="AC3277" s="33"/>
      <c r="AD3277" s="471"/>
      <c r="AE3277" s="33"/>
      <c r="AF3277" s="31"/>
      <c r="AG3277" s="26"/>
    </row>
    <row r="3278" spans="1:33" ht="30" customHeight="1">
      <c r="A3278" s="2981"/>
      <c r="B3278" s="1812"/>
      <c r="C3278" s="1813"/>
      <c r="D3278" s="1813"/>
      <c r="E3278" s="114"/>
      <c r="F3278" s="2975"/>
      <c r="G3278" s="1811"/>
      <c r="H3278" s="2982"/>
      <c r="I3278" s="525"/>
      <c r="J3278" s="1815"/>
      <c r="K3278" s="2983"/>
      <c r="L3278" s="2984"/>
      <c r="M3278" s="1438"/>
      <c r="N3278" s="251"/>
      <c r="O3278" s="253"/>
      <c r="P3278" s="253"/>
      <c r="Q3278" s="2985"/>
      <c r="R3278" s="250"/>
      <c r="S3278" s="250"/>
      <c r="T3278" s="250"/>
      <c r="U3278" s="250"/>
      <c r="V3278" s="250"/>
      <c r="W3278" s="250"/>
      <c r="X3278" s="250"/>
      <c r="Y3278" s="250"/>
      <c r="Z3278" s="251"/>
      <c r="AA3278" s="251"/>
      <c r="AB3278" s="250"/>
      <c r="AC3278" s="33"/>
      <c r="AD3278" s="471"/>
      <c r="AE3278" s="33"/>
      <c r="AF3278" s="31"/>
      <c r="AG3278" s="26"/>
    </row>
    <row r="3279" spans="1:33" ht="30" customHeight="1">
      <c r="A3279" s="2981"/>
      <c r="B3279" s="1812"/>
      <c r="C3279" s="1813"/>
      <c r="D3279" s="1813"/>
      <c r="E3279" s="114"/>
      <c r="F3279" s="2975"/>
      <c r="G3279" s="1811"/>
      <c r="H3279" s="2982"/>
      <c r="I3279" s="525"/>
      <c r="J3279" s="1815"/>
      <c r="K3279" s="2983"/>
      <c r="L3279" s="2984"/>
      <c r="M3279" s="1438"/>
      <c r="N3279" s="251"/>
      <c r="O3279" s="253"/>
      <c r="P3279" s="253"/>
      <c r="Q3279" s="2985"/>
      <c r="R3279" s="250"/>
      <c r="S3279" s="250"/>
      <c r="T3279" s="250"/>
      <c r="U3279" s="250"/>
      <c r="V3279" s="250"/>
      <c r="W3279" s="250"/>
      <c r="X3279" s="250"/>
      <c r="Y3279" s="250"/>
      <c r="Z3279" s="251"/>
      <c r="AA3279" s="251"/>
      <c r="AB3279" s="250"/>
      <c r="AC3279" s="33"/>
      <c r="AD3279" s="471"/>
      <c r="AE3279" s="33"/>
      <c r="AF3279" s="31"/>
      <c r="AG3279" s="26"/>
    </row>
    <row r="3280" spans="1:33" ht="30" customHeight="1">
      <c r="A3280" s="2981"/>
      <c r="B3280" s="1812"/>
      <c r="C3280" s="1813"/>
      <c r="D3280" s="1813"/>
      <c r="E3280" s="114"/>
      <c r="F3280" s="2975"/>
      <c r="G3280" s="1811"/>
      <c r="H3280" s="2982"/>
      <c r="I3280" s="525"/>
      <c r="J3280" s="1815"/>
      <c r="K3280" s="2983"/>
      <c r="L3280" s="2984"/>
      <c r="M3280" s="1438"/>
      <c r="N3280" s="251"/>
      <c r="O3280" s="253"/>
      <c r="P3280" s="253"/>
      <c r="Q3280" s="2985"/>
      <c r="R3280" s="250"/>
      <c r="S3280" s="250"/>
      <c r="T3280" s="250"/>
      <c r="U3280" s="250"/>
      <c r="V3280" s="250"/>
      <c r="W3280" s="250"/>
      <c r="X3280" s="250"/>
      <c r="Y3280" s="250"/>
      <c r="Z3280" s="251"/>
      <c r="AA3280" s="251"/>
      <c r="AB3280" s="250"/>
      <c r="AC3280" s="33"/>
      <c r="AD3280" s="471"/>
      <c r="AE3280" s="33"/>
      <c r="AF3280" s="31"/>
      <c r="AG3280" s="26"/>
    </row>
    <row r="3281" spans="1:33" ht="30" customHeight="1">
      <c r="A3281" s="2981"/>
      <c r="B3281" s="1812"/>
      <c r="C3281" s="1813"/>
      <c r="D3281" s="1813"/>
      <c r="E3281" s="114"/>
      <c r="F3281" s="2975"/>
      <c r="G3281" s="1811"/>
      <c r="H3281" s="2982"/>
      <c r="I3281" s="525"/>
      <c r="J3281" s="1815"/>
      <c r="K3281" s="2983"/>
      <c r="L3281" s="2984"/>
      <c r="M3281" s="1438"/>
      <c r="N3281" s="251"/>
      <c r="O3281" s="253"/>
      <c r="P3281" s="253"/>
      <c r="Q3281" s="2985"/>
      <c r="R3281" s="250"/>
      <c r="S3281" s="250"/>
      <c r="T3281" s="250"/>
      <c r="U3281" s="250"/>
      <c r="V3281" s="250"/>
      <c r="W3281" s="250"/>
      <c r="X3281" s="250"/>
      <c r="Y3281" s="250"/>
      <c r="Z3281" s="251"/>
      <c r="AA3281" s="251"/>
      <c r="AB3281" s="250"/>
      <c r="AC3281" s="33"/>
      <c r="AD3281" s="471"/>
      <c r="AE3281" s="33"/>
      <c r="AF3281" s="31"/>
      <c r="AG3281" s="26"/>
    </row>
    <row r="3282" spans="1:33" ht="30" customHeight="1">
      <c r="A3282" s="2981"/>
      <c r="B3282" s="1812"/>
      <c r="C3282" s="1813"/>
      <c r="D3282" s="1813"/>
      <c r="E3282" s="114"/>
      <c r="F3282" s="2975"/>
      <c r="G3282" s="1811"/>
      <c r="H3282" s="2982"/>
      <c r="I3282" s="525"/>
      <c r="J3282" s="1815"/>
      <c r="K3282" s="2983"/>
      <c r="L3282" s="2984"/>
      <c r="M3282" s="1438"/>
      <c r="N3282" s="251"/>
      <c r="O3282" s="253"/>
      <c r="P3282" s="253"/>
      <c r="Q3282" s="2985"/>
      <c r="R3282" s="250"/>
      <c r="S3282" s="250"/>
      <c r="T3282" s="250"/>
      <c r="U3282" s="250"/>
      <c r="V3282" s="250"/>
      <c r="W3282" s="250"/>
      <c r="X3282" s="250"/>
      <c r="Y3282" s="250"/>
      <c r="Z3282" s="251"/>
      <c r="AA3282" s="251"/>
      <c r="AB3282" s="250"/>
      <c r="AC3282" s="33"/>
      <c r="AD3282" s="471"/>
      <c r="AE3282" s="33"/>
      <c r="AF3282" s="31"/>
      <c r="AG3282" s="26"/>
    </row>
    <row r="3283" spans="1:33" ht="30" customHeight="1">
      <c r="A3283" s="2981"/>
      <c r="B3283" s="1812"/>
      <c r="C3283" s="1813"/>
      <c r="D3283" s="1813"/>
      <c r="E3283" s="114"/>
      <c r="F3283" s="2975"/>
      <c r="G3283" s="1811"/>
      <c r="H3283" s="2982"/>
      <c r="I3283" s="525"/>
      <c r="J3283" s="1815"/>
      <c r="K3283" s="2983"/>
      <c r="L3283" s="2984"/>
      <c r="M3283" s="1438"/>
      <c r="N3283" s="251"/>
      <c r="O3283" s="253"/>
      <c r="P3283" s="253"/>
      <c r="Q3283" s="2985"/>
      <c r="R3283" s="250"/>
      <c r="S3283" s="250"/>
      <c r="T3283" s="250"/>
      <c r="U3283" s="250"/>
      <c r="V3283" s="250"/>
      <c r="W3283" s="250"/>
      <c r="X3283" s="250"/>
      <c r="Y3283" s="250"/>
      <c r="Z3283" s="251"/>
      <c r="AA3283" s="251"/>
      <c r="AB3283" s="250"/>
      <c r="AC3283" s="33"/>
      <c r="AD3283" s="471"/>
      <c r="AE3283" s="33"/>
      <c r="AF3283" s="31"/>
      <c r="AG3283" s="26"/>
    </row>
    <row r="3284" spans="1:33" ht="30" customHeight="1">
      <c r="A3284" s="2981"/>
      <c r="B3284" s="1812"/>
      <c r="C3284" s="1813"/>
      <c r="D3284" s="1813"/>
      <c r="E3284" s="114"/>
      <c r="F3284" s="2975"/>
      <c r="G3284" s="1811"/>
      <c r="H3284" s="2982"/>
      <c r="I3284" s="525"/>
      <c r="J3284" s="1815"/>
      <c r="K3284" s="2983"/>
      <c r="L3284" s="2984"/>
      <c r="M3284" s="1438"/>
      <c r="N3284" s="251"/>
      <c r="O3284" s="253"/>
      <c r="P3284" s="253"/>
      <c r="Q3284" s="2985"/>
      <c r="R3284" s="250"/>
      <c r="S3284" s="250"/>
      <c r="T3284" s="250"/>
      <c r="U3284" s="250"/>
      <c r="V3284" s="250"/>
      <c r="W3284" s="250"/>
      <c r="X3284" s="250"/>
      <c r="Y3284" s="250"/>
      <c r="Z3284" s="251"/>
      <c r="AA3284" s="251"/>
      <c r="AB3284" s="250"/>
      <c r="AC3284" s="33"/>
      <c r="AD3284" s="471"/>
      <c r="AE3284" s="33"/>
      <c r="AF3284" s="31"/>
      <c r="AG3284" s="26"/>
    </row>
    <row r="3285" spans="1:33" ht="30" customHeight="1">
      <c r="A3285" s="2981"/>
      <c r="B3285" s="1812"/>
      <c r="C3285" s="1813"/>
      <c r="D3285" s="1813"/>
      <c r="E3285" s="114"/>
      <c r="F3285" s="2975"/>
      <c r="G3285" s="1811"/>
      <c r="H3285" s="2982"/>
      <c r="I3285" s="525"/>
      <c r="J3285" s="1815"/>
      <c r="K3285" s="2983"/>
      <c r="L3285" s="2984"/>
      <c r="M3285" s="1438"/>
      <c r="N3285" s="251"/>
      <c r="O3285" s="253"/>
      <c r="P3285" s="253"/>
      <c r="Q3285" s="2985"/>
      <c r="R3285" s="250"/>
      <c r="S3285" s="250"/>
      <c r="T3285" s="250"/>
      <c r="U3285" s="250"/>
      <c r="V3285" s="250"/>
      <c r="W3285" s="250"/>
      <c r="X3285" s="250"/>
      <c r="Y3285" s="250"/>
      <c r="Z3285" s="251"/>
      <c r="AA3285" s="251"/>
      <c r="AB3285" s="250"/>
      <c r="AC3285" s="33"/>
      <c r="AD3285" s="471"/>
      <c r="AE3285" s="33"/>
      <c r="AF3285" s="31"/>
      <c r="AG3285" s="26"/>
    </row>
    <row r="3286" spans="1:33" ht="30" customHeight="1">
      <c r="A3286" s="2981"/>
      <c r="B3286" s="1812"/>
      <c r="C3286" s="1813"/>
      <c r="D3286" s="1813"/>
      <c r="E3286" s="114"/>
      <c r="F3286" s="2975"/>
      <c r="G3286" s="1811"/>
      <c r="H3286" s="2982"/>
      <c r="I3286" s="525"/>
      <c r="J3286" s="1815"/>
      <c r="K3286" s="2983"/>
      <c r="L3286" s="2984"/>
      <c r="M3286" s="1438"/>
      <c r="N3286" s="251"/>
      <c r="O3286" s="253"/>
      <c r="P3286" s="253"/>
      <c r="Q3286" s="2985"/>
      <c r="R3286" s="250"/>
      <c r="S3286" s="250"/>
      <c r="T3286" s="250"/>
      <c r="U3286" s="250"/>
      <c r="V3286" s="250"/>
      <c r="W3286" s="250"/>
      <c r="X3286" s="250"/>
      <c r="Y3286" s="250"/>
      <c r="Z3286" s="251"/>
      <c r="AA3286" s="251"/>
      <c r="AB3286" s="250"/>
      <c r="AC3286" s="33"/>
      <c r="AD3286" s="471"/>
      <c r="AE3286" s="33"/>
      <c r="AF3286" s="31"/>
      <c r="AG3286" s="26"/>
    </row>
    <row r="3287" spans="1:33" ht="30" customHeight="1">
      <c r="A3287" s="2981"/>
      <c r="B3287" s="1812"/>
      <c r="C3287" s="1813"/>
      <c r="D3287" s="1813"/>
      <c r="E3287" s="114"/>
      <c r="F3287" s="2975"/>
      <c r="G3287" s="1811"/>
      <c r="H3287" s="2982"/>
      <c r="I3287" s="525"/>
      <c r="J3287" s="1815"/>
      <c r="K3287" s="2983"/>
      <c r="L3287" s="2984"/>
      <c r="M3287" s="1438"/>
      <c r="N3287" s="251"/>
      <c r="O3287" s="253"/>
      <c r="P3287" s="253"/>
      <c r="Q3287" s="2985"/>
      <c r="R3287" s="250"/>
      <c r="S3287" s="250"/>
      <c r="T3287" s="250"/>
      <c r="U3287" s="250"/>
      <c r="V3287" s="250"/>
      <c r="W3287" s="250"/>
      <c r="X3287" s="250"/>
      <c r="Y3287" s="250"/>
      <c r="Z3287" s="251"/>
      <c r="AA3287" s="251"/>
      <c r="AB3287" s="250"/>
      <c r="AC3287" s="33"/>
      <c r="AD3287" s="471"/>
      <c r="AE3287" s="33"/>
      <c r="AF3287" s="31"/>
      <c r="AG3287" s="26"/>
    </row>
  </sheetData>
  <autoFilter ref="A1:AB3183" xr:uid="{5FB91B72-3B06-4558-8917-969A33C47AA7}"/>
  <mergeCells count="23717">
    <mergeCell ref="H2971:H2973"/>
    <mergeCell ref="J2971:J2973"/>
    <mergeCell ref="K2971:K2973"/>
    <mergeCell ref="M2971:M2973"/>
    <mergeCell ref="Q2971:Q2973"/>
    <mergeCell ref="V2971:V2973"/>
    <mergeCell ref="X2971:X2973"/>
    <mergeCell ref="G2503:G2504"/>
    <mergeCell ref="C2507:C2510"/>
    <mergeCell ref="B2516:B2518"/>
    <mergeCell ref="B2507:B2510"/>
    <mergeCell ref="B2543:B2545"/>
    <mergeCell ref="C2543:C2545"/>
    <mergeCell ref="D2516:D2518"/>
    <mergeCell ref="F2640:F2641"/>
    <mergeCell ref="G2640:G2641"/>
    <mergeCell ref="B2580:B2581"/>
    <mergeCell ref="R2511:R2513"/>
    <mergeCell ref="G2511:G2513"/>
    <mergeCell ref="I2526:I2527"/>
    <mergeCell ref="E2499:E2500"/>
    <mergeCell ref="X2507:X2510"/>
    <mergeCell ref="H2503:H2504"/>
    <mergeCell ref="B2499:B2500"/>
    <mergeCell ref="C2499:C2500"/>
    <mergeCell ref="C2496:C2498"/>
    <mergeCell ref="B2501:B2502"/>
    <mergeCell ref="G2499:G2500"/>
    <mergeCell ref="B2511:B2513"/>
    <mergeCell ref="B2553:B2555"/>
    <mergeCell ref="C2553:C2555"/>
    <mergeCell ref="D2592:D2593"/>
    <mergeCell ref="D2484:D2485"/>
    <mergeCell ref="C2484:C2485"/>
    <mergeCell ref="V2526:V2527"/>
    <mergeCell ref="C2745:C2746"/>
    <mergeCell ref="H2695:H2697"/>
    <mergeCell ref="I2695:I2697"/>
    <mergeCell ref="J2695:J2697"/>
    <mergeCell ref="H2685:H2686"/>
    <mergeCell ref="C2728:C2729"/>
    <mergeCell ref="C2743:C2744"/>
    <mergeCell ref="F2690:F2691"/>
    <mergeCell ref="G2491:G2493"/>
    <mergeCell ref="D2856:D2857"/>
    <mergeCell ref="M2827:M2828"/>
    <mergeCell ref="H2821:H2823"/>
    <mergeCell ref="J2507:J2510"/>
    <mergeCell ref="K2507:K2510"/>
    <mergeCell ref="E2511:E2513"/>
    <mergeCell ref="V2827:V2828"/>
    <mergeCell ref="X2827:X2828"/>
    <mergeCell ref="G2827:G2828"/>
    <mergeCell ref="F2827:F2828"/>
    <mergeCell ref="E2827:E2828"/>
    <mergeCell ref="F2534:F2535"/>
    <mergeCell ref="Q2821:Q2823"/>
    <mergeCell ref="J2821:J2823"/>
    <mergeCell ref="K2759:K2762"/>
    <mergeCell ref="J2759:J2762"/>
    <mergeCell ref="I2759:I2762"/>
    <mergeCell ref="I2743:I2744"/>
    <mergeCell ref="E2656:E2657"/>
    <mergeCell ref="F2656:F2657"/>
    <mergeCell ref="AF2971:AF2973"/>
    <mergeCell ref="AC2971:AC2973"/>
    <mergeCell ref="AE2971:AE2973"/>
    <mergeCell ref="AA2971:AA2973"/>
    <mergeCell ref="X2534:X2536"/>
    <mergeCell ref="R2543:R2545"/>
    <mergeCell ref="Q2480:Q2481"/>
    <mergeCell ref="F2499:F2500"/>
    <mergeCell ref="M2491:M2493"/>
    <mergeCell ref="H2480:H2481"/>
    <mergeCell ref="J2484:J2485"/>
    <mergeCell ref="F2480:F2481"/>
    <mergeCell ref="G2480:G2481"/>
    <mergeCell ref="C2489:C2490"/>
    <mergeCell ref="E2534:E2535"/>
    <mergeCell ref="K2505:K2506"/>
    <mergeCell ref="D2507:D2510"/>
    <mergeCell ref="D2521:D2522"/>
    <mergeCell ref="C2532:C2533"/>
    <mergeCell ref="M2489:M2490"/>
    <mergeCell ref="Q2489:Q2490"/>
    <mergeCell ref="R2489:R2490"/>
    <mergeCell ref="J2480:J2481"/>
    <mergeCell ref="C2501:C2502"/>
    <mergeCell ref="J2499:J2500"/>
    <mergeCell ref="K2499:K2500"/>
    <mergeCell ref="I2491:I2493"/>
    <mergeCell ref="J2491:J2493"/>
    <mergeCell ref="C2592:C2593"/>
    <mergeCell ref="D2499:D2500"/>
    <mergeCell ref="C2505:C2506"/>
    <mergeCell ref="B2987:B2988"/>
    <mergeCell ref="C2987:C2988"/>
    <mergeCell ref="D2987:D2988"/>
    <mergeCell ref="G2987:G2988"/>
    <mergeCell ref="H2987:H2988"/>
    <mergeCell ref="J2987:J2988"/>
    <mergeCell ref="K2987:K2988"/>
    <mergeCell ref="Q2987:Q2988"/>
    <mergeCell ref="V2987:V2988"/>
    <mergeCell ref="X2987:X2988"/>
    <mergeCell ref="AA2987:AA2988"/>
    <mergeCell ref="AF2736:AF2737"/>
    <mergeCell ref="AA2494:AA2495"/>
    <mergeCell ref="AA2503:AA2504"/>
    <mergeCell ref="X2548:X2550"/>
    <mergeCell ref="D2548:D2550"/>
    <mergeCell ref="AE2532:AE2533"/>
    <mergeCell ref="AE2511:AE2513"/>
    <mergeCell ref="AE2521:AE2522"/>
    <mergeCell ref="AE2505:AE2506"/>
    <mergeCell ref="G2548:G2550"/>
    <mergeCell ref="AE2501:AE2502"/>
    <mergeCell ref="AE2507:AE2510"/>
    <mergeCell ref="G2543:G2545"/>
    <mergeCell ref="H2543:H2545"/>
    <mergeCell ref="I2543:I2545"/>
    <mergeCell ref="AA2543:AA2545"/>
    <mergeCell ref="AC2526:AC2527"/>
    <mergeCell ref="AA2532:AA2533"/>
    <mergeCell ref="AC2532:AC2533"/>
    <mergeCell ref="AE2494:AE2495"/>
    <mergeCell ref="AE2499:AE2500"/>
    <mergeCell ref="AE2503:AE2504"/>
    <mergeCell ref="AC2987:AC2988"/>
    <mergeCell ref="AE2987:AE2988"/>
    <mergeCell ref="B2971:B2973"/>
    <mergeCell ref="C2971:C2973"/>
    <mergeCell ref="D2971:D2973"/>
    <mergeCell ref="E2971:E2973"/>
    <mergeCell ref="F2971:F2973"/>
    <mergeCell ref="G2971:G2973"/>
    <mergeCell ref="B2546:B2547"/>
    <mergeCell ref="R2534:R2535"/>
    <mergeCell ref="C2511:C2513"/>
    <mergeCell ref="D2511:D2513"/>
    <mergeCell ref="AC2685:AC2686"/>
    <mergeCell ref="AC2659:AC2660"/>
    <mergeCell ref="AE2564:AE2565"/>
    <mergeCell ref="E2503:E2504"/>
    <mergeCell ref="D2532:D2533"/>
    <mergeCell ref="B2526:B2527"/>
    <mergeCell ref="J2546:J2547"/>
    <mergeCell ref="B2564:B2565"/>
    <mergeCell ref="I2618:I2619"/>
    <mergeCell ref="Q2564:Q2565"/>
    <mergeCell ref="B2642:B2643"/>
    <mergeCell ref="B2496:B2498"/>
    <mergeCell ref="R2494:R2495"/>
    <mergeCell ref="C2754:C2756"/>
    <mergeCell ref="M2754:M2756"/>
    <mergeCell ref="Q2754:Q2756"/>
    <mergeCell ref="AA2754:AA2756"/>
    <mergeCell ref="AC2754:AC2756"/>
    <mergeCell ref="K2745:K2746"/>
    <mergeCell ref="J2745:J2746"/>
    <mergeCell ref="H2745:H2746"/>
    <mergeCell ref="I2745:I2746"/>
    <mergeCell ref="G2745:G2746"/>
    <mergeCell ref="M2736:M2737"/>
    <mergeCell ref="Q2736:Q2737"/>
    <mergeCell ref="R2685:R2686"/>
    <mergeCell ref="C2494:C2495"/>
    <mergeCell ref="B2503:B2504"/>
    <mergeCell ref="G2505:G2506"/>
    <mergeCell ref="M2507:M2510"/>
    <mergeCell ref="H2501:H2502"/>
    <mergeCell ref="D2503:D2504"/>
    <mergeCell ref="B2534:B2536"/>
    <mergeCell ref="D2546:D2547"/>
    <mergeCell ref="C2640:C2641"/>
    <mergeCell ref="AC2534:AC2536"/>
    <mergeCell ref="AA2505:AA2506"/>
    <mergeCell ref="AC2494:AC2495"/>
    <mergeCell ref="V2505:V2506"/>
    <mergeCell ref="V2521:V2522"/>
    <mergeCell ref="X2521:X2522"/>
    <mergeCell ref="I2511:I2513"/>
    <mergeCell ref="J2521:J2522"/>
    <mergeCell ref="K2521:K2522"/>
    <mergeCell ref="M2521:M2522"/>
    <mergeCell ref="C2503:C2504"/>
    <mergeCell ref="B2618:B2619"/>
    <mergeCell ref="G2532:G2533"/>
    <mergeCell ref="H2532:H2533"/>
    <mergeCell ref="D2553:D2555"/>
    <mergeCell ref="M2592:M2593"/>
    <mergeCell ref="Q2592:Q2593"/>
    <mergeCell ref="AE2580:AE2581"/>
    <mergeCell ref="AC2583:AC2584"/>
    <mergeCell ref="AC2553:AC2555"/>
    <mergeCell ref="AA2592:AA2593"/>
    <mergeCell ref="AC2592:AC2593"/>
    <mergeCell ref="AC2548:AC2550"/>
    <mergeCell ref="AA2642:AA2643"/>
    <mergeCell ref="C2656:C2657"/>
    <mergeCell ref="C2646:C2647"/>
    <mergeCell ref="J2553:J2555"/>
    <mergeCell ref="M2537:M2540"/>
    <mergeCell ref="K2546:K2547"/>
    <mergeCell ref="M2546:M2547"/>
    <mergeCell ref="I2592:I2593"/>
    <mergeCell ref="F2543:F2545"/>
    <mergeCell ref="F2546:F2547"/>
    <mergeCell ref="J2618:J2619"/>
    <mergeCell ref="Q2546:Q2547"/>
    <mergeCell ref="H2537:H2540"/>
    <mergeCell ref="AA2728:AA2729"/>
    <mergeCell ref="X2685:X2686"/>
    <mergeCell ref="J2642:J2643"/>
    <mergeCell ref="R2580:R2581"/>
    <mergeCell ref="G2580:G2581"/>
    <mergeCell ref="R2642:R2643"/>
    <mergeCell ref="H2640:H2641"/>
    <mergeCell ref="F2583:F2584"/>
    <mergeCell ref="F2580:F2581"/>
    <mergeCell ref="G2618:G2619"/>
    <mergeCell ref="E2580:E2581"/>
    <mergeCell ref="F2537:F2540"/>
    <mergeCell ref="E2695:E2697"/>
    <mergeCell ref="K2728:K2729"/>
    <mergeCell ref="AA2564:AA2565"/>
    <mergeCell ref="AA2553:AA2555"/>
    <mergeCell ref="AA2442:AA2444"/>
    <mergeCell ref="H2385:H2386"/>
    <mergeCell ref="I2385:I2386"/>
    <mergeCell ref="J2385:J2386"/>
    <mergeCell ref="Q2431:Q2432"/>
    <mergeCell ref="I2428:I2430"/>
    <mergeCell ref="J2374:J2375"/>
    <mergeCell ref="H2534:H2536"/>
    <mergeCell ref="I2736:I2737"/>
    <mergeCell ref="G2736:G2737"/>
    <mergeCell ref="Q2728:Q2729"/>
    <mergeCell ref="R2728:R2729"/>
    <mergeCell ref="V2728:V2729"/>
    <mergeCell ref="X2728:X2729"/>
    <mergeCell ref="B2583:B2584"/>
    <mergeCell ref="B2532:B2533"/>
    <mergeCell ref="D2580:D2581"/>
    <mergeCell ref="E2507:E2510"/>
    <mergeCell ref="H2526:H2527"/>
    <mergeCell ref="V2580:V2581"/>
    <mergeCell ref="J2543:J2545"/>
    <mergeCell ref="AE2728:AE2729"/>
    <mergeCell ref="F2516:F2518"/>
    <mergeCell ref="AE2534:AE2536"/>
    <mergeCell ref="B2646:B2647"/>
    <mergeCell ref="B2494:B2495"/>
    <mergeCell ref="R2507:R2510"/>
    <mergeCell ref="B2640:B2641"/>
    <mergeCell ref="B2484:B2485"/>
    <mergeCell ref="B2656:B2657"/>
    <mergeCell ref="H2521:H2522"/>
    <mergeCell ref="I2521:I2522"/>
    <mergeCell ref="C2516:C2518"/>
    <mergeCell ref="D2534:D2536"/>
    <mergeCell ref="G2534:G2536"/>
    <mergeCell ref="K2458:K2460"/>
    <mergeCell ref="K2491:K2493"/>
    <mergeCell ref="AE2480:AE2481"/>
    <mergeCell ref="AE2484:AE2485"/>
    <mergeCell ref="Q2423:Q2424"/>
    <mergeCell ref="R2423:R2424"/>
    <mergeCell ref="R2409:R2410"/>
    <mergeCell ref="AC2409:AC2410"/>
    <mergeCell ref="AE2409:AE2410"/>
    <mergeCell ref="AC2433:AC2434"/>
    <mergeCell ref="AA2428:AA2430"/>
    <mergeCell ref="AA2433:AA2434"/>
    <mergeCell ref="G2433:G2434"/>
    <mergeCell ref="G2437:G2440"/>
    <mergeCell ref="H2437:H2440"/>
    <mergeCell ref="I2437:I2440"/>
    <mergeCell ref="J2437:J2440"/>
    <mergeCell ref="AC2736:AC2737"/>
    <mergeCell ref="AC2728:AC2729"/>
    <mergeCell ref="R2736:R2737"/>
    <mergeCell ref="D2728:D2729"/>
    <mergeCell ref="K2736:K2737"/>
    <mergeCell ref="AC2597:AC2600"/>
    <mergeCell ref="AA2597:AA2600"/>
    <mergeCell ref="Q2597:Q2600"/>
    <mergeCell ref="M2597:M2600"/>
    <mergeCell ref="AA2537:AA2540"/>
    <mergeCell ref="C2546:C2547"/>
    <mergeCell ref="R2546:R2547"/>
    <mergeCell ref="AC2477:AC2479"/>
    <mergeCell ref="AA2458:AA2460"/>
    <mergeCell ref="AE2433:AE2434"/>
    <mergeCell ref="X2446:X2447"/>
    <mergeCell ref="J2489:J2490"/>
    <mergeCell ref="Q2409:Q2410"/>
    <mergeCell ref="G2395:G2396"/>
    <mergeCell ref="H2395:H2396"/>
    <mergeCell ref="AC2431:AC2432"/>
    <mergeCell ref="I2395:I2396"/>
    <mergeCell ref="J2395:J2396"/>
    <mergeCell ref="K2395:K2396"/>
    <mergeCell ref="AE2346:AE2348"/>
    <mergeCell ref="M2346:M2348"/>
    <mergeCell ref="Q2346:Q2348"/>
    <mergeCell ref="R2346:R2348"/>
    <mergeCell ref="AC2346:AC2348"/>
    <mergeCell ref="AE2463:AE2466"/>
    <mergeCell ref="AE2454:AE2456"/>
    <mergeCell ref="AA2451:AA2453"/>
    <mergeCell ref="AE2461:AE2462"/>
    <mergeCell ref="B2451:B2453"/>
    <mergeCell ref="H2423:H2424"/>
    <mergeCell ref="R2416:R2418"/>
    <mergeCell ref="B2395:B2396"/>
    <mergeCell ref="C2395:C2396"/>
    <mergeCell ref="D2395:D2396"/>
    <mergeCell ref="E2395:E2396"/>
    <mergeCell ref="F2395:F2396"/>
    <mergeCell ref="B2414:B2415"/>
    <mergeCell ref="B2446:B2447"/>
    <mergeCell ref="F2489:F2490"/>
    <mergeCell ref="X2363:X2364"/>
    <mergeCell ref="M2369:M2371"/>
    <mergeCell ref="Q2369:Q2371"/>
    <mergeCell ref="B2423:B2424"/>
    <mergeCell ref="F2423:F2424"/>
    <mergeCell ref="J2423:J2424"/>
    <mergeCell ref="C2437:C2440"/>
    <mergeCell ref="D2437:D2440"/>
    <mergeCell ref="E2437:E2440"/>
    <mergeCell ref="F2437:F2440"/>
    <mergeCell ref="I2411:I2413"/>
    <mergeCell ref="J2411:J2413"/>
    <mergeCell ref="K2411:K2413"/>
    <mergeCell ref="X2414:X2415"/>
    <mergeCell ref="J2435:J2436"/>
    <mergeCell ref="Q2437:Q2440"/>
    <mergeCell ref="R2437:R2440"/>
    <mergeCell ref="AC2435:AC2436"/>
    <mergeCell ref="B2428:B2430"/>
    <mergeCell ref="AC2378:AC2379"/>
    <mergeCell ref="I2431:I2432"/>
    <mergeCell ref="V2433:V2434"/>
    <mergeCell ref="F2477:F2479"/>
    <mergeCell ref="X2463:X2466"/>
    <mergeCell ref="Q2374:Q2375"/>
    <mergeCell ref="R2374:R2375"/>
    <mergeCell ref="K2346:K2348"/>
    <mergeCell ref="F2346:F2348"/>
    <mergeCell ref="G2346:G2348"/>
    <mergeCell ref="AE2355:AE2357"/>
    <mergeCell ref="AA2353:AA2354"/>
    <mergeCell ref="AA2355:AA2357"/>
    <mergeCell ref="B2454:B2456"/>
    <mergeCell ref="C2446:C2447"/>
    <mergeCell ref="C2451:C2453"/>
    <mergeCell ref="AC2419:AC2421"/>
    <mergeCell ref="F2431:F2432"/>
    <mergeCell ref="F2461:F2462"/>
    <mergeCell ref="AA2378:AA2379"/>
    <mergeCell ref="B2411:B2413"/>
    <mergeCell ref="AA2385:AA2386"/>
    <mergeCell ref="AA2437:AA2440"/>
    <mergeCell ref="AC2437:AC2440"/>
    <mergeCell ref="R2454:R2456"/>
    <mergeCell ref="B2435:B2436"/>
    <mergeCell ref="K2435:K2436"/>
    <mergeCell ref="E2435:E2436"/>
    <mergeCell ref="AA2416:AA2418"/>
    <mergeCell ref="R2383:R2384"/>
    <mergeCell ref="AC2383:AC2384"/>
    <mergeCell ref="C2454:C2456"/>
    <mergeCell ref="K2463:K2466"/>
    <mergeCell ref="F2435:F2436"/>
    <mergeCell ref="X2435:X2436"/>
    <mergeCell ref="H2458:H2460"/>
    <mergeCell ref="J2458:J2460"/>
    <mergeCell ref="C2442:C2444"/>
    <mergeCell ref="AC2406:AC2407"/>
    <mergeCell ref="V2437:V2440"/>
    <mergeCell ref="X2437:X2440"/>
    <mergeCell ref="E2428:E2430"/>
    <mergeCell ref="E2431:E2432"/>
    <mergeCell ref="G2435:G2436"/>
    <mergeCell ref="B2442:B2444"/>
    <mergeCell ref="G2431:G2432"/>
    <mergeCell ref="Q2446:Q2447"/>
    <mergeCell ref="B2401:B2403"/>
    <mergeCell ref="E2385:E2386"/>
    <mergeCell ref="F2385:F2386"/>
    <mergeCell ref="G2385:G2386"/>
    <mergeCell ref="Q2419:Q2421"/>
    <mergeCell ref="R2419:R2421"/>
    <mergeCell ref="C2419:C2421"/>
    <mergeCell ref="D2419:D2421"/>
    <mergeCell ref="H2397:H2398"/>
    <mergeCell ref="E2406:E2407"/>
    <mergeCell ref="F2406:F2407"/>
    <mergeCell ref="G2411:G2413"/>
    <mergeCell ref="H2411:H2413"/>
    <mergeCell ref="F2397:F2398"/>
    <mergeCell ref="G2397:G2398"/>
    <mergeCell ref="H2435:H2436"/>
    <mergeCell ref="I2435:I2436"/>
    <mergeCell ref="E2433:E2434"/>
    <mergeCell ref="F2433:F2434"/>
    <mergeCell ref="C2428:C2430"/>
    <mergeCell ref="D2428:D2430"/>
    <mergeCell ref="C2431:C2432"/>
    <mergeCell ref="D2431:D2432"/>
    <mergeCell ref="R2433:R2434"/>
    <mergeCell ref="K2437:K2440"/>
    <mergeCell ref="M2437:M2440"/>
    <mergeCell ref="K2423:K2424"/>
    <mergeCell ref="M2423:M2424"/>
    <mergeCell ref="AC2428:AC2430"/>
    <mergeCell ref="M2428:M2430"/>
    <mergeCell ref="D2442:D2444"/>
    <mergeCell ref="B2437:B2440"/>
    <mergeCell ref="X2385:X2386"/>
    <mergeCell ref="AA2454:AA2456"/>
    <mergeCell ref="B2463:B2466"/>
    <mergeCell ref="B2431:B2432"/>
    <mergeCell ref="R2385:R2386"/>
    <mergeCell ref="V2442:V2444"/>
    <mergeCell ref="X2442:X2444"/>
    <mergeCell ref="E2372:E2373"/>
    <mergeCell ref="F2372:F2373"/>
    <mergeCell ref="G2372:G2373"/>
    <mergeCell ref="X2333:X2334"/>
    <mergeCell ref="B2323:B2325"/>
    <mergeCell ref="G2326:G2327"/>
    <mergeCell ref="H2326:H2327"/>
    <mergeCell ref="B2326:B2327"/>
    <mergeCell ref="C2372:C2373"/>
    <mergeCell ref="D2372:D2373"/>
    <mergeCell ref="M2344:M2345"/>
    <mergeCell ref="Q2344:Q2345"/>
    <mergeCell ref="K2331:K2332"/>
    <mergeCell ref="M2331:M2332"/>
    <mergeCell ref="I2326:I2327"/>
    <mergeCell ref="AA2363:AA2364"/>
    <mergeCell ref="J2369:J2371"/>
    <mergeCell ref="F2383:F2384"/>
    <mergeCell ref="G2383:G2384"/>
    <mergeCell ref="H2383:H2384"/>
    <mergeCell ref="J2383:J2384"/>
    <mergeCell ref="B2374:B2375"/>
    <mergeCell ref="C2374:C2375"/>
    <mergeCell ref="J2442:J2444"/>
    <mergeCell ref="F2409:F2410"/>
    <mergeCell ref="H2442:H2444"/>
    <mergeCell ref="D2461:D2462"/>
    <mergeCell ref="E2461:E2462"/>
    <mergeCell ref="R2446:R2447"/>
    <mergeCell ref="R2463:R2466"/>
    <mergeCell ref="J2451:J2453"/>
    <mergeCell ref="AA2461:AA2462"/>
    <mergeCell ref="D2406:D2407"/>
    <mergeCell ref="M2442:M2444"/>
    <mergeCell ref="C2435:C2436"/>
    <mergeCell ref="D2454:D2456"/>
    <mergeCell ref="B2458:B2460"/>
    <mergeCell ref="B2461:B2462"/>
    <mergeCell ref="C2463:C2466"/>
    <mergeCell ref="X2428:X2430"/>
    <mergeCell ref="R2435:R2436"/>
    <mergeCell ref="J2414:J2415"/>
    <mergeCell ref="C2397:C2398"/>
    <mergeCell ref="Q2385:Q2386"/>
    <mergeCell ref="K2414:K2415"/>
    <mergeCell ref="M2414:M2415"/>
    <mergeCell ref="B2409:B2410"/>
    <mergeCell ref="C2409:C2410"/>
    <mergeCell ref="D2409:D2410"/>
    <mergeCell ref="G2409:G2410"/>
    <mergeCell ref="B2380:B2382"/>
    <mergeCell ref="E2397:E2398"/>
    <mergeCell ref="G2414:G2415"/>
    <mergeCell ref="V2395:V2396"/>
    <mergeCell ref="X2395:X2396"/>
    <mergeCell ref="B2385:B2386"/>
    <mergeCell ref="B2397:B2398"/>
    <mergeCell ref="B2378:B2379"/>
    <mergeCell ref="B2383:B2384"/>
    <mergeCell ref="B2419:B2421"/>
    <mergeCell ref="D2435:D2436"/>
    <mergeCell ref="B2198:B2199"/>
    <mergeCell ref="C2198:C2199"/>
    <mergeCell ref="B2299:B2300"/>
    <mergeCell ref="C2299:C2300"/>
    <mergeCell ref="E2416:E2418"/>
    <mergeCell ref="J2419:J2421"/>
    <mergeCell ref="K2419:K2421"/>
    <mergeCell ref="C2326:C2327"/>
    <mergeCell ref="D2282:D2283"/>
    <mergeCell ref="E2282:E2283"/>
    <mergeCell ref="F2282:F2283"/>
    <mergeCell ref="G2337:G2339"/>
    <mergeCell ref="AA2333:AA2334"/>
    <mergeCell ref="AA2331:AA2332"/>
    <mergeCell ref="AC2363:AC2364"/>
    <mergeCell ref="G2369:G2371"/>
    <mergeCell ref="H2369:H2371"/>
    <mergeCell ref="I2369:I2371"/>
    <mergeCell ref="B2416:B2418"/>
    <mergeCell ref="C2416:C2418"/>
    <mergeCell ref="D2416:D2418"/>
    <mergeCell ref="F2363:F2364"/>
    <mergeCell ref="M2378:M2379"/>
    <mergeCell ref="Q2378:Q2379"/>
    <mergeCell ref="R2378:R2379"/>
    <mergeCell ref="C2378:C2379"/>
    <mergeCell ref="D2378:D2379"/>
    <mergeCell ref="E2404:E2405"/>
    <mergeCell ref="B2406:B2407"/>
    <mergeCell ref="B2433:B2434"/>
    <mergeCell ref="C2433:C2434"/>
    <mergeCell ref="D2433:D2434"/>
    <mergeCell ref="AC2416:AC2418"/>
    <mergeCell ref="C2423:C2424"/>
    <mergeCell ref="B2282:B2283"/>
    <mergeCell ref="D2333:D2334"/>
    <mergeCell ref="E2333:E2334"/>
    <mergeCell ref="X2261:X2263"/>
    <mergeCell ref="J2320:J2322"/>
    <mergeCell ref="D2331:D2332"/>
    <mergeCell ref="E2331:E2332"/>
    <mergeCell ref="F2331:F2332"/>
    <mergeCell ref="E2317:E2319"/>
    <mergeCell ref="E2326:E2327"/>
    <mergeCell ref="F2333:F2334"/>
    <mergeCell ref="G2333:G2334"/>
    <mergeCell ref="B2346:B2348"/>
    <mergeCell ref="C2346:C2348"/>
    <mergeCell ref="D2346:D2348"/>
    <mergeCell ref="E2346:E2348"/>
    <mergeCell ref="B2353:B2354"/>
    <mergeCell ref="C2353:C2354"/>
    <mergeCell ref="H2428:H2430"/>
    <mergeCell ref="Q2433:Q2434"/>
    <mergeCell ref="B2404:B2405"/>
    <mergeCell ref="C2404:C2405"/>
    <mergeCell ref="D2404:D2405"/>
    <mergeCell ref="AC2411:AC2413"/>
    <mergeCell ref="D2380:D2382"/>
    <mergeCell ref="E2380:E2382"/>
    <mergeCell ref="AA2295:AA2297"/>
    <mergeCell ref="AA2299:AA2300"/>
    <mergeCell ref="X2344:X2345"/>
    <mergeCell ref="V2337:V2339"/>
    <mergeCell ref="X2337:X2339"/>
    <mergeCell ref="AC2317:AC2319"/>
    <mergeCell ref="AA2317:AA2319"/>
    <mergeCell ref="X2282:X2283"/>
    <mergeCell ref="AA2326:AA2327"/>
    <mergeCell ref="V2323:V2325"/>
    <mergeCell ref="X2323:X2325"/>
    <mergeCell ref="V2261:V2263"/>
    <mergeCell ref="H2337:H2339"/>
    <mergeCell ref="Q2308:Q2310"/>
    <mergeCell ref="X2299:X2300"/>
    <mergeCell ref="V2333:V2334"/>
    <mergeCell ref="E2261:E2263"/>
    <mergeCell ref="F2261:F2263"/>
    <mergeCell ref="C2308:C2310"/>
    <mergeCell ref="G2331:G2332"/>
    <mergeCell ref="H2331:H2332"/>
    <mergeCell ref="Q2331:Q2332"/>
    <mergeCell ref="R2331:R2332"/>
    <mergeCell ref="V2335:V2336"/>
    <mergeCell ref="I2337:I2339"/>
    <mergeCell ref="J2337:J2339"/>
    <mergeCell ref="Q2317:Q2319"/>
    <mergeCell ref="J2333:J2334"/>
    <mergeCell ref="X2335:X2336"/>
    <mergeCell ref="I2282:I2283"/>
    <mergeCell ref="J2282:J2283"/>
    <mergeCell ref="K2282:K2283"/>
    <mergeCell ref="F2308:F2310"/>
    <mergeCell ref="V2372:V2373"/>
    <mergeCell ref="AC2369:AC2371"/>
    <mergeCell ref="AC2337:AC2339"/>
    <mergeCell ref="AC2331:AC2332"/>
    <mergeCell ref="AA2369:AA2371"/>
    <mergeCell ref="V2350:V2351"/>
    <mergeCell ref="X2350:X2351"/>
    <mergeCell ref="Z2350:Z2351"/>
    <mergeCell ref="AA2337:AA2339"/>
    <mergeCell ref="AA2344:AA2345"/>
    <mergeCell ref="AA2346:AA2348"/>
    <mergeCell ref="AA2350:AA2351"/>
    <mergeCell ref="AC2355:AC2357"/>
    <mergeCell ref="H2350:H2351"/>
    <mergeCell ref="R2369:R2371"/>
    <mergeCell ref="V2317:V2319"/>
    <mergeCell ref="K2369:K2371"/>
    <mergeCell ref="AC2323:AC2325"/>
    <mergeCell ref="M2308:M2310"/>
    <mergeCell ref="V2308:V2310"/>
    <mergeCell ref="X2308:X2310"/>
    <mergeCell ref="K2277:K2279"/>
    <mergeCell ref="M2277:M2279"/>
    <mergeCell ref="Q2277:Q2279"/>
    <mergeCell ref="R2277:R2279"/>
    <mergeCell ref="J2363:J2364"/>
    <mergeCell ref="K2363:K2364"/>
    <mergeCell ref="M2363:M2364"/>
    <mergeCell ref="Q2363:Q2364"/>
    <mergeCell ref="AA2372:AA2373"/>
    <mergeCell ref="B2363:B2364"/>
    <mergeCell ref="C2363:C2364"/>
    <mergeCell ref="D2363:D2364"/>
    <mergeCell ref="E2363:E2364"/>
    <mergeCell ref="G2363:G2364"/>
    <mergeCell ref="X2317:X2319"/>
    <mergeCell ref="D2337:D2339"/>
    <mergeCell ref="E2337:E2339"/>
    <mergeCell ref="F2337:F2339"/>
    <mergeCell ref="J2308:J2310"/>
    <mergeCell ref="K2308:K2310"/>
    <mergeCell ref="B2295:B2297"/>
    <mergeCell ref="R2320:R2321"/>
    <mergeCell ref="B2317:B2319"/>
    <mergeCell ref="C2317:C2319"/>
    <mergeCell ref="D2317:D2319"/>
    <mergeCell ref="B2261:B2263"/>
    <mergeCell ref="G2299:G2300"/>
    <mergeCell ref="H2299:H2300"/>
    <mergeCell ref="I2299:I2300"/>
    <mergeCell ref="J2299:J2300"/>
    <mergeCell ref="K2299:K2300"/>
    <mergeCell ref="I2295:I2297"/>
    <mergeCell ref="J2295:J2297"/>
    <mergeCell ref="K2295:K2297"/>
    <mergeCell ref="C2320:C2322"/>
    <mergeCell ref="B2320:B2322"/>
    <mergeCell ref="Q2320:Q2322"/>
    <mergeCell ref="H2320:H2322"/>
    <mergeCell ref="G2320:G2322"/>
    <mergeCell ref="D2320:D2322"/>
    <mergeCell ref="B2259:B2260"/>
    <mergeCell ref="F2317:F2319"/>
    <mergeCell ref="G2317:G2319"/>
    <mergeCell ref="C2259:C2260"/>
    <mergeCell ref="D2259:D2260"/>
    <mergeCell ref="E2259:E2260"/>
    <mergeCell ref="C2273:C2274"/>
    <mergeCell ref="D2326:D2327"/>
    <mergeCell ref="B2372:B2373"/>
    <mergeCell ref="D2308:D2310"/>
    <mergeCell ref="B2331:B2332"/>
    <mergeCell ref="C2337:C2339"/>
    <mergeCell ref="K2326:K2327"/>
    <mergeCell ref="M2326:M2327"/>
    <mergeCell ref="K2320:K2322"/>
    <mergeCell ref="I2350:I2351"/>
    <mergeCell ref="J2350:J2351"/>
    <mergeCell ref="K2350:K2351"/>
    <mergeCell ref="M2350:M2351"/>
    <mergeCell ref="Q2350:Q2351"/>
    <mergeCell ref="M2299:M2300"/>
    <mergeCell ref="Q2299:Q2300"/>
    <mergeCell ref="R2299:R2300"/>
    <mergeCell ref="C2261:C2263"/>
    <mergeCell ref="D2261:D2263"/>
    <mergeCell ref="D2353:D2354"/>
    <mergeCell ref="E2353:E2354"/>
    <mergeCell ref="F2353:F2354"/>
    <mergeCell ref="G2353:G2354"/>
    <mergeCell ref="H2317:H2319"/>
    <mergeCell ref="R2363:R2364"/>
    <mergeCell ref="M2353:M2354"/>
    <mergeCell ref="B2209:B2210"/>
    <mergeCell ref="C2209:C2210"/>
    <mergeCell ref="E2209:E2210"/>
    <mergeCell ref="B2308:B2310"/>
    <mergeCell ref="H2353:H2354"/>
    <mergeCell ref="I2353:I2354"/>
    <mergeCell ref="J2353:J2354"/>
    <mergeCell ref="K2353:K2354"/>
    <mergeCell ref="D2350:D2351"/>
    <mergeCell ref="E2350:E2351"/>
    <mergeCell ref="F2350:F2351"/>
    <mergeCell ref="G2350:G2351"/>
    <mergeCell ref="M2355:M2357"/>
    <mergeCell ref="Q2355:Q2357"/>
    <mergeCell ref="B2355:B2357"/>
    <mergeCell ref="C2355:C2357"/>
    <mergeCell ref="D2355:D2357"/>
    <mergeCell ref="E2355:E2357"/>
    <mergeCell ref="F2355:F2357"/>
    <mergeCell ref="G2355:G2357"/>
    <mergeCell ref="B2344:B2345"/>
    <mergeCell ref="C2344:C2345"/>
    <mergeCell ref="D2344:D2345"/>
    <mergeCell ref="E2344:E2345"/>
    <mergeCell ref="F2344:F2345"/>
    <mergeCell ref="G2344:G2345"/>
    <mergeCell ref="H2344:H2345"/>
    <mergeCell ref="I2344:I2345"/>
    <mergeCell ref="J2344:J2345"/>
    <mergeCell ref="K2344:K2345"/>
    <mergeCell ref="K2335:K2336"/>
    <mergeCell ref="M2335:M2336"/>
    <mergeCell ref="Q2335:Q2336"/>
    <mergeCell ref="C2235:C2236"/>
    <mergeCell ref="K2209:K2210"/>
    <mergeCell ref="V2355:V2357"/>
    <mergeCell ref="X2355:X2357"/>
    <mergeCell ref="K2337:K2339"/>
    <mergeCell ref="M2337:M2339"/>
    <mergeCell ref="Q2337:Q2339"/>
    <mergeCell ref="R2337:R2339"/>
    <mergeCell ref="H2346:H2348"/>
    <mergeCell ref="I2346:I2348"/>
    <mergeCell ref="J2346:J2348"/>
    <mergeCell ref="AC2353:AC2354"/>
    <mergeCell ref="R2350:R2351"/>
    <mergeCell ref="H2355:H2357"/>
    <mergeCell ref="I2355:I2357"/>
    <mergeCell ref="R2355:R2357"/>
    <mergeCell ref="J2355:J2357"/>
    <mergeCell ref="K2355:K2357"/>
    <mergeCell ref="H2335:H2336"/>
    <mergeCell ref="I2335:I2336"/>
    <mergeCell ref="B2350:B2351"/>
    <mergeCell ref="C2350:C2351"/>
    <mergeCell ref="B2337:B2339"/>
    <mergeCell ref="C2254:C2255"/>
    <mergeCell ref="D2254:D2255"/>
    <mergeCell ref="K2259:K2260"/>
    <mergeCell ref="Z2273:Z2274"/>
    <mergeCell ref="D2273:D2274"/>
    <mergeCell ref="AA2282:AA2283"/>
    <mergeCell ref="V2282:V2283"/>
    <mergeCell ref="H2273:H2274"/>
    <mergeCell ref="AA2277:AA2279"/>
    <mergeCell ref="AC2295:AC2297"/>
    <mergeCell ref="F2320:F2322"/>
    <mergeCell ref="E2308:E2310"/>
    <mergeCell ref="AA2273:AA2274"/>
    <mergeCell ref="E2335:E2336"/>
    <mergeCell ref="F2335:F2336"/>
    <mergeCell ref="G2335:G2336"/>
    <mergeCell ref="AC2335:AC2336"/>
    <mergeCell ref="B2333:B2334"/>
    <mergeCell ref="C2333:C2334"/>
    <mergeCell ref="M2259:M2260"/>
    <mergeCell ref="Q2259:Q2260"/>
    <mergeCell ref="R2259:R2260"/>
    <mergeCell ref="G2282:G2283"/>
    <mergeCell ref="B2277:B2279"/>
    <mergeCell ref="G2261:G2263"/>
    <mergeCell ref="H2261:H2263"/>
    <mergeCell ref="R2273:R2274"/>
    <mergeCell ref="C2282:C2283"/>
    <mergeCell ref="K2333:K2334"/>
    <mergeCell ref="M2333:M2334"/>
    <mergeCell ref="Q2333:Q2334"/>
    <mergeCell ref="R2333:R2334"/>
    <mergeCell ref="E2320:E2322"/>
    <mergeCell ref="M2282:M2283"/>
    <mergeCell ref="Q2282:Q2283"/>
    <mergeCell ref="R2282:R2283"/>
    <mergeCell ref="X2259:X2260"/>
    <mergeCell ref="AA2323:AA2325"/>
    <mergeCell ref="G2254:G2255"/>
    <mergeCell ref="M2254:M2255"/>
    <mergeCell ref="Q2353:Q2354"/>
    <mergeCell ref="B2205:B2207"/>
    <mergeCell ref="R2308:R2310"/>
    <mergeCell ref="B2273:B2274"/>
    <mergeCell ref="B2254:B2255"/>
    <mergeCell ref="B2235:B2236"/>
    <mergeCell ref="J2317:J2319"/>
    <mergeCell ref="K2317:K2319"/>
    <mergeCell ref="F2259:F2260"/>
    <mergeCell ref="G2259:G2260"/>
    <mergeCell ref="H2259:H2260"/>
    <mergeCell ref="I2259:I2260"/>
    <mergeCell ref="R2353:R2354"/>
    <mergeCell ref="R2323:R2324"/>
    <mergeCell ref="J2326:J2327"/>
    <mergeCell ref="V2320:V2322"/>
    <mergeCell ref="X2320:X2322"/>
    <mergeCell ref="G2308:G2310"/>
    <mergeCell ref="V2299:V2300"/>
    <mergeCell ref="H2308:H2310"/>
    <mergeCell ref="I2308:I2310"/>
    <mergeCell ref="V2353:V2354"/>
    <mergeCell ref="X2353:X2354"/>
    <mergeCell ref="AE2353:AE2354"/>
    <mergeCell ref="AC2277:AC2279"/>
    <mergeCell ref="J2273:J2274"/>
    <mergeCell ref="K2273:K2274"/>
    <mergeCell ref="M2273:M2274"/>
    <mergeCell ref="Q2273:Q2274"/>
    <mergeCell ref="M2295:M2297"/>
    <mergeCell ref="Q2295:Q2297"/>
    <mergeCell ref="R2295:R2297"/>
    <mergeCell ref="I2261:I2263"/>
    <mergeCell ref="J2261:J2263"/>
    <mergeCell ref="K2261:K2263"/>
    <mergeCell ref="M2261:M2263"/>
    <mergeCell ref="Q2261:Q2263"/>
    <mergeCell ref="R2261:R2263"/>
    <mergeCell ref="Q2326:Q2327"/>
    <mergeCell ref="R2326:R2327"/>
    <mergeCell ref="V2326:V2327"/>
    <mergeCell ref="V2277:V2279"/>
    <mergeCell ref="X2277:X2279"/>
    <mergeCell ref="V2295:V2297"/>
    <mergeCell ref="X2295:X2297"/>
    <mergeCell ref="E2299:E2300"/>
    <mergeCell ref="F2299:F2300"/>
    <mergeCell ref="I2317:I2318"/>
    <mergeCell ref="R2317:R2318"/>
    <mergeCell ref="M2317:M2319"/>
    <mergeCell ref="AE2333:AE2334"/>
    <mergeCell ref="B2335:B2336"/>
    <mergeCell ref="C2335:C2336"/>
    <mergeCell ref="R2344:R2345"/>
    <mergeCell ref="AC2344:AC2345"/>
    <mergeCell ref="AE2344:AE2345"/>
    <mergeCell ref="V2344:V2345"/>
    <mergeCell ref="D2335:D2336"/>
    <mergeCell ref="V2235:V2236"/>
    <mergeCell ref="AE2335:AE2336"/>
    <mergeCell ref="AA2335:AA2336"/>
    <mergeCell ref="V2331:V2332"/>
    <mergeCell ref="X2331:X2332"/>
    <mergeCell ref="C2331:C2332"/>
    <mergeCell ref="AC2333:AC2334"/>
    <mergeCell ref="AE2326:AE2327"/>
    <mergeCell ref="AE2337:AE2339"/>
    <mergeCell ref="AE2299:AE2300"/>
    <mergeCell ref="AA2235:AA2236"/>
    <mergeCell ref="AE2261:AE2263"/>
    <mergeCell ref="I2235:I2236"/>
    <mergeCell ref="AE2331:AE2332"/>
    <mergeCell ref="D2235:D2236"/>
    <mergeCell ref="AE2273:AE2274"/>
    <mergeCell ref="AE2320:AE2322"/>
    <mergeCell ref="AE2317:AE2319"/>
    <mergeCell ref="AE2277:AE2279"/>
    <mergeCell ref="AE2282:AE2283"/>
    <mergeCell ref="AA2320:AA2322"/>
    <mergeCell ref="H2282:H2283"/>
    <mergeCell ref="Z2259:Z2260"/>
    <mergeCell ref="Q2205:Q2207"/>
    <mergeCell ref="AC2326:AC2327"/>
    <mergeCell ref="R2335:R2336"/>
    <mergeCell ref="J2335:J2336"/>
    <mergeCell ref="I2331:I2332"/>
    <mergeCell ref="J2331:J2332"/>
    <mergeCell ref="AC2282:AC2283"/>
    <mergeCell ref="AC2254:AC2255"/>
    <mergeCell ref="AC2259:AC2260"/>
    <mergeCell ref="AC2320:AC2322"/>
    <mergeCell ref="K2198:K2199"/>
    <mergeCell ref="M2198:M2199"/>
    <mergeCell ref="Q2198:Q2199"/>
    <mergeCell ref="I2254:I2255"/>
    <mergeCell ref="V2205:V2207"/>
    <mergeCell ref="X2205:X2207"/>
    <mergeCell ref="E2205:E2207"/>
    <mergeCell ref="F2205:F2207"/>
    <mergeCell ref="G2205:G2207"/>
    <mergeCell ref="M2205:M2207"/>
    <mergeCell ref="V2254:V2255"/>
    <mergeCell ref="X2254:X2255"/>
    <mergeCell ref="E2277:E2279"/>
    <mergeCell ref="F2277:F2279"/>
    <mergeCell ref="G2277:G2279"/>
    <mergeCell ref="H2277:H2279"/>
    <mergeCell ref="I2277:I2279"/>
    <mergeCell ref="J2277:J2279"/>
    <mergeCell ref="J2235:J2236"/>
    <mergeCell ref="K2235:K2236"/>
    <mergeCell ref="M2235:M2236"/>
    <mergeCell ref="I2273:I2274"/>
    <mergeCell ref="AC2261:AC2263"/>
    <mergeCell ref="I2198:I2199"/>
    <mergeCell ref="J2198:J2199"/>
    <mergeCell ref="AC2198:AC2199"/>
    <mergeCell ref="F2326:F2327"/>
    <mergeCell ref="H2333:H2334"/>
    <mergeCell ref="I2333:I2334"/>
    <mergeCell ref="E2254:E2255"/>
    <mergeCell ref="R2205:R2207"/>
    <mergeCell ref="Z2235:Z2236"/>
    <mergeCell ref="AC2299:AC2300"/>
    <mergeCell ref="AC2205:AC2207"/>
    <mergeCell ref="I2205:I2207"/>
    <mergeCell ref="J2205:J2207"/>
    <mergeCell ref="AC2273:AC2274"/>
    <mergeCell ref="V2273:V2274"/>
    <mergeCell ref="D2193:D2194"/>
    <mergeCell ref="K2191:K2192"/>
    <mergeCell ref="R2191:R2192"/>
    <mergeCell ref="AA2193:AA2194"/>
    <mergeCell ref="AE2198:AE2199"/>
    <mergeCell ref="C2205:C2207"/>
    <mergeCell ref="X2273:X2274"/>
    <mergeCell ref="AA2175:AA2176"/>
    <mergeCell ref="H2175:H2176"/>
    <mergeCell ref="AE2175:AE2176"/>
    <mergeCell ref="AE2177:AE2180"/>
    <mergeCell ref="X2175:X2176"/>
    <mergeCell ref="E2198:E2199"/>
    <mergeCell ref="M2209:M2210"/>
    <mergeCell ref="Q2209:Q2210"/>
    <mergeCell ref="R2209:R2210"/>
    <mergeCell ref="H2209:H2210"/>
    <mergeCell ref="J2209:J2210"/>
    <mergeCell ref="K2254:K2255"/>
    <mergeCell ref="AE2209:AE2210"/>
    <mergeCell ref="AE2191:AE2192"/>
    <mergeCell ref="Q2191:Q2192"/>
    <mergeCell ref="D2209:D2210"/>
    <mergeCell ref="C2195:C2197"/>
    <mergeCell ref="E2235:E2236"/>
    <mergeCell ref="F2235:F2236"/>
    <mergeCell ref="G2235:G2236"/>
    <mergeCell ref="H2235:H2236"/>
    <mergeCell ref="C2181:C2183"/>
    <mergeCell ref="AE2254:AE2255"/>
    <mergeCell ref="AE2259:AE2260"/>
    <mergeCell ref="Q2235:Q2236"/>
    <mergeCell ref="R2235:R2236"/>
    <mergeCell ref="AC2235:AC2236"/>
    <mergeCell ref="AE2235:AE2236"/>
    <mergeCell ref="J2254:J2255"/>
    <mergeCell ref="AA2254:AA2255"/>
    <mergeCell ref="AA2259:AA2260"/>
    <mergeCell ref="AA2261:AA2263"/>
    <mergeCell ref="Q2254:Q2255"/>
    <mergeCell ref="E2273:E2274"/>
    <mergeCell ref="F2273:F2274"/>
    <mergeCell ref="G2273:G2274"/>
    <mergeCell ref="Q2193:Q2194"/>
    <mergeCell ref="R2193:R2194"/>
    <mergeCell ref="AC2193:AC2194"/>
    <mergeCell ref="X2235:X2236"/>
    <mergeCell ref="V2259:V2260"/>
    <mergeCell ref="Z2205:Z2207"/>
    <mergeCell ref="J2259:J2260"/>
    <mergeCell ref="C2193:C2194"/>
    <mergeCell ref="AA2195:AA2197"/>
    <mergeCell ref="M2193:M2194"/>
    <mergeCell ref="F2209:F2210"/>
    <mergeCell ref="K2205:K2207"/>
    <mergeCell ref="F2254:F2255"/>
    <mergeCell ref="AC2209:AC2210"/>
    <mergeCell ref="D2198:D2199"/>
    <mergeCell ref="D2205:D2207"/>
    <mergeCell ref="H2254:H2255"/>
    <mergeCell ref="AA2205:AA2207"/>
    <mergeCell ref="AA2209:AA2210"/>
    <mergeCell ref="G2209:G2210"/>
    <mergeCell ref="Q2175:Q2176"/>
    <mergeCell ref="AB1989:AB1990"/>
    <mergeCell ref="K2029:K2030"/>
    <mergeCell ref="M2029:M2030"/>
    <mergeCell ref="AC2162:AC2163"/>
    <mergeCell ref="AA2029:AA2030"/>
    <mergeCell ref="G2173:G2174"/>
    <mergeCell ref="J2175:J2176"/>
    <mergeCell ref="K2175:K2176"/>
    <mergeCell ref="AC2177:AC2180"/>
    <mergeCell ref="AC2173:AC2174"/>
    <mergeCell ref="E2162:E2163"/>
    <mergeCell ref="F2162:F2163"/>
    <mergeCell ref="V2031:V2032"/>
    <mergeCell ref="I2068:I2069"/>
    <mergeCell ref="J2068:J2069"/>
    <mergeCell ref="X1797:X1798"/>
    <mergeCell ref="Z1797:Z1798"/>
    <mergeCell ref="R1938:R1939"/>
    <mergeCell ref="AC1938:AC1939"/>
    <mergeCell ref="E2191:E2192"/>
    <mergeCell ref="F2191:F2192"/>
    <mergeCell ref="G2191:G2192"/>
    <mergeCell ref="I2209:I2210"/>
    <mergeCell ref="H2205:H2207"/>
    <mergeCell ref="V2068:V2069"/>
    <mergeCell ref="M2162:M2163"/>
    <mergeCell ref="E2023:E2024"/>
    <mergeCell ref="G2023:G2024"/>
    <mergeCell ref="H2023:H2024"/>
    <mergeCell ref="Q2162:Q2163"/>
    <mergeCell ref="E2154:E2156"/>
    <mergeCell ref="I2193:I2194"/>
    <mergeCell ref="J2193:J2194"/>
    <mergeCell ref="E2066:E2067"/>
    <mergeCell ref="V2195:V2197"/>
    <mergeCell ref="X2195:X2197"/>
    <mergeCell ref="F2066:F2067"/>
    <mergeCell ref="M2191:M2192"/>
    <mergeCell ref="M2195:M2197"/>
    <mergeCell ref="Q2195:Q2197"/>
    <mergeCell ref="V2173:V2174"/>
    <mergeCell ref="F2177:F2180"/>
    <mergeCell ref="G2177:G2180"/>
    <mergeCell ref="H2177:H2180"/>
    <mergeCell ref="AA2177:AA2180"/>
    <mergeCell ref="G2195:G2197"/>
    <mergeCell ref="H2195:H2197"/>
    <mergeCell ref="I2195:I2197"/>
    <mergeCell ref="J2195:J2197"/>
    <mergeCell ref="K2195:K2197"/>
    <mergeCell ref="Z2023:Z2024"/>
    <mergeCell ref="M2068:M2069"/>
    <mergeCell ref="AB2023:AB2024"/>
    <mergeCell ref="M2023:M2024"/>
    <mergeCell ref="M2173:M2174"/>
    <mergeCell ref="J2177:J2180"/>
    <mergeCell ref="K2177:K2180"/>
    <mergeCell ref="X1989:X1990"/>
    <mergeCell ref="X2068:X2069"/>
    <mergeCell ref="AA2154:AA2156"/>
    <mergeCell ref="AA2162:AA2163"/>
    <mergeCell ref="Z2198:Z2199"/>
    <mergeCell ref="R2173:R2174"/>
    <mergeCell ref="H2173:H2174"/>
    <mergeCell ref="AE2066:AE2067"/>
    <mergeCell ref="AE2031:AE2032"/>
    <mergeCell ref="AE2023:AE2024"/>
    <mergeCell ref="AE2068:AE2069"/>
    <mergeCell ref="AE2181:AE2183"/>
    <mergeCell ref="E2098:E2099"/>
    <mergeCell ref="F2098:F2099"/>
    <mergeCell ref="G2098:G2099"/>
    <mergeCell ref="H2098:H2099"/>
    <mergeCell ref="I2098:I2099"/>
    <mergeCell ref="J2098:J2099"/>
    <mergeCell ref="K2098:K2099"/>
    <mergeCell ref="AE2162:AE2163"/>
    <mergeCell ref="AC2023:AC2024"/>
    <mergeCell ref="AE2098:AE2099"/>
    <mergeCell ref="AA2023:AA2024"/>
    <mergeCell ref="K2068:K2069"/>
    <mergeCell ref="F2023:F2024"/>
    <mergeCell ref="F2154:F2156"/>
    <mergeCell ref="G2154:G2156"/>
    <mergeCell ref="J2029:J2030"/>
    <mergeCell ref="Z2209:Z2210"/>
    <mergeCell ref="X2209:X2210"/>
    <mergeCell ref="V2198:V2199"/>
    <mergeCell ref="X2198:X2199"/>
    <mergeCell ref="AA2198:AA2199"/>
    <mergeCell ref="F2198:F2199"/>
    <mergeCell ref="G2198:G2199"/>
    <mergeCell ref="H2198:H2199"/>
    <mergeCell ref="R2195:R2197"/>
    <mergeCell ref="AC2195:AC2197"/>
    <mergeCell ref="AE2195:AE2197"/>
    <mergeCell ref="H2193:H2194"/>
    <mergeCell ref="AC2191:AC2192"/>
    <mergeCell ref="AC2031:AC2032"/>
    <mergeCell ref="AC2154:AC2156"/>
    <mergeCell ref="R2066:R2067"/>
    <mergeCell ref="AC2029:AC2030"/>
    <mergeCell ref="AA2191:AA2192"/>
    <mergeCell ref="AE2193:AE2194"/>
    <mergeCell ref="AE2173:AE2174"/>
    <mergeCell ref="X2173:X2174"/>
    <mergeCell ref="V2209:V2210"/>
    <mergeCell ref="AE2205:AE2207"/>
    <mergeCell ref="R2175:R2176"/>
    <mergeCell ref="AC2175:AC2176"/>
    <mergeCell ref="R2198:R2199"/>
    <mergeCell ref="V2193:V2194"/>
    <mergeCell ref="X2193:X2194"/>
    <mergeCell ref="K2193:K2194"/>
    <mergeCell ref="B2191:B2192"/>
    <mergeCell ref="B2195:B2197"/>
    <mergeCell ref="AC2181:AC2183"/>
    <mergeCell ref="M2031:M2032"/>
    <mergeCell ref="Q2031:Q2032"/>
    <mergeCell ref="R2031:R2032"/>
    <mergeCell ref="AC2068:AC2069"/>
    <mergeCell ref="X2031:X2032"/>
    <mergeCell ref="Z2031:Z2032"/>
    <mergeCell ref="AC2066:AC2067"/>
    <mergeCell ref="J2031:J2032"/>
    <mergeCell ref="Q2066:Q2067"/>
    <mergeCell ref="M2066:M2067"/>
    <mergeCell ref="E2193:E2194"/>
    <mergeCell ref="F2193:F2194"/>
    <mergeCell ref="G2193:G2194"/>
    <mergeCell ref="C2031:C2032"/>
    <mergeCell ref="AC2098:AC2099"/>
    <mergeCell ref="Z2068:Z2069"/>
    <mergeCell ref="AA2066:AA2067"/>
    <mergeCell ref="AA2181:AA2183"/>
    <mergeCell ref="G2029:G2030"/>
    <mergeCell ref="H2029:H2030"/>
    <mergeCell ref="I1797:I1798"/>
    <mergeCell ref="J1797:J1798"/>
    <mergeCell ref="K1797:K1798"/>
    <mergeCell ref="R1797:R1798"/>
    <mergeCell ref="C1989:C1990"/>
    <mergeCell ref="D1989:D1990"/>
    <mergeCell ref="F2031:F2032"/>
    <mergeCell ref="E1989:E1990"/>
    <mergeCell ref="F1989:F1990"/>
    <mergeCell ref="K1938:K1939"/>
    <mergeCell ref="I2175:I2176"/>
    <mergeCell ref="B1797:B1798"/>
    <mergeCell ref="C1797:C1798"/>
    <mergeCell ref="D2181:D2183"/>
    <mergeCell ref="D2175:D2176"/>
    <mergeCell ref="D2177:D2180"/>
    <mergeCell ref="E2177:E2180"/>
    <mergeCell ref="F2195:F2197"/>
    <mergeCell ref="V2191:V2192"/>
    <mergeCell ref="X2191:X2192"/>
    <mergeCell ref="C2191:C2192"/>
    <mergeCell ref="D2191:D2192"/>
    <mergeCell ref="H2191:H2192"/>
    <mergeCell ref="I2191:I2192"/>
    <mergeCell ref="J2191:J2192"/>
    <mergeCell ref="D2173:D2174"/>
    <mergeCell ref="B2181:B2183"/>
    <mergeCell ref="E2181:E2183"/>
    <mergeCell ref="F2181:F2183"/>
    <mergeCell ref="G2181:G2183"/>
    <mergeCell ref="H2181:H2183"/>
    <mergeCell ref="I2181:I2183"/>
    <mergeCell ref="J2181:J2183"/>
    <mergeCell ref="K2181:K2183"/>
    <mergeCell ref="M2181:M2183"/>
    <mergeCell ref="Q2181:Q2183"/>
    <mergeCell ref="M1797:M1798"/>
    <mergeCell ref="N1797:N1798"/>
    <mergeCell ref="AA2031:AA2032"/>
    <mergeCell ref="B2193:B2194"/>
    <mergeCell ref="D2162:D2163"/>
    <mergeCell ref="AB1648:AB1649"/>
    <mergeCell ref="AB1650:AB1652"/>
    <mergeCell ref="C1516:C1517"/>
    <mergeCell ref="D1516:D1517"/>
    <mergeCell ref="AA2068:AA2069"/>
    <mergeCell ref="G1989:G1990"/>
    <mergeCell ref="H1989:H1990"/>
    <mergeCell ref="V1797:V1798"/>
    <mergeCell ref="D2031:D2032"/>
    <mergeCell ref="E2031:E2032"/>
    <mergeCell ref="D1676:D1677"/>
    <mergeCell ref="D1705:D1706"/>
    <mergeCell ref="AC1797:AC1798"/>
    <mergeCell ref="AE1797:AE1798"/>
    <mergeCell ref="Z1938:Z1939"/>
    <mergeCell ref="B1786:B1787"/>
    <mergeCell ref="K674:K675"/>
    <mergeCell ref="G676:G677"/>
    <mergeCell ref="C760:C761"/>
    <mergeCell ref="E682:E683"/>
    <mergeCell ref="G785:G786"/>
    <mergeCell ref="G830:G832"/>
    <mergeCell ref="G787:G788"/>
    <mergeCell ref="B830:B832"/>
    <mergeCell ref="B877:B878"/>
    <mergeCell ref="C877:C878"/>
    <mergeCell ref="B836:B837"/>
    <mergeCell ref="C836:C837"/>
    <mergeCell ref="D836:D837"/>
    <mergeCell ref="B678:B679"/>
    <mergeCell ref="F715:F716"/>
    <mergeCell ref="H678:H679"/>
    <mergeCell ref="R715:R716"/>
    <mergeCell ref="F674:F675"/>
    <mergeCell ref="F758:F759"/>
    <mergeCell ref="C830:C832"/>
    <mergeCell ref="C787:C788"/>
    <mergeCell ref="D787:D788"/>
    <mergeCell ref="E722:E723"/>
    <mergeCell ref="F676:F677"/>
    <mergeCell ref="E674:E675"/>
    <mergeCell ref="D674:D675"/>
    <mergeCell ref="M785:M786"/>
    <mergeCell ref="J678:J679"/>
    <mergeCell ref="K676:K677"/>
    <mergeCell ref="C764:C765"/>
    <mergeCell ref="B2068:B2069"/>
    <mergeCell ref="D764:D765"/>
    <mergeCell ref="G821:G823"/>
    <mergeCell ref="AC1648:AC1649"/>
    <mergeCell ref="AA1648:AA1649"/>
    <mergeCell ref="AA1516:AA1517"/>
    <mergeCell ref="F1938:F1939"/>
    <mergeCell ref="G1938:G1939"/>
    <mergeCell ref="H1938:H1939"/>
    <mergeCell ref="I1938:I1939"/>
    <mergeCell ref="J1938:J1939"/>
    <mergeCell ref="E1670:E1672"/>
    <mergeCell ref="F1670:F1672"/>
    <mergeCell ref="G1670:G1672"/>
    <mergeCell ref="M1705:M1706"/>
    <mergeCell ref="Q1705:Q1706"/>
    <mergeCell ref="Z2066:Z2067"/>
    <mergeCell ref="B1455:B1456"/>
    <mergeCell ref="C1455:C1456"/>
    <mergeCell ref="M1455:M1456"/>
    <mergeCell ref="R1455:R1456"/>
    <mergeCell ref="Q666:Q667"/>
    <mergeCell ref="I662:I663"/>
    <mergeCell ref="H658:H659"/>
    <mergeCell ref="C715:C716"/>
    <mergeCell ref="G682:G683"/>
    <mergeCell ref="K682:K683"/>
    <mergeCell ref="J668:J669"/>
    <mergeCell ref="E656:E657"/>
    <mergeCell ref="C656:C657"/>
    <mergeCell ref="H787:H788"/>
    <mergeCell ref="C1312:C1314"/>
    <mergeCell ref="D1312:D1314"/>
    <mergeCell ref="E1312:E1314"/>
    <mergeCell ref="F1312:F1314"/>
    <mergeCell ref="AA1387:AA1389"/>
    <mergeCell ref="Q656:Q657"/>
    <mergeCell ref="Q658:Q659"/>
    <mergeCell ref="AB670:AB671"/>
    <mergeCell ref="AB672:AB673"/>
    <mergeCell ref="AB680:AB681"/>
    <mergeCell ref="H674:H675"/>
    <mergeCell ref="H722:H723"/>
    <mergeCell ref="B715:B716"/>
    <mergeCell ref="F764:F765"/>
    <mergeCell ref="F836:F837"/>
    <mergeCell ref="E764:E765"/>
    <mergeCell ref="C785:C786"/>
    <mergeCell ref="D785:D786"/>
    <mergeCell ref="B762:B763"/>
    <mergeCell ref="H762:H763"/>
    <mergeCell ref="AB1295:AB1297"/>
    <mergeCell ref="Z1119:Z1120"/>
    <mergeCell ref="AB1290:AB1291"/>
    <mergeCell ref="R676:R677"/>
    <mergeCell ref="F680:F681"/>
    <mergeCell ref="G668:G669"/>
    <mergeCell ref="H668:H669"/>
    <mergeCell ref="I668:I669"/>
    <mergeCell ref="G674:G675"/>
    <mergeCell ref="D760:D761"/>
    <mergeCell ref="G722:G723"/>
    <mergeCell ref="J760:J761"/>
    <mergeCell ref="B682:B683"/>
    <mergeCell ref="G672:G673"/>
    <mergeCell ref="C682:C683"/>
    <mergeCell ref="D682:D683"/>
    <mergeCell ref="I760:I761"/>
    <mergeCell ref="J674:J675"/>
    <mergeCell ref="D678:D679"/>
    <mergeCell ref="E676:E677"/>
    <mergeCell ref="G762:G763"/>
    <mergeCell ref="V666:V667"/>
    <mergeCell ref="R762:R763"/>
    <mergeCell ref="V672:V673"/>
    <mergeCell ref="X715:X716"/>
    <mergeCell ref="AB1013:AB1014"/>
    <mergeCell ref="K760:K761"/>
    <mergeCell ref="M760:M761"/>
    <mergeCell ref="AB1081:AB1082"/>
    <mergeCell ref="G715:G716"/>
    <mergeCell ref="C678:C679"/>
    <mergeCell ref="V1334:V1335"/>
    <mergeCell ref="Z652:Z653"/>
    <mergeCell ref="AC403:AC404"/>
    <mergeCell ref="X612:X613"/>
    <mergeCell ref="X650:X651"/>
    <mergeCell ref="R650:R651"/>
    <mergeCell ref="Q650:Q651"/>
    <mergeCell ref="X758:X759"/>
    <mergeCell ref="D654:D655"/>
    <mergeCell ref="H682:H683"/>
    <mergeCell ref="D662:D663"/>
    <mergeCell ref="AB666:AB667"/>
    <mergeCell ref="F648:F649"/>
    <mergeCell ref="F664:F665"/>
    <mergeCell ref="I658:I659"/>
    <mergeCell ref="B1387:B1389"/>
    <mergeCell ref="C1387:C1389"/>
    <mergeCell ref="D1387:D1389"/>
    <mergeCell ref="E1387:E1389"/>
    <mergeCell ref="F1387:F1389"/>
    <mergeCell ref="G1387:G1389"/>
    <mergeCell ref="H1387:H1389"/>
    <mergeCell ref="I1387:I1389"/>
    <mergeCell ref="J1387:J1389"/>
    <mergeCell ref="K1387:K1389"/>
    <mergeCell ref="M1387:M1389"/>
    <mergeCell ref="Q1387:Q1389"/>
    <mergeCell ref="R1387:R1389"/>
    <mergeCell ref="V1387:V1389"/>
    <mergeCell ref="X1387:X1389"/>
    <mergeCell ref="Z1387:Z1389"/>
    <mergeCell ref="AC674:AC675"/>
    <mergeCell ref="AC644:AC645"/>
    <mergeCell ref="K484:K486"/>
    <mergeCell ref="K534:K535"/>
    <mergeCell ref="K479:K480"/>
    <mergeCell ref="K525:K526"/>
    <mergeCell ref="K487:K488"/>
    <mergeCell ref="K410:K411"/>
    <mergeCell ref="K407:K409"/>
    <mergeCell ref="R405:R406"/>
    <mergeCell ref="Q527:Q528"/>
    <mergeCell ref="R427:R429"/>
    <mergeCell ref="R452:R453"/>
    <mergeCell ref="X434:X435"/>
    <mergeCell ref="Q414:Q415"/>
    <mergeCell ref="Q407:Q409"/>
    <mergeCell ref="X479:X480"/>
    <mergeCell ref="K418:K419"/>
    <mergeCell ref="V608:V609"/>
    <mergeCell ref="X418:X419"/>
    <mergeCell ref="Q427:Q429"/>
    <mergeCell ref="Q405:Q406"/>
    <mergeCell ref="V420:V422"/>
    <mergeCell ref="K608:K609"/>
    <mergeCell ref="V616:V617"/>
    <mergeCell ref="M568:M569"/>
    <mergeCell ref="X592:X593"/>
    <mergeCell ref="V610:V611"/>
    <mergeCell ref="R498:R499"/>
    <mergeCell ref="M622:M623"/>
    <mergeCell ref="M628:M629"/>
    <mergeCell ref="X614:X615"/>
    <mergeCell ref="AC638:AC639"/>
    <mergeCell ref="AB1310:AB1311"/>
    <mergeCell ref="AE254:AE256"/>
    <mergeCell ref="AC254:AC256"/>
    <mergeCell ref="AE252:AE253"/>
    <mergeCell ref="AE373:AE375"/>
    <mergeCell ref="AE434:AE435"/>
    <mergeCell ref="AF676:AF677"/>
    <mergeCell ref="X390:X391"/>
    <mergeCell ref="X431:X433"/>
    <mergeCell ref="AE1544:AE1545"/>
    <mergeCell ref="AC1544:AC1545"/>
    <mergeCell ref="AF672:AF673"/>
    <mergeCell ref="AF668:AF669"/>
    <mergeCell ref="AF678:AF679"/>
    <mergeCell ref="AF680:AF681"/>
    <mergeCell ref="AC618:AC619"/>
    <mergeCell ref="AE616:AE617"/>
    <mergeCell ref="AC622:AC623"/>
    <mergeCell ref="AE568:AE569"/>
    <mergeCell ref="AE598:AE599"/>
    <mergeCell ref="AD624:AD625"/>
    <mergeCell ref="AE612:AE613"/>
    <mergeCell ref="Z560:Z561"/>
    <mergeCell ref="AC431:AC433"/>
    <mergeCell ref="AC476:AC478"/>
    <mergeCell ref="AC484:AC486"/>
    <mergeCell ref="AE562:AE564"/>
    <mergeCell ref="AC568:AC569"/>
    <mergeCell ref="AC552:AC553"/>
    <mergeCell ref="AE527:AE528"/>
    <mergeCell ref="AE618:AE619"/>
    <mergeCell ref="AC600:AC601"/>
    <mergeCell ref="AF636:AF637"/>
    <mergeCell ref="AE630:AE631"/>
    <mergeCell ref="AF674:AF675"/>
    <mergeCell ref="AD658:AD659"/>
    <mergeCell ref="AC658:AC659"/>
    <mergeCell ref="AE672:AE673"/>
    <mergeCell ref="AE658:AE659"/>
    <mergeCell ref="AE600:AE601"/>
    <mergeCell ref="AE484:AE486"/>
    <mergeCell ref="AB758:AB759"/>
    <mergeCell ref="AC981:AC982"/>
    <mergeCell ref="AD642:AD643"/>
    <mergeCell ref="AB682:AB683"/>
    <mergeCell ref="AA1334:AA1335"/>
    <mergeCell ref="AB1387:AB1389"/>
    <mergeCell ref="X658:X659"/>
    <mergeCell ref="AE836:AE837"/>
    <mergeCell ref="AE830:AE832"/>
    <mergeCell ref="AE821:AE823"/>
    <mergeCell ref="AE877:AE878"/>
    <mergeCell ref="AE787:AE788"/>
    <mergeCell ref="AE785:AE786"/>
    <mergeCell ref="AE962:AE963"/>
    <mergeCell ref="AE933:AE935"/>
    <mergeCell ref="AC1295:AC1297"/>
    <mergeCell ref="X610:X611"/>
    <mergeCell ref="X600:X601"/>
    <mergeCell ref="AE678:AE679"/>
    <mergeCell ref="AB1288:AB1289"/>
    <mergeCell ref="AC785:AC786"/>
    <mergeCell ref="AE764:AE765"/>
    <mergeCell ref="AE762:AE763"/>
    <mergeCell ref="AG636:AG637"/>
    <mergeCell ref="AE650:AE651"/>
    <mergeCell ref="AC487:AC488"/>
    <mergeCell ref="AE318:AE319"/>
    <mergeCell ref="AE311:AE312"/>
    <mergeCell ref="AE336:AE338"/>
    <mergeCell ref="Z1013:Z1014"/>
    <mergeCell ref="AA562:AA564"/>
    <mergeCell ref="AA504:AA506"/>
    <mergeCell ref="AC660:AC661"/>
    <mergeCell ref="AE642:AE643"/>
    <mergeCell ref="AB628:AB629"/>
    <mergeCell ref="AB610:AB611"/>
    <mergeCell ref="AB579:AB580"/>
    <mergeCell ref="AE622:AE623"/>
    <mergeCell ref="AB568:AB569"/>
    <mergeCell ref="AE626:AE627"/>
    <mergeCell ref="AE620:AE621"/>
    <mergeCell ref="AD620:AD621"/>
    <mergeCell ref="AC656:AC657"/>
    <mergeCell ref="AE654:AE655"/>
    <mergeCell ref="AC650:AC651"/>
    <mergeCell ref="AC504:AC506"/>
    <mergeCell ref="AE487:AE488"/>
    <mergeCell ref="Z660:Z661"/>
    <mergeCell ref="Z650:Z651"/>
    <mergeCell ref="AA397:AA399"/>
    <mergeCell ref="Z642:Z643"/>
    <mergeCell ref="Z487:Z488"/>
    <mergeCell ref="Z616:Z617"/>
    <mergeCell ref="Z620:Z621"/>
    <mergeCell ref="Z618:Z619"/>
    <mergeCell ref="Z469:Z470"/>
    <mergeCell ref="AB658:AB659"/>
    <mergeCell ref="Z640:Z641"/>
    <mergeCell ref="Z493:Z495"/>
    <mergeCell ref="AE344:AE345"/>
    <mergeCell ref="AE628:AE629"/>
    <mergeCell ref="AE632:AE633"/>
    <mergeCell ref="AC636:AC637"/>
    <mergeCell ref="Z606:Z607"/>
    <mergeCell ref="Z410:Z411"/>
    <mergeCell ref="Z571:Z572"/>
    <mergeCell ref="AC646:AC647"/>
    <mergeCell ref="AE330:AE331"/>
    <mergeCell ref="AE602:AE603"/>
    <mergeCell ref="AC654:AC655"/>
    <mergeCell ref="AE363:AE364"/>
    <mergeCell ref="AE634:AE635"/>
    <mergeCell ref="AE525:AE526"/>
    <mergeCell ref="AD618:AD619"/>
    <mergeCell ref="AE656:AE657"/>
    <mergeCell ref="AB504:AB506"/>
    <mergeCell ref="AE664:AE665"/>
    <mergeCell ref="AE715:AE716"/>
    <mergeCell ref="AC787:AC788"/>
    <mergeCell ref="AE644:AE645"/>
    <mergeCell ref="AD678:AD679"/>
    <mergeCell ref="Z608:Z609"/>
    <mergeCell ref="AC410:AC411"/>
    <mergeCell ref="AC387:AC389"/>
    <mergeCell ref="AC579:AC580"/>
    <mergeCell ref="AC624:AC625"/>
    <mergeCell ref="AC640:AC641"/>
    <mergeCell ref="AE662:AE663"/>
    <mergeCell ref="AD662:AD663"/>
    <mergeCell ref="AD660:AD661"/>
    <mergeCell ref="AC662:AC663"/>
    <mergeCell ref="AC479:AC480"/>
    <mergeCell ref="AG1516:AG1517"/>
    <mergeCell ref="AF1516:AF1517"/>
    <mergeCell ref="AE1516:AE1517"/>
    <mergeCell ref="AC1516:AC1517"/>
    <mergeCell ref="AE1499:AE1501"/>
    <mergeCell ref="AC1499:AC1501"/>
    <mergeCell ref="AE1476:AE1478"/>
    <mergeCell ref="AC1476:AC1478"/>
    <mergeCell ref="AE1470:AE1472"/>
    <mergeCell ref="AC1470:AC1472"/>
    <mergeCell ref="AC1290:AC1291"/>
    <mergeCell ref="AE1288:AE1289"/>
    <mergeCell ref="AC1288:AC1289"/>
    <mergeCell ref="AE1168:AE1170"/>
    <mergeCell ref="AC1168:AC1170"/>
    <mergeCell ref="AE1136:AE1137"/>
    <mergeCell ref="AC1136:AC1137"/>
    <mergeCell ref="AC1134:AC1135"/>
    <mergeCell ref="AC1083:AC1084"/>
    <mergeCell ref="AC1081:AC1082"/>
    <mergeCell ref="AE1083:AE1084"/>
    <mergeCell ref="AB1341:AB1344"/>
    <mergeCell ref="AB830:AB832"/>
    <mergeCell ref="AB722:AB723"/>
    <mergeCell ref="AG414:AG415"/>
    <mergeCell ref="AC360:AC362"/>
    <mergeCell ref="AE405:AE406"/>
    <mergeCell ref="AC405:AC406"/>
    <mergeCell ref="AE397:AE399"/>
    <mergeCell ref="AC397:AC399"/>
    <mergeCell ref="AE414:AE415"/>
    <mergeCell ref="AB397:AB399"/>
    <mergeCell ref="AF434:AF435"/>
    <mergeCell ref="AF431:AF433"/>
    <mergeCell ref="AF427:AF428"/>
    <mergeCell ref="AC830:AC832"/>
    <mergeCell ref="AB418:AB419"/>
    <mergeCell ref="AB414:AB415"/>
    <mergeCell ref="AE565:AE567"/>
    <mergeCell ref="AC652:AC653"/>
    <mergeCell ref="AB1326:AB1327"/>
    <mergeCell ref="AB1334:AB1335"/>
    <mergeCell ref="AE760:AE761"/>
    <mergeCell ref="AD672:AD673"/>
    <mergeCell ref="AE608:AE609"/>
    <mergeCell ref="AC610:AC611"/>
    <mergeCell ref="AD680:AD681"/>
    <mergeCell ref="AC682:AC683"/>
    <mergeCell ref="AC680:AC681"/>
    <mergeCell ref="AC434:AC435"/>
    <mergeCell ref="AE427:AE429"/>
    <mergeCell ref="AE668:AE669"/>
    <mergeCell ref="AC668:AC669"/>
    <mergeCell ref="AF682:AF683"/>
    <mergeCell ref="AE1387:AE1389"/>
    <mergeCell ref="AE1334:AE1335"/>
    <mergeCell ref="AE1134:AE1135"/>
    <mergeCell ref="AE1119:AE1120"/>
    <mergeCell ref="AF670:AF671"/>
    <mergeCell ref="AD610:AD611"/>
    <mergeCell ref="AC171:AC172"/>
    <mergeCell ref="AE199:AE201"/>
    <mergeCell ref="AC199:AC201"/>
    <mergeCell ref="AE202:AE204"/>
    <mergeCell ref="AE150:AE152"/>
    <mergeCell ref="AE136:AE138"/>
    <mergeCell ref="AC243:AC244"/>
    <mergeCell ref="AE240:AE242"/>
    <mergeCell ref="AC259:AC261"/>
    <mergeCell ref="AE208:AE209"/>
    <mergeCell ref="AC481:AC482"/>
    <mergeCell ref="AE100:AE102"/>
    <mergeCell ref="AC1387:AC1389"/>
    <mergeCell ref="AD646:AD647"/>
    <mergeCell ref="AE646:AE647"/>
    <mergeCell ref="AC612:AC613"/>
    <mergeCell ref="AC648:AC649"/>
    <mergeCell ref="AD656:AD657"/>
    <mergeCell ref="AE257:AE258"/>
    <mergeCell ref="AC257:AC258"/>
    <mergeCell ref="AE914:AE915"/>
    <mergeCell ref="AB363:AB364"/>
    <mergeCell ref="AB420:AB422"/>
    <mergeCell ref="AG418:AG419"/>
    <mergeCell ref="AG420:AG422"/>
    <mergeCell ref="AF424:AF426"/>
    <mergeCell ref="AB434:AB435"/>
    <mergeCell ref="AB493:AB495"/>
    <mergeCell ref="AB479:AB480"/>
    <mergeCell ref="AB484:AB486"/>
    <mergeCell ref="AB642:AB643"/>
    <mergeCell ref="AB602:AB603"/>
    <mergeCell ref="AB452:AB453"/>
    <mergeCell ref="AB821:AB823"/>
    <mergeCell ref="AB762:AB763"/>
    <mergeCell ref="AC664:AC665"/>
    <mergeCell ref="AB1168:AB1170"/>
    <mergeCell ref="AB1136:AB1137"/>
    <mergeCell ref="AB1312:AB1314"/>
    <mergeCell ref="AE648:AE649"/>
    <mergeCell ref="AB1009:AB1010"/>
    <mergeCell ref="AE966:AE967"/>
    <mergeCell ref="AC269:AC270"/>
    <mergeCell ref="AC1119:AC1120"/>
    <mergeCell ref="AD676:AD677"/>
    <mergeCell ref="AE676:AE677"/>
    <mergeCell ref="AE680:AE681"/>
    <mergeCell ref="AC678:AC679"/>
    <mergeCell ref="AE666:AE667"/>
    <mergeCell ref="AD666:AD667"/>
    <mergeCell ref="AE1312:AE1314"/>
    <mergeCell ref="AB644:AB645"/>
    <mergeCell ref="AE288:AE289"/>
    <mergeCell ref="AE275:AE276"/>
    <mergeCell ref="AC626:AC627"/>
    <mergeCell ref="AC632:AC633"/>
    <mergeCell ref="AC628:AC629"/>
    <mergeCell ref="AD632:AD633"/>
    <mergeCell ref="AE610:AE611"/>
    <mergeCell ref="AD606:AD607"/>
    <mergeCell ref="AE638:AE639"/>
    <mergeCell ref="AD650:AD651"/>
    <mergeCell ref="AE652:AE653"/>
    <mergeCell ref="AD604:AD605"/>
    <mergeCell ref="Q579:Q580"/>
    <mergeCell ref="M556:M557"/>
    <mergeCell ref="Q514:Q515"/>
    <mergeCell ref="Z330:Z331"/>
    <mergeCell ref="AC136:AC138"/>
    <mergeCell ref="AC133:AC135"/>
    <mergeCell ref="AE124:AE126"/>
    <mergeCell ref="AC124:AC126"/>
    <mergeCell ref="AE181:AE182"/>
    <mergeCell ref="AE148:AE149"/>
    <mergeCell ref="AC148:AC149"/>
    <mergeCell ref="AE106:AE107"/>
    <mergeCell ref="AC208:AC209"/>
    <mergeCell ref="AE210:AE212"/>
    <mergeCell ref="AC228:AC229"/>
    <mergeCell ref="AC118:AC120"/>
    <mergeCell ref="AC294:AC296"/>
    <mergeCell ref="AE290:AE291"/>
    <mergeCell ref="AC286:AC287"/>
    <mergeCell ref="AC346:AC347"/>
    <mergeCell ref="AC556:AC557"/>
    <mergeCell ref="AE452:AE453"/>
    <mergeCell ref="AD634:AD635"/>
    <mergeCell ref="AE624:AE625"/>
    <mergeCell ref="AD616:AD617"/>
    <mergeCell ref="AE614:AE615"/>
    <mergeCell ref="AD600:AD601"/>
    <mergeCell ref="AC262:AC264"/>
    <mergeCell ref="AC284:AC285"/>
    <mergeCell ref="AC571:AC572"/>
    <mergeCell ref="AC248:AC250"/>
    <mergeCell ref="AC240:AC242"/>
    <mergeCell ref="AE238:AE239"/>
    <mergeCell ref="AC238:AC239"/>
    <mergeCell ref="AC277:AC279"/>
    <mergeCell ref="AE266:AE268"/>
    <mergeCell ref="AC245:AC247"/>
    <mergeCell ref="AE243:AE244"/>
    <mergeCell ref="AE259:AE261"/>
    <mergeCell ref="AE262:AE264"/>
    <mergeCell ref="AC266:AC268"/>
    <mergeCell ref="AC272:AC274"/>
    <mergeCell ref="AE284:AE285"/>
    <mergeCell ref="AE282:AE283"/>
    <mergeCell ref="AE133:AE135"/>
    <mergeCell ref="AC407:AC409"/>
    <mergeCell ref="AC230:AC232"/>
    <mergeCell ref="AE514:AE515"/>
    <mergeCell ref="AC514:AC515"/>
    <mergeCell ref="AC309:AC310"/>
    <mergeCell ref="AE305:AE306"/>
    <mergeCell ref="AC305:AC306"/>
    <mergeCell ref="AC233:AC234"/>
    <mergeCell ref="AE215:AE216"/>
    <mergeCell ref="AC373:AC375"/>
    <mergeCell ref="AE294:AE296"/>
    <mergeCell ref="AC282:AC283"/>
    <mergeCell ref="AE418:AE419"/>
    <mergeCell ref="AE431:AE433"/>
    <mergeCell ref="AE469:AE470"/>
    <mergeCell ref="AC275:AC276"/>
    <mergeCell ref="AD622:AD623"/>
    <mergeCell ref="AD626:AD627"/>
    <mergeCell ref="AE142:AE144"/>
    <mergeCell ref="AE130:AE132"/>
    <mergeCell ref="AC139:AC141"/>
    <mergeCell ref="AC159:AC161"/>
    <mergeCell ref="AC162:AC163"/>
    <mergeCell ref="AE162:AE163"/>
    <mergeCell ref="AE636:AE637"/>
    <mergeCell ref="AD614:AD615"/>
    <mergeCell ref="AD652:AD653"/>
    <mergeCell ref="AD640:AD641"/>
    <mergeCell ref="AD594:AD595"/>
    <mergeCell ref="AE594:AE595"/>
    <mergeCell ref="AC336:AC338"/>
    <mergeCell ref="AE481:AE482"/>
    <mergeCell ref="AE571:AE572"/>
    <mergeCell ref="AE14:AE15"/>
    <mergeCell ref="AC14:AC15"/>
    <mergeCell ref="AE92:AE93"/>
    <mergeCell ref="AC97:AC99"/>
    <mergeCell ref="AC66:AC67"/>
    <mergeCell ref="AE59:AE60"/>
    <mergeCell ref="AE34:AE36"/>
    <mergeCell ref="AC34:AC36"/>
    <mergeCell ref="AE118:AE120"/>
    <mergeCell ref="AE48:AE51"/>
    <mergeCell ref="AC48:AC51"/>
    <mergeCell ref="AD636:AD637"/>
    <mergeCell ref="AE604:AE605"/>
    <mergeCell ref="AE606:AE607"/>
    <mergeCell ref="AC606:AC607"/>
    <mergeCell ref="AC642:AC643"/>
    <mergeCell ref="AE640:AE641"/>
    <mergeCell ref="AC68:AC70"/>
    <mergeCell ref="AE63:AE65"/>
    <mergeCell ref="AC63:AC65"/>
    <mergeCell ref="AE61:AE62"/>
    <mergeCell ref="AE76:AE78"/>
    <mergeCell ref="AC76:AC78"/>
    <mergeCell ref="AC61:AC62"/>
    <mergeCell ref="AE87:AE88"/>
    <mergeCell ref="AC87:AC88"/>
    <mergeCell ref="AE84:AE86"/>
    <mergeCell ref="AC115:AC117"/>
    <mergeCell ref="AD638:AD639"/>
    <mergeCell ref="AC92:AC93"/>
    <mergeCell ref="AE89:AE91"/>
    <mergeCell ref="AC89:AC91"/>
    <mergeCell ref="AC616:AC617"/>
    <mergeCell ref="AC525:AC526"/>
    <mergeCell ref="AE113:AE114"/>
    <mergeCell ref="AC113:AC114"/>
    <mergeCell ref="AE111:AE112"/>
    <mergeCell ref="AC111:AC112"/>
    <mergeCell ref="AC108:AC110"/>
    <mergeCell ref="AC173:AC175"/>
    <mergeCell ref="AE171:AE172"/>
    <mergeCell ref="AC168:AC170"/>
    <mergeCell ref="AE165:AE167"/>
    <mergeCell ref="AC165:AC167"/>
    <mergeCell ref="AE156:AE158"/>
    <mergeCell ref="AC153:AC155"/>
    <mergeCell ref="AE145:AE147"/>
    <mergeCell ref="AC145:AC147"/>
    <mergeCell ref="AC142:AC144"/>
    <mergeCell ref="AG189:AG190"/>
    <mergeCell ref="AF189:AF190"/>
    <mergeCell ref="AE189:AE190"/>
    <mergeCell ref="AC189:AC190"/>
    <mergeCell ref="AG186:AG188"/>
    <mergeCell ref="AF186:AF188"/>
    <mergeCell ref="AE186:AE188"/>
    <mergeCell ref="AC186:AC188"/>
    <mergeCell ref="X378:X379"/>
    <mergeCell ref="R431:R433"/>
    <mergeCell ref="AB318:AB319"/>
    <mergeCell ref="AC378:AC379"/>
    <mergeCell ref="Z378:Z379"/>
    <mergeCell ref="X484:X486"/>
    <mergeCell ref="Q568:Q569"/>
    <mergeCell ref="AB403:AB404"/>
    <mergeCell ref="AB405:AB406"/>
    <mergeCell ref="AE367:AE369"/>
    <mergeCell ref="AE380:AE381"/>
    <mergeCell ref="AE360:AE362"/>
    <mergeCell ref="AB275:AB276"/>
    <mergeCell ref="AC300:AC302"/>
    <mergeCell ref="AE297:AE298"/>
    <mergeCell ref="AC297:AC298"/>
    <mergeCell ref="AE420:AE422"/>
    <mergeCell ref="AE277:AE279"/>
    <mergeCell ref="AB367:AB369"/>
    <mergeCell ref="AC313:AC314"/>
    <mergeCell ref="AC290:AC291"/>
    <mergeCell ref="AC330:AC331"/>
    <mergeCell ref="AC311:AC312"/>
    <mergeCell ref="Z297:Z298"/>
    <mergeCell ref="AC420:AC422"/>
    <mergeCell ref="AE387:AE389"/>
    <mergeCell ref="V272:V274"/>
    <mergeCell ref="Z269:Z270"/>
    <mergeCell ref="V294:V296"/>
    <mergeCell ref="AG431:AG433"/>
    <mergeCell ref="AB284:AB285"/>
    <mergeCell ref="AE245:AE247"/>
    <mergeCell ref="AB565:AB567"/>
    <mergeCell ref="AB487:AB488"/>
    <mergeCell ref="AB380:AB381"/>
    <mergeCell ref="AA473:AA474"/>
    <mergeCell ref="Z481:Z482"/>
    <mergeCell ref="AA565:AA567"/>
    <mergeCell ref="Z479:Z480"/>
    <mergeCell ref="AA560:AA561"/>
    <mergeCell ref="X410:X411"/>
    <mergeCell ref="R407:R409"/>
    <mergeCell ref="V407:V409"/>
    <mergeCell ref="Z309:Z310"/>
    <mergeCell ref="AA305:AA306"/>
    <mergeCell ref="AB330:AB331"/>
    <mergeCell ref="V378:V379"/>
    <mergeCell ref="R414:R415"/>
    <mergeCell ref="Q469:Q470"/>
    <mergeCell ref="X562:X564"/>
    <mergeCell ref="Q556:Q557"/>
    <mergeCell ref="V336:V338"/>
    <mergeCell ref="R373:R375"/>
    <mergeCell ref="X373:X375"/>
    <mergeCell ref="X363:X364"/>
    <mergeCell ref="R403:R404"/>
    <mergeCell ref="Q534:Q535"/>
    <mergeCell ref="M579:M580"/>
    <mergeCell ref="Q571:Q572"/>
    <mergeCell ref="Q484:Q486"/>
    <mergeCell ref="Q493:Q495"/>
    <mergeCell ref="AC390:AC391"/>
    <mergeCell ref="AB373:AB375"/>
    <mergeCell ref="Z407:Z409"/>
    <mergeCell ref="X427:X429"/>
    <mergeCell ref="AC363:AC364"/>
    <mergeCell ref="AB498:AB499"/>
    <mergeCell ref="AE286:AE287"/>
    <mergeCell ref="AE269:AE270"/>
    <mergeCell ref="AE248:AE250"/>
    <mergeCell ref="AC594:AC595"/>
    <mergeCell ref="AC592:AC593"/>
    <mergeCell ref="Q498:Q499"/>
    <mergeCell ref="AG202:AG204"/>
    <mergeCell ref="AF202:AF204"/>
    <mergeCell ref="AC202:AC204"/>
    <mergeCell ref="AC197:AC198"/>
    <mergeCell ref="AG194:AG196"/>
    <mergeCell ref="AF194:AF196"/>
    <mergeCell ref="AE194:AE196"/>
    <mergeCell ref="AC194:AC196"/>
    <mergeCell ref="AG191:AG192"/>
    <mergeCell ref="AF191:AF192"/>
    <mergeCell ref="AE191:AE193"/>
    <mergeCell ref="AC191:AC193"/>
    <mergeCell ref="AE579:AE580"/>
    <mergeCell ref="AE309:AE310"/>
    <mergeCell ref="AB473:AB474"/>
    <mergeCell ref="AB560:AB561"/>
    <mergeCell ref="AB525:AB526"/>
    <mergeCell ref="Z420:Z422"/>
    <mergeCell ref="AE313:AE314"/>
    <mergeCell ref="AE378:AE379"/>
    <mergeCell ref="AC418:AC419"/>
    <mergeCell ref="AC414:AC415"/>
    <mergeCell ref="AE403:AE404"/>
    <mergeCell ref="AF414:AF415"/>
    <mergeCell ref="AE479:AE480"/>
    <mergeCell ref="AE473:AE474"/>
    <mergeCell ref="AF452:AF453"/>
    <mergeCell ref="AC550:AC551"/>
    <mergeCell ref="AE272:AE274"/>
    <mergeCell ref="X305:X306"/>
    <mergeCell ref="AB277:AB279"/>
    <mergeCell ref="AB272:AB274"/>
    <mergeCell ref="AB286:AB287"/>
    <mergeCell ref="AC252:AC253"/>
    <mergeCell ref="AG427:AG428"/>
    <mergeCell ref="AG424:AG426"/>
    <mergeCell ref="AE552:AE553"/>
    <mergeCell ref="AE550:AE551"/>
    <mergeCell ref="AE534:AE535"/>
    <mergeCell ref="AC534:AC535"/>
    <mergeCell ref="AB514:AB515"/>
    <mergeCell ref="AC562:AC564"/>
    <mergeCell ref="X300:X302"/>
    <mergeCell ref="Z290:Z291"/>
    <mergeCell ref="AC288:AC289"/>
    <mergeCell ref="Z434:Z435"/>
    <mergeCell ref="R562:R564"/>
    <mergeCell ref="AD664:AD665"/>
    <mergeCell ref="AD644:AD645"/>
    <mergeCell ref="AC565:AC567"/>
    <mergeCell ref="AD630:AD631"/>
    <mergeCell ref="AC630:AC631"/>
    <mergeCell ref="AC608:AC609"/>
    <mergeCell ref="AD608:AD609"/>
    <mergeCell ref="AD648:AD649"/>
    <mergeCell ref="AB636:AB637"/>
    <mergeCell ref="AB630:AB631"/>
    <mergeCell ref="AB626:AB627"/>
    <mergeCell ref="Z648:Z649"/>
    <mergeCell ref="AA424:AA426"/>
    <mergeCell ref="AB534:AB535"/>
    <mergeCell ref="AB552:AB553"/>
    <mergeCell ref="AB481:AB482"/>
    <mergeCell ref="AA571:AA572"/>
    <mergeCell ref="R534:R535"/>
    <mergeCell ref="AA556:AA557"/>
    <mergeCell ref="Z476:Z478"/>
    <mergeCell ref="X560:X561"/>
    <mergeCell ref="Z514:Z515"/>
    <mergeCell ref="X493:X495"/>
    <mergeCell ref="Z550:Z551"/>
    <mergeCell ref="Z556:Z557"/>
    <mergeCell ref="Z610:Z611"/>
    <mergeCell ref="X616:X617"/>
    <mergeCell ref="X510:X512"/>
    <mergeCell ref="V498:V499"/>
    <mergeCell ref="M636:M637"/>
    <mergeCell ref="AC634:AC635"/>
    <mergeCell ref="M481:M482"/>
    <mergeCell ref="M452:M453"/>
    <mergeCell ref="N556:N557"/>
    <mergeCell ref="M550:M551"/>
    <mergeCell ref="M534:M535"/>
    <mergeCell ref="M424:M426"/>
    <mergeCell ref="M594:M595"/>
    <mergeCell ref="M592:M593"/>
    <mergeCell ref="M596:M597"/>
    <mergeCell ref="M612:M613"/>
    <mergeCell ref="M479:M480"/>
    <mergeCell ref="AB614:AB615"/>
    <mergeCell ref="Z628:Z629"/>
    <mergeCell ref="Z604:Z605"/>
    <mergeCell ref="M638:M639"/>
    <mergeCell ref="M600:M601"/>
    <mergeCell ref="AB634:AB635"/>
    <mergeCell ref="AB638:AB639"/>
    <mergeCell ref="AB606:AB607"/>
    <mergeCell ref="V600:V601"/>
    <mergeCell ref="Z598:Z599"/>
    <mergeCell ref="AB600:AB601"/>
    <mergeCell ref="Z622:Z623"/>
    <mergeCell ref="Z630:Z631"/>
    <mergeCell ref="AD628:AD629"/>
    <mergeCell ref="Z636:Z637"/>
    <mergeCell ref="V612:V613"/>
    <mergeCell ref="AC620:AC621"/>
    <mergeCell ref="AC614:AC615"/>
    <mergeCell ref="AC604:AC605"/>
    <mergeCell ref="Z612:Z613"/>
    <mergeCell ref="Z632:Z633"/>
    <mergeCell ref="AD596:AD597"/>
    <mergeCell ref="AD602:AD603"/>
    <mergeCell ref="AE592:AE593"/>
    <mergeCell ref="AB360:AB362"/>
    <mergeCell ref="AE300:AE302"/>
    <mergeCell ref="AB309:AB310"/>
    <mergeCell ref="AB311:AB312"/>
    <mergeCell ref="X336:X338"/>
    <mergeCell ref="AE510:AE512"/>
    <mergeCell ref="AC510:AC512"/>
    <mergeCell ref="AE504:AE506"/>
    <mergeCell ref="AE493:AE495"/>
    <mergeCell ref="AC493:AC495"/>
    <mergeCell ref="AE660:AE661"/>
    <mergeCell ref="Z484:Z486"/>
    <mergeCell ref="R514:R515"/>
    <mergeCell ref="X644:X645"/>
    <mergeCell ref="Z644:Z645"/>
    <mergeCell ref="Z646:Z647"/>
    <mergeCell ref="AB612:AB613"/>
    <mergeCell ref="AB624:AB625"/>
    <mergeCell ref="M614:M615"/>
    <mergeCell ref="AB344:AB345"/>
    <mergeCell ref="AB378:AB379"/>
    <mergeCell ref="Z367:Z369"/>
    <mergeCell ref="Q642:Q643"/>
    <mergeCell ref="AB618:AB619"/>
    <mergeCell ref="AC666:AC667"/>
    <mergeCell ref="AD654:AD655"/>
    <mergeCell ref="AB620:AB621"/>
    <mergeCell ref="AC602:AC603"/>
    <mergeCell ref="Z510:Z512"/>
    <mergeCell ref="AB608:AB609"/>
    <mergeCell ref="AB469:AB470"/>
    <mergeCell ref="AB640:AB641"/>
    <mergeCell ref="AD612:AD613"/>
    <mergeCell ref="AD592:AD593"/>
    <mergeCell ref="AA452:AA453"/>
    <mergeCell ref="AB648:AB649"/>
    <mergeCell ref="AB431:AB433"/>
    <mergeCell ref="AB427:AB429"/>
    <mergeCell ref="AB424:AB426"/>
    <mergeCell ref="AC380:AC381"/>
    <mergeCell ref="Z380:Z381"/>
    <mergeCell ref="Z638:Z639"/>
    <mergeCell ref="Z390:Z391"/>
    <mergeCell ref="AA431:AA433"/>
    <mergeCell ref="AA427:AA428"/>
    <mergeCell ref="AC427:AC429"/>
    <mergeCell ref="AC424:AC426"/>
    <mergeCell ref="Z414:Z415"/>
    <mergeCell ref="AA418:AA419"/>
    <mergeCell ref="AA420:AA422"/>
    <mergeCell ref="Z418:Z419"/>
    <mergeCell ref="AB550:AB551"/>
    <mergeCell ref="AB510:AB512"/>
    <mergeCell ref="Q487:Q488"/>
    <mergeCell ref="AD598:AD599"/>
    <mergeCell ref="Z525:Z526"/>
    <mergeCell ref="Z624:Z625"/>
    <mergeCell ref="Z626:Z627"/>
    <mergeCell ref="AB616:AB617"/>
    <mergeCell ref="AB604:AB605"/>
    <mergeCell ref="AB632:AB633"/>
    <mergeCell ref="AB527:AB528"/>
    <mergeCell ref="AC598:AC599"/>
    <mergeCell ref="AC596:AC597"/>
    <mergeCell ref="AB571:AB572"/>
    <mergeCell ref="AB387:AB389"/>
    <mergeCell ref="AB562:AB564"/>
    <mergeCell ref="Z565:Z567"/>
    <mergeCell ref="AA579:AA580"/>
    <mergeCell ref="AE596:AE597"/>
    <mergeCell ref="AB596:AB597"/>
    <mergeCell ref="AB598:AB599"/>
    <mergeCell ref="AB592:AB593"/>
    <mergeCell ref="AB594:AB595"/>
    <mergeCell ref="AC527:AC528"/>
    <mergeCell ref="X598:X599"/>
    <mergeCell ref="AB410:AB411"/>
    <mergeCell ref="AC367:AC369"/>
    <mergeCell ref="Z363:Z364"/>
    <mergeCell ref="Z344:Z345"/>
    <mergeCell ref="AE410:AE411"/>
    <mergeCell ref="AE407:AE409"/>
    <mergeCell ref="AB390:AB391"/>
    <mergeCell ref="AC318:AC319"/>
    <mergeCell ref="Z534:Z535"/>
    <mergeCell ref="AB407:AB409"/>
    <mergeCell ref="Z600:Z601"/>
    <mergeCell ref="Z579:Z580"/>
    <mergeCell ref="V410:V411"/>
    <mergeCell ref="Z592:Z593"/>
    <mergeCell ref="Z568:Z569"/>
    <mergeCell ref="Z504:Z506"/>
    <mergeCell ref="R493:R495"/>
    <mergeCell ref="AB288:AB289"/>
    <mergeCell ref="X469:X470"/>
    <mergeCell ref="X407:X409"/>
    <mergeCell ref="X414:X415"/>
    <mergeCell ref="AE390:AE391"/>
    <mergeCell ref="AE556:AE557"/>
    <mergeCell ref="AE560:AE561"/>
    <mergeCell ref="AC560:AC561"/>
    <mergeCell ref="AB556:AB557"/>
    <mergeCell ref="AA481:AA482"/>
    <mergeCell ref="V514:V515"/>
    <mergeCell ref="X403:X404"/>
    <mergeCell ref="V527:V528"/>
    <mergeCell ref="V427:V429"/>
    <mergeCell ref="X594:X595"/>
    <mergeCell ref="Z360:Z362"/>
    <mergeCell ref="X360:X362"/>
    <mergeCell ref="AE346:AE347"/>
    <mergeCell ref="X313:X314"/>
    <mergeCell ref="X311:X312"/>
    <mergeCell ref="AB336:AB338"/>
    <mergeCell ref="AC344:AC345"/>
    <mergeCell ref="R479:R480"/>
    <mergeCell ref="AC452:AC453"/>
    <mergeCell ref="B787:B788"/>
    <mergeCell ref="B758:B759"/>
    <mergeCell ref="C758:C759"/>
    <mergeCell ref="B785:B786"/>
    <mergeCell ref="B722:B723"/>
    <mergeCell ref="F682:F683"/>
    <mergeCell ref="E787:E788"/>
    <mergeCell ref="E830:E832"/>
    <mergeCell ref="R760:R761"/>
    <mergeCell ref="G764:G765"/>
    <mergeCell ref="F787:F788"/>
    <mergeCell ref="C821:C823"/>
    <mergeCell ref="K830:K832"/>
    <mergeCell ref="I762:I763"/>
    <mergeCell ref="J821:J823"/>
    <mergeCell ref="I764:I765"/>
    <mergeCell ref="J764:J765"/>
    <mergeCell ref="J785:J786"/>
    <mergeCell ref="B666:B667"/>
    <mergeCell ref="B670:B671"/>
    <mergeCell ref="H626:H627"/>
    <mergeCell ref="I626:I627"/>
    <mergeCell ref="I618:I619"/>
    <mergeCell ref="D628:D629"/>
    <mergeCell ref="J620:J621"/>
    <mergeCell ref="F644:F645"/>
    <mergeCell ref="E648:E649"/>
    <mergeCell ref="I646:I647"/>
    <mergeCell ref="J646:J647"/>
    <mergeCell ref="H642:H643"/>
    <mergeCell ref="E628:E629"/>
    <mergeCell ref="C628:C629"/>
    <mergeCell ref="C638:C639"/>
    <mergeCell ref="E638:E639"/>
    <mergeCell ref="G638:G639"/>
    <mergeCell ref="H638:H639"/>
    <mergeCell ref="B656:B657"/>
    <mergeCell ref="B650:B651"/>
    <mergeCell ref="E650:E651"/>
    <mergeCell ref="C664:C665"/>
    <mergeCell ref="C668:C669"/>
    <mergeCell ref="B654:B655"/>
    <mergeCell ref="B632:B633"/>
    <mergeCell ref="B634:B635"/>
    <mergeCell ref="B668:B669"/>
    <mergeCell ref="G628:G629"/>
    <mergeCell ref="H628:H629"/>
    <mergeCell ref="C626:C627"/>
    <mergeCell ref="F642:F643"/>
    <mergeCell ref="D666:D667"/>
    <mergeCell ref="C666:C667"/>
    <mergeCell ref="I648:I649"/>
    <mergeCell ref="F656:F657"/>
    <mergeCell ref="E662:E663"/>
    <mergeCell ref="E658:E659"/>
    <mergeCell ref="I670:I671"/>
    <mergeCell ref="B680:B681"/>
    <mergeCell ref="D722:D723"/>
    <mergeCell ref="J680:J681"/>
    <mergeCell ref="C640:C641"/>
    <mergeCell ref="E634:E635"/>
    <mergeCell ref="J658:J659"/>
    <mergeCell ref="C662:C663"/>
    <mergeCell ref="I644:I645"/>
    <mergeCell ref="J877:J878"/>
    <mergeCell ref="M762:M763"/>
    <mergeCell ref="B821:B823"/>
    <mergeCell ref="M676:M677"/>
    <mergeCell ref="Q676:Q677"/>
    <mergeCell ref="M877:M878"/>
    <mergeCell ref="M682:M683"/>
    <mergeCell ref="B760:B761"/>
    <mergeCell ref="B764:B765"/>
    <mergeCell ref="G612:G613"/>
    <mergeCell ref="H612:H613"/>
    <mergeCell ref="B614:B615"/>
    <mergeCell ref="B636:B637"/>
    <mergeCell ref="E666:E667"/>
    <mergeCell ref="F660:F661"/>
    <mergeCell ref="D638:D639"/>
    <mergeCell ref="F634:F635"/>
    <mergeCell ref="E624:E625"/>
    <mergeCell ref="F624:F625"/>
    <mergeCell ref="G624:G625"/>
    <mergeCell ref="B672:B673"/>
    <mergeCell ref="E760:E761"/>
    <mergeCell ref="G654:G655"/>
    <mergeCell ref="F654:F655"/>
    <mergeCell ref="F650:F651"/>
    <mergeCell ref="H654:H655"/>
    <mergeCell ref="I654:I655"/>
    <mergeCell ref="C674:C675"/>
    <mergeCell ref="I682:I683"/>
    <mergeCell ref="D821:D823"/>
    <mergeCell ref="I722:I723"/>
    <mergeCell ref="K722:K723"/>
    <mergeCell ref="D676:D677"/>
    <mergeCell ref="B676:B677"/>
    <mergeCell ref="C622:C623"/>
    <mergeCell ref="E670:E671"/>
    <mergeCell ref="C634:C635"/>
    <mergeCell ref="D634:D635"/>
    <mergeCell ref="C650:C651"/>
    <mergeCell ref="F638:F639"/>
    <mergeCell ref="B652:B653"/>
    <mergeCell ref="I652:I653"/>
    <mergeCell ref="D648:D649"/>
    <mergeCell ref="C646:C647"/>
    <mergeCell ref="H652:H653"/>
    <mergeCell ref="B658:B659"/>
    <mergeCell ref="G650:G651"/>
    <mergeCell ref="I674:I675"/>
    <mergeCell ref="K672:K673"/>
    <mergeCell ref="F668:F669"/>
    <mergeCell ref="C654:C655"/>
    <mergeCell ref="F628:F629"/>
    <mergeCell ref="J622:J623"/>
    <mergeCell ref="K636:K637"/>
    <mergeCell ref="I628:I629"/>
    <mergeCell ref="H650:H651"/>
    <mergeCell ref="D672:D673"/>
    <mergeCell ref="E672:E673"/>
    <mergeCell ref="K654:K655"/>
    <mergeCell ref="K638:K639"/>
    <mergeCell ref="B660:B661"/>
    <mergeCell ref="B662:B663"/>
    <mergeCell ref="G642:G643"/>
    <mergeCell ref="B664:B665"/>
    <mergeCell ref="J642:J643"/>
    <mergeCell ref="H648:H649"/>
    <mergeCell ref="I634:I635"/>
    <mergeCell ref="I632:I633"/>
    <mergeCell ref="G662:G663"/>
    <mergeCell ref="G678:G679"/>
    <mergeCell ref="G658:G659"/>
    <mergeCell ref="C670:C671"/>
    <mergeCell ref="C672:C673"/>
    <mergeCell ref="E668:E669"/>
    <mergeCell ref="E678:E679"/>
    <mergeCell ref="F678:F679"/>
    <mergeCell ref="E680:E681"/>
    <mergeCell ref="G680:G681"/>
    <mergeCell ref="J722:J723"/>
    <mergeCell ref="J660:J661"/>
    <mergeCell ref="J644:J645"/>
    <mergeCell ref="I642:I643"/>
    <mergeCell ref="B674:B675"/>
    <mergeCell ref="I666:I667"/>
    <mergeCell ref="G648:G649"/>
    <mergeCell ref="H662:H663"/>
    <mergeCell ref="B648:B649"/>
    <mergeCell ref="B646:B647"/>
    <mergeCell ref="D640:D641"/>
    <mergeCell ref="E660:E661"/>
    <mergeCell ref="G644:G645"/>
    <mergeCell ref="G640:G641"/>
    <mergeCell ref="E644:E645"/>
    <mergeCell ref="C636:C637"/>
    <mergeCell ref="C722:C723"/>
    <mergeCell ref="D680:D681"/>
    <mergeCell ref="C632:C633"/>
    <mergeCell ref="E632:E633"/>
    <mergeCell ref="G632:G633"/>
    <mergeCell ref="D636:D637"/>
    <mergeCell ref="E646:E647"/>
    <mergeCell ref="D644:D645"/>
    <mergeCell ref="G670:G671"/>
    <mergeCell ref="D670:D671"/>
    <mergeCell ref="D658:D659"/>
    <mergeCell ref="H640:H641"/>
    <mergeCell ref="D642:D643"/>
    <mergeCell ref="E636:E637"/>
    <mergeCell ref="F636:F637"/>
    <mergeCell ref="F658:F659"/>
    <mergeCell ref="D664:D665"/>
    <mergeCell ref="G656:G657"/>
    <mergeCell ref="I636:I637"/>
    <mergeCell ref="H715:H716"/>
    <mergeCell ref="I678:I679"/>
    <mergeCell ref="H666:H667"/>
    <mergeCell ref="J656:J657"/>
    <mergeCell ref="F722:F723"/>
    <mergeCell ref="J676:J677"/>
    <mergeCell ref="C676:C677"/>
    <mergeCell ref="C680:C681"/>
    <mergeCell ref="F632:F633"/>
    <mergeCell ref="F646:F647"/>
    <mergeCell ref="C630:C631"/>
    <mergeCell ref="D630:D631"/>
    <mergeCell ref="E614:E615"/>
    <mergeCell ref="D624:D625"/>
    <mergeCell ref="H622:H623"/>
    <mergeCell ref="B644:B645"/>
    <mergeCell ref="B640:B641"/>
    <mergeCell ref="D596:D597"/>
    <mergeCell ref="C598:C599"/>
    <mergeCell ref="D626:D627"/>
    <mergeCell ref="B610:B611"/>
    <mergeCell ref="B628:B629"/>
    <mergeCell ref="B622:B623"/>
    <mergeCell ref="B642:B643"/>
    <mergeCell ref="E606:E607"/>
    <mergeCell ref="H579:H580"/>
    <mergeCell ref="E602:E603"/>
    <mergeCell ref="E604:E605"/>
    <mergeCell ref="B624:B625"/>
    <mergeCell ref="C592:C593"/>
    <mergeCell ref="F596:F597"/>
    <mergeCell ref="B626:B627"/>
    <mergeCell ref="E630:E631"/>
    <mergeCell ref="G630:G631"/>
    <mergeCell ref="H630:H631"/>
    <mergeCell ref="F630:F631"/>
    <mergeCell ref="B596:B597"/>
    <mergeCell ref="H610:H611"/>
    <mergeCell ref="H634:H635"/>
    <mergeCell ref="H618:H619"/>
    <mergeCell ref="F606:F607"/>
    <mergeCell ref="G606:G607"/>
    <mergeCell ref="H606:H607"/>
    <mergeCell ref="E596:E597"/>
    <mergeCell ref="D618:D619"/>
    <mergeCell ref="E618:E619"/>
    <mergeCell ref="F594:F595"/>
    <mergeCell ref="G604:G605"/>
    <mergeCell ref="H604:H605"/>
    <mergeCell ref="G602:G603"/>
    <mergeCell ref="H602:H603"/>
    <mergeCell ref="E642:E643"/>
    <mergeCell ref="G636:G637"/>
    <mergeCell ref="C644:C645"/>
    <mergeCell ref="G620:G621"/>
    <mergeCell ref="G634:G635"/>
    <mergeCell ref="B630:B631"/>
    <mergeCell ref="B594:B595"/>
    <mergeCell ref="B638:B639"/>
    <mergeCell ref="E640:E641"/>
    <mergeCell ref="G622:G623"/>
    <mergeCell ref="F640:F641"/>
    <mergeCell ref="H636:H637"/>
    <mergeCell ref="F622:F623"/>
    <mergeCell ref="D614:D615"/>
    <mergeCell ref="G592:G593"/>
    <mergeCell ref="F626:F627"/>
    <mergeCell ref="D598:D599"/>
    <mergeCell ref="D632:D633"/>
    <mergeCell ref="H632:H633"/>
    <mergeCell ref="C431:C433"/>
    <mergeCell ref="E565:E567"/>
    <mergeCell ref="J606:J607"/>
    <mergeCell ref="E622:E623"/>
    <mergeCell ref="D616:D617"/>
    <mergeCell ref="D493:D495"/>
    <mergeCell ref="G550:G551"/>
    <mergeCell ref="C610:C611"/>
    <mergeCell ref="C600:C601"/>
    <mergeCell ref="D606:D607"/>
    <mergeCell ref="D604:D605"/>
    <mergeCell ref="D608:D609"/>
    <mergeCell ref="F602:F603"/>
    <mergeCell ref="I598:I599"/>
    <mergeCell ref="I479:I480"/>
    <mergeCell ref="J556:J557"/>
    <mergeCell ref="B579:B580"/>
    <mergeCell ref="E487:E488"/>
    <mergeCell ref="D487:D488"/>
    <mergeCell ref="C594:C595"/>
    <mergeCell ref="D610:D611"/>
    <mergeCell ref="C608:C609"/>
    <mergeCell ref="G534:G535"/>
    <mergeCell ref="F560:F561"/>
    <mergeCell ref="H481:H482"/>
    <mergeCell ref="C616:C617"/>
    <mergeCell ref="B612:B613"/>
    <mergeCell ref="B604:B605"/>
    <mergeCell ref="B602:B603"/>
    <mergeCell ref="D612:D613"/>
    <mergeCell ref="E612:E613"/>
    <mergeCell ref="G616:G617"/>
    <mergeCell ref="H616:H617"/>
    <mergeCell ref="I594:I595"/>
    <mergeCell ref="J596:J597"/>
    <mergeCell ref="C604:C605"/>
    <mergeCell ref="I610:I611"/>
    <mergeCell ref="I612:I613"/>
    <mergeCell ref="F614:F615"/>
    <mergeCell ref="I616:I617"/>
    <mergeCell ref="G610:G611"/>
    <mergeCell ref="G614:G615"/>
    <mergeCell ref="I596:I597"/>
    <mergeCell ref="I614:I615"/>
    <mergeCell ref="G493:G495"/>
    <mergeCell ref="E568:E569"/>
    <mergeCell ref="I620:I621"/>
    <mergeCell ref="J612:J613"/>
    <mergeCell ref="F571:F572"/>
    <mergeCell ref="D556:D557"/>
    <mergeCell ref="H498:H499"/>
    <mergeCell ref="G571:G572"/>
    <mergeCell ref="E579:E580"/>
    <mergeCell ref="E571:E572"/>
    <mergeCell ref="F534:F535"/>
    <mergeCell ref="B620:B621"/>
    <mergeCell ref="F620:F621"/>
    <mergeCell ref="F525:F526"/>
    <mergeCell ref="D550:D551"/>
    <mergeCell ref="G568:G569"/>
    <mergeCell ref="G579:G580"/>
    <mergeCell ref="E534:E535"/>
    <mergeCell ref="D560:D561"/>
    <mergeCell ref="C565:C567"/>
    <mergeCell ref="G565:G567"/>
    <mergeCell ref="I604:I605"/>
    <mergeCell ref="H596:H597"/>
    <mergeCell ref="B618:B619"/>
    <mergeCell ref="E626:E627"/>
    <mergeCell ref="D622:D623"/>
    <mergeCell ref="I622:I623"/>
    <mergeCell ref="F604:F605"/>
    <mergeCell ref="H620:H621"/>
    <mergeCell ref="E608:E609"/>
    <mergeCell ref="B571:B572"/>
    <mergeCell ref="J614:J615"/>
    <mergeCell ref="H614:H615"/>
    <mergeCell ref="I624:I625"/>
    <mergeCell ref="G618:G619"/>
    <mergeCell ref="C618:C619"/>
    <mergeCell ref="C620:C621"/>
    <mergeCell ref="I592:I593"/>
    <mergeCell ref="C571:C572"/>
    <mergeCell ref="J594:J595"/>
    <mergeCell ref="I608:I609"/>
    <mergeCell ref="E620:E621"/>
    <mergeCell ref="D620:D621"/>
    <mergeCell ref="I602:I603"/>
    <mergeCell ref="C602:C603"/>
    <mergeCell ref="H600:H601"/>
    <mergeCell ref="G596:G597"/>
    <mergeCell ref="C612:C613"/>
    <mergeCell ref="C614:C615"/>
    <mergeCell ref="G608:G609"/>
    <mergeCell ref="F618:F619"/>
    <mergeCell ref="C606:C607"/>
    <mergeCell ref="D600:D601"/>
    <mergeCell ref="G626:G627"/>
    <mergeCell ref="B387:B389"/>
    <mergeCell ref="H390:H391"/>
    <mergeCell ref="H414:H415"/>
    <mergeCell ref="J562:J564"/>
    <mergeCell ref="H568:H569"/>
    <mergeCell ref="B487:B488"/>
    <mergeCell ref="G469:G470"/>
    <mergeCell ref="B525:B526"/>
    <mergeCell ref="C476:C478"/>
    <mergeCell ref="B592:B593"/>
    <mergeCell ref="B606:B607"/>
    <mergeCell ref="B598:B599"/>
    <mergeCell ref="I476:I478"/>
    <mergeCell ref="B484:B486"/>
    <mergeCell ref="J427:J429"/>
    <mergeCell ref="F476:F478"/>
    <mergeCell ref="E560:E561"/>
    <mergeCell ref="I431:I433"/>
    <mergeCell ref="J514:J515"/>
    <mergeCell ref="C624:C625"/>
    <mergeCell ref="B600:B601"/>
    <mergeCell ref="B608:B609"/>
    <mergeCell ref="B616:B617"/>
    <mergeCell ref="D579:D580"/>
    <mergeCell ref="J616:J617"/>
    <mergeCell ref="I568:I569"/>
    <mergeCell ref="G598:G599"/>
    <mergeCell ref="G600:G601"/>
    <mergeCell ref="G594:G595"/>
    <mergeCell ref="H592:H593"/>
    <mergeCell ref="J592:J593"/>
    <mergeCell ref="I493:I495"/>
    <mergeCell ref="G514:G515"/>
    <mergeCell ref="B565:B567"/>
    <mergeCell ref="F562:F564"/>
    <mergeCell ref="D452:D453"/>
    <mergeCell ref="C568:C569"/>
    <mergeCell ref="J560:J561"/>
    <mergeCell ref="B552:B553"/>
    <mergeCell ref="D571:D572"/>
    <mergeCell ref="I565:I567"/>
    <mergeCell ref="F552:F553"/>
    <mergeCell ref="F510:F512"/>
    <mergeCell ref="D552:D553"/>
    <mergeCell ref="C579:C580"/>
    <mergeCell ref="F427:F429"/>
    <mergeCell ref="H514:H515"/>
    <mergeCell ref="D479:D480"/>
    <mergeCell ref="E479:E480"/>
    <mergeCell ref="F479:F480"/>
    <mergeCell ref="F469:F470"/>
    <mergeCell ref="F473:F474"/>
    <mergeCell ref="F481:F482"/>
    <mergeCell ref="E550:E551"/>
    <mergeCell ref="C487:C488"/>
    <mergeCell ref="C504:C506"/>
    <mergeCell ref="D527:D528"/>
    <mergeCell ref="H534:H535"/>
    <mergeCell ref="H624:H625"/>
    <mergeCell ref="F568:F569"/>
    <mergeCell ref="E405:E406"/>
    <mergeCell ref="D602:D603"/>
    <mergeCell ref="F610:F611"/>
    <mergeCell ref="J407:J409"/>
    <mergeCell ref="B403:B404"/>
    <mergeCell ref="B434:B435"/>
    <mergeCell ref="H594:H595"/>
    <mergeCell ref="F414:F415"/>
    <mergeCell ref="E473:E474"/>
    <mergeCell ref="D510:D512"/>
    <mergeCell ref="J452:J453"/>
    <mergeCell ref="J420:J422"/>
    <mergeCell ref="J550:J551"/>
    <mergeCell ref="J525:J526"/>
    <mergeCell ref="H525:H526"/>
    <mergeCell ref="C424:C426"/>
    <mergeCell ref="D424:D426"/>
    <mergeCell ref="B527:B528"/>
    <mergeCell ref="B550:B551"/>
    <mergeCell ref="I571:I572"/>
    <mergeCell ref="I487:I488"/>
    <mergeCell ref="J552:J553"/>
    <mergeCell ref="F579:F580"/>
    <mergeCell ref="B514:B515"/>
    <mergeCell ref="B420:B422"/>
    <mergeCell ref="B424:B426"/>
    <mergeCell ref="D434:D435"/>
    <mergeCell ref="F431:F433"/>
    <mergeCell ref="F434:F435"/>
    <mergeCell ref="F514:F515"/>
    <mergeCell ref="I527:I528"/>
    <mergeCell ref="H473:H474"/>
    <mergeCell ref="C484:C486"/>
    <mergeCell ref="C473:C474"/>
    <mergeCell ref="E476:E478"/>
    <mergeCell ref="B479:B480"/>
    <mergeCell ref="D481:D482"/>
    <mergeCell ref="G562:G564"/>
    <mergeCell ref="H562:H564"/>
    <mergeCell ref="D534:D535"/>
    <mergeCell ref="B504:B506"/>
    <mergeCell ref="D525:D526"/>
    <mergeCell ref="G476:G478"/>
    <mergeCell ref="D427:D429"/>
    <mergeCell ref="J565:J567"/>
    <mergeCell ref="J568:J569"/>
    <mergeCell ref="E484:E486"/>
    <mergeCell ref="E510:E512"/>
    <mergeCell ref="H565:H567"/>
    <mergeCell ref="C560:C561"/>
    <mergeCell ref="F484:F486"/>
    <mergeCell ref="F487:F488"/>
    <mergeCell ref="C493:C495"/>
    <mergeCell ref="G556:G557"/>
    <mergeCell ref="H556:H557"/>
    <mergeCell ref="E592:E593"/>
    <mergeCell ref="B534:B535"/>
    <mergeCell ref="B568:B569"/>
    <mergeCell ref="J579:J580"/>
    <mergeCell ref="B562:B564"/>
    <mergeCell ref="B476:B478"/>
    <mergeCell ref="I504:I506"/>
    <mergeCell ref="G452:G453"/>
    <mergeCell ref="H452:H453"/>
    <mergeCell ref="F420:F422"/>
    <mergeCell ref="G414:G415"/>
    <mergeCell ref="G427:G429"/>
    <mergeCell ref="F504:F506"/>
    <mergeCell ref="F452:F453"/>
    <mergeCell ref="I473:I474"/>
    <mergeCell ref="C418:C419"/>
    <mergeCell ref="F405:F406"/>
    <mergeCell ref="E403:E404"/>
    <mergeCell ref="M397:M399"/>
    <mergeCell ref="G424:G426"/>
    <mergeCell ref="C414:C415"/>
    <mergeCell ref="E434:E435"/>
    <mergeCell ref="J414:J415"/>
    <mergeCell ref="I378:I379"/>
    <mergeCell ref="E600:E601"/>
    <mergeCell ref="J608:J609"/>
    <mergeCell ref="F424:F426"/>
    <mergeCell ref="D431:D433"/>
    <mergeCell ref="E527:E528"/>
    <mergeCell ref="G403:G404"/>
    <mergeCell ref="J434:J435"/>
    <mergeCell ref="J510:J512"/>
    <mergeCell ref="I427:I429"/>
    <mergeCell ref="C550:C551"/>
    <mergeCell ref="C534:C535"/>
    <mergeCell ref="H493:H495"/>
    <mergeCell ref="F418:F419"/>
    <mergeCell ref="H403:H404"/>
    <mergeCell ref="H427:H429"/>
    <mergeCell ref="D484:D486"/>
    <mergeCell ref="G380:G381"/>
    <mergeCell ref="I387:I389"/>
    <mergeCell ref="C510:C512"/>
    <mergeCell ref="F498:F499"/>
    <mergeCell ref="M405:M406"/>
    <mergeCell ref="M407:M409"/>
    <mergeCell ref="M487:M488"/>
    <mergeCell ref="M403:M404"/>
    <mergeCell ref="D387:D389"/>
    <mergeCell ref="E420:E422"/>
    <mergeCell ref="D420:D422"/>
    <mergeCell ref="G560:G561"/>
    <mergeCell ref="C498:C499"/>
    <mergeCell ref="J527:J528"/>
    <mergeCell ref="E469:E470"/>
    <mergeCell ref="C552:C553"/>
    <mergeCell ref="I552:I553"/>
    <mergeCell ref="C479:C480"/>
    <mergeCell ref="C562:C564"/>
    <mergeCell ref="D414:D415"/>
    <mergeCell ref="H552:H553"/>
    <mergeCell ref="E414:E415"/>
    <mergeCell ref="E556:E557"/>
    <mergeCell ref="F592:F593"/>
    <mergeCell ref="I550:I551"/>
    <mergeCell ref="I579:I580"/>
    <mergeCell ref="K571:K572"/>
    <mergeCell ref="E598:E599"/>
    <mergeCell ref="F598:F599"/>
    <mergeCell ref="H608:H609"/>
    <mergeCell ref="F608:F609"/>
    <mergeCell ref="K565:K567"/>
    <mergeCell ref="K600:K601"/>
    <mergeCell ref="E498:E499"/>
    <mergeCell ref="D592:D593"/>
    <mergeCell ref="H560:H561"/>
    <mergeCell ref="D568:D569"/>
    <mergeCell ref="D378:D379"/>
    <mergeCell ref="D373:D375"/>
    <mergeCell ref="C556:C557"/>
    <mergeCell ref="D565:D567"/>
    <mergeCell ref="D390:D391"/>
    <mergeCell ref="D405:D406"/>
    <mergeCell ref="C390:C391"/>
    <mergeCell ref="C403:C404"/>
    <mergeCell ref="C380:C381"/>
    <mergeCell ref="C405:C406"/>
    <mergeCell ref="K562:K564"/>
    <mergeCell ref="K481:K482"/>
    <mergeCell ref="R556:R557"/>
    <mergeCell ref="K373:K375"/>
    <mergeCell ref="E367:E369"/>
    <mergeCell ref="E552:E553"/>
    <mergeCell ref="F403:F404"/>
    <mergeCell ref="J481:J482"/>
    <mergeCell ref="H418:H419"/>
    <mergeCell ref="D407:D409"/>
    <mergeCell ref="I420:I422"/>
    <mergeCell ref="G552:G553"/>
    <mergeCell ref="I560:I561"/>
    <mergeCell ref="J534:J535"/>
    <mergeCell ref="M380:M381"/>
    <mergeCell ref="Q420:Q422"/>
    <mergeCell ref="Q424:Q426"/>
    <mergeCell ref="F410:F411"/>
    <mergeCell ref="D418:D419"/>
    <mergeCell ref="C434:C435"/>
    <mergeCell ref="G481:G482"/>
    <mergeCell ref="H434:H435"/>
    <mergeCell ref="G434:G435"/>
    <mergeCell ref="E427:E429"/>
    <mergeCell ref="E525:E526"/>
    <mergeCell ref="C514:C515"/>
    <mergeCell ref="C452:C453"/>
    <mergeCell ref="C427:C429"/>
    <mergeCell ref="H550:H551"/>
    <mergeCell ref="E481:E482"/>
    <mergeCell ref="H476:H478"/>
    <mergeCell ref="E418:E419"/>
    <mergeCell ref="C420:C422"/>
    <mergeCell ref="G525:G526"/>
    <mergeCell ref="C373:C375"/>
    <mergeCell ref="J373:J375"/>
    <mergeCell ref="I380:I381"/>
    <mergeCell ref="E562:E564"/>
    <mergeCell ref="J410:J411"/>
    <mergeCell ref="C469:C470"/>
    <mergeCell ref="G418:G419"/>
    <mergeCell ref="D473:D474"/>
    <mergeCell ref="F493:F495"/>
    <mergeCell ref="F556:F557"/>
    <mergeCell ref="E424:E426"/>
    <mergeCell ref="E493:E495"/>
    <mergeCell ref="C525:C526"/>
    <mergeCell ref="F565:F567"/>
    <mergeCell ref="C527:C528"/>
    <mergeCell ref="D514:D515"/>
    <mergeCell ref="C397:C399"/>
    <mergeCell ref="G390:G391"/>
    <mergeCell ref="K403:K404"/>
    <mergeCell ref="E431:E433"/>
    <mergeCell ref="G363:G364"/>
    <mergeCell ref="B380:B381"/>
    <mergeCell ref="K527:K528"/>
    <mergeCell ref="K473:K474"/>
    <mergeCell ref="E390:E391"/>
    <mergeCell ref="E378:E379"/>
    <mergeCell ref="E387:E389"/>
    <mergeCell ref="E397:E399"/>
    <mergeCell ref="F397:F399"/>
    <mergeCell ref="F380:F381"/>
    <mergeCell ref="F378:F379"/>
    <mergeCell ref="B410:B411"/>
    <mergeCell ref="K380:K381"/>
    <mergeCell ref="K431:K433"/>
    <mergeCell ref="I514:I515"/>
    <mergeCell ref="J498:J499"/>
    <mergeCell ref="I424:I426"/>
    <mergeCell ref="J484:J486"/>
    <mergeCell ref="J405:J406"/>
    <mergeCell ref="C410:C411"/>
    <mergeCell ref="E514:E515"/>
    <mergeCell ref="I407:I409"/>
    <mergeCell ref="I434:I435"/>
    <mergeCell ref="G510:G512"/>
    <mergeCell ref="H510:H512"/>
    <mergeCell ref="I510:I512"/>
    <mergeCell ref="I452:I453"/>
    <mergeCell ref="G473:G474"/>
    <mergeCell ref="C407:C409"/>
    <mergeCell ref="E407:E409"/>
    <mergeCell ref="I410:I411"/>
    <mergeCell ref="D403:D404"/>
    <mergeCell ref="G410:G411"/>
    <mergeCell ref="H410:H411"/>
    <mergeCell ref="H424:H426"/>
    <mergeCell ref="B493:B495"/>
    <mergeCell ref="D397:D399"/>
    <mergeCell ref="J418:J419"/>
    <mergeCell ref="D476:D478"/>
    <mergeCell ref="D380:D381"/>
    <mergeCell ref="B390:B391"/>
    <mergeCell ref="B397:B399"/>
    <mergeCell ref="B473:B474"/>
    <mergeCell ref="F387:F389"/>
    <mergeCell ref="B407:B409"/>
    <mergeCell ref="B481:B482"/>
    <mergeCell ref="B414:B415"/>
    <mergeCell ref="B452:B453"/>
    <mergeCell ref="B510:B512"/>
    <mergeCell ref="B378:B379"/>
    <mergeCell ref="E380:E381"/>
    <mergeCell ref="F407:F409"/>
    <mergeCell ref="B405:B406"/>
    <mergeCell ref="B431:B433"/>
    <mergeCell ref="B427:B429"/>
    <mergeCell ref="B418:B419"/>
    <mergeCell ref="D498:D499"/>
    <mergeCell ref="D469:D470"/>
    <mergeCell ref="H504:H506"/>
    <mergeCell ref="J424:J426"/>
    <mergeCell ref="F390:F391"/>
    <mergeCell ref="C387:C389"/>
    <mergeCell ref="C367:C369"/>
    <mergeCell ref="C378:C379"/>
    <mergeCell ref="G397:G399"/>
    <mergeCell ref="G405:G406"/>
    <mergeCell ref="J378:J379"/>
    <mergeCell ref="V390:V391"/>
    <mergeCell ref="X380:X381"/>
    <mergeCell ref="R387:R389"/>
    <mergeCell ref="V367:V369"/>
    <mergeCell ref="J367:J369"/>
    <mergeCell ref="V424:V426"/>
    <mergeCell ref="Q481:Q482"/>
    <mergeCell ref="R476:R478"/>
    <mergeCell ref="M427:M429"/>
    <mergeCell ref="X452:X453"/>
    <mergeCell ref="V434:V435"/>
    <mergeCell ref="V431:V433"/>
    <mergeCell ref="H469:H470"/>
    <mergeCell ref="J380:J381"/>
    <mergeCell ref="Q403:Q404"/>
    <mergeCell ref="Q378:Q379"/>
    <mergeCell ref="I397:I399"/>
    <mergeCell ref="J397:J399"/>
    <mergeCell ref="H387:H389"/>
    <mergeCell ref="H397:H399"/>
    <mergeCell ref="X424:X426"/>
    <mergeCell ref="H407:H409"/>
    <mergeCell ref="I481:I482"/>
    <mergeCell ref="K414:K415"/>
    <mergeCell ref="I403:I404"/>
    <mergeCell ref="I405:I406"/>
    <mergeCell ref="J403:J404"/>
    <mergeCell ref="Q397:Q399"/>
    <mergeCell ref="I367:I369"/>
    <mergeCell ref="G387:G389"/>
    <mergeCell ref="J387:J389"/>
    <mergeCell ref="H405:H406"/>
    <mergeCell ref="G407:G409"/>
    <mergeCell ref="Q367:Q369"/>
    <mergeCell ref="Q380:Q381"/>
    <mergeCell ref="Q410:Q411"/>
    <mergeCell ref="Q418:Q419"/>
    <mergeCell ref="K397:K399"/>
    <mergeCell ref="M410:M411"/>
    <mergeCell ref="Q479:Q480"/>
    <mergeCell ref="Q434:Q435"/>
    <mergeCell ref="A1136:A1137"/>
    <mergeCell ref="C1134:C1135"/>
    <mergeCell ref="C1119:C1120"/>
    <mergeCell ref="C984:C986"/>
    <mergeCell ref="AA1136:AA1137"/>
    <mergeCell ref="G431:G433"/>
    <mergeCell ref="I469:I470"/>
    <mergeCell ref="H431:H433"/>
    <mergeCell ref="K510:K512"/>
    <mergeCell ref="J493:J495"/>
    <mergeCell ref="M434:M435"/>
    <mergeCell ref="M504:M506"/>
    <mergeCell ref="J469:J470"/>
    <mergeCell ref="K498:K499"/>
    <mergeCell ref="G498:G499"/>
    <mergeCell ref="J504:J506"/>
    <mergeCell ref="K476:K478"/>
    <mergeCell ref="Q473:Q474"/>
    <mergeCell ref="H981:H982"/>
    <mergeCell ref="I981:I982"/>
    <mergeCell ref="J981:J982"/>
    <mergeCell ref="K981:K982"/>
    <mergeCell ref="M981:M982"/>
    <mergeCell ref="Q981:Q982"/>
    <mergeCell ref="R981:R982"/>
    <mergeCell ref="E981:E982"/>
    <mergeCell ref="M966:M967"/>
    <mergeCell ref="Q966:Q967"/>
    <mergeCell ref="R966:R967"/>
    <mergeCell ref="I966:I967"/>
    <mergeCell ref="Q903:Q905"/>
    <mergeCell ref="R903:R905"/>
    <mergeCell ref="Q914:Q915"/>
    <mergeCell ref="V571:V572"/>
    <mergeCell ref="R510:R512"/>
    <mergeCell ref="B469:B470"/>
    <mergeCell ref="K469:K470"/>
    <mergeCell ref="B498:B499"/>
    <mergeCell ref="I498:I499"/>
    <mergeCell ref="F550:F551"/>
    <mergeCell ref="I556:I557"/>
    <mergeCell ref="D562:D564"/>
    <mergeCell ref="D504:D506"/>
    <mergeCell ref="E504:E506"/>
    <mergeCell ref="J571:J572"/>
    <mergeCell ref="C481:C482"/>
    <mergeCell ref="E452:E453"/>
    <mergeCell ref="B560:B561"/>
    <mergeCell ref="I534:I535"/>
    <mergeCell ref="I562:I564"/>
    <mergeCell ref="F527:F528"/>
    <mergeCell ref="D594:D595"/>
    <mergeCell ref="E594:E595"/>
    <mergeCell ref="C596:C597"/>
    <mergeCell ref="H571:H572"/>
    <mergeCell ref="F616:F617"/>
    <mergeCell ref="F612:F613"/>
    <mergeCell ref="E610:E611"/>
    <mergeCell ref="I600:I601"/>
    <mergeCell ref="I606:I607"/>
    <mergeCell ref="B556:B557"/>
    <mergeCell ref="E616:E617"/>
    <mergeCell ref="H598:H599"/>
    <mergeCell ref="F600:F601"/>
    <mergeCell ref="AG434:AG435"/>
    <mergeCell ref="AF420:AF422"/>
    <mergeCell ref="AG452:AG453"/>
    <mergeCell ref="AF418:AF419"/>
    <mergeCell ref="AE424:AE426"/>
    <mergeCell ref="AC473:AC474"/>
    <mergeCell ref="AE476:AE478"/>
    <mergeCell ref="AA479:AA480"/>
    <mergeCell ref="AC469:AC470"/>
    <mergeCell ref="Q510:Q512"/>
    <mergeCell ref="M498:M499"/>
    <mergeCell ref="V510:V512"/>
    <mergeCell ref="R469:R470"/>
    <mergeCell ref="M414:M415"/>
    <mergeCell ref="V493:V495"/>
    <mergeCell ref="X504:X506"/>
    <mergeCell ref="V414:V415"/>
    <mergeCell ref="Z373:Z375"/>
    <mergeCell ref="AB476:AB478"/>
    <mergeCell ref="AA476:AA478"/>
    <mergeCell ref="Q431:Q433"/>
    <mergeCell ref="X481:X482"/>
    <mergeCell ref="Q387:Q389"/>
    <mergeCell ref="Q390:Q391"/>
    <mergeCell ref="M378:M379"/>
    <mergeCell ref="V387:V389"/>
    <mergeCell ref="R390:R391"/>
    <mergeCell ref="M387:M389"/>
    <mergeCell ref="V403:V404"/>
    <mergeCell ref="AB294:AB296"/>
    <mergeCell ref="AB290:AB291"/>
    <mergeCell ref="AB313:AB314"/>
    <mergeCell ref="V318:V319"/>
    <mergeCell ref="Z336:Z338"/>
    <mergeCell ref="X330:X331"/>
    <mergeCell ref="AE498:AE499"/>
    <mergeCell ref="AC498:AC499"/>
    <mergeCell ref="Z403:Z404"/>
    <mergeCell ref="Z286:Z287"/>
    <mergeCell ref="V360:V362"/>
    <mergeCell ref="Q452:Q453"/>
    <mergeCell ref="Z452:Z453"/>
    <mergeCell ref="R397:R399"/>
    <mergeCell ref="V380:V381"/>
    <mergeCell ref="V397:V399"/>
    <mergeCell ref="AB346:AB347"/>
    <mergeCell ref="Z318:Z319"/>
    <mergeCell ref="Z634:Z635"/>
    <mergeCell ref="K630:K631"/>
    <mergeCell ref="K612:K613"/>
    <mergeCell ref="M565:M567"/>
    <mergeCell ref="K606:K607"/>
    <mergeCell ref="M514:M515"/>
    <mergeCell ref="M571:M572"/>
    <mergeCell ref="X608:X609"/>
    <mergeCell ref="Q550:Q551"/>
    <mergeCell ref="V604:V605"/>
    <mergeCell ref="V602:V603"/>
    <mergeCell ref="K550:K551"/>
    <mergeCell ref="V469:V470"/>
    <mergeCell ref="M606:M607"/>
    <mergeCell ref="X571:X572"/>
    <mergeCell ref="V565:V567"/>
    <mergeCell ref="Q562:Q564"/>
    <mergeCell ref="V568:V569"/>
    <mergeCell ref="Q592:Q593"/>
    <mergeCell ref="X579:X580"/>
    <mergeCell ref="V596:V597"/>
    <mergeCell ref="R525:R526"/>
    <mergeCell ref="Q476:Q478"/>
    <mergeCell ref="V504:V506"/>
    <mergeCell ref="M473:M474"/>
    <mergeCell ref="R579:R580"/>
    <mergeCell ref="Z562:Z564"/>
    <mergeCell ref="Z594:Z595"/>
    <mergeCell ref="Z596:Z597"/>
    <mergeCell ref="Z527:Z528"/>
    <mergeCell ref="Z614:Z615"/>
    <mergeCell ref="M476:M478"/>
    <mergeCell ref="M552:M553"/>
    <mergeCell ref="Q504:Q506"/>
    <mergeCell ref="Z424:Z426"/>
    <mergeCell ref="Q565:Q567"/>
    <mergeCell ref="M525:M526"/>
    <mergeCell ref="R481:R482"/>
    <mergeCell ref="M608:M609"/>
    <mergeCell ref="AA568:AA569"/>
    <mergeCell ref="Z313:Z314"/>
    <mergeCell ref="Z346:Z347"/>
    <mergeCell ref="V344:V345"/>
    <mergeCell ref="R318:R319"/>
    <mergeCell ref="X367:X369"/>
    <mergeCell ref="K378:K379"/>
    <mergeCell ref="K405:K406"/>
    <mergeCell ref="Z300:Z302"/>
    <mergeCell ref="AB300:AB302"/>
    <mergeCell ref="Q286:Q287"/>
    <mergeCell ref="Z427:Z429"/>
    <mergeCell ref="X606:X607"/>
    <mergeCell ref="X514:X515"/>
    <mergeCell ref="Z602:Z603"/>
    <mergeCell ref="AB622:AB623"/>
    <mergeCell ref="J628:J629"/>
    <mergeCell ref="K604:K605"/>
    <mergeCell ref="M527:M528"/>
    <mergeCell ref="M510:M512"/>
    <mergeCell ref="M560:M561"/>
    <mergeCell ref="X282:X283"/>
    <mergeCell ref="K387:K389"/>
    <mergeCell ref="M390:M391"/>
    <mergeCell ref="K390:K391"/>
    <mergeCell ref="R565:R567"/>
    <mergeCell ref="Q525:Q526"/>
    <mergeCell ref="R527:R528"/>
    <mergeCell ref="X527:X528"/>
    <mergeCell ref="Q552:Q553"/>
    <mergeCell ref="X565:X567"/>
    <mergeCell ref="K568:K569"/>
    <mergeCell ref="M634:M635"/>
    <mergeCell ref="J626:J627"/>
    <mergeCell ref="K626:K627"/>
    <mergeCell ref="M626:M627"/>
    <mergeCell ref="K632:K633"/>
    <mergeCell ref="M632:M633"/>
    <mergeCell ref="M624:M625"/>
    <mergeCell ref="R504:R506"/>
    <mergeCell ref="R487:R488"/>
    <mergeCell ref="V481:V482"/>
    <mergeCell ref="V473:V474"/>
    <mergeCell ref="X487:X488"/>
    <mergeCell ref="R571:R572"/>
    <mergeCell ref="V560:V561"/>
    <mergeCell ref="V556:V557"/>
    <mergeCell ref="K556:K557"/>
    <mergeCell ref="R434:R435"/>
    <mergeCell ref="X604:X605"/>
    <mergeCell ref="X602:X603"/>
    <mergeCell ref="J598:J599"/>
    <mergeCell ref="V562:V564"/>
    <mergeCell ref="V592:V593"/>
    <mergeCell ref="V594:V595"/>
    <mergeCell ref="V598:V599"/>
    <mergeCell ref="R484:R486"/>
    <mergeCell ref="J632:J633"/>
    <mergeCell ref="M610:M611"/>
    <mergeCell ref="M493:M495"/>
    <mergeCell ref="R568:R569"/>
    <mergeCell ref="K560:K561"/>
    <mergeCell ref="J600:J601"/>
    <mergeCell ref="K602:K603"/>
    <mergeCell ref="M618:M619"/>
    <mergeCell ref="V579:V580"/>
    <mergeCell ref="K514:K515"/>
    <mergeCell ref="M418:M419"/>
    <mergeCell ref="V525:V526"/>
    <mergeCell ref="X525:X526"/>
    <mergeCell ref="V534:V535"/>
    <mergeCell ref="X476:X478"/>
    <mergeCell ref="V552:V553"/>
    <mergeCell ref="V550:V551"/>
    <mergeCell ref="X534:X535"/>
    <mergeCell ref="M431:M433"/>
    <mergeCell ref="V452:V453"/>
    <mergeCell ref="R418:R419"/>
    <mergeCell ref="X344:X345"/>
    <mergeCell ref="X346:X347"/>
    <mergeCell ref="K640:K641"/>
    <mergeCell ref="K628:K629"/>
    <mergeCell ref="R638:R639"/>
    <mergeCell ref="V638:V639"/>
    <mergeCell ref="X636:X637"/>
    <mergeCell ref="I640:I641"/>
    <mergeCell ref="M640:M641"/>
    <mergeCell ref="J634:J635"/>
    <mergeCell ref="K616:K617"/>
    <mergeCell ref="J610:J611"/>
    <mergeCell ref="V636:V637"/>
    <mergeCell ref="J636:J637"/>
    <mergeCell ref="J630:J631"/>
    <mergeCell ref="J640:J641"/>
    <mergeCell ref="J638:J639"/>
    <mergeCell ref="K610:K611"/>
    <mergeCell ref="K624:K625"/>
    <mergeCell ref="I630:I631"/>
    <mergeCell ref="Q636:Q637"/>
    <mergeCell ref="R636:R637"/>
    <mergeCell ref="K622:K623"/>
    <mergeCell ref="X642:X643"/>
    <mergeCell ref="J624:J625"/>
    <mergeCell ref="V642:V643"/>
    <mergeCell ref="R644:R645"/>
    <mergeCell ref="I525:I526"/>
    <mergeCell ref="X638:X639"/>
    <mergeCell ref="Q638:Q639"/>
    <mergeCell ref="M630:M631"/>
    <mergeCell ref="J618:J619"/>
    <mergeCell ref="K644:K645"/>
    <mergeCell ref="M642:M643"/>
    <mergeCell ref="R640:R641"/>
    <mergeCell ref="Q640:Q641"/>
    <mergeCell ref="Q644:Q645"/>
    <mergeCell ref="V644:V645"/>
    <mergeCell ref="K614:K615"/>
    <mergeCell ref="V614:V615"/>
    <mergeCell ref="M620:M621"/>
    <mergeCell ref="R642:R643"/>
    <mergeCell ref="Q560:Q561"/>
    <mergeCell ref="R560:R561"/>
    <mergeCell ref="M604:M605"/>
    <mergeCell ref="V606:V607"/>
    <mergeCell ref="M598:M599"/>
    <mergeCell ref="M602:M603"/>
    <mergeCell ref="K552:K553"/>
    <mergeCell ref="K592:K593"/>
    <mergeCell ref="K579:K580"/>
    <mergeCell ref="J602:J603"/>
    <mergeCell ref="J604:J605"/>
    <mergeCell ref="M562:M564"/>
    <mergeCell ref="X568:X569"/>
    <mergeCell ref="K620:K621"/>
    <mergeCell ref="K618:K619"/>
    <mergeCell ref="K598:K599"/>
    <mergeCell ref="X596:X597"/>
    <mergeCell ref="K596:K597"/>
    <mergeCell ref="K594:K595"/>
    <mergeCell ref="K634:K635"/>
    <mergeCell ref="M616:M617"/>
    <mergeCell ref="I638:I639"/>
    <mergeCell ref="X640:X641"/>
    <mergeCell ref="V640:V641"/>
    <mergeCell ref="B290:B291"/>
    <mergeCell ref="B311:B312"/>
    <mergeCell ref="I484:I486"/>
    <mergeCell ref="J473:J474"/>
    <mergeCell ref="G479:G480"/>
    <mergeCell ref="G527:G528"/>
    <mergeCell ref="H527:H528"/>
    <mergeCell ref="R424:R426"/>
    <mergeCell ref="R550:R551"/>
    <mergeCell ref="R552:R553"/>
    <mergeCell ref="M484:M486"/>
    <mergeCell ref="J487:J488"/>
    <mergeCell ref="J431:J433"/>
    <mergeCell ref="J479:J480"/>
    <mergeCell ref="V476:V478"/>
    <mergeCell ref="R473:R474"/>
    <mergeCell ref="K504:K506"/>
    <mergeCell ref="K452:K453"/>
    <mergeCell ref="I418:I419"/>
    <mergeCell ref="J476:J478"/>
    <mergeCell ref="H479:H480"/>
    <mergeCell ref="G487:G488"/>
    <mergeCell ref="V484:V486"/>
    <mergeCell ref="X552:X553"/>
    <mergeCell ref="X550:X551"/>
    <mergeCell ref="V487:V488"/>
    <mergeCell ref="H484:H486"/>
    <mergeCell ref="K424:K426"/>
    <mergeCell ref="G420:G422"/>
    <mergeCell ref="H420:H422"/>
    <mergeCell ref="X420:X422"/>
    <mergeCell ref="M420:M422"/>
    <mergeCell ref="V479:V480"/>
    <mergeCell ref="M469:M470"/>
    <mergeCell ref="K420:K422"/>
    <mergeCell ref="G484:G486"/>
    <mergeCell ref="G504:G506"/>
    <mergeCell ref="H487:H488"/>
    <mergeCell ref="K493:K495"/>
    <mergeCell ref="K427:K429"/>
    <mergeCell ref="K434:K435"/>
    <mergeCell ref="R378:R379"/>
    <mergeCell ref="R420:R422"/>
    <mergeCell ref="R410:R411"/>
    <mergeCell ref="V418:V419"/>
    <mergeCell ref="D410:D411"/>
    <mergeCell ref="E410:E411"/>
    <mergeCell ref="I390:I391"/>
    <mergeCell ref="I414:I415"/>
    <mergeCell ref="M363:M364"/>
    <mergeCell ref="J363:J364"/>
    <mergeCell ref="R363:R364"/>
    <mergeCell ref="R367:R369"/>
    <mergeCell ref="Q363:Q364"/>
    <mergeCell ref="V363:V364"/>
    <mergeCell ref="K367:K369"/>
    <mergeCell ref="V373:V375"/>
    <mergeCell ref="H363:H364"/>
    <mergeCell ref="G367:G369"/>
    <mergeCell ref="H380:H381"/>
    <mergeCell ref="G378:G379"/>
    <mergeCell ref="H373:H375"/>
    <mergeCell ref="J390:J391"/>
    <mergeCell ref="H378:H379"/>
    <mergeCell ref="C305:C306"/>
    <mergeCell ref="G318:G319"/>
    <mergeCell ref="C309:C310"/>
    <mergeCell ref="C313:C314"/>
    <mergeCell ref="R309:R310"/>
    <mergeCell ref="K288:K289"/>
    <mergeCell ref="K336:K338"/>
    <mergeCell ref="F346:F347"/>
    <mergeCell ref="G346:G347"/>
    <mergeCell ref="N346:N347"/>
    <mergeCell ref="Q336:Q338"/>
    <mergeCell ref="Q300:Q302"/>
    <mergeCell ref="E344:E345"/>
    <mergeCell ref="I311:I312"/>
    <mergeCell ref="Q346:Q347"/>
    <mergeCell ref="I313:I314"/>
    <mergeCell ref="Q297:Q298"/>
    <mergeCell ref="D288:D289"/>
    <mergeCell ref="B269:B270"/>
    <mergeCell ref="B360:B362"/>
    <mergeCell ref="D367:D369"/>
    <mergeCell ref="F300:F302"/>
    <mergeCell ref="F373:F375"/>
    <mergeCell ref="M373:M375"/>
    <mergeCell ref="Q373:Q375"/>
    <mergeCell ref="H367:H369"/>
    <mergeCell ref="M367:M369"/>
    <mergeCell ref="K363:K364"/>
    <mergeCell ref="E363:E364"/>
    <mergeCell ref="F363:F364"/>
    <mergeCell ref="I363:I364"/>
    <mergeCell ref="B367:B369"/>
    <mergeCell ref="H336:H338"/>
    <mergeCell ref="E336:E338"/>
    <mergeCell ref="M318:M319"/>
    <mergeCell ref="F360:F362"/>
    <mergeCell ref="G286:G287"/>
    <mergeCell ref="F286:F287"/>
    <mergeCell ref="H286:H287"/>
    <mergeCell ref="R360:R362"/>
    <mergeCell ref="I309:I310"/>
    <mergeCell ref="J277:J279"/>
    <mergeCell ref="K277:K279"/>
    <mergeCell ref="J286:J287"/>
    <mergeCell ref="C269:C270"/>
    <mergeCell ref="E269:E270"/>
    <mergeCell ref="H313:H314"/>
    <mergeCell ref="K297:K298"/>
    <mergeCell ref="M297:M298"/>
    <mergeCell ref="D294:D296"/>
    <mergeCell ref="E277:E279"/>
    <mergeCell ref="C286:C287"/>
    <mergeCell ref="Q269:Q270"/>
    <mergeCell ref="C344:C345"/>
    <mergeCell ref="G269:G270"/>
    <mergeCell ref="G288:G289"/>
    <mergeCell ref="F294:F296"/>
    <mergeCell ref="G300:G302"/>
    <mergeCell ref="D363:D364"/>
    <mergeCell ref="F367:F369"/>
    <mergeCell ref="E360:E362"/>
    <mergeCell ref="E330:E331"/>
    <mergeCell ref="C294:C296"/>
    <mergeCell ref="N344:N345"/>
    <mergeCell ref="B275:B276"/>
    <mergeCell ref="B297:B298"/>
    <mergeCell ref="B336:B338"/>
    <mergeCell ref="B363:B364"/>
    <mergeCell ref="B313:B314"/>
    <mergeCell ref="H290:H291"/>
    <mergeCell ref="B277:B279"/>
    <mergeCell ref="B284:B285"/>
    <mergeCell ref="B288:B289"/>
    <mergeCell ref="B286:B287"/>
    <mergeCell ref="B294:B296"/>
    <mergeCell ref="B318:B319"/>
    <mergeCell ref="G294:G296"/>
    <mergeCell ref="M288:M289"/>
    <mergeCell ref="C360:C362"/>
    <mergeCell ref="H346:H347"/>
    <mergeCell ref="F318:F319"/>
    <mergeCell ref="G305:G306"/>
    <mergeCell ref="I318:I319"/>
    <mergeCell ref="D275:D276"/>
    <mergeCell ref="F282:F283"/>
    <mergeCell ref="E373:E375"/>
    <mergeCell ref="B309:B310"/>
    <mergeCell ref="B344:B345"/>
    <mergeCell ref="M360:M362"/>
    <mergeCell ref="D360:D362"/>
    <mergeCell ref="B373:B375"/>
    <mergeCell ref="B282:B283"/>
    <mergeCell ref="B305:B306"/>
    <mergeCell ref="I346:I347"/>
    <mergeCell ref="M344:M345"/>
    <mergeCell ref="M294:M296"/>
    <mergeCell ref="Q294:Q296"/>
    <mergeCell ref="E294:E296"/>
    <mergeCell ref="H288:H289"/>
    <mergeCell ref="Q288:Q289"/>
    <mergeCell ref="I336:I338"/>
    <mergeCell ref="M330:M331"/>
    <mergeCell ref="K346:K347"/>
    <mergeCell ref="I360:I362"/>
    <mergeCell ref="J360:J362"/>
    <mergeCell ref="B330:B331"/>
    <mergeCell ref="B300:B302"/>
    <mergeCell ref="B346:B347"/>
    <mergeCell ref="E346:E347"/>
    <mergeCell ref="C330:C331"/>
    <mergeCell ref="Q290:Q291"/>
    <mergeCell ref="I373:I375"/>
    <mergeCell ref="G373:G375"/>
    <mergeCell ref="G360:G362"/>
    <mergeCell ref="K360:K362"/>
    <mergeCell ref="E313:E314"/>
    <mergeCell ref="F344:F345"/>
    <mergeCell ref="K311:K312"/>
    <mergeCell ref="G330:G331"/>
    <mergeCell ref="K313:K314"/>
    <mergeCell ref="J346:J347"/>
    <mergeCell ref="K294:K296"/>
    <mergeCell ref="I282:I283"/>
    <mergeCell ref="I300:I302"/>
    <mergeCell ref="K300:K302"/>
    <mergeCell ref="G313:G314"/>
    <mergeCell ref="Q313:Q314"/>
    <mergeCell ref="K330:K331"/>
    <mergeCell ref="D284:D285"/>
    <mergeCell ref="G277:G279"/>
    <mergeCell ref="F277:F279"/>
    <mergeCell ref="H284:H285"/>
    <mergeCell ref="J294:J296"/>
    <mergeCell ref="K290:K291"/>
    <mergeCell ref="I290:I291"/>
    <mergeCell ref="H300:H302"/>
    <mergeCell ref="J290:J291"/>
    <mergeCell ref="I294:I296"/>
    <mergeCell ref="X243:X244"/>
    <mergeCell ref="D282:D283"/>
    <mergeCell ref="E282:E283"/>
    <mergeCell ref="J288:J289"/>
    <mergeCell ref="G309:G310"/>
    <mergeCell ref="Q318:Q319"/>
    <mergeCell ref="X269:X270"/>
    <mergeCell ref="V297:V298"/>
    <mergeCell ref="E297:E298"/>
    <mergeCell ref="M300:M302"/>
    <mergeCell ref="G336:G338"/>
    <mergeCell ref="X318:X319"/>
    <mergeCell ref="Z305:Z306"/>
    <mergeCell ref="I252:I253"/>
    <mergeCell ref="F262:F264"/>
    <mergeCell ref="G262:G264"/>
    <mergeCell ref="F330:F331"/>
    <mergeCell ref="H330:H331"/>
    <mergeCell ref="D336:D338"/>
    <mergeCell ref="J336:J338"/>
    <mergeCell ref="C266:C268"/>
    <mergeCell ref="V346:V347"/>
    <mergeCell ref="C311:C312"/>
    <mergeCell ref="M262:M264"/>
    <mergeCell ref="I272:I274"/>
    <mergeCell ref="E257:E258"/>
    <mergeCell ref="F257:F258"/>
    <mergeCell ref="E252:E253"/>
    <mergeCell ref="M346:M347"/>
    <mergeCell ref="F336:F338"/>
    <mergeCell ref="H269:H270"/>
    <mergeCell ref="D272:D274"/>
    <mergeCell ref="F269:F270"/>
    <mergeCell ref="I277:I279"/>
    <mergeCell ref="V286:V287"/>
    <mergeCell ref="K275:K276"/>
    <mergeCell ref="M277:M279"/>
    <mergeCell ref="R277:R279"/>
    <mergeCell ref="D248:D250"/>
    <mergeCell ref="C248:C250"/>
    <mergeCell ref="C277:C279"/>
    <mergeCell ref="F309:F310"/>
    <mergeCell ref="R288:R289"/>
    <mergeCell ref="G275:G276"/>
    <mergeCell ref="I330:I331"/>
    <mergeCell ref="J330:J331"/>
    <mergeCell ref="V305:V306"/>
    <mergeCell ref="V311:V312"/>
    <mergeCell ref="V330:V331"/>
    <mergeCell ref="R305:R306"/>
    <mergeCell ref="H309:H310"/>
    <mergeCell ref="G282:G283"/>
    <mergeCell ref="G344:G345"/>
    <mergeCell ref="H344:H345"/>
    <mergeCell ref="C284:C285"/>
    <mergeCell ref="H305:H306"/>
    <mergeCell ref="K305:K306"/>
    <mergeCell ref="R294:R296"/>
    <mergeCell ref="I284:I285"/>
    <mergeCell ref="D311:D312"/>
    <mergeCell ref="D305:D306"/>
    <mergeCell ref="E309:E310"/>
    <mergeCell ref="D313:D314"/>
    <mergeCell ref="K286:K287"/>
    <mergeCell ref="F288:F289"/>
    <mergeCell ref="R297:R298"/>
    <mergeCell ref="J297:J298"/>
    <mergeCell ref="C290:C291"/>
    <mergeCell ref="D243:D244"/>
    <mergeCell ref="F240:F242"/>
    <mergeCell ref="K243:K244"/>
    <mergeCell ref="M243:M244"/>
    <mergeCell ref="K254:K256"/>
    <mergeCell ref="I286:I287"/>
    <mergeCell ref="D277:D279"/>
    <mergeCell ref="D286:D287"/>
    <mergeCell ref="K262:K264"/>
    <mergeCell ref="Z248:Z250"/>
    <mergeCell ref="J262:J264"/>
    <mergeCell ref="I266:I268"/>
    <mergeCell ref="X266:X268"/>
    <mergeCell ref="X240:X242"/>
    <mergeCell ref="I297:I298"/>
    <mergeCell ref="C300:C302"/>
    <mergeCell ref="J305:J306"/>
    <mergeCell ref="F297:F298"/>
    <mergeCell ref="G297:G298"/>
    <mergeCell ref="R313:R314"/>
    <mergeCell ref="Q311:Q312"/>
    <mergeCell ref="M313:M314"/>
    <mergeCell ref="E286:E287"/>
    <mergeCell ref="K282:K283"/>
    <mergeCell ref="F305:F306"/>
    <mergeCell ref="H294:H296"/>
    <mergeCell ref="H297:H298"/>
    <mergeCell ref="C282:C283"/>
    <mergeCell ref="E284:E285"/>
    <mergeCell ref="R262:R264"/>
    <mergeCell ref="E311:E312"/>
    <mergeCell ref="R286:R287"/>
    <mergeCell ref="H262:H264"/>
    <mergeCell ref="E288:E289"/>
    <mergeCell ref="M290:M291"/>
    <mergeCell ref="Z294:Z296"/>
    <mergeCell ref="Z284:Z285"/>
    <mergeCell ref="X290:X291"/>
    <mergeCell ref="X294:X296"/>
    <mergeCell ref="F266:F268"/>
    <mergeCell ref="R266:R268"/>
    <mergeCell ref="R284:R285"/>
    <mergeCell ref="R290:R291"/>
    <mergeCell ref="Z282:Z283"/>
    <mergeCell ref="Z262:Z264"/>
    <mergeCell ref="X286:X287"/>
    <mergeCell ref="Z272:Z274"/>
    <mergeCell ref="M282:M283"/>
    <mergeCell ref="J275:J276"/>
    <mergeCell ref="R311:R312"/>
    <mergeCell ref="I305:I306"/>
    <mergeCell ref="M305:M306"/>
    <mergeCell ref="AB282:AB283"/>
    <mergeCell ref="M222:M223"/>
    <mergeCell ref="R282:R283"/>
    <mergeCell ref="R300:R302"/>
    <mergeCell ref="I344:I345"/>
    <mergeCell ref="X224:X226"/>
    <mergeCell ref="X275:X276"/>
    <mergeCell ref="J224:J226"/>
    <mergeCell ref="M228:M229"/>
    <mergeCell ref="K228:K229"/>
    <mergeCell ref="Z254:Z256"/>
    <mergeCell ref="R252:R253"/>
    <mergeCell ref="R272:R274"/>
    <mergeCell ref="V240:V242"/>
    <mergeCell ref="Z266:Z268"/>
    <mergeCell ref="Z243:Z244"/>
    <mergeCell ref="R245:R247"/>
    <mergeCell ref="V243:V244"/>
    <mergeCell ref="Z215:Z216"/>
    <mergeCell ref="AB220:AB221"/>
    <mergeCell ref="V224:V226"/>
    <mergeCell ref="J344:J345"/>
    <mergeCell ref="K344:K345"/>
    <mergeCell ref="J318:J319"/>
    <mergeCell ref="K318:K319"/>
    <mergeCell ref="R330:R331"/>
    <mergeCell ref="V284:V285"/>
    <mergeCell ref="R346:R347"/>
    <mergeCell ref="R257:R258"/>
    <mergeCell ref="M311:M312"/>
    <mergeCell ref="M309:M310"/>
    <mergeCell ref="J311:J312"/>
    <mergeCell ref="M272:M274"/>
    <mergeCell ref="R248:R250"/>
    <mergeCell ref="R254:R256"/>
    <mergeCell ref="R259:R261"/>
    <mergeCell ref="K245:K247"/>
    <mergeCell ref="J254:J256"/>
    <mergeCell ref="M284:M285"/>
    <mergeCell ref="K240:K242"/>
    <mergeCell ref="K238:K239"/>
    <mergeCell ref="R336:R338"/>
    <mergeCell ref="J313:J314"/>
    <mergeCell ref="Q305:Q306"/>
    <mergeCell ref="J309:J310"/>
    <mergeCell ref="K309:K310"/>
    <mergeCell ref="Q330:Q331"/>
    <mergeCell ref="V254:V256"/>
    <mergeCell ref="V266:V268"/>
    <mergeCell ref="V252:V253"/>
    <mergeCell ref="V245:V247"/>
    <mergeCell ref="V309:V310"/>
    <mergeCell ref="V290:V291"/>
    <mergeCell ref="V288:V289"/>
    <mergeCell ref="V300:V302"/>
    <mergeCell ref="M336:M338"/>
    <mergeCell ref="I240:I242"/>
    <mergeCell ref="AB248:AB250"/>
    <mergeCell ref="AB259:AB261"/>
    <mergeCell ref="Q344:Q345"/>
    <mergeCell ref="AB297:AB298"/>
    <mergeCell ref="Z288:Z289"/>
    <mergeCell ref="X197:X198"/>
    <mergeCell ref="V199:V201"/>
    <mergeCell ref="K197:K198"/>
    <mergeCell ref="K194:K196"/>
    <mergeCell ref="I194:I196"/>
    <mergeCell ref="M240:M242"/>
    <mergeCell ref="E248:E250"/>
    <mergeCell ref="AB305:AB306"/>
    <mergeCell ref="Z252:Z253"/>
    <mergeCell ref="Q272:Q274"/>
    <mergeCell ref="R269:R270"/>
    <mergeCell ref="Q284:Q285"/>
    <mergeCell ref="X252:X253"/>
    <mergeCell ref="M252:M253"/>
    <mergeCell ref="J245:J247"/>
    <mergeCell ref="J243:J244"/>
    <mergeCell ref="V215:V216"/>
    <mergeCell ref="I275:I276"/>
    <mergeCell ref="Z224:Z226"/>
    <mergeCell ref="Z228:Z229"/>
    <mergeCell ref="J269:J270"/>
    <mergeCell ref="I215:I216"/>
    <mergeCell ref="K257:K258"/>
    <mergeCell ref="V275:V276"/>
    <mergeCell ref="J230:J232"/>
    <mergeCell ref="K230:K232"/>
    <mergeCell ref="AB252:AB253"/>
    <mergeCell ref="AB243:AB244"/>
    <mergeCell ref="AB245:AB247"/>
    <mergeCell ref="AB215:AB216"/>
    <mergeCell ref="J220:J221"/>
    <mergeCell ref="R230:R232"/>
    <mergeCell ref="AB235:AB237"/>
    <mergeCell ref="X277:X279"/>
    <mergeCell ref="R217:R219"/>
    <mergeCell ref="I269:I270"/>
    <mergeCell ref="H272:H274"/>
    <mergeCell ref="H277:H279"/>
    <mergeCell ref="H282:H283"/>
    <mergeCell ref="E305:E306"/>
    <mergeCell ref="H254:H256"/>
    <mergeCell ref="F272:F274"/>
    <mergeCell ref="G272:G274"/>
    <mergeCell ref="E254:E256"/>
    <mergeCell ref="E238:E239"/>
    <mergeCell ref="G238:G239"/>
    <mergeCell ref="H240:H242"/>
    <mergeCell ref="F290:F291"/>
    <mergeCell ref="F284:F285"/>
    <mergeCell ref="G284:G285"/>
    <mergeCell ref="F245:F247"/>
    <mergeCell ref="G259:G261"/>
    <mergeCell ref="F259:F261"/>
    <mergeCell ref="G290:G291"/>
    <mergeCell ref="E290:E291"/>
    <mergeCell ref="I288:I289"/>
    <mergeCell ref="J300:J302"/>
    <mergeCell ref="G266:G268"/>
    <mergeCell ref="E300:E302"/>
    <mergeCell ref="M286:M287"/>
    <mergeCell ref="M275:M276"/>
    <mergeCell ref="M254:M256"/>
    <mergeCell ref="X262:X264"/>
    <mergeCell ref="K213:K214"/>
    <mergeCell ref="M213:M214"/>
    <mergeCell ref="Z259:Z261"/>
    <mergeCell ref="V269:V270"/>
    <mergeCell ref="I228:I229"/>
    <mergeCell ref="H228:H229"/>
    <mergeCell ref="R224:R226"/>
    <mergeCell ref="X248:X250"/>
    <mergeCell ref="Q245:Q247"/>
    <mergeCell ref="R243:R244"/>
    <mergeCell ref="J240:J242"/>
    <mergeCell ref="Q240:Q242"/>
    <mergeCell ref="R240:R242"/>
    <mergeCell ref="X245:X247"/>
    <mergeCell ref="E233:E234"/>
    <mergeCell ref="Z238:Z239"/>
    <mergeCell ref="G213:G214"/>
    <mergeCell ref="G243:G244"/>
    <mergeCell ref="G240:G242"/>
    <mergeCell ref="Z240:Z242"/>
    <mergeCell ref="Z233:Z234"/>
    <mergeCell ref="M269:M270"/>
    <mergeCell ref="H245:H247"/>
    <mergeCell ref="M257:M258"/>
    <mergeCell ref="H230:H232"/>
    <mergeCell ref="F238:F239"/>
    <mergeCell ref="K233:K234"/>
    <mergeCell ref="G235:G237"/>
    <mergeCell ref="J208:J209"/>
    <mergeCell ref="Z235:Z237"/>
    <mergeCell ref="V210:V212"/>
    <mergeCell ref="X254:X256"/>
    <mergeCell ref="X257:X258"/>
    <mergeCell ref="V262:V264"/>
    <mergeCell ref="M233:M234"/>
    <mergeCell ref="Z217:Z219"/>
    <mergeCell ref="R213:R214"/>
    <mergeCell ref="Z245:Z247"/>
    <mergeCell ref="Z257:Z258"/>
    <mergeCell ref="D130:D132"/>
    <mergeCell ref="B181:B182"/>
    <mergeCell ref="V202:V204"/>
    <mergeCell ref="R199:R201"/>
    <mergeCell ref="M208:M209"/>
    <mergeCell ref="F208:F209"/>
    <mergeCell ref="H208:H209"/>
    <mergeCell ref="AB262:AB264"/>
    <mergeCell ref="Q230:Q232"/>
    <mergeCell ref="R235:R237"/>
    <mergeCell ref="AB233:AB234"/>
    <mergeCell ref="V233:V234"/>
    <mergeCell ref="AB228:AB229"/>
    <mergeCell ref="J284:J285"/>
    <mergeCell ref="K220:K221"/>
    <mergeCell ref="M220:M221"/>
    <mergeCell ref="J235:J237"/>
    <mergeCell ref="V217:V219"/>
    <mergeCell ref="Q220:Q221"/>
    <mergeCell ref="R220:R221"/>
    <mergeCell ref="M259:M261"/>
    <mergeCell ref="K266:K268"/>
    <mergeCell ref="Q235:Q237"/>
    <mergeCell ref="R275:R276"/>
    <mergeCell ref="V277:V279"/>
    <mergeCell ref="X284:X285"/>
    <mergeCell ref="X272:X274"/>
    <mergeCell ref="J272:J274"/>
    <mergeCell ref="Q259:Q261"/>
    <mergeCell ref="Q248:Q250"/>
    <mergeCell ref="Q252:Q253"/>
    <mergeCell ref="Q243:Q244"/>
    <mergeCell ref="R228:R229"/>
    <mergeCell ref="J215:J216"/>
    <mergeCell ref="V257:V258"/>
    <mergeCell ref="X259:X261"/>
    <mergeCell ref="J252:J253"/>
    <mergeCell ref="Z277:Z279"/>
    <mergeCell ref="AB257:AB258"/>
    <mergeCell ref="Z275:Z276"/>
    <mergeCell ref="AB266:AB268"/>
    <mergeCell ref="Q282:Q283"/>
    <mergeCell ref="Q277:Q279"/>
    <mergeCell ref="J282:J283"/>
    <mergeCell ref="AB240:AB242"/>
    <mergeCell ref="AB254:AB256"/>
    <mergeCell ref="AB269:AB270"/>
    <mergeCell ref="K284:K285"/>
    <mergeCell ref="V282:V283"/>
    <mergeCell ref="X235:X237"/>
    <mergeCell ref="V235:V237"/>
    <mergeCell ref="X238:X239"/>
    <mergeCell ref="Q238:Q239"/>
    <mergeCell ref="Q233:Q234"/>
    <mergeCell ref="M238:M239"/>
    <mergeCell ref="K235:K237"/>
    <mergeCell ref="V259:V261"/>
    <mergeCell ref="Q254:Q256"/>
    <mergeCell ref="M266:M268"/>
    <mergeCell ref="Q266:Q268"/>
    <mergeCell ref="J266:J268"/>
    <mergeCell ref="X215:X216"/>
    <mergeCell ref="K272:K274"/>
    <mergeCell ref="V220:V221"/>
    <mergeCell ref="D139:D141"/>
    <mergeCell ref="E139:E141"/>
    <mergeCell ref="K191:K193"/>
    <mergeCell ref="M191:M193"/>
    <mergeCell ref="J194:J196"/>
    <mergeCell ref="B178:B180"/>
    <mergeCell ref="B189:B190"/>
    <mergeCell ref="B199:B201"/>
    <mergeCell ref="B186:B188"/>
    <mergeCell ref="B194:B196"/>
    <mergeCell ref="C181:C182"/>
    <mergeCell ref="C272:C274"/>
    <mergeCell ref="F275:F276"/>
    <mergeCell ref="Q275:Q276"/>
    <mergeCell ref="H275:H276"/>
    <mergeCell ref="C189:C190"/>
    <mergeCell ref="D189:D190"/>
    <mergeCell ref="C186:C188"/>
    <mergeCell ref="D191:D193"/>
    <mergeCell ref="D235:D237"/>
    <mergeCell ref="C254:C256"/>
    <mergeCell ref="D254:D256"/>
    <mergeCell ref="D213:D214"/>
    <mergeCell ref="C213:C214"/>
    <mergeCell ref="M189:M190"/>
    <mergeCell ref="Q189:Q190"/>
    <mergeCell ref="H186:H188"/>
    <mergeCell ref="J183:J185"/>
    <mergeCell ref="K222:K223"/>
    <mergeCell ref="E243:E244"/>
    <mergeCell ref="I248:I250"/>
    <mergeCell ref="C240:C242"/>
    <mergeCell ref="E245:E247"/>
    <mergeCell ref="M245:M247"/>
    <mergeCell ref="K252:K253"/>
    <mergeCell ref="H248:H250"/>
    <mergeCell ref="H243:H244"/>
    <mergeCell ref="B228:B229"/>
    <mergeCell ref="B215:B216"/>
    <mergeCell ref="B217:B219"/>
    <mergeCell ref="B222:B223"/>
    <mergeCell ref="B220:B221"/>
    <mergeCell ref="B235:B237"/>
    <mergeCell ref="B224:B226"/>
    <mergeCell ref="H222:H223"/>
    <mergeCell ref="E215:E216"/>
    <mergeCell ref="D269:D270"/>
    <mergeCell ref="F186:F188"/>
    <mergeCell ref="C275:C276"/>
    <mergeCell ref="E275:E276"/>
    <mergeCell ref="E272:E274"/>
    <mergeCell ref="C191:C193"/>
    <mergeCell ref="C194:C196"/>
    <mergeCell ref="F181:F182"/>
    <mergeCell ref="B183:B185"/>
    <mergeCell ref="B191:B193"/>
    <mergeCell ref="K186:K188"/>
    <mergeCell ref="K269:K270"/>
    <mergeCell ref="C208:C209"/>
    <mergeCell ref="M150:M152"/>
    <mergeCell ref="Q150:Q152"/>
    <mergeCell ref="B248:B250"/>
    <mergeCell ref="C257:C258"/>
    <mergeCell ref="B272:B274"/>
    <mergeCell ref="D142:D144"/>
    <mergeCell ref="E142:E144"/>
    <mergeCell ref="D202:D204"/>
    <mergeCell ref="Q162:Q163"/>
    <mergeCell ref="D148:D149"/>
    <mergeCell ref="E156:E158"/>
    <mergeCell ref="I183:I185"/>
    <mergeCell ref="D208:D209"/>
    <mergeCell ref="E208:E209"/>
    <mergeCell ref="F142:F144"/>
    <mergeCell ref="Q142:Q144"/>
    <mergeCell ref="H148:H149"/>
    <mergeCell ref="I148:I149"/>
    <mergeCell ref="J148:J149"/>
    <mergeCell ref="K148:K149"/>
    <mergeCell ref="K124:K126"/>
    <mergeCell ref="C142:C144"/>
    <mergeCell ref="C139:C141"/>
    <mergeCell ref="F139:F141"/>
    <mergeCell ref="F148:F149"/>
    <mergeCell ref="G208:G209"/>
    <mergeCell ref="F197:F198"/>
    <mergeCell ref="D194:D196"/>
    <mergeCell ref="E150:E152"/>
    <mergeCell ref="F150:F152"/>
    <mergeCell ref="M162:M163"/>
    <mergeCell ref="D156:D158"/>
    <mergeCell ref="K130:K132"/>
    <mergeCell ref="M130:M132"/>
    <mergeCell ref="Q130:Q132"/>
    <mergeCell ref="J136:J138"/>
    <mergeCell ref="M136:M138"/>
    <mergeCell ref="I139:I141"/>
    <mergeCell ref="K139:K141"/>
    <mergeCell ref="H168:H170"/>
    <mergeCell ref="J159:J161"/>
    <mergeCell ref="K159:K161"/>
    <mergeCell ref="M159:M161"/>
    <mergeCell ref="J173:J175"/>
    <mergeCell ref="F162:F163"/>
    <mergeCell ref="G162:G163"/>
    <mergeCell ref="C183:C185"/>
    <mergeCell ref="D183:D185"/>
    <mergeCell ref="F194:F196"/>
    <mergeCell ref="E183:E185"/>
    <mergeCell ref="G139:G141"/>
    <mergeCell ref="I178:I180"/>
    <mergeCell ref="I189:I190"/>
    <mergeCell ref="E133:E135"/>
    <mergeCell ref="F133:F135"/>
    <mergeCell ref="C153:C155"/>
    <mergeCell ref="H183:H185"/>
    <mergeCell ref="I208:I209"/>
    <mergeCell ref="G173:G175"/>
    <mergeCell ref="H173:H175"/>
    <mergeCell ref="I197:I198"/>
    <mergeCell ref="J197:J198"/>
    <mergeCell ref="K142:K144"/>
    <mergeCell ref="M142:M144"/>
    <mergeCell ref="G133:G135"/>
    <mergeCell ref="H162:H163"/>
    <mergeCell ref="I162:I163"/>
    <mergeCell ref="C130:C132"/>
    <mergeCell ref="C136:C138"/>
    <mergeCell ref="B115:B117"/>
    <mergeCell ref="C115:C117"/>
    <mergeCell ref="D115:D117"/>
    <mergeCell ref="E173:E175"/>
    <mergeCell ref="C176:C177"/>
    <mergeCell ref="C121:C123"/>
    <mergeCell ref="R127:R129"/>
    <mergeCell ref="M121:M123"/>
    <mergeCell ref="B121:B123"/>
    <mergeCell ref="AB159:AB161"/>
    <mergeCell ref="D176:D177"/>
    <mergeCell ref="B165:B167"/>
    <mergeCell ref="C165:C167"/>
    <mergeCell ref="D165:D167"/>
    <mergeCell ref="E165:E167"/>
    <mergeCell ref="J176:J177"/>
    <mergeCell ref="K176:K177"/>
    <mergeCell ref="C171:C172"/>
    <mergeCell ref="H171:H172"/>
    <mergeCell ref="K121:K123"/>
    <mergeCell ref="C159:C161"/>
    <mergeCell ref="C162:C163"/>
    <mergeCell ref="D121:D123"/>
    <mergeCell ref="B118:B120"/>
    <mergeCell ref="C118:C120"/>
    <mergeCell ref="E118:E120"/>
    <mergeCell ref="E124:E126"/>
    <mergeCell ref="F124:F126"/>
    <mergeCell ref="G124:G126"/>
    <mergeCell ref="D153:D155"/>
    <mergeCell ref="E153:E155"/>
    <mergeCell ref="F153:F155"/>
    <mergeCell ref="E145:E147"/>
    <mergeCell ref="F145:F147"/>
    <mergeCell ref="G145:G147"/>
    <mergeCell ref="H145:H147"/>
    <mergeCell ref="I145:I147"/>
    <mergeCell ref="J145:J147"/>
    <mergeCell ref="D168:D170"/>
    <mergeCell ref="F121:F123"/>
    <mergeCell ref="I133:I135"/>
    <mergeCell ref="R153:R155"/>
    <mergeCell ref="J153:J155"/>
    <mergeCell ref="R150:R152"/>
    <mergeCell ref="H153:H155"/>
    <mergeCell ref="H159:H161"/>
    <mergeCell ref="E162:E163"/>
    <mergeCell ref="D171:D172"/>
    <mergeCell ref="Q168:Q170"/>
    <mergeCell ref="M168:M170"/>
    <mergeCell ref="D150:D152"/>
    <mergeCell ref="B162:B163"/>
    <mergeCell ref="C148:C149"/>
    <mergeCell ref="E176:E177"/>
    <mergeCell ref="K171:K172"/>
    <mergeCell ref="M171:M172"/>
    <mergeCell ref="Q171:Q172"/>
    <mergeCell ref="B130:B132"/>
    <mergeCell ref="B176:B177"/>
    <mergeCell ref="B133:B135"/>
    <mergeCell ref="C133:C135"/>
    <mergeCell ref="D133:D135"/>
    <mergeCell ref="R162:R163"/>
    <mergeCell ref="R136:R138"/>
    <mergeCell ref="E71:E73"/>
    <mergeCell ref="F71:F73"/>
    <mergeCell ref="E115:E117"/>
    <mergeCell ref="F115:F117"/>
    <mergeCell ref="G115:G117"/>
    <mergeCell ref="H115:H117"/>
    <mergeCell ref="I115:I117"/>
    <mergeCell ref="K115:K117"/>
    <mergeCell ref="M115:M117"/>
    <mergeCell ref="Q115:Q117"/>
    <mergeCell ref="D106:D107"/>
    <mergeCell ref="C108:C110"/>
    <mergeCell ref="D159:D161"/>
    <mergeCell ref="E159:E161"/>
    <mergeCell ref="J156:J158"/>
    <mergeCell ref="D108:D110"/>
    <mergeCell ref="B79:B81"/>
    <mergeCell ref="D71:D73"/>
    <mergeCell ref="H71:H73"/>
    <mergeCell ref="B87:B88"/>
    <mergeCell ref="C87:C88"/>
    <mergeCell ref="D87:D88"/>
    <mergeCell ref="E87:E88"/>
    <mergeCell ref="B111:B112"/>
    <mergeCell ref="B106:B107"/>
    <mergeCell ref="C106:C107"/>
    <mergeCell ref="B127:B129"/>
    <mergeCell ref="C127:C129"/>
    <mergeCell ref="D127:D129"/>
    <mergeCell ref="B136:B138"/>
    <mergeCell ref="B148:B149"/>
    <mergeCell ref="B150:B152"/>
    <mergeCell ref="B108:B110"/>
    <mergeCell ref="B113:B114"/>
    <mergeCell ref="C113:C114"/>
    <mergeCell ref="D113:D114"/>
    <mergeCell ref="E113:E114"/>
    <mergeCell ref="F113:F114"/>
    <mergeCell ref="C111:C112"/>
    <mergeCell ref="D111:D112"/>
    <mergeCell ref="F108:F110"/>
    <mergeCell ref="D76:D78"/>
    <mergeCell ref="E76:E78"/>
    <mergeCell ref="F76:F78"/>
    <mergeCell ref="D74:D75"/>
    <mergeCell ref="C74:C75"/>
    <mergeCell ref="C71:C73"/>
    <mergeCell ref="I74:I75"/>
    <mergeCell ref="I79:I81"/>
    <mergeCell ref="H113:H114"/>
    <mergeCell ref="I113:I114"/>
    <mergeCell ref="I156:I158"/>
    <mergeCell ref="F111:F112"/>
    <mergeCell ref="E108:E110"/>
    <mergeCell ref="F106:F107"/>
    <mergeCell ref="G106:G107"/>
    <mergeCell ref="E148:E149"/>
    <mergeCell ref="Q159:Q161"/>
    <mergeCell ref="I153:I155"/>
    <mergeCell ref="H150:H152"/>
    <mergeCell ref="I150:I152"/>
    <mergeCell ref="K150:K152"/>
    <mergeCell ref="E121:E123"/>
    <mergeCell ref="G76:G78"/>
    <mergeCell ref="H41:H43"/>
    <mergeCell ref="R71:R73"/>
    <mergeCell ref="R61:R62"/>
    <mergeCell ref="V89:V91"/>
    <mergeCell ref="X87:X88"/>
    <mergeCell ref="V87:V88"/>
    <mergeCell ref="G66:G67"/>
    <mergeCell ref="R2:R4"/>
    <mergeCell ref="X74:X75"/>
    <mergeCell ref="AA76:AA77"/>
    <mergeCell ref="AA79:AA81"/>
    <mergeCell ref="G113:G114"/>
    <mergeCell ref="I106:I107"/>
    <mergeCell ref="Q108:Q110"/>
    <mergeCell ref="M108:M110"/>
    <mergeCell ref="J108:J110"/>
    <mergeCell ref="K108:K110"/>
    <mergeCell ref="J111:J112"/>
    <mergeCell ref="H108:H110"/>
    <mergeCell ref="I76:I78"/>
    <mergeCell ref="G97:G99"/>
    <mergeCell ref="Q74:Q75"/>
    <mergeCell ref="G74:G75"/>
    <mergeCell ref="H74:H75"/>
    <mergeCell ref="J76:J78"/>
    <mergeCell ref="K76:K78"/>
    <mergeCell ref="F165:F167"/>
    <mergeCell ref="G165:G167"/>
    <mergeCell ref="H165:H167"/>
    <mergeCell ref="R92:R93"/>
    <mergeCell ref="J89:J91"/>
    <mergeCell ref="J127:J129"/>
    <mergeCell ref="I108:I110"/>
    <mergeCell ref="F130:F132"/>
    <mergeCell ref="I165:I167"/>
    <mergeCell ref="J165:J167"/>
    <mergeCell ref="K165:K167"/>
    <mergeCell ref="M165:M167"/>
    <mergeCell ref="Q165:Q167"/>
    <mergeCell ref="V92:V93"/>
    <mergeCell ref="H142:H144"/>
    <mergeCell ref="V139:V141"/>
    <mergeCell ref="K162:K163"/>
    <mergeCell ref="Z5:Z7"/>
    <mergeCell ref="AA5:AA7"/>
    <mergeCell ref="X19:X21"/>
    <mergeCell ref="V19:V21"/>
    <mergeCell ref="V46:V47"/>
    <mergeCell ref="X41:X43"/>
    <mergeCell ref="V2:V4"/>
    <mergeCell ref="X2:X4"/>
    <mergeCell ref="Z46:Z47"/>
    <mergeCell ref="I41:I43"/>
    <mergeCell ref="W37:W38"/>
    <mergeCell ref="I37:I38"/>
    <mergeCell ref="J37:J38"/>
    <mergeCell ref="I31:I33"/>
    <mergeCell ref="Z28:Z30"/>
    <mergeCell ref="Z52:Z54"/>
    <mergeCell ref="Q37:Q38"/>
    <mergeCell ref="I142:I144"/>
    <mergeCell ref="J142:J144"/>
    <mergeCell ref="G153:G155"/>
    <mergeCell ref="F156:F158"/>
    <mergeCell ref="AB2:AB4"/>
    <mergeCell ref="AB31:AB33"/>
    <mergeCell ref="J44:J45"/>
    <mergeCell ref="U37:U38"/>
    <mergeCell ref="K52:K54"/>
    <mergeCell ref="I52:I54"/>
    <mergeCell ref="Q2:Q4"/>
    <mergeCell ref="R5:R7"/>
    <mergeCell ref="V5:V7"/>
    <mergeCell ref="Z2:Z4"/>
    <mergeCell ref="W5:W7"/>
    <mergeCell ref="AA59:AA60"/>
    <mergeCell ref="X14:X15"/>
    <mergeCell ref="Z25:Z27"/>
    <mergeCell ref="V14:V15"/>
    <mergeCell ref="X44:X45"/>
    <mergeCell ref="X8:X10"/>
    <mergeCell ref="V22:V24"/>
    <mergeCell ref="R41:R43"/>
    <mergeCell ref="V66:V67"/>
    <mergeCell ref="Z8:Z10"/>
    <mergeCell ref="W22:W24"/>
    <mergeCell ref="W25:W27"/>
    <mergeCell ref="W28:W30"/>
    <mergeCell ref="G71:G73"/>
    <mergeCell ref="AA31:AA33"/>
    <mergeCell ref="Z22:Z24"/>
    <mergeCell ref="X28:X30"/>
    <mergeCell ref="AB28:AB30"/>
    <mergeCell ref="AA34:AA35"/>
    <mergeCell ref="Q14:Q15"/>
    <mergeCell ref="V71:V73"/>
    <mergeCell ref="Z71:Z73"/>
    <mergeCell ref="V68:V70"/>
    <mergeCell ref="X66:X67"/>
    <mergeCell ref="Z68:Z70"/>
    <mergeCell ref="AB22:AB24"/>
    <mergeCell ref="AB25:AB27"/>
    <mergeCell ref="K63:K65"/>
    <mergeCell ref="R44:R45"/>
    <mergeCell ref="AB8:AB10"/>
    <mergeCell ref="I39:I40"/>
    <mergeCell ref="AB11:AB13"/>
    <mergeCell ref="Z16:Z18"/>
    <mergeCell ref="AB48:AB51"/>
    <mergeCell ref="K55:K56"/>
    <mergeCell ref="M55:M56"/>
    <mergeCell ref="Q55:Q56"/>
    <mergeCell ref="R55:R56"/>
    <mergeCell ref="I59:I60"/>
    <mergeCell ref="Z55:Z56"/>
    <mergeCell ref="W2:W4"/>
    <mergeCell ref="W16:W18"/>
    <mergeCell ref="W8:W10"/>
    <mergeCell ref="W11:W13"/>
    <mergeCell ref="W14:W15"/>
    <mergeCell ref="AA2:AA4"/>
    <mergeCell ref="AA8:AA10"/>
    <mergeCell ref="AA11:AA13"/>
    <mergeCell ref="AA14:AA15"/>
    <mergeCell ref="AA16:AA18"/>
    <mergeCell ref="AA19:AA21"/>
    <mergeCell ref="AA22:AA24"/>
    <mergeCell ref="Z41:Z43"/>
    <mergeCell ref="V11:V13"/>
    <mergeCell ref="X11:X13"/>
    <mergeCell ref="V39:V40"/>
    <mergeCell ref="X46:X47"/>
    <mergeCell ref="I16:I18"/>
    <mergeCell ref="AA25:AA27"/>
    <mergeCell ref="V59:V60"/>
    <mergeCell ref="X59:X60"/>
    <mergeCell ref="V31:V33"/>
    <mergeCell ref="X31:X33"/>
    <mergeCell ref="X39:X40"/>
    <mergeCell ref="V41:V43"/>
    <mergeCell ref="Z37:Z38"/>
    <mergeCell ref="Z44:Z45"/>
    <mergeCell ref="V55:V56"/>
    <mergeCell ref="X5:X7"/>
    <mergeCell ref="Z79:Z81"/>
    <mergeCell ref="H76:H78"/>
    <mergeCell ref="V61:V62"/>
    <mergeCell ref="H14:H15"/>
    <mergeCell ref="I14:I15"/>
    <mergeCell ref="I57:I58"/>
    <mergeCell ref="M76:M78"/>
    <mergeCell ref="Q76:Q78"/>
    <mergeCell ref="R76:R78"/>
    <mergeCell ref="Q28:Q30"/>
    <mergeCell ref="V16:V18"/>
    <mergeCell ref="X22:X24"/>
    <mergeCell ref="V25:V27"/>
    <mergeCell ref="X25:X27"/>
    <mergeCell ref="V8:V10"/>
    <mergeCell ref="M57:M58"/>
    <mergeCell ref="V76:V78"/>
    <mergeCell ref="V74:V75"/>
    <mergeCell ref="Y34:Y36"/>
    <mergeCell ref="M22:M24"/>
    <mergeCell ref="I11:I13"/>
    <mergeCell ref="H79:H81"/>
    <mergeCell ref="H48:H51"/>
    <mergeCell ref="I48:I51"/>
    <mergeCell ref="J48:J51"/>
    <mergeCell ref="K48:K51"/>
    <mergeCell ref="M48:M51"/>
    <mergeCell ref="Q48:Q51"/>
    <mergeCell ref="R48:R51"/>
    <mergeCell ref="V48:V51"/>
    <mergeCell ref="X48:X51"/>
    <mergeCell ref="Z48:Z51"/>
    <mergeCell ref="I63:I65"/>
    <mergeCell ref="H31:H33"/>
    <mergeCell ref="Q52:Q54"/>
    <mergeCell ref="V28:V30"/>
    <mergeCell ref="Z66:Z67"/>
    <mergeCell ref="W19:W21"/>
    <mergeCell ref="I71:I73"/>
    <mergeCell ref="Q68:Q70"/>
    <mergeCell ref="X16:X18"/>
    <mergeCell ref="V79:V81"/>
    <mergeCell ref="X79:X81"/>
    <mergeCell ref="X76:X78"/>
    <mergeCell ref="Z76:Z78"/>
    <mergeCell ref="M5:M7"/>
    <mergeCell ref="Q5:Q7"/>
    <mergeCell ref="H59:H60"/>
    <mergeCell ref="AB14:AB15"/>
    <mergeCell ref="AB16:AB18"/>
    <mergeCell ref="X37:X38"/>
    <mergeCell ref="X71:X73"/>
    <mergeCell ref="X68:X70"/>
    <mergeCell ref="AB63:AB65"/>
    <mergeCell ref="AB66:AB67"/>
    <mergeCell ref="AA52:AA53"/>
    <mergeCell ref="AB44:AB45"/>
    <mergeCell ref="AB46:AB47"/>
    <mergeCell ref="AB37:AB38"/>
    <mergeCell ref="V34:V36"/>
    <mergeCell ref="X34:X36"/>
    <mergeCell ref="K57:K58"/>
    <mergeCell ref="R46:R47"/>
    <mergeCell ref="R68:R70"/>
    <mergeCell ref="AA57:AA58"/>
    <mergeCell ref="AA55:AA56"/>
    <mergeCell ref="K5:K7"/>
    <mergeCell ref="H11:H13"/>
    <mergeCell ref="R25:R27"/>
    <mergeCell ref="Q25:Q27"/>
    <mergeCell ref="R37:R38"/>
    <mergeCell ref="K44:K45"/>
    <mergeCell ref="G41:G43"/>
    <mergeCell ref="K41:K43"/>
    <mergeCell ref="M41:M43"/>
    <mergeCell ref="M44:M45"/>
    <mergeCell ref="Q44:Q45"/>
    <mergeCell ref="M31:M33"/>
    <mergeCell ref="Q31:Q33"/>
    <mergeCell ref="M37:M38"/>
    <mergeCell ref="H66:H67"/>
    <mergeCell ref="I66:I67"/>
    <mergeCell ref="J66:J67"/>
    <mergeCell ref="K66:K67"/>
    <mergeCell ref="AB19:AB21"/>
    <mergeCell ref="AA46:AA47"/>
    <mergeCell ref="AA49:AA51"/>
    <mergeCell ref="AB34:AB36"/>
    <mergeCell ref="AB59:AB60"/>
    <mergeCell ref="M8:M10"/>
    <mergeCell ref="R8:R10"/>
    <mergeCell ref="R14:R15"/>
    <mergeCell ref="AB5:AB7"/>
    <mergeCell ref="Z31:Z33"/>
    <mergeCell ref="Z39:Z40"/>
    <mergeCell ref="G55:G56"/>
    <mergeCell ref="M63:M65"/>
    <mergeCell ref="R11:R13"/>
    <mergeCell ref="R28:R30"/>
    <mergeCell ref="R16:R18"/>
    <mergeCell ref="J41:J43"/>
    <mergeCell ref="J71:J73"/>
    <mergeCell ref="J68:J70"/>
    <mergeCell ref="H68:H70"/>
    <mergeCell ref="AB68:AB70"/>
    <mergeCell ref="AB71:AB73"/>
    <mergeCell ref="Z11:Z13"/>
    <mergeCell ref="Z14:Z15"/>
    <mergeCell ref="Z19:Z21"/>
    <mergeCell ref="AA71:AA73"/>
    <mergeCell ref="AA63:AA65"/>
    <mergeCell ref="AA28:AA30"/>
    <mergeCell ref="F5:F7"/>
    <mergeCell ref="G5:G7"/>
    <mergeCell ref="H5:H7"/>
    <mergeCell ref="H8:H10"/>
    <mergeCell ref="R31:R33"/>
    <mergeCell ref="F11:F13"/>
    <mergeCell ref="G11:G13"/>
    <mergeCell ref="J5:J7"/>
    <mergeCell ref="B25:B27"/>
    <mergeCell ref="G25:G27"/>
    <mergeCell ref="Q34:Q36"/>
    <mergeCell ref="C19:C21"/>
    <mergeCell ref="I8:I10"/>
    <mergeCell ref="G14:G15"/>
    <mergeCell ref="B2:B4"/>
    <mergeCell ref="H2:H4"/>
    <mergeCell ref="I2:I4"/>
    <mergeCell ref="J2:J4"/>
    <mergeCell ref="B19:B21"/>
    <mergeCell ref="E8:E10"/>
    <mergeCell ref="C2:C4"/>
    <mergeCell ref="F22:F24"/>
    <mergeCell ref="B11:B13"/>
    <mergeCell ref="R22:R24"/>
    <mergeCell ref="R19:R21"/>
    <mergeCell ref="K2:K4"/>
    <mergeCell ref="M2:M4"/>
    <mergeCell ref="E19:E21"/>
    <mergeCell ref="K19:K21"/>
    <mergeCell ref="X84:X86"/>
    <mergeCell ref="Z84:Z86"/>
    <mergeCell ref="X61:X62"/>
    <mergeCell ref="V63:V65"/>
    <mergeCell ref="Z34:Z36"/>
    <mergeCell ref="R82:R83"/>
    <mergeCell ref="V84:V86"/>
    <mergeCell ref="M52:M54"/>
    <mergeCell ref="R59:R60"/>
    <mergeCell ref="V52:V54"/>
    <mergeCell ref="X52:X54"/>
    <mergeCell ref="R84:R86"/>
    <mergeCell ref="Q59:Q60"/>
    <mergeCell ref="Z59:Z60"/>
    <mergeCell ref="Q66:Q67"/>
    <mergeCell ref="V44:V45"/>
    <mergeCell ref="Q41:Q43"/>
    <mergeCell ref="R52:R54"/>
    <mergeCell ref="V37:V38"/>
    <mergeCell ref="R66:R67"/>
    <mergeCell ref="R39:R40"/>
    <mergeCell ref="Q61:Q62"/>
    <mergeCell ref="Q57:Q58"/>
    <mergeCell ref="Q46:Q47"/>
    <mergeCell ref="R63:R65"/>
    <mergeCell ref="I68:I70"/>
    <mergeCell ref="Q71:Q73"/>
    <mergeCell ref="K68:K70"/>
    <mergeCell ref="V82:V83"/>
    <mergeCell ref="K71:K73"/>
    <mergeCell ref="J55:J56"/>
    <mergeCell ref="I55:I56"/>
    <mergeCell ref="R34:R36"/>
    <mergeCell ref="V57:V58"/>
    <mergeCell ref="X82:X83"/>
    <mergeCell ref="E31:E33"/>
    <mergeCell ref="F31:F33"/>
    <mergeCell ref="B39:B40"/>
    <mergeCell ref="C39:C40"/>
    <mergeCell ref="D31:D33"/>
    <mergeCell ref="J39:J40"/>
    <mergeCell ref="C37:C38"/>
    <mergeCell ref="D37:D38"/>
    <mergeCell ref="K39:K40"/>
    <mergeCell ref="F19:F21"/>
    <mergeCell ref="C25:C27"/>
    <mergeCell ref="D25:D27"/>
    <mergeCell ref="M25:M27"/>
    <mergeCell ref="H25:H27"/>
    <mergeCell ref="I25:I27"/>
    <mergeCell ref="J25:J27"/>
    <mergeCell ref="F25:F27"/>
    <mergeCell ref="G19:G21"/>
    <mergeCell ref="K28:K30"/>
    <mergeCell ref="M28:M30"/>
    <mergeCell ref="H19:H21"/>
    <mergeCell ref="I19:I21"/>
    <mergeCell ref="J19:J21"/>
    <mergeCell ref="C11:C13"/>
    <mergeCell ref="J14:J15"/>
    <mergeCell ref="K14:K15"/>
    <mergeCell ref="M14:M15"/>
    <mergeCell ref="B22:B24"/>
    <mergeCell ref="Q8:Q10"/>
    <mergeCell ref="D22:D24"/>
    <mergeCell ref="E22:E24"/>
    <mergeCell ref="J31:J33"/>
    <mergeCell ref="B14:B15"/>
    <mergeCell ref="F14:F15"/>
    <mergeCell ref="G8:G10"/>
    <mergeCell ref="J8:J10"/>
    <mergeCell ref="K8:K10"/>
    <mergeCell ref="M16:M18"/>
    <mergeCell ref="Q16:Q18"/>
    <mergeCell ref="G22:G24"/>
    <mergeCell ref="C14:C15"/>
    <mergeCell ref="D14:D15"/>
    <mergeCell ref="E14:E15"/>
    <mergeCell ref="D8:D10"/>
    <mergeCell ref="B8:B10"/>
    <mergeCell ref="C8:C10"/>
    <mergeCell ref="Q22:Q24"/>
    <mergeCell ref="K25:K27"/>
    <mergeCell ref="H22:H24"/>
    <mergeCell ref="D2:D4"/>
    <mergeCell ref="M46:M47"/>
    <mergeCell ref="E25:E27"/>
    <mergeCell ref="I5:I7"/>
    <mergeCell ref="B16:B18"/>
    <mergeCell ref="G16:G18"/>
    <mergeCell ref="H16:H18"/>
    <mergeCell ref="B5:B7"/>
    <mergeCell ref="C5:C7"/>
    <mergeCell ref="D5:D7"/>
    <mergeCell ref="E5:E7"/>
    <mergeCell ref="F8:F10"/>
    <mergeCell ref="B28:B30"/>
    <mergeCell ref="C28:C30"/>
    <mergeCell ref="D28:D30"/>
    <mergeCell ref="E28:E30"/>
    <mergeCell ref="F28:F30"/>
    <mergeCell ref="G28:G30"/>
    <mergeCell ref="H28:H30"/>
    <mergeCell ref="I28:I30"/>
    <mergeCell ref="C22:C24"/>
    <mergeCell ref="E11:E13"/>
    <mergeCell ref="E37:E38"/>
    <mergeCell ref="F37:F38"/>
    <mergeCell ref="G37:G38"/>
    <mergeCell ref="K31:K33"/>
    <mergeCell ref="D39:D40"/>
    <mergeCell ref="H46:H47"/>
    <mergeCell ref="I46:I47"/>
    <mergeCell ref="J46:J47"/>
    <mergeCell ref="K46:K47"/>
    <mergeCell ref="B37:B38"/>
    <mergeCell ref="G31:G33"/>
    <mergeCell ref="B31:B33"/>
    <mergeCell ref="C31:C33"/>
    <mergeCell ref="H44:H45"/>
    <mergeCell ref="B44:B45"/>
    <mergeCell ref="C44:C45"/>
    <mergeCell ref="D44:D45"/>
    <mergeCell ref="E44:E45"/>
    <mergeCell ref="F44:F45"/>
    <mergeCell ref="G44:G45"/>
    <mergeCell ref="B46:B47"/>
    <mergeCell ref="C46:C47"/>
    <mergeCell ref="D46:D47"/>
    <mergeCell ref="E46:E47"/>
    <mergeCell ref="F46:F47"/>
    <mergeCell ref="G46:G47"/>
    <mergeCell ref="B41:B43"/>
    <mergeCell ref="C41:C43"/>
    <mergeCell ref="D41:D43"/>
    <mergeCell ref="K37:K38"/>
    <mergeCell ref="H34:H36"/>
    <mergeCell ref="B34:B36"/>
    <mergeCell ref="C34:C36"/>
    <mergeCell ref="D34:D36"/>
    <mergeCell ref="E34:E36"/>
    <mergeCell ref="F34:F36"/>
    <mergeCell ref="E2:E4"/>
    <mergeCell ref="F2:F4"/>
    <mergeCell ref="G2:G4"/>
    <mergeCell ref="C16:C18"/>
    <mergeCell ref="D16:D18"/>
    <mergeCell ref="E16:E18"/>
    <mergeCell ref="G63:G65"/>
    <mergeCell ref="M66:M67"/>
    <mergeCell ref="H55:H56"/>
    <mergeCell ref="H63:H65"/>
    <mergeCell ref="J59:J60"/>
    <mergeCell ref="H57:H58"/>
    <mergeCell ref="E55:E56"/>
    <mergeCell ref="E63:E65"/>
    <mergeCell ref="E66:E67"/>
    <mergeCell ref="F66:F67"/>
    <mergeCell ref="G61:G62"/>
    <mergeCell ref="G57:G58"/>
    <mergeCell ref="B52:B54"/>
    <mergeCell ref="C52:C54"/>
    <mergeCell ref="D52:D54"/>
    <mergeCell ref="E52:E54"/>
    <mergeCell ref="F52:F54"/>
    <mergeCell ref="G52:G54"/>
    <mergeCell ref="B48:B51"/>
    <mergeCell ref="C48:C51"/>
    <mergeCell ref="D48:D51"/>
    <mergeCell ref="E48:E51"/>
    <mergeCell ref="B59:B60"/>
    <mergeCell ref="R57:R58"/>
    <mergeCell ref="B57:B58"/>
    <mergeCell ref="I22:I24"/>
    <mergeCell ref="J22:J24"/>
    <mergeCell ref="K16:K18"/>
    <mergeCell ref="M19:M21"/>
    <mergeCell ref="Q19:Q21"/>
    <mergeCell ref="K22:K24"/>
    <mergeCell ref="D11:D13"/>
    <mergeCell ref="J16:J18"/>
    <mergeCell ref="J28:J30"/>
    <mergeCell ref="J11:J13"/>
    <mergeCell ref="K11:K13"/>
    <mergeCell ref="M11:M13"/>
    <mergeCell ref="Q11:Q13"/>
    <mergeCell ref="C57:C58"/>
    <mergeCell ref="D19:D21"/>
    <mergeCell ref="C59:C60"/>
    <mergeCell ref="D59:D60"/>
    <mergeCell ref="E59:E60"/>
    <mergeCell ref="B61:B62"/>
    <mergeCell ref="C61:C62"/>
    <mergeCell ref="D61:D62"/>
    <mergeCell ref="E61:E62"/>
    <mergeCell ref="F61:F62"/>
    <mergeCell ref="F59:F60"/>
    <mergeCell ref="G59:G60"/>
    <mergeCell ref="E39:E40"/>
    <mergeCell ref="F39:F40"/>
    <mergeCell ref="J57:J58"/>
    <mergeCell ref="K59:K60"/>
    <mergeCell ref="M59:M60"/>
    <mergeCell ref="B55:B56"/>
    <mergeCell ref="C55:C56"/>
    <mergeCell ref="D55:D56"/>
    <mergeCell ref="B63:B65"/>
    <mergeCell ref="C63:C65"/>
    <mergeCell ref="D63:D65"/>
    <mergeCell ref="B66:B67"/>
    <mergeCell ref="C66:C67"/>
    <mergeCell ref="F16:F18"/>
    <mergeCell ref="J61:J62"/>
    <mergeCell ref="K61:K62"/>
    <mergeCell ref="M61:M62"/>
    <mergeCell ref="I61:I62"/>
    <mergeCell ref="Q63:Q65"/>
    <mergeCell ref="I44:I45"/>
    <mergeCell ref="B92:B93"/>
    <mergeCell ref="D57:D58"/>
    <mergeCell ref="E57:E58"/>
    <mergeCell ref="F57:F58"/>
    <mergeCell ref="F41:F43"/>
    <mergeCell ref="B71:B73"/>
    <mergeCell ref="Q97:Q99"/>
    <mergeCell ref="G39:G40"/>
    <mergeCell ref="G34:G36"/>
    <mergeCell ref="E41:E43"/>
    <mergeCell ref="H52:H54"/>
    <mergeCell ref="J52:J54"/>
    <mergeCell ref="F48:F51"/>
    <mergeCell ref="G48:G51"/>
    <mergeCell ref="C79:C81"/>
    <mergeCell ref="D79:D81"/>
    <mergeCell ref="E79:E81"/>
    <mergeCell ref="M39:M40"/>
    <mergeCell ref="Q39:Q40"/>
    <mergeCell ref="J63:J65"/>
    <mergeCell ref="H61:H62"/>
    <mergeCell ref="K89:K91"/>
    <mergeCell ref="M89:M91"/>
    <mergeCell ref="Q89:Q91"/>
    <mergeCell ref="I89:I91"/>
    <mergeCell ref="I34:I36"/>
    <mergeCell ref="J34:J36"/>
    <mergeCell ref="K34:K36"/>
    <mergeCell ref="M34:M36"/>
    <mergeCell ref="H37:H38"/>
    <mergeCell ref="C92:C93"/>
    <mergeCell ref="F89:F91"/>
    <mergeCell ref="G89:G91"/>
    <mergeCell ref="K94:K96"/>
    <mergeCell ref="J94:J96"/>
    <mergeCell ref="B68:B70"/>
    <mergeCell ref="C68:C70"/>
    <mergeCell ref="D68:D70"/>
    <mergeCell ref="E68:E70"/>
    <mergeCell ref="F68:F70"/>
    <mergeCell ref="G68:G70"/>
    <mergeCell ref="F87:F88"/>
    <mergeCell ref="G87:G88"/>
    <mergeCell ref="B84:B86"/>
    <mergeCell ref="C84:C86"/>
    <mergeCell ref="D84:D86"/>
    <mergeCell ref="E84:E86"/>
    <mergeCell ref="F84:F86"/>
    <mergeCell ref="H39:H40"/>
    <mergeCell ref="G84:G86"/>
    <mergeCell ref="H84:H86"/>
    <mergeCell ref="I87:I88"/>
    <mergeCell ref="J87:J88"/>
    <mergeCell ref="K87:K88"/>
    <mergeCell ref="M87:M88"/>
    <mergeCell ref="J74:J75"/>
    <mergeCell ref="M71:M73"/>
    <mergeCell ref="F63:F65"/>
    <mergeCell ref="K79:K81"/>
    <mergeCell ref="M79:M81"/>
    <mergeCell ref="Q79:Q81"/>
    <mergeCell ref="M68:M70"/>
    <mergeCell ref="F55:F56"/>
    <mergeCell ref="B97:B99"/>
    <mergeCell ref="C97:C99"/>
    <mergeCell ref="D97:D99"/>
    <mergeCell ref="E97:E99"/>
    <mergeCell ref="J106:J107"/>
    <mergeCell ref="K106:K107"/>
    <mergeCell ref="M106:M107"/>
    <mergeCell ref="Q106:Q107"/>
    <mergeCell ref="R106:R107"/>
    <mergeCell ref="M92:M93"/>
    <mergeCell ref="B100:B102"/>
    <mergeCell ref="C100:C102"/>
    <mergeCell ref="D100:D102"/>
    <mergeCell ref="E100:E102"/>
    <mergeCell ref="F100:F102"/>
    <mergeCell ref="R89:R91"/>
    <mergeCell ref="Q94:Q96"/>
    <mergeCell ref="R94:R96"/>
    <mergeCell ref="E74:E75"/>
    <mergeCell ref="R74:R75"/>
    <mergeCell ref="R79:R81"/>
    <mergeCell ref="F74:F75"/>
    <mergeCell ref="C76:C78"/>
    <mergeCell ref="D92:D93"/>
    <mergeCell ref="R97:R99"/>
    <mergeCell ref="G100:G102"/>
    <mergeCell ref="Q100:Q102"/>
    <mergeCell ref="R100:R102"/>
    <mergeCell ref="F92:F93"/>
    <mergeCell ref="Q87:Q88"/>
    <mergeCell ref="F79:F81"/>
    <mergeCell ref="G79:G81"/>
    <mergeCell ref="B82:B83"/>
    <mergeCell ref="C82:C83"/>
    <mergeCell ref="D82:D83"/>
    <mergeCell ref="E82:E83"/>
    <mergeCell ref="F82:F83"/>
    <mergeCell ref="G82:G83"/>
    <mergeCell ref="B74:B75"/>
    <mergeCell ref="H97:H99"/>
    <mergeCell ref="B76:B78"/>
    <mergeCell ref="H89:H91"/>
    <mergeCell ref="B94:B96"/>
    <mergeCell ref="H82:H83"/>
    <mergeCell ref="J79:J81"/>
    <mergeCell ref="R87:R88"/>
    <mergeCell ref="M84:M86"/>
    <mergeCell ref="Q84:Q86"/>
    <mergeCell ref="K84:K86"/>
    <mergeCell ref="C94:C96"/>
    <mergeCell ref="D94:D96"/>
    <mergeCell ref="E94:E96"/>
    <mergeCell ref="F94:F96"/>
    <mergeCell ref="G94:G96"/>
    <mergeCell ref="H94:H96"/>
    <mergeCell ref="I94:I96"/>
    <mergeCell ref="M82:M83"/>
    <mergeCell ref="I82:I83"/>
    <mergeCell ref="D66:D67"/>
    <mergeCell ref="I84:I86"/>
    <mergeCell ref="J82:J83"/>
    <mergeCell ref="K82:K83"/>
    <mergeCell ref="D173:D175"/>
    <mergeCell ref="G194:G196"/>
    <mergeCell ref="J84:J86"/>
    <mergeCell ref="H87:H88"/>
    <mergeCell ref="B89:B91"/>
    <mergeCell ref="C89:C91"/>
    <mergeCell ref="D89:D91"/>
    <mergeCell ref="E89:E91"/>
    <mergeCell ref="K74:K75"/>
    <mergeCell ref="M74:M75"/>
    <mergeCell ref="Z205:Z207"/>
    <mergeCell ref="V205:V207"/>
    <mergeCell ref="X205:X207"/>
    <mergeCell ref="V194:V196"/>
    <mergeCell ref="V171:V172"/>
    <mergeCell ref="X171:X172"/>
    <mergeCell ref="R171:R172"/>
    <mergeCell ref="Z181:Z182"/>
    <mergeCell ref="Z148:Z149"/>
    <mergeCell ref="Z142:Z144"/>
    <mergeCell ref="Z173:Z175"/>
    <mergeCell ref="R124:R126"/>
    <mergeCell ref="I191:I193"/>
    <mergeCell ref="J191:J193"/>
    <mergeCell ref="G176:G177"/>
    <mergeCell ref="K173:K175"/>
    <mergeCell ref="J162:J163"/>
    <mergeCell ref="Z194:Z196"/>
    <mergeCell ref="X168:X170"/>
    <mergeCell ref="R115:R117"/>
    <mergeCell ref="C173:C175"/>
    <mergeCell ref="B171:B172"/>
    <mergeCell ref="B173:B175"/>
    <mergeCell ref="B139:B141"/>
    <mergeCell ref="K136:K138"/>
    <mergeCell ref="H133:H135"/>
    <mergeCell ref="B168:B170"/>
    <mergeCell ref="C168:C170"/>
    <mergeCell ref="R181:R182"/>
    <mergeCell ref="G178:G180"/>
    <mergeCell ref="H178:H180"/>
    <mergeCell ref="J178:J180"/>
    <mergeCell ref="K178:K180"/>
    <mergeCell ref="M178:M180"/>
    <mergeCell ref="Q178:Q180"/>
    <mergeCell ref="E127:E129"/>
    <mergeCell ref="F127:F129"/>
    <mergeCell ref="G127:G129"/>
    <mergeCell ref="H127:H129"/>
    <mergeCell ref="I127:I129"/>
    <mergeCell ref="K127:K129"/>
    <mergeCell ref="M127:M129"/>
    <mergeCell ref="Q127:Q129"/>
    <mergeCell ref="K103:K105"/>
    <mergeCell ref="M103:M105"/>
    <mergeCell ref="F176:F177"/>
    <mergeCell ref="H181:H182"/>
    <mergeCell ref="E194:E196"/>
    <mergeCell ref="F191:F193"/>
    <mergeCell ref="M94:M96"/>
    <mergeCell ref="Q82:Q83"/>
    <mergeCell ref="Z165:Z167"/>
    <mergeCell ref="Z171:Z172"/>
    <mergeCell ref="V213:V214"/>
    <mergeCell ref="M224:M226"/>
    <mergeCell ref="Q224:Q226"/>
    <mergeCell ref="J233:J234"/>
    <mergeCell ref="K168:K170"/>
    <mergeCell ref="X181:X182"/>
    <mergeCell ref="X186:X188"/>
    <mergeCell ref="X213:X214"/>
    <mergeCell ref="V183:V185"/>
    <mergeCell ref="R208:R209"/>
    <mergeCell ref="R183:R185"/>
    <mergeCell ref="J189:J190"/>
    <mergeCell ref="J199:J201"/>
    <mergeCell ref="H197:H198"/>
    <mergeCell ref="M210:M212"/>
    <mergeCell ref="Q205:Q207"/>
    <mergeCell ref="Q208:Q209"/>
    <mergeCell ref="AB224:AB226"/>
    <mergeCell ref="AA189:AA190"/>
    <mergeCell ref="AB202:AB204"/>
    <mergeCell ref="AB176:AB177"/>
    <mergeCell ref="Z176:Z177"/>
    <mergeCell ref="AB197:AB198"/>
    <mergeCell ref="V228:V229"/>
    <mergeCell ref="Q228:Q229"/>
    <mergeCell ref="X222:X223"/>
    <mergeCell ref="AB222:AB223"/>
    <mergeCell ref="M197:M198"/>
    <mergeCell ref="J217:J219"/>
    <mergeCell ref="X208:X209"/>
    <mergeCell ref="X189:X190"/>
    <mergeCell ref="V189:V190"/>
    <mergeCell ref="X191:X193"/>
    <mergeCell ref="I181:I182"/>
    <mergeCell ref="R178:R180"/>
    <mergeCell ref="Z178:Z180"/>
    <mergeCell ref="X178:X180"/>
    <mergeCell ref="AA173:AA175"/>
    <mergeCell ref="I173:I175"/>
    <mergeCell ref="R189:R190"/>
    <mergeCell ref="AB183:AB185"/>
    <mergeCell ref="V197:V198"/>
    <mergeCell ref="AB186:AB188"/>
    <mergeCell ref="R165:R167"/>
    <mergeCell ref="K224:K226"/>
    <mergeCell ref="X230:X232"/>
    <mergeCell ref="I233:I234"/>
    <mergeCell ref="K217:K219"/>
    <mergeCell ref="Z222:Z223"/>
    <mergeCell ref="X220:X221"/>
    <mergeCell ref="V208:V209"/>
    <mergeCell ref="AB194:AB196"/>
    <mergeCell ref="I205:I207"/>
    <mergeCell ref="J205:J207"/>
    <mergeCell ref="M194:M196"/>
    <mergeCell ref="Q194:Q196"/>
    <mergeCell ref="X194:X196"/>
    <mergeCell ref="K202:K204"/>
    <mergeCell ref="Q183:Q185"/>
    <mergeCell ref="Q173:Q175"/>
    <mergeCell ref="M176:M177"/>
    <mergeCell ref="R168:R170"/>
    <mergeCell ref="J113:J114"/>
    <mergeCell ref="J181:J182"/>
    <mergeCell ref="J186:J188"/>
    <mergeCell ref="E178:E180"/>
    <mergeCell ref="F178:F180"/>
    <mergeCell ref="Q181:Q182"/>
    <mergeCell ref="I168:I170"/>
    <mergeCell ref="J168:J170"/>
    <mergeCell ref="G121:G123"/>
    <mergeCell ref="H121:H123"/>
    <mergeCell ref="I121:I123"/>
    <mergeCell ref="I176:I177"/>
    <mergeCell ref="H176:H177"/>
    <mergeCell ref="H189:H190"/>
    <mergeCell ref="J171:J172"/>
    <mergeCell ref="E168:E170"/>
    <mergeCell ref="F168:F170"/>
    <mergeCell ref="Z97:Z99"/>
    <mergeCell ref="AB127:AB129"/>
    <mergeCell ref="AB124:AB126"/>
    <mergeCell ref="R118:R120"/>
    <mergeCell ref="V115:V117"/>
    <mergeCell ref="X162:X163"/>
    <mergeCell ref="AA153:AA155"/>
    <mergeCell ref="M133:M135"/>
    <mergeCell ref="V111:V112"/>
    <mergeCell ref="X148:X149"/>
    <mergeCell ref="X150:X152"/>
    <mergeCell ref="V142:V144"/>
    <mergeCell ref="V176:V177"/>
    <mergeCell ref="R176:R177"/>
    <mergeCell ref="Q176:Q177"/>
    <mergeCell ref="X176:X177"/>
    <mergeCell ref="I159:I161"/>
    <mergeCell ref="E181:E182"/>
    <mergeCell ref="F189:F190"/>
    <mergeCell ref="G189:G190"/>
    <mergeCell ref="G111:G112"/>
    <mergeCell ref="AB171:AB172"/>
    <mergeCell ref="I171:I172"/>
    <mergeCell ref="G183:G185"/>
    <mergeCell ref="G186:G188"/>
    <mergeCell ref="E189:E190"/>
    <mergeCell ref="R133:R135"/>
    <mergeCell ref="AA148:AA149"/>
    <mergeCell ref="R156:R158"/>
    <mergeCell ref="X183:X185"/>
    <mergeCell ref="G171:G172"/>
    <mergeCell ref="Z100:Z102"/>
    <mergeCell ref="E111:E112"/>
    <mergeCell ref="Q121:Q123"/>
    <mergeCell ref="AA156:AA158"/>
    <mergeCell ref="AA159:AA161"/>
    <mergeCell ref="V133:V135"/>
    <mergeCell ref="M148:M149"/>
    <mergeCell ref="R148:R149"/>
    <mergeCell ref="V148:V149"/>
    <mergeCell ref="AB136:AB138"/>
    <mergeCell ref="AB133:AB135"/>
    <mergeCell ref="M186:M188"/>
    <mergeCell ref="AA186:AA188"/>
    <mergeCell ref="Z183:Z185"/>
    <mergeCell ref="AA183:AA185"/>
    <mergeCell ref="AB189:AB190"/>
    <mergeCell ref="EP238:EP239"/>
    <mergeCell ref="EQ238:EQ239"/>
    <mergeCell ref="ER238:ER239"/>
    <mergeCell ref="ES238:ES239"/>
    <mergeCell ref="ET238:ET239"/>
    <mergeCell ref="CN238:CN239"/>
    <mergeCell ref="F136:F138"/>
    <mergeCell ref="AU238:AU239"/>
    <mergeCell ref="AV238:AV239"/>
    <mergeCell ref="AZ238:AZ239"/>
    <mergeCell ref="AW238:AW239"/>
    <mergeCell ref="AX238:AX239"/>
    <mergeCell ref="AY238:AY239"/>
    <mergeCell ref="AH238:AH239"/>
    <mergeCell ref="AI238:AI239"/>
    <mergeCell ref="AJ238:AJ239"/>
    <mergeCell ref="AG238:AG239"/>
    <mergeCell ref="AK238:AK239"/>
    <mergeCell ref="AL238:AL239"/>
    <mergeCell ref="AM238:AM239"/>
    <mergeCell ref="AA171:AA172"/>
    <mergeCell ref="Q197:Q198"/>
    <mergeCell ref="K215:K216"/>
    <mergeCell ref="M215:M216"/>
    <mergeCell ref="V230:V232"/>
    <mergeCell ref="M230:M232"/>
    <mergeCell ref="R191:R193"/>
    <mergeCell ref="AB217:AB219"/>
    <mergeCell ref="AE222:AE223"/>
    <mergeCell ref="Q153:Q155"/>
    <mergeCell ref="AA194:AA196"/>
    <mergeCell ref="Q210:Q212"/>
    <mergeCell ref="AE230:AE232"/>
    <mergeCell ref="AE228:AE229"/>
    <mergeCell ref="AB199:AB201"/>
    <mergeCell ref="AB205:AB207"/>
    <mergeCell ref="AA197:AA198"/>
    <mergeCell ref="AB191:AB193"/>
    <mergeCell ref="AF238:AF239"/>
    <mergeCell ref="V165:V167"/>
    <mergeCell ref="M181:M182"/>
    <mergeCell ref="AE153:AE155"/>
    <mergeCell ref="Z191:Z193"/>
    <mergeCell ref="Z208:Z209"/>
    <mergeCell ref="Q217:Q219"/>
    <mergeCell ref="M235:M237"/>
    <mergeCell ref="Z197:Z198"/>
    <mergeCell ref="X199:X201"/>
    <mergeCell ref="R205:R207"/>
    <mergeCell ref="R202:R204"/>
    <mergeCell ref="AB213:AB214"/>
    <mergeCell ref="AB210:AB212"/>
    <mergeCell ref="AC205:AC207"/>
    <mergeCell ref="V191:V193"/>
    <mergeCell ref="Z199:Z201"/>
    <mergeCell ref="Z213:Z214"/>
    <mergeCell ref="X210:X212"/>
    <mergeCell ref="X228:X229"/>
    <mergeCell ref="Z230:Z232"/>
    <mergeCell ref="R233:R234"/>
    <mergeCell ref="X233:X234"/>
    <mergeCell ref="BF238:BF239"/>
    <mergeCell ref="AC222:AC223"/>
    <mergeCell ref="I224:I226"/>
    <mergeCell ref="EG238:EG239"/>
    <mergeCell ref="CV238:CV239"/>
    <mergeCell ref="CW238:CW239"/>
    <mergeCell ref="CX238:CX239"/>
    <mergeCell ref="CY238:CY239"/>
    <mergeCell ref="CZ238:CZ239"/>
    <mergeCell ref="DA238:DA239"/>
    <mergeCell ref="DB238:DB239"/>
    <mergeCell ref="DC238:DC239"/>
    <mergeCell ref="DD238:DD239"/>
    <mergeCell ref="DE238:DE239"/>
    <mergeCell ref="DF238:DF239"/>
    <mergeCell ref="DG238:DG239"/>
    <mergeCell ref="DH238:DH239"/>
    <mergeCell ref="DI238:DI239"/>
    <mergeCell ref="DJ238:DJ239"/>
    <mergeCell ref="DK238:DK239"/>
    <mergeCell ref="DL238:DL239"/>
    <mergeCell ref="EC238:EC239"/>
    <mergeCell ref="DW238:DW239"/>
    <mergeCell ref="DX238:DX239"/>
    <mergeCell ref="EB238:EB239"/>
    <mergeCell ref="DY238:DY239"/>
    <mergeCell ref="DZ238:DZ239"/>
    <mergeCell ref="EA238:EA239"/>
    <mergeCell ref="EH238:EH239"/>
    <mergeCell ref="EI238:EI239"/>
    <mergeCell ref="EJ238:EJ239"/>
    <mergeCell ref="EK238:EK239"/>
    <mergeCell ref="EL238:EL239"/>
    <mergeCell ref="EM238:EM239"/>
    <mergeCell ref="EN238:EN239"/>
    <mergeCell ref="EO238:EO239"/>
    <mergeCell ref="ED238:ED239"/>
    <mergeCell ref="EE238:EE239"/>
    <mergeCell ref="EF238:EF239"/>
    <mergeCell ref="BG238:BG239"/>
    <mergeCell ref="BH238:BH239"/>
    <mergeCell ref="AN238:AN239"/>
    <mergeCell ref="AC220:AC221"/>
    <mergeCell ref="AE217:AE219"/>
    <mergeCell ref="AC217:AC219"/>
    <mergeCell ref="AC215:AC216"/>
    <mergeCell ref="AB178:AB180"/>
    <mergeCell ref="AC178:AC180"/>
    <mergeCell ref="AA178:AA180"/>
    <mergeCell ref="V173:V175"/>
    <mergeCell ref="BC238:BC239"/>
    <mergeCell ref="Q191:Q193"/>
    <mergeCell ref="R194:R196"/>
    <mergeCell ref="AE205:AE207"/>
    <mergeCell ref="AE220:AE221"/>
    <mergeCell ref="AB208:AB209"/>
    <mergeCell ref="AB153:AB155"/>
    <mergeCell ref="AB230:AB232"/>
    <mergeCell ref="BM238:BM239"/>
    <mergeCell ref="BD238:BD239"/>
    <mergeCell ref="V159:V161"/>
    <mergeCell ref="BA238:BA239"/>
    <mergeCell ref="BB238:BB239"/>
    <mergeCell ref="R159:R161"/>
    <mergeCell ref="X217:X219"/>
    <mergeCell ref="Q199:Q201"/>
    <mergeCell ref="AA191:AA193"/>
    <mergeCell ref="AE224:AE226"/>
    <mergeCell ref="AC224:AC226"/>
    <mergeCell ref="AA168:AA170"/>
    <mergeCell ref="Z168:Z170"/>
    <mergeCell ref="V168:V170"/>
    <mergeCell ref="AO238:AO239"/>
    <mergeCell ref="AP238:AP239"/>
    <mergeCell ref="AQ238:AQ239"/>
    <mergeCell ref="AR238:AR239"/>
    <mergeCell ref="AS238:AS239"/>
    <mergeCell ref="AT238:AT239"/>
    <mergeCell ref="AC210:AC212"/>
    <mergeCell ref="X202:X204"/>
    <mergeCell ref="Z210:Z212"/>
    <mergeCell ref="AE235:AE237"/>
    <mergeCell ref="AC235:AC237"/>
    <mergeCell ref="AE233:AE234"/>
    <mergeCell ref="AB238:AB239"/>
    <mergeCell ref="V222:V223"/>
    <mergeCell ref="Z220:Z221"/>
    <mergeCell ref="Q215:Q216"/>
    <mergeCell ref="R215:R216"/>
    <mergeCell ref="Q222:Q223"/>
    <mergeCell ref="X165:X167"/>
    <mergeCell ref="AB173:AB175"/>
    <mergeCell ref="X173:X175"/>
    <mergeCell ref="AE213:AE214"/>
    <mergeCell ref="AC213:AC214"/>
    <mergeCell ref="AE178:AE180"/>
    <mergeCell ref="AE183:AE185"/>
    <mergeCell ref="AC183:AC185"/>
    <mergeCell ref="AC176:AC177"/>
    <mergeCell ref="AA181:AA182"/>
    <mergeCell ref="Q202:Q204"/>
    <mergeCell ref="AB181:AB182"/>
    <mergeCell ref="BE238:BE239"/>
    <mergeCell ref="CH238:CH239"/>
    <mergeCell ref="CI238:CI239"/>
    <mergeCell ref="BI238:BI239"/>
    <mergeCell ref="BJ238:BJ239"/>
    <mergeCell ref="BS238:BS239"/>
    <mergeCell ref="BT238:BT239"/>
    <mergeCell ref="BU238:BU239"/>
    <mergeCell ref="BV238:BV239"/>
    <mergeCell ref="BZ238:BZ239"/>
    <mergeCell ref="CM238:CM239"/>
    <mergeCell ref="BW238:BW239"/>
    <mergeCell ref="BX238:BX239"/>
    <mergeCell ref="BY238:BY239"/>
    <mergeCell ref="CC238:CC239"/>
    <mergeCell ref="CD238:CD239"/>
    <mergeCell ref="CA238:CA239"/>
    <mergeCell ref="CB238:CB239"/>
    <mergeCell ref="DM238:DM239"/>
    <mergeCell ref="DN238:DN239"/>
    <mergeCell ref="DO238:DO239"/>
    <mergeCell ref="DP238:DP239"/>
    <mergeCell ref="DQ238:DQ239"/>
    <mergeCell ref="DR238:DR239"/>
    <mergeCell ref="DS238:DS239"/>
    <mergeCell ref="DT238:DT239"/>
    <mergeCell ref="DU238:DU239"/>
    <mergeCell ref="DV238:DV239"/>
    <mergeCell ref="BO238:BO239"/>
    <mergeCell ref="BP238:BP239"/>
    <mergeCell ref="BQ238:BQ239"/>
    <mergeCell ref="CE238:CE239"/>
    <mergeCell ref="CF238:CF239"/>
    <mergeCell ref="CG238:CG239"/>
    <mergeCell ref="CU238:CU239"/>
    <mergeCell ref="CL238:CL239"/>
    <mergeCell ref="CO238:CO239"/>
    <mergeCell ref="CP238:CP239"/>
    <mergeCell ref="CK238:CK239"/>
    <mergeCell ref="BR238:BR239"/>
    <mergeCell ref="BL238:BL239"/>
    <mergeCell ref="BK238:BK239"/>
    <mergeCell ref="BN238:BN239"/>
    <mergeCell ref="CS238:CS239"/>
    <mergeCell ref="CT238:CT239"/>
    <mergeCell ref="CJ238:CJ239"/>
    <mergeCell ref="CQ238:CQ239"/>
    <mergeCell ref="CR238:CR239"/>
    <mergeCell ref="KD238:KD239"/>
    <mergeCell ref="KE238:KE239"/>
    <mergeCell ref="HZ238:HZ239"/>
    <mergeCell ref="IA238:IA239"/>
    <mergeCell ref="IB238:IB239"/>
    <mergeCell ref="IC238:IC239"/>
    <mergeCell ref="ID238:ID239"/>
    <mergeCell ref="IE238:IE239"/>
    <mergeCell ref="IF238:IF239"/>
    <mergeCell ref="IG238:IG239"/>
    <mergeCell ref="IH238:IH239"/>
    <mergeCell ref="II238:II239"/>
    <mergeCell ref="IJ238:IJ239"/>
    <mergeCell ref="IK238:IK239"/>
    <mergeCell ref="IL238:IL239"/>
    <mergeCell ref="IM238:IM239"/>
    <mergeCell ref="IN238:IN239"/>
    <mergeCell ref="IO238:IO239"/>
    <mergeCell ref="HC238:HC239"/>
    <mergeCell ref="HD238:HD239"/>
    <mergeCell ref="HE238:HE239"/>
    <mergeCell ref="FV238:FV239"/>
    <mergeCell ref="FL238:FL239"/>
    <mergeCell ref="EU238:EU239"/>
    <mergeCell ref="FQ238:FQ239"/>
    <mergeCell ref="FI238:FI239"/>
    <mergeCell ref="FU238:FU239"/>
    <mergeCell ref="FJ238:FJ239"/>
    <mergeCell ref="FK238:FK239"/>
    <mergeCell ref="GT238:GT239"/>
    <mergeCell ref="GU238:GU239"/>
    <mergeCell ref="GV238:GV239"/>
    <mergeCell ref="FS238:FS239"/>
    <mergeCell ref="FT238:FT239"/>
    <mergeCell ref="EV238:EV239"/>
    <mergeCell ref="EW238:EW239"/>
    <mergeCell ref="FH238:FH239"/>
    <mergeCell ref="FR238:FR239"/>
    <mergeCell ref="EX238:EX239"/>
    <mergeCell ref="EY238:EY239"/>
    <mergeCell ref="EZ238:EZ239"/>
    <mergeCell ref="FA238:FA239"/>
    <mergeCell ref="FB238:FB239"/>
    <mergeCell ref="FC238:FC239"/>
    <mergeCell ref="FD238:FD239"/>
    <mergeCell ref="FE238:FE239"/>
    <mergeCell ref="FF238:FF239"/>
    <mergeCell ref="FG238:FG239"/>
    <mergeCell ref="FM238:FM239"/>
    <mergeCell ref="FN238:FN239"/>
    <mergeCell ref="FO238:FO239"/>
    <mergeCell ref="FP238:FP239"/>
    <mergeCell ref="GC238:GC239"/>
    <mergeCell ref="GD238:GD239"/>
    <mergeCell ref="GE238:GE239"/>
    <mergeCell ref="GF238:GF239"/>
    <mergeCell ref="GG238:GG239"/>
    <mergeCell ref="GH238:GH239"/>
    <mergeCell ref="GI238:GI239"/>
    <mergeCell ref="GJ238:GJ239"/>
    <mergeCell ref="GK238:GK239"/>
    <mergeCell ref="GL238:GL239"/>
    <mergeCell ref="GM238:GM239"/>
    <mergeCell ref="HO238:HO239"/>
    <mergeCell ref="KB238:KB239"/>
    <mergeCell ref="KC238:KC239"/>
    <mergeCell ref="JB238:JB239"/>
    <mergeCell ref="JC238:JC239"/>
    <mergeCell ref="JD238:JD239"/>
    <mergeCell ref="JE238:JE239"/>
    <mergeCell ref="JF238:JF239"/>
    <mergeCell ref="JG238:JG239"/>
    <mergeCell ref="JH238:JH239"/>
    <mergeCell ref="JI238:JI239"/>
    <mergeCell ref="HR238:HR239"/>
    <mergeCell ref="HS238:HS239"/>
    <mergeCell ref="HT238:HT239"/>
    <mergeCell ref="HU238:HU239"/>
    <mergeCell ref="HV238:HV239"/>
    <mergeCell ref="HW238:HW239"/>
    <mergeCell ref="HX238:HX239"/>
    <mergeCell ref="HY238:HY239"/>
    <mergeCell ref="GN238:GN239"/>
    <mergeCell ref="GO238:GO239"/>
    <mergeCell ref="GP238:GP239"/>
    <mergeCell ref="GQ238:GQ239"/>
    <mergeCell ref="GR238:GR239"/>
    <mergeCell ref="GS238:GS239"/>
    <mergeCell ref="FW238:FW239"/>
    <mergeCell ref="FX238:FX239"/>
    <mergeCell ref="FY238:FY239"/>
    <mergeCell ref="FZ238:FZ239"/>
    <mergeCell ref="GA238:GA239"/>
    <mergeCell ref="GB238:GB239"/>
    <mergeCell ref="HF238:HF239"/>
    <mergeCell ref="HG238:HG239"/>
    <mergeCell ref="HH238:HH239"/>
    <mergeCell ref="HI238:HI239"/>
    <mergeCell ref="HJ238:HJ239"/>
    <mergeCell ref="GW238:GW239"/>
    <mergeCell ref="GX238:GX239"/>
    <mergeCell ref="GY238:GY239"/>
    <mergeCell ref="GZ238:GZ239"/>
    <mergeCell ref="HA238:HA239"/>
    <mergeCell ref="HB238:HB239"/>
    <mergeCell ref="HP238:HP239"/>
    <mergeCell ref="HQ238:HQ239"/>
    <mergeCell ref="MA238:MA239"/>
    <mergeCell ref="MB238:MB239"/>
    <mergeCell ref="MC238:MC239"/>
    <mergeCell ref="MD238:MD239"/>
    <mergeCell ref="ME238:ME239"/>
    <mergeCell ref="MF238:MF239"/>
    <mergeCell ref="MG238:MG239"/>
    <mergeCell ref="MH238:MH239"/>
    <mergeCell ref="MI238:MI239"/>
    <mergeCell ref="MJ238:MJ239"/>
    <mergeCell ref="MK238:MK239"/>
    <mergeCell ref="ML238:ML239"/>
    <mergeCell ref="MM238:MM239"/>
    <mergeCell ref="MN238:MN239"/>
    <mergeCell ref="MO238:MO239"/>
    <mergeCell ref="MP238:MP239"/>
    <mergeCell ref="LI238:LI239"/>
    <mergeCell ref="LJ238:LJ239"/>
    <mergeCell ref="KF238:KF239"/>
    <mergeCell ref="KG238:KG239"/>
    <mergeCell ref="KH238:KH239"/>
    <mergeCell ref="KI238:KI239"/>
    <mergeCell ref="KJ238:KJ239"/>
    <mergeCell ref="KK238:KK239"/>
    <mergeCell ref="KL238:KL239"/>
    <mergeCell ref="KM238:KM239"/>
    <mergeCell ref="KN238:KN239"/>
    <mergeCell ref="KO238:KO239"/>
    <mergeCell ref="IP238:IP239"/>
    <mergeCell ref="IQ238:IQ239"/>
    <mergeCell ref="IR238:IR239"/>
    <mergeCell ref="HK238:HK239"/>
    <mergeCell ref="HL238:HL239"/>
    <mergeCell ref="HM238:HM239"/>
    <mergeCell ref="HN238:HN239"/>
    <mergeCell ref="KP238:KP239"/>
    <mergeCell ref="KQ238:KQ239"/>
    <mergeCell ref="JJ238:JJ239"/>
    <mergeCell ref="JK238:JK239"/>
    <mergeCell ref="JL238:JL239"/>
    <mergeCell ref="JM238:JM239"/>
    <mergeCell ref="JN238:JN239"/>
    <mergeCell ref="JO238:JO239"/>
    <mergeCell ref="JP238:JP239"/>
    <mergeCell ref="JQ238:JQ239"/>
    <mergeCell ref="JR238:JR239"/>
    <mergeCell ref="JS238:JS239"/>
    <mergeCell ref="JT238:JT239"/>
    <mergeCell ref="JU238:JU239"/>
    <mergeCell ref="JV238:JV239"/>
    <mergeCell ref="JW238:JW239"/>
    <mergeCell ref="JX238:JX239"/>
    <mergeCell ref="JY238:JY239"/>
    <mergeCell ref="JZ238:JZ239"/>
    <mergeCell ref="IS238:IS239"/>
    <mergeCell ref="IT238:IT239"/>
    <mergeCell ref="IU238:IU239"/>
    <mergeCell ref="IV238:IV239"/>
    <mergeCell ref="IW238:IW239"/>
    <mergeCell ref="IX238:IX239"/>
    <mergeCell ref="IY238:IY239"/>
    <mergeCell ref="IZ238:IZ239"/>
    <mergeCell ref="JA238:JA239"/>
    <mergeCell ref="KA238:KA239"/>
    <mergeCell ref="LK238:LK239"/>
    <mergeCell ref="LL238:LL239"/>
    <mergeCell ref="LM238:LM239"/>
    <mergeCell ref="LN238:LN239"/>
    <mergeCell ref="LO238:LO239"/>
    <mergeCell ref="LP238:LP239"/>
    <mergeCell ref="LQ238:LQ239"/>
    <mergeCell ref="LR238:LR239"/>
    <mergeCell ref="LS238:LS239"/>
    <mergeCell ref="LT238:LT239"/>
    <mergeCell ref="LU238:LU239"/>
    <mergeCell ref="LV238:LV239"/>
    <mergeCell ref="LW238:LW239"/>
    <mergeCell ref="LX238:LX239"/>
    <mergeCell ref="LY238:LY239"/>
    <mergeCell ref="KR238:KR239"/>
    <mergeCell ref="KS238:KS239"/>
    <mergeCell ref="KT238:KT239"/>
    <mergeCell ref="KU238:KU239"/>
    <mergeCell ref="KV238:KV239"/>
    <mergeCell ref="KW238:KW239"/>
    <mergeCell ref="KX238:KX239"/>
    <mergeCell ref="KY238:KY239"/>
    <mergeCell ref="KZ238:KZ239"/>
    <mergeCell ref="LA238:LA239"/>
    <mergeCell ref="LB238:LB239"/>
    <mergeCell ref="LC238:LC239"/>
    <mergeCell ref="LD238:LD239"/>
    <mergeCell ref="LE238:LE239"/>
    <mergeCell ref="LF238:LF239"/>
    <mergeCell ref="LG238:LG239"/>
    <mergeCell ref="LH238:LH239"/>
    <mergeCell ref="LZ238:LZ239"/>
    <mergeCell ref="NH238:NH239"/>
    <mergeCell ref="NI238:NI239"/>
    <mergeCell ref="NJ238:NJ239"/>
    <mergeCell ref="NK238:NK239"/>
    <mergeCell ref="NL238:NL239"/>
    <mergeCell ref="NM238:NM239"/>
    <mergeCell ref="NN238:NN239"/>
    <mergeCell ref="NO238:NO239"/>
    <mergeCell ref="NP238:NP239"/>
    <mergeCell ref="NQ238:NQ239"/>
    <mergeCell ref="NR238:NR239"/>
    <mergeCell ref="NS238:NS239"/>
    <mergeCell ref="NT238:NT239"/>
    <mergeCell ref="NU238:NU239"/>
    <mergeCell ref="NV238:NV239"/>
    <mergeCell ref="NW238:NW239"/>
    <mergeCell ref="NX238:NX239"/>
    <mergeCell ref="MQ238:MQ239"/>
    <mergeCell ref="MR238:MR239"/>
    <mergeCell ref="MS238:MS239"/>
    <mergeCell ref="MT238:MT239"/>
    <mergeCell ref="MU238:MU239"/>
    <mergeCell ref="MV238:MV239"/>
    <mergeCell ref="MW238:MW239"/>
    <mergeCell ref="MX238:MX239"/>
    <mergeCell ref="MY238:MY239"/>
    <mergeCell ref="MZ238:MZ239"/>
    <mergeCell ref="NA238:NA239"/>
    <mergeCell ref="NB238:NB239"/>
    <mergeCell ref="NC238:NC239"/>
    <mergeCell ref="ND238:ND239"/>
    <mergeCell ref="NE238:NE239"/>
    <mergeCell ref="NF238:NF239"/>
    <mergeCell ref="NG238:NG239"/>
    <mergeCell ref="PD238:PD239"/>
    <mergeCell ref="PE238:PE239"/>
    <mergeCell ref="PF238:PF239"/>
    <mergeCell ref="NY238:NY239"/>
    <mergeCell ref="NZ238:NZ239"/>
    <mergeCell ref="OA238:OA239"/>
    <mergeCell ref="OB238:OB239"/>
    <mergeCell ref="OC238:OC239"/>
    <mergeCell ref="OD238:OD239"/>
    <mergeCell ref="OE238:OE239"/>
    <mergeCell ref="OF238:OF239"/>
    <mergeCell ref="OG238:OG239"/>
    <mergeCell ref="OH238:OH239"/>
    <mergeCell ref="OI238:OI239"/>
    <mergeCell ref="OJ238:OJ239"/>
    <mergeCell ref="OK238:OK239"/>
    <mergeCell ref="OL238:OL239"/>
    <mergeCell ref="OM238:OM239"/>
    <mergeCell ref="ON238:ON239"/>
    <mergeCell ref="OO238:OO239"/>
    <mergeCell ref="PX238:PX239"/>
    <mergeCell ref="PY238:PY239"/>
    <mergeCell ref="PZ238:PZ239"/>
    <mergeCell ref="QA238:QA239"/>
    <mergeCell ref="QB238:QB239"/>
    <mergeCell ref="QC238:QC239"/>
    <mergeCell ref="QD238:QD239"/>
    <mergeCell ref="QE238:QE239"/>
    <mergeCell ref="QF238:QF239"/>
    <mergeCell ref="QG238:QG239"/>
    <mergeCell ref="QH238:QH239"/>
    <mergeCell ref="QI238:QI239"/>
    <mergeCell ref="QJ238:QJ239"/>
    <mergeCell ref="OP238:OP239"/>
    <mergeCell ref="OQ238:OQ239"/>
    <mergeCell ref="OR238:OR239"/>
    <mergeCell ref="OS238:OS239"/>
    <mergeCell ref="OT238:OT239"/>
    <mergeCell ref="OU238:OU239"/>
    <mergeCell ref="OV238:OV239"/>
    <mergeCell ref="OW238:OW239"/>
    <mergeCell ref="OX238:OX239"/>
    <mergeCell ref="OY238:OY239"/>
    <mergeCell ref="OZ238:OZ239"/>
    <mergeCell ref="PA238:PA239"/>
    <mergeCell ref="PB238:PB239"/>
    <mergeCell ref="PC238:PC239"/>
    <mergeCell ref="QK238:QK239"/>
    <mergeCell ref="QL238:QL239"/>
    <mergeCell ref="QM238:QM239"/>
    <mergeCell ref="QN238:QN239"/>
    <mergeCell ref="PG238:PG239"/>
    <mergeCell ref="PH238:PH239"/>
    <mergeCell ref="PI238:PI239"/>
    <mergeCell ref="PJ238:PJ239"/>
    <mergeCell ref="PK238:PK239"/>
    <mergeCell ref="PL238:PL239"/>
    <mergeCell ref="PM238:PM239"/>
    <mergeCell ref="PN238:PN239"/>
    <mergeCell ref="PO238:PO239"/>
    <mergeCell ref="PP238:PP239"/>
    <mergeCell ref="PQ238:PQ239"/>
    <mergeCell ref="PR238:PR239"/>
    <mergeCell ref="PS238:PS239"/>
    <mergeCell ref="PT238:PT239"/>
    <mergeCell ref="PU238:PU239"/>
    <mergeCell ref="PV238:PV239"/>
    <mergeCell ref="PW238:PW239"/>
    <mergeCell ref="RF238:RF239"/>
    <mergeCell ref="RG238:RG239"/>
    <mergeCell ref="RH238:RH239"/>
    <mergeCell ref="RI238:RI239"/>
    <mergeCell ref="RJ238:RJ239"/>
    <mergeCell ref="RK238:RK239"/>
    <mergeCell ref="RL238:RL239"/>
    <mergeCell ref="RM238:RM239"/>
    <mergeCell ref="RN238:RN239"/>
    <mergeCell ref="RO238:RO239"/>
    <mergeCell ref="RP238:RP239"/>
    <mergeCell ref="RQ238:RQ239"/>
    <mergeCell ref="RR238:RR239"/>
    <mergeCell ref="RS238:RS239"/>
    <mergeCell ref="RT238:RT239"/>
    <mergeCell ref="RU238:RU239"/>
    <mergeCell ref="RV238:RV239"/>
    <mergeCell ref="QO238:QO239"/>
    <mergeCell ref="QP238:QP239"/>
    <mergeCell ref="QQ238:QQ239"/>
    <mergeCell ref="QR238:QR239"/>
    <mergeCell ref="QS238:QS239"/>
    <mergeCell ref="QT238:QT239"/>
    <mergeCell ref="QU238:QU239"/>
    <mergeCell ref="QV238:QV239"/>
    <mergeCell ref="QW238:QW239"/>
    <mergeCell ref="QX238:QX239"/>
    <mergeCell ref="QY238:QY239"/>
    <mergeCell ref="QZ238:QZ239"/>
    <mergeCell ref="RA238:RA239"/>
    <mergeCell ref="RB238:RB239"/>
    <mergeCell ref="RC238:RC239"/>
    <mergeCell ref="RD238:RD239"/>
    <mergeCell ref="RE238:RE239"/>
    <mergeCell ref="SN238:SN239"/>
    <mergeCell ref="SO238:SO239"/>
    <mergeCell ref="SP238:SP239"/>
    <mergeCell ref="SQ238:SQ239"/>
    <mergeCell ref="SR238:SR239"/>
    <mergeCell ref="SS238:SS239"/>
    <mergeCell ref="ST238:ST239"/>
    <mergeCell ref="SU238:SU239"/>
    <mergeCell ref="SV238:SV239"/>
    <mergeCell ref="SW238:SW239"/>
    <mergeCell ref="SX238:SX239"/>
    <mergeCell ref="SY238:SY239"/>
    <mergeCell ref="SZ238:SZ239"/>
    <mergeCell ref="TA238:TA239"/>
    <mergeCell ref="TB238:TB239"/>
    <mergeCell ref="TC238:TC239"/>
    <mergeCell ref="TD238:TD239"/>
    <mergeCell ref="RW238:RW239"/>
    <mergeCell ref="RX238:RX239"/>
    <mergeCell ref="RY238:RY239"/>
    <mergeCell ref="RZ238:RZ239"/>
    <mergeCell ref="SA238:SA239"/>
    <mergeCell ref="SB238:SB239"/>
    <mergeCell ref="SC238:SC239"/>
    <mergeCell ref="SD238:SD239"/>
    <mergeCell ref="SE238:SE239"/>
    <mergeCell ref="SF238:SF239"/>
    <mergeCell ref="SG238:SG239"/>
    <mergeCell ref="SH238:SH239"/>
    <mergeCell ref="SI238:SI239"/>
    <mergeCell ref="SJ238:SJ239"/>
    <mergeCell ref="SK238:SK239"/>
    <mergeCell ref="SL238:SL239"/>
    <mergeCell ref="SM238:SM239"/>
    <mergeCell ref="TV238:TV239"/>
    <mergeCell ref="TW238:TW239"/>
    <mergeCell ref="TX238:TX239"/>
    <mergeCell ref="TY238:TY239"/>
    <mergeCell ref="TZ238:TZ239"/>
    <mergeCell ref="UA238:UA239"/>
    <mergeCell ref="UB238:UB239"/>
    <mergeCell ref="UC238:UC239"/>
    <mergeCell ref="UD238:UD239"/>
    <mergeCell ref="UE238:UE239"/>
    <mergeCell ref="UF238:UF239"/>
    <mergeCell ref="UG238:UG239"/>
    <mergeCell ref="UH238:UH239"/>
    <mergeCell ref="UI238:UI239"/>
    <mergeCell ref="UJ238:UJ239"/>
    <mergeCell ref="UK238:UK239"/>
    <mergeCell ref="UL238:UL239"/>
    <mergeCell ref="TE238:TE239"/>
    <mergeCell ref="TF238:TF239"/>
    <mergeCell ref="TG238:TG239"/>
    <mergeCell ref="TH238:TH239"/>
    <mergeCell ref="TI238:TI239"/>
    <mergeCell ref="TJ238:TJ239"/>
    <mergeCell ref="TK238:TK239"/>
    <mergeCell ref="TL238:TL239"/>
    <mergeCell ref="TM238:TM239"/>
    <mergeCell ref="TN238:TN239"/>
    <mergeCell ref="TO238:TO239"/>
    <mergeCell ref="TP238:TP239"/>
    <mergeCell ref="TQ238:TQ239"/>
    <mergeCell ref="TR238:TR239"/>
    <mergeCell ref="TS238:TS239"/>
    <mergeCell ref="TT238:TT239"/>
    <mergeCell ref="TU238:TU239"/>
    <mergeCell ref="VD238:VD239"/>
    <mergeCell ref="VE238:VE239"/>
    <mergeCell ref="VF238:VF239"/>
    <mergeCell ref="VG238:VG239"/>
    <mergeCell ref="VH238:VH239"/>
    <mergeCell ref="VI238:VI239"/>
    <mergeCell ref="VJ238:VJ239"/>
    <mergeCell ref="VK238:VK239"/>
    <mergeCell ref="VL238:VL239"/>
    <mergeCell ref="VM238:VM239"/>
    <mergeCell ref="VN238:VN239"/>
    <mergeCell ref="VO238:VO239"/>
    <mergeCell ref="VP238:VP239"/>
    <mergeCell ref="VQ238:VQ239"/>
    <mergeCell ref="VR238:VR239"/>
    <mergeCell ref="VS238:VS239"/>
    <mergeCell ref="VT238:VT239"/>
    <mergeCell ref="UM238:UM239"/>
    <mergeCell ref="UN238:UN239"/>
    <mergeCell ref="UO238:UO239"/>
    <mergeCell ref="UP238:UP239"/>
    <mergeCell ref="UQ238:UQ239"/>
    <mergeCell ref="UR238:UR239"/>
    <mergeCell ref="US238:US239"/>
    <mergeCell ref="UT238:UT239"/>
    <mergeCell ref="UU238:UU239"/>
    <mergeCell ref="UV238:UV239"/>
    <mergeCell ref="UW238:UW239"/>
    <mergeCell ref="UX238:UX239"/>
    <mergeCell ref="UY238:UY239"/>
    <mergeCell ref="UZ238:UZ239"/>
    <mergeCell ref="VA238:VA239"/>
    <mergeCell ref="VB238:VB239"/>
    <mergeCell ref="VC238:VC239"/>
    <mergeCell ref="WL238:WL239"/>
    <mergeCell ref="WM238:WM239"/>
    <mergeCell ref="WN238:WN239"/>
    <mergeCell ref="WO238:WO239"/>
    <mergeCell ref="WP238:WP239"/>
    <mergeCell ref="WQ238:WQ239"/>
    <mergeCell ref="WR238:WR239"/>
    <mergeCell ref="WS238:WS239"/>
    <mergeCell ref="WT238:WT239"/>
    <mergeCell ref="WU238:WU239"/>
    <mergeCell ref="WV238:WV239"/>
    <mergeCell ref="WW238:WW239"/>
    <mergeCell ref="WX238:WX239"/>
    <mergeCell ref="WY238:WY239"/>
    <mergeCell ref="WZ238:WZ239"/>
    <mergeCell ref="XA238:XA239"/>
    <mergeCell ref="XB238:XB239"/>
    <mergeCell ref="VU238:VU239"/>
    <mergeCell ref="VV238:VV239"/>
    <mergeCell ref="VW238:VW239"/>
    <mergeCell ref="VX238:VX239"/>
    <mergeCell ref="VY238:VY239"/>
    <mergeCell ref="VZ238:VZ239"/>
    <mergeCell ref="WA238:WA239"/>
    <mergeCell ref="WB238:WB239"/>
    <mergeCell ref="WC238:WC239"/>
    <mergeCell ref="WD238:WD239"/>
    <mergeCell ref="WE238:WE239"/>
    <mergeCell ref="WF238:WF239"/>
    <mergeCell ref="WG238:WG239"/>
    <mergeCell ref="WH238:WH239"/>
    <mergeCell ref="WI238:WI239"/>
    <mergeCell ref="WJ238:WJ239"/>
    <mergeCell ref="WK238:WK239"/>
    <mergeCell ref="XT238:XT239"/>
    <mergeCell ref="XU238:XU239"/>
    <mergeCell ref="XV238:XV239"/>
    <mergeCell ref="XW238:XW239"/>
    <mergeCell ref="XX238:XX239"/>
    <mergeCell ref="XY238:XY239"/>
    <mergeCell ref="XZ238:XZ239"/>
    <mergeCell ref="YA238:YA239"/>
    <mergeCell ref="YB238:YB239"/>
    <mergeCell ref="YC238:YC239"/>
    <mergeCell ref="YD238:YD239"/>
    <mergeCell ref="YE238:YE239"/>
    <mergeCell ref="YF238:YF239"/>
    <mergeCell ref="YG238:YG239"/>
    <mergeCell ref="YH238:YH239"/>
    <mergeCell ref="YI238:YI239"/>
    <mergeCell ref="YJ238:YJ239"/>
    <mergeCell ref="XC238:XC239"/>
    <mergeCell ref="XD238:XD239"/>
    <mergeCell ref="XE238:XE239"/>
    <mergeCell ref="XF238:XF239"/>
    <mergeCell ref="XG238:XG239"/>
    <mergeCell ref="XH238:XH239"/>
    <mergeCell ref="XI238:XI239"/>
    <mergeCell ref="XJ238:XJ239"/>
    <mergeCell ref="XK238:XK239"/>
    <mergeCell ref="XL238:XL239"/>
    <mergeCell ref="XM238:XM239"/>
    <mergeCell ref="XN238:XN239"/>
    <mergeCell ref="XO238:XO239"/>
    <mergeCell ref="XP238:XP239"/>
    <mergeCell ref="XQ238:XQ239"/>
    <mergeCell ref="XR238:XR239"/>
    <mergeCell ref="XS238:XS239"/>
    <mergeCell ref="ZB238:ZB239"/>
    <mergeCell ref="ZC238:ZC239"/>
    <mergeCell ref="ZD238:ZD239"/>
    <mergeCell ref="ZE238:ZE239"/>
    <mergeCell ref="ZF238:ZF239"/>
    <mergeCell ref="ZG238:ZG239"/>
    <mergeCell ref="ZH238:ZH239"/>
    <mergeCell ref="ZI238:ZI239"/>
    <mergeCell ref="ZJ238:ZJ239"/>
    <mergeCell ref="ZK238:ZK239"/>
    <mergeCell ref="ZL238:ZL239"/>
    <mergeCell ref="ZM238:ZM239"/>
    <mergeCell ref="ZN238:ZN239"/>
    <mergeCell ref="ZO238:ZO239"/>
    <mergeCell ref="ZP238:ZP239"/>
    <mergeCell ref="ZQ238:ZQ239"/>
    <mergeCell ref="ZR238:ZR239"/>
    <mergeCell ref="YK238:YK239"/>
    <mergeCell ref="YL238:YL239"/>
    <mergeCell ref="YM238:YM239"/>
    <mergeCell ref="YN238:YN239"/>
    <mergeCell ref="YO238:YO239"/>
    <mergeCell ref="YP238:YP239"/>
    <mergeCell ref="YQ238:YQ239"/>
    <mergeCell ref="YR238:YR239"/>
    <mergeCell ref="YS238:YS239"/>
    <mergeCell ref="YT238:YT239"/>
    <mergeCell ref="YU238:YU239"/>
    <mergeCell ref="YV238:YV239"/>
    <mergeCell ref="YW238:YW239"/>
    <mergeCell ref="YX238:YX239"/>
    <mergeCell ref="YY238:YY239"/>
    <mergeCell ref="YZ238:YZ239"/>
    <mergeCell ref="ZA238:ZA239"/>
    <mergeCell ref="AAJ238:AAJ239"/>
    <mergeCell ref="AAK238:AAK239"/>
    <mergeCell ref="AAL238:AAL239"/>
    <mergeCell ref="AAM238:AAM239"/>
    <mergeCell ref="AAN238:AAN239"/>
    <mergeCell ref="AAO238:AAO239"/>
    <mergeCell ref="AAP238:AAP239"/>
    <mergeCell ref="AAQ238:AAQ239"/>
    <mergeCell ref="AAR238:AAR239"/>
    <mergeCell ref="AAS238:AAS239"/>
    <mergeCell ref="AAT238:AAT239"/>
    <mergeCell ref="AAU238:AAU239"/>
    <mergeCell ref="AAV238:AAV239"/>
    <mergeCell ref="AAW238:AAW239"/>
    <mergeCell ref="AAX238:AAX239"/>
    <mergeCell ref="AAY238:AAY239"/>
    <mergeCell ref="AAZ238:AAZ239"/>
    <mergeCell ref="ZS238:ZS239"/>
    <mergeCell ref="ZT238:ZT239"/>
    <mergeCell ref="ZU238:ZU239"/>
    <mergeCell ref="ZV238:ZV239"/>
    <mergeCell ref="ZW238:ZW239"/>
    <mergeCell ref="ZX238:ZX239"/>
    <mergeCell ref="ZY238:ZY239"/>
    <mergeCell ref="ZZ238:ZZ239"/>
    <mergeCell ref="AAA238:AAA239"/>
    <mergeCell ref="AAB238:AAB239"/>
    <mergeCell ref="AAC238:AAC239"/>
    <mergeCell ref="AAD238:AAD239"/>
    <mergeCell ref="AAE238:AAE239"/>
    <mergeCell ref="AAF238:AAF239"/>
    <mergeCell ref="AAG238:AAG239"/>
    <mergeCell ref="AAH238:AAH239"/>
    <mergeCell ref="AAI238:AAI239"/>
    <mergeCell ref="ABR238:ABR239"/>
    <mergeCell ref="ABS238:ABS239"/>
    <mergeCell ref="ABT238:ABT239"/>
    <mergeCell ref="ABU238:ABU239"/>
    <mergeCell ref="ABV238:ABV239"/>
    <mergeCell ref="ABW238:ABW239"/>
    <mergeCell ref="ABX238:ABX239"/>
    <mergeCell ref="ABY238:ABY239"/>
    <mergeCell ref="ABZ238:ABZ239"/>
    <mergeCell ref="ACA238:ACA239"/>
    <mergeCell ref="ACB238:ACB239"/>
    <mergeCell ref="ACC238:ACC239"/>
    <mergeCell ref="ACD238:ACD239"/>
    <mergeCell ref="ACE238:ACE239"/>
    <mergeCell ref="ACF238:ACF239"/>
    <mergeCell ref="ACG238:ACG239"/>
    <mergeCell ref="ACH238:ACH239"/>
    <mergeCell ref="ABA238:ABA239"/>
    <mergeCell ref="ABB238:ABB239"/>
    <mergeCell ref="ABC238:ABC239"/>
    <mergeCell ref="ABD238:ABD239"/>
    <mergeCell ref="ABE238:ABE239"/>
    <mergeCell ref="ABF238:ABF239"/>
    <mergeCell ref="ABG238:ABG239"/>
    <mergeCell ref="ABH238:ABH239"/>
    <mergeCell ref="ABI238:ABI239"/>
    <mergeCell ref="ABJ238:ABJ239"/>
    <mergeCell ref="ABK238:ABK239"/>
    <mergeCell ref="ABL238:ABL239"/>
    <mergeCell ref="ABM238:ABM239"/>
    <mergeCell ref="ABN238:ABN239"/>
    <mergeCell ref="ABO238:ABO239"/>
    <mergeCell ref="ABP238:ABP239"/>
    <mergeCell ref="ABQ238:ABQ239"/>
    <mergeCell ref="ACZ238:ACZ239"/>
    <mergeCell ref="ADA238:ADA239"/>
    <mergeCell ref="ADB238:ADB239"/>
    <mergeCell ref="ADC238:ADC239"/>
    <mergeCell ref="ADD238:ADD239"/>
    <mergeCell ref="ADE238:ADE239"/>
    <mergeCell ref="ADF238:ADF239"/>
    <mergeCell ref="ADG238:ADG239"/>
    <mergeCell ref="ADH238:ADH239"/>
    <mergeCell ref="ADI238:ADI239"/>
    <mergeCell ref="ADJ238:ADJ239"/>
    <mergeCell ref="ADK238:ADK239"/>
    <mergeCell ref="ADL238:ADL239"/>
    <mergeCell ref="ADM238:ADM239"/>
    <mergeCell ref="ADN238:ADN239"/>
    <mergeCell ref="ADO238:ADO239"/>
    <mergeCell ref="ADP238:ADP239"/>
    <mergeCell ref="ACI238:ACI239"/>
    <mergeCell ref="ACJ238:ACJ239"/>
    <mergeCell ref="ACK238:ACK239"/>
    <mergeCell ref="ACL238:ACL239"/>
    <mergeCell ref="ACM238:ACM239"/>
    <mergeCell ref="ACN238:ACN239"/>
    <mergeCell ref="ACO238:ACO239"/>
    <mergeCell ref="ACP238:ACP239"/>
    <mergeCell ref="ACQ238:ACQ239"/>
    <mergeCell ref="ACR238:ACR239"/>
    <mergeCell ref="ACS238:ACS239"/>
    <mergeCell ref="ACT238:ACT239"/>
    <mergeCell ref="ACU238:ACU239"/>
    <mergeCell ref="ACV238:ACV239"/>
    <mergeCell ref="ACW238:ACW239"/>
    <mergeCell ref="ACX238:ACX239"/>
    <mergeCell ref="ACY238:ACY239"/>
    <mergeCell ref="AEH238:AEH239"/>
    <mergeCell ref="AEI238:AEI239"/>
    <mergeCell ref="AEW238:AEW239"/>
    <mergeCell ref="AEX238:AEX239"/>
    <mergeCell ref="ADQ238:ADQ239"/>
    <mergeCell ref="ADR238:ADR239"/>
    <mergeCell ref="ADS238:ADS239"/>
    <mergeCell ref="ADT238:ADT239"/>
    <mergeCell ref="ADU238:ADU239"/>
    <mergeCell ref="ADV238:ADV239"/>
    <mergeCell ref="ADW238:ADW239"/>
    <mergeCell ref="ADX238:ADX239"/>
    <mergeCell ref="ADY238:ADY239"/>
    <mergeCell ref="ADZ238:ADZ239"/>
    <mergeCell ref="AEA238:AEA239"/>
    <mergeCell ref="AEB238:AEB239"/>
    <mergeCell ref="AEC238:AEC239"/>
    <mergeCell ref="AED238:AED239"/>
    <mergeCell ref="AEE238:AEE239"/>
    <mergeCell ref="AEF238:AEF239"/>
    <mergeCell ref="AEG238:AEG239"/>
    <mergeCell ref="AGG238:AGG239"/>
    <mergeCell ref="AGH238:AGH239"/>
    <mergeCell ref="AGI238:AGI239"/>
    <mergeCell ref="AGJ238:AGJ239"/>
    <mergeCell ref="AGK238:AGK239"/>
    <mergeCell ref="AGL238:AGL239"/>
    <mergeCell ref="AGM238:AGM239"/>
    <mergeCell ref="AGN238:AGN239"/>
    <mergeCell ref="AGO238:AGO239"/>
    <mergeCell ref="AGP238:AGP239"/>
    <mergeCell ref="AGQ238:AGQ239"/>
    <mergeCell ref="AGR238:AGR239"/>
    <mergeCell ref="AGS238:AGS239"/>
    <mergeCell ref="AGT238:AGT239"/>
    <mergeCell ref="AFP238:AFP239"/>
    <mergeCell ref="AEY238:AEY239"/>
    <mergeCell ref="AEZ238:AEZ239"/>
    <mergeCell ref="AFA238:AFA239"/>
    <mergeCell ref="AFB238:AFB239"/>
    <mergeCell ref="AFC238:AFC239"/>
    <mergeCell ref="AFD238:AFD239"/>
    <mergeCell ref="AFE238:AFE239"/>
    <mergeCell ref="AFF238:AFF239"/>
    <mergeCell ref="AFG238:AFG239"/>
    <mergeCell ref="AFH238:AFH239"/>
    <mergeCell ref="AFI238:AFI239"/>
    <mergeCell ref="AFJ238:AFJ239"/>
    <mergeCell ref="AFK238:AFK239"/>
    <mergeCell ref="AFL238:AFL239"/>
    <mergeCell ref="AFM238:AFM239"/>
    <mergeCell ref="AFN238:AFN239"/>
    <mergeCell ref="AFO238:AFO239"/>
    <mergeCell ref="AEJ238:AEJ239"/>
    <mergeCell ref="AEK238:AEK239"/>
    <mergeCell ref="AEL238:AEL239"/>
    <mergeCell ref="AEM238:AEM239"/>
    <mergeCell ref="AEN238:AEN239"/>
    <mergeCell ref="AEO238:AEO239"/>
    <mergeCell ref="AEP238:AEP239"/>
    <mergeCell ref="AEQ238:AEQ239"/>
    <mergeCell ref="AER238:AER239"/>
    <mergeCell ref="AES238:AES239"/>
    <mergeCell ref="AET238:AET239"/>
    <mergeCell ref="AEU238:AEU239"/>
    <mergeCell ref="AEV238:AEV239"/>
    <mergeCell ref="AGU238:AGU239"/>
    <mergeCell ref="AGV238:AGV239"/>
    <mergeCell ref="AGW238:AGW239"/>
    <mergeCell ref="AFQ238:AFQ239"/>
    <mergeCell ref="AFR238:AFR239"/>
    <mergeCell ref="AFS238:AFS239"/>
    <mergeCell ref="AFT238:AFT239"/>
    <mergeCell ref="AFU238:AFU239"/>
    <mergeCell ref="AFV238:AFV239"/>
    <mergeCell ref="AFW238:AFW239"/>
    <mergeCell ref="AFX238:AFX239"/>
    <mergeCell ref="AFY238:AFY239"/>
    <mergeCell ref="AFZ238:AFZ239"/>
    <mergeCell ref="AGA238:AGA239"/>
    <mergeCell ref="AGB238:AGB239"/>
    <mergeCell ref="AGC238:AGC239"/>
    <mergeCell ref="AGD238:AGD239"/>
    <mergeCell ref="AGE238:AGE239"/>
    <mergeCell ref="AGF238:AGF239"/>
    <mergeCell ref="AHO238:AHO239"/>
    <mergeCell ref="AHP238:AHP239"/>
    <mergeCell ref="AHQ238:AHQ239"/>
    <mergeCell ref="AHR238:AHR239"/>
    <mergeCell ref="AHS238:AHS239"/>
    <mergeCell ref="AHT238:AHT239"/>
    <mergeCell ref="AHU238:AHU239"/>
    <mergeCell ref="AHV238:AHV239"/>
    <mergeCell ref="AHW238:AHW239"/>
    <mergeCell ref="AHX238:AHX239"/>
    <mergeCell ref="AHY238:AHY239"/>
    <mergeCell ref="AHZ238:AHZ239"/>
    <mergeCell ref="AIA238:AIA239"/>
    <mergeCell ref="AIB238:AIB239"/>
    <mergeCell ref="AIC238:AIC239"/>
    <mergeCell ref="AID238:AID239"/>
    <mergeCell ref="AIE238:AIE239"/>
    <mergeCell ref="AGX238:AGX239"/>
    <mergeCell ref="AGY238:AGY239"/>
    <mergeCell ref="AGZ238:AGZ239"/>
    <mergeCell ref="AHA238:AHA239"/>
    <mergeCell ref="AHB238:AHB239"/>
    <mergeCell ref="AHC238:AHC239"/>
    <mergeCell ref="AHD238:AHD239"/>
    <mergeCell ref="AHE238:AHE239"/>
    <mergeCell ref="AHF238:AHF239"/>
    <mergeCell ref="AHG238:AHG239"/>
    <mergeCell ref="AHH238:AHH239"/>
    <mergeCell ref="AHI238:AHI239"/>
    <mergeCell ref="AHJ238:AHJ239"/>
    <mergeCell ref="AHK238:AHK239"/>
    <mergeCell ref="AHL238:AHL239"/>
    <mergeCell ref="AHM238:AHM239"/>
    <mergeCell ref="AHN238:AHN239"/>
    <mergeCell ref="AIW238:AIW239"/>
    <mergeCell ref="AIX238:AIX239"/>
    <mergeCell ref="AIY238:AIY239"/>
    <mergeCell ref="AIZ238:AIZ239"/>
    <mergeCell ref="AJA238:AJA239"/>
    <mergeCell ref="AJB238:AJB239"/>
    <mergeCell ref="AJC238:AJC239"/>
    <mergeCell ref="AJD238:AJD239"/>
    <mergeCell ref="AJE238:AJE239"/>
    <mergeCell ref="AJF238:AJF239"/>
    <mergeCell ref="AJG238:AJG239"/>
    <mergeCell ref="AJH238:AJH239"/>
    <mergeCell ref="AJI238:AJI239"/>
    <mergeCell ref="AJJ238:AJJ239"/>
    <mergeCell ref="AJK238:AJK239"/>
    <mergeCell ref="AJL238:AJL239"/>
    <mergeCell ref="AJM238:AJM239"/>
    <mergeCell ref="AIF238:AIF239"/>
    <mergeCell ref="AIG238:AIG239"/>
    <mergeCell ref="AIH238:AIH239"/>
    <mergeCell ref="AII238:AII239"/>
    <mergeCell ref="AIJ238:AIJ239"/>
    <mergeCell ref="AIK238:AIK239"/>
    <mergeCell ref="AIL238:AIL239"/>
    <mergeCell ref="AIM238:AIM239"/>
    <mergeCell ref="AIN238:AIN239"/>
    <mergeCell ref="AIO238:AIO239"/>
    <mergeCell ref="AIP238:AIP239"/>
    <mergeCell ref="AIQ238:AIQ239"/>
    <mergeCell ref="AIR238:AIR239"/>
    <mergeCell ref="AIS238:AIS239"/>
    <mergeCell ref="AIT238:AIT239"/>
    <mergeCell ref="AIU238:AIU239"/>
    <mergeCell ref="AIV238:AIV239"/>
    <mergeCell ref="AKE238:AKE239"/>
    <mergeCell ref="AKF238:AKF239"/>
    <mergeCell ref="AKG238:AKG239"/>
    <mergeCell ref="AKH238:AKH239"/>
    <mergeCell ref="AKI238:AKI239"/>
    <mergeCell ref="AKJ238:AKJ239"/>
    <mergeCell ref="AKK238:AKK239"/>
    <mergeCell ref="AKL238:AKL239"/>
    <mergeCell ref="AKM238:AKM239"/>
    <mergeCell ref="AKN238:AKN239"/>
    <mergeCell ref="AKO238:AKO239"/>
    <mergeCell ref="AKP238:AKP239"/>
    <mergeCell ref="AKQ238:AKQ239"/>
    <mergeCell ref="AKR238:AKR239"/>
    <mergeCell ref="AKS238:AKS239"/>
    <mergeCell ref="AKT238:AKT239"/>
    <mergeCell ref="AKU238:AKU239"/>
    <mergeCell ref="AJN238:AJN239"/>
    <mergeCell ref="AJO238:AJO239"/>
    <mergeCell ref="AJP238:AJP239"/>
    <mergeCell ref="AJQ238:AJQ239"/>
    <mergeCell ref="AJR238:AJR239"/>
    <mergeCell ref="AJS238:AJS239"/>
    <mergeCell ref="AJT238:AJT239"/>
    <mergeCell ref="AJU238:AJU239"/>
    <mergeCell ref="AJV238:AJV239"/>
    <mergeCell ref="AJW238:AJW239"/>
    <mergeCell ref="AJX238:AJX239"/>
    <mergeCell ref="AJY238:AJY239"/>
    <mergeCell ref="AJZ238:AJZ239"/>
    <mergeCell ref="AKA238:AKA239"/>
    <mergeCell ref="AKB238:AKB239"/>
    <mergeCell ref="AKC238:AKC239"/>
    <mergeCell ref="AKD238:AKD239"/>
    <mergeCell ref="ALM238:ALM239"/>
    <mergeCell ref="ALN238:ALN239"/>
    <mergeCell ref="ALO238:ALO239"/>
    <mergeCell ref="ALP238:ALP239"/>
    <mergeCell ref="ALQ238:ALQ239"/>
    <mergeCell ref="ALR238:ALR239"/>
    <mergeCell ref="ALS238:ALS239"/>
    <mergeCell ref="ALT238:ALT239"/>
    <mergeCell ref="ALU238:ALU239"/>
    <mergeCell ref="ALV238:ALV239"/>
    <mergeCell ref="ALW238:ALW239"/>
    <mergeCell ref="ALX238:ALX239"/>
    <mergeCell ref="ALY238:ALY239"/>
    <mergeCell ref="ALZ238:ALZ239"/>
    <mergeCell ref="AMA238:AMA239"/>
    <mergeCell ref="AMB238:AMB239"/>
    <mergeCell ref="AMC238:AMC239"/>
    <mergeCell ref="AKV238:AKV239"/>
    <mergeCell ref="AKW238:AKW239"/>
    <mergeCell ref="AKX238:AKX239"/>
    <mergeCell ref="AKY238:AKY239"/>
    <mergeCell ref="AKZ238:AKZ239"/>
    <mergeCell ref="ALA238:ALA239"/>
    <mergeCell ref="ALB238:ALB239"/>
    <mergeCell ref="ALC238:ALC239"/>
    <mergeCell ref="ALD238:ALD239"/>
    <mergeCell ref="ALE238:ALE239"/>
    <mergeCell ref="ALF238:ALF239"/>
    <mergeCell ref="ALG238:ALG239"/>
    <mergeCell ref="ALH238:ALH239"/>
    <mergeCell ref="ALI238:ALI239"/>
    <mergeCell ref="ALJ238:ALJ239"/>
    <mergeCell ref="ALK238:ALK239"/>
    <mergeCell ref="ALL238:ALL239"/>
    <mergeCell ref="AMU238:AMU239"/>
    <mergeCell ref="AMV238:AMV239"/>
    <mergeCell ref="AMW238:AMW239"/>
    <mergeCell ref="AMX238:AMX239"/>
    <mergeCell ref="AMY238:AMY239"/>
    <mergeCell ref="AMZ238:AMZ239"/>
    <mergeCell ref="ANA238:ANA239"/>
    <mergeCell ref="ANB238:ANB239"/>
    <mergeCell ref="ANC238:ANC239"/>
    <mergeCell ref="AND238:AND239"/>
    <mergeCell ref="ANE238:ANE239"/>
    <mergeCell ref="ANF238:ANF239"/>
    <mergeCell ref="ANG238:ANG239"/>
    <mergeCell ref="ANH238:ANH239"/>
    <mergeCell ref="ANI238:ANI239"/>
    <mergeCell ref="ANJ238:ANJ239"/>
    <mergeCell ref="ANK238:ANK239"/>
    <mergeCell ref="AMD238:AMD239"/>
    <mergeCell ref="AME238:AME239"/>
    <mergeCell ref="AMF238:AMF239"/>
    <mergeCell ref="AMG238:AMG239"/>
    <mergeCell ref="AMH238:AMH239"/>
    <mergeCell ref="AMI238:AMI239"/>
    <mergeCell ref="AMJ238:AMJ239"/>
    <mergeCell ref="AMK238:AMK239"/>
    <mergeCell ref="AML238:AML239"/>
    <mergeCell ref="AMM238:AMM239"/>
    <mergeCell ref="AMN238:AMN239"/>
    <mergeCell ref="AMO238:AMO239"/>
    <mergeCell ref="AMP238:AMP239"/>
    <mergeCell ref="AMQ238:AMQ239"/>
    <mergeCell ref="AMR238:AMR239"/>
    <mergeCell ref="AMS238:AMS239"/>
    <mergeCell ref="AMT238:AMT239"/>
    <mergeCell ref="AOC238:AOC239"/>
    <mergeCell ref="AOD238:AOD239"/>
    <mergeCell ref="AOE238:AOE239"/>
    <mergeCell ref="AOF238:AOF239"/>
    <mergeCell ref="AOG238:AOG239"/>
    <mergeCell ref="AOH238:AOH239"/>
    <mergeCell ref="AOI238:AOI239"/>
    <mergeCell ref="AOJ238:AOJ239"/>
    <mergeCell ref="AOK238:AOK239"/>
    <mergeCell ref="AOL238:AOL239"/>
    <mergeCell ref="AOM238:AOM239"/>
    <mergeCell ref="AON238:AON239"/>
    <mergeCell ref="AOO238:AOO239"/>
    <mergeCell ref="AOP238:AOP239"/>
    <mergeCell ref="AOQ238:AOQ239"/>
    <mergeCell ref="AOR238:AOR239"/>
    <mergeCell ref="AOS238:AOS239"/>
    <mergeCell ref="ANL238:ANL239"/>
    <mergeCell ref="ANM238:ANM239"/>
    <mergeCell ref="ANN238:ANN239"/>
    <mergeCell ref="ANO238:ANO239"/>
    <mergeCell ref="ANP238:ANP239"/>
    <mergeCell ref="ANQ238:ANQ239"/>
    <mergeCell ref="ANR238:ANR239"/>
    <mergeCell ref="ANS238:ANS239"/>
    <mergeCell ref="ANT238:ANT239"/>
    <mergeCell ref="ANU238:ANU239"/>
    <mergeCell ref="ANV238:ANV239"/>
    <mergeCell ref="ANW238:ANW239"/>
    <mergeCell ref="ANX238:ANX239"/>
    <mergeCell ref="ANY238:ANY239"/>
    <mergeCell ref="ANZ238:ANZ239"/>
    <mergeCell ref="AOA238:AOA239"/>
    <mergeCell ref="AOB238:AOB239"/>
    <mergeCell ref="APK238:APK239"/>
    <mergeCell ref="APL238:APL239"/>
    <mergeCell ref="APM238:APM239"/>
    <mergeCell ref="APN238:APN239"/>
    <mergeCell ref="APO238:APO239"/>
    <mergeCell ref="APP238:APP239"/>
    <mergeCell ref="APQ238:APQ239"/>
    <mergeCell ref="APR238:APR239"/>
    <mergeCell ref="APS238:APS239"/>
    <mergeCell ref="APT238:APT239"/>
    <mergeCell ref="APU238:APU239"/>
    <mergeCell ref="APV238:APV239"/>
    <mergeCell ref="APW238:APW239"/>
    <mergeCell ref="APX238:APX239"/>
    <mergeCell ref="APY238:APY239"/>
    <mergeCell ref="APZ238:APZ239"/>
    <mergeCell ref="AQA238:AQA239"/>
    <mergeCell ref="AOT238:AOT239"/>
    <mergeCell ref="AOU238:AOU239"/>
    <mergeCell ref="AOV238:AOV239"/>
    <mergeCell ref="AOW238:AOW239"/>
    <mergeCell ref="AOX238:AOX239"/>
    <mergeCell ref="AOY238:AOY239"/>
    <mergeCell ref="AOZ238:AOZ239"/>
    <mergeCell ref="APA238:APA239"/>
    <mergeCell ref="APB238:APB239"/>
    <mergeCell ref="APC238:APC239"/>
    <mergeCell ref="APD238:APD239"/>
    <mergeCell ref="APE238:APE239"/>
    <mergeCell ref="APF238:APF239"/>
    <mergeCell ref="APG238:APG239"/>
    <mergeCell ref="APH238:APH239"/>
    <mergeCell ref="API238:API239"/>
    <mergeCell ref="APJ238:APJ239"/>
    <mergeCell ref="AQS238:AQS239"/>
    <mergeCell ref="AQT238:AQT239"/>
    <mergeCell ref="AQU238:AQU239"/>
    <mergeCell ref="AQV238:AQV239"/>
    <mergeCell ref="AQW238:AQW239"/>
    <mergeCell ref="AQX238:AQX239"/>
    <mergeCell ref="AQY238:AQY239"/>
    <mergeCell ref="AQZ238:AQZ239"/>
    <mergeCell ref="ARA238:ARA239"/>
    <mergeCell ref="ARB238:ARB239"/>
    <mergeCell ref="ARC238:ARC239"/>
    <mergeCell ref="ARD238:ARD239"/>
    <mergeCell ref="ARE238:ARE239"/>
    <mergeCell ref="ARF238:ARF239"/>
    <mergeCell ref="ARG238:ARG239"/>
    <mergeCell ref="ARH238:ARH239"/>
    <mergeCell ref="ARI238:ARI239"/>
    <mergeCell ref="AQB238:AQB239"/>
    <mergeCell ref="AQC238:AQC239"/>
    <mergeCell ref="AQD238:AQD239"/>
    <mergeCell ref="AQE238:AQE239"/>
    <mergeCell ref="AQF238:AQF239"/>
    <mergeCell ref="AQG238:AQG239"/>
    <mergeCell ref="AQH238:AQH239"/>
    <mergeCell ref="AQI238:AQI239"/>
    <mergeCell ref="AQJ238:AQJ239"/>
    <mergeCell ref="AQK238:AQK239"/>
    <mergeCell ref="AQL238:AQL239"/>
    <mergeCell ref="AQM238:AQM239"/>
    <mergeCell ref="AQN238:AQN239"/>
    <mergeCell ref="AQO238:AQO239"/>
    <mergeCell ref="AQP238:AQP239"/>
    <mergeCell ref="AQQ238:AQQ239"/>
    <mergeCell ref="AQR238:AQR239"/>
    <mergeCell ref="ASA238:ASA239"/>
    <mergeCell ref="ASB238:ASB239"/>
    <mergeCell ref="ASC238:ASC239"/>
    <mergeCell ref="ASD238:ASD239"/>
    <mergeCell ref="ASE238:ASE239"/>
    <mergeCell ref="ASF238:ASF239"/>
    <mergeCell ref="ASG238:ASG239"/>
    <mergeCell ref="ASH238:ASH239"/>
    <mergeCell ref="ASI238:ASI239"/>
    <mergeCell ref="ASJ238:ASJ239"/>
    <mergeCell ref="ASK238:ASK239"/>
    <mergeCell ref="ASL238:ASL239"/>
    <mergeCell ref="ASM238:ASM239"/>
    <mergeCell ref="ASN238:ASN239"/>
    <mergeCell ref="ASO238:ASO239"/>
    <mergeCell ref="ASP238:ASP239"/>
    <mergeCell ref="ASQ238:ASQ239"/>
    <mergeCell ref="ARJ238:ARJ239"/>
    <mergeCell ref="ARK238:ARK239"/>
    <mergeCell ref="ARL238:ARL239"/>
    <mergeCell ref="ARM238:ARM239"/>
    <mergeCell ref="ARN238:ARN239"/>
    <mergeCell ref="ARO238:ARO239"/>
    <mergeCell ref="ARP238:ARP239"/>
    <mergeCell ref="ARQ238:ARQ239"/>
    <mergeCell ref="ARR238:ARR239"/>
    <mergeCell ref="ARS238:ARS239"/>
    <mergeCell ref="ART238:ART239"/>
    <mergeCell ref="ARU238:ARU239"/>
    <mergeCell ref="ARV238:ARV239"/>
    <mergeCell ref="ARW238:ARW239"/>
    <mergeCell ref="ARX238:ARX239"/>
    <mergeCell ref="ARY238:ARY239"/>
    <mergeCell ref="ARZ238:ARZ239"/>
    <mergeCell ref="ATI238:ATI239"/>
    <mergeCell ref="ATJ238:ATJ239"/>
    <mergeCell ref="ATK238:ATK239"/>
    <mergeCell ref="ATL238:ATL239"/>
    <mergeCell ref="ATM238:ATM239"/>
    <mergeCell ref="ATN238:ATN239"/>
    <mergeCell ref="ATO238:ATO239"/>
    <mergeCell ref="ATP238:ATP239"/>
    <mergeCell ref="ATQ238:ATQ239"/>
    <mergeCell ref="ATR238:ATR239"/>
    <mergeCell ref="ATS238:ATS239"/>
    <mergeCell ref="ATT238:ATT239"/>
    <mergeCell ref="ATU238:ATU239"/>
    <mergeCell ref="ATV238:ATV239"/>
    <mergeCell ref="ATW238:ATW239"/>
    <mergeCell ref="ATX238:ATX239"/>
    <mergeCell ref="ATY238:ATY239"/>
    <mergeCell ref="ASR238:ASR239"/>
    <mergeCell ref="ASS238:ASS239"/>
    <mergeCell ref="AST238:AST239"/>
    <mergeCell ref="ASU238:ASU239"/>
    <mergeCell ref="ASV238:ASV239"/>
    <mergeCell ref="ASW238:ASW239"/>
    <mergeCell ref="ASX238:ASX239"/>
    <mergeCell ref="ASY238:ASY239"/>
    <mergeCell ref="ASZ238:ASZ239"/>
    <mergeCell ref="ATA238:ATA239"/>
    <mergeCell ref="ATB238:ATB239"/>
    <mergeCell ref="ATC238:ATC239"/>
    <mergeCell ref="ATD238:ATD239"/>
    <mergeCell ref="ATE238:ATE239"/>
    <mergeCell ref="ATF238:ATF239"/>
    <mergeCell ref="ATG238:ATG239"/>
    <mergeCell ref="ATH238:ATH239"/>
    <mergeCell ref="AUQ238:AUQ239"/>
    <mergeCell ref="AUR238:AUR239"/>
    <mergeCell ref="AUS238:AUS239"/>
    <mergeCell ref="AUT238:AUT239"/>
    <mergeCell ref="AUU238:AUU239"/>
    <mergeCell ref="AUV238:AUV239"/>
    <mergeCell ref="AUW238:AUW239"/>
    <mergeCell ref="AUX238:AUX239"/>
    <mergeCell ref="AUY238:AUY239"/>
    <mergeCell ref="AUZ238:AUZ239"/>
    <mergeCell ref="AVA238:AVA239"/>
    <mergeCell ref="AVB238:AVB239"/>
    <mergeCell ref="AVC238:AVC239"/>
    <mergeCell ref="AVD238:AVD239"/>
    <mergeCell ref="AVE238:AVE239"/>
    <mergeCell ref="AVF238:AVF239"/>
    <mergeCell ref="AVG238:AVG239"/>
    <mergeCell ref="ATZ238:ATZ239"/>
    <mergeCell ref="AUA238:AUA239"/>
    <mergeCell ref="AUB238:AUB239"/>
    <mergeCell ref="AUC238:AUC239"/>
    <mergeCell ref="AUD238:AUD239"/>
    <mergeCell ref="AUE238:AUE239"/>
    <mergeCell ref="AUF238:AUF239"/>
    <mergeCell ref="AUG238:AUG239"/>
    <mergeCell ref="AUH238:AUH239"/>
    <mergeCell ref="AUI238:AUI239"/>
    <mergeCell ref="AUJ238:AUJ239"/>
    <mergeCell ref="AUK238:AUK239"/>
    <mergeCell ref="AUL238:AUL239"/>
    <mergeCell ref="AUM238:AUM239"/>
    <mergeCell ref="AUN238:AUN239"/>
    <mergeCell ref="AUO238:AUO239"/>
    <mergeCell ref="AUP238:AUP239"/>
    <mergeCell ref="AVY238:AVY239"/>
    <mergeCell ref="AVZ238:AVZ239"/>
    <mergeCell ref="AWA238:AWA239"/>
    <mergeCell ref="AWB238:AWB239"/>
    <mergeCell ref="AWC238:AWC239"/>
    <mergeCell ref="AWD238:AWD239"/>
    <mergeCell ref="AWE238:AWE239"/>
    <mergeCell ref="AWF238:AWF239"/>
    <mergeCell ref="AWG238:AWG239"/>
    <mergeCell ref="AWH238:AWH239"/>
    <mergeCell ref="AWI238:AWI239"/>
    <mergeCell ref="AWJ238:AWJ239"/>
    <mergeCell ref="AWK238:AWK239"/>
    <mergeCell ref="AWL238:AWL239"/>
    <mergeCell ref="AWM238:AWM239"/>
    <mergeCell ref="AWN238:AWN239"/>
    <mergeCell ref="AWO238:AWO239"/>
    <mergeCell ref="AVH238:AVH239"/>
    <mergeCell ref="AVI238:AVI239"/>
    <mergeCell ref="AVJ238:AVJ239"/>
    <mergeCell ref="AVK238:AVK239"/>
    <mergeCell ref="AVL238:AVL239"/>
    <mergeCell ref="AVM238:AVM239"/>
    <mergeCell ref="AVN238:AVN239"/>
    <mergeCell ref="AVO238:AVO239"/>
    <mergeCell ref="AVP238:AVP239"/>
    <mergeCell ref="AVQ238:AVQ239"/>
    <mergeCell ref="AVR238:AVR239"/>
    <mergeCell ref="AVS238:AVS239"/>
    <mergeCell ref="AVT238:AVT239"/>
    <mergeCell ref="AVU238:AVU239"/>
    <mergeCell ref="AVV238:AVV239"/>
    <mergeCell ref="AVW238:AVW239"/>
    <mergeCell ref="AVX238:AVX239"/>
    <mergeCell ref="AXG238:AXG239"/>
    <mergeCell ref="AXH238:AXH239"/>
    <mergeCell ref="AXV238:AXV239"/>
    <mergeCell ref="AXW238:AXW239"/>
    <mergeCell ref="AWP238:AWP239"/>
    <mergeCell ref="AWQ238:AWQ239"/>
    <mergeCell ref="AWR238:AWR239"/>
    <mergeCell ref="AWS238:AWS239"/>
    <mergeCell ref="AWT238:AWT239"/>
    <mergeCell ref="AWU238:AWU239"/>
    <mergeCell ref="AWV238:AWV239"/>
    <mergeCell ref="AWW238:AWW239"/>
    <mergeCell ref="AWX238:AWX239"/>
    <mergeCell ref="AWY238:AWY239"/>
    <mergeCell ref="AWZ238:AWZ239"/>
    <mergeCell ref="AXA238:AXA239"/>
    <mergeCell ref="AXB238:AXB239"/>
    <mergeCell ref="AXC238:AXC239"/>
    <mergeCell ref="AXD238:AXD239"/>
    <mergeCell ref="AXE238:AXE239"/>
    <mergeCell ref="AXF238:AXF239"/>
    <mergeCell ref="AZF238:AZF239"/>
    <mergeCell ref="AZG238:AZG239"/>
    <mergeCell ref="AZH238:AZH239"/>
    <mergeCell ref="AZI238:AZI239"/>
    <mergeCell ref="AZJ238:AZJ239"/>
    <mergeCell ref="AZK238:AZK239"/>
    <mergeCell ref="AZL238:AZL239"/>
    <mergeCell ref="AZM238:AZM239"/>
    <mergeCell ref="AZN238:AZN239"/>
    <mergeCell ref="AZO238:AZO239"/>
    <mergeCell ref="AZP238:AZP239"/>
    <mergeCell ref="AZQ238:AZQ239"/>
    <mergeCell ref="AZR238:AZR239"/>
    <mergeCell ref="AZS238:AZS239"/>
    <mergeCell ref="AYO238:AYO239"/>
    <mergeCell ref="AXX238:AXX239"/>
    <mergeCell ref="AXY238:AXY239"/>
    <mergeCell ref="AXZ238:AXZ239"/>
    <mergeCell ref="AYA238:AYA239"/>
    <mergeCell ref="AYB238:AYB239"/>
    <mergeCell ref="AYC238:AYC239"/>
    <mergeCell ref="AYD238:AYD239"/>
    <mergeCell ref="AYE238:AYE239"/>
    <mergeCell ref="AYF238:AYF239"/>
    <mergeCell ref="AYG238:AYG239"/>
    <mergeCell ref="AYH238:AYH239"/>
    <mergeCell ref="AYI238:AYI239"/>
    <mergeCell ref="AYJ238:AYJ239"/>
    <mergeCell ref="AYK238:AYK239"/>
    <mergeCell ref="AYL238:AYL239"/>
    <mergeCell ref="AYM238:AYM239"/>
    <mergeCell ref="AYN238:AYN239"/>
    <mergeCell ref="AXI238:AXI239"/>
    <mergeCell ref="AXJ238:AXJ239"/>
    <mergeCell ref="AXK238:AXK239"/>
    <mergeCell ref="AXL238:AXL239"/>
    <mergeCell ref="AXM238:AXM239"/>
    <mergeCell ref="AXN238:AXN239"/>
    <mergeCell ref="AXO238:AXO239"/>
    <mergeCell ref="AXP238:AXP239"/>
    <mergeCell ref="AXQ238:AXQ239"/>
    <mergeCell ref="AXR238:AXR239"/>
    <mergeCell ref="AXS238:AXS239"/>
    <mergeCell ref="AXT238:AXT239"/>
    <mergeCell ref="AXU238:AXU239"/>
    <mergeCell ref="AZT238:AZT239"/>
    <mergeCell ref="AZU238:AZU239"/>
    <mergeCell ref="AZV238:AZV239"/>
    <mergeCell ref="AYP238:AYP239"/>
    <mergeCell ref="AYQ238:AYQ239"/>
    <mergeCell ref="AYR238:AYR239"/>
    <mergeCell ref="AYS238:AYS239"/>
    <mergeCell ref="AYT238:AYT239"/>
    <mergeCell ref="AYU238:AYU239"/>
    <mergeCell ref="AYV238:AYV239"/>
    <mergeCell ref="AYW238:AYW239"/>
    <mergeCell ref="AYX238:AYX239"/>
    <mergeCell ref="AYY238:AYY239"/>
    <mergeCell ref="AYZ238:AYZ239"/>
    <mergeCell ref="AZA238:AZA239"/>
    <mergeCell ref="AZB238:AZB239"/>
    <mergeCell ref="AZC238:AZC239"/>
    <mergeCell ref="AZD238:AZD239"/>
    <mergeCell ref="AZE238:AZE239"/>
    <mergeCell ref="BAN238:BAN239"/>
    <mergeCell ref="BAO238:BAO239"/>
    <mergeCell ref="BAP238:BAP239"/>
    <mergeCell ref="BAQ238:BAQ239"/>
    <mergeCell ref="BAR238:BAR239"/>
    <mergeCell ref="BAS238:BAS239"/>
    <mergeCell ref="BAT238:BAT239"/>
    <mergeCell ref="BAU238:BAU239"/>
    <mergeCell ref="BAV238:BAV239"/>
    <mergeCell ref="BAW238:BAW239"/>
    <mergeCell ref="BAX238:BAX239"/>
    <mergeCell ref="BAY238:BAY239"/>
    <mergeCell ref="BAZ238:BAZ239"/>
    <mergeCell ref="BBA238:BBA239"/>
    <mergeCell ref="BBB238:BBB239"/>
    <mergeCell ref="BBC238:BBC239"/>
    <mergeCell ref="BBD238:BBD239"/>
    <mergeCell ref="AZW238:AZW239"/>
    <mergeCell ref="AZX238:AZX239"/>
    <mergeCell ref="AZY238:AZY239"/>
    <mergeCell ref="AZZ238:AZZ239"/>
    <mergeCell ref="BAA238:BAA239"/>
    <mergeCell ref="BAB238:BAB239"/>
    <mergeCell ref="BAC238:BAC239"/>
    <mergeCell ref="BAD238:BAD239"/>
    <mergeCell ref="BAE238:BAE239"/>
    <mergeCell ref="BAF238:BAF239"/>
    <mergeCell ref="BAG238:BAG239"/>
    <mergeCell ref="BAH238:BAH239"/>
    <mergeCell ref="BAI238:BAI239"/>
    <mergeCell ref="BAJ238:BAJ239"/>
    <mergeCell ref="BAK238:BAK239"/>
    <mergeCell ref="BAL238:BAL239"/>
    <mergeCell ref="BAM238:BAM239"/>
    <mergeCell ref="BBV238:BBV239"/>
    <mergeCell ref="BBW238:BBW239"/>
    <mergeCell ref="BBX238:BBX239"/>
    <mergeCell ref="BBY238:BBY239"/>
    <mergeCell ref="BBZ238:BBZ239"/>
    <mergeCell ref="BCA238:BCA239"/>
    <mergeCell ref="BCB238:BCB239"/>
    <mergeCell ref="BCC238:BCC239"/>
    <mergeCell ref="BCD238:BCD239"/>
    <mergeCell ref="BCE238:BCE239"/>
    <mergeCell ref="BCF238:BCF239"/>
    <mergeCell ref="BCG238:BCG239"/>
    <mergeCell ref="BCH238:BCH239"/>
    <mergeCell ref="BCI238:BCI239"/>
    <mergeCell ref="BCJ238:BCJ239"/>
    <mergeCell ref="BCK238:BCK239"/>
    <mergeCell ref="BCL238:BCL239"/>
    <mergeCell ref="BBE238:BBE239"/>
    <mergeCell ref="BBF238:BBF239"/>
    <mergeCell ref="BBG238:BBG239"/>
    <mergeCell ref="BBH238:BBH239"/>
    <mergeCell ref="BBI238:BBI239"/>
    <mergeCell ref="BBJ238:BBJ239"/>
    <mergeCell ref="BBK238:BBK239"/>
    <mergeCell ref="BBL238:BBL239"/>
    <mergeCell ref="BBM238:BBM239"/>
    <mergeCell ref="BBN238:BBN239"/>
    <mergeCell ref="BBO238:BBO239"/>
    <mergeCell ref="BBP238:BBP239"/>
    <mergeCell ref="BBQ238:BBQ239"/>
    <mergeCell ref="BBR238:BBR239"/>
    <mergeCell ref="BBS238:BBS239"/>
    <mergeCell ref="BBT238:BBT239"/>
    <mergeCell ref="BBU238:BBU239"/>
    <mergeCell ref="BDD238:BDD239"/>
    <mergeCell ref="BDE238:BDE239"/>
    <mergeCell ref="BDF238:BDF239"/>
    <mergeCell ref="BDG238:BDG239"/>
    <mergeCell ref="BDH238:BDH239"/>
    <mergeCell ref="BDI238:BDI239"/>
    <mergeCell ref="BDJ238:BDJ239"/>
    <mergeCell ref="BDK238:BDK239"/>
    <mergeCell ref="BDL238:BDL239"/>
    <mergeCell ref="BDM238:BDM239"/>
    <mergeCell ref="BDN238:BDN239"/>
    <mergeCell ref="BDO238:BDO239"/>
    <mergeCell ref="BDP238:BDP239"/>
    <mergeCell ref="BDQ238:BDQ239"/>
    <mergeCell ref="BDR238:BDR239"/>
    <mergeCell ref="BDS238:BDS239"/>
    <mergeCell ref="BDT238:BDT239"/>
    <mergeCell ref="BCM238:BCM239"/>
    <mergeCell ref="BCN238:BCN239"/>
    <mergeCell ref="BCO238:BCO239"/>
    <mergeCell ref="BCP238:BCP239"/>
    <mergeCell ref="BCQ238:BCQ239"/>
    <mergeCell ref="BCR238:BCR239"/>
    <mergeCell ref="BCS238:BCS239"/>
    <mergeCell ref="BCT238:BCT239"/>
    <mergeCell ref="BCU238:BCU239"/>
    <mergeCell ref="BCV238:BCV239"/>
    <mergeCell ref="BCW238:BCW239"/>
    <mergeCell ref="BCX238:BCX239"/>
    <mergeCell ref="BCY238:BCY239"/>
    <mergeCell ref="BCZ238:BCZ239"/>
    <mergeCell ref="BDA238:BDA239"/>
    <mergeCell ref="BDB238:BDB239"/>
    <mergeCell ref="BDC238:BDC239"/>
    <mergeCell ref="BEL238:BEL239"/>
    <mergeCell ref="BEM238:BEM239"/>
    <mergeCell ref="BEN238:BEN239"/>
    <mergeCell ref="BEO238:BEO239"/>
    <mergeCell ref="BEP238:BEP239"/>
    <mergeCell ref="BEQ238:BEQ239"/>
    <mergeCell ref="BER238:BER239"/>
    <mergeCell ref="BES238:BES239"/>
    <mergeCell ref="BET238:BET239"/>
    <mergeCell ref="BEU238:BEU239"/>
    <mergeCell ref="BEV238:BEV239"/>
    <mergeCell ref="BEW238:BEW239"/>
    <mergeCell ref="BEX238:BEX239"/>
    <mergeCell ref="BEY238:BEY239"/>
    <mergeCell ref="BEZ238:BEZ239"/>
    <mergeCell ref="BFA238:BFA239"/>
    <mergeCell ref="BFB238:BFB239"/>
    <mergeCell ref="BDU238:BDU239"/>
    <mergeCell ref="BDV238:BDV239"/>
    <mergeCell ref="BDW238:BDW239"/>
    <mergeCell ref="BDX238:BDX239"/>
    <mergeCell ref="BDY238:BDY239"/>
    <mergeCell ref="BDZ238:BDZ239"/>
    <mergeCell ref="BEA238:BEA239"/>
    <mergeCell ref="BEB238:BEB239"/>
    <mergeCell ref="BEC238:BEC239"/>
    <mergeCell ref="BED238:BED239"/>
    <mergeCell ref="BEE238:BEE239"/>
    <mergeCell ref="BEF238:BEF239"/>
    <mergeCell ref="BEG238:BEG239"/>
    <mergeCell ref="BEH238:BEH239"/>
    <mergeCell ref="BEI238:BEI239"/>
    <mergeCell ref="BEJ238:BEJ239"/>
    <mergeCell ref="BEK238:BEK239"/>
    <mergeCell ref="BFT238:BFT239"/>
    <mergeCell ref="BFU238:BFU239"/>
    <mergeCell ref="BFV238:BFV239"/>
    <mergeCell ref="BFW238:BFW239"/>
    <mergeCell ref="BFX238:BFX239"/>
    <mergeCell ref="BFY238:BFY239"/>
    <mergeCell ref="BFZ238:BFZ239"/>
    <mergeCell ref="BGA238:BGA239"/>
    <mergeCell ref="BGB238:BGB239"/>
    <mergeCell ref="BGC238:BGC239"/>
    <mergeCell ref="BGD238:BGD239"/>
    <mergeCell ref="BGE238:BGE239"/>
    <mergeCell ref="BGF238:BGF239"/>
    <mergeCell ref="BGG238:BGG239"/>
    <mergeCell ref="BGH238:BGH239"/>
    <mergeCell ref="BGI238:BGI239"/>
    <mergeCell ref="BGJ238:BGJ239"/>
    <mergeCell ref="BFC238:BFC239"/>
    <mergeCell ref="BFD238:BFD239"/>
    <mergeCell ref="BFE238:BFE239"/>
    <mergeCell ref="BFF238:BFF239"/>
    <mergeCell ref="BFG238:BFG239"/>
    <mergeCell ref="BFH238:BFH239"/>
    <mergeCell ref="BFI238:BFI239"/>
    <mergeCell ref="BFJ238:BFJ239"/>
    <mergeCell ref="BFK238:BFK239"/>
    <mergeCell ref="BFL238:BFL239"/>
    <mergeCell ref="BFM238:BFM239"/>
    <mergeCell ref="BFN238:BFN239"/>
    <mergeCell ref="BFO238:BFO239"/>
    <mergeCell ref="BFP238:BFP239"/>
    <mergeCell ref="BFQ238:BFQ239"/>
    <mergeCell ref="BFR238:BFR239"/>
    <mergeCell ref="BFS238:BFS239"/>
    <mergeCell ref="BHB238:BHB239"/>
    <mergeCell ref="BHC238:BHC239"/>
    <mergeCell ref="BHD238:BHD239"/>
    <mergeCell ref="BHE238:BHE239"/>
    <mergeCell ref="BHF238:BHF239"/>
    <mergeCell ref="BHG238:BHG239"/>
    <mergeCell ref="BHH238:BHH239"/>
    <mergeCell ref="BHI238:BHI239"/>
    <mergeCell ref="BHJ238:BHJ239"/>
    <mergeCell ref="BHK238:BHK239"/>
    <mergeCell ref="BHL238:BHL239"/>
    <mergeCell ref="BHM238:BHM239"/>
    <mergeCell ref="BHN238:BHN239"/>
    <mergeCell ref="BHO238:BHO239"/>
    <mergeCell ref="BHP238:BHP239"/>
    <mergeCell ref="BHQ238:BHQ239"/>
    <mergeCell ref="BHR238:BHR239"/>
    <mergeCell ref="BGK238:BGK239"/>
    <mergeCell ref="BGL238:BGL239"/>
    <mergeCell ref="BGM238:BGM239"/>
    <mergeCell ref="BGN238:BGN239"/>
    <mergeCell ref="BGO238:BGO239"/>
    <mergeCell ref="BGP238:BGP239"/>
    <mergeCell ref="BGQ238:BGQ239"/>
    <mergeCell ref="BGR238:BGR239"/>
    <mergeCell ref="BGS238:BGS239"/>
    <mergeCell ref="BGT238:BGT239"/>
    <mergeCell ref="BGU238:BGU239"/>
    <mergeCell ref="BGV238:BGV239"/>
    <mergeCell ref="BGW238:BGW239"/>
    <mergeCell ref="BGX238:BGX239"/>
    <mergeCell ref="BGY238:BGY239"/>
    <mergeCell ref="BGZ238:BGZ239"/>
    <mergeCell ref="BHA238:BHA239"/>
    <mergeCell ref="BIJ238:BIJ239"/>
    <mergeCell ref="BIK238:BIK239"/>
    <mergeCell ref="BIL238:BIL239"/>
    <mergeCell ref="BIM238:BIM239"/>
    <mergeCell ref="BIN238:BIN239"/>
    <mergeCell ref="BIO238:BIO239"/>
    <mergeCell ref="BIP238:BIP239"/>
    <mergeCell ref="BIQ238:BIQ239"/>
    <mergeCell ref="BIR238:BIR239"/>
    <mergeCell ref="BIS238:BIS239"/>
    <mergeCell ref="BIT238:BIT239"/>
    <mergeCell ref="BIU238:BIU239"/>
    <mergeCell ref="BIV238:BIV239"/>
    <mergeCell ref="BIW238:BIW239"/>
    <mergeCell ref="BIX238:BIX239"/>
    <mergeCell ref="BIY238:BIY239"/>
    <mergeCell ref="BIZ238:BIZ239"/>
    <mergeCell ref="BHS238:BHS239"/>
    <mergeCell ref="BHT238:BHT239"/>
    <mergeCell ref="BHU238:BHU239"/>
    <mergeCell ref="BHV238:BHV239"/>
    <mergeCell ref="BHW238:BHW239"/>
    <mergeCell ref="BHX238:BHX239"/>
    <mergeCell ref="BHY238:BHY239"/>
    <mergeCell ref="BHZ238:BHZ239"/>
    <mergeCell ref="BIA238:BIA239"/>
    <mergeCell ref="BIB238:BIB239"/>
    <mergeCell ref="BIC238:BIC239"/>
    <mergeCell ref="BID238:BID239"/>
    <mergeCell ref="BIE238:BIE239"/>
    <mergeCell ref="BIF238:BIF239"/>
    <mergeCell ref="BIG238:BIG239"/>
    <mergeCell ref="BIH238:BIH239"/>
    <mergeCell ref="BII238:BII239"/>
    <mergeCell ref="BJR238:BJR239"/>
    <mergeCell ref="BJS238:BJS239"/>
    <mergeCell ref="BJT238:BJT239"/>
    <mergeCell ref="BJU238:BJU239"/>
    <mergeCell ref="BJV238:BJV239"/>
    <mergeCell ref="BJW238:BJW239"/>
    <mergeCell ref="BJX238:BJX239"/>
    <mergeCell ref="BJY238:BJY239"/>
    <mergeCell ref="BJZ238:BJZ239"/>
    <mergeCell ref="BKA238:BKA239"/>
    <mergeCell ref="BKB238:BKB239"/>
    <mergeCell ref="BKC238:BKC239"/>
    <mergeCell ref="BKD238:BKD239"/>
    <mergeCell ref="BKE238:BKE239"/>
    <mergeCell ref="BKF238:BKF239"/>
    <mergeCell ref="BKG238:BKG239"/>
    <mergeCell ref="BKH238:BKH239"/>
    <mergeCell ref="BJA238:BJA239"/>
    <mergeCell ref="BJB238:BJB239"/>
    <mergeCell ref="BJC238:BJC239"/>
    <mergeCell ref="BJD238:BJD239"/>
    <mergeCell ref="BJE238:BJE239"/>
    <mergeCell ref="BJF238:BJF239"/>
    <mergeCell ref="BJG238:BJG239"/>
    <mergeCell ref="BJH238:BJH239"/>
    <mergeCell ref="BJI238:BJI239"/>
    <mergeCell ref="BJJ238:BJJ239"/>
    <mergeCell ref="BJK238:BJK239"/>
    <mergeCell ref="BJL238:BJL239"/>
    <mergeCell ref="BJM238:BJM239"/>
    <mergeCell ref="BJN238:BJN239"/>
    <mergeCell ref="BJO238:BJO239"/>
    <mergeCell ref="BJP238:BJP239"/>
    <mergeCell ref="BJQ238:BJQ239"/>
    <mergeCell ref="BKZ238:BKZ239"/>
    <mergeCell ref="BLA238:BLA239"/>
    <mergeCell ref="BLB238:BLB239"/>
    <mergeCell ref="BLC238:BLC239"/>
    <mergeCell ref="BLD238:BLD239"/>
    <mergeCell ref="BLE238:BLE239"/>
    <mergeCell ref="BLF238:BLF239"/>
    <mergeCell ref="BLG238:BLG239"/>
    <mergeCell ref="BLH238:BLH239"/>
    <mergeCell ref="BLI238:BLI239"/>
    <mergeCell ref="BLJ238:BLJ239"/>
    <mergeCell ref="BLK238:BLK239"/>
    <mergeCell ref="BLL238:BLL239"/>
    <mergeCell ref="BLM238:BLM239"/>
    <mergeCell ref="BLN238:BLN239"/>
    <mergeCell ref="BLO238:BLO239"/>
    <mergeCell ref="BLP238:BLP239"/>
    <mergeCell ref="BKI238:BKI239"/>
    <mergeCell ref="BKJ238:BKJ239"/>
    <mergeCell ref="BKK238:BKK239"/>
    <mergeCell ref="BKL238:BKL239"/>
    <mergeCell ref="BKM238:BKM239"/>
    <mergeCell ref="BKN238:BKN239"/>
    <mergeCell ref="BKO238:BKO239"/>
    <mergeCell ref="BKP238:BKP239"/>
    <mergeCell ref="BKQ238:BKQ239"/>
    <mergeCell ref="BKR238:BKR239"/>
    <mergeCell ref="BKS238:BKS239"/>
    <mergeCell ref="BKT238:BKT239"/>
    <mergeCell ref="BKU238:BKU239"/>
    <mergeCell ref="BKV238:BKV239"/>
    <mergeCell ref="BKW238:BKW239"/>
    <mergeCell ref="BKX238:BKX239"/>
    <mergeCell ref="BKY238:BKY239"/>
    <mergeCell ref="BMH238:BMH239"/>
    <mergeCell ref="BMI238:BMI239"/>
    <mergeCell ref="BMJ238:BMJ239"/>
    <mergeCell ref="BMK238:BMK239"/>
    <mergeCell ref="BML238:BML239"/>
    <mergeCell ref="BMM238:BMM239"/>
    <mergeCell ref="BMN238:BMN239"/>
    <mergeCell ref="BMO238:BMO239"/>
    <mergeCell ref="BMP238:BMP239"/>
    <mergeCell ref="BMQ238:BMQ239"/>
    <mergeCell ref="BMR238:BMR239"/>
    <mergeCell ref="BMS238:BMS239"/>
    <mergeCell ref="BMT238:BMT239"/>
    <mergeCell ref="BMU238:BMU239"/>
    <mergeCell ref="BMV238:BMV239"/>
    <mergeCell ref="BMW238:BMW239"/>
    <mergeCell ref="BMX238:BMX239"/>
    <mergeCell ref="BLQ238:BLQ239"/>
    <mergeCell ref="BLR238:BLR239"/>
    <mergeCell ref="BLS238:BLS239"/>
    <mergeCell ref="BLT238:BLT239"/>
    <mergeCell ref="BLU238:BLU239"/>
    <mergeCell ref="BLV238:BLV239"/>
    <mergeCell ref="BLW238:BLW239"/>
    <mergeCell ref="BLX238:BLX239"/>
    <mergeCell ref="BLY238:BLY239"/>
    <mergeCell ref="BLZ238:BLZ239"/>
    <mergeCell ref="BMA238:BMA239"/>
    <mergeCell ref="BMB238:BMB239"/>
    <mergeCell ref="BMC238:BMC239"/>
    <mergeCell ref="BMD238:BMD239"/>
    <mergeCell ref="BME238:BME239"/>
    <mergeCell ref="BMF238:BMF239"/>
    <mergeCell ref="BMG238:BMG239"/>
    <mergeCell ref="BNP238:BNP239"/>
    <mergeCell ref="BNQ238:BNQ239"/>
    <mergeCell ref="BNR238:BNR239"/>
    <mergeCell ref="BNS238:BNS239"/>
    <mergeCell ref="BNT238:BNT239"/>
    <mergeCell ref="BNU238:BNU239"/>
    <mergeCell ref="BNV238:BNV239"/>
    <mergeCell ref="BNW238:BNW239"/>
    <mergeCell ref="BNX238:BNX239"/>
    <mergeCell ref="BNY238:BNY239"/>
    <mergeCell ref="BNZ238:BNZ239"/>
    <mergeCell ref="BOA238:BOA239"/>
    <mergeCell ref="BOB238:BOB239"/>
    <mergeCell ref="BOC238:BOC239"/>
    <mergeCell ref="BOD238:BOD239"/>
    <mergeCell ref="BOE238:BOE239"/>
    <mergeCell ref="BOF238:BOF239"/>
    <mergeCell ref="BMY238:BMY239"/>
    <mergeCell ref="BMZ238:BMZ239"/>
    <mergeCell ref="BNA238:BNA239"/>
    <mergeCell ref="BNB238:BNB239"/>
    <mergeCell ref="BNC238:BNC239"/>
    <mergeCell ref="BND238:BND239"/>
    <mergeCell ref="BNE238:BNE239"/>
    <mergeCell ref="BNF238:BNF239"/>
    <mergeCell ref="BNG238:BNG239"/>
    <mergeCell ref="BNH238:BNH239"/>
    <mergeCell ref="BNI238:BNI239"/>
    <mergeCell ref="BNJ238:BNJ239"/>
    <mergeCell ref="BNK238:BNK239"/>
    <mergeCell ref="BNL238:BNL239"/>
    <mergeCell ref="BNM238:BNM239"/>
    <mergeCell ref="BNN238:BNN239"/>
    <mergeCell ref="BNO238:BNO239"/>
    <mergeCell ref="BOX238:BOX239"/>
    <mergeCell ref="BOY238:BOY239"/>
    <mergeCell ref="BOZ238:BOZ239"/>
    <mergeCell ref="BPA238:BPA239"/>
    <mergeCell ref="BPB238:BPB239"/>
    <mergeCell ref="BPC238:BPC239"/>
    <mergeCell ref="BPD238:BPD239"/>
    <mergeCell ref="BPE238:BPE239"/>
    <mergeCell ref="BPF238:BPF239"/>
    <mergeCell ref="BPG238:BPG239"/>
    <mergeCell ref="BPH238:BPH239"/>
    <mergeCell ref="BPI238:BPI239"/>
    <mergeCell ref="BPJ238:BPJ239"/>
    <mergeCell ref="BPK238:BPK239"/>
    <mergeCell ref="BPL238:BPL239"/>
    <mergeCell ref="BPM238:BPM239"/>
    <mergeCell ref="BPN238:BPN239"/>
    <mergeCell ref="BOG238:BOG239"/>
    <mergeCell ref="BOH238:BOH239"/>
    <mergeCell ref="BOI238:BOI239"/>
    <mergeCell ref="BOJ238:BOJ239"/>
    <mergeCell ref="BOK238:BOK239"/>
    <mergeCell ref="BOL238:BOL239"/>
    <mergeCell ref="BOM238:BOM239"/>
    <mergeCell ref="BON238:BON239"/>
    <mergeCell ref="BOO238:BOO239"/>
    <mergeCell ref="BOP238:BOP239"/>
    <mergeCell ref="BOQ238:BOQ239"/>
    <mergeCell ref="BOR238:BOR239"/>
    <mergeCell ref="BOS238:BOS239"/>
    <mergeCell ref="BOT238:BOT239"/>
    <mergeCell ref="BOU238:BOU239"/>
    <mergeCell ref="BOV238:BOV239"/>
    <mergeCell ref="BOW238:BOW239"/>
    <mergeCell ref="BQF238:BQF239"/>
    <mergeCell ref="BQG238:BQG239"/>
    <mergeCell ref="BQH238:BQH239"/>
    <mergeCell ref="BQI238:BQI239"/>
    <mergeCell ref="BQJ238:BQJ239"/>
    <mergeCell ref="BQK238:BQK239"/>
    <mergeCell ref="BQL238:BQL239"/>
    <mergeCell ref="BQM238:BQM239"/>
    <mergeCell ref="BQN238:BQN239"/>
    <mergeCell ref="BQO238:BQO239"/>
    <mergeCell ref="BQP238:BQP239"/>
    <mergeCell ref="BQQ238:BQQ239"/>
    <mergeCell ref="BQR238:BQR239"/>
    <mergeCell ref="BQS238:BQS239"/>
    <mergeCell ref="BQT238:BQT239"/>
    <mergeCell ref="BQU238:BQU239"/>
    <mergeCell ref="BQV238:BQV239"/>
    <mergeCell ref="BPO238:BPO239"/>
    <mergeCell ref="BPP238:BPP239"/>
    <mergeCell ref="BPQ238:BPQ239"/>
    <mergeCell ref="BPR238:BPR239"/>
    <mergeCell ref="BPS238:BPS239"/>
    <mergeCell ref="BPT238:BPT239"/>
    <mergeCell ref="BPU238:BPU239"/>
    <mergeCell ref="BPV238:BPV239"/>
    <mergeCell ref="BPW238:BPW239"/>
    <mergeCell ref="BPX238:BPX239"/>
    <mergeCell ref="BPY238:BPY239"/>
    <mergeCell ref="BPZ238:BPZ239"/>
    <mergeCell ref="BQA238:BQA239"/>
    <mergeCell ref="BQB238:BQB239"/>
    <mergeCell ref="BQC238:BQC239"/>
    <mergeCell ref="BQD238:BQD239"/>
    <mergeCell ref="BQE238:BQE239"/>
    <mergeCell ref="BRN238:BRN239"/>
    <mergeCell ref="BRO238:BRO239"/>
    <mergeCell ref="BRP238:BRP239"/>
    <mergeCell ref="BRQ238:BRQ239"/>
    <mergeCell ref="BRR238:BRR239"/>
    <mergeCell ref="BRS238:BRS239"/>
    <mergeCell ref="BRT238:BRT239"/>
    <mergeCell ref="BRU238:BRU239"/>
    <mergeCell ref="BRV238:BRV239"/>
    <mergeCell ref="BRW238:BRW239"/>
    <mergeCell ref="BRX238:BRX239"/>
    <mergeCell ref="BRY238:BRY239"/>
    <mergeCell ref="BRZ238:BRZ239"/>
    <mergeCell ref="BSA238:BSA239"/>
    <mergeCell ref="BSB238:BSB239"/>
    <mergeCell ref="BSC238:BSC239"/>
    <mergeCell ref="BSD238:BSD239"/>
    <mergeCell ref="BQW238:BQW239"/>
    <mergeCell ref="BQX238:BQX239"/>
    <mergeCell ref="BQY238:BQY239"/>
    <mergeCell ref="BQZ238:BQZ239"/>
    <mergeCell ref="BRA238:BRA239"/>
    <mergeCell ref="BRB238:BRB239"/>
    <mergeCell ref="BRC238:BRC239"/>
    <mergeCell ref="BRD238:BRD239"/>
    <mergeCell ref="BRE238:BRE239"/>
    <mergeCell ref="BRF238:BRF239"/>
    <mergeCell ref="BRG238:BRG239"/>
    <mergeCell ref="BRH238:BRH239"/>
    <mergeCell ref="BRI238:BRI239"/>
    <mergeCell ref="BRJ238:BRJ239"/>
    <mergeCell ref="BRK238:BRK239"/>
    <mergeCell ref="BRL238:BRL239"/>
    <mergeCell ref="BRM238:BRM239"/>
    <mergeCell ref="BSV238:BSV239"/>
    <mergeCell ref="BSW238:BSW239"/>
    <mergeCell ref="BSX238:BSX239"/>
    <mergeCell ref="BSY238:BSY239"/>
    <mergeCell ref="BSZ238:BSZ239"/>
    <mergeCell ref="BTA238:BTA239"/>
    <mergeCell ref="BTB238:BTB239"/>
    <mergeCell ref="BTC238:BTC239"/>
    <mergeCell ref="BTD238:BTD239"/>
    <mergeCell ref="BTE238:BTE239"/>
    <mergeCell ref="BTF238:BTF239"/>
    <mergeCell ref="BTG238:BTG239"/>
    <mergeCell ref="BTH238:BTH239"/>
    <mergeCell ref="BTI238:BTI239"/>
    <mergeCell ref="BTJ238:BTJ239"/>
    <mergeCell ref="BTK238:BTK239"/>
    <mergeCell ref="BTL238:BTL239"/>
    <mergeCell ref="BSE238:BSE239"/>
    <mergeCell ref="BSF238:BSF239"/>
    <mergeCell ref="BSG238:BSG239"/>
    <mergeCell ref="BSH238:BSH239"/>
    <mergeCell ref="BSI238:BSI239"/>
    <mergeCell ref="BSJ238:BSJ239"/>
    <mergeCell ref="BSK238:BSK239"/>
    <mergeCell ref="BSL238:BSL239"/>
    <mergeCell ref="BSM238:BSM239"/>
    <mergeCell ref="BSN238:BSN239"/>
    <mergeCell ref="BSO238:BSO239"/>
    <mergeCell ref="BSP238:BSP239"/>
    <mergeCell ref="BSQ238:BSQ239"/>
    <mergeCell ref="BSR238:BSR239"/>
    <mergeCell ref="BSS238:BSS239"/>
    <mergeCell ref="BST238:BST239"/>
    <mergeCell ref="BSU238:BSU239"/>
    <mergeCell ref="BUD238:BUD239"/>
    <mergeCell ref="BUE238:BUE239"/>
    <mergeCell ref="BUF238:BUF239"/>
    <mergeCell ref="BUG238:BUG239"/>
    <mergeCell ref="BUH238:BUH239"/>
    <mergeCell ref="BUI238:BUI239"/>
    <mergeCell ref="BUJ238:BUJ239"/>
    <mergeCell ref="BUK238:BUK239"/>
    <mergeCell ref="BUL238:BUL239"/>
    <mergeCell ref="BUM238:BUM239"/>
    <mergeCell ref="BUN238:BUN239"/>
    <mergeCell ref="BUO238:BUO239"/>
    <mergeCell ref="BUP238:BUP239"/>
    <mergeCell ref="BUQ238:BUQ239"/>
    <mergeCell ref="BUR238:BUR239"/>
    <mergeCell ref="BUS238:BUS239"/>
    <mergeCell ref="BUT238:BUT239"/>
    <mergeCell ref="BTM238:BTM239"/>
    <mergeCell ref="BTN238:BTN239"/>
    <mergeCell ref="BTO238:BTO239"/>
    <mergeCell ref="BTP238:BTP239"/>
    <mergeCell ref="BTQ238:BTQ239"/>
    <mergeCell ref="BTR238:BTR239"/>
    <mergeCell ref="BTS238:BTS239"/>
    <mergeCell ref="BTT238:BTT239"/>
    <mergeCell ref="BTU238:BTU239"/>
    <mergeCell ref="BTV238:BTV239"/>
    <mergeCell ref="BTW238:BTW239"/>
    <mergeCell ref="BTX238:BTX239"/>
    <mergeCell ref="BTY238:BTY239"/>
    <mergeCell ref="BTZ238:BTZ239"/>
    <mergeCell ref="BUA238:BUA239"/>
    <mergeCell ref="BUB238:BUB239"/>
    <mergeCell ref="BUC238:BUC239"/>
    <mergeCell ref="BVL238:BVL239"/>
    <mergeCell ref="BVM238:BVM239"/>
    <mergeCell ref="BVN238:BVN239"/>
    <mergeCell ref="BVO238:BVO239"/>
    <mergeCell ref="BVP238:BVP239"/>
    <mergeCell ref="BVQ238:BVQ239"/>
    <mergeCell ref="BVR238:BVR239"/>
    <mergeCell ref="BVS238:BVS239"/>
    <mergeCell ref="BVT238:BVT239"/>
    <mergeCell ref="BVU238:BVU239"/>
    <mergeCell ref="BVV238:BVV239"/>
    <mergeCell ref="BVW238:BVW239"/>
    <mergeCell ref="BVX238:BVX239"/>
    <mergeCell ref="BVY238:BVY239"/>
    <mergeCell ref="BVZ238:BVZ239"/>
    <mergeCell ref="BWA238:BWA239"/>
    <mergeCell ref="BWB238:BWB239"/>
    <mergeCell ref="BUU238:BUU239"/>
    <mergeCell ref="BUV238:BUV239"/>
    <mergeCell ref="BUW238:BUW239"/>
    <mergeCell ref="BUX238:BUX239"/>
    <mergeCell ref="BUY238:BUY239"/>
    <mergeCell ref="BUZ238:BUZ239"/>
    <mergeCell ref="BVA238:BVA239"/>
    <mergeCell ref="BVB238:BVB239"/>
    <mergeCell ref="BVC238:BVC239"/>
    <mergeCell ref="BVD238:BVD239"/>
    <mergeCell ref="BVE238:BVE239"/>
    <mergeCell ref="BVF238:BVF239"/>
    <mergeCell ref="BVG238:BVG239"/>
    <mergeCell ref="BVH238:BVH239"/>
    <mergeCell ref="BVI238:BVI239"/>
    <mergeCell ref="BVJ238:BVJ239"/>
    <mergeCell ref="BVK238:BVK239"/>
    <mergeCell ref="BWT238:BWT239"/>
    <mergeCell ref="BWU238:BWU239"/>
    <mergeCell ref="BWV238:BWV239"/>
    <mergeCell ref="BWW238:BWW239"/>
    <mergeCell ref="BWX238:BWX239"/>
    <mergeCell ref="BWY238:BWY239"/>
    <mergeCell ref="BWZ238:BWZ239"/>
    <mergeCell ref="BXA238:BXA239"/>
    <mergeCell ref="BXB238:BXB239"/>
    <mergeCell ref="BXC238:BXC239"/>
    <mergeCell ref="BXD238:BXD239"/>
    <mergeCell ref="BXE238:BXE239"/>
    <mergeCell ref="BXF238:BXF239"/>
    <mergeCell ref="BXG238:BXG239"/>
    <mergeCell ref="BXH238:BXH239"/>
    <mergeCell ref="BXI238:BXI239"/>
    <mergeCell ref="BXJ238:BXJ239"/>
    <mergeCell ref="BWC238:BWC239"/>
    <mergeCell ref="BWD238:BWD239"/>
    <mergeCell ref="BWE238:BWE239"/>
    <mergeCell ref="BWF238:BWF239"/>
    <mergeCell ref="BWG238:BWG239"/>
    <mergeCell ref="BWH238:BWH239"/>
    <mergeCell ref="BWI238:BWI239"/>
    <mergeCell ref="BWJ238:BWJ239"/>
    <mergeCell ref="BWK238:BWK239"/>
    <mergeCell ref="BWL238:BWL239"/>
    <mergeCell ref="BWM238:BWM239"/>
    <mergeCell ref="BWN238:BWN239"/>
    <mergeCell ref="BWO238:BWO239"/>
    <mergeCell ref="BWP238:BWP239"/>
    <mergeCell ref="BWQ238:BWQ239"/>
    <mergeCell ref="BWR238:BWR239"/>
    <mergeCell ref="BWS238:BWS239"/>
    <mergeCell ref="BYB238:BYB239"/>
    <mergeCell ref="BYC238:BYC239"/>
    <mergeCell ref="BYD238:BYD239"/>
    <mergeCell ref="BYE238:BYE239"/>
    <mergeCell ref="BYF238:BYF239"/>
    <mergeCell ref="BYG238:BYG239"/>
    <mergeCell ref="BYH238:BYH239"/>
    <mergeCell ref="BYI238:BYI239"/>
    <mergeCell ref="BYJ238:BYJ239"/>
    <mergeCell ref="BYK238:BYK239"/>
    <mergeCell ref="BYL238:BYL239"/>
    <mergeCell ref="BYM238:BYM239"/>
    <mergeCell ref="BYN238:BYN239"/>
    <mergeCell ref="BYO238:BYO239"/>
    <mergeCell ref="BYP238:BYP239"/>
    <mergeCell ref="BYQ238:BYQ239"/>
    <mergeCell ref="BYR238:BYR239"/>
    <mergeCell ref="BXK238:BXK239"/>
    <mergeCell ref="BXL238:BXL239"/>
    <mergeCell ref="BXM238:BXM239"/>
    <mergeCell ref="BXN238:BXN239"/>
    <mergeCell ref="BXO238:BXO239"/>
    <mergeCell ref="BXP238:BXP239"/>
    <mergeCell ref="BXQ238:BXQ239"/>
    <mergeCell ref="BXR238:BXR239"/>
    <mergeCell ref="BXS238:BXS239"/>
    <mergeCell ref="BXT238:BXT239"/>
    <mergeCell ref="BXU238:BXU239"/>
    <mergeCell ref="BXV238:BXV239"/>
    <mergeCell ref="BXW238:BXW239"/>
    <mergeCell ref="BXX238:BXX239"/>
    <mergeCell ref="BXY238:BXY239"/>
    <mergeCell ref="BXZ238:BXZ239"/>
    <mergeCell ref="BYA238:BYA239"/>
    <mergeCell ref="BZJ238:BZJ239"/>
    <mergeCell ref="BZK238:BZK239"/>
    <mergeCell ref="BZL238:BZL239"/>
    <mergeCell ref="BZM238:BZM239"/>
    <mergeCell ref="BZN238:BZN239"/>
    <mergeCell ref="BZO238:BZO239"/>
    <mergeCell ref="BZP238:BZP239"/>
    <mergeCell ref="BZQ238:BZQ239"/>
    <mergeCell ref="BZR238:BZR239"/>
    <mergeCell ref="BZS238:BZS239"/>
    <mergeCell ref="BZT238:BZT239"/>
    <mergeCell ref="BZU238:BZU239"/>
    <mergeCell ref="BZV238:BZV239"/>
    <mergeCell ref="BZW238:BZW239"/>
    <mergeCell ref="BZX238:BZX239"/>
    <mergeCell ref="BZY238:BZY239"/>
    <mergeCell ref="BZZ238:BZZ239"/>
    <mergeCell ref="BYS238:BYS239"/>
    <mergeCell ref="BYT238:BYT239"/>
    <mergeCell ref="BYU238:BYU239"/>
    <mergeCell ref="BYV238:BYV239"/>
    <mergeCell ref="BYW238:BYW239"/>
    <mergeCell ref="BYX238:BYX239"/>
    <mergeCell ref="BYY238:BYY239"/>
    <mergeCell ref="BYZ238:BYZ239"/>
    <mergeCell ref="BZA238:BZA239"/>
    <mergeCell ref="BZB238:BZB239"/>
    <mergeCell ref="BZC238:BZC239"/>
    <mergeCell ref="BZD238:BZD239"/>
    <mergeCell ref="BZE238:BZE239"/>
    <mergeCell ref="BZF238:BZF239"/>
    <mergeCell ref="BZG238:BZG239"/>
    <mergeCell ref="BZH238:BZH239"/>
    <mergeCell ref="BZI238:BZI239"/>
    <mergeCell ref="CAR238:CAR239"/>
    <mergeCell ref="CAS238:CAS239"/>
    <mergeCell ref="CAT238:CAT239"/>
    <mergeCell ref="CAU238:CAU239"/>
    <mergeCell ref="CAV238:CAV239"/>
    <mergeCell ref="CAW238:CAW239"/>
    <mergeCell ref="CAX238:CAX239"/>
    <mergeCell ref="CAY238:CAY239"/>
    <mergeCell ref="CAZ238:CAZ239"/>
    <mergeCell ref="CBA238:CBA239"/>
    <mergeCell ref="CBB238:CBB239"/>
    <mergeCell ref="CBC238:CBC239"/>
    <mergeCell ref="CBD238:CBD239"/>
    <mergeCell ref="CBE238:CBE239"/>
    <mergeCell ref="CBF238:CBF239"/>
    <mergeCell ref="CBG238:CBG239"/>
    <mergeCell ref="CBH238:CBH239"/>
    <mergeCell ref="CAA238:CAA239"/>
    <mergeCell ref="CAB238:CAB239"/>
    <mergeCell ref="CAC238:CAC239"/>
    <mergeCell ref="CAD238:CAD239"/>
    <mergeCell ref="CAE238:CAE239"/>
    <mergeCell ref="CAF238:CAF239"/>
    <mergeCell ref="CAG238:CAG239"/>
    <mergeCell ref="CAH238:CAH239"/>
    <mergeCell ref="CAI238:CAI239"/>
    <mergeCell ref="CAJ238:CAJ239"/>
    <mergeCell ref="CAK238:CAK239"/>
    <mergeCell ref="CAL238:CAL239"/>
    <mergeCell ref="CAM238:CAM239"/>
    <mergeCell ref="CAN238:CAN239"/>
    <mergeCell ref="CAO238:CAO239"/>
    <mergeCell ref="CAP238:CAP239"/>
    <mergeCell ref="CAQ238:CAQ239"/>
    <mergeCell ref="CBZ238:CBZ239"/>
    <mergeCell ref="CCA238:CCA239"/>
    <mergeCell ref="CCB238:CCB239"/>
    <mergeCell ref="CCC238:CCC239"/>
    <mergeCell ref="CCD238:CCD239"/>
    <mergeCell ref="CCE238:CCE239"/>
    <mergeCell ref="CCF238:CCF239"/>
    <mergeCell ref="CCG238:CCG239"/>
    <mergeCell ref="CCH238:CCH239"/>
    <mergeCell ref="CCI238:CCI239"/>
    <mergeCell ref="CCJ238:CCJ239"/>
    <mergeCell ref="CCK238:CCK239"/>
    <mergeCell ref="CCL238:CCL239"/>
    <mergeCell ref="CCM238:CCM239"/>
    <mergeCell ref="CCN238:CCN239"/>
    <mergeCell ref="CCO238:CCO239"/>
    <mergeCell ref="CCP238:CCP239"/>
    <mergeCell ref="CBI238:CBI239"/>
    <mergeCell ref="CBJ238:CBJ239"/>
    <mergeCell ref="CBK238:CBK239"/>
    <mergeCell ref="CBL238:CBL239"/>
    <mergeCell ref="CBM238:CBM239"/>
    <mergeCell ref="CBN238:CBN239"/>
    <mergeCell ref="CBO238:CBO239"/>
    <mergeCell ref="CBP238:CBP239"/>
    <mergeCell ref="CBQ238:CBQ239"/>
    <mergeCell ref="CBR238:CBR239"/>
    <mergeCell ref="CBS238:CBS239"/>
    <mergeCell ref="CBT238:CBT239"/>
    <mergeCell ref="CBU238:CBU239"/>
    <mergeCell ref="CBV238:CBV239"/>
    <mergeCell ref="CBW238:CBW239"/>
    <mergeCell ref="CBX238:CBX239"/>
    <mergeCell ref="CBY238:CBY239"/>
    <mergeCell ref="CDH238:CDH239"/>
    <mergeCell ref="CDI238:CDI239"/>
    <mergeCell ref="CDJ238:CDJ239"/>
    <mergeCell ref="CDK238:CDK239"/>
    <mergeCell ref="CDL238:CDL239"/>
    <mergeCell ref="CDM238:CDM239"/>
    <mergeCell ref="CDN238:CDN239"/>
    <mergeCell ref="CDO238:CDO239"/>
    <mergeCell ref="CDP238:CDP239"/>
    <mergeCell ref="CDQ238:CDQ239"/>
    <mergeCell ref="CDR238:CDR239"/>
    <mergeCell ref="CDS238:CDS239"/>
    <mergeCell ref="CDT238:CDT239"/>
    <mergeCell ref="CDU238:CDU239"/>
    <mergeCell ref="CDV238:CDV239"/>
    <mergeCell ref="CDW238:CDW239"/>
    <mergeCell ref="CDX238:CDX239"/>
    <mergeCell ref="CCQ238:CCQ239"/>
    <mergeCell ref="CCR238:CCR239"/>
    <mergeCell ref="CCS238:CCS239"/>
    <mergeCell ref="CCT238:CCT239"/>
    <mergeCell ref="CCU238:CCU239"/>
    <mergeCell ref="CCV238:CCV239"/>
    <mergeCell ref="CCW238:CCW239"/>
    <mergeCell ref="CCX238:CCX239"/>
    <mergeCell ref="CCY238:CCY239"/>
    <mergeCell ref="CCZ238:CCZ239"/>
    <mergeCell ref="CDA238:CDA239"/>
    <mergeCell ref="CDB238:CDB239"/>
    <mergeCell ref="CDC238:CDC239"/>
    <mergeCell ref="CDD238:CDD239"/>
    <mergeCell ref="CDE238:CDE239"/>
    <mergeCell ref="CDF238:CDF239"/>
    <mergeCell ref="CDG238:CDG239"/>
    <mergeCell ref="CEP238:CEP239"/>
    <mergeCell ref="CEQ238:CEQ239"/>
    <mergeCell ref="CER238:CER239"/>
    <mergeCell ref="CES238:CES239"/>
    <mergeCell ref="CET238:CET239"/>
    <mergeCell ref="CEU238:CEU239"/>
    <mergeCell ref="CEV238:CEV239"/>
    <mergeCell ref="CEW238:CEW239"/>
    <mergeCell ref="CEX238:CEX239"/>
    <mergeCell ref="CEY238:CEY239"/>
    <mergeCell ref="CEZ238:CEZ239"/>
    <mergeCell ref="CFA238:CFA239"/>
    <mergeCell ref="CFB238:CFB239"/>
    <mergeCell ref="CFC238:CFC239"/>
    <mergeCell ref="CFD238:CFD239"/>
    <mergeCell ref="CFE238:CFE239"/>
    <mergeCell ref="CFF238:CFF239"/>
    <mergeCell ref="CDY238:CDY239"/>
    <mergeCell ref="CDZ238:CDZ239"/>
    <mergeCell ref="CEA238:CEA239"/>
    <mergeCell ref="CEB238:CEB239"/>
    <mergeCell ref="CEC238:CEC239"/>
    <mergeCell ref="CED238:CED239"/>
    <mergeCell ref="CEE238:CEE239"/>
    <mergeCell ref="CEF238:CEF239"/>
    <mergeCell ref="CEG238:CEG239"/>
    <mergeCell ref="CEH238:CEH239"/>
    <mergeCell ref="CEI238:CEI239"/>
    <mergeCell ref="CEJ238:CEJ239"/>
    <mergeCell ref="CEK238:CEK239"/>
    <mergeCell ref="CEL238:CEL239"/>
    <mergeCell ref="CEM238:CEM239"/>
    <mergeCell ref="CEN238:CEN239"/>
    <mergeCell ref="CEO238:CEO239"/>
    <mergeCell ref="CFX238:CFX239"/>
    <mergeCell ref="CFY238:CFY239"/>
    <mergeCell ref="CFZ238:CFZ239"/>
    <mergeCell ref="CGA238:CGA239"/>
    <mergeCell ref="CGB238:CGB239"/>
    <mergeCell ref="CGC238:CGC239"/>
    <mergeCell ref="CGD238:CGD239"/>
    <mergeCell ref="CGE238:CGE239"/>
    <mergeCell ref="CGF238:CGF239"/>
    <mergeCell ref="CGG238:CGG239"/>
    <mergeCell ref="CGH238:CGH239"/>
    <mergeCell ref="CGI238:CGI239"/>
    <mergeCell ref="CGJ238:CGJ239"/>
    <mergeCell ref="CGK238:CGK239"/>
    <mergeCell ref="CGL238:CGL239"/>
    <mergeCell ref="CGM238:CGM239"/>
    <mergeCell ref="CGN238:CGN239"/>
    <mergeCell ref="CFG238:CFG239"/>
    <mergeCell ref="CFH238:CFH239"/>
    <mergeCell ref="CFI238:CFI239"/>
    <mergeCell ref="CFJ238:CFJ239"/>
    <mergeCell ref="CFK238:CFK239"/>
    <mergeCell ref="CFL238:CFL239"/>
    <mergeCell ref="CFM238:CFM239"/>
    <mergeCell ref="CFN238:CFN239"/>
    <mergeCell ref="CFO238:CFO239"/>
    <mergeCell ref="CFP238:CFP239"/>
    <mergeCell ref="CFQ238:CFQ239"/>
    <mergeCell ref="CFR238:CFR239"/>
    <mergeCell ref="CFS238:CFS239"/>
    <mergeCell ref="CFT238:CFT239"/>
    <mergeCell ref="CFU238:CFU239"/>
    <mergeCell ref="CFV238:CFV239"/>
    <mergeCell ref="CFW238:CFW239"/>
    <mergeCell ref="CHF238:CHF239"/>
    <mergeCell ref="CHG238:CHG239"/>
    <mergeCell ref="CHH238:CHH239"/>
    <mergeCell ref="CHI238:CHI239"/>
    <mergeCell ref="CHJ238:CHJ239"/>
    <mergeCell ref="CHK238:CHK239"/>
    <mergeCell ref="CHL238:CHL239"/>
    <mergeCell ref="CHM238:CHM239"/>
    <mergeCell ref="CHN238:CHN239"/>
    <mergeCell ref="CHO238:CHO239"/>
    <mergeCell ref="CHP238:CHP239"/>
    <mergeCell ref="CHQ238:CHQ239"/>
    <mergeCell ref="CHR238:CHR239"/>
    <mergeCell ref="CHS238:CHS239"/>
    <mergeCell ref="CHT238:CHT239"/>
    <mergeCell ref="CHU238:CHU239"/>
    <mergeCell ref="CHV238:CHV239"/>
    <mergeCell ref="CGO238:CGO239"/>
    <mergeCell ref="CGP238:CGP239"/>
    <mergeCell ref="CGQ238:CGQ239"/>
    <mergeCell ref="CGR238:CGR239"/>
    <mergeCell ref="CGS238:CGS239"/>
    <mergeCell ref="CGT238:CGT239"/>
    <mergeCell ref="CGU238:CGU239"/>
    <mergeCell ref="CGV238:CGV239"/>
    <mergeCell ref="CGW238:CGW239"/>
    <mergeCell ref="CGX238:CGX239"/>
    <mergeCell ref="CGY238:CGY239"/>
    <mergeCell ref="CGZ238:CGZ239"/>
    <mergeCell ref="CHA238:CHA239"/>
    <mergeCell ref="CHB238:CHB239"/>
    <mergeCell ref="CHC238:CHC239"/>
    <mergeCell ref="CHD238:CHD239"/>
    <mergeCell ref="CHE238:CHE239"/>
    <mergeCell ref="CIN238:CIN239"/>
    <mergeCell ref="CIO238:CIO239"/>
    <mergeCell ref="CIP238:CIP239"/>
    <mergeCell ref="CIQ238:CIQ239"/>
    <mergeCell ref="CIR238:CIR239"/>
    <mergeCell ref="CIS238:CIS239"/>
    <mergeCell ref="CIT238:CIT239"/>
    <mergeCell ref="CIU238:CIU239"/>
    <mergeCell ref="CIV238:CIV239"/>
    <mergeCell ref="CIW238:CIW239"/>
    <mergeCell ref="CIX238:CIX239"/>
    <mergeCell ref="CIY238:CIY239"/>
    <mergeCell ref="CIZ238:CIZ239"/>
    <mergeCell ref="CJA238:CJA239"/>
    <mergeCell ref="CJB238:CJB239"/>
    <mergeCell ref="CJC238:CJC239"/>
    <mergeCell ref="CJD238:CJD239"/>
    <mergeCell ref="CHW238:CHW239"/>
    <mergeCell ref="CHX238:CHX239"/>
    <mergeCell ref="CHY238:CHY239"/>
    <mergeCell ref="CHZ238:CHZ239"/>
    <mergeCell ref="CIA238:CIA239"/>
    <mergeCell ref="CIB238:CIB239"/>
    <mergeCell ref="CIC238:CIC239"/>
    <mergeCell ref="CID238:CID239"/>
    <mergeCell ref="CIE238:CIE239"/>
    <mergeCell ref="CIF238:CIF239"/>
    <mergeCell ref="CIG238:CIG239"/>
    <mergeCell ref="CIH238:CIH239"/>
    <mergeCell ref="CII238:CII239"/>
    <mergeCell ref="CIJ238:CIJ239"/>
    <mergeCell ref="CIK238:CIK239"/>
    <mergeCell ref="CIL238:CIL239"/>
    <mergeCell ref="CIM238:CIM239"/>
    <mergeCell ref="CJV238:CJV239"/>
    <mergeCell ref="CJW238:CJW239"/>
    <mergeCell ref="CJX238:CJX239"/>
    <mergeCell ref="CJY238:CJY239"/>
    <mergeCell ref="CJZ238:CJZ239"/>
    <mergeCell ref="CKA238:CKA239"/>
    <mergeCell ref="CKB238:CKB239"/>
    <mergeCell ref="CKC238:CKC239"/>
    <mergeCell ref="CKD238:CKD239"/>
    <mergeCell ref="CKE238:CKE239"/>
    <mergeCell ref="CKF238:CKF239"/>
    <mergeCell ref="CKG238:CKG239"/>
    <mergeCell ref="CKH238:CKH239"/>
    <mergeCell ref="CKI238:CKI239"/>
    <mergeCell ref="CKJ238:CKJ239"/>
    <mergeCell ref="CKK238:CKK239"/>
    <mergeCell ref="CKL238:CKL239"/>
    <mergeCell ref="CJE238:CJE239"/>
    <mergeCell ref="CJF238:CJF239"/>
    <mergeCell ref="CJG238:CJG239"/>
    <mergeCell ref="CJH238:CJH239"/>
    <mergeCell ref="CJI238:CJI239"/>
    <mergeCell ref="CJJ238:CJJ239"/>
    <mergeCell ref="CJK238:CJK239"/>
    <mergeCell ref="CJL238:CJL239"/>
    <mergeCell ref="CJM238:CJM239"/>
    <mergeCell ref="CJN238:CJN239"/>
    <mergeCell ref="CJO238:CJO239"/>
    <mergeCell ref="CJP238:CJP239"/>
    <mergeCell ref="CJQ238:CJQ239"/>
    <mergeCell ref="CJR238:CJR239"/>
    <mergeCell ref="CJS238:CJS239"/>
    <mergeCell ref="CJT238:CJT239"/>
    <mergeCell ref="CJU238:CJU239"/>
    <mergeCell ref="CLD238:CLD239"/>
    <mergeCell ref="CLE238:CLE239"/>
    <mergeCell ref="CLF238:CLF239"/>
    <mergeCell ref="CLG238:CLG239"/>
    <mergeCell ref="CLH238:CLH239"/>
    <mergeCell ref="CLI238:CLI239"/>
    <mergeCell ref="CLJ238:CLJ239"/>
    <mergeCell ref="CLK238:CLK239"/>
    <mergeCell ref="CLL238:CLL239"/>
    <mergeCell ref="CLM238:CLM239"/>
    <mergeCell ref="CLN238:CLN239"/>
    <mergeCell ref="CLO238:CLO239"/>
    <mergeCell ref="CLP238:CLP239"/>
    <mergeCell ref="CLQ238:CLQ239"/>
    <mergeCell ref="CLR238:CLR239"/>
    <mergeCell ref="CLS238:CLS239"/>
    <mergeCell ref="CLT238:CLT239"/>
    <mergeCell ref="CKM238:CKM239"/>
    <mergeCell ref="CKN238:CKN239"/>
    <mergeCell ref="CKO238:CKO239"/>
    <mergeCell ref="CKP238:CKP239"/>
    <mergeCell ref="CKQ238:CKQ239"/>
    <mergeCell ref="CKR238:CKR239"/>
    <mergeCell ref="CKS238:CKS239"/>
    <mergeCell ref="CKT238:CKT239"/>
    <mergeCell ref="CKU238:CKU239"/>
    <mergeCell ref="CKV238:CKV239"/>
    <mergeCell ref="CKW238:CKW239"/>
    <mergeCell ref="CKX238:CKX239"/>
    <mergeCell ref="CKY238:CKY239"/>
    <mergeCell ref="CKZ238:CKZ239"/>
    <mergeCell ref="CLA238:CLA239"/>
    <mergeCell ref="CLB238:CLB239"/>
    <mergeCell ref="CLC238:CLC239"/>
    <mergeCell ref="CML238:CML239"/>
    <mergeCell ref="CMM238:CMM239"/>
    <mergeCell ref="CMN238:CMN239"/>
    <mergeCell ref="CMO238:CMO239"/>
    <mergeCell ref="CMP238:CMP239"/>
    <mergeCell ref="CMQ238:CMQ239"/>
    <mergeCell ref="CMR238:CMR239"/>
    <mergeCell ref="CMS238:CMS239"/>
    <mergeCell ref="CMT238:CMT239"/>
    <mergeCell ref="CMU238:CMU239"/>
    <mergeCell ref="CMV238:CMV239"/>
    <mergeCell ref="CMW238:CMW239"/>
    <mergeCell ref="CMX238:CMX239"/>
    <mergeCell ref="CMY238:CMY239"/>
    <mergeCell ref="CMZ238:CMZ239"/>
    <mergeCell ref="CNA238:CNA239"/>
    <mergeCell ref="CNB238:CNB239"/>
    <mergeCell ref="CLU238:CLU239"/>
    <mergeCell ref="CLV238:CLV239"/>
    <mergeCell ref="CLW238:CLW239"/>
    <mergeCell ref="CLX238:CLX239"/>
    <mergeCell ref="CLY238:CLY239"/>
    <mergeCell ref="CLZ238:CLZ239"/>
    <mergeCell ref="CMA238:CMA239"/>
    <mergeCell ref="CMB238:CMB239"/>
    <mergeCell ref="CMC238:CMC239"/>
    <mergeCell ref="CMD238:CMD239"/>
    <mergeCell ref="CME238:CME239"/>
    <mergeCell ref="CMF238:CMF239"/>
    <mergeCell ref="CMG238:CMG239"/>
    <mergeCell ref="CMH238:CMH239"/>
    <mergeCell ref="CMI238:CMI239"/>
    <mergeCell ref="CMJ238:CMJ239"/>
    <mergeCell ref="CMK238:CMK239"/>
    <mergeCell ref="CNT238:CNT239"/>
    <mergeCell ref="CNU238:CNU239"/>
    <mergeCell ref="CNV238:CNV239"/>
    <mergeCell ref="CNW238:CNW239"/>
    <mergeCell ref="CNX238:CNX239"/>
    <mergeCell ref="CNY238:CNY239"/>
    <mergeCell ref="CNZ238:CNZ239"/>
    <mergeCell ref="COA238:COA239"/>
    <mergeCell ref="COB238:COB239"/>
    <mergeCell ref="COC238:COC239"/>
    <mergeCell ref="COD238:COD239"/>
    <mergeCell ref="COE238:COE239"/>
    <mergeCell ref="COF238:COF239"/>
    <mergeCell ref="COG238:COG239"/>
    <mergeCell ref="COH238:COH239"/>
    <mergeCell ref="COI238:COI239"/>
    <mergeCell ref="COJ238:COJ239"/>
    <mergeCell ref="CNC238:CNC239"/>
    <mergeCell ref="CND238:CND239"/>
    <mergeCell ref="CNE238:CNE239"/>
    <mergeCell ref="CNF238:CNF239"/>
    <mergeCell ref="CNG238:CNG239"/>
    <mergeCell ref="CNH238:CNH239"/>
    <mergeCell ref="CNI238:CNI239"/>
    <mergeCell ref="CNJ238:CNJ239"/>
    <mergeCell ref="CNK238:CNK239"/>
    <mergeCell ref="CNL238:CNL239"/>
    <mergeCell ref="CNM238:CNM239"/>
    <mergeCell ref="CNN238:CNN239"/>
    <mergeCell ref="CNO238:CNO239"/>
    <mergeCell ref="CNP238:CNP239"/>
    <mergeCell ref="CNQ238:CNQ239"/>
    <mergeCell ref="CNR238:CNR239"/>
    <mergeCell ref="CNS238:CNS239"/>
    <mergeCell ref="CPB238:CPB239"/>
    <mergeCell ref="CPC238:CPC239"/>
    <mergeCell ref="CPD238:CPD239"/>
    <mergeCell ref="CPE238:CPE239"/>
    <mergeCell ref="CPF238:CPF239"/>
    <mergeCell ref="CPG238:CPG239"/>
    <mergeCell ref="CPH238:CPH239"/>
    <mergeCell ref="CPI238:CPI239"/>
    <mergeCell ref="CPJ238:CPJ239"/>
    <mergeCell ref="CPK238:CPK239"/>
    <mergeCell ref="CPL238:CPL239"/>
    <mergeCell ref="CPM238:CPM239"/>
    <mergeCell ref="CPN238:CPN239"/>
    <mergeCell ref="CPO238:CPO239"/>
    <mergeCell ref="CPP238:CPP239"/>
    <mergeCell ref="CPQ238:CPQ239"/>
    <mergeCell ref="CPR238:CPR239"/>
    <mergeCell ref="COK238:COK239"/>
    <mergeCell ref="COL238:COL239"/>
    <mergeCell ref="COM238:COM239"/>
    <mergeCell ref="CON238:CON239"/>
    <mergeCell ref="COO238:COO239"/>
    <mergeCell ref="COP238:COP239"/>
    <mergeCell ref="COQ238:COQ239"/>
    <mergeCell ref="COR238:COR239"/>
    <mergeCell ref="COS238:COS239"/>
    <mergeCell ref="COT238:COT239"/>
    <mergeCell ref="COU238:COU239"/>
    <mergeCell ref="COV238:COV239"/>
    <mergeCell ref="COW238:COW239"/>
    <mergeCell ref="COX238:COX239"/>
    <mergeCell ref="COY238:COY239"/>
    <mergeCell ref="COZ238:COZ239"/>
    <mergeCell ref="CPA238:CPA239"/>
    <mergeCell ref="CQJ238:CQJ239"/>
    <mergeCell ref="CQK238:CQK239"/>
    <mergeCell ref="CQL238:CQL239"/>
    <mergeCell ref="CQM238:CQM239"/>
    <mergeCell ref="CQN238:CQN239"/>
    <mergeCell ref="CQO238:CQO239"/>
    <mergeCell ref="CQP238:CQP239"/>
    <mergeCell ref="CQQ238:CQQ239"/>
    <mergeCell ref="CQR238:CQR239"/>
    <mergeCell ref="CQS238:CQS239"/>
    <mergeCell ref="CQT238:CQT239"/>
    <mergeCell ref="CQU238:CQU239"/>
    <mergeCell ref="CQV238:CQV239"/>
    <mergeCell ref="CQW238:CQW239"/>
    <mergeCell ref="CQX238:CQX239"/>
    <mergeCell ref="CQY238:CQY239"/>
    <mergeCell ref="CQZ238:CQZ239"/>
    <mergeCell ref="CPS238:CPS239"/>
    <mergeCell ref="CPT238:CPT239"/>
    <mergeCell ref="CPU238:CPU239"/>
    <mergeCell ref="CPV238:CPV239"/>
    <mergeCell ref="CPW238:CPW239"/>
    <mergeCell ref="CPX238:CPX239"/>
    <mergeCell ref="CPY238:CPY239"/>
    <mergeCell ref="CPZ238:CPZ239"/>
    <mergeCell ref="CQA238:CQA239"/>
    <mergeCell ref="CQB238:CQB239"/>
    <mergeCell ref="CQC238:CQC239"/>
    <mergeCell ref="CQD238:CQD239"/>
    <mergeCell ref="CQE238:CQE239"/>
    <mergeCell ref="CQF238:CQF239"/>
    <mergeCell ref="CQG238:CQG239"/>
    <mergeCell ref="CQH238:CQH239"/>
    <mergeCell ref="CQI238:CQI239"/>
    <mergeCell ref="CRR238:CRR239"/>
    <mergeCell ref="CRS238:CRS239"/>
    <mergeCell ref="CRT238:CRT239"/>
    <mergeCell ref="CRU238:CRU239"/>
    <mergeCell ref="CRV238:CRV239"/>
    <mergeCell ref="CRW238:CRW239"/>
    <mergeCell ref="CRX238:CRX239"/>
    <mergeCell ref="CRY238:CRY239"/>
    <mergeCell ref="CRZ238:CRZ239"/>
    <mergeCell ref="CSA238:CSA239"/>
    <mergeCell ref="CSB238:CSB239"/>
    <mergeCell ref="CSC238:CSC239"/>
    <mergeCell ref="CSD238:CSD239"/>
    <mergeCell ref="CSE238:CSE239"/>
    <mergeCell ref="CSF238:CSF239"/>
    <mergeCell ref="CSG238:CSG239"/>
    <mergeCell ref="CSH238:CSH239"/>
    <mergeCell ref="CRA238:CRA239"/>
    <mergeCell ref="CRB238:CRB239"/>
    <mergeCell ref="CRC238:CRC239"/>
    <mergeCell ref="CRD238:CRD239"/>
    <mergeCell ref="CRE238:CRE239"/>
    <mergeCell ref="CRF238:CRF239"/>
    <mergeCell ref="CRG238:CRG239"/>
    <mergeCell ref="CRH238:CRH239"/>
    <mergeCell ref="CRI238:CRI239"/>
    <mergeCell ref="CRJ238:CRJ239"/>
    <mergeCell ref="CRK238:CRK239"/>
    <mergeCell ref="CRL238:CRL239"/>
    <mergeCell ref="CRM238:CRM239"/>
    <mergeCell ref="CRN238:CRN239"/>
    <mergeCell ref="CRO238:CRO239"/>
    <mergeCell ref="CRP238:CRP239"/>
    <mergeCell ref="CRQ238:CRQ239"/>
    <mergeCell ref="CSZ238:CSZ239"/>
    <mergeCell ref="CTA238:CTA239"/>
    <mergeCell ref="CTB238:CTB239"/>
    <mergeCell ref="CTC238:CTC239"/>
    <mergeCell ref="CTD238:CTD239"/>
    <mergeCell ref="CTE238:CTE239"/>
    <mergeCell ref="CTF238:CTF239"/>
    <mergeCell ref="CTG238:CTG239"/>
    <mergeCell ref="CTH238:CTH239"/>
    <mergeCell ref="CTI238:CTI239"/>
    <mergeCell ref="CTJ238:CTJ239"/>
    <mergeCell ref="CTK238:CTK239"/>
    <mergeCell ref="CTL238:CTL239"/>
    <mergeCell ref="CTM238:CTM239"/>
    <mergeCell ref="CTN238:CTN239"/>
    <mergeCell ref="CTO238:CTO239"/>
    <mergeCell ref="CTP238:CTP239"/>
    <mergeCell ref="CSI238:CSI239"/>
    <mergeCell ref="CSJ238:CSJ239"/>
    <mergeCell ref="CSK238:CSK239"/>
    <mergeCell ref="CSL238:CSL239"/>
    <mergeCell ref="CSM238:CSM239"/>
    <mergeCell ref="CSN238:CSN239"/>
    <mergeCell ref="CSO238:CSO239"/>
    <mergeCell ref="CSP238:CSP239"/>
    <mergeCell ref="CSQ238:CSQ239"/>
    <mergeCell ref="CSR238:CSR239"/>
    <mergeCell ref="CSS238:CSS239"/>
    <mergeCell ref="CST238:CST239"/>
    <mergeCell ref="CSU238:CSU239"/>
    <mergeCell ref="CSV238:CSV239"/>
    <mergeCell ref="CSW238:CSW239"/>
    <mergeCell ref="CSX238:CSX239"/>
    <mergeCell ref="CSY238:CSY239"/>
    <mergeCell ref="CUH238:CUH239"/>
    <mergeCell ref="CUI238:CUI239"/>
    <mergeCell ref="CUJ238:CUJ239"/>
    <mergeCell ref="CUK238:CUK239"/>
    <mergeCell ref="CUL238:CUL239"/>
    <mergeCell ref="CUM238:CUM239"/>
    <mergeCell ref="CUN238:CUN239"/>
    <mergeCell ref="CUO238:CUO239"/>
    <mergeCell ref="CUP238:CUP239"/>
    <mergeCell ref="CUQ238:CUQ239"/>
    <mergeCell ref="CUR238:CUR239"/>
    <mergeCell ref="CUS238:CUS239"/>
    <mergeCell ref="CUT238:CUT239"/>
    <mergeCell ref="CUU238:CUU239"/>
    <mergeCell ref="CUV238:CUV239"/>
    <mergeCell ref="CUW238:CUW239"/>
    <mergeCell ref="CUX238:CUX239"/>
    <mergeCell ref="CTQ238:CTQ239"/>
    <mergeCell ref="CTR238:CTR239"/>
    <mergeCell ref="CTS238:CTS239"/>
    <mergeCell ref="CTT238:CTT239"/>
    <mergeCell ref="CTU238:CTU239"/>
    <mergeCell ref="CTV238:CTV239"/>
    <mergeCell ref="CTW238:CTW239"/>
    <mergeCell ref="CTX238:CTX239"/>
    <mergeCell ref="CTY238:CTY239"/>
    <mergeCell ref="CTZ238:CTZ239"/>
    <mergeCell ref="CUA238:CUA239"/>
    <mergeCell ref="CUB238:CUB239"/>
    <mergeCell ref="CUC238:CUC239"/>
    <mergeCell ref="CUD238:CUD239"/>
    <mergeCell ref="CUE238:CUE239"/>
    <mergeCell ref="CUF238:CUF239"/>
    <mergeCell ref="CUG238:CUG239"/>
    <mergeCell ref="CVP238:CVP239"/>
    <mergeCell ref="CVQ238:CVQ239"/>
    <mergeCell ref="CVR238:CVR239"/>
    <mergeCell ref="CVS238:CVS239"/>
    <mergeCell ref="CVT238:CVT239"/>
    <mergeCell ref="CVU238:CVU239"/>
    <mergeCell ref="CVV238:CVV239"/>
    <mergeCell ref="CVW238:CVW239"/>
    <mergeCell ref="CVX238:CVX239"/>
    <mergeCell ref="CVY238:CVY239"/>
    <mergeCell ref="CVZ238:CVZ239"/>
    <mergeCell ref="CWA238:CWA239"/>
    <mergeCell ref="CWB238:CWB239"/>
    <mergeCell ref="CWC238:CWC239"/>
    <mergeCell ref="CWD238:CWD239"/>
    <mergeCell ref="CWE238:CWE239"/>
    <mergeCell ref="CWF238:CWF239"/>
    <mergeCell ref="CUY238:CUY239"/>
    <mergeCell ref="CUZ238:CUZ239"/>
    <mergeCell ref="CVA238:CVA239"/>
    <mergeCell ref="CVB238:CVB239"/>
    <mergeCell ref="CVC238:CVC239"/>
    <mergeCell ref="CVD238:CVD239"/>
    <mergeCell ref="CVE238:CVE239"/>
    <mergeCell ref="CVF238:CVF239"/>
    <mergeCell ref="CVG238:CVG239"/>
    <mergeCell ref="CVH238:CVH239"/>
    <mergeCell ref="CVI238:CVI239"/>
    <mergeCell ref="CVJ238:CVJ239"/>
    <mergeCell ref="CVK238:CVK239"/>
    <mergeCell ref="CVL238:CVL239"/>
    <mergeCell ref="CVM238:CVM239"/>
    <mergeCell ref="CVN238:CVN239"/>
    <mergeCell ref="CVO238:CVO239"/>
    <mergeCell ref="CWX238:CWX239"/>
    <mergeCell ref="CWY238:CWY239"/>
    <mergeCell ref="CWZ238:CWZ239"/>
    <mergeCell ref="CXA238:CXA239"/>
    <mergeCell ref="CXB238:CXB239"/>
    <mergeCell ref="CXC238:CXC239"/>
    <mergeCell ref="CXD238:CXD239"/>
    <mergeCell ref="CXE238:CXE239"/>
    <mergeCell ref="CXF238:CXF239"/>
    <mergeCell ref="CXG238:CXG239"/>
    <mergeCell ref="CXH238:CXH239"/>
    <mergeCell ref="CXI238:CXI239"/>
    <mergeCell ref="CXJ238:CXJ239"/>
    <mergeCell ref="CXK238:CXK239"/>
    <mergeCell ref="CXL238:CXL239"/>
    <mergeCell ref="CXM238:CXM239"/>
    <mergeCell ref="CXN238:CXN239"/>
    <mergeCell ref="CWG238:CWG239"/>
    <mergeCell ref="CWH238:CWH239"/>
    <mergeCell ref="CWI238:CWI239"/>
    <mergeCell ref="CWJ238:CWJ239"/>
    <mergeCell ref="CWK238:CWK239"/>
    <mergeCell ref="CWL238:CWL239"/>
    <mergeCell ref="CWM238:CWM239"/>
    <mergeCell ref="CWN238:CWN239"/>
    <mergeCell ref="CWO238:CWO239"/>
    <mergeCell ref="CWP238:CWP239"/>
    <mergeCell ref="CWQ238:CWQ239"/>
    <mergeCell ref="CWR238:CWR239"/>
    <mergeCell ref="CWS238:CWS239"/>
    <mergeCell ref="CWT238:CWT239"/>
    <mergeCell ref="CWU238:CWU239"/>
    <mergeCell ref="CWV238:CWV239"/>
    <mergeCell ref="CWW238:CWW239"/>
    <mergeCell ref="CYF238:CYF239"/>
    <mergeCell ref="CYG238:CYG239"/>
    <mergeCell ref="CYH238:CYH239"/>
    <mergeCell ref="CYI238:CYI239"/>
    <mergeCell ref="CYJ238:CYJ239"/>
    <mergeCell ref="CYK238:CYK239"/>
    <mergeCell ref="CYL238:CYL239"/>
    <mergeCell ref="CYM238:CYM239"/>
    <mergeCell ref="CYN238:CYN239"/>
    <mergeCell ref="CYO238:CYO239"/>
    <mergeCell ref="CYP238:CYP239"/>
    <mergeCell ref="CYQ238:CYQ239"/>
    <mergeCell ref="CYR238:CYR239"/>
    <mergeCell ref="CYS238:CYS239"/>
    <mergeCell ref="CYT238:CYT239"/>
    <mergeCell ref="CYU238:CYU239"/>
    <mergeCell ref="CYV238:CYV239"/>
    <mergeCell ref="CXO238:CXO239"/>
    <mergeCell ref="CXP238:CXP239"/>
    <mergeCell ref="CXQ238:CXQ239"/>
    <mergeCell ref="CXR238:CXR239"/>
    <mergeCell ref="CXS238:CXS239"/>
    <mergeCell ref="CXT238:CXT239"/>
    <mergeCell ref="CXU238:CXU239"/>
    <mergeCell ref="CXV238:CXV239"/>
    <mergeCell ref="CXW238:CXW239"/>
    <mergeCell ref="CXX238:CXX239"/>
    <mergeCell ref="CXY238:CXY239"/>
    <mergeCell ref="CXZ238:CXZ239"/>
    <mergeCell ref="CYA238:CYA239"/>
    <mergeCell ref="CYB238:CYB239"/>
    <mergeCell ref="CYC238:CYC239"/>
    <mergeCell ref="CYD238:CYD239"/>
    <mergeCell ref="CYE238:CYE239"/>
    <mergeCell ref="CZN238:CZN239"/>
    <mergeCell ref="CZO238:CZO239"/>
    <mergeCell ref="CZP238:CZP239"/>
    <mergeCell ref="CZQ238:CZQ239"/>
    <mergeCell ref="CZR238:CZR239"/>
    <mergeCell ref="CZS238:CZS239"/>
    <mergeCell ref="CZT238:CZT239"/>
    <mergeCell ref="CZU238:CZU239"/>
    <mergeCell ref="CZV238:CZV239"/>
    <mergeCell ref="CZW238:CZW239"/>
    <mergeCell ref="CZX238:CZX239"/>
    <mergeCell ref="CZY238:CZY239"/>
    <mergeCell ref="CZZ238:CZZ239"/>
    <mergeCell ref="DAA238:DAA239"/>
    <mergeCell ref="DAB238:DAB239"/>
    <mergeCell ref="DAC238:DAC239"/>
    <mergeCell ref="DAD238:DAD239"/>
    <mergeCell ref="CYW238:CYW239"/>
    <mergeCell ref="CYX238:CYX239"/>
    <mergeCell ref="CYY238:CYY239"/>
    <mergeCell ref="CYZ238:CYZ239"/>
    <mergeCell ref="CZA238:CZA239"/>
    <mergeCell ref="CZB238:CZB239"/>
    <mergeCell ref="CZC238:CZC239"/>
    <mergeCell ref="CZD238:CZD239"/>
    <mergeCell ref="CZE238:CZE239"/>
    <mergeCell ref="CZF238:CZF239"/>
    <mergeCell ref="CZG238:CZG239"/>
    <mergeCell ref="CZH238:CZH239"/>
    <mergeCell ref="CZI238:CZI239"/>
    <mergeCell ref="CZJ238:CZJ239"/>
    <mergeCell ref="CZK238:CZK239"/>
    <mergeCell ref="CZL238:CZL239"/>
    <mergeCell ref="CZM238:CZM239"/>
    <mergeCell ref="DAV238:DAV239"/>
    <mergeCell ref="DAW238:DAW239"/>
    <mergeCell ref="DAX238:DAX239"/>
    <mergeCell ref="DAY238:DAY239"/>
    <mergeCell ref="DAZ238:DAZ239"/>
    <mergeCell ref="DBA238:DBA239"/>
    <mergeCell ref="DBB238:DBB239"/>
    <mergeCell ref="DBC238:DBC239"/>
    <mergeCell ref="DBD238:DBD239"/>
    <mergeCell ref="DBE238:DBE239"/>
    <mergeCell ref="DBF238:DBF239"/>
    <mergeCell ref="DBG238:DBG239"/>
    <mergeCell ref="DBH238:DBH239"/>
    <mergeCell ref="DBI238:DBI239"/>
    <mergeCell ref="DBJ238:DBJ239"/>
    <mergeCell ref="DBK238:DBK239"/>
    <mergeCell ref="DBL238:DBL239"/>
    <mergeCell ref="DAE238:DAE239"/>
    <mergeCell ref="DAF238:DAF239"/>
    <mergeCell ref="DAG238:DAG239"/>
    <mergeCell ref="DAH238:DAH239"/>
    <mergeCell ref="DAI238:DAI239"/>
    <mergeCell ref="DAJ238:DAJ239"/>
    <mergeCell ref="DAK238:DAK239"/>
    <mergeCell ref="DAL238:DAL239"/>
    <mergeCell ref="DAM238:DAM239"/>
    <mergeCell ref="DAN238:DAN239"/>
    <mergeCell ref="DAO238:DAO239"/>
    <mergeCell ref="DAP238:DAP239"/>
    <mergeCell ref="DAQ238:DAQ239"/>
    <mergeCell ref="DAR238:DAR239"/>
    <mergeCell ref="DAS238:DAS239"/>
    <mergeCell ref="DAT238:DAT239"/>
    <mergeCell ref="DAU238:DAU239"/>
    <mergeCell ref="DCD238:DCD239"/>
    <mergeCell ref="DCE238:DCE239"/>
    <mergeCell ref="DCF238:DCF239"/>
    <mergeCell ref="DCG238:DCG239"/>
    <mergeCell ref="DCH238:DCH239"/>
    <mergeCell ref="DCI238:DCI239"/>
    <mergeCell ref="DCJ238:DCJ239"/>
    <mergeCell ref="DCK238:DCK239"/>
    <mergeCell ref="DCL238:DCL239"/>
    <mergeCell ref="DCM238:DCM239"/>
    <mergeCell ref="DCN238:DCN239"/>
    <mergeCell ref="DCO238:DCO239"/>
    <mergeCell ref="DCP238:DCP239"/>
    <mergeCell ref="DCQ238:DCQ239"/>
    <mergeCell ref="DCR238:DCR239"/>
    <mergeCell ref="DCS238:DCS239"/>
    <mergeCell ref="DCT238:DCT239"/>
    <mergeCell ref="DBM238:DBM239"/>
    <mergeCell ref="DBN238:DBN239"/>
    <mergeCell ref="DBO238:DBO239"/>
    <mergeCell ref="DBP238:DBP239"/>
    <mergeCell ref="DBQ238:DBQ239"/>
    <mergeCell ref="DBR238:DBR239"/>
    <mergeCell ref="DBS238:DBS239"/>
    <mergeCell ref="DBT238:DBT239"/>
    <mergeCell ref="DBU238:DBU239"/>
    <mergeCell ref="DBV238:DBV239"/>
    <mergeCell ref="DBW238:DBW239"/>
    <mergeCell ref="DBX238:DBX239"/>
    <mergeCell ref="DBY238:DBY239"/>
    <mergeCell ref="DBZ238:DBZ239"/>
    <mergeCell ref="DCA238:DCA239"/>
    <mergeCell ref="DCB238:DCB239"/>
    <mergeCell ref="DCC238:DCC239"/>
    <mergeCell ref="DDL238:DDL239"/>
    <mergeCell ref="DDM238:DDM239"/>
    <mergeCell ref="DDN238:DDN239"/>
    <mergeCell ref="DDO238:DDO239"/>
    <mergeCell ref="DDP238:DDP239"/>
    <mergeCell ref="DDQ238:DDQ239"/>
    <mergeCell ref="DDR238:DDR239"/>
    <mergeCell ref="DDS238:DDS239"/>
    <mergeCell ref="DDT238:DDT239"/>
    <mergeCell ref="DDU238:DDU239"/>
    <mergeCell ref="DDV238:DDV239"/>
    <mergeCell ref="DDW238:DDW239"/>
    <mergeCell ref="DDX238:DDX239"/>
    <mergeCell ref="DDY238:DDY239"/>
    <mergeCell ref="DDZ238:DDZ239"/>
    <mergeCell ref="DEA238:DEA239"/>
    <mergeCell ref="DEB238:DEB239"/>
    <mergeCell ref="DCU238:DCU239"/>
    <mergeCell ref="DCV238:DCV239"/>
    <mergeCell ref="DCW238:DCW239"/>
    <mergeCell ref="DCX238:DCX239"/>
    <mergeCell ref="DCY238:DCY239"/>
    <mergeCell ref="DCZ238:DCZ239"/>
    <mergeCell ref="DDA238:DDA239"/>
    <mergeCell ref="DDB238:DDB239"/>
    <mergeCell ref="DDC238:DDC239"/>
    <mergeCell ref="DDD238:DDD239"/>
    <mergeCell ref="DDE238:DDE239"/>
    <mergeCell ref="DDF238:DDF239"/>
    <mergeCell ref="DDG238:DDG239"/>
    <mergeCell ref="DDH238:DDH239"/>
    <mergeCell ref="DDI238:DDI239"/>
    <mergeCell ref="DDJ238:DDJ239"/>
    <mergeCell ref="DDK238:DDK239"/>
    <mergeCell ref="DET238:DET239"/>
    <mergeCell ref="DEU238:DEU239"/>
    <mergeCell ref="DEV238:DEV239"/>
    <mergeCell ref="DEW238:DEW239"/>
    <mergeCell ref="DEX238:DEX239"/>
    <mergeCell ref="DEY238:DEY239"/>
    <mergeCell ref="DEZ238:DEZ239"/>
    <mergeCell ref="DFA238:DFA239"/>
    <mergeCell ref="DFB238:DFB239"/>
    <mergeCell ref="DFC238:DFC239"/>
    <mergeCell ref="DFD238:DFD239"/>
    <mergeCell ref="DFE238:DFE239"/>
    <mergeCell ref="DFF238:DFF239"/>
    <mergeCell ref="DFG238:DFG239"/>
    <mergeCell ref="DFH238:DFH239"/>
    <mergeCell ref="DFI238:DFI239"/>
    <mergeCell ref="DFJ238:DFJ239"/>
    <mergeCell ref="DEC238:DEC239"/>
    <mergeCell ref="DED238:DED239"/>
    <mergeCell ref="DEE238:DEE239"/>
    <mergeCell ref="DEF238:DEF239"/>
    <mergeCell ref="DEG238:DEG239"/>
    <mergeCell ref="DEH238:DEH239"/>
    <mergeCell ref="DEI238:DEI239"/>
    <mergeCell ref="DEJ238:DEJ239"/>
    <mergeCell ref="DEK238:DEK239"/>
    <mergeCell ref="DEL238:DEL239"/>
    <mergeCell ref="DEM238:DEM239"/>
    <mergeCell ref="DEN238:DEN239"/>
    <mergeCell ref="DEO238:DEO239"/>
    <mergeCell ref="DEP238:DEP239"/>
    <mergeCell ref="DEQ238:DEQ239"/>
    <mergeCell ref="DER238:DER239"/>
    <mergeCell ref="DES238:DES239"/>
    <mergeCell ref="DGB238:DGB239"/>
    <mergeCell ref="DGC238:DGC239"/>
    <mergeCell ref="DGD238:DGD239"/>
    <mergeCell ref="DGE238:DGE239"/>
    <mergeCell ref="DGF238:DGF239"/>
    <mergeCell ref="DGG238:DGG239"/>
    <mergeCell ref="DGH238:DGH239"/>
    <mergeCell ref="DGI238:DGI239"/>
    <mergeCell ref="DGJ238:DGJ239"/>
    <mergeCell ref="DGK238:DGK239"/>
    <mergeCell ref="DGL238:DGL239"/>
    <mergeCell ref="DGM238:DGM239"/>
    <mergeCell ref="DGN238:DGN239"/>
    <mergeCell ref="DGO238:DGO239"/>
    <mergeCell ref="DGP238:DGP239"/>
    <mergeCell ref="DGQ238:DGQ239"/>
    <mergeCell ref="DGR238:DGR239"/>
    <mergeCell ref="DFK238:DFK239"/>
    <mergeCell ref="DFL238:DFL239"/>
    <mergeCell ref="DFM238:DFM239"/>
    <mergeCell ref="DFN238:DFN239"/>
    <mergeCell ref="DFO238:DFO239"/>
    <mergeCell ref="DFP238:DFP239"/>
    <mergeCell ref="DFQ238:DFQ239"/>
    <mergeCell ref="DFR238:DFR239"/>
    <mergeCell ref="DFS238:DFS239"/>
    <mergeCell ref="DFT238:DFT239"/>
    <mergeCell ref="DFU238:DFU239"/>
    <mergeCell ref="DFV238:DFV239"/>
    <mergeCell ref="DFW238:DFW239"/>
    <mergeCell ref="DFX238:DFX239"/>
    <mergeCell ref="DFY238:DFY239"/>
    <mergeCell ref="DFZ238:DFZ239"/>
    <mergeCell ref="DGA238:DGA239"/>
    <mergeCell ref="DHJ238:DHJ239"/>
    <mergeCell ref="DHK238:DHK239"/>
    <mergeCell ref="DHL238:DHL239"/>
    <mergeCell ref="DHM238:DHM239"/>
    <mergeCell ref="DHN238:DHN239"/>
    <mergeCell ref="DHO238:DHO239"/>
    <mergeCell ref="DHP238:DHP239"/>
    <mergeCell ref="DHQ238:DHQ239"/>
    <mergeCell ref="DHR238:DHR239"/>
    <mergeCell ref="DHS238:DHS239"/>
    <mergeCell ref="DHT238:DHT239"/>
    <mergeCell ref="DHU238:DHU239"/>
    <mergeCell ref="DHV238:DHV239"/>
    <mergeCell ref="DHW238:DHW239"/>
    <mergeCell ref="DHX238:DHX239"/>
    <mergeCell ref="DHY238:DHY239"/>
    <mergeCell ref="DHZ238:DHZ239"/>
    <mergeCell ref="DGS238:DGS239"/>
    <mergeCell ref="DGT238:DGT239"/>
    <mergeCell ref="DGU238:DGU239"/>
    <mergeCell ref="DGV238:DGV239"/>
    <mergeCell ref="DGW238:DGW239"/>
    <mergeCell ref="DGX238:DGX239"/>
    <mergeCell ref="DGY238:DGY239"/>
    <mergeCell ref="DGZ238:DGZ239"/>
    <mergeCell ref="DHA238:DHA239"/>
    <mergeCell ref="DHB238:DHB239"/>
    <mergeCell ref="DHC238:DHC239"/>
    <mergeCell ref="DHD238:DHD239"/>
    <mergeCell ref="DHE238:DHE239"/>
    <mergeCell ref="DHF238:DHF239"/>
    <mergeCell ref="DHG238:DHG239"/>
    <mergeCell ref="DHH238:DHH239"/>
    <mergeCell ref="DHI238:DHI239"/>
    <mergeCell ref="DIR238:DIR239"/>
    <mergeCell ref="DIS238:DIS239"/>
    <mergeCell ref="DIT238:DIT239"/>
    <mergeCell ref="DIU238:DIU239"/>
    <mergeCell ref="DIV238:DIV239"/>
    <mergeCell ref="DIW238:DIW239"/>
    <mergeCell ref="DIX238:DIX239"/>
    <mergeCell ref="DIY238:DIY239"/>
    <mergeCell ref="DIZ238:DIZ239"/>
    <mergeCell ref="DJA238:DJA239"/>
    <mergeCell ref="DJB238:DJB239"/>
    <mergeCell ref="DJC238:DJC239"/>
    <mergeCell ref="DJD238:DJD239"/>
    <mergeCell ref="DJE238:DJE239"/>
    <mergeCell ref="DJF238:DJF239"/>
    <mergeCell ref="DJG238:DJG239"/>
    <mergeCell ref="DJH238:DJH239"/>
    <mergeCell ref="DIA238:DIA239"/>
    <mergeCell ref="DIB238:DIB239"/>
    <mergeCell ref="DIC238:DIC239"/>
    <mergeCell ref="DID238:DID239"/>
    <mergeCell ref="DIE238:DIE239"/>
    <mergeCell ref="DIF238:DIF239"/>
    <mergeCell ref="DIG238:DIG239"/>
    <mergeCell ref="DIH238:DIH239"/>
    <mergeCell ref="DII238:DII239"/>
    <mergeCell ref="DIJ238:DIJ239"/>
    <mergeCell ref="DIK238:DIK239"/>
    <mergeCell ref="DIL238:DIL239"/>
    <mergeCell ref="DIM238:DIM239"/>
    <mergeCell ref="DIN238:DIN239"/>
    <mergeCell ref="DIO238:DIO239"/>
    <mergeCell ref="DIP238:DIP239"/>
    <mergeCell ref="DIQ238:DIQ239"/>
    <mergeCell ref="DJZ238:DJZ239"/>
    <mergeCell ref="DKA238:DKA239"/>
    <mergeCell ref="DKB238:DKB239"/>
    <mergeCell ref="DKC238:DKC239"/>
    <mergeCell ref="DKD238:DKD239"/>
    <mergeCell ref="DKE238:DKE239"/>
    <mergeCell ref="DKF238:DKF239"/>
    <mergeCell ref="DKG238:DKG239"/>
    <mergeCell ref="DKH238:DKH239"/>
    <mergeCell ref="DKI238:DKI239"/>
    <mergeCell ref="DKJ238:DKJ239"/>
    <mergeCell ref="DKK238:DKK239"/>
    <mergeCell ref="DKL238:DKL239"/>
    <mergeCell ref="DKM238:DKM239"/>
    <mergeCell ref="DKN238:DKN239"/>
    <mergeCell ref="DKO238:DKO239"/>
    <mergeCell ref="DKP238:DKP239"/>
    <mergeCell ref="DJI238:DJI239"/>
    <mergeCell ref="DJJ238:DJJ239"/>
    <mergeCell ref="DJK238:DJK239"/>
    <mergeCell ref="DJL238:DJL239"/>
    <mergeCell ref="DJM238:DJM239"/>
    <mergeCell ref="DJN238:DJN239"/>
    <mergeCell ref="DJO238:DJO239"/>
    <mergeCell ref="DJP238:DJP239"/>
    <mergeCell ref="DJQ238:DJQ239"/>
    <mergeCell ref="DJR238:DJR239"/>
    <mergeCell ref="DJS238:DJS239"/>
    <mergeCell ref="DJT238:DJT239"/>
    <mergeCell ref="DJU238:DJU239"/>
    <mergeCell ref="DJV238:DJV239"/>
    <mergeCell ref="DJW238:DJW239"/>
    <mergeCell ref="DJX238:DJX239"/>
    <mergeCell ref="DJY238:DJY239"/>
    <mergeCell ref="DLH238:DLH239"/>
    <mergeCell ref="DLI238:DLI239"/>
    <mergeCell ref="DLJ238:DLJ239"/>
    <mergeCell ref="DLK238:DLK239"/>
    <mergeCell ref="DLL238:DLL239"/>
    <mergeCell ref="DLM238:DLM239"/>
    <mergeCell ref="DLN238:DLN239"/>
    <mergeCell ref="DLO238:DLO239"/>
    <mergeCell ref="DLP238:DLP239"/>
    <mergeCell ref="DLQ238:DLQ239"/>
    <mergeCell ref="DLR238:DLR239"/>
    <mergeCell ref="DLS238:DLS239"/>
    <mergeCell ref="DLT238:DLT239"/>
    <mergeCell ref="DLU238:DLU239"/>
    <mergeCell ref="DLV238:DLV239"/>
    <mergeCell ref="DLW238:DLW239"/>
    <mergeCell ref="DLX238:DLX239"/>
    <mergeCell ref="DKQ238:DKQ239"/>
    <mergeCell ref="DKR238:DKR239"/>
    <mergeCell ref="DKS238:DKS239"/>
    <mergeCell ref="DKT238:DKT239"/>
    <mergeCell ref="DKU238:DKU239"/>
    <mergeCell ref="DKV238:DKV239"/>
    <mergeCell ref="DKW238:DKW239"/>
    <mergeCell ref="DKX238:DKX239"/>
    <mergeCell ref="DKY238:DKY239"/>
    <mergeCell ref="DKZ238:DKZ239"/>
    <mergeCell ref="DLA238:DLA239"/>
    <mergeCell ref="DLB238:DLB239"/>
    <mergeCell ref="DLC238:DLC239"/>
    <mergeCell ref="DLD238:DLD239"/>
    <mergeCell ref="DLE238:DLE239"/>
    <mergeCell ref="DLF238:DLF239"/>
    <mergeCell ref="DLG238:DLG239"/>
    <mergeCell ref="DMP238:DMP239"/>
    <mergeCell ref="DMQ238:DMQ239"/>
    <mergeCell ref="DMR238:DMR239"/>
    <mergeCell ref="DMS238:DMS239"/>
    <mergeCell ref="DMT238:DMT239"/>
    <mergeCell ref="DMU238:DMU239"/>
    <mergeCell ref="DMV238:DMV239"/>
    <mergeCell ref="DMW238:DMW239"/>
    <mergeCell ref="DMX238:DMX239"/>
    <mergeCell ref="DMY238:DMY239"/>
    <mergeCell ref="DMZ238:DMZ239"/>
    <mergeCell ref="DNA238:DNA239"/>
    <mergeCell ref="DNB238:DNB239"/>
    <mergeCell ref="DNC238:DNC239"/>
    <mergeCell ref="DND238:DND239"/>
    <mergeCell ref="DNE238:DNE239"/>
    <mergeCell ref="DNF238:DNF239"/>
    <mergeCell ref="DLY238:DLY239"/>
    <mergeCell ref="DLZ238:DLZ239"/>
    <mergeCell ref="DMA238:DMA239"/>
    <mergeCell ref="DMB238:DMB239"/>
    <mergeCell ref="DMC238:DMC239"/>
    <mergeCell ref="DMD238:DMD239"/>
    <mergeCell ref="DME238:DME239"/>
    <mergeCell ref="DMF238:DMF239"/>
    <mergeCell ref="DMG238:DMG239"/>
    <mergeCell ref="DMH238:DMH239"/>
    <mergeCell ref="DMI238:DMI239"/>
    <mergeCell ref="DMJ238:DMJ239"/>
    <mergeCell ref="DMK238:DMK239"/>
    <mergeCell ref="DML238:DML239"/>
    <mergeCell ref="DMM238:DMM239"/>
    <mergeCell ref="DMN238:DMN239"/>
    <mergeCell ref="DMO238:DMO239"/>
    <mergeCell ref="DNX238:DNX239"/>
    <mergeCell ref="DNY238:DNY239"/>
    <mergeCell ref="DNZ238:DNZ239"/>
    <mergeCell ref="DOA238:DOA239"/>
    <mergeCell ref="DOB238:DOB239"/>
    <mergeCell ref="DOC238:DOC239"/>
    <mergeCell ref="DOD238:DOD239"/>
    <mergeCell ref="DOE238:DOE239"/>
    <mergeCell ref="DOF238:DOF239"/>
    <mergeCell ref="DOG238:DOG239"/>
    <mergeCell ref="DOH238:DOH239"/>
    <mergeCell ref="DOI238:DOI239"/>
    <mergeCell ref="DOJ238:DOJ239"/>
    <mergeCell ref="DOK238:DOK239"/>
    <mergeCell ref="DOL238:DOL239"/>
    <mergeCell ref="DOM238:DOM239"/>
    <mergeCell ref="DON238:DON239"/>
    <mergeCell ref="DNG238:DNG239"/>
    <mergeCell ref="DNH238:DNH239"/>
    <mergeCell ref="DNI238:DNI239"/>
    <mergeCell ref="DNJ238:DNJ239"/>
    <mergeCell ref="DNK238:DNK239"/>
    <mergeCell ref="DNL238:DNL239"/>
    <mergeCell ref="DNM238:DNM239"/>
    <mergeCell ref="DNN238:DNN239"/>
    <mergeCell ref="DNO238:DNO239"/>
    <mergeCell ref="DNP238:DNP239"/>
    <mergeCell ref="DNQ238:DNQ239"/>
    <mergeCell ref="DNR238:DNR239"/>
    <mergeCell ref="DNS238:DNS239"/>
    <mergeCell ref="DNT238:DNT239"/>
    <mergeCell ref="DNU238:DNU239"/>
    <mergeCell ref="DNV238:DNV239"/>
    <mergeCell ref="DNW238:DNW239"/>
    <mergeCell ref="DPF238:DPF239"/>
    <mergeCell ref="DPG238:DPG239"/>
    <mergeCell ref="DPH238:DPH239"/>
    <mergeCell ref="DPI238:DPI239"/>
    <mergeCell ref="DPJ238:DPJ239"/>
    <mergeCell ref="DPK238:DPK239"/>
    <mergeCell ref="DPL238:DPL239"/>
    <mergeCell ref="DPM238:DPM239"/>
    <mergeCell ref="DPN238:DPN239"/>
    <mergeCell ref="DPO238:DPO239"/>
    <mergeCell ref="DPP238:DPP239"/>
    <mergeCell ref="DPQ238:DPQ239"/>
    <mergeCell ref="DPR238:DPR239"/>
    <mergeCell ref="DPS238:DPS239"/>
    <mergeCell ref="DPT238:DPT239"/>
    <mergeCell ref="DPU238:DPU239"/>
    <mergeCell ref="DPV238:DPV239"/>
    <mergeCell ref="DOO238:DOO239"/>
    <mergeCell ref="DOP238:DOP239"/>
    <mergeCell ref="DOQ238:DOQ239"/>
    <mergeCell ref="DOR238:DOR239"/>
    <mergeCell ref="DOS238:DOS239"/>
    <mergeCell ref="DOT238:DOT239"/>
    <mergeCell ref="DOU238:DOU239"/>
    <mergeCell ref="DOV238:DOV239"/>
    <mergeCell ref="DOW238:DOW239"/>
    <mergeCell ref="DOX238:DOX239"/>
    <mergeCell ref="DOY238:DOY239"/>
    <mergeCell ref="DOZ238:DOZ239"/>
    <mergeCell ref="DPA238:DPA239"/>
    <mergeCell ref="DPB238:DPB239"/>
    <mergeCell ref="DPC238:DPC239"/>
    <mergeCell ref="DPD238:DPD239"/>
    <mergeCell ref="DPE238:DPE239"/>
    <mergeCell ref="DQN238:DQN239"/>
    <mergeCell ref="DQO238:DQO239"/>
    <mergeCell ref="DQP238:DQP239"/>
    <mergeCell ref="DQQ238:DQQ239"/>
    <mergeCell ref="DQR238:DQR239"/>
    <mergeCell ref="DQS238:DQS239"/>
    <mergeCell ref="DQT238:DQT239"/>
    <mergeCell ref="DQU238:DQU239"/>
    <mergeCell ref="DQV238:DQV239"/>
    <mergeCell ref="DQW238:DQW239"/>
    <mergeCell ref="DQX238:DQX239"/>
    <mergeCell ref="DQY238:DQY239"/>
    <mergeCell ref="DQZ238:DQZ239"/>
    <mergeCell ref="DRA238:DRA239"/>
    <mergeCell ref="DRB238:DRB239"/>
    <mergeCell ref="DRC238:DRC239"/>
    <mergeCell ref="DRD238:DRD239"/>
    <mergeCell ref="DPW238:DPW239"/>
    <mergeCell ref="DPX238:DPX239"/>
    <mergeCell ref="DPY238:DPY239"/>
    <mergeCell ref="DPZ238:DPZ239"/>
    <mergeCell ref="DQA238:DQA239"/>
    <mergeCell ref="DQB238:DQB239"/>
    <mergeCell ref="DQC238:DQC239"/>
    <mergeCell ref="DQD238:DQD239"/>
    <mergeCell ref="DQE238:DQE239"/>
    <mergeCell ref="DQF238:DQF239"/>
    <mergeCell ref="DQG238:DQG239"/>
    <mergeCell ref="DQH238:DQH239"/>
    <mergeCell ref="DQI238:DQI239"/>
    <mergeCell ref="DQJ238:DQJ239"/>
    <mergeCell ref="DQK238:DQK239"/>
    <mergeCell ref="DQL238:DQL239"/>
    <mergeCell ref="DQM238:DQM239"/>
    <mergeCell ref="DRV238:DRV239"/>
    <mergeCell ref="DRW238:DRW239"/>
    <mergeCell ref="DRX238:DRX239"/>
    <mergeCell ref="DRY238:DRY239"/>
    <mergeCell ref="DRZ238:DRZ239"/>
    <mergeCell ref="DSA238:DSA239"/>
    <mergeCell ref="DSB238:DSB239"/>
    <mergeCell ref="DSC238:DSC239"/>
    <mergeCell ref="DSD238:DSD239"/>
    <mergeCell ref="DSE238:DSE239"/>
    <mergeCell ref="DSF238:DSF239"/>
    <mergeCell ref="DSG238:DSG239"/>
    <mergeCell ref="DSH238:DSH239"/>
    <mergeCell ref="DSI238:DSI239"/>
    <mergeCell ref="DSJ238:DSJ239"/>
    <mergeCell ref="DSK238:DSK239"/>
    <mergeCell ref="DSL238:DSL239"/>
    <mergeCell ref="DRE238:DRE239"/>
    <mergeCell ref="DRF238:DRF239"/>
    <mergeCell ref="DRG238:DRG239"/>
    <mergeCell ref="DRH238:DRH239"/>
    <mergeCell ref="DRI238:DRI239"/>
    <mergeCell ref="DRJ238:DRJ239"/>
    <mergeCell ref="DRK238:DRK239"/>
    <mergeCell ref="DRL238:DRL239"/>
    <mergeCell ref="DRM238:DRM239"/>
    <mergeCell ref="DRN238:DRN239"/>
    <mergeCell ref="DRO238:DRO239"/>
    <mergeCell ref="DRP238:DRP239"/>
    <mergeCell ref="DRQ238:DRQ239"/>
    <mergeCell ref="DRR238:DRR239"/>
    <mergeCell ref="DRS238:DRS239"/>
    <mergeCell ref="DRT238:DRT239"/>
    <mergeCell ref="DRU238:DRU239"/>
    <mergeCell ref="DTD238:DTD239"/>
    <mergeCell ref="DTE238:DTE239"/>
    <mergeCell ref="DTF238:DTF239"/>
    <mergeCell ref="DTG238:DTG239"/>
    <mergeCell ref="DTH238:DTH239"/>
    <mergeCell ref="DTI238:DTI239"/>
    <mergeCell ref="DTJ238:DTJ239"/>
    <mergeCell ref="DTK238:DTK239"/>
    <mergeCell ref="DTL238:DTL239"/>
    <mergeCell ref="DTM238:DTM239"/>
    <mergeCell ref="DTN238:DTN239"/>
    <mergeCell ref="DTO238:DTO239"/>
    <mergeCell ref="DTP238:DTP239"/>
    <mergeCell ref="DTQ238:DTQ239"/>
    <mergeCell ref="DTR238:DTR239"/>
    <mergeCell ref="DTS238:DTS239"/>
    <mergeCell ref="DTT238:DTT239"/>
    <mergeCell ref="DSM238:DSM239"/>
    <mergeCell ref="DSN238:DSN239"/>
    <mergeCell ref="DSO238:DSO239"/>
    <mergeCell ref="DSP238:DSP239"/>
    <mergeCell ref="DSQ238:DSQ239"/>
    <mergeCell ref="DSR238:DSR239"/>
    <mergeCell ref="DSS238:DSS239"/>
    <mergeCell ref="DST238:DST239"/>
    <mergeCell ref="DSU238:DSU239"/>
    <mergeCell ref="DSV238:DSV239"/>
    <mergeCell ref="DSW238:DSW239"/>
    <mergeCell ref="DSX238:DSX239"/>
    <mergeCell ref="DSY238:DSY239"/>
    <mergeCell ref="DSZ238:DSZ239"/>
    <mergeCell ref="DTA238:DTA239"/>
    <mergeCell ref="DTB238:DTB239"/>
    <mergeCell ref="DTC238:DTC239"/>
    <mergeCell ref="DUL238:DUL239"/>
    <mergeCell ref="DUM238:DUM239"/>
    <mergeCell ref="DUN238:DUN239"/>
    <mergeCell ref="DUO238:DUO239"/>
    <mergeCell ref="DUP238:DUP239"/>
    <mergeCell ref="DUQ238:DUQ239"/>
    <mergeCell ref="DUR238:DUR239"/>
    <mergeCell ref="DUS238:DUS239"/>
    <mergeCell ref="DUT238:DUT239"/>
    <mergeCell ref="DUU238:DUU239"/>
    <mergeCell ref="DUV238:DUV239"/>
    <mergeCell ref="DUW238:DUW239"/>
    <mergeCell ref="DUX238:DUX239"/>
    <mergeCell ref="DUY238:DUY239"/>
    <mergeCell ref="DUZ238:DUZ239"/>
    <mergeCell ref="DVA238:DVA239"/>
    <mergeCell ref="DVB238:DVB239"/>
    <mergeCell ref="DTU238:DTU239"/>
    <mergeCell ref="DTV238:DTV239"/>
    <mergeCell ref="DTW238:DTW239"/>
    <mergeCell ref="DTX238:DTX239"/>
    <mergeCell ref="DTY238:DTY239"/>
    <mergeCell ref="DTZ238:DTZ239"/>
    <mergeCell ref="DUA238:DUA239"/>
    <mergeCell ref="DUB238:DUB239"/>
    <mergeCell ref="DUC238:DUC239"/>
    <mergeCell ref="DUD238:DUD239"/>
    <mergeCell ref="DUE238:DUE239"/>
    <mergeCell ref="DUF238:DUF239"/>
    <mergeCell ref="DUG238:DUG239"/>
    <mergeCell ref="DUH238:DUH239"/>
    <mergeCell ref="DUI238:DUI239"/>
    <mergeCell ref="DUJ238:DUJ239"/>
    <mergeCell ref="DUK238:DUK239"/>
    <mergeCell ref="DVT238:DVT239"/>
    <mergeCell ref="DVU238:DVU239"/>
    <mergeCell ref="DVV238:DVV239"/>
    <mergeCell ref="DVW238:DVW239"/>
    <mergeCell ref="DVX238:DVX239"/>
    <mergeCell ref="DVY238:DVY239"/>
    <mergeCell ref="DVZ238:DVZ239"/>
    <mergeCell ref="DWA238:DWA239"/>
    <mergeCell ref="DWB238:DWB239"/>
    <mergeCell ref="DWC238:DWC239"/>
    <mergeCell ref="DWD238:DWD239"/>
    <mergeCell ref="DWE238:DWE239"/>
    <mergeCell ref="DWF238:DWF239"/>
    <mergeCell ref="DWG238:DWG239"/>
    <mergeCell ref="DWH238:DWH239"/>
    <mergeCell ref="DWI238:DWI239"/>
    <mergeCell ref="DWJ238:DWJ239"/>
    <mergeCell ref="DVC238:DVC239"/>
    <mergeCell ref="DVD238:DVD239"/>
    <mergeCell ref="DVE238:DVE239"/>
    <mergeCell ref="DVF238:DVF239"/>
    <mergeCell ref="DVG238:DVG239"/>
    <mergeCell ref="DVH238:DVH239"/>
    <mergeCell ref="DVI238:DVI239"/>
    <mergeCell ref="DVJ238:DVJ239"/>
    <mergeCell ref="DVK238:DVK239"/>
    <mergeCell ref="DVL238:DVL239"/>
    <mergeCell ref="DVM238:DVM239"/>
    <mergeCell ref="DVN238:DVN239"/>
    <mergeCell ref="DVO238:DVO239"/>
    <mergeCell ref="DVP238:DVP239"/>
    <mergeCell ref="DVQ238:DVQ239"/>
    <mergeCell ref="DVR238:DVR239"/>
    <mergeCell ref="DVS238:DVS239"/>
    <mergeCell ref="DXB238:DXB239"/>
    <mergeCell ref="DXC238:DXC239"/>
    <mergeCell ref="DXD238:DXD239"/>
    <mergeCell ref="DXE238:DXE239"/>
    <mergeCell ref="DXF238:DXF239"/>
    <mergeCell ref="DXG238:DXG239"/>
    <mergeCell ref="DXH238:DXH239"/>
    <mergeCell ref="DXI238:DXI239"/>
    <mergeCell ref="DXJ238:DXJ239"/>
    <mergeCell ref="DXK238:DXK239"/>
    <mergeCell ref="DXL238:DXL239"/>
    <mergeCell ref="DXM238:DXM239"/>
    <mergeCell ref="DXN238:DXN239"/>
    <mergeCell ref="DXO238:DXO239"/>
    <mergeCell ref="DXP238:DXP239"/>
    <mergeCell ref="DXQ238:DXQ239"/>
    <mergeCell ref="DXR238:DXR239"/>
    <mergeCell ref="DWK238:DWK239"/>
    <mergeCell ref="DWL238:DWL239"/>
    <mergeCell ref="DWM238:DWM239"/>
    <mergeCell ref="DWN238:DWN239"/>
    <mergeCell ref="DWO238:DWO239"/>
    <mergeCell ref="DWP238:DWP239"/>
    <mergeCell ref="DWQ238:DWQ239"/>
    <mergeCell ref="DWR238:DWR239"/>
    <mergeCell ref="DWS238:DWS239"/>
    <mergeCell ref="DWT238:DWT239"/>
    <mergeCell ref="DWU238:DWU239"/>
    <mergeCell ref="DWV238:DWV239"/>
    <mergeCell ref="DWW238:DWW239"/>
    <mergeCell ref="DWX238:DWX239"/>
    <mergeCell ref="DWY238:DWY239"/>
    <mergeCell ref="DWZ238:DWZ239"/>
    <mergeCell ref="DXA238:DXA239"/>
    <mergeCell ref="DYJ238:DYJ239"/>
    <mergeCell ref="DYK238:DYK239"/>
    <mergeCell ref="DYL238:DYL239"/>
    <mergeCell ref="DYM238:DYM239"/>
    <mergeCell ref="DYN238:DYN239"/>
    <mergeCell ref="DYO238:DYO239"/>
    <mergeCell ref="DYP238:DYP239"/>
    <mergeCell ref="DYQ238:DYQ239"/>
    <mergeCell ref="DYR238:DYR239"/>
    <mergeCell ref="DYS238:DYS239"/>
    <mergeCell ref="DYT238:DYT239"/>
    <mergeCell ref="DYU238:DYU239"/>
    <mergeCell ref="DYV238:DYV239"/>
    <mergeCell ref="DYW238:DYW239"/>
    <mergeCell ref="DYX238:DYX239"/>
    <mergeCell ref="DYY238:DYY239"/>
    <mergeCell ref="DYZ238:DYZ239"/>
    <mergeCell ref="DXS238:DXS239"/>
    <mergeCell ref="DXT238:DXT239"/>
    <mergeCell ref="DXU238:DXU239"/>
    <mergeCell ref="DXV238:DXV239"/>
    <mergeCell ref="DXW238:DXW239"/>
    <mergeCell ref="DXX238:DXX239"/>
    <mergeCell ref="DXY238:DXY239"/>
    <mergeCell ref="DXZ238:DXZ239"/>
    <mergeCell ref="DYA238:DYA239"/>
    <mergeCell ref="DYB238:DYB239"/>
    <mergeCell ref="DYC238:DYC239"/>
    <mergeCell ref="DYD238:DYD239"/>
    <mergeCell ref="DYE238:DYE239"/>
    <mergeCell ref="DYF238:DYF239"/>
    <mergeCell ref="DYG238:DYG239"/>
    <mergeCell ref="DYH238:DYH239"/>
    <mergeCell ref="DYI238:DYI239"/>
    <mergeCell ref="DZR238:DZR239"/>
    <mergeCell ref="DZS238:DZS239"/>
    <mergeCell ref="DZT238:DZT239"/>
    <mergeCell ref="DZU238:DZU239"/>
    <mergeCell ref="DZV238:DZV239"/>
    <mergeCell ref="DZW238:DZW239"/>
    <mergeCell ref="DZX238:DZX239"/>
    <mergeCell ref="DZY238:DZY239"/>
    <mergeCell ref="DZZ238:DZZ239"/>
    <mergeCell ref="EAA238:EAA239"/>
    <mergeCell ref="EAB238:EAB239"/>
    <mergeCell ref="EAC238:EAC239"/>
    <mergeCell ref="EAD238:EAD239"/>
    <mergeCell ref="EAE238:EAE239"/>
    <mergeCell ref="EAF238:EAF239"/>
    <mergeCell ref="EAG238:EAG239"/>
    <mergeCell ref="EAH238:EAH239"/>
    <mergeCell ref="DZA238:DZA239"/>
    <mergeCell ref="DZB238:DZB239"/>
    <mergeCell ref="DZC238:DZC239"/>
    <mergeCell ref="DZD238:DZD239"/>
    <mergeCell ref="DZE238:DZE239"/>
    <mergeCell ref="DZF238:DZF239"/>
    <mergeCell ref="DZG238:DZG239"/>
    <mergeCell ref="DZH238:DZH239"/>
    <mergeCell ref="DZI238:DZI239"/>
    <mergeCell ref="DZJ238:DZJ239"/>
    <mergeCell ref="DZK238:DZK239"/>
    <mergeCell ref="DZL238:DZL239"/>
    <mergeCell ref="DZM238:DZM239"/>
    <mergeCell ref="DZN238:DZN239"/>
    <mergeCell ref="DZO238:DZO239"/>
    <mergeCell ref="DZP238:DZP239"/>
    <mergeCell ref="DZQ238:DZQ239"/>
    <mergeCell ref="EAZ238:EAZ239"/>
    <mergeCell ref="EBA238:EBA239"/>
    <mergeCell ref="EBB238:EBB239"/>
    <mergeCell ref="EBC238:EBC239"/>
    <mergeCell ref="EBD238:EBD239"/>
    <mergeCell ref="EBE238:EBE239"/>
    <mergeCell ref="EBF238:EBF239"/>
    <mergeCell ref="EBG238:EBG239"/>
    <mergeCell ref="EBH238:EBH239"/>
    <mergeCell ref="EBI238:EBI239"/>
    <mergeCell ref="EBJ238:EBJ239"/>
    <mergeCell ref="EBK238:EBK239"/>
    <mergeCell ref="EBL238:EBL239"/>
    <mergeCell ref="EBM238:EBM239"/>
    <mergeCell ref="EBN238:EBN239"/>
    <mergeCell ref="EBO238:EBO239"/>
    <mergeCell ref="EBP238:EBP239"/>
    <mergeCell ref="EAI238:EAI239"/>
    <mergeCell ref="EAJ238:EAJ239"/>
    <mergeCell ref="EAK238:EAK239"/>
    <mergeCell ref="EAL238:EAL239"/>
    <mergeCell ref="EAM238:EAM239"/>
    <mergeCell ref="EAN238:EAN239"/>
    <mergeCell ref="EAO238:EAO239"/>
    <mergeCell ref="EAP238:EAP239"/>
    <mergeCell ref="EAQ238:EAQ239"/>
    <mergeCell ref="EAR238:EAR239"/>
    <mergeCell ref="EAS238:EAS239"/>
    <mergeCell ref="EAT238:EAT239"/>
    <mergeCell ref="EAU238:EAU239"/>
    <mergeCell ref="EAV238:EAV239"/>
    <mergeCell ref="EAW238:EAW239"/>
    <mergeCell ref="EAX238:EAX239"/>
    <mergeCell ref="EAY238:EAY239"/>
    <mergeCell ref="ECH238:ECH239"/>
    <mergeCell ref="ECI238:ECI239"/>
    <mergeCell ref="ECJ238:ECJ239"/>
    <mergeCell ref="ECK238:ECK239"/>
    <mergeCell ref="ECL238:ECL239"/>
    <mergeCell ref="ECM238:ECM239"/>
    <mergeCell ref="ECN238:ECN239"/>
    <mergeCell ref="ECO238:ECO239"/>
    <mergeCell ref="ECP238:ECP239"/>
    <mergeCell ref="ECQ238:ECQ239"/>
    <mergeCell ref="ECR238:ECR239"/>
    <mergeCell ref="ECS238:ECS239"/>
    <mergeCell ref="ECT238:ECT239"/>
    <mergeCell ref="ECU238:ECU239"/>
    <mergeCell ref="ECV238:ECV239"/>
    <mergeCell ref="ECW238:ECW239"/>
    <mergeCell ref="ECX238:ECX239"/>
    <mergeCell ref="EBQ238:EBQ239"/>
    <mergeCell ref="EBR238:EBR239"/>
    <mergeCell ref="EBS238:EBS239"/>
    <mergeCell ref="EBT238:EBT239"/>
    <mergeCell ref="EBU238:EBU239"/>
    <mergeCell ref="EBV238:EBV239"/>
    <mergeCell ref="EBW238:EBW239"/>
    <mergeCell ref="EBX238:EBX239"/>
    <mergeCell ref="EBY238:EBY239"/>
    <mergeCell ref="EBZ238:EBZ239"/>
    <mergeCell ref="ECA238:ECA239"/>
    <mergeCell ref="ECB238:ECB239"/>
    <mergeCell ref="ECC238:ECC239"/>
    <mergeCell ref="ECD238:ECD239"/>
    <mergeCell ref="ECE238:ECE239"/>
    <mergeCell ref="ECF238:ECF239"/>
    <mergeCell ref="ECG238:ECG239"/>
    <mergeCell ref="EDP238:EDP239"/>
    <mergeCell ref="EDQ238:EDQ239"/>
    <mergeCell ref="EDR238:EDR239"/>
    <mergeCell ref="EDS238:EDS239"/>
    <mergeCell ref="EDT238:EDT239"/>
    <mergeCell ref="EDU238:EDU239"/>
    <mergeCell ref="EDV238:EDV239"/>
    <mergeCell ref="EDW238:EDW239"/>
    <mergeCell ref="EDX238:EDX239"/>
    <mergeCell ref="EDY238:EDY239"/>
    <mergeCell ref="EDZ238:EDZ239"/>
    <mergeCell ref="EEA238:EEA239"/>
    <mergeCell ref="EEB238:EEB239"/>
    <mergeCell ref="EEC238:EEC239"/>
    <mergeCell ref="EED238:EED239"/>
    <mergeCell ref="EEE238:EEE239"/>
    <mergeCell ref="EEF238:EEF239"/>
    <mergeCell ref="ECY238:ECY239"/>
    <mergeCell ref="ECZ238:ECZ239"/>
    <mergeCell ref="EDA238:EDA239"/>
    <mergeCell ref="EDB238:EDB239"/>
    <mergeCell ref="EDC238:EDC239"/>
    <mergeCell ref="EDD238:EDD239"/>
    <mergeCell ref="EDE238:EDE239"/>
    <mergeCell ref="EDF238:EDF239"/>
    <mergeCell ref="EDG238:EDG239"/>
    <mergeCell ref="EDH238:EDH239"/>
    <mergeCell ref="EDI238:EDI239"/>
    <mergeCell ref="EDJ238:EDJ239"/>
    <mergeCell ref="EDK238:EDK239"/>
    <mergeCell ref="EDL238:EDL239"/>
    <mergeCell ref="EDM238:EDM239"/>
    <mergeCell ref="EDN238:EDN239"/>
    <mergeCell ref="EDO238:EDO239"/>
    <mergeCell ref="EEX238:EEX239"/>
    <mergeCell ref="EEY238:EEY239"/>
    <mergeCell ref="EEZ238:EEZ239"/>
    <mergeCell ref="EFA238:EFA239"/>
    <mergeCell ref="EFB238:EFB239"/>
    <mergeCell ref="EFC238:EFC239"/>
    <mergeCell ref="EFD238:EFD239"/>
    <mergeCell ref="EFE238:EFE239"/>
    <mergeCell ref="EFF238:EFF239"/>
    <mergeCell ref="EFG238:EFG239"/>
    <mergeCell ref="EFH238:EFH239"/>
    <mergeCell ref="EFI238:EFI239"/>
    <mergeCell ref="EFJ238:EFJ239"/>
    <mergeCell ref="EFK238:EFK239"/>
    <mergeCell ref="EFL238:EFL239"/>
    <mergeCell ref="EFM238:EFM239"/>
    <mergeCell ref="EFN238:EFN239"/>
    <mergeCell ref="EEG238:EEG239"/>
    <mergeCell ref="EEH238:EEH239"/>
    <mergeCell ref="EEI238:EEI239"/>
    <mergeCell ref="EEJ238:EEJ239"/>
    <mergeCell ref="EEK238:EEK239"/>
    <mergeCell ref="EEL238:EEL239"/>
    <mergeCell ref="EEM238:EEM239"/>
    <mergeCell ref="EEN238:EEN239"/>
    <mergeCell ref="EEO238:EEO239"/>
    <mergeCell ref="EEP238:EEP239"/>
    <mergeCell ref="EEQ238:EEQ239"/>
    <mergeCell ref="EER238:EER239"/>
    <mergeCell ref="EES238:EES239"/>
    <mergeCell ref="EET238:EET239"/>
    <mergeCell ref="EEU238:EEU239"/>
    <mergeCell ref="EEV238:EEV239"/>
    <mergeCell ref="EEW238:EEW239"/>
    <mergeCell ref="EGF238:EGF239"/>
    <mergeCell ref="EGG238:EGG239"/>
    <mergeCell ref="EGH238:EGH239"/>
    <mergeCell ref="EGI238:EGI239"/>
    <mergeCell ref="EGJ238:EGJ239"/>
    <mergeCell ref="EGK238:EGK239"/>
    <mergeCell ref="EGL238:EGL239"/>
    <mergeCell ref="EGM238:EGM239"/>
    <mergeCell ref="EGN238:EGN239"/>
    <mergeCell ref="EGO238:EGO239"/>
    <mergeCell ref="EGP238:EGP239"/>
    <mergeCell ref="EGQ238:EGQ239"/>
    <mergeCell ref="EGR238:EGR239"/>
    <mergeCell ref="EGS238:EGS239"/>
    <mergeCell ref="EGT238:EGT239"/>
    <mergeCell ref="EGU238:EGU239"/>
    <mergeCell ref="EGV238:EGV239"/>
    <mergeCell ref="EFO238:EFO239"/>
    <mergeCell ref="EFP238:EFP239"/>
    <mergeCell ref="EFQ238:EFQ239"/>
    <mergeCell ref="EFR238:EFR239"/>
    <mergeCell ref="EFS238:EFS239"/>
    <mergeCell ref="EFT238:EFT239"/>
    <mergeCell ref="EFU238:EFU239"/>
    <mergeCell ref="EFV238:EFV239"/>
    <mergeCell ref="EFW238:EFW239"/>
    <mergeCell ref="EFX238:EFX239"/>
    <mergeCell ref="EFY238:EFY239"/>
    <mergeCell ref="EFZ238:EFZ239"/>
    <mergeCell ref="EGA238:EGA239"/>
    <mergeCell ref="EGB238:EGB239"/>
    <mergeCell ref="EGC238:EGC239"/>
    <mergeCell ref="EGD238:EGD239"/>
    <mergeCell ref="EGE238:EGE239"/>
    <mergeCell ref="EHN238:EHN239"/>
    <mergeCell ref="EHO238:EHO239"/>
    <mergeCell ref="EHP238:EHP239"/>
    <mergeCell ref="EHQ238:EHQ239"/>
    <mergeCell ref="EHR238:EHR239"/>
    <mergeCell ref="EHS238:EHS239"/>
    <mergeCell ref="EHT238:EHT239"/>
    <mergeCell ref="EHU238:EHU239"/>
    <mergeCell ref="EHV238:EHV239"/>
    <mergeCell ref="EHW238:EHW239"/>
    <mergeCell ref="EHX238:EHX239"/>
    <mergeCell ref="EHY238:EHY239"/>
    <mergeCell ref="EHZ238:EHZ239"/>
    <mergeCell ref="EIA238:EIA239"/>
    <mergeCell ref="EIB238:EIB239"/>
    <mergeCell ref="EIC238:EIC239"/>
    <mergeCell ref="EID238:EID239"/>
    <mergeCell ref="EGW238:EGW239"/>
    <mergeCell ref="EGX238:EGX239"/>
    <mergeCell ref="EGY238:EGY239"/>
    <mergeCell ref="EGZ238:EGZ239"/>
    <mergeCell ref="EHA238:EHA239"/>
    <mergeCell ref="EHB238:EHB239"/>
    <mergeCell ref="EHC238:EHC239"/>
    <mergeCell ref="EHD238:EHD239"/>
    <mergeCell ref="EHE238:EHE239"/>
    <mergeCell ref="EHF238:EHF239"/>
    <mergeCell ref="EHG238:EHG239"/>
    <mergeCell ref="EHH238:EHH239"/>
    <mergeCell ref="EHI238:EHI239"/>
    <mergeCell ref="EHJ238:EHJ239"/>
    <mergeCell ref="EHK238:EHK239"/>
    <mergeCell ref="EHL238:EHL239"/>
    <mergeCell ref="EHM238:EHM239"/>
    <mergeCell ref="EIV238:EIV239"/>
    <mergeCell ref="EIW238:EIW239"/>
    <mergeCell ref="EIX238:EIX239"/>
    <mergeCell ref="EIY238:EIY239"/>
    <mergeCell ref="EIZ238:EIZ239"/>
    <mergeCell ref="EJA238:EJA239"/>
    <mergeCell ref="EJB238:EJB239"/>
    <mergeCell ref="EJC238:EJC239"/>
    <mergeCell ref="EJD238:EJD239"/>
    <mergeCell ref="EJE238:EJE239"/>
    <mergeCell ref="EJF238:EJF239"/>
    <mergeCell ref="EJG238:EJG239"/>
    <mergeCell ref="EJH238:EJH239"/>
    <mergeCell ref="EJI238:EJI239"/>
    <mergeCell ref="EJJ238:EJJ239"/>
    <mergeCell ref="EJK238:EJK239"/>
    <mergeCell ref="EJL238:EJL239"/>
    <mergeCell ref="EIE238:EIE239"/>
    <mergeCell ref="EIF238:EIF239"/>
    <mergeCell ref="EIG238:EIG239"/>
    <mergeCell ref="EIH238:EIH239"/>
    <mergeCell ref="EII238:EII239"/>
    <mergeCell ref="EIJ238:EIJ239"/>
    <mergeCell ref="EIK238:EIK239"/>
    <mergeCell ref="EIL238:EIL239"/>
    <mergeCell ref="EIM238:EIM239"/>
    <mergeCell ref="EIN238:EIN239"/>
    <mergeCell ref="EIO238:EIO239"/>
    <mergeCell ref="EIP238:EIP239"/>
    <mergeCell ref="EIQ238:EIQ239"/>
    <mergeCell ref="EIR238:EIR239"/>
    <mergeCell ref="EIS238:EIS239"/>
    <mergeCell ref="EIT238:EIT239"/>
    <mergeCell ref="EIU238:EIU239"/>
    <mergeCell ref="EKD238:EKD239"/>
    <mergeCell ref="EKE238:EKE239"/>
    <mergeCell ref="EKF238:EKF239"/>
    <mergeCell ref="EKG238:EKG239"/>
    <mergeCell ref="EKH238:EKH239"/>
    <mergeCell ref="EKI238:EKI239"/>
    <mergeCell ref="EKJ238:EKJ239"/>
    <mergeCell ref="EKK238:EKK239"/>
    <mergeCell ref="EKL238:EKL239"/>
    <mergeCell ref="EKM238:EKM239"/>
    <mergeCell ref="EKN238:EKN239"/>
    <mergeCell ref="EKO238:EKO239"/>
    <mergeCell ref="EKP238:EKP239"/>
    <mergeCell ref="EKQ238:EKQ239"/>
    <mergeCell ref="EKR238:EKR239"/>
    <mergeCell ref="EKS238:EKS239"/>
    <mergeCell ref="EKT238:EKT239"/>
    <mergeCell ref="EJM238:EJM239"/>
    <mergeCell ref="EJN238:EJN239"/>
    <mergeCell ref="EJO238:EJO239"/>
    <mergeCell ref="EJP238:EJP239"/>
    <mergeCell ref="EJQ238:EJQ239"/>
    <mergeCell ref="EJR238:EJR239"/>
    <mergeCell ref="EJS238:EJS239"/>
    <mergeCell ref="EJT238:EJT239"/>
    <mergeCell ref="EJU238:EJU239"/>
    <mergeCell ref="EJV238:EJV239"/>
    <mergeCell ref="EJW238:EJW239"/>
    <mergeCell ref="EJX238:EJX239"/>
    <mergeCell ref="EJY238:EJY239"/>
    <mergeCell ref="EJZ238:EJZ239"/>
    <mergeCell ref="EKA238:EKA239"/>
    <mergeCell ref="EKB238:EKB239"/>
    <mergeCell ref="EKC238:EKC239"/>
    <mergeCell ref="ELL238:ELL239"/>
    <mergeCell ref="ELM238:ELM239"/>
    <mergeCell ref="ELN238:ELN239"/>
    <mergeCell ref="ELO238:ELO239"/>
    <mergeCell ref="ELP238:ELP239"/>
    <mergeCell ref="ELQ238:ELQ239"/>
    <mergeCell ref="ELR238:ELR239"/>
    <mergeCell ref="ELS238:ELS239"/>
    <mergeCell ref="ELT238:ELT239"/>
    <mergeCell ref="ELU238:ELU239"/>
    <mergeCell ref="ELV238:ELV239"/>
    <mergeCell ref="ELW238:ELW239"/>
    <mergeCell ref="ELX238:ELX239"/>
    <mergeCell ref="ELY238:ELY239"/>
    <mergeCell ref="ELZ238:ELZ239"/>
    <mergeCell ref="EMA238:EMA239"/>
    <mergeCell ref="EMB238:EMB239"/>
    <mergeCell ref="EKU238:EKU239"/>
    <mergeCell ref="EKV238:EKV239"/>
    <mergeCell ref="EKW238:EKW239"/>
    <mergeCell ref="EKX238:EKX239"/>
    <mergeCell ref="EKY238:EKY239"/>
    <mergeCell ref="EKZ238:EKZ239"/>
    <mergeCell ref="ELA238:ELA239"/>
    <mergeCell ref="ELB238:ELB239"/>
    <mergeCell ref="ELC238:ELC239"/>
    <mergeCell ref="ELD238:ELD239"/>
    <mergeCell ref="ELE238:ELE239"/>
    <mergeCell ref="ELF238:ELF239"/>
    <mergeCell ref="ELG238:ELG239"/>
    <mergeCell ref="ELH238:ELH239"/>
    <mergeCell ref="ELI238:ELI239"/>
    <mergeCell ref="ELJ238:ELJ239"/>
    <mergeCell ref="ELK238:ELK239"/>
    <mergeCell ref="EMT238:EMT239"/>
    <mergeCell ref="EMU238:EMU239"/>
    <mergeCell ref="EMV238:EMV239"/>
    <mergeCell ref="EMW238:EMW239"/>
    <mergeCell ref="EMX238:EMX239"/>
    <mergeCell ref="EMY238:EMY239"/>
    <mergeCell ref="EMZ238:EMZ239"/>
    <mergeCell ref="ENA238:ENA239"/>
    <mergeCell ref="ENB238:ENB239"/>
    <mergeCell ref="ENC238:ENC239"/>
    <mergeCell ref="END238:END239"/>
    <mergeCell ref="ENE238:ENE239"/>
    <mergeCell ref="ENF238:ENF239"/>
    <mergeCell ref="ENG238:ENG239"/>
    <mergeCell ref="ENH238:ENH239"/>
    <mergeCell ref="ENI238:ENI239"/>
    <mergeCell ref="ENJ238:ENJ239"/>
    <mergeCell ref="EMC238:EMC239"/>
    <mergeCell ref="EMD238:EMD239"/>
    <mergeCell ref="EME238:EME239"/>
    <mergeCell ref="EMF238:EMF239"/>
    <mergeCell ref="EMG238:EMG239"/>
    <mergeCell ref="EMH238:EMH239"/>
    <mergeCell ref="EMI238:EMI239"/>
    <mergeCell ref="EMJ238:EMJ239"/>
    <mergeCell ref="EMK238:EMK239"/>
    <mergeCell ref="EML238:EML239"/>
    <mergeCell ref="EMM238:EMM239"/>
    <mergeCell ref="EMN238:EMN239"/>
    <mergeCell ref="EMO238:EMO239"/>
    <mergeCell ref="EMP238:EMP239"/>
    <mergeCell ref="EMQ238:EMQ239"/>
    <mergeCell ref="EMR238:EMR239"/>
    <mergeCell ref="EMS238:EMS239"/>
    <mergeCell ref="EOB238:EOB239"/>
    <mergeCell ref="EOC238:EOC239"/>
    <mergeCell ref="EOD238:EOD239"/>
    <mergeCell ref="EOE238:EOE239"/>
    <mergeCell ref="EOF238:EOF239"/>
    <mergeCell ref="EOG238:EOG239"/>
    <mergeCell ref="EOH238:EOH239"/>
    <mergeCell ref="EOI238:EOI239"/>
    <mergeCell ref="EOJ238:EOJ239"/>
    <mergeCell ref="EOK238:EOK239"/>
    <mergeCell ref="EOL238:EOL239"/>
    <mergeCell ref="EOM238:EOM239"/>
    <mergeCell ref="EON238:EON239"/>
    <mergeCell ref="EOO238:EOO239"/>
    <mergeCell ref="EOP238:EOP239"/>
    <mergeCell ref="EOQ238:EOQ239"/>
    <mergeCell ref="EOR238:EOR239"/>
    <mergeCell ref="ENK238:ENK239"/>
    <mergeCell ref="ENL238:ENL239"/>
    <mergeCell ref="ENM238:ENM239"/>
    <mergeCell ref="ENN238:ENN239"/>
    <mergeCell ref="ENO238:ENO239"/>
    <mergeCell ref="ENP238:ENP239"/>
    <mergeCell ref="ENQ238:ENQ239"/>
    <mergeCell ref="ENR238:ENR239"/>
    <mergeCell ref="ENS238:ENS239"/>
    <mergeCell ref="ENT238:ENT239"/>
    <mergeCell ref="ENU238:ENU239"/>
    <mergeCell ref="ENV238:ENV239"/>
    <mergeCell ref="ENW238:ENW239"/>
    <mergeCell ref="ENX238:ENX239"/>
    <mergeCell ref="ENY238:ENY239"/>
    <mergeCell ref="ENZ238:ENZ239"/>
    <mergeCell ref="EOA238:EOA239"/>
    <mergeCell ref="EPJ238:EPJ239"/>
    <mergeCell ref="EPK238:EPK239"/>
    <mergeCell ref="EPL238:EPL239"/>
    <mergeCell ref="EPM238:EPM239"/>
    <mergeCell ref="EPN238:EPN239"/>
    <mergeCell ref="EPO238:EPO239"/>
    <mergeCell ref="EPP238:EPP239"/>
    <mergeCell ref="EPQ238:EPQ239"/>
    <mergeCell ref="EPR238:EPR239"/>
    <mergeCell ref="EPS238:EPS239"/>
    <mergeCell ref="EPT238:EPT239"/>
    <mergeCell ref="EPU238:EPU239"/>
    <mergeCell ref="EPV238:EPV239"/>
    <mergeCell ref="EPW238:EPW239"/>
    <mergeCell ref="EPX238:EPX239"/>
    <mergeCell ref="EPY238:EPY239"/>
    <mergeCell ref="EPZ238:EPZ239"/>
    <mergeCell ref="EOS238:EOS239"/>
    <mergeCell ref="EOT238:EOT239"/>
    <mergeCell ref="EOU238:EOU239"/>
    <mergeCell ref="EOV238:EOV239"/>
    <mergeCell ref="EOW238:EOW239"/>
    <mergeCell ref="EOX238:EOX239"/>
    <mergeCell ref="EOY238:EOY239"/>
    <mergeCell ref="EOZ238:EOZ239"/>
    <mergeCell ref="EPA238:EPA239"/>
    <mergeCell ref="EPB238:EPB239"/>
    <mergeCell ref="EPC238:EPC239"/>
    <mergeCell ref="EPD238:EPD239"/>
    <mergeCell ref="EPE238:EPE239"/>
    <mergeCell ref="EPF238:EPF239"/>
    <mergeCell ref="EPG238:EPG239"/>
    <mergeCell ref="EPH238:EPH239"/>
    <mergeCell ref="EPI238:EPI239"/>
    <mergeCell ref="EQR238:EQR239"/>
    <mergeCell ref="EQS238:EQS239"/>
    <mergeCell ref="EQT238:EQT239"/>
    <mergeCell ref="EQU238:EQU239"/>
    <mergeCell ref="EQV238:EQV239"/>
    <mergeCell ref="EQW238:EQW239"/>
    <mergeCell ref="EQX238:EQX239"/>
    <mergeCell ref="EQY238:EQY239"/>
    <mergeCell ref="EQZ238:EQZ239"/>
    <mergeCell ref="ERA238:ERA239"/>
    <mergeCell ref="ERB238:ERB239"/>
    <mergeCell ref="ERC238:ERC239"/>
    <mergeCell ref="ERD238:ERD239"/>
    <mergeCell ref="ERE238:ERE239"/>
    <mergeCell ref="ERF238:ERF239"/>
    <mergeCell ref="ERG238:ERG239"/>
    <mergeCell ref="ERH238:ERH239"/>
    <mergeCell ref="EQA238:EQA239"/>
    <mergeCell ref="EQB238:EQB239"/>
    <mergeCell ref="EQC238:EQC239"/>
    <mergeCell ref="EQD238:EQD239"/>
    <mergeCell ref="EQE238:EQE239"/>
    <mergeCell ref="EQF238:EQF239"/>
    <mergeCell ref="EQG238:EQG239"/>
    <mergeCell ref="EQH238:EQH239"/>
    <mergeCell ref="EQI238:EQI239"/>
    <mergeCell ref="EQJ238:EQJ239"/>
    <mergeCell ref="EQK238:EQK239"/>
    <mergeCell ref="EQL238:EQL239"/>
    <mergeCell ref="EQM238:EQM239"/>
    <mergeCell ref="EQN238:EQN239"/>
    <mergeCell ref="EQO238:EQO239"/>
    <mergeCell ref="EQP238:EQP239"/>
    <mergeCell ref="EQQ238:EQQ239"/>
    <mergeCell ref="ERZ238:ERZ239"/>
    <mergeCell ref="ESA238:ESA239"/>
    <mergeCell ref="ESB238:ESB239"/>
    <mergeCell ref="ESC238:ESC239"/>
    <mergeCell ref="ESD238:ESD239"/>
    <mergeCell ref="ESE238:ESE239"/>
    <mergeCell ref="ESF238:ESF239"/>
    <mergeCell ref="ESG238:ESG239"/>
    <mergeCell ref="ESH238:ESH239"/>
    <mergeCell ref="ESI238:ESI239"/>
    <mergeCell ref="ESJ238:ESJ239"/>
    <mergeCell ref="ESK238:ESK239"/>
    <mergeCell ref="ESL238:ESL239"/>
    <mergeCell ref="ESM238:ESM239"/>
    <mergeCell ref="ESN238:ESN239"/>
    <mergeCell ref="ESO238:ESO239"/>
    <mergeCell ref="ESP238:ESP239"/>
    <mergeCell ref="ERI238:ERI239"/>
    <mergeCell ref="ERJ238:ERJ239"/>
    <mergeCell ref="ERK238:ERK239"/>
    <mergeCell ref="ERL238:ERL239"/>
    <mergeCell ref="ERM238:ERM239"/>
    <mergeCell ref="ERN238:ERN239"/>
    <mergeCell ref="ERO238:ERO239"/>
    <mergeCell ref="ERP238:ERP239"/>
    <mergeCell ref="ERQ238:ERQ239"/>
    <mergeCell ref="ERR238:ERR239"/>
    <mergeCell ref="ERS238:ERS239"/>
    <mergeCell ref="ERT238:ERT239"/>
    <mergeCell ref="ERU238:ERU239"/>
    <mergeCell ref="ERV238:ERV239"/>
    <mergeCell ref="ERW238:ERW239"/>
    <mergeCell ref="ERX238:ERX239"/>
    <mergeCell ref="ERY238:ERY239"/>
    <mergeCell ref="ETH238:ETH239"/>
    <mergeCell ref="ETI238:ETI239"/>
    <mergeCell ref="ETJ238:ETJ239"/>
    <mergeCell ref="ETK238:ETK239"/>
    <mergeCell ref="ETL238:ETL239"/>
    <mergeCell ref="ETM238:ETM239"/>
    <mergeCell ref="ETN238:ETN239"/>
    <mergeCell ref="ETO238:ETO239"/>
    <mergeCell ref="ETP238:ETP239"/>
    <mergeCell ref="ETQ238:ETQ239"/>
    <mergeCell ref="ETR238:ETR239"/>
    <mergeCell ref="ETS238:ETS239"/>
    <mergeCell ref="ETT238:ETT239"/>
    <mergeCell ref="ETU238:ETU239"/>
    <mergeCell ref="ETV238:ETV239"/>
    <mergeCell ref="ETW238:ETW239"/>
    <mergeCell ref="ETX238:ETX239"/>
    <mergeCell ref="ESQ238:ESQ239"/>
    <mergeCell ref="ESR238:ESR239"/>
    <mergeCell ref="ESS238:ESS239"/>
    <mergeCell ref="EST238:EST239"/>
    <mergeCell ref="ESU238:ESU239"/>
    <mergeCell ref="ESV238:ESV239"/>
    <mergeCell ref="ESW238:ESW239"/>
    <mergeCell ref="ESX238:ESX239"/>
    <mergeCell ref="ESY238:ESY239"/>
    <mergeCell ref="ESZ238:ESZ239"/>
    <mergeCell ref="ETA238:ETA239"/>
    <mergeCell ref="ETB238:ETB239"/>
    <mergeCell ref="ETC238:ETC239"/>
    <mergeCell ref="ETD238:ETD239"/>
    <mergeCell ref="ETE238:ETE239"/>
    <mergeCell ref="ETF238:ETF239"/>
    <mergeCell ref="ETG238:ETG239"/>
    <mergeCell ref="EUP238:EUP239"/>
    <mergeCell ref="EUQ238:EUQ239"/>
    <mergeCell ref="EUR238:EUR239"/>
    <mergeCell ref="EUS238:EUS239"/>
    <mergeCell ref="EUT238:EUT239"/>
    <mergeCell ref="EUU238:EUU239"/>
    <mergeCell ref="EUV238:EUV239"/>
    <mergeCell ref="EUW238:EUW239"/>
    <mergeCell ref="EUX238:EUX239"/>
    <mergeCell ref="EUY238:EUY239"/>
    <mergeCell ref="EUZ238:EUZ239"/>
    <mergeCell ref="EVA238:EVA239"/>
    <mergeCell ref="EVB238:EVB239"/>
    <mergeCell ref="EVC238:EVC239"/>
    <mergeCell ref="EVD238:EVD239"/>
    <mergeCell ref="EVE238:EVE239"/>
    <mergeCell ref="EVF238:EVF239"/>
    <mergeCell ref="ETY238:ETY239"/>
    <mergeCell ref="ETZ238:ETZ239"/>
    <mergeCell ref="EUA238:EUA239"/>
    <mergeCell ref="EUB238:EUB239"/>
    <mergeCell ref="EUC238:EUC239"/>
    <mergeCell ref="EUD238:EUD239"/>
    <mergeCell ref="EUE238:EUE239"/>
    <mergeCell ref="EUF238:EUF239"/>
    <mergeCell ref="EUG238:EUG239"/>
    <mergeCell ref="EUH238:EUH239"/>
    <mergeCell ref="EUI238:EUI239"/>
    <mergeCell ref="EUJ238:EUJ239"/>
    <mergeCell ref="EUK238:EUK239"/>
    <mergeCell ref="EUL238:EUL239"/>
    <mergeCell ref="EUM238:EUM239"/>
    <mergeCell ref="EUN238:EUN239"/>
    <mergeCell ref="EUO238:EUO239"/>
    <mergeCell ref="EVX238:EVX239"/>
    <mergeCell ref="EVY238:EVY239"/>
    <mergeCell ref="EVZ238:EVZ239"/>
    <mergeCell ref="EWA238:EWA239"/>
    <mergeCell ref="EWB238:EWB239"/>
    <mergeCell ref="EWC238:EWC239"/>
    <mergeCell ref="EWD238:EWD239"/>
    <mergeCell ref="EWE238:EWE239"/>
    <mergeCell ref="EWF238:EWF239"/>
    <mergeCell ref="EWG238:EWG239"/>
    <mergeCell ref="EWH238:EWH239"/>
    <mergeCell ref="EWI238:EWI239"/>
    <mergeCell ref="EWJ238:EWJ239"/>
    <mergeCell ref="EWK238:EWK239"/>
    <mergeCell ref="EWL238:EWL239"/>
    <mergeCell ref="EWM238:EWM239"/>
    <mergeCell ref="EWN238:EWN239"/>
    <mergeCell ref="EVG238:EVG239"/>
    <mergeCell ref="EVH238:EVH239"/>
    <mergeCell ref="EVI238:EVI239"/>
    <mergeCell ref="EVJ238:EVJ239"/>
    <mergeCell ref="EVK238:EVK239"/>
    <mergeCell ref="EVL238:EVL239"/>
    <mergeCell ref="EVM238:EVM239"/>
    <mergeCell ref="EVN238:EVN239"/>
    <mergeCell ref="EVO238:EVO239"/>
    <mergeCell ref="EVP238:EVP239"/>
    <mergeCell ref="EVQ238:EVQ239"/>
    <mergeCell ref="EVR238:EVR239"/>
    <mergeCell ref="EVS238:EVS239"/>
    <mergeCell ref="EVT238:EVT239"/>
    <mergeCell ref="EVU238:EVU239"/>
    <mergeCell ref="EVV238:EVV239"/>
    <mergeCell ref="EVW238:EVW239"/>
    <mergeCell ref="EXF238:EXF239"/>
    <mergeCell ref="EXG238:EXG239"/>
    <mergeCell ref="EXH238:EXH239"/>
    <mergeCell ref="EXI238:EXI239"/>
    <mergeCell ref="EXJ238:EXJ239"/>
    <mergeCell ref="EXK238:EXK239"/>
    <mergeCell ref="EXL238:EXL239"/>
    <mergeCell ref="EXM238:EXM239"/>
    <mergeCell ref="EXN238:EXN239"/>
    <mergeCell ref="EXO238:EXO239"/>
    <mergeCell ref="EXP238:EXP239"/>
    <mergeCell ref="EXQ238:EXQ239"/>
    <mergeCell ref="EXR238:EXR239"/>
    <mergeCell ref="EXS238:EXS239"/>
    <mergeCell ref="EXT238:EXT239"/>
    <mergeCell ref="EXU238:EXU239"/>
    <mergeCell ref="EXV238:EXV239"/>
    <mergeCell ref="EWO238:EWO239"/>
    <mergeCell ref="EWP238:EWP239"/>
    <mergeCell ref="EWQ238:EWQ239"/>
    <mergeCell ref="EWR238:EWR239"/>
    <mergeCell ref="EWS238:EWS239"/>
    <mergeCell ref="EWT238:EWT239"/>
    <mergeCell ref="EWU238:EWU239"/>
    <mergeCell ref="EWV238:EWV239"/>
    <mergeCell ref="EWW238:EWW239"/>
    <mergeCell ref="EWX238:EWX239"/>
    <mergeCell ref="EWY238:EWY239"/>
    <mergeCell ref="EWZ238:EWZ239"/>
    <mergeCell ref="EXA238:EXA239"/>
    <mergeCell ref="EXB238:EXB239"/>
    <mergeCell ref="EXC238:EXC239"/>
    <mergeCell ref="EXD238:EXD239"/>
    <mergeCell ref="EXE238:EXE239"/>
    <mergeCell ref="EYN238:EYN239"/>
    <mergeCell ref="EYO238:EYO239"/>
    <mergeCell ref="EYP238:EYP239"/>
    <mergeCell ref="EYQ238:EYQ239"/>
    <mergeCell ref="EYR238:EYR239"/>
    <mergeCell ref="EYS238:EYS239"/>
    <mergeCell ref="EYT238:EYT239"/>
    <mergeCell ref="EYU238:EYU239"/>
    <mergeCell ref="EYV238:EYV239"/>
    <mergeCell ref="EYW238:EYW239"/>
    <mergeCell ref="EYX238:EYX239"/>
    <mergeCell ref="EYY238:EYY239"/>
    <mergeCell ref="EYZ238:EYZ239"/>
    <mergeCell ref="EZA238:EZA239"/>
    <mergeCell ref="EZB238:EZB239"/>
    <mergeCell ref="EZC238:EZC239"/>
    <mergeCell ref="EZD238:EZD239"/>
    <mergeCell ref="EXW238:EXW239"/>
    <mergeCell ref="EXX238:EXX239"/>
    <mergeCell ref="EXY238:EXY239"/>
    <mergeCell ref="EXZ238:EXZ239"/>
    <mergeCell ref="EYA238:EYA239"/>
    <mergeCell ref="EYB238:EYB239"/>
    <mergeCell ref="EYC238:EYC239"/>
    <mergeCell ref="EYD238:EYD239"/>
    <mergeCell ref="EYE238:EYE239"/>
    <mergeCell ref="EYF238:EYF239"/>
    <mergeCell ref="EYG238:EYG239"/>
    <mergeCell ref="EYH238:EYH239"/>
    <mergeCell ref="EYI238:EYI239"/>
    <mergeCell ref="EYJ238:EYJ239"/>
    <mergeCell ref="EYK238:EYK239"/>
    <mergeCell ref="EYL238:EYL239"/>
    <mergeCell ref="EYM238:EYM239"/>
    <mergeCell ref="EZV238:EZV239"/>
    <mergeCell ref="EZW238:EZW239"/>
    <mergeCell ref="EZX238:EZX239"/>
    <mergeCell ref="EZY238:EZY239"/>
    <mergeCell ref="EZZ238:EZZ239"/>
    <mergeCell ref="FAA238:FAA239"/>
    <mergeCell ref="FAB238:FAB239"/>
    <mergeCell ref="FAC238:FAC239"/>
    <mergeCell ref="FAD238:FAD239"/>
    <mergeCell ref="FAE238:FAE239"/>
    <mergeCell ref="FAF238:FAF239"/>
    <mergeCell ref="FAG238:FAG239"/>
    <mergeCell ref="FAH238:FAH239"/>
    <mergeCell ref="FAI238:FAI239"/>
    <mergeCell ref="FAJ238:FAJ239"/>
    <mergeCell ref="FAK238:FAK239"/>
    <mergeCell ref="FAL238:FAL239"/>
    <mergeCell ref="EZE238:EZE239"/>
    <mergeCell ref="EZF238:EZF239"/>
    <mergeCell ref="EZG238:EZG239"/>
    <mergeCell ref="EZH238:EZH239"/>
    <mergeCell ref="EZI238:EZI239"/>
    <mergeCell ref="EZJ238:EZJ239"/>
    <mergeCell ref="EZK238:EZK239"/>
    <mergeCell ref="EZL238:EZL239"/>
    <mergeCell ref="EZM238:EZM239"/>
    <mergeCell ref="EZN238:EZN239"/>
    <mergeCell ref="EZO238:EZO239"/>
    <mergeCell ref="EZP238:EZP239"/>
    <mergeCell ref="EZQ238:EZQ239"/>
    <mergeCell ref="EZR238:EZR239"/>
    <mergeCell ref="EZS238:EZS239"/>
    <mergeCell ref="EZT238:EZT239"/>
    <mergeCell ref="EZU238:EZU239"/>
    <mergeCell ref="FBD238:FBD239"/>
    <mergeCell ref="FBE238:FBE239"/>
    <mergeCell ref="FBF238:FBF239"/>
    <mergeCell ref="FBG238:FBG239"/>
    <mergeCell ref="FBH238:FBH239"/>
    <mergeCell ref="FBI238:FBI239"/>
    <mergeCell ref="FBJ238:FBJ239"/>
    <mergeCell ref="FBK238:FBK239"/>
    <mergeCell ref="FBL238:FBL239"/>
    <mergeCell ref="FBM238:FBM239"/>
    <mergeCell ref="FBN238:FBN239"/>
    <mergeCell ref="FBO238:FBO239"/>
    <mergeCell ref="FBP238:FBP239"/>
    <mergeCell ref="FBQ238:FBQ239"/>
    <mergeCell ref="FBR238:FBR239"/>
    <mergeCell ref="FBS238:FBS239"/>
    <mergeCell ref="FBT238:FBT239"/>
    <mergeCell ref="FAM238:FAM239"/>
    <mergeCell ref="FAN238:FAN239"/>
    <mergeCell ref="FAO238:FAO239"/>
    <mergeCell ref="FAP238:FAP239"/>
    <mergeCell ref="FAQ238:FAQ239"/>
    <mergeCell ref="FAR238:FAR239"/>
    <mergeCell ref="FAS238:FAS239"/>
    <mergeCell ref="FAT238:FAT239"/>
    <mergeCell ref="FAU238:FAU239"/>
    <mergeCell ref="FAV238:FAV239"/>
    <mergeCell ref="FAW238:FAW239"/>
    <mergeCell ref="FAX238:FAX239"/>
    <mergeCell ref="FAY238:FAY239"/>
    <mergeCell ref="FAZ238:FAZ239"/>
    <mergeCell ref="FBA238:FBA239"/>
    <mergeCell ref="FBB238:FBB239"/>
    <mergeCell ref="FBC238:FBC239"/>
    <mergeCell ref="FCL238:FCL239"/>
    <mergeCell ref="FCM238:FCM239"/>
    <mergeCell ref="FCN238:FCN239"/>
    <mergeCell ref="FCO238:FCO239"/>
    <mergeCell ref="FCP238:FCP239"/>
    <mergeCell ref="FCQ238:FCQ239"/>
    <mergeCell ref="FCR238:FCR239"/>
    <mergeCell ref="FCS238:FCS239"/>
    <mergeCell ref="FCT238:FCT239"/>
    <mergeCell ref="FCU238:FCU239"/>
    <mergeCell ref="FCV238:FCV239"/>
    <mergeCell ref="FCW238:FCW239"/>
    <mergeCell ref="FCX238:FCX239"/>
    <mergeCell ref="FCY238:FCY239"/>
    <mergeCell ref="FCZ238:FCZ239"/>
    <mergeCell ref="FDA238:FDA239"/>
    <mergeCell ref="FDB238:FDB239"/>
    <mergeCell ref="FBU238:FBU239"/>
    <mergeCell ref="FBV238:FBV239"/>
    <mergeCell ref="FBW238:FBW239"/>
    <mergeCell ref="FBX238:FBX239"/>
    <mergeCell ref="FBY238:FBY239"/>
    <mergeCell ref="FBZ238:FBZ239"/>
    <mergeCell ref="FCA238:FCA239"/>
    <mergeCell ref="FCB238:FCB239"/>
    <mergeCell ref="FCC238:FCC239"/>
    <mergeCell ref="FCD238:FCD239"/>
    <mergeCell ref="FCE238:FCE239"/>
    <mergeCell ref="FCF238:FCF239"/>
    <mergeCell ref="FCG238:FCG239"/>
    <mergeCell ref="FCH238:FCH239"/>
    <mergeCell ref="FCI238:FCI239"/>
    <mergeCell ref="FCJ238:FCJ239"/>
    <mergeCell ref="FCK238:FCK239"/>
    <mergeCell ref="FDT238:FDT239"/>
    <mergeCell ref="FDU238:FDU239"/>
    <mergeCell ref="FDV238:FDV239"/>
    <mergeCell ref="FDW238:FDW239"/>
    <mergeCell ref="FDX238:FDX239"/>
    <mergeCell ref="FDY238:FDY239"/>
    <mergeCell ref="FDZ238:FDZ239"/>
    <mergeCell ref="FEA238:FEA239"/>
    <mergeCell ref="FEB238:FEB239"/>
    <mergeCell ref="FEC238:FEC239"/>
    <mergeCell ref="FED238:FED239"/>
    <mergeCell ref="FEE238:FEE239"/>
    <mergeCell ref="FEF238:FEF239"/>
    <mergeCell ref="FEG238:FEG239"/>
    <mergeCell ref="FEH238:FEH239"/>
    <mergeCell ref="FEI238:FEI239"/>
    <mergeCell ref="FEJ238:FEJ239"/>
    <mergeCell ref="FDC238:FDC239"/>
    <mergeCell ref="FDD238:FDD239"/>
    <mergeCell ref="FDE238:FDE239"/>
    <mergeCell ref="FDF238:FDF239"/>
    <mergeCell ref="FDG238:FDG239"/>
    <mergeCell ref="FDH238:FDH239"/>
    <mergeCell ref="FDI238:FDI239"/>
    <mergeCell ref="FDJ238:FDJ239"/>
    <mergeCell ref="FDK238:FDK239"/>
    <mergeCell ref="FDL238:FDL239"/>
    <mergeCell ref="FDM238:FDM239"/>
    <mergeCell ref="FDN238:FDN239"/>
    <mergeCell ref="FDO238:FDO239"/>
    <mergeCell ref="FDP238:FDP239"/>
    <mergeCell ref="FDQ238:FDQ239"/>
    <mergeCell ref="FDR238:FDR239"/>
    <mergeCell ref="FDS238:FDS239"/>
    <mergeCell ref="FFB238:FFB239"/>
    <mergeCell ref="FFC238:FFC239"/>
    <mergeCell ref="FFD238:FFD239"/>
    <mergeCell ref="FFE238:FFE239"/>
    <mergeCell ref="FFF238:FFF239"/>
    <mergeCell ref="FFG238:FFG239"/>
    <mergeCell ref="FFH238:FFH239"/>
    <mergeCell ref="FFI238:FFI239"/>
    <mergeCell ref="FFJ238:FFJ239"/>
    <mergeCell ref="FFK238:FFK239"/>
    <mergeCell ref="FFL238:FFL239"/>
    <mergeCell ref="FFM238:FFM239"/>
    <mergeCell ref="FFN238:FFN239"/>
    <mergeCell ref="FFO238:FFO239"/>
    <mergeCell ref="FFP238:FFP239"/>
    <mergeCell ref="FFQ238:FFQ239"/>
    <mergeCell ref="FFR238:FFR239"/>
    <mergeCell ref="FEK238:FEK239"/>
    <mergeCell ref="FEL238:FEL239"/>
    <mergeCell ref="FEM238:FEM239"/>
    <mergeCell ref="FEN238:FEN239"/>
    <mergeCell ref="FEO238:FEO239"/>
    <mergeCell ref="FEP238:FEP239"/>
    <mergeCell ref="FEQ238:FEQ239"/>
    <mergeCell ref="FER238:FER239"/>
    <mergeCell ref="FES238:FES239"/>
    <mergeCell ref="FET238:FET239"/>
    <mergeCell ref="FEU238:FEU239"/>
    <mergeCell ref="FEV238:FEV239"/>
    <mergeCell ref="FEW238:FEW239"/>
    <mergeCell ref="FEX238:FEX239"/>
    <mergeCell ref="FEY238:FEY239"/>
    <mergeCell ref="FEZ238:FEZ239"/>
    <mergeCell ref="FFA238:FFA239"/>
    <mergeCell ref="FGJ238:FGJ239"/>
    <mergeCell ref="FGK238:FGK239"/>
    <mergeCell ref="FGL238:FGL239"/>
    <mergeCell ref="FGM238:FGM239"/>
    <mergeCell ref="FGN238:FGN239"/>
    <mergeCell ref="FGO238:FGO239"/>
    <mergeCell ref="FGP238:FGP239"/>
    <mergeCell ref="FGQ238:FGQ239"/>
    <mergeCell ref="FGR238:FGR239"/>
    <mergeCell ref="FGS238:FGS239"/>
    <mergeCell ref="FGT238:FGT239"/>
    <mergeCell ref="FGU238:FGU239"/>
    <mergeCell ref="FGV238:FGV239"/>
    <mergeCell ref="FGW238:FGW239"/>
    <mergeCell ref="FGX238:FGX239"/>
    <mergeCell ref="FGY238:FGY239"/>
    <mergeCell ref="FGZ238:FGZ239"/>
    <mergeCell ref="FFS238:FFS239"/>
    <mergeCell ref="FFT238:FFT239"/>
    <mergeCell ref="FFU238:FFU239"/>
    <mergeCell ref="FFV238:FFV239"/>
    <mergeCell ref="FFW238:FFW239"/>
    <mergeCell ref="FFX238:FFX239"/>
    <mergeCell ref="FFY238:FFY239"/>
    <mergeCell ref="FFZ238:FFZ239"/>
    <mergeCell ref="FGA238:FGA239"/>
    <mergeCell ref="FGB238:FGB239"/>
    <mergeCell ref="FGC238:FGC239"/>
    <mergeCell ref="FGD238:FGD239"/>
    <mergeCell ref="FGE238:FGE239"/>
    <mergeCell ref="FGF238:FGF239"/>
    <mergeCell ref="FGG238:FGG239"/>
    <mergeCell ref="FGH238:FGH239"/>
    <mergeCell ref="FGI238:FGI239"/>
    <mergeCell ref="FHR238:FHR239"/>
    <mergeCell ref="FHS238:FHS239"/>
    <mergeCell ref="FHT238:FHT239"/>
    <mergeCell ref="FHU238:FHU239"/>
    <mergeCell ref="FHV238:FHV239"/>
    <mergeCell ref="FHW238:FHW239"/>
    <mergeCell ref="FHX238:FHX239"/>
    <mergeCell ref="FHY238:FHY239"/>
    <mergeCell ref="FHZ238:FHZ239"/>
    <mergeCell ref="FIA238:FIA239"/>
    <mergeCell ref="FIB238:FIB239"/>
    <mergeCell ref="FIC238:FIC239"/>
    <mergeCell ref="FID238:FID239"/>
    <mergeCell ref="FIE238:FIE239"/>
    <mergeCell ref="FIF238:FIF239"/>
    <mergeCell ref="FIG238:FIG239"/>
    <mergeCell ref="FIH238:FIH239"/>
    <mergeCell ref="FHA238:FHA239"/>
    <mergeCell ref="FHB238:FHB239"/>
    <mergeCell ref="FHC238:FHC239"/>
    <mergeCell ref="FHD238:FHD239"/>
    <mergeCell ref="FHE238:FHE239"/>
    <mergeCell ref="FHF238:FHF239"/>
    <mergeCell ref="FHG238:FHG239"/>
    <mergeCell ref="FHH238:FHH239"/>
    <mergeCell ref="FHI238:FHI239"/>
    <mergeCell ref="FHJ238:FHJ239"/>
    <mergeCell ref="FHK238:FHK239"/>
    <mergeCell ref="FHL238:FHL239"/>
    <mergeCell ref="FHM238:FHM239"/>
    <mergeCell ref="FHN238:FHN239"/>
    <mergeCell ref="FHO238:FHO239"/>
    <mergeCell ref="FHP238:FHP239"/>
    <mergeCell ref="FHQ238:FHQ239"/>
    <mergeCell ref="FIZ238:FIZ239"/>
    <mergeCell ref="FJA238:FJA239"/>
    <mergeCell ref="FJB238:FJB239"/>
    <mergeCell ref="FJC238:FJC239"/>
    <mergeCell ref="FJD238:FJD239"/>
    <mergeCell ref="FJE238:FJE239"/>
    <mergeCell ref="FJF238:FJF239"/>
    <mergeCell ref="FJG238:FJG239"/>
    <mergeCell ref="FJH238:FJH239"/>
    <mergeCell ref="FJI238:FJI239"/>
    <mergeCell ref="FJJ238:FJJ239"/>
    <mergeCell ref="FJK238:FJK239"/>
    <mergeCell ref="FJL238:FJL239"/>
    <mergeCell ref="FJM238:FJM239"/>
    <mergeCell ref="FJN238:FJN239"/>
    <mergeCell ref="FJO238:FJO239"/>
    <mergeCell ref="FJP238:FJP239"/>
    <mergeCell ref="FII238:FII239"/>
    <mergeCell ref="FIJ238:FIJ239"/>
    <mergeCell ref="FIK238:FIK239"/>
    <mergeCell ref="FIL238:FIL239"/>
    <mergeCell ref="FIM238:FIM239"/>
    <mergeCell ref="FIN238:FIN239"/>
    <mergeCell ref="FIO238:FIO239"/>
    <mergeCell ref="FIP238:FIP239"/>
    <mergeCell ref="FIQ238:FIQ239"/>
    <mergeCell ref="FIR238:FIR239"/>
    <mergeCell ref="FIS238:FIS239"/>
    <mergeCell ref="FIT238:FIT239"/>
    <mergeCell ref="FIU238:FIU239"/>
    <mergeCell ref="FIV238:FIV239"/>
    <mergeCell ref="FIW238:FIW239"/>
    <mergeCell ref="FIX238:FIX239"/>
    <mergeCell ref="FIY238:FIY239"/>
    <mergeCell ref="FKH238:FKH239"/>
    <mergeCell ref="FKI238:FKI239"/>
    <mergeCell ref="FKJ238:FKJ239"/>
    <mergeCell ref="FKK238:FKK239"/>
    <mergeCell ref="FKL238:FKL239"/>
    <mergeCell ref="FKM238:FKM239"/>
    <mergeCell ref="FKN238:FKN239"/>
    <mergeCell ref="FKO238:FKO239"/>
    <mergeCell ref="FKP238:FKP239"/>
    <mergeCell ref="FKQ238:FKQ239"/>
    <mergeCell ref="FKR238:FKR239"/>
    <mergeCell ref="FKS238:FKS239"/>
    <mergeCell ref="FKT238:FKT239"/>
    <mergeCell ref="FKU238:FKU239"/>
    <mergeCell ref="FKV238:FKV239"/>
    <mergeCell ref="FKW238:FKW239"/>
    <mergeCell ref="FKX238:FKX239"/>
    <mergeCell ref="FJQ238:FJQ239"/>
    <mergeCell ref="FJR238:FJR239"/>
    <mergeCell ref="FJS238:FJS239"/>
    <mergeCell ref="FJT238:FJT239"/>
    <mergeCell ref="FJU238:FJU239"/>
    <mergeCell ref="FJV238:FJV239"/>
    <mergeCell ref="FJW238:FJW239"/>
    <mergeCell ref="FJX238:FJX239"/>
    <mergeCell ref="FJY238:FJY239"/>
    <mergeCell ref="FJZ238:FJZ239"/>
    <mergeCell ref="FKA238:FKA239"/>
    <mergeCell ref="FKB238:FKB239"/>
    <mergeCell ref="FKC238:FKC239"/>
    <mergeCell ref="FKD238:FKD239"/>
    <mergeCell ref="FKE238:FKE239"/>
    <mergeCell ref="FKF238:FKF239"/>
    <mergeCell ref="FKG238:FKG239"/>
    <mergeCell ref="FLP238:FLP239"/>
    <mergeCell ref="FLQ238:FLQ239"/>
    <mergeCell ref="FLR238:FLR239"/>
    <mergeCell ref="FLS238:FLS239"/>
    <mergeCell ref="FLT238:FLT239"/>
    <mergeCell ref="FLU238:FLU239"/>
    <mergeCell ref="FLV238:FLV239"/>
    <mergeCell ref="FLW238:FLW239"/>
    <mergeCell ref="FLX238:FLX239"/>
    <mergeCell ref="FLY238:FLY239"/>
    <mergeCell ref="FLZ238:FLZ239"/>
    <mergeCell ref="FMA238:FMA239"/>
    <mergeCell ref="FMB238:FMB239"/>
    <mergeCell ref="FMC238:FMC239"/>
    <mergeCell ref="FMD238:FMD239"/>
    <mergeCell ref="FME238:FME239"/>
    <mergeCell ref="FMF238:FMF239"/>
    <mergeCell ref="FKY238:FKY239"/>
    <mergeCell ref="FKZ238:FKZ239"/>
    <mergeCell ref="FLA238:FLA239"/>
    <mergeCell ref="FLB238:FLB239"/>
    <mergeCell ref="FLC238:FLC239"/>
    <mergeCell ref="FLD238:FLD239"/>
    <mergeCell ref="FLE238:FLE239"/>
    <mergeCell ref="FLF238:FLF239"/>
    <mergeCell ref="FLG238:FLG239"/>
    <mergeCell ref="FLH238:FLH239"/>
    <mergeCell ref="FLI238:FLI239"/>
    <mergeCell ref="FLJ238:FLJ239"/>
    <mergeCell ref="FLK238:FLK239"/>
    <mergeCell ref="FLL238:FLL239"/>
    <mergeCell ref="FLM238:FLM239"/>
    <mergeCell ref="FLN238:FLN239"/>
    <mergeCell ref="FLO238:FLO239"/>
    <mergeCell ref="FMX238:FMX239"/>
    <mergeCell ref="FMY238:FMY239"/>
    <mergeCell ref="FMZ238:FMZ239"/>
    <mergeCell ref="FNA238:FNA239"/>
    <mergeCell ref="FNB238:FNB239"/>
    <mergeCell ref="FNC238:FNC239"/>
    <mergeCell ref="FND238:FND239"/>
    <mergeCell ref="FNE238:FNE239"/>
    <mergeCell ref="FNF238:FNF239"/>
    <mergeCell ref="FNG238:FNG239"/>
    <mergeCell ref="FNH238:FNH239"/>
    <mergeCell ref="FNI238:FNI239"/>
    <mergeCell ref="FNJ238:FNJ239"/>
    <mergeCell ref="FNK238:FNK239"/>
    <mergeCell ref="FNL238:FNL239"/>
    <mergeCell ref="FNM238:FNM239"/>
    <mergeCell ref="FNN238:FNN239"/>
    <mergeCell ref="FMG238:FMG239"/>
    <mergeCell ref="FMH238:FMH239"/>
    <mergeCell ref="FMI238:FMI239"/>
    <mergeCell ref="FMJ238:FMJ239"/>
    <mergeCell ref="FMK238:FMK239"/>
    <mergeCell ref="FML238:FML239"/>
    <mergeCell ref="FMM238:FMM239"/>
    <mergeCell ref="FMN238:FMN239"/>
    <mergeCell ref="FMO238:FMO239"/>
    <mergeCell ref="FMP238:FMP239"/>
    <mergeCell ref="FMQ238:FMQ239"/>
    <mergeCell ref="FMR238:FMR239"/>
    <mergeCell ref="FMS238:FMS239"/>
    <mergeCell ref="FMT238:FMT239"/>
    <mergeCell ref="FMU238:FMU239"/>
    <mergeCell ref="FMV238:FMV239"/>
    <mergeCell ref="FMW238:FMW239"/>
    <mergeCell ref="FOF238:FOF239"/>
    <mergeCell ref="FOG238:FOG239"/>
    <mergeCell ref="FOH238:FOH239"/>
    <mergeCell ref="FOI238:FOI239"/>
    <mergeCell ref="FOJ238:FOJ239"/>
    <mergeCell ref="FOK238:FOK239"/>
    <mergeCell ref="FOL238:FOL239"/>
    <mergeCell ref="FOM238:FOM239"/>
    <mergeCell ref="FON238:FON239"/>
    <mergeCell ref="FOO238:FOO239"/>
    <mergeCell ref="FOP238:FOP239"/>
    <mergeCell ref="FOQ238:FOQ239"/>
    <mergeCell ref="FOR238:FOR239"/>
    <mergeCell ref="FOS238:FOS239"/>
    <mergeCell ref="FOT238:FOT239"/>
    <mergeCell ref="FOU238:FOU239"/>
    <mergeCell ref="FOV238:FOV239"/>
    <mergeCell ref="FNO238:FNO239"/>
    <mergeCell ref="FNP238:FNP239"/>
    <mergeCell ref="FNQ238:FNQ239"/>
    <mergeCell ref="FNR238:FNR239"/>
    <mergeCell ref="FNS238:FNS239"/>
    <mergeCell ref="FNT238:FNT239"/>
    <mergeCell ref="FNU238:FNU239"/>
    <mergeCell ref="FNV238:FNV239"/>
    <mergeCell ref="FNW238:FNW239"/>
    <mergeCell ref="FNX238:FNX239"/>
    <mergeCell ref="FNY238:FNY239"/>
    <mergeCell ref="FNZ238:FNZ239"/>
    <mergeCell ref="FOA238:FOA239"/>
    <mergeCell ref="FOB238:FOB239"/>
    <mergeCell ref="FOC238:FOC239"/>
    <mergeCell ref="FOD238:FOD239"/>
    <mergeCell ref="FOE238:FOE239"/>
    <mergeCell ref="FPN238:FPN239"/>
    <mergeCell ref="FPO238:FPO239"/>
    <mergeCell ref="FPP238:FPP239"/>
    <mergeCell ref="FPQ238:FPQ239"/>
    <mergeCell ref="FPR238:FPR239"/>
    <mergeCell ref="FPS238:FPS239"/>
    <mergeCell ref="FPT238:FPT239"/>
    <mergeCell ref="FPU238:FPU239"/>
    <mergeCell ref="FPV238:FPV239"/>
    <mergeCell ref="FPW238:FPW239"/>
    <mergeCell ref="FPX238:FPX239"/>
    <mergeCell ref="FPY238:FPY239"/>
    <mergeCell ref="FPZ238:FPZ239"/>
    <mergeCell ref="FQA238:FQA239"/>
    <mergeCell ref="FQB238:FQB239"/>
    <mergeCell ref="FQC238:FQC239"/>
    <mergeCell ref="FQD238:FQD239"/>
    <mergeCell ref="FOW238:FOW239"/>
    <mergeCell ref="FOX238:FOX239"/>
    <mergeCell ref="FOY238:FOY239"/>
    <mergeCell ref="FOZ238:FOZ239"/>
    <mergeCell ref="FPA238:FPA239"/>
    <mergeCell ref="FPB238:FPB239"/>
    <mergeCell ref="FPC238:FPC239"/>
    <mergeCell ref="FPD238:FPD239"/>
    <mergeCell ref="FPE238:FPE239"/>
    <mergeCell ref="FPF238:FPF239"/>
    <mergeCell ref="FPG238:FPG239"/>
    <mergeCell ref="FPH238:FPH239"/>
    <mergeCell ref="FPI238:FPI239"/>
    <mergeCell ref="FPJ238:FPJ239"/>
    <mergeCell ref="FPK238:FPK239"/>
    <mergeCell ref="FPL238:FPL239"/>
    <mergeCell ref="FPM238:FPM239"/>
    <mergeCell ref="FQV238:FQV239"/>
    <mergeCell ref="FQW238:FQW239"/>
    <mergeCell ref="FQX238:FQX239"/>
    <mergeCell ref="FQY238:FQY239"/>
    <mergeCell ref="FQZ238:FQZ239"/>
    <mergeCell ref="FRA238:FRA239"/>
    <mergeCell ref="FRB238:FRB239"/>
    <mergeCell ref="FRC238:FRC239"/>
    <mergeCell ref="FRD238:FRD239"/>
    <mergeCell ref="FRE238:FRE239"/>
    <mergeCell ref="FRF238:FRF239"/>
    <mergeCell ref="FRG238:FRG239"/>
    <mergeCell ref="FRH238:FRH239"/>
    <mergeCell ref="FRI238:FRI239"/>
    <mergeCell ref="FRJ238:FRJ239"/>
    <mergeCell ref="FRK238:FRK239"/>
    <mergeCell ref="FRL238:FRL239"/>
    <mergeCell ref="FQE238:FQE239"/>
    <mergeCell ref="FQF238:FQF239"/>
    <mergeCell ref="FQG238:FQG239"/>
    <mergeCell ref="FQH238:FQH239"/>
    <mergeCell ref="FQI238:FQI239"/>
    <mergeCell ref="FQJ238:FQJ239"/>
    <mergeCell ref="FQK238:FQK239"/>
    <mergeCell ref="FQL238:FQL239"/>
    <mergeCell ref="FQM238:FQM239"/>
    <mergeCell ref="FQN238:FQN239"/>
    <mergeCell ref="FQO238:FQO239"/>
    <mergeCell ref="FQP238:FQP239"/>
    <mergeCell ref="FQQ238:FQQ239"/>
    <mergeCell ref="FQR238:FQR239"/>
    <mergeCell ref="FQS238:FQS239"/>
    <mergeCell ref="FQT238:FQT239"/>
    <mergeCell ref="FQU238:FQU239"/>
    <mergeCell ref="FSD238:FSD239"/>
    <mergeCell ref="FSE238:FSE239"/>
    <mergeCell ref="FSF238:FSF239"/>
    <mergeCell ref="FSG238:FSG239"/>
    <mergeCell ref="FSH238:FSH239"/>
    <mergeCell ref="FSI238:FSI239"/>
    <mergeCell ref="FSJ238:FSJ239"/>
    <mergeCell ref="FSK238:FSK239"/>
    <mergeCell ref="FSL238:FSL239"/>
    <mergeCell ref="FSM238:FSM239"/>
    <mergeCell ref="FSN238:FSN239"/>
    <mergeCell ref="FSO238:FSO239"/>
    <mergeCell ref="FSP238:FSP239"/>
    <mergeCell ref="FSQ238:FSQ239"/>
    <mergeCell ref="FSR238:FSR239"/>
    <mergeCell ref="FSS238:FSS239"/>
    <mergeCell ref="FST238:FST239"/>
    <mergeCell ref="FRM238:FRM239"/>
    <mergeCell ref="FRN238:FRN239"/>
    <mergeCell ref="FRO238:FRO239"/>
    <mergeCell ref="FRP238:FRP239"/>
    <mergeCell ref="FRQ238:FRQ239"/>
    <mergeCell ref="FRR238:FRR239"/>
    <mergeCell ref="FRS238:FRS239"/>
    <mergeCell ref="FRT238:FRT239"/>
    <mergeCell ref="FRU238:FRU239"/>
    <mergeCell ref="FRV238:FRV239"/>
    <mergeCell ref="FRW238:FRW239"/>
    <mergeCell ref="FRX238:FRX239"/>
    <mergeCell ref="FRY238:FRY239"/>
    <mergeCell ref="FRZ238:FRZ239"/>
    <mergeCell ref="FSA238:FSA239"/>
    <mergeCell ref="FSB238:FSB239"/>
    <mergeCell ref="FSC238:FSC239"/>
    <mergeCell ref="FTL238:FTL239"/>
    <mergeCell ref="FTM238:FTM239"/>
    <mergeCell ref="FTN238:FTN239"/>
    <mergeCell ref="FTO238:FTO239"/>
    <mergeCell ref="FTP238:FTP239"/>
    <mergeCell ref="FTQ238:FTQ239"/>
    <mergeCell ref="FTR238:FTR239"/>
    <mergeCell ref="FTS238:FTS239"/>
    <mergeCell ref="FTT238:FTT239"/>
    <mergeCell ref="FTU238:FTU239"/>
    <mergeCell ref="FTV238:FTV239"/>
    <mergeCell ref="FTW238:FTW239"/>
    <mergeCell ref="FTX238:FTX239"/>
    <mergeCell ref="FTY238:FTY239"/>
    <mergeCell ref="FTZ238:FTZ239"/>
    <mergeCell ref="FUA238:FUA239"/>
    <mergeCell ref="FUB238:FUB239"/>
    <mergeCell ref="FSU238:FSU239"/>
    <mergeCell ref="FSV238:FSV239"/>
    <mergeCell ref="FSW238:FSW239"/>
    <mergeCell ref="FSX238:FSX239"/>
    <mergeCell ref="FSY238:FSY239"/>
    <mergeCell ref="FSZ238:FSZ239"/>
    <mergeCell ref="FTA238:FTA239"/>
    <mergeCell ref="FTB238:FTB239"/>
    <mergeCell ref="FTC238:FTC239"/>
    <mergeCell ref="FTD238:FTD239"/>
    <mergeCell ref="FTE238:FTE239"/>
    <mergeCell ref="FTF238:FTF239"/>
    <mergeCell ref="FTG238:FTG239"/>
    <mergeCell ref="FTH238:FTH239"/>
    <mergeCell ref="FTI238:FTI239"/>
    <mergeCell ref="FTJ238:FTJ239"/>
    <mergeCell ref="FTK238:FTK239"/>
    <mergeCell ref="FUT238:FUT239"/>
    <mergeCell ref="FUU238:FUU239"/>
    <mergeCell ref="FUV238:FUV239"/>
    <mergeCell ref="FUW238:FUW239"/>
    <mergeCell ref="FUX238:FUX239"/>
    <mergeCell ref="FUY238:FUY239"/>
    <mergeCell ref="FUZ238:FUZ239"/>
    <mergeCell ref="FVA238:FVA239"/>
    <mergeCell ref="FVB238:FVB239"/>
    <mergeCell ref="FVC238:FVC239"/>
    <mergeCell ref="FVD238:FVD239"/>
    <mergeCell ref="FVE238:FVE239"/>
    <mergeCell ref="FVF238:FVF239"/>
    <mergeCell ref="FVG238:FVG239"/>
    <mergeCell ref="FVH238:FVH239"/>
    <mergeCell ref="FVI238:FVI239"/>
    <mergeCell ref="FVJ238:FVJ239"/>
    <mergeCell ref="FUC238:FUC239"/>
    <mergeCell ref="FUD238:FUD239"/>
    <mergeCell ref="FUE238:FUE239"/>
    <mergeCell ref="FUF238:FUF239"/>
    <mergeCell ref="FUG238:FUG239"/>
    <mergeCell ref="FUH238:FUH239"/>
    <mergeCell ref="FUI238:FUI239"/>
    <mergeCell ref="FUJ238:FUJ239"/>
    <mergeCell ref="FUK238:FUK239"/>
    <mergeCell ref="FUL238:FUL239"/>
    <mergeCell ref="FUM238:FUM239"/>
    <mergeCell ref="FUN238:FUN239"/>
    <mergeCell ref="FUO238:FUO239"/>
    <mergeCell ref="FUP238:FUP239"/>
    <mergeCell ref="FUQ238:FUQ239"/>
    <mergeCell ref="FUR238:FUR239"/>
    <mergeCell ref="FUS238:FUS239"/>
    <mergeCell ref="FWB238:FWB239"/>
    <mergeCell ref="FWC238:FWC239"/>
    <mergeCell ref="FWD238:FWD239"/>
    <mergeCell ref="FWE238:FWE239"/>
    <mergeCell ref="FWF238:FWF239"/>
    <mergeCell ref="FWG238:FWG239"/>
    <mergeCell ref="FWH238:FWH239"/>
    <mergeCell ref="FWI238:FWI239"/>
    <mergeCell ref="FWJ238:FWJ239"/>
    <mergeCell ref="FWK238:FWK239"/>
    <mergeCell ref="FWL238:FWL239"/>
    <mergeCell ref="FWM238:FWM239"/>
    <mergeCell ref="FWN238:FWN239"/>
    <mergeCell ref="FWO238:FWO239"/>
    <mergeCell ref="FWP238:FWP239"/>
    <mergeCell ref="FWQ238:FWQ239"/>
    <mergeCell ref="FWR238:FWR239"/>
    <mergeCell ref="FVK238:FVK239"/>
    <mergeCell ref="FVL238:FVL239"/>
    <mergeCell ref="FVM238:FVM239"/>
    <mergeCell ref="FVN238:FVN239"/>
    <mergeCell ref="FVO238:FVO239"/>
    <mergeCell ref="FVP238:FVP239"/>
    <mergeCell ref="FVQ238:FVQ239"/>
    <mergeCell ref="FVR238:FVR239"/>
    <mergeCell ref="FVS238:FVS239"/>
    <mergeCell ref="FVT238:FVT239"/>
    <mergeCell ref="FVU238:FVU239"/>
    <mergeCell ref="FVV238:FVV239"/>
    <mergeCell ref="FVW238:FVW239"/>
    <mergeCell ref="FVX238:FVX239"/>
    <mergeCell ref="FVY238:FVY239"/>
    <mergeCell ref="FVZ238:FVZ239"/>
    <mergeCell ref="FWA238:FWA239"/>
    <mergeCell ref="FXJ238:FXJ239"/>
    <mergeCell ref="FXK238:FXK239"/>
    <mergeCell ref="FXL238:FXL239"/>
    <mergeCell ref="FXM238:FXM239"/>
    <mergeCell ref="FXN238:FXN239"/>
    <mergeCell ref="FXO238:FXO239"/>
    <mergeCell ref="FXP238:FXP239"/>
    <mergeCell ref="FXQ238:FXQ239"/>
    <mergeCell ref="FXR238:FXR239"/>
    <mergeCell ref="FXS238:FXS239"/>
    <mergeCell ref="FXT238:FXT239"/>
    <mergeCell ref="FXU238:FXU239"/>
    <mergeCell ref="FXV238:FXV239"/>
    <mergeCell ref="FXW238:FXW239"/>
    <mergeCell ref="FXX238:FXX239"/>
    <mergeCell ref="FXY238:FXY239"/>
    <mergeCell ref="FXZ238:FXZ239"/>
    <mergeCell ref="FWS238:FWS239"/>
    <mergeCell ref="FWT238:FWT239"/>
    <mergeCell ref="FWU238:FWU239"/>
    <mergeCell ref="FWV238:FWV239"/>
    <mergeCell ref="FWW238:FWW239"/>
    <mergeCell ref="FWX238:FWX239"/>
    <mergeCell ref="FWY238:FWY239"/>
    <mergeCell ref="FWZ238:FWZ239"/>
    <mergeCell ref="FXA238:FXA239"/>
    <mergeCell ref="FXB238:FXB239"/>
    <mergeCell ref="FXC238:FXC239"/>
    <mergeCell ref="FXD238:FXD239"/>
    <mergeCell ref="FXE238:FXE239"/>
    <mergeCell ref="FXF238:FXF239"/>
    <mergeCell ref="FXG238:FXG239"/>
    <mergeCell ref="FXH238:FXH239"/>
    <mergeCell ref="FXI238:FXI239"/>
    <mergeCell ref="FYR238:FYR239"/>
    <mergeCell ref="FYS238:FYS239"/>
    <mergeCell ref="FYT238:FYT239"/>
    <mergeCell ref="FYU238:FYU239"/>
    <mergeCell ref="FYV238:FYV239"/>
    <mergeCell ref="FYW238:FYW239"/>
    <mergeCell ref="FYX238:FYX239"/>
    <mergeCell ref="FYY238:FYY239"/>
    <mergeCell ref="FYZ238:FYZ239"/>
    <mergeCell ref="FZA238:FZA239"/>
    <mergeCell ref="FZB238:FZB239"/>
    <mergeCell ref="FZC238:FZC239"/>
    <mergeCell ref="FZD238:FZD239"/>
    <mergeCell ref="FZE238:FZE239"/>
    <mergeCell ref="FZF238:FZF239"/>
    <mergeCell ref="FZG238:FZG239"/>
    <mergeCell ref="FZH238:FZH239"/>
    <mergeCell ref="FYA238:FYA239"/>
    <mergeCell ref="FYB238:FYB239"/>
    <mergeCell ref="FYC238:FYC239"/>
    <mergeCell ref="FYD238:FYD239"/>
    <mergeCell ref="FYE238:FYE239"/>
    <mergeCell ref="FYF238:FYF239"/>
    <mergeCell ref="FYG238:FYG239"/>
    <mergeCell ref="FYH238:FYH239"/>
    <mergeCell ref="FYI238:FYI239"/>
    <mergeCell ref="FYJ238:FYJ239"/>
    <mergeCell ref="FYK238:FYK239"/>
    <mergeCell ref="FYL238:FYL239"/>
    <mergeCell ref="FYM238:FYM239"/>
    <mergeCell ref="FYN238:FYN239"/>
    <mergeCell ref="FYO238:FYO239"/>
    <mergeCell ref="FYP238:FYP239"/>
    <mergeCell ref="FYQ238:FYQ239"/>
    <mergeCell ref="FZZ238:FZZ239"/>
    <mergeCell ref="GAA238:GAA239"/>
    <mergeCell ref="GAB238:GAB239"/>
    <mergeCell ref="GAC238:GAC239"/>
    <mergeCell ref="GAD238:GAD239"/>
    <mergeCell ref="GAE238:GAE239"/>
    <mergeCell ref="GAF238:GAF239"/>
    <mergeCell ref="GAG238:GAG239"/>
    <mergeCell ref="GAH238:GAH239"/>
    <mergeCell ref="GAI238:GAI239"/>
    <mergeCell ref="GAJ238:GAJ239"/>
    <mergeCell ref="GAK238:GAK239"/>
    <mergeCell ref="GAL238:GAL239"/>
    <mergeCell ref="GAM238:GAM239"/>
    <mergeCell ref="GAN238:GAN239"/>
    <mergeCell ref="GAO238:GAO239"/>
    <mergeCell ref="GAP238:GAP239"/>
    <mergeCell ref="FZI238:FZI239"/>
    <mergeCell ref="FZJ238:FZJ239"/>
    <mergeCell ref="FZK238:FZK239"/>
    <mergeCell ref="FZL238:FZL239"/>
    <mergeCell ref="FZM238:FZM239"/>
    <mergeCell ref="FZN238:FZN239"/>
    <mergeCell ref="FZO238:FZO239"/>
    <mergeCell ref="FZP238:FZP239"/>
    <mergeCell ref="FZQ238:FZQ239"/>
    <mergeCell ref="FZR238:FZR239"/>
    <mergeCell ref="FZS238:FZS239"/>
    <mergeCell ref="FZT238:FZT239"/>
    <mergeCell ref="FZU238:FZU239"/>
    <mergeCell ref="FZV238:FZV239"/>
    <mergeCell ref="FZW238:FZW239"/>
    <mergeCell ref="FZX238:FZX239"/>
    <mergeCell ref="FZY238:FZY239"/>
    <mergeCell ref="GBH238:GBH239"/>
    <mergeCell ref="GBI238:GBI239"/>
    <mergeCell ref="GBJ238:GBJ239"/>
    <mergeCell ref="GBK238:GBK239"/>
    <mergeCell ref="GBL238:GBL239"/>
    <mergeCell ref="GBM238:GBM239"/>
    <mergeCell ref="GBN238:GBN239"/>
    <mergeCell ref="GBO238:GBO239"/>
    <mergeCell ref="GBP238:GBP239"/>
    <mergeCell ref="GBQ238:GBQ239"/>
    <mergeCell ref="GBR238:GBR239"/>
    <mergeCell ref="GBS238:GBS239"/>
    <mergeCell ref="GBT238:GBT239"/>
    <mergeCell ref="GBU238:GBU239"/>
    <mergeCell ref="GBV238:GBV239"/>
    <mergeCell ref="GBW238:GBW239"/>
    <mergeCell ref="GBX238:GBX239"/>
    <mergeCell ref="GAQ238:GAQ239"/>
    <mergeCell ref="GAR238:GAR239"/>
    <mergeCell ref="GAS238:GAS239"/>
    <mergeCell ref="GAT238:GAT239"/>
    <mergeCell ref="GAU238:GAU239"/>
    <mergeCell ref="GAV238:GAV239"/>
    <mergeCell ref="GAW238:GAW239"/>
    <mergeCell ref="GAX238:GAX239"/>
    <mergeCell ref="GAY238:GAY239"/>
    <mergeCell ref="GAZ238:GAZ239"/>
    <mergeCell ref="GBA238:GBA239"/>
    <mergeCell ref="GBB238:GBB239"/>
    <mergeCell ref="GBC238:GBC239"/>
    <mergeCell ref="GBD238:GBD239"/>
    <mergeCell ref="GBE238:GBE239"/>
    <mergeCell ref="GBF238:GBF239"/>
    <mergeCell ref="GBG238:GBG239"/>
    <mergeCell ref="GCP238:GCP239"/>
    <mergeCell ref="GCQ238:GCQ239"/>
    <mergeCell ref="GCR238:GCR239"/>
    <mergeCell ref="GCS238:GCS239"/>
    <mergeCell ref="GCT238:GCT239"/>
    <mergeCell ref="GCU238:GCU239"/>
    <mergeCell ref="GCV238:GCV239"/>
    <mergeCell ref="GCW238:GCW239"/>
    <mergeCell ref="GCX238:GCX239"/>
    <mergeCell ref="GCY238:GCY239"/>
    <mergeCell ref="GCZ238:GCZ239"/>
    <mergeCell ref="GDA238:GDA239"/>
    <mergeCell ref="GDB238:GDB239"/>
    <mergeCell ref="GDC238:GDC239"/>
    <mergeCell ref="GDD238:GDD239"/>
    <mergeCell ref="GDE238:GDE239"/>
    <mergeCell ref="GDF238:GDF239"/>
    <mergeCell ref="GBY238:GBY239"/>
    <mergeCell ref="GBZ238:GBZ239"/>
    <mergeCell ref="GCA238:GCA239"/>
    <mergeCell ref="GCB238:GCB239"/>
    <mergeCell ref="GCC238:GCC239"/>
    <mergeCell ref="GCD238:GCD239"/>
    <mergeCell ref="GCE238:GCE239"/>
    <mergeCell ref="GCF238:GCF239"/>
    <mergeCell ref="GCG238:GCG239"/>
    <mergeCell ref="GCH238:GCH239"/>
    <mergeCell ref="GCI238:GCI239"/>
    <mergeCell ref="GCJ238:GCJ239"/>
    <mergeCell ref="GCK238:GCK239"/>
    <mergeCell ref="GCL238:GCL239"/>
    <mergeCell ref="GCM238:GCM239"/>
    <mergeCell ref="GCN238:GCN239"/>
    <mergeCell ref="GCO238:GCO239"/>
    <mergeCell ref="GDX238:GDX239"/>
    <mergeCell ref="GDY238:GDY239"/>
    <mergeCell ref="GDZ238:GDZ239"/>
    <mergeCell ref="GEA238:GEA239"/>
    <mergeCell ref="GEB238:GEB239"/>
    <mergeCell ref="GEC238:GEC239"/>
    <mergeCell ref="GED238:GED239"/>
    <mergeCell ref="GEE238:GEE239"/>
    <mergeCell ref="GEF238:GEF239"/>
    <mergeCell ref="GEG238:GEG239"/>
    <mergeCell ref="GEH238:GEH239"/>
    <mergeCell ref="GEI238:GEI239"/>
    <mergeCell ref="GEJ238:GEJ239"/>
    <mergeCell ref="GEK238:GEK239"/>
    <mergeCell ref="GEL238:GEL239"/>
    <mergeCell ref="GEM238:GEM239"/>
    <mergeCell ref="GEN238:GEN239"/>
    <mergeCell ref="GDG238:GDG239"/>
    <mergeCell ref="GDH238:GDH239"/>
    <mergeCell ref="GDI238:GDI239"/>
    <mergeCell ref="GDJ238:GDJ239"/>
    <mergeCell ref="GDK238:GDK239"/>
    <mergeCell ref="GDL238:GDL239"/>
    <mergeCell ref="GDM238:GDM239"/>
    <mergeCell ref="GDN238:GDN239"/>
    <mergeCell ref="GDO238:GDO239"/>
    <mergeCell ref="GDP238:GDP239"/>
    <mergeCell ref="GDQ238:GDQ239"/>
    <mergeCell ref="GDR238:GDR239"/>
    <mergeCell ref="GDS238:GDS239"/>
    <mergeCell ref="GDT238:GDT239"/>
    <mergeCell ref="GDU238:GDU239"/>
    <mergeCell ref="GDV238:GDV239"/>
    <mergeCell ref="GDW238:GDW239"/>
    <mergeCell ref="GFF238:GFF239"/>
    <mergeCell ref="GFG238:GFG239"/>
    <mergeCell ref="GFH238:GFH239"/>
    <mergeCell ref="GFI238:GFI239"/>
    <mergeCell ref="GFJ238:GFJ239"/>
    <mergeCell ref="GFK238:GFK239"/>
    <mergeCell ref="GFL238:GFL239"/>
    <mergeCell ref="GFM238:GFM239"/>
    <mergeCell ref="GFN238:GFN239"/>
    <mergeCell ref="GFO238:GFO239"/>
    <mergeCell ref="GFP238:GFP239"/>
    <mergeCell ref="GFQ238:GFQ239"/>
    <mergeCell ref="GFR238:GFR239"/>
    <mergeCell ref="GFS238:GFS239"/>
    <mergeCell ref="GFT238:GFT239"/>
    <mergeCell ref="GFU238:GFU239"/>
    <mergeCell ref="GFV238:GFV239"/>
    <mergeCell ref="GEO238:GEO239"/>
    <mergeCell ref="GEP238:GEP239"/>
    <mergeCell ref="GEQ238:GEQ239"/>
    <mergeCell ref="GER238:GER239"/>
    <mergeCell ref="GES238:GES239"/>
    <mergeCell ref="GET238:GET239"/>
    <mergeCell ref="GEU238:GEU239"/>
    <mergeCell ref="GEV238:GEV239"/>
    <mergeCell ref="GEW238:GEW239"/>
    <mergeCell ref="GEX238:GEX239"/>
    <mergeCell ref="GEY238:GEY239"/>
    <mergeCell ref="GEZ238:GEZ239"/>
    <mergeCell ref="GFA238:GFA239"/>
    <mergeCell ref="GFB238:GFB239"/>
    <mergeCell ref="GFC238:GFC239"/>
    <mergeCell ref="GFD238:GFD239"/>
    <mergeCell ref="GFE238:GFE239"/>
    <mergeCell ref="GGN238:GGN239"/>
    <mergeCell ref="GGO238:GGO239"/>
    <mergeCell ref="GGP238:GGP239"/>
    <mergeCell ref="GGQ238:GGQ239"/>
    <mergeCell ref="GGR238:GGR239"/>
    <mergeCell ref="GGS238:GGS239"/>
    <mergeCell ref="GGT238:GGT239"/>
    <mergeCell ref="GGU238:GGU239"/>
    <mergeCell ref="GGV238:GGV239"/>
    <mergeCell ref="GGW238:GGW239"/>
    <mergeCell ref="GGX238:GGX239"/>
    <mergeCell ref="GGY238:GGY239"/>
    <mergeCell ref="GGZ238:GGZ239"/>
    <mergeCell ref="GHA238:GHA239"/>
    <mergeCell ref="GHB238:GHB239"/>
    <mergeCell ref="GHC238:GHC239"/>
    <mergeCell ref="GHD238:GHD239"/>
    <mergeCell ref="GFW238:GFW239"/>
    <mergeCell ref="GFX238:GFX239"/>
    <mergeCell ref="GFY238:GFY239"/>
    <mergeCell ref="GFZ238:GFZ239"/>
    <mergeCell ref="GGA238:GGA239"/>
    <mergeCell ref="GGB238:GGB239"/>
    <mergeCell ref="GGC238:GGC239"/>
    <mergeCell ref="GGD238:GGD239"/>
    <mergeCell ref="GGE238:GGE239"/>
    <mergeCell ref="GGF238:GGF239"/>
    <mergeCell ref="GGG238:GGG239"/>
    <mergeCell ref="GGH238:GGH239"/>
    <mergeCell ref="GGI238:GGI239"/>
    <mergeCell ref="GGJ238:GGJ239"/>
    <mergeCell ref="GGK238:GGK239"/>
    <mergeCell ref="GGL238:GGL239"/>
    <mergeCell ref="GGM238:GGM239"/>
    <mergeCell ref="GHV238:GHV239"/>
    <mergeCell ref="GHW238:GHW239"/>
    <mergeCell ref="GHX238:GHX239"/>
    <mergeCell ref="GHY238:GHY239"/>
    <mergeCell ref="GHZ238:GHZ239"/>
    <mergeCell ref="GIA238:GIA239"/>
    <mergeCell ref="GIB238:GIB239"/>
    <mergeCell ref="GIC238:GIC239"/>
    <mergeCell ref="GID238:GID239"/>
    <mergeCell ref="GIE238:GIE239"/>
    <mergeCell ref="GIF238:GIF239"/>
    <mergeCell ref="GIG238:GIG239"/>
    <mergeCell ref="GIH238:GIH239"/>
    <mergeCell ref="GII238:GII239"/>
    <mergeCell ref="GIJ238:GIJ239"/>
    <mergeCell ref="GIK238:GIK239"/>
    <mergeCell ref="GIL238:GIL239"/>
    <mergeCell ref="GHE238:GHE239"/>
    <mergeCell ref="GHF238:GHF239"/>
    <mergeCell ref="GHG238:GHG239"/>
    <mergeCell ref="GHH238:GHH239"/>
    <mergeCell ref="GHI238:GHI239"/>
    <mergeCell ref="GHJ238:GHJ239"/>
    <mergeCell ref="GHK238:GHK239"/>
    <mergeCell ref="GHL238:GHL239"/>
    <mergeCell ref="GHM238:GHM239"/>
    <mergeCell ref="GHN238:GHN239"/>
    <mergeCell ref="GHO238:GHO239"/>
    <mergeCell ref="GHP238:GHP239"/>
    <mergeCell ref="GHQ238:GHQ239"/>
    <mergeCell ref="GHR238:GHR239"/>
    <mergeCell ref="GHS238:GHS239"/>
    <mergeCell ref="GHT238:GHT239"/>
    <mergeCell ref="GHU238:GHU239"/>
    <mergeCell ref="GJD238:GJD239"/>
    <mergeCell ref="GJE238:GJE239"/>
    <mergeCell ref="GJF238:GJF239"/>
    <mergeCell ref="GJG238:GJG239"/>
    <mergeCell ref="GJH238:GJH239"/>
    <mergeCell ref="GJI238:GJI239"/>
    <mergeCell ref="GJJ238:GJJ239"/>
    <mergeCell ref="GJK238:GJK239"/>
    <mergeCell ref="GJL238:GJL239"/>
    <mergeCell ref="GJM238:GJM239"/>
    <mergeCell ref="GJN238:GJN239"/>
    <mergeCell ref="GJO238:GJO239"/>
    <mergeCell ref="GJP238:GJP239"/>
    <mergeCell ref="GJQ238:GJQ239"/>
    <mergeCell ref="GJR238:GJR239"/>
    <mergeCell ref="GJS238:GJS239"/>
    <mergeCell ref="GJT238:GJT239"/>
    <mergeCell ref="GIM238:GIM239"/>
    <mergeCell ref="GIN238:GIN239"/>
    <mergeCell ref="GIO238:GIO239"/>
    <mergeCell ref="GIP238:GIP239"/>
    <mergeCell ref="GIQ238:GIQ239"/>
    <mergeCell ref="GIR238:GIR239"/>
    <mergeCell ref="GIS238:GIS239"/>
    <mergeCell ref="GIT238:GIT239"/>
    <mergeCell ref="GIU238:GIU239"/>
    <mergeCell ref="GIV238:GIV239"/>
    <mergeCell ref="GIW238:GIW239"/>
    <mergeCell ref="GIX238:GIX239"/>
    <mergeCell ref="GIY238:GIY239"/>
    <mergeCell ref="GIZ238:GIZ239"/>
    <mergeCell ref="GJA238:GJA239"/>
    <mergeCell ref="GJB238:GJB239"/>
    <mergeCell ref="GJC238:GJC239"/>
    <mergeCell ref="GKL238:GKL239"/>
    <mergeCell ref="GKM238:GKM239"/>
    <mergeCell ref="GKN238:GKN239"/>
    <mergeCell ref="GKO238:GKO239"/>
    <mergeCell ref="GKP238:GKP239"/>
    <mergeCell ref="GKQ238:GKQ239"/>
    <mergeCell ref="GKR238:GKR239"/>
    <mergeCell ref="GKS238:GKS239"/>
    <mergeCell ref="GKT238:GKT239"/>
    <mergeCell ref="GKU238:GKU239"/>
    <mergeCell ref="GKV238:GKV239"/>
    <mergeCell ref="GKW238:GKW239"/>
    <mergeCell ref="GKX238:GKX239"/>
    <mergeCell ref="GKY238:GKY239"/>
    <mergeCell ref="GKZ238:GKZ239"/>
    <mergeCell ref="GLA238:GLA239"/>
    <mergeCell ref="GLB238:GLB239"/>
    <mergeCell ref="GJU238:GJU239"/>
    <mergeCell ref="GJV238:GJV239"/>
    <mergeCell ref="GJW238:GJW239"/>
    <mergeCell ref="GJX238:GJX239"/>
    <mergeCell ref="GJY238:GJY239"/>
    <mergeCell ref="GJZ238:GJZ239"/>
    <mergeCell ref="GKA238:GKA239"/>
    <mergeCell ref="GKB238:GKB239"/>
    <mergeCell ref="GKC238:GKC239"/>
    <mergeCell ref="GKD238:GKD239"/>
    <mergeCell ref="GKE238:GKE239"/>
    <mergeCell ref="GKF238:GKF239"/>
    <mergeCell ref="GKG238:GKG239"/>
    <mergeCell ref="GKH238:GKH239"/>
    <mergeCell ref="GKI238:GKI239"/>
    <mergeCell ref="GKJ238:GKJ239"/>
    <mergeCell ref="GKK238:GKK239"/>
    <mergeCell ref="GLT238:GLT239"/>
    <mergeCell ref="GLU238:GLU239"/>
    <mergeCell ref="GLV238:GLV239"/>
    <mergeCell ref="GLW238:GLW239"/>
    <mergeCell ref="GLX238:GLX239"/>
    <mergeCell ref="GLY238:GLY239"/>
    <mergeCell ref="GLZ238:GLZ239"/>
    <mergeCell ref="GMA238:GMA239"/>
    <mergeCell ref="GMB238:GMB239"/>
    <mergeCell ref="GMC238:GMC239"/>
    <mergeCell ref="GMD238:GMD239"/>
    <mergeCell ref="GME238:GME239"/>
    <mergeCell ref="GMF238:GMF239"/>
    <mergeCell ref="GMG238:GMG239"/>
    <mergeCell ref="GMH238:GMH239"/>
    <mergeCell ref="GMI238:GMI239"/>
    <mergeCell ref="GMJ238:GMJ239"/>
    <mergeCell ref="GLC238:GLC239"/>
    <mergeCell ref="GLD238:GLD239"/>
    <mergeCell ref="GLE238:GLE239"/>
    <mergeCell ref="GLF238:GLF239"/>
    <mergeCell ref="GLG238:GLG239"/>
    <mergeCell ref="GLH238:GLH239"/>
    <mergeCell ref="GLI238:GLI239"/>
    <mergeCell ref="GLJ238:GLJ239"/>
    <mergeCell ref="GLK238:GLK239"/>
    <mergeCell ref="GLL238:GLL239"/>
    <mergeCell ref="GLM238:GLM239"/>
    <mergeCell ref="GLN238:GLN239"/>
    <mergeCell ref="GLO238:GLO239"/>
    <mergeCell ref="GLP238:GLP239"/>
    <mergeCell ref="GLQ238:GLQ239"/>
    <mergeCell ref="GLR238:GLR239"/>
    <mergeCell ref="GLS238:GLS239"/>
    <mergeCell ref="GNB238:GNB239"/>
    <mergeCell ref="GNC238:GNC239"/>
    <mergeCell ref="GND238:GND239"/>
    <mergeCell ref="GNE238:GNE239"/>
    <mergeCell ref="GNF238:GNF239"/>
    <mergeCell ref="GNG238:GNG239"/>
    <mergeCell ref="GNH238:GNH239"/>
    <mergeCell ref="GNI238:GNI239"/>
    <mergeCell ref="GNJ238:GNJ239"/>
    <mergeCell ref="GNK238:GNK239"/>
    <mergeCell ref="GNL238:GNL239"/>
    <mergeCell ref="GNM238:GNM239"/>
    <mergeCell ref="GNN238:GNN239"/>
    <mergeCell ref="GNO238:GNO239"/>
    <mergeCell ref="GNP238:GNP239"/>
    <mergeCell ref="GNQ238:GNQ239"/>
    <mergeCell ref="GNR238:GNR239"/>
    <mergeCell ref="GMK238:GMK239"/>
    <mergeCell ref="GML238:GML239"/>
    <mergeCell ref="GMM238:GMM239"/>
    <mergeCell ref="GMN238:GMN239"/>
    <mergeCell ref="GMO238:GMO239"/>
    <mergeCell ref="GMP238:GMP239"/>
    <mergeCell ref="GMQ238:GMQ239"/>
    <mergeCell ref="GMR238:GMR239"/>
    <mergeCell ref="GMS238:GMS239"/>
    <mergeCell ref="GMT238:GMT239"/>
    <mergeCell ref="GMU238:GMU239"/>
    <mergeCell ref="GMV238:GMV239"/>
    <mergeCell ref="GMW238:GMW239"/>
    <mergeCell ref="GMX238:GMX239"/>
    <mergeCell ref="GMY238:GMY239"/>
    <mergeCell ref="GMZ238:GMZ239"/>
    <mergeCell ref="GNA238:GNA239"/>
    <mergeCell ref="GOJ238:GOJ239"/>
    <mergeCell ref="GOK238:GOK239"/>
    <mergeCell ref="GOL238:GOL239"/>
    <mergeCell ref="GOM238:GOM239"/>
    <mergeCell ref="GON238:GON239"/>
    <mergeCell ref="GOO238:GOO239"/>
    <mergeCell ref="GOP238:GOP239"/>
    <mergeCell ref="GOQ238:GOQ239"/>
    <mergeCell ref="GOR238:GOR239"/>
    <mergeCell ref="GOS238:GOS239"/>
    <mergeCell ref="GOT238:GOT239"/>
    <mergeCell ref="GOU238:GOU239"/>
    <mergeCell ref="GOV238:GOV239"/>
    <mergeCell ref="GOW238:GOW239"/>
    <mergeCell ref="GOX238:GOX239"/>
    <mergeCell ref="GOY238:GOY239"/>
    <mergeCell ref="GOZ238:GOZ239"/>
    <mergeCell ref="GNS238:GNS239"/>
    <mergeCell ref="GNT238:GNT239"/>
    <mergeCell ref="GNU238:GNU239"/>
    <mergeCell ref="GNV238:GNV239"/>
    <mergeCell ref="GNW238:GNW239"/>
    <mergeCell ref="GNX238:GNX239"/>
    <mergeCell ref="GNY238:GNY239"/>
    <mergeCell ref="GNZ238:GNZ239"/>
    <mergeCell ref="GOA238:GOA239"/>
    <mergeCell ref="GOB238:GOB239"/>
    <mergeCell ref="GOC238:GOC239"/>
    <mergeCell ref="GOD238:GOD239"/>
    <mergeCell ref="GOE238:GOE239"/>
    <mergeCell ref="GOF238:GOF239"/>
    <mergeCell ref="GOG238:GOG239"/>
    <mergeCell ref="GOH238:GOH239"/>
    <mergeCell ref="GOI238:GOI239"/>
    <mergeCell ref="GPR238:GPR239"/>
    <mergeCell ref="GPS238:GPS239"/>
    <mergeCell ref="GPT238:GPT239"/>
    <mergeCell ref="GPU238:GPU239"/>
    <mergeCell ref="GPV238:GPV239"/>
    <mergeCell ref="GPW238:GPW239"/>
    <mergeCell ref="GPX238:GPX239"/>
    <mergeCell ref="GPY238:GPY239"/>
    <mergeCell ref="GPZ238:GPZ239"/>
    <mergeCell ref="GQA238:GQA239"/>
    <mergeCell ref="GQB238:GQB239"/>
    <mergeCell ref="GQC238:GQC239"/>
    <mergeCell ref="GQD238:GQD239"/>
    <mergeCell ref="GQE238:GQE239"/>
    <mergeCell ref="GQF238:GQF239"/>
    <mergeCell ref="GQG238:GQG239"/>
    <mergeCell ref="GQH238:GQH239"/>
    <mergeCell ref="GPA238:GPA239"/>
    <mergeCell ref="GPB238:GPB239"/>
    <mergeCell ref="GPC238:GPC239"/>
    <mergeCell ref="GPD238:GPD239"/>
    <mergeCell ref="GPE238:GPE239"/>
    <mergeCell ref="GPF238:GPF239"/>
    <mergeCell ref="GPG238:GPG239"/>
    <mergeCell ref="GPH238:GPH239"/>
    <mergeCell ref="GPI238:GPI239"/>
    <mergeCell ref="GPJ238:GPJ239"/>
    <mergeCell ref="GPK238:GPK239"/>
    <mergeCell ref="GPL238:GPL239"/>
    <mergeCell ref="GPM238:GPM239"/>
    <mergeCell ref="GPN238:GPN239"/>
    <mergeCell ref="GPO238:GPO239"/>
    <mergeCell ref="GPP238:GPP239"/>
    <mergeCell ref="GPQ238:GPQ239"/>
    <mergeCell ref="GQZ238:GQZ239"/>
    <mergeCell ref="GRA238:GRA239"/>
    <mergeCell ref="GRB238:GRB239"/>
    <mergeCell ref="GRC238:GRC239"/>
    <mergeCell ref="GRD238:GRD239"/>
    <mergeCell ref="GRE238:GRE239"/>
    <mergeCell ref="GRF238:GRF239"/>
    <mergeCell ref="GRG238:GRG239"/>
    <mergeCell ref="GRH238:GRH239"/>
    <mergeCell ref="GRI238:GRI239"/>
    <mergeCell ref="GRJ238:GRJ239"/>
    <mergeCell ref="GRK238:GRK239"/>
    <mergeCell ref="GRL238:GRL239"/>
    <mergeCell ref="GRM238:GRM239"/>
    <mergeCell ref="GRN238:GRN239"/>
    <mergeCell ref="GRO238:GRO239"/>
    <mergeCell ref="GRP238:GRP239"/>
    <mergeCell ref="GQI238:GQI239"/>
    <mergeCell ref="GQJ238:GQJ239"/>
    <mergeCell ref="GQK238:GQK239"/>
    <mergeCell ref="GQL238:GQL239"/>
    <mergeCell ref="GQM238:GQM239"/>
    <mergeCell ref="GQN238:GQN239"/>
    <mergeCell ref="GQO238:GQO239"/>
    <mergeCell ref="GQP238:GQP239"/>
    <mergeCell ref="GQQ238:GQQ239"/>
    <mergeCell ref="GQR238:GQR239"/>
    <mergeCell ref="GQS238:GQS239"/>
    <mergeCell ref="GQT238:GQT239"/>
    <mergeCell ref="GQU238:GQU239"/>
    <mergeCell ref="GQV238:GQV239"/>
    <mergeCell ref="GQW238:GQW239"/>
    <mergeCell ref="GQX238:GQX239"/>
    <mergeCell ref="GQY238:GQY239"/>
    <mergeCell ref="GSH238:GSH239"/>
    <mergeCell ref="GSI238:GSI239"/>
    <mergeCell ref="GSJ238:GSJ239"/>
    <mergeCell ref="GSK238:GSK239"/>
    <mergeCell ref="GSL238:GSL239"/>
    <mergeCell ref="GSM238:GSM239"/>
    <mergeCell ref="GSN238:GSN239"/>
    <mergeCell ref="GSO238:GSO239"/>
    <mergeCell ref="GSP238:GSP239"/>
    <mergeCell ref="GSQ238:GSQ239"/>
    <mergeCell ref="GSR238:GSR239"/>
    <mergeCell ref="GSS238:GSS239"/>
    <mergeCell ref="GST238:GST239"/>
    <mergeCell ref="GSU238:GSU239"/>
    <mergeCell ref="GSV238:GSV239"/>
    <mergeCell ref="GSW238:GSW239"/>
    <mergeCell ref="GSX238:GSX239"/>
    <mergeCell ref="GRQ238:GRQ239"/>
    <mergeCell ref="GRR238:GRR239"/>
    <mergeCell ref="GRS238:GRS239"/>
    <mergeCell ref="GRT238:GRT239"/>
    <mergeCell ref="GRU238:GRU239"/>
    <mergeCell ref="GRV238:GRV239"/>
    <mergeCell ref="GRW238:GRW239"/>
    <mergeCell ref="GRX238:GRX239"/>
    <mergeCell ref="GRY238:GRY239"/>
    <mergeCell ref="GRZ238:GRZ239"/>
    <mergeCell ref="GSA238:GSA239"/>
    <mergeCell ref="GSB238:GSB239"/>
    <mergeCell ref="GSC238:GSC239"/>
    <mergeCell ref="GSD238:GSD239"/>
    <mergeCell ref="GSE238:GSE239"/>
    <mergeCell ref="GSF238:GSF239"/>
    <mergeCell ref="GSG238:GSG239"/>
    <mergeCell ref="GTP238:GTP239"/>
    <mergeCell ref="GTQ238:GTQ239"/>
    <mergeCell ref="GTR238:GTR239"/>
    <mergeCell ref="GTS238:GTS239"/>
    <mergeCell ref="GTT238:GTT239"/>
    <mergeCell ref="GTU238:GTU239"/>
    <mergeCell ref="GTV238:GTV239"/>
    <mergeCell ref="GTW238:GTW239"/>
    <mergeCell ref="GTX238:GTX239"/>
    <mergeCell ref="GTY238:GTY239"/>
    <mergeCell ref="GTZ238:GTZ239"/>
    <mergeCell ref="GUA238:GUA239"/>
    <mergeCell ref="GUB238:GUB239"/>
    <mergeCell ref="GUC238:GUC239"/>
    <mergeCell ref="GUD238:GUD239"/>
    <mergeCell ref="GUE238:GUE239"/>
    <mergeCell ref="GUF238:GUF239"/>
    <mergeCell ref="GSY238:GSY239"/>
    <mergeCell ref="GSZ238:GSZ239"/>
    <mergeCell ref="GTA238:GTA239"/>
    <mergeCell ref="GTB238:GTB239"/>
    <mergeCell ref="GTC238:GTC239"/>
    <mergeCell ref="GTD238:GTD239"/>
    <mergeCell ref="GTE238:GTE239"/>
    <mergeCell ref="GTF238:GTF239"/>
    <mergeCell ref="GTG238:GTG239"/>
    <mergeCell ref="GTH238:GTH239"/>
    <mergeCell ref="GTI238:GTI239"/>
    <mergeCell ref="GTJ238:GTJ239"/>
    <mergeCell ref="GTK238:GTK239"/>
    <mergeCell ref="GTL238:GTL239"/>
    <mergeCell ref="GTM238:GTM239"/>
    <mergeCell ref="GTN238:GTN239"/>
    <mergeCell ref="GTO238:GTO239"/>
    <mergeCell ref="GUX238:GUX239"/>
    <mergeCell ref="GUY238:GUY239"/>
    <mergeCell ref="GUZ238:GUZ239"/>
    <mergeCell ref="GVA238:GVA239"/>
    <mergeCell ref="GVB238:GVB239"/>
    <mergeCell ref="GVC238:GVC239"/>
    <mergeCell ref="GVD238:GVD239"/>
    <mergeCell ref="GVE238:GVE239"/>
    <mergeCell ref="GVF238:GVF239"/>
    <mergeCell ref="GVG238:GVG239"/>
    <mergeCell ref="GVH238:GVH239"/>
    <mergeCell ref="GVI238:GVI239"/>
    <mergeCell ref="GVJ238:GVJ239"/>
    <mergeCell ref="GVK238:GVK239"/>
    <mergeCell ref="GVL238:GVL239"/>
    <mergeCell ref="GVM238:GVM239"/>
    <mergeCell ref="GVN238:GVN239"/>
    <mergeCell ref="GUG238:GUG239"/>
    <mergeCell ref="GUH238:GUH239"/>
    <mergeCell ref="GUI238:GUI239"/>
    <mergeCell ref="GUJ238:GUJ239"/>
    <mergeCell ref="GUK238:GUK239"/>
    <mergeCell ref="GUL238:GUL239"/>
    <mergeCell ref="GUM238:GUM239"/>
    <mergeCell ref="GUN238:GUN239"/>
    <mergeCell ref="GUO238:GUO239"/>
    <mergeCell ref="GUP238:GUP239"/>
    <mergeCell ref="GUQ238:GUQ239"/>
    <mergeCell ref="GUR238:GUR239"/>
    <mergeCell ref="GUS238:GUS239"/>
    <mergeCell ref="GUT238:GUT239"/>
    <mergeCell ref="GUU238:GUU239"/>
    <mergeCell ref="GUV238:GUV239"/>
    <mergeCell ref="GUW238:GUW239"/>
    <mergeCell ref="GWF238:GWF239"/>
    <mergeCell ref="GWG238:GWG239"/>
    <mergeCell ref="GWH238:GWH239"/>
    <mergeCell ref="GWI238:GWI239"/>
    <mergeCell ref="GWJ238:GWJ239"/>
    <mergeCell ref="GWK238:GWK239"/>
    <mergeCell ref="GWL238:GWL239"/>
    <mergeCell ref="GWM238:GWM239"/>
    <mergeCell ref="GWN238:GWN239"/>
    <mergeCell ref="GWO238:GWO239"/>
    <mergeCell ref="GWP238:GWP239"/>
    <mergeCell ref="GWQ238:GWQ239"/>
    <mergeCell ref="GWR238:GWR239"/>
    <mergeCell ref="GWS238:GWS239"/>
    <mergeCell ref="GWT238:GWT239"/>
    <mergeCell ref="GWU238:GWU239"/>
    <mergeCell ref="GWV238:GWV239"/>
    <mergeCell ref="GVO238:GVO239"/>
    <mergeCell ref="GVP238:GVP239"/>
    <mergeCell ref="GVQ238:GVQ239"/>
    <mergeCell ref="GVR238:GVR239"/>
    <mergeCell ref="GVS238:GVS239"/>
    <mergeCell ref="GVT238:GVT239"/>
    <mergeCell ref="GVU238:GVU239"/>
    <mergeCell ref="GVV238:GVV239"/>
    <mergeCell ref="GVW238:GVW239"/>
    <mergeCell ref="GVX238:GVX239"/>
    <mergeCell ref="GVY238:GVY239"/>
    <mergeCell ref="GVZ238:GVZ239"/>
    <mergeCell ref="GWA238:GWA239"/>
    <mergeCell ref="GWB238:GWB239"/>
    <mergeCell ref="GWC238:GWC239"/>
    <mergeCell ref="GWD238:GWD239"/>
    <mergeCell ref="GWE238:GWE239"/>
    <mergeCell ref="GXN238:GXN239"/>
    <mergeCell ref="GXO238:GXO239"/>
    <mergeCell ref="GXP238:GXP239"/>
    <mergeCell ref="GXQ238:GXQ239"/>
    <mergeCell ref="GXR238:GXR239"/>
    <mergeCell ref="GXS238:GXS239"/>
    <mergeCell ref="GXT238:GXT239"/>
    <mergeCell ref="GXU238:GXU239"/>
    <mergeCell ref="GXV238:GXV239"/>
    <mergeCell ref="GXW238:GXW239"/>
    <mergeCell ref="GXX238:GXX239"/>
    <mergeCell ref="GXY238:GXY239"/>
    <mergeCell ref="GXZ238:GXZ239"/>
    <mergeCell ref="GYA238:GYA239"/>
    <mergeCell ref="GYB238:GYB239"/>
    <mergeCell ref="GYC238:GYC239"/>
    <mergeCell ref="GYD238:GYD239"/>
    <mergeCell ref="GWW238:GWW239"/>
    <mergeCell ref="GWX238:GWX239"/>
    <mergeCell ref="GWY238:GWY239"/>
    <mergeCell ref="GWZ238:GWZ239"/>
    <mergeCell ref="GXA238:GXA239"/>
    <mergeCell ref="GXB238:GXB239"/>
    <mergeCell ref="GXC238:GXC239"/>
    <mergeCell ref="GXD238:GXD239"/>
    <mergeCell ref="GXE238:GXE239"/>
    <mergeCell ref="GXF238:GXF239"/>
    <mergeCell ref="GXG238:GXG239"/>
    <mergeCell ref="GXH238:GXH239"/>
    <mergeCell ref="GXI238:GXI239"/>
    <mergeCell ref="GXJ238:GXJ239"/>
    <mergeCell ref="GXK238:GXK239"/>
    <mergeCell ref="GXL238:GXL239"/>
    <mergeCell ref="GXM238:GXM239"/>
    <mergeCell ref="GYV238:GYV239"/>
    <mergeCell ref="GYW238:GYW239"/>
    <mergeCell ref="GYX238:GYX239"/>
    <mergeCell ref="GYY238:GYY239"/>
    <mergeCell ref="GYZ238:GYZ239"/>
    <mergeCell ref="GZA238:GZA239"/>
    <mergeCell ref="GZB238:GZB239"/>
    <mergeCell ref="GZC238:GZC239"/>
    <mergeCell ref="GZD238:GZD239"/>
    <mergeCell ref="GZE238:GZE239"/>
    <mergeCell ref="GZF238:GZF239"/>
    <mergeCell ref="GZG238:GZG239"/>
    <mergeCell ref="GZH238:GZH239"/>
    <mergeCell ref="GZI238:GZI239"/>
    <mergeCell ref="GZJ238:GZJ239"/>
    <mergeCell ref="GZK238:GZK239"/>
    <mergeCell ref="GZL238:GZL239"/>
    <mergeCell ref="GYE238:GYE239"/>
    <mergeCell ref="GYF238:GYF239"/>
    <mergeCell ref="GYG238:GYG239"/>
    <mergeCell ref="GYH238:GYH239"/>
    <mergeCell ref="GYI238:GYI239"/>
    <mergeCell ref="GYJ238:GYJ239"/>
    <mergeCell ref="GYK238:GYK239"/>
    <mergeCell ref="GYL238:GYL239"/>
    <mergeCell ref="GYM238:GYM239"/>
    <mergeCell ref="GYN238:GYN239"/>
    <mergeCell ref="GYO238:GYO239"/>
    <mergeCell ref="GYP238:GYP239"/>
    <mergeCell ref="GYQ238:GYQ239"/>
    <mergeCell ref="GYR238:GYR239"/>
    <mergeCell ref="GYS238:GYS239"/>
    <mergeCell ref="GYT238:GYT239"/>
    <mergeCell ref="GYU238:GYU239"/>
    <mergeCell ref="HAD238:HAD239"/>
    <mergeCell ref="HAE238:HAE239"/>
    <mergeCell ref="HAF238:HAF239"/>
    <mergeCell ref="HAG238:HAG239"/>
    <mergeCell ref="HAH238:HAH239"/>
    <mergeCell ref="HAI238:HAI239"/>
    <mergeCell ref="HAJ238:HAJ239"/>
    <mergeCell ref="HAK238:HAK239"/>
    <mergeCell ref="HAL238:HAL239"/>
    <mergeCell ref="HAM238:HAM239"/>
    <mergeCell ref="HAN238:HAN239"/>
    <mergeCell ref="HAO238:HAO239"/>
    <mergeCell ref="HAP238:HAP239"/>
    <mergeCell ref="HAQ238:HAQ239"/>
    <mergeCell ref="HAR238:HAR239"/>
    <mergeCell ref="HAS238:HAS239"/>
    <mergeCell ref="HAT238:HAT239"/>
    <mergeCell ref="GZM238:GZM239"/>
    <mergeCell ref="GZN238:GZN239"/>
    <mergeCell ref="GZO238:GZO239"/>
    <mergeCell ref="GZP238:GZP239"/>
    <mergeCell ref="GZQ238:GZQ239"/>
    <mergeCell ref="GZR238:GZR239"/>
    <mergeCell ref="GZS238:GZS239"/>
    <mergeCell ref="GZT238:GZT239"/>
    <mergeCell ref="GZU238:GZU239"/>
    <mergeCell ref="GZV238:GZV239"/>
    <mergeCell ref="GZW238:GZW239"/>
    <mergeCell ref="GZX238:GZX239"/>
    <mergeCell ref="GZY238:GZY239"/>
    <mergeCell ref="GZZ238:GZZ239"/>
    <mergeCell ref="HAA238:HAA239"/>
    <mergeCell ref="HAB238:HAB239"/>
    <mergeCell ref="HAC238:HAC239"/>
    <mergeCell ref="HBL238:HBL239"/>
    <mergeCell ref="HBM238:HBM239"/>
    <mergeCell ref="HBN238:HBN239"/>
    <mergeCell ref="HBO238:HBO239"/>
    <mergeCell ref="HBP238:HBP239"/>
    <mergeCell ref="HBQ238:HBQ239"/>
    <mergeCell ref="HBR238:HBR239"/>
    <mergeCell ref="HBS238:HBS239"/>
    <mergeCell ref="HBT238:HBT239"/>
    <mergeCell ref="HBU238:HBU239"/>
    <mergeCell ref="HBV238:HBV239"/>
    <mergeCell ref="HBW238:HBW239"/>
    <mergeCell ref="HBX238:HBX239"/>
    <mergeCell ref="HBY238:HBY239"/>
    <mergeCell ref="HBZ238:HBZ239"/>
    <mergeCell ref="HCA238:HCA239"/>
    <mergeCell ref="HCB238:HCB239"/>
    <mergeCell ref="HAU238:HAU239"/>
    <mergeCell ref="HAV238:HAV239"/>
    <mergeCell ref="HAW238:HAW239"/>
    <mergeCell ref="HAX238:HAX239"/>
    <mergeCell ref="HAY238:HAY239"/>
    <mergeCell ref="HAZ238:HAZ239"/>
    <mergeCell ref="HBA238:HBA239"/>
    <mergeCell ref="HBB238:HBB239"/>
    <mergeCell ref="HBC238:HBC239"/>
    <mergeCell ref="HBD238:HBD239"/>
    <mergeCell ref="HBE238:HBE239"/>
    <mergeCell ref="HBF238:HBF239"/>
    <mergeCell ref="HBG238:HBG239"/>
    <mergeCell ref="HBH238:HBH239"/>
    <mergeCell ref="HBI238:HBI239"/>
    <mergeCell ref="HBJ238:HBJ239"/>
    <mergeCell ref="HBK238:HBK239"/>
    <mergeCell ref="HCT238:HCT239"/>
    <mergeCell ref="HCU238:HCU239"/>
    <mergeCell ref="HCV238:HCV239"/>
    <mergeCell ref="HCW238:HCW239"/>
    <mergeCell ref="HCX238:HCX239"/>
    <mergeCell ref="HCY238:HCY239"/>
    <mergeCell ref="HCZ238:HCZ239"/>
    <mergeCell ref="HDA238:HDA239"/>
    <mergeCell ref="HDB238:HDB239"/>
    <mergeCell ref="HDC238:HDC239"/>
    <mergeCell ref="HDD238:HDD239"/>
    <mergeCell ref="HDE238:HDE239"/>
    <mergeCell ref="HDF238:HDF239"/>
    <mergeCell ref="HDG238:HDG239"/>
    <mergeCell ref="HDH238:HDH239"/>
    <mergeCell ref="HDI238:HDI239"/>
    <mergeCell ref="HDJ238:HDJ239"/>
    <mergeCell ref="HCC238:HCC239"/>
    <mergeCell ref="HCD238:HCD239"/>
    <mergeCell ref="HCE238:HCE239"/>
    <mergeCell ref="HCF238:HCF239"/>
    <mergeCell ref="HCG238:HCG239"/>
    <mergeCell ref="HCH238:HCH239"/>
    <mergeCell ref="HCI238:HCI239"/>
    <mergeCell ref="HCJ238:HCJ239"/>
    <mergeCell ref="HCK238:HCK239"/>
    <mergeCell ref="HCL238:HCL239"/>
    <mergeCell ref="HCM238:HCM239"/>
    <mergeCell ref="HCN238:HCN239"/>
    <mergeCell ref="HCO238:HCO239"/>
    <mergeCell ref="HCP238:HCP239"/>
    <mergeCell ref="HCQ238:HCQ239"/>
    <mergeCell ref="HCR238:HCR239"/>
    <mergeCell ref="HCS238:HCS239"/>
    <mergeCell ref="HEB238:HEB239"/>
    <mergeCell ref="HEC238:HEC239"/>
    <mergeCell ref="HED238:HED239"/>
    <mergeCell ref="HEE238:HEE239"/>
    <mergeCell ref="HEF238:HEF239"/>
    <mergeCell ref="HEG238:HEG239"/>
    <mergeCell ref="HEH238:HEH239"/>
    <mergeCell ref="HEI238:HEI239"/>
    <mergeCell ref="HEJ238:HEJ239"/>
    <mergeCell ref="HEK238:HEK239"/>
    <mergeCell ref="HEL238:HEL239"/>
    <mergeCell ref="HEM238:HEM239"/>
    <mergeCell ref="HEN238:HEN239"/>
    <mergeCell ref="HEO238:HEO239"/>
    <mergeCell ref="HEP238:HEP239"/>
    <mergeCell ref="HEQ238:HEQ239"/>
    <mergeCell ref="HER238:HER239"/>
    <mergeCell ref="HDK238:HDK239"/>
    <mergeCell ref="HDL238:HDL239"/>
    <mergeCell ref="HDM238:HDM239"/>
    <mergeCell ref="HDN238:HDN239"/>
    <mergeCell ref="HDO238:HDO239"/>
    <mergeCell ref="HDP238:HDP239"/>
    <mergeCell ref="HDQ238:HDQ239"/>
    <mergeCell ref="HDR238:HDR239"/>
    <mergeCell ref="HDS238:HDS239"/>
    <mergeCell ref="HDT238:HDT239"/>
    <mergeCell ref="HDU238:HDU239"/>
    <mergeCell ref="HDV238:HDV239"/>
    <mergeCell ref="HDW238:HDW239"/>
    <mergeCell ref="HDX238:HDX239"/>
    <mergeCell ref="HDY238:HDY239"/>
    <mergeCell ref="HDZ238:HDZ239"/>
    <mergeCell ref="HEA238:HEA239"/>
    <mergeCell ref="HFJ238:HFJ239"/>
    <mergeCell ref="HFK238:HFK239"/>
    <mergeCell ref="HFL238:HFL239"/>
    <mergeCell ref="HFM238:HFM239"/>
    <mergeCell ref="HFN238:HFN239"/>
    <mergeCell ref="HFO238:HFO239"/>
    <mergeCell ref="HFP238:HFP239"/>
    <mergeCell ref="HFQ238:HFQ239"/>
    <mergeCell ref="HFR238:HFR239"/>
    <mergeCell ref="HFS238:HFS239"/>
    <mergeCell ref="HFT238:HFT239"/>
    <mergeCell ref="HFU238:HFU239"/>
    <mergeCell ref="HFV238:HFV239"/>
    <mergeCell ref="HFW238:HFW239"/>
    <mergeCell ref="HFX238:HFX239"/>
    <mergeCell ref="HFY238:HFY239"/>
    <mergeCell ref="HFZ238:HFZ239"/>
    <mergeCell ref="HES238:HES239"/>
    <mergeCell ref="HET238:HET239"/>
    <mergeCell ref="HEU238:HEU239"/>
    <mergeCell ref="HEV238:HEV239"/>
    <mergeCell ref="HEW238:HEW239"/>
    <mergeCell ref="HEX238:HEX239"/>
    <mergeCell ref="HEY238:HEY239"/>
    <mergeCell ref="HEZ238:HEZ239"/>
    <mergeCell ref="HFA238:HFA239"/>
    <mergeCell ref="HFB238:HFB239"/>
    <mergeCell ref="HFC238:HFC239"/>
    <mergeCell ref="HFD238:HFD239"/>
    <mergeCell ref="HFE238:HFE239"/>
    <mergeCell ref="HFF238:HFF239"/>
    <mergeCell ref="HFG238:HFG239"/>
    <mergeCell ref="HFH238:HFH239"/>
    <mergeCell ref="HFI238:HFI239"/>
    <mergeCell ref="HGR238:HGR239"/>
    <mergeCell ref="HGS238:HGS239"/>
    <mergeCell ref="HGT238:HGT239"/>
    <mergeCell ref="HGU238:HGU239"/>
    <mergeCell ref="HGV238:HGV239"/>
    <mergeCell ref="HGW238:HGW239"/>
    <mergeCell ref="HGX238:HGX239"/>
    <mergeCell ref="HGY238:HGY239"/>
    <mergeCell ref="HGZ238:HGZ239"/>
    <mergeCell ref="HHA238:HHA239"/>
    <mergeCell ref="HHB238:HHB239"/>
    <mergeCell ref="HHC238:HHC239"/>
    <mergeCell ref="HHD238:HHD239"/>
    <mergeCell ref="HHE238:HHE239"/>
    <mergeCell ref="HHF238:HHF239"/>
    <mergeCell ref="HHG238:HHG239"/>
    <mergeCell ref="HHH238:HHH239"/>
    <mergeCell ref="HGA238:HGA239"/>
    <mergeCell ref="HGB238:HGB239"/>
    <mergeCell ref="HGC238:HGC239"/>
    <mergeCell ref="HGD238:HGD239"/>
    <mergeCell ref="HGE238:HGE239"/>
    <mergeCell ref="HGF238:HGF239"/>
    <mergeCell ref="HGG238:HGG239"/>
    <mergeCell ref="HGH238:HGH239"/>
    <mergeCell ref="HGI238:HGI239"/>
    <mergeCell ref="HGJ238:HGJ239"/>
    <mergeCell ref="HGK238:HGK239"/>
    <mergeCell ref="HGL238:HGL239"/>
    <mergeCell ref="HGM238:HGM239"/>
    <mergeCell ref="HGN238:HGN239"/>
    <mergeCell ref="HGO238:HGO239"/>
    <mergeCell ref="HGP238:HGP239"/>
    <mergeCell ref="HGQ238:HGQ239"/>
    <mergeCell ref="HHZ238:HHZ239"/>
    <mergeCell ref="HIA238:HIA239"/>
    <mergeCell ref="HIB238:HIB239"/>
    <mergeCell ref="HIC238:HIC239"/>
    <mergeCell ref="HID238:HID239"/>
    <mergeCell ref="HIE238:HIE239"/>
    <mergeCell ref="HIF238:HIF239"/>
    <mergeCell ref="HIG238:HIG239"/>
    <mergeCell ref="HIH238:HIH239"/>
    <mergeCell ref="HII238:HII239"/>
    <mergeCell ref="HIJ238:HIJ239"/>
    <mergeCell ref="HIK238:HIK239"/>
    <mergeCell ref="HIL238:HIL239"/>
    <mergeCell ref="HIM238:HIM239"/>
    <mergeCell ref="HIN238:HIN239"/>
    <mergeCell ref="HIO238:HIO239"/>
    <mergeCell ref="HIP238:HIP239"/>
    <mergeCell ref="HHI238:HHI239"/>
    <mergeCell ref="HHJ238:HHJ239"/>
    <mergeCell ref="HHK238:HHK239"/>
    <mergeCell ref="HHL238:HHL239"/>
    <mergeCell ref="HHM238:HHM239"/>
    <mergeCell ref="HHN238:HHN239"/>
    <mergeCell ref="HHO238:HHO239"/>
    <mergeCell ref="HHP238:HHP239"/>
    <mergeCell ref="HHQ238:HHQ239"/>
    <mergeCell ref="HHR238:HHR239"/>
    <mergeCell ref="HHS238:HHS239"/>
    <mergeCell ref="HHT238:HHT239"/>
    <mergeCell ref="HHU238:HHU239"/>
    <mergeCell ref="HHV238:HHV239"/>
    <mergeCell ref="HHW238:HHW239"/>
    <mergeCell ref="HHX238:HHX239"/>
    <mergeCell ref="HHY238:HHY239"/>
    <mergeCell ref="HJH238:HJH239"/>
    <mergeCell ref="HJI238:HJI239"/>
    <mergeCell ref="HJJ238:HJJ239"/>
    <mergeCell ref="HJK238:HJK239"/>
    <mergeCell ref="HJL238:HJL239"/>
    <mergeCell ref="HJM238:HJM239"/>
    <mergeCell ref="HJN238:HJN239"/>
    <mergeCell ref="HJO238:HJO239"/>
    <mergeCell ref="HJP238:HJP239"/>
    <mergeCell ref="HJQ238:HJQ239"/>
    <mergeCell ref="HJR238:HJR239"/>
    <mergeCell ref="HJS238:HJS239"/>
    <mergeCell ref="HJT238:HJT239"/>
    <mergeCell ref="HJU238:HJU239"/>
    <mergeCell ref="HJV238:HJV239"/>
    <mergeCell ref="HJW238:HJW239"/>
    <mergeCell ref="HJX238:HJX239"/>
    <mergeCell ref="HIQ238:HIQ239"/>
    <mergeCell ref="HIR238:HIR239"/>
    <mergeCell ref="HIS238:HIS239"/>
    <mergeCell ref="HIT238:HIT239"/>
    <mergeCell ref="HIU238:HIU239"/>
    <mergeCell ref="HIV238:HIV239"/>
    <mergeCell ref="HIW238:HIW239"/>
    <mergeCell ref="HIX238:HIX239"/>
    <mergeCell ref="HIY238:HIY239"/>
    <mergeCell ref="HIZ238:HIZ239"/>
    <mergeCell ref="HJA238:HJA239"/>
    <mergeCell ref="HJB238:HJB239"/>
    <mergeCell ref="HJC238:HJC239"/>
    <mergeCell ref="HJD238:HJD239"/>
    <mergeCell ref="HJE238:HJE239"/>
    <mergeCell ref="HJF238:HJF239"/>
    <mergeCell ref="HJG238:HJG239"/>
    <mergeCell ref="HKP238:HKP239"/>
    <mergeCell ref="HKQ238:HKQ239"/>
    <mergeCell ref="HKR238:HKR239"/>
    <mergeCell ref="HKS238:HKS239"/>
    <mergeCell ref="HKT238:HKT239"/>
    <mergeCell ref="HKU238:HKU239"/>
    <mergeCell ref="HKV238:HKV239"/>
    <mergeCell ref="HKW238:HKW239"/>
    <mergeCell ref="HKX238:HKX239"/>
    <mergeCell ref="HKY238:HKY239"/>
    <mergeCell ref="HKZ238:HKZ239"/>
    <mergeCell ref="HLA238:HLA239"/>
    <mergeCell ref="HLB238:HLB239"/>
    <mergeCell ref="HLC238:HLC239"/>
    <mergeCell ref="HLD238:HLD239"/>
    <mergeCell ref="HLE238:HLE239"/>
    <mergeCell ref="HLF238:HLF239"/>
    <mergeCell ref="HJY238:HJY239"/>
    <mergeCell ref="HJZ238:HJZ239"/>
    <mergeCell ref="HKA238:HKA239"/>
    <mergeCell ref="HKB238:HKB239"/>
    <mergeCell ref="HKC238:HKC239"/>
    <mergeCell ref="HKD238:HKD239"/>
    <mergeCell ref="HKE238:HKE239"/>
    <mergeCell ref="HKF238:HKF239"/>
    <mergeCell ref="HKG238:HKG239"/>
    <mergeCell ref="HKH238:HKH239"/>
    <mergeCell ref="HKI238:HKI239"/>
    <mergeCell ref="HKJ238:HKJ239"/>
    <mergeCell ref="HKK238:HKK239"/>
    <mergeCell ref="HKL238:HKL239"/>
    <mergeCell ref="HKM238:HKM239"/>
    <mergeCell ref="HKN238:HKN239"/>
    <mergeCell ref="HKO238:HKO239"/>
    <mergeCell ref="HLX238:HLX239"/>
    <mergeCell ref="HLY238:HLY239"/>
    <mergeCell ref="HLZ238:HLZ239"/>
    <mergeCell ref="HMA238:HMA239"/>
    <mergeCell ref="HMB238:HMB239"/>
    <mergeCell ref="HMC238:HMC239"/>
    <mergeCell ref="HMD238:HMD239"/>
    <mergeCell ref="HME238:HME239"/>
    <mergeCell ref="HMF238:HMF239"/>
    <mergeCell ref="HMG238:HMG239"/>
    <mergeCell ref="HMH238:HMH239"/>
    <mergeCell ref="HMI238:HMI239"/>
    <mergeCell ref="HMJ238:HMJ239"/>
    <mergeCell ref="HMK238:HMK239"/>
    <mergeCell ref="HML238:HML239"/>
    <mergeCell ref="HMM238:HMM239"/>
    <mergeCell ref="HMN238:HMN239"/>
    <mergeCell ref="HLG238:HLG239"/>
    <mergeCell ref="HLH238:HLH239"/>
    <mergeCell ref="HLI238:HLI239"/>
    <mergeCell ref="HLJ238:HLJ239"/>
    <mergeCell ref="HLK238:HLK239"/>
    <mergeCell ref="HLL238:HLL239"/>
    <mergeCell ref="HLM238:HLM239"/>
    <mergeCell ref="HLN238:HLN239"/>
    <mergeCell ref="HLO238:HLO239"/>
    <mergeCell ref="HLP238:HLP239"/>
    <mergeCell ref="HLQ238:HLQ239"/>
    <mergeCell ref="HLR238:HLR239"/>
    <mergeCell ref="HLS238:HLS239"/>
    <mergeCell ref="HLT238:HLT239"/>
    <mergeCell ref="HLU238:HLU239"/>
    <mergeCell ref="HLV238:HLV239"/>
    <mergeCell ref="HLW238:HLW239"/>
    <mergeCell ref="HNF238:HNF239"/>
    <mergeCell ref="HNG238:HNG239"/>
    <mergeCell ref="HNH238:HNH239"/>
    <mergeCell ref="HNI238:HNI239"/>
    <mergeCell ref="HNJ238:HNJ239"/>
    <mergeCell ref="HNK238:HNK239"/>
    <mergeCell ref="HNL238:HNL239"/>
    <mergeCell ref="HNM238:HNM239"/>
    <mergeCell ref="HNN238:HNN239"/>
    <mergeCell ref="HNO238:HNO239"/>
    <mergeCell ref="HNP238:HNP239"/>
    <mergeCell ref="HNQ238:HNQ239"/>
    <mergeCell ref="HNR238:HNR239"/>
    <mergeCell ref="HNS238:HNS239"/>
    <mergeCell ref="HNT238:HNT239"/>
    <mergeCell ref="HNU238:HNU239"/>
    <mergeCell ref="HNV238:HNV239"/>
    <mergeCell ref="HMO238:HMO239"/>
    <mergeCell ref="HMP238:HMP239"/>
    <mergeCell ref="HMQ238:HMQ239"/>
    <mergeCell ref="HMR238:HMR239"/>
    <mergeCell ref="HMS238:HMS239"/>
    <mergeCell ref="HMT238:HMT239"/>
    <mergeCell ref="HMU238:HMU239"/>
    <mergeCell ref="HMV238:HMV239"/>
    <mergeCell ref="HMW238:HMW239"/>
    <mergeCell ref="HMX238:HMX239"/>
    <mergeCell ref="HMY238:HMY239"/>
    <mergeCell ref="HMZ238:HMZ239"/>
    <mergeCell ref="HNA238:HNA239"/>
    <mergeCell ref="HNB238:HNB239"/>
    <mergeCell ref="HNC238:HNC239"/>
    <mergeCell ref="HND238:HND239"/>
    <mergeCell ref="HNE238:HNE239"/>
    <mergeCell ref="HON238:HON239"/>
    <mergeCell ref="HOO238:HOO239"/>
    <mergeCell ref="HOP238:HOP239"/>
    <mergeCell ref="HOQ238:HOQ239"/>
    <mergeCell ref="HOR238:HOR239"/>
    <mergeCell ref="HOS238:HOS239"/>
    <mergeCell ref="HOT238:HOT239"/>
    <mergeCell ref="HOU238:HOU239"/>
    <mergeCell ref="HOV238:HOV239"/>
    <mergeCell ref="HOW238:HOW239"/>
    <mergeCell ref="HOX238:HOX239"/>
    <mergeCell ref="HOY238:HOY239"/>
    <mergeCell ref="HOZ238:HOZ239"/>
    <mergeCell ref="HPA238:HPA239"/>
    <mergeCell ref="HPB238:HPB239"/>
    <mergeCell ref="HPC238:HPC239"/>
    <mergeCell ref="HPD238:HPD239"/>
    <mergeCell ref="HNW238:HNW239"/>
    <mergeCell ref="HNX238:HNX239"/>
    <mergeCell ref="HNY238:HNY239"/>
    <mergeCell ref="HNZ238:HNZ239"/>
    <mergeCell ref="HOA238:HOA239"/>
    <mergeCell ref="HOB238:HOB239"/>
    <mergeCell ref="HOC238:HOC239"/>
    <mergeCell ref="HOD238:HOD239"/>
    <mergeCell ref="HOE238:HOE239"/>
    <mergeCell ref="HOF238:HOF239"/>
    <mergeCell ref="HOG238:HOG239"/>
    <mergeCell ref="HOH238:HOH239"/>
    <mergeCell ref="HOI238:HOI239"/>
    <mergeCell ref="HOJ238:HOJ239"/>
    <mergeCell ref="HOK238:HOK239"/>
    <mergeCell ref="HOL238:HOL239"/>
    <mergeCell ref="HOM238:HOM239"/>
    <mergeCell ref="HPV238:HPV239"/>
    <mergeCell ref="HPW238:HPW239"/>
    <mergeCell ref="HPX238:HPX239"/>
    <mergeCell ref="HPY238:HPY239"/>
    <mergeCell ref="HPZ238:HPZ239"/>
    <mergeCell ref="HQA238:HQA239"/>
    <mergeCell ref="HQB238:HQB239"/>
    <mergeCell ref="HQC238:HQC239"/>
    <mergeCell ref="HQD238:HQD239"/>
    <mergeCell ref="HQE238:HQE239"/>
    <mergeCell ref="HQF238:HQF239"/>
    <mergeCell ref="HQG238:HQG239"/>
    <mergeCell ref="HQH238:HQH239"/>
    <mergeCell ref="HQI238:HQI239"/>
    <mergeCell ref="HQJ238:HQJ239"/>
    <mergeCell ref="HQK238:HQK239"/>
    <mergeCell ref="HQL238:HQL239"/>
    <mergeCell ref="HPE238:HPE239"/>
    <mergeCell ref="HPF238:HPF239"/>
    <mergeCell ref="HPG238:HPG239"/>
    <mergeCell ref="HPH238:HPH239"/>
    <mergeCell ref="HPI238:HPI239"/>
    <mergeCell ref="HPJ238:HPJ239"/>
    <mergeCell ref="HPK238:HPK239"/>
    <mergeCell ref="HPL238:HPL239"/>
    <mergeCell ref="HPM238:HPM239"/>
    <mergeCell ref="HPN238:HPN239"/>
    <mergeCell ref="HPO238:HPO239"/>
    <mergeCell ref="HPP238:HPP239"/>
    <mergeCell ref="HPQ238:HPQ239"/>
    <mergeCell ref="HPR238:HPR239"/>
    <mergeCell ref="HPS238:HPS239"/>
    <mergeCell ref="HPT238:HPT239"/>
    <mergeCell ref="HPU238:HPU239"/>
    <mergeCell ref="HRD238:HRD239"/>
    <mergeCell ref="HRE238:HRE239"/>
    <mergeCell ref="HRF238:HRF239"/>
    <mergeCell ref="HRG238:HRG239"/>
    <mergeCell ref="HRH238:HRH239"/>
    <mergeCell ref="HRI238:HRI239"/>
    <mergeCell ref="HRJ238:HRJ239"/>
    <mergeCell ref="HRK238:HRK239"/>
    <mergeCell ref="HRL238:HRL239"/>
    <mergeCell ref="HRM238:HRM239"/>
    <mergeCell ref="HRN238:HRN239"/>
    <mergeCell ref="HRO238:HRO239"/>
    <mergeCell ref="HRP238:HRP239"/>
    <mergeCell ref="HRQ238:HRQ239"/>
    <mergeCell ref="HRR238:HRR239"/>
    <mergeCell ref="HRS238:HRS239"/>
    <mergeCell ref="HRT238:HRT239"/>
    <mergeCell ref="HQM238:HQM239"/>
    <mergeCell ref="HQN238:HQN239"/>
    <mergeCell ref="HQO238:HQO239"/>
    <mergeCell ref="HQP238:HQP239"/>
    <mergeCell ref="HQQ238:HQQ239"/>
    <mergeCell ref="HQR238:HQR239"/>
    <mergeCell ref="HQS238:HQS239"/>
    <mergeCell ref="HQT238:HQT239"/>
    <mergeCell ref="HQU238:HQU239"/>
    <mergeCell ref="HQV238:HQV239"/>
    <mergeCell ref="HQW238:HQW239"/>
    <mergeCell ref="HQX238:HQX239"/>
    <mergeCell ref="HQY238:HQY239"/>
    <mergeCell ref="HQZ238:HQZ239"/>
    <mergeCell ref="HRA238:HRA239"/>
    <mergeCell ref="HRB238:HRB239"/>
    <mergeCell ref="HRC238:HRC239"/>
    <mergeCell ref="HSL238:HSL239"/>
    <mergeCell ref="HSM238:HSM239"/>
    <mergeCell ref="HSN238:HSN239"/>
    <mergeCell ref="HSO238:HSO239"/>
    <mergeCell ref="HSP238:HSP239"/>
    <mergeCell ref="HSQ238:HSQ239"/>
    <mergeCell ref="HSR238:HSR239"/>
    <mergeCell ref="HSS238:HSS239"/>
    <mergeCell ref="HST238:HST239"/>
    <mergeCell ref="HSU238:HSU239"/>
    <mergeCell ref="HSV238:HSV239"/>
    <mergeCell ref="HSW238:HSW239"/>
    <mergeCell ref="HSX238:HSX239"/>
    <mergeCell ref="HSY238:HSY239"/>
    <mergeCell ref="HSZ238:HSZ239"/>
    <mergeCell ref="HTA238:HTA239"/>
    <mergeCell ref="HTB238:HTB239"/>
    <mergeCell ref="HRU238:HRU239"/>
    <mergeCell ref="HRV238:HRV239"/>
    <mergeCell ref="HRW238:HRW239"/>
    <mergeCell ref="HRX238:HRX239"/>
    <mergeCell ref="HRY238:HRY239"/>
    <mergeCell ref="HRZ238:HRZ239"/>
    <mergeCell ref="HSA238:HSA239"/>
    <mergeCell ref="HSB238:HSB239"/>
    <mergeCell ref="HSC238:HSC239"/>
    <mergeCell ref="HSD238:HSD239"/>
    <mergeCell ref="HSE238:HSE239"/>
    <mergeCell ref="HSF238:HSF239"/>
    <mergeCell ref="HSG238:HSG239"/>
    <mergeCell ref="HSH238:HSH239"/>
    <mergeCell ref="HSI238:HSI239"/>
    <mergeCell ref="HSJ238:HSJ239"/>
    <mergeCell ref="HSK238:HSK239"/>
    <mergeCell ref="HTT238:HTT239"/>
    <mergeCell ref="HTU238:HTU239"/>
    <mergeCell ref="HTV238:HTV239"/>
    <mergeCell ref="HTW238:HTW239"/>
    <mergeCell ref="HTX238:HTX239"/>
    <mergeCell ref="HTY238:HTY239"/>
    <mergeCell ref="HTZ238:HTZ239"/>
    <mergeCell ref="HUA238:HUA239"/>
    <mergeCell ref="HUB238:HUB239"/>
    <mergeCell ref="HUC238:HUC239"/>
    <mergeCell ref="HUD238:HUD239"/>
    <mergeCell ref="HUE238:HUE239"/>
    <mergeCell ref="HUF238:HUF239"/>
    <mergeCell ref="HUG238:HUG239"/>
    <mergeCell ref="HUH238:HUH239"/>
    <mergeCell ref="HUI238:HUI239"/>
    <mergeCell ref="HUJ238:HUJ239"/>
    <mergeCell ref="HTC238:HTC239"/>
    <mergeCell ref="HTD238:HTD239"/>
    <mergeCell ref="HTE238:HTE239"/>
    <mergeCell ref="HTF238:HTF239"/>
    <mergeCell ref="HTG238:HTG239"/>
    <mergeCell ref="HTH238:HTH239"/>
    <mergeCell ref="HTI238:HTI239"/>
    <mergeCell ref="HTJ238:HTJ239"/>
    <mergeCell ref="HTK238:HTK239"/>
    <mergeCell ref="HTL238:HTL239"/>
    <mergeCell ref="HTM238:HTM239"/>
    <mergeCell ref="HTN238:HTN239"/>
    <mergeCell ref="HTO238:HTO239"/>
    <mergeCell ref="HTP238:HTP239"/>
    <mergeCell ref="HTQ238:HTQ239"/>
    <mergeCell ref="HTR238:HTR239"/>
    <mergeCell ref="HTS238:HTS239"/>
    <mergeCell ref="HVB238:HVB239"/>
    <mergeCell ref="HVC238:HVC239"/>
    <mergeCell ref="HVD238:HVD239"/>
    <mergeCell ref="HVE238:HVE239"/>
    <mergeCell ref="HVF238:HVF239"/>
    <mergeCell ref="HVG238:HVG239"/>
    <mergeCell ref="HVH238:HVH239"/>
    <mergeCell ref="HVI238:HVI239"/>
    <mergeCell ref="HVJ238:HVJ239"/>
    <mergeCell ref="HVK238:HVK239"/>
    <mergeCell ref="HVL238:HVL239"/>
    <mergeCell ref="HVM238:HVM239"/>
    <mergeCell ref="HVN238:HVN239"/>
    <mergeCell ref="HVO238:HVO239"/>
    <mergeCell ref="HVP238:HVP239"/>
    <mergeCell ref="HVQ238:HVQ239"/>
    <mergeCell ref="HVR238:HVR239"/>
    <mergeCell ref="HUK238:HUK239"/>
    <mergeCell ref="HUL238:HUL239"/>
    <mergeCell ref="HUM238:HUM239"/>
    <mergeCell ref="HUN238:HUN239"/>
    <mergeCell ref="HUO238:HUO239"/>
    <mergeCell ref="HUP238:HUP239"/>
    <mergeCell ref="HUQ238:HUQ239"/>
    <mergeCell ref="HUR238:HUR239"/>
    <mergeCell ref="HUS238:HUS239"/>
    <mergeCell ref="HUT238:HUT239"/>
    <mergeCell ref="HUU238:HUU239"/>
    <mergeCell ref="HUV238:HUV239"/>
    <mergeCell ref="HUW238:HUW239"/>
    <mergeCell ref="HUX238:HUX239"/>
    <mergeCell ref="HUY238:HUY239"/>
    <mergeCell ref="HUZ238:HUZ239"/>
    <mergeCell ref="HVA238:HVA239"/>
    <mergeCell ref="HWJ238:HWJ239"/>
    <mergeCell ref="HWK238:HWK239"/>
    <mergeCell ref="HWL238:HWL239"/>
    <mergeCell ref="HWM238:HWM239"/>
    <mergeCell ref="HWN238:HWN239"/>
    <mergeCell ref="HWO238:HWO239"/>
    <mergeCell ref="HWP238:HWP239"/>
    <mergeCell ref="HWQ238:HWQ239"/>
    <mergeCell ref="HWR238:HWR239"/>
    <mergeCell ref="HWS238:HWS239"/>
    <mergeCell ref="HWT238:HWT239"/>
    <mergeCell ref="HWU238:HWU239"/>
    <mergeCell ref="HWV238:HWV239"/>
    <mergeCell ref="HWW238:HWW239"/>
    <mergeCell ref="HWX238:HWX239"/>
    <mergeCell ref="HWY238:HWY239"/>
    <mergeCell ref="HWZ238:HWZ239"/>
    <mergeCell ref="HVS238:HVS239"/>
    <mergeCell ref="HVT238:HVT239"/>
    <mergeCell ref="HVU238:HVU239"/>
    <mergeCell ref="HVV238:HVV239"/>
    <mergeCell ref="HVW238:HVW239"/>
    <mergeCell ref="HVX238:HVX239"/>
    <mergeCell ref="HVY238:HVY239"/>
    <mergeCell ref="HVZ238:HVZ239"/>
    <mergeCell ref="HWA238:HWA239"/>
    <mergeCell ref="HWB238:HWB239"/>
    <mergeCell ref="HWC238:HWC239"/>
    <mergeCell ref="HWD238:HWD239"/>
    <mergeCell ref="HWE238:HWE239"/>
    <mergeCell ref="HWF238:HWF239"/>
    <mergeCell ref="HWG238:HWG239"/>
    <mergeCell ref="HWH238:HWH239"/>
    <mergeCell ref="HWI238:HWI239"/>
    <mergeCell ref="HXR238:HXR239"/>
    <mergeCell ref="HXS238:HXS239"/>
    <mergeCell ref="HXT238:HXT239"/>
    <mergeCell ref="HXU238:HXU239"/>
    <mergeCell ref="HXV238:HXV239"/>
    <mergeCell ref="HXW238:HXW239"/>
    <mergeCell ref="HXX238:HXX239"/>
    <mergeCell ref="HXY238:HXY239"/>
    <mergeCell ref="HXZ238:HXZ239"/>
    <mergeCell ref="HYA238:HYA239"/>
    <mergeCell ref="HYB238:HYB239"/>
    <mergeCell ref="HYC238:HYC239"/>
    <mergeCell ref="HYD238:HYD239"/>
    <mergeCell ref="HYE238:HYE239"/>
    <mergeCell ref="HYF238:HYF239"/>
    <mergeCell ref="HYG238:HYG239"/>
    <mergeCell ref="HYH238:HYH239"/>
    <mergeCell ref="HXA238:HXA239"/>
    <mergeCell ref="HXB238:HXB239"/>
    <mergeCell ref="HXC238:HXC239"/>
    <mergeCell ref="HXD238:HXD239"/>
    <mergeCell ref="HXE238:HXE239"/>
    <mergeCell ref="HXF238:HXF239"/>
    <mergeCell ref="HXG238:HXG239"/>
    <mergeCell ref="HXH238:HXH239"/>
    <mergeCell ref="HXI238:HXI239"/>
    <mergeCell ref="HXJ238:HXJ239"/>
    <mergeCell ref="HXK238:HXK239"/>
    <mergeCell ref="HXL238:HXL239"/>
    <mergeCell ref="HXM238:HXM239"/>
    <mergeCell ref="HXN238:HXN239"/>
    <mergeCell ref="HXO238:HXO239"/>
    <mergeCell ref="HXP238:HXP239"/>
    <mergeCell ref="HXQ238:HXQ239"/>
    <mergeCell ref="HYZ238:HYZ239"/>
    <mergeCell ref="HZA238:HZA239"/>
    <mergeCell ref="HZB238:HZB239"/>
    <mergeCell ref="HZC238:HZC239"/>
    <mergeCell ref="HZD238:HZD239"/>
    <mergeCell ref="HZE238:HZE239"/>
    <mergeCell ref="HZF238:HZF239"/>
    <mergeCell ref="HZG238:HZG239"/>
    <mergeCell ref="HZH238:HZH239"/>
    <mergeCell ref="HZI238:HZI239"/>
    <mergeCell ref="HZJ238:HZJ239"/>
    <mergeCell ref="HZK238:HZK239"/>
    <mergeCell ref="HZL238:HZL239"/>
    <mergeCell ref="HZM238:HZM239"/>
    <mergeCell ref="HZN238:HZN239"/>
    <mergeCell ref="HZO238:HZO239"/>
    <mergeCell ref="HZP238:HZP239"/>
    <mergeCell ref="HYI238:HYI239"/>
    <mergeCell ref="HYJ238:HYJ239"/>
    <mergeCell ref="HYK238:HYK239"/>
    <mergeCell ref="HYL238:HYL239"/>
    <mergeCell ref="HYM238:HYM239"/>
    <mergeCell ref="HYN238:HYN239"/>
    <mergeCell ref="HYO238:HYO239"/>
    <mergeCell ref="HYP238:HYP239"/>
    <mergeCell ref="HYQ238:HYQ239"/>
    <mergeCell ref="HYR238:HYR239"/>
    <mergeCell ref="HYS238:HYS239"/>
    <mergeCell ref="HYT238:HYT239"/>
    <mergeCell ref="HYU238:HYU239"/>
    <mergeCell ref="HYV238:HYV239"/>
    <mergeCell ref="HYW238:HYW239"/>
    <mergeCell ref="HYX238:HYX239"/>
    <mergeCell ref="HYY238:HYY239"/>
    <mergeCell ref="IAH238:IAH239"/>
    <mergeCell ref="IAI238:IAI239"/>
    <mergeCell ref="IAJ238:IAJ239"/>
    <mergeCell ref="IAK238:IAK239"/>
    <mergeCell ref="IAL238:IAL239"/>
    <mergeCell ref="IAM238:IAM239"/>
    <mergeCell ref="IAN238:IAN239"/>
    <mergeCell ref="IAO238:IAO239"/>
    <mergeCell ref="IAP238:IAP239"/>
    <mergeCell ref="IAQ238:IAQ239"/>
    <mergeCell ref="IAR238:IAR239"/>
    <mergeCell ref="IAS238:IAS239"/>
    <mergeCell ref="IAT238:IAT239"/>
    <mergeCell ref="IAU238:IAU239"/>
    <mergeCell ref="IAV238:IAV239"/>
    <mergeCell ref="IAW238:IAW239"/>
    <mergeCell ref="IAX238:IAX239"/>
    <mergeCell ref="HZQ238:HZQ239"/>
    <mergeCell ref="HZR238:HZR239"/>
    <mergeCell ref="HZS238:HZS239"/>
    <mergeCell ref="HZT238:HZT239"/>
    <mergeCell ref="HZU238:HZU239"/>
    <mergeCell ref="HZV238:HZV239"/>
    <mergeCell ref="HZW238:HZW239"/>
    <mergeCell ref="HZX238:HZX239"/>
    <mergeCell ref="HZY238:HZY239"/>
    <mergeCell ref="HZZ238:HZZ239"/>
    <mergeCell ref="IAA238:IAA239"/>
    <mergeCell ref="IAB238:IAB239"/>
    <mergeCell ref="IAC238:IAC239"/>
    <mergeCell ref="IAD238:IAD239"/>
    <mergeCell ref="IAE238:IAE239"/>
    <mergeCell ref="IAF238:IAF239"/>
    <mergeCell ref="IAG238:IAG239"/>
    <mergeCell ref="IBP238:IBP239"/>
    <mergeCell ref="IBQ238:IBQ239"/>
    <mergeCell ref="IBR238:IBR239"/>
    <mergeCell ref="IBS238:IBS239"/>
    <mergeCell ref="IBT238:IBT239"/>
    <mergeCell ref="IBU238:IBU239"/>
    <mergeCell ref="IBV238:IBV239"/>
    <mergeCell ref="IBW238:IBW239"/>
    <mergeCell ref="IBX238:IBX239"/>
    <mergeCell ref="IBY238:IBY239"/>
    <mergeCell ref="IBZ238:IBZ239"/>
    <mergeCell ref="ICA238:ICA239"/>
    <mergeCell ref="ICB238:ICB239"/>
    <mergeCell ref="ICC238:ICC239"/>
    <mergeCell ref="ICD238:ICD239"/>
    <mergeCell ref="ICE238:ICE239"/>
    <mergeCell ref="ICF238:ICF239"/>
    <mergeCell ref="IAY238:IAY239"/>
    <mergeCell ref="IAZ238:IAZ239"/>
    <mergeCell ref="IBA238:IBA239"/>
    <mergeCell ref="IBB238:IBB239"/>
    <mergeCell ref="IBC238:IBC239"/>
    <mergeCell ref="IBD238:IBD239"/>
    <mergeCell ref="IBE238:IBE239"/>
    <mergeCell ref="IBF238:IBF239"/>
    <mergeCell ref="IBG238:IBG239"/>
    <mergeCell ref="IBH238:IBH239"/>
    <mergeCell ref="IBI238:IBI239"/>
    <mergeCell ref="IBJ238:IBJ239"/>
    <mergeCell ref="IBK238:IBK239"/>
    <mergeCell ref="IBL238:IBL239"/>
    <mergeCell ref="IBM238:IBM239"/>
    <mergeCell ref="IBN238:IBN239"/>
    <mergeCell ref="IBO238:IBO239"/>
    <mergeCell ref="ICX238:ICX239"/>
    <mergeCell ref="ICY238:ICY239"/>
    <mergeCell ref="ICZ238:ICZ239"/>
    <mergeCell ref="IDA238:IDA239"/>
    <mergeCell ref="IDB238:IDB239"/>
    <mergeCell ref="IDC238:IDC239"/>
    <mergeCell ref="IDD238:IDD239"/>
    <mergeCell ref="IDE238:IDE239"/>
    <mergeCell ref="IDF238:IDF239"/>
    <mergeCell ref="IDG238:IDG239"/>
    <mergeCell ref="IDH238:IDH239"/>
    <mergeCell ref="IDI238:IDI239"/>
    <mergeCell ref="IDJ238:IDJ239"/>
    <mergeCell ref="IDK238:IDK239"/>
    <mergeCell ref="IDL238:IDL239"/>
    <mergeCell ref="IDM238:IDM239"/>
    <mergeCell ref="IDN238:IDN239"/>
    <mergeCell ref="ICG238:ICG239"/>
    <mergeCell ref="ICH238:ICH239"/>
    <mergeCell ref="ICI238:ICI239"/>
    <mergeCell ref="ICJ238:ICJ239"/>
    <mergeCell ref="ICK238:ICK239"/>
    <mergeCell ref="ICL238:ICL239"/>
    <mergeCell ref="ICM238:ICM239"/>
    <mergeCell ref="ICN238:ICN239"/>
    <mergeCell ref="ICO238:ICO239"/>
    <mergeCell ref="ICP238:ICP239"/>
    <mergeCell ref="ICQ238:ICQ239"/>
    <mergeCell ref="ICR238:ICR239"/>
    <mergeCell ref="ICS238:ICS239"/>
    <mergeCell ref="ICT238:ICT239"/>
    <mergeCell ref="ICU238:ICU239"/>
    <mergeCell ref="ICV238:ICV239"/>
    <mergeCell ref="ICW238:ICW239"/>
    <mergeCell ref="IEF238:IEF239"/>
    <mergeCell ref="IEG238:IEG239"/>
    <mergeCell ref="IEH238:IEH239"/>
    <mergeCell ref="IEI238:IEI239"/>
    <mergeCell ref="IEJ238:IEJ239"/>
    <mergeCell ref="IEK238:IEK239"/>
    <mergeCell ref="IEL238:IEL239"/>
    <mergeCell ref="IEM238:IEM239"/>
    <mergeCell ref="IEN238:IEN239"/>
    <mergeCell ref="IEO238:IEO239"/>
    <mergeCell ref="IEP238:IEP239"/>
    <mergeCell ref="IEQ238:IEQ239"/>
    <mergeCell ref="IER238:IER239"/>
    <mergeCell ref="IES238:IES239"/>
    <mergeCell ref="IET238:IET239"/>
    <mergeCell ref="IEU238:IEU239"/>
    <mergeCell ref="IEV238:IEV239"/>
    <mergeCell ref="IDO238:IDO239"/>
    <mergeCell ref="IDP238:IDP239"/>
    <mergeCell ref="IDQ238:IDQ239"/>
    <mergeCell ref="IDR238:IDR239"/>
    <mergeCell ref="IDS238:IDS239"/>
    <mergeCell ref="IDT238:IDT239"/>
    <mergeCell ref="IDU238:IDU239"/>
    <mergeCell ref="IDV238:IDV239"/>
    <mergeCell ref="IDW238:IDW239"/>
    <mergeCell ref="IDX238:IDX239"/>
    <mergeCell ref="IDY238:IDY239"/>
    <mergeCell ref="IDZ238:IDZ239"/>
    <mergeCell ref="IEA238:IEA239"/>
    <mergeCell ref="IEB238:IEB239"/>
    <mergeCell ref="IEC238:IEC239"/>
    <mergeCell ref="IED238:IED239"/>
    <mergeCell ref="IEE238:IEE239"/>
    <mergeCell ref="IFN238:IFN239"/>
    <mergeCell ref="IFO238:IFO239"/>
    <mergeCell ref="IFP238:IFP239"/>
    <mergeCell ref="IFQ238:IFQ239"/>
    <mergeCell ref="IFR238:IFR239"/>
    <mergeCell ref="IFS238:IFS239"/>
    <mergeCell ref="IFT238:IFT239"/>
    <mergeCell ref="IFU238:IFU239"/>
    <mergeCell ref="IFV238:IFV239"/>
    <mergeCell ref="IFW238:IFW239"/>
    <mergeCell ref="IFX238:IFX239"/>
    <mergeCell ref="IFY238:IFY239"/>
    <mergeCell ref="IFZ238:IFZ239"/>
    <mergeCell ref="IGA238:IGA239"/>
    <mergeCell ref="IGB238:IGB239"/>
    <mergeCell ref="IGC238:IGC239"/>
    <mergeCell ref="IGD238:IGD239"/>
    <mergeCell ref="IEW238:IEW239"/>
    <mergeCell ref="IEX238:IEX239"/>
    <mergeCell ref="IEY238:IEY239"/>
    <mergeCell ref="IEZ238:IEZ239"/>
    <mergeCell ref="IFA238:IFA239"/>
    <mergeCell ref="IFB238:IFB239"/>
    <mergeCell ref="IFC238:IFC239"/>
    <mergeCell ref="IFD238:IFD239"/>
    <mergeCell ref="IFE238:IFE239"/>
    <mergeCell ref="IFF238:IFF239"/>
    <mergeCell ref="IFG238:IFG239"/>
    <mergeCell ref="IFH238:IFH239"/>
    <mergeCell ref="IFI238:IFI239"/>
    <mergeCell ref="IFJ238:IFJ239"/>
    <mergeCell ref="IFK238:IFK239"/>
    <mergeCell ref="IFL238:IFL239"/>
    <mergeCell ref="IFM238:IFM239"/>
    <mergeCell ref="IGV238:IGV239"/>
    <mergeCell ref="IGW238:IGW239"/>
    <mergeCell ref="IGX238:IGX239"/>
    <mergeCell ref="IGY238:IGY239"/>
    <mergeCell ref="IGZ238:IGZ239"/>
    <mergeCell ref="IHA238:IHA239"/>
    <mergeCell ref="IHB238:IHB239"/>
    <mergeCell ref="IHC238:IHC239"/>
    <mergeCell ref="IHD238:IHD239"/>
    <mergeCell ref="IHE238:IHE239"/>
    <mergeCell ref="IHF238:IHF239"/>
    <mergeCell ref="IHG238:IHG239"/>
    <mergeCell ref="IHH238:IHH239"/>
    <mergeCell ref="IHI238:IHI239"/>
    <mergeCell ref="IHJ238:IHJ239"/>
    <mergeCell ref="IHK238:IHK239"/>
    <mergeCell ref="IHL238:IHL239"/>
    <mergeCell ref="IGE238:IGE239"/>
    <mergeCell ref="IGF238:IGF239"/>
    <mergeCell ref="IGG238:IGG239"/>
    <mergeCell ref="IGH238:IGH239"/>
    <mergeCell ref="IGI238:IGI239"/>
    <mergeCell ref="IGJ238:IGJ239"/>
    <mergeCell ref="IGK238:IGK239"/>
    <mergeCell ref="IGL238:IGL239"/>
    <mergeCell ref="IGM238:IGM239"/>
    <mergeCell ref="IGN238:IGN239"/>
    <mergeCell ref="IGO238:IGO239"/>
    <mergeCell ref="IGP238:IGP239"/>
    <mergeCell ref="IGQ238:IGQ239"/>
    <mergeCell ref="IGR238:IGR239"/>
    <mergeCell ref="IGS238:IGS239"/>
    <mergeCell ref="IGT238:IGT239"/>
    <mergeCell ref="IGU238:IGU239"/>
    <mergeCell ref="IID238:IID239"/>
    <mergeCell ref="IIE238:IIE239"/>
    <mergeCell ref="IIF238:IIF239"/>
    <mergeCell ref="IIG238:IIG239"/>
    <mergeCell ref="IIH238:IIH239"/>
    <mergeCell ref="III238:III239"/>
    <mergeCell ref="IIJ238:IIJ239"/>
    <mergeCell ref="IIK238:IIK239"/>
    <mergeCell ref="IIL238:IIL239"/>
    <mergeCell ref="IIM238:IIM239"/>
    <mergeCell ref="IIN238:IIN239"/>
    <mergeCell ref="IIO238:IIO239"/>
    <mergeCell ref="IIP238:IIP239"/>
    <mergeCell ref="IIQ238:IIQ239"/>
    <mergeCell ref="IIR238:IIR239"/>
    <mergeCell ref="IIS238:IIS239"/>
    <mergeCell ref="IIT238:IIT239"/>
    <mergeCell ref="IHM238:IHM239"/>
    <mergeCell ref="IHN238:IHN239"/>
    <mergeCell ref="IHO238:IHO239"/>
    <mergeCell ref="IHP238:IHP239"/>
    <mergeCell ref="IHQ238:IHQ239"/>
    <mergeCell ref="IHR238:IHR239"/>
    <mergeCell ref="IHS238:IHS239"/>
    <mergeCell ref="IHT238:IHT239"/>
    <mergeCell ref="IHU238:IHU239"/>
    <mergeCell ref="IHV238:IHV239"/>
    <mergeCell ref="IHW238:IHW239"/>
    <mergeCell ref="IHX238:IHX239"/>
    <mergeCell ref="IHY238:IHY239"/>
    <mergeCell ref="IHZ238:IHZ239"/>
    <mergeCell ref="IIA238:IIA239"/>
    <mergeCell ref="IIB238:IIB239"/>
    <mergeCell ref="IIC238:IIC239"/>
    <mergeCell ref="IJL238:IJL239"/>
    <mergeCell ref="IJM238:IJM239"/>
    <mergeCell ref="IJN238:IJN239"/>
    <mergeCell ref="IJO238:IJO239"/>
    <mergeCell ref="IJP238:IJP239"/>
    <mergeCell ref="IJQ238:IJQ239"/>
    <mergeCell ref="IJR238:IJR239"/>
    <mergeCell ref="IJS238:IJS239"/>
    <mergeCell ref="IJT238:IJT239"/>
    <mergeCell ref="IJU238:IJU239"/>
    <mergeCell ref="IJV238:IJV239"/>
    <mergeCell ref="IJW238:IJW239"/>
    <mergeCell ref="IJX238:IJX239"/>
    <mergeCell ref="IJY238:IJY239"/>
    <mergeCell ref="IJZ238:IJZ239"/>
    <mergeCell ref="IKA238:IKA239"/>
    <mergeCell ref="IKB238:IKB239"/>
    <mergeCell ref="IIU238:IIU239"/>
    <mergeCell ref="IIV238:IIV239"/>
    <mergeCell ref="IIW238:IIW239"/>
    <mergeCell ref="IIX238:IIX239"/>
    <mergeCell ref="IIY238:IIY239"/>
    <mergeCell ref="IIZ238:IIZ239"/>
    <mergeCell ref="IJA238:IJA239"/>
    <mergeCell ref="IJB238:IJB239"/>
    <mergeCell ref="IJC238:IJC239"/>
    <mergeCell ref="IJD238:IJD239"/>
    <mergeCell ref="IJE238:IJE239"/>
    <mergeCell ref="IJF238:IJF239"/>
    <mergeCell ref="IJG238:IJG239"/>
    <mergeCell ref="IJH238:IJH239"/>
    <mergeCell ref="IJI238:IJI239"/>
    <mergeCell ref="IJJ238:IJJ239"/>
    <mergeCell ref="IJK238:IJK239"/>
    <mergeCell ref="IKT238:IKT239"/>
    <mergeCell ref="IKU238:IKU239"/>
    <mergeCell ref="IKV238:IKV239"/>
    <mergeCell ref="IKW238:IKW239"/>
    <mergeCell ref="IKX238:IKX239"/>
    <mergeCell ref="IKY238:IKY239"/>
    <mergeCell ref="IKZ238:IKZ239"/>
    <mergeCell ref="ILA238:ILA239"/>
    <mergeCell ref="ILB238:ILB239"/>
    <mergeCell ref="ILC238:ILC239"/>
    <mergeCell ref="ILD238:ILD239"/>
    <mergeCell ref="ILE238:ILE239"/>
    <mergeCell ref="ILF238:ILF239"/>
    <mergeCell ref="ILG238:ILG239"/>
    <mergeCell ref="ILH238:ILH239"/>
    <mergeCell ref="ILI238:ILI239"/>
    <mergeCell ref="ILJ238:ILJ239"/>
    <mergeCell ref="IKC238:IKC239"/>
    <mergeCell ref="IKD238:IKD239"/>
    <mergeCell ref="IKE238:IKE239"/>
    <mergeCell ref="IKF238:IKF239"/>
    <mergeCell ref="IKG238:IKG239"/>
    <mergeCell ref="IKH238:IKH239"/>
    <mergeCell ref="IKI238:IKI239"/>
    <mergeCell ref="IKJ238:IKJ239"/>
    <mergeCell ref="IKK238:IKK239"/>
    <mergeCell ref="IKL238:IKL239"/>
    <mergeCell ref="IKM238:IKM239"/>
    <mergeCell ref="IKN238:IKN239"/>
    <mergeCell ref="IKO238:IKO239"/>
    <mergeCell ref="IKP238:IKP239"/>
    <mergeCell ref="IKQ238:IKQ239"/>
    <mergeCell ref="IKR238:IKR239"/>
    <mergeCell ref="IKS238:IKS239"/>
    <mergeCell ref="IMB238:IMB239"/>
    <mergeCell ref="IMC238:IMC239"/>
    <mergeCell ref="IMD238:IMD239"/>
    <mergeCell ref="IME238:IME239"/>
    <mergeCell ref="IMF238:IMF239"/>
    <mergeCell ref="IMG238:IMG239"/>
    <mergeCell ref="IMH238:IMH239"/>
    <mergeCell ref="IMI238:IMI239"/>
    <mergeCell ref="IMJ238:IMJ239"/>
    <mergeCell ref="IMK238:IMK239"/>
    <mergeCell ref="IML238:IML239"/>
    <mergeCell ref="IMM238:IMM239"/>
    <mergeCell ref="IMN238:IMN239"/>
    <mergeCell ref="IMO238:IMO239"/>
    <mergeCell ref="IMP238:IMP239"/>
    <mergeCell ref="IMQ238:IMQ239"/>
    <mergeCell ref="IMR238:IMR239"/>
    <mergeCell ref="ILK238:ILK239"/>
    <mergeCell ref="ILL238:ILL239"/>
    <mergeCell ref="ILM238:ILM239"/>
    <mergeCell ref="ILN238:ILN239"/>
    <mergeCell ref="ILO238:ILO239"/>
    <mergeCell ref="ILP238:ILP239"/>
    <mergeCell ref="ILQ238:ILQ239"/>
    <mergeCell ref="ILR238:ILR239"/>
    <mergeCell ref="ILS238:ILS239"/>
    <mergeCell ref="ILT238:ILT239"/>
    <mergeCell ref="ILU238:ILU239"/>
    <mergeCell ref="ILV238:ILV239"/>
    <mergeCell ref="ILW238:ILW239"/>
    <mergeCell ref="ILX238:ILX239"/>
    <mergeCell ref="ILY238:ILY239"/>
    <mergeCell ref="ILZ238:ILZ239"/>
    <mergeCell ref="IMA238:IMA239"/>
    <mergeCell ref="INJ238:INJ239"/>
    <mergeCell ref="INK238:INK239"/>
    <mergeCell ref="INL238:INL239"/>
    <mergeCell ref="INM238:INM239"/>
    <mergeCell ref="INN238:INN239"/>
    <mergeCell ref="INO238:INO239"/>
    <mergeCell ref="INP238:INP239"/>
    <mergeCell ref="INQ238:INQ239"/>
    <mergeCell ref="INR238:INR239"/>
    <mergeCell ref="INS238:INS239"/>
    <mergeCell ref="INT238:INT239"/>
    <mergeCell ref="INU238:INU239"/>
    <mergeCell ref="INV238:INV239"/>
    <mergeCell ref="INW238:INW239"/>
    <mergeCell ref="INX238:INX239"/>
    <mergeCell ref="INY238:INY239"/>
    <mergeCell ref="INZ238:INZ239"/>
    <mergeCell ref="IMS238:IMS239"/>
    <mergeCell ref="IMT238:IMT239"/>
    <mergeCell ref="IMU238:IMU239"/>
    <mergeCell ref="IMV238:IMV239"/>
    <mergeCell ref="IMW238:IMW239"/>
    <mergeCell ref="IMX238:IMX239"/>
    <mergeCell ref="IMY238:IMY239"/>
    <mergeCell ref="IMZ238:IMZ239"/>
    <mergeCell ref="INA238:INA239"/>
    <mergeCell ref="INB238:INB239"/>
    <mergeCell ref="INC238:INC239"/>
    <mergeCell ref="IND238:IND239"/>
    <mergeCell ref="INE238:INE239"/>
    <mergeCell ref="INF238:INF239"/>
    <mergeCell ref="ING238:ING239"/>
    <mergeCell ref="INH238:INH239"/>
    <mergeCell ref="INI238:INI239"/>
    <mergeCell ref="IOR238:IOR239"/>
    <mergeCell ref="IOS238:IOS239"/>
    <mergeCell ref="IOT238:IOT239"/>
    <mergeCell ref="IOU238:IOU239"/>
    <mergeCell ref="IOV238:IOV239"/>
    <mergeCell ref="IOW238:IOW239"/>
    <mergeCell ref="IOX238:IOX239"/>
    <mergeCell ref="IOY238:IOY239"/>
    <mergeCell ref="IOZ238:IOZ239"/>
    <mergeCell ref="IPA238:IPA239"/>
    <mergeCell ref="IPB238:IPB239"/>
    <mergeCell ref="IPC238:IPC239"/>
    <mergeCell ref="IPD238:IPD239"/>
    <mergeCell ref="IPE238:IPE239"/>
    <mergeCell ref="IPF238:IPF239"/>
    <mergeCell ref="IPG238:IPG239"/>
    <mergeCell ref="IPH238:IPH239"/>
    <mergeCell ref="IOA238:IOA239"/>
    <mergeCell ref="IOB238:IOB239"/>
    <mergeCell ref="IOC238:IOC239"/>
    <mergeCell ref="IOD238:IOD239"/>
    <mergeCell ref="IOE238:IOE239"/>
    <mergeCell ref="IOF238:IOF239"/>
    <mergeCell ref="IOG238:IOG239"/>
    <mergeCell ref="IOH238:IOH239"/>
    <mergeCell ref="IOI238:IOI239"/>
    <mergeCell ref="IOJ238:IOJ239"/>
    <mergeCell ref="IOK238:IOK239"/>
    <mergeCell ref="IOL238:IOL239"/>
    <mergeCell ref="IOM238:IOM239"/>
    <mergeCell ref="ION238:ION239"/>
    <mergeCell ref="IOO238:IOO239"/>
    <mergeCell ref="IOP238:IOP239"/>
    <mergeCell ref="IOQ238:IOQ239"/>
    <mergeCell ref="IPZ238:IPZ239"/>
    <mergeCell ref="IQA238:IQA239"/>
    <mergeCell ref="IQB238:IQB239"/>
    <mergeCell ref="IQC238:IQC239"/>
    <mergeCell ref="IQD238:IQD239"/>
    <mergeCell ref="IQE238:IQE239"/>
    <mergeCell ref="IQF238:IQF239"/>
    <mergeCell ref="IQG238:IQG239"/>
    <mergeCell ref="IQH238:IQH239"/>
    <mergeCell ref="IQI238:IQI239"/>
    <mergeCell ref="IQJ238:IQJ239"/>
    <mergeCell ref="IQK238:IQK239"/>
    <mergeCell ref="IQL238:IQL239"/>
    <mergeCell ref="IQM238:IQM239"/>
    <mergeCell ref="IQN238:IQN239"/>
    <mergeCell ref="IQO238:IQO239"/>
    <mergeCell ref="IQP238:IQP239"/>
    <mergeCell ref="IPI238:IPI239"/>
    <mergeCell ref="IPJ238:IPJ239"/>
    <mergeCell ref="IPK238:IPK239"/>
    <mergeCell ref="IPL238:IPL239"/>
    <mergeCell ref="IPM238:IPM239"/>
    <mergeCell ref="IPN238:IPN239"/>
    <mergeCell ref="IPO238:IPO239"/>
    <mergeCell ref="IPP238:IPP239"/>
    <mergeCell ref="IPQ238:IPQ239"/>
    <mergeCell ref="IPR238:IPR239"/>
    <mergeCell ref="IPS238:IPS239"/>
    <mergeCell ref="IPT238:IPT239"/>
    <mergeCell ref="IPU238:IPU239"/>
    <mergeCell ref="IPV238:IPV239"/>
    <mergeCell ref="IPW238:IPW239"/>
    <mergeCell ref="IPX238:IPX239"/>
    <mergeCell ref="IPY238:IPY239"/>
    <mergeCell ref="IRH238:IRH239"/>
    <mergeCell ref="IRI238:IRI239"/>
    <mergeCell ref="IRJ238:IRJ239"/>
    <mergeCell ref="IRK238:IRK239"/>
    <mergeCell ref="IRL238:IRL239"/>
    <mergeCell ref="IRM238:IRM239"/>
    <mergeCell ref="IRN238:IRN239"/>
    <mergeCell ref="IRO238:IRO239"/>
    <mergeCell ref="IRP238:IRP239"/>
    <mergeCell ref="IRQ238:IRQ239"/>
    <mergeCell ref="IRR238:IRR239"/>
    <mergeCell ref="IRS238:IRS239"/>
    <mergeCell ref="IRT238:IRT239"/>
    <mergeCell ref="IRU238:IRU239"/>
    <mergeCell ref="IRV238:IRV239"/>
    <mergeCell ref="IRW238:IRW239"/>
    <mergeCell ref="IRX238:IRX239"/>
    <mergeCell ref="IQQ238:IQQ239"/>
    <mergeCell ref="IQR238:IQR239"/>
    <mergeCell ref="IQS238:IQS239"/>
    <mergeCell ref="IQT238:IQT239"/>
    <mergeCell ref="IQU238:IQU239"/>
    <mergeCell ref="IQV238:IQV239"/>
    <mergeCell ref="IQW238:IQW239"/>
    <mergeCell ref="IQX238:IQX239"/>
    <mergeCell ref="IQY238:IQY239"/>
    <mergeCell ref="IQZ238:IQZ239"/>
    <mergeCell ref="IRA238:IRA239"/>
    <mergeCell ref="IRB238:IRB239"/>
    <mergeCell ref="IRC238:IRC239"/>
    <mergeCell ref="IRD238:IRD239"/>
    <mergeCell ref="IRE238:IRE239"/>
    <mergeCell ref="IRF238:IRF239"/>
    <mergeCell ref="IRG238:IRG239"/>
    <mergeCell ref="ISP238:ISP239"/>
    <mergeCell ref="ISQ238:ISQ239"/>
    <mergeCell ref="ISR238:ISR239"/>
    <mergeCell ref="ISS238:ISS239"/>
    <mergeCell ref="IST238:IST239"/>
    <mergeCell ref="ISU238:ISU239"/>
    <mergeCell ref="ISV238:ISV239"/>
    <mergeCell ref="ISW238:ISW239"/>
    <mergeCell ref="ISX238:ISX239"/>
    <mergeCell ref="ISY238:ISY239"/>
    <mergeCell ref="ISZ238:ISZ239"/>
    <mergeCell ref="ITA238:ITA239"/>
    <mergeCell ref="ITB238:ITB239"/>
    <mergeCell ref="ITC238:ITC239"/>
    <mergeCell ref="ITD238:ITD239"/>
    <mergeCell ref="ITE238:ITE239"/>
    <mergeCell ref="ITF238:ITF239"/>
    <mergeCell ref="IRY238:IRY239"/>
    <mergeCell ref="IRZ238:IRZ239"/>
    <mergeCell ref="ISA238:ISA239"/>
    <mergeCell ref="ISB238:ISB239"/>
    <mergeCell ref="ISC238:ISC239"/>
    <mergeCell ref="ISD238:ISD239"/>
    <mergeCell ref="ISE238:ISE239"/>
    <mergeCell ref="ISF238:ISF239"/>
    <mergeCell ref="ISG238:ISG239"/>
    <mergeCell ref="ISH238:ISH239"/>
    <mergeCell ref="ISI238:ISI239"/>
    <mergeCell ref="ISJ238:ISJ239"/>
    <mergeCell ref="ISK238:ISK239"/>
    <mergeCell ref="ISL238:ISL239"/>
    <mergeCell ref="ISM238:ISM239"/>
    <mergeCell ref="ISN238:ISN239"/>
    <mergeCell ref="ISO238:ISO239"/>
    <mergeCell ref="ITX238:ITX239"/>
    <mergeCell ref="ITY238:ITY239"/>
    <mergeCell ref="ITZ238:ITZ239"/>
    <mergeCell ref="IUA238:IUA239"/>
    <mergeCell ref="IUB238:IUB239"/>
    <mergeCell ref="IUC238:IUC239"/>
    <mergeCell ref="IUD238:IUD239"/>
    <mergeCell ref="IUE238:IUE239"/>
    <mergeCell ref="IUF238:IUF239"/>
    <mergeCell ref="IUG238:IUG239"/>
    <mergeCell ref="IUH238:IUH239"/>
    <mergeCell ref="IUI238:IUI239"/>
    <mergeCell ref="IUJ238:IUJ239"/>
    <mergeCell ref="IUK238:IUK239"/>
    <mergeCell ref="IUL238:IUL239"/>
    <mergeCell ref="IUM238:IUM239"/>
    <mergeCell ref="IUN238:IUN239"/>
    <mergeCell ref="ITG238:ITG239"/>
    <mergeCell ref="ITH238:ITH239"/>
    <mergeCell ref="ITI238:ITI239"/>
    <mergeCell ref="ITJ238:ITJ239"/>
    <mergeCell ref="ITK238:ITK239"/>
    <mergeCell ref="ITL238:ITL239"/>
    <mergeCell ref="ITM238:ITM239"/>
    <mergeCell ref="ITN238:ITN239"/>
    <mergeCell ref="ITO238:ITO239"/>
    <mergeCell ref="ITP238:ITP239"/>
    <mergeCell ref="ITQ238:ITQ239"/>
    <mergeCell ref="ITR238:ITR239"/>
    <mergeCell ref="ITS238:ITS239"/>
    <mergeCell ref="ITT238:ITT239"/>
    <mergeCell ref="ITU238:ITU239"/>
    <mergeCell ref="ITV238:ITV239"/>
    <mergeCell ref="ITW238:ITW239"/>
    <mergeCell ref="IVF238:IVF239"/>
    <mergeCell ref="IVG238:IVG239"/>
    <mergeCell ref="IVH238:IVH239"/>
    <mergeCell ref="IVI238:IVI239"/>
    <mergeCell ref="IVJ238:IVJ239"/>
    <mergeCell ref="IVK238:IVK239"/>
    <mergeCell ref="IVL238:IVL239"/>
    <mergeCell ref="IVM238:IVM239"/>
    <mergeCell ref="IVN238:IVN239"/>
    <mergeCell ref="IVO238:IVO239"/>
    <mergeCell ref="IVP238:IVP239"/>
    <mergeCell ref="IVQ238:IVQ239"/>
    <mergeCell ref="IVR238:IVR239"/>
    <mergeCell ref="IVS238:IVS239"/>
    <mergeCell ref="IVT238:IVT239"/>
    <mergeCell ref="IVU238:IVU239"/>
    <mergeCell ref="IVV238:IVV239"/>
    <mergeCell ref="IUO238:IUO239"/>
    <mergeCell ref="IUP238:IUP239"/>
    <mergeCell ref="IUQ238:IUQ239"/>
    <mergeCell ref="IUR238:IUR239"/>
    <mergeCell ref="IUS238:IUS239"/>
    <mergeCell ref="IUT238:IUT239"/>
    <mergeCell ref="IUU238:IUU239"/>
    <mergeCell ref="IUV238:IUV239"/>
    <mergeCell ref="IUW238:IUW239"/>
    <mergeCell ref="IUX238:IUX239"/>
    <mergeCell ref="IUY238:IUY239"/>
    <mergeCell ref="IUZ238:IUZ239"/>
    <mergeCell ref="IVA238:IVA239"/>
    <mergeCell ref="IVB238:IVB239"/>
    <mergeCell ref="IVC238:IVC239"/>
    <mergeCell ref="IVD238:IVD239"/>
    <mergeCell ref="IVE238:IVE239"/>
    <mergeCell ref="IWN238:IWN239"/>
    <mergeCell ref="IWO238:IWO239"/>
    <mergeCell ref="IWP238:IWP239"/>
    <mergeCell ref="IWQ238:IWQ239"/>
    <mergeCell ref="IWR238:IWR239"/>
    <mergeCell ref="IWS238:IWS239"/>
    <mergeCell ref="IWT238:IWT239"/>
    <mergeCell ref="IWU238:IWU239"/>
    <mergeCell ref="IWV238:IWV239"/>
    <mergeCell ref="IWW238:IWW239"/>
    <mergeCell ref="IWX238:IWX239"/>
    <mergeCell ref="IWY238:IWY239"/>
    <mergeCell ref="IWZ238:IWZ239"/>
    <mergeCell ref="IXA238:IXA239"/>
    <mergeCell ref="IXB238:IXB239"/>
    <mergeCell ref="IXC238:IXC239"/>
    <mergeCell ref="IXD238:IXD239"/>
    <mergeCell ref="IVW238:IVW239"/>
    <mergeCell ref="IVX238:IVX239"/>
    <mergeCell ref="IVY238:IVY239"/>
    <mergeCell ref="IVZ238:IVZ239"/>
    <mergeCell ref="IWA238:IWA239"/>
    <mergeCell ref="IWB238:IWB239"/>
    <mergeCell ref="IWC238:IWC239"/>
    <mergeCell ref="IWD238:IWD239"/>
    <mergeCell ref="IWE238:IWE239"/>
    <mergeCell ref="IWF238:IWF239"/>
    <mergeCell ref="IWG238:IWG239"/>
    <mergeCell ref="IWH238:IWH239"/>
    <mergeCell ref="IWI238:IWI239"/>
    <mergeCell ref="IWJ238:IWJ239"/>
    <mergeCell ref="IWK238:IWK239"/>
    <mergeCell ref="IWL238:IWL239"/>
    <mergeCell ref="IWM238:IWM239"/>
    <mergeCell ref="IXV238:IXV239"/>
    <mergeCell ref="IXW238:IXW239"/>
    <mergeCell ref="IXX238:IXX239"/>
    <mergeCell ref="IXY238:IXY239"/>
    <mergeCell ref="IXZ238:IXZ239"/>
    <mergeCell ref="IYA238:IYA239"/>
    <mergeCell ref="IYB238:IYB239"/>
    <mergeCell ref="IYC238:IYC239"/>
    <mergeCell ref="IYD238:IYD239"/>
    <mergeCell ref="IYE238:IYE239"/>
    <mergeCell ref="IYF238:IYF239"/>
    <mergeCell ref="IYG238:IYG239"/>
    <mergeCell ref="IYH238:IYH239"/>
    <mergeCell ref="IYI238:IYI239"/>
    <mergeCell ref="IYJ238:IYJ239"/>
    <mergeCell ref="IYK238:IYK239"/>
    <mergeCell ref="IYL238:IYL239"/>
    <mergeCell ref="IXE238:IXE239"/>
    <mergeCell ref="IXF238:IXF239"/>
    <mergeCell ref="IXG238:IXG239"/>
    <mergeCell ref="IXH238:IXH239"/>
    <mergeCell ref="IXI238:IXI239"/>
    <mergeCell ref="IXJ238:IXJ239"/>
    <mergeCell ref="IXK238:IXK239"/>
    <mergeCell ref="IXL238:IXL239"/>
    <mergeCell ref="IXM238:IXM239"/>
    <mergeCell ref="IXN238:IXN239"/>
    <mergeCell ref="IXO238:IXO239"/>
    <mergeCell ref="IXP238:IXP239"/>
    <mergeCell ref="IXQ238:IXQ239"/>
    <mergeCell ref="IXR238:IXR239"/>
    <mergeCell ref="IXS238:IXS239"/>
    <mergeCell ref="IXT238:IXT239"/>
    <mergeCell ref="IXU238:IXU239"/>
    <mergeCell ref="IZD238:IZD239"/>
    <mergeCell ref="IZE238:IZE239"/>
    <mergeCell ref="IZF238:IZF239"/>
    <mergeCell ref="IZG238:IZG239"/>
    <mergeCell ref="IZH238:IZH239"/>
    <mergeCell ref="IZI238:IZI239"/>
    <mergeCell ref="IZJ238:IZJ239"/>
    <mergeCell ref="IZK238:IZK239"/>
    <mergeCell ref="IZL238:IZL239"/>
    <mergeCell ref="IZM238:IZM239"/>
    <mergeCell ref="IZN238:IZN239"/>
    <mergeCell ref="IZO238:IZO239"/>
    <mergeCell ref="IZP238:IZP239"/>
    <mergeCell ref="IZQ238:IZQ239"/>
    <mergeCell ref="IZR238:IZR239"/>
    <mergeCell ref="IZS238:IZS239"/>
    <mergeCell ref="IZT238:IZT239"/>
    <mergeCell ref="IYM238:IYM239"/>
    <mergeCell ref="IYN238:IYN239"/>
    <mergeCell ref="IYO238:IYO239"/>
    <mergeCell ref="IYP238:IYP239"/>
    <mergeCell ref="IYQ238:IYQ239"/>
    <mergeCell ref="IYR238:IYR239"/>
    <mergeCell ref="IYS238:IYS239"/>
    <mergeCell ref="IYT238:IYT239"/>
    <mergeCell ref="IYU238:IYU239"/>
    <mergeCell ref="IYV238:IYV239"/>
    <mergeCell ref="IYW238:IYW239"/>
    <mergeCell ref="IYX238:IYX239"/>
    <mergeCell ref="IYY238:IYY239"/>
    <mergeCell ref="IYZ238:IYZ239"/>
    <mergeCell ref="IZA238:IZA239"/>
    <mergeCell ref="IZB238:IZB239"/>
    <mergeCell ref="IZC238:IZC239"/>
    <mergeCell ref="JAL238:JAL239"/>
    <mergeCell ref="JAM238:JAM239"/>
    <mergeCell ref="JAN238:JAN239"/>
    <mergeCell ref="JAO238:JAO239"/>
    <mergeCell ref="JAP238:JAP239"/>
    <mergeCell ref="JAQ238:JAQ239"/>
    <mergeCell ref="JAR238:JAR239"/>
    <mergeCell ref="JAS238:JAS239"/>
    <mergeCell ref="JAT238:JAT239"/>
    <mergeCell ref="JAU238:JAU239"/>
    <mergeCell ref="JAV238:JAV239"/>
    <mergeCell ref="JAW238:JAW239"/>
    <mergeCell ref="JAX238:JAX239"/>
    <mergeCell ref="JAY238:JAY239"/>
    <mergeCell ref="JAZ238:JAZ239"/>
    <mergeCell ref="JBA238:JBA239"/>
    <mergeCell ref="JBB238:JBB239"/>
    <mergeCell ref="IZU238:IZU239"/>
    <mergeCell ref="IZV238:IZV239"/>
    <mergeCell ref="IZW238:IZW239"/>
    <mergeCell ref="IZX238:IZX239"/>
    <mergeCell ref="IZY238:IZY239"/>
    <mergeCell ref="IZZ238:IZZ239"/>
    <mergeCell ref="JAA238:JAA239"/>
    <mergeCell ref="JAB238:JAB239"/>
    <mergeCell ref="JAC238:JAC239"/>
    <mergeCell ref="JAD238:JAD239"/>
    <mergeCell ref="JAE238:JAE239"/>
    <mergeCell ref="JAF238:JAF239"/>
    <mergeCell ref="JAG238:JAG239"/>
    <mergeCell ref="JAH238:JAH239"/>
    <mergeCell ref="JAI238:JAI239"/>
    <mergeCell ref="JAJ238:JAJ239"/>
    <mergeCell ref="JAK238:JAK239"/>
    <mergeCell ref="JBT238:JBT239"/>
    <mergeCell ref="JBU238:JBU239"/>
    <mergeCell ref="JBV238:JBV239"/>
    <mergeCell ref="JBW238:JBW239"/>
    <mergeCell ref="JBX238:JBX239"/>
    <mergeCell ref="JBY238:JBY239"/>
    <mergeCell ref="JBZ238:JBZ239"/>
    <mergeCell ref="JCA238:JCA239"/>
    <mergeCell ref="JCB238:JCB239"/>
    <mergeCell ref="JCC238:JCC239"/>
    <mergeCell ref="JCD238:JCD239"/>
    <mergeCell ref="JCE238:JCE239"/>
    <mergeCell ref="JCF238:JCF239"/>
    <mergeCell ref="JCG238:JCG239"/>
    <mergeCell ref="JCH238:JCH239"/>
    <mergeCell ref="JCI238:JCI239"/>
    <mergeCell ref="JCJ238:JCJ239"/>
    <mergeCell ref="JBC238:JBC239"/>
    <mergeCell ref="JBD238:JBD239"/>
    <mergeCell ref="JBE238:JBE239"/>
    <mergeCell ref="JBF238:JBF239"/>
    <mergeCell ref="JBG238:JBG239"/>
    <mergeCell ref="JBH238:JBH239"/>
    <mergeCell ref="JBI238:JBI239"/>
    <mergeCell ref="JBJ238:JBJ239"/>
    <mergeCell ref="JBK238:JBK239"/>
    <mergeCell ref="JBL238:JBL239"/>
    <mergeCell ref="JBM238:JBM239"/>
    <mergeCell ref="JBN238:JBN239"/>
    <mergeCell ref="JBO238:JBO239"/>
    <mergeCell ref="JBP238:JBP239"/>
    <mergeCell ref="JBQ238:JBQ239"/>
    <mergeCell ref="JBR238:JBR239"/>
    <mergeCell ref="JBS238:JBS239"/>
    <mergeCell ref="JDB238:JDB239"/>
    <mergeCell ref="JDC238:JDC239"/>
    <mergeCell ref="JDD238:JDD239"/>
    <mergeCell ref="JDE238:JDE239"/>
    <mergeCell ref="JDF238:JDF239"/>
    <mergeCell ref="JDG238:JDG239"/>
    <mergeCell ref="JDH238:JDH239"/>
    <mergeCell ref="JDI238:JDI239"/>
    <mergeCell ref="JDJ238:JDJ239"/>
    <mergeCell ref="JDK238:JDK239"/>
    <mergeCell ref="JDL238:JDL239"/>
    <mergeCell ref="JDM238:JDM239"/>
    <mergeCell ref="JDN238:JDN239"/>
    <mergeCell ref="JDO238:JDO239"/>
    <mergeCell ref="JDP238:JDP239"/>
    <mergeCell ref="JDQ238:JDQ239"/>
    <mergeCell ref="JDR238:JDR239"/>
    <mergeCell ref="JCK238:JCK239"/>
    <mergeCell ref="JCL238:JCL239"/>
    <mergeCell ref="JCM238:JCM239"/>
    <mergeCell ref="JCN238:JCN239"/>
    <mergeCell ref="JCO238:JCO239"/>
    <mergeCell ref="JCP238:JCP239"/>
    <mergeCell ref="JCQ238:JCQ239"/>
    <mergeCell ref="JCR238:JCR239"/>
    <mergeCell ref="JCS238:JCS239"/>
    <mergeCell ref="JCT238:JCT239"/>
    <mergeCell ref="JCU238:JCU239"/>
    <mergeCell ref="JCV238:JCV239"/>
    <mergeCell ref="JCW238:JCW239"/>
    <mergeCell ref="JCX238:JCX239"/>
    <mergeCell ref="JCY238:JCY239"/>
    <mergeCell ref="JCZ238:JCZ239"/>
    <mergeCell ref="JDA238:JDA239"/>
    <mergeCell ref="JEJ238:JEJ239"/>
    <mergeCell ref="JEK238:JEK239"/>
    <mergeCell ref="JEL238:JEL239"/>
    <mergeCell ref="JEM238:JEM239"/>
    <mergeCell ref="JEN238:JEN239"/>
    <mergeCell ref="JEO238:JEO239"/>
    <mergeCell ref="JEP238:JEP239"/>
    <mergeCell ref="JEQ238:JEQ239"/>
    <mergeCell ref="JER238:JER239"/>
    <mergeCell ref="JES238:JES239"/>
    <mergeCell ref="JET238:JET239"/>
    <mergeCell ref="JEU238:JEU239"/>
    <mergeCell ref="JEV238:JEV239"/>
    <mergeCell ref="JEW238:JEW239"/>
    <mergeCell ref="JEX238:JEX239"/>
    <mergeCell ref="JEY238:JEY239"/>
    <mergeCell ref="JEZ238:JEZ239"/>
    <mergeCell ref="JDS238:JDS239"/>
    <mergeCell ref="JDT238:JDT239"/>
    <mergeCell ref="JDU238:JDU239"/>
    <mergeCell ref="JDV238:JDV239"/>
    <mergeCell ref="JDW238:JDW239"/>
    <mergeCell ref="JDX238:JDX239"/>
    <mergeCell ref="JDY238:JDY239"/>
    <mergeCell ref="JDZ238:JDZ239"/>
    <mergeCell ref="JEA238:JEA239"/>
    <mergeCell ref="JEB238:JEB239"/>
    <mergeCell ref="JEC238:JEC239"/>
    <mergeCell ref="JED238:JED239"/>
    <mergeCell ref="JEE238:JEE239"/>
    <mergeCell ref="JEF238:JEF239"/>
    <mergeCell ref="JEG238:JEG239"/>
    <mergeCell ref="JEH238:JEH239"/>
    <mergeCell ref="JEI238:JEI239"/>
    <mergeCell ref="JFR238:JFR239"/>
    <mergeCell ref="JFS238:JFS239"/>
    <mergeCell ref="JFT238:JFT239"/>
    <mergeCell ref="JFU238:JFU239"/>
    <mergeCell ref="JFV238:JFV239"/>
    <mergeCell ref="JFW238:JFW239"/>
    <mergeCell ref="JFX238:JFX239"/>
    <mergeCell ref="JFY238:JFY239"/>
    <mergeCell ref="JFZ238:JFZ239"/>
    <mergeCell ref="JGA238:JGA239"/>
    <mergeCell ref="JGB238:JGB239"/>
    <mergeCell ref="JGC238:JGC239"/>
    <mergeCell ref="JGD238:JGD239"/>
    <mergeCell ref="JGE238:JGE239"/>
    <mergeCell ref="JGF238:JGF239"/>
    <mergeCell ref="JGG238:JGG239"/>
    <mergeCell ref="JGH238:JGH239"/>
    <mergeCell ref="JFA238:JFA239"/>
    <mergeCell ref="JFB238:JFB239"/>
    <mergeCell ref="JFC238:JFC239"/>
    <mergeCell ref="JFD238:JFD239"/>
    <mergeCell ref="JFE238:JFE239"/>
    <mergeCell ref="JFF238:JFF239"/>
    <mergeCell ref="JFG238:JFG239"/>
    <mergeCell ref="JFH238:JFH239"/>
    <mergeCell ref="JFI238:JFI239"/>
    <mergeCell ref="JFJ238:JFJ239"/>
    <mergeCell ref="JFK238:JFK239"/>
    <mergeCell ref="JFL238:JFL239"/>
    <mergeCell ref="JFM238:JFM239"/>
    <mergeCell ref="JFN238:JFN239"/>
    <mergeCell ref="JFO238:JFO239"/>
    <mergeCell ref="JFP238:JFP239"/>
    <mergeCell ref="JFQ238:JFQ239"/>
    <mergeCell ref="JGZ238:JGZ239"/>
    <mergeCell ref="JHA238:JHA239"/>
    <mergeCell ref="JHB238:JHB239"/>
    <mergeCell ref="JHC238:JHC239"/>
    <mergeCell ref="JHD238:JHD239"/>
    <mergeCell ref="JHE238:JHE239"/>
    <mergeCell ref="JHF238:JHF239"/>
    <mergeCell ref="JHG238:JHG239"/>
    <mergeCell ref="JHH238:JHH239"/>
    <mergeCell ref="JHI238:JHI239"/>
    <mergeCell ref="JHJ238:JHJ239"/>
    <mergeCell ref="JHK238:JHK239"/>
    <mergeCell ref="JHL238:JHL239"/>
    <mergeCell ref="JHM238:JHM239"/>
    <mergeCell ref="JHN238:JHN239"/>
    <mergeCell ref="JHO238:JHO239"/>
    <mergeCell ref="JHP238:JHP239"/>
    <mergeCell ref="JGI238:JGI239"/>
    <mergeCell ref="JGJ238:JGJ239"/>
    <mergeCell ref="JGK238:JGK239"/>
    <mergeCell ref="JGL238:JGL239"/>
    <mergeCell ref="JGM238:JGM239"/>
    <mergeCell ref="JGN238:JGN239"/>
    <mergeCell ref="JGO238:JGO239"/>
    <mergeCell ref="JGP238:JGP239"/>
    <mergeCell ref="JGQ238:JGQ239"/>
    <mergeCell ref="JGR238:JGR239"/>
    <mergeCell ref="JGS238:JGS239"/>
    <mergeCell ref="JGT238:JGT239"/>
    <mergeCell ref="JGU238:JGU239"/>
    <mergeCell ref="JGV238:JGV239"/>
    <mergeCell ref="JGW238:JGW239"/>
    <mergeCell ref="JGX238:JGX239"/>
    <mergeCell ref="JGY238:JGY239"/>
    <mergeCell ref="JIH238:JIH239"/>
    <mergeCell ref="JII238:JII239"/>
    <mergeCell ref="JIJ238:JIJ239"/>
    <mergeCell ref="JIK238:JIK239"/>
    <mergeCell ref="JIL238:JIL239"/>
    <mergeCell ref="JIM238:JIM239"/>
    <mergeCell ref="JIN238:JIN239"/>
    <mergeCell ref="JIO238:JIO239"/>
    <mergeCell ref="JIP238:JIP239"/>
    <mergeCell ref="JIQ238:JIQ239"/>
    <mergeCell ref="JIR238:JIR239"/>
    <mergeCell ref="JIS238:JIS239"/>
    <mergeCell ref="JIT238:JIT239"/>
    <mergeCell ref="JIU238:JIU239"/>
    <mergeCell ref="JIV238:JIV239"/>
    <mergeCell ref="JIW238:JIW239"/>
    <mergeCell ref="JIX238:JIX239"/>
    <mergeCell ref="JHQ238:JHQ239"/>
    <mergeCell ref="JHR238:JHR239"/>
    <mergeCell ref="JHS238:JHS239"/>
    <mergeCell ref="JHT238:JHT239"/>
    <mergeCell ref="JHU238:JHU239"/>
    <mergeCell ref="JHV238:JHV239"/>
    <mergeCell ref="JHW238:JHW239"/>
    <mergeCell ref="JHX238:JHX239"/>
    <mergeCell ref="JHY238:JHY239"/>
    <mergeCell ref="JHZ238:JHZ239"/>
    <mergeCell ref="JIA238:JIA239"/>
    <mergeCell ref="JIB238:JIB239"/>
    <mergeCell ref="JIC238:JIC239"/>
    <mergeCell ref="JID238:JID239"/>
    <mergeCell ref="JIE238:JIE239"/>
    <mergeCell ref="JIF238:JIF239"/>
    <mergeCell ref="JIG238:JIG239"/>
    <mergeCell ref="JJP238:JJP239"/>
    <mergeCell ref="JJQ238:JJQ239"/>
    <mergeCell ref="JJR238:JJR239"/>
    <mergeCell ref="JJS238:JJS239"/>
    <mergeCell ref="JJT238:JJT239"/>
    <mergeCell ref="JJU238:JJU239"/>
    <mergeCell ref="JJV238:JJV239"/>
    <mergeCell ref="JJW238:JJW239"/>
    <mergeCell ref="JJX238:JJX239"/>
    <mergeCell ref="JJY238:JJY239"/>
    <mergeCell ref="JJZ238:JJZ239"/>
    <mergeCell ref="JKA238:JKA239"/>
    <mergeCell ref="JKB238:JKB239"/>
    <mergeCell ref="JKC238:JKC239"/>
    <mergeCell ref="JKD238:JKD239"/>
    <mergeCell ref="JKE238:JKE239"/>
    <mergeCell ref="JKF238:JKF239"/>
    <mergeCell ref="JIY238:JIY239"/>
    <mergeCell ref="JIZ238:JIZ239"/>
    <mergeCell ref="JJA238:JJA239"/>
    <mergeCell ref="JJB238:JJB239"/>
    <mergeCell ref="JJC238:JJC239"/>
    <mergeCell ref="JJD238:JJD239"/>
    <mergeCell ref="JJE238:JJE239"/>
    <mergeCell ref="JJF238:JJF239"/>
    <mergeCell ref="JJG238:JJG239"/>
    <mergeCell ref="JJH238:JJH239"/>
    <mergeCell ref="JJI238:JJI239"/>
    <mergeCell ref="JJJ238:JJJ239"/>
    <mergeCell ref="JJK238:JJK239"/>
    <mergeCell ref="JJL238:JJL239"/>
    <mergeCell ref="JJM238:JJM239"/>
    <mergeCell ref="JJN238:JJN239"/>
    <mergeCell ref="JJO238:JJO239"/>
    <mergeCell ref="JKX238:JKX239"/>
    <mergeCell ref="JKY238:JKY239"/>
    <mergeCell ref="JKZ238:JKZ239"/>
    <mergeCell ref="JLA238:JLA239"/>
    <mergeCell ref="JLB238:JLB239"/>
    <mergeCell ref="JLC238:JLC239"/>
    <mergeCell ref="JLD238:JLD239"/>
    <mergeCell ref="JLE238:JLE239"/>
    <mergeCell ref="JLF238:JLF239"/>
    <mergeCell ref="JLG238:JLG239"/>
    <mergeCell ref="JLH238:JLH239"/>
    <mergeCell ref="JLI238:JLI239"/>
    <mergeCell ref="JLJ238:JLJ239"/>
    <mergeCell ref="JLK238:JLK239"/>
    <mergeCell ref="JLL238:JLL239"/>
    <mergeCell ref="JLM238:JLM239"/>
    <mergeCell ref="JLN238:JLN239"/>
    <mergeCell ref="JKG238:JKG239"/>
    <mergeCell ref="JKH238:JKH239"/>
    <mergeCell ref="JKI238:JKI239"/>
    <mergeCell ref="JKJ238:JKJ239"/>
    <mergeCell ref="JKK238:JKK239"/>
    <mergeCell ref="JKL238:JKL239"/>
    <mergeCell ref="JKM238:JKM239"/>
    <mergeCell ref="JKN238:JKN239"/>
    <mergeCell ref="JKO238:JKO239"/>
    <mergeCell ref="JKP238:JKP239"/>
    <mergeCell ref="JKQ238:JKQ239"/>
    <mergeCell ref="JKR238:JKR239"/>
    <mergeCell ref="JKS238:JKS239"/>
    <mergeCell ref="JKT238:JKT239"/>
    <mergeCell ref="JKU238:JKU239"/>
    <mergeCell ref="JKV238:JKV239"/>
    <mergeCell ref="JKW238:JKW239"/>
    <mergeCell ref="JMF238:JMF239"/>
    <mergeCell ref="JMG238:JMG239"/>
    <mergeCell ref="JMH238:JMH239"/>
    <mergeCell ref="JMI238:JMI239"/>
    <mergeCell ref="JMJ238:JMJ239"/>
    <mergeCell ref="JMK238:JMK239"/>
    <mergeCell ref="JML238:JML239"/>
    <mergeCell ref="JMM238:JMM239"/>
    <mergeCell ref="JMN238:JMN239"/>
    <mergeCell ref="JMO238:JMO239"/>
    <mergeCell ref="JMP238:JMP239"/>
    <mergeCell ref="JMQ238:JMQ239"/>
    <mergeCell ref="JMR238:JMR239"/>
    <mergeCell ref="JMS238:JMS239"/>
    <mergeCell ref="JMT238:JMT239"/>
    <mergeCell ref="JMU238:JMU239"/>
    <mergeCell ref="JMV238:JMV239"/>
    <mergeCell ref="JLO238:JLO239"/>
    <mergeCell ref="JLP238:JLP239"/>
    <mergeCell ref="JLQ238:JLQ239"/>
    <mergeCell ref="JLR238:JLR239"/>
    <mergeCell ref="JLS238:JLS239"/>
    <mergeCell ref="JLT238:JLT239"/>
    <mergeCell ref="JLU238:JLU239"/>
    <mergeCell ref="JLV238:JLV239"/>
    <mergeCell ref="JLW238:JLW239"/>
    <mergeCell ref="JLX238:JLX239"/>
    <mergeCell ref="JLY238:JLY239"/>
    <mergeCell ref="JLZ238:JLZ239"/>
    <mergeCell ref="JMA238:JMA239"/>
    <mergeCell ref="JMB238:JMB239"/>
    <mergeCell ref="JMC238:JMC239"/>
    <mergeCell ref="JMD238:JMD239"/>
    <mergeCell ref="JME238:JME239"/>
    <mergeCell ref="JNN238:JNN239"/>
    <mergeCell ref="JNO238:JNO239"/>
    <mergeCell ref="JNP238:JNP239"/>
    <mergeCell ref="JNQ238:JNQ239"/>
    <mergeCell ref="JNR238:JNR239"/>
    <mergeCell ref="JNS238:JNS239"/>
    <mergeCell ref="JNT238:JNT239"/>
    <mergeCell ref="JNU238:JNU239"/>
    <mergeCell ref="JNV238:JNV239"/>
    <mergeCell ref="JNW238:JNW239"/>
    <mergeCell ref="JNX238:JNX239"/>
    <mergeCell ref="JNY238:JNY239"/>
    <mergeCell ref="JNZ238:JNZ239"/>
    <mergeCell ref="JOA238:JOA239"/>
    <mergeCell ref="JOB238:JOB239"/>
    <mergeCell ref="JOC238:JOC239"/>
    <mergeCell ref="JOD238:JOD239"/>
    <mergeCell ref="JMW238:JMW239"/>
    <mergeCell ref="JMX238:JMX239"/>
    <mergeCell ref="JMY238:JMY239"/>
    <mergeCell ref="JMZ238:JMZ239"/>
    <mergeCell ref="JNA238:JNA239"/>
    <mergeCell ref="JNB238:JNB239"/>
    <mergeCell ref="JNC238:JNC239"/>
    <mergeCell ref="JND238:JND239"/>
    <mergeCell ref="JNE238:JNE239"/>
    <mergeCell ref="JNF238:JNF239"/>
    <mergeCell ref="JNG238:JNG239"/>
    <mergeCell ref="JNH238:JNH239"/>
    <mergeCell ref="JNI238:JNI239"/>
    <mergeCell ref="JNJ238:JNJ239"/>
    <mergeCell ref="JNK238:JNK239"/>
    <mergeCell ref="JNL238:JNL239"/>
    <mergeCell ref="JNM238:JNM239"/>
    <mergeCell ref="JOV238:JOV239"/>
    <mergeCell ref="JOW238:JOW239"/>
    <mergeCell ref="JOX238:JOX239"/>
    <mergeCell ref="JOY238:JOY239"/>
    <mergeCell ref="JOZ238:JOZ239"/>
    <mergeCell ref="JPA238:JPA239"/>
    <mergeCell ref="JPB238:JPB239"/>
    <mergeCell ref="JPC238:JPC239"/>
    <mergeCell ref="JPD238:JPD239"/>
    <mergeCell ref="JPE238:JPE239"/>
    <mergeCell ref="JPF238:JPF239"/>
    <mergeCell ref="JPG238:JPG239"/>
    <mergeCell ref="JPH238:JPH239"/>
    <mergeCell ref="JPI238:JPI239"/>
    <mergeCell ref="JPJ238:JPJ239"/>
    <mergeCell ref="JPK238:JPK239"/>
    <mergeCell ref="JPL238:JPL239"/>
    <mergeCell ref="JOE238:JOE239"/>
    <mergeCell ref="JOF238:JOF239"/>
    <mergeCell ref="JOG238:JOG239"/>
    <mergeCell ref="JOH238:JOH239"/>
    <mergeCell ref="JOI238:JOI239"/>
    <mergeCell ref="JOJ238:JOJ239"/>
    <mergeCell ref="JOK238:JOK239"/>
    <mergeCell ref="JOL238:JOL239"/>
    <mergeCell ref="JOM238:JOM239"/>
    <mergeCell ref="JON238:JON239"/>
    <mergeCell ref="JOO238:JOO239"/>
    <mergeCell ref="JOP238:JOP239"/>
    <mergeCell ref="JOQ238:JOQ239"/>
    <mergeCell ref="JOR238:JOR239"/>
    <mergeCell ref="JOS238:JOS239"/>
    <mergeCell ref="JOT238:JOT239"/>
    <mergeCell ref="JOU238:JOU239"/>
    <mergeCell ref="JQD238:JQD239"/>
    <mergeCell ref="JQE238:JQE239"/>
    <mergeCell ref="JQF238:JQF239"/>
    <mergeCell ref="JQG238:JQG239"/>
    <mergeCell ref="JQH238:JQH239"/>
    <mergeCell ref="JQI238:JQI239"/>
    <mergeCell ref="JQJ238:JQJ239"/>
    <mergeCell ref="JQK238:JQK239"/>
    <mergeCell ref="JQL238:JQL239"/>
    <mergeCell ref="JQM238:JQM239"/>
    <mergeCell ref="JQN238:JQN239"/>
    <mergeCell ref="JQO238:JQO239"/>
    <mergeCell ref="JQP238:JQP239"/>
    <mergeCell ref="JQQ238:JQQ239"/>
    <mergeCell ref="JQR238:JQR239"/>
    <mergeCell ref="JQS238:JQS239"/>
    <mergeCell ref="JQT238:JQT239"/>
    <mergeCell ref="JPM238:JPM239"/>
    <mergeCell ref="JPN238:JPN239"/>
    <mergeCell ref="JPO238:JPO239"/>
    <mergeCell ref="JPP238:JPP239"/>
    <mergeCell ref="JPQ238:JPQ239"/>
    <mergeCell ref="JPR238:JPR239"/>
    <mergeCell ref="JPS238:JPS239"/>
    <mergeCell ref="JPT238:JPT239"/>
    <mergeCell ref="JPU238:JPU239"/>
    <mergeCell ref="JPV238:JPV239"/>
    <mergeCell ref="JPW238:JPW239"/>
    <mergeCell ref="JPX238:JPX239"/>
    <mergeCell ref="JPY238:JPY239"/>
    <mergeCell ref="JPZ238:JPZ239"/>
    <mergeCell ref="JQA238:JQA239"/>
    <mergeCell ref="JQB238:JQB239"/>
    <mergeCell ref="JQC238:JQC239"/>
    <mergeCell ref="JRL238:JRL239"/>
    <mergeCell ref="JRM238:JRM239"/>
    <mergeCell ref="JRN238:JRN239"/>
    <mergeCell ref="JRO238:JRO239"/>
    <mergeCell ref="JRP238:JRP239"/>
    <mergeCell ref="JRQ238:JRQ239"/>
    <mergeCell ref="JRR238:JRR239"/>
    <mergeCell ref="JRS238:JRS239"/>
    <mergeCell ref="JRT238:JRT239"/>
    <mergeCell ref="JRU238:JRU239"/>
    <mergeCell ref="JRV238:JRV239"/>
    <mergeCell ref="JRW238:JRW239"/>
    <mergeCell ref="JRX238:JRX239"/>
    <mergeCell ref="JRY238:JRY239"/>
    <mergeCell ref="JRZ238:JRZ239"/>
    <mergeCell ref="JSA238:JSA239"/>
    <mergeCell ref="JSB238:JSB239"/>
    <mergeCell ref="JQU238:JQU239"/>
    <mergeCell ref="JQV238:JQV239"/>
    <mergeCell ref="JQW238:JQW239"/>
    <mergeCell ref="JQX238:JQX239"/>
    <mergeCell ref="JQY238:JQY239"/>
    <mergeCell ref="JQZ238:JQZ239"/>
    <mergeCell ref="JRA238:JRA239"/>
    <mergeCell ref="JRB238:JRB239"/>
    <mergeCell ref="JRC238:JRC239"/>
    <mergeCell ref="JRD238:JRD239"/>
    <mergeCell ref="JRE238:JRE239"/>
    <mergeCell ref="JRF238:JRF239"/>
    <mergeCell ref="JRG238:JRG239"/>
    <mergeCell ref="JRH238:JRH239"/>
    <mergeCell ref="JRI238:JRI239"/>
    <mergeCell ref="JRJ238:JRJ239"/>
    <mergeCell ref="JRK238:JRK239"/>
    <mergeCell ref="JST238:JST239"/>
    <mergeCell ref="JSU238:JSU239"/>
    <mergeCell ref="JSV238:JSV239"/>
    <mergeCell ref="JSW238:JSW239"/>
    <mergeCell ref="JSX238:JSX239"/>
    <mergeCell ref="JSY238:JSY239"/>
    <mergeCell ref="JSZ238:JSZ239"/>
    <mergeCell ref="JTA238:JTA239"/>
    <mergeCell ref="JTB238:JTB239"/>
    <mergeCell ref="JTC238:JTC239"/>
    <mergeCell ref="JTD238:JTD239"/>
    <mergeCell ref="JTE238:JTE239"/>
    <mergeCell ref="JTF238:JTF239"/>
    <mergeCell ref="JTG238:JTG239"/>
    <mergeCell ref="JTH238:JTH239"/>
    <mergeCell ref="JTI238:JTI239"/>
    <mergeCell ref="JTJ238:JTJ239"/>
    <mergeCell ref="JSC238:JSC239"/>
    <mergeCell ref="JSD238:JSD239"/>
    <mergeCell ref="JSE238:JSE239"/>
    <mergeCell ref="JSF238:JSF239"/>
    <mergeCell ref="JSG238:JSG239"/>
    <mergeCell ref="JSH238:JSH239"/>
    <mergeCell ref="JSI238:JSI239"/>
    <mergeCell ref="JSJ238:JSJ239"/>
    <mergeCell ref="JSK238:JSK239"/>
    <mergeCell ref="JSL238:JSL239"/>
    <mergeCell ref="JSM238:JSM239"/>
    <mergeCell ref="JSN238:JSN239"/>
    <mergeCell ref="JSO238:JSO239"/>
    <mergeCell ref="JSP238:JSP239"/>
    <mergeCell ref="JSQ238:JSQ239"/>
    <mergeCell ref="JSR238:JSR239"/>
    <mergeCell ref="JSS238:JSS239"/>
    <mergeCell ref="JUB238:JUB239"/>
    <mergeCell ref="JUC238:JUC239"/>
    <mergeCell ref="JUD238:JUD239"/>
    <mergeCell ref="JUE238:JUE239"/>
    <mergeCell ref="JUF238:JUF239"/>
    <mergeCell ref="JUG238:JUG239"/>
    <mergeCell ref="JUH238:JUH239"/>
    <mergeCell ref="JUI238:JUI239"/>
    <mergeCell ref="JUJ238:JUJ239"/>
    <mergeCell ref="JUK238:JUK239"/>
    <mergeCell ref="JUL238:JUL239"/>
    <mergeCell ref="JUM238:JUM239"/>
    <mergeCell ref="JUN238:JUN239"/>
    <mergeCell ref="JUO238:JUO239"/>
    <mergeCell ref="JUP238:JUP239"/>
    <mergeCell ref="JUQ238:JUQ239"/>
    <mergeCell ref="JUR238:JUR239"/>
    <mergeCell ref="JTK238:JTK239"/>
    <mergeCell ref="JTL238:JTL239"/>
    <mergeCell ref="JTM238:JTM239"/>
    <mergeCell ref="JTN238:JTN239"/>
    <mergeCell ref="JTO238:JTO239"/>
    <mergeCell ref="JTP238:JTP239"/>
    <mergeCell ref="JTQ238:JTQ239"/>
    <mergeCell ref="JTR238:JTR239"/>
    <mergeCell ref="JTS238:JTS239"/>
    <mergeCell ref="JTT238:JTT239"/>
    <mergeCell ref="JTU238:JTU239"/>
    <mergeCell ref="JTV238:JTV239"/>
    <mergeCell ref="JTW238:JTW239"/>
    <mergeCell ref="JTX238:JTX239"/>
    <mergeCell ref="JTY238:JTY239"/>
    <mergeCell ref="JTZ238:JTZ239"/>
    <mergeCell ref="JUA238:JUA239"/>
    <mergeCell ref="JVJ238:JVJ239"/>
    <mergeCell ref="JVK238:JVK239"/>
    <mergeCell ref="JVL238:JVL239"/>
    <mergeCell ref="JVM238:JVM239"/>
    <mergeCell ref="JVN238:JVN239"/>
    <mergeCell ref="JVO238:JVO239"/>
    <mergeCell ref="JVP238:JVP239"/>
    <mergeCell ref="JVQ238:JVQ239"/>
    <mergeCell ref="JVR238:JVR239"/>
    <mergeCell ref="JVS238:JVS239"/>
    <mergeCell ref="JVT238:JVT239"/>
    <mergeCell ref="JVU238:JVU239"/>
    <mergeCell ref="JVV238:JVV239"/>
    <mergeCell ref="JVW238:JVW239"/>
    <mergeCell ref="JVX238:JVX239"/>
    <mergeCell ref="JVY238:JVY239"/>
    <mergeCell ref="JVZ238:JVZ239"/>
    <mergeCell ref="JUS238:JUS239"/>
    <mergeCell ref="JUT238:JUT239"/>
    <mergeCell ref="JUU238:JUU239"/>
    <mergeCell ref="JUV238:JUV239"/>
    <mergeCell ref="JUW238:JUW239"/>
    <mergeCell ref="JUX238:JUX239"/>
    <mergeCell ref="JUY238:JUY239"/>
    <mergeCell ref="JUZ238:JUZ239"/>
    <mergeCell ref="JVA238:JVA239"/>
    <mergeCell ref="JVB238:JVB239"/>
    <mergeCell ref="JVC238:JVC239"/>
    <mergeCell ref="JVD238:JVD239"/>
    <mergeCell ref="JVE238:JVE239"/>
    <mergeCell ref="JVF238:JVF239"/>
    <mergeCell ref="JVG238:JVG239"/>
    <mergeCell ref="JVH238:JVH239"/>
    <mergeCell ref="JVI238:JVI239"/>
    <mergeCell ref="JWR238:JWR239"/>
    <mergeCell ref="JWS238:JWS239"/>
    <mergeCell ref="JWT238:JWT239"/>
    <mergeCell ref="JWU238:JWU239"/>
    <mergeCell ref="JWV238:JWV239"/>
    <mergeCell ref="JWW238:JWW239"/>
    <mergeCell ref="JWX238:JWX239"/>
    <mergeCell ref="JWY238:JWY239"/>
    <mergeCell ref="JWZ238:JWZ239"/>
    <mergeCell ref="JXA238:JXA239"/>
    <mergeCell ref="JXB238:JXB239"/>
    <mergeCell ref="JXC238:JXC239"/>
    <mergeCell ref="JXD238:JXD239"/>
    <mergeCell ref="JXE238:JXE239"/>
    <mergeCell ref="JXF238:JXF239"/>
    <mergeCell ref="JXG238:JXG239"/>
    <mergeCell ref="JXH238:JXH239"/>
    <mergeCell ref="JWA238:JWA239"/>
    <mergeCell ref="JWB238:JWB239"/>
    <mergeCell ref="JWC238:JWC239"/>
    <mergeCell ref="JWD238:JWD239"/>
    <mergeCell ref="JWE238:JWE239"/>
    <mergeCell ref="JWF238:JWF239"/>
    <mergeCell ref="JWG238:JWG239"/>
    <mergeCell ref="JWH238:JWH239"/>
    <mergeCell ref="JWI238:JWI239"/>
    <mergeCell ref="JWJ238:JWJ239"/>
    <mergeCell ref="JWK238:JWK239"/>
    <mergeCell ref="JWL238:JWL239"/>
    <mergeCell ref="JWM238:JWM239"/>
    <mergeCell ref="JWN238:JWN239"/>
    <mergeCell ref="JWO238:JWO239"/>
    <mergeCell ref="JWP238:JWP239"/>
    <mergeCell ref="JWQ238:JWQ239"/>
    <mergeCell ref="JXZ238:JXZ239"/>
    <mergeCell ref="JYA238:JYA239"/>
    <mergeCell ref="JYB238:JYB239"/>
    <mergeCell ref="JYC238:JYC239"/>
    <mergeCell ref="JYD238:JYD239"/>
    <mergeCell ref="JYE238:JYE239"/>
    <mergeCell ref="JYF238:JYF239"/>
    <mergeCell ref="JYG238:JYG239"/>
    <mergeCell ref="JYH238:JYH239"/>
    <mergeCell ref="JYI238:JYI239"/>
    <mergeCell ref="JYJ238:JYJ239"/>
    <mergeCell ref="JYK238:JYK239"/>
    <mergeCell ref="JYL238:JYL239"/>
    <mergeCell ref="JYM238:JYM239"/>
    <mergeCell ref="JYN238:JYN239"/>
    <mergeCell ref="JYO238:JYO239"/>
    <mergeCell ref="JYP238:JYP239"/>
    <mergeCell ref="JXI238:JXI239"/>
    <mergeCell ref="JXJ238:JXJ239"/>
    <mergeCell ref="JXK238:JXK239"/>
    <mergeCell ref="JXL238:JXL239"/>
    <mergeCell ref="JXM238:JXM239"/>
    <mergeCell ref="JXN238:JXN239"/>
    <mergeCell ref="JXO238:JXO239"/>
    <mergeCell ref="JXP238:JXP239"/>
    <mergeCell ref="JXQ238:JXQ239"/>
    <mergeCell ref="JXR238:JXR239"/>
    <mergeCell ref="JXS238:JXS239"/>
    <mergeCell ref="JXT238:JXT239"/>
    <mergeCell ref="JXU238:JXU239"/>
    <mergeCell ref="JXV238:JXV239"/>
    <mergeCell ref="JXW238:JXW239"/>
    <mergeCell ref="JXX238:JXX239"/>
    <mergeCell ref="JXY238:JXY239"/>
    <mergeCell ref="JZH238:JZH239"/>
    <mergeCell ref="JZI238:JZI239"/>
    <mergeCell ref="JZJ238:JZJ239"/>
    <mergeCell ref="JZK238:JZK239"/>
    <mergeCell ref="JZL238:JZL239"/>
    <mergeCell ref="JZM238:JZM239"/>
    <mergeCell ref="JZN238:JZN239"/>
    <mergeCell ref="JZO238:JZO239"/>
    <mergeCell ref="JZP238:JZP239"/>
    <mergeCell ref="JZQ238:JZQ239"/>
    <mergeCell ref="JZR238:JZR239"/>
    <mergeCell ref="JZS238:JZS239"/>
    <mergeCell ref="JZT238:JZT239"/>
    <mergeCell ref="JZU238:JZU239"/>
    <mergeCell ref="JZV238:JZV239"/>
    <mergeCell ref="JZW238:JZW239"/>
    <mergeCell ref="JZX238:JZX239"/>
    <mergeCell ref="JYQ238:JYQ239"/>
    <mergeCell ref="JYR238:JYR239"/>
    <mergeCell ref="JYS238:JYS239"/>
    <mergeCell ref="JYT238:JYT239"/>
    <mergeCell ref="JYU238:JYU239"/>
    <mergeCell ref="JYV238:JYV239"/>
    <mergeCell ref="JYW238:JYW239"/>
    <mergeCell ref="JYX238:JYX239"/>
    <mergeCell ref="JYY238:JYY239"/>
    <mergeCell ref="JYZ238:JYZ239"/>
    <mergeCell ref="JZA238:JZA239"/>
    <mergeCell ref="JZB238:JZB239"/>
    <mergeCell ref="JZC238:JZC239"/>
    <mergeCell ref="JZD238:JZD239"/>
    <mergeCell ref="JZE238:JZE239"/>
    <mergeCell ref="JZF238:JZF239"/>
    <mergeCell ref="JZG238:JZG239"/>
    <mergeCell ref="KAP238:KAP239"/>
    <mergeCell ref="KAQ238:KAQ239"/>
    <mergeCell ref="KAR238:KAR239"/>
    <mergeCell ref="KAS238:KAS239"/>
    <mergeCell ref="KAT238:KAT239"/>
    <mergeCell ref="KAU238:KAU239"/>
    <mergeCell ref="KAV238:KAV239"/>
    <mergeCell ref="KAW238:KAW239"/>
    <mergeCell ref="KAX238:KAX239"/>
    <mergeCell ref="KAY238:KAY239"/>
    <mergeCell ref="KAZ238:KAZ239"/>
    <mergeCell ref="KBA238:KBA239"/>
    <mergeCell ref="KBB238:KBB239"/>
    <mergeCell ref="KBC238:KBC239"/>
    <mergeCell ref="KBD238:KBD239"/>
    <mergeCell ref="KBE238:KBE239"/>
    <mergeCell ref="KBF238:KBF239"/>
    <mergeCell ref="JZY238:JZY239"/>
    <mergeCell ref="JZZ238:JZZ239"/>
    <mergeCell ref="KAA238:KAA239"/>
    <mergeCell ref="KAB238:KAB239"/>
    <mergeCell ref="KAC238:KAC239"/>
    <mergeCell ref="KAD238:KAD239"/>
    <mergeCell ref="KAE238:KAE239"/>
    <mergeCell ref="KAF238:KAF239"/>
    <mergeCell ref="KAG238:KAG239"/>
    <mergeCell ref="KAH238:KAH239"/>
    <mergeCell ref="KAI238:KAI239"/>
    <mergeCell ref="KAJ238:KAJ239"/>
    <mergeCell ref="KAK238:KAK239"/>
    <mergeCell ref="KAL238:KAL239"/>
    <mergeCell ref="KAM238:KAM239"/>
    <mergeCell ref="KAN238:KAN239"/>
    <mergeCell ref="KAO238:KAO239"/>
    <mergeCell ref="KBX238:KBX239"/>
    <mergeCell ref="KBY238:KBY239"/>
    <mergeCell ref="KBZ238:KBZ239"/>
    <mergeCell ref="KCA238:KCA239"/>
    <mergeCell ref="KCB238:KCB239"/>
    <mergeCell ref="KCC238:KCC239"/>
    <mergeCell ref="KCD238:KCD239"/>
    <mergeCell ref="KCE238:KCE239"/>
    <mergeCell ref="KCF238:KCF239"/>
    <mergeCell ref="KCG238:KCG239"/>
    <mergeCell ref="KCH238:KCH239"/>
    <mergeCell ref="KCI238:KCI239"/>
    <mergeCell ref="KCJ238:KCJ239"/>
    <mergeCell ref="KCK238:KCK239"/>
    <mergeCell ref="KCL238:KCL239"/>
    <mergeCell ref="KCM238:KCM239"/>
    <mergeCell ref="KCN238:KCN239"/>
    <mergeCell ref="KBG238:KBG239"/>
    <mergeCell ref="KBH238:KBH239"/>
    <mergeCell ref="KBI238:KBI239"/>
    <mergeCell ref="KBJ238:KBJ239"/>
    <mergeCell ref="KBK238:KBK239"/>
    <mergeCell ref="KBL238:KBL239"/>
    <mergeCell ref="KBM238:KBM239"/>
    <mergeCell ref="KBN238:KBN239"/>
    <mergeCell ref="KBO238:KBO239"/>
    <mergeCell ref="KBP238:KBP239"/>
    <mergeCell ref="KBQ238:KBQ239"/>
    <mergeCell ref="KBR238:KBR239"/>
    <mergeCell ref="KBS238:KBS239"/>
    <mergeCell ref="KBT238:KBT239"/>
    <mergeCell ref="KBU238:KBU239"/>
    <mergeCell ref="KBV238:KBV239"/>
    <mergeCell ref="KBW238:KBW239"/>
    <mergeCell ref="KDF238:KDF239"/>
    <mergeCell ref="KDG238:KDG239"/>
    <mergeCell ref="KDH238:KDH239"/>
    <mergeCell ref="KDI238:KDI239"/>
    <mergeCell ref="KDJ238:KDJ239"/>
    <mergeCell ref="KDK238:KDK239"/>
    <mergeCell ref="KDL238:KDL239"/>
    <mergeCell ref="KDM238:KDM239"/>
    <mergeCell ref="KDN238:KDN239"/>
    <mergeCell ref="KDO238:KDO239"/>
    <mergeCell ref="KDP238:KDP239"/>
    <mergeCell ref="KDQ238:KDQ239"/>
    <mergeCell ref="KDR238:KDR239"/>
    <mergeCell ref="KDS238:KDS239"/>
    <mergeCell ref="KDT238:KDT239"/>
    <mergeCell ref="KDU238:KDU239"/>
    <mergeCell ref="KDV238:KDV239"/>
    <mergeCell ref="KCO238:KCO239"/>
    <mergeCell ref="KCP238:KCP239"/>
    <mergeCell ref="KCQ238:KCQ239"/>
    <mergeCell ref="KCR238:KCR239"/>
    <mergeCell ref="KCS238:KCS239"/>
    <mergeCell ref="KCT238:KCT239"/>
    <mergeCell ref="KCU238:KCU239"/>
    <mergeCell ref="KCV238:KCV239"/>
    <mergeCell ref="KCW238:KCW239"/>
    <mergeCell ref="KCX238:KCX239"/>
    <mergeCell ref="KCY238:KCY239"/>
    <mergeCell ref="KCZ238:KCZ239"/>
    <mergeCell ref="KDA238:KDA239"/>
    <mergeCell ref="KDB238:KDB239"/>
    <mergeCell ref="KDC238:KDC239"/>
    <mergeCell ref="KDD238:KDD239"/>
    <mergeCell ref="KDE238:KDE239"/>
    <mergeCell ref="KEN238:KEN239"/>
    <mergeCell ref="KEO238:KEO239"/>
    <mergeCell ref="KEP238:KEP239"/>
    <mergeCell ref="KEQ238:KEQ239"/>
    <mergeCell ref="KER238:KER239"/>
    <mergeCell ref="KES238:KES239"/>
    <mergeCell ref="KET238:KET239"/>
    <mergeCell ref="KEU238:KEU239"/>
    <mergeCell ref="KEV238:KEV239"/>
    <mergeCell ref="KEW238:KEW239"/>
    <mergeCell ref="KEX238:KEX239"/>
    <mergeCell ref="KEY238:KEY239"/>
    <mergeCell ref="KEZ238:KEZ239"/>
    <mergeCell ref="KFA238:KFA239"/>
    <mergeCell ref="KFB238:KFB239"/>
    <mergeCell ref="KFC238:KFC239"/>
    <mergeCell ref="KFD238:KFD239"/>
    <mergeCell ref="KDW238:KDW239"/>
    <mergeCell ref="KDX238:KDX239"/>
    <mergeCell ref="KDY238:KDY239"/>
    <mergeCell ref="KDZ238:KDZ239"/>
    <mergeCell ref="KEA238:KEA239"/>
    <mergeCell ref="KEB238:KEB239"/>
    <mergeCell ref="KEC238:KEC239"/>
    <mergeCell ref="KED238:KED239"/>
    <mergeCell ref="KEE238:KEE239"/>
    <mergeCell ref="KEF238:KEF239"/>
    <mergeCell ref="KEG238:KEG239"/>
    <mergeCell ref="KEH238:KEH239"/>
    <mergeCell ref="KEI238:KEI239"/>
    <mergeCell ref="KEJ238:KEJ239"/>
    <mergeCell ref="KEK238:KEK239"/>
    <mergeCell ref="KEL238:KEL239"/>
    <mergeCell ref="KEM238:KEM239"/>
    <mergeCell ref="KFV238:KFV239"/>
    <mergeCell ref="KFW238:KFW239"/>
    <mergeCell ref="KFX238:KFX239"/>
    <mergeCell ref="KFY238:KFY239"/>
    <mergeCell ref="KFZ238:KFZ239"/>
    <mergeCell ref="KGA238:KGA239"/>
    <mergeCell ref="KGB238:KGB239"/>
    <mergeCell ref="KGC238:KGC239"/>
    <mergeCell ref="KGD238:KGD239"/>
    <mergeCell ref="KGE238:KGE239"/>
    <mergeCell ref="KGF238:KGF239"/>
    <mergeCell ref="KGG238:KGG239"/>
    <mergeCell ref="KGH238:KGH239"/>
    <mergeCell ref="KGI238:KGI239"/>
    <mergeCell ref="KGJ238:KGJ239"/>
    <mergeCell ref="KGK238:KGK239"/>
    <mergeCell ref="KGL238:KGL239"/>
    <mergeCell ref="KFE238:KFE239"/>
    <mergeCell ref="KFF238:KFF239"/>
    <mergeCell ref="KFG238:KFG239"/>
    <mergeCell ref="KFH238:KFH239"/>
    <mergeCell ref="KFI238:KFI239"/>
    <mergeCell ref="KFJ238:KFJ239"/>
    <mergeCell ref="KFK238:KFK239"/>
    <mergeCell ref="KFL238:KFL239"/>
    <mergeCell ref="KFM238:KFM239"/>
    <mergeCell ref="KFN238:KFN239"/>
    <mergeCell ref="KFO238:KFO239"/>
    <mergeCell ref="KFP238:KFP239"/>
    <mergeCell ref="KFQ238:KFQ239"/>
    <mergeCell ref="KFR238:KFR239"/>
    <mergeCell ref="KFS238:KFS239"/>
    <mergeCell ref="KFT238:KFT239"/>
    <mergeCell ref="KFU238:KFU239"/>
    <mergeCell ref="KHD238:KHD239"/>
    <mergeCell ref="KHE238:KHE239"/>
    <mergeCell ref="KHF238:KHF239"/>
    <mergeCell ref="KHG238:KHG239"/>
    <mergeCell ref="KHH238:KHH239"/>
    <mergeCell ref="KHI238:KHI239"/>
    <mergeCell ref="KHJ238:KHJ239"/>
    <mergeCell ref="KHK238:KHK239"/>
    <mergeCell ref="KHL238:KHL239"/>
    <mergeCell ref="KHM238:KHM239"/>
    <mergeCell ref="KHN238:KHN239"/>
    <mergeCell ref="KHO238:KHO239"/>
    <mergeCell ref="KHP238:KHP239"/>
    <mergeCell ref="KHQ238:KHQ239"/>
    <mergeCell ref="KHR238:KHR239"/>
    <mergeCell ref="KHS238:KHS239"/>
    <mergeCell ref="KHT238:KHT239"/>
    <mergeCell ref="KGM238:KGM239"/>
    <mergeCell ref="KGN238:KGN239"/>
    <mergeCell ref="KGO238:KGO239"/>
    <mergeCell ref="KGP238:KGP239"/>
    <mergeCell ref="KGQ238:KGQ239"/>
    <mergeCell ref="KGR238:KGR239"/>
    <mergeCell ref="KGS238:KGS239"/>
    <mergeCell ref="KGT238:KGT239"/>
    <mergeCell ref="KGU238:KGU239"/>
    <mergeCell ref="KGV238:KGV239"/>
    <mergeCell ref="KGW238:KGW239"/>
    <mergeCell ref="KGX238:KGX239"/>
    <mergeCell ref="KGY238:KGY239"/>
    <mergeCell ref="KGZ238:KGZ239"/>
    <mergeCell ref="KHA238:KHA239"/>
    <mergeCell ref="KHB238:KHB239"/>
    <mergeCell ref="KHC238:KHC239"/>
    <mergeCell ref="KIL238:KIL239"/>
    <mergeCell ref="KIM238:KIM239"/>
    <mergeCell ref="KIN238:KIN239"/>
    <mergeCell ref="KIO238:KIO239"/>
    <mergeCell ref="KIP238:KIP239"/>
    <mergeCell ref="KIQ238:KIQ239"/>
    <mergeCell ref="KIR238:KIR239"/>
    <mergeCell ref="KIS238:KIS239"/>
    <mergeCell ref="KIT238:KIT239"/>
    <mergeCell ref="KIU238:KIU239"/>
    <mergeCell ref="KIV238:KIV239"/>
    <mergeCell ref="KIW238:KIW239"/>
    <mergeCell ref="KIX238:KIX239"/>
    <mergeCell ref="KIY238:KIY239"/>
    <mergeCell ref="KIZ238:KIZ239"/>
    <mergeCell ref="KJA238:KJA239"/>
    <mergeCell ref="KJB238:KJB239"/>
    <mergeCell ref="KHU238:KHU239"/>
    <mergeCell ref="KHV238:KHV239"/>
    <mergeCell ref="KHW238:KHW239"/>
    <mergeCell ref="KHX238:KHX239"/>
    <mergeCell ref="KHY238:KHY239"/>
    <mergeCell ref="KHZ238:KHZ239"/>
    <mergeCell ref="KIA238:KIA239"/>
    <mergeCell ref="KIB238:KIB239"/>
    <mergeCell ref="KIC238:KIC239"/>
    <mergeCell ref="KID238:KID239"/>
    <mergeCell ref="KIE238:KIE239"/>
    <mergeCell ref="KIF238:KIF239"/>
    <mergeCell ref="KIG238:KIG239"/>
    <mergeCell ref="KIH238:KIH239"/>
    <mergeCell ref="KII238:KII239"/>
    <mergeCell ref="KIJ238:KIJ239"/>
    <mergeCell ref="KIK238:KIK239"/>
    <mergeCell ref="KJT238:KJT239"/>
    <mergeCell ref="KJU238:KJU239"/>
    <mergeCell ref="KJV238:KJV239"/>
    <mergeCell ref="KJW238:KJW239"/>
    <mergeCell ref="KJX238:KJX239"/>
    <mergeCell ref="KJY238:KJY239"/>
    <mergeCell ref="KJZ238:KJZ239"/>
    <mergeCell ref="KKA238:KKA239"/>
    <mergeCell ref="KKB238:KKB239"/>
    <mergeCell ref="KKC238:KKC239"/>
    <mergeCell ref="KKD238:KKD239"/>
    <mergeCell ref="KKE238:KKE239"/>
    <mergeCell ref="KKF238:KKF239"/>
    <mergeCell ref="KKG238:KKG239"/>
    <mergeCell ref="KKH238:KKH239"/>
    <mergeCell ref="KKI238:KKI239"/>
    <mergeCell ref="KKJ238:KKJ239"/>
    <mergeCell ref="KJC238:KJC239"/>
    <mergeCell ref="KJD238:KJD239"/>
    <mergeCell ref="KJE238:KJE239"/>
    <mergeCell ref="KJF238:KJF239"/>
    <mergeCell ref="KJG238:KJG239"/>
    <mergeCell ref="KJH238:KJH239"/>
    <mergeCell ref="KJI238:KJI239"/>
    <mergeCell ref="KJJ238:KJJ239"/>
    <mergeCell ref="KJK238:KJK239"/>
    <mergeCell ref="KJL238:KJL239"/>
    <mergeCell ref="KJM238:KJM239"/>
    <mergeCell ref="KJN238:KJN239"/>
    <mergeCell ref="KJO238:KJO239"/>
    <mergeCell ref="KJP238:KJP239"/>
    <mergeCell ref="KJQ238:KJQ239"/>
    <mergeCell ref="KJR238:KJR239"/>
    <mergeCell ref="KJS238:KJS239"/>
    <mergeCell ref="KLB238:KLB239"/>
    <mergeCell ref="KLC238:KLC239"/>
    <mergeCell ref="KLD238:KLD239"/>
    <mergeCell ref="KLE238:KLE239"/>
    <mergeCell ref="KLF238:KLF239"/>
    <mergeCell ref="KLG238:KLG239"/>
    <mergeCell ref="KLH238:KLH239"/>
    <mergeCell ref="KLI238:KLI239"/>
    <mergeCell ref="KLJ238:KLJ239"/>
    <mergeCell ref="KLK238:KLK239"/>
    <mergeCell ref="KLL238:KLL239"/>
    <mergeCell ref="KLM238:KLM239"/>
    <mergeCell ref="KLN238:KLN239"/>
    <mergeCell ref="KLO238:KLO239"/>
    <mergeCell ref="KLP238:KLP239"/>
    <mergeCell ref="KLQ238:KLQ239"/>
    <mergeCell ref="KLR238:KLR239"/>
    <mergeCell ref="KKK238:KKK239"/>
    <mergeCell ref="KKL238:KKL239"/>
    <mergeCell ref="KKM238:KKM239"/>
    <mergeCell ref="KKN238:KKN239"/>
    <mergeCell ref="KKO238:KKO239"/>
    <mergeCell ref="KKP238:KKP239"/>
    <mergeCell ref="KKQ238:KKQ239"/>
    <mergeCell ref="KKR238:KKR239"/>
    <mergeCell ref="KKS238:KKS239"/>
    <mergeCell ref="KKT238:KKT239"/>
    <mergeCell ref="KKU238:KKU239"/>
    <mergeCell ref="KKV238:KKV239"/>
    <mergeCell ref="KKW238:KKW239"/>
    <mergeCell ref="KKX238:KKX239"/>
    <mergeCell ref="KKY238:KKY239"/>
    <mergeCell ref="KKZ238:KKZ239"/>
    <mergeCell ref="KLA238:KLA239"/>
    <mergeCell ref="KMJ238:KMJ239"/>
    <mergeCell ref="KMK238:KMK239"/>
    <mergeCell ref="KML238:KML239"/>
    <mergeCell ref="KMM238:KMM239"/>
    <mergeCell ref="KMN238:KMN239"/>
    <mergeCell ref="KMO238:KMO239"/>
    <mergeCell ref="KMP238:KMP239"/>
    <mergeCell ref="KMQ238:KMQ239"/>
    <mergeCell ref="KMR238:KMR239"/>
    <mergeCell ref="KMS238:KMS239"/>
    <mergeCell ref="KMT238:KMT239"/>
    <mergeCell ref="KMU238:KMU239"/>
    <mergeCell ref="KMV238:KMV239"/>
    <mergeCell ref="KMW238:KMW239"/>
    <mergeCell ref="KMX238:KMX239"/>
    <mergeCell ref="KMY238:KMY239"/>
    <mergeCell ref="KMZ238:KMZ239"/>
    <mergeCell ref="KLS238:KLS239"/>
    <mergeCell ref="KLT238:KLT239"/>
    <mergeCell ref="KLU238:KLU239"/>
    <mergeCell ref="KLV238:KLV239"/>
    <mergeCell ref="KLW238:KLW239"/>
    <mergeCell ref="KLX238:KLX239"/>
    <mergeCell ref="KLY238:KLY239"/>
    <mergeCell ref="KLZ238:KLZ239"/>
    <mergeCell ref="KMA238:KMA239"/>
    <mergeCell ref="KMB238:KMB239"/>
    <mergeCell ref="KMC238:KMC239"/>
    <mergeCell ref="KMD238:KMD239"/>
    <mergeCell ref="KME238:KME239"/>
    <mergeCell ref="KMF238:KMF239"/>
    <mergeCell ref="KMG238:KMG239"/>
    <mergeCell ref="KMH238:KMH239"/>
    <mergeCell ref="KMI238:KMI239"/>
    <mergeCell ref="KNR238:KNR239"/>
    <mergeCell ref="KNS238:KNS239"/>
    <mergeCell ref="KNT238:KNT239"/>
    <mergeCell ref="KNU238:KNU239"/>
    <mergeCell ref="KNV238:KNV239"/>
    <mergeCell ref="KNW238:KNW239"/>
    <mergeCell ref="KNX238:KNX239"/>
    <mergeCell ref="KNY238:KNY239"/>
    <mergeCell ref="KNZ238:KNZ239"/>
    <mergeCell ref="KOA238:KOA239"/>
    <mergeCell ref="KOB238:KOB239"/>
    <mergeCell ref="KOC238:KOC239"/>
    <mergeCell ref="KOD238:KOD239"/>
    <mergeCell ref="KOE238:KOE239"/>
    <mergeCell ref="KOF238:KOF239"/>
    <mergeCell ref="KOG238:KOG239"/>
    <mergeCell ref="KOH238:KOH239"/>
    <mergeCell ref="KNA238:KNA239"/>
    <mergeCell ref="KNB238:KNB239"/>
    <mergeCell ref="KNC238:KNC239"/>
    <mergeCell ref="KND238:KND239"/>
    <mergeCell ref="KNE238:KNE239"/>
    <mergeCell ref="KNF238:KNF239"/>
    <mergeCell ref="KNG238:KNG239"/>
    <mergeCell ref="KNH238:KNH239"/>
    <mergeCell ref="KNI238:KNI239"/>
    <mergeCell ref="KNJ238:KNJ239"/>
    <mergeCell ref="KNK238:KNK239"/>
    <mergeCell ref="KNL238:KNL239"/>
    <mergeCell ref="KNM238:KNM239"/>
    <mergeCell ref="KNN238:KNN239"/>
    <mergeCell ref="KNO238:KNO239"/>
    <mergeCell ref="KNP238:KNP239"/>
    <mergeCell ref="KNQ238:KNQ239"/>
    <mergeCell ref="KOZ238:KOZ239"/>
    <mergeCell ref="KPA238:KPA239"/>
    <mergeCell ref="KPB238:KPB239"/>
    <mergeCell ref="KPC238:KPC239"/>
    <mergeCell ref="KPD238:KPD239"/>
    <mergeCell ref="KPE238:KPE239"/>
    <mergeCell ref="KPF238:KPF239"/>
    <mergeCell ref="KPG238:KPG239"/>
    <mergeCell ref="KPH238:KPH239"/>
    <mergeCell ref="KPI238:KPI239"/>
    <mergeCell ref="KPJ238:KPJ239"/>
    <mergeCell ref="KPK238:KPK239"/>
    <mergeCell ref="KPL238:KPL239"/>
    <mergeCell ref="KPM238:KPM239"/>
    <mergeCell ref="KPN238:KPN239"/>
    <mergeCell ref="KPO238:KPO239"/>
    <mergeCell ref="KPP238:KPP239"/>
    <mergeCell ref="KOI238:KOI239"/>
    <mergeCell ref="KOJ238:KOJ239"/>
    <mergeCell ref="KOK238:KOK239"/>
    <mergeCell ref="KOL238:KOL239"/>
    <mergeCell ref="KOM238:KOM239"/>
    <mergeCell ref="KON238:KON239"/>
    <mergeCell ref="KOO238:KOO239"/>
    <mergeCell ref="KOP238:KOP239"/>
    <mergeCell ref="KOQ238:KOQ239"/>
    <mergeCell ref="KOR238:KOR239"/>
    <mergeCell ref="KOS238:KOS239"/>
    <mergeCell ref="KOT238:KOT239"/>
    <mergeCell ref="KOU238:KOU239"/>
    <mergeCell ref="KOV238:KOV239"/>
    <mergeCell ref="KOW238:KOW239"/>
    <mergeCell ref="KOX238:KOX239"/>
    <mergeCell ref="KOY238:KOY239"/>
    <mergeCell ref="KQH238:KQH239"/>
    <mergeCell ref="KQI238:KQI239"/>
    <mergeCell ref="KQJ238:KQJ239"/>
    <mergeCell ref="KQK238:KQK239"/>
    <mergeCell ref="KQL238:KQL239"/>
    <mergeCell ref="KQM238:KQM239"/>
    <mergeCell ref="KQN238:KQN239"/>
    <mergeCell ref="KQO238:KQO239"/>
    <mergeCell ref="KQP238:KQP239"/>
    <mergeCell ref="KQQ238:KQQ239"/>
    <mergeCell ref="KQR238:KQR239"/>
    <mergeCell ref="KQS238:KQS239"/>
    <mergeCell ref="KQT238:KQT239"/>
    <mergeCell ref="KQU238:KQU239"/>
    <mergeCell ref="KQV238:KQV239"/>
    <mergeCell ref="KQW238:KQW239"/>
    <mergeCell ref="KQX238:KQX239"/>
    <mergeCell ref="KPQ238:KPQ239"/>
    <mergeCell ref="KPR238:KPR239"/>
    <mergeCell ref="KPS238:KPS239"/>
    <mergeCell ref="KPT238:KPT239"/>
    <mergeCell ref="KPU238:KPU239"/>
    <mergeCell ref="KPV238:KPV239"/>
    <mergeCell ref="KPW238:KPW239"/>
    <mergeCell ref="KPX238:KPX239"/>
    <mergeCell ref="KPY238:KPY239"/>
    <mergeCell ref="KPZ238:KPZ239"/>
    <mergeCell ref="KQA238:KQA239"/>
    <mergeCell ref="KQB238:KQB239"/>
    <mergeCell ref="KQC238:KQC239"/>
    <mergeCell ref="KQD238:KQD239"/>
    <mergeCell ref="KQE238:KQE239"/>
    <mergeCell ref="KQF238:KQF239"/>
    <mergeCell ref="KQG238:KQG239"/>
    <mergeCell ref="KRP238:KRP239"/>
    <mergeCell ref="KRQ238:KRQ239"/>
    <mergeCell ref="KRR238:KRR239"/>
    <mergeCell ref="KRS238:KRS239"/>
    <mergeCell ref="KRT238:KRT239"/>
    <mergeCell ref="KRU238:KRU239"/>
    <mergeCell ref="KRV238:KRV239"/>
    <mergeCell ref="KRW238:KRW239"/>
    <mergeCell ref="KRX238:KRX239"/>
    <mergeCell ref="KRY238:KRY239"/>
    <mergeCell ref="KRZ238:KRZ239"/>
    <mergeCell ref="KSA238:KSA239"/>
    <mergeCell ref="KSB238:KSB239"/>
    <mergeCell ref="KSC238:KSC239"/>
    <mergeCell ref="KSD238:KSD239"/>
    <mergeCell ref="KSE238:KSE239"/>
    <mergeCell ref="KSF238:KSF239"/>
    <mergeCell ref="KQY238:KQY239"/>
    <mergeCell ref="KQZ238:KQZ239"/>
    <mergeCell ref="KRA238:KRA239"/>
    <mergeCell ref="KRB238:KRB239"/>
    <mergeCell ref="KRC238:KRC239"/>
    <mergeCell ref="KRD238:KRD239"/>
    <mergeCell ref="KRE238:KRE239"/>
    <mergeCell ref="KRF238:KRF239"/>
    <mergeCell ref="KRG238:KRG239"/>
    <mergeCell ref="KRH238:KRH239"/>
    <mergeCell ref="KRI238:KRI239"/>
    <mergeCell ref="KRJ238:KRJ239"/>
    <mergeCell ref="KRK238:KRK239"/>
    <mergeCell ref="KRL238:KRL239"/>
    <mergeCell ref="KRM238:KRM239"/>
    <mergeCell ref="KRN238:KRN239"/>
    <mergeCell ref="KRO238:KRO239"/>
    <mergeCell ref="KSX238:KSX239"/>
    <mergeCell ref="KSY238:KSY239"/>
    <mergeCell ref="KSZ238:KSZ239"/>
    <mergeCell ref="KTA238:KTA239"/>
    <mergeCell ref="KTB238:KTB239"/>
    <mergeCell ref="KTC238:KTC239"/>
    <mergeCell ref="KTD238:KTD239"/>
    <mergeCell ref="KTE238:KTE239"/>
    <mergeCell ref="KTF238:KTF239"/>
    <mergeCell ref="KTG238:KTG239"/>
    <mergeCell ref="KTH238:KTH239"/>
    <mergeCell ref="KTI238:KTI239"/>
    <mergeCell ref="KTJ238:KTJ239"/>
    <mergeCell ref="KTK238:KTK239"/>
    <mergeCell ref="KTL238:KTL239"/>
    <mergeCell ref="KTM238:KTM239"/>
    <mergeCell ref="KTN238:KTN239"/>
    <mergeCell ref="KSG238:KSG239"/>
    <mergeCell ref="KSH238:KSH239"/>
    <mergeCell ref="KSI238:KSI239"/>
    <mergeCell ref="KSJ238:KSJ239"/>
    <mergeCell ref="KSK238:KSK239"/>
    <mergeCell ref="KSL238:KSL239"/>
    <mergeCell ref="KSM238:KSM239"/>
    <mergeCell ref="KSN238:KSN239"/>
    <mergeCell ref="KSO238:KSO239"/>
    <mergeCell ref="KSP238:KSP239"/>
    <mergeCell ref="KSQ238:KSQ239"/>
    <mergeCell ref="KSR238:KSR239"/>
    <mergeCell ref="KSS238:KSS239"/>
    <mergeCell ref="KST238:KST239"/>
    <mergeCell ref="KSU238:KSU239"/>
    <mergeCell ref="KSV238:KSV239"/>
    <mergeCell ref="KSW238:KSW239"/>
    <mergeCell ref="KUF238:KUF239"/>
    <mergeCell ref="KUG238:KUG239"/>
    <mergeCell ref="KUH238:KUH239"/>
    <mergeCell ref="KUI238:KUI239"/>
    <mergeCell ref="KUJ238:KUJ239"/>
    <mergeCell ref="KUK238:KUK239"/>
    <mergeCell ref="KUL238:KUL239"/>
    <mergeCell ref="KUM238:KUM239"/>
    <mergeCell ref="KUN238:KUN239"/>
    <mergeCell ref="KUO238:KUO239"/>
    <mergeCell ref="KUP238:KUP239"/>
    <mergeCell ref="KUQ238:KUQ239"/>
    <mergeCell ref="KUR238:KUR239"/>
    <mergeCell ref="KUS238:KUS239"/>
    <mergeCell ref="KUT238:KUT239"/>
    <mergeCell ref="KUU238:KUU239"/>
    <mergeCell ref="KUV238:KUV239"/>
    <mergeCell ref="KTO238:KTO239"/>
    <mergeCell ref="KTP238:KTP239"/>
    <mergeCell ref="KTQ238:KTQ239"/>
    <mergeCell ref="KTR238:KTR239"/>
    <mergeCell ref="KTS238:KTS239"/>
    <mergeCell ref="KTT238:KTT239"/>
    <mergeCell ref="KTU238:KTU239"/>
    <mergeCell ref="KTV238:KTV239"/>
    <mergeCell ref="KTW238:KTW239"/>
    <mergeCell ref="KTX238:KTX239"/>
    <mergeCell ref="KTY238:KTY239"/>
    <mergeCell ref="KTZ238:KTZ239"/>
    <mergeCell ref="KUA238:KUA239"/>
    <mergeCell ref="KUB238:KUB239"/>
    <mergeCell ref="KUC238:KUC239"/>
    <mergeCell ref="KUD238:KUD239"/>
    <mergeCell ref="KUE238:KUE239"/>
    <mergeCell ref="KVN238:KVN239"/>
    <mergeCell ref="KVO238:KVO239"/>
    <mergeCell ref="KVP238:KVP239"/>
    <mergeCell ref="KVQ238:KVQ239"/>
    <mergeCell ref="KVR238:KVR239"/>
    <mergeCell ref="KVS238:KVS239"/>
    <mergeCell ref="KVT238:KVT239"/>
    <mergeCell ref="KVU238:KVU239"/>
    <mergeCell ref="KVV238:KVV239"/>
    <mergeCell ref="KVW238:KVW239"/>
    <mergeCell ref="KVX238:KVX239"/>
    <mergeCell ref="KVY238:KVY239"/>
    <mergeCell ref="KVZ238:KVZ239"/>
    <mergeCell ref="KWA238:KWA239"/>
    <mergeCell ref="KWB238:KWB239"/>
    <mergeCell ref="KWC238:KWC239"/>
    <mergeCell ref="KWD238:KWD239"/>
    <mergeCell ref="KUW238:KUW239"/>
    <mergeCell ref="KUX238:KUX239"/>
    <mergeCell ref="KUY238:KUY239"/>
    <mergeCell ref="KUZ238:KUZ239"/>
    <mergeCell ref="KVA238:KVA239"/>
    <mergeCell ref="KVB238:KVB239"/>
    <mergeCell ref="KVC238:KVC239"/>
    <mergeCell ref="KVD238:KVD239"/>
    <mergeCell ref="KVE238:KVE239"/>
    <mergeCell ref="KVF238:KVF239"/>
    <mergeCell ref="KVG238:KVG239"/>
    <mergeCell ref="KVH238:KVH239"/>
    <mergeCell ref="KVI238:KVI239"/>
    <mergeCell ref="KVJ238:KVJ239"/>
    <mergeCell ref="KVK238:KVK239"/>
    <mergeCell ref="KVL238:KVL239"/>
    <mergeCell ref="KVM238:KVM239"/>
    <mergeCell ref="KWV238:KWV239"/>
    <mergeCell ref="KWW238:KWW239"/>
    <mergeCell ref="KWX238:KWX239"/>
    <mergeCell ref="KWY238:KWY239"/>
    <mergeCell ref="KWZ238:KWZ239"/>
    <mergeCell ref="KXA238:KXA239"/>
    <mergeCell ref="KXB238:KXB239"/>
    <mergeCell ref="KXC238:KXC239"/>
    <mergeCell ref="KXD238:KXD239"/>
    <mergeCell ref="KXE238:KXE239"/>
    <mergeCell ref="KXF238:KXF239"/>
    <mergeCell ref="KXG238:KXG239"/>
    <mergeCell ref="KXH238:KXH239"/>
    <mergeCell ref="KXI238:KXI239"/>
    <mergeCell ref="KXJ238:KXJ239"/>
    <mergeCell ref="KXK238:KXK239"/>
    <mergeCell ref="KXL238:KXL239"/>
    <mergeCell ref="KWE238:KWE239"/>
    <mergeCell ref="KWF238:KWF239"/>
    <mergeCell ref="KWG238:KWG239"/>
    <mergeCell ref="KWH238:KWH239"/>
    <mergeCell ref="KWI238:KWI239"/>
    <mergeCell ref="KWJ238:KWJ239"/>
    <mergeCell ref="KWK238:KWK239"/>
    <mergeCell ref="KWL238:KWL239"/>
    <mergeCell ref="KWM238:KWM239"/>
    <mergeCell ref="KWN238:KWN239"/>
    <mergeCell ref="KWO238:KWO239"/>
    <mergeCell ref="KWP238:KWP239"/>
    <mergeCell ref="KWQ238:KWQ239"/>
    <mergeCell ref="KWR238:KWR239"/>
    <mergeCell ref="KWS238:KWS239"/>
    <mergeCell ref="KWT238:KWT239"/>
    <mergeCell ref="KWU238:KWU239"/>
    <mergeCell ref="KYD238:KYD239"/>
    <mergeCell ref="KYE238:KYE239"/>
    <mergeCell ref="KYF238:KYF239"/>
    <mergeCell ref="KYG238:KYG239"/>
    <mergeCell ref="KYH238:KYH239"/>
    <mergeCell ref="KYI238:KYI239"/>
    <mergeCell ref="KYJ238:KYJ239"/>
    <mergeCell ref="KYK238:KYK239"/>
    <mergeCell ref="KYL238:KYL239"/>
    <mergeCell ref="KYM238:KYM239"/>
    <mergeCell ref="KYN238:KYN239"/>
    <mergeCell ref="KYO238:KYO239"/>
    <mergeCell ref="KYP238:KYP239"/>
    <mergeCell ref="KYQ238:KYQ239"/>
    <mergeCell ref="KYR238:KYR239"/>
    <mergeCell ref="KYS238:KYS239"/>
    <mergeCell ref="KYT238:KYT239"/>
    <mergeCell ref="KXM238:KXM239"/>
    <mergeCell ref="KXN238:KXN239"/>
    <mergeCell ref="KXO238:KXO239"/>
    <mergeCell ref="KXP238:KXP239"/>
    <mergeCell ref="KXQ238:KXQ239"/>
    <mergeCell ref="KXR238:KXR239"/>
    <mergeCell ref="KXS238:KXS239"/>
    <mergeCell ref="KXT238:KXT239"/>
    <mergeCell ref="KXU238:KXU239"/>
    <mergeCell ref="KXV238:KXV239"/>
    <mergeCell ref="KXW238:KXW239"/>
    <mergeCell ref="KXX238:KXX239"/>
    <mergeCell ref="KXY238:KXY239"/>
    <mergeCell ref="KXZ238:KXZ239"/>
    <mergeCell ref="KYA238:KYA239"/>
    <mergeCell ref="KYB238:KYB239"/>
    <mergeCell ref="KYC238:KYC239"/>
    <mergeCell ref="KZL238:KZL239"/>
    <mergeCell ref="KZM238:KZM239"/>
    <mergeCell ref="KZN238:KZN239"/>
    <mergeCell ref="KZO238:KZO239"/>
    <mergeCell ref="KZP238:KZP239"/>
    <mergeCell ref="KZQ238:KZQ239"/>
    <mergeCell ref="KZR238:KZR239"/>
    <mergeCell ref="KZS238:KZS239"/>
    <mergeCell ref="KZT238:KZT239"/>
    <mergeCell ref="KZU238:KZU239"/>
    <mergeCell ref="KZV238:KZV239"/>
    <mergeCell ref="KZW238:KZW239"/>
    <mergeCell ref="KZX238:KZX239"/>
    <mergeCell ref="KZY238:KZY239"/>
    <mergeCell ref="KZZ238:KZZ239"/>
    <mergeCell ref="LAA238:LAA239"/>
    <mergeCell ref="LAB238:LAB239"/>
    <mergeCell ref="KYU238:KYU239"/>
    <mergeCell ref="KYV238:KYV239"/>
    <mergeCell ref="KYW238:KYW239"/>
    <mergeCell ref="KYX238:KYX239"/>
    <mergeCell ref="KYY238:KYY239"/>
    <mergeCell ref="KYZ238:KYZ239"/>
    <mergeCell ref="KZA238:KZA239"/>
    <mergeCell ref="KZB238:KZB239"/>
    <mergeCell ref="KZC238:KZC239"/>
    <mergeCell ref="KZD238:KZD239"/>
    <mergeCell ref="KZE238:KZE239"/>
    <mergeCell ref="KZF238:KZF239"/>
    <mergeCell ref="KZG238:KZG239"/>
    <mergeCell ref="KZH238:KZH239"/>
    <mergeCell ref="KZI238:KZI239"/>
    <mergeCell ref="KZJ238:KZJ239"/>
    <mergeCell ref="KZK238:KZK239"/>
    <mergeCell ref="LAT238:LAT239"/>
    <mergeCell ref="LAU238:LAU239"/>
    <mergeCell ref="LAV238:LAV239"/>
    <mergeCell ref="LAW238:LAW239"/>
    <mergeCell ref="LAX238:LAX239"/>
    <mergeCell ref="LAY238:LAY239"/>
    <mergeCell ref="LAZ238:LAZ239"/>
    <mergeCell ref="LBA238:LBA239"/>
    <mergeCell ref="LBB238:LBB239"/>
    <mergeCell ref="LBC238:LBC239"/>
    <mergeCell ref="LBD238:LBD239"/>
    <mergeCell ref="LBE238:LBE239"/>
    <mergeCell ref="LBF238:LBF239"/>
    <mergeCell ref="LBG238:LBG239"/>
    <mergeCell ref="LBH238:LBH239"/>
    <mergeCell ref="LBI238:LBI239"/>
    <mergeCell ref="LBJ238:LBJ239"/>
    <mergeCell ref="LAC238:LAC239"/>
    <mergeCell ref="LAD238:LAD239"/>
    <mergeCell ref="LAE238:LAE239"/>
    <mergeCell ref="LAF238:LAF239"/>
    <mergeCell ref="LAG238:LAG239"/>
    <mergeCell ref="LAH238:LAH239"/>
    <mergeCell ref="LAI238:LAI239"/>
    <mergeCell ref="LAJ238:LAJ239"/>
    <mergeCell ref="LAK238:LAK239"/>
    <mergeCell ref="LAL238:LAL239"/>
    <mergeCell ref="LAM238:LAM239"/>
    <mergeCell ref="LAN238:LAN239"/>
    <mergeCell ref="LAO238:LAO239"/>
    <mergeCell ref="LAP238:LAP239"/>
    <mergeCell ref="LAQ238:LAQ239"/>
    <mergeCell ref="LAR238:LAR239"/>
    <mergeCell ref="LAS238:LAS239"/>
    <mergeCell ref="LCB238:LCB239"/>
    <mergeCell ref="LCC238:LCC239"/>
    <mergeCell ref="LCD238:LCD239"/>
    <mergeCell ref="LCE238:LCE239"/>
    <mergeCell ref="LCF238:LCF239"/>
    <mergeCell ref="LCG238:LCG239"/>
    <mergeCell ref="LCH238:LCH239"/>
    <mergeCell ref="LCI238:LCI239"/>
    <mergeCell ref="LCJ238:LCJ239"/>
    <mergeCell ref="LCK238:LCK239"/>
    <mergeCell ref="LCL238:LCL239"/>
    <mergeCell ref="LCM238:LCM239"/>
    <mergeCell ref="LCN238:LCN239"/>
    <mergeCell ref="LCO238:LCO239"/>
    <mergeCell ref="LCP238:LCP239"/>
    <mergeCell ref="LCQ238:LCQ239"/>
    <mergeCell ref="LCR238:LCR239"/>
    <mergeCell ref="LBK238:LBK239"/>
    <mergeCell ref="LBL238:LBL239"/>
    <mergeCell ref="LBM238:LBM239"/>
    <mergeCell ref="LBN238:LBN239"/>
    <mergeCell ref="LBO238:LBO239"/>
    <mergeCell ref="LBP238:LBP239"/>
    <mergeCell ref="LBQ238:LBQ239"/>
    <mergeCell ref="LBR238:LBR239"/>
    <mergeCell ref="LBS238:LBS239"/>
    <mergeCell ref="LBT238:LBT239"/>
    <mergeCell ref="LBU238:LBU239"/>
    <mergeCell ref="LBV238:LBV239"/>
    <mergeCell ref="LBW238:LBW239"/>
    <mergeCell ref="LBX238:LBX239"/>
    <mergeCell ref="LBY238:LBY239"/>
    <mergeCell ref="LBZ238:LBZ239"/>
    <mergeCell ref="LCA238:LCA239"/>
    <mergeCell ref="LDJ238:LDJ239"/>
    <mergeCell ref="LDK238:LDK239"/>
    <mergeCell ref="LDL238:LDL239"/>
    <mergeCell ref="LDM238:LDM239"/>
    <mergeCell ref="LDN238:LDN239"/>
    <mergeCell ref="LDO238:LDO239"/>
    <mergeCell ref="LDP238:LDP239"/>
    <mergeCell ref="LDQ238:LDQ239"/>
    <mergeCell ref="LDR238:LDR239"/>
    <mergeCell ref="LDS238:LDS239"/>
    <mergeCell ref="LDT238:LDT239"/>
    <mergeCell ref="LDU238:LDU239"/>
    <mergeCell ref="LDV238:LDV239"/>
    <mergeCell ref="LDW238:LDW239"/>
    <mergeCell ref="LDX238:LDX239"/>
    <mergeCell ref="LDY238:LDY239"/>
    <mergeCell ref="LDZ238:LDZ239"/>
    <mergeCell ref="LCS238:LCS239"/>
    <mergeCell ref="LCT238:LCT239"/>
    <mergeCell ref="LCU238:LCU239"/>
    <mergeCell ref="LCV238:LCV239"/>
    <mergeCell ref="LCW238:LCW239"/>
    <mergeCell ref="LCX238:LCX239"/>
    <mergeCell ref="LCY238:LCY239"/>
    <mergeCell ref="LCZ238:LCZ239"/>
    <mergeCell ref="LDA238:LDA239"/>
    <mergeCell ref="LDB238:LDB239"/>
    <mergeCell ref="LDC238:LDC239"/>
    <mergeCell ref="LDD238:LDD239"/>
    <mergeCell ref="LDE238:LDE239"/>
    <mergeCell ref="LDF238:LDF239"/>
    <mergeCell ref="LDG238:LDG239"/>
    <mergeCell ref="LDH238:LDH239"/>
    <mergeCell ref="LDI238:LDI239"/>
    <mergeCell ref="LER238:LER239"/>
    <mergeCell ref="LES238:LES239"/>
    <mergeCell ref="LET238:LET239"/>
    <mergeCell ref="LEU238:LEU239"/>
    <mergeCell ref="LEV238:LEV239"/>
    <mergeCell ref="LEW238:LEW239"/>
    <mergeCell ref="LEX238:LEX239"/>
    <mergeCell ref="LEY238:LEY239"/>
    <mergeCell ref="LEZ238:LEZ239"/>
    <mergeCell ref="LFA238:LFA239"/>
    <mergeCell ref="LFB238:LFB239"/>
    <mergeCell ref="LFC238:LFC239"/>
    <mergeCell ref="LFD238:LFD239"/>
    <mergeCell ref="LFE238:LFE239"/>
    <mergeCell ref="LFF238:LFF239"/>
    <mergeCell ref="LFG238:LFG239"/>
    <mergeCell ref="LFH238:LFH239"/>
    <mergeCell ref="LEA238:LEA239"/>
    <mergeCell ref="LEB238:LEB239"/>
    <mergeCell ref="LEC238:LEC239"/>
    <mergeCell ref="LED238:LED239"/>
    <mergeCell ref="LEE238:LEE239"/>
    <mergeCell ref="LEF238:LEF239"/>
    <mergeCell ref="LEG238:LEG239"/>
    <mergeCell ref="LEH238:LEH239"/>
    <mergeCell ref="LEI238:LEI239"/>
    <mergeCell ref="LEJ238:LEJ239"/>
    <mergeCell ref="LEK238:LEK239"/>
    <mergeCell ref="LEL238:LEL239"/>
    <mergeCell ref="LEM238:LEM239"/>
    <mergeCell ref="LEN238:LEN239"/>
    <mergeCell ref="LEO238:LEO239"/>
    <mergeCell ref="LEP238:LEP239"/>
    <mergeCell ref="LEQ238:LEQ239"/>
    <mergeCell ref="LFZ238:LFZ239"/>
    <mergeCell ref="LGA238:LGA239"/>
    <mergeCell ref="LGB238:LGB239"/>
    <mergeCell ref="LGC238:LGC239"/>
    <mergeCell ref="LGD238:LGD239"/>
    <mergeCell ref="LGE238:LGE239"/>
    <mergeCell ref="LGF238:LGF239"/>
    <mergeCell ref="LGG238:LGG239"/>
    <mergeCell ref="LGH238:LGH239"/>
    <mergeCell ref="LGI238:LGI239"/>
    <mergeCell ref="LGJ238:LGJ239"/>
    <mergeCell ref="LGK238:LGK239"/>
    <mergeCell ref="LGL238:LGL239"/>
    <mergeCell ref="LGM238:LGM239"/>
    <mergeCell ref="LGN238:LGN239"/>
    <mergeCell ref="LGO238:LGO239"/>
    <mergeCell ref="LGP238:LGP239"/>
    <mergeCell ref="LFI238:LFI239"/>
    <mergeCell ref="LFJ238:LFJ239"/>
    <mergeCell ref="LFK238:LFK239"/>
    <mergeCell ref="LFL238:LFL239"/>
    <mergeCell ref="LFM238:LFM239"/>
    <mergeCell ref="LFN238:LFN239"/>
    <mergeCell ref="LFO238:LFO239"/>
    <mergeCell ref="LFP238:LFP239"/>
    <mergeCell ref="LFQ238:LFQ239"/>
    <mergeCell ref="LFR238:LFR239"/>
    <mergeCell ref="LFS238:LFS239"/>
    <mergeCell ref="LFT238:LFT239"/>
    <mergeCell ref="LFU238:LFU239"/>
    <mergeCell ref="LFV238:LFV239"/>
    <mergeCell ref="LFW238:LFW239"/>
    <mergeCell ref="LFX238:LFX239"/>
    <mergeCell ref="LFY238:LFY239"/>
    <mergeCell ref="LHH238:LHH239"/>
    <mergeCell ref="LHI238:LHI239"/>
    <mergeCell ref="LHJ238:LHJ239"/>
    <mergeCell ref="LHK238:LHK239"/>
    <mergeCell ref="LHL238:LHL239"/>
    <mergeCell ref="LHM238:LHM239"/>
    <mergeCell ref="LHN238:LHN239"/>
    <mergeCell ref="LHO238:LHO239"/>
    <mergeCell ref="LHP238:LHP239"/>
    <mergeCell ref="LHQ238:LHQ239"/>
    <mergeCell ref="LHR238:LHR239"/>
    <mergeCell ref="LHS238:LHS239"/>
    <mergeCell ref="LHT238:LHT239"/>
    <mergeCell ref="LHU238:LHU239"/>
    <mergeCell ref="LHV238:LHV239"/>
    <mergeCell ref="LHW238:LHW239"/>
    <mergeCell ref="LHX238:LHX239"/>
    <mergeCell ref="LGQ238:LGQ239"/>
    <mergeCell ref="LGR238:LGR239"/>
    <mergeCell ref="LGS238:LGS239"/>
    <mergeCell ref="LGT238:LGT239"/>
    <mergeCell ref="LGU238:LGU239"/>
    <mergeCell ref="LGV238:LGV239"/>
    <mergeCell ref="LGW238:LGW239"/>
    <mergeCell ref="LGX238:LGX239"/>
    <mergeCell ref="LGY238:LGY239"/>
    <mergeCell ref="LGZ238:LGZ239"/>
    <mergeCell ref="LHA238:LHA239"/>
    <mergeCell ref="LHB238:LHB239"/>
    <mergeCell ref="LHC238:LHC239"/>
    <mergeCell ref="LHD238:LHD239"/>
    <mergeCell ref="LHE238:LHE239"/>
    <mergeCell ref="LHF238:LHF239"/>
    <mergeCell ref="LHG238:LHG239"/>
    <mergeCell ref="LIP238:LIP239"/>
    <mergeCell ref="LIQ238:LIQ239"/>
    <mergeCell ref="LIR238:LIR239"/>
    <mergeCell ref="LIS238:LIS239"/>
    <mergeCell ref="LIT238:LIT239"/>
    <mergeCell ref="LIU238:LIU239"/>
    <mergeCell ref="LIV238:LIV239"/>
    <mergeCell ref="LIW238:LIW239"/>
    <mergeCell ref="LIX238:LIX239"/>
    <mergeCell ref="LIY238:LIY239"/>
    <mergeCell ref="LIZ238:LIZ239"/>
    <mergeCell ref="LJA238:LJA239"/>
    <mergeCell ref="LJB238:LJB239"/>
    <mergeCell ref="LJC238:LJC239"/>
    <mergeCell ref="LJD238:LJD239"/>
    <mergeCell ref="LJE238:LJE239"/>
    <mergeCell ref="LJF238:LJF239"/>
    <mergeCell ref="LHY238:LHY239"/>
    <mergeCell ref="LHZ238:LHZ239"/>
    <mergeCell ref="LIA238:LIA239"/>
    <mergeCell ref="LIB238:LIB239"/>
    <mergeCell ref="LIC238:LIC239"/>
    <mergeCell ref="LID238:LID239"/>
    <mergeCell ref="LIE238:LIE239"/>
    <mergeCell ref="LIF238:LIF239"/>
    <mergeCell ref="LIG238:LIG239"/>
    <mergeCell ref="LIH238:LIH239"/>
    <mergeCell ref="LII238:LII239"/>
    <mergeCell ref="LIJ238:LIJ239"/>
    <mergeCell ref="LIK238:LIK239"/>
    <mergeCell ref="LIL238:LIL239"/>
    <mergeCell ref="LIM238:LIM239"/>
    <mergeCell ref="LIN238:LIN239"/>
    <mergeCell ref="LIO238:LIO239"/>
    <mergeCell ref="LJX238:LJX239"/>
    <mergeCell ref="LJY238:LJY239"/>
    <mergeCell ref="LJZ238:LJZ239"/>
    <mergeCell ref="LKA238:LKA239"/>
    <mergeCell ref="LKB238:LKB239"/>
    <mergeCell ref="LKC238:LKC239"/>
    <mergeCell ref="LKD238:LKD239"/>
    <mergeCell ref="LKE238:LKE239"/>
    <mergeCell ref="LKF238:LKF239"/>
    <mergeCell ref="LKG238:LKG239"/>
    <mergeCell ref="LKH238:LKH239"/>
    <mergeCell ref="LKI238:LKI239"/>
    <mergeCell ref="LKJ238:LKJ239"/>
    <mergeCell ref="LKK238:LKK239"/>
    <mergeCell ref="LKL238:LKL239"/>
    <mergeCell ref="LKM238:LKM239"/>
    <mergeCell ref="LKN238:LKN239"/>
    <mergeCell ref="LJG238:LJG239"/>
    <mergeCell ref="LJH238:LJH239"/>
    <mergeCell ref="LJI238:LJI239"/>
    <mergeCell ref="LJJ238:LJJ239"/>
    <mergeCell ref="LJK238:LJK239"/>
    <mergeCell ref="LJL238:LJL239"/>
    <mergeCell ref="LJM238:LJM239"/>
    <mergeCell ref="LJN238:LJN239"/>
    <mergeCell ref="LJO238:LJO239"/>
    <mergeCell ref="LJP238:LJP239"/>
    <mergeCell ref="LJQ238:LJQ239"/>
    <mergeCell ref="LJR238:LJR239"/>
    <mergeCell ref="LJS238:LJS239"/>
    <mergeCell ref="LJT238:LJT239"/>
    <mergeCell ref="LJU238:LJU239"/>
    <mergeCell ref="LJV238:LJV239"/>
    <mergeCell ref="LJW238:LJW239"/>
    <mergeCell ref="LLF238:LLF239"/>
    <mergeCell ref="LLG238:LLG239"/>
    <mergeCell ref="LLH238:LLH239"/>
    <mergeCell ref="LLI238:LLI239"/>
    <mergeCell ref="LLJ238:LLJ239"/>
    <mergeCell ref="LLK238:LLK239"/>
    <mergeCell ref="LLL238:LLL239"/>
    <mergeCell ref="LLM238:LLM239"/>
    <mergeCell ref="LLN238:LLN239"/>
    <mergeCell ref="LLO238:LLO239"/>
    <mergeCell ref="LLP238:LLP239"/>
    <mergeCell ref="LLQ238:LLQ239"/>
    <mergeCell ref="LLR238:LLR239"/>
    <mergeCell ref="LLS238:LLS239"/>
    <mergeCell ref="LLT238:LLT239"/>
    <mergeCell ref="LLU238:LLU239"/>
    <mergeCell ref="LLV238:LLV239"/>
    <mergeCell ref="LKO238:LKO239"/>
    <mergeCell ref="LKP238:LKP239"/>
    <mergeCell ref="LKQ238:LKQ239"/>
    <mergeCell ref="LKR238:LKR239"/>
    <mergeCell ref="LKS238:LKS239"/>
    <mergeCell ref="LKT238:LKT239"/>
    <mergeCell ref="LKU238:LKU239"/>
    <mergeCell ref="LKV238:LKV239"/>
    <mergeCell ref="LKW238:LKW239"/>
    <mergeCell ref="LKX238:LKX239"/>
    <mergeCell ref="LKY238:LKY239"/>
    <mergeCell ref="LKZ238:LKZ239"/>
    <mergeCell ref="LLA238:LLA239"/>
    <mergeCell ref="LLB238:LLB239"/>
    <mergeCell ref="LLC238:LLC239"/>
    <mergeCell ref="LLD238:LLD239"/>
    <mergeCell ref="LLE238:LLE239"/>
    <mergeCell ref="LMN238:LMN239"/>
    <mergeCell ref="LMO238:LMO239"/>
    <mergeCell ref="LMP238:LMP239"/>
    <mergeCell ref="LMQ238:LMQ239"/>
    <mergeCell ref="LMR238:LMR239"/>
    <mergeCell ref="LMS238:LMS239"/>
    <mergeCell ref="LMT238:LMT239"/>
    <mergeCell ref="LMU238:LMU239"/>
    <mergeCell ref="LMV238:LMV239"/>
    <mergeCell ref="LMW238:LMW239"/>
    <mergeCell ref="LMX238:LMX239"/>
    <mergeCell ref="LMY238:LMY239"/>
    <mergeCell ref="LMZ238:LMZ239"/>
    <mergeCell ref="LNA238:LNA239"/>
    <mergeCell ref="LNB238:LNB239"/>
    <mergeCell ref="LNC238:LNC239"/>
    <mergeCell ref="LND238:LND239"/>
    <mergeCell ref="LLW238:LLW239"/>
    <mergeCell ref="LLX238:LLX239"/>
    <mergeCell ref="LLY238:LLY239"/>
    <mergeCell ref="LLZ238:LLZ239"/>
    <mergeCell ref="LMA238:LMA239"/>
    <mergeCell ref="LMB238:LMB239"/>
    <mergeCell ref="LMC238:LMC239"/>
    <mergeCell ref="LMD238:LMD239"/>
    <mergeCell ref="LME238:LME239"/>
    <mergeCell ref="LMF238:LMF239"/>
    <mergeCell ref="LMG238:LMG239"/>
    <mergeCell ref="LMH238:LMH239"/>
    <mergeCell ref="LMI238:LMI239"/>
    <mergeCell ref="LMJ238:LMJ239"/>
    <mergeCell ref="LMK238:LMK239"/>
    <mergeCell ref="LML238:LML239"/>
    <mergeCell ref="LMM238:LMM239"/>
    <mergeCell ref="LNV238:LNV239"/>
    <mergeCell ref="LNW238:LNW239"/>
    <mergeCell ref="LNX238:LNX239"/>
    <mergeCell ref="LNY238:LNY239"/>
    <mergeCell ref="LNZ238:LNZ239"/>
    <mergeCell ref="LOA238:LOA239"/>
    <mergeCell ref="LOB238:LOB239"/>
    <mergeCell ref="LOC238:LOC239"/>
    <mergeCell ref="LOD238:LOD239"/>
    <mergeCell ref="LOE238:LOE239"/>
    <mergeCell ref="LOF238:LOF239"/>
    <mergeCell ref="LOG238:LOG239"/>
    <mergeCell ref="LOH238:LOH239"/>
    <mergeCell ref="LOI238:LOI239"/>
    <mergeCell ref="LOJ238:LOJ239"/>
    <mergeCell ref="LOK238:LOK239"/>
    <mergeCell ref="LOL238:LOL239"/>
    <mergeCell ref="LNE238:LNE239"/>
    <mergeCell ref="LNF238:LNF239"/>
    <mergeCell ref="LNG238:LNG239"/>
    <mergeCell ref="LNH238:LNH239"/>
    <mergeCell ref="LNI238:LNI239"/>
    <mergeCell ref="LNJ238:LNJ239"/>
    <mergeCell ref="LNK238:LNK239"/>
    <mergeCell ref="LNL238:LNL239"/>
    <mergeCell ref="LNM238:LNM239"/>
    <mergeCell ref="LNN238:LNN239"/>
    <mergeCell ref="LNO238:LNO239"/>
    <mergeCell ref="LNP238:LNP239"/>
    <mergeCell ref="LNQ238:LNQ239"/>
    <mergeCell ref="LNR238:LNR239"/>
    <mergeCell ref="LNS238:LNS239"/>
    <mergeCell ref="LNT238:LNT239"/>
    <mergeCell ref="LNU238:LNU239"/>
    <mergeCell ref="LPD238:LPD239"/>
    <mergeCell ref="LPE238:LPE239"/>
    <mergeCell ref="LPF238:LPF239"/>
    <mergeCell ref="LPG238:LPG239"/>
    <mergeCell ref="LPH238:LPH239"/>
    <mergeCell ref="LPI238:LPI239"/>
    <mergeCell ref="LPJ238:LPJ239"/>
    <mergeCell ref="LPK238:LPK239"/>
    <mergeCell ref="LPL238:LPL239"/>
    <mergeCell ref="LPM238:LPM239"/>
    <mergeCell ref="LPN238:LPN239"/>
    <mergeCell ref="LPO238:LPO239"/>
    <mergeCell ref="LPP238:LPP239"/>
    <mergeCell ref="LPQ238:LPQ239"/>
    <mergeCell ref="LPR238:LPR239"/>
    <mergeCell ref="LPS238:LPS239"/>
    <mergeCell ref="LPT238:LPT239"/>
    <mergeCell ref="LOM238:LOM239"/>
    <mergeCell ref="LON238:LON239"/>
    <mergeCell ref="LOO238:LOO239"/>
    <mergeCell ref="LOP238:LOP239"/>
    <mergeCell ref="LOQ238:LOQ239"/>
    <mergeCell ref="LOR238:LOR239"/>
    <mergeCell ref="LOS238:LOS239"/>
    <mergeCell ref="LOT238:LOT239"/>
    <mergeCell ref="LOU238:LOU239"/>
    <mergeCell ref="LOV238:LOV239"/>
    <mergeCell ref="LOW238:LOW239"/>
    <mergeCell ref="LOX238:LOX239"/>
    <mergeCell ref="LOY238:LOY239"/>
    <mergeCell ref="LOZ238:LOZ239"/>
    <mergeCell ref="LPA238:LPA239"/>
    <mergeCell ref="LPB238:LPB239"/>
    <mergeCell ref="LPC238:LPC239"/>
    <mergeCell ref="LQL238:LQL239"/>
    <mergeCell ref="LQM238:LQM239"/>
    <mergeCell ref="LQN238:LQN239"/>
    <mergeCell ref="LQO238:LQO239"/>
    <mergeCell ref="LQP238:LQP239"/>
    <mergeCell ref="LQQ238:LQQ239"/>
    <mergeCell ref="LQR238:LQR239"/>
    <mergeCell ref="LQS238:LQS239"/>
    <mergeCell ref="LQT238:LQT239"/>
    <mergeCell ref="LQU238:LQU239"/>
    <mergeCell ref="LQV238:LQV239"/>
    <mergeCell ref="LQW238:LQW239"/>
    <mergeCell ref="LQX238:LQX239"/>
    <mergeCell ref="LQY238:LQY239"/>
    <mergeCell ref="LQZ238:LQZ239"/>
    <mergeCell ref="LRA238:LRA239"/>
    <mergeCell ref="LRB238:LRB239"/>
    <mergeCell ref="LPU238:LPU239"/>
    <mergeCell ref="LPV238:LPV239"/>
    <mergeCell ref="LPW238:LPW239"/>
    <mergeCell ref="LPX238:LPX239"/>
    <mergeCell ref="LPY238:LPY239"/>
    <mergeCell ref="LPZ238:LPZ239"/>
    <mergeCell ref="LQA238:LQA239"/>
    <mergeCell ref="LQB238:LQB239"/>
    <mergeCell ref="LQC238:LQC239"/>
    <mergeCell ref="LQD238:LQD239"/>
    <mergeCell ref="LQE238:LQE239"/>
    <mergeCell ref="LQF238:LQF239"/>
    <mergeCell ref="LQG238:LQG239"/>
    <mergeCell ref="LQH238:LQH239"/>
    <mergeCell ref="LQI238:LQI239"/>
    <mergeCell ref="LQJ238:LQJ239"/>
    <mergeCell ref="LQK238:LQK239"/>
    <mergeCell ref="LRT238:LRT239"/>
    <mergeCell ref="LRU238:LRU239"/>
    <mergeCell ref="LRV238:LRV239"/>
    <mergeCell ref="LRW238:LRW239"/>
    <mergeCell ref="LRX238:LRX239"/>
    <mergeCell ref="LRY238:LRY239"/>
    <mergeCell ref="LRZ238:LRZ239"/>
    <mergeCell ref="LSA238:LSA239"/>
    <mergeCell ref="LSB238:LSB239"/>
    <mergeCell ref="LSC238:LSC239"/>
    <mergeCell ref="LSD238:LSD239"/>
    <mergeCell ref="LSE238:LSE239"/>
    <mergeCell ref="LSF238:LSF239"/>
    <mergeCell ref="LSG238:LSG239"/>
    <mergeCell ref="LSH238:LSH239"/>
    <mergeCell ref="LSI238:LSI239"/>
    <mergeCell ref="LSJ238:LSJ239"/>
    <mergeCell ref="LRC238:LRC239"/>
    <mergeCell ref="LRD238:LRD239"/>
    <mergeCell ref="LRE238:LRE239"/>
    <mergeCell ref="LRF238:LRF239"/>
    <mergeCell ref="LRG238:LRG239"/>
    <mergeCell ref="LRH238:LRH239"/>
    <mergeCell ref="LRI238:LRI239"/>
    <mergeCell ref="LRJ238:LRJ239"/>
    <mergeCell ref="LRK238:LRK239"/>
    <mergeCell ref="LRL238:LRL239"/>
    <mergeCell ref="LRM238:LRM239"/>
    <mergeCell ref="LRN238:LRN239"/>
    <mergeCell ref="LRO238:LRO239"/>
    <mergeCell ref="LRP238:LRP239"/>
    <mergeCell ref="LRQ238:LRQ239"/>
    <mergeCell ref="LRR238:LRR239"/>
    <mergeCell ref="LRS238:LRS239"/>
    <mergeCell ref="LTB238:LTB239"/>
    <mergeCell ref="LTC238:LTC239"/>
    <mergeCell ref="LTD238:LTD239"/>
    <mergeCell ref="LTE238:LTE239"/>
    <mergeCell ref="LTF238:LTF239"/>
    <mergeCell ref="LTG238:LTG239"/>
    <mergeCell ref="LTH238:LTH239"/>
    <mergeCell ref="LTI238:LTI239"/>
    <mergeCell ref="LTJ238:LTJ239"/>
    <mergeCell ref="LTK238:LTK239"/>
    <mergeCell ref="LTL238:LTL239"/>
    <mergeCell ref="LTM238:LTM239"/>
    <mergeCell ref="LTN238:LTN239"/>
    <mergeCell ref="LTO238:LTO239"/>
    <mergeCell ref="LTP238:LTP239"/>
    <mergeCell ref="LTQ238:LTQ239"/>
    <mergeCell ref="LTR238:LTR239"/>
    <mergeCell ref="LSK238:LSK239"/>
    <mergeCell ref="LSL238:LSL239"/>
    <mergeCell ref="LSM238:LSM239"/>
    <mergeCell ref="LSN238:LSN239"/>
    <mergeCell ref="LSO238:LSO239"/>
    <mergeCell ref="LSP238:LSP239"/>
    <mergeCell ref="LSQ238:LSQ239"/>
    <mergeCell ref="LSR238:LSR239"/>
    <mergeCell ref="LSS238:LSS239"/>
    <mergeCell ref="LST238:LST239"/>
    <mergeCell ref="LSU238:LSU239"/>
    <mergeCell ref="LSV238:LSV239"/>
    <mergeCell ref="LSW238:LSW239"/>
    <mergeCell ref="LSX238:LSX239"/>
    <mergeCell ref="LSY238:LSY239"/>
    <mergeCell ref="LSZ238:LSZ239"/>
    <mergeCell ref="LTA238:LTA239"/>
    <mergeCell ref="LUJ238:LUJ239"/>
    <mergeCell ref="LUK238:LUK239"/>
    <mergeCell ref="LUL238:LUL239"/>
    <mergeCell ref="LUM238:LUM239"/>
    <mergeCell ref="LUN238:LUN239"/>
    <mergeCell ref="LUO238:LUO239"/>
    <mergeCell ref="LUP238:LUP239"/>
    <mergeCell ref="LUQ238:LUQ239"/>
    <mergeCell ref="LUR238:LUR239"/>
    <mergeCell ref="LUS238:LUS239"/>
    <mergeCell ref="LUT238:LUT239"/>
    <mergeCell ref="LUU238:LUU239"/>
    <mergeCell ref="LUV238:LUV239"/>
    <mergeCell ref="LUW238:LUW239"/>
    <mergeCell ref="LUX238:LUX239"/>
    <mergeCell ref="LUY238:LUY239"/>
    <mergeCell ref="LUZ238:LUZ239"/>
    <mergeCell ref="LTS238:LTS239"/>
    <mergeCell ref="LTT238:LTT239"/>
    <mergeCell ref="LTU238:LTU239"/>
    <mergeCell ref="LTV238:LTV239"/>
    <mergeCell ref="LTW238:LTW239"/>
    <mergeCell ref="LTX238:LTX239"/>
    <mergeCell ref="LTY238:LTY239"/>
    <mergeCell ref="LTZ238:LTZ239"/>
    <mergeCell ref="LUA238:LUA239"/>
    <mergeCell ref="LUB238:LUB239"/>
    <mergeCell ref="LUC238:LUC239"/>
    <mergeCell ref="LUD238:LUD239"/>
    <mergeCell ref="LUE238:LUE239"/>
    <mergeCell ref="LUF238:LUF239"/>
    <mergeCell ref="LUG238:LUG239"/>
    <mergeCell ref="LUH238:LUH239"/>
    <mergeCell ref="LUI238:LUI239"/>
    <mergeCell ref="LVR238:LVR239"/>
    <mergeCell ref="LVS238:LVS239"/>
    <mergeCell ref="LVT238:LVT239"/>
    <mergeCell ref="LVU238:LVU239"/>
    <mergeCell ref="LVV238:LVV239"/>
    <mergeCell ref="LVW238:LVW239"/>
    <mergeCell ref="LVX238:LVX239"/>
    <mergeCell ref="LVY238:LVY239"/>
    <mergeCell ref="LVZ238:LVZ239"/>
    <mergeCell ref="LWA238:LWA239"/>
    <mergeCell ref="LWB238:LWB239"/>
    <mergeCell ref="LWC238:LWC239"/>
    <mergeCell ref="LWD238:LWD239"/>
    <mergeCell ref="LWE238:LWE239"/>
    <mergeCell ref="LWF238:LWF239"/>
    <mergeCell ref="LWG238:LWG239"/>
    <mergeCell ref="LWH238:LWH239"/>
    <mergeCell ref="LVA238:LVA239"/>
    <mergeCell ref="LVB238:LVB239"/>
    <mergeCell ref="LVC238:LVC239"/>
    <mergeCell ref="LVD238:LVD239"/>
    <mergeCell ref="LVE238:LVE239"/>
    <mergeCell ref="LVF238:LVF239"/>
    <mergeCell ref="LVG238:LVG239"/>
    <mergeCell ref="LVH238:LVH239"/>
    <mergeCell ref="LVI238:LVI239"/>
    <mergeCell ref="LVJ238:LVJ239"/>
    <mergeCell ref="LVK238:LVK239"/>
    <mergeCell ref="LVL238:LVL239"/>
    <mergeCell ref="LVM238:LVM239"/>
    <mergeCell ref="LVN238:LVN239"/>
    <mergeCell ref="LVO238:LVO239"/>
    <mergeCell ref="LVP238:LVP239"/>
    <mergeCell ref="LVQ238:LVQ239"/>
    <mergeCell ref="LWZ238:LWZ239"/>
    <mergeCell ref="LXA238:LXA239"/>
    <mergeCell ref="LXB238:LXB239"/>
    <mergeCell ref="LXC238:LXC239"/>
    <mergeCell ref="LXD238:LXD239"/>
    <mergeCell ref="LXE238:LXE239"/>
    <mergeCell ref="LXF238:LXF239"/>
    <mergeCell ref="LXG238:LXG239"/>
    <mergeCell ref="LXH238:LXH239"/>
    <mergeCell ref="LXI238:LXI239"/>
    <mergeCell ref="LXJ238:LXJ239"/>
    <mergeCell ref="LXK238:LXK239"/>
    <mergeCell ref="LXL238:LXL239"/>
    <mergeCell ref="LXM238:LXM239"/>
    <mergeCell ref="LXN238:LXN239"/>
    <mergeCell ref="LXO238:LXO239"/>
    <mergeCell ref="LXP238:LXP239"/>
    <mergeCell ref="LWI238:LWI239"/>
    <mergeCell ref="LWJ238:LWJ239"/>
    <mergeCell ref="LWK238:LWK239"/>
    <mergeCell ref="LWL238:LWL239"/>
    <mergeCell ref="LWM238:LWM239"/>
    <mergeCell ref="LWN238:LWN239"/>
    <mergeCell ref="LWO238:LWO239"/>
    <mergeCell ref="LWP238:LWP239"/>
    <mergeCell ref="LWQ238:LWQ239"/>
    <mergeCell ref="LWR238:LWR239"/>
    <mergeCell ref="LWS238:LWS239"/>
    <mergeCell ref="LWT238:LWT239"/>
    <mergeCell ref="LWU238:LWU239"/>
    <mergeCell ref="LWV238:LWV239"/>
    <mergeCell ref="LWW238:LWW239"/>
    <mergeCell ref="LWX238:LWX239"/>
    <mergeCell ref="LWY238:LWY239"/>
    <mergeCell ref="LYH238:LYH239"/>
    <mergeCell ref="LYI238:LYI239"/>
    <mergeCell ref="LYJ238:LYJ239"/>
    <mergeCell ref="LYK238:LYK239"/>
    <mergeCell ref="LYL238:LYL239"/>
    <mergeCell ref="LYM238:LYM239"/>
    <mergeCell ref="LYN238:LYN239"/>
    <mergeCell ref="LYO238:LYO239"/>
    <mergeCell ref="LYP238:LYP239"/>
    <mergeCell ref="LYQ238:LYQ239"/>
    <mergeCell ref="LYR238:LYR239"/>
    <mergeCell ref="LYS238:LYS239"/>
    <mergeCell ref="LYT238:LYT239"/>
    <mergeCell ref="LYU238:LYU239"/>
    <mergeCell ref="LYV238:LYV239"/>
    <mergeCell ref="LYW238:LYW239"/>
    <mergeCell ref="LYX238:LYX239"/>
    <mergeCell ref="LXQ238:LXQ239"/>
    <mergeCell ref="LXR238:LXR239"/>
    <mergeCell ref="LXS238:LXS239"/>
    <mergeCell ref="LXT238:LXT239"/>
    <mergeCell ref="LXU238:LXU239"/>
    <mergeCell ref="LXV238:LXV239"/>
    <mergeCell ref="LXW238:LXW239"/>
    <mergeCell ref="LXX238:LXX239"/>
    <mergeCell ref="LXY238:LXY239"/>
    <mergeCell ref="LXZ238:LXZ239"/>
    <mergeCell ref="LYA238:LYA239"/>
    <mergeCell ref="LYB238:LYB239"/>
    <mergeCell ref="LYC238:LYC239"/>
    <mergeCell ref="LYD238:LYD239"/>
    <mergeCell ref="LYE238:LYE239"/>
    <mergeCell ref="LYF238:LYF239"/>
    <mergeCell ref="LYG238:LYG239"/>
    <mergeCell ref="LZP238:LZP239"/>
    <mergeCell ref="LZQ238:LZQ239"/>
    <mergeCell ref="LZR238:LZR239"/>
    <mergeCell ref="LZS238:LZS239"/>
    <mergeCell ref="LZT238:LZT239"/>
    <mergeCell ref="LZU238:LZU239"/>
    <mergeCell ref="LZV238:LZV239"/>
    <mergeCell ref="LZW238:LZW239"/>
    <mergeCell ref="LZX238:LZX239"/>
    <mergeCell ref="LZY238:LZY239"/>
    <mergeCell ref="LZZ238:LZZ239"/>
    <mergeCell ref="MAA238:MAA239"/>
    <mergeCell ref="MAB238:MAB239"/>
    <mergeCell ref="MAC238:MAC239"/>
    <mergeCell ref="MAD238:MAD239"/>
    <mergeCell ref="MAE238:MAE239"/>
    <mergeCell ref="MAF238:MAF239"/>
    <mergeCell ref="LYY238:LYY239"/>
    <mergeCell ref="LYZ238:LYZ239"/>
    <mergeCell ref="LZA238:LZA239"/>
    <mergeCell ref="LZB238:LZB239"/>
    <mergeCell ref="LZC238:LZC239"/>
    <mergeCell ref="LZD238:LZD239"/>
    <mergeCell ref="LZE238:LZE239"/>
    <mergeCell ref="LZF238:LZF239"/>
    <mergeCell ref="LZG238:LZG239"/>
    <mergeCell ref="LZH238:LZH239"/>
    <mergeCell ref="LZI238:LZI239"/>
    <mergeCell ref="LZJ238:LZJ239"/>
    <mergeCell ref="LZK238:LZK239"/>
    <mergeCell ref="LZL238:LZL239"/>
    <mergeCell ref="LZM238:LZM239"/>
    <mergeCell ref="LZN238:LZN239"/>
    <mergeCell ref="LZO238:LZO239"/>
    <mergeCell ref="MAX238:MAX239"/>
    <mergeCell ref="MAY238:MAY239"/>
    <mergeCell ref="MAZ238:MAZ239"/>
    <mergeCell ref="MBA238:MBA239"/>
    <mergeCell ref="MBB238:MBB239"/>
    <mergeCell ref="MBC238:MBC239"/>
    <mergeCell ref="MBD238:MBD239"/>
    <mergeCell ref="MBE238:MBE239"/>
    <mergeCell ref="MBF238:MBF239"/>
    <mergeCell ref="MBG238:MBG239"/>
    <mergeCell ref="MBH238:MBH239"/>
    <mergeCell ref="MBI238:MBI239"/>
    <mergeCell ref="MBJ238:MBJ239"/>
    <mergeCell ref="MBK238:MBK239"/>
    <mergeCell ref="MBL238:MBL239"/>
    <mergeCell ref="MBM238:MBM239"/>
    <mergeCell ref="MBN238:MBN239"/>
    <mergeCell ref="MAG238:MAG239"/>
    <mergeCell ref="MAH238:MAH239"/>
    <mergeCell ref="MAI238:MAI239"/>
    <mergeCell ref="MAJ238:MAJ239"/>
    <mergeCell ref="MAK238:MAK239"/>
    <mergeCell ref="MAL238:MAL239"/>
    <mergeCell ref="MAM238:MAM239"/>
    <mergeCell ref="MAN238:MAN239"/>
    <mergeCell ref="MAO238:MAO239"/>
    <mergeCell ref="MAP238:MAP239"/>
    <mergeCell ref="MAQ238:MAQ239"/>
    <mergeCell ref="MAR238:MAR239"/>
    <mergeCell ref="MAS238:MAS239"/>
    <mergeCell ref="MAT238:MAT239"/>
    <mergeCell ref="MAU238:MAU239"/>
    <mergeCell ref="MAV238:MAV239"/>
    <mergeCell ref="MAW238:MAW239"/>
    <mergeCell ref="MCF238:MCF239"/>
    <mergeCell ref="MCG238:MCG239"/>
    <mergeCell ref="MCH238:MCH239"/>
    <mergeCell ref="MCI238:MCI239"/>
    <mergeCell ref="MCJ238:MCJ239"/>
    <mergeCell ref="MCK238:MCK239"/>
    <mergeCell ref="MCL238:MCL239"/>
    <mergeCell ref="MCM238:MCM239"/>
    <mergeCell ref="MCN238:MCN239"/>
    <mergeCell ref="MCO238:MCO239"/>
    <mergeCell ref="MCP238:MCP239"/>
    <mergeCell ref="MCQ238:MCQ239"/>
    <mergeCell ref="MCR238:MCR239"/>
    <mergeCell ref="MCS238:MCS239"/>
    <mergeCell ref="MCT238:MCT239"/>
    <mergeCell ref="MCU238:MCU239"/>
    <mergeCell ref="MCV238:MCV239"/>
    <mergeCell ref="MBO238:MBO239"/>
    <mergeCell ref="MBP238:MBP239"/>
    <mergeCell ref="MBQ238:MBQ239"/>
    <mergeCell ref="MBR238:MBR239"/>
    <mergeCell ref="MBS238:MBS239"/>
    <mergeCell ref="MBT238:MBT239"/>
    <mergeCell ref="MBU238:MBU239"/>
    <mergeCell ref="MBV238:MBV239"/>
    <mergeCell ref="MBW238:MBW239"/>
    <mergeCell ref="MBX238:MBX239"/>
    <mergeCell ref="MBY238:MBY239"/>
    <mergeCell ref="MBZ238:MBZ239"/>
    <mergeCell ref="MCA238:MCA239"/>
    <mergeCell ref="MCB238:MCB239"/>
    <mergeCell ref="MCC238:MCC239"/>
    <mergeCell ref="MCD238:MCD239"/>
    <mergeCell ref="MCE238:MCE239"/>
    <mergeCell ref="MDN238:MDN239"/>
    <mergeCell ref="MDO238:MDO239"/>
    <mergeCell ref="MDP238:MDP239"/>
    <mergeCell ref="MDQ238:MDQ239"/>
    <mergeCell ref="MDR238:MDR239"/>
    <mergeCell ref="MDS238:MDS239"/>
    <mergeCell ref="MDT238:MDT239"/>
    <mergeCell ref="MDU238:MDU239"/>
    <mergeCell ref="MDV238:MDV239"/>
    <mergeCell ref="MDW238:MDW239"/>
    <mergeCell ref="MDX238:MDX239"/>
    <mergeCell ref="MDY238:MDY239"/>
    <mergeCell ref="MDZ238:MDZ239"/>
    <mergeCell ref="MEA238:MEA239"/>
    <mergeCell ref="MEB238:MEB239"/>
    <mergeCell ref="MEC238:MEC239"/>
    <mergeCell ref="MED238:MED239"/>
    <mergeCell ref="MCW238:MCW239"/>
    <mergeCell ref="MCX238:MCX239"/>
    <mergeCell ref="MCY238:MCY239"/>
    <mergeCell ref="MCZ238:MCZ239"/>
    <mergeCell ref="MDA238:MDA239"/>
    <mergeCell ref="MDB238:MDB239"/>
    <mergeCell ref="MDC238:MDC239"/>
    <mergeCell ref="MDD238:MDD239"/>
    <mergeCell ref="MDE238:MDE239"/>
    <mergeCell ref="MDF238:MDF239"/>
    <mergeCell ref="MDG238:MDG239"/>
    <mergeCell ref="MDH238:MDH239"/>
    <mergeCell ref="MDI238:MDI239"/>
    <mergeCell ref="MDJ238:MDJ239"/>
    <mergeCell ref="MDK238:MDK239"/>
    <mergeCell ref="MDL238:MDL239"/>
    <mergeCell ref="MDM238:MDM239"/>
    <mergeCell ref="MEV238:MEV239"/>
    <mergeCell ref="MEW238:MEW239"/>
    <mergeCell ref="MEX238:MEX239"/>
    <mergeCell ref="MEY238:MEY239"/>
    <mergeCell ref="MEZ238:MEZ239"/>
    <mergeCell ref="MFA238:MFA239"/>
    <mergeCell ref="MFB238:MFB239"/>
    <mergeCell ref="MFC238:MFC239"/>
    <mergeCell ref="MFD238:MFD239"/>
    <mergeCell ref="MFE238:MFE239"/>
    <mergeCell ref="MFF238:MFF239"/>
    <mergeCell ref="MFG238:MFG239"/>
    <mergeCell ref="MFH238:MFH239"/>
    <mergeCell ref="MFI238:MFI239"/>
    <mergeCell ref="MFJ238:MFJ239"/>
    <mergeCell ref="MFK238:MFK239"/>
    <mergeCell ref="MFL238:MFL239"/>
    <mergeCell ref="MEE238:MEE239"/>
    <mergeCell ref="MEF238:MEF239"/>
    <mergeCell ref="MEG238:MEG239"/>
    <mergeCell ref="MEH238:MEH239"/>
    <mergeCell ref="MEI238:MEI239"/>
    <mergeCell ref="MEJ238:MEJ239"/>
    <mergeCell ref="MEK238:MEK239"/>
    <mergeCell ref="MEL238:MEL239"/>
    <mergeCell ref="MEM238:MEM239"/>
    <mergeCell ref="MEN238:MEN239"/>
    <mergeCell ref="MEO238:MEO239"/>
    <mergeCell ref="MEP238:MEP239"/>
    <mergeCell ref="MEQ238:MEQ239"/>
    <mergeCell ref="MER238:MER239"/>
    <mergeCell ref="MES238:MES239"/>
    <mergeCell ref="MET238:MET239"/>
    <mergeCell ref="MEU238:MEU239"/>
    <mergeCell ref="MGD238:MGD239"/>
    <mergeCell ref="MGE238:MGE239"/>
    <mergeCell ref="MGF238:MGF239"/>
    <mergeCell ref="MGG238:MGG239"/>
    <mergeCell ref="MGH238:MGH239"/>
    <mergeCell ref="MGI238:MGI239"/>
    <mergeCell ref="MGJ238:MGJ239"/>
    <mergeCell ref="MGK238:MGK239"/>
    <mergeCell ref="MGL238:MGL239"/>
    <mergeCell ref="MGM238:MGM239"/>
    <mergeCell ref="MGN238:MGN239"/>
    <mergeCell ref="MGO238:MGO239"/>
    <mergeCell ref="MGP238:MGP239"/>
    <mergeCell ref="MGQ238:MGQ239"/>
    <mergeCell ref="MGR238:MGR239"/>
    <mergeCell ref="MGS238:MGS239"/>
    <mergeCell ref="MGT238:MGT239"/>
    <mergeCell ref="MFM238:MFM239"/>
    <mergeCell ref="MFN238:MFN239"/>
    <mergeCell ref="MFO238:MFO239"/>
    <mergeCell ref="MFP238:MFP239"/>
    <mergeCell ref="MFQ238:MFQ239"/>
    <mergeCell ref="MFR238:MFR239"/>
    <mergeCell ref="MFS238:MFS239"/>
    <mergeCell ref="MFT238:MFT239"/>
    <mergeCell ref="MFU238:MFU239"/>
    <mergeCell ref="MFV238:MFV239"/>
    <mergeCell ref="MFW238:MFW239"/>
    <mergeCell ref="MFX238:MFX239"/>
    <mergeCell ref="MFY238:MFY239"/>
    <mergeCell ref="MFZ238:MFZ239"/>
    <mergeCell ref="MGA238:MGA239"/>
    <mergeCell ref="MGB238:MGB239"/>
    <mergeCell ref="MGC238:MGC239"/>
    <mergeCell ref="MHL238:MHL239"/>
    <mergeCell ref="MHM238:MHM239"/>
    <mergeCell ref="MHN238:MHN239"/>
    <mergeCell ref="MHO238:MHO239"/>
    <mergeCell ref="MHP238:MHP239"/>
    <mergeCell ref="MHQ238:MHQ239"/>
    <mergeCell ref="MHR238:MHR239"/>
    <mergeCell ref="MHS238:MHS239"/>
    <mergeCell ref="MHT238:MHT239"/>
    <mergeCell ref="MHU238:MHU239"/>
    <mergeCell ref="MHV238:MHV239"/>
    <mergeCell ref="MHW238:MHW239"/>
    <mergeCell ref="MHX238:MHX239"/>
    <mergeCell ref="MHY238:MHY239"/>
    <mergeCell ref="MHZ238:MHZ239"/>
    <mergeCell ref="MIA238:MIA239"/>
    <mergeCell ref="MIB238:MIB239"/>
    <mergeCell ref="MGU238:MGU239"/>
    <mergeCell ref="MGV238:MGV239"/>
    <mergeCell ref="MGW238:MGW239"/>
    <mergeCell ref="MGX238:MGX239"/>
    <mergeCell ref="MGY238:MGY239"/>
    <mergeCell ref="MGZ238:MGZ239"/>
    <mergeCell ref="MHA238:MHA239"/>
    <mergeCell ref="MHB238:MHB239"/>
    <mergeCell ref="MHC238:MHC239"/>
    <mergeCell ref="MHD238:MHD239"/>
    <mergeCell ref="MHE238:MHE239"/>
    <mergeCell ref="MHF238:MHF239"/>
    <mergeCell ref="MHG238:MHG239"/>
    <mergeCell ref="MHH238:MHH239"/>
    <mergeCell ref="MHI238:MHI239"/>
    <mergeCell ref="MHJ238:MHJ239"/>
    <mergeCell ref="MHK238:MHK239"/>
    <mergeCell ref="MIT238:MIT239"/>
    <mergeCell ref="MIU238:MIU239"/>
    <mergeCell ref="MIV238:MIV239"/>
    <mergeCell ref="MIW238:MIW239"/>
    <mergeCell ref="MIX238:MIX239"/>
    <mergeCell ref="MIY238:MIY239"/>
    <mergeCell ref="MIZ238:MIZ239"/>
    <mergeCell ref="MJA238:MJA239"/>
    <mergeCell ref="MJB238:MJB239"/>
    <mergeCell ref="MJC238:MJC239"/>
    <mergeCell ref="MJD238:MJD239"/>
    <mergeCell ref="MJE238:MJE239"/>
    <mergeCell ref="MJF238:MJF239"/>
    <mergeCell ref="MJG238:MJG239"/>
    <mergeCell ref="MJH238:MJH239"/>
    <mergeCell ref="MJI238:MJI239"/>
    <mergeCell ref="MJJ238:MJJ239"/>
    <mergeCell ref="MIC238:MIC239"/>
    <mergeCell ref="MID238:MID239"/>
    <mergeCell ref="MIE238:MIE239"/>
    <mergeCell ref="MIF238:MIF239"/>
    <mergeCell ref="MIG238:MIG239"/>
    <mergeCell ref="MIH238:MIH239"/>
    <mergeCell ref="MII238:MII239"/>
    <mergeCell ref="MIJ238:MIJ239"/>
    <mergeCell ref="MIK238:MIK239"/>
    <mergeCell ref="MIL238:MIL239"/>
    <mergeCell ref="MIM238:MIM239"/>
    <mergeCell ref="MIN238:MIN239"/>
    <mergeCell ref="MIO238:MIO239"/>
    <mergeCell ref="MIP238:MIP239"/>
    <mergeCell ref="MIQ238:MIQ239"/>
    <mergeCell ref="MIR238:MIR239"/>
    <mergeCell ref="MIS238:MIS239"/>
    <mergeCell ref="MKB238:MKB239"/>
    <mergeCell ref="MKC238:MKC239"/>
    <mergeCell ref="MKD238:MKD239"/>
    <mergeCell ref="MKE238:MKE239"/>
    <mergeCell ref="MKF238:MKF239"/>
    <mergeCell ref="MKG238:MKG239"/>
    <mergeCell ref="MKH238:MKH239"/>
    <mergeCell ref="MKI238:MKI239"/>
    <mergeCell ref="MKJ238:MKJ239"/>
    <mergeCell ref="MKK238:MKK239"/>
    <mergeCell ref="MKL238:MKL239"/>
    <mergeCell ref="MKM238:MKM239"/>
    <mergeCell ref="MKN238:MKN239"/>
    <mergeCell ref="MKO238:MKO239"/>
    <mergeCell ref="MKP238:MKP239"/>
    <mergeCell ref="MKQ238:MKQ239"/>
    <mergeCell ref="MKR238:MKR239"/>
    <mergeCell ref="MJK238:MJK239"/>
    <mergeCell ref="MJL238:MJL239"/>
    <mergeCell ref="MJM238:MJM239"/>
    <mergeCell ref="MJN238:MJN239"/>
    <mergeCell ref="MJO238:MJO239"/>
    <mergeCell ref="MJP238:MJP239"/>
    <mergeCell ref="MJQ238:MJQ239"/>
    <mergeCell ref="MJR238:MJR239"/>
    <mergeCell ref="MJS238:MJS239"/>
    <mergeCell ref="MJT238:MJT239"/>
    <mergeCell ref="MJU238:MJU239"/>
    <mergeCell ref="MJV238:MJV239"/>
    <mergeCell ref="MJW238:MJW239"/>
    <mergeCell ref="MJX238:MJX239"/>
    <mergeCell ref="MJY238:MJY239"/>
    <mergeCell ref="MJZ238:MJZ239"/>
    <mergeCell ref="MKA238:MKA239"/>
    <mergeCell ref="MLJ238:MLJ239"/>
    <mergeCell ref="MLK238:MLK239"/>
    <mergeCell ref="MLL238:MLL239"/>
    <mergeCell ref="MLM238:MLM239"/>
    <mergeCell ref="MLN238:MLN239"/>
    <mergeCell ref="MLO238:MLO239"/>
    <mergeCell ref="MLP238:MLP239"/>
    <mergeCell ref="MLQ238:MLQ239"/>
    <mergeCell ref="MLR238:MLR239"/>
    <mergeCell ref="MLS238:MLS239"/>
    <mergeCell ref="MLT238:MLT239"/>
    <mergeCell ref="MLU238:MLU239"/>
    <mergeCell ref="MLV238:MLV239"/>
    <mergeCell ref="MLW238:MLW239"/>
    <mergeCell ref="MLX238:MLX239"/>
    <mergeCell ref="MLY238:MLY239"/>
    <mergeCell ref="MLZ238:MLZ239"/>
    <mergeCell ref="MKS238:MKS239"/>
    <mergeCell ref="MKT238:MKT239"/>
    <mergeCell ref="MKU238:MKU239"/>
    <mergeCell ref="MKV238:MKV239"/>
    <mergeCell ref="MKW238:MKW239"/>
    <mergeCell ref="MKX238:MKX239"/>
    <mergeCell ref="MKY238:MKY239"/>
    <mergeCell ref="MKZ238:MKZ239"/>
    <mergeCell ref="MLA238:MLA239"/>
    <mergeCell ref="MLB238:MLB239"/>
    <mergeCell ref="MLC238:MLC239"/>
    <mergeCell ref="MLD238:MLD239"/>
    <mergeCell ref="MLE238:MLE239"/>
    <mergeCell ref="MLF238:MLF239"/>
    <mergeCell ref="MLG238:MLG239"/>
    <mergeCell ref="MLH238:MLH239"/>
    <mergeCell ref="MLI238:MLI239"/>
    <mergeCell ref="MMR238:MMR239"/>
    <mergeCell ref="MMS238:MMS239"/>
    <mergeCell ref="MMT238:MMT239"/>
    <mergeCell ref="MMU238:MMU239"/>
    <mergeCell ref="MMV238:MMV239"/>
    <mergeCell ref="MMW238:MMW239"/>
    <mergeCell ref="MMX238:MMX239"/>
    <mergeCell ref="MMY238:MMY239"/>
    <mergeCell ref="MMZ238:MMZ239"/>
    <mergeCell ref="MNA238:MNA239"/>
    <mergeCell ref="MNB238:MNB239"/>
    <mergeCell ref="MNC238:MNC239"/>
    <mergeCell ref="MND238:MND239"/>
    <mergeCell ref="MNE238:MNE239"/>
    <mergeCell ref="MNF238:MNF239"/>
    <mergeCell ref="MNG238:MNG239"/>
    <mergeCell ref="MNH238:MNH239"/>
    <mergeCell ref="MMA238:MMA239"/>
    <mergeCell ref="MMB238:MMB239"/>
    <mergeCell ref="MMC238:MMC239"/>
    <mergeCell ref="MMD238:MMD239"/>
    <mergeCell ref="MME238:MME239"/>
    <mergeCell ref="MMF238:MMF239"/>
    <mergeCell ref="MMG238:MMG239"/>
    <mergeCell ref="MMH238:MMH239"/>
    <mergeCell ref="MMI238:MMI239"/>
    <mergeCell ref="MMJ238:MMJ239"/>
    <mergeCell ref="MMK238:MMK239"/>
    <mergeCell ref="MML238:MML239"/>
    <mergeCell ref="MMM238:MMM239"/>
    <mergeCell ref="MMN238:MMN239"/>
    <mergeCell ref="MMO238:MMO239"/>
    <mergeCell ref="MMP238:MMP239"/>
    <mergeCell ref="MMQ238:MMQ239"/>
    <mergeCell ref="MNZ238:MNZ239"/>
    <mergeCell ref="MOA238:MOA239"/>
    <mergeCell ref="MOB238:MOB239"/>
    <mergeCell ref="MOC238:MOC239"/>
    <mergeCell ref="MOD238:MOD239"/>
    <mergeCell ref="MOE238:MOE239"/>
    <mergeCell ref="MOF238:MOF239"/>
    <mergeCell ref="MOG238:MOG239"/>
    <mergeCell ref="MOH238:MOH239"/>
    <mergeCell ref="MOI238:MOI239"/>
    <mergeCell ref="MOJ238:MOJ239"/>
    <mergeCell ref="MOK238:MOK239"/>
    <mergeCell ref="MOL238:MOL239"/>
    <mergeCell ref="MOM238:MOM239"/>
    <mergeCell ref="MON238:MON239"/>
    <mergeCell ref="MOO238:MOO239"/>
    <mergeCell ref="MOP238:MOP239"/>
    <mergeCell ref="MNI238:MNI239"/>
    <mergeCell ref="MNJ238:MNJ239"/>
    <mergeCell ref="MNK238:MNK239"/>
    <mergeCell ref="MNL238:MNL239"/>
    <mergeCell ref="MNM238:MNM239"/>
    <mergeCell ref="MNN238:MNN239"/>
    <mergeCell ref="MNO238:MNO239"/>
    <mergeCell ref="MNP238:MNP239"/>
    <mergeCell ref="MNQ238:MNQ239"/>
    <mergeCell ref="MNR238:MNR239"/>
    <mergeCell ref="MNS238:MNS239"/>
    <mergeCell ref="MNT238:MNT239"/>
    <mergeCell ref="MNU238:MNU239"/>
    <mergeCell ref="MNV238:MNV239"/>
    <mergeCell ref="MNW238:MNW239"/>
    <mergeCell ref="MNX238:MNX239"/>
    <mergeCell ref="MNY238:MNY239"/>
    <mergeCell ref="MPH238:MPH239"/>
    <mergeCell ref="MPI238:MPI239"/>
    <mergeCell ref="MPJ238:MPJ239"/>
    <mergeCell ref="MPK238:MPK239"/>
    <mergeCell ref="MPL238:MPL239"/>
    <mergeCell ref="MPM238:MPM239"/>
    <mergeCell ref="MPN238:MPN239"/>
    <mergeCell ref="MPO238:MPO239"/>
    <mergeCell ref="MPP238:MPP239"/>
    <mergeCell ref="MPQ238:MPQ239"/>
    <mergeCell ref="MPR238:MPR239"/>
    <mergeCell ref="MPS238:MPS239"/>
    <mergeCell ref="MPT238:MPT239"/>
    <mergeCell ref="MPU238:MPU239"/>
    <mergeCell ref="MPV238:MPV239"/>
    <mergeCell ref="MPW238:MPW239"/>
    <mergeCell ref="MPX238:MPX239"/>
    <mergeCell ref="MOQ238:MOQ239"/>
    <mergeCell ref="MOR238:MOR239"/>
    <mergeCell ref="MOS238:MOS239"/>
    <mergeCell ref="MOT238:MOT239"/>
    <mergeCell ref="MOU238:MOU239"/>
    <mergeCell ref="MOV238:MOV239"/>
    <mergeCell ref="MOW238:MOW239"/>
    <mergeCell ref="MOX238:MOX239"/>
    <mergeCell ref="MOY238:MOY239"/>
    <mergeCell ref="MOZ238:MOZ239"/>
    <mergeCell ref="MPA238:MPA239"/>
    <mergeCell ref="MPB238:MPB239"/>
    <mergeCell ref="MPC238:MPC239"/>
    <mergeCell ref="MPD238:MPD239"/>
    <mergeCell ref="MPE238:MPE239"/>
    <mergeCell ref="MPF238:MPF239"/>
    <mergeCell ref="MPG238:MPG239"/>
    <mergeCell ref="MQP238:MQP239"/>
    <mergeCell ref="MQQ238:MQQ239"/>
    <mergeCell ref="MQR238:MQR239"/>
    <mergeCell ref="MQS238:MQS239"/>
    <mergeCell ref="MQT238:MQT239"/>
    <mergeCell ref="MQU238:MQU239"/>
    <mergeCell ref="MQV238:MQV239"/>
    <mergeCell ref="MQW238:MQW239"/>
    <mergeCell ref="MQX238:MQX239"/>
    <mergeCell ref="MQY238:MQY239"/>
    <mergeCell ref="MQZ238:MQZ239"/>
    <mergeCell ref="MRA238:MRA239"/>
    <mergeCell ref="MRB238:MRB239"/>
    <mergeCell ref="MRC238:MRC239"/>
    <mergeCell ref="MRD238:MRD239"/>
    <mergeCell ref="MRE238:MRE239"/>
    <mergeCell ref="MRF238:MRF239"/>
    <mergeCell ref="MPY238:MPY239"/>
    <mergeCell ref="MPZ238:MPZ239"/>
    <mergeCell ref="MQA238:MQA239"/>
    <mergeCell ref="MQB238:MQB239"/>
    <mergeCell ref="MQC238:MQC239"/>
    <mergeCell ref="MQD238:MQD239"/>
    <mergeCell ref="MQE238:MQE239"/>
    <mergeCell ref="MQF238:MQF239"/>
    <mergeCell ref="MQG238:MQG239"/>
    <mergeCell ref="MQH238:MQH239"/>
    <mergeCell ref="MQI238:MQI239"/>
    <mergeCell ref="MQJ238:MQJ239"/>
    <mergeCell ref="MQK238:MQK239"/>
    <mergeCell ref="MQL238:MQL239"/>
    <mergeCell ref="MQM238:MQM239"/>
    <mergeCell ref="MQN238:MQN239"/>
    <mergeCell ref="MQO238:MQO239"/>
    <mergeCell ref="MRX238:MRX239"/>
    <mergeCell ref="MRY238:MRY239"/>
    <mergeCell ref="MRZ238:MRZ239"/>
    <mergeCell ref="MSA238:MSA239"/>
    <mergeCell ref="MSB238:MSB239"/>
    <mergeCell ref="MSC238:MSC239"/>
    <mergeCell ref="MSD238:MSD239"/>
    <mergeCell ref="MSE238:MSE239"/>
    <mergeCell ref="MSF238:MSF239"/>
    <mergeCell ref="MSG238:MSG239"/>
    <mergeCell ref="MSH238:MSH239"/>
    <mergeCell ref="MSI238:MSI239"/>
    <mergeCell ref="MSJ238:MSJ239"/>
    <mergeCell ref="MSK238:MSK239"/>
    <mergeCell ref="MSL238:MSL239"/>
    <mergeCell ref="MSM238:MSM239"/>
    <mergeCell ref="MSN238:MSN239"/>
    <mergeCell ref="MRG238:MRG239"/>
    <mergeCell ref="MRH238:MRH239"/>
    <mergeCell ref="MRI238:MRI239"/>
    <mergeCell ref="MRJ238:MRJ239"/>
    <mergeCell ref="MRK238:MRK239"/>
    <mergeCell ref="MRL238:MRL239"/>
    <mergeCell ref="MRM238:MRM239"/>
    <mergeCell ref="MRN238:MRN239"/>
    <mergeCell ref="MRO238:MRO239"/>
    <mergeCell ref="MRP238:MRP239"/>
    <mergeCell ref="MRQ238:MRQ239"/>
    <mergeCell ref="MRR238:MRR239"/>
    <mergeCell ref="MRS238:MRS239"/>
    <mergeCell ref="MRT238:MRT239"/>
    <mergeCell ref="MRU238:MRU239"/>
    <mergeCell ref="MRV238:MRV239"/>
    <mergeCell ref="MRW238:MRW239"/>
    <mergeCell ref="MTF238:MTF239"/>
    <mergeCell ref="MTG238:MTG239"/>
    <mergeCell ref="MTH238:MTH239"/>
    <mergeCell ref="MTI238:MTI239"/>
    <mergeCell ref="MTJ238:MTJ239"/>
    <mergeCell ref="MTK238:MTK239"/>
    <mergeCell ref="MTL238:MTL239"/>
    <mergeCell ref="MTM238:MTM239"/>
    <mergeCell ref="MTN238:MTN239"/>
    <mergeCell ref="MTO238:MTO239"/>
    <mergeCell ref="MTP238:MTP239"/>
    <mergeCell ref="MTQ238:MTQ239"/>
    <mergeCell ref="MTR238:MTR239"/>
    <mergeCell ref="MTS238:MTS239"/>
    <mergeCell ref="MTT238:MTT239"/>
    <mergeCell ref="MTU238:MTU239"/>
    <mergeCell ref="MTV238:MTV239"/>
    <mergeCell ref="MSO238:MSO239"/>
    <mergeCell ref="MSP238:MSP239"/>
    <mergeCell ref="MSQ238:MSQ239"/>
    <mergeCell ref="MSR238:MSR239"/>
    <mergeCell ref="MSS238:MSS239"/>
    <mergeCell ref="MST238:MST239"/>
    <mergeCell ref="MSU238:MSU239"/>
    <mergeCell ref="MSV238:MSV239"/>
    <mergeCell ref="MSW238:MSW239"/>
    <mergeCell ref="MSX238:MSX239"/>
    <mergeCell ref="MSY238:MSY239"/>
    <mergeCell ref="MSZ238:MSZ239"/>
    <mergeCell ref="MTA238:MTA239"/>
    <mergeCell ref="MTB238:MTB239"/>
    <mergeCell ref="MTC238:MTC239"/>
    <mergeCell ref="MTD238:MTD239"/>
    <mergeCell ref="MTE238:MTE239"/>
    <mergeCell ref="MUN238:MUN239"/>
    <mergeCell ref="MUO238:MUO239"/>
    <mergeCell ref="MUP238:MUP239"/>
    <mergeCell ref="MUQ238:MUQ239"/>
    <mergeCell ref="MUR238:MUR239"/>
    <mergeCell ref="MUS238:MUS239"/>
    <mergeCell ref="MUT238:MUT239"/>
    <mergeCell ref="MUU238:MUU239"/>
    <mergeCell ref="MUV238:MUV239"/>
    <mergeCell ref="MUW238:MUW239"/>
    <mergeCell ref="MUX238:MUX239"/>
    <mergeCell ref="MUY238:MUY239"/>
    <mergeCell ref="MUZ238:MUZ239"/>
    <mergeCell ref="MVA238:MVA239"/>
    <mergeCell ref="MVB238:MVB239"/>
    <mergeCell ref="MVC238:MVC239"/>
    <mergeCell ref="MVD238:MVD239"/>
    <mergeCell ref="MTW238:MTW239"/>
    <mergeCell ref="MTX238:MTX239"/>
    <mergeCell ref="MTY238:MTY239"/>
    <mergeCell ref="MTZ238:MTZ239"/>
    <mergeCell ref="MUA238:MUA239"/>
    <mergeCell ref="MUB238:MUB239"/>
    <mergeCell ref="MUC238:MUC239"/>
    <mergeCell ref="MUD238:MUD239"/>
    <mergeCell ref="MUE238:MUE239"/>
    <mergeCell ref="MUF238:MUF239"/>
    <mergeCell ref="MUG238:MUG239"/>
    <mergeCell ref="MUH238:MUH239"/>
    <mergeCell ref="MUI238:MUI239"/>
    <mergeCell ref="MUJ238:MUJ239"/>
    <mergeCell ref="MUK238:MUK239"/>
    <mergeCell ref="MUL238:MUL239"/>
    <mergeCell ref="MUM238:MUM239"/>
    <mergeCell ref="MVV238:MVV239"/>
    <mergeCell ref="MVW238:MVW239"/>
    <mergeCell ref="MVX238:MVX239"/>
    <mergeCell ref="MVY238:MVY239"/>
    <mergeCell ref="MVZ238:MVZ239"/>
    <mergeCell ref="MWA238:MWA239"/>
    <mergeCell ref="MWB238:MWB239"/>
    <mergeCell ref="MWC238:MWC239"/>
    <mergeCell ref="MWD238:MWD239"/>
    <mergeCell ref="MWE238:MWE239"/>
    <mergeCell ref="MWF238:MWF239"/>
    <mergeCell ref="MWG238:MWG239"/>
    <mergeCell ref="MWH238:MWH239"/>
    <mergeCell ref="MWI238:MWI239"/>
    <mergeCell ref="MWJ238:MWJ239"/>
    <mergeCell ref="MWK238:MWK239"/>
    <mergeCell ref="MWL238:MWL239"/>
    <mergeCell ref="MVE238:MVE239"/>
    <mergeCell ref="MVF238:MVF239"/>
    <mergeCell ref="MVG238:MVG239"/>
    <mergeCell ref="MVH238:MVH239"/>
    <mergeCell ref="MVI238:MVI239"/>
    <mergeCell ref="MVJ238:MVJ239"/>
    <mergeCell ref="MVK238:MVK239"/>
    <mergeCell ref="MVL238:MVL239"/>
    <mergeCell ref="MVM238:MVM239"/>
    <mergeCell ref="MVN238:MVN239"/>
    <mergeCell ref="MVO238:MVO239"/>
    <mergeCell ref="MVP238:MVP239"/>
    <mergeCell ref="MVQ238:MVQ239"/>
    <mergeCell ref="MVR238:MVR239"/>
    <mergeCell ref="MVS238:MVS239"/>
    <mergeCell ref="MVT238:MVT239"/>
    <mergeCell ref="MVU238:MVU239"/>
    <mergeCell ref="MXD238:MXD239"/>
    <mergeCell ref="MXE238:MXE239"/>
    <mergeCell ref="MXF238:MXF239"/>
    <mergeCell ref="MXG238:MXG239"/>
    <mergeCell ref="MXH238:MXH239"/>
    <mergeCell ref="MXI238:MXI239"/>
    <mergeCell ref="MXJ238:MXJ239"/>
    <mergeCell ref="MXK238:MXK239"/>
    <mergeCell ref="MXL238:MXL239"/>
    <mergeCell ref="MXM238:MXM239"/>
    <mergeCell ref="MXN238:MXN239"/>
    <mergeCell ref="MXO238:MXO239"/>
    <mergeCell ref="MXP238:MXP239"/>
    <mergeCell ref="MXQ238:MXQ239"/>
    <mergeCell ref="MXR238:MXR239"/>
    <mergeCell ref="MXS238:MXS239"/>
    <mergeCell ref="MXT238:MXT239"/>
    <mergeCell ref="MWM238:MWM239"/>
    <mergeCell ref="MWN238:MWN239"/>
    <mergeCell ref="MWO238:MWO239"/>
    <mergeCell ref="MWP238:MWP239"/>
    <mergeCell ref="MWQ238:MWQ239"/>
    <mergeCell ref="MWR238:MWR239"/>
    <mergeCell ref="MWS238:MWS239"/>
    <mergeCell ref="MWT238:MWT239"/>
    <mergeCell ref="MWU238:MWU239"/>
    <mergeCell ref="MWV238:MWV239"/>
    <mergeCell ref="MWW238:MWW239"/>
    <mergeCell ref="MWX238:MWX239"/>
    <mergeCell ref="MWY238:MWY239"/>
    <mergeCell ref="MWZ238:MWZ239"/>
    <mergeCell ref="MXA238:MXA239"/>
    <mergeCell ref="MXB238:MXB239"/>
    <mergeCell ref="MXC238:MXC239"/>
    <mergeCell ref="MYL238:MYL239"/>
    <mergeCell ref="MYM238:MYM239"/>
    <mergeCell ref="MYN238:MYN239"/>
    <mergeCell ref="MYO238:MYO239"/>
    <mergeCell ref="MYP238:MYP239"/>
    <mergeCell ref="MYQ238:MYQ239"/>
    <mergeCell ref="MYR238:MYR239"/>
    <mergeCell ref="MYS238:MYS239"/>
    <mergeCell ref="MYT238:MYT239"/>
    <mergeCell ref="MYU238:MYU239"/>
    <mergeCell ref="MYV238:MYV239"/>
    <mergeCell ref="MYW238:MYW239"/>
    <mergeCell ref="MYX238:MYX239"/>
    <mergeCell ref="MYY238:MYY239"/>
    <mergeCell ref="MYZ238:MYZ239"/>
    <mergeCell ref="MZA238:MZA239"/>
    <mergeCell ref="MZB238:MZB239"/>
    <mergeCell ref="MXU238:MXU239"/>
    <mergeCell ref="MXV238:MXV239"/>
    <mergeCell ref="MXW238:MXW239"/>
    <mergeCell ref="MXX238:MXX239"/>
    <mergeCell ref="MXY238:MXY239"/>
    <mergeCell ref="MXZ238:MXZ239"/>
    <mergeCell ref="MYA238:MYA239"/>
    <mergeCell ref="MYB238:MYB239"/>
    <mergeCell ref="MYC238:MYC239"/>
    <mergeCell ref="MYD238:MYD239"/>
    <mergeCell ref="MYE238:MYE239"/>
    <mergeCell ref="MYF238:MYF239"/>
    <mergeCell ref="MYG238:MYG239"/>
    <mergeCell ref="MYH238:MYH239"/>
    <mergeCell ref="MYI238:MYI239"/>
    <mergeCell ref="MYJ238:MYJ239"/>
    <mergeCell ref="MYK238:MYK239"/>
    <mergeCell ref="MZT238:MZT239"/>
    <mergeCell ref="MZU238:MZU239"/>
    <mergeCell ref="MZV238:MZV239"/>
    <mergeCell ref="MZW238:MZW239"/>
    <mergeCell ref="MZX238:MZX239"/>
    <mergeCell ref="MZY238:MZY239"/>
    <mergeCell ref="MZZ238:MZZ239"/>
    <mergeCell ref="NAA238:NAA239"/>
    <mergeCell ref="NAB238:NAB239"/>
    <mergeCell ref="NAC238:NAC239"/>
    <mergeCell ref="NAD238:NAD239"/>
    <mergeCell ref="NAE238:NAE239"/>
    <mergeCell ref="NAF238:NAF239"/>
    <mergeCell ref="NAG238:NAG239"/>
    <mergeCell ref="NAH238:NAH239"/>
    <mergeCell ref="NAI238:NAI239"/>
    <mergeCell ref="NAJ238:NAJ239"/>
    <mergeCell ref="MZC238:MZC239"/>
    <mergeCell ref="MZD238:MZD239"/>
    <mergeCell ref="MZE238:MZE239"/>
    <mergeCell ref="MZF238:MZF239"/>
    <mergeCell ref="MZG238:MZG239"/>
    <mergeCell ref="MZH238:MZH239"/>
    <mergeCell ref="MZI238:MZI239"/>
    <mergeCell ref="MZJ238:MZJ239"/>
    <mergeCell ref="MZK238:MZK239"/>
    <mergeCell ref="MZL238:MZL239"/>
    <mergeCell ref="MZM238:MZM239"/>
    <mergeCell ref="MZN238:MZN239"/>
    <mergeCell ref="MZO238:MZO239"/>
    <mergeCell ref="MZP238:MZP239"/>
    <mergeCell ref="MZQ238:MZQ239"/>
    <mergeCell ref="MZR238:MZR239"/>
    <mergeCell ref="MZS238:MZS239"/>
    <mergeCell ref="NBB238:NBB239"/>
    <mergeCell ref="NBC238:NBC239"/>
    <mergeCell ref="NBD238:NBD239"/>
    <mergeCell ref="NBE238:NBE239"/>
    <mergeCell ref="NBF238:NBF239"/>
    <mergeCell ref="NBG238:NBG239"/>
    <mergeCell ref="NBH238:NBH239"/>
    <mergeCell ref="NBI238:NBI239"/>
    <mergeCell ref="NBJ238:NBJ239"/>
    <mergeCell ref="NBK238:NBK239"/>
    <mergeCell ref="NBL238:NBL239"/>
    <mergeCell ref="NBM238:NBM239"/>
    <mergeCell ref="NBN238:NBN239"/>
    <mergeCell ref="NBO238:NBO239"/>
    <mergeCell ref="NBP238:NBP239"/>
    <mergeCell ref="NBQ238:NBQ239"/>
    <mergeCell ref="NBR238:NBR239"/>
    <mergeCell ref="NAK238:NAK239"/>
    <mergeCell ref="NAL238:NAL239"/>
    <mergeCell ref="NAM238:NAM239"/>
    <mergeCell ref="NAN238:NAN239"/>
    <mergeCell ref="NAO238:NAO239"/>
    <mergeCell ref="NAP238:NAP239"/>
    <mergeCell ref="NAQ238:NAQ239"/>
    <mergeCell ref="NAR238:NAR239"/>
    <mergeCell ref="NAS238:NAS239"/>
    <mergeCell ref="NAT238:NAT239"/>
    <mergeCell ref="NAU238:NAU239"/>
    <mergeCell ref="NAV238:NAV239"/>
    <mergeCell ref="NAW238:NAW239"/>
    <mergeCell ref="NAX238:NAX239"/>
    <mergeCell ref="NAY238:NAY239"/>
    <mergeCell ref="NAZ238:NAZ239"/>
    <mergeCell ref="NBA238:NBA239"/>
    <mergeCell ref="NCJ238:NCJ239"/>
    <mergeCell ref="NCK238:NCK239"/>
    <mergeCell ref="NCL238:NCL239"/>
    <mergeCell ref="NCM238:NCM239"/>
    <mergeCell ref="NCN238:NCN239"/>
    <mergeCell ref="NCO238:NCO239"/>
    <mergeCell ref="NCP238:NCP239"/>
    <mergeCell ref="NCQ238:NCQ239"/>
    <mergeCell ref="NCR238:NCR239"/>
    <mergeCell ref="NCS238:NCS239"/>
    <mergeCell ref="NCT238:NCT239"/>
    <mergeCell ref="NCU238:NCU239"/>
    <mergeCell ref="NCV238:NCV239"/>
    <mergeCell ref="NCW238:NCW239"/>
    <mergeCell ref="NCX238:NCX239"/>
    <mergeCell ref="NCY238:NCY239"/>
    <mergeCell ref="NCZ238:NCZ239"/>
    <mergeCell ref="NBS238:NBS239"/>
    <mergeCell ref="NBT238:NBT239"/>
    <mergeCell ref="NBU238:NBU239"/>
    <mergeCell ref="NBV238:NBV239"/>
    <mergeCell ref="NBW238:NBW239"/>
    <mergeCell ref="NBX238:NBX239"/>
    <mergeCell ref="NBY238:NBY239"/>
    <mergeCell ref="NBZ238:NBZ239"/>
    <mergeCell ref="NCA238:NCA239"/>
    <mergeCell ref="NCB238:NCB239"/>
    <mergeCell ref="NCC238:NCC239"/>
    <mergeCell ref="NCD238:NCD239"/>
    <mergeCell ref="NCE238:NCE239"/>
    <mergeCell ref="NCF238:NCF239"/>
    <mergeCell ref="NCG238:NCG239"/>
    <mergeCell ref="NCH238:NCH239"/>
    <mergeCell ref="NCI238:NCI239"/>
    <mergeCell ref="NDR238:NDR239"/>
    <mergeCell ref="NDS238:NDS239"/>
    <mergeCell ref="NDT238:NDT239"/>
    <mergeCell ref="NDU238:NDU239"/>
    <mergeCell ref="NDV238:NDV239"/>
    <mergeCell ref="NDW238:NDW239"/>
    <mergeCell ref="NDX238:NDX239"/>
    <mergeCell ref="NDY238:NDY239"/>
    <mergeCell ref="NDZ238:NDZ239"/>
    <mergeCell ref="NEA238:NEA239"/>
    <mergeCell ref="NEB238:NEB239"/>
    <mergeCell ref="NEC238:NEC239"/>
    <mergeCell ref="NED238:NED239"/>
    <mergeCell ref="NEE238:NEE239"/>
    <mergeCell ref="NEF238:NEF239"/>
    <mergeCell ref="NEG238:NEG239"/>
    <mergeCell ref="NEH238:NEH239"/>
    <mergeCell ref="NDA238:NDA239"/>
    <mergeCell ref="NDB238:NDB239"/>
    <mergeCell ref="NDC238:NDC239"/>
    <mergeCell ref="NDD238:NDD239"/>
    <mergeCell ref="NDE238:NDE239"/>
    <mergeCell ref="NDF238:NDF239"/>
    <mergeCell ref="NDG238:NDG239"/>
    <mergeCell ref="NDH238:NDH239"/>
    <mergeCell ref="NDI238:NDI239"/>
    <mergeCell ref="NDJ238:NDJ239"/>
    <mergeCell ref="NDK238:NDK239"/>
    <mergeCell ref="NDL238:NDL239"/>
    <mergeCell ref="NDM238:NDM239"/>
    <mergeCell ref="NDN238:NDN239"/>
    <mergeCell ref="NDO238:NDO239"/>
    <mergeCell ref="NDP238:NDP239"/>
    <mergeCell ref="NDQ238:NDQ239"/>
    <mergeCell ref="NEZ238:NEZ239"/>
    <mergeCell ref="NFA238:NFA239"/>
    <mergeCell ref="NFB238:NFB239"/>
    <mergeCell ref="NFC238:NFC239"/>
    <mergeCell ref="NFD238:NFD239"/>
    <mergeCell ref="NFE238:NFE239"/>
    <mergeCell ref="NFF238:NFF239"/>
    <mergeCell ref="NFG238:NFG239"/>
    <mergeCell ref="NFH238:NFH239"/>
    <mergeCell ref="NFI238:NFI239"/>
    <mergeCell ref="NFJ238:NFJ239"/>
    <mergeCell ref="NFK238:NFK239"/>
    <mergeCell ref="NFL238:NFL239"/>
    <mergeCell ref="NFM238:NFM239"/>
    <mergeCell ref="NFN238:NFN239"/>
    <mergeCell ref="NFO238:NFO239"/>
    <mergeCell ref="NFP238:NFP239"/>
    <mergeCell ref="NEI238:NEI239"/>
    <mergeCell ref="NEJ238:NEJ239"/>
    <mergeCell ref="NEK238:NEK239"/>
    <mergeCell ref="NEL238:NEL239"/>
    <mergeCell ref="NEM238:NEM239"/>
    <mergeCell ref="NEN238:NEN239"/>
    <mergeCell ref="NEO238:NEO239"/>
    <mergeCell ref="NEP238:NEP239"/>
    <mergeCell ref="NEQ238:NEQ239"/>
    <mergeCell ref="NER238:NER239"/>
    <mergeCell ref="NES238:NES239"/>
    <mergeCell ref="NET238:NET239"/>
    <mergeCell ref="NEU238:NEU239"/>
    <mergeCell ref="NEV238:NEV239"/>
    <mergeCell ref="NEW238:NEW239"/>
    <mergeCell ref="NEX238:NEX239"/>
    <mergeCell ref="NEY238:NEY239"/>
    <mergeCell ref="NGH238:NGH239"/>
    <mergeCell ref="NGI238:NGI239"/>
    <mergeCell ref="NGJ238:NGJ239"/>
    <mergeCell ref="NGK238:NGK239"/>
    <mergeCell ref="NGL238:NGL239"/>
    <mergeCell ref="NGM238:NGM239"/>
    <mergeCell ref="NGN238:NGN239"/>
    <mergeCell ref="NGO238:NGO239"/>
    <mergeCell ref="NGP238:NGP239"/>
    <mergeCell ref="NGQ238:NGQ239"/>
    <mergeCell ref="NGR238:NGR239"/>
    <mergeCell ref="NGS238:NGS239"/>
    <mergeCell ref="NGT238:NGT239"/>
    <mergeCell ref="NGU238:NGU239"/>
    <mergeCell ref="NGV238:NGV239"/>
    <mergeCell ref="NGW238:NGW239"/>
    <mergeCell ref="NGX238:NGX239"/>
    <mergeCell ref="NFQ238:NFQ239"/>
    <mergeCell ref="NFR238:NFR239"/>
    <mergeCell ref="NFS238:NFS239"/>
    <mergeCell ref="NFT238:NFT239"/>
    <mergeCell ref="NFU238:NFU239"/>
    <mergeCell ref="NFV238:NFV239"/>
    <mergeCell ref="NFW238:NFW239"/>
    <mergeCell ref="NFX238:NFX239"/>
    <mergeCell ref="NFY238:NFY239"/>
    <mergeCell ref="NFZ238:NFZ239"/>
    <mergeCell ref="NGA238:NGA239"/>
    <mergeCell ref="NGB238:NGB239"/>
    <mergeCell ref="NGC238:NGC239"/>
    <mergeCell ref="NGD238:NGD239"/>
    <mergeCell ref="NGE238:NGE239"/>
    <mergeCell ref="NGF238:NGF239"/>
    <mergeCell ref="NGG238:NGG239"/>
    <mergeCell ref="NHP238:NHP239"/>
    <mergeCell ref="NHQ238:NHQ239"/>
    <mergeCell ref="NHR238:NHR239"/>
    <mergeCell ref="NHS238:NHS239"/>
    <mergeCell ref="NHT238:NHT239"/>
    <mergeCell ref="NHU238:NHU239"/>
    <mergeCell ref="NHV238:NHV239"/>
    <mergeCell ref="NHW238:NHW239"/>
    <mergeCell ref="NHX238:NHX239"/>
    <mergeCell ref="NHY238:NHY239"/>
    <mergeCell ref="NHZ238:NHZ239"/>
    <mergeCell ref="NIA238:NIA239"/>
    <mergeCell ref="NIB238:NIB239"/>
    <mergeCell ref="NIC238:NIC239"/>
    <mergeCell ref="NID238:NID239"/>
    <mergeCell ref="NIE238:NIE239"/>
    <mergeCell ref="NIF238:NIF239"/>
    <mergeCell ref="NGY238:NGY239"/>
    <mergeCell ref="NGZ238:NGZ239"/>
    <mergeCell ref="NHA238:NHA239"/>
    <mergeCell ref="NHB238:NHB239"/>
    <mergeCell ref="NHC238:NHC239"/>
    <mergeCell ref="NHD238:NHD239"/>
    <mergeCell ref="NHE238:NHE239"/>
    <mergeCell ref="NHF238:NHF239"/>
    <mergeCell ref="NHG238:NHG239"/>
    <mergeCell ref="NHH238:NHH239"/>
    <mergeCell ref="NHI238:NHI239"/>
    <mergeCell ref="NHJ238:NHJ239"/>
    <mergeCell ref="NHK238:NHK239"/>
    <mergeCell ref="NHL238:NHL239"/>
    <mergeCell ref="NHM238:NHM239"/>
    <mergeCell ref="NHN238:NHN239"/>
    <mergeCell ref="NHO238:NHO239"/>
    <mergeCell ref="NIX238:NIX239"/>
    <mergeCell ref="NIY238:NIY239"/>
    <mergeCell ref="NIZ238:NIZ239"/>
    <mergeCell ref="NJA238:NJA239"/>
    <mergeCell ref="NJB238:NJB239"/>
    <mergeCell ref="NJC238:NJC239"/>
    <mergeCell ref="NJD238:NJD239"/>
    <mergeCell ref="NJE238:NJE239"/>
    <mergeCell ref="NJF238:NJF239"/>
    <mergeCell ref="NJG238:NJG239"/>
    <mergeCell ref="NJH238:NJH239"/>
    <mergeCell ref="NJI238:NJI239"/>
    <mergeCell ref="NJJ238:NJJ239"/>
    <mergeCell ref="NJK238:NJK239"/>
    <mergeCell ref="NJL238:NJL239"/>
    <mergeCell ref="NJM238:NJM239"/>
    <mergeCell ref="NJN238:NJN239"/>
    <mergeCell ref="NIG238:NIG239"/>
    <mergeCell ref="NIH238:NIH239"/>
    <mergeCell ref="NII238:NII239"/>
    <mergeCell ref="NIJ238:NIJ239"/>
    <mergeCell ref="NIK238:NIK239"/>
    <mergeCell ref="NIL238:NIL239"/>
    <mergeCell ref="NIM238:NIM239"/>
    <mergeCell ref="NIN238:NIN239"/>
    <mergeCell ref="NIO238:NIO239"/>
    <mergeCell ref="NIP238:NIP239"/>
    <mergeCell ref="NIQ238:NIQ239"/>
    <mergeCell ref="NIR238:NIR239"/>
    <mergeCell ref="NIS238:NIS239"/>
    <mergeCell ref="NIT238:NIT239"/>
    <mergeCell ref="NIU238:NIU239"/>
    <mergeCell ref="NIV238:NIV239"/>
    <mergeCell ref="NIW238:NIW239"/>
    <mergeCell ref="NKF238:NKF239"/>
    <mergeCell ref="NKG238:NKG239"/>
    <mergeCell ref="NKH238:NKH239"/>
    <mergeCell ref="NKI238:NKI239"/>
    <mergeCell ref="NKJ238:NKJ239"/>
    <mergeCell ref="NKK238:NKK239"/>
    <mergeCell ref="NKL238:NKL239"/>
    <mergeCell ref="NKM238:NKM239"/>
    <mergeCell ref="NKN238:NKN239"/>
    <mergeCell ref="NKO238:NKO239"/>
    <mergeCell ref="NKP238:NKP239"/>
    <mergeCell ref="NKQ238:NKQ239"/>
    <mergeCell ref="NKR238:NKR239"/>
    <mergeCell ref="NKS238:NKS239"/>
    <mergeCell ref="NKT238:NKT239"/>
    <mergeCell ref="NKU238:NKU239"/>
    <mergeCell ref="NKV238:NKV239"/>
    <mergeCell ref="NJO238:NJO239"/>
    <mergeCell ref="NJP238:NJP239"/>
    <mergeCell ref="NJQ238:NJQ239"/>
    <mergeCell ref="NJR238:NJR239"/>
    <mergeCell ref="NJS238:NJS239"/>
    <mergeCell ref="NJT238:NJT239"/>
    <mergeCell ref="NJU238:NJU239"/>
    <mergeCell ref="NJV238:NJV239"/>
    <mergeCell ref="NJW238:NJW239"/>
    <mergeCell ref="NJX238:NJX239"/>
    <mergeCell ref="NJY238:NJY239"/>
    <mergeCell ref="NJZ238:NJZ239"/>
    <mergeCell ref="NKA238:NKA239"/>
    <mergeCell ref="NKB238:NKB239"/>
    <mergeCell ref="NKC238:NKC239"/>
    <mergeCell ref="NKD238:NKD239"/>
    <mergeCell ref="NKE238:NKE239"/>
    <mergeCell ref="NLN238:NLN239"/>
    <mergeCell ref="NLO238:NLO239"/>
    <mergeCell ref="NLP238:NLP239"/>
    <mergeCell ref="NLQ238:NLQ239"/>
    <mergeCell ref="NLR238:NLR239"/>
    <mergeCell ref="NLS238:NLS239"/>
    <mergeCell ref="NLT238:NLT239"/>
    <mergeCell ref="NLU238:NLU239"/>
    <mergeCell ref="NLV238:NLV239"/>
    <mergeCell ref="NLW238:NLW239"/>
    <mergeCell ref="NLX238:NLX239"/>
    <mergeCell ref="NLY238:NLY239"/>
    <mergeCell ref="NLZ238:NLZ239"/>
    <mergeCell ref="NMA238:NMA239"/>
    <mergeCell ref="NMB238:NMB239"/>
    <mergeCell ref="NMC238:NMC239"/>
    <mergeCell ref="NMD238:NMD239"/>
    <mergeCell ref="NKW238:NKW239"/>
    <mergeCell ref="NKX238:NKX239"/>
    <mergeCell ref="NKY238:NKY239"/>
    <mergeCell ref="NKZ238:NKZ239"/>
    <mergeCell ref="NLA238:NLA239"/>
    <mergeCell ref="NLB238:NLB239"/>
    <mergeCell ref="NLC238:NLC239"/>
    <mergeCell ref="NLD238:NLD239"/>
    <mergeCell ref="NLE238:NLE239"/>
    <mergeCell ref="NLF238:NLF239"/>
    <mergeCell ref="NLG238:NLG239"/>
    <mergeCell ref="NLH238:NLH239"/>
    <mergeCell ref="NLI238:NLI239"/>
    <mergeCell ref="NLJ238:NLJ239"/>
    <mergeCell ref="NLK238:NLK239"/>
    <mergeCell ref="NLL238:NLL239"/>
    <mergeCell ref="NLM238:NLM239"/>
    <mergeCell ref="NMV238:NMV239"/>
    <mergeCell ref="NMW238:NMW239"/>
    <mergeCell ref="NMX238:NMX239"/>
    <mergeCell ref="NMY238:NMY239"/>
    <mergeCell ref="NMZ238:NMZ239"/>
    <mergeCell ref="NNA238:NNA239"/>
    <mergeCell ref="NNB238:NNB239"/>
    <mergeCell ref="NNC238:NNC239"/>
    <mergeCell ref="NND238:NND239"/>
    <mergeCell ref="NNE238:NNE239"/>
    <mergeCell ref="NNF238:NNF239"/>
    <mergeCell ref="NNG238:NNG239"/>
    <mergeCell ref="NNH238:NNH239"/>
    <mergeCell ref="NNI238:NNI239"/>
    <mergeCell ref="NNJ238:NNJ239"/>
    <mergeCell ref="NNK238:NNK239"/>
    <mergeCell ref="NNL238:NNL239"/>
    <mergeCell ref="NME238:NME239"/>
    <mergeCell ref="NMF238:NMF239"/>
    <mergeCell ref="NMG238:NMG239"/>
    <mergeCell ref="NMH238:NMH239"/>
    <mergeCell ref="NMI238:NMI239"/>
    <mergeCell ref="NMJ238:NMJ239"/>
    <mergeCell ref="NMK238:NMK239"/>
    <mergeCell ref="NML238:NML239"/>
    <mergeCell ref="NMM238:NMM239"/>
    <mergeCell ref="NMN238:NMN239"/>
    <mergeCell ref="NMO238:NMO239"/>
    <mergeCell ref="NMP238:NMP239"/>
    <mergeCell ref="NMQ238:NMQ239"/>
    <mergeCell ref="NMR238:NMR239"/>
    <mergeCell ref="NMS238:NMS239"/>
    <mergeCell ref="NMT238:NMT239"/>
    <mergeCell ref="NMU238:NMU239"/>
    <mergeCell ref="NOD238:NOD239"/>
    <mergeCell ref="NOE238:NOE239"/>
    <mergeCell ref="NOF238:NOF239"/>
    <mergeCell ref="NOG238:NOG239"/>
    <mergeCell ref="NOH238:NOH239"/>
    <mergeCell ref="NOI238:NOI239"/>
    <mergeCell ref="NOJ238:NOJ239"/>
    <mergeCell ref="NOK238:NOK239"/>
    <mergeCell ref="NOL238:NOL239"/>
    <mergeCell ref="NOM238:NOM239"/>
    <mergeCell ref="NON238:NON239"/>
    <mergeCell ref="NOO238:NOO239"/>
    <mergeCell ref="NOP238:NOP239"/>
    <mergeCell ref="NOQ238:NOQ239"/>
    <mergeCell ref="NOR238:NOR239"/>
    <mergeCell ref="NOS238:NOS239"/>
    <mergeCell ref="NOT238:NOT239"/>
    <mergeCell ref="NNM238:NNM239"/>
    <mergeCell ref="NNN238:NNN239"/>
    <mergeCell ref="NNO238:NNO239"/>
    <mergeCell ref="NNP238:NNP239"/>
    <mergeCell ref="NNQ238:NNQ239"/>
    <mergeCell ref="NNR238:NNR239"/>
    <mergeCell ref="NNS238:NNS239"/>
    <mergeCell ref="NNT238:NNT239"/>
    <mergeCell ref="NNU238:NNU239"/>
    <mergeCell ref="NNV238:NNV239"/>
    <mergeCell ref="NNW238:NNW239"/>
    <mergeCell ref="NNX238:NNX239"/>
    <mergeCell ref="NNY238:NNY239"/>
    <mergeCell ref="NNZ238:NNZ239"/>
    <mergeCell ref="NOA238:NOA239"/>
    <mergeCell ref="NOB238:NOB239"/>
    <mergeCell ref="NOC238:NOC239"/>
    <mergeCell ref="NPL238:NPL239"/>
    <mergeCell ref="NPM238:NPM239"/>
    <mergeCell ref="NPN238:NPN239"/>
    <mergeCell ref="NPO238:NPO239"/>
    <mergeCell ref="NPP238:NPP239"/>
    <mergeCell ref="NPQ238:NPQ239"/>
    <mergeCell ref="NPR238:NPR239"/>
    <mergeCell ref="NPS238:NPS239"/>
    <mergeCell ref="NPT238:NPT239"/>
    <mergeCell ref="NPU238:NPU239"/>
    <mergeCell ref="NPV238:NPV239"/>
    <mergeCell ref="NPW238:NPW239"/>
    <mergeCell ref="NPX238:NPX239"/>
    <mergeCell ref="NPY238:NPY239"/>
    <mergeCell ref="NPZ238:NPZ239"/>
    <mergeCell ref="NQA238:NQA239"/>
    <mergeCell ref="NQB238:NQB239"/>
    <mergeCell ref="NOU238:NOU239"/>
    <mergeCell ref="NOV238:NOV239"/>
    <mergeCell ref="NOW238:NOW239"/>
    <mergeCell ref="NOX238:NOX239"/>
    <mergeCell ref="NOY238:NOY239"/>
    <mergeCell ref="NOZ238:NOZ239"/>
    <mergeCell ref="NPA238:NPA239"/>
    <mergeCell ref="NPB238:NPB239"/>
    <mergeCell ref="NPC238:NPC239"/>
    <mergeCell ref="NPD238:NPD239"/>
    <mergeCell ref="NPE238:NPE239"/>
    <mergeCell ref="NPF238:NPF239"/>
    <mergeCell ref="NPG238:NPG239"/>
    <mergeCell ref="NPH238:NPH239"/>
    <mergeCell ref="NPI238:NPI239"/>
    <mergeCell ref="NPJ238:NPJ239"/>
    <mergeCell ref="NPK238:NPK239"/>
    <mergeCell ref="NQT238:NQT239"/>
    <mergeCell ref="NQU238:NQU239"/>
    <mergeCell ref="NQV238:NQV239"/>
    <mergeCell ref="NQW238:NQW239"/>
    <mergeCell ref="NQX238:NQX239"/>
    <mergeCell ref="NQY238:NQY239"/>
    <mergeCell ref="NQZ238:NQZ239"/>
    <mergeCell ref="NRA238:NRA239"/>
    <mergeCell ref="NRB238:NRB239"/>
    <mergeCell ref="NRC238:NRC239"/>
    <mergeCell ref="NRD238:NRD239"/>
    <mergeCell ref="NRE238:NRE239"/>
    <mergeCell ref="NRF238:NRF239"/>
    <mergeCell ref="NRG238:NRG239"/>
    <mergeCell ref="NRH238:NRH239"/>
    <mergeCell ref="NRI238:NRI239"/>
    <mergeCell ref="NRJ238:NRJ239"/>
    <mergeCell ref="NQC238:NQC239"/>
    <mergeCell ref="NQD238:NQD239"/>
    <mergeCell ref="NQE238:NQE239"/>
    <mergeCell ref="NQF238:NQF239"/>
    <mergeCell ref="NQG238:NQG239"/>
    <mergeCell ref="NQH238:NQH239"/>
    <mergeCell ref="NQI238:NQI239"/>
    <mergeCell ref="NQJ238:NQJ239"/>
    <mergeCell ref="NQK238:NQK239"/>
    <mergeCell ref="NQL238:NQL239"/>
    <mergeCell ref="NQM238:NQM239"/>
    <mergeCell ref="NQN238:NQN239"/>
    <mergeCell ref="NQO238:NQO239"/>
    <mergeCell ref="NQP238:NQP239"/>
    <mergeCell ref="NQQ238:NQQ239"/>
    <mergeCell ref="NQR238:NQR239"/>
    <mergeCell ref="NQS238:NQS239"/>
    <mergeCell ref="NSB238:NSB239"/>
    <mergeCell ref="NSC238:NSC239"/>
    <mergeCell ref="NSD238:NSD239"/>
    <mergeCell ref="NSE238:NSE239"/>
    <mergeCell ref="NSF238:NSF239"/>
    <mergeCell ref="NSG238:NSG239"/>
    <mergeCell ref="NSH238:NSH239"/>
    <mergeCell ref="NSI238:NSI239"/>
    <mergeCell ref="NSJ238:NSJ239"/>
    <mergeCell ref="NSK238:NSK239"/>
    <mergeCell ref="NSL238:NSL239"/>
    <mergeCell ref="NSM238:NSM239"/>
    <mergeCell ref="NSN238:NSN239"/>
    <mergeCell ref="NSO238:NSO239"/>
    <mergeCell ref="NSP238:NSP239"/>
    <mergeCell ref="NSQ238:NSQ239"/>
    <mergeCell ref="NSR238:NSR239"/>
    <mergeCell ref="NRK238:NRK239"/>
    <mergeCell ref="NRL238:NRL239"/>
    <mergeCell ref="NRM238:NRM239"/>
    <mergeCell ref="NRN238:NRN239"/>
    <mergeCell ref="NRO238:NRO239"/>
    <mergeCell ref="NRP238:NRP239"/>
    <mergeCell ref="NRQ238:NRQ239"/>
    <mergeCell ref="NRR238:NRR239"/>
    <mergeCell ref="NRS238:NRS239"/>
    <mergeCell ref="NRT238:NRT239"/>
    <mergeCell ref="NRU238:NRU239"/>
    <mergeCell ref="NRV238:NRV239"/>
    <mergeCell ref="NRW238:NRW239"/>
    <mergeCell ref="NRX238:NRX239"/>
    <mergeCell ref="NRY238:NRY239"/>
    <mergeCell ref="NRZ238:NRZ239"/>
    <mergeCell ref="NSA238:NSA239"/>
    <mergeCell ref="NTJ238:NTJ239"/>
    <mergeCell ref="NTK238:NTK239"/>
    <mergeCell ref="NTL238:NTL239"/>
    <mergeCell ref="NTM238:NTM239"/>
    <mergeCell ref="NTN238:NTN239"/>
    <mergeCell ref="NTO238:NTO239"/>
    <mergeCell ref="NTP238:NTP239"/>
    <mergeCell ref="NTQ238:NTQ239"/>
    <mergeCell ref="NTR238:NTR239"/>
    <mergeCell ref="NTS238:NTS239"/>
    <mergeCell ref="NTT238:NTT239"/>
    <mergeCell ref="NTU238:NTU239"/>
    <mergeCell ref="NTV238:NTV239"/>
    <mergeCell ref="NTW238:NTW239"/>
    <mergeCell ref="NTX238:NTX239"/>
    <mergeCell ref="NTY238:NTY239"/>
    <mergeCell ref="NTZ238:NTZ239"/>
    <mergeCell ref="NSS238:NSS239"/>
    <mergeCell ref="NST238:NST239"/>
    <mergeCell ref="NSU238:NSU239"/>
    <mergeCell ref="NSV238:NSV239"/>
    <mergeCell ref="NSW238:NSW239"/>
    <mergeCell ref="NSX238:NSX239"/>
    <mergeCell ref="NSY238:NSY239"/>
    <mergeCell ref="NSZ238:NSZ239"/>
    <mergeCell ref="NTA238:NTA239"/>
    <mergeCell ref="NTB238:NTB239"/>
    <mergeCell ref="NTC238:NTC239"/>
    <mergeCell ref="NTD238:NTD239"/>
    <mergeCell ref="NTE238:NTE239"/>
    <mergeCell ref="NTF238:NTF239"/>
    <mergeCell ref="NTG238:NTG239"/>
    <mergeCell ref="NTH238:NTH239"/>
    <mergeCell ref="NTI238:NTI239"/>
    <mergeCell ref="NUR238:NUR239"/>
    <mergeCell ref="NUS238:NUS239"/>
    <mergeCell ref="NUT238:NUT239"/>
    <mergeCell ref="NUU238:NUU239"/>
    <mergeCell ref="NUV238:NUV239"/>
    <mergeCell ref="NUW238:NUW239"/>
    <mergeCell ref="NUX238:NUX239"/>
    <mergeCell ref="NUY238:NUY239"/>
    <mergeCell ref="NUZ238:NUZ239"/>
    <mergeCell ref="NVA238:NVA239"/>
    <mergeCell ref="NVB238:NVB239"/>
    <mergeCell ref="NVC238:NVC239"/>
    <mergeCell ref="NVD238:NVD239"/>
    <mergeCell ref="NVE238:NVE239"/>
    <mergeCell ref="NVF238:NVF239"/>
    <mergeCell ref="NVG238:NVG239"/>
    <mergeCell ref="NVH238:NVH239"/>
    <mergeCell ref="NUA238:NUA239"/>
    <mergeCell ref="NUB238:NUB239"/>
    <mergeCell ref="NUC238:NUC239"/>
    <mergeCell ref="NUD238:NUD239"/>
    <mergeCell ref="NUE238:NUE239"/>
    <mergeCell ref="NUF238:NUF239"/>
    <mergeCell ref="NUG238:NUG239"/>
    <mergeCell ref="NUH238:NUH239"/>
    <mergeCell ref="NUI238:NUI239"/>
    <mergeCell ref="NUJ238:NUJ239"/>
    <mergeCell ref="NUK238:NUK239"/>
    <mergeCell ref="NUL238:NUL239"/>
    <mergeCell ref="NUM238:NUM239"/>
    <mergeCell ref="NUN238:NUN239"/>
    <mergeCell ref="NUO238:NUO239"/>
    <mergeCell ref="NUP238:NUP239"/>
    <mergeCell ref="NUQ238:NUQ239"/>
    <mergeCell ref="NVZ238:NVZ239"/>
    <mergeCell ref="NWA238:NWA239"/>
    <mergeCell ref="NWB238:NWB239"/>
    <mergeCell ref="NWC238:NWC239"/>
    <mergeCell ref="NWD238:NWD239"/>
    <mergeCell ref="NWE238:NWE239"/>
    <mergeCell ref="NWF238:NWF239"/>
    <mergeCell ref="NWG238:NWG239"/>
    <mergeCell ref="NWH238:NWH239"/>
    <mergeCell ref="NWI238:NWI239"/>
    <mergeCell ref="NWJ238:NWJ239"/>
    <mergeCell ref="NWK238:NWK239"/>
    <mergeCell ref="NWL238:NWL239"/>
    <mergeCell ref="NWM238:NWM239"/>
    <mergeCell ref="NWN238:NWN239"/>
    <mergeCell ref="NWO238:NWO239"/>
    <mergeCell ref="NWP238:NWP239"/>
    <mergeCell ref="NVI238:NVI239"/>
    <mergeCell ref="NVJ238:NVJ239"/>
    <mergeCell ref="NVK238:NVK239"/>
    <mergeCell ref="NVL238:NVL239"/>
    <mergeCell ref="NVM238:NVM239"/>
    <mergeCell ref="NVN238:NVN239"/>
    <mergeCell ref="NVO238:NVO239"/>
    <mergeCell ref="NVP238:NVP239"/>
    <mergeCell ref="NVQ238:NVQ239"/>
    <mergeCell ref="NVR238:NVR239"/>
    <mergeCell ref="NVS238:NVS239"/>
    <mergeCell ref="NVT238:NVT239"/>
    <mergeCell ref="NVU238:NVU239"/>
    <mergeCell ref="NVV238:NVV239"/>
    <mergeCell ref="NVW238:NVW239"/>
    <mergeCell ref="NVX238:NVX239"/>
    <mergeCell ref="NVY238:NVY239"/>
    <mergeCell ref="NXH238:NXH239"/>
    <mergeCell ref="NXI238:NXI239"/>
    <mergeCell ref="NXJ238:NXJ239"/>
    <mergeCell ref="NXK238:NXK239"/>
    <mergeCell ref="NXL238:NXL239"/>
    <mergeCell ref="NXM238:NXM239"/>
    <mergeCell ref="NXN238:NXN239"/>
    <mergeCell ref="NXO238:NXO239"/>
    <mergeCell ref="NXP238:NXP239"/>
    <mergeCell ref="NXQ238:NXQ239"/>
    <mergeCell ref="NXR238:NXR239"/>
    <mergeCell ref="NXS238:NXS239"/>
    <mergeCell ref="NXT238:NXT239"/>
    <mergeCell ref="NXU238:NXU239"/>
    <mergeCell ref="NXV238:NXV239"/>
    <mergeCell ref="NXW238:NXW239"/>
    <mergeCell ref="NXX238:NXX239"/>
    <mergeCell ref="NWQ238:NWQ239"/>
    <mergeCell ref="NWR238:NWR239"/>
    <mergeCell ref="NWS238:NWS239"/>
    <mergeCell ref="NWT238:NWT239"/>
    <mergeCell ref="NWU238:NWU239"/>
    <mergeCell ref="NWV238:NWV239"/>
    <mergeCell ref="NWW238:NWW239"/>
    <mergeCell ref="NWX238:NWX239"/>
    <mergeCell ref="NWY238:NWY239"/>
    <mergeCell ref="NWZ238:NWZ239"/>
    <mergeCell ref="NXA238:NXA239"/>
    <mergeCell ref="NXB238:NXB239"/>
    <mergeCell ref="NXC238:NXC239"/>
    <mergeCell ref="NXD238:NXD239"/>
    <mergeCell ref="NXE238:NXE239"/>
    <mergeCell ref="NXF238:NXF239"/>
    <mergeCell ref="NXG238:NXG239"/>
    <mergeCell ref="NYP238:NYP239"/>
    <mergeCell ref="NYQ238:NYQ239"/>
    <mergeCell ref="NYR238:NYR239"/>
    <mergeCell ref="NYS238:NYS239"/>
    <mergeCell ref="NYT238:NYT239"/>
    <mergeCell ref="NYU238:NYU239"/>
    <mergeCell ref="NYV238:NYV239"/>
    <mergeCell ref="NYW238:NYW239"/>
    <mergeCell ref="NYX238:NYX239"/>
    <mergeCell ref="NYY238:NYY239"/>
    <mergeCell ref="NYZ238:NYZ239"/>
    <mergeCell ref="NZA238:NZA239"/>
    <mergeCell ref="NZB238:NZB239"/>
    <mergeCell ref="NZC238:NZC239"/>
    <mergeCell ref="NZD238:NZD239"/>
    <mergeCell ref="NZE238:NZE239"/>
    <mergeCell ref="NZF238:NZF239"/>
    <mergeCell ref="NXY238:NXY239"/>
    <mergeCell ref="NXZ238:NXZ239"/>
    <mergeCell ref="NYA238:NYA239"/>
    <mergeCell ref="NYB238:NYB239"/>
    <mergeCell ref="NYC238:NYC239"/>
    <mergeCell ref="NYD238:NYD239"/>
    <mergeCell ref="NYE238:NYE239"/>
    <mergeCell ref="NYF238:NYF239"/>
    <mergeCell ref="NYG238:NYG239"/>
    <mergeCell ref="NYH238:NYH239"/>
    <mergeCell ref="NYI238:NYI239"/>
    <mergeCell ref="NYJ238:NYJ239"/>
    <mergeCell ref="NYK238:NYK239"/>
    <mergeCell ref="NYL238:NYL239"/>
    <mergeCell ref="NYM238:NYM239"/>
    <mergeCell ref="NYN238:NYN239"/>
    <mergeCell ref="NYO238:NYO239"/>
    <mergeCell ref="NZX238:NZX239"/>
    <mergeCell ref="NZY238:NZY239"/>
    <mergeCell ref="NZZ238:NZZ239"/>
    <mergeCell ref="OAA238:OAA239"/>
    <mergeCell ref="OAB238:OAB239"/>
    <mergeCell ref="OAC238:OAC239"/>
    <mergeCell ref="OAD238:OAD239"/>
    <mergeCell ref="OAE238:OAE239"/>
    <mergeCell ref="OAF238:OAF239"/>
    <mergeCell ref="OAG238:OAG239"/>
    <mergeCell ref="OAH238:OAH239"/>
    <mergeCell ref="OAI238:OAI239"/>
    <mergeCell ref="OAJ238:OAJ239"/>
    <mergeCell ref="OAK238:OAK239"/>
    <mergeCell ref="OAL238:OAL239"/>
    <mergeCell ref="OAM238:OAM239"/>
    <mergeCell ref="OAN238:OAN239"/>
    <mergeCell ref="NZG238:NZG239"/>
    <mergeCell ref="NZH238:NZH239"/>
    <mergeCell ref="NZI238:NZI239"/>
    <mergeCell ref="NZJ238:NZJ239"/>
    <mergeCell ref="NZK238:NZK239"/>
    <mergeCell ref="NZL238:NZL239"/>
    <mergeCell ref="NZM238:NZM239"/>
    <mergeCell ref="NZN238:NZN239"/>
    <mergeCell ref="NZO238:NZO239"/>
    <mergeCell ref="NZP238:NZP239"/>
    <mergeCell ref="NZQ238:NZQ239"/>
    <mergeCell ref="NZR238:NZR239"/>
    <mergeCell ref="NZS238:NZS239"/>
    <mergeCell ref="NZT238:NZT239"/>
    <mergeCell ref="NZU238:NZU239"/>
    <mergeCell ref="NZV238:NZV239"/>
    <mergeCell ref="NZW238:NZW239"/>
    <mergeCell ref="OBF238:OBF239"/>
    <mergeCell ref="OBG238:OBG239"/>
    <mergeCell ref="OBH238:OBH239"/>
    <mergeCell ref="OBI238:OBI239"/>
    <mergeCell ref="OBJ238:OBJ239"/>
    <mergeCell ref="OBK238:OBK239"/>
    <mergeCell ref="OBL238:OBL239"/>
    <mergeCell ref="OBM238:OBM239"/>
    <mergeCell ref="OBN238:OBN239"/>
    <mergeCell ref="OBO238:OBO239"/>
    <mergeCell ref="OBP238:OBP239"/>
    <mergeCell ref="OBQ238:OBQ239"/>
    <mergeCell ref="OBR238:OBR239"/>
    <mergeCell ref="OBS238:OBS239"/>
    <mergeCell ref="OBT238:OBT239"/>
    <mergeCell ref="OBU238:OBU239"/>
    <mergeCell ref="OBV238:OBV239"/>
    <mergeCell ref="OAO238:OAO239"/>
    <mergeCell ref="OAP238:OAP239"/>
    <mergeCell ref="OAQ238:OAQ239"/>
    <mergeCell ref="OAR238:OAR239"/>
    <mergeCell ref="OAS238:OAS239"/>
    <mergeCell ref="OAT238:OAT239"/>
    <mergeCell ref="OAU238:OAU239"/>
    <mergeCell ref="OAV238:OAV239"/>
    <mergeCell ref="OAW238:OAW239"/>
    <mergeCell ref="OAX238:OAX239"/>
    <mergeCell ref="OAY238:OAY239"/>
    <mergeCell ref="OAZ238:OAZ239"/>
    <mergeCell ref="OBA238:OBA239"/>
    <mergeCell ref="OBB238:OBB239"/>
    <mergeCell ref="OBC238:OBC239"/>
    <mergeCell ref="OBD238:OBD239"/>
    <mergeCell ref="OBE238:OBE239"/>
    <mergeCell ref="OCN238:OCN239"/>
    <mergeCell ref="OCO238:OCO239"/>
    <mergeCell ref="OCP238:OCP239"/>
    <mergeCell ref="OCQ238:OCQ239"/>
    <mergeCell ref="OCR238:OCR239"/>
    <mergeCell ref="OCS238:OCS239"/>
    <mergeCell ref="OCT238:OCT239"/>
    <mergeCell ref="OCU238:OCU239"/>
    <mergeCell ref="OCV238:OCV239"/>
    <mergeCell ref="OCW238:OCW239"/>
    <mergeCell ref="OCX238:OCX239"/>
    <mergeCell ref="OCY238:OCY239"/>
    <mergeCell ref="OCZ238:OCZ239"/>
    <mergeCell ref="ODA238:ODA239"/>
    <mergeCell ref="ODB238:ODB239"/>
    <mergeCell ref="ODC238:ODC239"/>
    <mergeCell ref="ODD238:ODD239"/>
    <mergeCell ref="OBW238:OBW239"/>
    <mergeCell ref="OBX238:OBX239"/>
    <mergeCell ref="OBY238:OBY239"/>
    <mergeCell ref="OBZ238:OBZ239"/>
    <mergeCell ref="OCA238:OCA239"/>
    <mergeCell ref="OCB238:OCB239"/>
    <mergeCell ref="OCC238:OCC239"/>
    <mergeCell ref="OCD238:OCD239"/>
    <mergeCell ref="OCE238:OCE239"/>
    <mergeCell ref="OCF238:OCF239"/>
    <mergeCell ref="OCG238:OCG239"/>
    <mergeCell ref="OCH238:OCH239"/>
    <mergeCell ref="OCI238:OCI239"/>
    <mergeCell ref="OCJ238:OCJ239"/>
    <mergeCell ref="OCK238:OCK239"/>
    <mergeCell ref="OCL238:OCL239"/>
    <mergeCell ref="OCM238:OCM239"/>
    <mergeCell ref="ODV238:ODV239"/>
    <mergeCell ref="ODW238:ODW239"/>
    <mergeCell ref="ODX238:ODX239"/>
    <mergeCell ref="ODY238:ODY239"/>
    <mergeCell ref="ODZ238:ODZ239"/>
    <mergeCell ref="OEA238:OEA239"/>
    <mergeCell ref="OEB238:OEB239"/>
    <mergeCell ref="OEC238:OEC239"/>
    <mergeCell ref="OED238:OED239"/>
    <mergeCell ref="OEE238:OEE239"/>
    <mergeCell ref="OEF238:OEF239"/>
    <mergeCell ref="OEG238:OEG239"/>
    <mergeCell ref="OEH238:OEH239"/>
    <mergeCell ref="OEI238:OEI239"/>
    <mergeCell ref="OEJ238:OEJ239"/>
    <mergeCell ref="OEK238:OEK239"/>
    <mergeCell ref="OEL238:OEL239"/>
    <mergeCell ref="ODE238:ODE239"/>
    <mergeCell ref="ODF238:ODF239"/>
    <mergeCell ref="ODG238:ODG239"/>
    <mergeCell ref="ODH238:ODH239"/>
    <mergeCell ref="ODI238:ODI239"/>
    <mergeCell ref="ODJ238:ODJ239"/>
    <mergeCell ref="ODK238:ODK239"/>
    <mergeCell ref="ODL238:ODL239"/>
    <mergeCell ref="ODM238:ODM239"/>
    <mergeCell ref="ODN238:ODN239"/>
    <mergeCell ref="ODO238:ODO239"/>
    <mergeCell ref="ODP238:ODP239"/>
    <mergeCell ref="ODQ238:ODQ239"/>
    <mergeCell ref="ODR238:ODR239"/>
    <mergeCell ref="ODS238:ODS239"/>
    <mergeCell ref="ODT238:ODT239"/>
    <mergeCell ref="ODU238:ODU239"/>
    <mergeCell ref="OFD238:OFD239"/>
    <mergeCell ref="OFE238:OFE239"/>
    <mergeCell ref="OFF238:OFF239"/>
    <mergeCell ref="OFG238:OFG239"/>
    <mergeCell ref="OFH238:OFH239"/>
    <mergeCell ref="OFI238:OFI239"/>
    <mergeCell ref="OFJ238:OFJ239"/>
    <mergeCell ref="OFK238:OFK239"/>
    <mergeCell ref="OFL238:OFL239"/>
    <mergeCell ref="OFM238:OFM239"/>
    <mergeCell ref="OFN238:OFN239"/>
    <mergeCell ref="OFO238:OFO239"/>
    <mergeCell ref="OFP238:OFP239"/>
    <mergeCell ref="OFQ238:OFQ239"/>
    <mergeCell ref="OFR238:OFR239"/>
    <mergeCell ref="OFS238:OFS239"/>
    <mergeCell ref="OFT238:OFT239"/>
    <mergeCell ref="OEM238:OEM239"/>
    <mergeCell ref="OEN238:OEN239"/>
    <mergeCell ref="OEO238:OEO239"/>
    <mergeCell ref="OEP238:OEP239"/>
    <mergeCell ref="OEQ238:OEQ239"/>
    <mergeCell ref="OER238:OER239"/>
    <mergeCell ref="OES238:OES239"/>
    <mergeCell ref="OET238:OET239"/>
    <mergeCell ref="OEU238:OEU239"/>
    <mergeCell ref="OEV238:OEV239"/>
    <mergeCell ref="OEW238:OEW239"/>
    <mergeCell ref="OEX238:OEX239"/>
    <mergeCell ref="OEY238:OEY239"/>
    <mergeCell ref="OEZ238:OEZ239"/>
    <mergeCell ref="OFA238:OFA239"/>
    <mergeCell ref="OFB238:OFB239"/>
    <mergeCell ref="OFC238:OFC239"/>
    <mergeCell ref="OGL238:OGL239"/>
    <mergeCell ref="OGM238:OGM239"/>
    <mergeCell ref="OGN238:OGN239"/>
    <mergeCell ref="OGO238:OGO239"/>
    <mergeCell ref="OGP238:OGP239"/>
    <mergeCell ref="OGQ238:OGQ239"/>
    <mergeCell ref="OGR238:OGR239"/>
    <mergeCell ref="OGS238:OGS239"/>
    <mergeCell ref="OGT238:OGT239"/>
    <mergeCell ref="OGU238:OGU239"/>
    <mergeCell ref="OGV238:OGV239"/>
    <mergeCell ref="OGW238:OGW239"/>
    <mergeCell ref="OGX238:OGX239"/>
    <mergeCell ref="OGY238:OGY239"/>
    <mergeCell ref="OGZ238:OGZ239"/>
    <mergeCell ref="OHA238:OHA239"/>
    <mergeCell ref="OHB238:OHB239"/>
    <mergeCell ref="OFU238:OFU239"/>
    <mergeCell ref="OFV238:OFV239"/>
    <mergeCell ref="OFW238:OFW239"/>
    <mergeCell ref="OFX238:OFX239"/>
    <mergeCell ref="OFY238:OFY239"/>
    <mergeCell ref="OFZ238:OFZ239"/>
    <mergeCell ref="OGA238:OGA239"/>
    <mergeCell ref="OGB238:OGB239"/>
    <mergeCell ref="OGC238:OGC239"/>
    <mergeCell ref="OGD238:OGD239"/>
    <mergeCell ref="OGE238:OGE239"/>
    <mergeCell ref="OGF238:OGF239"/>
    <mergeCell ref="OGG238:OGG239"/>
    <mergeCell ref="OGH238:OGH239"/>
    <mergeCell ref="OGI238:OGI239"/>
    <mergeCell ref="OGJ238:OGJ239"/>
    <mergeCell ref="OGK238:OGK239"/>
    <mergeCell ref="OHT238:OHT239"/>
    <mergeCell ref="OHU238:OHU239"/>
    <mergeCell ref="OHV238:OHV239"/>
    <mergeCell ref="OHW238:OHW239"/>
    <mergeCell ref="OHX238:OHX239"/>
    <mergeCell ref="OHY238:OHY239"/>
    <mergeCell ref="OHZ238:OHZ239"/>
    <mergeCell ref="OIA238:OIA239"/>
    <mergeCell ref="OIB238:OIB239"/>
    <mergeCell ref="OIC238:OIC239"/>
    <mergeCell ref="OID238:OID239"/>
    <mergeCell ref="OIE238:OIE239"/>
    <mergeCell ref="OIF238:OIF239"/>
    <mergeCell ref="OIG238:OIG239"/>
    <mergeCell ref="OIH238:OIH239"/>
    <mergeCell ref="OII238:OII239"/>
    <mergeCell ref="OIJ238:OIJ239"/>
    <mergeCell ref="OHC238:OHC239"/>
    <mergeCell ref="OHD238:OHD239"/>
    <mergeCell ref="OHE238:OHE239"/>
    <mergeCell ref="OHF238:OHF239"/>
    <mergeCell ref="OHG238:OHG239"/>
    <mergeCell ref="OHH238:OHH239"/>
    <mergeCell ref="OHI238:OHI239"/>
    <mergeCell ref="OHJ238:OHJ239"/>
    <mergeCell ref="OHK238:OHK239"/>
    <mergeCell ref="OHL238:OHL239"/>
    <mergeCell ref="OHM238:OHM239"/>
    <mergeCell ref="OHN238:OHN239"/>
    <mergeCell ref="OHO238:OHO239"/>
    <mergeCell ref="OHP238:OHP239"/>
    <mergeCell ref="OHQ238:OHQ239"/>
    <mergeCell ref="OHR238:OHR239"/>
    <mergeCell ref="OHS238:OHS239"/>
    <mergeCell ref="OJB238:OJB239"/>
    <mergeCell ref="OJC238:OJC239"/>
    <mergeCell ref="OJD238:OJD239"/>
    <mergeCell ref="OJE238:OJE239"/>
    <mergeCell ref="OJF238:OJF239"/>
    <mergeCell ref="OJG238:OJG239"/>
    <mergeCell ref="OJH238:OJH239"/>
    <mergeCell ref="OJI238:OJI239"/>
    <mergeCell ref="OJJ238:OJJ239"/>
    <mergeCell ref="OJK238:OJK239"/>
    <mergeCell ref="OJL238:OJL239"/>
    <mergeCell ref="OJM238:OJM239"/>
    <mergeCell ref="OJN238:OJN239"/>
    <mergeCell ref="OJO238:OJO239"/>
    <mergeCell ref="OJP238:OJP239"/>
    <mergeCell ref="OJQ238:OJQ239"/>
    <mergeCell ref="OJR238:OJR239"/>
    <mergeCell ref="OIK238:OIK239"/>
    <mergeCell ref="OIL238:OIL239"/>
    <mergeCell ref="OIM238:OIM239"/>
    <mergeCell ref="OIN238:OIN239"/>
    <mergeCell ref="OIO238:OIO239"/>
    <mergeCell ref="OIP238:OIP239"/>
    <mergeCell ref="OIQ238:OIQ239"/>
    <mergeCell ref="OIR238:OIR239"/>
    <mergeCell ref="OIS238:OIS239"/>
    <mergeCell ref="OIT238:OIT239"/>
    <mergeCell ref="OIU238:OIU239"/>
    <mergeCell ref="OIV238:OIV239"/>
    <mergeCell ref="OIW238:OIW239"/>
    <mergeCell ref="OIX238:OIX239"/>
    <mergeCell ref="OIY238:OIY239"/>
    <mergeCell ref="OIZ238:OIZ239"/>
    <mergeCell ref="OJA238:OJA239"/>
    <mergeCell ref="OKJ238:OKJ239"/>
    <mergeCell ref="OKK238:OKK239"/>
    <mergeCell ref="OKL238:OKL239"/>
    <mergeCell ref="OKM238:OKM239"/>
    <mergeCell ref="OKN238:OKN239"/>
    <mergeCell ref="OKO238:OKO239"/>
    <mergeCell ref="OKP238:OKP239"/>
    <mergeCell ref="OKQ238:OKQ239"/>
    <mergeCell ref="OKR238:OKR239"/>
    <mergeCell ref="OKS238:OKS239"/>
    <mergeCell ref="OKT238:OKT239"/>
    <mergeCell ref="OKU238:OKU239"/>
    <mergeCell ref="OKV238:OKV239"/>
    <mergeCell ref="OKW238:OKW239"/>
    <mergeCell ref="OKX238:OKX239"/>
    <mergeCell ref="OKY238:OKY239"/>
    <mergeCell ref="OKZ238:OKZ239"/>
    <mergeCell ref="OJS238:OJS239"/>
    <mergeCell ref="OJT238:OJT239"/>
    <mergeCell ref="OJU238:OJU239"/>
    <mergeCell ref="OJV238:OJV239"/>
    <mergeCell ref="OJW238:OJW239"/>
    <mergeCell ref="OJX238:OJX239"/>
    <mergeCell ref="OJY238:OJY239"/>
    <mergeCell ref="OJZ238:OJZ239"/>
    <mergeCell ref="OKA238:OKA239"/>
    <mergeCell ref="OKB238:OKB239"/>
    <mergeCell ref="OKC238:OKC239"/>
    <mergeCell ref="OKD238:OKD239"/>
    <mergeCell ref="OKE238:OKE239"/>
    <mergeCell ref="OKF238:OKF239"/>
    <mergeCell ref="OKG238:OKG239"/>
    <mergeCell ref="OKH238:OKH239"/>
    <mergeCell ref="OKI238:OKI239"/>
    <mergeCell ref="OLR238:OLR239"/>
    <mergeCell ref="OLS238:OLS239"/>
    <mergeCell ref="OLT238:OLT239"/>
    <mergeCell ref="OLU238:OLU239"/>
    <mergeCell ref="OLV238:OLV239"/>
    <mergeCell ref="OLW238:OLW239"/>
    <mergeCell ref="OLX238:OLX239"/>
    <mergeCell ref="OLY238:OLY239"/>
    <mergeCell ref="OLZ238:OLZ239"/>
    <mergeCell ref="OMA238:OMA239"/>
    <mergeCell ref="OMB238:OMB239"/>
    <mergeCell ref="OMC238:OMC239"/>
    <mergeCell ref="OMD238:OMD239"/>
    <mergeCell ref="OME238:OME239"/>
    <mergeCell ref="OMF238:OMF239"/>
    <mergeCell ref="OMG238:OMG239"/>
    <mergeCell ref="OMH238:OMH239"/>
    <mergeCell ref="OLA238:OLA239"/>
    <mergeCell ref="OLB238:OLB239"/>
    <mergeCell ref="OLC238:OLC239"/>
    <mergeCell ref="OLD238:OLD239"/>
    <mergeCell ref="OLE238:OLE239"/>
    <mergeCell ref="OLF238:OLF239"/>
    <mergeCell ref="OLG238:OLG239"/>
    <mergeCell ref="OLH238:OLH239"/>
    <mergeCell ref="OLI238:OLI239"/>
    <mergeCell ref="OLJ238:OLJ239"/>
    <mergeCell ref="OLK238:OLK239"/>
    <mergeCell ref="OLL238:OLL239"/>
    <mergeCell ref="OLM238:OLM239"/>
    <mergeCell ref="OLN238:OLN239"/>
    <mergeCell ref="OLO238:OLO239"/>
    <mergeCell ref="OLP238:OLP239"/>
    <mergeCell ref="OLQ238:OLQ239"/>
    <mergeCell ref="OMZ238:OMZ239"/>
    <mergeCell ref="ONA238:ONA239"/>
    <mergeCell ref="ONB238:ONB239"/>
    <mergeCell ref="ONC238:ONC239"/>
    <mergeCell ref="OND238:OND239"/>
    <mergeCell ref="ONE238:ONE239"/>
    <mergeCell ref="ONF238:ONF239"/>
    <mergeCell ref="ONG238:ONG239"/>
    <mergeCell ref="ONH238:ONH239"/>
    <mergeCell ref="ONI238:ONI239"/>
    <mergeCell ref="ONJ238:ONJ239"/>
    <mergeCell ref="ONK238:ONK239"/>
    <mergeCell ref="ONL238:ONL239"/>
    <mergeCell ref="ONM238:ONM239"/>
    <mergeCell ref="ONN238:ONN239"/>
    <mergeCell ref="ONO238:ONO239"/>
    <mergeCell ref="ONP238:ONP239"/>
    <mergeCell ref="OMI238:OMI239"/>
    <mergeCell ref="OMJ238:OMJ239"/>
    <mergeCell ref="OMK238:OMK239"/>
    <mergeCell ref="OML238:OML239"/>
    <mergeCell ref="OMM238:OMM239"/>
    <mergeCell ref="OMN238:OMN239"/>
    <mergeCell ref="OMO238:OMO239"/>
    <mergeCell ref="OMP238:OMP239"/>
    <mergeCell ref="OMQ238:OMQ239"/>
    <mergeCell ref="OMR238:OMR239"/>
    <mergeCell ref="OMS238:OMS239"/>
    <mergeCell ref="OMT238:OMT239"/>
    <mergeCell ref="OMU238:OMU239"/>
    <mergeCell ref="OMV238:OMV239"/>
    <mergeCell ref="OMW238:OMW239"/>
    <mergeCell ref="OMX238:OMX239"/>
    <mergeCell ref="OMY238:OMY239"/>
    <mergeCell ref="OOH238:OOH239"/>
    <mergeCell ref="OOI238:OOI239"/>
    <mergeCell ref="OOJ238:OOJ239"/>
    <mergeCell ref="OOK238:OOK239"/>
    <mergeCell ref="OOL238:OOL239"/>
    <mergeCell ref="OOM238:OOM239"/>
    <mergeCell ref="OON238:OON239"/>
    <mergeCell ref="OOO238:OOO239"/>
    <mergeCell ref="OOP238:OOP239"/>
    <mergeCell ref="OOQ238:OOQ239"/>
    <mergeCell ref="OOR238:OOR239"/>
    <mergeCell ref="OOS238:OOS239"/>
    <mergeCell ref="OOT238:OOT239"/>
    <mergeCell ref="OOU238:OOU239"/>
    <mergeCell ref="OOV238:OOV239"/>
    <mergeCell ref="OOW238:OOW239"/>
    <mergeCell ref="OOX238:OOX239"/>
    <mergeCell ref="ONQ238:ONQ239"/>
    <mergeCell ref="ONR238:ONR239"/>
    <mergeCell ref="ONS238:ONS239"/>
    <mergeCell ref="ONT238:ONT239"/>
    <mergeCell ref="ONU238:ONU239"/>
    <mergeCell ref="ONV238:ONV239"/>
    <mergeCell ref="ONW238:ONW239"/>
    <mergeCell ref="ONX238:ONX239"/>
    <mergeCell ref="ONY238:ONY239"/>
    <mergeCell ref="ONZ238:ONZ239"/>
    <mergeCell ref="OOA238:OOA239"/>
    <mergeCell ref="OOB238:OOB239"/>
    <mergeCell ref="OOC238:OOC239"/>
    <mergeCell ref="OOD238:OOD239"/>
    <mergeCell ref="OOE238:OOE239"/>
    <mergeCell ref="OOF238:OOF239"/>
    <mergeCell ref="OOG238:OOG239"/>
    <mergeCell ref="OPP238:OPP239"/>
    <mergeCell ref="OPQ238:OPQ239"/>
    <mergeCell ref="OPR238:OPR239"/>
    <mergeCell ref="OPS238:OPS239"/>
    <mergeCell ref="OPT238:OPT239"/>
    <mergeCell ref="OPU238:OPU239"/>
    <mergeCell ref="OPV238:OPV239"/>
    <mergeCell ref="OPW238:OPW239"/>
    <mergeCell ref="OPX238:OPX239"/>
    <mergeCell ref="OPY238:OPY239"/>
    <mergeCell ref="OPZ238:OPZ239"/>
    <mergeCell ref="OQA238:OQA239"/>
    <mergeCell ref="OQB238:OQB239"/>
    <mergeCell ref="OQC238:OQC239"/>
    <mergeCell ref="OQD238:OQD239"/>
    <mergeCell ref="OQE238:OQE239"/>
    <mergeCell ref="OQF238:OQF239"/>
    <mergeCell ref="OOY238:OOY239"/>
    <mergeCell ref="OOZ238:OOZ239"/>
    <mergeCell ref="OPA238:OPA239"/>
    <mergeCell ref="OPB238:OPB239"/>
    <mergeCell ref="OPC238:OPC239"/>
    <mergeCell ref="OPD238:OPD239"/>
    <mergeCell ref="OPE238:OPE239"/>
    <mergeCell ref="OPF238:OPF239"/>
    <mergeCell ref="OPG238:OPG239"/>
    <mergeCell ref="OPH238:OPH239"/>
    <mergeCell ref="OPI238:OPI239"/>
    <mergeCell ref="OPJ238:OPJ239"/>
    <mergeCell ref="OPK238:OPK239"/>
    <mergeCell ref="OPL238:OPL239"/>
    <mergeCell ref="OPM238:OPM239"/>
    <mergeCell ref="OPN238:OPN239"/>
    <mergeCell ref="OPO238:OPO239"/>
    <mergeCell ref="OQX238:OQX239"/>
    <mergeCell ref="OQY238:OQY239"/>
    <mergeCell ref="OQZ238:OQZ239"/>
    <mergeCell ref="ORA238:ORA239"/>
    <mergeCell ref="ORB238:ORB239"/>
    <mergeCell ref="ORC238:ORC239"/>
    <mergeCell ref="ORD238:ORD239"/>
    <mergeCell ref="ORE238:ORE239"/>
    <mergeCell ref="ORF238:ORF239"/>
    <mergeCell ref="ORG238:ORG239"/>
    <mergeCell ref="ORH238:ORH239"/>
    <mergeCell ref="ORI238:ORI239"/>
    <mergeCell ref="ORJ238:ORJ239"/>
    <mergeCell ref="ORK238:ORK239"/>
    <mergeCell ref="ORL238:ORL239"/>
    <mergeCell ref="ORM238:ORM239"/>
    <mergeCell ref="ORN238:ORN239"/>
    <mergeCell ref="OQG238:OQG239"/>
    <mergeCell ref="OQH238:OQH239"/>
    <mergeCell ref="OQI238:OQI239"/>
    <mergeCell ref="OQJ238:OQJ239"/>
    <mergeCell ref="OQK238:OQK239"/>
    <mergeCell ref="OQL238:OQL239"/>
    <mergeCell ref="OQM238:OQM239"/>
    <mergeCell ref="OQN238:OQN239"/>
    <mergeCell ref="OQO238:OQO239"/>
    <mergeCell ref="OQP238:OQP239"/>
    <mergeCell ref="OQQ238:OQQ239"/>
    <mergeCell ref="OQR238:OQR239"/>
    <mergeCell ref="OQS238:OQS239"/>
    <mergeCell ref="OQT238:OQT239"/>
    <mergeCell ref="OQU238:OQU239"/>
    <mergeCell ref="OQV238:OQV239"/>
    <mergeCell ref="OQW238:OQW239"/>
    <mergeCell ref="OSF238:OSF239"/>
    <mergeCell ref="OSG238:OSG239"/>
    <mergeCell ref="OSH238:OSH239"/>
    <mergeCell ref="OSI238:OSI239"/>
    <mergeCell ref="OSJ238:OSJ239"/>
    <mergeCell ref="OSK238:OSK239"/>
    <mergeCell ref="OSL238:OSL239"/>
    <mergeCell ref="OSM238:OSM239"/>
    <mergeCell ref="OSN238:OSN239"/>
    <mergeCell ref="OSO238:OSO239"/>
    <mergeCell ref="OSP238:OSP239"/>
    <mergeCell ref="OSQ238:OSQ239"/>
    <mergeCell ref="OSR238:OSR239"/>
    <mergeCell ref="OSS238:OSS239"/>
    <mergeCell ref="OST238:OST239"/>
    <mergeCell ref="OSU238:OSU239"/>
    <mergeCell ref="OSV238:OSV239"/>
    <mergeCell ref="ORO238:ORO239"/>
    <mergeCell ref="ORP238:ORP239"/>
    <mergeCell ref="ORQ238:ORQ239"/>
    <mergeCell ref="ORR238:ORR239"/>
    <mergeCell ref="ORS238:ORS239"/>
    <mergeCell ref="ORT238:ORT239"/>
    <mergeCell ref="ORU238:ORU239"/>
    <mergeCell ref="ORV238:ORV239"/>
    <mergeCell ref="ORW238:ORW239"/>
    <mergeCell ref="ORX238:ORX239"/>
    <mergeCell ref="ORY238:ORY239"/>
    <mergeCell ref="ORZ238:ORZ239"/>
    <mergeCell ref="OSA238:OSA239"/>
    <mergeCell ref="OSB238:OSB239"/>
    <mergeCell ref="OSC238:OSC239"/>
    <mergeCell ref="OSD238:OSD239"/>
    <mergeCell ref="OSE238:OSE239"/>
    <mergeCell ref="OTN238:OTN239"/>
    <mergeCell ref="OTO238:OTO239"/>
    <mergeCell ref="OTP238:OTP239"/>
    <mergeCell ref="OTQ238:OTQ239"/>
    <mergeCell ref="OTR238:OTR239"/>
    <mergeCell ref="OTS238:OTS239"/>
    <mergeCell ref="OTT238:OTT239"/>
    <mergeCell ref="OTU238:OTU239"/>
    <mergeCell ref="OTV238:OTV239"/>
    <mergeCell ref="OTW238:OTW239"/>
    <mergeCell ref="OTX238:OTX239"/>
    <mergeCell ref="OTY238:OTY239"/>
    <mergeCell ref="OTZ238:OTZ239"/>
    <mergeCell ref="OUA238:OUA239"/>
    <mergeCell ref="OUB238:OUB239"/>
    <mergeCell ref="OUC238:OUC239"/>
    <mergeCell ref="OUD238:OUD239"/>
    <mergeCell ref="OSW238:OSW239"/>
    <mergeCell ref="OSX238:OSX239"/>
    <mergeCell ref="OSY238:OSY239"/>
    <mergeCell ref="OSZ238:OSZ239"/>
    <mergeCell ref="OTA238:OTA239"/>
    <mergeCell ref="OTB238:OTB239"/>
    <mergeCell ref="OTC238:OTC239"/>
    <mergeCell ref="OTD238:OTD239"/>
    <mergeCell ref="OTE238:OTE239"/>
    <mergeCell ref="OTF238:OTF239"/>
    <mergeCell ref="OTG238:OTG239"/>
    <mergeCell ref="OTH238:OTH239"/>
    <mergeCell ref="OTI238:OTI239"/>
    <mergeCell ref="OTJ238:OTJ239"/>
    <mergeCell ref="OTK238:OTK239"/>
    <mergeCell ref="OTL238:OTL239"/>
    <mergeCell ref="OTM238:OTM239"/>
    <mergeCell ref="OUV238:OUV239"/>
    <mergeCell ref="OUW238:OUW239"/>
    <mergeCell ref="OUX238:OUX239"/>
    <mergeCell ref="OUY238:OUY239"/>
    <mergeCell ref="OUZ238:OUZ239"/>
    <mergeCell ref="OVA238:OVA239"/>
    <mergeCell ref="OVB238:OVB239"/>
    <mergeCell ref="OVC238:OVC239"/>
    <mergeCell ref="OVD238:OVD239"/>
    <mergeCell ref="OVE238:OVE239"/>
    <mergeCell ref="OVF238:OVF239"/>
    <mergeCell ref="OVG238:OVG239"/>
    <mergeCell ref="OVH238:OVH239"/>
    <mergeCell ref="OVI238:OVI239"/>
    <mergeCell ref="OVJ238:OVJ239"/>
    <mergeCell ref="OVK238:OVK239"/>
    <mergeCell ref="OVL238:OVL239"/>
    <mergeCell ref="OUE238:OUE239"/>
    <mergeCell ref="OUF238:OUF239"/>
    <mergeCell ref="OUG238:OUG239"/>
    <mergeCell ref="OUH238:OUH239"/>
    <mergeCell ref="OUI238:OUI239"/>
    <mergeCell ref="OUJ238:OUJ239"/>
    <mergeCell ref="OUK238:OUK239"/>
    <mergeCell ref="OUL238:OUL239"/>
    <mergeCell ref="OUM238:OUM239"/>
    <mergeCell ref="OUN238:OUN239"/>
    <mergeCell ref="OUO238:OUO239"/>
    <mergeCell ref="OUP238:OUP239"/>
    <mergeCell ref="OUQ238:OUQ239"/>
    <mergeCell ref="OUR238:OUR239"/>
    <mergeCell ref="OUS238:OUS239"/>
    <mergeCell ref="OUT238:OUT239"/>
    <mergeCell ref="OUU238:OUU239"/>
    <mergeCell ref="OWD238:OWD239"/>
    <mergeCell ref="OWE238:OWE239"/>
    <mergeCell ref="OWF238:OWF239"/>
    <mergeCell ref="OWG238:OWG239"/>
    <mergeCell ref="OWH238:OWH239"/>
    <mergeCell ref="OWI238:OWI239"/>
    <mergeCell ref="OWJ238:OWJ239"/>
    <mergeCell ref="OWK238:OWK239"/>
    <mergeCell ref="OWL238:OWL239"/>
    <mergeCell ref="OWM238:OWM239"/>
    <mergeCell ref="OWN238:OWN239"/>
    <mergeCell ref="OWO238:OWO239"/>
    <mergeCell ref="OWP238:OWP239"/>
    <mergeCell ref="OWQ238:OWQ239"/>
    <mergeCell ref="OWR238:OWR239"/>
    <mergeCell ref="OWS238:OWS239"/>
    <mergeCell ref="OWT238:OWT239"/>
    <mergeCell ref="OVM238:OVM239"/>
    <mergeCell ref="OVN238:OVN239"/>
    <mergeCell ref="OVO238:OVO239"/>
    <mergeCell ref="OVP238:OVP239"/>
    <mergeCell ref="OVQ238:OVQ239"/>
    <mergeCell ref="OVR238:OVR239"/>
    <mergeCell ref="OVS238:OVS239"/>
    <mergeCell ref="OVT238:OVT239"/>
    <mergeCell ref="OVU238:OVU239"/>
    <mergeCell ref="OVV238:OVV239"/>
    <mergeCell ref="OVW238:OVW239"/>
    <mergeCell ref="OVX238:OVX239"/>
    <mergeCell ref="OVY238:OVY239"/>
    <mergeCell ref="OVZ238:OVZ239"/>
    <mergeCell ref="OWA238:OWA239"/>
    <mergeCell ref="OWB238:OWB239"/>
    <mergeCell ref="OWC238:OWC239"/>
    <mergeCell ref="OXL238:OXL239"/>
    <mergeCell ref="OXM238:OXM239"/>
    <mergeCell ref="OXN238:OXN239"/>
    <mergeCell ref="OXO238:OXO239"/>
    <mergeCell ref="OXP238:OXP239"/>
    <mergeCell ref="OXQ238:OXQ239"/>
    <mergeCell ref="OXR238:OXR239"/>
    <mergeCell ref="OXS238:OXS239"/>
    <mergeCell ref="OXT238:OXT239"/>
    <mergeCell ref="OXU238:OXU239"/>
    <mergeCell ref="OXV238:OXV239"/>
    <mergeCell ref="OXW238:OXW239"/>
    <mergeCell ref="OXX238:OXX239"/>
    <mergeCell ref="OXY238:OXY239"/>
    <mergeCell ref="OXZ238:OXZ239"/>
    <mergeCell ref="OYA238:OYA239"/>
    <mergeCell ref="OYB238:OYB239"/>
    <mergeCell ref="OWU238:OWU239"/>
    <mergeCell ref="OWV238:OWV239"/>
    <mergeCell ref="OWW238:OWW239"/>
    <mergeCell ref="OWX238:OWX239"/>
    <mergeCell ref="OWY238:OWY239"/>
    <mergeCell ref="OWZ238:OWZ239"/>
    <mergeCell ref="OXA238:OXA239"/>
    <mergeCell ref="OXB238:OXB239"/>
    <mergeCell ref="OXC238:OXC239"/>
    <mergeCell ref="OXD238:OXD239"/>
    <mergeCell ref="OXE238:OXE239"/>
    <mergeCell ref="OXF238:OXF239"/>
    <mergeCell ref="OXG238:OXG239"/>
    <mergeCell ref="OXH238:OXH239"/>
    <mergeCell ref="OXI238:OXI239"/>
    <mergeCell ref="OXJ238:OXJ239"/>
    <mergeCell ref="OXK238:OXK239"/>
    <mergeCell ref="OYT238:OYT239"/>
    <mergeCell ref="OYU238:OYU239"/>
    <mergeCell ref="OYV238:OYV239"/>
    <mergeCell ref="OYW238:OYW239"/>
    <mergeCell ref="OYX238:OYX239"/>
    <mergeCell ref="OYY238:OYY239"/>
    <mergeCell ref="OYZ238:OYZ239"/>
    <mergeCell ref="OZA238:OZA239"/>
    <mergeCell ref="OZB238:OZB239"/>
    <mergeCell ref="OZC238:OZC239"/>
    <mergeCell ref="OZD238:OZD239"/>
    <mergeCell ref="OZE238:OZE239"/>
    <mergeCell ref="OZF238:OZF239"/>
    <mergeCell ref="OZG238:OZG239"/>
    <mergeCell ref="OZH238:OZH239"/>
    <mergeCell ref="OZI238:OZI239"/>
    <mergeCell ref="OZJ238:OZJ239"/>
    <mergeCell ref="OYC238:OYC239"/>
    <mergeCell ref="OYD238:OYD239"/>
    <mergeCell ref="OYE238:OYE239"/>
    <mergeCell ref="OYF238:OYF239"/>
    <mergeCell ref="OYG238:OYG239"/>
    <mergeCell ref="OYH238:OYH239"/>
    <mergeCell ref="OYI238:OYI239"/>
    <mergeCell ref="OYJ238:OYJ239"/>
    <mergeCell ref="OYK238:OYK239"/>
    <mergeCell ref="OYL238:OYL239"/>
    <mergeCell ref="OYM238:OYM239"/>
    <mergeCell ref="OYN238:OYN239"/>
    <mergeCell ref="OYO238:OYO239"/>
    <mergeCell ref="OYP238:OYP239"/>
    <mergeCell ref="OYQ238:OYQ239"/>
    <mergeCell ref="OYR238:OYR239"/>
    <mergeCell ref="OYS238:OYS239"/>
    <mergeCell ref="PAB238:PAB239"/>
    <mergeCell ref="PAC238:PAC239"/>
    <mergeCell ref="PAD238:PAD239"/>
    <mergeCell ref="PAE238:PAE239"/>
    <mergeCell ref="PAF238:PAF239"/>
    <mergeCell ref="PAG238:PAG239"/>
    <mergeCell ref="PAH238:PAH239"/>
    <mergeCell ref="PAI238:PAI239"/>
    <mergeCell ref="PAJ238:PAJ239"/>
    <mergeCell ref="PAK238:PAK239"/>
    <mergeCell ref="PAL238:PAL239"/>
    <mergeCell ref="PAM238:PAM239"/>
    <mergeCell ref="PAN238:PAN239"/>
    <mergeCell ref="PAO238:PAO239"/>
    <mergeCell ref="PAP238:PAP239"/>
    <mergeCell ref="PAQ238:PAQ239"/>
    <mergeCell ref="PAR238:PAR239"/>
    <mergeCell ref="OZK238:OZK239"/>
    <mergeCell ref="OZL238:OZL239"/>
    <mergeCell ref="OZM238:OZM239"/>
    <mergeCell ref="OZN238:OZN239"/>
    <mergeCell ref="OZO238:OZO239"/>
    <mergeCell ref="OZP238:OZP239"/>
    <mergeCell ref="OZQ238:OZQ239"/>
    <mergeCell ref="OZR238:OZR239"/>
    <mergeCell ref="OZS238:OZS239"/>
    <mergeCell ref="OZT238:OZT239"/>
    <mergeCell ref="OZU238:OZU239"/>
    <mergeCell ref="OZV238:OZV239"/>
    <mergeCell ref="OZW238:OZW239"/>
    <mergeCell ref="OZX238:OZX239"/>
    <mergeCell ref="OZY238:OZY239"/>
    <mergeCell ref="OZZ238:OZZ239"/>
    <mergeCell ref="PAA238:PAA239"/>
    <mergeCell ref="PBJ238:PBJ239"/>
    <mergeCell ref="PBK238:PBK239"/>
    <mergeCell ref="PBL238:PBL239"/>
    <mergeCell ref="PBM238:PBM239"/>
    <mergeCell ref="PBN238:PBN239"/>
    <mergeCell ref="PBO238:PBO239"/>
    <mergeCell ref="PBP238:PBP239"/>
    <mergeCell ref="PBQ238:PBQ239"/>
    <mergeCell ref="PBR238:PBR239"/>
    <mergeCell ref="PBS238:PBS239"/>
    <mergeCell ref="PBT238:PBT239"/>
    <mergeCell ref="PBU238:PBU239"/>
    <mergeCell ref="PBV238:PBV239"/>
    <mergeCell ref="PBW238:PBW239"/>
    <mergeCell ref="PBX238:PBX239"/>
    <mergeCell ref="PBY238:PBY239"/>
    <mergeCell ref="PBZ238:PBZ239"/>
    <mergeCell ref="PAS238:PAS239"/>
    <mergeCell ref="PAT238:PAT239"/>
    <mergeCell ref="PAU238:PAU239"/>
    <mergeCell ref="PAV238:PAV239"/>
    <mergeCell ref="PAW238:PAW239"/>
    <mergeCell ref="PAX238:PAX239"/>
    <mergeCell ref="PAY238:PAY239"/>
    <mergeCell ref="PAZ238:PAZ239"/>
    <mergeCell ref="PBA238:PBA239"/>
    <mergeCell ref="PBB238:PBB239"/>
    <mergeCell ref="PBC238:PBC239"/>
    <mergeCell ref="PBD238:PBD239"/>
    <mergeCell ref="PBE238:PBE239"/>
    <mergeCell ref="PBF238:PBF239"/>
    <mergeCell ref="PBG238:PBG239"/>
    <mergeCell ref="PBH238:PBH239"/>
    <mergeCell ref="PBI238:PBI239"/>
    <mergeCell ref="PCR238:PCR239"/>
    <mergeCell ref="PCS238:PCS239"/>
    <mergeCell ref="PCT238:PCT239"/>
    <mergeCell ref="PCU238:PCU239"/>
    <mergeCell ref="PCV238:PCV239"/>
    <mergeCell ref="PCW238:PCW239"/>
    <mergeCell ref="PCX238:PCX239"/>
    <mergeCell ref="PCY238:PCY239"/>
    <mergeCell ref="PCZ238:PCZ239"/>
    <mergeCell ref="PDA238:PDA239"/>
    <mergeCell ref="PDB238:PDB239"/>
    <mergeCell ref="PDC238:PDC239"/>
    <mergeCell ref="PDD238:PDD239"/>
    <mergeCell ref="PDE238:PDE239"/>
    <mergeCell ref="PDF238:PDF239"/>
    <mergeCell ref="PDG238:PDG239"/>
    <mergeCell ref="PDH238:PDH239"/>
    <mergeCell ref="PCA238:PCA239"/>
    <mergeCell ref="PCB238:PCB239"/>
    <mergeCell ref="PCC238:PCC239"/>
    <mergeCell ref="PCD238:PCD239"/>
    <mergeCell ref="PCE238:PCE239"/>
    <mergeCell ref="PCF238:PCF239"/>
    <mergeCell ref="PCG238:PCG239"/>
    <mergeCell ref="PCH238:PCH239"/>
    <mergeCell ref="PCI238:PCI239"/>
    <mergeCell ref="PCJ238:PCJ239"/>
    <mergeCell ref="PCK238:PCK239"/>
    <mergeCell ref="PCL238:PCL239"/>
    <mergeCell ref="PCM238:PCM239"/>
    <mergeCell ref="PCN238:PCN239"/>
    <mergeCell ref="PCO238:PCO239"/>
    <mergeCell ref="PCP238:PCP239"/>
    <mergeCell ref="PCQ238:PCQ239"/>
    <mergeCell ref="PDZ238:PDZ239"/>
    <mergeCell ref="PEA238:PEA239"/>
    <mergeCell ref="PEB238:PEB239"/>
    <mergeCell ref="PEC238:PEC239"/>
    <mergeCell ref="PED238:PED239"/>
    <mergeCell ref="PEE238:PEE239"/>
    <mergeCell ref="PEF238:PEF239"/>
    <mergeCell ref="PEG238:PEG239"/>
    <mergeCell ref="PEH238:PEH239"/>
    <mergeCell ref="PEI238:PEI239"/>
    <mergeCell ref="PEJ238:PEJ239"/>
    <mergeCell ref="PEK238:PEK239"/>
    <mergeCell ref="PEL238:PEL239"/>
    <mergeCell ref="PEM238:PEM239"/>
    <mergeCell ref="PEN238:PEN239"/>
    <mergeCell ref="PEO238:PEO239"/>
    <mergeCell ref="PEP238:PEP239"/>
    <mergeCell ref="PDI238:PDI239"/>
    <mergeCell ref="PDJ238:PDJ239"/>
    <mergeCell ref="PDK238:PDK239"/>
    <mergeCell ref="PDL238:PDL239"/>
    <mergeCell ref="PDM238:PDM239"/>
    <mergeCell ref="PDN238:PDN239"/>
    <mergeCell ref="PDO238:PDO239"/>
    <mergeCell ref="PDP238:PDP239"/>
    <mergeCell ref="PDQ238:PDQ239"/>
    <mergeCell ref="PDR238:PDR239"/>
    <mergeCell ref="PDS238:PDS239"/>
    <mergeCell ref="PDT238:PDT239"/>
    <mergeCell ref="PDU238:PDU239"/>
    <mergeCell ref="PDV238:PDV239"/>
    <mergeCell ref="PDW238:PDW239"/>
    <mergeCell ref="PDX238:PDX239"/>
    <mergeCell ref="PDY238:PDY239"/>
    <mergeCell ref="PFH238:PFH239"/>
    <mergeCell ref="PFI238:PFI239"/>
    <mergeCell ref="PFJ238:PFJ239"/>
    <mergeCell ref="PFK238:PFK239"/>
    <mergeCell ref="PFL238:PFL239"/>
    <mergeCell ref="PFM238:PFM239"/>
    <mergeCell ref="PFN238:PFN239"/>
    <mergeCell ref="PFO238:PFO239"/>
    <mergeCell ref="PFP238:PFP239"/>
    <mergeCell ref="PFQ238:PFQ239"/>
    <mergeCell ref="PFR238:PFR239"/>
    <mergeCell ref="PFS238:PFS239"/>
    <mergeCell ref="PFT238:PFT239"/>
    <mergeCell ref="PFU238:PFU239"/>
    <mergeCell ref="PFV238:PFV239"/>
    <mergeCell ref="PFW238:PFW239"/>
    <mergeCell ref="PFX238:PFX239"/>
    <mergeCell ref="PEQ238:PEQ239"/>
    <mergeCell ref="PER238:PER239"/>
    <mergeCell ref="PES238:PES239"/>
    <mergeCell ref="PET238:PET239"/>
    <mergeCell ref="PEU238:PEU239"/>
    <mergeCell ref="PEV238:PEV239"/>
    <mergeCell ref="PEW238:PEW239"/>
    <mergeCell ref="PEX238:PEX239"/>
    <mergeCell ref="PEY238:PEY239"/>
    <mergeCell ref="PEZ238:PEZ239"/>
    <mergeCell ref="PFA238:PFA239"/>
    <mergeCell ref="PFB238:PFB239"/>
    <mergeCell ref="PFC238:PFC239"/>
    <mergeCell ref="PFD238:PFD239"/>
    <mergeCell ref="PFE238:PFE239"/>
    <mergeCell ref="PFF238:PFF239"/>
    <mergeCell ref="PFG238:PFG239"/>
    <mergeCell ref="PGP238:PGP239"/>
    <mergeCell ref="PGQ238:PGQ239"/>
    <mergeCell ref="PGR238:PGR239"/>
    <mergeCell ref="PGS238:PGS239"/>
    <mergeCell ref="PGT238:PGT239"/>
    <mergeCell ref="PGU238:PGU239"/>
    <mergeCell ref="PGV238:PGV239"/>
    <mergeCell ref="PGW238:PGW239"/>
    <mergeCell ref="PGX238:PGX239"/>
    <mergeCell ref="PGY238:PGY239"/>
    <mergeCell ref="PGZ238:PGZ239"/>
    <mergeCell ref="PHA238:PHA239"/>
    <mergeCell ref="PHB238:PHB239"/>
    <mergeCell ref="PHC238:PHC239"/>
    <mergeCell ref="PHD238:PHD239"/>
    <mergeCell ref="PHE238:PHE239"/>
    <mergeCell ref="PHF238:PHF239"/>
    <mergeCell ref="PFY238:PFY239"/>
    <mergeCell ref="PFZ238:PFZ239"/>
    <mergeCell ref="PGA238:PGA239"/>
    <mergeCell ref="PGB238:PGB239"/>
    <mergeCell ref="PGC238:PGC239"/>
    <mergeCell ref="PGD238:PGD239"/>
    <mergeCell ref="PGE238:PGE239"/>
    <mergeCell ref="PGF238:PGF239"/>
    <mergeCell ref="PGG238:PGG239"/>
    <mergeCell ref="PGH238:PGH239"/>
    <mergeCell ref="PGI238:PGI239"/>
    <mergeCell ref="PGJ238:PGJ239"/>
    <mergeCell ref="PGK238:PGK239"/>
    <mergeCell ref="PGL238:PGL239"/>
    <mergeCell ref="PGM238:PGM239"/>
    <mergeCell ref="PGN238:PGN239"/>
    <mergeCell ref="PGO238:PGO239"/>
    <mergeCell ref="PHX238:PHX239"/>
    <mergeCell ref="PHY238:PHY239"/>
    <mergeCell ref="PHZ238:PHZ239"/>
    <mergeCell ref="PIA238:PIA239"/>
    <mergeCell ref="PIB238:PIB239"/>
    <mergeCell ref="PIC238:PIC239"/>
    <mergeCell ref="PID238:PID239"/>
    <mergeCell ref="PIE238:PIE239"/>
    <mergeCell ref="PIF238:PIF239"/>
    <mergeCell ref="PIG238:PIG239"/>
    <mergeCell ref="PIH238:PIH239"/>
    <mergeCell ref="PII238:PII239"/>
    <mergeCell ref="PIJ238:PIJ239"/>
    <mergeCell ref="PIK238:PIK239"/>
    <mergeCell ref="PIL238:PIL239"/>
    <mergeCell ref="PIM238:PIM239"/>
    <mergeCell ref="PIN238:PIN239"/>
    <mergeCell ref="PHG238:PHG239"/>
    <mergeCell ref="PHH238:PHH239"/>
    <mergeCell ref="PHI238:PHI239"/>
    <mergeCell ref="PHJ238:PHJ239"/>
    <mergeCell ref="PHK238:PHK239"/>
    <mergeCell ref="PHL238:PHL239"/>
    <mergeCell ref="PHM238:PHM239"/>
    <mergeCell ref="PHN238:PHN239"/>
    <mergeCell ref="PHO238:PHO239"/>
    <mergeCell ref="PHP238:PHP239"/>
    <mergeCell ref="PHQ238:PHQ239"/>
    <mergeCell ref="PHR238:PHR239"/>
    <mergeCell ref="PHS238:PHS239"/>
    <mergeCell ref="PHT238:PHT239"/>
    <mergeCell ref="PHU238:PHU239"/>
    <mergeCell ref="PHV238:PHV239"/>
    <mergeCell ref="PHW238:PHW239"/>
    <mergeCell ref="PJF238:PJF239"/>
    <mergeCell ref="PJG238:PJG239"/>
    <mergeCell ref="PJH238:PJH239"/>
    <mergeCell ref="PJI238:PJI239"/>
    <mergeCell ref="PJJ238:PJJ239"/>
    <mergeCell ref="PJK238:PJK239"/>
    <mergeCell ref="PJL238:PJL239"/>
    <mergeCell ref="PJM238:PJM239"/>
    <mergeCell ref="PJN238:PJN239"/>
    <mergeCell ref="PJO238:PJO239"/>
    <mergeCell ref="PJP238:PJP239"/>
    <mergeCell ref="PJQ238:PJQ239"/>
    <mergeCell ref="PJR238:PJR239"/>
    <mergeCell ref="PJS238:PJS239"/>
    <mergeCell ref="PJT238:PJT239"/>
    <mergeCell ref="PJU238:PJU239"/>
    <mergeCell ref="PJV238:PJV239"/>
    <mergeCell ref="PIO238:PIO239"/>
    <mergeCell ref="PIP238:PIP239"/>
    <mergeCell ref="PIQ238:PIQ239"/>
    <mergeCell ref="PIR238:PIR239"/>
    <mergeCell ref="PIS238:PIS239"/>
    <mergeCell ref="PIT238:PIT239"/>
    <mergeCell ref="PIU238:PIU239"/>
    <mergeCell ref="PIV238:PIV239"/>
    <mergeCell ref="PIW238:PIW239"/>
    <mergeCell ref="PIX238:PIX239"/>
    <mergeCell ref="PIY238:PIY239"/>
    <mergeCell ref="PIZ238:PIZ239"/>
    <mergeCell ref="PJA238:PJA239"/>
    <mergeCell ref="PJB238:PJB239"/>
    <mergeCell ref="PJC238:PJC239"/>
    <mergeCell ref="PJD238:PJD239"/>
    <mergeCell ref="PJE238:PJE239"/>
    <mergeCell ref="PKN238:PKN239"/>
    <mergeCell ref="PKO238:PKO239"/>
    <mergeCell ref="PKP238:PKP239"/>
    <mergeCell ref="PKQ238:PKQ239"/>
    <mergeCell ref="PKR238:PKR239"/>
    <mergeCell ref="PKS238:PKS239"/>
    <mergeCell ref="PKT238:PKT239"/>
    <mergeCell ref="PKU238:PKU239"/>
    <mergeCell ref="PKV238:PKV239"/>
    <mergeCell ref="PKW238:PKW239"/>
    <mergeCell ref="PKX238:PKX239"/>
    <mergeCell ref="PKY238:PKY239"/>
    <mergeCell ref="PKZ238:PKZ239"/>
    <mergeCell ref="PLA238:PLA239"/>
    <mergeCell ref="PLB238:PLB239"/>
    <mergeCell ref="PLC238:PLC239"/>
    <mergeCell ref="PLD238:PLD239"/>
    <mergeCell ref="PJW238:PJW239"/>
    <mergeCell ref="PJX238:PJX239"/>
    <mergeCell ref="PJY238:PJY239"/>
    <mergeCell ref="PJZ238:PJZ239"/>
    <mergeCell ref="PKA238:PKA239"/>
    <mergeCell ref="PKB238:PKB239"/>
    <mergeCell ref="PKC238:PKC239"/>
    <mergeCell ref="PKD238:PKD239"/>
    <mergeCell ref="PKE238:PKE239"/>
    <mergeCell ref="PKF238:PKF239"/>
    <mergeCell ref="PKG238:PKG239"/>
    <mergeCell ref="PKH238:PKH239"/>
    <mergeCell ref="PKI238:PKI239"/>
    <mergeCell ref="PKJ238:PKJ239"/>
    <mergeCell ref="PKK238:PKK239"/>
    <mergeCell ref="PKL238:PKL239"/>
    <mergeCell ref="PKM238:PKM239"/>
    <mergeCell ref="PLV238:PLV239"/>
    <mergeCell ref="PLW238:PLW239"/>
    <mergeCell ref="PLX238:PLX239"/>
    <mergeCell ref="PLY238:PLY239"/>
    <mergeCell ref="PLZ238:PLZ239"/>
    <mergeCell ref="PMA238:PMA239"/>
    <mergeCell ref="PMB238:PMB239"/>
    <mergeCell ref="PMC238:PMC239"/>
    <mergeCell ref="PMD238:PMD239"/>
    <mergeCell ref="PME238:PME239"/>
    <mergeCell ref="PMF238:PMF239"/>
    <mergeCell ref="PMG238:PMG239"/>
    <mergeCell ref="PMH238:PMH239"/>
    <mergeCell ref="PMI238:PMI239"/>
    <mergeCell ref="PMJ238:PMJ239"/>
    <mergeCell ref="PMK238:PMK239"/>
    <mergeCell ref="PML238:PML239"/>
    <mergeCell ref="PLE238:PLE239"/>
    <mergeCell ref="PLF238:PLF239"/>
    <mergeCell ref="PLG238:PLG239"/>
    <mergeCell ref="PLH238:PLH239"/>
    <mergeCell ref="PLI238:PLI239"/>
    <mergeCell ref="PLJ238:PLJ239"/>
    <mergeCell ref="PLK238:PLK239"/>
    <mergeCell ref="PLL238:PLL239"/>
    <mergeCell ref="PLM238:PLM239"/>
    <mergeCell ref="PLN238:PLN239"/>
    <mergeCell ref="PLO238:PLO239"/>
    <mergeCell ref="PLP238:PLP239"/>
    <mergeCell ref="PLQ238:PLQ239"/>
    <mergeCell ref="PLR238:PLR239"/>
    <mergeCell ref="PLS238:PLS239"/>
    <mergeCell ref="PLT238:PLT239"/>
    <mergeCell ref="PLU238:PLU239"/>
    <mergeCell ref="PND238:PND239"/>
    <mergeCell ref="PNE238:PNE239"/>
    <mergeCell ref="PNF238:PNF239"/>
    <mergeCell ref="PNG238:PNG239"/>
    <mergeCell ref="PNH238:PNH239"/>
    <mergeCell ref="PNI238:PNI239"/>
    <mergeCell ref="PNJ238:PNJ239"/>
    <mergeCell ref="PNK238:PNK239"/>
    <mergeCell ref="PNL238:PNL239"/>
    <mergeCell ref="PNM238:PNM239"/>
    <mergeCell ref="PNN238:PNN239"/>
    <mergeCell ref="PNO238:PNO239"/>
    <mergeCell ref="PNP238:PNP239"/>
    <mergeCell ref="PNQ238:PNQ239"/>
    <mergeCell ref="PNR238:PNR239"/>
    <mergeCell ref="PNS238:PNS239"/>
    <mergeCell ref="PNT238:PNT239"/>
    <mergeCell ref="PMM238:PMM239"/>
    <mergeCell ref="PMN238:PMN239"/>
    <mergeCell ref="PMO238:PMO239"/>
    <mergeCell ref="PMP238:PMP239"/>
    <mergeCell ref="PMQ238:PMQ239"/>
    <mergeCell ref="PMR238:PMR239"/>
    <mergeCell ref="PMS238:PMS239"/>
    <mergeCell ref="PMT238:PMT239"/>
    <mergeCell ref="PMU238:PMU239"/>
    <mergeCell ref="PMV238:PMV239"/>
    <mergeCell ref="PMW238:PMW239"/>
    <mergeCell ref="PMX238:PMX239"/>
    <mergeCell ref="PMY238:PMY239"/>
    <mergeCell ref="PMZ238:PMZ239"/>
    <mergeCell ref="PNA238:PNA239"/>
    <mergeCell ref="PNB238:PNB239"/>
    <mergeCell ref="PNC238:PNC239"/>
    <mergeCell ref="POL238:POL239"/>
    <mergeCell ref="POM238:POM239"/>
    <mergeCell ref="PON238:PON239"/>
    <mergeCell ref="POO238:POO239"/>
    <mergeCell ref="POP238:POP239"/>
    <mergeCell ref="POQ238:POQ239"/>
    <mergeCell ref="POR238:POR239"/>
    <mergeCell ref="POS238:POS239"/>
    <mergeCell ref="POT238:POT239"/>
    <mergeCell ref="POU238:POU239"/>
    <mergeCell ref="POV238:POV239"/>
    <mergeCell ref="POW238:POW239"/>
    <mergeCell ref="POX238:POX239"/>
    <mergeCell ref="POY238:POY239"/>
    <mergeCell ref="POZ238:POZ239"/>
    <mergeCell ref="PPA238:PPA239"/>
    <mergeCell ref="PPB238:PPB239"/>
    <mergeCell ref="PNU238:PNU239"/>
    <mergeCell ref="PNV238:PNV239"/>
    <mergeCell ref="PNW238:PNW239"/>
    <mergeCell ref="PNX238:PNX239"/>
    <mergeCell ref="PNY238:PNY239"/>
    <mergeCell ref="PNZ238:PNZ239"/>
    <mergeCell ref="POA238:POA239"/>
    <mergeCell ref="POB238:POB239"/>
    <mergeCell ref="POC238:POC239"/>
    <mergeCell ref="POD238:POD239"/>
    <mergeCell ref="POE238:POE239"/>
    <mergeCell ref="POF238:POF239"/>
    <mergeCell ref="POG238:POG239"/>
    <mergeCell ref="POH238:POH239"/>
    <mergeCell ref="POI238:POI239"/>
    <mergeCell ref="POJ238:POJ239"/>
    <mergeCell ref="POK238:POK239"/>
    <mergeCell ref="PPT238:PPT239"/>
    <mergeCell ref="PPU238:PPU239"/>
    <mergeCell ref="PPV238:PPV239"/>
    <mergeCell ref="PPW238:PPW239"/>
    <mergeCell ref="PPX238:PPX239"/>
    <mergeCell ref="PPY238:PPY239"/>
    <mergeCell ref="PPZ238:PPZ239"/>
    <mergeCell ref="PQA238:PQA239"/>
    <mergeCell ref="PQB238:PQB239"/>
    <mergeCell ref="PQC238:PQC239"/>
    <mergeCell ref="PQD238:PQD239"/>
    <mergeCell ref="PQE238:PQE239"/>
    <mergeCell ref="PQF238:PQF239"/>
    <mergeCell ref="PQG238:PQG239"/>
    <mergeCell ref="PQH238:PQH239"/>
    <mergeCell ref="PQI238:PQI239"/>
    <mergeCell ref="PQJ238:PQJ239"/>
    <mergeCell ref="PPC238:PPC239"/>
    <mergeCell ref="PPD238:PPD239"/>
    <mergeCell ref="PPE238:PPE239"/>
    <mergeCell ref="PPF238:PPF239"/>
    <mergeCell ref="PPG238:PPG239"/>
    <mergeCell ref="PPH238:PPH239"/>
    <mergeCell ref="PPI238:PPI239"/>
    <mergeCell ref="PPJ238:PPJ239"/>
    <mergeCell ref="PPK238:PPK239"/>
    <mergeCell ref="PPL238:PPL239"/>
    <mergeCell ref="PPM238:PPM239"/>
    <mergeCell ref="PPN238:PPN239"/>
    <mergeCell ref="PPO238:PPO239"/>
    <mergeCell ref="PPP238:PPP239"/>
    <mergeCell ref="PPQ238:PPQ239"/>
    <mergeCell ref="PPR238:PPR239"/>
    <mergeCell ref="PPS238:PPS239"/>
    <mergeCell ref="PRB238:PRB239"/>
    <mergeCell ref="PRC238:PRC239"/>
    <mergeCell ref="PRD238:PRD239"/>
    <mergeCell ref="PRE238:PRE239"/>
    <mergeCell ref="PRF238:PRF239"/>
    <mergeCell ref="PRG238:PRG239"/>
    <mergeCell ref="PRH238:PRH239"/>
    <mergeCell ref="PRI238:PRI239"/>
    <mergeCell ref="PRJ238:PRJ239"/>
    <mergeCell ref="PRK238:PRK239"/>
    <mergeCell ref="PRL238:PRL239"/>
    <mergeCell ref="PRM238:PRM239"/>
    <mergeCell ref="PRN238:PRN239"/>
    <mergeCell ref="PRO238:PRO239"/>
    <mergeCell ref="PRP238:PRP239"/>
    <mergeCell ref="PRQ238:PRQ239"/>
    <mergeCell ref="PRR238:PRR239"/>
    <mergeCell ref="PQK238:PQK239"/>
    <mergeCell ref="PQL238:PQL239"/>
    <mergeCell ref="PQM238:PQM239"/>
    <mergeCell ref="PQN238:PQN239"/>
    <mergeCell ref="PQO238:PQO239"/>
    <mergeCell ref="PQP238:PQP239"/>
    <mergeCell ref="PQQ238:PQQ239"/>
    <mergeCell ref="PQR238:PQR239"/>
    <mergeCell ref="PQS238:PQS239"/>
    <mergeCell ref="PQT238:PQT239"/>
    <mergeCell ref="PQU238:PQU239"/>
    <mergeCell ref="PQV238:PQV239"/>
    <mergeCell ref="PQW238:PQW239"/>
    <mergeCell ref="PQX238:PQX239"/>
    <mergeCell ref="PQY238:PQY239"/>
    <mergeCell ref="PQZ238:PQZ239"/>
    <mergeCell ref="PRA238:PRA239"/>
    <mergeCell ref="PSJ238:PSJ239"/>
    <mergeCell ref="PSK238:PSK239"/>
    <mergeCell ref="PSL238:PSL239"/>
    <mergeCell ref="PSM238:PSM239"/>
    <mergeCell ref="PSN238:PSN239"/>
    <mergeCell ref="PSO238:PSO239"/>
    <mergeCell ref="PSP238:PSP239"/>
    <mergeCell ref="PSQ238:PSQ239"/>
    <mergeCell ref="PSR238:PSR239"/>
    <mergeCell ref="PSS238:PSS239"/>
    <mergeCell ref="PST238:PST239"/>
    <mergeCell ref="PSU238:PSU239"/>
    <mergeCell ref="PSV238:PSV239"/>
    <mergeCell ref="PSW238:PSW239"/>
    <mergeCell ref="PSX238:PSX239"/>
    <mergeCell ref="PSY238:PSY239"/>
    <mergeCell ref="PSZ238:PSZ239"/>
    <mergeCell ref="PRS238:PRS239"/>
    <mergeCell ref="PRT238:PRT239"/>
    <mergeCell ref="PRU238:PRU239"/>
    <mergeCell ref="PRV238:PRV239"/>
    <mergeCell ref="PRW238:PRW239"/>
    <mergeCell ref="PRX238:PRX239"/>
    <mergeCell ref="PRY238:PRY239"/>
    <mergeCell ref="PRZ238:PRZ239"/>
    <mergeCell ref="PSA238:PSA239"/>
    <mergeCell ref="PSB238:PSB239"/>
    <mergeCell ref="PSC238:PSC239"/>
    <mergeCell ref="PSD238:PSD239"/>
    <mergeCell ref="PSE238:PSE239"/>
    <mergeCell ref="PSF238:PSF239"/>
    <mergeCell ref="PSG238:PSG239"/>
    <mergeCell ref="PSH238:PSH239"/>
    <mergeCell ref="PSI238:PSI239"/>
    <mergeCell ref="PTR238:PTR239"/>
    <mergeCell ref="PTS238:PTS239"/>
    <mergeCell ref="PTT238:PTT239"/>
    <mergeCell ref="PTU238:PTU239"/>
    <mergeCell ref="PTV238:PTV239"/>
    <mergeCell ref="PTW238:PTW239"/>
    <mergeCell ref="PTX238:PTX239"/>
    <mergeCell ref="PTY238:PTY239"/>
    <mergeCell ref="PTZ238:PTZ239"/>
    <mergeCell ref="PUA238:PUA239"/>
    <mergeCell ref="PUB238:PUB239"/>
    <mergeCell ref="PUC238:PUC239"/>
    <mergeCell ref="PUD238:PUD239"/>
    <mergeCell ref="PUE238:PUE239"/>
    <mergeCell ref="PUF238:PUF239"/>
    <mergeCell ref="PUG238:PUG239"/>
    <mergeCell ref="PUH238:PUH239"/>
    <mergeCell ref="PTA238:PTA239"/>
    <mergeCell ref="PTB238:PTB239"/>
    <mergeCell ref="PTC238:PTC239"/>
    <mergeCell ref="PTD238:PTD239"/>
    <mergeCell ref="PTE238:PTE239"/>
    <mergeCell ref="PTF238:PTF239"/>
    <mergeCell ref="PTG238:PTG239"/>
    <mergeCell ref="PTH238:PTH239"/>
    <mergeCell ref="PTI238:PTI239"/>
    <mergeCell ref="PTJ238:PTJ239"/>
    <mergeCell ref="PTK238:PTK239"/>
    <mergeCell ref="PTL238:PTL239"/>
    <mergeCell ref="PTM238:PTM239"/>
    <mergeCell ref="PTN238:PTN239"/>
    <mergeCell ref="PTO238:PTO239"/>
    <mergeCell ref="PTP238:PTP239"/>
    <mergeCell ref="PTQ238:PTQ239"/>
    <mergeCell ref="PUZ238:PUZ239"/>
    <mergeCell ref="PVA238:PVA239"/>
    <mergeCell ref="PVB238:PVB239"/>
    <mergeCell ref="PVC238:PVC239"/>
    <mergeCell ref="PVD238:PVD239"/>
    <mergeCell ref="PVE238:PVE239"/>
    <mergeCell ref="PVF238:PVF239"/>
    <mergeCell ref="PVG238:PVG239"/>
    <mergeCell ref="PVH238:PVH239"/>
    <mergeCell ref="PVI238:PVI239"/>
    <mergeCell ref="PVJ238:PVJ239"/>
    <mergeCell ref="PVK238:PVK239"/>
    <mergeCell ref="PVL238:PVL239"/>
    <mergeCell ref="PVM238:PVM239"/>
    <mergeCell ref="PVN238:PVN239"/>
    <mergeCell ref="PVO238:PVO239"/>
    <mergeCell ref="PVP238:PVP239"/>
    <mergeCell ref="PUI238:PUI239"/>
    <mergeCell ref="PUJ238:PUJ239"/>
    <mergeCell ref="PUK238:PUK239"/>
    <mergeCell ref="PUL238:PUL239"/>
    <mergeCell ref="PUM238:PUM239"/>
    <mergeCell ref="PUN238:PUN239"/>
    <mergeCell ref="PUO238:PUO239"/>
    <mergeCell ref="PUP238:PUP239"/>
    <mergeCell ref="PUQ238:PUQ239"/>
    <mergeCell ref="PUR238:PUR239"/>
    <mergeCell ref="PUS238:PUS239"/>
    <mergeCell ref="PUT238:PUT239"/>
    <mergeCell ref="PUU238:PUU239"/>
    <mergeCell ref="PUV238:PUV239"/>
    <mergeCell ref="PUW238:PUW239"/>
    <mergeCell ref="PUX238:PUX239"/>
    <mergeCell ref="PUY238:PUY239"/>
    <mergeCell ref="PWH238:PWH239"/>
    <mergeCell ref="PWI238:PWI239"/>
    <mergeCell ref="PWJ238:PWJ239"/>
    <mergeCell ref="PWK238:PWK239"/>
    <mergeCell ref="PWL238:PWL239"/>
    <mergeCell ref="PWM238:PWM239"/>
    <mergeCell ref="PWN238:PWN239"/>
    <mergeCell ref="PWO238:PWO239"/>
    <mergeCell ref="PWP238:PWP239"/>
    <mergeCell ref="PWQ238:PWQ239"/>
    <mergeCell ref="PWR238:PWR239"/>
    <mergeCell ref="PWS238:PWS239"/>
    <mergeCell ref="PWT238:PWT239"/>
    <mergeCell ref="PWU238:PWU239"/>
    <mergeCell ref="PWV238:PWV239"/>
    <mergeCell ref="PWW238:PWW239"/>
    <mergeCell ref="PWX238:PWX239"/>
    <mergeCell ref="PVQ238:PVQ239"/>
    <mergeCell ref="PVR238:PVR239"/>
    <mergeCell ref="PVS238:PVS239"/>
    <mergeCell ref="PVT238:PVT239"/>
    <mergeCell ref="PVU238:PVU239"/>
    <mergeCell ref="PVV238:PVV239"/>
    <mergeCell ref="PVW238:PVW239"/>
    <mergeCell ref="PVX238:PVX239"/>
    <mergeCell ref="PVY238:PVY239"/>
    <mergeCell ref="PVZ238:PVZ239"/>
    <mergeCell ref="PWA238:PWA239"/>
    <mergeCell ref="PWB238:PWB239"/>
    <mergeCell ref="PWC238:PWC239"/>
    <mergeCell ref="PWD238:PWD239"/>
    <mergeCell ref="PWE238:PWE239"/>
    <mergeCell ref="PWF238:PWF239"/>
    <mergeCell ref="PWG238:PWG239"/>
    <mergeCell ref="PXP238:PXP239"/>
    <mergeCell ref="PXQ238:PXQ239"/>
    <mergeCell ref="PXR238:PXR239"/>
    <mergeCell ref="PXS238:PXS239"/>
    <mergeCell ref="PXT238:PXT239"/>
    <mergeCell ref="PXU238:PXU239"/>
    <mergeCell ref="PXV238:PXV239"/>
    <mergeCell ref="PXW238:PXW239"/>
    <mergeCell ref="PXX238:PXX239"/>
    <mergeCell ref="PXY238:PXY239"/>
    <mergeCell ref="PXZ238:PXZ239"/>
    <mergeCell ref="PYA238:PYA239"/>
    <mergeCell ref="PYB238:PYB239"/>
    <mergeCell ref="PYC238:PYC239"/>
    <mergeCell ref="PYD238:PYD239"/>
    <mergeCell ref="PYE238:PYE239"/>
    <mergeCell ref="PYF238:PYF239"/>
    <mergeCell ref="PWY238:PWY239"/>
    <mergeCell ref="PWZ238:PWZ239"/>
    <mergeCell ref="PXA238:PXA239"/>
    <mergeCell ref="PXB238:PXB239"/>
    <mergeCell ref="PXC238:PXC239"/>
    <mergeCell ref="PXD238:PXD239"/>
    <mergeCell ref="PXE238:PXE239"/>
    <mergeCell ref="PXF238:PXF239"/>
    <mergeCell ref="PXG238:PXG239"/>
    <mergeCell ref="PXH238:PXH239"/>
    <mergeCell ref="PXI238:PXI239"/>
    <mergeCell ref="PXJ238:PXJ239"/>
    <mergeCell ref="PXK238:PXK239"/>
    <mergeCell ref="PXL238:PXL239"/>
    <mergeCell ref="PXM238:PXM239"/>
    <mergeCell ref="PXN238:PXN239"/>
    <mergeCell ref="PXO238:PXO239"/>
    <mergeCell ref="PYX238:PYX239"/>
    <mergeCell ref="PYY238:PYY239"/>
    <mergeCell ref="PYZ238:PYZ239"/>
    <mergeCell ref="PZA238:PZA239"/>
    <mergeCell ref="PZB238:PZB239"/>
    <mergeCell ref="PZC238:PZC239"/>
    <mergeCell ref="PZD238:PZD239"/>
    <mergeCell ref="PZE238:PZE239"/>
    <mergeCell ref="PZF238:PZF239"/>
    <mergeCell ref="PZG238:PZG239"/>
    <mergeCell ref="PZH238:PZH239"/>
    <mergeCell ref="PZI238:PZI239"/>
    <mergeCell ref="PZJ238:PZJ239"/>
    <mergeCell ref="PZK238:PZK239"/>
    <mergeCell ref="PZL238:PZL239"/>
    <mergeCell ref="PZM238:PZM239"/>
    <mergeCell ref="PZN238:PZN239"/>
    <mergeCell ref="PYG238:PYG239"/>
    <mergeCell ref="PYH238:PYH239"/>
    <mergeCell ref="PYI238:PYI239"/>
    <mergeCell ref="PYJ238:PYJ239"/>
    <mergeCell ref="PYK238:PYK239"/>
    <mergeCell ref="PYL238:PYL239"/>
    <mergeCell ref="PYM238:PYM239"/>
    <mergeCell ref="PYN238:PYN239"/>
    <mergeCell ref="PYO238:PYO239"/>
    <mergeCell ref="PYP238:PYP239"/>
    <mergeCell ref="PYQ238:PYQ239"/>
    <mergeCell ref="PYR238:PYR239"/>
    <mergeCell ref="PYS238:PYS239"/>
    <mergeCell ref="PYT238:PYT239"/>
    <mergeCell ref="PYU238:PYU239"/>
    <mergeCell ref="PYV238:PYV239"/>
    <mergeCell ref="PYW238:PYW239"/>
    <mergeCell ref="QAF238:QAF239"/>
    <mergeCell ref="QAG238:QAG239"/>
    <mergeCell ref="QAH238:QAH239"/>
    <mergeCell ref="QAI238:QAI239"/>
    <mergeCell ref="QAJ238:QAJ239"/>
    <mergeCell ref="QAK238:QAK239"/>
    <mergeCell ref="QAL238:QAL239"/>
    <mergeCell ref="QAM238:QAM239"/>
    <mergeCell ref="QAN238:QAN239"/>
    <mergeCell ref="QAO238:QAO239"/>
    <mergeCell ref="QAP238:QAP239"/>
    <mergeCell ref="QAQ238:QAQ239"/>
    <mergeCell ref="QAR238:QAR239"/>
    <mergeCell ref="QAS238:QAS239"/>
    <mergeCell ref="QAT238:QAT239"/>
    <mergeCell ref="QAU238:QAU239"/>
    <mergeCell ref="QAV238:QAV239"/>
    <mergeCell ref="PZO238:PZO239"/>
    <mergeCell ref="PZP238:PZP239"/>
    <mergeCell ref="PZQ238:PZQ239"/>
    <mergeCell ref="PZR238:PZR239"/>
    <mergeCell ref="PZS238:PZS239"/>
    <mergeCell ref="PZT238:PZT239"/>
    <mergeCell ref="PZU238:PZU239"/>
    <mergeCell ref="PZV238:PZV239"/>
    <mergeCell ref="PZW238:PZW239"/>
    <mergeCell ref="PZX238:PZX239"/>
    <mergeCell ref="PZY238:PZY239"/>
    <mergeCell ref="PZZ238:PZZ239"/>
    <mergeCell ref="QAA238:QAA239"/>
    <mergeCell ref="QAB238:QAB239"/>
    <mergeCell ref="QAC238:QAC239"/>
    <mergeCell ref="QAD238:QAD239"/>
    <mergeCell ref="QAE238:QAE239"/>
    <mergeCell ref="QBN238:QBN239"/>
    <mergeCell ref="QBO238:QBO239"/>
    <mergeCell ref="QBP238:QBP239"/>
    <mergeCell ref="QBQ238:QBQ239"/>
    <mergeCell ref="QBR238:QBR239"/>
    <mergeCell ref="QBS238:QBS239"/>
    <mergeCell ref="QBT238:QBT239"/>
    <mergeCell ref="QBU238:QBU239"/>
    <mergeCell ref="QBV238:QBV239"/>
    <mergeCell ref="QBW238:QBW239"/>
    <mergeCell ref="QBX238:QBX239"/>
    <mergeCell ref="QBY238:QBY239"/>
    <mergeCell ref="QBZ238:QBZ239"/>
    <mergeCell ref="QCA238:QCA239"/>
    <mergeCell ref="QCB238:QCB239"/>
    <mergeCell ref="QCC238:QCC239"/>
    <mergeCell ref="QCD238:QCD239"/>
    <mergeCell ref="QAW238:QAW239"/>
    <mergeCell ref="QAX238:QAX239"/>
    <mergeCell ref="QAY238:QAY239"/>
    <mergeCell ref="QAZ238:QAZ239"/>
    <mergeCell ref="QBA238:QBA239"/>
    <mergeCell ref="QBB238:QBB239"/>
    <mergeCell ref="QBC238:QBC239"/>
    <mergeCell ref="QBD238:QBD239"/>
    <mergeCell ref="QBE238:QBE239"/>
    <mergeCell ref="QBF238:QBF239"/>
    <mergeCell ref="QBG238:QBG239"/>
    <mergeCell ref="QBH238:QBH239"/>
    <mergeCell ref="QBI238:QBI239"/>
    <mergeCell ref="QBJ238:QBJ239"/>
    <mergeCell ref="QBK238:QBK239"/>
    <mergeCell ref="QBL238:QBL239"/>
    <mergeCell ref="QBM238:QBM239"/>
    <mergeCell ref="QCV238:QCV239"/>
    <mergeCell ref="QCW238:QCW239"/>
    <mergeCell ref="QCX238:QCX239"/>
    <mergeCell ref="QCY238:QCY239"/>
    <mergeCell ref="QCZ238:QCZ239"/>
    <mergeCell ref="QDA238:QDA239"/>
    <mergeCell ref="QDB238:QDB239"/>
    <mergeCell ref="QDC238:QDC239"/>
    <mergeCell ref="QDD238:QDD239"/>
    <mergeCell ref="QDE238:QDE239"/>
    <mergeCell ref="QDF238:QDF239"/>
    <mergeCell ref="QDG238:QDG239"/>
    <mergeCell ref="QDH238:QDH239"/>
    <mergeCell ref="QDI238:QDI239"/>
    <mergeCell ref="QDJ238:QDJ239"/>
    <mergeCell ref="QDK238:QDK239"/>
    <mergeCell ref="QDL238:QDL239"/>
    <mergeCell ref="QCE238:QCE239"/>
    <mergeCell ref="QCF238:QCF239"/>
    <mergeCell ref="QCG238:QCG239"/>
    <mergeCell ref="QCH238:QCH239"/>
    <mergeCell ref="QCI238:QCI239"/>
    <mergeCell ref="QCJ238:QCJ239"/>
    <mergeCell ref="QCK238:QCK239"/>
    <mergeCell ref="QCL238:QCL239"/>
    <mergeCell ref="QCM238:QCM239"/>
    <mergeCell ref="QCN238:QCN239"/>
    <mergeCell ref="QCO238:QCO239"/>
    <mergeCell ref="QCP238:QCP239"/>
    <mergeCell ref="QCQ238:QCQ239"/>
    <mergeCell ref="QCR238:QCR239"/>
    <mergeCell ref="QCS238:QCS239"/>
    <mergeCell ref="QCT238:QCT239"/>
    <mergeCell ref="QCU238:QCU239"/>
    <mergeCell ref="QED238:QED239"/>
    <mergeCell ref="QEE238:QEE239"/>
    <mergeCell ref="QEF238:QEF239"/>
    <mergeCell ref="QEG238:QEG239"/>
    <mergeCell ref="QEH238:QEH239"/>
    <mergeCell ref="QEI238:QEI239"/>
    <mergeCell ref="QEJ238:QEJ239"/>
    <mergeCell ref="QEK238:QEK239"/>
    <mergeCell ref="QEL238:QEL239"/>
    <mergeCell ref="QEM238:QEM239"/>
    <mergeCell ref="QEN238:QEN239"/>
    <mergeCell ref="QEO238:QEO239"/>
    <mergeCell ref="QEP238:QEP239"/>
    <mergeCell ref="QEQ238:QEQ239"/>
    <mergeCell ref="QER238:QER239"/>
    <mergeCell ref="QES238:QES239"/>
    <mergeCell ref="QET238:QET239"/>
    <mergeCell ref="QDM238:QDM239"/>
    <mergeCell ref="QDN238:QDN239"/>
    <mergeCell ref="QDO238:QDO239"/>
    <mergeCell ref="QDP238:QDP239"/>
    <mergeCell ref="QDQ238:QDQ239"/>
    <mergeCell ref="QDR238:QDR239"/>
    <mergeCell ref="QDS238:QDS239"/>
    <mergeCell ref="QDT238:QDT239"/>
    <mergeCell ref="QDU238:QDU239"/>
    <mergeCell ref="QDV238:QDV239"/>
    <mergeCell ref="QDW238:QDW239"/>
    <mergeCell ref="QDX238:QDX239"/>
    <mergeCell ref="QDY238:QDY239"/>
    <mergeCell ref="QDZ238:QDZ239"/>
    <mergeCell ref="QEA238:QEA239"/>
    <mergeCell ref="QEB238:QEB239"/>
    <mergeCell ref="QEC238:QEC239"/>
    <mergeCell ref="QFL238:QFL239"/>
    <mergeCell ref="QFM238:QFM239"/>
    <mergeCell ref="QFN238:QFN239"/>
    <mergeCell ref="QFO238:QFO239"/>
    <mergeCell ref="QFP238:QFP239"/>
    <mergeCell ref="QFQ238:QFQ239"/>
    <mergeCell ref="QFR238:QFR239"/>
    <mergeCell ref="QFS238:QFS239"/>
    <mergeCell ref="QFT238:QFT239"/>
    <mergeCell ref="QFU238:QFU239"/>
    <mergeCell ref="QFV238:QFV239"/>
    <mergeCell ref="QFW238:QFW239"/>
    <mergeCell ref="QFX238:QFX239"/>
    <mergeCell ref="QFY238:QFY239"/>
    <mergeCell ref="QFZ238:QFZ239"/>
    <mergeCell ref="QGA238:QGA239"/>
    <mergeCell ref="QGB238:QGB239"/>
    <mergeCell ref="QEU238:QEU239"/>
    <mergeCell ref="QEV238:QEV239"/>
    <mergeCell ref="QEW238:QEW239"/>
    <mergeCell ref="QEX238:QEX239"/>
    <mergeCell ref="QEY238:QEY239"/>
    <mergeCell ref="QEZ238:QEZ239"/>
    <mergeCell ref="QFA238:QFA239"/>
    <mergeCell ref="QFB238:QFB239"/>
    <mergeCell ref="QFC238:QFC239"/>
    <mergeCell ref="QFD238:QFD239"/>
    <mergeCell ref="QFE238:QFE239"/>
    <mergeCell ref="QFF238:QFF239"/>
    <mergeCell ref="QFG238:QFG239"/>
    <mergeCell ref="QFH238:QFH239"/>
    <mergeCell ref="QFI238:QFI239"/>
    <mergeCell ref="QFJ238:QFJ239"/>
    <mergeCell ref="QFK238:QFK239"/>
    <mergeCell ref="QGT238:QGT239"/>
    <mergeCell ref="QGU238:QGU239"/>
    <mergeCell ref="QGV238:QGV239"/>
    <mergeCell ref="QGW238:QGW239"/>
    <mergeCell ref="QGX238:QGX239"/>
    <mergeCell ref="QGY238:QGY239"/>
    <mergeCell ref="QGZ238:QGZ239"/>
    <mergeCell ref="QHA238:QHA239"/>
    <mergeCell ref="QHB238:QHB239"/>
    <mergeCell ref="QHC238:QHC239"/>
    <mergeCell ref="QHD238:QHD239"/>
    <mergeCell ref="QHE238:QHE239"/>
    <mergeCell ref="QHF238:QHF239"/>
    <mergeCell ref="QHG238:QHG239"/>
    <mergeCell ref="QHH238:QHH239"/>
    <mergeCell ref="QHI238:QHI239"/>
    <mergeCell ref="QHJ238:QHJ239"/>
    <mergeCell ref="QGC238:QGC239"/>
    <mergeCell ref="QGD238:QGD239"/>
    <mergeCell ref="QGE238:QGE239"/>
    <mergeCell ref="QGF238:QGF239"/>
    <mergeCell ref="QGG238:QGG239"/>
    <mergeCell ref="QGH238:QGH239"/>
    <mergeCell ref="QGI238:QGI239"/>
    <mergeCell ref="QGJ238:QGJ239"/>
    <mergeCell ref="QGK238:QGK239"/>
    <mergeCell ref="QGL238:QGL239"/>
    <mergeCell ref="QGM238:QGM239"/>
    <mergeCell ref="QGN238:QGN239"/>
    <mergeCell ref="QGO238:QGO239"/>
    <mergeCell ref="QGP238:QGP239"/>
    <mergeCell ref="QGQ238:QGQ239"/>
    <mergeCell ref="QGR238:QGR239"/>
    <mergeCell ref="QGS238:QGS239"/>
    <mergeCell ref="QIB238:QIB239"/>
    <mergeCell ref="QIC238:QIC239"/>
    <mergeCell ref="QID238:QID239"/>
    <mergeCell ref="QIE238:QIE239"/>
    <mergeCell ref="QIF238:QIF239"/>
    <mergeCell ref="QIG238:QIG239"/>
    <mergeCell ref="QIH238:QIH239"/>
    <mergeCell ref="QII238:QII239"/>
    <mergeCell ref="QIJ238:QIJ239"/>
    <mergeCell ref="QIK238:QIK239"/>
    <mergeCell ref="QIL238:QIL239"/>
    <mergeCell ref="QIM238:QIM239"/>
    <mergeCell ref="QIN238:QIN239"/>
    <mergeCell ref="QIO238:QIO239"/>
    <mergeCell ref="QIP238:QIP239"/>
    <mergeCell ref="QIQ238:QIQ239"/>
    <mergeCell ref="QIR238:QIR239"/>
    <mergeCell ref="QHK238:QHK239"/>
    <mergeCell ref="QHL238:QHL239"/>
    <mergeCell ref="QHM238:QHM239"/>
    <mergeCell ref="QHN238:QHN239"/>
    <mergeCell ref="QHO238:QHO239"/>
    <mergeCell ref="QHP238:QHP239"/>
    <mergeCell ref="QHQ238:QHQ239"/>
    <mergeCell ref="QHR238:QHR239"/>
    <mergeCell ref="QHS238:QHS239"/>
    <mergeCell ref="QHT238:QHT239"/>
    <mergeCell ref="QHU238:QHU239"/>
    <mergeCell ref="QHV238:QHV239"/>
    <mergeCell ref="QHW238:QHW239"/>
    <mergeCell ref="QHX238:QHX239"/>
    <mergeCell ref="QHY238:QHY239"/>
    <mergeCell ref="QHZ238:QHZ239"/>
    <mergeCell ref="QIA238:QIA239"/>
    <mergeCell ref="QJJ238:QJJ239"/>
    <mergeCell ref="QJK238:QJK239"/>
    <mergeCell ref="QJL238:QJL239"/>
    <mergeCell ref="QJM238:QJM239"/>
    <mergeCell ref="QJN238:QJN239"/>
    <mergeCell ref="QJO238:QJO239"/>
    <mergeCell ref="QJP238:QJP239"/>
    <mergeCell ref="QJQ238:QJQ239"/>
    <mergeCell ref="QJR238:QJR239"/>
    <mergeCell ref="QJS238:QJS239"/>
    <mergeCell ref="QJT238:QJT239"/>
    <mergeCell ref="QJU238:QJU239"/>
    <mergeCell ref="QJV238:QJV239"/>
    <mergeCell ref="QJW238:QJW239"/>
    <mergeCell ref="QJX238:QJX239"/>
    <mergeCell ref="QJY238:QJY239"/>
    <mergeCell ref="QJZ238:QJZ239"/>
    <mergeCell ref="QIS238:QIS239"/>
    <mergeCell ref="QIT238:QIT239"/>
    <mergeCell ref="QIU238:QIU239"/>
    <mergeCell ref="QIV238:QIV239"/>
    <mergeCell ref="QIW238:QIW239"/>
    <mergeCell ref="QIX238:QIX239"/>
    <mergeCell ref="QIY238:QIY239"/>
    <mergeCell ref="QIZ238:QIZ239"/>
    <mergeCell ref="QJA238:QJA239"/>
    <mergeCell ref="QJB238:QJB239"/>
    <mergeCell ref="QJC238:QJC239"/>
    <mergeCell ref="QJD238:QJD239"/>
    <mergeCell ref="QJE238:QJE239"/>
    <mergeCell ref="QJF238:QJF239"/>
    <mergeCell ref="QJG238:QJG239"/>
    <mergeCell ref="QJH238:QJH239"/>
    <mergeCell ref="QJI238:QJI239"/>
    <mergeCell ref="QKR238:QKR239"/>
    <mergeCell ref="QKS238:QKS239"/>
    <mergeCell ref="QKT238:QKT239"/>
    <mergeCell ref="QKU238:QKU239"/>
    <mergeCell ref="QKV238:QKV239"/>
    <mergeCell ref="QKW238:QKW239"/>
    <mergeCell ref="QKX238:QKX239"/>
    <mergeCell ref="QKY238:QKY239"/>
    <mergeCell ref="QKZ238:QKZ239"/>
    <mergeCell ref="QLA238:QLA239"/>
    <mergeCell ref="QLB238:QLB239"/>
    <mergeCell ref="QLC238:QLC239"/>
    <mergeCell ref="QLD238:QLD239"/>
    <mergeCell ref="QLE238:QLE239"/>
    <mergeCell ref="QLF238:QLF239"/>
    <mergeCell ref="QLG238:QLG239"/>
    <mergeCell ref="QLH238:QLH239"/>
    <mergeCell ref="QKA238:QKA239"/>
    <mergeCell ref="QKB238:QKB239"/>
    <mergeCell ref="QKC238:QKC239"/>
    <mergeCell ref="QKD238:QKD239"/>
    <mergeCell ref="QKE238:QKE239"/>
    <mergeCell ref="QKF238:QKF239"/>
    <mergeCell ref="QKG238:QKG239"/>
    <mergeCell ref="QKH238:QKH239"/>
    <mergeCell ref="QKI238:QKI239"/>
    <mergeCell ref="QKJ238:QKJ239"/>
    <mergeCell ref="QKK238:QKK239"/>
    <mergeCell ref="QKL238:QKL239"/>
    <mergeCell ref="QKM238:QKM239"/>
    <mergeCell ref="QKN238:QKN239"/>
    <mergeCell ref="QKO238:QKO239"/>
    <mergeCell ref="QKP238:QKP239"/>
    <mergeCell ref="QKQ238:QKQ239"/>
    <mergeCell ref="QLZ238:QLZ239"/>
    <mergeCell ref="QMA238:QMA239"/>
    <mergeCell ref="QMB238:QMB239"/>
    <mergeCell ref="QMC238:QMC239"/>
    <mergeCell ref="QMD238:QMD239"/>
    <mergeCell ref="QME238:QME239"/>
    <mergeCell ref="QMF238:QMF239"/>
    <mergeCell ref="QMG238:QMG239"/>
    <mergeCell ref="QMH238:QMH239"/>
    <mergeCell ref="QMI238:QMI239"/>
    <mergeCell ref="QMJ238:QMJ239"/>
    <mergeCell ref="QMK238:QMK239"/>
    <mergeCell ref="QML238:QML239"/>
    <mergeCell ref="QMM238:QMM239"/>
    <mergeCell ref="QMN238:QMN239"/>
    <mergeCell ref="QMO238:QMO239"/>
    <mergeCell ref="QMP238:QMP239"/>
    <mergeCell ref="QLI238:QLI239"/>
    <mergeCell ref="QLJ238:QLJ239"/>
    <mergeCell ref="QLK238:QLK239"/>
    <mergeCell ref="QLL238:QLL239"/>
    <mergeCell ref="QLM238:QLM239"/>
    <mergeCell ref="QLN238:QLN239"/>
    <mergeCell ref="QLO238:QLO239"/>
    <mergeCell ref="QLP238:QLP239"/>
    <mergeCell ref="QLQ238:QLQ239"/>
    <mergeCell ref="QLR238:QLR239"/>
    <mergeCell ref="QLS238:QLS239"/>
    <mergeCell ref="QLT238:QLT239"/>
    <mergeCell ref="QLU238:QLU239"/>
    <mergeCell ref="QLV238:QLV239"/>
    <mergeCell ref="QLW238:QLW239"/>
    <mergeCell ref="QLX238:QLX239"/>
    <mergeCell ref="QLY238:QLY239"/>
    <mergeCell ref="QNH238:QNH239"/>
    <mergeCell ref="QNI238:QNI239"/>
    <mergeCell ref="QNJ238:QNJ239"/>
    <mergeCell ref="QNK238:QNK239"/>
    <mergeCell ref="QNL238:QNL239"/>
    <mergeCell ref="QNM238:QNM239"/>
    <mergeCell ref="QNN238:QNN239"/>
    <mergeCell ref="QNO238:QNO239"/>
    <mergeCell ref="QNP238:QNP239"/>
    <mergeCell ref="QNQ238:QNQ239"/>
    <mergeCell ref="QNR238:QNR239"/>
    <mergeCell ref="QNS238:QNS239"/>
    <mergeCell ref="QNT238:QNT239"/>
    <mergeCell ref="QNU238:QNU239"/>
    <mergeCell ref="QNV238:QNV239"/>
    <mergeCell ref="QNW238:QNW239"/>
    <mergeCell ref="QNX238:QNX239"/>
    <mergeCell ref="QMQ238:QMQ239"/>
    <mergeCell ref="QMR238:QMR239"/>
    <mergeCell ref="QMS238:QMS239"/>
    <mergeCell ref="QMT238:QMT239"/>
    <mergeCell ref="QMU238:QMU239"/>
    <mergeCell ref="QMV238:QMV239"/>
    <mergeCell ref="QMW238:QMW239"/>
    <mergeCell ref="QMX238:QMX239"/>
    <mergeCell ref="QMY238:QMY239"/>
    <mergeCell ref="QMZ238:QMZ239"/>
    <mergeCell ref="QNA238:QNA239"/>
    <mergeCell ref="QNB238:QNB239"/>
    <mergeCell ref="QNC238:QNC239"/>
    <mergeCell ref="QND238:QND239"/>
    <mergeCell ref="QNE238:QNE239"/>
    <mergeCell ref="QNF238:QNF239"/>
    <mergeCell ref="QNG238:QNG239"/>
    <mergeCell ref="QOP238:QOP239"/>
    <mergeCell ref="QOQ238:QOQ239"/>
    <mergeCell ref="QOR238:QOR239"/>
    <mergeCell ref="QOS238:QOS239"/>
    <mergeCell ref="QOT238:QOT239"/>
    <mergeCell ref="QOU238:QOU239"/>
    <mergeCell ref="QOV238:QOV239"/>
    <mergeCell ref="QOW238:QOW239"/>
    <mergeCell ref="QOX238:QOX239"/>
    <mergeCell ref="QOY238:QOY239"/>
    <mergeCell ref="QOZ238:QOZ239"/>
    <mergeCell ref="QPA238:QPA239"/>
    <mergeCell ref="QPB238:QPB239"/>
    <mergeCell ref="QPC238:QPC239"/>
    <mergeCell ref="QPD238:QPD239"/>
    <mergeCell ref="QPE238:QPE239"/>
    <mergeCell ref="QPF238:QPF239"/>
    <mergeCell ref="QNY238:QNY239"/>
    <mergeCell ref="QNZ238:QNZ239"/>
    <mergeCell ref="QOA238:QOA239"/>
    <mergeCell ref="QOB238:QOB239"/>
    <mergeCell ref="QOC238:QOC239"/>
    <mergeCell ref="QOD238:QOD239"/>
    <mergeCell ref="QOE238:QOE239"/>
    <mergeCell ref="QOF238:QOF239"/>
    <mergeCell ref="QOG238:QOG239"/>
    <mergeCell ref="QOH238:QOH239"/>
    <mergeCell ref="QOI238:QOI239"/>
    <mergeCell ref="QOJ238:QOJ239"/>
    <mergeCell ref="QOK238:QOK239"/>
    <mergeCell ref="QOL238:QOL239"/>
    <mergeCell ref="QOM238:QOM239"/>
    <mergeCell ref="QON238:QON239"/>
    <mergeCell ref="QOO238:QOO239"/>
    <mergeCell ref="QPX238:QPX239"/>
    <mergeCell ref="QPY238:QPY239"/>
    <mergeCell ref="QPZ238:QPZ239"/>
    <mergeCell ref="QQA238:QQA239"/>
    <mergeCell ref="QQB238:QQB239"/>
    <mergeCell ref="QQC238:QQC239"/>
    <mergeCell ref="QQD238:QQD239"/>
    <mergeCell ref="QQE238:QQE239"/>
    <mergeCell ref="QQF238:QQF239"/>
    <mergeCell ref="QQG238:QQG239"/>
    <mergeCell ref="QQH238:QQH239"/>
    <mergeCell ref="QQI238:QQI239"/>
    <mergeCell ref="QQJ238:QQJ239"/>
    <mergeCell ref="QQK238:QQK239"/>
    <mergeCell ref="QQL238:QQL239"/>
    <mergeCell ref="QQM238:QQM239"/>
    <mergeCell ref="QQN238:QQN239"/>
    <mergeCell ref="QPG238:QPG239"/>
    <mergeCell ref="QPH238:QPH239"/>
    <mergeCell ref="QPI238:QPI239"/>
    <mergeCell ref="QPJ238:QPJ239"/>
    <mergeCell ref="QPK238:QPK239"/>
    <mergeCell ref="QPL238:QPL239"/>
    <mergeCell ref="QPM238:QPM239"/>
    <mergeCell ref="QPN238:QPN239"/>
    <mergeCell ref="QPO238:QPO239"/>
    <mergeCell ref="QPP238:QPP239"/>
    <mergeCell ref="QPQ238:QPQ239"/>
    <mergeCell ref="QPR238:QPR239"/>
    <mergeCell ref="QPS238:QPS239"/>
    <mergeCell ref="QPT238:QPT239"/>
    <mergeCell ref="QPU238:QPU239"/>
    <mergeCell ref="QPV238:QPV239"/>
    <mergeCell ref="QPW238:QPW239"/>
    <mergeCell ref="QRF238:QRF239"/>
    <mergeCell ref="QRG238:QRG239"/>
    <mergeCell ref="QRH238:QRH239"/>
    <mergeCell ref="QRI238:QRI239"/>
    <mergeCell ref="QRJ238:QRJ239"/>
    <mergeCell ref="QRK238:QRK239"/>
    <mergeCell ref="QRL238:QRL239"/>
    <mergeCell ref="QRM238:QRM239"/>
    <mergeCell ref="QRN238:QRN239"/>
    <mergeCell ref="QRO238:QRO239"/>
    <mergeCell ref="QRP238:QRP239"/>
    <mergeCell ref="QRQ238:QRQ239"/>
    <mergeCell ref="QRR238:QRR239"/>
    <mergeCell ref="QRS238:QRS239"/>
    <mergeCell ref="QRT238:QRT239"/>
    <mergeCell ref="QRU238:QRU239"/>
    <mergeCell ref="QRV238:QRV239"/>
    <mergeCell ref="QQO238:QQO239"/>
    <mergeCell ref="QQP238:QQP239"/>
    <mergeCell ref="QQQ238:QQQ239"/>
    <mergeCell ref="QQR238:QQR239"/>
    <mergeCell ref="QQS238:QQS239"/>
    <mergeCell ref="QQT238:QQT239"/>
    <mergeCell ref="QQU238:QQU239"/>
    <mergeCell ref="QQV238:QQV239"/>
    <mergeCell ref="QQW238:QQW239"/>
    <mergeCell ref="QQX238:QQX239"/>
    <mergeCell ref="QQY238:QQY239"/>
    <mergeCell ref="QQZ238:QQZ239"/>
    <mergeCell ref="QRA238:QRA239"/>
    <mergeCell ref="QRB238:QRB239"/>
    <mergeCell ref="QRC238:QRC239"/>
    <mergeCell ref="QRD238:QRD239"/>
    <mergeCell ref="QRE238:QRE239"/>
    <mergeCell ref="QSN238:QSN239"/>
    <mergeCell ref="QSO238:QSO239"/>
    <mergeCell ref="QSP238:QSP239"/>
    <mergeCell ref="QSQ238:QSQ239"/>
    <mergeCell ref="QSR238:QSR239"/>
    <mergeCell ref="QSS238:QSS239"/>
    <mergeCell ref="QST238:QST239"/>
    <mergeCell ref="QSU238:QSU239"/>
    <mergeCell ref="QSV238:QSV239"/>
    <mergeCell ref="QSW238:QSW239"/>
    <mergeCell ref="QSX238:QSX239"/>
    <mergeCell ref="QSY238:QSY239"/>
    <mergeCell ref="QSZ238:QSZ239"/>
    <mergeCell ref="QTA238:QTA239"/>
    <mergeCell ref="QTB238:QTB239"/>
    <mergeCell ref="QTC238:QTC239"/>
    <mergeCell ref="QTD238:QTD239"/>
    <mergeCell ref="QRW238:QRW239"/>
    <mergeCell ref="QRX238:QRX239"/>
    <mergeCell ref="QRY238:QRY239"/>
    <mergeCell ref="QRZ238:QRZ239"/>
    <mergeCell ref="QSA238:QSA239"/>
    <mergeCell ref="QSB238:QSB239"/>
    <mergeCell ref="QSC238:QSC239"/>
    <mergeCell ref="QSD238:QSD239"/>
    <mergeCell ref="QSE238:QSE239"/>
    <mergeCell ref="QSF238:QSF239"/>
    <mergeCell ref="QSG238:QSG239"/>
    <mergeCell ref="QSH238:QSH239"/>
    <mergeCell ref="QSI238:QSI239"/>
    <mergeCell ref="QSJ238:QSJ239"/>
    <mergeCell ref="QSK238:QSK239"/>
    <mergeCell ref="QSL238:QSL239"/>
    <mergeCell ref="QSM238:QSM239"/>
    <mergeCell ref="QTV238:QTV239"/>
    <mergeCell ref="QTW238:QTW239"/>
    <mergeCell ref="QTX238:QTX239"/>
    <mergeCell ref="QTY238:QTY239"/>
    <mergeCell ref="QTZ238:QTZ239"/>
    <mergeCell ref="QUA238:QUA239"/>
    <mergeCell ref="QUB238:QUB239"/>
    <mergeCell ref="QUC238:QUC239"/>
    <mergeCell ref="QUD238:QUD239"/>
    <mergeCell ref="QUE238:QUE239"/>
    <mergeCell ref="QUF238:QUF239"/>
    <mergeCell ref="QUG238:QUG239"/>
    <mergeCell ref="QUH238:QUH239"/>
    <mergeCell ref="QUI238:QUI239"/>
    <mergeCell ref="QUJ238:QUJ239"/>
    <mergeCell ref="QUK238:QUK239"/>
    <mergeCell ref="QUL238:QUL239"/>
    <mergeCell ref="QTE238:QTE239"/>
    <mergeCell ref="QTF238:QTF239"/>
    <mergeCell ref="QTG238:QTG239"/>
    <mergeCell ref="QTH238:QTH239"/>
    <mergeCell ref="QTI238:QTI239"/>
    <mergeCell ref="QTJ238:QTJ239"/>
    <mergeCell ref="QTK238:QTK239"/>
    <mergeCell ref="QTL238:QTL239"/>
    <mergeCell ref="QTM238:QTM239"/>
    <mergeCell ref="QTN238:QTN239"/>
    <mergeCell ref="QTO238:QTO239"/>
    <mergeCell ref="QTP238:QTP239"/>
    <mergeCell ref="QTQ238:QTQ239"/>
    <mergeCell ref="QTR238:QTR239"/>
    <mergeCell ref="QTS238:QTS239"/>
    <mergeCell ref="QTT238:QTT239"/>
    <mergeCell ref="QTU238:QTU239"/>
    <mergeCell ref="QVD238:QVD239"/>
    <mergeCell ref="QVE238:QVE239"/>
    <mergeCell ref="QVF238:QVF239"/>
    <mergeCell ref="QVG238:QVG239"/>
    <mergeCell ref="QVH238:QVH239"/>
    <mergeCell ref="QVI238:QVI239"/>
    <mergeCell ref="QVJ238:QVJ239"/>
    <mergeCell ref="QVK238:QVK239"/>
    <mergeCell ref="QVL238:QVL239"/>
    <mergeCell ref="QVM238:QVM239"/>
    <mergeCell ref="QVN238:QVN239"/>
    <mergeCell ref="QVO238:QVO239"/>
    <mergeCell ref="QVP238:QVP239"/>
    <mergeCell ref="QVQ238:QVQ239"/>
    <mergeCell ref="QVR238:QVR239"/>
    <mergeCell ref="QVS238:QVS239"/>
    <mergeCell ref="QVT238:QVT239"/>
    <mergeCell ref="QUM238:QUM239"/>
    <mergeCell ref="QUN238:QUN239"/>
    <mergeCell ref="QUO238:QUO239"/>
    <mergeCell ref="QUP238:QUP239"/>
    <mergeCell ref="QUQ238:QUQ239"/>
    <mergeCell ref="QUR238:QUR239"/>
    <mergeCell ref="QUS238:QUS239"/>
    <mergeCell ref="QUT238:QUT239"/>
    <mergeCell ref="QUU238:QUU239"/>
    <mergeCell ref="QUV238:QUV239"/>
    <mergeCell ref="QUW238:QUW239"/>
    <mergeCell ref="QUX238:QUX239"/>
    <mergeCell ref="QUY238:QUY239"/>
    <mergeCell ref="QUZ238:QUZ239"/>
    <mergeCell ref="QVA238:QVA239"/>
    <mergeCell ref="QVB238:QVB239"/>
    <mergeCell ref="QVC238:QVC239"/>
    <mergeCell ref="QWL238:QWL239"/>
    <mergeCell ref="QWM238:QWM239"/>
    <mergeCell ref="QWN238:QWN239"/>
    <mergeCell ref="QWO238:QWO239"/>
    <mergeCell ref="QWP238:QWP239"/>
    <mergeCell ref="QWQ238:QWQ239"/>
    <mergeCell ref="QWR238:QWR239"/>
    <mergeCell ref="QWS238:QWS239"/>
    <mergeCell ref="QWT238:QWT239"/>
    <mergeCell ref="QWU238:QWU239"/>
    <mergeCell ref="QWV238:QWV239"/>
    <mergeCell ref="QWW238:QWW239"/>
    <mergeCell ref="QWX238:QWX239"/>
    <mergeCell ref="QWY238:QWY239"/>
    <mergeCell ref="QWZ238:QWZ239"/>
    <mergeCell ref="QXA238:QXA239"/>
    <mergeCell ref="QXB238:QXB239"/>
    <mergeCell ref="QVU238:QVU239"/>
    <mergeCell ref="QVV238:QVV239"/>
    <mergeCell ref="QVW238:QVW239"/>
    <mergeCell ref="QVX238:QVX239"/>
    <mergeCell ref="QVY238:QVY239"/>
    <mergeCell ref="QVZ238:QVZ239"/>
    <mergeCell ref="QWA238:QWA239"/>
    <mergeCell ref="QWB238:QWB239"/>
    <mergeCell ref="QWC238:QWC239"/>
    <mergeCell ref="QWD238:QWD239"/>
    <mergeCell ref="QWE238:QWE239"/>
    <mergeCell ref="QWF238:QWF239"/>
    <mergeCell ref="QWG238:QWG239"/>
    <mergeCell ref="QWH238:QWH239"/>
    <mergeCell ref="QWI238:QWI239"/>
    <mergeCell ref="QWJ238:QWJ239"/>
    <mergeCell ref="QWK238:QWK239"/>
    <mergeCell ref="QXT238:QXT239"/>
    <mergeCell ref="QXU238:QXU239"/>
    <mergeCell ref="QXV238:QXV239"/>
    <mergeCell ref="QXW238:QXW239"/>
    <mergeCell ref="QXX238:QXX239"/>
    <mergeCell ref="QXY238:QXY239"/>
    <mergeCell ref="QXZ238:QXZ239"/>
    <mergeCell ref="QYA238:QYA239"/>
    <mergeCell ref="QYB238:QYB239"/>
    <mergeCell ref="QYC238:QYC239"/>
    <mergeCell ref="QYD238:QYD239"/>
    <mergeCell ref="QYE238:QYE239"/>
    <mergeCell ref="QYF238:QYF239"/>
    <mergeCell ref="QYG238:QYG239"/>
    <mergeCell ref="QYH238:QYH239"/>
    <mergeCell ref="QYI238:QYI239"/>
    <mergeCell ref="QYJ238:QYJ239"/>
    <mergeCell ref="QXC238:QXC239"/>
    <mergeCell ref="QXD238:QXD239"/>
    <mergeCell ref="QXE238:QXE239"/>
    <mergeCell ref="QXF238:QXF239"/>
    <mergeCell ref="QXG238:QXG239"/>
    <mergeCell ref="QXH238:QXH239"/>
    <mergeCell ref="QXI238:QXI239"/>
    <mergeCell ref="QXJ238:QXJ239"/>
    <mergeCell ref="QXK238:QXK239"/>
    <mergeCell ref="QXL238:QXL239"/>
    <mergeCell ref="QXM238:QXM239"/>
    <mergeCell ref="QXN238:QXN239"/>
    <mergeCell ref="QXO238:QXO239"/>
    <mergeCell ref="QXP238:QXP239"/>
    <mergeCell ref="QXQ238:QXQ239"/>
    <mergeCell ref="QXR238:QXR239"/>
    <mergeCell ref="QXS238:QXS239"/>
    <mergeCell ref="QZB238:QZB239"/>
    <mergeCell ref="QZC238:QZC239"/>
    <mergeCell ref="QZD238:QZD239"/>
    <mergeCell ref="QZE238:QZE239"/>
    <mergeCell ref="QZF238:QZF239"/>
    <mergeCell ref="QZG238:QZG239"/>
    <mergeCell ref="QZH238:QZH239"/>
    <mergeCell ref="QZI238:QZI239"/>
    <mergeCell ref="QZJ238:QZJ239"/>
    <mergeCell ref="QZK238:QZK239"/>
    <mergeCell ref="QZL238:QZL239"/>
    <mergeCell ref="QZM238:QZM239"/>
    <mergeCell ref="QZN238:QZN239"/>
    <mergeCell ref="QZO238:QZO239"/>
    <mergeCell ref="QZP238:QZP239"/>
    <mergeCell ref="QZQ238:QZQ239"/>
    <mergeCell ref="QZR238:QZR239"/>
    <mergeCell ref="QYK238:QYK239"/>
    <mergeCell ref="QYL238:QYL239"/>
    <mergeCell ref="QYM238:QYM239"/>
    <mergeCell ref="QYN238:QYN239"/>
    <mergeCell ref="QYO238:QYO239"/>
    <mergeCell ref="QYP238:QYP239"/>
    <mergeCell ref="QYQ238:QYQ239"/>
    <mergeCell ref="QYR238:QYR239"/>
    <mergeCell ref="QYS238:QYS239"/>
    <mergeCell ref="QYT238:QYT239"/>
    <mergeCell ref="QYU238:QYU239"/>
    <mergeCell ref="QYV238:QYV239"/>
    <mergeCell ref="QYW238:QYW239"/>
    <mergeCell ref="QYX238:QYX239"/>
    <mergeCell ref="QYY238:QYY239"/>
    <mergeCell ref="QYZ238:QYZ239"/>
    <mergeCell ref="QZA238:QZA239"/>
    <mergeCell ref="RAJ238:RAJ239"/>
    <mergeCell ref="RAK238:RAK239"/>
    <mergeCell ref="RAL238:RAL239"/>
    <mergeCell ref="RAM238:RAM239"/>
    <mergeCell ref="RAN238:RAN239"/>
    <mergeCell ref="RAO238:RAO239"/>
    <mergeCell ref="RAP238:RAP239"/>
    <mergeCell ref="RAQ238:RAQ239"/>
    <mergeCell ref="RAR238:RAR239"/>
    <mergeCell ref="RAS238:RAS239"/>
    <mergeCell ref="RAT238:RAT239"/>
    <mergeCell ref="RAU238:RAU239"/>
    <mergeCell ref="RAV238:RAV239"/>
    <mergeCell ref="RAW238:RAW239"/>
    <mergeCell ref="RAX238:RAX239"/>
    <mergeCell ref="RAY238:RAY239"/>
    <mergeCell ref="RAZ238:RAZ239"/>
    <mergeCell ref="QZS238:QZS239"/>
    <mergeCell ref="QZT238:QZT239"/>
    <mergeCell ref="QZU238:QZU239"/>
    <mergeCell ref="QZV238:QZV239"/>
    <mergeCell ref="QZW238:QZW239"/>
    <mergeCell ref="QZX238:QZX239"/>
    <mergeCell ref="QZY238:QZY239"/>
    <mergeCell ref="QZZ238:QZZ239"/>
    <mergeCell ref="RAA238:RAA239"/>
    <mergeCell ref="RAB238:RAB239"/>
    <mergeCell ref="RAC238:RAC239"/>
    <mergeCell ref="RAD238:RAD239"/>
    <mergeCell ref="RAE238:RAE239"/>
    <mergeCell ref="RAF238:RAF239"/>
    <mergeCell ref="RAG238:RAG239"/>
    <mergeCell ref="RAH238:RAH239"/>
    <mergeCell ref="RAI238:RAI239"/>
    <mergeCell ref="RBR238:RBR239"/>
    <mergeCell ref="RBS238:RBS239"/>
    <mergeCell ref="RBT238:RBT239"/>
    <mergeCell ref="RBU238:RBU239"/>
    <mergeCell ref="RBV238:RBV239"/>
    <mergeCell ref="RBW238:RBW239"/>
    <mergeCell ref="RBX238:RBX239"/>
    <mergeCell ref="RBY238:RBY239"/>
    <mergeCell ref="RBZ238:RBZ239"/>
    <mergeCell ref="RCA238:RCA239"/>
    <mergeCell ref="RCB238:RCB239"/>
    <mergeCell ref="RCC238:RCC239"/>
    <mergeCell ref="RCD238:RCD239"/>
    <mergeCell ref="RCE238:RCE239"/>
    <mergeCell ref="RCF238:RCF239"/>
    <mergeCell ref="RCG238:RCG239"/>
    <mergeCell ref="RCH238:RCH239"/>
    <mergeCell ref="RBA238:RBA239"/>
    <mergeCell ref="RBB238:RBB239"/>
    <mergeCell ref="RBC238:RBC239"/>
    <mergeCell ref="RBD238:RBD239"/>
    <mergeCell ref="RBE238:RBE239"/>
    <mergeCell ref="RBF238:RBF239"/>
    <mergeCell ref="RBG238:RBG239"/>
    <mergeCell ref="RBH238:RBH239"/>
    <mergeCell ref="RBI238:RBI239"/>
    <mergeCell ref="RBJ238:RBJ239"/>
    <mergeCell ref="RBK238:RBK239"/>
    <mergeCell ref="RBL238:RBL239"/>
    <mergeCell ref="RBM238:RBM239"/>
    <mergeCell ref="RBN238:RBN239"/>
    <mergeCell ref="RBO238:RBO239"/>
    <mergeCell ref="RBP238:RBP239"/>
    <mergeCell ref="RBQ238:RBQ239"/>
    <mergeCell ref="RCZ238:RCZ239"/>
    <mergeCell ref="RDA238:RDA239"/>
    <mergeCell ref="RDB238:RDB239"/>
    <mergeCell ref="RDC238:RDC239"/>
    <mergeCell ref="RDD238:RDD239"/>
    <mergeCell ref="RDE238:RDE239"/>
    <mergeCell ref="RDF238:RDF239"/>
    <mergeCell ref="RDG238:RDG239"/>
    <mergeCell ref="RDH238:RDH239"/>
    <mergeCell ref="RDI238:RDI239"/>
    <mergeCell ref="RDJ238:RDJ239"/>
    <mergeCell ref="RDK238:RDK239"/>
    <mergeCell ref="RDL238:RDL239"/>
    <mergeCell ref="RDM238:RDM239"/>
    <mergeCell ref="RDN238:RDN239"/>
    <mergeCell ref="RDO238:RDO239"/>
    <mergeCell ref="RDP238:RDP239"/>
    <mergeCell ref="RCI238:RCI239"/>
    <mergeCell ref="RCJ238:RCJ239"/>
    <mergeCell ref="RCK238:RCK239"/>
    <mergeCell ref="RCL238:RCL239"/>
    <mergeCell ref="RCM238:RCM239"/>
    <mergeCell ref="RCN238:RCN239"/>
    <mergeCell ref="RCO238:RCO239"/>
    <mergeCell ref="RCP238:RCP239"/>
    <mergeCell ref="RCQ238:RCQ239"/>
    <mergeCell ref="RCR238:RCR239"/>
    <mergeCell ref="RCS238:RCS239"/>
    <mergeCell ref="RCT238:RCT239"/>
    <mergeCell ref="RCU238:RCU239"/>
    <mergeCell ref="RCV238:RCV239"/>
    <mergeCell ref="RCW238:RCW239"/>
    <mergeCell ref="RCX238:RCX239"/>
    <mergeCell ref="RCY238:RCY239"/>
    <mergeCell ref="REH238:REH239"/>
    <mergeCell ref="REI238:REI239"/>
    <mergeCell ref="REJ238:REJ239"/>
    <mergeCell ref="REK238:REK239"/>
    <mergeCell ref="REL238:REL239"/>
    <mergeCell ref="REM238:REM239"/>
    <mergeCell ref="REN238:REN239"/>
    <mergeCell ref="REO238:REO239"/>
    <mergeCell ref="REP238:REP239"/>
    <mergeCell ref="REQ238:REQ239"/>
    <mergeCell ref="RER238:RER239"/>
    <mergeCell ref="RES238:RES239"/>
    <mergeCell ref="RET238:RET239"/>
    <mergeCell ref="REU238:REU239"/>
    <mergeCell ref="REV238:REV239"/>
    <mergeCell ref="REW238:REW239"/>
    <mergeCell ref="REX238:REX239"/>
    <mergeCell ref="RDQ238:RDQ239"/>
    <mergeCell ref="RDR238:RDR239"/>
    <mergeCell ref="RDS238:RDS239"/>
    <mergeCell ref="RDT238:RDT239"/>
    <mergeCell ref="RDU238:RDU239"/>
    <mergeCell ref="RDV238:RDV239"/>
    <mergeCell ref="RDW238:RDW239"/>
    <mergeCell ref="RDX238:RDX239"/>
    <mergeCell ref="RDY238:RDY239"/>
    <mergeCell ref="RDZ238:RDZ239"/>
    <mergeCell ref="REA238:REA239"/>
    <mergeCell ref="REB238:REB239"/>
    <mergeCell ref="REC238:REC239"/>
    <mergeCell ref="RED238:RED239"/>
    <mergeCell ref="REE238:REE239"/>
    <mergeCell ref="REF238:REF239"/>
    <mergeCell ref="REG238:REG239"/>
    <mergeCell ref="RFP238:RFP239"/>
    <mergeCell ref="RFQ238:RFQ239"/>
    <mergeCell ref="RFR238:RFR239"/>
    <mergeCell ref="RFS238:RFS239"/>
    <mergeCell ref="RFT238:RFT239"/>
    <mergeCell ref="RFU238:RFU239"/>
    <mergeCell ref="RFV238:RFV239"/>
    <mergeCell ref="RFW238:RFW239"/>
    <mergeCell ref="RFX238:RFX239"/>
    <mergeCell ref="RFY238:RFY239"/>
    <mergeCell ref="RFZ238:RFZ239"/>
    <mergeCell ref="RGA238:RGA239"/>
    <mergeCell ref="RGB238:RGB239"/>
    <mergeCell ref="RGC238:RGC239"/>
    <mergeCell ref="RGD238:RGD239"/>
    <mergeCell ref="RGE238:RGE239"/>
    <mergeCell ref="RGF238:RGF239"/>
    <mergeCell ref="REY238:REY239"/>
    <mergeCell ref="REZ238:REZ239"/>
    <mergeCell ref="RFA238:RFA239"/>
    <mergeCell ref="RFB238:RFB239"/>
    <mergeCell ref="RFC238:RFC239"/>
    <mergeCell ref="RFD238:RFD239"/>
    <mergeCell ref="RFE238:RFE239"/>
    <mergeCell ref="RFF238:RFF239"/>
    <mergeCell ref="RFG238:RFG239"/>
    <mergeCell ref="RFH238:RFH239"/>
    <mergeCell ref="RFI238:RFI239"/>
    <mergeCell ref="RFJ238:RFJ239"/>
    <mergeCell ref="RFK238:RFK239"/>
    <mergeCell ref="RFL238:RFL239"/>
    <mergeCell ref="RFM238:RFM239"/>
    <mergeCell ref="RFN238:RFN239"/>
    <mergeCell ref="RFO238:RFO239"/>
    <mergeCell ref="RGX238:RGX239"/>
    <mergeCell ref="RGY238:RGY239"/>
    <mergeCell ref="RGZ238:RGZ239"/>
    <mergeCell ref="RHA238:RHA239"/>
    <mergeCell ref="RHB238:RHB239"/>
    <mergeCell ref="RHC238:RHC239"/>
    <mergeCell ref="RHD238:RHD239"/>
    <mergeCell ref="RHE238:RHE239"/>
    <mergeCell ref="RHF238:RHF239"/>
    <mergeCell ref="RHG238:RHG239"/>
    <mergeCell ref="RHH238:RHH239"/>
    <mergeCell ref="RHI238:RHI239"/>
    <mergeCell ref="RHJ238:RHJ239"/>
    <mergeCell ref="RHK238:RHK239"/>
    <mergeCell ref="RHL238:RHL239"/>
    <mergeCell ref="RHM238:RHM239"/>
    <mergeCell ref="RHN238:RHN239"/>
    <mergeCell ref="RGG238:RGG239"/>
    <mergeCell ref="RGH238:RGH239"/>
    <mergeCell ref="RGI238:RGI239"/>
    <mergeCell ref="RGJ238:RGJ239"/>
    <mergeCell ref="RGK238:RGK239"/>
    <mergeCell ref="RGL238:RGL239"/>
    <mergeCell ref="RGM238:RGM239"/>
    <mergeCell ref="RGN238:RGN239"/>
    <mergeCell ref="RGO238:RGO239"/>
    <mergeCell ref="RGP238:RGP239"/>
    <mergeCell ref="RGQ238:RGQ239"/>
    <mergeCell ref="RGR238:RGR239"/>
    <mergeCell ref="RGS238:RGS239"/>
    <mergeCell ref="RGT238:RGT239"/>
    <mergeCell ref="RGU238:RGU239"/>
    <mergeCell ref="RGV238:RGV239"/>
    <mergeCell ref="RGW238:RGW239"/>
    <mergeCell ref="RIF238:RIF239"/>
    <mergeCell ref="RIG238:RIG239"/>
    <mergeCell ref="RIH238:RIH239"/>
    <mergeCell ref="RII238:RII239"/>
    <mergeCell ref="RIJ238:RIJ239"/>
    <mergeCell ref="RIK238:RIK239"/>
    <mergeCell ref="RIL238:RIL239"/>
    <mergeCell ref="RIM238:RIM239"/>
    <mergeCell ref="RIN238:RIN239"/>
    <mergeCell ref="RIO238:RIO239"/>
    <mergeCell ref="RIP238:RIP239"/>
    <mergeCell ref="RIQ238:RIQ239"/>
    <mergeCell ref="RIR238:RIR239"/>
    <mergeCell ref="RIS238:RIS239"/>
    <mergeCell ref="RIT238:RIT239"/>
    <mergeCell ref="RIU238:RIU239"/>
    <mergeCell ref="RIV238:RIV239"/>
    <mergeCell ref="RHO238:RHO239"/>
    <mergeCell ref="RHP238:RHP239"/>
    <mergeCell ref="RHQ238:RHQ239"/>
    <mergeCell ref="RHR238:RHR239"/>
    <mergeCell ref="RHS238:RHS239"/>
    <mergeCell ref="RHT238:RHT239"/>
    <mergeCell ref="RHU238:RHU239"/>
    <mergeCell ref="RHV238:RHV239"/>
    <mergeCell ref="RHW238:RHW239"/>
    <mergeCell ref="RHX238:RHX239"/>
    <mergeCell ref="RHY238:RHY239"/>
    <mergeCell ref="RHZ238:RHZ239"/>
    <mergeCell ref="RIA238:RIA239"/>
    <mergeCell ref="RIB238:RIB239"/>
    <mergeCell ref="RIC238:RIC239"/>
    <mergeCell ref="RID238:RID239"/>
    <mergeCell ref="RIE238:RIE239"/>
    <mergeCell ref="RJN238:RJN239"/>
    <mergeCell ref="RJO238:RJO239"/>
    <mergeCell ref="RJP238:RJP239"/>
    <mergeCell ref="RJQ238:RJQ239"/>
    <mergeCell ref="RJR238:RJR239"/>
    <mergeCell ref="RJS238:RJS239"/>
    <mergeCell ref="RJT238:RJT239"/>
    <mergeCell ref="RJU238:RJU239"/>
    <mergeCell ref="RJV238:RJV239"/>
    <mergeCell ref="RJW238:RJW239"/>
    <mergeCell ref="RJX238:RJX239"/>
    <mergeCell ref="RJY238:RJY239"/>
    <mergeCell ref="RJZ238:RJZ239"/>
    <mergeCell ref="RKA238:RKA239"/>
    <mergeCell ref="RKB238:RKB239"/>
    <mergeCell ref="RKC238:RKC239"/>
    <mergeCell ref="RKD238:RKD239"/>
    <mergeCell ref="RIW238:RIW239"/>
    <mergeCell ref="RIX238:RIX239"/>
    <mergeCell ref="RIY238:RIY239"/>
    <mergeCell ref="RIZ238:RIZ239"/>
    <mergeCell ref="RJA238:RJA239"/>
    <mergeCell ref="RJB238:RJB239"/>
    <mergeCell ref="RJC238:RJC239"/>
    <mergeCell ref="RJD238:RJD239"/>
    <mergeCell ref="RJE238:RJE239"/>
    <mergeCell ref="RJF238:RJF239"/>
    <mergeCell ref="RJG238:RJG239"/>
    <mergeCell ref="RJH238:RJH239"/>
    <mergeCell ref="RJI238:RJI239"/>
    <mergeCell ref="RJJ238:RJJ239"/>
    <mergeCell ref="RJK238:RJK239"/>
    <mergeCell ref="RJL238:RJL239"/>
    <mergeCell ref="RJM238:RJM239"/>
    <mergeCell ref="RKV238:RKV239"/>
    <mergeCell ref="RKW238:RKW239"/>
    <mergeCell ref="RKX238:RKX239"/>
    <mergeCell ref="RKY238:RKY239"/>
    <mergeCell ref="RKZ238:RKZ239"/>
    <mergeCell ref="RLA238:RLA239"/>
    <mergeCell ref="RLB238:RLB239"/>
    <mergeCell ref="RLC238:RLC239"/>
    <mergeCell ref="RLD238:RLD239"/>
    <mergeCell ref="RLE238:RLE239"/>
    <mergeCell ref="RLF238:RLF239"/>
    <mergeCell ref="RLG238:RLG239"/>
    <mergeCell ref="RLH238:RLH239"/>
    <mergeCell ref="RLI238:RLI239"/>
    <mergeCell ref="RLJ238:RLJ239"/>
    <mergeCell ref="RLK238:RLK239"/>
    <mergeCell ref="RLL238:RLL239"/>
    <mergeCell ref="RKE238:RKE239"/>
    <mergeCell ref="RKF238:RKF239"/>
    <mergeCell ref="RKG238:RKG239"/>
    <mergeCell ref="RKH238:RKH239"/>
    <mergeCell ref="RKI238:RKI239"/>
    <mergeCell ref="RKJ238:RKJ239"/>
    <mergeCell ref="RKK238:RKK239"/>
    <mergeCell ref="RKL238:RKL239"/>
    <mergeCell ref="RKM238:RKM239"/>
    <mergeCell ref="RKN238:RKN239"/>
    <mergeCell ref="RKO238:RKO239"/>
    <mergeCell ref="RKP238:RKP239"/>
    <mergeCell ref="RKQ238:RKQ239"/>
    <mergeCell ref="RKR238:RKR239"/>
    <mergeCell ref="RKS238:RKS239"/>
    <mergeCell ref="RKT238:RKT239"/>
    <mergeCell ref="RKU238:RKU239"/>
    <mergeCell ref="RMD238:RMD239"/>
    <mergeCell ref="RME238:RME239"/>
    <mergeCell ref="RMF238:RMF239"/>
    <mergeCell ref="RMG238:RMG239"/>
    <mergeCell ref="RMH238:RMH239"/>
    <mergeCell ref="RMI238:RMI239"/>
    <mergeCell ref="RMJ238:RMJ239"/>
    <mergeCell ref="RMK238:RMK239"/>
    <mergeCell ref="RML238:RML239"/>
    <mergeCell ref="RMM238:RMM239"/>
    <mergeCell ref="RMN238:RMN239"/>
    <mergeCell ref="RMO238:RMO239"/>
    <mergeCell ref="RMP238:RMP239"/>
    <mergeCell ref="RMQ238:RMQ239"/>
    <mergeCell ref="RMR238:RMR239"/>
    <mergeCell ref="RMS238:RMS239"/>
    <mergeCell ref="RMT238:RMT239"/>
    <mergeCell ref="RLM238:RLM239"/>
    <mergeCell ref="RLN238:RLN239"/>
    <mergeCell ref="RLO238:RLO239"/>
    <mergeCell ref="RLP238:RLP239"/>
    <mergeCell ref="RLQ238:RLQ239"/>
    <mergeCell ref="RLR238:RLR239"/>
    <mergeCell ref="RLS238:RLS239"/>
    <mergeCell ref="RLT238:RLT239"/>
    <mergeCell ref="RLU238:RLU239"/>
    <mergeCell ref="RLV238:RLV239"/>
    <mergeCell ref="RLW238:RLW239"/>
    <mergeCell ref="RLX238:RLX239"/>
    <mergeCell ref="RLY238:RLY239"/>
    <mergeCell ref="RLZ238:RLZ239"/>
    <mergeCell ref="RMA238:RMA239"/>
    <mergeCell ref="RMB238:RMB239"/>
    <mergeCell ref="RMC238:RMC239"/>
    <mergeCell ref="RNL238:RNL239"/>
    <mergeCell ref="RNM238:RNM239"/>
    <mergeCell ref="RNN238:RNN239"/>
    <mergeCell ref="RNO238:RNO239"/>
    <mergeCell ref="RNP238:RNP239"/>
    <mergeCell ref="RNQ238:RNQ239"/>
    <mergeCell ref="RNR238:RNR239"/>
    <mergeCell ref="RNS238:RNS239"/>
    <mergeCell ref="RNT238:RNT239"/>
    <mergeCell ref="RNU238:RNU239"/>
    <mergeCell ref="RNV238:RNV239"/>
    <mergeCell ref="RNW238:RNW239"/>
    <mergeCell ref="RNX238:RNX239"/>
    <mergeCell ref="RNY238:RNY239"/>
    <mergeCell ref="RNZ238:RNZ239"/>
    <mergeCell ref="ROA238:ROA239"/>
    <mergeCell ref="ROB238:ROB239"/>
    <mergeCell ref="RMU238:RMU239"/>
    <mergeCell ref="RMV238:RMV239"/>
    <mergeCell ref="RMW238:RMW239"/>
    <mergeCell ref="RMX238:RMX239"/>
    <mergeCell ref="RMY238:RMY239"/>
    <mergeCell ref="RMZ238:RMZ239"/>
    <mergeCell ref="RNA238:RNA239"/>
    <mergeCell ref="RNB238:RNB239"/>
    <mergeCell ref="RNC238:RNC239"/>
    <mergeCell ref="RND238:RND239"/>
    <mergeCell ref="RNE238:RNE239"/>
    <mergeCell ref="RNF238:RNF239"/>
    <mergeCell ref="RNG238:RNG239"/>
    <mergeCell ref="RNH238:RNH239"/>
    <mergeCell ref="RNI238:RNI239"/>
    <mergeCell ref="RNJ238:RNJ239"/>
    <mergeCell ref="RNK238:RNK239"/>
    <mergeCell ref="ROT238:ROT239"/>
    <mergeCell ref="ROU238:ROU239"/>
    <mergeCell ref="ROV238:ROV239"/>
    <mergeCell ref="ROW238:ROW239"/>
    <mergeCell ref="ROX238:ROX239"/>
    <mergeCell ref="ROY238:ROY239"/>
    <mergeCell ref="ROZ238:ROZ239"/>
    <mergeCell ref="RPA238:RPA239"/>
    <mergeCell ref="RPB238:RPB239"/>
    <mergeCell ref="RPC238:RPC239"/>
    <mergeCell ref="RPD238:RPD239"/>
    <mergeCell ref="RPE238:RPE239"/>
    <mergeCell ref="RPF238:RPF239"/>
    <mergeCell ref="RPG238:RPG239"/>
    <mergeCell ref="RPH238:RPH239"/>
    <mergeCell ref="RPI238:RPI239"/>
    <mergeCell ref="RPJ238:RPJ239"/>
    <mergeCell ref="ROC238:ROC239"/>
    <mergeCell ref="ROD238:ROD239"/>
    <mergeCell ref="ROE238:ROE239"/>
    <mergeCell ref="ROF238:ROF239"/>
    <mergeCell ref="ROG238:ROG239"/>
    <mergeCell ref="ROH238:ROH239"/>
    <mergeCell ref="ROI238:ROI239"/>
    <mergeCell ref="ROJ238:ROJ239"/>
    <mergeCell ref="ROK238:ROK239"/>
    <mergeCell ref="ROL238:ROL239"/>
    <mergeCell ref="ROM238:ROM239"/>
    <mergeCell ref="RON238:RON239"/>
    <mergeCell ref="ROO238:ROO239"/>
    <mergeCell ref="ROP238:ROP239"/>
    <mergeCell ref="ROQ238:ROQ239"/>
    <mergeCell ref="ROR238:ROR239"/>
    <mergeCell ref="ROS238:ROS239"/>
    <mergeCell ref="RQB238:RQB239"/>
    <mergeCell ref="RQC238:RQC239"/>
    <mergeCell ref="RQD238:RQD239"/>
    <mergeCell ref="RQE238:RQE239"/>
    <mergeCell ref="RQF238:RQF239"/>
    <mergeCell ref="RQG238:RQG239"/>
    <mergeCell ref="RQH238:RQH239"/>
    <mergeCell ref="RQI238:RQI239"/>
    <mergeCell ref="RQJ238:RQJ239"/>
    <mergeCell ref="RQK238:RQK239"/>
    <mergeCell ref="RQL238:RQL239"/>
    <mergeCell ref="RQM238:RQM239"/>
    <mergeCell ref="RQN238:RQN239"/>
    <mergeCell ref="RQO238:RQO239"/>
    <mergeCell ref="RQP238:RQP239"/>
    <mergeCell ref="RQQ238:RQQ239"/>
    <mergeCell ref="RQR238:RQR239"/>
    <mergeCell ref="RPK238:RPK239"/>
    <mergeCell ref="RPL238:RPL239"/>
    <mergeCell ref="RPM238:RPM239"/>
    <mergeCell ref="RPN238:RPN239"/>
    <mergeCell ref="RPO238:RPO239"/>
    <mergeCell ref="RPP238:RPP239"/>
    <mergeCell ref="RPQ238:RPQ239"/>
    <mergeCell ref="RPR238:RPR239"/>
    <mergeCell ref="RPS238:RPS239"/>
    <mergeCell ref="RPT238:RPT239"/>
    <mergeCell ref="RPU238:RPU239"/>
    <mergeCell ref="RPV238:RPV239"/>
    <mergeCell ref="RPW238:RPW239"/>
    <mergeCell ref="RPX238:RPX239"/>
    <mergeCell ref="RPY238:RPY239"/>
    <mergeCell ref="RPZ238:RPZ239"/>
    <mergeCell ref="RQA238:RQA239"/>
    <mergeCell ref="RRJ238:RRJ239"/>
    <mergeCell ref="RRK238:RRK239"/>
    <mergeCell ref="RRL238:RRL239"/>
    <mergeCell ref="RRM238:RRM239"/>
    <mergeCell ref="RRN238:RRN239"/>
    <mergeCell ref="RRO238:RRO239"/>
    <mergeCell ref="RRP238:RRP239"/>
    <mergeCell ref="RRQ238:RRQ239"/>
    <mergeCell ref="RRR238:RRR239"/>
    <mergeCell ref="RRS238:RRS239"/>
    <mergeCell ref="RRT238:RRT239"/>
    <mergeCell ref="RRU238:RRU239"/>
    <mergeCell ref="RRV238:RRV239"/>
    <mergeCell ref="RRW238:RRW239"/>
    <mergeCell ref="RRX238:RRX239"/>
    <mergeCell ref="RRY238:RRY239"/>
    <mergeCell ref="RRZ238:RRZ239"/>
    <mergeCell ref="RQS238:RQS239"/>
    <mergeCell ref="RQT238:RQT239"/>
    <mergeCell ref="RQU238:RQU239"/>
    <mergeCell ref="RQV238:RQV239"/>
    <mergeCell ref="RQW238:RQW239"/>
    <mergeCell ref="RQX238:RQX239"/>
    <mergeCell ref="RQY238:RQY239"/>
    <mergeCell ref="RQZ238:RQZ239"/>
    <mergeCell ref="RRA238:RRA239"/>
    <mergeCell ref="RRB238:RRB239"/>
    <mergeCell ref="RRC238:RRC239"/>
    <mergeCell ref="RRD238:RRD239"/>
    <mergeCell ref="RRE238:RRE239"/>
    <mergeCell ref="RRF238:RRF239"/>
    <mergeCell ref="RRG238:RRG239"/>
    <mergeCell ref="RRH238:RRH239"/>
    <mergeCell ref="RRI238:RRI239"/>
    <mergeCell ref="RSR238:RSR239"/>
    <mergeCell ref="RSS238:RSS239"/>
    <mergeCell ref="RST238:RST239"/>
    <mergeCell ref="RSU238:RSU239"/>
    <mergeCell ref="RSV238:RSV239"/>
    <mergeCell ref="RSW238:RSW239"/>
    <mergeCell ref="RSX238:RSX239"/>
    <mergeCell ref="RSY238:RSY239"/>
    <mergeCell ref="RSZ238:RSZ239"/>
    <mergeCell ref="RTA238:RTA239"/>
    <mergeCell ref="RTB238:RTB239"/>
    <mergeCell ref="RTC238:RTC239"/>
    <mergeCell ref="RTD238:RTD239"/>
    <mergeCell ref="RTE238:RTE239"/>
    <mergeCell ref="RTF238:RTF239"/>
    <mergeCell ref="RTG238:RTG239"/>
    <mergeCell ref="RTH238:RTH239"/>
    <mergeCell ref="RSA238:RSA239"/>
    <mergeCell ref="RSB238:RSB239"/>
    <mergeCell ref="RSC238:RSC239"/>
    <mergeCell ref="RSD238:RSD239"/>
    <mergeCell ref="RSE238:RSE239"/>
    <mergeCell ref="RSF238:RSF239"/>
    <mergeCell ref="RSG238:RSG239"/>
    <mergeCell ref="RSH238:RSH239"/>
    <mergeCell ref="RSI238:RSI239"/>
    <mergeCell ref="RSJ238:RSJ239"/>
    <mergeCell ref="RSK238:RSK239"/>
    <mergeCell ref="RSL238:RSL239"/>
    <mergeCell ref="RSM238:RSM239"/>
    <mergeCell ref="RSN238:RSN239"/>
    <mergeCell ref="RSO238:RSO239"/>
    <mergeCell ref="RSP238:RSP239"/>
    <mergeCell ref="RSQ238:RSQ239"/>
    <mergeCell ref="RTZ238:RTZ239"/>
    <mergeCell ref="RUA238:RUA239"/>
    <mergeCell ref="RUB238:RUB239"/>
    <mergeCell ref="RUC238:RUC239"/>
    <mergeCell ref="RUD238:RUD239"/>
    <mergeCell ref="RUE238:RUE239"/>
    <mergeCell ref="RUF238:RUF239"/>
    <mergeCell ref="RUG238:RUG239"/>
    <mergeCell ref="RUH238:RUH239"/>
    <mergeCell ref="RUI238:RUI239"/>
    <mergeCell ref="RUJ238:RUJ239"/>
    <mergeCell ref="RUK238:RUK239"/>
    <mergeCell ref="RUL238:RUL239"/>
    <mergeCell ref="RUM238:RUM239"/>
    <mergeCell ref="RUN238:RUN239"/>
    <mergeCell ref="RUO238:RUO239"/>
    <mergeCell ref="RUP238:RUP239"/>
    <mergeCell ref="RTI238:RTI239"/>
    <mergeCell ref="RTJ238:RTJ239"/>
    <mergeCell ref="RTK238:RTK239"/>
    <mergeCell ref="RTL238:RTL239"/>
    <mergeCell ref="RTM238:RTM239"/>
    <mergeCell ref="RTN238:RTN239"/>
    <mergeCell ref="RTO238:RTO239"/>
    <mergeCell ref="RTP238:RTP239"/>
    <mergeCell ref="RTQ238:RTQ239"/>
    <mergeCell ref="RTR238:RTR239"/>
    <mergeCell ref="RTS238:RTS239"/>
    <mergeCell ref="RTT238:RTT239"/>
    <mergeCell ref="RTU238:RTU239"/>
    <mergeCell ref="RTV238:RTV239"/>
    <mergeCell ref="RTW238:RTW239"/>
    <mergeCell ref="RTX238:RTX239"/>
    <mergeCell ref="RTY238:RTY239"/>
    <mergeCell ref="RVH238:RVH239"/>
    <mergeCell ref="RVI238:RVI239"/>
    <mergeCell ref="RVJ238:RVJ239"/>
    <mergeCell ref="RVK238:RVK239"/>
    <mergeCell ref="RVL238:RVL239"/>
    <mergeCell ref="RVM238:RVM239"/>
    <mergeCell ref="RVN238:RVN239"/>
    <mergeCell ref="RVO238:RVO239"/>
    <mergeCell ref="RVP238:RVP239"/>
    <mergeCell ref="RVQ238:RVQ239"/>
    <mergeCell ref="RVR238:RVR239"/>
    <mergeCell ref="RVS238:RVS239"/>
    <mergeCell ref="RVT238:RVT239"/>
    <mergeCell ref="RVU238:RVU239"/>
    <mergeCell ref="RVV238:RVV239"/>
    <mergeCell ref="RVW238:RVW239"/>
    <mergeCell ref="RVX238:RVX239"/>
    <mergeCell ref="RUQ238:RUQ239"/>
    <mergeCell ref="RUR238:RUR239"/>
    <mergeCell ref="RUS238:RUS239"/>
    <mergeCell ref="RUT238:RUT239"/>
    <mergeCell ref="RUU238:RUU239"/>
    <mergeCell ref="RUV238:RUV239"/>
    <mergeCell ref="RUW238:RUW239"/>
    <mergeCell ref="RUX238:RUX239"/>
    <mergeCell ref="RUY238:RUY239"/>
    <mergeCell ref="RUZ238:RUZ239"/>
    <mergeCell ref="RVA238:RVA239"/>
    <mergeCell ref="RVB238:RVB239"/>
    <mergeCell ref="RVC238:RVC239"/>
    <mergeCell ref="RVD238:RVD239"/>
    <mergeCell ref="RVE238:RVE239"/>
    <mergeCell ref="RVF238:RVF239"/>
    <mergeCell ref="RVG238:RVG239"/>
    <mergeCell ref="RWP238:RWP239"/>
    <mergeCell ref="RWQ238:RWQ239"/>
    <mergeCell ref="RWR238:RWR239"/>
    <mergeCell ref="RWS238:RWS239"/>
    <mergeCell ref="RWT238:RWT239"/>
    <mergeCell ref="RWU238:RWU239"/>
    <mergeCell ref="RWV238:RWV239"/>
    <mergeCell ref="RWW238:RWW239"/>
    <mergeCell ref="RWX238:RWX239"/>
    <mergeCell ref="RWY238:RWY239"/>
    <mergeCell ref="RWZ238:RWZ239"/>
    <mergeCell ref="RXA238:RXA239"/>
    <mergeCell ref="RXB238:RXB239"/>
    <mergeCell ref="RXC238:RXC239"/>
    <mergeCell ref="RXD238:RXD239"/>
    <mergeCell ref="RXE238:RXE239"/>
    <mergeCell ref="RXF238:RXF239"/>
    <mergeCell ref="RVY238:RVY239"/>
    <mergeCell ref="RVZ238:RVZ239"/>
    <mergeCell ref="RWA238:RWA239"/>
    <mergeCell ref="RWB238:RWB239"/>
    <mergeCell ref="RWC238:RWC239"/>
    <mergeCell ref="RWD238:RWD239"/>
    <mergeCell ref="RWE238:RWE239"/>
    <mergeCell ref="RWF238:RWF239"/>
    <mergeCell ref="RWG238:RWG239"/>
    <mergeCell ref="RWH238:RWH239"/>
    <mergeCell ref="RWI238:RWI239"/>
    <mergeCell ref="RWJ238:RWJ239"/>
    <mergeCell ref="RWK238:RWK239"/>
    <mergeCell ref="RWL238:RWL239"/>
    <mergeCell ref="RWM238:RWM239"/>
    <mergeCell ref="RWN238:RWN239"/>
    <mergeCell ref="RWO238:RWO239"/>
    <mergeCell ref="RXX238:RXX239"/>
    <mergeCell ref="RXY238:RXY239"/>
    <mergeCell ref="RXZ238:RXZ239"/>
    <mergeCell ref="RYA238:RYA239"/>
    <mergeCell ref="RYB238:RYB239"/>
    <mergeCell ref="RYC238:RYC239"/>
    <mergeCell ref="RYD238:RYD239"/>
    <mergeCell ref="RYE238:RYE239"/>
    <mergeCell ref="RYF238:RYF239"/>
    <mergeCell ref="RYG238:RYG239"/>
    <mergeCell ref="RYH238:RYH239"/>
    <mergeCell ref="RYI238:RYI239"/>
    <mergeCell ref="RYJ238:RYJ239"/>
    <mergeCell ref="RYK238:RYK239"/>
    <mergeCell ref="RYL238:RYL239"/>
    <mergeCell ref="RYM238:RYM239"/>
    <mergeCell ref="RYN238:RYN239"/>
    <mergeCell ref="RXG238:RXG239"/>
    <mergeCell ref="RXH238:RXH239"/>
    <mergeCell ref="RXI238:RXI239"/>
    <mergeCell ref="RXJ238:RXJ239"/>
    <mergeCell ref="RXK238:RXK239"/>
    <mergeCell ref="RXL238:RXL239"/>
    <mergeCell ref="RXM238:RXM239"/>
    <mergeCell ref="RXN238:RXN239"/>
    <mergeCell ref="RXO238:RXO239"/>
    <mergeCell ref="RXP238:RXP239"/>
    <mergeCell ref="RXQ238:RXQ239"/>
    <mergeCell ref="RXR238:RXR239"/>
    <mergeCell ref="RXS238:RXS239"/>
    <mergeCell ref="RXT238:RXT239"/>
    <mergeCell ref="RXU238:RXU239"/>
    <mergeCell ref="RXV238:RXV239"/>
    <mergeCell ref="RXW238:RXW239"/>
    <mergeCell ref="RZF238:RZF239"/>
    <mergeCell ref="RZG238:RZG239"/>
    <mergeCell ref="RZH238:RZH239"/>
    <mergeCell ref="RZI238:RZI239"/>
    <mergeCell ref="RZJ238:RZJ239"/>
    <mergeCell ref="RZK238:RZK239"/>
    <mergeCell ref="RZL238:RZL239"/>
    <mergeCell ref="RZM238:RZM239"/>
    <mergeCell ref="RZN238:RZN239"/>
    <mergeCell ref="RZO238:RZO239"/>
    <mergeCell ref="RZP238:RZP239"/>
    <mergeCell ref="RZQ238:RZQ239"/>
    <mergeCell ref="RZR238:RZR239"/>
    <mergeCell ref="RZS238:RZS239"/>
    <mergeCell ref="RZT238:RZT239"/>
    <mergeCell ref="RZU238:RZU239"/>
    <mergeCell ref="RZV238:RZV239"/>
    <mergeCell ref="RYO238:RYO239"/>
    <mergeCell ref="RYP238:RYP239"/>
    <mergeCell ref="RYQ238:RYQ239"/>
    <mergeCell ref="RYR238:RYR239"/>
    <mergeCell ref="RYS238:RYS239"/>
    <mergeCell ref="RYT238:RYT239"/>
    <mergeCell ref="RYU238:RYU239"/>
    <mergeCell ref="RYV238:RYV239"/>
    <mergeCell ref="RYW238:RYW239"/>
    <mergeCell ref="RYX238:RYX239"/>
    <mergeCell ref="RYY238:RYY239"/>
    <mergeCell ref="RYZ238:RYZ239"/>
    <mergeCell ref="RZA238:RZA239"/>
    <mergeCell ref="RZB238:RZB239"/>
    <mergeCell ref="RZC238:RZC239"/>
    <mergeCell ref="RZD238:RZD239"/>
    <mergeCell ref="RZE238:RZE239"/>
    <mergeCell ref="SAN238:SAN239"/>
    <mergeCell ref="SAO238:SAO239"/>
    <mergeCell ref="SAP238:SAP239"/>
    <mergeCell ref="SAQ238:SAQ239"/>
    <mergeCell ref="SAR238:SAR239"/>
    <mergeCell ref="SAS238:SAS239"/>
    <mergeCell ref="SAT238:SAT239"/>
    <mergeCell ref="SAU238:SAU239"/>
    <mergeCell ref="SAV238:SAV239"/>
    <mergeCell ref="SAW238:SAW239"/>
    <mergeCell ref="SAX238:SAX239"/>
    <mergeCell ref="SAY238:SAY239"/>
    <mergeCell ref="SAZ238:SAZ239"/>
    <mergeCell ref="SBA238:SBA239"/>
    <mergeCell ref="SBB238:SBB239"/>
    <mergeCell ref="SBC238:SBC239"/>
    <mergeCell ref="SBD238:SBD239"/>
    <mergeCell ref="RZW238:RZW239"/>
    <mergeCell ref="RZX238:RZX239"/>
    <mergeCell ref="RZY238:RZY239"/>
    <mergeCell ref="RZZ238:RZZ239"/>
    <mergeCell ref="SAA238:SAA239"/>
    <mergeCell ref="SAB238:SAB239"/>
    <mergeCell ref="SAC238:SAC239"/>
    <mergeCell ref="SAD238:SAD239"/>
    <mergeCell ref="SAE238:SAE239"/>
    <mergeCell ref="SAF238:SAF239"/>
    <mergeCell ref="SAG238:SAG239"/>
    <mergeCell ref="SAH238:SAH239"/>
    <mergeCell ref="SAI238:SAI239"/>
    <mergeCell ref="SAJ238:SAJ239"/>
    <mergeCell ref="SAK238:SAK239"/>
    <mergeCell ref="SAL238:SAL239"/>
    <mergeCell ref="SAM238:SAM239"/>
    <mergeCell ref="SBV238:SBV239"/>
    <mergeCell ref="SBW238:SBW239"/>
    <mergeCell ref="SBX238:SBX239"/>
    <mergeCell ref="SBY238:SBY239"/>
    <mergeCell ref="SBZ238:SBZ239"/>
    <mergeCell ref="SCA238:SCA239"/>
    <mergeCell ref="SCB238:SCB239"/>
    <mergeCell ref="SCC238:SCC239"/>
    <mergeCell ref="SCD238:SCD239"/>
    <mergeCell ref="SCE238:SCE239"/>
    <mergeCell ref="SCF238:SCF239"/>
    <mergeCell ref="SCG238:SCG239"/>
    <mergeCell ref="SCH238:SCH239"/>
    <mergeCell ref="SCI238:SCI239"/>
    <mergeCell ref="SCJ238:SCJ239"/>
    <mergeCell ref="SCK238:SCK239"/>
    <mergeCell ref="SCL238:SCL239"/>
    <mergeCell ref="SBE238:SBE239"/>
    <mergeCell ref="SBF238:SBF239"/>
    <mergeCell ref="SBG238:SBG239"/>
    <mergeCell ref="SBH238:SBH239"/>
    <mergeCell ref="SBI238:SBI239"/>
    <mergeCell ref="SBJ238:SBJ239"/>
    <mergeCell ref="SBK238:SBK239"/>
    <mergeCell ref="SBL238:SBL239"/>
    <mergeCell ref="SBM238:SBM239"/>
    <mergeCell ref="SBN238:SBN239"/>
    <mergeCell ref="SBO238:SBO239"/>
    <mergeCell ref="SBP238:SBP239"/>
    <mergeCell ref="SBQ238:SBQ239"/>
    <mergeCell ref="SBR238:SBR239"/>
    <mergeCell ref="SBS238:SBS239"/>
    <mergeCell ref="SBT238:SBT239"/>
    <mergeCell ref="SBU238:SBU239"/>
    <mergeCell ref="SDD238:SDD239"/>
    <mergeCell ref="SDE238:SDE239"/>
    <mergeCell ref="SDF238:SDF239"/>
    <mergeCell ref="SDG238:SDG239"/>
    <mergeCell ref="SDH238:SDH239"/>
    <mergeCell ref="SDI238:SDI239"/>
    <mergeCell ref="SDJ238:SDJ239"/>
    <mergeCell ref="SDK238:SDK239"/>
    <mergeCell ref="SDL238:SDL239"/>
    <mergeCell ref="SDM238:SDM239"/>
    <mergeCell ref="SDN238:SDN239"/>
    <mergeCell ref="SDO238:SDO239"/>
    <mergeCell ref="SDP238:SDP239"/>
    <mergeCell ref="SDQ238:SDQ239"/>
    <mergeCell ref="SDR238:SDR239"/>
    <mergeCell ref="SDS238:SDS239"/>
    <mergeCell ref="SDT238:SDT239"/>
    <mergeCell ref="SCM238:SCM239"/>
    <mergeCell ref="SCN238:SCN239"/>
    <mergeCell ref="SCO238:SCO239"/>
    <mergeCell ref="SCP238:SCP239"/>
    <mergeCell ref="SCQ238:SCQ239"/>
    <mergeCell ref="SCR238:SCR239"/>
    <mergeCell ref="SCS238:SCS239"/>
    <mergeCell ref="SCT238:SCT239"/>
    <mergeCell ref="SCU238:SCU239"/>
    <mergeCell ref="SCV238:SCV239"/>
    <mergeCell ref="SCW238:SCW239"/>
    <mergeCell ref="SCX238:SCX239"/>
    <mergeCell ref="SCY238:SCY239"/>
    <mergeCell ref="SCZ238:SCZ239"/>
    <mergeCell ref="SDA238:SDA239"/>
    <mergeCell ref="SDB238:SDB239"/>
    <mergeCell ref="SDC238:SDC239"/>
    <mergeCell ref="SEL238:SEL239"/>
    <mergeCell ref="SEM238:SEM239"/>
    <mergeCell ref="SEN238:SEN239"/>
    <mergeCell ref="SEO238:SEO239"/>
    <mergeCell ref="SEP238:SEP239"/>
    <mergeCell ref="SEQ238:SEQ239"/>
    <mergeCell ref="SER238:SER239"/>
    <mergeCell ref="SES238:SES239"/>
    <mergeCell ref="SET238:SET239"/>
    <mergeCell ref="SEU238:SEU239"/>
    <mergeCell ref="SEV238:SEV239"/>
    <mergeCell ref="SEW238:SEW239"/>
    <mergeCell ref="SEX238:SEX239"/>
    <mergeCell ref="SEY238:SEY239"/>
    <mergeCell ref="SEZ238:SEZ239"/>
    <mergeCell ref="SFA238:SFA239"/>
    <mergeCell ref="SFB238:SFB239"/>
    <mergeCell ref="SDU238:SDU239"/>
    <mergeCell ref="SDV238:SDV239"/>
    <mergeCell ref="SDW238:SDW239"/>
    <mergeCell ref="SDX238:SDX239"/>
    <mergeCell ref="SDY238:SDY239"/>
    <mergeCell ref="SDZ238:SDZ239"/>
    <mergeCell ref="SEA238:SEA239"/>
    <mergeCell ref="SEB238:SEB239"/>
    <mergeCell ref="SEC238:SEC239"/>
    <mergeCell ref="SED238:SED239"/>
    <mergeCell ref="SEE238:SEE239"/>
    <mergeCell ref="SEF238:SEF239"/>
    <mergeCell ref="SEG238:SEG239"/>
    <mergeCell ref="SEH238:SEH239"/>
    <mergeCell ref="SEI238:SEI239"/>
    <mergeCell ref="SEJ238:SEJ239"/>
    <mergeCell ref="SEK238:SEK239"/>
    <mergeCell ref="SFT238:SFT239"/>
    <mergeCell ref="SFU238:SFU239"/>
    <mergeCell ref="SFV238:SFV239"/>
    <mergeCell ref="SFW238:SFW239"/>
    <mergeCell ref="SFX238:SFX239"/>
    <mergeCell ref="SFY238:SFY239"/>
    <mergeCell ref="SFZ238:SFZ239"/>
    <mergeCell ref="SGA238:SGA239"/>
    <mergeCell ref="SGB238:SGB239"/>
    <mergeCell ref="SGC238:SGC239"/>
    <mergeCell ref="SGD238:SGD239"/>
    <mergeCell ref="SGE238:SGE239"/>
    <mergeCell ref="SGF238:SGF239"/>
    <mergeCell ref="SGG238:SGG239"/>
    <mergeCell ref="SGH238:SGH239"/>
    <mergeCell ref="SGI238:SGI239"/>
    <mergeCell ref="SGJ238:SGJ239"/>
    <mergeCell ref="SFC238:SFC239"/>
    <mergeCell ref="SFD238:SFD239"/>
    <mergeCell ref="SFE238:SFE239"/>
    <mergeCell ref="SFF238:SFF239"/>
    <mergeCell ref="SFG238:SFG239"/>
    <mergeCell ref="SFH238:SFH239"/>
    <mergeCell ref="SFI238:SFI239"/>
    <mergeCell ref="SFJ238:SFJ239"/>
    <mergeCell ref="SFK238:SFK239"/>
    <mergeCell ref="SFL238:SFL239"/>
    <mergeCell ref="SFM238:SFM239"/>
    <mergeCell ref="SFN238:SFN239"/>
    <mergeCell ref="SFO238:SFO239"/>
    <mergeCell ref="SFP238:SFP239"/>
    <mergeCell ref="SFQ238:SFQ239"/>
    <mergeCell ref="SFR238:SFR239"/>
    <mergeCell ref="SFS238:SFS239"/>
    <mergeCell ref="SHB238:SHB239"/>
    <mergeCell ref="SHC238:SHC239"/>
    <mergeCell ref="SHD238:SHD239"/>
    <mergeCell ref="SHE238:SHE239"/>
    <mergeCell ref="SHF238:SHF239"/>
    <mergeCell ref="SHG238:SHG239"/>
    <mergeCell ref="SHH238:SHH239"/>
    <mergeCell ref="SHI238:SHI239"/>
    <mergeCell ref="SHJ238:SHJ239"/>
    <mergeCell ref="SHK238:SHK239"/>
    <mergeCell ref="SHL238:SHL239"/>
    <mergeCell ref="SHM238:SHM239"/>
    <mergeCell ref="SHN238:SHN239"/>
    <mergeCell ref="SHO238:SHO239"/>
    <mergeCell ref="SHP238:SHP239"/>
    <mergeCell ref="SHQ238:SHQ239"/>
    <mergeCell ref="SHR238:SHR239"/>
    <mergeCell ref="SGK238:SGK239"/>
    <mergeCell ref="SGL238:SGL239"/>
    <mergeCell ref="SGM238:SGM239"/>
    <mergeCell ref="SGN238:SGN239"/>
    <mergeCell ref="SGO238:SGO239"/>
    <mergeCell ref="SGP238:SGP239"/>
    <mergeCell ref="SGQ238:SGQ239"/>
    <mergeCell ref="SGR238:SGR239"/>
    <mergeCell ref="SGS238:SGS239"/>
    <mergeCell ref="SGT238:SGT239"/>
    <mergeCell ref="SGU238:SGU239"/>
    <mergeCell ref="SGV238:SGV239"/>
    <mergeCell ref="SGW238:SGW239"/>
    <mergeCell ref="SGX238:SGX239"/>
    <mergeCell ref="SGY238:SGY239"/>
    <mergeCell ref="SGZ238:SGZ239"/>
    <mergeCell ref="SHA238:SHA239"/>
    <mergeCell ref="SIJ238:SIJ239"/>
    <mergeCell ref="SIK238:SIK239"/>
    <mergeCell ref="SIL238:SIL239"/>
    <mergeCell ref="SIM238:SIM239"/>
    <mergeCell ref="SIN238:SIN239"/>
    <mergeCell ref="SIO238:SIO239"/>
    <mergeCell ref="SIP238:SIP239"/>
    <mergeCell ref="SIQ238:SIQ239"/>
    <mergeCell ref="SIR238:SIR239"/>
    <mergeCell ref="SIS238:SIS239"/>
    <mergeCell ref="SIT238:SIT239"/>
    <mergeCell ref="SIU238:SIU239"/>
    <mergeCell ref="SIV238:SIV239"/>
    <mergeCell ref="SIW238:SIW239"/>
    <mergeCell ref="SIX238:SIX239"/>
    <mergeCell ref="SIY238:SIY239"/>
    <mergeCell ref="SIZ238:SIZ239"/>
    <mergeCell ref="SHS238:SHS239"/>
    <mergeCell ref="SHT238:SHT239"/>
    <mergeCell ref="SHU238:SHU239"/>
    <mergeCell ref="SHV238:SHV239"/>
    <mergeCell ref="SHW238:SHW239"/>
    <mergeCell ref="SHX238:SHX239"/>
    <mergeCell ref="SHY238:SHY239"/>
    <mergeCell ref="SHZ238:SHZ239"/>
    <mergeCell ref="SIA238:SIA239"/>
    <mergeCell ref="SIB238:SIB239"/>
    <mergeCell ref="SIC238:SIC239"/>
    <mergeCell ref="SID238:SID239"/>
    <mergeCell ref="SIE238:SIE239"/>
    <mergeCell ref="SIF238:SIF239"/>
    <mergeCell ref="SIG238:SIG239"/>
    <mergeCell ref="SIH238:SIH239"/>
    <mergeCell ref="SII238:SII239"/>
    <mergeCell ref="SJR238:SJR239"/>
    <mergeCell ref="SJS238:SJS239"/>
    <mergeCell ref="SJT238:SJT239"/>
    <mergeCell ref="SJU238:SJU239"/>
    <mergeCell ref="SJV238:SJV239"/>
    <mergeCell ref="SJW238:SJW239"/>
    <mergeCell ref="SJX238:SJX239"/>
    <mergeCell ref="SJY238:SJY239"/>
    <mergeCell ref="SJZ238:SJZ239"/>
    <mergeCell ref="SKA238:SKA239"/>
    <mergeCell ref="SKB238:SKB239"/>
    <mergeCell ref="SKC238:SKC239"/>
    <mergeCell ref="SKD238:SKD239"/>
    <mergeCell ref="SKE238:SKE239"/>
    <mergeCell ref="SKF238:SKF239"/>
    <mergeCell ref="SKG238:SKG239"/>
    <mergeCell ref="SKH238:SKH239"/>
    <mergeCell ref="SJA238:SJA239"/>
    <mergeCell ref="SJB238:SJB239"/>
    <mergeCell ref="SJC238:SJC239"/>
    <mergeCell ref="SJD238:SJD239"/>
    <mergeCell ref="SJE238:SJE239"/>
    <mergeCell ref="SJF238:SJF239"/>
    <mergeCell ref="SJG238:SJG239"/>
    <mergeCell ref="SJH238:SJH239"/>
    <mergeCell ref="SJI238:SJI239"/>
    <mergeCell ref="SJJ238:SJJ239"/>
    <mergeCell ref="SJK238:SJK239"/>
    <mergeCell ref="SJL238:SJL239"/>
    <mergeCell ref="SJM238:SJM239"/>
    <mergeCell ref="SJN238:SJN239"/>
    <mergeCell ref="SJO238:SJO239"/>
    <mergeCell ref="SJP238:SJP239"/>
    <mergeCell ref="SJQ238:SJQ239"/>
    <mergeCell ref="SKZ238:SKZ239"/>
    <mergeCell ref="SLA238:SLA239"/>
    <mergeCell ref="SLB238:SLB239"/>
    <mergeCell ref="SLC238:SLC239"/>
    <mergeCell ref="SLD238:SLD239"/>
    <mergeCell ref="SLE238:SLE239"/>
    <mergeCell ref="SLF238:SLF239"/>
    <mergeCell ref="SLG238:SLG239"/>
    <mergeCell ref="SLH238:SLH239"/>
    <mergeCell ref="SLI238:SLI239"/>
    <mergeCell ref="SLJ238:SLJ239"/>
    <mergeCell ref="SLK238:SLK239"/>
    <mergeCell ref="SLL238:SLL239"/>
    <mergeCell ref="SLM238:SLM239"/>
    <mergeCell ref="SLN238:SLN239"/>
    <mergeCell ref="SLO238:SLO239"/>
    <mergeCell ref="SLP238:SLP239"/>
    <mergeCell ref="SKI238:SKI239"/>
    <mergeCell ref="SKJ238:SKJ239"/>
    <mergeCell ref="SKK238:SKK239"/>
    <mergeCell ref="SKL238:SKL239"/>
    <mergeCell ref="SKM238:SKM239"/>
    <mergeCell ref="SKN238:SKN239"/>
    <mergeCell ref="SKO238:SKO239"/>
    <mergeCell ref="SKP238:SKP239"/>
    <mergeCell ref="SKQ238:SKQ239"/>
    <mergeCell ref="SKR238:SKR239"/>
    <mergeCell ref="SKS238:SKS239"/>
    <mergeCell ref="SKT238:SKT239"/>
    <mergeCell ref="SKU238:SKU239"/>
    <mergeCell ref="SKV238:SKV239"/>
    <mergeCell ref="SKW238:SKW239"/>
    <mergeCell ref="SKX238:SKX239"/>
    <mergeCell ref="SKY238:SKY239"/>
    <mergeCell ref="SMH238:SMH239"/>
    <mergeCell ref="SMI238:SMI239"/>
    <mergeCell ref="SMJ238:SMJ239"/>
    <mergeCell ref="SMK238:SMK239"/>
    <mergeCell ref="SML238:SML239"/>
    <mergeCell ref="SMM238:SMM239"/>
    <mergeCell ref="SMN238:SMN239"/>
    <mergeCell ref="SMO238:SMO239"/>
    <mergeCell ref="SMP238:SMP239"/>
    <mergeCell ref="SMQ238:SMQ239"/>
    <mergeCell ref="SMR238:SMR239"/>
    <mergeCell ref="SMS238:SMS239"/>
    <mergeCell ref="SMT238:SMT239"/>
    <mergeCell ref="SMU238:SMU239"/>
    <mergeCell ref="SMV238:SMV239"/>
    <mergeCell ref="SMW238:SMW239"/>
    <mergeCell ref="SMX238:SMX239"/>
    <mergeCell ref="SLQ238:SLQ239"/>
    <mergeCell ref="SLR238:SLR239"/>
    <mergeCell ref="SLS238:SLS239"/>
    <mergeCell ref="SLT238:SLT239"/>
    <mergeCell ref="SLU238:SLU239"/>
    <mergeCell ref="SLV238:SLV239"/>
    <mergeCell ref="SLW238:SLW239"/>
    <mergeCell ref="SLX238:SLX239"/>
    <mergeCell ref="SLY238:SLY239"/>
    <mergeCell ref="SLZ238:SLZ239"/>
    <mergeCell ref="SMA238:SMA239"/>
    <mergeCell ref="SMB238:SMB239"/>
    <mergeCell ref="SMC238:SMC239"/>
    <mergeCell ref="SMD238:SMD239"/>
    <mergeCell ref="SME238:SME239"/>
    <mergeCell ref="SMF238:SMF239"/>
    <mergeCell ref="SMG238:SMG239"/>
    <mergeCell ref="SNP238:SNP239"/>
    <mergeCell ref="SNQ238:SNQ239"/>
    <mergeCell ref="SNR238:SNR239"/>
    <mergeCell ref="SNS238:SNS239"/>
    <mergeCell ref="SNT238:SNT239"/>
    <mergeCell ref="SNU238:SNU239"/>
    <mergeCell ref="SNV238:SNV239"/>
    <mergeCell ref="SNW238:SNW239"/>
    <mergeCell ref="SNX238:SNX239"/>
    <mergeCell ref="SNY238:SNY239"/>
    <mergeCell ref="SNZ238:SNZ239"/>
    <mergeCell ref="SOA238:SOA239"/>
    <mergeCell ref="SOB238:SOB239"/>
    <mergeCell ref="SOC238:SOC239"/>
    <mergeCell ref="SOD238:SOD239"/>
    <mergeCell ref="SOE238:SOE239"/>
    <mergeCell ref="SOF238:SOF239"/>
    <mergeCell ref="SMY238:SMY239"/>
    <mergeCell ref="SMZ238:SMZ239"/>
    <mergeCell ref="SNA238:SNA239"/>
    <mergeCell ref="SNB238:SNB239"/>
    <mergeCell ref="SNC238:SNC239"/>
    <mergeCell ref="SND238:SND239"/>
    <mergeCell ref="SNE238:SNE239"/>
    <mergeCell ref="SNF238:SNF239"/>
    <mergeCell ref="SNG238:SNG239"/>
    <mergeCell ref="SNH238:SNH239"/>
    <mergeCell ref="SNI238:SNI239"/>
    <mergeCell ref="SNJ238:SNJ239"/>
    <mergeCell ref="SNK238:SNK239"/>
    <mergeCell ref="SNL238:SNL239"/>
    <mergeCell ref="SNM238:SNM239"/>
    <mergeCell ref="SNN238:SNN239"/>
    <mergeCell ref="SNO238:SNO239"/>
    <mergeCell ref="SOX238:SOX239"/>
    <mergeCell ref="SOY238:SOY239"/>
    <mergeCell ref="SOZ238:SOZ239"/>
    <mergeCell ref="SPA238:SPA239"/>
    <mergeCell ref="SPB238:SPB239"/>
    <mergeCell ref="SPC238:SPC239"/>
    <mergeCell ref="SPD238:SPD239"/>
    <mergeCell ref="SPE238:SPE239"/>
    <mergeCell ref="SPF238:SPF239"/>
    <mergeCell ref="SPG238:SPG239"/>
    <mergeCell ref="SPH238:SPH239"/>
    <mergeCell ref="SPI238:SPI239"/>
    <mergeCell ref="SPJ238:SPJ239"/>
    <mergeCell ref="SPK238:SPK239"/>
    <mergeCell ref="SPL238:SPL239"/>
    <mergeCell ref="SPM238:SPM239"/>
    <mergeCell ref="SPN238:SPN239"/>
    <mergeCell ref="SOG238:SOG239"/>
    <mergeCell ref="SOH238:SOH239"/>
    <mergeCell ref="SOI238:SOI239"/>
    <mergeCell ref="SOJ238:SOJ239"/>
    <mergeCell ref="SOK238:SOK239"/>
    <mergeCell ref="SOL238:SOL239"/>
    <mergeCell ref="SOM238:SOM239"/>
    <mergeCell ref="SON238:SON239"/>
    <mergeCell ref="SOO238:SOO239"/>
    <mergeCell ref="SOP238:SOP239"/>
    <mergeCell ref="SOQ238:SOQ239"/>
    <mergeCell ref="SOR238:SOR239"/>
    <mergeCell ref="SOS238:SOS239"/>
    <mergeCell ref="SOT238:SOT239"/>
    <mergeCell ref="SOU238:SOU239"/>
    <mergeCell ref="SOV238:SOV239"/>
    <mergeCell ref="SOW238:SOW239"/>
    <mergeCell ref="SQF238:SQF239"/>
    <mergeCell ref="SQG238:SQG239"/>
    <mergeCell ref="SQH238:SQH239"/>
    <mergeCell ref="SQI238:SQI239"/>
    <mergeCell ref="SQJ238:SQJ239"/>
    <mergeCell ref="SQK238:SQK239"/>
    <mergeCell ref="SQL238:SQL239"/>
    <mergeCell ref="SQM238:SQM239"/>
    <mergeCell ref="SQN238:SQN239"/>
    <mergeCell ref="SQO238:SQO239"/>
    <mergeCell ref="SQP238:SQP239"/>
    <mergeCell ref="SQQ238:SQQ239"/>
    <mergeCell ref="SQR238:SQR239"/>
    <mergeCell ref="SQS238:SQS239"/>
    <mergeCell ref="SQT238:SQT239"/>
    <mergeCell ref="SQU238:SQU239"/>
    <mergeCell ref="SQV238:SQV239"/>
    <mergeCell ref="SPO238:SPO239"/>
    <mergeCell ref="SPP238:SPP239"/>
    <mergeCell ref="SPQ238:SPQ239"/>
    <mergeCell ref="SPR238:SPR239"/>
    <mergeCell ref="SPS238:SPS239"/>
    <mergeCell ref="SPT238:SPT239"/>
    <mergeCell ref="SPU238:SPU239"/>
    <mergeCell ref="SPV238:SPV239"/>
    <mergeCell ref="SPW238:SPW239"/>
    <mergeCell ref="SPX238:SPX239"/>
    <mergeCell ref="SPY238:SPY239"/>
    <mergeCell ref="SPZ238:SPZ239"/>
    <mergeCell ref="SQA238:SQA239"/>
    <mergeCell ref="SQB238:SQB239"/>
    <mergeCell ref="SQC238:SQC239"/>
    <mergeCell ref="SQD238:SQD239"/>
    <mergeCell ref="SQE238:SQE239"/>
    <mergeCell ref="SRN238:SRN239"/>
    <mergeCell ref="SRO238:SRO239"/>
    <mergeCell ref="SRP238:SRP239"/>
    <mergeCell ref="SRQ238:SRQ239"/>
    <mergeCell ref="SRR238:SRR239"/>
    <mergeCell ref="SRS238:SRS239"/>
    <mergeCell ref="SRT238:SRT239"/>
    <mergeCell ref="SRU238:SRU239"/>
    <mergeCell ref="SRV238:SRV239"/>
    <mergeCell ref="SRW238:SRW239"/>
    <mergeCell ref="SRX238:SRX239"/>
    <mergeCell ref="SRY238:SRY239"/>
    <mergeCell ref="SRZ238:SRZ239"/>
    <mergeCell ref="SSA238:SSA239"/>
    <mergeCell ref="SSB238:SSB239"/>
    <mergeCell ref="SSC238:SSC239"/>
    <mergeCell ref="SSD238:SSD239"/>
    <mergeCell ref="SQW238:SQW239"/>
    <mergeCell ref="SQX238:SQX239"/>
    <mergeCell ref="SQY238:SQY239"/>
    <mergeCell ref="SQZ238:SQZ239"/>
    <mergeCell ref="SRA238:SRA239"/>
    <mergeCell ref="SRB238:SRB239"/>
    <mergeCell ref="SRC238:SRC239"/>
    <mergeCell ref="SRD238:SRD239"/>
    <mergeCell ref="SRE238:SRE239"/>
    <mergeCell ref="SRF238:SRF239"/>
    <mergeCell ref="SRG238:SRG239"/>
    <mergeCell ref="SRH238:SRH239"/>
    <mergeCell ref="SRI238:SRI239"/>
    <mergeCell ref="SRJ238:SRJ239"/>
    <mergeCell ref="SRK238:SRK239"/>
    <mergeCell ref="SRL238:SRL239"/>
    <mergeCell ref="SRM238:SRM239"/>
    <mergeCell ref="SSV238:SSV239"/>
    <mergeCell ref="SSW238:SSW239"/>
    <mergeCell ref="SSX238:SSX239"/>
    <mergeCell ref="SSY238:SSY239"/>
    <mergeCell ref="SSZ238:SSZ239"/>
    <mergeCell ref="STA238:STA239"/>
    <mergeCell ref="STB238:STB239"/>
    <mergeCell ref="STC238:STC239"/>
    <mergeCell ref="STD238:STD239"/>
    <mergeCell ref="STE238:STE239"/>
    <mergeCell ref="STF238:STF239"/>
    <mergeCell ref="STG238:STG239"/>
    <mergeCell ref="STH238:STH239"/>
    <mergeCell ref="STI238:STI239"/>
    <mergeCell ref="STJ238:STJ239"/>
    <mergeCell ref="STK238:STK239"/>
    <mergeCell ref="STL238:STL239"/>
    <mergeCell ref="SSE238:SSE239"/>
    <mergeCell ref="SSF238:SSF239"/>
    <mergeCell ref="SSG238:SSG239"/>
    <mergeCell ref="SSH238:SSH239"/>
    <mergeCell ref="SSI238:SSI239"/>
    <mergeCell ref="SSJ238:SSJ239"/>
    <mergeCell ref="SSK238:SSK239"/>
    <mergeCell ref="SSL238:SSL239"/>
    <mergeCell ref="SSM238:SSM239"/>
    <mergeCell ref="SSN238:SSN239"/>
    <mergeCell ref="SSO238:SSO239"/>
    <mergeCell ref="SSP238:SSP239"/>
    <mergeCell ref="SSQ238:SSQ239"/>
    <mergeCell ref="SSR238:SSR239"/>
    <mergeCell ref="SSS238:SSS239"/>
    <mergeCell ref="SST238:SST239"/>
    <mergeCell ref="SSU238:SSU239"/>
    <mergeCell ref="SUD238:SUD239"/>
    <mergeCell ref="SUE238:SUE239"/>
    <mergeCell ref="SUF238:SUF239"/>
    <mergeCell ref="SUG238:SUG239"/>
    <mergeCell ref="SUH238:SUH239"/>
    <mergeCell ref="SUI238:SUI239"/>
    <mergeCell ref="SUJ238:SUJ239"/>
    <mergeCell ref="SUK238:SUK239"/>
    <mergeCell ref="SUL238:SUL239"/>
    <mergeCell ref="SUM238:SUM239"/>
    <mergeCell ref="SUN238:SUN239"/>
    <mergeCell ref="SUO238:SUO239"/>
    <mergeCell ref="SUP238:SUP239"/>
    <mergeCell ref="SUQ238:SUQ239"/>
    <mergeCell ref="SUR238:SUR239"/>
    <mergeCell ref="SUS238:SUS239"/>
    <mergeCell ref="SUT238:SUT239"/>
    <mergeCell ref="STM238:STM239"/>
    <mergeCell ref="STN238:STN239"/>
    <mergeCell ref="STO238:STO239"/>
    <mergeCell ref="STP238:STP239"/>
    <mergeCell ref="STQ238:STQ239"/>
    <mergeCell ref="STR238:STR239"/>
    <mergeCell ref="STS238:STS239"/>
    <mergeCell ref="STT238:STT239"/>
    <mergeCell ref="STU238:STU239"/>
    <mergeCell ref="STV238:STV239"/>
    <mergeCell ref="STW238:STW239"/>
    <mergeCell ref="STX238:STX239"/>
    <mergeCell ref="STY238:STY239"/>
    <mergeCell ref="STZ238:STZ239"/>
    <mergeCell ref="SUA238:SUA239"/>
    <mergeCell ref="SUB238:SUB239"/>
    <mergeCell ref="SUC238:SUC239"/>
    <mergeCell ref="SVL238:SVL239"/>
    <mergeCell ref="SVM238:SVM239"/>
    <mergeCell ref="SVN238:SVN239"/>
    <mergeCell ref="SVO238:SVO239"/>
    <mergeCell ref="SVP238:SVP239"/>
    <mergeCell ref="SVQ238:SVQ239"/>
    <mergeCell ref="SVR238:SVR239"/>
    <mergeCell ref="SVS238:SVS239"/>
    <mergeCell ref="SVT238:SVT239"/>
    <mergeCell ref="SVU238:SVU239"/>
    <mergeCell ref="SVV238:SVV239"/>
    <mergeCell ref="SVW238:SVW239"/>
    <mergeCell ref="SVX238:SVX239"/>
    <mergeCell ref="SVY238:SVY239"/>
    <mergeCell ref="SVZ238:SVZ239"/>
    <mergeCell ref="SWA238:SWA239"/>
    <mergeCell ref="SWB238:SWB239"/>
    <mergeCell ref="SUU238:SUU239"/>
    <mergeCell ref="SUV238:SUV239"/>
    <mergeCell ref="SUW238:SUW239"/>
    <mergeCell ref="SUX238:SUX239"/>
    <mergeCell ref="SUY238:SUY239"/>
    <mergeCell ref="SUZ238:SUZ239"/>
    <mergeCell ref="SVA238:SVA239"/>
    <mergeCell ref="SVB238:SVB239"/>
    <mergeCell ref="SVC238:SVC239"/>
    <mergeCell ref="SVD238:SVD239"/>
    <mergeCell ref="SVE238:SVE239"/>
    <mergeCell ref="SVF238:SVF239"/>
    <mergeCell ref="SVG238:SVG239"/>
    <mergeCell ref="SVH238:SVH239"/>
    <mergeCell ref="SVI238:SVI239"/>
    <mergeCell ref="SVJ238:SVJ239"/>
    <mergeCell ref="SVK238:SVK239"/>
    <mergeCell ref="SWT238:SWT239"/>
    <mergeCell ref="SWU238:SWU239"/>
    <mergeCell ref="SWV238:SWV239"/>
    <mergeCell ref="SWW238:SWW239"/>
    <mergeCell ref="SWX238:SWX239"/>
    <mergeCell ref="SWY238:SWY239"/>
    <mergeCell ref="SWZ238:SWZ239"/>
    <mergeCell ref="SXA238:SXA239"/>
    <mergeCell ref="SXB238:SXB239"/>
    <mergeCell ref="SXC238:SXC239"/>
    <mergeCell ref="SXD238:SXD239"/>
    <mergeCell ref="SXE238:SXE239"/>
    <mergeCell ref="SXF238:SXF239"/>
    <mergeCell ref="SXG238:SXG239"/>
    <mergeCell ref="SXH238:SXH239"/>
    <mergeCell ref="SXI238:SXI239"/>
    <mergeCell ref="SXJ238:SXJ239"/>
    <mergeCell ref="SWC238:SWC239"/>
    <mergeCell ref="SWD238:SWD239"/>
    <mergeCell ref="SWE238:SWE239"/>
    <mergeCell ref="SWF238:SWF239"/>
    <mergeCell ref="SWG238:SWG239"/>
    <mergeCell ref="SWH238:SWH239"/>
    <mergeCell ref="SWI238:SWI239"/>
    <mergeCell ref="SWJ238:SWJ239"/>
    <mergeCell ref="SWK238:SWK239"/>
    <mergeCell ref="SWL238:SWL239"/>
    <mergeCell ref="SWM238:SWM239"/>
    <mergeCell ref="SWN238:SWN239"/>
    <mergeCell ref="SWO238:SWO239"/>
    <mergeCell ref="SWP238:SWP239"/>
    <mergeCell ref="SWQ238:SWQ239"/>
    <mergeCell ref="SWR238:SWR239"/>
    <mergeCell ref="SWS238:SWS239"/>
    <mergeCell ref="SYB238:SYB239"/>
    <mergeCell ref="SYC238:SYC239"/>
    <mergeCell ref="SYD238:SYD239"/>
    <mergeCell ref="SYE238:SYE239"/>
    <mergeCell ref="SYF238:SYF239"/>
    <mergeCell ref="SYG238:SYG239"/>
    <mergeCell ref="SYH238:SYH239"/>
    <mergeCell ref="SYI238:SYI239"/>
    <mergeCell ref="SYJ238:SYJ239"/>
    <mergeCell ref="SYK238:SYK239"/>
    <mergeCell ref="SYL238:SYL239"/>
    <mergeCell ref="SYM238:SYM239"/>
    <mergeCell ref="SYN238:SYN239"/>
    <mergeCell ref="SYO238:SYO239"/>
    <mergeCell ref="SYP238:SYP239"/>
    <mergeCell ref="SYQ238:SYQ239"/>
    <mergeCell ref="SYR238:SYR239"/>
    <mergeCell ref="SXK238:SXK239"/>
    <mergeCell ref="SXL238:SXL239"/>
    <mergeCell ref="SXM238:SXM239"/>
    <mergeCell ref="SXN238:SXN239"/>
    <mergeCell ref="SXO238:SXO239"/>
    <mergeCell ref="SXP238:SXP239"/>
    <mergeCell ref="SXQ238:SXQ239"/>
    <mergeCell ref="SXR238:SXR239"/>
    <mergeCell ref="SXS238:SXS239"/>
    <mergeCell ref="SXT238:SXT239"/>
    <mergeCell ref="SXU238:SXU239"/>
    <mergeCell ref="SXV238:SXV239"/>
    <mergeCell ref="SXW238:SXW239"/>
    <mergeCell ref="SXX238:SXX239"/>
    <mergeCell ref="SXY238:SXY239"/>
    <mergeCell ref="SXZ238:SXZ239"/>
    <mergeCell ref="SYA238:SYA239"/>
    <mergeCell ref="SZJ238:SZJ239"/>
    <mergeCell ref="SZK238:SZK239"/>
    <mergeCell ref="SZL238:SZL239"/>
    <mergeCell ref="SZM238:SZM239"/>
    <mergeCell ref="SZN238:SZN239"/>
    <mergeCell ref="SZO238:SZO239"/>
    <mergeCell ref="SZP238:SZP239"/>
    <mergeCell ref="SZQ238:SZQ239"/>
    <mergeCell ref="SZR238:SZR239"/>
    <mergeCell ref="SZS238:SZS239"/>
    <mergeCell ref="SZT238:SZT239"/>
    <mergeCell ref="SZU238:SZU239"/>
    <mergeCell ref="SZV238:SZV239"/>
    <mergeCell ref="SZW238:SZW239"/>
    <mergeCell ref="SZX238:SZX239"/>
    <mergeCell ref="SZY238:SZY239"/>
    <mergeCell ref="SZZ238:SZZ239"/>
    <mergeCell ref="SYS238:SYS239"/>
    <mergeCell ref="SYT238:SYT239"/>
    <mergeCell ref="SYU238:SYU239"/>
    <mergeCell ref="SYV238:SYV239"/>
    <mergeCell ref="SYW238:SYW239"/>
    <mergeCell ref="SYX238:SYX239"/>
    <mergeCell ref="SYY238:SYY239"/>
    <mergeCell ref="SYZ238:SYZ239"/>
    <mergeCell ref="SZA238:SZA239"/>
    <mergeCell ref="SZB238:SZB239"/>
    <mergeCell ref="SZC238:SZC239"/>
    <mergeCell ref="SZD238:SZD239"/>
    <mergeCell ref="SZE238:SZE239"/>
    <mergeCell ref="SZF238:SZF239"/>
    <mergeCell ref="SZG238:SZG239"/>
    <mergeCell ref="SZH238:SZH239"/>
    <mergeCell ref="SZI238:SZI239"/>
    <mergeCell ref="TAR238:TAR239"/>
    <mergeCell ref="TAS238:TAS239"/>
    <mergeCell ref="TAT238:TAT239"/>
    <mergeCell ref="TAU238:TAU239"/>
    <mergeCell ref="TAV238:TAV239"/>
    <mergeCell ref="TAW238:TAW239"/>
    <mergeCell ref="TAX238:TAX239"/>
    <mergeCell ref="TAY238:TAY239"/>
    <mergeCell ref="TAZ238:TAZ239"/>
    <mergeCell ref="TBA238:TBA239"/>
    <mergeCell ref="TBB238:TBB239"/>
    <mergeCell ref="TBC238:TBC239"/>
    <mergeCell ref="TBD238:TBD239"/>
    <mergeCell ref="TBE238:TBE239"/>
    <mergeCell ref="TBF238:TBF239"/>
    <mergeCell ref="TBG238:TBG239"/>
    <mergeCell ref="TBH238:TBH239"/>
    <mergeCell ref="TAA238:TAA239"/>
    <mergeCell ref="TAB238:TAB239"/>
    <mergeCell ref="TAC238:TAC239"/>
    <mergeCell ref="TAD238:TAD239"/>
    <mergeCell ref="TAE238:TAE239"/>
    <mergeCell ref="TAF238:TAF239"/>
    <mergeCell ref="TAG238:TAG239"/>
    <mergeCell ref="TAH238:TAH239"/>
    <mergeCell ref="TAI238:TAI239"/>
    <mergeCell ref="TAJ238:TAJ239"/>
    <mergeCell ref="TAK238:TAK239"/>
    <mergeCell ref="TAL238:TAL239"/>
    <mergeCell ref="TAM238:TAM239"/>
    <mergeCell ref="TAN238:TAN239"/>
    <mergeCell ref="TAO238:TAO239"/>
    <mergeCell ref="TAP238:TAP239"/>
    <mergeCell ref="TAQ238:TAQ239"/>
    <mergeCell ref="TBZ238:TBZ239"/>
    <mergeCell ref="TCA238:TCA239"/>
    <mergeCell ref="TCB238:TCB239"/>
    <mergeCell ref="TCC238:TCC239"/>
    <mergeCell ref="TCD238:TCD239"/>
    <mergeCell ref="TCE238:TCE239"/>
    <mergeCell ref="TCF238:TCF239"/>
    <mergeCell ref="TCG238:TCG239"/>
    <mergeCell ref="TCH238:TCH239"/>
    <mergeCell ref="TCI238:TCI239"/>
    <mergeCell ref="TCJ238:TCJ239"/>
    <mergeCell ref="TCK238:TCK239"/>
    <mergeCell ref="TCL238:TCL239"/>
    <mergeCell ref="TCM238:TCM239"/>
    <mergeCell ref="TCN238:TCN239"/>
    <mergeCell ref="TCO238:TCO239"/>
    <mergeCell ref="TCP238:TCP239"/>
    <mergeCell ref="TBI238:TBI239"/>
    <mergeCell ref="TBJ238:TBJ239"/>
    <mergeCell ref="TBK238:TBK239"/>
    <mergeCell ref="TBL238:TBL239"/>
    <mergeCell ref="TBM238:TBM239"/>
    <mergeCell ref="TBN238:TBN239"/>
    <mergeCell ref="TBO238:TBO239"/>
    <mergeCell ref="TBP238:TBP239"/>
    <mergeCell ref="TBQ238:TBQ239"/>
    <mergeCell ref="TBR238:TBR239"/>
    <mergeCell ref="TBS238:TBS239"/>
    <mergeCell ref="TBT238:TBT239"/>
    <mergeCell ref="TBU238:TBU239"/>
    <mergeCell ref="TBV238:TBV239"/>
    <mergeCell ref="TBW238:TBW239"/>
    <mergeCell ref="TBX238:TBX239"/>
    <mergeCell ref="TBY238:TBY239"/>
    <mergeCell ref="TDH238:TDH239"/>
    <mergeCell ref="TDI238:TDI239"/>
    <mergeCell ref="TDJ238:TDJ239"/>
    <mergeCell ref="TDK238:TDK239"/>
    <mergeCell ref="TDL238:TDL239"/>
    <mergeCell ref="TDM238:TDM239"/>
    <mergeCell ref="TDN238:TDN239"/>
    <mergeCell ref="TDO238:TDO239"/>
    <mergeCell ref="TDP238:TDP239"/>
    <mergeCell ref="TDQ238:TDQ239"/>
    <mergeCell ref="TDR238:TDR239"/>
    <mergeCell ref="TDS238:TDS239"/>
    <mergeCell ref="TDT238:TDT239"/>
    <mergeCell ref="TDU238:TDU239"/>
    <mergeCell ref="TDV238:TDV239"/>
    <mergeCell ref="TDW238:TDW239"/>
    <mergeCell ref="TDX238:TDX239"/>
    <mergeCell ref="TCQ238:TCQ239"/>
    <mergeCell ref="TCR238:TCR239"/>
    <mergeCell ref="TCS238:TCS239"/>
    <mergeCell ref="TCT238:TCT239"/>
    <mergeCell ref="TCU238:TCU239"/>
    <mergeCell ref="TCV238:TCV239"/>
    <mergeCell ref="TCW238:TCW239"/>
    <mergeCell ref="TCX238:TCX239"/>
    <mergeCell ref="TCY238:TCY239"/>
    <mergeCell ref="TCZ238:TCZ239"/>
    <mergeCell ref="TDA238:TDA239"/>
    <mergeCell ref="TDB238:TDB239"/>
    <mergeCell ref="TDC238:TDC239"/>
    <mergeCell ref="TDD238:TDD239"/>
    <mergeCell ref="TDE238:TDE239"/>
    <mergeCell ref="TDF238:TDF239"/>
    <mergeCell ref="TDG238:TDG239"/>
    <mergeCell ref="TEP238:TEP239"/>
    <mergeCell ref="TEQ238:TEQ239"/>
    <mergeCell ref="TER238:TER239"/>
    <mergeCell ref="TES238:TES239"/>
    <mergeCell ref="TET238:TET239"/>
    <mergeCell ref="TEU238:TEU239"/>
    <mergeCell ref="TEV238:TEV239"/>
    <mergeCell ref="TEW238:TEW239"/>
    <mergeCell ref="TEX238:TEX239"/>
    <mergeCell ref="TEY238:TEY239"/>
    <mergeCell ref="TEZ238:TEZ239"/>
    <mergeCell ref="TFA238:TFA239"/>
    <mergeCell ref="TFB238:TFB239"/>
    <mergeCell ref="TFC238:TFC239"/>
    <mergeCell ref="TFD238:TFD239"/>
    <mergeCell ref="TFE238:TFE239"/>
    <mergeCell ref="TFF238:TFF239"/>
    <mergeCell ref="TDY238:TDY239"/>
    <mergeCell ref="TDZ238:TDZ239"/>
    <mergeCell ref="TEA238:TEA239"/>
    <mergeCell ref="TEB238:TEB239"/>
    <mergeCell ref="TEC238:TEC239"/>
    <mergeCell ref="TED238:TED239"/>
    <mergeCell ref="TEE238:TEE239"/>
    <mergeCell ref="TEF238:TEF239"/>
    <mergeCell ref="TEG238:TEG239"/>
    <mergeCell ref="TEH238:TEH239"/>
    <mergeCell ref="TEI238:TEI239"/>
    <mergeCell ref="TEJ238:TEJ239"/>
    <mergeCell ref="TEK238:TEK239"/>
    <mergeCell ref="TEL238:TEL239"/>
    <mergeCell ref="TEM238:TEM239"/>
    <mergeCell ref="TEN238:TEN239"/>
    <mergeCell ref="TEO238:TEO239"/>
    <mergeCell ref="TFX238:TFX239"/>
    <mergeCell ref="TFY238:TFY239"/>
    <mergeCell ref="TFZ238:TFZ239"/>
    <mergeCell ref="TGA238:TGA239"/>
    <mergeCell ref="TGB238:TGB239"/>
    <mergeCell ref="TGC238:TGC239"/>
    <mergeCell ref="TGD238:TGD239"/>
    <mergeCell ref="TGE238:TGE239"/>
    <mergeCell ref="TGF238:TGF239"/>
    <mergeCell ref="TGG238:TGG239"/>
    <mergeCell ref="TGH238:TGH239"/>
    <mergeCell ref="TGI238:TGI239"/>
    <mergeCell ref="TGJ238:TGJ239"/>
    <mergeCell ref="TGK238:TGK239"/>
    <mergeCell ref="TGL238:TGL239"/>
    <mergeCell ref="TGM238:TGM239"/>
    <mergeCell ref="TGN238:TGN239"/>
    <mergeCell ref="TFG238:TFG239"/>
    <mergeCell ref="TFH238:TFH239"/>
    <mergeCell ref="TFI238:TFI239"/>
    <mergeCell ref="TFJ238:TFJ239"/>
    <mergeCell ref="TFK238:TFK239"/>
    <mergeCell ref="TFL238:TFL239"/>
    <mergeCell ref="TFM238:TFM239"/>
    <mergeCell ref="TFN238:TFN239"/>
    <mergeCell ref="TFO238:TFO239"/>
    <mergeCell ref="TFP238:TFP239"/>
    <mergeCell ref="TFQ238:TFQ239"/>
    <mergeCell ref="TFR238:TFR239"/>
    <mergeCell ref="TFS238:TFS239"/>
    <mergeCell ref="TFT238:TFT239"/>
    <mergeCell ref="TFU238:TFU239"/>
    <mergeCell ref="TFV238:TFV239"/>
    <mergeCell ref="TFW238:TFW239"/>
    <mergeCell ref="THF238:THF239"/>
    <mergeCell ref="THG238:THG239"/>
    <mergeCell ref="THH238:THH239"/>
    <mergeCell ref="THI238:THI239"/>
    <mergeCell ref="THJ238:THJ239"/>
    <mergeCell ref="THK238:THK239"/>
    <mergeCell ref="THL238:THL239"/>
    <mergeCell ref="THM238:THM239"/>
    <mergeCell ref="THN238:THN239"/>
    <mergeCell ref="THO238:THO239"/>
    <mergeCell ref="THP238:THP239"/>
    <mergeCell ref="THQ238:THQ239"/>
    <mergeCell ref="THR238:THR239"/>
    <mergeCell ref="THS238:THS239"/>
    <mergeCell ref="THT238:THT239"/>
    <mergeCell ref="THU238:THU239"/>
    <mergeCell ref="THV238:THV239"/>
    <mergeCell ref="TGO238:TGO239"/>
    <mergeCell ref="TGP238:TGP239"/>
    <mergeCell ref="TGQ238:TGQ239"/>
    <mergeCell ref="TGR238:TGR239"/>
    <mergeCell ref="TGS238:TGS239"/>
    <mergeCell ref="TGT238:TGT239"/>
    <mergeCell ref="TGU238:TGU239"/>
    <mergeCell ref="TGV238:TGV239"/>
    <mergeCell ref="TGW238:TGW239"/>
    <mergeCell ref="TGX238:TGX239"/>
    <mergeCell ref="TGY238:TGY239"/>
    <mergeCell ref="TGZ238:TGZ239"/>
    <mergeCell ref="THA238:THA239"/>
    <mergeCell ref="THB238:THB239"/>
    <mergeCell ref="THC238:THC239"/>
    <mergeCell ref="THD238:THD239"/>
    <mergeCell ref="THE238:THE239"/>
    <mergeCell ref="TIN238:TIN239"/>
    <mergeCell ref="TIO238:TIO239"/>
    <mergeCell ref="TIP238:TIP239"/>
    <mergeCell ref="TIQ238:TIQ239"/>
    <mergeCell ref="TIR238:TIR239"/>
    <mergeCell ref="TIS238:TIS239"/>
    <mergeCell ref="TIT238:TIT239"/>
    <mergeCell ref="TIU238:TIU239"/>
    <mergeCell ref="TIV238:TIV239"/>
    <mergeCell ref="TIW238:TIW239"/>
    <mergeCell ref="TIX238:TIX239"/>
    <mergeCell ref="TIY238:TIY239"/>
    <mergeCell ref="TIZ238:TIZ239"/>
    <mergeCell ref="TJA238:TJA239"/>
    <mergeCell ref="TJB238:TJB239"/>
    <mergeCell ref="TJC238:TJC239"/>
    <mergeCell ref="TJD238:TJD239"/>
    <mergeCell ref="THW238:THW239"/>
    <mergeCell ref="THX238:THX239"/>
    <mergeCell ref="THY238:THY239"/>
    <mergeCell ref="THZ238:THZ239"/>
    <mergeCell ref="TIA238:TIA239"/>
    <mergeCell ref="TIB238:TIB239"/>
    <mergeCell ref="TIC238:TIC239"/>
    <mergeCell ref="TID238:TID239"/>
    <mergeCell ref="TIE238:TIE239"/>
    <mergeCell ref="TIF238:TIF239"/>
    <mergeCell ref="TIG238:TIG239"/>
    <mergeCell ref="TIH238:TIH239"/>
    <mergeCell ref="TII238:TII239"/>
    <mergeCell ref="TIJ238:TIJ239"/>
    <mergeCell ref="TIK238:TIK239"/>
    <mergeCell ref="TIL238:TIL239"/>
    <mergeCell ref="TIM238:TIM239"/>
    <mergeCell ref="TJV238:TJV239"/>
    <mergeCell ref="TJW238:TJW239"/>
    <mergeCell ref="TJX238:TJX239"/>
    <mergeCell ref="TJY238:TJY239"/>
    <mergeCell ref="TJZ238:TJZ239"/>
    <mergeCell ref="TKA238:TKA239"/>
    <mergeCell ref="TKB238:TKB239"/>
    <mergeCell ref="TKC238:TKC239"/>
    <mergeCell ref="TKD238:TKD239"/>
    <mergeCell ref="TKE238:TKE239"/>
    <mergeCell ref="TKF238:TKF239"/>
    <mergeCell ref="TKG238:TKG239"/>
    <mergeCell ref="TKH238:TKH239"/>
    <mergeCell ref="TKI238:TKI239"/>
    <mergeCell ref="TKJ238:TKJ239"/>
    <mergeCell ref="TKK238:TKK239"/>
    <mergeCell ref="TKL238:TKL239"/>
    <mergeCell ref="TJE238:TJE239"/>
    <mergeCell ref="TJF238:TJF239"/>
    <mergeCell ref="TJG238:TJG239"/>
    <mergeCell ref="TJH238:TJH239"/>
    <mergeCell ref="TJI238:TJI239"/>
    <mergeCell ref="TJJ238:TJJ239"/>
    <mergeCell ref="TJK238:TJK239"/>
    <mergeCell ref="TJL238:TJL239"/>
    <mergeCell ref="TJM238:TJM239"/>
    <mergeCell ref="TJN238:TJN239"/>
    <mergeCell ref="TJO238:TJO239"/>
    <mergeCell ref="TJP238:TJP239"/>
    <mergeCell ref="TJQ238:TJQ239"/>
    <mergeCell ref="TJR238:TJR239"/>
    <mergeCell ref="TJS238:TJS239"/>
    <mergeCell ref="TJT238:TJT239"/>
    <mergeCell ref="TJU238:TJU239"/>
    <mergeCell ref="TLD238:TLD239"/>
    <mergeCell ref="TLE238:TLE239"/>
    <mergeCell ref="TLF238:TLF239"/>
    <mergeCell ref="TLG238:TLG239"/>
    <mergeCell ref="TLH238:TLH239"/>
    <mergeCell ref="TLI238:TLI239"/>
    <mergeCell ref="TLJ238:TLJ239"/>
    <mergeCell ref="TLK238:TLK239"/>
    <mergeCell ref="TLL238:TLL239"/>
    <mergeCell ref="TLM238:TLM239"/>
    <mergeCell ref="TLN238:TLN239"/>
    <mergeCell ref="TLO238:TLO239"/>
    <mergeCell ref="TLP238:TLP239"/>
    <mergeCell ref="TLQ238:TLQ239"/>
    <mergeCell ref="TLR238:TLR239"/>
    <mergeCell ref="TLS238:TLS239"/>
    <mergeCell ref="TLT238:TLT239"/>
    <mergeCell ref="TKM238:TKM239"/>
    <mergeCell ref="TKN238:TKN239"/>
    <mergeCell ref="TKO238:TKO239"/>
    <mergeCell ref="TKP238:TKP239"/>
    <mergeCell ref="TKQ238:TKQ239"/>
    <mergeCell ref="TKR238:TKR239"/>
    <mergeCell ref="TKS238:TKS239"/>
    <mergeCell ref="TKT238:TKT239"/>
    <mergeCell ref="TKU238:TKU239"/>
    <mergeCell ref="TKV238:TKV239"/>
    <mergeCell ref="TKW238:TKW239"/>
    <mergeCell ref="TKX238:TKX239"/>
    <mergeCell ref="TKY238:TKY239"/>
    <mergeCell ref="TKZ238:TKZ239"/>
    <mergeCell ref="TLA238:TLA239"/>
    <mergeCell ref="TLB238:TLB239"/>
    <mergeCell ref="TLC238:TLC239"/>
    <mergeCell ref="TML238:TML239"/>
    <mergeCell ref="TMM238:TMM239"/>
    <mergeCell ref="TMN238:TMN239"/>
    <mergeCell ref="TMO238:TMO239"/>
    <mergeCell ref="TMP238:TMP239"/>
    <mergeCell ref="TMQ238:TMQ239"/>
    <mergeCell ref="TMR238:TMR239"/>
    <mergeCell ref="TMS238:TMS239"/>
    <mergeCell ref="TMT238:TMT239"/>
    <mergeCell ref="TMU238:TMU239"/>
    <mergeCell ref="TMV238:TMV239"/>
    <mergeCell ref="TMW238:TMW239"/>
    <mergeCell ref="TMX238:TMX239"/>
    <mergeCell ref="TMY238:TMY239"/>
    <mergeCell ref="TMZ238:TMZ239"/>
    <mergeCell ref="TNA238:TNA239"/>
    <mergeCell ref="TNB238:TNB239"/>
    <mergeCell ref="TLU238:TLU239"/>
    <mergeCell ref="TLV238:TLV239"/>
    <mergeCell ref="TLW238:TLW239"/>
    <mergeCell ref="TLX238:TLX239"/>
    <mergeCell ref="TLY238:TLY239"/>
    <mergeCell ref="TLZ238:TLZ239"/>
    <mergeCell ref="TMA238:TMA239"/>
    <mergeCell ref="TMB238:TMB239"/>
    <mergeCell ref="TMC238:TMC239"/>
    <mergeCell ref="TMD238:TMD239"/>
    <mergeCell ref="TME238:TME239"/>
    <mergeCell ref="TMF238:TMF239"/>
    <mergeCell ref="TMG238:TMG239"/>
    <mergeCell ref="TMH238:TMH239"/>
    <mergeCell ref="TMI238:TMI239"/>
    <mergeCell ref="TMJ238:TMJ239"/>
    <mergeCell ref="TMK238:TMK239"/>
    <mergeCell ref="TNT238:TNT239"/>
    <mergeCell ref="TNU238:TNU239"/>
    <mergeCell ref="TNV238:TNV239"/>
    <mergeCell ref="TNW238:TNW239"/>
    <mergeCell ref="TNX238:TNX239"/>
    <mergeCell ref="TNY238:TNY239"/>
    <mergeCell ref="TNZ238:TNZ239"/>
    <mergeCell ref="TOA238:TOA239"/>
    <mergeCell ref="TOB238:TOB239"/>
    <mergeCell ref="TOC238:TOC239"/>
    <mergeCell ref="TOD238:TOD239"/>
    <mergeCell ref="TOE238:TOE239"/>
    <mergeCell ref="TOF238:TOF239"/>
    <mergeCell ref="TOG238:TOG239"/>
    <mergeCell ref="TOH238:TOH239"/>
    <mergeCell ref="TOI238:TOI239"/>
    <mergeCell ref="TOJ238:TOJ239"/>
    <mergeCell ref="TNC238:TNC239"/>
    <mergeCell ref="TND238:TND239"/>
    <mergeCell ref="TNE238:TNE239"/>
    <mergeCell ref="TNF238:TNF239"/>
    <mergeCell ref="TNG238:TNG239"/>
    <mergeCell ref="TNH238:TNH239"/>
    <mergeCell ref="TNI238:TNI239"/>
    <mergeCell ref="TNJ238:TNJ239"/>
    <mergeCell ref="TNK238:TNK239"/>
    <mergeCell ref="TNL238:TNL239"/>
    <mergeCell ref="TNM238:TNM239"/>
    <mergeCell ref="TNN238:TNN239"/>
    <mergeCell ref="TNO238:TNO239"/>
    <mergeCell ref="TNP238:TNP239"/>
    <mergeCell ref="TNQ238:TNQ239"/>
    <mergeCell ref="TNR238:TNR239"/>
    <mergeCell ref="TNS238:TNS239"/>
    <mergeCell ref="TPB238:TPB239"/>
    <mergeCell ref="TPC238:TPC239"/>
    <mergeCell ref="TPD238:TPD239"/>
    <mergeCell ref="TPE238:TPE239"/>
    <mergeCell ref="TPF238:TPF239"/>
    <mergeCell ref="TPG238:TPG239"/>
    <mergeCell ref="TPH238:TPH239"/>
    <mergeCell ref="TPI238:TPI239"/>
    <mergeCell ref="TPJ238:TPJ239"/>
    <mergeCell ref="TPK238:TPK239"/>
    <mergeCell ref="TPL238:TPL239"/>
    <mergeCell ref="TPM238:TPM239"/>
    <mergeCell ref="TPN238:TPN239"/>
    <mergeCell ref="TPO238:TPO239"/>
    <mergeCell ref="TPP238:TPP239"/>
    <mergeCell ref="TPQ238:TPQ239"/>
    <mergeCell ref="TPR238:TPR239"/>
    <mergeCell ref="TOK238:TOK239"/>
    <mergeCell ref="TOL238:TOL239"/>
    <mergeCell ref="TOM238:TOM239"/>
    <mergeCell ref="TON238:TON239"/>
    <mergeCell ref="TOO238:TOO239"/>
    <mergeCell ref="TOP238:TOP239"/>
    <mergeCell ref="TOQ238:TOQ239"/>
    <mergeCell ref="TOR238:TOR239"/>
    <mergeCell ref="TOS238:TOS239"/>
    <mergeCell ref="TOT238:TOT239"/>
    <mergeCell ref="TOU238:TOU239"/>
    <mergeCell ref="TOV238:TOV239"/>
    <mergeCell ref="TOW238:TOW239"/>
    <mergeCell ref="TOX238:TOX239"/>
    <mergeCell ref="TOY238:TOY239"/>
    <mergeCell ref="TOZ238:TOZ239"/>
    <mergeCell ref="TPA238:TPA239"/>
    <mergeCell ref="TQJ238:TQJ239"/>
    <mergeCell ref="TQK238:TQK239"/>
    <mergeCell ref="TQL238:TQL239"/>
    <mergeCell ref="TQM238:TQM239"/>
    <mergeCell ref="TQN238:TQN239"/>
    <mergeCell ref="TQO238:TQO239"/>
    <mergeCell ref="TQP238:TQP239"/>
    <mergeCell ref="TQQ238:TQQ239"/>
    <mergeCell ref="TQR238:TQR239"/>
    <mergeCell ref="TQS238:TQS239"/>
    <mergeCell ref="TQT238:TQT239"/>
    <mergeCell ref="TQU238:TQU239"/>
    <mergeCell ref="TQV238:TQV239"/>
    <mergeCell ref="TQW238:TQW239"/>
    <mergeCell ref="TQX238:TQX239"/>
    <mergeCell ref="TQY238:TQY239"/>
    <mergeCell ref="TQZ238:TQZ239"/>
    <mergeCell ref="TPS238:TPS239"/>
    <mergeCell ref="TPT238:TPT239"/>
    <mergeCell ref="TPU238:TPU239"/>
    <mergeCell ref="TPV238:TPV239"/>
    <mergeCell ref="TPW238:TPW239"/>
    <mergeCell ref="TPX238:TPX239"/>
    <mergeCell ref="TPY238:TPY239"/>
    <mergeCell ref="TPZ238:TPZ239"/>
    <mergeCell ref="TQA238:TQA239"/>
    <mergeCell ref="TQB238:TQB239"/>
    <mergeCell ref="TQC238:TQC239"/>
    <mergeCell ref="TQD238:TQD239"/>
    <mergeCell ref="TQE238:TQE239"/>
    <mergeCell ref="TQF238:TQF239"/>
    <mergeCell ref="TQG238:TQG239"/>
    <mergeCell ref="TQH238:TQH239"/>
    <mergeCell ref="TQI238:TQI239"/>
    <mergeCell ref="TRR238:TRR239"/>
    <mergeCell ref="TRS238:TRS239"/>
    <mergeCell ref="TRT238:TRT239"/>
    <mergeCell ref="TRU238:TRU239"/>
    <mergeCell ref="TRV238:TRV239"/>
    <mergeCell ref="TRW238:TRW239"/>
    <mergeCell ref="TRX238:TRX239"/>
    <mergeCell ref="TRY238:TRY239"/>
    <mergeCell ref="TRZ238:TRZ239"/>
    <mergeCell ref="TSA238:TSA239"/>
    <mergeCell ref="TSB238:TSB239"/>
    <mergeCell ref="TSC238:TSC239"/>
    <mergeCell ref="TSD238:TSD239"/>
    <mergeCell ref="TSE238:TSE239"/>
    <mergeCell ref="TSF238:TSF239"/>
    <mergeCell ref="TSG238:TSG239"/>
    <mergeCell ref="TSH238:TSH239"/>
    <mergeCell ref="TRA238:TRA239"/>
    <mergeCell ref="TRB238:TRB239"/>
    <mergeCell ref="TRC238:TRC239"/>
    <mergeCell ref="TRD238:TRD239"/>
    <mergeCell ref="TRE238:TRE239"/>
    <mergeCell ref="TRF238:TRF239"/>
    <mergeCell ref="TRG238:TRG239"/>
    <mergeCell ref="TRH238:TRH239"/>
    <mergeCell ref="TRI238:TRI239"/>
    <mergeCell ref="TRJ238:TRJ239"/>
    <mergeCell ref="TRK238:TRK239"/>
    <mergeCell ref="TRL238:TRL239"/>
    <mergeCell ref="TRM238:TRM239"/>
    <mergeCell ref="TRN238:TRN239"/>
    <mergeCell ref="TRO238:TRO239"/>
    <mergeCell ref="TRP238:TRP239"/>
    <mergeCell ref="TRQ238:TRQ239"/>
    <mergeCell ref="TSZ238:TSZ239"/>
    <mergeCell ref="TTA238:TTA239"/>
    <mergeCell ref="TTB238:TTB239"/>
    <mergeCell ref="TTC238:TTC239"/>
    <mergeCell ref="TTD238:TTD239"/>
    <mergeCell ref="TTE238:TTE239"/>
    <mergeCell ref="TTF238:TTF239"/>
    <mergeCell ref="TTG238:TTG239"/>
    <mergeCell ref="TTH238:TTH239"/>
    <mergeCell ref="TTI238:TTI239"/>
    <mergeCell ref="TTJ238:TTJ239"/>
    <mergeCell ref="TTK238:TTK239"/>
    <mergeCell ref="TTL238:TTL239"/>
    <mergeCell ref="TTM238:TTM239"/>
    <mergeCell ref="TTN238:TTN239"/>
    <mergeCell ref="TTO238:TTO239"/>
    <mergeCell ref="TTP238:TTP239"/>
    <mergeCell ref="TSI238:TSI239"/>
    <mergeCell ref="TSJ238:TSJ239"/>
    <mergeCell ref="TSK238:TSK239"/>
    <mergeCell ref="TSL238:TSL239"/>
    <mergeCell ref="TSM238:TSM239"/>
    <mergeCell ref="TSN238:TSN239"/>
    <mergeCell ref="TSO238:TSO239"/>
    <mergeCell ref="TSP238:TSP239"/>
    <mergeCell ref="TSQ238:TSQ239"/>
    <mergeCell ref="TSR238:TSR239"/>
    <mergeCell ref="TSS238:TSS239"/>
    <mergeCell ref="TST238:TST239"/>
    <mergeCell ref="TSU238:TSU239"/>
    <mergeCell ref="TSV238:TSV239"/>
    <mergeCell ref="TSW238:TSW239"/>
    <mergeCell ref="TSX238:TSX239"/>
    <mergeCell ref="TSY238:TSY239"/>
    <mergeCell ref="TUH238:TUH239"/>
    <mergeCell ref="TUI238:TUI239"/>
    <mergeCell ref="TUJ238:TUJ239"/>
    <mergeCell ref="TUK238:TUK239"/>
    <mergeCell ref="TUL238:TUL239"/>
    <mergeCell ref="TUM238:TUM239"/>
    <mergeCell ref="TUN238:TUN239"/>
    <mergeCell ref="TUO238:TUO239"/>
    <mergeCell ref="TUP238:TUP239"/>
    <mergeCell ref="TUQ238:TUQ239"/>
    <mergeCell ref="TUR238:TUR239"/>
    <mergeCell ref="TUS238:TUS239"/>
    <mergeCell ref="TUT238:TUT239"/>
    <mergeCell ref="TUU238:TUU239"/>
    <mergeCell ref="TUV238:TUV239"/>
    <mergeCell ref="TUW238:TUW239"/>
    <mergeCell ref="TUX238:TUX239"/>
    <mergeCell ref="TTQ238:TTQ239"/>
    <mergeCell ref="TTR238:TTR239"/>
    <mergeCell ref="TTS238:TTS239"/>
    <mergeCell ref="TTT238:TTT239"/>
    <mergeCell ref="TTU238:TTU239"/>
    <mergeCell ref="TTV238:TTV239"/>
    <mergeCell ref="TTW238:TTW239"/>
    <mergeCell ref="TTX238:TTX239"/>
    <mergeCell ref="TTY238:TTY239"/>
    <mergeCell ref="TTZ238:TTZ239"/>
    <mergeCell ref="TUA238:TUA239"/>
    <mergeCell ref="TUB238:TUB239"/>
    <mergeCell ref="TUC238:TUC239"/>
    <mergeCell ref="TUD238:TUD239"/>
    <mergeCell ref="TUE238:TUE239"/>
    <mergeCell ref="TUF238:TUF239"/>
    <mergeCell ref="TUG238:TUG239"/>
    <mergeCell ref="TVP238:TVP239"/>
    <mergeCell ref="TVQ238:TVQ239"/>
    <mergeCell ref="TVR238:TVR239"/>
    <mergeCell ref="TVS238:TVS239"/>
    <mergeCell ref="TVT238:TVT239"/>
    <mergeCell ref="TVU238:TVU239"/>
    <mergeCell ref="TVV238:TVV239"/>
    <mergeCell ref="TVW238:TVW239"/>
    <mergeCell ref="TVX238:TVX239"/>
    <mergeCell ref="TVY238:TVY239"/>
    <mergeCell ref="TVZ238:TVZ239"/>
    <mergeCell ref="TWA238:TWA239"/>
    <mergeCell ref="TWB238:TWB239"/>
    <mergeCell ref="TWC238:TWC239"/>
    <mergeCell ref="TWD238:TWD239"/>
    <mergeCell ref="TWE238:TWE239"/>
    <mergeCell ref="TWF238:TWF239"/>
    <mergeCell ref="TUY238:TUY239"/>
    <mergeCell ref="TUZ238:TUZ239"/>
    <mergeCell ref="TVA238:TVA239"/>
    <mergeCell ref="TVB238:TVB239"/>
    <mergeCell ref="TVC238:TVC239"/>
    <mergeCell ref="TVD238:TVD239"/>
    <mergeCell ref="TVE238:TVE239"/>
    <mergeCell ref="TVF238:TVF239"/>
    <mergeCell ref="TVG238:TVG239"/>
    <mergeCell ref="TVH238:TVH239"/>
    <mergeCell ref="TVI238:TVI239"/>
    <mergeCell ref="TVJ238:TVJ239"/>
    <mergeCell ref="TVK238:TVK239"/>
    <mergeCell ref="TVL238:TVL239"/>
    <mergeCell ref="TVM238:TVM239"/>
    <mergeCell ref="TVN238:TVN239"/>
    <mergeCell ref="TVO238:TVO239"/>
    <mergeCell ref="TWX238:TWX239"/>
    <mergeCell ref="TWY238:TWY239"/>
    <mergeCell ref="TWZ238:TWZ239"/>
    <mergeCell ref="TXA238:TXA239"/>
    <mergeCell ref="TXB238:TXB239"/>
    <mergeCell ref="TXC238:TXC239"/>
    <mergeCell ref="TXD238:TXD239"/>
    <mergeCell ref="TXE238:TXE239"/>
    <mergeCell ref="TXF238:TXF239"/>
    <mergeCell ref="TXG238:TXG239"/>
    <mergeCell ref="TXH238:TXH239"/>
    <mergeCell ref="TXI238:TXI239"/>
    <mergeCell ref="TXJ238:TXJ239"/>
    <mergeCell ref="TXK238:TXK239"/>
    <mergeCell ref="TXL238:TXL239"/>
    <mergeCell ref="TXM238:TXM239"/>
    <mergeCell ref="TXN238:TXN239"/>
    <mergeCell ref="TWG238:TWG239"/>
    <mergeCell ref="TWH238:TWH239"/>
    <mergeCell ref="TWI238:TWI239"/>
    <mergeCell ref="TWJ238:TWJ239"/>
    <mergeCell ref="TWK238:TWK239"/>
    <mergeCell ref="TWL238:TWL239"/>
    <mergeCell ref="TWM238:TWM239"/>
    <mergeCell ref="TWN238:TWN239"/>
    <mergeCell ref="TWO238:TWO239"/>
    <mergeCell ref="TWP238:TWP239"/>
    <mergeCell ref="TWQ238:TWQ239"/>
    <mergeCell ref="TWR238:TWR239"/>
    <mergeCell ref="TWS238:TWS239"/>
    <mergeCell ref="TWT238:TWT239"/>
    <mergeCell ref="TWU238:TWU239"/>
    <mergeCell ref="TWV238:TWV239"/>
    <mergeCell ref="TWW238:TWW239"/>
    <mergeCell ref="TYF238:TYF239"/>
    <mergeCell ref="TYG238:TYG239"/>
    <mergeCell ref="TYH238:TYH239"/>
    <mergeCell ref="TYI238:TYI239"/>
    <mergeCell ref="TYJ238:TYJ239"/>
    <mergeCell ref="TYK238:TYK239"/>
    <mergeCell ref="TYL238:TYL239"/>
    <mergeCell ref="TYM238:TYM239"/>
    <mergeCell ref="TYN238:TYN239"/>
    <mergeCell ref="TYO238:TYO239"/>
    <mergeCell ref="TYP238:TYP239"/>
    <mergeCell ref="TYQ238:TYQ239"/>
    <mergeCell ref="TYR238:TYR239"/>
    <mergeCell ref="TYS238:TYS239"/>
    <mergeCell ref="TYT238:TYT239"/>
    <mergeCell ref="TYU238:TYU239"/>
    <mergeCell ref="TYV238:TYV239"/>
    <mergeCell ref="TXO238:TXO239"/>
    <mergeCell ref="TXP238:TXP239"/>
    <mergeCell ref="TXQ238:TXQ239"/>
    <mergeCell ref="TXR238:TXR239"/>
    <mergeCell ref="TXS238:TXS239"/>
    <mergeCell ref="TXT238:TXT239"/>
    <mergeCell ref="TXU238:TXU239"/>
    <mergeCell ref="TXV238:TXV239"/>
    <mergeCell ref="TXW238:TXW239"/>
    <mergeCell ref="TXX238:TXX239"/>
    <mergeCell ref="TXY238:TXY239"/>
    <mergeCell ref="TXZ238:TXZ239"/>
    <mergeCell ref="TYA238:TYA239"/>
    <mergeCell ref="TYB238:TYB239"/>
    <mergeCell ref="TYC238:TYC239"/>
    <mergeCell ref="TYD238:TYD239"/>
    <mergeCell ref="TYE238:TYE239"/>
    <mergeCell ref="TZN238:TZN239"/>
    <mergeCell ref="TZO238:TZO239"/>
    <mergeCell ref="TZP238:TZP239"/>
    <mergeCell ref="TZQ238:TZQ239"/>
    <mergeCell ref="TZR238:TZR239"/>
    <mergeCell ref="TZS238:TZS239"/>
    <mergeCell ref="TZT238:TZT239"/>
    <mergeCell ref="TZU238:TZU239"/>
    <mergeCell ref="TZV238:TZV239"/>
    <mergeCell ref="TZW238:TZW239"/>
    <mergeCell ref="TZX238:TZX239"/>
    <mergeCell ref="TZY238:TZY239"/>
    <mergeCell ref="TZZ238:TZZ239"/>
    <mergeCell ref="UAA238:UAA239"/>
    <mergeCell ref="UAB238:UAB239"/>
    <mergeCell ref="UAC238:UAC239"/>
    <mergeCell ref="UAD238:UAD239"/>
    <mergeCell ref="TYW238:TYW239"/>
    <mergeCell ref="TYX238:TYX239"/>
    <mergeCell ref="TYY238:TYY239"/>
    <mergeCell ref="TYZ238:TYZ239"/>
    <mergeCell ref="TZA238:TZA239"/>
    <mergeCell ref="TZB238:TZB239"/>
    <mergeCell ref="TZC238:TZC239"/>
    <mergeCell ref="TZD238:TZD239"/>
    <mergeCell ref="TZE238:TZE239"/>
    <mergeCell ref="TZF238:TZF239"/>
    <mergeCell ref="TZG238:TZG239"/>
    <mergeCell ref="TZH238:TZH239"/>
    <mergeCell ref="TZI238:TZI239"/>
    <mergeCell ref="TZJ238:TZJ239"/>
    <mergeCell ref="TZK238:TZK239"/>
    <mergeCell ref="TZL238:TZL239"/>
    <mergeCell ref="TZM238:TZM239"/>
    <mergeCell ref="UAV238:UAV239"/>
    <mergeCell ref="UAW238:UAW239"/>
    <mergeCell ref="UAX238:UAX239"/>
    <mergeCell ref="UAY238:UAY239"/>
    <mergeCell ref="UAZ238:UAZ239"/>
    <mergeCell ref="UBA238:UBA239"/>
    <mergeCell ref="UBB238:UBB239"/>
    <mergeCell ref="UBC238:UBC239"/>
    <mergeCell ref="UBD238:UBD239"/>
    <mergeCell ref="UBE238:UBE239"/>
    <mergeCell ref="UBF238:UBF239"/>
    <mergeCell ref="UBG238:UBG239"/>
    <mergeCell ref="UBH238:UBH239"/>
    <mergeCell ref="UBI238:UBI239"/>
    <mergeCell ref="UBJ238:UBJ239"/>
    <mergeCell ref="UBK238:UBK239"/>
    <mergeCell ref="UBL238:UBL239"/>
    <mergeCell ref="UAE238:UAE239"/>
    <mergeCell ref="UAF238:UAF239"/>
    <mergeCell ref="UAG238:UAG239"/>
    <mergeCell ref="UAH238:UAH239"/>
    <mergeCell ref="UAI238:UAI239"/>
    <mergeCell ref="UAJ238:UAJ239"/>
    <mergeCell ref="UAK238:UAK239"/>
    <mergeCell ref="UAL238:UAL239"/>
    <mergeCell ref="UAM238:UAM239"/>
    <mergeCell ref="UAN238:UAN239"/>
    <mergeCell ref="UAO238:UAO239"/>
    <mergeCell ref="UAP238:UAP239"/>
    <mergeCell ref="UAQ238:UAQ239"/>
    <mergeCell ref="UAR238:UAR239"/>
    <mergeCell ref="UAS238:UAS239"/>
    <mergeCell ref="UAT238:UAT239"/>
    <mergeCell ref="UAU238:UAU239"/>
    <mergeCell ref="UCD238:UCD239"/>
    <mergeCell ref="UCE238:UCE239"/>
    <mergeCell ref="UCF238:UCF239"/>
    <mergeCell ref="UCG238:UCG239"/>
    <mergeCell ref="UCH238:UCH239"/>
    <mergeCell ref="UCI238:UCI239"/>
    <mergeCell ref="UCJ238:UCJ239"/>
    <mergeCell ref="UCK238:UCK239"/>
    <mergeCell ref="UCL238:UCL239"/>
    <mergeCell ref="UCM238:UCM239"/>
    <mergeCell ref="UCN238:UCN239"/>
    <mergeCell ref="UCO238:UCO239"/>
    <mergeCell ref="UCP238:UCP239"/>
    <mergeCell ref="UCQ238:UCQ239"/>
    <mergeCell ref="UCR238:UCR239"/>
    <mergeCell ref="UCS238:UCS239"/>
    <mergeCell ref="UCT238:UCT239"/>
    <mergeCell ref="UBM238:UBM239"/>
    <mergeCell ref="UBN238:UBN239"/>
    <mergeCell ref="UBO238:UBO239"/>
    <mergeCell ref="UBP238:UBP239"/>
    <mergeCell ref="UBQ238:UBQ239"/>
    <mergeCell ref="UBR238:UBR239"/>
    <mergeCell ref="UBS238:UBS239"/>
    <mergeCell ref="UBT238:UBT239"/>
    <mergeCell ref="UBU238:UBU239"/>
    <mergeCell ref="UBV238:UBV239"/>
    <mergeCell ref="UBW238:UBW239"/>
    <mergeCell ref="UBX238:UBX239"/>
    <mergeCell ref="UBY238:UBY239"/>
    <mergeCell ref="UBZ238:UBZ239"/>
    <mergeCell ref="UCA238:UCA239"/>
    <mergeCell ref="UCB238:UCB239"/>
    <mergeCell ref="UCC238:UCC239"/>
    <mergeCell ref="UDL238:UDL239"/>
    <mergeCell ref="UDM238:UDM239"/>
    <mergeCell ref="UDN238:UDN239"/>
    <mergeCell ref="UDO238:UDO239"/>
    <mergeCell ref="UDP238:UDP239"/>
    <mergeCell ref="UDQ238:UDQ239"/>
    <mergeCell ref="UDR238:UDR239"/>
    <mergeCell ref="UDS238:UDS239"/>
    <mergeCell ref="UDT238:UDT239"/>
    <mergeCell ref="UDU238:UDU239"/>
    <mergeCell ref="UDV238:UDV239"/>
    <mergeCell ref="UDW238:UDW239"/>
    <mergeCell ref="UDX238:UDX239"/>
    <mergeCell ref="UDY238:UDY239"/>
    <mergeCell ref="UDZ238:UDZ239"/>
    <mergeCell ref="UEA238:UEA239"/>
    <mergeCell ref="UEB238:UEB239"/>
    <mergeCell ref="UCU238:UCU239"/>
    <mergeCell ref="UCV238:UCV239"/>
    <mergeCell ref="UCW238:UCW239"/>
    <mergeCell ref="UCX238:UCX239"/>
    <mergeCell ref="UCY238:UCY239"/>
    <mergeCell ref="UCZ238:UCZ239"/>
    <mergeCell ref="UDA238:UDA239"/>
    <mergeCell ref="UDB238:UDB239"/>
    <mergeCell ref="UDC238:UDC239"/>
    <mergeCell ref="UDD238:UDD239"/>
    <mergeCell ref="UDE238:UDE239"/>
    <mergeCell ref="UDF238:UDF239"/>
    <mergeCell ref="UDG238:UDG239"/>
    <mergeCell ref="UDH238:UDH239"/>
    <mergeCell ref="UDI238:UDI239"/>
    <mergeCell ref="UDJ238:UDJ239"/>
    <mergeCell ref="UDK238:UDK239"/>
    <mergeCell ref="UET238:UET239"/>
    <mergeCell ref="UEU238:UEU239"/>
    <mergeCell ref="UEV238:UEV239"/>
    <mergeCell ref="UEW238:UEW239"/>
    <mergeCell ref="UEX238:UEX239"/>
    <mergeCell ref="UEY238:UEY239"/>
    <mergeCell ref="UEZ238:UEZ239"/>
    <mergeCell ref="UFA238:UFA239"/>
    <mergeCell ref="UFB238:UFB239"/>
    <mergeCell ref="UFC238:UFC239"/>
    <mergeCell ref="UFD238:UFD239"/>
    <mergeCell ref="UFE238:UFE239"/>
    <mergeCell ref="UFF238:UFF239"/>
    <mergeCell ref="UFG238:UFG239"/>
    <mergeCell ref="UFH238:UFH239"/>
    <mergeCell ref="UFI238:UFI239"/>
    <mergeCell ref="UFJ238:UFJ239"/>
    <mergeCell ref="UEC238:UEC239"/>
    <mergeCell ref="UED238:UED239"/>
    <mergeCell ref="UEE238:UEE239"/>
    <mergeCell ref="UEF238:UEF239"/>
    <mergeCell ref="UEG238:UEG239"/>
    <mergeCell ref="UEH238:UEH239"/>
    <mergeCell ref="UEI238:UEI239"/>
    <mergeCell ref="UEJ238:UEJ239"/>
    <mergeCell ref="UEK238:UEK239"/>
    <mergeCell ref="UEL238:UEL239"/>
    <mergeCell ref="UEM238:UEM239"/>
    <mergeCell ref="UEN238:UEN239"/>
    <mergeCell ref="UEO238:UEO239"/>
    <mergeCell ref="UEP238:UEP239"/>
    <mergeCell ref="UEQ238:UEQ239"/>
    <mergeCell ref="UER238:UER239"/>
    <mergeCell ref="UES238:UES239"/>
    <mergeCell ref="UGB238:UGB239"/>
    <mergeCell ref="UGC238:UGC239"/>
    <mergeCell ref="UGD238:UGD239"/>
    <mergeCell ref="UGE238:UGE239"/>
    <mergeCell ref="UGF238:UGF239"/>
    <mergeCell ref="UGG238:UGG239"/>
    <mergeCell ref="UGH238:UGH239"/>
    <mergeCell ref="UGI238:UGI239"/>
    <mergeCell ref="UGJ238:UGJ239"/>
    <mergeCell ref="UGK238:UGK239"/>
    <mergeCell ref="UGL238:UGL239"/>
    <mergeCell ref="UGM238:UGM239"/>
    <mergeCell ref="UGN238:UGN239"/>
    <mergeCell ref="UGO238:UGO239"/>
    <mergeCell ref="UGP238:UGP239"/>
    <mergeCell ref="UGQ238:UGQ239"/>
    <mergeCell ref="UGR238:UGR239"/>
    <mergeCell ref="UFK238:UFK239"/>
    <mergeCell ref="UFL238:UFL239"/>
    <mergeCell ref="UFM238:UFM239"/>
    <mergeCell ref="UFN238:UFN239"/>
    <mergeCell ref="UFO238:UFO239"/>
    <mergeCell ref="UFP238:UFP239"/>
    <mergeCell ref="UFQ238:UFQ239"/>
    <mergeCell ref="UFR238:UFR239"/>
    <mergeCell ref="UFS238:UFS239"/>
    <mergeCell ref="UFT238:UFT239"/>
    <mergeCell ref="UFU238:UFU239"/>
    <mergeCell ref="UFV238:UFV239"/>
    <mergeCell ref="UFW238:UFW239"/>
    <mergeCell ref="UFX238:UFX239"/>
    <mergeCell ref="UFY238:UFY239"/>
    <mergeCell ref="UFZ238:UFZ239"/>
    <mergeCell ref="UGA238:UGA239"/>
    <mergeCell ref="UHJ238:UHJ239"/>
    <mergeCell ref="UHK238:UHK239"/>
    <mergeCell ref="UHL238:UHL239"/>
    <mergeCell ref="UHM238:UHM239"/>
    <mergeCell ref="UHN238:UHN239"/>
    <mergeCell ref="UHO238:UHO239"/>
    <mergeCell ref="UHP238:UHP239"/>
    <mergeCell ref="UHQ238:UHQ239"/>
    <mergeCell ref="UHR238:UHR239"/>
    <mergeCell ref="UHS238:UHS239"/>
    <mergeCell ref="UHT238:UHT239"/>
    <mergeCell ref="UHU238:UHU239"/>
    <mergeCell ref="UHV238:UHV239"/>
    <mergeCell ref="UHW238:UHW239"/>
    <mergeCell ref="UHX238:UHX239"/>
    <mergeCell ref="UHY238:UHY239"/>
    <mergeCell ref="UHZ238:UHZ239"/>
    <mergeCell ref="UGS238:UGS239"/>
    <mergeCell ref="UGT238:UGT239"/>
    <mergeCell ref="UGU238:UGU239"/>
    <mergeCell ref="UGV238:UGV239"/>
    <mergeCell ref="UGW238:UGW239"/>
    <mergeCell ref="UGX238:UGX239"/>
    <mergeCell ref="UGY238:UGY239"/>
    <mergeCell ref="UGZ238:UGZ239"/>
    <mergeCell ref="UHA238:UHA239"/>
    <mergeCell ref="UHB238:UHB239"/>
    <mergeCell ref="UHC238:UHC239"/>
    <mergeCell ref="UHD238:UHD239"/>
    <mergeCell ref="UHE238:UHE239"/>
    <mergeCell ref="UHF238:UHF239"/>
    <mergeCell ref="UHG238:UHG239"/>
    <mergeCell ref="UHH238:UHH239"/>
    <mergeCell ref="UHI238:UHI239"/>
    <mergeCell ref="UIR238:UIR239"/>
    <mergeCell ref="UIS238:UIS239"/>
    <mergeCell ref="UIT238:UIT239"/>
    <mergeCell ref="UIU238:UIU239"/>
    <mergeCell ref="UIV238:UIV239"/>
    <mergeCell ref="UIW238:UIW239"/>
    <mergeCell ref="UIX238:UIX239"/>
    <mergeCell ref="UIY238:UIY239"/>
    <mergeCell ref="UIZ238:UIZ239"/>
    <mergeCell ref="UJA238:UJA239"/>
    <mergeCell ref="UJB238:UJB239"/>
    <mergeCell ref="UJC238:UJC239"/>
    <mergeCell ref="UJD238:UJD239"/>
    <mergeCell ref="UJE238:UJE239"/>
    <mergeCell ref="UJF238:UJF239"/>
    <mergeCell ref="UJG238:UJG239"/>
    <mergeCell ref="UJH238:UJH239"/>
    <mergeCell ref="UIA238:UIA239"/>
    <mergeCell ref="UIB238:UIB239"/>
    <mergeCell ref="UIC238:UIC239"/>
    <mergeCell ref="UID238:UID239"/>
    <mergeCell ref="UIE238:UIE239"/>
    <mergeCell ref="UIF238:UIF239"/>
    <mergeCell ref="UIG238:UIG239"/>
    <mergeCell ref="UIH238:UIH239"/>
    <mergeCell ref="UII238:UII239"/>
    <mergeCell ref="UIJ238:UIJ239"/>
    <mergeCell ref="UIK238:UIK239"/>
    <mergeCell ref="UIL238:UIL239"/>
    <mergeCell ref="UIM238:UIM239"/>
    <mergeCell ref="UIN238:UIN239"/>
    <mergeCell ref="UIO238:UIO239"/>
    <mergeCell ref="UIP238:UIP239"/>
    <mergeCell ref="UIQ238:UIQ239"/>
    <mergeCell ref="UJZ238:UJZ239"/>
    <mergeCell ref="UKA238:UKA239"/>
    <mergeCell ref="UKB238:UKB239"/>
    <mergeCell ref="UKC238:UKC239"/>
    <mergeCell ref="UKD238:UKD239"/>
    <mergeCell ref="UKE238:UKE239"/>
    <mergeCell ref="UKF238:UKF239"/>
    <mergeCell ref="UKG238:UKG239"/>
    <mergeCell ref="UKH238:UKH239"/>
    <mergeCell ref="UKI238:UKI239"/>
    <mergeCell ref="UKJ238:UKJ239"/>
    <mergeCell ref="UKK238:UKK239"/>
    <mergeCell ref="UKL238:UKL239"/>
    <mergeCell ref="UKM238:UKM239"/>
    <mergeCell ref="UKN238:UKN239"/>
    <mergeCell ref="UKO238:UKO239"/>
    <mergeCell ref="UKP238:UKP239"/>
    <mergeCell ref="UJI238:UJI239"/>
    <mergeCell ref="UJJ238:UJJ239"/>
    <mergeCell ref="UJK238:UJK239"/>
    <mergeCell ref="UJL238:UJL239"/>
    <mergeCell ref="UJM238:UJM239"/>
    <mergeCell ref="UJN238:UJN239"/>
    <mergeCell ref="UJO238:UJO239"/>
    <mergeCell ref="UJP238:UJP239"/>
    <mergeCell ref="UJQ238:UJQ239"/>
    <mergeCell ref="UJR238:UJR239"/>
    <mergeCell ref="UJS238:UJS239"/>
    <mergeCell ref="UJT238:UJT239"/>
    <mergeCell ref="UJU238:UJU239"/>
    <mergeCell ref="UJV238:UJV239"/>
    <mergeCell ref="UJW238:UJW239"/>
    <mergeCell ref="UJX238:UJX239"/>
    <mergeCell ref="UJY238:UJY239"/>
    <mergeCell ref="ULH238:ULH239"/>
    <mergeCell ref="ULI238:ULI239"/>
    <mergeCell ref="ULJ238:ULJ239"/>
    <mergeCell ref="ULK238:ULK239"/>
    <mergeCell ref="ULL238:ULL239"/>
    <mergeCell ref="ULM238:ULM239"/>
    <mergeCell ref="ULN238:ULN239"/>
    <mergeCell ref="ULO238:ULO239"/>
    <mergeCell ref="ULP238:ULP239"/>
    <mergeCell ref="ULQ238:ULQ239"/>
    <mergeCell ref="ULR238:ULR239"/>
    <mergeCell ref="ULS238:ULS239"/>
    <mergeCell ref="ULT238:ULT239"/>
    <mergeCell ref="ULU238:ULU239"/>
    <mergeCell ref="ULV238:ULV239"/>
    <mergeCell ref="ULW238:ULW239"/>
    <mergeCell ref="ULX238:ULX239"/>
    <mergeCell ref="UKQ238:UKQ239"/>
    <mergeCell ref="UKR238:UKR239"/>
    <mergeCell ref="UKS238:UKS239"/>
    <mergeCell ref="UKT238:UKT239"/>
    <mergeCell ref="UKU238:UKU239"/>
    <mergeCell ref="UKV238:UKV239"/>
    <mergeCell ref="UKW238:UKW239"/>
    <mergeCell ref="UKX238:UKX239"/>
    <mergeCell ref="UKY238:UKY239"/>
    <mergeCell ref="UKZ238:UKZ239"/>
    <mergeCell ref="ULA238:ULA239"/>
    <mergeCell ref="ULB238:ULB239"/>
    <mergeCell ref="ULC238:ULC239"/>
    <mergeCell ref="ULD238:ULD239"/>
    <mergeCell ref="ULE238:ULE239"/>
    <mergeCell ref="ULF238:ULF239"/>
    <mergeCell ref="ULG238:ULG239"/>
    <mergeCell ref="UMP238:UMP239"/>
    <mergeCell ref="UMQ238:UMQ239"/>
    <mergeCell ref="UMR238:UMR239"/>
    <mergeCell ref="UMS238:UMS239"/>
    <mergeCell ref="UMT238:UMT239"/>
    <mergeCell ref="UMU238:UMU239"/>
    <mergeCell ref="UMV238:UMV239"/>
    <mergeCell ref="UMW238:UMW239"/>
    <mergeCell ref="UMX238:UMX239"/>
    <mergeCell ref="UMY238:UMY239"/>
    <mergeCell ref="UMZ238:UMZ239"/>
    <mergeCell ref="UNA238:UNA239"/>
    <mergeCell ref="UNB238:UNB239"/>
    <mergeCell ref="UNC238:UNC239"/>
    <mergeCell ref="UND238:UND239"/>
    <mergeCell ref="UNE238:UNE239"/>
    <mergeCell ref="UNF238:UNF239"/>
    <mergeCell ref="ULY238:ULY239"/>
    <mergeCell ref="ULZ238:ULZ239"/>
    <mergeCell ref="UMA238:UMA239"/>
    <mergeCell ref="UMB238:UMB239"/>
    <mergeCell ref="UMC238:UMC239"/>
    <mergeCell ref="UMD238:UMD239"/>
    <mergeCell ref="UME238:UME239"/>
    <mergeCell ref="UMF238:UMF239"/>
    <mergeCell ref="UMG238:UMG239"/>
    <mergeCell ref="UMH238:UMH239"/>
    <mergeCell ref="UMI238:UMI239"/>
    <mergeCell ref="UMJ238:UMJ239"/>
    <mergeCell ref="UMK238:UMK239"/>
    <mergeCell ref="UML238:UML239"/>
    <mergeCell ref="UMM238:UMM239"/>
    <mergeCell ref="UMN238:UMN239"/>
    <mergeCell ref="UMO238:UMO239"/>
    <mergeCell ref="UNX238:UNX239"/>
    <mergeCell ref="UNY238:UNY239"/>
    <mergeCell ref="UNZ238:UNZ239"/>
    <mergeCell ref="UOA238:UOA239"/>
    <mergeCell ref="UOB238:UOB239"/>
    <mergeCell ref="UOC238:UOC239"/>
    <mergeCell ref="UOD238:UOD239"/>
    <mergeCell ref="UOE238:UOE239"/>
    <mergeCell ref="UOF238:UOF239"/>
    <mergeCell ref="UOG238:UOG239"/>
    <mergeCell ref="UOH238:UOH239"/>
    <mergeCell ref="UOI238:UOI239"/>
    <mergeCell ref="UOJ238:UOJ239"/>
    <mergeCell ref="UOK238:UOK239"/>
    <mergeCell ref="UOL238:UOL239"/>
    <mergeCell ref="UOM238:UOM239"/>
    <mergeCell ref="UON238:UON239"/>
    <mergeCell ref="UNG238:UNG239"/>
    <mergeCell ref="UNH238:UNH239"/>
    <mergeCell ref="UNI238:UNI239"/>
    <mergeCell ref="UNJ238:UNJ239"/>
    <mergeCell ref="UNK238:UNK239"/>
    <mergeCell ref="UNL238:UNL239"/>
    <mergeCell ref="UNM238:UNM239"/>
    <mergeCell ref="UNN238:UNN239"/>
    <mergeCell ref="UNO238:UNO239"/>
    <mergeCell ref="UNP238:UNP239"/>
    <mergeCell ref="UNQ238:UNQ239"/>
    <mergeCell ref="UNR238:UNR239"/>
    <mergeCell ref="UNS238:UNS239"/>
    <mergeCell ref="UNT238:UNT239"/>
    <mergeCell ref="UNU238:UNU239"/>
    <mergeCell ref="UNV238:UNV239"/>
    <mergeCell ref="UNW238:UNW239"/>
    <mergeCell ref="UPF238:UPF239"/>
    <mergeCell ref="UPG238:UPG239"/>
    <mergeCell ref="UPH238:UPH239"/>
    <mergeCell ref="UPI238:UPI239"/>
    <mergeCell ref="UPJ238:UPJ239"/>
    <mergeCell ref="UPK238:UPK239"/>
    <mergeCell ref="UPL238:UPL239"/>
    <mergeCell ref="UPM238:UPM239"/>
    <mergeCell ref="UPN238:UPN239"/>
    <mergeCell ref="UPO238:UPO239"/>
    <mergeCell ref="UPP238:UPP239"/>
    <mergeCell ref="UPQ238:UPQ239"/>
    <mergeCell ref="UPR238:UPR239"/>
    <mergeCell ref="UPS238:UPS239"/>
    <mergeCell ref="UPT238:UPT239"/>
    <mergeCell ref="UPU238:UPU239"/>
    <mergeCell ref="UPV238:UPV239"/>
    <mergeCell ref="UOO238:UOO239"/>
    <mergeCell ref="UOP238:UOP239"/>
    <mergeCell ref="UOQ238:UOQ239"/>
    <mergeCell ref="UOR238:UOR239"/>
    <mergeCell ref="UOS238:UOS239"/>
    <mergeCell ref="UOT238:UOT239"/>
    <mergeCell ref="UOU238:UOU239"/>
    <mergeCell ref="UOV238:UOV239"/>
    <mergeCell ref="UOW238:UOW239"/>
    <mergeCell ref="UOX238:UOX239"/>
    <mergeCell ref="UOY238:UOY239"/>
    <mergeCell ref="UOZ238:UOZ239"/>
    <mergeCell ref="UPA238:UPA239"/>
    <mergeCell ref="UPB238:UPB239"/>
    <mergeCell ref="UPC238:UPC239"/>
    <mergeCell ref="UPD238:UPD239"/>
    <mergeCell ref="UPE238:UPE239"/>
    <mergeCell ref="UQN238:UQN239"/>
    <mergeCell ref="UQO238:UQO239"/>
    <mergeCell ref="UQP238:UQP239"/>
    <mergeCell ref="UQQ238:UQQ239"/>
    <mergeCell ref="UQR238:UQR239"/>
    <mergeCell ref="UQS238:UQS239"/>
    <mergeCell ref="UQT238:UQT239"/>
    <mergeCell ref="UQU238:UQU239"/>
    <mergeCell ref="UQV238:UQV239"/>
    <mergeCell ref="UQW238:UQW239"/>
    <mergeCell ref="UQX238:UQX239"/>
    <mergeCell ref="UQY238:UQY239"/>
    <mergeCell ref="UQZ238:UQZ239"/>
    <mergeCell ref="URA238:URA239"/>
    <mergeCell ref="URB238:URB239"/>
    <mergeCell ref="URC238:URC239"/>
    <mergeCell ref="URD238:URD239"/>
    <mergeCell ref="UPW238:UPW239"/>
    <mergeCell ref="UPX238:UPX239"/>
    <mergeCell ref="UPY238:UPY239"/>
    <mergeCell ref="UPZ238:UPZ239"/>
    <mergeCell ref="UQA238:UQA239"/>
    <mergeCell ref="UQB238:UQB239"/>
    <mergeCell ref="UQC238:UQC239"/>
    <mergeCell ref="UQD238:UQD239"/>
    <mergeCell ref="UQE238:UQE239"/>
    <mergeCell ref="UQF238:UQF239"/>
    <mergeCell ref="UQG238:UQG239"/>
    <mergeCell ref="UQH238:UQH239"/>
    <mergeCell ref="UQI238:UQI239"/>
    <mergeCell ref="UQJ238:UQJ239"/>
    <mergeCell ref="UQK238:UQK239"/>
    <mergeCell ref="UQL238:UQL239"/>
    <mergeCell ref="UQM238:UQM239"/>
    <mergeCell ref="URV238:URV239"/>
    <mergeCell ref="URW238:URW239"/>
    <mergeCell ref="URX238:URX239"/>
    <mergeCell ref="URY238:URY239"/>
    <mergeCell ref="URZ238:URZ239"/>
    <mergeCell ref="USA238:USA239"/>
    <mergeCell ref="USB238:USB239"/>
    <mergeCell ref="USC238:USC239"/>
    <mergeCell ref="USD238:USD239"/>
    <mergeCell ref="USE238:USE239"/>
    <mergeCell ref="USF238:USF239"/>
    <mergeCell ref="USG238:USG239"/>
    <mergeCell ref="USH238:USH239"/>
    <mergeCell ref="USI238:USI239"/>
    <mergeCell ref="USJ238:USJ239"/>
    <mergeCell ref="USK238:USK239"/>
    <mergeCell ref="USL238:USL239"/>
    <mergeCell ref="URE238:URE239"/>
    <mergeCell ref="URF238:URF239"/>
    <mergeCell ref="URG238:URG239"/>
    <mergeCell ref="URH238:URH239"/>
    <mergeCell ref="URI238:URI239"/>
    <mergeCell ref="URJ238:URJ239"/>
    <mergeCell ref="URK238:URK239"/>
    <mergeCell ref="URL238:URL239"/>
    <mergeCell ref="URM238:URM239"/>
    <mergeCell ref="URN238:URN239"/>
    <mergeCell ref="URO238:URO239"/>
    <mergeCell ref="URP238:URP239"/>
    <mergeCell ref="URQ238:URQ239"/>
    <mergeCell ref="URR238:URR239"/>
    <mergeCell ref="URS238:URS239"/>
    <mergeCell ref="URT238:URT239"/>
    <mergeCell ref="URU238:URU239"/>
    <mergeCell ref="UTD238:UTD239"/>
    <mergeCell ref="UTE238:UTE239"/>
    <mergeCell ref="UTF238:UTF239"/>
    <mergeCell ref="UTG238:UTG239"/>
    <mergeCell ref="UTH238:UTH239"/>
    <mergeCell ref="UTI238:UTI239"/>
    <mergeCell ref="UTJ238:UTJ239"/>
    <mergeCell ref="UTK238:UTK239"/>
    <mergeCell ref="UTL238:UTL239"/>
    <mergeCell ref="UTM238:UTM239"/>
    <mergeCell ref="UTN238:UTN239"/>
    <mergeCell ref="UTO238:UTO239"/>
    <mergeCell ref="UTP238:UTP239"/>
    <mergeCell ref="UTQ238:UTQ239"/>
    <mergeCell ref="UTR238:UTR239"/>
    <mergeCell ref="UTS238:UTS239"/>
    <mergeCell ref="UTT238:UTT239"/>
    <mergeCell ref="USM238:USM239"/>
    <mergeCell ref="USN238:USN239"/>
    <mergeCell ref="USO238:USO239"/>
    <mergeCell ref="USP238:USP239"/>
    <mergeCell ref="USQ238:USQ239"/>
    <mergeCell ref="USR238:USR239"/>
    <mergeCell ref="USS238:USS239"/>
    <mergeCell ref="UST238:UST239"/>
    <mergeCell ref="USU238:USU239"/>
    <mergeCell ref="USV238:USV239"/>
    <mergeCell ref="USW238:USW239"/>
    <mergeCell ref="USX238:USX239"/>
    <mergeCell ref="USY238:USY239"/>
    <mergeCell ref="USZ238:USZ239"/>
    <mergeCell ref="UTA238:UTA239"/>
    <mergeCell ref="UTB238:UTB239"/>
    <mergeCell ref="UTC238:UTC239"/>
    <mergeCell ref="UUL238:UUL239"/>
    <mergeCell ref="UUM238:UUM239"/>
    <mergeCell ref="UUN238:UUN239"/>
    <mergeCell ref="UUO238:UUO239"/>
    <mergeCell ref="UUP238:UUP239"/>
    <mergeCell ref="UUQ238:UUQ239"/>
    <mergeCell ref="UUR238:UUR239"/>
    <mergeCell ref="UUS238:UUS239"/>
    <mergeCell ref="UUT238:UUT239"/>
    <mergeCell ref="UUU238:UUU239"/>
    <mergeCell ref="UUV238:UUV239"/>
    <mergeCell ref="UUW238:UUW239"/>
    <mergeCell ref="UUX238:UUX239"/>
    <mergeCell ref="UUY238:UUY239"/>
    <mergeCell ref="UUZ238:UUZ239"/>
    <mergeCell ref="UVA238:UVA239"/>
    <mergeCell ref="UVB238:UVB239"/>
    <mergeCell ref="UTU238:UTU239"/>
    <mergeCell ref="UTV238:UTV239"/>
    <mergeCell ref="UTW238:UTW239"/>
    <mergeCell ref="UTX238:UTX239"/>
    <mergeCell ref="UTY238:UTY239"/>
    <mergeCell ref="UTZ238:UTZ239"/>
    <mergeCell ref="UUA238:UUA239"/>
    <mergeCell ref="UUB238:UUB239"/>
    <mergeCell ref="UUC238:UUC239"/>
    <mergeCell ref="UUD238:UUD239"/>
    <mergeCell ref="UUE238:UUE239"/>
    <mergeCell ref="UUF238:UUF239"/>
    <mergeCell ref="UUG238:UUG239"/>
    <mergeCell ref="UUH238:UUH239"/>
    <mergeCell ref="UUI238:UUI239"/>
    <mergeCell ref="UUJ238:UUJ239"/>
    <mergeCell ref="UUK238:UUK239"/>
    <mergeCell ref="UVT238:UVT239"/>
    <mergeCell ref="UVU238:UVU239"/>
    <mergeCell ref="UVV238:UVV239"/>
    <mergeCell ref="UVW238:UVW239"/>
    <mergeCell ref="UVX238:UVX239"/>
    <mergeCell ref="UVY238:UVY239"/>
    <mergeCell ref="UVZ238:UVZ239"/>
    <mergeCell ref="UWA238:UWA239"/>
    <mergeCell ref="UWB238:UWB239"/>
    <mergeCell ref="UWC238:UWC239"/>
    <mergeCell ref="UWD238:UWD239"/>
    <mergeCell ref="UWE238:UWE239"/>
    <mergeCell ref="UWF238:UWF239"/>
    <mergeCell ref="UWG238:UWG239"/>
    <mergeCell ref="UWH238:UWH239"/>
    <mergeCell ref="UWI238:UWI239"/>
    <mergeCell ref="UWJ238:UWJ239"/>
    <mergeCell ref="UVC238:UVC239"/>
    <mergeCell ref="UVD238:UVD239"/>
    <mergeCell ref="UVE238:UVE239"/>
    <mergeCell ref="UVF238:UVF239"/>
    <mergeCell ref="UVG238:UVG239"/>
    <mergeCell ref="UVH238:UVH239"/>
    <mergeCell ref="UVI238:UVI239"/>
    <mergeCell ref="UVJ238:UVJ239"/>
    <mergeCell ref="UVK238:UVK239"/>
    <mergeCell ref="UVL238:UVL239"/>
    <mergeCell ref="UVM238:UVM239"/>
    <mergeCell ref="UVN238:UVN239"/>
    <mergeCell ref="UVO238:UVO239"/>
    <mergeCell ref="UVP238:UVP239"/>
    <mergeCell ref="UVQ238:UVQ239"/>
    <mergeCell ref="UVR238:UVR239"/>
    <mergeCell ref="UVS238:UVS239"/>
    <mergeCell ref="UXB238:UXB239"/>
    <mergeCell ref="UXC238:UXC239"/>
    <mergeCell ref="UXD238:UXD239"/>
    <mergeCell ref="UXE238:UXE239"/>
    <mergeCell ref="UXF238:UXF239"/>
    <mergeCell ref="UXG238:UXG239"/>
    <mergeCell ref="UXH238:UXH239"/>
    <mergeCell ref="UXI238:UXI239"/>
    <mergeCell ref="UXJ238:UXJ239"/>
    <mergeCell ref="UXK238:UXK239"/>
    <mergeCell ref="UXL238:UXL239"/>
    <mergeCell ref="UXM238:UXM239"/>
    <mergeCell ref="UXN238:UXN239"/>
    <mergeCell ref="UXO238:UXO239"/>
    <mergeCell ref="UXP238:UXP239"/>
    <mergeCell ref="UXQ238:UXQ239"/>
    <mergeCell ref="UXR238:UXR239"/>
    <mergeCell ref="UWK238:UWK239"/>
    <mergeCell ref="UWL238:UWL239"/>
    <mergeCell ref="UWM238:UWM239"/>
    <mergeCell ref="UWN238:UWN239"/>
    <mergeCell ref="UWO238:UWO239"/>
    <mergeCell ref="UWP238:UWP239"/>
    <mergeCell ref="UWQ238:UWQ239"/>
    <mergeCell ref="UWR238:UWR239"/>
    <mergeCell ref="UWS238:UWS239"/>
    <mergeCell ref="UWT238:UWT239"/>
    <mergeCell ref="UWU238:UWU239"/>
    <mergeCell ref="UWV238:UWV239"/>
    <mergeCell ref="UWW238:UWW239"/>
    <mergeCell ref="UWX238:UWX239"/>
    <mergeCell ref="UWY238:UWY239"/>
    <mergeCell ref="UWZ238:UWZ239"/>
    <mergeCell ref="UXA238:UXA239"/>
    <mergeCell ref="UYJ238:UYJ239"/>
    <mergeCell ref="UYK238:UYK239"/>
    <mergeCell ref="UYL238:UYL239"/>
    <mergeCell ref="UYM238:UYM239"/>
    <mergeCell ref="UYN238:UYN239"/>
    <mergeCell ref="UYO238:UYO239"/>
    <mergeCell ref="UYP238:UYP239"/>
    <mergeCell ref="UYQ238:UYQ239"/>
    <mergeCell ref="UYR238:UYR239"/>
    <mergeCell ref="UYS238:UYS239"/>
    <mergeCell ref="UYT238:UYT239"/>
    <mergeCell ref="UYU238:UYU239"/>
    <mergeCell ref="UYV238:UYV239"/>
    <mergeCell ref="UYW238:UYW239"/>
    <mergeCell ref="UYX238:UYX239"/>
    <mergeCell ref="UYY238:UYY239"/>
    <mergeCell ref="UYZ238:UYZ239"/>
    <mergeCell ref="UXS238:UXS239"/>
    <mergeCell ref="UXT238:UXT239"/>
    <mergeCell ref="UXU238:UXU239"/>
    <mergeCell ref="UXV238:UXV239"/>
    <mergeCell ref="UXW238:UXW239"/>
    <mergeCell ref="UXX238:UXX239"/>
    <mergeCell ref="UXY238:UXY239"/>
    <mergeCell ref="UXZ238:UXZ239"/>
    <mergeCell ref="UYA238:UYA239"/>
    <mergeCell ref="UYB238:UYB239"/>
    <mergeCell ref="UYC238:UYC239"/>
    <mergeCell ref="UYD238:UYD239"/>
    <mergeCell ref="UYE238:UYE239"/>
    <mergeCell ref="UYF238:UYF239"/>
    <mergeCell ref="UYG238:UYG239"/>
    <mergeCell ref="UYH238:UYH239"/>
    <mergeCell ref="UYI238:UYI239"/>
    <mergeCell ref="UZR238:UZR239"/>
    <mergeCell ref="UZS238:UZS239"/>
    <mergeCell ref="UZT238:UZT239"/>
    <mergeCell ref="UZU238:UZU239"/>
    <mergeCell ref="UZV238:UZV239"/>
    <mergeCell ref="UZW238:UZW239"/>
    <mergeCell ref="UZX238:UZX239"/>
    <mergeCell ref="UZY238:UZY239"/>
    <mergeCell ref="UZZ238:UZZ239"/>
    <mergeCell ref="VAA238:VAA239"/>
    <mergeCell ref="VAB238:VAB239"/>
    <mergeCell ref="VAC238:VAC239"/>
    <mergeCell ref="VAD238:VAD239"/>
    <mergeCell ref="VAE238:VAE239"/>
    <mergeCell ref="VAF238:VAF239"/>
    <mergeCell ref="VAG238:VAG239"/>
    <mergeCell ref="VAH238:VAH239"/>
    <mergeCell ref="UZA238:UZA239"/>
    <mergeCell ref="UZB238:UZB239"/>
    <mergeCell ref="UZC238:UZC239"/>
    <mergeCell ref="UZD238:UZD239"/>
    <mergeCell ref="UZE238:UZE239"/>
    <mergeCell ref="UZF238:UZF239"/>
    <mergeCell ref="UZG238:UZG239"/>
    <mergeCell ref="UZH238:UZH239"/>
    <mergeCell ref="UZI238:UZI239"/>
    <mergeCell ref="UZJ238:UZJ239"/>
    <mergeCell ref="UZK238:UZK239"/>
    <mergeCell ref="UZL238:UZL239"/>
    <mergeCell ref="UZM238:UZM239"/>
    <mergeCell ref="UZN238:UZN239"/>
    <mergeCell ref="UZO238:UZO239"/>
    <mergeCell ref="UZP238:UZP239"/>
    <mergeCell ref="UZQ238:UZQ239"/>
    <mergeCell ref="VAZ238:VAZ239"/>
    <mergeCell ref="VBA238:VBA239"/>
    <mergeCell ref="VBB238:VBB239"/>
    <mergeCell ref="VBC238:VBC239"/>
    <mergeCell ref="VBD238:VBD239"/>
    <mergeCell ref="VBE238:VBE239"/>
    <mergeCell ref="VBF238:VBF239"/>
    <mergeCell ref="VBG238:VBG239"/>
    <mergeCell ref="VBH238:VBH239"/>
    <mergeCell ref="VBI238:VBI239"/>
    <mergeCell ref="VBJ238:VBJ239"/>
    <mergeCell ref="VBK238:VBK239"/>
    <mergeCell ref="VBL238:VBL239"/>
    <mergeCell ref="VBM238:VBM239"/>
    <mergeCell ref="VBN238:VBN239"/>
    <mergeCell ref="VBO238:VBO239"/>
    <mergeCell ref="VBP238:VBP239"/>
    <mergeCell ref="VAI238:VAI239"/>
    <mergeCell ref="VAJ238:VAJ239"/>
    <mergeCell ref="VAK238:VAK239"/>
    <mergeCell ref="VAL238:VAL239"/>
    <mergeCell ref="VAM238:VAM239"/>
    <mergeCell ref="VAN238:VAN239"/>
    <mergeCell ref="VAO238:VAO239"/>
    <mergeCell ref="VAP238:VAP239"/>
    <mergeCell ref="VAQ238:VAQ239"/>
    <mergeCell ref="VAR238:VAR239"/>
    <mergeCell ref="VAS238:VAS239"/>
    <mergeCell ref="VAT238:VAT239"/>
    <mergeCell ref="VAU238:VAU239"/>
    <mergeCell ref="VAV238:VAV239"/>
    <mergeCell ref="VAW238:VAW239"/>
    <mergeCell ref="VAX238:VAX239"/>
    <mergeCell ref="VAY238:VAY239"/>
    <mergeCell ref="VCH238:VCH239"/>
    <mergeCell ref="VCI238:VCI239"/>
    <mergeCell ref="VCJ238:VCJ239"/>
    <mergeCell ref="VCK238:VCK239"/>
    <mergeCell ref="VCL238:VCL239"/>
    <mergeCell ref="VCM238:VCM239"/>
    <mergeCell ref="VCN238:VCN239"/>
    <mergeCell ref="VCO238:VCO239"/>
    <mergeCell ref="VCP238:VCP239"/>
    <mergeCell ref="VCQ238:VCQ239"/>
    <mergeCell ref="VCR238:VCR239"/>
    <mergeCell ref="VCS238:VCS239"/>
    <mergeCell ref="VCT238:VCT239"/>
    <mergeCell ref="VCU238:VCU239"/>
    <mergeCell ref="VCV238:VCV239"/>
    <mergeCell ref="VCW238:VCW239"/>
    <mergeCell ref="VCX238:VCX239"/>
    <mergeCell ref="VBQ238:VBQ239"/>
    <mergeCell ref="VBR238:VBR239"/>
    <mergeCell ref="VBS238:VBS239"/>
    <mergeCell ref="VBT238:VBT239"/>
    <mergeCell ref="VBU238:VBU239"/>
    <mergeCell ref="VBV238:VBV239"/>
    <mergeCell ref="VBW238:VBW239"/>
    <mergeCell ref="VBX238:VBX239"/>
    <mergeCell ref="VBY238:VBY239"/>
    <mergeCell ref="VBZ238:VBZ239"/>
    <mergeCell ref="VCA238:VCA239"/>
    <mergeCell ref="VCB238:VCB239"/>
    <mergeCell ref="VCC238:VCC239"/>
    <mergeCell ref="VCD238:VCD239"/>
    <mergeCell ref="VCE238:VCE239"/>
    <mergeCell ref="VCF238:VCF239"/>
    <mergeCell ref="VCG238:VCG239"/>
    <mergeCell ref="VDP238:VDP239"/>
    <mergeCell ref="VDQ238:VDQ239"/>
    <mergeCell ref="VDR238:VDR239"/>
    <mergeCell ref="VDS238:VDS239"/>
    <mergeCell ref="VDT238:VDT239"/>
    <mergeCell ref="VDU238:VDU239"/>
    <mergeCell ref="VDV238:VDV239"/>
    <mergeCell ref="VDW238:VDW239"/>
    <mergeCell ref="VDX238:VDX239"/>
    <mergeCell ref="VDY238:VDY239"/>
    <mergeCell ref="VDZ238:VDZ239"/>
    <mergeCell ref="VEA238:VEA239"/>
    <mergeCell ref="VEB238:VEB239"/>
    <mergeCell ref="VEC238:VEC239"/>
    <mergeCell ref="VED238:VED239"/>
    <mergeCell ref="VEE238:VEE239"/>
    <mergeCell ref="VEF238:VEF239"/>
    <mergeCell ref="VCY238:VCY239"/>
    <mergeCell ref="VCZ238:VCZ239"/>
    <mergeCell ref="VDA238:VDA239"/>
    <mergeCell ref="VDB238:VDB239"/>
    <mergeCell ref="VDC238:VDC239"/>
    <mergeCell ref="VDD238:VDD239"/>
    <mergeCell ref="VDE238:VDE239"/>
    <mergeCell ref="VDF238:VDF239"/>
    <mergeCell ref="VDG238:VDG239"/>
    <mergeCell ref="VDH238:VDH239"/>
    <mergeCell ref="VDI238:VDI239"/>
    <mergeCell ref="VDJ238:VDJ239"/>
    <mergeCell ref="VDK238:VDK239"/>
    <mergeCell ref="VDL238:VDL239"/>
    <mergeCell ref="VDM238:VDM239"/>
    <mergeCell ref="VDN238:VDN239"/>
    <mergeCell ref="VDO238:VDO239"/>
    <mergeCell ref="VEX238:VEX239"/>
    <mergeCell ref="VEY238:VEY239"/>
    <mergeCell ref="VEZ238:VEZ239"/>
    <mergeCell ref="VFA238:VFA239"/>
    <mergeCell ref="VFB238:VFB239"/>
    <mergeCell ref="VFC238:VFC239"/>
    <mergeCell ref="VFD238:VFD239"/>
    <mergeCell ref="VFE238:VFE239"/>
    <mergeCell ref="VFF238:VFF239"/>
    <mergeCell ref="VFG238:VFG239"/>
    <mergeCell ref="VFH238:VFH239"/>
    <mergeCell ref="VFI238:VFI239"/>
    <mergeCell ref="VFJ238:VFJ239"/>
    <mergeCell ref="VFK238:VFK239"/>
    <mergeCell ref="VFL238:VFL239"/>
    <mergeCell ref="VFM238:VFM239"/>
    <mergeCell ref="VFN238:VFN239"/>
    <mergeCell ref="VEG238:VEG239"/>
    <mergeCell ref="VEH238:VEH239"/>
    <mergeCell ref="VEI238:VEI239"/>
    <mergeCell ref="VEJ238:VEJ239"/>
    <mergeCell ref="VEK238:VEK239"/>
    <mergeCell ref="VEL238:VEL239"/>
    <mergeCell ref="VEM238:VEM239"/>
    <mergeCell ref="VEN238:VEN239"/>
    <mergeCell ref="VEO238:VEO239"/>
    <mergeCell ref="VEP238:VEP239"/>
    <mergeCell ref="VEQ238:VEQ239"/>
    <mergeCell ref="VER238:VER239"/>
    <mergeCell ref="VES238:VES239"/>
    <mergeCell ref="VET238:VET239"/>
    <mergeCell ref="VEU238:VEU239"/>
    <mergeCell ref="VEV238:VEV239"/>
    <mergeCell ref="VEW238:VEW239"/>
    <mergeCell ref="VGF238:VGF239"/>
    <mergeCell ref="VGG238:VGG239"/>
    <mergeCell ref="VGH238:VGH239"/>
    <mergeCell ref="VGI238:VGI239"/>
    <mergeCell ref="VGJ238:VGJ239"/>
    <mergeCell ref="VGK238:VGK239"/>
    <mergeCell ref="VGL238:VGL239"/>
    <mergeCell ref="VGM238:VGM239"/>
    <mergeCell ref="VGN238:VGN239"/>
    <mergeCell ref="VGO238:VGO239"/>
    <mergeCell ref="VGP238:VGP239"/>
    <mergeCell ref="VGQ238:VGQ239"/>
    <mergeCell ref="VGR238:VGR239"/>
    <mergeCell ref="VGS238:VGS239"/>
    <mergeCell ref="VGT238:VGT239"/>
    <mergeCell ref="VGU238:VGU239"/>
    <mergeCell ref="VGV238:VGV239"/>
    <mergeCell ref="VFO238:VFO239"/>
    <mergeCell ref="VFP238:VFP239"/>
    <mergeCell ref="VFQ238:VFQ239"/>
    <mergeCell ref="VFR238:VFR239"/>
    <mergeCell ref="VFS238:VFS239"/>
    <mergeCell ref="VFT238:VFT239"/>
    <mergeCell ref="VFU238:VFU239"/>
    <mergeCell ref="VFV238:VFV239"/>
    <mergeCell ref="VFW238:VFW239"/>
    <mergeCell ref="VFX238:VFX239"/>
    <mergeCell ref="VFY238:VFY239"/>
    <mergeCell ref="VFZ238:VFZ239"/>
    <mergeCell ref="VGA238:VGA239"/>
    <mergeCell ref="VGB238:VGB239"/>
    <mergeCell ref="VGC238:VGC239"/>
    <mergeCell ref="VGD238:VGD239"/>
    <mergeCell ref="VGE238:VGE239"/>
    <mergeCell ref="VHN238:VHN239"/>
    <mergeCell ref="VHO238:VHO239"/>
    <mergeCell ref="VHP238:VHP239"/>
    <mergeCell ref="VHQ238:VHQ239"/>
    <mergeCell ref="VHR238:VHR239"/>
    <mergeCell ref="VHS238:VHS239"/>
    <mergeCell ref="VHT238:VHT239"/>
    <mergeCell ref="VHU238:VHU239"/>
    <mergeCell ref="VHV238:VHV239"/>
    <mergeCell ref="VHW238:VHW239"/>
    <mergeCell ref="VHX238:VHX239"/>
    <mergeCell ref="VHY238:VHY239"/>
    <mergeCell ref="VHZ238:VHZ239"/>
    <mergeCell ref="VIA238:VIA239"/>
    <mergeCell ref="VIB238:VIB239"/>
    <mergeCell ref="VIC238:VIC239"/>
    <mergeCell ref="VID238:VID239"/>
    <mergeCell ref="VGW238:VGW239"/>
    <mergeCell ref="VGX238:VGX239"/>
    <mergeCell ref="VGY238:VGY239"/>
    <mergeCell ref="VGZ238:VGZ239"/>
    <mergeCell ref="VHA238:VHA239"/>
    <mergeCell ref="VHB238:VHB239"/>
    <mergeCell ref="VHC238:VHC239"/>
    <mergeCell ref="VHD238:VHD239"/>
    <mergeCell ref="VHE238:VHE239"/>
    <mergeCell ref="VHF238:VHF239"/>
    <mergeCell ref="VHG238:VHG239"/>
    <mergeCell ref="VHH238:VHH239"/>
    <mergeCell ref="VHI238:VHI239"/>
    <mergeCell ref="VHJ238:VHJ239"/>
    <mergeCell ref="VHK238:VHK239"/>
    <mergeCell ref="VHL238:VHL239"/>
    <mergeCell ref="VHM238:VHM239"/>
    <mergeCell ref="VIV238:VIV239"/>
    <mergeCell ref="VIW238:VIW239"/>
    <mergeCell ref="VIX238:VIX239"/>
    <mergeCell ref="VIY238:VIY239"/>
    <mergeCell ref="VIZ238:VIZ239"/>
    <mergeCell ref="VJA238:VJA239"/>
    <mergeCell ref="VJB238:VJB239"/>
    <mergeCell ref="VJC238:VJC239"/>
    <mergeCell ref="VJD238:VJD239"/>
    <mergeCell ref="VJE238:VJE239"/>
    <mergeCell ref="VJF238:VJF239"/>
    <mergeCell ref="VJG238:VJG239"/>
    <mergeCell ref="VJH238:VJH239"/>
    <mergeCell ref="VJI238:VJI239"/>
    <mergeCell ref="VJJ238:VJJ239"/>
    <mergeCell ref="VJK238:VJK239"/>
    <mergeCell ref="VJL238:VJL239"/>
    <mergeCell ref="VIE238:VIE239"/>
    <mergeCell ref="VIF238:VIF239"/>
    <mergeCell ref="VIG238:VIG239"/>
    <mergeCell ref="VIH238:VIH239"/>
    <mergeCell ref="VII238:VII239"/>
    <mergeCell ref="VIJ238:VIJ239"/>
    <mergeCell ref="VIK238:VIK239"/>
    <mergeCell ref="VIL238:VIL239"/>
    <mergeCell ref="VIM238:VIM239"/>
    <mergeCell ref="VIN238:VIN239"/>
    <mergeCell ref="VIO238:VIO239"/>
    <mergeCell ref="VIP238:VIP239"/>
    <mergeCell ref="VIQ238:VIQ239"/>
    <mergeCell ref="VIR238:VIR239"/>
    <mergeCell ref="VIS238:VIS239"/>
    <mergeCell ref="VIT238:VIT239"/>
    <mergeCell ref="VIU238:VIU239"/>
    <mergeCell ref="VKD238:VKD239"/>
    <mergeCell ref="VKE238:VKE239"/>
    <mergeCell ref="VKF238:VKF239"/>
    <mergeCell ref="VKG238:VKG239"/>
    <mergeCell ref="VKH238:VKH239"/>
    <mergeCell ref="VKI238:VKI239"/>
    <mergeCell ref="VKJ238:VKJ239"/>
    <mergeCell ref="VKK238:VKK239"/>
    <mergeCell ref="VKL238:VKL239"/>
    <mergeCell ref="VKM238:VKM239"/>
    <mergeCell ref="VKN238:VKN239"/>
    <mergeCell ref="VKO238:VKO239"/>
    <mergeCell ref="VKP238:VKP239"/>
    <mergeCell ref="VKQ238:VKQ239"/>
    <mergeCell ref="VKR238:VKR239"/>
    <mergeCell ref="VKS238:VKS239"/>
    <mergeCell ref="VKT238:VKT239"/>
    <mergeCell ref="VJM238:VJM239"/>
    <mergeCell ref="VJN238:VJN239"/>
    <mergeCell ref="VJO238:VJO239"/>
    <mergeCell ref="VJP238:VJP239"/>
    <mergeCell ref="VJQ238:VJQ239"/>
    <mergeCell ref="VJR238:VJR239"/>
    <mergeCell ref="VJS238:VJS239"/>
    <mergeCell ref="VJT238:VJT239"/>
    <mergeCell ref="VJU238:VJU239"/>
    <mergeCell ref="VJV238:VJV239"/>
    <mergeCell ref="VJW238:VJW239"/>
    <mergeCell ref="VJX238:VJX239"/>
    <mergeCell ref="VJY238:VJY239"/>
    <mergeCell ref="VJZ238:VJZ239"/>
    <mergeCell ref="VKA238:VKA239"/>
    <mergeCell ref="VKB238:VKB239"/>
    <mergeCell ref="VKC238:VKC239"/>
    <mergeCell ref="VLL238:VLL239"/>
    <mergeCell ref="VLM238:VLM239"/>
    <mergeCell ref="VLN238:VLN239"/>
    <mergeCell ref="VLO238:VLO239"/>
    <mergeCell ref="VLP238:VLP239"/>
    <mergeCell ref="VLQ238:VLQ239"/>
    <mergeCell ref="VLR238:VLR239"/>
    <mergeCell ref="VLS238:VLS239"/>
    <mergeCell ref="VLT238:VLT239"/>
    <mergeCell ref="VLU238:VLU239"/>
    <mergeCell ref="VLV238:VLV239"/>
    <mergeCell ref="VLW238:VLW239"/>
    <mergeCell ref="VLX238:VLX239"/>
    <mergeCell ref="VLY238:VLY239"/>
    <mergeCell ref="VLZ238:VLZ239"/>
    <mergeCell ref="VMA238:VMA239"/>
    <mergeCell ref="VMB238:VMB239"/>
    <mergeCell ref="VKU238:VKU239"/>
    <mergeCell ref="VKV238:VKV239"/>
    <mergeCell ref="VKW238:VKW239"/>
    <mergeCell ref="VKX238:VKX239"/>
    <mergeCell ref="VKY238:VKY239"/>
    <mergeCell ref="VKZ238:VKZ239"/>
    <mergeCell ref="VLA238:VLA239"/>
    <mergeCell ref="VLB238:VLB239"/>
    <mergeCell ref="VLC238:VLC239"/>
    <mergeCell ref="VLD238:VLD239"/>
    <mergeCell ref="VLE238:VLE239"/>
    <mergeCell ref="VLF238:VLF239"/>
    <mergeCell ref="VLG238:VLG239"/>
    <mergeCell ref="VLH238:VLH239"/>
    <mergeCell ref="VLI238:VLI239"/>
    <mergeCell ref="VLJ238:VLJ239"/>
    <mergeCell ref="VLK238:VLK239"/>
    <mergeCell ref="VMT238:VMT239"/>
    <mergeCell ref="VMU238:VMU239"/>
    <mergeCell ref="VMV238:VMV239"/>
    <mergeCell ref="VMW238:VMW239"/>
    <mergeCell ref="VMX238:VMX239"/>
    <mergeCell ref="VMY238:VMY239"/>
    <mergeCell ref="VMZ238:VMZ239"/>
    <mergeCell ref="VNA238:VNA239"/>
    <mergeCell ref="VNB238:VNB239"/>
    <mergeCell ref="VNC238:VNC239"/>
    <mergeCell ref="VND238:VND239"/>
    <mergeCell ref="VNE238:VNE239"/>
    <mergeCell ref="VNF238:VNF239"/>
    <mergeCell ref="VNG238:VNG239"/>
    <mergeCell ref="VNH238:VNH239"/>
    <mergeCell ref="VNI238:VNI239"/>
    <mergeCell ref="VNJ238:VNJ239"/>
    <mergeCell ref="VMC238:VMC239"/>
    <mergeCell ref="VMD238:VMD239"/>
    <mergeCell ref="VME238:VME239"/>
    <mergeCell ref="VMF238:VMF239"/>
    <mergeCell ref="VMG238:VMG239"/>
    <mergeCell ref="VMH238:VMH239"/>
    <mergeCell ref="VMI238:VMI239"/>
    <mergeCell ref="VMJ238:VMJ239"/>
    <mergeCell ref="VMK238:VMK239"/>
    <mergeCell ref="VML238:VML239"/>
    <mergeCell ref="VMM238:VMM239"/>
    <mergeCell ref="VMN238:VMN239"/>
    <mergeCell ref="VMO238:VMO239"/>
    <mergeCell ref="VMP238:VMP239"/>
    <mergeCell ref="VMQ238:VMQ239"/>
    <mergeCell ref="VMR238:VMR239"/>
    <mergeCell ref="VMS238:VMS239"/>
    <mergeCell ref="VOB238:VOB239"/>
    <mergeCell ref="VOC238:VOC239"/>
    <mergeCell ref="VOD238:VOD239"/>
    <mergeCell ref="VOE238:VOE239"/>
    <mergeCell ref="VOF238:VOF239"/>
    <mergeCell ref="VOG238:VOG239"/>
    <mergeCell ref="VOH238:VOH239"/>
    <mergeCell ref="VOI238:VOI239"/>
    <mergeCell ref="VOJ238:VOJ239"/>
    <mergeCell ref="VOK238:VOK239"/>
    <mergeCell ref="VOL238:VOL239"/>
    <mergeCell ref="VOM238:VOM239"/>
    <mergeCell ref="VON238:VON239"/>
    <mergeCell ref="VOO238:VOO239"/>
    <mergeCell ref="VOP238:VOP239"/>
    <mergeCell ref="VOQ238:VOQ239"/>
    <mergeCell ref="VOR238:VOR239"/>
    <mergeCell ref="VNK238:VNK239"/>
    <mergeCell ref="VNL238:VNL239"/>
    <mergeCell ref="VNM238:VNM239"/>
    <mergeCell ref="VNN238:VNN239"/>
    <mergeCell ref="VNO238:VNO239"/>
    <mergeCell ref="VNP238:VNP239"/>
    <mergeCell ref="VNQ238:VNQ239"/>
    <mergeCell ref="VNR238:VNR239"/>
    <mergeCell ref="VNS238:VNS239"/>
    <mergeCell ref="VNT238:VNT239"/>
    <mergeCell ref="VNU238:VNU239"/>
    <mergeCell ref="VNV238:VNV239"/>
    <mergeCell ref="VNW238:VNW239"/>
    <mergeCell ref="VNX238:VNX239"/>
    <mergeCell ref="VNY238:VNY239"/>
    <mergeCell ref="VNZ238:VNZ239"/>
    <mergeCell ref="VOA238:VOA239"/>
    <mergeCell ref="VPJ238:VPJ239"/>
    <mergeCell ref="VPK238:VPK239"/>
    <mergeCell ref="VPL238:VPL239"/>
    <mergeCell ref="VPM238:VPM239"/>
    <mergeCell ref="VPN238:VPN239"/>
    <mergeCell ref="VPO238:VPO239"/>
    <mergeCell ref="VPP238:VPP239"/>
    <mergeCell ref="VPQ238:VPQ239"/>
    <mergeCell ref="VPR238:VPR239"/>
    <mergeCell ref="VPS238:VPS239"/>
    <mergeCell ref="VPT238:VPT239"/>
    <mergeCell ref="VPU238:VPU239"/>
    <mergeCell ref="VPV238:VPV239"/>
    <mergeCell ref="VPW238:VPW239"/>
    <mergeCell ref="VPX238:VPX239"/>
    <mergeCell ref="VPY238:VPY239"/>
    <mergeCell ref="VPZ238:VPZ239"/>
    <mergeCell ref="VOS238:VOS239"/>
    <mergeCell ref="VOT238:VOT239"/>
    <mergeCell ref="VOU238:VOU239"/>
    <mergeCell ref="VOV238:VOV239"/>
    <mergeCell ref="VOW238:VOW239"/>
    <mergeCell ref="VOX238:VOX239"/>
    <mergeCell ref="VOY238:VOY239"/>
    <mergeCell ref="VOZ238:VOZ239"/>
    <mergeCell ref="VPA238:VPA239"/>
    <mergeCell ref="VPB238:VPB239"/>
    <mergeCell ref="VPC238:VPC239"/>
    <mergeCell ref="VPD238:VPD239"/>
    <mergeCell ref="VPE238:VPE239"/>
    <mergeCell ref="VPF238:VPF239"/>
    <mergeCell ref="VPG238:VPG239"/>
    <mergeCell ref="VPH238:VPH239"/>
    <mergeCell ref="VPI238:VPI239"/>
    <mergeCell ref="VQR238:VQR239"/>
    <mergeCell ref="VQS238:VQS239"/>
    <mergeCell ref="VQT238:VQT239"/>
    <mergeCell ref="VQU238:VQU239"/>
    <mergeCell ref="VQV238:VQV239"/>
    <mergeCell ref="VQW238:VQW239"/>
    <mergeCell ref="VQX238:VQX239"/>
    <mergeCell ref="VQY238:VQY239"/>
    <mergeCell ref="VQZ238:VQZ239"/>
    <mergeCell ref="VRA238:VRA239"/>
    <mergeCell ref="VRB238:VRB239"/>
    <mergeCell ref="VRC238:VRC239"/>
    <mergeCell ref="VRD238:VRD239"/>
    <mergeCell ref="VRE238:VRE239"/>
    <mergeCell ref="VRF238:VRF239"/>
    <mergeCell ref="VRG238:VRG239"/>
    <mergeCell ref="VRH238:VRH239"/>
    <mergeCell ref="VQA238:VQA239"/>
    <mergeCell ref="VQB238:VQB239"/>
    <mergeCell ref="VQC238:VQC239"/>
    <mergeCell ref="VQD238:VQD239"/>
    <mergeCell ref="VQE238:VQE239"/>
    <mergeCell ref="VQF238:VQF239"/>
    <mergeCell ref="VQG238:VQG239"/>
    <mergeCell ref="VQH238:VQH239"/>
    <mergeCell ref="VQI238:VQI239"/>
    <mergeCell ref="VQJ238:VQJ239"/>
    <mergeCell ref="VQK238:VQK239"/>
    <mergeCell ref="VQL238:VQL239"/>
    <mergeCell ref="VQM238:VQM239"/>
    <mergeCell ref="VQN238:VQN239"/>
    <mergeCell ref="VQO238:VQO239"/>
    <mergeCell ref="VQP238:VQP239"/>
    <mergeCell ref="VQQ238:VQQ239"/>
    <mergeCell ref="VRZ238:VRZ239"/>
    <mergeCell ref="VSA238:VSA239"/>
    <mergeCell ref="VSB238:VSB239"/>
    <mergeCell ref="VSC238:VSC239"/>
    <mergeCell ref="VSD238:VSD239"/>
    <mergeCell ref="VSE238:VSE239"/>
    <mergeCell ref="VSF238:VSF239"/>
    <mergeCell ref="VSG238:VSG239"/>
    <mergeCell ref="VSH238:VSH239"/>
    <mergeCell ref="VSI238:VSI239"/>
    <mergeCell ref="VSJ238:VSJ239"/>
    <mergeCell ref="VSK238:VSK239"/>
    <mergeCell ref="VSL238:VSL239"/>
    <mergeCell ref="VSM238:VSM239"/>
    <mergeCell ref="VSN238:VSN239"/>
    <mergeCell ref="VSO238:VSO239"/>
    <mergeCell ref="VSP238:VSP239"/>
    <mergeCell ref="VRI238:VRI239"/>
    <mergeCell ref="VRJ238:VRJ239"/>
    <mergeCell ref="VRK238:VRK239"/>
    <mergeCell ref="VRL238:VRL239"/>
    <mergeCell ref="VRM238:VRM239"/>
    <mergeCell ref="VRN238:VRN239"/>
    <mergeCell ref="VRO238:VRO239"/>
    <mergeCell ref="VRP238:VRP239"/>
    <mergeCell ref="VRQ238:VRQ239"/>
    <mergeCell ref="VRR238:VRR239"/>
    <mergeCell ref="VRS238:VRS239"/>
    <mergeCell ref="VRT238:VRT239"/>
    <mergeCell ref="VRU238:VRU239"/>
    <mergeCell ref="VRV238:VRV239"/>
    <mergeCell ref="VRW238:VRW239"/>
    <mergeCell ref="VRX238:VRX239"/>
    <mergeCell ref="VRY238:VRY239"/>
    <mergeCell ref="VTH238:VTH239"/>
    <mergeCell ref="VTI238:VTI239"/>
    <mergeCell ref="VTJ238:VTJ239"/>
    <mergeCell ref="VTK238:VTK239"/>
    <mergeCell ref="VTL238:VTL239"/>
    <mergeCell ref="VTM238:VTM239"/>
    <mergeCell ref="VTN238:VTN239"/>
    <mergeCell ref="VTO238:VTO239"/>
    <mergeCell ref="VTP238:VTP239"/>
    <mergeCell ref="VTQ238:VTQ239"/>
    <mergeCell ref="VTR238:VTR239"/>
    <mergeCell ref="VTS238:VTS239"/>
    <mergeCell ref="VTT238:VTT239"/>
    <mergeCell ref="VTU238:VTU239"/>
    <mergeCell ref="VTV238:VTV239"/>
    <mergeCell ref="VTW238:VTW239"/>
    <mergeCell ref="VTX238:VTX239"/>
    <mergeCell ref="VSQ238:VSQ239"/>
    <mergeCell ref="VSR238:VSR239"/>
    <mergeCell ref="VSS238:VSS239"/>
    <mergeCell ref="VST238:VST239"/>
    <mergeCell ref="VSU238:VSU239"/>
    <mergeCell ref="VSV238:VSV239"/>
    <mergeCell ref="VSW238:VSW239"/>
    <mergeCell ref="VSX238:VSX239"/>
    <mergeCell ref="VSY238:VSY239"/>
    <mergeCell ref="VSZ238:VSZ239"/>
    <mergeCell ref="VTA238:VTA239"/>
    <mergeCell ref="VTB238:VTB239"/>
    <mergeCell ref="VTC238:VTC239"/>
    <mergeCell ref="VTD238:VTD239"/>
    <mergeCell ref="VTE238:VTE239"/>
    <mergeCell ref="VTF238:VTF239"/>
    <mergeCell ref="VTG238:VTG239"/>
    <mergeCell ref="VUP238:VUP239"/>
    <mergeCell ref="VUQ238:VUQ239"/>
    <mergeCell ref="VUR238:VUR239"/>
    <mergeCell ref="VUS238:VUS239"/>
    <mergeCell ref="VUT238:VUT239"/>
    <mergeCell ref="VUU238:VUU239"/>
    <mergeCell ref="VUV238:VUV239"/>
    <mergeCell ref="VUW238:VUW239"/>
    <mergeCell ref="VUX238:VUX239"/>
    <mergeCell ref="VUY238:VUY239"/>
    <mergeCell ref="VUZ238:VUZ239"/>
    <mergeCell ref="VVA238:VVA239"/>
    <mergeCell ref="VVB238:VVB239"/>
    <mergeCell ref="VVC238:VVC239"/>
    <mergeCell ref="VVD238:VVD239"/>
    <mergeCell ref="VVE238:VVE239"/>
    <mergeCell ref="VVF238:VVF239"/>
    <mergeCell ref="VTY238:VTY239"/>
    <mergeCell ref="VTZ238:VTZ239"/>
    <mergeCell ref="VUA238:VUA239"/>
    <mergeCell ref="VUB238:VUB239"/>
    <mergeCell ref="VUC238:VUC239"/>
    <mergeCell ref="VUD238:VUD239"/>
    <mergeCell ref="VUE238:VUE239"/>
    <mergeCell ref="VUF238:VUF239"/>
    <mergeCell ref="VUG238:VUG239"/>
    <mergeCell ref="VUH238:VUH239"/>
    <mergeCell ref="VUI238:VUI239"/>
    <mergeCell ref="VUJ238:VUJ239"/>
    <mergeCell ref="VUK238:VUK239"/>
    <mergeCell ref="VUL238:VUL239"/>
    <mergeCell ref="VUM238:VUM239"/>
    <mergeCell ref="VUN238:VUN239"/>
    <mergeCell ref="VUO238:VUO239"/>
    <mergeCell ref="VVX238:VVX239"/>
    <mergeCell ref="VVY238:VVY239"/>
    <mergeCell ref="VVZ238:VVZ239"/>
    <mergeCell ref="VWA238:VWA239"/>
    <mergeCell ref="VWB238:VWB239"/>
    <mergeCell ref="VWC238:VWC239"/>
    <mergeCell ref="VWD238:VWD239"/>
    <mergeCell ref="VWE238:VWE239"/>
    <mergeCell ref="VWF238:VWF239"/>
    <mergeCell ref="VWG238:VWG239"/>
    <mergeCell ref="VWH238:VWH239"/>
    <mergeCell ref="VWI238:VWI239"/>
    <mergeCell ref="VWJ238:VWJ239"/>
    <mergeCell ref="VWK238:VWK239"/>
    <mergeCell ref="VWL238:VWL239"/>
    <mergeCell ref="VWM238:VWM239"/>
    <mergeCell ref="VWN238:VWN239"/>
    <mergeCell ref="VVG238:VVG239"/>
    <mergeCell ref="VVH238:VVH239"/>
    <mergeCell ref="VVI238:VVI239"/>
    <mergeCell ref="VVJ238:VVJ239"/>
    <mergeCell ref="VVK238:VVK239"/>
    <mergeCell ref="VVL238:VVL239"/>
    <mergeCell ref="VVM238:VVM239"/>
    <mergeCell ref="VVN238:VVN239"/>
    <mergeCell ref="VVO238:VVO239"/>
    <mergeCell ref="VVP238:VVP239"/>
    <mergeCell ref="VVQ238:VVQ239"/>
    <mergeCell ref="VVR238:VVR239"/>
    <mergeCell ref="VVS238:VVS239"/>
    <mergeCell ref="VVT238:VVT239"/>
    <mergeCell ref="VVU238:VVU239"/>
    <mergeCell ref="VVV238:VVV239"/>
    <mergeCell ref="VVW238:VVW239"/>
    <mergeCell ref="VXF238:VXF239"/>
    <mergeCell ref="VXG238:VXG239"/>
    <mergeCell ref="VXH238:VXH239"/>
    <mergeCell ref="VXI238:VXI239"/>
    <mergeCell ref="VXJ238:VXJ239"/>
    <mergeCell ref="VXK238:VXK239"/>
    <mergeCell ref="VXL238:VXL239"/>
    <mergeCell ref="VXM238:VXM239"/>
    <mergeCell ref="VXN238:VXN239"/>
    <mergeCell ref="VXO238:VXO239"/>
    <mergeCell ref="VXP238:VXP239"/>
    <mergeCell ref="VXQ238:VXQ239"/>
    <mergeCell ref="VXR238:VXR239"/>
    <mergeCell ref="VXS238:VXS239"/>
    <mergeCell ref="VXT238:VXT239"/>
    <mergeCell ref="VXU238:VXU239"/>
    <mergeCell ref="VXV238:VXV239"/>
    <mergeCell ref="VWO238:VWO239"/>
    <mergeCell ref="VWP238:VWP239"/>
    <mergeCell ref="VWQ238:VWQ239"/>
    <mergeCell ref="VWR238:VWR239"/>
    <mergeCell ref="VWS238:VWS239"/>
    <mergeCell ref="VWT238:VWT239"/>
    <mergeCell ref="VWU238:VWU239"/>
    <mergeCell ref="VWV238:VWV239"/>
    <mergeCell ref="VWW238:VWW239"/>
    <mergeCell ref="VWX238:VWX239"/>
    <mergeCell ref="VWY238:VWY239"/>
    <mergeCell ref="VWZ238:VWZ239"/>
    <mergeCell ref="VXA238:VXA239"/>
    <mergeCell ref="VXB238:VXB239"/>
    <mergeCell ref="VXC238:VXC239"/>
    <mergeCell ref="VXD238:VXD239"/>
    <mergeCell ref="VXE238:VXE239"/>
    <mergeCell ref="VYN238:VYN239"/>
    <mergeCell ref="VYO238:VYO239"/>
    <mergeCell ref="VYP238:VYP239"/>
    <mergeCell ref="VYQ238:VYQ239"/>
    <mergeCell ref="VYR238:VYR239"/>
    <mergeCell ref="VYS238:VYS239"/>
    <mergeCell ref="VYT238:VYT239"/>
    <mergeCell ref="VYU238:VYU239"/>
    <mergeCell ref="VYV238:VYV239"/>
    <mergeCell ref="VYW238:VYW239"/>
    <mergeCell ref="VYX238:VYX239"/>
    <mergeCell ref="VYY238:VYY239"/>
    <mergeCell ref="VYZ238:VYZ239"/>
    <mergeCell ref="VZA238:VZA239"/>
    <mergeCell ref="VZB238:VZB239"/>
    <mergeCell ref="VZC238:VZC239"/>
    <mergeCell ref="VZD238:VZD239"/>
    <mergeCell ref="VXW238:VXW239"/>
    <mergeCell ref="VXX238:VXX239"/>
    <mergeCell ref="VXY238:VXY239"/>
    <mergeCell ref="VXZ238:VXZ239"/>
    <mergeCell ref="VYA238:VYA239"/>
    <mergeCell ref="VYB238:VYB239"/>
    <mergeCell ref="VYC238:VYC239"/>
    <mergeCell ref="VYD238:VYD239"/>
    <mergeCell ref="VYE238:VYE239"/>
    <mergeCell ref="VYF238:VYF239"/>
    <mergeCell ref="VYG238:VYG239"/>
    <mergeCell ref="VYH238:VYH239"/>
    <mergeCell ref="VYI238:VYI239"/>
    <mergeCell ref="VYJ238:VYJ239"/>
    <mergeCell ref="VYK238:VYK239"/>
    <mergeCell ref="VYL238:VYL239"/>
    <mergeCell ref="VYM238:VYM239"/>
    <mergeCell ref="VZV238:VZV239"/>
    <mergeCell ref="VZW238:VZW239"/>
    <mergeCell ref="VZX238:VZX239"/>
    <mergeCell ref="VZY238:VZY239"/>
    <mergeCell ref="VZZ238:VZZ239"/>
    <mergeCell ref="WAA238:WAA239"/>
    <mergeCell ref="WAB238:WAB239"/>
    <mergeCell ref="WAC238:WAC239"/>
    <mergeCell ref="WAD238:WAD239"/>
    <mergeCell ref="WAE238:WAE239"/>
    <mergeCell ref="WAF238:WAF239"/>
    <mergeCell ref="WAG238:WAG239"/>
    <mergeCell ref="WAH238:WAH239"/>
    <mergeCell ref="WAI238:WAI239"/>
    <mergeCell ref="WAJ238:WAJ239"/>
    <mergeCell ref="WAK238:WAK239"/>
    <mergeCell ref="WAL238:WAL239"/>
    <mergeCell ref="VZE238:VZE239"/>
    <mergeCell ref="VZF238:VZF239"/>
    <mergeCell ref="VZG238:VZG239"/>
    <mergeCell ref="VZH238:VZH239"/>
    <mergeCell ref="VZI238:VZI239"/>
    <mergeCell ref="VZJ238:VZJ239"/>
    <mergeCell ref="VZK238:VZK239"/>
    <mergeCell ref="VZL238:VZL239"/>
    <mergeCell ref="VZM238:VZM239"/>
    <mergeCell ref="VZN238:VZN239"/>
    <mergeCell ref="VZO238:VZO239"/>
    <mergeCell ref="VZP238:VZP239"/>
    <mergeCell ref="VZQ238:VZQ239"/>
    <mergeCell ref="VZR238:VZR239"/>
    <mergeCell ref="VZS238:VZS239"/>
    <mergeCell ref="VZT238:VZT239"/>
    <mergeCell ref="VZU238:VZU239"/>
    <mergeCell ref="WBD238:WBD239"/>
    <mergeCell ref="WBE238:WBE239"/>
    <mergeCell ref="WBF238:WBF239"/>
    <mergeCell ref="WBG238:WBG239"/>
    <mergeCell ref="WBH238:WBH239"/>
    <mergeCell ref="WBI238:WBI239"/>
    <mergeCell ref="WBJ238:WBJ239"/>
    <mergeCell ref="WBK238:WBK239"/>
    <mergeCell ref="WBL238:WBL239"/>
    <mergeCell ref="WBM238:WBM239"/>
    <mergeCell ref="WBN238:WBN239"/>
    <mergeCell ref="WBO238:WBO239"/>
    <mergeCell ref="WBP238:WBP239"/>
    <mergeCell ref="WBQ238:WBQ239"/>
    <mergeCell ref="WBR238:WBR239"/>
    <mergeCell ref="WBS238:WBS239"/>
    <mergeCell ref="WBT238:WBT239"/>
    <mergeCell ref="WAM238:WAM239"/>
    <mergeCell ref="WAN238:WAN239"/>
    <mergeCell ref="WAO238:WAO239"/>
    <mergeCell ref="WAP238:WAP239"/>
    <mergeCell ref="WAQ238:WAQ239"/>
    <mergeCell ref="WAR238:WAR239"/>
    <mergeCell ref="WAS238:WAS239"/>
    <mergeCell ref="WAT238:WAT239"/>
    <mergeCell ref="WAU238:WAU239"/>
    <mergeCell ref="WAV238:WAV239"/>
    <mergeCell ref="WAW238:WAW239"/>
    <mergeCell ref="WAX238:WAX239"/>
    <mergeCell ref="WAY238:WAY239"/>
    <mergeCell ref="WAZ238:WAZ239"/>
    <mergeCell ref="WBA238:WBA239"/>
    <mergeCell ref="WBB238:WBB239"/>
    <mergeCell ref="WBC238:WBC239"/>
    <mergeCell ref="WCL238:WCL239"/>
    <mergeCell ref="WCM238:WCM239"/>
    <mergeCell ref="WCN238:WCN239"/>
    <mergeCell ref="WCO238:WCO239"/>
    <mergeCell ref="WCP238:WCP239"/>
    <mergeCell ref="WCQ238:WCQ239"/>
    <mergeCell ref="WCR238:WCR239"/>
    <mergeCell ref="WCS238:WCS239"/>
    <mergeCell ref="WCT238:WCT239"/>
    <mergeCell ref="WCU238:WCU239"/>
    <mergeCell ref="WCV238:WCV239"/>
    <mergeCell ref="WCW238:WCW239"/>
    <mergeCell ref="WCX238:WCX239"/>
    <mergeCell ref="WCY238:WCY239"/>
    <mergeCell ref="WCZ238:WCZ239"/>
    <mergeCell ref="WDA238:WDA239"/>
    <mergeCell ref="WDB238:WDB239"/>
    <mergeCell ref="WBU238:WBU239"/>
    <mergeCell ref="WBV238:WBV239"/>
    <mergeCell ref="WBW238:WBW239"/>
    <mergeCell ref="WBX238:WBX239"/>
    <mergeCell ref="WBY238:WBY239"/>
    <mergeCell ref="WBZ238:WBZ239"/>
    <mergeCell ref="WCA238:WCA239"/>
    <mergeCell ref="WCB238:WCB239"/>
    <mergeCell ref="WCC238:WCC239"/>
    <mergeCell ref="WCD238:WCD239"/>
    <mergeCell ref="WCE238:WCE239"/>
    <mergeCell ref="WCF238:WCF239"/>
    <mergeCell ref="WCG238:WCG239"/>
    <mergeCell ref="WCH238:WCH239"/>
    <mergeCell ref="WCI238:WCI239"/>
    <mergeCell ref="WCJ238:WCJ239"/>
    <mergeCell ref="WCK238:WCK239"/>
    <mergeCell ref="WDT238:WDT239"/>
    <mergeCell ref="WDU238:WDU239"/>
    <mergeCell ref="WDV238:WDV239"/>
    <mergeCell ref="WDW238:WDW239"/>
    <mergeCell ref="WDX238:WDX239"/>
    <mergeCell ref="WDY238:WDY239"/>
    <mergeCell ref="WDZ238:WDZ239"/>
    <mergeCell ref="WEA238:WEA239"/>
    <mergeCell ref="WEB238:WEB239"/>
    <mergeCell ref="WEC238:WEC239"/>
    <mergeCell ref="WED238:WED239"/>
    <mergeCell ref="WEE238:WEE239"/>
    <mergeCell ref="WEF238:WEF239"/>
    <mergeCell ref="WEG238:WEG239"/>
    <mergeCell ref="WEH238:WEH239"/>
    <mergeCell ref="WEI238:WEI239"/>
    <mergeCell ref="WEJ238:WEJ239"/>
    <mergeCell ref="WDC238:WDC239"/>
    <mergeCell ref="WDD238:WDD239"/>
    <mergeCell ref="WDE238:WDE239"/>
    <mergeCell ref="WDF238:WDF239"/>
    <mergeCell ref="WDG238:WDG239"/>
    <mergeCell ref="WDH238:WDH239"/>
    <mergeCell ref="WDI238:WDI239"/>
    <mergeCell ref="WDJ238:WDJ239"/>
    <mergeCell ref="WDK238:WDK239"/>
    <mergeCell ref="WDL238:WDL239"/>
    <mergeCell ref="WDM238:WDM239"/>
    <mergeCell ref="WDN238:WDN239"/>
    <mergeCell ref="WDO238:WDO239"/>
    <mergeCell ref="WDP238:WDP239"/>
    <mergeCell ref="WDQ238:WDQ239"/>
    <mergeCell ref="WDR238:WDR239"/>
    <mergeCell ref="WDS238:WDS239"/>
    <mergeCell ref="WFB238:WFB239"/>
    <mergeCell ref="WFC238:WFC239"/>
    <mergeCell ref="WFD238:WFD239"/>
    <mergeCell ref="WFE238:WFE239"/>
    <mergeCell ref="WFF238:WFF239"/>
    <mergeCell ref="WFG238:WFG239"/>
    <mergeCell ref="WFH238:WFH239"/>
    <mergeCell ref="WFI238:WFI239"/>
    <mergeCell ref="WFJ238:WFJ239"/>
    <mergeCell ref="WFK238:WFK239"/>
    <mergeCell ref="WFL238:WFL239"/>
    <mergeCell ref="WFM238:WFM239"/>
    <mergeCell ref="WFN238:WFN239"/>
    <mergeCell ref="WFO238:WFO239"/>
    <mergeCell ref="WFP238:WFP239"/>
    <mergeCell ref="WFQ238:WFQ239"/>
    <mergeCell ref="WFR238:WFR239"/>
    <mergeCell ref="WEK238:WEK239"/>
    <mergeCell ref="WEL238:WEL239"/>
    <mergeCell ref="WEM238:WEM239"/>
    <mergeCell ref="WEN238:WEN239"/>
    <mergeCell ref="WEO238:WEO239"/>
    <mergeCell ref="WEP238:WEP239"/>
    <mergeCell ref="WEQ238:WEQ239"/>
    <mergeCell ref="WER238:WER239"/>
    <mergeCell ref="WES238:WES239"/>
    <mergeCell ref="WET238:WET239"/>
    <mergeCell ref="WEU238:WEU239"/>
    <mergeCell ref="WEV238:WEV239"/>
    <mergeCell ref="WEW238:WEW239"/>
    <mergeCell ref="WEX238:WEX239"/>
    <mergeCell ref="WEY238:WEY239"/>
    <mergeCell ref="WEZ238:WEZ239"/>
    <mergeCell ref="WFA238:WFA239"/>
    <mergeCell ref="WGJ238:WGJ239"/>
    <mergeCell ref="WGK238:WGK239"/>
    <mergeCell ref="WGL238:WGL239"/>
    <mergeCell ref="WGM238:WGM239"/>
    <mergeCell ref="WGN238:WGN239"/>
    <mergeCell ref="WGO238:WGO239"/>
    <mergeCell ref="WGP238:WGP239"/>
    <mergeCell ref="WGQ238:WGQ239"/>
    <mergeCell ref="WGR238:WGR239"/>
    <mergeCell ref="WGS238:WGS239"/>
    <mergeCell ref="WGT238:WGT239"/>
    <mergeCell ref="WGU238:WGU239"/>
    <mergeCell ref="WGV238:WGV239"/>
    <mergeCell ref="WGW238:WGW239"/>
    <mergeCell ref="WGX238:WGX239"/>
    <mergeCell ref="WGY238:WGY239"/>
    <mergeCell ref="WGZ238:WGZ239"/>
    <mergeCell ref="WFS238:WFS239"/>
    <mergeCell ref="WFT238:WFT239"/>
    <mergeCell ref="WFU238:WFU239"/>
    <mergeCell ref="WFV238:WFV239"/>
    <mergeCell ref="WFW238:WFW239"/>
    <mergeCell ref="WFX238:WFX239"/>
    <mergeCell ref="WFY238:WFY239"/>
    <mergeCell ref="WFZ238:WFZ239"/>
    <mergeCell ref="WGA238:WGA239"/>
    <mergeCell ref="WGB238:WGB239"/>
    <mergeCell ref="WGC238:WGC239"/>
    <mergeCell ref="WGD238:WGD239"/>
    <mergeCell ref="WGE238:WGE239"/>
    <mergeCell ref="WGF238:WGF239"/>
    <mergeCell ref="WGG238:WGG239"/>
    <mergeCell ref="WGH238:WGH239"/>
    <mergeCell ref="WGI238:WGI239"/>
    <mergeCell ref="WHR238:WHR239"/>
    <mergeCell ref="WHS238:WHS239"/>
    <mergeCell ref="WHT238:WHT239"/>
    <mergeCell ref="WHU238:WHU239"/>
    <mergeCell ref="WHV238:WHV239"/>
    <mergeCell ref="WHW238:WHW239"/>
    <mergeCell ref="WHX238:WHX239"/>
    <mergeCell ref="WHY238:WHY239"/>
    <mergeCell ref="WHZ238:WHZ239"/>
    <mergeCell ref="WIA238:WIA239"/>
    <mergeCell ref="WIB238:WIB239"/>
    <mergeCell ref="WIC238:WIC239"/>
    <mergeCell ref="WID238:WID239"/>
    <mergeCell ref="WIE238:WIE239"/>
    <mergeCell ref="WIF238:WIF239"/>
    <mergeCell ref="WIG238:WIG239"/>
    <mergeCell ref="WIH238:WIH239"/>
    <mergeCell ref="WHA238:WHA239"/>
    <mergeCell ref="WHB238:WHB239"/>
    <mergeCell ref="WHC238:WHC239"/>
    <mergeCell ref="WHD238:WHD239"/>
    <mergeCell ref="WHE238:WHE239"/>
    <mergeCell ref="WHF238:WHF239"/>
    <mergeCell ref="WHG238:WHG239"/>
    <mergeCell ref="WHH238:WHH239"/>
    <mergeCell ref="WHI238:WHI239"/>
    <mergeCell ref="WHJ238:WHJ239"/>
    <mergeCell ref="WHK238:WHK239"/>
    <mergeCell ref="WHL238:WHL239"/>
    <mergeCell ref="WHM238:WHM239"/>
    <mergeCell ref="WHN238:WHN239"/>
    <mergeCell ref="WHO238:WHO239"/>
    <mergeCell ref="WHP238:WHP239"/>
    <mergeCell ref="WHQ238:WHQ239"/>
    <mergeCell ref="WIZ238:WIZ239"/>
    <mergeCell ref="WJA238:WJA239"/>
    <mergeCell ref="WJB238:WJB239"/>
    <mergeCell ref="WJC238:WJC239"/>
    <mergeCell ref="WJD238:WJD239"/>
    <mergeCell ref="WJE238:WJE239"/>
    <mergeCell ref="WJF238:WJF239"/>
    <mergeCell ref="WJG238:WJG239"/>
    <mergeCell ref="WJH238:WJH239"/>
    <mergeCell ref="WJI238:WJI239"/>
    <mergeCell ref="WJJ238:WJJ239"/>
    <mergeCell ref="WJK238:WJK239"/>
    <mergeCell ref="WJL238:WJL239"/>
    <mergeCell ref="WJM238:WJM239"/>
    <mergeCell ref="WJN238:WJN239"/>
    <mergeCell ref="WJO238:WJO239"/>
    <mergeCell ref="WJP238:WJP239"/>
    <mergeCell ref="WII238:WII239"/>
    <mergeCell ref="WIJ238:WIJ239"/>
    <mergeCell ref="WIK238:WIK239"/>
    <mergeCell ref="WIL238:WIL239"/>
    <mergeCell ref="WIM238:WIM239"/>
    <mergeCell ref="WIN238:WIN239"/>
    <mergeCell ref="WIO238:WIO239"/>
    <mergeCell ref="WIP238:WIP239"/>
    <mergeCell ref="WIQ238:WIQ239"/>
    <mergeCell ref="WIR238:WIR239"/>
    <mergeCell ref="WIS238:WIS239"/>
    <mergeCell ref="WIT238:WIT239"/>
    <mergeCell ref="WIU238:WIU239"/>
    <mergeCell ref="WIV238:WIV239"/>
    <mergeCell ref="WIW238:WIW239"/>
    <mergeCell ref="WIX238:WIX239"/>
    <mergeCell ref="WIY238:WIY239"/>
    <mergeCell ref="WLI238:WLI239"/>
    <mergeCell ref="WLJ238:WLJ239"/>
    <mergeCell ref="WLK238:WLK239"/>
    <mergeCell ref="WLL238:WLL239"/>
    <mergeCell ref="WLM238:WLM239"/>
    <mergeCell ref="WLN238:WLN239"/>
    <mergeCell ref="WLO238:WLO239"/>
    <mergeCell ref="WKH238:WKH239"/>
    <mergeCell ref="WKI238:WKI239"/>
    <mergeCell ref="WKJ238:WKJ239"/>
    <mergeCell ref="WKK238:WKK239"/>
    <mergeCell ref="WKL238:WKL239"/>
    <mergeCell ref="WKM238:WKM239"/>
    <mergeCell ref="WKN238:WKN239"/>
    <mergeCell ref="WKO238:WKO239"/>
    <mergeCell ref="WKP238:WKP239"/>
    <mergeCell ref="WKQ238:WKQ239"/>
    <mergeCell ref="WKR238:WKR239"/>
    <mergeCell ref="WKS238:WKS239"/>
    <mergeCell ref="WKT238:WKT239"/>
    <mergeCell ref="WKU238:WKU239"/>
    <mergeCell ref="WKV238:WKV239"/>
    <mergeCell ref="WKW238:WKW239"/>
    <mergeCell ref="WKX238:WKX239"/>
    <mergeCell ref="WJQ238:WJQ239"/>
    <mergeCell ref="WJR238:WJR239"/>
    <mergeCell ref="WJS238:WJS239"/>
    <mergeCell ref="WJT238:WJT239"/>
    <mergeCell ref="WJU238:WJU239"/>
    <mergeCell ref="WJV238:WJV239"/>
    <mergeCell ref="WJW238:WJW239"/>
    <mergeCell ref="WJX238:WJX239"/>
    <mergeCell ref="WJY238:WJY239"/>
    <mergeCell ref="WJZ238:WJZ239"/>
    <mergeCell ref="WKA238:WKA239"/>
    <mergeCell ref="WKB238:WKB239"/>
    <mergeCell ref="WKC238:WKC239"/>
    <mergeCell ref="WKD238:WKD239"/>
    <mergeCell ref="WKE238:WKE239"/>
    <mergeCell ref="WKF238:WKF239"/>
    <mergeCell ref="WKG238:WKG239"/>
    <mergeCell ref="WKY238:WKY239"/>
    <mergeCell ref="WKZ238:WKZ239"/>
    <mergeCell ref="WLA238:WLA239"/>
    <mergeCell ref="WLB238:WLB239"/>
    <mergeCell ref="WLC238:WLC239"/>
    <mergeCell ref="WLD238:WLD239"/>
    <mergeCell ref="WLE238:WLE239"/>
    <mergeCell ref="WLF238:WLF239"/>
    <mergeCell ref="WLG238:WLG239"/>
    <mergeCell ref="WLH238:WLH239"/>
    <mergeCell ref="XFB238:XFB239"/>
    <mergeCell ref="XFC238:XFC239"/>
    <mergeCell ref="XDX238:XDX239"/>
    <mergeCell ref="XDY238:XDY239"/>
    <mergeCell ref="XDZ238:XDZ239"/>
    <mergeCell ref="XEA238:XEA239"/>
    <mergeCell ref="XEB238:XEB239"/>
    <mergeCell ref="XEC238:XEC239"/>
    <mergeCell ref="XED238:XED239"/>
    <mergeCell ref="XEE238:XEE239"/>
    <mergeCell ref="XEF238:XEF239"/>
    <mergeCell ref="XEG238:XEG239"/>
    <mergeCell ref="XEH238:XEH239"/>
    <mergeCell ref="XEI238:XEI239"/>
    <mergeCell ref="XEJ238:XEJ239"/>
    <mergeCell ref="XEK238:XEK239"/>
    <mergeCell ref="XEL238:XEL239"/>
    <mergeCell ref="XEM238:XEM239"/>
    <mergeCell ref="XEN238:XEN239"/>
    <mergeCell ref="XDG238:XDG239"/>
    <mergeCell ref="XDH238:XDH239"/>
    <mergeCell ref="XDI238:XDI239"/>
    <mergeCell ref="XDJ238:XDJ239"/>
    <mergeCell ref="XDK238:XDK239"/>
    <mergeCell ref="XDL238:XDL239"/>
    <mergeCell ref="XDM238:XDM239"/>
    <mergeCell ref="XDN238:XDN239"/>
    <mergeCell ref="XDO238:XDO239"/>
    <mergeCell ref="XDP238:XDP239"/>
    <mergeCell ref="XDQ238:XDQ239"/>
    <mergeCell ref="XDR238:XDR239"/>
    <mergeCell ref="XDS238:XDS239"/>
    <mergeCell ref="XDT238:XDT239"/>
    <mergeCell ref="XDU238:XDU239"/>
    <mergeCell ref="XDV238:XDV239"/>
    <mergeCell ref="XDW238:XDW239"/>
    <mergeCell ref="XEO238:XEO239"/>
    <mergeCell ref="XEP238:XEP239"/>
    <mergeCell ref="XEQ238:XEQ239"/>
    <mergeCell ref="WPX238:WPX239"/>
    <mergeCell ref="WPY238:WPY239"/>
    <mergeCell ref="WPZ238:WPZ239"/>
    <mergeCell ref="WQA238:WQA239"/>
    <mergeCell ref="WQB238:WQB239"/>
    <mergeCell ref="WQC238:WQC239"/>
    <mergeCell ref="WQD238:WQD239"/>
    <mergeCell ref="WRX238:WRX239"/>
    <mergeCell ref="WRY238:WRY239"/>
    <mergeCell ref="WRZ238:WRZ239"/>
    <mergeCell ref="WSA238:WSA239"/>
    <mergeCell ref="XER238:XER239"/>
    <mergeCell ref="XES238:XES239"/>
    <mergeCell ref="XET238:XET239"/>
    <mergeCell ref="XEU238:XEU239"/>
    <mergeCell ref="XEV238:XEV239"/>
    <mergeCell ref="XEW238:XEW239"/>
    <mergeCell ref="XEX238:XEX239"/>
    <mergeCell ref="XEY238:XEY239"/>
    <mergeCell ref="XEZ238:XEZ239"/>
    <mergeCell ref="XFA238:XFA239"/>
    <mergeCell ref="WZP238:WZP239"/>
    <mergeCell ref="WZQ238:WZQ239"/>
    <mergeCell ref="WZR238:WZR239"/>
    <mergeCell ref="WZS238:WZS239"/>
    <mergeCell ref="WSB238:WSB239"/>
    <mergeCell ref="WSC238:WSC239"/>
    <mergeCell ref="WQV238:WQV239"/>
    <mergeCell ref="WQW238:WQW239"/>
    <mergeCell ref="WQX238:WQX239"/>
    <mergeCell ref="WQY238:WQY239"/>
    <mergeCell ref="WQZ238:WQZ239"/>
    <mergeCell ref="WRA238:WRA239"/>
    <mergeCell ref="WRB238:WRB239"/>
    <mergeCell ref="WRC238:WRC239"/>
    <mergeCell ref="WRD238:WRD239"/>
    <mergeCell ref="WRE238:WRE239"/>
    <mergeCell ref="WRF238:WRF239"/>
    <mergeCell ref="WRG238:WRG239"/>
    <mergeCell ref="WRH238:WRH239"/>
    <mergeCell ref="WRI238:WRI239"/>
    <mergeCell ref="WRJ238:WRJ239"/>
    <mergeCell ref="WRK238:WRK239"/>
    <mergeCell ref="WRL238:WRL239"/>
    <mergeCell ref="WSD238:WSD239"/>
    <mergeCell ref="WSE238:WSE239"/>
    <mergeCell ref="WSI238:WSI239"/>
    <mergeCell ref="WSJ238:WSJ239"/>
    <mergeCell ref="WSK238:WSK239"/>
    <mergeCell ref="WSM238:WSM239"/>
    <mergeCell ref="WXG238:WXG239"/>
    <mergeCell ref="WXH238:WXH239"/>
    <mergeCell ref="XDE238:XDE239"/>
    <mergeCell ref="XDF238:XDF239"/>
    <mergeCell ref="XCB238:XCB239"/>
    <mergeCell ref="XCC238:XCC239"/>
    <mergeCell ref="XCD238:XCD239"/>
    <mergeCell ref="XCE238:XCE239"/>
    <mergeCell ref="XCF238:XCF239"/>
    <mergeCell ref="XCG238:XCG239"/>
    <mergeCell ref="XCH238:XCH239"/>
    <mergeCell ref="XCI238:XCI239"/>
    <mergeCell ref="XCJ238:XCJ239"/>
    <mergeCell ref="XCK238:XCK239"/>
    <mergeCell ref="XCL238:XCL239"/>
    <mergeCell ref="XCM238:XCM239"/>
    <mergeCell ref="XCN238:XCN239"/>
    <mergeCell ref="XCO238:XCO239"/>
    <mergeCell ref="XBH238:XBH239"/>
    <mergeCell ref="XBI238:XBI239"/>
    <mergeCell ref="XBJ238:XBJ239"/>
    <mergeCell ref="XBK238:XBK239"/>
    <mergeCell ref="XBL238:XBL239"/>
    <mergeCell ref="XBM238:XBM239"/>
    <mergeCell ref="XBN238:XBN239"/>
    <mergeCell ref="XBO238:XBO239"/>
    <mergeCell ref="XBP238:XBP239"/>
    <mergeCell ref="XBQ238:XBQ239"/>
    <mergeCell ref="XBR238:XBR239"/>
    <mergeCell ref="XBS238:XBS239"/>
    <mergeCell ref="XBT238:XBT239"/>
    <mergeCell ref="XBU238:XBU239"/>
    <mergeCell ref="XBV238:XBV239"/>
    <mergeCell ref="XBW238:XBW239"/>
    <mergeCell ref="XBX238:XBX239"/>
    <mergeCell ref="XBY238:XBY239"/>
    <mergeCell ref="XBZ238:XBZ239"/>
    <mergeCell ref="XCA238:XCA239"/>
    <mergeCell ref="XCR238:XCR239"/>
    <mergeCell ref="XCS238:XCS239"/>
    <mergeCell ref="XDA238:XDA239"/>
    <mergeCell ref="XDB238:XDB239"/>
    <mergeCell ref="XDC238:XDC239"/>
    <mergeCell ref="XDD238:XDD239"/>
    <mergeCell ref="XCZ238:XCZ239"/>
    <mergeCell ref="XCT238:XCT239"/>
    <mergeCell ref="XCU238:XCU239"/>
    <mergeCell ref="XCV238:XCV239"/>
    <mergeCell ref="XCW238:XCW239"/>
    <mergeCell ref="XCX238:XCX239"/>
    <mergeCell ref="XCY238:XCY239"/>
    <mergeCell ref="XCP238:XCP239"/>
    <mergeCell ref="XCQ238:XCQ239"/>
    <mergeCell ref="WYF238:WYF239"/>
    <mergeCell ref="WYG238:WYG239"/>
    <mergeCell ref="WYH238:WYH239"/>
    <mergeCell ref="WYI238:WYI239"/>
    <mergeCell ref="WYJ238:WYJ239"/>
    <mergeCell ref="WYK238:WYK239"/>
    <mergeCell ref="WYL238:WYL239"/>
    <mergeCell ref="WYM238:WYM239"/>
    <mergeCell ref="WYN238:WYN239"/>
    <mergeCell ref="WYO238:WYO239"/>
    <mergeCell ref="WYP238:WYP239"/>
    <mergeCell ref="WYQ238:WYQ239"/>
    <mergeCell ref="WXX238:WXX239"/>
    <mergeCell ref="WXY238:WXY239"/>
    <mergeCell ref="WXZ238:WXZ239"/>
    <mergeCell ref="XAX238:XAX239"/>
    <mergeCell ref="WZD238:WZD239"/>
    <mergeCell ref="WZE238:WZE239"/>
    <mergeCell ref="WZF238:WZF239"/>
    <mergeCell ref="WZG238:WZG239"/>
    <mergeCell ref="WZH238:WZH239"/>
    <mergeCell ref="WZI238:WZI239"/>
    <mergeCell ref="WZJ238:WZJ239"/>
    <mergeCell ref="WZK238:WZK239"/>
    <mergeCell ref="WXI238:WXI239"/>
    <mergeCell ref="WWB238:WWB239"/>
    <mergeCell ref="WWC238:WWC239"/>
    <mergeCell ref="WWD238:WWD239"/>
    <mergeCell ref="WWE238:WWE239"/>
    <mergeCell ref="WWF238:WWF239"/>
    <mergeCell ref="WWG238:WWG239"/>
    <mergeCell ref="WWH238:WWH239"/>
    <mergeCell ref="WWI238:WWI239"/>
    <mergeCell ref="WWJ238:WWJ239"/>
    <mergeCell ref="WWK238:WWK239"/>
    <mergeCell ref="WWL238:WWL239"/>
    <mergeCell ref="WWM238:WWM239"/>
    <mergeCell ref="WZL238:WZL239"/>
    <mergeCell ref="WZM238:WZM239"/>
    <mergeCell ref="WWU238:WWU239"/>
    <mergeCell ref="XBF238:XBF239"/>
    <mergeCell ref="XBG238:XBG239"/>
    <mergeCell ref="WZZ238:WZZ239"/>
    <mergeCell ref="XAA238:XAA239"/>
    <mergeCell ref="XAB238:XAB239"/>
    <mergeCell ref="XAC238:XAC239"/>
    <mergeCell ref="XAD238:XAD239"/>
    <mergeCell ref="XAE238:XAE239"/>
    <mergeCell ref="XAF238:XAF239"/>
    <mergeCell ref="XAG238:XAG239"/>
    <mergeCell ref="XAH238:XAH239"/>
    <mergeCell ref="XAI238:XAI239"/>
    <mergeCell ref="XAM238:XAM239"/>
    <mergeCell ref="XAN238:XAN239"/>
    <mergeCell ref="XAO238:XAO239"/>
    <mergeCell ref="XAP238:XAP239"/>
    <mergeCell ref="WZT238:WZT239"/>
    <mergeCell ref="WZU238:WZU239"/>
    <mergeCell ref="WZV238:WZV239"/>
    <mergeCell ref="WZW238:WZW239"/>
    <mergeCell ref="WZX238:WZX239"/>
    <mergeCell ref="WZY238:WZY239"/>
    <mergeCell ref="XAQ238:XAQ239"/>
    <mergeCell ref="XAR238:XAR239"/>
    <mergeCell ref="XAS238:XAS239"/>
    <mergeCell ref="XAT238:XAT239"/>
    <mergeCell ref="XAU238:XAU239"/>
    <mergeCell ref="XAV238:XAV239"/>
    <mergeCell ref="XAW238:XAW239"/>
    <mergeCell ref="XAJ238:XAJ239"/>
    <mergeCell ref="XAK238:XAK239"/>
    <mergeCell ref="XAL238:XAL239"/>
    <mergeCell ref="WZN238:WZN239"/>
    <mergeCell ref="WZO238:WZO239"/>
    <mergeCell ref="XAY238:XAY239"/>
    <mergeCell ref="XAZ238:XAZ239"/>
    <mergeCell ref="XBA238:XBA239"/>
    <mergeCell ref="WPG238:WPG239"/>
    <mergeCell ref="WPH238:WPH239"/>
    <mergeCell ref="WTQ238:WTQ239"/>
    <mergeCell ref="WUD238:WUD239"/>
    <mergeCell ref="WWN238:WWN239"/>
    <mergeCell ref="WWO238:WWO239"/>
    <mergeCell ref="WWP238:WWP239"/>
    <mergeCell ref="WWQ238:WWQ239"/>
    <mergeCell ref="WWR238:WWR239"/>
    <mergeCell ref="WVK238:WVK239"/>
    <mergeCell ref="WVL238:WVL239"/>
    <mergeCell ref="WVM238:WVM239"/>
    <mergeCell ref="WVN238:WVN239"/>
    <mergeCell ref="WVT238:WVT239"/>
    <mergeCell ref="WVU238:WVU239"/>
    <mergeCell ref="WTX238:WTX239"/>
    <mergeCell ref="WTZ238:WTZ239"/>
    <mergeCell ref="WUA238:WUA239"/>
    <mergeCell ref="WTR238:WTR239"/>
    <mergeCell ref="WWV238:WWV239"/>
    <mergeCell ref="WWW238:WWW239"/>
    <mergeCell ref="WWX238:WWX239"/>
    <mergeCell ref="WWY238:WWY239"/>
    <mergeCell ref="WXE238:WXE239"/>
    <mergeCell ref="WVI238:WVI239"/>
    <mergeCell ref="WVJ238:WVJ239"/>
    <mergeCell ref="WUC238:WUC239"/>
    <mergeCell ref="WWS238:WWS239"/>
    <mergeCell ref="WWT238:WWT239"/>
    <mergeCell ref="XBB238:XBB239"/>
    <mergeCell ref="XBC238:XBC239"/>
    <mergeCell ref="XBD238:XBD239"/>
    <mergeCell ref="XBE238:XBE239"/>
    <mergeCell ref="WYR238:WYR239"/>
    <mergeCell ref="WYS238:WYS239"/>
    <mergeCell ref="WYT238:WYT239"/>
    <mergeCell ref="WYU238:WYU239"/>
    <mergeCell ref="WYV238:WYV239"/>
    <mergeCell ref="WYW238:WYW239"/>
    <mergeCell ref="WYX238:WYX239"/>
    <mergeCell ref="WYY238:WYY239"/>
    <mergeCell ref="WYZ238:WYZ239"/>
    <mergeCell ref="WZA238:WZA239"/>
    <mergeCell ref="WZB238:WZB239"/>
    <mergeCell ref="WZC238:WZC239"/>
    <mergeCell ref="WYA238:WYA239"/>
    <mergeCell ref="WYB238:WYB239"/>
    <mergeCell ref="WYC238:WYC239"/>
    <mergeCell ref="WXJ238:WXJ239"/>
    <mergeCell ref="WXK238:WXK239"/>
    <mergeCell ref="WXL238:WXL239"/>
    <mergeCell ref="WXM238:WXM239"/>
    <mergeCell ref="WXN238:WXN239"/>
    <mergeCell ref="WXO238:WXO239"/>
    <mergeCell ref="WXP238:WXP239"/>
    <mergeCell ref="WXQ238:WXQ239"/>
    <mergeCell ref="WXR238:WXR239"/>
    <mergeCell ref="WXS238:WXS239"/>
    <mergeCell ref="WXT238:WXT239"/>
    <mergeCell ref="WXU238:WXU239"/>
    <mergeCell ref="WXV238:WXV239"/>
    <mergeCell ref="WXW238:WXW239"/>
    <mergeCell ref="WYD238:WYD239"/>
    <mergeCell ref="WYE238:WYE239"/>
    <mergeCell ref="WMI238:WMI239"/>
    <mergeCell ref="WMJ238:WMJ239"/>
    <mergeCell ref="WMK238:WMK239"/>
    <mergeCell ref="WML238:WML239"/>
    <mergeCell ref="WMM238:WMM239"/>
    <mergeCell ref="WTK238:WTK239"/>
    <mergeCell ref="WOA238:WOA239"/>
    <mergeCell ref="WOB238:WOB239"/>
    <mergeCell ref="WOC238:WOC239"/>
    <mergeCell ref="WOD238:WOD239"/>
    <mergeCell ref="WOE238:WOE239"/>
    <mergeCell ref="WMU238:WMU239"/>
    <mergeCell ref="WNO238:WNO239"/>
    <mergeCell ref="WNP238:WNP239"/>
    <mergeCell ref="WNQ238:WNQ239"/>
    <mergeCell ref="WNR238:WNR239"/>
    <mergeCell ref="WNS238:WNS239"/>
    <mergeCell ref="WQE238:WQE239"/>
    <mergeCell ref="WQF238:WQF239"/>
    <mergeCell ref="WQG238:WQG239"/>
    <mergeCell ref="WQH238:WQH239"/>
    <mergeCell ref="WQI238:WQI239"/>
    <mergeCell ref="WRN238:WRN239"/>
    <mergeCell ref="WRO238:WRO239"/>
    <mergeCell ref="WRM238:WRM239"/>
    <mergeCell ref="WRW238:WRW239"/>
    <mergeCell ref="WOT238:WOT239"/>
    <mergeCell ref="WOU238:WOU239"/>
    <mergeCell ref="WOV238:WOV239"/>
    <mergeCell ref="WXF238:WXF239"/>
    <mergeCell ref="WUT238:WUT239"/>
    <mergeCell ref="WUU238:WUU239"/>
    <mergeCell ref="WUV238:WUV239"/>
    <mergeCell ref="WUW238:WUW239"/>
    <mergeCell ref="WUX238:WUX239"/>
    <mergeCell ref="WUY238:WUY239"/>
    <mergeCell ref="WUZ238:WUZ239"/>
    <mergeCell ref="WVA238:WVA239"/>
    <mergeCell ref="WVB238:WVB239"/>
    <mergeCell ref="WVO238:WVO239"/>
    <mergeCell ref="WVP238:WVP239"/>
    <mergeCell ref="WVQ238:WVQ239"/>
    <mergeCell ref="WVR238:WVR239"/>
    <mergeCell ref="WVS238:WVS239"/>
    <mergeCell ref="WWZ238:WWZ239"/>
    <mergeCell ref="WXA238:WXA239"/>
    <mergeCell ref="WXB238:WXB239"/>
    <mergeCell ref="WXC238:WXC239"/>
    <mergeCell ref="WXD238:WXD239"/>
    <mergeCell ref="WRP238:WRP239"/>
    <mergeCell ref="WSN238:WSN239"/>
    <mergeCell ref="WSO238:WSO239"/>
    <mergeCell ref="WSP238:WSP239"/>
    <mergeCell ref="WSQ238:WSQ239"/>
    <mergeCell ref="WOW238:WOW239"/>
    <mergeCell ref="WOX238:WOX239"/>
    <mergeCell ref="WOY238:WOY239"/>
    <mergeCell ref="WOZ238:WOZ239"/>
    <mergeCell ref="WPA238:WPA239"/>
    <mergeCell ref="WPB238:WPB239"/>
    <mergeCell ref="WPC238:WPC239"/>
    <mergeCell ref="WPD238:WPD239"/>
    <mergeCell ref="WPE238:WPE239"/>
    <mergeCell ref="WPF238:WPF239"/>
    <mergeCell ref="AE2:AE4"/>
    <mergeCell ref="AC2:AC4"/>
    <mergeCell ref="AE46:AE47"/>
    <mergeCell ref="AC46:AC47"/>
    <mergeCell ref="AE44:AE45"/>
    <mergeCell ref="AC44:AC45"/>
    <mergeCell ref="AE41:AE43"/>
    <mergeCell ref="AC41:AC43"/>
    <mergeCell ref="AE39:AE40"/>
    <mergeCell ref="AC39:AC40"/>
    <mergeCell ref="AE37:AE38"/>
    <mergeCell ref="AC37:AC38"/>
    <mergeCell ref="AE31:AE33"/>
    <mergeCell ref="AC31:AC33"/>
    <mergeCell ref="AE173:AE175"/>
    <mergeCell ref="AE197:AE198"/>
    <mergeCell ref="AC181:AC182"/>
    <mergeCell ref="AE28:AE30"/>
    <mergeCell ref="AC28:AC30"/>
    <mergeCell ref="AE25:AE27"/>
    <mergeCell ref="AC25:AC27"/>
    <mergeCell ref="AE22:AE24"/>
    <mergeCell ref="AC22:AC24"/>
    <mergeCell ref="AE19:AE21"/>
    <mergeCell ref="AC19:AC21"/>
    <mergeCell ref="AE16:AE18"/>
    <mergeCell ref="AC16:AC18"/>
    <mergeCell ref="AE94:AE96"/>
    <mergeCell ref="AC94:AC96"/>
    <mergeCell ref="AE74:AE75"/>
    <mergeCell ref="AC74:AC75"/>
    <mergeCell ref="AE71:AE73"/>
    <mergeCell ref="AC82:AC83"/>
    <mergeCell ref="AE79:AE81"/>
    <mergeCell ref="AC5:AC7"/>
    <mergeCell ref="AE5:AE7"/>
    <mergeCell ref="AE108:AE110"/>
    <mergeCell ref="AC127:AC129"/>
    <mergeCell ref="AC150:AC152"/>
    <mergeCell ref="AC103:AC105"/>
    <mergeCell ref="AC100:AC102"/>
    <mergeCell ref="AC106:AC107"/>
    <mergeCell ref="AC71:AC73"/>
    <mergeCell ref="AE68:AE70"/>
    <mergeCell ref="AE127:AE129"/>
    <mergeCell ref="AE121:AE123"/>
    <mergeCell ref="AE115:AE117"/>
    <mergeCell ref="AE103:AE105"/>
    <mergeCell ref="AE11:AE13"/>
    <mergeCell ref="AC11:AC13"/>
    <mergeCell ref="AE8:AE10"/>
    <mergeCell ref="AE97:AE99"/>
    <mergeCell ref="AC84:AC86"/>
    <mergeCell ref="AC79:AC81"/>
    <mergeCell ref="AE82:AE83"/>
    <mergeCell ref="AC59:AC60"/>
    <mergeCell ref="AE57:AE58"/>
    <mergeCell ref="AC57:AC58"/>
    <mergeCell ref="AE66:AE67"/>
    <mergeCell ref="AC121:AC123"/>
    <mergeCell ref="AE52:AE54"/>
    <mergeCell ref="AC52:AC54"/>
    <mergeCell ref="AE139:AE141"/>
    <mergeCell ref="AE159:AE161"/>
    <mergeCell ref="WVV238:WVV239"/>
    <mergeCell ref="WVC238:WVC239"/>
    <mergeCell ref="WVD238:WVD239"/>
    <mergeCell ref="WVE238:WVE239"/>
    <mergeCell ref="WVF238:WVF239"/>
    <mergeCell ref="WVG238:WVG239"/>
    <mergeCell ref="WVH238:WVH239"/>
    <mergeCell ref="WVW238:WVW239"/>
    <mergeCell ref="WVX238:WVX239"/>
    <mergeCell ref="WVY238:WVY239"/>
    <mergeCell ref="WVZ238:WVZ239"/>
    <mergeCell ref="WWA238:WWA239"/>
    <mergeCell ref="WTL238:WTL239"/>
    <mergeCell ref="WTM238:WTM239"/>
    <mergeCell ref="WTN238:WTN239"/>
    <mergeCell ref="WTO238:WTO239"/>
    <mergeCell ref="WTP238:WTP239"/>
    <mergeCell ref="WSF238:WSF239"/>
    <mergeCell ref="WSG238:WSG239"/>
    <mergeCell ref="WSH238:WSH239"/>
    <mergeCell ref="WSL238:WSL239"/>
    <mergeCell ref="WTY238:WTY239"/>
    <mergeCell ref="WSY238:WSY239"/>
    <mergeCell ref="WSZ238:WSZ239"/>
    <mergeCell ref="WTA238:WTA239"/>
    <mergeCell ref="WTB238:WTB239"/>
    <mergeCell ref="WTC238:WTC239"/>
    <mergeCell ref="WTD238:WTD239"/>
    <mergeCell ref="WTE238:WTE239"/>
    <mergeCell ref="WTF238:WTF239"/>
    <mergeCell ref="WTG238:WTG239"/>
    <mergeCell ref="WTH238:WTH239"/>
    <mergeCell ref="WUE238:WUE239"/>
    <mergeCell ref="WUF238:WUF239"/>
    <mergeCell ref="WUG238:WUG239"/>
    <mergeCell ref="WUH238:WUH239"/>
    <mergeCell ref="WUI238:WUI239"/>
    <mergeCell ref="WTT238:WTT239"/>
    <mergeCell ref="WTU238:WTU239"/>
    <mergeCell ref="WTV238:WTV239"/>
    <mergeCell ref="WTS238:WTS239"/>
    <mergeCell ref="WSW238:WSW239"/>
    <mergeCell ref="WSX238:WSX239"/>
    <mergeCell ref="WUB238:WUB239"/>
    <mergeCell ref="WSS238:WSS239"/>
    <mergeCell ref="WST238:WST239"/>
    <mergeCell ref="WSR238:WSR239"/>
    <mergeCell ref="WTW238:WTW239"/>
    <mergeCell ref="WSU238:WSU239"/>
    <mergeCell ref="WUJ238:WUJ239"/>
    <mergeCell ref="WUK238:WUK239"/>
    <mergeCell ref="WUL238:WUL239"/>
    <mergeCell ref="WUM238:WUM239"/>
    <mergeCell ref="WUN238:WUN239"/>
    <mergeCell ref="WUO238:WUO239"/>
    <mergeCell ref="WUP238:WUP239"/>
    <mergeCell ref="WUQ238:WUQ239"/>
    <mergeCell ref="WUR238:WUR239"/>
    <mergeCell ref="WUS238:WUS239"/>
    <mergeCell ref="AC8:AC10"/>
    <mergeCell ref="AC55:AC56"/>
    <mergeCell ref="AE168:AE170"/>
    <mergeCell ref="AE55:AE56"/>
    <mergeCell ref="AE176:AE177"/>
    <mergeCell ref="AC130:AC132"/>
    <mergeCell ref="V130:V132"/>
    <mergeCell ref="X130:X132"/>
    <mergeCell ref="WRR238:WRR239"/>
    <mergeCell ref="WRS238:WRS239"/>
    <mergeCell ref="WRT238:WRT239"/>
    <mergeCell ref="WRU238:WRU239"/>
    <mergeCell ref="WRV238:WRV239"/>
    <mergeCell ref="WRQ238:WRQ239"/>
    <mergeCell ref="WTI238:WTI239"/>
    <mergeCell ref="WTJ238:WTJ239"/>
    <mergeCell ref="WPI238:WPI239"/>
    <mergeCell ref="WPJ238:WPJ239"/>
    <mergeCell ref="WPK238:WPK239"/>
    <mergeCell ref="WPL238:WPL239"/>
    <mergeCell ref="WPM238:WPM239"/>
    <mergeCell ref="WQJ238:WQJ239"/>
    <mergeCell ref="WQK238:WQK239"/>
    <mergeCell ref="WQL238:WQL239"/>
    <mergeCell ref="WQM238:WQM239"/>
    <mergeCell ref="WQN238:WQN239"/>
    <mergeCell ref="WQO238:WQO239"/>
    <mergeCell ref="WQP238:WQP239"/>
    <mergeCell ref="WQQ238:WQQ239"/>
    <mergeCell ref="WQR238:WQR239"/>
    <mergeCell ref="WQS238:WQS239"/>
    <mergeCell ref="WQT238:WQT239"/>
    <mergeCell ref="WQU238:WQU239"/>
    <mergeCell ref="WPN238:WPN239"/>
    <mergeCell ref="WPO238:WPO239"/>
    <mergeCell ref="WPP238:WPP239"/>
    <mergeCell ref="WPQ238:WPQ239"/>
    <mergeCell ref="WPR238:WPR239"/>
    <mergeCell ref="WPS238:WPS239"/>
    <mergeCell ref="WPT238:WPT239"/>
    <mergeCell ref="WPU238:WPU239"/>
    <mergeCell ref="WPV238:WPV239"/>
    <mergeCell ref="WPW238:WPW239"/>
    <mergeCell ref="WNA238:WNA239"/>
    <mergeCell ref="WNB238:WNB239"/>
    <mergeCell ref="WNC238:WNC239"/>
    <mergeCell ref="WND238:WND239"/>
    <mergeCell ref="Z150:Z152"/>
    <mergeCell ref="AA145:AA146"/>
    <mergeCell ref="V145:V147"/>
    <mergeCell ref="X145:X147"/>
    <mergeCell ref="Z145:Z147"/>
    <mergeCell ref="WOF238:WOF239"/>
    <mergeCell ref="WOG238:WOG239"/>
    <mergeCell ref="WOH238:WOH239"/>
    <mergeCell ref="WOI238:WOI239"/>
    <mergeCell ref="WOJ238:WOJ239"/>
    <mergeCell ref="WOK238:WOK239"/>
    <mergeCell ref="WOL238:WOL239"/>
    <mergeCell ref="WOM238:WOM239"/>
    <mergeCell ref="WON238:WON239"/>
    <mergeCell ref="WOO238:WOO239"/>
    <mergeCell ref="WOP238:WOP239"/>
    <mergeCell ref="WSV238:WSV239"/>
    <mergeCell ref="B103:B105"/>
    <mergeCell ref="C103:C105"/>
    <mergeCell ref="D103:D105"/>
    <mergeCell ref="E103:E105"/>
    <mergeCell ref="F103:F105"/>
    <mergeCell ref="G103:G105"/>
    <mergeCell ref="H103:H105"/>
    <mergeCell ref="I103:I105"/>
    <mergeCell ref="J103:J105"/>
    <mergeCell ref="AA139:AA141"/>
    <mergeCell ref="AA142:AA144"/>
    <mergeCell ref="B142:B144"/>
    <mergeCell ref="B153:B155"/>
    <mergeCell ref="B159:B161"/>
    <mergeCell ref="AB156:AB158"/>
    <mergeCell ref="B145:B147"/>
    <mergeCell ref="X153:X155"/>
    <mergeCell ref="X121:X123"/>
    <mergeCell ref="G130:G132"/>
    <mergeCell ref="H130:H132"/>
    <mergeCell ref="I130:I132"/>
    <mergeCell ref="J130:J132"/>
    <mergeCell ref="Q139:Q141"/>
    <mergeCell ref="R139:R141"/>
    <mergeCell ref="V127:V129"/>
    <mergeCell ref="I222:I223"/>
    <mergeCell ref="J222:J223"/>
    <mergeCell ref="Z189:Z190"/>
    <mergeCell ref="M124:M126"/>
    <mergeCell ref="Q124:Q126"/>
    <mergeCell ref="R142:R144"/>
    <mergeCell ref="G156:G158"/>
    <mergeCell ref="H156:H158"/>
    <mergeCell ref="K145:K147"/>
    <mergeCell ref="D118:D120"/>
    <mergeCell ref="C150:C152"/>
    <mergeCell ref="R173:R175"/>
    <mergeCell ref="V156:V158"/>
    <mergeCell ref="I213:I214"/>
    <mergeCell ref="Z186:Z188"/>
    <mergeCell ref="Z202:Z204"/>
    <mergeCell ref="AA176:AA177"/>
    <mergeCell ref="V103:V105"/>
    <mergeCell ref="AB150:AB152"/>
    <mergeCell ref="K133:K135"/>
    <mergeCell ref="J133:J135"/>
    <mergeCell ref="G136:G138"/>
    <mergeCell ref="G148:G149"/>
    <mergeCell ref="Q148:Q149"/>
    <mergeCell ref="Q213:Q214"/>
    <mergeCell ref="K208:K209"/>
    <mergeCell ref="J210:J212"/>
    <mergeCell ref="K210:K212"/>
    <mergeCell ref="K156:K158"/>
    <mergeCell ref="D136:D138"/>
    <mergeCell ref="E136:E138"/>
    <mergeCell ref="K189:K190"/>
    <mergeCell ref="K183:K185"/>
    <mergeCell ref="M183:M185"/>
    <mergeCell ref="AB162:AB163"/>
    <mergeCell ref="Z111:Z112"/>
    <mergeCell ref="F118:F120"/>
    <mergeCell ref="G118:G120"/>
    <mergeCell ref="H118:H120"/>
    <mergeCell ref="W165:W166"/>
    <mergeCell ref="I186:I188"/>
    <mergeCell ref="Q186:Q188"/>
    <mergeCell ref="K199:K201"/>
    <mergeCell ref="I199:I201"/>
    <mergeCell ref="I202:I204"/>
    <mergeCell ref="V136:V138"/>
    <mergeCell ref="WNY238:WNY239"/>
    <mergeCell ref="WNZ238:WNZ239"/>
    <mergeCell ref="V153:V155"/>
    <mergeCell ref="AA165:AA166"/>
    <mergeCell ref="WNT238:WNT239"/>
    <mergeCell ref="WNU238:WNU239"/>
    <mergeCell ref="WNV238:WNV239"/>
    <mergeCell ref="WNW238:WNW239"/>
    <mergeCell ref="WNX238:WNX239"/>
    <mergeCell ref="AC156:AC158"/>
    <mergeCell ref="WMX238:WMX239"/>
    <mergeCell ref="WMY238:WMY239"/>
    <mergeCell ref="WMZ238:WMZ239"/>
    <mergeCell ref="WMN238:WMN239"/>
    <mergeCell ref="WMO238:WMO239"/>
    <mergeCell ref="WMP238:WMP239"/>
    <mergeCell ref="WMQ238:WMQ239"/>
    <mergeCell ref="WMR238:WMR239"/>
    <mergeCell ref="WMS238:WMS239"/>
    <mergeCell ref="WMT238:WMT239"/>
    <mergeCell ref="AA136:AA138"/>
    <mergeCell ref="AB168:AB170"/>
    <mergeCell ref="X142:X144"/>
    <mergeCell ref="WOQ238:WOQ239"/>
    <mergeCell ref="WOR238:WOR239"/>
    <mergeCell ref="WOS238:WOS239"/>
    <mergeCell ref="WMV238:WMV239"/>
    <mergeCell ref="WMW238:WMW239"/>
    <mergeCell ref="WLP238:WLP239"/>
    <mergeCell ref="WLQ238:WLQ239"/>
    <mergeCell ref="WLR238:WLR239"/>
    <mergeCell ref="WLS238:WLS239"/>
    <mergeCell ref="WLT238:WLT239"/>
    <mergeCell ref="WLU238:WLU239"/>
    <mergeCell ref="WLV238:WLV239"/>
    <mergeCell ref="WLW238:WLW239"/>
    <mergeCell ref="WLX238:WLX239"/>
    <mergeCell ref="WLY238:WLY239"/>
    <mergeCell ref="WLZ238:WLZ239"/>
    <mergeCell ref="WMA238:WMA239"/>
    <mergeCell ref="WMB238:WMB239"/>
    <mergeCell ref="WMC238:WMC239"/>
    <mergeCell ref="WMD238:WMD239"/>
    <mergeCell ref="WME238:WME239"/>
    <mergeCell ref="WMF238:WMF239"/>
    <mergeCell ref="WNE238:WNE239"/>
    <mergeCell ref="WNF238:WNF239"/>
    <mergeCell ref="WNG238:WNG239"/>
    <mergeCell ref="WNH238:WNH239"/>
    <mergeCell ref="WNI238:WNI239"/>
    <mergeCell ref="WNJ238:WNJ239"/>
    <mergeCell ref="WNK238:WNK239"/>
    <mergeCell ref="WNL238:WNL239"/>
    <mergeCell ref="WNM238:WNM239"/>
    <mergeCell ref="WNN238:WNN239"/>
    <mergeCell ref="WMG238:WMG239"/>
    <mergeCell ref="WMH238:WMH239"/>
    <mergeCell ref="Z87:Z88"/>
    <mergeCell ref="Z89:Z91"/>
    <mergeCell ref="E106:E107"/>
    <mergeCell ref="K113:K114"/>
    <mergeCell ref="M113:M114"/>
    <mergeCell ref="H100:H102"/>
    <mergeCell ref="I100:I102"/>
    <mergeCell ref="K100:K102"/>
    <mergeCell ref="M100:M102"/>
    <mergeCell ref="G108:G110"/>
    <mergeCell ref="G150:G152"/>
    <mergeCell ref="G142:G144"/>
    <mergeCell ref="AA162:AA163"/>
    <mergeCell ref="V162:V163"/>
    <mergeCell ref="Z159:Z161"/>
    <mergeCell ref="Z156:Z158"/>
    <mergeCell ref="AB142:AB144"/>
    <mergeCell ref="Z136:Z138"/>
    <mergeCell ref="Z139:Z141"/>
    <mergeCell ref="V124:V126"/>
    <mergeCell ref="V121:V123"/>
    <mergeCell ref="E130:E132"/>
    <mergeCell ref="R103:R105"/>
    <mergeCell ref="V106:V107"/>
    <mergeCell ref="X139:X141"/>
    <mergeCell ref="M139:M141"/>
    <mergeCell ref="Q103:Q105"/>
    <mergeCell ref="X133:X135"/>
    <mergeCell ref="V118:V120"/>
    <mergeCell ref="X118:X120"/>
    <mergeCell ref="X124:X126"/>
    <mergeCell ref="I111:I112"/>
    <mergeCell ref="K111:K112"/>
    <mergeCell ref="M111:M112"/>
    <mergeCell ref="Q111:Q112"/>
    <mergeCell ref="V100:V102"/>
    <mergeCell ref="AB118:AB120"/>
    <mergeCell ref="AB139:AB141"/>
    <mergeCell ref="Z162:Z163"/>
    <mergeCell ref="AA150:AA152"/>
    <mergeCell ref="Q133:Q135"/>
    <mergeCell ref="Z121:Z123"/>
    <mergeCell ref="J139:J141"/>
    <mergeCell ref="H136:H138"/>
    <mergeCell ref="AB145:AB147"/>
    <mergeCell ref="X159:X161"/>
    <mergeCell ref="Q118:Q120"/>
    <mergeCell ref="Z106:Z107"/>
    <mergeCell ref="R111:R112"/>
    <mergeCell ref="R121:R123"/>
    <mergeCell ref="R145:R147"/>
    <mergeCell ref="X136:X138"/>
    <mergeCell ref="H111:H112"/>
    <mergeCell ref="V108:V110"/>
    <mergeCell ref="V113:V114"/>
    <mergeCell ref="AA127:AA129"/>
    <mergeCell ref="I97:I99"/>
    <mergeCell ref="J97:J99"/>
    <mergeCell ref="K97:K99"/>
    <mergeCell ref="X92:X93"/>
    <mergeCell ref="Z94:Z96"/>
    <mergeCell ref="E92:E93"/>
    <mergeCell ref="I118:I120"/>
    <mergeCell ref="J118:J120"/>
    <mergeCell ref="AB76:AB78"/>
    <mergeCell ref="Z113:Z114"/>
    <mergeCell ref="Z115:Z117"/>
    <mergeCell ref="X113:X114"/>
    <mergeCell ref="X103:X105"/>
    <mergeCell ref="Z103:Z105"/>
    <mergeCell ref="AB103:AB105"/>
    <mergeCell ref="AB94:AB96"/>
    <mergeCell ref="AB74:AB75"/>
    <mergeCell ref="AA37:AA38"/>
    <mergeCell ref="Z57:Z58"/>
    <mergeCell ref="X94:X96"/>
    <mergeCell ref="AA94:AA96"/>
    <mergeCell ref="AA92:AA93"/>
    <mergeCell ref="AA89:AA91"/>
    <mergeCell ref="AA87:AA88"/>
    <mergeCell ref="AA84:AA86"/>
    <mergeCell ref="AA82:AA83"/>
    <mergeCell ref="AA74:AA75"/>
    <mergeCell ref="X106:X107"/>
    <mergeCell ref="Z118:Z120"/>
    <mergeCell ref="AA115:AA117"/>
    <mergeCell ref="AA118:AA119"/>
    <mergeCell ref="AB113:AB114"/>
    <mergeCell ref="AB111:AB112"/>
    <mergeCell ref="X115:X117"/>
    <mergeCell ref="AB115:AB117"/>
    <mergeCell ref="AA97:AA99"/>
    <mergeCell ref="AB39:AB40"/>
    <mergeCell ref="AB79:AB81"/>
    <mergeCell ref="AB82:AB83"/>
    <mergeCell ref="AB89:AB91"/>
    <mergeCell ref="AB84:AB86"/>
    <mergeCell ref="AB52:AB54"/>
    <mergeCell ref="X97:X99"/>
    <mergeCell ref="X55:X56"/>
    <mergeCell ref="AB87:AB88"/>
    <mergeCell ref="AA113:AA114"/>
    <mergeCell ref="AA66:AA67"/>
    <mergeCell ref="AB41:AB43"/>
    <mergeCell ref="AB61:AB62"/>
    <mergeCell ref="AB55:AB56"/>
    <mergeCell ref="AB57:AB58"/>
    <mergeCell ref="AB106:AB107"/>
    <mergeCell ref="Z82:Z83"/>
    <mergeCell ref="AA61:AA62"/>
    <mergeCell ref="X108:X110"/>
    <mergeCell ref="AA68:AA70"/>
    <mergeCell ref="Z61:Z62"/>
    <mergeCell ref="Z63:Z65"/>
    <mergeCell ref="AA103:AA104"/>
    <mergeCell ref="AA106:AA107"/>
    <mergeCell ref="AA108:AA110"/>
    <mergeCell ref="AA41:AA43"/>
    <mergeCell ref="AA39:AA40"/>
    <mergeCell ref="AA111:AA112"/>
    <mergeCell ref="X89:X91"/>
    <mergeCell ref="AA44:AA45"/>
    <mergeCell ref="AB100:AB102"/>
    <mergeCell ref="X100:X102"/>
    <mergeCell ref="AA100:AA102"/>
    <mergeCell ref="X57:X58"/>
    <mergeCell ref="Z74:Z75"/>
    <mergeCell ref="X63:X65"/>
    <mergeCell ref="AB92:AB93"/>
    <mergeCell ref="I217:I219"/>
    <mergeCell ref="AA133:AA135"/>
    <mergeCell ref="Z108:Z110"/>
    <mergeCell ref="AB148:AB149"/>
    <mergeCell ref="V150:V152"/>
    <mergeCell ref="F97:F99"/>
    <mergeCell ref="AB97:AB99"/>
    <mergeCell ref="Z130:Z132"/>
    <mergeCell ref="Z133:Z135"/>
    <mergeCell ref="Z124:Z126"/>
    <mergeCell ref="Z127:Z129"/>
    <mergeCell ref="I136:I138"/>
    <mergeCell ref="J115:J117"/>
    <mergeCell ref="R113:R114"/>
    <mergeCell ref="X127:X129"/>
    <mergeCell ref="X111:X112"/>
    <mergeCell ref="H124:H126"/>
    <mergeCell ref="I124:I126"/>
    <mergeCell ref="J124:J126"/>
    <mergeCell ref="M145:M147"/>
    <mergeCell ref="Q145:Q147"/>
    <mergeCell ref="Q136:Q138"/>
    <mergeCell ref="G92:G93"/>
    <mergeCell ref="J100:J102"/>
    <mergeCell ref="M97:M99"/>
    <mergeCell ref="H106:H107"/>
    <mergeCell ref="J150:J152"/>
    <mergeCell ref="K153:K155"/>
    <mergeCell ref="M153:M155"/>
    <mergeCell ref="H92:H93"/>
    <mergeCell ref="Q92:Q93"/>
    <mergeCell ref="H139:H141"/>
    <mergeCell ref="AB108:AB110"/>
    <mergeCell ref="AA124:AA125"/>
    <mergeCell ref="AB121:AB123"/>
    <mergeCell ref="AA121:AA123"/>
    <mergeCell ref="I92:I93"/>
    <mergeCell ref="J92:J93"/>
    <mergeCell ref="K92:K93"/>
    <mergeCell ref="R130:R132"/>
    <mergeCell ref="K181:K182"/>
    <mergeCell ref="M217:M219"/>
    <mergeCell ref="Z153:Z155"/>
    <mergeCell ref="R108:R110"/>
    <mergeCell ref="M156:M158"/>
    <mergeCell ref="Q156:Q158"/>
    <mergeCell ref="M118:M120"/>
    <mergeCell ref="F171:F172"/>
    <mergeCell ref="V186:V188"/>
    <mergeCell ref="R186:R188"/>
    <mergeCell ref="R197:R198"/>
    <mergeCell ref="Q113:Q114"/>
    <mergeCell ref="I210:I212"/>
    <mergeCell ref="M199:M201"/>
    <mergeCell ref="V94:V96"/>
    <mergeCell ref="X156:X158"/>
    <mergeCell ref="AA130:AA132"/>
    <mergeCell ref="AB130:AB132"/>
    <mergeCell ref="V97:V99"/>
    <mergeCell ref="AB165:AB167"/>
    <mergeCell ref="Z92:Z93"/>
    <mergeCell ref="K118:K120"/>
    <mergeCell ref="J121:J123"/>
    <mergeCell ref="B230:B232"/>
    <mergeCell ref="H224:H226"/>
    <mergeCell ref="D222:D223"/>
    <mergeCell ref="C199:C201"/>
    <mergeCell ref="C197:C198"/>
    <mergeCell ref="D220:D221"/>
    <mergeCell ref="B205:B207"/>
    <mergeCell ref="C205:C207"/>
    <mergeCell ref="B202:B204"/>
    <mergeCell ref="C202:C204"/>
    <mergeCell ref="C210:C212"/>
    <mergeCell ref="F235:F237"/>
    <mergeCell ref="B208:B209"/>
    <mergeCell ref="D205:D207"/>
    <mergeCell ref="E228:E229"/>
    <mergeCell ref="E220:E221"/>
    <mergeCell ref="G202:G204"/>
    <mergeCell ref="H233:H234"/>
    <mergeCell ref="F224:F226"/>
    <mergeCell ref="H220:H221"/>
    <mergeCell ref="H217:H219"/>
    <mergeCell ref="G230:G232"/>
    <mergeCell ref="H199:H201"/>
    <mergeCell ref="B213:B214"/>
    <mergeCell ref="B233:B234"/>
    <mergeCell ref="C233:C234"/>
    <mergeCell ref="C217:C219"/>
    <mergeCell ref="D217:D219"/>
    <mergeCell ref="C228:C229"/>
    <mergeCell ref="E235:E237"/>
    <mergeCell ref="G217:G219"/>
    <mergeCell ref="F233:F234"/>
    <mergeCell ref="E217:E219"/>
    <mergeCell ref="G215:G216"/>
    <mergeCell ref="E213:E214"/>
    <mergeCell ref="C235:C237"/>
    <mergeCell ref="C220:C221"/>
    <mergeCell ref="C222:C223"/>
    <mergeCell ref="F215:F216"/>
    <mergeCell ref="H235:H237"/>
    <mergeCell ref="G222:G223"/>
    <mergeCell ref="G228:G229"/>
    <mergeCell ref="D197:D198"/>
    <mergeCell ref="G205:G207"/>
    <mergeCell ref="F217:F219"/>
    <mergeCell ref="D210:D212"/>
    <mergeCell ref="G199:G201"/>
    <mergeCell ref="G197:G198"/>
    <mergeCell ref="B210:B212"/>
    <mergeCell ref="E222:E223"/>
    <mergeCell ref="D233:D234"/>
    <mergeCell ref="F213:F214"/>
    <mergeCell ref="H202:H204"/>
    <mergeCell ref="E205:E207"/>
    <mergeCell ref="F205:F207"/>
    <mergeCell ref="D199:D201"/>
    <mergeCell ref="G210:G212"/>
    <mergeCell ref="H213:H214"/>
    <mergeCell ref="H210:H212"/>
    <mergeCell ref="E197:E198"/>
    <mergeCell ref="G233:G234"/>
    <mergeCell ref="C230:C232"/>
    <mergeCell ref="D230:D232"/>
    <mergeCell ref="E230:E232"/>
    <mergeCell ref="B156:B158"/>
    <mergeCell ref="C145:C147"/>
    <mergeCell ref="B124:B126"/>
    <mergeCell ref="C124:C126"/>
    <mergeCell ref="D124:D126"/>
    <mergeCell ref="D145:D147"/>
    <mergeCell ref="B238:B239"/>
    <mergeCell ref="I254:I256"/>
    <mergeCell ref="K259:K261"/>
    <mergeCell ref="Q257:Q258"/>
    <mergeCell ref="V248:V250"/>
    <mergeCell ref="D257:D258"/>
    <mergeCell ref="F254:F256"/>
    <mergeCell ref="G254:G256"/>
    <mergeCell ref="H252:H253"/>
    <mergeCell ref="F243:F244"/>
    <mergeCell ref="G248:G250"/>
    <mergeCell ref="G252:G253"/>
    <mergeCell ref="G245:G247"/>
    <mergeCell ref="H257:H258"/>
    <mergeCell ref="I257:I258"/>
    <mergeCell ref="H259:H261"/>
    <mergeCell ref="I259:I261"/>
    <mergeCell ref="E266:E268"/>
    <mergeCell ref="J248:J250"/>
    <mergeCell ref="K248:K250"/>
    <mergeCell ref="B266:B268"/>
    <mergeCell ref="B262:B264"/>
    <mergeCell ref="C262:C264"/>
    <mergeCell ref="E262:E264"/>
    <mergeCell ref="M248:M250"/>
    <mergeCell ref="B252:B253"/>
    <mergeCell ref="I245:I247"/>
    <mergeCell ref="B240:B242"/>
    <mergeCell ref="B245:B247"/>
    <mergeCell ref="D252:D253"/>
    <mergeCell ref="E259:E261"/>
    <mergeCell ref="C259:C261"/>
    <mergeCell ref="I262:I264"/>
    <mergeCell ref="V238:V239"/>
    <mergeCell ref="J238:J239"/>
    <mergeCell ref="D238:D239"/>
    <mergeCell ref="B254:B256"/>
    <mergeCell ref="B259:B261"/>
    <mergeCell ref="F248:F250"/>
    <mergeCell ref="D259:D261"/>
    <mergeCell ref="B257:B258"/>
    <mergeCell ref="F252:F253"/>
    <mergeCell ref="E240:E242"/>
    <mergeCell ref="G257:G258"/>
    <mergeCell ref="C252:C253"/>
    <mergeCell ref="B243:B244"/>
    <mergeCell ref="C243:C244"/>
    <mergeCell ref="Q262:Q264"/>
    <mergeCell ref="J257:J258"/>
    <mergeCell ref="J259:J261"/>
    <mergeCell ref="C245:C247"/>
    <mergeCell ref="D245:D247"/>
    <mergeCell ref="B197:B198"/>
    <mergeCell ref="G224:G226"/>
    <mergeCell ref="F220:F221"/>
    <mergeCell ref="C156:C158"/>
    <mergeCell ref="G159:G161"/>
    <mergeCell ref="F159:F161"/>
    <mergeCell ref="C224:C226"/>
    <mergeCell ref="C215:C216"/>
    <mergeCell ref="D215:D216"/>
    <mergeCell ref="R222:R223"/>
    <mergeCell ref="H238:H239"/>
    <mergeCell ref="E191:E193"/>
    <mergeCell ref="R238:R239"/>
    <mergeCell ref="J228:J229"/>
    <mergeCell ref="G181:G182"/>
    <mergeCell ref="F173:F175"/>
    <mergeCell ref="D181:D182"/>
    <mergeCell ref="R210:R212"/>
    <mergeCell ref="G191:G193"/>
    <mergeCell ref="H191:H193"/>
    <mergeCell ref="E171:E172"/>
    <mergeCell ref="D162:D163"/>
    <mergeCell ref="M205:M207"/>
    <mergeCell ref="M202:M204"/>
    <mergeCell ref="K205:K207"/>
    <mergeCell ref="D186:D188"/>
    <mergeCell ref="E186:E188"/>
    <mergeCell ref="C318:C319"/>
    <mergeCell ref="D300:D302"/>
    <mergeCell ref="G220:G221"/>
    <mergeCell ref="F222:F223"/>
    <mergeCell ref="D228:D229"/>
    <mergeCell ref="E224:E226"/>
    <mergeCell ref="F228:F229"/>
    <mergeCell ref="I220:I221"/>
    <mergeCell ref="V178:V180"/>
    <mergeCell ref="V181:V182"/>
    <mergeCell ref="M173:M175"/>
    <mergeCell ref="G168:G170"/>
    <mergeCell ref="F230:F232"/>
    <mergeCell ref="D224:D226"/>
    <mergeCell ref="E199:E201"/>
    <mergeCell ref="F199:F201"/>
    <mergeCell ref="E202:E204"/>
    <mergeCell ref="F202:F204"/>
    <mergeCell ref="C178:C180"/>
    <mergeCell ref="D178:D180"/>
    <mergeCell ref="F183:F185"/>
    <mergeCell ref="H205:H207"/>
    <mergeCell ref="H215:H216"/>
    <mergeCell ref="J202:J204"/>
    <mergeCell ref="I243:I244"/>
    <mergeCell ref="H266:H268"/>
    <mergeCell ref="J213:J214"/>
    <mergeCell ref="I230:I232"/>
    <mergeCell ref="I235:I237"/>
    <mergeCell ref="I238:I239"/>
    <mergeCell ref="E210:E212"/>
    <mergeCell ref="V313:V314"/>
    <mergeCell ref="Q309:Q310"/>
    <mergeCell ref="H194:H196"/>
    <mergeCell ref="F210:F212"/>
    <mergeCell ref="C238:C239"/>
    <mergeCell ref="C297:C298"/>
    <mergeCell ref="F313:F314"/>
    <mergeCell ref="D266:D268"/>
    <mergeCell ref="F311:F312"/>
    <mergeCell ref="G311:G312"/>
    <mergeCell ref="D240:D242"/>
    <mergeCell ref="D262:D264"/>
    <mergeCell ref="C346:C347"/>
    <mergeCell ref="X288:X289"/>
    <mergeCell ref="X309:X310"/>
    <mergeCell ref="Q648:Q649"/>
    <mergeCell ref="G646:G647"/>
    <mergeCell ref="H644:H645"/>
    <mergeCell ref="D660:D661"/>
    <mergeCell ref="H664:H665"/>
    <mergeCell ref="G664:G665"/>
    <mergeCell ref="K650:K651"/>
    <mergeCell ref="M656:M657"/>
    <mergeCell ref="D646:D647"/>
    <mergeCell ref="Q646:Q647"/>
    <mergeCell ref="H646:H647"/>
    <mergeCell ref="M670:M671"/>
    <mergeCell ref="H672:H673"/>
    <mergeCell ref="H660:H661"/>
    <mergeCell ref="K642:K643"/>
    <mergeCell ref="C642:C643"/>
    <mergeCell ref="C648:C649"/>
    <mergeCell ref="M650:M651"/>
    <mergeCell ref="M652:M653"/>
    <mergeCell ref="M648:M649"/>
    <mergeCell ref="R648:R649"/>
    <mergeCell ref="D652:D653"/>
    <mergeCell ref="F652:F653"/>
    <mergeCell ref="I656:I657"/>
    <mergeCell ref="D650:D651"/>
    <mergeCell ref="J648:J649"/>
    <mergeCell ref="G652:G653"/>
    <mergeCell ref="K648:K649"/>
    <mergeCell ref="D668:D669"/>
    <mergeCell ref="K670:K671"/>
    <mergeCell ref="F662:F663"/>
    <mergeCell ref="I660:I661"/>
    <mergeCell ref="R656:R657"/>
    <mergeCell ref="M646:M647"/>
    <mergeCell ref="J664:J665"/>
    <mergeCell ref="Q660:Q661"/>
    <mergeCell ref="M644:M645"/>
    <mergeCell ref="M664:M665"/>
    <mergeCell ref="M668:M669"/>
    <mergeCell ref="I650:I651"/>
    <mergeCell ref="J650:J651"/>
    <mergeCell ref="X297:X298"/>
    <mergeCell ref="R664:R665"/>
    <mergeCell ref="Q668:Q669"/>
    <mergeCell ref="X646:X647"/>
    <mergeCell ref="R646:R647"/>
    <mergeCell ref="H311:H312"/>
    <mergeCell ref="Q360:Q362"/>
    <mergeCell ref="D290:D291"/>
    <mergeCell ref="C288:C289"/>
    <mergeCell ref="D344:D345"/>
    <mergeCell ref="D297:D298"/>
    <mergeCell ref="H318:H319"/>
    <mergeCell ref="C336:C338"/>
    <mergeCell ref="C363:C364"/>
    <mergeCell ref="E318:E319"/>
    <mergeCell ref="D309:D310"/>
    <mergeCell ref="H360:H362"/>
    <mergeCell ref="D318:D319"/>
    <mergeCell ref="D330:D331"/>
    <mergeCell ref="D346:D347"/>
    <mergeCell ref="E758:E759"/>
    <mergeCell ref="R654:R655"/>
    <mergeCell ref="Q654:Q655"/>
    <mergeCell ref="V662:V663"/>
    <mergeCell ref="AB652:AB653"/>
    <mergeCell ref="AB662:AB663"/>
    <mergeCell ref="R660:R661"/>
    <mergeCell ref="Q722:Q723"/>
    <mergeCell ref="AB654:AB655"/>
    <mergeCell ref="V674:V675"/>
    <mergeCell ref="R674:R675"/>
    <mergeCell ref="Z762:Z763"/>
    <mergeCell ref="AB678:AB679"/>
    <mergeCell ref="Z656:Z657"/>
    <mergeCell ref="Q652:Q653"/>
    <mergeCell ref="M672:M673"/>
    <mergeCell ref="F672:F673"/>
    <mergeCell ref="M654:M655"/>
    <mergeCell ref="K668:K669"/>
    <mergeCell ref="G666:G667"/>
    <mergeCell ref="E652:E653"/>
    <mergeCell ref="H670:H671"/>
    <mergeCell ref="J652:J653"/>
    <mergeCell ref="J662:J663"/>
    <mergeCell ref="F670:F671"/>
    <mergeCell ref="F666:F667"/>
    <mergeCell ref="K666:K667"/>
    <mergeCell ref="C660:C661"/>
    <mergeCell ref="C658:C659"/>
    <mergeCell ref="Q670:Q671"/>
    <mergeCell ref="K662:K663"/>
    <mergeCell ref="X654:X655"/>
    <mergeCell ref="J672:J673"/>
    <mergeCell ref="E664:E665"/>
    <mergeCell ref="G660:G661"/>
    <mergeCell ref="I676:I677"/>
    <mergeCell ref="J654:J655"/>
    <mergeCell ref="C652:C653"/>
    <mergeCell ref="M658:M659"/>
    <mergeCell ref="E715:E716"/>
    <mergeCell ref="H656:H657"/>
    <mergeCell ref="Q662:Q663"/>
    <mergeCell ref="R670:R671"/>
    <mergeCell ref="R678:R679"/>
    <mergeCell ref="D656:D657"/>
    <mergeCell ref="C762:C763"/>
    <mergeCell ref="J666:J667"/>
    <mergeCell ref="M715:M716"/>
    <mergeCell ref="M680:M681"/>
    <mergeCell ref="R682:R683"/>
    <mergeCell ref="V676:V677"/>
    <mergeCell ref="M678:M679"/>
    <mergeCell ref="V664:V665"/>
    <mergeCell ref="AA722:AA723"/>
    <mergeCell ref="E654:E655"/>
    <mergeCell ref="K664:K665"/>
    <mergeCell ref="AB676:AB677"/>
    <mergeCell ref="AB668:AB669"/>
    <mergeCell ref="Z658:Z659"/>
    <mergeCell ref="X666:X667"/>
    <mergeCell ref="AB650:AB651"/>
    <mergeCell ref="V650:V651"/>
    <mergeCell ref="Z654:Z655"/>
    <mergeCell ref="AA760:AA761"/>
    <mergeCell ref="V660:V661"/>
    <mergeCell ref="V682:V683"/>
    <mergeCell ref="J670:J671"/>
    <mergeCell ref="H758:H759"/>
    <mergeCell ref="H676:H677"/>
    <mergeCell ref="X652:X653"/>
    <mergeCell ref="V652:V653"/>
    <mergeCell ref="J682:J683"/>
    <mergeCell ref="K652:K653"/>
    <mergeCell ref="I758:I759"/>
    <mergeCell ref="I664:I665"/>
    <mergeCell ref="K646:K647"/>
    <mergeCell ref="V646:V647"/>
    <mergeCell ref="Z666:Z667"/>
    <mergeCell ref="AB674:AB675"/>
    <mergeCell ref="Z662:Z663"/>
    <mergeCell ref="Z668:Z669"/>
    <mergeCell ref="M666:M667"/>
    <mergeCell ref="X672:X673"/>
    <mergeCell ref="X722:X723"/>
    <mergeCell ref="R652:R653"/>
    <mergeCell ref="R658:R659"/>
    <mergeCell ref="V654:V655"/>
    <mergeCell ref="M660:M661"/>
    <mergeCell ref="X678:X679"/>
    <mergeCell ref="X660:X661"/>
    <mergeCell ref="K660:K661"/>
    <mergeCell ref="X662:X663"/>
    <mergeCell ref="Q680:Q681"/>
    <mergeCell ref="R680:R681"/>
    <mergeCell ref="AB646:AB647"/>
    <mergeCell ref="Q664:Q665"/>
    <mergeCell ref="K656:K657"/>
    <mergeCell ref="V658:V659"/>
    <mergeCell ref="J758:J759"/>
    <mergeCell ref="K680:K681"/>
    <mergeCell ref="R662:R663"/>
    <mergeCell ref="R666:R667"/>
    <mergeCell ref="K715:K716"/>
    <mergeCell ref="K658:K659"/>
    <mergeCell ref="I672:I673"/>
    <mergeCell ref="M787:M788"/>
    <mergeCell ref="Z674:Z675"/>
    <mergeCell ref="AA674:AA675"/>
    <mergeCell ref="AC758:AC759"/>
    <mergeCell ref="K764:K765"/>
    <mergeCell ref="AD674:AD675"/>
    <mergeCell ref="AE674:AE675"/>
    <mergeCell ref="M662:M663"/>
    <mergeCell ref="R668:R669"/>
    <mergeCell ref="V668:V669"/>
    <mergeCell ref="AB664:AB665"/>
    <mergeCell ref="Z664:Z665"/>
    <mergeCell ref="X664:X665"/>
    <mergeCell ref="AB656:AB657"/>
    <mergeCell ref="AB660:AB661"/>
    <mergeCell ref="K678:K679"/>
    <mergeCell ref="Z722:Z723"/>
    <mergeCell ref="AB760:AB761"/>
    <mergeCell ref="V762:V763"/>
    <mergeCell ref="V758:V759"/>
    <mergeCell ref="X656:X657"/>
    <mergeCell ref="K758:K759"/>
    <mergeCell ref="X648:X649"/>
    <mergeCell ref="V648:V649"/>
    <mergeCell ref="AE1009:AE1010"/>
    <mergeCell ref="AE897:AE898"/>
    <mergeCell ref="AC984:AC986"/>
    <mergeCell ref="AE984:AE986"/>
    <mergeCell ref="Z764:Z765"/>
    <mergeCell ref="AC966:AC967"/>
    <mergeCell ref="Z715:Z716"/>
    <mergeCell ref="V722:V723"/>
    <mergeCell ref="AA758:AA759"/>
    <mergeCell ref="V680:V681"/>
    <mergeCell ref="AB715:AB716"/>
    <mergeCell ref="AD682:AD683"/>
    <mergeCell ref="AE682:AE683"/>
    <mergeCell ref="V715:V716"/>
    <mergeCell ref="X676:X677"/>
    <mergeCell ref="AA981:AA982"/>
    <mergeCell ref="AE758:AE759"/>
    <mergeCell ref="AB836:AB837"/>
    <mergeCell ref="Q672:Q673"/>
    <mergeCell ref="V678:V679"/>
    <mergeCell ref="Q678:Q679"/>
    <mergeCell ref="AA668:AA669"/>
    <mergeCell ref="AE670:AE671"/>
    <mergeCell ref="AD670:AD671"/>
    <mergeCell ref="AE722:AE723"/>
    <mergeCell ref="R672:R673"/>
    <mergeCell ref="M758:M759"/>
    <mergeCell ref="AD668:AD669"/>
    <mergeCell ref="Z758:Z759"/>
    <mergeCell ref="AA914:AA915"/>
    <mergeCell ref="AC670:AC671"/>
    <mergeCell ref="X668:X669"/>
    <mergeCell ref="R785:R786"/>
    <mergeCell ref="AE981:AE982"/>
    <mergeCell ref="V656:V657"/>
    <mergeCell ref="X674:X675"/>
    <mergeCell ref="X682:X683"/>
    <mergeCell ref="M914:M915"/>
    <mergeCell ref="K903:K905"/>
    <mergeCell ref="M674:M675"/>
    <mergeCell ref="Q933:Q935"/>
    <mergeCell ref="AC914:AC915"/>
    <mergeCell ref="AC903:AC905"/>
    <mergeCell ref="AC877:AC878"/>
    <mergeCell ref="X670:X671"/>
    <mergeCell ref="V760:V761"/>
    <mergeCell ref="AC760:AC761"/>
    <mergeCell ref="V785:V786"/>
    <mergeCell ref="X785:X786"/>
    <mergeCell ref="R877:R878"/>
    <mergeCell ref="Z785:Z786"/>
    <mergeCell ref="AB877:AB878"/>
    <mergeCell ref="AA877:AA878"/>
    <mergeCell ref="AB903:AB905"/>
    <mergeCell ref="AA821:AA823"/>
    <mergeCell ref="Z821:Z823"/>
    <mergeCell ref="Y821:Y823"/>
    <mergeCell ref="Q785:Q786"/>
    <mergeCell ref="V821:V823"/>
    <mergeCell ref="Z981:Z982"/>
    <mergeCell ref="AA966:AA967"/>
    <mergeCell ref="AB933:AB935"/>
    <mergeCell ref="AA933:AA935"/>
    <mergeCell ref="AB962:AB963"/>
    <mergeCell ref="AB966:AB967"/>
    <mergeCell ref="AB981:AB982"/>
    <mergeCell ref="Z984:Z986"/>
    <mergeCell ref="Z914:Z915"/>
    <mergeCell ref="Z933:Z935"/>
    <mergeCell ref="Z787:Z788"/>
    <mergeCell ref="X914:X915"/>
    <mergeCell ref="R722:R723"/>
    <mergeCell ref="AC962:AC963"/>
    <mergeCell ref="Q787:Q788"/>
    <mergeCell ref="Z966:Z967"/>
    <mergeCell ref="AA762:AA763"/>
    <mergeCell ref="AA764:AA765"/>
    <mergeCell ref="AA836:AA837"/>
    <mergeCell ref="AA962:AA963"/>
    <mergeCell ref="AB897:AB898"/>
    <mergeCell ref="V764:V765"/>
    <mergeCell ref="X764:X765"/>
    <mergeCell ref="Z903:Z905"/>
    <mergeCell ref="Z836:Z837"/>
    <mergeCell ref="Z830:Z832"/>
    <mergeCell ref="X762:X763"/>
    <mergeCell ref="AC897:AC898"/>
    <mergeCell ref="AC715:AC716"/>
    <mergeCell ref="AB764:AB765"/>
    <mergeCell ref="AC722:AC723"/>
    <mergeCell ref="V670:V671"/>
    <mergeCell ref="AC676:AC677"/>
    <mergeCell ref="Q764:Q765"/>
    <mergeCell ref="Q674:Q675"/>
    <mergeCell ref="Z760:Z761"/>
    <mergeCell ref="Q758:Q759"/>
    <mergeCell ref="R758:R759"/>
    <mergeCell ref="AC762:AC763"/>
    <mergeCell ref="AC672:AC673"/>
    <mergeCell ref="AE1081:AE1082"/>
    <mergeCell ref="V877:V878"/>
    <mergeCell ref="AB787:AB788"/>
    <mergeCell ref="AA787:AA788"/>
    <mergeCell ref="AB785:AB786"/>
    <mergeCell ref="AA785:AA786"/>
    <mergeCell ref="AE903:AE905"/>
    <mergeCell ref="AC836:AC837"/>
    <mergeCell ref="X836:X837"/>
    <mergeCell ref="AC1009:AC1010"/>
    <mergeCell ref="AC1013:AC1014"/>
    <mergeCell ref="AE1013:AE1014"/>
    <mergeCell ref="D762:D763"/>
    <mergeCell ref="E762:E763"/>
    <mergeCell ref="D758:D759"/>
    <mergeCell ref="J762:J763"/>
    <mergeCell ref="G836:G837"/>
    <mergeCell ref="M722:M723"/>
    <mergeCell ref="H830:H832"/>
    <mergeCell ref="Q762:Q763"/>
    <mergeCell ref="F821:F823"/>
    <mergeCell ref="F762:F763"/>
    <mergeCell ref="Q821:Q823"/>
    <mergeCell ref="D877:D878"/>
    <mergeCell ref="D830:D832"/>
    <mergeCell ref="H680:H681"/>
    <mergeCell ref="G758:G759"/>
    <mergeCell ref="E821:E823"/>
    <mergeCell ref="H760:H761"/>
    <mergeCell ref="V933:V935"/>
    <mergeCell ref="V897:V898"/>
    <mergeCell ref="J897:J898"/>
    <mergeCell ref="R821:R823"/>
    <mergeCell ref="R787:R788"/>
    <mergeCell ref="R764:R765"/>
    <mergeCell ref="F785:F786"/>
    <mergeCell ref="E785:E786"/>
    <mergeCell ref="E877:E878"/>
    <mergeCell ref="E836:E837"/>
    <mergeCell ref="Q760:Q761"/>
    <mergeCell ref="I680:I681"/>
    <mergeCell ref="G760:G761"/>
    <mergeCell ref="H877:H878"/>
    <mergeCell ref="V787:V788"/>
    <mergeCell ref="G962:G963"/>
    <mergeCell ref="R914:R915"/>
    <mergeCell ref="V962:V963"/>
    <mergeCell ref="F933:F935"/>
    <mergeCell ref="D903:D905"/>
    <mergeCell ref="E903:E905"/>
    <mergeCell ref="K897:K898"/>
    <mergeCell ref="I962:I963"/>
    <mergeCell ref="H962:H963"/>
    <mergeCell ref="X897:X898"/>
    <mergeCell ref="V836:V837"/>
    <mergeCell ref="E962:E963"/>
    <mergeCell ref="X962:X963"/>
    <mergeCell ref="X821:X823"/>
    <mergeCell ref="AA715:AA716"/>
    <mergeCell ref="Q715:Q716"/>
    <mergeCell ref="AC933:AC935"/>
    <mergeCell ref="AC821:AC823"/>
    <mergeCell ref="AC764:AC765"/>
    <mergeCell ref="AA1013:AA1014"/>
    <mergeCell ref="F830:F832"/>
    <mergeCell ref="K962:K963"/>
    <mergeCell ref="Q962:Q963"/>
    <mergeCell ref="G981:G982"/>
    <mergeCell ref="J1081:J1082"/>
    <mergeCell ref="G1081:G1082"/>
    <mergeCell ref="Q1081:Q1082"/>
    <mergeCell ref="J836:J837"/>
    <mergeCell ref="V984:V986"/>
    <mergeCell ref="H897:H898"/>
    <mergeCell ref="Z877:Z878"/>
    <mergeCell ref="Z897:Z898"/>
    <mergeCell ref="K762:K763"/>
    <mergeCell ref="AA830:AA832"/>
    <mergeCell ref="Q830:Q832"/>
    <mergeCell ref="M836:M837"/>
    <mergeCell ref="X877:X878"/>
    <mergeCell ref="AB914:AB915"/>
    <mergeCell ref="J966:J967"/>
    <mergeCell ref="K966:K967"/>
    <mergeCell ref="AA897:AA898"/>
    <mergeCell ref="Z1168:Z1170"/>
    <mergeCell ref="AB1083:AB1084"/>
    <mergeCell ref="AA1288:AA1289"/>
    <mergeCell ref="Z1288:Z1289"/>
    <mergeCell ref="AA1081:AA1082"/>
    <mergeCell ref="X981:X982"/>
    <mergeCell ref="AB1119:AB1120"/>
    <mergeCell ref="AB1134:AB1135"/>
    <mergeCell ref="I877:I878"/>
    <mergeCell ref="I821:I823"/>
    <mergeCell ref="I897:I898"/>
    <mergeCell ref="J914:J915"/>
    <mergeCell ref="V830:V832"/>
    <mergeCell ref="F897:F898"/>
    <mergeCell ref="V914:V915"/>
    <mergeCell ref="I1081:I1082"/>
    <mergeCell ref="K785:K786"/>
    <mergeCell ref="H903:H905"/>
    <mergeCell ref="M830:M832"/>
    <mergeCell ref="H914:H915"/>
    <mergeCell ref="K877:K878"/>
    <mergeCell ref="M821:M823"/>
    <mergeCell ref="G897:G898"/>
    <mergeCell ref="R897:R898"/>
    <mergeCell ref="Q897:Q898"/>
    <mergeCell ref="H764:H765"/>
    <mergeCell ref="I785:I786"/>
    <mergeCell ref="R962:R963"/>
    <mergeCell ref="I830:I832"/>
    <mergeCell ref="M897:M898"/>
    <mergeCell ref="Q836:Q837"/>
    <mergeCell ref="R836:R837"/>
    <mergeCell ref="G877:G878"/>
    <mergeCell ref="F877:F878"/>
    <mergeCell ref="I836:I837"/>
    <mergeCell ref="AA1083:AA1084"/>
    <mergeCell ref="M933:M935"/>
    <mergeCell ref="X787:X788"/>
    <mergeCell ref="R830:R832"/>
    <mergeCell ref="J787:J788"/>
    <mergeCell ref="K787:K788"/>
    <mergeCell ref="AB984:AB986"/>
    <mergeCell ref="Z962:Z963"/>
    <mergeCell ref="B914:B915"/>
    <mergeCell ref="AA903:AA905"/>
    <mergeCell ref="K821:K823"/>
    <mergeCell ref="Q682:Q683"/>
    <mergeCell ref="K836:K837"/>
    <mergeCell ref="H836:H837"/>
    <mergeCell ref="C897:C898"/>
    <mergeCell ref="D897:D898"/>
    <mergeCell ref="D914:D915"/>
    <mergeCell ref="M903:M905"/>
    <mergeCell ref="B1013:B1014"/>
    <mergeCell ref="B897:B898"/>
    <mergeCell ref="C903:C905"/>
    <mergeCell ref="B903:B905"/>
    <mergeCell ref="E897:E898"/>
    <mergeCell ref="X984:X986"/>
    <mergeCell ref="I914:I915"/>
    <mergeCell ref="I903:I905"/>
    <mergeCell ref="J903:J905"/>
    <mergeCell ref="F1013:F1014"/>
    <mergeCell ref="M962:M963"/>
    <mergeCell ref="F981:F982"/>
    <mergeCell ref="K1009:K1010"/>
    <mergeCell ref="R1009:R1010"/>
    <mergeCell ref="V1009:V1010"/>
    <mergeCell ref="K933:K935"/>
    <mergeCell ref="I1013:I1014"/>
    <mergeCell ref="J1013:J1014"/>
    <mergeCell ref="F962:F963"/>
    <mergeCell ref="B1009:B1010"/>
    <mergeCell ref="C1009:C1010"/>
    <mergeCell ref="B984:B986"/>
    <mergeCell ref="F1009:F1010"/>
    <mergeCell ref="C981:C982"/>
    <mergeCell ref="D981:D982"/>
    <mergeCell ref="V981:V982"/>
    <mergeCell ref="I933:I935"/>
    <mergeCell ref="D933:D935"/>
    <mergeCell ref="E933:E935"/>
    <mergeCell ref="J933:J935"/>
    <mergeCell ref="K1013:K1014"/>
    <mergeCell ref="F903:F905"/>
    <mergeCell ref="V903:V905"/>
    <mergeCell ref="X903:X905"/>
    <mergeCell ref="E914:E915"/>
    <mergeCell ref="G903:G905"/>
    <mergeCell ref="F914:F915"/>
    <mergeCell ref="X933:X935"/>
    <mergeCell ref="C914:C915"/>
    <mergeCell ref="E966:E967"/>
    <mergeCell ref="E1009:E1010"/>
    <mergeCell ref="I715:I716"/>
    <mergeCell ref="J715:J716"/>
    <mergeCell ref="D715:D716"/>
    <mergeCell ref="H821:H823"/>
    <mergeCell ref="K914:K915"/>
    <mergeCell ref="H785:H786"/>
    <mergeCell ref="I984:I986"/>
    <mergeCell ref="M984:M986"/>
    <mergeCell ref="J830:J832"/>
    <mergeCell ref="I787:I788"/>
    <mergeCell ref="R933:R935"/>
    <mergeCell ref="X830:X832"/>
    <mergeCell ref="Q877:Q878"/>
    <mergeCell ref="E1119:E1120"/>
    <mergeCell ref="F1119:F1120"/>
    <mergeCell ref="G1119:G1120"/>
    <mergeCell ref="H1119:H1120"/>
    <mergeCell ref="M1119:M1120"/>
    <mergeCell ref="Q1119:Q1120"/>
    <mergeCell ref="K1119:K1120"/>
    <mergeCell ref="B1134:B1135"/>
    <mergeCell ref="E1134:E1135"/>
    <mergeCell ref="E1136:E1137"/>
    <mergeCell ref="E1013:E1014"/>
    <mergeCell ref="D1290:D1291"/>
    <mergeCell ref="C966:C967"/>
    <mergeCell ref="D984:D986"/>
    <mergeCell ref="C1013:C1014"/>
    <mergeCell ref="D1013:D1014"/>
    <mergeCell ref="G1013:G1014"/>
    <mergeCell ref="H1013:H1014"/>
    <mergeCell ref="F1136:F1137"/>
    <mergeCell ref="G1136:G1137"/>
    <mergeCell ref="F1083:F1084"/>
    <mergeCell ref="E984:E986"/>
    <mergeCell ref="H1081:H1082"/>
    <mergeCell ref="M1081:M1082"/>
    <mergeCell ref="R1081:R1082"/>
    <mergeCell ref="F1081:F1082"/>
    <mergeCell ref="B1136:B1137"/>
    <mergeCell ref="B1168:B1170"/>
    <mergeCell ref="C1136:C1137"/>
    <mergeCell ref="B1288:B1289"/>
    <mergeCell ref="C1288:C1289"/>
    <mergeCell ref="M1134:M1135"/>
    <mergeCell ref="J1134:J1135"/>
    <mergeCell ref="J1290:J1291"/>
    <mergeCell ref="K1290:K1291"/>
    <mergeCell ref="K1288:K1289"/>
    <mergeCell ref="J984:J986"/>
    <mergeCell ref="E1081:E1082"/>
    <mergeCell ref="K1134:K1135"/>
    <mergeCell ref="E1083:E1084"/>
    <mergeCell ref="R1013:R1014"/>
    <mergeCell ref="D1168:D1170"/>
    <mergeCell ref="Q1134:Q1135"/>
    <mergeCell ref="Q1288:Q1289"/>
    <mergeCell ref="F1134:F1135"/>
    <mergeCell ref="D1119:D1120"/>
    <mergeCell ref="D1134:D1135"/>
    <mergeCell ref="H1009:H1010"/>
    <mergeCell ref="I1009:I1010"/>
    <mergeCell ref="J1009:J1010"/>
    <mergeCell ref="I1119:I1120"/>
    <mergeCell ref="E1168:E1170"/>
    <mergeCell ref="F1168:F1170"/>
    <mergeCell ref="H1168:H1170"/>
    <mergeCell ref="J1136:J1137"/>
    <mergeCell ref="R1136:R1137"/>
    <mergeCell ref="R1134:R1135"/>
    <mergeCell ref="M1288:M1289"/>
    <mergeCell ref="E1288:E1289"/>
    <mergeCell ref="C933:C935"/>
    <mergeCell ref="B981:B982"/>
    <mergeCell ref="J1119:J1120"/>
    <mergeCell ref="H984:H986"/>
    <mergeCell ref="F966:F967"/>
    <mergeCell ref="G966:G967"/>
    <mergeCell ref="H966:H967"/>
    <mergeCell ref="G1009:G1010"/>
    <mergeCell ref="I1083:I1084"/>
    <mergeCell ref="G933:G935"/>
    <mergeCell ref="H933:H935"/>
    <mergeCell ref="D1009:D1010"/>
    <mergeCell ref="Q984:Q986"/>
    <mergeCell ref="G914:G915"/>
    <mergeCell ref="X1013:X1014"/>
    <mergeCell ref="F984:F986"/>
    <mergeCell ref="G984:G986"/>
    <mergeCell ref="B1081:B1082"/>
    <mergeCell ref="C1081:C1082"/>
    <mergeCell ref="D1081:D1082"/>
    <mergeCell ref="D966:D967"/>
    <mergeCell ref="D1083:D1084"/>
    <mergeCell ref="Q1136:Q1137"/>
    <mergeCell ref="B1310:B1311"/>
    <mergeCell ref="C1310:C1311"/>
    <mergeCell ref="AC1312:AC1314"/>
    <mergeCell ref="C1326:C1327"/>
    <mergeCell ref="AA1341:AA1344"/>
    <mergeCell ref="V1326:V1327"/>
    <mergeCell ref="Z1334:Z1335"/>
    <mergeCell ref="B1341:B1344"/>
    <mergeCell ref="C1341:C1344"/>
    <mergeCell ref="D1341:D1344"/>
    <mergeCell ref="K1081:K1082"/>
    <mergeCell ref="R984:R986"/>
    <mergeCell ref="K984:K986"/>
    <mergeCell ref="I1136:I1137"/>
    <mergeCell ref="X1312:X1314"/>
    <mergeCell ref="AA984:AA985"/>
    <mergeCell ref="I1168:I1170"/>
    <mergeCell ref="J1168:J1170"/>
    <mergeCell ref="M1083:M1084"/>
    <mergeCell ref="G1083:G1084"/>
    <mergeCell ref="H1083:H1084"/>
    <mergeCell ref="AA1119:AA1120"/>
    <mergeCell ref="V1081:V1082"/>
    <mergeCell ref="V1013:V1014"/>
    <mergeCell ref="I1310:I1311"/>
    <mergeCell ref="Q1310:Q1311"/>
    <mergeCell ref="R1310:R1311"/>
    <mergeCell ref="M1168:M1170"/>
    <mergeCell ref="Q1168:Q1170"/>
    <mergeCell ref="R1168:R1170"/>
    <mergeCell ref="N1136:N1137"/>
    <mergeCell ref="V1310:V1311"/>
    <mergeCell ref="X1310:X1311"/>
    <mergeCell ref="X1295:X1297"/>
    <mergeCell ref="X1288:X1289"/>
    <mergeCell ref="V1290:V1291"/>
    <mergeCell ref="B966:B967"/>
    <mergeCell ref="B933:B935"/>
    <mergeCell ref="D962:D963"/>
    <mergeCell ref="J962:J963"/>
    <mergeCell ref="B962:B963"/>
    <mergeCell ref="C962:C963"/>
    <mergeCell ref="AE1310:AE1311"/>
    <mergeCell ref="J1455:J1456"/>
    <mergeCell ref="K1455:K1456"/>
    <mergeCell ref="Q1455:Q1456"/>
    <mergeCell ref="E1326:E1327"/>
    <mergeCell ref="F1310:F1311"/>
    <mergeCell ref="G1310:G1311"/>
    <mergeCell ref="H1310:H1311"/>
    <mergeCell ref="B1083:B1084"/>
    <mergeCell ref="B1119:B1120"/>
    <mergeCell ref="G1134:G1135"/>
    <mergeCell ref="K1083:K1084"/>
    <mergeCell ref="C1083:C1084"/>
    <mergeCell ref="Q1083:Q1084"/>
    <mergeCell ref="B1290:B1291"/>
    <mergeCell ref="C1290:C1291"/>
    <mergeCell ref="B1295:B1297"/>
    <mergeCell ref="D1295:D1297"/>
    <mergeCell ref="C1168:C1170"/>
    <mergeCell ref="E1290:E1291"/>
    <mergeCell ref="C1295:C1297"/>
    <mergeCell ref="G1288:G1289"/>
    <mergeCell ref="H1288:H1289"/>
    <mergeCell ref="X1134:X1135"/>
    <mergeCell ref="K1168:K1170"/>
    <mergeCell ref="E1310:E1311"/>
    <mergeCell ref="V1136:V1137"/>
    <mergeCell ref="X1136:X1137"/>
    <mergeCell ref="B1312:B1314"/>
    <mergeCell ref="R1326:R1327"/>
    <mergeCell ref="D1334:D1335"/>
    <mergeCell ref="I1341:I1344"/>
    <mergeCell ref="K1341:K1344"/>
    <mergeCell ref="M1341:M1344"/>
    <mergeCell ref="D1455:D1456"/>
    <mergeCell ref="Q1326:Q1327"/>
    <mergeCell ref="G1334:G1335"/>
    <mergeCell ref="H1312:H1314"/>
    <mergeCell ref="H1334:H1335"/>
    <mergeCell ref="D1136:D1137"/>
    <mergeCell ref="AA1134:AA1135"/>
    <mergeCell ref="G1312:G1314"/>
    <mergeCell ref="K1310:K1311"/>
    <mergeCell ref="M1310:M1311"/>
    <mergeCell ref="B1326:B1327"/>
    <mergeCell ref="E1295:E1297"/>
    <mergeCell ref="F1295:F1297"/>
    <mergeCell ref="G1295:G1297"/>
    <mergeCell ref="H1295:H1297"/>
    <mergeCell ref="I1295:I1297"/>
    <mergeCell ref="J1295:J1297"/>
    <mergeCell ref="K1295:K1297"/>
    <mergeCell ref="I1288:I1289"/>
    <mergeCell ref="V1168:V1170"/>
    <mergeCell ref="V1134:V1135"/>
    <mergeCell ref="V1288:V1289"/>
    <mergeCell ref="R1290:R1291"/>
    <mergeCell ref="Z1295:Z1297"/>
    <mergeCell ref="AA1295:AA1297"/>
    <mergeCell ref="AA1168:AA1170"/>
    <mergeCell ref="Z1310:Z1311"/>
    <mergeCell ref="R1119:R1120"/>
    <mergeCell ref="R1083:R1084"/>
    <mergeCell ref="B1476:B1478"/>
    <mergeCell ref="AB1544:AB1545"/>
    <mergeCell ref="AB1516:AB1517"/>
    <mergeCell ref="D1326:D1327"/>
    <mergeCell ref="B1334:B1335"/>
    <mergeCell ref="C1334:C1335"/>
    <mergeCell ref="I1326:I1327"/>
    <mergeCell ref="H1326:H1327"/>
    <mergeCell ref="Q1470:Q1472"/>
    <mergeCell ref="R1470:R1472"/>
    <mergeCell ref="E1516:E1517"/>
    <mergeCell ref="F1516:F1517"/>
    <mergeCell ref="G1516:G1517"/>
    <mergeCell ref="H1516:H1517"/>
    <mergeCell ref="I1516:I1517"/>
    <mergeCell ref="J1516:J1517"/>
    <mergeCell ref="AB1455:AB1456"/>
    <mergeCell ref="AB1470:AB1472"/>
    <mergeCell ref="AA1544:AA1545"/>
    <mergeCell ref="AA1499:AA1501"/>
    <mergeCell ref="V1648:V1649"/>
    <mergeCell ref="H1341:H1344"/>
    <mergeCell ref="E1334:E1335"/>
    <mergeCell ref="I1334:I1335"/>
    <mergeCell ref="J1334:J1335"/>
    <mergeCell ref="K1334:K1335"/>
    <mergeCell ref="M1334:M1335"/>
    <mergeCell ref="Q1334:Q1335"/>
    <mergeCell ref="E1341:E1344"/>
    <mergeCell ref="Z1326:Z1327"/>
    <mergeCell ref="AA1326:AA1327"/>
    <mergeCell ref="F1326:F1327"/>
    <mergeCell ref="G1326:G1327"/>
    <mergeCell ref="B1516:B1517"/>
    <mergeCell ref="B1499:B1501"/>
    <mergeCell ref="B1544:B1545"/>
    <mergeCell ref="C1544:C1545"/>
    <mergeCell ref="D1544:D1545"/>
    <mergeCell ref="E1544:E1545"/>
    <mergeCell ref="H1544:H1545"/>
    <mergeCell ref="I1544:I1545"/>
    <mergeCell ref="J1544:J1545"/>
    <mergeCell ref="B1470:B1472"/>
    <mergeCell ref="F1455:F1456"/>
    <mergeCell ref="C1470:C1472"/>
    <mergeCell ref="D1470:D1472"/>
    <mergeCell ref="I1470:I1472"/>
    <mergeCell ref="J1470:J1472"/>
    <mergeCell ref="K1470:K1472"/>
    <mergeCell ref="E1470:E1472"/>
    <mergeCell ref="V1470:V1472"/>
    <mergeCell ref="G1470:G1472"/>
    <mergeCell ref="H1470:H1472"/>
    <mergeCell ref="Z1341:Z1344"/>
    <mergeCell ref="X1476:X1478"/>
    <mergeCell ref="Z1455:Z1456"/>
    <mergeCell ref="V1476:V1478"/>
    <mergeCell ref="G1476:G1478"/>
    <mergeCell ref="Q1476:Q1478"/>
    <mergeCell ref="R1476:R1478"/>
    <mergeCell ref="H1476:H1478"/>
    <mergeCell ref="E1476:E1478"/>
    <mergeCell ref="AA1470:AA1472"/>
    <mergeCell ref="V1455:V1456"/>
    <mergeCell ref="X1119:X1120"/>
    <mergeCell ref="X1081:X1082"/>
    <mergeCell ref="V1083:V1084"/>
    <mergeCell ref="J1083:J1084"/>
    <mergeCell ref="J1288:J1289"/>
    <mergeCell ref="R1288:R1289"/>
    <mergeCell ref="Z1009:Z1010"/>
    <mergeCell ref="AA1009:AA1010"/>
    <mergeCell ref="AA1312:AA1314"/>
    <mergeCell ref="X1009:X1010"/>
    <mergeCell ref="Z1134:Z1135"/>
    <mergeCell ref="AA1290:AA1291"/>
    <mergeCell ref="X1083:X1084"/>
    <mergeCell ref="V1119:V1120"/>
    <mergeCell ref="I1134:I1135"/>
    <mergeCell ref="K1136:K1137"/>
    <mergeCell ref="M1136:M1137"/>
    <mergeCell ref="M1290:M1291"/>
    <mergeCell ref="AA1310:AA1311"/>
    <mergeCell ref="H1290:H1291"/>
    <mergeCell ref="I1290:I1291"/>
    <mergeCell ref="F1290:F1291"/>
    <mergeCell ref="G1290:G1291"/>
    <mergeCell ref="Q1290:Q1291"/>
    <mergeCell ref="Q1312:Q1314"/>
    <mergeCell ref="M1009:M1010"/>
    <mergeCell ref="N1009:N1010"/>
    <mergeCell ref="Q1009:Q1010"/>
    <mergeCell ref="M1013:M1014"/>
    <mergeCell ref="Q1013:Q1014"/>
    <mergeCell ref="M1295:M1297"/>
    <mergeCell ref="Q1295:Q1297"/>
    <mergeCell ref="V1295:V1297"/>
    <mergeCell ref="R1295:R1297"/>
    <mergeCell ref="F1288:F1289"/>
    <mergeCell ref="Z1312:Z1314"/>
    <mergeCell ref="I1312:I1314"/>
    <mergeCell ref="J1312:J1314"/>
    <mergeCell ref="K1312:K1314"/>
    <mergeCell ref="M1312:M1314"/>
    <mergeCell ref="Z1081:Z1082"/>
    <mergeCell ref="Z1083:Z1084"/>
    <mergeCell ref="AE1290:AE1291"/>
    <mergeCell ref="AC1310:AC1311"/>
    <mergeCell ref="AE1295:AE1297"/>
    <mergeCell ref="V2023:V2024"/>
    <mergeCell ref="X2023:X2024"/>
    <mergeCell ref="Z1705:Z1706"/>
    <mergeCell ref="D1310:D1311"/>
    <mergeCell ref="H1134:H1135"/>
    <mergeCell ref="X1326:X1327"/>
    <mergeCell ref="D1288:D1289"/>
    <mergeCell ref="K1476:K1478"/>
    <mergeCell ref="K1648:K1649"/>
    <mergeCell ref="M1648:M1649"/>
    <mergeCell ref="Q1648:Q1649"/>
    <mergeCell ref="M1676:M1677"/>
    <mergeCell ref="Q1676:Q1677"/>
    <mergeCell ref="M1544:M1545"/>
    <mergeCell ref="Q1544:Q1545"/>
    <mergeCell ref="K1650:K1652"/>
    <mergeCell ref="M1650:M1652"/>
    <mergeCell ref="X1648:X1649"/>
    <mergeCell ref="Z1786:Z1787"/>
    <mergeCell ref="AA1786:AA1787"/>
    <mergeCell ref="AB1786:AB1787"/>
    <mergeCell ref="X1341:X1344"/>
    <mergeCell ref="Z1470:Z1472"/>
    <mergeCell ref="F1334:F1335"/>
    <mergeCell ref="AC1326:AC1327"/>
    <mergeCell ref="AE1326:AE1327"/>
    <mergeCell ref="AC1334:AC1335"/>
    <mergeCell ref="R1334:R1335"/>
    <mergeCell ref="X1334:X1335"/>
    <mergeCell ref="R1648:R1649"/>
    <mergeCell ref="AC1650:AC1652"/>
    <mergeCell ref="AE1650:AE1652"/>
    <mergeCell ref="F1544:F1545"/>
    <mergeCell ref="G1544:G1545"/>
    <mergeCell ref="K1544:K1545"/>
    <mergeCell ref="J1326:J1327"/>
    <mergeCell ref="K1326:K1327"/>
    <mergeCell ref="M1326:M1327"/>
    <mergeCell ref="J1310:J1311"/>
    <mergeCell ref="AE1670:AE1672"/>
    <mergeCell ref="V1786:V1787"/>
    <mergeCell ref="V1670:V1672"/>
    <mergeCell ref="X1670:X1672"/>
    <mergeCell ref="Z1670:Z1672"/>
    <mergeCell ref="AB1670:AB1672"/>
    <mergeCell ref="X1705:X1706"/>
    <mergeCell ref="E1676:E1677"/>
    <mergeCell ref="F1676:F1677"/>
    <mergeCell ref="Z1290:Z1291"/>
    <mergeCell ref="X1290:X1291"/>
    <mergeCell ref="X1168:X1170"/>
    <mergeCell ref="AE1455:AE1456"/>
    <mergeCell ref="AC1455:AC1456"/>
    <mergeCell ref="AE1341:AE1344"/>
    <mergeCell ref="AC1341:AC1344"/>
    <mergeCell ref="E1455:E1456"/>
    <mergeCell ref="AE1786:AE1787"/>
    <mergeCell ref="R1312:R1314"/>
    <mergeCell ref="V1312:V1314"/>
    <mergeCell ref="H1136:H1137"/>
    <mergeCell ref="G1168:G1170"/>
    <mergeCell ref="X1455:X1456"/>
    <mergeCell ref="X1470:X1472"/>
    <mergeCell ref="Z1476:Z1478"/>
    <mergeCell ref="AA1455:AA1456"/>
    <mergeCell ref="R1341:R1344"/>
    <mergeCell ref="V1341:V1344"/>
    <mergeCell ref="G1499:G1501"/>
    <mergeCell ref="H1499:H1501"/>
    <mergeCell ref="F1341:F1344"/>
    <mergeCell ref="G1341:G1344"/>
    <mergeCell ref="F1470:F1472"/>
    <mergeCell ref="Z1989:Z1990"/>
    <mergeCell ref="AA1797:AA1798"/>
    <mergeCell ref="AB1797:AB1798"/>
    <mergeCell ref="Z2029:Z2030"/>
    <mergeCell ref="H2031:H2032"/>
    <mergeCell ref="I2031:I2032"/>
    <mergeCell ref="J2023:J2024"/>
    <mergeCell ref="K2023:K2024"/>
    <mergeCell ref="X2029:X2030"/>
    <mergeCell ref="AB2029:AB2030"/>
    <mergeCell ref="G1650:G1652"/>
    <mergeCell ref="I1499:I1501"/>
    <mergeCell ref="J1499:J1501"/>
    <mergeCell ref="Z1499:Z1501"/>
    <mergeCell ref="Z1648:Z1649"/>
    <mergeCell ref="X1516:X1517"/>
    <mergeCell ref="F1499:F1501"/>
    <mergeCell ref="I1648:I1649"/>
    <mergeCell ref="M1470:M1472"/>
    <mergeCell ref="I1476:I1478"/>
    <mergeCell ref="AB1476:AB1478"/>
    <mergeCell ref="F1476:F1478"/>
    <mergeCell ref="AB1499:AB1501"/>
    <mergeCell ref="R1499:R1501"/>
    <mergeCell ref="Q1499:Q1501"/>
    <mergeCell ref="V1516:V1517"/>
    <mergeCell ref="R1516:R1517"/>
    <mergeCell ref="V1499:V1501"/>
    <mergeCell ref="X1499:X1501"/>
    <mergeCell ref="J1670:J1672"/>
    <mergeCell ref="K1670:K1672"/>
    <mergeCell ref="M1670:M1672"/>
    <mergeCell ref="Q1670:Q1672"/>
    <mergeCell ref="G1455:G1456"/>
    <mergeCell ref="H1455:H1456"/>
    <mergeCell ref="I1455:I1456"/>
    <mergeCell ref="J1341:J1344"/>
    <mergeCell ref="Q1341:Q1344"/>
    <mergeCell ref="I2029:I2030"/>
    <mergeCell ref="F1705:F1706"/>
    <mergeCell ref="V1705:V1706"/>
    <mergeCell ref="X1786:X1787"/>
    <mergeCell ref="AB1676:AB1677"/>
    <mergeCell ref="Q1938:Q1939"/>
    <mergeCell ref="J1989:J1990"/>
    <mergeCell ref="K1989:K1990"/>
    <mergeCell ref="M1989:M1990"/>
    <mergeCell ref="Q1989:Q1990"/>
    <mergeCell ref="AB1705:AB1706"/>
    <mergeCell ref="K1786:K1787"/>
    <mergeCell ref="R1705:R1706"/>
    <mergeCell ref="AA1705:AA1706"/>
    <mergeCell ref="Z1516:Z1517"/>
    <mergeCell ref="B1648:B1649"/>
    <mergeCell ref="AE1938:AE1939"/>
    <mergeCell ref="M1938:M1939"/>
    <mergeCell ref="AA1938:AA1939"/>
    <mergeCell ref="M2177:M2180"/>
    <mergeCell ref="Q2177:Q2180"/>
    <mergeCell ref="R2177:R2180"/>
    <mergeCell ref="E2175:E2176"/>
    <mergeCell ref="G2031:G2032"/>
    <mergeCell ref="B2098:B2099"/>
    <mergeCell ref="C2098:C2099"/>
    <mergeCell ref="D2098:D2099"/>
    <mergeCell ref="B2173:B2174"/>
    <mergeCell ref="I2177:I2180"/>
    <mergeCell ref="B2177:B2180"/>
    <mergeCell ref="AA2173:AA2174"/>
    <mergeCell ref="R2098:R2099"/>
    <mergeCell ref="AA2098:AA2099"/>
    <mergeCell ref="K2154:K2156"/>
    <mergeCell ref="M2154:M2156"/>
    <mergeCell ref="Q2154:Q2156"/>
    <mergeCell ref="AA1670:AA1672"/>
    <mergeCell ref="AA1676:AA1677"/>
    <mergeCell ref="R1676:R1677"/>
    <mergeCell ref="R1670:R1672"/>
    <mergeCell ref="B2029:B2030"/>
    <mergeCell ref="C2029:C2030"/>
    <mergeCell ref="AA1650:AA1652"/>
    <mergeCell ref="G1676:G1677"/>
    <mergeCell ref="Q1650:Q1652"/>
    <mergeCell ref="R1650:R1652"/>
    <mergeCell ref="Z1650:Z1652"/>
    <mergeCell ref="H1650:H1652"/>
    <mergeCell ref="V1676:V1677"/>
    <mergeCell ref="X1676:X1677"/>
    <mergeCell ref="H1670:H1672"/>
    <mergeCell ref="I1670:I1672"/>
    <mergeCell ref="V2162:V2163"/>
    <mergeCell ref="X2162:X2163"/>
    <mergeCell ref="R2162:R2163"/>
    <mergeCell ref="K2173:K2174"/>
    <mergeCell ref="G2175:G2176"/>
    <mergeCell ref="D2154:D2156"/>
    <mergeCell ref="D1786:D1787"/>
    <mergeCell ref="F2173:F2174"/>
    <mergeCell ref="H2154:H2156"/>
    <mergeCell ref="AE1676:AE1677"/>
    <mergeCell ref="J2173:J2174"/>
    <mergeCell ref="AE2154:AE2156"/>
    <mergeCell ref="AD2023:AD2024"/>
    <mergeCell ref="G2066:G2067"/>
    <mergeCell ref="H2066:H2067"/>
    <mergeCell ref="C2173:C2174"/>
    <mergeCell ref="E2173:E2174"/>
    <mergeCell ref="F2175:F2176"/>
    <mergeCell ref="M2175:M2176"/>
    <mergeCell ref="E1705:E1706"/>
    <mergeCell ref="AE1648:AE1649"/>
    <mergeCell ref="AE1705:AE1706"/>
    <mergeCell ref="AC1670:AC1672"/>
    <mergeCell ref="AC1676:AC1677"/>
    <mergeCell ref="AC1705:AC1706"/>
    <mergeCell ref="AC1786:AC1787"/>
    <mergeCell ref="J1648:J1649"/>
    <mergeCell ref="B1676:B1677"/>
    <mergeCell ref="C1676:C1677"/>
    <mergeCell ref="J1650:J1652"/>
    <mergeCell ref="Z1676:Z1677"/>
    <mergeCell ref="F2068:F2069"/>
    <mergeCell ref="G2068:G2069"/>
    <mergeCell ref="H2068:H2069"/>
    <mergeCell ref="B2162:B2163"/>
    <mergeCell ref="C2162:C2163"/>
    <mergeCell ref="B1938:B1939"/>
    <mergeCell ref="C1938:C1939"/>
    <mergeCell ref="D1938:D1939"/>
    <mergeCell ref="B1989:B1990"/>
    <mergeCell ref="V2175:V2176"/>
    <mergeCell ref="C2177:C2180"/>
    <mergeCell ref="B2175:B2176"/>
    <mergeCell ref="C2175:C2176"/>
    <mergeCell ref="Q2173:Q2174"/>
    <mergeCell ref="B1670:B1672"/>
    <mergeCell ref="V2029:V2030"/>
    <mergeCell ref="C1705:C1706"/>
    <mergeCell ref="B2066:B2067"/>
    <mergeCell ref="C2066:C2067"/>
    <mergeCell ref="D2066:D2067"/>
    <mergeCell ref="G1705:G1706"/>
    <mergeCell ref="H1705:H1706"/>
    <mergeCell ref="I1705:I1706"/>
    <mergeCell ref="J1705:J1706"/>
    <mergeCell ref="K1705:K1706"/>
    <mergeCell ref="B1705:B1706"/>
    <mergeCell ref="B2031:B2032"/>
    <mergeCell ref="I2154:I2156"/>
    <mergeCell ref="I2023:I2024"/>
    <mergeCell ref="K2066:K2067"/>
    <mergeCell ref="Z2162:Z2163"/>
    <mergeCell ref="I2173:I2174"/>
    <mergeCell ref="B1650:B1652"/>
    <mergeCell ref="R2154:R2156"/>
    <mergeCell ref="J2154:J2156"/>
    <mergeCell ref="I1786:I1787"/>
    <mergeCell ref="D2029:D2030"/>
    <mergeCell ref="E2029:E2030"/>
    <mergeCell ref="F2029:F2030"/>
    <mergeCell ref="Q2068:Q2069"/>
    <mergeCell ref="R2068:R2069"/>
    <mergeCell ref="Q2023:Q2024"/>
    <mergeCell ref="C2023:C2024"/>
    <mergeCell ref="D2023:D2024"/>
    <mergeCell ref="E1650:E1652"/>
    <mergeCell ref="V2177:V2180"/>
    <mergeCell ref="X2177:X2180"/>
    <mergeCell ref="J1786:J1787"/>
    <mergeCell ref="D1797:D1798"/>
    <mergeCell ref="E1797:E1798"/>
    <mergeCell ref="F1797:F1798"/>
    <mergeCell ref="G1797:G1798"/>
    <mergeCell ref="H1797:H1798"/>
    <mergeCell ref="B2023:B2024"/>
    <mergeCell ref="B2154:B2156"/>
    <mergeCell ref="G2162:G2163"/>
    <mergeCell ref="H2162:H2163"/>
    <mergeCell ref="I2162:I2163"/>
    <mergeCell ref="K2031:K2032"/>
    <mergeCell ref="V2066:V2067"/>
    <mergeCell ref="C1476:C1478"/>
    <mergeCell ref="D1476:D1478"/>
    <mergeCell ref="E1499:E1501"/>
    <mergeCell ref="K1516:K1517"/>
    <mergeCell ref="M1516:M1517"/>
    <mergeCell ref="V1544:V1545"/>
    <mergeCell ref="X1544:X1545"/>
    <mergeCell ref="C1650:C1652"/>
    <mergeCell ref="D1650:D1652"/>
    <mergeCell ref="F1650:F1652"/>
    <mergeCell ref="Q1516:Q1517"/>
    <mergeCell ref="J1676:J1677"/>
    <mergeCell ref="K1676:K1677"/>
    <mergeCell ref="V2154:V2156"/>
    <mergeCell ref="X2154:X2156"/>
    <mergeCell ref="C1648:C1649"/>
    <mergeCell ref="C1670:C1672"/>
    <mergeCell ref="D1670:D1672"/>
    <mergeCell ref="D1499:D1501"/>
    <mergeCell ref="J1476:J1478"/>
    <mergeCell ref="Q2029:Q2030"/>
    <mergeCell ref="V2098:V2099"/>
    <mergeCell ref="X2098:X2099"/>
    <mergeCell ref="R2029:R2030"/>
    <mergeCell ref="C2068:C2069"/>
    <mergeCell ref="D2068:D2069"/>
    <mergeCell ref="E2068:E2069"/>
    <mergeCell ref="M1786:M1787"/>
    <mergeCell ref="Q1786:Q1787"/>
    <mergeCell ref="E1786:E1787"/>
    <mergeCell ref="F1786:F1787"/>
    <mergeCell ref="G1786:G1787"/>
    <mergeCell ref="H1786:H1787"/>
    <mergeCell ref="R1786:R1787"/>
    <mergeCell ref="X1650:X1652"/>
    <mergeCell ref="H1676:H1677"/>
    <mergeCell ref="I1676:I1677"/>
    <mergeCell ref="I1989:I1990"/>
    <mergeCell ref="M2098:M2099"/>
    <mergeCell ref="M1499:M1501"/>
    <mergeCell ref="R1989:R1990"/>
    <mergeCell ref="C2154:C2156"/>
    <mergeCell ref="Q2098:Q2099"/>
    <mergeCell ref="E1938:E1939"/>
    <mergeCell ref="R2023:R2024"/>
    <mergeCell ref="X2066:X2067"/>
    <mergeCell ref="K1499:K1501"/>
    <mergeCell ref="V1650:V1652"/>
    <mergeCell ref="C1786:C1787"/>
    <mergeCell ref="Q1797:Q1798"/>
    <mergeCell ref="AA1476:AA1478"/>
    <mergeCell ref="I1650:I1652"/>
    <mergeCell ref="C1499:C1501"/>
    <mergeCell ref="M1476:M1478"/>
    <mergeCell ref="D2195:D2197"/>
    <mergeCell ref="E2195:E2197"/>
    <mergeCell ref="V2181:V2183"/>
    <mergeCell ref="X2181:X2183"/>
    <mergeCell ref="D1648:D1649"/>
    <mergeCell ref="E1648:E1649"/>
    <mergeCell ref="F1648:F1649"/>
    <mergeCell ref="G1648:G1649"/>
    <mergeCell ref="H1648:H1649"/>
    <mergeCell ref="R2181:R2183"/>
    <mergeCell ref="K2383:K2384"/>
    <mergeCell ref="I2406:I2407"/>
    <mergeCell ref="D2374:D2375"/>
    <mergeCell ref="E2374:E2375"/>
    <mergeCell ref="F2374:F2375"/>
    <mergeCell ref="G2374:G2375"/>
    <mergeCell ref="H2374:H2375"/>
    <mergeCell ref="I2374:I2375"/>
    <mergeCell ref="F2411:F2413"/>
    <mergeCell ref="V2406:V2407"/>
    <mergeCell ref="V2383:V2384"/>
    <mergeCell ref="M2383:M2384"/>
    <mergeCell ref="AE2406:AE2407"/>
    <mergeCell ref="G2406:G2407"/>
    <mergeCell ref="H2406:H2407"/>
    <mergeCell ref="V2404:V2405"/>
    <mergeCell ref="I2066:I2067"/>
    <mergeCell ref="J2066:J2067"/>
    <mergeCell ref="J2162:J2163"/>
    <mergeCell ref="K2162:K2163"/>
    <mergeCell ref="AC1989:AC1990"/>
    <mergeCell ref="AE1989:AE1990"/>
    <mergeCell ref="AA1989:AA1990"/>
    <mergeCell ref="V1938:V1939"/>
    <mergeCell ref="X1938:X1939"/>
    <mergeCell ref="V1989:V1990"/>
    <mergeCell ref="AE2029:AE2030"/>
    <mergeCell ref="X2326:X2327"/>
    <mergeCell ref="AE2295:AE2297"/>
    <mergeCell ref="C2295:C2297"/>
    <mergeCell ref="D2295:D2297"/>
    <mergeCell ref="E2295:E2297"/>
    <mergeCell ref="F2295:F2297"/>
    <mergeCell ref="G2295:G2297"/>
    <mergeCell ref="H2295:H2297"/>
    <mergeCell ref="AC2308:AC2310"/>
    <mergeCell ref="AE2308:AE2310"/>
    <mergeCell ref="AA2308:AA2310"/>
    <mergeCell ref="C2277:C2279"/>
    <mergeCell ref="D2277:D2279"/>
    <mergeCell ref="C2323:C2325"/>
    <mergeCell ref="D2323:D2325"/>
    <mergeCell ref="I2320:I2321"/>
    <mergeCell ref="M2320:M2321"/>
    <mergeCell ref="E2323:E2325"/>
    <mergeCell ref="F2323:F2325"/>
    <mergeCell ref="G2323:G2325"/>
    <mergeCell ref="K2323:K2325"/>
    <mergeCell ref="M2323:M2325"/>
    <mergeCell ref="Q2323:Q2325"/>
    <mergeCell ref="AE2363:AE2364"/>
    <mergeCell ref="AE2374:AE2375"/>
    <mergeCell ref="D2299:D2300"/>
    <mergeCell ref="H2323:H2325"/>
    <mergeCell ref="I2323:I2325"/>
    <mergeCell ref="J2323:J2325"/>
    <mergeCell ref="AE2323:AE2325"/>
    <mergeCell ref="C2385:C2386"/>
    <mergeCell ref="D2385:D2386"/>
    <mergeCell ref="H2419:H2421"/>
    <mergeCell ref="I2419:I2421"/>
    <mergeCell ref="E2409:E2410"/>
    <mergeCell ref="F2442:F2444"/>
    <mergeCell ref="G2442:G2444"/>
    <mergeCell ref="E2423:E2424"/>
    <mergeCell ref="AE2475:AE2476"/>
    <mergeCell ref="AA2435:AA2436"/>
    <mergeCell ref="M2446:M2447"/>
    <mergeCell ref="AA2374:AA2375"/>
    <mergeCell ref="K2374:K2375"/>
    <mergeCell ref="M2374:M2375"/>
    <mergeCell ref="D2369:D2371"/>
    <mergeCell ref="E2369:E2371"/>
    <mergeCell ref="F2369:F2371"/>
    <mergeCell ref="AC2372:AC2373"/>
    <mergeCell ref="AB2369:AB2371"/>
    <mergeCell ref="B2369:B2371"/>
    <mergeCell ref="C2369:C2371"/>
    <mergeCell ref="V2363:V2364"/>
    <mergeCell ref="H2372:H2373"/>
    <mergeCell ref="I2372:I2373"/>
    <mergeCell ref="J2372:J2373"/>
    <mergeCell ref="K2372:K2373"/>
    <mergeCell ref="M2372:M2373"/>
    <mergeCell ref="Q2372:Q2373"/>
    <mergeCell ref="R2372:R2373"/>
    <mergeCell ref="AC2374:AC2375"/>
    <mergeCell ref="AE2369:AE2371"/>
    <mergeCell ref="Z2369:Z2371"/>
    <mergeCell ref="X2372:X2373"/>
    <mergeCell ref="V2369:V2371"/>
    <mergeCell ref="X2369:X2371"/>
    <mergeCell ref="X2374:X2375"/>
    <mergeCell ref="V2374:V2375"/>
    <mergeCell ref="X2404:X2405"/>
    <mergeCell ref="J2397:J2398"/>
    <mergeCell ref="K2397:K2398"/>
    <mergeCell ref="M2397:M2398"/>
    <mergeCell ref="Q2397:Q2398"/>
    <mergeCell ref="Q2404:Q2405"/>
    <mergeCell ref="R2404:R2405"/>
    <mergeCell ref="K2404:K2405"/>
    <mergeCell ref="AA2395:AA2396"/>
    <mergeCell ref="AA2401:AA2403"/>
    <mergeCell ref="AA2397:AA2398"/>
    <mergeCell ref="E2378:E2379"/>
    <mergeCell ref="AE2372:AE2373"/>
    <mergeCell ref="H2363:H2364"/>
    <mergeCell ref="I2363:I2364"/>
    <mergeCell ref="F2378:F2379"/>
    <mergeCell ref="G2378:G2379"/>
    <mergeCell ref="H2378:H2379"/>
    <mergeCell ref="AC2350:AC2351"/>
    <mergeCell ref="AE2350:AE2351"/>
    <mergeCell ref="AE2378:AE2379"/>
    <mergeCell ref="C2414:C2415"/>
    <mergeCell ref="Q2414:Q2415"/>
    <mergeCell ref="AA2404:AA2405"/>
    <mergeCell ref="J2404:J2405"/>
    <mergeCell ref="F2404:F2405"/>
    <mergeCell ref="E2401:E2403"/>
    <mergeCell ref="F2401:F2403"/>
    <mergeCell ref="AE2404:AE2405"/>
    <mergeCell ref="R2395:R2396"/>
    <mergeCell ref="AC2397:AC2398"/>
    <mergeCell ref="Q2401:Q2403"/>
    <mergeCell ref="R2401:R2403"/>
    <mergeCell ref="AC2401:AC2403"/>
    <mergeCell ref="AC2395:AC2396"/>
    <mergeCell ref="M2385:M2386"/>
    <mergeCell ref="AC2385:AC2386"/>
    <mergeCell ref="K2385:K2386"/>
    <mergeCell ref="M2395:M2396"/>
    <mergeCell ref="C2383:C2384"/>
    <mergeCell ref="D2383:D2384"/>
    <mergeCell ref="E2383:E2384"/>
    <mergeCell ref="I2383:I2384"/>
    <mergeCell ref="Q2383:Q2384"/>
    <mergeCell ref="AE2414:AE2415"/>
    <mergeCell ref="V2411:V2413"/>
    <mergeCell ref="X2411:X2413"/>
    <mergeCell ref="D2397:D2398"/>
    <mergeCell ref="X2406:X2407"/>
    <mergeCell ref="E2414:E2415"/>
    <mergeCell ref="M2404:M2405"/>
    <mergeCell ref="AA2406:AA2407"/>
    <mergeCell ref="R2414:R2415"/>
    <mergeCell ref="C2406:C2407"/>
    <mergeCell ref="X2383:X2384"/>
    <mergeCell ref="K2378:K2379"/>
    <mergeCell ref="C2401:C2403"/>
    <mergeCell ref="D2401:D2403"/>
    <mergeCell ref="K2409:K2410"/>
    <mergeCell ref="C2411:C2413"/>
    <mergeCell ref="D2411:D2413"/>
    <mergeCell ref="E2411:E2413"/>
    <mergeCell ref="AA2414:AA2415"/>
    <mergeCell ref="D2414:D2415"/>
    <mergeCell ref="V2380:V2382"/>
    <mergeCell ref="X2380:X2382"/>
    <mergeCell ref="M2406:M2407"/>
    <mergeCell ref="Q2406:Q2407"/>
    <mergeCell ref="R2406:R2407"/>
    <mergeCell ref="V2378:V2379"/>
    <mergeCell ref="X2378:X2379"/>
    <mergeCell ref="Z2378:Z2379"/>
    <mergeCell ref="Z2380:Z2382"/>
    <mergeCell ref="I2378:I2379"/>
    <mergeCell ref="J2378:J2379"/>
    <mergeCell ref="H2409:H2410"/>
    <mergeCell ref="I2409:I2410"/>
    <mergeCell ref="J2409:J2410"/>
    <mergeCell ref="M2409:M2410"/>
    <mergeCell ref="V2409:V2410"/>
    <mergeCell ref="X2409:X2410"/>
    <mergeCell ref="AC2414:AC2415"/>
    <mergeCell ref="V2385:V2386"/>
    <mergeCell ref="C2380:C2382"/>
    <mergeCell ref="Q2477:Q2479"/>
    <mergeCell ref="AE2419:AE2421"/>
    <mergeCell ref="F2416:F2418"/>
    <mergeCell ref="G2416:G2418"/>
    <mergeCell ref="H2416:H2418"/>
    <mergeCell ref="I2416:I2418"/>
    <mergeCell ref="AE2383:AE2384"/>
    <mergeCell ref="V2419:V2421"/>
    <mergeCell ref="X2419:X2421"/>
    <mergeCell ref="V2414:V2415"/>
    <mergeCell ref="I2397:I2398"/>
    <mergeCell ref="Q2395:Q2396"/>
    <mergeCell ref="F2380:F2382"/>
    <mergeCell ref="G2380:G2382"/>
    <mergeCell ref="H2380:H2382"/>
    <mergeCell ref="I2380:I2382"/>
    <mergeCell ref="J2380:J2382"/>
    <mergeCell ref="K2380:K2382"/>
    <mergeCell ref="M2380:M2382"/>
    <mergeCell ref="Q2380:Q2382"/>
    <mergeCell ref="R2380:R2382"/>
    <mergeCell ref="AC2380:AC2382"/>
    <mergeCell ref="AE2380:AE2382"/>
    <mergeCell ref="K2451:K2453"/>
    <mergeCell ref="R2451:R2453"/>
    <mergeCell ref="V2451:V2453"/>
    <mergeCell ref="X2451:X2453"/>
    <mergeCell ref="AE2416:AE2418"/>
    <mergeCell ref="AE2411:AE2413"/>
    <mergeCell ref="AE2385:AE2386"/>
    <mergeCell ref="AE2435:AE2436"/>
    <mergeCell ref="AE2437:AE2440"/>
    <mergeCell ref="V2435:V2436"/>
    <mergeCell ref="H2433:H2434"/>
    <mergeCell ref="AC2451:AC2453"/>
    <mergeCell ref="AA2411:AA2413"/>
    <mergeCell ref="I2414:I2415"/>
    <mergeCell ref="F2419:F2421"/>
    <mergeCell ref="F2428:F2430"/>
    <mergeCell ref="G2428:G2430"/>
    <mergeCell ref="V2431:V2432"/>
    <mergeCell ref="X2431:X2432"/>
    <mergeCell ref="AE2397:AE2398"/>
    <mergeCell ref="G2404:G2405"/>
    <mergeCell ref="H2404:H2405"/>
    <mergeCell ref="I2404:I2405"/>
    <mergeCell ref="I2401:I2403"/>
    <mergeCell ref="J2401:J2403"/>
    <mergeCell ref="K2401:K2403"/>
    <mergeCell ref="M2401:M2403"/>
    <mergeCell ref="AA2419:AA2421"/>
    <mergeCell ref="AA2380:AA2382"/>
    <mergeCell ref="AA2383:AA2384"/>
    <mergeCell ref="AC2446:AC2447"/>
    <mergeCell ref="H2451:H2453"/>
    <mergeCell ref="AC2404:AC2405"/>
    <mergeCell ref="M2411:M2413"/>
    <mergeCell ref="Q2411:Q2413"/>
    <mergeCell ref="R2411:R2413"/>
    <mergeCell ref="AA2409:AA2410"/>
    <mergeCell ref="AE2401:AE2403"/>
    <mergeCell ref="V2446:V2447"/>
    <mergeCell ref="AE2458:AE2460"/>
    <mergeCell ref="AE2428:AE2430"/>
    <mergeCell ref="AE2477:AE2479"/>
    <mergeCell ref="X2433:X2434"/>
    <mergeCell ref="R2428:R2430"/>
    <mergeCell ref="AA2431:AA2432"/>
    <mergeCell ref="AE2395:AE2396"/>
    <mergeCell ref="D2423:D2424"/>
    <mergeCell ref="G2423:G2424"/>
    <mergeCell ref="I2423:I2424"/>
    <mergeCell ref="Q2428:Q2430"/>
    <mergeCell ref="AC2423:AC2424"/>
    <mergeCell ref="AA2423:AA2424"/>
    <mergeCell ref="I2433:I2434"/>
    <mergeCell ref="J2433:J2434"/>
    <mergeCell ref="K2433:K2434"/>
    <mergeCell ref="M2433:M2434"/>
    <mergeCell ref="H2431:H2432"/>
    <mergeCell ref="J2454:J2456"/>
    <mergeCell ref="E2451:E2453"/>
    <mergeCell ref="F2451:F2453"/>
    <mergeCell ref="H2454:H2456"/>
    <mergeCell ref="M2435:M2436"/>
    <mergeCell ref="AC2463:AC2466"/>
    <mergeCell ref="Q2442:Q2444"/>
    <mergeCell ref="E2442:E2444"/>
    <mergeCell ref="E2458:E2459"/>
    <mergeCell ref="F2458:F2459"/>
    <mergeCell ref="I2458:I2459"/>
    <mergeCell ref="E2446:E2447"/>
    <mergeCell ref="F2446:F2447"/>
    <mergeCell ref="AC2442:AC2444"/>
    <mergeCell ref="AE2442:AE2444"/>
    <mergeCell ref="I2451:I2453"/>
    <mergeCell ref="AE2451:AE2453"/>
    <mergeCell ref="G2451:G2453"/>
    <mergeCell ref="Q2435:Q2436"/>
    <mergeCell ref="H2461:H2462"/>
    <mergeCell ref="J2431:J2432"/>
    <mergeCell ref="K2431:K2432"/>
    <mergeCell ref="M2431:M2432"/>
    <mergeCell ref="G2401:G2403"/>
    <mergeCell ref="H2401:H2403"/>
    <mergeCell ref="R2397:R2398"/>
    <mergeCell ref="V2401:V2403"/>
    <mergeCell ref="X2401:X2403"/>
    <mergeCell ref="J2406:J2407"/>
    <mergeCell ref="K2406:K2407"/>
    <mergeCell ref="H2463:H2466"/>
    <mergeCell ref="V2463:V2466"/>
    <mergeCell ref="AC2461:AC2462"/>
    <mergeCell ref="AC2454:AC2456"/>
    <mergeCell ref="J2461:J2462"/>
    <mergeCell ref="V2470:V2471"/>
    <mergeCell ref="X2470:X2471"/>
    <mergeCell ref="F2463:F2466"/>
    <mergeCell ref="V2416:V2418"/>
    <mergeCell ref="X2416:X2418"/>
    <mergeCell ref="V2428:V2430"/>
    <mergeCell ref="AE2470:AE2471"/>
    <mergeCell ref="D2451:D2453"/>
    <mergeCell ref="AC2458:AC2460"/>
    <mergeCell ref="R2442:R2444"/>
    <mergeCell ref="AE2423:AE2424"/>
    <mergeCell ref="F2454:F2456"/>
    <mergeCell ref="AE2446:AE2447"/>
    <mergeCell ref="AC2484:AC2485"/>
    <mergeCell ref="C2477:C2479"/>
    <mergeCell ref="K2461:K2462"/>
    <mergeCell ref="E2477:E2479"/>
    <mergeCell ref="H2477:H2479"/>
    <mergeCell ref="I2477:I2479"/>
    <mergeCell ref="J2477:J2479"/>
    <mergeCell ref="G2484:G2485"/>
    <mergeCell ref="V2480:V2481"/>
    <mergeCell ref="X2480:X2481"/>
    <mergeCell ref="E2480:E2481"/>
    <mergeCell ref="C2480:C2481"/>
    <mergeCell ref="X2501:X2502"/>
    <mergeCell ref="AA2484:AA2485"/>
    <mergeCell ref="AA2489:AA2490"/>
    <mergeCell ref="AC2499:AC2500"/>
    <mergeCell ref="AC2511:AC2513"/>
    <mergeCell ref="C2491:C2493"/>
    <mergeCell ref="D2501:D2502"/>
    <mergeCell ref="D2505:D2506"/>
    <mergeCell ref="F2505:F2506"/>
    <mergeCell ref="J2501:J2502"/>
    <mergeCell ref="K2501:K2502"/>
    <mergeCell ref="M2501:M2502"/>
    <mergeCell ref="R2503:R2504"/>
    <mergeCell ref="Z2521:Z2522"/>
    <mergeCell ref="E2521:E2522"/>
    <mergeCell ref="E2491:E2493"/>
    <mergeCell ref="E2496:E2498"/>
    <mergeCell ref="D2470:D2471"/>
    <mergeCell ref="D2489:D2490"/>
    <mergeCell ref="D2491:D2493"/>
    <mergeCell ref="M2480:M2481"/>
    <mergeCell ref="G2477:G2479"/>
    <mergeCell ref="F2484:F2485"/>
    <mergeCell ref="E2484:E2485"/>
    <mergeCell ref="H2489:H2490"/>
    <mergeCell ref="I2489:I2490"/>
    <mergeCell ref="Q2470:Q2471"/>
    <mergeCell ref="G2470:G2471"/>
    <mergeCell ref="H2470:H2471"/>
    <mergeCell ref="Q2496:Q2498"/>
    <mergeCell ref="Q2491:Q2493"/>
    <mergeCell ref="AA2480:AA2481"/>
    <mergeCell ref="AC2470:AC2471"/>
    <mergeCell ref="M2470:M2471"/>
    <mergeCell ref="F2470:F2471"/>
    <mergeCell ref="R2477:R2479"/>
    <mergeCell ref="AA2475:AA2476"/>
    <mergeCell ref="I2480:I2481"/>
    <mergeCell ref="M2475:M2476"/>
    <mergeCell ref="C2521:C2522"/>
    <mergeCell ref="X2516:X2518"/>
    <mergeCell ref="E2489:E2490"/>
    <mergeCell ref="AC2489:AC2490"/>
    <mergeCell ref="C2475:C2476"/>
    <mergeCell ref="X2477:X2479"/>
    <mergeCell ref="AC2507:AC2510"/>
    <mergeCell ref="H2491:H2493"/>
    <mergeCell ref="J2496:J2498"/>
    <mergeCell ref="M2484:M2485"/>
    <mergeCell ref="AC2505:AC2506"/>
    <mergeCell ref="AC2501:AC2502"/>
    <mergeCell ref="K2484:K2485"/>
    <mergeCell ref="AE2491:AE2493"/>
    <mergeCell ref="AE2431:AE2432"/>
    <mergeCell ref="E2475:E2476"/>
    <mergeCell ref="K2475:K2476"/>
    <mergeCell ref="E2454:E2456"/>
    <mergeCell ref="H2446:H2447"/>
    <mergeCell ref="I2446:I2447"/>
    <mergeCell ref="J2446:J2447"/>
    <mergeCell ref="K2446:K2447"/>
    <mergeCell ref="AE2526:AE2527"/>
    <mergeCell ref="AE2516:AE2518"/>
    <mergeCell ref="G2656:G2657"/>
    <mergeCell ref="H2642:H2643"/>
    <mergeCell ref="AE2496:AE2498"/>
    <mergeCell ref="K2618:K2619"/>
    <mergeCell ref="M2618:M2619"/>
    <mergeCell ref="F2685:F2686"/>
    <mergeCell ref="G2685:G2686"/>
    <mergeCell ref="J2685:J2686"/>
    <mergeCell ref="K2685:K2686"/>
    <mergeCell ref="K2537:K2540"/>
    <mergeCell ref="Q2537:Q2540"/>
    <mergeCell ref="AA2446:AA2447"/>
    <mergeCell ref="AA2491:AA2493"/>
    <mergeCell ref="G2454:G2456"/>
    <mergeCell ref="AA2463:AA2466"/>
    <mergeCell ref="R2480:R2481"/>
    <mergeCell ref="M2451:M2453"/>
    <mergeCell ref="AA2470:AA2471"/>
    <mergeCell ref="AC2503:AC2504"/>
    <mergeCell ref="V2507:V2510"/>
    <mergeCell ref="I2494:I2495"/>
    <mergeCell ref="J2494:J2495"/>
    <mergeCell ref="AC2496:AC2498"/>
    <mergeCell ref="I2461:I2462"/>
    <mergeCell ref="Q2463:Q2466"/>
    <mergeCell ref="Q2494:Q2495"/>
    <mergeCell ref="G2496:G2498"/>
    <mergeCell ref="I2501:I2502"/>
    <mergeCell ref="H2499:H2500"/>
    <mergeCell ref="R2505:R2506"/>
    <mergeCell ref="H2505:H2506"/>
    <mergeCell ref="H2511:H2513"/>
    <mergeCell ref="K2511:K2513"/>
    <mergeCell ref="M2511:M2513"/>
    <mergeCell ref="AC2480:AC2481"/>
    <mergeCell ref="AC2475:AC2476"/>
    <mergeCell ref="Z2470:Z2471"/>
    <mergeCell ref="V2494:V2495"/>
    <mergeCell ref="Q2505:Q2506"/>
    <mergeCell ref="Z2501:Z2502"/>
    <mergeCell ref="I2442:I2444"/>
    <mergeCell ref="AA2477:AA2479"/>
    <mergeCell ref="AC2618:AC2619"/>
    <mergeCell ref="F2491:F2493"/>
    <mergeCell ref="AE2489:AE2490"/>
    <mergeCell ref="V2484:V2485"/>
    <mergeCell ref="Q2484:Q2485"/>
    <mergeCell ref="X2489:X2490"/>
    <mergeCell ref="AE2640:AE2641"/>
    <mergeCell ref="J2503:J2504"/>
    <mergeCell ref="K2503:K2504"/>
    <mergeCell ref="H2484:H2485"/>
    <mergeCell ref="I2484:I2485"/>
    <mergeCell ref="AF2856:AF2857"/>
    <mergeCell ref="I2640:I2641"/>
    <mergeCell ref="J2640:J2641"/>
    <mergeCell ref="K2640:K2641"/>
    <mergeCell ref="M2640:M2641"/>
    <mergeCell ref="Q2640:Q2641"/>
    <mergeCell ref="R2640:R2641"/>
    <mergeCell ref="Z2640:Z2641"/>
    <mergeCell ref="AE2553:AE2555"/>
    <mergeCell ref="X2564:X2565"/>
    <mergeCell ref="X2592:X2593"/>
    <mergeCell ref="AC2564:AC2565"/>
    <mergeCell ref="H2656:H2657"/>
    <mergeCell ref="I2656:I2657"/>
    <mergeCell ref="J2656:J2657"/>
    <mergeCell ref="AC2656:AC2657"/>
    <mergeCell ref="AE2656:AE2657"/>
    <mergeCell ref="AC2580:AC2581"/>
    <mergeCell ref="AE2583:AE2584"/>
    <mergeCell ref="AA2618:AA2619"/>
    <mergeCell ref="AE2592:AE2593"/>
    <mergeCell ref="Z2592:Z2593"/>
    <mergeCell ref="Q2583:Q2584"/>
    <mergeCell ref="H2580:H2581"/>
    <mergeCell ref="I2580:I2581"/>
    <mergeCell ref="J2580:J2581"/>
    <mergeCell ref="K2580:K2581"/>
    <mergeCell ref="M2580:M2581"/>
    <mergeCell ref="J2583:J2584"/>
    <mergeCell ref="K2583:K2584"/>
    <mergeCell ref="M2583:M2584"/>
    <mergeCell ref="H2583:H2584"/>
    <mergeCell ref="Q2690:Q2691"/>
    <mergeCell ref="H2564:H2565"/>
    <mergeCell ref="V2659:V2660"/>
    <mergeCell ref="AE2597:AE2600"/>
    <mergeCell ref="AA2580:AA2581"/>
    <mergeCell ref="Z2564:Z2565"/>
    <mergeCell ref="AA2583:AA2584"/>
    <mergeCell ref="X2640:X2641"/>
    <mergeCell ref="R2564:R2565"/>
    <mergeCell ref="V2592:V2593"/>
    <mergeCell ref="I2553:I2555"/>
    <mergeCell ref="H2659:H2660"/>
    <mergeCell ref="I2659:I2660"/>
    <mergeCell ref="K2553:K2555"/>
    <mergeCell ref="AE2618:AE2619"/>
    <mergeCell ref="V2640:V2641"/>
    <mergeCell ref="M2646:M2647"/>
    <mergeCell ref="Q2646:Q2647"/>
    <mergeCell ref="R2646:R2647"/>
    <mergeCell ref="AC2642:AC2643"/>
    <mergeCell ref="AA2640:AA2641"/>
    <mergeCell ref="AA2856:AA2857"/>
    <mergeCell ref="AC2856:AC2857"/>
    <mergeCell ref="AE2685:AE2686"/>
    <mergeCell ref="V2597:V2600"/>
    <mergeCell ref="X2597:X2600"/>
    <mergeCell ref="Q2827:Q2828"/>
    <mergeCell ref="AA2685:AA2686"/>
    <mergeCell ref="K2827:K2828"/>
    <mergeCell ref="J2827:J2828"/>
    <mergeCell ref="AF2821:AF2823"/>
    <mergeCell ref="AA2690:AA2691"/>
    <mergeCell ref="K2489:K2490"/>
    <mergeCell ref="V2501:V2502"/>
    <mergeCell ref="Q2499:Q2500"/>
    <mergeCell ref="G2546:G2547"/>
    <mergeCell ref="H2546:H2547"/>
    <mergeCell ref="R2548:R2550"/>
    <mergeCell ref="AA2546:AA2547"/>
    <mergeCell ref="AC2546:AC2547"/>
    <mergeCell ref="I2534:I2535"/>
    <mergeCell ref="R2491:R2493"/>
    <mergeCell ref="G2507:G2510"/>
    <mergeCell ref="H2507:H2510"/>
    <mergeCell ref="I2507:I2510"/>
    <mergeCell ref="AA2521:AA2522"/>
    <mergeCell ref="AC2521:AC2522"/>
    <mergeCell ref="J2516:J2518"/>
    <mergeCell ref="K2516:K2518"/>
    <mergeCell ref="R2496:R2498"/>
    <mergeCell ref="Q2501:Q2502"/>
    <mergeCell ref="R2501:R2502"/>
    <mergeCell ref="AC2516:AC2518"/>
    <mergeCell ref="V2548:V2550"/>
    <mergeCell ref="X2494:X2495"/>
    <mergeCell ref="M2505:M2506"/>
    <mergeCell ref="Q2548:Q2550"/>
    <mergeCell ref="H2494:H2495"/>
    <mergeCell ref="AA2501:AA2502"/>
    <mergeCell ref="I2505:I2506"/>
    <mergeCell ref="V2489:V2490"/>
    <mergeCell ref="I2546:I2547"/>
    <mergeCell ref="R2537:R2538"/>
    <mergeCell ref="J2511:J2513"/>
    <mergeCell ref="I2516:I2518"/>
    <mergeCell ref="M2543:M2545"/>
    <mergeCell ref="Q2543:Q2545"/>
    <mergeCell ref="K2496:K2498"/>
    <mergeCell ref="N2521:N2522"/>
    <mergeCell ref="M2503:M2504"/>
    <mergeCell ref="I2532:I2533"/>
    <mergeCell ref="J2532:J2533"/>
    <mergeCell ref="M2499:M2500"/>
    <mergeCell ref="J2548:J2550"/>
    <mergeCell ref="Q2534:Q2536"/>
    <mergeCell ref="G2537:G2540"/>
    <mergeCell ref="V2496:V2498"/>
    <mergeCell ref="X2496:X2498"/>
    <mergeCell ref="AA2507:AA2510"/>
    <mergeCell ref="AA2511:AA2513"/>
    <mergeCell ref="M2532:M2533"/>
    <mergeCell ref="Q2532:Q2533"/>
    <mergeCell ref="K2543:K2545"/>
    <mergeCell ref="AA2499:AA2500"/>
    <mergeCell ref="AA2496:AA2498"/>
    <mergeCell ref="AC2537:AC2540"/>
    <mergeCell ref="AC2543:AC2545"/>
    <mergeCell ref="I2548:I2550"/>
    <mergeCell ref="X2505:X2506"/>
    <mergeCell ref="H2496:H2498"/>
    <mergeCell ref="G2494:G2495"/>
    <mergeCell ref="G2501:G2502"/>
    <mergeCell ref="Q2511:Q2513"/>
    <mergeCell ref="AC2491:AC2493"/>
    <mergeCell ref="I2821:I2823"/>
    <mergeCell ref="V2757:V2758"/>
    <mergeCell ref="X2757:X2758"/>
    <mergeCell ref="K2754:K2756"/>
    <mergeCell ref="J2754:J2756"/>
    <mergeCell ref="G2757:G2758"/>
    <mergeCell ref="V2553:V2555"/>
    <mergeCell ref="X2553:X2555"/>
    <mergeCell ref="I2827:I2828"/>
    <mergeCell ref="K2695:K2697"/>
    <mergeCell ref="K2821:K2823"/>
    <mergeCell ref="Q2618:Q2619"/>
    <mergeCell ref="R2597:R2599"/>
    <mergeCell ref="V2642:V2643"/>
    <mergeCell ref="X2642:X2643"/>
    <mergeCell ref="E2745:E2746"/>
    <mergeCell ref="R2583:R2584"/>
    <mergeCell ref="E2564:E2565"/>
    <mergeCell ref="F2553:F2555"/>
    <mergeCell ref="V2564:V2565"/>
    <mergeCell ref="H2548:H2550"/>
    <mergeCell ref="J2646:J2647"/>
    <mergeCell ref="G2564:G2565"/>
    <mergeCell ref="H2757:H2758"/>
    <mergeCell ref="V2537:V2540"/>
    <mergeCell ref="G2553:G2555"/>
    <mergeCell ref="E2548:E2550"/>
    <mergeCell ref="E2583:E2584"/>
    <mergeCell ref="K2592:K2593"/>
    <mergeCell ref="R2553:R2555"/>
    <mergeCell ref="R2618:R2619"/>
    <mergeCell ref="E2592:E2593"/>
    <mergeCell ref="F2856:F2857"/>
    <mergeCell ref="E2856:E2857"/>
    <mergeCell ref="K2757:K2758"/>
    <mergeCell ref="G2743:G2744"/>
    <mergeCell ref="E2743:E2744"/>
    <mergeCell ref="M2745:M2746"/>
    <mergeCell ref="G2646:G2647"/>
    <mergeCell ref="H2646:H2647"/>
    <mergeCell ref="I2646:I2647"/>
    <mergeCell ref="Q2656:Q2657"/>
    <mergeCell ref="I2583:I2584"/>
    <mergeCell ref="V2583:V2584"/>
    <mergeCell ref="F2743:F2744"/>
    <mergeCell ref="X2583:X2584"/>
    <mergeCell ref="K2548:K2550"/>
    <mergeCell ref="X2656:X2657"/>
    <mergeCell ref="D2827:D2828"/>
    <mergeCell ref="AE2856:AE2857"/>
    <mergeCell ref="AA2827:AA2828"/>
    <mergeCell ref="F2821:F2823"/>
    <mergeCell ref="E2821:E2823"/>
    <mergeCell ref="D2821:D2823"/>
    <mergeCell ref="G2695:G2697"/>
    <mergeCell ref="V2759:V2762"/>
    <mergeCell ref="X2754:X2756"/>
    <mergeCell ref="V2745:V2746"/>
    <mergeCell ref="AE2736:AE2737"/>
    <mergeCell ref="J2736:J2737"/>
    <mergeCell ref="H2736:H2737"/>
    <mergeCell ref="AC2827:AC2828"/>
    <mergeCell ref="B2856:B2857"/>
    <mergeCell ref="M2856:M2857"/>
    <mergeCell ref="Q2856:Q2857"/>
    <mergeCell ref="F2745:F2746"/>
    <mergeCell ref="B2827:B2828"/>
    <mergeCell ref="B2757:B2758"/>
    <mergeCell ref="B2548:B2550"/>
    <mergeCell ref="B2745:B2746"/>
    <mergeCell ref="B2743:B2744"/>
    <mergeCell ref="B2685:B2686"/>
    <mergeCell ref="B2659:B2660"/>
    <mergeCell ref="B2592:B2593"/>
    <mergeCell ref="B2690:B2691"/>
    <mergeCell ref="C2695:C2697"/>
    <mergeCell ref="C2736:C2737"/>
    <mergeCell ref="C2757:C2758"/>
    <mergeCell ref="C2685:C2686"/>
    <mergeCell ref="B2736:B2737"/>
    <mergeCell ref="B2728:B2729"/>
    <mergeCell ref="I2597:I2599"/>
    <mergeCell ref="F2564:F2565"/>
    <mergeCell ref="C2856:C2857"/>
    <mergeCell ref="I2564:I2565"/>
    <mergeCell ref="J2564:J2565"/>
    <mergeCell ref="K2564:K2565"/>
    <mergeCell ref="C2690:C2691"/>
    <mergeCell ref="D2690:D2691"/>
    <mergeCell ref="E2690:E2691"/>
    <mergeCell ref="K2656:K2657"/>
    <mergeCell ref="V2821:V2823"/>
    <mergeCell ref="X2821:X2823"/>
    <mergeCell ref="G2856:G2857"/>
    <mergeCell ref="B2597:B2600"/>
    <mergeCell ref="B2695:B2697"/>
    <mergeCell ref="C2659:C2660"/>
    <mergeCell ref="H2856:H2857"/>
    <mergeCell ref="B2754:B2756"/>
    <mergeCell ref="E2736:E2737"/>
    <mergeCell ref="D2564:D2565"/>
    <mergeCell ref="G2583:G2584"/>
    <mergeCell ref="C2821:C2823"/>
    <mergeCell ref="C2827:C2828"/>
    <mergeCell ref="K2856:K2857"/>
    <mergeCell ref="J2856:J2857"/>
    <mergeCell ref="H2827:H2828"/>
    <mergeCell ref="AA2656:AA2657"/>
    <mergeCell ref="M2564:M2565"/>
    <mergeCell ref="AA2646:AA2647"/>
    <mergeCell ref="G2642:G2643"/>
    <mergeCell ref="R2659:R2660"/>
    <mergeCell ref="AE2754:AE2756"/>
    <mergeCell ref="AE2690:AE2691"/>
    <mergeCell ref="M2685:M2686"/>
    <mergeCell ref="Z2685:Z2686"/>
    <mergeCell ref="H2597:H2600"/>
    <mergeCell ref="G2597:G2600"/>
    <mergeCell ref="F2597:F2600"/>
    <mergeCell ref="E2597:E2600"/>
    <mergeCell ref="V2656:V2657"/>
    <mergeCell ref="J2757:J2758"/>
    <mergeCell ref="I2757:I2758"/>
    <mergeCell ref="G2690:G2691"/>
    <mergeCell ref="H2690:H2691"/>
    <mergeCell ref="J2690:J2691"/>
    <mergeCell ref="K2690:K2691"/>
    <mergeCell ref="X2618:X2619"/>
    <mergeCell ref="R2656:R2657"/>
    <mergeCell ref="D2646:D2647"/>
    <mergeCell ref="K2597:K2600"/>
    <mergeCell ref="J2597:J2600"/>
    <mergeCell ref="D2597:D2600"/>
    <mergeCell ref="F2642:F2643"/>
    <mergeCell ref="F2646:F2647"/>
    <mergeCell ref="V2646:V2647"/>
    <mergeCell ref="X2646:X2647"/>
    <mergeCell ref="H2618:H2619"/>
    <mergeCell ref="AE2759:AE2762"/>
    <mergeCell ref="AE2757:AE2758"/>
    <mergeCell ref="AA2757:AA2758"/>
    <mergeCell ref="Q2757:Q2758"/>
    <mergeCell ref="M2757:M2758"/>
    <mergeCell ref="M2743:M2744"/>
    <mergeCell ref="AE2745:AE2746"/>
    <mergeCell ref="Q2745:Q2746"/>
    <mergeCell ref="G2754:G2756"/>
    <mergeCell ref="F2754:F2756"/>
    <mergeCell ref="E2754:E2756"/>
    <mergeCell ref="D2754:D2756"/>
    <mergeCell ref="V2618:V2619"/>
    <mergeCell ref="M2759:M2762"/>
    <mergeCell ref="AC2757:AC2758"/>
    <mergeCell ref="F2695:F2697"/>
    <mergeCell ref="V2690:V2691"/>
    <mergeCell ref="X2690:X2691"/>
    <mergeCell ref="X2759:X2762"/>
    <mergeCell ref="AA2745:AA2746"/>
    <mergeCell ref="AA2759:AA2762"/>
    <mergeCell ref="AC2759:AC2762"/>
    <mergeCell ref="AC2646:AC2647"/>
    <mergeCell ref="F2659:F2660"/>
    <mergeCell ref="D2640:D2641"/>
    <mergeCell ref="K2646:K2647"/>
    <mergeCell ref="M2656:M2657"/>
    <mergeCell ref="N2656:N2657"/>
    <mergeCell ref="AA2659:AA2660"/>
    <mergeCell ref="D2745:D2746"/>
    <mergeCell ref="I2642:I2643"/>
    <mergeCell ref="AE2695:AE2697"/>
    <mergeCell ref="AE2743:AE2744"/>
    <mergeCell ref="D2743:D2744"/>
    <mergeCell ref="AA2743:AA2744"/>
    <mergeCell ref="D2656:D2657"/>
    <mergeCell ref="AE2827:AE2828"/>
    <mergeCell ref="AE2642:AE2643"/>
    <mergeCell ref="V2736:V2737"/>
    <mergeCell ref="X2736:X2737"/>
    <mergeCell ref="D2618:D2619"/>
    <mergeCell ref="E2618:E2619"/>
    <mergeCell ref="F2618:F2619"/>
    <mergeCell ref="D2659:D2660"/>
    <mergeCell ref="G2521:G2522"/>
    <mergeCell ref="E2494:E2495"/>
    <mergeCell ref="D2496:D2498"/>
    <mergeCell ref="Q2503:Q2504"/>
    <mergeCell ref="M2516:M2518"/>
    <mergeCell ref="J2659:J2660"/>
    <mergeCell ref="G2659:G2660"/>
    <mergeCell ref="M2659:M2660"/>
    <mergeCell ref="Q2659:Q2660"/>
    <mergeCell ref="J2592:J2593"/>
    <mergeCell ref="Q2685:Q2686"/>
    <mergeCell ref="E2685:E2686"/>
    <mergeCell ref="AE2821:AE2823"/>
    <mergeCell ref="AE2646:AE2647"/>
    <mergeCell ref="F2757:F2758"/>
    <mergeCell ref="E2757:E2758"/>
    <mergeCell ref="D2757:D2758"/>
    <mergeCell ref="D2695:D2697"/>
    <mergeCell ref="AA2736:AA2737"/>
    <mergeCell ref="V2754:V2756"/>
    <mergeCell ref="AE2659:AE2660"/>
    <mergeCell ref="Z2695:Z2697"/>
    <mergeCell ref="AA2695:AA2697"/>
    <mergeCell ref="AC2695:AC2697"/>
    <mergeCell ref="Z2728:Z2729"/>
    <mergeCell ref="K2743:K2744"/>
    <mergeCell ref="J2743:J2744"/>
    <mergeCell ref="H2743:H2744"/>
    <mergeCell ref="G2592:G2593"/>
    <mergeCell ref="H2754:H2756"/>
    <mergeCell ref="AC2690:AC2691"/>
    <mergeCell ref="V2685:V2686"/>
    <mergeCell ref="I2685:I2686"/>
    <mergeCell ref="AC2640:AC2641"/>
    <mergeCell ref="AA2821:AA2823"/>
    <mergeCell ref="AC2821:AC2823"/>
    <mergeCell ref="X2745:X2746"/>
    <mergeCell ref="E2646:E2647"/>
    <mergeCell ref="E2642:E2643"/>
    <mergeCell ref="G2526:G2527"/>
    <mergeCell ref="AA2516:AA2518"/>
    <mergeCell ref="X2532:X2533"/>
    <mergeCell ref="AA2548:AA2550"/>
    <mergeCell ref="Q2516:Q2518"/>
    <mergeCell ref="R2516:R2518"/>
    <mergeCell ref="Q2521:Q2522"/>
    <mergeCell ref="R2521:R2522"/>
    <mergeCell ref="M2534:M2535"/>
    <mergeCell ref="F2521:F2522"/>
    <mergeCell ref="E2546:E2547"/>
    <mergeCell ref="M2821:M2823"/>
    <mergeCell ref="AE2537:AE2540"/>
    <mergeCell ref="AE2548:AE2550"/>
    <mergeCell ref="AE2546:AE2547"/>
    <mergeCell ref="AE2543:AE2545"/>
    <mergeCell ref="E2659:E2660"/>
    <mergeCell ref="F2501:F2502"/>
    <mergeCell ref="I2503:I2504"/>
    <mergeCell ref="Q2507:Q2510"/>
    <mergeCell ref="F2507:F2510"/>
    <mergeCell ref="K2526:K2527"/>
    <mergeCell ref="J2505:J2506"/>
    <mergeCell ref="AA2534:AA2536"/>
    <mergeCell ref="R2499:R2500"/>
    <mergeCell ref="B2505:B2506"/>
    <mergeCell ref="B2521:B2522"/>
    <mergeCell ref="E2505:E2506"/>
    <mergeCell ref="C2583:C2584"/>
    <mergeCell ref="C2618:C2619"/>
    <mergeCell ref="C2642:C2643"/>
    <mergeCell ref="C2534:C2536"/>
    <mergeCell ref="H2759:H2762"/>
    <mergeCell ref="G2759:G2762"/>
    <mergeCell ref="F2759:F2762"/>
    <mergeCell ref="E2759:E2762"/>
    <mergeCell ref="D2759:D2762"/>
    <mergeCell ref="C2759:C2762"/>
    <mergeCell ref="B2759:B2762"/>
    <mergeCell ref="C2597:C2600"/>
    <mergeCell ref="F2511:F2513"/>
    <mergeCell ref="C2537:C2540"/>
    <mergeCell ref="C2526:C2527"/>
    <mergeCell ref="D2526:D2527"/>
    <mergeCell ref="C2580:C2581"/>
    <mergeCell ref="V2491:V2493"/>
    <mergeCell ref="X2491:X2493"/>
    <mergeCell ref="C2548:C2550"/>
    <mergeCell ref="C2564:C2565"/>
    <mergeCell ref="J2526:J2527"/>
    <mergeCell ref="M2526:M2527"/>
    <mergeCell ref="J2537:J2540"/>
    <mergeCell ref="X2537:X2540"/>
    <mergeCell ref="D2543:D2545"/>
    <mergeCell ref="E2543:E2545"/>
    <mergeCell ref="R2526:R2527"/>
    <mergeCell ref="Q2526:Q2527"/>
    <mergeCell ref="F2496:F2498"/>
    <mergeCell ref="E2501:E2502"/>
    <mergeCell ref="I2499:I2500"/>
    <mergeCell ref="M2494:M2495"/>
    <mergeCell ref="K2494:K2495"/>
    <mergeCell ref="F2494:F2495"/>
    <mergeCell ref="I2496:I2498"/>
    <mergeCell ref="D2494:D2495"/>
    <mergeCell ref="Z2646:Z2647"/>
    <mergeCell ref="X2580:X2581"/>
    <mergeCell ref="F2592:F2593"/>
    <mergeCell ref="H2592:H2593"/>
    <mergeCell ref="Q2580:Q2581"/>
    <mergeCell ref="F2526:F2527"/>
    <mergeCell ref="AA2526:AA2527"/>
    <mergeCell ref="M2496:M2498"/>
    <mergeCell ref="D2583:D2584"/>
    <mergeCell ref="B2489:B2490"/>
    <mergeCell ref="B2491:B2493"/>
    <mergeCell ref="D2642:D2643"/>
    <mergeCell ref="K2642:K2643"/>
    <mergeCell ref="M2642:M2643"/>
    <mergeCell ref="Q2642:Q2643"/>
    <mergeCell ref="E2640:E2641"/>
    <mergeCell ref="M2553:M2555"/>
    <mergeCell ref="H2553:H2555"/>
    <mergeCell ref="D2736:D2737"/>
    <mergeCell ref="R2695:R2697"/>
    <mergeCell ref="Q2454:Q2456"/>
    <mergeCell ref="G2446:G2447"/>
    <mergeCell ref="R2458:R2459"/>
    <mergeCell ref="X2461:X2462"/>
    <mergeCell ref="Q2475:Q2476"/>
    <mergeCell ref="R2475:R2476"/>
    <mergeCell ref="C2458:C2460"/>
    <mergeCell ref="D2458:D2460"/>
    <mergeCell ref="G2458:G2460"/>
    <mergeCell ref="M2458:M2460"/>
    <mergeCell ref="Q2451:Q2453"/>
    <mergeCell ref="I2454:I2456"/>
    <mergeCell ref="K2480:K2481"/>
    <mergeCell ref="G2461:G2462"/>
    <mergeCell ref="K2477:K2479"/>
    <mergeCell ref="M2477:M2479"/>
    <mergeCell ref="R2470:R2471"/>
    <mergeCell ref="V2477:V2479"/>
    <mergeCell ref="D2477:D2479"/>
    <mergeCell ref="D2463:D2466"/>
    <mergeCell ref="V2454:V2456"/>
    <mergeCell ref="X2454:X2456"/>
    <mergeCell ref="R2484:R2485"/>
    <mergeCell ref="E2728:E2729"/>
    <mergeCell ref="F2728:F2729"/>
    <mergeCell ref="G2728:G2729"/>
    <mergeCell ref="H2728:H2729"/>
    <mergeCell ref="X2484:X2485"/>
    <mergeCell ref="F2503:F2504"/>
    <mergeCell ref="F2548:F2550"/>
    <mergeCell ref="H2516:H2518"/>
    <mergeCell ref="E2526:E2527"/>
    <mergeCell ref="Q2553:Q2555"/>
    <mergeCell ref="D2537:D2540"/>
    <mergeCell ref="E2537:E2540"/>
    <mergeCell ref="E2553:E2555"/>
    <mergeCell ref="G2516:G2518"/>
    <mergeCell ref="X2543:X2545"/>
    <mergeCell ref="V2534:V2536"/>
    <mergeCell ref="V2543:V2545"/>
    <mergeCell ref="R2532:R2533"/>
    <mergeCell ref="V2532:V2533"/>
    <mergeCell ref="E2532:E2533"/>
    <mergeCell ref="F2532:F2533"/>
    <mergeCell ref="E2516:E2518"/>
    <mergeCell ref="J2534:J2536"/>
    <mergeCell ref="K2534:K2536"/>
    <mergeCell ref="K2532:K2533"/>
    <mergeCell ref="I2537:I2540"/>
    <mergeCell ref="M2548:M2550"/>
    <mergeCell ref="D2685:D2686"/>
    <mergeCell ref="X2526:X2527"/>
    <mergeCell ref="V2516:V2518"/>
    <mergeCell ref="B2821:B2823"/>
    <mergeCell ref="I2754:I2756"/>
    <mergeCell ref="I2728:I2729"/>
    <mergeCell ref="J2728:J2729"/>
    <mergeCell ref="K2659:K2660"/>
    <mergeCell ref="G2821:G2823"/>
    <mergeCell ref="M2695:M2697"/>
    <mergeCell ref="Q2695:Q2697"/>
    <mergeCell ref="F2736:F2737"/>
    <mergeCell ref="V2695:V2697"/>
    <mergeCell ref="X2695:X2697"/>
    <mergeCell ref="Q2759:Q2762"/>
    <mergeCell ref="X2659:X2660"/>
    <mergeCell ref="M2728:M2729"/>
    <mergeCell ref="Q2743:Q2744"/>
    <mergeCell ref="V2743:V2744"/>
    <mergeCell ref="X2743:X2744"/>
    <mergeCell ref="E2419:E2421"/>
    <mergeCell ref="H2414:H2415"/>
    <mergeCell ref="K2416:K2418"/>
    <mergeCell ref="M2416:M2418"/>
    <mergeCell ref="Q2416:Q2418"/>
    <mergeCell ref="M2419:M2421"/>
    <mergeCell ref="J2416:J2418"/>
    <mergeCell ref="G2419:G2421"/>
    <mergeCell ref="M2461:M2462"/>
    <mergeCell ref="V2461:V2462"/>
    <mergeCell ref="F2414:F2415"/>
    <mergeCell ref="K2442:K2444"/>
    <mergeCell ref="V2458:V2460"/>
    <mergeCell ref="X2458:X2460"/>
    <mergeCell ref="R2461:R2462"/>
    <mergeCell ref="B2477:B2479"/>
    <mergeCell ref="B2470:B2471"/>
    <mergeCell ref="B2475:B2476"/>
    <mergeCell ref="J2428:J2430"/>
    <mergeCell ref="K2428:K2430"/>
    <mergeCell ref="R2431:R2432"/>
    <mergeCell ref="H2475:H2476"/>
    <mergeCell ref="G2475:G2476"/>
    <mergeCell ref="I2475:I2476"/>
    <mergeCell ref="F2475:F2476"/>
    <mergeCell ref="E2463:E2466"/>
    <mergeCell ref="G2463:G2466"/>
    <mergeCell ref="M2463:M2466"/>
    <mergeCell ref="Q2461:Q2462"/>
    <mergeCell ref="C2461:C2462"/>
    <mergeCell ref="E2470:E2471"/>
    <mergeCell ref="K2454:K2456"/>
    <mergeCell ref="M2454:M2456"/>
    <mergeCell ref="I2463:I2466"/>
    <mergeCell ref="J2463:J2466"/>
    <mergeCell ref="I2470:I2471"/>
    <mergeCell ref="J2470:J2471"/>
    <mergeCell ref="K2470:K2471"/>
    <mergeCell ref="C2470:C2471"/>
    <mergeCell ref="D2446:D2447"/>
    <mergeCell ref="D2475:D2476"/>
    <mergeCell ref="Q2458:Q2460"/>
    <mergeCell ref="J2475:J2476"/>
    <mergeCell ref="D2480:D2481"/>
    <mergeCell ref="G2489:G2490"/>
    <mergeCell ref="B2480:B2481"/>
    <mergeCell ref="B2537:B2540"/>
  </mergeCells>
  <phoneticPr fontId="1345" type="noConversion"/>
  <conditionalFormatting sqref="F2">
    <cfRule type="cellIs" dxfId="523" priority="807" operator="lessThan">
      <formula>0</formula>
    </cfRule>
    <cfRule type="cellIs" dxfId="522" priority="808" operator="greaterThan">
      <formula>0</formula>
    </cfRule>
  </conditionalFormatting>
  <conditionalFormatting sqref="F5">
    <cfRule type="cellIs" dxfId="521" priority="981" operator="lessThan">
      <formula>0</formula>
    </cfRule>
    <cfRule type="cellIs" dxfId="520" priority="982" operator="greaterThan">
      <formula>0</formula>
    </cfRule>
  </conditionalFormatting>
  <conditionalFormatting sqref="F8">
    <cfRule type="cellIs" dxfId="519" priority="809" operator="lessThan">
      <formula>0</formula>
    </cfRule>
    <cfRule type="cellIs" dxfId="518" priority="810" operator="greaterThan">
      <formula>0</formula>
    </cfRule>
  </conditionalFormatting>
  <conditionalFormatting sqref="F11">
    <cfRule type="cellIs" dxfId="517" priority="979" operator="lessThan">
      <formula>0</formula>
    </cfRule>
    <cfRule type="cellIs" dxfId="516" priority="980" operator="greaterThan">
      <formula>0</formula>
    </cfRule>
  </conditionalFormatting>
  <conditionalFormatting sqref="F14">
    <cfRule type="cellIs" dxfId="515" priority="977" operator="lessThan">
      <formula>0</formula>
    </cfRule>
    <cfRule type="cellIs" dxfId="514" priority="978" operator="greaterThan">
      <formula>0</formula>
    </cfRule>
  </conditionalFormatting>
  <conditionalFormatting sqref="F16">
    <cfRule type="cellIs" dxfId="513" priority="1265" operator="lessThan">
      <formula>0</formula>
    </cfRule>
    <cfRule type="cellIs" dxfId="512" priority="1266" operator="greaterThan">
      <formula>0</formula>
    </cfRule>
  </conditionalFormatting>
  <conditionalFormatting sqref="F19">
    <cfRule type="cellIs" dxfId="511" priority="811" operator="lessThan">
      <formula>0</formula>
    </cfRule>
    <cfRule type="cellIs" dxfId="510" priority="812" operator="greaterThan">
      <formula>0</formula>
    </cfRule>
  </conditionalFormatting>
  <conditionalFormatting sqref="F22">
    <cfRule type="cellIs" dxfId="509" priority="813" operator="lessThan">
      <formula>0</formula>
    </cfRule>
    <cfRule type="cellIs" dxfId="508" priority="814" operator="greaterThan">
      <formula>0</formula>
    </cfRule>
  </conditionalFormatting>
  <conditionalFormatting sqref="F25">
    <cfRule type="cellIs" dxfId="507" priority="815" operator="lessThan">
      <formula>0</formula>
    </cfRule>
    <cfRule type="cellIs" dxfId="506" priority="816" operator="greaterThan">
      <formula>0</formula>
    </cfRule>
  </conditionalFormatting>
  <conditionalFormatting sqref="F28">
    <cfRule type="cellIs" dxfId="505" priority="817" operator="lessThan">
      <formula>0</formula>
    </cfRule>
    <cfRule type="cellIs" dxfId="504" priority="818" operator="greaterThan">
      <formula>0</formula>
    </cfRule>
  </conditionalFormatting>
  <conditionalFormatting sqref="F31">
    <cfRule type="cellIs" dxfId="503" priority="819" operator="lessThan">
      <formula>0</formula>
    </cfRule>
    <cfRule type="cellIs" dxfId="502" priority="820" operator="greaterThan">
      <formula>0</formula>
    </cfRule>
  </conditionalFormatting>
  <conditionalFormatting sqref="F34">
    <cfRule type="cellIs" dxfId="501" priority="975" operator="lessThan">
      <formula>0</formula>
    </cfRule>
    <cfRule type="cellIs" dxfId="500" priority="976" operator="greaterThan">
      <formula>0</formula>
    </cfRule>
  </conditionalFormatting>
  <conditionalFormatting sqref="F37">
    <cfRule type="cellIs" dxfId="499" priority="1253" operator="lessThan">
      <formula>0</formula>
    </cfRule>
    <cfRule type="cellIs" dxfId="498" priority="1254" operator="greaterThan">
      <formula>0</formula>
    </cfRule>
  </conditionalFormatting>
  <conditionalFormatting sqref="F39">
    <cfRule type="cellIs" dxfId="497" priority="973" operator="lessThan">
      <formula>0</formula>
    </cfRule>
    <cfRule type="cellIs" dxfId="496" priority="974" operator="greaterThan">
      <formula>0</formula>
    </cfRule>
  </conditionalFormatting>
  <conditionalFormatting sqref="F41">
    <cfRule type="cellIs" dxfId="495" priority="821" operator="lessThan">
      <formula>0</formula>
    </cfRule>
    <cfRule type="cellIs" dxfId="494" priority="822" operator="greaterThan">
      <formula>0</formula>
    </cfRule>
  </conditionalFormatting>
  <conditionalFormatting sqref="F44">
    <cfRule type="cellIs" dxfId="493" priority="1247" operator="lessThan">
      <formula>0</formula>
    </cfRule>
    <cfRule type="cellIs" dxfId="492" priority="1248" operator="greaterThan">
      <formula>0</formula>
    </cfRule>
  </conditionalFormatting>
  <conditionalFormatting sqref="F46">
    <cfRule type="cellIs" dxfId="491" priority="971" operator="lessThan">
      <formula>0</formula>
    </cfRule>
    <cfRule type="cellIs" dxfId="490" priority="972" operator="greaterThan">
      <formula>0</formula>
    </cfRule>
  </conditionalFormatting>
  <conditionalFormatting sqref="F52">
    <cfRule type="cellIs" dxfId="489" priority="969" operator="lessThan">
      <formula>0</formula>
    </cfRule>
    <cfRule type="cellIs" dxfId="488" priority="970" operator="greaterThan">
      <formula>0</formula>
    </cfRule>
  </conditionalFormatting>
  <conditionalFormatting sqref="F55">
    <cfRule type="cellIs" dxfId="487" priority="1239" operator="lessThan">
      <formula>0</formula>
    </cfRule>
    <cfRule type="cellIs" dxfId="486" priority="1240" operator="greaterThan">
      <formula>0</formula>
    </cfRule>
  </conditionalFormatting>
  <conditionalFormatting sqref="F57">
    <cfRule type="cellIs" dxfId="485" priority="967" operator="lessThan">
      <formula>0</formula>
    </cfRule>
    <cfRule type="cellIs" dxfId="484" priority="968" operator="greaterThan">
      <formula>0</formula>
    </cfRule>
  </conditionalFormatting>
  <conditionalFormatting sqref="F59">
    <cfRule type="cellIs" dxfId="483" priority="965" operator="lessThan">
      <formula>0</formula>
    </cfRule>
    <cfRule type="cellIs" dxfId="482" priority="966" operator="greaterThan">
      <formula>0</formula>
    </cfRule>
  </conditionalFormatting>
  <conditionalFormatting sqref="F61">
    <cfRule type="cellIs" dxfId="481" priority="963" operator="lessThan">
      <formula>0</formula>
    </cfRule>
    <cfRule type="cellIs" dxfId="480" priority="964" operator="greaterThan">
      <formula>0</formula>
    </cfRule>
  </conditionalFormatting>
  <conditionalFormatting sqref="F63">
    <cfRule type="cellIs" dxfId="479" priority="839" operator="lessThan">
      <formula>0</formula>
    </cfRule>
    <cfRule type="cellIs" dxfId="478" priority="840" operator="greaterThan">
      <formula>0</formula>
    </cfRule>
  </conditionalFormatting>
  <conditionalFormatting sqref="F66">
    <cfRule type="cellIs" dxfId="477" priority="961" operator="lessThan">
      <formula>0</formula>
    </cfRule>
    <cfRule type="cellIs" dxfId="476" priority="962" operator="greaterThan">
      <formula>0</formula>
    </cfRule>
  </conditionalFormatting>
  <conditionalFormatting sqref="F68">
    <cfRule type="cellIs" dxfId="475" priority="841" operator="lessThan">
      <formula>0</formula>
    </cfRule>
    <cfRule type="cellIs" dxfId="474" priority="842" operator="greaterThan">
      <formula>0</formula>
    </cfRule>
  </conditionalFormatting>
  <conditionalFormatting sqref="F71">
    <cfRule type="cellIs" dxfId="473" priority="843" operator="lessThan">
      <formula>0</formula>
    </cfRule>
    <cfRule type="cellIs" dxfId="472" priority="844" operator="greaterThan">
      <formula>0</formula>
    </cfRule>
  </conditionalFormatting>
  <conditionalFormatting sqref="F74 F76">
    <cfRule type="cellIs" dxfId="471" priority="959" operator="lessThan">
      <formula>0</formula>
    </cfRule>
    <cfRule type="cellIs" dxfId="470" priority="960" operator="greaterThan">
      <formula>0</formula>
    </cfRule>
  </conditionalFormatting>
  <conditionalFormatting sqref="F79">
    <cfRule type="cellIs" dxfId="469" priority="845" operator="lessThan">
      <formula>0</formula>
    </cfRule>
    <cfRule type="cellIs" dxfId="468" priority="846" operator="greaterThan">
      <formula>0</formula>
    </cfRule>
  </conditionalFormatting>
  <conditionalFormatting sqref="F82 F84 F87">
    <cfRule type="cellIs" dxfId="467" priority="957" operator="lessThan">
      <formula>0</formula>
    </cfRule>
    <cfRule type="cellIs" dxfId="466" priority="958" operator="greaterThan">
      <formula>0</formula>
    </cfRule>
  </conditionalFormatting>
  <conditionalFormatting sqref="F89">
    <cfRule type="cellIs" dxfId="465" priority="847" operator="lessThan">
      <formula>0</formula>
    </cfRule>
    <cfRule type="cellIs" dxfId="464" priority="848" operator="greaterThan">
      <formula>0</formula>
    </cfRule>
  </conditionalFormatting>
  <conditionalFormatting sqref="F92">
    <cfRule type="cellIs" dxfId="463" priority="1209" operator="lessThan">
      <formula>0</formula>
    </cfRule>
    <cfRule type="cellIs" dxfId="462" priority="1210" operator="greaterThan">
      <formula>0</formula>
    </cfRule>
  </conditionalFormatting>
  <conditionalFormatting sqref="F94">
    <cfRule type="cellIs" dxfId="461" priority="849" operator="lessThan">
      <formula>0</formula>
    </cfRule>
    <cfRule type="cellIs" dxfId="460" priority="850" operator="greaterThan">
      <formula>0</formula>
    </cfRule>
  </conditionalFormatting>
  <conditionalFormatting sqref="F97">
    <cfRule type="cellIs" dxfId="459" priority="851" operator="lessThan">
      <formula>0</formula>
    </cfRule>
    <cfRule type="cellIs" dxfId="458" priority="852" operator="greaterThan">
      <formula>0</formula>
    </cfRule>
  </conditionalFormatting>
  <conditionalFormatting sqref="F100">
    <cfRule type="cellIs" dxfId="457" priority="853" operator="lessThan">
      <formula>0</formula>
    </cfRule>
    <cfRule type="cellIs" dxfId="456" priority="854" operator="greaterThan">
      <formula>0</formula>
    </cfRule>
  </conditionalFormatting>
  <conditionalFormatting sqref="F103 F106">
    <cfRule type="cellIs" dxfId="455" priority="955" operator="lessThan">
      <formula>0</formula>
    </cfRule>
    <cfRule type="cellIs" dxfId="454" priority="956" operator="greaterThan">
      <formula>0</formula>
    </cfRule>
  </conditionalFormatting>
  <conditionalFormatting sqref="F108">
    <cfRule type="cellIs" dxfId="453" priority="855" operator="lessThan">
      <formula>0</formula>
    </cfRule>
    <cfRule type="cellIs" dxfId="452" priority="856" operator="greaterThan">
      <formula>0</formula>
    </cfRule>
  </conditionalFormatting>
  <conditionalFormatting sqref="F111">
    <cfRule type="cellIs" dxfId="451" priority="1195" operator="lessThan">
      <formula>0</formula>
    </cfRule>
    <cfRule type="cellIs" dxfId="450" priority="1196" operator="greaterThan">
      <formula>0</formula>
    </cfRule>
  </conditionalFormatting>
  <conditionalFormatting sqref="F113">
    <cfRule type="cellIs" dxfId="449" priority="953" operator="lessThan">
      <formula>0</formula>
    </cfRule>
    <cfRule type="cellIs" dxfId="448" priority="954" operator="greaterThan">
      <formula>0</formula>
    </cfRule>
  </conditionalFormatting>
  <conditionalFormatting sqref="F115">
    <cfRule type="cellIs" dxfId="447" priority="137" operator="lessThan">
      <formula>0</formula>
    </cfRule>
    <cfRule type="cellIs" dxfId="446" priority="138" operator="greaterThan">
      <formula>0</formula>
    </cfRule>
  </conditionalFormatting>
  <conditionalFormatting sqref="F118">
    <cfRule type="cellIs" dxfId="445" priority="951" operator="lessThan">
      <formula>0</formula>
    </cfRule>
    <cfRule type="cellIs" dxfId="444" priority="952" operator="greaterThan">
      <formula>0</formula>
    </cfRule>
  </conditionalFormatting>
  <conditionalFormatting sqref="F121">
    <cfRule type="cellIs" dxfId="443" priority="859" operator="lessThan">
      <formula>0</formula>
    </cfRule>
    <cfRule type="cellIs" dxfId="442" priority="860" operator="greaterThan">
      <formula>0</formula>
    </cfRule>
  </conditionalFormatting>
  <conditionalFormatting sqref="F124">
    <cfRule type="cellIs" dxfId="441" priority="949" operator="lessThan">
      <formula>0</formula>
    </cfRule>
    <cfRule type="cellIs" dxfId="440" priority="950" operator="greaterThan">
      <formula>0</formula>
    </cfRule>
  </conditionalFormatting>
  <conditionalFormatting sqref="F127">
    <cfRule type="cellIs" dxfId="439" priority="861" operator="lessThan">
      <formula>0</formula>
    </cfRule>
    <cfRule type="cellIs" dxfId="438" priority="862" operator="greaterThan">
      <formula>0</formula>
    </cfRule>
  </conditionalFormatting>
  <conditionalFormatting sqref="F130">
    <cfRule type="cellIs" dxfId="437" priority="947" operator="lessThan">
      <formula>0</formula>
    </cfRule>
    <cfRule type="cellIs" dxfId="436" priority="948" operator="greaterThan">
      <formula>0</formula>
    </cfRule>
  </conditionalFormatting>
  <conditionalFormatting sqref="F133">
    <cfRule type="cellIs" dxfId="435" priority="1179" operator="lessThan">
      <formula>0</formula>
    </cfRule>
    <cfRule type="cellIs" dxfId="434" priority="1180" operator="greaterThan">
      <formula>0</formula>
    </cfRule>
  </conditionalFormatting>
  <conditionalFormatting sqref="F136">
    <cfRule type="cellIs" dxfId="433" priority="863" operator="lessThan">
      <formula>0</formula>
    </cfRule>
    <cfRule type="cellIs" dxfId="432" priority="864" operator="greaterThan">
      <formula>0</formula>
    </cfRule>
  </conditionalFormatting>
  <conditionalFormatting sqref="F139">
    <cfRule type="cellIs" dxfId="431" priority="865" operator="lessThan">
      <formula>0</formula>
    </cfRule>
    <cfRule type="cellIs" dxfId="430" priority="866" operator="greaterThan">
      <formula>0</formula>
    </cfRule>
  </conditionalFormatting>
  <conditionalFormatting sqref="F142">
    <cfRule type="cellIs" dxfId="429" priority="867" operator="lessThan">
      <formula>0</formula>
    </cfRule>
    <cfRule type="cellIs" dxfId="428" priority="868" operator="greaterThan">
      <formula>0</formula>
    </cfRule>
  </conditionalFormatting>
  <conditionalFormatting sqref="F145 F148">
    <cfRule type="cellIs" dxfId="427" priority="945" operator="lessThan">
      <formula>0</formula>
    </cfRule>
    <cfRule type="cellIs" dxfId="426" priority="946" operator="greaterThan">
      <formula>0</formula>
    </cfRule>
  </conditionalFormatting>
  <conditionalFormatting sqref="F150">
    <cfRule type="cellIs" dxfId="425" priority="1167" operator="lessThan">
      <formula>0</formula>
    </cfRule>
    <cfRule type="cellIs" dxfId="424" priority="1168" operator="greaterThan">
      <formula>0</formula>
    </cfRule>
  </conditionalFormatting>
  <conditionalFormatting sqref="F153">
    <cfRule type="cellIs" dxfId="423" priority="1165" operator="lessThan">
      <formula>0</formula>
    </cfRule>
    <cfRule type="cellIs" dxfId="422" priority="1166" operator="greaterThan">
      <formula>0</formula>
    </cfRule>
  </conditionalFormatting>
  <conditionalFormatting sqref="F156">
    <cfRule type="cellIs" dxfId="421" priority="869" operator="lessThan">
      <formula>0</formula>
    </cfRule>
    <cfRule type="cellIs" dxfId="420" priority="870" operator="greaterThan">
      <formula>0</formula>
    </cfRule>
  </conditionalFormatting>
  <conditionalFormatting sqref="F159">
    <cfRule type="cellIs" dxfId="419" priority="871" operator="lessThan">
      <formula>0</formula>
    </cfRule>
    <cfRule type="cellIs" dxfId="418" priority="872" operator="greaterThan">
      <formula>0</formula>
    </cfRule>
  </conditionalFormatting>
  <conditionalFormatting sqref="F162">
    <cfRule type="cellIs" dxfId="417" priority="1159" operator="lessThan">
      <formula>0</formula>
    </cfRule>
    <cfRule type="cellIs" dxfId="416" priority="1160" operator="greaterThan">
      <formula>0</formula>
    </cfRule>
  </conditionalFormatting>
  <conditionalFormatting sqref="F164:F165">
    <cfRule type="cellIs" dxfId="415" priority="899" operator="lessThan">
      <formula>0</formula>
    </cfRule>
    <cfRule type="cellIs" dxfId="414" priority="900" operator="greaterThan">
      <formula>0</formula>
    </cfRule>
  </conditionalFormatting>
  <conditionalFormatting sqref="F168 F171">
    <cfRule type="cellIs" dxfId="413" priority="943" operator="lessThan">
      <formula>0</formula>
    </cfRule>
    <cfRule type="cellIs" dxfId="412" priority="944" operator="greaterThan">
      <formula>0</formula>
    </cfRule>
  </conditionalFormatting>
  <conditionalFormatting sqref="F173">
    <cfRule type="cellIs" dxfId="411" priority="1149" operator="lessThan">
      <formula>0</formula>
    </cfRule>
    <cfRule type="cellIs" dxfId="410" priority="1150" operator="greaterThan">
      <formula>0</formula>
    </cfRule>
  </conditionalFormatting>
  <conditionalFormatting sqref="F176 F181 F183">
    <cfRule type="cellIs" dxfId="409" priority="941" operator="lessThan">
      <formula>0</formula>
    </cfRule>
    <cfRule type="cellIs" dxfId="408" priority="942" operator="greaterThan">
      <formula>0</formula>
    </cfRule>
  </conditionalFormatting>
  <conditionalFormatting sqref="F178">
    <cfRule type="cellIs" dxfId="407" priority="417" operator="lessThan">
      <formula>0</formula>
    </cfRule>
    <cfRule type="cellIs" dxfId="406" priority="418" operator="greaterThan">
      <formula>0</formula>
    </cfRule>
  </conditionalFormatting>
  <conditionalFormatting sqref="F186">
    <cfRule type="cellIs" dxfId="405" priority="873" operator="lessThan">
      <formula>0</formula>
    </cfRule>
    <cfRule type="cellIs" dxfId="404" priority="874" operator="greaterThan">
      <formula>0</formula>
    </cfRule>
  </conditionalFormatting>
  <conditionalFormatting sqref="F189 F191">
    <cfRule type="cellIs" dxfId="403" priority="939" operator="lessThan">
      <formula>0</formula>
    </cfRule>
    <cfRule type="cellIs" dxfId="402" priority="940" operator="greaterThan">
      <formula>0</formula>
    </cfRule>
  </conditionalFormatting>
  <conditionalFormatting sqref="F194">
    <cfRule type="cellIs" dxfId="401" priority="875" operator="lessThan">
      <formula>0</formula>
    </cfRule>
    <cfRule type="cellIs" dxfId="400" priority="876" operator="greaterThan">
      <formula>0</formula>
    </cfRule>
  </conditionalFormatting>
  <conditionalFormatting sqref="F197">
    <cfRule type="cellIs" dxfId="399" priority="937" operator="lessThan">
      <formula>0</formula>
    </cfRule>
    <cfRule type="cellIs" dxfId="398" priority="938" operator="greaterThan">
      <formula>0</formula>
    </cfRule>
  </conditionalFormatting>
  <conditionalFormatting sqref="F199">
    <cfRule type="cellIs" dxfId="397" priority="877" operator="lessThan">
      <formula>0</formula>
    </cfRule>
    <cfRule type="cellIs" dxfId="396" priority="878" operator="greaterThan">
      <formula>0</formula>
    </cfRule>
  </conditionalFormatting>
  <conditionalFormatting sqref="F202">
    <cfRule type="cellIs" dxfId="395" priority="879" operator="lessThan">
      <formula>0</formula>
    </cfRule>
    <cfRule type="cellIs" dxfId="394" priority="880" operator="greaterThan">
      <formula>0</formula>
    </cfRule>
  </conditionalFormatting>
  <conditionalFormatting sqref="F205 F208 F210 F213 F215">
    <cfRule type="cellIs" dxfId="393" priority="935" operator="lessThan">
      <formula>0</formula>
    </cfRule>
    <cfRule type="cellIs" dxfId="392" priority="936" operator="greaterThan">
      <formula>0</formula>
    </cfRule>
  </conditionalFormatting>
  <conditionalFormatting sqref="F217">
    <cfRule type="cellIs" dxfId="391" priority="881" operator="lessThan">
      <formula>0</formula>
    </cfRule>
    <cfRule type="cellIs" dxfId="390" priority="882" operator="greaterThan">
      <formula>0</formula>
    </cfRule>
  </conditionalFormatting>
  <conditionalFormatting sqref="F220 F222">
    <cfRule type="cellIs" dxfId="389" priority="933" operator="lessThan">
      <formula>0</formula>
    </cfRule>
    <cfRule type="cellIs" dxfId="388" priority="934" operator="greaterThan">
      <formula>0</formula>
    </cfRule>
  </conditionalFormatting>
  <conditionalFormatting sqref="F224">
    <cfRule type="cellIs" dxfId="387" priority="1109" operator="lessThan">
      <formula>0</formula>
    </cfRule>
    <cfRule type="cellIs" dxfId="386" priority="1110" operator="greaterThan">
      <formula>0</formula>
    </cfRule>
  </conditionalFormatting>
  <conditionalFormatting sqref="F227:F228 F230">
    <cfRule type="cellIs" dxfId="385" priority="931" operator="lessThan">
      <formula>0</formula>
    </cfRule>
    <cfRule type="cellIs" dxfId="384" priority="932" operator="greaterThan">
      <formula>0</formula>
    </cfRule>
  </conditionalFormatting>
  <conditionalFormatting sqref="F233">
    <cfRule type="cellIs" dxfId="383" priority="1101" operator="lessThan">
      <formula>0</formula>
    </cfRule>
    <cfRule type="cellIs" dxfId="382" priority="1102" operator="greaterThan">
      <formula>0</formula>
    </cfRule>
  </conditionalFormatting>
  <conditionalFormatting sqref="F235">
    <cfRule type="cellIs" dxfId="381" priority="929" operator="lessThan">
      <formula>0</formula>
    </cfRule>
    <cfRule type="cellIs" dxfId="380" priority="930" operator="greaterThan">
      <formula>0</formula>
    </cfRule>
  </conditionalFormatting>
  <conditionalFormatting sqref="F238">
    <cfRule type="cellIs" dxfId="379" priority="717" operator="lessThan">
      <formula>0</formula>
    </cfRule>
    <cfRule type="cellIs" dxfId="378" priority="718" operator="greaterThan">
      <formula>0</formula>
    </cfRule>
  </conditionalFormatting>
  <conditionalFormatting sqref="F240">
    <cfRule type="cellIs" dxfId="377" priority="883" operator="lessThan">
      <formula>0</formula>
    </cfRule>
    <cfRule type="cellIs" dxfId="376" priority="884" operator="greaterThan">
      <formula>0</formula>
    </cfRule>
  </conditionalFormatting>
  <conditionalFormatting sqref="F243">
    <cfRule type="cellIs" dxfId="375" priority="927" operator="lessThan">
      <formula>0</formula>
    </cfRule>
    <cfRule type="cellIs" dxfId="374" priority="928" operator="greaterThan">
      <formula>0</formula>
    </cfRule>
  </conditionalFormatting>
  <conditionalFormatting sqref="F245">
    <cfRule type="cellIs" dxfId="373" priority="885" operator="lessThan">
      <formula>0</formula>
    </cfRule>
    <cfRule type="cellIs" dxfId="372" priority="886" operator="greaterThan">
      <formula>0</formula>
    </cfRule>
  </conditionalFormatting>
  <conditionalFormatting sqref="F248">
    <cfRule type="cellIs" dxfId="371" priority="887" operator="lessThan">
      <formula>0</formula>
    </cfRule>
    <cfRule type="cellIs" dxfId="370" priority="888" operator="greaterThan">
      <formula>0</formula>
    </cfRule>
  </conditionalFormatting>
  <conditionalFormatting sqref="F251:F252">
    <cfRule type="cellIs" dxfId="369" priority="901" operator="lessThan">
      <formula>0</formula>
    </cfRule>
    <cfRule type="cellIs" dxfId="368" priority="902" operator="greaterThan">
      <formula>0</formula>
    </cfRule>
  </conditionalFormatting>
  <conditionalFormatting sqref="F254 F257">
    <cfRule type="cellIs" dxfId="367" priority="925" operator="lessThan">
      <formula>0</formula>
    </cfRule>
    <cfRule type="cellIs" dxfId="366" priority="926" operator="greaterThan">
      <formula>0</formula>
    </cfRule>
  </conditionalFormatting>
  <conditionalFormatting sqref="F259">
    <cfRule type="cellIs" dxfId="365" priority="889" operator="lessThan">
      <formula>0</formula>
    </cfRule>
    <cfRule type="cellIs" dxfId="364" priority="890" operator="greaterThan">
      <formula>0</formula>
    </cfRule>
  </conditionalFormatting>
  <conditionalFormatting sqref="F262">
    <cfRule type="cellIs" dxfId="363" priority="891" operator="lessThan">
      <formula>0</formula>
    </cfRule>
    <cfRule type="cellIs" dxfId="362" priority="892" operator="greaterThan">
      <formula>0</formula>
    </cfRule>
  </conditionalFormatting>
  <conditionalFormatting sqref="F265:F266">
    <cfRule type="cellIs" dxfId="361" priority="893" operator="lessThan">
      <formula>0</formula>
    </cfRule>
    <cfRule type="cellIs" dxfId="360" priority="894" operator="greaterThan">
      <formula>0</formula>
    </cfRule>
  </conditionalFormatting>
  <conditionalFormatting sqref="F269">
    <cfRule type="cellIs" dxfId="359" priority="923" operator="lessThan">
      <formula>0</formula>
    </cfRule>
    <cfRule type="cellIs" dxfId="358" priority="924" operator="greaterThan">
      <formula>0</formula>
    </cfRule>
  </conditionalFormatting>
  <conditionalFormatting sqref="F271:F272">
    <cfRule type="cellIs" dxfId="357" priority="1065" operator="lessThan">
      <formula>0</formula>
    </cfRule>
    <cfRule type="cellIs" dxfId="356" priority="1066" operator="greaterThan">
      <formula>0</formula>
    </cfRule>
  </conditionalFormatting>
  <conditionalFormatting sqref="F275">
    <cfRule type="cellIs" dxfId="355" priority="921" operator="lessThan">
      <formula>0</formula>
    </cfRule>
    <cfRule type="cellIs" dxfId="354" priority="922" operator="greaterThan">
      <formula>0</formula>
    </cfRule>
  </conditionalFormatting>
  <conditionalFormatting sqref="F277">
    <cfRule type="cellIs" dxfId="353" priority="837" operator="lessThan">
      <formula>0</formula>
    </cfRule>
    <cfRule type="cellIs" dxfId="352" priority="838" operator="greaterThan">
      <formula>0</formula>
    </cfRule>
  </conditionalFormatting>
  <conditionalFormatting sqref="F280:F282">
    <cfRule type="cellIs" dxfId="351" priority="905" operator="lessThan">
      <formula>0</formula>
    </cfRule>
    <cfRule type="cellIs" dxfId="350" priority="906" operator="greaterThan">
      <formula>0</formula>
    </cfRule>
  </conditionalFormatting>
  <conditionalFormatting sqref="F284 F286 F288">
    <cfRule type="cellIs" dxfId="349" priority="919" operator="lessThan">
      <formula>0</formula>
    </cfRule>
    <cfRule type="cellIs" dxfId="348" priority="920" operator="greaterThan">
      <formula>0</formula>
    </cfRule>
  </conditionalFormatting>
  <conditionalFormatting sqref="F290">
    <cfRule type="cellIs" dxfId="347" priority="897" operator="lessThan">
      <formula>0</formula>
    </cfRule>
    <cfRule type="cellIs" dxfId="346" priority="898" operator="greaterThan">
      <formula>0</formula>
    </cfRule>
  </conditionalFormatting>
  <conditionalFormatting sqref="F292:F294">
    <cfRule type="cellIs" dxfId="345" priority="895" operator="lessThan">
      <formula>0</formula>
    </cfRule>
    <cfRule type="cellIs" dxfId="344" priority="896" operator="greaterThan">
      <formula>0</formula>
    </cfRule>
  </conditionalFormatting>
  <conditionalFormatting sqref="F297">
    <cfRule type="cellIs" dxfId="343" priority="1041" operator="lessThan">
      <formula>0</formula>
    </cfRule>
    <cfRule type="cellIs" dxfId="342" priority="1042" operator="greaterThan">
      <formula>0</formula>
    </cfRule>
  </conditionalFormatting>
  <conditionalFormatting sqref="F299:F300">
    <cfRule type="cellIs" dxfId="341" priority="917" operator="lessThan">
      <formula>0</formula>
    </cfRule>
    <cfRule type="cellIs" dxfId="340" priority="918" operator="greaterThan">
      <formula>0</formula>
    </cfRule>
  </conditionalFormatting>
  <conditionalFormatting sqref="F303:F305">
    <cfRule type="cellIs" dxfId="339" priority="245" operator="lessThan">
      <formula>0</formula>
    </cfRule>
    <cfRule type="cellIs" dxfId="338" priority="246" operator="greaterThan">
      <formula>0</formula>
    </cfRule>
  </conditionalFormatting>
  <conditionalFormatting sqref="F307:F309">
    <cfRule type="cellIs" dxfId="337" priority="243" operator="lessThan">
      <formula>0</formula>
    </cfRule>
    <cfRule type="cellIs" dxfId="336" priority="244" operator="greaterThan">
      <formula>0</formula>
    </cfRule>
  </conditionalFormatting>
  <conditionalFormatting sqref="F311 F313">
    <cfRule type="cellIs" dxfId="335" priority="913" operator="lessThan">
      <formula>0</formula>
    </cfRule>
    <cfRule type="cellIs" dxfId="334" priority="914" operator="greaterThan">
      <formula>0</formula>
    </cfRule>
  </conditionalFormatting>
  <conditionalFormatting sqref="F315:F318">
    <cfRule type="cellIs" dxfId="333" priority="911" operator="lessThan">
      <formula>0</formula>
    </cfRule>
    <cfRule type="cellIs" dxfId="332" priority="912" operator="greaterThan">
      <formula>0</formula>
    </cfRule>
  </conditionalFormatting>
  <conditionalFormatting sqref="F320:F330">
    <cfRule type="cellIs" dxfId="331" priority="803" operator="lessThan">
      <formula>0</formula>
    </cfRule>
    <cfRule type="cellIs" dxfId="330" priority="804" operator="greaterThan">
      <formula>0</formula>
    </cfRule>
  </conditionalFormatting>
  <conditionalFormatting sqref="F332:F336">
    <cfRule type="cellIs" dxfId="329" priority="791" operator="lessThan">
      <formula>0</formula>
    </cfRule>
    <cfRule type="cellIs" dxfId="328" priority="792" operator="greaterThan">
      <formula>0</formula>
    </cfRule>
  </conditionalFormatting>
  <conditionalFormatting sqref="F339:F344">
    <cfRule type="cellIs" dxfId="327" priority="777" operator="lessThan">
      <formula>0</formula>
    </cfRule>
    <cfRule type="cellIs" dxfId="326" priority="778" operator="greaterThan">
      <formula>0</formula>
    </cfRule>
  </conditionalFormatting>
  <conditionalFormatting sqref="F346">
    <cfRule type="cellIs" dxfId="325" priority="775" operator="lessThan">
      <formula>0</formula>
    </cfRule>
    <cfRule type="cellIs" dxfId="324" priority="776" operator="greaterThan">
      <formula>0</formula>
    </cfRule>
  </conditionalFormatting>
  <conditionalFormatting sqref="F348:F360">
    <cfRule type="cellIs" dxfId="323" priority="747" operator="lessThan">
      <formula>0</formula>
    </cfRule>
    <cfRule type="cellIs" dxfId="322" priority="748" operator="greaterThan">
      <formula>0</formula>
    </cfRule>
  </conditionalFormatting>
  <conditionalFormatting sqref="F363">
    <cfRule type="cellIs" dxfId="321" priority="745" operator="lessThan">
      <formula>0</formula>
    </cfRule>
    <cfRule type="cellIs" dxfId="320" priority="746" operator="greaterThan">
      <formula>0</formula>
    </cfRule>
  </conditionalFormatting>
  <conditionalFormatting sqref="F365:F367">
    <cfRule type="cellIs" dxfId="319" priority="737" operator="lessThan">
      <formula>0</formula>
    </cfRule>
    <cfRule type="cellIs" dxfId="318" priority="738" operator="greaterThan">
      <formula>0</formula>
    </cfRule>
  </conditionalFormatting>
  <conditionalFormatting sqref="F370:F373">
    <cfRule type="cellIs" dxfId="317" priority="727" operator="lessThan">
      <formula>0</formula>
    </cfRule>
    <cfRule type="cellIs" dxfId="316" priority="728" operator="greaterThan">
      <formula>0</formula>
    </cfRule>
  </conditionalFormatting>
  <conditionalFormatting sqref="F376:F378">
    <cfRule type="cellIs" dxfId="315" priority="719" operator="lessThan">
      <formula>0</formula>
    </cfRule>
    <cfRule type="cellIs" dxfId="314" priority="720" operator="greaterThan">
      <formula>0</formula>
    </cfRule>
  </conditionalFormatting>
  <conditionalFormatting sqref="F380">
    <cfRule type="cellIs" dxfId="313" priority="713" operator="lessThan">
      <formula>0</formula>
    </cfRule>
    <cfRule type="cellIs" dxfId="312" priority="714" operator="greaterThan">
      <formula>0</formula>
    </cfRule>
  </conditionalFormatting>
  <conditionalFormatting sqref="F382:F387">
    <cfRule type="cellIs" dxfId="311" priority="699" operator="lessThan">
      <formula>0</formula>
    </cfRule>
    <cfRule type="cellIs" dxfId="310" priority="700" operator="greaterThan">
      <formula>0</formula>
    </cfRule>
  </conditionalFormatting>
  <conditionalFormatting sqref="F390">
    <cfRule type="cellIs" dxfId="309" priority="695" operator="lessThan">
      <formula>0</formula>
    </cfRule>
    <cfRule type="cellIs" dxfId="308" priority="696" operator="greaterThan">
      <formula>0</formula>
    </cfRule>
  </conditionalFormatting>
  <conditionalFormatting sqref="F392:F397">
    <cfRule type="cellIs" dxfId="307" priority="681" operator="lessThan">
      <formula>0</formula>
    </cfRule>
    <cfRule type="cellIs" dxfId="306" priority="682" operator="greaterThan">
      <formula>0</formula>
    </cfRule>
  </conditionalFormatting>
  <conditionalFormatting sqref="F400:F403">
    <cfRule type="cellIs" dxfId="305" priority="671" operator="lessThan">
      <formula>0</formula>
    </cfRule>
    <cfRule type="cellIs" dxfId="304" priority="672" operator="greaterThan">
      <formula>0</formula>
    </cfRule>
  </conditionalFormatting>
  <conditionalFormatting sqref="F405">
    <cfRule type="cellIs" dxfId="303" priority="669" operator="lessThan">
      <formula>0</formula>
    </cfRule>
    <cfRule type="cellIs" dxfId="302" priority="670" operator="greaterThan">
      <formula>0</formula>
    </cfRule>
  </conditionalFormatting>
  <conditionalFormatting sqref="F407">
    <cfRule type="cellIs" dxfId="301" priority="667" operator="lessThan">
      <formula>0</formula>
    </cfRule>
    <cfRule type="cellIs" dxfId="300" priority="668" operator="greaterThan">
      <formula>0</formula>
    </cfRule>
  </conditionalFormatting>
  <conditionalFormatting sqref="F410">
    <cfRule type="cellIs" dxfId="299" priority="663" operator="lessThan">
      <formula>0</formula>
    </cfRule>
    <cfRule type="cellIs" dxfId="298" priority="664" operator="greaterThan">
      <formula>0</formula>
    </cfRule>
  </conditionalFormatting>
  <conditionalFormatting sqref="F412:F414">
    <cfRule type="cellIs" dxfId="297" priority="655" operator="lessThan">
      <formula>0</formula>
    </cfRule>
    <cfRule type="cellIs" dxfId="296" priority="656" operator="greaterThan">
      <formula>0</formula>
    </cfRule>
  </conditionalFormatting>
  <conditionalFormatting sqref="F416:F418">
    <cfRule type="cellIs" dxfId="295" priority="645" operator="lessThan">
      <formula>0</formula>
    </cfRule>
    <cfRule type="cellIs" dxfId="294" priority="646" operator="greaterThan">
      <formula>0</formula>
    </cfRule>
  </conditionalFormatting>
  <conditionalFormatting sqref="F420">
    <cfRule type="cellIs" dxfId="293" priority="643" operator="lessThan">
      <formula>0</formula>
    </cfRule>
    <cfRule type="cellIs" dxfId="292" priority="644" operator="greaterThan">
      <formula>0</formula>
    </cfRule>
  </conditionalFormatting>
  <conditionalFormatting sqref="F423:F424">
    <cfRule type="cellIs" dxfId="291" priority="637" operator="lessThan">
      <formula>0</formula>
    </cfRule>
    <cfRule type="cellIs" dxfId="290" priority="638" operator="greaterThan">
      <formula>0</formula>
    </cfRule>
  </conditionalFormatting>
  <conditionalFormatting sqref="F427">
    <cfRule type="cellIs" dxfId="289" priority="633" operator="lessThan">
      <formula>0</formula>
    </cfRule>
    <cfRule type="cellIs" dxfId="288" priority="634" operator="greaterThan">
      <formula>0</formula>
    </cfRule>
  </conditionalFormatting>
  <conditionalFormatting sqref="F430:F431">
    <cfRule type="cellIs" dxfId="287" priority="627" operator="lessThan">
      <formula>0</formula>
    </cfRule>
    <cfRule type="cellIs" dxfId="286" priority="628" operator="greaterThan">
      <formula>0</formula>
    </cfRule>
  </conditionalFormatting>
  <conditionalFormatting sqref="F434">
    <cfRule type="cellIs" dxfId="285" priority="623" operator="lessThan">
      <formula>0</formula>
    </cfRule>
    <cfRule type="cellIs" dxfId="284" priority="624" operator="greaterThan">
      <formula>0</formula>
    </cfRule>
  </conditionalFormatting>
  <conditionalFormatting sqref="F436:F452">
    <cfRule type="cellIs" dxfId="283" priority="589" operator="lessThan">
      <formula>0</formula>
    </cfRule>
    <cfRule type="cellIs" dxfId="282" priority="590" operator="greaterThan">
      <formula>0</formula>
    </cfRule>
  </conditionalFormatting>
  <conditionalFormatting sqref="F454:F469">
    <cfRule type="cellIs" dxfId="281" priority="555" operator="lessThan">
      <formula>0</formula>
    </cfRule>
    <cfRule type="cellIs" dxfId="280" priority="556" operator="greaterThan">
      <formula>0</formula>
    </cfRule>
  </conditionalFormatting>
  <conditionalFormatting sqref="F471:F473">
    <cfRule type="cellIs" dxfId="279" priority="549" operator="lessThan">
      <formula>0</formula>
    </cfRule>
    <cfRule type="cellIs" dxfId="278" priority="550" operator="greaterThan">
      <formula>0</formula>
    </cfRule>
  </conditionalFormatting>
  <conditionalFormatting sqref="F475:F476">
    <cfRule type="cellIs" dxfId="277" priority="543" operator="lessThan">
      <formula>0</formula>
    </cfRule>
    <cfRule type="cellIs" dxfId="276" priority="544" operator="greaterThan">
      <formula>0</formula>
    </cfRule>
  </conditionalFormatting>
  <conditionalFormatting sqref="F479">
    <cfRule type="cellIs" dxfId="275" priority="539" operator="lessThan">
      <formula>0</formula>
    </cfRule>
    <cfRule type="cellIs" dxfId="274" priority="540" operator="greaterThan">
      <formula>0</formula>
    </cfRule>
  </conditionalFormatting>
  <conditionalFormatting sqref="F481">
    <cfRule type="cellIs" dxfId="273" priority="537" operator="lessThan">
      <formula>0</formula>
    </cfRule>
    <cfRule type="cellIs" dxfId="272" priority="538" operator="greaterThan">
      <formula>0</formula>
    </cfRule>
  </conditionalFormatting>
  <conditionalFormatting sqref="F483:F484">
    <cfRule type="cellIs" dxfId="271" priority="531" operator="lessThan">
      <formula>0</formula>
    </cfRule>
    <cfRule type="cellIs" dxfId="270" priority="532" operator="greaterThan">
      <formula>0</formula>
    </cfRule>
  </conditionalFormatting>
  <conditionalFormatting sqref="F487">
    <cfRule type="cellIs" dxfId="269" priority="527" operator="lessThan">
      <formula>0</formula>
    </cfRule>
    <cfRule type="cellIs" dxfId="268" priority="528" operator="greaterThan">
      <formula>0</formula>
    </cfRule>
  </conditionalFormatting>
  <conditionalFormatting sqref="F489:F493">
    <cfRule type="cellIs" dxfId="267" priority="513" operator="lessThan">
      <formula>0</formula>
    </cfRule>
    <cfRule type="cellIs" dxfId="266" priority="514" operator="greaterThan">
      <formula>0</formula>
    </cfRule>
  </conditionalFormatting>
  <conditionalFormatting sqref="F496:F498">
    <cfRule type="cellIs" dxfId="265" priority="505" operator="lessThan">
      <formula>0</formula>
    </cfRule>
    <cfRule type="cellIs" dxfId="264" priority="506" operator="greaterThan">
      <formula>0</formula>
    </cfRule>
  </conditionalFormatting>
  <conditionalFormatting sqref="F500:F504">
    <cfRule type="cellIs" dxfId="263" priority="491" operator="lessThan">
      <formula>0</formula>
    </cfRule>
    <cfRule type="cellIs" dxfId="262" priority="492" operator="greaterThan">
      <formula>0</formula>
    </cfRule>
  </conditionalFormatting>
  <conditionalFormatting sqref="F507:F510">
    <cfRule type="cellIs" dxfId="261" priority="479" operator="lessThan">
      <formula>0</formula>
    </cfRule>
    <cfRule type="cellIs" dxfId="260" priority="480" operator="greaterThan">
      <formula>0</formula>
    </cfRule>
  </conditionalFormatting>
  <conditionalFormatting sqref="F513:F514">
    <cfRule type="cellIs" dxfId="259" priority="471" operator="lessThan">
      <formula>0</formula>
    </cfRule>
    <cfRule type="cellIs" dxfId="258" priority="472" operator="greaterThan">
      <formula>0</formula>
    </cfRule>
  </conditionalFormatting>
  <conditionalFormatting sqref="F516:F525">
    <cfRule type="cellIs" dxfId="257" priority="449" operator="lessThan">
      <formula>0</formula>
    </cfRule>
    <cfRule type="cellIs" dxfId="256" priority="450" operator="greaterThan">
      <formula>0</formula>
    </cfRule>
  </conditionalFormatting>
  <conditionalFormatting sqref="F527">
    <cfRule type="cellIs" dxfId="255" priority="447" operator="lessThan">
      <formula>0</formula>
    </cfRule>
    <cfRule type="cellIs" dxfId="254" priority="448" operator="greaterThan">
      <formula>0</formula>
    </cfRule>
  </conditionalFormatting>
  <conditionalFormatting sqref="F529:F534">
    <cfRule type="cellIs" dxfId="253" priority="433" operator="lessThan">
      <formula>0</formula>
    </cfRule>
    <cfRule type="cellIs" dxfId="252" priority="434" operator="greaterThan">
      <formula>0</formula>
    </cfRule>
  </conditionalFormatting>
  <conditionalFormatting sqref="F536:F550">
    <cfRule type="cellIs" dxfId="251" priority="397" operator="lessThan">
      <formula>0</formula>
    </cfRule>
    <cfRule type="cellIs" dxfId="250" priority="398" operator="greaterThan">
      <formula>0</formula>
    </cfRule>
  </conditionalFormatting>
  <conditionalFormatting sqref="F552">
    <cfRule type="cellIs" dxfId="249" priority="395" operator="lessThan">
      <formula>0</formula>
    </cfRule>
    <cfRule type="cellIs" dxfId="248" priority="396" operator="greaterThan">
      <formula>0</formula>
    </cfRule>
  </conditionalFormatting>
  <conditionalFormatting sqref="F554:F556">
    <cfRule type="cellIs" dxfId="247" priority="111" operator="lessThan">
      <formula>0</formula>
    </cfRule>
    <cfRule type="cellIs" dxfId="246" priority="112" operator="greaterThan">
      <formula>0</formula>
    </cfRule>
  </conditionalFormatting>
  <conditionalFormatting sqref="F558:F560">
    <cfRule type="cellIs" dxfId="245" priority="379" operator="lessThan">
      <formula>0</formula>
    </cfRule>
    <cfRule type="cellIs" dxfId="244" priority="380" operator="greaterThan">
      <formula>0</formula>
    </cfRule>
  </conditionalFormatting>
  <conditionalFormatting sqref="F562">
    <cfRule type="cellIs" dxfId="243" priority="375" operator="lessThan">
      <formula>0</formula>
    </cfRule>
    <cfRule type="cellIs" dxfId="242" priority="376" operator="greaterThan">
      <formula>0</formula>
    </cfRule>
  </conditionalFormatting>
  <conditionalFormatting sqref="F565">
    <cfRule type="cellIs" dxfId="241" priority="371" operator="lessThan">
      <formula>0</formula>
    </cfRule>
    <cfRule type="cellIs" dxfId="240" priority="372" operator="greaterThan">
      <formula>0</formula>
    </cfRule>
  </conditionalFormatting>
  <conditionalFormatting sqref="F568">
    <cfRule type="cellIs" dxfId="239" priority="367" operator="lessThan">
      <formula>0</formula>
    </cfRule>
    <cfRule type="cellIs" dxfId="238" priority="368" operator="greaterThan">
      <formula>0</formula>
    </cfRule>
  </conditionalFormatting>
  <conditionalFormatting sqref="F570:F571">
    <cfRule type="cellIs" dxfId="237" priority="361" operator="lessThan">
      <formula>0</formula>
    </cfRule>
    <cfRule type="cellIs" dxfId="236" priority="362" operator="greaterThan">
      <formula>0</formula>
    </cfRule>
  </conditionalFormatting>
  <conditionalFormatting sqref="F573:F579">
    <cfRule type="cellIs" dxfId="235" priority="343" operator="lessThan">
      <formula>0</formula>
    </cfRule>
    <cfRule type="cellIs" dxfId="234" priority="344" operator="greaterThan">
      <formula>0</formula>
    </cfRule>
  </conditionalFormatting>
  <conditionalFormatting sqref="F581:F592 F594 F596 F598 F600 F602 F604 F606 F608 F610 F612 F614 F616 F618 F620 F622 F624 F626 F628 F630 F632 F634 F636 F638 F640 F642 F644 F646 F648 F650 F652 F654 F656 F658 F660 F662 F664 F666">
    <cfRule type="cellIs" dxfId="233" priority="297" operator="lessThan">
      <formula>0</formula>
    </cfRule>
    <cfRule type="cellIs" dxfId="232" priority="298" operator="greaterThan">
      <formula>0</formula>
    </cfRule>
  </conditionalFormatting>
  <conditionalFormatting sqref="F668 F670 F672 F674 F676 F678 F680 F682">
    <cfRule type="cellIs" dxfId="231" priority="299" operator="lessThan">
      <formula>0</formula>
    </cfRule>
    <cfRule type="cellIs" dxfId="230" priority="300" operator="greaterThan">
      <formula>0</formula>
    </cfRule>
  </conditionalFormatting>
  <conditionalFormatting sqref="F684:F715">
    <cfRule type="cellIs" dxfId="229" priority="233" operator="lessThan">
      <formula>0</formula>
    </cfRule>
    <cfRule type="cellIs" dxfId="228" priority="234" operator="greaterThan">
      <formula>0</formula>
    </cfRule>
  </conditionalFormatting>
  <conditionalFormatting sqref="F717:F722">
    <cfRule type="cellIs" dxfId="227" priority="219" operator="lessThan">
      <formula>0</formula>
    </cfRule>
    <cfRule type="cellIs" dxfId="226" priority="220" operator="greaterThan">
      <formula>0</formula>
    </cfRule>
  </conditionalFormatting>
  <conditionalFormatting sqref="F724:F758">
    <cfRule type="cellIs" dxfId="225" priority="175" operator="lessThan">
      <formula>0</formula>
    </cfRule>
    <cfRule type="cellIs" dxfId="224" priority="176" operator="greaterThan">
      <formula>0</formula>
    </cfRule>
  </conditionalFormatting>
  <conditionalFormatting sqref="F760">
    <cfRule type="cellIs" dxfId="223" priority="171" operator="lessThan">
      <formula>0</formula>
    </cfRule>
    <cfRule type="cellIs" dxfId="222" priority="172" operator="greaterThan">
      <formula>0</formula>
    </cfRule>
  </conditionalFormatting>
  <conditionalFormatting sqref="F762">
    <cfRule type="cellIs" dxfId="221" priority="167" operator="lessThan">
      <formula>0</formula>
    </cfRule>
    <cfRule type="cellIs" dxfId="220" priority="168" operator="greaterThan">
      <formula>0</formula>
    </cfRule>
  </conditionalFormatting>
  <conditionalFormatting sqref="F764">
    <cfRule type="cellIs" dxfId="219" priority="161" operator="lessThan">
      <formula>0</formula>
    </cfRule>
    <cfRule type="cellIs" dxfId="218" priority="162" operator="greaterThan">
      <formula>0</formula>
    </cfRule>
  </conditionalFormatting>
  <conditionalFormatting sqref="F766:F785">
    <cfRule type="cellIs" dxfId="217" priority="109" operator="lessThan">
      <formula>0</formula>
    </cfRule>
    <cfRule type="cellIs" dxfId="216" priority="110" operator="greaterThan">
      <formula>0</formula>
    </cfRule>
  </conditionalFormatting>
  <conditionalFormatting sqref="F787">
    <cfRule type="cellIs" dxfId="215" priority="145" operator="lessThan">
      <formula>0</formula>
    </cfRule>
    <cfRule type="cellIs" dxfId="214" priority="146" operator="greaterThan">
      <formula>0</formula>
    </cfRule>
  </conditionalFormatting>
  <conditionalFormatting sqref="F789:F821">
    <cfRule type="cellIs" dxfId="213" priority="133" operator="lessThan">
      <formula>0</formula>
    </cfRule>
    <cfRule type="cellIs" dxfId="212" priority="134" operator="greaterThan">
      <formula>0</formula>
    </cfRule>
  </conditionalFormatting>
  <conditionalFormatting sqref="F824:F830">
    <cfRule type="cellIs" dxfId="211" priority="131" operator="lessThan">
      <formula>0</formula>
    </cfRule>
    <cfRule type="cellIs" dxfId="210" priority="132" operator="greaterThan">
      <formula>0</formula>
    </cfRule>
  </conditionalFormatting>
  <conditionalFormatting sqref="F833:F836">
    <cfRule type="cellIs" dxfId="209" priority="129" operator="lessThan">
      <formula>0</formula>
    </cfRule>
    <cfRule type="cellIs" dxfId="208" priority="130" operator="greaterThan">
      <formula>0</formula>
    </cfRule>
  </conditionalFormatting>
  <conditionalFormatting sqref="F838:F877 F879:F897">
    <cfRule type="cellIs" dxfId="207" priority="123" operator="lessThan">
      <formula>0</formula>
    </cfRule>
    <cfRule type="cellIs" dxfId="206" priority="124" operator="greaterThan">
      <formula>0</formula>
    </cfRule>
  </conditionalFormatting>
  <conditionalFormatting sqref="F899:F903">
    <cfRule type="cellIs" dxfId="205" priority="119" operator="lessThan">
      <formula>0</formula>
    </cfRule>
    <cfRule type="cellIs" dxfId="204" priority="120" operator="greaterThan">
      <formula>0</formula>
    </cfRule>
  </conditionalFormatting>
  <conditionalFormatting sqref="F906:F914">
    <cfRule type="cellIs" dxfId="203" priority="117" operator="lessThan">
      <formula>0</formula>
    </cfRule>
    <cfRule type="cellIs" dxfId="202" priority="118" operator="greaterThan">
      <formula>0</formula>
    </cfRule>
  </conditionalFormatting>
  <conditionalFormatting sqref="F916:F933">
    <cfRule type="cellIs" dxfId="201" priority="113" operator="lessThan">
      <formula>0</formula>
    </cfRule>
    <cfRule type="cellIs" dxfId="200" priority="114" operator="greaterThan">
      <formula>0</formula>
    </cfRule>
  </conditionalFormatting>
  <conditionalFormatting sqref="F936:F962 F964:F966 F968:F981 F983:F984 F987:F1009 F1011:F1013 F1015:F1081 F1083 F1121:F1134 F1136 F1138:F1168 F1171:F1288 F1290 F1292:F1295 F1298:F1310 F1312 F1315:F1326 F1328:F1334 F1336:F1341 F1457:F1470 F1473:F1476 F1479:F1499 F1502:F1516 F1518:F1544">
    <cfRule type="cellIs" dxfId="199" priority="121" operator="lessThan">
      <formula>0</formula>
    </cfRule>
    <cfRule type="cellIs" dxfId="198" priority="122" operator="greaterThan">
      <formula>0</formula>
    </cfRule>
  </conditionalFormatting>
  <conditionalFormatting sqref="F1085:F1119">
    <cfRule type="cellIs" dxfId="197" priority="107" operator="lessThan">
      <formula>0</formula>
    </cfRule>
    <cfRule type="cellIs" dxfId="196" priority="108" operator="greaterThan">
      <formula>0</formula>
    </cfRule>
  </conditionalFormatting>
  <conditionalFormatting sqref="F1345:F1387">
    <cfRule type="cellIs" dxfId="195" priority="87" operator="lessThan">
      <formula>0</formula>
    </cfRule>
    <cfRule type="cellIs" dxfId="194" priority="88" operator="greaterThan">
      <formula>0</formula>
    </cfRule>
  </conditionalFormatting>
  <conditionalFormatting sqref="F1390:F1455">
    <cfRule type="cellIs" dxfId="193" priority="103" operator="lessThan">
      <formula>0</formula>
    </cfRule>
    <cfRule type="cellIs" dxfId="192" priority="104" operator="greaterThan">
      <formula>0</formula>
    </cfRule>
  </conditionalFormatting>
  <conditionalFormatting sqref="F1546:F1648">
    <cfRule type="cellIs" dxfId="191" priority="97" operator="lessThan">
      <formula>0</formula>
    </cfRule>
    <cfRule type="cellIs" dxfId="190" priority="98" operator="greaterThan">
      <formula>0</formula>
    </cfRule>
  </conditionalFormatting>
  <conditionalFormatting sqref="F1650">
    <cfRule type="cellIs" dxfId="189" priority="93" operator="lessThan">
      <formula>0</formula>
    </cfRule>
    <cfRule type="cellIs" dxfId="188" priority="94" operator="greaterThan">
      <formula>0</formula>
    </cfRule>
  </conditionalFormatting>
  <conditionalFormatting sqref="F1653:F1670">
    <cfRule type="cellIs" dxfId="187" priority="91" operator="lessThan">
      <formula>0</formula>
    </cfRule>
    <cfRule type="cellIs" dxfId="186" priority="92" operator="greaterThan">
      <formula>0</formula>
    </cfRule>
  </conditionalFormatting>
  <conditionalFormatting sqref="F1673:F1676 F1678:F1705 F1707:F1786 F1788:F1797 F1799:F1938 F1940:F1989 F2025:F2029 F2031 F2033:F2066 F2068">
    <cfRule type="cellIs" dxfId="185" priority="99" operator="lessThan">
      <formula>0</formula>
    </cfRule>
    <cfRule type="cellIs" dxfId="184" priority="100" operator="greaterThan">
      <formula>0</formula>
    </cfRule>
  </conditionalFormatting>
  <conditionalFormatting sqref="F1991:F2023">
    <cfRule type="cellIs" dxfId="183" priority="89" operator="lessThan">
      <formula>0</formula>
    </cfRule>
    <cfRule type="cellIs" dxfId="182" priority="90" operator="greaterThan">
      <formula>0</formula>
    </cfRule>
  </conditionalFormatting>
  <conditionalFormatting sqref="F2070:F2098">
    <cfRule type="cellIs" dxfId="181" priority="83" operator="lessThan">
      <formula>0</formula>
    </cfRule>
    <cfRule type="cellIs" dxfId="180" priority="84" operator="greaterThan">
      <formula>0</formula>
    </cfRule>
  </conditionalFormatting>
  <conditionalFormatting sqref="F2100:F2154">
    <cfRule type="cellIs" dxfId="179" priority="79" operator="lessThan">
      <formula>0</formula>
    </cfRule>
    <cfRule type="cellIs" dxfId="178" priority="80" operator="greaterThan">
      <formula>0</formula>
    </cfRule>
  </conditionalFormatting>
  <conditionalFormatting sqref="F2157:F2162 F2164:F2173 F2175 F2177 F2181 F2184:F2191 F2193 F2198 F2200:F2205 F2208:F2209 F2211:F2235 F2237:F2254 F2256:F2259 F2261 F2264:F2273 F2275:F2277 F2280:F2282 F2284:F2295 F2298:F2299 F2301:F2308 F2311:F2317 F2320 F2323 F2326 F2328:F2331 F2333 F2335 F2340:F2344 F2349:F2350 F2352:F2353 F2355 F2358:F2363 F2365:F2369 F2376:F2378 F2380 F2387:F2395 F2397 F2399:F2401 F2425:F2428 F2431 F2433 F2435 F2437 F2472:F2475 F2477 F2480 F2482:F2484 F2499 F2501 F2503 F2505 F2507:F2509 F2519:F2521 F2523:F2526 F2551:F2553 F2556:F2564 F2566:F2580 F2582:F2583 F2585:F2592 F2594:F2597 F2601:F2618">
    <cfRule type="cellIs" dxfId="177" priority="85" operator="lessThan">
      <formula>0</formula>
    </cfRule>
    <cfRule type="cellIs" dxfId="176" priority="86" operator="greaterThan">
      <formula>0</formula>
    </cfRule>
  </conditionalFormatting>
  <conditionalFormatting sqref="F2195">
    <cfRule type="cellIs" dxfId="175" priority="77" operator="lessThan">
      <formula>0</formula>
    </cfRule>
    <cfRule type="cellIs" dxfId="174" priority="78" operator="greaterThan">
      <formula>0</formula>
    </cfRule>
  </conditionalFormatting>
  <conditionalFormatting sqref="F2337">
    <cfRule type="cellIs" dxfId="173" priority="75" operator="lessThan">
      <formula>0</formula>
    </cfRule>
    <cfRule type="cellIs" dxfId="172" priority="76" operator="greaterThan">
      <formula>0</formula>
    </cfRule>
  </conditionalFormatting>
  <conditionalFormatting sqref="F2346">
    <cfRule type="cellIs" dxfId="171" priority="73" operator="lessThan">
      <formula>0</formula>
    </cfRule>
    <cfRule type="cellIs" dxfId="170" priority="74" operator="greaterThan">
      <formula>0</formula>
    </cfRule>
  </conditionalFormatting>
  <conditionalFormatting sqref="F2372 F2374">
    <cfRule type="cellIs" dxfId="169" priority="71" operator="lessThan">
      <formula>0</formula>
    </cfRule>
    <cfRule type="cellIs" dxfId="168" priority="72" operator="greaterThan">
      <formula>0</formula>
    </cfRule>
  </conditionalFormatting>
  <conditionalFormatting sqref="F2383 F2385">
    <cfRule type="cellIs" dxfId="167" priority="69" operator="lessThan">
      <formula>0</formula>
    </cfRule>
    <cfRule type="cellIs" dxfId="166" priority="70" operator="greaterThan">
      <formula>0</formula>
    </cfRule>
  </conditionalFormatting>
  <conditionalFormatting sqref="F2404 F2406">
    <cfRule type="cellIs" dxfId="165" priority="67" operator="lessThan">
      <formula>0</formula>
    </cfRule>
    <cfRule type="cellIs" dxfId="164" priority="68" operator="greaterThan">
      <formula>0</formula>
    </cfRule>
  </conditionalFormatting>
  <conditionalFormatting sqref="F2408:F2409">
    <cfRule type="cellIs" dxfId="163" priority="65" operator="lessThan">
      <formula>0</formula>
    </cfRule>
    <cfRule type="cellIs" dxfId="162" priority="66" operator="greaterThan">
      <formula>0</formula>
    </cfRule>
  </conditionalFormatting>
  <conditionalFormatting sqref="F2411">
    <cfRule type="cellIs" dxfId="161" priority="63" operator="lessThan">
      <formula>0</formula>
    </cfRule>
    <cfRule type="cellIs" dxfId="160" priority="64" operator="greaterThan">
      <formula>0</formula>
    </cfRule>
  </conditionalFormatting>
  <conditionalFormatting sqref="F2414">
    <cfRule type="cellIs" dxfId="159" priority="61" operator="lessThan">
      <formula>0</formula>
    </cfRule>
    <cfRule type="cellIs" dxfId="158" priority="62" operator="greaterThan">
      <formula>0</formula>
    </cfRule>
  </conditionalFormatting>
  <conditionalFormatting sqref="F2416">
    <cfRule type="cellIs" dxfId="157" priority="59" operator="lessThan">
      <formula>0</formula>
    </cfRule>
    <cfRule type="cellIs" dxfId="156" priority="60" operator="greaterThan">
      <formula>0</formula>
    </cfRule>
  </conditionalFormatting>
  <conditionalFormatting sqref="F2419">
    <cfRule type="cellIs" dxfId="155" priority="57" operator="lessThan">
      <formula>0</formula>
    </cfRule>
    <cfRule type="cellIs" dxfId="154" priority="58" operator="greaterThan">
      <formula>0</formula>
    </cfRule>
  </conditionalFormatting>
  <conditionalFormatting sqref="F2422:F2423">
    <cfRule type="cellIs" dxfId="153" priority="55" operator="lessThan">
      <formula>0</formula>
    </cfRule>
    <cfRule type="cellIs" dxfId="152" priority="56" operator="greaterThan">
      <formula>0</formula>
    </cfRule>
  </conditionalFormatting>
  <conditionalFormatting sqref="F2441:F2442">
    <cfRule type="cellIs" dxfId="151" priority="53" operator="lessThan">
      <formula>0</formula>
    </cfRule>
    <cfRule type="cellIs" dxfId="150" priority="54" operator="greaterThan">
      <formula>0</formula>
    </cfRule>
  </conditionalFormatting>
  <conditionalFormatting sqref="F2445:F2446">
    <cfRule type="cellIs" dxfId="149" priority="51" operator="lessThan">
      <formula>0</formula>
    </cfRule>
    <cfRule type="cellIs" dxfId="148" priority="52" operator="greaterThan">
      <formula>0</formula>
    </cfRule>
  </conditionalFormatting>
  <conditionalFormatting sqref="F2448:F2452">
    <cfRule type="cellIs" dxfId="147" priority="49" operator="lessThan">
      <formula>0</formula>
    </cfRule>
    <cfRule type="cellIs" dxfId="146" priority="50" operator="greaterThan">
      <formula>0</formula>
    </cfRule>
  </conditionalFormatting>
  <conditionalFormatting sqref="F2454">
    <cfRule type="cellIs" dxfId="145" priority="47" operator="lessThan">
      <formula>0</formula>
    </cfRule>
    <cfRule type="cellIs" dxfId="144" priority="48" operator="greaterThan">
      <formula>0</formula>
    </cfRule>
  </conditionalFormatting>
  <conditionalFormatting sqref="F2457:F2458 F2461 F2463:F2465">
    <cfRule type="cellIs" dxfId="143" priority="45" operator="lessThan">
      <formula>0</formula>
    </cfRule>
    <cfRule type="cellIs" dxfId="142" priority="46" operator="greaterThan">
      <formula>0</formula>
    </cfRule>
  </conditionalFormatting>
  <conditionalFormatting sqref="F2467:F2470">
    <cfRule type="cellIs" dxfId="141" priority="9" operator="lessThan">
      <formula>0</formula>
    </cfRule>
    <cfRule type="cellIs" dxfId="140" priority="10" operator="greaterThan">
      <formula>0</formula>
    </cfRule>
  </conditionalFormatting>
  <conditionalFormatting sqref="F2486:F2489">
    <cfRule type="cellIs" dxfId="139" priority="43" operator="lessThan">
      <formula>0</formula>
    </cfRule>
    <cfRule type="cellIs" dxfId="138" priority="44" operator="greaterThan">
      <formula>0</formula>
    </cfRule>
  </conditionalFormatting>
  <conditionalFormatting sqref="F2491">
    <cfRule type="cellIs" dxfId="137" priority="41" operator="lessThan">
      <formula>0</formula>
    </cfRule>
    <cfRule type="cellIs" dxfId="136" priority="42" operator="greaterThan">
      <formula>0</formula>
    </cfRule>
  </conditionalFormatting>
  <conditionalFormatting sqref="F2494">
    <cfRule type="cellIs" dxfId="135" priority="39" operator="lessThan">
      <formula>0</formula>
    </cfRule>
    <cfRule type="cellIs" dxfId="134" priority="40" operator="greaterThan">
      <formula>0</formula>
    </cfRule>
  </conditionalFormatting>
  <conditionalFormatting sqref="F2496">
    <cfRule type="cellIs" dxfId="133" priority="37" operator="lessThan">
      <formula>0</formula>
    </cfRule>
    <cfRule type="cellIs" dxfId="132" priority="38" operator="greaterThan">
      <formula>0</formula>
    </cfRule>
  </conditionalFormatting>
  <conditionalFormatting sqref="F2511">
    <cfRule type="cellIs" dxfId="131" priority="35" operator="lessThan">
      <formula>0</formula>
    </cfRule>
    <cfRule type="cellIs" dxfId="130" priority="36" operator="greaterThan">
      <formula>0</formula>
    </cfRule>
  </conditionalFormatting>
  <conditionalFormatting sqref="F2514:F2516">
    <cfRule type="cellIs" dxfId="129" priority="33" operator="lessThan">
      <formula>0</formula>
    </cfRule>
    <cfRule type="cellIs" dxfId="128" priority="34" operator="greaterThan">
      <formula>0</formula>
    </cfRule>
  </conditionalFormatting>
  <conditionalFormatting sqref="F2528:F2532 F2534 F2537">
    <cfRule type="cellIs" dxfId="127" priority="31" operator="lessThan">
      <formula>0</formula>
    </cfRule>
    <cfRule type="cellIs" dxfId="126" priority="32" operator="greaterThan">
      <formula>0</formula>
    </cfRule>
  </conditionalFormatting>
  <conditionalFormatting sqref="F2541:F2543">
    <cfRule type="cellIs" dxfId="125" priority="29" operator="lessThan">
      <formula>0</formula>
    </cfRule>
    <cfRule type="cellIs" dxfId="124" priority="30" operator="greaterThan">
      <formula>0</formula>
    </cfRule>
  </conditionalFormatting>
  <conditionalFormatting sqref="F2546">
    <cfRule type="cellIs" dxfId="123" priority="27" operator="lessThan">
      <formula>0</formula>
    </cfRule>
    <cfRule type="cellIs" dxfId="122" priority="28" operator="greaterThan">
      <formula>0</formula>
    </cfRule>
  </conditionalFormatting>
  <conditionalFormatting sqref="F2548">
    <cfRule type="cellIs" dxfId="121" priority="25" operator="lessThan">
      <formula>0</formula>
    </cfRule>
    <cfRule type="cellIs" dxfId="120" priority="26" operator="greaterThan">
      <formula>0</formula>
    </cfRule>
  </conditionalFormatting>
  <conditionalFormatting sqref="F2620:F2640">
    <cfRule type="cellIs" dxfId="119" priority="21" operator="lessThan">
      <formula>0</formula>
    </cfRule>
    <cfRule type="cellIs" dxfId="118" priority="22" operator="greaterThan">
      <formula>0</formula>
    </cfRule>
  </conditionalFormatting>
  <conditionalFormatting sqref="F2642">
    <cfRule type="cellIs" dxfId="117" priority="19" operator="lessThan">
      <formula>0</formula>
    </cfRule>
    <cfRule type="cellIs" dxfId="116" priority="20" operator="greaterThan">
      <formula>0</formula>
    </cfRule>
  </conditionalFormatting>
  <conditionalFormatting sqref="F2644:F2646">
    <cfRule type="cellIs" dxfId="115" priority="17" operator="lessThan">
      <formula>0</formula>
    </cfRule>
    <cfRule type="cellIs" dxfId="114" priority="18" operator="greaterThan">
      <formula>0</formula>
    </cfRule>
  </conditionalFormatting>
  <conditionalFormatting sqref="F2648:F2656">
    <cfRule type="cellIs" dxfId="113" priority="15" operator="lessThan">
      <formula>0</formula>
    </cfRule>
    <cfRule type="cellIs" dxfId="112" priority="16" operator="greaterThan">
      <formula>0</formula>
    </cfRule>
  </conditionalFormatting>
  <conditionalFormatting sqref="F2658:F2659">
    <cfRule type="cellIs" dxfId="111" priority="13" operator="lessThan">
      <formula>0</formula>
    </cfRule>
    <cfRule type="cellIs" dxfId="110" priority="14" operator="greaterThan">
      <formula>0</formula>
    </cfRule>
  </conditionalFormatting>
  <conditionalFormatting sqref="F2661:F2685">
    <cfRule type="cellIs" dxfId="109" priority="11" operator="lessThan">
      <formula>0</formula>
    </cfRule>
    <cfRule type="cellIs" dxfId="108" priority="12" operator="greaterThan">
      <formula>0</formula>
    </cfRule>
  </conditionalFormatting>
  <conditionalFormatting sqref="F2687:F2690 F2692:F2695">
    <cfRule type="cellIs" dxfId="107" priority="7" operator="lessThan">
      <formula>0</formula>
    </cfRule>
    <cfRule type="cellIs" dxfId="106" priority="8" operator="greaterThan">
      <formula>0</formula>
    </cfRule>
  </conditionalFormatting>
  <conditionalFormatting sqref="F2698:F2728">
    <cfRule type="cellIs" dxfId="105" priority="5" operator="lessThan">
      <formula>0</formula>
    </cfRule>
    <cfRule type="cellIs" dxfId="104" priority="6" operator="greaterThan">
      <formula>0</formula>
    </cfRule>
  </conditionalFormatting>
  <conditionalFormatting sqref="F2730:F2736">
    <cfRule type="cellIs" dxfId="103" priority="3" operator="lessThan">
      <formula>0</formula>
    </cfRule>
    <cfRule type="cellIs" dxfId="102" priority="4" operator="greaterThan">
      <formula>0</formula>
    </cfRule>
  </conditionalFormatting>
  <conditionalFormatting sqref="F2738:F2743 F2745 F2747:F2754 F2757 F2759 F2763:F2821 F2824:F2827 F2829:F2856 F2974:F3287">
    <cfRule type="cellIs" dxfId="101" priority="23" operator="lessThan">
      <formula>0</formula>
    </cfRule>
    <cfRule type="cellIs" dxfId="100" priority="24" operator="greaterThan">
      <formula>0</formula>
    </cfRule>
  </conditionalFormatting>
  <conditionalFormatting sqref="F2858:F2971">
    <cfRule type="cellIs" dxfId="99" priority="1" operator="lessThan">
      <formula>0</formula>
    </cfRule>
    <cfRule type="cellIs" dxfId="98" priority="2" operator="greaterThan">
      <formula>0</formula>
    </cfRule>
  </conditionalFormatting>
  <hyperlinks>
    <hyperlink ref="M1300" r:id="rId1" xr:uid="{51B7ADC1-A557-4170-8F81-38D8D10FD016}"/>
    <hyperlink ref="M1295" r:id="rId2" xr:uid="{078C7185-78D8-4611-BA22-388BEEF060DA}"/>
    <hyperlink ref="M1290" r:id="rId3" xr:uid="{496BB985-A1A8-4F41-A05F-79D896A47E96}"/>
    <hyperlink ref="M1288" r:id="rId4" xr:uid="{75322E4D-884F-4C0B-A6AA-B4892794F665}"/>
    <hyperlink ref="M1168" r:id="rId5" xr:uid="{0B3DF80D-25DB-43BC-B106-6D3A6AD4F7D3}"/>
    <hyperlink ref="M1147" r:id="rId6" xr:uid="{C18E78BF-B1DE-4D01-9920-31B3DAC32AA3}"/>
    <hyperlink ref="M1134" r:id="rId7" xr:uid="{574A0642-4DF7-4168-89EF-53F0FDA20CBA}"/>
    <hyperlink ref="M1119" r:id="rId8" xr:uid="{4D8BF606-3786-4887-911D-B1540ECB7DF4}"/>
    <hyperlink ref="M1083" r:id="rId9" xr:uid="{9C5B6CB8-256F-44CB-91BC-6C050CFB9EF6}"/>
    <hyperlink ref="M1081" r:id="rId10" xr:uid="{3B4C43DD-0192-48E6-9C37-50DB1CC3F083}"/>
    <hyperlink ref="M1013" r:id="rId11" xr:uid="{45F8C0EB-51AC-4B2D-98AF-D4CC796E1C34}"/>
    <hyperlink ref="M984" r:id="rId12" xr:uid="{A0BF7BF1-BCFD-4985-92CB-8A4146903ADE}"/>
    <hyperlink ref="M981" r:id="rId13" xr:uid="{5470CD73-9873-47AD-AB5D-DCE477E197CF}"/>
    <hyperlink ref="M962" r:id="rId14" xr:uid="{CA46B804-5824-4657-8BBA-F66858C77698}"/>
    <hyperlink ref="M933" r:id="rId15" xr:uid="{A8918D69-99F1-4041-9E4F-3AA9E10AF8FC}"/>
    <hyperlink ref="M802" r:id="rId16" xr:uid="{3352BAB6-AF88-45E0-B336-E1BEFCAF77D7}"/>
    <hyperlink ref="M914" r:id="rId17" xr:uid="{A0B2FFEE-FD98-4C16-855F-F301AF53F310}"/>
    <hyperlink ref="M903" r:id="rId18" xr:uid="{48892912-B875-45E5-B817-FEAFF38DAAD8}"/>
    <hyperlink ref="M897" r:id="rId19" xr:uid="{85A5FD9C-BC61-4322-8807-DC97BF58F1C3}"/>
    <hyperlink ref="M877" r:id="rId20" xr:uid="{6315FD2D-9CBE-48D6-9664-DF81D05BA83A}"/>
    <hyperlink ref="M836" r:id="rId21" xr:uid="{885B7901-186C-485F-977C-3A0018806CD2}"/>
    <hyperlink ref="M830" r:id="rId22" xr:uid="{B66046FF-2AF8-4145-B3BC-745D12AE8B21}"/>
    <hyperlink ref="M821" r:id="rId23" xr:uid="{FB5A9458-90E7-4F25-851E-135ACA64ABF9}"/>
    <hyperlink ref="M787" r:id="rId24" xr:uid="{711E9B96-2829-4C66-8CEB-5A54A00709DF}"/>
    <hyperlink ref="M785" r:id="rId25" xr:uid="{E4F9713F-627C-4E76-82AC-A28EBDC2324B}"/>
    <hyperlink ref="M762" r:id="rId26" xr:uid="{3F430777-D1CF-4D3A-B6B3-7B26382CD623}"/>
    <hyperlink ref="M758" r:id="rId27" xr:uid="{0B81D26C-79A8-423F-9368-CA9FA9AE1D0A}"/>
    <hyperlink ref="M715" r:id="rId28" xr:uid="{E135F9B9-3257-4690-A961-D590033F204E}"/>
    <hyperlink ref="M704" r:id="rId29" xr:uid="{DEC196B3-C9C6-4A17-BC3B-30CA982C0255}"/>
    <hyperlink ref="M579" r:id="rId30" xr:uid="{F17098B8-6C36-43FB-9F8E-369165A099C8}"/>
    <hyperlink ref="M571" r:id="rId31" xr:uid="{1938B6E8-500C-4C72-8417-EF3FF77893F9}"/>
    <hyperlink ref="M568" r:id="rId32" xr:uid="{4910AD44-9B29-4375-9C16-024ADB769B7E}"/>
    <hyperlink ref="M565" r:id="rId33" xr:uid="{88A2BFF3-7B0A-40C6-BA5F-7D637A326282}"/>
    <hyperlink ref="M562" r:id="rId34" xr:uid="{06ACFCBE-37AE-4E80-B984-B88FDDF1B3F2}"/>
    <hyperlink ref="M560" r:id="rId35" xr:uid="{6D200DDC-214F-483E-AEDF-5D7A5F9C15B2}"/>
    <hyperlink ref="M556" r:id="rId36" xr:uid="{A89E69F1-5164-42EF-ACE3-E78160380D1D}"/>
    <hyperlink ref="M552" r:id="rId37" xr:uid="{95787A4C-A2FA-4962-BC96-1904EB1FB109}"/>
    <hyperlink ref="M550" r:id="rId38" xr:uid="{6C9578B1-55F5-49BD-98D4-1F8BF8F4ACE2}"/>
    <hyperlink ref="M534" r:id="rId39" xr:uid="{EE23A060-B3CB-4B0C-BBC2-29CDF2A832ED}"/>
    <hyperlink ref="M527" r:id="rId40" xr:uid="{552BB4B5-DFFF-45CB-9AA0-CAC796880578}"/>
    <hyperlink ref="M525" r:id="rId41" xr:uid="{36535CE1-7CB9-4D69-9C53-972D32E55568}"/>
    <hyperlink ref="M514" r:id="rId42" xr:uid="{E136F7AA-07CE-4EA3-8249-F48E4331D0ED}"/>
    <hyperlink ref="M510" r:id="rId43" xr:uid="{524369B2-0C76-4E09-AEA8-382E84F746D4}"/>
    <hyperlink ref="M504" r:id="rId44" xr:uid="{75D9E2BB-460E-4D1F-95A8-A35FC768DA05}"/>
    <hyperlink ref="M498" r:id="rId45" xr:uid="{50A1EE0A-EF76-4207-A96B-83D018F33F1C}"/>
    <hyperlink ref="M493" r:id="rId46" xr:uid="{B7E15E9E-C668-498F-8F51-F60154715C12}"/>
    <hyperlink ref="M487" r:id="rId47" xr:uid="{446F1870-6E30-49DA-9E36-D234E9A7066B}"/>
    <hyperlink ref="M484" r:id="rId48" xr:uid="{C8A5FC24-72A3-410E-AF97-9854D669AC5E}"/>
    <hyperlink ref="M481" r:id="rId49" xr:uid="{257DC873-E4F5-4A74-9412-A74C329C6A56}"/>
    <hyperlink ref="M479" r:id="rId50" xr:uid="{BA82FBD8-BC7E-48DA-9DDB-F2649E2BD2EF}"/>
    <hyperlink ref="M476" r:id="rId51" xr:uid="{E4697437-C030-4FF8-B496-D8850ECDC1E2}"/>
    <hyperlink ref="M473" r:id="rId52" xr:uid="{F4F37823-1B98-456B-AE01-270B6721D3F9}"/>
    <hyperlink ref="M452" r:id="rId53" xr:uid="{BBDD284C-D47C-4D05-A11B-98CCD85E1329}"/>
    <hyperlink ref="M434" r:id="rId54" xr:uid="{050179DC-C297-49A8-87E0-46F2FB28D80F}"/>
    <hyperlink ref="M431" r:id="rId55" xr:uid="{117A0B69-1FC8-4CE5-B1CC-026219C09ED1}"/>
    <hyperlink ref="M427" r:id="rId56" xr:uid="{6089BEB9-B5D6-40BB-A5B0-2FBD42F90748}"/>
    <hyperlink ref="M424" r:id="rId57" xr:uid="{548DA6CD-356B-4F27-B17B-CB41CEE38B91}"/>
    <hyperlink ref="M420" r:id="rId58" xr:uid="{BDBA882D-44B9-4B02-BA78-3AB9E94D8F67}"/>
    <hyperlink ref="M418" r:id="rId59" xr:uid="{BB0025C1-1A9A-4200-83B6-418F28B9254D}"/>
    <hyperlink ref="M414" r:id="rId60" xr:uid="{FC5705E2-8AF1-4286-8602-EA91BCBED030}"/>
    <hyperlink ref="M410" r:id="rId61" xr:uid="{BD4AC43C-EFBD-46DE-BA6C-92401D703004}"/>
    <hyperlink ref="M407" r:id="rId62" xr:uid="{795350B6-4FDB-46FC-9834-682C4FF0090F}"/>
    <hyperlink ref="M405" r:id="rId63" xr:uid="{919B81E0-7EC1-4A2B-90E7-3BD3612C9FC9}"/>
    <hyperlink ref="M397" r:id="rId64" xr:uid="{26C349EA-9238-44E1-8467-AE92A0AAA328}"/>
    <hyperlink ref="M390" r:id="rId65" xr:uid="{DAFB5C34-1A1E-42CD-A17B-46B64BA7AE1E}"/>
    <hyperlink ref="M387" r:id="rId66" xr:uid="{553CBC37-2933-4A58-8F7F-A4B94E8C904F}"/>
    <hyperlink ref="M238" r:id="rId67" xr:uid="{B4A1538A-8294-435E-B793-02AC3F5D9A27}"/>
    <hyperlink ref="M378" r:id="rId68" xr:uid="{B712D32D-5CD2-46BB-87AD-039E33918DD1}"/>
    <hyperlink ref="M373" r:id="rId69" xr:uid="{6A200E03-6D0F-4C79-98A7-AD223571B895}"/>
    <hyperlink ref="M367" r:id="rId70" xr:uid="{CF5C0B79-CFC5-4342-AB35-86C5E86CCE05}"/>
    <hyperlink ref="M363" r:id="rId71" xr:uid="{80B72464-1157-4B7E-A505-0E876ACE8CCB}"/>
    <hyperlink ref="M360" r:id="rId72" xr:uid="{004DAA4B-D652-49EF-8193-5989EAB1847D}"/>
    <hyperlink ref="M336" r:id="rId73" xr:uid="{ABA664F6-AB07-40B2-A473-8AA178C0151C}"/>
    <hyperlink ref="M330" r:id="rId74" xr:uid="{7241D1D7-926A-4DD1-BFAC-1FAB700B3DAD}"/>
    <hyperlink ref="M318" r:id="rId75" xr:uid="{6B47A0A3-CE73-4993-B250-B4DD73349DEE}"/>
    <hyperlink ref="M313" r:id="rId76" xr:uid="{A8587F9D-5AFF-49B2-80D7-C812EC5F9C83}"/>
    <hyperlink ref="M311" r:id="rId77" xr:uid="{598A6678-A234-46AA-8F94-59760B1D385E}"/>
    <hyperlink ref="M309" r:id="rId78" xr:uid="{9340A800-45BE-41CC-87E8-9552AA5F58A5}"/>
    <hyperlink ref="M305" r:id="rId79" xr:uid="{E02AB296-1859-4025-8168-8552973A9C7A}"/>
    <hyperlink ref="M300" r:id="rId80" xr:uid="{E8E14EF8-8DCF-49FD-A110-0776EE82450E}"/>
    <hyperlink ref="M294" r:id="rId81" xr:uid="{530CAD1C-F90B-4C0C-B8D5-F2005BC60E3D}"/>
    <hyperlink ref="M290" r:id="rId82" xr:uid="{16B47A29-FD20-4269-88DE-81382245543B}"/>
    <hyperlink ref="M288" r:id="rId83" xr:uid="{5B0E7034-B88F-435A-AB09-12207F5E5ED8}"/>
    <hyperlink ref="M286" r:id="rId84" xr:uid="{B2FDC035-4EBD-4C38-BEEE-109494B06AA7}"/>
    <hyperlink ref="M284" r:id="rId85" xr:uid="{319D3280-BBFA-4E30-907A-25E3675D6E85}"/>
    <hyperlink ref="M282" r:id="rId86" xr:uid="{88444B64-561D-4B3A-A48C-87B39B1AC44E}"/>
    <hyperlink ref="M277" r:id="rId87" xr:uid="{3D9B312B-F2FC-46BE-962A-8C38DCF4F3B0}"/>
    <hyperlink ref="M275" r:id="rId88" xr:uid="{75DDD5AB-D262-46B3-BD33-DE8EE6E6EC53}"/>
    <hyperlink ref="M272" r:id="rId89" xr:uid="{1EEFB0A4-2282-40D6-A0CA-CF17F3D0ADD5}"/>
    <hyperlink ref="M269" r:id="rId90" xr:uid="{92E60710-D841-410B-B36D-238028862874}"/>
    <hyperlink ref="M266" r:id="rId91" xr:uid="{71217194-68E6-477F-BAE8-A823F2A585CF}"/>
    <hyperlink ref="M262" r:id="rId92" xr:uid="{3C4DF68B-DA00-4E27-96B4-475BA33EE771}"/>
    <hyperlink ref="M259" r:id="rId93" xr:uid="{8ADBA8A8-8A0F-448E-BA1C-D518F875CD02}"/>
    <hyperlink ref="M257" r:id="rId94" xr:uid="{B96D3580-4A36-4D8F-899F-B53751175289}"/>
    <hyperlink ref="M254" r:id="rId95" xr:uid="{26A3BDEA-9F8B-419F-82DE-71822F0106DC}"/>
    <hyperlink ref="M252" r:id="rId96" xr:uid="{7E06A948-1401-46D4-ABF5-695BCD3F9B01}"/>
    <hyperlink ref="M248" r:id="rId97" xr:uid="{60B92670-F7AA-4279-A86B-F18A390B7840}"/>
    <hyperlink ref="M245" r:id="rId98" xr:uid="{43A3A1AE-4DB9-4776-9B41-A430FFB82A74}"/>
    <hyperlink ref="M243" r:id="rId99" xr:uid="{3F089992-1930-4ED1-BC8F-F13DBC0A33F8}"/>
    <hyperlink ref="M240" r:id="rId100" xr:uid="{2EFE965D-315E-47FA-B23F-2EF40DD66440}"/>
    <hyperlink ref="M235" r:id="rId101" xr:uid="{EA061632-6F59-490D-B296-89D0792B388C}"/>
    <hyperlink ref="M233" r:id="rId102" xr:uid="{1650A5B1-A92C-4817-AD64-88963CAEB2AE}"/>
    <hyperlink ref="M230" r:id="rId103" xr:uid="{BA1A3057-8379-4B51-8271-37004FFE1429}"/>
    <hyperlink ref="M228" r:id="rId104" xr:uid="{1A91A4D0-FB0B-468B-800E-DDDB7BD38D37}"/>
    <hyperlink ref="M224" r:id="rId105" xr:uid="{14596C03-0C4F-4A78-B9E4-E050E5D052F0}"/>
    <hyperlink ref="M222" r:id="rId106" xr:uid="{75807FA0-F638-49B1-A56E-0F8A3AB07E8A}"/>
    <hyperlink ref="M220" r:id="rId107" xr:uid="{D3C12F48-B418-4C81-B2BB-6A8BC7281B9A}"/>
    <hyperlink ref="M217" r:id="rId108" xr:uid="{BDFFD526-6C42-4990-A56D-74EF30194556}"/>
    <hyperlink ref="M215" r:id="rId109" xr:uid="{AA92E8C3-9A6D-48B0-B191-9F9F8C997B9F}"/>
    <hyperlink ref="M213" r:id="rId110" xr:uid="{341D255C-0F83-43C7-A5AD-7118AE7E8050}"/>
    <hyperlink ref="M210" r:id="rId111" xr:uid="{5D5B6BD8-621A-4BAD-A75A-C5782F66F0FE}"/>
    <hyperlink ref="M208" r:id="rId112" xr:uid="{517569E7-ACAA-4AC4-85A8-ADB0C41FAED1}"/>
    <hyperlink ref="M205" r:id="rId113" xr:uid="{94BB4A09-334D-4761-8650-D331E98ADE80}"/>
    <hyperlink ref="M202" r:id="rId114" xr:uid="{1A91FD62-0A08-43BD-8017-AFA2005CE6B4}"/>
    <hyperlink ref="M199" r:id="rId115" xr:uid="{EFEF8706-97D4-45BD-98E5-13B43D2016AE}"/>
    <hyperlink ref="M197" r:id="rId116" xr:uid="{7D494F77-A117-412B-B1BF-8057D02ADAB4}"/>
    <hyperlink ref="M194" r:id="rId117" xr:uid="{039110F0-9E10-4EBC-8374-3C3C9D7614F0}"/>
    <hyperlink ref="M191" r:id="rId118" xr:uid="{FEEFF6F7-CFA4-4D65-8708-6572903E5E56}"/>
    <hyperlink ref="M189" r:id="rId119" xr:uid="{51D087DC-8A51-4E78-997A-C5C90CC4D77C}"/>
    <hyperlink ref="M186" r:id="rId120" xr:uid="{0C322A7B-3D31-4879-BD34-40FCA95802EE}"/>
    <hyperlink ref="M183" r:id="rId121" xr:uid="{83B2E005-2A4B-482F-B67C-2A192263C1F1}"/>
    <hyperlink ref="M181" r:id="rId122" xr:uid="{D376AB4D-181F-4B4F-B8AE-6EF461364413}"/>
    <hyperlink ref="M178" r:id="rId123" xr:uid="{2FE55542-40F5-49D0-A9A4-9A93A0367C9D}"/>
    <hyperlink ref="M176" r:id="rId124" xr:uid="{E25922B6-938F-435C-9C75-6264794B675C}"/>
    <hyperlink ref="M173" r:id="rId125" xr:uid="{D580F2FE-289C-4CFB-8CFF-E8F4122994CC}"/>
    <hyperlink ref="M171" r:id="rId126" xr:uid="{2303E0EC-583A-49D2-AF25-E007EA7FAA6E}"/>
    <hyperlink ref="M168" r:id="rId127" xr:uid="{A635AAA0-0996-44E5-93AB-BB31A1F09D2A}"/>
    <hyperlink ref="M165" r:id="rId128" xr:uid="{678B0894-50EA-42D7-B02F-7CD7B619F5F6}"/>
    <hyperlink ref="M164" r:id="rId129" xr:uid="{C9227E58-C194-41FF-8B27-F6E2AFD34E37}"/>
    <hyperlink ref="M162" r:id="rId130" xr:uid="{60C7C9AF-D611-4332-B55E-E405A6C7BEA4}"/>
    <hyperlink ref="M159" r:id="rId131" xr:uid="{A73EDCD5-94E9-4832-877D-4D423C8F4B00}"/>
    <hyperlink ref="M156" r:id="rId132" xr:uid="{CD045CCD-5781-4A66-917C-8EC8EB2F789C}"/>
    <hyperlink ref="M153" r:id="rId133" xr:uid="{D919954F-EB90-4526-B927-6E1962B25FED}"/>
    <hyperlink ref="M150" r:id="rId134" xr:uid="{0BF3166F-40E8-44A0-A14E-4A42841DC97D}"/>
    <hyperlink ref="M148" r:id="rId135" xr:uid="{955EA25B-EBEC-4541-8627-DCA19BC293B4}"/>
    <hyperlink ref="M145" r:id="rId136" xr:uid="{AF43AB60-C618-4987-A544-98AF706A7811}"/>
    <hyperlink ref="M142" r:id="rId137" xr:uid="{808B1F8F-2BE7-4622-8B12-5B7E6A4E2630}"/>
    <hyperlink ref="M139" r:id="rId138" xr:uid="{BB41AF09-48D4-4806-9219-7B8AA609B69D}"/>
    <hyperlink ref="M136" r:id="rId139" xr:uid="{882279A6-BF63-43BA-8F55-5FEA6F11BA6B}"/>
    <hyperlink ref="M133" r:id="rId140" xr:uid="{3280AA1B-1362-41F3-8BAA-172BBEE63E71}"/>
    <hyperlink ref="M130" r:id="rId141" xr:uid="{1A5272B1-BC2E-4BC0-9E89-DF56FEC28671}"/>
    <hyperlink ref="M127" r:id="rId142" xr:uid="{1C96C886-43C8-4CE2-BD06-BD7D343F8679}"/>
    <hyperlink ref="M124" r:id="rId143" xr:uid="{E6E6597B-79BD-4700-89C1-AECED7DE9104}"/>
    <hyperlink ref="M121" r:id="rId144" xr:uid="{1AFD5898-0049-4B14-8BAC-1B4A4DF3538B}"/>
    <hyperlink ref="M118" r:id="rId145" xr:uid="{DE9EF055-3F13-4216-9F02-58DF2682E5BF}"/>
    <hyperlink ref="M115" r:id="rId146" xr:uid="{2981649A-8F92-43FE-A998-A0574E2F37B0}"/>
    <hyperlink ref="M113" r:id="rId147" xr:uid="{947CD00A-89D8-4434-9F53-1942372F230B}"/>
    <hyperlink ref="M111" r:id="rId148" xr:uid="{79F84BC9-C385-47AA-9AC8-FA3006B8AE56}"/>
    <hyperlink ref="M108" r:id="rId149" xr:uid="{4E37970A-C315-48FE-948F-50327A25EF86}"/>
    <hyperlink ref="M106" r:id="rId150" xr:uid="{384BE8EB-D4D1-4510-A869-FEC630B59BD3}"/>
    <hyperlink ref="M103" r:id="rId151" xr:uid="{37C60D41-07BF-480F-9086-824AE54F93D5}"/>
    <hyperlink ref="M100" r:id="rId152" xr:uid="{BF31B999-14ED-479A-A84F-EE3068140328}"/>
    <hyperlink ref="M97" r:id="rId153" xr:uid="{EFCD0281-54CF-4B29-81F5-FD6EF6093573}"/>
    <hyperlink ref="M94" r:id="rId154" xr:uid="{A030A9C2-2BBE-4ED5-BEB6-5D06A37143FF}"/>
    <hyperlink ref="M92" r:id="rId155" xr:uid="{10A3E197-03B6-4BBB-8706-6B4D1E383CF1}"/>
    <hyperlink ref="M89" r:id="rId156" xr:uid="{A809E3C6-DE7D-4797-8703-107BB6B186C8}"/>
    <hyperlink ref="M87" r:id="rId157" xr:uid="{252C1532-E41C-480C-8163-2B7FB0F9B6F7}"/>
    <hyperlink ref="M84" r:id="rId158" xr:uid="{7FC4419C-B104-4942-AC41-38A50A93B363}"/>
    <hyperlink ref="M82" r:id="rId159" xr:uid="{1760CF94-A24B-42CE-AA27-7013EBDE6C02}"/>
    <hyperlink ref="M79" r:id="rId160" xr:uid="{3F02A373-4109-4BB3-AECC-6CF052AC4064}"/>
    <hyperlink ref="M76" r:id="rId161" xr:uid="{1BC44688-544A-471A-8DFB-9E0B28C4FFEF}"/>
    <hyperlink ref="M74" r:id="rId162" xr:uid="{D088D51F-2E6C-4941-98CE-B0217534CC95}"/>
    <hyperlink ref="M71" r:id="rId163" xr:uid="{D4DB53F0-D1A0-490D-A325-B960043DF996}"/>
    <hyperlink ref="M68" r:id="rId164" xr:uid="{7EE5B5A8-6611-407F-8267-4DB29EF82CA0}"/>
    <hyperlink ref="M66" r:id="rId165" xr:uid="{D4F600E7-3C90-49FA-9F19-BDEF6589DB44}"/>
    <hyperlink ref="M63" r:id="rId166" xr:uid="{EA795558-B79D-4B75-B70F-B80088AB7B4B}"/>
    <hyperlink ref="M61" r:id="rId167" xr:uid="{2A4BDB27-C4FB-4CBD-A377-D6D10FD58400}"/>
    <hyperlink ref="M59" r:id="rId168" xr:uid="{5F01C75E-EAF2-4289-B421-18076CCCAEFF}"/>
    <hyperlink ref="M57" r:id="rId169" xr:uid="{5C438254-6CA9-47C0-BC78-606C7253CC42}"/>
    <hyperlink ref="M55" r:id="rId170" xr:uid="{23764844-75E4-43C8-B384-947D4C9A3DAC}"/>
    <hyperlink ref="M52" r:id="rId171" xr:uid="{0742BF91-51DB-42F3-812C-B7A63D3BFE51}"/>
    <hyperlink ref="M48" r:id="rId172" xr:uid="{5AB71B7D-250A-4EA6-8107-8A7501F10A39}"/>
    <hyperlink ref="M46" r:id="rId173" xr:uid="{94EDF221-7114-4602-B690-C5709696E1FC}"/>
    <hyperlink ref="M44" r:id="rId174" xr:uid="{A8532CF7-8BB9-43D7-911E-CC6CC4E8C066}"/>
    <hyperlink ref="M41" r:id="rId175" xr:uid="{3F78F1DF-029F-4225-854C-55EF07EFB865}"/>
    <hyperlink ref="M39" r:id="rId176" xr:uid="{12B8DF59-F541-4A57-AD48-5461DCA04958}"/>
    <hyperlink ref="M37" r:id="rId177" xr:uid="{C034BC39-FE7C-4DD0-89C8-4DB5F604D08F}"/>
    <hyperlink ref="M34" r:id="rId178" xr:uid="{D02221E7-C8CD-4ECB-B5A9-29881540194D}"/>
    <hyperlink ref="M31" r:id="rId179" xr:uid="{51D9CAED-F70C-4EC8-93E4-FBAF621FE2E8}"/>
    <hyperlink ref="M28" r:id="rId180" xr:uid="{30DEA5FE-AC69-41AD-8CAE-F819E3F47508}"/>
    <hyperlink ref="M25" r:id="rId181" xr:uid="{7322A54D-2D65-4125-B3D6-226CD6015D0E}"/>
    <hyperlink ref="M22" r:id="rId182" xr:uid="{2D9DA723-2097-498D-91D4-341B156DCD21}"/>
    <hyperlink ref="M19" r:id="rId183" xr:uid="{3AE49B77-2A7B-4D69-9245-09C33DFA0AA7}"/>
    <hyperlink ref="M16" r:id="rId184" xr:uid="{19C7AF4B-1CD0-49BA-A0E6-1C4AC37FD72F}"/>
    <hyperlink ref="M14" r:id="rId185" xr:uid="{C18EE8EB-0271-4156-8046-62B42155D7AC}"/>
    <hyperlink ref="M11" r:id="rId186" xr:uid="{8232E225-089F-448F-943C-AD95B90333B5}"/>
    <hyperlink ref="M8" r:id="rId187" xr:uid="{FE575F82-2144-4CCE-AFC4-CA01D85BB48F}"/>
    <hyperlink ref="M5" r:id="rId188" xr:uid="{6817928C-FCD3-4AC3-A4DD-B0D06E563693}"/>
    <hyperlink ref="M2" r:id="rId189" xr:uid="{C51A28FC-967D-409F-BBBB-9A96E9E0F645}"/>
    <hyperlink ref="M1326" r:id="rId190" xr:uid="{0BF1C076-6254-4CBD-98D0-CA1BDE00F9C7}"/>
    <hyperlink ref="M1334" r:id="rId191" xr:uid="{C62351CD-0977-4CEA-91DA-ECD712E63345}"/>
    <hyperlink ref="M1341" r:id="rId192" xr:uid="{F366CB42-29E8-4219-A97B-A14E1A2C0891}"/>
    <hyperlink ref="M1310" r:id="rId193" xr:uid="{F39BACB4-699E-4EA4-ACAA-848C4C1A1B54}"/>
    <hyperlink ref="M1312" r:id="rId194" xr:uid="{F95ED9B0-18AD-4372-A891-395FED79C3C5}"/>
    <hyperlink ref="M1320" r:id="rId195" xr:uid="{10AA8D65-0FA0-4A80-9AA6-842169518932}"/>
    <hyperlink ref="M1455" r:id="rId196" xr:uid="{954FC425-32A6-4D71-B7C6-D98013DE4486}"/>
    <hyperlink ref="M1470" r:id="rId197" xr:uid="{415E4782-09CD-4D77-B38D-13A9B03B0030}"/>
    <hyperlink ref="M1476" r:id="rId198" xr:uid="{6EFB766A-8095-4300-A163-0A5B22172DF2}"/>
    <hyperlink ref="M1499" r:id="rId199" xr:uid="{17FDF22D-1AD8-49FB-9C20-B9D3FC505C4B}"/>
    <hyperlink ref="M1516" r:id="rId200" xr:uid="{BE720746-C0CA-480C-BDC7-3F3E3EAA1580}"/>
    <hyperlink ref="M1544" r:id="rId201" xr:uid="{667195B6-5722-4DB9-85A3-3B54D7598674}"/>
    <hyperlink ref="M1550" r:id="rId202" xr:uid="{F4746EC9-95FA-4A31-B372-919D351CCDE4}"/>
    <hyperlink ref="M1648" r:id="rId203" xr:uid="{7781D26F-965E-46B0-9414-6E367F6DFF3F}"/>
    <hyperlink ref="M1670" r:id="rId204" xr:uid="{B2DA198D-4DD5-443D-A274-C07ED9148303}"/>
    <hyperlink ref="M1676" r:id="rId205" xr:uid="{DDB44EF2-3655-46B2-B6E7-431A6AD97437}"/>
    <hyperlink ref="M1705" r:id="rId206" xr:uid="{30C5E453-9021-473E-8900-30F4307EDB16}"/>
    <hyperlink ref="M1230" r:id="rId207" xr:uid="{3A435841-C109-4210-A93C-D9C7C8FD1260}"/>
    <hyperlink ref="M1496" r:id="rId208" xr:uid="{80C2E371-60DD-4B39-96D6-65A4DC5A2341}"/>
    <hyperlink ref="M1700" r:id="rId209" xr:uid="{891E6665-474D-4B93-B828-36AF626DC03A}"/>
    <hyperlink ref="M1738" r:id="rId210" xr:uid="{91E02057-6199-42B3-8E74-32BED8C3829E}"/>
    <hyperlink ref="M1786" r:id="rId211" xr:uid="{6B76DC03-8F50-43C1-A568-B27B9A3E1E08}"/>
    <hyperlink ref="M1938" r:id="rId212" xr:uid="{48B897C9-91F3-481E-9122-1A5DAE531BB9}"/>
    <hyperlink ref="M1989" r:id="rId213" xr:uid="{D00E6A18-5739-4AC9-B4EA-E4372395EBC4}"/>
    <hyperlink ref="M2029" r:id="rId214" xr:uid="{F7B36CD3-77A6-4877-AE27-E76CD09FC685}"/>
    <hyperlink ref="M2031" r:id="rId215" xr:uid="{43A869B7-8EB5-4824-B7EC-250AFA75D28B}"/>
    <hyperlink ref="M2068" r:id="rId216" xr:uid="{C90B871B-91B3-419C-A6CB-876BC9DF883F}"/>
    <hyperlink ref="M1387" r:id="rId217" xr:uid="{96BEA192-077F-4DF8-92C2-57EEE7F1B840}"/>
    <hyperlink ref="M2098" r:id="rId218" xr:uid="{BCD2C303-A28B-42CE-B3BB-CDE94542EE53}"/>
    <hyperlink ref="M2154" r:id="rId219" xr:uid="{8426AB10-D24E-4814-B9A6-1EC8D9EF0678}"/>
    <hyperlink ref="M2162" r:id="rId220" xr:uid="{1A6547FF-C1A1-4E33-BF90-4CB6B0065AFC}"/>
    <hyperlink ref="M2173" r:id="rId221" xr:uid="{082E4F8D-B2A8-45F0-B475-99EBC3689695}"/>
    <hyperlink ref="M2175" r:id="rId222" xr:uid="{B8193789-7106-4E19-A7F9-88F8967FEF65}"/>
    <hyperlink ref="M2177" r:id="rId223" xr:uid="{E728A691-3975-4CEB-A2A8-7AEE0D30DEBF}"/>
    <hyperlink ref="M2181" r:id="rId224" xr:uid="{12C6EAC6-23E3-4ABC-AF37-58458E125B36}"/>
    <hyperlink ref="M2191" r:id="rId225" xr:uid="{E907A499-A0D9-4421-A28C-BEDD3BB5DDFD}"/>
    <hyperlink ref="M2193" r:id="rId226" xr:uid="{DB53AD2F-28A7-48D4-B77A-7146DFC73674}"/>
    <hyperlink ref="M2195" r:id="rId227" xr:uid="{5BDC1B1D-88F1-48F5-B7AF-E2548A6154C0}"/>
    <hyperlink ref="M2198" r:id="rId228" xr:uid="{24ECB97E-DE0B-4EA9-AEEB-B1767FE24F09}"/>
    <hyperlink ref="M2205" r:id="rId229" xr:uid="{CAD64C47-3F22-4BAB-8A13-C39211E488AD}"/>
    <hyperlink ref="M2209" r:id="rId230" xr:uid="{E92ABC73-BE97-4501-83F0-03B0682FA1AC}"/>
    <hyperlink ref="M2235" r:id="rId231" xr:uid="{6187190A-1399-4919-AE78-931B434C5DBC}"/>
    <hyperlink ref="M2254" r:id="rId232" xr:uid="{A87A06AB-5945-4593-92F9-806BFDC5CE01}"/>
    <hyperlink ref="M2259" r:id="rId233" xr:uid="{A70BC3F6-E7D3-441D-BAB3-14E7AC64DCB2}"/>
    <hyperlink ref="M2261" r:id="rId234" xr:uid="{D663B6BD-849F-432F-89E6-D538CA4D0B7D}"/>
    <hyperlink ref="M2273" r:id="rId235" xr:uid="{F9986D36-2449-4F94-A4DB-D8C3563B0906}"/>
    <hyperlink ref="M2277" r:id="rId236" xr:uid="{9FB394E5-A71C-4CFB-A07D-130BBECAAB87}"/>
    <hyperlink ref="M2282" r:id="rId237" xr:uid="{7DB19D09-9E57-43BC-9EE6-B29FB8CCC54F}"/>
    <hyperlink ref="M2295" r:id="rId238" xr:uid="{42F0D402-48D0-4744-9B67-7ED319D2B6B1}"/>
    <hyperlink ref="M2299" r:id="rId239" xr:uid="{49FFB589-B018-4BE9-81F0-43E358B53308}"/>
    <hyperlink ref="M2308" r:id="rId240" xr:uid="{DAF0A433-8D7E-4CD3-A845-B72543DB66C5}"/>
    <hyperlink ref="M2317" r:id="rId241" xr:uid="{F8A26198-10E9-42B0-BE59-C3FE338C7DA9}"/>
    <hyperlink ref="M2320" r:id="rId242" xr:uid="{0A298019-91BC-47CC-82F3-C78200863AF7}"/>
    <hyperlink ref="M2323" r:id="rId243" xr:uid="{6491C63A-5BA7-486A-99AA-CA216AE13459}"/>
    <hyperlink ref="M2326" r:id="rId244" xr:uid="{CA039C69-CD7D-404C-8177-22D1F4BF2F2E}"/>
    <hyperlink ref="M2302" r:id="rId245" xr:uid="{1C16AF46-A100-4468-8DBC-F6CD56F365CB}"/>
    <hyperlink ref="M2301" r:id="rId246" xr:uid="{370DD7D2-5555-4C89-BD50-F577BC5B2368}"/>
    <hyperlink ref="M2331" r:id="rId247" xr:uid="{79FC0AB6-FFE5-42B5-A1C2-520034D534EF}"/>
    <hyperlink ref="M2333" r:id="rId248" xr:uid="{B3B91160-2B9A-48F9-A8A9-98E1A619B0FB}"/>
    <hyperlink ref="M2335" r:id="rId249" xr:uid="{44E55FB9-27D5-4143-A377-E17223433874}"/>
    <hyperlink ref="M2337" r:id="rId250" xr:uid="{0D0F7152-4CD4-4B75-8B93-1F5260117350}"/>
    <hyperlink ref="M2344" r:id="rId251" xr:uid="{904033AD-92BC-4B4D-B7AC-1B93F40AE40F}"/>
    <hyperlink ref="M2346" r:id="rId252" xr:uid="{1335E4ED-F930-4AFB-BB1A-079EDA2CFFD5}"/>
    <hyperlink ref="M2350" r:id="rId253" xr:uid="{12753AA8-F44B-49C6-ADBD-E02B4E9837BF}"/>
    <hyperlink ref="M2353" r:id="rId254" xr:uid="{7AF4283B-6D25-4D5E-A8C0-BD3276279CBF}"/>
    <hyperlink ref="M2355" r:id="rId255" xr:uid="{D684BA8B-1A20-4FC0-AB84-1E48E40F8F09}"/>
    <hyperlink ref="M2363" r:id="rId256" xr:uid="{87347EC4-2F05-4021-9EC8-F7DF9CEE859A}"/>
    <hyperlink ref="M2369" r:id="rId257" xr:uid="{EFA94FB4-3935-4806-A6C3-80F34FD4C545}"/>
    <hyperlink ref="M2372" r:id="rId258" xr:uid="{903C713C-541F-4D01-9BA2-4B6EE368CD60}"/>
    <hyperlink ref="M2374" r:id="rId259" xr:uid="{E029B188-CA9B-4E74-918B-6126518939A3}"/>
    <hyperlink ref="M2378" r:id="rId260" xr:uid="{D6D8F59E-B8BC-44C4-80EC-48CE1B412290}"/>
    <hyperlink ref="M2380" r:id="rId261" xr:uid="{B7CE88C7-4970-4A4A-AC2A-35DE5057FAA9}"/>
    <hyperlink ref="M2383" r:id="rId262" xr:uid="{E4807A8F-2E1E-49A4-8623-D90CC1A36758}"/>
    <hyperlink ref="M2385" r:id="rId263" xr:uid="{66D39F09-A1C1-4FE7-BD3E-AD0570205C14}"/>
    <hyperlink ref="M2395" r:id="rId264" xr:uid="{6EC1C961-BCE5-427F-9DEF-C4FB1339CA7B}"/>
    <hyperlink ref="M2397" r:id="rId265" xr:uid="{DF21CFA4-5B69-4940-9CF2-5CE407C3343E}"/>
    <hyperlink ref="M2401" r:id="rId266" xr:uid="{CE965B87-567B-455A-8163-3AB772079CCB}"/>
    <hyperlink ref="M2404" r:id="rId267" xr:uid="{7F0F9CA9-2880-4CDD-A233-998CE5366A9C}"/>
    <hyperlink ref="M2406" r:id="rId268" xr:uid="{6C276B9E-7CCB-4511-A9CC-6387D50604DF}"/>
    <hyperlink ref="M2409" r:id="rId269" xr:uid="{C472D1AB-D67E-4F76-B66C-3D5E6600146C}"/>
    <hyperlink ref="M2411" r:id="rId270" xr:uid="{12E27813-CFE8-4447-9AFC-C9A681DF6602}"/>
    <hyperlink ref="M2414" r:id="rId271" xr:uid="{A4BE3A22-0EEE-45D1-A82E-A467B12F5258}"/>
    <hyperlink ref="M2416" r:id="rId272" xr:uid="{53A9239B-82A6-4C52-B72E-513BE6532548}"/>
    <hyperlink ref="M2419" r:id="rId273" xr:uid="{792373A8-C51D-4CBB-B1D4-8269A6A814F8}"/>
    <hyperlink ref="M2423" r:id="rId274" xr:uid="{30FEB39F-D4D3-49AE-8554-E4CF0F57922E}"/>
    <hyperlink ref="M2428" r:id="rId275" xr:uid="{B6DB4796-1194-4CC3-98AF-BA4C1F41922A}"/>
    <hyperlink ref="M2431" r:id="rId276" xr:uid="{3D1BC3EB-9915-467D-8B9C-461D074386FD}"/>
    <hyperlink ref="M2433" r:id="rId277" xr:uid="{8A19CFDD-3200-4C04-B43C-FF17E8C9FBAA}"/>
    <hyperlink ref="M2435" r:id="rId278" xr:uid="{8246C956-55BF-4F82-8113-45742A4F652A}"/>
    <hyperlink ref="M2437" r:id="rId279" xr:uid="{F7553B78-C399-4CA0-9758-26785762B824}"/>
    <hyperlink ref="M2442" r:id="rId280" xr:uid="{80C543CD-0761-49A5-86FC-A88FC636250E}"/>
    <hyperlink ref="M2446" r:id="rId281" xr:uid="{E8BDBAF5-C29B-4025-99E1-CD8145428314}"/>
    <hyperlink ref="M2451" r:id="rId282" xr:uid="{48619F1F-5D25-43FA-B967-04FD556B8D07}"/>
    <hyperlink ref="M2454" r:id="rId283" xr:uid="{E7143052-A2DE-4C3E-A1BE-3BAD0385D4FE}"/>
    <hyperlink ref="M2458" r:id="rId284" xr:uid="{CFAA22D9-0068-4D0C-834D-147C72A8FB3F}"/>
    <hyperlink ref="M2461" r:id="rId285" xr:uid="{C127332A-47EF-45A1-BFF8-9876D6CF95F9}"/>
    <hyperlink ref="M2463" r:id="rId286" xr:uid="{C9272D1F-1E7F-4905-AB97-F09B147FADBC}"/>
    <hyperlink ref="M2475" r:id="rId287" xr:uid="{CD2C4888-644B-4488-8CD8-9F75ED1A29AA}"/>
    <hyperlink ref="M2477" r:id="rId288" xr:uid="{A8D1AB53-9F2D-4833-80EC-ABBE62CAD9F2}"/>
    <hyperlink ref="M2480" r:id="rId289" xr:uid="{39E674B2-CE89-4564-A03B-55F20B5799F8}"/>
    <hyperlink ref="M2484" r:id="rId290" xr:uid="{D273940F-5C0D-4C0D-9491-F2C360DB8327}"/>
    <hyperlink ref="M2489" r:id="rId291" xr:uid="{EEA31996-8275-4F3C-BA39-94549361D073}"/>
    <hyperlink ref="M2491" r:id="rId292" xr:uid="{96F71BF4-DB51-4EA7-9A78-4B3E8751D717}"/>
    <hyperlink ref="M2494" r:id="rId293" xr:uid="{ED52C28F-FCA9-4E58-8A45-4AB1EC0B8AB0}"/>
    <hyperlink ref="M2496" r:id="rId294" xr:uid="{0839AEC3-4124-4B32-AF72-5AED710B5547}"/>
    <hyperlink ref="M2501" r:id="rId295" xr:uid="{661D6DC3-5E23-4386-A21F-A8FCB934C7D4}"/>
    <hyperlink ref="M2505" r:id="rId296" xr:uid="{52A3D448-4C1A-414C-BAAE-F122EEC91712}"/>
    <hyperlink ref="M2507" r:id="rId297" xr:uid="{9A6BBC2D-35DC-43D0-A913-491CD81D8CCA}"/>
    <hyperlink ref="M2511" r:id="rId298" xr:uid="{A4A979E6-42DB-4E92-8C53-FDF9F8A5989D}"/>
    <hyperlink ref="M2516" r:id="rId299" xr:uid="{E10DA859-3784-44EF-8436-038EEF06328F}"/>
    <hyperlink ref="M2526" r:id="rId300" xr:uid="{736686FA-88EC-45E3-A422-8F6A5ABECC9B}"/>
    <hyperlink ref="M2532" r:id="rId301" xr:uid="{91328C0E-C990-42C2-A309-86D1C18C3FE4}"/>
    <hyperlink ref="M2534" r:id="rId302" xr:uid="{4CB43B97-587D-4C3E-93DE-737EFA782253}"/>
    <hyperlink ref="M2537" r:id="rId303" xr:uid="{43EF0143-9CB1-4411-9489-E5F7704181F8}"/>
    <hyperlink ref="M2543" r:id="rId304" xr:uid="{92298EE5-CF75-4B1F-8CBA-F51E914B0460}"/>
    <hyperlink ref="M2546" r:id="rId305" xr:uid="{943A491F-0A1C-4E83-914E-753FACEC7EB8}"/>
    <hyperlink ref="M2548" r:id="rId306" xr:uid="{23CB772A-B952-4F59-93DF-39E0B6D6BAAC}"/>
    <hyperlink ref="M2553" r:id="rId307" xr:uid="{1404D874-7024-4636-82A1-C40BE7E6F943}"/>
    <hyperlink ref="M2564" r:id="rId308" xr:uid="{E1A44E8E-F8E6-4BCC-B84A-EF6554B3B706}"/>
    <hyperlink ref="M2580" r:id="rId309" xr:uid="{045FE864-1796-4C09-A8B2-ED30D496BF71}"/>
    <hyperlink ref="M2583" r:id="rId310" xr:uid="{09E0BC0B-3247-4810-B529-94A6AF78C903}"/>
    <hyperlink ref="M2597" r:id="rId311" xr:uid="{68B8DC9D-32EE-41B4-8725-AD13E40DC541}"/>
    <hyperlink ref="M2618" r:id="rId312" xr:uid="{0245EF1F-08B4-4CFF-A622-2F006BCC0082}"/>
    <hyperlink ref="M2640" r:id="rId313" xr:uid="{2D887DEE-253F-47FF-982E-A6D0D3954391}"/>
    <hyperlink ref="M2642" r:id="rId314" xr:uid="{BF522BBC-8C4F-4C99-BC01-2C55FAD18A68}"/>
    <hyperlink ref="M2621" r:id="rId315" xr:uid="{648837DF-6AD6-4866-9292-CAB8269C2323}"/>
    <hyperlink ref="M2646" r:id="rId316" xr:uid="{DB996853-32AF-4242-80EF-E31BEACA507C}"/>
    <hyperlink ref="M2659" r:id="rId317" xr:uid="{D27D7499-77FF-48B7-AA6F-3D956651FF88}"/>
    <hyperlink ref="M2685" r:id="rId318" xr:uid="{FDCF5B89-FEAC-4307-B39E-15F94DF02E17}"/>
    <hyperlink ref="M2695" r:id="rId319" xr:uid="{74674F2E-D7F4-4331-80E9-56042029A785}"/>
    <hyperlink ref="M2728" r:id="rId320" xr:uid="{F51FD539-0EF5-411B-B6A9-9997C51D9156}"/>
    <hyperlink ref="M2736" r:id="rId321" xr:uid="{83EA616F-4506-4FF4-952C-EAFE1462CE68}"/>
    <hyperlink ref="M2738" r:id="rId322" xr:uid="{2D28E213-25BB-44B2-8988-5E49CA7C8DF0}"/>
    <hyperlink ref="M2740" r:id="rId323" xr:uid="{E7176C36-5BD3-47CB-BCA5-A4D73DE4CC72}"/>
    <hyperlink ref="M2743" r:id="rId324" xr:uid="{15A6F893-CCFA-4744-B88C-0C858E0C82BE}"/>
    <hyperlink ref="M2747" r:id="rId325" xr:uid="{55FC8009-9A66-4E44-91C9-2FB3C3A18A55}"/>
    <hyperlink ref="M2749" r:id="rId326" xr:uid="{DDAB254D-E6A7-4AF1-BA2E-62CEE56B056B}"/>
    <hyperlink ref="M2750" r:id="rId327" xr:uid="{26FEFF34-27AA-48BC-BAA0-308C2F8BDB1E}"/>
    <hyperlink ref="M2752" r:id="rId328" xr:uid="{25146F66-8667-4930-9334-4EB60AEF591F}"/>
    <hyperlink ref="M2754" r:id="rId329" xr:uid="{B1EC1C15-FE0F-4DFD-9281-4411FED17E78}"/>
    <hyperlink ref="M2757" r:id="rId330" xr:uid="{22E07F5B-3A14-4B96-86DA-6E0247F7F115}"/>
    <hyperlink ref="M2759" r:id="rId331" xr:uid="{44EC3E80-E751-4FDA-A4DB-D928D265B2A3}"/>
    <hyperlink ref="M2763" r:id="rId332" xr:uid="{0231017D-4837-4F90-A13D-1C38CBB307B5}"/>
    <hyperlink ref="M2764" r:id="rId333" xr:uid="{F5B46822-C338-48C8-A091-27E6150E0EC2}"/>
    <hyperlink ref="M2766" r:id="rId334" xr:uid="{35F8C2C2-36FC-4759-A025-E73E78CEEA7A}"/>
    <hyperlink ref="M2767" r:id="rId335" xr:uid="{C832410B-5697-448B-A998-5B8EFA81719C}"/>
    <hyperlink ref="M2768" r:id="rId336" xr:uid="{FE50F5A7-66F3-4D0E-9D5A-224BA50E583B}"/>
    <hyperlink ref="M2770" r:id="rId337" xr:uid="{530F96C9-0428-4787-BA57-3C524650C29E}"/>
    <hyperlink ref="M2773" r:id="rId338" xr:uid="{CC806F6D-8ACF-4253-AD5A-4690E5B1DC87}"/>
    <hyperlink ref="M2780" r:id="rId339" xr:uid="{808EECC9-8551-443C-A275-C96B43E4BC8B}"/>
    <hyperlink ref="M2793" r:id="rId340" xr:uid="{EE7AB529-AEE4-48A7-B5EA-10C1DB58DDCF}"/>
    <hyperlink ref="M2796" r:id="rId341" xr:uid="{CC990640-1C65-4716-B070-1A7653F6FF49}"/>
    <hyperlink ref="M2797" r:id="rId342" xr:uid="{7AED2205-80F7-4CB1-AD30-B51704BE8F05}"/>
    <hyperlink ref="M2813" r:id="rId343" xr:uid="{E95BFA3B-AE29-43B2-8E25-42CB172F8C45}"/>
    <hyperlink ref="M2819" r:id="rId344" xr:uid="{261FE2E9-B5AC-4E8B-84DB-0E9424CDB039}"/>
    <hyperlink ref="M2821" r:id="rId345" xr:uid="{7FFBAE14-8B8E-4718-9543-4EF9C4CBEEAB}"/>
    <hyperlink ref="M2827" r:id="rId346" xr:uid="{F02BFAE3-3529-4C31-BC2E-9747B787D57C}"/>
    <hyperlink ref="M2833" r:id="rId347" xr:uid="{F2ADDACA-2A56-4866-AC79-5AFF1D657D65}"/>
    <hyperlink ref="M2834" r:id="rId348" xr:uid="{760CC600-6291-4F5A-9B11-26D38BA52AFA}"/>
    <hyperlink ref="M2847" r:id="rId349" xr:uid="{2CAEAAC4-FF3A-47B4-B97B-05D5746976FC}"/>
    <hyperlink ref="M2848" r:id="rId350" xr:uid="{1572E4F9-15BC-4A2F-BB09-716CA7114841}"/>
    <hyperlink ref="M2852" r:id="rId351" xr:uid="{81E01CD3-2F5B-4E88-AAED-E0E7949667F5}"/>
    <hyperlink ref="M2853" r:id="rId352" xr:uid="{E4A53517-C9FF-459A-B8E7-384ED701ADF3}"/>
    <hyperlink ref="M2854" r:id="rId353" xr:uid="{C0587094-6328-43A2-9108-83F3FE25CC9E}"/>
    <hyperlink ref="M2855" r:id="rId354" xr:uid="{8974CDF6-6BC6-4F40-B8BC-D533B0260F82}"/>
    <hyperlink ref="M2856" r:id="rId355" xr:uid="{FB1D14BD-1A00-4EE0-A37E-B46F75394630}"/>
    <hyperlink ref="M2858" r:id="rId356" xr:uid="{472F33C8-31D5-4BED-81C0-00200649A3FC}"/>
    <hyperlink ref="M2871" r:id="rId357" xr:uid="{6855D9C6-8520-4B41-ACD0-FE4D5DE269B8}"/>
    <hyperlink ref="M2877" r:id="rId358" xr:uid="{B1B0EE54-9807-446D-B04E-DE243137CC2C}"/>
    <hyperlink ref="M2878" r:id="rId359" xr:uid="{4B119712-6070-4B5B-8E53-7DEB90C61539}"/>
    <hyperlink ref="M2879" r:id="rId360" xr:uid="{4F33E4C2-7804-451B-B509-66C6BAAA9416}"/>
    <hyperlink ref="M2883" r:id="rId361" xr:uid="{79D06500-5ECE-4EAE-8ED2-7F957B32ADAC}"/>
    <hyperlink ref="M2886" r:id="rId362" xr:uid="{706CC3DA-3742-47C0-B9D9-B19BED5048D3}"/>
    <hyperlink ref="M2890" r:id="rId363" xr:uid="{A8AB32F4-E174-41BA-B61B-3D956015FBB7}"/>
    <hyperlink ref="M2815" r:id="rId364" xr:uid="{607DD110-531C-47BE-A05F-AC0D22770E5D}"/>
    <hyperlink ref="M1848" r:id="rId365" xr:uid="{F9E75D45-799C-4E3A-9BC5-0CE938BC1CFA}"/>
    <hyperlink ref="M2914" r:id="rId366" xr:uid="{CD23735A-0259-4C2A-B1EC-205174FA7B13}"/>
    <hyperlink ref="M2915" r:id="rId367" xr:uid="{EA157FDB-5C73-4B3E-ACFD-7BAB41A7AE28}"/>
    <hyperlink ref="M2916" r:id="rId368" xr:uid="{2A7EBF0A-24B5-4569-B6EC-A3F1B0C6FD76}"/>
    <hyperlink ref="M2919" r:id="rId369" xr:uid="{28B6A9B8-2700-48BC-B90B-C88C4C363E33}"/>
    <hyperlink ref="M2920" r:id="rId370" xr:uid="{6B370E7B-CC3A-4CFC-BE86-790E5B2B3252}"/>
    <hyperlink ref="M2921" r:id="rId371" xr:uid="{E8089544-8CA2-4CC1-AD13-29344E989E44}"/>
    <hyperlink ref="M2922" r:id="rId372" xr:uid="{6A497584-DDFE-4A54-9395-77E5E817E4BA}"/>
    <hyperlink ref="M2924" r:id="rId373" xr:uid="{7064DC60-7290-42BC-BD4B-66B5EE045B3E}"/>
    <hyperlink ref="M2925" r:id="rId374" xr:uid="{5B21B3F1-BF27-429B-94FB-7736070684C0}"/>
    <hyperlink ref="M2928" r:id="rId375" xr:uid="{BD2546F1-2A32-4798-AA2C-2E3B8C241B7F}"/>
    <hyperlink ref="M2929" r:id="rId376" xr:uid="{685812C3-D095-4785-8269-6AFFD82B52EB}"/>
    <hyperlink ref="M2930" r:id="rId377" xr:uid="{CE65307E-8734-4F9C-816B-571D11FE41D8}"/>
    <hyperlink ref="M2931" r:id="rId378" xr:uid="{E6D0DE46-E881-44BE-97C8-1D56E30C5556}"/>
    <hyperlink ref="M2933" r:id="rId379" xr:uid="{C7B88115-E065-495A-B41B-A7B87E180537}"/>
    <hyperlink ref="M2968" r:id="rId380" xr:uid="{84586628-8981-4E83-A045-D32A3F6BCFEA}"/>
    <hyperlink ref="M2969" r:id="rId381" xr:uid="{0EAB9F36-21E8-4423-B7D7-366B94E76D11}"/>
    <hyperlink ref="M2970" r:id="rId382" xr:uid="{FD3B8A97-A4C9-496A-AF5B-1D8045BF2CF6}"/>
    <hyperlink ref="M2971" r:id="rId383" xr:uid="{0B462068-427F-412C-92C2-1842013341D8}"/>
    <hyperlink ref="M2975" r:id="rId384" xr:uid="{3A75ED13-2DAA-4612-A219-A97C2DBAA99C}"/>
    <hyperlink ref="M2979" r:id="rId385" xr:uid="{23935C10-EDD0-4088-8EB5-ACFE9733C976}"/>
    <hyperlink ref="M2989" r:id="rId386" xr:uid="{7632E35D-EFD2-4148-8568-171C45BD4871}"/>
  </hyperlinks>
  <pageMargins left="0.7" right="0.7" top="0.75" bottom="0.75" header="0.3" footer="0.3"/>
  <pageSetup paperSize="9" orientation="portrait" r:id="rId387"/>
  <ignoredErrors>
    <ignoredError sqref="D1825 D1827 D1829 D1869 D1871 D1885 D1887 D1890 D1900 D1902:D1903 D1905 D1912 D1945 D1973 D1980 D2010 D2019 D2057 D2060 D2071 D2074 D2090 D2094 D2097 D2103 D2107 D2120 D2126 D2132 D2144 D2149 D2159 D2167 D2217 D2258 D2265 D2360 D2449 D2521 D2570 D2574:D2575 D2588:D2589 D2603 D2610 D2612 D2615 D2630 D2658 D2670 D2674 D2693 D2701 D2707 D2952 D2961 D296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F6EEF-03FD-4C77-A1C4-87EFA2343D18}">
  <dimension ref="A1:BB3352"/>
  <sheetViews>
    <sheetView zoomScale="90" zoomScaleNormal="90" workbookViewId="0">
      <pane ySplit="1" topLeftCell="A2931" activePane="bottomLeft" state="frozen"/>
      <selection activeCell="N1" sqref="N1"/>
      <selection pane="bottomLeft" activeCell="L2946" sqref="L2946"/>
    </sheetView>
  </sheetViews>
  <sheetFormatPr defaultColWidth="9.140625" defaultRowHeight="30" customHeight="1"/>
  <cols>
    <col min="1" max="1" width="30" style="6580" customWidth="1"/>
    <col min="2" max="2" width="13" style="2" customWidth="1"/>
    <col min="3" max="3" width="13.7109375" style="2" customWidth="1"/>
    <col min="4" max="5" width="13.42578125" style="2" customWidth="1"/>
    <col min="6" max="6" width="14.140625" style="6581" customWidth="1"/>
    <col min="7" max="7" width="12.7109375" style="2" customWidth="1"/>
    <col min="8" max="8" width="13.140625" style="6975" customWidth="1"/>
    <col min="9" max="9" width="10.85546875" style="2" customWidth="1"/>
    <col min="10" max="10" width="27.7109375" style="2" customWidth="1"/>
    <col min="11" max="11" width="26.7109375" style="2" customWidth="1"/>
    <col min="12" max="12" width="30.28515625" style="2" customWidth="1"/>
    <col min="13" max="13" width="35.140625" style="2" customWidth="1"/>
    <col min="14" max="14" width="12.7109375" style="1" customWidth="1"/>
    <col min="15" max="15" width="11.140625" style="2" customWidth="1"/>
    <col min="16" max="16" width="11.42578125" style="2" customWidth="1"/>
    <col min="17" max="17" width="29.7109375" style="2" customWidth="1"/>
    <col min="18" max="18" width="12.42578125" style="2" customWidth="1"/>
    <col min="19" max="19" width="1.85546875" style="2" customWidth="1"/>
    <col min="20" max="20" width="13.28515625" style="2" customWidth="1"/>
    <col min="21" max="21" width="15.42578125" style="2" customWidth="1"/>
    <col min="22" max="22" width="13.85546875" style="2" customWidth="1"/>
    <col min="23" max="23" width="15.85546875" style="2" customWidth="1"/>
    <col min="24" max="24" width="16.28515625" style="2" customWidth="1"/>
    <col min="25" max="25" width="17.140625" style="2" customWidth="1"/>
    <col min="26" max="26" width="17.85546875" style="2" customWidth="1"/>
    <col min="27" max="27" width="17.140625" style="6582" customWidth="1"/>
    <col min="28" max="28" width="15.140625" style="2" customWidth="1"/>
    <col min="29" max="29" width="13.140625" style="6583" customWidth="1"/>
    <col min="30" max="30" width="14" style="6583" customWidth="1"/>
    <col min="31" max="31" width="15.5703125" style="6583" customWidth="1"/>
    <col min="32" max="32" width="9.140625" style="1"/>
    <col min="33" max="16384" width="9.140625" style="2"/>
  </cols>
  <sheetData>
    <row r="1" spans="1:33" ht="30" customHeight="1">
      <c r="A1" s="3916" t="s">
        <v>0</v>
      </c>
      <c r="B1" s="252" t="s">
        <v>1</v>
      </c>
      <c r="C1" s="252" t="s">
        <v>2</v>
      </c>
      <c r="D1" s="252" t="s">
        <v>2074</v>
      </c>
      <c r="E1" s="252" t="s">
        <v>2071</v>
      </c>
      <c r="F1" s="4804" t="s">
        <v>2072</v>
      </c>
      <c r="G1" s="252" t="s">
        <v>3</v>
      </c>
      <c r="H1" s="6973" t="s">
        <v>4</v>
      </c>
      <c r="I1" s="252" t="s">
        <v>5</v>
      </c>
      <c r="J1" s="252" t="s">
        <v>6</v>
      </c>
      <c r="K1" s="252" t="s">
        <v>7</v>
      </c>
      <c r="L1" s="252" t="s">
        <v>8</v>
      </c>
      <c r="M1" s="252" t="s">
        <v>2167</v>
      </c>
      <c r="N1" s="252"/>
      <c r="O1" s="264" t="s">
        <v>9</v>
      </c>
      <c r="P1" s="264" t="s">
        <v>10</v>
      </c>
      <c r="Q1" s="252" t="s">
        <v>11</v>
      </c>
      <c r="R1" s="263" t="s">
        <v>12</v>
      </c>
      <c r="S1" s="262"/>
      <c r="T1" s="252" t="s">
        <v>13</v>
      </c>
      <c r="U1" s="252" t="s">
        <v>14</v>
      </c>
      <c r="V1" s="252" t="s">
        <v>15</v>
      </c>
      <c r="W1" s="252" t="s">
        <v>16</v>
      </c>
      <c r="X1" s="252" t="s">
        <v>6783</v>
      </c>
      <c r="Y1" s="252" t="s">
        <v>17</v>
      </c>
      <c r="Z1" s="252" t="s">
        <v>18</v>
      </c>
      <c r="AA1" s="4878" t="s">
        <v>9313</v>
      </c>
      <c r="AB1" s="252" t="s">
        <v>5534</v>
      </c>
      <c r="AC1" s="4898" t="s">
        <v>8436</v>
      </c>
      <c r="AD1" s="4898" t="s">
        <v>8437</v>
      </c>
      <c r="AE1" s="4898" t="s">
        <v>8438</v>
      </c>
      <c r="AF1" s="6" t="s">
        <v>8439</v>
      </c>
      <c r="AG1" s="6" t="s">
        <v>8440</v>
      </c>
    </row>
    <row r="2" spans="1:33" ht="30" customHeight="1">
      <c r="A2" s="7039" t="s">
        <v>18626</v>
      </c>
      <c r="B2" s="4105" t="s">
        <v>18627</v>
      </c>
      <c r="C2" s="340">
        <v>45742</v>
      </c>
      <c r="D2" s="340">
        <f>WORKDAY(C2,23)</f>
        <v>45775</v>
      </c>
      <c r="E2" s="341"/>
      <c r="F2" s="374"/>
      <c r="G2" s="339">
        <v>9013</v>
      </c>
      <c r="H2" s="3303" t="s">
        <v>10247</v>
      </c>
      <c r="I2" s="3728" t="s">
        <v>25</v>
      </c>
      <c r="J2" s="3732" t="s">
        <v>12777</v>
      </c>
      <c r="K2" s="6517" t="s">
        <v>18628</v>
      </c>
      <c r="L2" s="552" t="s">
        <v>173</v>
      </c>
      <c r="M2" s="338" t="s">
        <v>18638</v>
      </c>
      <c r="N2" s="255"/>
      <c r="O2" s="258">
        <v>1</v>
      </c>
      <c r="P2" s="258">
        <v>1</v>
      </c>
      <c r="Q2" s="6516" t="s">
        <v>18629</v>
      </c>
      <c r="R2" s="6511"/>
      <c r="S2" s="3487"/>
      <c r="T2" s="3487"/>
      <c r="U2" s="3487"/>
      <c r="V2" s="3723" t="s">
        <v>2073</v>
      </c>
      <c r="W2" s="3487"/>
      <c r="X2" s="3723" t="s">
        <v>37</v>
      </c>
      <c r="Y2" s="3487"/>
      <c r="Z2" s="3127"/>
      <c r="AA2" s="4879">
        <v>4504523487</v>
      </c>
      <c r="AB2" s="345"/>
      <c r="AC2" s="4899">
        <v>6900</v>
      </c>
      <c r="AD2" s="4899">
        <v>6798.83</v>
      </c>
      <c r="AE2" s="4899">
        <f t="shared" ref="AE2:AE11" si="0">SUM(AD2*P2+AC2)</f>
        <v>13698.83</v>
      </c>
      <c r="AF2" s="31"/>
      <c r="AG2" s="142"/>
    </row>
    <row r="3" spans="1:33" s="6585" customFormat="1" ht="30" customHeight="1">
      <c r="A3" s="6913" t="s">
        <v>18977</v>
      </c>
      <c r="B3" s="1432" t="s">
        <v>18666</v>
      </c>
      <c r="C3" s="358">
        <v>45743</v>
      </c>
      <c r="D3" s="358">
        <f>WORKDAY(C3,23)</f>
        <v>45776</v>
      </c>
      <c r="E3" s="359"/>
      <c r="F3" s="449"/>
      <c r="G3" s="360">
        <v>8644</v>
      </c>
      <c r="H3" s="6954" t="s">
        <v>2013</v>
      </c>
      <c r="I3" s="360"/>
      <c r="J3" s="361" t="s">
        <v>18667</v>
      </c>
      <c r="K3" s="5747" t="s">
        <v>18668</v>
      </c>
      <c r="L3" s="1508" t="s">
        <v>173</v>
      </c>
      <c r="M3" s="135" t="s">
        <v>18679</v>
      </c>
      <c r="N3" s="364"/>
      <c r="O3" s="365">
        <v>1</v>
      </c>
      <c r="P3" s="365">
        <v>1</v>
      </c>
      <c r="Q3" s="6541" t="s">
        <v>15261</v>
      </c>
      <c r="R3" s="6584"/>
      <c r="S3" s="6584"/>
      <c r="T3" s="6584"/>
      <c r="U3" s="6584"/>
      <c r="V3" s="3296"/>
      <c r="W3" s="6584"/>
      <c r="X3" s="3296"/>
      <c r="Y3" s="6584"/>
      <c r="Z3" s="3297"/>
      <c r="AA3" s="4880">
        <v>4504524395</v>
      </c>
      <c r="AB3" s="518"/>
      <c r="AC3" s="4900"/>
      <c r="AD3" s="4900"/>
      <c r="AE3" s="4900"/>
      <c r="AF3" s="68"/>
      <c r="AG3" s="182"/>
    </row>
    <row r="4" spans="1:33" ht="30" customHeight="1">
      <c r="A4" s="3911" t="s">
        <v>18626</v>
      </c>
      <c r="B4" s="4732" t="s">
        <v>18692</v>
      </c>
      <c r="C4" s="340">
        <v>45747</v>
      </c>
      <c r="D4" s="340">
        <f>WORKDAY(C4,23)</f>
        <v>45778</v>
      </c>
      <c r="E4" s="341"/>
      <c r="F4" s="374"/>
      <c r="G4" s="339">
        <v>9013</v>
      </c>
      <c r="H4" s="3414" t="s">
        <v>18693</v>
      </c>
      <c r="I4" s="3405" t="s">
        <v>25</v>
      </c>
      <c r="J4" s="3751" t="s">
        <v>15446</v>
      </c>
      <c r="K4" s="3407" t="s">
        <v>18697</v>
      </c>
      <c r="L4" s="552" t="s">
        <v>173</v>
      </c>
      <c r="M4" s="338" t="s">
        <v>18709</v>
      </c>
      <c r="N4" s="255"/>
      <c r="O4" s="258">
        <v>1</v>
      </c>
      <c r="P4" s="258">
        <v>1</v>
      </c>
      <c r="Q4" s="3406" t="s">
        <v>18694</v>
      </c>
      <c r="R4" s="6511"/>
      <c r="S4" s="3487"/>
      <c r="T4" s="3487"/>
      <c r="U4" s="3487"/>
      <c r="V4" s="3714" t="s">
        <v>2073</v>
      </c>
      <c r="W4" s="3487"/>
      <c r="X4" s="3714" t="s">
        <v>37</v>
      </c>
      <c r="Y4" s="3487"/>
      <c r="Z4" s="3127"/>
      <c r="AA4" s="4879">
        <v>4504526031</v>
      </c>
      <c r="AB4" s="345"/>
      <c r="AC4" s="4899">
        <v>10200</v>
      </c>
      <c r="AD4" s="4899">
        <v>6798.83</v>
      </c>
      <c r="AE4" s="4899">
        <f t="shared" si="0"/>
        <v>16998.830000000002</v>
      </c>
      <c r="AF4" s="31"/>
      <c r="AG4" s="142"/>
    </row>
    <row r="5" spans="1:33" ht="30" customHeight="1">
      <c r="A5" s="4072" t="s">
        <v>18626</v>
      </c>
      <c r="B5" s="4071" t="s">
        <v>18695</v>
      </c>
      <c r="C5" s="340">
        <v>45744</v>
      </c>
      <c r="D5" s="340">
        <f>WORKDAY(C5,14)</f>
        <v>45764</v>
      </c>
      <c r="E5" s="341"/>
      <c r="F5" s="374"/>
      <c r="G5" s="339">
        <v>9013</v>
      </c>
      <c r="H5" s="3303"/>
      <c r="I5" s="3405" t="s">
        <v>92</v>
      </c>
      <c r="J5" s="4073" t="s">
        <v>18696</v>
      </c>
      <c r="K5" s="3407" t="s">
        <v>18698</v>
      </c>
      <c r="L5" s="3379" t="s">
        <v>76</v>
      </c>
      <c r="M5" s="338" t="s">
        <v>18710</v>
      </c>
      <c r="N5" s="255"/>
      <c r="O5" s="258">
        <v>4</v>
      </c>
      <c r="P5" s="258">
        <v>4</v>
      </c>
      <c r="Q5" s="324" t="s">
        <v>18699</v>
      </c>
      <c r="R5" s="6511"/>
      <c r="S5" s="3487"/>
      <c r="T5" s="3487"/>
      <c r="U5" s="3487"/>
      <c r="V5" s="3714" t="s">
        <v>2073</v>
      </c>
      <c r="W5" s="3487"/>
      <c r="X5" s="3714" t="s">
        <v>37</v>
      </c>
      <c r="Y5" s="3487"/>
      <c r="Z5" s="3127"/>
      <c r="AA5" s="4879">
        <v>4504525257</v>
      </c>
      <c r="AB5" s="345"/>
      <c r="AC5" s="4899">
        <v>0</v>
      </c>
      <c r="AD5" s="4899">
        <v>6798.83</v>
      </c>
      <c r="AE5" s="4899">
        <f t="shared" si="0"/>
        <v>27195.32</v>
      </c>
      <c r="AF5" s="31"/>
      <c r="AG5" s="142"/>
    </row>
    <row r="6" spans="1:33" ht="30" customHeight="1">
      <c r="A6" s="6934" t="s">
        <v>19554</v>
      </c>
      <c r="B6" s="4751" t="s">
        <v>18700</v>
      </c>
      <c r="C6" s="340">
        <v>45747</v>
      </c>
      <c r="D6" s="340">
        <f>WORKDAY(C6,14)</f>
        <v>45765</v>
      </c>
      <c r="E6" s="341"/>
      <c r="F6" s="374"/>
      <c r="G6" s="339">
        <v>8601</v>
      </c>
      <c r="H6" s="3414" t="s">
        <v>1375</v>
      </c>
      <c r="I6" s="339"/>
      <c r="J6" s="3457" t="s">
        <v>10913</v>
      </c>
      <c r="K6" s="325" t="s">
        <v>18701</v>
      </c>
      <c r="L6" s="552" t="s">
        <v>173</v>
      </c>
      <c r="M6" s="338" t="s">
        <v>18711</v>
      </c>
      <c r="N6" s="255"/>
      <c r="O6" s="258">
        <v>1</v>
      </c>
      <c r="P6" s="258">
        <v>1</v>
      </c>
      <c r="Q6" s="3406" t="s">
        <v>18702</v>
      </c>
      <c r="R6" s="6511"/>
      <c r="S6" s="3487"/>
      <c r="T6" s="3487"/>
      <c r="U6" s="3487"/>
      <c r="V6" s="3415" t="s">
        <v>2073</v>
      </c>
      <c r="W6" s="3487"/>
      <c r="X6" s="3415" t="s">
        <v>37</v>
      </c>
      <c r="Y6" s="3487"/>
      <c r="Z6" s="3127"/>
      <c r="AA6" s="4879">
        <v>4504526259</v>
      </c>
      <c r="AB6" s="345"/>
      <c r="AC6" s="4899">
        <v>0</v>
      </c>
      <c r="AD6" s="4899">
        <v>8625</v>
      </c>
      <c r="AE6" s="4899">
        <f t="shared" si="0"/>
        <v>8625</v>
      </c>
      <c r="AF6" s="31"/>
      <c r="AG6" s="142"/>
    </row>
    <row r="7" spans="1:33" ht="30" customHeight="1">
      <c r="A7" s="7025" t="s">
        <v>18703</v>
      </c>
      <c r="B7" s="4733" t="s">
        <v>18712</v>
      </c>
      <c r="C7" s="340">
        <v>45747</v>
      </c>
      <c r="D7" s="340">
        <f>WORKDAY(C7,23)</f>
        <v>45778</v>
      </c>
      <c r="E7" s="341"/>
      <c r="F7" s="374"/>
      <c r="G7" s="339">
        <v>8615</v>
      </c>
      <c r="H7" s="3303"/>
      <c r="I7" s="3405" t="s">
        <v>92</v>
      </c>
      <c r="J7" s="324" t="s">
        <v>11005</v>
      </c>
      <c r="K7" s="325" t="s">
        <v>18704</v>
      </c>
      <c r="L7" s="3379" t="s">
        <v>4019</v>
      </c>
      <c r="M7" s="338" t="s">
        <v>18713</v>
      </c>
      <c r="N7" s="255"/>
      <c r="O7" s="258">
        <v>15</v>
      </c>
      <c r="P7" s="258">
        <v>15</v>
      </c>
      <c r="Q7" s="324" t="s">
        <v>18705</v>
      </c>
      <c r="R7" s="6511"/>
      <c r="S7" s="6586"/>
      <c r="T7" s="6586"/>
      <c r="U7" s="6586"/>
      <c r="V7" s="3420" t="s">
        <v>2073</v>
      </c>
      <c r="W7" s="6586"/>
      <c r="X7" s="3420" t="s">
        <v>37</v>
      </c>
      <c r="Y7" s="6586"/>
      <c r="Z7" s="6699" t="s">
        <v>45</v>
      </c>
      <c r="AA7" s="6285">
        <v>4504525860</v>
      </c>
      <c r="AB7" s="5992"/>
      <c r="AC7" s="4908">
        <v>10200</v>
      </c>
      <c r="AD7" s="4908">
        <v>7920</v>
      </c>
      <c r="AE7" s="4908"/>
      <c r="AF7" s="31"/>
      <c r="AG7" s="142"/>
    </row>
    <row r="8" spans="1:33" ht="30" customHeight="1">
      <c r="A8" s="3911" t="s">
        <v>18626</v>
      </c>
      <c r="B8" s="2995" t="s">
        <v>18729</v>
      </c>
      <c r="C8" s="340">
        <v>45747</v>
      </c>
      <c r="D8" s="340">
        <f>WORKDAY(C8,14)</f>
        <v>45765</v>
      </c>
      <c r="E8" s="341"/>
      <c r="F8" s="374"/>
      <c r="G8" s="339">
        <v>9013</v>
      </c>
      <c r="H8" s="3303"/>
      <c r="I8" s="3347" t="s">
        <v>92</v>
      </c>
      <c r="J8" s="324" t="s">
        <v>18730</v>
      </c>
      <c r="K8" s="3348" t="s">
        <v>18731</v>
      </c>
      <c r="L8" s="3403" t="s">
        <v>76</v>
      </c>
      <c r="M8" s="338" t="s">
        <v>18742</v>
      </c>
      <c r="N8" s="255"/>
      <c r="O8" s="258">
        <v>4</v>
      </c>
      <c r="P8" s="258">
        <v>4</v>
      </c>
      <c r="Q8" s="3413" t="s">
        <v>18732</v>
      </c>
      <c r="R8" s="6511"/>
      <c r="S8" s="6586"/>
      <c r="T8" s="6586"/>
      <c r="U8" s="6586"/>
      <c r="V8" s="3440" t="s">
        <v>2073</v>
      </c>
      <c r="W8" s="6586"/>
      <c r="X8" s="3440" t="s">
        <v>37</v>
      </c>
      <c r="Y8" s="6586"/>
      <c r="Z8" s="3432" t="s">
        <v>45</v>
      </c>
      <c r="AA8" s="6285">
        <v>4504526906</v>
      </c>
      <c r="AB8" s="5992"/>
      <c r="AC8" s="4908">
        <v>0</v>
      </c>
      <c r="AD8" s="4908">
        <v>6798.83</v>
      </c>
      <c r="AE8" s="4908">
        <f t="shared" si="0"/>
        <v>27195.32</v>
      </c>
      <c r="AF8" s="31"/>
      <c r="AG8" s="142"/>
    </row>
    <row r="9" spans="1:33" ht="30" customHeight="1">
      <c r="A9" s="6698" t="str">
        <f>+A646</f>
        <v>Благовещенск 50005273241 от 20.03.2025</v>
      </c>
      <c r="B9" s="2995" t="s">
        <v>18733</v>
      </c>
      <c r="C9" s="340">
        <v>45748</v>
      </c>
      <c r="D9" s="340">
        <f>WORKDAY(C9,14)</f>
        <v>45768</v>
      </c>
      <c r="E9" s="341"/>
      <c r="F9" s="374"/>
      <c r="G9" s="339">
        <v>8636</v>
      </c>
      <c r="H9" s="3303"/>
      <c r="I9" s="3347" t="s">
        <v>92</v>
      </c>
      <c r="J9" s="8068" t="s">
        <v>18735</v>
      </c>
      <c r="K9" s="3348" t="s">
        <v>18736</v>
      </c>
      <c r="L9" s="256" t="s">
        <v>11195</v>
      </c>
      <c r="M9" s="338" t="s">
        <v>18743</v>
      </c>
      <c r="N9" s="255"/>
      <c r="O9" s="258">
        <v>5</v>
      </c>
      <c r="P9" s="258">
        <v>5</v>
      </c>
      <c r="Q9" s="324" t="s">
        <v>18737</v>
      </c>
      <c r="R9" s="6511"/>
      <c r="S9" s="6586"/>
      <c r="T9" s="6586"/>
      <c r="U9" s="6586"/>
      <c r="V9" s="4109" t="s">
        <v>2073</v>
      </c>
      <c r="W9" s="6586"/>
      <c r="X9" s="4109" t="s">
        <v>37</v>
      </c>
      <c r="Y9" s="6586"/>
      <c r="Z9" s="6699" t="s">
        <v>45</v>
      </c>
      <c r="AA9" s="6285">
        <v>4504527634</v>
      </c>
      <c r="AB9" s="5992"/>
      <c r="AC9" s="4908">
        <v>0</v>
      </c>
      <c r="AD9" s="4908">
        <v>6930</v>
      </c>
      <c r="AE9" s="4908">
        <f t="shared" si="0"/>
        <v>34650</v>
      </c>
      <c r="AF9" s="31"/>
      <c r="AG9" s="142"/>
    </row>
    <row r="10" spans="1:33" ht="30" customHeight="1">
      <c r="A10" s="7071" t="s">
        <v>18745</v>
      </c>
      <c r="B10" s="6519" t="s">
        <v>18746</v>
      </c>
      <c r="C10" s="340">
        <v>45747</v>
      </c>
      <c r="D10" s="340">
        <f>WORKDAY(C10,23)</f>
        <v>45778</v>
      </c>
      <c r="E10" s="341"/>
      <c r="F10" s="374"/>
      <c r="G10" s="339">
        <v>8600</v>
      </c>
      <c r="H10" s="3303" t="s">
        <v>12039</v>
      </c>
      <c r="I10" s="3347"/>
      <c r="J10" s="6518" t="s">
        <v>18747</v>
      </c>
      <c r="K10" s="3348" t="s">
        <v>18748</v>
      </c>
      <c r="L10" s="3403" t="s">
        <v>173</v>
      </c>
      <c r="M10" s="338" t="s">
        <v>18762</v>
      </c>
      <c r="N10" s="255"/>
      <c r="O10" s="258">
        <v>1</v>
      </c>
      <c r="P10" s="258">
        <v>1</v>
      </c>
      <c r="Q10" s="3413" t="s">
        <v>18749</v>
      </c>
      <c r="R10" s="6511"/>
      <c r="S10" s="3487"/>
      <c r="T10" s="3487"/>
      <c r="U10" s="3487"/>
      <c r="V10" s="4109" t="s">
        <v>2073</v>
      </c>
      <c r="W10" s="6586"/>
      <c r="X10" s="4109" t="s">
        <v>37</v>
      </c>
      <c r="Y10" s="3487"/>
      <c r="Z10" s="3127"/>
      <c r="AA10" s="4879">
        <v>4504527845</v>
      </c>
      <c r="AB10" s="345"/>
      <c r="AC10" s="4899">
        <v>55800</v>
      </c>
      <c r="AD10" s="4899">
        <v>12375</v>
      </c>
      <c r="AE10" s="4899">
        <f t="shared" si="0"/>
        <v>68175</v>
      </c>
      <c r="AF10" s="31"/>
      <c r="AG10" s="142"/>
    </row>
    <row r="11" spans="1:33" ht="30" customHeight="1">
      <c r="A11" s="5160" t="s">
        <v>18745</v>
      </c>
      <c r="B11" s="5055" t="s">
        <v>18750</v>
      </c>
      <c r="C11" s="340">
        <v>45747</v>
      </c>
      <c r="D11" s="340">
        <f>WORKDAY(C11,23)</f>
        <v>45778</v>
      </c>
      <c r="E11" s="341"/>
      <c r="F11" s="374"/>
      <c r="G11" s="339">
        <v>8600</v>
      </c>
      <c r="H11" s="3417" t="s">
        <v>589</v>
      </c>
      <c r="I11" s="3347"/>
      <c r="J11" s="8068" t="s">
        <v>18751</v>
      </c>
      <c r="K11" s="3348" t="s">
        <v>18752</v>
      </c>
      <c r="L11" s="3403" t="s">
        <v>28</v>
      </c>
      <c r="M11" s="338" t="s">
        <v>18763</v>
      </c>
      <c r="N11" s="255"/>
      <c r="O11" s="258">
        <v>2</v>
      </c>
      <c r="P11" s="258">
        <v>2</v>
      </c>
      <c r="Q11" s="3413" t="s">
        <v>18753</v>
      </c>
      <c r="R11" s="6511"/>
      <c r="S11" s="3487"/>
      <c r="T11" s="3487"/>
      <c r="U11" s="3487"/>
      <c r="V11" s="4109" t="s">
        <v>2073</v>
      </c>
      <c r="W11" s="3487"/>
      <c r="X11" s="4109" t="s">
        <v>37</v>
      </c>
      <c r="Y11" s="3487"/>
      <c r="Z11" s="3127"/>
      <c r="AA11" s="4879" t="s">
        <v>18760</v>
      </c>
      <c r="AB11" s="345"/>
      <c r="AC11" s="4899">
        <v>31000</v>
      </c>
      <c r="AD11" s="4899">
        <v>12375</v>
      </c>
      <c r="AE11" s="4899">
        <f t="shared" si="0"/>
        <v>55750</v>
      </c>
      <c r="AF11" s="31"/>
      <c r="AG11" s="142"/>
    </row>
    <row r="12" spans="1:33" ht="30" customHeight="1">
      <c r="A12" s="6987" t="s">
        <v>18754</v>
      </c>
      <c r="B12" s="12079" t="s">
        <v>18755</v>
      </c>
      <c r="C12" s="9752">
        <v>45748</v>
      </c>
      <c r="D12" s="9752">
        <f>WORKDAY(C12,23)</f>
        <v>45779</v>
      </c>
      <c r="E12" s="9891"/>
      <c r="F12" s="9714"/>
      <c r="G12" s="9708">
        <v>8634</v>
      </c>
      <c r="H12" s="12082" t="s">
        <v>18756</v>
      </c>
      <c r="I12" s="11972"/>
      <c r="J12" s="12084" t="s">
        <v>18757</v>
      </c>
      <c r="K12" s="12085" t="s">
        <v>18758</v>
      </c>
      <c r="L12" s="3403" t="s">
        <v>179</v>
      </c>
      <c r="M12" s="9231" t="s">
        <v>18761</v>
      </c>
      <c r="N12" s="6558" t="s">
        <v>3952</v>
      </c>
      <c r="O12" s="258">
        <v>8</v>
      </c>
      <c r="P12" s="258">
        <v>8</v>
      </c>
      <c r="Q12" s="11976" t="s">
        <v>18759</v>
      </c>
      <c r="R12" s="9740"/>
      <c r="S12" s="3487"/>
      <c r="T12" s="3487"/>
      <c r="U12" s="3487"/>
      <c r="V12" s="12067" t="s">
        <v>2073</v>
      </c>
      <c r="W12" s="3487"/>
      <c r="X12" s="12067" t="s">
        <v>37</v>
      </c>
      <c r="Y12" s="3487"/>
      <c r="Z12" s="3127"/>
      <c r="AA12" s="11681">
        <v>4504527611</v>
      </c>
      <c r="AB12" s="345"/>
      <c r="AC12" s="11719">
        <v>6900</v>
      </c>
      <c r="AD12" s="4899">
        <v>7920</v>
      </c>
      <c r="AE12" s="11719">
        <f>SUM(AD12*P12+AD13*P13+AC12)</f>
        <v>82635</v>
      </c>
      <c r="AF12" s="31"/>
      <c r="AG12" s="142"/>
    </row>
    <row r="13" spans="1:33" ht="30" customHeight="1">
      <c r="A13" s="4803" t="s">
        <v>18754</v>
      </c>
      <c r="B13" s="10418"/>
      <c r="C13" s="9753"/>
      <c r="D13" s="9753"/>
      <c r="E13" s="9892"/>
      <c r="F13" s="9715"/>
      <c r="G13" s="9710"/>
      <c r="H13" s="12083"/>
      <c r="I13" s="11974"/>
      <c r="J13" s="11978"/>
      <c r="K13" s="12023"/>
      <c r="L13" s="3403" t="s">
        <v>10235</v>
      </c>
      <c r="M13" s="9280"/>
      <c r="N13" s="6558" t="s">
        <v>3951</v>
      </c>
      <c r="O13" s="258">
        <v>1</v>
      </c>
      <c r="P13" s="258">
        <v>1</v>
      </c>
      <c r="Q13" s="11978"/>
      <c r="R13" s="9741"/>
      <c r="S13" s="3487"/>
      <c r="T13" s="3487"/>
      <c r="U13" s="3487"/>
      <c r="V13" s="12068"/>
      <c r="W13" s="3487"/>
      <c r="X13" s="12068"/>
      <c r="Y13" s="3487"/>
      <c r="Z13" s="3127"/>
      <c r="AA13" s="11683"/>
      <c r="AB13" s="345"/>
      <c r="AC13" s="11720"/>
      <c r="AD13" s="4899">
        <v>12375</v>
      </c>
      <c r="AE13" s="11720"/>
      <c r="AF13" s="31"/>
      <c r="AG13" s="142"/>
    </row>
    <row r="14" spans="1:33" ht="30" customHeight="1">
      <c r="A14" s="3917" t="s">
        <v>18754</v>
      </c>
      <c r="B14" s="1432" t="s">
        <v>18771</v>
      </c>
      <c r="C14" s="358">
        <v>45749</v>
      </c>
      <c r="D14" s="358">
        <f>WORKDAY(C14,14)</f>
        <v>45769</v>
      </c>
      <c r="E14" s="359"/>
      <c r="F14" s="449"/>
      <c r="G14" s="360">
        <v>8634</v>
      </c>
      <c r="H14" s="3295" t="s">
        <v>6431</v>
      </c>
      <c r="I14" s="6556"/>
      <c r="J14" s="361" t="s">
        <v>18772</v>
      </c>
      <c r="K14" s="6557" t="s">
        <v>18773</v>
      </c>
      <c r="L14" s="3294" t="s">
        <v>76</v>
      </c>
      <c r="M14" s="135" t="s">
        <v>18784</v>
      </c>
      <c r="N14" s="364"/>
      <c r="O14" s="365">
        <v>4</v>
      </c>
      <c r="P14" s="365">
        <v>4</v>
      </c>
      <c r="Q14" s="6550" t="s">
        <v>18774</v>
      </c>
      <c r="R14" s="6584"/>
      <c r="S14" s="6584"/>
      <c r="T14" s="6584"/>
      <c r="U14" s="6584"/>
      <c r="V14" s="3298" t="s">
        <v>256</v>
      </c>
      <c r="W14" s="6584"/>
      <c r="X14" s="3296"/>
      <c r="Y14" s="6584"/>
      <c r="Z14" s="3297"/>
      <c r="AA14" s="4880">
        <v>4504529448</v>
      </c>
      <c r="AB14" s="518"/>
      <c r="AC14" s="4900"/>
      <c r="AD14" s="4900"/>
      <c r="AE14" s="4900"/>
      <c r="AF14" s="31"/>
      <c r="AG14" s="142"/>
    </row>
    <row r="15" spans="1:33" ht="30" customHeight="1">
      <c r="A15" s="6840" t="s">
        <v>18977</v>
      </c>
      <c r="B15" s="4957" t="s">
        <v>18775</v>
      </c>
      <c r="C15" s="340">
        <v>45748</v>
      </c>
      <c r="D15" s="340">
        <f>WORKDAY(C15,23)</f>
        <v>45779</v>
      </c>
      <c r="E15" s="341"/>
      <c r="F15" s="374"/>
      <c r="G15" s="339">
        <v>8644</v>
      </c>
      <c r="H15" s="3417" t="s">
        <v>3548</v>
      </c>
      <c r="I15" s="3347"/>
      <c r="J15" s="4641" t="s">
        <v>18776</v>
      </c>
      <c r="K15" s="3348" t="s">
        <v>18777</v>
      </c>
      <c r="L15" s="3403" t="s">
        <v>406</v>
      </c>
      <c r="M15" s="338" t="s">
        <v>18785</v>
      </c>
      <c r="N15" s="255"/>
      <c r="O15" s="258">
        <v>9</v>
      </c>
      <c r="P15" s="258">
        <v>9</v>
      </c>
      <c r="Q15" s="3413" t="s">
        <v>18778</v>
      </c>
      <c r="R15" s="6511"/>
      <c r="S15" s="3487"/>
      <c r="T15" s="3487"/>
      <c r="U15" s="3487"/>
      <c r="V15" s="4578" t="s">
        <v>2073</v>
      </c>
      <c r="W15" s="3487"/>
      <c r="X15" s="4578" t="s">
        <v>7042</v>
      </c>
      <c r="Y15" s="3487"/>
      <c r="Z15" s="3127"/>
      <c r="AA15" s="4879">
        <v>4504527913</v>
      </c>
      <c r="AB15" s="345"/>
      <c r="AC15" s="4899">
        <v>10200</v>
      </c>
      <c r="AD15" s="4899">
        <v>7920</v>
      </c>
      <c r="AE15" s="4899">
        <f t="shared" ref="AE15:AE18" si="1">SUM(AD15*P15+AC15)</f>
        <v>81480</v>
      </c>
      <c r="AF15" s="31"/>
      <c r="AG15" s="142"/>
    </row>
    <row r="16" spans="1:33" ht="30" customHeight="1">
      <c r="A16" s="7071" t="s">
        <v>18779</v>
      </c>
      <c r="B16" s="4675" t="s">
        <v>18780</v>
      </c>
      <c r="C16" s="340">
        <v>45749</v>
      </c>
      <c r="D16" s="340">
        <f>WORKDAY(C16,14)</f>
        <v>45769</v>
      </c>
      <c r="E16" s="341"/>
      <c r="F16" s="374"/>
      <c r="G16" s="339">
        <v>8593</v>
      </c>
      <c r="H16" s="3303"/>
      <c r="I16" s="3347" t="s">
        <v>25</v>
      </c>
      <c r="J16" s="4530" t="s">
        <v>15098</v>
      </c>
      <c r="K16" s="3348" t="s">
        <v>18781</v>
      </c>
      <c r="L16" s="3403" t="s">
        <v>28</v>
      </c>
      <c r="M16" s="338" t="s">
        <v>18786</v>
      </c>
      <c r="N16" s="255"/>
      <c r="O16" s="258">
        <v>2</v>
      </c>
      <c r="P16" s="258">
        <v>2</v>
      </c>
      <c r="Q16" s="3413" t="s">
        <v>15500</v>
      </c>
      <c r="R16" s="6511"/>
      <c r="S16" s="3487"/>
      <c r="T16" s="3487"/>
      <c r="U16" s="3487"/>
      <c r="V16" s="4369" t="s">
        <v>2073</v>
      </c>
      <c r="W16" s="3487"/>
      <c r="X16" s="4369" t="s">
        <v>7042</v>
      </c>
      <c r="Y16" s="3487"/>
      <c r="Z16" s="3127"/>
      <c r="AA16" s="4879">
        <v>4504529578</v>
      </c>
      <c r="AB16" s="345"/>
      <c r="AC16" s="4899">
        <v>0</v>
      </c>
      <c r="AD16" s="4899">
        <v>7920</v>
      </c>
      <c r="AE16" s="4899">
        <f t="shared" si="1"/>
        <v>15840</v>
      </c>
      <c r="AF16" s="31"/>
      <c r="AG16" s="142"/>
    </row>
    <row r="17" spans="1:33" ht="30" customHeight="1">
      <c r="A17" s="4398" t="s">
        <v>18779</v>
      </c>
      <c r="B17" s="5052" t="s">
        <v>18791</v>
      </c>
      <c r="C17" s="340">
        <v>45750</v>
      </c>
      <c r="D17" s="340">
        <f>WORKDAY(C17,40)</f>
        <v>45806</v>
      </c>
      <c r="E17" s="341"/>
      <c r="F17" s="374"/>
      <c r="G17" s="339">
        <v>8593</v>
      </c>
      <c r="H17" s="3649" t="s">
        <v>12748</v>
      </c>
      <c r="I17" s="3648" t="s">
        <v>25</v>
      </c>
      <c r="J17" s="4399" t="s">
        <v>18792</v>
      </c>
      <c r="K17" s="3650" t="s">
        <v>18793</v>
      </c>
      <c r="L17" s="3403" t="s">
        <v>10880</v>
      </c>
      <c r="M17" s="338" t="s">
        <v>18916</v>
      </c>
      <c r="N17" s="3402" t="s">
        <v>6609</v>
      </c>
      <c r="O17" s="258">
        <v>16</v>
      </c>
      <c r="P17" s="258">
        <v>16</v>
      </c>
      <c r="Q17" s="3413" t="s">
        <v>18794</v>
      </c>
      <c r="R17" s="6511"/>
      <c r="S17" s="3487"/>
      <c r="T17" s="3487"/>
      <c r="U17" s="3487"/>
      <c r="V17" s="3651" t="s">
        <v>2073</v>
      </c>
      <c r="W17" s="3487"/>
      <c r="X17" s="3651" t="s">
        <v>37</v>
      </c>
      <c r="Y17" s="3487"/>
      <c r="Z17" s="3127"/>
      <c r="AA17" s="4879">
        <v>4504531337</v>
      </c>
      <c r="AB17" s="345"/>
      <c r="AC17" s="4899">
        <v>0</v>
      </c>
      <c r="AD17" s="4899">
        <v>19800</v>
      </c>
      <c r="AE17" s="4899">
        <f t="shared" si="1"/>
        <v>316800</v>
      </c>
      <c r="AF17" s="31"/>
      <c r="AG17" s="142"/>
    </row>
    <row r="18" spans="1:33" ht="30" customHeight="1">
      <c r="A18" s="6301" t="s">
        <v>18977</v>
      </c>
      <c r="B18" s="6299" t="s">
        <v>18795</v>
      </c>
      <c r="C18" s="340">
        <v>45749</v>
      </c>
      <c r="D18" s="340">
        <f>WORKDAY(C18,23)</f>
        <v>45782</v>
      </c>
      <c r="E18" s="341"/>
      <c r="F18" s="374"/>
      <c r="G18" s="339">
        <v>8644</v>
      </c>
      <c r="H18" s="3649" t="s">
        <v>6485</v>
      </c>
      <c r="I18" s="3347"/>
      <c r="J18" s="6300" t="s">
        <v>18796</v>
      </c>
      <c r="K18" s="3650" t="s">
        <v>18797</v>
      </c>
      <c r="L18" s="3401" t="s">
        <v>193</v>
      </c>
      <c r="M18" s="338" t="s">
        <v>18917</v>
      </c>
      <c r="N18" s="255"/>
      <c r="O18" s="258">
        <v>6</v>
      </c>
      <c r="P18" s="258">
        <v>6</v>
      </c>
      <c r="Q18" s="3659" t="s">
        <v>18798</v>
      </c>
      <c r="R18" s="6511"/>
      <c r="S18" s="3487"/>
      <c r="T18" s="3487"/>
      <c r="U18" s="3487"/>
      <c r="V18" s="3651" t="s">
        <v>2073</v>
      </c>
      <c r="W18" s="3487"/>
      <c r="X18" s="3651" t="s">
        <v>37</v>
      </c>
      <c r="Y18" s="3487"/>
      <c r="Z18" s="3127"/>
      <c r="AA18" s="5232" t="s">
        <v>18944</v>
      </c>
      <c r="AB18" s="345"/>
      <c r="AC18" s="4899">
        <v>6900</v>
      </c>
      <c r="AD18" s="4899">
        <v>7920</v>
      </c>
      <c r="AE18" s="4899">
        <f t="shared" si="1"/>
        <v>54420</v>
      </c>
      <c r="AF18" s="31"/>
      <c r="AG18" s="142"/>
    </row>
    <row r="19" spans="1:33" ht="30" customHeight="1">
      <c r="A19" s="3911" t="s">
        <v>18977</v>
      </c>
      <c r="B19" s="12086" t="s">
        <v>18799</v>
      </c>
      <c r="C19" s="9752">
        <v>45749</v>
      </c>
      <c r="D19" s="9752">
        <f>WORKDAY(C19,60)</f>
        <v>45833</v>
      </c>
      <c r="E19" s="9891"/>
      <c r="F19" s="9714"/>
      <c r="G19" s="9708">
        <v>8644</v>
      </c>
      <c r="H19" s="12061" t="s">
        <v>18800</v>
      </c>
      <c r="I19" s="11972"/>
      <c r="J19" s="12076" t="s">
        <v>18801</v>
      </c>
      <c r="K19" s="12063" t="s">
        <v>18802</v>
      </c>
      <c r="L19" s="3401" t="s">
        <v>76</v>
      </c>
      <c r="M19" s="9231" t="s">
        <v>18918</v>
      </c>
      <c r="N19" s="3402" t="s">
        <v>3952</v>
      </c>
      <c r="O19" s="258">
        <v>4</v>
      </c>
      <c r="P19" s="258">
        <v>4</v>
      </c>
      <c r="Q19" s="12060" t="s">
        <v>18803</v>
      </c>
      <c r="R19" s="9740"/>
      <c r="S19" s="3487"/>
      <c r="T19" s="3487"/>
      <c r="U19" s="3487"/>
      <c r="V19" s="12073" t="s">
        <v>2073</v>
      </c>
      <c r="W19" s="3487"/>
      <c r="X19" s="12073" t="s">
        <v>37</v>
      </c>
      <c r="Y19" s="3487"/>
      <c r="Z19" s="3127"/>
      <c r="AA19" s="11681">
        <v>4504529606</v>
      </c>
      <c r="AB19" s="345"/>
      <c r="AC19" s="11719">
        <v>6900</v>
      </c>
      <c r="AD19" s="4899">
        <v>7920</v>
      </c>
      <c r="AE19" s="11719">
        <f>SUM(AD19*P19+AD20*P20+AD21*P21+AC19)</f>
        <v>105405</v>
      </c>
      <c r="AF19" s="31"/>
      <c r="AG19" s="142"/>
    </row>
    <row r="20" spans="1:33" ht="30" customHeight="1">
      <c r="A20" s="3911" t="s">
        <v>18977</v>
      </c>
      <c r="B20" s="11029"/>
      <c r="C20" s="9784"/>
      <c r="D20" s="9784"/>
      <c r="E20" s="10595"/>
      <c r="F20" s="9795"/>
      <c r="G20" s="9709"/>
      <c r="H20" s="11469"/>
      <c r="I20" s="11973"/>
      <c r="J20" s="11841"/>
      <c r="K20" s="12049"/>
      <c r="L20" s="3682" t="s">
        <v>8516</v>
      </c>
      <c r="M20" s="9309"/>
      <c r="N20" s="3694" t="s">
        <v>3954</v>
      </c>
      <c r="O20" s="258">
        <v>1</v>
      </c>
      <c r="P20" s="258">
        <v>1</v>
      </c>
      <c r="Q20" s="11977"/>
      <c r="R20" s="9782"/>
      <c r="S20" s="3487"/>
      <c r="T20" s="3487"/>
      <c r="U20" s="3487"/>
      <c r="V20" s="12074"/>
      <c r="W20" s="3487"/>
      <c r="X20" s="12074"/>
      <c r="Y20" s="3487"/>
      <c r="Z20" s="3127"/>
      <c r="AA20" s="11682"/>
      <c r="AB20" s="345"/>
      <c r="AC20" s="11771"/>
      <c r="AD20" s="4899">
        <v>54450</v>
      </c>
      <c r="AE20" s="11771"/>
      <c r="AF20" s="31"/>
      <c r="AG20" s="142"/>
    </row>
    <row r="21" spans="1:33" ht="30" customHeight="1">
      <c r="A21" s="3911" t="s">
        <v>18977</v>
      </c>
      <c r="B21" s="11030"/>
      <c r="C21" s="9753"/>
      <c r="D21" s="9753"/>
      <c r="E21" s="9892"/>
      <c r="F21" s="9715"/>
      <c r="G21" s="9710"/>
      <c r="H21" s="11470"/>
      <c r="I21" s="11974"/>
      <c r="J21" s="10900"/>
      <c r="K21" s="12023"/>
      <c r="L21" s="3403" t="s">
        <v>9966</v>
      </c>
      <c r="M21" s="9280"/>
      <c r="N21" s="3402" t="s">
        <v>3951</v>
      </c>
      <c r="O21" s="258">
        <v>1</v>
      </c>
      <c r="P21" s="258">
        <v>1</v>
      </c>
      <c r="Q21" s="11978"/>
      <c r="R21" s="9741"/>
      <c r="S21" s="3487"/>
      <c r="T21" s="3487"/>
      <c r="U21" s="3487"/>
      <c r="V21" s="12075"/>
      <c r="W21" s="3487"/>
      <c r="X21" s="12075"/>
      <c r="Y21" s="3487"/>
      <c r="Z21" s="3127"/>
      <c r="AA21" s="11683"/>
      <c r="AB21" s="345"/>
      <c r="AC21" s="11720"/>
      <c r="AD21" s="4899">
        <v>12375</v>
      </c>
      <c r="AE21" s="11720"/>
      <c r="AF21" s="31"/>
      <c r="AG21" s="142"/>
    </row>
    <row r="22" spans="1:33" ht="30" customHeight="1">
      <c r="A22" s="3911" t="s">
        <v>18977</v>
      </c>
      <c r="B22" s="12080" t="s">
        <v>18804</v>
      </c>
      <c r="C22" s="9752">
        <v>45749</v>
      </c>
      <c r="D22" s="9752">
        <f>WORKDAY(C22,60)</f>
        <v>45833</v>
      </c>
      <c r="E22" s="9891"/>
      <c r="F22" s="9714"/>
      <c r="G22" s="9708">
        <v>8644</v>
      </c>
      <c r="H22" s="12061" t="s">
        <v>18805</v>
      </c>
      <c r="I22" s="11972"/>
      <c r="J22" s="12081" t="s">
        <v>18806</v>
      </c>
      <c r="K22" s="12063" t="s">
        <v>18807</v>
      </c>
      <c r="L22" s="3401" t="s">
        <v>62</v>
      </c>
      <c r="M22" s="9231" t="s">
        <v>18919</v>
      </c>
      <c r="N22" s="3402" t="s">
        <v>3952</v>
      </c>
      <c r="O22" s="258">
        <v>5</v>
      </c>
      <c r="P22" s="258">
        <v>5</v>
      </c>
      <c r="Q22" s="12060" t="s">
        <v>18808</v>
      </c>
      <c r="R22" s="9740"/>
      <c r="S22" s="3487"/>
      <c r="T22" s="3487"/>
      <c r="U22" s="3487"/>
      <c r="V22" s="12078" t="s">
        <v>9338</v>
      </c>
      <c r="W22" s="3487"/>
      <c r="X22" s="12078" t="s">
        <v>37</v>
      </c>
      <c r="Y22" s="3487"/>
      <c r="Z22" s="3127"/>
      <c r="AA22" s="11681">
        <v>4504530547</v>
      </c>
      <c r="AB22" s="345"/>
      <c r="AC22" s="11719">
        <v>17100</v>
      </c>
      <c r="AD22" s="4899">
        <v>7920</v>
      </c>
      <c r="AE22" s="11719">
        <f>SUM(AD22*P22+AD23*P23+AC22)</f>
        <v>111150</v>
      </c>
      <c r="AF22" s="31"/>
      <c r="AG22" s="142"/>
    </row>
    <row r="23" spans="1:33" ht="30" customHeight="1">
      <c r="A23" s="6378" t="s">
        <v>18977</v>
      </c>
      <c r="B23" s="11030"/>
      <c r="C23" s="9753"/>
      <c r="D23" s="9753"/>
      <c r="E23" s="9892"/>
      <c r="F23" s="9715"/>
      <c r="G23" s="9710"/>
      <c r="H23" s="11470"/>
      <c r="I23" s="11974"/>
      <c r="J23" s="10900"/>
      <c r="K23" s="12023"/>
      <c r="L23" s="3403" t="s">
        <v>8516</v>
      </c>
      <c r="M23" s="9280"/>
      <c r="N23" s="6377" t="s">
        <v>3954</v>
      </c>
      <c r="O23" s="258">
        <v>1</v>
      </c>
      <c r="P23" s="258">
        <v>1</v>
      </c>
      <c r="Q23" s="11978"/>
      <c r="R23" s="9741"/>
      <c r="S23" s="3487"/>
      <c r="T23" s="3487"/>
      <c r="U23" s="3487"/>
      <c r="V23" s="11722"/>
      <c r="W23" s="3487"/>
      <c r="X23" s="11722"/>
      <c r="Y23" s="3487"/>
      <c r="Z23" s="3127"/>
      <c r="AA23" s="11683"/>
      <c r="AB23" s="345"/>
      <c r="AC23" s="11720"/>
      <c r="AD23" s="4899">
        <v>54450</v>
      </c>
      <c r="AE23" s="11720"/>
      <c r="AF23" s="31"/>
      <c r="AG23" s="142"/>
    </row>
    <row r="24" spans="1:33" ht="30" customHeight="1">
      <c r="A24" s="3911" t="s">
        <v>18977</v>
      </c>
      <c r="B24" s="11989" t="s">
        <v>18809</v>
      </c>
      <c r="C24" s="9752">
        <v>45749</v>
      </c>
      <c r="D24" s="9752">
        <f>WORKDAY(C24,60)</f>
        <v>45833</v>
      </c>
      <c r="E24" s="9891"/>
      <c r="F24" s="9714"/>
      <c r="G24" s="9708">
        <v>8644</v>
      </c>
      <c r="H24" s="12061" t="s">
        <v>18810</v>
      </c>
      <c r="I24" s="11972"/>
      <c r="J24" s="12062" t="s">
        <v>18811</v>
      </c>
      <c r="K24" s="12063" t="s">
        <v>18812</v>
      </c>
      <c r="L24" s="3401" t="s">
        <v>76</v>
      </c>
      <c r="M24" s="9231" t="s">
        <v>18920</v>
      </c>
      <c r="N24" s="3402" t="s">
        <v>3952</v>
      </c>
      <c r="O24" s="258">
        <v>4</v>
      </c>
      <c r="P24" s="258">
        <v>4</v>
      </c>
      <c r="Q24" s="12060" t="s">
        <v>18813</v>
      </c>
      <c r="R24" s="9740"/>
      <c r="S24" s="3487"/>
      <c r="T24" s="3487"/>
      <c r="U24" s="3487"/>
      <c r="V24" s="12077" t="s">
        <v>9338</v>
      </c>
      <c r="W24" s="3487"/>
      <c r="X24" s="12077" t="s">
        <v>7042</v>
      </c>
      <c r="Y24" s="3487"/>
      <c r="Z24" s="3127"/>
      <c r="AA24" s="11681">
        <v>4504530552</v>
      </c>
      <c r="AB24" s="345"/>
      <c r="AC24" s="11719">
        <v>17100</v>
      </c>
      <c r="AD24" s="4899">
        <v>7920</v>
      </c>
      <c r="AE24" s="11719">
        <f>SUM(AD24*P24+AD25*P25+AC24)</f>
        <v>103230</v>
      </c>
      <c r="AF24" s="31"/>
      <c r="AG24" s="142"/>
    </row>
    <row r="25" spans="1:33" ht="30" customHeight="1">
      <c r="A25" s="6219" t="s">
        <v>18977</v>
      </c>
      <c r="B25" s="10418"/>
      <c r="C25" s="9753"/>
      <c r="D25" s="9753"/>
      <c r="E25" s="9892"/>
      <c r="F25" s="9715"/>
      <c r="G25" s="9710"/>
      <c r="H25" s="11470"/>
      <c r="I25" s="11974"/>
      <c r="J25" s="10900"/>
      <c r="K25" s="12023"/>
      <c r="L25" s="6219" t="s">
        <v>8516</v>
      </c>
      <c r="M25" s="9280"/>
      <c r="N25" s="6223" t="s">
        <v>3954</v>
      </c>
      <c r="O25" s="258">
        <v>1</v>
      </c>
      <c r="P25" s="258">
        <v>1</v>
      </c>
      <c r="Q25" s="11978"/>
      <c r="R25" s="9741"/>
      <c r="S25" s="3487"/>
      <c r="T25" s="3487"/>
      <c r="U25" s="3487"/>
      <c r="V25" s="11722"/>
      <c r="W25" s="3487"/>
      <c r="X25" s="11722"/>
      <c r="Y25" s="3487"/>
      <c r="Z25" s="3127"/>
      <c r="AA25" s="11683"/>
      <c r="AB25" s="345"/>
      <c r="AC25" s="11720"/>
      <c r="AD25" s="4899">
        <v>54450</v>
      </c>
      <c r="AE25" s="11720"/>
      <c r="AF25" s="31"/>
      <c r="AG25" s="142"/>
    </row>
    <row r="26" spans="1:33" ht="30" customHeight="1">
      <c r="A26" s="3911" t="s">
        <v>18977</v>
      </c>
      <c r="B26" s="9742" t="s">
        <v>18814</v>
      </c>
      <c r="C26" s="9752">
        <v>45749</v>
      </c>
      <c r="D26" s="9752">
        <f>WORKDAY(C26,60)</f>
        <v>45833</v>
      </c>
      <c r="E26" s="9891"/>
      <c r="F26" s="9714"/>
      <c r="G26" s="9708">
        <v>8644</v>
      </c>
      <c r="H26" s="12061" t="s">
        <v>18815</v>
      </c>
      <c r="I26" s="11972"/>
      <c r="J26" s="9815" t="s">
        <v>18816</v>
      </c>
      <c r="K26" s="12063" t="s">
        <v>18817</v>
      </c>
      <c r="L26" s="3403" t="s">
        <v>9167</v>
      </c>
      <c r="M26" s="9231" t="s">
        <v>18921</v>
      </c>
      <c r="N26" s="3402" t="s">
        <v>3955</v>
      </c>
      <c r="O26" s="258">
        <v>1</v>
      </c>
      <c r="P26" s="258">
        <v>1</v>
      </c>
      <c r="Q26" s="12060" t="s">
        <v>18818</v>
      </c>
      <c r="R26" s="9740"/>
      <c r="S26" s="3487"/>
      <c r="T26" s="3487"/>
      <c r="U26" s="3487"/>
      <c r="V26" s="9935" t="s">
        <v>2073</v>
      </c>
      <c r="W26" s="3487"/>
      <c r="X26" s="9935" t="s">
        <v>37</v>
      </c>
      <c r="Y26" s="3487"/>
      <c r="Z26" s="3127"/>
      <c r="AA26" s="11681">
        <v>4504530674</v>
      </c>
      <c r="AB26" s="345"/>
      <c r="AC26" s="11719">
        <v>3300</v>
      </c>
      <c r="AD26" s="4899">
        <v>87120</v>
      </c>
      <c r="AE26" s="11719">
        <f>SUM(AD26*P26+AD27*P27+AC26)</f>
        <v>115170</v>
      </c>
      <c r="AF26" s="31"/>
      <c r="AG26" s="142"/>
    </row>
    <row r="27" spans="1:33" ht="30" customHeight="1">
      <c r="A27" s="3978" t="s">
        <v>18977</v>
      </c>
      <c r="B27" s="10418"/>
      <c r="C27" s="9753"/>
      <c r="D27" s="9753"/>
      <c r="E27" s="9892"/>
      <c r="F27" s="9715"/>
      <c r="G27" s="9710"/>
      <c r="H27" s="11470"/>
      <c r="I27" s="11974"/>
      <c r="J27" s="10900"/>
      <c r="K27" s="12023"/>
      <c r="L27" s="3401" t="s">
        <v>8688</v>
      </c>
      <c r="M27" s="9280"/>
      <c r="N27" s="3402" t="s">
        <v>3951</v>
      </c>
      <c r="O27" s="258">
        <v>1</v>
      </c>
      <c r="P27" s="258">
        <v>1</v>
      </c>
      <c r="Q27" s="11978"/>
      <c r="R27" s="9741"/>
      <c r="S27" s="3487"/>
      <c r="T27" s="3487"/>
      <c r="U27" s="3487"/>
      <c r="V27" s="11722"/>
      <c r="W27" s="3487"/>
      <c r="X27" s="12072"/>
      <c r="Y27" s="3487"/>
      <c r="Z27" s="3127"/>
      <c r="AA27" s="11683"/>
      <c r="AB27" s="345"/>
      <c r="AC27" s="11720"/>
      <c r="AD27" s="4899">
        <v>24750</v>
      </c>
      <c r="AE27" s="11720"/>
      <c r="AF27" s="31"/>
      <c r="AG27" s="142"/>
    </row>
    <row r="28" spans="1:33" ht="30" customHeight="1">
      <c r="A28" s="3911" t="s">
        <v>18977</v>
      </c>
      <c r="B28" s="11989" t="s">
        <v>18819</v>
      </c>
      <c r="C28" s="9752">
        <v>45749</v>
      </c>
      <c r="D28" s="9752">
        <f>WORKDAY(C28,60)</f>
        <v>45833</v>
      </c>
      <c r="E28" s="9891"/>
      <c r="F28" s="9714"/>
      <c r="G28" s="9708">
        <v>8644</v>
      </c>
      <c r="H28" s="12061" t="s">
        <v>18820</v>
      </c>
      <c r="I28" s="11972"/>
      <c r="J28" s="12062" t="s">
        <v>18821</v>
      </c>
      <c r="K28" s="12063" t="s">
        <v>18822</v>
      </c>
      <c r="L28" s="3401" t="s">
        <v>76</v>
      </c>
      <c r="M28" s="9231" t="s">
        <v>18922</v>
      </c>
      <c r="N28" s="3402" t="s">
        <v>3952</v>
      </c>
      <c r="O28" s="258">
        <v>4</v>
      </c>
      <c r="P28" s="258">
        <v>4</v>
      </c>
      <c r="Q28" s="12060" t="s">
        <v>18823</v>
      </c>
      <c r="R28" s="9740"/>
      <c r="S28" s="3487"/>
      <c r="T28" s="3487"/>
      <c r="U28" s="3487"/>
      <c r="V28" s="9935" t="s">
        <v>2073</v>
      </c>
      <c r="W28" s="3487"/>
      <c r="X28" s="9935" t="s">
        <v>37</v>
      </c>
      <c r="Y28" s="3487"/>
      <c r="Z28" s="3127"/>
      <c r="AA28" s="11681">
        <v>4504530678</v>
      </c>
      <c r="AB28" s="345"/>
      <c r="AC28" s="11719">
        <v>17100</v>
      </c>
      <c r="AD28" s="4899">
        <v>7920</v>
      </c>
      <c r="AE28" s="11719">
        <f>SUM(AD28*P28+AD29*P29+AC28)</f>
        <v>107685</v>
      </c>
      <c r="AF28" s="31"/>
      <c r="AG28" s="142"/>
    </row>
    <row r="29" spans="1:33" ht="30" customHeight="1">
      <c r="A29" s="3911" t="s">
        <v>18977</v>
      </c>
      <c r="B29" s="10418"/>
      <c r="C29" s="9753"/>
      <c r="D29" s="9753"/>
      <c r="E29" s="9892"/>
      <c r="F29" s="9715"/>
      <c r="G29" s="9710"/>
      <c r="H29" s="11470"/>
      <c r="I29" s="11974"/>
      <c r="J29" s="10900"/>
      <c r="K29" s="12023"/>
      <c r="L29" s="3403" t="s">
        <v>9288</v>
      </c>
      <c r="M29" s="9280"/>
      <c r="N29" s="3402" t="s">
        <v>3956</v>
      </c>
      <c r="O29" s="258">
        <v>1</v>
      </c>
      <c r="P29" s="258">
        <v>1</v>
      </c>
      <c r="Q29" s="11978"/>
      <c r="R29" s="9741"/>
      <c r="S29" s="3487"/>
      <c r="T29" s="3487"/>
      <c r="U29" s="3487"/>
      <c r="V29" s="11722"/>
      <c r="W29" s="3487"/>
      <c r="X29" s="12072"/>
      <c r="Y29" s="3487"/>
      <c r="Z29" s="3127"/>
      <c r="AA29" s="11683"/>
      <c r="AB29" s="345"/>
      <c r="AC29" s="11720"/>
      <c r="AD29" s="4899">
        <v>58905</v>
      </c>
      <c r="AE29" s="11720"/>
      <c r="AF29" s="31"/>
      <c r="AG29" s="142"/>
    </row>
    <row r="30" spans="1:33" ht="30" customHeight="1">
      <c r="A30" s="3911" t="s">
        <v>18977</v>
      </c>
      <c r="B30" s="12097" t="s">
        <v>18824</v>
      </c>
      <c r="C30" s="9752">
        <v>45749</v>
      </c>
      <c r="D30" s="9752">
        <f>WORKDAY(C30,60)</f>
        <v>45833</v>
      </c>
      <c r="E30" s="9891"/>
      <c r="F30" s="9714"/>
      <c r="G30" s="9708">
        <v>8644</v>
      </c>
      <c r="H30" s="12061" t="s">
        <v>640</v>
      </c>
      <c r="I30" s="11972"/>
      <c r="J30" s="12098" t="s">
        <v>18825</v>
      </c>
      <c r="K30" s="12063" t="s">
        <v>18826</v>
      </c>
      <c r="L30" s="3403" t="s">
        <v>9167</v>
      </c>
      <c r="M30" s="9231" t="s">
        <v>18923</v>
      </c>
      <c r="N30" s="3402" t="s">
        <v>3955</v>
      </c>
      <c r="O30" s="258">
        <v>1</v>
      </c>
      <c r="P30" s="258">
        <v>1</v>
      </c>
      <c r="Q30" s="12060" t="s">
        <v>18818</v>
      </c>
      <c r="R30" s="9740"/>
      <c r="S30" s="3487"/>
      <c r="T30" s="3487"/>
      <c r="U30" s="3487"/>
      <c r="V30" s="11813" t="s">
        <v>2073</v>
      </c>
      <c r="W30" s="3487"/>
      <c r="X30" s="11813" t="s">
        <v>37</v>
      </c>
      <c r="Y30" s="3487"/>
      <c r="Z30" s="3127"/>
      <c r="AA30" s="11681">
        <v>4504530680</v>
      </c>
      <c r="AB30" s="345"/>
      <c r="AC30" s="11719">
        <v>1200</v>
      </c>
      <c r="AD30" s="4899">
        <v>87120</v>
      </c>
      <c r="AE30" s="11719">
        <f>SUM(AD30*P30+AD31*P31+AC30)</f>
        <v>113070</v>
      </c>
      <c r="AF30" s="31"/>
      <c r="AG30" s="142"/>
    </row>
    <row r="31" spans="1:33" ht="30" customHeight="1">
      <c r="A31" s="4278" t="s">
        <v>18977</v>
      </c>
      <c r="B31" s="10418"/>
      <c r="C31" s="9753"/>
      <c r="D31" s="9753"/>
      <c r="E31" s="9892"/>
      <c r="F31" s="9715"/>
      <c r="G31" s="9710"/>
      <c r="H31" s="11470"/>
      <c r="I31" s="11974"/>
      <c r="J31" s="10900"/>
      <c r="K31" s="12023"/>
      <c r="L31" s="3401" t="s">
        <v>8688</v>
      </c>
      <c r="M31" s="9280"/>
      <c r="N31" s="3402" t="s">
        <v>3951</v>
      </c>
      <c r="O31" s="258">
        <v>1</v>
      </c>
      <c r="P31" s="258">
        <v>1</v>
      </c>
      <c r="Q31" s="11978"/>
      <c r="R31" s="9741"/>
      <c r="S31" s="3487"/>
      <c r="T31" s="3487"/>
      <c r="U31" s="3487"/>
      <c r="V31" s="11722"/>
      <c r="W31" s="3487"/>
      <c r="X31" s="11722"/>
      <c r="Y31" s="3487"/>
      <c r="Z31" s="3127"/>
      <c r="AA31" s="11683"/>
      <c r="AB31" s="345"/>
      <c r="AC31" s="11720"/>
      <c r="AD31" s="4899">
        <v>24750</v>
      </c>
      <c r="AE31" s="11720"/>
      <c r="AF31" s="31"/>
      <c r="AG31" s="142"/>
    </row>
    <row r="32" spans="1:33" ht="30" customHeight="1">
      <c r="A32" s="4817" t="s">
        <v>18977</v>
      </c>
      <c r="B32" s="10302" t="s">
        <v>18827</v>
      </c>
      <c r="C32" s="9752">
        <v>45749</v>
      </c>
      <c r="D32" s="9752">
        <f>WORKDAY(C32,60)</f>
        <v>45833</v>
      </c>
      <c r="E32" s="9891"/>
      <c r="F32" s="9714"/>
      <c r="G32" s="9708">
        <v>8644</v>
      </c>
      <c r="H32" s="12061" t="s">
        <v>18828</v>
      </c>
      <c r="I32" s="11972"/>
      <c r="J32" s="12096" t="s">
        <v>18829</v>
      </c>
      <c r="K32" s="12063" t="s">
        <v>18830</v>
      </c>
      <c r="L32" s="3401" t="s">
        <v>76</v>
      </c>
      <c r="M32" s="9231" t="s">
        <v>18924</v>
      </c>
      <c r="N32" s="3402" t="s">
        <v>3952</v>
      </c>
      <c r="O32" s="258">
        <v>4</v>
      </c>
      <c r="P32" s="258">
        <v>4</v>
      </c>
      <c r="Q32" s="12060" t="s">
        <v>18813</v>
      </c>
      <c r="R32" s="9740"/>
      <c r="S32" s="3487"/>
      <c r="T32" s="3487"/>
      <c r="U32" s="3487"/>
      <c r="V32" s="11813" t="s">
        <v>2073</v>
      </c>
      <c r="W32" s="3487"/>
      <c r="X32" s="11813" t="s">
        <v>37</v>
      </c>
      <c r="Y32" s="3487"/>
      <c r="Z32" s="3127"/>
      <c r="AA32" s="11681">
        <v>4504530682</v>
      </c>
      <c r="AB32" s="345"/>
      <c r="AC32" s="11719">
        <v>10200</v>
      </c>
      <c r="AD32" s="4899">
        <v>7920</v>
      </c>
      <c r="AE32" s="11719">
        <f>SUM(AD32*P32+AD33*P33+AC32)</f>
        <v>96330</v>
      </c>
      <c r="AF32" s="31"/>
      <c r="AG32" s="142"/>
    </row>
    <row r="33" spans="1:33" ht="30" customHeight="1">
      <c r="A33" s="4571" t="s">
        <v>18977</v>
      </c>
      <c r="B33" s="10418"/>
      <c r="C33" s="9753"/>
      <c r="D33" s="9753"/>
      <c r="E33" s="9892"/>
      <c r="F33" s="9715"/>
      <c r="G33" s="9710"/>
      <c r="H33" s="11470"/>
      <c r="I33" s="11974"/>
      <c r="J33" s="10900"/>
      <c r="K33" s="12023"/>
      <c r="L33" s="4818" t="s">
        <v>8689</v>
      </c>
      <c r="M33" s="9280"/>
      <c r="N33" s="4819" t="s">
        <v>3954</v>
      </c>
      <c r="O33" s="258">
        <v>1</v>
      </c>
      <c r="P33" s="258">
        <v>1</v>
      </c>
      <c r="Q33" s="11978"/>
      <c r="R33" s="9741"/>
      <c r="S33" s="3487"/>
      <c r="T33" s="3487"/>
      <c r="U33" s="3487"/>
      <c r="V33" s="11722"/>
      <c r="W33" s="3487"/>
      <c r="X33" s="11722"/>
      <c r="Y33" s="3487"/>
      <c r="Z33" s="3127"/>
      <c r="AA33" s="11683"/>
      <c r="AB33" s="345"/>
      <c r="AC33" s="11720"/>
      <c r="AD33" s="4899">
        <v>54450</v>
      </c>
      <c r="AE33" s="11720"/>
      <c r="AF33" s="31"/>
      <c r="AG33" s="142"/>
    </row>
    <row r="34" spans="1:33" ht="30" customHeight="1">
      <c r="A34" s="6097" t="s">
        <v>18977</v>
      </c>
      <c r="B34" s="4727" t="s">
        <v>18835</v>
      </c>
      <c r="C34" s="340">
        <v>45750</v>
      </c>
      <c r="D34" s="340">
        <f>WORKDAY(C34,60)</f>
        <v>45834</v>
      </c>
      <c r="E34" s="341"/>
      <c r="F34" s="374"/>
      <c r="G34" s="339">
        <v>8644</v>
      </c>
      <c r="H34" s="3649" t="s">
        <v>18831</v>
      </c>
      <c r="I34" s="3347"/>
      <c r="J34" s="4338" t="s">
        <v>18832</v>
      </c>
      <c r="K34" s="3650" t="s">
        <v>18833</v>
      </c>
      <c r="L34" s="4818" t="s">
        <v>8689</v>
      </c>
      <c r="M34" s="338" t="s">
        <v>18925</v>
      </c>
      <c r="N34" s="4401" t="s">
        <v>3956</v>
      </c>
      <c r="O34" s="258">
        <v>1</v>
      </c>
      <c r="P34" s="258">
        <v>1</v>
      </c>
      <c r="Q34" s="3659" t="s">
        <v>18834</v>
      </c>
      <c r="R34" s="6511"/>
      <c r="S34" s="3487"/>
      <c r="T34" s="3487"/>
      <c r="U34" s="3487"/>
      <c r="V34" s="4314" t="s">
        <v>2073</v>
      </c>
      <c r="W34" s="3487"/>
      <c r="X34" s="4314" t="s">
        <v>7042</v>
      </c>
      <c r="Y34" s="3487"/>
      <c r="Z34" s="3127"/>
      <c r="AA34" s="4879">
        <v>4504530843</v>
      </c>
      <c r="AB34" s="345"/>
      <c r="AC34" s="4899">
        <v>10200</v>
      </c>
      <c r="AD34" s="4899">
        <v>58905</v>
      </c>
      <c r="AE34" s="4899">
        <f t="shared" ref="AE34" si="2">SUM(AD34*P34+AC34)</f>
        <v>69105</v>
      </c>
      <c r="AF34" s="31"/>
      <c r="AG34" s="142"/>
    </row>
    <row r="35" spans="1:33" ht="30" customHeight="1">
      <c r="A35" s="3916" t="s">
        <v>18977</v>
      </c>
      <c r="B35" s="12089" t="s">
        <v>18837</v>
      </c>
      <c r="C35" s="12091">
        <v>45750</v>
      </c>
      <c r="D35" s="12091">
        <f>WORKDAY(C35,60)</f>
        <v>45834</v>
      </c>
      <c r="E35" s="12092">
        <v>46132</v>
      </c>
      <c r="F35" s="12094">
        <f t="shared" ref="F35" si="3">SUM(D35-E35)</f>
        <v>-298</v>
      </c>
      <c r="G35" s="9816">
        <v>8644</v>
      </c>
      <c r="H35" s="12099" t="s">
        <v>17323</v>
      </c>
      <c r="I35" s="12101"/>
      <c r="J35" s="12070" t="s">
        <v>18838</v>
      </c>
      <c r="K35" s="12087" t="s">
        <v>18836</v>
      </c>
      <c r="L35" s="3211" t="s">
        <v>76</v>
      </c>
      <c r="M35" s="12064" t="s">
        <v>18926</v>
      </c>
      <c r="N35" s="3205" t="s">
        <v>3952</v>
      </c>
      <c r="O35" s="253">
        <v>4</v>
      </c>
      <c r="P35" s="253">
        <v>4</v>
      </c>
      <c r="Q35" s="12070" t="s">
        <v>18839</v>
      </c>
      <c r="R35" s="10095"/>
      <c r="S35" s="3487"/>
      <c r="T35" s="3487"/>
      <c r="U35" s="3487"/>
      <c r="V35" s="331"/>
      <c r="W35" s="3487"/>
      <c r="X35" s="331"/>
      <c r="Y35" s="3487"/>
      <c r="Z35" s="3127"/>
      <c r="AA35" s="11681">
        <v>4504530845</v>
      </c>
      <c r="AB35" s="345"/>
      <c r="AC35" s="11719">
        <v>6900</v>
      </c>
      <c r="AD35" s="4899">
        <v>7920</v>
      </c>
      <c r="AE35" s="11719">
        <f>SUM(AD35*P35+AD36*P36+AC35)</f>
        <v>125700</v>
      </c>
      <c r="AF35" s="31"/>
      <c r="AG35" s="142"/>
    </row>
    <row r="36" spans="1:33" ht="30" customHeight="1">
      <c r="A36" s="3916" t="s">
        <v>18977</v>
      </c>
      <c r="B36" s="12090"/>
      <c r="C36" s="11043"/>
      <c r="D36" s="11043"/>
      <c r="E36" s="12093"/>
      <c r="F36" s="12095"/>
      <c r="G36" s="9718"/>
      <c r="H36" s="12100"/>
      <c r="I36" s="12102"/>
      <c r="J36" s="12104"/>
      <c r="K36" s="12088"/>
      <c r="L36" s="3163" t="s">
        <v>9167</v>
      </c>
      <c r="M36" s="12065"/>
      <c r="N36" s="3205" t="s">
        <v>3955</v>
      </c>
      <c r="O36" s="253">
        <v>1</v>
      </c>
      <c r="P36" s="253">
        <v>1</v>
      </c>
      <c r="Q36" s="12071"/>
      <c r="R36" s="10097"/>
      <c r="S36" s="3487"/>
      <c r="T36" s="3487"/>
      <c r="U36" s="3487"/>
      <c r="V36" s="331"/>
      <c r="W36" s="3487"/>
      <c r="X36" s="331"/>
      <c r="Y36" s="3487"/>
      <c r="Z36" s="3127"/>
      <c r="AA36" s="11683"/>
      <c r="AB36" s="345"/>
      <c r="AC36" s="11720"/>
      <c r="AD36" s="4899">
        <v>87120</v>
      </c>
      <c r="AE36" s="11720"/>
      <c r="AF36" s="31"/>
      <c r="AG36" s="142"/>
    </row>
    <row r="37" spans="1:33" ht="30" customHeight="1">
      <c r="A37" s="3911" t="s">
        <v>18977</v>
      </c>
      <c r="B37" s="12103" t="s">
        <v>18840</v>
      </c>
      <c r="C37" s="9752">
        <v>45750</v>
      </c>
      <c r="D37" s="9752">
        <f>WORKDAY(C37,60)</f>
        <v>45834</v>
      </c>
      <c r="E37" s="9891"/>
      <c r="F37" s="9714"/>
      <c r="G37" s="9708">
        <v>8644</v>
      </c>
      <c r="H37" s="12061" t="s">
        <v>18841</v>
      </c>
      <c r="I37" s="11972"/>
      <c r="J37" s="12060" t="s">
        <v>18842</v>
      </c>
      <c r="K37" s="12063" t="s">
        <v>18843</v>
      </c>
      <c r="L37" s="3401" t="s">
        <v>76</v>
      </c>
      <c r="M37" s="9231" t="s">
        <v>18927</v>
      </c>
      <c r="N37" s="3402" t="s">
        <v>3952</v>
      </c>
      <c r="O37" s="258">
        <v>4</v>
      </c>
      <c r="P37" s="258">
        <v>4</v>
      </c>
      <c r="Q37" s="12060" t="s">
        <v>18844</v>
      </c>
      <c r="R37" s="9740"/>
      <c r="S37" s="6586"/>
      <c r="T37" s="6586"/>
      <c r="U37" s="6586"/>
      <c r="V37" s="12114" t="s">
        <v>2073</v>
      </c>
      <c r="W37" s="6586"/>
      <c r="X37" s="12114" t="s">
        <v>37</v>
      </c>
      <c r="Y37" s="6586"/>
      <c r="Z37" s="12066" t="s">
        <v>45</v>
      </c>
      <c r="AA37" s="12111">
        <v>4504530847</v>
      </c>
      <c r="AB37" s="5992"/>
      <c r="AC37" s="11842">
        <v>3300</v>
      </c>
      <c r="AD37" s="4908">
        <v>7920</v>
      </c>
      <c r="AE37" s="11842">
        <f>SUM(AD37*P37+AD38*P38+AD39*P39+AC37)</f>
        <v>118635</v>
      </c>
      <c r="AF37" s="31"/>
      <c r="AG37" s="142"/>
    </row>
    <row r="38" spans="1:33" ht="30" customHeight="1">
      <c r="A38" s="3911" t="s">
        <v>18977</v>
      </c>
      <c r="B38" s="10769"/>
      <c r="C38" s="9784"/>
      <c r="D38" s="9784"/>
      <c r="E38" s="10595"/>
      <c r="F38" s="9795"/>
      <c r="G38" s="9709"/>
      <c r="H38" s="11469"/>
      <c r="I38" s="11973"/>
      <c r="J38" s="11841"/>
      <c r="K38" s="12049"/>
      <c r="L38" s="3401" t="s">
        <v>9288</v>
      </c>
      <c r="M38" s="9309"/>
      <c r="N38" s="3402" t="s">
        <v>3956</v>
      </c>
      <c r="O38" s="258">
        <v>1</v>
      </c>
      <c r="P38" s="258">
        <v>1</v>
      </c>
      <c r="Q38" s="11977"/>
      <c r="R38" s="9782"/>
      <c r="S38" s="6586"/>
      <c r="T38" s="6586"/>
      <c r="U38" s="6586"/>
      <c r="V38" s="10861"/>
      <c r="W38" s="6586"/>
      <c r="X38" s="10861"/>
      <c r="Y38" s="6586"/>
      <c r="Z38" s="10789"/>
      <c r="AA38" s="12112"/>
      <c r="AB38" s="5992"/>
      <c r="AC38" s="11843"/>
      <c r="AD38" s="4908">
        <v>58905</v>
      </c>
      <c r="AE38" s="11843"/>
      <c r="AF38" s="31"/>
      <c r="AG38" s="142"/>
    </row>
    <row r="39" spans="1:33" ht="30" customHeight="1">
      <c r="A39" s="3911" t="s">
        <v>18977</v>
      </c>
      <c r="B39" s="10418"/>
      <c r="C39" s="9753"/>
      <c r="D39" s="9753"/>
      <c r="E39" s="9892"/>
      <c r="F39" s="9715"/>
      <c r="G39" s="9710"/>
      <c r="H39" s="11470"/>
      <c r="I39" s="11974"/>
      <c r="J39" s="10900"/>
      <c r="K39" s="12023"/>
      <c r="L39" s="3401" t="s">
        <v>8688</v>
      </c>
      <c r="M39" s="9280"/>
      <c r="N39" s="3402" t="s">
        <v>3951</v>
      </c>
      <c r="O39" s="258">
        <v>1</v>
      </c>
      <c r="P39" s="258">
        <v>1</v>
      </c>
      <c r="Q39" s="11978"/>
      <c r="R39" s="9741"/>
      <c r="S39" s="6586"/>
      <c r="T39" s="6586"/>
      <c r="U39" s="6586"/>
      <c r="V39" s="10862"/>
      <c r="W39" s="6586"/>
      <c r="X39" s="10862"/>
      <c r="Y39" s="6586"/>
      <c r="Z39" s="10790"/>
      <c r="AA39" s="12113"/>
      <c r="AB39" s="5992"/>
      <c r="AC39" s="11844"/>
      <c r="AD39" s="4908">
        <v>24750</v>
      </c>
      <c r="AE39" s="11844"/>
      <c r="AF39" s="31"/>
      <c r="AG39" s="142"/>
    </row>
    <row r="40" spans="1:33" ht="30" customHeight="1">
      <c r="A40" s="3911" t="s">
        <v>18977</v>
      </c>
      <c r="B40" s="11363" t="s">
        <v>18845</v>
      </c>
      <c r="C40" s="9752">
        <v>45750</v>
      </c>
      <c r="D40" s="9752">
        <f>WORKDAY(C40,60)</f>
        <v>45834</v>
      </c>
      <c r="E40" s="9891"/>
      <c r="F40" s="9714"/>
      <c r="G40" s="9708">
        <v>8644</v>
      </c>
      <c r="H40" s="12061" t="s">
        <v>18846</v>
      </c>
      <c r="I40" s="11972"/>
      <c r="J40" s="9745" t="s">
        <v>18847</v>
      </c>
      <c r="K40" s="12063" t="s">
        <v>18848</v>
      </c>
      <c r="L40" s="3401" t="s">
        <v>62</v>
      </c>
      <c r="M40" s="9231" t="s">
        <v>18928</v>
      </c>
      <c r="N40" s="3402" t="s">
        <v>3952</v>
      </c>
      <c r="O40" s="258">
        <v>5</v>
      </c>
      <c r="P40" s="258">
        <v>5</v>
      </c>
      <c r="Q40" s="12060" t="s">
        <v>18849</v>
      </c>
      <c r="R40" s="9740"/>
      <c r="S40" s="3487"/>
      <c r="T40" s="3487"/>
      <c r="U40" s="3487"/>
      <c r="V40" s="12106" t="s">
        <v>2073</v>
      </c>
      <c r="W40" s="3487"/>
      <c r="X40" s="12106" t="s">
        <v>37</v>
      </c>
      <c r="Y40" s="3487"/>
      <c r="Z40" s="3127"/>
      <c r="AA40" s="11681">
        <v>4504530850</v>
      </c>
      <c r="AB40" s="345"/>
      <c r="AC40" s="11719">
        <v>17100</v>
      </c>
      <c r="AD40" s="4899">
        <v>7920</v>
      </c>
      <c r="AE40" s="11719">
        <f>SUM(AD40*P40+AD41*P41+AC40)</f>
        <v>111150</v>
      </c>
      <c r="AF40" s="31"/>
      <c r="AG40" s="142"/>
    </row>
    <row r="41" spans="1:33" ht="30" customHeight="1">
      <c r="A41" s="3911" t="s">
        <v>18977</v>
      </c>
      <c r="B41" s="10418"/>
      <c r="C41" s="9753"/>
      <c r="D41" s="9753"/>
      <c r="E41" s="9892"/>
      <c r="F41" s="9715"/>
      <c r="G41" s="9710"/>
      <c r="H41" s="11470"/>
      <c r="I41" s="11974"/>
      <c r="J41" s="10900"/>
      <c r="K41" s="12023"/>
      <c r="L41" s="3719" t="s">
        <v>20182</v>
      </c>
      <c r="M41" s="9280"/>
      <c r="N41" s="3627" t="s">
        <v>3954</v>
      </c>
      <c r="O41" s="258">
        <v>1</v>
      </c>
      <c r="P41" s="258">
        <v>1</v>
      </c>
      <c r="Q41" s="11978"/>
      <c r="R41" s="9741"/>
      <c r="S41" s="3487"/>
      <c r="T41" s="3487"/>
      <c r="U41" s="3487"/>
      <c r="V41" s="12107"/>
      <c r="W41" s="3487"/>
      <c r="X41" s="12107"/>
      <c r="Y41" s="3487"/>
      <c r="Z41" s="3127"/>
      <c r="AA41" s="11683"/>
      <c r="AB41" s="345"/>
      <c r="AC41" s="11720"/>
      <c r="AD41" s="4899">
        <v>54450</v>
      </c>
      <c r="AE41" s="11720"/>
      <c r="AF41" s="31"/>
      <c r="AG41" s="142"/>
    </row>
    <row r="42" spans="1:33" ht="30" customHeight="1">
      <c r="A42" s="3911" t="s">
        <v>18977</v>
      </c>
      <c r="B42" s="12105" t="s">
        <v>18850</v>
      </c>
      <c r="C42" s="9752">
        <v>45750</v>
      </c>
      <c r="D42" s="9752">
        <f>WORKDAY(C42,60)</f>
        <v>45834</v>
      </c>
      <c r="E42" s="9891"/>
      <c r="F42" s="9714"/>
      <c r="G42" s="9708">
        <v>8644</v>
      </c>
      <c r="H42" s="12061" t="s">
        <v>18851</v>
      </c>
      <c r="I42" s="11972"/>
      <c r="J42" s="12110" t="s">
        <v>18852</v>
      </c>
      <c r="K42" s="12063" t="s">
        <v>18853</v>
      </c>
      <c r="L42" s="3401" t="s">
        <v>62</v>
      </c>
      <c r="M42" s="9231" t="s">
        <v>18929</v>
      </c>
      <c r="N42" s="3402" t="s">
        <v>3952</v>
      </c>
      <c r="O42" s="258">
        <v>5</v>
      </c>
      <c r="P42" s="258">
        <v>5</v>
      </c>
      <c r="Q42" s="12060" t="s">
        <v>18854</v>
      </c>
      <c r="R42" s="9740"/>
      <c r="S42" s="3487"/>
      <c r="T42" s="3487"/>
      <c r="U42" s="3487"/>
      <c r="V42" s="12106" t="s">
        <v>2073</v>
      </c>
      <c r="W42" s="3487"/>
      <c r="X42" s="12106" t="s">
        <v>37</v>
      </c>
      <c r="Y42" s="3487"/>
      <c r="Z42" s="3127"/>
      <c r="AA42" s="11681">
        <v>4504530851</v>
      </c>
      <c r="AB42" s="345"/>
      <c r="AC42" s="11719">
        <v>17100</v>
      </c>
      <c r="AD42" s="4899">
        <v>7920</v>
      </c>
      <c r="AE42" s="11719">
        <f>SUM(AD42*P42+AD43*P43+AC42)</f>
        <v>111150</v>
      </c>
      <c r="AF42" s="31"/>
      <c r="AG42" s="142"/>
    </row>
    <row r="43" spans="1:33" ht="30" customHeight="1">
      <c r="A43" s="6097" t="s">
        <v>18977</v>
      </c>
      <c r="B43" s="10418"/>
      <c r="C43" s="9753"/>
      <c r="D43" s="9753"/>
      <c r="E43" s="9892"/>
      <c r="F43" s="9715"/>
      <c r="G43" s="9710"/>
      <c r="H43" s="11470"/>
      <c r="I43" s="11974"/>
      <c r="J43" s="10900"/>
      <c r="K43" s="12023"/>
      <c r="L43" s="3403" t="s">
        <v>8516</v>
      </c>
      <c r="M43" s="9280"/>
      <c r="N43" s="6101" t="s">
        <v>28160</v>
      </c>
      <c r="O43" s="258">
        <v>1</v>
      </c>
      <c r="P43" s="258">
        <v>1</v>
      </c>
      <c r="Q43" s="11978"/>
      <c r="R43" s="9741"/>
      <c r="S43" s="3487"/>
      <c r="T43" s="3487"/>
      <c r="U43" s="3487"/>
      <c r="V43" s="12107"/>
      <c r="W43" s="3487"/>
      <c r="X43" s="12107"/>
      <c r="Y43" s="3487"/>
      <c r="Z43" s="3127"/>
      <c r="AA43" s="11683"/>
      <c r="AB43" s="345"/>
      <c r="AC43" s="11720"/>
      <c r="AD43" s="4899">
        <v>54450</v>
      </c>
      <c r="AE43" s="11720"/>
      <c r="AF43" s="31"/>
      <c r="AG43" s="142"/>
    </row>
    <row r="44" spans="1:33" ht="30" customHeight="1">
      <c r="A44" s="3911" t="s">
        <v>18977</v>
      </c>
      <c r="B44" s="12108" t="s">
        <v>18855</v>
      </c>
      <c r="C44" s="9752">
        <v>45750</v>
      </c>
      <c r="D44" s="9752">
        <f>WORKDAY(C44,60)</f>
        <v>45834</v>
      </c>
      <c r="E44" s="9891"/>
      <c r="F44" s="9714"/>
      <c r="G44" s="9708">
        <v>8644</v>
      </c>
      <c r="H44" s="12061" t="s">
        <v>18856</v>
      </c>
      <c r="I44" s="11972"/>
      <c r="J44" s="12119" t="s">
        <v>18857</v>
      </c>
      <c r="K44" s="12063" t="s">
        <v>18858</v>
      </c>
      <c r="L44" s="3401" t="s">
        <v>62</v>
      </c>
      <c r="M44" s="9231" t="s">
        <v>18930</v>
      </c>
      <c r="N44" s="3402" t="s">
        <v>3952</v>
      </c>
      <c r="O44" s="258">
        <v>5</v>
      </c>
      <c r="P44" s="258">
        <v>5</v>
      </c>
      <c r="Q44" s="12060" t="s">
        <v>18859</v>
      </c>
      <c r="R44" s="9740"/>
      <c r="S44" s="3487"/>
      <c r="T44" s="3487"/>
      <c r="U44" s="3487"/>
      <c r="V44" s="12116" t="s">
        <v>2073</v>
      </c>
      <c r="W44" s="3487"/>
      <c r="X44" s="12116" t="s">
        <v>37</v>
      </c>
      <c r="Y44" s="3487"/>
      <c r="Z44" s="3127"/>
      <c r="AA44" s="11681">
        <v>4504531083</v>
      </c>
      <c r="AB44" s="345"/>
      <c r="AC44" s="11719">
        <v>6900</v>
      </c>
      <c r="AD44" s="4899">
        <v>7920</v>
      </c>
      <c r="AE44" s="11719">
        <f>SUM(AD44*P44+AD45*P45+AD46*P46+AC44)</f>
        <v>113325</v>
      </c>
      <c r="AF44" s="31"/>
      <c r="AG44" s="142"/>
    </row>
    <row r="45" spans="1:33" ht="30" customHeight="1">
      <c r="A45" s="3911" t="s">
        <v>18977</v>
      </c>
      <c r="B45" s="10769"/>
      <c r="C45" s="9784"/>
      <c r="D45" s="9784"/>
      <c r="E45" s="10595"/>
      <c r="F45" s="9795"/>
      <c r="G45" s="9709"/>
      <c r="H45" s="11469"/>
      <c r="I45" s="11973"/>
      <c r="J45" s="11841"/>
      <c r="K45" s="12049"/>
      <c r="L45" s="3401" t="s">
        <v>8689</v>
      </c>
      <c r="M45" s="9309"/>
      <c r="N45" s="3402" t="s">
        <v>3954</v>
      </c>
      <c r="O45" s="258">
        <v>1</v>
      </c>
      <c r="P45" s="258">
        <v>1</v>
      </c>
      <c r="Q45" s="11977"/>
      <c r="R45" s="9782"/>
      <c r="S45" s="3487"/>
      <c r="T45" s="3487"/>
      <c r="U45" s="3487"/>
      <c r="V45" s="11786"/>
      <c r="W45" s="3487"/>
      <c r="X45" s="11786"/>
      <c r="Y45" s="3487"/>
      <c r="Z45" s="3127"/>
      <c r="AA45" s="11682"/>
      <c r="AB45" s="345"/>
      <c r="AC45" s="11771"/>
      <c r="AD45" s="4899">
        <v>54450</v>
      </c>
      <c r="AE45" s="11771"/>
      <c r="AF45" s="31"/>
      <c r="AG45" s="142"/>
    </row>
    <row r="46" spans="1:33" ht="30" customHeight="1">
      <c r="A46" s="4308" t="s">
        <v>18977</v>
      </c>
      <c r="B46" s="10418"/>
      <c r="C46" s="9753"/>
      <c r="D46" s="9753"/>
      <c r="E46" s="9892"/>
      <c r="F46" s="9715"/>
      <c r="G46" s="9710"/>
      <c r="H46" s="11470"/>
      <c r="I46" s="11974"/>
      <c r="J46" s="10900"/>
      <c r="K46" s="12023"/>
      <c r="L46" s="3403" t="s">
        <v>9966</v>
      </c>
      <c r="M46" s="9280"/>
      <c r="N46" s="3402" t="s">
        <v>3951</v>
      </c>
      <c r="O46" s="258">
        <v>1</v>
      </c>
      <c r="P46" s="258">
        <v>1</v>
      </c>
      <c r="Q46" s="11978"/>
      <c r="R46" s="9741"/>
      <c r="S46" s="3487"/>
      <c r="T46" s="3487"/>
      <c r="U46" s="3487"/>
      <c r="V46" s="11722"/>
      <c r="W46" s="3487"/>
      <c r="X46" s="11722"/>
      <c r="Y46" s="3487"/>
      <c r="Z46" s="3127"/>
      <c r="AA46" s="11683"/>
      <c r="AB46" s="345"/>
      <c r="AC46" s="11720"/>
      <c r="AD46" s="4899">
        <v>12375</v>
      </c>
      <c r="AE46" s="11720"/>
      <c r="AF46" s="31"/>
      <c r="AG46" s="142"/>
    </row>
    <row r="47" spans="1:33" ht="30" customHeight="1">
      <c r="A47" s="3911" t="s">
        <v>18977</v>
      </c>
      <c r="B47" s="12109" t="s">
        <v>18860</v>
      </c>
      <c r="C47" s="9752">
        <v>45749</v>
      </c>
      <c r="D47" s="9752">
        <f>WORKDAY(C47,60)</f>
        <v>45833</v>
      </c>
      <c r="E47" s="9891"/>
      <c r="F47" s="9714"/>
      <c r="G47" s="9708">
        <v>8644</v>
      </c>
      <c r="H47" s="12061" t="s">
        <v>11408</v>
      </c>
      <c r="I47" s="11972"/>
      <c r="J47" s="12120" t="s">
        <v>18861</v>
      </c>
      <c r="K47" s="12063" t="s">
        <v>18862</v>
      </c>
      <c r="L47" s="3403" t="s">
        <v>13689</v>
      </c>
      <c r="M47" s="9231" t="s">
        <v>18931</v>
      </c>
      <c r="N47" s="3402" t="s">
        <v>3953</v>
      </c>
      <c r="O47" s="258">
        <v>1</v>
      </c>
      <c r="P47" s="258">
        <v>1</v>
      </c>
      <c r="Q47" s="12060" t="s">
        <v>17372</v>
      </c>
      <c r="R47" s="9740"/>
      <c r="S47" s="3487"/>
      <c r="T47" s="3487"/>
      <c r="U47" s="3487"/>
      <c r="V47" s="9800" t="s">
        <v>2073</v>
      </c>
      <c r="W47" s="3487"/>
      <c r="X47" s="9800" t="s">
        <v>37</v>
      </c>
      <c r="Y47" s="3487"/>
      <c r="Z47" s="3127"/>
      <c r="AA47" s="11681">
        <v>4504529609</v>
      </c>
      <c r="AB47" s="345"/>
      <c r="AC47" s="11719">
        <v>6900</v>
      </c>
      <c r="AD47" s="4899">
        <v>136620</v>
      </c>
      <c r="AE47" s="11719">
        <f>SUM(AD47*P47+AD48*P48+AC47)</f>
        <v>168270</v>
      </c>
      <c r="AF47" s="9224"/>
      <c r="AG47" s="142"/>
    </row>
    <row r="48" spans="1:33" ht="30" customHeight="1">
      <c r="A48" s="3911" t="s">
        <v>18977</v>
      </c>
      <c r="B48" s="10418"/>
      <c r="C48" s="9753"/>
      <c r="D48" s="9753"/>
      <c r="E48" s="9892"/>
      <c r="F48" s="9715"/>
      <c r="G48" s="9710"/>
      <c r="H48" s="11470"/>
      <c r="I48" s="11974"/>
      <c r="J48" s="10900"/>
      <c r="K48" s="12023"/>
      <c r="L48" s="3401" t="s">
        <v>17843</v>
      </c>
      <c r="M48" s="9280"/>
      <c r="N48" s="3402" t="s">
        <v>3951</v>
      </c>
      <c r="O48" s="258">
        <v>1</v>
      </c>
      <c r="P48" s="258">
        <v>1</v>
      </c>
      <c r="Q48" s="11978"/>
      <c r="R48" s="9741"/>
      <c r="S48" s="3487"/>
      <c r="T48" s="3487"/>
      <c r="U48" s="3487"/>
      <c r="V48" s="11722"/>
      <c r="W48" s="3487"/>
      <c r="X48" s="11722"/>
      <c r="Y48" s="3487"/>
      <c r="Z48" s="3127"/>
      <c r="AA48" s="11683"/>
      <c r="AB48" s="345"/>
      <c r="AC48" s="11720"/>
      <c r="AD48" s="4899">
        <v>24750</v>
      </c>
      <c r="AE48" s="11720"/>
      <c r="AF48" s="9071"/>
      <c r="AG48" s="142"/>
    </row>
    <row r="49" spans="1:33" ht="30" customHeight="1">
      <c r="A49" s="3911" t="s">
        <v>18977</v>
      </c>
      <c r="B49" s="12117" t="s">
        <v>18863</v>
      </c>
      <c r="C49" s="9752">
        <v>45749</v>
      </c>
      <c r="D49" s="9752">
        <f>WORKDAY(C49,60)</f>
        <v>45833</v>
      </c>
      <c r="E49" s="9891"/>
      <c r="F49" s="9714"/>
      <c r="G49" s="9708">
        <v>8644</v>
      </c>
      <c r="H49" s="12061" t="s">
        <v>1690</v>
      </c>
      <c r="I49" s="11972"/>
      <c r="J49" s="12118" t="s">
        <v>18864</v>
      </c>
      <c r="K49" s="12063" t="s">
        <v>18865</v>
      </c>
      <c r="L49" s="3403" t="s">
        <v>8925</v>
      </c>
      <c r="M49" s="9231" t="s">
        <v>18932</v>
      </c>
      <c r="N49" s="3402" t="s">
        <v>3955</v>
      </c>
      <c r="O49" s="258">
        <v>1</v>
      </c>
      <c r="P49" s="258">
        <v>1</v>
      </c>
      <c r="Q49" s="12060" t="s">
        <v>18866</v>
      </c>
      <c r="R49" s="9740"/>
      <c r="S49" s="3487"/>
      <c r="T49" s="3487"/>
      <c r="U49" s="3487"/>
      <c r="V49" s="9800" t="s">
        <v>2073</v>
      </c>
      <c r="W49" s="3487"/>
      <c r="X49" s="9800" t="s">
        <v>37</v>
      </c>
      <c r="Y49" s="3487"/>
      <c r="Z49" s="3127"/>
      <c r="AA49" s="11681">
        <v>4504529610</v>
      </c>
      <c r="AB49" s="345"/>
      <c r="AC49" s="11719">
        <v>3300</v>
      </c>
      <c r="AD49" s="4899">
        <v>92070</v>
      </c>
      <c r="AE49" s="11719">
        <f>SUM(AD49*P49+AD50*P50+AC49)</f>
        <v>120120</v>
      </c>
      <c r="AF49" s="9224"/>
      <c r="AG49" s="142"/>
    </row>
    <row r="50" spans="1:33" ht="30" customHeight="1">
      <c r="A50" s="4797" t="s">
        <v>18977</v>
      </c>
      <c r="B50" s="10418"/>
      <c r="C50" s="9753"/>
      <c r="D50" s="9753"/>
      <c r="E50" s="9892"/>
      <c r="F50" s="9715"/>
      <c r="G50" s="9710"/>
      <c r="H50" s="11470"/>
      <c r="I50" s="11974"/>
      <c r="J50" s="10900"/>
      <c r="K50" s="12023"/>
      <c r="L50" s="3401" t="s">
        <v>8688</v>
      </c>
      <c r="M50" s="9280"/>
      <c r="N50" s="3402" t="s">
        <v>3951</v>
      </c>
      <c r="O50" s="258">
        <v>1</v>
      </c>
      <c r="P50" s="258">
        <v>1</v>
      </c>
      <c r="Q50" s="11978"/>
      <c r="R50" s="9741"/>
      <c r="S50" s="3487"/>
      <c r="T50" s="3487"/>
      <c r="U50" s="3487"/>
      <c r="V50" s="11722"/>
      <c r="W50" s="3487"/>
      <c r="X50" s="11722"/>
      <c r="Y50" s="3487"/>
      <c r="Z50" s="3127"/>
      <c r="AA50" s="11683"/>
      <c r="AB50" s="345"/>
      <c r="AC50" s="11720"/>
      <c r="AD50" s="4899">
        <v>24750</v>
      </c>
      <c r="AE50" s="11720"/>
      <c r="AF50" s="9071"/>
      <c r="AG50" s="142"/>
    </row>
    <row r="51" spans="1:33" ht="30" customHeight="1">
      <c r="A51" s="3911" t="s">
        <v>18977</v>
      </c>
      <c r="B51" s="12122" t="s">
        <v>19533</v>
      </c>
      <c r="C51" s="9752">
        <v>45749</v>
      </c>
      <c r="D51" s="9752">
        <f>WORKDAY(C51,60)</f>
        <v>45833</v>
      </c>
      <c r="E51" s="9891"/>
      <c r="F51" s="9714"/>
      <c r="G51" s="9708">
        <v>8644</v>
      </c>
      <c r="H51" s="12061" t="s">
        <v>18856</v>
      </c>
      <c r="I51" s="11972"/>
      <c r="J51" s="12121" t="s">
        <v>18867</v>
      </c>
      <c r="K51" s="12063" t="s">
        <v>18868</v>
      </c>
      <c r="L51" s="3401" t="s">
        <v>62</v>
      </c>
      <c r="M51" s="9231" t="s">
        <v>18933</v>
      </c>
      <c r="N51" s="3402" t="s">
        <v>3952</v>
      </c>
      <c r="O51" s="258">
        <v>5</v>
      </c>
      <c r="P51" s="258">
        <v>5</v>
      </c>
      <c r="Q51" s="12060" t="s">
        <v>18869</v>
      </c>
      <c r="R51" s="9740"/>
      <c r="S51" s="3487"/>
      <c r="T51" s="3487"/>
      <c r="U51" s="3487"/>
      <c r="V51" s="12115" t="s">
        <v>2073</v>
      </c>
      <c r="W51" s="3487"/>
      <c r="X51" s="12115" t="s">
        <v>37</v>
      </c>
      <c r="Y51" s="3487"/>
      <c r="Z51" s="3127"/>
      <c r="AA51" s="11681">
        <v>4504531086</v>
      </c>
      <c r="AB51" s="345"/>
      <c r="AC51" s="11719">
        <v>10200</v>
      </c>
      <c r="AD51" s="4899">
        <v>7920</v>
      </c>
      <c r="AE51" s="11719">
        <f>SUM(AD51*P51+AD52*P52+AD53*P53+AC51)</f>
        <v>104250</v>
      </c>
      <c r="AF51" s="31"/>
      <c r="AG51" s="142"/>
    </row>
    <row r="52" spans="1:33" ht="30" customHeight="1">
      <c r="A52" s="3911" t="s">
        <v>18977</v>
      </c>
      <c r="B52" s="10769"/>
      <c r="C52" s="9784"/>
      <c r="D52" s="9784"/>
      <c r="E52" s="10595"/>
      <c r="F52" s="9795"/>
      <c r="G52" s="9709"/>
      <c r="H52" s="11469"/>
      <c r="I52" s="11973"/>
      <c r="J52" s="11841"/>
      <c r="K52" s="12049"/>
      <c r="L52" s="3401" t="s">
        <v>8689</v>
      </c>
      <c r="M52" s="9309"/>
      <c r="N52" s="3402" t="s">
        <v>3954</v>
      </c>
      <c r="O52" s="258">
        <v>1</v>
      </c>
      <c r="P52" s="258">
        <v>1</v>
      </c>
      <c r="Q52" s="11977"/>
      <c r="R52" s="9782"/>
      <c r="S52" s="3487"/>
      <c r="T52" s="3487"/>
      <c r="U52" s="3487"/>
      <c r="V52" s="11786"/>
      <c r="W52" s="3487"/>
      <c r="X52" s="11786"/>
      <c r="Y52" s="3487"/>
      <c r="Z52" s="3127"/>
      <c r="AA52" s="11682"/>
      <c r="AB52" s="345"/>
      <c r="AC52" s="11771"/>
      <c r="AD52" s="4899">
        <v>54450</v>
      </c>
      <c r="AE52" s="11771"/>
      <c r="AF52" s="31"/>
      <c r="AG52" s="142"/>
    </row>
    <row r="53" spans="1:33" ht="30" customHeight="1">
      <c r="A53" s="3911" t="s">
        <v>18977</v>
      </c>
      <c r="B53" s="10418"/>
      <c r="C53" s="9753"/>
      <c r="D53" s="9753"/>
      <c r="E53" s="9892"/>
      <c r="F53" s="9715"/>
      <c r="G53" s="9710"/>
      <c r="H53" s="11470"/>
      <c r="I53" s="11974"/>
      <c r="J53" s="10900"/>
      <c r="K53" s="12023"/>
      <c r="L53" s="3403" t="s">
        <v>9966</v>
      </c>
      <c r="M53" s="9280"/>
      <c r="N53" s="3402" t="s">
        <v>3951</v>
      </c>
      <c r="O53" s="257">
        <v>0</v>
      </c>
      <c r="P53" s="257">
        <v>0</v>
      </c>
      <c r="Q53" s="11978"/>
      <c r="R53" s="9741"/>
      <c r="S53" s="3487"/>
      <c r="T53" s="3487"/>
      <c r="U53" s="3487"/>
      <c r="V53" s="11722"/>
      <c r="W53" s="3487"/>
      <c r="X53" s="11722"/>
      <c r="Y53" s="3487"/>
      <c r="Z53" s="3127"/>
      <c r="AA53" s="11683"/>
      <c r="AB53" s="345"/>
      <c r="AC53" s="11720"/>
      <c r="AD53" s="4899">
        <v>24750</v>
      </c>
      <c r="AE53" s="11720"/>
      <c r="AF53" s="31"/>
      <c r="AG53" s="142"/>
    </row>
    <row r="54" spans="1:33" ht="30" customHeight="1">
      <c r="A54" s="3911" t="s">
        <v>18977</v>
      </c>
      <c r="B54" s="12123" t="s">
        <v>18870</v>
      </c>
      <c r="C54" s="9752">
        <v>45749</v>
      </c>
      <c r="D54" s="9752">
        <f>WORKDAY(C54,60)</f>
        <v>45833</v>
      </c>
      <c r="E54" s="9891"/>
      <c r="F54" s="9714"/>
      <c r="G54" s="9708">
        <v>8644</v>
      </c>
      <c r="H54" s="12061" t="s">
        <v>18871</v>
      </c>
      <c r="I54" s="11972"/>
      <c r="J54" s="9992" t="s">
        <v>18872</v>
      </c>
      <c r="K54" s="12063" t="s">
        <v>18873</v>
      </c>
      <c r="L54" s="3401" t="s">
        <v>62</v>
      </c>
      <c r="M54" s="9231" t="s">
        <v>18934</v>
      </c>
      <c r="N54" s="3402" t="s">
        <v>3952</v>
      </c>
      <c r="O54" s="258">
        <v>5</v>
      </c>
      <c r="P54" s="258">
        <v>5</v>
      </c>
      <c r="Q54" s="12060" t="s">
        <v>18874</v>
      </c>
      <c r="R54" s="9740"/>
      <c r="S54" s="3487"/>
      <c r="T54" s="3487"/>
      <c r="U54" s="3487"/>
      <c r="V54" s="12115" t="s">
        <v>2073</v>
      </c>
      <c r="W54" s="3487"/>
      <c r="X54" s="12115" t="s">
        <v>37</v>
      </c>
      <c r="Y54" s="3487"/>
      <c r="Z54" s="3127"/>
      <c r="AA54" s="11681">
        <v>4504531088</v>
      </c>
      <c r="AB54" s="345"/>
      <c r="AC54" s="11719">
        <v>10200</v>
      </c>
      <c r="AD54" s="4899">
        <v>7920</v>
      </c>
      <c r="AE54" s="11719">
        <f>SUM(AD54*P54+AD55*P55+AD56*P56+AC54)</f>
        <v>129000</v>
      </c>
      <c r="AF54" s="31"/>
      <c r="AG54" s="142"/>
    </row>
    <row r="55" spans="1:33" ht="30" customHeight="1">
      <c r="A55" s="8314" t="s">
        <v>18977</v>
      </c>
      <c r="B55" s="11029"/>
      <c r="C55" s="9784"/>
      <c r="D55" s="9784"/>
      <c r="E55" s="10595"/>
      <c r="F55" s="9795"/>
      <c r="G55" s="9709"/>
      <c r="H55" s="11469"/>
      <c r="I55" s="11973"/>
      <c r="J55" s="11841"/>
      <c r="K55" s="12049"/>
      <c r="L55" s="3401" t="s">
        <v>8689</v>
      </c>
      <c r="M55" s="9309"/>
      <c r="N55" s="3402" t="s">
        <v>3954</v>
      </c>
      <c r="O55" s="258">
        <v>1</v>
      </c>
      <c r="P55" s="258">
        <v>1</v>
      </c>
      <c r="Q55" s="11977"/>
      <c r="R55" s="9782"/>
      <c r="S55" s="3487"/>
      <c r="T55" s="3487"/>
      <c r="U55" s="3487"/>
      <c r="V55" s="11786"/>
      <c r="W55" s="3487"/>
      <c r="X55" s="11786"/>
      <c r="Y55" s="3487"/>
      <c r="Z55" s="3127"/>
      <c r="AA55" s="11682"/>
      <c r="AB55" s="345"/>
      <c r="AC55" s="11771"/>
      <c r="AD55" s="4899">
        <v>54450</v>
      </c>
      <c r="AE55" s="11771"/>
      <c r="AF55" s="31"/>
      <c r="AG55" s="142"/>
    </row>
    <row r="56" spans="1:33" ht="30" customHeight="1">
      <c r="A56" s="6326" t="s">
        <v>18977</v>
      </c>
      <c r="B56" s="11030"/>
      <c r="C56" s="9753"/>
      <c r="D56" s="9753"/>
      <c r="E56" s="9892"/>
      <c r="F56" s="9715"/>
      <c r="G56" s="9710"/>
      <c r="H56" s="11470"/>
      <c r="I56" s="11974"/>
      <c r="J56" s="10900"/>
      <c r="K56" s="12023"/>
      <c r="L56" s="3403" t="s">
        <v>9966</v>
      </c>
      <c r="M56" s="9280"/>
      <c r="N56" s="3402" t="s">
        <v>3951</v>
      </c>
      <c r="O56" s="258">
        <v>1</v>
      </c>
      <c r="P56" s="258">
        <v>1</v>
      </c>
      <c r="Q56" s="11978"/>
      <c r="R56" s="9741"/>
      <c r="S56" s="3487"/>
      <c r="T56" s="3487"/>
      <c r="U56" s="3487"/>
      <c r="V56" s="11722"/>
      <c r="W56" s="3487"/>
      <c r="X56" s="11722"/>
      <c r="Y56" s="3487"/>
      <c r="Z56" s="3127"/>
      <c r="AA56" s="11683"/>
      <c r="AB56" s="345"/>
      <c r="AC56" s="11720"/>
      <c r="AD56" s="4899">
        <v>24750</v>
      </c>
      <c r="AE56" s="11720"/>
      <c r="AF56" s="31"/>
      <c r="AG56" s="142"/>
    </row>
    <row r="57" spans="1:33" ht="30" customHeight="1">
      <c r="A57" s="3911" t="s">
        <v>18977</v>
      </c>
      <c r="B57" s="12103" t="s">
        <v>18875</v>
      </c>
      <c r="C57" s="9752">
        <v>45749</v>
      </c>
      <c r="D57" s="9752">
        <f>WORKDAY(C57,60)</f>
        <v>45833</v>
      </c>
      <c r="E57" s="9891"/>
      <c r="F57" s="9714"/>
      <c r="G57" s="9708">
        <v>8644</v>
      </c>
      <c r="H57" s="12061" t="s">
        <v>18876</v>
      </c>
      <c r="I57" s="11972"/>
      <c r="J57" s="12060" t="s">
        <v>18877</v>
      </c>
      <c r="K57" s="12063" t="s">
        <v>18878</v>
      </c>
      <c r="L57" s="3403" t="s">
        <v>13689</v>
      </c>
      <c r="M57" s="9231" t="s">
        <v>18935</v>
      </c>
      <c r="N57" s="3402" t="s">
        <v>3953</v>
      </c>
      <c r="O57" s="258">
        <v>1</v>
      </c>
      <c r="P57" s="258">
        <v>1</v>
      </c>
      <c r="Q57" s="12060" t="s">
        <v>17768</v>
      </c>
      <c r="R57" s="9740"/>
      <c r="S57" s="6586"/>
      <c r="T57" s="6586"/>
      <c r="U57" s="6586"/>
      <c r="V57" s="12127" t="s">
        <v>2073</v>
      </c>
      <c r="W57" s="6586"/>
      <c r="X57" s="12127" t="s">
        <v>37</v>
      </c>
      <c r="Y57" s="6586"/>
      <c r="Z57" s="12124" t="s">
        <v>45</v>
      </c>
      <c r="AA57" s="12111">
        <v>4504531090</v>
      </c>
      <c r="AB57" s="5992"/>
      <c r="AC57" s="11842">
        <v>6900</v>
      </c>
      <c r="AD57" s="4908">
        <v>136620</v>
      </c>
      <c r="AE57" s="11842">
        <f>SUM(AD57*P57+AD58*P58+AC57)</f>
        <v>168270</v>
      </c>
      <c r="AF57" s="31"/>
      <c r="AG57" s="142"/>
    </row>
    <row r="58" spans="1:33" ht="30" customHeight="1">
      <c r="A58" s="3911" t="s">
        <v>18977</v>
      </c>
      <c r="B58" s="10418"/>
      <c r="C58" s="9753"/>
      <c r="D58" s="9753"/>
      <c r="E58" s="9892"/>
      <c r="F58" s="9715"/>
      <c r="G58" s="9710"/>
      <c r="H58" s="11470"/>
      <c r="I58" s="11974"/>
      <c r="J58" s="10900"/>
      <c r="K58" s="12023"/>
      <c r="L58" s="3401" t="s">
        <v>17843</v>
      </c>
      <c r="M58" s="9280"/>
      <c r="N58" s="3402" t="s">
        <v>3951</v>
      </c>
      <c r="O58" s="258">
        <v>1</v>
      </c>
      <c r="P58" s="258">
        <v>1</v>
      </c>
      <c r="Q58" s="11978"/>
      <c r="R58" s="9741"/>
      <c r="S58" s="6586"/>
      <c r="T58" s="6586"/>
      <c r="U58" s="6586"/>
      <c r="V58" s="10862"/>
      <c r="W58" s="6586"/>
      <c r="X58" s="10862"/>
      <c r="Y58" s="6586"/>
      <c r="Z58" s="10790"/>
      <c r="AA58" s="12113"/>
      <c r="AB58" s="5992"/>
      <c r="AC58" s="11844"/>
      <c r="AD58" s="4908">
        <v>24750</v>
      </c>
      <c r="AE58" s="11844"/>
      <c r="AF58" s="31"/>
      <c r="AG58" s="142"/>
    </row>
    <row r="59" spans="1:33" ht="30" customHeight="1">
      <c r="A59" s="3911" t="s">
        <v>18977</v>
      </c>
      <c r="B59" s="9774" t="s">
        <v>18879</v>
      </c>
      <c r="C59" s="9752">
        <v>45749</v>
      </c>
      <c r="D59" s="9752">
        <f>WORKDAY(C59,60)</f>
        <v>45833</v>
      </c>
      <c r="E59" s="9891"/>
      <c r="F59" s="9714"/>
      <c r="G59" s="9708">
        <v>8644</v>
      </c>
      <c r="H59" s="12061" t="s">
        <v>18880</v>
      </c>
      <c r="I59" s="11972"/>
      <c r="J59" s="10207" t="s">
        <v>18881</v>
      </c>
      <c r="K59" s="12063" t="s">
        <v>18882</v>
      </c>
      <c r="L59" s="3403" t="s">
        <v>13689</v>
      </c>
      <c r="M59" s="9231" t="s">
        <v>18936</v>
      </c>
      <c r="N59" s="3402" t="s">
        <v>3953</v>
      </c>
      <c r="O59" s="258">
        <v>1</v>
      </c>
      <c r="P59" s="258">
        <v>1</v>
      </c>
      <c r="Q59" s="12060" t="s">
        <v>18883</v>
      </c>
      <c r="R59" s="9740"/>
      <c r="S59" s="3487"/>
      <c r="T59" s="3487"/>
      <c r="U59" s="3487"/>
      <c r="V59" s="12130" t="s">
        <v>2073</v>
      </c>
      <c r="W59" s="3487"/>
      <c r="X59" s="12130" t="s">
        <v>37</v>
      </c>
      <c r="Y59" s="3487"/>
      <c r="Z59" s="3127"/>
      <c r="AA59" s="11681">
        <v>4504531092</v>
      </c>
      <c r="AB59" s="345"/>
      <c r="AC59" s="11719">
        <v>6900</v>
      </c>
      <c r="AD59" s="4899">
        <v>136620</v>
      </c>
      <c r="AE59" s="11719">
        <f>SUM(AD59*P59+AD60*P60+AC59)</f>
        <v>168270</v>
      </c>
      <c r="AF59" s="31"/>
      <c r="AG59" s="142"/>
    </row>
    <row r="60" spans="1:33" ht="30" customHeight="1">
      <c r="A60" s="4531" t="s">
        <v>18977</v>
      </c>
      <c r="B60" s="10418"/>
      <c r="C60" s="9753"/>
      <c r="D60" s="9753"/>
      <c r="E60" s="9892"/>
      <c r="F60" s="9715"/>
      <c r="G60" s="9710"/>
      <c r="H60" s="11470"/>
      <c r="I60" s="11974"/>
      <c r="J60" s="10900"/>
      <c r="K60" s="12023"/>
      <c r="L60" s="3401" t="s">
        <v>17843</v>
      </c>
      <c r="M60" s="9280"/>
      <c r="N60" s="3402" t="s">
        <v>3951</v>
      </c>
      <c r="O60" s="258">
        <v>1</v>
      </c>
      <c r="P60" s="258">
        <v>1</v>
      </c>
      <c r="Q60" s="11978"/>
      <c r="R60" s="9741"/>
      <c r="S60" s="3487"/>
      <c r="T60" s="3487"/>
      <c r="U60" s="3487"/>
      <c r="V60" s="11722"/>
      <c r="W60" s="3487"/>
      <c r="X60" s="11722"/>
      <c r="Y60" s="3487"/>
      <c r="Z60" s="3127"/>
      <c r="AA60" s="11683"/>
      <c r="AB60" s="345"/>
      <c r="AC60" s="11720"/>
      <c r="AD60" s="4899">
        <v>24750</v>
      </c>
      <c r="AE60" s="11720"/>
      <c r="AF60" s="31"/>
      <c r="AG60" s="142"/>
    </row>
    <row r="61" spans="1:33" ht="30" customHeight="1">
      <c r="A61" s="3911" t="s">
        <v>18977</v>
      </c>
      <c r="B61" s="12129" t="s">
        <v>18884</v>
      </c>
      <c r="C61" s="9752">
        <v>45749</v>
      </c>
      <c r="D61" s="9752">
        <f>WORKDAY(C61,60)</f>
        <v>45833</v>
      </c>
      <c r="E61" s="9891"/>
      <c r="F61" s="9714"/>
      <c r="G61" s="9708">
        <v>8644</v>
      </c>
      <c r="H61" s="12061" t="s">
        <v>784</v>
      </c>
      <c r="I61" s="11972"/>
      <c r="J61" s="12126" t="s">
        <v>18885</v>
      </c>
      <c r="K61" s="12063" t="s">
        <v>18886</v>
      </c>
      <c r="L61" s="3403" t="s">
        <v>13689</v>
      </c>
      <c r="M61" s="9231" t="s">
        <v>18937</v>
      </c>
      <c r="N61" s="3402" t="s">
        <v>3953</v>
      </c>
      <c r="O61" s="258">
        <v>1</v>
      </c>
      <c r="P61" s="258">
        <v>1</v>
      </c>
      <c r="Q61" s="12060" t="s">
        <v>18887</v>
      </c>
      <c r="R61" s="9740"/>
      <c r="S61" s="3487"/>
      <c r="T61" s="3487"/>
      <c r="U61" s="3487"/>
      <c r="V61" s="9790" t="s">
        <v>2073</v>
      </c>
      <c r="W61" s="3487"/>
      <c r="X61" s="9790" t="s">
        <v>37</v>
      </c>
      <c r="Y61" s="3487"/>
      <c r="Z61" s="3127"/>
      <c r="AA61" s="11681">
        <v>4504531203</v>
      </c>
      <c r="AB61" s="345"/>
      <c r="AC61" s="11719">
        <v>6900</v>
      </c>
      <c r="AD61" s="4899">
        <v>136620</v>
      </c>
      <c r="AE61" s="11719">
        <f>SUM(AD61*P61+AD62*P62+AD63*P63+AC61)</f>
        <v>180645</v>
      </c>
      <c r="AF61" s="31"/>
      <c r="AG61" s="142"/>
    </row>
    <row r="62" spans="1:33" ht="30" customHeight="1">
      <c r="A62" s="3911" t="s">
        <v>18977</v>
      </c>
      <c r="B62" s="10769"/>
      <c r="C62" s="9784"/>
      <c r="D62" s="9784"/>
      <c r="E62" s="10595"/>
      <c r="F62" s="9795"/>
      <c r="G62" s="9709"/>
      <c r="H62" s="11469"/>
      <c r="I62" s="11973"/>
      <c r="J62" s="11841"/>
      <c r="K62" s="12049"/>
      <c r="L62" s="3403" t="s">
        <v>9966</v>
      </c>
      <c r="M62" s="9309"/>
      <c r="N62" s="3402" t="s">
        <v>3951</v>
      </c>
      <c r="O62" s="258">
        <v>1</v>
      </c>
      <c r="P62" s="258">
        <v>1</v>
      </c>
      <c r="Q62" s="11977"/>
      <c r="R62" s="9782"/>
      <c r="S62" s="3487"/>
      <c r="T62" s="3487"/>
      <c r="U62" s="3487"/>
      <c r="V62" s="11786"/>
      <c r="W62" s="3487"/>
      <c r="X62" s="11786"/>
      <c r="Y62" s="3487"/>
      <c r="Z62" s="3127"/>
      <c r="AA62" s="11682"/>
      <c r="AB62" s="345"/>
      <c r="AC62" s="11771"/>
      <c r="AD62" s="4899">
        <v>12375</v>
      </c>
      <c r="AE62" s="11771"/>
      <c r="AF62" s="31"/>
      <c r="AG62" s="142"/>
    </row>
    <row r="63" spans="1:33" ht="30" customHeight="1">
      <c r="A63" s="3996" t="s">
        <v>18977</v>
      </c>
      <c r="B63" s="10418"/>
      <c r="C63" s="9753"/>
      <c r="D63" s="9753"/>
      <c r="E63" s="9892"/>
      <c r="F63" s="9715"/>
      <c r="G63" s="9710"/>
      <c r="H63" s="11470"/>
      <c r="I63" s="11974"/>
      <c r="J63" s="10900"/>
      <c r="K63" s="12023"/>
      <c r="L63" s="3401" t="s">
        <v>8688</v>
      </c>
      <c r="M63" s="9280"/>
      <c r="N63" s="3402" t="s">
        <v>3951</v>
      </c>
      <c r="O63" s="258">
        <v>1</v>
      </c>
      <c r="P63" s="258">
        <v>1</v>
      </c>
      <c r="Q63" s="11978"/>
      <c r="R63" s="9741"/>
      <c r="S63" s="3487"/>
      <c r="T63" s="3487"/>
      <c r="U63" s="3487"/>
      <c r="V63" s="11722"/>
      <c r="W63" s="3487"/>
      <c r="X63" s="11722"/>
      <c r="Y63" s="3487"/>
      <c r="Z63" s="3127"/>
      <c r="AA63" s="11683"/>
      <c r="AB63" s="345"/>
      <c r="AC63" s="11720"/>
      <c r="AD63" s="4899">
        <v>24750</v>
      </c>
      <c r="AE63" s="11720"/>
      <c r="AF63" s="31"/>
      <c r="AG63" s="142"/>
    </row>
    <row r="64" spans="1:33" ht="30" customHeight="1">
      <c r="A64" s="3911" t="s">
        <v>18977</v>
      </c>
      <c r="B64" s="12128" t="s">
        <v>18888</v>
      </c>
      <c r="C64" s="9752">
        <v>45749</v>
      </c>
      <c r="D64" s="9752">
        <f>WORKDAY(C64,60)</f>
        <v>45833</v>
      </c>
      <c r="E64" s="9891"/>
      <c r="F64" s="9714"/>
      <c r="G64" s="9708">
        <v>8644</v>
      </c>
      <c r="H64" s="12061" t="s">
        <v>18889</v>
      </c>
      <c r="I64" s="11972"/>
      <c r="J64" s="11346" t="s">
        <v>18890</v>
      </c>
      <c r="K64" s="12063" t="s">
        <v>18891</v>
      </c>
      <c r="L64" s="3403" t="s">
        <v>13689</v>
      </c>
      <c r="M64" s="9231" t="s">
        <v>18938</v>
      </c>
      <c r="N64" s="3402" t="s">
        <v>3953</v>
      </c>
      <c r="O64" s="258">
        <v>1</v>
      </c>
      <c r="P64" s="258">
        <v>1</v>
      </c>
      <c r="Q64" s="12060" t="s">
        <v>18892</v>
      </c>
      <c r="R64" s="9740"/>
      <c r="S64" s="3487"/>
      <c r="T64" s="3487"/>
      <c r="U64" s="3487"/>
      <c r="V64" s="11233" t="s">
        <v>2073</v>
      </c>
      <c r="W64" s="3487"/>
      <c r="X64" s="11233" t="s">
        <v>7042</v>
      </c>
      <c r="Y64" s="3487"/>
      <c r="Z64" s="3127"/>
      <c r="AA64" s="11681">
        <v>4504531204</v>
      </c>
      <c r="AB64" s="345"/>
      <c r="AC64" s="11719">
        <v>3300</v>
      </c>
      <c r="AD64" s="4899">
        <v>136620</v>
      </c>
      <c r="AE64" s="11719">
        <f>SUM(AD64*P64+AD65*P65+AC64)</f>
        <v>164670</v>
      </c>
      <c r="AF64" s="31"/>
      <c r="AG64" s="142"/>
    </row>
    <row r="65" spans="1:33" ht="30" customHeight="1">
      <c r="A65" s="4405" t="s">
        <v>18977</v>
      </c>
      <c r="B65" s="10418"/>
      <c r="C65" s="9753"/>
      <c r="D65" s="9753"/>
      <c r="E65" s="9892"/>
      <c r="F65" s="9715"/>
      <c r="G65" s="9710"/>
      <c r="H65" s="11470"/>
      <c r="I65" s="11974"/>
      <c r="J65" s="10900"/>
      <c r="K65" s="12023"/>
      <c r="L65" s="3401" t="s">
        <v>17843</v>
      </c>
      <c r="M65" s="9280"/>
      <c r="N65" s="3402" t="s">
        <v>3951</v>
      </c>
      <c r="O65" s="258">
        <v>1</v>
      </c>
      <c r="P65" s="258">
        <v>1</v>
      </c>
      <c r="Q65" s="11978"/>
      <c r="R65" s="9741"/>
      <c r="S65" s="3487"/>
      <c r="T65" s="3487"/>
      <c r="U65" s="3487"/>
      <c r="V65" s="11722"/>
      <c r="W65" s="3487"/>
      <c r="X65" s="11722"/>
      <c r="Y65" s="3487"/>
      <c r="Z65" s="3127"/>
      <c r="AA65" s="11683"/>
      <c r="AB65" s="345"/>
      <c r="AC65" s="11720"/>
      <c r="AD65" s="4899">
        <v>24750</v>
      </c>
      <c r="AE65" s="11720"/>
      <c r="AF65" s="31"/>
      <c r="AG65" s="142"/>
    </row>
    <row r="66" spans="1:33" ht="30" customHeight="1">
      <c r="A66" s="3911" t="s">
        <v>18977</v>
      </c>
      <c r="B66" s="12103" t="s">
        <v>18893</v>
      </c>
      <c r="C66" s="9752">
        <v>45749</v>
      </c>
      <c r="D66" s="9752">
        <f>WORKDAY(C66,60)</f>
        <v>45833</v>
      </c>
      <c r="E66" s="9891"/>
      <c r="F66" s="9714"/>
      <c r="G66" s="9708">
        <v>8644</v>
      </c>
      <c r="H66" s="12061" t="s">
        <v>18894</v>
      </c>
      <c r="I66" s="11972"/>
      <c r="J66" s="12060" t="s">
        <v>18895</v>
      </c>
      <c r="K66" s="12063" t="s">
        <v>18896</v>
      </c>
      <c r="L66" s="3401" t="s">
        <v>179</v>
      </c>
      <c r="M66" s="9231" t="s">
        <v>18939</v>
      </c>
      <c r="N66" s="3402" t="s">
        <v>3952</v>
      </c>
      <c r="O66" s="258">
        <v>8</v>
      </c>
      <c r="P66" s="258">
        <v>8</v>
      </c>
      <c r="Q66" s="12060" t="s">
        <v>18897</v>
      </c>
      <c r="R66" s="9740"/>
      <c r="S66" s="6586"/>
      <c r="T66" s="6586"/>
      <c r="U66" s="6586"/>
      <c r="V66" s="12066" t="s">
        <v>2073</v>
      </c>
      <c r="W66" s="6586"/>
      <c r="X66" s="12066" t="s">
        <v>37</v>
      </c>
      <c r="Y66" s="6586"/>
      <c r="Z66" s="12066" t="s">
        <v>45</v>
      </c>
      <c r="AA66" s="12111">
        <v>4504531205</v>
      </c>
      <c r="AB66" s="5992"/>
      <c r="AC66" s="11842">
        <v>1200</v>
      </c>
      <c r="AD66" s="4908">
        <v>7920</v>
      </c>
      <c r="AE66" s="11842">
        <f>SUM(AD66*P66+AD67*P67+AD68*P68+AC66)</f>
        <v>130395</v>
      </c>
      <c r="AF66" s="31"/>
      <c r="AG66" s="142"/>
    </row>
    <row r="67" spans="1:33" ht="30" customHeight="1">
      <c r="A67" s="3911" t="s">
        <v>18977</v>
      </c>
      <c r="B67" s="10769"/>
      <c r="C67" s="9784"/>
      <c r="D67" s="9784"/>
      <c r="E67" s="10595"/>
      <c r="F67" s="9795"/>
      <c r="G67" s="9709"/>
      <c r="H67" s="11469"/>
      <c r="I67" s="11973"/>
      <c r="J67" s="11841"/>
      <c r="K67" s="12049"/>
      <c r="L67" s="3403" t="s">
        <v>8516</v>
      </c>
      <c r="M67" s="9309"/>
      <c r="N67" s="3402" t="s">
        <v>3957</v>
      </c>
      <c r="O67" s="258">
        <v>1</v>
      </c>
      <c r="P67" s="258">
        <v>1</v>
      </c>
      <c r="Q67" s="11977"/>
      <c r="R67" s="9782"/>
      <c r="S67" s="6586"/>
      <c r="T67" s="6586"/>
      <c r="U67" s="6586"/>
      <c r="V67" s="10861"/>
      <c r="W67" s="6586"/>
      <c r="X67" s="10861"/>
      <c r="Y67" s="6586"/>
      <c r="Z67" s="10789"/>
      <c r="AA67" s="12112"/>
      <c r="AB67" s="5992"/>
      <c r="AC67" s="11843"/>
      <c r="AD67" s="4908">
        <v>41085</v>
      </c>
      <c r="AE67" s="11843"/>
      <c r="AF67" s="31"/>
      <c r="AG67" s="142"/>
    </row>
    <row r="68" spans="1:33" ht="30" customHeight="1">
      <c r="A68" s="3911" t="s">
        <v>18977</v>
      </c>
      <c r="B68" s="10418"/>
      <c r="C68" s="9753"/>
      <c r="D68" s="9753"/>
      <c r="E68" s="9892"/>
      <c r="F68" s="9715"/>
      <c r="G68" s="9710"/>
      <c r="H68" s="11470"/>
      <c r="I68" s="11974"/>
      <c r="J68" s="10900"/>
      <c r="K68" s="12023"/>
      <c r="L68" s="3401" t="s">
        <v>8688</v>
      </c>
      <c r="M68" s="9280"/>
      <c r="N68" s="3402" t="s">
        <v>3951</v>
      </c>
      <c r="O68" s="258">
        <v>1</v>
      </c>
      <c r="P68" s="258">
        <v>1</v>
      </c>
      <c r="Q68" s="11978"/>
      <c r="R68" s="9741"/>
      <c r="S68" s="6586"/>
      <c r="T68" s="6586"/>
      <c r="U68" s="6586"/>
      <c r="V68" s="10862"/>
      <c r="W68" s="6586"/>
      <c r="X68" s="10862"/>
      <c r="Y68" s="6586"/>
      <c r="Z68" s="10790"/>
      <c r="AA68" s="12113"/>
      <c r="AB68" s="5992"/>
      <c r="AC68" s="11844"/>
      <c r="AD68" s="4908">
        <v>24750</v>
      </c>
      <c r="AE68" s="11844"/>
      <c r="AF68" s="31"/>
      <c r="AG68" s="142"/>
    </row>
    <row r="69" spans="1:33" ht="30" customHeight="1">
      <c r="A69" s="3911" t="s">
        <v>18977</v>
      </c>
      <c r="B69" s="11266" t="s">
        <v>18898</v>
      </c>
      <c r="C69" s="9752">
        <v>45749</v>
      </c>
      <c r="D69" s="9752">
        <f>WORKDAY(C69,60)</f>
        <v>45833</v>
      </c>
      <c r="E69" s="9891"/>
      <c r="F69" s="9714"/>
      <c r="G69" s="9708">
        <v>8644</v>
      </c>
      <c r="H69" s="12061" t="s">
        <v>18899</v>
      </c>
      <c r="I69" s="11972"/>
      <c r="J69" s="11245" t="s">
        <v>18900</v>
      </c>
      <c r="K69" s="12063" t="s">
        <v>18901</v>
      </c>
      <c r="L69" s="3403" t="s">
        <v>13689</v>
      </c>
      <c r="M69" s="9231" t="s">
        <v>18940</v>
      </c>
      <c r="N69" s="3402" t="s">
        <v>3953</v>
      </c>
      <c r="O69" s="258">
        <v>1</v>
      </c>
      <c r="P69" s="258">
        <v>1</v>
      </c>
      <c r="Q69" s="12060" t="s">
        <v>18902</v>
      </c>
      <c r="R69" s="9740"/>
      <c r="S69" s="3487"/>
      <c r="T69" s="3487"/>
      <c r="U69" s="3487"/>
      <c r="V69" s="12125" t="s">
        <v>2073</v>
      </c>
      <c r="W69" s="3487"/>
      <c r="X69" s="12125" t="s">
        <v>37</v>
      </c>
      <c r="Y69" s="3487"/>
      <c r="Z69" s="3127"/>
      <c r="AA69" s="11681">
        <v>4504531206</v>
      </c>
      <c r="AB69" s="345"/>
      <c r="AC69" s="11719">
        <v>3300</v>
      </c>
      <c r="AD69" s="4899">
        <v>136620</v>
      </c>
      <c r="AE69" s="11719">
        <f>SUM(AD69*P69+AD70*P70+AC69)</f>
        <v>164670</v>
      </c>
      <c r="AF69" s="31"/>
      <c r="AG69" s="142"/>
    </row>
    <row r="70" spans="1:33" ht="30" customHeight="1">
      <c r="A70" s="4251" t="s">
        <v>18977</v>
      </c>
      <c r="B70" s="10418"/>
      <c r="C70" s="9753"/>
      <c r="D70" s="9753"/>
      <c r="E70" s="9892"/>
      <c r="F70" s="9715"/>
      <c r="G70" s="9710"/>
      <c r="H70" s="11470"/>
      <c r="I70" s="11974"/>
      <c r="J70" s="10900"/>
      <c r="K70" s="12023"/>
      <c r="L70" s="3401" t="s">
        <v>17843</v>
      </c>
      <c r="M70" s="9280"/>
      <c r="N70" s="3402" t="s">
        <v>3951</v>
      </c>
      <c r="O70" s="258">
        <v>1</v>
      </c>
      <c r="P70" s="258">
        <v>1</v>
      </c>
      <c r="Q70" s="11978"/>
      <c r="R70" s="9741"/>
      <c r="S70" s="3487"/>
      <c r="T70" s="3487"/>
      <c r="U70" s="3487"/>
      <c r="V70" s="11722"/>
      <c r="W70" s="3487"/>
      <c r="X70" s="11722"/>
      <c r="Y70" s="3487"/>
      <c r="Z70" s="3127"/>
      <c r="AA70" s="11683"/>
      <c r="AB70" s="345"/>
      <c r="AC70" s="11720"/>
      <c r="AD70" s="4899">
        <v>24750</v>
      </c>
      <c r="AE70" s="11720"/>
      <c r="AF70" s="31"/>
      <c r="AG70" s="142"/>
    </row>
    <row r="71" spans="1:33" ht="30" customHeight="1">
      <c r="A71" s="4318" t="s">
        <v>18977</v>
      </c>
      <c r="B71" s="4727" t="s">
        <v>18903</v>
      </c>
      <c r="C71" s="340">
        <v>45749</v>
      </c>
      <c r="D71" s="340">
        <f>WORKDAY(C71,23)</f>
        <v>45782</v>
      </c>
      <c r="E71" s="341"/>
      <c r="F71" s="374"/>
      <c r="G71" s="339">
        <v>8644</v>
      </c>
      <c r="H71" s="3649" t="s">
        <v>3009</v>
      </c>
      <c r="I71" s="3347"/>
      <c r="J71" s="4317" t="s">
        <v>18904</v>
      </c>
      <c r="K71" s="3650" t="s">
        <v>18905</v>
      </c>
      <c r="L71" s="3401" t="s">
        <v>179</v>
      </c>
      <c r="M71" s="338" t="s">
        <v>18941</v>
      </c>
      <c r="N71" s="255"/>
      <c r="O71" s="258">
        <v>8</v>
      </c>
      <c r="P71" s="258">
        <v>8</v>
      </c>
      <c r="Q71" s="3659" t="s">
        <v>18906</v>
      </c>
      <c r="R71" s="6511"/>
      <c r="S71" s="3487"/>
      <c r="T71" s="3487"/>
      <c r="U71" s="3487"/>
      <c r="V71" s="4304" t="s">
        <v>2073</v>
      </c>
      <c r="W71" s="3487"/>
      <c r="X71" s="4304" t="s">
        <v>7042</v>
      </c>
      <c r="Y71" s="3487"/>
      <c r="Z71" s="3127"/>
      <c r="AA71" s="4879">
        <v>4504531207</v>
      </c>
      <c r="AB71" s="345"/>
      <c r="AC71" s="4899">
        <v>6900</v>
      </c>
      <c r="AD71" s="4899">
        <v>7920</v>
      </c>
      <c r="AE71" s="4899">
        <f t="shared" ref="AE71:AE78" si="4">SUM(AD71*P71+AC71)</f>
        <v>70260</v>
      </c>
      <c r="AF71" s="31"/>
      <c r="AG71" s="142"/>
    </row>
    <row r="72" spans="1:33" ht="30" customHeight="1">
      <c r="A72" s="3911" t="s">
        <v>18977</v>
      </c>
      <c r="B72" s="4105" t="s">
        <v>18907</v>
      </c>
      <c r="C72" s="340">
        <v>45749</v>
      </c>
      <c r="D72" s="340">
        <f>WORKDAY(C72,23)</f>
        <v>45782</v>
      </c>
      <c r="E72" s="341"/>
      <c r="F72" s="374"/>
      <c r="G72" s="339">
        <v>8644</v>
      </c>
      <c r="H72" s="3649" t="s">
        <v>8426</v>
      </c>
      <c r="I72" s="3347"/>
      <c r="J72" s="3732" t="s">
        <v>18908</v>
      </c>
      <c r="K72" s="3650" t="s">
        <v>18909</v>
      </c>
      <c r="L72" s="3401" t="s">
        <v>167</v>
      </c>
      <c r="M72" s="338" t="s">
        <v>18942</v>
      </c>
      <c r="N72" s="255"/>
      <c r="O72" s="258">
        <v>10</v>
      </c>
      <c r="P72" s="258">
        <v>10</v>
      </c>
      <c r="Q72" s="3413" t="s">
        <v>18910</v>
      </c>
      <c r="R72" s="6511"/>
      <c r="S72" s="3487"/>
      <c r="T72" s="3487"/>
      <c r="U72" s="3487"/>
      <c r="V72" s="3731" t="s">
        <v>2073</v>
      </c>
      <c r="W72" s="3487"/>
      <c r="X72" s="3731" t="s">
        <v>37</v>
      </c>
      <c r="Y72" s="3487"/>
      <c r="Z72" s="3127"/>
      <c r="AA72" s="4879">
        <v>4504531208</v>
      </c>
      <c r="AB72" s="345"/>
      <c r="AC72" s="4899">
        <v>10200</v>
      </c>
      <c r="AD72" s="4899">
        <v>7920</v>
      </c>
      <c r="AE72" s="4899">
        <f t="shared" si="4"/>
        <v>89400</v>
      </c>
      <c r="AF72" s="31"/>
      <c r="AG72" s="142"/>
    </row>
    <row r="73" spans="1:33" ht="30" customHeight="1">
      <c r="A73" s="3911" t="s">
        <v>18977</v>
      </c>
      <c r="B73" s="6322" t="s">
        <v>18911</v>
      </c>
      <c r="C73" s="340">
        <v>45749</v>
      </c>
      <c r="D73" s="340">
        <f>WORKDAY(C73,23)</f>
        <v>45782</v>
      </c>
      <c r="E73" s="341"/>
      <c r="F73" s="374"/>
      <c r="G73" s="339">
        <v>8644</v>
      </c>
      <c r="H73" s="3649" t="s">
        <v>18912</v>
      </c>
      <c r="I73" s="3347"/>
      <c r="J73" s="6300" t="s">
        <v>13258</v>
      </c>
      <c r="K73" s="3650" t="s">
        <v>18913</v>
      </c>
      <c r="L73" s="3401" t="s">
        <v>3368</v>
      </c>
      <c r="M73" s="338" t="s">
        <v>18943</v>
      </c>
      <c r="N73" s="255"/>
      <c r="O73" s="258">
        <v>27</v>
      </c>
      <c r="P73" s="258">
        <v>27</v>
      </c>
      <c r="Q73" s="3659" t="s">
        <v>18914</v>
      </c>
      <c r="R73" s="6511"/>
      <c r="S73" s="3487"/>
      <c r="T73" s="3487"/>
      <c r="U73" s="3487"/>
      <c r="V73" s="3651" t="s">
        <v>2073</v>
      </c>
      <c r="W73" s="3487"/>
      <c r="X73" s="3651" t="s">
        <v>37</v>
      </c>
      <c r="Y73" s="3487"/>
      <c r="Z73" s="3127"/>
      <c r="AA73" s="4879">
        <v>4504531209</v>
      </c>
      <c r="AB73" s="345"/>
      <c r="AC73" s="4899">
        <v>6900</v>
      </c>
      <c r="AD73" s="4899">
        <v>7920</v>
      </c>
      <c r="AE73" s="4899">
        <f t="shared" si="4"/>
        <v>220740</v>
      </c>
      <c r="AF73" s="31"/>
      <c r="AG73" s="142"/>
    </row>
    <row r="74" spans="1:33" ht="30" customHeight="1">
      <c r="A74" s="3911" t="s">
        <v>18977</v>
      </c>
      <c r="B74" s="2995" t="s">
        <v>18945</v>
      </c>
      <c r="C74" s="340">
        <v>45750</v>
      </c>
      <c r="D74" s="340">
        <f>WORKDAY(C74,14)</f>
        <v>45770</v>
      </c>
      <c r="E74" s="341"/>
      <c r="F74" s="374"/>
      <c r="G74" s="339">
        <v>8644</v>
      </c>
      <c r="H74" s="3338" t="s">
        <v>18946</v>
      </c>
      <c r="I74" s="3347"/>
      <c r="J74" s="6700" t="s">
        <v>18947</v>
      </c>
      <c r="K74" s="3514" t="s">
        <v>18948</v>
      </c>
      <c r="L74" s="3400" t="s">
        <v>406</v>
      </c>
      <c r="M74" s="338" t="s">
        <v>18970</v>
      </c>
      <c r="N74" s="255"/>
      <c r="O74" s="258">
        <v>9</v>
      </c>
      <c r="P74" s="258">
        <v>9</v>
      </c>
      <c r="Q74" s="6700" t="s">
        <v>18949</v>
      </c>
      <c r="R74" s="6511"/>
      <c r="S74" s="6586"/>
      <c r="T74" s="6586"/>
      <c r="U74" s="6586"/>
      <c r="V74" s="6699" t="s">
        <v>2073</v>
      </c>
      <c r="W74" s="6586"/>
      <c r="X74" s="6699" t="s">
        <v>37</v>
      </c>
      <c r="Y74" s="6586"/>
      <c r="Z74" s="6699" t="s">
        <v>45</v>
      </c>
      <c r="AA74" s="6285">
        <v>4504531631</v>
      </c>
      <c r="AB74" s="5992"/>
      <c r="AC74" s="4908">
        <v>1200</v>
      </c>
      <c r="AD74" s="4908">
        <v>7920</v>
      </c>
      <c r="AE74" s="4908">
        <f t="shared" si="4"/>
        <v>72480</v>
      </c>
      <c r="AF74" s="31"/>
      <c r="AG74" s="142"/>
    </row>
    <row r="75" spans="1:33" ht="30" customHeight="1">
      <c r="A75" s="3911" t="s">
        <v>18977</v>
      </c>
      <c r="B75" s="2995" t="s">
        <v>18950</v>
      </c>
      <c r="C75" s="340">
        <v>45750</v>
      </c>
      <c r="D75" s="340">
        <f>WORKDAY(C75,23)</f>
        <v>45783</v>
      </c>
      <c r="E75" s="341"/>
      <c r="F75" s="374"/>
      <c r="G75" s="339">
        <v>8644</v>
      </c>
      <c r="H75" s="3338" t="s">
        <v>18951</v>
      </c>
      <c r="I75" s="3347"/>
      <c r="J75" s="6700" t="s">
        <v>18964</v>
      </c>
      <c r="K75" s="3348" t="s">
        <v>18952</v>
      </c>
      <c r="L75" s="3401" t="s">
        <v>167</v>
      </c>
      <c r="M75" s="338" t="s">
        <v>18971</v>
      </c>
      <c r="N75" s="255"/>
      <c r="O75" s="258">
        <v>10</v>
      </c>
      <c r="P75" s="258">
        <v>10</v>
      </c>
      <c r="Q75" s="6700" t="s">
        <v>18953</v>
      </c>
      <c r="R75" s="6511"/>
      <c r="S75" s="6586"/>
      <c r="T75" s="6586"/>
      <c r="U75" s="6586"/>
      <c r="V75" s="3574" t="s">
        <v>2073</v>
      </c>
      <c r="W75" s="6586"/>
      <c r="X75" s="3574" t="s">
        <v>37</v>
      </c>
      <c r="Y75" s="6586"/>
      <c r="Z75" s="6701" t="s">
        <v>45</v>
      </c>
      <c r="AA75" s="6285">
        <v>4504532133</v>
      </c>
      <c r="AB75" s="5992"/>
      <c r="AC75" s="4908">
        <v>3300</v>
      </c>
      <c r="AD75" s="4908">
        <v>7920</v>
      </c>
      <c r="AE75" s="4908">
        <f t="shared" si="4"/>
        <v>82500</v>
      </c>
      <c r="AF75" s="31"/>
      <c r="AG75" s="142"/>
    </row>
    <row r="76" spans="1:33" ht="30" customHeight="1">
      <c r="A76" s="3911" t="s">
        <v>18754</v>
      </c>
      <c r="B76" s="2995" t="s">
        <v>18962</v>
      </c>
      <c r="C76" s="340">
        <v>45751</v>
      </c>
      <c r="D76" s="340">
        <f>WORKDAY(C76,23)</f>
        <v>45784</v>
      </c>
      <c r="E76" s="341"/>
      <c r="F76" s="374"/>
      <c r="G76" s="339">
        <v>8634</v>
      </c>
      <c r="H76" s="3338" t="s">
        <v>16773</v>
      </c>
      <c r="I76" s="3347"/>
      <c r="J76" s="4052" t="s">
        <v>18963</v>
      </c>
      <c r="K76" s="3514" t="s">
        <v>18965</v>
      </c>
      <c r="L76" s="3400" t="s">
        <v>173</v>
      </c>
      <c r="M76" s="338" t="s">
        <v>18972</v>
      </c>
      <c r="N76" s="255"/>
      <c r="O76" s="258">
        <v>1</v>
      </c>
      <c r="P76" s="258">
        <v>1</v>
      </c>
      <c r="Q76" s="3413" t="s">
        <v>18966</v>
      </c>
      <c r="R76" s="6511"/>
      <c r="S76" s="3487"/>
      <c r="T76" s="3487"/>
      <c r="U76" s="3487"/>
      <c r="V76" s="3513" t="s">
        <v>2073</v>
      </c>
      <c r="W76" s="3487"/>
      <c r="X76" s="3513" t="s">
        <v>37</v>
      </c>
      <c r="Y76" s="3487"/>
      <c r="Z76" s="3127"/>
      <c r="AA76" s="4879">
        <v>4504532542</v>
      </c>
      <c r="AB76" s="345"/>
      <c r="AC76" s="4899">
        <v>3300</v>
      </c>
      <c r="AD76" s="4899">
        <v>7920</v>
      </c>
      <c r="AE76" s="4899">
        <f t="shared" si="4"/>
        <v>11220</v>
      </c>
      <c r="AF76" s="31"/>
      <c r="AG76" s="142"/>
    </row>
    <row r="77" spans="1:33" ht="30" customHeight="1">
      <c r="A77" s="7071" t="s">
        <v>18967</v>
      </c>
      <c r="B77" s="4224" t="s">
        <v>19121</v>
      </c>
      <c r="C77" s="340">
        <v>45750</v>
      </c>
      <c r="D77" s="340">
        <f>WORKDAY(C77,14)</f>
        <v>45770</v>
      </c>
      <c r="E77" s="341"/>
      <c r="F77" s="374"/>
      <c r="G77" s="339">
        <v>8604</v>
      </c>
      <c r="H77" s="3303"/>
      <c r="I77" s="3565" t="s">
        <v>92</v>
      </c>
      <c r="J77" s="4132" t="s">
        <v>9832</v>
      </c>
      <c r="K77" s="3348" t="s">
        <v>18968</v>
      </c>
      <c r="L77" s="3400" t="s">
        <v>128</v>
      </c>
      <c r="M77" s="338" t="s">
        <v>18973</v>
      </c>
      <c r="N77" s="255"/>
      <c r="O77" s="258">
        <v>3</v>
      </c>
      <c r="P77" s="257">
        <v>5</v>
      </c>
      <c r="Q77" s="3413" t="s">
        <v>18969</v>
      </c>
      <c r="R77" s="6511"/>
      <c r="S77" s="3487"/>
      <c r="T77" s="3487"/>
      <c r="U77" s="3487"/>
      <c r="V77" s="3513" t="s">
        <v>2073</v>
      </c>
      <c r="W77" s="3487"/>
      <c r="X77" s="3513" t="s">
        <v>37</v>
      </c>
      <c r="Y77" s="3487"/>
      <c r="Z77" s="3127"/>
      <c r="AA77" s="6587">
        <v>4504531351</v>
      </c>
      <c r="AB77" s="345"/>
      <c r="AC77" s="4899">
        <v>0</v>
      </c>
      <c r="AD77" s="4899">
        <v>7920</v>
      </c>
      <c r="AE77" s="4899">
        <f t="shared" si="4"/>
        <v>39600</v>
      </c>
      <c r="AF77" s="3988"/>
      <c r="AG77" s="142"/>
    </row>
    <row r="78" spans="1:33" ht="30" customHeight="1">
      <c r="A78" s="5935" t="s">
        <v>18967</v>
      </c>
      <c r="B78" s="4746" t="s">
        <v>19122</v>
      </c>
      <c r="C78" s="340">
        <v>45754</v>
      </c>
      <c r="D78" s="340">
        <f>WORKDAY(C78,14)</f>
        <v>45772</v>
      </c>
      <c r="E78" s="341"/>
      <c r="F78" s="374"/>
      <c r="G78" s="339">
        <v>8604</v>
      </c>
      <c r="H78" s="6953" t="s">
        <v>818</v>
      </c>
      <c r="I78" s="3347"/>
      <c r="J78" s="3979" t="s">
        <v>18986</v>
      </c>
      <c r="K78" s="4795" t="s">
        <v>18992</v>
      </c>
      <c r="L78" s="3395" t="s">
        <v>18987</v>
      </c>
      <c r="M78" s="338" t="s">
        <v>19226</v>
      </c>
      <c r="N78" s="255"/>
      <c r="O78" s="258">
        <v>29</v>
      </c>
      <c r="P78" s="257">
        <v>30</v>
      </c>
      <c r="Q78" s="3413" t="s">
        <v>18988</v>
      </c>
      <c r="R78" s="6511"/>
      <c r="S78" s="3487"/>
      <c r="T78" s="3487"/>
      <c r="U78" s="3487"/>
      <c r="V78" s="3513" t="s">
        <v>2073</v>
      </c>
      <c r="W78" s="3487"/>
      <c r="X78" s="3513" t="s">
        <v>37</v>
      </c>
      <c r="Y78" s="3487"/>
      <c r="Z78" s="3127"/>
      <c r="AA78" s="6533">
        <v>4504533726</v>
      </c>
      <c r="AB78" s="345"/>
      <c r="AC78" s="4899">
        <v>0</v>
      </c>
      <c r="AD78" s="4899">
        <v>7920</v>
      </c>
      <c r="AE78" s="4899">
        <f t="shared" si="4"/>
        <v>237600</v>
      </c>
      <c r="AF78" s="31"/>
      <c r="AG78" s="142"/>
    </row>
    <row r="79" spans="1:33" ht="30" customHeight="1">
      <c r="A79" s="3911" t="s">
        <v>18779</v>
      </c>
      <c r="B79" s="10162" t="s">
        <v>18989</v>
      </c>
      <c r="C79" s="9752">
        <v>45751</v>
      </c>
      <c r="D79" s="9752">
        <f>WORKDAY(C79,60)</f>
        <v>45835</v>
      </c>
      <c r="E79" s="9891"/>
      <c r="F79" s="9714"/>
      <c r="G79" s="9708">
        <v>8593</v>
      </c>
      <c r="H79" s="12055" t="s">
        <v>18990</v>
      </c>
      <c r="I79" s="11972"/>
      <c r="J79" s="11155" t="s">
        <v>18991</v>
      </c>
      <c r="K79" s="12047" t="s">
        <v>18993</v>
      </c>
      <c r="L79" s="3395" t="s">
        <v>341</v>
      </c>
      <c r="M79" s="9231" t="s">
        <v>19043</v>
      </c>
      <c r="N79" s="3727" t="s">
        <v>3952</v>
      </c>
      <c r="O79" s="258">
        <v>12</v>
      </c>
      <c r="P79" s="257">
        <v>16</v>
      </c>
      <c r="Q79" s="12039" t="s">
        <v>18995</v>
      </c>
      <c r="R79" s="9740"/>
      <c r="S79" s="3487"/>
      <c r="T79" s="3487"/>
      <c r="U79" s="3487"/>
      <c r="V79" s="9737" t="s">
        <v>2073</v>
      </c>
      <c r="W79" s="3487"/>
      <c r="X79" s="9737" t="s">
        <v>37</v>
      </c>
      <c r="Y79" s="3487"/>
      <c r="Z79" s="3127"/>
      <c r="AA79" s="11681">
        <v>4504533720</v>
      </c>
      <c r="AB79" s="345"/>
      <c r="AC79" s="11719">
        <v>6900</v>
      </c>
      <c r="AD79" s="4899">
        <v>7920</v>
      </c>
      <c r="AE79" s="11719">
        <f>SUM(AD79*P79+AD80*P80+AC79)</f>
        <v>166290</v>
      </c>
      <c r="AF79" s="31"/>
      <c r="AG79" s="142"/>
    </row>
    <row r="80" spans="1:33" ht="30" customHeight="1">
      <c r="A80" s="4172" t="s">
        <v>18779</v>
      </c>
      <c r="B80" s="10418"/>
      <c r="C80" s="9753"/>
      <c r="D80" s="9753"/>
      <c r="E80" s="9892"/>
      <c r="F80" s="9715"/>
      <c r="G80" s="9710"/>
      <c r="H80" s="12056"/>
      <c r="I80" s="11974"/>
      <c r="J80" s="12057"/>
      <c r="K80" s="12048"/>
      <c r="L80" s="3403" t="s">
        <v>18994</v>
      </c>
      <c r="M80" s="9280"/>
      <c r="N80" s="3727" t="s">
        <v>9575</v>
      </c>
      <c r="O80" s="258">
        <v>1</v>
      </c>
      <c r="P80" s="258">
        <v>1</v>
      </c>
      <c r="Q80" s="11978"/>
      <c r="R80" s="9741"/>
      <c r="S80" s="3487"/>
      <c r="T80" s="3487"/>
      <c r="U80" s="3487"/>
      <c r="V80" s="11722"/>
      <c r="W80" s="3487"/>
      <c r="X80" s="11722"/>
      <c r="Y80" s="3487"/>
      <c r="Z80" s="3127"/>
      <c r="AA80" s="11683"/>
      <c r="AB80" s="345"/>
      <c r="AC80" s="11720"/>
      <c r="AD80" s="4899">
        <v>32670</v>
      </c>
      <c r="AE80" s="11720"/>
      <c r="AF80" s="31"/>
      <c r="AG80" s="142"/>
    </row>
    <row r="81" spans="1:33" ht="30" customHeight="1">
      <c r="A81" s="3911" t="s">
        <v>18779</v>
      </c>
      <c r="B81" s="11350" t="s">
        <v>18996</v>
      </c>
      <c r="C81" s="9752">
        <v>45751</v>
      </c>
      <c r="D81" s="9752">
        <f>WORKDAY(C81,60)</f>
        <v>45835</v>
      </c>
      <c r="E81" s="9891"/>
      <c r="F81" s="9714"/>
      <c r="G81" s="9708">
        <v>8593</v>
      </c>
      <c r="H81" s="12055" t="s">
        <v>18997</v>
      </c>
      <c r="I81" s="11972"/>
      <c r="J81" s="11362" t="s">
        <v>18998</v>
      </c>
      <c r="K81" s="12047" t="s">
        <v>18999</v>
      </c>
      <c r="L81" s="3403" t="s">
        <v>19000</v>
      </c>
      <c r="M81" s="9231" t="s">
        <v>19044</v>
      </c>
      <c r="N81" s="3727" t="s">
        <v>9575</v>
      </c>
      <c r="O81" s="258">
        <v>1</v>
      </c>
      <c r="P81" s="258">
        <v>1</v>
      </c>
      <c r="Q81" s="12039" t="s">
        <v>19001</v>
      </c>
      <c r="R81" s="9740"/>
      <c r="S81" s="3487"/>
      <c r="T81" s="3487"/>
      <c r="U81" s="3487"/>
      <c r="V81" s="12069" t="s">
        <v>2073</v>
      </c>
      <c r="W81" s="3487"/>
      <c r="X81" s="12069" t="s">
        <v>7042</v>
      </c>
      <c r="Y81" s="3487"/>
      <c r="Z81" s="3127"/>
      <c r="AA81" s="11681">
        <v>4504533893</v>
      </c>
      <c r="AB81" s="345"/>
      <c r="AC81" s="11719">
        <v>3300</v>
      </c>
      <c r="AD81" s="4899">
        <v>32670</v>
      </c>
      <c r="AE81" s="11719">
        <f>SUM(AD81*P81+AD82*P82+AC81)</f>
        <v>60720</v>
      </c>
      <c r="AF81" s="31"/>
      <c r="AG81" s="142"/>
    </row>
    <row r="82" spans="1:33" ht="30" customHeight="1">
      <c r="A82" s="3949" t="s">
        <v>18779</v>
      </c>
      <c r="B82" s="10418"/>
      <c r="C82" s="9753"/>
      <c r="D82" s="9753"/>
      <c r="E82" s="9892"/>
      <c r="F82" s="9715"/>
      <c r="G82" s="9710"/>
      <c r="H82" s="12056"/>
      <c r="I82" s="11974"/>
      <c r="J82" s="10900"/>
      <c r="K82" s="12048"/>
      <c r="L82" s="3395" t="s">
        <v>8688</v>
      </c>
      <c r="M82" s="9280"/>
      <c r="N82" s="3727" t="s">
        <v>3951</v>
      </c>
      <c r="O82" s="258">
        <v>1</v>
      </c>
      <c r="P82" s="258">
        <v>1</v>
      </c>
      <c r="Q82" s="11978"/>
      <c r="R82" s="9741"/>
      <c r="S82" s="3487"/>
      <c r="T82" s="3487"/>
      <c r="U82" s="3487"/>
      <c r="V82" s="11722"/>
      <c r="W82" s="3487"/>
      <c r="X82" s="11722"/>
      <c r="Y82" s="3487"/>
      <c r="Z82" s="3127"/>
      <c r="AA82" s="11683"/>
      <c r="AB82" s="345"/>
      <c r="AC82" s="11720"/>
      <c r="AD82" s="4899">
        <v>24750</v>
      </c>
      <c r="AE82" s="11720"/>
      <c r="AF82" s="31"/>
      <c r="AG82" s="142"/>
    </row>
    <row r="83" spans="1:33" ht="30" customHeight="1">
      <c r="A83" s="3911" t="s">
        <v>18779</v>
      </c>
      <c r="B83" s="11269" t="s">
        <v>19002</v>
      </c>
      <c r="C83" s="9752">
        <v>45751</v>
      </c>
      <c r="D83" s="9752">
        <f>WORKDAY(C83,60)</f>
        <v>45835</v>
      </c>
      <c r="E83" s="9891"/>
      <c r="F83" s="9714"/>
      <c r="G83" s="9708">
        <v>8593</v>
      </c>
      <c r="H83" s="12055" t="s">
        <v>19003</v>
      </c>
      <c r="I83" s="11972"/>
      <c r="J83" s="11270" t="s">
        <v>19009</v>
      </c>
      <c r="K83" s="12047" t="s">
        <v>19004</v>
      </c>
      <c r="L83" s="3403" t="s">
        <v>19000</v>
      </c>
      <c r="M83" s="9231" t="s">
        <v>19045</v>
      </c>
      <c r="N83" s="3727" t="s">
        <v>9575</v>
      </c>
      <c r="O83" s="258">
        <v>1</v>
      </c>
      <c r="P83" s="258">
        <v>1</v>
      </c>
      <c r="Q83" s="12039" t="s">
        <v>19005</v>
      </c>
      <c r="R83" s="9740"/>
      <c r="S83" s="3487"/>
      <c r="T83" s="3487"/>
      <c r="U83" s="3487"/>
      <c r="V83" s="9800" t="s">
        <v>2073</v>
      </c>
      <c r="W83" s="3487"/>
      <c r="X83" s="9800" t="s">
        <v>37</v>
      </c>
      <c r="Y83" s="3487"/>
      <c r="Z83" s="3127"/>
      <c r="AA83" s="11681">
        <v>4504533900</v>
      </c>
      <c r="AB83" s="345"/>
      <c r="AC83" s="11719">
        <v>6900</v>
      </c>
      <c r="AD83" s="4899">
        <v>32670</v>
      </c>
      <c r="AE83" s="11719">
        <f>SUM(AD83*P83+AD84*P84+AC83)</f>
        <v>39570</v>
      </c>
      <c r="AF83" s="31"/>
      <c r="AG83" s="142"/>
    </row>
    <row r="84" spans="1:33" ht="30" customHeight="1">
      <c r="A84" s="4418" t="s">
        <v>18779</v>
      </c>
      <c r="B84" s="10418"/>
      <c r="C84" s="9753"/>
      <c r="D84" s="9753"/>
      <c r="E84" s="9892"/>
      <c r="F84" s="9715"/>
      <c r="G84" s="9710"/>
      <c r="H84" s="12056"/>
      <c r="I84" s="11974"/>
      <c r="J84" s="10900"/>
      <c r="K84" s="12048"/>
      <c r="L84" s="3395" t="s">
        <v>8688</v>
      </c>
      <c r="M84" s="9280"/>
      <c r="N84" s="3727" t="s">
        <v>3951</v>
      </c>
      <c r="O84" s="257">
        <v>0</v>
      </c>
      <c r="P84" s="257">
        <v>0</v>
      </c>
      <c r="Q84" s="11978"/>
      <c r="R84" s="9741"/>
      <c r="S84" s="3487"/>
      <c r="T84" s="3487"/>
      <c r="U84" s="3487"/>
      <c r="V84" s="11722"/>
      <c r="W84" s="3487"/>
      <c r="X84" s="11722"/>
      <c r="Y84" s="3487"/>
      <c r="Z84" s="3127"/>
      <c r="AA84" s="11683"/>
      <c r="AB84" s="345"/>
      <c r="AC84" s="11720"/>
      <c r="AD84" s="4899">
        <v>24750</v>
      </c>
      <c r="AE84" s="11720"/>
      <c r="AF84" s="31"/>
      <c r="AG84" s="142"/>
    </row>
    <row r="85" spans="1:33" ht="30" customHeight="1">
      <c r="A85" s="3911" t="s">
        <v>18779</v>
      </c>
      <c r="B85" s="11257" t="s">
        <v>19006</v>
      </c>
      <c r="C85" s="9752">
        <v>45751</v>
      </c>
      <c r="D85" s="9752">
        <f>WORKDAY(C85,60)</f>
        <v>45835</v>
      </c>
      <c r="E85" s="9891"/>
      <c r="F85" s="9714"/>
      <c r="G85" s="9708">
        <v>8593</v>
      </c>
      <c r="H85" s="12055" t="s">
        <v>1539</v>
      </c>
      <c r="I85" s="11972"/>
      <c r="J85" s="10031" t="s">
        <v>19007</v>
      </c>
      <c r="K85" s="12039" t="s">
        <v>19008</v>
      </c>
      <c r="L85" s="3395" t="s">
        <v>406</v>
      </c>
      <c r="M85" s="9231" t="s">
        <v>19046</v>
      </c>
      <c r="N85" s="3727" t="s">
        <v>3952</v>
      </c>
      <c r="O85" s="258">
        <v>9</v>
      </c>
      <c r="P85" s="258">
        <v>9</v>
      </c>
      <c r="Q85" s="12039" t="s">
        <v>19010</v>
      </c>
      <c r="R85" s="9740"/>
      <c r="S85" s="3487"/>
      <c r="T85" s="3487"/>
      <c r="U85" s="3487"/>
      <c r="V85" s="9800" t="s">
        <v>2073</v>
      </c>
      <c r="W85" s="3487"/>
      <c r="X85" s="9800" t="s">
        <v>37</v>
      </c>
      <c r="Y85" s="3487"/>
      <c r="Z85" s="3127"/>
      <c r="AA85" s="11681">
        <v>4504533902</v>
      </c>
      <c r="AB85" s="345"/>
      <c r="AC85" s="11719">
        <v>6900</v>
      </c>
      <c r="AD85" s="4899">
        <v>7920</v>
      </c>
      <c r="AE85" s="11719">
        <f>SUM(AD85*P85+AD86*P86+AC85)</f>
        <v>110850</v>
      </c>
      <c r="AF85" s="31"/>
      <c r="AG85" s="142"/>
    </row>
    <row r="86" spans="1:33" ht="30" customHeight="1">
      <c r="A86" s="4057" t="s">
        <v>18779</v>
      </c>
      <c r="B86" s="10418"/>
      <c r="C86" s="9753"/>
      <c r="D86" s="9753"/>
      <c r="E86" s="9892"/>
      <c r="F86" s="9715"/>
      <c r="G86" s="9710"/>
      <c r="H86" s="12056"/>
      <c r="I86" s="11974"/>
      <c r="J86" s="12057"/>
      <c r="K86" s="12057"/>
      <c r="L86" s="3403" t="s">
        <v>18994</v>
      </c>
      <c r="M86" s="9280"/>
      <c r="N86" s="3727" t="s">
        <v>9575</v>
      </c>
      <c r="O86" s="258">
        <v>1</v>
      </c>
      <c r="P86" s="258">
        <v>1</v>
      </c>
      <c r="Q86" s="11978"/>
      <c r="R86" s="9741"/>
      <c r="S86" s="3487"/>
      <c r="T86" s="3487"/>
      <c r="U86" s="3487"/>
      <c r="V86" s="11722"/>
      <c r="W86" s="3487"/>
      <c r="X86" s="11722"/>
      <c r="Y86" s="3487"/>
      <c r="Z86" s="3127"/>
      <c r="AA86" s="11683"/>
      <c r="AB86" s="345"/>
      <c r="AC86" s="11720"/>
      <c r="AD86" s="4899">
        <v>32670</v>
      </c>
      <c r="AE86" s="11720"/>
      <c r="AF86" s="31"/>
      <c r="AG86" s="142"/>
    </row>
    <row r="87" spans="1:33" ht="30" customHeight="1">
      <c r="A87" s="3911" t="s">
        <v>18779</v>
      </c>
      <c r="B87" s="12036" t="s">
        <v>19011</v>
      </c>
      <c r="C87" s="9752">
        <v>45751</v>
      </c>
      <c r="D87" s="9752">
        <f>WORKDAY(C87,60)</f>
        <v>45835</v>
      </c>
      <c r="E87" s="9891"/>
      <c r="F87" s="9714"/>
      <c r="G87" s="9708">
        <v>8593</v>
      </c>
      <c r="H87" s="12055" t="s">
        <v>19012</v>
      </c>
      <c r="I87" s="11972"/>
      <c r="J87" s="9874" t="s">
        <v>19013</v>
      </c>
      <c r="K87" s="12039" t="s">
        <v>19014</v>
      </c>
      <c r="L87" s="3395" t="s">
        <v>3109</v>
      </c>
      <c r="M87" s="9231" t="s">
        <v>19047</v>
      </c>
      <c r="N87" s="3727" t="s">
        <v>3952</v>
      </c>
      <c r="O87" s="258">
        <v>11</v>
      </c>
      <c r="P87" s="258">
        <v>11</v>
      </c>
      <c r="Q87" s="12039" t="s">
        <v>19015</v>
      </c>
      <c r="R87" s="9740"/>
      <c r="S87" s="3487"/>
      <c r="T87" s="3487"/>
      <c r="U87" s="3487"/>
      <c r="V87" s="12135" t="s">
        <v>2073</v>
      </c>
      <c r="W87" s="3487"/>
      <c r="X87" s="12135" t="s">
        <v>37</v>
      </c>
      <c r="Y87" s="3487"/>
      <c r="Z87" s="3127"/>
      <c r="AA87" s="11681">
        <v>4504534085</v>
      </c>
      <c r="AB87" s="345"/>
      <c r="AC87" s="11719">
        <v>3300</v>
      </c>
      <c r="AD87" s="4899">
        <v>7920</v>
      </c>
      <c r="AE87" s="11719">
        <f>SUM(AD87*P87+AD88*P88+AC87)</f>
        <v>123090</v>
      </c>
      <c r="AF87" s="31"/>
      <c r="AG87" s="142"/>
    </row>
    <row r="88" spans="1:33" ht="30" customHeight="1">
      <c r="A88" s="4298" t="s">
        <v>18779</v>
      </c>
      <c r="B88" s="10418"/>
      <c r="C88" s="9753"/>
      <c r="D88" s="9753"/>
      <c r="E88" s="9892"/>
      <c r="F88" s="9715"/>
      <c r="G88" s="9710"/>
      <c r="H88" s="12056"/>
      <c r="I88" s="11974"/>
      <c r="J88" s="12057"/>
      <c r="K88" s="12057"/>
      <c r="L88" s="3403" t="s">
        <v>18994</v>
      </c>
      <c r="M88" s="9280"/>
      <c r="N88" s="3727" t="s">
        <v>9575</v>
      </c>
      <c r="O88" s="258">
        <v>1</v>
      </c>
      <c r="P88" s="258">
        <v>1</v>
      </c>
      <c r="Q88" s="11978"/>
      <c r="R88" s="9741"/>
      <c r="S88" s="3487"/>
      <c r="T88" s="3487"/>
      <c r="U88" s="3487"/>
      <c r="V88" s="11722"/>
      <c r="W88" s="3487"/>
      <c r="X88" s="11722"/>
      <c r="Y88" s="3487"/>
      <c r="Z88" s="3127"/>
      <c r="AA88" s="11683"/>
      <c r="AB88" s="345"/>
      <c r="AC88" s="11720"/>
      <c r="AD88" s="4899">
        <v>32670</v>
      </c>
      <c r="AE88" s="11720"/>
      <c r="AF88" s="31"/>
      <c r="AG88" s="142"/>
    </row>
    <row r="89" spans="1:33" ht="30" customHeight="1">
      <c r="A89" s="3911" t="s">
        <v>18779</v>
      </c>
      <c r="B89" s="4100" t="s">
        <v>19016</v>
      </c>
      <c r="C89" s="340">
        <v>45751</v>
      </c>
      <c r="D89" s="340">
        <f>WORKDAY(C89,14)</f>
        <v>45771</v>
      </c>
      <c r="E89" s="341"/>
      <c r="F89" s="374"/>
      <c r="G89" s="339">
        <v>8593</v>
      </c>
      <c r="H89" s="6953" t="s">
        <v>19017</v>
      </c>
      <c r="I89" s="3347"/>
      <c r="J89" s="3542" t="s">
        <v>19018</v>
      </c>
      <c r="K89" s="3348" t="s">
        <v>19019</v>
      </c>
      <c r="L89" s="3395" t="s">
        <v>179</v>
      </c>
      <c r="M89" s="338" t="s">
        <v>19048</v>
      </c>
      <c r="N89" s="255"/>
      <c r="O89" s="258">
        <v>8</v>
      </c>
      <c r="P89" s="258">
        <v>8</v>
      </c>
      <c r="Q89" s="3413" t="s">
        <v>19020</v>
      </c>
      <c r="R89" s="6511"/>
      <c r="S89" s="3487"/>
      <c r="T89" s="3487"/>
      <c r="U89" s="3487"/>
      <c r="V89" s="3482" t="s">
        <v>2073</v>
      </c>
      <c r="W89" s="3487"/>
      <c r="X89" s="3482" t="s">
        <v>7042</v>
      </c>
      <c r="Y89" s="3487"/>
      <c r="Z89" s="3127"/>
      <c r="AA89" s="4879" t="s">
        <v>19054</v>
      </c>
      <c r="AB89" s="345"/>
      <c r="AC89" s="4899">
        <v>0</v>
      </c>
      <c r="AD89" s="4899">
        <v>7920</v>
      </c>
      <c r="AE89" s="4899">
        <f t="shared" ref="AE89:AE90" si="5">SUM(AD89*P89+AC89)</f>
        <v>63360</v>
      </c>
      <c r="AF89" s="31"/>
      <c r="AG89" s="142"/>
    </row>
    <row r="90" spans="1:33" ht="30" customHeight="1">
      <c r="A90" s="3911" t="s">
        <v>18779</v>
      </c>
      <c r="B90" s="2995" t="s">
        <v>19021</v>
      </c>
      <c r="C90" s="340">
        <v>45751</v>
      </c>
      <c r="D90" s="340">
        <f>WORKDAY(C90,23)</f>
        <v>45784</v>
      </c>
      <c r="E90" s="341"/>
      <c r="F90" s="374"/>
      <c r="G90" s="339">
        <v>8593</v>
      </c>
      <c r="H90" s="6953" t="s">
        <v>19022</v>
      </c>
      <c r="I90" s="3630" t="s">
        <v>25</v>
      </c>
      <c r="J90" s="3732" t="s">
        <v>19023</v>
      </c>
      <c r="K90" s="4795" t="s">
        <v>19024</v>
      </c>
      <c r="L90" s="3395" t="s">
        <v>28</v>
      </c>
      <c r="M90" s="338" t="s">
        <v>19049</v>
      </c>
      <c r="N90" s="255"/>
      <c r="O90" s="258">
        <v>2</v>
      </c>
      <c r="P90" s="258">
        <v>2</v>
      </c>
      <c r="Q90" s="4794" t="s">
        <v>19025</v>
      </c>
      <c r="R90" s="6511"/>
      <c r="S90" s="3487"/>
      <c r="T90" s="3487"/>
      <c r="U90" s="3487"/>
      <c r="V90" s="3482" t="s">
        <v>2073</v>
      </c>
      <c r="W90" s="3487"/>
      <c r="X90" s="3482" t="s">
        <v>7042</v>
      </c>
      <c r="Y90" s="3487"/>
      <c r="Z90" s="3127"/>
      <c r="AA90" s="4879">
        <v>4504534088</v>
      </c>
      <c r="AB90" s="345"/>
      <c r="AC90" s="4899">
        <v>3300</v>
      </c>
      <c r="AD90" s="4899">
        <v>7920</v>
      </c>
      <c r="AE90" s="4899">
        <f t="shared" si="5"/>
        <v>19140</v>
      </c>
      <c r="AF90" s="31"/>
      <c r="AG90" s="142"/>
    </row>
    <row r="91" spans="1:33" ht="30" customHeight="1">
      <c r="A91" s="7071" t="s">
        <v>19561</v>
      </c>
      <c r="B91" s="12059" t="s">
        <v>19123</v>
      </c>
      <c r="C91" s="9752">
        <v>45752</v>
      </c>
      <c r="D91" s="9752">
        <f>WORKDAY(C91,60)</f>
        <v>45835</v>
      </c>
      <c r="E91" s="9891"/>
      <c r="F91" s="9714"/>
      <c r="G91" s="9708">
        <v>8717</v>
      </c>
      <c r="H91" s="12055" t="s">
        <v>2039</v>
      </c>
      <c r="I91" s="11972"/>
      <c r="J91" s="12062" t="s">
        <v>19026</v>
      </c>
      <c r="K91" s="12047" t="s">
        <v>19027</v>
      </c>
      <c r="L91" s="3395" t="s">
        <v>341</v>
      </c>
      <c r="M91" s="9231" t="s">
        <v>19050</v>
      </c>
      <c r="N91" s="3727" t="s">
        <v>3952</v>
      </c>
      <c r="O91" s="258">
        <v>12</v>
      </c>
      <c r="P91" s="258">
        <v>12</v>
      </c>
      <c r="Q91" s="12039" t="s">
        <v>19028</v>
      </c>
      <c r="R91" s="9740"/>
      <c r="S91" s="3487"/>
      <c r="T91" s="3487"/>
      <c r="U91" s="3487"/>
      <c r="V91" s="12021" t="s">
        <v>9338</v>
      </c>
      <c r="W91" s="3487"/>
      <c r="X91" s="12021" t="s">
        <v>7042</v>
      </c>
      <c r="Y91" s="3487"/>
      <c r="Z91" s="3127"/>
      <c r="AA91" s="11681">
        <v>4504533010</v>
      </c>
      <c r="AB91" s="345"/>
      <c r="AC91" s="11719">
        <v>12400</v>
      </c>
      <c r="AD91" s="4899">
        <v>12375</v>
      </c>
      <c r="AE91" s="11719">
        <f>SUM(AD91*P91+AD92*P92+AC91)</f>
        <v>220498</v>
      </c>
      <c r="AF91" s="31"/>
      <c r="AG91" s="142"/>
    </row>
    <row r="92" spans="1:33" ht="30" customHeight="1">
      <c r="A92" s="6177" t="s">
        <v>19561</v>
      </c>
      <c r="B92" s="11030"/>
      <c r="C92" s="9753"/>
      <c r="D92" s="9753"/>
      <c r="E92" s="9892"/>
      <c r="F92" s="9715"/>
      <c r="G92" s="9710"/>
      <c r="H92" s="12056"/>
      <c r="I92" s="11974"/>
      <c r="J92" s="10900"/>
      <c r="K92" s="12048"/>
      <c r="L92" s="3395" t="s">
        <v>19000</v>
      </c>
      <c r="M92" s="9280"/>
      <c r="N92" s="3727" t="s">
        <v>9575</v>
      </c>
      <c r="O92" s="258">
        <v>1</v>
      </c>
      <c r="P92" s="258">
        <v>1</v>
      </c>
      <c r="Q92" s="11978"/>
      <c r="R92" s="9741"/>
      <c r="S92" s="3487"/>
      <c r="T92" s="3487"/>
      <c r="U92" s="3487"/>
      <c r="V92" s="11722"/>
      <c r="W92" s="3487"/>
      <c r="X92" s="11722"/>
      <c r="Y92" s="3487"/>
      <c r="Z92" s="3127"/>
      <c r="AA92" s="11683"/>
      <c r="AB92" s="345"/>
      <c r="AC92" s="11720"/>
      <c r="AD92" s="4899">
        <v>59598</v>
      </c>
      <c r="AE92" s="11720"/>
      <c r="AF92" s="31"/>
      <c r="AG92" s="142"/>
    </row>
    <row r="93" spans="1:33" s="6585" customFormat="1" ht="30" customHeight="1">
      <c r="A93" s="3917" t="s">
        <v>18977</v>
      </c>
      <c r="B93" s="12046" t="s">
        <v>19029</v>
      </c>
      <c r="C93" s="10027">
        <v>45749</v>
      </c>
      <c r="D93" s="10027">
        <f>WORKDAY(C93,60)</f>
        <v>45833</v>
      </c>
      <c r="E93" s="9920"/>
      <c r="F93" s="11182"/>
      <c r="G93" s="9962">
        <v>8644</v>
      </c>
      <c r="H93" s="12058" t="s">
        <v>19030</v>
      </c>
      <c r="I93" s="12001"/>
      <c r="J93" s="12050" t="s">
        <v>19031</v>
      </c>
      <c r="K93" s="12050" t="s">
        <v>19032</v>
      </c>
      <c r="L93" s="5129" t="s">
        <v>76</v>
      </c>
      <c r="M93" s="8962" t="s">
        <v>19051</v>
      </c>
      <c r="N93" s="5130" t="s">
        <v>3952</v>
      </c>
      <c r="O93" s="365">
        <v>4</v>
      </c>
      <c r="P93" s="365">
        <v>4</v>
      </c>
      <c r="Q93" s="12050" t="s">
        <v>18813</v>
      </c>
      <c r="R93" s="10041"/>
      <c r="S93" s="6584"/>
      <c r="T93" s="6584"/>
      <c r="U93" s="6584"/>
      <c r="V93" s="12028"/>
      <c r="W93" s="6584"/>
      <c r="X93" s="12028"/>
      <c r="Y93" s="6584"/>
      <c r="Z93" s="3297"/>
      <c r="AA93" s="11787">
        <v>4504533181</v>
      </c>
      <c r="AB93" s="518"/>
      <c r="AC93" s="11775"/>
      <c r="AD93" s="4900"/>
      <c r="AE93" s="11775"/>
      <c r="AF93" s="68"/>
      <c r="AG93" s="182"/>
    </row>
    <row r="94" spans="1:33" s="6585" customFormat="1" ht="30" customHeight="1">
      <c r="A94" s="3917" t="s">
        <v>18977</v>
      </c>
      <c r="B94" s="11025"/>
      <c r="C94" s="10028"/>
      <c r="D94" s="10028"/>
      <c r="E94" s="9921"/>
      <c r="F94" s="11183"/>
      <c r="G94" s="9963"/>
      <c r="H94" s="12027"/>
      <c r="I94" s="12002"/>
      <c r="J94" s="11867"/>
      <c r="K94" s="12025"/>
      <c r="L94" s="3294" t="s">
        <v>8516</v>
      </c>
      <c r="M94" s="8964"/>
      <c r="N94" s="5130" t="s">
        <v>3951</v>
      </c>
      <c r="O94" s="365">
        <v>1</v>
      </c>
      <c r="P94" s="365">
        <v>1</v>
      </c>
      <c r="Q94" s="12025"/>
      <c r="R94" s="10042"/>
      <c r="S94" s="6584"/>
      <c r="T94" s="6584"/>
      <c r="U94" s="6584"/>
      <c r="V94" s="12029"/>
      <c r="W94" s="6584"/>
      <c r="X94" s="12029"/>
      <c r="Y94" s="6584"/>
      <c r="Z94" s="3297"/>
      <c r="AA94" s="11788"/>
      <c r="AB94" s="518"/>
      <c r="AC94" s="11776"/>
      <c r="AD94" s="4900"/>
      <c r="AE94" s="11776"/>
      <c r="AF94" s="68"/>
      <c r="AG94" s="182"/>
    </row>
    <row r="95" spans="1:33" ht="30" customHeight="1">
      <c r="A95" s="3911" t="s">
        <v>18977</v>
      </c>
      <c r="B95" s="1431" t="s">
        <v>19033</v>
      </c>
      <c r="C95" s="340">
        <v>45754</v>
      </c>
      <c r="D95" s="340">
        <f>WORKDAY(C95,23)</f>
        <v>45785</v>
      </c>
      <c r="E95" s="341"/>
      <c r="F95" s="374"/>
      <c r="G95" s="339">
        <v>8644</v>
      </c>
      <c r="H95" s="6953" t="s">
        <v>14275</v>
      </c>
      <c r="I95" s="3347"/>
      <c r="J95" s="3940" t="s">
        <v>19034</v>
      </c>
      <c r="K95" s="4795" t="s">
        <v>19035</v>
      </c>
      <c r="L95" s="3395" t="s">
        <v>193</v>
      </c>
      <c r="M95" s="338" t="s">
        <v>19052</v>
      </c>
      <c r="N95" s="255"/>
      <c r="O95" s="258">
        <v>6</v>
      </c>
      <c r="P95" s="258">
        <v>6</v>
      </c>
      <c r="Q95" s="4794" t="s">
        <v>19036</v>
      </c>
      <c r="R95" s="6511"/>
      <c r="S95" s="3487"/>
      <c r="T95" s="3487"/>
      <c r="U95" s="3487"/>
      <c r="V95" s="3723" t="s">
        <v>2073</v>
      </c>
      <c r="W95" s="3487"/>
      <c r="X95" s="3677" t="s">
        <v>37</v>
      </c>
      <c r="Y95" s="3487"/>
      <c r="Z95" s="3127"/>
      <c r="AA95" s="4879">
        <v>4504533728</v>
      </c>
      <c r="AB95" s="345"/>
      <c r="AC95" s="4899">
        <v>10200</v>
      </c>
      <c r="AD95" s="4899">
        <v>7920</v>
      </c>
      <c r="AE95" s="4899">
        <f t="shared" ref="AE95:AE98" si="6">SUM(AD95*P95+AC95)</f>
        <v>57720</v>
      </c>
      <c r="AF95" s="31"/>
      <c r="AG95" s="142"/>
    </row>
    <row r="96" spans="1:33" ht="30" customHeight="1">
      <c r="A96" s="3911" t="s">
        <v>18626</v>
      </c>
      <c r="B96" s="3764" t="s">
        <v>19037</v>
      </c>
      <c r="C96" s="340">
        <v>45751</v>
      </c>
      <c r="D96" s="340">
        <f>WORKDAY(C96,14)</f>
        <v>45771</v>
      </c>
      <c r="E96" s="341"/>
      <c r="F96" s="374"/>
      <c r="G96" s="339">
        <v>9013</v>
      </c>
      <c r="H96" s="6953" t="s">
        <v>354</v>
      </c>
      <c r="I96" s="3347"/>
      <c r="J96" s="6515" t="s">
        <v>19038</v>
      </c>
      <c r="K96" s="4795" t="s">
        <v>19039</v>
      </c>
      <c r="L96" s="3395" t="s">
        <v>173</v>
      </c>
      <c r="M96" s="338" t="s">
        <v>19053</v>
      </c>
      <c r="N96" s="255"/>
      <c r="O96" s="258">
        <v>1</v>
      </c>
      <c r="P96" s="258">
        <v>1</v>
      </c>
      <c r="Q96" s="4794" t="s">
        <v>19040</v>
      </c>
      <c r="R96" s="6511"/>
      <c r="S96" s="3487"/>
      <c r="T96" s="3487"/>
      <c r="U96" s="3487"/>
      <c r="V96" s="3723" t="s">
        <v>2073</v>
      </c>
      <c r="W96" s="3487"/>
      <c r="X96" s="3677" t="s">
        <v>37</v>
      </c>
      <c r="Y96" s="3487"/>
      <c r="Z96" s="3127"/>
      <c r="AA96" s="4879">
        <v>4504533008</v>
      </c>
      <c r="AB96" s="345"/>
      <c r="AC96" s="4899">
        <v>0</v>
      </c>
      <c r="AD96" s="4899">
        <v>6798.83</v>
      </c>
      <c r="AE96" s="4899">
        <f>SUM(AD96*P96+AC96)</f>
        <v>6798.83</v>
      </c>
      <c r="AF96" s="31"/>
      <c r="AG96" s="142"/>
    </row>
    <row r="97" spans="1:33" ht="30" customHeight="1">
      <c r="A97" s="3911" t="s">
        <v>18977</v>
      </c>
      <c r="B97" s="2995" t="s">
        <v>19066</v>
      </c>
      <c r="C97" s="340">
        <v>45754</v>
      </c>
      <c r="D97" s="340">
        <f>WORKDAY(C97,23)</f>
        <v>45785</v>
      </c>
      <c r="E97" s="341"/>
      <c r="F97" s="374"/>
      <c r="G97" s="339">
        <v>8644</v>
      </c>
      <c r="H97" s="6955" t="s">
        <v>15745</v>
      </c>
      <c r="I97" s="3347"/>
      <c r="J97" s="324" t="s">
        <v>19067</v>
      </c>
      <c r="K97" s="3390" t="s">
        <v>19068</v>
      </c>
      <c r="L97" s="3391" t="s">
        <v>179</v>
      </c>
      <c r="M97" s="338" t="s">
        <v>19081</v>
      </c>
      <c r="N97" s="255"/>
      <c r="O97" s="258">
        <v>8</v>
      </c>
      <c r="P97" s="258">
        <v>8</v>
      </c>
      <c r="Q97" s="3413" t="s">
        <v>19069</v>
      </c>
      <c r="R97" s="6511"/>
      <c r="S97" s="6586"/>
      <c r="T97" s="6586"/>
      <c r="U97" s="6586"/>
      <c r="V97" s="3574" t="s">
        <v>2073</v>
      </c>
      <c r="W97" s="6586"/>
      <c r="X97" s="3574" t="s">
        <v>37</v>
      </c>
      <c r="Y97" s="6586"/>
      <c r="Z97" s="6699" t="s">
        <v>45</v>
      </c>
      <c r="AA97" s="6285" t="s">
        <v>19084</v>
      </c>
      <c r="AB97" s="5992"/>
      <c r="AC97" s="4908">
        <v>10200</v>
      </c>
      <c r="AD97" s="4908">
        <v>7920</v>
      </c>
      <c r="AE97" s="4908">
        <f t="shared" si="6"/>
        <v>73560</v>
      </c>
      <c r="AF97" s="31"/>
      <c r="AG97" s="142"/>
    </row>
    <row r="98" spans="1:33" ht="30" customHeight="1">
      <c r="A98" s="3911" t="s">
        <v>18977</v>
      </c>
      <c r="B98" s="4720" t="s">
        <v>19070</v>
      </c>
      <c r="C98" s="340">
        <v>45755</v>
      </c>
      <c r="D98" s="340">
        <f>WORKDAY(C98,23)</f>
        <v>45786</v>
      </c>
      <c r="E98" s="341"/>
      <c r="F98" s="374"/>
      <c r="G98" s="339">
        <v>8644</v>
      </c>
      <c r="H98" s="6955" t="s">
        <v>19071</v>
      </c>
      <c r="I98" s="3347"/>
      <c r="J98" s="3392" t="s">
        <v>19072</v>
      </c>
      <c r="K98" s="3390" t="s">
        <v>19073</v>
      </c>
      <c r="L98" s="3391" t="s">
        <v>406</v>
      </c>
      <c r="M98" s="338" t="s">
        <v>19082</v>
      </c>
      <c r="N98" s="255"/>
      <c r="O98" s="258">
        <v>9</v>
      </c>
      <c r="P98" s="258">
        <v>9</v>
      </c>
      <c r="Q98" s="3392" t="s">
        <v>18949</v>
      </c>
      <c r="R98" s="6511"/>
      <c r="S98" s="6586"/>
      <c r="T98" s="6586"/>
      <c r="U98" s="6586"/>
      <c r="V98" s="6702" t="s">
        <v>2073</v>
      </c>
      <c r="W98" s="6586"/>
      <c r="X98" s="6702" t="s">
        <v>37</v>
      </c>
      <c r="Y98" s="6586"/>
      <c r="Z98" s="3432" t="s">
        <v>45</v>
      </c>
      <c r="AA98" s="6285">
        <v>4504535108</v>
      </c>
      <c r="AB98" s="5992"/>
      <c r="AC98" s="4908">
        <v>3300</v>
      </c>
      <c r="AD98" s="4908">
        <v>7920</v>
      </c>
      <c r="AE98" s="4908">
        <f t="shared" si="6"/>
        <v>74580</v>
      </c>
      <c r="AF98" s="31"/>
      <c r="AG98" s="142"/>
    </row>
    <row r="99" spans="1:33" ht="30" customHeight="1">
      <c r="A99" s="3911" t="s">
        <v>18779</v>
      </c>
      <c r="B99" s="9774" t="s">
        <v>19074</v>
      </c>
      <c r="C99" s="9752">
        <v>45754</v>
      </c>
      <c r="D99" s="9752">
        <f>WORKDAY(C99,60)</f>
        <v>45838</v>
      </c>
      <c r="E99" s="9891"/>
      <c r="F99" s="9714"/>
      <c r="G99" s="9708">
        <v>8593</v>
      </c>
      <c r="H99" s="12053" t="s">
        <v>7365</v>
      </c>
      <c r="I99" s="11972"/>
      <c r="J99" s="10207" t="s">
        <v>19075</v>
      </c>
      <c r="K99" s="12037" t="s">
        <v>19076</v>
      </c>
      <c r="L99" s="3403" t="s">
        <v>8516</v>
      </c>
      <c r="M99" s="9231" t="s">
        <v>19083</v>
      </c>
      <c r="N99" s="3903" t="s">
        <v>3957</v>
      </c>
      <c r="O99" s="258">
        <v>1</v>
      </c>
      <c r="P99" s="258">
        <v>1</v>
      </c>
      <c r="Q99" s="12138" t="s">
        <v>19077</v>
      </c>
      <c r="R99" s="9740"/>
      <c r="S99" s="3487"/>
      <c r="T99" s="3487"/>
      <c r="U99" s="6586"/>
      <c r="V99" s="12051" t="s">
        <v>2073</v>
      </c>
      <c r="W99" s="3904"/>
      <c r="X99" s="12051" t="s">
        <v>37</v>
      </c>
      <c r="Y99" s="6586"/>
      <c r="Z99" s="3127"/>
      <c r="AA99" s="11681">
        <v>4504535373</v>
      </c>
      <c r="AB99" s="345"/>
      <c r="AC99" s="11719">
        <v>0</v>
      </c>
      <c r="AD99" s="4899">
        <v>41085</v>
      </c>
      <c r="AE99" s="11719">
        <f>SUM(AD99*P99+AD100*P100+AC99)</f>
        <v>65835</v>
      </c>
      <c r="AF99" s="31"/>
      <c r="AG99" s="142"/>
    </row>
    <row r="100" spans="1:33" ht="30" customHeight="1">
      <c r="A100" s="4531" t="s">
        <v>18779</v>
      </c>
      <c r="B100" s="10418"/>
      <c r="C100" s="9753"/>
      <c r="D100" s="9753"/>
      <c r="E100" s="9892"/>
      <c r="F100" s="9715"/>
      <c r="G100" s="9710"/>
      <c r="H100" s="12054"/>
      <c r="I100" s="11974"/>
      <c r="J100" s="10900"/>
      <c r="K100" s="12038"/>
      <c r="L100" s="3391" t="s">
        <v>8688</v>
      </c>
      <c r="M100" s="9280"/>
      <c r="N100" s="3903" t="s">
        <v>3951</v>
      </c>
      <c r="O100" s="258">
        <v>1</v>
      </c>
      <c r="P100" s="258">
        <v>1</v>
      </c>
      <c r="Q100" s="11978"/>
      <c r="R100" s="9741"/>
      <c r="S100" s="3487"/>
      <c r="T100" s="3487"/>
      <c r="U100" s="6586"/>
      <c r="V100" s="12052"/>
      <c r="W100" s="3904"/>
      <c r="X100" s="12052"/>
      <c r="Y100" s="6586"/>
      <c r="Z100" s="3127"/>
      <c r="AA100" s="11683"/>
      <c r="AB100" s="345"/>
      <c r="AC100" s="11720"/>
      <c r="AD100" s="4899">
        <v>24750</v>
      </c>
      <c r="AE100" s="11720"/>
      <c r="AF100" s="31"/>
      <c r="AG100" s="142"/>
    </row>
    <row r="101" spans="1:33" s="6681" customFormat="1" ht="30" customHeight="1">
      <c r="A101" s="6682" t="s">
        <v>19561</v>
      </c>
      <c r="B101" s="12043" t="s">
        <v>19124</v>
      </c>
      <c r="C101" s="9752">
        <v>45755</v>
      </c>
      <c r="D101" s="9752">
        <f>WORKDAY(C101,60)</f>
        <v>45839</v>
      </c>
      <c r="E101" s="9891"/>
      <c r="F101" s="9714"/>
      <c r="G101" s="9708">
        <v>8617</v>
      </c>
      <c r="H101" s="12020" t="s">
        <v>19085</v>
      </c>
      <c r="I101" s="11972"/>
      <c r="J101" s="12018" t="s">
        <v>19086</v>
      </c>
      <c r="K101" s="12022" t="s">
        <v>19087</v>
      </c>
      <c r="L101" s="6459" t="s">
        <v>76</v>
      </c>
      <c r="M101" s="9231" t="s">
        <v>19101</v>
      </c>
      <c r="N101" s="6460" t="s">
        <v>3952</v>
      </c>
      <c r="O101" s="258">
        <v>4</v>
      </c>
      <c r="P101" s="258">
        <v>4</v>
      </c>
      <c r="Q101" s="12018" t="s">
        <v>19089</v>
      </c>
      <c r="R101" s="9740"/>
      <c r="S101" s="6586"/>
      <c r="T101" s="6586"/>
      <c r="U101" s="6586"/>
      <c r="V101" s="12021" t="s">
        <v>9338</v>
      </c>
      <c r="W101" s="6586"/>
      <c r="X101" s="12021" t="s">
        <v>7042</v>
      </c>
      <c r="Y101" s="6586"/>
      <c r="Z101" s="5991"/>
      <c r="AA101" s="12111">
        <v>4504536027</v>
      </c>
      <c r="AB101" s="5992"/>
      <c r="AC101" s="11842">
        <v>12400</v>
      </c>
      <c r="AD101" s="4908">
        <v>12375</v>
      </c>
      <c r="AE101" s="11719">
        <f t="shared" ref="AE101" si="7">SUM(AD101*P101+AD102*P102+AC101)</f>
        <v>121498</v>
      </c>
      <c r="AF101" s="3536"/>
      <c r="AG101" s="6593"/>
    </row>
    <row r="102" spans="1:33" s="6681" customFormat="1" ht="30" customHeight="1">
      <c r="A102" s="3911" t="s">
        <v>19561</v>
      </c>
      <c r="B102" s="12044"/>
      <c r="C102" s="9753"/>
      <c r="D102" s="9753"/>
      <c r="E102" s="9892"/>
      <c r="F102" s="9715"/>
      <c r="G102" s="9710"/>
      <c r="H102" s="11470"/>
      <c r="I102" s="11974"/>
      <c r="J102" s="10900"/>
      <c r="K102" s="12023"/>
      <c r="L102" s="6682" t="s">
        <v>19088</v>
      </c>
      <c r="M102" s="9280"/>
      <c r="N102" s="6460" t="s">
        <v>9575</v>
      </c>
      <c r="O102" s="258">
        <v>1</v>
      </c>
      <c r="P102" s="258">
        <v>1</v>
      </c>
      <c r="Q102" s="11978"/>
      <c r="R102" s="9741"/>
      <c r="S102" s="6586"/>
      <c r="T102" s="6586"/>
      <c r="U102" s="6586"/>
      <c r="V102" s="11722"/>
      <c r="W102" s="6586"/>
      <c r="X102" s="11722"/>
      <c r="Y102" s="6586"/>
      <c r="Z102" s="5991"/>
      <c r="AA102" s="12113"/>
      <c r="AB102" s="5992"/>
      <c r="AC102" s="11844"/>
      <c r="AD102" s="4908">
        <v>59598</v>
      </c>
      <c r="AE102" s="11720"/>
      <c r="AF102" s="3536"/>
      <c r="AG102" s="6593"/>
    </row>
    <row r="103" spans="1:33" ht="30" customHeight="1">
      <c r="A103" s="3911" t="s">
        <v>19561</v>
      </c>
      <c r="B103" s="9928" t="s">
        <v>19125</v>
      </c>
      <c r="C103" s="9752">
        <v>45755</v>
      </c>
      <c r="D103" s="9752">
        <f>WORKDAY(C103,60)</f>
        <v>45839</v>
      </c>
      <c r="E103" s="9891"/>
      <c r="F103" s="9714"/>
      <c r="G103" s="9708">
        <v>8617</v>
      </c>
      <c r="H103" s="12020" t="s">
        <v>19090</v>
      </c>
      <c r="I103" s="11972"/>
      <c r="J103" s="9879" t="s">
        <v>19091</v>
      </c>
      <c r="K103" s="12022" t="s">
        <v>19092</v>
      </c>
      <c r="L103" s="6459" t="s">
        <v>76</v>
      </c>
      <c r="M103" s="9231" t="s">
        <v>19102</v>
      </c>
      <c r="N103" s="6460" t="s">
        <v>3952</v>
      </c>
      <c r="O103" s="258">
        <v>4</v>
      </c>
      <c r="P103" s="258">
        <v>4</v>
      </c>
      <c r="Q103" s="12018" t="s">
        <v>19093</v>
      </c>
      <c r="R103" s="9740"/>
      <c r="S103" s="3487"/>
      <c r="T103" s="3487"/>
      <c r="U103" s="3487"/>
      <c r="V103" s="12019"/>
      <c r="W103" s="3487"/>
      <c r="X103" s="12019"/>
      <c r="Y103" s="3487"/>
      <c r="Z103" s="3127"/>
      <c r="AA103" s="11681">
        <v>4504536028</v>
      </c>
      <c r="AB103" s="345"/>
      <c r="AC103" s="11719">
        <v>72000</v>
      </c>
      <c r="AD103" s="4899">
        <v>12375</v>
      </c>
      <c r="AE103" s="11719">
        <f t="shared" ref="AE103" si="8">SUM(AD103*P103+AD104*P104+AC103)</f>
        <v>181098</v>
      </c>
      <c r="AF103" s="31"/>
      <c r="AG103" s="142"/>
    </row>
    <row r="104" spans="1:33" ht="30" customHeight="1">
      <c r="A104" s="6579" t="s">
        <v>19561</v>
      </c>
      <c r="B104" s="12040"/>
      <c r="C104" s="9753"/>
      <c r="D104" s="9753"/>
      <c r="E104" s="9892"/>
      <c r="F104" s="9715"/>
      <c r="G104" s="9710"/>
      <c r="H104" s="11470"/>
      <c r="I104" s="11974"/>
      <c r="J104" s="10900"/>
      <c r="K104" s="12023"/>
      <c r="L104" s="6682" t="s">
        <v>19088</v>
      </c>
      <c r="M104" s="9280"/>
      <c r="N104" s="6460" t="s">
        <v>9575</v>
      </c>
      <c r="O104" s="258">
        <v>1</v>
      </c>
      <c r="P104" s="258">
        <v>1</v>
      </c>
      <c r="Q104" s="11978"/>
      <c r="R104" s="9741"/>
      <c r="S104" s="3487"/>
      <c r="T104" s="3487"/>
      <c r="U104" s="3487"/>
      <c r="V104" s="11722"/>
      <c r="W104" s="3487"/>
      <c r="X104" s="11722"/>
      <c r="Y104" s="3487"/>
      <c r="Z104" s="3127"/>
      <c r="AA104" s="11683"/>
      <c r="AB104" s="345"/>
      <c r="AC104" s="11720"/>
      <c r="AD104" s="4899">
        <v>59598</v>
      </c>
      <c r="AE104" s="11720"/>
      <c r="AF104" s="31"/>
      <c r="AG104" s="142"/>
    </row>
    <row r="105" spans="1:33" ht="30" customHeight="1">
      <c r="A105" s="3911" t="s">
        <v>19561</v>
      </c>
      <c r="B105" s="10192" t="s">
        <v>19126</v>
      </c>
      <c r="C105" s="9752">
        <v>45755</v>
      </c>
      <c r="D105" s="9752">
        <f>WORKDAY(C105,60)</f>
        <v>45839</v>
      </c>
      <c r="E105" s="9891"/>
      <c r="F105" s="9714"/>
      <c r="G105" s="9708">
        <v>8617</v>
      </c>
      <c r="H105" s="12020" t="s">
        <v>19094</v>
      </c>
      <c r="I105" s="11972"/>
      <c r="J105" s="9879" t="s">
        <v>19095</v>
      </c>
      <c r="K105" s="12022" t="s">
        <v>19097</v>
      </c>
      <c r="L105" s="6459" t="s">
        <v>193</v>
      </c>
      <c r="M105" s="9231" t="s">
        <v>19103</v>
      </c>
      <c r="N105" s="6460" t="s">
        <v>3952</v>
      </c>
      <c r="O105" s="258">
        <v>6</v>
      </c>
      <c r="P105" s="258">
        <v>6</v>
      </c>
      <c r="Q105" s="12018" t="s">
        <v>19096</v>
      </c>
      <c r="R105" s="9740"/>
      <c r="S105" s="3487"/>
      <c r="T105" s="3487"/>
      <c r="U105" s="3487"/>
      <c r="V105" s="12134" t="s">
        <v>9338</v>
      </c>
      <c r="W105" s="3487"/>
      <c r="X105" s="12134" t="s">
        <v>7042</v>
      </c>
      <c r="Y105" s="3487"/>
      <c r="Z105" s="3127"/>
      <c r="AA105" s="11681">
        <v>4504550298</v>
      </c>
      <c r="AB105" s="345"/>
      <c r="AC105" s="11719">
        <v>72000</v>
      </c>
      <c r="AD105" s="4899">
        <v>12375</v>
      </c>
      <c r="AE105" s="11719">
        <f>SUM(AD105*P105+AD106*P106+AD107*P107+AC105)</f>
        <v>257922</v>
      </c>
      <c r="AF105" s="31"/>
      <c r="AG105" s="142"/>
    </row>
    <row r="106" spans="1:33" ht="30" customHeight="1">
      <c r="A106" s="3911" t="s">
        <v>19561</v>
      </c>
      <c r="B106" s="11029"/>
      <c r="C106" s="9784"/>
      <c r="D106" s="9784"/>
      <c r="E106" s="10595"/>
      <c r="F106" s="9795"/>
      <c r="G106" s="9709"/>
      <c r="H106" s="11469"/>
      <c r="I106" s="11973"/>
      <c r="J106" s="11841"/>
      <c r="K106" s="12049"/>
      <c r="L106" s="3403" t="s">
        <v>19088</v>
      </c>
      <c r="M106" s="9309"/>
      <c r="N106" s="4020" t="s">
        <v>9575</v>
      </c>
      <c r="O106" s="258">
        <v>1</v>
      </c>
      <c r="P106" s="258">
        <v>1</v>
      </c>
      <c r="Q106" s="11977"/>
      <c r="R106" s="9782"/>
      <c r="S106" s="3487"/>
      <c r="T106" s="3487"/>
      <c r="U106" s="3487"/>
      <c r="V106" s="11786"/>
      <c r="W106" s="3487"/>
      <c r="X106" s="11786"/>
      <c r="Y106" s="3487"/>
      <c r="Z106" s="3127"/>
      <c r="AA106" s="11682"/>
      <c r="AB106" s="345"/>
      <c r="AC106" s="11771"/>
      <c r="AD106" s="4899">
        <v>59598</v>
      </c>
      <c r="AE106" s="11771"/>
      <c r="AF106" s="31"/>
      <c r="AG106" s="142"/>
    </row>
    <row r="107" spans="1:33" ht="30" customHeight="1">
      <c r="A107" s="6579" t="s">
        <v>19561</v>
      </c>
      <c r="B107" s="11030"/>
      <c r="C107" s="9753"/>
      <c r="D107" s="9753"/>
      <c r="E107" s="9892"/>
      <c r="F107" s="9715"/>
      <c r="G107" s="9710"/>
      <c r="H107" s="11470"/>
      <c r="I107" s="11974"/>
      <c r="J107" s="10900"/>
      <c r="K107" s="12023"/>
      <c r="L107" s="6459" t="s">
        <v>8688</v>
      </c>
      <c r="M107" s="9280"/>
      <c r="N107" s="6460" t="s">
        <v>3951</v>
      </c>
      <c r="O107" s="258">
        <v>1</v>
      </c>
      <c r="P107" s="258">
        <v>1</v>
      </c>
      <c r="Q107" s="11978"/>
      <c r="R107" s="9741"/>
      <c r="S107" s="3487"/>
      <c r="T107" s="3487"/>
      <c r="U107" s="3487"/>
      <c r="V107" s="11722"/>
      <c r="W107" s="3487"/>
      <c r="X107" s="11722"/>
      <c r="Y107" s="3487"/>
      <c r="Z107" s="3127"/>
      <c r="AA107" s="11683"/>
      <c r="AB107" s="345"/>
      <c r="AC107" s="11720"/>
      <c r="AD107" s="4899">
        <v>52074</v>
      </c>
      <c r="AE107" s="11720"/>
      <c r="AF107" s="31"/>
      <c r="AG107" s="142"/>
    </row>
    <row r="108" spans="1:33" s="6585" customFormat="1" ht="30" customHeight="1">
      <c r="A108" s="3917" t="s">
        <v>19561</v>
      </c>
      <c r="B108" s="12041" t="s">
        <v>19127</v>
      </c>
      <c r="C108" s="10027">
        <v>45755</v>
      </c>
      <c r="D108" s="10027">
        <f>WORKDAY(C108,60)</f>
        <v>45839</v>
      </c>
      <c r="E108" s="9920"/>
      <c r="F108" s="11182"/>
      <c r="G108" s="9962">
        <v>8617</v>
      </c>
      <c r="H108" s="12026" t="s">
        <v>19098</v>
      </c>
      <c r="I108" s="12001"/>
      <c r="J108" s="12003" t="s">
        <v>19099</v>
      </c>
      <c r="K108" s="11999" t="s">
        <v>19100</v>
      </c>
      <c r="L108" s="6465" t="s">
        <v>76</v>
      </c>
      <c r="M108" s="8962" t="s">
        <v>19104</v>
      </c>
      <c r="N108" s="6466" t="s">
        <v>3952</v>
      </c>
      <c r="O108" s="365">
        <v>4</v>
      </c>
      <c r="P108" s="365">
        <v>4</v>
      </c>
      <c r="Q108" s="12024" t="s">
        <v>19563</v>
      </c>
      <c r="R108" s="10041"/>
      <c r="S108" s="6584"/>
      <c r="T108" s="6584"/>
      <c r="U108" s="6584"/>
      <c r="V108" s="12028"/>
      <c r="W108" s="6584"/>
      <c r="X108" s="12028"/>
      <c r="Y108" s="6584"/>
      <c r="Z108" s="3297"/>
      <c r="AA108" s="11787">
        <v>4504536030</v>
      </c>
      <c r="AB108" s="518"/>
      <c r="AC108" s="11775"/>
      <c r="AD108" s="4900"/>
      <c r="AE108" s="11775"/>
      <c r="AF108" s="68"/>
      <c r="AG108" s="182"/>
    </row>
    <row r="109" spans="1:33" s="6585" customFormat="1" ht="30" customHeight="1">
      <c r="A109" s="3917" t="s">
        <v>19561</v>
      </c>
      <c r="B109" s="12042"/>
      <c r="C109" s="10028"/>
      <c r="D109" s="10028"/>
      <c r="E109" s="9921"/>
      <c r="F109" s="11183"/>
      <c r="G109" s="9963"/>
      <c r="H109" s="12027"/>
      <c r="I109" s="12002"/>
      <c r="J109" s="11867"/>
      <c r="K109" s="12000"/>
      <c r="L109" s="6467" t="s">
        <v>19564</v>
      </c>
      <c r="M109" s="8964"/>
      <c r="N109" s="6468" t="s">
        <v>3956</v>
      </c>
      <c r="O109" s="365">
        <v>1</v>
      </c>
      <c r="P109" s="365">
        <v>1</v>
      </c>
      <c r="Q109" s="12025"/>
      <c r="R109" s="10042"/>
      <c r="S109" s="6584"/>
      <c r="T109" s="6584"/>
      <c r="U109" s="6584"/>
      <c r="V109" s="12029"/>
      <c r="W109" s="6584"/>
      <c r="X109" s="12029"/>
      <c r="Y109" s="6584"/>
      <c r="Z109" s="3297"/>
      <c r="AA109" s="11788"/>
      <c r="AB109" s="518"/>
      <c r="AC109" s="11776"/>
      <c r="AD109" s="4900"/>
      <c r="AE109" s="11776"/>
      <c r="AF109" s="68"/>
      <c r="AG109" s="182"/>
    </row>
    <row r="110" spans="1:33" ht="30" customHeight="1">
      <c r="A110" s="3911" t="s">
        <v>18745</v>
      </c>
      <c r="B110" s="4754" t="s">
        <v>19128</v>
      </c>
      <c r="C110" s="340">
        <v>45756</v>
      </c>
      <c r="D110" s="340">
        <f t="shared" ref="D110:D122" si="9">WORKDAY(C110,23)</f>
        <v>45789</v>
      </c>
      <c r="E110" s="341"/>
      <c r="F110" s="374"/>
      <c r="G110" s="339">
        <v>8600</v>
      </c>
      <c r="H110" s="3394" t="s">
        <v>447</v>
      </c>
      <c r="I110" s="3347"/>
      <c r="J110" s="324" t="s">
        <v>19110</v>
      </c>
      <c r="K110" s="3269" t="s">
        <v>19111</v>
      </c>
      <c r="L110" s="3395" t="s">
        <v>173</v>
      </c>
      <c r="M110" s="338" t="s">
        <v>19172</v>
      </c>
      <c r="N110" s="255"/>
      <c r="O110" s="258">
        <v>1</v>
      </c>
      <c r="P110" s="258">
        <v>1</v>
      </c>
      <c r="Q110" s="3271" t="s">
        <v>19112</v>
      </c>
      <c r="R110" s="6511"/>
      <c r="S110" s="3487"/>
      <c r="T110" s="3487"/>
      <c r="U110" s="3487"/>
      <c r="V110" s="3388" t="s">
        <v>2073</v>
      </c>
      <c r="W110" s="3487"/>
      <c r="X110" s="3388" t="s">
        <v>37</v>
      </c>
      <c r="Y110" s="3487"/>
      <c r="Z110" s="3127"/>
      <c r="AA110" s="4879">
        <v>4504537570</v>
      </c>
      <c r="AB110" s="345"/>
      <c r="AC110" s="4899">
        <v>55800</v>
      </c>
      <c r="AD110" s="4899">
        <v>12375</v>
      </c>
      <c r="AE110" s="4899">
        <f t="shared" ref="AE110:AE122" si="10">SUM(AD110*P110+AC110)</f>
        <v>68175</v>
      </c>
      <c r="AF110" s="31"/>
      <c r="AG110" s="142"/>
    </row>
    <row r="111" spans="1:33" ht="30" customHeight="1">
      <c r="A111" s="3911" t="s">
        <v>18745</v>
      </c>
      <c r="B111" s="4755" t="s">
        <v>19129</v>
      </c>
      <c r="C111" s="340">
        <v>45756</v>
      </c>
      <c r="D111" s="340">
        <f t="shared" si="9"/>
        <v>45789</v>
      </c>
      <c r="E111" s="341"/>
      <c r="F111" s="374"/>
      <c r="G111" s="339">
        <v>8600</v>
      </c>
      <c r="H111" s="3394" t="s">
        <v>1484</v>
      </c>
      <c r="I111" s="3347"/>
      <c r="J111" s="3428" t="s">
        <v>19113</v>
      </c>
      <c r="K111" s="3269" t="s">
        <v>19114</v>
      </c>
      <c r="L111" s="3395" t="s">
        <v>173</v>
      </c>
      <c r="M111" s="338" t="s">
        <v>19173</v>
      </c>
      <c r="N111" s="255"/>
      <c r="O111" s="258">
        <v>1</v>
      </c>
      <c r="P111" s="258">
        <v>1</v>
      </c>
      <c r="Q111" s="3271" t="s">
        <v>19115</v>
      </c>
      <c r="R111" s="6511"/>
      <c r="S111" s="3487"/>
      <c r="T111" s="3487"/>
      <c r="U111" s="3487"/>
      <c r="V111" s="3388" t="s">
        <v>2073</v>
      </c>
      <c r="W111" s="3487"/>
      <c r="X111" s="3388" t="s">
        <v>37</v>
      </c>
      <c r="Y111" s="3487"/>
      <c r="Z111" s="3127"/>
      <c r="AA111" s="4879">
        <v>4504537569</v>
      </c>
      <c r="AB111" s="345"/>
      <c r="AC111" s="4899">
        <v>31000</v>
      </c>
      <c r="AD111" s="4899">
        <v>12375</v>
      </c>
      <c r="AE111" s="4899">
        <f t="shared" si="10"/>
        <v>43375</v>
      </c>
      <c r="AF111" s="31"/>
      <c r="AG111" s="142"/>
    </row>
    <row r="112" spans="1:33" ht="30" customHeight="1">
      <c r="A112" s="3911" t="s">
        <v>18745</v>
      </c>
      <c r="B112" s="4756" t="s">
        <v>19130</v>
      </c>
      <c r="C112" s="340">
        <v>45756</v>
      </c>
      <c r="D112" s="340">
        <f t="shared" si="9"/>
        <v>45789</v>
      </c>
      <c r="E112" s="341"/>
      <c r="F112" s="374"/>
      <c r="G112" s="339">
        <v>8600</v>
      </c>
      <c r="H112" s="3394" t="s">
        <v>5590</v>
      </c>
      <c r="I112" s="3347"/>
      <c r="J112" s="3427" t="s">
        <v>19116</v>
      </c>
      <c r="K112" s="3348" t="s">
        <v>19117</v>
      </c>
      <c r="L112" s="3395" t="s">
        <v>173</v>
      </c>
      <c r="M112" s="338" t="s">
        <v>19174</v>
      </c>
      <c r="N112" s="255"/>
      <c r="O112" s="258">
        <v>1</v>
      </c>
      <c r="P112" s="258">
        <v>1</v>
      </c>
      <c r="Q112" s="3271" t="s">
        <v>19118</v>
      </c>
      <c r="R112" s="6511"/>
      <c r="S112" s="3487"/>
      <c r="T112" s="3487"/>
      <c r="U112" s="3487"/>
      <c r="V112" s="3388" t="s">
        <v>2073</v>
      </c>
      <c r="W112" s="3487"/>
      <c r="X112" s="3388" t="s">
        <v>37</v>
      </c>
      <c r="Y112" s="3487"/>
      <c r="Z112" s="3127"/>
      <c r="AA112" s="4879">
        <v>4504538304</v>
      </c>
      <c r="AB112" s="345"/>
      <c r="AC112" s="4899">
        <v>55800</v>
      </c>
      <c r="AD112" s="4899">
        <v>12375</v>
      </c>
      <c r="AE112" s="4899">
        <f t="shared" si="10"/>
        <v>68175</v>
      </c>
      <c r="AF112" s="31"/>
      <c r="AG112" s="142"/>
    </row>
    <row r="113" spans="1:33" ht="30" customHeight="1">
      <c r="A113" s="3911" t="s">
        <v>19554</v>
      </c>
      <c r="B113" s="4734" t="s">
        <v>19131</v>
      </c>
      <c r="C113" s="340">
        <v>45756</v>
      </c>
      <c r="D113" s="340">
        <f t="shared" si="9"/>
        <v>45789</v>
      </c>
      <c r="E113" s="341"/>
      <c r="F113" s="374"/>
      <c r="G113" s="339">
        <v>8601</v>
      </c>
      <c r="H113" s="3394" t="s">
        <v>1707</v>
      </c>
      <c r="I113" s="3347"/>
      <c r="J113" s="3495" t="s">
        <v>19119</v>
      </c>
      <c r="K113" s="3348" t="s">
        <v>19120</v>
      </c>
      <c r="L113" s="3395" t="s">
        <v>173</v>
      </c>
      <c r="M113" s="338" t="s">
        <v>19175</v>
      </c>
      <c r="N113" s="255"/>
      <c r="O113" s="258">
        <v>1</v>
      </c>
      <c r="P113" s="258">
        <v>1</v>
      </c>
      <c r="Q113" s="3271" t="s">
        <v>19118</v>
      </c>
      <c r="R113" s="6511"/>
      <c r="S113" s="3487"/>
      <c r="T113" s="3487"/>
      <c r="U113" s="3487"/>
      <c r="V113" s="3482" t="s">
        <v>2073</v>
      </c>
      <c r="W113" s="3487"/>
      <c r="X113" s="3482" t="s">
        <v>7042</v>
      </c>
      <c r="Y113" s="3487"/>
      <c r="Z113" s="3127"/>
      <c r="AA113" s="4879">
        <v>4504538308</v>
      </c>
      <c r="AB113" s="345"/>
      <c r="AC113" s="4899">
        <v>12400</v>
      </c>
      <c r="AD113" s="4899">
        <v>8625</v>
      </c>
      <c r="AE113" s="4899">
        <f t="shared" si="10"/>
        <v>21025</v>
      </c>
      <c r="AF113" s="31"/>
      <c r="AG113" s="142"/>
    </row>
    <row r="114" spans="1:33" ht="30" customHeight="1">
      <c r="A114" s="4267" t="s">
        <v>19554</v>
      </c>
      <c r="B114" s="4752" t="s">
        <v>19132</v>
      </c>
      <c r="C114" s="340">
        <v>45756</v>
      </c>
      <c r="D114" s="340">
        <f>WORKDAY(C114,23)</f>
        <v>45789</v>
      </c>
      <c r="E114" s="341"/>
      <c r="F114" s="374"/>
      <c r="G114" s="339">
        <v>8601</v>
      </c>
      <c r="H114" s="3394" t="s">
        <v>9703</v>
      </c>
      <c r="I114" s="3347"/>
      <c r="J114" s="4268" t="s">
        <v>19133</v>
      </c>
      <c r="K114" s="3269" t="s">
        <v>19134</v>
      </c>
      <c r="L114" s="3395" t="s">
        <v>173</v>
      </c>
      <c r="M114" s="338" t="s">
        <v>19176</v>
      </c>
      <c r="N114" s="255"/>
      <c r="O114" s="258">
        <v>1</v>
      </c>
      <c r="P114" s="258">
        <v>1</v>
      </c>
      <c r="Q114" s="3271" t="s">
        <v>19135</v>
      </c>
      <c r="R114" s="6511"/>
      <c r="S114" s="3487"/>
      <c r="T114" s="3487"/>
      <c r="U114" s="3487"/>
      <c r="V114" s="3482" t="s">
        <v>2073</v>
      </c>
      <c r="W114" s="3487"/>
      <c r="X114" s="3482" t="s">
        <v>7042</v>
      </c>
      <c r="Y114" s="3487"/>
      <c r="Z114" s="3127"/>
      <c r="AA114" s="4879">
        <v>4504538878</v>
      </c>
      <c r="AB114" s="345"/>
      <c r="AC114" s="4899">
        <v>12400</v>
      </c>
      <c r="AD114" s="4899">
        <v>8625</v>
      </c>
      <c r="AE114" s="4899">
        <f t="shared" si="10"/>
        <v>21025</v>
      </c>
      <c r="AF114" s="31"/>
      <c r="AG114" s="142"/>
    </row>
    <row r="115" spans="1:33" ht="30" customHeight="1">
      <c r="A115" s="3911" t="s">
        <v>18977</v>
      </c>
      <c r="B115" s="4721" t="s">
        <v>19534</v>
      </c>
      <c r="C115" s="340">
        <v>45756</v>
      </c>
      <c r="D115" s="340">
        <f t="shared" si="9"/>
        <v>45789</v>
      </c>
      <c r="E115" s="341"/>
      <c r="F115" s="374"/>
      <c r="G115" s="339">
        <v>8644</v>
      </c>
      <c r="H115" s="3394" t="s">
        <v>19136</v>
      </c>
      <c r="I115" s="3347"/>
      <c r="J115" s="3458" t="s">
        <v>19137</v>
      </c>
      <c r="K115" s="3269" t="s">
        <v>19138</v>
      </c>
      <c r="L115" s="3270" t="s">
        <v>179</v>
      </c>
      <c r="M115" s="338" t="s">
        <v>19177</v>
      </c>
      <c r="N115" s="255"/>
      <c r="O115" s="258">
        <v>8</v>
      </c>
      <c r="P115" s="258">
        <v>8</v>
      </c>
      <c r="Q115" s="3271" t="s">
        <v>19139</v>
      </c>
      <c r="R115" s="6511"/>
      <c r="S115" s="3487"/>
      <c r="T115" s="3487"/>
      <c r="U115" s="3487"/>
      <c r="V115" s="3558" t="s">
        <v>2073</v>
      </c>
      <c r="W115" s="3487"/>
      <c r="X115" s="3558" t="s">
        <v>37</v>
      </c>
      <c r="Y115" s="3487"/>
      <c r="Z115" s="3127"/>
      <c r="AA115" s="4879">
        <v>4504536611</v>
      </c>
      <c r="AB115" s="345"/>
      <c r="AC115" s="4899">
        <v>6900</v>
      </c>
      <c r="AD115" s="4899">
        <v>7920</v>
      </c>
      <c r="AE115" s="4899">
        <f t="shared" si="10"/>
        <v>70260</v>
      </c>
      <c r="AF115" s="31"/>
      <c r="AG115" s="142"/>
    </row>
    <row r="116" spans="1:33" ht="30" customHeight="1">
      <c r="A116" s="3939" t="s">
        <v>18977</v>
      </c>
      <c r="B116" s="4724" t="s">
        <v>19140</v>
      </c>
      <c r="C116" s="340">
        <v>45756</v>
      </c>
      <c r="D116" s="340">
        <f>WORKDAY(C116,23)</f>
        <v>45789</v>
      </c>
      <c r="E116" s="341"/>
      <c r="F116" s="374"/>
      <c r="G116" s="339">
        <v>8644</v>
      </c>
      <c r="H116" s="3394" t="s">
        <v>14798</v>
      </c>
      <c r="I116" s="3347"/>
      <c r="J116" s="3940" t="s">
        <v>19141</v>
      </c>
      <c r="K116" s="3269" t="s">
        <v>18952</v>
      </c>
      <c r="L116" s="3270" t="s">
        <v>179</v>
      </c>
      <c r="M116" s="338" t="s">
        <v>19178</v>
      </c>
      <c r="N116" s="255"/>
      <c r="O116" s="258">
        <v>8</v>
      </c>
      <c r="P116" s="258">
        <v>8</v>
      </c>
      <c r="Q116" s="3271" t="s">
        <v>19142</v>
      </c>
      <c r="R116" s="6511"/>
      <c r="S116" s="3487"/>
      <c r="T116" s="3487"/>
      <c r="U116" s="3487"/>
      <c r="V116" s="3558" t="s">
        <v>2073</v>
      </c>
      <c r="W116" s="3487"/>
      <c r="X116" s="3558" t="s">
        <v>37</v>
      </c>
      <c r="Y116" s="3487"/>
      <c r="Z116" s="3127"/>
      <c r="AA116" s="4879">
        <v>4504538004</v>
      </c>
      <c r="AB116" s="345"/>
      <c r="AC116" s="4899">
        <v>17100</v>
      </c>
      <c r="AD116" s="4899">
        <v>7920</v>
      </c>
      <c r="AE116" s="4899">
        <f t="shared" si="10"/>
        <v>80460</v>
      </c>
      <c r="AF116" s="31"/>
      <c r="AG116" s="142"/>
    </row>
    <row r="117" spans="1:33" ht="30" customHeight="1">
      <c r="A117" s="8372" t="s">
        <v>18779</v>
      </c>
      <c r="B117" s="8371" t="s">
        <v>19143</v>
      </c>
      <c r="C117" s="340">
        <v>45755</v>
      </c>
      <c r="D117" s="340">
        <f t="shared" si="9"/>
        <v>45786</v>
      </c>
      <c r="E117" s="341"/>
      <c r="F117" s="374"/>
      <c r="G117" s="339">
        <v>8593</v>
      </c>
      <c r="H117" s="3303"/>
      <c r="I117" s="3268" t="s">
        <v>25</v>
      </c>
      <c r="J117" s="7006" t="s">
        <v>19144</v>
      </c>
      <c r="K117" s="3269" t="s">
        <v>19145</v>
      </c>
      <c r="L117" s="3270" t="s">
        <v>28</v>
      </c>
      <c r="M117" s="338" t="s">
        <v>19181</v>
      </c>
      <c r="N117" s="255"/>
      <c r="O117" s="258">
        <v>2</v>
      </c>
      <c r="P117" s="258">
        <v>2</v>
      </c>
      <c r="Q117" s="3271" t="s">
        <v>19146</v>
      </c>
      <c r="R117" s="6511"/>
      <c r="S117" s="3487"/>
      <c r="T117" s="3487"/>
      <c r="U117" s="3487"/>
      <c r="V117" s="3341" t="s">
        <v>2073</v>
      </c>
      <c r="W117" s="3487"/>
      <c r="X117" s="3341" t="s">
        <v>37</v>
      </c>
      <c r="Y117" s="3487"/>
      <c r="Z117" s="3127"/>
      <c r="AA117" s="4879">
        <v>4504537201</v>
      </c>
      <c r="AB117" s="345"/>
      <c r="AC117" s="4899">
        <v>3300</v>
      </c>
      <c r="AD117" s="4899">
        <v>7920</v>
      </c>
      <c r="AE117" s="4899">
        <f t="shared" si="10"/>
        <v>19140</v>
      </c>
      <c r="AF117" s="31"/>
      <c r="AG117" s="142"/>
    </row>
    <row r="118" spans="1:33" ht="30" customHeight="1">
      <c r="A118" s="6378" t="s">
        <v>18703</v>
      </c>
      <c r="B118" s="5012" t="s">
        <v>19147</v>
      </c>
      <c r="C118" s="340">
        <v>45754</v>
      </c>
      <c r="D118" s="340">
        <f t="shared" si="9"/>
        <v>45785</v>
      </c>
      <c r="E118" s="341"/>
      <c r="F118" s="374"/>
      <c r="G118" s="339">
        <v>8615</v>
      </c>
      <c r="H118" s="3394" t="s">
        <v>622</v>
      </c>
      <c r="I118" s="3268" t="s">
        <v>25</v>
      </c>
      <c r="J118" s="4544" t="s">
        <v>4068</v>
      </c>
      <c r="K118" s="3269" t="s">
        <v>19148</v>
      </c>
      <c r="L118" s="3395" t="s">
        <v>173</v>
      </c>
      <c r="M118" s="338" t="s">
        <v>19179</v>
      </c>
      <c r="N118" s="255"/>
      <c r="O118" s="258">
        <v>1</v>
      </c>
      <c r="P118" s="258">
        <v>1</v>
      </c>
      <c r="Q118" s="3271" t="s">
        <v>19149</v>
      </c>
      <c r="R118" s="6511"/>
      <c r="S118" s="3487"/>
      <c r="T118" s="3487"/>
      <c r="U118" s="3487"/>
      <c r="V118" s="4474" t="s">
        <v>2073</v>
      </c>
      <c r="W118" s="3487"/>
      <c r="X118" s="4474" t="s">
        <v>37</v>
      </c>
      <c r="Y118" s="3487"/>
      <c r="Z118" s="3127"/>
      <c r="AA118" s="4879">
        <v>4504536384</v>
      </c>
      <c r="AB118" s="345"/>
      <c r="AC118" s="4899">
        <v>6900</v>
      </c>
      <c r="AD118" s="4899">
        <v>7920</v>
      </c>
      <c r="AE118" s="4899">
        <f t="shared" si="10"/>
        <v>14820</v>
      </c>
      <c r="AF118" s="31"/>
      <c r="AG118" s="142"/>
    </row>
    <row r="119" spans="1:33" s="6585" customFormat="1" ht="30" customHeight="1">
      <c r="A119" s="3917" t="s">
        <v>18745</v>
      </c>
      <c r="B119" s="5371" t="s">
        <v>19196</v>
      </c>
      <c r="C119" s="358">
        <v>45757</v>
      </c>
      <c r="D119" s="358">
        <f t="shared" si="9"/>
        <v>45790</v>
      </c>
      <c r="E119" s="359"/>
      <c r="F119" s="449"/>
      <c r="G119" s="360">
        <v>8600</v>
      </c>
      <c r="H119" s="5372" t="s">
        <v>19193</v>
      </c>
      <c r="I119" s="6556"/>
      <c r="J119" s="361" t="s">
        <v>19194</v>
      </c>
      <c r="K119" s="5373" t="s">
        <v>19195</v>
      </c>
      <c r="L119" s="5129" t="s">
        <v>173</v>
      </c>
      <c r="M119" s="135" t="s">
        <v>19222</v>
      </c>
      <c r="N119" s="364"/>
      <c r="O119" s="365">
        <v>1</v>
      </c>
      <c r="P119" s="365">
        <v>1</v>
      </c>
      <c r="Q119" s="5374" t="s">
        <v>19115</v>
      </c>
      <c r="R119" s="6584"/>
      <c r="S119" s="6584"/>
      <c r="T119" s="6584"/>
      <c r="U119" s="6584"/>
      <c r="V119" s="5375"/>
      <c r="W119" s="6584"/>
      <c r="X119" s="5375"/>
      <c r="Y119" s="6584"/>
      <c r="Z119" s="3297"/>
      <c r="AA119" s="4880">
        <v>4504539718</v>
      </c>
      <c r="AB119" s="518"/>
      <c r="AC119" s="4900"/>
      <c r="AD119" s="4900"/>
      <c r="AE119" s="4900"/>
      <c r="AF119" s="68"/>
      <c r="AG119" s="182"/>
    </row>
    <row r="120" spans="1:33" s="6585" customFormat="1" ht="30" customHeight="1">
      <c r="A120" s="5843" t="s">
        <v>18745</v>
      </c>
      <c r="B120" s="5371" t="s">
        <v>19197</v>
      </c>
      <c r="C120" s="358">
        <v>45757</v>
      </c>
      <c r="D120" s="358">
        <f t="shared" si="9"/>
        <v>45790</v>
      </c>
      <c r="E120" s="359"/>
      <c r="F120" s="449"/>
      <c r="G120" s="360">
        <v>8600</v>
      </c>
      <c r="H120" s="5372" t="s">
        <v>17623</v>
      </c>
      <c r="I120" s="6556"/>
      <c r="J120" s="361" t="s">
        <v>19198</v>
      </c>
      <c r="K120" s="5373" t="s">
        <v>19199</v>
      </c>
      <c r="L120" s="5842" t="s">
        <v>76</v>
      </c>
      <c r="M120" s="135" t="s">
        <v>19223</v>
      </c>
      <c r="N120" s="364"/>
      <c r="O120" s="365">
        <v>4</v>
      </c>
      <c r="P120" s="365">
        <v>4</v>
      </c>
      <c r="Q120" s="5374" t="s">
        <v>19200</v>
      </c>
      <c r="R120" s="6584"/>
      <c r="S120" s="6584"/>
      <c r="T120" s="6584"/>
      <c r="U120" s="6584"/>
      <c r="V120" s="3296"/>
      <c r="W120" s="6584"/>
      <c r="X120" s="3296"/>
      <c r="Y120" s="6584"/>
      <c r="Z120" s="3297"/>
      <c r="AA120" s="4880">
        <v>4504539938</v>
      </c>
      <c r="AB120" s="518"/>
      <c r="AC120" s="4900"/>
      <c r="AD120" s="4900"/>
      <c r="AE120" s="4900"/>
      <c r="AF120" s="68"/>
      <c r="AG120" s="182"/>
    </row>
    <row r="121" spans="1:33" ht="30" customHeight="1">
      <c r="A121" s="8260" t="s">
        <v>18734</v>
      </c>
      <c r="B121" s="8570" t="s">
        <v>19201</v>
      </c>
      <c r="C121" s="340">
        <v>45757</v>
      </c>
      <c r="D121" s="340">
        <f>WORKDAY(C121,14)</f>
        <v>45777</v>
      </c>
      <c r="E121" s="341"/>
      <c r="F121" s="374"/>
      <c r="G121" s="339">
        <v>8636</v>
      </c>
      <c r="H121" s="3433" t="s">
        <v>2064</v>
      </c>
      <c r="I121" s="3347"/>
      <c r="J121" s="7006" t="s">
        <v>19202</v>
      </c>
      <c r="K121" s="3434" t="s">
        <v>19203</v>
      </c>
      <c r="L121" s="3395" t="s">
        <v>173</v>
      </c>
      <c r="M121" s="338" t="s">
        <v>19224</v>
      </c>
      <c r="N121" s="255"/>
      <c r="O121" s="258">
        <v>1</v>
      </c>
      <c r="P121" s="258">
        <v>1</v>
      </c>
      <c r="Q121" s="3435" t="s">
        <v>19204</v>
      </c>
      <c r="R121" s="6511"/>
      <c r="S121" s="3487"/>
      <c r="T121" s="3487"/>
      <c r="U121" s="3487"/>
      <c r="V121" s="5185" t="s">
        <v>9338</v>
      </c>
      <c r="W121" s="3487"/>
      <c r="X121" s="5185" t="s">
        <v>7042</v>
      </c>
      <c r="Y121" s="3487"/>
      <c r="Z121" s="3127"/>
      <c r="AA121" s="4879">
        <v>4504539173</v>
      </c>
      <c r="AB121" s="345"/>
      <c r="AC121" s="4899">
        <v>3100</v>
      </c>
      <c r="AD121" s="4899">
        <v>12375</v>
      </c>
      <c r="AE121" s="4899">
        <f t="shared" si="10"/>
        <v>15475</v>
      </c>
      <c r="AF121" s="31"/>
      <c r="AG121" s="142"/>
    </row>
    <row r="122" spans="1:33" ht="30" customHeight="1">
      <c r="A122" s="3911" t="s">
        <v>18967</v>
      </c>
      <c r="B122" s="3267" t="s">
        <v>19205</v>
      </c>
      <c r="C122" s="340">
        <v>45757</v>
      </c>
      <c r="D122" s="340">
        <f t="shared" si="9"/>
        <v>45790</v>
      </c>
      <c r="E122" s="341"/>
      <c r="F122" s="374"/>
      <c r="G122" s="339">
        <v>8604</v>
      </c>
      <c r="H122" s="3433" t="s">
        <v>5674</v>
      </c>
      <c r="I122" s="3347"/>
      <c r="J122" s="324" t="s">
        <v>19206</v>
      </c>
      <c r="K122" s="3434" t="s">
        <v>19207</v>
      </c>
      <c r="L122" s="3499" t="s">
        <v>11195</v>
      </c>
      <c r="M122" s="338" t="s">
        <v>19225</v>
      </c>
      <c r="N122" s="255"/>
      <c r="O122" s="258">
        <v>6</v>
      </c>
      <c r="P122" s="258">
        <v>6</v>
      </c>
      <c r="Q122" s="3435" t="s">
        <v>19208</v>
      </c>
      <c r="R122" s="6511"/>
      <c r="S122" s="6586"/>
      <c r="T122" s="6586"/>
      <c r="U122" s="6586"/>
      <c r="V122" s="3432" t="s">
        <v>2073</v>
      </c>
      <c r="W122" s="6586"/>
      <c r="X122" s="3432" t="s">
        <v>37</v>
      </c>
      <c r="Y122" s="6586"/>
      <c r="Z122" s="6701" t="s">
        <v>45</v>
      </c>
      <c r="AA122" s="6285">
        <v>4504538939</v>
      </c>
      <c r="AB122" s="5992"/>
      <c r="AC122" s="4908">
        <v>6900</v>
      </c>
      <c r="AD122" s="4908">
        <v>4356</v>
      </c>
      <c r="AE122" s="4908">
        <f t="shared" si="10"/>
        <v>33036</v>
      </c>
      <c r="AF122" s="31" t="s">
        <v>19700</v>
      </c>
      <c r="AG122" s="31" t="s">
        <v>19780</v>
      </c>
    </row>
    <row r="123" spans="1:33" ht="30" customHeight="1">
      <c r="A123" s="3911" t="s">
        <v>18977</v>
      </c>
      <c r="B123" s="12045" t="s">
        <v>19213</v>
      </c>
      <c r="C123" s="9752">
        <v>45758</v>
      </c>
      <c r="D123" s="9752">
        <f>WORKDAY(C123,23)</f>
        <v>45791</v>
      </c>
      <c r="E123" s="9891"/>
      <c r="F123" s="9714"/>
      <c r="G123" s="9708">
        <v>8644</v>
      </c>
      <c r="H123" s="12010" t="s">
        <v>19209</v>
      </c>
      <c r="I123" s="11972"/>
      <c r="J123" s="12012" t="s">
        <v>19210</v>
      </c>
      <c r="K123" s="12008" t="s">
        <v>19211</v>
      </c>
      <c r="L123" s="3430" t="s">
        <v>76</v>
      </c>
      <c r="M123" s="9231" t="s">
        <v>19227</v>
      </c>
      <c r="N123" s="3431"/>
      <c r="O123" s="258">
        <v>4</v>
      </c>
      <c r="P123" s="258">
        <v>4</v>
      </c>
      <c r="Q123" s="11976" t="s">
        <v>19212</v>
      </c>
      <c r="R123" s="9740"/>
      <c r="S123" s="3487"/>
      <c r="T123" s="3487"/>
      <c r="U123" s="3487"/>
      <c r="V123" s="3432" t="s">
        <v>2073</v>
      </c>
      <c r="W123" s="6586"/>
      <c r="X123" s="3432" t="s">
        <v>37</v>
      </c>
      <c r="Y123" s="3487"/>
      <c r="Z123" s="3127"/>
      <c r="AA123" s="11681">
        <v>4504539231</v>
      </c>
      <c r="AB123" s="345"/>
      <c r="AC123" s="11719">
        <v>6900</v>
      </c>
      <c r="AD123" s="4899">
        <v>7920</v>
      </c>
      <c r="AE123" s="11719">
        <f>SUM(AD123*P123+AD124*P124+AC123)</f>
        <v>50955</v>
      </c>
      <c r="AF123" s="31"/>
      <c r="AG123" s="142"/>
    </row>
    <row r="124" spans="1:33" ht="30" customHeight="1">
      <c r="A124" s="3911" t="s">
        <v>18977</v>
      </c>
      <c r="B124" s="10418"/>
      <c r="C124" s="9753"/>
      <c r="D124" s="9753"/>
      <c r="E124" s="9892"/>
      <c r="F124" s="9715"/>
      <c r="G124" s="9710"/>
      <c r="H124" s="12011"/>
      <c r="I124" s="11974"/>
      <c r="J124" s="12013"/>
      <c r="K124" s="12009"/>
      <c r="L124" s="3403" t="s">
        <v>10235</v>
      </c>
      <c r="M124" s="9280"/>
      <c r="N124" s="3431"/>
      <c r="O124" s="258">
        <v>1</v>
      </c>
      <c r="P124" s="258">
        <v>1</v>
      </c>
      <c r="Q124" s="11978"/>
      <c r="R124" s="9741"/>
      <c r="S124" s="3487"/>
      <c r="T124" s="3487"/>
      <c r="U124" s="3487"/>
      <c r="V124" s="3432" t="s">
        <v>2073</v>
      </c>
      <c r="W124" s="6586"/>
      <c r="X124" s="3432" t="s">
        <v>37</v>
      </c>
      <c r="Y124" s="3487"/>
      <c r="Z124" s="3127"/>
      <c r="AA124" s="11683"/>
      <c r="AB124" s="345"/>
      <c r="AC124" s="11720"/>
      <c r="AD124" s="4899">
        <v>12375</v>
      </c>
      <c r="AE124" s="11720"/>
      <c r="AF124" s="31"/>
      <c r="AG124" s="142"/>
    </row>
    <row r="125" spans="1:33" ht="30" customHeight="1">
      <c r="A125" s="6934" t="s">
        <v>19214</v>
      </c>
      <c r="B125" s="4225" t="s">
        <v>20806</v>
      </c>
      <c r="C125" s="340">
        <v>45757</v>
      </c>
      <c r="D125" s="340">
        <f>WORKDAY(C125,14)</f>
        <v>45777</v>
      </c>
      <c r="E125" s="341"/>
      <c r="F125" s="374"/>
      <c r="G125" s="339">
        <v>8616</v>
      </c>
      <c r="H125" s="3433" t="s">
        <v>10502</v>
      </c>
      <c r="I125" s="3347"/>
      <c r="J125" s="3758" t="s">
        <v>19215</v>
      </c>
      <c r="K125" s="3348" t="s">
        <v>19216</v>
      </c>
      <c r="L125" s="3395" t="s">
        <v>173</v>
      </c>
      <c r="M125" s="338" t="s">
        <v>19228</v>
      </c>
      <c r="N125" s="255"/>
      <c r="O125" s="258">
        <v>1</v>
      </c>
      <c r="P125" s="258">
        <v>1</v>
      </c>
      <c r="Q125" s="3435" t="s">
        <v>19217</v>
      </c>
      <c r="R125" s="6511"/>
      <c r="S125" s="3487"/>
      <c r="T125" s="3487"/>
      <c r="U125" s="3487"/>
      <c r="V125" s="3432" t="s">
        <v>2073</v>
      </c>
      <c r="W125" s="3487"/>
      <c r="X125" s="3432" t="s">
        <v>37</v>
      </c>
      <c r="Y125" s="3487"/>
      <c r="Z125" s="3127"/>
      <c r="AA125" s="4879">
        <v>4504539180</v>
      </c>
      <c r="AB125" s="345"/>
      <c r="AC125" s="4899">
        <v>1200</v>
      </c>
      <c r="AD125" s="4899">
        <v>7920</v>
      </c>
      <c r="AE125" s="4899">
        <f t="shared" ref="AE125:AE162" si="11">SUM(AD125*P125+AC125)</f>
        <v>9120</v>
      </c>
      <c r="AF125" s="31"/>
      <c r="AG125" s="142"/>
    </row>
    <row r="126" spans="1:33" ht="30" customHeight="1">
      <c r="A126" s="3939" t="s">
        <v>18703</v>
      </c>
      <c r="B126" s="4724" t="s">
        <v>19218</v>
      </c>
      <c r="C126" s="340">
        <v>45758</v>
      </c>
      <c r="D126" s="340">
        <f t="shared" ref="D126:D127" si="12">WORKDAY(C126,23)</f>
        <v>45791</v>
      </c>
      <c r="E126" s="341"/>
      <c r="F126" s="374"/>
      <c r="G126" s="339">
        <v>8615</v>
      </c>
      <c r="H126" s="3433" t="s">
        <v>6853</v>
      </c>
      <c r="I126" s="3347"/>
      <c r="J126" s="3940" t="s">
        <v>19219</v>
      </c>
      <c r="K126" s="3348" t="s">
        <v>19220</v>
      </c>
      <c r="L126" s="3270" t="s">
        <v>28</v>
      </c>
      <c r="M126" s="338" t="s">
        <v>19229</v>
      </c>
      <c r="N126" s="255"/>
      <c r="O126" s="258">
        <v>2</v>
      </c>
      <c r="P126" s="258">
        <v>2</v>
      </c>
      <c r="Q126" s="3435" t="s">
        <v>19221</v>
      </c>
      <c r="R126" s="6511"/>
      <c r="S126" s="3487"/>
      <c r="T126" s="3487"/>
      <c r="U126" s="3487"/>
      <c r="V126" s="3432" t="s">
        <v>2073</v>
      </c>
      <c r="W126" s="3487"/>
      <c r="X126" s="3432" t="s">
        <v>37</v>
      </c>
      <c r="Y126" s="3487"/>
      <c r="Z126" s="3127"/>
      <c r="AA126" s="4879">
        <v>4504539803</v>
      </c>
      <c r="AB126" s="345"/>
      <c r="AC126" s="4899">
        <v>10200</v>
      </c>
      <c r="AD126" s="4899">
        <v>7920</v>
      </c>
      <c r="AE126" s="4899">
        <f t="shared" si="11"/>
        <v>26040</v>
      </c>
      <c r="AF126" s="31"/>
      <c r="AG126" s="142"/>
    </row>
    <row r="127" spans="1:33" ht="30" customHeight="1">
      <c r="A127" s="3911" t="s">
        <v>18745</v>
      </c>
      <c r="B127" s="4734" t="s">
        <v>19233</v>
      </c>
      <c r="C127" s="340">
        <v>45757</v>
      </c>
      <c r="D127" s="340">
        <f t="shared" si="12"/>
        <v>45790</v>
      </c>
      <c r="E127" s="341"/>
      <c r="F127" s="374"/>
      <c r="G127" s="339">
        <v>8600</v>
      </c>
      <c r="H127" s="6952" t="s">
        <v>568</v>
      </c>
      <c r="I127" s="3347"/>
      <c r="J127" s="3495" t="s">
        <v>19234</v>
      </c>
      <c r="K127" s="6560" t="s">
        <v>19235</v>
      </c>
      <c r="L127" s="3395" t="s">
        <v>173</v>
      </c>
      <c r="M127" s="338" t="s">
        <v>19291</v>
      </c>
      <c r="N127" s="255"/>
      <c r="O127" s="258">
        <v>1</v>
      </c>
      <c r="P127" s="258">
        <v>1</v>
      </c>
      <c r="Q127" s="6547" t="s">
        <v>19236</v>
      </c>
      <c r="R127" s="6511"/>
      <c r="S127" s="3487"/>
      <c r="T127" s="3487"/>
      <c r="U127" s="3487"/>
      <c r="V127" s="3491" t="s">
        <v>2073</v>
      </c>
      <c r="W127" s="3487"/>
      <c r="X127" s="3491" t="s">
        <v>7042</v>
      </c>
      <c r="Y127" s="3487"/>
      <c r="Z127" s="3127"/>
      <c r="AA127" s="4879">
        <v>4504540944</v>
      </c>
      <c r="AB127" s="345"/>
      <c r="AC127" s="4899">
        <v>55800</v>
      </c>
      <c r="AD127" s="4899">
        <v>12375</v>
      </c>
      <c r="AE127" s="4899">
        <f t="shared" si="11"/>
        <v>68175</v>
      </c>
      <c r="AF127" s="31"/>
      <c r="AG127" s="142"/>
    </row>
    <row r="128" spans="1:33" ht="30" customHeight="1">
      <c r="A128" s="3949" t="s">
        <v>18745</v>
      </c>
      <c r="B128" s="4757" t="s">
        <v>19237</v>
      </c>
      <c r="C128" s="340">
        <v>45758</v>
      </c>
      <c r="D128" s="340">
        <f>WORKDAY(C128,14)</f>
        <v>45778</v>
      </c>
      <c r="E128" s="341"/>
      <c r="F128" s="374"/>
      <c r="G128" s="339">
        <v>8600</v>
      </c>
      <c r="H128" s="3303"/>
      <c r="I128" s="3881" t="s">
        <v>25</v>
      </c>
      <c r="J128" s="3945" t="s">
        <v>19238</v>
      </c>
      <c r="K128" s="6560" t="s">
        <v>19239</v>
      </c>
      <c r="L128" s="3445" t="s">
        <v>62</v>
      </c>
      <c r="M128" s="338" t="s">
        <v>19292</v>
      </c>
      <c r="N128" s="255"/>
      <c r="O128" s="258">
        <v>5</v>
      </c>
      <c r="P128" s="258">
        <v>5</v>
      </c>
      <c r="Q128" s="6547" t="s">
        <v>19240</v>
      </c>
      <c r="R128" s="6511"/>
      <c r="S128" s="3487"/>
      <c r="T128" s="3487"/>
      <c r="U128" s="3487"/>
      <c r="V128" s="3491" t="s">
        <v>2073</v>
      </c>
      <c r="W128" s="3487"/>
      <c r="X128" s="3491" t="s">
        <v>7042</v>
      </c>
      <c r="Y128" s="3487"/>
      <c r="Z128" s="3127"/>
      <c r="AA128" s="4879">
        <v>4504540750</v>
      </c>
      <c r="AB128" s="345"/>
      <c r="AC128" s="4899">
        <v>0</v>
      </c>
      <c r="AD128" s="4899">
        <v>12375</v>
      </c>
      <c r="AE128" s="4899">
        <f t="shared" si="11"/>
        <v>61875</v>
      </c>
      <c r="AF128" s="31"/>
      <c r="AG128" s="142"/>
    </row>
    <row r="129" spans="1:33" ht="30" customHeight="1">
      <c r="A129" s="3916" t="s">
        <v>18745</v>
      </c>
      <c r="B129" s="6554" t="s">
        <v>19241</v>
      </c>
      <c r="C129" s="1813">
        <v>45758</v>
      </c>
      <c r="D129" s="1813">
        <f>WORKDAY(C129,90)</f>
        <v>45884</v>
      </c>
      <c r="E129" s="114">
        <v>46132</v>
      </c>
      <c r="F129" s="4805">
        <f t="shared" ref="F129" si="13">SUM(D129-E129)</f>
        <v>-248</v>
      </c>
      <c r="G129" s="1811">
        <v>8600</v>
      </c>
      <c r="H129" s="3299" t="s">
        <v>1493</v>
      </c>
      <c r="I129" s="6552"/>
      <c r="J129" s="3300" t="s">
        <v>19242</v>
      </c>
      <c r="K129" s="6553" t="s">
        <v>19243</v>
      </c>
      <c r="L129" s="3227" t="s">
        <v>173</v>
      </c>
      <c r="M129" s="6555" t="s">
        <v>19293</v>
      </c>
      <c r="N129" s="251"/>
      <c r="O129" s="253">
        <v>1</v>
      </c>
      <c r="P129" s="253">
        <v>1</v>
      </c>
      <c r="Q129" s="3300" t="s">
        <v>19244</v>
      </c>
      <c r="R129" s="3487"/>
      <c r="S129" s="3487"/>
      <c r="T129" s="3487"/>
      <c r="U129" s="3487"/>
      <c r="V129" s="331"/>
      <c r="W129" s="3487"/>
      <c r="X129" s="331"/>
      <c r="Y129" s="3487"/>
      <c r="Z129" s="3127"/>
      <c r="AA129" s="4879">
        <v>4504540951</v>
      </c>
      <c r="AB129" s="345"/>
      <c r="AC129" s="4899">
        <v>81600</v>
      </c>
      <c r="AD129" s="4899">
        <v>12375</v>
      </c>
      <c r="AE129" s="4899">
        <f t="shared" si="11"/>
        <v>93975</v>
      </c>
      <c r="AF129" s="31"/>
      <c r="AG129" s="142"/>
    </row>
    <row r="130" spans="1:33" ht="30" customHeight="1">
      <c r="A130" s="4251" t="s">
        <v>18745</v>
      </c>
      <c r="B130" s="4687" t="s">
        <v>19245</v>
      </c>
      <c r="C130" s="340">
        <v>45758</v>
      </c>
      <c r="D130" s="340">
        <f>WORKDAY(C130,90)</f>
        <v>45884</v>
      </c>
      <c r="E130" s="341"/>
      <c r="F130" s="374"/>
      <c r="G130" s="339">
        <v>8600</v>
      </c>
      <c r="H130" s="6952" t="s">
        <v>10292</v>
      </c>
      <c r="I130" s="3347"/>
      <c r="J130" s="4255" t="s">
        <v>19246</v>
      </c>
      <c r="K130" s="6560" t="s">
        <v>19247</v>
      </c>
      <c r="L130" s="3395" t="s">
        <v>173</v>
      </c>
      <c r="M130" s="338" t="s">
        <v>19294</v>
      </c>
      <c r="N130" s="255"/>
      <c r="O130" s="258">
        <v>1</v>
      </c>
      <c r="P130" s="258">
        <v>1</v>
      </c>
      <c r="Q130" s="6547" t="s">
        <v>19248</v>
      </c>
      <c r="R130" s="6511"/>
      <c r="S130" s="3487"/>
      <c r="T130" s="3487"/>
      <c r="U130" s="3487"/>
      <c r="V130" s="4232" t="s">
        <v>2073</v>
      </c>
      <c r="W130" s="3487"/>
      <c r="X130" s="4232" t="s">
        <v>37</v>
      </c>
      <c r="Y130" s="3487"/>
      <c r="Z130" s="3127"/>
      <c r="AA130" s="4879">
        <v>4504541183</v>
      </c>
      <c r="AB130" s="345"/>
      <c r="AC130" s="4899">
        <v>104000</v>
      </c>
      <c r="AD130" s="4899">
        <v>12375</v>
      </c>
      <c r="AE130" s="4899">
        <f t="shared" si="11"/>
        <v>116375</v>
      </c>
      <c r="AF130" s="31"/>
      <c r="AG130" s="142"/>
    </row>
    <row r="131" spans="1:33" ht="30" customHeight="1">
      <c r="A131" s="5098" t="s">
        <v>18745</v>
      </c>
      <c r="B131" s="5440" t="s">
        <v>19295</v>
      </c>
      <c r="C131" s="340">
        <v>45758</v>
      </c>
      <c r="D131" s="340">
        <f t="shared" ref="D131:D132" si="14">WORKDAY(C131,23)</f>
        <v>45791</v>
      </c>
      <c r="E131" s="341"/>
      <c r="F131" s="374"/>
      <c r="G131" s="339">
        <v>8600</v>
      </c>
      <c r="H131" s="6952" t="s">
        <v>4276</v>
      </c>
      <c r="I131" s="3347"/>
      <c r="J131" s="5099" t="s">
        <v>19310</v>
      </c>
      <c r="K131" s="6560" t="s">
        <v>19311</v>
      </c>
      <c r="L131" s="3395" t="s">
        <v>173</v>
      </c>
      <c r="M131" s="338" t="s">
        <v>19297</v>
      </c>
      <c r="N131" s="255"/>
      <c r="O131" s="258">
        <v>1</v>
      </c>
      <c r="P131" s="258">
        <v>1</v>
      </c>
      <c r="Q131" s="6547" t="s">
        <v>19118</v>
      </c>
      <c r="R131" s="6511"/>
      <c r="S131" s="3487"/>
      <c r="T131" s="3487"/>
      <c r="U131" s="3487"/>
      <c r="V131" s="4232" t="s">
        <v>2073</v>
      </c>
      <c r="W131" s="3487"/>
      <c r="X131" s="4232" t="s">
        <v>37</v>
      </c>
      <c r="Y131" s="3487"/>
      <c r="Z131" s="3127"/>
      <c r="AA131" s="4879">
        <v>4504541347</v>
      </c>
      <c r="AB131" s="345"/>
      <c r="AC131" s="4899">
        <v>31000</v>
      </c>
      <c r="AD131" s="4899">
        <v>12375</v>
      </c>
      <c r="AE131" s="4899">
        <f t="shared" si="11"/>
        <v>43375</v>
      </c>
      <c r="AF131" s="31"/>
      <c r="AG131" s="142"/>
    </row>
    <row r="132" spans="1:33" ht="30" customHeight="1">
      <c r="A132" s="4251" t="s">
        <v>18745</v>
      </c>
      <c r="B132" s="4687" t="s">
        <v>19296</v>
      </c>
      <c r="C132" s="340">
        <v>45758</v>
      </c>
      <c r="D132" s="340">
        <f t="shared" si="14"/>
        <v>45791</v>
      </c>
      <c r="E132" s="341"/>
      <c r="F132" s="374"/>
      <c r="G132" s="339">
        <v>8600</v>
      </c>
      <c r="H132" s="6952" t="s">
        <v>6127</v>
      </c>
      <c r="I132" s="3347"/>
      <c r="J132" s="4255" t="s">
        <v>19312</v>
      </c>
      <c r="K132" s="6560" t="s">
        <v>19313</v>
      </c>
      <c r="L132" s="3395" t="s">
        <v>173</v>
      </c>
      <c r="M132" s="338" t="s">
        <v>19298</v>
      </c>
      <c r="N132" s="255"/>
      <c r="O132" s="258">
        <v>1</v>
      </c>
      <c r="P132" s="258">
        <v>1</v>
      </c>
      <c r="Q132" s="6547" t="s">
        <v>19118</v>
      </c>
      <c r="R132" s="6511"/>
      <c r="S132" s="3487"/>
      <c r="T132" s="3487"/>
      <c r="U132" s="3487"/>
      <c r="V132" s="4108" t="s">
        <v>2073</v>
      </c>
      <c r="W132" s="3487"/>
      <c r="X132" s="4108" t="s">
        <v>37</v>
      </c>
      <c r="Y132" s="3487"/>
      <c r="Z132" s="3127"/>
      <c r="AA132" s="4879">
        <v>4504541348</v>
      </c>
      <c r="AB132" s="345"/>
      <c r="AC132" s="4899">
        <v>55800</v>
      </c>
      <c r="AD132" s="4899">
        <v>12375</v>
      </c>
      <c r="AE132" s="4899">
        <f t="shared" si="11"/>
        <v>68175</v>
      </c>
      <c r="AF132" s="31"/>
      <c r="AG132" s="142"/>
    </row>
    <row r="133" spans="1:33" ht="30" customHeight="1">
      <c r="A133" s="4438" t="s">
        <v>19214</v>
      </c>
      <c r="B133" s="5058" t="s">
        <v>19249</v>
      </c>
      <c r="C133" s="340">
        <v>45761</v>
      </c>
      <c r="D133" s="340">
        <f>WORKDAY(C133,14)</f>
        <v>45779</v>
      </c>
      <c r="E133" s="341"/>
      <c r="F133" s="374"/>
      <c r="G133" s="339">
        <v>8616</v>
      </c>
      <c r="H133" s="6952" t="s">
        <v>7877</v>
      </c>
      <c r="I133" s="3347"/>
      <c r="J133" s="4279" t="s">
        <v>19250</v>
      </c>
      <c r="K133" s="6560" t="s">
        <v>19251</v>
      </c>
      <c r="L133" s="3395" t="s">
        <v>173</v>
      </c>
      <c r="M133" s="338" t="s">
        <v>19299</v>
      </c>
      <c r="N133" s="255"/>
      <c r="O133" s="258">
        <v>1</v>
      </c>
      <c r="P133" s="258">
        <v>1</v>
      </c>
      <c r="Q133" s="6547" t="s">
        <v>19248</v>
      </c>
      <c r="R133" s="6511"/>
      <c r="S133" s="3487"/>
      <c r="T133" s="3487"/>
      <c r="U133" s="3487"/>
      <c r="V133" s="4108" t="s">
        <v>2073</v>
      </c>
      <c r="W133" s="3487"/>
      <c r="X133" s="4108" t="s">
        <v>37</v>
      </c>
      <c r="Y133" s="3487"/>
      <c r="Z133" s="3127"/>
      <c r="AA133" s="4879">
        <v>4504540521</v>
      </c>
      <c r="AB133" s="345"/>
      <c r="AC133" s="4899">
        <v>1200</v>
      </c>
      <c r="AD133" s="4899">
        <v>7920</v>
      </c>
      <c r="AE133" s="4899">
        <f t="shared" si="11"/>
        <v>9120</v>
      </c>
      <c r="AF133" s="31"/>
      <c r="AG133" s="142"/>
    </row>
    <row r="134" spans="1:33" ht="30" customHeight="1">
      <c r="A134" s="3911" t="s">
        <v>18703</v>
      </c>
      <c r="B134" s="11989" t="s">
        <v>19252</v>
      </c>
      <c r="C134" s="9752">
        <v>45757</v>
      </c>
      <c r="D134" s="9752">
        <f t="shared" ref="D134" si="15">WORKDAY(C134,23)</f>
        <v>45790</v>
      </c>
      <c r="E134" s="9891"/>
      <c r="F134" s="9714"/>
      <c r="G134" s="9708">
        <v>8615</v>
      </c>
      <c r="H134" s="12139" t="s">
        <v>724</v>
      </c>
      <c r="I134" s="11972"/>
      <c r="J134" s="12062" t="s">
        <v>19253</v>
      </c>
      <c r="K134" s="12004" t="s">
        <v>19254</v>
      </c>
      <c r="L134" s="3270" t="s">
        <v>28</v>
      </c>
      <c r="M134" s="9231" t="s">
        <v>19300</v>
      </c>
      <c r="N134" s="255"/>
      <c r="O134" s="258">
        <v>2</v>
      </c>
      <c r="P134" s="258">
        <v>2</v>
      </c>
      <c r="Q134" s="12141" t="s">
        <v>19255</v>
      </c>
      <c r="R134" s="9740"/>
      <c r="S134" s="3487"/>
      <c r="T134" s="3487"/>
      <c r="U134" s="3487"/>
      <c r="V134" s="12143" t="s">
        <v>2073</v>
      </c>
      <c r="W134" s="3487"/>
      <c r="X134" s="12143" t="s">
        <v>37</v>
      </c>
      <c r="Y134" s="3487"/>
      <c r="Z134" s="3127"/>
      <c r="AA134" s="9791" t="s">
        <v>19315</v>
      </c>
      <c r="AB134" s="345"/>
      <c r="AC134" s="11719">
        <v>10200</v>
      </c>
      <c r="AD134" s="4899">
        <v>7920</v>
      </c>
      <c r="AE134" s="11719">
        <f>SUM(AD134*P134+AC134+AD135*P135)</f>
        <v>34752</v>
      </c>
      <c r="AF134" s="31"/>
      <c r="AG134" s="142"/>
    </row>
    <row r="135" spans="1:33" ht="30" customHeight="1">
      <c r="A135" s="6177" t="s">
        <v>18703</v>
      </c>
      <c r="B135" s="11990"/>
      <c r="C135" s="9753"/>
      <c r="D135" s="9753"/>
      <c r="E135" s="9892"/>
      <c r="F135" s="9715"/>
      <c r="G135" s="9710"/>
      <c r="H135" s="12140"/>
      <c r="I135" s="11974"/>
      <c r="J135" s="10900"/>
      <c r="K135" s="12005"/>
      <c r="L135" s="4256" t="s">
        <v>21895</v>
      </c>
      <c r="M135" s="9280"/>
      <c r="N135" s="255"/>
      <c r="O135" s="257">
        <v>2</v>
      </c>
      <c r="P135" s="257">
        <v>2</v>
      </c>
      <c r="Q135" s="12142"/>
      <c r="R135" s="9741"/>
      <c r="S135" s="3487"/>
      <c r="T135" s="3487"/>
      <c r="U135" s="3487"/>
      <c r="V135" s="12144"/>
      <c r="W135" s="3487"/>
      <c r="X135" s="12144"/>
      <c r="Y135" s="3487"/>
      <c r="Z135" s="3127"/>
      <c r="AA135" s="11683"/>
      <c r="AB135" s="345"/>
      <c r="AC135" s="11720"/>
      <c r="AD135" s="4899">
        <v>4356</v>
      </c>
      <c r="AE135" s="11720"/>
      <c r="AF135" s="31"/>
      <c r="AG135" s="142"/>
    </row>
    <row r="136" spans="1:33" ht="30" customHeight="1">
      <c r="A136" s="3916" t="s">
        <v>18703</v>
      </c>
      <c r="B136" s="3301" t="s">
        <v>19256</v>
      </c>
      <c r="C136" s="1813">
        <v>45758</v>
      </c>
      <c r="D136" s="1813">
        <f>WORKDAY(C136,23)</f>
        <v>45791</v>
      </c>
      <c r="E136" s="114">
        <v>46132</v>
      </c>
      <c r="F136" s="4805">
        <f t="shared" ref="F136:F145" si="16">SUM(D136-E136)</f>
        <v>-341</v>
      </c>
      <c r="G136" s="1811">
        <v>8615</v>
      </c>
      <c r="H136" s="3299" t="s">
        <v>19259</v>
      </c>
      <c r="I136" s="6552"/>
      <c r="J136" s="6551" t="s">
        <v>19260</v>
      </c>
      <c r="K136" s="6553" t="s">
        <v>19261</v>
      </c>
      <c r="L136" s="3227" t="s">
        <v>173</v>
      </c>
      <c r="M136" s="6555" t="s">
        <v>19301</v>
      </c>
      <c r="N136" s="251"/>
      <c r="O136" s="253">
        <v>1</v>
      </c>
      <c r="P136" s="253">
        <v>1</v>
      </c>
      <c r="Q136" s="3300" t="s">
        <v>19221</v>
      </c>
      <c r="R136" s="3487"/>
      <c r="S136" s="3487"/>
      <c r="T136" s="3487"/>
      <c r="U136" s="3487"/>
      <c r="V136" s="331"/>
      <c r="W136" s="3487"/>
      <c r="X136" s="331"/>
      <c r="Y136" s="3487"/>
      <c r="Z136" s="3127"/>
      <c r="AA136" s="4879">
        <v>4504540948</v>
      </c>
      <c r="AB136" s="345"/>
      <c r="AC136" s="4899">
        <v>6900</v>
      </c>
      <c r="AD136" s="4899">
        <v>7920</v>
      </c>
      <c r="AE136" s="4899">
        <f t="shared" si="11"/>
        <v>14820</v>
      </c>
      <c r="AF136" s="31"/>
      <c r="AG136" s="142"/>
    </row>
    <row r="137" spans="1:33" ht="30" customHeight="1">
      <c r="A137" s="3911" t="s">
        <v>18703</v>
      </c>
      <c r="B137" s="4724" t="s">
        <v>19257</v>
      </c>
      <c r="C137" s="340">
        <v>45758</v>
      </c>
      <c r="D137" s="340">
        <f>WORKDAY(C137,23)</f>
        <v>45791</v>
      </c>
      <c r="E137" s="341"/>
      <c r="F137" s="374"/>
      <c r="G137" s="339">
        <v>8615</v>
      </c>
      <c r="H137" s="6952" t="s">
        <v>19262</v>
      </c>
      <c r="I137" s="3347"/>
      <c r="J137" s="3940" t="s">
        <v>19263</v>
      </c>
      <c r="K137" s="6560" t="s">
        <v>19264</v>
      </c>
      <c r="L137" s="3270" t="s">
        <v>28</v>
      </c>
      <c r="M137" s="338" t="s">
        <v>19302</v>
      </c>
      <c r="N137" s="255"/>
      <c r="O137" s="258">
        <v>2</v>
      </c>
      <c r="P137" s="258">
        <v>2</v>
      </c>
      <c r="Q137" s="3413" t="s">
        <v>19265</v>
      </c>
      <c r="R137" s="6511"/>
      <c r="S137" s="3487"/>
      <c r="T137" s="3487"/>
      <c r="U137" s="3487"/>
      <c r="V137" s="3921" t="s">
        <v>2073</v>
      </c>
      <c r="W137" s="3487"/>
      <c r="X137" s="3921" t="s">
        <v>7042</v>
      </c>
      <c r="Y137" s="3487"/>
      <c r="Z137" s="3127"/>
      <c r="AA137" s="4879">
        <v>4504540309</v>
      </c>
      <c r="AB137" s="345"/>
      <c r="AC137" s="4899">
        <v>10200</v>
      </c>
      <c r="AD137" s="4899">
        <v>7920</v>
      </c>
      <c r="AE137" s="4899">
        <f t="shared" si="11"/>
        <v>26040</v>
      </c>
      <c r="AF137" s="31"/>
      <c r="AG137" s="142"/>
    </row>
    <row r="138" spans="1:33" ht="30" customHeight="1">
      <c r="A138" s="4046" t="s">
        <v>18703</v>
      </c>
      <c r="B138" s="4749" t="s">
        <v>19258</v>
      </c>
      <c r="C138" s="340">
        <v>45761</v>
      </c>
      <c r="D138" s="340">
        <f>WORKDAY(C138,23)</f>
        <v>45792</v>
      </c>
      <c r="E138" s="341"/>
      <c r="F138" s="374"/>
      <c r="G138" s="339">
        <v>8615</v>
      </c>
      <c r="H138" s="6952" t="s">
        <v>4619</v>
      </c>
      <c r="I138" s="3347"/>
      <c r="J138" s="4047" t="s">
        <v>19266</v>
      </c>
      <c r="K138" s="3348" t="s">
        <v>19267</v>
      </c>
      <c r="L138" s="3395" t="s">
        <v>173</v>
      </c>
      <c r="M138" s="338" t="s">
        <v>19303</v>
      </c>
      <c r="N138" s="255"/>
      <c r="O138" s="258">
        <v>1</v>
      </c>
      <c r="P138" s="258">
        <v>1</v>
      </c>
      <c r="Q138" s="6547" t="s">
        <v>19135</v>
      </c>
      <c r="R138" s="6511"/>
      <c r="S138" s="3487"/>
      <c r="T138" s="3487"/>
      <c r="U138" s="3487"/>
      <c r="V138" s="3882" t="s">
        <v>2073</v>
      </c>
      <c r="W138" s="3487"/>
      <c r="X138" s="3882" t="s">
        <v>7042</v>
      </c>
      <c r="Y138" s="3487"/>
      <c r="Z138" s="3127"/>
      <c r="AA138" s="4879">
        <v>4504541033</v>
      </c>
      <c r="AB138" s="345"/>
      <c r="AC138" s="4899">
        <v>6900</v>
      </c>
      <c r="AD138" s="4899">
        <v>7920</v>
      </c>
      <c r="AE138" s="4899">
        <f t="shared" si="11"/>
        <v>14820</v>
      </c>
      <c r="AF138" s="31"/>
      <c r="AG138" s="142"/>
    </row>
    <row r="139" spans="1:33" ht="30" customHeight="1">
      <c r="A139" s="6925" t="s">
        <v>19269</v>
      </c>
      <c r="B139" s="5717" t="s">
        <v>19268</v>
      </c>
      <c r="C139" s="340">
        <v>45758</v>
      </c>
      <c r="D139" s="340">
        <f>WORKDAY(C139,23)</f>
        <v>45791</v>
      </c>
      <c r="E139" s="341"/>
      <c r="F139" s="374"/>
      <c r="G139" s="339">
        <v>8602</v>
      </c>
      <c r="H139" s="6952" t="s">
        <v>5607</v>
      </c>
      <c r="I139" s="3347"/>
      <c r="J139" s="5675" t="s">
        <v>19270</v>
      </c>
      <c r="K139" s="3348" t="s">
        <v>19271</v>
      </c>
      <c r="L139" s="3395" t="s">
        <v>173</v>
      </c>
      <c r="M139" s="338" t="s">
        <v>19304</v>
      </c>
      <c r="N139" s="255"/>
      <c r="O139" s="5555">
        <v>1</v>
      </c>
      <c r="P139" s="258">
        <v>1</v>
      </c>
      <c r="Q139" s="6547" t="s">
        <v>19272</v>
      </c>
      <c r="R139" s="6511"/>
      <c r="S139" s="3487"/>
      <c r="T139" s="3487"/>
      <c r="U139" s="3487"/>
      <c r="V139" s="3882" t="s">
        <v>2073</v>
      </c>
      <c r="W139" s="3487"/>
      <c r="X139" s="3882" t="s">
        <v>7042</v>
      </c>
      <c r="Y139" s="3487"/>
      <c r="Z139" s="3127"/>
      <c r="AA139" s="4879">
        <v>4504540307</v>
      </c>
      <c r="AB139" s="345"/>
      <c r="AC139" s="4899">
        <v>6200</v>
      </c>
      <c r="AD139" s="4899">
        <v>12375</v>
      </c>
      <c r="AE139" s="4899">
        <f t="shared" si="11"/>
        <v>18575</v>
      </c>
      <c r="AF139" s="31"/>
      <c r="AG139" s="142"/>
    </row>
    <row r="140" spans="1:33" ht="30" customHeight="1">
      <c r="A140" s="3911" t="s">
        <v>18754</v>
      </c>
      <c r="B140" s="4734" t="s">
        <v>19273</v>
      </c>
      <c r="C140" s="340">
        <v>45758</v>
      </c>
      <c r="D140" s="340">
        <f>WORKDAY(C140,14)</f>
        <v>45778</v>
      </c>
      <c r="E140" s="341"/>
      <c r="F140" s="374"/>
      <c r="G140" s="339">
        <v>8634</v>
      </c>
      <c r="H140" s="6952" t="s">
        <v>4814</v>
      </c>
      <c r="I140" s="3347"/>
      <c r="J140" s="3495" t="s">
        <v>19274</v>
      </c>
      <c r="K140" s="6560" t="s">
        <v>19275</v>
      </c>
      <c r="L140" s="3395" t="s">
        <v>173</v>
      </c>
      <c r="M140" s="338" t="s">
        <v>19305</v>
      </c>
      <c r="N140" s="255"/>
      <c r="O140" s="258">
        <v>1</v>
      </c>
      <c r="P140" s="258">
        <v>1</v>
      </c>
      <c r="Q140" s="6547" t="s">
        <v>19135</v>
      </c>
      <c r="R140" s="6511"/>
      <c r="S140" s="3487"/>
      <c r="T140" s="3487"/>
      <c r="U140" s="3487"/>
      <c r="V140" s="3497" t="s">
        <v>2073</v>
      </c>
      <c r="W140" s="3487"/>
      <c r="X140" s="3497" t="s">
        <v>7042</v>
      </c>
      <c r="Y140" s="3487"/>
      <c r="Z140" s="3127"/>
      <c r="AA140" s="4879">
        <v>4504541207</v>
      </c>
      <c r="AB140" s="345"/>
      <c r="AC140" s="4899">
        <v>1200</v>
      </c>
      <c r="AD140" s="4899">
        <v>7920</v>
      </c>
      <c r="AE140" s="4899">
        <f t="shared" si="11"/>
        <v>9120</v>
      </c>
      <c r="AF140" s="31"/>
      <c r="AG140" s="142"/>
    </row>
    <row r="141" spans="1:33" ht="30" customHeight="1">
      <c r="A141" s="3911" t="s">
        <v>18754</v>
      </c>
      <c r="B141" s="4722" t="s">
        <v>19276</v>
      </c>
      <c r="C141" s="340">
        <v>45761</v>
      </c>
      <c r="D141" s="340">
        <f>WORKDAY(C141,23)</f>
        <v>45792</v>
      </c>
      <c r="E141" s="341"/>
      <c r="F141" s="374"/>
      <c r="G141" s="339">
        <v>8634</v>
      </c>
      <c r="H141" s="6952" t="s">
        <v>2105</v>
      </c>
      <c r="I141" s="3347"/>
      <c r="J141" s="3624" t="s">
        <v>19277</v>
      </c>
      <c r="K141" s="6560" t="s">
        <v>19278</v>
      </c>
      <c r="L141" s="3395" t="s">
        <v>173</v>
      </c>
      <c r="M141" s="338" t="s">
        <v>19306</v>
      </c>
      <c r="N141" s="255"/>
      <c r="O141" s="258">
        <v>1</v>
      </c>
      <c r="P141" s="258">
        <v>1</v>
      </c>
      <c r="Q141" s="6547" t="s">
        <v>19236</v>
      </c>
      <c r="R141" s="6511"/>
      <c r="S141" s="3487"/>
      <c r="T141" s="3487"/>
      <c r="U141" s="3487"/>
      <c r="V141" s="3497" t="s">
        <v>2073</v>
      </c>
      <c r="W141" s="3487"/>
      <c r="X141" s="3497" t="s">
        <v>7042</v>
      </c>
      <c r="Y141" s="3487"/>
      <c r="Z141" s="3127"/>
      <c r="AA141" s="4879">
        <v>4504540831</v>
      </c>
      <c r="AB141" s="345"/>
      <c r="AC141" s="4899">
        <v>3300</v>
      </c>
      <c r="AD141" s="4899">
        <v>7920</v>
      </c>
      <c r="AE141" s="4899">
        <f t="shared" si="11"/>
        <v>11220</v>
      </c>
      <c r="AF141" s="31"/>
      <c r="AG141" s="142"/>
    </row>
    <row r="142" spans="1:33" ht="30" customHeight="1">
      <c r="A142" s="3911" t="s">
        <v>19280</v>
      </c>
      <c r="B142" s="4722" t="s">
        <v>19279</v>
      </c>
      <c r="C142" s="340">
        <v>45758</v>
      </c>
      <c r="D142" s="340">
        <f>WORKDAY(C142,14)</f>
        <v>45778</v>
      </c>
      <c r="E142" s="341"/>
      <c r="F142" s="374"/>
      <c r="G142" s="339">
        <v>8605</v>
      </c>
      <c r="H142" s="6952" t="s">
        <v>6654</v>
      </c>
      <c r="I142" s="3347"/>
      <c r="J142" s="3624" t="s">
        <v>19281</v>
      </c>
      <c r="K142" s="6560" t="s">
        <v>19282</v>
      </c>
      <c r="L142" s="3445" t="s">
        <v>167</v>
      </c>
      <c r="M142" s="338" t="s">
        <v>19307</v>
      </c>
      <c r="N142" s="255"/>
      <c r="O142" s="258">
        <v>10</v>
      </c>
      <c r="P142" s="258">
        <v>10</v>
      </c>
      <c r="Q142" s="6547" t="s">
        <v>19283</v>
      </c>
      <c r="R142" s="6511"/>
      <c r="S142" s="3487"/>
      <c r="T142" s="3487"/>
      <c r="U142" s="3487"/>
      <c r="V142" s="3497" t="s">
        <v>2073</v>
      </c>
      <c r="W142" s="3487"/>
      <c r="X142" s="3497" t="s">
        <v>7042</v>
      </c>
      <c r="Y142" s="3487"/>
      <c r="Z142" s="3127"/>
      <c r="AA142" s="4879">
        <v>4504540108</v>
      </c>
      <c r="AB142" s="345"/>
      <c r="AC142" s="4899">
        <v>0</v>
      </c>
      <c r="AD142" s="4899">
        <v>9600</v>
      </c>
      <c r="AE142" s="4899">
        <f t="shared" si="11"/>
        <v>96000</v>
      </c>
      <c r="AF142" s="31"/>
      <c r="AG142" s="142"/>
    </row>
    <row r="143" spans="1:33" ht="30" customHeight="1">
      <c r="A143" s="6194" t="s">
        <v>19284</v>
      </c>
      <c r="B143" s="6193" t="s">
        <v>19285</v>
      </c>
      <c r="C143" s="340">
        <v>45758</v>
      </c>
      <c r="D143" s="340">
        <f>WORKDAY(C143,23)</f>
        <v>45791</v>
      </c>
      <c r="E143" s="341"/>
      <c r="F143" s="374"/>
      <c r="G143" s="339">
        <v>8599</v>
      </c>
      <c r="H143" s="6952" t="s">
        <v>19286</v>
      </c>
      <c r="I143" s="3347"/>
      <c r="J143" s="6195" t="s">
        <v>19287</v>
      </c>
      <c r="K143" s="3348" t="s">
        <v>19288</v>
      </c>
      <c r="L143" s="3445" t="s">
        <v>128</v>
      </c>
      <c r="M143" s="338" t="s">
        <v>19308</v>
      </c>
      <c r="N143" s="255"/>
      <c r="O143" s="258">
        <v>3</v>
      </c>
      <c r="P143" s="258">
        <v>3</v>
      </c>
      <c r="Q143" s="3413" t="s">
        <v>19289</v>
      </c>
      <c r="R143" s="6511"/>
      <c r="S143" s="3487"/>
      <c r="T143" s="3487"/>
      <c r="U143" s="3487"/>
      <c r="V143" s="3497" t="s">
        <v>2073</v>
      </c>
      <c r="W143" s="3487"/>
      <c r="X143" s="3497" t="s">
        <v>7042</v>
      </c>
      <c r="Y143" s="3487"/>
      <c r="Z143" s="3127"/>
      <c r="AA143" s="4879">
        <v>4504540311</v>
      </c>
      <c r="AB143" s="345"/>
      <c r="AC143" s="4899">
        <v>10350</v>
      </c>
      <c r="AD143" s="4899">
        <v>8400</v>
      </c>
      <c r="AE143" s="4899">
        <f t="shared" si="11"/>
        <v>35550</v>
      </c>
      <c r="AF143" s="31"/>
      <c r="AG143" s="142"/>
    </row>
    <row r="144" spans="1:33" ht="30" customHeight="1">
      <c r="A144" s="3911" t="s">
        <v>18967</v>
      </c>
      <c r="B144" s="6561" t="s">
        <v>19314</v>
      </c>
      <c r="C144" s="340">
        <v>45758</v>
      </c>
      <c r="D144" s="340">
        <f>WORKDAY(C144,14)</f>
        <v>45778</v>
      </c>
      <c r="E144" s="341"/>
      <c r="F144" s="374"/>
      <c r="G144" s="339">
        <v>8604</v>
      </c>
      <c r="H144" s="6952" t="s">
        <v>1484</v>
      </c>
      <c r="I144" s="3347"/>
      <c r="J144" s="324" t="s">
        <v>15091</v>
      </c>
      <c r="K144" s="6560" t="s">
        <v>19290</v>
      </c>
      <c r="L144" s="3270" t="s">
        <v>28</v>
      </c>
      <c r="M144" s="338" t="s">
        <v>19309</v>
      </c>
      <c r="N144" s="255"/>
      <c r="O144" s="258">
        <v>2</v>
      </c>
      <c r="P144" s="258">
        <v>2</v>
      </c>
      <c r="Q144" s="3413" t="s">
        <v>10808</v>
      </c>
      <c r="R144" s="6511"/>
      <c r="S144" s="6586"/>
      <c r="T144" s="6586"/>
      <c r="U144" s="6586"/>
      <c r="V144" s="3432" t="s">
        <v>2073</v>
      </c>
      <c r="W144" s="6586"/>
      <c r="X144" s="3432" t="s">
        <v>37</v>
      </c>
      <c r="Y144" s="6586"/>
      <c r="Z144" s="6701" t="s">
        <v>45</v>
      </c>
      <c r="AA144" s="6285">
        <v>4504539911</v>
      </c>
      <c r="AB144" s="5992"/>
      <c r="AC144" s="4908">
        <v>0</v>
      </c>
      <c r="AD144" s="4908">
        <v>7920</v>
      </c>
      <c r="AE144" s="4908">
        <f t="shared" si="11"/>
        <v>15840</v>
      </c>
      <c r="AF144" s="31"/>
      <c r="AG144" s="142"/>
    </row>
    <row r="145" spans="1:33" ht="30" customHeight="1">
      <c r="A145" s="3916" t="s">
        <v>18703</v>
      </c>
      <c r="B145" s="3447" t="s">
        <v>19317</v>
      </c>
      <c r="C145" s="1813">
        <v>45761</v>
      </c>
      <c r="D145" s="1813">
        <f>WORKDAY(C145,23)</f>
        <v>45792</v>
      </c>
      <c r="E145" s="114">
        <v>46132</v>
      </c>
      <c r="F145" s="4805">
        <f t="shared" si="16"/>
        <v>-340</v>
      </c>
      <c r="G145" s="1811">
        <v>8615</v>
      </c>
      <c r="H145" s="3309" t="s">
        <v>10722</v>
      </c>
      <c r="I145" s="6552"/>
      <c r="J145" s="6551" t="s">
        <v>17199</v>
      </c>
      <c r="K145" s="3310" t="s">
        <v>19318</v>
      </c>
      <c r="L145" s="3227" t="s">
        <v>173</v>
      </c>
      <c r="M145" s="6555" t="s">
        <v>19337</v>
      </c>
      <c r="N145" s="251"/>
      <c r="O145" s="253">
        <v>1</v>
      </c>
      <c r="P145" s="253">
        <v>1</v>
      </c>
      <c r="Q145" s="3311" t="s">
        <v>19248</v>
      </c>
      <c r="R145" s="3487"/>
      <c r="S145" s="3487"/>
      <c r="T145" s="3487"/>
      <c r="U145" s="3487"/>
      <c r="V145" s="331"/>
      <c r="W145" s="3487"/>
      <c r="X145" s="331"/>
      <c r="Y145" s="3487"/>
      <c r="Z145" s="3127"/>
      <c r="AA145" s="4879">
        <v>4504541396</v>
      </c>
      <c r="AB145" s="345"/>
      <c r="AC145" s="4899">
        <v>10200</v>
      </c>
      <c r="AD145" s="4899">
        <v>7920</v>
      </c>
      <c r="AE145" s="4899">
        <f t="shared" si="11"/>
        <v>18120</v>
      </c>
      <c r="AF145" s="31"/>
      <c r="AG145" s="142"/>
    </row>
    <row r="146" spans="1:33" ht="30" customHeight="1">
      <c r="A146" s="3911" t="s">
        <v>18703</v>
      </c>
      <c r="B146" s="5062" t="s">
        <v>19319</v>
      </c>
      <c r="C146" s="340">
        <v>45761</v>
      </c>
      <c r="D146" s="340">
        <f t="shared" ref="D146:D147" si="17">WORKDAY(C146,23)</f>
        <v>45792</v>
      </c>
      <c r="E146" s="341"/>
      <c r="F146" s="374"/>
      <c r="G146" s="339">
        <v>8615</v>
      </c>
      <c r="H146" s="3462" t="s">
        <v>3528</v>
      </c>
      <c r="I146" s="3347"/>
      <c r="J146" s="3533" t="s">
        <v>19321</v>
      </c>
      <c r="K146" s="3464" t="s">
        <v>19322</v>
      </c>
      <c r="L146" s="3395" t="s">
        <v>173</v>
      </c>
      <c r="M146" s="338" t="s">
        <v>19338</v>
      </c>
      <c r="N146" s="255"/>
      <c r="O146" s="258">
        <v>1</v>
      </c>
      <c r="P146" s="258">
        <v>1</v>
      </c>
      <c r="Q146" s="3463" t="s">
        <v>19323</v>
      </c>
      <c r="R146" s="6511"/>
      <c r="S146" s="3487"/>
      <c r="T146" s="3487"/>
      <c r="U146" s="3487"/>
      <c r="V146" s="3534" t="s">
        <v>2073</v>
      </c>
      <c r="W146" s="3487"/>
      <c r="X146" s="3534" t="s">
        <v>7042</v>
      </c>
      <c r="Y146" s="3487"/>
      <c r="Z146" s="3127"/>
      <c r="AA146" s="4879">
        <v>4504541397</v>
      </c>
      <c r="AB146" s="345"/>
      <c r="AC146" s="4899">
        <v>6900</v>
      </c>
      <c r="AD146" s="4899">
        <v>7920</v>
      </c>
      <c r="AE146" s="4899">
        <f t="shared" si="11"/>
        <v>14820</v>
      </c>
      <c r="AF146" s="31"/>
      <c r="AG146" s="142"/>
    </row>
    <row r="147" spans="1:33" ht="30" customHeight="1">
      <c r="A147" s="4547" t="s">
        <v>18703</v>
      </c>
      <c r="B147" s="5012" t="s">
        <v>19320</v>
      </c>
      <c r="C147" s="340">
        <v>45761</v>
      </c>
      <c r="D147" s="340">
        <f t="shared" si="17"/>
        <v>45792</v>
      </c>
      <c r="E147" s="341"/>
      <c r="F147" s="374"/>
      <c r="G147" s="339">
        <v>8615</v>
      </c>
      <c r="H147" s="3462" t="s">
        <v>18117</v>
      </c>
      <c r="I147" s="3347"/>
      <c r="J147" s="4544" t="s">
        <v>19324</v>
      </c>
      <c r="K147" s="3464" t="s">
        <v>19325</v>
      </c>
      <c r="L147" s="3395" t="s">
        <v>173</v>
      </c>
      <c r="M147" s="338" t="s">
        <v>19339</v>
      </c>
      <c r="N147" s="255"/>
      <c r="O147" s="258">
        <v>1</v>
      </c>
      <c r="P147" s="258">
        <v>1</v>
      </c>
      <c r="Q147" s="3463" t="s">
        <v>19326</v>
      </c>
      <c r="R147" s="6511"/>
      <c r="S147" s="3487"/>
      <c r="T147" s="3487"/>
      <c r="U147" s="3487"/>
      <c r="V147" s="3534" t="s">
        <v>2073</v>
      </c>
      <c r="W147" s="3487"/>
      <c r="X147" s="3534" t="s">
        <v>7042</v>
      </c>
      <c r="Y147" s="3487"/>
      <c r="Z147" s="3127"/>
      <c r="AA147" s="4879">
        <v>4504541398</v>
      </c>
      <c r="AB147" s="345"/>
      <c r="AC147" s="4899">
        <v>6900</v>
      </c>
      <c r="AD147" s="4899">
        <v>7920</v>
      </c>
      <c r="AE147" s="4899">
        <f t="shared" si="11"/>
        <v>14820</v>
      </c>
      <c r="AF147" s="31"/>
      <c r="AG147" s="142"/>
    </row>
    <row r="148" spans="1:33" ht="30" customHeight="1">
      <c r="A148" s="5225" t="s">
        <v>19327</v>
      </c>
      <c r="B148" s="4734" t="s">
        <v>19328</v>
      </c>
      <c r="C148" s="340">
        <v>45761</v>
      </c>
      <c r="D148" s="340">
        <f>WORKDAY(C148,14)</f>
        <v>45779</v>
      </c>
      <c r="E148" s="341"/>
      <c r="F148" s="374"/>
      <c r="G148" s="339">
        <v>8607</v>
      </c>
      <c r="H148" s="3303"/>
      <c r="I148" s="3469" t="s">
        <v>92</v>
      </c>
      <c r="J148" s="3495" t="s">
        <v>19329</v>
      </c>
      <c r="K148" s="3464" t="s">
        <v>19330</v>
      </c>
      <c r="L148" s="3461" t="s">
        <v>19331</v>
      </c>
      <c r="M148" s="338" t="s">
        <v>19340</v>
      </c>
      <c r="N148" s="255"/>
      <c r="O148" s="258">
        <v>39</v>
      </c>
      <c r="P148" s="258">
        <v>39</v>
      </c>
      <c r="Q148" s="3463" t="s">
        <v>19332</v>
      </c>
      <c r="R148" s="6511"/>
      <c r="S148" s="3487"/>
      <c r="T148" s="3487"/>
      <c r="U148" s="3487"/>
      <c r="V148" s="3470" t="s">
        <v>2073</v>
      </c>
      <c r="W148" s="3487"/>
      <c r="X148" s="3470" t="s">
        <v>7042</v>
      </c>
      <c r="Y148" s="3487"/>
      <c r="Z148" s="3127"/>
      <c r="AA148" s="4879">
        <v>4504541761</v>
      </c>
      <c r="AB148" s="345"/>
      <c r="AC148" s="4899">
        <v>0</v>
      </c>
      <c r="AD148" s="4899">
        <v>7920</v>
      </c>
      <c r="AE148" s="4899">
        <f t="shared" si="11"/>
        <v>308880</v>
      </c>
      <c r="AF148" s="31"/>
      <c r="AG148" s="142"/>
    </row>
    <row r="149" spans="1:33" ht="30" customHeight="1">
      <c r="A149" s="3911" t="s">
        <v>18967</v>
      </c>
      <c r="B149" s="4747" t="s">
        <v>19333</v>
      </c>
      <c r="C149" s="340">
        <v>45761</v>
      </c>
      <c r="D149" s="340">
        <f>WORKDAY(C149,14)</f>
        <v>45779</v>
      </c>
      <c r="E149" s="341"/>
      <c r="F149" s="374"/>
      <c r="G149" s="339">
        <v>8604</v>
      </c>
      <c r="H149" s="3303"/>
      <c r="I149" s="3469" t="s">
        <v>92</v>
      </c>
      <c r="J149" s="324" t="s">
        <v>19334</v>
      </c>
      <c r="K149" s="3348" t="s">
        <v>19335</v>
      </c>
      <c r="L149" s="3395" t="s">
        <v>173</v>
      </c>
      <c r="M149" s="338" t="s">
        <v>19341</v>
      </c>
      <c r="N149" s="255"/>
      <c r="O149" s="258">
        <v>1</v>
      </c>
      <c r="P149" s="258">
        <v>1</v>
      </c>
      <c r="Q149" s="3413" t="s">
        <v>19336</v>
      </c>
      <c r="R149" s="6511"/>
      <c r="S149" s="3487"/>
      <c r="T149" s="3487"/>
      <c r="U149" s="3487"/>
      <c r="V149" s="3470" t="s">
        <v>2073</v>
      </c>
      <c r="W149" s="3487"/>
      <c r="X149" s="3470" t="s">
        <v>7042</v>
      </c>
      <c r="Y149" s="3487"/>
      <c r="Z149" s="3127"/>
      <c r="AA149" s="4879">
        <v>4504541401</v>
      </c>
      <c r="AB149" s="345"/>
      <c r="AC149" s="4899">
        <v>0</v>
      </c>
      <c r="AD149" s="4899">
        <v>7920</v>
      </c>
      <c r="AE149" s="4899">
        <f t="shared" si="11"/>
        <v>7920</v>
      </c>
      <c r="AF149" s="31"/>
      <c r="AG149" s="142"/>
    </row>
    <row r="150" spans="1:33" ht="30" customHeight="1">
      <c r="A150" s="3911" t="s">
        <v>18745</v>
      </c>
      <c r="B150" s="4735" t="s">
        <v>19342</v>
      </c>
      <c r="C150" s="340">
        <v>45762</v>
      </c>
      <c r="D150" s="340">
        <f>WORKDAY(C150,14)</f>
        <v>45782</v>
      </c>
      <c r="E150" s="341"/>
      <c r="F150" s="374"/>
      <c r="G150" s="339">
        <v>8600</v>
      </c>
      <c r="H150" s="3422" t="s">
        <v>4271</v>
      </c>
      <c r="I150" s="3347"/>
      <c r="J150" s="3654" t="s">
        <v>9467</v>
      </c>
      <c r="K150" s="3438" t="s">
        <v>19343</v>
      </c>
      <c r="L150" s="3270" t="s">
        <v>28</v>
      </c>
      <c r="M150" s="338" t="s">
        <v>19372</v>
      </c>
      <c r="N150" s="255"/>
      <c r="O150" s="258">
        <v>2</v>
      </c>
      <c r="P150" s="258">
        <v>2</v>
      </c>
      <c r="Q150" s="3413" t="s">
        <v>15500</v>
      </c>
      <c r="R150" s="6511"/>
      <c r="S150" s="3487"/>
      <c r="T150" s="3487"/>
      <c r="U150" s="3487"/>
      <c r="V150" s="3553" t="s">
        <v>9338</v>
      </c>
      <c r="W150" s="3487"/>
      <c r="X150" s="3553" t="s">
        <v>7042</v>
      </c>
      <c r="Y150" s="3487"/>
      <c r="Z150" s="3127"/>
      <c r="AA150" s="4879">
        <v>4504543093</v>
      </c>
      <c r="AB150" s="345"/>
      <c r="AC150" s="4899">
        <v>0</v>
      </c>
      <c r="AD150" s="4899">
        <v>12375</v>
      </c>
      <c r="AE150" s="4899">
        <f t="shared" si="11"/>
        <v>24750</v>
      </c>
      <c r="AF150" s="31"/>
      <c r="AG150" s="142"/>
    </row>
    <row r="151" spans="1:33" ht="30" customHeight="1">
      <c r="A151" s="3911" t="s">
        <v>18703</v>
      </c>
      <c r="B151" s="4734" t="s">
        <v>19344</v>
      </c>
      <c r="C151" s="340">
        <v>45762</v>
      </c>
      <c r="D151" s="340">
        <f t="shared" ref="D151:D154" si="18">WORKDAY(C151,23)</f>
        <v>45793</v>
      </c>
      <c r="E151" s="341"/>
      <c r="F151" s="374"/>
      <c r="G151" s="339">
        <v>8615</v>
      </c>
      <c r="H151" s="3422" t="s">
        <v>18181</v>
      </c>
      <c r="I151" s="3347"/>
      <c r="J151" s="3495" t="s">
        <v>19345</v>
      </c>
      <c r="K151" s="3438" t="s">
        <v>19346</v>
      </c>
      <c r="L151" s="3445" t="s">
        <v>128</v>
      </c>
      <c r="M151" s="338" t="s">
        <v>19373</v>
      </c>
      <c r="N151" s="255"/>
      <c r="O151" s="258">
        <v>3</v>
      </c>
      <c r="P151" s="258">
        <v>3</v>
      </c>
      <c r="Q151" s="3439" t="s">
        <v>19347</v>
      </c>
      <c r="R151" s="6511"/>
      <c r="S151" s="3487"/>
      <c r="T151" s="3487"/>
      <c r="U151" s="3487"/>
      <c r="V151" s="3446" t="s">
        <v>2073</v>
      </c>
      <c r="W151" s="3487"/>
      <c r="X151" s="3446" t="s">
        <v>7042</v>
      </c>
      <c r="Y151" s="3487"/>
      <c r="Z151" s="3127"/>
      <c r="AA151" s="4879">
        <v>4504542046</v>
      </c>
      <c r="AB151" s="345"/>
      <c r="AC151" s="4899">
        <v>6900</v>
      </c>
      <c r="AD151" s="4899">
        <v>7920</v>
      </c>
      <c r="AE151" s="4899">
        <f t="shared" si="11"/>
        <v>30660</v>
      </c>
      <c r="AF151" s="31"/>
      <c r="AG151" s="142"/>
    </row>
    <row r="152" spans="1:33" ht="30" customHeight="1">
      <c r="A152" s="3911" t="s">
        <v>18703</v>
      </c>
      <c r="B152" s="2995" t="s">
        <v>19348</v>
      </c>
      <c r="C152" s="340">
        <v>45762</v>
      </c>
      <c r="D152" s="340">
        <f t="shared" si="18"/>
        <v>45793</v>
      </c>
      <c r="E152" s="341"/>
      <c r="F152" s="374"/>
      <c r="G152" s="339">
        <v>8615</v>
      </c>
      <c r="H152" s="3422" t="s">
        <v>6024</v>
      </c>
      <c r="I152" s="3347"/>
      <c r="J152" s="3495" t="s">
        <v>13239</v>
      </c>
      <c r="K152" s="3438" t="s">
        <v>19349</v>
      </c>
      <c r="L152" s="3270" t="s">
        <v>28</v>
      </c>
      <c r="M152" s="338" t="s">
        <v>19374</v>
      </c>
      <c r="N152" s="255"/>
      <c r="O152" s="258">
        <v>2</v>
      </c>
      <c r="P152" s="258">
        <v>2</v>
      </c>
      <c r="Q152" s="3413" t="s">
        <v>19350</v>
      </c>
      <c r="R152" s="6511"/>
      <c r="S152" s="3487"/>
      <c r="T152" s="3487"/>
      <c r="U152" s="3487"/>
      <c r="V152" s="3446" t="s">
        <v>2073</v>
      </c>
      <c r="W152" s="3487"/>
      <c r="X152" s="3446" t="s">
        <v>7042</v>
      </c>
      <c r="Y152" s="3487"/>
      <c r="Z152" s="3127"/>
      <c r="AA152" s="4879">
        <v>4504542047</v>
      </c>
      <c r="AB152" s="345"/>
      <c r="AC152" s="4899">
        <v>6900</v>
      </c>
      <c r="AD152" s="4899">
        <v>7920</v>
      </c>
      <c r="AE152" s="4899">
        <f t="shared" si="11"/>
        <v>22740</v>
      </c>
      <c r="AF152" s="31"/>
      <c r="AG152" s="142"/>
    </row>
    <row r="153" spans="1:33" ht="30" customHeight="1">
      <c r="A153" s="6925" t="s">
        <v>19351</v>
      </c>
      <c r="B153" s="4735" t="s">
        <v>19352</v>
      </c>
      <c r="C153" s="340">
        <v>45762</v>
      </c>
      <c r="D153" s="340">
        <f t="shared" si="18"/>
        <v>45793</v>
      </c>
      <c r="E153" s="341"/>
      <c r="F153" s="374"/>
      <c r="G153" s="339">
        <v>8646</v>
      </c>
      <c r="H153" s="3422" t="s">
        <v>7066</v>
      </c>
      <c r="I153" s="3347"/>
      <c r="J153" s="3654" t="s">
        <v>19353</v>
      </c>
      <c r="K153" s="3438" t="s">
        <v>19354</v>
      </c>
      <c r="L153" s="3399" t="s">
        <v>193</v>
      </c>
      <c r="M153" s="338" t="s">
        <v>19375</v>
      </c>
      <c r="N153" s="255"/>
      <c r="O153" s="258">
        <v>6</v>
      </c>
      <c r="P153" s="258">
        <v>6</v>
      </c>
      <c r="Q153" s="3413" t="s">
        <v>19355</v>
      </c>
      <c r="R153" s="6511"/>
      <c r="S153" s="3487"/>
      <c r="T153" s="3487"/>
      <c r="U153" s="3487"/>
      <c r="V153" s="3446" t="s">
        <v>2073</v>
      </c>
      <c r="W153" s="3487"/>
      <c r="X153" s="3446" t="s">
        <v>7042</v>
      </c>
      <c r="Y153" s="3487"/>
      <c r="Z153" s="3127"/>
      <c r="AA153" s="4879">
        <v>4504542534</v>
      </c>
      <c r="AB153" s="345"/>
      <c r="AC153" s="4899">
        <v>31000</v>
      </c>
      <c r="AD153" s="4899">
        <v>12375</v>
      </c>
      <c r="AE153" s="4899">
        <f t="shared" si="11"/>
        <v>105250</v>
      </c>
      <c r="AF153" s="31"/>
      <c r="AG153" s="142"/>
    </row>
    <row r="154" spans="1:33" ht="30" customHeight="1">
      <c r="A154" s="3911" t="s">
        <v>19214</v>
      </c>
      <c r="B154" s="4734" t="s">
        <v>19356</v>
      </c>
      <c r="C154" s="340">
        <v>45762</v>
      </c>
      <c r="D154" s="340">
        <f t="shared" si="18"/>
        <v>45793</v>
      </c>
      <c r="E154" s="341"/>
      <c r="F154" s="374"/>
      <c r="G154" s="339">
        <v>8616</v>
      </c>
      <c r="H154" s="3422" t="s">
        <v>5197</v>
      </c>
      <c r="I154" s="3347"/>
      <c r="J154" s="3495" t="s">
        <v>19357</v>
      </c>
      <c r="K154" s="3348" t="s">
        <v>19358</v>
      </c>
      <c r="L154" s="3399" t="s">
        <v>167</v>
      </c>
      <c r="M154" s="338" t="s">
        <v>19376</v>
      </c>
      <c r="N154" s="255"/>
      <c r="O154" s="258">
        <v>10</v>
      </c>
      <c r="P154" s="258">
        <v>10</v>
      </c>
      <c r="Q154" s="3413" t="s">
        <v>19359</v>
      </c>
      <c r="R154" s="6511"/>
      <c r="S154" s="3487"/>
      <c r="T154" s="3487"/>
      <c r="U154" s="3487"/>
      <c r="V154" s="331" t="s">
        <v>2073</v>
      </c>
      <c r="W154" s="3487"/>
      <c r="X154" s="331" t="s">
        <v>37</v>
      </c>
      <c r="Y154" s="3487"/>
      <c r="Z154" s="3127"/>
      <c r="AA154" s="4879">
        <v>4504542541</v>
      </c>
      <c r="AB154" s="345"/>
      <c r="AC154" s="4899">
        <v>17100</v>
      </c>
      <c r="AD154" s="4899">
        <v>7920</v>
      </c>
      <c r="AE154" s="4899">
        <f t="shared" si="11"/>
        <v>96300</v>
      </c>
      <c r="AF154" s="31"/>
      <c r="AG154" s="142"/>
    </row>
    <row r="155" spans="1:33" ht="30" customHeight="1">
      <c r="A155" s="3911" t="s">
        <v>19284</v>
      </c>
      <c r="B155" s="4737" t="s">
        <v>19360</v>
      </c>
      <c r="C155" s="340">
        <v>45763</v>
      </c>
      <c r="D155" s="340">
        <f>WORKDAY(C155,14)</f>
        <v>45783</v>
      </c>
      <c r="E155" s="341"/>
      <c r="F155" s="374"/>
      <c r="G155" s="339">
        <v>8599</v>
      </c>
      <c r="H155" s="3303"/>
      <c r="I155" s="3437" t="s">
        <v>92</v>
      </c>
      <c r="J155" s="3459" t="s">
        <v>9772</v>
      </c>
      <c r="K155" s="3438" t="s">
        <v>19361</v>
      </c>
      <c r="L155" s="3395" t="s">
        <v>173</v>
      </c>
      <c r="M155" s="338" t="s">
        <v>19377</v>
      </c>
      <c r="N155" s="255"/>
      <c r="O155" s="258">
        <v>1</v>
      </c>
      <c r="P155" s="258">
        <v>1</v>
      </c>
      <c r="Q155" s="3439" t="s">
        <v>19362</v>
      </c>
      <c r="R155" s="6511"/>
      <c r="S155" s="3487"/>
      <c r="T155" s="3487"/>
      <c r="U155" s="3487"/>
      <c r="V155" s="331" t="s">
        <v>2073</v>
      </c>
      <c r="W155" s="3487"/>
      <c r="X155" s="331" t="s">
        <v>37</v>
      </c>
      <c r="Y155" s="3487"/>
      <c r="Z155" s="3127"/>
      <c r="AA155" s="4879">
        <v>4504542828</v>
      </c>
      <c r="AB155" s="345"/>
      <c r="AC155" s="4899">
        <v>0</v>
      </c>
      <c r="AD155" s="4899">
        <v>8400</v>
      </c>
      <c r="AE155" s="4899">
        <f t="shared" si="11"/>
        <v>8400</v>
      </c>
      <c r="AF155" s="31"/>
      <c r="AG155" s="142"/>
    </row>
    <row r="156" spans="1:33" ht="30" customHeight="1">
      <c r="A156" s="4521" t="s">
        <v>18779</v>
      </c>
      <c r="B156" s="4676" t="s">
        <v>19363</v>
      </c>
      <c r="C156" s="340">
        <v>45762</v>
      </c>
      <c r="D156" s="340">
        <f>WORKDAY(C156,40)</f>
        <v>45818</v>
      </c>
      <c r="E156" s="341"/>
      <c r="F156" s="374"/>
      <c r="G156" s="339">
        <v>8593</v>
      </c>
      <c r="H156" s="3303"/>
      <c r="I156" s="3437" t="s">
        <v>25</v>
      </c>
      <c r="J156" s="4522" t="s">
        <v>19364</v>
      </c>
      <c r="K156" s="3438" t="s">
        <v>19365</v>
      </c>
      <c r="L156" s="3551" t="s">
        <v>10880</v>
      </c>
      <c r="M156" s="338" t="s">
        <v>19378</v>
      </c>
      <c r="N156" s="3552" t="s">
        <v>6609</v>
      </c>
      <c r="O156" s="258">
        <v>16</v>
      </c>
      <c r="P156" s="258">
        <v>16</v>
      </c>
      <c r="Q156" s="3413" t="s">
        <v>19366</v>
      </c>
      <c r="R156" s="6511"/>
      <c r="S156" s="3487"/>
      <c r="T156" s="3487"/>
      <c r="U156" s="3487"/>
      <c r="V156" s="331" t="s">
        <v>2073</v>
      </c>
      <c r="W156" s="3487"/>
      <c r="X156" s="331" t="s">
        <v>37</v>
      </c>
      <c r="Y156" s="3487"/>
      <c r="Z156" s="3127"/>
      <c r="AA156" s="4879">
        <v>4504542852</v>
      </c>
      <c r="AB156" s="345"/>
      <c r="AC156" s="4899">
        <v>3300</v>
      </c>
      <c r="AD156" s="4899">
        <v>19800</v>
      </c>
      <c r="AE156" s="4899">
        <f t="shared" si="11"/>
        <v>320100</v>
      </c>
      <c r="AF156" s="31"/>
      <c r="AG156" s="142"/>
    </row>
    <row r="157" spans="1:33" ht="30" customHeight="1">
      <c r="A157" s="3911" t="s">
        <v>19327</v>
      </c>
      <c r="B157" s="4745" t="s">
        <v>19384</v>
      </c>
      <c r="C157" s="340">
        <v>45763</v>
      </c>
      <c r="D157" s="340">
        <f t="shared" ref="D157" si="19">WORKDAY(C157,23)</f>
        <v>45796</v>
      </c>
      <c r="E157" s="341"/>
      <c r="F157" s="374"/>
      <c r="G157" s="339">
        <v>8607</v>
      </c>
      <c r="H157" s="3352" t="s">
        <v>4734</v>
      </c>
      <c r="I157" s="3397" t="s">
        <v>25</v>
      </c>
      <c r="J157" s="3520" t="s">
        <v>17030</v>
      </c>
      <c r="K157" s="3348" t="s">
        <v>17031</v>
      </c>
      <c r="L157" s="3270" t="s">
        <v>28</v>
      </c>
      <c r="M157" s="338" t="s">
        <v>19395</v>
      </c>
      <c r="N157" s="255"/>
      <c r="O157" s="258">
        <v>2</v>
      </c>
      <c r="P157" s="258">
        <v>2</v>
      </c>
      <c r="Q157" s="3498" t="s">
        <v>19385</v>
      </c>
      <c r="R157" s="6511"/>
      <c r="S157" s="3487"/>
      <c r="T157" s="3487"/>
      <c r="U157" s="3487"/>
      <c r="V157" s="3497" t="s">
        <v>2073</v>
      </c>
      <c r="W157" s="3487"/>
      <c r="X157" s="3497" t="s">
        <v>37</v>
      </c>
      <c r="Y157" s="3487"/>
      <c r="Z157" s="3127"/>
      <c r="AA157" s="4879">
        <v>4504543806</v>
      </c>
      <c r="AB157" s="345"/>
      <c r="AC157" s="4899">
        <v>6900</v>
      </c>
      <c r="AD157" s="4899">
        <v>7920</v>
      </c>
      <c r="AE157" s="4899">
        <f t="shared" si="11"/>
        <v>22740</v>
      </c>
      <c r="AF157" s="31"/>
      <c r="AG157" s="142"/>
    </row>
    <row r="158" spans="1:33" ht="30" customHeight="1">
      <c r="A158" s="6301" t="s">
        <v>19214</v>
      </c>
      <c r="B158" s="6322" t="s">
        <v>19386</v>
      </c>
      <c r="C158" s="340">
        <v>45763</v>
      </c>
      <c r="D158" s="340">
        <f>WORKDAY(C158,14)</f>
        <v>45783</v>
      </c>
      <c r="E158" s="341"/>
      <c r="F158" s="374"/>
      <c r="G158" s="339">
        <v>8616</v>
      </c>
      <c r="H158" s="3303"/>
      <c r="I158" s="3397" t="s">
        <v>92</v>
      </c>
      <c r="J158" s="6300" t="s">
        <v>19387</v>
      </c>
      <c r="K158" s="3398" t="s">
        <v>19388</v>
      </c>
      <c r="L158" s="3399" t="s">
        <v>193</v>
      </c>
      <c r="M158" s="338" t="s">
        <v>19394</v>
      </c>
      <c r="N158" s="255"/>
      <c r="O158" s="258">
        <v>6</v>
      </c>
      <c r="P158" s="258">
        <v>6</v>
      </c>
      <c r="Q158" s="3413" t="s">
        <v>19389</v>
      </c>
      <c r="R158" s="6511"/>
      <c r="S158" s="3487"/>
      <c r="T158" s="3487"/>
      <c r="U158" s="3487"/>
      <c r="V158" s="3423" t="s">
        <v>2073</v>
      </c>
      <c r="W158" s="3487"/>
      <c r="X158" s="3423" t="s">
        <v>37</v>
      </c>
      <c r="Y158" s="3487"/>
      <c r="Z158" s="3127"/>
      <c r="AA158" s="4879">
        <v>4504543581</v>
      </c>
      <c r="AB158" s="345"/>
      <c r="AC158" s="4899">
        <v>0</v>
      </c>
      <c r="AD158" s="4899">
        <v>7920</v>
      </c>
      <c r="AE158" s="4899">
        <f t="shared" si="11"/>
        <v>47520</v>
      </c>
      <c r="AF158" s="31"/>
      <c r="AG158" s="142"/>
    </row>
    <row r="159" spans="1:33" ht="30" customHeight="1">
      <c r="A159" s="3911" t="s">
        <v>18977</v>
      </c>
      <c r="B159" s="2995" t="s">
        <v>19390</v>
      </c>
      <c r="C159" s="340">
        <v>45763</v>
      </c>
      <c r="D159" s="340">
        <f>WORKDAY(C159,14)</f>
        <v>45783</v>
      </c>
      <c r="E159" s="341"/>
      <c r="F159" s="374"/>
      <c r="G159" s="339">
        <v>8644</v>
      </c>
      <c r="H159" s="3352" t="s">
        <v>11774</v>
      </c>
      <c r="I159" s="3347"/>
      <c r="J159" s="324" t="s">
        <v>19391</v>
      </c>
      <c r="K159" s="3348" t="s">
        <v>16011</v>
      </c>
      <c r="L159" s="3270" t="s">
        <v>28</v>
      </c>
      <c r="M159" s="338" t="s">
        <v>19393</v>
      </c>
      <c r="N159" s="255"/>
      <c r="O159" s="258">
        <v>2</v>
      </c>
      <c r="P159" s="258">
        <v>2</v>
      </c>
      <c r="Q159" s="3413" t="s">
        <v>19392</v>
      </c>
      <c r="R159" s="6511"/>
      <c r="S159" s="3487"/>
      <c r="T159" s="3487"/>
      <c r="U159" s="3487"/>
      <c r="V159" s="3349" t="s">
        <v>2073</v>
      </c>
      <c r="W159" s="3487"/>
      <c r="X159" s="3349" t="s">
        <v>37</v>
      </c>
      <c r="Y159" s="3487"/>
      <c r="Z159" s="3127"/>
      <c r="AA159" s="4879">
        <v>4504543671</v>
      </c>
      <c r="AB159" s="345"/>
      <c r="AC159" s="4899">
        <v>0</v>
      </c>
      <c r="AD159" s="4899">
        <v>7920</v>
      </c>
      <c r="AE159" s="4899">
        <f t="shared" si="11"/>
        <v>15840</v>
      </c>
      <c r="AF159" s="31"/>
      <c r="AG159" s="142"/>
    </row>
    <row r="160" spans="1:33" ht="30" customHeight="1">
      <c r="A160" s="3911" t="s">
        <v>18703</v>
      </c>
      <c r="B160" s="2995" t="s">
        <v>19417</v>
      </c>
      <c r="C160" s="340">
        <v>45765</v>
      </c>
      <c r="D160" s="340">
        <f t="shared" ref="D160:D161" si="20">WORKDAY(C160,23)</f>
        <v>45798</v>
      </c>
      <c r="E160" s="341"/>
      <c r="F160" s="374"/>
      <c r="G160" s="339">
        <v>8615</v>
      </c>
      <c r="H160" s="3303"/>
      <c r="I160" s="3358" t="s">
        <v>92</v>
      </c>
      <c r="J160" s="324" t="s">
        <v>19418</v>
      </c>
      <c r="K160" s="3359" t="s">
        <v>19419</v>
      </c>
      <c r="L160" s="3270" t="s">
        <v>28</v>
      </c>
      <c r="M160" s="338" t="s">
        <v>19432</v>
      </c>
      <c r="N160" s="255"/>
      <c r="O160" s="258">
        <v>2</v>
      </c>
      <c r="P160" s="258">
        <v>2</v>
      </c>
      <c r="Q160" s="3360" t="s">
        <v>19420</v>
      </c>
      <c r="R160" s="6511"/>
      <c r="S160" s="3487"/>
      <c r="T160" s="3487"/>
      <c r="U160" s="3487"/>
      <c r="V160" s="3349" t="s">
        <v>2073</v>
      </c>
      <c r="W160" s="3487"/>
      <c r="X160" s="3349" t="s">
        <v>37</v>
      </c>
      <c r="Y160" s="3487"/>
      <c r="Z160" s="3127"/>
      <c r="AA160" s="4879">
        <v>4504545032</v>
      </c>
      <c r="AB160" s="345"/>
      <c r="AC160" s="4899">
        <v>10200</v>
      </c>
      <c r="AD160" s="4899">
        <v>7920</v>
      </c>
      <c r="AE160" s="4899">
        <f t="shared" si="11"/>
        <v>26040</v>
      </c>
      <c r="AF160" s="31"/>
      <c r="AG160" s="142"/>
    </row>
    <row r="161" spans="1:33" ht="30" customHeight="1">
      <c r="A161" s="4128" t="s">
        <v>18703</v>
      </c>
      <c r="B161" s="4227" t="s">
        <v>19433</v>
      </c>
      <c r="C161" s="340">
        <v>45765</v>
      </c>
      <c r="D161" s="340">
        <f t="shared" si="20"/>
        <v>45798</v>
      </c>
      <c r="E161" s="341"/>
      <c r="F161" s="374"/>
      <c r="G161" s="339">
        <v>8615</v>
      </c>
      <c r="H161" s="3396" t="s">
        <v>12569</v>
      </c>
      <c r="I161" s="3347"/>
      <c r="J161" s="4129" t="s">
        <v>19421</v>
      </c>
      <c r="K161" s="3359" t="s">
        <v>19422</v>
      </c>
      <c r="L161" s="3270" t="s">
        <v>28</v>
      </c>
      <c r="M161" s="338" t="s">
        <v>19434</v>
      </c>
      <c r="N161" s="255"/>
      <c r="O161" s="258">
        <v>2</v>
      </c>
      <c r="P161" s="258">
        <v>2</v>
      </c>
      <c r="Q161" s="3360" t="s">
        <v>19423</v>
      </c>
      <c r="R161" s="6511"/>
      <c r="S161" s="3487"/>
      <c r="T161" s="3487"/>
      <c r="U161" s="3487"/>
      <c r="V161" s="3349" t="s">
        <v>2073</v>
      </c>
      <c r="W161" s="3487"/>
      <c r="X161" s="3349" t="s">
        <v>37</v>
      </c>
      <c r="Y161" s="3487"/>
      <c r="Z161" s="3127"/>
      <c r="AA161" s="4879">
        <v>4504545153</v>
      </c>
      <c r="AB161" s="345"/>
      <c r="AC161" s="4899">
        <v>10200</v>
      </c>
      <c r="AD161" s="4899">
        <v>7920</v>
      </c>
      <c r="AE161" s="4899">
        <f t="shared" si="11"/>
        <v>26040</v>
      </c>
      <c r="AF161" s="31"/>
      <c r="AG161" s="142"/>
    </row>
    <row r="162" spans="1:33" ht="30" customHeight="1">
      <c r="A162" s="7013" t="s">
        <v>19424</v>
      </c>
      <c r="B162" s="4225" t="s">
        <v>20805</v>
      </c>
      <c r="C162" s="340">
        <v>45765</v>
      </c>
      <c r="D162" s="340">
        <f>WORKDAY(C162,14)</f>
        <v>45785</v>
      </c>
      <c r="E162" s="341"/>
      <c r="F162" s="374"/>
      <c r="G162" s="339">
        <v>8647</v>
      </c>
      <c r="H162" s="3396" t="s">
        <v>5874</v>
      </c>
      <c r="I162" s="3347"/>
      <c r="J162" s="3624" t="s">
        <v>19425</v>
      </c>
      <c r="K162" s="3359" t="s">
        <v>19426</v>
      </c>
      <c r="L162" s="3357" t="s">
        <v>128</v>
      </c>
      <c r="M162" s="338" t="s">
        <v>19435</v>
      </c>
      <c r="N162" s="255"/>
      <c r="O162" s="258">
        <v>3</v>
      </c>
      <c r="P162" s="258">
        <v>3</v>
      </c>
      <c r="Q162" s="3360" t="s">
        <v>19427</v>
      </c>
      <c r="R162" s="6511"/>
      <c r="S162" s="3487"/>
      <c r="T162" s="3487"/>
      <c r="U162" s="3487"/>
      <c r="V162" s="3554" t="s">
        <v>2073</v>
      </c>
      <c r="W162" s="3487"/>
      <c r="X162" s="3554" t="s">
        <v>7042</v>
      </c>
      <c r="Y162" s="3487"/>
      <c r="Z162" s="3127"/>
      <c r="AA162" s="4879">
        <v>4504544709</v>
      </c>
      <c r="AB162" s="345"/>
      <c r="AC162" s="4899">
        <v>0</v>
      </c>
      <c r="AD162" s="4899">
        <v>7920</v>
      </c>
      <c r="AE162" s="4899">
        <f t="shared" si="11"/>
        <v>23760</v>
      </c>
      <c r="AF162" s="3536"/>
      <c r="AG162" s="142"/>
    </row>
    <row r="163" spans="1:33" ht="30" customHeight="1">
      <c r="A163" s="3911" t="s">
        <v>19561</v>
      </c>
      <c r="B163" s="11995" t="s">
        <v>19429</v>
      </c>
      <c r="C163" s="9752">
        <v>45764</v>
      </c>
      <c r="D163" s="9752">
        <f>WORKDAY(C163,60)</f>
        <v>45848</v>
      </c>
      <c r="E163" s="9891"/>
      <c r="F163" s="9714"/>
      <c r="G163" s="9708">
        <v>8617</v>
      </c>
      <c r="H163" s="9792" t="s">
        <v>19428</v>
      </c>
      <c r="I163" s="11972"/>
      <c r="J163" s="11975" t="s">
        <v>19430</v>
      </c>
      <c r="K163" s="11976" t="s">
        <v>17686</v>
      </c>
      <c r="L163" s="3357" t="s">
        <v>193</v>
      </c>
      <c r="M163" s="9231" t="s">
        <v>19436</v>
      </c>
      <c r="N163" s="6603" t="s">
        <v>3952</v>
      </c>
      <c r="O163" s="258">
        <v>6</v>
      </c>
      <c r="P163" s="258">
        <v>6</v>
      </c>
      <c r="Q163" s="11373" t="s">
        <v>19431</v>
      </c>
      <c r="R163" s="9740"/>
      <c r="S163" s="3487"/>
      <c r="T163" s="3487"/>
      <c r="U163" s="3487"/>
      <c r="V163" s="12273" t="s">
        <v>9338</v>
      </c>
      <c r="W163" s="3487"/>
      <c r="X163" s="12273" t="s">
        <v>7042</v>
      </c>
      <c r="Y163" s="3487"/>
      <c r="Z163" s="3127"/>
      <c r="AA163" s="11681">
        <v>4504544246</v>
      </c>
      <c r="AB163" s="345"/>
      <c r="AC163" s="11719">
        <v>55800</v>
      </c>
      <c r="AD163" s="4899">
        <v>12375</v>
      </c>
      <c r="AE163" s="11719">
        <f>SUM(AD163*P163+AD164*P164+AD165*P165+AC163)</f>
        <v>247266</v>
      </c>
      <c r="AF163" s="3536"/>
      <c r="AG163" s="142"/>
    </row>
    <row r="164" spans="1:33" ht="30" customHeight="1">
      <c r="A164" s="8314" t="s">
        <v>19561</v>
      </c>
      <c r="B164" s="11996"/>
      <c r="C164" s="9784"/>
      <c r="D164" s="9784"/>
      <c r="E164" s="10595"/>
      <c r="F164" s="9795"/>
      <c r="G164" s="9709"/>
      <c r="H164" s="11971"/>
      <c r="I164" s="11973"/>
      <c r="J164" s="11841"/>
      <c r="K164" s="11977"/>
      <c r="L164" s="4019" t="s">
        <v>8516</v>
      </c>
      <c r="M164" s="9309"/>
      <c r="N164" s="4020" t="s">
        <v>3957</v>
      </c>
      <c r="O164" s="258">
        <v>1</v>
      </c>
      <c r="P164" s="258">
        <v>1</v>
      </c>
      <c r="Q164" s="11977"/>
      <c r="R164" s="9782"/>
      <c r="S164" s="3487"/>
      <c r="T164" s="3487"/>
      <c r="U164" s="3487"/>
      <c r="V164" s="11786"/>
      <c r="W164" s="3487"/>
      <c r="X164" s="11786"/>
      <c r="Y164" s="3487"/>
      <c r="Z164" s="3127"/>
      <c r="AA164" s="11682"/>
      <c r="AB164" s="345"/>
      <c r="AC164" s="11771"/>
      <c r="AD164" s="4899">
        <v>65142</v>
      </c>
      <c r="AE164" s="11771"/>
      <c r="AF164" s="3536"/>
      <c r="AG164" s="142"/>
    </row>
    <row r="165" spans="1:33" ht="30" customHeight="1">
      <c r="A165" s="6639" t="s">
        <v>19561</v>
      </c>
      <c r="B165" s="11997"/>
      <c r="C165" s="9753"/>
      <c r="D165" s="9753"/>
      <c r="E165" s="9892"/>
      <c r="F165" s="9715"/>
      <c r="G165" s="9710"/>
      <c r="H165" s="9793"/>
      <c r="I165" s="11974"/>
      <c r="J165" s="10900"/>
      <c r="K165" s="11978"/>
      <c r="L165" s="4019" t="s">
        <v>8688</v>
      </c>
      <c r="M165" s="9280"/>
      <c r="N165" s="6603" t="s">
        <v>3951</v>
      </c>
      <c r="O165" s="258">
        <v>1</v>
      </c>
      <c r="P165" s="258">
        <v>1</v>
      </c>
      <c r="Q165" s="11978"/>
      <c r="R165" s="9741"/>
      <c r="S165" s="3487"/>
      <c r="T165" s="3487"/>
      <c r="U165" s="3487"/>
      <c r="V165" s="11722"/>
      <c r="W165" s="3487"/>
      <c r="X165" s="11722"/>
      <c r="Y165" s="3487"/>
      <c r="Z165" s="3127"/>
      <c r="AA165" s="11683"/>
      <c r="AB165" s="345"/>
      <c r="AC165" s="11720"/>
      <c r="AD165" s="4899">
        <v>52074</v>
      </c>
      <c r="AE165" s="11720"/>
      <c r="AF165" s="3536"/>
      <c r="AG165" s="142"/>
    </row>
    <row r="166" spans="1:33" ht="30" customHeight="1">
      <c r="A166" s="3911" t="s">
        <v>18626</v>
      </c>
      <c r="B166" s="4104" t="s">
        <v>19443</v>
      </c>
      <c r="C166" s="340">
        <v>45765</v>
      </c>
      <c r="D166" s="340">
        <f>WORKDAY(C166,14)</f>
        <v>45785</v>
      </c>
      <c r="E166" s="341"/>
      <c r="F166" s="374"/>
      <c r="G166" s="339">
        <v>9013</v>
      </c>
      <c r="H166" s="3303"/>
      <c r="I166" s="3358" t="s">
        <v>92</v>
      </c>
      <c r="J166" s="3740" t="s">
        <v>19444</v>
      </c>
      <c r="K166" s="3359" t="s">
        <v>19445</v>
      </c>
      <c r="L166" s="3270" t="s">
        <v>28</v>
      </c>
      <c r="M166" s="338" t="s">
        <v>19451</v>
      </c>
      <c r="N166" s="255"/>
      <c r="O166" s="258">
        <v>2</v>
      </c>
      <c r="P166" s="258">
        <v>2</v>
      </c>
      <c r="Q166" s="3413" t="s">
        <v>19446</v>
      </c>
      <c r="R166" s="6511"/>
      <c r="S166" s="3487"/>
      <c r="T166" s="3487"/>
      <c r="U166" s="3487"/>
      <c r="V166" s="3731" t="s">
        <v>2073</v>
      </c>
      <c r="W166" s="3487"/>
      <c r="X166" s="3731" t="s">
        <v>37</v>
      </c>
      <c r="Y166" s="3487"/>
      <c r="Z166" s="3127"/>
      <c r="AA166" s="4879">
        <v>12669788</v>
      </c>
      <c r="AB166" s="345"/>
      <c r="AC166" s="4899">
        <v>0</v>
      </c>
      <c r="AD166" s="4899">
        <v>6798.83</v>
      </c>
      <c r="AE166" s="4899">
        <f t="shared" ref="AE166:AE229" si="21">SUM(AD166*P166+AC166)</f>
        <v>13597.66</v>
      </c>
      <c r="AF166" s="3537" t="s">
        <v>19700</v>
      </c>
      <c r="AG166" s="142"/>
    </row>
    <row r="167" spans="1:33" ht="30" customHeight="1">
      <c r="A167" s="3911" t="s">
        <v>19327</v>
      </c>
      <c r="B167" s="4099" t="s">
        <v>19447</v>
      </c>
      <c r="C167" s="340">
        <v>45765</v>
      </c>
      <c r="D167" s="340">
        <f>WORKDAY(C167,14)</f>
        <v>45785</v>
      </c>
      <c r="E167" s="341"/>
      <c r="F167" s="374"/>
      <c r="G167" s="339">
        <v>8607</v>
      </c>
      <c r="H167" s="3396" t="s">
        <v>1727</v>
      </c>
      <c r="I167" s="3347"/>
      <c r="J167" s="3486" t="s">
        <v>19448</v>
      </c>
      <c r="K167" s="3359" t="s">
        <v>19449</v>
      </c>
      <c r="L167" s="3357" t="s">
        <v>128</v>
      </c>
      <c r="M167" s="338" t="s">
        <v>19452</v>
      </c>
      <c r="N167" s="255"/>
      <c r="O167" s="258">
        <v>3</v>
      </c>
      <c r="P167" s="258">
        <v>3</v>
      </c>
      <c r="Q167" s="3413" t="s">
        <v>19450</v>
      </c>
      <c r="R167" s="6511"/>
      <c r="S167" s="3487"/>
      <c r="T167" s="3487"/>
      <c r="U167" s="3487"/>
      <c r="V167" s="3388" t="s">
        <v>2073</v>
      </c>
      <c r="W167" s="3487"/>
      <c r="X167" s="3388" t="s">
        <v>37</v>
      </c>
      <c r="Y167" s="3487"/>
      <c r="Z167" s="3127"/>
      <c r="AA167" s="4879">
        <v>12669742</v>
      </c>
      <c r="AB167" s="345"/>
      <c r="AC167" s="4899">
        <v>0</v>
      </c>
      <c r="AD167" s="4899">
        <v>7920</v>
      </c>
      <c r="AE167" s="4899">
        <f t="shared" si="21"/>
        <v>23760</v>
      </c>
      <c r="AF167" s="3537" t="s">
        <v>19700</v>
      </c>
      <c r="AG167" s="142"/>
    </row>
    <row r="168" spans="1:33" ht="30" customHeight="1">
      <c r="A168" s="7005" t="s">
        <v>18967</v>
      </c>
      <c r="B168" s="7026" t="s">
        <v>20804</v>
      </c>
      <c r="C168" s="340">
        <v>45764</v>
      </c>
      <c r="D168" s="340">
        <f>WORKDAY(C168,14)</f>
        <v>45784</v>
      </c>
      <c r="E168" s="341"/>
      <c r="F168" s="374"/>
      <c r="G168" s="339">
        <v>8604</v>
      </c>
      <c r="H168" s="3303"/>
      <c r="I168" s="3577" t="s">
        <v>92</v>
      </c>
      <c r="J168" s="7006" t="s">
        <v>19457</v>
      </c>
      <c r="K168" s="3578" t="s">
        <v>19458</v>
      </c>
      <c r="L168" s="3270" t="s">
        <v>28</v>
      </c>
      <c r="M168" s="338" t="s">
        <v>19467</v>
      </c>
      <c r="N168" s="255"/>
      <c r="O168" s="258">
        <v>2</v>
      </c>
      <c r="P168" s="258">
        <v>2</v>
      </c>
      <c r="Q168" s="3413" t="s">
        <v>19459</v>
      </c>
      <c r="R168" s="6511"/>
      <c r="S168" s="3487"/>
      <c r="T168" s="3487"/>
      <c r="U168" s="3487"/>
      <c r="V168" s="3388" t="s">
        <v>2073</v>
      </c>
      <c r="W168" s="3487"/>
      <c r="X168" s="3388" t="s">
        <v>37</v>
      </c>
      <c r="Y168" s="3487"/>
      <c r="Z168" s="3127"/>
      <c r="AA168" s="4879">
        <v>4504546038</v>
      </c>
      <c r="AB168" s="345"/>
      <c r="AC168" s="4899">
        <v>0</v>
      </c>
      <c r="AD168" s="4899">
        <v>7920</v>
      </c>
      <c r="AE168" s="4899">
        <f t="shared" si="21"/>
        <v>15840</v>
      </c>
      <c r="AF168" s="3536"/>
      <c r="AG168" s="142"/>
    </row>
    <row r="169" spans="1:33" ht="30" customHeight="1">
      <c r="A169" s="3939" t="s">
        <v>18967</v>
      </c>
      <c r="B169" s="4724" t="s">
        <v>20803</v>
      </c>
      <c r="C169" s="340">
        <v>45768</v>
      </c>
      <c r="D169" s="340">
        <f>WORKDAY(C169,14)</f>
        <v>45786</v>
      </c>
      <c r="E169" s="341"/>
      <c r="F169" s="374"/>
      <c r="G169" s="339">
        <v>8604</v>
      </c>
      <c r="H169" s="3303"/>
      <c r="I169" s="3577" t="s">
        <v>92</v>
      </c>
      <c r="J169" s="3940" t="s">
        <v>10118</v>
      </c>
      <c r="K169" s="3348" t="s">
        <v>19460</v>
      </c>
      <c r="L169" s="3576" t="s">
        <v>167</v>
      </c>
      <c r="M169" s="338" t="s">
        <v>19468</v>
      </c>
      <c r="N169" s="255"/>
      <c r="O169" s="258">
        <v>10</v>
      </c>
      <c r="P169" s="258">
        <v>10</v>
      </c>
      <c r="Q169" s="3413" t="s">
        <v>19461</v>
      </c>
      <c r="R169" s="6511"/>
      <c r="S169" s="3487"/>
      <c r="T169" s="3487"/>
      <c r="U169" s="3487"/>
      <c r="V169" s="3388" t="s">
        <v>2073</v>
      </c>
      <c r="W169" s="3487"/>
      <c r="X169" s="3388" t="s">
        <v>37</v>
      </c>
      <c r="Y169" s="3487"/>
      <c r="Z169" s="3127"/>
      <c r="AA169" s="4879" t="s">
        <v>19465</v>
      </c>
      <c r="AB169" s="345"/>
      <c r="AC169" s="4899">
        <v>0</v>
      </c>
      <c r="AD169" s="4899">
        <v>7920</v>
      </c>
      <c r="AE169" s="4899">
        <f t="shared" si="21"/>
        <v>79200</v>
      </c>
      <c r="AF169" s="3536"/>
      <c r="AG169" s="142"/>
    </row>
    <row r="170" spans="1:33" ht="30" customHeight="1">
      <c r="A170" s="4995" t="s">
        <v>19284</v>
      </c>
      <c r="B170" s="4996" t="s">
        <v>19462</v>
      </c>
      <c r="C170" s="340">
        <v>45768</v>
      </c>
      <c r="D170" s="340">
        <f>WORKDAY(C170,14)</f>
        <v>45786</v>
      </c>
      <c r="E170" s="341"/>
      <c r="F170" s="374"/>
      <c r="G170" s="339">
        <v>8599</v>
      </c>
      <c r="H170" s="4300" t="s">
        <v>1698</v>
      </c>
      <c r="I170" s="3347"/>
      <c r="J170" s="4997" t="s">
        <v>9772</v>
      </c>
      <c r="K170" s="3695" t="s">
        <v>19463</v>
      </c>
      <c r="L170" s="3395" t="s">
        <v>173</v>
      </c>
      <c r="M170" s="338" t="s">
        <v>19469</v>
      </c>
      <c r="N170" s="255"/>
      <c r="O170" s="258">
        <v>1</v>
      </c>
      <c r="P170" s="258">
        <v>1</v>
      </c>
      <c r="Q170" s="3413" t="s">
        <v>19464</v>
      </c>
      <c r="R170" s="6511"/>
      <c r="S170" s="3487"/>
      <c r="T170" s="3487"/>
      <c r="U170" s="3487"/>
      <c r="V170" s="3388" t="s">
        <v>2073</v>
      </c>
      <c r="W170" s="3487"/>
      <c r="X170" s="3388" t="s">
        <v>37</v>
      </c>
      <c r="Y170" s="3487"/>
      <c r="Z170" s="3127"/>
      <c r="AA170" s="4879">
        <v>4504546301</v>
      </c>
      <c r="AB170" s="345"/>
      <c r="AC170" s="4899">
        <v>0</v>
      </c>
      <c r="AD170" s="4899">
        <v>8400</v>
      </c>
      <c r="AE170" s="4899">
        <f t="shared" si="21"/>
        <v>8400</v>
      </c>
      <c r="AF170" s="3536"/>
      <c r="AG170" s="142"/>
    </row>
    <row r="171" spans="1:33" ht="30" customHeight="1">
      <c r="A171" s="3911" t="s">
        <v>18754</v>
      </c>
      <c r="B171" s="6816" t="s">
        <v>19470</v>
      </c>
      <c r="C171" s="340">
        <v>45769</v>
      </c>
      <c r="D171" s="340">
        <f>WORKDAY(C171,23)</f>
        <v>45800</v>
      </c>
      <c r="E171" s="422"/>
      <c r="F171" s="374"/>
      <c r="G171" s="339">
        <v>8634</v>
      </c>
      <c r="H171" s="3303" t="s">
        <v>5421</v>
      </c>
      <c r="I171" s="3347"/>
      <c r="J171" s="3512" t="s">
        <v>19471</v>
      </c>
      <c r="K171" s="3695" t="s">
        <v>19472</v>
      </c>
      <c r="L171" s="6762" t="s">
        <v>7674</v>
      </c>
      <c r="M171" s="338" t="s">
        <v>19474</v>
      </c>
      <c r="N171" s="255"/>
      <c r="O171" s="258">
        <v>4</v>
      </c>
      <c r="P171" s="258">
        <v>4</v>
      </c>
      <c r="Q171" s="3413" t="s">
        <v>19473</v>
      </c>
      <c r="R171" s="6511"/>
      <c r="S171" s="3487"/>
      <c r="T171" s="3487"/>
      <c r="U171" s="3487"/>
      <c r="V171" s="3388" t="s">
        <v>2073</v>
      </c>
      <c r="W171" s="3487"/>
      <c r="X171" s="3388" t="s">
        <v>37</v>
      </c>
      <c r="Y171" s="3487"/>
      <c r="Z171" s="3127"/>
      <c r="AA171" s="6525">
        <v>12680183</v>
      </c>
      <c r="AB171" s="345"/>
      <c r="AC171" s="4899">
        <v>6900</v>
      </c>
      <c r="AD171" s="4899">
        <v>4356</v>
      </c>
      <c r="AE171" s="4899">
        <f t="shared" si="21"/>
        <v>24324</v>
      </c>
      <c r="AF171" s="3537" t="s">
        <v>19700</v>
      </c>
      <c r="AG171" s="142"/>
    </row>
    <row r="172" spans="1:33" ht="30" customHeight="1">
      <c r="A172" s="4515" t="s">
        <v>19351</v>
      </c>
      <c r="B172" s="4691" t="s">
        <v>19475</v>
      </c>
      <c r="C172" s="340">
        <v>45768</v>
      </c>
      <c r="D172" s="340">
        <f>WORKDAY(C172,23)</f>
        <v>45799</v>
      </c>
      <c r="E172" s="341"/>
      <c r="F172" s="374"/>
      <c r="G172" s="339">
        <v>8646</v>
      </c>
      <c r="H172" s="3303" t="s">
        <v>13335</v>
      </c>
      <c r="I172" s="3347"/>
      <c r="J172" s="4239" t="s">
        <v>19476</v>
      </c>
      <c r="K172" s="3451" t="s">
        <v>19477</v>
      </c>
      <c r="L172" s="3453" t="s">
        <v>28</v>
      </c>
      <c r="M172" s="338" t="s">
        <v>19479</v>
      </c>
      <c r="N172" s="255"/>
      <c r="O172" s="258">
        <v>2</v>
      </c>
      <c r="P172" s="258">
        <v>2</v>
      </c>
      <c r="Q172" s="3413" t="s">
        <v>19478</v>
      </c>
      <c r="R172" s="6511"/>
      <c r="S172" s="3487"/>
      <c r="T172" s="3487"/>
      <c r="U172" s="3487"/>
      <c r="V172" s="3513" t="s">
        <v>2073</v>
      </c>
      <c r="W172" s="3487"/>
      <c r="X172" s="3513" t="s">
        <v>7042</v>
      </c>
      <c r="Y172" s="3487"/>
      <c r="Z172" s="3127"/>
      <c r="AA172" s="6525">
        <v>12674353</v>
      </c>
      <c r="AB172" s="345"/>
      <c r="AC172" s="4899">
        <v>72000</v>
      </c>
      <c r="AD172" s="4899">
        <v>12375</v>
      </c>
      <c r="AE172" s="4899">
        <f t="shared" si="21"/>
        <v>96750</v>
      </c>
      <c r="AF172" s="3537" t="s">
        <v>19700</v>
      </c>
      <c r="AG172" s="142"/>
    </row>
    <row r="173" spans="1:33" ht="30" customHeight="1">
      <c r="A173" s="6908" t="s">
        <v>19480</v>
      </c>
      <c r="B173" s="4222" t="s">
        <v>20802</v>
      </c>
      <c r="C173" s="340">
        <v>45768</v>
      </c>
      <c r="D173" s="340">
        <f t="shared" ref="D173:D174" si="22">WORKDAY(C173,14)</f>
        <v>45786</v>
      </c>
      <c r="E173" s="341"/>
      <c r="F173" s="374"/>
      <c r="G173" s="339">
        <v>8618</v>
      </c>
      <c r="H173" s="3303"/>
      <c r="I173" s="3511" t="s">
        <v>92</v>
      </c>
      <c r="J173" s="4097" t="s">
        <v>12941</v>
      </c>
      <c r="K173" s="3695" t="s">
        <v>19481</v>
      </c>
      <c r="L173" s="3453" t="s">
        <v>173</v>
      </c>
      <c r="M173" s="338" t="s">
        <v>19483</v>
      </c>
      <c r="N173" s="255"/>
      <c r="O173" s="258">
        <v>1</v>
      </c>
      <c r="P173" s="258">
        <v>1</v>
      </c>
      <c r="Q173" s="3512" t="s">
        <v>19482</v>
      </c>
      <c r="R173" s="6511"/>
      <c r="S173" s="3487"/>
      <c r="T173" s="3487"/>
      <c r="U173" s="3487"/>
      <c r="V173" s="3513" t="s">
        <v>2073</v>
      </c>
      <c r="W173" s="3487"/>
      <c r="X173" s="3513" t="s">
        <v>7042</v>
      </c>
      <c r="Y173" s="3487"/>
      <c r="Z173" s="3127"/>
      <c r="AA173" s="4877">
        <v>12675817</v>
      </c>
      <c r="AB173" s="345"/>
      <c r="AC173" s="4899">
        <v>0</v>
      </c>
      <c r="AD173" s="4899">
        <v>7918.05</v>
      </c>
      <c r="AE173" s="4899">
        <f t="shared" si="21"/>
        <v>7918.05</v>
      </c>
      <c r="AF173" s="3537" t="s">
        <v>19700</v>
      </c>
      <c r="AG173" s="142"/>
    </row>
    <row r="174" spans="1:33" ht="30" customHeight="1">
      <c r="A174" s="6861" t="s">
        <v>19484</v>
      </c>
      <c r="B174" s="4105" t="s">
        <v>19485</v>
      </c>
      <c r="C174" s="340">
        <v>45768</v>
      </c>
      <c r="D174" s="340">
        <f t="shared" si="22"/>
        <v>45786</v>
      </c>
      <c r="E174" s="341"/>
      <c r="F174" s="374"/>
      <c r="G174" s="339">
        <v>9013</v>
      </c>
      <c r="H174" s="6945"/>
      <c r="I174" s="3511" t="s">
        <v>92</v>
      </c>
      <c r="J174" s="3732" t="s">
        <v>9915</v>
      </c>
      <c r="K174" s="3451" t="s">
        <v>19486</v>
      </c>
      <c r="L174" s="3453" t="s">
        <v>76</v>
      </c>
      <c r="M174" s="338" t="s">
        <v>19488</v>
      </c>
      <c r="N174" s="255"/>
      <c r="O174" s="258">
        <v>4</v>
      </c>
      <c r="P174" s="258">
        <v>4</v>
      </c>
      <c r="Q174" s="3512" t="s">
        <v>19487</v>
      </c>
      <c r="R174" s="6511"/>
      <c r="S174" s="3487"/>
      <c r="T174" s="3487"/>
      <c r="U174" s="3487"/>
      <c r="V174" s="3513" t="s">
        <v>2073</v>
      </c>
      <c r="W174" s="3487"/>
      <c r="X174" s="3513" t="s">
        <v>7042</v>
      </c>
      <c r="Y174" s="3487"/>
      <c r="Z174" s="3127"/>
      <c r="AA174" s="6525">
        <v>12675969</v>
      </c>
      <c r="AB174" s="345"/>
      <c r="AC174" s="4899">
        <v>0</v>
      </c>
      <c r="AD174" s="4899">
        <v>6798.83</v>
      </c>
      <c r="AE174" s="4899">
        <f t="shared" si="21"/>
        <v>27195.32</v>
      </c>
      <c r="AF174" s="3537" t="s">
        <v>19700</v>
      </c>
      <c r="AG174" s="142"/>
    </row>
    <row r="175" spans="1:33" ht="30" customHeight="1">
      <c r="A175" s="6457" t="s">
        <v>19496</v>
      </c>
      <c r="B175" s="6454" t="s">
        <v>20801</v>
      </c>
      <c r="C175" s="340">
        <v>45771</v>
      </c>
      <c r="D175" s="340">
        <v>45811</v>
      </c>
      <c r="E175" s="422"/>
      <c r="F175" s="374"/>
      <c r="G175" s="339">
        <v>8617</v>
      </c>
      <c r="H175" s="6403" t="s">
        <v>4795</v>
      </c>
      <c r="I175" s="3347"/>
      <c r="J175" s="6458" t="s">
        <v>19497</v>
      </c>
      <c r="K175" s="3451" t="s">
        <v>19498</v>
      </c>
      <c r="L175" s="6404" t="s">
        <v>28</v>
      </c>
      <c r="M175" s="338" t="s">
        <v>19500</v>
      </c>
      <c r="N175" s="255"/>
      <c r="O175" s="258">
        <v>2</v>
      </c>
      <c r="P175" s="258">
        <v>2</v>
      </c>
      <c r="Q175" s="3413" t="s">
        <v>19499</v>
      </c>
      <c r="R175" s="6511"/>
      <c r="S175" s="3487"/>
      <c r="T175" s="3487"/>
      <c r="U175" s="3487"/>
      <c r="V175" s="3513" t="s">
        <v>2073</v>
      </c>
      <c r="W175" s="3487"/>
      <c r="X175" s="3513" t="s">
        <v>7042</v>
      </c>
      <c r="Y175" s="3487"/>
      <c r="Z175" s="3127"/>
      <c r="AA175" s="4881">
        <v>4504550298</v>
      </c>
      <c r="AB175" s="345"/>
      <c r="AC175" s="4899">
        <v>55800</v>
      </c>
      <c r="AD175" s="4899">
        <v>12375</v>
      </c>
      <c r="AE175" s="4899">
        <f t="shared" si="21"/>
        <v>80550</v>
      </c>
      <c r="AF175" s="3536" t="s">
        <v>19700</v>
      </c>
      <c r="AG175" s="31"/>
    </row>
    <row r="176" spans="1:33" ht="30" customHeight="1">
      <c r="A176" s="3911" t="s">
        <v>19214</v>
      </c>
      <c r="B176" s="4745" t="s">
        <v>19508</v>
      </c>
      <c r="C176" s="340">
        <v>45772</v>
      </c>
      <c r="D176" s="340">
        <v>45812</v>
      </c>
      <c r="E176" s="341"/>
      <c r="F176" s="374"/>
      <c r="G176" s="339">
        <v>8616</v>
      </c>
      <c r="H176" s="3450" t="s">
        <v>5197</v>
      </c>
      <c r="I176" s="3347"/>
      <c r="J176" s="3520" t="s">
        <v>12390</v>
      </c>
      <c r="K176" s="3451" t="s">
        <v>19509</v>
      </c>
      <c r="L176" s="3449" t="s">
        <v>167</v>
      </c>
      <c r="M176" s="338" t="s">
        <v>19511</v>
      </c>
      <c r="N176" s="255"/>
      <c r="O176" s="258">
        <v>10</v>
      </c>
      <c r="P176" s="258">
        <v>10</v>
      </c>
      <c r="Q176" s="3413" t="s">
        <v>19510</v>
      </c>
      <c r="R176" s="6511"/>
      <c r="S176" s="3487"/>
      <c r="T176" s="3487"/>
      <c r="U176" s="3487"/>
      <c r="V176" s="3446" t="s">
        <v>2073</v>
      </c>
      <c r="W176" s="3487"/>
      <c r="X176" s="3446" t="s">
        <v>7042</v>
      </c>
      <c r="Y176" s="3487"/>
      <c r="Z176" s="3127"/>
      <c r="AA176" s="4881">
        <v>4504550243</v>
      </c>
      <c r="AB176" s="345"/>
      <c r="AC176" s="4899">
        <v>17100</v>
      </c>
      <c r="AD176" s="4899">
        <v>7920</v>
      </c>
      <c r="AE176" s="4899">
        <f t="shared" si="21"/>
        <v>96300</v>
      </c>
      <c r="AF176" s="3536" t="s">
        <v>19700</v>
      </c>
      <c r="AG176" s="31" t="s">
        <v>19780</v>
      </c>
    </row>
    <row r="177" spans="1:33" s="6585" customFormat="1" ht="30" customHeight="1">
      <c r="A177" s="3917" t="s">
        <v>19512</v>
      </c>
      <c r="B177" s="1432" t="s">
        <v>19513</v>
      </c>
      <c r="C177" s="358">
        <v>45771</v>
      </c>
      <c r="D177" s="358">
        <v>45799</v>
      </c>
      <c r="E177" s="359"/>
      <c r="F177" s="449"/>
      <c r="G177" s="360">
        <v>8605</v>
      </c>
      <c r="H177" s="6225" t="s">
        <v>383</v>
      </c>
      <c r="I177" s="6556"/>
      <c r="J177" s="361" t="s">
        <v>19514</v>
      </c>
      <c r="K177" s="6226" t="s">
        <v>19515</v>
      </c>
      <c r="L177" s="5739" t="s">
        <v>128</v>
      </c>
      <c r="M177" s="135" t="s">
        <v>19517</v>
      </c>
      <c r="N177" s="364"/>
      <c r="O177" s="365">
        <v>3</v>
      </c>
      <c r="P177" s="365">
        <v>3</v>
      </c>
      <c r="Q177" s="6550" t="s">
        <v>19516</v>
      </c>
      <c r="R177" s="6584"/>
      <c r="S177" s="6584"/>
      <c r="T177" s="6584"/>
      <c r="U177" s="6584"/>
      <c r="V177" s="3296"/>
      <c r="W177" s="6584"/>
      <c r="X177" s="3296"/>
      <c r="Y177" s="6584"/>
      <c r="Z177" s="3297"/>
      <c r="AA177" s="5741">
        <v>4504549943</v>
      </c>
      <c r="AB177" s="518"/>
      <c r="AC177" s="4900"/>
      <c r="AD177" s="4900"/>
      <c r="AE177" s="4900"/>
      <c r="AF177" s="68"/>
      <c r="AG177" s="182"/>
    </row>
    <row r="178" spans="1:33" ht="30" customHeight="1">
      <c r="A178" s="3911" t="s">
        <v>18626</v>
      </c>
      <c r="B178" s="6492" t="s">
        <v>19518</v>
      </c>
      <c r="C178" s="340">
        <v>45772</v>
      </c>
      <c r="D178" s="340">
        <v>45799</v>
      </c>
      <c r="E178" s="341"/>
      <c r="F178" s="374"/>
      <c r="G178" s="339">
        <v>9013</v>
      </c>
      <c r="H178" s="3450"/>
      <c r="I178" s="3625" t="s">
        <v>92</v>
      </c>
      <c r="J178" s="6458" t="s">
        <v>19519</v>
      </c>
      <c r="K178" s="3451" t="s">
        <v>19520</v>
      </c>
      <c r="L178" s="3449" t="s">
        <v>179</v>
      </c>
      <c r="M178" s="338" t="s">
        <v>19522</v>
      </c>
      <c r="N178" s="255"/>
      <c r="O178" s="258">
        <v>8</v>
      </c>
      <c r="P178" s="258">
        <v>8</v>
      </c>
      <c r="Q178" s="3517" t="s">
        <v>19521</v>
      </c>
      <c r="R178" s="6511"/>
      <c r="S178" s="3487"/>
      <c r="T178" s="3487"/>
      <c r="U178" s="3487"/>
      <c r="V178" s="3723" t="s">
        <v>2073</v>
      </c>
      <c r="W178" s="3487"/>
      <c r="X178" s="3723" t="s">
        <v>37</v>
      </c>
      <c r="Y178" s="3487"/>
      <c r="Z178" s="3127"/>
      <c r="AA178" s="6525">
        <v>12691222</v>
      </c>
      <c r="AB178" s="345"/>
      <c r="AC178" s="4899">
        <v>0</v>
      </c>
      <c r="AD178" s="4899">
        <v>6798.83</v>
      </c>
      <c r="AE178" s="4899">
        <f t="shared" si="21"/>
        <v>54390.64</v>
      </c>
      <c r="AF178" s="3537" t="s">
        <v>19700</v>
      </c>
      <c r="AG178" s="142"/>
    </row>
    <row r="179" spans="1:33" ht="30" customHeight="1">
      <c r="A179" s="3911" t="s">
        <v>19560</v>
      </c>
      <c r="B179" s="4722" t="s">
        <v>19523</v>
      </c>
      <c r="C179" s="340">
        <v>45772</v>
      </c>
      <c r="D179" s="340">
        <v>45799</v>
      </c>
      <c r="E179" s="341"/>
      <c r="F179" s="374"/>
      <c r="G179" s="339">
        <v>8644</v>
      </c>
      <c r="H179" s="3303"/>
      <c r="I179" s="3625" t="s">
        <v>92</v>
      </c>
      <c r="J179" s="3624" t="s">
        <v>14983</v>
      </c>
      <c r="K179" s="3451" t="s">
        <v>19524</v>
      </c>
      <c r="L179" s="3449" t="s">
        <v>76</v>
      </c>
      <c r="M179" s="338" t="s">
        <v>19526</v>
      </c>
      <c r="N179" s="255"/>
      <c r="O179" s="258">
        <v>4</v>
      </c>
      <c r="P179" s="257">
        <v>7</v>
      </c>
      <c r="Q179" s="3413" t="s">
        <v>19525</v>
      </c>
      <c r="R179" s="6511"/>
      <c r="S179" s="3487"/>
      <c r="T179" s="3487"/>
      <c r="U179" s="3487"/>
      <c r="V179" s="3626" t="s">
        <v>2073</v>
      </c>
      <c r="W179" s="3487"/>
      <c r="X179" s="3626" t="s">
        <v>37</v>
      </c>
      <c r="Y179" s="3487"/>
      <c r="Z179" s="3127"/>
      <c r="AA179" s="6525">
        <v>12691295</v>
      </c>
      <c r="AB179" s="345"/>
      <c r="AC179" s="4899">
        <v>0</v>
      </c>
      <c r="AD179" s="4899">
        <v>7920</v>
      </c>
      <c r="AE179" s="4899">
        <f t="shared" si="21"/>
        <v>55440</v>
      </c>
      <c r="AF179" s="3537" t="s">
        <v>19700</v>
      </c>
      <c r="AG179" s="142"/>
    </row>
    <row r="180" spans="1:33" ht="30" customHeight="1">
      <c r="A180" s="4238" t="s">
        <v>18745</v>
      </c>
      <c r="B180" s="4691" t="s">
        <v>19527</v>
      </c>
      <c r="C180" s="340">
        <v>45772</v>
      </c>
      <c r="D180" s="340">
        <v>45812</v>
      </c>
      <c r="E180" s="341"/>
      <c r="F180" s="374"/>
      <c r="G180" s="339">
        <v>8600</v>
      </c>
      <c r="H180" s="3450" t="s">
        <v>11217</v>
      </c>
      <c r="I180" s="3347"/>
      <c r="J180" s="4239" t="s">
        <v>11218</v>
      </c>
      <c r="K180" s="3451" t="s">
        <v>19528</v>
      </c>
      <c r="L180" s="3449" t="s">
        <v>173</v>
      </c>
      <c r="M180" s="338" t="s">
        <v>19529</v>
      </c>
      <c r="N180" s="255"/>
      <c r="O180" s="258">
        <v>1</v>
      </c>
      <c r="P180" s="258">
        <v>1</v>
      </c>
      <c r="Q180" s="3509" t="s">
        <v>19551</v>
      </c>
      <c r="R180" s="6511"/>
      <c r="S180" s="3487"/>
      <c r="T180" s="3487"/>
      <c r="U180" s="3487"/>
      <c r="V180" s="3626" t="s">
        <v>2073</v>
      </c>
      <c r="W180" s="3487"/>
      <c r="X180" s="3626" t="s">
        <v>37</v>
      </c>
      <c r="Y180" s="3487"/>
      <c r="Z180" s="3127"/>
      <c r="AA180" s="4882">
        <v>12691651</v>
      </c>
      <c r="AB180" s="345"/>
      <c r="AC180" s="4899">
        <v>18600</v>
      </c>
      <c r="AD180" s="4899">
        <v>12375</v>
      </c>
      <c r="AE180" s="4899">
        <f t="shared" si="21"/>
        <v>30975</v>
      </c>
      <c r="AF180" s="3537" t="s">
        <v>19700</v>
      </c>
      <c r="AG180" s="142"/>
    </row>
    <row r="181" spans="1:33" ht="30" customHeight="1">
      <c r="A181" s="8089" t="s">
        <v>19480</v>
      </c>
      <c r="B181" s="8324" t="s">
        <v>20800</v>
      </c>
      <c r="C181" s="340">
        <v>45772</v>
      </c>
      <c r="D181" s="340">
        <v>45812</v>
      </c>
      <c r="E181" s="422"/>
      <c r="F181" s="374"/>
      <c r="G181" s="339">
        <v>8618</v>
      </c>
      <c r="H181" s="3303"/>
      <c r="I181" s="3625" t="s">
        <v>92</v>
      </c>
      <c r="J181" s="8090" t="s">
        <v>15382</v>
      </c>
      <c r="K181" s="8091" t="s">
        <v>19530</v>
      </c>
      <c r="L181" s="3449" t="s">
        <v>173</v>
      </c>
      <c r="M181" s="338" t="s">
        <v>19532</v>
      </c>
      <c r="N181" s="255"/>
      <c r="O181" s="258">
        <v>1</v>
      </c>
      <c r="P181" s="258">
        <v>1</v>
      </c>
      <c r="Q181" s="3509" t="s">
        <v>19531</v>
      </c>
      <c r="R181" s="6511"/>
      <c r="S181" s="3487"/>
      <c r="T181" s="3487"/>
      <c r="U181" s="3487"/>
      <c r="V181" s="5232" t="s">
        <v>28776</v>
      </c>
      <c r="W181" s="3487"/>
      <c r="X181" s="5232" t="s">
        <v>27185</v>
      </c>
      <c r="Y181" s="3487"/>
      <c r="Z181" s="3127"/>
      <c r="AA181" s="6525">
        <v>12690710</v>
      </c>
      <c r="AB181" s="345"/>
      <c r="AC181" s="4899">
        <v>6900</v>
      </c>
      <c r="AD181" s="4899">
        <v>7918.05</v>
      </c>
      <c r="AE181" s="4899">
        <f t="shared" si="21"/>
        <v>14818.05</v>
      </c>
      <c r="AF181" s="3537" t="s">
        <v>19700</v>
      </c>
      <c r="AG181" s="142"/>
    </row>
    <row r="182" spans="1:33" s="6585" customFormat="1" ht="30" customHeight="1">
      <c r="A182" s="3917" t="s">
        <v>19562</v>
      </c>
      <c r="B182" s="1432" t="s">
        <v>19542</v>
      </c>
      <c r="C182" s="358">
        <v>45771</v>
      </c>
      <c r="D182" s="358">
        <v>45800</v>
      </c>
      <c r="E182" s="359"/>
      <c r="F182" s="449"/>
      <c r="G182" s="360">
        <v>8599</v>
      </c>
      <c r="H182" s="5737" t="s">
        <v>3209</v>
      </c>
      <c r="I182" s="6556"/>
      <c r="J182" s="361" t="s">
        <v>19543</v>
      </c>
      <c r="K182" s="5738" t="s">
        <v>19544</v>
      </c>
      <c r="L182" s="5739" t="s">
        <v>173</v>
      </c>
      <c r="M182" s="135" t="s">
        <v>19546</v>
      </c>
      <c r="N182" s="364"/>
      <c r="O182" s="365">
        <v>1</v>
      </c>
      <c r="P182" s="365">
        <v>1</v>
      </c>
      <c r="Q182" s="5740" t="s">
        <v>19545</v>
      </c>
      <c r="R182" s="6584"/>
      <c r="S182" s="6584"/>
      <c r="T182" s="6584"/>
      <c r="U182" s="6584"/>
      <c r="V182" s="3296"/>
      <c r="W182" s="6584"/>
      <c r="X182" s="3296"/>
      <c r="Y182" s="6584"/>
      <c r="Z182" s="3297"/>
      <c r="AA182" s="5741">
        <v>4504550923</v>
      </c>
      <c r="AB182" s="518"/>
      <c r="AC182" s="4900"/>
      <c r="AD182" s="4900"/>
      <c r="AE182" s="4900"/>
      <c r="AF182" s="68"/>
      <c r="AG182" s="182"/>
    </row>
    <row r="183" spans="1:33" ht="30" customHeight="1">
      <c r="A183" s="3911" t="s">
        <v>18745</v>
      </c>
      <c r="B183" s="4100" t="s">
        <v>19548</v>
      </c>
      <c r="C183" s="340">
        <v>45775</v>
      </c>
      <c r="D183" s="340">
        <v>45813</v>
      </c>
      <c r="E183" s="341"/>
      <c r="F183" s="374"/>
      <c r="G183" s="339">
        <v>8600</v>
      </c>
      <c r="H183" s="3507" t="s">
        <v>6443</v>
      </c>
      <c r="I183" s="3347"/>
      <c r="J183" s="3542" t="s">
        <v>19549</v>
      </c>
      <c r="K183" s="3508" t="s">
        <v>19550</v>
      </c>
      <c r="L183" s="3449" t="s">
        <v>173</v>
      </c>
      <c r="M183" s="338" t="s">
        <v>19553</v>
      </c>
      <c r="N183" s="255"/>
      <c r="O183" s="258">
        <v>1</v>
      </c>
      <c r="P183" s="258">
        <v>1</v>
      </c>
      <c r="Q183" s="3509" t="s">
        <v>19552</v>
      </c>
      <c r="R183" s="6511"/>
      <c r="S183" s="3487"/>
      <c r="T183" s="3487"/>
      <c r="U183" s="3487"/>
      <c r="V183" s="3558" t="s">
        <v>2073</v>
      </c>
      <c r="W183" s="3487"/>
      <c r="X183" s="3558" t="s">
        <v>7042</v>
      </c>
      <c r="Y183" s="3487"/>
      <c r="Z183" s="3127"/>
      <c r="AA183" s="4881">
        <v>12696191</v>
      </c>
      <c r="AB183" s="345"/>
      <c r="AC183" s="4899">
        <v>31000</v>
      </c>
      <c r="AD183" s="4899">
        <v>12375</v>
      </c>
      <c r="AE183" s="4899">
        <f t="shared" si="21"/>
        <v>43375</v>
      </c>
      <c r="AF183" s="3537" t="s">
        <v>19700</v>
      </c>
      <c r="AG183" s="142"/>
    </row>
    <row r="184" spans="1:33" ht="30" customHeight="1">
      <c r="A184" s="3911" t="s">
        <v>19554</v>
      </c>
      <c r="B184" s="4101" t="s">
        <v>19555</v>
      </c>
      <c r="C184" s="340">
        <v>45775</v>
      </c>
      <c r="D184" s="340">
        <v>45800</v>
      </c>
      <c r="E184" s="341"/>
      <c r="F184" s="374"/>
      <c r="G184" s="339">
        <v>8601</v>
      </c>
      <c r="H184" s="3507" t="s">
        <v>7641</v>
      </c>
      <c r="I184" s="3347"/>
      <c r="J184" s="3557" t="s">
        <v>19556</v>
      </c>
      <c r="K184" s="3555" t="s">
        <v>19557</v>
      </c>
      <c r="L184" s="3556" t="s">
        <v>406</v>
      </c>
      <c r="M184" s="338" t="s">
        <v>19559</v>
      </c>
      <c r="N184" s="255"/>
      <c r="O184" s="258">
        <v>9</v>
      </c>
      <c r="P184" s="258">
        <v>9</v>
      </c>
      <c r="Q184" s="3509" t="s">
        <v>19558</v>
      </c>
      <c r="R184" s="6511"/>
      <c r="S184" s="3487"/>
      <c r="T184" s="3487"/>
      <c r="U184" s="3487"/>
      <c r="V184" s="3558" t="s">
        <v>2073</v>
      </c>
      <c r="W184" s="3487"/>
      <c r="X184" s="3558" t="s">
        <v>37</v>
      </c>
      <c r="Y184" s="3487"/>
      <c r="Z184" s="3127"/>
      <c r="AA184" s="4881">
        <v>12696067</v>
      </c>
      <c r="AB184" s="345"/>
      <c r="AC184" s="4899">
        <v>0</v>
      </c>
      <c r="AD184" s="4899">
        <v>8625</v>
      </c>
      <c r="AE184" s="4899">
        <f t="shared" si="21"/>
        <v>77625</v>
      </c>
      <c r="AF184" s="3537" t="s">
        <v>19700</v>
      </c>
      <c r="AG184" s="142"/>
    </row>
    <row r="185" spans="1:33" ht="30" customHeight="1">
      <c r="A185" s="3911" t="s">
        <v>18626</v>
      </c>
      <c r="B185" s="6509" t="s">
        <v>19575</v>
      </c>
      <c r="C185" s="340">
        <v>45775</v>
      </c>
      <c r="D185" s="340">
        <v>45803</v>
      </c>
      <c r="E185" s="341"/>
      <c r="F185" s="374"/>
      <c r="G185" s="339">
        <v>9013</v>
      </c>
      <c r="H185" s="3580" t="s">
        <v>1364</v>
      </c>
      <c r="I185" s="3347"/>
      <c r="J185" s="6515" t="s">
        <v>19576</v>
      </c>
      <c r="K185" s="3555" t="s">
        <v>19577</v>
      </c>
      <c r="L185" s="3548" t="s">
        <v>28</v>
      </c>
      <c r="M185" s="338" t="s">
        <v>19579</v>
      </c>
      <c r="N185" s="255"/>
      <c r="O185" s="258">
        <v>2</v>
      </c>
      <c r="P185" s="258">
        <v>2</v>
      </c>
      <c r="Q185" s="3413" t="s">
        <v>19578</v>
      </c>
      <c r="R185" s="6511"/>
      <c r="S185" s="3487"/>
      <c r="T185" s="3487"/>
      <c r="U185" s="3487"/>
      <c r="V185" s="3558" t="s">
        <v>2073</v>
      </c>
      <c r="W185" s="3487"/>
      <c r="X185" s="3558" t="s">
        <v>37</v>
      </c>
      <c r="Y185" s="3487"/>
      <c r="Z185" s="3127"/>
      <c r="AA185" s="6525">
        <v>12698248</v>
      </c>
      <c r="AB185" s="345"/>
      <c r="AC185" s="4899">
        <v>0</v>
      </c>
      <c r="AD185" s="4899">
        <v>6798.83</v>
      </c>
      <c r="AE185" s="4899">
        <f t="shared" si="21"/>
        <v>13597.66</v>
      </c>
      <c r="AF185" s="3537" t="s">
        <v>19700</v>
      </c>
      <c r="AG185" s="142"/>
    </row>
    <row r="186" spans="1:33" ht="30" customHeight="1">
      <c r="A186" s="4128" t="s">
        <v>19424</v>
      </c>
      <c r="B186" s="4227" t="s">
        <v>19584</v>
      </c>
      <c r="C186" s="340">
        <v>45776</v>
      </c>
      <c r="D186" s="340">
        <v>45814</v>
      </c>
      <c r="E186" s="341"/>
      <c r="F186" s="374"/>
      <c r="G186" s="339">
        <v>8647</v>
      </c>
      <c r="H186" s="3303"/>
      <c r="I186" s="3549" t="s">
        <v>25</v>
      </c>
      <c r="J186" s="4129" t="s">
        <v>19580</v>
      </c>
      <c r="K186" s="3555" t="s">
        <v>19581</v>
      </c>
      <c r="L186" s="3548" t="s">
        <v>28</v>
      </c>
      <c r="M186" s="338" t="s">
        <v>19582</v>
      </c>
      <c r="N186" s="255"/>
      <c r="O186" s="258">
        <v>2</v>
      </c>
      <c r="P186" s="258">
        <v>2</v>
      </c>
      <c r="Q186" s="3413" t="s">
        <v>5898</v>
      </c>
      <c r="R186" s="6511"/>
      <c r="S186" s="3487"/>
      <c r="T186" s="3487"/>
      <c r="U186" s="3487"/>
      <c r="V186" s="3688" t="s">
        <v>2073</v>
      </c>
      <c r="W186" s="3487"/>
      <c r="X186" s="3688" t="s">
        <v>7042</v>
      </c>
      <c r="Y186" s="3487"/>
      <c r="Z186" s="3127"/>
      <c r="AA186" s="6525">
        <v>12699961</v>
      </c>
      <c r="AB186" s="345"/>
      <c r="AC186" s="4899">
        <v>10200</v>
      </c>
      <c r="AD186" s="4899">
        <v>7920</v>
      </c>
      <c r="AE186" s="4899">
        <f t="shared" si="21"/>
        <v>26040</v>
      </c>
      <c r="AF186" s="3537" t="s">
        <v>19700</v>
      </c>
      <c r="AG186" s="142"/>
    </row>
    <row r="187" spans="1:33" ht="30" customHeight="1">
      <c r="A187" s="3911" t="s">
        <v>19583</v>
      </c>
      <c r="B187" s="4225" t="s">
        <v>20799</v>
      </c>
      <c r="C187" s="340">
        <v>45776</v>
      </c>
      <c r="D187" s="340">
        <v>45803</v>
      </c>
      <c r="E187" s="341"/>
      <c r="F187" s="374"/>
      <c r="G187" s="339">
        <v>8604</v>
      </c>
      <c r="H187" s="3303"/>
      <c r="I187" s="3549" t="s">
        <v>25</v>
      </c>
      <c r="J187" s="3886" t="s">
        <v>19585</v>
      </c>
      <c r="K187" s="3555" t="s">
        <v>19586</v>
      </c>
      <c r="L187" s="3548" t="s">
        <v>128</v>
      </c>
      <c r="M187" s="338" t="s">
        <v>19588</v>
      </c>
      <c r="N187" s="255"/>
      <c r="O187" s="258">
        <v>3</v>
      </c>
      <c r="P187" s="258">
        <v>3</v>
      </c>
      <c r="Q187" s="3413" t="s">
        <v>19587</v>
      </c>
      <c r="R187" s="6511"/>
      <c r="S187" s="3487"/>
      <c r="T187" s="3487"/>
      <c r="U187" s="3487"/>
      <c r="V187" s="3579" t="s">
        <v>2073</v>
      </c>
      <c r="W187" s="3487"/>
      <c r="X187" s="3579" t="s">
        <v>37</v>
      </c>
      <c r="Y187" s="3487"/>
      <c r="Z187" s="3127"/>
      <c r="AA187" s="4883">
        <v>12699973</v>
      </c>
      <c r="AB187" s="345"/>
      <c r="AC187" s="4899">
        <v>0</v>
      </c>
      <c r="AD187" s="4899">
        <v>7920</v>
      </c>
      <c r="AE187" s="4899">
        <f t="shared" si="21"/>
        <v>23760</v>
      </c>
      <c r="AF187" s="3537" t="s">
        <v>19700</v>
      </c>
      <c r="AG187" s="142"/>
    </row>
    <row r="188" spans="1:33" ht="30" customHeight="1">
      <c r="A188" s="4096" t="s">
        <v>19480</v>
      </c>
      <c r="B188" s="4222" t="s">
        <v>20798</v>
      </c>
      <c r="C188" s="340">
        <v>45776</v>
      </c>
      <c r="D188" s="340">
        <v>45803</v>
      </c>
      <c r="E188" s="341"/>
      <c r="F188" s="374"/>
      <c r="G188" s="339">
        <v>8618</v>
      </c>
      <c r="H188" s="3303"/>
      <c r="I188" s="3549" t="s">
        <v>92</v>
      </c>
      <c r="J188" s="4097" t="s">
        <v>12941</v>
      </c>
      <c r="K188" s="3555" t="s">
        <v>19589</v>
      </c>
      <c r="L188" s="3548" t="s">
        <v>173</v>
      </c>
      <c r="M188" s="338" t="s">
        <v>19591</v>
      </c>
      <c r="N188" s="255"/>
      <c r="O188" s="258">
        <v>1</v>
      </c>
      <c r="P188" s="258">
        <v>1</v>
      </c>
      <c r="Q188" s="3413" t="s">
        <v>19590</v>
      </c>
      <c r="R188" s="6511"/>
      <c r="S188" s="3487"/>
      <c r="T188" s="3487"/>
      <c r="U188" s="3487"/>
      <c r="V188" s="3579" t="s">
        <v>2073</v>
      </c>
      <c r="W188" s="3487"/>
      <c r="X188" s="3579" t="s">
        <v>37</v>
      </c>
      <c r="Y188" s="3487"/>
      <c r="Z188" s="3127"/>
      <c r="AA188" s="4883">
        <v>12700137</v>
      </c>
      <c r="AB188" s="345"/>
      <c r="AC188" s="4899">
        <v>0</v>
      </c>
      <c r="AD188" s="4899">
        <v>7918.05</v>
      </c>
      <c r="AE188" s="4899">
        <f t="shared" si="21"/>
        <v>7918.05</v>
      </c>
      <c r="AF188" s="3537" t="s">
        <v>19700</v>
      </c>
      <c r="AG188" s="142"/>
    </row>
    <row r="189" spans="1:33" ht="30" customHeight="1">
      <c r="A189" s="3911" t="s">
        <v>19583</v>
      </c>
      <c r="B189" s="4225" t="s">
        <v>20797</v>
      </c>
      <c r="C189" s="340">
        <v>45776</v>
      </c>
      <c r="D189" s="340">
        <v>45803</v>
      </c>
      <c r="E189" s="341"/>
      <c r="F189" s="374"/>
      <c r="G189" s="339">
        <v>8604</v>
      </c>
      <c r="H189" s="3580" t="s">
        <v>568</v>
      </c>
      <c r="I189" s="3347"/>
      <c r="J189" s="3886" t="s">
        <v>19592</v>
      </c>
      <c r="K189" s="3555" t="s">
        <v>19593</v>
      </c>
      <c r="L189" s="3548" t="s">
        <v>193</v>
      </c>
      <c r="M189" s="338" t="s">
        <v>19595</v>
      </c>
      <c r="N189" s="255"/>
      <c r="O189" s="258">
        <v>6</v>
      </c>
      <c r="P189" s="258">
        <v>6</v>
      </c>
      <c r="Q189" s="3413" t="s">
        <v>19594</v>
      </c>
      <c r="R189" s="6511"/>
      <c r="S189" s="3487"/>
      <c r="T189" s="3487"/>
      <c r="U189" s="3487"/>
      <c r="V189" s="3579" t="s">
        <v>2073</v>
      </c>
      <c r="W189" s="3487"/>
      <c r="X189" s="3579" t="s">
        <v>7042</v>
      </c>
      <c r="Y189" s="3487"/>
      <c r="Z189" s="3127"/>
      <c r="AA189" s="4883">
        <v>12700738</v>
      </c>
      <c r="AB189" s="345"/>
      <c r="AC189" s="4899">
        <v>0</v>
      </c>
      <c r="AD189" s="4899">
        <v>7920</v>
      </c>
      <c r="AE189" s="4899">
        <f t="shared" si="21"/>
        <v>47520</v>
      </c>
      <c r="AF189" s="3537" t="s">
        <v>19700</v>
      </c>
      <c r="AG189" s="142"/>
    </row>
    <row r="190" spans="1:33" ht="30" customHeight="1">
      <c r="A190" s="6703" t="s">
        <v>19596</v>
      </c>
      <c r="B190" s="4722" t="s">
        <v>19597</v>
      </c>
      <c r="C190" s="340">
        <v>45776</v>
      </c>
      <c r="D190" s="340">
        <v>45814</v>
      </c>
      <c r="E190" s="341"/>
      <c r="F190" s="374"/>
      <c r="G190" s="339">
        <v>6984</v>
      </c>
      <c r="H190" s="3303"/>
      <c r="I190" s="3549" t="s">
        <v>92</v>
      </c>
      <c r="J190" s="324" t="s">
        <v>19598</v>
      </c>
      <c r="K190" s="3550" t="s">
        <v>19599</v>
      </c>
      <c r="L190" s="3548" t="s">
        <v>76</v>
      </c>
      <c r="M190" s="338" t="s">
        <v>19601</v>
      </c>
      <c r="N190" s="255"/>
      <c r="O190" s="258">
        <v>4</v>
      </c>
      <c r="P190" s="258">
        <v>4</v>
      </c>
      <c r="Q190" s="3413" t="s">
        <v>19600</v>
      </c>
      <c r="R190" s="6511"/>
      <c r="S190" s="6586"/>
      <c r="T190" s="6586"/>
      <c r="U190" s="6586"/>
      <c r="V190" s="6704" t="s">
        <v>2073</v>
      </c>
      <c r="W190" s="6586"/>
      <c r="X190" s="6704" t="s">
        <v>7042</v>
      </c>
      <c r="Y190" s="6586"/>
      <c r="Z190" s="5991"/>
      <c r="AA190" s="6705">
        <v>12700759</v>
      </c>
      <c r="AB190" s="5992"/>
      <c r="AC190" s="4908">
        <v>10200</v>
      </c>
      <c r="AD190" s="4908">
        <v>7920</v>
      </c>
      <c r="AE190" s="4908">
        <f t="shared" si="21"/>
        <v>41880</v>
      </c>
      <c r="AF190" s="3536" t="s">
        <v>19700</v>
      </c>
      <c r="AG190" s="142"/>
    </row>
    <row r="191" spans="1:33" ht="30" customHeight="1">
      <c r="A191" s="6301" t="s">
        <v>19280</v>
      </c>
      <c r="B191" s="6322" t="s">
        <v>19602</v>
      </c>
      <c r="C191" s="340">
        <v>45776</v>
      </c>
      <c r="D191" s="340">
        <v>45807</v>
      </c>
      <c r="E191" s="341"/>
      <c r="F191" s="374"/>
      <c r="G191" s="339">
        <v>8605</v>
      </c>
      <c r="H191" s="3582" t="s">
        <v>5121</v>
      </c>
      <c r="I191" s="3347"/>
      <c r="J191" s="6300" t="s">
        <v>19603</v>
      </c>
      <c r="K191" s="3550" t="s">
        <v>19604</v>
      </c>
      <c r="L191" s="3564" t="s">
        <v>128</v>
      </c>
      <c r="M191" s="338" t="s">
        <v>19606</v>
      </c>
      <c r="N191" s="255"/>
      <c r="O191" s="258">
        <v>3</v>
      </c>
      <c r="P191" s="257">
        <v>15</v>
      </c>
      <c r="Q191" s="6549" t="s">
        <v>19605</v>
      </c>
      <c r="R191" s="6511"/>
      <c r="S191" s="3487"/>
      <c r="T191" s="3487"/>
      <c r="U191" s="3487"/>
      <c r="V191" s="3558" t="s">
        <v>2073</v>
      </c>
      <c r="W191" s="3487"/>
      <c r="X191" s="3558" t="s">
        <v>7042</v>
      </c>
      <c r="Y191" s="3487"/>
      <c r="Z191" s="3127"/>
      <c r="AA191" s="4883">
        <v>4504552902</v>
      </c>
      <c r="AB191" s="345"/>
      <c r="AC191" s="4899">
        <v>0</v>
      </c>
      <c r="AD191" s="4899">
        <v>9600</v>
      </c>
      <c r="AE191" s="4899">
        <f t="shared" si="21"/>
        <v>144000</v>
      </c>
      <c r="AF191" s="3536"/>
      <c r="AG191" s="142"/>
    </row>
    <row r="192" spans="1:33" ht="30" customHeight="1">
      <c r="A192" s="3939" t="s">
        <v>19611</v>
      </c>
      <c r="B192" s="4724" t="s">
        <v>19607</v>
      </c>
      <c r="C192" s="340">
        <v>45776</v>
      </c>
      <c r="D192" s="340">
        <v>45805</v>
      </c>
      <c r="E192" s="341"/>
      <c r="F192" s="374"/>
      <c r="G192" s="339">
        <v>8591</v>
      </c>
      <c r="H192" s="3303"/>
      <c r="I192" s="3704" t="s">
        <v>92</v>
      </c>
      <c r="J192" s="3940" t="s">
        <v>19608</v>
      </c>
      <c r="K192" s="3550" t="s">
        <v>19609</v>
      </c>
      <c r="L192" s="3564" t="s">
        <v>179</v>
      </c>
      <c r="M192" s="338" t="s">
        <v>19612</v>
      </c>
      <c r="N192" s="255"/>
      <c r="O192" s="258">
        <v>8</v>
      </c>
      <c r="P192" s="258">
        <v>8</v>
      </c>
      <c r="Q192" s="3413" t="s">
        <v>19610</v>
      </c>
      <c r="R192" s="6511"/>
      <c r="S192" s="3487"/>
      <c r="T192" s="3487"/>
      <c r="U192" s="3487"/>
      <c r="V192" s="3558" t="s">
        <v>2073</v>
      </c>
      <c r="W192" s="3487"/>
      <c r="X192" s="3558" t="s">
        <v>7042</v>
      </c>
      <c r="Y192" s="3487"/>
      <c r="Z192" s="3127"/>
      <c r="AA192" s="4884">
        <v>4504554701</v>
      </c>
      <c r="AB192" s="345"/>
      <c r="AC192" s="4899">
        <v>0</v>
      </c>
      <c r="AD192" s="4899">
        <v>15000</v>
      </c>
      <c r="AE192" s="4899">
        <f t="shared" si="21"/>
        <v>120000</v>
      </c>
      <c r="AF192" s="3536"/>
      <c r="AG192" s="142"/>
    </row>
    <row r="193" spans="1:54" ht="30" customHeight="1">
      <c r="A193" s="4046" t="s">
        <v>19611</v>
      </c>
      <c r="B193" s="4749" t="s">
        <v>19613</v>
      </c>
      <c r="C193" s="340">
        <v>45782</v>
      </c>
      <c r="D193" s="340">
        <v>45805</v>
      </c>
      <c r="E193" s="341"/>
      <c r="F193" s="374"/>
      <c r="G193" s="339">
        <v>8591</v>
      </c>
      <c r="H193" s="3582" t="s">
        <v>672</v>
      </c>
      <c r="I193" s="3347"/>
      <c r="J193" s="4047" t="s">
        <v>19614</v>
      </c>
      <c r="K193" s="3550" t="s">
        <v>19615</v>
      </c>
      <c r="L193" s="3528" t="s">
        <v>8538</v>
      </c>
      <c r="M193" s="338" t="s">
        <v>19617</v>
      </c>
      <c r="N193" s="255"/>
      <c r="O193" s="258">
        <v>1</v>
      </c>
      <c r="P193" s="258">
        <v>1</v>
      </c>
      <c r="Q193" s="3413" t="s">
        <v>19616</v>
      </c>
      <c r="R193" s="6511"/>
      <c r="S193" s="3487"/>
      <c r="T193" s="3487"/>
      <c r="U193" s="3487"/>
      <c r="V193" s="3558" t="s">
        <v>2073</v>
      </c>
      <c r="W193" s="3487"/>
      <c r="X193" s="3558" t="s">
        <v>7042</v>
      </c>
      <c r="Y193" s="3487"/>
      <c r="Z193" s="3127"/>
      <c r="AA193" s="4883">
        <v>4504555582</v>
      </c>
      <c r="AB193" s="345"/>
      <c r="AC193" s="4899">
        <v>0</v>
      </c>
      <c r="AD193" s="4899">
        <v>8400</v>
      </c>
      <c r="AE193" s="4899">
        <f t="shared" si="21"/>
        <v>8400</v>
      </c>
      <c r="AF193" s="3536"/>
      <c r="AG193" s="142"/>
    </row>
    <row r="194" spans="1:54" ht="30" customHeight="1">
      <c r="A194" s="3911" t="s">
        <v>19611</v>
      </c>
      <c r="B194" s="4735" t="s">
        <v>19618</v>
      </c>
      <c r="C194" s="340">
        <v>45776</v>
      </c>
      <c r="D194" s="340">
        <v>45805</v>
      </c>
      <c r="E194" s="341"/>
      <c r="F194" s="374"/>
      <c r="G194" s="339">
        <v>8591</v>
      </c>
      <c r="H194" s="3582" t="s">
        <v>15238</v>
      </c>
      <c r="I194" s="3347"/>
      <c r="J194" s="3654" t="s">
        <v>19619</v>
      </c>
      <c r="K194" s="3550" t="s">
        <v>19620</v>
      </c>
      <c r="L194" s="3564" t="s">
        <v>76</v>
      </c>
      <c r="M194" s="338" t="s">
        <v>19622</v>
      </c>
      <c r="N194" s="255"/>
      <c r="O194" s="258">
        <v>4</v>
      </c>
      <c r="P194" s="258">
        <v>4</v>
      </c>
      <c r="Q194" s="6549" t="s">
        <v>19621</v>
      </c>
      <c r="R194" s="6511"/>
      <c r="S194" s="3487"/>
      <c r="T194" s="3487"/>
      <c r="U194" s="3487"/>
      <c r="V194" s="3647" t="s">
        <v>2073</v>
      </c>
      <c r="W194" s="3487"/>
      <c r="X194" s="3647" t="s">
        <v>37</v>
      </c>
      <c r="Y194" s="3487"/>
      <c r="Z194" s="3500"/>
      <c r="AA194" s="4883">
        <v>4504554702</v>
      </c>
      <c r="AB194" s="3501"/>
      <c r="AC194" s="4899">
        <v>0</v>
      </c>
      <c r="AD194" s="4899">
        <v>15000</v>
      </c>
      <c r="AE194" s="4899">
        <f t="shared" si="21"/>
        <v>60000</v>
      </c>
      <c r="AF194" s="3536"/>
      <c r="AG194" s="142"/>
    </row>
    <row r="195" spans="1:54" ht="30" customHeight="1">
      <c r="A195" s="3918" t="s">
        <v>19611</v>
      </c>
      <c r="B195" s="4750" t="s">
        <v>19623</v>
      </c>
      <c r="C195" s="4271">
        <v>45776</v>
      </c>
      <c r="D195" s="4271">
        <v>45805</v>
      </c>
      <c r="E195" s="6512"/>
      <c r="F195" s="4272"/>
      <c r="G195" s="4008">
        <v>8591</v>
      </c>
      <c r="H195" s="6944"/>
      <c r="I195" s="3594" t="s">
        <v>92</v>
      </c>
      <c r="J195" s="3752" t="s">
        <v>19624</v>
      </c>
      <c r="K195" s="3596" t="s">
        <v>19625</v>
      </c>
      <c r="L195" s="3593" t="s">
        <v>201</v>
      </c>
      <c r="M195" s="3705" t="s">
        <v>19627</v>
      </c>
      <c r="N195" s="4273"/>
      <c r="O195" s="261">
        <v>13</v>
      </c>
      <c r="P195" s="261">
        <v>13</v>
      </c>
      <c r="Q195" s="3595" t="s">
        <v>19626</v>
      </c>
      <c r="R195" s="6508"/>
      <c r="S195" s="6510"/>
      <c r="T195" s="6510"/>
      <c r="U195" s="6510"/>
      <c r="V195" s="3597" t="s">
        <v>2073</v>
      </c>
      <c r="W195" s="6510"/>
      <c r="X195" s="3597" t="s">
        <v>37</v>
      </c>
      <c r="Y195" s="6510"/>
      <c r="Z195" s="3502"/>
      <c r="AA195" s="4885">
        <v>4504554963</v>
      </c>
      <c r="AB195" s="3503"/>
      <c r="AC195" s="6532">
        <v>0</v>
      </c>
      <c r="AD195" s="6532">
        <v>15000</v>
      </c>
      <c r="AE195" s="6532">
        <f t="shared" si="21"/>
        <v>195000</v>
      </c>
      <c r="AF195" s="4486"/>
      <c r="AG195" s="334"/>
    </row>
    <row r="196" spans="1:54" s="142" customFormat="1" ht="30" customHeight="1">
      <c r="A196" s="3911" t="s">
        <v>19554</v>
      </c>
      <c r="B196" s="11970" t="s">
        <v>19628</v>
      </c>
      <c r="C196" s="9767">
        <v>45777</v>
      </c>
      <c r="D196" s="9767">
        <v>45873</v>
      </c>
      <c r="E196" s="11048"/>
      <c r="F196" s="10034"/>
      <c r="G196" s="11012">
        <v>8601</v>
      </c>
      <c r="H196" s="12030" t="s">
        <v>11774</v>
      </c>
      <c r="I196" s="12031"/>
      <c r="J196" s="10074" t="s">
        <v>17675</v>
      </c>
      <c r="K196" s="12136" t="s">
        <v>19629</v>
      </c>
      <c r="L196" s="4019" t="s">
        <v>13689</v>
      </c>
      <c r="M196" s="9231" t="s">
        <v>19631</v>
      </c>
      <c r="N196" s="4020" t="s">
        <v>3953</v>
      </c>
      <c r="O196" s="258">
        <v>1</v>
      </c>
      <c r="P196" s="258">
        <v>1</v>
      </c>
      <c r="Q196" s="12033" t="s">
        <v>17430</v>
      </c>
      <c r="R196" s="6511"/>
      <c r="S196" s="3487"/>
      <c r="T196" s="3487"/>
      <c r="U196" s="3487"/>
      <c r="V196" s="9828" t="s">
        <v>2073</v>
      </c>
      <c r="W196" s="3487"/>
      <c r="X196" s="9828" t="s">
        <v>37</v>
      </c>
      <c r="Y196" s="3487"/>
      <c r="Z196" s="3127"/>
      <c r="AA196" s="11702" t="s">
        <v>19630</v>
      </c>
      <c r="AB196" s="345"/>
      <c r="AC196" s="11719">
        <v>12400</v>
      </c>
      <c r="AD196" s="6532">
        <v>117645</v>
      </c>
      <c r="AE196" s="11719">
        <f>SUM(AD196*P196+AC196+AD197)</f>
        <v>166339</v>
      </c>
      <c r="AF196" s="11453" t="s">
        <v>19700</v>
      </c>
    </row>
    <row r="197" spans="1:54" s="142" customFormat="1" ht="30" customHeight="1">
      <c r="A197" s="4072" t="s">
        <v>19554</v>
      </c>
      <c r="B197" s="11887"/>
      <c r="C197" s="9767"/>
      <c r="D197" s="9767"/>
      <c r="E197" s="11048"/>
      <c r="F197" s="10034"/>
      <c r="G197" s="11012"/>
      <c r="H197" s="12030"/>
      <c r="I197" s="12031"/>
      <c r="J197" s="10900"/>
      <c r="K197" s="12136"/>
      <c r="L197" s="3564" t="s">
        <v>8688</v>
      </c>
      <c r="M197" s="9280"/>
      <c r="N197" s="42" t="s">
        <v>3951</v>
      </c>
      <c r="O197" s="258">
        <v>1</v>
      </c>
      <c r="P197" s="258">
        <v>1</v>
      </c>
      <c r="Q197" s="12137"/>
      <c r="R197" s="3985"/>
      <c r="V197" s="11722"/>
      <c r="X197" s="11722"/>
      <c r="AA197" s="11702"/>
      <c r="AC197" s="11720"/>
      <c r="AD197" s="6532">
        <v>36294</v>
      </c>
      <c r="AE197" s="11720"/>
      <c r="AF197" s="11454"/>
    </row>
    <row r="198" spans="1:54" s="142" customFormat="1" ht="30" customHeight="1">
      <c r="A198" s="4640" t="s">
        <v>19561</v>
      </c>
      <c r="B198" s="5105" t="s">
        <v>24166</v>
      </c>
      <c r="C198" s="585">
        <v>45782</v>
      </c>
      <c r="D198" s="46">
        <v>45805</v>
      </c>
      <c r="E198" s="46"/>
      <c r="F198" s="42"/>
      <c r="G198" s="42">
        <v>8617</v>
      </c>
      <c r="H198" s="6957" t="s">
        <v>19633</v>
      </c>
      <c r="I198" s="3985"/>
      <c r="J198" s="4642" t="s">
        <v>19634</v>
      </c>
      <c r="K198" s="3596" t="s">
        <v>19635</v>
      </c>
      <c r="L198" s="3638" t="s">
        <v>193</v>
      </c>
      <c r="M198" s="582" t="s">
        <v>19638</v>
      </c>
      <c r="N198" s="42"/>
      <c r="O198" s="258">
        <v>6</v>
      </c>
      <c r="P198" s="258">
        <v>6</v>
      </c>
      <c r="Q198" s="3564" t="s">
        <v>19636</v>
      </c>
      <c r="R198" s="3985"/>
      <c r="V198" s="31" t="s">
        <v>2073</v>
      </c>
      <c r="W198" s="31"/>
      <c r="X198" s="31" t="s">
        <v>37</v>
      </c>
      <c r="AA198" s="4877" t="s">
        <v>19637</v>
      </c>
      <c r="AC198" s="4899">
        <v>0</v>
      </c>
      <c r="AD198" s="6532">
        <v>12375</v>
      </c>
      <c r="AE198" s="6532">
        <f t="shared" si="21"/>
        <v>74250</v>
      </c>
      <c r="AF198" s="3537" t="s">
        <v>19700</v>
      </c>
    </row>
    <row r="199" spans="1:54" s="142" customFormat="1" ht="30" customHeight="1">
      <c r="A199" s="4094" t="s">
        <v>18626</v>
      </c>
      <c r="B199" s="4102" t="s">
        <v>19639</v>
      </c>
      <c r="C199" s="46">
        <v>45777</v>
      </c>
      <c r="D199" s="46">
        <v>45818</v>
      </c>
      <c r="E199" s="46"/>
      <c r="F199" s="42"/>
      <c r="G199" s="42">
        <v>9013</v>
      </c>
      <c r="H199" s="6957" t="s">
        <v>19640</v>
      </c>
      <c r="I199" s="3985"/>
      <c r="J199" s="4096" t="s">
        <v>19641</v>
      </c>
      <c r="K199" s="6548" t="s">
        <v>19642</v>
      </c>
      <c r="L199" s="3638" t="s">
        <v>28</v>
      </c>
      <c r="M199" s="582" t="s">
        <v>19644</v>
      </c>
      <c r="N199" s="42"/>
      <c r="O199" s="258">
        <v>2</v>
      </c>
      <c r="P199" s="258">
        <v>2</v>
      </c>
      <c r="Q199" s="3564" t="s">
        <v>19643</v>
      </c>
      <c r="R199" s="3985"/>
      <c r="V199" s="31" t="s">
        <v>2073</v>
      </c>
      <c r="X199" s="31" t="s">
        <v>37</v>
      </c>
      <c r="AA199" s="6525">
        <v>12704278</v>
      </c>
      <c r="AC199" s="4899">
        <v>6900</v>
      </c>
      <c r="AD199" s="6532">
        <v>6798.83</v>
      </c>
      <c r="AE199" s="6532">
        <f t="shared" si="21"/>
        <v>20497.66</v>
      </c>
      <c r="AF199" s="3537" t="s">
        <v>19700</v>
      </c>
    </row>
    <row r="200" spans="1:54" s="142" customFormat="1" ht="30" customHeight="1">
      <c r="A200" s="7038" t="s">
        <v>19645</v>
      </c>
      <c r="B200" s="36" t="s">
        <v>19646</v>
      </c>
      <c r="C200" s="66">
        <v>45777</v>
      </c>
      <c r="D200" s="66">
        <v>45805</v>
      </c>
      <c r="E200" s="66"/>
      <c r="F200" s="68"/>
      <c r="G200" s="68">
        <v>8606</v>
      </c>
      <c r="H200" s="4469"/>
      <c r="I200" s="4470" t="s">
        <v>92</v>
      </c>
      <c r="J200" s="4471" t="s">
        <v>9894</v>
      </c>
      <c r="K200" s="4472" t="s">
        <v>19680</v>
      </c>
      <c r="L200" s="4470" t="s">
        <v>173</v>
      </c>
      <c r="M200" s="69" t="s">
        <v>19648</v>
      </c>
      <c r="N200" s="68"/>
      <c r="O200" s="365">
        <v>1</v>
      </c>
      <c r="P200" s="365">
        <v>1</v>
      </c>
      <c r="Q200" s="4473" t="s">
        <v>19647</v>
      </c>
      <c r="R200" s="182"/>
      <c r="V200" s="31" t="s">
        <v>22950</v>
      </c>
      <c r="AA200" s="6525">
        <v>12704571</v>
      </c>
      <c r="AC200" s="4899">
        <v>0</v>
      </c>
      <c r="AD200" s="6532">
        <v>7920</v>
      </c>
      <c r="AE200" s="6532">
        <f t="shared" si="21"/>
        <v>7920</v>
      </c>
      <c r="AF200" s="3537" t="s">
        <v>19700</v>
      </c>
    </row>
    <row r="201" spans="1:54" s="142" customFormat="1" ht="30" customHeight="1">
      <c r="A201" s="3919" t="s">
        <v>18703</v>
      </c>
      <c r="B201" s="4102" t="s">
        <v>19649</v>
      </c>
      <c r="C201" s="46">
        <v>45777</v>
      </c>
      <c r="D201" s="46">
        <v>45818</v>
      </c>
      <c r="E201" s="46"/>
      <c r="F201" s="42"/>
      <c r="G201" s="42">
        <v>8615</v>
      </c>
      <c r="H201" s="6957"/>
      <c r="I201" s="3638" t="s">
        <v>92</v>
      </c>
      <c r="J201" s="3739" t="s">
        <v>19650</v>
      </c>
      <c r="K201" s="6548" t="s">
        <v>19651</v>
      </c>
      <c r="L201" s="3638" t="s">
        <v>3368</v>
      </c>
      <c r="M201" s="582" t="s">
        <v>19653</v>
      </c>
      <c r="N201" s="42"/>
      <c r="O201" s="258">
        <v>27</v>
      </c>
      <c r="P201" s="258">
        <v>27</v>
      </c>
      <c r="Q201" s="3564" t="s">
        <v>19652</v>
      </c>
      <c r="R201" s="3985"/>
      <c r="V201" s="31" t="s">
        <v>2073</v>
      </c>
      <c r="W201" s="31"/>
      <c r="X201" s="31" t="s">
        <v>37</v>
      </c>
      <c r="AA201" s="6525">
        <v>12704324</v>
      </c>
      <c r="AC201" s="4899">
        <v>10200</v>
      </c>
      <c r="AD201" s="6532">
        <v>7920</v>
      </c>
      <c r="AE201" s="6532">
        <f t="shared" si="21"/>
        <v>224040</v>
      </c>
      <c r="AF201" s="3537" t="s">
        <v>19700</v>
      </c>
    </row>
    <row r="202" spans="1:54" s="142" customFormat="1" ht="30" customHeight="1">
      <c r="A202" s="6383" t="s">
        <v>18967</v>
      </c>
      <c r="B202" s="6388" t="s">
        <v>19661</v>
      </c>
      <c r="C202" s="46">
        <v>45777</v>
      </c>
      <c r="D202" s="46">
        <v>45805</v>
      </c>
      <c r="E202" s="46"/>
      <c r="F202" s="5013"/>
      <c r="G202" s="42">
        <v>8604</v>
      </c>
      <c r="H202" s="6957"/>
      <c r="I202" s="3638" t="s">
        <v>92</v>
      </c>
      <c r="J202" s="6389" t="s">
        <v>19662</v>
      </c>
      <c r="K202" s="6548" t="s">
        <v>19663</v>
      </c>
      <c r="L202" s="3638" t="s">
        <v>179</v>
      </c>
      <c r="M202" s="582" t="s">
        <v>19665</v>
      </c>
      <c r="N202" s="42"/>
      <c r="O202" s="258">
        <v>8</v>
      </c>
      <c r="P202" s="258">
        <v>8</v>
      </c>
      <c r="Q202" s="3564" t="s">
        <v>19664</v>
      </c>
      <c r="R202" s="3985"/>
      <c r="V202" s="31" t="s">
        <v>2073</v>
      </c>
      <c r="X202" s="31" t="s">
        <v>37</v>
      </c>
      <c r="AA202" s="6525">
        <v>12703114</v>
      </c>
      <c r="AC202" s="4899">
        <v>0</v>
      </c>
      <c r="AD202" s="6532">
        <v>7920</v>
      </c>
      <c r="AE202" s="6532">
        <f t="shared" si="21"/>
        <v>63360</v>
      </c>
      <c r="AF202" s="3537" t="s">
        <v>19700</v>
      </c>
    </row>
    <row r="203" spans="1:54" s="142" customFormat="1" ht="30" customHeight="1">
      <c r="A203" s="4400" t="s">
        <v>19666</v>
      </c>
      <c r="B203" s="4102" t="s">
        <v>19632</v>
      </c>
      <c r="C203" s="46">
        <v>45782</v>
      </c>
      <c r="D203" s="46">
        <v>45845</v>
      </c>
      <c r="E203" s="46"/>
      <c r="F203" s="42"/>
      <c r="G203" s="42">
        <v>8601</v>
      </c>
      <c r="H203" s="6957" t="s">
        <v>7641</v>
      </c>
      <c r="I203" s="3985"/>
      <c r="J203" s="4398" t="s">
        <v>9214</v>
      </c>
      <c r="K203" s="6548" t="s">
        <v>19667</v>
      </c>
      <c r="L203" s="3951" t="s">
        <v>19668</v>
      </c>
      <c r="M203" s="582" t="s">
        <v>19671</v>
      </c>
      <c r="N203" s="3698" t="s">
        <v>6604</v>
      </c>
      <c r="O203" s="258">
        <v>71</v>
      </c>
      <c r="P203" s="258">
        <v>71</v>
      </c>
      <c r="Q203" s="3952" t="s">
        <v>19669</v>
      </c>
      <c r="R203" s="3985"/>
      <c r="V203" s="3950" t="s">
        <v>2073</v>
      </c>
      <c r="W203" s="31"/>
      <c r="X203" s="3950" t="s">
        <v>37</v>
      </c>
      <c r="AA203" s="6525" t="s">
        <v>19670</v>
      </c>
      <c r="AC203" s="4901">
        <v>0</v>
      </c>
      <c r="AD203" s="6532">
        <v>8625</v>
      </c>
      <c r="AE203" s="6532">
        <f t="shared" si="21"/>
        <v>612375</v>
      </c>
      <c r="AF203" s="3537" t="s">
        <v>19700</v>
      </c>
    </row>
    <row r="204" spans="1:54" ht="30" customHeight="1">
      <c r="A204" s="4400" t="s">
        <v>18779</v>
      </c>
      <c r="B204" s="4102" t="s">
        <v>19672</v>
      </c>
      <c r="C204" s="46">
        <v>45777</v>
      </c>
      <c r="D204" s="46">
        <v>45845</v>
      </c>
      <c r="E204" s="46"/>
      <c r="F204" s="42"/>
      <c r="G204" s="42">
        <v>8593</v>
      </c>
      <c r="H204" s="6957" t="s">
        <v>19673</v>
      </c>
      <c r="I204" s="3638" t="s">
        <v>25</v>
      </c>
      <c r="J204" s="4398" t="s">
        <v>19674</v>
      </c>
      <c r="K204" s="6548" t="s">
        <v>19675</v>
      </c>
      <c r="L204" s="3697" t="s">
        <v>19676</v>
      </c>
      <c r="M204" s="582" t="s">
        <v>19678</v>
      </c>
      <c r="N204" s="3698" t="s">
        <v>19677</v>
      </c>
      <c r="O204" s="258">
        <v>8</v>
      </c>
      <c r="P204" s="258">
        <v>8</v>
      </c>
      <c r="Q204" s="3699" t="s">
        <v>19679</v>
      </c>
      <c r="R204" s="3985"/>
      <c r="S204" s="142"/>
      <c r="T204" s="142"/>
      <c r="U204" s="142"/>
      <c r="V204" s="31" t="s">
        <v>2073</v>
      </c>
      <c r="W204" s="31"/>
      <c r="X204" s="31" t="s">
        <v>37</v>
      </c>
      <c r="Y204" s="142"/>
      <c r="Z204" s="142"/>
      <c r="AA204" s="6525">
        <v>12704859</v>
      </c>
      <c r="AB204" s="142"/>
      <c r="AC204" s="4901">
        <v>3300</v>
      </c>
      <c r="AD204" s="6532">
        <v>19800</v>
      </c>
      <c r="AE204" s="6532">
        <f t="shared" si="21"/>
        <v>161700</v>
      </c>
      <c r="AF204" s="3537" t="s">
        <v>19700</v>
      </c>
      <c r="AG204" s="142"/>
      <c r="AH204" s="142"/>
      <c r="AI204" s="142"/>
      <c r="AJ204" s="142"/>
      <c r="AK204" s="142"/>
      <c r="AL204" s="142"/>
      <c r="AM204" s="142"/>
      <c r="AN204" s="142"/>
      <c r="AO204" s="142"/>
      <c r="AP204" s="142"/>
      <c r="AQ204" s="142"/>
      <c r="AR204" s="142"/>
      <c r="AS204" s="142"/>
      <c r="AT204" s="142"/>
      <c r="AU204" s="142"/>
      <c r="AV204" s="142"/>
      <c r="AW204" s="142"/>
      <c r="AX204" s="142"/>
      <c r="AY204" s="142"/>
      <c r="AZ204" s="142"/>
      <c r="BA204" s="142"/>
      <c r="BB204" s="142"/>
    </row>
    <row r="205" spans="1:54" ht="30" customHeight="1">
      <c r="A205" s="3919" t="s">
        <v>19554</v>
      </c>
      <c r="B205" s="9087" t="s">
        <v>19681</v>
      </c>
      <c r="C205" s="9481">
        <v>45783</v>
      </c>
      <c r="D205" s="9481">
        <v>45874</v>
      </c>
      <c r="E205" s="9481"/>
      <c r="F205" s="9218"/>
      <c r="G205" s="9218">
        <v>8601</v>
      </c>
      <c r="H205" s="12006" t="s">
        <v>19682</v>
      </c>
      <c r="I205" s="11819"/>
      <c r="J205" s="11155" t="s">
        <v>19683</v>
      </c>
      <c r="K205" s="11966" t="s">
        <v>19684</v>
      </c>
      <c r="L205" s="4151" t="s">
        <v>9167</v>
      </c>
      <c r="M205" s="9231" t="s">
        <v>19686</v>
      </c>
      <c r="N205" s="42" t="s">
        <v>3955</v>
      </c>
      <c r="O205" s="258">
        <v>1</v>
      </c>
      <c r="P205" s="258">
        <v>1</v>
      </c>
      <c r="Q205" s="11968" t="s">
        <v>19776</v>
      </c>
      <c r="R205" s="3985"/>
      <c r="S205" s="142"/>
      <c r="T205" s="142"/>
      <c r="U205" s="142"/>
      <c r="V205" s="11951" t="s">
        <v>2073</v>
      </c>
      <c r="W205" s="31"/>
      <c r="X205" s="11951" t="s">
        <v>37</v>
      </c>
      <c r="Y205" s="142"/>
      <c r="Z205" s="142"/>
      <c r="AA205" s="9224" t="s">
        <v>19685</v>
      </c>
      <c r="AB205" s="142"/>
      <c r="AC205" s="11719">
        <v>0</v>
      </c>
      <c r="AD205" s="6532">
        <v>89700</v>
      </c>
      <c r="AE205" s="11719">
        <f>SUM(AD205*P205+AC205+AD206)</f>
        <v>125994</v>
      </c>
      <c r="AF205" s="11453" t="s">
        <v>19700</v>
      </c>
      <c r="AG205" s="142"/>
      <c r="AH205" s="142"/>
      <c r="AI205" s="142"/>
      <c r="AJ205" s="142"/>
      <c r="AK205" s="142"/>
      <c r="AL205" s="142"/>
      <c r="AM205" s="142"/>
      <c r="AN205" s="142"/>
      <c r="AO205" s="142"/>
      <c r="AP205" s="142"/>
      <c r="AQ205" s="142"/>
      <c r="AR205" s="142"/>
      <c r="AS205" s="142"/>
      <c r="AT205" s="142"/>
      <c r="AU205" s="142"/>
      <c r="AV205" s="142"/>
      <c r="AW205" s="142"/>
      <c r="AX205" s="142"/>
      <c r="AY205" s="142"/>
      <c r="AZ205" s="142"/>
      <c r="BA205" s="142"/>
      <c r="BB205" s="142"/>
    </row>
    <row r="206" spans="1:54" ht="30" customHeight="1">
      <c r="A206" s="4168" t="s">
        <v>19554</v>
      </c>
      <c r="B206" s="9030"/>
      <c r="C206" s="9483"/>
      <c r="D206" s="9483"/>
      <c r="E206" s="9483"/>
      <c r="F206" s="9220"/>
      <c r="G206" s="9220"/>
      <c r="H206" s="12007"/>
      <c r="I206" s="9399"/>
      <c r="J206" s="10900"/>
      <c r="K206" s="11967"/>
      <c r="L206" s="4152" t="s">
        <v>8688</v>
      </c>
      <c r="M206" s="9280"/>
      <c r="N206" s="42" t="s">
        <v>3951</v>
      </c>
      <c r="O206" s="258">
        <v>1</v>
      </c>
      <c r="P206" s="258">
        <v>1</v>
      </c>
      <c r="Q206" s="11969"/>
      <c r="R206" s="3985"/>
      <c r="S206" s="142"/>
      <c r="T206" s="142"/>
      <c r="U206" s="142"/>
      <c r="V206" s="9071"/>
      <c r="W206" s="31"/>
      <c r="X206" s="9071"/>
      <c r="Y206" s="142"/>
      <c r="Z206" s="142"/>
      <c r="AA206" s="11747"/>
      <c r="AB206" s="142"/>
      <c r="AC206" s="11720"/>
      <c r="AD206" s="6532">
        <v>36294</v>
      </c>
      <c r="AE206" s="11720"/>
      <c r="AF206" s="11454"/>
      <c r="AG206" s="142"/>
      <c r="AH206" s="142"/>
      <c r="AI206" s="142"/>
      <c r="AJ206" s="142"/>
      <c r="AK206" s="142"/>
      <c r="AL206" s="142"/>
      <c r="AM206" s="142"/>
      <c r="AN206" s="142"/>
      <c r="AO206" s="142"/>
      <c r="AP206" s="142"/>
      <c r="AQ206" s="142"/>
      <c r="AR206" s="142"/>
      <c r="AS206" s="142"/>
      <c r="AT206" s="142"/>
      <c r="AU206" s="142"/>
      <c r="AV206" s="142"/>
      <c r="AW206" s="142"/>
      <c r="AX206" s="142"/>
      <c r="AY206" s="142"/>
      <c r="AZ206" s="142"/>
      <c r="BA206" s="142"/>
      <c r="BB206" s="142"/>
    </row>
    <row r="207" spans="1:54" ht="30" customHeight="1">
      <c r="A207" s="6245" t="s">
        <v>18754</v>
      </c>
      <c r="B207" s="4102" t="s">
        <v>19687</v>
      </c>
      <c r="C207" s="46">
        <v>45783</v>
      </c>
      <c r="D207" s="46">
        <v>45819</v>
      </c>
      <c r="E207" s="46"/>
      <c r="F207" s="42"/>
      <c r="G207" s="42">
        <v>8634</v>
      </c>
      <c r="H207" s="4211" t="s">
        <v>11062</v>
      </c>
      <c r="I207" s="3985"/>
      <c r="J207" s="4308" t="s">
        <v>11063</v>
      </c>
      <c r="K207" s="4212" t="s">
        <v>19688</v>
      </c>
      <c r="L207" s="4213" t="s">
        <v>173</v>
      </c>
      <c r="M207" s="582" t="s">
        <v>19689</v>
      </c>
      <c r="N207" s="42"/>
      <c r="O207" s="258">
        <v>1</v>
      </c>
      <c r="P207" s="258">
        <v>1</v>
      </c>
      <c r="Q207" s="3564" t="s">
        <v>15187</v>
      </c>
      <c r="R207" s="3985"/>
      <c r="S207" s="142"/>
      <c r="T207" s="142"/>
      <c r="U207" s="142"/>
      <c r="V207" s="4214" t="s">
        <v>2073</v>
      </c>
      <c r="W207" s="31"/>
      <c r="X207" s="4214" t="s">
        <v>7042</v>
      </c>
      <c r="Y207" s="142"/>
      <c r="Z207" s="142"/>
      <c r="AA207" s="4877">
        <v>12713732</v>
      </c>
      <c r="AB207" s="142"/>
      <c r="AC207" s="4901">
        <v>6900</v>
      </c>
      <c r="AD207" s="6532">
        <v>7920</v>
      </c>
      <c r="AE207" s="6532">
        <f t="shared" si="21"/>
        <v>14820</v>
      </c>
      <c r="AF207" s="3537" t="s">
        <v>19700</v>
      </c>
      <c r="AG207" s="142"/>
      <c r="AH207" s="142"/>
      <c r="AI207" s="142"/>
      <c r="AJ207" s="142"/>
      <c r="AK207" s="142"/>
      <c r="AL207" s="142"/>
      <c r="AM207" s="142"/>
      <c r="AN207" s="142"/>
      <c r="AO207" s="142"/>
      <c r="AP207" s="142"/>
      <c r="AQ207" s="142"/>
      <c r="AR207" s="142"/>
      <c r="AS207" s="142"/>
      <c r="AT207" s="142"/>
      <c r="AU207" s="142"/>
      <c r="AV207" s="142"/>
      <c r="AW207" s="142"/>
      <c r="AX207" s="142"/>
      <c r="AY207" s="142"/>
      <c r="AZ207" s="142"/>
      <c r="BA207" s="142"/>
      <c r="BB207" s="142"/>
    </row>
    <row r="208" spans="1:54" ht="30" customHeight="1">
      <c r="A208" s="8313" t="s">
        <v>18754</v>
      </c>
      <c r="B208" s="42" t="s">
        <v>19701</v>
      </c>
      <c r="C208" s="46">
        <v>45840</v>
      </c>
      <c r="D208" s="46">
        <v>45807</v>
      </c>
      <c r="E208" s="46"/>
      <c r="F208" s="42"/>
      <c r="G208" s="42">
        <v>8634</v>
      </c>
      <c r="H208" s="6957"/>
      <c r="I208" s="42" t="s">
        <v>92</v>
      </c>
      <c r="J208" s="4096" t="s">
        <v>19702</v>
      </c>
      <c r="K208" s="3561" t="s">
        <v>19703</v>
      </c>
      <c r="L208" s="4854" t="s">
        <v>128</v>
      </c>
      <c r="M208" s="582" t="s">
        <v>19705</v>
      </c>
      <c r="N208" s="42"/>
      <c r="O208" s="258">
        <v>3</v>
      </c>
      <c r="P208" s="257">
        <v>3</v>
      </c>
      <c r="Q208" s="3528" t="s">
        <v>19704</v>
      </c>
      <c r="R208" s="6588"/>
      <c r="S208" s="142"/>
      <c r="T208" s="142"/>
      <c r="U208" s="142"/>
      <c r="V208" s="31" t="s">
        <v>2073</v>
      </c>
      <c r="W208" s="31"/>
      <c r="X208" s="31" t="s">
        <v>37</v>
      </c>
      <c r="Y208" s="142"/>
      <c r="Z208" s="142"/>
      <c r="AA208" s="31">
        <v>12718338</v>
      </c>
      <c r="AB208" s="142"/>
      <c r="AC208" s="4901">
        <v>0</v>
      </c>
      <c r="AD208" s="6532">
        <v>7920</v>
      </c>
      <c r="AE208" s="6532">
        <f t="shared" si="21"/>
        <v>23760</v>
      </c>
      <c r="AF208" s="3537" t="s">
        <v>19700</v>
      </c>
      <c r="AG208" s="142"/>
      <c r="AH208" s="142"/>
      <c r="AI208" s="142"/>
      <c r="AJ208" s="142"/>
      <c r="AK208" s="142"/>
      <c r="AL208" s="142"/>
      <c r="AM208" s="142"/>
      <c r="AN208" s="142"/>
      <c r="AO208" s="142"/>
      <c r="AP208" s="142"/>
      <c r="AQ208" s="142"/>
      <c r="AR208" s="142"/>
      <c r="AS208" s="142"/>
      <c r="AT208" s="142"/>
      <c r="AU208" s="142"/>
      <c r="AV208" s="142"/>
      <c r="AW208" s="142"/>
      <c r="AX208" s="142"/>
      <c r="AY208" s="142"/>
      <c r="AZ208" s="142"/>
      <c r="BA208" s="142"/>
      <c r="BB208" s="142"/>
    </row>
    <row r="209" spans="1:41" ht="30" customHeight="1">
      <c r="A209" s="5197" t="s">
        <v>19554</v>
      </c>
      <c r="B209" s="4102" t="s">
        <v>19706</v>
      </c>
      <c r="C209" s="46">
        <v>45784</v>
      </c>
      <c r="D209" s="46">
        <v>45824</v>
      </c>
      <c r="E209" s="46"/>
      <c r="F209" s="42"/>
      <c r="G209" s="42">
        <v>8601</v>
      </c>
      <c r="H209" s="3560" t="s">
        <v>9247</v>
      </c>
      <c r="I209" s="3985"/>
      <c r="J209" s="5196" t="s">
        <v>19707</v>
      </c>
      <c r="K209" s="3561" t="s">
        <v>19708</v>
      </c>
      <c r="L209" s="3562" t="s">
        <v>4019</v>
      </c>
      <c r="M209" s="582" t="s">
        <v>19710</v>
      </c>
      <c r="N209" s="42"/>
      <c r="O209" s="258">
        <v>15</v>
      </c>
      <c r="P209" s="258">
        <v>15</v>
      </c>
      <c r="Q209" s="3528" t="s">
        <v>19709</v>
      </c>
      <c r="R209" s="6588"/>
      <c r="S209" s="142"/>
      <c r="T209" s="142"/>
      <c r="U209" s="142"/>
      <c r="V209" s="31" t="s">
        <v>2073</v>
      </c>
      <c r="W209" s="142"/>
      <c r="X209" s="31" t="s">
        <v>37</v>
      </c>
      <c r="Y209" s="142"/>
      <c r="Z209" s="142"/>
      <c r="AA209" s="6525">
        <v>12716986</v>
      </c>
      <c r="AB209" s="142"/>
      <c r="AC209" s="4901">
        <v>18600</v>
      </c>
      <c r="AD209" s="6532">
        <v>8625</v>
      </c>
      <c r="AE209" s="4902">
        <f t="shared" si="21"/>
        <v>147975</v>
      </c>
      <c r="AF209" s="3537" t="s">
        <v>19700</v>
      </c>
      <c r="AG209" s="142"/>
      <c r="AH209" s="142"/>
      <c r="AI209" s="142"/>
      <c r="AJ209" s="142"/>
      <c r="AK209" s="142"/>
      <c r="AL209" s="142"/>
      <c r="AM209" s="142"/>
      <c r="AN209" s="142"/>
      <c r="AO209" s="142"/>
    </row>
    <row r="210" spans="1:41" ht="30" customHeight="1">
      <c r="A210" s="6110" t="s">
        <v>18754</v>
      </c>
      <c r="B210" s="6162" t="s">
        <v>19711</v>
      </c>
      <c r="C210" s="46">
        <v>45784</v>
      </c>
      <c r="D210" s="46">
        <v>45807</v>
      </c>
      <c r="E210" s="46"/>
      <c r="F210" s="42"/>
      <c r="G210" s="42">
        <v>8634</v>
      </c>
      <c r="H210" s="3560" t="s">
        <v>713</v>
      </c>
      <c r="I210" s="3985"/>
      <c r="J210" s="6112" t="s">
        <v>19712</v>
      </c>
      <c r="K210" s="3561" t="s">
        <v>19713</v>
      </c>
      <c r="L210" s="3562" t="s">
        <v>179</v>
      </c>
      <c r="M210" s="582" t="s">
        <v>19715</v>
      </c>
      <c r="N210" s="42"/>
      <c r="O210" s="258">
        <v>8</v>
      </c>
      <c r="P210" s="258">
        <v>8</v>
      </c>
      <c r="Q210" s="3528" t="s">
        <v>19714</v>
      </c>
      <c r="R210" s="6588"/>
      <c r="S210" s="142"/>
      <c r="T210" s="142"/>
      <c r="U210" s="142"/>
      <c r="V210" s="31" t="s">
        <v>2073</v>
      </c>
      <c r="W210" s="31"/>
      <c r="X210" s="31" t="s">
        <v>7042</v>
      </c>
      <c r="Y210" s="142"/>
      <c r="Z210" s="142"/>
      <c r="AA210" s="6525">
        <v>12717232</v>
      </c>
      <c r="AB210" s="142"/>
      <c r="AC210" s="4901">
        <v>0</v>
      </c>
      <c r="AD210" s="6532">
        <v>7920</v>
      </c>
      <c r="AE210" s="4902">
        <f t="shared" si="21"/>
        <v>63360</v>
      </c>
      <c r="AF210" s="3537" t="s">
        <v>19700</v>
      </c>
      <c r="AG210" s="142"/>
      <c r="AH210" s="142"/>
      <c r="AI210" s="142"/>
      <c r="AJ210" s="142"/>
      <c r="AK210" s="142"/>
      <c r="AL210" s="142"/>
      <c r="AM210" s="142"/>
      <c r="AN210" s="142"/>
      <c r="AO210" s="142"/>
    </row>
    <row r="211" spans="1:41" ht="30" customHeight="1">
      <c r="A211" s="7072" t="s">
        <v>19716</v>
      </c>
      <c r="B211" s="4102" t="s">
        <v>19717</v>
      </c>
      <c r="C211" s="46">
        <v>45784</v>
      </c>
      <c r="D211" s="46">
        <v>45807</v>
      </c>
      <c r="E211" s="46"/>
      <c r="F211" s="42"/>
      <c r="G211" s="42">
        <v>8588</v>
      </c>
      <c r="H211" s="3560" t="s">
        <v>9496</v>
      </c>
      <c r="I211" s="3985"/>
      <c r="J211" s="4384" t="s">
        <v>19718</v>
      </c>
      <c r="K211" s="3561" t="s">
        <v>19719</v>
      </c>
      <c r="L211" s="3562" t="s">
        <v>201</v>
      </c>
      <c r="M211" s="582" t="s">
        <v>19741</v>
      </c>
      <c r="N211" s="42"/>
      <c r="O211" s="258">
        <v>13</v>
      </c>
      <c r="P211" s="257">
        <v>6</v>
      </c>
      <c r="Q211" s="3528" t="s">
        <v>19720</v>
      </c>
      <c r="R211" s="6588"/>
      <c r="S211" s="142"/>
      <c r="T211" s="142"/>
      <c r="U211" s="142"/>
      <c r="V211" s="31" t="s">
        <v>2073</v>
      </c>
      <c r="W211" s="142"/>
      <c r="X211" s="31" t="s">
        <v>7042</v>
      </c>
      <c r="Y211" s="142"/>
      <c r="Z211" s="142"/>
      <c r="AA211" s="6525">
        <v>12717876</v>
      </c>
      <c r="AB211" s="142"/>
      <c r="AC211" s="4901">
        <v>0</v>
      </c>
      <c r="AD211" s="6532">
        <v>7920</v>
      </c>
      <c r="AE211" s="4902">
        <f t="shared" si="21"/>
        <v>47520</v>
      </c>
      <c r="AF211" s="3537" t="s">
        <v>19700</v>
      </c>
      <c r="AG211" s="142"/>
      <c r="AH211" s="142"/>
      <c r="AI211" s="142"/>
      <c r="AJ211" s="142"/>
      <c r="AK211" s="142"/>
      <c r="AL211" s="142"/>
      <c r="AM211" s="142"/>
      <c r="AN211" s="142"/>
      <c r="AO211" s="142"/>
    </row>
    <row r="212" spans="1:41" ht="30" customHeight="1">
      <c r="A212" s="3919" t="s">
        <v>18977</v>
      </c>
      <c r="B212" s="4102" t="s">
        <v>19721</v>
      </c>
      <c r="C212" s="46">
        <v>45784</v>
      </c>
      <c r="D212" s="46">
        <v>45824</v>
      </c>
      <c r="E212" s="46"/>
      <c r="F212" s="5013"/>
      <c r="G212" s="42">
        <v>8644</v>
      </c>
      <c r="H212" s="3560" t="s">
        <v>19722</v>
      </c>
      <c r="I212" s="42" t="s">
        <v>92</v>
      </c>
      <c r="J212" s="41" t="s">
        <v>19723</v>
      </c>
      <c r="K212" s="3561" t="s">
        <v>19724</v>
      </c>
      <c r="L212" s="5149" t="s">
        <v>28</v>
      </c>
      <c r="M212" s="582" t="s">
        <v>19726</v>
      </c>
      <c r="N212" s="42"/>
      <c r="O212" s="258">
        <v>2</v>
      </c>
      <c r="P212" s="258">
        <v>2</v>
      </c>
      <c r="Q212" s="3528" t="s">
        <v>19725</v>
      </c>
      <c r="R212" s="6588"/>
      <c r="S212" s="142"/>
      <c r="T212" s="142"/>
      <c r="U212" s="142"/>
      <c r="V212" s="31" t="s">
        <v>2073</v>
      </c>
      <c r="W212" s="142"/>
      <c r="X212" s="31" t="s">
        <v>7042</v>
      </c>
      <c r="Y212" s="142"/>
      <c r="Z212" s="142"/>
      <c r="AA212" s="6525">
        <v>12718739</v>
      </c>
      <c r="AB212" s="142"/>
      <c r="AC212" s="4901">
        <v>10200</v>
      </c>
      <c r="AD212" s="6532">
        <v>7920</v>
      </c>
      <c r="AE212" s="4902">
        <f t="shared" si="21"/>
        <v>26040</v>
      </c>
      <c r="AF212" s="3537" t="s">
        <v>19700</v>
      </c>
      <c r="AG212" s="142"/>
      <c r="AH212" s="142"/>
      <c r="AI212" s="142"/>
      <c r="AJ212" s="142"/>
      <c r="AK212" s="142"/>
      <c r="AL212" s="142"/>
      <c r="AM212" s="142"/>
      <c r="AN212" s="142"/>
      <c r="AO212" s="142"/>
    </row>
    <row r="213" spans="1:41" ht="30" customHeight="1">
      <c r="A213" s="3919" t="s">
        <v>19496</v>
      </c>
      <c r="B213" s="11998" t="s">
        <v>20796</v>
      </c>
      <c r="C213" s="9481">
        <v>45784</v>
      </c>
      <c r="D213" s="9481">
        <v>45917</v>
      </c>
      <c r="E213" s="9481">
        <v>46048</v>
      </c>
      <c r="F213" s="12145">
        <f t="shared" ref="F213" si="23">SUM(D213-E213)</f>
        <v>-131</v>
      </c>
      <c r="G213" s="9218">
        <v>8617</v>
      </c>
      <c r="H213" s="11963" t="s">
        <v>19727</v>
      </c>
      <c r="I213" s="11819"/>
      <c r="J213" s="9278" t="s">
        <v>19728</v>
      </c>
      <c r="K213" s="12131" t="s">
        <v>19729</v>
      </c>
      <c r="L213" s="6673" t="s">
        <v>19730</v>
      </c>
      <c r="M213" s="12032" t="s">
        <v>19731</v>
      </c>
      <c r="N213" s="42"/>
      <c r="O213" s="258">
        <v>5</v>
      </c>
      <c r="P213" s="258">
        <v>5</v>
      </c>
      <c r="Q213" s="12033" t="s">
        <v>19777</v>
      </c>
      <c r="R213" s="6674"/>
      <c r="S213" s="334"/>
      <c r="T213" s="334"/>
      <c r="U213" s="334"/>
      <c r="V213" s="9224" t="s">
        <v>2073</v>
      </c>
      <c r="W213" s="247"/>
      <c r="X213" s="9224" t="s">
        <v>7042</v>
      </c>
      <c r="Y213" s="334"/>
      <c r="Z213" s="334"/>
      <c r="AA213" s="11746">
        <v>12715986</v>
      </c>
      <c r="AB213" s="334"/>
      <c r="AC213" s="11719">
        <v>98000</v>
      </c>
      <c r="AD213" s="6532">
        <v>12375</v>
      </c>
      <c r="AE213" s="11719">
        <f>SUM(AD213*P213+AC213+AD214+AD215)</f>
        <v>284219</v>
      </c>
      <c r="AF213" s="11982" t="s">
        <v>19700</v>
      </c>
      <c r="AG213" s="334"/>
      <c r="AH213" s="142"/>
      <c r="AI213" s="142"/>
      <c r="AJ213" s="142"/>
      <c r="AK213" s="142"/>
      <c r="AL213" s="142"/>
      <c r="AM213" s="142"/>
      <c r="AN213" s="142"/>
      <c r="AO213" s="142"/>
    </row>
    <row r="214" spans="1:41" ht="30" customHeight="1">
      <c r="A214" s="6672" t="s">
        <v>19496</v>
      </c>
      <c r="B214" s="9029"/>
      <c r="C214" s="9482"/>
      <c r="D214" s="9482"/>
      <c r="E214" s="9482"/>
      <c r="F214" s="12146"/>
      <c r="G214" s="9219"/>
      <c r="H214" s="11964"/>
      <c r="I214" s="11962"/>
      <c r="J214" s="9208"/>
      <c r="K214" s="12132"/>
      <c r="L214" s="6672" t="s">
        <v>8516</v>
      </c>
      <c r="M214" s="9219"/>
      <c r="N214" s="1949" t="s">
        <v>3954</v>
      </c>
      <c r="O214" s="258">
        <v>1</v>
      </c>
      <c r="P214" s="258">
        <v>1</v>
      </c>
      <c r="Q214" s="12034"/>
      <c r="R214" s="3985"/>
      <c r="S214" s="142"/>
      <c r="T214" s="142"/>
      <c r="U214" s="142"/>
      <c r="V214" s="9212"/>
      <c r="W214" s="31"/>
      <c r="X214" s="9212"/>
      <c r="Y214" s="142"/>
      <c r="Z214" s="142"/>
      <c r="AA214" s="11961"/>
      <c r="AB214" s="142"/>
      <c r="AC214" s="11771"/>
      <c r="AD214" s="6532">
        <v>72270</v>
      </c>
      <c r="AE214" s="11771"/>
      <c r="AF214" s="11983"/>
      <c r="AG214" s="142"/>
      <c r="AH214" s="6589"/>
      <c r="AI214" s="142"/>
      <c r="AJ214" s="142"/>
      <c r="AK214" s="142"/>
      <c r="AL214" s="142"/>
      <c r="AM214" s="142"/>
      <c r="AN214" s="142"/>
      <c r="AO214" s="142"/>
    </row>
    <row r="215" spans="1:41" ht="30" customHeight="1">
      <c r="A215" s="3919" t="s">
        <v>19496</v>
      </c>
      <c r="B215" s="9030"/>
      <c r="C215" s="9483"/>
      <c r="D215" s="9483"/>
      <c r="E215" s="9483"/>
      <c r="F215" s="12147"/>
      <c r="G215" s="9220"/>
      <c r="H215" s="11965"/>
      <c r="I215" s="9399"/>
      <c r="J215" s="9209"/>
      <c r="K215" s="12133"/>
      <c r="L215" s="6673" t="s">
        <v>17843</v>
      </c>
      <c r="M215" s="9220"/>
      <c r="N215" s="42" t="s">
        <v>4817</v>
      </c>
      <c r="O215" s="258">
        <v>1</v>
      </c>
      <c r="P215" s="258">
        <v>1</v>
      </c>
      <c r="Q215" s="12035"/>
      <c r="R215" s="3985"/>
      <c r="S215" s="142"/>
      <c r="T215" s="142"/>
      <c r="U215" s="142"/>
      <c r="V215" s="9071"/>
      <c r="W215" s="31"/>
      <c r="X215" s="9071"/>
      <c r="Y215" s="142"/>
      <c r="Z215" s="142"/>
      <c r="AA215" s="11747"/>
      <c r="AB215" s="142"/>
      <c r="AC215" s="11720"/>
      <c r="AD215" s="6532">
        <v>52074</v>
      </c>
      <c r="AE215" s="11720"/>
      <c r="AF215" s="11984"/>
      <c r="AG215" s="142"/>
    </row>
    <row r="216" spans="1:41" s="6585" customFormat="1" ht="30" customHeight="1">
      <c r="A216" s="4700" t="s">
        <v>18977</v>
      </c>
      <c r="B216" s="68" t="s">
        <v>19732</v>
      </c>
      <c r="C216" s="66">
        <v>45789</v>
      </c>
      <c r="D216" s="66">
        <v>45810</v>
      </c>
      <c r="E216" s="37"/>
      <c r="F216" s="5034"/>
      <c r="G216" s="68">
        <v>8644</v>
      </c>
      <c r="H216" s="8156" t="s">
        <v>19733</v>
      </c>
      <c r="I216" s="68"/>
      <c r="J216" s="36" t="s">
        <v>19734</v>
      </c>
      <c r="K216" s="8157" t="s">
        <v>19724</v>
      </c>
      <c r="L216" s="5102" t="s">
        <v>173</v>
      </c>
      <c r="M216" s="69" t="s">
        <v>19736</v>
      </c>
      <c r="N216" s="68"/>
      <c r="O216" s="365">
        <v>1</v>
      </c>
      <c r="P216" s="365">
        <v>1</v>
      </c>
      <c r="Q216" s="8158" t="s">
        <v>19735</v>
      </c>
      <c r="R216" s="182"/>
      <c r="S216" s="182"/>
      <c r="T216" s="182"/>
      <c r="U216" s="182"/>
      <c r="V216" s="182"/>
      <c r="W216" s="182"/>
      <c r="X216" s="182"/>
      <c r="Y216" s="182"/>
      <c r="Z216" s="182"/>
      <c r="AA216" s="8159">
        <v>12724195</v>
      </c>
      <c r="AB216" s="182"/>
      <c r="AC216" s="4900"/>
      <c r="AD216" s="6537"/>
      <c r="AE216" s="4904"/>
      <c r="AF216" s="68" t="s">
        <v>19700</v>
      </c>
      <c r="AG216" s="182"/>
    </row>
    <row r="217" spans="1:41" ht="30" customHeight="1">
      <c r="A217" s="3919" t="s">
        <v>19716</v>
      </c>
      <c r="B217" s="4102" t="s">
        <v>19737</v>
      </c>
      <c r="C217" s="46">
        <v>45789</v>
      </c>
      <c r="D217" s="46">
        <v>45810</v>
      </c>
      <c r="E217" s="46"/>
      <c r="F217" s="42"/>
      <c r="G217" s="42">
        <v>8588</v>
      </c>
      <c r="H217" s="3610" t="s">
        <v>12320</v>
      </c>
      <c r="I217" s="42"/>
      <c r="J217" s="41" t="s">
        <v>19738</v>
      </c>
      <c r="K217" s="3611" t="s">
        <v>19739</v>
      </c>
      <c r="L217" s="3559" t="s">
        <v>173</v>
      </c>
      <c r="M217" s="582" t="s">
        <v>19740</v>
      </c>
      <c r="N217" s="42"/>
      <c r="O217" s="258">
        <v>1</v>
      </c>
      <c r="P217" s="258">
        <v>1</v>
      </c>
      <c r="Q217" s="3528" t="s">
        <v>12062</v>
      </c>
      <c r="R217" s="3985"/>
      <c r="S217" s="142"/>
      <c r="T217" s="142"/>
      <c r="U217" s="142"/>
      <c r="V217" s="31" t="s">
        <v>2073</v>
      </c>
      <c r="W217" s="31"/>
      <c r="X217" s="31" t="s">
        <v>37</v>
      </c>
      <c r="Y217" s="142"/>
      <c r="Z217" s="142"/>
      <c r="AA217" s="4883">
        <v>12723578</v>
      </c>
      <c r="AB217" s="142"/>
      <c r="AC217" s="4899">
        <v>0</v>
      </c>
      <c r="AD217" s="6532">
        <v>7920</v>
      </c>
      <c r="AE217" s="4902">
        <f t="shared" si="21"/>
        <v>7920</v>
      </c>
      <c r="AF217" s="3537" t="s">
        <v>19700</v>
      </c>
      <c r="AG217" s="142"/>
    </row>
    <row r="218" spans="1:41" ht="30" customHeight="1">
      <c r="A218" s="4116" t="s">
        <v>19716</v>
      </c>
      <c r="B218" s="4102" t="s">
        <v>19742</v>
      </c>
      <c r="C218" s="46">
        <v>45789</v>
      </c>
      <c r="D218" s="46">
        <v>45810</v>
      </c>
      <c r="E218" s="46"/>
      <c r="F218" s="42"/>
      <c r="G218" s="42">
        <v>8588</v>
      </c>
      <c r="H218" s="3610" t="s">
        <v>2952</v>
      </c>
      <c r="I218" s="42"/>
      <c r="J218" s="41" t="s">
        <v>19743</v>
      </c>
      <c r="K218" s="3611" t="s">
        <v>19744</v>
      </c>
      <c r="L218" s="3559" t="s">
        <v>28</v>
      </c>
      <c r="M218" s="582" t="s">
        <v>19745</v>
      </c>
      <c r="N218" s="42"/>
      <c r="O218" s="258">
        <v>2</v>
      </c>
      <c r="P218" s="258">
        <v>2</v>
      </c>
      <c r="Q218" s="3615" t="s">
        <v>5898</v>
      </c>
      <c r="R218" s="3985"/>
      <c r="S218" s="142"/>
      <c r="T218" s="142"/>
      <c r="U218" s="142"/>
      <c r="V218" s="31" t="s">
        <v>2073</v>
      </c>
      <c r="W218" s="142"/>
      <c r="X218" s="31" t="s">
        <v>37</v>
      </c>
      <c r="Y218" s="142"/>
      <c r="Z218" s="142"/>
      <c r="AA218" s="4883">
        <v>12724382</v>
      </c>
      <c r="AB218" s="142"/>
      <c r="AC218" s="4899">
        <v>0</v>
      </c>
      <c r="AD218" s="6532">
        <v>7920</v>
      </c>
      <c r="AE218" s="4899">
        <f t="shared" si="21"/>
        <v>15840</v>
      </c>
      <c r="AF218" s="3537" t="s">
        <v>19700</v>
      </c>
      <c r="AG218" s="142"/>
    </row>
    <row r="219" spans="1:41" ht="30" customHeight="1">
      <c r="A219" s="4334" t="s">
        <v>19716</v>
      </c>
      <c r="B219" s="4684" t="s">
        <v>19746</v>
      </c>
      <c r="C219" s="46">
        <v>45789</v>
      </c>
      <c r="D219" s="46">
        <v>45825</v>
      </c>
      <c r="E219" s="46"/>
      <c r="F219" s="42"/>
      <c r="G219" s="42">
        <v>8588</v>
      </c>
      <c r="H219" s="3610" t="s">
        <v>4869</v>
      </c>
      <c r="I219" s="42"/>
      <c r="J219" s="4334" t="s">
        <v>19747</v>
      </c>
      <c r="K219" s="3611" t="s">
        <v>19748</v>
      </c>
      <c r="L219" s="3559" t="s">
        <v>173</v>
      </c>
      <c r="M219" s="582" t="s">
        <v>19749</v>
      </c>
      <c r="N219" s="42"/>
      <c r="O219" s="258">
        <v>1</v>
      </c>
      <c r="P219" s="258">
        <v>1</v>
      </c>
      <c r="Q219" s="3609" t="s">
        <v>19778</v>
      </c>
      <c r="R219" s="3985"/>
      <c r="S219" s="142"/>
      <c r="T219" s="142"/>
      <c r="U219" s="142"/>
      <c r="V219" s="31" t="s">
        <v>2073</v>
      </c>
      <c r="W219" s="142"/>
      <c r="X219" s="31" t="s">
        <v>37</v>
      </c>
      <c r="Y219" s="142"/>
      <c r="Z219" s="142"/>
      <c r="AA219" s="4883">
        <v>12724496</v>
      </c>
      <c r="AB219" s="142"/>
      <c r="AC219" s="4899">
        <v>6900</v>
      </c>
      <c r="AD219" s="6532">
        <v>7920</v>
      </c>
      <c r="AE219" s="4899">
        <f t="shared" si="21"/>
        <v>14820</v>
      </c>
      <c r="AF219" s="3537" t="s">
        <v>19700</v>
      </c>
      <c r="AG219" s="142"/>
    </row>
    <row r="220" spans="1:41" ht="30" customHeight="1">
      <c r="A220" s="4116" t="s">
        <v>19716</v>
      </c>
      <c r="B220" s="4102" t="s">
        <v>19750</v>
      </c>
      <c r="C220" s="46">
        <v>45789</v>
      </c>
      <c r="D220" s="46">
        <v>45825</v>
      </c>
      <c r="E220" s="46"/>
      <c r="F220" s="42"/>
      <c r="G220" s="42">
        <v>8588</v>
      </c>
      <c r="H220" s="3610" t="s">
        <v>5197</v>
      </c>
      <c r="I220" s="42"/>
      <c r="J220" s="41" t="s">
        <v>19751</v>
      </c>
      <c r="K220" s="3611" t="s">
        <v>19752</v>
      </c>
      <c r="L220" s="3559" t="s">
        <v>193</v>
      </c>
      <c r="M220" s="582" t="s">
        <v>19754</v>
      </c>
      <c r="N220" s="42"/>
      <c r="O220" s="258">
        <v>6</v>
      </c>
      <c r="P220" s="258">
        <v>6</v>
      </c>
      <c r="Q220" s="3615" t="s">
        <v>19753</v>
      </c>
      <c r="R220" s="3985"/>
      <c r="S220" s="142"/>
      <c r="T220" s="142"/>
      <c r="U220" s="142"/>
      <c r="V220" s="31" t="s">
        <v>2073</v>
      </c>
      <c r="W220" s="31"/>
      <c r="X220" s="31" t="s">
        <v>37</v>
      </c>
      <c r="Y220" s="142"/>
      <c r="Z220" s="142"/>
      <c r="AA220" s="4883">
        <v>12724404</v>
      </c>
      <c r="AB220" s="142"/>
      <c r="AC220" s="4899">
        <v>6900</v>
      </c>
      <c r="AD220" s="6532">
        <v>7920</v>
      </c>
      <c r="AE220" s="4899">
        <f t="shared" si="21"/>
        <v>54420</v>
      </c>
      <c r="AF220" s="3537" t="s">
        <v>19700</v>
      </c>
      <c r="AG220" s="142"/>
    </row>
    <row r="221" spans="1:41" ht="30" customHeight="1">
      <c r="A221" s="4309" t="s">
        <v>18977</v>
      </c>
      <c r="B221" s="4102" t="s">
        <v>19755</v>
      </c>
      <c r="C221" s="46">
        <v>45789</v>
      </c>
      <c r="D221" s="46">
        <v>45810</v>
      </c>
      <c r="E221" s="46"/>
      <c r="F221" s="42"/>
      <c r="G221" s="42">
        <v>8644</v>
      </c>
      <c r="H221" s="3610" t="s">
        <v>19756</v>
      </c>
      <c r="I221" s="42"/>
      <c r="J221" s="41" t="s">
        <v>22084</v>
      </c>
      <c r="K221" s="3611" t="s">
        <v>19757</v>
      </c>
      <c r="L221" s="3559" t="s">
        <v>179</v>
      </c>
      <c r="M221" s="582" t="s">
        <v>19759</v>
      </c>
      <c r="N221" s="42"/>
      <c r="O221" s="258">
        <v>8</v>
      </c>
      <c r="P221" s="258">
        <v>8</v>
      </c>
      <c r="Q221" s="3615" t="s">
        <v>19758</v>
      </c>
      <c r="R221" s="3985"/>
      <c r="S221" s="142"/>
      <c r="T221" s="142"/>
      <c r="U221" s="142"/>
      <c r="V221" s="31" t="s">
        <v>2073</v>
      </c>
      <c r="W221" s="142"/>
      <c r="X221" s="31" t="s">
        <v>37</v>
      </c>
      <c r="Y221" s="142"/>
      <c r="Z221" s="142"/>
      <c r="AA221" s="4883">
        <v>12722240</v>
      </c>
      <c r="AB221" s="142"/>
      <c r="AC221" s="4899">
        <v>1200</v>
      </c>
      <c r="AD221" s="6532">
        <v>7920</v>
      </c>
      <c r="AE221" s="4899">
        <f t="shared" si="21"/>
        <v>64560</v>
      </c>
      <c r="AF221" s="3537" t="s">
        <v>19700</v>
      </c>
      <c r="AG221" s="142"/>
    </row>
    <row r="222" spans="1:41" ht="30" customHeight="1">
      <c r="A222" s="6224" t="s">
        <v>18754</v>
      </c>
      <c r="B222" s="6230" t="s">
        <v>19760</v>
      </c>
      <c r="C222" s="46">
        <v>45789</v>
      </c>
      <c r="D222" s="46">
        <v>45825</v>
      </c>
      <c r="E222" s="46"/>
      <c r="F222" s="5013"/>
      <c r="G222" s="42">
        <v>8634</v>
      </c>
      <c r="H222" s="3610"/>
      <c r="I222" s="5149" t="s">
        <v>25</v>
      </c>
      <c r="J222" s="3559" t="s">
        <v>19761</v>
      </c>
      <c r="K222" s="3611" t="s">
        <v>19762</v>
      </c>
      <c r="L222" s="3559" t="s">
        <v>173</v>
      </c>
      <c r="M222" s="582" t="s">
        <v>19763</v>
      </c>
      <c r="N222" s="42"/>
      <c r="O222" s="258">
        <v>1</v>
      </c>
      <c r="P222" s="258">
        <v>1</v>
      </c>
      <c r="Q222" s="3952" t="s">
        <v>19779</v>
      </c>
      <c r="R222" s="3985"/>
      <c r="S222" s="142"/>
      <c r="T222" s="142"/>
      <c r="U222" s="142"/>
      <c r="V222" s="31" t="s">
        <v>2073</v>
      </c>
      <c r="W222" s="142"/>
      <c r="X222" s="31" t="s">
        <v>37</v>
      </c>
      <c r="Y222" s="142"/>
      <c r="Z222" s="142"/>
      <c r="AA222" s="4883">
        <v>12722457</v>
      </c>
      <c r="AB222" s="142"/>
      <c r="AC222" s="4899">
        <v>6900</v>
      </c>
      <c r="AD222" s="6532">
        <v>7920</v>
      </c>
      <c r="AE222" s="4899">
        <f t="shared" si="21"/>
        <v>14820</v>
      </c>
      <c r="AF222" s="3537" t="s">
        <v>19700</v>
      </c>
      <c r="AG222" s="142"/>
    </row>
    <row r="223" spans="1:41" ht="30" customHeight="1">
      <c r="A223" s="4334" t="s">
        <v>19716</v>
      </c>
      <c r="B223" s="4684" t="s">
        <v>19764</v>
      </c>
      <c r="C223" s="46">
        <v>45789</v>
      </c>
      <c r="D223" s="46">
        <v>45825</v>
      </c>
      <c r="E223" s="46"/>
      <c r="F223" s="42"/>
      <c r="G223" s="42">
        <v>8588</v>
      </c>
      <c r="H223" s="3610" t="s">
        <v>4271</v>
      </c>
      <c r="I223" s="42"/>
      <c r="J223" s="4334" t="s">
        <v>19765</v>
      </c>
      <c r="K223" s="3611" t="s">
        <v>19766</v>
      </c>
      <c r="L223" s="3559" t="s">
        <v>67</v>
      </c>
      <c r="M223" s="582" t="s">
        <v>19767</v>
      </c>
      <c r="N223" s="42"/>
      <c r="O223" s="258">
        <v>7</v>
      </c>
      <c r="P223" s="258">
        <v>7</v>
      </c>
      <c r="Q223" s="3609" t="s">
        <v>19869</v>
      </c>
      <c r="R223" s="3985"/>
      <c r="S223" s="142"/>
      <c r="T223" s="142"/>
      <c r="U223" s="142"/>
      <c r="V223" s="31" t="s">
        <v>2073</v>
      </c>
      <c r="W223" s="31"/>
      <c r="X223" s="31" t="s">
        <v>37</v>
      </c>
      <c r="Y223" s="142"/>
      <c r="Z223" s="142"/>
      <c r="AA223" s="4883">
        <v>12722330</v>
      </c>
      <c r="AB223" s="142"/>
      <c r="AC223" s="4899">
        <v>10200</v>
      </c>
      <c r="AD223" s="6532">
        <v>7920</v>
      </c>
      <c r="AE223" s="4899">
        <f t="shared" si="21"/>
        <v>65640</v>
      </c>
      <c r="AF223" s="3537" t="s">
        <v>19700</v>
      </c>
      <c r="AG223" s="142"/>
    </row>
    <row r="224" spans="1:41" ht="30" customHeight="1">
      <c r="A224" s="3919" t="s">
        <v>18754</v>
      </c>
      <c r="B224" s="4102" t="s">
        <v>19771</v>
      </c>
      <c r="C224" s="46">
        <v>45789</v>
      </c>
      <c r="D224" s="46">
        <v>45810</v>
      </c>
      <c r="E224" s="46"/>
      <c r="F224" s="42"/>
      <c r="G224" s="42">
        <v>8634</v>
      </c>
      <c r="H224" s="3610" t="s">
        <v>19772</v>
      </c>
      <c r="I224" s="42"/>
      <c r="J224" s="3730" t="s">
        <v>8935</v>
      </c>
      <c r="K224" s="3611" t="s">
        <v>19773</v>
      </c>
      <c r="L224" s="3559" t="s">
        <v>173</v>
      </c>
      <c r="M224" s="582" t="s">
        <v>19775</v>
      </c>
      <c r="N224" s="42"/>
      <c r="O224" s="258">
        <v>1</v>
      </c>
      <c r="P224" s="258">
        <v>1</v>
      </c>
      <c r="Q224" s="3615" t="s">
        <v>19774</v>
      </c>
      <c r="R224" s="3985"/>
      <c r="S224" s="142"/>
      <c r="T224" s="142"/>
      <c r="U224" s="142"/>
      <c r="V224" s="31" t="s">
        <v>2073</v>
      </c>
      <c r="W224" s="31"/>
      <c r="X224" s="31" t="s">
        <v>37</v>
      </c>
      <c r="Y224" s="142"/>
      <c r="Z224" s="142"/>
      <c r="AA224" s="4883">
        <v>12722623</v>
      </c>
      <c r="AB224" s="142"/>
      <c r="AC224" s="4899">
        <v>0</v>
      </c>
      <c r="AD224" s="6532">
        <v>7920</v>
      </c>
      <c r="AE224" s="4899">
        <f t="shared" si="21"/>
        <v>7920</v>
      </c>
      <c r="AF224" s="3537" t="s">
        <v>19700</v>
      </c>
      <c r="AG224" s="142"/>
    </row>
    <row r="225" spans="1:33" ht="30" customHeight="1">
      <c r="A225" s="6181" t="s">
        <v>19512</v>
      </c>
      <c r="B225" s="4102" t="s">
        <v>19833</v>
      </c>
      <c r="C225" s="46">
        <v>45789</v>
      </c>
      <c r="D225" s="46">
        <v>45811</v>
      </c>
      <c r="E225" s="46"/>
      <c r="F225" s="42"/>
      <c r="G225" s="42">
        <v>8605</v>
      </c>
      <c r="H225" s="3590" t="s">
        <v>2123</v>
      </c>
      <c r="I225" s="42"/>
      <c r="J225" s="6181" t="s">
        <v>19834</v>
      </c>
      <c r="K225" s="3591" t="s">
        <v>19604</v>
      </c>
      <c r="L225" s="3589" t="s">
        <v>193</v>
      </c>
      <c r="M225" s="582" t="s">
        <v>19836</v>
      </c>
      <c r="N225" s="42"/>
      <c r="O225" s="258">
        <v>6</v>
      </c>
      <c r="P225" s="258">
        <v>6</v>
      </c>
      <c r="Q225" s="3592" t="s">
        <v>19835</v>
      </c>
      <c r="R225" s="3985"/>
      <c r="S225" s="142"/>
      <c r="T225" s="142"/>
      <c r="U225" s="142"/>
      <c r="V225" s="3588" t="s">
        <v>2073</v>
      </c>
      <c r="W225" s="31"/>
      <c r="X225" s="3588" t="s">
        <v>37</v>
      </c>
      <c r="Y225" s="142"/>
      <c r="Z225" s="142"/>
      <c r="AA225" s="4883">
        <v>4504563060</v>
      </c>
      <c r="AB225" s="142"/>
      <c r="AC225" s="4899">
        <v>0</v>
      </c>
      <c r="AD225" s="6532">
        <v>9600</v>
      </c>
      <c r="AE225" s="4899">
        <f t="shared" si="21"/>
        <v>57600</v>
      </c>
      <c r="AF225" s="3536"/>
      <c r="AG225" s="142"/>
    </row>
    <row r="226" spans="1:33" ht="30" customHeight="1">
      <c r="A226" s="3944" t="s">
        <v>20136</v>
      </c>
      <c r="B226" s="4728" t="s">
        <v>19910</v>
      </c>
      <c r="C226" s="46">
        <v>45790</v>
      </c>
      <c r="D226" s="46">
        <v>45827</v>
      </c>
      <c r="E226" s="46"/>
      <c r="F226" s="42"/>
      <c r="G226" s="42">
        <v>8638</v>
      </c>
      <c r="H226" s="3607" t="s">
        <v>4281</v>
      </c>
      <c r="I226" s="42"/>
      <c r="J226" s="3944" t="s">
        <v>19911</v>
      </c>
      <c r="K226" s="3608" t="s">
        <v>19912</v>
      </c>
      <c r="L226" s="3606" t="s">
        <v>76</v>
      </c>
      <c r="M226" s="582" t="s">
        <v>20108</v>
      </c>
      <c r="N226" s="42"/>
      <c r="O226" s="258">
        <v>4</v>
      </c>
      <c r="P226" s="258">
        <v>4</v>
      </c>
      <c r="Q226" s="3609" t="s">
        <v>19913</v>
      </c>
      <c r="R226" s="3985"/>
      <c r="S226" s="142"/>
      <c r="T226" s="142"/>
      <c r="U226" s="142"/>
      <c r="V226" s="3588" t="s">
        <v>2073</v>
      </c>
      <c r="W226" s="142"/>
      <c r="X226" s="3588" t="s">
        <v>37</v>
      </c>
      <c r="Y226" s="142"/>
      <c r="Z226" s="142"/>
      <c r="AA226" s="4883">
        <v>4504563491</v>
      </c>
      <c r="AB226" s="142"/>
      <c r="AC226" s="4899">
        <v>18600</v>
      </c>
      <c r="AD226" s="6532">
        <v>11000</v>
      </c>
      <c r="AE226" s="4899">
        <f t="shared" si="21"/>
        <v>62600</v>
      </c>
      <c r="AF226" s="3536"/>
      <c r="AG226" s="142"/>
    </row>
    <row r="227" spans="1:33" ht="30" customHeight="1">
      <c r="A227" s="4168" t="s">
        <v>19554</v>
      </c>
      <c r="B227" s="4753" t="s">
        <v>19999</v>
      </c>
      <c r="C227" s="46">
        <v>45791</v>
      </c>
      <c r="D227" s="46">
        <v>45812</v>
      </c>
      <c r="E227" s="46"/>
      <c r="F227" s="42"/>
      <c r="G227" s="42">
        <v>8601</v>
      </c>
      <c r="H227" s="3607" t="s">
        <v>1733</v>
      </c>
      <c r="I227" s="42"/>
      <c r="J227" s="4168" t="s">
        <v>15368</v>
      </c>
      <c r="K227" s="3608" t="s">
        <v>20000</v>
      </c>
      <c r="L227" s="3606" t="s">
        <v>406</v>
      </c>
      <c r="M227" s="582" t="s">
        <v>20002</v>
      </c>
      <c r="N227" s="42"/>
      <c r="O227" s="258">
        <v>9</v>
      </c>
      <c r="P227" s="258">
        <v>9</v>
      </c>
      <c r="Q227" s="3615" t="s">
        <v>20001</v>
      </c>
      <c r="R227" s="3985"/>
      <c r="S227" s="142"/>
      <c r="T227" s="142"/>
      <c r="U227" s="142"/>
      <c r="V227" s="3588" t="s">
        <v>2073</v>
      </c>
      <c r="W227" s="142"/>
      <c r="X227" s="3588" t="s">
        <v>37</v>
      </c>
      <c r="Y227" s="142"/>
      <c r="Z227" s="142"/>
      <c r="AA227" s="4877">
        <v>12734062</v>
      </c>
      <c r="AB227" s="142"/>
      <c r="AC227" s="4899">
        <v>0</v>
      </c>
      <c r="AD227" s="6532">
        <v>8625</v>
      </c>
      <c r="AE227" s="4899">
        <f t="shared" si="21"/>
        <v>77625</v>
      </c>
      <c r="AF227" s="3571" t="s">
        <v>19700</v>
      </c>
      <c r="AG227" s="142"/>
    </row>
    <row r="228" spans="1:33" ht="30" customHeight="1">
      <c r="A228" s="3919" t="s">
        <v>19716</v>
      </c>
      <c r="B228" s="4103" t="s">
        <v>20003</v>
      </c>
      <c r="C228" s="46">
        <v>45791</v>
      </c>
      <c r="D228" s="46">
        <v>45827</v>
      </c>
      <c r="E228" s="46"/>
      <c r="F228" s="42"/>
      <c r="G228" s="42">
        <v>8588</v>
      </c>
      <c r="H228" s="3607" t="s">
        <v>1559</v>
      </c>
      <c r="I228" s="42"/>
      <c r="J228" s="3750" t="s">
        <v>20004</v>
      </c>
      <c r="K228" s="3608" t="s">
        <v>20005</v>
      </c>
      <c r="L228" s="3606" t="s">
        <v>173</v>
      </c>
      <c r="M228" s="582" t="s">
        <v>20007</v>
      </c>
      <c r="N228" s="42"/>
      <c r="O228" s="258">
        <v>1</v>
      </c>
      <c r="P228" s="258">
        <v>1</v>
      </c>
      <c r="Q228" s="3748" t="s">
        <v>20006</v>
      </c>
      <c r="R228" s="3985"/>
      <c r="T228" s="142"/>
      <c r="U228" s="142"/>
      <c r="V228" s="31" t="s">
        <v>2073</v>
      </c>
      <c r="W228" s="31"/>
      <c r="X228" s="31" t="s">
        <v>7042</v>
      </c>
      <c r="Y228" s="142"/>
      <c r="Z228" s="142"/>
      <c r="AA228" s="6525">
        <v>12733941</v>
      </c>
      <c r="AB228" s="142"/>
      <c r="AC228" s="4899">
        <v>3300</v>
      </c>
      <c r="AD228" s="6532">
        <v>7920</v>
      </c>
      <c r="AE228" s="4899">
        <f t="shared" si="21"/>
        <v>11220</v>
      </c>
      <c r="AF228" s="3571" t="s">
        <v>19700</v>
      </c>
      <c r="AG228" s="142"/>
    </row>
    <row r="229" spans="1:33" ht="30" customHeight="1">
      <c r="A229" s="3919" t="s">
        <v>19716</v>
      </c>
      <c r="B229" s="6804" t="s">
        <v>20008</v>
      </c>
      <c r="C229" s="46">
        <v>45791</v>
      </c>
      <c r="D229" s="46">
        <v>45812</v>
      </c>
      <c r="E229" s="46"/>
      <c r="F229" s="42"/>
      <c r="G229" s="42">
        <v>8588</v>
      </c>
      <c r="H229" s="3607" t="s">
        <v>18650</v>
      </c>
      <c r="I229" s="42"/>
      <c r="J229" s="3738" t="s">
        <v>20009</v>
      </c>
      <c r="K229" s="3608" t="s">
        <v>20010</v>
      </c>
      <c r="L229" s="3606" t="s">
        <v>173</v>
      </c>
      <c r="M229" s="41" t="s">
        <v>20012</v>
      </c>
      <c r="N229" s="42"/>
      <c r="O229" s="258">
        <v>1</v>
      </c>
      <c r="P229" s="258">
        <v>1</v>
      </c>
      <c r="Q229" s="3609" t="s">
        <v>20011</v>
      </c>
      <c r="R229" s="3985"/>
      <c r="T229" s="142"/>
      <c r="U229" s="142"/>
      <c r="V229" s="31" t="s">
        <v>2073</v>
      </c>
      <c r="W229" s="31"/>
      <c r="X229" s="31" t="s">
        <v>37</v>
      </c>
      <c r="Y229" s="142"/>
      <c r="Z229" s="142"/>
      <c r="AA229" s="4883">
        <v>12734050</v>
      </c>
      <c r="AB229" s="142"/>
      <c r="AC229" s="4899">
        <v>1200</v>
      </c>
      <c r="AD229" s="6532">
        <v>7920</v>
      </c>
      <c r="AE229" s="4899">
        <f t="shared" si="21"/>
        <v>9120</v>
      </c>
      <c r="AF229" s="3571" t="s">
        <v>19700</v>
      </c>
      <c r="AG229" s="142"/>
    </row>
    <row r="230" spans="1:33" ht="30" customHeight="1">
      <c r="A230" s="8343" t="s">
        <v>20017</v>
      </c>
      <c r="B230" s="4103" t="s">
        <v>20013</v>
      </c>
      <c r="C230" s="46">
        <v>45791</v>
      </c>
      <c r="D230" s="46">
        <v>45812</v>
      </c>
      <c r="E230" s="46"/>
      <c r="F230" s="42"/>
      <c r="G230" s="42">
        <v>8369</v>
      </c>
      <c r="H230" s="3607" t="s">
        <v>383</v>
      </c>
      <c r="I230" s="3618" t="s">
        <v>25</v>
      </c>
      <c r="J230" s="3750" t="s">
        <v>20014</v>
      </c>
      <c r="K230" s="3608" t="s">
        <v>20015</v>
      </c>
      <c r="L230" s="3606" t="s">
        <v>76</v>
      </c>
      <c r="M230" s="582" t="s">
        <v>20055</v>
      </c>
      <c r="N230" s="42"/>
      <c r="O230" s="258">
        <v>4</v>
      </c>
      <c r="P230" s="258">
        <v>4</v>
      </c>
      <c r="Q230" s="3609" t="s">
        <v>20016</v>
      </c>
      <c r="R230" s="3985"/>
      <c r="T230" s="142"/>
      <c r="U230" s="142"/>
      <c r="V230" s="31" t="s">
        <v>2073</v>
      </c>
      <c r="W230" s="142"/>
      <c r="X230" s="31" t="s">
        <v>37</v>
      </c>
      <c r="Y230" s="142"/>
      <c r="Z230" s="142"/>
      <c r="AA230" s="4883">
        <v>12733908</v>
      </c>
      <c r="AB230" s="142"/>
      <c r="AC230" s="4899">
        <v>0</v>
      </c>
      <c r="AD230" s="6532">
        <v>15000</v>
      </c>
      <c r="AE230" s="4899">
        <f t="shared" ref="AE230:AE287" si="24">SUM(AD230*P230+AC230)</f>
        <v>60000</v>
      </c>
      <c r="AF230" s="3536" t="s">
        <v>19700</v>
      </c>
      <c r="AG230" s="142"/>
    </row>
    <row r="231" spans="1:33" ht="30" customHeight="1">
      <c r="A231" s="4094" t="s">
        <v>19554</v>
      </c>
      <c r="B231" s="4102" t="s">
        <v>20023</v>
      </c>
      <c r="C231" s="46">
        <v>45792</v>
      </c>
      <c r="D231" s="46">
        <v>45828</v>
      </c>
      <c r="E231" s="46"/>
      <c r="F231" s="42"/>
      <c r="G231" s="42">
        <v>8601</v>
      </c>
      <c r="H231" s="3670" t="s">
        <v>768</v>
      </c>
      <c r="I231" s="3618"/>
      <c r="J231" s="4094" t="s">
        <v>20024</v>
      </c>
      <c r="K231" s="3671" t="s">
        <v>20025</v>
      </c>
      <c r="L231" s="3668" t="s">
        <v>4019</v>
      </c>
      <c r="M231" s="582" t="s">
        <v>20027</v>
      </c>
      <c r="N231" s="42"/>
      <c r="O231" s="258">
        <v>15</v>
      </c>
      <c r="P231" s="258">
        <v>15</v>
      </c>
      <c r="Q231" s="3684" t="s">
        <v>20026</v>
      </c>
      <c r="R231" s="3985"/>
      <c r="T231" s="142"/>
      <c r="U231" s="142"/>
      <c r="V231" s="31" t="s">
        <v>2073</v>
      </c>
      <c r="W231" s="142"/>
      <c r="X231" s="31" t="s">
        <v>37</v>
      </c>
      <c r="Y231" s="142"/>
      <c r="Z231" s="142"/>
      <c r="AA231" s="6525">
        <v>12737602</v>
      </c>
      <c r="AB231" s="142"/>
      <c r="AC231" s="4899">
        <v>12400</v>
      </c>
      <c r="AD231" s="6532">
        <v>8625</v>
      </c>
      <c r="AE231" s="4899">
        <f t="shared" si="24"/>
        <v>141775</v>
      </c>
      <c r="AF231" s="3536" t="s">
        <v>19700</v>
      </c>
      <c r="AG231" s="142"/>
    </row>
    <row r="232" spans="1:33" ht="30" customHeight="1">
      <c r="A232" s="4168" t="s">
        <v>19716</v>
      </c>
      <c r="B232" s="4753" t="s">
        <v>20034</v>
      </c>
      <c r="C232" s="46">
        <v>45792</v>
      </c>
      <c r="D232" s="46">
        <v>45813</v>
      </c>
      <c r="E232" s="46"/>
      <c r="F232" s="42"/>
      <c r="G232" s="42">
        <v>8588</v>
      </c>
      <c r="H232" s="3670" t="s">
        <v>6908</v>
      </c>
      <c r="I232" s="3618"/>
      <c r="J232" s="4168" t="s">
        <v>20035</v>
      </c>
      <c r="K232" s="3671" t="s">
        <v>20036</v>
      </c>
      <c r="L232" s="3668" t="s">
        <v>406</v>
      </c>
      <c r="M232" s="582" t="s">
        <v>20037</v>
      </c>
      <c r="N232" s="42"/>
      <c r="O232" s="258">
        <v>9</v>
      </c>
      <c r="P232" s="258">
        <v>9</v>
      </c>
      <c r="Q232" s="3684" t="s">
        <v>20042</v>
      </c>
      <c r="R232" s="3985"/>
      <c r="T232" s="142"/>
      <c r="U232" s="142"/>
      <c r="V232" s="4013" t="s">
        <v>2073</v>
      </c>
      <c r="W232" s="31"/>
      <c r="X232" s="4013" t="s">
        <v>37</v>
      </c>
      <c r="Y232" s="142"/>
      <c r="Z232" s="142"/>
      <c r="AA232" s="6525">
        <v>12737918</v>
      </c>
      <c r="AB232" s="142"/>
      <c r="AC232" s="4899">
        <v>0</v>
      </c>
      <c r="AD232" s="6532">
        <v>7920</v>
      </c>
      <c r="AE232" s="4899">
        <f t="shared" si="24"/>
        <v>71280</v>
      </c>
      <c r="AF232" s="3536" t="s">
        <v>19700</v>
      </c>
      <c r="AG232" s="142"/>
    </row>
    <row r="233" spans="1:33" s="6585" customFormat="1" ht="30" customHeight="1">
      <c r="A233" s="6839" t="s">
        <v>20038</v>
      </c>
      <c r="B233" s="5033" t="s">
        <v>20039</v>
      </c>
      <c r="C233" s="66">
        <v>45792</v>
      </c>
      <c r="D233" s="66">
        <v>45828</v>
      </c>
      <c r="E233" s="66"/>
      <c r="F233" s="5034"/>
      <c r="G233" s="68">
        <v>8606</v>
      </c>
      <c r="H233" s="5035" t="s">
        <v>9703</v>
      </c>
      <c r="I233" s="5036"/>
      <c r="J233" s="5037" t="s">
        <v>20040</v>
      </c>
      <c r="K233" s="5038" t="s">
        <v>20041</v>
      </c>
      <c r="L233" s="5037" t="s">
        <v>1753</v>
      </c>
      <c r="M233" s="69" t="s">
        <v>20123</v>
      </c>
      <c r="N233" s="68"/>
      <c r="O233" s="365">
        <v>20</v>
      </c>
      <c r="P233" s="365">
        <v>20</v>
      </c>
      <c r="Q233" s="5039" t="s">
        <v>20043</v>
      </c>
      <c r="R233" s="182"/>
      <c r="T233" s="182"/>
      <c r="U233" s="182"/>
      <c r="V233" s="182"/>
      <c r="W233" s="182"/>
      <c r="X233" s="182"/>
      <c r="Y233" s="182"/>
      <c r="Z233" s="182"/>
      <c r="AA233" s="4889">
        <v>12737694</v>
      </c>
      <c r="AB233" s="182"/>
      <c r="AC233" s="4900"/>
      <c r="AD233" s="6537"/>
      <c r="AE233" s="4900"/>
      <c r="AF233" s="68" t="s">
        <v>19700</v>
      </c>
      <c r="AG233" s="182"/>
    </row>
    <row r="234" spans="1:33" ht="30" customHeight="1">
      <c r="A234" s="7036" t="s">
        <v>18626</v>
      </c>
      <c r="B234" s="4102" t="s">
        <v>20044</v>
      </c>
      <c r="C234" s="46">
        <v>45792</v>
      </c>
      <c r="D234" s="46">
        <v>45813</v>
      </c>
      <c r="E234" s="46"/>
      <c r="F234" s="42"/>
      <c r="G234" s="42">
        <v>9013</v>
      </c>
      <c r="H234" s="3670"/>
      <c r="I234" s="3669" t="s">
        <v>20045</v>
      </c>
      <c r="J234" s="3730" t="s">
        <v>20046</v>
      </c>
      <c r="K234" s="3671" t="s">
        <v>20047</v>
      </c>
      <c r="L234" s="3668" t="s">
        <v>1102</v>
      </c>
      <c r="M234" s="582" t="s">
        <v>20049</v>
      </c>
      <c r="N234" s="42"/>
      <c r="O234" s="258">
        <v>24</v>
      </c>
      <c r="P234" s="258">
        <v>24</v>
      </c>
      <c r="Q234" s="3684" t="s">
        <v>20048</v>
      </c>
      <c r="R234" s="3985"/>
      <c r="T234" s="142"/>
      <c r="U234" s="142"/>
      <c r="V234" s="31" t="s">
        <v>2073</v>
      </c>
      <c r="W234" s="31"/>
      <c r="X234" s="31" t="s">
        <v>37</v>
      </c>
      <c r="Y234" s="142"/>
      <c r="Z234" s="142"/>
      <c r="AA234" s="6525">
        <v>12738531</v>
      </c>
      <c r="AB234" s="142"/>
      <c r="AC234" s="4899">
        <v>0</v>
      </c>
      <c r="AD234" s="6532">
        <v>6798.83</v>
      </c>
      <c r="AE234" s="4899">
        <f t="shared" si="24"/>
        <v>163171.91999999998</v>
      </c>
      <c r="AF234" s="3536" t="s">
        <v>19700</v>
      </c>
      <c r="AG234" s="142"/>
    </row>
    <row r="235" spans="1:33" s="6585" customFormat="1" ht="30" customHeight="1">
      <c r="A235" s="4700" t="s">
        <v>20017</v>
      </c>
      <c r="B235" s="68" t="s">
        <v>20050</v>
      </c>
      <c r="C235" s="66">
        <v>45792</v>
      </c>
      <c r="D235" s="66">
        <v>45828</v>
      </c>
      <c r="E235" s="66"/>
      <c r="F235" s="5034"/>
      <c r="G235" s="68">
        <v>8369</v>
      </c>
      <c r="H235" s="5035" t="s">
        <v>10292</v>
      </c>
      <c r="I235" s="5036"/>
      <c r="J235" s="5037" t="s">
        <v>20051</v>
      </c>
      <c r="K235" s="5038" t="s">
        <v>20052</v>
      </c>
      <c r="L235" s="5037" t="s">
        <v>28</v>
      </c>
      <c r="M235" s="69" t="s">
        <v>20054</v>
      </c>
      <c r="N235" s="68"/>
      <c r="O235" s="365">
        <v>2</v>
      </c>
      <c r="P235" s="365">
        <v>2</v>
      </c>
      <c r="Q235" s="5039" t="s">
        <v>20053</v>
      </c>
      <c r="R235" s="182"/>
      <c r="T235" s="182"/>
      <c r="U235" s="182"/>
      <c r="V235" s="182"/>
      <c r="W235" s="182"/>
      <c r="X235" s="182"/>
      <c r="Y235" s="182"/>
      <c r="Z235" s="182"/>
      <c r="AA235" s="4889">
        <v>12736592</v>
      </c>
      <c r="AB235" s="182"/>
      <c r="AC235" s="4900"/>
      <c r="AD235" s="6537"/>
      <c r="AE235" s="4900"/>
      <c r="AF235" s="68" t="s">
        <v>19700</v>
      </c>
      <c r="AG235" s="182"/>
    </row>
    <row r="236" spans="1:33" s="6585" customFormat="1" ht="30" customHeight="1">
      <c r="A236" s="4700" t="s">
        <v>20017</v>
      </c>
      <c r="B236" s="5101" t="s">
        <v>20057</v>
      </c>
      <c r="C236" s="66">
        <v>45792</v>
      </c>
      <c r="D236" s="66">
        <v>45828</v>
      </c>
      <c r="E236" s="66"/>
      <c r="F236" s="5034"/>
      <c r="G236" s="68">
        <v>8369</v>
      </c>
      <c r="H236" s="5035" t="s">
        <v>2686</v>
      </c>
      <c r="I236" s="5036"/>
      <c r="J236" s="5102" t="s">
        <v>20058</v>
      </c>
      <c r="K236" s="5038" t="s">
        <v>20059</v>
      </c>
      <c r="L236" s="5037" t="s">
        <v>76</v>
      </c>
      <c r="M236" s="69" t="s">
        <v>20061</v>
      </c>
      <c r="N236" s="68"/>
      <c r="O236" s="365">
        <v>4</v>
      </c>
      <c r="P236" s="365">
        <v>4</v>
      </c>
      <c r="Q236" s="5039" t="s">
        <v>20060</v>
      </c>
      <c r="R236" s="182"/>
      <c r="T236" s="182"/>
      <c r="U236" s="182"/>
      <c r="V236" s="182"/>
      <c r="W236" s="182"/>
      <c r="X236" s="182"/>
      <c r="Y236" s="182"/>
      <c r="Z236" s="182"/>
      <c r="AA236" s="4886">
        <v>12736859</v>
      </c>
      <c r="AB236" s="182"/>
      <c r="AC236" s="4900"/>
      <c r="AD236" s="6537"/>
      <c r="AE236" s="4900"/>
      <c r="AF236" s="68" t="s">
        <v>19700</v>
      </c>
      <c r="AG236" s="182"/>
    </row>
    <row r="237" spans="1:33" s="6585" customFormat="1" ht="30" customHeight="1">
      <c r="A237" s="4700" t="s">
        <v>20017</v>
      </c>
      <c r="B237" s="5101" t="s">
        <v>20062</v>
      </c>
      <c r="C237" s="66">
        <v>45792</v>
      </c>
      <c r="D237" s="66">
        <v>45828</v>
      </c>
      <c r="E237" s="66"/>
      <c r="F237" s="5034"/>
      <c r="G237" s="68">
        <v>8369</v>
      </c>
      <c r="H237" s="5035" t="s">
        <v>4795</v>
      </c>
      <c r="I237" s="5036"/>
      <c r="J237" s="5102" t="s">
        <v>20063</v>
      </c>
      <c r="K237" s="5038" t="s">
        <v>20064</v>
      </c>
      <c r="L237" s="5037" t="s">
        <v>76</v>
      </c>
      <c r="M237" s="69" t="s">
        <v>20065</v>
      </c>
      <c r="N237" s="68"/>
      <c r="O237" s="365">
        <v>4</v>
      </c>
      <c r="P237" s="365">
        <v>4</v>
      </c>
      <c r="Q237" s="5039" t="s">
        <v>20060</v>
      </c>
      <c r="R237" s="182"/>
      <c r="T237" s="182"/>
      <c r="U237" s="182"/>
      <c r="V237" s="182"/>
      <c r="W237" s="182"/>
      <c r="X237" s="182"/>
      <c r="Y237" s="182"/>
      <c r="Z237" s="182"/>
      <c r="AA237" s="4889">
        <v>12736890</v>
      </c>
      <c r="AB237" s="182"/>
      <c r="AC237" s="4900"/>
      <c r="AD237" s="6537"/>
      <c r="AE237" s="4900"/>
      <c r="AF237" s="68" t="s">
        <v>19700</v>
      </c>
      <c r="AG237" s="182"/>
    </row>
    <row r="238" spans="1:33" s="6585" customFormat="1" ht="30" customHeight="1">
      <c r="A238" s="4700" t="s">
        <v>20017</v>
      </c>
      <c r="B238" s="5101" t="s">
        <v>20056</v>
      </c>
      <c r="C238" s="66">
        <v>45792</v>
      </c>
      <c r="D238" s="66">
        <v>45923</v>
      </c>
      <c r="E238" s="66"/>
      <c r="F238" s="68"/>
      <c r="G238" s="68">
        <v>8369</v>
      </c>
      <c r="H238" s="5035" t="s">
        <v>377</v>
      </c>
      <c r="I238" s="5036"/>
      <c r="J238" s="5037" t="s">
        <v>20066</v>
      </c>
      <c r="K238" s="5038" t="s">
        <v>20067</v>
      </c>
      <c r="L238" s="5037" t="s">
        <v>173</v>
      </c>
      <c r="M238" s="69" t="s">
        <v>20069</v>
      </c>
      <c r="N238" s="68"/>
      <c r="O238" s="365">
        <v>1</v>
      </c>
      <c r="P238" s="365">
        <v>1</v>
      </c>
      <c r="Q238" s="5039" t="s">
        <v>20068</v>
      </c>
      <c r="R238" s="182"/>
      <c r="T238" s="182"/>
      <c r="U238" s="182"/>
      <c r="V238" s="182"/>
      <c r="W238" s="182"/>
      <c r="X238" s="182"/>
      <c r="Y238" s="182"/>
      <c r="Z238" s="182"/>
      <c r="AA238" s="4886">
        <v>12736621</v>
      </c>
      <c r="AB238" s="182"/>
      <c r="AC238" s="4900"/>
      <c r="AD238" s="6537"/>
      <c r="AE238" s="4900"/>
      <c r="AF238" s="68" t="s">
        <v>19700</v>
      </c>
      <c r="AG238" s="182"/>
    </row>
    <row r="239" spans="1:33" ht="30" customHeight="1">
      <c r="A239" s="3919" t="s">
        <v>19596</v>
      </c>
      <c r="B239" s="4102" t="s">
        <v>20070</v>
      </c>
      <c r="C239" s="46">
        <v>45792</v>
      </c>
      <c r="D239" s="46">
        <v>45813</v>
      </c>
      <c r="E239" s="46"/>
      <c r="F239" s="42"/>
      <c r="G239" s="42">
        <v>6984</v>
      </c>
      <c r="H239" s="3670" t="s">
        <v>20071</v>
      </c>
      <c r="I239" s="3618"/>
      <c r="J239" s="6707" t="s">
        <v>20072</v>
      </c>
      <c r="K239" s="3671" t="s">
        <v>20073</v>
      </c>
      <c r="L239" s="3668" t="s">
        <v>76</v>
      </c>
      <c r="M239" s="582" t="s">
        <v>20075</v>
      </c>
      <c r="N239" s="42"/>
      <c r="O239" s="258">
        <v>4</v>
      </c>
      <c r="P239" s="258">
        <v>4</v>
      </c>
      <c r="Q239" s="3684" t="s">
        <v>20074</v>
      </c>
      <c r="R239" s="3985"/>
      <c r="S239" s="6681"/>
      <c r="T239" s="6593"/>
      <c r="U239" s="6593"/>
      <c r="V239" s="3536" t="s">
        <v>2073</v>
      </c>
      <c r="W239" s="3536"/>
      <c r="X239" s="3536" t="s">
        <v>37</v>
      </c>
      <c r="Y239" s="6593"/>
      <c r="Z239" s="6593"/>
      <c r="AA239" s="5082">
        <v>12737406</v>
      </c>
      <c r="AB239" s="6593"/>
      <c r="AC239" s="4908">
        <v>0</v>
      </c>
      <c r="AD239" s="6683">
        <v>7920</v>
      </c>
      <c r="AE239" s="4908">
        <f t="shared" si="24"/>
        <v>31680</v>
      </c>
      <c r="AF239" s="3536" t="s">
        <v>19700</v>
      </c>
      <c r="AG239" s="142"/>
    </row>
    <row r="240" spans="1:33" ht="30" customHeight="1">
      <c r="A240" s="3919" t="s">
        <v>20017</v>
      </c>
      <c r="B240" s="3669" t="s">
        <v>20076</v>
      </c>
      <c r="C240" s="46">
        <v>45792</v>
      </c>
      <c r="D240" s="46">
        <v>45923</v>
      </c>
      <c r="E240" s="422"/>
      <c r="F240" s="5013"/>
      <c r="G240" s="42">
        <v>8369</v>
      </c>
      <c r="H240" s="3670" t="s">
        <v>6422</v>
      </c>
      <c r="I240" s="3618"/>
      <c r="J240" s="3559" t="s">
        <v>20077</v>
      </c>
      <c r="K240" s="3671" t="s">
        <v>20078</v>
      </c>
      <c r="L240" s="3668" t="s">
        <v>193</v>
      </c>
      <c r="M240" s="582" t="s">
        <v>19699</v>
      </c>
      <c r="N240" s="42"/>
      <c r="O240" s="258">
        <v>6</v>
      </c>
      <c r="P240" s="258">
        <v>6</v>
      </c>
      <c r="Q240" s="3684" t="s">
        <v>20079</v>
      </c>
      <c r="R240" s="3985"/>
      <c r="T240" s="142"/>
      <c r="U240" s="142"/>
      <c r="V240" s="142" t="s">
        <v>28776</v>
      </c>
      <c r="W240" s="142"/>
      <c r="X240" s="142" t="s">
        <v>27185</v>
      </c>
      <c r="Y240" s="142"/>
      <c r="Z240" s="142"/>
      <c r="AA240" s="6525">
        <v>12736486</v>
      </c>
      <c r="AB240" s="142"/>
      <c r="AC240" s="4899">
        <v>180000</v>
      </c>
      <c r="AD240" s="6532">
        <v>15000</v>
      </c>
      <c r="AE240" s="4899">
        <f t="shared" si="24"/>
        <v>270000</v>
      </c>
      <c r="AF240" s="3536" t="s">
        <v>19700</v>
      </c>
      <c r="AG240" s="142"/>
    </row>
    <row r="241" spans="1:33" ht="30" customHeight="1">
      <c r="A241" s="3912" t="s">
        <v>20017</v>
      </c>
      <c r="B241" s="3588" t="s">
        <v>20081</v>
      </c>
      <c r="C241" s="3504">
        <v>45792</v>
      </c>
      <c r="D241" s="3504">
        <v>45923</v>
      </c>
      <c r="E241" s="114">
        <v>46132</v>
      </c>
      <c r="F241" s="5005">
        <f t="shared" ref="F241:F260" si="25">SUM(D241-E241)</f>
        <v>-209</v>
      </c>
      <c r="G241" s="31">
        <v>8369</v>
      </c>
      <c r="H241" s="3585" t="s">
        <v>6740</v>
      </c>
      <c r="I241" s="3569"/>
      <c r="J241" s="3583" t="s">
        <v>20082</v>
      </c>
      <c r="K241" s="3586" t="s">
        <v>20083</v>
      </c>
      <c r="L241" s="3583" t="s">
        <v>28</v>
      </c>
      <c r="M241" s="6573" t="s">
        <v>20084</v>
      </c>
      <c r="N241" s="31"/>
      <c r="O241" s="253">
        <v>2</v>
      </c>
      <c r="P241" s="253">
        <v>2</v>
      </c>
      <c r="Q241" s="3587" t="s">
        <v>20079</v>
      </c>
      <c r="R241" s="142"/>
      <c r="T241" s="142"/>
      <c r="U241" s="142"/>
      <c r="V241" s="142"/>
      <c r="W241" s="142"/>
      <c r="X241" s="142"/>
      <c r="Y241" s="142"/>
      <c r="Z241" s="142"/>
      <c r="AA241" s="6525">
        <v>12736451</v>
      </c>
      <c r="AB241" s="142"/>
      <c r="AC241" s="4899">
        <v>300000</v>
      </c>
      <c r="AD241" s="6532">
        <v>15000</v>
      </c>
      <c r="AE241" s="4899">
        <f t="shared" si="24"/>
        <v>330000</v>
      </c>
      <c r="AF241" s="3536" t="s">
        <v>19700</v>
      </c>
      <c r="AG241" s="142"/>
    </row>
    <row r="242" spans="1:33" s="6585" customFormat="1" ht="30" customHeight="1">
      <c r="A242" s="4700" t="s">
        <v>20017</v>
      </c>
      <c r="B242" s="5101" t="s">
        <v>20080</v>
      </c>
      <c r="C242" s="66">
        <v>45792</v>
      </c>
      <c r="D242" s="66">
        <v>45828</v>
      </c>
      <c r="E242" s="66"/>
      <c r="F242" s="5034"/>
      <c r="G242" s="68">
        <v>8369</v>
      </c>
      <c r="H242" s="5035" t="s">
        <v>354</v>
      </c>
      <c r="I242" s="5036"/>
      <c r="J242" s="5037" t="s">
        <v>20085</v>
      </c>
      <c r="K242" s="5038" t="s">
        <v>20086</v>
      </c>
      <c r="L242" s="5037" t="s">
        <v>28</v>
      </c>
      <c r="M242" s="69" t="s">
        <v>20088</v>
      </c>
      <c r="N242" s="68"/>
      <c r="O242" s="365">
        <v>2</v>
      </c>
      <c r="P242" s="365">
        <v>2</v>
      </c>
      <c r="Q242" s="5039" t="s">
        <v>20087</v>
      </c>
      <c r="R242" s="182"/>
      <c r="T242" s="182"/>
      <c r="U242" s="182"/>
      <c r="V242" s="182"/>
      <c r="W242" s="182"/>
      <c r="X242" s="182"/>
      <c r="Y242" s="182"/>
      <c r="Z242" s="182"/>
      <c r="AA242" s="4886">
        <v>12736502</v>
      </c>
      <c r="AB242" s="182"/>
      <c r="AC242" s="4900"/>
      <c r="AD242" s="6537"/>
      <c r="AE242" s="4900"/>
      <c r="AF242" s="68" t="s">
        <v>19700</v>
      </c>
      <c r="AG242" s="182"/>
    </row>
    <row r="243" spans="1:33" s="6585" customFormat="1" ht="30" customHeight="1">
      <c r="A243" s="4700" t="s">
        <v>20017</v>
      </c>
      <c r="B243" s="5101" t="s">
        <v>20089</v>
      </c>
      <c r="C243" s="66">
        <v>45792</v>
      </c>
      <c r="D243" s="66">
        <v>45828</v>
      </c>
      <c r="E243" s="66"/>
      <c r="F243" s="5034"/>
      <c r="G243" s="68">
        <v>8369</v>
      </c>
      <c r="H243" s="5035" t="s">
        <v>1953</v>
      </c>
      <c r="I243" s="5036"/>
      <c r="J243" s="5037" t="s">
        <v>20090</v>
      </c>
      <c r="K243" s="5038" t="s">
        <v>20091</v>
      </c>
      <c r="L243" s="5037" t="s">
        <v>76</v>
      </c>
      <c r="M243" s="69" t="s">
        <v>20092</v>
      </c>
      <c r="N243" s="68"/>
      <c r="O243" s="365">
        <v>4</v>
      </c>
      <c r="P243" s="365">
        <v>4</v>
      </c>
      <c r="Q243" s="5039" t="s">
        <v>20079</v>
      </c>
      <c r="R243" s="182"/>
      <c r="T243" s="182"/>
      <c r="U243" s="182"/>
      <c r="V243" s="182"/>
      <c r="W243" s="182"/>
      <c r="X243" s="182"/>
      <c r="Y243" s="182"/>
      <c r="Z243" s="182"/>
      <c r="AA243" s="4886">
        <v>12736509</v>
      </c>
      <c r="AB243" s="182"/>
      <c r="AC243" s="4900"/>
      <c r="AD243" s="6537"/>
      <c r="AE243" s="4900"/>
      <c r="AF243" s="68" t="s">
        <v>19700</v>
      </c>
      <c r="AG243" s="182"/>
    </row>
    <row r="244" spans="1:33" ht="30" customHeight="1">
      <c r="A244" s="4337" t="s">
        <v>19716</v>
      </c>
      <c r="B244" s="4102" t="s">
        <v>20093</v>
      </c>
      <c r="C244" s="46">
        <v>45792</v>
      </c>
      <c r="D244" s="46">
        <v>45828</v>
      </c>
      <c r="E244" s="46"/>
      <c r="F244" s="42"/>
      <c r="G244" s="42">
        <v>8588</v>
      </c>
      <c r="H244" s="3670" t="s">
        <v>20094</v>
      </c>
      <c r="I244" s="3618"/>
      <c r="J244" s="4337" t="s">
        <v>20095</v>
      </c>
      <c r="K244" s="3671" t="s">
        <v>20096</v>
      </c>
      <c r="L244" s="3683" t="s">
        <v>28</v>
      </c>
      <c r="M244" s="582" t="s">
        <v>20097</v>
      </c>
      <c r="N244" s="42"/>
      <c r="O244" s="258">
        <v>2</v>
      </c>
      <c r="P244" s="258">
        <v>2</v>
      </c>
      <c r="Q244" s="3932" t="s">
        <v>20101</v>
      </c>
      <c r="R244" s="3985"/>
      <c r="T244" s="142"/>
      <c r="U244" s="142"/>
      <c r="V244" s="31" t="s">
        <v>2073</v>
      </c>
      <c r="W244" s="31"/>
      <c r="X244" s="31" t="s">
        <v>7042</v>
      </c>
      <c r="Y244" s="142"/>
      <c r="Z244" s="142"/>
      <c r="AA244" s="6525">
        <v>12736502</v>
      </c>
      <c r="AB244" s="142"/>
      <c r="AC244" s="4899">
        <v>6900</v>
      </c>
      <c r="AD244" s="4899">
        <v>7920</v>
      </c>
      <c r="AE244" s="4899">
        <f t="shared" si="24"/>
        <v>22740</v>
      </c>
      <c r="AF244" s="3536" t="s">
        <v>19700</v>
      </c>
      <c r="AG244" s="142"/>
    </row>
    <row r="245" spans="1:33" ht="30" customHeight="1">
      <c r="A245" s="4144" t="s">
        <v>19716</v>
      </c>
      <c r="B245" s="4726" t="s">
        <v>20098</v>
      </c>
      <c r="C245" s="46">
        <v>45790</v>
      </c>
      <c r="D245" s="46">
        <v>45828</v>
      </c>
      <c r="E245" s="46"/>
      <c r="F245" s="42"/>
      <c r="G245" s="42">
        <v>8588</v>
      </c>
      <c r="H245" s="3670" t="s">
        <v>1484</v>
      </c>
      <c r="I245" s="3618"/>
      <c r="J245" s="4144" t="s">
        <v>20100</v>
      </c>
      <c r="K245" s="3671" t="s">
        <v>20099</v>
      </c>
      <c r="L245" s="3668" t="s">
        <v>173</v>
      </c>
      <c r="M245" s="582" t="s">
        <v>20102</v>
      </c>
      <c r="N245" s="42"/>
      <c r="O245" s="258">
        <v>1</v>
      </c>
      <c r="P245" s="258">
        <v>1</v>
      </c>
      <c r="Q245" s="3684" t="s">
        <v>20106</v>
      </c>
      <c r="R245" s="3985"/>
      <c r="T245" s="142"/>
      <c r="U245" s="142"/>
      <c r="V245" s="31" t="s">
        <v>2073</v>
      </c>
      <c r="W245" s="31"/>
      <c r="X245" s="31" t="s">
        <v>37</v>
      </c>
      <c r="Y245" s="142"/>
      <c r="Z245" s="142"/>
      <c r="AA245" s="6525">
        <v>12735547</v>
      </c>
      <c r="AB245" s="142"/>
      <c r="AC245" s="4899">
        <v>6900</v>
      </c>
      <c r="AD245" s="4899">
        <v>7920</v>
      </c>
      <c r="AE245" s="4899">
        <f t="shared" si="24"/>
        <v>14820</v>
      </c>
      <c r="AF245" s="3536" t="s">
        <v>19700</v>
      </c>
      <c r="AG245" s="142"/>
    </row>
    <row r="246" spans="1:33" ht="30" customHeight="1">
      <c r="A246" s="3919" t="s">
        <v>19716</v>
      </c>
      <c r="B246" s="4219" t="s">
        <v>20103</v>
      </c>
      <c r="C246" s="46">
        <v>45790</v>
      </c>
      <c r="D246" s="46">
        <v>45828</v>
      </c>
      <c r="E246" s="46"/>
      <c r="F246" s="42"/>
      <c r="G246" s="42">
        <v>8588</v>
      </c>
      <c r="H246" s="3670" t="s">
        <v>1395</v>
      </c>
      <c r="I246" s="3618"/>
      <c r="J246" s="3730" t="s">
        <v>20104</v>
      </c>
      <c r="K246" s="3671" t="s">
        <v>20105</v>
      </c>
      <c r="L246" s="3668" t="s">
        <v>62</v>
      </c>
      <c r="M246" s="582" t="s">
        <v>20107</v>
      </c>
      <c r="N246" s="42"/>
      <c r="O246" s="258">
        <v>5</v>
      </c>
      <c r="P246" s="258">
        <v>5</v>
      </c>
      <c r="Q246" s="3672" t="s">
        <v>20106</v>
      </c>
      <c r="R246" s="3985"/>
      <c r="T246" s="142"/>
      <c r="V246" s="31" t="s">
        <v>2073</v>
      </c>
      <c r="W246" s="31"/>
      <c r="X246" s="31" t="s">
        <v>20221</v>
      </c>
      <c r="Y246" s="142"/>
      <c r="Z246" s="142"/>
      <c r="AA246" s="6525">
        <v>12735471</v>
      </c>
      <c r="AB246" s="142"/>
      <c r="AC246" s="4899">
        <v>6900</v>
      </c>
      <c r="AD246" s="4899">
        <v>7920</v>
      </c>
      <c r="AE246" s="4899">
        <f t="shared" si="24"/>
        <v>46500</v>
      </c>
      <c r="AF246" s="3536" t="s">
        <v>19700</v>
      </c>
      <c r="AG246" s="142"/>
    </row>
    <row r="247" spans="1:33" ht="30" customHeight="1">
      <c r="A247" s="4334" t="s">
        <v>19716</v>
      </c>
      <c r="B247" s="4684" t="s">
        <v>20109</v>
      </c>
      <c r="C247" s="46">
        <v>45790</v>
      </c>
      <c r="D247" s="46">
        <v>45811</v>
      </c>
      <c r="E247" s="46"/>
      <c r="F247" s="42"/>
      <c r="G247" s="42">
        <v>8588</v>
      </c>
      <c r="H247" s="4202" t="s">
        <v>1619</v>
      </c>
      <c r="I247" s="3618"/>
      <c r="J247" s="4334" t="s">
        <v>20110</v>
      </c>
      <c r="K247" s="4203" t="s">
        <v>20111</v>
      </c>
      <c r="L247" s="4204" t="s">
        <v>201</v>
      </c>
      <c r="M247" s="582" t="s">
        <v>20113</v>
      </c>
      <c r="N247" s="42"/>
      <c r="O247" s="258">
        <v>13</v>
      </c>
      <c r="P247" s="258">
        <v>13</v>
      </c>
      <c r="Q247" s="3748" t="s">
        <v>20112</v>
      </c>
      <c r="R247" s="3985"/>
      <c r="T247" s="142"/>
      <c r="U247" s="142"/>
      <c r="V247" s="31" t="s">
        <v>2073</v>
      </c>
      <c r="W247" s="31"/>
      <c r="X247" s="31" t="s">
        <v>20221</v>
      </c>
      <c r="Y247" s="142"/>
      <c r="Z247" s="142"/>
      <c r="AA247" s="6525">
        <v>12728033</v>
      </c>
      <c r="AB247" s="142"/>
      <c r="AC247" s="4899">
        <v>0</v>
      </c>
      <c r="AD247" s="4899">
        <v>7920</v>
      </c>
      <c r="AE247" s="4899">
        <f t="shared" si="24"/>
        <v>102960</v>
      </c>
      <c r="AF247" s="3536" t="s">
        <v>19700</v>
      </c>
      <c r="AG247" s="142"/>
    </row>
    <row r="248" spans="1:33" ht="30" customHeight="1">
      <c r="A248" s="5964" t="s">
        <v>20038</v>
      </c>
      <c r="B248" s="4102" t="s">
        <v>20119</v>
      </c>
      <c r="C248" s="46">
        <v>45790</v>
      </c>
      <c r="D248" s="46">
        <v>45811</v>
      </c>
      <c r="E248" s="46"/>
      <c r="F248" s="42"/>
      <c r="G248" s="42">
        <v>8606</v>
      </c>
      <c r="H248" s="4066" t="s">
        <v>473</v>
      </c>
      <c r="I248" s="3618"/>
      <c r="J248" s="4069" t="s">
        <v>20120</v>
      </c>
      <c r="K248" s="4068" t="s">
        <v>20121</v>
      </c>
      <c r="L248" s="4067" t="s">
        <v>17313</v>
      </c>
      <c r="M248" s="582" t="s">
        <v>20124</v>
      </c>
      <c r="N248" s="42"/>
      <c r="O248" s="258">
        <v>41</v>
      </c>
      <c r="P248" s="258">
        <v>41</v>
      </c>
      <c r="Q248" s="3672" t="s">
        <v>20122</v>
      </c>
      <c r="R248" s="3985"/>
      <c r="T248" s="142"/>
      <c r="U248" s="142"/>
      <c r="V248" s="31" t="s">
        <v>2073</v>
      </c>
      <c r="W248" s="31"/>
      <c r="X248" s="31" t="s">
        <v>7042</v>
      </c>
      <c r="Y248" s="142"/>
      <c r="Z248" s="142"/>
      <c r="AA248" s="6525">
        <v>12728083</v>
      </c>
      <c r="AB248" s="142"/>
      <c r="AC248" s="4899">
        <v>0</v>
      </c>
      <c r="AD248" s="4899">
        <v>7920</v>
      </c>
      <c r="AE248" s="4899">
        <f t="shared" si="24"/>
        <v>324720</v>
      </c>
      <c r="AF248" s="3536" t="s">
        <v>19700</v>
      </c>
      <c r="AG248" s="142"/>
    </row>
    <row r="249" spans="1:33" ht="30" customHeight="1">
      <c r="A249" s="4402" t="s">
        <v>20038</v>
      </c>
      <c r="B249" s="4102" t="s">
        <v>20125</v>
      </c>
      <c r="C249" s="46">
        <v>45790</v>
      </c>
      <c r="D249" s="46">
        <v>45811</v>
      </c>
      <c r="E249" s="46"/>
      <c r="F249" s="42"/>
      <c r="G249" s="42">
        <v>8606</v>
      </c>
      <c r="H249" s="4066" t="s">
        <v>20126</v>
      </c>
      <c r="I249" s="3618"/>
      <c r="J249" s="4402" t="s">
        <v>20127</v>
      </c>
      <c r="K249" s="4068" t="s">
        <v>20129</v>
      </c>
      <c r="L249" s="3683" t="s">
        <v>1928</v>
      </c>
      <c r="M249" s="582" t="s">
        <v>20130</v>
      </c>
      <c r="N249" s="42"/>
      <c r="O249" s="258">
        <v>18</v>
      </c>
      <c r="P249" s="258">
        <v>18</v>
      </c>
      <c r="Q249" s="3672" t="s">
        <v>20128</v>
      </c>
      <c r="R249" s="3985"/>
      <c r="T249" s="142"/>
      <c r="U249" s="142"/>
      <c r="V249" s="31" t="s">
        <v>2073</v>
      </c>
      <c r="W249" s="31"/>
      <c r="X249" s="31" t="s">
        <v>7042</v>
      </c>
      <c r="Y249" s="142"/>
      <c r="Z249" s="142"/>
      <c r="AA249" s="6525">
        <v>12728831</v>
      </c>
      <c r="AB249" s="142"/>
      <c r="AC249" s="4899">
        <v>0</v>
      </c>
      <c r="AD249" s="4899">
        <v>7920</v>
      </c>
      <c r="AE249" s="4899">
        <f t="shared" si="24"/>
        <v>142560</v>
      </c>
      <c r="AF249" s="3536" t="s">
        <v>19700</v>
      </c>
      <c r="AG249" s="142"/>
    </row>
    <row r="250" spans="1:33" ht="30" customHeight="1">
      <c r="A250" s="4094" t="s">
        <v>20017</v>
      </c>
      <c r="B250" s="4102" t="s">
        <v>20141</v>
      </c>
      <c r="C250" s="46">
        <v>45793</v>
      </c>
      <c r="D250" s="46">
        <v>45814</v>
      </c>
      <c r="E250" s="46"/>
      <c r="F250" s="42"/>
      <c r="G250" s="42">
        <v>8369</v>
      </c>
      <c r="H250" s="3674" t="s">
        <v>478</v>
      </c>
      <c r="I250" s="3618"/>
      <c r="J250" s="4094" t="s">
        <v>20142</v>
      </c>
      <c r="K250" s="3675" t="s">
        <v>20143</v>
      </c>
      <c r="L250" s="3616" t="s">
        <v>7674</v>
      </c>
      <c r="M250" s="582" t="s">
        <v>20145</v>
      </c>
      <c r="N250" s="42"/>
      <c r="O250" s="258">
        <v>4</v>
      </c>
      <c r="P250" s="257">
        <v>8</v>
      </c>
      <c r="Q250" s="3676" t="s">
        <v>20144</v>
      </c>
      <c r="R250" s="3985"/>
      <c r="T250" s="142"/>
      <c r="U250" s="142"/>
      <c r="V250" s="31" t="s">
        <v>2073</v>
      </c>
      <c r="W250" s="31"/>
      <c r="X250" s="31" t="s">
        <v>37</v>
      </c>
      <c r="Y250" s="142"/>
      <c r="Z250" s="142"/>
      <c r="AA250" s="6525">
        <v>12742362</v>
      </c>
      <c r="AB250" s="142"/>
      <c r="AC250" s="4899">
        <v>0</v>
      </c>
      <c r="AD250" s="4899">
        <v>8400</v>
      </c>
      <c r="AE250" s="4899">
        <f t="shared" si="24"/>
        <v>67200</v>
      </c>
      <c r="AF250" s="3536" t="s">
        <v>19700</v>
      </c>
      <c r="AG250" s="142"/>
    </row>
    <row r="251" spans="1:33" ht="30" customHeight="1">
      <c r="A251" s="3912" t="s">
        <v>20017</v>
      </c>
      <c r="B251" s="31" t="s">
        <v>20147</v>
      </c>
      <c r="C251" s="3504">
        <v>45793</v>
      </c>
      <c r="D251" s="3504">
        <v>45924</v>
      </c>
      <c r="E251" s="5496">
        <v>46132</v>
      </c>
      <c r="F251" s="5005">
        <f t="shared" si="25"/>
        <v>-208</v>
      </c>
      <c r="G251" s="31">
        <v>8369</v>
      </c>
      <c r="H251" s="3620" t="s">
        <v>7145</v>
      </c>
      <c r="I251" s="3569"/>
      <c r="J251" s="3619" t="s">
        <v>20148</v>
      </c>
      <c r="K251" s="3621" t="s">
        <v>20149</v>
      </c>
      <c r="L251" s="3583" t="s">
        <v>28</v>
      </c>
      <c r="M251" s="6573" t="s">
        <v>20151</v>
      </c>
      <c r="N251" s="31"/>
      <c r="O251" s="253">
        <v>2</v>
      </c>
      <c r="P251" s="253">
        <v>2</v>
      </c>
      <c r="Q251" s="3622" t="s">
        <v>20150</v>
      </c>
      <c r="R251" s="142"/>
      <c r="T251" s="142"/>
      <c r="U251" s="142"/>
      <c r="V251" s="31"/>
      <c r="W251" s="31"/>
      <c r="X251" s="31"/>
      <c r="Y251" s="142"/>
      <c r="Z251" s="142"/>
      <c r="AA251" s="4877">
        <v>12742127</v>
      </c>
      <c r="AB251" s="142"/>
      <c r="AC251" s="4899">
        <v>120000</v>
      </c>
      <c r="AD251" s="4899">
        <v>15000</v>
      </c>
      <c r="AE251" s="4899">
        <f t="shared" si="24"/>
        <v>150000</v>
      </c>
      <c r="AF251" s="3536" t="s">
        <v>19700</v>
      </c>
      <c r="AG251" s="142"/>
    </row>
    <row r="252" spans="1:33" ht="30" customHeight="1">
      <c r="A252" s="3919" t="s">
        <v>19596</v>
      </c>
      <c r="B252" s="4223" t="s">
        <v>20152</v>
      </c>
      <c r="C252" s="46">
        <v>45793</v>
      </c>
      <c r="D252" s="46">
        <v>45814</v>
      </c>
      <c r="E252" s="46"/>
      <c r="F252" s="42"/>
      <c r="G252" s="42">
        <v>6984</v>
      </c>
      <c r="H252" s="3701" t="s">
        <v>855</v>
      </c>
      <c r="I252" s="3618"/>
      <c r="J252" s="6707" t="s">
        <v>20153</v>
      </c>
      <c r="K252" s="3702" t="s">
        <v>20154</v>
      </c>
      <c r="L252" s="3683" t="s">
        <v>173</v>
      </c>
      <c r="M252" s="582" t="s">
        <v>20156</v>
      </c>
      <c r="N252" s="42"/>
      <c r="O252" s="258">
        <v>1</v>
      </c>
      <c r="P252" s="258">
        <v>1</v>
      </c>
      <c r="Q252" s="3765" t="s">
        <v>20155</v>
      </c>
      <c r="R252" s="3985"/>
      <c r="S252" s="6681"/>
      <c r="T252" s="6593"/>
      <c r="U252" s="6593"/>
      <c r="V252" s="3536" t="s">
        <v>2073</v>
      </c>
      <c r="W252" s="6593"/>
      <c r="X252" s="3536" t="s">
        <v>37</v>
      </c>
      <c r="Y252" s="6593"/>
      <c r="Z252" s="6593"/>
      <c r="AA252" s="6708">
        <v>12742986</v>
      </c>
      <c r="AB252" s="6593"/>
      <c r="AC252" s="4908">
        <v>0</v>
      </c>
      <c r="AD252" s="4908">
        <v>7920</v>
      </c>
      <c r="AE252" s="4908">
        <f t="shared" si="24"/>
        <v>7920</v>
      </c>
      <c r="AF252" s="3536" t="s">
        <v>19700</v>
      </c>
      <c r="AG252" s="142"/>
    </row>
    <row r="253" spans="1:33" ht="30" customHeight="1">
      <c r="A253" s="4144" t="s">
        <v>18977</v>
      </c>
      <c r="B253" s="4726" t="s">
        <v>20157</v>
      </c>
      <c r="C253" s="46">
        <v>45793</v>
      </c>
      <c r="D253" s="46">
        <v>45814</v>
      </c>
      <c r="E253" s="46"/>
      <c r="F253" s="42"/>
      <c r="G253" s="42">
        <v>8644</v>
      </c>
      <c r="H253" s="3670"/>
      <c r="I253" s="3691" t="s">
        <v>92</v>
      </c>
      <c r="J253" s="4144" t="s">
        <v>20158</v>
      </c>
      <c r="K253" s="3671"/>
      <c r="L253" s="3683" t="s">
        <v>28</v>
      </c>
      <c r="M253" s="582" t="s">
        <v>20160</v>
      </c>
      <c r="N253" s="42"/>
      <c r="O253" s="258">
        <v>2</v>
      </c>
      <c r="P253" s="258">
        <v>2</v>
      </c>
      <c r="Q253" s="3684" t="s">
        <v>20159</v>
      </c>
      <c r="R253" s="3985"/>
      <c r="T253" s="142"/>
      <c r="U253" s="142"/>
      <c r="V253" s="31" t="s">
        <v>2073</v>
      </c>
      <c r="W253" s="142"/>
      <c r="X253" s="31" t="s">
        <v>37</v>
      </c>
      <c r="Y253" s="142"/>
      <c r="Z253" s="142"/>
      <c r="AA253" s="4877">
        <v>12742861</v>
      </c>
      <c r="AB253" s="142"/>
      <c r="AC253" s="4899">
        <v>0</v>
      </c>
      <c r="AD253" s="4899">
        <v>7920</v>
      </c>
      <c r="AE253" s="4899">
        <f t="shared" si="24"/>
        <v>15840</v>
      </c>
      <c r="AF253" s="3536" t="s">
        <v>19700</v>
      </c>
      <c r="AG253" s="142"/>
    </row>
    <row r="254" spans="1:33" ht="30" customHeight="1">
      <c r="A254" s="5213" t="s">
        <v>18745</v>
      </c>
      <c r="B254" s="4102" t="s">
        <v>20161</v>
      </c>
      <c r="C254" s="46">
        <v>45794</v>
      </c>
      <c r="D254" s="46">
        <v>45831</v>
      </c>
      <c r="E254" s="46"/>
      <c r="F254" s="5013"/>
      <c r="G254" s="42">
        <v>8600</v>
      </c>
      <c r="H254" s="3701" t="s">
        <v>19193</v>
      </c>
      <c r="I254" s="3618"/>
      <c r="J254" s="5213" t="s">
        <v>20162</v>
      </c>
      <c r="K254" s="3702" t="s">
        <v>20163</v>
      </c>
      <c r="L254" s="3683" t="s">
        <v>173</v>
      </c>
      <c r="M254" s="582" t="s">
        <v>20165</v>
      </c>
      <c r="N254" s="42"/>
      <c r="O254" s="258">
        <v>1</v>
      </c>
      <c r="P254" s="258">
        <v>1</v>
      </c>
      <c r="Q254" s="3765" t="s">
        <v>20164</v>
      </c>
      <c r="R254" s="3985"/>
      <c r="T254" s="142"/>
      <c r="U254" s="142"/>
      <c r="V254" s="31" t="s">
        <v>2073</v>
      </c>
      <c r="W254" s="142"/>
      <c r="X254" s="31" t="s">
        <v>37</v>
      </c>
      <c r="Y254" s="142"/>
      <c r="Z254" s="142"/>
      <c r="AA254" s="6525">
        <v>12743614</v>
      </c>
      <c r="AB254" s="142"/>
      <c r="AC254" s="4899">
        <v>31000</v>
      </c>
      <c r="AD254" s="4899">
        <v>12375</v>
      </c>
      <c r="AE254" s="4899">
        <f t="shared" si="24"/>
        <v>43375</v>
      </c>
      <c r="AF254" s="3536" t="s">
        <v>19700</v>
      </c>
      <c r="AG254" s="142"/>
    </row>
    <row r="255" spans="1:33" ht="30" customHeight="1">
      <c r="A255" s="3919" t="s">
        <v>19554</v>
      </c>
      <c r="B255" s="6631" t="s">
        <v>20166</v>
      </c>
      <c r="C255" s="46">
        <v>45794</v>
      </c>
      <c r="D255" s="46">
        <v>45814</v>
      </c>
      <c r="E255" s="46"/>
      <c r="F255" s="42"/>
      <c r="G255" s="42">
        <v>8601</v>
      </c>
      <c r="H255" s="3701" t="s">
        <v>4932</v>
      </c>
      <c r="I255" s="3618"/>
      <c r="J255" s="3668" t="s">
        <v>20167</v>
      </c>
      <c r="K255" s="3702" t="s">
        <v>20168</v>
      </c>
      <c r="L255" s="3683" t="s">
        <v>62</v>
      </c>
      <c r="M255" s="582" t="s">
        <v>20169</v>
      </c>
      <c r="N255" s="42"/>
      <c r="O255" s="258">
        <v>5</v>
      </c>
      <c r="P255" s="258">
        <v>5</v>
      </c>
      <c r="Q255" s="3765" t="s">
        <v>20164</v>
      </c>
      <c r="R255" s="3985"/>
      <c r="T255" s="142"/>
      <c r="U255" s="142"/>
      <c r="V255" s="31" t="s">
        <v>2073</v>
      </c>
      <c r="W255" s="31"/>
      <c r="X255" s="31" t="s">
        <v>37</v>
      </c>
      <c r="Y255" s="142"/>
      <c r="Z255" s="142"/>
      <c r="AA255" s="6525">
        <v>12743599</v>
      </c>
      <c r="AB255" s="142"/>
      <c r="AC255" s="4899">
        <v>0</v>
      </c>
      <c r="AD255" s="4899">
        <v>8625</v>
      </c>
      <c r="AE255" s="4899">
        <f t="shared" si="24"/>
        <v>43125</v>
      </c>
      <c r="AF255" s="3536" t="s">
        <v>19700</v>
      </c>
      <c r="AG255" s="142"/>
    </row>
    <row r="256" spans="1:33" ht="30" customHeight="1">
      <c r="A256" s="3912" t="s">
        <v>18734</v>
      </c>
      <c r="B256" s="3623" t="s">
        <v>20170</v>
      </c>
      <c r="C256" s="3504">
        <v>45826</v>
      </c>
      <c r="D256" s="3504">
        <v>45916</v>
      </c>
      <c r="E256" s="114">
        <v>46132</v>
      </c>
      <c r="F256" s="5005">
        <f t="shared" si="25"/>
        <v>-216</v>
      </c>
      <c r="G256" s="31">
        <v>8636</v>
      </c>
      <c r="H256" s="3620" t="s">
        <v>4932</v>
      </c>
      <c r="I256" s="3569"/>
      <c r="J256" s="3619" t="s">
        <v>4933</v>
      </c>
      <c r="K256" s="3621" t="s">
        <v>20171</v>
      </c>
      <c r="L256" s="3619" t="s">
        <v>341</v>
      </c>
      <c r="M256" s="6573" t="s">
        <v>27682</v>
      </c>
      <c r="N256" s="31"/>
      <c r="O256" s="253">
        <v>12</v>
      </c>
      <c r="P256" s="257">
        <v>1</v>
      </c>
      <c r="Q256" s="4822" t="s">
        <v>20164</v>
      </c>
      <c r="R256" s="142"/>
      <c r="T256" s="142"/>
      <c r="U256" s="142"/>
      <c r="V256" s="142"/>
      <c r="W256" s="142"/>
      <c r="X256" s="142"/>
      <c r="Y256" s="142"/>
      <c r="Z256" s="142"/>
      <c r="AA256" s="6525">
        <v>13071204</v>
      </c>
      <c r="AB256" s="142"/>
      <c r="AC256" s="4899">
        <v>0</v>
      </c>
      <c r="AD256" s="4899">
        <v>12375</v>
      </c>
      <c r="AE256" s="4899">
        <f t="shared" si="24"/>
        <v>12375</v>
      </c>
      <c r="AF256" s="3536" t="s">
        <v>19700</v>
      </c>
      <c r="AG256" s="142"/>
    </row>
    <row r="257" spans="1:33" ht="30" customHeight="1">
      <c r="A257" s="4094" t="s">
        <v>19214</v>
      </c>
      <c r="B257" s="4723" t="s">
        <v>20172</v>
      </c>
      <c r="C257" s="46">
        <v>45794</v>
      </c>
      <c r="D257" s="46">
        <v>45814</v>
      </c>
      <c r="E257" s="46"/>
      <c r="F257" s="42"/>
      <c r="G257" s="42">
        <v>8616</v>
      </c>
      <c r="H257" s="3701" t="s">
        <v>1733</v>
      </c>
      <c r="I257" s="3618"/>
      <c r="J257" s="4094" t="s">
        <v>20173</v>
      </c>
      <c r="K257" s="3702" t="s">
        <v>20174</v>
      </c>
      <c r="L257" s="3683" t="s">
        <v>76</v>
      </c>
      <c r="M257" s="582" t="s">
        <v>20176</v>
      </c>
      <c r="N257" s="42"/>
      <c r="O257" s="258">
        <v>4</v>
      </c>
      <c r="P257" s="258">
        <v>4</v>
      </c>
      <c r="Q257" s="3635" t="s">
        <v>20164</v>
      </c>
      <c r="R257" s="3985"/>
      <c r="T257" s="142"/>
      <c r="U257" s="142"/>
      <c r="V257" s="3700" t="s">
        <v>2073</v>
      </c>
      <c r="W257" s="31"/>
      <c r="X257" s="3700" t="s">
        <v>37</v>
      </c>
      <c r="Y257" s="142"/>
      <c r="Z257" s="142"/>
      <c r="AA257" s="4877" t="s">
        <v>20175</v>
      </c>
      <c r="AB257" s="142"/>
      <c r="AC257" s="4899">
        <v>0</v>
      </c>
      <c r="AD257" s="4899">
        <v>7920</v>
      </c>
      <c r="AE257" s="4899">
        <f t="shared" si="24"/>
        <v>31680</v>
      </c>
      <c r="AF257" s="3536" t="s">
        <v>19700</v>
      </c>
      <c r="AG257" s="142"/>
    </row>
    <row r="258" spans="1:33" ht="30" customHeight="1">
      <c r="A258" s="3944" t="s">
        <v>19611</v>
      </c>
      <c r="B258" s="5318" t="s">
        <v>20183</v>
      </c>
      <c r="C258" s="46">
        <v>45793</v>
      </c>
      <c r="D258" s="46">
        <v>45817</v>
      </c>
      <c r="E258" s="46"/>
      <c r="F258" s="42"/>
      <c r="G258" s="42">
        <v>8591</v>
      </c>
      <c r="H258" s="3692" t="s">
        <v>1202</v>
      </c>
      <c r="I258" s="3618"/>
      <c r="J258" s="3944" t="s">
        <v>20184</v>
      </c>
      <c r="K258" s="3693" t="s">
        <v>20185</v>
      </c>
      <c r="L258" s="3690" t="s">
        <v>28</v>
      </c>
      <c r="M258" s="582" t="s">
        <v>20187</v>
      </c>
      <c r="N258" s="42"/>
      <c r="O258" s="258">
        <v>2</v>
      </c>
      <c r="P258" s="258">
        <v>2</v>
      </c>
      <c r="Q258" s="3635" t="s">
        <v>20186</v>
      </c>
      <c r="R258" s="3985"/>
      <c r="T258" s="142"/>
      <c r="U258" s="142"/>
      <c r="V258" s="3700" t="s">
        <v>2073</v>
      </c>
      <c r="W258" s="142"/>
      <c r="X258" s="3700" t="s">
        <v>37</v>
      </c>
      <c r="Y258" s="142"/>
      <c r="Z258" s="142"/>
      <c r="AA258" s="6525">
        <v>4504567835</v>
      </c>
      <c r="AB258" s="142"/>
      <c r="AC258" s="4899">
        <v>0</v>
      </c>
      <c r="AD258" s="4899">
        <v>15000</v>
      </c>
      <c r="AE258" s="4899">
        <f t="shared" si="24"/>
        <v>30000</v>
      </c>
      <c r="AF258" s="31"/>
      <c r="AG258" s="142"/>
    </row>
    <row r="259" spans="1:33" ht="30" customHeight="1">
      <c r="A259" s="6245" t="s">
        <v>19512</v>
      </c>
      <c r="B259" s="6631" t="s">
        <v>20196</v>
      </c>
      <c r="C259" s="46">
        <v>45793</v>
      </c>
      <c r="D259" s="46">
        <v>45817</v>
      </c>
      <c r="E259" s="46"/>
      <c r="F259" s="42"/>
      <c r="G259" s="42">
        <v>8605</v>
      </c>
      <c r="H259" s="3692" t="s">
        <v>1594</v>
      </c>
      <c r="I259" s="3618"/>
      <c r="J259" s="6297" t="s">
        <v>20197</v>
      </c>
      <c r="K259" s="3693" t="s">
        <v>19604</v>
      </c>
      <c r="L259" s="3690" t="s">
        <v>128</v>
      </c>
      <c r="M259" s="582" t="s">
        <v>20198</v>
      </c>
      <c r="N259" s="42"/>
      <c r="O259" s="258">
        <v>3</v>
      </c>
      <c r="P259" s="258">
        <v>3</v>
      </c>
      <c r="Q259" s="3635" t="s">
        <v>19605</v>
      </c>
      <c r="R259" s="3985"/>
      <c r="T259" s="142"/>
      <c r="U259" s="142"/>
      <c r="V259" s="31" t="s">
        <v>9338</v>
      </c>
      <c r="W259" s="31"/>
      <c r="X259" s="31" t="s">
        <v>7042</v>
      </c>
      <c r="Y259" s="142"/>
      <c r="Z259" s="142"/>
      <c r="AA259" s="6525">
        <v>4504567833</v>
      </c>
      <c r="AB259" s="142"/>
      <c r="AC259" s="4899">
        <v>0</v>
      </c>
      <c r="AD259" s="4899">
        <v>9600</v>
      </c>
      <c r="AE259" s="4899">
        <f t="shared" si="24"/>
        <v>28800</v>
      </c>
      <c r="AF259" s="31"/>
      <c r="AG259" s="142"/>
    </row>
    <row r="260" spans="1:33" ht="30" customHeight="1">
      <c r="A260" s="3912" t="s">
        <v>18734</v>
      </c>
      <c r="B260" s="3636" t="s">
        <v>20204</v>
      </c>
      <c r="C260" s="3504">
        <v>45796</v>
      </c>
      <c r="D260" s="3504">
        <v>45832</v>
      </c>
      <c r="E260" s="114">
        <v>46132</v>
      </c>
      <c r="F260" s="5005">
        <f t="shared" si="25"/>
        <v>-300</v>
      </c>
      <c r="G260" s="31">
        <v>8636</v>
      </c>
      <c r="H260" s="3633" t="s">
        <v>6675</v>
      </c>
      <c r="I260" s="3636" t="s">
        <v>25</v>
      </c>
      <c r="J260" s="3631" t="s">
        <v>20205</v>
      </c>
      <c r="K260" s="3634" t="s">
        <v>20206</v>
      </c>
      <c r="L260" s="3631" t="s">
        <v>173</v>
      </c>
      <c r="M260" s="6573" t="s">
        <v>20218</v>
      </c>
      <c r="N260" s="31"/>
      <c r="O260" s="253">
        <v>1</v>
      </c>
      <c r="P260" s="253">
        <v>1</v>
      </c>
      <c r="Q260" s="3632" t="s">
        <v>20207</v>
      </c>
      <c r="R260" s="142"/>
      <c r="T260" s="142"/>
      <c r="U260" s="142"/>
      <c r="V260" s="142"/>
      <c r="W260" s="142"/>
      <c r="X260" s="142"/>
      <c r="Y260" s="142"/>
      <c r="Z260" s="142"/>
      <c r="AA260" s="6525" t="s">
        <v>20208</v>
      </c>
      <c r="AB260" s="142"/>
      <c r="AC260" s="4899">
        <v>12400</v>
      </c>
      <c r="AD260" s="4899">
        <v>12375</v>
      </c>
      <c r="AE260" s="4903">
        <f t="shared" si="24"/>
        <v>24775</v>
      </c>
      <c r="AF260" s="3636" t="s">
        <v>19700</v>
      </c>
      <c r="AG260" s="142"/>
    </row>
    <row r="261" spans="1:33" ht="30" customHeight="1">
      <c r="A261" s="6977" t="s">
        <v>20214</v>
      </c>
      <c r="B261" s="4726" t="s">
        <v>20215</v>
      </c>
      <c r="C261" s="46">
        <v>45796</v>
      </c>
      <c r="D261" s="46">
        <v>45832</v>
      </c>
      <c r="E261" s="46"/>
      <c r="F261" s="42"/>
      <c r="G261" s="42">
        <v>9052</v>
      </c>
      <c r="H261" s="3692" t="s">
        <v>478</v>
      </c>
      <c r="I261" s="3618"/>
      <c r="J261" s="4144" t="s">
        <v>20216</v>
      </c>
      <c r="K261" s="3693" t="s">
        <v>20217</v>
      </c>
      <c r="L261" s="3690" t="s">
        <v>173</v>
      </c>
      <c r="M261" s="582" t="s">
        <v>20220</v>
      </c>
      <c r="N261" s="42"/>
      <c r="O261" s="258">
        <v>1</v>
      </c>
      <c r="P261" s="258">
        <v>1</v>
      </c>
      <c r="Q261" s="3748" t="s">
        <v>20219</v>
      </c>
      <c r="R261" s="42"/>
      <c r="T261" s="142"/>
      <c r="U261" s="142"/>
      <c r="V261" s="3950" t="s">
        <v>2073</v>
      </c>
      <c r="W261" s="31"/>
      <c r="X261" s="3950" t="s">
        <v>37</v>
      </c>
      <c r="Y261" s="142"/>
      <c r="Z261" s="142"/>
      <c r="AA261" s="6525">
        <v>12747393</v>
      </c>
      <c r="AB261" s="142"/>
      <c r="AC261" s="4899">
        <v>6200</v>
      </c>
      <c r="AD261" s="4899">
        <v>12375</v>
      </c>
      <c r="AE261" s="4903">
        <f t="shared" si="24"/>
        <v>18575</v>
      </c>
      <c r="AF261" s="3636" t="s">
        <v>19700</v>
      </c>
      <c r="AG261" s="142"/>
    </row>
    <row r="262" spans="1:33" ht="30" customHeight="1">
      <c r="A262" s="6088" t="s">
        <v>19645</v>
      </c>
      <c r="B262" s="4693" t="s">
        <v>20227</v>
      </c>
      <c r="C262" s="46">
        <v>45798</v>
      </c>
      <c r="D262" s="46">
        <v>45819</v>
      </c>
      <c r="E262" s="46"/>
      <c r="F262" s="42"/>
      <c r="G262" s="42">
        <v>8608</v>
      </c>
      <c r="H262" s="3924" t="s">
        <v>12748</v>
      </c>
      <c r="I262" s="3618"/>
      <c r="J262" s="4235" t="s">
        <v>20228</v>
      </c>
      <c r="K262" s="3926" t="s">
        <v>20229</v>
      </c>
      <c r="L262" s="3925" t="s">
        <v>332</v>
      </c>
      <c r="M262" s="582" t="s">
        <v>20230</v>
      </c>
      <c r="N262" s="42"/>
      <c r="O262" s="258">
        <v>17</v>
      </c>
      <c r="P262" s="258">
        <v>17</v>
      </c>
      <c r="Q262" s="3927" t="s">
        <v>19958</v>
      </c>
      <c r="R262" s="3985"/>
      <c r="T262" s="142"/>
      <c r="U262" s="142"/>
      <c r="V262" s="3950" t="s">
        <v>2073</v>
      </c>
      <c r="W262" s="142"/>
      <c r="X262" s="3950" t="s">
        <v>37</v>
      </c>
      <c r="Y262" s="142"/>
      <c r="Z262" s="142"/>
      <c r="AA262" s="6525">
        <v>12758381</v>
      </c>
      <c r="AB262" s="142"/>
      <c r="AC262" s="4899">
        <v>0</v>
      </c>
      <c r="AD262" s="4899">
        <v>7920</v>
      </c>
      <c r="AE262" s="4903">
        <f t="shared" si="24"/>
        <v>134640</v>
      </c>
      <c r="AF262" s="3636" t="s">
        <v>19700</v>
      </c>
      <c r="AG262" s="142"/>
    </row>
    <row r="263" spans="1:33" s="6585" customFormat="1" ht="30" customHeight="1">
      <c r="A263" s="4700" t="s">
        <v>18745</v>
      </c>
      <c r="B263" s="5917" t="s">
        <v>20231</v>
      </c>
      <c r="C263" s="8552">
        <v>45798</v>
      </c>
      <c r="D263" s="8552">
        <v>45834</v>
      </c>
      <c r="E263" s="37"/>
      <c r="F263" s="5034"/>
      <c r="G263" s="8553">
        <v>8600</v>
      </c>
      <c r="H263" s="8568" t="s">
        <v>12748</v>
      </c>
      <c r="I263" s="5036"/>
      <c r="J263" s="5037" t="s">
        <v>20232</v>
      </c>
      <c r="K263" s="5918" t="s">
        <v>20233</v>
      </c>
      <c r="L263" s="5919" t="s">
        <v>4075</v>
      </c>
      <c r="M263" s="69" t="s">
        <v>20235</v>
      </c>
      <c r="N263" s="8553"/>
      <c r="O263" s="365">
        <v>14</v>
      </c>
      <c r="P263" s="365">
        <v>14</v>
      </c>
      <c r="Q263" s="5920" t="s">
        <v>20234</v>
      </c>
      <c r="R263" s="182"/>
      <c r="T263" s="182"/>
      <c r="U263" s="182"/>
      <c r="V263" s="182"/>
      <c r="W263" s="182"/>
      <c r="X263" s="182"/>
      <c r="Y263" s="182"/>
      <c r="Z263" s="182"/>
      <c r="AA263" s="4886">
        <v>12758063</v>
      </c>
      <c r="AB263" s="182"/>
      <c r="AC263" s="4900"/>
      <c r="AD263" s="4900"/>
      <c r="AE263" s="5921"/>
      <c r="AF263" s="4503" t="s">
        <v>19700</v>
      </c>
      <c r="AG263" s="182"/>
    </row>
    <row r="264" spans="1:33" ht="30" customHeight="1">
      <c r="A264" s="4240" t="s">
        <v>19424</v>
      </c>
      <c r="B264" s="4689" t="s">
        <v>20795</v>
      </c>
      <c r="C264" s="46">
        <v>45798</v>
      </c>
      <c r="D264" s="46">
        <v>45819</v>
      </c>
      <c r="E264" s="46"/>
      <c r="F264" s="42"/>
      <c r="G264" s="42">
        <v>8647</v>
      </c>
      <c r="H264" s="3924" t="s">
        <v>2123</v>
      </c>
      <c r="I264" s="3618"/>
      <c r="J264" s="4240" t="s">
        <v>20236</v>
      </c>
      <c r="K264" s="3926" t="s">
        <v>20237</v>
      </c>
      <c r="L264" s="3925" t="s">
        <v>62</v>
      </c>
      <c r="M264" s="582" t="s">
        <v>20239</v>
      </c>
      <c r="N264" s="42"/>
      <c r="O264" s="258">
        <v>5</v>
      </c>
      <c r="P264" s="258">
        <v>5</v>
      </c>
      <c r="Q264" s="3927" t="s">
        <v>20238</v>
      </c>
      <c r="R264" s="3985"/>
      <c r="T264" s="142"/>
      <c r="U264" s="142"/>
      <c r="V264" s="4059" t="s">
        <v>2073</v>
      </c>
      <c r="W264" s="31"/>
      <c r="X264" s="4059" t="s">
        <v>37</v>
      </c>
      <c r="Y264" s="142"/>
      <c r="Z264" s="142"/>
      <c r="AA264" s="4877">
        <v>12757979</v>
      </c>
      <c r="AB264" s="142"/>
      <c r="AC264" s="4899">
        <v>0</v>
      </c>
      <c r="AD264" s="4899">
        <v>7920</v>
      </c>
      <c r="AE264" s="4903">
        <f t="shared" si="24"/>
        <v>39600</v>
      </c>
      <c r="AF264" s="3636" t="s">
        <v>19700</v>
      </c>
      <c r="AG264" s="142"/>
    </row>
    <row r="265" spans="1:33" ht="30" customHeight="1">
      <c r="A265" s="4943" t="s">
        <v>19424</v>
      </c>
      <c r="B265" s="4973" t="s">
        <v>20794</v>
      </c>
      <c r="C265" s="46">
        <v>45798</v>
      </c>
      <c r="D265" s="46">
        <v>45834</v>
      </c>
      <c r="E265" s="46"/>
      <c r="F265" s="42"/>
      <c r="G265" s="42">
        <v>8647</v>
      </c>
      <c r="H265" s="3924" t="s">
        <v>5904</v>
      </c>
      <c r="I265" s="3618"/>
      <c r="J265" s="4943" t="s">
        <v>20240</v>
      </c>
      <c r="K265" s="3926" t="s">
        <v>20241</v>
      </c>
      <c r="L265" s="3925" t="s">
        <v>128</v>
      </c>
      <c r="M265" s="582" t="s">
        <v>20243</v>
      </c>
      <c r="N265" s="42"/>
      <c r="O265" s="258">
        <v>3</v>
      </c>
      <c r="P265" s="258">
        <v>3</v>
      </c>
      <c r="Q265" s="3927" t="s">
        <v>19958</v>
      </c>
      <c r="R265" s="3985"/>
      <c r="T265" s="142"/>
      <c r="U265" s="142"/>
      <c r="V265" s="4059" t="s">
        <v>2073</v>
      </c>
      <c r="W265" s="142"/>
      <c r="X265" s="4059" t="s">
        <v>37</v>
      </c>
      <c r="Y265" s="142"/>
      <c r="Z265" s="142"/>
      <c r="AA265" s="6525">
        <v>12758070</v>
      </c>
      <c r="AB265" s="142"/>
      <c r="AC265" s="4899">
        <v>6900</v>
      </c>
      <c r="AD265" s="4899">
        <v>7920</v>
      </c>
      <c r="AE265" s="4903">
        <f t="shared" si="24"/>
        <v>30660</v>
      </c>
      <c r="AF265" s="3636" t="s">
        <v>19700</v>
      </c>
      <c r="AG265" s="142"/>
    </row>
    <row r="266" spans="1:33" ht="30" customHeight="1">
      <c r="A266" s="4199" t="s">
        <v>18745</v>
      </c>
      <c r="B266" s="4758" t="s">
        <v>20244</v>
      </c>
      <c r="C266" s="46">
        <v>45798</v>
      </c>
      <c r="D266" s="46">
        <v>45834</v>
      </c>
      <c r="E266" s="46"/>
      <c r="F266" s="42"/>
      <c r="G266" s="42">
        <v>8600</v>
      </c>
      <c r="H266" s="3924" t="s">
        <v>6443</v>
      </c>
      <c r="I266" s="3618"/>
      <c r="J266" s="4199" t="s">
        <v>20245</v>
      </c>
      <c r="K266" s="3926" t="s">
        <v>20246</v>
      </c>
      <c r="L266" s="3925" t="s">
        <v>17313</v>
      </c>
      <c r="M266" s="582" t="s">
        <v>20248</v>
      </c>
      <c r="N266" s="42"/>
      <c r="O266" s="258">
        <v>41</v>
      </c>
      <c r="P266" s="258">
        <v>41</v>
      </c>
      <c r="Q266" s="3765" t="s">
        <v>20247</v>
      </c>
      <c r="R266" s="3985"/>
      <c r="T266" s="142"/>
      <c r="U266" s="142"/>
      <c r="V266" s="4198" t="s">
        <v>2073</v>
      </c>
      <c r="W266" s="31"/>
      <c r="X266" s="4198" t="s">
        <v>7042</v>
      </c>
      <c r="Y266" s="142"/>
      <c r="Z266" s="142"/>
      <c r="AA266" s="6525">
        <v>12755947</v>
      </c>
      <c r="AB266" s="142"/>
      <c r="AC266" s="4899">
        <v>31000</v>
      </c>
      <c r="AD266" s="4899">
        <v>12375</v>
      </c>
      <c r="AE266" s="4903">
        <f t="shared" si="24"/>
        <v>538375</v>
      </c>
      <c r="AF266" s="3636" t="s">
        <v>19700</v>
      </c>
      <c r="AG266" s="142"/>
    </row>
    <row r="267" spans="1:33" ht="30" customHeight="1">
      <c r="A267" s="4309" t="s">
        <v>20038</v>
      </c>
      <c r="B267" s="4674" t="s">
        <v>20249</v>
      </c>
      <c r="C267" s="46">
        <v>45798</v>
      </c>
      <c r="D267" s="46">
        <v>45834</v>
      </c>
      <c r="E267" s="46"/>
      <c r="F267" s="42"/>
      <c r="G267" s="42">
        <v>8606</v>
      </c>
      <c r="H267" s="3924" t="s">
        <v>11845</v>
      </c>
      <c r="I267" s="3618"/>
      <c r="J267" s="4309" t="s">
        <v>20250</v>
      </c>
      <c r="K267" s="3926" t="s">
        <v>20041</v>
      </c>
      <c r="L267" s="3925" t="s">
        <v>62</v>
      </c>
      <c r="M267" s="582" t="s">
        <v>20252</v>
      </c>
      <c r="N267" s="42"/>
      <c r="O267" s="258">
        <v>5</v>
      </c>
      <c r="P267" s="258">
        <v>5</v>
      </c>
      <c r="Q267" s="3927" t="s">
        <v>20251</v>
      </c>
      <c r="R267" s="3985"/>
      <c r="T267" s="142"/>
      <c r="U267" s="142"/>
      <c r="V267" s="31" t="s">
        <v>2073</v>
      </c>
      <c r="W267" s="31"/>
      <c r="X267" s="31" t="s">
        <v>7042</v>
      </c>
      <c r="Y267" s="142"/>
      <c r="Z267" s="142"/>
      <c r="AA267" s="4877">
        <v>12756374</v>
      </c>
      <c r="AB267" s="142"/>
      <c r="AC267" s="4899">
        <v>3300</v>
      </c>
      <c r="AD267" s="4899">
        <v>7920</v>
      </c>
      <c r="AE267" s="4903">
        <f t="shared" si="24"/>
        <v>42900</v>
      </c>
      <c r="AF267" s="3636" t="s">
        <v>19700</v>
      </c>
      <c r="AG267" s="142"/>
    </row>
    <row r="268" spans="1:33" s="6585" customFormat="1" ht="30" customHeight="1">
      <c r="A268" s="4700" t="s">
        <v>18734</v>
      </c>
      <c r="B268" s="5915" t="s">
        <v>20253</v>
      </c>
      <c r="C268" s="66">
        <v>45798</v>
      </c>
      <c r="D268" s="66">
        <v>45819</v>
      </c>
      <c r="E268" s="66"/>
      <c r="F268" s="5034"/>
      <c r="G268" s="68">
        <v>8636</v>
      </c>
      <c r="H268" s="5916"/>
      <c r="I268" s="5917" t="s">
        <v>92</v>
      </c>
      <c r="J268" s="5037" t="s">
        <v>17944</v>
      </c>
      <c r="K268" s="5918" t="s">
        <v>20254</v>
      </c>
      <c r="L268" s="5919" t="s">
        <v>341</v>
      </c>
      <c r="M268" s="69" t="s">
        <v>20255</v>
      </c>
      <c r="N268" s="68"/>
      <c r="O268" s="365">
        <v>12</v>
      </c>
      <c r="P268" s="365">
        <v>12</v>
      </c>
      <c r="Q268" s="5920" t="s">
        <v>19217</v>
      </c>
      <c r="R268" s="182"/>
      <c r="T268" s="182"/>
      <c r="U268" s="182"/>
      <c r="V268" s="182"/>
      <c r="W268" s="182"/>
      <c r="X268" s="182"/>
      <c r="Y268" s="182"/>
      <c r="Z268" s="182"/>
      <c r="AA268" s="4886">
        <v>12756368</v>
      </c>
      <c r="AB268" s="182"/>
      <c r="AC268" s="4900"/>
      <c r="AD268" s="4900"/>
      <c r="AE268" s="5921"/>
      <c r="AF268" s="4503" t="s">
        <v>19700</v>
      </c>
      <c r="AG268" s="182"/>
    </row>
    <row r="269" spans="1:33" ht="30" customHeight="1">
      <c r="A269" s="3919" t="s">
        <v>19480</v>
      </c>
      <c r="B269" s="5450" t="s">
        <v>20793</v>
      </c>
      <c r="C269" s="46">
        <v>45798</v>
      </c>
      <c r="D269" s="46">
        <v>45819</v>
      </c>
      <c r="E269" s="46"/>
      <c r="F269" s="5013"/>
      <c r="G269" s="42">
        <v>8618</v>
      </c>
      <c r="H269" s="3924" t="s">
        <v>10220</v>
      </c>
      <c r="I269" s="3618"/>
      <c r="J269" s="3925" t="s">
        <v>20256</v>
      </c>
      <c r="K269" s="3926" t="s">
        <v>20257</v>
      </c>
      <c r="L269" s="3925" t="s">
        <v>173</v>
      </c>
      <c r="M269" s="582" t="s">
        <v>20259</v>
      </c>
      <c r="N269" s="42"/>
      <c r="O269" s="258">
        <v>1</v>
      </c>
      <c r="P269" s="258">
        <v>1</v>
      </c>
      <c r="Q269" s="3927" t="s">
        <v>20258</v>
      </c>
      <c r="R269" s="3985"/>
      <c r="T269" s="142"/>
      <c r="U269" s="142"/>
      <c r="V269" s="31" t="s">
        <v>9338</v>
      </c>
      <c r="W269" s="31"/>
      <c r="X269" s="31" t="s">
        <v>7042</v>
      </c>
      <c r="Y269" s="142"/>
      <c r="Z269" s="142"/>
      <c r="AA269" s="6525">
        <v>12757713</v>
      </c>
      <c r="AB269" s="142"/>
      <c r="AC269" s="4899">
        <v>0</v>
      </c>
      <c r="AD269" s="4899">
        <v>7918.05</v>
      </c>
      <c r="AE269" s="4903">
        <f t="shared" si="24"/>
        <v>7918.05</v>
      </c>
      <c r="AF269" s="3636" t="s">
        <v>19700</v>
      </c>
      <c r="AG269" s="142"/>
    </row>
    <row r="270" spans="1:33" ht="30" customHeight="1">
      <c r="A270" s="4144" t="s">
        <v>18754</v>
      </c>
      <c r="B270" s="4726" t="s">
        <v>20260</v>
      </c>
      <c r="C270" s="46">
        <v>45798</v>
      </c>
      <c r="D270" s="46">
        <v>45819</v>
      </c>
      <c r="E270" s="46"/>
      <c r="F270" s="42"/>
      <c r="G270" s="42">
        <v>8634</v>
      </c>
      <c r="H270" s="3924" t="s">
        <v>763</v>
      </c>
      <c r="I270" s="3618"/>
      <c r="J270" s="4144" t="s">
        <v>20261</v>
      </c>
      <c r="K270" s="3926" t="s">
        <v>20262</v>
      </c>
      <c r="L270" s="3925" t="s">
        <v>28</v>
      </c>
      <c r="M270" s="582" t="s">
        <v>20263</v>
      </c>
      <c r="N270" s="42"/>
      <c r="O270" s="258">
        <v>2</v>
      </c>
      <c r="P270" s="258">
        <v>2</v>
      </c>
      <c r="Q270" s="3927" t="s">
        <v>20238</v>
      </c>
      <c r="R270" s="3985"/>
      <c r="T270" s="142"/>
      <c r="U270" s="142"/>
      <c r="V270" s="4013" t="s">
        <v>2073</v>
      </c>
      <c r="W270" s="31"/>
      <c r="X270" s="4013" t="s">
        <v>37</v>
      </c>
      <c r="Y270" s="142"/>
      <c r="Z270" s="142"/>
      <c r="AA270" s="6525">
        <v>12756028</v>
      </c>
      <c r="AB270" s="142"/>
      <c r="AC270" s="4899">
        <v>0</v>
      </c>
      <c r="AD270" s="4899">
        <v>7920</v>
      </c>
      <c r="AE270" s="4903">
        <f t="shared" si="24"/>
        <v>15840</v>
      </c>
      <c r="AF270" s="3636" t="s">
        <v>19700</v>
      </c>
      <c r="AG270" s="142"/>
    </row>
    <row r="271" spans="1:33" ht="30" customHeight="1">
      <c r="A271" s="3919" t="s">
        <v>18977</v>
      </c>
      <c r="B271" s="4725" t="s">
        <v>20264</v>
      </c>
      <c r="C271" s="46">
        <v>45797</v>
      </c>
      <c r="D271" s="3923">
        <v>45819</v>
      </c>
      <c r="E271" s="46"/>
      <c r="F271" s="42"/>
      <c r="G271" s="42">
        <v>8644</v>
      </c>
      <c r="H271" s="3924" t="s">
        <v>6908</v>
      </c>
      <c r="I271" s="3618"/>
      <c r="J271" s="4127" t="s">
        <v>16749</v>
      </c>
      <c r="K271" s="3926" t="s">
        <v>20265</v>
      </c>
      <c r="L271" s="3925" t="s">
        <v>3109</v>
      </c>
      <c r="M271" s="582" t="s">
        <v>20266</v>
      </c>
      <c r="N271" s="42"/>
      <c r="O271" s="258">
        <v>11</v>
      </c>
      <c r="P271" s="3928">
        <v>7</v>
      </c>
      <c r="Q271" s="3927" t="s">
        <v>19958</v>
      </c>
      <c r="R271" s="3985"/>
      <c r="T271" s="142"/>
      <c r="U271" s="142"/>
      <c r="V271" s="3929" t="s">
        <v>2073</v>
      </c>
      <c r="W271" s="31"/>
      <c r="X271" s="3929" t="s">
        <v>37</v>
      </c>
      <c r="Y271" s="142"/>
      <c r="Z271" s="142"/>
      <c r="AA271" s="6525">
        <v>12753677</v>
      </c>
      <c r="AB271" s="142"/>
      <c r="AC271" s="4899">
        <v>0</v>
      </c>
      <c r="AD271" s="4899">
        <v>7920</v>
      </c>
      <c r="AE271" s="4903">
        <f t="shared" si="24"/>
        <v>55440</v>
      </c>
      <c r="AF271" s="3636" t="s">
        <v>19700</v>
      </c>
      <c r="AG271" s="142"/>
    </row>
    <row r="272" spans="1:33" ht="30" customHeight="1">
      <c r="A272" s="4094" t="s">
        <v>19560</v>
      </c>
      <c r="B272" s="4723" t="s">
        <v>20267</v>
      </c>
      <c r="C272" s="46">
        <v>45797</v>
      </c>
      <c r="D272" s="3923">
        <v>45819</v>
      </c>
      <c r="E272" s="46"/>
      <c r="F272" s="42"/>
      <c r="G272" s="42">
        <v>8644</v>
      </c>
      <c r="H272" s="3924" t="s">
        <v>5590</v>
      </c>
      <c r="I272" s="3618"/>
      <c r="J272" s="4094" t="s">
        <v>20268</v>
      </c>
      <c r="K272" s="3926" t="s">
        <v>20269</v>
      </c>
      <c r="L272" s="3925" t="s">
        <v>1928</v>
      </c>
      <c r="M272" s="582" t="s">
        <v>20271</v>
      </c>
      <c r="N272" s="42"/>
      <c r="O272" s="258">
        <v>18</v>
      </c>
      <c r="P272" s="258">
        <v>18</v>
      </c>
      <c r="Q272" s="3927" t="s">
        <v>20270</v>
      </c>
      <c r="R272" s="3985"/>
      <c r="T272" s="142"/>
      <c r="U272" s="142"/>
      <c r="V272" s="3929" t="s">
        <v>2073</v>
      </c>
      <c r="W272" s="142"/>
      <c r="X272" s="3929" t="s">
        <v>37</v>
      </c>
      <c r="Y272" s="142"/>
      <c r="Z272" s="142"/>
      <c r="AA272" s="6525">
        <v>12753712</v>
      </c>
      <c r="AB272" s="142"/>
      <c r="AC272" s="4899">
        <v>0</v>
      </c>
      <c r="AD272" s="4899">
        <v>7920</v>
      </c>
      <c r="AE272" s="4903">
        <f t="shared" si="24"/>
        <v>142560</v>
      </c>
      <c r="AF272" s="3636" t="s">
        <v>19700</v>
      </c>
      <c r="AG272" s="142"/>
    </row>
    <row r="273" spans="1:33" ht="30" customHeight="1">
      <c r="A273" s="4127" t="s">
        <v>19560</v>
      </c>
      <c r="B273" s="4725" t="s">
        <v>20272</v>
      </c>
      <c r="C273" s="46">
        <v>45797</v>
      </c>
      <c r="D273" s="3923">
        <v>45819</v>
      </c>
      <c r="E273" s="46"/>
      <c r="F273" s="42"/>
      <c r="G273" s="42">
        <v>8644</v>
      </c>
      <c r="H273" s="3924" t="s">
        <v>2123</v>
      </c>
      <c r="I273" s="3618"/>
      <c r="J273" s="4127" t="s">
        <v>20273</v>
      </c>
      <c r="K273" s="3926" t="s">
        <v>20274</v>
      </c>
      <c r="L273" s="3925" t="s">
        <v>193</v>
      </c>
      <c r="M273" s="582" t="s">
        <v>20275</v>
      </c>
      <c r="N273" s="42"/>
      <c r="O273" s="258">
        <v>6</v>
      </c>
      <c r="P273" s="258">
        <v>6</v>
      </c>
      <c r="Q273" s="3927" t="s">
        <v>19958</v>
      </c>
      <c r="R273" s="3985"/>
      <c r="T273" s="142"/>
      <c r="U273" s="142"/>
      <c r="V273" s="31" t="s">
        <v>2073</v>
      </c>
      <c r="W273" s="31"/>
      <c r="X273" s="31" t="s">
        <v>37</v>
      </c>
      <c r="Y273" s="142"/>
      <c r="Z273" s="142"/>
      <c r="AA273" s="6525">
        <v>12753695</v>
      </c>
      <c r="AB273" s="142"/>
      <c r="AC273" s="4899">
        <v>0</v>
      </c>
      <c r="AD273" s="4899">
        <v>7920</v>
      </c>
      <c r="AE273" s="4903">
        <f t="shared" si="24"/>
        <v>47520</v>
      </c>
      <c r="AF273" s="3636" t="s">
        <v>19700</v>
      </c>
      <c r="AG273" s="142"/>
    </row>
    <row r="274" spans="1:33" ht="30" customHeight="1">
      <c r="A274" s="4206" t="s">
        <v>19351</v>
      </c>
      <c r="B274" s="5445" t="s">
        <v>20276</v>
      </c>
      <c r="C274" s="47">
        <v>45797</v>
      </c>
      <c r="D274" s="47">
        <v>45834</v>
      </c>
      <c r="E274" s="47"/>
      <c r="F274" s="43"/>
      <c r="G274" s="43">
        <v>8646</v>
      </c>
      <c r="H274" s="3735" t="s">
        <v>13621</v>
      </c>
      <c r="I274" s="3971"/>
      <c r="J274" s="4206" t="s">
        <v>20277</v>
      </c>
      <c r="K274" s="3736" t="s">
        <v>20278</v>
      </c>
      <c r="L274" s="3736" t="s">
        <v>173</v>
      </c>
      <c r="M274" s="6503" t="s">
        <v>20280</v>
      </c>
      <c r="N274" s="43"/>
      <c r="O274" s="261">
        <v>1</v>
      </c>
      <c r="P274" s="261">
        <v>1</v>
      </c>
      <c r="Q274" s="3737" t="s">
        <v>20279</v>
      </c>
      <c r="R274" s="1520"/>
      <c r="T274" s="334"/>
      <c r="U274" s="334"/>
      <c r="V274" s="31" t="s">
        <v>2073</v>
      </c>
      <c r="W274" s="334"/>
      <c r="X274" s="31" t="s">
        <v>37</v>
      </c>
      <c r="Y274" s="334"/>
      <c r="Z274" s="334"/>
      <c r="AA274" s="4877">
        <v>12753593</v>
      </c>
      <c r="AB274" s="334"/>
      <c r="AC274" s="6532">
        <v>12400</v>
      </c>
      <c r="AD274" s="6532">
        <v>12375</v>
      </c>
      <c r="AE274" s="4902">
        <f t="shared" si="24"/>
        <v>24775</v>
      </c>
      <c r="AF274" s="3681" t="s">
        <v>19700</v>
      </c>
      <c r="AG274" s="142"/>
    </row>
    <row r="275" spans="1:33" ht="30" customHeight="1">
      <c r="A275" s="4114" t="s">
        <v>19351</v>
      </c>
      <c r="B275" s="4221" t="s">
        <v>20281</v>
      </c>
      <c r="C275" s="47">
        <v>45797</v>
      </c>
      <c r="D275" s="47">
        <v>45819</v>
      </c>
      <c r="E275" s="47"/>
      <c r="F275" s="43"/>
      <c r="G275" s="43">
        <v>8646</v>
      </c>
      <c r="H275" s="3735" t="s">
        <v>6697</v>
      </c>
      <c r="I275" s="3971"/>
      <c r="J275" s="4114" t="s">
        <v>13682</v>
      </c>
      <c r="K275" s="3736" t="s">
        <v>19932</v>
      </c>
      <c r="L275" s="3736" t="s">
        <v>406</v>
      </c>
      <c r="M275" s="6503" t="s">
        <v>20282</v>
      </c>
      <c r="N275" s="43"/>
      <c r="O275" s="261">
        <v>9</v>
      </c>
      <c r="P275" s="261">
        <v>9</v>
      </c>
      <c r="Q275" s="3737" t="s">
        <v>20242</v>
      </c>
      <c r="R275" s="3985"/>
      <c r="S275" s="142"/>
      <c r="T275" s="142"/>
      <c r="U275" s="31"/>
      <c r="V275" s="31" t="s">
        <v>2073</v>
      </c>
      <c r="W275" s="31"/>
      <c r="X275" s="31" t="s">
        <v>37</v>
      </c>
      <c r="Y275" s="142"/>
      <c r="Z275" s="142"/>
      <c r="AA275" s="6525">
        <v>12753659</v>
      </c>
      <c r="AB275" s="142"/>
      <c r="AC275" s="4899">
        <v>0</v>
      </c>
      <c r="AD275" s="6532">
        <v>12375</v>
      </c>
      <c r="AE275" s="4902">
        <f t="shared" si="24"/>
        <v>111375</v>
      </c>
      <c r="AF275" s="3636" t="s">
        <v>19700</v>
      </c>
      <c r="AG275" s="142"/>
    </row>
    <row r="276" spans="1:33" ht="30" customHeight="1">
      <c r="A276" s="6543" t="s">
        <v>18734</v>
      </c>
      <c r="B276" s="8227" t="s">
        <v>20283</v>
      </c>
      <c r="C276" s="47">
        <v>45797</v>
      </c>
      <c r="D276" s="47">
        <v>45819</v>
      </c>
      <c r="E276" s="422"/>
      <c r="F276" s="5294"/>
      <c r="G276" s="43">
        <v>8636</v>
      </c>
      <c r="H276" s="3735" t="s">
        <v>9366</v>
      </c>
      <c r="I276" s="6475" t="s">
        <v>25</v>
      </c>
      <c r="J276" s="3736" t="s">
        <v>20284</v>
      </c>
      <c r="K276" s="3736" t="s">
        <v>20285</v>
      </c>
      <c r="L276" s="3736" t="s">
        <v>173</v>
      </c>
      <c r="M276" s="6504" t="s">
        <v>20286</v>
      </c>
      <c r="N276" s="43"/>
      <c r="O276" s="261">
        <v>1</v>
      </c>
      <c r="P276" s="261">
        <v>1</v>
      </c>
      <c r="Q276" s="3737" t="s">
        <v>20207</v>
      </c>
      <c r="R276" s="3985"/>
      <c r="S276" s="142"/>
      <c r="T276" s="142"/>
      <c r="U276" s="142"/>
      <c r="V276" s="31" t="s">
        <v>2073</v>
      </c>
      <c r="W276" s="142"/>
      <c r="X276" s="31" t="s">
        <v>37</v>
      </c>
      <c r="Y276" s="142"/>
      <c r="Z276" s="142"/>
      <c r="AA276" s="4877">
        <v>12753128</v>
      </c>
      <c r="AB276" s="142"/>
      <c r="AC276" s="4899">
        <v>0</v>
      </c>
      <c r="AD276" s="4899">
        <v>12375</v>
      </c>
      <c r="AE276" s="4902">
        <f t="shared" si="24"/>
        <v>12375</v>
      </c>
      <c r="AF276" s="3636" t="s">
        <v>19700</v>
      </c>
      <c r="AG276" s="142"/>
    </row>
    <row r="277" spans="1:33" ht="30" customHeight="1">
      <c r="A277" s="4120" t="s">
        <v>19560</v>
      </c>
      <c r="B277" s="6562" t="s">
        <v>20287</v>
      </c>
      <c r="C277" s="47">
        <v>45797</v>
      </c>
      <c r="D277" s="47">
        <v>45819</v>
      </c>
      <c r="E277" s="47"/>
      <c r="F277" s="43"/>
      <c r="G277" s="43">
        <v>8644</v>
      </c>
      <c r="H277" s="3755" t="s">
        <v>11774</v>
      </c>
      <c r="I277" s="3971"/>
      <c r="J277" s="4075" t="s">
        <v>20288</v>
      </c>
      <c r="K277" s="3734" t="s">
        <v>20289</v>
      </c>
      <c r="L277" s="3734" t="s">
        <v>28</v>
      </c>
      <c r="M277" s="6504" t="s">
        <v>20291</v>
      </c>
      <c r="N277" s="43"/>
      <c r="O277" s="261">
        <v>2</v>
      </c>
      <c r="P277" s="261">
        <v>2</v>
      </c>
      <c r="Q277" s="3756" t="s">
        <v>20290</v>
      </c>
      <c r="R277" s="3985"/>
      <c r="S277" s="142"/>
      <c r="T277" s="142"/>
      <c r="U277" s="31"/>
      <c r="V277" s="3950" t="s">
        <v>2073</v>
      </c>
      <c r="W277" s="31"/>
      <c r="X277" s="3950" t="s">
        <v>37</v>
      </c>
      <c r="Y277" s="142"/>
      <c r="Z277" s="142"/>
      <c r="AA277" s="6525">
        <v>12753311</v>
      </c>
      <c r="AB277" s="142"/>
      <c r="AC277" s="4899">
        <v>0</v>
      </c>
      <c r="AD277" s="4899">
        <v>7920</v>
      </c>
      <c r="AE277" s="4902">
        <f t="shared" si="24"/>
        <v>15840</v>
      </c>
      <c r="AF277" s="3636" t="s">
        <v>19700</v>
      </c>
      <c r="AG277" s="142"/>
    </row>
    <row r="278" spans="1:33" s="6585" customFormat="1" ht="30" customHeight="1">
      <c r="A278" s="4496" t="s">
        <v>19560</v>
      </c>
      <c r="B278" s="4497" t="s">
        <v>20292</v>
      </c>
      <c r="C278" s="59">
        <v>45797</v>
      </c>
      <c r="D278" s="59">
        <v>45819</v>
      </c>
      <c r="E278" s="59"/>
      <c r="F278" s="58"/>
      <c r="G278" s="58">
        <v>8644</v>
      </c>
      <c r="H278" s="4498" t="s">
        <v>5590</v>
      </c>
      <c r="I278" s="4499"/>
      <c r="J278" s="4500" t="s">
        <v>14846</v>
      </c>
      <c r="K278" s="4501" t="s">
        <v>20293</v>
      </c>
      <c r="L278" s="4501" t="s">
        <v>4019</v>
      </c>
      <c r="M278" s="38" t="s">
        <v>20294</v>
      </c>
      <c r="N278" s="58"/>
      <c r="O278" s="443">
        <v>15</v>
      </c>
      <c r="P278" s="443">
        <v>15</v>
      </c>
      <c r="Q278" s="4502" t="s">
        <v>20242</v>
      </c>
      <c r="R278" s="182"/>
      <c r="S278" s="182"/>
      <c r="T278" s="182"/>
      <c r="U278" s="182"/>
      <c r="V278" s="182"/>
      <c r="W278" s="182"/>
      <c r="X278" s="182"/>
      <c r="Y278" s="182"/>
      <c r="Z278" s="182"/>
      <c r="AA278" s="4886">
        <v>12752761</v>
      </c>
      <c r="AB278" s="182"/>
      <c r="AC278" s="4900"/>
      <c r="AD278" s="4900"/>
      <c r="AE278" s="4904"/>
      <c r="AF278" s="4503" t="s">
        <v>19700</v>
      </c>
      <c r="AG278" s="182"/>
    </row>
    <row r="279" spans="1:33" ht="30" customHeight="1">
      <c r="A279" s="4075" t="s">
        <v>18626</v>
      </c>
      <c r="B279" s="4228" t="s">
        <v>20295</v>
      </c>
      <c r="C279" s="47">
        <v>45797</v>
      </c>
      <c r="D279" s="47">
        <v>45819</v>
      </c>
      <c r="E279" s="47"/>
      <c r="F279" s="43"/>
      <c r="G279" s="43">
        <v>9013</v>
      </c>
      <c r="H279" s="3755" t="s">
        <v>8669</v>
      </c>
      <c r="I279" s="3971"/>
      <c r="J279" s="4075" t="s">
        <v>13747</v>
      </c>
      <c r="K279" s="3734" t="s">
        <v>20296</v>
      </c>
      <c r="L279" s="3734" t="s">
        <v>76</v>
      </c>
      <c r="M279" s="6504" t="s">
        <v>20299</v>
      </c>
      <c r="N279" s="43"/>
      <c r="O279" s="261">
        <v>4</v>
      </c>
      <c r="P279" s="261">
        <v>4</v>
      </c>
      <c r="Q279" s="3756" t="s">
        <v>20297</v>
      </c>
      <c r="R279" s="3985"/>
      <c r="S279" s="142"/>
      <c r="T279" s="142"/>
      <c r="U279" s="142"/>
      <c r="V279" s="3757" t="s">
        <v>2073</v>
      </c>
      <c r="W279" s="31"/>
      <c r="X279" s="3757" t="s">
        <v>37</v>
      </c>
      <c r="Y279" s="142"/>
      <c r="Z279" s="142"/>
      <c r="AA279" s="4877" t="s">
        <v>20298</v>
      </c>
      <c r="AB279" s="142"/>
      <c r="AC279" s="4899">
        <v>0</v>
      </c>
      <c r="AD279" s="4899">
        <v>6798.83</v>
      </c>
      <c r="AE279" s="4902">
        <f t="shared" si="24"/>
        <v>27195.32</v>
      </c>
      <c r="AF279" s="3636" t="s">
        <v>19700</v>
      </c>
      <c r="AG279" s="142"/>
    </row>
    <row r="280" spans="1:33" ht="30" customHeight="1">
      <c r="A280" s="6169" t="s">
        <v>18779</v>
      </c>
      <c r="B280" s="6235" t="s">
        <v>20300</v>
      </c>
      <c r="C280" s="47">
        <v>45797</v>
      </c>
      <c r="D280" s="47">
        <v>45819</v>
      </c>
      <c r="E280" s="5968"/>
      <c r="F280" s="5294"/>
      <c r="G280" s="43">
        <v>8593</v>
      </c>
      <c r="H280" s="3755" t="s">
        <v>343</v>
      </c>
      <c r="I280" s="3971"/>
      <c r="J280" s="6169" t="s">
        <v>20301</v>
      </c>
      <c r="K280" s="3734" t="s">
        <v>20302</v>
      </c>
      <c r="L280" s="3734" t="s">
        <v>62</v>
      </c>
      <c r="M280" s="6503" t="s">
        <v>20304</v>
      </c>
      <c r="N280" s="43"/>
      <c r="O280" s="261">
        <v>5</v>
      </c>
      <c r="P280" s="351">
        <v>4</v>
      </c>
      <c r="Q280" s="3756" t="s">
        <v>20242</v>
      </c>
      <c r="R280" s="3985"/>
      <c r="S280" s="142"/>
      <c r="T280" s="142"/>
      <c r="U280" s="142"/>
      <c r="V280" s="3757" t="s">
        <v>2073</v>
      </c>
      <c r="W280" s="142"/>
      <c r="X280" s="3757" t="s">
        <v>37</v>
      </c>
      <c r="Y280" s="142"/>
      <c r="Z280" s="142"/>
      <c r="AA280" s="31" t="s">
        <v>20303</v>
      </c>
      <c r="AB280" s="142"/>
      <c r="AC280" s="4899">
        <v>0</v>
      </c>
      <c r="AD280" s="4899">
        <v>7920</v>
      </c>
      <c r="AE280" s="4902">
        <f t="shared" si="24"/>
        <v>31680</v>
      </c>
      <c r="AF280" s="3636" t="s">
        <v>19700</v>
      </c>
      <c r="AG280" s="142"/>
    </row>
    <row r="281" spans="1:33" ht="30" customHeight="1">
      <c r="A281" s="6543" t="s">
        <v>18734</v>
      </c>
      <c r="B281" s="6480" t="s">
        <v>20305</v>
      </c>
      <c r="C281" s="47">
        <v>45797</v>
      </c>
      <c r="D281" s="6481">
        <v>45834</v>
      </c>
      <c r="E281" s="422"/>
      <c r="F281" s="5294"/>
      <c r="G281" s="43">
        <v>8636</v>
      </c>
      <c r="H281" s="3755" t="s">
        <v>6859</v>
      </c>
      <c r="I281" s="3971"/>
      <c r="J281" s="6482" t="s">
        <v>20306</v>
      </c>
      <c r="K281" s="3734" t="s">
        <v>20307</v>
      </c>
      <c r="L281" s="6559" t="s">
        <v>173</v>
      </c>
      <c r="M281" s="6504" t="s">
        <v>20309</v>
      </c>
      <c r="N281" s="43"/>
      <c r="O281" s="261">
        <v>1</v>
      </c>
      <c r="P281" s="261">
        <v>1</v>
      </c>
      <c r="Q281" s="3737" t="s">
        <v>20308</v>
      </c>
      <c r="R281" s="3985"/>
      <c r="S281" s="142"/>
      <c r="T281" s="142"/>
      <c r="U281" s="142"/>
      <c r="V281" s="3757" t="s">
        <v>2073</v>
      </c>
      <c r="W281" s="142"/>
      <c r="X281" s="3757" t="s">
        <v>37</v>
      </c>
      <c r="Y281" s="142"/>
      <c r="Z281" s="142"/>
      <c r="AA281" s="6525">
        <v>12752253</v>
      </c>
      <c r="AB281" s="142"/>
      <c r="AC281" s="4899">
        <v>12400</v>
      </c>
      <c r="AD281" s="4899">
        <v>12375</v>
      </c>
      <c r="AE281" s="4902">
        <f t="shared" si="24"/>
        <v>24775</v>
      </c>
      <c r="AF281" s="3636" t="s">
        <v>19700</v>
      </c>
      <c r="AG281" s="142"/>
    </row>
    <row r="282" spans="1:33" ht="30" customHeight="1">
      <c r="A282" s="6526" t="s">
        <v>19351</v>
      </c>
      <c r="B282" s="6329" t="s">
        <v>20310</v>
      </c>
      <c r="C282" s="47">
        <v>45797</v>
      </c>
      <c r="D282" s="47">
        <v>45819</v>
      </c>
      <c r="E282" s="47"/>
      <c r="F282" s="5294"/>
      <c r="G282" s="43">
        <v>8646</v>
      </c>
      <c r="H282" s="3755" t="s">
        <v>383</v>
      </c>
      <c r="I282" s="3971"/>
      <c r="J282" s="6526" t="s">
        <v>14177</v>
      </c>
      <c r="K282" s="3734" t="s">
        <v>20311</v>
      </c>
      <c r="L282" s="3734" t="s">
        <v>20313</v>
      </c>
      <c r="M282" s="6504" t="s">
        <v>20314</v>
      </c>
      <c r="N282" s="43"/>
      <c r="O282" s="261">
        <v>2</v>
      </c>
      <c r="P282" s="261">
        <v>2</v>
      </c>
      <c r="Q282" s="3918" t="s">
        <v>20242</v>
      </c>
      <c r="R282" s="3985"/>
      <c r="S282" s="142"/>
      <c r="T282" s="142"/>
      <c r="U282" s="142"/>
      <c r="V282" s="31" t="s">
        <v>9338</v>
      </c>
      <c r="W282" s="31"/>
      <c r="X282" s="31" t="s">
        <v>7042</v>
      </c>
      <c r="Y282" s="142"/>
      <c r="Z282" s="142"/>
      <c r="AA282" s="1" t="s">
        <v>20312</v>
      </c>
      <c r="AB282" s="142"/>
      <c r="AC282" s="4899">
        <v>3100</v>
      </c>
      <c r="AD282" s="4899">
        <v>12375</v>
      </c>
      <c r="AE282" s="4902">
        <f t="shared" si="24"/>
        <v>27850</v>
      </c>
      <c r="AF282" s="3636" t="s">
        <v>19700</v>
      </c>
      <c r="AG282" s="142"/>
    </row>
    <row r="283" spans="1:33" ht="30" customHeight="1">
      <c r="A283" s="4095" t="s">
        <v>18754</v>
      </c>
      <c r="B283" s="6563" t="s">
        <v>20315</v>
      </c>
      <c r="C283" s="47">
        <v>45797</v>
      </c>
      <c r="D283" s="47">
        <v>45819</v>
      </c>
      <c r="E283" s="47"/>
      <c r="F283" s="43"/>
      <c r="G283" s="43">
        <v>8634</v>
      </c>
      <c r="H283" s="3761" t="s">
        <v>8783</v>
      </c>
      <c r="I283" s="3971"/>
      <c r="J283" s="4095" t="s">
        <v>20316</v>
      </c>
      <c r="K283" s="3762" t="s">
        <v>20317</v>
      </c>
      <c r="L283" s="3762" t="s">
        <v>179</v>
      </c>
      <c r="M283" s="6503" t="s">
        <v>20318</v>
      </c>
      <c r="N283" s="43"/>
      <c r="O283" s="261">
        <v>8</v>
      </c>
      <c r="P283" s="261">
        <v>8</v>
      </c>
      <c r="Q283" s="3763" t="s">
        <v>20001</v>
      </c>
      <c r="R283" s="3985"/>
      <c r="S283" s="142"/>
      <c r="T283" s="142"/>
      <c r="U283" s="142"/>
      <c r="V283" s="3760" t="s">
        <v>2073</v>
      </c>
      <c r="W283" s="31"/>
      <c r="X283" s="3760" t="s">
        <v>7042</v>
      </c>
      <c r="Y283" s="142"/>
      <c r="Z283" s="142"/>
      <c r="AA283" s="6525">
        <v>12752269</v>
      </c>
      <c r="AB283" s="142"/>
      <c r="AC283" s="4899">
        <v>0</v>
      </c>
      <c r="AD283" s="4899">
        <v>7920</v>
      </c>
      <c r="AE283" s="4902">
        <f t="shared" si="24"/>
        <v>63360</v>
      </c>
      <c r="AF283" s="3636" t="s">
        <v>19700</v>
      </c>
      <c r="AG283" s="142"/>
    </row>
    <row r="284" spans="1:33" ht="30" customHeight="1">
      <c r="A284" s="6415" t="s">
        <v>19560</v>
      </c>
      <c r="B284" s="6414" t="s">
        <v>20319</v>
      </c>
      <c r="C284" s="47">
        <v>45797</v>
      </c>
      <c r="D284" s="47">
        <v>45818</v>
      </c>
      <c r="E284" s="47"/>
      <c r="F284" s="43"/>
      <c r="G284" s="43">
        <v>8644</v>
      </c>
      <c r="H284" s="6956" t="s">
        <v>589</v>
      </c>
      <c r="I284" s="3971"/>
      <c r="J284" s="6415" t="s">
        <v>20320</v>
      </c>
      <c r="K284" s="6559" t="s">
        <v>20321</v>
      </c>
      <c r="L284" s="6559" t="s">
        <v>201</v>
      </c>
      <c r="M284" s="6504" t="s">
        <v>20323</v>
      </c>
      <c r="N284" s="43"/>
      <c r="O284" s="261">
        <v>13</v>
      </c>
      <c r="P284" s="351">
        <v>9</v>
      </c>
      <c r="Q284" s="3970" t="s">
        <v>20322</v>
      </c>
      <c r="R284" s="3985"/>
      <c r="S284" s="142"/>
      <c r="T284" s="142"/>
      <c r="U284" s="142"/>
      <c r="V284" s="3760" t="s">
        <v>2073</v>
      </c>
      <c r="W284" s="142"/>
      <c r="X284" s="3760" t="s">
        <v>7042</v>
      </c>
      <c r="Y284" s="142"/>
      <c r="Z284" s="142"/>
      <c r="AA284" s="6525">
        <v>12750794</v>
      </c>
      <c r="AB284" s="142"/>
      <c r="AC284" s="4899">
        <v>0</v>
      </c>
      <c r="AD284" s="4899">
        <v>7920</v>
      </c>
      <c r="AE284" s="4902">
        <f t="shared" si="24"/>
        <v>71280</v>
      </c>
      <c r="AF284" s="3636" t="s">
        <v>19700</v>
      </c>
      <c r="AG284" s="142"/>
    </row>
    <row r="285" spans="1:33" s="6585" customFormat="1" ht="30" customHeight="1">
      <c r="A285" s="4496" t="s">
        <v>19269</v>
      </c>
      <c r="B285" s="5733" t="s">
        <v>20324</v>
      </c>
      <c r="C285" s="59">
        <v>45797</v>
      </c>
      <c r="D285" s="59">
        <v>45818</v>
      </c>
      <c r="E285" s="59"/>
      <c r="F285" s="5503"/>
      <c r="G285" s="58">
        <v>8602</v>
      </c>
      <c r="H285" s="5730" t="s">
        <v>4906</v>
      </c>
      <c r="I285" s="4499"/>
      <c r="J285" s="4500" t="s">
        <v>20325</v>
      </c>
      <c r="K285" s="5731" t="s">
        <v>20326</v>
      </c>
      <c r="L285" s="5731" t="s">
        <v>3109</v>
      </c>
      <c r="M285" s="38" t="s">
        <v>20328</v>
      </c>
      <c r="N285" s="58"/>
      <c r="O285" s="443">
        <v>11</v>
      </c>
      <c r="P285" s="443">
        <v>11</v>
      </c>
      <c r="Q285" s="5732" t="s">
        <v>20327</v>
      </c>
      <c r="R285" s="182"/>
      <c r="S285" s="182"/>
      <c r="T285" s="182"/>
      <c r="U285" s="182"/>
      <c r="V285" s="182"/>
      <c r="W285" s="182"/>
      <c r="X285" s="182"/>
      <c r="Y285" s="182"/>
      <c r="Z285" s="182"/>
      <c r="AA285" s="4886">
        <v>12750909</v>
      </c>
      <c r="AB285" s="182"/>
      <c r="AC285" s="4900"/>
      <c r="AD285" s="4900"/>
      <c r="AE285" s="4904"/>
      <c r="AF285" s="4503" t="s">
        <v>19700</v>
      </c>
      <c r="AG285" s="182"/>
    </row>
    <row r="286" spans="1:33" ht="30" customHeight="1">
      <c r="A286" s="4114" t="s">
        <v>20136</v>
      </c>
      <c r="B286" s="4221" t="s">
        <v>20329</v>
      </c>
      <c r="C286" s="47">
        <v>45798</v>
      </c>
      <c r="D286" s="47">
        <v>45834</v>
      </c>
      <c r="E286" s="47"/>
      <c r="F286" s="43"/>
      <c r="G286" s="43">
        <v>8638</v>
      </c>
      <c r="H286" s="6956" t="s">
        <v>3074</v>
      </c>
      <c r="I286" s="3971"/>
      <c r="J286" s="4114" t="s">
        <v>20330</v>
      </c>
      <c r="K286" s="6559" t="s">
        <v>20331</v>
      </c>
      <c r="L286" s="6559" t="s">
        <v>76</v>
      </c>
      <c r="M286" s="6504" t="s">
        <v>20334</v>
      </c>
      <c r="N286" s="43"/>
      <c r="O286" s="261">
        <v>4</v>
      </c>
      <c r="P286" s="261">
        <v>4</v>
      </c>
      <c r="Q286" s="3970" t="s">
        <v>20332</v>
      </c>
      <c r="R286" s="3985"/>
      <c r="S286" s="142"/>
      <c r="T286" s="142"/>
      <c r="U286" s="142"/>
      <c r="V286" s="31" t="s">
        <v>2073</v>
      </c>
      <c r="W286" s="31"/>
      <c r="X286" s="31" t="s">
        <v>7042</v>
      </c>
      <c r="Y286" s="142"/>
      <c r="Z286" s="142"/>
      <c r="AA286" s="4882" t="s">
        <v>20333</v>
      </c>
      <c r="AB286" s="142"/>
      <c r="AC286" s="4899">
        <v>31000</v>
      </c>
      <c r="AD286" s="4899">
        <v>11000</v>
      </c>
      <c r="AE286" s="4902">
        <f t="shared" si="24"/>
        <v>75000</v>
      </c>
      <c r="AF286" s="31"/>
      <c r="AG286" s="142"/>
    </row>
    <row r="287" spans="1:33" ht="30" customHeight="1">
      <c r="A287" s="4633" t="s">
        <v>20136</v>
      </c>
      <c r="B287" s="4731" t="s">
        <v>20335</v>
      </c>
      <c r="C287" s="47">
        <v>45797</v>
      </c>
      <c r="D287" s="47">
        <v>45834</v>
      </c>
      <c r="E287" s="47"/>
      <c r="F287" s="43"/>
      <c r="G287" s="43">
        <v>8638</v>
      </c>
      <c r="H287" s="6956" t="s">
        <v>20336</v>
      </c>
      <c r="I287" s="4613" t="s">
        <v>25</v>
      </c>
      <c r="J287" s="4633" t="s">
        <v>17505</v>
      </c>
      <c r="K287" s="6559" t="s">
        <v>20337</v>
      </c>
      <c r="L287" s="6559" t="s">
        <v>173</v>
      </c>
      <c r="M287" s="6504" t="s">
        <v>20339</v>
      </c>
      <c r="N287" s="43"/>
      <c r="O287" s="261">
        <v>1</v>
      </c>
      <c r="P287" s="261">
        <v>1</v>
      </c>
      <c r="Q287" s="3970" t="s">
        <v>20338</v>
      </c>
      <c r="R287" s="3985"/>
      <c r="S287" s="142"/>
      <c r="T287" s="142"/>
      <c r="U287" s="142"/>
      <c r="V287" s="31" t="s">
        <v>2073</v>
      </c>
      <c r="W287" s="142"/>
      <c r="X287" s="31" t="s">
        <v>7042</v>
      </c>
      <c r="Y287" s="142"/>
      <c r="Z287" s="142"/>
      <c r="AA287" s="6525">
        <v>4504570557</v>
      </c>
      <c r="AB287" s="142"/>
      <c r="AC287" s="4899">
        <v>12400</v>
      </c>
      <c r="AD287" s="4899">
        <v>11000</v>
      </c>
      <c r="AE287" s="4902">
        <f t="shared" si="24"/>
        <v>23400</v>
      </c>
      <c r="AF287" s="31"/>
      <c r="AG287" s="142"/>
    </row>
    <row r="288" spans="1:33" ht="30" customHeight="1">
      <c r="A288" s="6709" t="s">
        <v>19596</v>
      </c>
      <c r="B288" s="11994" t="s">
        <v>20340</v>
      </c>
      <c r="C288" s="9481">
        <v>45799</v>
      </c>
      <c r="D288" s="9481">
        <v>45835</v>
      </c>
      <c r="E288" s="9481"/>
      <c r="F288" s="9218"/>
      <c r="G288" s="9218">
        <v>6984</v>
      </c>
      <c r="H288" s="11929" t="s">
        <v>18203</v>
      </c>
      <c r="I288" s="11952"/>
      <c r="J288" s="12017" t="s">
        <v>20341</v>
      </c>
      <c r="K288" s="11941" t="s">
        <v>20342</v>
      </c>
      <c r="L288" s="6559" t="s">
        <v>20343</v>
      </c>
      <c r="M288" s="9231" t="s">
        <v>20346</v>
      </c>
      <c r="N288" s="9218"/>
      <c r="O288" s="261">
        <v>4</v>
      </c>
      <c r="P288" s="261">
        <v>4</v>
      </c>
      <c r="Q288" s="11932" t="s">
        <v>20345</v>
      </c>
      <c r="R288" s="3985"/>
      <c r="S288" s="6593"/>
      <c r="T288" s="6593"/>
      <c r="U288" s="6593"/>
      <c r="V288" s="11935" t="s">
        <v>2073</v>
      </c>
      <c r="W288" s="6593"/>
      <c r="X288" s="11935" t="s">
        <v>37</v>
      </c>
      <c r="Y288" s="6593"/>
      <c r="Z288" s="6593"/>
      <c r="AA288" s="11925">
        <v>12761745</v>
      </c>
      <c r="AB288" s="6593"/>
      <c r="AC288" s="11842">
        <v>6900</v>
      </c>
      <c r="AD288" s="4908">
        <v>7920</v>
      </c>
      <c r="AE288" s="11842">
        <f>SUM(AD288*P288+AC288+AD289)</f>
        <v>50955</v>
      </c>
      <c r="AF288" s="11985" t="s">
        <v>19700</v>
      </c>
      <c r="AG288" s="142"/>
    </row>
    <row r="289" spans="1:33" ht="30" customHeight="1">
      <c r="A289" s="4095" t="s">
        <v>19596</v>
      </c>
      <c r="B289" s="11993"/>
      <c r="C289" s="9483"/>
      <c r="D289" s="9483"/>
      <c r="E289" s="9483"/>
      <c r="F289" s="9220"/>
      <c r="G289" s="9220"/>
      <c r="H289" s="11930"/>
      <c r="I289" s="11954"/>
      <c r="J289" s="11943"/>
      <c r="K289" s="11943"/>
      <c r="L289" s="6559" t="s">
        <v>20344</v>
      </c>
      <c r="M289" s="9280"/>
      <c r="N289" s="9220"/>
      <c r="O289" s="261">
        <v>1</v>
      </c>
      <c r="P289" s="261">
        <v>1</v>
      </c>
      <c r="Q289" s="11986"/>
      <c r="R289" s="3985"/>
      <c r="S289" s="6593"/>
      <c r="T289" s="6593"/>
      <c r="U289" s="6593"/>
      <c r="V289" s="11936"/>
      <c r="W289" s="6593"/>
      <c r="X289" s="11936"/>
      <c r="Y289" s="6593"/>
      <c r="Z289" s="6593"/>
      <c r="AA289" s="11926"/>
      <c r="AB289" s="6593"/>
      <c r="AC289" s="11844"/>
      <c r="AD289" s="4908">
        <v>12375</v>
      </c>
      <c r="AE289" s="11844"/>
      <c r="AF289" s="11936"/>
      <c r="AG289" s="142"/>
    </row>
    <row r="290" spans="1:33" ht="30" customHeight="1">
      <c r="A290" s="6543" t="s">
        <v>19596</v>
      </c>
      <c r="B290" s="11991" t="s">
        <v>20347</v>
      </c>
      <c r="C290" s="9481">
        <v>45799</v>
      </c>
      <c r="D290" s="9481">
        <v>45835</v>
      </c>
      <c r="E290" s="9481"/>
      <c r="F290" s="9218"/>
      <c r="G290" s="9218">
        <v>6984</v>
      </c>
      <c r="H290" s="11929" t="s">
        <v>20348</v>
      </c>
      <c r="I290" s="11952"/>
      <c r="J290" s="12014" t="s">
        <v>20349</v>
      </c>
      <c r="K290" s="11941" t="s">
        <v>20350</v>
      </c>
      <c r="L290" s="3736" t="s">
        <v>20343</v>
      </c>
      <c r="M290" s="9231" t="s">
        <v>20352</v>
      </c>
      <c r="N290" s="43"/>
      <c r="O290" s="261">
        <v>4</v>
      </c>
      <c r="P290" s="261">
        <v>4</v>
      </c>
      <c r="Q290" s="11932" t="s">
        <v>20351</v>
      </c>
      <c r="R290" s="3985"/>
      <c r="S290" s="6593"/>
      <c r="T290" s="6593"/>
      <c r="U290" s="6593"/>
      <c r="V290" s="11935" t="s">
        <v>2073</v>
      </c>
      <c r="W290" s="3536"/>
      <c r="X290" s="11935" t="s">
        <v>7042</v>
      </c>
      <c r="Y290" s="6593"/>
      <c r="Z290" s="6593"/>
      <c r="AA290" s="11925">
        <v>12762046</v>
      </c>
      <c r="AB290" s="6593"/>
      <c r="AC290" s="11842">
        <v>10200</v>
      </c>
      <c r="AD290" s="4908">
        <v>7920</v>
      </c>
      <c r="AE290" s="11842">
        <f>SUM(AD290*P290+AC290+AD291+AD292)</f>
        <v>79005</v>
      </c>
      <c r="AF290" s="11985" t="s">
        <v>19700</v>
      </c>
      <c r="AG290" s="142"/>
    </row>
    <row r="291" spans="1:33" ht="30" customHeight="1">
      <c r="A291" s="6543" t="s">
        <v>19596</v>
      </c>
      <c r="B291" s="11992"/>
      <c r="C291" s="9482"/>
      <c r="D291" s="9482"/>
      <c r="E291" s="9482"/>
      <c r="F291" s="9219"/>
      <c r="G291" s="9219"/>
      <c r="H291" s="11940"/>
      <c r="I291" s="11953"/>
      <c r="J291" s="12015"/>
      <c r="K291" s="11942"/>
      <c r="L291" s="6559" t="s">
        <v>20344</v>
      </c>
      <c r="M291" s="9309"/>
      <c r="N291" s="42"/>
      <c r="O291" s="258">
        <v>1</v>
      </c>
      <c r="P291" s="261">
        <v>1</v>
      </c>
      <c r="Q291" s="11933"/>
      <c r="R291" s="3985"/>
      <c r="S291" s="6593"/>
      <c r="T291" s="6593"/>
      <c r="U291" s="6593"/>
      <c r="V291" s="11939"/>
      <c r="W291" s="3536"/>
      <c r="X291" s="11939"/>
      <c r="Y291" s="6593"/>
      <c r="Z291" s="6593"/>
      <c r="AA291" s="11931"/>
      <c r="AB291" s="6593"/>
      <c r="AC291" s="11843"/>
      <c r="AD291" s="4908">
        <v>24750</v>
      </c>
      <c r="AE291" s="11843"/>
      <c r="AF291" s="11939"/>
      <c r="AG291" s="142"/>
    </row>
    <row r="292" spans="1:33" ht="30" customHeight="1">
      <c r="A292" s="4120" t="s">
        <v>19596</v>
      </c>
      <c r="B292" s="11993"/>
      <c r="C292" s="9483"/>
      <c r="D292" s="9483"/>
      <c r="E292" s="9483"/>
      <c r="F292" s="9220"/>
      <c r="G292" s="9220"/>
      <c r="H292" s="11930"/>
      <c r="I292" s="11954"/>
      <c r="J292" s="12016"/>
      <c r="K292" s="11943"/>
      <c r="L292" s="3930" t="s">
        <v>8688</v>
      </c>
      <c r="M292" s="9280"/>
      <c r="N292" s="42"/>
      <c r="O292" s="258">
        <v>1</v>
      </c>
      <c r="P292" s="261">
        <v>1</v>
      </c>
      <c r="Q292" s="11934"/>
      <c r="R292" s="3985"/>
      <c r="S292" s="6593"/>
      <c r="T292" s="6593"/>
      <c r="U292" s="6593"/>
      <c r="V292" s="11936"/>
      <c r="W292" s="3536"/>
      <c r="X292" s="11936"/>
      <c r="Y292" s="6593"/>
      <c r="Z292" s="6593"/>
      <c r="AA292" s="11926"/>
      <c r="AB292" s="6593"/>
      <c r="AC292" s="11844"/>
      <c r="AD292" s="4908">
        <v>12375</v>
      </c>
      <c r="AE292" s="11844"/>
      <c r="AF292" s="11936"/>
      <c r="AG292" s="142"/>
    </row>
    <row r="293" spans="1:33" ht="30" customHeight="1">
      <c r="A293" s="6543" t="s">
        <v>19596</v>
      </c>
      <c r="B293" s="9087" t="s">
        <v>20353</v>
      </c>
      <c r="C293" s="9481">
        <v>45799</v>
      </c>
      <c r="D293" s="9481">
        <v>45835</v>
      </c>
      <c r="E293" s="9481"/>
      <c r="F293" s="9218"/>
      <c r="G293" s="9218">
        <v>6984</v>
      </c>
      <c r="H293" s="11929" t="s">
        <v>19136</v>
      </c>
      <c r="I293" s="11819"/>
      <c r="J293" s="11944" t="s">
        <v>20354</v>
      </c>
      <c r="K293" s="11941" t="s">
        <v>20355</v>
      </c>
      <c r="L293" s="3930" t="s">
        <v>20343</v>
      </c>
      <c r="M293" s="9231" t="s">
        <v>20357</v>
      </c>
      <c r="N293" s="42"/>
      <c r="O293" s="261">
        <v>4</v>
      </c>
      <c r="P293" s="261">
        <v>4</v>
      </c>
      <c r="Q293" s="11979" t="s">
        <v>20356</v>
      </c>
      <c r="R293" s="3985"/>
      <c r="S293" s="6593"/>
      <c r="T293" s="6593"/>
      <c r="U293" s="6593"/>
      <c r="V293" s="11935" t="s">
        <v>2073</v>
      </c>
      <c r="W293" s="3536"/>
      <c r="X293" s="11935" t="s">
        <v>37</v>
      </c>
      <c r="Y293" s="6593"/>
      <c r="Z293" s="6593"/>
      <c r="AA293" s="11925">
        <v>12762097</v>
      </c>
      <c r="AB293" s="6593"/>
      <c r="AC293" s="11842">
        <v>6900</v>
      </c>
      <c r="AD293" s="4908">
        <v>7920</v>
      </c>
      <c r="AE293" s="11842">
        <f>SUM(AD293*P293+AC293+AD294+AD295)</f>
        <v>75705</v>
      </c>
      <c r="AF293" s="11985" t="s">
        <v>19700</v>
      </c>
      <c r="AG293" s="142"/>
    </row>
    <row r="294" spans="1:33" ht="30" customHeight="1">
      <c r="A294" s="6543" t="s">
        <v>19596</v>
      </c>
      <c r="B294" s="9029"/>
      <c r="C294" s="9482"/>
      <c r="D294" s="9482"/>
      <c r="E294" s="9482"/>
      <c r="F294" s="9219"/>
      <c r="G294" s="9219"/>
      <c r="H294" s="11940"/>
      <c r="I294" s="11962"/>
      <c r="J294" s="11942"/>
      <c r="K294" s="11942"/>
      <c r="L294" s="3930" t="s">
        <v>20344</v>
      </c>
      <c r="M294" s="9309"/>
      <c r="N294" s="6710" t="s">
        <v>9575</v>
      </c>
      <c r="O294" s="261">
        <v>1</v>
      </c>
      <c r="P294" s="261">
        <v>1</v>
      </c>
      <c r="Q294" s="11980"/>
      <c r="R294" s="3985"/>
      <c r="S294" s="6593"/>
      <c r="T294" s="6593"/>
      <c r="U294" s="6593"/>
      <c r="V294" s="11939"/>
      <c r="W294" s="3536"/>
      <c r="X294" s="11939"/>
      <c r="Y294" s="6593"/>
      <c r="Z294" s="6593"/>
      <c r="AA294" s="11931"/>
      <c r="AB294" s="6593"/>
      <c r="AC294" s="11843"/>
      <c r="AD294" s="4908">
        <v>24750</v>
      </c>
      <c r="AE294" s="11843"/>
      <c r="AF294" s="11939"/>
      <c r="AG294" s="142"/>
    </row>
    <row r="295" spans="1:33" ht="30" customHeight="1">
      <c r="A295" s="4075" t="s">
        <v>19596</v>
      </c>
      <c r="B295" s="9030"/>
      <c r="C295" s="9483"/>
      <c r="D295" s="9483"/>
      <c r="E295" s="9483"/>
      <c r="F295" s="9220"/>
      <c r="G295" s="9220"/>
      <c r="H295" s="11930"/>
      <c r="I295" s="9399"/>
      <c r="J295" s="11943"/>
      <c r="K295" s="11943"/>
      <c r="L295" s="3930" t="s">
        <v>8688</v>
      </c>
      <c r="M295" s="9280"/>
      <c r="N295" s="6710" t="s">
        <v>3951</v>
      </c>
      <c r="O295" s="261">
        <v>1</v>
      </c>
      <c r="P295" s="261">
        <v>1</v>
      </c>
      <c r="Q295" s="11981"/>
      <c r="R295" s="3985"/>
      <c r="S295" s="6593"/>
      <c r="T295" s="6593"/>
      <c r="U295" s="6593"/>
      <c r="V295" s="11936"/>
      <c r="W295" s="3536"/>
      <c r="X295" s="11936"/>
      <c r="Y295" s="6593"/>
      <c r="Z295" s="6593"/>
      <c r="AA295" s="11926"/>
      <c r="AB295" s="6593"/>
      <c r="AC295" s="11844"/>
      <c r="AD295" s="4908">
        <v>12375</v>
      </c>
      <c r="AE295" s="11844"/>
      <c r="AF295" s="11936"/>
      <c r="AG295" s="142"/>
    </row>
    <row r="296" spans="1:33" ht="30" customHeight="1">
      <c r="A296" s="3919" t="s">
        <v>19351</v>
      </c>
      <c r="B296" s="4736" t="s">
        <v>20358</v>
      </c>
      <c r="C296" s="46">
        <v>45798</v>
      </c>
      <c r="D296" s="46">
        <v>45835</v>
      </c>
      <c r="E296" s="46"/>
      <c r="F296" s="43"/>
      <c r="G296" s="42"/>
      <c r="H296" s="3967" t="s">
        <v>11408</v>
      </c>
      <c r="I296" s="3985"/>
      <c r="J296" s="4207" t="s">
        <v>20359</v>
      </c>
      <c r="K296" s="3930" t="s">
        <v>20360</v>
      </c>
      <c r="L296" s="3930" t="s">
        <v>173</v>
      </c>
      <c r="M296" s="582" t="s">
        <v>20363</v>
      </c>
      <c r="N296" s="42"/>
      <c r="O296" s="261">
        <v>1</v>
      </c>
      <c r="P296" s="261">
        <v>1</v>
      </c>
      <c r="Q296" s="3919" t="s">
        <v>20361</v>
      </c>
      <c r="R296" s="3985"/>
      <c r="S296" s="142"/>
      <c r="T296" s="142"/>
      <c r="U296" s="142"/>
      <c r="V296" s="31" t="s">
        <v>2073</v>
      </c>
      <c r="W296" s="31"/>
      <c r="X296" s="31" t="s">
        <v>37</v>
      </c>
      <c r="Y296" s="142"/>
      <c r="Z296" s="6590"/>
      <c r="AA296" s="6525" t="s">
        <v>20362</v>
      </c>
      <c r="AB296" s="142"/>
      <c r="AC296" s="4899">
        <v>12400</v>
      </c>
      <c r="AD296" s="4899">
        <v>12375</v>
      </c>
      <c r="AE296" s="4902">
        <f t="shared" ref="AE296:AE358" si="26">SUM(AD296*P296+AC296)</f>
        <v>24775</v>
      </c>
      <c r="AF296" s="3700" t="s">
        <v>19700</v>
      </c>
      <c r="AG296" s="142"/>
    </row>
    <row r="297" spans="1:33" ht="30" customHeight="1">
      <c r="A297" s="4117" t="s">
        <v>19645</v>
      </c>
      <c r="B297" s="6323" t="s">
        <v>20364</v>
      </c>
      <c r="C297" s="46">
        <v>45799</v>
      </c>
      <c r="D297" s="46">
        <v>45824</v>
      </c>
      <c r="E297" s="46"/>
      <c r="F297" s="43"/>
      <c r="G297" s="42">
        <v>8608</v>
      </c>
      <c r="H297" s="3967" t="s">
        <v>4276</v>
      </c>
      <c r="I297" s="3985"/>
      <c r="J297" s="4119" t="s">
        <v>10726</v>
      </c>
      <c r="K297" s="3930" t="s">
        <v>20365</v>
      </c>
      <c r="L297" s="3930" t="s">
        <v>76</v>
      </c>
      <c r="M297" s="582" t="s">
        <v>20367</v>
      </c>
      <c r="N297" s="42"/>
      <c r="O297" s="261">
        <v>4</v>
      </c>
      <c r="P297" s="261">
        <v>4</v>
      </c>
      <c r="Q297" s="3930" t="s">
        <v>20366</v>
      </c>
      <c r="R297" s="3985"/>
      <c r="S297" s="142"/>
      <c r="T297" s="142"/>
      <c r="U297" s="142"/>
      <c r="V297" s="3968" t="s">
        <v>2073</v>
      </c>
      <c r="W297" s="31"/>
      <c r="X297" s="3968" t="s">
        <v>37</v>
      </c>
      <c r="Y297" s="142"/>
      <c r="Z297" s="142"/>
      <c r="AA297" s="4877">
        <v>12762045</v>
      </c>
      <c r="AB297" s="142"/>
      <c r="AC297" s="4899">
        <v>0</v>
      </c>
      <c r="AD297" s="4899">
        <v>7920</v>
      </c>
      <c r="AE297" s="4902">
        <f t="shared" si="26"/>
        <v>31680</v>
      </c>
      <c r="AF297" s="3700" t="s">
        <v>19700</v>
      </c>
      <c r="AG297" s="142"/>
    </row>
    <row r="298" spans="1:33" ht="30" customHeight="1">
      <c r="A298" s="3919" t="s">
        <v>19214</v>
      </c>
      <c r="B298" s="4736" t="s">
        <v>20374</v>
      </c>
      <c r="C298" s="46">
        <v>45799</v>
      </c>
      <c r="D298" s="46">
        <v>45930</v>
      </c>
      <c r="E298" s="46"/>
      <c r="F298" s="5294"/>
      <c r="G298" s="42">
        <v>8616</v>
      </c>
      <c r="H298" s="3967" t="s">
        <v>17773</v>
      </c>
      <c r="I298" s="3985"/>
      <c r="J298" s="3930" t="s">
        <v>20375</v>
      </c>
      <c r="K298" s="3930" t="s">
        <v>20376</v>
      </c>
      <c r="L298" s="3930" t="s">
        <v>173</v>
      </c>
      <c r="M298" s="582" t="s">
        <v>20378</v>
      </c>
      <c r="N298" s="42"/>
      <c r="O298" s="261">
        <v>1</v>
      </c>
      <c r="P298" s="261">
        <v>1</v>
      </c>
      <c r="Q298" s="3930" t="s">
        <v>20377</v>
      </c>
      <c r="R298" s="3985"/>
      <c r="S298" s="142"/>
      <c r="T298" s="142"/>
      <c r="U298" s="142"/>
      <c r="V298" s="3968" t="s">
        <v>2073</v>
      </c>
      <c r="W298" s="142"/>
      <c r="X298" s="3968" t="s">
        <v>37</v>
      </c>
      <c r="Y298" s="142"/>
      <c r="Z298" s="142"/>
      <c r="AA298" s="6525">
        <v>12762801</v>
      </c>
      <c r="AB298" s="142"/>
      <c r="AC298" s="4899">
        <v>80000</v>
      </c>
      <c r="AD298" s="4899">
        <v>7920</v>
      </c>
      <c r="AE298" s="4902">
        <f t="shared" si="26"/>
        <v>87920</v>
      </c>
      <c r="AF298" s="3700" t="s">
        <v>19700</v>
      </c>
      <c r="AG298" s="142"/>
    </row>
    <row r="299" spans="1:33" ht="30" customHeight="1">
      <c r="A299" s="4069" t="s">
        <v>18967</v>
      </c>
      <c r="B299" s="4748" t="s">
        <v>20379</v>
      </c>
      <c r="C299" s="46">
        <v>45799</v>
      </c>
      <c r="D299" s="46">
        <v>45824</v>
      </c>
      <c r="E299" s="46"/>
      <c r="F299" s="43"/>
      <c r="G299" s="42">
        <v>8604</v>
      </c>
      <c r="H299" s="3967" t="s">
        <v>1704</v>
      </c>
      <c r="I299" s="3985"/>
      <c r="J299" s="4074" t="s">
        <v>13385</v>
      </c>
      <c r="K299" s="3930" t="s">
        <v>20380</v>
      </c>
      <c r="L299" s="3930" t="s">
        <v>341</v>
      </c>
      <c r="M299" s="582" t="s">
        <v>20381</v>
      </c>
      <c r="N299" s="42"/>
      <c r="O299" s="261">
        <v>12</v>
      </c>
      <c r="P299" s="261">
        <v>12</v>
      </c>
      <c r="Q299" s="3930" t="s">
        <v>19958</v>
      </c>
      <c r="R299" s="3985"/>
      <c r="S299" s="142"/>
      <c r="T299" s="142"/>
      <c r="U299" s="142"/>
      <c r="V299" s="31" t="s">
        <v>2073</v>
      </c>
      <c r="W299" s="31"/>
      <c r="X299" s="31" t="s">
        <v>37</v>
      </c>
      <c r="Y299" s="142"/>
      <c r="Z299" s="142"/>
      <c r="AA299" s="4877">
        <v>12762717</v>
      </c>
      <c r="AB299" s="142"/>
      <c r="AC299" s="4899">
        <v>0</v>
      </c>
      <c r="AD299" s="4899">
        <v>7920</v>
      </c>
      <c r="AE299" s="4902">
        <f t="shared" si="26"/>
        <v>95040</v>
      </c>
      <c r="AF299" s="3700" t="s">
        <v>19700</v>
      </c>
      <c r="AG299" s="142"/>
    </row>
    <row r="300" spans="1:33" s="6585" customFormat="1" ht="30" customHeight="1">
      <c r="A300" s="4700" t="s">
        <v>18977</v>
      </c>
      <c r="B300" s="5502" t="s">
        <v>20387</v>
      </c>
      <c r="C300" s="66">
        <v>45799</v>
      </c>
      <c r="D300" s="66">
        <v>45824</v>
      </c>
      <c r="E300" s="66"/>
      <c r="F300" s="5503"/>
      <c r="G300" s="68">
        <v>8644</v>
      </c>
      <c r="H300" s="5504" t="s">
        <v>1727</v>
      </c>
      <c r="I300" s="182"/>
      <c r="J300" s="5502" t="s">
        <v>20388</v>
      </c>
      <c r="K300" s="5505" t="s">
        <v>20389</v>
      </c>
      <c r="L300" s="5505" t="s">
        <v>201</v>
      </c>
      <c r="M300" s="69" t="s">
        <v>20391</v>
      </c>
      <c r="N300" s="68"/>
      <c r="O300" s="443">
        <v>13</v>
      </c>
      <c r="P300" s="443">
        <v>13</v>
      </c>
      <c r="Q300" s="5505" t="s">
        <v>20390</v>
      </c>
      <c r="R300" s="182"/>
      <c r="S300" s="182"/>
      <c r="T300" s="182"/>
      <c r="U300" s="182"/>
      <c r="V300" s="182"/>
      <c r="W300" s="182"/>
      <c r="X300" s="182"/>
      <c r="Y300" s="182"/>
      <c r="Z300" s="182"/>
      <c r="AA300" s="4886">
        <v>12762195</v>
      </c>
      <c r="AB300" s="182"/>
      <c r="AC300" s="4900"/>
      <c r="AD300" s="4900"/>
      <c r="AE300" s="4904"/>
      <c r="AF300" s="5502" t="s">
        <v>19700</v>
      </c>
      <c r="AG300" s="182"/>
    </row>
    <row r="301" spans="1:33" ht="30" customHeight="1">
      <c r="A301" s="4640" t="s">
        <v>19645</v>
      </c>
      <c r="B301" s="4647" t="s">
        <v>20392</v>
      </c>
      <c r="C301" s="46">
        <v>45799</v>
      </c>
      <c r="D301" s="46">
        <v>45824</v>
      </c>
      <c r="E301" s="46"/>
      <c r="F301" s="43"/>
      <c r="G301" s="42">
        <v>8606</v>
      </c>
      <c r="H301" s="3967" t="s">
        <v>10722</v>
      </c>
      <c r="I301" s="3985"/>
      <c r="J301" s="4647" t="s">
        <v>20393</v>
      </c>
      <c r="K301" s="3930" t="s">
        <v>20394</v>
      </c>
      <c r="L301" s="3930" t="s">
        <v>173</v>
      </c>
      <c r="M301" s="582" t="s">
        <v>20396</v>
      </c>
      <c r="N301" s="42"/>
      <c r="O301" s="261">
        <v>1</v>
      </c>
      <c r="P301" s="261">
        <v>1</v>
      </c>
      <c r="Q301" s="3930" t="s">
        <v>20395</v>
      </c>
      <c r="R301" s="3985"/>
      <c r="S301" s="142"/>
      <c r="T301" s="142"/>
      <c r="U301" s="142"/>
      <c r="V301" s="3968" t="s">
        <v>2073</v>
      </c>
      <c r="W301" s="142"/>
      <c r="X301" s="3968" t="s">
        <v>37</v>
      </c>
      <c r="Y301" s="142"/>
      <c r="Z301" s="142"/>
      <c r="AA301" s="4877">
        <v>12763592</v>
      </c>
      <c r="AB301" s="142"/>
      <c r="AC301" s="4899">
        <v>0</v>
      </c>
      <c r="AD301" s="4899">
        <v>7920</v>
      </c>
      <c r="AE301" s="4902">
        <f t="shared" si="26"/>
        <v>7920</v>
      </c>
      <c r="AF301" s="3700" t="s">
        <v>19700</v>
      </c>
      <c r="AG301" s="142"/>
    </row>
    <row r="302" spans="1:33" ht="30" customHeight="1">
      <c r="A302" s="4127" t="s">
        <v>18754</v>
      </c>
      <c r="B302" s="11987" t="s">
        <v>20397</v>
      </c>
      <c r="C302" s="9481">
        <v>45799</v>
      </c>
      <c r="D302" s="9481">
        <v>45824</v>
      </c>
      <c r="E302" s="9481"/>
      <c r="F302" s="9218"/>
      <c r="G302" s="9218">
        <v>8634</v>
      </c>
      <c r="H302" s="11929" t="s">
        <v>7133</v>
      </c>
      <c r="I302" s="11819"/>
      <c r="J302" s="11955" t="s">
        <v>20398</v>
      </c>
      <c r="K302" s="11941" t="s">
        <v>20399</v>
      </c>
      <c r="L302" s="3930" t="s">
        <v>67</v>
      </c>
      <c r="M302" s="9231" t="s">
        <v>20400</v>
      </c>
      <c r="N302" s="9218"/>
      <c r="O302" s="261">
        <v>7</v>
      </c>
      <c r="P302" s="351">
        <v>3</v>
      </c>
      <c r="Q302" s="11941" t="s">
        <v>20238</v>
      </c>
      <c r="R302" s="3985"/>
      <c r="S302" s="142"/>
      <c r="T302" s="142"/>
      <c r="U302" s="142"/>
      <c r="V302" s="11927" t="s">
        <v>2073</v>
      </c>
      <c r="W302" s="31"/>
      <c r="X302" s="11927" t="s">
        <v>37</v>
      </c>
      <c r="Y302" s="142"/>
      <c r="Z302" s="142"/>
      <c r="AA302" s="11746">
        <v>12763203</v>
      </c>
      <c r="AB302" s="142"/>
      <c r="AC302" s="11719">
        <v>0</v>
      </c>
      <c r="AD302" s="4899">
        <v>7920</v>
      </c>
      <c r="AE302" s="11719">
        <f>SUM(AD302*P302+AC302+AD303*P303)</f>
        <v>41184</v>
      </c>
      <c r="AF302" s="3700" t="s">
        <v>19700</v>
      </c>
      <c r="AG302" s="142"/>
    </row>
    <row r="303" spans="1:33" ht="30" customHeight="1">
      <c r="A303" s="4291" t="s">
        <v>18754</v>
      </c>
      <c r="B303" s="11988"/>
      <c r="C303" s="9483"/>
      <c r="D303" s="9483"/>
      <c r="E303" s="9483"/>
      <c r="F303" s="9220"/>
      <c r="G303" s="9220"/>
      <c r="H303" s="11930"/>
      <c r="I303" s="9399"/>
      <c r="J303" s="11956"/>
      <c r="K303" s="11943"/>
      <c r="L303" s="4291" t="s">
        <v>22018</v>
      </c>
      <c r="M303" s="9280"/>
      <c r="N303" s="9220"/>
      <c r="O303" s="261"/>
      <c r="P303" s="351">
        <v>4</v>
      </c>
      <c r="Q303" s="11943"/>
      <c r="R303" s="3985"/>
      <c r="S303" s="142"/>
      <c r="T303" s="142"/>
      <c r="U303" s="142"/>
      <c r="V303" s="11928"/>
      <c r="W303" s="31"/>
      <c r="X303" s="11928"/>
      <c r="Y303" s="142"/>
      <c r="Z303" s="142"/>
      <c r="AA303" s="11961"/>
      <c r="AB303" s="142"/>
      <c r="AC303" s="11720"/>
      <c r="AD303" s="4899">
        <v>4356</v>
      </c>
      <c r="AE303" s="11720"/>
      <c r="AF303" s="3700"/>
      <c r="AG303" s="142"/>
    </row>
    <row r="304" spans="1:33" ht="30" customHeight="1">
      <c r="A304" s="3919" t="s">
        <v>18779</v>
      </c>
      <c r="B304" s="6212" t="s">
        <v>20401</v>
      </c>
      <c r="C304" s="46">
        <v>45799</v>
      </c>
      <c r="D304" s="46">
        <v>45824</v>
      </c>
      <c r="E304" s="46"/>
      <c r="F304" s="5294"/>
      <c r="G304" s="42">
        <v>8593</v>
      </c>
      <c r="H304" s="3967" t="s">
        <v>14941</v>
      </c>
      <c r="I304" s="3985"/>
      <c r="J304" s="6205" t="s">
        <v>20402</v>
      </c>
      <c r="K304" s="3930" t="s">
        <v>20403</v>
      </c>
      <c r="L304" s="3930" t="s">
        <v>17681</v>
      </c>
      <c r="M304" s="582" t="s">
        <v>20405</v>
      </c>
      <c r="N304" s="42"/>
      <c r="O304" s="261">
        <v>19</v>
      </c>
      <c r="P304" s="261">
        <v>19</v>
      </c>
      <c r="Q304" s="3930" t="s">
        <v>20404</v>
      </c>
      <c r="R304" s="3985"/>
      <c r="S304" s="142"/>
      <c r="T304" s="142"/>
      <c r="U304" s="142"/>
      <c r="V304" s="31" t="s">
        <v>9338</v>
      </c>
      <c r="W304" s="31"/>
      <c r="X304" s="31" t="s">
        <v>7042</v>
      </c>
      <c r="Y304" s="142"/>
      <c r="Z304" s="142"/>
      <c r="AA304" s="6525">
        <v>12762846</v>
      </c>
      <c r="AB304" s="142"/>
      <c r="AC304" s="4899">
        <v>0</v>
      </c>
      <c r="AD304" s="4899">
        <v>7920</v>
      </c>
      <c r="AE304" s="4902">
        <f t="shared" si="26"/>
        <v>150480</v>
      </c>
      <c r="AF304" s="3700" t="s">
        <v>19700</v>
      </c>
      <c r="AG304" s="142"/>
    </row>
    <row r="305" spans="1:33" s="6585" customFormat="1" ht="30" customHeight="1">
      <c r="A305" s="4700" t="s">
        <v>18703</v>
      </c>
      <c r="B305" s="6745" t="s">
        <v>20410</v>
      </c>
      <c r="C305" s="66">
        <v>45799</v>
      </c>
      <c r="D305" s="66">
        <v>45824</v>
      </c>
      <c r="E305" s="37"/>
      <c r="F305" s="5503"/>
      <c r="G305" s="68">
        <v>8615</v>
      </c>
      <c r="H305" s="6746" t="s">
        <v>9703</v>
      </c>
      <c r="I305" s="182"/>
      <c r="J305" s="6747" t="s">
        <v>20411</v>
      </c>
      <c r="K305" s="6747" t="s">
        <v>20412</v>
      </c>
      <c r="L305" s="6747" t="s">
        <v>341</v>
      </c>
      <c r="M305" s="69" t="s">
        <v>20415</v>
      </c>
      <c r="N305" s="68"/>
      <c r="O305" s="443">
        <v>12</v>
      </c>
      <c r="P305" s="443">
        <v>12</v>
      </c>
      <c r="Q305" s="6747" t="s">
        <v>20414</v>
      </c>
      <c r="R305" s="182"/>
      <c r="S305" s="182"/>
      <c r="T305" s="182"/>
      <c r="U305" s="182"/>
      <c r="V305" s="182"/>
      <c r="W305" s="182"/>
      <c r="X305" s="182"/>
      <c r="Y305" s="182"/>
      <c r="Z305" s="182"/>
      <c r="AA305" s="68" t="s">
        <v>20413</v>
      </c>
      <c r="AB305" s="182"/>
      <c r="AC305" s="4900"/>
      <c r="AD305" s="4900"/>
      <c r="AE305" s="4904"/>
      <c r="AF305" s="5502" t="s">
        <v>19700</v>
      </c>
      <c r="AG305" s="182"/>
    </row>
    <row r="306" spans="1:33" ht="30" customHeight="1">
      <c r="A306" s="6167" t="s">
        <v>20038</v>
      </c>
      <c r="B306" s="6210" t="s">
        <v>20416</v>
      </c>
      <c r="C306" s="46">
        <v>45799</v>
      </c>
      <c r="D306" s="46">
        <v>45835</v>
      </c>
      <c r="E306" s="46"/>
      <c r="F306" s="43"/>
      <c r="G306" s="42">
        <v>8606</v>
      </c>
      <c r="H306" s="4320" t="s">
        <v>7834</v>
      </c>
      <c r="I306" s="3985"/>
      <c r="J306" s="6168" t="s">
        <v>20417</v>
      </c>
      <c r="K306" s="4201" t="s">
        <v>20041</v>
      </c>
      <c r="L306" s="4201" t="s">
        <v>17290</v>
      </c>
      <c r="M306" s="582" t="s">
        <v>20419</v>
      </c>
      <c r="N306" s="42"/>
      <c r="O306" s="261">
        <v>38</v>
      </c>
      <c r="P306" s="351">
        <v>42</v>
      </c>
      <c r="Q306" s="4201" t="s">
        <v>20418</v>
      </c>
      <c r="R306" s="3985"/>
      <c r="S306" s="142"/>
      <c r="T306" s="142"/>
      <c r="U306" s="142"/>
      <c r="V306" s="31" t="s">
        <v>2073</v>
      </c>
      <c r="W306" s="31"/>
      <c r="X306" s="31" t="s">
        <v>21309</v>
      </c>
      <c r="Y306" s="142"/>
      <c r="Z306" s="142"/>
      <c r="AA306" s="4877">
        <v>12763653</v>
      </c>
      <c r="AB306" s="142"/>
      <c r="AC306" s="4899">
        <v>3300</v>
      </c>
      <c r="AD306" s="4899">
        <v>7920</v>
      </c>
      <c r="AE306" s="4902">
        <f t="shared" si="26"/>
        <v>335940</v>
      </c>
      <c r="AF306" s="3700" t="s">
        <v>19700</v>
      </c>
      <c r="AG306" s="142"/>
    </row>
    <row r="307" spans="1:33" ht="30" customHeight="1">
      <c r="A307" s="4402" t="s">
        <v>18734</v>
      </c>
      <c r="B307" s="4677" t="s">
        <v>20420</v>
      </c>
      <c r="C307" s="46">
        <v>45799</v>
      </c>
      <c r="D307" s="46">
        <v>45835</v>
      </c>
      <c r="E307" s="46"/>
      <c r="F307" s="43"/>
      <c r="G307" s="42">
        <v>8636</v>
      </c>
      <c r="H307" s="4320" t="s">
        <v>6799</v>
      </c>
      <c r="I307" s="4321" t="s">
        <v>25</v>
      </c>
      <c r="J307" s="4404" t="s">
        <v>20421</v>
      </c>
      <c r="K307" s="4201" t="s">
        <v>20422</v>
      </c>
      <c r="L307" s="4201" t="s">
        <v>173</v>
      </c>
      <c r="M307" s="582" t="s">
        <v>20425</v>
      </c>
      <c r="N307" s="42"/>
      <c r="O307" s="261">
        <v>1</v>
      </c>
      <c r="P307" s="261">
        <v>1</v>
      </c>
      <c r="Q307" s="4201" t="s">
        <v>20423</v>
      </c>
      <c r="R307" s="3985"/>
      <c r="S307" s="142"/>
      <c r="T307" s="142"/>
      <c r="U307" s="142"/>
      <c r="V307" s="31" t="s">
        <v>2073</v>
      </c>
      <c r="W307" s="142"/>
      <c r="X307" s="31" t="s">
        <v>21309</v>
      </c>
      <c r="Y307" s="142"/>
      <c r="Z307" s="142"/>
      <c r="AA307" s="6525" t="s">
        <v>20424</v>
      </c>
      <c r="AB307" s="142"/>
      <c r="AC307" s="4899">
        <v>55800</v>
      </c>
      <c r="AD307" s="4899">
        <v>12375</v>
      </c>
      <c r="AE307" s="4902">
        <f t="shared" si="26"/>
        <v>68175</v>
      </c>
      <c r="AF307" s="3700" t="s">
        <v>19700</v>
      </c>
      <c r="AG307" s="142"/>
    </row>
    <row r="308" spans="1:33" ht="30" customHeight="1">
      <c r="A308" s="6818" t="s">
        <v>19284</v>
      </c>
      <c r="B308" s="6916" t="s">
        <v>20426</v>
      </c>
      <c r="C308" s="46">
        <v>45799</v>
      </c>
      <c r="D308" s="46">
        <v>45838</v>
      </c>
      <c r="E308" s="46"/>
      <c r="F308" s="43"/>
      <c r="G308" s="42">
        <v>8599</v>
      </c>
      <c r="H308" s="3733" t="s">
        <v>1764</v>
      </c>
      <c r="I308" s="3985"/>
      <c r="J308" s="6818" t="s">
        <v>20427</v>
      </c>
      <c r="K308" s="3726" t="s">
        <v>20428</v>
      </c>
      <c r="L308" s="3726" t="s">
        <v>67</v>
      </c>
      <c r="M308" s="582" t="s">
        <v>20431</v>
      </c>
      <c r="N308" s="42"/>
      <c r="O308" s="261">
        <v>7</v>
      </c>
      <c r="P308" s="261">
        <v>7</v>
      </c>
      <c r="Q308" s="3726" t="s">
        <v>20429</v>
      </c>
      <c r="R308" s="3985"/>
      <c r="S308" s="142"/>
      <c r="T308" s="142"/>
      <c r="U308" s="142"/>
      <c r="V308" s="3913" t="s">
        <v>2073</v>
      </c>
      <c r="W308" s="142"/>
      <c r="X308" s="3913" t="s">
        <v>7042</v>
      </c>
      <c r="Y308" s="142"/>
      <c r="Z308" s="142"/>
      <c r="AA308" s="6" t="s">
        <v>20430</v>
      </c>
      <c r="AB308" s="142"/>
      <c r="AC308" s="4899">
        <v>10350</v>
      </c>
      <c r="AD308" s="4899">
        <v>8400</v>
      </c>
      <c r="AE308" s="4902">
        <f t="shared" si="26"/>
        <v>69150</v>
      </c>
      <c r="AF308" s="31"/>
      <c r="AG308" s="142"/>
    </row>
    <row r="309" spans="1:33" ht="30" customHeight="1">
      <c r="A309" s="4183" t="s">
        <v>20136</v>
      </c>
      <c r="B309" s="4729" t="s">
        <v>20432</v>
      </c>
      <c r="C309" s="4135">
        <v>45799</v>
      </c>
      <c r="D309" s="4135">
        <v>45825</v>
      </c>
      <c r="E309" s="4135"/>
      <c r="F309" s="4838"/>
      <c r="G309" s="4134">
        <v>8638</v>
      </c>
      <c r="H309" s="4136" t="s">
        <v>20433</v>
      </c>
      <c r="I309" s="4134" t="s">
        <v>25</v>
      </c>
      <c r="J309" s="4185" t="s">
        <v>17318</v>
      </c>
      <c r="K309" s="4133" t="s">
        <v>20337</v>
      </c>
      <c r="L309" s="4133" t="s">
        <v>173</v>
      </c>
      <c r="M309" s="4137" t="s">
        <v>20436</v>
      </c>
      <c r="N309" s="4134"/>
      <c r="O309" s="4138">
        <v>1</v>
      </c>
      <c r="P309" s="4138">
        <v>1</v>
      </c>
      <c r="Q309" s="3726" t="s">
        <v>20434</v>
      </c>
      <c r="R309" s="3985"/>
      <c r="S309" s="142"/>
      <c r="T309" s="142"/>
      <c r="U309" s="142"/>
      <c r="V309" s="3913" t="s">
        <v>2073</v>
      </c>
      <c r="W309" s="142"/>
      <c r="X309" s="3913" t="s">
        <v>7042</v>
      </c>
      <c r="Y309" s="142"/>
      <c r="Z309" s="142"/>
      <c r="AA309" s="4882" t="s">
        <v>20435</v>
      </c>
      <c r="AB309" s="142"/>
      <c r="AC309" s="4899">
        <v>0</v>
      </c>
      <c r="AD309" s="4899">
        <v>11000</v>
      </c>
      <c r="AE309" s="4902">
        <f t="shared" si="26"/>
        <v>11000</v>
      </c>
      <c r="AF309" s="31"/>
      <c r="AG309" s="142"/>
    </row>
    <row r="310" spans="1:33" ht="30" customHeight="1">
      <c r="A310" s="4296" t="s">
        <v>20136</v>
      </c>
      <c r="B310" s="4730" t="s">
        <v>20437</v>
      </c>
      <c r="C310" s="46">
        <v>45799</v>
      </c>
      <c r="D310" s="46">
        <v>45838</v>
      </c>
      <c r="E310" s="46"/>
      <c r="F310" s="43"/>
      <c r="G310" s="42">
        <v>8638</v>
      </c>
      <c r="H310" s="3733" t="s">
        <v>16574</v>
      </c>
      <c r="I310" s="4244" t="s">
        <v>25</v>
      </c>
      <c r="J310" s="4296" t="s">
        <v>12749</v>
      </c>
      <c r="K310" s="3726" t="s">
        <v>20337</v>
      </c>
      <c r="L310" s="3726" t="s">
        <v>173</v>
      </c>
      <c r="M310" s="582" t="s">
        <v>20439</v>
      </c>
      <c r="N310" s="42"/>
      <c r="O310" s="261">
        <v>1</v>
      </c>
      <c r="P310" s="261">
        <v>1</v>
      </c>
      <c r="Q310" s="3726" t="s">
        <v>20438</v>
      </c>
      <c r="R310" s="3985"/>
      <c r="S310" s="142"/>
      <c r="T310" s="142"/>
      <c r="U310" s="142"/>
      <c r="V310" s="3913" t="s">
        <v>2073</v>
      </c>
      <c r="W310" s="142"/>
      <c r="X310" s="3913" t="s">
        <v>7042</v>
      </c>
      <c r="Y310" s="142"/>
      <c r="Z310" s="142"/>
      <c r="AA310" s="6525">
        <v>4504573056</v>
      </c>
      <c r="AB310" s="142"/>
      <c r="AC310" s="4899">
        <v>31000</v>
      </c>
      <c r="AD310" s="4899">
        <v>11000</v>
      </c>
      <c r="AE310" s="4902">
        <f t="shared" si="26"/>
        <v>42000</v>
      </c>
      <c r="AF310" s="31"/>
      <c r="AG310" s="142"/>
    </row>
    <row r="311" spans="1:33" ht="30" customHeight="1">
      <c r="A311" s="5030" t="s">
        <v>18745</v>
      </c>
      <c r="B311" s="5109" t="s">
        <v>20440</v>
      </c>
      <c r="C311" s="46">
        <v>45800</v>
      </c>
      <c r="D311" s="46">
        <v>45838</v>
      </c>
      <c r="E311" s="46"/>
      <c r="F311" s="43"/>
      <c r="G311" s="42">
        <v>8600</v>
      </c>
      <c r="H311" s="3733" t="s">
        <v>8783</v>
      </c>
      <c r="I311" s="3985"/>
      <c r="J311" s="5030" t="s">
        <v>20441</v>
      </c>
      <c r="K311" s="3726" t="s">
        <v>20442</v>
      </c>
      <c r="L311" s="3726" t="s">
        <v>1743</v>
      </c>
      <c r="M311" s="582" t="s">
        <v>20444</v>
      </c>
      <c r="N311" s="3698" t="s">
        <v>6604</v>
      </c>
      <c r="O311" s="261">
        <v>48</v>
      </c>
      <c r="P311" s="261">
        <v>48</v>
      </c>
      <c r="Q311" s="3726" t="s">
        <v>20443</v>
      </c>
      <c r="R311" s="3985"/>
      <c r="S311" s="142"/>
      <c r="T311" s="142"/>
      <c r="U311" s="142"/>
      <c r="V311" s="3913" t="s">
        <v>2073</v>
      </c>
      <c r="W311" s="142"/>
      <c r="X311" s="3913" t="s">
        <v>7042</v>
      </c>
      <c r="Y311" s="142"/>
      <c r="Z311" s="142"/>
      <c r="AA311" s="6525">
        <v>12767388</v>
      </c>
      <c r="AB311" s="142"/>
      <c r="AC311" s="4899">
        <v>31000</v>
      </c>
      <c r="AD311" s="4899">
        <v>12375</v>
      </c>
      <c r="AE311" s="4902">
        <f t="shared" si="26"/>
        <v>625000</v>
      </c>
      <c r="AF311" s="3720" t="s">
        <v>19700</v>
      </c>
      <c r="AG311" s="142"/>
    </row>
    <row r="312" spans="1:33" ht="30" customHeight="1">
      <c r="A312" s="4205" t="s">
        <v>19596</v>
      </c>
      <c r="B312" s="11817" t="s">
        <v>20445</v>
      </c>
      <c r="C312" s="9481">
        <v>45800</v>
      </c>
      <c r="D312" s="9481">
        <v>45838</v>
      </c>
      <c r="E312" s="9481"/>
      <c r="F312" s="9218"/>
      <c r="G312" s="9218">
        <v>6984</v>
      </c>
      <c r="H312" s="11937" t="s">
        <v>6169</v>
      </c>
      <c r="I312" s="11819"/>
      <c r="J312" s="11949" t="s">
        <v>20446</v>
      </c>
      <c r="K312" s="11945" t="s">
        <v>20447</v>
      </c>
      <c r="L312" s="3726" t="s">
        <v>76</v>
      </c>
      <c r="M312" s="9231" t="s">
        <v>20449</v>
      </c>
      <c r="N312" s="42"/>
      <c r="O312" s="261">
        <v>4</v>
      </c>
      <c r="P312" s="261">
        <v>4</v>
      </c>
      <c r="Q312" s="11960" t="s">
        <v>20448</v>
      </c>
      <c r="R312" s="3985"/>
      <c r="S312" s="6593"/>
      <c r="T312" s="6593"/>
      <c r="U312" s="6593"/>
      <c r="V312" s="11935" t="s">
        <v>2073</v>
      </c>
      <c r="W312" s="3536"/>
      <c r="X312" s="11935" t="s">
        <v>37</v>
      </c>
      <c r="Y312" s="6593"/>
      <c r="Z312" s="6593"/>
      <c r="AA312" s="11925">
        <v>12766725</v>
      </c>
      <c r="AB312" s="6593"/>
      <c r="AC312" s="11842">
        <v>10200</v>
      </c>
      <c r="AD312" s="4908">
        <v>7920</v>
      </c>
      <c r="AE312" s="11842">
        <f>SUM(AD312*P312+AC312+AD313)</f>
        <v>54255</v>
      </c>
      <c r="AF312" s="11958" t="s">
        <v>19700</v>
      </c>
      <c r="AG312" s="142"/>
    </row>
    <row r="313" spans="1:33" ht="30" customHeight="1">
      <c r="A313" s="4144" t="s">
        <v>19596</v>
      </c>
      <c r="B313" s="11818"/>
      <c r="C313" s="9483"/>
      <c r="D313" s="9483"/>
      <c r="E313" s="9483"/>
      <c r="F313" s="9220"/>
      <c r="G313" s="9220"/>
      <c r="H313" s="11938"/>
      <c r="I313" s="9399"/>
      <c r="J313" s="11950"/>
      <c r="K313" s="11946"/>
      <c r="L313" s="3994" t="s">
        <v>10235</v>
      </c>
      <c r="M313" s="9280"/>
      <c r="N313" s="6710" t="s">
        <v>9575</v>
      </c>
      <c r="O313" s="261">
        <v>1</v>
      </c>
      <c r="P313" s="261">
        <v>1</v>
      </c>
      <c r="Q313" s="11946"/>
      <c r="R313" s="3985"/>
      <c r="S313" s="6593"/>
      <c r="T313" s="6593"/>
      <c r="U313" s="6593"/>
      <c r="V313" s="11936"/>
      <c r="W313" s="3536"/>
      <c r="X313" s="11936"/>
      <c r="Y313" s="6593"/>
      <c r="Z313" s="6593"/>
      <c r="AA313" s="11926"/>
      <c r="AB313" s="6593"/>
      <c r="AC313" s="11844"/>
      <c r="AD313" s="4908">
        <v>12375</v>
      </c>
      <c r="AE313" s="11844"/>
      <c r="AF313" s="11959"/>
      <c r="AG313" s="142"/>
    </row>
    <row r="314" spans="1:33" s="32" customFormat="1" ht="30" customHeight="1">
      <c r="A314" s="4462" t="s">
        <v>19327</v>
      </c>
      <c r="B314" s="4740" t="s">
        <v>20450</v>
      </c>
      <c r="C314" s="422">
        <v>45793</v>
      </c>
      <c r="D314" s="422">
        <v>45814</v>
      </c>
      <c r="E314" s="422"/>
      <c r="F314" s="6504"/>
      <c r="G314" s="41">
        <v>8607</v>
      </c>
      <c r="H314" s="3733" t="s">
        <v>8498</v>
      </c>
      <c r="I314" s="41"/>
      <c r="J314" s="4069" t="s">
        <v>20451</v>
      </c>
      <c r="K314" s="3726" t="s">
        <v>20452</v>
      </c>
      <c r="L314" s="3726" t="s">
        <v>33</v>
      </c>
      <c r="M314" s="582" t="s">
        <v>20454</v>
      </c>
      <c r="N314" s="41"/>
      <c r="O314" s="261">
        <v>21</v>
      </c>
      <c r="P314" s="351">
        <v>25</v>
      </c>
      <c r="Q314" s="41" t="s">
        <v>20453</v>
      </c>
      <c r="R314" s="41"/>
      <c r="S314" s="6"/>
      <c r="T314" s="6"/>
      <c r="U314" s="6"/>
      <c r="V314" s="4051" t="s">
        <v>2073</v>
      </c>
      <c r="W314" s="6"/>
      <c r="X314" s="4051" t="s">
        <v>37</v>
      </c>
      <c r="Y314" s="6"/>
      <c r="Z314" s="6"/>
      <c r="AA314" s="4877">
        <v>12743565</v>
      </c>
      <c r="AB314" s="6"/>
      <c r="AC314" s="4898">
        <v>0</v>
      </c>
      <c r="AD314" s="4898">
        <v>7920</v>
      </c>
      <c r="AE314" s="4905">
        <f t="shared" si="26"/>
        <v>198000</v>
      </c>
      <c r="AF314" s="3721" t="s">
        <v>19700</v>
      </c>
      <c r="AG314" s="6"/>
    </row>
    <row r="315" spans="1:33" s="32" customFormat="1" ht="30" customHeight="1">
      <c r="A315" s="4337" t="s">
        <v>19554</v>
      </c>
      <c r="B315" s="4672" t="s">
        <v>20455</v>
      </c>
      <c r="C315" s="422">
        <v>45800</v>
      </c>
      <c r="D315" s="422">
        <v>45838</v>
      </c>
      <c r="E315" s="422"/>
      <c r="F315" s="6504"/>
      <c r="G315" s="41">
        <v>8601</v>
      </c>
      <c r="H315" s="4200" t="s">
        <v>1914</v>
      </c>
      <c r="I315" s="41"/>
      <c r="J315" s="4337" t="s">
        <v>20456</v>
      </c>
      <c r="K315" s="3726" t="s">
        <v>20457</v>
      </c>
      <c r="L315" s="3726" t="s">
        <v>406</v>
      </c>
      <c r="M315" s="582" t="s">
        <v>20458</v>
      </c>
      <c r="N315" s="41"/>
      <c r="O315" s="3896">
        <v>9</v>
      </c>
      <c r="P315" s="3896">
        <v>9</v>
      </c>
      <c r="Q315" s="41" t="s">
        <v>16861</v>
      </c>
      <c r="R315" s="41"/>
      <c r="S315" s="6"/>
      <c r="T315" s="6"/>
      <c r="U315" s="6"/>
      <c r="V315" s="4051" t="s">
        <v>2073</v>
      </c>
      <c r="W315" s="6"/>
      <c r="X315" s="4051" t="s">
        <v>37</v>
      </c>
      <c r="Y315" s="6"/>
      <c r="Z315" s="6"/>
      <c r="AA315" s="6564">
        <v>12767749</v>
      </c>
      <c r="AB315" s="6"/>
      <c r="AC315" s="4898">
        <v>12400</v>
      </c>
      <c r="AD315" s="4898">
        <v>8625</v>
      </c>
      <c r="AE315" s="4905">
        <f t="shared" si="26"/>
        <v>90025</v>
      </c>
      <c r="AF315" s="3721" t="s">
        <v>19700</v>
      </c>
      <c r="AG315" s="6"/>
    </row>
    <row r="316" spans="1:33" s="1" customFormat="1" ht="30" customHeight="1">
      <c r="A316" s="4235" t="s">
        <v>18745</v>
      </c>
      <c r="B316" s="4102" t="s">
        <v>20463</v>
      </c>
      <c r="C316" s="422">
        <v>45800</v>
      </c>
      <c r="D316" s="46">
        <v>45838</v>
      </c>
      <c r="E316" s="422"/>
      <c r="F316" s="43"/>
      <c r="G316" s="42">
        <v>8600</v>
      </c>
      <c r="H316" s="3733" t="s">
        <v>11217</v>
      </c>
      <c r="I316" s="42"/>
      <c r="J316" s="4234" t="s">
        <v>11218</v>
      </c>
      <c r="K316" s="3726" t="s">
        <v>20464</v>
      </c>
      <c r="L316" s="3726" t="s">
        <v>1932</v>
      </c>
      <c r="M316" s="582" t="s">
        <v>20466</v>
      </c>
      <c r="N316" s="42"/>
      <c r="O316" s="261">
        <v>22</v>
      </c>
      <c r="P316" s="261">
        <v>22</v>
      </c>
      <c r="Q316" s="41" t="s">
        <v>20465</v>
      </c>
      <c r="R316" s="42"/>
      <c r="S316" s="31"/>
      <c r="T316" s="31"/>
      <c r="U316" s="31"/>
      <c r="V316" s="4059" t="s">
        <v>2073</v>
      </c>
      <c r="W316" s="31"/>
      <c r="X316" s="4059" t="s">
        <v>37</v>
      </c>
      <c r="Y316" s="31"/>
      <c r="Z316" s="31"/>
      <c r="AA316" s="4877">
        <v>12767921</v>
      </c>
      <c r="AB316" s="31"/>
      <c r="AC316" s="4899">
        <v>18600</v>
      </c>
      <c r="AD316" s="4899">
        <v>12375</v>
      </c>
      <c r="AE316" s="4902">
        <f t="shared" si="26"/>
        <v>290850</v>
      </c>
      <c r="AF316" s="3721" t="s">
        <v>19700</v>
      </c>
      <c r="AG316" s="31"/>
    </row>
    <row r="317" spans="1:33" s="32" customFormat="1" ht="30" customHeight="1">
      <c r="A317" s="4309" t="s">
        <v>19327</v>
      </c>
      <c r="B317" s="4672" t="s">
        <v>20474</v>
      </c>
      <c r="C317" s="422">
        <v>45792</v>
      </c>
      <c r="D317" s="422">
        <v>45814</v>
      </c>
      <c r="E317" s="422"/>
      <c r="F317" s="6504"/>
      <c r="G317" s="41">
        <v>8607</v>
      </c>
      <c r="H317" s="4200" t="s">
        <v>4286</v>
      </c>
      <c r="I317" s="41"/>
      <c r="J317" s="4309" t="s">
        <v>20475</v>
      </c>
      <c r="K317" s="3726" t="s">
        <v>20476</v>
      </c>
      <c r="L317" s="3726" t="s">
        <v>3095</v>
      </c>
      <c r="M317" s="582" t="s">
        <v>20478</v>
      </c>
      <c r="N317" s="41"/>
      <c r="O317" s="3896">
        <v>45</v>
      </c>
      <c r="P317" s="3896">
        <v>45</v>
      </c>
      <c r="Q317" s="3726" t="s">
        <v>20477</v>
      </c>
      <c r="R317" s="41"/>
      <c r="S317" s="6"/>
      <c r="T317" s="6"/>
      <c r="U317" s="6"/>
      <c r="V317" s="4059" t="s">
        <v>2073</v>
      </c>
      <c r="W317" s="6"/>
      <c r="X317" s="4059" t="s">
        <v>37</v>
      </c>
      <c r="Y317" s="6"/>
      <c r="Z317" s="6"/>
      <c r="AA317" s="6564">
        <v>12738752</v>
      </c>
      <c r="AB317" s="6"/>
      <c r="AC317" s="4898">
        <v>0</v>
      </c>
      <c r="AD317" s="4898">
        <v>7920</v>
      </c>
      <c r="AE317" s="4905">
        <f t="shared" si="26"/>
        <v>356400</v>
      </c>
      <c r="AF317" s="3721" t="s">
        <v>19700</v>
      </c>
      <c r="AG317" s="6"/>
    </row>
    <row r="318" spans="1:33" s="32" customFormat="1" ht="30" customHeight="1">
      <c r="A318" s="6321" t="s">
        <v>19645</v>
      </c>
      <c r="B318" s="41" t="s">
        <v>20479</v>
      </c>
      <c r="C318" s="422">
        <v>45800</v>
      </c>
      <c r="D318" s="422">
        <v>45838</v>
      </c>
      <c r="E318" s="422"/>
      <c r="F318" s="6504"/>
      <c r="G318" s="41">
        <v>8608</v>
      </c>
      <c r="H318" s="4200" t="s">
        <v>1648</v>
      </c>
      <c r="I318" s="41"/>
      <c r="J318" s="3726" t="s">
        <v>20480</v>
      </c>
      <c r="K318" s="3726" t="s">
        <v>20481</v>
      </c>
      <c r="L318" s="3726" t="s">
        <v>28</v>
      </c>
      <c r="M318" s="41" t="s">
        <v>20483</v>
      </c>
      <c r="N318" s="41"/>
      <c r="O318" s="3896">
        <v>2</v>
      </c>
      <c r="P318" s="3896">
        <v>2</v>
      </c>
      <c r="Q318" s="3726" t="s">
        <v>20482</v>
      </c>
      <c r="R318" s="41"/>
      <c r="S318" s="6"/>
      <c r="T318" s="6"/>
      <c r="U318" s="6"/>
      <c r="V318" s="3968" t="s">
        <v>2073</v>
      </c>
      <c r="W318" s="6"/>
      <c r="X318" s="3968" t="s">
        <v>37</v>
      </c>
      <c r="Y318" s="6"/>
      <c r="Z318" s="6"/>
      <c r="AA318" s="31">
        <v>12765995</v>
      </c>
      <c r="AB318" s="6"/>
      <c r="AC318" s="4898">
        <v>3300</v>
      </c>
      <c r="AD318" s="4898">
        <v>7920</v>
      </c>
      <c r="AE318" s="4905">
        <f t="shared" si="26"/>
        <v>19140</v>
      </c>
      <c r="AF318" s="3721" t="s">
        <v>19700</v>
      </c>
      <c r="AG318" s="6"/>
    </row>
    <row r="319" spans="1:33" s="32" customFormat="1" ht="30" customHeight="1">
      <c r="A319" s="8772" t="s">
        <v>20488</v>
      </c>
      <c r="B319" s="41" t="s">
        <v>20489</v>
      </c>
      <c r="C319" s="422">
        <v>45803</v>
      </c>
      <c r="D319" s="422">
        <v>45826</v>
      </c>
      <c r="E319" s="422"/>
      <c r="F319" s="6504"/>
      <c r="G319" s="41">
        <v>8630</v>
      </c>
      <c r="H319" s="3895" t="s">
        <v>20490</v>
      </c>
      <c r="I319" s="41"/>
      <c r="J319" s="4201" t="s">
        <v>20491</v>
      </c>
      <c r="K319" s="41" t="s">
        <v>20492</v>
      </c>
      <c r="L319" s="3894" t="s">
        <v>173</v>
      </c>
      <c r="M319" s="41" t="s">
        <v>20495</v>
      </c>
      <c r="N319" s="41"/>
      <c r="O319" s="3896">
        <v>1</v>
      </c>
      <c r="P319" s="3896">
        <v>1</v>
      </c>
      <c r="Q319" s="4063" t="s">
        <v>20493</v>
      </c>
      <c r="R319" s="41"/>
      <c r="S319" s="6"/>
      <c r="T319" s="6"/>
      <c r="U319" s="6"/>
      <c r="V319" s="4766" t="s">
        <v>2073</v>
      </c>
      <c r="W319" s="6"/>
      <c r="X319" s="4766" t="s">
        <v>37</v>
      </c>
      <c r="Y319" s="6"/>
      <c r="Z319" s="6"/>
      <c r="AA319" s="6525" t="s">
        <v>20512</v>
      </c>
      <c r="AB319" s="6"/>
      <c r="AC319" s="4898">
        <v>0</v>
      </c>
      <c r="AD319" s="4898">
        <v>8316</v>
      </c>
      <c r="AE319" s="4905">
        <f t="shared" si="26"/>
        <v>8316</v>
      </c>
      <c r="AF319" s="3721" t="s">
        <v>19700</v>
      </c>
      <c r="AG319" s="6"/>
    </row>
    <row r="320" spans="1:33" s="32" customFormat="1" ht="30" customHeight="1">
      <c r="A320" s="8135" t="s">
        <v>20488</v>
      </c>
      <c r="B320" s="4672" t="s">
        <v>20496</v>
      </c>
      <c r="C320" s="422">
        <v>45803</v>
      </c>
      <c r="D320" s="422">
        <v>45839</v>
      </c>
      <c r="E320" s="422"/>
      <c r="F320" s="6566"/>
      <c r="G320" s="41">
        <v>8630</v>
      </c>
      <c r="H320" s="3895" t="s">
        <v>20497</v>
      </c>
      <c r="I320" s="41"/>
      <c r="J320" s="5468" t="s">
        <v>20498</v>
      </c>
      <c r="K320" s="3894" t="s">
        <v>20499</v>
      </c>
      <c r="L320" s="3894" t="s">
        <v>173</v>
      </c>
      <c r="M320" s="41" t="s">
        <v>20501</v>
      </c>
      <c r="N320" s="41"/>
      <c r="O320" s="3896">
        <v>1</v>
      </c>
      <c r="P320" s="3896">
        <v>1</v>
      </c>
      <c r="Q320" s="3894" t="s">
        <v>20500</v>
      </c>
      <c r="R320" s="41"/>
      <c r="S320" s="6"/>
      <c r="T320" s="6"/>
      <c r="U320" s="6"/>
      <c r="V320" s="4766" t="s">
        <v>2073</v>
      </c>
      <c r="W320" s="6"/>
      <c r="X320" s="4766" t="s">
        <v>37</v>
      </c>
      <c r="Y320" s="6"/>
      <c r="Z320" s="6"/>
      <c r="AA320" s="5298" t="s">
        <v>20494</v>
      </c>
      <c r="AB320" s="6"/>
      <c r="AC320" s="4898">
        <v>5717.25</v>
      </c>
      <c r="AD320" s="4898">
        <v>8316</v>
      </c>
      <c r="AE320" s="4905">
        <f t="shared" si="26"/>
        <v>14033.25</v>
      </c>
      <c r="AF320" s="3721" t="s">
        <v>19700</v>
      </c>
      <c r="AG320" s="6"/>
    </row>
    <row r="321" spans="1:33" s="32" customFormat="1" ht="30" customHeight="1">
      <c r="A321" s="8575" t="s">
        <v>20502</v>
      </c>
      <c r="B321" s="4672" t="s">
        <v>20503</v>
      </c>
      <c r="C321" s="422">
        <v>45803</v>
      </c>
      <c r="D321" s="422">
        <v>45932</v>
      </c>
      <c r="E321" s="422"/>
      <c r="F321" s="6566"/>
      <c r="G321" s="41">
        <v>8637</v>
      </c>
      <c r="H321" s="3895" t="s">
        <v>10653</v>
      </c>
      <c r="I321" s="41"/>
      <c r="J321" s="4201" t="s">
        <v>15141</v>
      </c>
      <c r="K321" s="3894" t="s">
        <v>20504</v>
      </c>
      <c r="L321" s="3894" t="s">
        <v>173</v>
      </c>
      <c r="M321" s="41" t="s">
        <v>20506</v>
      </c>
      <c r="N321" s="41"/>
      <c r="O321" s="3896">
        <v>1</v>
      </c>
      <c r="P321" s="3896">
        <v>1</v>
      </c>
      <c r="Q321" s="3894" t="s">
        <v>20505</v>
      </c>
      <c r="R321" s="41"/>
      <c r="S321" s="6"/>
      <c r="T321" s="6"/>
      <c r="U321" s="6"/>
      <c r="V321" s="4766" t="s">
        <v>2073</v>
      </c>
      <c r="W321" s="6"/>
      <c r="X321" s="4766" t="s">
        <v>37</v>
      </c>
      <c r="Y321" s="6"/>
      <c r="Z321" s="6"/>
      <c r="AA321" s="4877">
        <v>12773359</v>
      </c>
      <c r="AB321" s="6"/>
      <c r="AC321" s="4898">
        <v>178000</v>
      </c>
      <c r="AD321" s="4898">
        <v>15000</v>
      </c>
      <c r="AE321" s="4905">
        <f t="shared" si="26"/>
        <v>193000</v>
      </c>
      <c r="AF321" s="3721" t="s">
        <v>19700</v>
      </c>
      <c r="AG321" s="6"/>
    </row>
    <row r="322" spans="1:33" s="32" customFormat="1" ht="30" customHeight="1">
      <c r="A322" s="8165" t="s">
        <v>20507</v>
      </c>
      <c r="B322" s="4690" t="s">
        <v>20508</v>
      </c>
      <c r="C322" s="422">
        <v>45803</v>
      </c>
      <c r="D322" s="422">
        <v>45839</v>
      </c>
      <c r="E322" s="422"/>
      <c r="F322" s="6504"/>
      <c r="G322" s="41">
        <v>8627</v>
      </c>
      <c r="H322" s="3895" t="s">
        <v>12648</v>
      </c>
      <c r="I322" s="41"/>
      <c r="J322" s="4240" t="s">
        <v>20509</v>
      </c>
      <c r="K322" s="3894" t="s">
        <v>20510</v>
      </c>
      <c r="L322" s="3894" t="s">
        <v>67</v>
      </c>
      <c r="M322" s="41" t="s">
        <v>20513</v>
      </c>
      <c r="N322" s="41"/>
      <c r="O322" s="3896">
        <v>7</v>
      </c>
      <c r="P322" s="3896">
        <v>7</v>
      </c>
      <c r="Q322" s="3894" t="s">
        <v>20511</v>
      </c>
      <c r="R322" s="41"/>
      <c r="S322" s="6"/>
      <c r="T322" s="6"/>
      <c r="U322" s="6"/>
      <c r="V322" s="4058" t="s">
        <v>2073</v>
      </c>
      <c r="W322" s="6"/>
      <c r="X322" s="4058" t="s">
        <v>37</v>
      </c>
      <c r="Y322" s="6"/>
      <c r="Z322" s="6"/>
      <c r="AA322" s="6525">
        <v>12773430</v>
      </c>
      <c r="AB322" s="6"/>
      <c r="AC322" s="4898">
        <v>27621</v>
      </c>
      <c r="AD322" s="4898">
        <v>14850</v>
      </c>
      <c r="AE322" s="4905">
        <f t="shared" si="26"/>
        <v>131571</v>
      </c>
      <c r="AF322" s="3721" t="s">
        <v>19700</v>
      </c>
      <c r="AG322" s="6"/>
    </row>
    <row r="323" spans="1:33" s="4430" customFormat="1" ht="30" customHeight="1">
      <c r="A323" s="4700" t="s">
        <v>18779</v>
      </c>
      <c r="B323" s="36" t="s">
        <v>20514</v>
      </c>
      <c r="C323" s="37">
        <v>45803</v>
      </c>
      <c r="D323" s="37">
        <v>45826</v>
      </c>
      <c r="E323" s="37"/>
      <c r="F323" s="5045"/>
      <c r="G323" s="36">
        <v>8593</v>
      </c>
      <c r="H323" s="5829" t="s">
        <v>4932</v>
      </c>
      <c r="I323" s="36"/>
      <c r="J323" s="36" t="s">
        <v>20515</v>
      </c>
      <c r="K323" s="5830" t="s">
        <v>20516</v>
      </c>
      <c r="L323" s="5830" t="s">
        <v>28</v>
      </c>
      <c r="M323" s="36" t="s">
        <v>20518</v>
      </c>
      <c r="N323" s="36"/>
      <c r="O323" s="4429">
        <v>2</v>
      </c>
      <c r="P323" s="4429">
        <v>2</v>
      </c>
      <c r="Q323" s="5830" t="s">
        <v>20242</v>
      </c>
      <c r="R323" s="36"/>
      <c r="S323" s="36"/>
      <c r="T323" s="36"/>
      <c r="U323" s="36"/>
      <c r="V323" s="36"/>
      <c r="W323" s="36"/>
      <c r="X323" s="36"/>
      <c r="Y323" s="36"/>
      <c r="Z323" s="36"/>
      <c r="AA323" s="4889" t="s">
        <v>20517</v>
      </c>
      <c r="AB323" s="36"/>
      <c r="AC323" s="4906"/>
      <c r="AD323" s="4906"/>
      <c r="AE323" s="4907"/>
      <c r="AF323" s="5831" t="s">
        <v>19700</v>
      </c>
      <c r="AG323" s="36"/>
    </row>
    <row r="324" spans="1:33" s="32" customFormat="1" ht="30" customHeight="1">
      <c r="A324" s="4595" t="s">
        <v>19554</v>
      </c>
      <c r="B324" s="4672" t="s">
        <v>20519</v>
      </c>
      <c r="C324" s="422">
        <v>45803</v>
      </c>
      <c r="D324" s="422">
        <v>45839</v>
      </c>
      <c r="E324" s="422"/>
      <c r="F324" s="6504"/>
      <c r="G324" s="41">
        <v>8601</v>
      </c>
      <c r="H324" s="3895" t="s">
        <v>5862</v>
      </c>
      <c r="I324" s="41"/>
      <c r="J324" s="41" t="s">
        <v>20520</v>
      </c>
      <c r="K324" s="3894" t="s">
        <v>20521</v>
      </c>
      <c r="L324" s="3894" t="s">
        <v>173</v>
      </c>
      <c r="M324" s="41" t="s">
        <v>20523</v>
      </c>
      <c r="N324" s="41"/>
      <c r="O324" s="3896">
        <v>1</v>
      </c>
      <c r="P324" s="3896">
        <v>1</v>
      </c>
      <c r="Q324" s="3894" t="s">
        <v>20522</v>
      </c>
      <c r="R324" s="41"/>
      <c r="S324" s="6"/>
      <c r="T324" s="6"/>
      <c r="U324" s="6"/>
      <c r="V324" s="4250" t="s">
        <v>2073</v>
      </c>
      <c r="W324" s="6"/>
      <c r="X324" s="4250" t="s">
        <v>37</v>
      </c>
      <c r="Y324" s="6"/>
      <c r="Z324" s="6"/>
      <c r="AA324" s="6525">
        <v>12771979</v>
      </c>
      <c r="AB324" s="6"/>
      <c r="AC324" s="4898">
        <v>12400</v>
      </c>
      <c r="AD324" s="4898">
        <v>8625</v>
      </c>
      <c r="AE324" s="4905">
        <f t="shared" si="26"/>
        <v>21025</v>
      </c>
      <c r="AF324" s="3721" t="s">
        <v>19700</v>
      </c>
      <c r="AG324" s="6"/>
    </row>
    <row r="325" spans="1:33" s="32" customFormat="1" ht="30" customHeight="1">
      <c r="A325" s="3912" t="s">
        <v>19351</v>
      </c>
      <c r="B325" s="6" t="s">
        <v>20524</v>
      </c>
      <c r="C325" s="114">
        <v>45803</v>
      </c>
      <c r="D325" s="114">
        <v>45839</v>
      </c>
      <c r="E325" s="114">
        <v>46132</v>
      </c>
      <c r="F325" s="5799">
        <f t="shared" ref="F325:F359" si="27">SUM(D325-E325)</f>
        <v>-293</v>
      </c>
      <c r="G325" s="6">
        <v>8646</v>
      </c>
      <c r="H325" s="3746" t="s">
        <v>14798</v>
      </c>
      <c r="I325" s="6"/>
      <c r="J325" s="3747" t="s">
        <v>20525</v>
      </c>
      <c r="K325" s="3747" t="s">
        <v>20526</v>
      </c>
      <c r="L325" s="3747" t="s">
        <v>28</v>
      </c>
      <c r="M325" s="6" t="s">
        <v>20528</v>
      </c>
      <c r="N325" s="6"/>
      <c r="O325" s="3729">
        <v>2</v>
      </c>
      <c r="P325" s="3729">
        <v>2</v>
      </c>
      <c r="Q325" s="3747" t="s">
        <v>20527</v>
      </c>
      <c r="R325" s="6"/>
      <c r="S325" s="6"/>
      <c r="T325" s="6"/>
      <c r="U325" s="6"/>
      <c r="V325" s="6"/>
      <c r="W325" s="6"/>
      <c r="X325" s="6"/>
      <c r="Y325" s="6"/>
      <c r="Z325" s="6"/>
      <c r="AA325" s="6564">
        <v>12773317</v>
      </c>
      <c r="AB325" s="6"/>
      <c r="AC325" s="4898">
        <v>72000</v>
      </c>
      <c r="AD325" s="4898">
        <v>12375</v>
      </c>
      <c r="AE325" s="4905">
        <f t="shared" si="26"/>
        <v>96750</v>
      </c>
      <c r="AF325" s="3721" t="s">
        <v>19700</v>
      </c>
      <c r="AG325" s="6"/>
    </row>
    <row r="326" spans="1:33" s="32" customFormat="1" ht="30" customHeight="1">
      <c r="A326" s="4127" t="s">
        <v>19269</v>
      </c>
      <c r="B326" s="4672" t="s">
        <v>20529</v>
      </c>
      <c r="C326" s="422">
        <v>45803</v>
      </c>
      <c r="D326" s="422">
        <v>45826</v>
      </c>
      <c r="E326" s="422"/>
      <c r="F326" s="6504"/>
      <c r="G326" s="41">
        <v>8602</v>
      </c>
      <c r="H326" s="3895" t="s">
        <v>4276</v>
      </c>
      <c r="I326" s="41"/>
      <c r="J326" s="4127" t="s">
        <v>20530</v>
      </c>
      <c r="K326" s="3894" t="s">
        <v>20531</v>
      </c>
      <c r="L326" s="3894" t="s">
        <v>62</v>
      </c>
      <c r="M326" s="41" t="s">
        <v>20533</v>
      </c>
      <c r="N326" s="41"/>
      <c r="O326" s="3896">
        <v>5</v>
      </c>
      <c r="P326" s="3896">
        <v>5</v>
      </c>
      <c r="Q326" s="3759" t="s">
        <v>20532</v>
      </c>
      <c r="R326" s="41"/>
      <c r="S326" s="6"/>
      <c r="T326" s="6"/>
      <c r="U326" s="6"/>
      <c r="V326" s="3912" t="s">
        <v>2073</v>
      </c>
      <c r="W326" s="6"/>
      <c r="X326" s="3912" t="s">
        <v>7042</v>
      </c>
      <c r="Y326" s="6"/>
      <c r="Z326" s="6"/>
      <c r="AA326" s="6564">
        <v>12771950</v>
      </c>
      <c r="AB326" s="6"/>
      <c r="AC326" s="4898">
        <v>0</v>
      </c>
      <c r="AD326" s="4898">
        <v>12375</v>
      </c>
      <c r="AE326" s="4905">
        <f t="shared" si="26"/>
        <v>61875</v>
      </c>
      <c r="AF326" s="3721" t="s">
        <v>19700</v>
      </c>
      <c r="AG326" s="6"/>
    </row>
    <row r="327" spans="1:33" s="32" customFormat="1" ht="30" customHeight="1">
      <c r="A327" s="8772" t="s">
        <v>20543</v>
      </c>
      <c r="B327" s="3894" t="s">
        <v>20544</v>
      </c>
      <c r="C327" s="422">
        <v>45803</v>
      </c>
      <c r="D327" s="422">
        <v>45932</v>
      </c>
      <c r="E327" s="422"/>
      <c r="F327" s="6566"/>
      <c r="G327" s="41">
        <v>8628</v>
      </c>
      <c r="H327" s="3895" t="s">
        <v>20545</v>
      </c>
      <c r="I327" s="41"/>
      <c r="J327" s="5634" t="s">
        <v>27075</v>
      </c>
      <c r="K327" s="3894" t="s">
        <v>20546</v>
      </c>
      <c r="L327" s="3894" t="s">
        <v>173</v>
      </c>
      <c r="M327" s="582" t="s">
        <v>20547</v>
      </c>
      <c r="N327" s="41"/>
      <c r="O327" s="3896">
        <v>1</v>
      </c>
      <c r="P327" s="3896">
        <v>1</v>
      </c>
      <c r="Q327" s="3894" t="s">
        <v>20242</v>
      </c>
      <c r="R327" s="41"/>
      <c r="S327" s="6"/>
      <c r="T327" s="6"/>
      <c r="U327" s="6"/>
      <c r="V327" s="3912" t="s">
        <v>2073</v>
      </c>
      <c r="W327" s="6"/>
      <c r="X327" s="3912" t="s">
        <v>7042</v>
      </c>
      <c r="Y327" s="6"/>
      <c r="Z327" s="6"/>
      <c r="AA327" s="6564">
        <v>12772402</v>
      </c>
      <c r="AB327" s="6"/>
      <c r="AC327" s="4898">
        <v>136620</v>
      </c>
      <c r="AD327" s="4898">
        <v>14850</v>
      </c>
      <c r="AE327" s="4905">
        <f t="shared" si="26"/>
        <v>151470</v>
      </c>
      <c r="AF327" s="3721" t="s">
        <v>19700</v>
      </c>
      <c r="AG327" s="6"/>
    </row>
    <row r="328" spans="1:33" s="32" customFormat="1" ht="30" customHeight="1">
      <c r="A328" s="4116" t="s">
        <v>18626</v>
      </c>
      <c r="B328" s="4672" t="s">
        <v>20551</v>
      </c>
      <c r="C328" s="422">
        <v>45804</v>
      </c>
      <c r="D328" s="422">
        <v>45827</v>
      </c>
      <c r="E328" s="422"/>
      <c r="F328" s="6566"/>
      <c r="G328" s="41">
        <v>9013</v>
      </c>
      <c r="H328" s="3922" t="s">
        <v>10160</v>
      </c>
      <c r="I328" s="41"/>
      <c r="J328" s="41" t="s">
        <v>20552</v>
      </c>
      <c r="K328" s="41" t="s">
        <v>20553</v>
      </c>
      <c r="L328" s="3919" t="s">
        <v>179</v>
      </c>
      <c r="M328" s="41" t="s">
        <v>20555</v>
      </c>
      <c r="N328" s="41"/>
      <c r="O328" s="3896">
        <v>8</v>
      </c>
      <c r="P328" s="3896">
        <v>8</v>
      </c>
      <c r="Q328" s="41" t="s">
        <v>20554</v>
      </c>
      <c r="R328" s="41"/>
      <c r="S328" s="6"/>
      <c r="T328" s="6"/>
      <c r="U328" s="6"/>
      <c r="V328" s="3912" t="s">
        <v>2073</v>
      </c>
      <c r="W328" s="6"/>
      <c r="X328" s="3912" t="s">
        <v>7042</v>
      </c>
      <c r="Y328" s="6"/>
      <c r="Z328" s="6"/>
      <c r="AA328" s="6564">
        <v>12777865</v>
      </c>
      <c r="AB328" s="6"/>
      <c r="AC328" s="4898">
        <v>0</v>
      </c>
      <c r="AD328" s="4898">
        <v>6798.83</v>
      </c>
      <c r="AE328" s="4905">
        <f t="shared" si="26"/>
        <v>54390.64</v>
      </c>
      <c r="AF328" s="3721" t="s">
        <v>19700</v>
      </c>
      <c r="AG328" s="6"/>
    </row>
    <row r="329" spans="1:33" s="32" customFormat="1" ht="30" customHeight="1">
      <c r="A329" s="4380" t="s">
        <v>20502</v>
      </c>
      <c r="B329" s="4672" t="s">
        <v>20565</v>
      </c>
      <c r="C329" s="422">
        <v>45804</v>
      </c>
      <c r="D329" s="422">
        <v>45827</v>
      </c>
      <c r="E329" s="422"/>
      <c r="F329" s="6566"/>
      <c r="G329" s="41">
        <v>8637</v>
      </c>
      <c r="H329" s="3922" t="s">
        <v>1771</v>
      </c>
      <c r="I329" s="41"/>
      <c r="J329" s="41" t="s">
        <v>20566</v>
      </c>
      <c r="K329" s="41" t="s">
        <v>20567</v>
      </c>
      <c r="L329" s="3759" t="s">
        <v>173</v>
      </c>
      <c r="M329" s="41" t="s">
        <v>20570</v>
      </c>
      <c r="N329" s="41"/>
      <c r="O329" s="3896">
        <v>1</v>
      </c>
      <c r="P329" s="3896">
        <v>1</v>
      </c>
      <c r="Q329" s="4166" t="s">
        <v>20569</v>
      </c>
      <c r="R329" s="41"/>
      <c r="S329" s="6"/>
      <c r="T329" s="6"/>
      <c r="U329" s="6"/>
      <c r="V329" s="3912" t="s">
        <v>2073</v>
      </c>
      <c r="W329" s="6"/>
      <c r="X329" s="3912" t="s">
        <v>7042</v>
      </c>
      <c r="Y329" s="6"/>
      <c r="Z329" s="6"/>
      <c r="AA329" s="4877" t="s">
        <v>20568</v>
      </c>
      <c r="AB329" s="6"/>
      <c r="AC329" s="4898">
        <v>0</v>
      </c>
      <c r="AD329" s="4898">
        <v>15000</v>
      </c>
      <c r="AE329" s="4905">
        <f t="shared" si="26"/>
        <v>15000</v>
      </c>
      <c r="AF329" s="3721" t="s">
        <v>19700</v>
      </c>
      <c r="AG329" s="6"/>
    </row>
    <row r="330" spans="1:33" s="32" customFormat="1" ht="30" customHeight="1">
      <c r="A330" s="3919" t="s">
        <v>20507</v>
      </c>
      <c r="B330" s="5439" t="s">
        <v>20583</v>
      </c>
      <c r="C330" s="422">
        <v>45804</v>
      </c>
      <c r="D330" s="422">
        <v>45841</v>
      </c>
      <c r="E330" s="422"/>
      <c r="F330" s="6566"/>
      <c r="G330" s="41">
        <v>8627</v>
      </c>
      <c r="H330" s="4062" t="s">
        <v>20584</v>
      </c>
      <c r="I330" s="41"/>
      <c r="J330" s="4240" t="s">
        <v>20585</v>
      </c>
      <c r="K330" s="4063" t="s">
        <v>20586</v>
      </c>
      <c r="L330" s="4063" t="s">
        <v>76</v>
      </c>
      <c r="M330" s="41" t="s">
        <v>20588</v>
      </c>
      <c r="N330" s="41"/>
      <c r="O330" s="3896">
        <v>4</v>
      </c>
      <c r="P330" s="3896">
        <v>4</v>
      </c>
      <c r="Q330" s="4063" t="s">
        <v>20587</v>
      </c>
      <c r="R330" s="41"/>
      <c r="S330" s="6"/>
      <c r="T330" s="6"/>
      <c r="U330" s="6"/>
      <c r="V330" s="4058" t="s">
        <v>2073</v>
      </c>
      <c r="W330" s="6"/>
      <c r="X330" s="4058" t="s">
        <v>37</v>
      </c>
      <c r="Y330" s="6"/>
      <c r="Z330" s="6"/>
      <c r="AA330" s="6564">
        <v>12781374</v>
      </c>
      <c r="AB330" s="6"/>
      <c r="AC330" s="4898">
        <v>18414</v>
      </c>
      <c r="AD330" s="4898">
        <v>14850</v>
      </c>
      <c r="AE330" s="4905">
        <f t="shared" si="26"/>
        <v>77814</v>
      </c>
      <c r="AF330" s="3721" t="s">
        <v>19700</v>
      </c>
      <c r="AG330" s="6"/>
    </row>
    <row r="331" spans="1:33" s="32" customFormat="1" ht="30" customHeight="1">
      <c r="A331" s="4205" t="s">
        <v>20507</v>
      </c>
      <c r="B331" s="4672" t="s">
        <v>20572</v>
      </c>
      <c r="C331" s="422">
        <v>45805</v>
      </c>
      <c r="D331" s="422">
        <v>45841</v>
      </c>
      <c r="E331" s="422"/>
      <c r="F331" s="6566"/>
      <c r="G331" s="41">
        <v>8627</v>
      </c>
      <c r="H331" s="4062" t="s">
        <v>20573</v>
      </c>
      <c r="I331" s="41"/>
      <c r="J331" s="41" t="s">
        <v>20574</v>
      </c>
      <c r="K331" s="41" t="s">
        <v>20575</v>
      </c>
      <c r="L331" s="3759" t="s">
        <v>173</v>
      </c>
      <c r="M331" s="582" t="s">
        <v>20577</v>
      </c>
      <c r="N331" s="41"/>
      <c r="O331" s="3896">
        <v>1</v>
      </c>
      <c r="P331" s="3896">
        <v>1</v>
      </c>
      <c r="Q331" s="4063" t="s">
        <v>19860</v>
      </c>
      <c r="R331" s="41"/>
      <c r="S331" s="6"/>
      <c r="T331" s="6"/>
      <c r="U331" s="6"/>
      <c r="V331" s="4058" t="s">
        <v>2073</v>
      </c>
      <c r="W331" s="6"/>
      <c r="X331" s="4058" t="s">
        <v>37</v>
      </c>
      <c r="Y331" s="6"/>
      <c r="Z331" s="6"/>
      <c r="AA331" s="4877" t="s">
        <v>20576</v>
      </c>
      <c r="AB331" s="6"/>
      <c r="AC331" s="4898">
        <v>46035</v>
      </c>
      <c r="AD331" s="4898">
        <v>14850</v>
      </c>
      <c r="AE331" s="4905">
        <f t="shared" si="26"/>
        <v>60885</v>
      </c>
      <c r="AF331" s="3721" t="s">
        <v>19700</v>
      </c>
      <c r="AG331" s="6"/>
    </row>
    <row r="332" spans="1:33" s="32" customFormat="1" ht="30" customHeight="1">
      <c r="A332" s="4334" t="s">
        <v>20507</v>
      </c>
      <c r="B332" s="4683" t="s">
        <v>20578</v>
      </c>
      <c r="C332" s="422">
        <v>45805</v>
      </c>
      <c r="D332" s="422">
        <v>45828</v>
      </c>
      <c r="E332" s="422"/>
      <c r="F332" s="6566"/>
      <c r="G332" s="41">
        <v>8627</v>
      </c>
      <c r="H332" s="4062" t="s">
        <v>10987</v>
      </c>
      <c r="I332" s="41"/>
      <c r="J332" s="4334" t="s">
        <v>20579</v>
      </c>
      <c r="K332" s="4063" t="s">
        <v>20580</v>
      </c>
      <c r="L332" s="3759" t="s">
        <v>173</v>
      </c>
      <c r="M332" s="582" t="s">
        <v>20582</v>
      </c>
      <c r="N332" s="41"/>
      <c r="O332" s="3896">
        <v>1</v>
      </c>
      <c r="P332" s="3896">
        <v>1</v>
      </c>
      <c r="Q332" s="4063" t="s">
        <v>20581</v>
      </c>
      <c r="R332" s="41"/>
      <c r="S332" s="6"/>
      <c r="T332" s="6"/>
      <c r="U332" s="6"/>
      <c r="V332" s="6" t="s">
        <v>2073</v>
      </c>
      <c r="W332" s="6"/>
      <c r="X332" s="6" t="s">
        <v>7042</v>
      </c>
      <c r="Y332" s="6"/>
      <c r="Z332" s="6"/>
      <c r="AA332" s="6525">
        <v>12780675</v>
      </c>
      <c r="AB332" s="6"/>
      <c r="AC332" s="4898">
        <v>0</v>
      </c>
      <c r="AD332" s="4898">
        <v>14850</v>
      </c>
      <c r="AE332" s="4905">
        <f t="shared" si="26"/>
        <v>14850</v>
      </c>
      <c r="AF332" s="3721" t="s">
        <v>19700</v>
      </c>
      <c r="AG332" s="6"/>
    </row>
    <row r="333" spans="1:33" s="32" customFormat="1" ht="30" customHeight="1">
      <c r="A333" s="4094" t="s">
        <v>19596</v>
      </c>
      <c r="B333" s="4672" t="s">
        <v>20589</v>
      </c>
      <c r="C333" s="422">
        <v>45805</v>
      </c>
      <c r="D333" s="422">
        <v>45841</v>
      </c>
      <c r="E333" s="422"/>
      <c r="F333" s="6566"/>
      <c r="G333" s="41">
        <v>6984</v>
      </c>
      <c r="H333" s="3961" t="s">
        <v>10247</v>
      </c>
      <c r="I333" s="41"/>
      <c r="J333" s="41" t="s">
        <v>20590</v>
      </c>
      <c r="K333" s="41" t="s">
        <v>20591</v>
      </c>
      <c r="L333" s="3759" t="s">
        <v>173</v>
      </c>
      <c r="M333" s="41" t="s">
        <v>20594</v>
      </c>
      <c r="N333" s="41"/>
      <c r="O333" s="3896">
        <v>1</v>
      </c>
      <c r="P333" s="3896">
        <v>1</v>
      </c>
      <c r="Q333" s="41" t="s">
        <v>20592</v>
      </c>
      <c r="R333" s="41"/>
      <c r="S333" s="4550"/>
      <c r="T333" s="4550"/>
      <c r="U333" s="4550"/>
      <c r="V333" s="4917" t="s">
        <v>2073</v>
      </c>
      <c r="W333" s="4550"/>
      <c r="X333" s="4917" t="s">
        <v>7042</v>
      </c>
      <c r="Y333" s="4550"/>
      <c r="Z333" s="4550"/>
      <c r="AA333" s="5082" t="s">
        <v>20593</v>
      </c>
      <c r="AB333" s="4550"/>
      <c r="AC333" s="5050">
        <v>3300</v>
      </c>
      <c r="AD333" s="5050">
        <v>7920</v>
      </c>
      <c r="AE333" s="5051">
        <f t="shared" si="26"/>
        <v>11220</v>
      </c>
      <c r="AF333" s="6711" t="s">
        <v>19700</v>
      </c>
      <c r="AG333" s="6"/>
    </row>
    <row r="334" spans="1:33" s="32" customFormat="1" ht="30" customHeight="1">
      <c r="A334" s="5964" t="s">
        <v>20543</v>
      </c>
      <c r="B334" s="4672" t="s">
        <v>20595</v>
      </c>
      <c r="C334" s="422">
        <v>45805</v>
      </c>
      <c r="D334" s="422">
        <v>45841</v>
      </c>
      <c r="E334" s="422"/>
      <c r="F334" s="6566"/>
      <c r="G334" s="41">
        <v>8628</v>
      </c>
      <c r="H334" s="3961" t="s">
        <v>20596</v>
      </c>
      <c r="I334" s="41"/>
      <c r="J334" s="5144" t="s">
        <v>20597</v>
      </c>
      <c r="K334" s="3919" t="s">
        <v>20598</v>
      </c>
      <c r="L334" s="3759" t="s">
        <v>173</v>
      </c>
      <c r="M334" s="41" t="s">
        <v>20599</v>
      </c>
      <c r="N334" s="41"/>
      <c r="O334" s="3896">
        <v>1</v>
      </c>
      <c r="P334" s="3896">
        <v>1</v>
      </c>
      <c r="Q334" s="3919" t="s">
        <v>15187</v>
      </c>
      <c r="R334" s="41"/>
      <c r="S334" s="4550"/>
      <c r="T334" s="4550"/>
      <c r="U334" s="4550"/>
      <c r="V334" s="4917" t="s">
        <v>2073</v>
      </c>
      <c r="W334" s="4550"/>
      <c r="X334" s="4917" t="s">
        <v>7042</v>
      </c>
      <c r="Y334" s="4550"/>
      <c r="Z334" s="4550"/>
      <c r="AA334" s="6708">
        <v>12780152</v>
      </c>
      <c r="AB334" s="4550"/>
      <c r="AC334" s="5050">
        <v>27621</v>
      </c>
      <c r="AD334" s="5050">
        <v>14850</v>
      </c>
      <c r="AE334" s="5051">
        <f t="shared" si="26"/>
        <v>42471</v>
      </c>
      <c r="AF334" s="6711" t="s">
        <v>19700</v>
      </c>
      <c r="AG334" s="6"/>
    </row>
    <row r="335" spans="1:33" s="32" customFormat="1" ht="30" customHeight="1">
      <c r="A335" s="4116" t="s">
        <v>19596</v>
      </c>
      <c r="B335" s="4672" t="s">
        <v>20600</v>
      </c>
      <c r="C335" s="422">
        <v>45805</v>
      </c>
      <c r="D335" s="422">
        <v>45841</v>
      </c>
      <c r="E335" s="422"/>
      <c r="F335" s="6566"/>
      <c r="G335" s="41">
        <v>6984</v>
      </c>
      <c r="H335" s="3961" t="s">
        <v>20601</v>
      </c>
      <c r="I335" s="41"/>
      <c r="J335" s="41" t="s">
        <v>20602</v>
      </c>
      <c r="K335" s="3919" t="s">
        <v>20603</v>
      </c>
      <c r="L335" s="3759" t="s">
        <v>173</v>
      </c>
      <c r="M335" s="41" t="s">
        <v>20605</v>
      </c>
      <c r="N335" s="41"/>
      <c r="O335" s="3896">
        <v>1</v>
      </c>
      <c r="P335" s="3896">
        <v>1</v>
      </c>
      <c r="Q335" s="3919" t="s">
        <v>20604</v>
      </c>
      <c r="R335" s="41"/>
      <c r="S335" s="4550"/>
      <c r="T335" s="4550"/>
      <c r="U335" s="4550"/>
      <c r="V335" s="4549" t="s">
        <v>2073</v>
      </c>
      <c r="W335" s="4550"/>
      <c r="X335" s="4549" t="s">
        <v>37</v>
      </c>
      <c r="Y335" s="4550"/>
      <c r="Z335" s="4550"/>
      <c r="AA335" s="5082">
        <v>12782251</v>
      </c>
      <c r="AB335" s="4550"/>
      <c r="AC335" s="5050">
        <v>10200</v>
      </c>
      <c r="AD335" s="5050">
        <v>7920</v>
      </c>
      <c r="AE335" s="5051">
        <f t="shared" si="26"/>
        <v>18120</v>
      </c>
      <c r="AF335" s="6711" t="s">
        <v>19700</v>
      </c>
      <c r="AG335" s="6"/>
    </row>
    <row r="336" spans="1:33" s="32" customFormat="1" ht="30" customHeight="1">
      <c r="A336" s="5213" t="s">
        <v>19583</v>
      </c>
      <c r="B336" s="4672" t="s">
        <v>20606</v>
      </c>
      <c r="C336" s="422">
        <v>45805</v>
      </c>
      <c r="D336" s="422">
        <v>45828</v>
      </c>
      <c r="E336" s="422"/>
      <c r="F336" s="6566"/>
      <c r="G336" s="41">
        <v>8604</v>
      </c>
      <c r="H336" s="4200"/>
      <c r="I336" s="3919" t="s">
        <v>92</v>
      </c>
      <c r="J336" s="41" t="s">
        <v>10118</v>
      </c>
      <c r="K336" s="3919" t="s">
        <v>20607</v>
      </c>
      <c r="L336" s="3759" t="s">
        <v>173</v>
      </c>
      <c r="M336" s="41" t="s">
        <v>20609</v>
      </c>
      <c r="N336" s="41"/>
      <c r="O336" s="3896">
        <v>1</v>
      </c>
      <c r="P336" s="3896">
        <v>1</v>
      </c>
      <c r="Q336" s="41" t="s">
        <v>20608</v>
      </c>
      <c r="R336" s="41"/>
      <c r="S336" s="6"/>
      <c r="T336" s="6"/>
      <c r="U336" s="6"/>
      <c r="V336" s="4549" t="s">
        <v>2073</v>
      </c>
      <c r="W336" s="4550"/>
      <c r="X336" s="4549" t="s">
        <v>37</v>
      </c>
      <c r="Y336" s="6"/>
      <c r="Z336" s="6"/>
      <c r="AA336" s="6525">
        <v>12782735</v>
      </c>
      <c r="AB336" s="6"/>
      <c r="AC336" s="4898">
        <v>0</v>
      </c>
      <c r="AD336" s="4898">
        <v>7920</v>
      </c>
      <c r="AE336" s="4905">
        <f t="shared" si="26"/>
        <v>7920</v>
      </c>
      <c r="AF336" s="3721" t="s">
        <v>19700</v>
      </c>
      <c r="AG336" s="6"/>
    </row>
    <row r="337" spans="1:33" s="32" customFormat="1" ht="30" customHeight="1">
      <c r="A337" s="8398" t="s">
        <v>20619</v>
      </c>
      <c r="B337" s="5190" t="s">
        <v>20610</v>
      </c>
      <c r="C337" s="422">
        <v>45805</v>
      </c>
      <c r="D337" s="422">
        <v>45828</v>
      </c>
      <c r="E337" s="422"/>
      <c r="F337" s="6566"/>
      <c r="G337" s="41">
        <v>8591</v>
      </c>
      <c r="H337" s="3961" t="s">
        <v>2083</v>
      </c>
      <c r="I337" s="41"/>
      <c r="J337" s="5154" t="s">
        <v>20611</v>
      </c>
      <c r="K337" s="3919" t="s">
        <v>20612</v>
      </c>
      <c r="L337" s="3919" t="s">
        <v>193</v>
      </c>
      <c r="M337" s="41" t="s">
        <v>20620</v>
      </c>
      <c r="N337" s="41"/>
      <c r="O337" s="3896">
        <v>6</v>
      </c>
      <c r="P337" s="3896">
        <v>6</v>
      </c>
      <c r="Q337" s="3919" t="s">
        <v>20613</v>
      </c>
      <c r="R337" s="41"/>
      <c r="S337" s="6"/>
      <c r="T337" s="6"/>
      <c r="U337" s="6"/>
      <c r="V337" s="4549" t="s">
        <v>2073</v>
      </c>
      <c r="W337" s="6"/>
      <c r="X337" s="4549" t="s">
        <v>37</v>
      </c>
      <c r="Y337" s="6"/>
      <c r="Z337" s="6"/>
      <c r="AA337" s="4877" t="s">
        <v>20614</v>
      </c>
      <c r="AB337" s="6"/>
      <c r="AC337" s="4898">
        <v>0</v>
      </c>
      <c r="AD337" s="4898">
        <v>14850</v>
      </c>
      <c r="AE337" s="4905">
        <f t="shared" si="26"/>
        <v>89100</v>
      </c>
      <c r="AF337" s="3721" t="s">
        <v>19700</v>
      </c>
      <c r="AG337" s="6"/>
    </row>
    <row r="338" spans="1:33" s="3915" customFormat="1" ht="30" customHeight="1">
      <c r="A338" s="4125" t="s">
        <v>19554</v>
      </c>
      <c r="B338" s="4690" t="s">
        <v>20615</v>
      </c>
      <c r="C338" s="422">
        <v>45805</v>
      </c>
      <c r="D338" s="3960">
        <v>45841</v>
      </c>
      <c r="E338" s="3960"/>
      <c r="F338" s="6566"/>
      <c r="G338" s="3919">
        <v>8601</v>
      </c>
      <c r="H338" s="3961" t="s">
        <v>2123</v>
      </c>
      <c r="I338" s="3919"/>
      <c r="J338" s="4199" t="s">
        <v>20616</v>
      </c>
      <c r="K338" s="3919" t="s">
        <v>19667</v>
      </c>
      <c r="L338" s="3919" t="s">
        <v>858</v>
      </c>
      <c r="M338" s="3919" t="s">
        <v>20618</v>
      </c>
      <c r="N338" s="3919"/>
      <c r="O338" s="3962">
        <v>16</v>
      </c>
      <c r="P338" s="3962">
        <v>16</v>
      </c>
      <c r="Q338" s="3919" t="s">
        <v>20617</v>
      </c>
      <c r="R338" s="3919"/>
      <c r="S338" s="3912"/>
      <c r="T338" s="3912"/>
      <c r="U338" s="3912"/>
      <c r="V338" s="4122" t="s">
        <v>2073</v>
      </c>
      <c r="W338" s="3912"/>
      <c r="X338" s="4122" t="s">
        <v>37</v>
      </c>
      <c r="Y338" s="3912"/>
      <c r="Z338" s="3912"/>
      <c r="AA338" s="6564">
        <v>12782671</v>
      </c>
      <c r="AB338" s="3912"/>
      <c r="AC338" s="4898">
        <v>6200</v>
      </c>
      <c r="AD338" s="4898">
        <v>8625</v>
      </c>
      <c r="AE338" s="4905">
        <f t="shared" si="26"/>
        <v>144200</v>
      </c>
      <c r="AF338" s="3912" t="s">
        <v>19700</v>
      </c>
      <c r="AG338" s="3912"/>
    </row>
    <row r="339" spans="1:33" s="3915" customFormat="1" ht="30" customHeight="1">
      <c r="A339" s="3919" t="s">
        <v>20488</v>
      </c>
      <c r="B339" s="6793" t="s">
        <v>29557</v>
      </c>
      <c r="C339" s="3960">
        <v>45805</v>
      </c>
      <c r="D339" s="3960">
        <v>45828</v>
      </c>
      <c r="E339" s="3960"/>
      <c r="F339" s="6566"/>
      <c r="G339" s="3919">
        <v>8630</v>
      </c>
      <c r="H339" s="3961" t="s">
        <v>20621</v>
      </c>
      <c r="I339" s="3919"/>
      <c r="J339" s="3919" t="s">
        <v>20622</v>
      </c>
      <c r="K339" s="3919" t="s">
        <v>20623</v>
      </c>
      <c r="L339" s="3919" t="s">
        <v>173</v>
      </c>
      <c r="M339" s="3919" t="s">
        <v>20625</v>
      </c>
      <c r="N339" s="3919"/>
      <c r="O339" s="3962">
        <v>1</v>
      </c>
      <c r="P339" s="3962">
        <v>1</v>
      </c>
      <c r="Q339" s="3919" t="s">
        <v>19221</v>
      </c>
      <c r="R339" s="3919"/>
      <c r="S339" s="3912"/>
      <c r="T339" s="3912"/>
      <c r="U339" s="3912"/>
      <c r="V339" s="4122" t="s">
        <v>2073</v>
      </c>
      <c r="W339" s="3912"/>
      <c r="X339" s="4122" t="s">
        <v>37</v>
      </c>
      <c r="Y339" s="3912"/>
      <c r="Z339" s="3912"/>
      <c r="AA339" s="1" t="s">
        <v>20624</v>
      </c>
      <c r="AB339" s="3912"/>
      <c r="AC339" s="4898">
        <v>2079</v>
      </c>
      <c r="AD339" s="4898">
        <v>8316</v>
      </c>
      <c r="AE339" s="4905">
        <f t="shared" si="26"/>
        <v>10395</v>
      </c>
      <c r="AF339" s="3912" t="s">
        <v>19700</v>
      </c>
      <c r="AG339" s="3912"/>
    </row>
    <row r="340" spans="1:33" s="3915" customFormat="1" ht="30" customHeight="1">
      <c r="A340" s="4240" t="s">
        <v>19327</v>
      </c>
      <c r="B340" s="4690" t="s">
        <v>20626</v>
      </c>
      <c r="C340" s="3960">
        <v>45805</v>
      </c>
      <c r="D340" s="3960">
        <v>45828</v>
      </c>
      <c r="E340" s="3960"/>
      <c r="F340" s="6566"/>
      <c r="G340" s="3919">
        <v>8607</v>
      </c>
      <c r="H340" s="3961"/>
      <c r="I340" s="3919" t="s">
        <v>92</v>
      </c>
      <c r="J340" s="4240" t="s">
        <v>10265</v>
      </c>
      <c r="K340" s="3919" t="s">
        <v>20627</v>
      </c>
      <c r="L340" s="3919" t="s">
        <v>179</v>
      </c>
      <c r="M340" s="3919" t="s">
        <v>20630</v>
      </c>
      <c r="N340" s="3919"/>
      <c r="O340" s="3962">
        <v>8</v>
      </c>
      <c r="P340" s="3962">
        <v>8</v>
      </c>
      <c r="Q340" s="3919" t="s">
        <v>20628</v>
      </c>
      <c r="R340" s="3919"/>
      <c r="S340" s="3912"/>
      <c r="T340" s="3912"/>
      <c r="U340" s="3912"/>
      <c r="V340" s="4106" t="s">
        <v>2073</v>
      </c>
      <c r="W340" s="3912"/>
      <c r="X340" s="4106" t="s">
        <v>7042</v>
      </c>
      <c r="Y340" s="3912"/>
      <c r="Z340" s="3912"/>
      <c r="AA340" s="31" t="s">
        <v>20629</v>
      </c>
      <c r="AB340" s="3912"/>
      <c r="AC340" s="4898">
        <v>0</v>
      </c>
      <c r="AD340" s="4898">
        <v>7920</v>
      </c>
      <c r="AE340" s="4905">
        <f t="shared" si="26"/>
        <v>63360</v>
      </c>
      <c r="AF340" s="3912" t="s">
        <v>19700</v>
      </c>
      <c r="AG340" s="3912"/>
    </row>
    <row r="341" spans="1:33" s="3915" customFormat="1" ht="30" customHeight="1">
      <c r="A341" s="4235" t="s">
        <v>20038</v>
      </c>
      <c r="B341" s="4692" t="s">
        <v>20631</v>
      </c>
      <c r="C341" s="3960">
        <v>45805</v>
      </c>
      <c r="D341" s="3960">
        <v>45841</v>
      </c>
      <c r="E341" s="3960"/>
      <c r="F341" s="6566"/>
      <c r="G341" s="3919">
        <v>8606</v>
      </c>
      <c r="H341" s="3961" t="s">
        <v>9703</v>
      </c>
      <c r="I341" s="3919"/>
      <c r="J341" s="4235" t="s">
        <v>9704</v>
      </c>
      <c r="K341" s="3919" t="s">
        <v>20632</v>
      </c>
      <c r="L341" s="3919" t="s">
        <v>5166</v>
      </c>
      <c r="M341" s="3919" t="s">
        <v>20634</v>
      </c>
      <c r="N341" s="3919"/>
      <c r="O341" s="3962">
        <v>25</v>
      </c>
      <c r="P341" s="3962">
        <v>25</v>
      </c>
      <c r="Q341" s="3919" t="s">
        <v>20633</v>
      </c>
      <c r="R341" s="3919"/>
      <c r="S341" s="3912"/>
      <c r="T341" s="3912"/>
      <c r="U341" s="3912"/>
      <c r="V341" s="4106" t="s">
        <v>2073</v>
      </c>
      <c r="W341" s="3912"/>
      <c r="X341" s="4106" t="s">
        <v>7042</v>
      </c>
      <c r="Y341" s="3912"/>
      <c r="Z341" s="3912"/>
      <c r="AA341" s="4877">
        <v>12782894</v>
      </c>
      <c r="AB341" s="3912"/>
      <c r="AC341" s="4898">
        <v>6900</v>
      </c>
      <c r="AD341" s="4898">
        <v>7920</v>
      </c>
      <c r="AE341" s="4905">
        <f t="shared" si="26"/>
        <v>204900</v>
      </c>
      <c r="AF341" s="3912" t="s">
        <v>19700</v>
      </c>
      <c r="AG341" s="3912"/>
    </row>
    <row r="342" spans="1:33" s="3915" customFormat="1" ht="30" customHeight="1">
      <c r="A342" s="3919" t="s">
        <v>18967</v>
      </c>
      <c r="B342" s="3919" t="s">
        <v>20635</v>
      </c>
      <c r="C342" s="3960">
        <v>45805</v>
      </c>
      <c r="D342" s="3960">
        <v>45828</v>
      </c>
      <c r="E342" s="3960"/>
      <c r="F342" s="6566"/>
      <c r="G342" s="3919">
        <v>8604</v>
      </c>
      <c r="H342" s="3961"/>
      <c r="I342" s="3919" t="s">
        <v>92</v>
      </c>
      <c r="J342" s="3919" t="s">
        <v>20636</v>
      </c>
      <c r="K342" s="3919" t="s">
        <v>20637</v>
      </c>
      <c r="L342" s="3919" t="s">
        <v>76</v>
      </c>
      <c r="M342" s="3919" t="s">
        <v>20639</v>
      </c>
      <c r="N342" s="3919"/>
      <c r="O342" s="3962">
        <v>4</v>
      </c>
      <c r="P342" s="3962">
        <v>4</v>
      </c>
      <c r="Q342" s="3919" t="s">
        <v>20638</v>
      </c>
      <c r="R342" s="3919"/>
      <c r="S342" s="3912"/>
      <c r="T342" s="3912"/>
      <c r="U342" s="3912"/>
      <c r="V342" s="4106" t="s">
        <v>2073</v>
      </c>
      <c r="W342" s="3912"/>
      <c r="X342" s="4106" t="s">
        <v>7042</v>
      </c>
      <c r="Y342" s="3912"/>
      <c r="Z342" s="3912"/>
      <c r="AA342" s="6564">
        <v>12783071</v>
      </c>
      <c r="AB342" s="3912"/>
      <c r="AC342" s="4898">
        <v>0</v>
      </c>
      <c r="AD342" s="4898">
        <v>7920</v>
      </c>
      <c r="AE342" s="4905">
        <f t="shared" si="26"/>
        <v>31680</v>
      </c>
      <c r="AF342" s="3912" t="s">
        <v>19700</v>
      </c>
      <c r="AG342" s="3912"/>
    </row>
    <row r="343" spans="1:33" s="3915" customFormat="1" ht="30" customHeight="1">
      <c r="A343" s="8575" t="s">
        <v>20640</v>
      </c>
      <c r="B343" s="4679" t="s">
        <v>20641</v>
      </c>
      <c r="C343" s="3960">
        <v>45805</v>
      </c>
      <c r="D343" s="3960">
        <v>45828</v>
      </c>
      <c r="E343" s="3960"/>
      <c r="F343" s="6566"/>
      <c r="G343" s="3919">
        <v>8605</v>
      </c>
      <c r="H343" s="3961" t="s">
        <v>4665</v>
      </c>
      <c r="I343" s="3919"/>
      <c r="J343" s="4380" t="s">
        <v>20642</v>
      </c>
      <c r="K343" s="3919" t="s">
        <v>20643</v>
      </c>
      <c r="L343" s="3919" t="s">
        <v>1314</v>
      </c>
      <c r="M343" s="3919" t="s">
        <v>20645</v>
      </c>
      <c r="N343" s="3919"/>
      <c r="O343" s="3962">
        <v>40</v>
      </c>
      <c r="P343" s="4078">
        <v>39</v>
      </c>
      <c r="Q343" s="3919" t="s">
        <v>20644</v>
      </c>
      <c r="R343" s="3919"/>
      <c r="S343" s="3912"/>
      <c r="T343" s="3912"/>
      <c r="U343" s="3912"/>
      <c r="V343" s="4263" t="s">
        <v>2073</v>
      </c>
      <c r="W343" s="3912"/>
      <c r="X343" s="4263" t="s">
        <v>7042</v>
      </c>
      <c r="Y343" s="3912"/>
      <c r="Z343" s="3912"/>
      <c r="AA343" s="4877">
        <v>12782911</v>
      </c>
      <c r="AB343" s="3912"/>
      <c r="AC343" s="4898">
        <v>0</v>
      </c>
      <c r="AD343" s="4898">
        <v>4992</v>
      </c>
      <c r="AE343" s="4905">
        <f t="shared" si="26"/>
        <v>194688</v>
      </c>
      <c r="AF343" s="3912" t="s">
        <v>19700</v>
      </c>
      <c r="AG343" s="3912"/>
    </row>
    <row r="344" spans="1:33" s="3915" customFormat="1" ht="30" customHeight="1">
      <c r="A344" s="8817" t="s">
        <v>20646</v>
      </c>
      <c r="B344" s="4683" t="s">
        <v>20647</v>
      </c>
      <c r="C344" s="3960">
        <v>45805</v>
      </c>
      <c r="D344" s="3960">
        <v>45828</v>
      </c>
      <c r="E344" s="3960"/>
      <c r="F344" s="6566"/>
      <c r="G344" s="3919">
        <v>9053</v>
      </c>
      <c r="H344" s="3961"/>
      <c r="I344" s="3919" t="s">
        <v>20648</v>
      </c>
      <c r="J344" s="4334" t="s">
        <v>20649</v>
      </c>
      <c r="K344" s="3919" t="s">
        <v>20650</v>
      </c>
      <c r="L344" s="3919" t="s">
        <v>28</v>
      </c>
      <c r="M344" s="3919" t="s">
        <v>20652</v>
      </c>
      <c r="N344" s="3919"/>
      <c r="O344" s="3962">
        <v>2</v>
      </c>
      <c r="P344" s="3962">
        <v>2</v>
      </c>
      <c r="Q344" s="3919" t="s">
        <v>20651</v>
      </c>
      <c r="R344" s="3919"/>
      <c r="S344" s="3912"/>
      <c r="T344" s="3912"/>
      <c r="U344" s="3912"/>
      <c r="V344" s="4182" t="s">
        <v>2073</v>
      </c>
      <c r="W344" s="3912"/>
      <c r="X344" s="4182" t="s">
        <v>7042</v>
      </c>
      <c r="Y344" s="3912"/>
      <c r="Z344" s="3912"/>
      <c r="AA344" s="4882">
        <v>12783001</v>
      </c>
      <c r="AB344" s="3912"/>
      <c r="AC344" s="4898">
        <v>0</v>
      </c>
      <c r="AD344" s="4898">
        <v>20250</v>
      </c>
      <c r="AE344" s="4905">
        <f t="shared" si="26"/>
        <v>40500</v>
      </c>
      <c r="AF344" s="3912" t="s">
        <v>19700</v>
      </c>
      <c r="AG344" s="3912"/>
    </row>
    <row r="345" spans="1:33" s="3915" customFormat="1" ht="30" customHeight="1">
      <c r="A345" s="3919" t="s">
        <v>19351</v>
      </c>
      <c r="B345" s="4680" t="s">
        <v>20653</v>
      </c>
      <c r="C345" s="3960">
        <v>45806</v>
      </c>
      <c r="D345" s="3960">
        <v>45936</v>
      </c>
      <c r="E345" s="3960"/>
      <c r="F345" s="6566"/>
      <c r="G345" s="3919">
        <v>8646</v>
      </c>
      <c r="H345" s="3961" t="s">
        <v>1049</v>
      </c>
      <c r="I345" s="3919"/>
      <c r="J345" s="3919" t="s">
        <v>20654</v>
      </c>
      <c r="K345" s="3919" t="s">
        <v>20655</v>
      </c>
      <c r="L345" s="3994" t="s">
        <v>20656</v>
      </c>
      <c r="M345" s="3919" t="s">
        <v>20659</v>
      </c>
      <c r="N345" s="3919"/>
      <c r="O345" s="3962">
        <v>2</v>
      </c>
      <c r="P345" s="3962">
        <v>2</v>
      </c>
      <c r="Q345" s="3919" t="s">
        <v>20657</v>
      </c>
      <c r="R345" s="3919"/>
      <c r="S345" s="3912"/>
      <c r="T345" s="3912"/>
      <c r="U345" s="3912"/>
      <c r="V345" s="4182" t="s">
        <v>2073</v>
      </c>
      <c r="W345" s="3912"/>
      <c r="X345" s="4182" t="s">
        <v>7042</v>
      </c>
      <c r="Y345" s="3912"/>
      <c r="Z345" s="3912"/>
      <c r="AA345" s="4877" t="s">
        <v>20658</v>
      </c>
      <c r="AB345" s="3912"/>
      <c r="AC345" s="4898">
        <v>54400</v>
      </c>
      <c r="AD345" s="4898">
        <v>6930</v>
      </c>
      <c r="AE345" s="4905">
        <f t="shared" si="26"/>
        <v>68260</v>
      </c>
      <c r="AF345" s="3912" t="s">
        <v>19700</v>
      </c>
      <c r="AG345" s="3912"/>
    </row>
    <row r="346" spans="1:33" s="3915" customFormat="1" ht="30" customHeight="1">
      <c r="A346" s="4144" t="s">
        <v>20214</v>
      </c>
      <c r="B346" s="5823" t="s">
        <v>20660</v>
      </c>
      <c r="C346" s="3960">
        <v>45805</v>
      </c>
      <c r="D346" s="3960">
        <v>45841</v>
      </c>
      <c r="E346" s="3960"/>
      <c r="F346" s="6566"/>
      <c r="G346" s="3919">
        <v>9052</v>
      </c>
      <c r="H346" s="3961" t="s">
        <v>478</v>
      </c>
      <c r="I346" s="3919"/>
      <c r="J346" s="4144" t="s">
        <v>20661</v>
      </c>
      <c r="K346" s="3919" t="s">
        <v>20662</v>
      </c>
      <c r="L346" s="3919" t="s">
        <v>173</v>
      </c>
      <c r="M346" s="582" t="s">
        <v>20665</v>
      </c>
      <c r="N346" s="3919"/>
      <c r="O346" s="3962">
        <v>1</v>
      </c>
      <c r="P346" s="3962">
        <v>1</v>
      </c>
      <c r="Q346" s="3919" t="s">
        <v>20663</v>
      </c>
      <c r="R346" s="3919"/>
      <c r="S346" s="3912"/>
      <c r="T346" s="3912"/>
      <c r="U346" s="3912"/>
      <c r="V346" s="3986" t="s">
        <v>9338</v>
      </c>
      <c r="W346" s="3912"/>
      <c r="X346" s="3986" t="s">
        <v>7042</v>
      </c>
      <c r="Y346" s="3912"/>
      <c r="Z346" s="3912"/>
      <c r="AA346" s="6525" t="s">
        <v>20664</v>
      </c>
      <c r="AB346" s="3912"/>
      <c r="AC346" s="4898">
        <v>6200</v>
      </c>
      <c r="AD346" s="4898">
        <v>12375</v>
      </c>
      <c r="AE346" s="4905">
        <f t="shared" si="26"/>
        <v>18575</v>
      </c>
      <c r="AF346" s="3912" t="s">
        <v>19700</v>
      </c>
      <c r="AG346" s="3912"/>
    </row>
    <row r="347" spans="1:33" s="5851" customFormat="1" ht="30" customHeight="1">
      <c r="A347" s="4700" t="s">
        <v>20214</v>
      </c>
      <c r="B347" s="4700" t="s">
        <v>20666</v>
      </c>
      <c r="C347" s="5846">
        <v>45806</v>
      </c>
      <c r="D347" s="5846">
        <v>45828</v>
      </c>
      <c r="E347" s="37"/>
      <c r="F347" s="5045"/>
      <c r="G347" s="4700">
        <v>9052</v>
      </c>
      <c r="H347" s="6810" t="s">
        <v>1619</v>
      </c>
      <c r="I347" s="4700" t="s">
        <v>25</v>
      </c>
      <c r="J347" s="4700" t="s">
        <v>20667</v>
      </c>
      <c r="K347" s="4700" t="s">
        <v>20668</v>
      </c>
      <c r="L347" s="4700" t="s">
        <v>173</v>
      </c>
      <c r="M347" s="4700" t="s">
        <v>20671</v>
      </c>
      <c r="N347" s="4700"/>
      <c r="O347" s="5849">
        <v>1</v>
      </c>
      <c r="P347" s="5849">
        <v>1</v>
      </c>
      <c r="Q347" s="4700" t="s">
        <v>20670</v>
      </c>
      <c r="R347" s="4700"/>
      <c r="S347" s="4700"/>
      <c r="T347" s="4700"/>
      <c r="U347" s="4700"/>
      <c r="V347" s="4700"/>
      <c r="W347" s="4700"/>
      <c r="X347" s="4700"/>
      <c r="Y347" s="4700"/>
      <c r="Z347" s="4700"/>
      <c r="AA347" s="6811" t="s">
        <v>20669</v>
      </c>
      <c r="AB347" s="4700"/>
      <c r="AC347" s="4906"/>
      <c r="AD347" s="4906"/>
      <c r="AE347" s="4907"/>
      <c r="AF347" s="4700" t="s">
        <v>19700</v>
      </c>
      <c r="AG347" s="4700"/>
    </row>
    <row r="348" spans="1:33" s="3915" customFormat="1" ht="30" customHeight="1">
      <c r="A348" s="4382" t="s">
        <v>19645</v>
      </c>
      <c r="B348" s="4678" t="s">
        <v>20677</v>
      </c>
      <c r="C348" s="3960">
        <v>45805</v>
      </c>
      <c r="D348" s="3960">
        <v>45828</v>
      </c>
      <c r="E348" s="3960"/>
      <c r="F348" s="6566"/>
      <c r="G348" s="3919">
        <v>8608</v>
      </c>
      <c r="H348" s="3961" t="s">
        <v>1594</v>
      </c>
      <c r="I348" s="3919"/>
      <c r="J348" s="4382" t="s">
        <v>20678</v>
      </c>
      <c r="K348" s="3919" t="s">
        <v>20679</v>
      </c>
      <c r="L348" s="3994" t="s">
        <v>20680</v>
      </c>
      <c r="M348" s="3919" t="s">
        <v>20683</v>
      </c>
      <c r="N348" s="3919"/>
      <c r="O348" s="3962">
        <v>3</v>
      </c>
      <c r="P348" s="3962">
        <v>3</v>
      </c>
      <c r="Q348" s="3919" t="s">
        <v>20681</v>
      </c>
      <c r="R348" s="3919"/>
      <c r="S348" s="3912"/>
      <c r="T348" s="3912"/>
      <c r="U348" s="3912"/>
      <c r="V348" s="4302" t="s">
        <v>2073</v>
      </c>
      <c r="W348" s="3912"/>
      <c r="X348" s="4302" t="s">
        <v>37</v>
      </c>
      <c r="Y348" s="3912"/>
      <c r="Z348" s="3912"/>
      <c r="AA348" s="6525" t="s">
        <v>20682</v>
      </c>
      <c r="AB348" s="3912"/>
      <c r="AC348" s="4898">
        <v>0</v>
      </c>
      <c r="AD348" s="4898">
        <v>4356</v>
      </c>
      <c r="AE348" s="4905">
        <f t="shared" si="26"/>
        <v>13068</v>
      </c>
      <c r="AF348" s="3912" t="s">
        <v>19700</v>
      </c>
      <c r="AG348" s="3912"/>
    </row>
    <row r="349" spans="1:33" s="3915" customFormat="1" ht="30" customHeight="1">
      <c r="A349" s="4021" t="s">
        <v>19583</v>
      </c>
      <c r="B349" s="11820" t="s">
        <v>20684</v>
      </c>
      <c r="C349" s="11824">
        <v>45806</v>
      </c>
      <c r="D349" s="11824">
        <v>45828</v>
      </c>
      <c r="E349" s="11824"/>
      <c r="F349" s="11822"/>
      <c r="G349" s="11822">
        <v>8604</v>
      </c>
      <c r="H349" s="11947" t="s">
        <v>568</v>
      </c>
      <c r="I349" s="11822"/>
      <c r="J349" s="11957" t="s">
        <v>20685</v>
      </c>
      <c r="K349" s="11822" t="s">
        <v>20686</v>
      </c>
      <c r="L349" s="3919" t="s">
        <v>20687</v>
      </c>
      <c r="M349" s="9231" t="s">
        <v>20689</v>
      </c>
      <c r="N349" s="3994" t="s">
        <v>3953</v>
      </c>
      <c r="O349" s="3962">
        <v>3</v>
      </c>
      <c r="P349" s="3962">
        <v>3</v>
      </c>
      <c r="Q349" s="11822" t="s">
        <v>20688</v>
      </c>
      <c r="R349" s="3919"/>
      <c r="S349" s="3912"/>
      <c r="T349" s="3912"/>
      <c r="U349" s="3912"/>
      <c r="V349" s="11919" t="s">
        <v>2073</v>
      </c>
      <c r="W349" s="3912"/>
      <c r="X349" s="11919" t="s">
        <v>7042</v>
      </c>
      <c r="Y349" s="3912"/>
      <c r="Z349" s="3912"/>
      <c r="AA349" s="11490">
        <v>12785127</v>
      </c>
      <c r="AB349" s="3912"/>
      <c r="AC349" s="11494">
        <v>0</v>
      </c>
      <c r="AD349" s="4898">
        <v>146520</v>
      </c>
      <c r="AE349" s="11494">
        <f>SUM(AD349*P349+AC349+AD350*P350)</f>
        <v>489060</v>
      </c>
      <c r="AF349" s="11814" t="s">
        <v>19700</v>
      </c>
      <c r="AG349" s="3912"/>
    </row>
    <row r="350" spans="1:33" s="3915" customFormat="1" ht="30" customHeight="1">
      <c r="A350" s="5535" t="s">
        <v>19583</v>
      </c>
      <c r="B350" s="11821"/>
      <c r="C350" s="11825"/>
      <c r="D350" s="11825"/>
      <c r="E350" s="11825"/>
      <c r="F350" s="11823"/>
      <c r="G350" s="11823"/>
      <c r="H350" s="11948"/>
      <c r="I350" s="11823"/>
      <c r="J350" s="11823"/>
      <c r="K350" s="11823"/>
      <c r="L350" s="4076" t="s">
        <v>21016</v>
      </c>
      <c r="M350" s="9280"/>
      <c r="N350" s="3994" t="s">
        <v>3951</v>
      </c>
      <c r="O350" s="3962">
        <v>4</v>
      </c>
      <c r="P350" s="3962">
        <v>4</v>
      </c>
      <c r="Q350" s="11823"/>
      <c r="R350" s="3919"/>
      <c r="S350" s="3912"/>
      <c r="T350" s="3912"/>
      <c r="U350" s="3912"/>
      <c r="V350" s="11815"/>
      <c r="W350" s="3912"/>
      <c r="X350" s="11815"/>
      <c r="Y350" s="3912"/>
      <c r="Z350" s="3912"/>
      <c r="AA350" s="11491"/>
      <c r="AB350" s="3912"/>
      <c r="AC350" s="11495"/>
      <c r="AD350" s="4898">
        <v>12375</v>
      </c>
      <c r="AE350" s="11495"/>
      <c r="AF350" s="11815"/>
      <c r="AG350" s="3912"/>
    </row>
    <row r="351" spans="1:33" s="3915" customFormat="1" ht="30" customHeight="1">
      <c r="A351" s="4337" t="s">
        <v>20507</v>
      </c>
      <c r="B351" s="4682" t="s">
        <v>20690</v>
      </c>
      <c r="C351" s="3960">
        <v>45806</v>
      </c>
      <c r="D351" s="3960">
        <v>45841</v>
      </c>
      <c r="E351" s="3960"/>
      <c r="F351" s="6543"/>
      <c r="G351" s="3919">
        <v>8627</v>
      </c>
      <c r="H351" s="3961" t="s">
        <v>12986</v>
      </c>
      <c r="I351" s="3919"/>
      <c r="J351" s="4337" t="s">
        <v>12987</v>
      </c>
      <c r="K351" s="3919" t="s">
        <v>20691</v>
      </c>
      <c r="L351" s="3919" t="s">
        <v>193</v>
      </c>
      <c r="M351" s="582" t="s">
        <v>20692</v>
      </c>
      <c r="N351" s="3919"/>
      <c r="O351" s="3962">
        <v>6</v>
      </c>
      <c r="P351" s="3962">
        <v>6</v>
      </c>
      <c r="Q351" s="3994" t="s">
        <v>20827</v>
      </c>
      <c r="R351" s="3919"/>
      <c r="S351" s="3912"/>
      <c r="T351" s="3912"/>
      <c r="U351" s="3912"/>
      <c r="V351" s="4270" t="s">
        <v>2073</v>
      </c>
      <c r="W351" s="3912"/>
      <c r="X351" s="4270" t="s">
        <v>7042</v>
      </c>
      <c r="Y351" s="3912"/>
      <c r="Z351" s="3912"/>
      <c r="AA351" s="6564">
        <v>12785378</v>
      </c>
      <c r="AB351" s="3912"/>
      <c r="AC351" s="4898">
        <v>18414</v>
      </c>
      <c r="AD351" s="4898">
        <v>14850</v>
      </c>
      <c r="AE351" s="4905">
        <f t="shared" si="26"/>
        <v>107514</v>
      </c>
      <c r="AF351" s="3912" t="s">
        <v>19700</v>
      </c>
      <c r="AG351" s="3912"/>
    </row>
    <row r="352" spans="1:33" s="3915" customFormat="1" ht="30" customHeight="1">
      <c r="A352" s="4316" t="s">
        <v>20017</v>
      </c>
      <c r="B352" s="4741" t="s">
        <v>20697</v>
      </c>
      <c r="C352" s="3960">
        <v>45806</v>
      </c>
      <c r="D352" s="3960">
        <v>45831</v>
      </c>
      <c r="E352" s="3960"/>
      <c r="F352" s="6543"/>
      <c r="G352" s="3919">
        <v>8369</v>
      </c>
      <c r="H352" s="3961" t="s">
        <v>383</v>
      </c>
      <c r="I352" s="3919" t="s">
        <v>25</v>
      </c>
      <c r="J352" s="4316" t="s">
        <v>20698</v>
      </c>
      <c r="K352" s="3919" t="s">
        <v>20699</v>
      </c>
      <c r="L352" s="3919" t="s">
        <v>128</v>
      </c>
      <c r="M352" s="3919" t="s">
        <v>20701</v>
      </c>
      <c r="N352" s="3919"/>
      <c r="O352" s="3962">
        <v>3</v>
      </c>
      <c r="P352" s="3962">
        <v>3</v>
      </c>
      <c r="Q352" s="3919" t="s">
        <v>20700</v>
      </c>
      <c r="R352" s="3919"/>
      <c r="S352" s="3912"/>
      <c r="T352" s="3912"/>
      <c r="U352" s="3912"/>
      <c r="V352" s="4165" t="s">
        <v>2073</v>
      </c>
      <c r="W352" s="3912"/>
      <c r="X352" s="4165" t="s">
        <v>37</v>
      </c>
      <c r="Y352" s="3912"/>
      <c r="Z352" s="3912"/>
      <c r="AA352" s="6564">
        <v>12786538</v>
      </c>
      <c r="AB352" s="3912"/>
      <c r="AC352" s="4898">
        <v>0</v>
      </c>
      <c r="AD352" s="4898">
        <v>15000</v>
      </c>
      <c r="AE352" s="4905">
        <f t="shared" si="26"/>
        <v>45000</v>
      </c>
      <c r="AF352" s="3912" t="s">
        <v>19700</v>
      </c>
      <c r="AG352" s="3912"/>
    </row>
    <row r="353" spans="1:33" s="3915" customFormat="1" ht="30" customHeight="1">
      <c r="A353" s="4168" t="s">
        <v>18745</v>
      </c>
      <c r="B353" s="4738" t="s">
        <v>20710</v>
      </c>
      <c r="C353" s="3960">
        <v>45806</v>
      </c>
      <c r="D353" s="3960">
        <v>45842</v>
      </c>
      <c r="E353" s="3960"/>
      <c r="F353" s="6543"/>
      <c r="G353" s="3919">
        <v>8600</v>
      </c>
      <c r="H353" s="3961" t="s">
        <v>6551</v>
      </c>
      <c r="I353" s="3919"/>
      <c r="J353" s="4601" t="s">
        <v>20711</v>
      </c>
      <c r="K353" s="3919" t="s">
        <v>20712</v>
      </c>
      <c r="L353" s="3919" t="s">
        <v>3109</v>
      </c>
      <c r="M353" s="3919" t="s">
        <v>20715</v>
      </c>
      <c r="N353" s="3919"/>
      <c r="O353" s="3962">
        <v>11</v>
      </c>
      <c r="P353" s="3962">
        <v>11</v>
      </c>
      <c r="Q353" s="3919" t="s">
        <v>20713</v>
      </c>
      <c r="R353" s="3919"/>
      <c r="S353" s="3912"/>
      <c r="T353" s="3912"/>
      <c r="U353" s="3912"/>
      <c r="V353" s="4165" t="s">
        <v>2073</v>
      </c>
      <c r="W353" s="3912"/>
      <c r="X353" s="4165" t="s">
        <v>37</v>
      </c>
      <c r="Y353" s="3912"/>
      <c r="Z353" s="3912"/>
      <c r="AA353" s="4877" t="s">
        <v>20714</v>
      </c>
      <c r="AB353" s="3912"/>
      <c r="AC353" s="4898">
        <v>55800</v>
      </c>
      <c r="AD353" s="4898">
        <v>12375</v>
      </c>
      <c r="AE353" s="4905">
        <f t="shared" si="26"/>
        <v>191925</v>
      </c>
      <c r="AF353" s="3912" t="s">
        <v>19700</v>
      </c>
      <c r="AG353" s="3912"/>
    </row>
    <row r="354" spans="1:33" s="3915" customFormat="1" ht="30" customHeight="1">
      <c r="A354" s="4235" t="s">
        <v>19327</v>
      </c>
      <c r="B354" s="4692" t="s">
        <v>20716</v>
      </c>
      <c r="C354" s="3960">
        <v>45806</v>
      </c>
      <c r="D354" s="3960">
        <v>45842</v>
      </c>
      <c r="E354" s="3960"/>
      <c r="F354" s="6543"/>
      <c r="G354" s="3919">
        <v>8607</v>
      </c>
      <c r="H354" s="3961" t="s">
        <v>10337</v>
      </c>
      <c r="I354" s="3919"/>
      <c r="J354" s="4235" t="s">
        <v>20717</v>
      </c>
      <c r="K354" s="3919" t="s">
        <v>20718</v>
      </c>
      <c r="L354" s="3919" t="s">
        <v>17681</v>
      </c>
      <c r="M354" s="3919" t="s">
        <v>20720</v>
      </c>
      <c r="N354" s="3919"/>
      <c r="O354" s="3962">
        <v>19</v>
      </c>
      <c r="P354" s="3962">
        <v>19</v>
      </c>
      <c r="Q354" s="3919" t="s">
        <v>20719</v>
      </c>
      <c r="R354" s="3919"/>
      <c r="S354" s="3912"/>
      <c r="T354" s="3912"/>
      <c r="U354" s="3912"/>
      <c r="V354" s="4233" t="s">
        <v>2073</v>
      </c>
      <c r="W354" s="3912"/>
      <c r="X354" s="4233" t="s">
        <v>37</v>
      </c>
      <c r="Y354" s="3912"/>
      <c r="Z354" s="3912"/>
      <c r="AA354" s="6525">
        <v>12787615</v>
      </c>
      <c r="AB354" s="3912"/>
      <c r="AC354" s="4898">
        <v>6900</v>
      </c>
      <c r="AD354" s="4898">
        <v>7920</v>
      </c>
      <c r="AE354" s="4905">
        <f t="shared" si="26"/>
        <v>157380</v>
      </c>
      <c r="AF354" s="3912" t="s">
        <v>19700</v>
      </c>
      <c r="AG354" s="3912"/>
    </row>
    <row r="355" spans="1:33" s="3915" customFormat="1" ht="30" customHeight="1">
      <c r="A355" s="6407" t="s">
        <v>19424</v>
      </c>
      <c r="B355" s="6413" t="s">
        <v>20792</v>
      </c>
      <c r="C355" s="3960">
        <v>45806</v>
      </c>
      <c r="D355" s="3960">
        <v>45842</v>
      </c>
      <c r="E355" s="3960"/>
      <c r="F355" s="6566"/>
      <c r="G355" s="3919">
        <v>8647</v>
      </c>
      <c r="H355" s="3961" t="s">
        <v>1897</v>
      </c>
      <c r="I355" s="3919"/>
      <c r="J355" s="6407" t="s">
        <v>20721</v>
      </c>
      <c r="K355" s="3919" t="s">
        <v>20722</v>
      </c>
      <c r="L355" s="3919" t="s">
        <v>67</v>
      </c>
      <c r="M355" s="3919" t="s">
        <v>20724</v>
      </c>
      <c r="N355" s="3919"/>
      <c r="O355" s="3962">
        <v>7</v>
      </c>
      <c r="P355" s="3962">
        <v>7</v>
      </c>
      <c r="Q355" s="3919" t="s">
        <v>20723</v>
      </c>
      <c r="R355" s="3919"/>
      <c r="S355" s="3912"/>
      <c r="T355" s="3912"/>
      <c r="U355" s="3912"/>
      <c r="V355" s="4233" t="s">
        <v>2073</v>
      </c>
      <c r="W355" s="3912"/>
      <c r="X355" s="4233" t="s">
        <v>37</v>
      </c>
      <c r="Y355" s="3912"/>
      <c r="Z355" s="3912"/>
      <c r="AA355" s="6564">
        <v>12787739</v>
      </c>
      <c r="AB355" s="3912"/>
      <c r="AC355" s="4898">
        <v>17100</v>
      </c>
      <c r="AD355" s="4898">
        <v>7920</v>
      </c>
      <c r="AE355" s="4905">
        <f t="shared" si="26"/>
        <v>72540</v>
      </c>
      <c r="AF355" s="3912" t="s">
        <v>19700</v>
      </c>
      <c r="AG355" s="3912"/>
    </row>
    <row r="356" spans="1:33" s="3915" customFormat="1" ht="30" customHeight="1">
      <c r="A356" s="4380" t="s">
        <v>20502</v>
      </c>
      <c r="B356" s="4679" t="s">
        <v>22349</v>
      </c>
      <c r="C356" s="3960">
        <v>45806</v>
      </c>
      <c r="D356" s="3960">
        <v>45831</v>
      </c>
      <c r="E356" s="3960"/>
      <c r="F356" s="6543"/>
      <c r="G356" s="3919">
        <v>8637</v>
      </c>
      <c r="H356" s="3961" t="s">
        <v>12036</v>
      </c>
      <c r="I356" s="3919"/>
      <c r="J356" s="4380" t="s">
        <v>20725</v>
      </c>
      <c r="K356" s="3919" t="s">
        <v>20726</v>
      </c>
      <c r="L356" s="3919" t="s">
        <v>28</v>
      </c>
      <c r="M356" s="3919" t="s">
        <v>20728</v>
      </c>
      <c r="N356" s="3919"/>
      <c r="O356" s="3962">
        <v>2</v>
      </c>
      <c r="P356" s="3962">
        <v>2</v>
      </c>
      <c r="Q356" s="3919" t="s">
        <v>20727</v>
      </c>
      <c r="R356" s="3919"/>
      <c r="S356" s="3912"/>
      <c r="T356" s="3912"/>
      <c r="U356" s="3912"/>
      <c r="V356" s="4339" t="s">
        <v>2073</v>
      </c>
      <c r="W356" s="3912"/>
      <c r="X356" s="4339" t="s">
        <v>7042</v>
      </c>
      <c r="Y356" s="3912"/>
      <c r="Z356" s="3912"/>
      <c r="AA356" s="6564">
        <v>12787222</v>
      </c>
      <c r="AB356" s="3912"/>
      <c r="AC356" s="4898">
        <v>0</v>
      </c>
      <c r="AD356" s="4898">
        <v>15000</v>
      </c>
      <c r="AE356" s="4905">
        <f t="shared" si="26"/>
        <v>30000</v>
      </c>
      <c r="AF356" s="3912" t="s">
        <v>19700</v>
      </c>
      <c r="AG356" s="3912"/>
    </row>
    <row r="357" spans="1:33" s="3915" customFormat="1" ht="30" customHeight="1">
      <c r="A357" s="3919" t="s">
        <v>20136</v>
      </c>
      <c r="B357" s="4680" t="s">
        <v>20729</v>
      </c>
      <c r="C357" s="3960">
        <v>45806</v>
      </c>
      <c r="D357" s="3960">
        <v>45831</v>
      </c>
      <c r="E357" s="3960"/>
      <c r="F357" s="6543"/>
      <c r="G357" s="3919">
        <v>8638</v>
      </c>
      <c r="H357" s="3961" t="s">
        <v>4864</v>
      </c>
      <c r="I357" s="3919"/>
      <c r="J357" s="4296" t="s">
        <v>20730</v>
      </c>
      <c r="K357" s="3919" t="s">
        <v>20731</v>
      </c>
      <c r="L357" s="3919" t="s">
        <v>173</v>
      </c>
      <c r="M357" s="3919" t="s">
        <v>20733</v>
      </c>
      <c r="N357" s="3919"/>
      <c r="O357" s="3962">
        <v>1</v>
      </c>
      <c r="P357" s="3962">
        <v>1</v>
      </c>
      <c r="Q357" s="3919" t="s">
        <v>20732</v>
      </c>
      <c r="R357" s="3919"/>
      <c r="S357" s="3912"/>
      <c r="T357" s="3912"/>
      <c r="U357" s="3912"/>
      <c r="V357" s="4245" t="s">
        <v>2073</v>
      </c>
      <c r="W357" s="3912"/>
      <c r="X357" s="4245" t="s">
        <v>7042</v>
      </c>
      <c r="Y357" s="3912"/>
      <c r="Z357" s="3912"/>
      <c r="AA357" s="6587">
        <v>4504578314</v>
      </c>
      <c r="AB357" s="3912"/>
      <c r="AC357" s="4898">
        <v>0</v>
      </c>
      <c r="AD357" s="4898">
        <v>11000</v>
      </c>
      <c r="AE357" s="4905">
        <f t="shared" si="26"/>
        <v>11000</v>
      </c>
      <c r="AF357" s="3912"/>
      <c r="AG357" s="3912"/>
    </row>
    <row r="358" spans="1:33" s="3915" customFormat="1" ht="30" customHeight="1">
      <c r="A358" s="6399" t="s">
        <v>20734</v>
      </c>
      <c r="B358" s="4021" t="s">
        <v>20735</v>
      </c>
      <c r="C358" s="3960">
        <v>45807</v>
      </c>
      <c r="D358" s="3960">
        <v>45938</v>
      </c>
      <c r="E358" s="422"/>
      <c r="F358" s="6566"/>
      <c r="G358" s="3919">
        <v>8369</v>
      </c>
      <c r="H358" s="4022" t="s">
        <v>354</v>
      </c>
      <c r="I358" s="3919"/>
      <c r="J358" s="4021" t="s">
        <v>20085</v>
      </c>
      <c r="K358" s="4021" t="s">
        <v>20736</v>
      </c>
      <c r="L358" s="4021" t="s">
        <v>28</v>
      </c>
      <c r="M358" s="3919" t="s">
        <v>20738</v>
      </c>
      <c r="N358" s="3919"/>
      <c r="O358" s="3962">
        <v>2</v>
      </c>
      <c r="P358" s="3962">
        <v>2</v>
      </c>
      <c r="Q358" s="4021" t="s">
        <v>20079</v>
      </c>
      <c r="R358" s="3919"/>
      <c r="S358" s="3912"/>
      <c r="T358" s="3912"/>
      <c r="U358" s="3912"/>
      <c r="V358" s="4245" t="s">
        <v>2073</v>
      </c>
      <c r="W358" s="3912"/>
      <c r="X358" s="4245" t="s">
        <v>7042</v>
      </c>
      <c r="Y358" s="3912"/>
      <c r="Z358" s="3912"/>
      <c r="AA358" s="4006" t="s">
        <v>20737</v>
      </c>
      <c r="AB358" s="3912"/>
      <c r="AC358" s="4898">
        <v>200000</v>
      </c>
      <c r="AD358" s="4898">
        <v>15000</v>
      </c>
      <c r="AE358" s="4905">
        <f t="shared" si="26"/>
        <v>230000</v>
      </c>
      <c r="AF358" s="3934" t="s">
        <v>19700</v>
      </c>
      <c r="AG358" s="3912"/>
    </row>
    <row r="359" spans="1:33" s="3915" customFormat="1" ht="30" customHeight="1">
      <c r="A359" s="3934" t="s">
        <v>20734</v>
      </c>
      <c r="B359" s="3912" t="s">
        <v>20739</v>
      </c>
      <c r="C359" s="3920">
        <v>45807</v>
      </c>
      <c r="D359" s="3920">
        <v>45938</v>
      </c>
      <c r="E359" s="114">
        <v>46132</v>
      </c>
      <c r="F359" s="5799">
        <f t="shared" si="27"/>
        <v>-194</v>
      </c>
      <c r="G359" s="3912">
        <v>8369</v>
      </c>
      <c r="H359" s="3935" t="s">
        <v>1953</v>
      </c>
      <c r="I359" s="3912"/>
      <c r="J359" s="3934" t="s">
        <v>20090</v>
      </c>
      <c r="K359" s="3934" t="s">
        <v>20091</v>
      </c>
      <c r="L359" s="3934" t="s">
        <v>76</v>
      </c>
      <c r="M359" s="3912" t="s">
        <v>20741</v>
      </c>
      <c r="N359" s="3912"/>
      <c r="O359" s="3914">
        <v>4</v>
      </c>
      <c r="P359" s="3914">
        <v>4</v>
      </c>
      <c r="Q359" s="3934" t="s">
        <v>20740</v>
      </c>
      <c r="R359" s="3912"/>
      <c r="S359" s="3912"/>
      <c r="T359" s="3912"/>
      <c r="U359" s="3912"/>
      <c r="V359" s="3912"/>
      <c r="W359" s="3912"/>
      <c r="X359" s="3912"/>
      <c r="Y359" s="3912"/>
      <c r="Z359" s="3912"/>
      <c r="AA359" s="4887">
        <v>12789052</v>
      </c>
      <c r="AB359" s="3912"/>
      <c r="AC359" s="4898">
        <v>250000</v>
      </c>
      <c r="AD359" s="4898">
        <v>15000</v>
      </c>
      <c r="AE359" s="4905">
        <f t="shared" ref="AE359:AE420" si="28">SUM(AD359*P359+AC359)</f>
        <v>310000</v>
      </c>
      <c r="AF359" s="3934" t="s">
        <v>19700</v>
      </c>
      <c r="AG359" s="3912"/>
    </row>
    <row r="360" spans="1:33" s="3915" customFormat="1" ht="30" customHeight="1">
      <c r="A360" s="5535" t="s">
        <v>20734</v>
      </c>
      <c r="B360" s="5567" t="s">
        <v>20742</v>
      </c>
      <c r="C360" s="3992">
        <v>45807</v>
      </c>
      <c r="D360" s="3960">
        <v>45938</v>
      </c>
      <c r="E360" s="3960"/>
      <c r="F360" s="6543"/>
      <c r="G360" s="3919">
        <v>8369</v>
      </c>
      <c r="H360" s="4022" t="s">
        <v>4795</v>
      </c>
      <c r="I360" s="3919"/>
      <c r="J360" s="5535" t="s">
        <v>20743</v>
      </c>
      <c r="K360" s="4021" t="s">
        <v>20064</v>
      </c>
      <c r="L360" s="4021" t="s">
        <v>76</v>
      </c>
      <c r="M360" s="3919" t="s">
        <v>20744</v>
      </c>
      <c r="N360" s="3919"/>
      <c r="O360" s="3962">
        <v>4</v>
      </c>
      <c r="P360" s="3962">
        <v>4</v>
      </c>
      <c r="Q360" s="4021" t="s">
        <v>20150</v>
      </c>
      <c r="R360" s="3919"/>
      <c r="S360" s="3912"/>
      <c r="T360" s="3912"/>
      <c r="U360" s="3912"/>
      <c r="V360" s="5396" t="s">
        <v>9338</v>
      </c>
      <c r="W360" s="3912"/>
      <c r="X360" s="5396" t="s">
        <v>7042</v>
      </c>
      <c r="Y360" s="3912"/>
      <c r="Z360" s="3912"/>
      <c r="AA360" s="5498">
        <v>12789028</v>
      </c>
      <c r="AB360" s="3912"/>
      <c r="AC360" s="4898">
        <v>150000</v>
      </c>
      <c r="AD360" s="4898">
        <v>15000</v>
      </c>
      <c r="AE360" s="4905">
        <f t="shared" si="28"/>
        <v>210000</v>
      </c>
      <c r="AF360" s="3934" t="s">
        <v>19700</v>
      </c>
      <c r="AG360" s="3912"/>
    </row>
    <row r="361" spans="1:33" s="3915" customFormat="1" ht="30" customHeight="1">
      <c r="A361" s="4021" t="s">
        <v>20734</v>
      </c>
      <c r="B361" s="3919" t="s">
        <v>20745</v>
      </c>
      <c r="C361" s="3992">
        <v>45807</v>
      </c>
      <c r="D361" s="3960">
        <v>45938</v>
      </c>
      <c r="E361" s="3960"/>
      <c r="F361" s="6566"/>
      <c r="G361" s="3919">
        <v>8369</v>
      </c>
      <c r="H361" s="4022" t="s">
        <v>2686</v>
      </c>
      <c r="I361" s="3919"/>
      <c r="J361" s="4021" t="s">
        <v>20058</v>
      </c>
      <c r="K361" s="4021" t="s">
        <v>20059</v>
      </c>
      <c r="L361" s="4021" t="s">
        <v>76</v>
      </c>
      <c r="M361" s="3919" t="s">
        <v>20746</v>
      </c>
      <c r="N361" s="3919"/>
      <c r="O361" s="3962">
        <v>4</v>
      </c>
      <c r="P361" s="3962">
        <v>4</v>
      </c>
      <c r="Q361" s="4021" t="s">
        <v>20150</v>
      </c>
      <c r="R361" s="3919"/>
      <c r="S361" s="3912"/>
      <c r="T361" s="3912"/>
      <c r="U361" s="3912"/>
      <c r="V361" s="5396" t="s">
        <v>9338</v>
      </c>
      <c r="W361" s="3912"/>
      <c r="X361" s="5396" t="s">
        <v>7042</v>
      </c>
      <c r="Y361" s="3912"/>
      <c r="Z361" s="3912"/>
      <c r="AA361" s="6564">
        <v>12789033</v>
      </c>
      <c r="AB361" s="3912"/>
      <c r="AC361" s="4898">
        <v>170000</v>
      </c>
      <c r="AD361" s="4898">
        <v>15000</v>
      </c>
      <c r="AE361" s="4905">
        <f t="shared" si="28"/>
        <v>230000</v>
      </c>
      <c r="AF361" s="3934" t="s">
        <v>19700</v>
      </c>
      <c r="AG361" s="3912"/>
    </row>
    <row r="362" spans="1:33" s="3915" customFormat="1" ht="30" customHeight="1">
      <c r="A362" s="5213" t="s">
        <v>20543</v>
      </c>
      <c r="B362" s="5224" t="s">
        <v>20747</v>
      </c>
      <c r="C362" s="3992">
        <v>45807</v>
      </c>
      <c r="D362" s="3960">
        <v>45832</v>
      </c>
      <c r="E362" s="3960"/>
      <c r="F362" s="6543"/>
      <c r="G362" s="3919">
        <v>8628</v>
      </c>
      <c r="H362" s="4022" t="s">
        <v>20748</v>
      </c>
      <c r="I362" s="3919"/>
      <c r="J362" s="5213" t="s">
        <v>20749</v>
      </c>
      <c r="K362" s="4021" t="s">
        <v>20750</v>
      </c>
      <c r="L362" s="4021" t="s">
        <v>173</v>
      </c>
      <c r="M362" s="3919" t="s">
        <v>20751</v>
      </c>
      <c r="N362" s="3919"/>
      <c r="O362" s="3962">
        <v>1</v>
      </c>
      <c r="P362" s="3962">
        <v>1</v>
      </c>
      <c r="Q362" s="4021" t="s">
        <v>20242</v>
      </c>
      <c r="R362" s="3919"/>
      <c r="S362" s="3912"/>
      <c r="T362" s="3912"/>
      <c r="U362" s="3912"/>
      <c r="V362" s="4861" t="s">
        <v>9338</v>
      </c>
      <c r="W362" s="3912"/>
      <c r="X362" s="4861" t="s">
        <v>7042</v>
      </c>
      <c r="Y362" s="3912"/>
      <c r="Z362" s="3912"/>
      <c r="AA362" s="6564">
        <v>12791335</v>
      </c>
      <c r="AB362" s="3912"/>
      <c r="AC362" s="4898">
        <v>0</v>
      </c>
      <c r="AD362" s="4898">
        <v>14850</v>
      </c>
      <c r="AE362" s="4905">
        <f t="shared" si="28"/>
        <v>14850</v>
      </c>
      <c r="AF362" s="3934" t="s">
        <v>19700</v>
      </c>
      <c r="AG362" s="3912"/>
    </row>
    <row r="363" spans="1:33" s="3915" customFormat="1" ht="30" customHeight="1">
      <c r="A363" s="4205" t="s">
        <v>18745</v>
      </c>
      <c r="B363" s="4694" t="s">
        <v>20752</v>
      </c>
      <c r="C363" s="3992">
        <v>45807</v>
      </c>
      <c r="D363" s="3960">
        <v>45832</v>
      </c>
      <c r="E363" s="3960"/>
      <c r="F363" s="6543"/>
      <c r="G363" s="3919">
        <v>8600</v>
      </c>
      <c r="H363" s="4022" t="s">
        <v>1958</v>
      </c>
      <c r="I363" s="3919"/>
      <c r="J363" s="4205" t="s">
        <v>20753</v>
      </c>
      <c r="K363" s="4021" t="s">
        <v>20754</v>
      </c>
      <c r="L363" s="4021" t="s">
        <v>67</v>
      </c>
      <c r="M363" s="582" t="s">
        <v>20756</v>
      </c>
      <c r="N363" s="3919"/>
      <c r="O363" s="3962">
        <v>7</v>
      </c>
      <c r="P363" s="3962">
        <v>7</v>
      </c>
      <c r="Q363" s="3919" t="s">
        <v>20705</v>
      </c>
      <c r="R363" s="3919"/>
      <c r="S363" s="3912"/>
      <c r="T363" s="3912"/>
      <c r="U363" s="3912"/>
      <c r="V363" s="4180" t="s">
        <v>2073</v>
      </c>
      <c r="W363" s="3912"/>
      <c r="X363" s="4180" t="s">
        <v>37</v>
      </c>
      <c r="Y363" s="3912"/>
      <c r="Z363" s="3912"/>
      <c r="AA363" s="4887" t="s">
        <v>20755</v>
      </c>
      <c r="AB363" s="3912"/>
      <c r="AC363" s="4898">
        <v>0</v>
      </c>
      <c r="AD363" s="4898">
        <v>12375</v>
      </c>
      <c r="AE363" s="4905">
        <f t="shared" si="28"/>
        <v>86625</v>
      </c>
      <c r="AF363" s="3934" t="s">
        <v>19700</v>
      </c>
      <c r="AG363" s="3912"/>
    </row>
    <row r="364" spans="1:33" s="3915" customFormat="1" ht="30" customHeight="1">
      <c r="A364" s="7007" t="s">
        <v>19424</v>
      </c>
      <c r="B364" s="8056" t="s">
        <v>20791</v>
      </c>
      <c r="C364" s="3992">
        <v>45807</v>
      </c>
      <c r="D364" s="3960">
        <v>45845</v>
      </c>
      <c r="E364" s="3960"/>
      <c r="F364" s="6543"/>
      <c r="G364" s="3919">
        <v>8647</v>
      </c>
      <c r="H364" s="4022" t="s">
        <v>1939</v>
      </c>
      <c r="I364" s="3919"/>
      <c r="J364" s="7007" t="s">
        <v>20757</v>
      </c>
      <c r="K364" s="4021" t="s">
        <v>20758</v>
      </c>
      <c r="L364" s="4021" t="s">
        <v>128</v>
      </c>
      <c r="M364" s="3919" t="s">
        <v>20760</v>
      </c>
      <c r="N364" s="3919"/>
      <c r="O364" s="3962">
        <v>3</v>
      </c>
      <c r="P364" s="3962">
        <v>3</v>
      </c>
      <c r="Q364" s="3919" t="s">
        <v>20759</v>
      </c>
      <c r="R364" s="3919"/>
      <c r="S364" s="3912"/>
      <c r="T364" s="3912"/>
      <c r="U364" s="3912"/>
      <c r="V364" s="4451" t="s">
        <v>2073</v>
      </c>
      <c r="W364" s="3912"/>
      <c r="X364" s="4451" t="s">
        <v>37</v>
      </c>
      <c r="Y364" s="3912"/>
      <c r="Z364" s="3912"/>
      <c r="AA364" s="6564">
        <v>12791794</v>
      </c>
      <c r="AB364" s="3912"/>
      <c r="AC364" s="4898">
        <v>17100</v>
      </c>
      <c r="AD364" s="4898">
        <v>7920</v>
      </c>
      <c r="AE364" s="4905">
        <f t="shared" si="28"/>
        <v>40860</v>
      </c>
      <c r="AF364" s="3934" t="s">
        <v>19700</v>
      </c>
      <c r="AG364" s="3912"/>
    </row>
    <row r="365" spans="1:33" s="3915" customFormat="1" ht="30" customHeight="1">
      <c r="A365" s="4021" t="s">
        <v>20502</v>
      </c>
      <c r="B365" s="3919" t="s">
        <v>20761</v>
      </c>
      <c r="C365" s="3992">
        <v>45807</v>
      </c>
      <c r="D365" s="3960">
        <v>45832</v>
      </c>
      <c r="E365" s="3992"/>
      <c r="F365" s="6566"/>
      <c r="G365" s="3919">
        <v>8637</v>
      </c>
      <c r="H365" s="3961"/>
      <c r="I365" s="4021" t="s">
        <v>25</v>
      </c>
      <c r="J365" s="4021" t="s">
        <v>20762</v>
      </c>
      <c r="K365" s="4021" t="s">
        <v>20763</v>
      </c>
      <c r="L365" s="4021" t="s">
        <v>28</v>
      </c>
      <c r="M365" s="3919" t="s">
        <v>20765</v>
      </c>
      <c r="N365" s="3919"/>
      <c r="O365" s="3962">
        <v>2</v>
      </c>
      <c r="P365" s="3962">
        <v>2</v>
      </c>
      <c r="Q365" s="3994" t="s">
        <v>20764</v>
      </c>
      <c r="R365" s="3919"/>
      <c r="S365" s="3912"/>
      <c r="T365" s="3912"/>
      <c r="U365" s="3912"/>
      <c r="V365" s="4451" t="s">
        <v>2073</v>
      </c>
      <c r="W365" s="3912"/>
      <c r="X365" s="4451" t="s">
        <v>37</v>
      </c>
      <c r="Y365" s="3912"/>
      <c r="Z365" s="3912"/>
      <c r="AA365" s="6564">
        <v>12791729</v>
      </c>
      <c r="AB365" s="3912"/>
      <c r="AC365" s="4898">
        <v>0</v>
      </c>
      <c r="AD365" s="4898">
        <v>15000</v>
      </c>
      <c r="AE365" s="4905">
        <f t="shared" si="28"/>
        <v>30000</v>
      </c>
      <c r="AF365" s="3934" t="s">
        <v>19700</v>
      </c>
      <c r="AG365" s="3912"/>
    </row>
    <row r="366" spans="1:33" s="3915" customFormat="1" ht="30" customHeight="1">
      <c r="A366" s="8575" t="s">
        <v>20766</v>
      </c>
      <c r="B366" s="5237" t="s">
        <v>20767</v>
      </c>
      <c r="C366" s="3992">
        <v>45807</v>
      </c>
      <c r="D366" s="3960">
        <v>45845</v>
      </c>
      <c r="E366" s="3992"/>
      <c r="F366" s="6543"/>
      <c r="G366" s="3919">
        <v>8629</v>
      </c>
      <c r="H366" s="4022" t="s">
        <v>12912</v>
      </c>
      <c r="I366" s="3919"/>
      <c r="J366" s="5186" t="s">
        <v>20768</v>
      </c>
      <c r="K366" s="4021" t="s">
        <v>20769</v>
      </c>
      <c r="L366" s="4021" t="s">
        <v>76</v>
      </c>
      <c r="M366" s="3919" t="s">
        <v>20771</v>
      </c>
      <c r="N366" s="3919"/>
      <c r="O366" s="3962">
        <v>4</v>
      </c>
      <c r="P366" s="3962">
        <v>4</v>
      </c>
      <c r="Q366" s="4021" t="s">
        <v>20770</v>
      </c>
      <c r="R366" s="3919"/>
      <c r="S366" s="3912"/>
      <c r="T366" s="3912"/>
      <c r="U366" s="3912"/>
      <c r="V366" s="4950" t="s">
        <v>2073</v>
      </c>
      <c r="W366" s="3912"/>
      <c r="X366" s="4950" t="s">
        <v>7042</v>
      </c>
      <c r="Y366" s="3912"/>
      <c r="Z366" s="3912"/>
      <c r="AA366" s="4888">
        <v>12791619</v>
      </c>
      <c r="AB366" s="3912"/>
      <c r="AC366" s="4898">
        <v>10246.5</v>
      </c>
      <c r="AD366" s="4898">
        <v>8316</v>
      </c>
      <c r="AE366" s="4905">
        <f t="shared" si="28"/>
        <v>43510.5</v>
      </c>
      <c r="AF366" s="3934" t="s">
        <v>19700</v>
      </c>
      <c r="AG366" s="3912"/>
    </row>
    <row r="367" spans="1:33" s="3915" customFormat="1" ht="30" customHeight="1">
      <c r="A367" s="8575" t="s">
        <v>20766</v>
      </c>
      <c r="B367" s="3919" t="s">
        <v>20772</v>
      </c>
      <c r="C367" s="3992">
        <v>45807</v>
      </c>
      <c r="D367" s="3960">
        <v>45845</v>
      </c>
      <c r="E367" s="3992"/>
      <c r="F367" s="6543"/>
      <c r="G367" s="3919">
        <v>8629</v>
      </c>
      <c r="H367" s="4022" t="s">
        <v>20773</v>
      </c>
      <c r="I367" s="3919"/>
      <c r="J367" s="4021" t="s">
        <v>20774</v>
      </c>
      <c r="K367" s="4021" t="s">
        <v>20775</v>
      </c>
      <c r="L367" s="4021" t="s">
        <v>76</v>
      </c>
      <c r="M367" s="3919" t="s">
        <v>20777</v>
      </c>
      <c r="N367" s="3919"/>
      <c r="O367" s="3962">
        <v>4</v>
      </c>
      <c r="P367" s="3962">
        <v>4</v>
      </c>
      <c r="Q367" s="4021" t="s">
        <v>20770</v>
      </c>
      <c r="R367" s="3919"/>
      <c r="S367" s="3912"/>
      <c r="T367" s="3912"/>
      <c r="U367" s="3912"/>
      <c r="V367" s="4608" t="s">
        <v>2073</v>
      </c>
      <c r="W367" s="3912"/>
      <c r="X367" s="4608" t="s">
        <v>7042</v>
      </c>
      <c r="Y367" s="3912"/>
      <c r="Z367" s="3912"/>
      <c r="AA367" s="6" t="s">
        <v>20776</v>
      </c>
      <c r="AB367" s="3912"/>
      <c r="AC367" s="4898">
        <v>4900.5</v>
      </c>
      <c r="AD367" s="4898">
        <v>8316</v>
      </c>
      <c r="AE367" s="4905">
        <f t="shared" si="28"/>
        <v>38164.5</v>
      </c>
      <c r="AF367" s="3934" t="s">
        <v>19700</v>
      </c>
      <c r="AG367" s="3912"/>
    </row>
    <row r="368" spans="1:33" s="3915" customFormat="1" ht="30" customHeight="1">
      <c r="A368" s="4021" t="s">
        <v>18734</v>
      </c>
      <c r="B368" s="3919" t="s">
        <v>20778</v>
      </c>
      <c r="C368" s="3992">
        <v>45807</v>
      </c>
      <c r="D368" s="3960">
        <v>45832</v>
      </c>
      <c r="E368" s="422"/>
      <c r="F368" s="6566"/>
      <c r="G368" s="3919">
        <v>8636</v>
      </c>
      <c r="H368" s="4022" t="s">
        <v>5477</v>
      </c>
      <c r="I368" s="3919"/>
      <c r="J368" s="4021" t="s">
        <v>9693</v>
      </c>
      <c r="K368" s="4021" t="s">
        <v>20779</v>
      </c>
      <c r="L368" s="4021" t="s">
        <v>76</v>
      </c>
      <c r="M368" s="3919" t="s">
        <v>20781</v>
      </c>
      <c r="N368" s="3919"/>
      <c r="O368" s="3962">
        <v>4</v>
      </c>
      <c r="P368" s="3962">
        <v>4</v>
      </c>
      <c r="Q368" s="4021" t="s">
        <v>20780</v>
      </c>
      <c r="R368" s="3919"/>
      <c r="S368" s="3912"/>
      <c r="T368" s="3912"/>
      <c r="U368" s="3912"/>
      <c r="V368" s="6470" t="s">
        <v>9338</v>
      </c>
      <c r="W368" s="3912"/>
      <c r="X368" s="6470" t="s">
        <v>7042</v>
      </c>
      <c r="Y368" s="3912"/>
      <c r="Z368" s="3912"/>
      <c r="AA368" s="4888">
        <v>12791817</v>
      </c>
      <c r="AB368" s="3912"/>
      <c r="AC368" s="4898">
        <v>0</v>
      </c>
      <c r="AD368" s="4898">
        <v>12375</v>
      </c>
      <c r="AE368" s="4905">
        <f t="shared" si="28"/>
        <v>49500</v>
      </c>
      <c r="AF368" s="3934" t="s">
        <v>19700</v>
      </c>
      <c r="AG368" s="3912"/>
    </row>
    <row r="369" spans="1:33" s="3915" customFormat="1" ht="30" customHeight="1">
      <c r="A369" s="4205" t="s">
        <v>19645</v>
      </c>
      <c r="B369" s="4694" t="s">
        <v>20782</v>
      </c>
      <c r="C369" s="3992">
        <v>45808</v>
      </c>
      <c r="D369" s="3960">
        <v>45832</v>
      </c>
      <c r="E369" s="3992"/>
      <c r="F369" s="6543"/>
      <c r="G369" s="3919">
        <v>8608</v>
      </c>
      <c r="H369" s="4022" t="s">
        <v>16574</v>
      </c>
      <c r="I369" s="3919"/>
      <c r="J369" s="4205" t="s">
        <v>10156</v>
      </c>
      <c r="K369" s="4021" t="s">
        <v>20783</v>
      </c>
      <c r="L369" s="4021" t="s">
        <v>167</v>
      </c>
      <c r="M369" s="582" t="s">
        <v>20785</v>
      </c>
      <c r="N369" s="3919"/>
      <c r="O369" s="3962">
        <v>10</v>
      </c>
      <c r="P369" s="3962">
        <v>10</v>
      </c>
      <c r="Q369" s="4021" t="s">
        <v>20784</v>
      </c>
      <c r="R369" s="3919"/>
      <c r="S369" s="3912"/>
      <c r="T369" s="3912"/>
      <c r="U369" s="3912"/>
      <c r="V369" s="4011" t="s">
        <v>2073</v>
      </c>
      <c r="W369" s="3912"/>
      <c r="X369" s="4011" t="s">
        <v>37</v>
      </c>
      <c r="Y369" s="3912"/>
      <c r="Z369" s="3912"/>
      <c r="AA369" s="6564">
        <v>12792338</v>
      </c>
      <c r="AB369" s="3912"/>
      <c r="AC369" s="4898">
        <v>0</v>
      </c>
      <c r="AD369" s="4898">
        <v>7920</v>
      </c>
      <c r="AE369" s="4905">
        <f t="shared" si="28"/>
        <v>79200</v>
      </c>
      <c r="AF369" s="3934" t="s">
        <v>19700</v>
      </c>
      <c r="AG369" s="3912"/>
    </row>
    <row r="370" spans="1:33" s="3915" customFormat="1" ht="30" customHeight="1">
      <c r="A370" s="5179" t="s">
        <v>20502</v>
      </c>
      <c r="B370" s="5183" t="s">
        <v>20786</v>
      </c>
      <c r="C370" s="3960">
        <v>45808</v>
      </c>
      <c r="D370" s="3960">
        <v>45845</v>
      </c>
      <c r="E370" s="3992"/>
      <c r="F370" s="6543"/>
      <c r="G370" s="3919">
        <v>8637</v>
      </c>
      <c r="H370" s="4022" t="s">
        <v>19286</v>
      </c>
      <c r="I370" s="3919"/>
      <c r="J370" s="5179" t="s">
        <v>20787</v>
      </c>
      <c r="K370" s="4021" t="s">
        <v>20788</v>
      </c>
      <c r="L370" s="4021" t="s">
        <v>173</v>
      </c>
      <c r="M370" s="3919" t="s">
        <v>20790</v>
      </c>
      <c r="N370" s="3919"/>
      <c r="O370" s="3962">
        <v>1</v>
      </c>
      <c r="P370" s="3962">
        <v>1</v>
      </c>
      <c r="Q370" s="4021" t="s">
        <v>20789</v>
      </c>
      <c r="R370" s="3919"/>
      <c r="S370" s="3912"/>
      <c r="T370" s="3912"/>
      <c r="U370" s="3912"/>
      <c r="V370" s="4011" t="s">
        <v>2073</v>
      </c>
      <c r="W370" s="3912"/>
      <c r="X370" s="4011" t="s">
        <v>37</v>
      </c>
      <c r="Y370" s="3912"/>
      <c r="Z370" s="3912"/>
      <c r="AA370" s="6564">
        <v>12792384</v>
      </c>
      <c r="AB370" s="3912"/>
      <c r="AC370" s="4898">
        <v>83700</v>
      </c>
      <c r="AD370" s="4898">
        <v>15000</v>
      </c>
      <c r="AE370" s="4905">
        <f t="shared" si="28"/>
        <v>98700</v>
      </c>
      <c r="AF370" s="3934" t="s">
        <v>19700</v>
      </c>
      <c r="AG370" s="3912"/>
    </row>
    <row r="371" spans="1:33" s="3915" customFormat="1" ht="30" customHeight="1">
      <c r="A371" s="5535" t="s">
        <v>18977</v>
      </c>
      <c r="B371" s="5567" t="s">
        <v>20807</v>
      </c>
      <c r="C371" s="3960">
        <v>45810</v>
      </c>
      <c r="D371" s="3991">
        <v>45833</v>
      </c>
      <c r="E371" s="3992"/>
      <c r="F371" s="6566"/>
      <c r="G371" s="3919">
        <v>8644</v>
      </c>
      <c r="H371" s="3961"/>
      <c r="I371" s="3994" t="s">
        <v>20808</v>
      </c>
      <c r="J371" s="5535" t="s">
        <v>20809</v>
      </c>
      <c r="K371" s="3994" t="s">
        <v>20810</v>
      </c>
      <c r="L371" s="4021" t="s">
        <v>173</v>
      </c>
      <c r="M371" s="3919" t="s">
        <v>20813</v>
      </c>
      <c r="N371" s="3919"/>
      <c r="O371" s="3962">
        <v>1</v>
      </c>
      <c r="P371" s="3962">
        <v>1</v>
      </c>
      <c r="Q371" s="3994" t="s">
        <v>20811</v>
      </c>
      <c r="R371" s="3919"/>
      <c r="S371" s="3912"/>
      <c r="T371" s="3912"/>
      <c r="U371" s="3912"/>
      <c r="V371" s="4011" t="s">
        <v>2073</v>
      </c>
      <c r="W371" s="3912"/>
      <c r="X371" s="4011" t="s">
        <v>37</v>
      </c>
      <c r="Y371" s="3912"/>
      <c r="Z371" s="3912"/>
      <c r="AA371" s="1" t="s">
        <v>20812</v>
      </c>
      <c r="AB371" s="3912"/>
      <c r="AC371" s="4898">
        <v>0</v>
      </c>
      <c r="AD371" s="4898">
        <v>7920</v>
      </c>
      <c r="AE371" s="4905">
        <f t="shared" si="28"/>
        <v>7920</v>
      </c>
      <c r="AF371" s="3934" t="s">
        <v>19700</v>
      </c>
      <c r="AG371" s="3912"/>
    </row>
    <row r="372" spans="1:33" s="3915" customFormat="1" ht="30" customHeight="1">
      <c r="A372" s="4116" t="s">
        <v>19645</v>
      </c>
      <c r="B372" s="4226" t="s">
        <v>20814</v>
      </c>
      <c r="C372" s="3960">
        <v>45808</v>
      </c>
      <c r="D372" s="3991">
        <v>45833</v>
      </c>
      <c r="E372" s="3992"/>
      <c r="F372" s="6543"/>
      <c r="G372" s="3919">
        <v>8608</v>
      </c>
      <c r="H372" s="3993" t="s">
        <v>17618</v>
      </c>
      <c r="I372" s="3919"/>
      <c r="J372" s="4116" t="s">
        <v>10726</v>
      </c>
      <c r="K372" s="3994" t="s">
        <v>20815</v>
      </c>
      <c r="L372" s="3994" t="s">
        <v>3109</v>
      </c>
      <c r="M372" s="3919" t="s">
        <v>20818</v>
      </c>
      <c r="N372" s="3919"/>
      <c r="O372" s="3962">
        <v>11</v>
      </c>
      <c r="P372" s="3962">
        <v>11</v>
      </c>
      <c r="Q372" s="3994" t="s">
        <v>20817</v>
      </c>
      <c r="R372" s="3919"/>
      <c r="S372" s="3912"/>
      <c r="T372" s="3912"/>
      <c r="U372" s="3912"/>
      <c r="V372" s="3995" t="s">
        <v>2073</v>
      </c>
      <c r="W372" s="3912"/>
      <c r="X372" s="3995" t="s">
        <v>37</v>
      </c>
      <c r="Y372" s="3912"/>
      <c r="Z372" s="3912"/>
      <c r="AA372" s="6525" t="s">
        <v>20816</v>
      </c>
      <c r="AB372" s="3912"/>
      <c r="AC372" s="4898">
        <v>0</v>
      </c>
      <c r="AD372" s="4898">
        <v>7920</v>
      </c>
      <c r="AE372" s="4905">
        <f t="shared" si="28"/>
        <v>87120</v>
      </c>
      <c r="AF372" s="3934" t="s">
        <v>19700</v>
      </c>
      <c r="AG372" s="3912"/>
    </row>
    <row r="373" spans="1:33" s="3915" customFormat="1" ht="30" customHeight="1">
      <c r="A373" s="5622" t="s">
        <v>20488</v>
      </c>
      <c r="B373" s="5682" t="s">
        <v>20823</v>
      </c>
      <c r="C373" s="3960">
        <v>45810</v>
      </c>
      <c r="D373" s="3991">
        <v>45833</v>
      </c>
      <c r="E373" s="3992"/>
      <c r="F373" s="6566"/>
      <c r="G373" s="3919">
        <v>8630</v>
      </c>
      <c r="H373" s="3993" t="s">
        <v>20824</v>
      </c>
      <c r="I373" s="3919"/>
      <c r="J373" s="5622" t="s">
        <v>20825</v>
      </c>
      <c r="K373" s="3994" t="s">
        <v>20826</v>
      </c>
      <c r="L373" s="3966" t="s">
        <v>193</v>
      </c>
      <c r="M373" s="3919" t="s">
        <v>20829</v>
      </c>
      <c r="N373" s="3919"/>
      <c r="O373" s="3962">
        <v>6</v>
      </c>
      <c r="P373" s="4078">
        <v>5</v>
      </c>
      <c r="Q373" s="4076" t="s">
        <v>20828</v>
      </c>
      <c r="R373" s="3919"/>
      <c r="S373" s="3912"/>
      <c r="T373" s="3912"/>
      <c r="U373" s="3912"/>
      <c r="V373" s="3995" t="s">
        <v>2073</v>
      </c>
      <c r="W373" s="3912"/>
      <c r="X373" s="3995" t="s">
        <v>37</v>
      </c>
      <c r="Y373" s="3912"/>
      <c r="Z373" s="3912"/>
      <c r="AA373" s="6564">
        <v>12797163</v>
      </c>
      <c r="AB373" s="3912"/>
      <c r="AC373" s="4898">
        <v>0</v>
      </c>
      <c r="AD373" s="4898">
        <v>8316</v>
      </c>
      <c r="AE373" s="4905">
        <f t="shared" si="28"/>
        <v>41580</v>
      </c>
      <c r="AF373" s="3934" t="s">
        <v>19700</v>
      </c>
      <c r="AG373" s="3912"/>
    </row>
    <row r="374" spans="1:33" s="3915" customFormat="1" ht="30" customHeight="1">
      <c r="A374" s="4601" t="s">
        <v>20507</v>
      </c>
      <c r="B374" s="4739" t="s">
        <v>20830</v>
      </c>
      <c r="C374" s="3960">
        <v>45810</v>
      </c>
      <c r="D374" s="3960">
        <v>45869</v>
      </c>
      <c r="E374" s="3992"/>
      <c r="F374" s="6543"/>
      <c r="G374" s="3919">
        <v>8627</v>
      </c>
      <c r="H374" s="3961"/>
      <c r="I374" s="3994" t="s">
        <v>20648</v>
      </c>
      <c r="J374" s="4601" t="s">
        <v>20831</v>
      </c>
      <c r="K374" s="3994" t="s">
        <v>20832</v>
      </c>
      <c r="L374" s="3994" t="s">
        <v>20833</v>
      </c>
      <c r="M374" s="3919" t="s">
        <v>20835</v>
      </c>
      <c r="N374" s="3994" t="s">
        <v>6609</v>
      </c>
      <c r="O374" s="3962">
        <v>32</v>
      </c>
      <c r="P374" s="3962">
        <v>32</v>
      </c>
      <c r="Q374" s="3994" t="s">
        <v>20834</v>
      </c>
      <c r="R374" s="3919"/>
      <c r="S374" s="3912"/>
      <c r="T374" s="3912"/>
      <c r="U374" s="3912"/>
      <c r="V374" s="4494" t="s">
        <v>2073</v>
      </c>
      <c r="W374" s="3912"/>
      <c r="X374" s="4494" t="s">
        <v>7042</v>
      </c>
      <c r="Y374" s="3912"/>
      <c r="Z374" s="3912"/>
      <c r="AA374" s="4877">
        <v>12796253</v>
      </c>
      <c r="AB374" s="3912"/>
      <c r="AC374" s="4898">
        <v>0</v>
      </c>
      <c r="AD374" s="4898">
        <v>29106</v>
      </c>
      <c r="AE374" s="4905">
        <f t="shared" si="28"/>
        <v>931392</v>
      </c>
      <c r="AF374" s="3934" t="s">
        <v>19700</v>
      </c>
      <c r="AG374" s="3912"/>
    </row>
    <row r="375" spans="1:33" s="3915" customFormat="1" ht="30" customHeight="1">
      <c r="A375" s="4382" t="s">
        <v>18626</v>
      </c>
      <c r="B375" s="4678" t="s">
        <v>20841</v>
      </c>
      <c r="C375" s="3960">
        <v>45811</v>
      </c>
      <c r="D375" s="3960">
        <v>45834</v>
      </c>
      <c r="E375" s="3992"/>
      <c r="F375" s="6543"/>
      <c r="G375" s="3919">
        <v>9013</v>
      </c>
      <c r="H375" s="3961"/>
      <c r="I375" s="3966" t="s">
        <v>20648</v>
      </c>
      <c r="J375" s="4382" t="s">
        <v>20842</v>
      </c>
      <c r="K375" s="3966" t="s">
        <v>20843</v>
      </c>
      <c r="L375" s="3966" t="s">
        <v>1753</v>
      </c>
      <c r="M375" s="582" t="s">
        <v>20845</v>
      </c>
      <c r="N375" s="3919"/>
      <c r="O375" s="3962">
        <v>20</v>
      </c>
      <c r="P375" s="4078">
        <v>24</v>
      </c>
      <c r="Q375" s="3966" t="s">
        <v>20844</v>
      </c>
      <c r="R375" s="3919"/>
      <c r="S375" s="3912"/>
      <c r="T375" s="3912"/>
      <c r="U375" s="3912"/>
      <c r="V375" s="4277" t="s">
        <v>2073</v>
      </c>
      <c r="W375" s="3912"/>
      <c r="X375" s="4277" t="s">
        <v>37</v>
      </c>
      <c r="Y375" s="3912"/>
      <c r="Z375" s="3912"/>
      <c r="AA375" s="6525">
        <v>12800106</v>
      </c>
      <c r="AB375" s="3912"/>
      <c r="AC375" s="4898">
        <v>0</v>
      </c>
      <c r="AD375" s="4898">
        <v>6798.83</v>
      </c>
      <c r="AE375" s="4905">
        <f t="shared" si="28"/>
        <v>163171.91999999998</v>
      </c>
      <c r="AF375" s="3934" t="s">
        <v>19700</v>
      </c>
      <c r="AG375" s="3912"/>
    </row>
    <row r="376" spans="1:33" s="3915" customFormat="1" ht="30" customHeight="1">
      <c r="A376" s="4310" t="s">
        <v>19327</v>
      </c>
      <c r="B376" s="4685" t="s">
        <v>20846</v>
      </c>
      <c r="C376" s="3960">
        <v>45811</v>
      </c>
      <c r="D376" s="3960">
        <v>45847</v>
      </c>
      <c r="E376" s="3992"/>
      <c r="F376" s="6543"/>
      <c r="G376" s="3919">
        <v>8607</v>
      </c>
      <c r="H376" s="4025" t="s">
        <v>768</v>
      </c>
      <c r="I376" s="3919"/>
      <c r="J376" s="4310" t="s">
        <v>20847</v>
      </c>
      <c r="K376" s="3966" t="s">
        <v>20848</v>
      </c>
      <c r="L376" s="3966" t="s">
        <v>193</v>
      </c>
      <c r="M376" s="3919" t="s">
        <v>20850</v>
      </c>
      <c r="N376" s="3919"/>
      <c r="O376" s="3962">
        <v>6</v>
      </c>
      <c r="P376" s="3962">
        <v>6</v>
      </c>
      <c r="Q376" s="3966" t="s">
        <v>20849</v>
      </c>
      <c r="R376" s="3919"/>
      <c r="S376" s="3912"/>
      <c r="T376" s="3912"/>
      <c r="U376" s="3912"/>
      <c r="V376" s="4245" t="s">
        <v>2073</v>
      </c>
      <c r="W376" s="3912"/>
      <c r="X376" s="4245" t="s">
        <v>37</v>
      </c>
      <c r="Y376" s="3912"/>
      <c r="Z376" s="3912"/>
      <c r="AA376" s="4877">
        <v>12802320</v>
      </c>
      <c r="AB376" s="3912"/>
      <c r="AC376" s="4898">
        <v>3300</v>
      </c>
      <c r="AD376" s="4898">
        <v>7920</v>
      </c>
      <c r="AE376" s="4905">
        <f t="shared" si="28"/>
        <v>50820</v>
      </c>
      <c r="AF376" s="3934" t="s">
        <v>19700</v>
      </c>
      <c r="AG376" s="3912"/>
    </row>
    <row r="377" spans="1:33" s="3915" customFormat="1" ht="30" customHeight="1">
      <c r="A377" s="5144" t="s">
        <v>20543</v>
      </c>
      <c r="B377" s="5195" t="s">
        <v>20851</v>
      </c>
      <c r="C377" s="3960">
        <v>45810</v>
      </c>
      <c r="D377" s="3960">
        <v>45847</v>
      </c>
      <c r="E377" s="3960"/>
      <c r="F377" s="6543"/>
      <c r="G377" s="3919">
        <v>8628</v>
      </c>
      <c r="H377" s="4025" t="s">
        <v>6307</v>
      </c>
      <c r="I377" s="3919"/>
      <c r="J377" s="5144" t="s">
        <v>20852</v>
      </c>
      <c r="K377" s="3966" t="s">
        <v>20853</v>
      </c>
      <c r="L377" s="3966" t="s">
        <v>173</v>
      </c>
      <c r="M377" s="3919" t="s">
        <v>20855</v>
      </c>
      <c r="N377" s="3919"/>
      <c r="O377" s="3962">
        <v>1</v>
      </c>
      <c r="P377" s="3962">
        <v>1</v>
      </c>
      <c r="Q377" s="3966" t="s">
        <v>20854</v>
      </c>
      <c r="R377" s="3919"/>
      <c r="S377" s="3912"/>
      <c r="T377" s="3912"/>
      <c r="U377" s="3912"/>
      <c r="V377" s="4245" t="s">
        <v>2073</v>
      </c>
      <c r="W377" s="3912"/>
      <c r="X377" s="4245" t="s">
        <v>37</v>
      </c>
      <c r="Y377" s="3912"/>
      <c r="Z377" s="3912"/>
      <c r="AA377" s="6525">
        <v>12802345</v>
      </c>
      <c r="AB377" s="3912"/>
      <c r="AC377" s="4898">
        <v>46035</v>
      </c>
      <c r="AD377" s="4898">
        <v>14850</v>
      </c>
      <c r="AE377" s="4905">
        <f t="shared" si="28"/>
        <v>60885</v>
      </c>
      <c r="AF377" s="3934" t="s">
        <v>19700</v>
      </c>
      <c r="AG377" s="3912"/>
    </row>
    <row r="378" spans="1:33" s="3915" customFormat="1" ht="30" customHeight="1">
      <c r="A378" s="5542" t="s">
        <v>18754</v>
      </c>
      <c r="B378" s="5677" t="s">
        <v>21105</v>
      </c>
      <c r="C378" s="3960">
        <v>45811</v>
      </c>
      <c r="D378" s="4024">
        <v>45870</v>
      </c>
      <c r="E378" s="3960"/>
      <c r="F378" s="6566"/>
      <c r="G378" s="3919">
        <v>8634</v>
      </c>
      <c r="H378" s="3961"/>
      <c r="I378" s="3966" t="s">
        <v>20808</v>
      </c>
      <c r="J378" s="5542" t="s">
        <v>20856</v>
      </c>
      <c r="K378" s="3966" t="s">
        <v>20857</v>
      </c>
      <c r="L378" s="3966" t="s">
        <v>20858</v>
      </c>
      <c r="M378" s="582" t="s">
        <v>20860</v>
      </c>
      <c r="N378" s="3966" t="s">
        <v>6604</v>
      </c>
      <c r="O378" s="3962">
        <v>74</v>
      </c>
      <c r="P378" s="3962">
        <v>74</v>
      </c>
      <c r="Q378" s="3919" t="s">
        <v>20859</v>
      </c>
      <c r="R378" s="3919"/>
      <c r="S378" s="3912"/>
      <c r="T378" s="3912"/>
      <c r="U378" s="3912"/>
      <c r="V378" s="4245" t="s">
        <v>2073</v>
      </c>
      <c r="W378" s="3912"/>
      <c r="X378" s="4245" t="s">
        <v>37</v>
      </c>
      <c r="Y378" s="3912"/>
      <c r="Z378" s="3912"/>
      <c r="AA378" s="6564">
        <v>12799684</v>
      </c>
      <c r="AB378" s="3912"/>
      <c r="AC378" s="4898">
        <v>0</v>
      </c>
      <c r="AD378" s="4898">
        <v>7920</v>
      </c>
      <c r="AE378" s="4905">
        <f t="shared" si="28"/>
        <v>586080</v>
      </c>
      <c r="AF378" s="3934" t="s">
        <v>19700</v>
      </c>
      <c r="AG378" s="3912"/>
    </row>
    <row r="379" spans="1:33" s="5851" customFormat="1" ht="30" customHeight="1">
      <c r="A379" s="4700" t="s">
        <v>18967</v>
      </c>
      <c r="B379" s="4700" t="s">
        <v>20861</v>
      </c>
      <c r="C379" s="5846">
        <v>45811</v>
      </c>
      <c r="D379" s="5846">
        <v>45834</v>
      </c>
      <c r="E379" s="5846"/>
      <c r="F379" s="5045"/>
      <c r="G379" s="4700">
        <v>8604</v>
      </c>
      <c r="H379" s="5847" t="s">
        <v>1594</v>
      </c>
      <c r="I379" s="4700"/>
      <c r="J379" s="4700" t="s">
        <v>20862</v>
      </c>
      <c r="K379" s="5848" t="s">
        <v>20863</v>
      </c>
      <c r="L379" s="5848" t="s">
        <v>173</v>
      </c>
      <c r="M379" s="4700" t="s">
        <v>20866</v>
      </c>
      <c r="N379" s="4700"/>
      <c r="O379" s="5849">
        <v>1</v>
      </c>
      <c r="P379" s="5849">
        <v>1</v>
      </c>
      <c r="Q379" s="5848" t="s">
        <v>20864</v>
      </c>
      <c r="R379" s="4700"/>
      <c r="S379" s="4700"/>
      <c r="T379" s="4700"/>
      <c r="U379" s="4700"/>
      <c r="V379" s="4700"/>
      <c r="W379" s="4700"/>
      <c r="X379" s="4700"/>
      <c r="Y379" s="4700"/>
      <c r="Z379" s="4700"/>
      <c r="AA379" s="68" t="s">
        <v>20865</v>
      </c>
      <c r="AB379" s="4700"/>
      <c r="AC379" s="4906"/>
      <c r="AD379" s="4906"/>
      <c r="AE379" s="4907"/>
      <c r="AF379" s="5850" t="s">
        <v>19700</v>
      </c>
      <c r="AG379" s="4700"/>
    </row>
    <row r="380" spans="1:33" s="3915" customFormat="1" ht="30" customHeight="1">
      <c r="A380" s="3912" t="s">
        <v>19424</v>
      </c>
      <c r="B380" s="4005" t="s">
        <v>20945</v>
      </c>
      <c r="C380" s="3920">
        <v>45811</v>
      </c>
      <c r="D380" s="3920">
        <v>45847</v>
      </c>
      <c r="E380" s="114">
        <v>46132</v>
      </c>
      <c r="F380" s="5799">
        <f t="shared" ref="F380:F412" si="29">SUM(D380-E380)</f>
        <v>-285</v>
      </c>
      <c r="G380" s="3912">
        <v>8647</v>
      </c>
      <c r="H380" s="3965" t="s">
        <v>4146</v>
      </c>
      <c r="I380" s="3912"/>
      <c r="J380" s="3963" t="s">
        <v>20867</v>
      </c>
      <c r="K380" s="3963" t="s">
        <v>20868</v>
      </c>
      <c r="L380" s="3963" t="s">
        <v>173</v>
      </c>
      <c r="M380" s="3912" t="s">
        <v>20870</v>
      </c>
      <c r="N380" s="3912"/>
      <c r="O380" s="3914">
        <v>1</v>
      </c>
      <c r="P380" s="3914">
        <v>1</v>
      </c>
      <c r="Q380" s="3963" t="s">
        <v>20869</v>
      </c>
      <c r="R380" s="3912"/>
      <c r="S380" s="3912"/>
      <c r="T380" s="3912"/>
      <c r="U380" s="3912"/>
      <c r="V380" s="3912"/>
      <c r="W380" s="3912"/>
      <c r="X380" s="3912"/>
      <c r="Y380" s="3912"/>
      <c r="Z380" s="3912"/>
      <c r="AA380" s="4877">
        <v>12802555</v>
      </c>
      <c r="AB380" s="3912"/>
      <c r="AC380" s="4898">
        <v>17100</v>
      </c>
      <c r="AD380" s="4898">
        <v>7920</v>
      </c>
      <c r="AE380" s="4905">
        <f t="shared" si="28"/>
        <v>25020</v>
      </c>
      <c r="AF380" s="3934" t="s">
        <v>19700</v>
      </c>
      <c r="AG380" s="3912"/>
    </row>
    <row r="381" spans="1:33" s="3915" customFormat="1" ht="30" customHeight="1">
      <c r="A381" s="3919" t="s">
        <v>18754</v>
      </c>
      <c r="B381" s="4742" t="s">
        <v>20871</v>
      </c>
      <c r="C381" s="4024">
        <v>45811</v>
      </c>
      <c r="D381" s="3960">
        <v>45834</v>
      </c>
      <c r="E381" s="3960"/>
      <c r="F381" s="6543"/>
      <c r="G381" s="3919">
        <v>8634</v>
      </c>
      <c r="H381" s="4025" t="s">
        <v>20872</v>
      </c>
      <c r="I381" s="3966"/>
      <c r="J381" s="4144" t="s">
        <v>16142</v>
      </c>
      <c r="K381" s="3966" t="s">
        <v>20873</v>
      </c>
      <c r="L381" s="3966" t="s">
        <v>193</v>
      </c>
      <c r="M381" s="3919" t="s">
        <v>20876</v>
      </c>
      <c r="N381" s="3919"/>
      <c r="O381" s="3962">
        <v>6</v>
      </c>
      <c r="P381" s="3962">
        <v>6</v>
      </c>
      <c r="Q381" s="3966" t="s">
        <v>20874</v>
      </c>
      <c r="R381" s="3919"/>
      <c r="S381" s="3912"/>
      <c r="T381" s="3912"/>
      <c r="U381" s="3912"/>
      <c r="V381" s="4011" t="s">
        <v>2073</v>
      </c>
      <c r="W381" s="3912"/>
      <c r="X381" s="4011" t="s">
        <v>37</v>
      </c>
      <c r="Y381" s="3912"/>
      <c r="Z381" s="3912"/>
      <c r="AA381" s="6525" t="s">
        <v>20875</v>
      </c>
      <c r="AB381" s="3912"/>
      <c r="AC381" s="4898">
        <v>0</v>
      </c>
      <c r="AD381" s="4898">
        <v>7920</v>
      </c>
      <c r="AE381" s="4905">
        <f t="shared" si="28"/>
        <v>47520</v>
      </c>
      <c r="AF381" s="3934" t="s">
        <v>19700</v>
      </c>
      <c r="AG381" s="3912"/>
    </row>
    <row r="382" spans="1:33" s="3915" customFormat="1" ht="30" customHeight="1">
      <c r="A382" s="4069" t="s">
        <v>20017</v>
      </c>
      <c r="B382" s="4740" t="s">
        <v>20877</v>
      </c>
      <c r="C382" s="4024">
        <v>45811</v>
      </c>
      <c r="D382" s="3960">
        <v>45834</v>
      </c>
      <c r="E382" s="3960"/>
      <c r="F382" s="6543"/>
      <c r="G382" s="3919">
        <v>8369</v>
      </c>
      <c r="H382" s="3961"/>
      <c r="I382" s="3966" t="s">
        <v>20808</v>
      </c>
      <c r="J382" s="4069" t="s">
        <v>16938</v>
      </c>
      <c r="K382" s="3966" t="s">
        <v>20878</v>
      </c>
      <c r="L382" s="3966" t="s">
        <v>28</v>
      </c>
      <c r="M382" s="582" t="s">
        <v>20881</v>
      </c>
      <c r="N382" s="3919"/>
      <c r="O382" s="3962">
        <v>2</v>
      </c>
      <c r="P382" s="3962">
        <v>2</v>
      </c>
      <c r="Q382" s="3966" t="s">
        <v>20880</v>
      </c>
      <c r="R382" s="3919"/>
      <c r="S382" s="3912"/>
      <c r="T382" s="3912"/>
      <c r="U382" s="3912"/>
      <c r="V382" s="4011" t="s">
        <v>2073</v>
      </c>
      <c r="W382" s="3912"/>
      <c r="X382" s="4011" t="s">
        <v>37</v>
      </c>
      <c r="Z382" s="3912"/>
      <c r="AA382" s="6564" t="s">
        <v>20879</v>
      </c>
      <c r="AB382" s="3912"/>
      <c r="AC382" s="4898">
        <v>0</v>
      </c>
      <c r="AD382" s="4898">
        <v>15000</v>
      </c>
      <c r="AE382" s="4905">
        <f t="shared" si="28"/>
        <v>30000</v>
      </c>
      <c r="AF382" s="3934" t="s">
        <v>19700</v>
      </c>
      <c r="AG382" s="3912"/>
    </row>
    <row r="383" spans="1:33" s="3915" customFormat="1" ht="30" customHeight="1">
      <c r="A383" s="4380" t="s">
        <v>19214</v>
      </c>
      <c r="B383" s="4679" t="s">
        <v>20882</v>
      </c>
      <c r="C383" s="3960">
        <v>45811</v>
      </c>
      <c r="D383" s="3960">
        <v>45834</v>
      </c>
      <c r="E383" s="3960"/>
      <c r="F383" s="6543"/>
      <c r="G383" s="3919">
        <v>8616</v>
      </c>
      <c r="H383" s="4025" t="s">
        <v>5862</v>
      </c>
      <c r="I383" s="3919"/>
      <c r="J383" s="4380" t="s">
        <v>20883</v>
      </c>
      <c r="K383" s="4015" t="s">
        <v>20884</v>
      </c>
      <c r="L383" s="3966" t="s">
        <v>28</v>
      </c>
      <c r="M383" s="3919" t="s">
        <v>20886</v>
      </c>
      <c r="N383" s="3919"/>
      <c r="O383" s="3962">
        <v>2</v>
      </c>
      <c r="P383" s="3962">
        <v>2</v>
      </c>
      <c r="Q383" s="3966" t="s">
        <v>20885</v>
      </c>
      <c r="R383" s="3919"/>
      <c r="S383" s="3912"/>
      <c r="T383" s="3912"/>
      <c r="U383" s="3912"/>
      <c r="V383" s="4011" t="s">
        <v>2073</v>
      </c>
      <c r="W383" s="3912"/>
      <c r="X383" s="4011" t="s">
        <v>37</v>
      </c>
      <c r="Y383" s="3912"/>
      <c r="Z383" s="3912"/>
      <c r="AA383" s="6564">
        <v>12801379</v>
      </c>
      <c r="AB383" s="3912"/>
      <c r="AC383" s="4898">
        <v>1200</v>
      </c>
      <c r="AD383" s="4898">
        <v>7920</v>
      </c>
      <c r="AE383" s="4905">
        <f t="shared" si="28"/>
        <v>17040</v>
      </c>
      <c r="AF383" s="3934" t="s">
        <v>19700</v>
      </c>
      <c r="AG383" s="3912"/>
    </row>
    <row r="384" spans="1:33" s="3915" customFormat="1" ht="30" customHeight="1">
      <c r="A384" s="3987" t="s">
        <v>18977</v>
      </c>
      <c r="B384" s="3912" t="s">
        <v>20888</v>
      </c>
      <c r="C384" s="3920">
        <v>45812</v>
      </c>
      <c r="D384" s="3920">
        <v>45835</v>
      </c>
      <c r="E384" s="114">
        <v>46132</v>
      </c>
      <c r="F384" s="5799">
        <f t="shared" si="29"/>
        <v>-297</v>
      </c>
      <c r="G384" s="3912">
        <v>8644</v>
      </c>
      <c r="H384" s="3989" t="s">
        <v>5714</v>
      </c>
      <c r="I384" s="3912"/>
      <c r="J384" s="3987" t="s">
        <v>20889</v>
      </c>
      <c r="K384" s="3987" t="s">
        <v>20890</v>
      </c>
      <c r="L384" s="3987" t="s">
        <v>173</v>
      </c>
      <c r="M384" s="3912" t="s">
        <v>20892</v>
      </c>
      <c r="N384" s="3912"/>
      <c r="O384" s="3914">
        <v>1</v>
      </c>
      <c r="P384" s="3914">
        <v>1</v>
      </c>
      <c r="Q384" s="3987" t="s">
        <v>20891</v>
      </c>
      <c r="R384" s="3912"/>
      <c r="S384" s="3912"/>
      <c r="T384" s="3912"/>
      <c r="U384" s="3912"/>
      <c r="V384" s="3912"/>
      <c r="W384" s="3912"/>
      <c r="X384" s="3912"/>
      <c r="Y384" s="3912"/>
      <c r="Z384" s="3912"/>
      <c r="AA384" s="4877">
        <v>12807163</v>
      </c>
      <c r="AB384" s="3912"/>
      <c r="AC384" s="4898">
        <v>0</v>
      </c>
      <c r="AD384" s="4898">
        <v>7920</v>
      </c>
      <c r="AE384" s="4905">
        <f t="shared" si="28"/>
        <v>7920</v>
      </c>
      <c r="AF384" s="3934" t="s">
        <v>19700</v>
      </c>
      <c r="AG384" s="3912"/>
    </row>
    <row r="385" spans="1:33" s="3915" customFormat="1" ht="30" customHeight="1">
      <c r="A385" s="3987" t="s">
        <v>19351</v>
      </c>
      <c r="B385" s="3987" t="s">
        <v>20893</v>
      </c>
      <c r="C385" s="3920">
        <v>45812</v>
      </c>
      <c r="D385" s="3920">
        <v>45848</v>
      </c>
      <c r="E385" s="114">
        <v>46132</v>
      </c>
      <c r="F385" s="5799">
        <f t="shared" si="29"/>
        <v>-284</v>
      </c>
      <c r="G385" s="3912">
        <v>8646</v>
      </c>
      <c r="H385" s="3989" t="s">
        <v>2802</v>
      </c>
      <c r="I385" s="3912"/>
      <c r="J385" s="3912" t="s">
        <v>20894</v>
      </c>
      <c r="K385" s="3987" t="s">
        <v>20895</v>
      </c>
      <c r="L385" s="3987" t="s">
        <v>28</v>
      </c>
      <c r="M385" s="3912" t="s">
        <v>20897</v>
      </c>
      <c r="N385" s="3912"/>
      <c r="O385" s="3914">
        <v>2</v>
      </c>
      <c r="P385" s="4078">
        <v>3</v>
      </c>
      <c r="Q385" s="3912" t="s">
        <v>20891</v>
      </c>
      <c r="R385" s="3912"/>
      <c r="S385" s="3912"/>
      <c r="T385" s="3912"/>
      <c r="U385" s="3912"/>
      <c r="V385" s="3912"/>
      <c r="W385" s="3912"/>
      <c r="X385" s="3912"/>
      <c r="Y385" s="3912"/>
      <c r="Z385" s="3912"/>
      <c r="AA385" s="6525" t="s">
        <v>20896</v>
      </c>
      <c r="AB385" s="3912"/>
      <c r="AC385" s="4898">
        <v>55800</v>
      </c>
      <c r="AD385" s="4898">
        <v>12375</v>
      </c>
      <c r="AE385" s="4905">
        <f t="shared" si="28"/>
        <v>92925</v>
      </c>
      <c r="AF385" s="3934" t="s">
        <v>19700</v>
      </c>
      <c r="AG385" s="3912"/>
    </row>
    <row r="386" spans="1:33" s="3915" customFormat="1" ht="30" customHeight="1">
      <c r="A386" s="4015" t="s">
        <v>18754</v>
      </c>
      <c r="B386" s="3919" t="s">
        <v>20898</v>
      </c>
      <c r="C386" s="3960">
        <v>45812</v>
      </c>
      <c r="D386" s="4695">
        <v>45835</v>
      </c>
      <c r="E386" s="3960"/>
      <c r="F386" s="6543"/>
      <c r="G386" s="3919">
        <v>8634</v>
      </c>
      <c r="H386" s="4014" t="s">
        <v>16542</v>
      </c>
      <c r="I386" s="3919"/>
      <c r="J386" s="4015" t="s">
        <v>20899</v>
      </c>
      <c r="K386" s="4015" t="s">
        <v>20900</v>
      </c>
      <c r="L386" s="4015" t="s">
        <v>128</v>
      </c>
      <c r="M386" s="3919" t="s">
        <v>20903</v>
      </c>
      <c r="N386" s="3919"/>
      <c r="O386" s="3962">
        <v>3</v>
      </c>
      <c r="P386" s="3962">
        <v>3</v>
      </c>
      <c r="Q386" s="3919" t="s">
        <v>20901</v>
      </c>
      <c r="R386" s="3919"/>
      <c r="S386" s="3912"/>
      <c r="T386" s="3912"/>
      <c r="U386" s="3912"/>
      <c r="V386" s="4696" t="s">
        <v>2073</v>
      </c>
      <c r="W386" s="3912"/>
      <c r="X386" s="4696" t="s">
        <v>7042</v>
      </c>
      <c r="Y386" s="3912"/>
      <c r="Z386" s="3912"/>
      <c r="AA386" s="4877" t="s">
        <v>20902</v>
      </c>
      <c r="AB386" s="3912"/>
      <c r="AC386" s="4898">
        <v>0</v>
      </c>
      <c r="AD386" s="4898">
        <v>7920</v>
      </c>
      <c r="AE386" s="4905">
        <f t="shared" si="28"/>
        <v>23760</v>
      </c>
      <c r="AF386" s="3934" t="s">
        <v>19700</v>
      </c>
      <c r="AG386" s="3912"/>
    </row>
    <row r="387" spans="1:33" s="3915" customFormat="1" ht="30" customHeight="1">
      <c r="A387" s="5135" t="s">
        <v>20640</v>
      </c>
      <c r="B387" s="11916" t="s">
        <v>20904</v>
      </c>
      <c r="C387" s="11824">
        <v>45812</v>
      </c>
      <c r="D387" s="11824">
        <v>45901</v>
      </c>
      <c r="E387" s="11824"/>
      <c r="F387" s="11822"/>
      <c r="G387" s="11822">
        <v>8605</v>
      </c>
      <c r="H387" s="11911" t="s">
        <v>20905</v>
      </c>
      <c r="I387" s="3919"/>
      <c r="J387" s="11923" t="s">
        <v>20906</v>
      </c>
      <c r="K387" s="11909" t="s">
        <v>20908</v>
      </c>
      <c r="L387" s="4015" t="s">
        <v>9167</v>
      </c>
      <c r="M387" s="9231" t="s">
        <v>20910</v>
      </c>
      <c r="N387" s="4015" t="s">
        <v>3955</v>
      </c>
      <c r="O387" s="3962">
        <v>1</v>
      </c>
      <c r="P387" s="3962">
        <v>1</v>
      </c>
      <c r="Q387" s="11822" t="s">
        <v>20907</v>
      </c>
      <c r="R387" s="3919"/>
      <c r="S387" s="3912"/>
      <c r="T387" s="3912"/>
      <c r="U387" s="3912"/>
      <c r="V387" s="11816" t="s">
        <v>2073</v>
      </c>
      <c r="W387" s="3912"/>
      <c r="X387" s="11816" t="s">
        <v>37</v>
      </c>
      <c r="Y387" s="3912"/>
      <c r="Z387" s="3912"/>
      <c r="AA387" s="9694" t="s">
        <v>20909</v>
      </c>
      <c r="AB387" s="3912"/>
      <c r="AC387" s="11494">
        <v>46982</v>
      </c>
      <c r="AD387" s="4898">
        <v>65894.399999999994</v>
      </c>
      <c r="AE387" s="11494">
        <f>SUM(AD387*P387+AC387+AD388)</f>
        <v>128476.4</v>
      </c>
      <c r="AF387" s="11805" t="s">
        <v>19700</v>
      </c>
      <c r="AG387" s="3912"/>
    </row>
    <row r="388" spans="1:33" s="3915" customFormat="1" ht="30" customHeight="1">
      <c r="A388" s="4417" t="s">
        <v>20640</v>
      </c>
      <c r="B388" s="11821"/>
      <c r="C388" s="11825"/>
      <c r="D388" s="11825"/>
      <c r="E388" s="11825"/>
      <c r="F388" s="11823"/>
      <c r="G388" s="11823"/>
      <c r="H388" s="11912"/>
      <c r="I388" s="3919"/>
      <c r="J388" s="11910"/>
      <c r="K388" s="11910"/>
      <c r="L388" s="4015" t="s">
        <v>8688</v>
      </c>
      <c r="M388" s="9280"/>
      <c r="N388" s="4015" t="s">
        <v>3951</v>
      </c>
      <c r="O388" s="3962">
        <v>1</v>
      </c>
      <c r="P388" s="3962">
        <v>1</v>
      </c>
      <c r="Q388" s="11823"/>
      <c r="R388" s="3919"/>
      <c r="S388" s="3912"/>
      <c r="T388" s="3912"/>
      <c r="U388" s="3912"/>
      <c r="V388" s="11815"/>
      <c r="W388" s="3912"/>
      <c r="X388" s="11815"/>
      <c r="Y388" s="3912"/>
      <c r="Z388" s="3912"/>
      <c r="AA388" s="11491"/>
      <c r="AB388" s="3912"/>
      <c r="AC388" s="11495"/>
      <c r="AD388" s="4898">
        <v>15600</v>
      </c>
      <c r="AE388" s="11495"/>
      <c r="AF388" s="11806"/>
      <c r="AG388" s="3912"/>
    </row>
    <row r="389" spans="1:33" s="3915" customFormat="1" ht="30" customHeight="1">
      <c r="A389" s="8352" t="s">
        <v>20911</v>
      </c>
      <c r="B389" s="11802" t="s">
        <v>20943</v>
      </c>
      <c r="C389" s="11824">
        <v>45812</v>
      </c>
      <c r="D389" s="11824">
        <v>45835</v>
      </c>
      <c r="E389" s="11824"/>
      <c r="F389" s="11822"/>
      <c r="G389" s="11822">
        <v>8638</v>
      </c>
      <c r="H389" s="11911" t="s">
        <v>20912</v>
      </c>
      <c r="I389" s="3919"/>
      <c r="J389" s="11802" t="s">
        <v>20913</v>
      </c>
      <c r="K389" s="11909" t="s">
        <v>20914</v>
      </c>
      <c r="L389" s="5719" t="s">
        <v>19000</v>
      </c>
      <c r="M389" s="9231" t="s">
        <v>20916</v>
      </c>
      <c r="N389" s="4015" t="s">
        <v>9575</v>
      </c>
      <c r="O389" s="3962">
        <v>1</v>
      </c>
      <c r="P389" s="3962">
        <v>1</v>
      </c>
      <c r="Q389" s="11909" t="s">
        <v>20915</v>
      </c>
      <c r="R389" s="3919"/>
      <c r="S389" s="3912"/>
      <c r="T389" s="3912"/>
      <c r="U389" s="3912"/>
      <c r="V389" s="11816" t="s">
        <v>2073</v>
      </c>
      <c r="W389" s="3912"/>
      <c r="X389" s="11816" t="s">
        <v>37</v>
      </c>
      <c r="Y389" s="3912"/>
      <c r="Z389" s="3912"/>
      <c r="AA389" s="11490">
        <v>12806555</v>
      </c>
      <c r="AB389" s="3912"/>
      <c r="AC389" s="11494">
        <v>49500</v>
      </c>
      <c r="AD389" s="4898">
        <v>41164.199999999997</v>
      </c>
      <c r="AE389" s="11494">
        <f>SUM(AD389*P389+AC389+AD390)</f>
        <v>116651.7</v>
      </c>
      <c r="AF389" s="11805" t="s">
        <v>19700</v>
      </c>
      <c r="AG389" s="3912"/>
    </row>
    <row r="390" spans="1:33" s="3915" customFormat="1" ht="30" customHeight="1">
      <c r="A390" s="4640" t="s">
        <v>20911</v>
      </c>
      <c r="B390" s="11823"/>
      <c r="C390" s="11825"/>
      <c r="D390" s="11825"/>
      <c r="E390" s="11825"/>
      <c r="F390" s="11823"/>
      <c r="G390" s="11823"/>
      <c r="H390" s="11912"/>
      <c r="I390" s="3919"/>
      <c r="J390" s="11823"/>
      <c r="K390" s="11910"/>
      <c r="L390" s="4004" t="s">
        <v>8688</v>
      </c>
      <c r="M390" s="9280"/>
      <c r="N390" s="4015" t="s">
        <v>3951</v>
      </c>
      <c r="O390" s="3962">
        <v>1</v>
      </c>
      <c r="P390" s="3962">
        <v>1</v>
      </c>
      <c r="Q390" s="11823"/>
      <c r="R390" s="3919"/>
      <c r="S390" s="3912"/>
      <c r="T390" s="3912"/>
      <c r="U390" s="3912"/>
      <c r="V390" s="11815"/>
      <c r="W390" s="3912"/>
      <c r="X390" s="11815"/>
      <c r="Y390" s="3912"/>
      <c r="Z390" s="3912"/>
      <c r="AA390" s="11491"/>
      <c r="AB390" s="3912"/>
      <c r="AC390" s="11495"/>
      <c r="AD390" s="4898">
        <v>25987.5</v>
      </c>
      <c r="AE390" s="11495"/>
      <c r="AF390" s="11806"/>
      <c r="AG390" s="3912"/>
    </row>
    <row r="391" spans="1:33" s="3915" customFormat="1" ht="30" customHeight="1">
      <c r="A391" s="4127" t="s">
        <v>19351</v>
      </c>
      <c r="B391" s="4220" t="s">
        <v>20917</v>
      </c>
      <c r="C391" s="3960">
        <v>45812</v>
      </c>
      <c r="D391" s="3960">
        <v>45848</v>
      </c>
      <c r="E391" s="3960"/>
      <c r="F391" s="6543"/>
      <c r="G391" s="3919">
        <v>8646</v>
      </c>
      <c r="H391" s="4014" t="s">
        <v>602</v>
      </c>
      <c r="I391" s="3919"/>
      <c r="J391" s="4127" t="s">
        <v>13889</v>
      </c>
      <c r="K391" s="4015" t="s">
        <v>20918</v>
      </c>
      <c r="L391" s="4015" t="s">
        <v>67</v>
      </c>
      <c r="M391" s="3919" t="s">
        <v>20919</v>
      </c>
      <c r="N391" s="3919"/>
      <c r="O391" s="3962">
        <v>7</v>
      </c>
      <c r="P391" s="3962">
        <v>7</v>
      </c>
      <c r="Q391" s="4015" t="s">
        <v>20874</v>
      </c>
      <c r="R391" s="3919"/>
      <c r="S391" s="3912"/>
      <c r="T391" s="3912"/>
      <c r="U391" s="3912"/>
      <c r="V391" s="4011" t="s">
        <v>2073</v>
      </c>
      <c r="W391" s="3912"/>
      <c r="X391" s="4011" t="s">
        <v>37</v>
      </c>
      <c r="Y391" s="3912"/>
      <c r="Z391" s="3912"/>
      <c r="AA391" s="6564">
        <v>12805927</v>
      </c>
      <c r="AB391" s="3912"/>
      <c r="AC391" s="4898">
        <v>55800</v>
      </c>
      <c r="AD391" s="4898">
        <v>12375</v>
      </c>
      <c r="AE391" s="4905">
        <f t="shared" si="28"/>
        <v>142425</v>
      </c>
      <c r="AF391" s="3987" t="s">
        <v>19700</v>
      </c>
      <c r="AG391" s="3912"/>
    </row>
    <row r="392" spans="1:33" s="3915" customFormat="1" ht="30" customHeight="1">
      <c r="A392" s="6407" t="s">
        <v>18626</v>
      </c>
      <c r="B392" s="6413" t="s">
        <v>20920</v>
      </c>
      <c r="C392" s="3960">
        <v>45812</v>
      </c>
      <c r="D392" s="3960">
        <v>45848</v>
      </c>
      <c r="E392" s="3960"/>
      <c r="F392" s="6566"/>
      <c r="G392" s="3919">
        <v>9013</v>
      </c>
      <c r="H392" s="4014" t="s">
        <v>17530</v>
      </c>
      <c r="I392" s="3919"/>
      <c r="J392" s="4015" t="s">
        <v>20921</v>
      </c>
      <c r="K392" s="4015" t="s">
        <v>20922</v>
      </c>
      <c r="L392" s="4015" t="s">
        <v>76</v>
      </c>
      <c r="M392" s="3919" t="s">
        <v>20924</v>
      </c>
      <c r="N392" s="3919"/>
      <c r="O392" s="3962">
        <v>4</v>
      </c>
      <c r="P392" s="3962">
        <v>4</v>
      </c>
      <c r="Q392" s="4004" t="s">
        <v>20923</v>
      </c>
      <c r="R392" s="3919"/>
      <c r="S392" s="3912"/>
      <c r="T392" s="3912"/>
      <c r="U392" s="3912"/>
      <c r="V392" s="4011" t="s">
        <v>2073</v>
      </c>
      <c r="W392" s="3912"/>
      <c r="X392" s="4011" t="s">
        <v>37</v>
      </c>
      <c r="Y392" s="3912"/>
      <c r="Z392" s="3912"/>
      <c r="AA392" s="6564">
        <v>12806320</v>
      </c>
      <c r="AB392" s="3912"/>
      <c r="AC392" s="4898">
        <v>10200</v>
      </c>
      <c r="AD392" s="4898">
        <v>6798.83</v>
      </c>
      <c r="AE392" s="4905">
        <f t="shared" si="28"/>
        <v>37395.32</v>
      </c>
      <c r="AF392" s="3987" t="s">
        <v>19700</v>
      </c>
      <c r="AG392" s="3912"/>
    </row>
    <row r="393" spans="1:33" s="3915" customFormat="1" ht="30" customHeight="1">
      <c r="A393" s="4334" t="s">
        <v>20017</v>
      </c>
      <c r="B393" s="4683" t="s">
        <v>20926</v>
      </c>
      <c r="C393" s="3960">
        <v>45812</v>
      </c>
      <c r="D393" s="3960">
        <v>45838</v>
      </c>
      <c r="E393" s="3960"/>
      <c r="F393" s="6543"/>
      <c r="G393" s="3919">
        <v>8369</v>
      </c>
      <c r="H393" s="3961"/>
      <c r="I393" s="4004" t="s">
        <v>20808</v>
      </c>
      <c r="J393" s="4334" t="s">
        <v>20927</v>
      </c>
      <c r="K393" s="4004" t="s">
        <v>20928</v>
      </c>
      <c r="L393" s="4004" t="s">
        <v>28</v>
      </c>
      <c r="M393" s="582" t="s">
        <v>20930</v>
      </c>
      <c r="N393" s="3919"/>
      <c r="O393" s="3962">
        <v>2</v>
      </c>
      <c r="P393" s="3962">
        <v>2</v>
      </c>
      <c r="Q393" s="4004" t="s">
        <v>20929</v>
      </c>
      <c r="R393" s="3919"/>
      <c r="S393" s="3912"/>
      <c r="T393" s="3912"/>
      <c r="U393" s="3912"/>
      <c r="V393" s="4165" t="s">
        <v>2073</v>
      </c>
      <c r="W393" s="3912"/>
      <c r="X393" s="4165" t="s">
        <v>37</v>
      </c>
      <c r="Y393" s="3912"/>
      <c r="Z393" s="3912"/>
      <c r="AA393" s="6564">
        <v>12809489</v>
      </c>
      <c r="AB393" s="3912"/>
      <c r="AC393" s="4898">
        <v>0</v>
      </c>
      <c r="AD393" s="4898">
        <v>15000</v>
      </c>
      <c r="AE393" s="4905">
        <f t="shared" si="28"/>
        <v>30000</v>
      </c>
      <c r="AF393" s="3987" t="s">
        <v>19700</v>
      </c>
      <c r="AG393" s="3912"/>
    </row>
    <row r="394" spans="1:33" s="3915" customFormat="1" ht="30" customHeight="1">
      <c r="A394" s="4943" t="s">
        <v>20502</v>
      </c>
      <c r="B394" s="4968" t="s">
        <v>20931</v>
      </c>
      <c r="C394" s="3960">
        <v>45813</v>
      </c>
      <c r="D394" s="3960">
        <v>45944</v>
      </c>
      <c r="E394" s="3960"/>
      <c r="F394" s="6543"/>
      <c r="G394" s="3919">
        <v>8637</v>
      </c>
      <c r="H394" s="4121" t="s">
        <v>5896</v>
      </c>
      <c r="I394" s="3919"/>
      <c r="J394" s="4943" t="s">
        <v>20932</v>
      </c>
      <c r="K394" s="4004" t="s">
        <v>20933</v>
      </c>
      <c r="L394" s="4004" t="s">
        <v>173</v>
      </c>
      <c r="M394" s="3919" t="s">
        <v>20935</v>
      </c>
      <c r="N394" s="3919"/>
      <c r="O394" s="3962">
        <v>1</v>
      </c>
      <c r="P394" s="3962">
        <v>1</v>
      </c>
      <c r="Q394" s="4004" t="s">
        <v>20934</v>
      </c>
      <c r="R394" s="3919"/>
      <c r="S394" s="3912"/>
      <c r="T394" s="3912"/>
      <c r="U394" s="3912"/>
      <c r="V394" s="4165" t="s">
        <v>2073</v>
      </c>
      <c r="W394" s="3912"/>
      <c r="X394" s="4165" t="s">
        <v>37</v>
      </c>
      <c r="Y394" s="3912"/>
      <c r="Z394" s="3912"/>
      <c r="AA394" s="6564">
        <v>12809420</v>
      </c>
      <c r="AB394" s="3912"/>
      <c r="AC394" s="4898">
        <v>178000</v>
      </c>
      <c r="AD394" s="4898">
        <v>15000</v>
      </c>
      <c r="AE394" s="4905">
        <f t="shared" si="28"/>
        <v>193000</v>
      </c>
      <c r="AF394" s="3987" t="s">
        <v>19700</v>
      </c>
      <c r="AG394" s="3912"/>
    </row>
    <row r="395" spans="1:33" s="3915" customFormat="1" ht="30" customHeight="1">
      <c r="A395" s="8429" t="s">
        <v>20936</v>
      </c>
      <c r="B395" s="4682" t="s">
        <v>20937</v>
      </c>
      <c r="C395" s="3960">
        <v>45812</v>
      </c>
      <c r="D395" s="3960">
        <v>45849</v>
      </c>
      <c r="E395" s="3960"/>
      <c r="F395" s="6543"/>
      <c r="G395" s="3919">
        <v>8596</v>
      </c>
      <c r="H395" s="4121" t="s">
        <v>20938</v>
      </c>
      <c r="I395" s="4004" t="s">
        <v>25</v>
      </c>
      <c r="J395" s="4337" t="s">
        <v>20939</v>
      </c>
      <c r="K395" s="4004" t="s">
        <v>20940</v>
      </c>
      <c r="L395" s="4004" t="s">
        <v>193</v>
      </c>
      <c r="M395" s="3919" t="s">
        <v>20942</v>
      </c>
      <c r="N395" s="3919"/>
      <c r="O395" s="3962">
        <v>6</v>
      </c>
      <c r="P395" s="3962">
        <v>6</v>
      </c>
      <c r="Q395" s="4004" t="s">
        <v>19709</v>
      </c>
      <c r="R395" s="3919"/>
      <c r="S395" s="3919"/>
      <c r="T395" s="3912"/>
      <c r="U395" s="3912"/>
      <c r="V395" s="4250" t="s">
        <v>2073</v>
      </c>
      <c r="W395" s="3912"/>
      <c r="X395" s="4250" t="s">
        <v>7042</v>
      </c>
      <c r="Y395" s="3912"/>
      <c r="Z395" s="3912"/>
      <c r="AA395" s="4877" t="s">
        <v>20941</v>
      </c>
      <c r="AB395" s="3912"/>
      <c r="AC395" s="4898">
        <v>40350</v>
      </c>
      <c r="AD395" s="4898">
        <v>9600</v>
      </c>
      <c r="AE395" s="4905">
        <f t="shared" si="28"/>
        <v>97950</v>
      </c>
      <c r="AF395" s="3987" t="s">
        <v>19700</v>
      </c>
      <c r="AG395" s="3912"/>
    </row>
    <row r="396" spans="1:33" s="3915" customFormat="1" ht="30" customHeight="1">
      <c r="A396" s="8079" t="s">
        <v>20911</v>
      </c>
      <c r="B396" s="11907" t="s">
        <v>20944</v>
      </c>
      <c r="C396" s="11824">
        <v>45813</v>
      </c>
      <c r="D396" s="11824">
        <v>45849</v>
      </c>
      <c r="E396" s="11824"/>
      <c r="F396" s="11822"/>
      <c r="G396" s="11822">
        <v>8638</v>
      </c>
      <c r="H396" s="11914" t="s">
        <v>20946</v>
      </c>
      <c r="I396" s="3919"/>
      <c r="J396" s="11907" t="s">
        <v>20947</v>
      </c>
      <c r="K396" s="11907" t="s">
        <v>20948</v>
      </c>
      <c r="L396" s="4004" t="s">
        <v>19000</v>
      </c>
      <c r="M396" s="9231" t="s">
        <v>20950</v>
      </c>
      <c r="N396" s="3919"/>
      <c r="O396" s="3962">
        <v>1</v>
      </c>
      <c r="P396" s="3962">
        <v>1</v>
      </c>
      <c r="Q396" s="11907" t="s">
        <v>20949</v>
      </c>
      <c r="R396" s="3919"/>
      <c r="S396" s="3912"/>
      <c r="T396" s="3912"/>
      <c r="U396" s="3912"/>
      <c r="V396" s="11920" t="s">
        <v>2073</v>
      </c>
      <c r="W396" s="3912"/>
      <c r="X396" s="11920" t="s">
        <v>7042</v>
      </c>
      <c r="Y396" s="3912"/>
      <c r="Z396" s="3912"/>
      <c r="AA396" s="11490">
        <v>12809386</v>
      </c>
      <c r="AB396" s="3912"/>
      <c r="AC396" s="11652">
        <v>5717.25</v>
      </c>
      <c r="AD396" s="4898">
        <v>41164.199999999997</v>
      </c>
      <c r="AE396" s="11494">
        <f>SUM(AD396*P396+AC396+AD397)</f>
        <v>72868.95</v>
      </c>
      <c r="AF396" s="11807" t="s">
        <v>19700</v>
      </c>
      <c r="AG396" s="3912"/>
    </row>
    <row r="397" spans="1:33" s="3915" customFormat="1" ht="30" customHeight="1">
      <c r="A397" s="4004" t="s">
        <v>20911</v>
      </c>
      <c r="B397" s="11908"/>
      <c r="C397" s="11825"/>
      <c r="D397" s="11825"/>
      <c r="E397" s="11825"/>
      <c r="F397" s="11823"/>
      <c r="G397" s="11823"/>
      <c r="H397" s="11915"/>
      <c r="I397" s="3919"/>
      <c r="J397" s="11908"/>
      <c r="K397" s="11908"/>
      <c r="L397" s="4004" t="s">
        <v>8688</v>
      </c>
      <c r="M397" s="9280"/>
      <c r="N397" s="3919"/>
      <c r="O397" s="3962">
        <v>1</v>
      </c>
      <c r="P397" s="3962">
        <v>1</v>
      </c>
      <c r="Q397" s="11823"/>
      <c r="R397" s="3919"/>
      <c r="S397" s="3912"/>
      <c r="T397" s="3912"/>
      <c r="U397" s="3912"/>
      <c r="V397" s="11815"/>
      <c r="W397" s="3912"/>
      <c r="X397" s="11815"/>
      <c r="Y397" s="3912"/>
      <c r="Z397" s="3912"/>
      <c r="AA397" s="11491"/>
      <c r="AB397" s="3912"/>
      <c r="AC397" s="11654"/>
      <c r="AD397" s="4898">
        <v>25987.5</v>
      </c>
      <c r="AE397" s="11495"/>
      <c r="AF397" s="11808"/>
      <c r="AG397" s="3912"/>
    </row>
    <row r="398" spans="1:33" s="3915" customFormat="1" ht="30" customHeight="1">
      <c r="A398" s="4334" t="s">
        <v>20488</v>
      </c>
      <c r="B398" s="4683" t="s">
        <v>20951</v>
      </c>
      <c r="C398" s="3960">
        <v>45812</v>
      </c>
      <c r="D398" s="3960">
        <v>45849</v>
      </c>
      <c r="E398" s="3960"/>
      <c r="F398" s="6543"/>
      <c r="G398" s="3919">
        <v>8630</v>
      </c>
      <c r="H398" s="4121" t="s">
        <v>20952</v>
      </c>
      <c r="I398" s="3919"/>
      <c r="J398" s="4334" t="s">
        <v>20953</v>
      </c>
      <c r="K398" s="4004" t="s">
        <v>20954</v>
      </c>
      <c r="L398" s="4004" t="s">
        <v>406</v>
      </c>
      <c r="M398" s="3919" t="s">
        <v>20957</v>
      </c>
      <c r="N398" s="3919"/>
      <c r="O398" s="3962">
        <v>9</v>
      </c>
      <c r="P398" s="3962">
        <v>9</v>
      </c>
      <c r="Q398" s="4004" t="s">
        <v>20955</v>
      </c>
      <c r="R398" s="3919"/>
      <c r="S398" s="3912"/>
      <c r="T398" s="3912"/>
      <c r="U398" s="3912"/>
      <c r="V398" s="4245" t="s">
        <v>2073</v>
      </c>
      <c r="W398" s="3912"/>
      <c r="X398" s="4245" t="s">
        <v>37</v>
      </c>
      <c r="Y398" s="3912"/>
      <c r="Z398" s="3912"/>
      <c r="AA398" s="4877" t="s">
        <v>20956</v>
      </c>
      <c r="AB398" s="3912"/>
      <c r="AC398" s="4898">
        <v>17671.5</v>
      </c>
      <c r="AD398" s="4898">
        <v>8316</v>
      </c>
      <c r="AE398" s="4905">
        <f t="shared" si="28"/>
        <v>92515.5</v>
      </c>
      <c r="AF398" s="3987" t="s">
        <v>19700</v>
      </c>
      <c r="AG398" s="3912"/>
    </row>
    <row r="399" spans="1:33" s="3915" customFormat="1" ht="30" customHeight="1">
      <c r="A399" s="4004" t="s">
        <v>18977</v>
      </c>
      <c r="B399" s="4680" t="s">
        <v>20958</v>
      </c>
      <c r="C399" s="3960">
        <v>45813</v>
      </c>
      <c r="D399" s="3960">
        <v>45838</v>
      </c>
      <c r="E399" s="3960"/>
      <c r="F399" s="6543"/>
      <c r="G399" s="3919">
        <v>8644</v>
      </c>
      <c r="H399" s="4121" t="s">
        <v>8768</v>
      </c>
      <c r="I399" s="3919"/>
      <c r="J399" s="4959" t="s">
        <v>20959</v>
      </c>
      <c r="K399" s="4004" t="s">
        <v>20960</v>
      </c>
      <c r="L399" s="4004" t="s">
        <v>173</v>
      </c>
      <c r="M399" s="3919" t="s">
        <v>20962</v>
      </c>
      <c r="N399" s="3919"/>
      <c r="O399" s="3962">
        <v>1</v>
      </c>
      <c r="P399" s="3962">
        <v>1</v>
      </c>
      <c r="Q399" s="4004" t="s">
        <v>19860</v>
      </c>
      <c r="R399" s="3919"/>
      <c r="S399" s="3912"/>
      <c r="T399" s="3912"/>
      <c r="U399" s="3912"/>
      <c r="V399" s="4245" t="s">
        <v>2073</v>
      </c>
      <c r="W399" s="3912"/>
      <c r="X399" s="4245" t="s">
        <v>37</v>
      </c>
      <c r="Y399" s="3912"/>
      <c r="Z399" s="3912"/>
      <c r="AA399" s="6525" t="s">
        <v>20961</v>
      </c>
      <c r="AB399" s="3912"/>
      <c r="AC399" s="4898">
        <v>0</v>
      </c>
      <c r="AD399" s="4898">
        <v>7920</v>
      </c>
      <c r="AE399" s="4905">
        <f t="shared" si="28"/>
        <v>7920</v>
      </c>
      <c r="AF399" s="3987" t="s">
        <v>19700</v>
      </c>
      <c r="AG399" s="3912"/>
    </row>
    <row r="400" spans="1:33" s="3915" customFormat="1" ht="30" customHeight="1">
      <c r="A400" s="4205" t="s">
        <v>18703</v>
      </c>
      <c r="B400" s="4694" t="s">
        <v>20963</v>
      </c>
      <c r="C400" s="3960">
        <v>45813</v>
      </c>
      <c r="D400" s="3960">
        <v>45838</v>
      </c>
      <c r="E400" s="3960"/>
      <c r="F400" s="6543"/>
      <c r="G400" s="3919">
        <v>8615</v>
      </c>
      <c r="H400" s="3961"/>
      <c r="I400" s="4004" t="s">
        <v>20808</v>
      </c>
      <c r="J400" s="4205" t="s">
        <v>9527</v>
      </c>
      <c r="K400" s="4004" t="s">
        <v>20964</v>
      </c>
      <c r="L400" s="4004" t="s">
        <v>179</v>
      </c>
      <c r="M400" s="3919" t="s">
        <v>20966</v>
      </c>
      <c r="N400" s="3919"/>
      <c r="O400" s="3962">
        <v>8</v>
      </c>
      <c r="P400" s="3962">
        <v>8</v>
      </c>
      <c r="Q400" s="4004" t="s">
        <v>20965</v>
      </c>
      <c r="R400" s="3919"/>
      <c r="S400" s="3912"/>
      <c r="T400" s="3912"/>
      <c r="U400" s="3912"/>
      <c r="V400" s="4030" t="s">
        <v>2073</v>
      </c>
      <c r="W400" s="3912"/>
      <c r="X400" s="4030" t="s">
        <v>37</v>
      </c>
      <c r="Y400" s="3912"/>
      <c r="Z400" s="3912"/>
      <c r="AA400" s="4877">
        <v>12809772</v>
      </c>
      <c r="AB400" s="3912"/>
      <c r="AC400" s="4898">
        <v>0</v>
      </c>
      <c r="AD400" s="4898">
        <v>7920</v>
      </c>
      <c r="AE400" s="4905">
        <f t="shared" si="28"/>
        <v>63360</v>
      </c>
      <c r="AF400" s="3987" t="s">
        <v>19700</v>
      </c>
      <c r="AG400" s="3912"/>
    </row>
    <row r="401" spans="1:33" s="3915" customFormat="1" ht="30" customHeight="1">
      <c r="A401" s="3919" t="s">
        <v>18779</v>
      </c>
      <c r="B401" s="4680" t="s">
        <v>20967</v>
      </c>
      <c r="C401" s="3960">
        <v>45812</v>
      </c>
      <c r="D401" s="3960">
        <v>45838</v>
      </c>
      <c r="E401" s="3960"/>
      <c r="F401" s="6566"/>
      <c r="G401" s="3919">
        <v>8593</v>
      </c>
      <c r="H401" s="4121" t="s">
        <v>2134</v>
      </c>
      <c r="I401" s="3919"/>
      <c r="J401" s="4004" t="s">
        <v>20968</v>
      </c>
      <c r="K401" s="6231" t="s">
        <v>27688</v>
      </c>
      <c r="L401" s="4004" t="s">
        <v>3368</v>
      </c>
      <c r="M401" s="3919" t="s">
        <v>27687</v>
      </c>
      <c r="N401" s="3919"/>
      <c r="O401" s="3962">
        <v>3</v>
      </c>
      <c r="P401" s="3962">
        <v>3</v>
      </c>
      <c r="Q401" s="4004" t="s">
        <v>20242</v>
      </c>
      <c r="R401" s="3919"/>
      <c r="S401" s="3912"/>
      <c r="T401" s="3912"/>
      <c r="U401" s="3912"/>
      <c r="V401" s="4030" t="s">
        <v>2073</v>
      </c>
      <c r="W401" s="3912"/>
      <c r="X401" s="4030" t="s">
        <v>37</v>
      </c>
      <c r="Y401" s="3912"/>
      <c r="Z401" s="3912"/>
      <c r="AA401" s="6564">
        <v>12809667</v>
      </c>
      <c r="AB401" s="3912"/>
      <c r="AC401" s="4898">
        <v>0</v>
      </c>
      <c r="AD401" s="4898">
        <v>7920</v>
      </c>
      <c r="AE401" s="4905">
        <f t="shared" si="28"/>
        <v>23760</v>
      </c>
      <c r="AF401" s="3987" t="s">
        <v>19700</v>
      </c>
      <c r="AG401" s="3912"/>
    </row>
    <row r="402" spans="1:33" s="3915" customFormat="1" ht="30" customHeight="1">
      <c r="A402" s="4309" t="s">
        <v>20507</v>
      </c>
      <c r="B402" s="4686" t="s">
        <v>20969</v>
      </c>
      <c r="C402" s="3960">
        <v>45813</v>
      </c>
      <c r="D402" s="3960">
        <v>45838</v>
      </c>
      <c r="E402" s="3960"/>
      <c r="F402" s="6543"/>
      <c r="G402" s="3919">
        <v>8627</v>
      </c>
      <c r="H402" s="4121" t="s">
        <v>13002</v>
      </c>
      <c r="I402" s="3919"/>
      <c r="J402" s="4309" t="s">
        <v>20970</v>
      </c>
      <c r="K402" s="4004" t="s">
        <v>20971</v>
      </c>
      <c r="L402" s="4004" t="s">
        <v>173</v>
      </c>
      <c r="M402" s="3919" t="s">
        <v>20973</v>
      </c>
      <c r="N402" s="3919"/>
      <c r="O402" s="3962">
        <v>1</v>
      </c>
      <c r="P402" s="3962">
        <v>1</v>
      </c>
      <c r="Q402" s="4076" t="s">
        <v>20972</v>
      </c>
      <c r="R402" s="3919"/>
      <c r="S402" s="3912"/>
      <c r="T402" s="3912"/>
      <c r="U402" s="3912"/>
      <c r="V402" s="4122" t="s">
        <v>2073</v>
      </c>
      <c r="W402" s="3912"/>
      <c r="X402" s="4122" t="s">
        <v>37</v>
      </c>
      <c r="Y402" s="3912"/>
      <c r="Z402" s="3912"/>
      <c r="AA402" s="4877">
        <v>12810357</v>
      </c>
      <c r="AB402" s="3912"/>
      <c r="AC402" s="4898">
        <v>0</v>
      </c>
      <c r="AD402" s="4898">
        <v>14850</v>
      </c>
      <c r="AE402" s="4905">
        <f t="shared" si="28"/>
        <v>14850</v>
      </c>
      <c r="AF402" s="3987" t="s">
        <v>19700</v>
      </c>
      <c r="AG402" s="3912"/>
    </row>
    <row r="403" spans="1:33" s="3915" customFormat="1" ht="30" customHeight="1">
      <c r="A403" s="8641" t="s">
        <v>20974</v>
      </c>
      <c r="B403" s="5015" t="s">
        <v>20975</v>
      </c>
      <c r="C403" s="3960">
        <v>45813</v>
      </c>
      <c r="D403" s="3960">
        <v>45849</v>
      </c>
      <c r="E403" s="3960"/>
      <c r="F403" s="6543"/>
      <c r="G403" s="3919">
        <v>8595</v>
      </c>
      <c r="H403" s="4121" t="s">
        <v>3494</v>
      </c>
      <c r="I403" s="3919"/>
      <c r="J403" s="4964" t="s">
        <v>20976</v>
      </c>
      <c r="K403" s="4004" t="s">
        <v>20977</v>
      </c>
      <c r="L403" s="4004" t="s">
        <v>18596</v>
      </c>
      <c r="M403" s="3919" t="s">
        <v>20980</v>
      </c>
      <c r="N403" s="3919"/>
      <c r="O403" s="3962">
        <v>44</v>
      </c>
      <c r="P403" s="3962">
        <v>44</v>
      </c>
      <c r="Q403" s="4004" t="s">
        <v>20978</v>
      </c>
      <c r="R403" s="3919"/>
      <c r="S403" s="3912"/>
      <c r="T403" s="3912"/>
      <c r="U403" s="3912"/>
      <c r="V403" s="4122" t="s">
        <v>2073</v>
      </c>
      <c r="W403" s="3912"/>
      <c r="X403" s="4122" t="s">
        <v>37</v>
      </c>
      <c r="Y403" s="3912"/>
      <c r="Z403" s="3912"/>
      <c r="AA403" s="6525" t="s">
        <v>20979</v>
      </c>
      <c r="AB403" s="3912"/>
      <c r="AC403" s="4898">
        <v>4950</v>
      </c>
      <c r="AD403" s="4898">
        <v>8400</v>
      </c>
      <c r="AE403" s="4905">
        <f t="shared" si="28"/>
        <v>374550</v>
      </c>
      <c r="AF403" s="3987" t="s">
        <v>19700</v>
      </c>
      <c r="AG403" s="3912"/>
    </row>
    <row r="404" spans="1:33" s="3915" customFormat="1" ht="30" customHeight="1">
      <c r="A404" s="5468" t="s">
        <v>19480</v>
      </c>
      <c r="B404" s="5562" t="s">
        <v>20981</v>
      </c>
      <c r="C404" s="3960">
        <v>45813</v>
      </c>
      <c r="D404" s="3960">
        <v>45849</v>
      </c>
      <c r="E404" s="3960"/>
      <c r="F404" s="6543"/>
      <c r="G404" s="3919">
        <v>8618</v>
      </c>
      <c r="H404" s="4121" t="s">
        <v>622</v>
      </c>
      <c r="I404" s="3919"/>
      <c r="J404" s="5468" t="s">
        <v>20982</v>
      </c>
      <c r="K404" s="4004" t="s">
        <v>20983</v>
      </c>
      <c r="L404" s="4004" t="s">
        <v>1928</v>
      </c>
      <c r="M404" s="3919" t="s">
        <v>20986</v>
      </c>
      <c r="N404" s="3919"/>
      <c r="O404" s="3962">
        <v>18</v>
      </c>
      <c r="P404" s="3962">
        <v>18</v>
      </c>
      <c r="Q404" s="4004" t="s">
        <v>20984</v>
      </c>
      <c r="R404" s="3919"/>
      <c r="S404" s="3912"/>
      <c r="T404" s="3912"/>
      <c r="U404" s="3912"/>
      <c r="V404" s="4608" t="s">
        <v>2073</v>
      </c>
      <c r="W404" s="3912"/>
      <c r="X404" s="4608" t="s">
        <v>7042</v>
      </c>
      <c r="Y404" s="3912"/>
      <c r="Z404" s="3912"/>
      <c r="AA404" s="5317" t="s">
        <v>20985</v>
      </c>
      <c r="AB404" s="3912"/>
      <c r="AC404" s="4898">
        <v>3300</v>
      </c>
      <c r="AD404" s="4898">
        <v>7918.05</v>
      </c>
      <c r="AE404" s="4905">
        <f t="shared" si="28"/>
        <v>145824.9</v>
      </c>
      <c r="AF404" s="3987" t="s">
        <v>19700</v>
      </c>
      <c r="AG404" s="3912"/>
    </row>
    <row r="405" spans="1:33" s="3915" customFormat="1" ht="30" customHeight="1">
      <c r="A405" s="4574" t="s">
        <v>19214</v>
      </c>
      <c r="B405" s="6813" t="s">
        <v>20987</v>
      </c>
      <c r="C405" s="3960">
        <v>45813</v>
      </c>
      <c r="D405" s="3960">
        <v>45849</v>
      </c>
      <c r="E405" s="3960"/>
      <c r="F405" s="6543"/>
      <c r="G405" s="3919">
        <v>8616</v>
      </c>
      <c r="H405" s="4121" t="s">
        <v>1771</v>
      </c>
      <c r="I405" s="3919"/>
      <c r="J405" s="4574" t="s">
        <v>20988</v>
      </c>
      <c r="K405" s="4004" t="s">
        <v>20989</v>
      </c>
      <c r="L405" s="4004" t="s">
        <v>128</v>
      </c>
      <c r="M405" s="3919" t="s">
        <v>20992</v>
      </c>
      <c r="N405" s="3919"/>
      <c r="O405" s="3962">
        <v>3</v>
      </c>
      <c r="P405" s="3962">
        <v>3</v>
      </c>
      <c r="Q405" s="3919" t="s">
        <v>20991</v>
      </c>
      <c r="R405" s="3919"/>
      <c r="S405" s="3912"/>
      <c r="T405" s="3912"/>
      <c r="U405" s="3912"/>
      <c r="V405" s="4575" t="s">
        <v>2073</v>
      </c>
      <c r="W405" s="3912"/>
      <c r="X405" s="4575" t="s">
        <v>7042</v>
      </c>
      <c r="Y405" s="3912"/>
      <c r="Z405" s="3912"/>
      <c r="AA405" s="31" t="s">
        <v>20990</v>
      </c>
      <c r="AB405" s="3912"/>
      <c r="AC405" s="4898">
        <v>1200</v>
      </c>
      <c r="AD405" s="4898">
        <v>7920</v>
      </c>
      <c r="AE405" s="4905">
        <f t="shared" si="28"/>
        <v>24960</v>
      </c>
      <c r="AF405" s="3987" t="s">
        <v>19700</v>
      </c>
      <c r="AG405" s="3912"/>
    </row>
    <row r="406" spans="1:33" s="3915" customFormat="1" ht="30" customHeight="1">
      <c r="A406" s="4309" t="s">
        <v>20543</v>
      </c>
      <c r="B406" s="4686" t="s">
        <v>20993</v>
      </c>
      <c r="C406" s="3960">
        <v>45813</v>
      </c>
      <c r="D406" s="3960">
        <v>45849</v>
      </c>
      <c r="E406" s="3960"/>
      <c r="F406" s="6543"/>
      <c r="G406" s="3919">
        <v>8628</v>
      </c>
      <c r="H406" s="4121" t="s">
        <v>20994</v>
      </c>
      <c r="I406" s="4004" t="s">
        <v>25</v>
      </c>
      <c r="J406" s="4309" t="s">
        <v>20995</v>
      </c>
      <c r="K406" s="4004" t="s">
        <v>20996</v>
      </c>
      <c r="L406" s="4004" t="s">
        <v>173</v>
      </c>
      <c r="M406" s="582" t="s">
        <v>20997</v>
      </c>
      <c r="N406" s="3919"/>
      <c r="O406" s="3962">
        <v>1</v>
      </c>
      <c r="P406" s="3962">
        <v>1</v>
      </c>
      <c r="Q406" s="4004" t="s">
        <v>20854</v>
      </c>
      <c r="R406" s="3919"/>
      <c r="S406" s="3912"/>
      <c r="T406" s="3912"/>
      <c r="U406" s="3912"/>
      <c r="V406" s="4165" t="s">
        <v>2073</v>
      </c>
      <c r="W406" s="3912"/>
      <c r="X406" s="4165" t="s">
        <v>37</v>
      </c>
      <c r="Y406" s="3912"/>
      <c r="Z406" s="3912"/>
      <c r="AA406" s="6564">
        <v>12811278</v>
      </c>
      <c r="AB406" s="3912"/>
      <c r="AC406" s="4898">
        <v>46035</v>
      </c>
      <c r="AD406" s="4898">
        <v>14850</v>
      </c>
      <c r="AE406" s="4905">
        <f t="shared" si="28"/>
        <v>60885</v>
      </c>
      <c r="AF406" s="3987" t="s">
        <v>19700</v>
      </c>
      <c r="AG406" s="3912"/>
    </row>
    <row r="407" spans="1:33" s="3915" customFormat="1" ht="30" customHeight="1">
      <c r="A407" s="3919" t="s">
        <v>18754</v>
      </c>
      <c r="B407" s="4743" t="s">
        <v>21007</v>
      </c>
      <c r="C407" s="4386">
        <v>45813</v>
      </c>
      <c r="D407" s="6545">
        <v>45838</v>
      </c>
      <c r="E407" s="3960"/>
      <c r="F407" s="6543"/>
      <c r="G407" s="6543">
        <v>8634</v>
      </c>
      <c r="H407" s="3961"/>
      <c r="I407" s="4274" t="s">
        <v>20808</v>
      </c>
      <c r="J407" s="4387" t="s">
        <v>21008</v>
      </c>
      <c r="K407" s="4274" t="s">
        <v>21009</v>
      </c>
      <c r="L407" s="4076" t="s">
        <v>341</v>
      </c>
      <c r="M407" s="9231" t="s">
        <v>21011</v>
      </c>
      <c r="N407" s="3919"/>
      <c r="O407" s="3962">
        <v>12</v>
      </c>
      <c r="P407" s="3962">
        <v>12</v>
      </c>
      <c r="Q407" s="4274" t="s">
        <v>13137</v>
      </c>
      <c r="R407" s="3919"/>
      <c r="S407" s="3912"/>
      <c r="T407" s="3912"/>
      <c r="U407" s="3912"/>
      <c r="V407" s="4388" t="s">
        <v>2073</v>
      </c>
      <c r="W407" s="3912"/>
      <c r="X407" s="4388" t="s">
        <v>7042</v>
      </c>
      <c r="Y407" s="3912"/>
      <c r="Z407" s="3912"/>
      <c r="AA407" s="6520" t="s">
        <v>21010</v>
      </c>
      <c r="AB407" s="3912"/>
      <c r="AC407" s="6523">
        <v>0</v>
      </c>
      <c r="AD407" s="4898">
        <v>7920</v>
      </c>
      <c r="AE407" s="6523">
        <f>SUM(AD407*P407+AC407+AD408*P408)</f>
        <v>95040</v>
      </c>
      <c r="AF407" s="6568" t="s">
        <v>19700</v>
      </c>
      <c r="AG407" s="3912"/>
    </row>
    <row r="408" spans="1:33" s="3915" customFormat="1" ht="0.75" customHeight="1">
      <c r="A408" s="4205"/>
      <c r="B408" s="6565"/>
      <c r="C408" s="6591"/>
      <c r="D408" s="6546"/>
      <c r="E408" s="3960"/>
      <c r="F408" s="6543"/>
      <c r="G408" s="6544"/>
      <c r="H408" s="3961"/>
      <c r="I408" s="6565"/>
      <c r="J408" s="6565"/>
      <c r="K408" s="6565"/>
      <c r="L408" s="4373"/>
      <c r="M408" s="9280"/>
      <c r="N408" s="3919"/>
      <c r="O408" s="3962"/>
      <c r="P408" s="3962"/>
      <c r="Q408" s="6565"/>
      <c r="R408" s="3919"/>
      <c r="S408" s="3912"/>
      <c r="T408" s="3912"/>
      <c r="U408" s="3912"/>
      <c r="V408" s="4388" t="s">
        <v>2073</v>
      </c>
      <c r="W408" s="3912"/>
      <c r="X408" s="4388" t="s">
        <v>7042</v>
      </c>
      <c r="Y408" s="3912"/>
      <c r="Z408" s="3912"/>
      <c r="AA408" s="6521"/>
      <c r="AB408" s="3912"/>
      <c r="AC408" s="6524"/>
      <c r="AD408" s="4898"/>
      <c r="AE408" s="6524"/>
      <c r="AF408" s="6569"/>
      <c r="AG408" s="3912"/>
    </row>
    <row r="409" spans="1:33" s="3915" customFormat="1" ht="30" customHeight="1">
      <c r="A409" s="4076" t="s">
        <v>18967</v>
      </c>
      <c r="B409" s="4076" t="s">
        <v>21012</v>
      </c>
      <c r="C409" s="3960">
        <v>45813</v>
      </c>
      <c r="D409" s="3960">
        <v>45838</v>
      </c>
      <c r="E409" s="3960"/>
      <c r="F409" s="6543"/>
      <c r="G409" s="3919">
        <v>8604</v>
      </c>
      <c r="H409" s="3961"/>
      <c r="I409" s="4076" t="s">
        <v>20808</v>
      </c>
      <c r="J409" s="4076" t="s">
        <v>10118</v>
      </c>
      <c r="K409" s="4076" t="s">
        <v>21013</v>
      </c>
      <c r="L409" s="4076" t="s">
        <v>21014</v>
      </c>
      <c r="M409" s="3919" t="s">
        <v>21018</v>
      </c>
      <c r="N409" s="3919"/>
      <c r="O409" s="3962">
        <v>10</v>
      </c>
      <c r="P409" s="3962">
        <v>10</v>
      </c>
      <c r="Q409" s="4076" t="s">
        <v>21015</v>
      </c>
      <c r="R409" s="3919"/>
      <c r="S409" s="3912"/>
      <c r="T409" s="3912"/>
      <c r="U409" s="3912"/>
      <c r="V409" s="4388" t="s">
        <v>2073</v>
      </c>
      <c r="W409" s="3912"/>
      <c r="X409" s="4388" t="s">
        <v>7042</v>
      </c>
      <c r="Y409" s="3912"/>
      <c r="Z409" s="3912"/>
      <c r="AA409" s="4877" t="s">
        <v>21017</v>
      </c>
      <c r="AB409" s="3912"/>
      <c r="AC409" s="4898">
        <v>0</v>
      </c>
      <c r="AD409" s="4898">
        <v>4356</v>
      </c>
      <c r="AE409" s="4905">
        <f t="shared" si="28"/>
        <v>43560</v>
      </c>
      <c r="AF409" s="3987" t="s">
        <v>19700</v>
      </c>
      <c r="AG409" s="3912"/>
    </row>
    <row r="410" spans="1:33" s="3915" customFormat="1" ht="30" customHeight="1">
      <c r="A410" s="4076" t="s">
        <v>19351</v>
      </c>
      <c r="B410" s="4690" t="s">
        <v>21019</v>
      </c>
      <c r="C410" s="3960">
        <v>45813</v>
      </c>
      <c r="D410" s="3960">
        <v>45849</v>
      </c>
      <c r="E410" s="3960"/>
      <c r="F410" s="6543"/>
      <c r="G410" s="3919">
        <v>8646</v>
      </c>
      <c r="H410" s="4077" t="s">
        <v>2048</v>
      </c>
      <c r="I410" s="3919"/>
      <c r="J410" s="4240" t="s">
        <v>21020</v>
      </c>
      <c r="K410" s="4076" t="s">
        <v>21021</v>
      </c>
      <c r="L410" s="4076" t="s">
        <v>67</v>
      </c>
      <c r="M410" s="3919" t="s">
        <v>21023</v>
      </c>
      <c r="N410" s="3919"/>
      <c r="O410" s="3962">
        <v>7</v>
      </c>
      <c r="P410" s="4078">
        <v>8</v>
      </c>
      <c r="Q410" s="4076" t="s">
        <v>21022</v>
      </c>
      <c r="R410" s="3919"/>
      <c r="S410" s="3912"/>
      <c r="T410" s="3912"/>
      <c r="U410" s="3912"/>
      <c r="V410" s="4070" t="s">
        <v>2073</v>
      </c>
      <c r="W410" s="3912"/>
      <c r="X410" s="4070" t="s">
        <v>7042</v>
      </c>
      <c r="Y410" s="3912"/>
      <c r="Z410" s="3912"/>
      <c r="AA410" s="6564">
        <v>12811388</v>
      </c>
      <c r="AB410" s="3912"/>
      <c r="AC410" s="4898">
        <v>55800</v>
      </c>
      <c r="AD410" s="4898">
        <v>12375</v>
      </c>
      <c r="AE410" s="4905">
        <f t="shared" si="28"/>
        <v>154800</v>
      </c>
      <c r="AF410" s="3987" t="s">
        <v>19700</v>
      </c>
      <c r="AG410" s="3912"/>
    </row>
    <row r="411" spans="1:33" s="3915" customFormat="1" ht="30" customHeight="1">
      <c r="A411" s="4076" t="s">
        <v>18754</v>
      </c>
      <c r="B411" s="3919" t="s">
        <v>21024</v>
      </c>
      <c r="C411" s="3960">
        <v>45814</v>
      </c>
      <c r="D411" s="3960">
        <v>45839</v>
      </c>
      <c r="E411" s="3960"/>
      <c r="F411" s="6566"/>
      <c r="G411" s="3919">
        <v>8634</v>
      </c>
      <c r="H411" s="4077" t="s">
        <v>11154</v>
      </c>
      <c r="I411" s="3919"/>
      <c r="J411" s="3919" t="s">
        <v>21025</v>
      </c>
      <c r="K411" s="4076" t="s">
        <v>21026</v>
      </c>
      <c r="L411" s="4076" t="s">
        <v>173</v>
      </c>
      <c r="M411" s="3919" t="s">
        <v>21027</v>
      </c>
      <c r="N411" s="3919"/>
      <c r="O411" s="3962">
        <v>1</v>
      </c>
      <c r="P411" s="4078">
        <v>3</v>
      </c>
      <c r="Q411" s="4076" t="s">
        <v>20242</v>
      </c>
      <c r="R411" s="3919"/>
      <c r="S411" s="3912"/>
      <c r="T411" s="3912"/>
      <c r="U411" s="3912"/>
      <c r="V411" s="4070" t="s">
        <v>2073</v>
      </c>
      <c r="W411" s="3912"/>
      <c r="X411" s="4070" t="s">
        <v>7042</v>
      </c>
      <c r="Y411" s="3912"/>
      <c r="Z411" s="3912"/>
      <c r="AA411" s="4877">
        <v>12815262</v>
      </c>
      <c r="AB411" s="3912"/>
      <c r="AC411" s="4898">
        <v>1200</v>
      </c>
      <c r="AD411" s="4898">
        <v>7920</v>
      </c>
      <c r="AE411" s="4905">
        <f t="shared" si="28"/>
        <v>24960</v>
      </c>
      <c r="AF411" s="3987" t="s">
        <v>19700</v>
      </c>
      <c r="AG411" s="3912"/>
    </row>
    <row r="412" spans="1:33" s="3915" customFormat="1" ht="30" customHeight="1">
      <c r="A412" s="4011" t="s">
        <v>18703</v>
      </c>
      <c r="B412" s="4011" t="s">
        <v>21028</v>
      </c>
      <c r="C412" s="3920">
        <v>45814</v>
      </c>
      <c r="D412" s="3920">
        <v>45852</v>
      </c>
      <c r="E412" s="114">
        <v>46132</v>
      </c>
      <c r="F412" s="5799">
        <f t="shared" si="29"/>
        <v>-280</v>
      </c>
      <c r="G412" s="3912">
        <v>8615</v>
      </c>
      <c r="H412" s="4012" t="s">
        <v>4695</v>
      </c>
      <c r="I412" s="3912"/>
      <c r="J412" s="4011" t="s">
        <v>21029</v>
      </c>
      <c r="K412" s="4011" t="s">
        <v>21030</v>
      </c>
      <c r="L412" s="4011" t="s">
        <v>76</v>
      </c>
      <c r="M412" s="6573" t="s">
        <v>21032</v>
      </c>
      <c r="N412" s="3912"/>
      <c r="O412" s="3914">
        <v>4</v>
      </c>
      <c r="P412" s="3914">
        <v>4</v>
      </c>
      <c r="Q412" s="4011" t="s">
        <v>21031</v>
      </c>
      <c r="R412" s="3912"/>
      <c r="S412" s="3912"/>
      <c r="T412" s="3912"/>
      <c r="U412" s="3912"/>
      <c r="V412" s="3912"/>
      <c r="W412" s="3912"/>
      <c r="X412" s="3912"/>
      <c r="Y412" s="3912"/>
      <c r="Z412" s="3912"/>
      <c r="AA412" s="6564">
        <v>12815027</v>
      </c>
      <c r="AB412" s="3912"/>
      <c r="AC412" s="4898">
        <v>10200</v>
      </c>
      <c r="AD412" s="4898">
        <v>7920</v>
      </c>
      <c r="AE412" s="4905">
        <f t="shared" si="28"/>
        <v>41880</v>
      </c>
      <c r="AF412" s="3987" t="s">
        <v>19700</v>
      </c>
      <c r="AG412" s="3912"/>
    </row>
    <row r="413" spans="1:33" s="3915" customFormat="1" ht="30" customHeight="1">
      <c r="A413" s="5150" t="s">
        <v>20936</v>
      </c>
      <c r="B413" s="4738" t="s">
        <v>21033</v>
      </c>
      <c r="C413" s="3960">
        <v>45814</v>
      </c>
      <c r="D413" s="3960">
        <v>45852</v>
      </c>
      <c r="E413" s="3960"/>
      <c r="F413" s="6543"/>
      <c r="G413" s="3919">
        <v>8596</v>
      </c>
      <c r="H413" s="4077" t="s">
        <v>11761</v>
      </c>
      <c r="I413" s="3919"/>
      <c r="J413" s="4168" t="s">
        <v>21034</v>
      </c>
      <c r="K413" s="4076" t="s">
        <v>21035</v>
      </c>
      <c r="L413" s="4076" t="s">
        <v>28</v>
      </c>
      <c r="M413" s="3919" t="s">
        <v>21037</v>
      </c>
      <c r="N413" s="3919"/>
      <c r="O413" s="3962">
        <v>2</v>
      </c>
      <c r="P413" s="3962">
        <v>2</v>
      </c>
      <c r="Q413" s="4076" t="s">
        <v>21036</v>
      </c>
      <c r="R413" s="3919"/>
      <c r="S413" s="3912"/>
      <c r="T413" s="3912"/>
      <c r="U413" s="3912"/>
      <c r="V413" s="4143" t="s">
        <v>2073</v>
      </c>
      <c r="W413" s="3912"/>
      <c r="X413" s="4143" t="s">
        <v>37</v>
      </c>
      <c r="Y413" s="3912"/>
      <c r="Z413" s="3912"/>
      <c r="AA413" s="4877">
        <v>12815308</v>
      </c>
      <c r="AB413" s="3912"/>
      <c r="AC413" s="4898">
        <v>40350</v>
      </c>
      <c r="AD413" s="4898">
        <v>9600</v>
      </c>
      <c r="AE413" s="4905">
        <f t="shared" si="28"/>
        <v>59550</v>
      </c>
      <c r="AF413" s="3987" t="s">
        <v>19700</v>
      </c>
      <c r="AG413" s="3912"/>
    </row>
    <row r="414" spans="1:33" s="3915" customFormat="1" ht="30" customHeight="1">
      <c r="A414" s="8536" t="s">
        <v>20998</v>
      </c>
      <c r="B414" s="11917" t="s">
        <v>21038</v>
      </c>
      <c r="C414" s="11824">
        <v>45813</v>
      </c>
      <c r="D414" s="11824">
        <v>45903</v>
      </c>
      <c r="E414" s="11824"/>
      <c r="F414" s="11822"/>
      <c r="G414" s="11822">
        <v>8558</v>
      </c>
      <c r="H414" s="11900" t="s">
        <v>19915</v>
      </c>
      <c r="I414" s="3919"/>
      <c r="J414" s="11922" t="s">
        <v>20999</v>
      </c>
      <c r="K414" s="11800" t="s">
        <v>21000</v>
      </c>
      <c r="L414" s="4076" t="s">
        <v>128</v>
      </c>
      <c r="M414" s="9231" t="s">
        <v>21039</v>
      </c>
      <c r="N414" s="3919"/>
      <c r="O414" s="3962">
        <v>3</v>
      </c>
      <c r="P414" s="3962">
        <v>3</v>
      </c>
      <c r="Q414" s="11800" t="s">
        <v>21001</v>
      </c>
      <c r="R414" s="3919"/>
      <c r="S414" s="3912"/>
      <c r="T414" s="3912"/>
      <c r="U414" s="3912"/>
      <c r="V414" s="11920" t="s">
        <v>2073</v>
      </c>
      <c r="W414" s="3912"/>
      <c r="X414" s="11920" t="s">
        <v>7042</v>
      </c>
      <c r="Y414" s="3912"/>
      <c r="Z414" s="3912"/>
      <c r="AA414" s="11490">
        <v>12814404</v>
      </c>
      <c r="AB414" s="3912"/>
      <c r="AC414" s="11494">
        <v>54103.5</v>
      </c>
      <c r="AD414" s="4898">
        <v>14850</v>
      </c>
      <c r="AE414" s="11494">
        <f>SUM(AD414*P414+AC414+AD415+AD416)</f>
        <v>346470.3</v>
      </c>
      <c r="AF414" s="3987" t="s">
        <v>19700</v>
      </c>
      <c r="AG414" s="3912"/>
    </row>
    <row r="415" spans="1:33" ht="30" customHeight="1">
      <c r="A415" s="6031" t="s">
        <v>20998</v>
      </c>
      <c r="B415" s="11918"/>
      <c r="C415" s="11899"/>
      <c r="D415" s="11899"/>
      <c r="E415" s="11899"/>
      <c r="F415" s="11913"/>
      <c r="G415" s="11913"/>
      <c r="H415" s="11901"/>
      <c r="I415" s="3985"/>
      <c r="J415" s="11913"/>
      <c r="K415" s="11921"/>
      <c r="L415" s="6592" t="s">
        <v>9167</v>
      </c>
      <c r="M415" s="9309"/>
      <c r="N415" s="4292" t="s">
        <v>3955</v>
      </c>
      <c r="O415" s="261">
        <v>1</v>
      </c>
      <c r="P415" s="261">
        <v>1</v>
      </c>
      <c r="Q415" s="11921"/>
      <c r="R415" s="3985"/>
      <c r="S415" s="142"/>
      <c r="T415" s="142"/>
      <c r="U415" s="142"/>
      <c r="V415" s="11924"/>
      <c r="W415" s="142"/>
      <c r="X415" s="11924"/>
      <c r="Y415" s="142"/>
      <c r="Z415" s="142"/>
      <c r="AA415" s="11532"/>
      <c r="AB415" s="142"/>
      <c r="AC415" s="11509"/>
      <c r="AD415" s="4898">
        <v>185328</v>
      </c>
      <c r="AE415" s="11509"/>
      <c r="AF415" s="3987" t="s">
        <v>19700</v>
      </c>
      <c r="AG415" s="142"/>
    </row>
    <row r="416" spans="1:33" ht="30" customHeight="1">
      <c r="A416" s="6136" t="s">
        <v>20998</v>
      </c>
      <c r="B416" s="11821"/>
      <c r="C416" s="11825"/>
      <c r="D416" s="11825"/>
      <c r="E416" s="11825"/>
      <c r="F416" s="11823"/>
      <c r="G416" s="11823"/>
      <c r="H416" s="11902"/>
      <c r="I416" s="3985"/>
      <c r="J416" s="11823"/>
      <c r="K416" s="11801"/>
      <c r="L416" s="4076" t="s">
        <v>8688</v>
      </c>
      <c r="M416" s="9280"/>
      <c r="N416" s="4292" t="s">
        <v>3951</v>
      </c>
      <c r="O416" s="261">
        <v>1</v>
      </c>
      <c r="P416" s="261">
        <v>1</v>
      </c>
      <c r="Q416" s="11801"/>
      <c r="R416" s="3985"/>
      <c r="S416" s="142"/>
      <c r="T416" s="142"/>
      <c r="U416" s="142"/>
      <c r="V416" s="11815"/>
      <c r="W416" s="142"/>
      <c r="X416" s="11815"/>
      <c r="Y416" s="142"/>
      <c r="Z416" s="142"/>
      <c r="AA416" s="11491"/>
      <c r="AB416" s="142"/>
      <c r="AC416" s="11495"/>
      <c r="AD416" s="4898">
        <v>62488.800000000003</v>
      </c>
      <c r="AE416" s="11495"/>
      <c r="AF416" s="3987" t="s">
        <v>19700</v>
      </c>
      <c r="AG416" s="142"/>
    </row>
    <row r="417" spans="1:33" ht="30" customHeight="1">
      <c r="A417" s="4337" t="s">
        <v>19554</v>
      </c>
      <c r="B417" s="42" t="s">
        <v>21040</v>
      </c>
      <c r="C417" s="46">
        <v>45814</v>
      </c>
      <c r="D417" s="46">
        <v>45852</v>
      </c>
      <c r="E417" s="4925"/>
      <c r="F417" s="6543"/>
      <c r="G417" s="42">
        <v>8601</v>
      </c>
      <c r="H417" s="4926" t="s">
        <v>4281</v>
      </c>
      <c r="I417" s="3985"/>
      <c r="J417" s="4337" t="s">
        <v>21041</v>
      </c>
      <c r="K417" s="4076" t="s">
        <v>21042</v>
      </c>
      <c r="L417" s="4076" t="s">
        <v>67</v>
      </c>
      <c r="M417" s="41" t="s">
        <v>21044</v>
      </c>
      <c r="N417" s="42"/>
      <c r="O417" s="261">
        <v>7</v>
      </c>
      <c r="P417" s="261">
        <v>7</v>
      </c>
      <c r="Q417" s="4076" t="s">
        <v>21043</v>
      </c>
      <c r="R417" s="3985"/>
      <c r="S417" s="142"/>
      <c r="T417" s="142"/>
      <c r="U417" s="142"/>
      <c r="V417" s="31" t="s">
        <v>9338</v>
      </c>
      <c r="W417" s="31"/>
      <c r="X417" s="31" t="s">
        <v>7042</v>
      </c>
      <c r="Y417" s="142"/>
      <c r="Z417" s="142"/>
      <c r="AA417" s="4883">
        <v>12815333</v>
      </c>
      <c r="AB417" s="142"/>
      <c r="AC417" s="4898">
        <v>18600</v>
      </c>
      <c r="AD417" s="4898">
        <v>8625</v>
      </c>
      <c r="AE417" s="4902">
        <f t="shared" si="28"/>
        <v>78975</v>
      </c>
      <c r="AF417" s="3987" t="s">
        <v>19700</v>
      </c>
      <c r="AG417" s="142"/>
    </row>
    <row r="418" spans="1:33" ht="30" customHeight="1">
      <c r="A418" s="4319" t="s">
        <v>18754</v>
      </c>
      <c r="B418" s="4102" t="s">
        <v>21045</v>
      </c>
      <c r="C418" s="46">
        <v>45813</v>
      </c>
      <c r="D418" s="46">
        <v>45839</v>
      </c>
      <c r="E418" s="46"/>
      <c r="F418" s="6543"/>
      <c r="G418" s="42">
        <v>8634</v>
      </c>
      <c r="H418" s="3733"/>
      <c r="I418" s="4292" t="s">
        <v>20808</v>
      </c>
      <c r="J418" s="4316" t="s">
        <v>8935</v>
      </c>
      <c r="K418" s="4076" t="s">
        <v>21046</v>
      </c>
      <c r="L418" s="4076" t="s">
        <v>167</v>
      </c>
      <c r="M418" s="41" t="s">
        <v>21049</v>
      </c>
      <c r="N418" s="42"/>
      <c r="O418" s="261">
        <v>10</v>
      </c>
      <c r="P418" s="261">
        <v>10</v>
      </c>
      <c r="Q418" s="4076" t="s">
        <v>21047</v>
      </c>
      <c r="R418" s="3985"/>
      <c r="S418" s="142"/>
      <c r="T418" s="142"/>
      <c r="U418" s="142"/>
      <c r="V418" s="31" t="s">
        <v>2073</v>
      </c>
      <c r="W418" s="31"/>
      <c r="X418" s="31" t="s">
        <v>37</v>
      </c>
      <c r="Y418" s="142"/>
      <c r="Z418" s="142"/>
      <c r="AA418" s="4883" t="s">
        <v>21048</v>
      </c>
      <c r="AB418" s="142"/>
      <c r="AC418" s="4898">
        <v>0</v>
      </c>
      <c r="AD418" s="4898">
        <v>7920</v>
      </c>
      <c r="AE418" s="4902">
        <f t="shared" si="28"/>
        <v>79200</v>
      </c>
      <c r="AF418" s="3987" t="s">
        <v>19700</v>
      </c>
      <c r="AG418" s="142"/>
    </row>
    <row r="419" spans="1:33" s="32" customFormat="1" ht="30" customHeight="1">
      <c r="A419" s="6801" t="s">
        <v>18779</v>
      </c>
      <c r="B419" s="41" t="s">
        <v>21050</v>
      </c>
      <c r="C419" s="422">
        <v>45814</v>
      </c>
      <c r="D419" s="422">
        <v>45839</v>
      </c>
      <c r="E419" s="422"/>
      <c r="F419" s="6566"/>
      <c r="G419" s="41">
        <v>8593</v>
      </c>
      <c r="H419" s="4200"/>
      <c r="I419" s="4076" t="s">
        <v>20808</v>
      </c>
      <c r="J419" s="4076" t="s">
        <v>21051</v>
      </c>
      <c r="K419" s="4076" t="s">
        <v>21052</v>
      </c>
      <c r="L419" s="4076" t="s">
        <v>128</v>
      </c>
      <c r="M419" s="582" t="s">
        <v>21054</v>
      </c>
      <c r="N419" s="41"/>
      <c r="O419" s="3896">
        <v>3</v>
      </c>
      <c r="P419" s="3896">
        <v>3</v>
      </c>
      <c r="Q419" s="4076" t="s">
        <v>21053</v>
      </c>
      <c r="R419" s="41"/>
      <c r="S419" s="6"/>
      <c r="T419" s="6"/>
      <c r="U419" s="6"/>
      <c r="V419" s="31" t="s">
        <v>2073</v>
      </c>
      <c r="W419" s="6"/>
      <c r="X419" s="31" t="s">
        <v>37</v>
      </c>
      <c r="Y419" s="6"/>
      <c r="Z419" s="6"/>
      <c r="AA419" s="6564">
        <v>12815470</v>
      </c>
      <c r="AB419" s="6"/>
      <c r="AC419" s="4898">
        <v>0</v>
      </c>
      <c r="AD419" s="4898">
        <v>7920</v>
      </c>
      <c r="AE419" s="4905">
        <f t="shared" si="28"/>
        <v>23760</v>
      </c>
      <c r="AF419" s="3987" t="s">
        <v>19700</v>
      </c>
      <c r="AG419" s="6"/>
    </row>
    <row r="420" spans="1:33" s="32" customFormat="1" ht="30" customHeight="1">
      <c r="A420" s="4611" t="s">
        <v>20038</v>
      </c>
      <c r="B420" s="4682" t="s">
        <v>21055</v>
      </c>
      <c r="C420" s="422">
        <v>45813</v>
      </c>
      <c r="D420" s="422">
        <v>45852</v>
      </c>
      <c r="E420" s="422"/>
      <c r="F420" s="6543"/>
      <c r="G420" s="41">
        <v>8606</v>
      </c>
      <c r="H420" s="4077" t="s">
        <v>10220</v>
      </c>
      <c r="I420" s="41"/>
      <c r="J420" s="4337" t="s">
        <v>21056</v>
      </c>
      <c r="K420" s="4076" t="s">
        <v>21057</v>
      </c>
      <c r="L420" s="4076" t="s">
        <v>18987</v>
      </c>
      <c r="M420" s="41" t="s">
        <v>21060</v>
      </c>
      <c r="N420" s="41"/>
      <c r="O420" s="3896">
        <v>29</v>
      </c>
      <c r="P420" s="3896">
        <v>29</v>
      </c>
      <c r="Q420" s="4076" t="s">
        <v>21058</v>
      </c>
      <c r="R420" s="41"/>
      <c r="S420" s="6"/>
      <c r="T420" s="6"/>
      <c r="U420" s="6"/>
      <c r="V420" s="6" t="s">
        <v>2073</v>
      </c>
      <c r="W420" s="6"/>
      <c r="X420" s="6" t="s">
        <v>7042</v>
      </c>
      <c r="Y420" s="6"/>
      <c r="Z420" s="6"/>
      <c r="AA420" s="4877" t="s">
        <v>21059</v>
      </c>
      <c r="AB420" s="6"/>
      <c r="AC420" s="4898">
        <v>3300</v>
      </c>
      <c r="AD420" s="4898">
        <v>7920</v>
      </c>
      <c r="AE420" s="4905">
        <f t="shared" si="28"/>
        <v>232980</v>
      </c>
      <c r="AF420" s="3987" t="s">
        <v>19700</v>
      </c>
      <c r="AG420" s="6"/>
    </row>
    <row r="421" spans="1:33" s="32" customFormat="1" ht="30" customHeight="1">
      <c r="A421" s="3919" t="s">
        <v>20911</v>
      </c>
      <c r="B421" s="11802" t="s">
        <v>21061</v>
      </c>
      <c r="C421" s="9721">
        <v>45813</v>
      </c>
      <c r="D421" s="9721">
        <v>45852</v>
      </c>
      <c r="E421" s="9721"/>
      <c r="F421" s="11822"/>
      <c r="G421" s="9278">
        <v>8638</v>
      </c>
      <c r="H421" s="11900" t="s">
        <v>18846</v>
      </c>
      <c r="I421" s="41"/>
      <c r="J421" s="11802" t="s">
        <v>21062</v>
      </c>
      <c r="K421" s="11800" t="s">
        <v>21063</v>
      </c>
      <c r="L421" s="4076" t="s">
        <v>19000</v>
      </c>
      <c r="M421" s="9231" t="s">
        <v>21067</v>
      </c>
      <c r="N421" s="4076" t="s">
        <v>21064</v>
      </c>
      <c r="O421" s="3896">
        <v>1</v>
      </c>
      <c r="P421" s="3896">
        <v>1</v>
      </c>
      <c r="Q421" s="11800" t="s">
        <v>21066</v>
      </c>
      <c r="R421" s="41"/>
      <c r="S421" s="6"/>
      <c r="T421" s="6"/>
      <c r="U421" s="6"/>
      <c r="V421" s="9694" t="s">
        <v>2073</v>
      </c>
      <c r="W421" s="6"/>
      <c r="X421" s="9694" t="s">
        <v>7042</v>
      </c>
      <c r="Y421" s="6"/>
      <c r="Z421" s="6"/>
      <c r="AA421" s="11809" t="s">
        <v>21065</v>
      </c>
      <c r="AB421" s="6"/>
      <c r="AC421" s="11652">
        <v>29625.75</v>
      </c>
      <c r="AD421" s="4898">
        <v>41164.199999999997</v>
      </c>
      <c r="AE421" s="11494">
        <f>SUM(AD421*P421+AC421+AD422)</f>
        <v>96777.45</v>
      </c>
      <c r="AF421" s="3987" t="s">
        <v>19700</v>
      </c>
      <c r="AG421" s="6"/>
    </row>
    <row r="422" spans="1:33" ht="30" customHeight="1">
      <c r="A422" s="4640" t="s">
        <v>20911</v>
      </c>
      <c r="B422" s="11801"/>
      <c r="C422" s="9410"/>
      <c r="D422" s="9410"/>
      <c r="E422" s="9410"/>
      <c r="F422" s="11823"/>
      <c r="G422" s="9209"/>
      <c r="H422" s="11902"/>
      <c r="I422" s="3985"/>
      <c r="J422" s="11801"/>
      <c r="K422" s="11801"/>
      <c r="L422" s="4076" t="s">
        <v>17843</v>
      </c>
      <c r="M422" s="9280"/>
      <c r="N422" s="4292" t="s">
        <v>3951</v>
      </c>
      <c r="O422" s="261">
        <v>1</v>
      </c>
      <c r="P422" s="261">
        <v>1</v>
      </c>
      <c r="Q422" s="11801"/>
      <c r="R422" s="3985"/>
      <c r="S422" s="142"/>
      <c r="T422" s="142"/>
      <c r="U422" s="142"/>
      <c r="V422" s="9229"/>
      <c r="W422" s="142"/>
      <c r="X422" s="9229"/>
      <c r="Y422" s="142"/>
      <c r="Z422" s="142"/>
      <c r="AA422" s="11702"/>
      <c r="AB422" s="142"/>
      <c r="AC422" s="11654"/>
      <c r="AD422" s="4898">
        <v>25987.5</v>
      </c>
      <c r="AE422" s="11495"/>
      <c r="AF422" s="3987" t="s">
        <v>19700</v>
      </c>
      <c r="AG422" s="142"/>
    </row>
    <row r="423" spans="1:33" s="32" customFormat="1" ht="30" customHeight="1">
      <c r="A423" s="5030" t="s">
        <v>19554</v>
      </c>
      <c r="B423" s="4672" t="s">
        <v>21068</v>
      </c>
      <c r="C423" s="422">
        <v>45815</v>
      </c>
      <c r="D423" s="422">
        <v>45945</v>
      </c>
      <c r="E423" s="422"/>
      <c r="F423" s="6543"/>
      <c r="G423" s="41">
        <v>8601</v>
      </c>
      <c r="H423" s="4077" t="s">
        <v>5714</v>
      </c>
      <c r="I423" s="41"/>
      <c r="J423" s="41" t="s">
        <v>21069</v>
      </c>
      <c r="K423" s="4076" t="s">
        <v>21070</v>
      </c>
      <c r="L423" s="4076" t="s">
        <v>179</v>
      </c>
      <c r="M423" s="41" t="s">
        <v>21073</v>
      </c>
      <c r="N423" s="41"/>
      <c r="O423" s="3896">
        <v>8</v>
      </c>
      <c r="P423" s="3896">
        <v>8</v>
      </c>
      <c r="Q423" s="41" t="s">
        <v>21072</v>
      </c>
      <c r="R423" s="41"/>
      <c r="S423" s="6"/>
      <c r="T423" s="6"/>
      <c r="U423" s="6"/>
      <c r="V423" s="6" t="s">
        <v>2073</v>
      </c>
      <c r="W423" s="6"/>
      <c r="X423" s="6" t="s">
        <v>7042</v>
      </c>
      <c r="Y423" s="6"/>
      <c r="Z423" s="6"/>
      <c r="AA423" s="4877" t="s">
        <v>21071</v>
      </c>
      <c r="AB423" s="6"/>
      <c r="AC423" s="4898">
        <v>62400</v>
      </c>
      <c r="AD423" s="4898">
        <v>8625</v>
      </c>
      <c r="AE423" s="4905">
        <f t="shared" ref="AE423:AE488" si="30">SUM(AD423*P423+AC423)</f>
        <v>131400</v>
      </c>
      <c r="AF423" s="3987" t="s">
        <v>19700</v>
      </c>
      <c r="AG423" s="6"/>
    </row>
    <row r="424" spans="1:33" s="32" customFormat="1" ht="30" customHeight="1">
      <c r="A424" s="4559" t="s">
        <v>19480</v>
      </c>
      <c r="B424" s="4767" t="s">
        <v>21074</v>
      </c>
      <c r="C424" s="422">
        <v>45815</v>
      </c>
      <c r="D424" s="422">
        <v>45839</v>
      </c>
      <c r="E424" s="422"/>
      <c r="F424" s="6543"/>
      <c r="G424" s="41">
        <v>8618</v>
      </c>
      <c r="H424" s="4200"/>
      <c r="I424" s="4076" t="s">
        <v>20808</v>
      </c>
      <c r="J424" s="4559" t="s">
        <v>12941</v>
      </c>
      <c r="K424" s="4076" t="s">
        <v>21075</v>
      </c>
      <c r="L424" s="4076" t="s">
        <v>28</v>
      </c>
      <c r="M424" s="41" t="s">
        <v>21077</v>
      </c>
      <c r="N424" s="41"/>
      <c r="O424" s="3896">
        <v>2</v>
      </c>
      <c r="P424" s="3896">
        <v>2</v>
      </c>
      <c r="Q424" s="4076" t="s">
        <v>21076</v>
      </c>
      <c r="R424" s="41"/>
      <c r="S424" s="6"/>
      <c r="T424" s="6"/>
      <c r="U424" s="6"/>
      <c r="V424" s="6" t="s">
        <v>2073</v>
      </c>
      <c r="W424" s="6"/>
      <c r="X424" s="6" t="s">
        <v>7042</v>
      </c>
      <c r="Y424" s="6"/>
      <c r="Z424" s="6"/>
      <c r="AA424" s="6564">
        <v>12815844</v>
      </c>
      <c r="AB424" s="6"/>
      <c r="AC424" s="4898">
        <v>0</v>
      </c>
      <c r="AD424" s="4898">
        <v>7918.05</v>
      </c>
      <c r="AE424" s="4905">
        <f t="shared" si="30"/>
        <v>15836.1</v>
      </c>
      <c r="AF424" s="3987" t="s">
        <v>19700</v>
      </c>
      <c r="AG424" s="6"/>
    </row>
    <row r="425" spans="1:33" s="32" customFormat="1" ht="30" customHeight="1">
      <c r="A425" s="4309" t="s">
        <v>18703</v>
      </c>
      <c r="B425" s="4672" t="s">
        <v>21078</v>
      </c>
      <c r="C425" s="422">
        <v>45815</v>
      </c>
      <c r="D425" s="422">
        <v>45852</v>
      </c>
      <c r="E425" s="422"/>
      <c r="F425" s="6543"/>
      <c r="G425" s="41">
        <v>8615</v>
      </c>
      <c r="H425" s="4077" t="s">
        <v>18997</v>
      </c>
      <c r="I425" s="41"/>
      <c r="J425" s="4309" t="s">
        <v>21079</v>
      </c>
      <c r="K425" s="4076" t="s">
        <v>21080</v>
      </c>
      <c r="L425" s="4076" t="s">
        <v>62</v>
      </c>
      <c r="M425" s="41" t="s">
        <v>21083</v>
      </c>
      <c r="N425" s="41"/>
      <c r="O425" s="3896">
        <v>5</v>
      </c>
      <c r="P425" s="3896">
        <v>5</v>
      </c>
      <c r="Q425" s="4076" t="s">
        <v>21081</v>
      </c>
      <c r="R425" s="41"/>
      <c r="S425" s="6"/>
      <c r="T425" s="6"/>
      <c r="U425" s="6"/>
      <c r="V425" s="4130" t="s">
        <v>2073</v>
      </c>
      <c r="W425" s="6"/>
      <c r="X425" s="4130" t="s">
        <v>7042</v>
      </c>
      <c r="Y425" s="6"/>
      <c r="Z425" s="6"/>
      <c r="AA425" s="6564" t="s">
        <v>21082</v>
      </c>
      <c r="AB425" s="6"/>
      <c r="AC425" s="4898">
        <v>10200</v>
      </c>
      <c r="AD425" s="4898">
        <v>7920</v>
      </c>
      <c r="AE425" s="4905">
        <f t="shared" si="30"/>
        <v>49800</v>
      </c>
      <c r="AF425" s="3987" t="s">
        <v>19700</v>
      </c>
      <c r="AG425" s="6"/>
    </row>
    <row r="426" spans="1:33" s="32" customFormat="1" ht="30" customHeight="1">
      <c r="A426" s="3912" t="s">
        <v>20488</v>
      </c>
      <c r="B426" s="6" t="s">
        <v>21084</v>
      </c>
      <c r="C426" s="114">
        <v>45815</v>
      </c>
      <c r="D426" s="114">
        <v>45852</v>
      </c>
      <c r="E426" s="114">
        <v>46132</v>
      </c>
      <c r="F426" s="5799">
        <f t="shared" ref="F426" si="31">SUM(D426-E426)</f>
        <v>-280</v>
      </c>
      <c r="G426" s="6">
        <v>8630</v>
      </c>
      <c r="H426" s="4012" t="s">
        <v>21085</v>
      </c>
      <c r="I426" s="6"/>
      <c r="J426" s="4011" t="s">
        <v>21086</v>
      </c>
      <c r="K426" s="4011" t="s">
        <v>21087</v>
      </c>
      <c r="L426" s="4011" t="s">
        <v>173</v>
      </c>
      <c r="M426" s="6" t="s">
        <v>21088</v>
      </c>
      <c r="N426" s="6"/>
      <c r="O426" s="3729">
        <v>1</v>
      </c>
      <c r="P426" s="3729">
        <v>1</v>
      </c>
      <c r="Q426" s="4011" t="s">
        <v>20770</v>
      </c>
      <c r="R426" s="6"/>
      <c r="S426" s="6"/>
      <c r="T426" s="6"/>
      <c r="U426" s="6"/>
      <c r="V426" s="6"/>
      <c r="W426" s="6"/>
      <c r="X426" s="6"/>
      <c r="Y426" s="6"/>
      <c r="Z426" s="6"/>
      <c r="AA426" s="6564">
        <v>12815791</v>
      </c>
      <c r="AB426" s="6"/>
      <c r="AC426" s="4898">
        <v>5717.25</v>
      </c>
      <c r="AD426" s="4898">
        <v>8316</v>
      </c>
      <c r="AE426" s="4905">
        <f t="shared" si="30"/>
        <v>14033.25</v>
      </c>
      <c r="AF426" s="3987" t="s">
        <v>19700</v>
      </c>
      <c r="AG426" s="6"/>
    </row>
    <row r="427" spans="1:33" s="32" customFormat="1" ht="30" customHeight="1">
      <c r="A427" s="3919" t="s">
        <v>19351</v>
      </c>
      <c r="B427" s="41" t="s">
        <v>21089</v>
      </c>
      <c r="C427" s="422">
        <v>45815</v>
      </c>
      <c r="D427" s="422">
        <v>45852</v>
      </c>
      <c r="E427" s="422"/>
      <c r="F427" s="6543"/>
      <c r="G427" s="41">
        <v>8646</v>
      </c>
      <c r="H427" s="4077" t="s">
        <v>2500</v>
      </c>
      <c r="I427" s="41"/>
      <c r="J427" s="41" t="s">
        <v>21090</v>
      </c>
      <c r="K427" s="4076" t="s">
        <v>21091</v>
      </c>
      <c r="L427" s="4076" t="s">
        <v>167</v>
      </c>
      <c r="M427" s="41" t="s">
        <v>21093</v>
      </c>
      <c r="N427" s="41"/>
      <c r="O427" s="3896">
        <v>10</v>
      </c>
      <c r="P427" s="3896">
        <v>10</v>
      </c>
      <c r="Q427" s="4124" t="s">
        <v>21092</v>
      </c>
      <c r="R427" s="41"/>
      <c r="S427" s="6"/>
      <c r="T427" s="6"/>
      <c r="U427" s="6"/>
      <c r="V427" s="6" t="s">
        <v>2073</v>
      </c>
      <c r="W427" s="6"/>
      <c r="X427" s="6" t="s">
        <v>7042</v>
      </c>
      <c r="Y427" s="6"/>
      <c r="Z427" s="6"/>
      <c r="AA427" s="6564">
        <v>12815956</v>
      </c>
      <c r="AB427" s="6"/>
      <c r="AC427" s="4898">
        <v>31000</v>
      </c>
      <c r="AD427" s="4898">
        <v>12375</v>
      </c>
      <c r="AE427" s="4905">
        <f t="shared" si="30"/>
        <v>154750</v>
      </c>
      <c r="AF427" s="3987" t="s">
        <v>19700</v>
      </c>
      <c r="AG427" s="6"/>
    </row>
    <row r="428" spans="1:33" s="32" customFormat="1" ht="30" customHeight="1">
      <c r="A428" s="3919" t="s">
        <v>18754</v>
      </c>
      <c r="B428" s="41" t="s">
        <v>21094</v>
      </c>
      <c r="C428" s="422">
        <v>45815</v>
      </c>
      <c r="D428" s="5771">
        <v>45839</v>
      </c>
      <c r="E428" s="422"/>
      <c r="F428" s="6566"/>
      <c r="G428" s="41">
        <v>8634</v>
      </c>
      <c r="H428" s="4077" t="s">
        <v>21095</v>
      </c>
      <c r="I428" s="41"/>
      <c r="J428" s="41" t="s">
        <v>21096</v>
      </c>
      <c r="K428" s="4076" t="s">
        <v>21097</v>
      </c>
      <c r="L428" s="4076" t="s">
        <v>173</v>
      </c>
      <c r="M428" s="41" t="s">
        <v>21099</v>
      </c>
      <c r="N428" s="41"/>
      <c r="O428" s="3896">
        <v>1</v>
      </c>
      <c r="P428" s="3896">
        <v>1</v>
      </c>
      <c r="Q428" s="41" t="s">
        <v>20242</v>
      </c>
      <c r="R428" s="41"/>
      <c r="S428" s="6"/>
      <c r="T428" s="6"/>
      <c r="U428" s="6"/>
      <c r="V428" s="6" t="s">
        <v>2073</v>
      </c>
      <c r="W428" s="6"/>
      <c r="X428" s="6" t="s">
        <v>7042</v>
      </c>
      <c r="Y428" s="6"/>
      <c r="Z428" s="6"/>
      <c r="AA428" s="1" t="s">
        <v>21098</v>
      </c>
      <c r="AB428" s="6"/>
      <c r="AC428" s="4898">
        <v>1200</v>
      </c>
      <c r="AD428" s="4898">
        <v>7920</v>
      </c>
      <c r="AE428" s="4905">
        <f t="shared" si="30"/>
        <v>9120</v>
      </c>
      <c r="AF428" s="3987" t="s">
        <v>19700</v>
      </c>
      <c r="AG428" s="6"/>
    </row>
    <row r="429" spans="1:33" s="32" customFormat="1" ht="30" customHeight="1">
      <c r="A429" s="3919" t="s">
        <v>20038</v>
      </c>
      <c r="B429" s="6941" t="s">
        <v>21100</v>
      </c>
      <c r="C429" s="422">
        <v>45815</v>
      </c>
      <c r="D429" s="422">
        <v>45852</v>
      </c>
      <c r="E429" s="422"/>
      <c r="F429" s="6543"/>
      <c r="G429" s="41">
        <v>8606</v>
      </c>
      <c r="H429" s="4077" t="s">
        <v>16472</v>
      </c>
      <c r="I429" s="41"/>
      <c r="J429" s="4076" t="s">
        <v>21101</v>
      </c>
      <c r="K429" s="4076" t="s">
        <v>21102</v>
      </c>
      <c r="L429" s="4076" t="s">
        <v>28</v>
      </c>
      <c r="M429" s="41" t="s">
        <v>21104</v>
      </c>
      <c r="N429" s="41"/>
      <c r="O429" s="3896">
        <v>2</v>
      </c>
      <c r="P429" s="3896">
        <v>2</v>
      </c>
      <c r="Q429" s="41" t="s">
        <v>21103</v>
      </c>
      <c r="R429" s="41"/>
      <c r="S429" s="6"/>
      <c r="T429" s="6"/>
      <c r="U429" s="6"/>
      <c r="V429" s="4305" t="s">
        <v>2073</v>
      </c>
      <c r="W429" s="6"/>
      <c r="X429" s="4305" t="s">
        <v>7042</v>
      </c>
      <c r="Y429" s="6"/>
      <c r="Z429" s="6"/>
      <c r="AA429" s="6564">
        <v>12816010</v>
      </c>
      <c r="AB429" s="6"/>
      <c r="AC429" s="4898">
        <v>3300</v>
      </c>
      <c r="AD429" s="4898">
        <v>7920</v>
      </c>
      <c r="AE429" s="4905">
        <f t="shared" si="30"/>
        <v>19140</v>
      </c>
      <c r="AF429" s="3987" t="s">
        <v>19700</v>
      </c>
      <c r="AG429" s="6"/>
    </row>
    <row r="430" spans="1:33" s="32" customFormat="1" ht="30" customHeight="1">
      <c r="A430" s="5932" t="s">
        <v>19480</v>
      </c>
      <c r="B430" s="9278" t="s">
        <v>21106</v>
      </c>
      <c r="C430" s="9721">
        <v>45817</v>
      </c>
      <c r="D430" s="9721">
        <v>45853</v>
      </c>
      <c r="E430" s="422"/>
      <c r="F430" s="6566"/>
      <c r="G430" s="9278">
        <v>8618</v>
      </c>
      <c r="H430" s="11890" t="s">
        <v>1875</v>
      </c>
      <c r="I430" s="41"/>
      <c r="J430" s="9278" t="s">
        <v>21107</v>
      </c>
      <c r="K430" s="9278" t="s">
        <v>21108</v>
      </c>
      <c r="L430" s="4028" t="s">
        <v>760</v>
      </c>
      <c r="M430" s="9278" t="s">
        <v>21110</v>
      </c>
      <c r="N430" s="41"/>
      <c r="O430" s="3896">
        <v>30</v>
      </c>
      <c r="P430" s="3896">
        <v>30</v>
      </c>
      <c r="Q430" s="9278" t="s">
        <v>21109</v>
      </c>
      <c r="R430" s="41"/>
      <c r="S430" s="6"/>
      <c r="T430" s="6"/>
      <c r="U430" s="6"/>
      <c r="V430" s="11810" t="s">
        <v>2073</v>
      </c>
      <c r="W430" s="6"/>
      <c r="X430" s="11810" t="s">
        <v>7042</v>
      </c>
      <c r="Y430" s="6"/>
      <c r="Z430" s="6"/>
      <c r="AA430" s="11812">
        <v>12819916</v>
      </c>
      <c r="AB430" s="6"/>
      <c r="AC430" s="11494">
        <v>6900</v>
      </c>
      <c r="AD430" s="4898">
        <v>7918.05</v>
      </c>
      <c r="AE430" s="11494">
        <f>SUM(AD430*P430+AC430+AD431*P431)</f>
        <v>248796.43</v>
      </c>
      <c r="AF430" s="3987" t="s">
        <v>19700</v>
      </c>
      <c r="AG430" s="6"/>
    </row>
    <row r="431" spans="1:33" s="32" customFormat="1" ht="30" customHeight="1">
      <c r="A431" s="5932" t="s">
        <v>19480</v>
      </c>
      <c r="B431" s="9209"/>
      <c r="C431" s="9410"/>
      <c r="D431" s="9410"/>
      <c r="E431" s="422"/>
      <c r="F431" s="6566"/>
      <c r="G431" s="9209"/>
      <c r="H431" s="11891"/>
      <c r="I431" s="41"/>
      <c r="J431" s="9209"/>
      <c r="K431" s="9209"/>
      <c r="L431" s="5933" t="s">
        <v>21181</v>
      </c>
      <c r="M431" s="9209"/>
      <c r="N431" s="41"/>
      <c r="O431" s="3896">
        <v>1</v>
      </c>
      <c r="P431" s="3896">
        <v>1</v>
      </c>
      <c r="Q431" s="9209"/>
      <c r="R431" s="41"/>
      <c r="S431" s="6"/>
      <c r="T431" s="6"/>
      <c r="U431" s="6"/>
      <c r="V431" s="11811"/>
      <c r="W431" s="6"/>
      <c r="X431" s="11811"/>
      <c r="Y431" s="6"/>
      <c r="Z431" s="6"/>
      <c r="AA431" s="11812"/>
      <c r="AB431" s="6"/>
      <c r="AC431" s="11495"/>
      <c r="AD431" s="4898">
        <v>4354.93</v>
      </c>
      <c r="AE431" s="11495"/>
      <c r="AF431" s="3987"/>
      <c r="AG431" s="6"/>
    </row>
    <row r="432" spans="1:33" s="32" customFormat="1" ht="30" customHeight="1">
      <c r="A432" s="4028" t="s">
        <v>19480</v>
      </c>
      <c r="B432" s="4672" t="s">
        <v>21111</v>
      </c>
      <c r="C432" s="422">
        <v>45817</v>
      </c>
      <c r="D432" s="422">
        <v>45853</v>
      </c>
      <c r="E432" s="422"/>
      <c r="F432" s="6566"/>
      <c r="G432" s="41">
        <v>8618</v>
      </c>
      <c r="H432" s="4086" t="s">
        <v>19286</v>
      </c>
      <c r="I432" s="41"/>
      <c r="J432" s="41" t="s">
        <v>21112</v>
      </c>
      <c r="K432" s="41" t="s">
        <v>21113</v>
      </c>
      <c r="L432" s="4028" t="s">
        <v>858</v>
      </c>
      <c r="M432" s="41" t="s">
        <v>21115</v>
      </c>
      <c r="N432" s="41"/>
      <c r="O432" s="3896">
        <v>16</v>
      </c>
      <c r="P432" s="3896">
        <v>16</v>
      </c>
      <c r="Q432" s="41" t="s">
        <v>21114</v>
      </c>
      <c r="R432" s="41"/>
      <c r="S432" s="6"/>
      <c r="T432" s="6"/>
      <c r="U432" s="6"/>
      <c r="V432" s="4305" t="s">
        <v>2073</v>
      </c>
      <c r="W432" s="6"/>
      <c r="X432" s="4305" t="s">
        <v>7042</v>
      </c>
      <c r="Y432" s="6"/>
      <c r="Z432" s="6"/>
      <c r="AA432" s="4877">
        <v>12820156</v>
      </c>
      <c r="AB432" s="6"/>
      <c r="AC432" s="4898">
        <v>10200</v>
      </c>
      <c r="AD432" s="4898">
        <v>7918.05</v>
      </c>
      <c r="AE432" s="4905">
        <f t="shared" si="30"/>
        <v>136888.79999999999</v>
      </c>
      <c r="AF432" s="3987" t="s">
        <v>19700</v>
      </c>
      <c r="AG432" s="6"/>
    </row>
    <row r="433" spans="1:33" s="32" customFormat="1" ht="30" customHeight="1">
      <c r="A433" s="3919" t="s">
        <v>18703</v>
      </c>
      <c r="B433" s="9089" t="s">
        <v>21116</v>
      </c>
      <c r="C433" s="9721">
        <v>45817</v>
      </c>
      <c r="D433" s="9721">
        <v>45853</v>
      </c>
      <c r="E433" s="9721"/>
      <c r="F433" s="11822"/>
      <c r="G433" s="9278">
        <v>8615</v>
      </c>
      <c r="H433" s="11890" t="s">
        <v>4695</v>
      </c>
      <c r="I433" s="41"/>
      <c r="J433" s="9278" t="s">
        <v>21029</v>
      </c>
      <c r="K433" s="12148" t="s">
        <v>21117</v>
      </c>
      <c r="L433" s="4028" t="s">
        <v>76</v>
      </c>
      <c r="M433" s="9278" t="s">
        <v>21118</v>
      </c>
      <c r="N433" s="41"/>
      <c r="O433" s="3896">
        <v>4</v>
      </c>
      <c r="P433" s="4110">
        <v>12</v>
      </c>
      <c r="Q433" s="9278" t="s">
        <v>21031</v>
      </c>
      <c r="R433" s="41"/>
      <c r="S433" s="6"/>
      <c r="T433" s="6"/>
      <c r="U433" s="6"/>
      <c r="V433" s="9694" t="s">
        <v>2073</v>
      </c>
      <c r="W433" s="6"/>
      <c r="X433" s="9694" t="s">
        <v>37</v>
      </c>
      <c r="Y433" s="6"/>
      <c r="Z433" s="6"/>
      <c r="AA433" s="9074">
        <v>12850962</v>
      </c>
      <c r="AB433" s="6"/>
      <c r="AC433" s="11494">
        <v>10200</v>
      </c>
      <c r="AD433" s="4898">
        <v>7920</v>
      </c>
      <c r="AE433" s="11494">
        <f>SUM(AD433*P433+AC433+AD434*P434)</f>
        <v>122664</v>
      </c>
      <c r="AF433" s="11807" t="s">
        <v>19700</v>
      </c>
      <c r="AG433" s="6"/>
    </row>
    <row r="434" spans="1:33" s="32" customFormat="1" ht="30" customHeight="1">
      <c r="A434" s="5485" t="s">
        <v>18703</v>
      </c>
      <c r="B434" s="9500"/>
      <c r="C434" s="9410"/>
      <c r="D434" s="9410"/>
      <c r="E434" s="9410"/>
      <c r="F434" s="11823"/>
      <c r="G434" s="9209"/>
      <c r="H434" s="11891"/>
      <c r="I434" s="41"/>
      <c r="J434" s="9209"/>
      <c r="K434" s="12149"/>
      <c r="L434" s="4246" t="s">
        <v>21753</v>
      </c>
      <c r="M434" s="9209"/>
      <c r="N434" s="41"/>
      <c r="O434" s="3896"/>
      <c r="P434" s="4110">
        <v>4</v>
      </c>
      <c r="Q434" s="9209"/>
      <c r="R434" s="41"/>
      <c r="S434" s="6"/>
      <c r="T434" s="6"/>
      <c r="U434" s="6"/>
      <c r="V434" s="9229"/>
      <c r="W434" s="6"/>
      <c r="X434" s="9229"/>
      <c r="Y434" s="6"/>
      <c r="Z434" s="6"/>
      <c r="AA434" s="11812"/>
      <c r="AB434" s="6"/>
      <c r="AC434" s="11495"/>
      <c r="AD434" s="4898">
        <v>4356</v>
      </c>
      <c r="AE434" s="11495"/>
      <c r="AF434" s="11808"/>
      <c r="AG434" s="6"/>
    </row>
    <row r="435" spans="1:33" s="32" customFormat="1" ht="30" customHeight="1">
      <c r="A435" s="4400" t="s">
        <v>19327</v>
      </c>
      <c r="B435" s="4672" t="s">
        <v>21119</v>
      </c>
      <c r="C435" s="422">
        <v>45817</v>
      </c>
      <c r="D435" s="422">
        <v>45876</v>
      </c>
      <c r="E435" s="422"/>
      <c r="F435" s="6543"/>
      <c r="G435" s="41">
        <v>8607</v>
      </c>
      <c r="H435" s="4200"/>
      <c r="I435" s="4028" t="s">
        <v>25</v>
      </c>
      <c r="J435" s="41" t="s">
        <v>21120</v>
      </c>
      <c r="K435" s="4028" t="s">
        <v>21121</v>
      </c>
      <c r="L435" s="4028" t="s">
        <v>21122</v>
      </c>
      <c r="M435" s="41" t="s">
        <v>21125</v>
      </c>
      <c r="N435" s="4028" t="s">
        <v>6604</v>
      </c>
      <c r="O435" s="3896">
        <v>72</v>
      </c>
      <c r="P435" s="3896">
        <v>72</v>
      </c>
      <c r="Q435" s="41" t="s">
        <v>21123</v>
      </c>
      <c r="R435" s="41"/>
      <c r="S435" s="6"/>
      <c r="T435" s="6"/>
      <c r="U435" s="6"/>
      <c r="V435" s="6" t="s">
        <v>2073</v>
      </c>
      <c r="W435" s="6"/>
      <c r="X435" s="6" t="s">
        <v>7042</v>
      </c>
      <c r="Y435" s="6"/>
      <c r="Z435" s="6"/>
      <c r="AA435" s="6525" t="s">
        <v>21124</v>
      </c>
      <c r="AB435" s="6"/>
      <c r="AC435" s="4898">
        <v>0</v>
      </c>
      <c r="AD435" s="4898">
        <v>7920</v>
      </c>
      <c r="AE435" s="4905">
        <f t="shared" si="30"/>
        <v>570240</v>
      </c>
      <c r="AF435" s="3987" t="s">
        <v>19700</v>
      </c>
      <c r="AG435" s="6"/>
    </row>
    <row r="436" spans="1:33" s="32" customFormat="1" ht="30" customHeight="1">
      <c r="A436" s="3919" t="s">
        <v>19351</v>
      </c>
      <c r="B436" s="4672" t="s">
        <v>21127</v>
      </c>
      <c r="C436" s="422">
        <v>45817</v>
      </c>
      <c r="D436" s="4347">
        <v>45853</v>
      </c>
      <c r="E436" s="422"/>
      <c r="F436" s="6543"/>
      <c r="G436" s="41">
        <v>8646</v>
      </c>
      <c r="H436" s="4086" t="s">
        <v>13990</v>
      </c>
      <c r="I436" s="41"/>
      <c r="J436" s="4028" t="s">
        <v>21128</v>
      </c>
      <c r="K436" s="4028" t="s">
        <v>21129</v>
      </c>
      <c r="L436" s="4028" t="s">
        <v>173</v>
      </c>
      <c r="M436" s="41" t="s">
        <v>21131</v>
      </c>
      <c r="N436" s="41"/>
      <c r="O436" s="3896">
        <v>1</v>
      </c>
      <c r="P436" s="3896">
        <v>1</v>
      </c>
      <c r="Q436" s="41" t="s">
        <v>21130</v>
      </c>
      <c r="R436" s="41"/>
      <c r="S436" s="6"/>
      <c r="T436" s="6"/>
      <c r="U436" s="6"/>
      <c r="V436" s="6" t="s">
        <v>2073</v>
      </c>
      <c r="W436" s="6"/>
      <c r="X436" s="6" t="s">
        <v>7042</v>
      </c>
      <c r="Y436" s="6"/>
      <c r="Z436" s="6"/>
      <c r="AA436" s="6" t="s">
        <v>21126</v>
      </c>
      <c r="AB436" s="6"/>
      <c r="AC436" s="4898">
        <v>18600</v>
      </c>
      <c r="AD436" s="4898">
        <v>12375</v>
      </c>
      <c r="AE436" s="4905">
        <f t="shared" si="30"/>
        <v>30975</v>
      </c>
      <c r="AF436" s="3987" t="s">
        <v>19700</v>
      </c>
      <c r="AG436" s="6"/>
    </row>
    <row r="437" spans="1:33" s="32" customFormat="1" ht="30" customHeight="1">
      <c r="A437" s="4700" t="s">
        <v>19351</v>
      </c>
      <c r="B437" s="36" t="s">
        <v>21132</v>
      </c>
      <c r="C437" s="37">
        <v>45817</v>
      </c>
      <c r="D437" s="4701">
        <v>45853</v>
      </c>
      <c r="E437" s="37"/>
      <c r="F437" s="4496"/>
      <c r="G437" s="36">
        <v>8646</v>
      </c>
      <c r="H437" s="4702" t="s">
        <v>677</v>
      </c>
      <c r="I437" s="36"/>
      <c r="J437" s="36" t="s">
        <v>21133</v>
      </c>
      <c r="K437" s="4703" t="s">
        <v>21134</v>
      </c>
      <c r="L437" s="4703" t="s">
        <v>62</v>
      </c>
      <c r="M437" s="36" t="s">
        <v>21137</v>
      </c>
      <c r="N437" s="36"/>
      <c r="O437" s="4429">
        <v>5</v>
      </c>
      <c r="P437" s="4429">
        <v>5</v>
      </c>
      <c r="Q437" s="4703" t="s">
        <v>21135</v>
      </c>
      <c r="R437" s="36"/>
      <c r="S437" s="36"/>
      <c r="T437" s="36"/>
      <c r="U437" s="36"/>
      <c r="V437" s="36" t="s">
        <v>24505</v>
      </c>
      <c r="W437" s="36"/>
      <c r="X437" s="36"/>
      <c r="Y437" s="36"/>
      <c r="Z437" s="36"/>
      <c r="AA437" s="4889" t="s">
        <v>21136</v>
      </c>
      <c r="AB437" s="36"/>
      <c r="AC437" s="4906"/>
      <c r="AD437" s="4906"/>
      <c r="AE437" s="4907"/>
      <c r="AF437" s="3987" t="s">
        <v>19700</v>
      </c>
      <c r="AG437" s="6"/>
    </row>
    <row r="438" spans="1:33" s="32" customFormat="1" ht="30" customHeight="1">
      <c r="A438" s="4030" t="s">
        <v>19424</v>
      </c>
      <c r="B438" s="4030" t="s">
        <v>21138</v>
      </c>
      <c r="C438" s="114">
        <v>45817</v>
      </c>
      <c r="D438" s="4033">
        <v>45853</v>
      </c>
      <c r="E438" s="114">
        <v>46132</v>
      </c>
      <c r="F438" s="5799">
        <f t="shared" ref="F438:F491" si="32">SUM(D438-E438)</f>
        <v>-279</v>
      </c>
      <c r="G438" s="6">
        <v>8647</v>
      </c>
      <c r="H438" s="4032" t="s">
        <v>1291</v>
      </c>
      <c r="I438" s="6"/>
      <c r="J438" s="4030" t="s">
        <v>21139</v>
      </c>
      <c r="K438" s="4030" t="s">
        <v>21140</v>
      </c>
      <c r="L438" s="4030" t="s">
        <v>173</v>
      </c>
      <c r="M438" s="6" t="s">
        <v>21142</v>
      </c>
      <c r="N438" s="6"/>
      <c r="O438" s="3729">
        <v>1</v>
      </c>
      <c r="P438" s="3729">
        <v>1</v>
      </c>
      <c r="Q438" s="4030" t="s">
        <v>21141</v>
      </c>
      <c r="R438" s="6"/>
      <c r="S438" s="6"/>
      <c r="T438" s="6"/>
      <c r="U438" s="6"/>
      <c r="V438" s="6"/>
      <c r="W438" s="6"/>
      <c r="X438" s="6"/>
      <c r="Y438" s="6"/>
      <c r="Z438" s="6"/>
      <c r="AA438" s="6525">
        <v>12820863</v>
      </c>
      <c r="AB438" s="6"/>
      <c r="AC438" s="4898">
        <v>6900</v>
      </c>
      <c r="AD438" s="4898">
        <v>7920</v>
      </c>
      <c r="AE438" s="4905">
        <f t="shared" si="30"/>
        <v>14820</v>
      </c>
      <c r="AF438" s="3987" t="s">
        <v>19700</v>
      </c>
      <c r="AG438" s="6"/>
    </row>
    <row r="439" spans="1:33" s="32" customFormat="1" ht="30" customHeight="1">
      <c r="A439" s="4559" t="s">
        <v>20214</v>
      </c>
      <c r="B439" s="4767" t="s">
        <v>21143</v>
      </c>
      <c r="C439" s="422">
        <v>45817</v>
      </c>
      <c r="D439" s="4347">
        <v>45853</v>
      </c>
      <c r="E439" s="422"/>
      <c r="F439" s="6504"/>
      <c r="G439" s="41">
        <v>9052</v>
      </c>
      <c r="H439" s="4200"/>
      <c r="I439" s="4028" t="s">
        <v>20808</v>
      </c>
      <c r="J439" s="4559" t="s">
        <v>21144</v>
      </c>
      <c r="K439" s="4028" t="s">
        <v>21145</v>
      </c>
      <c r="L439" s="4028" t="s">
        <v>173</v>
      </c>
      <c r="M439" s="41" t="s">
        <v>21147</v>
      </c>
      <c r="N439" s="41"/>
      <c r="O439" s="3896">
        <v>1</v>
      </c>
      <c r="P439" s="3896">
        <v>1</v>
      </c>
      <c r="Q439" s="4028" t="s">
        <v>21146</v>
      </c>
      <c r="R439" s="41"/>
      <c r="S439" s="6"/>
      <c r="T439" s="6"/>
      <c r="U439" s="6"/>
      <c r="V439" s="6" t="s">
        <v>2073</v>
      </c>
      <c r="W439" s="6"/>
      <c r="X439" s="6" t="s">
        <v>37</v>
      </c>
      <c r="Y439" s="6"/>
      <c r="Z439" s="6"/>
      <c r="AA439" s="4877">
        <v>12820867</v>
      </c>
      <c r="AB439" s="6"/>
      <c r="AC439" s="4898">
        <v>6200</v>
      </c>
      <c r="AD439" s="4898">
        <v>12375</v>
      </c>
      <c r="AE439" s="4905">
        <f t="shared" si="30"/>
        <v>18575</v>
      </c>
      <c r="AF439" s="3987" t="s">
        <v>19700</v>
      </c>
      <c r="AG439" s="6"/>
    </row>
    <row r="440" spans="1:33" s="32" customFormat="1" ht="30" customHeight="1">
      <c r="A440" s="3919" t="s">
        <v>18967</v>
      </c>
      <c r="B440" s="41" t="s">
        <v>21148</v>
      </c>
      <c r="C440" s="422">
        <v>45817</v>
      </c>
      <c r="D440" s="422">
        <v>45840</v>
      </c>
      <c r="E440" s="422"/>
      <c r="F440" s="6566"/>
      <c r="G440" s="41">
        <v>8604</v>
      </c>
      <c r="H440" s="4086" t="s">
        <v>1267</v>
      </c>
      <c r="I440" s="41"/>
      <c r="J440" s="41" t="s">
        <v>21149</v>
      </c>
      <c r="K440" s="4028" t="s">
        <v>21150</v>
      </c>
      <c r="L440" s="4028" t="s">
        <v>173</v>
      </c>
      <c r="M440" s="41" t="s">
        <v>21152</v>
      </c>
      <c r="N440" s="41"/>
      <c r="O440" s="3896">
        <v>1</v>
      </c>
      <c r="P440" s="3896">
        <v>1</v>
      </c>
      <c r="Q440" s="4028" t="s">
        <v>21141</v>
      </c>
      <c r="R440" s="41"/>
      <c r="S440" s="6"/>
      <c r="T440" s="6"/>
      <c r="U440" s="6"/>
      <c r="V440" s="6" t="s">
        <v>2073</v>
      </c>
      <c r="W440" s="6"/>
      <c r="X440" s="6" t="s">
        <v>37</v>
      </c>
      <c r="Y440" s="6"/>
      <c r="Z440" s="6"/>
      <c r="AA440" s="31" t="s">
        <v>21151</v>
      </c>
      <c r="AB440" s="6"/>
      <c r="AC440" s="4898">
        <v>1200</v>
      </c>
      <c r="AD440" s="4898">
        <v>7920</v>
      </c>
      <c r="AE440" s="4905">
        <f t="shared" si="30"/>
        <v>9120</v>
      </c>
      <c r="AF440" s="3987" t="s">
        <v>19700</v>
      </c>
      <c r="AG440" s="6"/>
    </row>
    <row r="441" spans="1:33" s="32" customFormat="1" ht="30" customHeight="1">
      <c r="A441" s="3919" t="s">
        <v>20502</v>
      </c>
      <c r="B441" s="41" t="s">
        <v>21153</v>
      </c>
      <c r="C441" s="422">
        <v>45817</v>
      </c>
      <c r="D441" s="422">
        <v>45946</v>
      </c>
      <c r="E441" s="422"/>
      <c r="F441" s="6566"/>
      <c r="G441" s="41">
        <v>8637</v>
      </c>
      <c r="H441" s="4086" t="s">
        <v>589</v>
      </c>
      <c r="I441" s="41"/>
      <c r="J441" s="41" t="s">
        <v>21398</v>
      </c>
      <c r="K441" s="4028" t="s">
        <v>21154</v>
      </c>
      <c r="L441" s="4028" t="s">
        <v>28</v>
      </c>
      <c r="M441" s="41" t="s">
        <v>21156</v>
      </c>
      <c r="N441" s="41"/>
      <c r="O441" s="3896">
        <v>2</v>
      </c>
      <c r="P441" s="3896">
        <v>2</v>
      </c>
      <c r="Q441" s="4028" t="s">
        <v>21155</v>
      </c>
      <c r="R441" s="41"/>
      <c r="S441" s="6"/>
      <c r="T441" s="6"/>
      <c r="U441" s="6"/>
      <c r="V441" s="6" t="s">
        <v>9338</v>
      </c>
      <c r="W441" s="6"/>
      <c r="X441" s="6" t="s">
        <v>7042</v>
      </c>
      <c r="Y441" s="6"/>
      <c r="Z441" s="6"/>
      <c r="AA441" s="4877">
        <v>12820681</v>
      </c>
      <c r="AB441" s="6"/>
      <c r="AC441" s="4898">
        <v>250000</v>
      </c>
      <c r="AD441" s="4898">
        <v>15000</v>
      </c>
      <c r="AE441" s="4905">
        <f t="shared" si="30"/>
        <v>280000</v>
      </c>
      <c r="AF441" s="3987" t="s">
        <v>19700</v>
      </c>
      <c r="AG441" s="6"/>
    </row>
    <row r="442" spans="1:33" s="32" customFormat="1" ht="30" customHeight="1">
      <c r="A442" s="4931" t="s">
        <v>18754</v>
      </c>
      <c r="B442" s="4672" t="s">
        <v>21157</v>
      </c>
      <c r="C442" s="422">
        <v>45817</v>
      </c>
      <c r="D442" s="422">
        <v>45853</v>
      </c>
      <c r="E442" s="422"/>
      <c r="F442" s="6504"/>
      <c r="G442" s="41">
        <v>8634</v>
      </c>
      <c r="H442" s="4086" t="s">
        <v>21158</v>
      </c>
      <c r="I442" s="41"/>
      <c r="J442" s="41" t="s">
        <v>12110</v>
      </c>
      <c r="K442" s="4028" t="s">
        <v>21159</v>
      </c>
      <c r="L442" s="4028" t="s">
        <v>62</v>
      </c>
      <c r="M442" s="41" t="s">
        <v>21162</v>
      </c>
      <c r="N442" s="41"/>
      <c r="O442" s="3896">
        <v>5</v>
      </c>
      <c r="P442" s="3896">
        <v>5</v>
      </c>
      <c r="Q442" s="4124" t="s">
        <v>21160</v>
      </c>
      <c r="R442" s="41"/>
      <c r="S442" s="6"/>
      <c r="T442" s="6"/>
      <c r="U442" s="6"/>
      <c r="V442" s="4588" t="s">
        <v>2073</v>
      </c>
      <c r="W442" s="6"/>
      <c r="X442" s="4588" t="s">
        <v>37</v>
      </c>
      <c r="Y442" s="6"/>
      <c r="Z442" s="6"/>
      <c r="AA442" s="6525" t="s">
        <v>21161</v>
      </c>
      <c r="AB442" s="6"/>
      <c r="AC442" s="4898">
        <v>6900</v>
      </c>
      <c r="AD442" s="4898">
        <v>7920</v>
      </c>
      <c r="AE442" s="4905">
        <f t="shared" si="30"/>
        <v>46500</v>
      </c>
      <c r="AF442" s="3987" t="s">
        <v>19700</v>
      </c>
      <c r="AG442" s="6"/>
    </row>
    <row r="443" spans="1:33" s="32" customFormat="1" ht="30" customHeight="1">
      <c r="A443" s="6818" t="s">
        <v>20038</v>
      </c>
      <c r="B443" s="41" t="s">
        <v>21163</v>
      </c>
      <c r="C443" s="422">
        <v>45817</v>
      </c>
      <c r="D443" s="422">
        <v>45853</v>
      </c>
      <c r="E443" s="422"/>
      <c r="F443" s="6504"/>
      <c r="G443" s="41">
        <v>8606</v>
      </c>
      <c r="H443" s="4086" t="s">
        <v>7834</v>
      </c>
      <c r="I443" s="41"/>
      <c r="J443" s="4028" t="s">
        <v>21164</v>
      </c>
      <c r="K443" s="4028" t="s">
        <v>21165</v>
      </c>
      <c r="L443" s="4028" t="s">
        <v>76</v>
      </c>
      <c r="M443" s="582" t="s">
        <v>21167</v>
      </c>
      <c r="N443" s="41"/>
      <c r="O443" s="3896">
        <v>4</v>
      </c>
      <c r="P443" s="3896">
        <v>4</v>
      </c>
      <c r="Q443" s="4028" t="s">
        <v>20891</v>
      </c>
      <c r="R443" s="41"/>
      <c r="S443" s="6"/>
      <c r="T443" s="6"/>
      <c r="U443" s="6"/>
      <c r="V443" s="6" t="s">
        <v>2073</v>
      </c>
      <c r="W443" s="6"/>
      <c r="X443" s="6" t="s">
        <v>37</v>
      </c>
      <c r="Y443" s="6"/>
      <c r="Z443" s="6"/>
      <c r="AA443" s="1" t="s">
        <v>21166</v>
      </c>
      <c r="AB443" s="6"/>
      <c r="AC443" s="4898">
        <v>3300</v>
      </c>
      <c r="AD443" s="4898">
        <v>7920</v>
      </c>
      <c r="AE443" s="4905">
        <f t="shared" si="30"/>
        <v>34980</v>
      </c>
      <c r="AF443" s="3987" t="s">
        <v>19700</v>
      </c>
      <c r="AG443" s="6"/>
    </row>
    <row r="444" spans="1:33" s="32" customFormat="1" ht="30" customHeight="1">
      <c r="A444" s="5154" t="s">
        <v>20543</v>
      </c>
      <c r="B444" s="5190" t="s">
        <v>21173</v>
      </c>
      <c r="C444" s="422">
        <v>45817</v>
      </c>
      <c r="D444" s="422">
        <v>45853</v>
      </c>
      <c r="E444" s="422"/>
      <c r="F444" s="6504"/>
      <c r="G444" s="41">
        <v>8628</v>
      </c>
      <c r="H444" s="4086" t="s">
        <v>12531</v>
      </c>
      <c r="I444" s="41"/>
      <c r="J444" s="5154" t="s">
        <v>21174</v>
      </c>
      <c r="K444" s="4028" t="s">
        <v>21175</v>
      </c>
      <c r="L444" s="4916" t="s">
        <v>28</v>
      </c>
      <c r="M444" s="41" t="s">
        <v>21177</v>
      </c>
      <c r="N444" s="41"/>
      <c r="O444" s="3896">
        <v>2</v>
      </c>
      <c r="P444" s="3896">
        <v>2</v>
      </c>
      <c r="Q444" s="4028" t="s">
        <v>21176</v>
      </c>
      <c r="R444" s="41"/>
      <c r="S444" s="6"/>
      <c r="T444" s="6"/>
      <c r="U444" s="6"/>
      <c r="V444" s="6" t="s">
        <v>2073</v>
      </c>
      <c r="W444" s="6"/>
      <c r="X444" s="6" t="s">
        <v>37</v>
      </c>
      <c r="Y444" s="6"/>
      <c r="Z444" s="6"/>
      <c r="AA444" s="6525">
        <v>12820577</v>
      </c>
      <c r="AB444" s="6"/>
      <c r="AC444" s="4898">
        <v>27621</v>
      </c>
      <c r="AD444" s="4898">
        <v>14850</v>
      </c>
      <c r="AE444" s="4905">
        <f t="shared" si="30"/>
        <v>57321</v>
      </c>
      <c r="AF444" s="3987" t="s">
        <v>19700</v>
      </c>
      <c r="AG444" s="6"/>
    </row>
    <row r="445" spans="1:33" s="32" customFormat="1" ht="30" customHeight="1">
      <c r="A445" s="4601" t="s">
        <v>18626</v>
      </c>
      <c r="B445" s="4672" t="s">
        <v>21178</v>
      </c>
      <c r="C445" s="422">
        <v>45817</v>
      </c>
      <c r="D445" s="422">
        <v>45853</v>
      </c>
      <c r="E445" s="422"/>
      <c r="F445" s="6504"/>
      <c r="G445" s="41">
        <v>9013</v>
      </c>
      <c r="H445" s="4086" t="s">
        <v>12555</v>
      </c>
      <c r="I445" s="41"/>
      <c r="J445" s="4601" t="s">
        <v>21179</v>
      </c>
      <c r="K445" s="4028" t="s">
        <v>21180</v>
      </c>
      <c r="L445" s="4348" t="s">
        <v>173</v>
      </c>
      <c r="M445" s="41" t="s">
        <v>21183</v>
      </c>
      <c r="N445" s="41"/>
      <c r="O445" s="3896">
        <v>1</v>
      </c>
      <c r="P445" s="4110">
        <v>1</v>
      </c>
      <c r="Q445" s="4124" t="s">
        <v>21182</v>
      </c>
      <c r="R445" s="41"/>
      <c r="S445" s="6"/>
      <c r="T445" s="6"/>
      <c r="U445" s="6"/>
      <c r="V445" s="6" t="s">
        <v>2073</v>
      </c>
      <c r="W445" s="6"/>
      <c r="X445" s="6" t="s">
        <v>7042</v>
      </c>
      <c r="Y445" s="6"/>
      <c r="Z445" s="6"/>
      <c r="AA445" s="6564">
        <v>12820621</v>
      </c>
      <c r="AB445" s="6"/>
      <c r="AC445" s="4898">
        <v>10200</v>
      </c>
      <c r="AD445" s="4898">
        <v>6798.83</v>
      </c>
      <c r="AE445" s="4905">
        <f t="shared" si="30"/>
        <v>16998.830000000002</v>
      </c>
      <c r="AF445" s="3987" t="s">
        <v>19700</v>
      </c>
      <c r="AG445" s="6"/>
    </row>
    <row r="446" spans="1:33" s="32" customFormat="1" ht="30" customHeight="1">
      <c r="A446" s="4127" t="s">
        <v>18754</v>
      </c>
      <c r="B446" s="4672" t="s">
        <v>21185</v>
      </c>
      <c r="C446" s="422">
        <v>45817</v>
      </c>
      <c r="D446" s="422">
        <v>45840</v>
      </c>
      <c r="E446" s="422"/>
      <c r="F446" s="6504"/>
      <c r="G446" s="41">
        <v>8634</v>
      </c>
      <c r="H446" s="4089" t="s">
        <v>6431</v>
      </c>
      <c r="I446" s="41"/>
      <c r="J446" s="41" t="s">
        <v>21452</v>
      </c>
      <c r="K446" s="41" t="s">
        <v>21186</v>
      </c>
      <c r="L446" s="41" t="s">
        <v>193</v>
      </c>
      <c r="M446" s="41" t="s">
        <v>21188</v>
      </c>
      <c r="N446" s="41"/>
      <c r="O446" s="3896">
        <v>6</v>
      </c>
      <c r="P446" s="3896">
        <v>6</v>
      </c>
      <c r="Q446" s="41" t="s">
        <v>21187</v>
      </c>
      <c r="R446" s="41"/>
      <c r="S446" s="6"/>
      <c r="T446" s="6"/>
      <c r="U446" s="6"/>
      <c r="V446" s="6" t="s">
        <v>2073</v>
      </c>
      <c r="W446" s="6"/>
      <c r="X446" s="6" t="s">
        <v>37</v>
      </c>
      <c r="Y446" s="6"/>
      <c r="Z446" s="6"/>
      <c r="AA446" s="6564">
        <v>12820575</v>
      </c>
      <c r="AB446" s="6"/>
      <c r="AC446" s="4898">
        <v>0</v>
      </c>
      <c r="AD446" s="4898">
        <v>7920</v>
      </c>
      <c r="AE446" s="4905">
        <f t="shared" si="30"/>
        <v>47520</v>
      </c>
      <c r="AF446" s="3987" t="s">
        <v>19700</v>
      </c>
      <c r="AG446" s="6"/>
    </row>
    <row r="447" spans="1:33" s="32" customFormat="1" ht="30" customHeight="1">
      <c r="A447" s="4951" t="s">
        <v>19596</v>
      </c>
      <c r="B447" s="4744" t="s">
        <v>21189</v>
      </c>
      <c r="C447" s="422">
        <v>45818</v>
      </c>
      <c r="D447" s="422">
        <v>45840</v>
      </c>
      <c r="E447" s="422"/>
      <c r="F447" s="6504"/>
      <c r="G447" s="41">
        <v>6984</v>
      </c>
      <c r="H447" s="4123" t="s">
        <v>3494</v>
      </c>
      <c r="I447" s="41"/>
      <c r="J447" s="4168" t="s">
        <v>21190</v>
      </c>
      <c r="K447" s="41" t="s">
        <v>21191</v>
      </c>
      <c r="L447" s="41" t="s">
        <v>1309</v>
      </c>
      <c r="M447" s="41" t="s">
        <v>21193</v>
      </c>
      <c r="N447" s="41"/>
      <c r="O447" s="3896">
        <v>36</v>
      </c>
      <c r="P447" s="3896">
        <v>36</v>
      </c>
      <c r="Q447" s="41" t="s">
        <v>21192</v>
      </c>
      <c r="R447" s="41"/>
      <c r="S447" s="6"/>
      <c r="T447" s="6"/>
      <c r="U447" s="6"/>
      <c r="V447" s="6"/>
      <c r="W447" s="6"/>
      <c r="X447" s="6"/>
      <c r="Y447" s="6"/>
      <c r="Z447" s="6"/>
      <c r="AA447" s="4884">
        <v>12825027</v>
      </c>
      <c r="AB447" s="6"/>
      <c r="AC447" s="4898">
        <v>0</v>
      </c>
      <c r="AD447" s="4898">
        <v>7920</v>
      </c>
      <c r="AE447" s="4905">
        <f t="shared" si="30"/>
        <v>285120</v>
      </c>
      <c r="AF447" s="3987" t="s">
        <v>19700</v>
      </c>
      <c r="AG447" s="6"/>
    </row>
    <row r="448" spans="1:33" s="32" customFormat="1" ht="30" customHeight="1">
      <c r="A448" s="3919" t="s">
        <v>19554</v>
      </c>
      <c r="B448" s="4672" t="s">
        <v>21194</v>
      </c>
      <c r="C448" s="422">
        <v>45818</v>
      </c>
      <c r="D448" s="422">
        <v>45840</v>
      </c>
      <c r="E448" s="422"/>
      <c r="F448" s="6504"/>
      <c r="G448" s="41">
        <v>8601</v>
      </c>
      <c r="H448" s="4123" t="s">
        <v>21201</v>
      </c>
      <c r="I448" s="41"/>
      <c r="J448" s="4168" t="s">
        <v>21195</v>
      </c>
      <c r="K448" s="41" t="s">
        <v>21196</v>
      </c>
      <c r="L448" s="41" t="s">
        <v>128</v>
      </c>
      <c r="M448" s="41" t="s">
        <v>21199</v>
      </c>
      <c r="N448" s="41"/>
      <c r="O448" s="3896">
        <v>3</v>
      </c>
      <c r="P448" s="3896">
        <v>3</v>
      </c>
      <c r="Q448" s="4124" t="s">
        <v>21197</v>
      </c>
      <c r="R448" s="41"/>
      <c r="S448" s="6"/>
      <c r="T448" s="6"/>
      <c r="U448" s="6"/>
      <c r="V448" s="6" t="s">
        <v>2073</v>
      </c>
      <c r="W448" s="6"/>
      <c r="X448" s="6" t="s">
        <v>37</v>
      </c>
      <c r="Y448" s="6"/>
      <c r="Z448" s="6"/>
      <c r="AA448" s="6564" t="s">
        <v>21198</v>
      </c>
      <c r="AB448" s="6"/>
      <c r="AC448" s="4898">
        <v>0</v>
      </c>
      <c r="AD448" s="4898">
        <v>8625</v>
      </c>
      <c r="AE448" s="4905">
        <f t="shared" si="30"/>
        <v>25875</v>
      </c>
      <c r="AF448" s="3987" t="s">
        <v>19700</v>
      </c>
      <c r="AG448" s="6"/>
    </row>
    <row r="449" spans="1:33" s="32" customFormat="1" ht="30" customHeight="1">
      <c r="A449" s="6427" t="s">
        <v>18626</v>
      </c>
      <c r="B449" s="4672" t="s">
        <v>21200</v>
      </c>
      <c r="C449" s="422">
        <v>45818</v>
      </c>
      <c r="D449" s="422">
        <v>45853</v>
      </c>
      <c r="E449" s="422"/>
      <c r="F449" s="6566"/>
      <c r="G449" s="41">
        <v>9013</v>
      </c>
      <c r="H449" s="4123" t="s">
        <v>17530</v>
      </c>
      <c r="I449" s="41"/>
      <c r="J449" s="41" t="s">
        <v>21202</v>
      </c>
      <c r="K449" s="41" t="s">
        <v>21203</v>
      </c>
      <c r="L449" s="41" t="s">
        <v>173</v>
      </c>
      <c r="M449" s="41" t="s">
        <v>21206</v>
      </c>
      <c r="N449" s="41"/>
      <c r="O449" s="3896">
        <v>1</v>
      </c>
      <c r="P449" s="3896">
        <v>1</v>
      </c>
      <c r="Q449" s="4124" t="s">
        <v>21204</v>
      </c>
      <c r="R449" s="41"/>
      <c r="S449" s="6"/>
      <c r="T449" s="6"/>
      <c r="U449" s="6"/>
      <c r="V449" s="6" t="s">
        <v>2073</v>
      </c>
      <c r="W449" s="6"/>
      <c r="X449" s="6" t="s">
        <v>37</v>
      </c>
      <c r="Y449" s="6"/>
      <c r="Z449" s="6"/>
      <c r="AA449" s="6" t="s">
        <v>21205</v>
      </c>
      <c r="AB449" s="6"/>
      <c r="AC449" s="4898">
        <v>10200</v>
      </c>
      <c r="AD449" s="4898">
        <v>6798.83</v>
      </c>
      <c r="AE449" s="4905">
        <f t="shared" si="30"/>
        <v>16998.830000000002</v>
      </c>
      <c r="AF449" s="3987" t="s">
        <v>19700</v>
      </c>
      <c r="AG449" s="6"/>
    </row>
    <row r="450" spans="1:33" s="32" customFormat="1" ht="30" customHeight="1">
      <c r="A450" s="4316" t="s">
        <v>18626</v>
      </c>
      <c r="B450" s="4672" t="s">
        <v>21207</v>
      </c>
      <c r="C450" s="422">
        <v>45818</v>
      </c>
      <c r="D450" s="422">
        <v>45840</v>
      </c>
      <c r="E450" s="422"/>
      <c r="F450" s="6504"/>
      <c r="G450" s="41">
        <v>9013</v>
      </c>
      <c r="H450" s="4123"/>
      <c r="I450" s="41" t="s">
        <v>20808</v>
      </c>
      <c r="J450" s="41" t="s">
        <v>21208</v>
      </c>
      <c r="K450" s="41" t="s">
        <v>21209</v>
      </c>
      <c r="L450" s="41" t="s">
        <v>167</v>
      </c>
      <c r="M450" s="41" t="s">
        <v>21212</v>
      </c>
      <c r="N450" s="41"/>
      <c r="O450" s="3896">
        <v>10</v>
      </c>
      <c r="P450" s="4110">
        <v>18</v>
      </c>
      <c r="Q450" s="41" t="s">
        <v>21210</v>
      </c>
      <c r="R450" s="41"/>
      <c r="S450" s="6"/>
      <c r="T450" s="6"/>
      <c r="U450" s="6"/>
      <c r="V450" s="6" t="s">
        <v>2073</v>
      </c>
      <c r="W450" s="6"/>
      <c r="X450" s="6" t="s">
        <v>37</v>
      </c>
      <c r="Y450" s="6"/>
      <c r="Z450" s="6"/>
      <c r="AA450" s="4877" t="s">
        <v>21211</v>
      </c>
      <c r="AB450" s="6"/>
      <c r="AC450" s="4898">
        <v>0</v>
      </c>
      <c r="AD450" s="4898">
        <v>6798.83</v>
      </c>
      <c r="AE450" s="4905">
        <f t="shared" si="30"/>
        <v>122378.94</v>
      </c>
      <c r="AF450" s="3987" t="s">
        <v>19700</v>
      </c>
      <c r="AG450" s="6"/>
    </row>
    <row r="451" spans="1:33" s="32" customFormat="1" ht="30" customHeight="1">
      <c r="A451" s="3919" t="s">
        <v>19480</v>
      </c>
      <c r="B451" s="4672" t="s">
        <v>21213</v>
      </c>
      <c r="C451" s="422">
        <v>45818</v>
      </c>
      <c r="D451" s="422">
        <v>45853</v>
      </c>
      <c r="E451" s="422"/>
      <c r="F451" s="6566"/>
      <c r="G451" s="41">
        <v>8618</v>
      </c>
      <c r="H451" s="4123" t="s">
        <v>8982</v>
      </c>
      <c r="I451" s="41"/>
      <c r="J451" s="41" t="s">
        <v>21214</v>
      </c>
      <c r="K451" s="4124" t="s">
        <v>21216</v>
      </c>
      <c r="L451" s="4124" t="s">
        <v>1753</v>
      </c>
      <c r="M451" s="41" t="s">
        <v>21217</v>
      </c>
      <c r="N451" s="41"/>
      <c r="O451" s="3896">
        <v>20</v>
      </c>
      <c r="P451" s="3896">
        <v>20</v>
      </c>
      <c r="Q451" s="4124" t="s">
        <v>21215</v>
      </c>
      <c r="R451" s="41"/>
      <c r="S451" s="6"/>
      <c r="T451" s="6"/>
      <c r="U451" s="6"/>
      <c r="V451" s="6" t="s">
        <v>2073</v>
      </c>
      <c r="W451" s="6"/>
      <c r="X451" s="6" t="s">
        <v>37</v>
      </c>
      <c r="Y451" s="6"/>
      <c r="Z451" s="6"/>
      <c r="AA451" s="6525">
        <v>12825050</v>
      </c>
      <c r="AB451" s="6"/>
      <c r="AC451" s="4898">
        <v>10200</v>
      </c>
      <c r="AD451" s="4898">
        <v>7918.05</v>
      </c>
      <c r="AE451" s="4905">
        <f t="shared" si="30"/>
        <v>168561</v>
      </c>
      <c r="AF451" s="3987" t="s">
        <v>19700</v>
      </c>
      <c r="AG451" s="6"/>
    </row>
    <row r="452" spans="1:33" s="32" customFormat="1" ht="30" customHeight="1">
      <c r="A452" s="4124" t="s">
        <v>19480</v>
      </c>
      <c r="B452" s="6655" t="s">
        <v>21222</v>
      </c>
      <c r="C452" s="422">
        <v>45817</v>
      </c>
      <c r="D452" s="422">
        <v>45853</v>
      </c>
      <c r="E452" s="422"/>
      <c r="F452" s="6566"/>
      <c r="G452" s="41">
        <v>8618</v>
      </c>
      <c r="H452" s="4123" t="s">
        <v>13169</v>
      </c>
      <c r="I452" s="41"/>
      <c r="J452" s="41" t="s">
        <v>21223</v>
      </c>
      <c r="K452" s="4124" t="s">
        <v>21224</v>
      </c>
      <c r="L452" s="4124" t="s">
        <v>341</v>
      </c>
      <c r="M452" s="41" t="s">
        <v>21227</v>
      </c>
      <c r="N452" s="41"/>
      <c r="O452" s="3896">
        <v>12</v>
      </c>
      <c r="P452" s="3896">
        <v>12</v>
      </c>
      <c r="Q452" s="4124" t="s">
        <v>21225</v>
      </c>
      <c r="R452" s="41"/>
      <c r="S452" s="6"/>
      <c r="T452" s="6"/>
      <c r="U452" s="6"/>
      <c r="V452" s="6" t="s">
        <v>9338</v>
      </c>
      <c r="W452" s="6"/>
      <c r="X452" s="6" t="s">
        <v>7042</v>
      </c>
      <c r="Y452" s="6"/>
      <c r="Z452" s="6"/>
      <c r="AA452" s="1" t="s">
        <v>21226</v>
      </c>
      <c r="AB452" s="6"/>
      <c r="AC452" s="4898">
        <v>33000</v>
      </c>
      <c r="AD452" s="4898">
        <v>7918.05</v>
      </c>
      <c r="AE452" s="4905">
        <f t="shared" si="30"/>
        <v>128016.6</v>
      </c>
      <c r="AF452" s="3987" t="s">
        <v>19700</v>
      </c>
      <c r="AG452" s="6"/>
    </row>
    <row r="453" spans="1:33" s="32" customFormat="1" ht="30" customHeight="1">
      <c r="A453" s="4559" t="s">
        <v>18703</v>
      </c>
      <c r="B453" s="4767" t="s">
        <v>21228</v>
      </c>
      <c r="C453" s="422">
        <v>45818</v>
      </c>
      <c r="D453" s="422">
        <v>45853</v>
      </c>
      <c r="E453" s="422"/>
      <c r="F453" s="6504"/>
      <c r="G453" s="41">
        <v>8615</v>
      </c>
      <c r="H453" s="4123" t="s">
        <v>3889</v>
      </c>
      <c r="I453" s="41"/>
      <c r="J453" s="41" t="s">
        <v>21229</v>
      </c>
      <c r="K453" s="4124" t="s">
        <v>21230</v>
      </c>
      <c r="L453" s="4124" t="s">
        <v>28</v>
      </c>
      <c r="M453" s="41" t="s">
        <v>21233</v>
      </c>
      <c r="N453" s="41"/>
      <c r="O453" s="3896">
        <v>2</v>
      </c>
      <c r="P453" s="4110">
        <v>4</v>
      </c>
      <c r="Q453" s="4124" t="s">
        <v>21231</v>
      </c>
      <c r="R453" s="41"/>
      <c r="S453" s="6"/>
      <c r="T453" s="6"/>
      <c r="U453" s="6"/>
      <c r="V453" s="4464" t="s">
        <v>2073</v>
      </c>
      <c r="W453" s="6"/>
      <c r="X453" s="4464" t="s">
        <v>37</v>
      </c>
      <c r="Y453" s="6"/>
      <c r="Z453" s="6"/>
      <c r="AA453" s="6564" t="s">
        <v>21232</v>
      </c>
      <c r="AB453" s="6"/>
      <c r="AC453" s="4898">
        <v>6900</v>
      </c>
      <c r="AD453" s="4898">
        <v>7920</v>
      </c>
      <c r="AE453" s="4905">
        <f t="shared" si="30"/>
        <v>38580</v>
      </c>
      <c r="AF453" s="3987" t="s">
        <v>19700</v>
      </c>
      <c r="AG453" s="6"/>
    </row>
    <row r="454" spans="1:33" s="32" customFormat="1" ht="30" customHeight="1">
      <c r="A454" s="4246" t="s">
        <v>20038</v>
      </c>
      <c r="B454" s="4688" t="s">
        <v>21234</v>
      </c>
      <c r="C454" s="4566">
        <v>45818</v>
      </c>
      <c r="D454" s="422">
        <v>45853</v>
      </c>
      <c r="E454" s="422"/>
      <c r="F454" s="6504"/>
      <c r="G454" s="41">
        <v>8606</v>
      </c>
      <c r="H454" s="4123" t="s">
        <v>589</v>
      </c>
      <c r="I454" s="41"/>
      <c r="J454" s="4246" t="s">
        <v>21235</v>
      </c>
      <c r="K454" s="4124" t="s">
        <v>21236</v>
      </c>
      <c r="L454" s="4124" t="s">
        <v>173</v>
      </c>
      <c r="M454" s="41" t="s">
        <v>21237</v>
      </c>
      <c r="N454" s="41"/>
      <c r="O454" s="3896">
        <v>1</v>
      </c>
      <c r="P454" s="3896">
        <v>1</v>
      </c>
      <c r="Q454" s="4124" t="s">
        <v>15187</v>
      </c>
      <c r="R454" s="41"/>
      <c r="S454" s="6"/>
      <c r="T454" s="6"/>
      <c r="U454" s="6"/>
      <c r="V454" s="4158" t="s">
        <v>2073</v>
      </c>
      <c r="W454" s="6"/>
      <c r="X454" s="4158" t="s">
        <v>37</v>
      </c>
      <c r="Y454" s="6"/>
      <c r="Z454" s="6"/>
      <c r="AA454" s="6564">
        <v>12823577</v>
      </c>
      <c r="AB454" s="6"/>
      <c r="AC454" s="4898">
        <v>6900</v>
      </c>
      <c r="AD454" s="4898">
        <v>7920</v>
      </c>
      <c r="AE454" s="4905">
        <f t="shared" si="30"/>
        <v>14820</v>
      </c>
      <c r="AF454" s="3987" t="s">
        <v>19700</v>
      </c>
      <c r="AG454" s="6"/>
    </row>
    <row r="455" spans="1:33" s="32" customFormat="1" ht="30" customHeight="1">
      <c r="A455" s="5418" t="s">
        <v>19480</v>
      </c>
      <c r="B455" s="5437" t="s">
        <v>26523</v>
      </c>
      <c r="C455" s="422">
        <v>45818</v>
      </c>
      <c r="D455" s="422">
        <v>45853</v>
      </c>
      <c r="E455" s="422"/>
      <c r="F455" s="6566"/>
      <c r="G455" s="41">
        <v>8618</v>
      </c>
      <c r="H455" s="4123" t="s">
        <v>17560</v>
      </c>
      <c r="I455" s="41"/>
      <c r="J455" s="5418" t="s">
        <v>21238</v>
      </c>
      <c r="K455" s="4156" t="s">
        <v>21239</v>
      </c>
      <c r="L455" s="4124" t="s">
        <v>33</v>
      </c>
      <c r="M455" s="41" t="s">
        <v>21241</v>
      </c>
      <c r="N455" s="41"/>
      <c r="O455" s="3896">
        <v>21</v>
      </c>
      <c r="P455" s="3896">
        <v>21</v>
      </c>
      <c r="Q455" s="4124" t="s">
        <v>21240</v>
      </c>
      <c r="R455" s="41"/>
      <c r="S455" s="6"/>
      <c r="T455" s="6"/>
      <c r="U455" s="6"/>
      <c r="V455" s="4158" t="s">
        <v>2073</v>
      </c>
      <c r="W455" s="6"/>
      <c r="X455" s="4158" t="s">
        <v>37</v>
      </c>
      <c r="Y455" s="6"/>
      <c r="Z455" s="6"/>
      <c r="AA455" s="4877">
        <v>12823998</v>
      </c>
      <c r="AB455" s="6"/>
      <c r="AC455" s="4898">
        <v>3300</v>
      </c>
      <c r="AD455" s="4898">
        <v>7918.05</v>
      </c>
      <c r="AE455" s="4905">
        <f t="shared" si="30"/>
        <v>169579.05000000002</v>
      </c>
      <c r="AF455" s="3987" t="s">
        <v>19700</v>
      </c>
      <c r="AG455" s="6"/>
    </row>
    <row r="456" spans="1:33" s="32" customFormat="1" ht="30" customHeight="1">
      <c r="A456" s="5030" t="s">
        <v>20766</v>
      </c>
      <c r="B456" s="41" t="s">
        <v>21254</v>
      </c>
      <c r="C456" s="422">
        <v>45818</v>
      </c>
      <c r="D456" s="422">
        <v>45947</v>
      </c>
      <c r="E456" s="422"/>
      <c r="F456" s="6504"/>
      <c r="G456" s="41">
        <v>8629</v>
      </c>
      <c r="H456" s="4467" t="s">
        <v>21255</v>
      </c>
      <c r="I456" s="41"/>
      <c r="J456" s="41" t="s">
        <v>21256</v>
      </c>
      <c r="K456" s="4156" t="s">
        <v>21257</v>
      </c>
      <c r="L456" s="4156" t="s">
        <v>173</v>
      </c>
      <c r="M456" s="41" t="s">
        <v>21259</v>
      </c>
      <c r="N456" s="41"/>
      <c r="O456" s="3896">
        <v>1</v>
      </c>
      <c r="P456" s="3896">
        <v>1</v>
      </c>
      <c r="Q456" s="41" t="s">
        <v>21258</v>
      </c>
      <c r="R456" s="41"/>
      <c r="S456" s="6"/>
      <c r="T456" s="6"/>
      <c r="U456" s="6"/>
      <c r="V456" s="6" t="s">
        <v>2073</v>
      </c>
      <c r="W456" s="6"/>
      <c r="X456" s="6" t="s">
        <v>7042</v>
      </c>
      <c r="Y456" s="6"/>
      <c r="Z456" s="6"/>
      <c r="AA456" s="6525">
        <v>12826177</v>
      </c>
      <c r="AB456" s="6"/>
      <c r="AC456" s="4898">
        <v>34650</v>
      </c>
      <c r="AD456" s="4898">
        <v>8316</v>
      </c>
      <c r="AE456" s="4905">
        <f t="shared" si="30"/>
        <v>42966</v>
      </c>
      <c r="AF456" s="3987" t="s">
        <v>19700</v>
      </c>
      <c r="AG456" s="6"/>
    </row>
    <row r="457" spans="1:33" s="32" customFormat="1" ht="30" customHeight="1">
      <c r="A457" s="4156" t="s">
        <v>19645</v>
      </c>
      <c r="B457" s="41" t="s">
        <v>21260</v>
      </c>
      <c r="C457" s="422">
        <v>45819</v>
      </c>
      <c r="D457" s="422">
        <v>45854</v>
      </c>
      <c r="E457" s="422"/>
      <c r="F457" s="6566"/>
      <c r="G457" s="41">
        <v>8608</v>
      </c>
      <c r="H457" s="4467" t="s">
        <v>21261</v>
      </c>
      <c r="I457" s="41"/>
      <c r="J457" s="41" t="s">
        <v>21262</v>
      </c>
      <c r="K457" s="4156" t="s">
        <v>21263</v>
      </c>
      <c r="L457" s="4156" t="s">
        <v>341</v>
      </c>
      <c r="M457" s="41" t="s">
        <v>21265</v>
      </c>
      <c r="N457" s="41"/>
      <c r="O457" s="3896">
        <v>12</v>
      </c>
      <c r="P457" s="3896">
        <v>12</v>
      </c>
      <c r="Q457" s="41" t="s">
        <v>21264</v>
      </c>
      <c r="R457" s="41"/>
      <c r="S457" s="6"/>
      <c r="T457" s="6"/>
      <c r="U457" s="6"/>
      <c r="V457" s="6" t="s">
        <v>2073</v>
      </c>
      <c r="W457" s="6"/>
      <c r="X457" s="6" t="s">
        <v>7042</v>
      </c>
      <c r="Y457" s="6"/>
      <c r="Z457" s="6"/>
      <c r="AA457" s="6564">
        <v>12828139</v>
      </c>
      <c r="AB457" s="6"/>
      <c r="AC457" s="4898">
        <v>6900</v>
      </c>
      <c r="AD457" s="4898">
        <v>7920</v>
      </c>
      <c r="AE457" s="4905">
        <f t="shared" si="30"/>
        <v>101940</v>
      </c>
      <c r="AF457" s="3987" t="s">
        <v>19700</v>
      </c>
      <c r="AG457" s="6"/>
    </row>
    <row r="458" spans="1:33" s="32" customFormat="1" ht="30" customHeight="1">
      <c r="A458" s="4156" t="s">
        <v>18977</v>
      </c>
      <c r="B458" s="41" t="s">
        <v>21266</v>
      </c>
      <c r="C458" s="422">
        <v>45819</v>
      </c>
      <c r="D458" s="422">
        <v>45854</v>
      </c>
      <c r="E458" s="422"/>
      <c r="F458" s="6504"/>
      <c r="G458" s="41">
        <v>8644</v>
      </c>
      <c r="H458" s="4467" t="s">
        <v>21267</v>
      </c>
      <c r="I458" s="41"/>
      <c r="J458" s="41" t="s">
        <v>21268</v>
      </c>
      <c r="K458" s="4156" t="s">
        <v>21269</v>
      </c>
      <c r="L458" s="4156" t="s">
        <v>173</v>
      </c>
      <c r="M458" s="41" t="s">
        <v>21272</v>
      </c>
      <c r="N458" s="41"/>
      <c r="O458" s="3896">
        <v>1</v>
      </c>
      <c r="P458" s="3896">
        <v>1</v>
      </c>
      <c r="Q458" s="4156" t="s">
        <v>21270</v>
      </c>
      <c r="R458" s="41"/>
      <c r="S458" s="6"/>
      <c r="T458" s="6"/>
      <c r="U458" s="6"/>
      <c r="V458" s="6" t="s">
        <v>2073</v>
      </c>
      <c r="W458" s="6"/>
      <c r="X458" s="6" t="s">
        <v>37</v>
      </c>
      <c r="Y458" s="6"/>
      <c r="Z458" s="6"/>
      <c r="AA458" s="4877" t="s">
        <v>21271</v>
      </c>
      <c r="AB458" s="6"/>
      <c r="AC458" s="4898">
        <v>10200</v>
      </c>
      <c r="AD458" s="4898">
        <v>7920</v>
      </c>
      <c r="AE458" s="4905">
        <f t="shared" si="30"/>
        <v>18120</v>
      </c>
      <c r="AF458" s="3987" t="s">
        <v>19700</v>
      </c>
      <c r="AG458" s="6"/>
    </row>
    <row r="459" spans="1:33" s="32" customFormat="1" ht="30" customHeight="1">
      <c r="A459" s="4156" t="s">
        <v>19269</v>
      </c>
      <c r="B459" s="4156" t="s">
        <v>21273</v>
      </c>
      <c r="C459" s="422">
        <v>45819</v>
      </c>
      <c r="D459" s="422">
        <v>45854</v>
      </c>
      <c r="E459" s="422"/>
      <c r="F459" s="6566"/>
      <c r="G459" s="41">
        <v>8602</v>
      </c>
      <c r="H459" s="4467" t="s">
        <v>21274</v>
      </c>
      <c r="I459" s="41"/>
      <c r="J459" s="41" t="s">
        <v>14619</v>
      </c>
      <c r="K459" s="4156" t="s">
        <v>21275</v>
      </c>
      <c r="L459" s="4156" t="s">
        <v>406</v>
      </c>
      <c r="M459" s="41" t="s">
        <v>21278</v>
      </c>
      <c r="N459" s="41"/>
      <c r="O459" s="3896">
        <v>9</v>
      </c>
      <c r="P459" s="3896">
        <v>9</v>
      </c>
      <c r="Q459" s="4156" t="s">
        <v>21276</v>
      </c>
      <c r="R459" s="41"/>
      <c r="S459" s="6"/>
      <c r="T459" s="6"/>
      <c r="U459" s="6"/>
      <c r="V459" s="6" t="s">
        <v>2073</v>
      </c>
      <c r="W459" s="6"/>
      <c r="X459" s="6" t="s">
        <v>37</v>
      </c>
      <c r="Y459" s="6"/>
      <c r="Z459" s="6"/>
      <c r="AA459" s="31" t="s">
        <v>21277</v>
      </c>
      <c r="AB459" s="6"/>
      <c r="AC459" s="4898">
        <v>6200</v>
      </c>
      <c r="AD459" s="4898">
        <v>12375</v>
      </c>
      <c r="AE459" s="4905">
        <f t="shared" si="30"/>
        <v>117575</v>
      </c>
      <c r="AF459" s="3987" t="s">
        <v>19700</v>
      </c>
      <c r="AG459" s="6"/>
    </row>
    <row r="460" spans="1:33" s="32" customFormat="1" ht="30" customHeight="1">
      <c r="A460" s="8796" t="s">
        <v>21279</v>
      </c>
      <c r="B460" s="4672" t="s">
        <v>21280</v>
      </c>
      <c r="C460" s="422">
        <v>45819</v>
      </c>
      <c r="D460" s="422">
        <v>45841</v>
      </c>
      <c r="E460" s="422"/>
      <c r="F460" s="6504"/>
      <c r="G460" s="41">
        <v>8599</v>
      </c>
      <c r="H460" s="4123"/>
      <c r="I460" s="4156" t="s">
        <v>25</v>
      </c>
      <c r="J460" s="4959" t="s">
        <v>21281</v>
      </c>
      <c r="K460" s="4156" t="s">
        <v>21283</v>
      </c>
      <c r="L460" s="4657" t="s">
        <v>173</v>
      </c>
      <c r="M460" s="41" t="s">
        <v>21285</v>
      </c>
      <c r="N460" s="41"/>
      <c r="O460" s="3896">
        <v>1</v>
      </c>
      <c r="P460" s="3896">
        <v>1</v>
      </c>
      <c r="Q460" s="4156" t="s">
        <v>21282</v>
      </c>
      <c r="R460" s="41"/>
      <c r="S460" s="6"/>
      <c r="T460" s="6"/>
      <c r="U460" s="6"/>
      <c r="V460" s="6" t="s">
        <v>2073</v>
      </c>
      <c r="W460" s="6"/>
      <c r="X460" s="6" t="s">
        <v>7042</v>
      </c>
      <c r="Y460" s="6"/>
      <c r="Z460" s="6"/>
      <c r="AA460" s="6564" t="s">
        <v>21284</v>
      </c>
      <c r="AB460" s="6"/>
      <c r="AC460" s="4898">
        <v>0</v>
      </c>
      <c r="AD460" s="4898">
        <v>8316</v>
      </c>
      <c r="AE460" s="4905">
        <f t="shared" si="30"/>
        <v>8316</v>
      </c>
      <c r="AF460" s="3987" t="s">
        <v>19700</v>
      </c>
      <c r="AG460" s="6"/>
    </row>
    <row r="461" spans="1:33" s="32" customFormat="1" ht="30" customHeight="1">
      <c r="A461" s="4601" t="s">
        <v>20488</v>
      </c>
      <c r="B461" s="4739" t="s">
        <v>21301</v>
      </c>
      <c r="C461" s="422">
        <v>45819</v>
      </c>
      <c r="D461" s="422">
        <v>45877</v>
      </c>
      <c r="E461" s="422"/>
      <c r="F461" s="6504"/>
      <c r="G461" s="41">
        <v>8630</v>
      </c>
      <c r="H461" s="4467"/>
      <c r="I461" s="4156" t="s">
        <v>21302</v>
      </c>
      <c r="J461" s="4601" t="s">
        <v>21303</v>
      </c>
      <c r="K461" s="4156" t="s">
        <v>21304</v>
      </c>
      <c r="L461" s="4402" t="s">
        <v>21305</v>
      </c>
      <c r="M461" s="582" t="s">
        <v>21308</v>
      </c>
      <c r="N461" s="4156" t="s">
        <v>6609</v>
      </c>
      <c r="O461" s="3896">
        <v>8</v>
      </c>
      <c r="P461" s="3896">
        <v>8</v>
      </c>
      <c r="Q461" s="41" t="s">
        <v>21306</v>
      </c>
      <c r="R461" s="41"/>
      <c r="S461" s="6"/>
      <c r="T461" s="6"/>
      <c r="U461" s="6"/>
      <c r="V461" s="6" t="s">
        <v>2073</v>
      </c>
      <c r="W461" s="6"/>
      <c r="X461" s="6" t="s">
        <v>37</v>
      </c>
      <c r="Y461" s="6"/>
      <c r="Z461" s="6"/>
      <c r="AA461" s="4877" t="s">
        <v>21307</v>
      </c>
      <c r="AB461" s="6"/>
      <c r="AC461" s="4898">
        <v>0</v>
      </c>
      <c r="AD461" s="4898">
        <v>20790</v>
      </c>
      <c r="AE461" s="4905">
        <f t="shared" si="30"/>
        <v>166320</v>
      </c>
      <c r="AF461" s="3987" t="s">
        <v>19700</v>
      </c>
      <c r="AG461" s="6"/>
    </row>
    <row r="462" spans="1:33" s="32" customFormat="1" ht="30" customHeight="1">
      <c r="A462" s="4092" t="s">
        <v>21310</v>
      </c>
      <c r="B462" s="6" t="s">
        <v>21311</v>
      </c>
      <c r="C462" s="114">
        <v>45824</v>
      </c>
      <c r="D462" s="114">
        <v>45856</v>
      </c>
      <c r="E462" s="114">
        <v>46132</v>
      </c>
      <c r="F462" s="5799">
        <f t="shared" si="32"/>
        <v>-276</v>
      </c>
      <c r="G462" s="6">
        <v>1790</v>
      </c>
      <c r="H462" s="4093" t="s">
        <v>10292</v>
      </c>
      <c r="I462" s="6"/>
      <c r="J462" s="6" t="s">
        <v>21312</v>
      </c>
      <c r="K462" s="6" t="s">
        <v>21313</v>
      </c>
      <c r="L462" s="6" t="s">
        <v>28</v>
      </c>
      <c r="M462" s="6" t="s">
        <v>21316</v>
      </c>
      <c r="N462" s="6"/>
      <c r="O462" s="3729">
        <v>2</v>
      </c>
      <c r="P462" s="3729">
        <v>2</v>
      </c>
      <c r="Q462" s="6" t="s">
        <v>20053</v>
      </c>
      <c r="R462" s="6"/>
      <c r="S462" s="6"/>
      <c r="T462" s="6"/>
      <c r="U462" s="6"/>
      <c r="V462" s="6"/>
      <c r="W462" s="6"/>
      <c r="X462" s="6"/>
      <c r="Y462" s="6"/>
      <c r="Z462" s="6"/>
      <c r="AA462" s="4883">
        <v>4504594113</v>
      </c>
      <c r="AB462" s="6"/>
      <c r="AC462" s="4898">
        <v>120000</v>
      </c>
      <c r="AD462" s="4898">
        <v>15000</v>
      </c>
      <c r="AE462" s="4905">
        <f t="shared" si="30"/>
        <v>150000</v>
      </c>
      <c r="AF462" s="6"/>
      <c r="AG462" s="6"/>
    </row>
    <row r="463" spans="1:33" s="32" customFormat="1" ht="30" customHeight="1">
      <c r="A463" s="5542" t="s">
        <v>21310</v>
      </c>
      <c r="B463" s="41" t="s">
        <v>21314</v>
      </c>
      <c r="C463" s="422">
        <v>45824</v>
      </c>
      <c r="D463" s="422">
        <v>45951</v>
      </c>
      <c r="E463" s="422"/>
      <c r="F463" s="6504"/>
      <c r="G463" s="41">
        <v>1790</v>
      </c>
      <c r="H463" s="4178" t="s">
        <v>377</v>
      </c>
      <c r="I463" s="41"/>
      <c r="J463" s="5542" t="s">
        <v>21315</v>
      </c>
      <c r="K463" s="4657" t="s">
        <v>20067</v>
      </c>
      <c r="L463" s="4657" t="s">
        <v>173</v>
      </c>
      <c r="M463" s="41" t="s">
        <v>21317</v>
      </c>
      <c r="N463" s="41"/>
      <c r="O463" s="3896">
        <v>1</v>
      </c>
      <c r="P463" s="3896">
        <v>1</v>
      </c>
      <c r="Q463" s="4657" t="s">
        <v>20068</v>
      </c>
      <c r="R463" s="41"/>
      <c r="S463" s="6"/>
      <c r="T463" s="6"/>
      <c r="U463" s="6"/>
      <c r="V463" s="5527" t="s">
        <v>9338</v>
      </c>
      <c r="W463" s="6"/>
      <c r="X463" s="5527" t="s">
        <v>21309</v>
      </c>
      <c r="Y463" s="6"/>
      <c r="Z463" s="6"/>
      <c r="AA463" s="4890">
        <v>4504594353</v>
      </c>
      <c r="AB463" s="6"/>
      <c r="AC463" s="4898">
        <v>200000</v>
      </c>
      <c r="AD463" s="4898">
        <v>15000</v>
      </c>
      <c r="AE463" s="4905">
        <f t="shared" si="30"/>
        <v>215000</v>
      </c>
      <c r="AF463" s="6"/>
      <c r="AG463" s="6"/>
    </row>
    <row r="464" spans="1:33" s="32" customFormat="1" ht="30" customHeight="1">
      <c r="A464" s="4593" t="s">
        <v>21279</v>
      </c>
      <c r="B464" s="4672" t="s">
        <v>21318</v>
      </c>
      <c r="C464" s="422">
        <v>45819</v>
      </c>
      <c r="D464" s="422">
        <v>45859</v>
      </c>
      <c r="E464" s="422"/>
      <c r="F464" s="6504"/>
      <c r="G464" s="41">
        <v>8599</v>
      </c>
      <c r="H464" s="4170" t="s">
        <v>21319</v>
      </c>
      <c r="I464" s="41"/>
      <c r="J464" s="41" t="s">
        <v>21320</v>
      </c>
      <c r="K464" s="41" t="s">
        <v>21321</v>
      </c>
      <c r="L464" s="4146" t="s">
        <v>167</v>
      </c>
      <c r="M464" s="41" t="s">
        <v>21323</v>
      </c>
      <c r="N464" s="41"/>
      <c r="O464" s="3896">
        <v>10</v>
      </c>
      <c r="P464" s="3896">
        <v>10</v>
      </c>
      <c r="Q464" s="41" t="s">
        <v>21322</v>
      </c>
      <c r="R464" s="41"/>
      <c r="S464" s="6"/>
      <c r="T464" s="6"/>
      <c r="U464" s="6"/>
      <c r="V464" s="4302" t="s">
        <v>2073</v>
      </c>
      <c r="W464" s="6"/>
      <c r="X464" s="4302" t="s">
        <v>37</v>
      </c>
      <c r="Y464" s="6"/>
      <c r="Z464" s="6"/>
      <c r="AA464" s="6564">
        <v>12831982</v>
      </c>
      <c r="AB464" s="6"/>
      <c r="AC464" s="4898">
        <v>11954.25</v>
      </c>
      <c r="AD464" s="4898">
        <v>8316</v>
      </c>
      <c r="AE464" s="4905">
        <f>SUM(AD464*P464+AC464)</f>
        <v>95114.25</v>
      </c>
      <c r="AF464" s="6" t="s">
        <v>19700</v>
      </c>
      <c r="AG464" s="6"/>
    </row>
    <row r="465" spans="1:33" s="32" customFormat="1" ht="30" customHeight="1">
      <c r="A465" s="4205" t="s">
        <v>19596</v>
      </c>
      <c r="B465" s="4672" t="s">
        <v>21324</v>
      </c>
      <c r="C465" s="422">
        <v>45819</v>
      </c>
      <c r="D465" s="422">
        <v>46576</v>
      </c>
      <c r="E465" s="422"/>
      <c r="F465" s="6504"/>
      <c r="G465" s="41">
        <v>6984</v>
      </c>
      <c r="H465" s="4170" t="s">
        <v>449</v>
      </c>
      <c r="I465" s="41"/>
      <c r="J465" s="41" t="s">
        <v>21325</v>
      </c>
      <c r="K465" s="41" t="s">
        <v>21326</v>
      </c>
      <c r="L465" s="4146" t="s">
        <v>173</v>
      </c>
      <c r="M465" s="41" t="s">
        <v>21329</v>
      </c>
      <c r="N465" s="41"/>
      <c r="O465" s="3896">
        <v>1</v>
      </c>
      <c r="P465" s="3896">
        <v>1</v>
      </c>
      <c r="Q465" s="41" t="s">
        <v>21327</v>
      </c>
      <c r="R465" s="41"/>
      <c r="S465" s="6"/>
      <c r="T465" s="6"/>
      <c r="U465" s="6"/>
      <c r="V465" s="4302" t="s">
        <v>2073</v>
      </c>
      <c r="W465" s="6"/>
      <c r="X465" s="4302" t="s">
        <v>37</v>
      </c>
      <c r="Y465" s="6"/>
      <c r="Z465" s="6"/>
      <c r="AA465" s="6564" t="s">
        <v>21328</v>
      </c>
      <c r="AB465" s="6"/>
      <c r="AC465" s="4898">
        <v>0</v>
      </c>
      <c r="AD465" s="4898">
        <v>7920</v>
      </c>
      <c r="AE465" s="4905">
        <f t="shared" si="30"/>
        <v>7920</v>
      </c>
      <c r="AF465" s="6" t="s">
        <v>19700</v>
      </c>
      <c r="AG465" s="6"/>
    </row>
    <row r="466" spans="1:33" s="32" customFormat="1" ht="30" customHeight="1">
      <c r="A466" s="4146" t="s">
        <v>19480</v>
      </c>
      <c r="B466" s="9089" t="s">
        <v>21330</v>
      </c>
      <c r="C466" s="9721">
        <v>45819</v>
      </c>
      <c r="D466" s="9721">
        <v>45859</v>
      </c>
      <c r="E466" s="9721"/>
      <c r="F466" s="9278"/>
      <c r="G466" s="9278">
        <v>8618</v>
      </c>
      <c r="H466" s="11897" t="s">
        <v>7930</v>
      </c>
      <c r="I466" s="9278" t="s">
        <v>25</v>
      </c>
      <c r="J466" s="9278" t="s">
        <v>10018</v>
      </c>
      <c r="K466" s="9278" t="s">
        <v>21331</v>
      </c>
      <c r="L466" s="4146" t="s">
        <v>62</v>
      </c>
      <c r="M466" s="9231" t="s">
        <v>21333</v>
      </c>
      <c r="N466" s="41"/>
      <c r="O466" s="3896">
        <v>5</v>
      </c>
      <c r="P466" s="3896">
        <v>5</v>
      </c>
      <c r="Q466" s="9278" t="s">
        <v>21332</v>
      </c>
      <c r="R466" s="9278"/>
      <c r="S466" s="6"/>
      <c r="T466" s="6"/>
      <c r="U466" s="6"/>
      <c r="V466" s="9694" t="s">
        <v>2073</v>
      </c>
      <c r="W466" s="6"/>
      <c r="X466" s="9694" t="s">
        <v>37</v>
      </c>
      <c r="Y466" s="6"/>
      <c r="Z466" s="6"/>
      <c r="AA466" s="11490" t="s">
        <v>21334</v>
      </c>
      <c r="AB466" s="6"/>
      <c r="AC466" s="11494">
        <v>6900</v>
      </c>
      <c r="AD466" s="4898">
        <v>7918.05</v>
      </c>
      <c r="AE466" s="11494">
        <f>SUM(AD466*P466+AC466+AD467*P467)</f>
        <v>55200.11</v>
      </c>
      <c r="AF466" s="6" t="s">
        <v>19700</v>
      </c>
      <c r="AG466" s="6"/>
    </row>
    <row r="467" spans="1:33" s="32" customFormat="1" ht="30" customHeight="1">
      <c r="A467" s="4601" t="s">
        <v>19480</v>
      </c>
      <c r="B467" s="9500"/>
      <c r="C467" s="9410"/>
      <c r="D467" s="9410"/>
      <c r="E467" s="9410"/>
      <c r="F467" s="9209"/>
      <c r="G467" s="9209"/>
      <c r="H467" s="11898"/>
      <c r="I467" s="9209"/>
      <c r="J467" s="9209"/>
      <c r="K467" s="9209"/>
      <c r="L467" s="41" t="s">
        <v>20656</v>
      </c>
      <c r="M467" s="9280"/>
      <c r="N467" s="41"/>
      <c r="O467" s="3896">
        <v>2</v>
      </c>
      <c r="P467" s="3896">
        <v>2</v>
      </c>
      <c r="Q467" s="9209"/>
      <c r="R467" s="9209"/>
      <c r="S467" s="6"/>
      <c r="T467" s="6"/>
      <c r="U467" s="6"/>
      <c r="V467" s="9229"/>
      <c r="W467" s="6"/>
      <c r="X467" s="9229"/>
      <c r="Y467" s="6"/>
      <c r="Z467" s="6"/>
      <c r="AA467" s="11491"/>
      <c r="AB467" s="6"/>
      <c r="AC467" s="11495"/>
      <c r="AD467" s="4898">
        <v>4354.93</v>
      </c>
      <c r="AE467" s="11495"/>
      <c r="AF467" s="6" t="s">
        <v>19700</v>
      </c>
      <c r="AG467" s="6"/>
    </row>
    <row r="468" spans="1:33" s="32" customFormat="1" ht="30" customHeight="1">
      <c r="A468" s="4943" t="s">
        <v>18977</v>
      </c>
      <c r="B468" s="4672" t="s">
        <v>21335</v>
      </c>
      <c r="C468" s="422">
        <v>45824</v>
      </c>
      <c r="D468" s="422">
        <v>45859</v>
      </c>
      <c r="E468" s="422"/>
      <c r="F468" s="6504"/>
      <c r="G468" s="41">
        <v>8644</v>
      </c>
      <c r="H468" s="4170" t="s">
        <v>15928</v>
      </c>
      <c r="I468" s="41"/>
      <c r="J468" s="41" t="s">
        <v>21336</v>
      </c>
      <c r="K468" s="41" t="s">
        <v>21337</v>
      </c>
      <c r="L468" s="41" t="s">
        <v>67</v>
      </c>
      <c r="M468" s="582" t="s">
        <v>21339</v>
      </c>
      <c r="N468" s="41"/>
      <c r="O468" s="3896">
        <v>7</v>
      </c>
      <c r="P468" s="4110">
        <v>6</v>
      </c>
      <c r="Q468" s="41" t="s">
        <v>21251</v>
      </c>
      <c r="R468" s="41"/>
      <c r="S468" s="6"/>
      <c r="T468" s="6"/>
      <c r="U468" s="6"/>
      <c r="V468" s="6" t="s">
        <v>2073</v>
      </c>
      <c r="W468" s="6"/>
      <c r="X468" s="6" t="s">
        <v>7042</v>
      </c>
      <c r="Y468" s="6"/>
      <c r="Z468" s="6"/>
      <c r="AA468" s="6564" t="s">
        <v>21338</v>
      </c>
      <c r="AB468" s="6"/>
      <c r="AC468" s="4898">
        <v>6900</v>
      </c>
      <c r="AD468" s="4898">
        <v>7920</v>
      </c>
      <c r="AE468" s="4905">
        <f t="shared" si="30"/>
        <v>54420</v>
      </c>
      <c r="AF468" s="6" t="s">
        <v>19700</v>
      </c>
      <c r="AG468" s="6"/>
    </row>
    <row r="469" spans="1:33" s="32" customFormat="1" ht="30" customHeight="1">
      <c r="A469" s="4402" t="s">
        <v>19327</v>
      </c>
      <c r="B469" s="4672" t="s">
        <v>21340</v>
      </c>
      <c r="C469" s="422">
        <v>45824</v>
      </c>
      <c r="D469" s="422">
        <v>45859</v>
      </c>
      <c r="E469" s="422"/>
      <c r="F469" s="6504"/>
      <c r="G469" s="41">
        <v>8607</v>
      </c>
      <c r="H469" s="4178"/>
      <c r="I469" s="41" t="s">
        <v>25</v>
      </c>
      <c r="J469" s="41" t="s">
        <v>21341</v>
      </c>
      <c r="K469" s="41" t="s">
        <v>21342</v>
      </c>
      <c r="L469" s="41" t="s">
        <v>3095</v>
      </c>
      <c r="M469" s="582" t="s">
        <v>21345</v>
      </c>
      <c r="N469" s="41"/>
      <c r="O469" s="3896">
        <v>45</v>
      </c>
      <c r="P469" s="4110">
        <v>45</v>
      </c>
      <c r="Q469" s="41" t="s">
        <v>21343</v>
      </c>
      <c r="R469" s="41"/>
      <c r="S469" s="6"/>
      <c r="T469" s="6"/>
      <c r="U469" s="6"/>
      <c r="V469" s="6" t="s">
        <v>2073</v>
      </c>
      <c r="W469" s="6"/>
      <c r="X469" s="6" t="s">
        <v>7042</v>
      </c>
      <c r="Y469" s="6"/>
      <c r="Z469" s="6"/>
      <c r="AA469" s="6" t="s">
        <v>21344</v>
      </c>
      <c r="AB469" s="6"/>
      <c r="AC469" s="4898">
        <v>6900</v>
      </c>
      <c r="AD469" s="4898">
        <v>7920</v>
      </c>
      <c r="AE469" s="4905">
        <f t="shared" si="30"/>
        <v>363300</v>
      </c>
      <c r="AF469" s="6" t="s">
        <v>19700</v>
      </c>
      <c r="AG469" s="6"/>
    </row>
    <row r="470" spans="1:33" s="32" customFormat="1" ht="30" customHeight="1">
      <c r="A470" s="8135" t="s">
        <v>20911</v>
      </c>
      <c r="B470" s="4672" t="s">
        <v>21358</v>
      </c>
      <c r="C470" s="422">
        <v>45819</v>
      </c>
      <c r="D470" s="422">
        <v>45846</v>
      </c>
      <c r="E470" s="422"/>
      <c r="F470" s="6504"/>
      <c r="G470" s="41">
        <v>8638</v>
      </c>
      <c r="H470" s="4170" t="s">
        <v>6204</v>
      </c>
      <c r="I470" s="41"/>
      <c r="J470" s="41" t="s">
        <v>11905</v>
      </c>
      <c r="K470" s="41" t="s">
        <v>21359</v>
      </c>
      <c r="L470" s="41" t="s">
        <v>76</v>
      </c>
      <c r="M470" s="41" t="s">
        <v>21362</v>
      </c>
      <c r="N470" s="41"/>
      <c r="O470" s="3896">
        <v>4</v>
      </c>
      <c r="P470" s="3896">
        <v>4</v>
      </c>
      <c r="Q470" s="41" t="s">
        <v>21360</v>
      </c>
      <c r="R470" s="41"/>
      <c r="S470" s="6"/>
      <c r="T470" s="6"/>
      <c r="U470" s="6"/>
      <c r="V470" s="6" t="s">
        <v>2073</v>
      </c>
      <c r="W470" s="6"/>
      <c r="X470" s="6" t="s">
        <v>7042</v>
      </c>
      <c r="Y470" s="6"/>
      <c r="Z470" s="6"/>
      <c r="AA470" s="6564" t="s">
        <v>21361</v>
      </c>
      <c r="AB470" s="6"/>
      <c r="AC470" s="4898">
        <v>0</v>
      </c>
      <c r="AD470" s="4898">
        <v>8316</v>
      </c>
      <c r="AE470" s="4905">
        <f t="shared" si="30"/>
        <v>33264</v>
      </c>
      <c r="AF470" s="6" t="s">
        <v>19700</v>
      </c>
      <c r="AG470" s="6"/>
    </row>
    <row r="471" spans="1:33" s="4430" customFormat="1" ht="30" customHeight="1">
      <c r="A471" s="6446" t="s">
        <v>18977</v>
      </c>
      <c r="B471" s="36" t="s">
        <v>21363</v>
      </c>
      <c r="C471" s="37">
        <v>45825</v>
      </c>
      <c r="D471" s="37">
        <v>45846</v>
      </c>
      <c r="E471" s="37">
        <v>46048</v>
      </c>
      <c r="F471" s="5045">
        <f t="shared" si="32"/>
        <v>-202</v>
      </c>
      <c r="G471" s="36">
        <v>8644</v>
      </c>
      <c r="H471" s="5572"/>
      <c r="I471" s="36" t="s">
        <v>21364</v>
      </c>
      <c r="J471" s="36" t="s">
        <v>21365</v>
      </c>
      <c r="K471" s="36" t="s">
        <v>21366</v>
      </c>
      <c r="L471" s="36" t="s">
        <v>28</v>
      </c>
      <c r="M471" s="36" t="s">
        <v>21368</v>
      </c>
      <c r="N471" s="36"/>
      <c r="O471" s="4429">
        <v>2</v>
      </c>
      <c r="P471" s="4429">
        <v>2</v>
      </c>
      <c r="Q471" s="36" t="s">
        <v>21367</v>
      </c>
      <c r="R471" s="36"/>
      <c r="S471" s="36"/>
      <c r="T471" s="36"/>
      <c r="U471" s="36"/>
      <c r="V471" s="36"/>
      <c r="W471" s="36"/>
      <c r="X471" s="36"/>
      <c r="Y471" s="36"/>
      <c r="Z471" s="36"/>
      <c r="AA471" s="4891">
        <v>12837276</v>
      </c>
      <c r="AB471" s="36"/>
      <c r="AC471" s="4906"/>
      <c r="AD471" s="4906"/>
      <c r="AE471" s="4907"/>
      <c r="AF471" s="36" t="s">
        <v>19700</v>
      </c>
      <c r="AG471" s="36"/>
    </row>
    <row r="472" spans="1:33" s="32" customFormat="1" ht="30" customHeight="1">
      <c r="A472" s="4543" t="s">
        <v>19351</v>
      </c>
      <c r="B472" s="4672" t="s">
        <v>21369</v>
      </c>
      <c r="C472" s="422">
        <v>45825</v>
      </c>
      <c r="D472" s="422">
        <v>45859</v>
      </c>
      <c r="E472" s="422"/>
      <c r="F472" s="6504"/>
      <c r="G472" s="41">
        <v>8646</v>
      </c>
      <c r="H472" s="4170" t="s">
        <v>13598</v>
      </c>
      <c r="I472" s="41"/>
      <c r="J472" s="41" t="s">
        <v>21370</v>
      </c>
      <c r="K472" s="41" t="s">
        <v>21371</v>
      </c>
      <c r="L472" s="41" t="s">
        <v>21372</v>
      </c>
      <c r="M472" s="41" t="s">
        <v>21374</v>
      </c>
      <c r="N472" s="41"/>
      <c r="O472" s="3896">
        <v>4</v>
      </c>
      <c r="P472" s="3896">
        <v>4</v>
      </c>
      <c r="Q472" s="41" t="s">
        <v>21373</v>
      </c>
      <c r="R472" s="41"/>
      <c r="S472" s="6"/>
      <c r="T472" s="6"/>
      <c r="U472" s="6"/>
      <c r="V472" s="6" t="s">
        <v>2073</v>
      </c>
      <c r="W472" s="6"/>
      <c r="X472" s="6" t="s">
        <v>7042</v>
      </c>
      <c r="Y472" s="6"/>
      <c r="Z472" s="6"/>
      <c r="AA472" s="6564">
        <v>12837107</v>
      </c>
      <c r="AB472" s="6"/>
      <c r="AC472" s="4898">
        <v>18600</v>
      </c>
      <c r="AD472" s="4898">
        <v>6930</v>
      </c>
      <c r="AE472" s="4905">
        <f t="shared" si="30"/>
        <v>46320</v>
      </c>
      <c r="AF472" s="6" t="s">
        <v>19700</v>
      </c>
      <c r="AG472" s="6"/>
    </row>
    <row r="473" spans="1:33" s="32" customFormat="1" ht="30" customHeight="1">
      <c r="A473" s="4310" t="s">
        <v>20038</v>
      </c>
      <c r="B473" s="4685" t="s">
        <v>21375</v>
      </c>
      <c r="C473" s="422">
        <v>45825</v>
      </c>
      <c r="D473" s="422">
        <v>45859</v>
      </c>
      <c r="E473" s="422"/>
      <c r="F473" s="6504"/>
      <c r="G473" s="41">
        <v>8606</v>
      </c>
      <c r="H473" s="4170" t="s">
        <v>11845</v>
      </c>
      <c r="I473" s="41"/>
      <c r="J473" s="4310" t="s">
        <v>21376</v>
      </c>
      <c r="K473" s="41" t="s">
        <v>21377</v>
      </c>
      <c r="L473" s="41" t="s">
        <v>76</v>
      </c>
      <c r="M473" s="41" t="s">
        <v>21379</v>
      </c>
      <c r="N473" s="41"/>
      <c r="O473" s="3896">
        <v>4</v>
      </c>
      <c r="P473" s="3896">
        <v>4</v>
      </c>
      <c r="Q473" s="41" t="s">
        <v>21141</v>
      </c>
      <c r="R473" s="41"/>
      <c r="S473" s="6"/>
      <c r="T473" s="6"/>
      <c r="U473" s="6"/>
      <c r="V473" s="6" t="s">
        <v>2073</v>
      </c>
      <c r="W473" s="6"/>
      <c r="X473" s="6" t="s">
        <v>7042</v>
      </c>
      <c r="Y473" s="6"/>
      <c r="Z473" s="6"/>
      <c r="AA473" s="6564" t="s">
        <v>21378</v>
      </c>
      <c r="AB473" s="6"/>
      <c r="AC473" s="4898">
        <v>3300</v>
      </c>
      <c r="AD473" s="4898">
        <v>7920</v>
      </c>
      <c r="AE473" s="4905">
        <f t="shared" si="30"/>
        <v>34980</v>
      </c>
      <c r="AF473" s="6" t="s">
        <v>19700</v>
      </c>
      <c r="AG473" s="6"/>
    </row>
    <row r="474" spans="1:33" s="32" customFormat="1" ht="30" customHeight="1">
      <c r="A474" s="4146" t="s">
        <v>18977</v>
      </c>
      <c r="B474" s="4672" t="s">
        <v>21380</v>
      </c>
      <c r="C474" s="422">
        <v>45825</v>
      </c>
      <c r="D474" s="422">
        <v>45859</v>
      </c>
      <c r="E474" s="422"/>
      <c r="F474" s="6504"/>
      <c r="G474" s="41">
        <v>8644</v>
      </c>
      <c r="H474" s="4170" t="s">
        <v>5416</v>
      </c>
      <c r="I474" s="41"/>
      <c r="J474" s="41" t="s">
        <v>21381</v>
      </c>
      <c r="K474" s="41" t="s">
        <v>21382</v>
      </c>
      <c r="L474" s="41" t="s">
        <v>62</v>
      </c>
      <c r="M474" s="582" t="s">
        <v>21383</v>
      </c>
      <c r="N474" s="41"/>
      <c r="O474" s="3896">
        <v>5</v>
      </c>
      <c r="P474" s="3896">
        <v>5</v>
      </c>
      <c r="Q474" s="41" t="s">
        <v>20874</v>
      </c>
      <c r="R474" s="41"/>
      <c r="S474" s="6"/>
      <c r="T474" s="6"/>
      <c r="U474" s="6"/>
      <c r="V474" s="6" t="s">
        <v>2073</v>
      </c>
      <c r="W474" s="6"/>
      <c r="X474" s="6" t="s">
        <v>7042</v>
      </c>
      <c r="Y474" s="6"/>
      <c r="Z474" s="6"/>
      <c r="AA474" s="6564">
        <v>12836315</v>
      </c>
      <c r="AB474" s="6"/>
      <c r="AC474" s="4898">
        <v>17100</v>
      </c>
      <c r="AD474" s="4898">
        <v>7920</v>
      </c>
      <c r="AE474" s="4905">
        <f t="shared" si="30"/>
        <v>56700</v>
      </c>
      <c r="AF474" s="6" t="s">
        <v>19700</v>
      </c>
      <c r="AG474" s="6"/>
    </row>
    <row r="475" spans="1:33" s="32" customFormat="1" ht="30" customHeight="1">
      <c r="A475" s="4337" t="s">
        <v>18745</v>
      </c>
      <c r="B475" s="4672" t="s">
        <v>21384</v>
      </c>
      <c r="C475" s="422">
        <v>45825</v>
      </c>
      <c r="D475" s="422">
        <v>45859</v>
      </c>
      <c r="E475" s="422"/>
      <c r="F475" s="6504"/>
      <c r="G475" s="41">
        <v>8600</v>
      </c>
      <c r="H475" s="4242" t="s">
        <v>6186</v>
      </c>
      <c r="I475" s="41"/>
      <c r="J475" s="41" t="s">
        <v>21385</v>
      </c>
      <c r="K475" s="41" t="s">
        <v>21386</v>
      </c>
      <c r="L475" s="41" t="s">
        <v>76</v>
      </c>
      <c r="M475" s="582" t="s">
        <v>21387</v>
      </c>
      <c r="N475" s="41"/>
      <c r="O475" s="3896">
        <v>4</v>
      </c>
      <c r="P475" s="3896">
        <v>4</v>
      </c>
      <c r="Q475" s="41" t="s">
        <v>14919</v>
      </c>
      <c r="R475" s="41"/>
      <c r="S475" s="6"/>
      <c r="T475" s="6"/>
      <c r="U475" s="6"/>
      <c r="V475" s="6" t="s">
        <v>2073</v>
      </c>
      <c r="W475" s="6"/>
      <c r="X475" s="6" t="s">
        <v>37</v>
      </c>
      <c r="Y475" s="6"/>
      <c r="Z475" s="6"/>
      <c r="AA475" s="6564">
        <v>12838081</v>
      </c>
      <c r="AB475" s="6"/>
      <c r="AC475" s="4898">
        <v>6200</v>
      </c>
      <c r="AD475" s="4898">
        <v>12375</v>
      </c>
      <c r="AE475" s="4905">
        <f t="shared" si="30"/>
        <v>55700</v>
      </c>
      <c r="AF475" s="6" t="s">
        <v>19700</v>
      </c>
      <c r="AG475" s="6"/>
    </row>
    <row r="476" spans="1:33" s="32" customFormat="1" ht="30" customHeight="1">
      <c r="A476" s="4337" t="s">
        <v>18779</v>
      </c>
      <c r="B476" s="4672" t="s">
        <v>21388</v>
      </c>
      <c r="C476" s="422">
        <v>45825</v>
      </c>
      <c r="D476" s="422">
        <v>45859</v>
      </c>
      <c r="E476" s="422"/>
      <c r="F476" s="6504"/>
      <c r="G476" s="41">
        <v>8593</v>
      </c>
      <c r="H476" s="4242" t="s">
        <v>855</v>
      </c>
      <c r="I476" s="41"/>
      <c r="J476" s="41" t="s">
        <v>21389</v>
      </c>
      <c r="K476" s="41" t="s">
        <v>21390</v>
      </c>
      <c r="L476" s="41" t="s">
        <v>76</v>
      </c>
      <c r="M476" s="41" t="s">
        <v>21391</v>
      </c>
      <c r="N476" s="41"/>
      <c r="O476" s="3896">
        <v>4</v>
      </c>
      <c r="P476" s="3896">
        <v>4</v>
      </c>
      <c r="Q476" s="41" t="s">
        <v>14919</v>
      </c>
      <c r="R476" s="41"/>
      <c r="S476" s="6"/>
      <c r="T476" s="6"/>
      <c r="U476" s="6"/>
      <c r="V476" s="6" t="s">
        <v>2073</v>
      </c>
      <c r="W476" s="6"/>
      <c r="X476" s="6" t="s">
        <v>37</v>
      </c>
      <c r="Y476" s="6"/>
      <c r="Z476" s="6"/>
      <c r="AA476" s="6564">
        <v>12839306</v>
      </c>
      <c r="AB476" s="6"/>
      <c r="AC476" s="4898">
        <v>3300</v>
      </c>
      <c r="AD476" s="4898">
        <v>7920</v>
      </c>
      <c r="AE476" s="4905">
        <f t="shared" si="30"/>
        <v>34980</v>
      </c>
      <c r="AF476" s="6" t="s">
        <v>19700</v>
      </c>
      <c r="AG476" s="6"/>
    </row>
    <row r="477" spans="1:33" s="32" customFormat="1" ht="30" customHeight="1">
      <c r="A477" s="5301" t="s">
        <v>20488</v>
      </c>
      <c r="B477" s="5400" t="s">
        <v>21392</v>
      </c>
      <c r="C477" s="422">
        <v>45825</v>
      </c>
      <c r="D477" s="422">
        <v>45859</v>
      </c>
      <c r="E477" s="422"/>
      <c r="F477" s="6504"/>
      <c r="G477" s="41">
        <v>8630</v>
      </c>
      <c r="H477" s="4242" t="s">
        <v>21394</v>
      </c>
      <c r="I477" s="41"/>
      <c r="J477" s="5301" t="s">
        <v>21393</v>
      </c>
      <c r="K477" s="41" t="s">
        <v>21395</v>
      </c>
      <c r="L477" s="41" t="s">
        <v>173</v>
      </c>
      <c r="M477" s="582" t="s">
        <v>21397</v>
      </c>
      <c r="N477" s="41"/>
      <c r="O477" s="3896">
        <v>1</v>
      </c>
      <c r="P477" s="3896">
        <v>1</v>
      </c>
      <c r="Q477" s="41" t="s">
        <v>21396</v>
      </c>
      <c r="R477" s="41"/>
      <c r="S477" s="6"/>
      <c r="T477" s="6"/>
      <c r="U477" s="6"/>
      <c r="V477" s="6" t="s">
        <v>2073</v>
      </c>
      <c r="W477" s="6"/>
      <c r="X477" s="6" t="s">
        <v>37</v>
      </c>
      <c r="Y477" s="6"/>
      <c r="Z477" s="6"/>
      <c r="AA477" s="6564">
        <v>12838557</v>
      </c>
      <c r="AB477" s="6"/>
      <c r="AC477" s="4898">
        <v>5717.25</v>
      </c>
      <c r="AD477" s="4898">
        <v>8316</v>
      </c>
      <c r="AE477" s="4905">
        <f t="shared" si="30"/>
        <v>14033.25</v>
      </c>
      <c r="AF477" s="6" t="s">
        <v>19700</v>
      </c>
      <c r="AG477" s="6"/>
    </row>
    <row r="478" spans="1:33" s="32" customFormat="1" ht="30" customHeight="1">
      <c r="A478" s="6304" t="s">
        <v>21279</v>
      </c>
      <c r="B478" s="6303" t="s">
        <v>21399</v>
      </c>
      <c r="C478" s="422">
        <v>45825</v>
      </c>
      <c r="D478" s="422">
        <v>45860</v>
      </c>
      <c r="E478" s="422"/>
      <c r="F478" s="6566"/>
      <c r="G478" s="41">
        <v>8599</v>
      </c>
      <c r="H478" s="4142" t="s">
        <v>371</v>
      </c>
      <c r="I478" s="41"/>
      <c r="J478" s="6304" t="s">
        <v>21400</v>
      </c>
      <c r="K478" s="41" t="s">
        <v>21401</v>
      </c>
      <c r="L478" s="41" t="s">
        <v>173</v>
      </c>
      <c r="M478" s="41" t="s">
        <v>21404</v>
      </c>
      <c r="N478" s="41"/>
      <c r="O478" s="3896">
        <v>1</v>
      </c>
      <c r="P478" s="3896">
        <v>1</v>
      </c>
      <c r="Q478" s="41" t="s">
        <v>21403</v>
      </c>
      <c r="R478" s="41"/>
      <c r="S478" s="6"/>
      <c r="T478" s="6"/>
      <c r="U478" s="6"/>
      <c r="V478" s="6" t="s">
        <v>2073</v>
      </c>
      <c r="W478" s="6"/>
      <c r="X478" s="6" t="s">
        <v>37</v>
      </c>
      <c r="Y478" s="6"/>
      <c r="Z478" s="6"/>
      <c r="AA478" s="6" t="s">
        <v>21402</v>
      </c>
      <c r="AB478" s="6"/>
      <c r="AC478" s="4898">
        <v>11954.25</v>
      </c>
      <c r="AD478" s="4898">
        <v>8316</v>
      </c>
      <c r="AE478" s="4905">
        <f t="shared" si="30"/>
        <v>20270.25</v>
      </c>
      <c r="AF478" s="6" t="s">
        <v>19700</v>
      </c>
      <c r="AG478" s="6"/>
    </row>
    <row r="479" spans="1:33" s="32" customFormat="1" ht="30" customHeight="1">
      <c r="A479" s="4332" t="s">
        <v>19554</v>
      </c>
      <c r="B479" s="4672" t="s">
        <v>21405</v>
      </c>
      <c r="C479" s="422">
        <v>45826</v>
      </c>
      <c r="D479" s="422">
        <v>45860</v>
      </c>
      <c r="E479" s="422"/>
      <c r="F479" s="6504"/>
      <c r="G479" s="41">
        <v>8601</v>
      </c>
      <c r="H479" s="4142" t="s">
        <v>21406</v>
      </c>
      <c r="I479" s="41"/>
      <c r="J479" s="4332" t="s">
        <v>21407</v>
      </c>
      <c r="K479" s="41" t="s">
        <v>21408</v>
      </c>
      <c r="L479" s="41" t="s">
        <v>76</v>
      </c>
      <c r="M479" s="582" t="s">
        <v>21410</v>
      </c>
      <c r="N479" s="41"/>
      <c r="O479" s="3896">
        <v>4</v>
      </c>
      <c r="P479" s="3896">
        <v>4</v>
      </c>
      <c r="Q479" s="41" t="s">
        <v>14919</v>
      </c>
      <c r="R479" s="41"/>
      <c r="S479" s="6"/>
      <c r="T479" s="6"/>
      <c r="U479" s="6"/>
      <c r="V479" s="6" t="s">
        <v>2073</v>
      </c>
      <c r="W479" s="6"/>
      <c r="X479" s="6" t="s">
        <v>7042</v>
      </c>
      <c r="Y479" s="6"/>
      <c r="Z479" s="6"/>
      <c r="AA479" s="6564" t="s">
        <v>21409</v>
      </c>
      <c r="AB479" s="6"/>
      <c r="AC479" s="4898">
        <v>6200</v>
      </c>
      <c r="AD479" s="4898">
        <v>8625</v>
      </c>
      <c r="AE479" s="4905">
        <f t="shared" si="30"/>
        <v>40700</v>
      </c>
      <c r="AF479" s="6" t="s">
        <v>19700</v>
      </c>
      <c r="AG479" s="6"/>
    </row>
    <row r="480" spans="1:33" s="32" customFormat="1" ht="30" customHeight="1">
      <c r="A480" s="4141" t="s">
        <v>18977</v>
      </c>
      <c r="B480" s="41" t="s">
        <v>21411</v>
      </c>
      <c r="C480" s="422">
        <v>45826</v>
      </c>
      <c r="D480" s="422">
        <v>45860</v>
      </c>
      <c r="E480" s="422"/>
      <c r="F480" s="6566"/>
      <c r="G480" s="41">
        <v>8644</v>
      </c>
      <c r="H480" s="4142" t="s">
        <v>9681</v>
      </c>
      <c r="I480" s="41"/>
      <c r="J480" s="41" t="s">
        <v>21412</v>
      </c>
      <c r="K480" s="41" t="s">
        <v>21413</v>
      </c>
      <c r="L480" s="41" t="s">
        <v>128</v>
      </c>
      <c r="M480" s="41" t="s">
        <v>21416</v>
      </c>
      <c r="N480" s="41"/>
      <c r="O480" s="3896">
        <v>3</v>
      </c>
      <c r="P480" s="3896">
        <v>3</v>
      </c>
      <c r="Q480" s="41" t="s">
        <v>21414</v>
      </c>
      <c r="R480" s="41"/>
      <c r="S480" s="6"/>
      <c r="T480" s="6"/>
      <c r="U480" s="6"/>
      <c r="V480" s="6" t="s">
        <v>2073</v>
      </c>
      <c r="W480" s="6"/>
      <c r="X480" s="6" t="s">
        <v>7042</v>
      </c>
      <c r="Y480" s="6"/>
      <c r="Z480" s="6"/>
      <c r="AA480" s="6783" t="s">
        <v>21415</v>
      </c>
      <c r="AB480" s="6"/>
      <c r="AC480" s="4898">
        <v>10200</v>
      </c>
      <c r="AD480" s="4898">
        <v>7920</v>
      </c>
      <c r="AE480" s="4905">
        <f t="shared" si="30"/>
        <v>33960</v>
      </c>
      <c r="AF480" s="6" t="s">
        <v>19700</v>
      </c>
      <c r="AG480" s="6"/>
    </row>
    <row r="481" spans="1:33" s="32" customFormat="1" ht="30" customHeight="1">
      <c r="A481" s="4141" t="s">
        <v>19560</v>
      </c>
      <c r="B481" s="4672" t="s">
        <v>21417</v>
      </c>
      <c r="C481" s="422">
        <v>45826</v>
      </c>
      <c r="D481" s="422">
        <v>45847</v>
      </c>
      <c r="E481" s="422"/>
      <c r="F481" s="6504"/>
      <c r="G481" s="41">
        <v>8644</v>
      </c>
      <c r="H481" s="4142" t="s">
        <v>21419</v>
      </c>
      <c r="I481" s="41"/>
      <c r="J481" s="41" t="s">
        <v>21418</v>
      </c>
      <c r="K481" s="41" t="s">
        <v>21420</v>
      </c>
      <c r="L481" s="41" t="s">
        <v>76</v>
      </c>
      <c r="M481" s="41" t="s">
        <v>21422</v>
      </c>
      <c r="N481" s="41"/>
      <c r="O481" s="3896">
        <v>4</v>
      </c>
      <c r="P481" s="3896">
        <v>4</v>
      </c>
      <c r="Q481" s="41" t="s">
        <v>21421</v>
      </c>
      <c r="R481" s="41"/>
      <c r="S481" s="6"/>
      <c r="T481" s="6"/>
      <c r="U481" s="6"/>
      <c r="V481" s="4130" t="s">
        <v>2073</v>
      </c>
      <c r="W481" s="6"/>
      <c r="X481" s="4130" t="s">
        <v>37</v>
      </c>
      <c r="Y481" s="6"/>
      <c r="Z481" s="6"/>
      <c r="AA481" s="4877">
        <v>12843992</v>
      </c>
      <c r="AB481" s="6"/>
      <c r="AC481" s="4898">
        <v>1200</v>
      </c>
      <c r="AD481" s="4898">
        <v>7920</v>
      </c>
      <c r="AE481" s="4905">
        <f t="shared" si="30"/>
        <v>32880</v>
      </c>
      <c r="AF481" s="6" t="s">
        <v>19700</v>
      </c>
      <c r="AG481" s="6"/>
    </row>
    <row r="482" spans="1:33" s="32" customFormat="1" ht="30" customHeight="1">
      <c r="A482" s="5213" t="s">
        <v>18754</v>
      </c>
      <c r="B482" s="5224" t="s">
        <v>21423</v>
      </c>
      <c r="C482" s="422">
        <v>45826</v>
      </c>
      <c r="D482" s="422">
        <v>45860</v>
      </c>
      <c r="E482" s="422"/>
      <c r="F482" s="6504"/>
      <c r="G482" s="41">
        <v>8634</v>
      </c>
      <c r="H482" s="4142" t="s">
        <v>17226</v>
      </c>
      <c r="I482" s="41"/>
      <c r="J482" s="5213" t="s">
        <v>21424</v>
      </c>
      <c r="K482" s="4141" t="s">
        <v>21425</v>
      </c>
      <c r="L482" s="4141" t="s">
        <v>173</v>
      </c>
      <c r="M482" s="41" t="s">
        <v>21427</v>
      </c>
      <c r="N482" s="41"/>
      <c r="O482" s="3896">
        <v>1</v>
      </c>
      <c r="P482" s="3896">
        <v>1</v>
      </c>
      <c r="Q482" s="41" t="s">
        <v>14012</v>
      </c>
      <c r="R482" s="41"/>
      <c r="S482" s="6"/>
      <c r="T482" s="6"/>
      <c r="U482" s="6"/>
      <c r="V482" s="4130" t="s">
        <v>2073</v>
      </c>
      <c r="W482" s="6"/>
      <c r="X482" s="4130" t="s">
        <v>37</v>
      </c>
      <c r="Y482" s="6"/>
      <c r="Z482" s="6"/>
      <c r="AA482" s="6525" t="s">
        <v>21426</v>
      </c>
      <c r="AB482" s="6"/>
      <c r="AC482" s="4898">
        <v>10200</v>
      </c>
      <c r="AD482" s="4898">
        <v>7920</v>
      </c>
      <c r="AE482" s="4905">
        <f t="shared" si="30"/>
        <v>18120</v>
      </c>
      <c r="AF482" s="6" t="s">
        <v>19700</v>
      </c>
      <c r="AG482" s="6"/>
    </row>
    <row r="483" spans="1:33" s="32" customFormat="1" ht="30" customHeight="1">
      <c r="A483" s="4337" t="s">
        <v>20488</v>
      </c>
      <c r="B483" s="4682" t="s">
        <v>21428</v>
      </c>
      <c r="C483" s="422">
        <v>45826</v>
      </c>
      <c r="D483" s="422">
        <v>45860</v>
      </c>
      <c r="E483" s="422"/>
      <c r="F483" s="6504"/>
      <c r="G483" s="41">
        <v>8630</v>
      </c>
      <c r="H483" s="4142" t="s">
        <v>21429</v>
      </c>
      <c r="I483" s="41"/>
      <c r="J483" s="4337" t="s">
        <v>21430</v>
      </c>
      <c r="K483" s="4141" t="s">
        <v>21431</v>
      </c>
      <c r="L483" s="4141" t="s">
        <v>28</v>
      </c>
      <c r="M483" s="582" t="s">
        <v>21434</v>
      </c>
      <c r="N483" s="41"/>
      <c r="O483" s="3896">
        <v>2</v>
      </c>
      <c r="P483" s="3896">
        <v>2</v>
      </c>
      <c r="Q483" s="41" t="s">
        <v>21432</v>
      </c>
      <c r="R483" s="41"/>
      <c r="S483" s="6"/>
      <c r="T483" s="6"/>
      <c r="U483" s="6"/>
      <c r="V483" s="4165" t="s">
        <v>2073</v>
      </c>
      <c r="W483" s="6"/>
      <c r="X483" s="4165" t="s">
        <v>37</v>
      </c>
      <c r="Y483" s="6"/>
      <c r="Z483" s="6"/>
      <c r="AA483" s="6564" t="s">
        <v>21433</v>
      </c>
      <c r="AB483" s="6"/>
      <c r="AC483" s="4898">
        <v>17671.5</v>
      </c>
      <c r="AD483" s="4898">
        <v>8316</v>
      </c>
      <c r="AE483" s="4905">
        <f t="shared" si="30"/>
        <v>34303.5</v>
      </c>
      <c r="AF483" s="6" t="s">
        <v>19700</v>
      </c>
      <c r="AG483" s="6"/>
    </row>
    <row r="484" spans="1:33" s="32" customFormat="1" ht="30" customHeight="1">
      <c r="A484" s="4334" t="s">
        <v>20488</v>
      </c>
      <c r="B484" s="4683" t="s">
        <v>21435</v>
      </c>
      <c r="C484" s="422">
        <v>45826</v>
      </c>
      <c r="D484" s="422">
        <v>45860</v>
      </c>
      <c r="E484" s="422"/>
      <c r="F484" s="6504"/>
      <c r="G484" s="41">
        <v>8630</v>
      </c>
      <c r="H484" s="4142" t="s">
        <v>21429</v>
      </c>
      <c r="I484" s="41"/>
      <c r="J484" s="4334" t="s">
        <v>21438</v>
      </c>
      <c r="K484" s="4141" t="s">
        <v>21439</v>
      </c>
      <c r="L484" s="4141" t="s">
        <v>173</v>
      </c>
      <c r="M484" s="41" t="s">
        <v>21441</v>
      </c>
      <c r="N484" s="41"/>
      <c r="O484" s="3896">
        <v>1</v>
      </c>
      <c r="P484" s="3896">
        <v>1</v>
      </c>
      <c r="Q484" s="4141" t="s">
        <v>19221</v>
      </c>
      <c r="R484" s="41"/>
      <c r="S484" s="6"/>
      <c r="T484" s="6"/>
      <c r="U484" s="6"/>
      <c r="V484" s="4165" t="s">
        <v>2073</v>
      </c>
      <c r="W484" s="6"/>
      <c r="X484" s="4165" t="s">
        <v>37</v>
      </c>
      <c r="Y484" s="6"/>
      <c r="Z484" s="6"/>
      <c r="AA484" s="6564" t="s">
        <v>21440</v>
      </c>
      <c r="AB484" s="6"/>
      <c r="AC484" s="4898">
        <v>17671.5</v>
      </c>
      <c r="AD484" s="4898">
        <v>8316</v>
      </c>
      <c r="AE484" s="4905">
        <f t="shared" si="30"/>
        <v>25987.5</v>
      </c>
      <c r="AF484" s="6" t="s">
        <v>19700</v>
      </c>
      <c r="AG484" s="6"/>
    </row>
    <row r="485" spans="1:33" s="32" customFormat="1" ht="30" customHeight="1">
      <c r="A485" s="5518" t="s">
        <v>20488</v>
      </c>
      <c r="B485" s="5563" t="s">
        <v>21436</v>
      </c>
      <c r="C485" s="422">
        <v>45826</v>
      </c>
      <c r="D485" s="422">
        <v>45860</v>
      </c>
      <c r="E485" s="422"/>
      <c r="F485" s="6566"/>
      <c r="G485" s="41">
        <v>8630</v>
      </c>
      <c r="H485" s="4142" t="s">
        <v>21442</v>
      </c>
      <c r="I485" s="41"/>
      <c r="J485" s="5518" t="s">
        <v>21443</v>
      </c>
      <c r="K485" s="4141" t="s">
        <v>21444</v>
      </c>
      <c r="L485" s="4141" t="s">
        <v>173</v>
      </c>
      <c r="M485" s="41" t="s">
        <v>21445</v>
      </c>
      <c r="N485" s="41"/>
      <c r="O485" s="3896">
        <v>1</v>
      </c>
      <c r="P485" s="3896">
        <v>1</v>
      </c>
      <c r="Q485" s="4141" t="s">
        <v>19221</v>
      </c>
      <c r="R485" s="41"/>
      <c r="S485" s="6"/>
      <c r="T485" s="6"/>
      <c r="U485" s="6"/>
      <c r="V485" s="4165" t="s">
        <v>2073</v>
      </c>
      <c r="W485" s="6"/>
      <c r="X485" s="4165" t="s">
        <v>37</v>
      </c>
      <c r="Y485" s="6"/>
      <c r="Z485" s="6"/>
      <c r="AA485" s="6564">
        <v>12842665</v>
      </c>
      <c r="AB485" s="6"/>
      <c r="AC485" s="4898">
        <v>5717.25</v>
      </c>
      <c r="AD485" s="4898">
        <v>8316</v>
      </c>
      <c r="AE485" s="4905">
        <f t="shared" si="30"/>
        <v>14033.25</v>
      </c>
      <c r="AF485" s="6" t="s">
        <v>19700</v>
      </c>
      <c r="AG485" s="6"/>
    </row>
    <row r="486" spans="1:33" s="32" customFormat="1" ht="30" customHeight="1">
      <c r="A486" s="5197" t="s">
        <v>20488</v>
      </c>
      <c r="B486" s="5238" t="s">
        <v>21437</v>
      </c>
      <c r="C486" s="422">
        <v>45826</v>
      </c>
      <c r="D486" s="422">
        <v>45860</v>
      </c>
      <c r="E486" s="422"/>
      <c r="F486" s="6504"/>
      <c r="G486" s="41">
        <v>8630</v>
      </c>
      <c r="H486" s="4142" t="s">
        <v>21446</v>
      </c>
      <c r="I486" s="41"/>
      <c r="J486" s="5197" t="s">
        <v>21447</v>
      </c>
      <c r="K486" s="4141" t="s">
        <v>21448</v>
      </c>
      <c r="L486" s="4141" t="s">
        <v>67</v>
      </c>
      <c r="M486" s="41" t="s">
        <v>21451</v>
      </c>
      <c r="N486" s="41"/>
      <c r="O486" s="3896">
        <v>7</v>
      </c>
      <c r="P486" s="3896">
        <v>7</v>
      </c>
      <c r="Q486" s="4141" t="s">
        <v>21449</v>
      </c>
      <c r="R486" s="41"/>
      <c r="S486" s="6"/>
      <c r="T486" s="6"/>
      <c r="U486" s="6"/>
      <c r="V486" s="6" t="s">
        <v>2073</v>
      </c>
      <c r="W486" s="6"/>
      <c r="X486" s="6" t="s">
        <v>7042</v>
      </c>
      <c r="Y486" s="6"/>
      <c r="Z486" s="6"/>
      <c r="AA486" s="4877" t="s">
        <v>21450</v>
      </c>
      <c r="AB486" s="6"/>
      <c r="AC486" s="4898">
        <v>5717.25</v>
      </c>
      <c r="AD486" s="4898">
        <v>8316</v>
      </c>
      <c r="AE486" s="4905">
        <f t="shared" si="30"/>
        <v>63929.25</v>
      </c>
      <c r="AF486" s="6" t="s">
        <v>19700</v>
      </c>
      <c r="AG486" s="6"/>
    </row>
    <row r="487" spans="1:33" s="32" customFormat="1" ht="30" customHeight="1">
      <c r="A487" s="4133" t="s">
        <v>19480</v>
      </c>
      <c r="B487" s="4672" t="s">
        <v>21498</v>
      </c>
      <c r="C487" s="422">
        <v>45826</v>
      </c>
      <c r="D487" s="422">
        <v>45848</v>
      </c>
      <c r="E487" s="422"/>
      <c r="F487" s="6504"/>
      <c r="G487" s="41">
        <v>8618</v>
      </c>
      <c r="H487" s="4178"/>
      <c r="I487" s="4133" t="s">
        <v>21499</v>
      </c>
      <c r="J487" s="4601" t="s">
        <v>21500</v>
      </c>
      <c r="K487" s="4133" t="s">
        <v>21501</v>
      </c>
      <c r="L487" s="4133" t="s">
        <v>173</v>
      </c>
      <c r="M487" s="41" t="s">
        <v>21503</v>
      </c>
      <c r="N487" s="41"/>
      <c r="O487" s="3896">
        <v>1</v>
      </c>
      <c r="P487" s="3896">
        <v>1</v>
      </c>
      <c r="Q487" s="4133" t="s">
        <v>21502</v>
      </c>
      <c r="R487" s="41"/>
      <c r="S487" s="6"/>
      <c r="T487" s="6"/>
      <c r="U487" s="6"/>
      <c r="V487" s="6" t="s">
        <v>2073</v>
      </c>
      <c r="W487" s="6"/>
      <c r="X487" s="6" t="s">
        <v>7042</v>
      </c>
      <c r="Y487" s="6"/>
      <c r="Z487" s="6"/>
      <c r="AA487" s="6564">
        <v>12848253</v>
      </c>
      <c r="AB487" s="6"/>
      <c r="AC487" s="4898">
        <v>0</v>
      </c>
      <c r="AD487" s="4898">
        <v>7918.05</v>
      </c>
      <c r="AE487" s="4905">
        <f t="shared" si="30"/>
        <v>7918.05</v>
      </c>
      <c r="AF487" s="6" t="s">
        <v>19700</v>
      </c>
      <c r="AG487" s="6"/>
    </row>
    <row r="488" spans="1:33" s="32" customFormat="1" ht="30" customHeight="1">
      <c r="A488" s="4380" t="s">
        <v>18703</v>
      </c>
      <c r="B488" s="4679" t="s">
        <v>21504</v>
      </c>
      <c r="C488" s="422">
        <v>45827</v>
      </c>
      <c r="D488" s="422">
        <v>45861</v>
      </c>
      <c r="E488" s="422"/>
      <c r="F488" s="6504"/>
      <c r="G488" s="41">
        <v>8615</v>
      </c>
      <c r="H488" s="4360" t="s">
        <v>16136</v>
      </c>
      <c r="I488" s="41"/>
      <c r="J488" s="4380" t="s">
        <v>21505</v>
      </c>
      <c r="K488" s="4133" t="s">
        <v>21506</v>
      </c>
      <c r="L488" s="4133" t="s">
        <v>28</v>
      </c>
      <c r="M488" s="582" t="s">
        <v>21508</v>
      </c>
      <c r="N488" s="41"/>
      <c r="O488" s="3896">
        <v>2</v>
      </c>
      <c r="P488" s="3896">
        <v>2</v>
      </c>
      <c r="Q488" s="4133" t="s">
        <v>21327</v>
      </c>
      <c r="R488" s="41"/>
      <c r="S488" s="6"/>
      <c r="T488" s="6"/>
      <c r="U488" s="6"/>
      <c r="V488" s="6" t="s">
        <v>2073</v>
      </c>
      <c r="W488" s="6"/>
      <c r="X488" s="6" t="s">
        <v>7042</v>
      </c>
      <c r="Y488" s="6"/>
      <c r="Z488" s="6"/>
      <c r="AA488" s="6" t="s">
        <v>21507</v>
      </c>
      <c r="AB488" s="6"/>
      <c r="AC488" s="4898">
        <v>10200</v>
      </c>
      <c r="AD488" s="4898">
        <v>7920</v>
      </c>
      <c r="AE488" s="4905">
        <f t="shared" si="30"/>
        <v>26040</v>
      </c>
      <c r="AF488" s="6" t="s">
        <v>19700</v>
      </c>
      <c r="AG488" s="6"/>
    </row>
    <row r="489" spans="1:33" s="32" customFormat="1" ht="30" customHeight="1">
      <c r="A489" s="5622" t="s">
        <v>18977</v>
      </c>
      <c r="B489" s="5682" t="s">
        <v>21509</v>
      </c>
      <c r="C489" s="422">
        <v>45827</v>
      </c>
      <c r="D489" s="422">
        <v>45861</v>
      </c>
      <c r="E489" s="422"/>
      <c r="F489" s="6566"/>
      <c r="G489" s="41">
        <v>8644</v>
      </c>
      <c r="H489" s="4360" t="s">
        <v>8871</v>
      </c>
      <c r="I489" s="41"/>
      <c r="J489" s="5622" t="s">
        <v>21510</v>
      </c>
      <c r="K489" s="4133" t="s">
        <v>21511</v>
      </c>
      <c r="L489" s="4133" t="s">
        <v>28</v>
      </c>
      <c r="M489" s="41" t="s">
        <v>21514</v>
      </c>
      <c r="N489" s="41"/>
      <c r="O489" s="3896">
        <v>2</v>
      </c>
      <c r="P489" s="3896">
        <v>2</v>
      </c>
      <c r="Q489" s="4133" t="s">
        <v>21512</v>
      </c>
      <c r="R489" s="41"/>
      <c r="S489" s="6"/>
      <c r="T489" s="6"/>
      <c r="U489" s="6"/>
      <c r="V489" s="6" t="s">
        <v>2073</v>
      </c>
      <c r="W489" s="6"/>
      <c r="X489" s="6" t="s">
        <v>7042</v>
      </c>
      <c r="Y489" s="6"/>
      <c r="Z489" s="6"/>
      <c r="AA489" s="5570" t="s">
        <v>21513</v>
      </c>
      <c r="AB489" s="6"/>
      <c r="AC489" s="4898">
        <v>6900</v>
      </c>
      <c r="AD489" s="4898">
        <v>7920</v>
      </c>
      <c r="AE489" s="4905">
        <f t="shared" ref="AE489:AE552" si="33">SUM(AD489*P489+AC489)</f>
        <v>22740</v>
      </c>
      <c r="AF489" s="6" t="s">
        <v>19700</v>
      </c>
      <c r="AG489" s="6"/>
    </row>
    <row r="490" spans="1:33" s="32" customFormat="1" ht="30" customHeight="1">
      <c r="A490" s="4133" t="s">
        <v>19645</v>
      </c>
      <c r="B490" s="4133" t="s">
        <v>21515</v>
      </c>
      <c r="C490" s="422">
        <v>45827</v>
      </c>
      <c r="D490" s="422">
        <v>45861</v>
      </c>
      <c r="E490" s="422"/>
      <c r="F490" s="6566"/>
      <c r="G490" s="41">
        <v>8608</v>
      </c>
      <c r="H490" s="4360" t="s">
        <v>630</v>
      </c>
      <c r="I490" s="41"/>
      <c r="J490" s="4133" t="s">
        <v>21516</v>
      </c>
      <c r="K490" s="4133" t="s">
        <v>21517</v>
      </c>
      <c r="L490" s="4133" t="s">
        <v>28</v>
      </c>
      <c r="M490" s="41" t="s">
        <v>21520</v>
      </c>
      <c r="N490" s="41"/>
      <c r="O490" s="3896">
        <v>2</v>
      </c>
      <c r="P490" s="3896">
        <v>2</v>
      </c>
      <c r="Q490" s="4133" t="s">
        <v>21518</v>
      </c>
      <c r="R490" s="41"/>
      <c r="S490" s="6"/>
      <c r="T490" s="6"/>
      <c r="U490" s="6"/>
      <c r="V490" s="6" t="s">
        <v>2073</v>
      </c>
      <c r="W490" s="6"/>
      <c r="X490" s="6" t="s">
        <v>7042</v>
      </c>
      <c r="Y490" s="6"/>
      <c r="Z490" s="6"/>
      <c r="AA490" s="1" t="s">
        <v>21519</v>
      </c>
      <c r="AB490" s="6"/>
      <c r="AC490" s="4898">
        <v>10200</v>
      </c>
      <c r="AD490" s="4898">
        <v>7920</v>
      </c>
      <c r="AE490" s="4905">
        <f t="shared" si="33"/>
        <v>26040</v>
      </c>
      <c r="AF490" s="6" t="s">
        <v>19700</v>
      </c>
      <c r="AG490" s="6"/>
    </row>
    <row r="491" spans="1:33" s="32" customFormat="1" ht="30" customHeight="1">
      <c r="A491" s="4130" t="s">
        <v>20640</v>
      </c>
      <c r="B491" s="6" t="s">
        <v>21521</v>
      </c>
      <c r="C491" s="4140">
        <v>45827</v>
      </c>
      <c r="D491" s="114">
        <v>45861</v>
      </c>
      <c r="E491" s="114">
        <v>46132</v>
      </c>
      <c r="F491" s="5799">
        <f t="shared" si="32"/>
        <v>-271</v>
      </c>
      <c r="G491" s="6">
        <v>8605</v>
      </c>
      <c r="H491" s="4139" t="s">
        <v>21522</v>
      </c>
      <c r="I491" s="6"/>
      <c r="J491" s="4130" t="s">
        <v>21523</v>
      </c>
      <c r="K491" s="4130" t="s">
        <v>21524</v>
      </c>
      <c r="L491" s="4130" t="s">
        <v>28</v>
      </c>
      <c r="M491" s="6" t="s">
        <v>21527</v>
      </c>
      <c r="N491" s="6"/>
      <c r="O491" s="3729">
        <v>2</v>
      </c>
      <c r="P491" s="3729">
        <v>2</v>
      </c>
      <c r="Q491" s="4130" t="s">
        <v>21525</v>
      </c>
      <c r="R491" s="6"/>
      <c r="S491" s="6"/>
      <c r="T491" s="6"/>
      <c r="U491" s="6"/>
      <c r="V491" s="6"/>
      <c r="W491" s="6"/>
      <c r="X491" s="6"/>
      <c r="Y491" s="6"/>
      <c r="Z491" s="6"/>
      <c r="AA491" s="6525" t="s">
        <v>21526</v>
      </c>
      <c r="AB491" s="6"/>
      <c r="AC491" s="4898">
        <v>20982</v>
      </c>
      <c r="AD491" s="4898">
        <v>4992</v>
      </c>
      <c r="AE491" s="4905">
        <f t="shared" si="33"/>
        <v>30966</v>
      </c>
      <c r="AF491" s="6" t="s">
        <v>19700</v>
      </c>
      <c r="AG491" s="6"/>
    </row>
    <row r="492" spans="1:33" s="32" customFormat="1" ht="30" customHeight="1">
      <c r="A492" s="4246" t="s">
        <v>19554</v>
      </c>
      <c r="B492" s="4688" t="s">
        <v>21528</v>
      </c>
      <c r="C492" s="422">
        <v>45827</v>
      </c>
      <c r="D492" s="422">
        <v>45848</v>
      </c>
      <c r="E492" s="422"/>
      <c r="F492" s="6504"/>
      <c r="G492" s="41">
        <v>8601</v>
      </c>
      <c r="H492" s="4178"/>
      <c r="I492" s="4133" t="s">
        <v>21364</v>
      </c>
      <c r="J492" s="4246" t="s">
        <v>21529</v>
      </c>
      <c r="K492" s="4133" t="s">
        <v>21530</v>
      </c>
      <c r="L492" s="4133" t="s">
        <v>4075</v>
      </c>
      <c r="M492" s="41" t="s">
        <v>21532</v>
      </c>
      <c r="N492" s="41"/>
      <c r="O492" s="3896">
        <v>14</v>
      </c>
      <c r="P492" s="3896">
        <v>14</v>
      </c>
      <c r="Q492" s="4133" t="s">
        <v>21531</v>
      </c>
      <c r="R492" s="41"/>
      <c r="S492" s="6"/>
      <c r="T492" s="6"/>
      <c r="U492" s="6"/>
      <c r="V492" s="4165" t="s">
        <v>2073</v>
      </c>
      <c r="W492" s="6"/>
      <c r="X492" s="4165" t="s">
        <v>37</v>
      </c>
      <c r="Y492" s="6"/>
      <c r="Z492" s="6"/>
      <c r="AA492" s="6564">
        <v>12848506</v>
      </c>
      <c r="AB492" s="6"/>
      <c r="AC492" s="4898">
        <v>0</v>
      </c>
      <c r="AD492" s="4898">
        <v>8625</v>
      </c>
      <c r="AE492" s="4905">
        <f t="shared" si="33"/>
        <v>120750</v>
      </c>
      <c r="AF492" s="6" t="s">
        <v>19700</v>
      </c>
      <c r="AG492" s="6"/>
    </row>
    <row r="493" spans="1:33" s="32" customFormat="1" ht="30" customHeight="1">
      <c r="A493" s="4133" t="s">
        <v>18977</v>
      </c>
      <c r="B493" s="4672" t="s">
        <v>21533</v>
      </c>
      <c r="C493" s="422">
        <v>45826</v>
      </c>
      <c r="D493" s="422">
        <v>45848</v>
      </c>
      <c r="E493" s="422"/>
      <c r="F493" s="6504"/>
      <c r="G493" s="41">
        <v>8644</v>
      </c>
      <c r="H493" s="4360" t="s">
        <v>8768</v>
      </c>
      <c r="I493" s="41"/>
      <c r="J493" s="4959" t="s">
        <v>21534</v>
      </c>
      <c r="K493" s="4133" t="s">
        <v>21535</v>
      </c>
      <c r="L493" s="4133" t="s">
        <v>173</v>
      </c>
      <c r="M493" s="41" t="s">
        <v>21538</v>
      </c>
      <c r="N493" s="41"/>
      <c r="O493" s="3896">
        <v>1</v>
      </c>
      <c r="P493" s="3896">
        <v>1</v>
      </c>
      <c r="Q493" s="4133" t="s">
        <v>21536</v>
      </c>
      <c r="R493" s="41"/>
      <c r="S493" s="6"/>
      <c r="T493" s="6"/>
      <c r="U493" s="6"/>
      <c r="V493" s="4165" t="s">
        <v>2073</v>
      </c>
      <c r="W493" s="6"/>
      <c r="X493" s="4165" t="s">
        <v>37</v>
      </c>
      <c r="Y493" s="6"/>
      <c r="Z493" s="6"/>
      <c r="AA493" s="4877" t="s">
        <v>21537</v>
      </c>
      <c r="AB493" s="6"/>
      <c r="AC493" s="4898">
        <v>1200</v>
      </c>
      <c r="AD493" s="4898">
        <v>7920</v>
      </c>
      <c r="AE493" s="4905">
        <f t="shared" si="33"/>
        <v>9120</v>
      </c>
      <c r="AF493" s="6" t="s">
        <v>19700</v>
      </c>
      <c r="AG493" s="6"/>
    </row>
    <row r="494" spans="1:33" s="32" customFormat="1" ht="30" customHeight="1">
      <c r="A494" s="6304" t="s">
        <v>18754</v>
      </c>
      <c r="B494" s="6303" t="s">
        <v>21539</v>
      </c>
      <c r="C494" s="422">
        <v>45827</v>
      </c>
      <c r="D494" s="422">
        <v>45861</v>
      </c>
      <c r="E494" s="422"/>
      <c r="F494" s="6566"/>
      <c r="G494" s="41">
        <v>8634</v>
      </c>
      <c r="H494" s="4360" t="s">
        <v>21540</v>
      </c>
      <c r="I494" s="41"/>
      <c r="J494" s="6304" t="s">
        <v>11054</v>
      </c>
      <c r="K494" s="4133" t="s">
        <v>21541</v>
      </c>
      <c r="L494" s="4133" t="s">
        <v>173</v>
      </c>
      <c r="M494" s="582" t="s">
        <v>21543</v>
      </c>
      <c r="N494" s="41"/>
      <c r="O494" s="3896">
        <v>1</v>
      </c>
      <c r="P494" s="3896">
        <v>1</v>
      </c>
      <c r="Q494" s="4133" t="s">
        <v>21542</v>
      </c>
      <c r="R494" s="41"/>
      <c r="S494" s="6"/>
      <c r="T494" s="6"/>
      <c r="U494" s="6"/>
      <c r="V494" s="4165" t="s">
        <v>2073</v>
      </c>
      <c r="W494" s="6"/>
      <c r="X494" s="4165" t="s">
        <v>37</v>
      </c>
      <c r="Y494" s="6"/>
      <c r="Z494" s="6"/>
      <c r="AA494" s="6564">
        <v>12848496</v>
      </c>
      <c r="AB494" s="6"/>
      <c r="AC494" s="4898">
        <v>6900</v>
      </c>
      <c r="AD494" s="4898">
        <v>7920</v>
      </c>
      <c r="AE494" s="4905">
        <f t="shared" si="33"/>
        <v>14820</v>
      </c>
      <c r="AF494" s="6" t="s">
        <v>19700</v>
      </c>
      <c r="AG494" s="6"/>
    </row>
    <row r="495" spans="1:33" s="32" customFormat="1" ht="30" customHeight="1">
      <c r="A495" s="4133" t="s">
        <v>18779</v>
      </c>
      <c r="B495" s="5195" t="s">
        <v>21544</v>
      </c>
      <c r="C495" s="422">
        <v>45827</v>
      </c>
      <c r="D495" s="422">
        <v>45861</v>
      </c>
      <c r="E495" s="422"/>
      <c r="F495" s="6504"/>
      <c r="G495" s="41">
        <v>8593</v>
      </c>
      <c r="H495" s="4360" t="s">
        <v>21545</v>
      </c>
      <c r="I495" s="41"/>
      <c r="J495" s="41" t="s">
        <v>19023</v>
      </c>
      <c r="K495" s="4133" t="s">
        <v>19023</v>
      </c>
      <c r="L495" s="4133" t="s">
        <v>28</v>
      </c>
      <c r="M495" s="41" t="s">
        <v>21547</v>
      </c>
      <c r="N495" s="41"/>
      <c r="O495" s="3896">
        <v>2</v>
      </c>
      <c r="P495" s="3896">
        <v>2</v>
      </c>
      <c r="Q495" s="41" t="s">
        <v>21546</v>
      </c>
      <c r="R495" s="41"/>
      <c r="S495" s="6"/>
      <c r="T495" s="6"/>
      <c r="U495" s="6"/>
      <c r="V495" s="6" t="s">
        <v>2073</v>
      </c>
      <c r="W495" s="6"/>
      <c r="X495" s="6" t="s">
        <v>7042</v>
      </c>
      <c r="Y495" s="6"/>
      <c r="Z495" s="6"/>
      <c r="AA495" s="4877">
        <v>12848696</v>
      </c>
      <c r="AB495" s="6"/>
      <c r="AC495" s="4898">
        <v>3300</v>
      </c>
      <c r="AD495" s="4898">
        <v>7920</v>
      </c>
      <c r="AE495" s="4905">
        <f t="shared" si="33"/>
        <v>19140</v>
      </c>
      <c r="AF495" s="6" t="s">
        <v>19700</v>
      </c>
      <c r="AG495" s="6"/>
    </row>
    <row r="496" spans="1:33" s="32" customFormat="1" ht="30" customHeight="1">
      <c r="A496" s="6167" t="s">
        <v>20488</v>
      </c>
      <c r="B496" s="4672" t="s">
        <v>21554</v>
      </c>
      <c r="C496" s="422">
        <v>45827</v>
      </c>
      <c r="D496" s="422">
        <v>45861</v>
      </c>
      <c r="E496" s="422"/>
      <c r="F496" s="6504"/>
      <c r="G496" s="41">
        <v>8630</v>
      </c>
      <c r="H496" s="4360" t="s">
        <v>5857</v>
      </c>
      <c r="I496" s="4133" t="s">
        <v>25</v>
      </c>
      <c r="J496" s="6167" t="s">
        <v>21555</v>
      </c>
      <c r="K496" s="4133" t="s">
        <v>21556</v>
      </c>
      <c r="L496" s="4133" t="s">
        <v>406</v>
      </c>
      <c r="M496" s="41" t="s">
        <v>21558</v>
      </c>
      <c r="N496" s="41"/>
      <c r="O496" s="3896">
        <v>9</v>
      </c>
      <c r="P496" s="3896">
        <v>9</v>
      </c>
      <c r="Q496" s="4133" t="s">
        <v>21557</v>
      </c>
      <c r="R496" s="41"/>
      <c r="S496" s="6"/>
      <c r="T496" s="6"/>
      <c r="U496" s="6"/>
      <c r="V496" s="6" t="s">
        <v>2073</v>
      </c>
      <c r="W496" s="6"/>
      <c r="X496" s="6" t="s">
        <v>7042</v>
      </c>
      <c r="Y496" s="6"/>
      <c r="Z496" s="6"/>
      <c r="AA496" s="6564">
        <v>12848466</v>
      </c>
      <c r="AB496" s="6"/>
      <c r="AC496" s="4898">
        <v>17671.5</v>
      </c>
      <c r="AD496" s="4898">
        <v>8316</v>
      </c>
      <c r="AE496" s="4905">
        <f t="shared" si="33"/>
        <v>92515.5</v>
      </c>
      <c r="AF496" s="6" t="s">
        <v>19700</v>
      </c>
      <c r="AG496" s="6"/>
    </row>
    <row r="497" spans="1:33" s="32" customFormat="1" ht="30" customHeight="1">
      <c r="A497" s="4166" t="s">
        <v>19554</v>
      </c>
      <c r="B497" s="4672" t="s">
        <v>21559</v>
      </c>
      <c r="C497" s="422">
        <v>45828</v>
      </c>
      <c r="D497" s="422">
        <v>45849</v>
      </c>
      <c r="E497" s="422"/>
      <c r="F497" s="6504"/>
      <c r="G497" s="41">
        <v>8601</v>
      </c>
      <c r="H497" s="4167" t="s">
        <v>7641</v>
      </c>
      <c r="I497" s="41"/>
      <c r="J497" s="41" t="s">
        <v>21560</v>
      </c>
      <c r="K497" s="41" t="s">
        <v>21561</v>
      </c>
      <c r="L497" s="4166" t="s">
        <v>128</v>
      </c>
      <c r="M497" s="41" t="s">
        <v>21563</v>
      </c>
      <c r="N497" s="41"/>
      <c r="O497" s="3896">
        <v>3</v>
      </c>
      <c r="P497" s="4110">
        <v>4</v>
      </c>
      <c r="Q497" s="41" t="s">
        <v>21562</v>
      </c>
      <c r="R497" s="41"/>
      <c r="S497" s="6"/>
      <c r="T497" s="6"/>
      <c r="U497" s="6"/>
      <c r="V497" s="6" t="s">
        <v>2073</v>
      </c>
      <c r="W497" s="6"/>
      <c r="X497" s="6" t="s">
        <v>37</v>
      </c>
      <c r="Y497" s="6"/>
      <c r="Z497" s="6"/>
      <c r="AA497" s="6564">
        <v>12850540</v>
      </c>
      <c r="AB497" s="6"/>
      <c r="AC497" s="4898">
        <v>0</v>
      </c>
      <c r="AD497" s="4898">
        <v>8625</v>
      </c>
      <c r="AE497" s="4905">
        <f t="shared" si="33"/>
        <v>34500</v>
      </c>
      <c r="AF497" s="6" t="s">
        <v>19700</v>
      </c>
      <c r="AG497" s="6"/>
    </row>
    <row r="498" spans="1:33" s="32" customFormat="1" ht="30" customHeight="1">
      <c r="A498" s="4309" t="s">
        <v>19351</v>
      </c>
      <c r="B498" s="4672" t="s">
        <v>21564</v>
      </c>
      <c r="C498" s="422">
        <v>45828</v>
      </c>
      <c r="D498" s="422">
        <v>45861</v>
      </c>
      <c r="E498" s="422"/>
      <c r="F498" s="6504"/>
      <c r="G498" s="41">
        <v>8646</v>
      </c>
      <c r="H498" s="4167" t="s">
        <v>12023</v>
      </c>
      <c r="I498" s="41"/>
      <c r="J498" s="41" t="s">
        <v>13727</v>
      </c>
      <c r="K498" s="41" t="s">
        <v>21565</v>
      </c>
      <c r="L498" s="4166" t="s">
        <v>28</v>
      </c>
      <c r="M498" s="41" t="s">
        <v>21567</v>
      </c>
      <c r="N498" s="41"/>
      <c r="O498" s="3896">
        <v>2</v>
      </c>
      <c r="P498" s="3896">
        <v>2</v>
      </c>
      <c r="Q498" s="4246" t="s">
        <v>21566</v>
      </c>
      <c r="R498" s="41"/>
      <c r="S498" s="6"/>
      <c r="T498" s="6"/>
      <c r="U498" s="6"/>
      <c r="V498" s="6" t="s">
        <v>2073</v>
      </c>
      <c r="W498" s="6"/>
      <c r="X498" s="6" t="s">
        <v>37</v>
      </c>
      <c r="Y498" s="6"/>
      <c r="Z498" s="6"/>
      <c r="AA498" s="6564">
        <v>12852957</v>
      </c>
      <c r="AB498" s="6"/>
      <c r="AC498" s="4898">
        <v>18600</v>
      </c>
      <c r="AD498" s="4898">
        <v>12375</v>
      </c>
      <c r="AE498" s="4905">
        <f t="shared" si="33"/>
        <v>43350</v>
      </c>
      <c r="AF498" s="6" t="s">
        <v>19700</v>
      </c>
      <c r="AG498" s="6"/>
    </row>
    <row r="499" spans="1:33" s="32" customFormat="1" ht="30" customHeight="1">
      <c r="A499" s="5899" t="s">
        <v>19596</v>
      </c>
      <c r="B499" s="41" t="s">
        <v>21584</v>
      </c>
      <c r="C499" s="422">
        <v>45829</v>
      </c>
      <c r="D499" s="422">
        <v>45848</v>
      </c>
      <c r="E499" s="422"/>
      <c r="F499" s="6504"/>
      <c r="G499" s="41">
        <v>6984</v>
      </c>
      <c r="H499" s="4178"/>
      <c r="I499" s="4166" t="s">
        <v>21585</v>
      </c>
      <c r="J499" s="4166" t="s">
        <v>21586</v>
      </c>
      <c r="K499" s="4166" t="s">
        <v>21587</v>
      </c>
      <c r="L499" s="4166" t="s">
        <v>20656</v>
      </c>
      <c r="M499" s="582" t="s">
        <v>21589</v>
      </c>
      <c r="N499" s="41"/>
      <c r="O499" s="3896">
        <v>2</v>
      </c>
      <c r="P499" s="3896">
        <v>2</v>
      </c>
      <c r="Q499" s="41" t="s">
        <v>21588</v>
      </c>
      <c r="R499" s="41"/>
      <c r="S499" s="6"/>
      <c r="T499" s="6"/>
      <c r="U499" s="6"/>
      <c r="V499" s="6" t="s">
        <v>2073</v>
      </c>
      <c r="W499" s="6"/>
      <c r="X499" s="6" t="s">
        <v>37</v>
      </c>
      <c r="Y499" s="6"/>
      <c r="Z499" s="6"/>
      <c r="AA499" s="6564">
        <v>12853233</v>
      </c>
      <c r="AB499" s="6"/>
      <c r="AC499" s="4898">
        <v>0</v>
      </c>
      <c r="AD499" s="4898">
        <v>4356</v>
      </c>
      <c r="AE499" s="4905">
        <f t="shared" si="33"/>
        <v>8712</v>
      </c>
      <c r="AF499" s="6" t="s">
        <v>19700</v>
      </c>
      <c r="AG499" s="6"/>
    </row>
    <row r="500" spans="1:33" s="32" customFormat="1" ht="30" customHeight="1">
      <c r="A500" s="4166" t="s">
        <v>18754</v>
      </c>
      <c r="B500" s="4166" t="s">
        <v>21590</v>
      </c>
      <c r="C500" s="422">
        <v>45829</v>
      </c>
      <c r="D500" s="422">
        <v>45861</v>
      </c>
      <c r="E500" s="422"/>
      <c r="F500" s="6566"/>
      <c r="G500" s="41">
        <v>8634</v>
      </c>
      <c r="H500" s="4167" t="s">
        <v>20539</v>
      </c>
      <c r="I500" s="41"/>
      <c r="J500" s="4166" t="s">
        <v>21591</v>
      </c>
      <c r="K500" s="4166" t="s">
        <v>21592</v>
      </c>
      <c r="L500" s="4166" t="s">
        <v>173</v>
      </c>
      <c r="M500" s="582" t="s">
        <v>21595</v>
      </c>
      <c r="N500" s="41"/>
      <c r="O500" s="3896">
        <v>1</v>
      </c>
      <c r="P500" s="3896">
        <v>1</v>
      </c>
      <c r="Q500" s="4166" t="s">
        <v>21593</v>
      </c>
      <c r="R500" s="41"/>
      <c r="S500" s="6"/>
      <c r="T500" s="6"/>
      <c r="U500" s="6"/>
      <c r="V500" s="6" t="s">
        <v>2073</v>
      </c>
      <c r="W500" s="6"/>
      <c r="X500" s="6" t="s">
        <v>37</v>
      </c>
      <c r="Y500" s="6"/>
      <c r="Z500" s="6"/>
      <c r="AA500" s="6" t="s">
        <v>21594</v>
      </c>
      <c r="AB500" s="6"/>
      <c r="AC500" s="4898">
        <v>6900</v>
      </c>
      <c r="AD500" s="4898">
        <v>7920</v>
      </c>
      <c r="AE500" s="4905">
        <f t="shared" si="33"/>
        <v>14820</v>
      </c>
      <c r="AF500" s="6" t="s">
        <v>19700</v>
      </c>
      <c r="AG500" s="6"/>
    </row>
    <row r="501" spans="1:33" s="32" customFormat="1" ht="30" customHeight="1">
      <c r="A501" s="5772" t="s">
        <v>18754</v>
      </c>
      <c r="B501" s="4166" t="s">
        <v>21596</v>
      </c>
      <c r="C501" s="4252">
        <v>45829</v>
      </c>
      <c r="D501" s="422">
        <v>45861</v>
      </c>
      <c r="E501" s="422"/>
      <c r="F501" s="6566"/>
      <c r="G501" s="41">
        <v>8634</v>
      </c>
      <c r="H501" s="4167" t="s">
        <v>21597</v>
      </c>
      <c r="I501" s="41"/>
      <c r="J501" s="4166" t="s">
        <v>21598</v>
      </c>
      <c r="K501" s="4166" t="s">
        <v>21599</v>
      </c>
      <c r="L501" s="4166" t="s">
        <v>173</v>
      </c>
      <c r="M501" s="41" t="s">
        <v>21601</v>
      </c>
      <c r="N501" s="41"/>
      <c r="O501" s="3896">
        <v>1</v>
      </c>
      <c r="P501" s="3896">
        <v>1</v>
      </c>
      <c r="Q501" s="4166" t="s">
        <v>21593</v>
      </c>
      <c r="R501" s="41"/>
      <c r="S501" s="6"/>
      <c r="T501" s="6"/>
      <c r="U501" s="6"/>
      <c r="V501" s="6" t="s">
        <v>9338</v>
      </c>
      <c r="W501" s="6"/>
      <c r="X501" s="6" t="s">
        <v>7042</v>
      </c>
      <c r="Y501" s="6"/>
      <c r="Z501" s="6"/>
      <c r="AA501" s="6" t="s">
        <v>21600</v>
      </c>
      <c r="AB501" s="6"/>
      <c r="AC501" s="4898">
        <v>3300</v>
      </c>
      <c r="AD501" s="4898">
        <v>7920</v>
      </c>
      <c r="AE501" s="4905">
        <f t="shared" si="33"/>
        <v>11220</v>
      </c>
      <c r="AF501" s="6" t="s">
        <v>19700</v>
      </c>
      <c r="AG501" s="6"/>
    </row>
    <row r="502" spans="1:33" s="32" customFormat="1" ht="30" customHeight="1">
      <c r="A502" s="4166" t="s">
        <v>18779</v>
      </c>
      <c r="B502" s="4682" t="s">
        <v>21602</v>
      </c>
      <c r="C502" s="4252">
        <v>45829</v>
      </c>
      <c r="D502" s="422">
        <v>45861</v>
      </c>
      <c r="E502" s="4252"/>
      <c r="F502" s="6504"/>
      <c r="G502" s="41">
        <v>8593</v>
      </c>
      <c r="H502" s="4167" t="s">
        <v>855</v>
      </c>
      <c r="I502" s="41"/>
      <c r="J502" s="4337" t="s">
        <v>21389</v>
      </c>
      <c r="K502" s="4166" t="s">
        <v>21603</v>
      </c>
      <c r="L502" s="4166" t="s">
        <v>76</v>
      </c>
      <c r="M502" s="582" t="s">
        <v>21605</v>
      </c>
      <c r="N502" s="41"/>
      <c r="O502" s="3896">
        <v>4</v>
      </c>
      <c r="P502" s="3896">
        <v>4</v>
      </c>
      <c r="Q502" s="4166" t="s">
        <v>21604</v>
      </c>
      <c r="R502" s="41"/>
      <c r="S502" s="6"/>
      <c r="T502" s="6"/>
      <c r="U502" s="6"/>
      <c r="V502" s="4250" t="s">
        <v>2073</v>
      </c>
      <c r="W502" s="6"/>
      <c r="X502" s="4250" t="s">
        <v>37</v>
      </c>
      <c r="Y502" s="6"/>
      <c r="Z502" s="6"/>
      <c r="AA502" s="6564">
        <v>12853254</v>
      </c>
      <c r="AB502" s="6"/>
      <c r="AC502" s="4898">
        <v>3300</v>
      </c>
      <c r="AD502" s="4898">
        <v>7920</v>
      </c>
      <c r="AE502" s="4905">
        <f t="shared" si="33"/>
        <v>34980</v>
      </c>
      <c r="AF502" s="6" t="s">
        <v>19700</v>
      </c>
      <c r="AG502" s="6"/>
    </row>
    <row r="503" spans="1:33" s="32" customFormat="1" ht="30" customHeight="1">
      <c r="A503" s="4619" t="s">
        <v>18977</v>
      </c>
      <c r="B503" s="4672" t="s">
        <v>21606</v>
      </c>
      <c r="C503" s="4252">
        <v>45829</v>
      </c>
      <c r="D503" s="422">
        <v>45861</v>
      </c>
      <c r="E503" s="4252"/>
      <c r="F503" s="6504"/>
      <c r="G503" s="41">
        <v>8644</v>
      </c>
      <c r="H503" s="4167" t="s">
        <v>21607</v>
      </c>
      <c r="I503" s="41"/>
      <c r="J503" s="4619" t="s">
        <v>21608</v>
      </c>
      <c r="K503" s="4166" t="s">
        <v>21609</v>
      </c>
      <c r="L503" s="4166" t="s">
        <v>173</v>
      </c>
      <c r="M503" s="41" t="s">
        <v>21610</v>
      </c>
      <c r="N503" s="41"/>
      <c r="O503" s="3896">
        <v>1</v>
      </c>
      <c r="P503" s="3896">
        <v>1</v>
      </c>
      <c r="Q503" s="4166" t="s">
        <v>21593</v>
      </c>
      <c r="R503" s="41"/>
      <c r="S503" s="6"/>
      <c r="T503" s="6"/>
      <c r="U503" s="6"/>
      <c r="V503" s="4250" t="s">
        <v>2073</v>
      </c>
      <c r="W503" s="6"/>
      <c r="X503" s="4250" t="s">
        <v>37</v>
      </c>
      <c r="Y503" s="6"/>
      <c r="Z503" s="6"/>
      <c r="AA503" s="6564">
        <v>12853362</v>
      </c>
      <c r="AB503" s="6"/>
      <c r="AC503" s="4898">
        <v>17100</v>
      </c>
      <c r="AD503" s="4898">
        <v>7920</v>
      </c>
      <c r="AE503" s="4905">
        <f t="shared" si="33"/>
        <v>25020</v>
      </c>
      <c r="AF503" s="6" t="s">
        <v>19700</v>
      </c>
      <c r="AG503" s="6"/>
    </row>
    <row r="504" spans="1:33" s="32" customFormat="1" ht="30" customHeight="1">
      <c r="A504" s="4166" t="s">
        <v>19560</v>
      </c>
      <c r="B504" s="41" t="s">
        <v>21611</v>
      </c>
      <c r="C504" s="4252">
        <v>45829</v>
      </c>
      <c r="D504" s="422">
        <v>45861</v>
      </c>
      <c r="E504" s="4252"/>
      <c r="F504" s="6566"/>
      <c r="G504" s="41">
        <v>8644</v>
      </c>
      <c r="H504" s="4167" t="s">
        <v>3524</v>
      </c>
      <c r="I504" s="41"/>
      <c r="J504" s="4166" t="s">
        <v>21612</v>
      </c>
      <c r="K504" s="4166" t="s">
        <v>21613</v>
      </c>
      <c r="L504" s="4166" t="s">
        <v>173</v>
      </c>
      <c r="M504" s="41" t="s">
        <v>21614</v>
      </c>
      <c r="N504" s="41"/>
      <c r="O504" s="3896">
        <v>1</v>
      </c>
      <c r="P504" s="3896">
        <v>1</v>
      </c>
      <c r="Q504" s="4166" t="s">
        <v>21593</v>
      </c>
      <c r="R504" s="41"/>
      <c r="S504" s="6"/>
      <c r="T504" s="6"/>
      <c r="U504" s="6"/>
      <c r="V504" s="4250" t="s">
        <v>2073</v>
      </c>
      <c r="W504" s="6"/>
      <c r="X504" s="4250" t="s">
        <v>37</v>
      </c>
      <c r="Y504" s="6"/>
      <c r="Z504" s="6"/>
      <c r="AA504" s="6564">
        <v>12853363</v>
      </c>
      <c r="AB504" s="6"/>
      <c r="AC504" s="4898">
        <v>10200</v>
      </c>
      <c r="AD504" s="4898">
        <v>7920</v>
      </c>
      <c r="AE504" s="4905">
        <f t="shared" si="33"/>
        <v>18120</v>
      </c>
      <c r="AF504" s="6" t="s">
        <v>19700</v>
      </c>
      <c r="AG504" s="6"/>
    </row>
    <row r="505" spans="1:33" s="32" customFormat="1" ht="30" customHeight="1">
      <c r="A505" s="4619" t="s">
        <v>19560</v>
      </c>
      <c r="B505" s="4672" t="s">
        <v>21615</v>
      </c>
      <c r="C505" s="4252">
        <v>45829</v>
      </c>
      <c r="D505" s="422">
        <v>45861</v>
      </c>
      <c r="E505" s="4252"/>
      <c r="F505" s="6504"/>
      <c r="G505" s="41">
        <v>8644</v>
      </c>
      <c r="H505" s="4167" t="s">
        <v>21616</v>
      </c>
      <c r="I505" s="41"/>
      <c r="J505" s="4619" t="s">
        <v>21617</v>
      </c>
      <c r="K505" s="4166" t="s">
        <v>21618</v>
      </c>
      <c r="L505" s="4166" t="s">
        <v>67</v>
      </c>
      <c r="M505" s="41" t="s">
        <v>21620</v>
      </c>
      <c r="N505" s="41"/>
      <c r="O505" s="3896">
        <v>7</v>
      </c>
      <c r="P505" s="3896">
        <v>7</v>
      </c>
      <c r="Q505" s="4166" t="s">
        <v>21593</v>
      </c>
      <c r="R505" s="41"/>
      <c r="S505" s="6"/>
      <c r="T505" s="6"/>
      <c r="U505" s="6"/>
      <c r="V505" s="6" t="s">
        <v>2073</v>
      </c>
      <c r="W505" s="6"/>
      <c r="X505" s="6" t="s">
        <v>7042</v>
      </c>
      <c r="Y505" s="6"/>
      <c r="Z505" s="6"/>
      <c r="AA505" s="4877" t="s">
        <v>21619</v>
      </c>
      <c r="AB505" s="6"/>
      <c r="AC505" s="4898">
        <v>17100</v>
      </c>
      <c r="AD505" s="4898">
        <v>7920</v>
      </c>
      <c r="AE505" s="4905">
        <f t="shared" si="33"/>
        <v>72540</v>
      </c>
      <c r="AF505" s="6" t="s">
        <v>19700</v>
      </c>
      <c r="AG505" s="6"/>
    </row>
    <row r="506" spans="1:33" s="32" customFormat="1" ht="30" customHeight="1">
      <c r="A506" s="4417" t="s">
        <v>19351</v>
      </c>
      <c r="B506" s="5234" t="s">
        <v>21621</v>
      </c>
      <c r="C506" s="422">
        <v>45829</v>
      </c>
      <c r="D506" s="422">
        <v>45848</v>
      </c>
      <c r="E506" s="422"/>
      <c r="F506" s="6504"/>
      <c r="G506" s="41">
        <v>8646</v>
      </c>
      <c r="H506" s="4167" t="s">
        <v>6357</v>
      </c>
      <c r="I506" s="41"/>
      <c r="J506" s="4417" t="s">
        <v>21622</v>
      </c>
      <c r="K506" s="4166" t="s">
        <v>21623</v>
      </c>
      <c r="L506" s="4166" t="s">
        <v>173</v>
      </c>
      <c r="M506" s="41" t="s">
        <v>21625</v>
      </c>
      <c r="N506" s="41"/>
      <c r="O506" s="3896">
        <v>1</v>
      </c>
      <c r="P506" s="3896">
        <v>1</v>
      </c>
      <c r="Q506" s="4166" t="s">
        <v>21624</v>
      </c>
      <c r="R506" s="41"/>
      <c r="S506" s="6"/>
      <c r="T506" s="6"/>
      <c r="U506" s="6"/>
      <c r="V506" s="6" t="s">
        <v>2073</v>
      </c>
      <c r="W506" s="6"/>
      <c r="X506" s="6" t="s">
        <v>7042</v>
      </c>
      <c r="Y506" s="6"/>
      <c r="Z506" s="6"/>
      <c r="AA506" s="6564">
        <v>12853336</v>
      </c>
      <c r="AB506" s="6"/>
      <c r="AC506" s="4898">
        <v>0</v>
      </c>
      <c r="AD506" s="4898">
        <v>12375</v>
      </c>
      <c r="AE506" s="4905">
        <f t="shared" si="33"/>
        <v>12375</v>
      </c>
      <c r="AF506" s="6" t="s">
        <v>19700</v>
      </c>
      <c r="AG506" s="6"/>
    </row>
    <row r="507" spans="1:33" s="32" customFormat="1" ht="30" customHeight="1">
      <c r="A507" s="4543" t="s">
        <v>20502</v>
      </c>
      <c r="B507" s="4673" t="s">
        <v>21630</v>
      </c>
      <c r="C507" s="422">
        <v>45829</v>
      </c>
      <c r="D507" s="422">
        <v>45861</v>
      </c>
      <c r="E507" s="422"/>
      <c r="F507" s="6504"/>
      <c r="G507" s="41">
        <v>8637</v>
      </c>
      <c r="H507" s="4167" t="s">
        <v>449</v>
      </c>
      <c r="I507" s="41"/>
      <c r="J507" s="4543" t="s">
        <v>21631</v>
      </c>
      <c r="K507" s="4166" t="s">
        <v>21632</v>
      </c>
      <c r="L507" s="5827" t="s">
        <v>173</v>
      </c>
      <c r="M507" s="41" t="s">
        <v>21633</v>
      </c>
      <c r="N507" s="41"/>
      <c r="O507" s="3896">
        <v>1</v>
      </c>
      <c r="P507" s="3896">
        <v>1</v>
      </c>
      <c r="Q507" s="4166" t="s">
        <v>15187</v>
      </c>
      <c r="R507" s="41"/>
      <c r="S507" s="6"/>
      <c r="T507" s="6"/>
      <c r="U507" s="6"/>
      <c r="V507" s="6" t="s">
        <v>2073</v>
      </c>
      <c r="W507" s="6"/>
      <c r="X507" s="6" t="s">
        <v>7042</v>
      </c>
      <c r="Y507" s="6"/>
      <c r="Z507" s="6"/>
      <c r="AA507" s="6564">
        <v>12853411</v>
      </c>
      <c r="AB507" s="6"/>
      <c r="AC507" s="4898">
        <v>46500</v>
      </c>
      <c r="AD507" s="4898">
        <v>15000</v>
      </c>
      <c r="AE507" s="4905">
        <f t="shared" si="33"/>
        <v>61500</v>
      </c>
      <c r="AF507" s="6" t="s">
        <v>19700</v>
      </c>
      <c r="AG507" s="6"/>
    </row>
    <row r="508" spans="1:33" s="32" customFormat="1" ht="30" customHeight="1">
      <c r="A508" s="4619" t="s">
        <v>18754</v>
      </c>
      <c r="B508" s="4672" t="s">
        <v>21634</v>
      </c>
      <c r="C508" s="422">
        <v>45831</v>
      </c>
      <c r="D508" s="422">
        <v>45853</v>
      </c>
      <c r="E508" s="422"/>
      <c r="F508" s="6504"/>
      <c r="G508" s="41">
        <v>8634</v>
      </c>
      <c r="H508" s="4558" t="s">
        <v>6998</v>
      </c>
      <c r="I508" s="41"/>
      <c r="J508" s="41" t="s">
        <v>21635</v>
      </c>
      <c r="K508" s="41" t="s">
        <v>21636</v>
      </c>
      <c r="L508" s="4181" t="s">
        <v>28</v>
      </c>
      <c r="M508" s="41" t="s">
        <v>21638</v>
      </c>
      <c r="N508" s="41"/>
      <c r="O508" s="3896">
        <v>2</v>
      </c>
      <c r="P508" s="3896">
        <v>2</v>
      </c>
      <c r="Q508" s="41" t="s">
        <v>21637</v>
      </c>
      <c r="R508" s="41"/>
      <c r="S508" s="6"/>
      <c r="T508" s="6"/>
      <c r="U508" s="6"/>
      <c r="V508" s="6" t="s">
        <v>2073</v>
      </c>
      <c r="W508" s="6"/>
      <c r="X508" s="6" t="s">
        <v>7042</v>
      </c>
      <c r="Y508" s="6"/>
      <c r="Z508" s="6"/>
      <c r="AA508" s="6564">
        <v>12857519</v>
      </c>
      <c r="AB508" s="6"/>
      <c r="AC508" s="4898">
        <v>0</v>
      </c>
      <c r="AD508" s="4898">
        <v>7920</v>
      </c>
      <c r="AE508" s="4905">
        <f t="shared" si="33"/>
        <v>15840</v>
      </c>
      <c r="AF508" s="6" t="s">
        <v>19700</v>
      </c>
      <c r="AG508" s="6"/>
    </row>
    <row r="509" spans="1:33" s="32" customFormat="1" ht="30" customHeight="1">
      <c r="A509" s="5827" t="s">
        <v>18754</v>
      </c>
      <c r="B509" s="4672" t="s">
        <v>21639</v>
      </c>
      <c r="C509" s="422">
        <v>45831</v>
      </c>
      <c r="D509" s="422">
        <v>45866</v>
      </c>
      <c r="E509" s="422"/>
      <c r="F509" s="6566"/>
      <c r="G509" s="41">
        <v>8634</v>
      </c>
      <c r="H509" s="4558" t="s">
        <v>21640</v>
      </c>
      <c r="I509" s="41"/>
      <c r="J509" s="41" t="s">
        <v>21641</v>
      </c>
      <c r="K509" s="41" t="s">
        <v>21642</v>
      </c>
      <c r="L509" s="5832" t="s">
        <v>173</v>
      </c>
      <c r="M509" s="41" t="s">
        <v>21645</v>
      </c>
      <c r="N509" s="41"/>
      <c r="O509" s="3896">
        <v>1</v>
      </c>
      <c r="P509" s="3896">
        <v>1</v>
      </c>
      <c r="Q509" s="41" t="s">
        <v>21643</v>
      </c>
      <c r="R509" s="41"/>
      <c r="S509" s="6"/>
      <c r="T509" s="6"/>
      <c r="U509" s="6"/>
      <c r="V509" s="6" t="s">
        <v>2073</v>
      </c>
      <c r="W509" s="6"/>
      <c r="X509" s="6" t="s">
        <v>7042</v>
      </c>
      <c r="Y509" s="6"/>
      <c r="Z509" s="6"/>
      <c r="AA509" s="1" t="s">
        <v>21644</v>
      </c>
      <c r="AB509" s="6"/>
      <c r="AC509" s="4898">
        <v>3300</v>
      </c>
      <c r="AD509" s="4898">
        <v>7920</v>
      </c>
      <c r="AE509" s="4905">
        <f t="shared" si="33"/>
        <v>11220</v>
      </c>
      <c r="AF509" s="6" t="s">
        <v>19700</v>
      </c>
      <c r="AG509" s="6"/>
    </row>
    <row r="510" spans="1:33" s="32" customFormat="1" ht="30" customHeight="1">
      <c r="A510" s="5179" t="s">
        <v>18779</v>
      </c>
      <c r="B510" s="5183" t="s">
        <v>21646</v>
      </c>
      <c r="C510" s="422">
        <v>45831</v>
      </c>
      <c r="D510" s="422">
        <v>45866</v>
      </c>
      <c r="E510" s="422"/>
      <c r="F510" s="6504"/>
      <c r="G510" s="41">
        <v>8593</v>
      </c>
      <c r="H510" s="4558" t="s">
        <v>15815</v>
      </c>
      <c r="I510" s="41"/>
      <c r="J510" s="41" t="s">
        <v>21647</v>
      </c>
      <c r="K510" s="4181" t="s">
        <v>21648</v>
      </c>
      <c r="L510" s="4181" t="s">
        <v>179</v>
      </c>
      <c r="M510" s="41" t="s">
        <v>21651</v>
      </c>
      <c r="N510" s="41"/>
      <c r="O510" s="3896">
        <v>8</v>
      </c>
      <c r="P510" s="3896">
        <v>8</v>
      </c>
      <c r="Q510" s="41" t="s">
        <v>21649</v>
      </c>
      <c r="R510" s="41"/>
      <c r="S510" s="6"/>
      <c r="T510" s="6"/>
      <c r="U510" s="6"/>
      <c r="V510" s="4250" t="s">
        <v>2073</v>
      </c>
      <c r="W510" s="6"/>
      <c r="X510" s="4250" t="s">
        <v>37</v>
      </c>
      <c r="Y510" s="6"/>
      <c r="Z510" s="6"/>
      <c r="AA510" s="6564" t="s">
        <v>21650</v>
      </c>
      <c r="AB510" s="6"/>
      <c r="AC510" s="4898">
        <v>3300</v>
      </c>
      <c r="AD510" s="4898">
        <v>7920</v>
      </c>
      <c r="AE510" s="4905">
        <f t="shared" si="33"/>
        <v>66660</v>
      </c>
      <c r="AF510" s="6" t="s">
        <v>19700</v>
      </c>
      <c r="AG510" s="6"/>
    </row>
    <row r="511" spans="1:33" s="4430" customFormat="1" ht="30" customHeight="1">
      <c r="A511" s="4427" t="s">
        <v>20214</v>
      </c>
      <c r="B511" s="36" t="s">
        <v>21652</v>
      </c>
      <c r="C511" s="37">
        <v>45828</v>
      </c>
      <c r="D511" s="37">
        <v>45866</v>
      </c>
      <c r="E511" s="37"/>
      <c r="F511" s="38"/>
      <c r="G511" s="36">
        <v>9052</v>
      </c>
      <c r="H511" s="4428" t="s">
        <v>21653</v>
      </c>
      <c r="I511" s="36"/>
      <c r="J511" s="4427" t="s">
        <v>21654</v>
      </c>
      <c r="K511" s="4427" t="s">
        <v>21655</v>
      </c>
      <c r="L511" s="4427" t="s">
        <v>28</v>
      </c>
      <c r="M511" s="36" t="s">
        <v>21658</v>
      </c>
      <c r="N511" s="36"/>
      <c r="O511" s="4429">
        <v>2</v>
      </c>
      <c r="P511" s="4429">
        <v>2</v>
      </c>
      <c r="Q511" s="4427" t="s">
        <v>21656</v>
      </c>
      <c r="R511" s="36"/>
      <c r="S511" s="36"/>
      <c r="T511" s="36"/>
      <c r="U511" s="36"/>
      <c r="V511" s="36"/>
      <c r="W511" s="36"/>
      <c r="X511" s="36"/>
      <c r="Y511" s="36"/>
      <c r="Z511" s="36"/>
      <c r="AA511" s="4891" t="s">
        <v>21657</v>
      </c>
      <c r="AB511" s="36"/>
      <c r="AC511" s="4906"/>
      <c r="AD511" s="4906"/>
      <c r="AE511" s="4907"/>
      <c r="AF511" s="36" t="s">
        <v>19700</v>
      </c>
      <c r="AG511" s="36"/>
    </row>
    <row r="512" spans="1:33" s="32" customFormat="1" ht="30" customHeight="1">
      <c r="A512" s="5197" t="s">
        <v>20488</v>
      </c>
      <c r="B512" s="5238" t="s">
        <v>21659</v>
      </c>
      <c r="C512" s="422">
        <v>45831</v>
      </c>
      <c r="D512" s="422">
        <v>45852</v>
      </c>
      <c r="E512" s="422"/>
      <c r="F512" s="6504"/>
      <c r="G512" s="41">
        <v>8630</v>
      </c>
      <c r="H512" s="4178"/>
      <c r="I512" s="4181" t="s">
        <v>21585</v>
      </c>
      <c r="J512" s="5197" t="s">
        <v>21661</v>
      </c>
      <c r="K512" s="4181" t="s">
        <v>21660</v>
      </c>
      <c r="L512" s="4181" t="s">
        <v>28</v>
      </c>
      <c r="M512" s="41" t="s">
        <v>21664</v>
      </c>
      <c r="N512" s="41"/>
      <c r="O512" s="3896">
        <v>2</v>
      </c>
      <c r="P512" s="3896">
        <v>2</v>
      </c>
      <c r="Q512" s="4205" t="s">
        <v>21662</v>
      </c>
      <c r="R512" s="41"/>
      <c r="S512" s="6"/>
      <c r="T512" s="6"/>
      <c r="U512" s="6"/>
      <c r="V512" s="4766" t="s">
        <v>2073</v>
      </c>
      <c r="W512" s="6"/>
      <c r="X512" s="4766" t="s">
        <v>37</v>
      </c>
      <c r="Y512" s="6"/>
      <c r="Z512" s="6"/>
      <c r="AA512" s="6564" t="s">
        <v>21663</v>
      </c>
      <c r="AB512" s="6"/>
      <c r="AC512" s="4898">
        <v>0</v>
      </c>
      <c r="AD512" s="4898">
        <v>8316</v>
      </c>
      <c r="AE512" s="4905">
        <f t="shared" si="33"/>
        <v>16632</v>
      </c>
      <c r="AF512" s="6" t="s">
        <v>19700</v>
      </c>
      <c r="AG512" s="6"/>
    </row>
    <row r="513" spans="1:33" s="32" customFormat="1" ht="30" customHeight="1">
      <c r="A513" s="4181" t="s">
        <v>19596</v>
      </c>
      <c r="B513" s="4672" t="s">
        <v>21665</v>
      </c>
      <c r="C513" s="422">
        <v>45832</v>
      </c>
      <c r="D513" s="422">
        <v>45866</v>
      </c>
      <c r="E513" s="422"/>
      <c r="F513" s="6566"/>
      <c r="G513" s="41">
        <v>6984</v>
      </c>
      <c r="H513" s="4558" t="s">
        <v>21666</v>
      </c>
      <c r="I513" s="41"/>
      <c r="J513" s="4181" t="s">
        <v>21667</v>
      </c>
      <c r="K513" s="4181" t="s">
        <v>21668</v>
      </c>
      <c r="L513" s="4181" t="s">
        <v>28</v>
      </c>
      <c r="M513" s="41" t="s">
        <v>21670</v>
      </c>
      <c r="N513" s="41"/>
      <c r="O513" s="3896">
        <v>2</v>
      </c>
      <c r="P513" s="3896">
        <v>2</v>
      </c>
      <c r="Q513" s="4181" t="s">
        <v>21669</v>
      </c>
      <c r="R513" s="41"/>
      <c r="S513" s="6"/>
      <c r="T513" s="6"/>
      <c r="U513" s="6"/>
      <c r="V513" s="4766" t="s">
        <v>2073</v>
      </c>
      <c r="W513" s="6"/>
      <c r="X513" s="4766" t="s">
        <v>37</v>
      </c>
      <c r="Y513" s="6"/>
      <c r="Z513" s="6"/>
      <c r="AA513" s="6564">
        <v>12863320</v>
      </c>
      <c r="AB513" s="6"/>
      <c r="AC513" s="4898">
        <v>6900</v>
      </c>
      <c r="AD513" s="4898">
        <v>7920</v>
      </c>
      <c r="AE513" s="4905">
        <f t="shared" si="33"/>
        <v>22740</v>
      </c>
      <c r="AF513" s="6" t="s">
        <v>19700</v>
      </c>
      <c r="AG513" s="6"/>
    </row>
    <row r="514" spans="1:33" s="32" customFormat="1" ht="30" customHeight="1">
      <c r="A514" s="4181" t="s">
        <v>18754</v>
      </c>
      <c r="B514" s="4672" t="s">
        <v>21671</v>
      </c>
      <c r="C514" s="422">
        <v>45832</v>
      </c>
      <c r="D514" s="422">
        <v>45852</v>
      </c>
      <c r="E514" s="422"/>
      <c r="F514" s="6566"/>
      <c r="G514" s="41">
        <v>8634</v>
      </c>
      <c r="H514" s="4558" t="s">
        <v>3166</v>
      </c>
      <c r="I514" s="41"/>
      <c r="J514" s="4619" t="s">
        <v>21672</v>
      </c>
      <c r="K514" s="4181" t="s">
        <v>21673</v>
      </c>
      <c r="L514" s="4181" t="s">
        <v>193</v>
      </c>
      <c r="M514" s="41" t="s">
        <v>21675</v>
      </c>
      <c r="N514" s="41"/>
      <c r="O514" s="3896">
        <v>6</v>
      </c>
      <c r="P514" s="3896">
        <v>6</v>
      </c>
      <c r="Q514" s="4181" t="s">
        <v>21674</v>
      </c>
      <c r="R514" s="41"/>
      <c r="S514" s="6"/>
      <c r="T514" s="6"/>
      <c r="U514" s="6"/>
      <c r="V514" s="6" t="s">
        <v>9338</v>
      </c>
      <c r="W514" s="6"/>
      <c r="X514" s="6" t="s">
        <v>7042</v>
      </c>
      <c r="Y514" s="6"/>
      <c r="Z514" s="6"/>
      <c r="AA514" s="6564">
        <v>12863146</v>
      </c>
      <c r="AB514" s="6"/>
      <c r="AC514" s="4898">
        <v>0</v>
      </c>
      <c r="AD514" s="4898">
        <v>7920</v>
      </c>
      <c r="AE514" s="4905">
        <f t="shared" si="33"/>
        <v>47520</v>
      </c>
      <c r="AF514" s="6" t="s">
        <v>19700</v>
      </c>
      <c r="AG514" s="6"/>
    </row>
    <row r="515" spans="1:33" s="32" customFormat="1" ht="30" customHeight="1">
      <c r="A515" s="4450" t="s">
        <v>19596</v>
      </c>
      <c r="B515" s="4673" t="s">
        <v>21683</v>
      </c>
      <c r="C515" s="422">
        <v>45832</v>
      </c>
      <c r="D515" s="422">
        <v>45867</v>
      </c>
      <c r="E515" s="422"/>
      <c r="F515" s="6504"/>
      <c r="G515" s="41">
        <v>6984</v>
      </c>
      <c r="H515" s="4371" t="s">
        <v>41</v>
      </c>
      <c r="I515" s="41"/>
      <c r="J515" s="4543" t="s">
        <v>21684</v>
      </c>
      <c r="K515" s="4205" t="s">
        <v>21685</v>
      </c>
      <c r="L515" s="4181" t="s">
        <v>193</v>
      </c>
      <c r="M515" s="41" t="s">
        <v>21688</v>
      </c>
      <c r="N515" s="41"/>
      <c r="O515" s="3896">
        <v>6</v>
      </c>
      <c r="P515" s="3896">
        <v>6</v>
      </c>
      <c r="Q515" s="4205" t="s">
        <v>21686</v>
      </c>
      <c r="R515" s="41"/>
      <c r="S515" s="6"/>
      <c r="T515" s="6"/>
      <c r="U515" s="6"/>
      <c r="V515" s="4451" t="s">
        <v>2073</v>
      </c>
      <c r="W515" s="6"/>
      <c r="X515" s="4451" t="s">
        <v>37</v>
      </c>
      <c r="Y515" s="6"/>
      <c r="Z515" s="6"/>
      <c r="AA515" s="6564" t="s">
        <v>21687</v>
      </c>
      <c r="AB515" s="6"/>
      <c r="AC515" s="4898">
        <v>6900</v>
      </c>
      <c r="AD515" s="4898">
        <v>7920</v>
      </c>
      <c r="AE515" s="4905">
        <f t="shared" si="33"/>
        <v>54420</v>
      </c>
      <c r="AF515" s="6" t="s">
        <v>19700</v>
      </c>
      <c r="AG515" s="6"/>
    </row>
    <row r="516" spans="1:33" s="32" customFormat="1" ht="30" customHeight="1">
      <c r="A516" s="4450" t="s">
        <v>19596</v>
      </c>
      <c r="B516" s="4694" t="s">
        <v>21689</v>
      </c>
      <c r="C516" s="422">
        <v>45832</v>
      </c>
      <c r="D516" s="422">
        <v>45867</v>
      </c>
      <c r="E516" s="422"/>
      <c r="F516" s="6504"/>
      <c r="G516" s="41">
        <v>6984</v>
      </c>
      <c r="H516" s="4371" t="s">
        <v>21690</v>
      </c>
      <c r="I516" s="41"/>
      <c r="J516" s="4205" t="s">
        <v>21691</v>
      </c>
      <c r="K516" s="4205" t="s">
        <v>21692</v>
      </c>
      <c r="L516" s="4205" t="s">
        <v>4019</v>
      </c>
      <c r="M516" s="41" t="s">
        <v>21694</v>
      </c>
      <c r="N516" s="41"/>
      <c r="O516" s="3896">
        <v>15</v>
      </c>
      <c r="P516" s="3896">
        <v>15</v>
      </c>
      <c r="Q516" s="41" t="s">
        <v>21693</v>
      </c>
      <c r="R516" s="41"/>
      <c r="S516" s="6"/>
      <c r="T516" s="6"/>
      <c r="U516" s="6"/>
      <c r="V516" s="4451" t="s">
        <v>2073</v>
      </c>
      <c r="W516" s="6"/>
      <c r="X516" s="4451" t="s">
        <v>37</v>
      </c>
      <c r="Y516" s="6"/>
      <c r="Z516" s="6"/>
      <c r="AA516" s="6564">
        <v>12866947</v>
      </c>
      <c r="AB516" s="6"/>
      <c r="AC516" s="4898">
        <v>3300</v>
      </c>
      <c r="AD516" s="4898">
        <v>7920</v>
      </c>
      <c r="AE516" s="4905">
        <f t="shared" si="33"/>
        <v>122100</v>
      </c>
      <c r="AF516" s="6" t="s">
        <v>19700</v>
      </c>
      <c r="AG516" s="6"/>
    </row>
    <row r="517" spans="1:33" s="32" customFormat="1" ht="30" customHeight="1">
      <c r="A517" s="4543" t="s">
        <v>19561</v>
      </c>
      <c r="B517" s="4543" t="s">
        <v>21695</v>
      </c>
      <c r="C517" s="422">
        <v>45832</v>
      </c>
      <c r="D517" s="422">
        <v>45867</v>
      </c>
      <c r="E517" s="422"/>
      <c r="F517" s="6504"/>
      <c r="G517" s="41">
        <v>8617</v>
      </c>
      <c r="H517" s="4371" t="s">
        <v>21696</v>
      </c>
      <c r="I517" s="41"/>
      <c r="J517" s="4543" t="s">
        <v>21697</v>
      </c>
      <c r="K517" s="4205" t="s">
        <v>21698</v>
      </c>
      <c r="L517" s="4205" t="s">
        <v>201</v>
      </c>
      <c r="M517" s="41" t="s">
        <v>21706</v>
      </c>
      <c r="N517" s="41"/>
      <c r="O517" s="3896">
        <v>13</v>
      </c>
      <c r="P517" s="3896">
        <v>13</v>
      </c>
      <c r="Q517" s="4205" t="s">
        <v>21699</v>
      </c>
      <c r="R517" s="41"/>
      <c r="S517" s="6"/>
      <c r="T517" s="6"/>
      <c r="U517" s="6"/>
      <c r="V517" s="6" t="s">
        <v>2073</v>
      </c>
      <c r="W517" s="6"/>
      <c r="X517" s="6" t="s">
        <v>7042</v>
      </c>
      <c r="Y517" s="6"/>
      <c r="Z517" s="6"/>
      <c r="AA517" s="1" t="s">
        <v>21700</v>
      </c>
      <c r="AB517" s="6"/>
      <c r="AC517" s="4898">
        <v>31000</v>
      </c>
      <c r="AD517" s="4898">
        <v>12375</v>
      </c>
      <c r="AE517" s="4905">
        <f t="shared" si="33"/>
        <v>191875</v>
      </c>
      <c r="AF517" s="6" t="s">
        <v>19700</v>
      </c>
      <c r="AG517" s="6"/>
    </row>
    <row r="518" spans="1:33" s="32" customFormat="1" ht="30" customHeight="1">
      <c r="A518" s="4406" t="s">
        <v>19351</v>
      </c>
      <c r="B518" s="4672" t="s">
        <v>21701</v>
      </c>
      <c r="C518" s="422">
        <v>45832</v>
      </c>
      <c r="D518" s="422">
        <v>45854</v>
      </c>
      <c r="E518" s="422"/>
      <c r="F518" s="6504"/>
      <c r="G518" s="41">
        <v>8646</v>
      </c>
      <c r="H518" s="4371" t="s">
        <v>21702</v>
      </c>
      <c r="I518" s="41"/>
      <c r="J518" s="4406" t="s">
        <v>21703</v>
      </c>
      <c r="K518" s="4205" t="s">
        <v>21704</v>
      </c>
      <c r="L518" s="4205" t="s">
        <v>173</v>
      </c>
      <c r="M518" s="41" t="s">
        <v>21705</v>
      </c>
      <c r="N518" s="41"/>
      <c r="O518" s="3896">
        <v>1</v>
      </c>
      <c r="P518" s="3896">
        <v>1</v>
      </c>
      <c r="Q518" s="4205" t="s">
        <v>19860</v>
      </c>
      <c r="R518" s="41"/>
      <c r="S518" s="6"/>
      <c r="T518" s="6"/>
      <c r="U518" s="6"/>
      <c r="V518" s="6" t="s">
        <v>2073</v>
      </c>
      <c r="W518" s="6"/>
      <c r="X518" s="6" t="s">
        <v>7042</v>
      </c>
      <c r="Y518" s="6"/>
      <c r="Z518" s="6"/>
      <c r="AA518" s="6564">
        <v>12864616</v>
      </c>
      <c r="AB518" s="6"/>
      <c r="AC518" s="4898">
        <v>0</v>
      </c>
      <c r="AD518" s="4898">
        <v>12375</v>
      </c>
      <c r="AE518" s="4905">
        <f t="shared" si="33"/>
        <v>12375</v>
      </c>
      <c r="AF518" s="6" t="s">
        <v>19700</v>
      </c>
      <c r="AG518" s="6"/>
    </row>
    <row r="519" spans="1:33" s="32" customFormat="1" ht="30" customHeight="1">
      <c r="A519" s="4637" t="s">
        <v>19596</v>
      </c>
      <c r="B519" s="4672" t="s">
        <v>21713</v>
      </c>
      <c r="C519" s="422">
        <v>45833</v>
      </c>
      <c r="D519" s="422">
        <v>45854</v>
      </c>
      <c r="E519" s="422"/>
      <c r="F519" s="6504"/>
      <c r="G519" s="41">
        <v>6984</v>
      </c>
      <c r="H519" s="4371" t="s">
        <v>3528</v>
      </c>
      <c r="I519" s="41"/>
      <c r="J519" s="4637" t="s">
        <v>21714</v>
      </c>
      <c r="K519" s="4205" t="s">
        <v>21715</v>
      </c>
      <c r="L519" s="4205" t="s">
        <v>193</v>
      </c>
      <c r="M519" s="582" t="s">
        <v>21718</v>
      </c>
      <c r="N519" s="41"/>
      <c r="O519" s="3896">
        <v>6</v>
      </c>
      <c r="P519" s="3896">
        <v>6</v>
      </c>
      <c r="Q519" s="41" t="s">
        <v>21716</v>
      </c>
      <c r="R519" s="41"/>
      <c r="S519" s="6"/>
      <c r="T519" s="6"/>
      <c r="U519" s="6"/>
      <c r="V519" s="6" t="s">
        <v>2073</v>
      </c>
      <c r="W519" s="6"/>
      <c r="X519" s="6" t="s">
        <v>7042</v>
      </c>
      <c r="Y519" s="6"/>
      <c r="Z519" s="6"/>
      <c r="AA519" s="4877" t="s">
        <v>21717</v>
      </c>
      <c r="AB519" s="6"/>
      <c r="AC519" s="4898">
        <v>1200</v>
      </c>
      <c r="AD519" s="4898">
        <v>7920</v>
      </c>
      <c r="AE519" s="4905">
        <f t="shared" si="33"/>
        <v>48720</v>
      </c>
      <c r="AF519" s="6" t="s">
        <v>19700</v>
      </c>
      <c r="AG519" s="6"/>
    </row>
    <row r="520" spans="1:33" s="32" customFormat="1" ht="30" customHeight="1">
      <c r="A520" s="4208" t="s">
        <v>19424</v>
      </c>
      <c r="B520" s="6" t="s">
        <v>21719</v>
      </c>
      <c r="C520" s="114">
        <v>45833</v>
      </c>
      <c r="D520" s="114">
        <v>45867</v>
      </c>
      <c r="E520" s="114">
        <v>46132</v>
      </c>
      <c r="F520" s="5799">
        <f t="shared" ref="F520:F568" si="34">SUM(D520-E520)</f>
        <v>-265</v>
      </c>
      <c r="G520" s="6">
        <v>8647</v>
      </c>
      <c r="H520" s="4209" t="s">
        <v>5416</v>
      </c>
      <c r="I520" s="6"/>
      <c r="J520" s="4208" t="s">
        <v>21720</v>
      </c>
      <c r="K520" s="4208" t="s">
        <v>21721</v>
      </c>
      <c r="L520" s="4208" t="s">
        <v>173</v>
      </c>
      <c r="M520" s="6" t="s">
        <v>21723</v>
      </c>
      <c r="N520" s="6"/>
      <c r="O520" s="3729">
        <v>1</v>
      </c>
      <c r="P520" s="3729">
        <v>1</v>
      </c>
      <c r="Q520" s="4208" t="s">
        <v>19860</v>
      </c>
      <c r="R520" s="6"/>
      <c r="S520" s="6"/>
      <c r="T520" s="6"/>
      <c r="U520" s="6"/>
      <c r="V520" s="6"/>
      <c r="W520" s="6"/>
      <c r="X520" s="6"/>
      <c r="Y520" s="6"/>
      <c r="Z520" s="6"/>
      <c r="AA520" s="6" t="s">
        <v>21722</v>
      </c>
      <c r="AB520" s="6"/>
      <c r="AC520" s="4898">
        <v>17100</v>
      </c>
      <c r="AD520" s="4898">
        <v>7920</v>
      </c>
      <c r="AE520" s="4905">
        <f t="shared" si="33"/>
        <v>25020</v>
      </c>
      <c r="AF520" s="6" t="s">
        <v>19700</v>
      </c>
      <c r="AG520" s="6"/>
    </row>
    <row r="521" spans="1:33" s="32" customFormat="1" ht="30" customHeight="1">
      <c r="A521" s="4205" t="s">
        <v>19645</v>
      </c>
      <c r="B521" s="41" t="s">
        <v>21724</v>
      </c>
      <c r="C521" s="422">
        <v>45833</v>
      </c>
      <c r="D521" s="422">
        <v>45867</v>
      </c>
      <c r="E521" s="422"/>
      <c r="F521" s="6566"/>
      <c r="G521" s="41">
        <v>8608</v>
      </c>
      <c r="H521" s="4371" t="s">
        <v>568</v>
      </c>
      <c r="I521" s="41"/>
      <c r="J521" s="41" t="s">
        <v>21725</v>
      </c>
      <c r="K521" s="4205" t="s">
        <v>21726</v>
      </c>
      <c r="L521" s="4205" t="s">
        <v>173</v>
      </c>
      <c r="M521" s="41" t="s">
        <v>21728</v>
      </c>
      <c r="N521" s="41"/>
      <c r="O521" s="3896">
        <v>1</v>
      </c>
      <c r="P521" s="3896">
        <v>1</v>
      </c>
      <c r="Q521" s="41" t="s">
        <v>19860</v>
      </c>
      <c r="R521" s="41"/>
      <c r="S521" s="6"/>
      <c r="T521" s="6"/>
      <c r="U521" s="6"/>
      <c r="V521" s="6" t="s">
        <v>2073</v>
      </c>
      <c r="W521" s="6"/>
      <c r="X521" s="6" t="s">
        <v>7042</v>
      </c>
      <c r="Y521" s="6"/>
      <c r="Z521" s="6"/>
      <c r="AA521" s="6447" t="s">
        <v>21727</v>
      </c>
      <c r="AB521" s="6"/>
      <c r="AC521" s="4898">
        <v>3300</v>
      </c>
      <c r="AD521" s="4898">
        <v>7920</v>
      </c>
      <c r="AE521" s="4905">
        <f t="shared" si="33"/>
        <v>11220</v>
      </c>
      <c r="AF521" s="6" t="s">
        <v>19700</v>
      </c>
      <c r="AG521" s="6"/>
    </row>
    <row r="522" spans="1:33" s="32" customFormat="1" ht="30" customHeight="1">
      <c r="A522" s="6304" t="s">
        <v>20038</v>
      </c>
      <c r="B522" s="6303" t="s">
        <v>21729</v>
      </c>
      <c r="C522" s="422">
        <v>45833</v>
      </c>
      <c r="D522" s="422">
        <v>45854</v>
      </c>
      <c r="E522" s="422"/>
      <c r="F522" s="6504"/>
      <c r="G522" s="41">
        <v>8606</v>
      </c>
      <c r="H522" s="4371" t="s">
        <v>6186</v>
      </c>
      <c r="I522" s="41"/>
      <c r="J522" s="41" t="s">
        <v>11729</v>
      </c>
      <c r="K522" s="4205" t="s">
        <v>21730</v>
      </c>
      <c r="L522" s="4205" t="s">
        <v>62</v>
      </c>
      <c r="M522" s="41" t="s">
        <v>21732</v>
      </c>
      <c r="N522" s="41"/>
      <c r="O522" s="3896">
        <v>5</v>
      </c>
      <c r="P522" s="4110">
        <v>8</v>
      </c>
      <c r="Q522" s="4205" t="s">
        <v>21731</v>
      </c>
      <c r="R522" s="41"/>
      <c r="S522" s="6"/>
      <c r="T522" s="6"/>
      <c r="U522" s="6"/>
      <c r="V522" s="6" t="s">
        <v>2073</v>
      </c>
      <c r="W522" s="6"/>
      <c r="X522" s="6" t="s">
        <v>7042</v>
      </c>
      <c r="Y522" s="6"/>
      <c r="Z522" s="6"/>
      <c r="AA522" s="6564">
        <v>12870166</v>
      </c>
      <c r="AB522" s="6"/>
      <c r="AC522" s="4898">
        <v>0</v>
      </c>
      <c r="AD522" s="4898">
        <v>7920</v>
      </c>
      <c r="AE522" s="4905">
        <f t="shared" si="33"/>
        <v>63360</v>
      </c>
      <c r="AF522" s="6" t="s">
        <v>19700</v>
      </c>
      <c r="AG522" s="6"/>
    </row>
    <row r="523" spans="1:33" s="32" customFormat="1" ht="30" customHeight="1">
      <c r="A523" s="5518" t="s">
        <v>20911</v>
      </c>
      <c r="B523" s="5563" t="s">
        <v>21733</v>
      </c>
      <c r="C523" s="422">
        <v>45833</v>
      </c>
      <c r="D523" s="422">
        <v>45960</v>
      </c>
      <c r="E523" s="422"/>
      <c r="F523" s="6504"/>
      <c r="G523" s="41">
        <v>8638</v>
      </c>
      <c r="H523" s="4371" t="s">
        <v>4769</v>
      </c>
      <c r="I523" s="41"/>
      <c r="J523" s="41" t="s">
        <v>10388</v>
      </c>
      <c r="K523" s="4205" t="s">
        <v>21734</v>
      </c>
      <c r="L523" s="4555" t="s">
        <v>21735</v>
      </c>
      <c r="M523" s="41" t="s">
        <v>21738</v>
      </c>
      <c r="N523" s="41"/>
      <c r="O523" s="3896">
        <v>9</v>
      </c>
      <c r="P523" s="3896">
        <v>9</v>
      </c>
      <c r="Q523" s="41" t="s">
        <v>21736</v>
      </c>
      <c r="R523" s="41"/>
      <c r="S523" s="6"/>
      <c r="T523" s="6"/>
      <c r="U523" s="6"/>
      <c r="V523" s="6" t="s">
        <v>2073</v>
      </c>
      <c r="W523" s="6"/>
      <c r="X523" s="6" t="s">
        <v>7042</v>
      </c>
      <c r="Y523" s="6"/>
      <c r="Z523" s="6"/>
      <c r="AA523" s="6" t="s">
        <v>21737</v>
      </c>
      <c r="AB523" s="6"/>
      <c r="AC523" s="4898">
        <v>81180</v>
      </c>
      <c r="AD523" s="4898">
        <v>4573.8</v>
      </c>
      <c r="AE523" s="4905">
        <f t="shared" si="33"/>
        <v>122344.20000000001</v>
      </c>
      <c r="AF523" s="6" t="s">
        <v>19700</v>
      </c>
      <c r="AG523" s="6"/>
    </row>
    <row r="524" spans="1:33" s="32" customFormat="1" ht="30" customHeight="1">
      <c r="A524" s="4943" t="s">
        <v>19596</v>
      </c>
      <c r="B524" s="4672" t="s">
        <v>21739</v>
      </c>
      <c r="C524" s="422">
        <v>45833</v>
      </c>
      <c r="D524" s="422">
        <v>45854</v>
      </c>
      <c r="E524" s="422"/>
      <c r="F524" s="6504"/>
      <c r="G524" s="41">
        <v>6984</v>
      </c>
      <c r="H524" s="4371" t="s">
        <v>13722</v>
      </c>
      <c r="I524" s="41"/>
      <c r="J524" s="4943" t="s">
        <v>21740</v>
      </c>
      <c r="K524" s="4205" t="s">
        <v>21741</v>
      </c>
      <c r="L524" s="4205" t="s">
        <v>76</v>
      </c>
      <c r="M524" s="41" t="s">
        <v>21744</v>
      </c>
      <c r="N524" s="41"/>
      <c r="O524" s="3896">
        <v>4</v>
      </c>
      <c r="P524" s="3896">
        <v>4</v>
      </c>
      <c r="Q524" s="41" t="s">
        <v>21742</v>
      </c>
      <c r="R524" s="41"/>
      <c r="S524" s="6"/>
      <c r="T524" s="6"/>
      <c r="U524" s="6"/>
      <c r="V524" s="6" t="s">
        <v>2073</v>
      </c>
      <c r="W524" s="6"/>
      <c r="X524" s="6" t="s">
        <v>7042</v>
      </c>
      <c r="Y524" s="6"/>
      <c r="Z524" s="6"/>
      <c r="AA524" s="6564" t="s">
        <v>21743</v>
      </c>
      <c r="AB524" s="6"/>
      <c r="AC524" s="4898">
        <v>1200</v>
      </c>
      <c r="AD524" s="4898">
        <v>7920</v>
      </c>
      <c r="AE524" s="4905">
        <f t="shared" si="33"/>
        <v>32880</v>
      </c>
      <c r="AF524" s="6" t="s">
        <v>19700</v>
      </c>
      <c r="AG524" s="6"/>
    </row>
    <row r="525" spans="1:33" s="32" customFormat="1" ht="30" customHeight="1">
      <c r="A525" s="6167" t="s">
        <v>20502</v>
      </c>
      <c r="B525" s="6201" t="s">
        <v>21745</v>
      </c>
      <c r="C525" s="422">
        <v>45833</v>
      </c>
      <c r="D525" s="422">
        <v>45867</v>
      </c>
      <c r="E525" s="5988"/>
      <c r="F525" s="6566"/>
      <c r="G525" s="41">
        <v>8637</v>
      </c>
      <c r="H525" s="4371" t="s">
        <v>106</v>
      </c>
      <c r="I525" s="41"/>
      <c r="J525" s="6167" t="s">
        <v>21746</v>
      </c>
      <c r="K525" s="4205" t="s">
        <v>21747</v>
      </c>
      <c r="L525" s="4205" t="s">
        <v>173</v>
      </c>
      <c r="M525" s="41" t="s">
        <v>21750</v>
      </c>
      <c r="N525" s="41"/>
      <c r="O525" s="3896">
        <v>1</v>
      </c>
      <c r="P525" s="3896">
        <v>1</v>
      </c>
      <c r="Q525" s="4205" t="s">
        <v>21748</v>
      </c>
      <c r="R525" s="41"/>
      <c r="S525" s="6"/>
      <c r="T525" s="6"/>
      <c r="U525" s="6"/>
      <c r="V525" s="6" t="s">
        <v>2073</v>
      </c>
      <c r="W525" s="6"/>
      <c r="X525" s="6" t="s">
        <v>7042</v>
      </c>
      <c r="Y525" s="6"/>
      <c r="Z525" s="6"/>
      <c r="AA525" s="6" t="s">
        <v>21749</v>
      </c>
      <c r="AB525" s="6"/>
      <c r="AC525" s="4898">
        <v>83700</v>
      </c>
      <c r="AD525" s="4898">
        <v>15000</v>
      </c>
      <c r="AE525" s="4905">
        <f t="shared" si="33"/>
        <v>98700</v>
      </c>
      <c r="AF525" s="6" t="s">
        <v>19700</v>
      </c>
      <c r="AG525" s="6"/>
    </row>
    <row r="526" spans="1:33" s="32" customFormat="1" ht="30" customHeight="1">
      <c r="A526" s="4601" t="s">
        <v>19554</v>
      </c>
      <c r="B526" s="4672" t="s">
        <v>21754</v>
      </c>
      <c r="C526" s="422">
        <v>45834</v>
      </c>
      <c r="D526" s="422">
        <v>45855</v>
      </c>
      <c r="E526" s="422"/>
      <c r="F526" s="6504"/>
      <c r="G526" s="41">
        <v>8601</v>
      </c>
      <c r="H526" s="4326" t="s">
        <v>21755</v>
      </c>
      <c r="I526" s="41"/>
      <c r="J526" s="4601" t="s">
        <v>21756</v>
      </c>
      <c r="K526" s="4246" t="s">
        <v>21757</v>
      </c>
      <c r="L526" s="4246" t="s">
        <v>128</v>
      </c>
      <c r="M526" s="41" t="s">
        <v>21759</v>
      </c>
      <c r="N526" s="41"/>
      <c r="O526" s="3896">
        <v>3</v>
      </c>
      <c r="P526" s="3896">
        <v>3</v>
      </c>
      <c r="Q526" s="4246" t="s">
        <v>21758</v>
      </c>
      <c r="R526" s="41"/>
      <c r="S526" s="6"/>
      <c r="T526" s="6"/>
      <c r="U526" s="6"/>
      <c r="V526" s="6" t="s">
        <v>2073</v>
      </c>
      <c r="W526" s="6"/>
      <c r="X526" s="6" t="s">
        <v>37</v>
      </c>
      <c r="Y526" s="6"/>
      <c r="Z526" s="6"/>
      <c r="AA526" s="4892">
        <v>12876269</v>
      </c>
      <c r="AB526" s="6"/>
      <c r="AC526" s="4898">
        <v>0</v>
      </c>
      <c r="AD526" s="4898">
        <v>8625</v>
      </c>
      <c r="AE526" s="4905">
        <f t="shared" si="33"/>
        <v>25875</v>
      </c>
      <c r="AF526" s="6" t="s">
        <v>19700</v>
      </c>
      <c r="AG526" s="6"/>
    </row>
    <row r="527" spans="1:33" s="32" customFormat="1" ht="30" customHeight="1">
      <c r="A527" s="6190" t="s">
        <v>19596</v>
      </c>
      <c r="B527" s="4246" t="s">
        <v>21760</v>
      </c>
      <c r="C527" s="4566">
        <v>45834</v>
      </c>
      <c r="D527" s="422">
        <v>45868</v>
      </c>
      <c r="E527" s="422"/>
      <c r="F527" s="6566"/>
      <c r="G527" s="41">
        <v>6984</v>
      </c>
      <c r="H527" s="4326" t="s">
        <v>21761</v>
      </c>
      <c r="I527" s="41"/>
      <c r="J527" s="41" t="s">
        <v>21762</v>
      </c>
      <c r="K527" s="4246" t="s">
        <v>21763</v>
      </c>
      <c r="L527" s="4246" t="s">
        <v>173</v>
      </c>
      <c r="M527" s="41" t="s">
        <v>21766</v>
      </c>
      <c r="N527" s="41"/>
      <c r="O527" s="3896">
        <v>1</v>
      </c>
      <c r="P527" s="3896">
        <v>1</v>
      </c>
      <c r="Q527" s="4246" t="s">
        <v>21764</v>
      </c>
      <c r="R527" s="41"/>
      <c r="S527" s="6"/>
      <c r="T527" s="6"/>
      <c r="U527" s="6"/>
      <c r="V527" s="6" t="s">
        <v>2073</v>
      </c>
      <c r="W527" s="6"/>
      <c r="X527" s="6" t="s">
        <v>37</v>
      </c>
      <c r="Y527" s="6"/>
      <c r="Z527" s="6"/>
      <c r="AA527" s="6191">
        <v>12875966</v>
      </c>
      <c r="AB527" s="6"/>
      <c r="AC527" s="4898">
        <v>10200</v>
      </c>
      <c r="AD527" s="4898">
        <v>7920</v>
      </c>
      <c r="AE527" s="4905">
        <f t="shared" si="33"/>
        <v>18120</v>
      </c>
      <c r="AF527" s="6" t="s">
        <v>19700</v>
      </c>
      <c r="AG527" s="6"/>
    </row>
    <row r="528" spans="1:33" s="32" customFormat="1" ht="30" customHeight="1">
      <c r="A528" s="4406" t="s">
        <v>19424</v>
      </c>
      <c r="B528" s="4672" t="s">
        <v>21767</v>
      </c>
      <c r="C528" s="422">
        <v>45834</v>
      </c>
      <c r="D528" s="422">
        <v>45855</v>
      </c>
      <c r="E528" s="422"/>
      <c r="F528" s="6504"/>
      <c r="G528" s="41">
        <v>8647</v>
      </c>
      <c r="H528" s="4326" t="s">
        <v>763</v>
      </c>
      <c r="I528" s="41"/>
      <c r="J528" s="41" t="s">
        <v>21768</v>
      </c>
      <c r="K528" s="4246" t="s">
        <v>21769</v>
      </c>
      <c r="L528" s="4246" t="s">
        <v>173</v>
      </c>
      <c r="M528" s="41" t="s">
        <v>21772</v>
      </c>
      <c r="N528" s="41"/>
      <c r="O528" s="3896">
        <v>1</v>
      </c>
      <c r="P528" s="3896">
        <v>1</v>
      </c>
      <c r="Q528" s="4246" t="s">
        <v>21770</v>
      </c>
      <c r="R528" s="41"/>
      <c r="S528" s="6"/>
      <c r="T528" s="6"/>
      <c r="U528" s="6"/>
      <c r="V528" s="6" t="s">
        <v>2073</v>
      </c>
      <c r="W528" s="6"/>
      <c r="X528" s="6" t="s">
        <v>7042</v>
      </c>
      <c r="Y528" s="6"/>
      <c r="Z528" s="6"/>
      <c r="AA528" s="6525" t="s">
        <v>21771</v>
      </c>
      <c r="AB528" s="6"/>
      <c r="AC528" s="4898">
        <v>1200</v>
      </c>
      <c r="AD528" s="4898">
        <v>7920</v>
      </c>
      <c r="AE528" s="4905">
        <f t="shared" si="33"/>
        <v>9120</v>
      </c>
      <c r="AF528" s="6" t="s">
        <v>19700</v>
      </c>
      <c r="AG528" s="6"/>
    </row>
    <row r="529" spans="1:33" s="32" customFormat="1" ht="30" customHeight="1">
      <c r="A529" s="5967" t="s">
        <v>18967</v>
      </c>
      <c r="B529" s="4672" t="s">
        <v>21773</v>
      </c>
      <c r="C529" s="422">
        <v>45834</v>
      </c>
      <c r="D529" s="422">
        <v>45855</v>
      </c>
      <c r="E529" s="422"/>
      <c r="F529" s="6504"/>
      <c r="G529" s="41">
        <v>8604</v>
      </c>
      <c r="H529" s="4178"/>
      <c r="I529" s="4246" t="s">
        <v>21302</v>
      </c>
      <c r="J529" s="4543" t="s">
        <v>9832</v>
      </c>
      <c r="K529" s="4246" t="s">
        <v>21774</v>
      </c>
      <c r="L529" s="4246" t="s">
        <v>341</v>
      </c>
      <c r="M529" s="41" t="s">
        <v>21776</v>
      </c>
      <c r="N529" s="41"/>
      <c r="O529" s="3896">
        <v>12</v>
      </c>
      <c r="P529" s="3896">
        <v>12</v>
      </c>
      <c r="Q529" s="4246" t="s">
        <v>21775</v>
      </c>
      <c r="R529" s="41"/>
      <c r="S529" s="6"/>
      <c r="T529" s="6"/>
      <c r="U529" s="6"/>
      <c r="V529" s="6"/>
      <c r="W529" s="6"/>
      <c r="X529" s="6"/>
      <c r="Y529" s="6"/>
      <c r="Z529" s="6"/>
      <c r="AA529" s="4877" t="s">
        <v>21765</v>
      </c>
      <c r="AB529" s="6"/>
      <c r="AC529" s="4898">
        <v>0</v>
      </c>
      <c r="AD529" s="4898">
        <v>7920</v>
      </c>
      <c r="AE529" s="4905">
        <f t="shared" si="33"/>
        <v>95040</v>
      </c>
      <c r="AF529" s="6" t="s">
        <v>19700</v>
      </c>
      <c r="AG529" s="6"/>
    </row>
    <row r="530" spans="1:33" s="32" customFormat="1" ht="30" customHeight="1">
      <c r="A530" s="4931" t="s">
        <v>20911</v>
      </c>
      <c r="B530" s="5009" t="s">
        <v>21777</v>
      </c>
      <c r="C530" s="422">
        <v>45834</v>
      </c>
      <c r="D530" s="422">
        <v>45855</v>
      </c>
      <c r="E530" s="422"/>
      <c r="F530" s="6504"/>
      <c r="G530" s="41">
        <v>8638</v>
      </c>
      <c r="H530" s="4326" t="s">
        <v>343</v>
      </c>
      <c r="I530" s="41"/>
      <c r="J530" s="41" t="s">
        <v>21778</v>
      </c>
      <c r="K530" s="4246" t="s">
        <v>21779</v>
      </c>
      <c r="L530" s="4246" t="s">
        <v>173</v>
      </c>
      <c r="M530" s="41" t="s">
        <v>21781</v>
      </c>
      <c r="N530" s="41"/>
      <c r="O530" s="3896">
        <v>1</v>
      </c>
      <c r="P530" s="3896">
        <v>1</v>
      </c>
      <c r="Q530" s="4246" t="s">
        <v>21780</v>
      </c>
      <c r="R530" s="41"/>
      <c r="S530" s="6"/>
      <c r="T530" s="6"/>
      <c r="U530" s="6"/>
      <c r="V530" s="6" t="s">
        <v>2073</v>
      </c>
      <c r="W530" s="6"/>
      <c r="X530" s="6" t="s">
        <v>7042</v>
      </c>
      <c r="Y530" s="6"/>
      <c r="Z530" s="6"/>
      <c r="AA530" s="6564">
        <v>12876847</v>
      </c>
      <c r="AB530" s="6"/>
      <c r="AC530" s="4898">
        <v>0</v>
      </c>
      <c r="AD530" s="4898">
        <v>8316</v>
      </c>
      <c r="AE530" s="4905">
        <f t="shared" si="33"/>
        <v>8316</v>
      </c>
      <c r="AF530" s="6" t="s">
        <v>19700</v>
      </c>
      <c r="AG530" s="6"/>
    </row>
    <row r="531" spans="1:33" s="32" customFormat="1" ht="30" customHeight="1">
      <c r="A531" s="4601" t="s">
        <v>19596</v>
      </c>
      <c r="B531" s="4672" t="s">
        <v>21782</v>
      </c>
      <c r="C531" s="422">
        <v>45834</v>
      </c>
      <c r="D531" s="422">
        <v>45855</v>
      </c>
      <c r="E531" s="422"/>
      <c r="F531" s="6504"/>
      <c r="G531" s="41">
        <v>6984</v>
      </c>
      <c r="H531" s="4326" t="s">
        <v>21783</v>
      </c>
      <c r="I531" s="41"/>
      <c r="J531" s="41" t="s">
        <v>21784</v>
      </c>
      <c r="K531" s="4246" t="s">
        <v>21785</v>
      </c>
      <c r="L531" s="4246" t="s">
        <v>173</v>
      </c>
      <c r="M531" s="41" t="s">
        <v>21788</v>
      </c>
      <c r="N531" s="41"/>
      <c r="O531" s="3896">
        <v>1</v>
      </c>
      <c r="P531" s="3896">
        <v>1</v>
      </c>
      <c r="Q531" s="4453" t="s">
        <v>21786</v>
      </c>
      <c r="R531" s="41"/>
      <c r="S531" s="6"/>
      <c r="T531" s="6"/>
      <c r="U531" s="6"/>
      <c r="V531" s="6" t="s">
        <v>2073</v>
      </c>
      <c r="W531" s="6"/>
      <c r="X531" s="6" t="s">
        <v>37</v>
      </c>
      <c r="Y531" s="6"/>
      <c r="Z531" s="6"/>
      <c r="AA531" s="4877" t="s">
        <v>21787</v>
      </c>
      <c r="AB531" s="6"/>
      <c r="AC531" s="4898">
        <v>0</v>
      </c>
      <c r="AD531" s="4898">
        <v>7920</v>
      </c>
      <c r="AE531" s="4905">
        <f t="shared" si="33"/>
        <v>7920</v>
      </c>
      <c r="AF531" s="6" t="s">
        <v>19700</v>
      </c>
      <c r="AG531" s="6"/>
    </row>
    <row r="532" spans="1:33" s="32" customFormat="1" ht="30" customHeight="1">
      <c r="A532" s="4246" t="s">
        <v>18754</v>
      </c>
      <c r="B532" s="41" t="s">
        <v>21789</v>
      </c>
      <c r="C532" s="422">
        <v>45834</v>
      </c>
      <c r="D532" s="422">
        <v>45855</v>
      </c>
      <c r="E532" s="422"/>
      <c r="F532" s="6504"/>
      <c r="G532" s="41">
        <v>8634</v>
      </c>
      <c r="H532" s="4326" t="s">
        <v>1698</v>
      </c>
      <c r="I532" s="41"/>
      <c r="J532" s="41" t="s">
        <v>15727</v>
      </c>
      <c r="K532" s="4246" t="s">
        <v>21790</v>
      </c>
      <c r="L532" s="4246" t="s">
        <v>167</v>
      </c>
      <c r="M532" s="41" t="s">
        <v>21793</v>
      </c>
      <c r="N532" s="41"/>
      <c r="O532" s="3896">
        <v>10</v>
      </c>
      <c r="P532" s="3896">
        <v>10</v>
      </c>
      <c r="Q532" s="41" t="s">
        <v>21791</v>
      </c>
      <c r="R532" s="41"/>
      <c r="S532" s="6"/>
      <c r="T532" s="6"/>
      <c r="U532" s="6"/>
      <c r="V532" s="6" t="s">
        <v>2073</v>
      </c>
      <c r="W532" s="6"/>
      <c r="X532" s="6" t="s">
        <v>37</v>
      </c>
      <c r="Y532" s="6"/>
      <c r="Z532" s="6"/>
      <c r="AA532" s="6525" t="s">
        <v>21792</v>
      </c>
      <c r="AB532" s="6"/>
      <c r="AC532" s="4898">
        <v>0</v>
      </c>
      <c r="AD532" s="4898">
        <v>7920</v>
      </c>
      <c r="AE532" s="4905">
        <f t="shared" si="33"/>
        <v>79200</v>
      </c>
      <c r="AF532" s="6" t="s">
        <v>19700</v>
      </c>
      <c r="AG532" s="6"/>
    </row>
    <row r="533" spans="1:33" s="4430" customFormat="1" ht="30" customHeight="1">
      <c r="A533" s="8155" t="s">
        <v>20502</v>
      </c>
      <c r="B533" s="36" t="s">
        <v>21799</v>
      </c>
      <c r="C533" s="37">
        <v>45834</v>
      </c>
      <c r="D533" s="37">
        <v>45868</v>
      </c>
      <c r="E533" s="37"/>
      <c r="F533" s="5045"/>
      <c r="G533" s="36">
        <v>8637</v>
      </c>
      <c r="H533" s="5836" t="s">
        <v>17560</v>
      </c>
      <c r="I533" s="36"/>
      <c r="J533" s="36" t="s">
        <v>21800</v>
      </c>
      <c r="K533" s="5835" t="s">
        <v>21801</v>
      </c>
      <c r="L533" s="5835" t="s">
        <v>173</v>
      </c>
      <c r="M533" s="69" t="s">
        <v>21802</v>
      </c>
      <c r="N533" s="36"/>
      <c r="O533" s="4429">
        <v>1</v>
      </c>
      <c r="P533" s="4429">
        <v>1</v>
      </c>
      <c r="Q533" s="36" t="s">
        <v>19860</v>
      </c>
      <c r="R533" s="36"/>
      <c r="S533" s="36"/>
      <c r="T533" s="36"/>
      <c r="U533" s="36"/>
      <c r="V533" s="36"/>
      <c r="W533" s="36"/>
      <c r="X533" s="36"/>
      <c r="Y533" s="36"/>
      <c r="Z533" s="36"/>
      <c r="AA533" s="36" t="s">
        <v>21803</v>
      </c>
      <c r="AB533" s="36"/>
      <c r="AC533" s="4906"/>
      <c r="AD533" s="4906"/>
      <c r="AE533" s="4907"/>
      <c r="AF533" s="36" t="s">
        <v>19700</v>
      </c>
      <c r="AG533" s="36"/>
    </row>
    <row r="534" spans="1:33" s="32" customFormat="1" ht="30" customHeight="1">
      <c r="A534" s="4246" t="s">
        <v>20502</v>
      </c>
      <c r="B534" s="4672" t="s">
        <v>21805</v>
      </c>
      <c r="C534" s="422">
        <v>45834</v>
      </c>
      <c r="D534" s="422">
        <v>45855</v>
      </c>
      <c r="E534" s="422"/>
      <c r="F534" s="6504"/>
      <c r="G534" s="41">
        <v>8637</v>
      </c>
      <c r="H534" s="4326" t="s">
        <v>12036</v>
      </c>
      <c r="I534" s="41"/>
      <c r="J534" s="4380" t="s">
        <v>21806</v>
      </c>
      <c r="K534" s="4246" t="s">
        <v>21807</v>
      </c>
      <c r="L534" s="4246" t="s">
        <v>173</v>
      </c>
      <c r="M534" s="41" t="s">
        <v>21809</v>
      </c>
      <c r="N534" s="41"/>
      <c r="O534" s="3896">
        <v>1</v>
      </c>
      <c r="P534" s="3896">
        <v>1</v>
      </c>
      <c r="Q534" s="4246" t="s">
        <v>21808</v>
      </c>
      <c r="R534" s="41"/>
      <c r="S534" s="6"/>
      <c r="T534" s="6"/>
      <c r="U534" s="6"/>
      <c r="V534" s="6" t="s">
        <v>2073</v>
      </c>
      <c r="W534" s="6"/>
      <c r="X534" s="6" t="s">
        <v>7042</v>
      </c>
      <c r="Y534" s="6"/>
      <c r="Z534" s="6"/>
      <c r="AA534" s="4877" t="s">
        <v>21804</v>
      </c>
      <c r="AB534" s="6"/>
      <c r="AC534" s="4898">
        <v>0</v>
      </c>
      <c r="AD534" s="4898">
        <v>15000</v>
      </c>
      <c r="AE534" s="4905">
        <f t="shared" si="33"/>
        <v>15000</v>
      </c>
      <c r="AF534" s="6" t="s">
        <v>19700</v>
      </c>
      <c r="AG534" s="6"/>
    </row>
    <row r="535" spans="1:33" s="32" customFormat="1" ht="30" customHeight="1">
      <c r="A535" s="4246" t="s">
        <v>19596</v>
      </c>
      <c r="B535" s="4968" t="s">
        <v>21815</v>
      </c>
      <c r="C535" s="422">
        <v>45835</v>
      </c>
      <c r="D535" s="422">
        <v>45869</v>
      </c>
      <c r="E535" s="422"/>
      <c r="F535" s="6504"/>
      <c r="G535" s="41">
        <v>6984</v>
      </c>
      <c r="H535" s="4326" t="s">
        <v>21810</v>
      </c>
      <c r="I535" s="41"/>
      <c r="J535" s="41" t="s">
        <v>21811</v>
      </c>
      <c r="K535" s="4246" t="s">
        <v>21812</v>
      </c>
      <c r="L535" s="4246" t="s">
        <v>173</v>
      </c>
      <c r="M535" s="41" t="s">
        <v>21814</v>
      </c>
      <c r="N535" s="41"/>
      <c r="O535" s="3896">
        <v>1</v>
      </c>
      <c r="P535" s="3896">
        <v>1</v>
      </c>
      <c r="Q535" s="41" t="s">
        <v>15187</v>
      </c>
      <c r="R535" s="41"/>
      <c r="S535" s="6"/>
      <c r="T535" s="6"/>
      <c r="U535" s="6"/>
      <c r="V535" s="6" t="s">
        <v>2073</v>
      </c>
      <c r="W535" s="6"/>
      <c r="X535" s="6" t="s">
        <v>7042</v>
      </c>
      <c r="Y535" s="6"/>
      <c r="Z535" s="6"/>
      <c r="AA535" s="6525" t="s">
        <v>21813</v>
      </c>
      <c r="AB535" s="6"/>
      <c r="AC535" s="4898">
        <v>6900</v>
      </c>
      <c r="AD535" s="4898">
        <v>7920</v>
      </c>
      <c r="AE535" s="4905">
        <f t="shared" si="33"/>
        <v>14820</v>
      </c>
      <c r="AF535" s="6" t="s">
        <v>19700</v>
      </c>
      <c r="AG535" s="6"/>
    </row>
    <row r="536" spans="1:33" s="4618" customFormat="1" ht="30" customHeight="1">
      <c r="A536" s="4246" t="s">
        <v>19596</v>
      </c>
      <c r="B536" s="4246" t="s">
        <v>21816</v>
      </c>
      <c r="C536" s="422">
        <v>45835</v>
      </c>
      <c r="D536" s="422">
        <v>45869</v>
      </c>
      <c r="E536" s="422"/>
      <c r="F536" s="6566"/>
      <c r="G536" s="41">
        <v>6984</v>
      </c>
      <c r="H536" s="4326" t="s">
        <v>21817</v>
      </c>
      <c r="I536" s="41"/>
      <c r="J536" s="41" t="s">
        <v>20590</v>
      </c>
      <c r="K536" s="4246" t="s">
        <v>21818</v>
      </c>
      <c r="L536" s="4246" t="s">
        <v>173</v>
      </c>
      <c r="M536" s="41" t="s">
        <v>21820</v>
      </c>
      <c r="N536" s="41"/>
      <c r="O536" s="3896">
        <v>1</v>
      </c>
      <c r="P536" s="3896">
        <v>1</v>
      </c>
      <c r="Q536" s="41" t="s">
        <v>14012</v>
      </c>
      <c r="R536" s="41"/>
      <c r="S536" s="4550"/>
      <c r="T536" s="4550"/>
      <c r="U536" s="4550"/>
      <c r="V536" s="4550" t="s">
        <v>2073</v>
      </c>
      <c r="W536" s="4550"/>
      <c r="X536" s="4550" t="s">
        <v>7042</v>
      </c>
      <c r="Y536" s="4550"/>
      <c r="Z536" s="4550"/>
      <c r="AA536" s="4550" t="s">
        <v>21819</v>
      </c>
      <c r="AB536" s="4550"/>
      <c r="AC536" s="5050">
        <v>3300</v>
      </c>
      <c r="AD536" s="5050">
        <v>7920</v>
      </c>
      <c r="AE536" s="5051">
        <f t="shared" si="33"/>
        <v>11220</v>
      </c>
      <c r="AF536" s="4550" t="s">
        <v>19700</v>
      </c>
      <c r="AG536" s="4550"/>
    </row>
    <row r="537" spans="1:33" s="4430" customFormat="1" ht="30" customHeight="1">
      <c r="A537" s="5835" t="s">
        <v>19596</v>
      </c>
      <c r="B537" s="5835" t="s">
        <v>21821</v>
      </c>
      <c r="C537" s="37">
        <v>45835</v>
      </c>
      <c r="D537" s="37">
        <v>45856</v>
      </c>
      <c r="E537" s="37"/>
      <c r="F537" s="5045"/>
      <c r="G537" s="36">
        <v>6984</v>
      </c>
      <c r="H537" s="5836" t="s">
        <v>21822</v>
      </c>
      <c r="I537" s="36"/>
      <c r="J537" s="36" t="s">
        <v>21823</v>
      </c>
      <c r="K537" s="5835" t="s">
        <v>21824</v>
      </c>
      <c r="L537" s="5835" t="s">
        <v>173</v>
      </c>
      <c r="M537" s="36" t="s">
        <v>21826</v>
      </c>
      <c r="N537" s="36"/>
      <c r="O537" s="4429">
        <v>1</v>
      </c>
      <c r="P537" s="4429">
        <v>1</v>
      </c>
      <c r="Q537" s="36" t="s">
        <v>15187</v>
      </c>
      <c r="R537" s="36"/>
      <c r="S537" s="36"/>
      <c r="T537" s="36"/>
      <c r="U537" s="36"/>
      <c r="V537" s="36"/>
      <c r="W537" s="36"/>
      <c r="X537" s="36"/>
      <c r="Y537" s="36"/>
      <c r="Z537" s="36"/>
      <c r="AA537" s="4891" t="s">
        <v>21825</v>
      </c>
      <c r="AB537" s="36"/>
      <c r="AC537" s="4906"/>
      <c r="AD537" s="4906"/>
      <c r="AE537" s="4907"/>
      <c r="AF537" s="36" t="s">
        <v>19700</v>
      </c>
      <c r="AG537" s="36"/>
    </row>
    <row r="538" spans="1:33" s="32" customFormat="1" ht="30" customHeight="1">
      <c r="A538" s="4555" t="s">
        <v>19645</v>
      </c>
      <c r="B538" s="9089" t="s">
        <v>21827</v>
      </c>
      <c r="C538" s="9721">
        <v>45835</v>
      </c>
      <c r="D538" s="9721">
        <v>45869</v>
      </c>
      <c r="E538" s="9721"/>
      <c r="F538" s="9278"/>
      <c r="G538" s="9278">
        <v>8608</v>
      </c>
      <c r="H538" s="11888" t="s">
        <v>7465</v>
      </c>
      <c r="I538" s="9278"/>
      <c r="J538" s="9278" t="s">
        <v>21828</v>
      </c>
      <c r="K538" s="11871" t="s">
        <v>21829</v>
      </c>
      <c r="L538" s="4246" t="s">
        <v>128</v>
      </c>
      <c r="M538" s="9278" t="s">
        <v>21831</v>
      </c>
      <c r="N538" s="41"/>
      <c r="O538" s="3896">
        <v>3</v>
      </c>
      <c r="P538" s="3896">
        <v>3</v>
      </c>
      <c r="Q538" s="11871" t="s">
        <v>21830</v>
      </c>
      <c r="R538" s="41"/>
      <c r="S538" s="6"/>
      <c r="T538" s="6"/>
      <c r="U538" s="6"/>
      <c r="V538" s="9694" t="s">
        <v>2073</v>
      </c>
      <c r="W538" s="6"/>
      <c r="X538" s="9694" t="s">
        <v>7042</v>
      </c>
      <c r="Y538" s="6"/>
      <c r="Z538" s="6"/>
      <c r="AA538" s="11490">
        <v>12884218</v>
      </c>
      <c r="AB538" s="6"/>
      <c r="AC538" s="11494">
        <v>6900</v>
      </c>
      <c r="AD538" s="4898">
        <v>7920</v>
      </c>
      <c r="AE538" s="11494">
        <f>SUM(AD538*P538+AC538+AD539*P539)</f>
        <v>48084</v>
      </c>
      <c r="AF538" s="9694" t="s">
        <v>19700</v>
      </c>
      <c r="AG538" s="6"/>
    </row>
    <row r="539" spans="1:33" s="32" customFormat="1" ht="30" customHeight="1">
      <c r="A539" s="4640" t="s">
        <v>19645</v>
      </c>
      <c r="B539" s="9500"/>
      <c r="C539" s="9410"/>
      <c r="D539" s="9410"/>
      <c r="E539" s="9410"/>
      <c r="F539" s="9209"/>
      <c r="G539" s="9209"/>
      <c r="H539" s="11889"/>
      <c r="I539" s="9209"/>
      <c r="J539" s="9209"/>
      <c r="K539" s="11872"/>
      <c r="L539" s="5277" t="s">
        <v>26196</v>
      </c>
      <c r="M539" s="9209"/>
      <c r="N539" s="41"/>
      <c r="O539" s="4110">
        <v>4</v>
      </c>
      <c r="P539" s="4110">
        <v>4</v>
      </c>
      <c r="Q539" s="11872"/>
      <c r="R539" s="41"/>
      <c r="S539" s="6"/>
      <c r="T539" s="6"/>
      <c r="U539" s="6"/>
      <c r="V539" s="9229"/>
      <c r="W539" s="6"/>
      <c r="X539" s="9229"/>
      <c r="Y539" s="6"/>
      <c r="Z539" s="6"/>
      <c r="AA539" s="11491"/>
      <c r="AB539" s="6"/>
      <c r="AC539" s="11495"/>
      <c r="AD539" s="4898">
        <v>4356</v>
      </c>
      <c r="AE539" s="11495"/>
      <c r="AF539" s="9229"/>
      <c r="AG539" s="6"/>
    </row>
    <row r="540" spans="1:33" s="32" customFormat="1" ht="30" customHeight="1">
      <c r="A540" s="5448" t="s">
        <v>20502</v>
      </c>
      <c r="B540" s="4672" t="s">
        <v>21832</v>
      </c>
      <c r="C540" s="422">
        <v>45835</v>
      </c>
      <c r="D540" s="422">
        <v>45856</v>
      </c>
      <c r="E540" s="422"/>
      <c r="F540" s="6566"/>
      <c r="G540" s="41">
        <v>8637</v>
      </c>
      <c r="H540" s="4326" t="s">
        <v>6186</v>
      </c>
      <c r="I540" s="41"/>
      <c r="J540" s="41" t="s">
        <v>21833</v>
      </c>
      <c r="K540" s="4246" t="s">
        <v>21834</v>
      </c>
      <c r="L540" s="4246" t="s">
        <v>173</v>
      </c>
      <c r="M540" s="41" t="s">
        <v>21837</v>
      </c>
      <c r="N540" s="41"/>
      <c r="O540" s="3896">
        <v>1</v>
      </c>
      <c r="P540" s="3896">
        <v>1</v>
      </c>
      <c r="Q540" s="41" t="s">
        <v>21835</v>
      </c>
      <c r="R540" s="41"/>
      <c r="S540" s="6"/>
      <c r="T540" s="6"/>
      <c r="U540" s="6"/>
      <c r="V540" s="6" t="s">
        <v>9338</v>
      </c>
      <c r="W540" s="6"/>
      <c r="X540" s="6" t="s">
        <v>7042</v>
      </c>
      <c r="Y540" s="6"/>
      <c r="Z540" s="6"/>
      <c r="AA540" s="6" t="s">
        <v>21836</v>
      </c>
      <c r="AB540" s="6"/>
      <c r="AC540" s="4898">
        <v>0</v>
      </c>
      <c r="AD540" s="4898">
        <v>15000</v>
      </c>
      <c r="AE540" s="4905">
        <f t="shared" si="33"/>
        <v>15000</v>
      </c>
      <c r="AF540" s="6" t="s">
        <v>19700</v>
      </c>
      <c r="AG540" s="6"/>
    </row>
    <row r="541" spans="1:33" s="32" customFormat="1" ht="30" customHeight="1">
      <c r="A541" s="6304" t="s">
        <v>19596</v>
      </c>
      <c r="B541" s="4672" t="s">
        <v>21838</v>
      </c>
      <c r="C541" s="422">
        <v>45835</v>
      </c>
      <c r="D541" s="422">
        <v>45869</v>
      </c>
      <c r="E541" s="422"/>
      <c r="F541" s="6566"/>
      <c r="G541" s="41">
        <v>6984</v>
      </c>
      <c r="H541" s="4303" t="s">
        <v>13687</v>
      </c>
      <c r="I541" s="41"/>
      <c r="J541" s="41" t="s">
        <v>21839</v>
      </c>
      <c r="K541" s="41" t="s">
        <v>21840</v>
      </c>
      <c r="L541" s="4246" t="s">
        <v>173</v>
      </c>
      <c r="M541" s="41" t="s">
        <v>21841</v>
      </c>
      <c r="N541" s="41"/>
      <c r="O541" s="3896">
        <v>1</v>
      </c>
      <c r="P541" s="3896">
        <v>1</v>
      </c>
      <c r="Q541" s="41" t="s">
        <v>21808</v>
      </c>
      <c r="R541" s="41"/>
      <c r="S541" s="6"/>
      <c r="T541" s="6"/>
      <c r="U541" s="6"/>
      <c r="V541" s="6" t="s">
        <v>9338</v>
      </c>
      <c r="W541" s="6"/>
      <c r="X541" s="6" t="s">
        <v>7042</v>
      </c>
      <c r="Y541" s="6"/>
      <c r="Z541" s="6"/>
      <c r="AA541" s="4877">
        <v>12884589</v>
      </c>
      <c r="AB541" s="6"/>
      <c r="AC541" s="4898">
        <v>6900</v>
      </c>
      <c r="AD541" s="4898">
        <v>7920</v>
      </c>
      <c r="AE541" s="4905">
        <f t="shared" si="33"/>
        <v>14820</v>
      </c>
      <c r="AF541" s="6" t="s">
        <v>19700</v>
      </c>
      <c r="AG541" s="6"/>
    </row>
    <row r="542" spans="1:33" s="32" customFormat="1" ht="30" customHeight="1">
      <c r="A542" s="4253" t="s">
        <v>19596</v>
      </c>
      <c r="B542" s="5442" t="s">
        <v>21842</v>
      </c>
      <c r="C542" s="422">
        <v>45835</v>
      </c>
      <c r="D542" s="422">
        <v>45856</v>
      </c>
      <c r="E542" s="422"/>
      <c r="F542" s="6504"/>
      <c r="G542" s="41">
        <v>6984</v>
      </c>
      <c r="H542" s="4303" t="s">
        <v>7986</v>
      </c>
      <c r="I542" s="41"/>
      <c r="J542" s="41" t="s">
        <v>21843</v>
      </c>
      <c r="K542" s="4253" t="s">
        <v>21844</v>
      </c>
      <c r="L542" s="4246" t="s">
        <v>173</v>
      </c>
      <c r="M542" s="41" t="s">
        <v>21847</v>
      </c>
      <c r="N542" s="41"/>
      <c r="O542" s="3896">
        <v>1</v>
      </c>
      <c r="P542" s="3896">
        <v>1</v>
      </c>
      <c r="Q542" s="41" t="s">
        <v>21845</v>
      </c>
      <c r="R542" s="41"/>
      <c r="S542" s="6"/>
      <c r="T542" s="6"/>
      <c r="U542" s="6"/>
      <c r="V542" s="6" t="s">
        <v>2073</v>
      </c>
      <c r="W542" s="6"/>
      <c r="X542" s="6" t="s">
        <v>7042</v>
      </c>
      <c r="Y542" s="6"/>
      <c r="Z542" s="6"/>
      <c r="AA542" s="6564" t="s">
        <v>21846</v>
      </c>
      <c r="AB542" s="6"/>
      <c r="AC542" s="4898">
        <v>0</v>
      </c>
      <c r="AD542" s="4898">
        <v>7920</v>
      </c>
      <c r="AE542" s="4905">
        <f t="shared" si="33"/>
        <v>7920</v>
      </c>
      <c r="AF542" s="6" t="s">
        <v>19700</v>
      </c>
      <c r="AG542" s="6"/>
    </row>
    <row r="543" spans="1:33" s="32" customFormat="1" ht="30" customHeight="1">
      <c r="A543" s="4253" t="s">
        <v>19596</v>
      </c>
      <c r="B543" s="4253" t="s">
        <v>21848</v>
      </c>
      <c r="C543" s="422">
        <v>45835</v>
      </c>
      <c r="D543" s="422">
        <v>45869</v>
      </c>
      <c r="E543" s="422"/>
      <c r="F543" s="6566"/>
      <c r="G543" s="41">
        <v>6984</v>
      </c>
      <c r="H543" s="4303" t="s">
        <v>21849</v>
      </c>
      <c r="I543" s="41"/>
      <c r="J543" s="4253" t="s">
        <v>21850</v>
      </c>
      <c r="K543" s="4253" t="s">
        <v>21851</v>
      </c>
      <c r="L543" s="4253" t="s">
        <v>28</v>
      </c>
      <c r="M543" s="41" t="s">
        <v>21854</v>
      </c>
      <c r="N543" s="41"/>
      <c r="O543" s="3896">
        <v>2</v>
      </c>
      <c r="P543" s="3896">
        <v>2</v>
      </c>
      <c r="Q543" s="4253" t="s">
        <v>21852</v>
      </c>
      <c r="R543" s="41"/>
      <c r="S543" s="6"/>
      <c r="T543" s="6"/>
      <c r="U543" s="6"/>
      <c r="V543" s="6" t="s">
        <v>2073</v>
      </c>
      <c r="W543" s="6"/>
      <c r="X543" s="6" t="s">
        <v>7042</v>
      </c>
      <c r="Y543" s="6"/>
      <c r="Z543" s="6"/>
      <c r="AA543" s="6" t="s">
        <v>21853</v>
      </c>
      <c r="AB543" s="6"/>
      <c r="AC543" s="4898">
        <v>6900</v>
      </c>
      <c r="AD543" s="4898">
        <v>7920</v>
      </c>
      <c r="AE543" s="4905">
        <f t="shared" si="33"/>
        <v>22740</v>
      </c>
      <c r="AF543" s="6" t="s">
        <v>19700</v>
      </c>
      <c r="AG543" s="6"/>
    </row>
    <row r="544" spans="1:33" s="32" customFormat="1" ht="30" customHeight="1">
      <c r="A544" s="4380" t="s">
        <v>19327</v>
      </c>
      <c r="B544" s="4672" t="s">
        <v>21855</v>
      </c>
      <c r="C544" s="422">
        <v>45865</v>
      </c>
      <c r="D544" s="422">
        <v>45856</v>
      </c>
      <c r="E544" s="422"/>
      <c r="F544" s="6504"/>
      <c r="G544" s="41">
        <v>8607</v>
      </c>
      <c r="H544" s="4303" t="s">
        <v>4006</v>
      </c>
      <c r="I544" s="41"/>
      <c r="J544" s="41" t="s">
        <v>16535</v>
      </c>
      <c r="K544" s="4253" t="s">
        <v>21857</v>
      </c>
      <c r="L544" s="4253" t="s">
        <v>28</v>
      </c>
      <c r="M544" s="41" t="s">
        <v>21859</v>
      </c>
      <c r="N544" s="41"/>
      <c r="O544" s="3896">
        <v>2</v>
      </c>
      <c r="P544" s="3896">
        <v>2</v>
      </c>
      <c r="Q544" s="4253" t="s">
        <v>21856</v>
      </c>
      <c r="R544" s="41"/>
      <c r="S544" s="6"/>
      <c r="T544" s="6"/>
      <c r="U544" s="6"/>
      <c r="V544" s="4302" t="s">
        <v>2073</v>
      </c>
      <c r="W544" s="6"/>
      <c r="X544" s="4302" t="s">
        <v>37</v>
      </c>
      <c r="Y544" s="6"/>
      <c r="Z544" s="6"/>
      <c r="AA544" s="6564" t="s">
        <v>21858</v>
      </c>
      <c r="AB544" s="6"/>
      <c r="AC544" s="4898">
        <v>0</v>
      </c>
      <c r="AD544" s="4898">
        <v>7920</v>
      </c>
      <c r="AE544" s="4905">
        <f t="shared" si="33"/>
        <v>15840</v>
      </c>
      <c r="AF544" s="6" t="s">
        <v>19700</v>
      </c>
      <c r="AG544" s="6"/>
    </row>
    <row r="545" spans="1:33" s="32" customFormat="1" ht="30" customHeight="1">
      <c r="A545" s="3919" t="s">
        <v>19596</v>
      </c>
      <c r="B545" s="41" t="s">
        <v>21860</v>
      </c>
      <c r="C545" s="4597">
        <v>45835</v>
      </c>
      <c r="D545" s="422">
        <v>45869</v>
      </c>
      <c r="E545" s="422"/>
      <c r="F545" s="6566"/>
      <c r="G545" s="41">
        <v>6984</v>
      </c>
      <c r="H545" s="4303" t="s">
        <v>21861</v>
      </c>
      <c r="I545" s="41"/>
      <c r="J545" s="4253" t="s">
        <v>21862</v>
      </c>
      <c r="K545" s="4253" t="s">
        <v>21863</v>
      </c>
      <c r="L545" s="4253" t="s">
        <v>173</v>
      </c>
      <c r="M545" s="41" t="s">
        <v>21866</v>
      </c>
      <c r="N545" s="41"/>
      <c r="O545" s="3896">
        <v>1</v>
      </c>
      <c r="P545" s="3896">
        <v>1</v>
      </c>
      <c r="Q545" s="4253" t="s">
        <v>21864</v>
      </c>
      <c r="R545" s="41"/>
      <c r="S545" s="6"/>
      <c r="T545" s="6"/>
      <c r="U545" s="6"/>
      <c r="V545" s="4302" t="s">
        <v>2073</v>
      </c>
      <c r="W545" s="6"/>
      <c r="X545" s="4302" t="s">
        <v>37</v>
      </c>
      <c r="Y545" s="6"/>
      <c r="Z545" s="6"/>
      <c r="AA545" s="6" t="s">
        <v>21865</v>
      </c>
      <c r="AB545" s="6"/>
      <c r="AC545" s="4898">
        <v>6900</v>
      </c>
      <c r="AD545" s="4898">
        <v>7920</v>
      </c>
      <c r="AE545" s="4905">
        <f t="shared" si="33"/>
        <v>14820</v>
      </c>
      <c r="AF545" s="6" t="s">
        <v>19700</v>
      </c>
      <c r="AG545" s="6"/>
    </row>
    <row r="546" spans="1:33" s="32" customFormat="1" ht="30" customHeight="1">
      <c r="A546" s="4253" t="s">
        <v>19596</v>
      </c>
      <c r="B546" s="4253" t="s">
        <v>21867</v>
      </c>
      <c r="C546" s="4597">
        <v>45835</v>
      </c>
      <c r="D546" s="422">
        <v>45869</v>
      </c>
      <c r="E546" s="422"/>
      <c r="F546" s="6566"/>
      <c r="G546" s="41">
        <v>6984</v>
      </c>
      <c r="H546" s="4303" t="s">
        <v>21868</v>
      </c>
      <c r="I546" s="41"/>
      <c r="J546" s="4253" t="s">
        <v>21869</v>
      </c>
      <c r="K546" s="4253" t="s">
        <v>21870</v>
      </c>
      <c r="L546" s="4253" t="s">
        <v>173</v>
      </c>
      <c r="M546" s="41" t="s">
        <v>21872</v>
      </c>
      <c r="N546" s="41"/>
      <c r="O546" s="3896">
        <v>1</v>
      </c>
      <c r="P546" s="3896">
        <v>1</v>
      </c>
      <c r="Q546" s="41" t="s">
        <v>21871</v>
      </c>
      <c r="R546" s="41"/>
      <c r="S546" s="6"/>
      <c r="T546" s="6"/>
      <c r="U546" s="6"/>
      <c r="V546" s="5538" t="s">
        <v>9338</v>
      </c>
      <c r="W546" s="6"/>
      <c r="X546" s="5538" t="s">
        <v>7042</v>
      </c>
      <c r="Y546" s="6"/>
      <c r="Z546" s="6"/>
      <c r="AA546" s="6564">
        <v>12886488</v>
      </c>
      <c r="AB546" s="6"/>
      <c r="AC546" s="4898">
        <v>17100</v>
      </c>
      <c r="AD546" s="4898">
        <v>7920</v>
      </c>
      <c r="AE546" s="4905">
        <f t="shared" si="33"/>
        <v>25020</v>
      </c>
      <c r="AF546" s="6" t="s">
        <v>19700</v>
      </c>
      <c r="AG546" s="6"/>
    </row>
    <row r="547" spans="1:33" s="32" customFormat="1" ht="30" customHeight="1">
      <c r="A547" s="6089" t="s">
        <v>19596</v>
      </c>
      <c r="B547" s="6164" t="s">
        <v>21873</v>
      </c>
      <c r="C547" s="4597">
        <v>45835</v>
      </c>
      <c r="D547" s="422">
        <v>46003</v>
      </c>
      <c r="E547" s="4597"/>
      <c r="F547" s="6504"/>
      <c r="G547" s="41">
        <v>6984</v>
      </c>
      <c r="H547" s="4303" t="s">
        <v>21874</v>
      </c>
      <c r="I547" s="41"/>
      <c r="J547" s="6089" t="s">
        <v>21875</v>
      </c>
      <c r="K547" s="4253" t="s">
        <v>21876</v>
      </c>
      <c r="L547" s="4253" t="s">
        <v>128</v>
      </c>
      <c r="M547" s="41" t="s">
        <v>21878</v>
      </c>
      <c r="N547" s="41"/>
      <c r="O547" s="3896">
        <v>3</v>
      </c>
      <c r="P547" s="3896">
        <v>3</v>
      </c>
      <c r="Q547" s="4253" t="s">
        <v>20991</v>
      </c>
      <c r="R547" s="41"/>
      <c r="S547" s="6"/>
      <c r="T547" s="6"/>
      <c r="U547" s="6"/>
      <c r="V547" s="6" t="s">
        <v>2073</v>
      </c>
      <c r="W547" s="6"/>
      <c r="X547" s="6" t="s">
        <v>7042</v>
      </c>
      <c r="Y547" s="6"/>
      <c r="Z547" s="6"/>
      <c r="AA547" s="5976" t="s">
        <v>21877</v>
      </c>
      <c r="AB547" s="6"/>
      <c r="AC547" s="4898">
        <v>10200</v>
      </c>
      <c r="AD547" s="4898">
        <v>7920</v>
      </c>
      <c r="AE547" s="4905">
        <f t="shared" si="33"/>
        <v>33960</v>
      </c>
      <c r="AF547" s="6" t="s">
        <v>19700</v>
      </c>
      <c r="AG547" s="6"/>
    </row>
    <row r="548" spans="1:33" s="32" customFormat="1" ht="30" customHeight="1">
      <c r="A548" s="4253" t="s">
        <v>18977</v>
      </c>
      <c r="B548" s="41" t="s">
        <v>21879</v>
      </c>
      <c r="C548" s="4597">
        <v>45835</v>
      </c>
      <c r="D548" s="422">
        <v>45869</v>
      </c>
      <c r="E548" s="422"/>
      <c r="F548" s="6566"/>
      <c r="G548" s="41">
        <v>8644</v>
      </c>
      <c r="H548" s="4303" t="s">
        <v>21880</v>
      </c>
      <c r="I548" s="41"/>
      <c r="J548" s="4253" t="s">
        <v>21881</v>
      </c>
      <c r="K548" s="4253" t="s">
        <v>21882</v>
      </c>
      <c r="L548" s="4253" t="s">
        <v>173</v>
      </c>
      <c r="M548" s="41" t="s">
        <v>21884</v>
      </c>
      <c r="N548" s="41"/>
      <c r="O548" s="3896">
        <v>1</v>
      </c>
      <c r="P548" s="3896">
        <v>1</v>
      </c>
      <c r="Q548" s="4253" t="s">
        <v>21883</v>
      </c>
      <c r="R548" s="41"/>
      <c r="S548" s="6"/>
      <c r="T548" s="6"/>
      <c r="U548" s="6"/>
      <c r="V548" s="6" t="s">
        <v>28776</v>
      </c>
      <c r="W548" s="6"/>
      <c r="X548" s="6" t="s">
        <v>27185</v>
      </c>
      <c r="Y548" s="6"/>
      <c r="Z548" s="6"/>
      <c r="AA548" s="4877">
        <v>12886532</v>
      </c>
      <c r="AB548" s="6"/>
      <c r="AC548" s="4898">
        <v>17100</v>
      </c>
      <c r="AD548" s="4898">
        <v>7920</v>
      </c>
      <c r="AE548" s="4905">
        <f t="shared" si="33"/>
        <v>25020</v>
      </c>
      <c r="AF548" s="6" t="s">
        <v>19700</v>
      </c>
      <c r="AG548" s="6"/>
    </row>
    <row r="549" spans="1:33" s="32" customFormat="1" ht="30" customHeight="1">
      <c r="A549" s="4253" t="s">
        <v>20640</v>
      </c>
      <c r="B549" s="41" t="s">
        <v>21885</v>
      </c>
      <c r="C549" s="4597">
        <v>45835</v>
      </c>
      <c r="D549" s="422">
        <v>45869</v>
      </c>
      <c r="E549" s="422"/>
      <c r="F549" s="6566"/>
      <c r="G549" s="41">
        <v>8605</v>
      </c>
      <c r="H549" s="4303" t="s">
        <v>21886</v>
      </c>
      <c r="I549" s="41"/>
      <c r="J549" s="4253" t="s">
        <v>21887</v>
      </c>
      <c r="K549" s="4253" t="s">
        <v>21888</v>
      </c>
      <c r="L549" s="4253" t="s">
        <v>173</v>
      </c>
      <c r="M549" s="41" t="s">
        <v>21890</v>
      </c>
      <c r="N549" s="41"/>
      <c r="O549" s="3896">
        <v>1</v>
      </c>
      <c r="P549" s="3896">
        <v>1</v>
      </c>
      <c r="Q549" s="41" t="s">
        <v>21889</v>
      </c>
      <c r="R549" s="41"/>
      <c r="S549" s="6"/>
      <c r="T549" s="6"/>
      <c r="U549" s="6"/>
      <c r="V549" s="6" t="s">
        <v>9338</v>
      </c>
      <c r="W549" s="6"/>
      <c r="X549" s="6" t="s">
        <v>21309</v>
      </c>
      <c r="Y549" s="6"/>
      <c r="Z549" s="6"/>
      <c r="AA549" s="6564">
        <v>12886501</v>
      </c>
      <c r="AB549" s="6"/>
      <c r="AC549" s="4898">
        <v>20982</v>
      </c>
      <c r="AD549" s="4898">
        <v>4992</v>
      </c>
      <c r="AE549" s="4905">
        <f t="shared" si="33"/>
        <v>25974</v>
      </c>
      <c r="AF549" s="6" t="s">
        <v>19700</v>
      </c>
      <c r="AG549" s="6"/>
    </row>
    <row r="550" spans="1:33" s="32" customFormat="1" ht="30" customHeight="1">
      <c r="A550" s="5622" t="s">
        <v>20502</v>
      </c>
      <c r="B550" s="5682" t="s">
        <v>21891</v>
      </c>
      <c r="C550" s="4597">
        <v>45835</v>
      </c>
      <c r="D550" s="422">
        <v>45869</v>
      </c>
      <c r="E550" s="422"/>
      <c r="F550" s="6566"/>
      <c r="G550" s="41">
        <v>8637</v>
      </c>
      <c r="H550" s="4303" t="s">
        <v>5709</v>
      </c>
      <c r="I550" s="41"/>
      <c r="J550" s="5622" t="s">
        <v>21892</v>
      </c>
      <c r="K550" s="4253" t="s">
        <v>21893</v>
      </c>
      <c r="L550" s="4253" t="s">
        <v>173</v>
      </c>
      <c r="M550" s="41" t="s">
        <v>21894</v>
      </c>
      <c r="N550" s="41"/>
      <c r="O550" s="3896">
        <v>1</v>
      </c>
      <c r="P550" s="3896">
        <v>1</v>
      </c>
      <c r="Q550" s="4253" t="s">
        <v>19860</v>
      </c>
      <c r="R550" s="41"/>
      <c r="S550" s="6"/>
      <c r="T550" s="6"/>
      <c r="U550" s="6"/>
      <c r="V550" s="6" t="s">
        <v>9338</v>
      </c>
      <c r="W550" s="6"/>
      <c r="X550" s="6" t="s">
        <v>21309</v>
      </c>
      <c r="Y550" s="6"/>
      <c r="Z550" s="6"/>
      <c r="AA550" s="6564">
        <v>12889295</v>
      </c>
      <c r="AB550" s="6"/>
      <c r="AC550" s="4898">
        <v>83700</v>
      </c>
      <c r="AD550" s="4898">
        <v>15000</v>
      </c>
      <c r="AE550" s="4905">
        <f t="shared" si="33"/>
        <v>98700</v>
      </c>
      <c r="AF550" s="6" t="s">
        <v>19700</v>
      </c>
      <c r="AG550" s="6"/>
    </row>
    <row r="551" spans="1:33" s="32" customFormat="1" ht="30" customHeight="1">
      <c r="A551" s="5458" t="s">
        <v>19596</v>
      </c>
      <c r="B551" s="4672" t="s">
        <v>21896</v>
      </c>
      <c r="C551" s="4597">
        <v>45836</v>
      </c>
      <c r="D551" s="422">
        <v>45870</v>
      </c>
      <c r="E551" s="422"/>
      <c r="F551" s="6566"/>
      <c r="G551" s="41">
        <v>6984</v>
      </c>
      <c r="H551" s="4303" t="s">
        <v>21897</v>
      </c>
      <c r="I551" s="41"/>
      <c r="J551" s="5458" t="s">
        <v>21898</v>
      </c>
      <c r="K551" s="4253" t="s">
        <v>21899</v>
      </c>
      <c r="L551" s="4253" t="s">
        <v>173</v>
      </c>
      <c r="M551" s="41" t="s">
        <v>21901</v>
      </c>
      <c r="N551" s="41"/>
      <c r="O551" s="3896">
        <v>1</v>
      </c>
      <c r="P551" s="3896">
        <v>1</v>
      </c>
      <c r="Q551" s="4253" t="s">
        <v>21593</v>
      </c>
      <c r="R551" s="41"/>
      <c r="S551" s="6"/>
      <c r="T551" s="6"/>
      <c r="U551" s="6"/>
      <c r="V551" s="6" t="s">
        <v>9338</v>
      </c>
      <c r="W551" s="6"/>
      <c r="X551" s="6" t="s">
        <v>7042</v>
      </c>
      <c r="Y551" s="6"/>
      <c r="Z551" s="6"/>
      <c r="AA551" s="6564" t="s">
        <v>21900</v>
      </c>
      <c r="AB551" s="6"/>
      <c r="AC551" s="4898">
        <v>6900</v>
      </c>
      <c r="AD551" s="4898">
        <v>7920</v>
      </c>
      <c r="AE551" s="4905">
        <f t="shared" si="33"/>
        <v>14820</v>
      </c>
      <c r="AF551" s="6" t="s">
        <v>19700</v>
      </c>
      <c r="AG551" s="6"/>
    </row>
    <row r="552" spans="1:33" s="32" customFormat="1" ht="30" customHeight="1">
      <c r="A552" s="5458" t="s">
        <v>19596</v>
      </c>
      <c r="B552" s="4672" t="s">
        <v>21902</v>
      </c>
      <c r="C552" s="4597">
        <v>45836</v>
      </c>
      <c r="D552" s="422">
        <v>45870</v>
      </c>
      <c r="E552" s="422"/>
      <c r="F552" s="6504"/>
      <c r="G552" s="41">
        <v>6984</v>
      </c>
      <c r="H552" s="4303" t="s">
        <v>21903</v>
      </c>
      <c r="I552" s="41"/>
      <c r="J552" s="5458" t="s">
        <v>21904</v>
      </c>
      <c r="K552" s="4253" t="s">
        <v>21905</v>
      </c>
      <c r="L552" s="4253" t="s">
        <v>167</v>
      </c>
      <c r="M552" s="4253" t="s">
        <v>21906</v>
      </c>
      <c r="N552" s="41"/>
      <c r="O552" s="3896">
        <v>10</v>
      </c>
      <c r="P552" s="3896">
        <v>10</v>
      </c>
      <c r="Q552" s="4253" t="s">
        <v>21593</v>
      </c>
      <c r="R552" s="41"/>
      <c r="S552" s="6"/>
      <c r="T552" s="6"/>
      <c r="U552" s="6"/>
      <c r="V552" s="6" t="s">
        <v>2073</v>
      </c>
      <c r="W552" s="6"/>
      <c r="X552" s="6" t="s">
        <v>7042</v>
      </c>
      <c r="Y552" s="6"/>
      <c r="Z552" s="6"/>
      <c r="AA552" s="4877">
        <v>12891075</v>
      </c>
      <c r="AB552" s="6"/>
      <c r="AC552" s="4898">
        <v>10200</v>
      </c>
      <c r="AD552" s="4898">
        <v>7920</v>
      </c>
      <c r="AE552" s="4905">
        <f t="shared" si="33"/>
        <v>89400</v>
      </c>
      <c r="AF552" s="6" t="s">
        <v>19700</v>
      </c>
      <c r="AG552" s="6"/>
    </row>
    <row r="553" spans="1:33" s="4430" customFormat="1" ht="30" customHeight="1">
      <c r="A553" s="4700" t="s">
        <v>18977</v>
      </c>
      <c r="B553" s="6960" t="s">
        <v>21907</v>
      </c>
      <c r="C553" s="6961">
        <v>45836</v>
      </c>
      <c r="D553" s="37">
        <v>45870</v>
      </c>
      <c r="E553" s="37"/>
      <c r="F553" s="5045"/>
      <c r="G553" s="36">
        <v>8644</v>
      </c>
      <c r="H553" s="6962" t="s">
        <v>2845</v>
      </c>
      <c r="I553" s="36"/>
      <c r="J553" s="36" t="s">
        <v>21908</v>
      </c>
      <c r="K553" s="6960" t="s">
        <v>21909</v>
      </c>
      <c r="L553" s="5516" t="s">
        <v>173</v>
      </c>
      <c r="M553" s="36" t="s">
        <v>21910</v>
      </c>
      <c r="N553" s="36"/>
      <c r="O553" s="4429">
        <v>1</v>
      </c>
      <c r="P553" s="4429">
        <v>1</v>
      </c>
      <c r="Q553" s="6960" t="s">
        <v>21593</v>
      </c>
      <c r="R553" s="36"/>
      <c r="S553" s="36"/>
      <c r="T553" s="36"/>
      <c r="U553" s="36"/>
      <c r="V553" s="36"/>
      <c r="W553" s="36"/>
      <c r="X553" s="36"/>
      <c r="Y553" s="36"/>
      <c r="Z553" s="36"/>
      <c r="AA553" s="4891">
        <v>12891031</v>
      </c>
      <c r="AB553" s="36"/>
      <c r="AC553" s="4906"/>
      <c r="AD553" s="4906"/>
      <c r="AE553" s="4907"/>
      <c r="AF553" s="36" t="s">
        <v>19700</v>
      </c>
      <c r="AG553" s="36"/>
    </row>
    <row r="554" spans="1:33" s="32" customFormat="1" ht="30" customHeight="1">
      <c r="A554" s="4253" t="s">
        <v>20911</v>
      </c>
      <c r="B554" s="5183" t="s">
        <v>21917</v>
      </c>
      <c r="C554" s="4597">
        <v>45836</v>
      </c>
      <c r="D554" s="422">
        <v>45870</v>
      </c>
      <c r="E554" s="422"/>
      <c r="F554" s="6504"/>
      <c r="G554" s="41">
        <v>8638</v>
      </c>
      <c r="H554" s="4303" t="s">
        <v>5879</v>
      </c>
      <c r="I554" s="41"/>
      <c r="J554" s="5179" t="s">
        <v>21918</v>
      </c>
      <c r="K554" s="4253" t="s">
        <v>21919</v>
      </c>
      <c r="L554" s="4253" t="s">
        <v>21181</v>
      </c>
      <c r="M554" s="41" t="s">
        <v>21922</v>
      </c>
      <c r="N554" s="41"/>
      <c r="O554" s="3896">
        <v>1</v>
      </c>
      <c r="P554" s="3896">
        <v>1</v>
      </c>
      <c r="Q554" s="4253" t="s">
        <v>21920</v>
      </c>
      <c r="R554" s="41"/>
      <c r="S554" s="6"/>
      <c r="T554" s="6"/>
      <c r="U554" s="6"/>
      <c r="V554" s="6" t="s">
        <v>2073</v>
      </c>
      <c r="W554" s="6"/>
      <c r="X554" s="6" t="s">
        <v>7042</v>
      </c>
      <c r="Y554" s="6"/>
      <c r="Z554" s="6"/>
      <c r="AA554" s="6564" t="s">
        <v>21921</v>
      </c>
      <c r="AB554" s="6"/>
      <c r="AC554" s="4898">
        <v>11954.25</v>
      </c>
      <c r="AD554" s="4898">
        <v>4573.8</v>
      </c>
      <c r="AE554" s="4905">
        <f t="shared" ref="AE554:AE616" si="35">SUM(AD554*P554+AC554)</f>
        <v>16528.05</v>
      </c>
      <c r="AF554" s="6" t="s">
        <v>19700</v>
      </c>
      <c r="AG554" s="6"/>
    </row>
    <row r="555" spans="1:33" s="32" customFormat="1" ht="30" customHeight="1">
      <c r="A555" s="4253" t="s">
        <v>18977</v>
      </c>
      <c r="B555" s="4253" t="s">
        <v>21923</v>
      </c>
      <c r="C555" s="422">
        <v>45838</v>
      </c>
      <c r="D555" s="422">
        <v>45870</v>
      </c>
      <c r="E555" s="422"/>
      <c r="F555" s="6566"/>
      <c r="G555" s="41">
        <v>8644</v>
      </c>
      <c r="H555" s="4303" t="s">
        <v>21924</v>
      </c>
      <c r="I555" s="41"/>
      <c r="J555" s="4253" t="s">
        <v>21881</v>
      </c>
      <c r="K555" s="4253" t="s">
        <v>21925</v>
      </c>
      <c r="L555" s="41" t="s">
        <v>173</v>
      </c>
      <c r="M555" s="582" t="s">
        <v>21928</v>
      </c>
      <c r="N555" s="41"/>
      <c r="O555" s="3896">
        <v>1</v>
      </c>
      <c r="P555" s="3896">
        <v>1</v>
      </c>
      <c r="Q555" s="4253" t="s">
        <v>21926</v>
      </c>
      <c r="R555" s="41"/>
      <c r="S555" s="6"/>
      <c r="T555" s="6"/>
      <c r="U555" s="6"/>
      <c r="V555" s="6" t="s">
        <v>28776</v>
      </c>
      <c r="W555" s="6"/>
      <c r="X555" s="6" t="s">
        <v>27185</v>
      </c>
      <c r="Y555" s="6"/>
      <c r="Z555" s="6"/>
      <c r="AA555" s="6" t="s">
        <v>21927</v>
      </c>
      <c r="AB555" s="6"/>
      <c r="AC555" s="4898">
        <v>17100</v>
      </c>
      <c r="AD555" s="4898">
        <v>7920</v>
      </c>
      <c r="AE555" s="4905">
        <f t="shared" si="35"/>
        <v>25020</v>
      </c>
      <c r="AF555" s="6" t="s">
        <v>19700</v>
      </c>
      <c r="AG555" s="6"/>
    </row>
    <row r="556" spans="1:33" s="32" customFormat="1" ht="30" customHeight="1">
      <c r="A556" s="4253" t="s">
        <v>18754</v>
      </c>
      <c r="B556" s="4672" t="s">
        <v>21929</v>
      </c>
      <c r="C556" s="422">
        <v>45838</v>
      </c>
      <c r="D556" s="422">
        <v>45870</v>
      </c>
      <c r="E556" s="422"/>
      <c r="F556" s="6504"/>
      <c r="G556" s="41">
        <v>8634</v>
      </c>
      <c r="H556" s="4303" t="s">
        <v>8974</v>
      </c>
      <c r="I556" s="41"/>
      <c r="J556" s="5213" t="s">
        <v>21930</v>
      </c>
      <c r="K556" s="4253" t="s">
        <v>21935</v>
      </c>
      <c r="L556" s="4253" t="s">
        <v>76</v>
      </c>
      <c r="M556" s="41" t="s">
        <v>21933</v>
      </c>
      <c r="N556" s="41"/>
      <c r="O556" s="3896">
        <v>4</v>
      </c>
      <c r="P556" s="3896">
        <v>4</v>
      </c>
      <c r="Q556" s="4253" t="s">
        <v>21931</v>
      </c>
      <c r="R556" s="41"/>
      <c r="S556" s="6"/>
      <c r="T556" s="6"/>
      <c r="U556" s="6"/>
      <c r="V556" s="6" t="s">
        <v>2073</v>
      </c>
      <c r="W556" s="6"/>
      <c r="X556" s="6" t="s">
        <v>7042</v>
      </c>
      <c r="Y556" s="6"/>
      <c r="Z556" s="6"/>
      <c r="AA556" s="6564" t="s">
        <v>21932</v>
      </c>
      <c r="AB556" s="6"/>
      <c r="AC556" s="4898">
        <v>17100</v>
      </c>
      <c r="AD556" s="4898">
        <v>7920</v>
      </c>
      <c r="AE556" s="4905">
        <f t="shared" si="35"/>
        <v>48780</v>
      </c>
      <c r="AF556" s="6" t="s">
        <v>19700</v>
      </c>
      <c r="AG556" s="6"/>
    </row>
    <row r="557" spans="1:33" s="32" customFormat="1" ht="30" customHeight="1">
      <c r="A557" s="4559" t="s">
        <v>18754</v>
      </c>
      <c r="B557" s="4672" t="s">
        <v>21934</v>
      </c>
      <c r="C557" s="422">
        <v>45838</v>
      </c>
      <c r="D557" s="422">
        <v>45859</v>
      </c>
      <c r="E557" s="422"/>
      <c r="F557" s="6504"/>
      <c r="G557" s="41">
        <v>8634</v>
      </c>
      <c r="H557" s="4303" t="s">
        <v>6431</v>
      </c>
      <c r="I557" s="41"/>
      <c r="J557" s="41" t="s">
        <v>18021</v>
      </c>
      <c r="K557" s="4253" t="s">
        <v>21936</v>
      </c>
      <c r="L557" s="4253" t="s">
        <v>3109</v>
      </c>
      <c r="M557" s="41" t="s">
        <v>21939</v>
      </c>
      <c r="N557" s="41"/>
      <c r="O557" s="3896">
        <v>11</v>
      </c>
      <c r="P557" s="3896">
        <v>11</v>
      </c>
      <c r="Q557" s="4253" t="s">
        <v>21938</v>
      </c>
      <c r="R557" s="41"/>
      <c r="S557" s="6"/>
      <c r="T557" s="6"/>
      <c r="U557" s="6"/>
      <c r="V557" s="6" t="s">
        <v>2073</v>
      </c>
      <c r="W557" s="6"/>
      <c r="X557" s="6" t="s">
        <v>7042</v>
      </c>
      <c r="Y557" s="6"/>
      <c r="Z557" s="6"/>
      <c r="AA557" s="6564" t="s">
        <v>21937</v>
      </c>
      <c r="AB557" s="6"/>
      <c r="AC557" s="4898">
        <v>0</v>
      </c>
      <c r="AD557" s="4898">
        <v>7920</v>
      </c>
      <c r="AE557" s="4905">
        <f t="shared" si="35"/>
        <v>87120</v>
      </c>
      <c r="AF557" s="6" t="s">
        <v>19700</v>
      </c>
      <c r="AG557" s="6"/>
    </row>
    <row r="558" spans="1:33" s="32" customFormat="1" ht="30" customHeight="1">
      <c r="A558" s="4559" t="s">
        <v>20502</v>
      </c>
      <c r="B558" s="4672" t="s">
        <v>21940</v>
      </c>
      <c r="C558" s="422">
        <v>45838</v>
      </c>
      <c r="D558" s="422">
        <v>45859</v>
      </c>
      <c r="E558" s="422"/>
      <c r="F558" s="41"/>
      <c r="G558" s="41">
        <v>8637</v>
      </c>
      <c r="H558" s="4303" t="s">
        <v>8696</v>
      </c>
      <c r="I558" s="41"/>
      <c r="J558" s="4559" t="s">
        <v>21941</v>
      </c>
      <c r="K558" s="4253" t="s">
        <v>21942</v>
      </c>
      <c r="L558" s="4253" t="s">
        <v>28</v>
      </c>
      <c r="M558" s="41" t="s">
        <v>21944</v>
      </c>
      <c r="N558" s="41"/>
      <c r="O558" s="3896">
        <v>2</v>
      </c>
      <c r="P558" s="3896">
        <v>2</v>
      </c>
      <c r="Q558" s="4253" t="s">
        <v>21512</v>
      </c>
      <c r="R558" s="41"/>
      <c r="S558" s="6"/>
      <c r="T558" s="6"/>
      <c r="U558" s="6"/>
      <c r="V558" s="6" t="s">
        <v>2073</v>
      </c>
      <c r="W558" s="6"/>
      <c r="X558" s="6" t="s">
        <v>7042</v>
      </c>
      <c r="Y558" s="6"/>
      <c r="Z558" s="6"/>
      <c r="AA558" s="6564" t="s">
        <v>21943</v>
      </c>
      <c r="AB558" s="6"/>
      <c r="AC558" s="4898">
        <v>0</v>
      </c>
      <c r="AD558" s="4898">
        <v>15000</v>
      </c>
      <c r="AE558" s="4905">
        <f t="shared" si="35"/>
        <v>30000</v>
      </c>
      <c r="AF558" s="6" t="s">
        <v>19700</v>
      </c>
      <c r="AG558" s="6"/>
    </row>
    <row r="559" spans="1:33" s="32" customFormat="1" ht="30" customHeight="1">
      <c r="A559" s="5759" t="s">
        <v>20911</v>
      </c>
      <c r="B559" s="5816" t="s">
        <v>21945</v>
      </c>
      <c r="C559" s="422">
        <v>45838</v>
      </c>
      <c r="D559" s="422">
        <v>45870</v>
      </c>
      <c r="E559" s="422"/>
      <c r="F559" s="41"/>
      <c r="G559" s="41">
        <v>8638</v>
      </c>
      <c r="H559" s="4303" t="s">
        <v>3074</v>
      </c>
      <c r="I559" s="41"/>
      <c r="J559" s="5759" t="s">
        <v>10384</v>
      </c>
      <c r="K559" s="4253" t="s">
        <v>21946</v>
      </c>
      <c r="L559" s="4253" t="s">
        <v>20656</v>
      </c>
      <c r="M559" s="41" t="s">
        <v>21948</v>
      </c>
      <c r="N559" s="41"/>
      <c r="O559" s="3896">
        <v>2</v>
      </c>
      <c r="P559" s="3896">
        <v>2</v>
      </c>
      <c r="Q559" s="4253" t="s">
        <v>21947</v>
      </c>
      <c r="R559" s="41"/>
      <c r="S559" s="6"/>
      <c r="T559" s="6"/>
      <c r="U559" s="6"/>
      <c r="V559" s="6" t="s">
        <v>2073</v>
      </c>
      <c r="W559" s="6"/>
      <c r="X559" s="6" t="s">
        <v>7042</v>
      </c>
      <c r="Y559" s="6"/>
      <c r="Z559" s="6"/>
      <c r="AA559" s="6564">
        <v>12901239</v>
      </c>
      <c r="AB559" s="6"/>
      <c r="AC559" s="4898">
        <v>29625.75</v>
      </c>
      <c r="AD559" s="4898">
        <v>4573.8</v>
      </c>
      <c r="AE559" s="4905">
        <f t="shared" si="35"/>
        <v>38773.35</v>
      </c>
      <c r="AF559" s="6" t="s">
        <v>19700</v>
      </c>
      <c r="AG559" s="6"/>
    </row>
    <row r="560" spans="1:33" s="32" customFormat="1" ht="30" customHeight="1">
      <c r="A560" s="4543" t="s">
        <v>19554</v>
      </c>
      <c r="B560" s="4672" t="s">
        <v>21949</v>
      </c>
      <c r="C560" s="422">
        <v>45838</v>
      </c>
      <c r="D560" s="422">
        <v>45860</v>
      </c>
      <c r="E560" s="422"/>
      <c r="F560" s="6566"/>
      <c r="G560" s="41">
        <v>8601</v>
      </c>
      <c r="H560" s="4483" t="s">
        <v>622</v>
      </c>
      <c r="I560" s="41"/>
      <c r="J560" s="41" t="s">
        <v>21950</v>
      </c>
      <c r="K560" s="41" t="s">
        <v>21951</v>
      </c>
      <c r="L560" s="41" t="s">
        <v>173</v>
      </c>
      <c r="M560" s="41" t="s">
        <v>21953</v>
      </c>
      <c r="N560" s="41"/>
      <c r="O560" s="3896">
        <v>1</v>
      </c>
      <c r="P560" s="3896">
        <v>1</v>
      </c>
      <c r="Q560" s="41" t="s">
        <v>1495</v>
      </c>
      <c r="R560" s="41"/>
      <c r="S560" s="6"/>
      <c r="T560" s="6"/>
      <c r="U560" s="6"/>
      <c r="V560" s="6" t="s">
        <v>2073</v>
      </c>
      <c r="W560" s="6"/>
      <c r="X560" s="6" t="s">
        <v>37</v>
      </c>
      <c r="Y560" s="6"/>
      <c r="Z560" s="6"/>
      <c r="AA560" s="6564" t="s">
        <v>21952</v>
      </c>
      <c r="AB560" s="6"/>
      <c r="AC560" s="4898">
        <v>0</v>
      </c>
      <c r="AD560" s="4898">
        <v>8625</v>
      </c>
      <c r="AE560" s="4905">
        <f t="shared" si="35"/>
        <v>8625</v>
      </c>
      <c r="AF560" s="6" t="s">
        <v>19700</v>
      </c>
      <c r="AG560" s="6"/>
    </row>
    <row r="561" spans="1:33" s="32" customFormat="1" ht="30" customHeight="1">
      <c r="A561" s="4559" t="s">
        <v>19554</v>
      </c>
      <c r="B561" s="4672" t="s">
        <v>21954</v>
      </c>
      <c r="C561" s="422">
        <v>45838</v>
      </c>
      <c r="D561" s="422">
        <v>45860</v>
      </c>
      <c r="E561" s="422"/>
      <c r="F561" s="6504"/>
      <c r="G561" s="41">
        <v>8601</v>
      </c>
      <c r="H561" s="4483" t="s">
        <v>442</v>
      </c>
      <c r="I561" s="41"/>
      <c r="J561" s="41" t="s">
        <v>21955</v>
      </c>
      <c r="K561" s="41" t="s">
        <v>21956</v>
      </c>
      <c r="L561" s="41" t="s">
        <v>173</v>
      </c>
      <c r="M561" s="41" t="s">
        <v>21958</v>
      </c>
      <c r="N561" s="41"/>
      <c r="O561" s="3896">
        <v>1</v>
      </c>
      <c r="P561" s="3896">
        <v>1</v>
      </c>
      <c r="Q561" s="41" t="s">
        <v>21957</v>
      </c>
      <c r="R561" s="41"/>
      <c r="S561" s="6"/>
      <c r="T561" s="6"/>
      <c r="U561" s="6"/>
      <c r="V561" s="6" t="s">
        <v>2073</v>
      </c>
      <c r="W561" s="6"/>
      <c r="X561" s="6" t="s">
        <v>37</v>
      </c>
      <c r="Y561" s="6"/>
      <c r="Z561" s="6"/>
      <c r="AA561" s="6564">
        <v>12905561</v>
      </c>
      <c r="AB561" s="6"/>
      <c r="AC561" s="4898">
        <v>0</v>
      </c>
      <c r="AD561" s="4898">
        <v>8625</v>
      </c>
      <c r="AE561" s="4905">
        <f t="shared" si="35"/>
        <v>8625</v>
      </c>
      <c r="AF561" s="6" t="s">
        <v>19700</v>
      </c>
      <c r="AG561" s="6"/>
    </row>
    <row r="562" spans="1:33" s="32" customFormat="1" ht="30" customHeight="1">
      <c r="A562" s="4453" t="s">
        <v>19596</v>
      </c>
      <c r="B562" s="41" t="s">
        <v>21959</v>
      </c>
      <c r="C562" s="422">
        <v>45838</v>
      </c>
      <c r="D562" s="422">
        <v>45873</v>
      </c>
      <c r="E562" s="422"/>
      <c r="F562" s="6566"/>
      <c r="G562" s="41">
        <v>6984</v>
      </c>
      <c r="H562" s="4483" t="s">
        <v>10891</v>
      </c>
      <c r="I562" s="41"/>
      <c r="J562" s="41" t="s">
        <v>21960</v>
      </c>
      <c r="K562" s="41" t="s">
        <v>21962</v>
      </c>
      <c r="L562" s="41" t="s">
        <v>62</v>
      </c>
      <c r="M562" s="41" t="s">
        <v>21964</v>
      </c>
      <c r="N562" s="41"/>
      <c r="O562" s="3896">
        <v>5</v>
      </c>
      <c r="P562" s="3896">
        <v>5</v>
      </c>
      <c r="Q562" s="41" t="s">
        <v>21961</v>
      </c>
      <c r="R562" s="41"/>
      <c r="S562" s="6"/>
      <c r="T562" s="6"/>
      <c r="U562" s="6"/>
      <c r="V562" s="6" t="s">
        <v>2073</v>
      </c>
      <c r="W562" s="6"/>
      <c r="X562" s="6" t="s">
        <v>37</v>
      </c>
      <c r="Y562" s="6"/>
      <c r="Z562" s="6"/>
      <c r="AA562" s="6" t="s">
        <v>21963</v>
      </c>
      <c r="AB562" s="6"/>
      <c r="AC562" s="4898">
        <v>6900</v>
      </c>
      <c r="AD562" s="4898">
        <v>7920</v>
      </c>
      <c r="AE562" s="4905">
        <f t="shared" si="35"/>
        <v>46500</v>
      </c>
      <c r="AF562" s="6" t="s">
        <v>19700</v>
      </c>
      <c r="AG562" s="6"/>
    </row>
    <row r="563" spans="1:33" s="32" customFormat="1" ht="30" customHeight="1">
      <c r="A563" s="4453" t="s">
        <v>20017</v>
      </c>
      <c r="B563" s="41" t="s">
        <v>21965</v>
      </c>
      <c r="C563" s="422">
        <v>45838</v>
      </c>
      <c r="D563" s="422">
        <v>45967</v>
      </c>
      <c r="E563" s="422"/>
      <c r="F563" s="6566"/>
      <c r="G563" s="41">
        <v>8369</v>
      </c>
      <c r="H563" s="4483" t="s">
        <v>8498</v>
      </c>
      <c r="I563" s="41"/>
      <c r="J563" s="41" t="s">
        <v>21966</v>
      </c>
      <c r="K563" s="41" t="s">
        <v>21967</v>
      </c>
      <c r="L563" s="41" t="s">
        <v>62</v>
      </c>
      <c r="M563" s="41" t="s">
        <v>21970</v>
      </c>
      <c r="N563" s="41"/>
      <c r="O563" s="3896">
        <v>5</v>
      </c>
      <c r="P563" s="3896">
        <v>5</v>
      </c>
      <c r="Q563" s="41" t="s">
        <v>21968</v>
      </c>
      <c r="R563" s="41"/>
      <c r="S563" s="6"/>
      <c r="T563" s="6"/>
      <c r="U563" s="6"/>
      <c r="V563" s="6" t="s">
        <v>2073</v>
      </c>
      <c r="W563" s="6"/>
      <c r="X563" s="6" t="s">
        <v>37</v>
      </c>
      <c r="Y563" s="6"/>
      <c r="Z563" s="6"/>
      <c r="AA563" s="6" t="s">
        <v>21969</v>
      </c>
      <c r="AB563" s="6"/>
      <c r="AC563" s="4898">
        <v>55800</v>
      </c>
      <c r="AD563" s="4898">
        <v>15000</v>
      </c>
      <c r="AE563" s="4905">
        <f t="shared" si="35"/>
        <v>130800</v>
      </c>
      <c r="AF563" s="6" t="s">
        <v>19700</v>
      </c>
      <c r="AG563" s="6"/>
    </row>
    <row r="564" spans="1:33" s="32" customFormat="1" ht="30" customHeight="1">
      <c r="A564" s="5301" t="s">
        <v>19596</v>
      </c>
      <c r="B564" s="5400" t="s">
        <v>21977</v>
      </c>
      <c r="C564" s="422">
        <v>45838</v>
      </c>
      <c r="D564" s="422">
        <v>45873</v>
      </c>
      <c r="E564" s="422"/>
      <c r="F564" s="6504"/>
      <c r="G564" s="41">
        <v>6984</v>
      </c>
      <c r="H564" s="4483" t="s">
        <v>21978</v>
      </c>
      <c r="I564" s="41"/>
      <c r="J564" s="41" t="s">
        <v>21979</v>
      </c>
      <c r="K564" s="41" t="s">
        <v>21980</v>
      </c>
      <c r="L564" s="41" t="s">
        <v>167</v>
      </c>
      <c r="M564" s="41" t="s">
        <v>21983</v>
      </c>
      <c r="N564" s="41"/>
      <c r="O564" s="3896">
        <v>10</v>
      </c>
      <c r="P564" s="3896">
        <v>10</v>
      </c>
      <c r="Q564" s="41" t="s">
        <v>21981</v>
      </c>
      <c r="R564" s="41"/>
      <c r="S564" s="6"/>
      <c r="T564" s="6"/>
      <c r="U564" s="6"/>
      <c r="V564" s="4582" t="s">
        <v>2073</v>
      </c>
      <c r="W564" s="6"/>
      <c r="X564" s="4582" t="s">
        <v>7042</v>
      </c>
      <c r="Y564" s="6"/>
      <c r="Z564" s="6"/>
      <c r="AA564" s="6564" t="s">
        <v>21982</v>
      </c>
      <c r="AB564" s="6"/>
      <c r="AC564" s="4898">
        <v>10200</v>
      </c>
      <c r="AD564" s="4898">
        <v>7920</v>
      </c>
      <c r="AE564" s="4905">
        <f t="shared" si="35"/>
        <v>89400</v>
      </c>
      <c r="AF564" s="6" t="s">
        <v>19700</v>
      </c>
      <c r="AG564" s="6"/>
    </row>
    <row r="565" spans="1:33" s="32" customFormat="1" ht="30" customHeight="1">
      <c r="A565" s="4943" t="s">
        <v>19596</v>
      </c>
      <c r="B565" s="4672" t="s">
        <v>21984</v>
      </c>
      <c r="C565" s="422">
        <v>45839</v>
      </c>
      <c r="D565" s="422">
        <v>45873</v>
      </c>
      <c r="E565" s="422"/>
      <c r="F565" s="6504"/>
      <c r="G565" s="41">
        <v>6984</v>
      </c>
      <c r="H565" s="4483" t="s">
        <v>21985</v>
      </c>
      <c r="I565" s="41"/>
      <c r="J565" s="41" t="s">
        <v>21986</v>
      </c>
      <c r="K565" s="41" t="s">
        <v>21987</v>
      </c>
      <c r="L565" s="41" t="s">
        <v>28</v>
      </c>
      <c r="M565" s="41" t="s">
        <v>21990</v>
      </c>
      <c r="N565" s="41"/>
      <c r="O565" s="3896">
        <v>2</v>
      </c>
      <c r="P565" s="3896">
        <v>2</v>
      </c>
      <c r="Q565" s="41" t="s">
        <v>21988</v>
      </c>
      <c r="R565" s="41"/>
      <c r="S565" s="6"/>
      <c r="T565" s="6"/>
      <c r="U565" s="6"/>
      <c r="V565" s="4582" t="s">
        <v>2073</v>
      </c>
      <c r="W565" s="6"/>
      <c r="X565" s="4582" t="s">
        <v>7042</v>
      </c>
      <c r="Y565" s="6"/>
      <c r="Z565" s="6"/>
      <c r="AA565" s="6564" t="s">
        <v>21989</v>
      </c>
      <c r="AB565" s="6"/>
      <c r="AC565" s="4898">
        <v>3300</v>
      </c>
      <c r="AD565" s="4898">
        <v>7920</v>
      </c>
      <c r="AE565" s="4905">
        <f t="shared" si="35"/>
        <v>19140</v>
      </c>
      <c r="AF565" s="6" t="s">
        <v>19700</v>
      </c>
      <c r="AG565" s="6"/>
    </row>
    <row r="566" spans="1:33" s="32" customFormat="1" ht="30" customHeight="1">
      <c r="A566" s="4453" t="s">
        <v>20017</v>
      </c>
      <c r="B566" s="41" t="s">
        <v>21991</v>
      </c>
      <c r="C566" s="422">
        <v>45839</v>
      </c>
      <c r="D566" s="422">
        <v>45967</v>
      </c>
      <c r="E566" s="422"/>
      <c r="F566" s="6566"/>
      <c r="G566" s="41">
        <v>8369</v>
      </c>
      <c r="H566" s="4483" t="s">
        <v>1493</v>
      </c>
      <c r="I566" s="41"/>
      <c r="J566" s="41" t="s">
        <v>21993</v>
      </c>
      <c r="K566" s="41" t="s">
        <v>21992</v>
      </c>
      <c r="L566" s="41" t="s">
        <v>128</v>
      </c>
      <c r="M566" s="41" t="s">
        <v>21994</v>
      </c>
      <c r="N566" s="41"/>
      <c r="O566" s="3896">
        <v>3</v>
      </c>
      <c r="P566" s="3896">
        <v>3</v>
      </c>
      <c r="Q566" s="41" t="s">
        <v>21926</v>
      </c>
      <c r="R566" s="41"/>
      <c r="S566" s="6"/>
      <c r="T566" s="6"/>
      <c r="U566" s="6"/>
      <c r="V566" s="4582" t="s">
        <v>2073</v>
      </c>
      <c r="W566" s="6"/>
      <c r="X566" s="4582" t="s">
        <v>7042</v>
      </c>
      <c r="Y566" s="6"/>
      <c r="Z566" s="6"/>
      <c r="AA566" s="6564">
        <v>12905579</v>
      </c>
      <c r="AB566" s="6"/>
      <c r="AC566" s="4898">
        <v>200000</v>
      </c>
      <c r="AD566" s="4898">
        <v>15000</v>
      </c>
      <c r="AE566" s="4905">
        <f t="shared" si="35"/>
        <v>245000</v>
      </c>
      <c r="AF566" s="6" t="s">
        <v>19700</v>
      </c>
      <c r="AG566" s="6"/>
    </row>
    <row r="567" spans="1:33" s="32" customFormat="1" ht="30" customHeight="1">
      <c r="A567" s="6245" t="s">
        <v>20640</v>
      </c>
      <c r="B567" s="4672" t="s">
        <v>21995</v>
      </c>
      <c r="C567" s="422">
        <v>45839</v>
      </c>
      <c r="D567" s="422">
        <v>45860</v>
      </c>
      <c r="E567" s="422"/>
      <c r="F567" s="6504"/>
      <c r="G567" s="41">
        <v>8605</v>
      </c>
      <c r="H567" s="4483" t="s">
        <v>21996</v>
      </c>
      <c r="I567" s="41"/>
      <c r="J567" s="41" t="s">
        <v>21997</v>
      </c>
      <c r="K567" s="41" t="s">
        <v>21998</v>
      </c>
      <c r="L567" s="41" t="s">
        <v>28</v>
      </c>
      <c r="M567" s="41" t="s">
        <v>22001</v>
      </c>
      <c r="N567" s="41"/>
      <c r="O567" s="3896">
        <v>2</v>
      </c>
      <c r="P567" s="3896">
        <v>2</v>
      </c>
      <c r="Q567" s="41" t="s">
        <v>21999</v>
      </c>
      <c r="R567" s="41"/>
      <c r="S567" s="6"/>
      <c r="T567" s="6"/>
      <c r="U567" s="6"/>
      <c r="V567" s="6" t="s">
        <v>2073</v>
      </c>
      <c r="W567" s="6"/>
      <c r="X567" s="6" t="s">
        <v>37</v>
      </c>
      <c r="Y567" s="6"/>
      <c r="Z567" s="6"/>
      <c r="AA567" s="6564" t="s">
        <v>22000</v>
      </c>
      <c r="AB567" s="6"/>
      <c r="AC567" s="4898">
        <v>936</v>
      </c>
      <c r="AD567" s="4898">
        <v>4992</v>
      </c>
      <c r="AE567" s="4905">
        <f t="shared" si="35"/>
        <v>10920</v>
      </c>
      <c r="AF567" s="6" t="s">
        <v>19700</v>
      </c>
      <c r="AG567" s="6"/>
    </row>
    <row r="568" spans="1:33" s="32" customFormat="1" ht="30" customHeight="1">
      <c r="A568" s="4263" t="s">
        <v>18745</v>
      </c>
      <c r="B568" s="6" t="s">
        <v>22002</v>
      </c>
      <c r="C568" s="114">
        <v>45838</v>
      </c>
      <c r="D568" s="114">
        <v>45873</v>
      </c>
      <c r="E568" s="114">
        <v>46132</v>
      </c>
      <c r="F568" s="5799">
        <f t="shared" si="34"/>
        <v>-259</v>
      </c>
      <c r="G568" s="6">
        <v>8600</v>
      </c>
      <c r="H568" s="4264" t="s">
        <v>1262</v>
      </c>
      <c r="I568" s="6"/>
      <c r="J568" s="6" t="s">
        <v>22003</v>
      </c>
      <c r="K568" s="6" t="s">
        <v>22004</v>
      </c>
      <c r="L568" s="6" t="s">
        <v>173</v>
      </c>
      <c r="M568" s="6" t="s">
        <v>22007</v>
      </c>
      <c r="N568" s="6"/>
      <c r="O568" s="3729">
        <v>1</v>
      </c>
      <c r="P568" s="3729">
        <v>1</v>
      </c>
      <c r="Q568" s="6" t="s">
        <v>22005</v>
      </c>
      <c r="R568" s="6"/>
      <c r="S568" s="6"/>
      <c r="T568" s="6"/>
      <c r="U568" s="6"/>
      <c r="V568" s="6"/>
      <c r="W568" s="6"/>
      <c r="X568" s="6"/>
      <c r="Y568" s="6"/>
      <c r="Z568" s="6"/>
      <c r="AA568" s="6564" t="s">
        <v>22006</v>
      </c>
      <c r="AB568" s="6"/>
      <c r="AC568" s="4898">
        <v>31000</v>
      </c>
      <c r="AD568" s="4898">
        <v>12375</v>
      </c>
      <c r="AE568" s="4905">
        <f t="shared" si="35"/>
        <v>43375</v>
      </c>
      <c r="AF568" s="6" t="s">
        <v>19700</v>
      </c>
      <c r="AG568" s="6"/>
    </row>
    <row r="569" spans="1:33" s="4430" customFormat="1" ht="30" customHeight="1">
      <c r="A569" s="5516" t="s">
        <v>19269</v>
      </c>
      <c r="B569" s="36" t="s">
        <v>22008</v>
      </c>
      <c r="C569" s="37">
        <v>45839</v>
      </c>
      <c r="D569" s="37">
        <v>45860</v>
      </c>
      <c r="E569" s="37"/>
      <c r="F569" s="5045"/>
      <c r="G569" s="36">
        <v>8602</v>
      </c>
      <c r="H569" s="5517" t="s">
        <v>6036</v>
      </c>
      <c r="I569" s="36"/>
      <c r="J569" s="36" t="s">
        <v>11351</v>
      </c>
      <c r="K569" s="36" t="s">
        <v>22009</v>
      </c>
      <c r="L569" s="36" t="s">
        <v>128</v>
      </c>
      <c r="M569" s="36" t="s">
        <v>22011</v>
      </c>
      <c r="N569" s="36"/>
      <c r="O569" s="4429">
        <v>3</v>
      </c>
      <c r="P569" s="4429">
        <v>3</v>
      </c>
      <c r="Q569" s="36" t="s">
        <v>22010</v>
      </c>
      <c r="R569" s="36"/>
      <c r="S569" s="36"/>
      <c r="T569" s="36"/>
      <c r="U569" s="36"/>
      <c r="V569" s="36"/>
      <c r="W569" s="36"/>
      <c r="X569" s="36"/>
      <c r="Y569" s="36"/>
      <c r="Z569" s="36"/>
      <c r="AA569" s="4891">
        <v>12906171</v>
      </c>
      <c r="AB569" s="36"/>
      <c r="AC569" s="4906"/>
      <c r="AD569" s="4906"/>
      <c r="AE569" s="4907"/>
      <c r="AF569" s="36" t="s">
        <v>19700</v>
      </c>
      <c r="AG569" s="36"/>
    </row>
    <row r="570" spans="1:33" s="32" customFormat="1" ht="30" customHeight="1">
      <c r="A570" s="5168" t="s">
        <v>20543</v>
      </c>
      <c r="B570" s="4672" t="s">
        <v>22012</v>
      </c>
      <c r="C570" s="422">
        <v>45838</v>
      </c>
      <c r="D570" s="422">
        <v>45860</v>
      </c>
      <c r="E570" s="422"/>
      <c r="F570" s="6566"/>
      <c r="G570" s="41">
        <v>8628</v>
      </c>
      <c r="H570" s="4483" t="s">
        <v>6567</v>
      </c>
      <c r="I570" s="41"/>
      <c r="J570" s="41" t="s">
        <v>22013</v>
      </c>
      <c r="K570" s="41" t="s">
        <v>22014</v>
      </c>
      <c r="L570" s="41" t="s">
        <v>173</v>
      </c>
      <c r="M570" s="41" t="s">
        <v>22017</v>
      </c>
      <c r="N570" s="41"/>
      <c r="O570" s="3896">
        <v>1</v>
      </c>
      <c r="P570" s="3896">
        <v>1</v>
      </c>
      <c r="Q570" s="41" t="s">
        <v>22015</v>
      </c>
      <c r="R570" s="41"/>
      <c r="S570" s="6"/>
      <c r="T570" s="6"/>
      <c r="U570" s="6"/>
      <c r="V570" s="6" t="s">
        <v>2073</v>
      </c>
      <c r="W570" s="6"/>
      <c r="X570" s="6" t="s">
        <v>7042</v>
      </c>
      <c r="Y570" s="6"/>
      <c r="Z570" s="6"/>
      <c r="AA570" s="6564" t="s">
        <v>22016</v>
      </c>
      <c r="AB570" s="6"/>
      <c r="AC570" s="4898">
        <v>0</v>
      </c>
      <c r="AD570" s="4898">
        <v>14850</v>
      </c>
      <c r="AE570" s="4905">
        <f t="shared" si="35"/>
        <v>14850</v>
      </c>
      <c r="AF570" s="6" t="s">
        <v>19700</v>
      </c>
      <c r="AG570" s="6"/>
    </row>
    <row r="571" spans="1:33" s="32" customFormat="1" ht="30" customHeight="1">
      <c r="A571" s="4291" t="s">
        <v>18703</v>
      </c>
      <c r="B571" s="4672" t="s">
        <v>22019</v>
      </c>
      <c r="C571" s="422">
        <v>45840</v>
      </c>
      <c r="D571" s="422">
        <v>45874</v>
      </c>
      <c r="E571" s="422"/>
      <c r="F571" s="6566"/>
      <c r="G571" s="41">
        <v>8615</v>
      </c>
      <c r="H571" s="4349" t="s">
        <v>22020</v>
      </c>
      <c r="I571" s="41"/>
      <c r="J571" s="41" t="s">
        <v>22021</v>
      </c>
      <c r="K571" s="41" t="s">
        <v>22022</v>
      </c>
      <c r="L571" s="41" t="s">
        <v>62</v>
      </c>
      <c r="M571" s="41" t="s">
        <v>22023</v>
      </c>
      <c r="N571" s="41"/>
      <c r="O571" s="3896">
        <v>5</v>
      </c>
      <c r="P571" s="3896">
        <v>5</v>
      </c>
      <c r="Q571" s="41" t="s">
        <v>21926</v>
      </c>
      <c r="R571" s="41"/>
      <c r="S571" s="6"/>
      <c r="T571" s="6"/>
      <c r="U571" s="6"/>
      <c r="V571" s="6" t="s">
        <v>2073</v>
      </c>
      <c r="W571" s="6"/>
      <c r="X571" s="6" t="s">
        <v>7042</v>
      </c>
      <c r="Y571" s="6"/>
      <c r="Z571" s="6"/>
      <c r="AA571" s="6564">
        <v>12908145</v>
      </c>
      <c r="AB571" s="6"/>
      <c r="AC571" s="4898">
        <v>10200</v>
      </c>
      <c r="AD571" s="4898">
        <v>7920</v>
      </c>
      <c r="AE571" s="4905">
        <f t="shared" si="35"/>
        <v>49800</v>
      </c>
      <c r="AF571" s="6" t="s">
        <v>19700</v>
      </c>
      <c r="AG571" s="6"/>
    </row>
    <row r="572" spans="1:33" s="32" customFormat="1" ht="30" customHeight="1">
      <c r="A572" s="4291" t="s">
        <v>18703</v>
      </c>
      <c r="B572" s="4672" t="s">
        <v>22024</v>
      </c>
      <c r="C572" s="422">
        <v>45840</v>
      </c>
      <c r="D572" s="422">
        <v>45874</v>
      </c>
      <c r="E572" s="422"/>
      <c r="F572" s="6566"/>
      <c r="G572" s="41">
        <v>8615</v>
      </c>
      <c r="H572" s="4349" t="s">
        <v>22025</v>
      </c>
      <c r="I572" s="41"/>
      <c r="J572" s="41" t="s">
        <v>22026</v>
      </c>
      <c r="K572" s="41" t="s">
        <v>22027</v>
      </c>
      <c r="L572" s="41" t="s">
        <v>76</v>
      </c>
      <c r="M572" s="41" t="s">
        <v>22029</v>
      </c>
      <c r="N572" s="41"/>
      <c r="O572" s="3896">
        <v>4</v>
      </c>
      <c r="P572" s="3896">
        <v>4</v>
      </c>
      <c r="Q572" s="41" t="s">
        <v>21926</v>
      </c>
      <c r="R572" s="41"/>
      <c r="S572" s="6"/>
      <c r="T572" s="6"/>
      <c r="U572" s="6"/>
      <c r="V572" s="6" t="s">
        <v>2073</v>
      </c>
      <c r="W572" s="6"/>
      <c r="X572" s="6" t="s">
        <v>7042</v>
      </c>
      <c r="Y572" s="6"/>
      <c r="Z572" s="6"/>
      <c r="AA572" s="6564" t="s">
        <v>22028</v>
      </c>
      <c r="AB572" s="6"/>
      <c r="AC572" s="4898">
        <v>10200</v>
      </c>
      <c r="AD572" s="4898">
        <v>7920</v>
      </c>
      <c r="AE572" s="4905">
        <f t="shared" si="35"/>
        <v>41880</v>
      </c>
      <c r="AF572" s="6" t="s">
        <v>19700</v>
      </c>
      <c r="AG572" s="6"/>
    </row>
    <row r="573" spans="1:33" s="32" customFormat="1" ht="30" customHeight="1">
      <c r="A573" s="4291" t="s">
        <v>18703</v>
      </c>
      <c r="B573" s="4672" t="s">
        <v>22030</v>
      </c>
      <c r="C573" s="422">
        <v>45840</v>
      </c>
      <c r="D573" s="422">
        <v>45874</v>
      </c>
      <c r="E573" s="422"/>
      <c r="F573" s="6566"/>
      <c r="G573" s="41">
        <v>8615</v>
      </c>
      <c r="H573" s="4349" t="s">
        <v>1083</v>
      </c>
      <c r="I573" s="41"/>
      <c r="J573" s="41" t="s">
        <v>22031</v>
      </c>
      <c r="K573" s="41" t="s">
        <v>22032</v>
      </c>
      <c r="L573" s="41" t="s">
        <v>173</v>
      </c>
      <c r="M573" s="41" t="s">
        <v>22033</v>
      </c>
      <c r="N573" s="41"/>
      <c r="O573" s="3896">
        <v>1</v>
      </c>
      <c r="P573" s="3896">
        <v>1</v>
      </c>
      <c r="Q573" s="41" t="s">
        <v>21926</v>
      </c>
      <c r="R573" s="41"/>
      <c r="S573" s="6"/>
      <c r="T573" s="6"/>
      <c r="U573" s="6"/>
      <c r="V573" s="6" t="s">
        <v>2073</v>
      </c>
      <c r="W573" s="6"/>
      <c r="X573" s="6" t="s">
        <v>7042</v>
      </c>
      <c r="Y573" s="6"/>
      <c r="Z573" s="6"/>
      <c r="AA573" s="6564">
        <v>12908517</v>
      </c>
      <c r="AB573" s="6"/>
      <c r="AC573" s="4898">
        <v>10200</v>
      </c>
      <c r="AD573" s="4898">
        <v>7920</v>
      </c>
      <c r="AE573" s="4905">
        <f t="shared" si="35"/>
        <v>18120</v>
      </c>
      <c r="AF573" s="6" t="s">
        <v>19700</v>
      </c>
      <c r="AG573" s="6"/>
    </row>
    <row r="574" spans="1:33" s="32" customFormat="1" ht="30" customHeight="1">
      <c r="A574" s="4356" t="s">
        <v>19645</v>
      </c>
      <c r="B574" s="4672" t="s">
        <v>22034</v>
      </c>
      <c r="C574" s="422">
        <v>45840</v>
      </c>
      <c r="D574" s="422">
        <v>45861</v>
      </c>
      <c r="E574" s="422"/>
      <c r="F574" s="6566"/>
      <c r="G574" s="41">
        <v>8608</v>
      </c>
      <c r="H574" s="4349" t="s">
        <v>7182</v>
      </c>
      <c r="I574" s="41"/>
      <c r="J574" s="41" t="s">
        <v>20393</v>
      </c>
      <c r="K574" s="41" t="s">
        <v>22035</v>
      </c>
      <c r="L574" s="41" t="s">
        <v>76</v>
      </c>
      <c r="M574" s="582" t="s">
        <v>22038</v>
      </c>
      <c r="N574" s="41"/>
      <c r="O574" s="3896">
        <v>4</v>
      </c>
      <c r="P574" s="3896">
        <v>4</v>
      </c>
      <c r="Q574" s="41" t="s">
        <v>22036</v>
      </c>
      <c r="R574" s="41"/>
      <c r="S574" s="6"/>
      <c r="T574" s="6"/>
      <c r="U574" s="6"/>
      <c r="V574" s="6" t="s">
        <v>2073</v>
      </c>
      <c r="W574" s="6"/>
      <c r="X574" s="6" t="s">
        <v>7042</v>
      </c>
      <c r="Y574" s="6"/>
      <c r="Z574" s="6"/>
      <c r="AA574" s="6564" t="s">
        <v>22037</v>
      </c>
      <c r="AB574" s="6"/>
      <c r="AC574" s="4898">
        <v>0</v>
      </c>
      <c r="AD574" s="4898">
        <v>7920</v>
      </c>
      <c r="AE574" s="4905">
        <f t="shared" si="35"/>
        <v>31680</v>
      </c>
      <c r="AF574" s="6" t="s">
        <v>19700</v>
      </c>
      <c r="AG574" s="6"/>
    </row>
    <row r="575" spans="1:33" s="6084" customFormat="1" ht="30" customHeight="1">
      <c r="A575" s="4291" t="s">
        <v>20017</v>
      </c>
      <c r="B575" s="41" t="s">
        <v>22039</v>
      </c>
      <c r="C575" s="422">
        <v>45839</v>
      </c>
      <c r="D575" s="422">
        <v>45874</v>
      </c>
      <c r="E575" s="422"/>
      <c r="F575" s="6566"/>
      <c r="G575" s="41">
        <v>8369</v>
      </c>
      <c r="H575" s="4349" t="s">
        <v>2869</v>
      </c>
      <c r="I575" s="41"/>
      <c r="J575" s="41" t="s">
        <v>22040</v>
      </c>
      <c r="K575" s="41" t="s">
        <v>22041</v>
      </c>
      <c r="L575" s="41" t="s">
        <v>173</v>
      </c>
      <c r="M575" s="582" t="s">
        <v>22044</v>
      </c>
      <c r="N575" s="41"/>
      <c r="O575" s="3896">
        <v>1</v>
      </c>
      <c r="P575" s="3896">
        <v>1</v>
      </c>
      <c r="Q575" s="4396" t="s">
        <v>22042</v>
      </c>
      <c r="R575" s="41"/>
      <c r="S575" s="6081"/>
      <c r="T575" s="6081"/>
      <c r="U575" s="6081"/>
      <c r="V575" s="6" t="s">
        <v>2073</v>
      </c>
      <c r="W575" s="6081"/>
      <c r="X575" s="6" t="s">
        <v>7042</v>
      </c>
      <c r="Y575" s="6081"/>
      <c r="Z575" s="6081"/>
      <c r="AA575" s="6085" t="s">
        <v>22043</v>
      </c>
      <c r="AB575" s="6081"/>
      <c r="AC575" s="6082">
        <v>18600</v>
      </c>
      <c r="AD575" s="6082">
        <v>15000</v>
      </c>
      <c r="AE575" s="6083">
        <f t="shared" si="35"/>
        <v>33600</v>
      </c>
      <c r="AF575" s="6081" t="s">
        <v>19700</v>
      </c>
      <c r="AG575" s="6081"/>
    </row>
    <row r="576" spans="1:33" s="32" customFormat="1" ht="30" customHeight="1">
      <c r="A576" s="4291" t="s">
        <v>20502</v>
      </c>
      <c r="B576" s="4396" t="s">
        <v>22045</v>
      </c>
      <c r="C576" s="422">
        <v>45840</v>
      </c>
      <c r="D576" s="422">
        <v>45861</v>
      </c>
      <c r="E576" s="422"/>
      <c r="F576" s="6566"/>
      <c r="G576" s="41">
        <v>8637</v>
      </c>
      <c r="H576" s="4349" t="s">
        <v>8426</v>
      </c>
      <c r="I576" s="41"/>
      <c r="J576" s="4291" t="s">
        <v>22046</v>
      </c>
      <c r="K576" s="4291" t="s">
        <v>22047</v>
      </c>
      <c r="L576" s="4291" t="s">
        <v>76</v>
      </c>
      <c r="M576" s="41" t="s">
        <v>22050</v>
      </c>
      <c r="N576" s="41"/>
      <c r="O576" s="3896">
        <v>4</v>
      </c>
      <c r="P576" s="3896">
        <v>4</v>
      </c>
      <c r="Q576" s="4291" t="s">
        <v>22048</v>
      </c>
      <c r="R576" s="41"/>
      <c r="S576" s="6"/>
      <c r="T576" s="6"/>
      <c r="U576" s="6"/>
      <c r="V576" s="6" t="s">
        <v>9338</v>
      </c>
      <c r="W576" s="6"/>
      <c r="X576" s="6" t="s">
        <v>7042</v>
      </c>
      <c r="Y576" s="6"/>
      <c r="Z576" s="6"/>
      <c r="AA576" s="6" t="s">
        <v>22049</v>
      </c>
      <c r="AB576" s="6"/>
      <c r="AC576" s="4898">
        <v>4650</v>
      </c>
      <c r="AD576" s="4898">
        <v>15000</v>
      </c>
      <c r="AE576" s="4905">
        <f t="shared" si="35"/>
        <v>64650</v>
      </c>
      <c r="AF576" s="6" t="s">
        <v>19700</v>
      </c>
      <c r="AG576" s="6"/>
    </row>
    <row r="577" spans="1:33" s="32" customFormat="1" ht="30" customHeight="1">
      <c r="A577" s="6099" t="s">
        <v>19484</v>
      </c>
      <c r="B577" s="6098" t="s">
        <v>22051</v>
      </c>
      <c r="C577" s="422">
        <v>45839</v>
      </c>
      <c r="D577" s="422">
        <v>45861</v>
      </c>
      <c r="E577" s="422"/>
      <c r="F577" s="6504"/>
      <c r="G577" s="41">
        <v>9013</v>
      </c>
      <c r="H577" s="4178"/>
      <c r="I577" s="4291" t="s">
        <v>21585</v>
      </c>
      <c r="J577" s="6099" t="s">
        <v>22052</v>
      </c>
      <c r="K577" s="4291" t="s">
        <v>22053</v>
      </c>
      <c r="L577" s="4291" t="s">
        <v>28</v>
      </c>
      <c r="M577" s="41" t="s">
        <v>22056</v>
      </c>
      <c r="N577" s="41"/>
      <c r="O577" s="3896">
        <v>2</v>
      </c>
      <c r="P577" s="4110">
        <v>4</v>
      </c>
      <c r="Q577" s="4291" t="s">
        <v>22054</v>
      </c>
      <c r="R577" s="41"/>
      <c r="S577" s="6"/>
      <c r="T577" s="6"/>
      <c r="U577" s="6"/>
      <c r="V577" s="6" t="s">
        <v>2073</v>
      </c>
      <c r="W577" s="6"/>
      <c r="X577" s="6" t="s">
        <v>7042</v>
      </c>
      <c r="Y577" s="6"/>
      <c r="Z577" s="6"/>
      <c r="AA577" s="6" t="s">
        <v>22055</v>
      </c>
      <c r="AB577" s="6"/>
      <c r="AC577" s="4898">
        <v>0</v>
      </c>
      <c r="AD577" s="4898">
        <v>6798.83</v>
      </c>
      <c r="AE577" s="4905">
        <f t="shared" si="35"/>
        <v>27195.32</v>
      </c>
      <c r="AF577" s="6" t="s">
        <v>19700</v>
      </c>
      <c r="AG577" s="6"/>
    </row>
    <row r="578" spans="1:33" s="32" customFormat="1" ht="30" customHeight="1">
      <c r="A578" s="4396" t="s">
        <v>19596</v>
      </c>
      <c r="B578" s="4672" t="s">
        <v>22067</v>
      </c>
      <c r="C578" s="422">
        <v>45840</v>
      </c>
      <c r="D578" s="422">
        <v>45862</v>
      </c>
      <c r="E578" s="422"/>
      <c r="F578" s="6504"/>
      <c r="G578" s="41">
        <v>6984</v>
      </c>
      <c r="H578" s="4397" t="s">
        <v>14233</v>
      </c>
      <c r="I578" s="41"/>
      <c r="J578" s="41" t="s">
        <v>22068</v>
      </c>
      <c r="K578" s="41" t="s">
        <v>22069</v>
      </c>
      <c r="L578" s="4396" t="s">
        <v>193</v>
      </c>
      <c r="M578" s="41" t="s">
        <v>22072</v>
      </c>
      <c r="N578" s="41"/>
      <c r="O578" s="3896">
        <v>6</v>
      </c>
      <c r="P578" s="3896">
        <v>6</v>
      </c>
      <c r="Q578" s="41" t="s">
        <v>22070</v>
      </c>
      <c r="R578" s="41"/>
      <c r="S578" s="6"/>
      <c r="T578" s="6"/>
      <c r="U578" s="6"/>
      <c r="V578" s="6" t="s">
        <v>2073</v>
      </c>
      <c r="W578" s="6"/>
      <c r="X578" s="6" t="s">
        <v>7042</v>
      </c>
      <c r="Y578" s="6"/>
      <c r="Z578" s="6"/>
      <c r="AA578" s="4877" t="s">
        <v>22071</v>
      </c>
      <c r="AB578" s="6"/>
      <c r="AC578" s="4898">
        <v>0</v>
      </c>
      <c r="AD578" s="4898">
        <v>7920</v>
      </c>
      <c r="AE578" s="4905">
        <f t="shared" si="35"/>
        <v>47520</v>
      </c>
      <c r="AF578" s="6" t="s">
        <v>19700</v>
      </c>
      <c r="AG578" s="6"/>
    </row>
    <row r="579" spans="1:33" s="32" customFormat="1" ht="30" customHeight="1">
      <c r="A579" s="4396" t="s">
        <v>20017</v>
      </c>
      <c r="B579" s="4396" t="s">
        <v>22073</v>
      </c>
      <c r="C579" s="422">
        <v>45841</v>
      </c>
      <c r="D579" s="422">
        <v>45875</v>
      </c>
      <c r="E579" s="422"/>
      <c r="F579" s="6566"/>
      <c r="G579" s="41">
        <v>8369</v>
      </c>
      <c r="H579" s="4397" t="s">
        <v>10062</v>
      </c>
      <c r="I579" s="41"/>
      <c r="J579" s="4396" t="s">
        <v>22074</v>
      </c>
      <c r="K579" s="4396" t="s">
        <v>22075</v>
      </c>
      <c r="L579" s="4396" t="s">
        <v>28</v>
      </c>
      <c r="M579" s="41" t="s">
        <v>22078</v>
      </c>
      <c r="N579" s="41"/>
      <c r="O579" s="3896">
        <v>2</v>
      </c>
      <c r="P579" s="3896">
        <v>2</v>
      </c>
      <c r="Q579" s="4389" t="s">
        <v>22076</v>
      </c>
      <c r="R579" s="41"/>
      <c r="S579" s="6"/>
      <c r="T579" s="6"/>
      <c r="U579" s="6"/>
      <c r="V579" s="6" t="s">
        <v>2073</v>
      </c>
      <c r="W579" s="6"/>
      <c r="X579" s="6" t="s">
        <v>7042</v>
      </c>
      <c r="Y579" s="6"/>
      <c r="Z579" s="6"/>
      <c r="AA579" s="6" t="s">
        <v>22077</v>
      </c>
      <c r="AB579" s="6"/>
      <c r="AC579" s="4898">
        <v>12400</v>
      </c>
      <c r="AD579" s="4898">
        <v>15000</v>
      </c>
      <c r="AE579" s="4905">
        <f t="shared" si="35"/>
        <v>42400</v>
      </c>
      <c r="AF579" s="6" t="s">
        <v>19700</v>
      </c>
      <c r="AG579" s="6"/>
    </row>
    <row r="580" spans="1:33" s="32" customFormat="1" ht="30" customHeight="1">
      <c r="A580" s="4305" t="s">
        <v>20017</v>
      </c>
      <c r="B580" s="4305" t="s">
        <v>22079</v>
      </c>
      <c r="C580" s="114">
        <v>45841</v>
      </c>
      <c r="D580" s="114">
        <v>45971</v>
      </c>
      <c r="E580" s="114">
        <v>46132</v>
      </c>
      <c r="F580" s="5799">
        <f t="shared" ref="F580:F621" si="36">SUM(D580-E580)</f>
        <v>-161</v>
      </c>
      <c r="G580" s="6">
        <v>8369</v>
      </c>
      <c r="H580" s="4307" t="s">
        <v>10292</v>
      </c>
      <c r="I580" s="6"/>
      <c r="J580" s="4305" t="s">
        <v>22082</v>
      </c>
      <c r="K580" s="4305" t="s">
        <v>22080</v>
      </c>
      <c r="L580" s="4305" t="s">
        <v>173</v>
      </c>
      <c r="M580" s="6" t="s">
        <v>22083</v>
      </c>
      <c r="N580" s="6"/>
      <c r="O580" s="3729">
        <v>1</v>
      </c>
      <c r="P580" s="3729">
        <v>1</v>
      </c>
      <c r="Q580" s="4305" t="s">
        <v>21926</v>
      </c>
      <c r="R580" s="6"/>
      <c r="S580" s="6"/>
      <c r="T580" s="6"/>
      <c r="U580" s="6"/>
      <c r="V580" s="6"/>
      <c r="W580" s="6"/>
      <c r="X580" s="6"/>
      <c r="Y580" s="6"/>
      <c r="Z580" s="6"/>
      <c r="AA580" s="6564" t="s">
        <v>22081</v>
      </c>
      <c r="AB580" s="6"/>
      <c r="AC580" s="4898">
        <v>120000</v>
      </c>
      <c r="AD580" s="4898">
        <v>15000</v>
      </c>
      <c r="AE580" s="4905">
        <f t="shared" si="35"/>
        <v>135000</v>
      </c>
      <c r="AF580" s="6" t="s">
        <v>19700</v>
      </c>
      <c r="AG580" s="6"/>
    </row>
    <row r="581" spans="1:33" s="32" customFormat="1" ht="30" customHeight="1">
      <c r="A581" s="4559" t="s">
        <v>20038</v>
      </c>
      <c r="B581" s="4672" t="s">
        <v>22085</v>
      </c>
      <c r="C581" s="422">
        <v>45842</v>
      </c>
      <c r="D581" s="422">
        <v>45863</v>
      </c>
      <c r="E581" s="422"/>
      <c r="F581" s="6504"/>
      <c r="G581" s="41">
        <v>8606</v>
      </c>
      <c r="H581" s="4381" t="s">
        <v>6186</v>
      </c>
      <c r="I581" s="41"/>
      <c r="J581" s="41" t="s">
        <v>22086</v>
      </c>
      <c r="K581" s="41" t="s">
        <v>22087</v>
      </c>
      <c r="L581" s="4316" t="s">
        <v>76</v>
      </c>
      <c r="M581" s="582" t="s">
        <v>22090</v>
      </c>
      <c r="N581" s="41"/>
      <c r="O581" s="3896">
        <v>4</v>
      </c>
      <c r="P581" s="3896">
        <v>4</v>
      </c>
      <c r="Q581" s="41" t="s">
        <v>22088</v>
      </c>
      <c r="R581" s="41"/>
      <c r="S581" s="6"/>
      <c r="T581" s="6"/>
      <c r="U581" s="6"/>
      <c r="V581" s="4475" t="s">
        <v>2073</v>
      </c>
      <c r="W581" s="6"/>
      <c r="X581" s="4475" t="s">
        <v>37</v>
      </c>
      <c r="Y581" s="6"/>
      <c r="Z581" s="6"/>
      <c r="AA581" s="6564" t="s">
        <v>22089</v>
      </c>
      <c r="AB581" s="6"/>
      <c r="AC581" s="4898">
        <v>0</v>
      </c>
      <c r="AD581" s="4898">
        <v>7920</v>
      </c>
      <c r="AE581" s="4905">
        <f t="shared" si="35"/>
        <v>31680</v>
      </c>
      <c r="AF581" s="6" t="s">
        <v>19700</v>
      </c>
      <c r="AG581" s="6"/>
    </row>
    <row r="582" spans="1:33" s="32" customFormat="1" ht="30" customHeight="1">
      <c r="A582" s="4574" t="s">
        <v>20038</v>
      </c>
      <c r="B582" s="4672" t="s">
        <v>22091</v>
      </c>
      <c r="C582" s="422">
        <v>45842</v>
      </c>
      <c r="D582" s="422">
        <v>45863</v>
      </c>
      <c r="E582" s="422"/>
      <c r="F582" s="6504"/>
      <c r="G582" s="41">
        <v>8606</v>
      </c>
      <c r="H582" s="4381" t="s">
        <v>6204</v>
      </c>
      <c r="I582" s="41"/>
      <c r="J582" s="41" t="s">
        <v>22092</v>
      </c>
      <c r="K582" s="41" t="s">
        <v>22093</v>
      </c>
      <c r="L582" s="4316" t="s">
        <v>193</v>
      </c>
      <c r="M582" s="582" t="s">
        <v>22095</v>
      </c>
      <c r="N582" s="41"/>
      <c r="O582" s="3896">
        <v>6</v>
      </c>
      <c r="P582" s="3896">
        <v>6</v>
      </c>
      <c r="Q582" s="41" t="s">
        <v>22094</v>
      </c>
      <c r="R582" s="41"/>
      <c r="S582" s="6"/>
      <c r="T582" s="6"/>
      <c r="U582" s="6"/>
      <c r="V582" s="4475" t="s">
        <v>2073</v>
      </c>
      <c r="W582" s="6"/>
      <c r="X582" s="4475" t="s">
        <v>37</v>
      </c>
      <c r="Y582" s="6"/>
      <c r="Z582" s="6"/>
      <c r="AA582" s="6564">
        <v>12917061</v>
      </c>
      <c r="AB582" s="6"/>
      <c r="AC582" s="4898">
        <v>0</v>
      </c>
      <c r="AD582" s="4898">
        <v>7920</v>
      </c>
      <c r="AE582" s="4905">
        <f t="shared" si="35"/>
        <v>47520</v>
      </c>
      <c r="AF582" s="6" t="s">
        <v>19700</v>
      </c>
      <c r="AG582" s="6"/>
    </row>
    <row r="583" spans="1:33" s="32" customFormat="1" ht="30" customHeight="1">
      <c r="A583" s="4964" t="s">
        <v>20502</v>
      </c>
      <c r="B583" s="5015" t="s">
        <v>22100</v>
      </c>
      <c r="C583" s="422">
        <v>45841</v>
      </c>
      <c r="D583" s="422">
        <v>45876</v>
      </c>
      <c r="E583" s="422"/>
      <c r="F583" s="6504"/>
      <c r="G583" s="41">
        <v>8637</v>
      </c>
      <c r="H583" s="4178"/>
      <c r="I583" s="41" t="s">
        <v>21585</v>
      </c>
      <c r="J583" s="4964" t="s">
        <v>22101</v>
      </c>
      <c r="K583" s="41" t="s">
        <v>22102</v>
      </c>
      <c r="L583" s="4316" t="s">
        <v>173</v>
      </c>
      <c r="M583" s="41" t="s">
        <v>22105</v>
      </c>
      <c r="N583" s="41"/>
      <c r="O583" s="3896">
        <v>1</v>
      </c>
      <c r="P583" s="3896">
        <v>1</v>
      </c>
      <c r="Q583" s="41" t="s">
        <v>22103</v>
      </c>
      <c r="R583" s="41"/>
      <c r="S583" s="6"/>
      <c r="T583" s="6"/>
      <c r="U583" s="6"/>
      <c r="V583" s="4475" t="s">
        <v>2073</v>
      </c>
      <c r="W583" s="6"/>
      <c r="X583" s="4475" t="s">
        <v>37</v>
      </c>
      <c r="Y583" s="6"/>
      <c r="Z583" s="6"/>
      <c r="AA583" s="6564" t="s">
        <v>22104</v>
      </c>
      <c r="AB583" s="6"/>
      <c r="AC583" s="4898">
        <v>83700</v>
      </c>
      <c r="AD583" s="4898">
        <v>15000</v>
      </c>
      <c r="AE583" s="4905">
        <f t="shared" si="35"/>
        <v>98700</v>
      </c>
      <c r="AF583" s="6" t="s">
        <v>19700</v>
      </c>
      <c r="AG583" s="6"/>
    </row>
    <row r="584" spans="1:33" s="32" customFormat="1" ht="30" customHeight="1">
      <c r="A584" s="4931" t="s">
        <v>20502</v>
      </c>
      <c r="B584" s="4672" t="s">
        <v>22106</v>
      </c>
      <c r="C584" s="422">
        <v>45842</v>
      </c>
      <c r="D584" s="422">
        <v>45876</v>
      </c>
      <c r="E584" s="422"/>
      <c r="F584" s="6504"/>
      <c r="G584" s="41">
        <v>8637</v>
      </c>
      <c r="H584" s="4381" t="s">
        <v>6799</v>
      </c>
      <c r="I584" s="41" t="s">
        <v>25</v>
      </c>
      <c r="J584" s="41" t="s">
        <v>22107</v>
      </c>
      <c r="K584" s="41" t="s">
        <v>22108</v>
      </c>
      <c r="L584" s="4316" t="s">
        <v>28</v>
      </c>
      <c r="M584" s="41" t="s">
        <v>22110</v>
      </c>
      <c r="N584" s="41"/>
      <c r="O584" s="3896">
        <v>2</v>
      </c>
      <c r="P584" s="3896">
        <v>2</v>
      </c>
      <c r="Q584" s="41" t="s">
        <v>22109</v>
      </c>
      <c r="R584" s="41"/>
      <c r="S584" s="6"/>
      <c r="T584" s="6"/>
      <c r="U584" s="6"/>
      <c r="V584" s="4475" t="s">
        <v>2073</v>
      </c>
      <c r="W584" s="6"/>
      <c r="X584" s="4475" t="s">
        <v>37</v>
      </c>
      <c r="Y584" s="6"/>
      <c r="Z584" s="6"/>
      <c r="AA584" s="6564">
        <v>12917110</v>
      </c>
      <c r="AB584" s="6"/>
      <c r="AC584" s="4898">
        <v>83700</v>
      </c>
      <c r="AD584" s="4898">
        <v>15000</v>
      </c>
      <c r="AE584" s="4905">
        <f t="shared" si="35"/>
        <v>113700</v>
      </c>
      <c r="AF584" s="6" t="s">
        <v>19700</v>
      </c>
      <c r="AG584" s="6"/>
    </row>
    <row r="585" spans="1:33" s="32" customFormat="1" ht="30" customHeight="1">
      <c r="A585" s="4595" t="s">
        <v>19351</v>
      </c>
      <c r="B585" s="4672" t="s">
        <v>22111</v>
      </c>
      <c r="C585" s="422">
        <v>45842</v>
      </c>
      <c r="D585" s="422">
        <v>45863</v>
      </c>
      <c r="E585" s="422"/>
      <c r="F585" s="6504"/>
      <c r="G585" s="41">
        <v>8646</v>
      </c>
      <c r="H585" s="4381" t="s">
        <v>9496</v>
      </c>
      <c r="I585" s="41"/>
      <c r="J585" s="41" t="s">
        <v>22112</v>
      </c>
      <c r="K585" s="41" t="s">
        <v>22113</v>
      </c>
      <c r="L585" s="4316" t="s">
        <v>173</v>
      </c>
      <c r="M585" s="582" t="s">
        <v>22115</v>
      </c>
      <c r="N585" s="41"/>
      <c r="O585" s="3896">
        <v>1</v>
      </c>
      <c r="P585" s="3896">
        <v>1</v>
      </c>
      <c r="Q585" s="41" t="s">
        <v>22114</v>
      </c>
      <c r="R585" s="41"/>
      <c r="S585" s="6"/>
      <c r="T585" s="6"/>
      <c r="U585" s="6"/>
      <c r="V585" s="6" t="s">
        <v>2073</v>
      </c>
      <c r="W585" s="6"/>
      <c r="X585" s="6" t="s">
        <v>7042</v>
      </c>
      <c r="Y585" s="6"/>
      <c r="Z585" s="6"/>
      <c r="AA585" s="6564">
        <v>12917359</v>
      </c>
      <c r="AB585" s="6"/>
      <c r="AC585" s="4898">
        <v>0</v>
      </c>
      <c r="AD585" s="4898">
        <v>12375</v>
      </c>
      <c r="AE585" s="4905">
        <f t="shared" si="35"/>
        <v>12375</v>
      </c>
      <c r="AF585" s="6" t="s">
        <v>19700</v>
      </c>
      <c r="AG585" s="6"/>
    </row>
    <row r="586" spans="1:33" s="32" customFormat="1" ht="30" customHeight="1">
      <c r="A586" s="6288" t="s">
        <v>18779</v>
      </c>
      <c r="B586" s="4672" t="s">
        <v>22116</v>
      </c>
      <c r="C586" s="422">
        <v>45841</v>
      </c>
      <c r="D586" s="422">
        <v>45863</v>
      </c>
      <c r="E586" s="422"/>
      <c r="F586" s="6566"/>
      <c r="G586" s="41">
        <v>8593</v>
      </c>
      <c r="H586" s="4381" t="s">
        <v>1262</v>
      </c>
      <c r="I586" s="41"/>
      <c r="J586" s="41" t="s">
        <v>15453</v>
      </c>
      <c r="K586" s="41" t="s">
        <v>22117</v>
      </c>
      <c r="L586" s="4316" t="s">
        <v>173</v>
      </c>
      <c r="M586" s="41" t="s">
        <v>22119</v>
      </c>
      <c r="N586" s="41"/>
      <c r="O586" s="3896">
        <v>1</v>
      </c>
      <c r="P586" s="3896">
        <v>1</v>
      </c>
      <c r="Q586" s="41" t="s">
        <v>22118</v>
      </c>
      <c r="R586" s="41"/>
      <c r="S586" s="6"/>
      <c r="T586" s="6"/>
      <c r="U586" s="6"/>
      <c r="V586" s="6" t="s">
        <v>2073</v>
      </c>
      <c r="W586" s="6"/>
      <c r="X586" s="6" t="s">
        <v>7042</v>
      </c>
      <c r="Y586" s="6"/>
      <c r="Z586" s="6"/>
      <c r="AA586" s="6564">
        <v>12917181</v>
      </c>
      <c r="AB586" s="6"/>
      <c r="AC586" s="4898">
        <v>1200</v>
      </c>
      <c r="AD586" s="4898">
        <v>7920</v>
      </c>
      <c r="AE586" s="4905">
        <f t="shared" si="35"/>
        <v>9120</v>
      </c>
      <c r="AF586" s="6" t="s">
        <v>19700</v>
      </c>
      <c r="AG586" s="6"/>
    </row>
    <row r="587" spans="1:33" s="32" customFormat="1" ht="30" customHeight="1">
      <c r="A587" s="4559" t="s">
        <v>18754</v>
      </c>
      <c r="B587" s="4672" t="s">
        <v>22121</v>
      </c>
      <c r="C587" s="422">
        <v>45845</v>
      </c>
      <c r="D587" s="422">
        <v>45866</v>
      </c>
      <c r="E587" s="422"/>
      <c r="F587" s="6504"/>
      <c r="G587" s="41">
        <v>8634</v>
      </c>
      <c r="H587" s="4359" t="s">
        <v>5211</v>
      </c>
      <c r="I587" s="41"/>
      <c r="J587" s="41" t="s">
        <v>22122</v>
      </c>
      <c r="K587" s="41" t="s">
        <v>22123</v>
      </c>
      <c r="L587" s="4356" t="s">
        <v>193</v>
      </c>
      <c r="M587" s="41" t="s">
        <v>22125</v>
      </c>
      <c r="N587" s="41"/>
      <c r="O587" s="3896">
        <v>6</v>
      </c>
      <c r="P587" s="3896">
        <v>6</v>
      </c>
      <c r="Q587" s="41" t="s">
        <v>22124</v>
      </c>
      <c r="R587" s="41"/>
      <c r="S587" s="6"/>
      <c r="T587" s="6"/>
      <c r="U587" s="6"/>
      <c r="V587" s="6" t="s">
        <v>2073</v>
      </c>
      <c r="W587" s="6"/>
      <c r="X587" s="6" t="s">
        <v>37</v>
      </c>
      <c r="Y587" s="6"/>
      <c r="Z587" s="6"/>
      <c r="AA587" s="6564">
        <v>12921807</v>
      </c>
      <c r="AB587" s="6"/>
      <c r="AC587" s="4898">
        <v>0</v>
      </c>
      <c r="AD587" s="4898">
        <v>7920</v>
      </c>
      <c r="AE587" s="4905">
        <f t="shared" si="35"/>
        <v>47520</v>
      </c>
      <c r="AF587" s="6" t="s">
        <v>19700</v>
      </c>
      <c r="AG587" s="6"/>
    </row>
    <row r="588" spans="1:33" s="32" customFormat="1" ht="30" customHeight="1">
      <c r="A588" s="5772" t="s">
        <v>19327</v>
      </c>
      <c r="B588" s="4672" t="s">
        <v>22126</v>
      </c>
      <c r="C588" s="422">
        <v>45845</v>
      </c>
      <c r="D588" s="422">
        <v>45877</v>
      </c>
      <c r="E588" s="422"/>
      <c r="F588" s="6566"/>
      <c r="G588" s="41">
        <v>8607</v>
      </c>
      <c r="H588" s="4178"/>
      <c r="I588" s="41" t="s">
        <v>21585</v>
      </c>
      <c r="J588" s="41" t="s">
        <v>22127</v>
      </c>
      <c r="K588" s="41" t="s">
        <v>22128</v>
      </c>
      <c r="L588" s="4356" t="s">
        <v>128</v>
      </c>
      <c r="M588" s="582" t="s">
        <v>22130</v>
      </c>
      <c r="N588" s="41"/>
      <c r="O588" s="3896">
        <v>3</v>
      </c>
      <c r="P588" s="3896">
        <v>3</v>
      </c>
      <c r="Q588" s="41" t="s">
        <v>22129</v>
      </c>
      <c r="R588" s="41"/>
      <c r="S588" s="6"/>
      <c r="T588" s="6"/>
      <c r="U588" s="6"/>
      <c r="V588" s="6" t="s">
        <v>2073</v>
      </c>
      <c r="W588" s="6"/>
      <c r="X588" s="6" t="s">
        <v>37</v>
      </c>
      <c r="Y588" s="6"/>
      <c r="Z588" s="6"/>
      <c r="AA588" s="6564">
        <v>12922099</v>
      </c>
      <c r="AB588" s="6"/>
      <c r="AC588" s="4898">
        <v>6900</v>
      </c>
      <c r="AD588" s="4898">
        <v>7920</v>
      </c>
      <c r="AE588" s="4905">
        <f t="shared" si="35"/>
        <v>30660</v>
      </c>
      <c r="AF588" s="6" t="s">
        <v>19700</v>
      </c>
      <c r="AG588" s="6"/>
    </row>
    <row r="589" spans="1:33" s="4430" customFormat="1" ht="30" customHeight="1">
      <c r="A589" s="4707" t="s">
        <v>19596</v>
      </c>
      <c r="B589" s="36" t="s">
        <v>22131</v>
      </c>
      <c r="C589" s="37">
        <v>45845</v>
      </c>
      <c r="D589" s="37">
        <v>45877</v>
      </c>
      <c r="E589" s="37">
        <v>46132</v>
      </c>
      <c r="F589" s="5045">
        <f t="shared" si="36"/>
        <v>-255</v>
      </c>
      <c r="G589" s="36">
        <v>6984</v>
      </c>
      <c r="H589" s="4708" t="s">
        <v>22132</v>
      </c>
      <c r="I589" s="36"/>
      <c r="J589" s="36" t="s">
        <v>22133</v>
      </c>
      <c r="K589" s="36" t="s">
        <v>22134</v>
      </c>
      <c r="L589" s="4707" t="s">
        <v>173</v>
      </c>
      <c r="M589" s="69" t="s">
        <v>22136</v>
      </c>
      <c r="N589" s="36"/>
      <c r="O589" s="4429">
        <v>1</v>
      </c>
      <c r="P589" s="4429">
        <v>1</v>
      </c>
      <c r="Q589" s="36" t="s">
        <v>22135</v>
      </c>
      <c r="R589" s="36"/>
      <c r="S589" s="36"/>
      <c r="T589" s="36"/>
      <c r="U589" s="36"/>
      <c r="V589" s="36"/>
      <c r="W589" s="36"/>
      <c r="X589" s="36"/>
      <c r="Y589" s="36"/>
      <c r="Z589" s="36"/>
      <c r="AA589" s="4891">
        <v>12922104</v>
      </c>
      <c r="AB589" s="36"/>
      <c r="AC589" s="4906"/>
      <c r="AD589" s="4906"/>
      <c r="AE589" s="4907"/>
      <c r="AF589" s="36" t="s">
        <v>19700</v>
      </c>
      <c r="AG589" s="36"/>
    </row>
    <row r="590" spans="1:33" s="32" customFormat="1" ht="30" customHeight="1">
      <c r="A590" s="4356" t="s">
        <v>20502</v>
      </c>
      <c r="B590" s="4672" t="s">
        <v>22137</v>
      </c>
      <c r="C590" s="422">
        <v>45842</v>
      </c>
      <c r="D590" s="422">
        <v>45877</v>
      </c>
      <c r="E590" s="422"/>
      <c r="F590" s="6504"/>
      <c r="G590" s="41">
        <v>8637</v>
      </c>
      <c r="H590" s="4359" t="s">
        <v>6799</v>
      </c>
      <c r="I590" s="41" t="s">
        <v>25</v>
      </c>
      <c r="J590" s="41" t="s">
        <v>22101</v>
      </c>
      <c r="K590" s="41" t="s">
        <v>22138</v>
      </c>
      <c r="L590" s="4356" t="s">
        <v>28</v>
      </c>
      <c r="M590" s="41" t="s">
        <v>22140</v>
      </c>
      <c r="N590" s="41"/>
      <c r="O590" s="3896">
        <v>2</v>
      </c>
      <c r="P590" s="3896">
        <v>2</v>
      </c>
      <c r="Q590" s="41" t="s">
        <v>22139</v>
      </c>
      <c r="R590" s="41"/>
      <c r="S590" s="6"/>
      <c r="T590" s="6"/>
      <c r="U590" s="6"/>
      <c r="V590" s="6" t="s">
        <v>9338</v>
      </c>
      <c r="W590" s="6"/>
      <c r="X590" s="6" t="s">
        <v>7042</v>
      </c>
      <c r="Y590" s="6"/>
      <c r="Z590" s="6"/>
      <c r="AA590" s="6564">
        <v>12922116</v>
      </c>
      <c r="AB590" s="6"/>
      <c r="AC590" s="4898">
        <v>83700</v>
      </c>
      <c r="AD590" s="4898">
        <v>15000</v>
      </c>
      <c r="AE590" s="4905">
        <f t="shared" si="35"/>
        <v>113700</v>
      </c>
      <c r="AF590" s="6" t="s">
        <v>19700</v>
      </c>
      <c r="AG590" s="6"/>
    </row>
    <row r="591" spans="1:33" s="32" customFormat="1" ht="30" customHeight="1">
      <c r="A591" s="6314" t="s">
        <v>18754</v>
      </c>
      <c r="B591" s="4672" t="s">
        <v>22141</v>
      </c>
      <c r="C591" s="422">
        <v>45845</v>
      </c>
      <c r="D591" s="422">
        <v>45866</v>
      </c>
      <c r="E591" s="422"/>
      <c r="F591" s="6566"/>
      <c r="G591" s="41">
        <v>8634</v>
      </c>
      <c r="H591" s="4359" t="s">
        <v>22142</v>
      </c>
      <c r="I591" s="41"/>
      <c r="J591" s="41" t="s">
        <v>22143</v>
      </c>
      <c r="K591" s="41" t="s">
        <v>22144</v>
      </c>
      <c r="L591" s="4356" t="s">
        <v>173</v>
      </c>
      <c r="M591" s="41" t="s">
        <v>22145</v>
      </c>
      <c r="N591" s="41"/>
      <c r="O591" s="3896">
        <v>1</v>
      </c>
      <c r="P591" s="3896">
        <v>1</v>
      </c>
      <c r="Q591" s="41" t="s">
        <v>22064</v>
      </c>
      <c r="R591" s="41"/>
      <c r="S591" s="6"/>
      <c r="T591" s="6"/>
      <c r="U591" s="6"/>
      <c r="V591" s="6" t="s">
        <v>9338</v>
      </c>
      <c r="W591" s="6"/>
      <c r="X591" s="6" t="s">
        <v>7042</v>
      </c>
      <c r="Y591" s="6"/>
      <c r="Z591" s="6"/>
      <c r="AA591" s="6564">
        <v>12922267</v>
      </c>
      <c r="AB591" s="6"/>
      <c r="AC591" s="4898">
        <v>0</v>
      </c>
      <c r="AD591" s="4898">
        <v>7920</v>
      </c>
      <c r="AE591" s="4905">
        <f t="shared" si="35"/>
        <v>7920</v>
      </c>
      <c r="AF591" s="6" t="s">
        <v>19700</v>
      </c>
      <c r="AG591" s="6"/>
    </row>
    <row r="592" spans="1:33" s="32" customFormat="1" ht="30" customHeight="1">
      <c r="A592" s="4601" t="s">
        <v>18745</v>
      </c>
      <c r="B592" s="4672" t="s">
        <v>22146</v>
      </c>
      <c r="C592" s="422">
        <v>45845</v>
      </c>
      <c r="D592" s="422">
        <v>45877</v>
      </c>
      <c r="E592" s="422"/>
      <c r="F592" s="6566"/>
      <c r="G592" s="41">
        <v>8600</v>
      </c>
      <c r="H592" s="4359" t="s">
        <v>4869</v>
      </c>
      <c r="I592" s="41"/>
      <c r="J592" s="41" t="s">
        <v>22147</v>
      </c>
      <c r="K592" s="41" t="s">
        <v>22148</v>
      </c>
      <c r="L592" s="4356" t="s">
        <v>193</v>
      </c>
      <c r="M592" s="41" t="s">
        <v>22149</v>
      </c>
      <c r="N592" s="41"/>
      <c r="O592" s="3896">
        <v>6</v>
      </c>
      <c r="P592" s="3896">
        <v>6</v>
      </c>
      <c r="Q592" s="41" t="s">
        <v>22064</v>
      </c>
      <c r="R592" s="41"/>
      <c r="S592" s="6"/>
      <c r="T592" s="6"/>
      <c r="U592" s="6"/>
      <c r="V592" s="6" t="s">
        <v>2073</v>
      </c>
      <c r="W592" s="6"/>
      <c r="X592" s="6" t="s">
        <v>7042</v>
      </c>
      <c r="Y592" s="6"/>
      <c r="Z592" s="6"/>
      <c r="AA592" s="6564">
        <v>12922355</v>
      </c>
      <c r="AB592" s="6"/>
      <c r="AC592" s="4898">
        <v>31000</v>
      </c>
      <c r="AD592" s="4898">
        <v>12375</v>
      </c>
      <c r="AE592" s="4905">
        <f t="shared" si="35"/>
        <v>105250</v>
      </c>
      <c r="AF592" s="6" t="s">
        <v>19700</v>
      </c>
      <c r="AG592" s="6"/>
    </row>
    <row r="593" spans="1:33" s="32" customFormat="1" ht="30" customHeight="1">
      <c r="A593" s="8210" t="s">
        <v>18703</v>
      </c>
      <c r="B593" s="9089" t="s">
        <v>22150</v>
      </c>
      <c r="C593" s="9721">
        <v>45845</v>
      </c>
      <c r="D593" s="9721">
        <v>45877</v>
      </c>
      <c r="E593" s="422"/>
      <c r="F593" s="6566"/>
      <c r="G593" s="9278">
        <v>8615</v>
      </c>
      <c r="H593" s="12150" t="s">
        <v>22151</v>
      </c>
      <c r="I593" s="41"/>
      <c r="J593" s="9278" t="s">
        <v>22152</v>
      </c>
      <c r="K593" s="9278" t="s">
        <v>22153</v>
      </c>
      <c r="L593" s="8210" t="s">
        <v>28502</v>
      </c>
      <c r="M593" s="9278" t="s">
        <v>22154</v>
      </c>
      <c r="N593" s="41"/>
      <c r="O593" s="3896">
        <v>1</v>
      </c>
      <c r="P593" s="3896">
        <v>1</v>
      </c>
      <c r="Q593" s="9278" t="s">
        <v>22064</v>
      </c>
      <c r="R593" s="41"/>
      <c r="S593" s="6"/>
      <c r="T593" s="6"/>
      <c r="U593" s="6"/>
      <c r="V593" s="9694" t="s">
        <v>2073</v>
      </c>
      <c r="W593" s="6"/>
      <c r="X593" s="9694" t="s">
        <v>7042</v>
      </c>
      <c r="Y593" s="6"/>
      <c r="Z593" s="6"/>
      <c r="AA593" s="11490">
        <v>12922427</v>
      </c>
      <c r="AB593" s="6"/>
      <c r="AC593" s="11494">
        <v>10200</v>
      </c>
      <c r="AD593" s="4898">
        <v>4356</v>
      </c>
      <c r="AE593" s="11494">
        <f>SUM(AD594*P594+AC593+AD593*P593)</f>
        <v>38316</v>
      </c>
      <c r="AF593" s="6"/>
      <c r="AG593" s="6"/>
    </row>
    <row r="594" spans="1:33" s="32" customFormat="1" ht="30" customHeight="1">
      <c r="A594" s="8210" t="s">
        <v>18703</v>
      </c>
      <c r="B594" s="9500"/>
      <c r="C594" s="9410"/>
      <c r="D594" s="9410"/>
      <c r="E594" s="422"/>
      <c r="F594" s="6566"/>
      <c r="G594" s="9209"/>
      <c r="H594" s="12151"/>
      <c r="I594" s="41"/>
      <c r="J594" s="9209"/>
      <c r="K594" s="9209"/>
      <c r="L594" s="4356" t="s">
        <v>128</v>
      </c>
      <c r="M594" s="9209"/>
      <c r="N594" s="41"/>
      <c r="O594" s="3896">
        <v>3</v>
      </c>
      <c r="P594" s="3896">
        <v>3</v>
      </c>
      <c r="Q594" s="9209"/>
      <c r="R594" s="41"/>
      <c r="S594" s="6"/>
      <c r="T594" s="6"/>
      <c r="U594" s="6"/>
      <c r="V594" s="9229"/>
      <c r="W594" s="6"/>
      <c r="X594" s="9229"/>
      <c r="Y594" s="6"/>
      <c r="Z594" s="6"/>
      <c r="AA594" s="11491"/>
      <c r="AB594" s="6"/>
      <c r="AC594" s="11495"/>
      <c r="AD594" s="4898">
        <v>7920</v>
      </c>
      <c r="AE594" s="11495"/>
      <c r="AF594" s="6" t="s">
        <v>19700</v>
      </c>
      <c r="AG594" s="6"/>
    </row>
    <row r="595" spans="1:33" s="32" customFormat="1" ht="30" customHeight="1">
      <c r="A595" s="4595" t="s">
        <v>19554</v>
      </c>
      <c r="B595" s="4672" t="s">
        <v>22159</v>
      </c>
      <c r="C595" s="422">
        <v>45846</v>
      </c>
      <c r="D595" s="422">
        <v>45867</v>
      </c>
      <c r="E595" s="422"/>
      <c r="F595" s="6566"/>
      <c r="G595" s="41">
        <v>8601</v>
      </c>
      <c r="H595" s="4359" t="s">
        <v>22160</v>
      </c>
      <c r="I595" s="41"/>
      <c r="J595" s="41" t="s">
        <v>15844</v>
      </c>
      <c r="K595" s="41" t="s">
        <v>22161</v>
      </c>
      <c r="L595" s="4356" t="s">
        <v>193</v>
      </c>
      <c r="M595" s="582" t="s">
        <v>22162</v>
      </c>
      <c r="N595" s="41"/>
      <c r="O595" s="3896">
        <v>6</v>
      </c>
      <c r="P595" s="3896">
        <v>6</v>
      </c>
      <c r="Q595" s="41" t="s">
        <v>22064</v>
      </c>
      <c r="R595" s="41"/>
      <c r="S595" s="6"/>
      <c r="T595" s="6"/>
      <c r="U595" s="6"/>
      <c r="V595" s="6" t="s">
        <v>2073</v>
      </c>
      <c r="W595" s="6"/>
      <c r="X595" s="6" t="s">
        <v>7042</v>
      </c>
      <c r="Y595" s="6"/>
      <c r="Z595" s="6"/>
      <c r="AA595" s="6564">
        <v>12923822</v>
      </c>
      <c r="AB595" s="6"/>
      <c r="AC595" s="4898">
        <v>0</v>
      </c>
      <c r="AD595" s="4898">
        <v>8625</v>
      </c>
      <c r="AE595" s="4905">
        <f t="shared" si="35"/>
        <v>51750</v>
      </c>
      <c r="AF595" s="6" t="s">
        <v>19700</v>
      </c>
      <c r="AG595" s="6"/>
    </row>
    <row r="596" spans="1:33" s="32" customFormat="1" ht="30" customHeight="1">
      <c r="A596" s="4601" t="s">
        <v>18703</v>
      </c>
      <c r="B596" s="4672" t="s">
        <v>22163</v>
      </c>
      <c r="C596" s="422">
        <v>45846</v>
      </c>
      <c r="D596" s="422">
        <v>45880</v>
      </c>
      <c r="E596" s="422"/>
      <c r="F596" s="6566"/>
      <c r="G596" s="41">
        <v>8615</v>
      </c>
      <c r="H596" s="4359" t="s">
        <v>22164</v>
      </c>
      <c r="I596" s="41"/>
      <c r="J596" s="41" t="s">
        <v>22165</v>
      </c>
      <c r="K596" s="41" t="s">
        <v>22166</v>
      </c>
      <c r="L596" s="4356" t="s">
        <v>28</v>
      </c>
      <c r="M596" s="582" t="s">
        <v>22167</v>
      </c>
      <c r="N596" s="41"/>
      <c r="O596" s="3896">
        <v>2</v>
      </c>
      <c r="P596" s="3896">
        <v>2</v>
      </c>
      <c r="Q596" s="41" t="s">
        <v>22064</v>
      </c>
      <c r="R596" s="41"/>
      <c r="S596" s="6"/>
      <c r="T596" s="6"/>
      <c r="U596" s="6"/>
      <c r="V596" s="6" t="s">
        <v>2073</v>
      </c>
      <c r="W596" s="6"/>
      <c r="X596" s="6" t="s">
        <v>37</v>
      </c>
      <c r="Y596" s="6"/>
      <c r="Z596" s="6"/>
      <c r="AA596" s="6564">
        <v>12923966</v>
      </c>
      <c r="AB596" s="6"/>
      <c r="AC596" s="4898">
        <v>10200</v>
      </c>
      <c r="AD596" s="4898">
        <v>7920</v>
      </c>
      <c r="AE596" s="4905">
        <f t="shared" si="35"/>
        <v>26040</v>
      </c>
      <c r="AF596" s="6" t="s">
        <v>19700</v>
      </c>
      <c r="AG596" s="6"/>
    </row>
    <row r="597" spans="1:33" s="32" customFormat="1" ht="30" customHeight="1">
      <c r="A597" s="5748" t="s">
        <v>20543</v>
      </c>
      <c r="B597" s="4672" t="s">
        <v>22168</v>
      </c>
      <c r="C597" s="422">
        <v>45845</v>
      </c>
      <c r="D597" s="422">
        <v>45880</v>
      </c>
      <c r="E597" s="422"/>
      <c r="F597" s="6566"/>
      <c r="G597" s="41">
        <v>8628</v>
      </c>
      <c r="H597" s="4359" t="s">
        <v>22169</v>
      </c>
      <c r="I597" s="41"/>
      <c r="J597" s="41" t="s">
        <v>22170</v>
      </c>
      <c r="K597" s="41" t="s">
        <v>22171</v>
      </c>
      <c r="L597" s="4356" t="s">
        <v>173</v>
      </c>
      <c r="M597" s="41" t="s">
        <v>22172</v>
      </c>
      <c r="N597" s="41"/>
      <c r="O597" s="3896">
        <v>1</v>
      </c>
      <c r="P597" s="3896">
        <v>1</v>
      </c>
      <c r="Q597" s="41" t="s">
        <v>22064</v>
      </c>
      <c r="R597" s="41"/>
      <c r="S597" s="6"/>
      <c r="T597" s="6"/>
      <c r="U597" s="6"/>
      <c r="V597" s="6" t="s">
        <v>2073</v>
      </c>
      <c r="W597" s="6"/>
      <c r="X597" s="6" t="s">
        <v>37</v>
      </c>
      <c r="Y597" s="6"/>
      <c r="Z597" s="6"/>
      <c r="AA597" s="6564">
        <v>12923979</v>
      </c>
      <c r="AB597" s="6"/>
      <c r="AC597" s="4898">
        <v>46035</v>
      </c>
      <c r="AD597" s="4898">
        <v>14850</v>
      </c>
      <c r="AE597" s="4905">
        <f t="shared" si="35"/>
        <v>60885</v>
      </c>
      <c r="AF597" s="6" t="s">
        <v>19700</v>
      </c>
      <c r="AG597" s="6"/>
    </row>
    <row r="598" spans="1:33" s="32" customFormat="1" ht="30" customHeight="1">
      <c r="A598" s="4356" t="s">
        <v>21279</v>
      </c>
      <c r="B598" s="41" t="s">
        <v>22173</v>
      </c>
      <c r="C598" s="422">
        <v>45846</v>
      </c>
      <c r="D598" s="422">
        <v>45867</v>
      </c>
      <c r="E598" s="422"/>
      <c r="F598" s="6566"/>
      <c r="G598" s="41">
        <v>8599</v>
      </c>
      <c r="H598" s="4359" t="s">
        <v>22174</v>
      </c>
      <c r="I598" s="41"/>
      <c r="J598" s="41" t="s">
        <v>22175</v>
      </c>
      <c r="K598" s="41" t="s">
        <v>22176</v>
      </c>
      <c r="L598" s="4356" t="s">
        <v>179</v>
      </c>
      <c r="M598" s="582" t="s">
        <v>22178</v>
      </c>
      <c r="N598" s="41"/>
      <c r="O598" s="3896">
        <v>8</v>
      </c>
      <c r="P598" s="3896">
        <v>8</v>
      </c>
      <c r="Q598" s="41" t="s">
        <v>22177</v>
      </c>
      <c r="R598" s="41"/>
      <c r="S598" s="6"/>
      <c r="T598" s="6"/>
      <c r="U598" s="6"/>
      <c r="V598" s="6" t="s">
        <v>9338</v>
      </c>
      <c r="W598" s="6"/>
      <c r="X598" s="6" t="s">
        <v>7042</v>
      </c>
      <c r="Y598" s="6"/>
      <c r="Z598" s="6"/>
      <c r="AA598" s="6564">
        <v>12924123</v>
      </c>
      <c r="AB598" s="6"/>
      <c r="AC598" s="4898">
        <v>0</v>
      </c>
      <c r="AD598" s="4898">
        <v>8316</v>
      </c>
      <c r="AE598" s="4905">
        <f t="shared" si="35"/>
        <v>66528</v>
      </c>
      <c r="AF598" s="6" t="s">
        <v>19700</v>
      </c>
      <c r="AG598" s="6"/>
    </row>
    <row r="599" spans="1:33" s="32" customFormat="1" ht="30" customHeight="1">
      <c r="A599" s="6245" t="s">
        <v>20640</v>
      </c>
      <c r="B599" s="41" t="s">
        <v>22183</v>
      </c>
      <c r="C599" s="422">
        <v>45846</v>
      </c>
      <c r="D599" s="422">
        <v>45880</v>
      </c>
      <c r="E599" s="422"/>
      <c r="F599" s="6566"/>
      <c r="G599" s="41">
        <v>8605</v>
      </c>
      <c r="H599" s="4359" t="s">
        <v>22184</v>
      </c>
      <c r="I599" s="41"/>
      <c r="J599" s="41" t="s">
        <v>22185</v>
      </c>
      <c r="K599" s="41" t="s">
        <v>22186</v>
      </c>
      <c r="L599" s="4356" t="s">
        <v>28</v>
      </c>
      <c r="M599" s="41" t="s">
        <v>22188</v>
      </c>
      <c r="N599" s="41"/>
      <c r="O599" s="3896">
        <v>2</v>
      </c>
      <c r="P599" s="3896">
        <v>2</v>
      </c>
      <c r="Q599" s="41" t="s">
        <v>22187</v>
      </c>
      <c r="R599" s="41"/>
      <c r="S599" s="6"/>
      <c r="T599" s="6"/>
      <c r="U599" s="6"/>
      <c r="V599" s="6" t="s">
        <v>9338</v>
      </c>
      <c r="W599" s="6"/>
      <c r="X599" s="6" t="s">
        <v>7042</v>
      </c>
      <c r="Y599" s="6"/>
      <c r="Z599" s="6"/>
      <c r="AA599" s="6564">
        <v>12924179</v>
      </c>
      <c r="AB599" s="6"/>
      <c r="AC599" s="4898">
        <v>18174</v>
      </c>
      <c r="AD599" s="4898">
        <v>4992</v>
      </c>
      <c r="AE599" s="4905">
        <f t="shared" si="35"/>
        <v>28158</v>
      </c>
      <c r="AF599" s="6" t="s">
        <v>19700</v>
      </c>
      <c r="AG599" s="6"/>
    </row>
    <row r="600" spans="1:33" s="32" customFormat="1" ht="30" customHeight="1">
      <c r="A600" s="4356" t="s">
        <v>19583</v>
      </c>
      <c r="B600" s="4672" t="s">
        <v>22189</v>
      </c>
      <c r="C600" s="422">
        <v>45845</v>
      </c>
      <c r="D600" s="422">
        <v>45867</v>
      </c>
      <c r="E600" s="422"/>
      <c r="F600" s="6566"/>
      <c r="G600" s="41">
        <v>8604</v>
      </c>
      <c r="H600" s="4178"/>
      <c r="I600" s="41" t="s">
        <v>21364</v>
      </c>
      <c r="J600" s="41" t="s">
        <v>22190</v>
      </c>
      <c r="K600" s="41" t="s">
        <v>22191</v>
      </c>
      <c r="L600" s="4356" t="s">
        <v>28</v>
      </c>
      <c r="M600" s="41" t="s">
        <v>22193</v>
      </c>
      <c r="N600" s="41"/>
      <c r="O600" s="3896">
        <v>2</v>
      </c>
      <c r="P600" s="3896">
        <v>2</v>
      </c>
      <c r="Q600" s="41" t="s">
        <v>22192</v>
      </c>
      <c r="R600" s="41"/>
      <c r="S600" s="6"/>
      <c r="T600" s="6"/>
      <c r="U600" s="6"/>
      <c r="V600" s="6" t="s">
        <v>9338</v>
      </c>
      <c r="W600" s="6"/>
      <c r="X600" s="6" t="s">
        <v>7042</v>
      </c>
      <c r="Y600" s="6"/>
      <c r="Z600" s="6"/>
      <c r="AA600" s="6564">
        <v>12924187</v>
      </c>
      <c r="AB600" s="6"/>
      <c r="AC600" s="4898">
        <v>0</v>
      </c>
      <c r="AD600" s="4898">
        <v>7920</v>
      </c>
      <c r="AE600" s="4905">
        <f t="shared" si="35"/>
        <v>15840</v>
      </c>
      <c r="AF600" s="6" t="s">
        <v>19700</v>
      </c>
      <c r="AG600" s="6"/>
    </row>
    <row r="601" spans="1:33" s="32" customFormat="1" ht="30" customHeight="1">
      <c r="A601" s="8094" t="s">
        <v>20974</v>
      </c>
      <c r="B601" s="41" t="s">
        <v>22199</v>
      </c>
      <c r="C601" s="422">
        <v>45845</v>
      </c>
      <c r="D601" s="422">
        <v>45867</v>
      </c>
      <c r="E601" s="422"/>
      <c r="F601" s="6566"/>
      <c r="G601" s="41">
        <v>8595</v>
      </c>
      <c r="H601" s="4359" t="s">
        <v>1033</v>
      </c>
      <c r="I601" s="41"/>
      <c r="J601" s="41" t="s">
        <v>22200</v>
      </c>
      <c r="K601" s="41" t="s">
        <v>22201</v>
      </c>
      <c r="L601" s="4356" t="s">
        <v>28</v>
      </c>
      <c r="M601" s="582" t="s">
        <v>22202</v>
      </c>
      <c r="N601" s="41"/>
      <c r="O601" s="3896">
        <v>2</v>
      </c>
      <c r="P601" s="3896">
        <v>2</v>
      </c>
      <c r="Q601" s="41" t="s">
        <v>21926</v>
      </c>
      <c r="R601" s="41"/>
      <c r="S601" s="6"/>
      <c r="T601" s="6"/>
      <c r="U601" s="6"/>
      <c r="V601" s="6" t="s">
        <v>9338</v>
      </c>
      <c r="W601" s="6"/>
      <c r="X601" s="6" t="s">
        <v>7042</v>
      </c>
      <c r="Y601" s="6"/>
      <c r="Z601" s="6"/>
      <c r="AA601" s="6564">
        <v>12924233</v>
      </c>
      <c r="AB601" s="6"/>
      <c r="AC601" s="4898">
        <v>0</v>
      </c>
      <c r="AD601" s="4898">
        <v>8400</v>
      </c>
      <c r="AE601" s="4905">
        <f t="shared" si="35"/>
        <v>16800</v>
      </c>
      <c r="AF601" s="6" t="s">
        <v>19700</v>
      </c>
      <c r="AG601" s="6"/>
    </row>
    <row r="602" spans="1:33" s="4618" customFormat="1" ht="30" customHeight="1">
      <c r="A602" s="6021" t="s">
        <v>20974</v>
      </c>
      <c r="B602" s="4550" t="s">
        <v>22203</v>
      </c>
      <c r="C602" s="4981">
        <v>45846</v>
      </c>
      <c r="D602" s="4981">
        <v>45867</v>
      </c>
      <c r="E602" s="114">
        <v>46132</v>
      </c>
      <c r="F602" s="5799">
        <f t="shared" si="36"/>
        <v>-265</v>
      </c>
      <c r="G602" s="4550">
        <v>8595</v>
      </c>
      <c r="H602" s="6022" t="s">
        <v>383</v>
      </c>
      <c r="I602" s="4550"/>
      <c r="J602" s="4550" t="s">
        <v>22204</v>
      </c>
      <c r="K602" s="4550" t="s">
        <v>22205</v>
      </c>
      <c r="L602" s="7032" t="s">
        <v>62</v>
      </c>
      <c r="M602" s="7031" t="s">
        <v>31155</v>
      </c>
      <c r="N602" s="4550"/>
      <c r="O602" s="5049">
        <v>5</v>
      </c>
      <c r="P602" s="4110">
        <v>8</v>
      </c>
      <c r="Q602" s="4550" t="s">
        <v>21926</v>
      </c>
      <c r="R602" s="4550"/>
      <c r="S602" s="4550"/>
      <c r="T602" s="4550"/>
      <c r="U602" s="4550"/>
      <c r="V602" s="4550"/>
      <c r="W602" s="4550"/>
      <c r="X602" s="4550"/>
      <c r="Y602" s="4550"/>
      <c r="Z602" s="4550"/>
      <c r="AA602" s="4893">
        <v>12925473</v>
      </c>
      <c r="AB602" s="4550"/>
      <c r="AC602" s="5050">
        <v>0</v>
      </c>
      <c r="AD602" s="5050">
        <v>8400</v>
      </c>
      <c r="AE602" s="5051">
        <f t="shared" si="35"/>
        <v>67200</v>
      </c>
      <c r="AF602" s="4550" t="s">
        <v>19700</v>
      </c>
      <c r="AG602" s="4550"/>
    </row>
    <row r="603" spans="1:33" s="32" customFormat="1" ht="30" customHeight="1">
      <c r="A603" s="4356" t="s">
        <v>18745</v>
      </c>
      <c r="B603" s="4672" t="s">
        <v>22206</v>
      </c>
      <c r="C603" s="422">
        <v>45846</v>
      </c>
      <c r="D603" s="422">
        <v>45867</v>
      </c>
      <c r="E603" s="422"/>
      <c r="F603" s="6566"/>
      <c r="G603" s="41">
        <v>8600</v>
      </c>
      <c r="H603" s="4178"/>
      <c r="I603" s="41" t="s">
        <v>21499</v>
      </c>
      <c r="J603" s="41" t="s">
        <v>22207</v>
      </c>
      <c r="K603" s="41" t="s">
        <v>22208</v>
      </c>
      <c r="L603" s="4356" t="s">
        <v>28</v>
      </c>
      <c r="M603" s="41" t="s">
        <v>22210</v>
      </c>
      <c r="N603" s="41"/>
      <c r="O603" s="3896">
        <v>2</v>
      </c>
      <c r="P603" s="3896">
        <v>2</v>
      </c>
      <c r="Q603" s="41" t="s">
        <v>22209</v>
      </c>
      <c r="R603" s="41"/>
      <c r="S603" s="6"/>
      <c r="T603" s="6"/>
      <c r="U603" s="6"/>
      <c r="V603" s="4446" t="s">
        <v>2073</v>
      </c>
      <c r="W603" s="6"/>
      <c r="X603" s="4446" t="s">
        <v>37</v>
      </c>
      <c r="Y603" s="6"/>
      <c r="Z603" s="6"/>
      <c r="AA603" s="6564">
        <v>12925645</v>
      </c>
      <c r="AB603" s="6"/>
      <c r="AC603" s="4898">
        <v>0</v>
      </c>
      <c r="AD603" s="4898">
        <v>12375</v>
      </c>
      <c r="AE603" s="4905">
        <f t="shared" si="35"/>
        <v>24750</v>
      </c>
      <c r="AF603" s="6" t="s">
        <v>19700</v>
      </c>
      <c r="AG603" s="6"/>
    </row>
    <row r="604" spans="1:33" s="32" customFormat="1" ht="30" customHeight="1">
      <c r="A604" s="4595" t="s">
        <v>18703</v>
      </c>
      <c r="B604" s="4672" t="s">
        <v>22211</v>
      </c>
      <c r="C604" s="422">
        <v>45846</v>
      </c>
      <c r="D604" s="422">
        <v>45880</v>
      </c>
      <c r="E604" s="422"/>
      <c r="F604" s="6504"/>
      <c r="G604" s="41">
        <v>8615</v>
      </c>
      <c r="H604" s="4359" t="s">
        <v>6024</v>
      </c>
      <c r="I604" s="41"/>
      <c r="J604" s="41" t="s">
        <v>13239</v>
      </c>
      <c r="K604" s="41" t="s">
        <v>22212</v>
      </c>
      <c r="L604" s="4356" t="s">
        <v>173</v>
      </c>
      <c r="M604" s="41" t="s">
        <v>22214</v>
      </c>
      <c r="N604" s="41"/>
      <c r="O604" s="3896">
        <v>1</v>
      </c>
      <c r="P604" s="3896">
        <v>1</v>
      </c>
      <c r="Q604" s="41" t="s">
        <v>22213</v>
      </c>
      <c r="R604" s="41"/>
      <c r="S604" s="6"/>
      <c r="T604" s="6"/>
      <c r="U604" s="6"/>
      <c r="V604" s="4464" t="s">
        <v>2073</v>
      </c>
      <c r="W604" s="6"/>
      <c r="X604" s="4464" t="s">
        <v>37</v>
      </c>
      <c r="Y604" s="6"/>
      <c r="Z604" s="6"/>
      <c r="AA604" s="6564">
        <v>12925777</v>
      </c>
      <c r="AB604" s="6"/>
      <c r="AC604" s="4898">
        <v>6900</v>
      </c>
      <c r="AD604" s="4898">
        <v>7920</v>
      </c>
      <c r="AE604" s="4905">
        <f t="shared" si="35"/>
        <v>14820</v>
      </c>
      <c r="AF604" s="6" t="s">
        <v>19700</v>
      </c>
      <c r="AG604" s="6"/>
    </row>
    <row r="605" spans="1:33" s="32" customFormat="1" ht="30" customHeight="1">
      <c r="A605" s="4356" t="s">
        <v>21279</v>
      </c>
      <c r="B605" s="41" t="s">
        <v>22215</v>
      </c>
      <c r="C605" s="422">
        <v>45846</v>
      </c>
      <c r="D605" s="422">
        <v>45867</v>
      </c>
      <c r="E605" s="5459"/>
      <c r="F605" s="6566"/>
      <c r="G605" s="41">
        <v>8599</v>
      </c>
      <c r="H605" s="4359" t="s">
        <v>2129</v>
      </c>
      <c r="I605" s="41"/>
      <c r="J605" s="41" t="s">
        <v>22216</v>
      </c>
      <c r="K605" s="41" t="s">
        <v>22217</v>
      </c>
      <c r="L605" s="4356" t="s">
        <v>167</v>
      </c>
      <c r="M605" s="582" t="s">
        <v>22219</v>
      </c>
      <c r="N605" s="41"/>
      <c r="O605" s="3896">
        <v>10</v>
      </c>
      <c r="P605" s="3896">
        <v>10</v>
      </c>
      <c r="Q605" s="41" t="s">
        <v>22218</v>
      </c>
      <c r="R605" s="41"/>
      <c r="S605" s="6"/>
      <c r="T605" s="6"/>
      <c r="U605" s="6"/>
      <c r="V605" s="4464" t="s">
        <v>2073</v>
      </c>
      <c r="W605" s="6"/>
      <c r="X605" s="4464" t="s">
        <v>37</v>
      </c>
      <c r="Y605" s="6"/>
      <c r="Z605" s="6"/>
      <c r="AA605" s="6564">
        <v>12925829</v>
      </c>
      <c r="AB605" s="6"/>
      <c r="AC605" s="4898">
        <v>0</v>
      </c>
      <c r="AD605" s="4898">
        <v>8316</v>
      </c>
      <c r="AE605" s="4905">
        <f t="shared" si="35"/>
        <v>83160</v>
      </c>
      <c r="AF605" s="6" t="s">
        <v>19700</v>
      </c>
      <c r="AG605" s="6"/>
    </row>
    <row r="606" spans="1:33" s="32" customFormat="1" ht="30" customHeight="1">
      <c r="A606" s="4356" t="s">
        <v>19645</v>
      </c>
      <c r="B606" s="4672" t="s">
        <v>22220</v>
      </c>
      <c r="C606" s="422">
        <v>45846</v>
      </c>
      <c r="D606" s="422">
        <v>45867</v>
      </c>
      <c r="E606" s="422"/>
      <c r="F606" s="6504"/>
      <c r="G606" s="41">
        <v>8608</v>
      </c>
      <c r="H606" s="4178"/>
      <c r="I606" s="41" t="s">
        <v>21499</v>
      </c>
      <c r="J606" s="41" t="s">
        <v>8678</v>
      </c>
      <c r="K606" s="41" t="s">
        <v>22221</v>
      </c>
      <c r="L606" s="4356" t="s">
        <v>173</v>
      </c>
      <c r="M606" s="41" t="s">
        <v>22223</v>
      </c>
      <c r="N606" s="41"/>
      <c r="O606" s="3896">
        <v>1</v>
      </c>
      <c r="P606" s="3896">
        <v>1</v>
      </c>
      <c r="Q606" s="41" t="s">
        <v>22222</v>
      </c>
      <c r="R606" s="41"/>
      <c r="S606" s="6"/>
      <c r="T606" s="6"/>
      <c r="U606" s="6"/>
      <c r="V606" s="6" t="s">
        <v>9338</v>
      </c>
      <c r="W606" s="6"/>
      <c r="X606" s="6" t="s">
        <v>7042</v>
      </c>
      <c r="Y606" s="6"/>
      <c r="Z606" s="6"/>
      <c r="AA606" s="6564">
        <v>12925891</v>
      </c>
      <c r="AB606" s="6"/>
      <c r="AC606" s="4898">
        <v>0</v>
      </c>
      <c r="AD606" s="4898">
        <v>7920</v>
      </c>
      <c r="AE606" s="4905">
        <f t="shared" si="35"/>
        <v>7920</v>
      </c>
      <c r="AF606" s="6" t="s">
        <v>19700</v>
      </c>
      <c r="AG606" s="6"/>
    </row>
    <row r="607" spans="1:33" s="32" customFormat="1" ht="30" customHeight="1">
      <c r="A607" s="4631" t="s">
        <v>19645</v>
      </c>
      <c r="B607" s="4672" t="s">
        <v>22224</v>
      </c>
      <c r="C607" s="422">
        <v>45846</v>
      </c>
      <c r="D607" s="422">
        <v>45867</v>
      </c>
      <c r="E607" s="422"/>
      <c r="F607" s="6504"/>
      <c r="G607" s="41">
        <v>8608</v>
      </c>
      <c r="H607" s="4178"/>
      <c r="I607" s="41" t="s">
        <v>21499</v>
      </c>
      <c r="J607" s="41" t="s">
        <v>9894</v>
      </c>
      <c r="K607" s="41" t="s">
        <v>22225</v>
      </c>
      <c r="L607" s="4356" t="s">
        <v>62</v>
      </c>
      <c r="M607" s="41" t="s">
        <v>22227</v>
      </c>
      <c r="N607" s="41"/>
      <c r="O607" s="3896">
        <v>5</v>
      </c>
      <c r="P607" s="4110">
        <v>7</v>
      </c>
      <c r="Q607" s="41" t="s">
        <v>22226</v>
      </c>
      <c r="R607" s="41"/>
      <c r="S607" s="6"/>
      <c r="T607" s="6"/>
      <c r="U607" s="6"/>
      <c r="V607" s="6" t="s">
        <v>9338</v>
      </c>
      <c r="W607" s="6"/>
      <c r="X607" s="6" t="s">
        <v>7042</v>
      </c>
      <c r="Y607" s="6"/>
      <c r="Z607" s="6"/>
      <c r="AA607" s="6564">
        <v>12926469</v>
      </c>
      <c r="AB607" s="6"/>
      <c r="AC607" s="4898">
        <v>0</v>
      </c>
      <c r="AD607" s="4898">
        <v>7920</v>
      </c>
      <c r="AE607" s="4905">
        <f t="shared" si="35"/>
        <v>55440</v>
      </c>
      <c r="AF607" s="6" t="s">
        <v>19700</v>
      </c>
      <c r="AG607" s="6"/>
    </row>
    <row r="608" spans="1:33" s="32" customFormat="1" ht="30" customHeight="1">
      <c r="A608" s="5213" t="s">
        <v>18745</v>
      </c>
      <c r="B608" s="4672" t="s">
        <v>22228</v>
      </c>
      <c r="C608" s="422">
        <v>45846</v>
      </c>
      <c r="D608" s="422">
        <v>45880</v>
      </c>
      <c r="E608" s="422"/>
      <c r="F608" s="6504"/>
      <c r="G608" s="41">
        <v>8600</v>
      </c>
      <c r="H608" s="4359" t="s">
        <v>589</v>
      </c>
      <c r="I608" s="41"/>
      <c r="J608" s="41" t="s">
        <v>22229</v>
      </c>
      <c r="K608" s="41" t="s">
        <v>22230</v>
      </c>
      <c r="L608" s="4356" t="s">
        <v>62</v>
      </c>
      <c r="M608" s="41" t="s">
        <v>22231</v>
      </c>
      <c r="N608" s="41"/>
      <c r="O608" s="3896">
        <v>5</v>
      </c>
      <c r="P608" s="3896">
        <v>5</v>
      </c>
      <c r="Q608" s="41" t="s">
        <v>21926</v>
      </c>
      <c r="R608" s="41"/>
      <c r="S608" s="6"/>
      <c r="T608" s="6"/>
      <c r="U608" s="6"/>
      <c r="V608" s="6" t="s">
        <v>9338</v>
      </c>
      <c r="W608" s="6"/>
      <c r="X608" s="6" t="s">
        <v>7042</v>
      </c>
      <c r="Y608" s="6"/>
      <c r="Z608" s="6"/>
      <c r="AA608" s="6564">
        <v>12926541</v>
      </c>
      <c r="AB608" s="6"/>
      <c r="AC608" s="4898">
        <v>31000</v>
      </c>
      <c r="AD608" s="4898">
        <v>12375</v>
      </c>
      <c r="AE608" s="4905">
        <f t="shared" si="35"/>
        <v>92875</v>
      </c>
      <c r="AF608" s="6" t="s">
        <v>19700</v>
      </c>
      <c r="AG608" s="6"/>
    </row>
    <row r="609" spans="1:33" s="32" customFormat="1" ht="30" customHeight="1">
      <c r="A609" s="5320" t="s">
        <v>18754</v>
      </c>
      <c r="B609" s="5399" t="s">
        <v>22232</v>
      </c>
      <c r="C609" s="422">
        <v>45847</v>
      </c>
      <c r="D609" s="422">
        <v>45881</v>
      </c>
      <c r="E609" s="422"/>
      <c r="F609" s="6566"/>
      <c r="G609" s="41">
        <v>8634</v>
      </c>
      <c r="H609" s="4359" t="s">
        <v>22233</v>
      </c>
      <c r="I609" s="41"/>
      <c r="J609" s="5320" t="s">
        <v>17067</v>
      </c>
      <c r="K609" s="41" t="s">
        <v>22234</v>
      </c>
      <c r="L609" s="4356" t="s">
        <v>76</v>
      </c>
      <c r="M609" s="41" t="s">
        <v>22235</v>
      </c>
      <c r="N609" s="41"/>
      <c r="O609" s="3896">
        <v>4</v>
      </c>
      <c r="P609" s="3896">
        <v>4</v>
      </c>
      <c r="Q609" s="41" t="s">
        <v>22064</v>
      </c>
      <c r="R609" s="41"/>
      <c r="S609" s="6"/>
      <c r="T609" s="6"/>
      <c r="U609" s="6"/>
      <c r="V609" s="6" t="s">
        <v>9338</v>
      </c>
      <c r="W609" s="6"/>
      <c r="X609" s="6" t="s">
        <v>7042</v>
      </c>
      <c r="Y609" s="6"/>
      <c r="Z609" s="6"/>
      <c r="AA609" s="6564">
        <v>12929094</v>
      </c>
      <c r="AB609" s="6"/>
      <c r="AC609" s="4898">
        <v>6900</v>
      </c>
      <c r="AD609" s="4898">
        <v>7920</v>
      </c>
      <c r="AE609" s="4905">
        <f t="shared" si="35"/>
        <v>38580</v>
      </c>
      <c r="AF609" s="6" t="s">
        <v>19700</v>
      </c>
      <c r="AG609" s="6"/>
    </row>
    <row r="610" spans="1:33" s="32" customFormat="1" ht="30" customHeight="1">
      <c r="A610" s="4356" t="s">
        <v>18745</v>
      </c>
      <c r="B610" s="4672" t="s">
        <v>22236</v>
      </c>
      <c r="C610" s="422">
        <v>45847</v>
      </c>
      <c r="D610" s="422">
        <v>45881</v>
      </c>
      <c r="E610" s="422"/>
      <c r="F610" s="6504"/>
      <c r="G610" s="41">
        <v>8600</v>
      </c>
      <c r="H610" s="4359" t="s">
        <v>8783</v>
      </c>
      <c r="I610" s="41"/>
      <c r="J610" s="41" t="s">
        <v>22237</v>
      </c>
      <c r="K610" s="41" t="s">
        <v>22238</v>
      </c>
      <c r="L610" s="4356" t="s">
        <v>76</v>
      </c>
      <c r="M610" s="582" t="s">
        <v>22239</v>
      </c>
      <c r="N610" s="41"/>
      <c r="O610" s="3896">
        <v>4</v>
      </c>
      <c r="P610" s="3896">
        <v>4</v>
      </c>
      <c r="Q610" s="41" t="s">
        <v>22064</v>
      </c>
      <c r="R610" s="41"/>
      <c r="S610" s="6"/>
      <c r="T610" s="6"/>
      <c r="U610" s="6"/>
      <c r="V610" s="6" t="s">
        <v>2073</v>
      </c>
      <c r="W610" s="6"/>
      <c r="X610" s="6" t="s">
        <v>37</v>
      </c>
      <c r="Y610" s="6"/>
      <c r="Z610" s="6"/>
      <c r="AA610" s="6564">
        <v>12929177</v>
      </c>
      <c r="AB610" s="6"/>
      <c r="AC610" s="4898">
        <v>31000</v>
      </c>
      <c r="AD610" s="4898">
        <v>12375</v>
      </c>
      <c r="AE610" s="4905">
        <f t="shared" si="35"/>
        <v>80500</v>
      </c>
      <c r="AF610" s="6" t="s">
        <v>19700</v>
      </c>
      <c r="AG610" s="6"/>
    </row>
    <row r="611" spans="1:33" s="32" customFormat="1" ht="30" customHeight="1">
      <c r="A611" s="4356" t="s">
        <v>19496</v>
      </c>
      <c r="B611" s="41" t="s">
        <v>22240</v>
      </c>
      <c r="C611" s="422">
        <v>45847</v>
      </c>
      <c r="D611" s="422">
        <v>45881</v>
      </c>
      <c r="E611" s="422"/>
      <c r="F611" s="6566"/>
      <c r="G611" s="41">
        <v>8617</v>
      </c>
      <c r="H611" s="4359" t="s">
        <v>21755</v>
      </c>
      <c r="I611" s="41"/>
      <c r="J611" s="41" t="s">
        <v>22241</v>
      </c>
      <c r="K611" s="41" t="s">
        <v>22242</v>
      </c>
      <c r="L611" s="4356" t="s">
        <v>28</v>
      </c>
      <c r="M611" s="582" t="s">
        <v>22244</v>
      </c>
      <c r="N611" s="41"/>
      <c r="O611" s="3896">
        <v>2</v>
      </c>
      <c r="P611" s="3896">
        <v>2</v>
      </c>
      <c r="Q611" s="41" t="s">
        <v>22243</v>
      </c>
      <c r="R611" s="41"/>
      <c r="S611" s="6"/>
      <c r="T611" s="6"/>
      <c r="U611" s="6"/>
      <c r="V611" s="6" t="s">
        <v>2073</v>
      </c>
      <c r="W611" s="6"/>
      <c r="X611" s="6" t="s">
        <v>37</v>
      </c>
      <c r="Y611" s="6"/>
      <c r="Z611" s="6"/>
      <c r="AA611" s="6564">
        <v>12929227</v>
      </c>
      <c r="AB611" s="6"/>
      <c r="AC611" s="4898">
        <v>31000</v>
      </c>
      <c r="AD611" s="4898">
        <v>12375</v>
      </c>
      <c r="AE611" s="4905">
        <f t="shared" si="35"/>
        <v>55750</v>
      </c>
      <c r="AF611" s="6" t="s">
        <v>19700</v>
      </c>
      <c r="AG611" s="6"/>
    </row>
    <row r="612" spans="1:33" s="32" customFormat="1" ht="30" customHeight="1">
      <c r="A612" s="6448" t="s">
        <v>19327</v>
      </c>
      <c r="B612" s="4672" t="s">
        <v>22245</v>
      </c>
      <c r="C612" s="422">
        <v>45847</v>
      </c>
      <c r="D612" s="422">
        <v>45868</v>
      </c>
      <c r="E612" s="422"/>
      <c r="F612" s="6504"/>
      <c r="G612" s="41">
        <v>8607</v>
      </c>
      <c r="H612" s="4359" t="s">
        <v>4006</v>
      </c>
      <c r="I612" s="41"/>
      <c r="J612" s="41" t="s">
        <v>16535</v>
      </c>
      <c r="K612" s="41" t="s">
        <v>22246</v>
      </c>
      <c r="L612" s="4356" t="s">
        <v>128</v>
      </c>
      <c r="M612" s="41" t="s">
        <v>22248</v>
      </c>
      <c r="N612" s="41"/>
      <c r="O612" s="3896">
        <v>3</v>
      </c>
      <c r="P612" s="3896">
        <v>3</v>
      </c>
      <c r="Q612" s="41" t="s">
        <v>22247</v>
      </c>
      <c r="R612" s="41"/>
      <c r="S612" s="6"/>
      <c r="T612" s="6"/>
      <c r="U612" s="6"/>
      <c r="V612" s="6" t="s">
        <v>2073</v>
      </c>
      <c r="W612" s="6"/>
      <c r="X612" s="6" t="s">
        <v>7042</v>
      </c>
      <c r="Y612" s="6"/>
      <c r="Z612" s="6"/>
      <c r="AA612" s="6564">
        <v>12930419</v>
      </c>
      <c r="AB612" s="6"/>
      <c r="AC612" s="4898">
        <v>0</v>
      </c>
      <c r="AD612" s="4898">
        <v>7920</v>
      </c>
      <c r="AE612" s="4905">
        <f t="shared" si="35"/>
        <v>23760</v>
      </c>
      <c r="AF612" s="6" t="s">
        <v>19700</v>
      </c>
      <c r="AG612" s="6"/>
    </row>
    <row r="613" spans="1:33" s="32" customFormat="1" ht="30" customHeight="1">
      <c r="A613" s="8092" t="s">
        <v>19480</v>
      </c>
      <c r="B613" s="41" t="s">
        <v>22249</v>
      </c>
      <c r="C613" s="422">
        <v>45847</v>
      </c>
      <c r="D613" s="422">
        <v>45881</v>
      </c>
      <c r="E613" s="422"/>
      <c r="F613" s="6566"/>
      <c r="G613" s="41">
        <v>8618</v>
      </c>
      <c r="H613" s="4359" t="s">
        <v>22250</v>
      </c>
      <c r="I613" s="41"/>
      <c r="J613" s="41" t="s">
        <v>22251</v>
      </c>
      <c r="K613" s="41" t="s">
        <v>22252</v>
      </c>
      <c r="L613" s="4356" t="s">
        <v>173</v>
      </c>
      <c r="M613" s="582" t="s">
        <v>22253</v>
      </c>
      <c r="N613" s="41"/>
      <c r="O613" s="3896">
        <v>1</v>
      </c>
      <c r="P613" s="3896">
        <v>1</v>
      </c>
      <c r="Q613" s="41" t="s">
        <v>22064</v>
      </c>
      <c r="R613" s="41"/>
      <c r="S613" s="6"/>
      <c r="T613" s="6"/>
      <c r="U613" s="6"/>
      <c r="V613" s="6" t="s">
        <v>9338</v>
      </c>
      <c r="W613" s="6"/>
      <c r="X613" s="6" t="s">
        <v>7042</v>
      </c>
      <c r="Y613" s="6"/>
      <c r="Z613" s="6"/>
      <c r="AA613" s="6564">
        <v>12930616</v>
      </c>
      <c r="AB613" s="6"/>
      <c r="AC613" s="4898">
        <v>3300</v>
      </c>
      <c r="AD613" s="4898">
        <v>7918.05</v>
      </c>
      <c r="AE613" s="4905">
        <f t="shared" si="35"/>
        <v>11218.05</v>
      </c>
      <c r="AF613" s="6" t="s">
        <v>19700</v>
      </c>
      <c r="AG613" s="6"/>
    </row>
    <row r="614" spans="1:33" s="32" customFormat="1" ht="30" customHeight="1">
      <c r="A614" s="4943" t="s">
        <v>20936</v>
      </c>
      <c r="B614" s="4672" t="s">
        <v>22254</v>
      </c>
      <c r="C614" s="422">
        <v>45847</v>
      </c>
      <c r="D614" s="422">
        <v>45881</v>
      </c>
      <c r="E614" s="422"/>
      <c r="F614" s="6504"/>
      <c r="G614" s="41">
        <v>8596</v>
      </c>
      <c r="H614" s="4359" t="s">
        <v>7056</v>
      </c>
      <c r="I614" s="41"/>
      <c r="J614" s="41" t="s">
        <v>22255</v>
      </c>
      <c r="K614" s="41" t="s">
        <v>22256</v>
      </c>
      <c r="L614" s="4356" t="s">
        <v>76</v>
      </c>
      <c r="M614" s="41" t="s">
        <v>22258</v>
      </c>
      <c r="N614" s="41"/>
      <c r="O614" s="3896">
        <v>4</v>
      </c>
      <c r="P614" s="3896">
        <v>4</v>
      </c>
      <c r="Q614" s="41" t="s">
        <v>22257</v>
      </c>
      <c r="R614" s="41"/>
      <c r="S614" s="6"/>
      <c r="T614" s="6"/>
      <c r="U614" s="6"/>
      <c r="V614" s="6" t="s">
        <v>2073</v>
      </c>
      <c r="W614" s="6"/>
      <c r="X614" s="6" t="s">
        <v>7042</v>
      </c>
      <c r="Y614" s="6"/>
      <c r="Z614" s="6"/>
      <c r="AA614" s="6564">
        <v>12930646</v>
      </c>
      <c r="AB614" s="6"/>
      <c r="AC614" s="4898">
        <v>40350</v>
      </c>
      <c r="AD614" s="4898">
        <v>9600</v>
      </c>
      <c r="AE614" s="4905">
        <f t="shared" si="35"/>
        <v>78750</v>
      </c>
      <c r="AF614" s="6" t="s">
        <v>19700</v>
      </c>
      <c r="AG614" s="6"/>
    </row>
    <row r="615" spans="1:33" s="32" customFormat="1" ht="30" customHeight="1">
      <c r="A615" s="4601" t="s">
        <v>20911</v>
      </c>
      <c r="B615" s="4672" t="s">
        <v>22259</v>
      </c>
      <c r="C615" s="422">
        <v>45847</v>
      </c>
      <c r="D615" s="422">
        <v>45881</v>
      </c>
      <c r="E615" s="422"/>
      <c r="F615" s="6504"/>
      <c r="G615" s="41">
        <v>8638</v>
      </c>
      <c r="H615" s="4359" t="s">
        <v>12748</v>
      </c>
      <c r="I615" s="41"/>
      <c r="J615" s="41" t="s">
        <v>22260</v>
      </c>
      <c r="K615" s="41" t="s">
        <v>22261</v>
      </c>
      <c r="L615" s="4356" t="s">
        <v>28</v>
      </c>
      <c r="M615" s="41" t="s">
        <v>22263</v>
      </c>
      <c r="N615" s="41"/>
      <c r="O615" s="3896">
        <v>2</v>
      </c>
      <c r="P615" s="3896">
        <v>2</v>
      </c>
      <c r="Q615" s="41" t="s">
        <v>22262</v>
      </c>
      <c r="R615" s="41"/>
      <c r="S615" s="6"/>
      <c r="T615" s="6"/>
      <c r="U615" s="6"/>
      <c r="V615" s="4766" t="s">
        <v>2073</v>
      </c>
      <c r="W615" s="6"/>
      <c r="X615" s="4766" t="s">
        <v>7042</v>
      </c>
      <c r="Y615" s="6"/>
      <c r="Z615" s="6"/>
      <c r="AA615" s="6564">
        <v>12930653</v>
      </c>
      <c r="AB615" s="6"/>
      <c r="AC615" s="4898">
        <v>29625.75</v>
      </c>
      <c r="AD615" s="4898">
        <v>8316</v>
      </c>
      <c r="AE615" s="4905">
        <f t="shared" si="35"/>
        <v>46257.75</v>
      </c>
      <c r="AF615" s="6" t="s">
        <v>19700</v>
      </c>
      <c r="AG615" s="6"/>
    </row>
    <row r="616" spans="1:33" s="32" customFormat="1" ht="30" customHeight="1">
      <c r="A616" s="4601" t="s">
        <v>20502</v>
      </c>
      <c r="B616" s="4672" t="s">
        <v>22264</v>
      </c>
      <c r="C616" s="422">
        <v>45847</v>
      </c>
      <c r="D616" s="422">
        <v>45868</v>
      </c>
      <c r="E616" s="422"/>
      <c r="F616" s="6504"/>
      <c r="G616" s="41">
        <v>8637</v>
      </c>
      <c r="H616" s="4178"/>
      <c r="I616" s="41" t="s">
        <v>21364</v>
      </c>
      <c r="J616" s="41" t="s">
        <v>22265</v>
      </c>
      <c r="K616" s="41" t="s">
        <v>22266</v>
      </c>
      <c r="L616" s="4356" t="s">
        <v>76</v>
      </c>
      <c r="M616" s="582" t="s">
        <v>22268</v>
      </c>
      <c r="N616" s="41"/>
      <c r="O616" s="3896">
        <v>4</v>
      </c>
      <c r="P616" s="3896">
        <v>4</v>
      </c>
      <c r="Q616" s="41" t="s">
        <v>22267</v>
      </c>
      <c r="R616" s="41"/>
      <c r="S616" s="6"/>
      <c r="T616" s="6"/>
      <c r="U616" s="6"/>
      <c r="V616" s="6" t="s">
        <v>2073</v>
      </c>
      <c r="W616" s="6"/>
      <c r="X616" s="6" t="s">
        <v>7042</v>
      </c>
      <c r="Y616" s="6"/>
      <c r="Z616" s="6"/>
      <c r="AA616" s="6564">
        <v>12930681</v>
      </c>
      <c r="AB616" s="6"/>
      <c r="AC616" s="4898">
        <v>4650</v>
      </c>
      <c r="AD616" s="4898">
        <v>15000</v>
      </c>
      <c r="AE616" s="4905">
        <f t="shared" si="35"/>
        <v>64650</v>
      </c>
      <c r="AF616" s="6" t="s">
        <v>19700</v>
      </c>
      <c r="AG616" s="6"/>
    </row>
    <row r="617" spans="1:33" s="4430" customFormat="1" ht="30" customHeight="1">
      <c r="A617" s="4707" t="s">
        <v>18626</v>
      </c>
      <c r="B617" s="36" t="s">
        <v>22269</v>
      </c>
      <c r="C617" s="37">
        <v>45847</v>
      </c>
      <c r="D617" s="37">
        <v>45881</v>
      </c>
      <c r="E617" s="37"/>
      <c r="F617" s="38"/>
      <c r="G617" s="36">
        <v>9013</v>
      </c>
      <c r="H617" s="4708" t="s">
        <v>22270</v>
      </c>
      <c r="I617" s="36"/>
      <c r="J617" s="36" t="s">
        <v>22271</v>
      </c>
      <c r="K617" s="36" t="s">
        <v>22272</v>
      </c>
      <c r="L617" s="4707" t="s">
        <v>28</v>
      </c>
      <c r="M617" s="36" t="s">
        <v>22274</v>
      </c>
      <c r="N617" s="36"/>
      <c r="O617" s="4429">
        <v>2</v>
      </c>
      <c r="P617" s="4429">
        <v>2</v>
      </c>
      <c r="Q617" s="36" t="s">
        <v>22273</v>
      </c>
      <c r="R617" s="36"/>
      <c r="S617" s="36"/>
      <c r="T617" s="36"/>
      <c r="U617" s="36"/>
      <c r="V617" s="36" t="s">
        <v>24505</v>
      </c>
      <c r="W617" s="36"/>
      <c r="X617" s="36"/>
      <c r="Y617" s="36"/>
      <c r="Z617" s="36"/>
      <c r="AA617" s="4891">
        <v>12930704</v>
      </c>
      <c r="AB617" s="36"/>
      <c r="AC617" s="4906"/>
      <c r="AD617" s="4906"/>
      <c r="AE617" s="4907"/>
      <c r="AF617" s="36" t="s">
        <v>19700</v>
      </c>
      <c r="AG617" s="36"/>
    </row>
    <row r="618" spans="1:33" s="4430" customFormat="1" ht="30" customHeight="1">
      <c r="A618" s="4707" t="s">
        <v>18626</v>
      </c>
      <c r="B618" s="36" t="s">
        <v>22275</v>
      </c>
      <c r="C618" s="37">
        <v>45847</v>
      </c>
      <c r="D618" s="37">
        <v>45881</v>
      </c>
      <c r="E618" s="37"/>
      <c r="F618" s="38"/>
      <c r="G618" s="36">
        <v>9013</v>
      </c>
      <c r="H618" s="4708" t="s">
        <v>22276</v>
      </c>
      <c r="I618" s="36"/>
      <c r="J618" s="36" t="s">
        <v>22277</v>
      </c>
      <c r="K618" s="36" t="s">
        <v>22278</v>
      </c>
      <c r="L618" s="4707" t="s">
        <v>128</v>
      </c>
      <c r="M618" s="36" t="s">
        <v>22280</v>
      </c>
      <c r="N618" s="36"/>
      <c r="O618" s="4429">
        <v>3</v>
      </c>
      <c r="P618" s="4429">
        <v>3</v>
      </c>
      <c r="Q618" s="36" t="s">
        <v>22279</v>
      </c>
      <c r="R618" s="36"/>
      <c r="S618" s="36"/>
      <c r="T618" s="36"/>
      <c r="U618" s="36"/>
      <c r="V618" s="36" t="s">
        <v>24505</v>
      </c>
      <c r="W618" s="36"/>
      <c r="X618" s="36"/>
      <c r="Y618" s="36"/>
      <c r="Z618" s="36"/>
      <c r="AA618" s="4891">
        <v>12930757</v>
      </c>
      <c r="AB618" s="36"/>
      <c r="AC618" s="4906"/>
      <c r="AD618" s="4906"/>
      <c r="AE618" s="4907"/>
      <c r="AF618" s="36" t="s">
        <v>19700</v>
      </c>
      <c r="AG618" s="36"/>
    </row>
    <row r="619" spans="1:33" s="32" customFormat="1" ht="30" customHeight="1">
      <c r="A619" s="4595" t="s">
        <v>18745</v>
      </c>
      <c r="B619" s="4672" t="s">
        <v>22281</v>
      </c>
      <c r="C619" s="422">
        <v>45847</v>
      </c>
      <c r="D619" s="422">
        <v>45868</v>
      </c>
      <c r="E619" s="422"/>
      <c r="F619" s="6504"/>
      <c r="G619" s="41">
        <v>8600</v>
      </c>
      <c r="H619" s="4359" t="s">
        <v>2109</v>
      </c>
      <c r="I619" s="41"/>
      <c r="J619" s="41" t="s">
        <v>22282</v>
      </c>
      <c r="K619" s="41" t="s">
        <v>22283</v>
      </c>
      <c r="L619" s="4356" t="s">
        <v>173</v>
      </c>
      <c r="M619" s="582" t="s">
        <v>22284</v>
      </c>
      <c r="N619" s="41"/>
      <c r="O619" s="3896">
        <v>1</v>
      </c>
      <c r="P619" s="3896">
        <v>1</v>
      </c>
      <c r="Q619" s="41" t="s">
        <v>21835</v>
      </c>
      <c r="R619" s="41"/>
      <c r="S619" s="6"/>
      <c r="T619" s="6"/>
      <c r="U619" s="6"/>
      <c r="V619" s="6" t="s">
        <v>2073</v>
      </c>
      <c r="W619" s="6"/>
      <c r="X619" s="6" t="s">
        <v>7042</v>
      </c>
      <c r="Y619" s="6"/>
      <c r="Z619" s="6"/>
      <c r="AA619" s="6564">
        <v>12930772</v>
      </c>
      <c r="AB619" s="6"/>
      <c r="AC619" s="4898">
        <v>0</v>
      </c>
      <c r="AD619" s="4898">
        <v>12375</v>
      </c>
      <c r="AE619" s="4905">
        <f t="shared" ref="AE619:AE682" si="37">SUM(AD619*P619+AC619)</f>
        <v>12375</v>
      </c>
      <c r="AF619" s="6" t="s">
        <v>19700</v>
      </c>
      <c r="AG619" s="6"/>
    </row>
    <row r="620" spans="1:33" s="4430" customFormat="1" ht="30" customHeight="1">
      <c r="A620" s="5103" t="s">
        <v>20017</v>
      </c>
      <c r="B620" s="36" t="s">
        <v>22289</v>
      </c>
      <c r="C620" s="37">
        <v>45848</v>
      </c>
      <c r="D620" s="37">
        <v>45978</v>
      </c>
      <c r="E620" s="37"/>
      <c r="F620" s="38"/>
      <c r="G620" s="36">
        <v>8369</v>
      </c>
      <c r="H620" s="5104" t="s">
        <v>977</v>
      </c>
      <c r="I620" s="36"/>
      <c r="J620" s="36" t="s">
        <v>22290</v>
      </c>
      <c r="K620" s="36" t="s">
        <v>22291</v>
      </c>
      <c r="L620" s="5103" t="s">
        <v>28</v>
      </c>
      <c r="M620" s="36" t="s">
        <v>22292</v>
      </c>
      <c r="N620" s="36"/>
      <c r="O620" s="4429">
        <v>2</v>
      </c>
      <c r="P620" s="4429">
        <v>2</v>
      </c>
      <c r="Q620" s="36" t="s">
        <v>21926</v>
      </c>
      <c r="R620" s="36"/>
      <c r="S620" s="36"/>
      <c r="T620" s="36"/>
      <c r="U620" s="36"/>
      <c r="V620" s="36"/>
      <c r="W620" s="36"/>
      <c r="X620" s="36"/>
      <c r="Y620" s="36"/>
      <c r="Z620" s="36"/>
      <c r="AA620" s="4891">
        <v>12932215</v>
      </c>
      <c r="AB620" s="36"/>
      <c r="AC620" s="4906"/>
      <c r="AD620" s="4906"/>
      <c r="AE620" s="4907"/>
      <c r="AF620" s="36" t="s">
        <v>19700</v>
      </c>
      <c r="AG620" s="36"/>
    </row>
    <row r="621" spans="1:33" s="32" customFormat="1" ht="30" customHeight="1">
      <c r="A621" s="4367" t="s">
        <v>19480</v>
      </c>
      <c r="B621" s="6" t="s">
        <v>22293</v>
      </c>
      <c r="C621" s="114">
        <v>45848</v>
      </c>
      <c r="D621" s="114">
        <v>45882</v>
      </c>
      <c r="E621" s="114">
        <v>46132</v>
      </c>
      <c r="F621" s="5799">
        <f t="shared" si="36"/>
        <v>-250</v>
      </c>
      <c r="G621" s="6">
        <v>8618</v>
      </c>
      <c r="H621" s="4368" t="s">
        <v>14393</v>
      </c>
      <c r="I621" s="6"/>
      <c r="J621" s="6" t="s">
        <v>22294</v>
      </c>
      <c r="K621" s="6" t="s">
        <v>22295</v>
      </c>
      <c r="L621" s="4367" t="s">
        <v>173</v>
      </c>
      <c r="M621" s="6" t="s">
        <v>22296</v>
      </c>
      <c r="N621" s="6"/>
      <c r="O621" s="3729">
        <v>1</v>
      </c>
      <c r="P621" s="3729">
        <v>1</v>
      </c>
      <c r="Q621" s="6" t="s">
        <v>22064</v>
      </c>
      <c r="R621" s="6"/>
      <c r="S621" s="6"/>
      <c r="T621" s="6"/>
      <c r="U621" s="6"/>
      <c r="V621" s="6"/>
      <c r="W621" s="6"/>
      <c r="X621" s="6"/>
      <c r="Y621" s="6"/>
      <c r="Z621" s="6"/>
      <c r="AA621" s="6564">
        <v>12934716</v>
      </c>
      <c r="AB621" s="6"/>
      <c r="AC621" s="4898">
        <v>3300</v>
      </c>
      <c r="AD621" s="4898">
        <v>7918.05</v>
      </c>
      <c r="AE621" s="4905">
        <f t="shared" si="37"/>
        <v>11218.05</v>
      </c>
      <c r="AF621" s="6" t="s">
        <v>19700</v>
      </c>
      <c r="AG621" s="6"/>
    </row>
    <row r="622" spans="1:33" s="32" customFormat="1" ht="30" customHeight="1">
      <c r="A622" s="5418" t="s">
        <v>20488</v>
      </c>
      <c r="B622" s="5434" t="s">
        <v>22297</v>
      </c>
      <c r="C622" s="422">
        <v>45848</v>
      </c>
      <c r="D622" s="422">
        <v>45882</v>
      </c>
      <c r="E622" s="422"/>
      <c r="F622" s="6566"/>
      <c r="G622" s="41">
        <v>8630</v>
      </c>
      <c r="H622" s="4570" t="s">
        <v>22298</v>
      </c>
      <c r="I622" s="41"/>
      <c r="J622" s="5418" t="s">
        <v>22299</v>
      </c>
      <c r="K622" s="41" t="s">
        <v>22300</v>
      </c>
      <c r="L622" s="4487" t="s">
        <v>28</v>
      </c>
      <c r="M622" s="41" t="s">
        <v>22301</v>
      </c>
      <c r="N622" s="41"/>
      <c r="O622" s="3896">
        <v>2</v>
      </c>
      <c r="P622" s="3896">
        <v>2</v>
      </c>
      <c r="Q622" s="41" t="s">
        <v>22064</v>
      </c>
      <c r="R622" s="41"/>
      <c r="S622" s="6"/>
      <c r="T622" s="6"/>
      <c r="U622" s="6"/>
      <c r="V622" s="6" t="s">
        <v>9338</v>
      </c>
      <c r="W622" s="6"/>
      <c r="X622" s="6" t="s">
        <v>7042</v>
      </c>
      <c r="Y622" s="6"/>
      <c r="Z622" s="6"/>
      <c r="AA622" s="6564">
        <v>12934728</v>
      </c>
      <c r="AB622" s="6"/>
      <c r="AC622" s="4898">
        <v>5717.25</v>
      </c>
      <c r="AD622" s="4898">
        <v>8316</v>
      </c>
      <c r="AE622" s="4905">
        <f t="shared" si="37"/>
        <v>22349.25</v>
      </c>
      <c r="AF622" s="6" t="s">
        <v>19700</v>
      </c>
      <c r="AG622" s="6"/>
    </row>
    <row r="623" spans="1:33" s="32" customFormat="1" ht="30" customHeight="1">
      <c r="A623" s="4487" t="s">
        <v>20911</v>
      </c>
      <c r="B623" s="4672" t="s">
        <v>22302</v>
      </c>
      <c r="C623" s="422">
        <v>45848</v>
      </c>
      <c r="D623" s="422">
        <v>45869</v>
      </c>
      <c r="E623" s="422"/>
      <c r="F623" s="6504"/>
      <c r="G623" s="41">
        <v>8638</v>
      </c>
      <c r="H623" s="4570" t="s">
        <v>22303</v>
      </c>
      <c r="I623" s="41"/>
      <c r="J623" s="41" t="s">
        <v>22304</v>
      </c>
      <c r="K623" s="41" t="s">
        <v>22305</v>
      </c>
      <c r="L623" s="4487" t="s">
        <v>62</v>
      </c>
      <c r="M623" s="41" t="s">
        <v>22306</v>
      </c>
      <c r="N623" s="41"/>
      <c r="O623" s="3896">
        <v>5</v>
      </c>
      <c r="P623" s="3896">
        <v>5</v>
      </c>
      <c r="Q623" s="41" t="s">
        <v>22064</v>
      </c>
      <c r="R623" s="41"/>
      <c r="S623" s="6"/>
      <c r="T623" s="6"/>
      <c r="U623" s="6"/>
      <c r="V623" s="6" t="s">
        <v>9338</v>
      </c>
      <c r="W623" s="6"/>
      <c r="X623" s="6" t="s">
        <v>7042</v>
      </c>
      <c r="Y623" s="6"/>
      <c r="Z623" s="6"/>
      <c r="AA623" s="6564">
        <v>12934732</v>
      </c>
      <c r="AB623" s="6"/>
      <c r="AC623" s="4898">
        <v>0</v>
      </c>
      <c r="AD623" s="4898">
        <v>8316</v>
      </c>
      <c r="AE623" s="4905">
        <f t="shared" si="37"/>
        <v>41580</v>
      </c>
      <c r="AF623" s="6" t="s">
        <v>19700</v>
      </c>
      <c r="AG623" s="6"/>
    </row>
    <row r="624" spans="1:33" s="32" customFormat="1" ht="30" customHeight="1">
      <c r="A624" s="5622" t="s">
        <v>19480</v>
      </c>
      <c r="B624" s="5682" t="s">
        <v>22307</v>
      </c>
      <c r="C624" s="422">
        <v>45848</v>
      </c>
      <c r="D624" s="422">
        <v>45882</v>
      </c>
      <c r="E624" s="422"/>
      <c r="F624" s="6504"/>
      <c r="G624" s="41">
        <v>8618</v>
      </c>
      <c r="H624" s="4570" t="s">
        <v>22308</v>
      </c>
      <c r="I624" s="41"/>
      <c r="J624" s="5622" t="s">
        <v>22309</v>
      </c>
      <c r="K624" s="41" t="s">
        <v>22310</v>
      </c>
      <c r="L624" s="4487" t="s">
        <v>62</v>
      </c>
      <c r="M624" s="582" t="s">
        <v>22311</v>
      </c>
      <c r="N624" s="41"/>
      <c r="O624" s="3896">
        <v>5</v>
      </c>
      <c r="P624" s="3896">
        <v>5</v>
      </c>
      <c r="Q624" s="41"/>
      <c r="R624" s="41"/>
      <c r="S624" s="6"/>
      <c r="T624" s="6"/>
      <c r="U624" s="6"/>
      <c r="V624" s="6" t="s">
        <v>9338</v>
      </c>
      <c r="W624" s="6"/>
      <c r="X624" s="6" t="s">
        <v>7042</v>
      </c>
      <c r="Y624" s="6"/>
      <c r="Z624" s="6"/>
      <c r="AA624" s="6564">
        <v>12934792</v>
      </c>
      <c r="AB624" s="6"/>
      <c r="AC624" s="4898">
        <v>3300</v>
      </c>
      <c r="AD624" s="4898">
        <v>7918.05</v>
      </c>
      <c r="AE624" s="4905">
        <f t="shared" si="37"/>
        <v>42890.25</v>
      </c>
      <c r="AF624" s="6" t="s">
        <v>19700</v>
      </c>
      <c r="AG624" s="6"/>
    </row>
    <row r="625" spans="1:33" s="32" customFormat="1" ht="30" customHeight="1">
      <c r="A625" s="4487" t="s">
        <v>19480</v>
      </c>
      <c r="B625" s="41" t="s">
        <v>22312</v>
      </c>
      <c r="C625" s="422">
        <v>45848</v>
      </c>
      <c r="D625" s="422">
        <v>45869</v>
      </c>
      <c r="E625" s="422"/>
      <c r="F625" s="6566"/>
      <c r="G625" s="41">
        <v>8618</v>
      </c>
      <c r="H625" s="4570" t="s">
        <v>636</v>
      </c>
      <c r="I625" s="41"/>
      <c r="J625" s="41" t="s">
        <v>22313</v>
      </c>
      <c r="K625" s="41" t="s">
        <v>22314</v>
      </c>
      <c r="L625" s="4487" t="s">
        <v>193</v>
      </c>
      <c r="M625" s="41" t="s">
        <v>22315</v>
      </c>
      <c r="N625" s="41"/>
      <c r="O625" s="3896">
        <v>6</v>
      </c>
      <c r="P625" s="3896">
        <v>6</v>
      </c>
      <c r="Q625" s="41" t="s">
        <v>22064</v>
      </c>
      <c r="R625" s="41"/>
      <c r="S625" s="6"/>
      <c r="T625" s="6"/>
      <c r="U625" s="6"/>
      <c r="V625" s="6" t="s">
        <v>9338</v>
      </c>
      <c r="W625" s="6"/>
      <c r="X625" s="6" t="s">
        <v>7042</v>
      </c>
      <c r="Y625" s="6"/>
      <c r="Z625" s="6"/>
      <c r="AA625" s="6564">
        <v>12934804</v>
      </c>
      <c r="AB625" s="6"/>
      <c r="AC625" s="4898">
        <v>0</v>
      </c>
      <c r="AD625" s="4898">
        <v>7918.05</v>
      </c>
      <c r="AE625" s="4905">
        <f t="shared" si="37"/>
        <v>47508.3</v>
      </c>
      <c r="AF625" s="6" t="s">
        <v>19700</v>
      </c>
      <c r="AG625" s="6"/>
    </row>
    <row r="626" spans="1:33" s="32" customFormat="1" ht="30" customHeight="1">
      <c r="A626" s="4487" t="s">
        <v>19596</v>
      </c>
      <c r="B626" s="4672" t="s">
        <v>22316</v>
      </c>
      <c r="C626" s="422">
        <v>45847</v>
      </c>
      <c r="D626" s="422">
        <v>45882</v>
      </c>
      <c r="E626" s="422"/>
      <c r="F626" s="6566"/>
      <c r="G626" s="41">
        <v>6984</v>
      </c>
      <c r="H626" s="4570" t="s">
        <v>22317</v>
      </c>
      <c r="I626" s="41"/>
      <c r="J626" s="41" t="s">
        <v>22318</v>
      </c>
      <c r="K626" s="41" t="s">
        <v>22319</v>
      </c>
      <c r="L626" s="4487" t="s">
        <v>173</v>
      </c>
      <c r="M626" s="582" t="s">
        <v>22320</v>
      </c>
      <c r="N626" s="41"/>
      <c r="O626" s="3896">
        <v>1</v>
      </c>
      <c r="P626" s="3896">
        <v>1</v>
      </c>
      <c r="Q626" s="41" t="s">
        <v>21852</v>
      </c>
      <c r="R626" s="41"/>
      <c r="S626" s="6"/>
      <c r="T626" s="6"/>
      <c r="U626" s="6"/>
      <c r="V626" s="6" t="s">
        <v>9338</v>
      </c>
      <c r="W626" s="6"/>
      <c r="X626" s="6" t="s">
        <v>7042</v>
      </c>
      <c r="Y626" s="6"/>
      <c r="Z626" s="6"/>
      <c r="AA626" s="6564">
        <v>12934807</v>
      </c>
      <c r="AB626" s="6"/>
      <c r="AC626" s="4898">
        <v>6900</v>
      </c>
      <c r="AD626" s="4898">
        <v>7920</v>
      </c>
      <c r="AE626" s="4905">
        <f t="shared" si="37"/>
        <v>14820</v>
      </c>
      <c r="AF626" s="6" t="s">
        <v>19700</v>
      </c>
      <c r="AG626" s="6"/>
    </row>
    <row r="627" spans="1:33" s="32" customFormat="1" ht="30" customHeight="1">
      <c r="A627" s="4574" t="s">
        <v>20502</v>
      </c>
      <c r="B627" s="4672" t="s">
        <v>22321</v>
      </c>
      <c r="C627" s="422">
        <v>45848</v>
      </c>
      <c r="D627" s="422">
        <v>45869</v>
      </c>
      <c r="E627" s="422"/>
      <c r="F627" s="6504"/>
      <c r="G627" s="41">
        <v>8637</v>
      </c>
      <c r="H627" s="4178"/>
      <c r="I627" s="41" t="s">
        <v>21364</v>
      </c>
      <c r="J627" s="41" t="s">
        <v>22322</v>
      </c>
      <c r="K627" s="41" t="s">
        <v>22323</v>
      </c>
      <c r="L627" s="4487" t="s">
        <v>1102</v>
      </c>
      <c r="M627" s="582" t="s">
        <v>22325</v>
      </c>
      <c r="N627" s="41"/>
      <c r="O627" s="3896">
        <v>24</v>
      </c>
      <c r="P627" s="3896">
        <v>24</v>
      </c>
      <c r="Q627" s="41" t="s">
        <v>22324</v>
      </c>
      <c r="R627" s="41"/>
      <c r="S627" s="6"/>
      <c r="T627" s="6"/>
      <c r="U627" s="6"/>
      <c r="V627" s="6" t="s">
        <v>2073</v>
      </c>
      <c r="W627" s="6"/>
      <c r="X627" s="6" t="s">
        <v>7042</v>
      </c>
      <c r="Y627" s="6"/>
      <c r="Z627" s="6"/>
      <c r="AA627" s="6564">
        <v>12934904</v>
      </c>
      <c r="AB627" s="6"/>
      <c r="AC627" s="4898">
        <v>0</v>
      </c>
      <c r="AD627" s="4898">
        <v>15000</v>
      </c>
      <c r="AE627" s="4905">
        <f t="shared" si="37"/>
        <v>360000</v>
      </c>
      <c r="AF627" s="6" t="s">
        <v>19700</v>
      </c>
      <c r="AG627" s="6"/>
    </row>
    <row r="628" spans="1:33" s="32" customFormat="1" ht="30" customHeight="1">
      <c r="A628" s="4943" t="s">
        <v>18754</v>
      </c>
      <c r="B628" s="4672" t="s">
        <v>22326</v>
      </c>
      <c r="C628" s="422">
        <v>45848</v>
      </c>
      <c r="D628" s="422">
        <v>45869</v>
      </c>
      <c r="E628" s="422"/>
      <c r="F628" s="6504"/>
      <c r="G628" s="41">
        <v>8634</v>
      </c>
      <c r="H628" s="4570" t="s">
        <v>1910</v>
      </c>
      <c r="I628" s="41"/>
      <c r="J628" s="41" t="s">
        <v>16678</v>
      </c>
      <c r="K628" s="41" t="s">
        <v>22327</v>
      </c>
      <c r="L628" s="4487" t="s">
        <v>76</v>
      </c>
      <c r="M628" s="582" t="s">
        <v>22329</v>
      </c>
      <c r="N628" s="41"/>
      <c r="O628" s="3896">
        <v>4</v>
      </c>
      <c r="P628" s="3896">
        <v>4</v>
      </c>
      <c r="Q628" s="41" t="s">
        <v>22328</v>
      </c>
      <c r="R628" s="41"/>
      <c r="S628" s="6"/>
      <c r="T628" s="6"/>
      <c r="U628" s="6"/>
      <c r="V628" s="6" t="s">
        <v>2073</v>
      </c>
      <c r="W628" s="6"/>
      <c r="X628" s="6" t="s">
        <v>7042</v>
      </c>
      <c r="Y628" s="6"/>
      <c r="Z628" s="6"/>
      <c r="AA628" s="6564">
        <v>12934923</v>
      </c>
      <c r="AB628" s="6"/>
      <c r="AC628" s="4898">
        <v>1200</v>
      </c>
      <c r="AD628" s="4898">
        <v>7920</v>
      </c>
      <c r="AE628" s="4905">
        <f t="shared" si="37"/>
        <v>32880</v>
      </c>
      <c r="AF628" s="6" t="s">
        <v>19700</v>
      </c>
      <c r="AG628" s="6"/>
    </row>
    <row r="629" spans="1:33" s="32" customFormat="1" ht="30" customHeight="1">
      <c r="A629" s="4559" t="s">
        <v>19351</v>
      </c>
      <c r="B629" s="4672" t="s">
        <v>22330</v>
      </c>
      <c r="C629" s="422">
        <v>45849</v>
      </c>
      <c r="D629" s="422">
        <v>45883</v>
      </c>
      <c r="E629" s="422"/>
      <c r="F629" s="6504"/>
      <c r="G629" s="41">
        <v>8646</v>
      </c>
      <c r="H629" s="4468" t="s">
        <v>7027</v>
      </c>
      <c r="I629" s="41"/>
      <c r="J629" s="41" t="s">
        <v>22331</v>
      </c>
      <c r="K629" s="41" t="s">
        <v>22332</v>
      </c>
      <c r="L629" s="4389" t="s">
        <v>28</v>
      </c>
      <c r="M629" s="582" t="s">
        <v>22334</v>
      </c>
      <c r="N629" s="41"/>
      <c r="O629" s="3896">
        <v>2</v>
      </c>
      <c r="P629" s="3896">
        <v>2</v>
      </c>
      <c r="Q629" s="41" t="s">
        <v>22333</v>
      </c>
      <c r="R629" s="41"/>
      <c r="S629" s="6"/>
      <c r="T629" s="6"/>
      <c r="U629" s="6"/>
      <c r="V629" s="6" t="s">
        <v>2073</v>
      </c>
      <c r="W629" s="6"/>
      <c r="X629" s="6" t="s">
        <v>7042</v>
      </c>
      <c r="Y629" s="6"/>
      <c r="Z629" s="6"/>
      <c r="AA629" s="6564">
        <v>12937046</v>
      </c>
      <c r="AB629" s="6"/>
      <c r="AC629" s="4898">
        <v>18600</v>
      </c>
      <c r="AD629" s="4898">
        <v>12375</v>
      </c>
      <c r="AE629" s="4905">
        <f t="shared" si="37"/>
        <v>43350</v>
      </c>
      <c r="AF629" s="6" t="s">
        <v>19700</v>
      </c>
      <c r="AG629" s="6"/>
    </row>
    <row r="630" spans="1:33" s="32" customFormat="1" ht="30" customHeight="1">
      <c r="A630" s="5165" t="s">
        <v>18977</v>
      </c>
      <c r="B630" s="4672" t="s">
        <v>22335</v>
      </c>
      <c r="C630" s="422">
        <v>45849</v>
      </c>
      <c r="D630" s="422">
        <v>45883</v>
      </c>
      <c r="E630" s="422"/>
      <c r="F630" s="6504"/>
      <c r="G630" s="41">
        <v>8644</v>
      </c>
      <c r="H630" s="4468" t="s">
        <v>22336</v>
      </c>
      <c r="I630" s="41"/>
      <c r="J630" s="41" t="s">
        <v>22337</v>
      </c>
      <c r="K630" s="41" t="s">
        <v>22338</v>
      </c>
      <c r="L630" s="4389" t="s">
        <v>76</v>
      </c>
      <c r="M630" s="582" t="s">
        <v>22340</v>
      </c>
      <c r="N630" s="41"/>
      <c r="O630" s="3896">
        <v>4</v>
      </c>
      <c r="P630" s="3896">
        <v>4</v>
      </c>
      <c r="Q630" s="41" t="s">
        <v>22339</v>
      </c>
      <c r="R630" s="41"/>
      <c r="S630" s="6"/>
      <c r="T630" s="6"/>
      <c r="U630" s="6"/>
      <c r="V630" s="6" t="s">
        <v>2073</v>
      </c>
      <c r="W630" s="6"/>
      <c r="X630" s="6" t="s">
        <v>7042</v>
      </c>
      <c r="Y630" s="6"/>
      <c r="Z630" s="6"/>
      <c r="AA630" s="6564">
        <v>12938316</v>
      </c>
      <c r="AB630" s="6"/>
      <c r="AC630" s="4898">
        <v>10200</v>
      </c>
      <c r="AD630" s="4898">
        <v>7920</v>
      </c>
      <c r="AE630" s="4905">
        <f t="shared" si="37"/>
        <v>41880</v>
      </c>
      <c r="AF630" s="6" t="s">
        <v>19700</v>
      </c>
      <c r="AG630" s="6"/>
    </row>
    <row r="631" spans="1:33" s="32" customFormat="1" ht="30" customHeight="1">
      <c r="A631" s="4799" t="s">
        <v>18967</v>
      </c>
      <c r="B631" s="4672" t="s">
        <v>22341</v>
      </c>
      <c r="C631" s="422">
        <v>45849</v>
      </c>
      <c r="D631" s="422">
        <v>45870</v>
      </c>
      <c r="E631" s="422"/>
      <c r="F631" s="6504"/>
      <c r="G631" s="41">
        <v>8604</v>
      </c>
      <c r="H631" s="4178"/>
      <c r="I631" s="41" t="s">
        <v>21364</v>
      </c>
      <c r="J631" s="41" t="s">
        <v>6460</v>
      </c>
      <c r="K631" s="41" t="s">
        <v>22342</v>
      </c>
      <c r="L631" s="4393" t="s">
        <v>173</v>
      </c>
      <c r="M631" s="41" t="s">
        <v>22344</v>
      </c>
      <c r="N631" s="41"/>
      <c r="O631" s="3896">
        <v>1</v>
      </c>
      <c r="P631" s="3896">
        <v>1</v>
      </c>
      <c r="Q631" s="41" t="s">
        <v>22343</v>
      </c>
      <c r="R631" s="41"/>
      <c r="S631" s="6"/>
      <c r="T631" s="6"/>
      <c r="U631" s="6"/>
      <c r="V631" s="6" t="s">
        <v>2073</v>
      </c>
      <c r="W631" s="6"/>
      <c r="X631" s="6" t="s">
        <v>7042</v>
      </c>
      <c r="Y631" s="6"/>
      <c r="Z631" s="6"/>
      <c r="AA631" s="6564">
        <v>12938409</v>
      </c>
      <c r="AB631" s="6"/>
      <c r="AC631" s="4898">
        <v>0</v>
      </c>
      <c r="AD631" s="4898">
        <v>7920</v>
      </c>
      <c r="AE631" s="4905">
        <f t="shared" si="37"/>
        <v>7920</v>
      </c>
      <c r="AF631" s="6" t="s">
        <v>19700</v>
      </c>
      <c r="AG631" s="6"/>
    </row>
    <row r="632" spans="1:33" s="32" customFormat="1" ht="30" customHeight="1">
      <c r="A632" s="4389" t="s">
        <v>19583</v>
      </c>
      <c r="B632" s="4672" t="s">
        <v>22345</v>
      </c>
      <c r="C632" s="422">
        <v>45849</v>
      </c>
      <c r="D632" s="422">
        <v>45870</v>
      </c>
      <c r="E632" s="422"/>
      <c r="F632" s="6504"/>
      <c r="G632" s="41">
        <v>8604</v>
      </c>
      <c r="H632" s="4178"/>
      <c r="I632" s="41" t="s">
        <v>21364</v>
      </c>
      <c r="J632" s="41" t="s">
        <v>9832</v>
      </c>
      <c r="K632" s="41" t="s">
        <v>21774</v>
      </c>
      <c r="L632" s="41" t="s">
        <v>22346</v>
      </c>
      <c r="M632" s="41" t="s">
        <v>22348</v>
      </c>
      <c r="N632" s="41"/>
      <c r="O632" s="3896">
        <v>5</v>
      </c>
      <c r="P632" s="3896">
        <v>5</v>
      </c>
      <c r="Q632" s="41" t="s">
        <v>22347</v>
      </c>
      <c r="R632" s="41"/>
      <c r="S632" s="6"/>
      <c r="T632" s="6"/>
      <c r="U632" s="6"/>
      <c r="V632" s="6" t="s">
        <v>2073</v>
      </c>
      <c r="W632" s="6"/>
      <c r="X632" s="6" t="s">
        <v>7042</v>
      </c>
      <c r="Y632" s="6"/>
      <c r="Z632" s="6"/>
      <c r="AA632" s="6564">
        <v>12938468</v>
      </c>
      <c r="AB632" s="6"/>
      <c r="AC632" s="4898">
        <v>0</v>
      </c>
      <c r="AD632" s="4898">
        <v>4356</v>
      </c>
      <c r="AE632" s="4905">
        <f t="shared" si="37"/>
        <v>21780</v>
      </c>
      <c r="AF632" s="6" t="s">
        <v>19700</v>
      </c>
      <c r="AG632" s="6"/>
    </row>
    <row r="633" spans="1:33" s="32" customFormat="1" ht="30" customHeight="1">
      <c r="A633" s="5213" t="s">
        <v>20936</v>
      </c>
      <c r="B633" s="4672" t="s">
        <v>22350</v>
      </c>
      <c r="C633" s="422">
        <v>45849</v>
      </c>
      <c r="D633" s="422">
        <v>45873</v>
      </c>
      <c r="E633" s="422"/>
      <c r="F633" s="6504"/>
      <c r="G633" s="41">
        <v>8596</v>
      </c>
      <c r="H633" s="4416" t="s">
        <v>13926</v>
      </c>
      <c r="I633" s="41"/>
      <c r="J633" s="41" t="s">
        <v>22351</v>
      </c>
      <c r="K633" s="41" t="s">
        <v>22352</v>
      </c>
      <c r="L633" s="41" t="s">
        <v>173</v>
      </c>
      <c r="M633" s="582" t="s">
        <v>22357</v>
      </c>
      <c r="N633" s="41"/>
      <c r="O633" s="3896">
        <v>1</v>
      </c>
      <c r="P633" s="3896">
        <v>1</v>
      </c>
      <c r="Q633" s="4393" t="s">
        <v>22353</v>
      </c>
      <c r="R633" s="41"/>
      <c r="S633" s="6"/>
      <c r="T633" s="6"/>
      <c r="U633" s="6"/>
      <c r="V633" s="6" t="s">
        <v>2073</v>
      </c>
      <c r="W633" s="6"/>
      <c r="X633" s="6" t="s">
        <v>7042</v>
      </c>
      <c r="Y633" s="6"/>
      <c r="Z633" s="6"/>
      <c r="AA633" s="6564">
        <v>12940847</v>
      </c>
      <c r="AB633" s="6"/>
      <c r="AC633" s="4898">
        <v>0</v>
      </c>
      <c r="AD633" s="4898">
        <v>9600</v>
      </c>
      <c r="AE633" s="4905">
        <f t="shared" si="37"/>
        <v>9600</v>
      </c>
      <c r="AF633" s="6" t="s">
        <v>19700</v>
      </c>
      <c r="AG633" s="6"/>
    </row>
    <row r="634" spans="1:33" s="32" customFormat="1" ht="30" customHeight="1">
      <c r="A634" s="4959" t="s">
        <v>20640</v>
      </c>
      <c r="B634" s="4672" t="s">
        <v>22354</v>
      </c>
      <c r="C634" s="422">
        <v>45852</v>
      </c>
      <c r="D634" s="422">
        <v>45873</v>
      </c>
      <c r="E634" s="422"/>
      <c r="F634" s="6504"/>
      <c r="G634" s="41">
        <v>8605</v>
      </c>
      <c r="H634" s="4416" t="s">
        <v>21996</v>
      </c>
      <c r="I634" s="41"/>
      <c r="J634" s="41" t="s">
        <v>21997</v>
      </c>
      <c r="K634" s="41" t="s">
        <v>22355</v>
      </c>
      <c r="L634" s="41" t="s">
        <v>76</v>
      </c>
      <c r="M634" s="41" t="s">
        <v>22356</v>
      </c>
      <c r="N634" s="41"/>
      <c r="O634" s="3896">
        <v>4</v>
      </c>
      <c r="P634" s="3896">
        <v>4</v>
      </c>
      <c r="Q634" s="41" t="s">
        <v>22064</v>
      </c>
      <c r="R634" s="41"/>
      <c r="S634" s="6"/>
      <c r="T634" s="6"/>
      <c r="U634" s="6"/>
      <c r="V634" s="6" t="s">
        <v>2073</v>
      </c>
      <c r="W634" s="6"/>
      <c r="X634" s="6" t="s">
        <v>37</v>
      </c>
      <c r="Y634" s="6"/>
      <c r="Z634" s="6"/>
      <c r="AA634" s="6564">
        <v>12940954</v>
      </c>
      <c r="AB634" s="6"/>
      <c r="AC634" s="4898">
        <v>936</v>
      </c>
      <c r="AD634" s="4898">
        <v>4992</v>
      </c>
      <c r="AE634" s="4905">
        <f t="shared" si="37"/>
        <v>20904</v>
      </c>
      <c r="AF634" s="6" t="s">
        <v>19700</v>
      </c>
      <c r="AG634" s="6"/>
    </row>
    <row r="635" spans="1:33" s="32" customFormat="1" ht="30" customHeight="1">
      <c r="A635" s="6383" t="s">
        <v>20974</v>
      </c>
      <c r="B635" s="6383" t="s">
        <v>22358</v>
      </c>
      <c r="C635" s="422">
        <v>45852</v>
      </c>
      <c r="D635" s="422">
        <v>45884</v>
      </c>
      <c r="E635" s="422"/>
      <c r="F635" s="6566"/>
      <c r="G635" s="41">
        <v>8595</v>
      </c>
      <c r="H635" s="4416" t="s">
        <v>5674</v>
      </c>
      <c r="I635" s="41"/>
      <c r="J635" s="6383" t="s">
        <v>22360</v>
      </c>
      <c r="K635" s="41" t="s">
        <v>22359</v>
      </c>
      <c r="L635" s="41" t="s">
        <v>173</v>
      </c>
      <c r="M635" s="582" t="s">
        <v>22362</v>
      </c>
      <c r="N635" s="41"/>
      <c r="O635" s="3896">
        <v>1</v>
      </c>
      <c r="P635" s="3896">
        <v>1</v>
      </c>
      <c r="Q635" s="41" t="s">
        <v>22361</v>
      </c>
      <c r="R635" s="41"/>
      <c r="S635" s="6"/>
      <c r="T635" s="6"/>
      <c r="U635" s="6"/>
      <c r="V635" s="6" t="s">
        <v>2073</v>
      </c>
      <c r="W635" s="6"/>
      <c r="X635" s="6" t="s">
        <v>37</v>
      </c>
      <c r="Y635" s="6"/>
      <c r="Z635" s="6"/>
      <c r="AA635" s="6564">
        <v>12941192</v>
      </c>
      <c r="AB635" s="6"/>
      <c r="AC635" s="4898">
        <v>10350</v>
      </c>
      <c r="AD635" s="4898">
        <v>8400</v>
      </c>
      <c r="AE635" s="4905">
        <f t="shared" si="37"/>
        <v>18750</v>
      </c>
      <c r="AF635" s="6" t="s">
        <v>19700</v>
      </c>
      <c r="AG635" s="6"/>
    </row>
    <row r="636" spans="1:33" s="32" customFormat="1" ht="30" customHeight="1">
      <c r="A636" s="5144" t="s">
        <v>19269</v>
      </c>
      <c r="B636" s="4672" t="s">
        <v>22367</v>
      </c>
      <c r="C636" s="422">
        <v>45852</v>
      </c>
      <c r="D636" s="422">
        <v>45873</v>
      </c>
      <c r="E636" s="422"/>
      <c r="F636" s="6504"/>
      <c r="G636" s="41">
        <v>8602</v>
      </c>
      <c r="H636" s="4416" t="s">
        <v>2686</v>
      </c>
      <c r="I636" s="41"/>
      <c r="J636" s="41" t="s">
        <v>22368</v>
      </c>
      <c r="K636" s="41" t="s">
        <v>22369</v>
      </c>
      <c r="L636" s="41" t="s">
        <v>128</v>
      </c>
      <c r="M636" s="582" t="s">
        <v>22370</v>
      </c>
      <c r="N636" s="41"/>
      <c r="O636" s="3896">
        <v>3</v>
      </c>
      <c r="P636" s="3896">
        <v>3</v>
      </c>
      <c r="Q636" s="41" t="s">
        <v>22064</v>
      </c>
      <c r="R636" s="41"/>
      <c r="S636" s="6"/>
      <c r="T636" s="6"/>
      <c r="U636" s="6"/>
      <c r="V636" s="6" t="s">
        <v>9338</v>
      </c>
      <c r="W636" s="6"/>
      <c r="X636" s="6" t="s">
        <v>7042</v>
      </c>
      <c r="Y636" s="6"/>
      <c r="Z636" s="6"/>
      <c r="AA636" s="6564">
        <v>12941488</v>
      </c>
      <c r="AB636" s="6"/>
      <c r="AC636" s="4898">
        <v>3100</v>
      </c>
      <c r="AD636" s="4898">
        <v>12375</v>
      </c>
      <c r="AE636" s="4905">
        <f>SUM(AD636*P636+AC636)</f>
        <v>40225</v>
      </c>
      <c r="AF636" s="6" t="s">
        <v>19700</v>
      </c>
      <c r="AG636" s="6"/>
    </row>
    <row r="637" spans="1:33" s="32" customFormat="1" ht="30" customHeight="1">
      <c r="A637" s="4393" t="s">
        <v>18977</v>
      </c>
      <c r="B637" s="4672" t="s">
        <v>22376</v>
      </c>
      <c r="C637" s="422">
        <v>45852</v>
      </c>
      <c r="D637" s="422">
        <v>45873</v>
      </c>
      <c r="E637" s="422"/>
      <c r="F637" s="6504"/>
      <c r="G637" s="41">
        <v>8644</v>
      </c>
      <c r="H637" s="4416" t="s">
        <v>15434</v>
      </c>
      <c r="I637" s="41"/>
      <c r="J637" s="41" t="s">
        <v>22377</v>
      </c>
      <c r="K637" s="41" t="s">
        <v>22378</v>
      </c>
      <c r="L637" s="4393" t="s">
        <v>28</v>
      </c>
      <c r="M637" s="41" t="s">
        <v>22380</v>
      </c>
      <c r="N637" s="41"/>
      <c r="O637" s="3896">
        <v>2</v>
      </c>
      <c r="P637" s="3896">
        <v>2</v>
      </c>
      <c r="Q637" s="41" t="s">
        <v>22379</v>
      </c>
      <c r="R637" s="41"/>
      <c r="S637" s="6"/>
      <c r="T637" s="6"/>
      <c r="U637" s="6"/>
      <c r="V637" s="4505" t="s">
        <v>2073</v>
      </c>
      <c r="W637" s="6"/>
      <c r="X637" s="4505" t="s">
        <v>7042</v>
      </c>
      <c r="Y637" s="6"/>
      <c r="Z637" s="6"/>
      <c r="AA637" s="6564">
        <v>12941714</v>
      </c>
      <c r="AB637" s="6"/>
      <c r="AC637" s="4898">
        <v>0</v>
      </c>
      <c r="AD637" s="4898">
        <v>7920</v>
      </c>
      <c r="AE637" s="4905">
        <f t="shared" si="37"/>
        <v>15840</v>
      </c>
      <c r="AF637" s="6" t="s">
        <v>19700</v>
      </c>
      <c r="AG637" s="6"/>
    </row>
    <row r="638" spans="1:33" s="32" customFormat="1" ht="30" customHeight="1">
      <c r="A638" s="4393" t="s">
        <v>19480</v>
      </c>
      <c r="B638" s="41" t="s">
        <v>22381</v>
      </c>
      <c r="C638" s="422">
        <v>45852</v>
      </c>
      <c r="D638" s="422">
        <v>45884</v>
      </c>
      <c r="E638" s="422"/>
      <c r="F638" s="6566"/>
      <c r="G638" s="41">
        <v>8618</v>
      </c>
      <c r="H638" s="4416" t="s">
        <v>22382</v>
      </c>
      <c r="I638" s="41"/>
      <c r="J638" s="41" t="s">
        <v>22383</v>
      </c>
      <c r="K638" s="41" t="s">
        <v>22384</v>
      </c>
      <c r="L638" s="41" t="s">
        <v>179</v>
      </c>
      <c r="M638" s="41" t="s">
        <v>22385</v>
      </c>
      <c r="N638" s="41"/>
      <c r="O638" s="3896">
        <v>8</v>
      </c>
      <c r="P638" s="3896">
        <v>8</v>
      </c>
      <c r="Q638" s="41" t="s">
        <v>22064</v>
      </c>
      <c r="R638" s="41"/>
      <c r="S638" s="6"/>
      <c r="T638" s="6"/>
      <c r="U638" s="6"/>
      <c r="V638" s="4505" t="s">
        <v>2073</v>
      </c>
      <c r="W638" s="6"/>
      <c r="X638" s="4505" t="s">
        <v>7042</v>
      </c>
      <c r="Y638" s="6"/>
      <c r="Z638" s="6"/>
      <c r="AA638" s="6564">
        <v>12941787</v>
      </c>
      <c r="AB638" s="6"/>
      <c r="AC638" s="4898">
        <v>3300</v>
      </c>
      <c r="AD638" s="4898">
        <v>7918.05</v>
      </c>
      <c r="AE638" s="4905">
        <f t="shared" si="37"/>
        <v>66644.399999999994</v>
      </c>
      <c r="AF638" s="6" t="s">
        <v>19700</v>
      </c>
      <c r="AG638" s="6"/>
    </row>
    <row r="639" spans="1:33" s="32" customFormat="1" ht="30" customHeight="1">
      <c r="A639" s="4601" t="s">
        <v>20640</v>
      </c>
      <c r="B639" s="4672" t="s">
        <v>22386</v>
      </c>
      <c r="C639" s="422">
        <v>45852</v>
      </c>
      <c r="D639" s="422">
        <v>45873</v>
      </c>
      <c r="E639" s="422"/>
      <c r="F639" s="6504"/>
      <c r="G639" s="41">
        <v>8605</v>
      </c>
      <c r="H639" s="4416" t="s">
        <v>22387</v>
      </c>
      <c r="I639" s="41"/>
      <c r="J639" s="41" t="s">
        <v>22388</v>
      </c>
      <c r="K639" s="41" t="s">
        <v>22389</v>
      </c>
      <c r="L639" s="41" t="s">
        <v>128</v>
      </c>
      <c r="M639" s="582" t="s">
        <v>22390</v>
      </c>
      <c r="N639" s="41"/>
      <c r="O639" s="3896">
        <v>3</v>
      </c>
      <c r="P639" s="3896">
        <v>3</v>
      </c>
      <c r="Q639" s="41" t="s">
        <v>22064</v>
      </c>
      <c r="R639" s="41"/>
      <c r="S639" s="6"/>
      <c r="T639" s="6"/>
      <c r="U639" s="6"/>
      <c r="V639" s="6" t="s">
        <v>2073</v>
      </c>
      <c r="W639" s="6"/>
      <c r="X639" s="6" t="s">
        <v>7042</v>
      </c>
      <c r="Y639" s="6"/>
      <c r="Z639" s="6"/>
      <c r="AA639" s="6564">
        <v>12941806</v>
      </c>
      <c r="AB639" s="6"/>
      <c r="AC639" s="4898">
        <v>0</v>
      </c>
      <c r="AD639" s="4898">
        <v>4992</v>
      </c>
      <c r="AE639" s="4905">
        <f t="shared" si="37"/>
        <v>14976</v>
      </c>
      <c r="AF639" s="6" t="s">
        <v>19700</v>
      </c>
      <c r="AG639" s="6"/>
    </row>
    <row r="640" spans="1:33" s="4430" customFormat="1" ht="30" customHeight="1">
      <c r="A640" s="5725" t="s">
        <v>20766</v>
      </c>
      <c r="B640" s="5725" t="s">
        <v>22391</v>
      </c>
      <c r="C640" s="37">
        <v>45852</v>
      </c>
      <c r="D640" s="37">
        <v>45873</v>
      </c>
      <c r="E640" s="37"/>
      <c r="F640" s="5045"/>
      <c r="G640" s="36">
        <v>8629</v>
      </c>
      <c r="H640" s="5726" t="s">
        <v>7345</v>
      </c>
      <c r="I640" s="36"/>
      <c r="J640" s="5725" t="s">
        <v>22392</v>
      </c>
      <c r="K640" s="5725" t="s">
        <v>22393</v>
      </c>
      <c r="L640" s="5725" t="s">
        <v>20656</v>
      </c>
      <c r="M640" s="36" t="s">
        <v>22395</v>
      </c>
      <c r="N640" s="36"/>
      <c r="O640" s="4429">
        <v>2</v>
      </c>
      <c r="P640" s="4429">
        <v>2</v>
      </c>
      <c r="Q640" s="5725" t="s">
        <v>22394</v>
      </c>
      <c r="R640" s="36"/>
      <c r="S640" s="36"/>
      <c r="T640" s="36"/>
      <c r="U640" s="36"/>
      <c r="V640" s="36"/>
      <c r="W640" s="36"/>
      <c r="X640" s="36"/>
      <c r="Y640" s="36"/>
      <c r="Z640" s="36"/>
      <c r="AA640" s="4891">
        <v>12941972</v>
      </c>
      <c r="AB640" s="36"/>
      <c r="AC640" s="4906"/>
      <c r="AD640" s="4906"/>
      <c r="AE640" s="4907"/>
      <c r="AF640" s="36" t="s">
        <v>19700</v>
      </c>
      <c r="AG640" s="36"/>
    </row>
    <row r="641" spans="1:33" s="32" customFormat="1" ht="30" customHeight="1">
      <c r="A641" s="4559" t="s">
        <v>19351</v>
      </c>
      <c r="B641" s="4767" t="s">
        <v>22396</v>
      </c>
      <c r="C641" s="422">
        <v>45852</v>
      </c>
      <c r="D641" s="422">
        <v>45873</v>
      </c>
      <c r="E641" s="422"/>
      <c r="F641" s="6504"/>
      <c r="G641" s="41">
        <v>8646</v>
      </c>
      <c r="H641" s="4416" t="s">
        <v>6186</v>
      </c>
      <c r="I641" s="41"/>
      <c r="J641" s="4559" t="s">
        <v>22397</v>
      </c>
      <c r="K641" s="4393" t="s">
        <v>22398</v>
      </c>
      <c r="L641" s="4393" t="s">
        <v>28</v>
      </c>
      <c r="M641" s="41" t="s">
        <v>22399</v>
      </c>
      <c r="N641" s="41"/>
      <c r="O641" s="3896">
        <v>2</v>
      </c>
      <c r="P641" s="3896">
        <v>2</v>
      </c>
      <c r="Q641" s="4393" t="s">
        <v>15500</v>
      </c>
      <c r="R641" s="41"/>
      <c r="S641" s="6"/>
      <c r="T641" s="6"/>
      <c r="U641" s="6"/>
      <c r="V641" s="6" t="s">
        <v>2073</v>
      </c>
      <c r="W641" s="6"/>
      <c r="X641" s="6" t="s">
        <v>7042</v>
      </c>
      <c r="Y641" s="6"/>
      <c r="Z641" s="6"/>
      <c r="AA641" s="6564">
        <v>12942889</v>
      </c>
      <c r="AB641" s="6"/>
      <c r="AC641" s="4898">
        <v>0</v>
      </c>
      <c r="AD641" s="4898">
        <v>12375</v>
      </c>
      <c r="AE641" s="4905">
        <f t="shared" si="37"/>
        <v>24750</v>
      </c>
      <c r="AF641" s="6" t="s">
        <v>19700</v>
      </c>
      <c r="AG641" s="6"/>
    </row>
    <row r="642" spans="1:33" s="32" customFormat="1" ht="30" customHeight="1">
      <c r="A642" s="5165" t="s">
        <v>20640</v>
      </c>
      <c r="B642" s="4672" t="s">
        <v>22400</v>
      </c>
      <c r="C642" s="422">
        <v>45852</v>
      </c>
      <c r="D642" s="422">
        <v>45873</v>
      </c>
      <c r="E642" s="422"/>
      <c r="F642" s="6504"/>
      <c r="G642" s="41">
        <v>8605</v>
      </c>
      <c r="H642" s="4416" t="s">
        <v>22401</v>
      </c>
      <c r="I642" s="41"/>
      <c r="J642" s="5165" t="s">
        <v>22402</v>
      </c>
      <c r="K642" s="4393" t="s">
        <v>22403</v>
      </c>
      <c r="L642" s="4393" t="s">
        <v>173</v>
      </c>
      <c r="M642" s="41" t="s">
        <v>22404</v>
      </c>
      <c r="N642" s="41"/>
      <c r="O642" s="3896">
        <v>1</v>
      </c>
      <c r="P642" s="3896">
        <v>1</v>
      </c>
      <c r="Q642" s="4465" t="s">
        <v>22353</v>
      </c>
      <c r="R642" s="41"/>
      <c r="S642" s="6"/>
      <c r="T642" s="6"/>
      <c r="U642" s="6"/>
      <c r="V642" s="6" t="s">
        <v>2073</v>
      </c>
      <c r="W642" s="6"/>
      <c r="X642" s="6" t="s">
        <v>7042</v>
      </c>
      <c r="Y642" s="6"/>
      <c r="Z642" s="6"/>
      <c r="AA642" s="6564">
        <v>12943597</v>
      </c>
      <c r="AB642" s="6"/>
      <c r="AC642" s="4898">
        <v>936</v>
      </c>
      <c r="AD642" s="4898">
        <v>4992</v>
      </c>
      <c r="AE642" s="4905">
        <f t="shared" si="37"/>
        <v>5928</v>
      </c>
      <c r="AF642" s="6" t="s">
        <v>19700</v>
      </c>
      <c r="AG642" s="6"/>
    </row>
    <row r="643" spans="1:33" s="32" customFormat="1" ht="30" customHeight="1">
      <c r="A643" s="5213" t="s">
        <v>18754</v>
      </c>
      <c r="B643" s="5224" t="s">
        <v>22405</v>
      </c>
      <c r="C643" s="422">
        <v>45852</v>
      </c>
      <c r="D643" s="422">
        <v>45884</v>
      </c>
      <c r="E643" s="422"/>
      <c r="F643" s="6504"/>
      <c r="G643" s="41">
        <v>8634</v>
      </c>
      <c r="H643" s="4416" t="s">
        <v>8974</v>
      </c>
      <c r="I643" s="41"/>
      <c r="J643" s="5213" t="s">
        <v>22406</v>
      </c>
      <c r="K643" s="4393" t="s">
        <v>22407</v>
      </c>
      <c r="L643" s="4393" t="s">
        <v>76</v>
      </c>
      <c r="M643" s="41" t="s">
        <v>22408</v>
      </c>
      <c r="N643" s="41"/>
      <c r="O643" s="3896">
        <v>4</v>
      </c>
      <c r="P643" s="3896">
        <v>4</v>
      </c>
      <c r="Q643" s="4393" t="s">
        <v>22064</v>
      </c>
      <c r="R643" s="41"/>
      <c r="S643" s="6"/>
      <c r="T643" s="6"/>
      <c r="U643" s="6"/>
      <c r="V643" s="6" t="s">
        <v>2073</v>
      </c>
      <c r="W643" s="6"/>
      <c r="X643" s="6" t="s">
        <v>7042</v>
      </c>
      <c r="Y643" s="6"/>
      <c r="Z643" s="6"/>
      <c r="AA643" s="6564">
        <v>12943642</v>
      </c>
      <c r="AB643" s="6"/>
      <c r="AC643" s="4898">
        <v>17100</v>
      </c>
      <c r="AD643" s="4898">
        <v>7920</v>
      </c>
      <c r="AE643" s="4905">
        <f t="shared" si="37"/>
        <v>48780</v>
      </c>
      <c r="AF643" s="6" t="s">
        <v>19700</v>
      </c>
      <c r="AG643" s="6"/>
    </row>
    <row r="644" spans="1:33" s="32" customFormat="1" ht="30" customHeight="1">
      <c r="A644" s="4637" t="s">
        <v>18754</v>
      </c>
      <c r="B644" s="4940" t="s">
        <v>22409</v>
      </c>
      <c r="C644" s="422">
        <v>45852</v>
      </c>
      <c r="D644" s="422">
        <v>45873</v>
      </c>
      <c r="E644" s="422"/>
      <c r="F644" s="6504"/>
      <c r="G644" s="41">
        <v>8634</v>
      </c>
      <c r="H644" s="4416" t="s">
        <v>1698</v>
      </c>
      <c r="I644" s="41"/>
      <c r="J644" s="4637" t="s">
        <v>22410</v>
      </c>
      <c r="K644" s="4393" t="s">
        <v>22411</v>
      </c>
      <c r="L644" s="4393" t="s">
        <v>173</v>
      </c>
      <c r="M644" s="582" t="s">
        <v>22412</v>
      </c>
      <c r="N644" s="41"/>
      <c r="O644" s="3896">
        <v>1</v>
      </c>
      <c r="P644" s="3896">
        <v>1</v>
      </c>
      <c r="Q644" s="4393" t="s">
        <v>22064</v>
      </c>
      <c r="R644" s="41"/>
      <c r="S644" s="6"/>
      <c r="T644" s="6"/>
      <c r="U644" s="6"/>
      <c r="V644" s="6" t="s">
        <v>2073</v>
      </c>
      <c r="W644" s="6"/>
      <c r="X644" s="6" t="s">
        <v>7042</v>
      </c>
      <c r="Y644" s="6"/>
      <c r="Z644" s="6"/>
      <c r="AA644" s="6564">
        <v>12943825</v>
      </c>
      <c r="AB644" s="6"/>
      <c r="AC644" s="4898">
        <v>0</v>
      </c>
      <c r="AD644" s="4898">
        <v>7920</v>
      </c>
      <c r="AE644" s="4905">
        <f t="shared" si="37"/>
        <v>7920</v>
      </c>
      <c r="AF644" s="6" t="s">
        <v>19700</v>
      </c>
      <c r="AG644" s="6"/>
    </row>
    <row r="645" spans="1:33" s="32" customFormat="1" ht="30" customHeight="1">
      <c r="A645" s="4543" t="s">
        <v>20640</v>
      </c>
      <c r="B645" s="4673" t="s">
        <v>22417</v>
      </c>
      <c r="C645" s="422">
        <v>45852</v>
      </c>
      <c r="D645" s="422">
        <v>45873</v>
      </c>
      <c r="E645" s="422"/>
      <c r="F645" s="6504"/>
      <c r="G645" s="41">
        <v>8605</v>
      </c>
      <c r="H645" s="4416" t="s">
        <v>22418</v>
      </c>
      <c r="I645" s="41"/>
      <c r="J645" s="4543" t="s">
        <v>19834</v>
      </c>
      <c r="K645" s="4393" t="s">
        <v>22419</v>
      </c>
      <c r="L645" s="4393" t="s">
        <v>173</v>
      </c>
      <c r="M645" s="582" t="s">
        <v>22421</v>
      </c>
      <c r="N645" s="41"/>
      <c r="O645" s="3896">
        <v>1</v>
      </c>
      <c r="P645" s="3896">
        <v>1</v>
      </c>
      <c r="Q645" s="4393" t="s">
        <v>22420</v>
      </c>
      <c r="R645" s="41"/>
      <c r="S645" s="6"/>
      <c r="T645" s="6"/>
      <c r="U645" s="6"/>
      <c r="V645" s="6" t="s">
        <v>2073</v>
      </c>
      <c r="W645" s="6"/>
      <c r="X645" s="6" t="s">
        <v>37</v>
      </c>
      <c r="Y645" s="6"/>
      <c r="Z645" s="6"/>
      <c r="AA645" s="6564">
        <v>12943905</v>
      </c>
      <c r="AB645" s="6"/>
      <c r="AC645" s="4898">
        <v>0</v>
      </c>
      <c r="AD645" s="4898">
        <v>4992</v>
      </c>
      <c r="AE645" s="4905">
        <f t="shared" si="37"/>
        <v>4992</v>
      </c>
      <c r="AF645" s="6" t="s">
        <v>19700</v>
      </c>
      <c r="AG645" s="6"/>
    </row>
    <row r="646" spans="1:33" s="32" customFormat="1" ht="30" customHeight="1">
      <c r="A646" s="4931" t="s">
        <v>18734</v>
      </c>
      <c r="B646" s="4672" t="s">
        <v>22422</v>
      </c>
      <c r="C646" s="422">
        <v>45853</v>
      </c>
      <c r="D646" s="422">
        <v>45874</v>
      </c>
      <c r="E646" s="422"/>
      <c r="F646" s="6504"/>
      <c r="G646" s="41">
        <v>8636</v>
      </c>
      <c r="H646" s="4178"/>
      <c r="I646" s="41" t="s">
        <v>21585</v>
      </c>
      <c r="J646" s="41" t="s">
        <v>22423</v>
      </c>
      <c r="K646" s="41" t="s">
        <v>22424</v>
      </c>
      <c r="L646" s="4465" t="s">
        <v>1753</v>
      </c>
      <c r="M646" s="582" t="s">
        <v>22426</v>
      </c>
      <c r="N646" s="41"/>
      <c r="O646" s="3896">
        <v>20</v>
      </c>
      <c r="P646" s="3896">
        <v>20</v>
      </c>
      <c r="Q646" s="41" t="s">
        <v>22425</v>
      </c>
      <c r="R646" s="41"/>
      <c r="S646" s="6"/>
      <c r="T646" s="6"/>
      <c r="U646" s="6"/>
      <c r="V646" s="6" t="s">
        <v>2073</v>
      </c>
      <c r="W646" s="6"/>
      <c r="X646" s="6" t="s">
        <v>37</v>
      </c>
      <c r="Y646" s="6"/>
      <c r="Z646" s="6"/>
      <c r="AA646" s="6564">
        <v>12945569</v>
      </c>
      <c r="AB646" s="6"/>
      <c r="AC646" s="4898">
        <v>0</v>
      </c>
      <c r="AD646" s="4898">
        <v>12375</v>
      </c>
      <c r="AE646" s="4905">
        <f t="shared" si="37"/>
        <v>247500</v>
      </c>
      <c r="AF646" s="6" t="s">
        <v>19700</v>
      </c>
      <c r="AG646" s="6"/>
    </row>
    <row r="647" spans="1:33" s="32" customFormat="1" ht="30" customHeight="1">
      <c r="A647" s="4465" t="s">
        <v>20974</v>
      </c>
      <c r="B647" s="4672" t="s">
        <v>22427</v>
      </c>
      <c r="C647" s="422">
        <v>45853</v>
      </c>
      <c r="D647" s="422">
        <v>45874</v>
      </c>
      <c r="E647" s="422"/>
      <c r="F647" s="6566"/>
      <c r="G647" s="41">
        <v>8595</v>
      </c>
      <c r="H647" s="4466" t="s">
        <v>383</v>
      </c>
      <c r="I647" s="41"/>
      <c r="J647" s="41" t="s">
        <v>22428</v>
      </c>
      <c r="K647" s="41" t="s">
        <v>22429</v>
      </c>
      <c r="L647" s="4465" t="s">
        <v>173</v>
      </c>
      <c r="M647" s="582" t="s">
        <v>22430</v>
      </c>
      <c r="N647" s="41"/>
      <c r="O647" s="3896">
        <v>1</v>
      </c>
      <c r="P647" s="4110">
        <v>2</v>
      </c>
      <c r="Q647" s="41" t="s">
        <v>15187</v>
      </c>
      <c r="R647" s="41"/>
      <c r="S647" s="6"/>
      <c r="T647" s="6"/>
      <c r="U647" s="6"/>
      <c r="V647" s="6" t="s">
        <v>2073</v>
      </c>
      <c r="W647" s="6"/>
      <c r="X647" s="6" t="s">
        <v>37</v>
      </c>
      <c r="Y647" s="6"/>
      <c r="Z647" s="6"/>
      <c r="AA647" s="6564">
        <v>12945695</v>
      </c>
      <c r="AB647" s="6"/>
      <c r="AC647" s="4898">
        <v>0</v>
      </c>
      <c r="AD647" s="4898">
        <v>8400</v>
      </c>
      <c r="AE647" s="4905">
        <f t="shared" si="37"/>
        <v>16800</v>
      </c>
      <c r="AF647" s="6" t="s">
        <v>19700</v>
      </c>
      <c r="AG647" s="6"/>
    </row>
    <row r="648" spans="1:33" s="32" customFormat="1" ht="30" customHeight="1">
      <c r="A648" s="5425" t="s">
        <v>20619</v>
      </c>
      <c r="B648" s="4672" t="s">
        <v>22440</v>
      </c>
      <c r="C648" s="422">
        <v>45853</v>
      </c>
      <c r="D648" s="422">
        <v>45887</v>
      </c>
      <c r="E648" s="422"/>
      <c r="F648" s="6566"/>
      <c r="G648" s="41">
        <v>8591</v>
      </c>
      <c r="H648" s="5170" t="s">
        <v>4134</v>
      </c>
      <c r="I648" s="41"/>
      <c r="J648" s="41" t="s">
        <v>22441</v>
      </c>
      <c r="K648" s="41" t="s">
        <v>22442</v>
      </c>
      <c r="L648" s="4465" t="s">
        <v>28</v>
      </c>
      <c r="M648" s="582" t="s">
        <v>22443</v>
      </c>
      <c r="N648" s="41"/>
      <c r="O648" s="3896">
        <v>2</v>
      </c>
      <c r="P648" s="3896">
        <v>2</v>
      </c>
      <c r="Q648" s="41" t="s">
        <v>22064</v>
      </c>
      <c r="R648" s="41"/>
      <c r="S648" s="6"/>
      <c r="T648" s="6"/>
      <c r="U648" s="6"/>
      <c r="V648" s="6" t="s">
        <v>9338</v>
      </c>
      <c r="W648" s="6"/>
      <c r="X648" s="6" t="s">
        <v>7042</v>
      </c>
      <c r="Y648" s="6"/>
      <c r="Z648" s="6"/>
      <c r="AA648" s="6564">
        <v>12946001</v>
      </c>
      <c r="AB648" s="6"/>
      <c r="AC648" s="4898">
        <v>9207</v>
      </c>
      <c r="AD648" s="4898">
        <v>14850</v>
      </c>
      <c r="AE648" s="4905">
        <f t="shared" si="37"/>
        <v>38907</v>
      </c>
      <c r="AF648" s="6" t="s">
        <v>19700</v>
      </c>
      <c r="AG648" s="6"/>
    </row>
    <row r="649" spans="1:33" s="32" customFormat="1" ht="30" customHeight="1">
      <c r="A649" s="4619" t="s">
        <v>19327</v>
      </c>
      <c r="B649" s="4672" t="s">
        <v>22444</v>
      </c>
      <c r="C649" s="422">
        <v>45852</v>
      </c>
      <c r="D649" s="422">
        <v>45887</v>
      </c>
      <c r="E649" s="422"/>
      <c r="F649" s="6504"/>
      <c r="G649" s="41">
        <v>8607</v>
      </c>
      <c r="H649" s="4466" t="s">
        <v>9366</v>
      </c>
      <c r="I649" s="41"/>
      <c r="J649" s="41" t="s">
        <v>22445</v>
      </c>
      <c r="K649" s="41" t="s">
        <v>22446</v>
      </c>
      <c r="L649" s="4465" t="s">
        <v>173</v>
      </c>
      <c r="M649" s="582" t="s">
        <v>22447</v>
      </c>
      <c r="N649" s="41"/>
      <c r="O649" s="3896">
        <v>1</v>
      </c>
      <c r="P649" s="3896">
        <v>1</v>
      </c>
      <c r="Q649" s="41" t="s">
        <v>22064</v>
      </c>
      <c r="R649" s="41"/>
      <c r="S649" s="6"/>
      <c r="T649" s="6"/>
      <c r="U649" s="6"/>
      <c r="V649" s="6" t="s">
        <v>2073</v>
      </c>
      <c r="W649" s="6"/>
      <c r="X649" s="6" t="s">
        <v>37</v>
      </c>
      <c r="Y649" s="6"/>
      <c r="Z649" s="6"/>
      <c r="AA649" s="6564">
        <v>12946716</v>
      </c>
      <c r="AB649" s="6"/>
      <c r="AC649" s="4898">
        <v>3300</v>
      </c>
      <c r="AD649" s="4898">
        <v>7920</v>
      </c>
      <c r="AE649" s="4905">
        <f t="shared" si="37"/>
        <v>11220</v>
      </c>
      <c r="AF649" s="6" t="s">
        <v>19700</v>
      </c>
      <c r="AG649" s="6"/>
    </row>
    <row r="650" spans="1:33" s="32" customFormat="1" ht="30" customHeight="1">
      <c r="A650" s="4465" t="s">
        <v>19561</v>
      </c>
      <c r="B650" s="4672" t="s">
        <v>22448</v>
      </c>
      <c r="C650" s="422">
        <v>45853</v>
      </c>
      <c r="D650" s="422">
        <v>45887</v>
      </c>
      <c r="E650" s="422"/>
      <c r="F650" s="6566"/>
      <c r="G650" s="41">
        <v>8617</v>
      </c>
      <c r="H650" s="4466" t="s">
        <v>1523</v>
      </c>
      <c r="I650" s="41"/>
      <c r="J650" s="41" t="s">
        <v>9485</v>
      </c>
      <c r="K650" s="41" t="s">
        <v>22449</v>
      </c>
      <c r="L650" s="4465" t="s">
        <v>173</v>
      </c>
      <c r="M650" s="582" t="s">
        <v>22451</v>
      </c>
      <c r="N650" s="41"/>
      <c r="O650" s="3896">
        <v>1</v>
      </c>
      <c r="P650" s="3896">
        <v>1</v>
      </c>
      <c r="Q650" s="41" t="s">
        <v>22450</v>
      </c>
      <c r="R650" s="41"/>
      <c r="S650" s="6"/>
      <c r="T650" s="6"/>
      <c r="U650" s="6"/>
      <c r="V650" s="6" t="s">
        <v>2073</v>
      </c>
      <c r="W650" s="6"/>
      <c r="X650" s="6" t="s">
        <v>37</v>
      </c>
      <c r="Y650" s="6"/>
      <c r="Z650" s="6"/>
      <c r="AA650" s="6564">
        <v>12947333</v>
      </c>
      <c r="AB650" s="6"/>
      <c r="AC650" s="4898">
        <v>31000</v>
      </c>
      <c r="AD650" s="4898">
        <v>12375</v>
      </c>
      <c r="AE650" s="4905">
        <f t="shared" si="37"/>
        <v>43375</v>
      </c>
      <c r="AF650" s="6" t="s">
        <v>19700</v>
      </c>
      <c r="AG650" s="6"/>
    </row>
    <row r="651" spans="1:33" s="32" customFormat="1" ht="30" customHeight="1">
      <c r="A651" s="4465" t="s">
        <v>20640</v>
      </c>
      <c r="B651" s="9089" t="s">
        <v>22452</v>
      </c>
      <c r="C651" s="9721">
        <v>45853</v>
      </c>
      <c r="D651" s="9721">
        <v>45938</v>
      </c>
      <c r="E651" s="9721"/>
      <c r="F651" s="9278"/>
      <c r="G651" s="9278">
        <v>8605</v>
      </c>
      <c r="H651" s="11892" t="s">
        <v>4006</v>
      </c>
      <c r="I651" s="41"/>
      <c r="J651" s="9278" t="s">
        <v>22453</v>
      </c>
      <c r="K651" s="9278" t="s">
        <v>22454</v>
      </c>
      <c r="L651" s="41" t="s">
        <v>22455</v>
      </c>
      <c r="M651" s="9231" t="s">
        <v>22457</v>
      </c>
      <c r="N651" s="41"/>
      <c r="O651" s="3896">
        <v>6</v>
      </c>
      <c r="P651" s="3896">
        <v>6</v>
      </c>
      <c r="Q651" s="9278" t="s">
        <v>22456</v>
      </c>
      <c r="R651" s="41"/>
      <c r="S651" s="6"/>
      <c r="T651" s="6"/>
      <c r="U651" s="6"/>
      <c r="V651" s="9694" t="s">
        <v>2073</v>
      </c>
      <c r="W651" s="6"/>
      <c r="X651" s="9694" t="s">
        <v>7042</v>
      </c>
      <c r="Y651" s="6"/>
      <c r="Z651" s="6"/>
      <c r="AA651" s="11490">
        <v>12947553</v>
      </c>
      <c r="AB651" s="6"/>
      <c r="AC651" s="11494">
        <v>20982</v>
      </c>
      <c r="AD651" s="4898">
        <v>4992</v>
      </c>
      <c r="AE651" s="11494">
        <f>AC651+AD651*P651+AD652*P652+AD653*P653</f>
        <v>74334</v>
      </c>
      <c r="AF651" s="6" t="s">
        <v>19700</v>
      </c>
      <c r="AG651" s="6"/>
    </row>
    <row r="652" spans="1:33" s="32" customFormat="1" ht="30" customHeight="1">
      <c r="A652" s="4465" t="s">
        <v>20640</v>
      </c>
      <c r="B652" s="9529"/>
      <c r="C652" s="9722"/>
      <c r="D652" s="9722"/>
      <c r="E652" s="9722"/>
      <c r="F652" s="9208"/>
      <c r="G652" s="9208"/>
      <c r="H652" s="11893"/>
      <c r="I652" s="41"/>
      <c r="J652" s="9208"/>
      <c r="K652" s="9208"/>
      <c r="L652" s="41" t="s">
        <v>10235</v>
      </c>
      <c r="M652" s="9208"/>
      <c r="N652" s="41" t="s">
        <v>4817</v>
      </c>
      <c r="O652" s="3896">
        <v>1</v>
      </c>
      <c r="P652" s="3896">
        <v>1</v>
      </c>
      <c r="Q652" s="9208"/>
      <c r="R652" s="41"/>
      <c r="S652" s="6"/>
      <c r="T652" s="6"/>
      <c r="U652" s="6"/>
      <c r="V652" s="9228"/>
      <c r="W652" s="6"/>
      <c r="X652" s="9228"/>
      <c r="Y652" s="6"/>
      <c r="Z652" s="6"/>
      <c r="AA652" s="11532"/>
      <c r="AB652" s="6"/>
      <c r="AC652" s="11509"/>
      <c r="AD652" s="4898">
        <v>7800</v>
      </c>
      <c r="AE652" s="11509"/>
      <c r="AF652" s="6" t="s">
        <v>19700</v>
      </c>
      <c r="AG652" s="6"/>
    </row>
    <row r="653" spans="1:33" s="32" customFormat="1" ht="30" customHeight="1">
      <c r="A653" s="4640" t="s">
        <v>20640</v>
      </c>
      <c r="B653" s="9500"/>
      <c r="C653" s="9410"/>
      <c r="D653" s="9410"/>
      <c r="E653" s="9410"/>
      <c r="F653" s="9209"/>
      <c r="G653" s="9209"/>
      <c r="H653" s="11894"/>
      <c r="I653" s="41"/>
      <c r="J653" s="9209"/>
      <c r="K653" s="9209"/>
      <c r="L653" s="41" t="s">
        <v>8688</v>
      </c>
      <c r="M653" s="9209"/>
      <c r="N653" s="41" t="s">
        <v>3951</v>
      </c>
      <c r="O653" s="3896">
        <v>1</v>
      </c>
      <c r="P653" s="3896">
        <v>1</v>
      </c>
      <c r="Q653" s="9209"/>
      <c r="R653" s="41"/>
      <c r="S653" s="6"/>
      <c r="T653" s="6"/>
      <c r="U653" s="6"/>
      <c r="V653" s="9229"/>
      <c r="W653" s="6"/>
      <c r="X653" s="9229"/>
      <c r="Y653" s="6"/>
      <c r="Z653" s="6"/>
      <c r="AA653" s="11491"/>
      <c r="AB653" s="6"/>
      <c r="AC653" s="11495"/>
      <c r="AD653" s="4898">
        <v>15600</v>
      </c>
      <c r="AE653" s="11495"/>
      <c r="AF653" s="6" t="s">
        <v>19700</v>
      </c>
      <c r="AG653" s="6"/>
    </row>
    <row r="654" spans="1:33" s="32" customFormat="1" ht="30" customHeight="1">
      <c r="A654" s="4640" t="s">
        <v>20646</v>
      </c>
      <c r="B654" s="4672" t="s">
        <v>22458</v>
      </c>
      <c r="C654" s="422">
        <v>45853</v>
      </c>
      <c r="D654" s="422">
        <v>45910</v>
      </c>
      <c r="E654" s="422"/>
      <c r="F654" s="6566"/>
      <c r="G654" s="41">
        <v>9053</v>
      </c>
      <c r="H654" s="4466" t="s">
        <v>21653</v>
      </c>
      <c r="I654" s="41"/>
      <c r="J654" s="41" t="s">
        <v>21654</v>
      </c>
      <c r="K654" s="41" t="s">
        <v>22459</v>
      </c>
      <c r="L654" s="41" t="s">
        <v>28</v>
      </c>
      <c r="M654" s="582" t="s">
        <v>22460</v>
      </c>
      <c r="N654" s="41"/>
      <c r="O654" s="3896">
        <v>2</v>
      </c>
      <c r="P654" s="3896">
        <v>2</v>
      </c>
      <c r="Q654" s="41" t="s">
        <v>21656</v>
      </c>
      <c r="R654" s="41"/>
      <c r="S654" s="6"/>
      <c r="T654" s="6"/>
      <c r="U654" s="6"/>
      <c r="V654" s="6"/>
      <c r="W654" s="6"/>
      <c r="X654" s="6"/>
      <c r="Y654" s="6"/>
      <c r="Z654" s="6"/>
      <c r="AA654" s="6564">
        <v>12947799</v>
      </c>
      <c r="AB654" s="6"/>
      <c r="AC654" s="4898">
        <v>57900</v>
      </c>
      <c r="AD654" s="4898">
        <v>20250</v>
      </c>
      <c r="AE654" s="4905">
        <f t="shared" si="37"/>
        <v>98400</v>
      </c>
      <c r="AF654" s="6" t="s">
        <v>19700</v>
      </c>
      <c r="AG654" s="6"/>
    </row>
    <row r="655" spans="1:33" s="32" customFormat="1" ht="30" customHeight="1">
      <c r="A655" s="5215" t="s">
        <v>19561</v>
      </c>
      <c r="B655" s="4672" t="s">
        <v>22461</v>
      </c>
      <c r="C655" s="422">
        <v>45853</v>
      </c>
      <c r="D655" s="422">
        <v>45887</v>
      </c>
      <c r="E655" s="422"/>
      <c r="F655" s="6504"/>
      <c r="G655" s="41">
        <v>8617</v>
      </c>
      <c r="H655" s="4466" t="s">
        <v>14125</v>
      </c>
      <c r="I655" s="41"/>
      <c r="J655" s="41" t="s">
        <v>15679</v>
      </c>
      <c r="K655" s="41" t="s">
        <v>22462</v>
      </c>
      <c r="L655" s="41" t="s">
        <v>173</v>
      </c>
      <c r="M655" s="582" t="s">
        <v>22464</v>
      </c>
      <c r="N655" s="41"/>
      <c r="O655" s="3896">
        <v>1</v>
      </c>
      <c r="P655" s="3896">
        <v>1</v>
      </c>
      <c r="Q655" s="41" t="s">
        <v>22463</v>
      </c>
      <c r="R655" s="41"/>
      <c r="S655" s="6"/>
      <c r="T655" s="6"/>
      <c r="U655" s="6"/>
      <c r="V655" s="6" t="s">
        <v>9338</v>
      </c>
      <c r="W655" s="6"/>
      <c r="X655" s="6" t="s">
        <v>7042</v>
      </c>
      <c r="Y655" s="6"/>
      <c r="Z655" s="6"/>
      <c r="AA655" s="6564">
        <v>12947864</v>
      </c>
      <c r="AB655" s="6"/>
      <c r="AC655" s="4898">
        <v>31000</v>
      </c>
      <c r="AD655" s="4898">
        <v>12375</v>
      </c>
      <c r="AE655" s="4905">
        <f t="shared" si="37"/>
        <v>43375</v>
      </c>
      <c r="AF655" s="6" t="s">
        <v>19700</v>
      </c>
      <c r="AG655" s="6"/>
    </row>
    <row r="656" spans="1:33" s="32" customFormat="1" ht="30" customHeight="1">
      <c r="A656" s="4959" t="s">
        <v>19351</v>
      </c>
      <c r="B656" s="4672" t="s">
        <v>22465</v>
      </c>
      <c r="C656" s="422">
        <v>45853</v>
      </c>
      <c r="D656" s="422">
        <v>45887</v>
      </c>
      <c r="E656" s="422"/>
      <c r="F656" s="6504"/>
      <c r="G656" s="41">
        <v>8646</v>
      </c>
      <c r="H656" s="4466" t="s">
        <v>7066</v>
      </c>
      <c r="I656" s="41"/>
      <c r="J656" s="41" t="s">
        <v>22466</v>
      </c>
      <c r="K656" s="41" t="s">
        <v>22467</v>
      </c>
      <c r="L656" s="41" t="s">
        <v>67</v>
      </c>
      <c r="M656" s="582" t="s">
        <v>22469</v>
      </c>
      <c r="N656" s="41"/>
      <c r="O656" s="3896">
        <v>7</v>
      </c>
      <c r="P656" s="3896">
        <v>7</v>
      </c>
      <c r="Q656" s="41" t="s">
        <v>22468</v>
      </c>
      <c r="R656" s="41"/>
      <c r="S656" s="6"/>
      <c r="T656" s="6"/>
      <c r="U656" s="6"/>
      <c r="V656" s="6" t="s">
        <v>2073</v>
      </c>
      <c r="W656" s="6"/>
      <c r="X656" s="6" t="s">
        <v>7042</v>
      </c>
      <c r="Y656" s="6"/>
      <c r="Z656" s="6"/>
      <c r="AA656" s="6564">
        <v>12947876</v>
      </c>
      <c r="AB656" s="6"/>
      <c r="AC656" s="4898">
        <v>31000</v>
      </c>
      <c r="AD656" s="4898">
        <v>12375</v>
      </c>
      <c r="AE656" s="4905">
        <f t="shared" si="37"/>
        <v>117625</v>
      </c>
      <c r="AF656" s="6" t="s">
        <v>19700</v>
      </c>
      <c r="AG656" s="6"/>
    </row>
    <row r="657" spans="1:33" s="32" customFormat="1" ht="30" customHeight="1">
      <c r="A657" s="4465" t="s">
        <v>20038</v>
      </c>
      <c r="B657" s="4954" t="s">
        <v>22470</v>
      </c>
      <c r="C657" s="422">
        <v>45853</v>
      </c>
      <c r="D657" s="422">
        <v>45874</v>
      </c>
      <c r="E657" s="422"/>
      <c r="F657" s="6504"/>
      <c r="G657" s="41">
        <v>8606</v>
      </c>
      <c r="H657" s="4466" t="s">
        <v>6422</v>
      </c>
      <c r="I657" s="41"/>
      <c r="J657" s="41" t="s">
        <v>22471</v>
      </c>
      <c r="K657" s="41" t="s">
        <v>22472</v>
      </c>
      <c r="L657" s="41" t="s">
        <v>173</v>
      </c>
      <c r="M657" s="582" t="s">
        <v>22473</v>
      </c>
      <c r="N657" s="41"/>
      <c r="O657" s="3896">
        <v>1</v>
      </c>
      <c r="P657" s="3896">
        <v>1</v>
      </c>
      <c r="Q657" s="41" t="s">
        <v>21926</v>
      </c>
      <c r="R657" s="41"/>
      <c r="S657" s="6"/>
      <c r="T657" s="6"/>
      <c r="U657" s="6"/>
      <c r="V657" s="4475" t="s">
        <v>2073</v>
      </c>
      <c r="W657" s="6"/>
      <c r="X657" s="4475" t="s">
        <v>37</v>
      </c>
      <c r="Y657" s="6"/>
      <c r="Z657" s="6"/>
      <c r="AA657" s="6564">
        <v>12948023</v>
      </c>
      <c r="AB657" s="6"/>
      <c r="AC657" s="4898">
        <v>0</v>
      </c>
      <c r="AD657" s="4898">
        <v>7920</v>
      </c>
      <c r="AE657" s="4905">
        <f t="shared" si="37"/>
        <v>7920</v>
      </c>
      <c r="AF657" s="6" t="s">
        <v>19700</v>
      </c>
      <c r="AG657" s="6"/>
    </row>
    <row r="658" spans="1:33" s="32" customFormat="1" ht="30" customHeight="1">
      <c r="A658" s="5622" t="s">
        <v>20017</v>
      </c>
      <c r="B658" s="4672" t="s">
        <v>22474</v>
      </c>
      <c r="C658" s="422">
        <v>45853</v>
      </c>
      <c r="D658" s="422">
        <v>45981</v>
      </c>
      <c r="E658" s="422"/>
      <c r="F658" s="6504"/>
      <c r="G658" s="41">
        <v>8369</v>
      </c>
      <c r="H658" s="4466" t="s">
        <v>377</v>
      </c>
      <c r="I658" s="41"/>
      <c r="J658" s="41" t="s">
        <v>22475</v>
      </c>
      <c r="K658" s="41" t="s">
        <v>22476</v>
      </c>
      <c r="L658" s="41" t="s">
        <v>28</v>
      </c>
      <c r="M658" s="41" t="s">
        <v>22477</v>
      </c>
      <c r="N658" s="41"/>
      <c r="O658" s="3896">
        <v>2</v>
      </c>
      <c r="P658" s="3896">
        <v>2</v>
      </c>
      <c r="Q658" s="41" t="s">
        <v>22379</v>
      </c>
      <c r="R658" s="41"/>
      <c r="S658" s="6"/>
      <c r="T658" s="6"/>
      <c r="U658" s="6"/>
      <c r="V658" s="4475" t="s">
        <v>2073</v>
      </c>
      <c r="W658" s="6"/>
      <c r="X658" s="4475" t="s">
        <v>37</v>
      </c>
      <c r="Y658" s="6"/>
      <c r="Z658" s="6"/>
      <c r="AA658" s="6564">
        <v>12948104</v>
      </c>
      <c r="AB658" s="6"/>
      <c r="AC658" s="4898">
        <v>200000</v>
      </c>
      <c r="AD658" s="4898">
        <v>15000</v>
      </c>
      <c r="AE658" s="4905">
        <f t="shared" si="37"/>
        <v>230000</v>
      </c>
      <c r="AF658" s="6" t="s">
        <v>19700</v>
      </c>
      <c r="AG658" s="6"/>
    </row>
    <row r="659" spans="1:33" s="32" customFormat="1" ht="30" customHeight="1">
      <c r="A659" s="4543" t="s">
        <v>20038</v>
      </c>
      <c r="B659" s="41" t="s">
        <v>22478</v>
      </c>
      <c r="C659" s="422">
        <v>45853</v>
      </c>
      <c r="D659" s="422">
        <v>45874</v>
      </c>
      <c r="E659" s="422"/>
      <c r="F659" s="6504"/>
      <c r="G659" s="41">
        <v>8606</v>
      </c>
      <c r="H659" s="4466" t="s">
        <v>2083</v>
      </c>
      <c r="I659" s="41"/>
      <c r="J659" s="41" t="s">
        <v>22479</v>
      </c>
      <c r="K659" s="41" t="s">
        <v>22480</v>
      </c>
      <c r="L659" s="41" t="s">
        <v>173</v>
      </c>
      <c r="M659" s="582" t="s">
        <v>22481</v>
      </c>
      <c r="N659" s="41"/>
      <c r="O659" s="3896">
        <v>1</v>
      </c>
      <c r="P659" s="3896">
        <v>1</v>
      </c>
      <c r="Q659" s="41" t="s">
        <v>21926</v>
      </c>
      <c r="R659" s="41"/>
      <c r="S659" s="6"/>
      <c r="T659" s="6"/>
      <c r="U659" s="6"/>
      <c r="V659" s="6" t="s">
        <v>2073</v>
      </c>
      <c r="W659" s="6"/>
      <c r="X659" s="6" t="s">
        <v>37</v>
      </c>
      <c r="Y659" s="6"/>
      <c r="Z659" s="6"/>
      <c r="AA659" s="6564">
        <v>12948217</v>
      </c>
      <c r="AB659" s="6"/>
      <c r="AC659" s="4898">
        <v>1200</v>
      </c>
      <c r="AD659" s="4898">
        <v>7920</v>
      </c>
      <c r="AE659" s="4905">
        <f t="shared" si="37"/>
        <v>9120</v>
      </c>
      <c r="AF659" s="6" t="s">
        <v>19700</v>
      </c>
      <c r="AG659" s="6"/>
    </row>
    <row r="660" spans="1:33" s="32" customFormat="1" ht="30" customHeight="1">
      <c r="A660" s="5154" t="s">
        <v>20640</v>
      </c>
      <c r="B660" s="4672" t="s">
        <v>22482</v>
      </c>
      <c r="C660" s="422">
        <v>45853</v>
      </c>
      <c r="D660" s="422">
        <v>45875</v>
      </c>
      <c r="E660" s="422"/>
      <c r="F660" s="6504"/>
      <c r="G660" s="41">
        <v>8605</v>
      </c>
      <c r="H660" s="4488" t="s">
        <v>22483</v>
      </c>
      <c r="I660" s="41"/>
      <c r="J660" s="41" t="s">
        <v>22485</v>
      </c>
      <c r="K660" s="41" t="s">
        <v>22484</v>
      </c>
      <c r="L660" s="41" t="s">
        <v>173</v>
      </c>
      <c r="M660" s="582" t="s">
        <v>22486</v>
      </c>
      <c r="N660" s="41"/>
      <c r="O660" s="3896">
        <v>1</v>
      </c>
      <c r="P660" s="3896">
        <v>1</v>
      </c>
      <c r="Q660" s="41" t="s">
        <v>22420</v>
      </c>
      <c r="R660" s="41"/>
      <c r="S660" s="6"/>
      <c r="T660" s="6"/>
      <c r="U660" s="6"/>
      <c r="V660" s="6" t="s">
        <v>2073</v>
      </c>
      <c r="W660" s="6"/>
      <c r="X660" s="6" t="s">
        <v>37</v>
      </c>
      <c r="Y660" s="6"/>
      <c r="Z660" s="6"/>
      <c r="AA660" s="6564">
        <v>12949646</v>
      </c>
      <c r="AB660" s="6"/>
      <c r="AC660" s="4898">
        <v>0</v>
      </c>
      <c r="AD660" s="4898">
        <v>4992</v>
      </c>
      <c r="AE660" s="4905">
        <f t="shared" si="37"/>
        <v>4992</v>
      </c>
      <c r="AF660" s="6" t="s">
        <v>19700</v>
      </c>
      <c r="AG660" s="6"/>
    </row>
    <row r="661" spans="1:33" s="32" customFormat="1" ht="30" customHeight="1">
      <c r="A661" s="4931" t="s">
        <v>19351</v>
      </c>
      <c r="B661" s="4672" t="s">
        <v>22487</v>
      </c>
      <c r="C661" s="422">
        <v>45853</v>
      </c>
      <c r="D661" s="422">
        <v>45888</v>
      </c>
      <c r="E661" s="422"/>
      <c r="F661" s="6504"/>
      <c r="G661" s="41">
        <v>8646</v>
      </c>
      <c r="H661" s="4488" t="s">
        <v>1559</v>
      </c>
      <c r="I661" s="41"/>
      <c r="J661" s="41" t="s">
        <v>22488</v>
      </c>
      <c r="K661" s="41" t="s">
        <v>22489</v>
      </c>
      <c r="L661" s="41" t="s">
        <v>173</v>
      </c>
      <c r="M661" s="41" t="s">
        <v>22490</v>
      </c>
      <c r="N661" s="41"/>
      <c r="O661" s="3896">
        <v>1</v>
      </c>
      <c r="P661" s="3896">
        <v>1</v>
      </c>
      <c r="Q661" s="41" t="s">
        <v>21748</v>
      </c>
      <c r="R661" s="41"/>
      <c r="S661" s="6"/>
      <c r="T661" s="6"/>
      <c r="U661" s="6"/>
      <c r="V661" s="6" t="s">
        <v>2073</v>
      </c>
      <c r="W661" s="6"/>
      <c r="X661" s="6" t="s">
        <v>7042</v>
      </c>
      <c r="Y661" s="6"/>
      <c r="Z661" s="6"/>
      <c r="AA661" s="6564">
        <v>12949833</v>
      </c>
      <c r="AB661" s="6"/>
      <c r="AC661" s="4898">
        <v>18600</v>
      </c>
      <c r="AD661" s="4898">
        <v>12375</v>
      </c>
      <c r="AE661" s="4905">
        <f t="shared" si="37"/>
        <v>30975</v>
      </c>
      <c r="AF661" s="6" t="s">
        <v>19700</v>
      </c>
      <c r="AG661" s="6"/>
    </row>
    <row r="662" spans="1:33" s="32" customFormat="1" ht="30" customHeight="1">
      <c r="A662" s="6407" t="s">
        <v>19596</v>
      </c>
      <c r="B662" s="4672" t="s">
        <v>22491</v>
      </c>
      <c r="C662" s="422">
        <v>45853</v>
      </c>
      <c r="D662" s="422">
        <v>45888</v>
      </c>
      <c r="E662" s="422"/>
      <c r="F662" s="6566"/>
      <c r="G662" s="41">
        <v>6984</v>
      </c>
      <c r="H662" s="4488" t="s">
        <v>22492</v>
      </c>
      <c r="I662" s="41"/>
      <c r="J662" s="41" t="s">
        <v>22493</v>
      </c>
      <c r="K662" s="41" t="s">
        <v>22494</v>
      </c>
      <c r="L662" s="41" t="s">
        <v>28</v>
      </c>
      <c r="M662" s="582" t="s">
        <v>22496</v>
      </c>
      <c r="N662" s="41"/>
      <c r="O662" s="3896">
        <v>2</v>
      </c>
      <c r="P662" s="3896">
        <v>2</v>
      </c>
      <c r="Q662" s="41" t="s">
        <v>22495</v>
      </c>
      <c r="R662" s="41"/>
      <c r="S662" s="6"/>
      <c r="T662" s="6"/>
      <c r="U662" s="6"/>
      <c r="V662" s="6" t="s">
        <v>2073</v>
      </c>
      <c r="W662" s="6"/>
      <c r="X662" s="6" t="s">
        <v>7042</v>
      </c>
      <c r="Y662" s="6"/>
      <c r="Z662" s="6"/>
      <c r="AA662" s="6564">
        <v>12949954</v>
      </c>
      <c r="AB662" s="6"/>
      <c r="AC662" s="4898">
        <v>10200</v>
      </c>
      <c r="AD662" s="4898">
        <v>7920</v>
      </c>
      <c r="AE662" s="4905">
        <f t="shared" si="37"/>
        <v>26040</v>
      </c>
      <c r="AF662" s="6" t="s">
        <v>19700</v>
      </c>
      <c r="AG662" s="6"/>
    </row>
    <row r="663" spans="1:33" s="4430" customFormat="1" ht="30" customHeight="1">
      <c r="A663" s="4709" t="s">
        <v>19351</v>
      </c>
      <c r="B663" s="36" t="s">
        <v>22497</v>
      </c>
      <c r="C663" s="37">
        <v>45854</v>
      </c>
      <c r="D663" s="37">
        <v>45875</v>
      </c>
      <c r="E663" s="37"/>
      <c r="F663" s="5045"/>
      <c r="G663" s="36">
        <v>8646</v>
      </c>
      <c r="H663" s="4710" t="s">
        <v>2723</v>
      </c>
      <c r="I663" s="36"/>
      <c r="J663" s="36" t="s">
        <v>22498</v>
      </c>
      <c r="K663" s="36" t="s">
        <v>22499</v>
      </c>
      <c r="L663" s="36" t="s">
        <v>76</v>
      </c>
      <c r="M663" s="36" t="s">
        <v>22501</v>
      </c>
      <c r="N663" s="36"/>
      <c r="O663" s="4429">
        <v>4</v>
      </c>
      <c r="P663" s="4429">
        <v>4</v>
      </c>
      <c r="Q663" s="36" t="s">
        <v>22500</v>
      </c>
      <c r="R663" s="36"/>
      <c r="S663" s="36"/>
      <c r="T663" s="36"/>
      <c r="U663" s="36"/>
      <c r="V663" s="36"/>
      <c r="W663" s="36"/>
      <c r="X663" s="36"/>
      <c r="Y663" s="36"/>
      <c r="Z663" s="36"/>
      <c r="AA663" s="4891">
        <v>12950229</v>
      </c>
      <c r="AB663" s="36"/>
      <c r="AC663" s="4906"/>
      <c r="AD663" s="4906"/>
      <c r="AE663" s="4907"/>
      <c r="AF663" s="36" t="s">
        <v>19700</v>
      </c>
      <c r="AG663" s="36"/>
    </row>
    <row r="664" spans="1:33" s="4430" customFormat="1" ht="30" customHeight="1">
      <c r="A664" s="4709" t="s">
        <v>20017</v>
      </c>
      <c r="B664" s="36" t="s">
        <v>22507</v>
      </c>
      <c r="C664" s="37">
        <v>45987</v>
      </c>
      <c r="D664" s="37">
        <v>45875</v>
      </c>
      <c r="E664" s="37"/>
      <c r="F664" s="5045"/>
      <c r="G664" s="36">
        <v>8369</v>
      </c>
      <c r="H664" s="4710" t="s">
        <v>4134</v>
      </c>
      <c r="I664" s="36"/>
      <c r="J664" s="36" t="s">
        <v>22508</v>
      </c>
      <c r="K664" s="36" t="s">
        <v>27657</v>
      </c>
      <c r="L664" s="36" t="s">
        <v>193</v>
      </c>
      <c r="M664" s="69" t="s">
        <v>27683</v>
      </c>
      <c r="N664" s="36"/>
      <c r="O664" s="4429">
        <v>6</v>
      </c>
      <c r="P664" s="4429">
        <v>4</v>
      </c>
      <c r="Q664" s="36" t="s">
        <v>27658</v>
      </c>
      <c r="R664" s="36"/>
      <c r="S664" s="36"/>
      <c r="T664" s="36"/>
      <c r="U664" s="36"/>
      <c r="V664" s="36"/>
      <c r="W664" s="36"/>
      <c r="X664" s="36"/>
      <c r="Y664" s="36"/>
      <c r="Z664" s="36"/>
      <c r="AA664" s="4891">
        <v>12951060</v>
      </c>
      <c r="AB664" s="36"/>
      <c r="AC664" s="4906"/>
      <c r="AD664" s="4906"/>
      <c r="AE664" s="4907"/>
      <c r="AF664" s="36" t="s">
        <v>19700</v>
      </c>
      <c r="AG664" s="36"/>
    </row>
    <row r="665" spans="1:33" s="4430" customFormat="1" ht="30" customHeight="1">
      <c r="A665" s="8422" t="s">
        <v>22509</v>
      </c>
      <c r="B665" s="36" t="s">
        <v>22510</v>
      </c>
      <c r="C665" s="37">
        <v>45854</v>
      </c>
      <c r="D665" s="37">
        <v>45875</v>
      </c>
      <c r="E665" s="37"/>
      <c r="F665" s="5045"/>
      <c r="G665" s="36">
        <v>9014</v>
      </c>
      <c r="H665" s="4710" t="s">
        <v>22512</v>
      </c>
      <c r="I665" s="36"/>
      <c r="J665" s="36" t="s">
        <v>22511</v>
      </c>
      <c r="K665" s="36" t="s">
        <v>22513</v>
      </c>
      <c r="L665" s="36" t="s">
        <v>128</v>
      </c>
      <c r="M665" s="69" t="s">
        <v>22515</v>
      </c>
      <c r="N665" s="36"/>
      <c r="O665" s="4429">
        <v>3</v>
      </c>
      <c r="P665" s="4429">
        <v>3</v>
      </c>
      <c r="Q665" s="36" t="s">
        <v>22514</v>
      </c>
      <c r="R665" s="36"/>
      <c r="S665" s="36"/>
      <c r="T665" s="36"/>
      <c r="U665" s="36"/>
      <c r="V665" s="36"/>
      <c r="W665" s="36"/>
      <c r="X665" s="36"/>
      <c r="Y665" s="36"/>
      <c r="Z665" s="36"/>
      <c r="AA665" s="4891">
        <v>12951065</v>
      </c>
      <c r="AB665" s="36"/>
      <c r="AC665" s="4906"/>
      <c r="AD665" s="4906"/>
      <c r="AE665" s="4907"/>
      <c r="AF665" s="36" t="s">
        <v>19700</v>
      </c>
      <c r="AG665" s="36"/>
    </row>
    <row r="666" spans="1:33" s="32" customFormat="1" ht="30" customHeight="1">
      <c r="A666" s="5485" t="s">
        <v>20974</v>
      </c>
      <c r="B666" s="4672" t="s">
        <v>22516</v>
      </c>
      <c r="C666" s="422">
        <v>45854</v>
      </c>
      <c r="D666" s="422">
        <v>45875</v>
      </c>
      <c r="E666" s="422"/>
      <c r="F666" s="6566"/>
      <c r="G666" s="41">
        <v>8595</v>
      </c>
      <c r="H666" s="4488" t="s">
        <v>2952</v>
      </c>
      <c r="I666" s="41"/>
      <c r="J666" s="41" t="s">
        <v>22517</v>
      </c>
      <c r="K666" s="41" t="s">
        <v>22518</v>
      </c>
      <c r="L666" s="41" t="s">
        <v>173</v>
      </c>
      <c r="M666" s="582" t="s">
        <v>22520</v>
      </c>
      <c r="N666" s="41"/>
      <c r="O666" s="3896">
        <v>1</v>
      </c>
      <c r="P666" s="3896">
        <v>1</v>
      </c>
      <c r="Q666" s="41" t="s">
        <v>22519</v>
      </c>
      <c r="R666" s="41"/>
      <c r="S666" s="6"/>
      <c r="T666" s="6"/>
      <c r="U666" s="6"/>
      <c r="V666" s="6" t="s">
        <v>9338</v>
      </c>
      <c r="W666" s="6"/>
      <c r="X666" s="6" t="s">
        <v>7042</v>
      </c>
      <c r="Y666" s="6"/>
      <c r="Z666" s="6"/>
      <c r="AA666" s="6564">
        <v>12951103</v>
      </c>
      <c r="AB666" s="6"/>
      <c r="AC666" s="4898">
        <v>0</v>
      </c>
      <c r="AD666" s="4898">
        <v>8400</v>
      </c>
      <c r="AE666" s="4905">
        <f t="shared" si="37"/>
        <v>8400</v>
      </c>
      <c r="AF666" s="6" t="s">
        <v>19700</v>
      </c>
      <c r="AG666" s="6"/>
    </row>
    <row r="667" spans="1:33" s="32" customFormat="1" ht="30" customHeight="1">
      <c r="A667" s="4943" t="s">
        <v>19645</v>
      </c>
      <c r="B667" s="4672" t="s">
        <v>22521</v>
      </c>
      <c r="C667" s="422">
        <v>45854</v>
      </c>
      <c r="D667" s="422">
        <v>45888</v>
      </c>
      <c r="E667" s="422"/>
      <c r="F667" s="6504"/>
      <c r="G667" s="41">
        <v>8608</v>
      </c>
      <c r="H667" s="4488" t="s">
        <v>22522</v>
      </c>
      <c r="I667" s="41"/>
      <c r="J667" s="41" t="s">
        <v>22523</v>
      </c>
      <c r="K667" s="41" t="s">
        <v>22524</v>
      </c>
      <c r="L667" s="41" t="s">
        <v>173</v>
      </c>
      <c r="M667" s="41" t="s">
        <v>22525</v>
      </c>
      <c r="N667" s="41"/>
      <c r="O667" s="3896">
        <v>1</v>
      </c>
      <c r="P667" s="3896">
        <v>1</v>
      </c>
      <c r="Q667" s="41" t="s">
        <v>22519</v>
      </c>
      <c r="R667" s="41"/>
      <c r="S667" s="6"/>
      <c r="T667" s="6"/>
      <c r="U667" s="6"/>
      <c r="V667" s="6"/>
      <c r="W667" s="6"/>
      <c r="X667" s="6"/>
      <c r="Y667" s="6"/>
      <c r="Z667" s="6"/>
      <c r="AA667" s="6564">
        <v>12951372</v>
      </c>
      <c r="AB667" s="6"/>
      <c r="AC667" s="4898">
        <v>3300</v>
      </c>
      <c r="AD667" s="4898">
        <v>7920</v>
      </c>
      <c r="AE667" s="4905">
        <f t="shared" si="37"/>
        <v>11220</v>
      </c>
      <c r="AF667" s="6" t="s">
        <v>19700</v>
      </c>
      <c r="AG667" s="6"/>
    </row>
    <row r="668" spans="1:33" s="32" customFormat="1" ht="30" customHeight="1">
      <c r="A668" s="5179" t="s">
        <v>18745</v>
      </c>
      <c r="B668" s="4672" t="s">
        <v>22526</v>
      </c>
      <c r="C668" s="422">
        <v>45854</v>
      </c>
      <c r="D668" s="422">
        <v>45888</v>
      </c>
      <c r="E668" s="422"/>
      <c r="F668" s="6504"/>
      <c r="G668" s="41">
        <v>8600</v>
      </c>
      <c r="H668" s="4488" t="s">
        <v>6379</v>
      </c>
      <c r="I668" s="41"/>
      <c r="J668" s="41" t="s">
        <v>22527</v>
      </c>
      <c r="K668" s="41" t="s">
        <v>22528</v>
      </c>
      <c r="L668" s="41" t="s">
        <v>76</v>
      </c>
      <c r="M668" s="41" t="s">
        <v>22530</v>
      </c>
      <c r="N668" s="41"/>
      <c r="O668" s="3896">
        <v>4</v>
      </c>
      <c r="P668" s="3896">
        <v>4</v>
      </c>
      <c r="Q668" s="41" t="s">
        <v>22529</v>
      </c>
      <c r="R668" s="41"/>
      <c r="S668" s="6"/>
      <c r="T668" s="6"/>
      <c r="U668" s="6"/>
      <c r="V668" s="6" t="s">
        <v>9338</v>
      </c>
      <c r="W668" s="6"/>
      <c r="X668" s="6" t="s">
        <v>7042</v>
      </c>
      <c r="Y668" s="6"/>
      <c r="Z668" s="6"/>
      <c r="AA668" s="6564">
        <v>12951573</v>
      </c>
      <c r="AB668" s="6"/>
      <c r="AC668" s="4898">
        <v>18600</v>
      </c>
      <c r="AD668" s="4898">
        <v>12375</v>
      </c>
      <c r="AE668" s="4905">
        <f t="shared" si="37"/>
        <v>68100</v>
      </c>
      <c r="AF668" s="6" t="s">
        <v>19700</v>
      </c>
      <c r="AG668" s="6"/>
    </row>
    <row r="669" spans="1:33" s="32" customFormat="1" ht="30" customHeight="1">
      <c r="A669" s="8536" t="s">
        <v>22542</v>
      </c>
      <c r="B669" s="5399" t="s">
        <v>22531</v>
      </c>
      <c r="C669" s="422">
        <v>45854</v>
      </c>
      <c r="D669" s="422">
        <v>45875</v>
      </c>
      <c r="E669" s="422"/>
      <c r="F669" s="6566"/>
      <c r="G669" s="41">
        <v>8579</v>
      </c>
      <c r="H669" s="4488" t="s">
        <v>4985</v>
      </c>
      <c r="I669" s="41" t="s">
        <v>25</v>
      </c>
      <c r="J669" s="5320" t="s">
        <v>22532</v>
      </c>
      <c r="K669" s="41" t="s">
        <v>22533</v>
      </c>
      <c r="L669" s="41" t="s">
        <v>332</v>
      </c>
      <c r="M669" s="41" t="s">
        <v>22534</v>
      </c>
      <c r="N669" s="41"/>
      <c r="O669" s="3896">
        <v>17</v>
      </c>
      <c r="P669" s="3896">
        <v>17</v>
      </c>
      <c r="Q669" s="41" t="s">
        <v>22538</v>
      </c>
      <c r="R669" s="41"/>
      <c r="S669" s="6"/>
      <c r="T669" s="6"/>
      <c r="U669" s="6"/>
      <c r="V669" s="6" t="s">
        <v>9338</v>
      </c>
      <c r="W669" s="6"/>
      <c r="X669" s="6" t="s">
        <v>7042</v>
      </c>
      <c r="Y669" s="6"/>
      <c r="Z669" s="6"/>
      <c r="AA669" s="6564">
        <v>12951579</v>
      </c>
      <c r="AB669" s="6"/>
      <c r="AC669" s="4898">
        <v>0</v>
      </c>
      <c r="AD669" s="4898">
        <v>8316</v>
      </c>
      <c r="AE669" s="4905">
        <f t="shared" si="37"/>
        <v>141372</v>
      </c>
      <c r="AF669" s="6" t="s">
        <v>19700</v>
      </c>
      <c r="AG669" s="6"/>
    </row>
    <row r="670" spans="1:33" s="32" customFormat="1" ht="30" customHeight="1">
      <c r="A670" s="4709" t="s">
        <v>18626</v>
      </c>
      <c r="B670" s="36" t="s">
        <v>22535</v>
      </c>
      <c r="C670" s="37">
        <v>45854</v>
      </c>
      <c r="D670" s="37">
        <v>45888</v>
      </c>
      <c r="E670" s="37"/>
      <c r="F670" s="38"/>
      <c r="G670" s="36">
        <v>9013</v>
      </c>
      <c r="H670" s="4710" t="s">
        <v>1286</v>
      </c>
      <c r="I670" s="36"/>
      <c r="J670" s="36" t="s">
        <v>22536</v>
      </c>
      <c r="K670" s="36" t="s">
        <v>22537</v>
      </c>
      <c r="L670" s="36" t="s">
        <v>28</v>
      </c>
      <c r="M670" s="36" t="s">
        <v>22540</v>
      </c>
      <c r="N670" s="36"/>
      <c r="O670" s="4429">
        <v>2</v>
      </c>
      <c r="P670" s="4429">
        <v>2</v>
      </c>
      <c r="Q670" s="36" t="s">
        <v>22539</v>
      </c>
      <c r="R670" s="36"/>
      <c r="S670" s="36"/>
      <c r="T670" s="36"/>
      <c r="U670" s="36"/>
      <c r="V670" s="36" t="s">
        <v>24505</v>
      </c>
      <c r="W670" s="36"/>
      <c r="X670" s="36"/>
      <c r="Y670" s="36"/>
      <c r="Z670" s="36"/>
      <c r="AA670" s="4891">
        <v>12951732</v>
      </c>
      <c r="AB670" s="36"/>
      <c r="AC670" s="4906"/>
      <c r="AD670" s="4906"/>
      <c r="AE670" s="4907"/>
      <c r="AF670" s="6" t="s">
        <v>19700</v>
      </c>
      <c r="AG670" s="6"/>
    </row>
    <row r="671" spans="1:33" s="32" customFormat="1" ht="30" customHeight="1">
      <c r="A671" s="4637" t="s">
        <v>18745</v>
      </c>
      <c r="B671" s="4672" t="s">
        <v>22541</v>
      </c>
      <c r="C671" s="422">
        <v>45854</v>
      </c>
      <c r="D671" s="422">
        <v>45888</v>
      </c>
      <c r="E671" s="422"/>
      <c r="F671" s="6504"/>
      <c r="G671" s="41">
        <v>8600</v>
      </c>
      <c r="H671" s="4488" t="s">
        <v>1953</v>
      </c>
      <c r="I671" s="41"/>
      <c r="J671" s="41" t="s">
        <v>22543</v>
      </c>
      <c r="K671" s="41" t="s">
        <v>22544</v>
      </c>
      <c r="L671" s="41" t="s">
        <v>28</v>
      </c>
      <c r="M671" s="582" t="s">
        <v>22546</v>
      </c>
      <c r="N671" s="41"/>
      <c r="O671" s="3896">
        <v>2</v>
      </c>
      <c r="P671" s="3896">
        <v>2</v>
      </c>
      <c r="Q671" s="41" t="s">
        <v>22545</v>
      </c>
      <c r="R671" s="41"/>
      <c r="S671" s="6"/>
      <c r="T671" s="6"/>
      <c r="U671" s="6"/>
      <c r="V671" s="6" t="s">
        <v>2073</v>
      </c>
      <c r="W671" s="6"/>
      <c r="X671" s="6" t="s">
        <v>7042</v>
      </c>
      <c r="Y671" s="6"/>
      <c r="Z671" s="6"/>
      <c r="AA671" s="6564">
        <v>12951785</v>
      </c>
      <c r="AB671" s="6"/>
      <c r="AC671" s="4898">
        <v>12400</v>
      </c>
      <c r="AD671" s="4898">
        <v>12375</v>
      </c>
      <c r="AE671" s="4905">
        <f t="shared" si="37"/>
        <v>37150</v>
      </c>
      <c r="AF671" s="6" t="s">
        <v>19700</v>
      </c>
      <c r="AG671" s="6"/>
    </row>
    <row r="672" spans="1:33" s="32" customFormat="1" ht="30" customHeight="1">
      <c r="A672" s="5157" t="s">
        <v>18977</v>
      </c>
      <c r="B672" s="6222" t="s">
        <v>22547</v>
      </c>
      <c r="C672" s="422">
        <v>45854</v>
      </c>
      <c r="D672" s="422">
        <v>45888</v>
      </c>
      <c r="E672" s="422"/>
      <c r="F672" s="6504"/>
      <c r="G672" s="41">
        <v>8644</v>
      </c>
      <c r="H672" s="4488" t="s">
        <v>12543</v>
      </c>
      <c r="I672" s="41"/>
      <c r="J672" s="5157" t="s">
        <v>22548</v>
      </c>
      <c r="K672" s="41" t="s">
        <v>22549</v>
      </c>
      <c r="L672" s="41" t="s">
        <v>28</v>
      </c>
      <c r="M672" s="41" t="s">
        <v>22551</v>
      </c>
      <c r="N672" s="41"/>
      <c r="O672" s="3896">
        <v>2</v>
      </c>
      <c r="P672" s="3896">
        <v>2</v>
      </c>
      <c r="Q672" s="41" t="s">
        <v>22550</v>
      </c>
      <c r="R672" s="41"/>
      <c r="S672" s="6"/>
      <c r="T672" s="6"/>
      <c r="U672" s="6"/>
      <c r="V672" s="6" t="s">
        <v>2073</v>
      </c>
      <c r="W672" s="6"/>
      <c r="X672" s="6" t="s">
        <v>37</v>
      </c>
      <c r="Y672" s="6"/>
      <c r="Z672" s="6"/>
      <c r="AA672" s="6564">
        <v>12951873</v>
      </c>
      <c r="AB672" s="6"/>
      <c r="AC672" s="4898">
        <v>17100</v>
      </c>
      <c r="AD672" s="4898">
        <v>7920</v>
      </c>
      <c r="AE672" s="4905">
        <f t="shared" si="37"/>
        <v>32940</v>
      </c>
      <c r="AF672" s="6" t="s">
        <v>19700</v>
      </c>
      <c r="AG672" s="6"/>
    </row>
    <row r="673" spans="1:33" s="32" customFormat="1" ht="30" customHeight="1">
      <c r="A673" s="4601" t="s">
        <v>20646</v>
      </c>
      <c r="B673" s="4739" t="s">
        <v>22552</v>
      </c>
      <c r="C673" s="422">
        <v>45854</v>
      </c>
      <c r="D673" s="422">
        <v>45911</v>
      </c>
      <c r="E673" s="422"/>
      <c r="F673" s="6504"/>
      <c r="G673" s="41">
        <v>9053</v>
      </c>
      <c r="H673" s="4488" t="s">
        <v>4307</v>
      </c>
      <c r="I673" s="41"/>
      <c r="J673" s="4601" t="s">
        <v>21654</v>
      </c>
      <c r="K673" s="4420" t="s">
        <v>22553</v>
      </c>
      <c r="L673" s="4420" t="s">
        <v>193</v>
      </c>
      <c r="M673" s="582" t="s">
        <v>22554</v>
      </c>
      <c r="N673" s="41"/>
      <c r="O673" s="3896">
        <v>6</v>
      </c>
      <c r="P673" s="3896">
        <v>6</v>
      </c>
      <c r="Q673" s="4420" t="s">
        <v>15409</v>
      </c>
      <c r="R673" s="41"/>
      <c r="S673" s="6"/>
      <c r="T673" s="6"/>
      <c r="U673" s="6"/>
      <c r="V673" s="6" t="s">
        <v>2073</v>
      </c>
      <c r="W673" s="6"/>
      <c r="X673" s="6" t="s">
        <v>7042</v>
      </c>
      <c r="Y673" s="6"/>
      <c r="Z673" s="6"/>
      <c r="AA673" s="6564">
        <v>12952336</v>
      </c>
      <c r="AB673" s="6"/>
      <c r="AC673" s="4898">
        <v>57900</v>
      </c>
      <c r="AD673" s="4898">
        <v>20250</v>
      </c>
      <c r="AE673" s="4905">
        <f t="shared" si="37"/>
        <v>179400</v>
      </c>
      <c r="AF673" s="6" t="s">
        <v>19700</v>
      </c>
      <c r="AG673" s="6"/>
    </row>
    <row r="674" spans="1:33" s="32" customFormat="1" ht="30" customHeight="1">
      <c r="A674" s="4461" t="s">
        <v>18703</v>
      </c>
      <c r="B674" s="4672" t="s">
        <v>22555</v>
      </c>
      <c r="C674" s="422">
        <v>45855</v>
      </c>
      <c r="D674" s="422">
        <v>45876</v>
      </c>
      <c r="E674" s="422"/>
      <c r="F674" s="6504"/>
      <c r="G674" s="41">
        <v>8615</v>
      </c>
      <c r="H674" s="4178"/>
      <c r="I674" s="41" t="s">
        <v>21364</v>
      </c>
      <c r="J674" s="41" t="s">
        <v>22556</v>
      </c>
      <c r="K674" s="41" t="s">
        <v>22557</v>
      </c>
      <c r="L674" s="4461" t="s">
        <v>128</v>
      </c>
      <c r="M674" s="41" t="s">
        <v>22559</v>
      </c>
      <c r="N674" s="41"/>
      <c r="O674" s="3896">
        <v>3</v>
      </c>
      <c r="P674" s="3896">
        <v>3</v>
      </c>
      <c r="Q674" s="41" t="s">
        <v>22558</v>
      </c>
      <c r="R674" s="41"/>
      <c r="S674" s="6"/>
      <c r="T674" s="6"/>
      <c r="U674" s="6"/>
      <c r="V674" s="6" t="s">
        <v>2073</v>
      </c>
      <c r="W674" s="6"/>
      <c r="X674" s="6" t="s">
        <v>37</v>
      </c>
      <c r="Y674" s="6"/>
      <c r="Z674" s="6"/>
      <c r="AA674" s="6564">
        <v>12954502</v>
      </c>
      <c r="AB674" s="6"/>
      <c r="AC674" s="4898">
        <v>0</v>
      </c>
      <c r="AD674" s="4898">
        <v>7920</v>
      </c>
      <c r="AE674" s="4905">
        <f t="shared" si="37"/>
        <v>23760</v>
      </c>
      <c r="AF674" s="6" t="s">
        <v>19700</v>
      </c>
      <c r="AG674" s="6"/>
    </row>
    <row r="675" spans="1:33" s="32" customFormat="1" ht="30" customHeight="1">
      <c r="A675" s="4964" t="s">
        <v>19496</v>
      </c>
      <c r="B675" s="5015" t="s">
        <v>22560</v>
      </c>
      <c r="C675" s="422">
        <v>45855</v>
      </c>
      <c r="D675" s="422">
        <v>45889</v>
      </c>
      <c r="E675" s="422"/>
      <c r="F675" s="6504"/>
      <c r="G675" s="41">
        <v>8617</v>
      </c>
      <c r="H675" s="4507" t="s">
        <v>22561</v>
      </c>
      <c r="I675" s="41"/>
      <c r="J675" s="4964" t="s">
        <v>22562</v>
      </c>
      <c r="K675" s="41" t="s">
        <v>22563</v>
      </c>
      <c r="L675" s="4461" t="s">
        <v>28</v>
      </c>
      <c r="M675" s="582" t="s">
        <v>22564</v>
      </c>
      <c r="N675" s="41"/>
      <c r="O675" s="3896">
        <v>2</v>
      </c>
      <c r="P675" s="3896">
        <v>2</v>
      </c>
      <c r="Q675" s="41" t="s">
        <v>22463</v>
      </c>
      <c r="R675" s="41"/>
      <c r="S675" s="6"/>
      <c r="T675" s="6"/>
      <c r="U675" s="6"/>
      <c r="V675" s="6" t="s">
        <v>2073</v>
      </c>
      <c r="W675" s="6"/>
      <c r="X675" s="6" t="s">
        <v>37</v>
      </c>
      <c r="Y675" s="6"/>
      <c r="Z675" s="6"/>
      <c r="AA675" s="6564">
        <v>12954624</v>
      </c>
      <c r="AB675" s="6"/>
      <c r="AC675" s="4898">
        <v>6200</v>
      </c>
      <c r="AD675" s="4898">
        <v>12375</v>
      </c>
      <c r="AE675" s="4905">
        <f t="shared" si="37"/>
        <v>30950</v>
      </c>
      <c r="AF675" s="6" t="s">
        <v>19700</v>
      </c>
      <c r="AG675" s="6"/>
    </row>
    <row r="676" spans="1:33" s="32" customFormat="1" ht="30" customHeight="1">
      <c r="A676" s="5458" t="s">
        <v>21279</v>
      </c>
      <c r="B676" s="4672" t="s">
        <v>22565</v>
      </c>
      <c r="C676" s="422">
        <v>45855</v>
      </c>
      <c r="D676" s="422">
        <v>45876</v>
      </c>
      <c r="E676" s="422"/>
      <c r="F676" s="6504"/>
      <c r="G676" s="41">
        <v>8599</v>
      </c>
      <c r="H676" s="4507" t="s">
        <v>672</v>
      </c>
      <c r="I676" s="41"/>
      <c r="J676" s="41" t="s">
        <v>22566</v>
      </c>
      <c r="K676" s="41" t="s">
        <v>22567</v>
      </c>
      <c r="L676" s="4461" t="s">
        <v>173</v>
      </c>
      <c r="M676" s="41" t="s">
        <v>22568</v>
      </c>
      <c r="N676" s="41"/>
      <c r="O676" s="3896">
        <v>1</v>
      </c>
      <c r="P676" s="3896">
        <v>1</v>
      </c>
      <c r="Q676" s="41" t="s">
        <v>22064</v>
      </c>
      <c r="R676" s="41"/>
      <c r="S676" s="6"/>
      <c r="T676" s="6"/>
      <c r="U676" s="6"/>
      <c r="V676" s="6" t="s">
        <v>2073</v>
      </c>
      <c r="W676" s="6"/>
      <c r="X676" s="6" t="s">
        <v>37</v>
      </c>
      <c r="Y676" s="6"/>
      <c r="Z676" s="6"/>
      <c r="AA676" s="6564">
        <v>12955323</v>
      </c>
      <c r="AB676" s="6"/>
      <c r="AC676" s="4898">
        <v>0</v>
      </c>
      <c r="AD676" s="4898">
        <v>8316</v>
      </c>
      <c r="AE676" s="4905">
        <f t="shared" si="37"/>
        <v>8316</v>
      </c>
      <c r="AF676" s="6" t="s">
        <v>19700</v>
      </c>
      <c r="AG676" s="6"/>
    </row>
    <row r="677" spans="1:33" s="32" customFormat="1" ht="30" customHeight="1">
      <c r="A677" s="4461" t="s">
        <v>18703</v>
      </c>
      <c r="B677" s="4672" t="s">
        <v>22569</v>
      </c>
      <c r="C677" s="422">
        <v>45855</v>
      </c>
      <c r="D677" s="422">
        <v>45889</v>
      </c>
      <c r="E677" s="422"/>
      <c r="F677" s="6504"/>
      <c r="G677" s="41">
        <v>8615</v>
      </c>
      <c r="H677" s="4507" t="s">
        <v>8435</v>
      </c>
      <c r="I677" s="41"/>
      <c r="J677" s="41" t="s">
        <v>22570</v>
      </c>
      <c r="K677" s="41" t="s">
        <v>22571</v>
      </c>
      <c r="L677" s="4461" t="s">
        <v>76</v>
      </c>
      <c r="M677" s="41" t="s">
        <v>22572</v>
      </c>
      <c r="N677" s="41"/>
      <c r="O677" s="3896">
        <v>4</v>
      </c>
      <c r="P677" s="3896">
        <v>4</v>
      </c>
      <c r="Q677" s="41" t="s">
        <v>22064</v>
      </c>
      <c r="R677" s="41"/>
      <c r="S677" s="6"/>
      <c r="T677" s="6"/>
      <c r="U677" s="6"/>
      <c r="V677" s="4505" t="s">
        <v>2073</v>
      </c>
      <c r="W677" s="6"/>
      <c r="X677" s="4505" t="s">
        <v>7042</v>
      </c>
      <c r="Y677" s="6"/>
      <c r="Z677" s="6"/>
      <c r="AA677" s="6564">
        <v>12955332</v>
      </c>
      <c r="AB677" s="6"/>
      <c r="AC677" s="4898">
        <v>10200</v>
      </c>
      <c r="AD677" s="4898">
        <v>7920</v>
      </c>
      <c r="AE677" s="4905">
        <f t="shared" si="37"/>
        <v>41880</v>
      </c>
      <c r="AF677" s="6" t="s">
        <v>19700</v>
      </c>
      <c r="AG677" s="6"/>
    </row>
    <row r="678" spans="1:33" s="32" customFormat="1" ht="30" customHeight="1">
      <c r="A678" s="5165" t="s">
        <v>18703</v>
      </c>
      <c r="B678" s="4672" t="s">
        <v>22573</v>
      </c>
      <c r="C678" s="422">
        <v>45855</v>
      </c>
      <c r="D678" s="422">
        <v>45889</v>
      </c>
      <c r="E678" s="422"/>
      <c r="F678" s="6504"/>
      <c r="G678" s="41">
        <v>8615</v>
      </c>
      <c r="H678" s="4507" t="s">
        <v>22020</v>
      </c>
      <c r="I678" s="41"/>
      <c r="J678" s="41" t="s">
        <v>22574</v>
      </c>
      <c r="K678" s="41" t="s">
        <v>22022</v>
      </c>
      <c r="L678" s="4461" t="s">
        <v>62</v>
      </c>
      <c r="M678" s="41" t="s">
        <v>22575</v>
      </c>
      <c r="N678" s="41"/>
      <c r="O678" s="3896">
        <v>5</v>
      </c>
      <c r="P678" s="3896">
        <v>5</v>
      </c>
      <c r="Q678" s="41" t="s">
        <v>22064</v>
      </c>
      <c r="R678" s="41"/>
      <c r="S678" s="6"/>
      <c r="T678" s="6"/>
      <c r="U678" s="6"/>
      <c r="V678" s="4505" t="s">
        <v>2073</v>
      </c>
      <c r="W678" s="6"/>
      <c r="X678" s="4505" t="s">
        <v>7042</v>
      </c>
      <c r="Y678" s="6"/>
      <c r="Z678" s="6"/>
      <c r="AA678" s="6564">
        <v>12955351</v>
      </c>
      <c r="AB678" s="6"/>
      <c r="AC678" s="4898">
        <v>10200</v>
      </c>
      <c r="AD678" s="4898">
        <v>7920</v>
      </c>
      <c r="AE678" s="4905">
        <f t="shared" si="37"/>
        <v>49800</v>
      </c>
      <c r="AF678" s="6" t="s">
        <v>19700</v>
      </c>
      <c r="AG678" s="6"/>
    </row>
    <row r="679" spans="1:33" s="32" customFormat="1" ht="30" customHeight="1">
      <c r="A679" s="4637" t="s">
        <v>19327</v>
      </c>
      <c r="B679" s="4672" t="s">
        <v>22576</v>
      </c>
      <c r="C679" s="422">
        <v>45854</v>
      </c>
      <c r="D679" s="422">
        <v>45889</v>
      </c>
      <c r="E679" s="422"/>
      <c r="F679" s="6504"/>
      <c r="G679" s="41">
        <v>8607</v>
      </c>
      <c r="H679" s="4507" t="s">
        <v>4307</v>
      </c>
      <c r="I679" s="41"/>
      <c r="J679" s="41" t="s">
        <v>22577</v>
      </c>
      <c r="K679" s="41" t="s">
        <v>22578</v>
      </c>
      <c r="L679" s="4461" t="s">
        <v>173</v>
      </c>
      <c r="M679" s="41" t="s">
        <v>22580</v>
      </c>
      <c r="N679" s="41"/>
      <c r="O679" s="3896">
        <v>1</v>
      </c>
      <c r="P679" s="3896">
        <v>1</v>
      </c>
      <c r="Q679" s="41" t="s">
        <v>22579</v>
      </c>
      <c r="R679" s="41"/>
      <c r="S679" s="6"/>
      <c r="T679" s="6"/>
      <c r="U679" s="6"/>
      <c r="V679" s="4505" t="s">
        <v>2073</v>
      </c>
      <c r="W679" s="6"/>
      <c r="X679" s="4505" t="s">
        <v>7042</v>
      </c>
      <c r="Y679" s="6"/>
      <c r="Z679" s="6"/>
      <c r="AA679" s="6564">
        <v>12955582</v>
      </c>
      <c r="AB679" s="6"/>
      <c r="AC679" s="4898">
        <v>10200</v>
      </c>
      <c r="AD679" s="4898">
        <v>7920</v>
      </c>
      <c r="AE679" s="4905">
        <f t="shared" si="37"/>
        <v>18120</v>
      </c>
      <c r="AF679" s="6" t="s">
        <v>19700</v>
      </c>
      <c r="AG679" s="6"/>
    </row>
    <row r="680" spans="1:33" s="32" customFormat="1" ht="30" customHeight="1">
      <c r="A680" s="5458" t="s">
        <v>22585</v>
      </c>
      <c r="B680" s="4672" t="s">
        <v>22581</v>
      </c>
      <c r="C680" s="422">
        <v>45854</v>
      </c>
      <c r="D680" s="422">
        <v>45985</v>
      </c>
      <c r="E680" s="422"/>
      <c r="F680" s="6504"/>
      <c r="G680" s="41">
        <v>8591</v>
      </c>
      <c r="H680" s="4507" t="s">
        <v>636</v>
      </c>
      <c r="I680" s="41"/>
      <c r="J680" s="41" t="s">
        <v>22582</v>
      </c>
      <c r="K680" s="41" t="s">
        <v>22583</v>
      </c>
      <c r="L680" s="4461" t="s">
        <v>28</v>
      </c>
      <c r="M680" s="41" t="s">
        <v>22586</v>
      </c>
      <c r="N680" s="41"/>
      <c r="O680" s="3896">
        <v>2</v>
      </c>
      <c r="P680" s="3896">
        <v>2</v>
      </c>
      <c r="Q680" s="41" t="s">
        <v>22584</v>
      </c>
      <c r="R680" s="41"/>
      <c r="S680" s="6"/>
      <c r="T680" s="6"/>
      <c r="U680" s="6"/>
      <c r="V680" s="4505" t="s">
        <v>2073</v>
      </c>
      <c r="W680" s="6"/>
      <c r="X680" s="4505" t="s">
        <v>7042</v>
      </c>
      <c r="Y680" s="6"/>
      <c r="Z680" s="6"/>
      <c r="AA680" s="6564">
        <v>12955599</v>
      </c>
      <c r="AB680" s="6"/>
      <c r="AC680" s="4898">
        <v>155430</v>
      </c>
      <c r="AD680" s="4898">
        <v>14850</v>
      </c>
      <c r="AE680" s="4905">
        <f t="shared" si="37"/>
        <v>185130</v>
      </c>
      <c r="AF680" s="6" t="s">
        <v>19700</v>
      </c>
      <c r="AG680" s="6"/>
    </row>
    <row r="681" spans="1:33" s="32" customFormat="1" ht="30" customHeight="1">
      <c r="A681" s="6407" t="s">
        <v>20502</v>
      </c>
      <c r="B681" s="4672" t="s">
        <v>22587</v>
      </c>
      <c r="C681" s="422">
        <v>45855</v>
      </c>
      <c r="D681" s="422">
        <v>45889</v>
      </c>
      <c r="E681" s="422"/>
      <c r="F681" s="6504"/>
      <c r="G681" s="41">
        <v>8637</v>
      </c>
      <c r="H681" s="4507" t="s">
        <v>1395</v>
      </c>
      <c r="I681" s="41"/>
      <c r="J681" s="41" t="s">
        <v>22588</v>
      </c>
      <c r="K681" s="41" t="s">
        <v>22589</v>
      </c>
      <c r="L681" s="4461" t="s">
        <v>62</v>
      </c>
      <c r="M681" s="41" t="s">
        <v>22590</v>
      </c>
      <c r="N681" s="41"/>
      <c r="O681" s="3896">
        <v>5</v>
      </c>
      <c r="P681" s="3896">
        <v>5</v>
      </c>
      <c r="Q681" s="41" t="s">
        <v>22064</v>
      </c>
      <c r="R681" s="41"/>
      <c r="S681" s="6"/>
      <c r="T681" s="6"/>
      <c r="U681" s="6"/>
      <c r="V681" s="6" t="s">
        <v>2073</v>
      </c>
      <c r="W681" s="6"/>
      <c r="X681" s="6" t="s">
        <v>7042</v>
      </c>
      <c r="Y681" s="6"/>
      <c r="Z681" s="6"/>
      <c r="AA681" s="6564">
        <v>12955683</v>
      </c>
      <c r="AB681" s="6"/>
      <c r="AC681" s="4898">
        <v>83700</v>
      </c>
      <c r="AD681" s="4898">
        <v>15000</v>
      </c>
      <c r="AE681" s="4905">
        <f t="shared" si="37"/>
        <v>158700</v>
      </c>
      <c r="AF681" s="6" t="s">
        <v>19700</v>
      </c>
      <c r="AG681" s="6"/>
    </row>
    <row r="682" spans="1:33" s="32" customFormat="1" ht="30" customHeight="1">
      <c r="A682" s="5165" t="s">
        <v>18703</v>
      </c>
      <c r="B682" s="4672" t="s">
        <v>22591</v>
      </c>
      <c r="C682" s="422">
        <v>45855</v>
      </c>
      <c r="D682" s="422">
        <v>45889</v>
      </c>
      <c r="E682" s="422"/>
      <c r="F682" s="6504"/>
      <c r="G682" s="41">
        <v>8615</v>
      </c>
      <c r="H682" s="4507" t="s">
        <v>1083</v>
      </c>
      <c r="I682" s="41"/>
      <c r="J682" s="41" t="s">
        <v>12402</v>
      </c>
      <c r="K682" s="41" t="s">
        <v>22032</v>
      </c>
      <c r="L682" s="4461" t="s">
        <v>173</v>
      </c>
      <c r="M682" s="582" t="s">
        <v>22592</v>
      </c>
      <c r="N682" s="41"/>
      <c r="O682" s="3896">
        <v>1</v>
      </c>
      <c r="P682" s="3896">
        <v>1</v>
      </c>
      <c r="Q682" s="41" t="s">
        <v>22064</v>
      </c>
      <c r="R682" s="41"/>
      <c r="S682" s="6"/>
      <c r="T682" s="6"/>
      <c r="U682" s="6"/>
      <c r="V682" s="4505" t="s">
        <v>2073</v>
      </c>
      <c r="W682" s="6"/>
      <c r="X682" s="4505" t="s">
        <v>7042</v>
      </c>
      <c r="Y682" s="6"/>
      <c r="Z682" s="6"/>
      <c r="AA682" s="6564">
        <v>12955725</v>
      </c>
      <c r="AB682" s="6"/>
      <c r="AC682" s="4898">
        <v>10200</v>
      </c>
      <c r="AD682" s="4898">
        <v>7920</v>
      </c>
      <c r="AE682" s="4905">
        <f t="shared" si="37"/>
        <v>18120</v>
      </c>
      <c r="AF682" s="6" t="s">
        <v>19700</v>
      </c>
      <c r="AG682" s="6"/>
    </row>
    <row r="683" spans="1:33" s="32" customFormat="1" ht="30" customHeight="1">
      <c r="A683" s="4943" t="s">
        <v>19596</v>
      </c>
      <c r="B683" s="4672" t="s">
        <v>22593</v>
      </c>
      <c r="C683" s="422">
        <v>45855</v>
      </c>
      <c r="D683" s="422">
        <v>46008</v>
      </c>
      <c r="E683" s="422"/>
      <c r="F683" s="6566"/>
      <c r="G683" s="41">
        <v>6984</v>
      </c>
      <c r="H683" s="4507" t="s">
        <v>22594</v>
      </c>
      <c r="I683" s="41"/>
      <c r="J683" s="41" t="s">
        <v>27611</v>
      </c>
      <c r="K683" s="41" t="s">
        <v>27612</v>
      </c>
      <c r="L683" s="4461" t="s">
        <v>62</v>
      </c>
      <c r="M683" s="582" t="s">
        <v>22595</v>
      </c>
      <c r="N683" s="41"/>
      <c r="O683" s="3896">
        <v>5</v>
      </c>
      <c r="P683" s="3896">
        <v>5</v>
      </c>
      <c r="Q683" s="41" t="s">
        <v>27610</v>
      </c>
      <c r="R683" s="41"/>
      <c r="S683" s="6"/>
      <c r="T683" s="6"/>
      <c r="U683" s="6"/>
      <c r="V683" s="4505" t="s">
        <v>2073</v>
      </c>
      <c r="W683" s="6"/>
      <c r="X683" s="4505" t="s">
        <v>7042</v>
      </c>
      <c r="Y683" s="6"/>
      <c r="Z683" s="6"/>
      <c r="AA683" s="6564">
        <v>12955799</v>
      </c>
      <c r="AB683" s="6"/>
      <c r="AC683" s="4898">
        <v>0</v>
      </c>
      <c r="AD683" s="4898">
        <v>7920</v>
      </c>
      <c r="AE683" s="4905">
        <f t="shared" ref="AE683:AE736" si="38">SUM(AD683*P683+AC683)</f>
        <v>39600</v>
      </c>
      <c r="AF683" s="6" t="s">
        <v>19700</v>
      </c>
      <c r="AG683" s="6"/>
    </row>
    <row r="684" spans="1:33" s="32" customFormat="1" ht="30" customHeight="1">
      <c r="A684" s="5154" t="s">
        <v>22585</v>
      </c>
      <c r="B684" s="5190" t="s">
        <v>22596</v>
      </c>
      <c r="C684" s="422">
        <v>45855</v>
      </c>
      <c r="D684" s="422">
        <v>45889</v>
      </c>
      <c r="E684" s="422"/>
      <c r="F684" s="6504"/>
      <c r="G684" s="41">
        <v>8591</v>
      </c>
      <c r="H684" s="4507" t="s">
        <v>3474</v>
      </c>
      <c r="I684" s="41"/>
      <c r="J684" s="5154" t="s">
        <v>17596</v>
      </c>
      <c r="K684" s="41" t="s">
        <v>22597</v>
      </c>
      <c r="L684" s="4461" t="s">
        <v>28</v>
      </c>
      <c r="M684" s="582" t="s">
        <v>22598</v>
      </c>
      <c r="N684" s="41"/>
      <c r="O684" s="3896">
        <v>2</v>
      </c>
      <c r="P684" s="3896">
        <v>2</v>
      </c>
      <c r="Q684" s="41" t="s">
        <v>22064</v>
      </c>
      <c r="R684" s="41"/>
      <c r="S684" s="6"/>
      <c r="T684" s="6"/>
      <c r="U684" s="6"/>
      <c r="V684" s="6" t="s">
        <v>2073</v>
      </c>
      <c r="W684" s="6"/>
      <c r="X684" s="6" t="s">
        <v>37</v>
      </c>
      <c r="Y684" s="6"/>
      <c r="Z684" s="6"/>
      <c r="AA684" s="6564">
        <v>12956148</v>
      </c>
      <c r="AB684" s="6"/>
      <c r="AC684" s="4898">
        <v>9207</v>
      </c>
      <c r="AD684" s="4898">
        <v>14850</v>
      </c>
      <c r="AE684" s="4905">
        <f t="shared" si="38"/>
        <v>38907</v>
      </c>
      <c r="AF684" s="6" t="s">
        <v>19700</v>
      </c>
      <c r="AG684" s="6"/>
    </row>
    <row r="685" spans="1:33" s="32" customFormat="1" ht="30" customHeight="1">
      <c r="A685" s="4461" t="s">
        <v>19496</v>
      </c>
      <c r="B685" s="41" t="s">
        <v>22599</v>
      </c>
      <c r="C685" s="422">
        <v>45855</v>
      </c>
      <c r="D685" s="422">
        <v>45889</v>
      </c>
      <c r="E685" s="422"/>
      <c r="F685" s="6566"/>
      <c r="G685" s="41">
        <v>8617</v>
      </c>
      <c r="H685" s="4507" t="s">
        <v>1523</v>
      </c>
      <c r="I685" s="41"/>
      <c r="J685" s="41" t="s">
        <v>22600</v>
      </c>
      <c r="K685" s="41" t="s">
        <v>22601</v>
      </c>
      <c r="L685" s="4461" t="s">
        <v>62</v>
      </c>
      <c r="M685" s="582" t="s">
        <v>22603</v>
      </c>
      <c r="N685" s="41"/>
      <c r="O685" s="3896">
        <v>5</v>
      </c>
      <c r="P685" s="3896">
        <v>5</v>
      </c>
      <c r="Q685" s="41" t="s">
        <v>22602</v>
      </c>
      <c r="R685" s="41"/>
      <c r="S685" s="6"/>
      <c r="T685" s="6"/>
      <c r="U685" s="6"/>
      <c r="V685" s="6" t="s">
        <v>2073</v>
      </c>
      <c r="W685" s="6"/>
      <c r="X685" s="6" t="s">
        <v>37</v>
      </c>
      <c r="Y685" s="6"/>
      <c r="Z685" s="6"/>
      <c r="AA685" s="6564">
        <v>12956520</v>
      </c>
      <c r="AB685" s="6"/>
      <c r="AC685" s="4898">
        <v>31000</v>
      </c>
      <c r="AD685" s="4898">
        <v>12375</v>
      </c>
      <c r="AE685" s="4905">
        <f t="shared" si="38"/>
        <v>92875</v>
      </c>
      <c r="AF685" s="6" t="s">
        <v>19700</v>
      </c>
      <c r="AG685" s="6"/>
    </row>
    <row r="686" spans="1:33" s="32" customFormat="1" ht="30" customHeight="1">
      <c r="A686" s="4640" t="s">
        <v>19214</v>
      </c>
      <c r="B686" s="4672" t="s">
        <v>22604</v>
      </c>
      <c r="C686" s="422">
        <v>45855</v>
      </c>
      <c r="D686" s="422">
        <v>45889</v>
      </c>
      <c r="E686" s="422"/>
      <c r="F686" s="6504"/>
      <c r="G686" s="41">
        <v>8616</v>
      </c>
      <c r="H686" s="4507" t="s">
        <v>3676</v>
      </c>
      <c r="I686" s="41"/>
      <c r="J686" s="41" t="s">
        <v>12496</v>
      </c>
      <c r="K686" s="41" t="s">
        <v>22605</v>
      </c>
      <c r="L686" s="4461" t="s">
        <v>22606</v>
      </c>
      <c r="M686" s="582" t="s">
        <v>22608</v>
      </c>
      <c r="N686" s="41"/>
      <c r="O686" s="3896">
        <v>15</v>
      </c>
      <c r="P686" s="3896">
        <v>15</v>
      </c>
      <c r="Q686" s="41" t="s">
        <v>22607</v>
      </c>
      <c r="R686" s="41"/>
      <c r="S686" s="6"/>
      <c r="T686" s="6"/>
      <c r="U686" s="6"/>
      <c r="V686" s="6" t="s">
        <v>2073</v>
      </c>
      <c r="W686" s="6"/>
      <c r="X686" s="6" t="s">
        <v>7042</v>
      </c>
      <c r="Y686" s="6"/>
      <c r="Z686" s="6"/>
      <c r="AA686" s="6564">
        <v>12956643</v>
      </c>
      <c r="AB686" s="6"/>
      <c r="AC686" s="4898">
        <v>6900</v>
      </c>
      <c r="AD686" s="4898">
        <v>4356</v>
      </c>
      <c r="AE686" s="4905">
        <f t="shared" si="38"/>
        <v>72240</v>
      </c>
      <c r="AF686" s="6" t="s">
        <v>19700</v>
      </c>
      <c r="AG686" s="6"/>
    </row>
    <row r="687" spans="1:33" s="32" customFormat="1" ht="30" customHeight="1">
      <c r="A687" s="4543" t="s">
        <v>18745</v>
      </c>
      <c r="B687" s="4672" t="s">
        <v>22610</v>
      </c>
      <c r="C687" s="422">
        <v>45856</v>
      </c>
      <c r="D687" s="340">
        <f>WORKDAY(C687,23)</f>
        <v>45889</v>
      </c>
      <c r="E687" s="422"/>
      <c r="F687" s="6504"/>
      <c r="G687" s="41">
        <v>8600</v>
      </c>
      <c r="H687" s="4460" t="s">
        <v>9079</v>
      </c>
      <c r="I687" s="41"/>
      <c r="J687" s="41" t="s">
        <v>10330</v>
      </c>
      <c r="K687" s="41" t="s">
        <v>22611</v>
      </c>
      <c r="L687" s="4459" t="s">
        <v>173</v>
      </c>
      <c r="M687" s="582" t="s">
        <v>22717</v>
      </c>
      <c r="N687" s="41"/>
      <c r="O687" s="3896">
        <v>1</v>
      </c>
      <c r="P687" s="3896">
        <v>1</v>
      </c>
      <c r="Q687" s="41" t="s">
        <v>21926</v>
      </c>
      <c r="R687" s="41"/>
      <c r="S687" s="6"/>
      <c r="T687" s="6"/>
      <c r="U687" s="6"/>
      <c r="V687" s="4475" t="s">
        <v>2073</v>
      </c>
      <c r="W687" s="6"/>
      <c r="X687" s="4475" t="s">
        <v>37</v>
      </c>
      <c r="Y687" s="6"/>
      <c r="Z687" s="6"/>
      <c r="AA687" s="6564">
        <v>12957812</v>
      </c>
      <c r="AB687" s="6"/>
      <c r="AC687" s="4898">
        <v>6200</v>
      </c>
      <c r="AD687" s="4898">
        <v>12375</v>
      </c>
      <c r="AE687" s="4905">
        <f t="shared" si="38"/>
        <v>18575</v>
      </c>
      <c r="AF687" s="6" t="s">
        <v>19700</v>
      </c>
      <c r="AG687" s="6"/>
    </row>
    <row r="688" spans="1:33" s="32" customFormat="1" ht="30" customHeight="1">
      <c r="A688" s="4459" t="s">
        <v>18745</v>
      </c>
      <c r="B688" s="4672" t="s">
        <v>22612</v>
      </c>
      <c r="C688" s="422">
        <v>45856</v>
      </c>
      <c r="D688" s="340">
        <f>WORKDAY(C688,14)</f>
        <v>45876</v>
      </c>
      <c r="E688" s="422"/>
      <c r="F688" s="6504"/>
      <c r="G688" s="41">
        <v>8600</v>
      </c>
      <c r="H688" s="4460" t="s">
        <v>672</v>
      </c>
      <c r="I688" s="41"/>
      <c r="J688" s="41" t="s">
        <v>22613</v>
      </c>
      <c r="K688" s="4459" t="s">
        <v>22614</v>
      </c>
      <c r="L688" s="4459" t="s">
        <v>173</v>
      </c>
      <c r="M688" s="582" t="s">
        <v>22718</v>
      </c>
      <c r="N688" s="41"/>
      <c r="O688" s="3896">
        <v>1</v>
      </c>
      <c r="P688" s="3896">
        <v>1</v>
      </c>
      <c r="Q688" s="41" t="s">
        <v>22615</v>
      </c>
      <c r="R688" s="41"/>
      <c r="S688" s="6"/>
      <c r="T688" s="6"/>
      <c r="U688" s="6"/>
      <c r="V688" s="6" t="s">
        <v>2073</v>
      </c>
      <c r="W688" s="6"/>
      <c r="X688" s="6" t="s">
        <v>37</v>
      </c>
      <c r="Y688" s="6"/>
      <c r="Z688" s="6"/>
      <c r="AA688" s="6564">
        <v>12960028</v>
      </c>
      <c r="AB688" s="6"/>
      <c r="AC688" s="4898">
        <v>0</v>
      </c>
      <c r="AD688" s="4898">
        <v>12375</v>
      </c>
      <c r="AE688" s="4905">
        <f t="shared" si="38"/>
        <v>12375</v>
      </c>
      <c r="AF688" s="6" t="s">
        <v>19700</v>
      </c>
      <c r="AG688" s="6"/>
    </row>
    <row r="689" spans="1:33" s="32" customFormat="1" ht="30" customHeight="1">
      <c r="A689" s="6383" t="s">
        <v>20502</v>
      </c>
      <c r="B689" s="6383" t="s">
        <v>22616</v>
      </c>
      <c r="C689" s="422">
        <v>45856</v>
      </c>
      <c r="D689" s="340">
        <f t="shared" ref="D689:D698" si="39">WORKDAY(C689,23)</f>
        <v>45889</v>
      </c>
      <c r="E689" s="422"/>
      <c r="F689" s="6566"/>
      <c r="G689" s="41">
        <v>8637</v>
      </c>
      <c r="H689" s="4460" t="s">
        <v>3384</v>
      </c>
      <c r="I689" s="41"/>
      <c r="J689" s="6383" t="s">
        <v>22617</v>
      </c>
      <c r="K689" s="4459" t="s">
        <v>22618</v>
      </c>
      <c r="L689" s="4459" t="s">
        <v>173</v>
      </c>
      <c r="M689" s="582" t="s">
        <v>22719</v>
      </c>
      <c r="N689" s="41"/>
      <c r="O689" s="3896">
        <v>1</v>
      </c>
      <c r="P689" s="3896">
        <v>1</v>
      </c>
      <c r="Q689" s="41" t="s">
        <v>22619</v>
      </c>
      <c r="R689" s="41"/>
      <c r="S689" s="6"/>
      <c r="T689" s="6"/>
      <c r="U689" s="6"/>
      <c r="V689" s="6" t="s">
        <v>2073</v>
      </c>
      <c r="W689" s="6"/>
      <c r="X689" s="6" t="s">
        <v>37</v>
      </c>
      <c r="Y689" s="6"/>
      <c r="Z689" s="6"/>
      <c r="AA689" s="6564">
        <v>12959310</v>
      </c>
      <c r="AB689" s="6"/>
      <c r="AC689" s="4898">
        <v>46500</v>
      </c>
      <c r="AD689" s="4898">
        <v>15000</v>
      </c>
      <c r="AE689" s="4905">
        <f t="shared" si="38"/>
        <v>61500</v>
      </c>
      <c r="AF689" s="6" t="s">
        <v>19700</v>
      </c>
      <c r="AG689" s="6"/>
    </row>
    <row r="690" spans="1:33" s="32" customFormat="1" ht="30" customHeight="1">
      <c r="A690" s="4459" t="s">
        <v>20502</v>
      </c>
      <c r="B690" s="4459" t="s">
        <v>22621</v>
      </c>
      <c r="C690" s="422">
        <v>45855</v>
      </c>
      <c r="D690" s="340">
        <f t="shared" si="39"/>
        <v>45888</v>
      </c>
      <c r="E690" s="422"/>
      <c r="F690" s="6566"/>
      <c r="G690" s="41">
        <v>8637</v>
      </c>
      <c r="H690" s="4460" t="s">
        <v>901</v>
      </c>
      <c r="I690" s="41"/>
      <c r="J690" s="41" t="s">
        <v>22622</v>
      </c>
      <c r="K690" s="41" t="s">
        <v>22623</v>
      </c>
      <c r="L690" s="4459" t="s">
        <v>173</v>
      </c>
      <c r="M690" s="582" t="s">
        <v>22720</v>
      </c>
      <c r="N690" s="41"/>
      <c r="O690" s="3896">
        <v>1</v>
      </c>
      <c r="P690" s="3896">
        <v>1</v>
      </c>
      <c r="Q690" s="41" t="s">
        <v>22615</v>
      </c>
      <c r="R690" s="41"/>
      <c r="S690" s="6"/>
      <c r="T690" s="6"/>
      <c r="U690" s="6"/>
      <c r="V690" s="6" t="s">
        <v>2073</v>
      </c>
      <c r="W690" s="6"/>
      <c r="X690" s="6" t="s">
        <v>37</v>
      </c>
      <c r="Y690" s="6"/>
      <c r="Z690" s="6"/>
      <c r="AA690" s="6564">
        <v>12959706</v>
      </c>
      <c r="AB690" s="6"/>
      <c r="AC690" s="4898">
        <v>18600</v>
      </c>
      <c r="AD690" s="4898">
        <v>15000</v>
      </c>
      <c r="AE690" s="4905">
        <f t="shared" si="38"/>
        <v>33600</v>
      </c>
      <c r="AF690" s="6" t="s">
        <v>19700</v>
      </c>
      <c r="AG690" s="6"/>
    </row>
    <row r="691" spans="1:33" s="32" customFormat="1" ht="30" customHeight="1">
      <c r="A691" s="5425" t="s">
        <v>20502</v>
      </c>
      <c r="B691" s="5444" t="s">
        <v>22620</v>
      </c>
      <c r="C691" s="422">
        <v>45856</v>
      </c>
      <c r="D691" s="340">
        <f t="shared" si="39"/>
        <v>45889</v>
      </c>
      <c r="E691" s="422"/>
      <c r="F691" s="6566"/>
      <c r="G691" s="41">
        <v>8637</v>
      </c>
      <c r="H691" s="4460" t="s">
        <v>22624</v>
      </c>
      <c r="I691" s="41"/>
      <c r="J691" s="41" t="s">
        <v>22625</v>
      </c>
      <c r="K691" s="4459" t="s">
        <v>22626</v>
      </c>
      <c r="L691" s="4459" t="s">
        <v>173</v>
      </c>
      <c r="M691" s="582" t="s">
        <v>22721</v>
      </c>
      <c r="N691" s="41"/>
      <c r="O691" s="3896">
        <v>1</v>
      </c>
      <c r="P691" s="3896">
        <v>1</v>
      </c>
      <c r="Q691" s="41" t="s">
        <v>22627</v>
      </c>
      <c r="R691" s="41"/>
      <c r="S691" s="6"/>
      <c r="T691" s="6"/>
      <c r="U691" s="6"/>
      <c r="V691" s="6" t="s">
        <v>9338</v>
      </c>
      <c r="W691" s="6"/>
      <c r="X691" s="6" t="s">
        <v>7042</v>
      </c>
      <c r="Y691" s="6"/>
      <c r="Z691" s="6"/>
      <c r="AA691" s="6564">
        <v>12960210</v>
      </c>
      <c r="AB691" s="6"/>
      <c r="AC691" s="4898">
        <v>46500</v>
      </c>
      <c r="AD691" s="4898">
        <v>15000</v>
      </c>
      <c r="AE691" s="4905">
        <f t="shared" si="38"/>
        <v>61500</v>
      </c>
      <c r="AF691" s="6" t="s">
        <v>19700</v>
      </c>
      <c r="AG691" s="6"/>
    </row>
    <row r="692" spans="1:33" s="32" customFormat="1" ht="30" customHeight="1">
      <c r="A692" s="4640" t="s">
        <v>20502</v>
      </c>
      <c r="B692" s="4941" t="s">
        <v>22628</v>
      </c>
      <c r="C692" s="422">
        <v>45857</v>
      </c>
      <c r="D692" s="340">
        <f t="shared" si="39"/>
        <v>45889</v>
      </c>
      <c r="E692" s="422"/>
      <c r="F692" s="6504"/>
      <c r="G692" s="41">
        <v>8637</v>
      </c>
      <c r="H692" s="4460" t="s">
        <v>21319</v>
      </c>
      <c r="I692" s="41"/>
      <c r="J692" s="4640" t="s">
        <v>22629</v>
      </c>
      <c r="K692" s="4459" t="s">
        <v>22630</v>
      </c>
      <c r="L692" s="4459" t="s">
        <v>173</v>
      </c>
      <c r="M692" s="582" t="s">
        <v>22722</v>
      </c>
      <c r="N692" s="41"/>
      <c r="O692" s="3896">
        <v>1</v>
      </c>
      <c r="P692" s="3896">
        <v>1</v>
      </c>
      <c r="Q692" s="41" t="s">
        <v>15187</v>
      </c>
      <c r="R692" s="41"/>
      <c r="S692" s="6"/>
      <c r="T692" s="6"/>
      <c r="U692" s="6"/>
      <c r="V692" s="6" t="s">
        <v>2073</v>
      </c>
      <c r="W692" s="6"/>
      <c r="X692" s="6" t="s">
        <v>7042</v>
      </c>
      <c r="Y692" s="6"/>
      <c r="Z692" s="6"/>
      <c r="AA692" s="6564">
        <v>12960624</v>
      </c>
      <c r="AB692" s="6"/>
      <c r="AC692" s="4898">
        <v>27900</v>
      </c>
      <c r="AD692" s="4898">
        <v>15000</v>
      </c>
      <c r="AE692" s="4905">
        <f t="shared" si="38"/>
        <v>42900</v>
      </c>
      <c r="AF692" s="6" t="s">
        <v>19700</v>
      </c>
      <c r="AG692" s="6"/>
    </row>
    <row r="693" spans="1:33" s="32" customFormat="1" ht="30" customHeight="1">
      <c r="A693" s="4459" t="s">
        <v>21279</v>
      </c>
      <c r="B693" s="41" t="s">
        <v>22631</v>
      </c>
      <c r="C693" s="422">
        <v>45855</v>
      </c>
      <c r="D693" s="340">
        <f t="shared" si="39"/>
        <v>45888</v>
      </c>
      <c r="E693" s="422"/>
      <c r="F693" s="6566"/>
      <c r="G693" s="41">
        <v>8599</v>
      </c>
      <c r="H693" s="4460" t="s">
        <v>589</v>
      </c>
      <c r="I693" s="41"/>
      <c r="J693" s="41" t="s">
        <v>22632</v>
      </c>
      <c r="K693" s="4459" t="s">
        <v>22633</v>
      </c>
      <c r="L693" s="4459" t="s">
        <v>173</v>
      </c>
      <c r="M693" s="582" t="s">
        <v>22723</v>
      </c>
      <c r="N693" s="41"/>
      <c r="O693" s="3896">
        <v>1</v>
      </c>
      <c r="P693" s="3896">
        <v>1</v>
      </c>
      <c r="Q693" s="41" t="s">
        <v>22634</v>
      </c>
      <c r="R693" s="41"/>
      <c r="S693" s="6"/>
      <c r="T693" s="6"/>
      <c r="U693" s="6"/>
      <c r="V693" s="6" t="s">
        <v>2073</v>
      </c>
      <c r="W693" s="6"/>
      <c r="X693" s="6" t="s">
        <v>7042</v>
      </c>
      <c r="Y693" s="6"/>
      <c r="Z693" s="6"/>
      <c r="AA693" s="6" t="s">
        <v>22745</v>
      </c>
      <c r="AB693" s="6"/>
      <c r="AC693" s="4898">
        <v>11954.25</v>
      </c>
      <c r="AD693" s="4898">
        <v>8316</v>
      </c>
      <c r="AE693" s="4905">
        <f t="shared" si="38"/>
        <v>20270.25</v>
      </c>
      <c r="AF693" s="6" t="s">
        <v>19700</v>
      </c>
      <c r="AG693" s="6"/>
    </row>
    <row r="694" spans="1:33" s="32" customFormat="1" ht="30" customHeight="1">
      <c r="A694" s="4543" t="s">
        <v>18977</v>
      </c>
      <c r="B694" s="4672" t="s">
        <v>22635</v>
      </c>
      <c r="C694" s="422">
        <v>45856</v>
      </c>
      <c r="D694" s="340">
        <f t="shared" si="39"/>
        <v>45889</v>
      </c>
      <c r="E694" s="422"/>
      <c r="F694" s="6504"/>
      <c r="G694" s="41">
        <v>8644</v>
      </c>
      <c r="H694" s="4460" t="s">
        <v>11408</v>
      </c>
      <c r="I694" s="41"/>
      <c r="J694" s="41" t="s">
        <v>22636</v>
      </c>
      <c r="K694" s="41" t="s">
        <v>22637</v>
      </c>
      <c r="L694" s="4459" t="s">
        <v>193</v>
      </c>
      <c r="M694" s="582" t="s">
        <v>22724</v>
      </c>
      <c r="N694" s="41"/>
      <c r="O694" s="3896">
        <v>6</v>
      </c>
      <c r="P694" s="3896">
        <v>6</v>
      </c>
      <c r="Q694" s="41" t="s">
        <v>22638</v>
      </c>
      <c r="R694" s="41"/>
      <c r="S694" s="6"/>
      <c r="T694" s="6"/>
      <c r="U694" s="6"/>
      <c r="V694" s="6" t="s">
        <v>2073</v>
      </c>
      <c r="W694" s="6"/>
      <c r="X694" s="6" t="s">
        <v>7042</v>
      </c>
      <c r="Y694" s="6"/>
      <c r="Z694" s="6"/>
      <c r="AA694" s="6564" t="s">
        <v>22747</v>
      </c>
      <c r="AB694" s="6"/>
      <c r="AC694" s="4898">
        <v>6900</v>
      </c>
      <c r="AD694" s="4898">
        <v>7920</v>
      </c>
      <c r="AE694" s="4905">
        <f t="shared" si="38"/>
        <v>54420</v>
      </c>
      <c r="AF694" s="6" t="s">
        <v>19700</v>
      </c>
      <c r="AG694" s="6"/>
    </row>
    <row r="695" spans="1:33" s="32" customFormat="1" ht="30" customHeight="1">
      <c r="A695" s="4446" t="s">
        <v>18977</v>
      </c>
      <c r="B695" s="5300" t="s">
        <v>26289</v>
      </c>
      <c r="C695" s="114">
        <v>45855</v>
      </c>
      <c r="D695" s="1813">
        <f t="shared" si="39"/>
        <v>45888</v>
      </c>
      <c r="E695" s="114">
        <v>46132</v>
      </c>
      <c r="F695" s="5799">
        <f t="shared" ref="F695" si="40">SUM(D695-E695)</f>
        <v>-244</v>
      </c>
      <c r="G695" s="6">
        <v>8644</v>
      </c>
      <c r="H695" s="4447" t="s">
        <v>12306</v>
      </c>
      <c r="I695" s="6"/>
      <c r="J695" s="6" t="s">
        <v>22639</v>
      </c>
      <c r="K695" s="6" t="s">
        <v>22640</v>
      </c>
      <c r="L695" s="4437" t="s">
        <v>28</v>
      </c>
      <c r="M695" s="6573" t="s">
        <v>22725</v>
      </c>
      <c r="N695" s="6"/>
      <c r="O695" s="3729">
        <v>2</v>
      </c>
      <c r="P695" s="3729">
        <v>2</v>
      </c>
      <c r="Q695" s="6" t="s">
        <v>22641</v>
      </c>
      <c r="R695" s="6"/>
      <c r="S695" s="6"/>
      <c r="T695" s="6"/>
      <c r="U695" s="6"/>
      <c r="V695" s="6"/>
      <c r="W695" s="6"/>
      <c r="X695" s="6"/>
      <c r="Y695" s="6"/>
      <c r="Z695" s="6"/>
      <c r="AA695" s="6564">
        <v>12959821</v>
      </c>
      <c r="AB695" s="6"/>
      <c r="AC695" s="4898">
        <v>3300</v>
      </c>
      <c r="AD695" s="4898">
        <v>7920</v>
      </c>
      <c r="AE695" s="4905">
        <f t="shared" si="38"/>
        <v>19140</v>
      </c>
      <c r="AF695" s="6" t="s">
        <v>19700</v>
      </c>
      <c r="AG695" s="6"/>
    </row>
    <row r="696" spans="1:33" s="32" customFormat="1" ht="30" customHeight="1">
      <c r="A696" s="4459" t="s">
        <v>19424</v>
      </c>
      <c r="B696" s="4672" t="s">
        <v>22642</v>
      </c>
      <c r="C696" s="422">
        <v>45855</v>
      </c>
      <c r="D696" s="340">
        <f t="shared" si="39"/>
        <v>45888</v>
      </c>
      <c r="E696" s="422"/>
      <c r="F696" s="6566"/>
      <c r="G696" s="41">
        <v>8647</v>
      </c>
      <c r="H696" s="4460" t="s">
        <v>3066</v>
      </c>
      <c r="I696" s="41"/>
      <c r="J696" s="41" t="s">
        <v>22643</v>
      </c>
      <c r="K696" s="41" t="s">
        <v>22644</v>
      </c>
      <c r="L696" s="4459" t="s">
        <v>173</v>
      </c>
      <c r="M696" s="582" t="s">
        <v>22726</v>
      </c>
      <c r="N696" s="41"/>
      <c r="O696" s="3896">
        <v>1</v>
      </c>
      <c r="P696" s="3896">
        <v>1</v>
      </c>
      <c r="Q696" s="41" t="s">
        <v>22615</v>
      </c>
      <c r="R696" s="41"/>
      <c r="S696" s="6"/>
      <c r="T696" s="6"/>
      <c r="U696" s="6"/>
      <c r="V696" s="6" t="s">
        <v>9338</v>
      </c>
      <c r="W696" s="6"/>
      <c r="X696" s="6" t="s">
        <v>7042</v>
      </c>
      <c r="Y696" s="6"/>
      <c r="Z696" s="6"/>
      <c r="AA696" s="6564">
        <v>12959747</v>
      </c>
      <c r="AB696" s="6"/>
      <c r="AC696" s="4898">
        <v>3300</v>
      </c>
      <c r="AD696" s="4898">
        <v>7920</v>
      </c>
      <c r="AE696" s="4905">
        <f t="shared" si="38"/>
        <v>11220</v>
      </c>
      <c r="AF696" s="6" t="s">
        <v>19700</v>
      </c>
      <c r="AG696" s="6"/>
    </row>
    <row r="697" spans="1:33" s="32" customFormat="1" ht="30" customHeight="1">
      <c r="A697" s="5492" t="s">
        <v>19496</v>
      </c>
      <c r="B697" s="4672" t="s">
        <v>22649</v>
      </c>
      <c r="C697" s="422">
        <v>45855</v>
      </c>
      <c r="D697" s="340">
        <f t="shared" si="39"/>
        <v>45888</v>
      </c>
      <c r="E697" s="422"/>
      <c r="F697" s="6566"/>
      <c r="G697" s="41">
        <v>8617</v>
      </c>
      <c r="H697" s="4460" t="s">
        <v>22650</v>
      </c>
      <c r="I697" s="41"/>
      <c r="J697" s="41" t="s">
        <v>9485</v>
      </c>
      <c r="K697" s="41" t="s">
        <v>22651</v>
      </c>
      <c r="L697" s="4459" t="s">
        <v>173</v>
      </c>
      <c r="M697" s="582" t="s">
        <v>22727</v>
      </c>
      <c r="N697" s="41"/>
      <c r="O697" s="3896">
        <v>1</v>
      </c>
      <c r="P697" s="3896">
        <v>1</v>
      </c>
      <c r="Q697" s="4459" t="s">
        <v>22652</v>
      </c>
      <c r="R697" s="41"/>
      <c r="S697" s="6"/>
      <c r="T697" s="6"/>
      <c r="U697" s="6"/>
      <c r="V697" s="6" t="s">
        <v>9338</v>
      </c>
      <c r="W697" s="6"/>
      <c r="X697" s="6" t="s">
        <v>7042</v>
      </c>
      <c r="Y697" s="6"/>
      <c r="Z697" s="6"/>
      <c r="AA697" s="6" t="s">
        <v>22746</v>
      </c>
      <c r="AB697" s="6"/>
      <c r="AC697" s="4898">
        <v>31000</v>
      </c>
      <c r="AD697" s="4898">
        <v>12375</v>
      </c>
      <c r="AE697" s="4905">
        <f t="shared" si="38"/>
        <v>43375</v>
      </c>
      <c r="AF697" s="6" t="s">
        <v>19700</v>
      </c>
      <c r="AG697" s="6"/>
    </row>
    <row r="698" spans="1:33" s="32" customFormat="1" ht="30" customHeight="1">
      <c r="A698" s="5535" t="s">
        <v>19496</v>
      </c>
      <c r="B698" s="4672" t="s">
        <v>22653</v>
      </c>
      <c r="C698" s="422">
        <v>45856</v>
      </c>
      <c r="D698" s="340">
        <f t="shared" si="39"/>
        <v>45889</v>
      </c>
      <c r="E698" s="422"/>
      <c r="F698" s="6566"/>
      <c r="G698" s="41">
        <v>8617</v>
      </c>
      <c r="H698" s="4460" t="s">
        <v>22654</v>
      </c>
      <c r="I698" s="41"/>
      <c r="J698" s="41" t="s">
        <v>22655</v>
      </c>
      <c r="K698" s="41" t="s">
        <v>22656</v>
      </c>
      <c r="L698" s="4461" t="s">
        <v>28</v>
      </c>
      <c r="M698" s="582" t="s">
        <v>22728</v>
      </c>
      <c r="N698" s="41"/>
      <c r="O698" s="3896">
        <v>2</v>
      </c>
      <c r="P698" s="3896">
        <v>2</v>
      </c>
      <c r="Q698" s="41" t="s">
        <v>22657</v>
      </c>
      <c r="R698" s="41"/>
      <c r="S698" s="6"/>
      <c r="T698" s="6"/>
      <c r="U698" s="6"/>
      <c r="V698" s="6" t="s">
        <v>9338</v>
      </c>
      <c r="W698" s="6"/>
      <c r="X698" s="6" t="s">
        <v>7042</v>
      </c>
      <c r="Y698" s="6"/>
      <c r="Z698" s="6"/>
      <c r="AA698" s="6564">
        <v>12960165</v>
      </c>
      <c r="AB698" s="6"/>
      <c r="AC698" s="4898">
        <v>55800</v>
      </c>
      <c r="AD698" s="4898">
        <v>12375</v>
      </c>
      <c r="AE698" s="4905">
        <f t="shared" si="38"/>
        <v>80550</v>
      </c>
      <c r="AF698" s="6" t="s">
        <v>19700</v>
      </c>
      <c r="AG698" s="6"/>
    </row>
    <row r="699" spans="1:33" s="32" customFormat="1" ht="30" customHeight="1">
      <c r="A699" s="6110" t="s">
        <v>19496</v>
      </c>
      <c r="B699" s="6157" t="s">
        <v>22658</v>
      </c>
      <c r="C699" s="422">
        <v>45857</v>
      </c>
      <c r="D699" s="340">
        <f>WORKDAY(C699,14)</f>
        <v>45876</v>
      </c>
      <c r="E699" s="422"/>
      <c r="F699" s="6566"/>
      <c r="G699" s="41">
        <v>8617</v>
      </c>
      <c r="H699" s="4460" t="s">
        <v>11081</v>
      </c>
      <c r="I699" s="41"/>
      <c r="J699" s="6110" t="s">
        <v>22659</v>
      </c>
      <c r="K699" s="4459" t="s">
        <v>22663</v>
      </c>
      <c r="L699" s="4459" t="s">
        <v>193</v>
      </c>
      <c r="M699" s="582" t="s">
        <v>22728</v>
      </c>
      <c r="N699" s="41"/>
      <c r="O699" s="3896">
        <v>6</v>
      </c>
      <c r="P699" s="3896">
        <v>6</v>
      </c>
      <c r="Q699" s="4459" t="s">
        <v>22660</v>
      </c>
      <c r="R699" s="41"/>
      <c r="S699" s="6"/>
      <c r="T699" s="6"/>
      <c r="U699" s="6"/>
      <c r="V699" s="6" t="s">
        <v>9338</v>
      </c>
      <c r="W699" s="6"/>
      <c r="X699" s="6" t="s">
        <v>7042</v>
      </c>
      <c r="Y699" s="6"/>
      <c r="Z699" s="6"/>
      <c r="AA699" s="6564">
        <v>12960469</v>
      </c>
      <c r="AB699" s="6"/>
      <c r="AC699" s="4898">
        <v>0</v>
      </c>
      <c r="AD699" s="4898">
        <v>12375</v>
      </c>
      <c r="AE699" s="4905">
        <f t="shared" si="38"/>
        <v>74250</v>
      </c>
      <c r="AF699" s="6" t="s">
        <v>19700</v>
      </c>
      <c r="AG699" s="6"/>
    </row>
    <row r="700" spans="1:33" s="32" customFormat="1" ht="30" customHeight="1">
      <c r="A700" s="4461" t="s">
        <v>19496</v>
      </c>
      <c r="B700" s="4672" t="s">
        <v>22661</v>
      </c>
      <c r="C700" s="422">
        <v>45857</v>
      </c>
      <c r="D700" s="340">
        <f>WORKDAY(C700,23)</f>
        <v>45889</v>
      </c>
      <c r="E700" s="422"/>
      <c r="F700" s="6566"/>
      <c r="G700" s="41">
        <v>8617</v>
      </c>
      <c r="H700" s="4460" t="s">
        <v>13097</v>
      </c>
      <c r="I700" s="41"/>
      <c r="J700" s="41" t="s">
        <v>22662</v>
      </c>
      <c r="K700" s="41" t="s">
        <v>22664</v>
      </c>
      <c r="L700" s="4459" t="s">
        <v>173</v>
      </c>
      <c r="M700" s="582" t="s">
        <v>22729</v>
      </c>
      <c r="N700" s="41"/>
      <c r="O700" s="3896">
        <v>1</v>
      </c>
      <c r="P700" s="3896">
        <v>1</v>
      </c>
      <c r="Q700" s="41" t="s">
        <v>22665</v>
      </c>
      <c r="R700" s="41"/>
      <c r="S700" s="6"/>
      <c r="T700" s="6"/>
      <c r="U700" s="6"/>
      <c r="V700" s="6" t="s">
        <v>9338</v>
      </c>
      <c r="W700" s="6"/>
      <c r="X700" s="6" t="s">
        <v>7042</v>
      </c>
      <c r="Y700" s="6"/>
      <c r="Z700" s="6"/>
      <c r="AA700" s="6564">
        <v>12960535</v>
      </c>
      <c r="AB700" s="6"/>
      <c r="AC700" s="4898">
        <v>31000</v>
      </c>
      <c r="AD700" s="4898">
        <v>12375</v>
      </c>
      <c r="AE700" s="4905">
        <f t="shared" si="38"/>
        <v>43375</v>
      </c>
      <c r="AF700" s="6" t="s">
        <v>19700</v>
      </c>
      <c r="AG700" s="6"/>
    </row>
    <row r="701" spans="1:33" s="4430" customFormat="1" ht="30" customHeight="1">
      <c r="A701" s="4704" t="s">
        <v>18754</v>
      </c>
      <c r="B701" s="36" t="s">
        <v>22666</v>
      </c>
      <c r="C701" s="37">
        <v>45856</v>
      </c>
      <c r="D701" s="358">
        <f>WORKDAY(C701,14)</f>
        <v>45876</v>
      </c>
      <c r="E701" s="37"/>
      <c r="F701" s="5045"/>
      <c r="G701" s="36">
        <v>8634</v>
      </c>
      <c r="H701" s="5572"/>
      <c r="I701" s="4704" t="s">
        <v>20808</v>
      </c>
      <c r="J701" s="36" t="s">
        <v>7858</v>
      </c>
      <c r="K701" s="4704" t="s">
        <v>22667</v>
      </c>
      <c r="L701" s="4706" t="s">
        <v>28</v>
      </c>
      <c r="M701" s="69" t="s">
        <v>22730</v>
      </c>
      <c r="N701" s="36"/>
      <c r="O701" s="4429">
        <v>2</v>
      </c>
      <c r="P701" s="4429">
        <v>2</v>
      </c>
      <c r="Q701" s="36" t="s">
        <v>22668</v>
      </c>
      <c r="R701" s="36"/>
      <c r="S701" s="36"/>
      <c r="T701" s="36"/>
      <c r="U701" s="36"/>
      <c r="V701" s="36"/>
      <c r="W701" s="36"/>
      <c r="X701" s="36"/>
      <c r="Y701" s="36"/>
      <c r="Z701" s="36"/>
      <c r="AA701" s="4891">
        <v>12960178</v>
      </c>
      <c r="AB701" s="36"/>
      <c r="AC701" s="4906"/>
      <c r="AD701" s="4906"/>
      <c r="AE701" s="4907"/>
      <c r="AF701" s="36" t="s">
        <v>19700</v>
      </c>
      <c r="AG701" s="36"/>
    </row>
    <row r="702" spans="1:33" s="32" customFormat="1" ht="30" customHeight="1">
      <c r="A702" s="5535" t="s">
        <v>18754</v>
      </c>
      <c r="B702" s="4672" t="s">
        <v>22669</v>
      </c>
      <c r="C702" s="422">
        <v>45857</v>
      </c>
      <c r="D702" s="340">
        <f>WORKDAY(C702,14)</f>
        <v>45876</v>
      </c>
      <c r="E702" s="422"/>
      <c r="F702" s="6566"/>
      <c r="G702" s="41">
        <v>8634</v>
      </c>
      <c r="H702" s="4460" t="s">
        <v>14233</v>
      </c>
      <c r="I702" s="41"/>
      <c r="J702" s="41" t="s">
        <v>22670</v>
      </c>
      <c r="K702" s="4459" t="s">
        <v>22671</v>
      </c>
      <c r="L702" s="4459" t="s">
        <v>173</v>
      </c>
      <c r="M702" s="582" t="s">
        <v>22731</v>
      </c>
      <c r="N702" s="41"/>
      <c r="O702" s="3896">
        <v>1</v>
      </c>
      <c r="P702" s="3896">
        <v>1</v>
      </c>
      <c r="Q702" s="41" t="s">
        <v>22672</v>
      </c>
      <c r="R702" s="41"/>
      <c r="S702" s="6"/>
      <c r="T702" s="6"/>
      <c r="U702" s="6"/>
      <c r="V702" s="6" t="s">
        <v>9338</v>
      </c>
      <c r="W702" s="6"/>
      <c r="X702" s="6" t="s">
        <v>7042</v>
      </c>
      <c r="Y702" s="6"/>
      <c r="Z702" s="6"/>
      <c r="AA702" s="6564">
        <v>12960533</v>
      </c>
      <c r="AB702" s="6"/>
      <c r="AC702" s="4898">
        <v>0</v>
      </c>
      <c r="AD702" s="4898">
        <v>7920</v>
      </c>
      <c r="AE702" s="4905">
        <f t="shared" si="38"/>
        <v>7920</v>
      </c>
      <c r="AF702" s="6" t="s">
        <v>19700</v>
      </c>
      <c r="AG702" s="6"/>
    </row>
    <row r="703" spans="1:33" s="32" customFormat="1" ht="30" customHeight="1">
      <c r="A703" s="5144" t="s">
        <v>20038</v>
      </c>
      <c r="B703" s="4672" t="s">
        <v>22673</v>
      </c>
      <c r="C703" s="422">
        <v>45855</v>
      </c>
      <c r="D703" s="340">
        <f>WORKDAY(C703,23)</f>
        <v>45888</v>
      </c>
      <c r="E703" s="422"/>
      <c r="F703" s="6504"/>
      <c r="G703" s="41">
        <v>8606</v>
      </c>
      <c r="H703" s="4460" t="s">
        <v>14948</v>
      </c>
      <c r="I703" s="41"/>
      <c r="J703" s="41" t="s">
        <v>22674</v>
      </c>
      <c r="K703" s="41" t="s">
        <v>22675</v>
      </c>
      <c r="L703" s="4459" t="s">
        <v>173</v>
      </c>
      <c r="M703" s="582" t="s">
        <v>22732</v>
      </c>
      <c r="N703" s="41"/>
      <c r="O703" s="3896">
        <v>1</v>
      </c>
      <c r="P703" s="3896">
        <v>1</v>
      </c>
      <c r="Q703" s="41" t="s">
        <v>22615</v>
      </c>
      <c r="R703" s="41"/>
      <c r="S703" s="6"/>
      <c r="T703" s="6"/>
      <c r="U703" s="6"/>
      <c r="V703" s="6" t="s">
        <v>2073</v>
      </c>
      <c r="W703" s="6"/>
      <c r="X703" s="6" t="s">
        <v>7042</v>
      </c>
      <c r="Y703" s="6"/>
      <c r="Z703" s="6"/>
      <c r="AA703" s="6564">
        <v>12959893</v>
      </c>
      <c r="AB703" s="6"/>
      <c r="AC703" s="4898">
        <v>3300</v>
      </c>
      <c r="AD703" s="4898">
        <v>7920</v>
      </c>
      <c r="AE703" s="4905">
        <f t="shared" si="38"/>
        <v>11220</v>
      </c>
      <c r="AF703" s="6" t="s">
        <v>19700</v>
      </c>
      <c r="AG703" s="6"/>
    </row>
    <row r="704" spans="1:33" s="32" customFormat="1" ht="30" customHeight="1">
      <c r="A704" s="4459" t="s">
        <v>18779</v>
      </c>
      <c r="B704" s="4672" t="s">
        <v>22676</v>
      </c>
      <c r="C704" s="422">
        <v>45856</v>
      </c>
      <c r="D704" s="340">
        <f>WORKDAY(C704,14)</f>
        <v>45876</v>
      </c>
      <c r="E704" s="422"/>
      <c r="F704" s="6566"/>
      <c r="G704" s="41">
        <v>8593</v>
      </c>
      <c r="H704" s="4460" t="s">
        <v>3462</v>
      </c>
      <c r="I704" s="41"/>
      <c r="J704" s="41" t="s">
        <v>22677</v>
      </c>
      <c r="K704" s="41" t="s">
        <v>22678</v>
      </c>
      <c r="L704" s="4459" t="s">
        <v>332</v>
      </c>
      <c r="M704" s="582" t="s">
        <v>22733</v>
      </c>
      <c r="N704" s="41"/>
      <c r="O704" s="3896">
        <v>17</v>
      </c>
      <c r="P704" s="3896">
        <v>17</v>
      </c>
      <c r="Q704" s="4459" t="s">
        <v>22679</v>
      </c>
      <c r="R704" s="41"/>
      <c r="S704" s="6"/>
      <c r="T704" s="6"/>
      <c r="U704" s="6"/>
      <c r="V704" s="6" t="s">
        <v>2073</v>
      </c>
      <c r="W704" s="6"/>
      <c r="X704" s="6" t="s">
        <v>7042</v>
      </c>
      <c r="Y704" s="6"/>
      <c r="Z704" s="6"/>
      <c r="AA704" s="6564">
        <v>12960229</v>
      </c>
      <c r="AB704" s="6"/>
      <c r="AC704" s="4898">
        <v>0</v>
      </c>
      <c r="AD704" s="4898">
        <v>7920</v>
      </c>
      <c r="AE704" s="4905">
        <f t="shared" si="38"/>
        <v>134640</v>
      </c>
      <c r="AF704" s="6" t="s">
        <v>19700</v>
      </c>
      <c r="AG704" s="6"/>
    </row>
    <row r="705" spans="1:33" s="32" customFormat="1" ht="30" customHeight="1">
      <c r="A705" s="5179" t="s">
        <v>20488</v>
      </c>
      <c r="B705" s="4672" t="s">
        <v>22680</v>
      </c>
      <c r="C705" s="422">
        <v>45857</v>
      </c>
      <c r="D705" s="340">
        <f>WORKDAY(C705,14)</f>
        <v>45876</v>
      </c>
      <c r="E705" s="422"/>
      <c r="F705" s="6504"/>
      <c r="G705" s="41">
        <v>8630</v>
      </c>
      <c r="H705" s="4178"/>
      <c r="I705" s="4459" t="s">
        <v>20808</v>
      </c>
      <c r="J705" s="41" t="s">
        <v>22681</v>
      </c>
      <c r="K705" s="4459" t="s">
        <v>22682</v>
      </c>
      <c r="L705" s="4459" t="s">
        <v>76</v>
      </c>
      <c r="M705" s="582" t="s">
        <v>22734</v>
      </c>
      <c r="N705" s="41"/>
      <c r="O705" s="3896">
        <v>4</v>
      </c>
      <c r="P705" s="3896">
        <v>4</v>
      </c>
      <c r="Q705" s="41" t="s">
        <v>22683</v>
      </c>
      <c r="R705" s="41"/>
      <c r="S705" s="6"/>
      <c r="T705" s="6"/>
      <c r="U705" s="6"/>
      <c r="V705" s="4766" t="s">
        <v>2073</v>
      </c>
      <c r="W705" s="6"/>
      <c r="X705" s="4766" t="s">
        <v>37</v>
      </c>
      <c r="Y705" s="6"/>
      <c r="Z705" s="6"/>
      <c r="AA705" s="6564" t="s">
        <v>22748</v>
      </c>
      <c r="AB705" s="6"/>
      <c r="AC705" s="4898">
        <v>0</v>
      </c>
      <c r="AD705" s="4898">
        <v>8316</v>
      </c>
      <c r="AE705" s="4905">
        <f t="shared" si="38"/>
        <v>33264</v>
      </c>
      <c r="AF705" s="6" t="s">
        <v>19700</v>
      </c>
      <c r="AG705" s="6"/>
    </row>
    <row r="706" spans="1:33" s="32" customFormat="1" ht="30" customHeight="1">
      <c r="A706" s="5150" t="s">
        <v>20911</v>
      </c>
      <c r="B706" s="9089" t="s">
        <v>22684</v>
      </c>
      <c r="C706" s="9721">
        <v>45857</v>
      </c>
      <c r="D706" s="9752">
        <f>WORKDAY(C706,23)</f>
        <v>45889</v>
      </c>
      <c r="E706" s="422"/>
      <c r="F706" s="6504"/>
      <c r="G706" s="9278">
        <v>8638</v>
      </c>
      <c r="H706" s="11877" t="s">
        <v>6675</v>
      </c>
      <c r="I706" s="41"/>
      <c r="J706" s="9278" t="s">
        <v>12737</v>
      </c>
      <c r="K706" s="11875" t="s">
        <v>22685</v>
      </c>
      <c r="L706" s="4932" t="s">
        <v>167</v>
      </c>
      <c r="M706" s="9231" t="s">
        <v>22735</v>
      </c>
      <c r="N706" s="41"/>
      <c r="O706" s="3896">
        <v>10</v>
      </c>
      <c r="P706" s="3896">
        <v>10</v>
      </c>
      <c r="Q706" s="41" t="s">
        <v>22686</v>
      </c>
      <c r="R706" s="41"/>
      <c r="S706" s="6"/>
      <c r="T706" s="6"/>
      <c r="U706" s="6"/>
      <c r="V706" s="11881" t="s">
        <v>2073</v>
      </c>
      <c r="W706" s="6"/>
      <c r="X706" s="11881" t="s">
        <v>37</v>
      </c>
      <c r="Y706" s="6"/>
      <c r="Z706" s="6"/>
      <c r="AA706" s="11490">
        <v>12960483</v>
      </c>
      <c r="AB706" s="6"/>
      <c r="AC706" s="11494">
        <v>17671.5</v>
      </c>
      <c r="AD706" s="4898">
        <v>8316</v>
      </c>
      <c r="AE706" s="11494">
        <f>SUM(AD706*P706+AC706+P707*AD707)</f>
        <v>146569.5</v>
      </c>
      <c r="AF706" s="9694" t="s">
        <v>19700</v>
      </c>
      <c r="AG706" s="6"/>
    </row>
    <row r="707" spans="1:33" s="32" customFormat="1" ht="30" customHeight="1">
      <c r="A707" s="5518" t="s">
        <v>20911</v>
      </c>
      <c r="B707" s="9500"/>
      <c r="C707" s="9410"/>
      <c r="D707" s="9753"/>
      <c r="E707" s="422"/>
      <c r="F707" s="6504"/>
      <c r="G707" s="9209"/>
      <c r="H707" s="11878"/>
      <c r="I707" s="41"/>
      <c r="J707" s="9209"/>
      <c r="K707" s="11876"/>
      <c r="L707" s="5151" t="s">
        <v>25937</v>
      </c>
      <c r="M707" s="9280"/>
      <c r="N707" s="41"/>
      <c r="O707" s="3896">
        <v>10</v>
      </c>
      <c r="P707" s="3896">
        <v>10</v>
      </c>
      <c r="Q707" s="41"/>
      <c r="R707" s="41"/>
      <c r="S707" s="6"/>
      <c r="T707" s="6"/>
      <c r="U707" s="6"/>
      <c r="V707" s="11882"/>
      <c r="W707" s="6"/>
      <c r="X707" s="11882"/>
      <c r="Y707" s="6"/>
      <c r="Z707" s="6"/>
      <c r="AA707" s="11491"/>
      <c r="AB707" s="6"/>
      <c r="AC707" s="11495"/>
      <c r="AD707" s="4898">
        <v>4573.8</v>
      </c>
      <c r="AE707" s="11495"/>
      <c r="AF707" s="9229"/>
      <c r="AG707" s="6"/>
    </row>
    <row r="708" spans="1:33" s="32" customFormat="1" ht="30" customHeight="1">
      <c r="A708" s="5547" t="s">
        <v>20911</v>
      </c>
      <c r="B708" s="4672" t="s">
        <v>22687</v>
      </c>
      <c r="C708" s="422">
        <v>45857</v>
      </c>
      <c r="D708" s="340">
        <f>WORKDAY(C708,90)</f>
        <v>45982</v>
      </c>
      <c r="E708" s="422"/>
      <c r="F708" s="6504"/>
      <c r="G708" s="41">
        <v>8638</v>
      </c>
      <c r="H708" s="4460" t="s">
        <v>5862</v>
      </c>
      <c r="I708" s="41"/>
      <c r="J708" s="41" t="s">
        <v>22688</v>
      </c>
      <c r="K708" s="4459" t="s">
        <v>22689</v>
      </c>
      <c r="L708" s="4459" t="s">
        <v>193</v>
      </c>
      <c r="M708" s="582" t="s">
        <v>22736</v>
      </c>
      <c r="N708" s="41"/>
      <c r="O708" s="3896">
        <v>6</v>
      </c>
      <c r="P708" s="3896">
        <v>6</v>
      </c>
      <c r="Q708" s="41" t="s">
        <v>22690</v>
      </c>
      <c r="R708" s="41"/>
      <c r="S708" s="6"/>
      <c r="T708" s="6"/>
      <c r="U708" s="6"/>
      <c r="V708" s="4766" t="s">
        <v>2073</v>
      </c>
      <c r="W708" s="6"/>
      <c r="X708" s="4766" t="s">
        <v>37</v>
      </c>
      <c r="Y708" s="6"/>
      <c r="Z708" s="6"/>
      <c r="AA708" s="6564">
        <v>12960510</v>
      </c>
      <c r="AB708" s="6"/>
      <c r="AC708" s="4898">
        <v>34650</v>
      </c>
      <c r="AD708" s="4898">
        <v>8316</v>
      </c>
      <c r="AE708" s="4905">
        <f t="shared" si="38"/>
        <v>84546</v>
      </c>
      <c r="AF708" s="6" t="s">
        <v>19700</v>
      </c>
      <c r="AG708" s="6"/>
    </row>
    <row r="709" spans="1:33" s="32" customFormat="1" ht="30" customHeight="1">
      <c r="A709" s="5179" t="s">
        <v>19214</v>
      </c>
      <c r="B709" s="4672" t="s">
        <v>22691</v>
      </c>
      <c r="C709" s="422">
        <v>45856</v>
      </c>
      <c r="D709" s="340">
        <f>WORKDAY(C709,23)</f>
        <v>45889</v>
      </c>
      <c r="E709" s="422"/>
      <c r="F709" s="6504"/>
      <c r="G709" s="41">
        <v>8616</v>
      </c>
      <c r="H709" s="4460" t="s">
        <v>12351</v>
      </c>
      <c r="I709" s="41"/>
      <c r="J709" s="41" t="s">
        <v>22692</v>
      </c>
      <c r="K709" s="4459" t="s">
        <v>22693</v>
      </c>
      <c r="L709" s="4459" t="s">
        <v>193</v>
      </c>
      <c r="M709" s="582" t="s">
        <v>22737</v>
      </c>
      <c r="N709" s="41"/>
      <c r="O709" s="3896">
        <v>6</v>
      </c>
      <c r="P709" s="3896">
        <v>6</v>
      </c>
      <c r="Q709" s="41" t="s">
        <v>22694</v>
      </c>
      <c r="R709" s="41"/>
      <c r="S709" s="6"/>
      <c r="T709" s="6"/>
      <c r="U709" s="6"/>
      <c r="V709" s="6" t="s">
        <v>9338</v>
      </c>
      <c r="W709" s="6"/>
      <c r="X709" s="6" t="s">
        <v>7042</v>
      </c>
      <c r="Y709" s="6"/>
      <c r="Z709" s="6"/>
      <c r="AA709" s="6564">
        <v>12959769</v>
      </c>
      <c r="AB709" s="6"/>
      <c r="AC709" s="4898">
        <v>17100</v>
      </c>
      <c r="AD709" s="4898">
        <v>7920</v>
      </c>
      <c r="AE709" s="4905">
        <f t="shared" si="38"/>
        <v>64620</v>
      </c>
      <c r="AF709" s="6" t="s">
        <v>19700</v>
      </c>
      <c r="AG709" s="6"/>
    </row>
    <row r="710" spans="1:33" s="32" customFormat="1" ht="30" customHeight="1">
      <c r="A710" s="4631" t="s">
        <v>19214</v>
      </c>
      <c r="B710" s="4672" t="s">
        <v>22695</v>
      </c>
      <c r="C710" s="422">
        <v>45857</v>
      </c>
      <c r="D710" s="340">
        <f>WORKDAY(C710,23)</f>
        <v>45889</v>
      </c>
      <c r="E710" s="422"/>
      <c r="F710" s="6504"/>
      <c r="G710" s="41">
        <v>8616</v>
      </c>
      <c r="H710" s="4460" t="s">
        <v>3676</v>
      </c>
      <c r="I710" s="41"/>
      <c r="J710" s="41" t="s">
        <v>2079</v>
      </c>
      <c r="K710" s="4459" t="s">
        <v>22697</v>
      </c>
      <c r="L710" s="4459" t="s">
        <v>167</v>
      </c>
      <c r="M710" s="582" t="s">
        <v>22738</v>
      </c>
      <c r="N710" s="41"/>
      <c r="O710" s="3896">
        <v>10</v>
      </c>
      <c r="P710" s="3896">
        <v>10</v>
      </c>
      <c r="Q710" s="4459" t="s">
        <v>22698</v>
      </c>
      <c r="R710" s="41"/>
      <c r="S710" s="6"/>
      <c r="T710" s="6"/>
      <c r="U710" s="6"/>
      <c r="V710" s="6" t="s">
        <v>9338</v>
      </c>
      <c r="W710" s="6"/>
      <c r="X710" s="6" t="s">
        <v>7042</v>
      </c>
      <c r="Y710" s="6"/>
      <c r="Z710" s="6"/>
      <c r="AA710" s="6564">
        <v>12960527</v>
      </c>
      <c r="AB710" s="6"/>
      <c r="AC710" s="4898">
        <v>6900</v>
      </c>
      <c r="AD710" s="4898">
        <v>7920</v>
      </c>
      <c r="AE710" s="4905">
        <f t="shared" si="38"/>
        <v>86100</v>
      </c>
      <c r="AF710" s="6" t="s">
        <v>19700</v>
      </c>
      <c r="AG710" s="6"/>
    </row>
    <row r="711" spans="1:33" s="32" customFormat="1" ht="30" customHeight="1">
      <c r="A711" s="5168" t="s">
        <v>19214</v>
      </c>
      <c r="B711" s="4672" t="s">
        <v>22696</v>
      </c>
      <c r="C711" s="422">
        <v>45857</v>
      </c>
      <c r="D711" s="340">
        <f>WORKDAY(C711,23)</f>
        <v>45889</v>
      </c>
      <c r="E711" s="422"/>
      <c r="F711" s="6504"/>
      <c r="G711" s="41">
        <v>8616</v>
      </c>
      <c r="H711" s="4460" t="s">
        <v>11766</v>
      </c>
      <c r="I711" s="41"/>
      <c r="J711" s="41" t="s">
        <v>15715</v>
      </c>
      <c r="K711" s="4459" t="s">
        <v>22699</v>
      </c>
      <c r="L711" s="4459" t="s">
        <v>128</v>
      </c>
      <c r="M711" s="582" t="s">
        <v>22739</v>
      </c>
      <c r="N711" s="41"/>
      <c r="O711" s="3896">
        <v>3</v>
      </c>
      <c r="P711" s="3896">
        <v>3</v>
      </c>
      <c r="Q711" s="41" t="s">
        <v>1427</v>
      </c>
      <c r="R711" s="41"/>
      <c r="S711" s="6"/>
      <c r="T711" s="6"/>
      <c r="U711" s="6"/>
      <c r="V711" s="6" t="s">
        <v>9338</v>
      </c>
      <c r="W711" s="6"/>
      <c r="X711" s="6" t="s">
        <v>7042</v>
      </c>
      <c r="Y711" s="6"/>
      <c r="Z711" s="6"/>
      <c r="AA711" s="6564">
        <v>12960638</v>
      </c>
      <c r="AB711" s="6"/>
      <c r="AC711" s="4898">
        <v>10200</v>
      </c>
      <c r="AD711" s="4898">
        <v>7920</v>
      </c>
      <c r="AE711" s="4905">
        <f t="shared" si="38"/>
        <v>33960</v>
      </c>
      <c r="AF711" s="6" t="s">
        <v>19700</v>
      </c>
      <c r="AG711" s="6"/>
    </row>
    <row r="712" spans="1:33" s="4430" customFormat="1" ht="30" customHeight="1">
      <c r="A712" s="4704" t="s">
        <v>18626</v>
      </c>
      <c r="B712" s="36" t="s">
        <v>22700</v>
      </c>
      <c r="C712" s="37">
        <v>45857</v>
      </c>
      <c r="D712" s="358">
        <f>WORKDAY(C712,23)</f>
        <v>45889</v>
      </c>
      <c r="E712" s="37"/>
      <c r="F712" s="38"/>
      <c r="G712" s="36">
        <v>9013</v>
      </c>
      <c r="H712" s="4705" t="s">
        <v>22701</v>
      </c>
      <c r="I712" s="36"/>
      <c r="J712" s="36" t="s">
        <v>22702</v>
      </c>
      <c r="K712" s="4704" t="s">
        <v>22703</v>
      </c>
      <c r="L712" s="4706" t="s">
        <v>28</v>
      </c>
      <c r="M712" s="69" t="s">
        <v>22740</v>
      </c>
      <c r="N712" s="36"/>
      <c r="O712" s="4429">
        <v>2</v>
      </c>
      <c r="P712" s="4429">
        <v>2</v>
      </c>
      <c r="Q712" s="4704" t="s">
        <v>22704</v>
      </c>
      <c r="R712" s="36"/>
      <c r="S712" s="36"/>
      <c r="T712" s="36"/>
      <c r="U712" s="36"/>
      <c r="V712" s="36" t="s">
        <v>24505</v>
      </c>
      <c r="W712" s="36"/>
      <c r="X712" s="36"/>
      <c r="Y712" s="36"/>
      <c r="Z712" s="36"/>
      <c r="AA712" s="4891">
        <v>12960525</v>
      </c>
      <c r="AB712" s="36"/>
      <c r="AC712" s="4906"/>
      <c r="AD712" s="4906"/>
      <c r="AE712" s="4907"/>
      <c r="AF712" s="36" t="s">
        <v>19700</v>
      </c>
      <c r="AG712" s="36"/>
    </row>
    <row r="713" spans="1:33" s="4430" customFormat="1" ht="30" customHeight="1">
      <c r="A713" s="4704" t="s">
        <v>18626</v>
      </c>
      <c r="B713" s="36" t="s">
        <v>22705</v>
      </c>
      <c r="C713" s="37">
        <v>45857</v>
      </c>
      <c r="D713" s="358">
        <f>WORKDAY(C713,23)</f>
        <v>45889</v>
      </c>
      <c r="E713" s="37"/>
      <c r="F713" s="38"/>
      <c r="G713" s="36">
        <v>9013</v>
      </c>
      <c r="H713" s="4705" t="s">
        <v>5331</v>
      </c>
      <c r="I713" s="36"/>
      <c r="J713" s="36" t="s">
        <v>22706</v>
      </c>
      <c r="K713" s="4704" t="s">
        <v>22707</v>
      </c>
      <c r="L713" s="4704" t="s">
        <v>173</v>
      </c>
      <c r="M713" s="69" t="s">
        <v>22741</v>
      </c>
      <c r="N713" s="36"/>
      <c r="O713" s="4429">
        <v>1</v>
      </c>
      <c r="P713" s="4429">
        <v>1</v>
      </c>
      <c r="Q713" s="4704" t="s">
        <v>22708</v>
      </c>
      <c r="R713" s="36"/>
      <c r="S713" s="36"/>
      <c r="T713" s="36"/>
      <c r="U713" s="36"/>
      <c r="V713" s="36" t="s">
        <v>24505</v>
      </c>
      <c r="W713" s="36"/>
      <c r="X713" s="36"/>
      <c r="Y713" s="36"/>
      <c r="Z713" s="36"/>
      <c r="AA713" s="4891">
        <v>12960516</v>
      </c>
      <c r="AB713" s="36"/>
      <c r="AC713" s="4906"/>
      <c r="AD713" s="4906"/>
      <c r="AE713" s="4907"/>
      <c r="AF713" s="36" t="s">
        <v>19700</v>
      </c>
      <c r="AG713" s="36"/>
    </row>
    <row r="714" spans="1:33" s="32" customFormat="1" ht="30" customHeight="1">
      <c r="A714" s="5168" t="s">
        <v>19596</v>
      </c>
      <c r="B714" s="4672" t="s">
        <v>22709</v>
      </c>
      <c r="C714" s="422">
        <v>45857</v>
      </c>
      <c r="D714" s="340">
        <f>WORKDAY(C714,14)</f>
        <v>45876</v>
      </c>
      <c r="E714" s="422"/>
      <c r="F714" s="6504"/>
      <c r="G714" s="41">
        <v>6984</v>
      </c>
      <c r="H714" s="4460" t="s">
        <v>22710</v>
      </c>
      <c r="I714" s="41"/>
      <c r="J714" s="41" t="s">
        <v>22711</v>
      </c>
      <c r="K714" s="41" t="s">
        <v>22712</v>
      </c>
      <c r="L714" s="4459" t="s">
        <v>173</v>
      </c>
      <c r="M714" s="582" t="s">
        <v>22742</v>
      </c>
      <c r="N714" s="41"/>
      <c r="O714" s="3896">
        <v>1</v>
      </c>
      <c r="P714" s="3896">
        <v>1</v>
      </c>
      <c r="Q714" s="41" t="s">
        <v>22713</v>
      </c>
      <c r="R714" s="41"/>
      <c r="S714" s="6"/>
      <c r="T714" s="6"/>
      <c r="U714" s="6"/>
      <c r="V714" s="6" t="s">
        <v>9338</v>
      </c>
      <c r="W714" s="6"/>
      <c r="X714" s="6" t="s">
        <v>37</v>
      </c>
      <c r="Y714" s="6"/>
      <c r="Z714" s="6"/>
      <c r="AA714" s="6564">
        <v>12960545</v>
      </c>
      <c r="AB714" s="6"/>
      <c r="AC714" s="4898">
        <v>0</v>
      </c>
      <c r="AD714" s="4898">
        <v>7920</v>
      </c>
      <c r="AE714" s="4905">
        <f t="shared" si="38"/>
        <v>7920</v>
      </c>
      <c r="AF714" s="6" t="s">
        <v>19700</v>
      </c>
      <c r="AG714" s="6"/>
    </row>
    <row r="715" spans="1:33" s="32" customFormat="1" ht="30" customHeight="1">
      <c r="A715" s="4446" t="s">
        <v>19480</v>
      </c>
      <c r="B715" s="6" t="s">
        <v>22714</v>
      </c>
      <c r="C715" s="114">
        <v>45857</v>
      </c>
      <c r="D715" s="1813">
        <f>WORKDAY(C715,23)</f>
        <v>45889</v>
      </c>
      <c r="E715" s="114">
        <v>46132</v>
      </c>
      <c r="F715" s="5799">
        <f t="shared" ref="F715" si="41">SUM(D715-E715)</f>
        <v>-243</v>
      </c>
      <c r="G715" s="6">
        <v>8618</v>
      </c>
      <c r="H715" s="4447" t="s">
        <v>4665</v>
      </c>
      <c r="I715" s="6"/>
      <c r="J715" s="6" t="s">
        <v>22715</v>
      </c>
      <c r="K715" s="4446" t="s">
        <v>22716</v>
      </c>
      <c r="L715" s="4446" t="s">
        <v>173</v>
      </c>
      <c r="M715" s="6573" t="s">
        <v>22743</v>
      </c>
      <c r="N715" s="6"/>
      <c r="O715" s="3729">
        <v>1</v>
      </c>
      <c r="P715" s="3729">
        <v>1</v>
      </c>
      <c r="Q715" s="6" t="s">
        <v>15187</v>
      </c>
      <c r="R715" s="6"/>
      <c r="S715" s="6"/>
      <c r="T715" s="6"/>
      <c r="U715" s="6"/>
      <c r="V715" s="6"/>
      <c r="W715" s="6"/>
      <c r="X715" s="6"/>
      <c r="Y715" s="6"/>
      <c r="Z715" s="6"/>
      <c r="AA715" s="6564" t="s">
        <v>22749</v>
      </c>
      <c r="AB715" s="6"/>
      <c r="AC715" s="4898">
        <v>6900</v>
      </c>
      <c r="AD715" s="4898">
        <v>7918.05</v>
      </c>
      <c r="AE715" s="4905">
        <f t="shared" si="38"/>
        <v>14818.05</v>
      </c>
      <c r="AF715" s="6" t="s">
        <v>19700</v>
      </c>
      <c r="AG715" s="6"/>
    </row>
    <row r="716" spans="1:33" s="32" customFormat="1" ht="30" customHeight="1">
      <c r="A716" s="6271" t="s">
        <v>19496</v>
      </c>
      <c r="B716" s="4672" t="s">
        <v>22750</v>
      </c>
      <c r="C716" s="422">
        <v>45859</v>
      </c>
      <c r="D716" s="340">
        <f>WORKDAY(C716,23)</f>
        <v>45890</v>
      </c>
      <c r="E716" s="422"/>
      <c r="F716" s="6566"/>
      <c r="G716" s="41">
        <v>8617</v>
      </c>
      <c r="H716" s="4569" t="s">
        <v>1594</v>
      </c>
      <c r="I716" s="41"/>
      <c r="J716" s="41" t="s">
        <v>22751</v>
      </c>
      <c r="K716" s="41" t="s">
        <v>22752</v>
      </c>
      <c r="L716" s="4459" t="s">
        <v>128</v>
      </c>
      <c r="M716" s="582" t="s">
        <v>22776</v>
      </c>
      <c r="N716" s="41"/>
      <c r="O716" s="3896">
        <v>3</v>
      </c>
      <c r="P716" s="3896">
        <v>3</v>
      </c>
      <c r="Q716" s="41" t="s">
        <v>22753</v>
      </c>
      <c r="R716" s="41"/>
      <c r="S716" s="6"/>
      <c r="T716" s="6"/>
      <c r="U716" s="6"/>
      <c r="V716" s="6" t="s">
        <v>9338</v>
      </c>
      <c r="W716" s="6"/>
      <c r="X716" s="6" t="s">
        <v>7042</v>
      </c>
      <c r="Y716" s="6"/>
      <c r="Z716" s="6"/>
      <c r="AA716" s="6564">
        <v>12963169</v>
      </c>
      <c r="AB716" s="6"/>
      <c r="AC716" s="4898">
        <v>31000</v>
      </c>
      <c r="AD716" s="4898">
        <v>12375</v>
      </c>
      <c r="AE716" s="4905">
        <f t="shared" si="38"/>
        <v>68125</v>
      </c>
      <c r="AF716" s="6" t="s">
        <v>19700</v>
      </c>
      <c r="AG716" s="6"/>
    </row>
    <row r="717" spans="1:33" s="32" customFormat="1" ht="30" customHeight="1">
      <c r="A717" s="4943" t="s">
        <v>19496</v>
      </c>
      <c r="B717" s="4672" t="s">
        <v>22754</v>
      </c>
      <c r="C717" s="422">
        <v>45859</v>
      </c>
      <c r="D717" s="340">
        <f>WORKDAY(C717,14)</f>
        <v>45877</v>
      </c>
      <c r="E717" s="422"/>
      <c r="F717" s="6504"/>
      <c r="G717" s="41">
        <v>8617</v>
      </c>
      <c r="H717" s="4178"/>
      <c r="I717" s="41" t="s">
        <v>20808</v>
      </c>
      <c r="J717" s="41" t="s">
        <v>22755</v>
      </c>
      <c r="K717" s="41" t="s">
        <v>22756</v>
      </c>
      <c r="L717" s="4480" t="s">
        <v>167</v>
      </c>
      <c r="M717" s="582" t="s">
        <v>22777</v>
      </c>
      <c r="N717" s="41"/>
      <c r="O717" s="3896">
        <v>10</v>
      </c>
      <c r="P717" s="3896">
        <v>10</v>
      </c>
      <c r="Q717" s="41" t="s">
        <v>20784</v>
      </c>
      <c r="R717" s="41"/>
      <c r="S717" s="6"/>
      <c r="T717" s="6"/>
      <c r="U717" s="6"/>
      <c r="V717" s="4622" t="s">
        <v>9338</v>
      </c>
      <c r="W717" s="6"/>
      <c r="X717" s="4622" t="s">
        <v>7042</v>
      </c>
      <c r="Y717" s="6"/>
      <c r="Z717" s="6"/>
      <c r="AA717" s="6564">
        <v>12964394</v>
      </c>
      <c r="AB717" s="6"/>
      <c r="AC717" s="4898">
        <v>0</v>
      </c>
      <c r="AD717" s="4898">
        <v>12375</v>
      </c>
      <c r="AE717" s="4905">
        <f t="shared" si="38"/>
        <v>123750</v>
      </c>
      <c r="AF717" s="6" t="s">
        <v>19700</v>
      </c>
      <c r="AG717" s="6"/>
    </row>
    <row r="718" spans="1:33" s="32" customFormat="1" ht="30" customHeight="1">
      <c r="A718" s="5030" t="s">
        <v>18977</v>
      </c>
      <c r="B718" s="4672" t="s">
        <v>22760</v>
      </c>
      <c r="C718" s="422">
        <v>45859</v>
      </c>
      <c r="D718" s="340">
        <f>WORKDAY(C718,23)</f>
        <v>45890</v>
      </c>
      <c r="E718" s="422"/>
      <c r="F718" s="6504"/>
      <c r="G718" s="41">
        <v>8644</v>
      </c>
      <c r="H718" s="4569" t="s">
        <v>22761</v>
      </c>
      <c r="I718" s="41"/>
      <c r="J718" s="41" t="s">
        <v>22762</v>
      </c>
      <c r="K718" s="41" t="s">
        <v>22763</v>
      </c>
      <c r="L718" s="4461" t="s">
        <v>28</v>
      </c>
      <c r="M718" s="582" t="s">
        <v>22778</v>
      </c>
      <c r="N718" s="41"/>
      <c r="O718" s="3896">
        <v>2</v>
      </c>
      <c r="P718" s="3896">
        <v>2</v>
      </c>
      <c r="Q718" s="41" t="s">
        <v>22764</v>
      </c>
      <c r="R718" s="41"/>
      <c r="S718" s="6"/>
      <c r="T718" s="6"/>
      <c r="U718" s="6"/>
      <c r="V718" s="6" t="s">
        <v>2073</v>
      </c>
      <c r="W718" s="6"/>
      <c r="X718" s="6" t="s">
        <v>7042</v>
      </c>
      <c r="Y718" s="6"/>
      <c r="Z718" s="6"/>
      <c r="AA718" s="6564">
        <v>12964091</v>
      </c>
      <c r="AB718" s="6"/>
      <c r="AC718" s="4898">
        <v>6900</v>
      </c>
      <c r="AD718" s="4898">
        <v>7920</v>
      </c>
      <c r="AE718" s="4905">
        <f t="shared" si="38"/>
        <v>22740</v>
      </c>
      <c r="AF718" s="6" t="s">
        <v>19700</v>
      </c>
      <c r="AG718" s="6"/>
    </row>
    <row r="719" spans="1:33" s="32" customFormat="1" ht="30" customHeight="1">
      <c r="A719" s="5197" t="s">
        <v>19351</v>
      </c>
      <c r="B719" s="4672" t="s">
        <v>22765</v>
      </c>
      <c r="C719" s="422">
        <v>45859</v>
      </c>
      <c r="D719" s="340">
        <f>WORKDAY(C719,23)</f>
        <v>45890</v>
      </c>
      <c r="E719" s="422"/>
      <c r="F719" s="6504"/>
      <c r="G719" s="41">
        <v>8646</v>
      </c>
      <c r="H719" s="4569" t="s">
        <v>13990</v>
      </c>
      <c r="I719" s="41"/>
      <c r="J719" s="41" t="s">
        <v>22766</v>
      </c>
      <c r="K719" s="41" t="s">
        <v>22767</v>
      </c>
      <c r="L719" s="4480" t="s">
        <v>67</v>
      </c>
      <c r="M719" s="582" t="s">
        <v>22779</v>
      </c>
      <c r="N719" s="41"/>
      <c r="O719" s="3896">
        <v>7</v>
      </c>
      <c r="P719" s="3896">
        <v>7</v>
      </c>
      <c r="Q719" s="41" t="s">
        <v>22768</v>
      </c>
      <c r="R719" s="41"/>
      <c r="S719" s="6"/>
      <c r="T719" s="6"/>
      <c r="U719" s="6"/>
      <c r="V719" s="6" t="s">
        <v>2073</v>
      </c>
      <c r="W719" s="6"/>
      <c r="X719" s="6" t="s">
        <v>7042</v>
      </c>
      <c r="Y719" s="6"/>
      <c r="Z719" s="6"/>
      <c r="AA719" s="6564">
        <v>12963275</v>
      </c>
      <c r="AB719" s="6"/>
      <c r="AC719" s="4898">
        <v>18600</v>
      </c>
      <c r="AD719" s="4898">
        <v>12375</v>
      </c>
      <c r="AE719" s="4905">
        <f t="shared" si="38"/>
        <v>105225</v>
      </c>
      <c r="AF719" s="6" t="s">
        <v>19700</v>
      </c>
      <c r="AG719" s="6"/>
    </row>
    <row r="720" spans="1:33" s="32" customFormat="1" ht="30" customHeight="1">
      <c r="A720" s="4480" t="s">
        <v>18754</v>
      </c>
      <c r="B720" s="4672" t="s">
        <v>22769</v>
      </c>
      <c r="C720" s="422">
        <v>45859</v>
      </c>
      <c r="D720" s="340">
        <f>WORKDAY(C720,14)</f>
        <v>45877</v>
      </c>
      <c r="E720" s="422"/>
      <c r="F720" s="6504"/>
      <c r="G720" s="41">
        <v>8634</v>
      </c>
      <c r="H720" s="6943">
        <v>235</v>
      </c>
      <c r="I720" s="41"/>
      <c r="J720" s="41" t="s">
        <v>22770</v>
      </c>
      <c r="K720" s="41" t="s">
        <v>22771</v>
      </c>
      <c r="L720" s="4480" t="s">
        <v>193</v>
      </c>
      <c r="M720" s="582" t="s">
        <v>22780</v>
      </c>
      <c r="N720" s="41"/>
      <c r="O720" s="3896">
        <v>6</v>
      </c>
      <c r="P720" s="3896">
        <v>6</v>
      </c>
      <c r="Q720" s="41" t="s">
        <v>22772</v>
      </c>
      <c r="R720" s="41"/>
      <c r="S720" s="6"/>
      <c r="T720" s="6"/>
      <c r="U720" s="6"/>
      <c r="V720" s="4582" t="s">
        <v>2073</v>
      </c>
      <c r="W720" s="6"/>
      <c r="X720" s="4582" t="s">
        <v>7042</v>
      </c>
      <c r="Y720" s="6"/>
      <c r="Z720" s="6"/>
      <c r="AA720" s="6564">
        <v>12964700</v>
      </c>
      <c r="AB720" s="6"/>
      <c r="AC720" s="4898">
        <v>1200</v>
      </c>
      <c r="AD720" s="4898">
        <v>7920</v>
      </c>
      <c r="AE720" s="4905">
        <f t="shared" si="38"/>
        <v>48720</v>
      </c>
      <c r="AF720" s="6" t="s">
        <v>19700</v>
      </c>
      <c r="AG720" s="6"/>
    </row>
    <row r="721" spans="1:33" s="32" customFormat="1" ht="30" customHeight="1">
      <c r="A721" s="4480" t="s">
        <v>20017</v>
      </c>
      <c r="B721" s="9089" t="s">
        <v>22773</v>
      </c>
      <c r="C721" s="9721">
        <v>45859</v>
      </c>
      <c r="D721" s="9752">
        <f>WORKDAY(C721,90)</f>
        <v>45985</v>
      </c>
      <c r="E721" s="9721"/>
      <c r="F721" s="9278"/>
      <c r="G721" s="9278">
        <v>8369</v>
      </c>
      <c r="H721" s="11895" t="s">
        <v>17119</v>
      </c>
      <c r="I721" s="9278"/>
      <c r="J721" s="9278" t="s">
        <v>22774</v>
      </c>
      <c r="K721" s="9278" t="s">
        <v>17121</v>
      </c>
      <c r="L721" s="4480" t="s">
        <v>4075</v>
      </c>
      <c r="M721" s="9231" t="s">
        <v>27206</v>
      </c>
      <c r="N721" s="41" t="s">
        <v>3952</v>
      </c>
      <c r="O721" s="3896">
        <v>14</v>
      </c>
      <c r="P721" s="3896">
        <v>14</v>
      </c>
      <c r="Q721" s="9278" t="s">
        <v>22775</v>
      </c>
      <c r="R721" s="9278"/>
      <c r="S721" s="6"/>
      <c r="T721" s="6"/>
      <c r="U721" s="6"/>
      <c r="V721" s="9694" t="s">
        <v>9338</v>
      </c>
      <c r="W721" s="6"/>
      <c r="X721" s="9694" t="s">
        <v>7042</v>
      </c>
      <c r="Y721" s="6"/>
      <c r="Z721" s="6"/>
      <c r="AA721" s="11490">
        <v>12964825</v>
      </c>
      <c r="AB721" s="6"/>
      <c r="AC721" s="11494">
        <v>250000</v>
      </c>
      <c r="AD721" s="4898">
        <v>15000</v>
      </c>
      <c r="AE721" s="11494">
        <f>SUM(AD721*P721+AC721+AD722*P722)</f>
        <v>616000</v>
      </c>
      <c r="AF721" s="6" t="s">
        <v>19700</v>
      </c>
      <c r="AG721" s="6"/>
    </row>
    <row r="722" spans="1:33" s="32" customFormat="1" ht="30" customHeight="1">
      <c r="A722" s="6297" t="s">
        <v>20017</v>
      </c>
      <c r="B722" s="9500"/>
      <c r="C722" s="9410"/>
      <c r="D722" s="9753"/>
      <c r="E722" s="9410"/>
      <c r="F722" s="9209"/>
      <c r="G722" s="9209"/>
      <c r="H722" s="11896"/>
      <c r="I722" s="9209"/>
      <c r="J722" s="9209"/>
      <c r="K722" s="9209"/>
      <c r="L722" s="41" t="s">
        <v>9167</v>
      </c>
      <c r="M722" s="9280"/>
      <c r="N722" s="41" t="s">
        <v>3955</v>
      </c>
      <c r="O722" s="3896">
        <v>1</v>
      </c>
      <c r="P722" s="3896">
        <v>1</v>
      </c>
      <c r="Q722" s="9209"/>
      <c r="R722" s="9209"/>
      <c r="S722" s="6"/>
      <c r="T722" s="6"/>
      <c r="U722" s="6"/>
      <c r="V722" s="9229"/>
      <c r="W722" s="6"/>
      <c r="X722" s="9229"/>
      <c r="Y722" s="6"/>
      <c r="Z722" s="6"/>
      <c r="AA722" s="11491"/>
      <c r="AB722" s="6"/>
      <c r="AC722" s="11495"/>
      <c r="AD722" s="4898">
        <v>156000</v>
      </c>
      <c r="AE722" s="11495"/>
      <c r="AF722" s="6" t="s">
        <v>19700</v>
      </c>
      <c r="AG722" s="6"/>
    </row>
    <row r="723" spans="1:33" s="32" customFormat="1" ht="30" customHeight="1">
      <c r="A723" s="4485" t="s">
        <v>19596</v>
      </c>
      <c r="B723" s="9278" t="s">
        <v>22782</v>
      </c>
      <c r="C723" s="9721">
        <v>45860</v>
      </c>
      <c r="D723" s="9752">
        <f>WORKDAY(C723,60)</f>
        <v>45944</v>
      </c>
      <c r="E723" s="9721"/>
      <c r="F723" s="11903"/>
      <c r="G723" s="9278">
        <v>6984</v>
      </c>
      <c r="H723" s="11883" t="s">
        <v>22783</v>
      </c>
      <c r="I723" s="9278"/>
      <c r="J723" s="9278" t="s">
        <v>22784</v>
      </c>
      <c r="K723" s="9278" t="s">
        <v>22785</v>
      </c>
      <c r="L723" s="4485" t="s">
        <v>76</v>
      </c>
      <c r="M723" s="9231" t="s">
        <v>22910</v>
      </c>
      <c r="N723" s="41" t="s">
        <v>3952</v>
      </c>
      <c r="O723" s="3896">
        <v>4</v>
      </c>
      <c r="P723" s="3896">
        <v>4</v>
      </c>
      <c r="Q723" s="9278" t="s">
        <v>22787</v>
      </c>
      <c r="R723" s="9278"/>
      <c r="S723" s="6"/>
      <c r="T723" s="6"/>
      <c r="U723" s="6"/>
      <c r="V723" s="9694" t="s">
        <v>9338</v>
      </c>
      <c r="W723" s="6"/>
      <c r="X723" s="9694" t="s">
        <v>7042</v>
      </c>
      <c r="Y723" s="6"/>
      <c r="Z723" s="6"/>
      <c r="AA723" s="11490">
        <v>12967048</v>
      </c>
      <c r="AB723" s="6"/>
      <c r="AC723" s="11494">
        <v>10200</v>
      </c>
      <c r="AD723" s="4898">
        <v>7920</v>
      </c>
      <c r="AE723" s="11719">
        <f>SUM(AD723*P723+AC723+AD724+AD725)</f>
        <v>121080</v>
      </c>
      <c r="AF723" s="6" t="s">
        <v>19700</v>
      </c>
      <c r="AG723" s="6"/>
    </row>
    <row r="724" spans="1:33" s="32" customFormat="1" ht="30" customHeight="1">
      <c r="A724" s="6253" t="s">
        <v>19596</v>
      </c>
      <c r="B724" s="9208"/>
      <c r="C724" s="9722"/>
      <c r="D724" s="9784"/>
      <c r="E724" s="9722"/>
      <c r="F724" s="11904"/>
      <c r="G724" s="9208"/>
      <c r="H724" s="11884"/>
      <c r="I724" s="9208"/>
      <c r="J724" s="9208"/>
      <c r="K724" s="9208"/>
      <c r="L724" s="552" t="s">
        <v>22786</v>
      </c>
      <c r="M724" s="9309"/>
      <c r="N724" s="6252" t="s">
        <v>3954</v>
      </c>
      <c r="O724" s="258">
        <v>1</v>
      </c>
      <c r="P724" s="258">
        <v>1</v>
      </c>
      <c r="Q724" s="9208"/>
      <c r="R724" s="9208"/>
      <c r="S724" s="3487"/>
      <c r="T724" s="3487"/>
      <c r="U724" s="3487"/>
      <c r="V724" s="9228"/>
      <c r="W724" s="3487"/>
      <c r="X724" s="9228"/>
      <c r="Y724" s="3487"/>
      <c r="Z724" s="3127"/>
      <c r="AA724" s="11532"/>
      <c r="AB724" s="345"/>
      <c r="AC724" s="11509"/>
      <c r="AD724" s="4899">
        <v>54450</v>
      </c>
      <c r="AE724" s="11771"/>
      <c r="AF724" s="31" t="s">
        <v>19700</v>
      </c>
      <c r="AG724" s="142"/>
    </row>
    <row r="725" spans="1:33" s="32" customFormat="1" ht="30" customHeight="1">
      <c r="A725" s="4485" t="s">
        <v>19596</v>
      </c>
      <c r="B725" s="9209"/>
      <c r="C725" s="9410"/>
      <c r="D725" s="9753"/>
      <c r="E725" s="9410"/>
      <c r="F725" s="11905"/>
      <c r="G725" s="9209"/>
      <c r="H725" s="11885"/>
      <c r="I725" s="9209"/>
      <c r="J725" s="9209"/>
      <c r="K725" s="9209"/>
      <c r="L725" s="6255" t="s">
        <v>8688</v>
      </c>
      <c r="M725" s="9280"/>
      <c r="N725" s="4605" t="s">
        <v>3951</v>
      </c>
      <c r="O725" s="258">
        <v>1</v>
      </c>
      <c r="P725" s="258">
        <v>1</v>
      </c>
      <c r="Q725" s="9209"/>
      <c r="R725" s="9209"/>
      <c r="S725" s="3487"/>
      <c r="T725" s="3487"/>
      <c r="U725" s="3487"/>
      <c r="V725" s="9229"/>
      <c r="W725" s="3487"/>
      <c r="X725" s="9229"/>
      <c r="Y725" s="3487"/>
      <c r="Z725" s="3127"/>
      <c r="AA725" s="11491"/>
      <c r="AB725" s="345"/>
      <c r="AC725" s="11495"/>
      <c r="AD725" s="4899">
        <v>24750</v>
      </c>
      <c r="AE725" s="11720"/>
      <c r="AF725" s="31" t="s">
        <v>19700</v>
      </c>
      <c r="AG725" s="142"/>
    </row>
    <row r="726" spans="1:33" s="32" customFormat="1" ht="30" customHeight="1">
      <c r="A726" s="4484" t="s">
        <v>19596</v>
      </c>
      <c r="B726" s="10917" t="s">
        <v>22788</v>
      </c>
      <c r="C726" s="9767">
        <v>45860</v>
      </c>
      <c r="D726" s="9767">
        <f>WORKDAY(C726,60)</f>
        <v>45944</v>
      </c>
      <c r="E726" s="9531"/>
      <c r="F726" s="11906"/>
      <c r="G726" s="9341">
        <v>6984</v>
      </c>
      <c r="H726" s="11880" t="s">
        <v>21267</v>
      </c>
      <c r="I726" s="11012"/>
      <c r="J726" s="11873" t="s">
        <v>22789</v>
      </c>
      <c r="K726" s="11791" t="s">
        <v>22790</v>
      </c>
      <c r="L726" s="552" t="s">
        <v>13689</v>
      </c>
      <c r="M726" s="9231" t="s">
        <v>22911</v>
      </c>
      <c r="N726" s="4605" t="s">
        <v>3953</v>
      </c>
      <c r="O726" s="258">
        <v>1</v>
      </c>
      <c r="P726" s="258">
        <v>1</v>
      </c>
      <c r="Q726" s="11783" t="s">
        <v>22791</v>
      </c>
      <c r="R726" s="9740"/>
      <c r="S726" s="3487"/>
      <c r="T726" s="3487"/>
      <c r="U726" s="3487"/>
      <c r="V726" s="331"/>
      <c r="W726" s="3487"/>
      <c r="X726" s="331"/>
      <c r="Y726" s="3487"/>
      <c r="Z726" s="3127"/>
      <c r="AA726" s="11681">
        <v>12967077</v>
      </c>
      <c r="AB726" s="345"/>
      <c r="AC726" s="11719">
        <v>3300</v>
      </c>
      <c r="AD726" s="4899">
        <v>136620</v>
      </c>
      <c r="AE726" s="11494">
        <f>SUM(AD726*P726+AC726+AD727*P727)</f>
        <v>164670</v>
      </c>
      <c r="AF726" s="31" t="s">
        <v>19700</v>
      </c>
      <c r="AG726" s="142"/>
    </row>
    <row r="727" spans="1:33" s="32" customFormat="1" ht="30" customHeight="1">
      <c r="A727" s="4484" t="s">
        <v>19596</v>
      </c>
      <c r="B727" s="10917"/>
      <c r="C727" s="9767"/>
      <c r="D727" s="9767"/>
      <c r="E727" s="9531"/>
      <c r="F727" s="11906"/>
      <c r="G727" s="9341"/>
      <c r="H727" s="11880"/>
      <c r="I727" s="11012"/>
      <c r="J727" s="11874"/>
      <c r="K727" s="11792"/>
      <c r="L727" s="6670" t="s">
        <v>17843</v>
      </c>
      <c r="M727" s="9309"/>
      <c r="N727" s="6671" t="s">
        <v>3951</v>
      </c>
      <c r="O727" s="261">
        <v>1</v>
      </c>
      <c r="P727" s="261">
        <v>1</v>
      </c>
      <c r="Q727" s="11784"/>
      <c r="R727" s="9741"/>
      <c r="S727" s="3487"/>
      <c r="T727" s="3487"/>
      <c r="U727" s="3487"/>
      <c r="V727" s="331"/>
      <c r="W727" s="3487"/>
      <c r="X727" s="331"/>
      <c r="Y727" s="3487"/>
      <c r="Z727" s="3127"/>
      <c r="AA727" s="11683"/>
      <c r="AB727" s="345"/>
      <c r="AC727" s="11720"/>
      <c r="AD727" s="4899">
        <v>24750</v>
      </c>
      <c r="AE727" s="11495"/>
      <c r="AF727" s="31" t="s">
        <v>19700</v>
      </c>
      <c r="AG727" s="142"/>
    </row>
    <row r="728" spans="1:33" s="32" customFormat="1" ht="30" customHeight="1">
      <c r="A728" s="5922" t="s">
        <v>19596</v>
      </c>
      <c r="B728" s="11887" t="s">
        <v>22792</v>
      </c>
      <c r="C728" s="9767">
        <v>45860</v>
      </c>
      <c r="D728" s="9767">
        <f>WORKDAY(C728,60)</f>
        <v>45944</v>
      </c>
      <c r="E728" s="9531"/>
      <c r="F728" s="9714"/>
      <c r="G728" s="9341">
        <v>6984</v>
      </c>
      <c r="H728" s="11880" t="s">
        <v>22793</v>
      </c>
      <c r="I728" s="9708"/>
      <c r="J728" s="11783" t="s">
        <v>22794</v>
      </c>
      <c r="K728" s="11782" t="s">
        <v>22795</v>
      </c>
      <c r="L728" s="4485" t="s">
        <v>76</v>
      </c>
      <c r="M728" s="9231" t="s">
        <v>22912</v>
      </c>
      <c r="N728" s="4605" t="s">
        <v>3952</v>
      </c>
      <c r="O728" s="258">
        <v>4</v>
      </c>
      <c r="P728" s="258">
        <v>4</v>
      </c>
      <c r="Q728" s="11783" t="s">
        <v>22796</v>
      </c>
      <c r="R728" s="9740"/>
      <c r="S728" s="3487"/>
      <c r="T728" s="3487"/>
      <c r="U728" s="3487"/>
      <c r="V728" s="11799" t="s">
        <v>9338</v>
      </c>
      <c r="W728" s="3487"/>
      <c r="X728" s="11799" t="s">
        <v>7042</v>
      </c>
      <c r="Y728" s="3487"/>
      <c r="Z728" s="3127"/>
      <c r="AA728" s="11681">
        <v>12967080</v>
      </c>
      <c r="AB728" s="345"/>
      <c r="AC728" s="11719">
        <v>10200</v>
      </c>
      <c r="AD728" s="4898">
        <v>7920</v>
      </c>
      <c r="AE728" s="11494">
        <f>SUM(AD728*P728+AC728+AD729*P729)</f>
        <v>96330</v>
      </c>
      <c r="AF728" s="31" t="s">
        <v>19700</v>
      </c>
      <c r="AG728" s="142"/>
    </row>
    <row r="729" spans="1:33" s="32" customFormat="1" ht="30" customHeight="1">
      <c r="A729" s="4484" t="s">
        <v>19596</v>
      </c>
      <c r="B729" s="11887"/>
      <c r="C729" s="9767"/>
      <c r="D729" s="9767"/>
      <c r="E729" s="9531"/>
      <c r="F729" s="9715"/>
      <c r="G729" s="9341"/>
      <c r="H729" s="11880"/>
      <c r="I729" s="9710"/>
      <c r="J729" s="10900"/>
      <c r="K729" s="9945"/>
      <c r="L729" s="552" t="s">
        <v>8516</v>
      </c>
      <c r="M729" s="9280"/>
      <c r="N729" s="5923" t="s">
        <v>3954</v>
      </c>
      <c r="O729" s="258">
        <v>1</v>
      </c>
      <c r="P729" s="258">
        <v>1</v>
      </c>
      <c r="Q729" s="11784"/>
      <c r="R729" s="9741"/>
      <c r="S729" s="3487"/>
      <c r="T729" s="3487"/>
      <c r="U729" s="3487"/>
      <c r="V729" s="11722"/>
      <c r="W729" s="3487"/>
      <c r="X729" s="11722"/>
      <c r="Y729" s="3487"/>
      <c r="Z729" s="3127"/>
      <c r="AA729" s="11683"/>
      <c r="AB729" s="345"/>
      <c r="AC729" s="11720"/>
      <c r="AD729" s="4899">
        <v>54450</v>
      </c>
      <c r="AE729" s="11495"/>
      <c r="AF729" s="31" t="s">
        <v>19700</v>
      </c>
      <c r="AG729" s="142"/>
    </row>
    <row r="730" spans="1:33" s="4430" customFormat="1" ht="30" customHeight="1">
      <c r="A730" s="5084" t="s">
        <v>19596</v>
      </c>
      <c r="B730" s="1432" t="s">
        <v>22797</v>
      </c>
      <c r="C730" s="358">
        <v>45860</v>
      </c>
      <c r="D730" s="358">
        <f>WORKDAY(C730,14)</f>
        <v>45880</v>
      </c>
      <c r="E730" s="37"/>
      <c r="F730" s="449"/>
      <c r="G730" s="360">
        <v>6984</v>
      </c>
      <c r="H730" s="6958" t="s">
        <v>4814</v>
      </c>
      <c r="I730" s="360"/>
      <c r="J730" s="361" t="s">
        <v>22798</v>
      </c>
      <c r="K730" s="6542" t="s">
        <v>22799</v>
      </c>
      <c r="L730" s="5889" t="s">
        <v>22800</v>
      </c>
      <c r="M730" s="135" t="s">
        <v>22913</v>
      </c>
      <c r="N730" s="364"/>
      <c r="O730" s="365">
        <v>1</v>
      </c>
      <c r="P730" s="365">
        <v>1</v>
      </c>
      <c r="Q730" s="6856" t="s">
        <v>22801</v>
      </c>
      <c r="R730" s="6584"/>
      <c r="S730" s="6584"/>
      <c r="T730" s="6584"/>
      <c r="U730" s="6584"/>
      <c r="V730" s="3296"/>
      <c r="W730" s="6584"/>
      <c r="X730" s="3296"/>
      <c r="Y730" s="6584"/>
      <c r="Z730" s="3297"/>
      <c r="AA730" s="4880">
        <v>12969226</v>
      </c>
      <c r="AB730" s="518"/>
      <c r="AC730" s="4900"/>
      <c r="AD730" s="4906"/>
      <c r="AE730" s="4900"/>
      <c r="AF730" s="68" t="s">
        <v>19700</v>
      </c>
      <c r="AG730" s="182"/>
    </row>
    <row r="731" spans="1:33" s="32" customFormat="1" ht="30" customHeight="1">
      <c r="A731" s="4484" t="s">
        <v>19596</v>
      </c>
      <c r="B731" s="2995" t="s">
        <v>22802</v>
      </c>
      <c r="C731" s="340">
        <v>45860</v>
      </c>
      <c r="D731" s="340">
        <f>WORKDAY(C731,23)</f>
        <v>45891</v>
      </c>
      <c r="E731" s="341"/>
      <c r="F731" s="374"/>
      <c r="G731" s="339">
        <v>6984</v>
      </c>
      <c r="H731" s="6950" t="s">
        <v>11149</v>
      </c>
      <c r="I731" s="339"/>
      <c r="J731" s="4482" t="s">
        <v>22803</v>
      </c>
      <c r="K731" s="4265" t="s">
        <v>22804</v>
      </c>
      <c r="L731" s="4485" t="s">
        <v>22800</v>
      </c>
      <c r="M731" s="338" t="s">
        <v>22914</v>
      </c>
      <c r="N731" s="255"/>
      <c r="O731" s="258">
        <v>1</v>
      </c>
      <c r="P731" s="258">
        <v>1</v>
      </c>
      <c r="Q731" s="4482" t="s">
        <v>22805</v>
      </c>
      <c r="R731" s="6511"/>
      <c r="S731" s="3487"/>
      <c r="T731" s="3487"/>
      <c r="U731" s="3487"/>
      <c r="V731" s="6054" t="s">
        <v>9338</v>
      </c>
      <c r="W731" s="3487"/>
      <c r="X731" s="6054" t="s">
        <v>7042</v>
      </c>
      <c r="Y731" s="3487"/>
      <c r="Z731" s="3127"/>
      <c r="AA731" s="5232" t="s">
        <v>22946</v>
      </c>
      <c r="AB731" s="345"/>
      <c r="AC731" s="4899">
        <v>3300</v>
      </c>
      <c r="AD731" s="4898">
        <v>7920</v>
      </c>
      <c r="AE731" s="4899">
        <f t="shared" si="38"/>
        <v>11220</v>
      </c>
      <c r="AF731" s="31" t="s">
        <v>19700</v>
      </c>
      <c r="AG731" s="142"/>
    </row>
    <row r="732" spans="1:33" s="32" customFormat="1" ht="30" customHeight="1">
      <c r="A732" s="5722" t="s">
        <v>20488</v>
      </c>
      <c r="B732" s="11879" t="s">
        <v>22806</v>
      </c>
      <c r="C732" s="9752">
        <v>45860</v>
      </c>
      <c r="D732" s="9752">
        <f>WORKDAY(C732,60)</f>
        <v>45944</v>
      </c>
      <c r="E732" s="9891"/>
      <c r="F732" s="9714"/>
      <c r="G732" s="9708">
        <v>8630</v>
      </c>
      <c r="H732" s="11868" t="s">
        <v>22807</v>
      </c>
      <c r="I732" s="9708"/>
      <c r="J732" s="12154" t="s">
        <v>22808</v>
      </c>
      <c r="K732" s="11782" t="s">
        <v>22809</v>
      </c>
      <c r="L732" s="4485" t="s">
        <v>22810</v>
      </c>
      <c r="M732" s="9231" t="s">
        <v>22915</v>
      </c>
      <c r="N732" s="4605" t="s">
        <v>3952</v>
      </c>
      <c r="O732" s="258">
        <v>8</v>
      </c>
      <c r="P732" s="258">
        <v>8</v>
      </c>
      <c r="Q732" s="11783" t="s">
        <v>22811</v>
      </c>
      <c r="R732" s="9740"/>
      <c r="S732" s="3487"/>
      <c r="T732" s="3487"/>
      <c r="U732" s="3487"/>
      <c r="V732" s="11795" t="s">
        <v>2073</v>
      </c>
      <c r="W732" s="3487"/>
      <c r="X732" s="11795" t="s">
        <v>7042</v>
      </c>
      <c r="Y732" s="3487"/>
      <c r="Z732" s="3127"/>
      <c r="AA732" s="11681">
        <v>12966637</v>
      </c>
      <c r="AB732" s="345"/>
      <c r="AC732" s="11494">
        <v>67171.5</v>
      </c>
      <c r="AD732" s="4899">
        <v>8316</v>
      </c>
      <c r="AE732" s="11494">
        <f>SUM(AD732*P732+AC732+AD733*P733)</f>
        <v>202306.5</v>
      </c>
      <c r="AF732" s="31" t="s">
        <v>19700</v>
      </c>
      <c r="AG732" s="142"/>
    </row>
    <row r="733" spans="1:33" s="32" customFormat="1" ht="30" customHeight="1">
      <c r="A733" s="4484" t="s">
        <v>20488</v>
      </c>
      <c r="B733" s="10418"/>
      <c r="C733" s="9753"/>
      <c r="D733" s="9753"/>
      <c r="E733" s="9892"/>
      <c r="F733" s="9715"/>
      <c r="G733" s="9710"/>
      <c r="H733" s="11886"/>
      <c r="I733" s="9710"/>
      <c r="J733" s="10900"/>
      <c r="K733" s="11804"/>
      <c r="L733" s="552" t="s">
        <v>8689</v>
      </c>
      <c r="M733" s="9280"/>
      <c r="N733" s="4605" t="s">
        <v>3954</v>
      </c>
      <c r="O733" s="258">
        <v>1</v>
      </c>
      <c r="P733" s="258">
        <v>1</v>
      </c>
      <c r="Q733" s="11784"/>
      <c r="R733" s="9741"/>
      <c r="S733" s="3487"/>
      <c r="T733" s="3487"/>
      <c r="U733" s="3487"/>
      <c r="V733" s="11722"/>
      <c r="W733" s="3487"/>
      <c r="X733" s="11722"/>
      <c r="Y733" s="3487"/>
      <c r="Z733" s="3127"/>
      <c r="AA733" s="11683"/>
      <c r="AB733" s="345"/>
      <c r="AC733" s="11495"/>
      <c r="AD733" s="4899">
        <v>68607</v>
      </c>
      <c r="AE733" s="11495"/>
      <c r="AF733" s="31" t="s">
        <v>19700</v>
      </c>
      <c r="AG733" s="142"/>
    </row>
    <row r="734" spans="1:33" s="32" customFormat="1" ht="30" customHeight="1">
      <c r="A734" s="5166" t="s">
        <v>19351</v>
      </c>
      <c r="B734" s="5192" t="s">
        <v>22812</v>
      </c>
      <c r="C734" s="340">
        <v>45860</v>
      </c>
      <c r="D734" s="340">
        <f>WORKDAY(C734,23)</f>
        <v>45891</v>
      </c>
      <c r="E734" s="341"/>
      <c r="F734" s="374"/>
      <c r="G734" s="339">
        <v>8646</v>
      </c>
      <c r="H734" s="6950" t="s">
        <v>17479</v>
      </c>
      <c r="I734" s="339"/>
      <c r="J734" s="5167" t="s">
        <v>23655</v>
      </c>
      <c r="K734" s="4265" t="s">
        <v>22813</v>
      </c>
      <c r="L734" s="4485" t="s">
        <v>22814</v>
      </c>
      <c r="M734" s="338" t="s">
        <v>22916</v>
      </c>
      <c r="N734" s="255"/>
      <c r="O734" s="258">
        <v>3</v>
      </c>
      <c r="P734" s="258">
        <v>3</v>
      </c>
      <c r="Q734" s="4482" t="s">
        <v>22815</v>
      </c>
      <c r="R734" s="6511"/>
      <c r="S734" s="3487"/>
      <c r="T734" s="3487"/>
      <c r="U734" s="3487"/>
      <c r="V734" s="4796" t="s">
        <v>2073</v>
      </c>
      <c r="W734" s="3487"/>
      <c r="X734" s="4796" t="s">
        <v>7042</v>
      </c>
      <c r="Y734" s="3487"/>
      <c r="Z734" s="3127"/>
      <c r="AA734" s="4879" t="s">
        <v>22942</v>
      </c>
      <c r="AB734" s="345"/>
      <c r="AC734" s="4899">
        <v>31000</v>
      </c>
      <c r="AD734" s="4899">
        <v>12375</v>
      </c>
      <c r="AE734" s="4899">
        <f t="shared" si="38"/>
        <v>68125</v>
      </c>
      <c r="AF734" s="31" t="s">
        <v>19700</v>
      </c>
      <c r="AG734" s="142"/>
    </row>
    <row r="735" spans="1:33" s="32" customFormat="1" ht="30" customHeight="1">
      <c r="A735" s="4952" t="s">
        <v>19351</v>
      </c>
      <c r="B735" s="4974" t="s">
        <v>22816</v>
      </c>
      <c r="C735" s="340">
        <v>45860</v>
      </c>
      <c r="D735" s="340">
        <f>WORKDAY(C735,23)</f>
        <v>45891</v>
      </c>
      <c r="E735" s="341"/>
      <c r="F735" s="374"/>
      <c r="G735" s="339">
        <v>8646</v>
      </c>
      <c r="H735" s="6950" t="s">
        <v>22817</v>
      </c>
      <c r="I735" s="339"/>
      <c r="J735" s="4960" t="s">
        <v>22818</v>
      </c>
      <c r="K735" s="4265" t="s">
        <v>22819</v>
      </c>
      <c r="L735" s="4485" t="s">
        <v>76</v>
      </c>
      <c r="M735" s="338" t="s">
        <v>22917</v>
      </c>
      <c r="N735" s="255"/>
      <c r="O735" s="258">
        <v>4</v>
      </c>
      <c r="P735" s="258">
        <v>4</v>
      </c>
      <c r="Q735" s="3174" t="s">
        <v>22820</v>
      </c>
      <c r="R735" s="6511"/>
      <c r="S735" s="3487"/>
      <c r="T735" s="3487"/>
      <c r="U735" s="3487"/>
      <c r="V735" s="4663" t="s">
        <v>9338</v>
      </c>
      <c r="W735" s="3487"/>
      <c r="X735" s="4663" t="s">
        <v>7042</v>
      </c>
      <c r="Y735" s="3487"/>
      <c r="Z735" s="3127"/>
      <c r="AA735" s="4879" t="s">
        <v>22948</v>
      </c>
      <c r="AB735" s="345"/>
      <c r="AC735" s="4899">
        <v>18600</v>
      </c>
      <c r="AD735" s="4899">
        <v>12375</v>
      </c>
      <c r="AE735" s="4899">
        <f t="shared" si="38"/>
        <v>68100</v>
      </c>
      <c r="AF735" s="31" t="s">
        <v>19700</v>
      </c>
      <c r="AG735" s="142"/>
    </row>
    <row r="736" spans="1:33" s="32" customFormat="1" ht="30" customHeight="1">
      <c r="A736" s="4642" t="s">
        <v>19327</v>
      </c>
      <c r="B736" s="4957" t="s">
        <v>22821</v>
      </c>
      <c r="C736" s="340">
        <v>45860</v>
      </c>
      <c r="D736" s="340">
        <f>WORKDAY(C736,23)</f>
        <v>45891</v>
      </c>
      <c r="E736" s="341"/>
      <c r="F736" s="374"/>
      <c r="G736" s="339">
        <v>8607</v>
      </c>
      <c r="H736" s="6950" t="s">
        <v>5211</v>
      </c>
      <c r="I736" s="339"/>
      <c r="J736" s="4641" t="s">
        <v>24212</v>
      </c>
      <c r="K736" s="4265" t="s">
        <v>22822</v>
      </c>
      <c r="L736" s="4485" t="s">
        <v>193</v>
      </c>
      <c r="M736" s="338" t="s">
        <v>22918</v>
      </c>
      <c r="N736" s="255"/>
      <c r="O736" s="258">
        <v>6</v>
      </c>
      <c r="P736" s="258">
        <v>6</v>
      </c>
      <c r="Q736" s="4482" t="s">
        <v>22823</v>
      </c>
      <c r="R736" s="6511"/>
      <c r="S736" s="3487"/>
      <c r="T736" s="3487"/>
      <c r="U736" s="3487"/>
      <c r="V736" s="4564" t="s">
        <v>9338</v>
      </c>
      <c r="W736" s="3487"/>
      <c r="X736" s="4564" t="s">
        <v>7042</v>
      </c>
      <c r="Y736" s="3487"/>
      <c r="Z736" s="3127"/>
      <c r="AA736" s="4879">
        <v>12967524</v>
      </c>
      <c r="AB736" s="345"/>
      <c r="AC736" s="4899">
        <v>6900</v>
      </c>
      <c r="AD736" s="4899">
        <v>7920</v>
      </c>
      <c r="AE736" s="4899">
        <f t="shared" si="38"/>
        <v>54420</v>
      </c>
      <c r="AF736" s="31" t="s">
        <v>19700</v>
      </c>
      <c r="AG736" s="142"/>
    </row>
    <row r="737" spans="1:33" s="4430" customFormat="1" ht="30" customHeight="1">
      <c r="A737" s="5084" t="s">
        <v>20640</v>
      </c>
      <c r="B737" s="11023" t="s">
        <v>22824</v>
      </c>
      <c r="C737" s="10027">
        <v>45860</v>
      </c>
      <c r="D737" s="10027">
        <f>WORKDAY(C737,60)</f>
        <v>45944</v>
      </c>
      <c r="E737" s="9920"/>
      <c r="F737" s="11182"/>
      <c r="G737" s="9962">
        <v>8605</v>
      </c>
      <c r="H737" s="11834" t="s">
        <v>6443</v>
      </c>
      <c r="I737" s="9962"/>
      <c r="J737" s="11866" t="s">
        <v>22825</v>
      </c>
      <c r="K737" s="11797" t="s">
        <v>22826</v>
      </c>
      <c r="L737" s="1508" t="s">
        <v>9288</v>
      </c>
      <c r="M737" s="8962" t="s">
        <v>22919</v>
      </c>
      <c r="N737" s="5085" t="s">
        <v>3956</v>
      </c>
      <c r="O737" s="365">
        <v>1</v>
      </c>
      <c r="P737" s="365">
        <v>1</v>
      </c>
      <c r="Q737" s="11796" t="s">
        <v>22827</v>
      </c>
      <c r="R737" s="10041"/>
      <c r="S737" s="6584"/>
      <c r="T737" s="6584"/>
      <c r="U737" s="6584"/>
      <c r="V737" s="3296"/>
      <c r="W737" s="6584"/>
      <c r="X737" s="3296"/>
      <c r="Y737" s="6584"/>
      <c r="Z737" s="3297"/>
      <c r="AA737" s="11787">
        <v>12967540</v>
      </c>
      <c r="AB737" s="518"/>
      <c r="AC737" s="11775"/>
      <c r="AD737" s="4900"/>
      <c r="AE737" s="11587"/>
      <c r="AF737" s="68" t="s">
        <v>19700</v>
      </c>
      <c r="AG737" s="182"/>
    </row>
    <row r="738" spans="1:33" s="4430" customFormat="1" ht="30" customHeight="1">
      <c r="A738" s="5084" t="s">
        <v>20640</v>
      </c>
      <c r="B738" s="11025"/>
      <c r="C738" s="10028"/>
      <c r="D738" s="10028"/>
      <c r="E738" s="9921"/>
      <c r="F738" s="11183"/>
      <c r="G738" s="9963"/>
      <c r="H738" s="11835"/>
      <c r="I738" s="9963"/>
      <c r="J738" s="11867"/>
      <c r="K738" s="11798"/>
      <c r="L738" s="5084" t="s">
        <v>17843</v>
      </c>
      <c r="M738" s="8964"/>
      <c r="N738" s="5085" t="s">
        <v>3951</v>
      </c>
      <c r="O738" s="365">
        <v>1</v>
      </c>
      <c r="P738" s="365">
        <v>1</v>
      </c>
      <c r="Q738" s="11768"/>
      <c r="R738" s="10042"/>
      <c r="S738" s="6584"/>
      <c r="T738" s="6584"/>
      <c r="U738" s="6584"/>
      <c r="V738" s="3296"/>
      <c r="W738" s="6584"/>
      <c r="X738" s="3296"/>
      <c r="Y738" s="6584"/>
      <c r="Z738" s="3297"/>
      <c r="AA738" s="11788"/>
      <c r="AB738" s="518"/>
      <c r="AC738" s="11776"/>
      <c r="AD738" s="4900"/>
      <c r="AE738" s="11589"/>
      <c r="AF738" s="68" t="s">
        <v>19700</v>
      </c>
      <c r="AG738" s="182"/>
    </row>
    <row r="739" spans="1:33" s="32" customFormat="1" ht="30" customHeight="1">
      <c r="A739" s="4484" t="s">
        <v>20640</v>
      </c>
      <c r="B739" s="11831" t="s">
        <v>22828</v>
      </c>
      <c r="C739" s="9721">
        <v>45866</v>
      </c>
      <c r="D739" s="9752">
        <f>WORKDAY(C739,60)</f>
        <v>45950</v>
      </c>
      <c r="E739" s="9721"/>
      <c r="F739" s="9714"/>
      <c r="G739" s="9708">
        <v>8605</v>
      </c>
      <c r="H739" s="11868" t="s">
        <v>8510</v>
      </c>
      <c r="I739" s="9708"/>
      <c r="J739" s="11783" t="s">
        <v>22829</v>
      </c>
      <c r="K739" s="11782" t="s">
        <v>22830</v>
      </c>
      <c r="L739" s="5854" t="s">
        <v>9167</v>
      </c>
      <c r="M739" s="9231" t="s">
        <v>22920</v>
      </c>
      <c r="N739" s="4605" t="s">
        <v>3955</v>
      </c>
      <c r="O739" s="258">
        <v>1</v>
      </c>
      <c r="P739" s="258">
        <v>1</v>
      </c>
      <c r="Q739" s="11783" t="s">
        <v>22831</v>
      </c>
      <c r="R739" s="9740"/>
      <c r="S739" s="3487"/>
      <c r="T739" s="3487"/>
      <c r="U739" s="3487"/>
      <c r="V739" s="11794" t="s">
        <v>9338</v>
      </c>
      <c r="W739" s="3487"/>
      <c r="X739" s="11794" t="s">
        <v>37</v>
      </c>
      <c r="Y739" s="3487"/>
      <c r="Z739" s="3127"/>
      <c r="AA739" s="11681">
        <v>12967550</v>
      </c>
      <c r="AB739" s="345"/>
      <c r="AC739" s="11719">
        <v>49556</v>
      </c>
      <c r="AD739" s="4899">
        <v>65894.399999999994</v>
      </c>
      <c r="AE739" s="11719">
        <f>SUM(AD739*P739+AC739+AD740+AD741)</f>
        <v>138850.4</v>
      </c>
      <c r="AF739" s="31" t="s">
        <v>19700</v>
      </c>
      <c r="AG739" s="142"/>
    </row>
    <row r="740" spans="1:33" s="32" customFormat="1" ht="30" customHeight="1">
      <c r="A740" s="4484" t="s">
        <v>20640</v>
      </c>
      <c r="B740" s="11029"/>
      <c r="C740" s="9722"/>
      <c r="D740" s="9784"/>
      <c r="E740" s="9722"/>
      <c r="F740" s="9795"/>
      <c r="G740" s="9709"/>
      <c r="H740" s="11469"/>
      <c r="I740" s="9709"/>
      <c r="J740" s="11841"/>
      <c r="K740" s="9944"/>
      <c r="L740" s="552" t="s">
        <v>9966</v>
      </c>
      <c r="M740" s="9309"/>
      <c r="N740" s="4605" t="s">
        <v>3951</v>
      </c>
      <c r="O740" s="258">
        <v>1</v>
      </c>
      <c r="P740" s="258">
        <v>1</v>
      </c>
      <c r="Q740" s="11793"/>
      <c r="R740" s="9782"/>
      <c r="S740" s="3487"/>
      <c r="T740" s="3487"/>
      <c r="U740" s="3487"/>
      <c r="V740" s="11786"/>
      <c r="W740" s="3487"/>
      <c r="X740" s="11786"/>
      <c r="Y740" s="3487"/>
      <c r="Z740" s="3127"/>
      <c r="AA740" s="11682"/>
      <c r="AB740" s="345"/>
      <c r="AC740" s="11771"/>
      <c r="AD740" s="4899">
        <v>7800</v>
      </c>
      <c r="AE740" s="11771"/>
      <c r="AF740" s="31" t="s">
        <v>19700</v>
      </c>
      <c r="AG740" s="142"/>
    </row>
    <row r="741" spans="1:33" s="32" customFormat="1" ht="30" customHeight="1">
      <c r="A741" s="4484" t="s">
        <v>20640</v>
      </c>
      <c r="B741" s="11030"/>
      <c r="C741" s="9410"/>
      <c r="D741" s="9753"/>
      <c r="E741" s="9410"/>
      <c r="F741" s="9715"/>
      <c r="G741" s="9710"/>
      <c r="H741" s="11470"/>
      <c r="I741" s="9710"/>
      <c r="J741" s="10900"/>
      <c r="K741" s="9945"/>
      <c r="L741" s="4484" t="s">
        <v>8688</v>
      </c>
      <c r="M741" s="9280"/>
      <c r="N741" s="4605" t="s">
        <v>3951</v>
      </c>
      <c r="O741" s="258">
        <v>1</v>
      </c>
      <c r="P741" s="258">
        <v>1</v>
      </c>
      <c r="Q741" s="11784"/>
      <c r="R741" s="9741"/>
      <c r="S741" s="3487"/>
      <c r="T741" s="3487"/>
      <c r="U741" s="3487"/>
      <c r="V741" s="11722"/>
      <c r="W741" s="3487"/>
      <c r="X741" s="11722"/>
      <c r="Y741" s="3487"/>
      <c r="Z741" s="3127"/>
      <c r="AA741" s="11683"/>
      <c r="AB741" s="345"/>
      <c r="AC741" s="11720"/>
      <c r="AD741" s="4899">
        <v>15600</v>
      </c>
      <c r="AE741" s="11720"/>
      <c r="AF741" s="31" t="s">
        <v>19700</v>
      </c>
      <c r="AG741" s="142"/>
    </row>
    <row r="742" spans="1:33" s="32" customFormat="1" ht="30" customHeight="1">
      <c r="A742" s="4484" t="s">
        <v>20640</v>
      </c>
      <c r="B742" s="11831" t="s">
        <v>22832</v>
      </c>
      <c r="C742" s="9752">
        <v>45860</v>
      </c>
      <c r="D742" s="9752">
        <f>WORKDAY(C742,60)</f>
        <v>45944</v>
      </c>
      <c r="E742" s="9891"/>
      <c r="F742" s="9714"/>
      <c r="G742" s="9708">
        <v>8605</v>
      </c>
      <c r="H742" s="11868" t="s">
        <v>6818</v>
      </c>
      <c r="I742" s="9708"/>
      <c r="J742" s="11783" t="s">
        <v>22833</v>
      </c>
      <c r="K742" s="11782" t="s">
        <v>22834</v>
      </c>
      <c r="L742" s="552" t="s">
        <v>9288</v>
      </c>
      <c r="M742" s="9231" t="s">
        <v>22921</v>
      </c>
      <c r="N742" s="4605" t="s">
        <v>3956</v>
      </c>
      <c r="O742" s="258">
        <v>1</v>
      </c>
      <c r="P742" s="258">
        <v>1</v>
      </c>
      <c r="Q742" s="11783" t="s">
        <v>22835</v>
      </c>
      <c r="R742" s="9740"/>
      <c r="S742" s="3487"/>
      <c r="T742" s="3487"/>
      <c r="U742" s="3487"/>
      <c r="V742" s="11348" t="s">
        <v>9338</v>
      </c>
      <c r="W742" s="3487"/>
      <c r="X742" s="11348" t="s">
        <v>7042</v>
      </c>
      <c r="Y742" s="3487"/>
      <c r="Z742" s="3127"/>
      <c r="AA742" s="11681">
        <v>12967560</v>
      </c>
      <c r="AB742" s="345"/>
      <c r="AC742" s="11719">
        <v>46982</v>
      </c>
      <c r="AD742" s="4899">
        <v>44553.599999999999</v>
      </c>
      <c r="AE742" s="11494">
        <f>SUM(AD742*P742+AC742+AD743*P743)</f>
        <v>122735.6</v>
      </c>
      <c r="AF742" s="31" t="s">
        <v>19700</v>
      </c>
      <c r="AG742" s="142"/>
    </row>
    <row r="743" spans="1:33" s="32" customFormat="1" ht="30" customHeight="1">
      <c r="A743" s="4484" t="s">
        <v>20640</v>
      </c>
      <c r="B743" s="11030"/>
      <c r="C743" s="9753"/>
      <c r="D743" s="9753"/>
      <c r="E743" s="9892"/>
      <c r="F743" s="9715"/>
      <c r="G743" s="9710"/>
      <c r="H743" s="11470"/>
      <c r="I743" s="9710"/>
      <c r="J743" s="10900"/>
      <c r="K743" s="9945"/>
      <c r="L743" s="4484" t="s">
        <v>8941</v>
      </c>
      <c r="M743" s="9280"/>
      <c r="N743" s="4605" t="s">
        <v>3951</v>
      </c>
      <c r="O743" s="258">
        <v>2</v>
      </c>
      <c r="P743" s="258">
        <v>2</v>
      </c>
      <c r="Q743" s="11784"/>
      <c r="R743" s="9741"/>
      <c r="S743" s="3487"/>
      <c r="T743" s="3487"/>
      <c r="U743" s="3487"/>
      <c r="V743" s="11722"/>
      <c r="W743" s="3487"/>
      <c r="X743" s="11722"/>
      <c r="Y743" s="3487"/>
      <c r="Z743" s="3127"/>
      <c r="AA743" s="11683"/>
      <c r="AB743" s="345"/>
      <c r="AC743" s="11720"/>
      <c r="AD743" s="4899">
        <v>15600</v>
      </c>
      <c r="AE743" s="11495"/>
      <c r="AF743" s="31" t="s">
        <v>19700</v>
      </c>
      <c r="AG743" s="142"/>
    </row>
    <row r="744" spans="1:33" s="32" customFormat="1" ht="30" customHeight="1">
      <c r="A744" s="4484" t="s">
        <v>20640</v>
      </c>
      <c r="B744" s="11833" t="s">
        <v>22836</v>
      </c>
      <c r="C744" s="9721">
        <v>45860</v>
      </c>
      <c r="D744" s="9752">
        <f>WORKDAY(C744,60)</f>
        <v>45944</v>
      </c>
      <c r="E744" s="9721"/>
      <c r="F744" s="9714"/>
      <c r="G744" s="9708">
        <v>8605</v>
      </c>
      <c r="H744" s="11868" t="s">
        <v>13621</v>
      </c>
      <c r="I744" s="9708"/>
      <c r="J744" s="11840" t="s">
        <v>22837</v>
      </c>
      <c r="K744" s="11782" t="s">
        <v>22838</v>
      </c>
      <c r="L744" s="552" t="s">
        <v>13689</v>
      </c>
      <c r="M744" s="9231" t="s">
        <v>22922</v>
      </c>
      <c r="N744" s="4605" t="s">
        <v>3953</v>
      </c>
      <c r="O744" s="258">
        <v>1</v>
      </c>
      <c r="P744" s="258">
        <v>1</v>
      </c>
      <c r="Q744" s="11783" t="s">
        <v>22839</v>
      </c>
      <c r="R744" s="9740"/>
      <c r="S744" s="3487"/>
      <c r="T744" s="3487"/>
      <c r="U744" s="3487"/>
      <c r="V744" s="11785" t="s">
        <v>9338</v>
      </c>
      <c r="W744" s="3487"/>
      <c r="X744" s="11785" t="s">
        <v>37</v>
      </c>
      <c r="Y744" s="3487"/>
      <c r="Z744" s="3127"/>
      <c r="AA744" s="11681">
        <v>12967551</v>
      </c>
      <c r="AB744" s="345"/>
      <c r="AC744" s="11842">
        <v>46982</v>
      </c>
      <c r="AD744" s="4908">
        <v>103334.39999999999</v>
      </c>
      <c r="AE744" s="11719">
        <f>SUM(AD744*P744+AC744+AD745+AD746)</f>
        <v>173716.4</v>
      </c>
      <c r="AF744" s="31" t="s">
        <v>19700</v>
      </c>
      <c r="AG744" s="142"/>
    </row>
    <row r="745" spans="1:33" s="32" customFormat="1" ht="30" customHeight="1">
      <c r="A745" s="4484" t="s">
        <v>20640</v>
      </c>
      <c r="B745" s="10769"/>
      <c r="C745" s="9722"/>
      <c r="D745" s="9784"/>
      <c r="E745" s="9722"/>
      <c r="F745" s="9795"/>
      <c r="G745" s="9709"/>
      <c r="H745" s="11469"/>
      <c r="I745" s="9709"/>
      <c r="J745" s="11841"/>
      <c r="K745" s="9944"/>
      <c r="L745" s="5602" t="s">
        <v>9966</v>
      </c>
      <c r="M745" s="9309"/>
      <c r="N745" s="4605" t="s">
        <v>3951</v>
      </c>
      <c r="O745" s="258">
        <v>1</v>
      </c>
      <c r="P745" s="258">
        <v>1</v>
      </c>
      <c r="Q745" s="11793"/>
      <c r="R745" s="9782"/>
      <c r="S745" s="3487"/>
      <c r="T745" s="3487"/>
      <c r="U745" s="3487"/>
      <c r="V745" s="11786"/>
      <c r="W745" s="3487"/>
      <c r="X745" s="11786"/>
      <c r="Y745" s="3487"/>
      <c r="Z745" s="3127"/>
      <c r="AA745" s="11682"/>
      <c r="AB745" s="345"/>
      <c r="AC745" s="11843"/>
      <c r="AD745" s="4899">
        <v>7800</v>
      </c>
      <c r="AE745" s="11771"/>
      <c r="AF745" s="31" t="s">
        <v>19700</v>
      </c>
      <c r="AG745" s="142"/>
    </row>
    <row r="746" spans="1:33" s="32" customFormat="1" ht="30" customHeight="1">
      <c r="A746" s="6097" t="s">
        <v>20640</v>
      </c>
      <c r="B746" s="10418"/>
      <c r="C746" s="9410"/>
      <c r="D746" s="9753"/>
      <c r="E746" s="9410"/>
      <c r="F746" s="9715"/>
      <c r="G746" s="9710"/>
      <c r="H746" s="11470"/>
      <c r="I746" s="9710"/>
      <c r="J746" s="10900"/>
      <c r="K746" s="9945"/>
      <c r="L746" s="5602" t="s">
        <v>17843</v>
      </c>
      <c r="M746" s="9280"/>
      <c r="N746" s="4605" t="s">
        <v>3951</v>
      </c>
      <c r="O746" s="258">
        <v>1</v>
      </c>
      <c r="P746" s="258">
        <v>1</v>
      </c>
      <c r="Q746" s="11784"/>
      <c r="R746" s="9741"/>
      <c r="S746" s="3487"/>
      <c r="T746" s="3487"/>
      <c r="U746" s="3487"/>
      <c r="V746" s="11722"/>
      <c r="W746" s="3487"/>
      <c r="X746" s="11722"/>
      <c r="Y746" s="3487"/>
      <c r="Z746" s="3127"/>
      <c r="AA746" s="11683"/>
      <c r="AB746" s="345"/>
      <c r="AC746" s="11844"/>
      <c r="AD746" s="4899">
        <v>15600</v>
      </c>
      <c r="AE746" s="11720"/>
      <c r="AF746" s="31" t="s">
        <v>19700</v>
      </c>
      <c r="AG746" s="142"/>
    </row>
    <row r="747" spans="1:33" s="32" customFormat="1" ht="30" customHeight="1">
      <c r="A747" s="5321" t="s">
        <v>20640</v>
      </c>
      <c r="B747" s="5349" t="s">
        <v>22840</v>
      </c>
      <c r="C747" s="340">
        <v>45860</v>
      </c>
      <c r="D747" s="340">
        <f>WORKDAY(C747,14)</f>
        <v>45880</v>
      </c>
      <c r="E747" s="341"/>
      <c r="F747" s="374"/>
      <c r="G747" s="339">
        <v>8605</v>
      </c>
      <c r="H747" s="6950" t="s">
        <v>11805</v>
      </c>
      <c r="I747" s="339"/>
      <c r="J747" s="5329" t="s">
        <v>22841</v>
      </c>
      <c r="K747" s="6567" t="s">
        <v>22842</v>
      </c>
      <c r="L747" s="4485" t="s">
        <v>22800</v>
      </c>
      <c r="M747" s="338" t="s">
        <v>22923</v>
      </c>
      <c r="N747" s="255"/>
      <c r="O747" s="258">
        <v>1</v>
      </c>
      <c r="P747" s="258">
        <v>1</v>
      </c>
      <c r="Q747" s="3174" t="s">
        <v>22843</v>
      </c>
      <c r="R747" s="6511"/>
      <c r="S747" s="3487"/>
      <c r="T747" s="3487"/>
      <c r="U747" s="3487"/>
      <c r="V747" s="5141" t="s">
        <v>9338</v>
      </c>
      <c r="W747" s="3487"/>
      <c r="X747" s="5141" t="s">
        <v>7042</v>
      </c>
      <c r="Y747" s="3487"/>
      <c r="Z747" s="3127"/>
      <c r="AA747" s="4879">
        <v>12969239</v>
      </c>
      <c r="AB747" s="345"/>
      <c r="AC747" s="4899">
        <v>0</v>
      </c>
      <c r="AD747" s="4899">
        <v>4992</v>
      </c>
      <c r="AE747" s="4899">
        <f t="shared" ref="AE747:AE766" si="42">SUM(AD747*P747+AC747)</f>
        <v>4992</v>
      </c>
      <c r="AF747" s="31" t="s">
        <v>19700</v>
      </c>
      <c r="AG747" s="142"/>
    </row>
    <row r="748" spans="1:33" s="32" customFormat="1" ht="30" customHeight="1">
      <c r="A748" s="4484" t="s">
        <v>18977</v>
      </c>
      <c r="B748" s="11870" t="s">
        <v>22844</v>
      </c>
      <c r="C748" s="9752">
        <v>45860</v>
      </c>
      <c r="D748" s="9752">
        <f>WORKDAY(C748,14)</f>
        <v>45880</v>
      </c>
      <c r="E748" s="9891"/>
      <c r="F748" s="9714"/>
      <c r="G748" s="9708">
        <v>8644</v>
      </c>
      <c r="H748" s="11468"/>
      <c r="I748" s="11831" t="s">
        <v>20808</v>
      </c>
      <c r="J748" s="11850" t="s">
        <v>22845</v>
      </c>
      <c r="K748" s="11782" t="s">
        <v>22846</v>
      </c>
      <c r="L748" s="4485" t="s">
        <v>22847</v>
      </c>
      <c r="M748" s="9231" t="s">
        <v>22924</v>
      </c>
      <c r="N748" s="255"/>
      <c r="O748" s="258">
        <v>12</v>
      </c>
      <c r="P748" s="258">
        <v>12</v>
      </c>
      <c r="Q748" s="11783" t="s">
        <v>22848</v>
      </c>
      <c r="R748" s="9740"/>
      <c r="S748" s="3487"/>
      <c r="T748" s="3487"/>
      <c r="U748" s="3487"/>
      <c r="V748" s="11252" t="s">
        <v>2073</v>
      </c>
      <c r="W748" s="3487"/>
      <c r="X748" s="11252" t="s">
        <v>7042</v>
      </c>
      <c r="Y748" s="3487"/>
      <c r="Z748" s="3127"/>
      <c r="AA748" s="11681">
        <v>12969045</v>
      </c>
      <c r="AB748" s="345"/>
      <c r="AC748" s="11719">
        <v>0</v>
      </c>
      <c r="AD748" s="4899">
        <v>7920</v>
      </c>
      <c r="AE748" s="11494">
        <f>SUM(AD748*P748+AC748+AD749*P749)</f>
        <v>95040</v>
      </c>
      <c r="AF748" s="31" t="s">
        <v>19700</v>
      </c>
      <c r="AG748" s="142"/>
    </row>
    <row r="749" spans="1:33" s="32" customFormat="1" ht="30" customHeight="1">
      <c r="A749" s="5750" t="s">
        <v>18977</v>
      </c>
      <c r="B749" s="10418"/>
      <c r="C749" s="9753"/>
      <c r="D749" s="9753"/>
      <c r="E749" s="9892"/>
      <c r="F749" s="9715"/>
      <c r="G749" s="9710"/>
      <c r="H749" s="11470"/>
      <c r="I749" s="11832"/>
      <c r="J749" s="10900"/>
      <c r="K749" s="11804"/>
      <c r="L749" s="4836" t="s">
        <v>20680</v>
      </c>
      <c r="M749" s="9280"/>
      <c r="N749" s="255"/>
      <c r="O749" s="258">
        <v>3</v>
      </c>
      <c r="P749" s="257">
        <v>0</v>
      </c>
      <c r="Q749" s="11784"/>
      <c r="R749" s="9741"/>
      <c r="S749" s="3487"/>
      <c r="T749" s="3487"/>
      <c r="U749" s="3487"/>
      <c r="V749" s="11722"/>
      <c r="W749" s="3487"/>
      <c r="X749" s="11722"/>
      <c r="Y749" s="3487"/>
      <c r="Z749" s="3127"/>
      <c r="AA749" s="11683"/>
      <c r="AB749" s="345"/>
      <c r="AC749" s="11720"/>
      <c r="AD749" s="4899">
        <v>4356</v>
      </c>
      <c r="AE749" s="11495"/>
      <c r="AF749" s="31" t="s">
        <v>19700</v>
      </c>
      <c r="AG749" s="142"/>
    </row>
    <row r="750" spans="1:33" s="4430" customFormat="1" ht="30" customHeight="1">
      <c r="A750" s="5084" t="s">
        <v>18754</v>
      </c>
      <c r="B750" s="1432" t="s">
        <v>22849</v>
      </c>
      <c r="C750" s="358">
        <v>45860</v>
      </c>
      <c r="D750" s="358">
        <f>WORKDAY(C750,14)</f>
        <v>45880</v>
      </c>
      <c r="E750" s="359"/>
      <c r="F750" s="449"/>
      <c r="G750" s="360">
        <v>8634</v>
      </c>
      <c r="H750" s="6958" t="s">
        <v>5211</v>
      </c>
      <c r="I750" s="360"/>
      <c r="J750" s="361" t="s">
        <v>22850</v>
      </c>
      <c r="K750" s="6542" t="s">
        <v>22851</v>
      </c>
      <c r="L750" s="5889" t="s">
        <v>22852</v>
      </c>
      <c r="M750" s="135" t="s">
        <v>22925</v>
      </c>
      <c r="N750" s="364"/>
      <c r="O750" s="365">
        <v>6</v>
      </c>
      <c r="P750" s="365">
        <v>6</v>
      </c>
      <c r="Q750" s="6529" t="s">
        <v>22853</v>
      </c>
      <c r="R750" s="6584"/>
      <c r="S750" s="6584"/>
      <c r="T750" s="6584"/>
      <c r="U750" s="6584"/>
      <c r="V750" s="5890" t="s">
        <v>2073</v>
      </c>
      <c r="W750" s="6584"/>
      <c r="X750" s="5890" t="s">
        <v>37</v>
      </c>
      <c r="Y750" s="6584"/>
      <c r="Z750" s="3297"/>
      <c r="AA750" s="4880">
        <v>12968954</v>
      </c>
      <c r="AB750" s="518"/>
      <c r="AC750" s="4900"/>
      <c r="AD750" s="4900"/>
      <c r="AE750" s="4900"/>
      <c r="AF750" s="68" t="s">
        <v>19700</v>
      </c>
      <c r="AG750" s="182"/>
    </row>
    <row r="751" spans="1:33" s="32" customFormat="1" ht="30" customHeight="1">
      <c r="A751" s="6170" t="s">
        <v>18754</v>
      </c>
      <c r="B751" s="6209" t="s">
        <v>22854</v>
      </c>
      <c r="C751" s="340">
        <v>45860</v>
      </c>
      <c r="D751" s="340">
        <f>WORKDAY(C751,23)</f>
        <v>45891</v>
      </c>
      <c r="E751" s="341"/>
      <c r="F751" s="374"/>
      <c r="G751" s="339">
        <v>8634</v>
      </c>
      <c r="H751" s="6950" t="s">
        <v>22594</v>
      </c>
      <c r="I751" s="339"/>
      <c r="J751" s="6171" t="s">
        <v>22855</v>
      </c>
      <c r="K751" s="6567" t="s">
        <v>22856</v>
      </c>
      <c r="L751" s="4485" t="s">
        <v>22800</v>
      </c>
      <c r="M751" s="338" t="s">
        <v>22926</v>
      </c>
      <c r="N751" s="255"/>
      <c r="O751" s="258">
        <v>1</v>
      </c>
      <c r="P751" s="258">
        <v>1</v>
      </c>
      <c r="Q751" s="4482" t="s">
        <v>22857</v>
      </c>
      <c r="R751" s="6511"/>
      <c r="S751" s="3487"/>
      <c r="T751" s="3487"/>
      <c r="U751" s="3487"/>
      <c r="V751" s="5897" t="s">
        <v>9338</v>
      </c>
      <c r="W751" s="3487"/>
      <c r="X751" s="5897" t="s">
        <v>7042</v>
      </c>
      <c r="Y751" s="3487"/>
      <c r="Z751" s="3127"/>
      <c r="AA751" s="4879">
        <v>12969318</v>
      </c>
      <c r="AB751" s="345"/>
      <c r="AC751" s="4899">
        <v>6900</v>
      </c>
      <c r="AD751" s="4899">
        <v>7920</v>
      </c>
      <c r="AE751" s="4899">
        <f t="shared" si="42"/>
        <v>14820</v>
      </c>
      <c r="AF751" s="31" t="s">
        <v>19700</v>
      </c>
      <c r="AG751" s="142"/>
    </row>
    <row r="752" spans="1:33" s="32" customFormat="1" ht="30" customHeight="1">
      <c r="A752" s="4484" t="s">
        <v>19424</v>
      </c>
      <c r="B752" s="5461" t="s">
        <v>25383</v>
      </c>
      <c r="C752" s="340">
        <v>45860</v>
      </c>
      <c r="D752" s="340">
        <f>WORKDAY(C752,14)</f>
        <v>45880</v>
      </c>
      <c r="E752" s="341"/>
      <c r="F752" s="374"/>
      <c r="G752" s="339">
        <v>8647</v>
      </c>
      <c r="H752" s="6950" t="s">
        <v>8498</v>
      </c>
      <c r="I752" s="339"/>
      <c r="J752" s="324" t="s">
        <v>22858</v>
      </c>
      <c r="K752" s="6567" t="s">
        <v>22859</v>
      </c>
      <c r="L752" s="4485" t="s">
        <v>22852</v>
      </c>
      <c r="M752" s="338" t="s">
        <v>22927</v>
      </c>
      <c r="N752" s="255"/>
      <c r="O752" s="258">
        <v>6</v>
      </c>
      <c r="P752" s="258">
        <v>6</v>
      </c>
      <c r="Q752" s="4482" t="s">
        <v>22860</v>
      </c>
      <c r="R752" s="6511"/>
      <c r="S752" s="3487"/>
      <c r="T752" s="3487"/>
      <c r="U752" s="3487"/>
      <c r="V752" s="5460" t="s">
        <v>9338</v>
      </c>
      <c r="W752" s="3487"/>
      <c r="X752" s="5460" t="s">
        <v>7042</v>
      </c>
      <c r="Y752" s="3487"/>
      <c r="Z752" s="3127"/>
      <c r="AA752" s="4879">
        <v>12969264</v>
      </c>
      <c r="AB752" s="345"/>
      <c r="AC752" s="4899">
        <v>0</v>
      </c>
      <c r="AD752" s="4899">
        <v>7920</v>
      </c>
      <c r="AE752" s="4899">
        <f t="shared" si="42"/>
        <v>47520</v>
      </c>
      <c r="AF752" s="31" t="s">
        <v>19700</v>
      </c>
      <c r="AG752" s="142"/>
    </row>
    <row r="753" spans="1:33" s="32" customFormat="1" ht="30" customHeight="1">
      <c r="A753" s="5187" t="s">
        <v>19424</v>
      </c>
      <c r="B753" s="5212" t="s">
        <v>22861</v>
      </c>
      <c r="C753" s="340">
        <v>45860</v>
      </c>
      <c r="D753" s="340">
        <f>WORKDAY(C753,14)</f>
        <v>45880</v>
      </c>
      <c r="E753" s="341"/>
      <c r="F753" s="374"/>
      <c r="G753" s="339">
        <v>8647</v>
      </c>
      <c r="H753" s="6950" t="s">
        <v>1733</v>
      </c>
      <c r="I753" s="339"/>
      <c r="J753" s="5188" t="s">
        <v>22862</v>
      </c>
      <c r="K753" s="6567" t="s">
        <v>22863</v>
      </c>
      <c r="L753" s="4485" t="s">
        <v>22800</v>
      </c>
      <c r="M753" s="338" t="s">
        <v>22928</v>
      </c>
      <c r="N753" s="255"/>
      <c r="O753" s="258">
        <v>1</v>
      </c>
      <c r="P753" s="258">
        <v>1</v>
      </c>
      <c r="Q753" s="3174" t="s">
        <v>22864</v>
      </c>
      <c r="R753" s="6511"/>
      <c r="S753" s="3487"/>
      <c r="T753" s="3487"/>
      <c r="U753" s="3487"/>
      <c r="V753" s="4858" t="s">
        <v>2073</v>
      </c>
      <c r="W753" s="3487"/>
      <c r="X753" s="4858" t="s">
        <v>7042</v>
      </c>
      <c r="Y753" s="3487"/>
      <c r="Z753" s="3127"/>
      <c r="AA753" s="4879" t="s">
        <v>22943</v>
      </c>
      <c r="AB753" s="345"/>
      <c r="AC753" s="4899">
        <v>0</v>
      </c>
      <c r="AD753" s="4899">
        <v>7920</v>
      </c>
      <c r="AE753" s="4899">
        <f t="shared" si="42"/>
        <v>7920</v>
      </c>
      <c r="AF753" s="31" t="s">
        <v>19700</v>
      </c>
      <c r="AG753" s="142"/>
    </row>
    <row r="754" spans="1:33" s="32" customFormat="1" ht="30" customHeight="1">
      <c r="A754" s="5456" t="s">
        <v>20911</v>
      </c>
      <c r="B754" s="5462" t="s">
        <v>22877</v>
      </c>
      <c r="C754" s="340">
        <v>45860</v>
      </c>
      <c r="D754" s="340">
        <f>WORKDAY(C754,23)</f>
        <v>45891</v>
      </c>
      <c r="E754" s="341"/>
      <c r="F754" s="374"/>
      <c r="G754" s="339">
        <v>8638</v>
      </c>
      <c r="H754" s="6950" t="s">
        <v>1771</v>
      </c>
      <c r="I754" s="339"/>
      <c r="J754" s="5457" t="s">
        <v>22878</v>
      </c>
      <c r="K754" s="6567" t="s">
        <v>22879</v>
      </c>
      <c r="L754" s="4485" t="s">
        <v>22880</v>
      </c>
      <c r="M754" s="338" t="s">
        <v>22929</v>
      </c>
      <c r="N754" s="255"/>
      <c r="O754" s="258">
        <v>10</v>
      </c>
      <c r="P754" s="258">
        <v>10</v>
      </c>
      <c r="Q754" s="3174" t="s">
        <v>22690</v>
      </c>
      <c r="R754" s="6511"/>
      <c r="S754" s="3487"/>
      <c r="T754" s="3487"/>
      <c r="U754" s="3487"/>
      <c r="V754" s="4839" t="s">
        <v>2073</v>
      </c>
      <c r="W754" s="3487"/>
      <c r="X754" s="4839" t="s">
        <v>7042</v>
      </c>
      <c r="Y754" s="3487"/>
      <c r="Z754" s="3127"/>
      <c r="AA754" s="4879"/>
      <c r="AB754" s="345"/>
      <c r="AC754" s="4899">
        <v>11954.25</v>
      </c>
      <c r="AD754" s="4899">
        <v>8316</v>
      </c>
      <c r="AE754" s="4899">
        <f t="shared" si="42"/>
        <v>95114.25</v>
      </c>
      <c r="AF754" s="31" t="s">
        <v>19700</v>
      </c>
      <c r="AG754" s="142"/>
    </row>
    <row r="755" spans="1:33" s="32" customFormat="1" ht="30" customHeight="1">
      <c r="A755" s="5685" t="s">
        <v>20974</v>
      </c>
      <c r="B755" s="5715" t="s">
        <v>22881</v>
      </c>
      <c r="C755" s="340">
        <v>45860</v>
      </c>
      <c r="D755" s="340">
        <f t="shared" ref="D755:D760" si="43">WORKDAY(C755,14)</f>
        <v>45880</v>
      </c>
      <c r="E755" s="341"/>
      <c r="F755" s="374"/>
      <c r="G755" s="339">
        <v>8595</v>
      </c>
      <c r="H755" s="6950" t="s">
        <v>2536</v>
      </c>
      <c r="I755" s="339"/>
      <c r="J755" s="5686" t="s">
        <v>22882</v>
      </c>
      <c r="K755" s="4265" t="s">
        <v>22883</v>
      </c>
      <c r="L755" s="4485" t="s">
        <v>22800</v>
      </c>
      <c r="M755" s="338" t="s">
        <v>22930</v>
      </c>
      <c r="N755" s="255"/>
      <c r="O755" s="258">
        <v>1</v>
      </c>
      <c r="P755" s="258">
        <v>1</v>
      </c>
      <c r="Q755" s="4482" t="s">
        <v>22884</v>
      </c>
      <c r="R755" s="6511"/>
      <c r="S755" s="3487"/>
      <c r="T755" s="3487"/>
      <c r="U755" s="3487"/>
      <c r="V755" s="4839" t="s">
        <v>2073</v>
      </c>
      <c r="W755" s="3487"/>
      <c r="X755" s="4839" t="s">
        <v>7042</v>
      </c>
      <c r="Y755" s="3487"/>
      <c r="Z755" s="3127"/>
      <c r="AA755" s="5687" t="s">
        <v>22949</v>
      </c>
      <c r="AB755" s="345"/>
      <c r="AC755" s="4899">
        <v>0</v>
      </c>
      <c r="AD755" s="4899">
        <v>8400</v>
      </c>
      <c r="AE755" s="4899">
        <f t="shared" si="42"/>
        <v>8400</v>
      </c>
      <c r="AF755" s="31" t="s">
        <v>19700</v>
      </c>
      <c r="AG755" s="142"/>
    </row>
    <row r="756" spans="1:33" s="32" customFormat="1" ht="30" customHeight="1">
      <c r="A756" s="5222" t="s">
        <v>20936</v>
      </c>
      <c r="B756" s="5235" t="s">
        <v>22885</v>
      </c>
      <c r="C756" s="340">
        <v>45860</v>
      </c>
      <c r="D756" s="340">
        <f>WORKDAY(C756,14)</f>
        <v>45880</v>
      </c>
      <c r="E756" s="5001" t="s">
        <v>486</v>
      </c>
      <c r="F756" s="374"/>
      <c r="G756" s="339">
        <v>8596</v>
      </c>
      <c r="H756" s="6950" t="s">
        <v>2001</v>
      </c>
      <c r="I756" s="339"/>
      <c r="J756" s="5217" t="s">
        <v>22886</v>
      </c>
      <c r="K756" s="4265" t="s">
        <v>22887</v>
      </c>
      <c r="L756" s="4485" t="s">
        <v>22800</v>
      </c>
      <c r="M756" s="338" t="s">
        <v>22931</v>
      </c>
      <c r="N756" s="255"/>
      <c r="O756" s="258">
        <v>1</v>
      </c>
      <c r="P756" s="258">
        <v>1</v>
      </c>
      <c r="Q756" s="4482" t="s">
        <v>22884</v>
      </c>
      <c r="R756" s="6511"/>
      <c r="S756" s="3487"/>
      <c r="T756" s="3487"/>
      <c r="U756" s="3487"/>
      <c r="V756" s="4987" t="s">
        <v>9338</v>
      </c>
      <c r="W756" s="3487"/>
      <c r="X756" s="4987" t="s">
        <v>7042</v>
      </c>
      <c r="Y756" s="3487"/>
      <c r="Z756" s="3127"/>
      <c r="AA756" s="4879">
        <v>12969183</v>
      </c>
      <c r="AB756" s="345"/>
      <c r="AC756" s="4899">
        <v>0</v>
      </c>
      <c r="AD756" s="4899">
        <v>9600</v>
      </c>
      <c r="AE756" s="4899">
        <f t="shared" si="42"/>
        <v>9600</v>
      </c>
      <c r="AF756" s="31" t="s">
        <v>19700</v>
      </c>
      <c r="AG756" s="142"/>
    </row>
    <row r="757" spans="1:33" s="32" customFormat="1" ht="30" customHeight="1">
      <c r="A757" s="4929" t="s">
        <v>20936</v>
      </c>
      <c r="B757" s="4970" t="s">
        <v>22888</v>
      </c>
      <c r="C757" s="340">
        <v>45860</v>
      </c>
      <c r="D757" s="340">
        <f t="shared" si="43"/>
        <v>45880</v>
      </c>
      <c r="E757" s="341"/>
      <c r="F757" s="374"/>
      <c r="G757" s="339">
        <v>8596</v>
      </c>
      <c r="H757" s="6950" t="s">
        <v>1914</v>
      </c>
      <c r="I757" s="339"/>
      <c r="J757" s="4930" t="s">
        <v>22889</v>
      </c>
      <c r="K757" s="4265" t="s">
        <v>22890</v>
      </c>
      <c r="L757" s="4485" t="s">
        <v>22800</v>
      </c>
      <c r="M757" s="338" t="s">
        <v>22932</v>
      </c>
      <c r="N757" s="255"/>
      <c r="O757" s="258">
        <v>1</v>
      </c>
      <c r="P757" s="258">
        <v>1</v>
      </c>
      <c r="Q757" s="4482" t="s">
        <v>22884</v>
      </c>
      <c r="R757" s="6511"/>
      <c r="S757" s="3487"/>
      <c r="T757" s="3487"/>
      <c r="U757" s="3487"/>
      <c r="V757" s="4621" t="s">
        <v>2073</v>
      </c>
      <c r="W757" s="3487"/>
      <c r="X757" s="4621" t="s">
        <v>7042</v>
      </c>
      <c r="Y757" s="3487"/>
      <c r="Z757" s="3127"/>
      <c r="AA757" s="4879">
        <v>12969197</v>
      </c>
      <c r="AB757" s="345"/>
      <c r="AC757" s="4899">
        <v>0</v>
      </c>
      <c r="AD757" s="4899">
        <v>9600</v>
      </c>
      <c r="AE757" s="4899">
        <f t="shared" si="42"/>
        <v>9600</v>
      </c>
      <c r="AF757" s="31" t="s">
        <v>19700</v>
      </c>
      <c r="AG757" s="142"/>
    </row>
    <row r="758" spans="1:33" s="32" customFormat="1" ht="30" customHeight="1">
      <c r="A758" s="5456" t="s">
        <v>19480</v>
      </c>
      <c r="B758" s="5462" t="s">
        <v>22891</v>
      </c>
      <c r="C758" s="340">
        <v>45860</v>
      </c>
      <c r="D758" s="340">
        <f t="shared" si="43"/>
        <v>45880</v>
      </c>
      <c r="E758" s="341"/>
      <c r="F758" s="374"/>
      <c r="G758" s="339">
        <v>8618</v>
      </c>
      <c r="H758" s="6950" t="s">
        <v>589</v>
      </c>
      <c r="I758" s="339"/>
      <c r="J758" s="5457" t="s">
        <v>22892</v>
      </c>
      <c r="K758" s="4265" t="s">
        <v>22893</v>
      </c>
      <c r="L758" s="4485" t="s">
        <v>22852</v>
      </c>
      <c r="M758" s="338" t="s">
        <v>22933</v>
      </c>
      <c r="N758" s="255"/>
      <c r="O758" s="258">
        <v>6</v>
      </c>
      <c r="P758" s="258">
        <v>6</v>
      </c>
      <c r="Q758" s="4482" t="s">
        <v>21926</v>
      </c>
      <c r="R758" s="6511"/>
      <c r="S758" s="3487"/>
      <c r="T758" s="3487"/>
      <c r="U758" s="3487"/>
      <c r="V758" s="4621" t="s">
        <v>2073</v>
      </c>
      <c r="W758" s="3487"/>
      <c r="X758" s="4621" t="s">
        <v>7042</v>
      </c>
      <c r="Y758" s="3487"/>
      <c r="Z758" s="3127"/>
      <c r="AA758" s="5232" t="s">
        <v>22947</v>
      </c>
      <c r="AB758" s="345"/>
      <c r="AC758" s="4899">
        <v>0</v>
      </c>
      <c r="AD758" s="4899">
        <v>7918.05</v>
      </c>
      <c r="AE758" s="4899">
        <f t="shared" si="42"/>
        <v>47508.3</v>
      </c>
      <c r="AF758" s="31" t="s">
        <v>19700</v>
      </c>
      <c r="AG758" s="142"/>
    </row>
    <row r="759" spans="1:33" s="32" customFormat="1" ht="30" customHeight="1">
      <c r="A759" s="4484" t="s">
        <v>20038</v>
      </c>
      <c r="B759" s="5019" t="s">
        <v>22894</v>
      </c>
      <c r="C759" s="340">
        <v>45860</v>
      </c>
      <c r="D759" s="340">
        <f t="shared" si="43"/>
        <v>45880</v>
      </c>
      <c r="E759" s="341"/>
      <c r="F759" s="374"/>
      <c r="G759" s="339">
        <v>8606</v>
      </c>
      <c r="H759" s="6950" t="s">
        <v>22895</v>
      </c>
      <c r="I759" s="339"/>
      <c r="J759" s="4607" t="s">
        <v>22896</v>
      </c>
      <c r="K759" s="4265" t="s">
        <v>22897</v>
      </c>
      <c r="L759" s="4485" t="s">
        <v>22800</v>
      </c>
      <c r="M759" s="338" t="s">
        <v>22934</v>
      </c>
      <c r="N759" s="255"/>
      <c r="O759" s="258">
        <v>1</v>
      </c>
      <c r="P759" s="258">
        <v>1</v>
      </c>
      <c r="Q759" s="4482" t="s">
        <v>21926</v>
      </c>
      <c r="R759" s="6511"/>
      <c r="S759" s="3487"/>
      <c r="T759" s="3487"/>
      <c r="U759" s="3487"/>
      <c r="V759" s="4493" t="s">
        <v>2073</v>
      </c>
      <c r="W759" s="3487"/>
      <c r="X759" s="4493" t="s">
        <v>37</v>
      </c>
      <c r="Y759" s="3487"/>
      <c r="Z759" s="3127"/>
      <c r="AA759" s="4879">
        <v>12969275</v>
      </c>
      <c r="AB759" s="345"/>
      <c r="AC759" s="4899">
        <v>0</v>
      </c>
      <c r="AD759" s="4899">
        <v>7920</v>
      </c>
      <c r="AE759" s="4899">
        <f t="shared" si="42"/>
        <v>7920</v>
      </c>
      <c r="AF759" s="31" t="s">
        <v>19700</v>
      </c>
      <c r="AG759" s="142"/>
    </row>
    <row r="760" spans="1:33" s="32" customFormat="1" ht="30" customHeight="1">
      <c r="A760" s="6238" t="s">
        <v>20502</v>
      </c>
      <c r="B760" s="6249" t="s">
        <v>22898</v>
      </c>
      <c r="C760" s="340">
        <v>45860</v>
      </c>
      <c r="D760" s="340">
        <f t="shared" si="43"/>
        <v>45880</v>
      </c>
      <c r="E760" s="341"/>
      <c r="F760" s="374"/>
      <c r="G760" s="339">
        <v>8637</v>
      </c>
      <c r="H760" s="6950" t="s">
        <v>1153</v>
      </c>
      <c r="I760" s="339"/>
      <c r="J760" s="6239" t="s">
        <v>22899</v>
      </c>
      <c r="K760" s="4265" t="s">
        <v>22900</v>
      </c>
      <c r="L760" s="4485" t="s">
        <v>22800</v>
      </c>
      <c r="M760" s="338" t="s">
        <v>22935</v>
      </c>
      <c r="N760" s="255"/>
      <c r="O760" s="258">
        <v>1</v>
      </c>
      <c r="P760" s="258">
        <v>1</v>
      </c>
      <c r="Q760" s="4482" t="s">
        <v>22379</v>
      </c>
      <c r="R760" s="6511"/>
      <c r="S760" s="3487"/>
      <c r="T760" s="3487"/>
      <c r="U760" s="3487"/>
      <c r="V760" s="4493" t="s">
        <v>2073</v>
      </c>
      <c r="W760" s="3487"/>
      <c r="X760" s="4493" t="s">
        <v>37</v>
      </c>
      <c r="Y760" s="3487"/>
      <c r="Z760" s="3127"/>
      <c r="AA760" s="6176">
        <v>12969336</v>
      </c>
      <c r="AB760" s="345"/>
      <c r="AC760" s="4899">
        <v>4650</v>
      </c>
      <c r="AD760" s="4899">
        <v>15000</v>
      </c>
      <c r="AE760" s="4899">
        <f t="shared" si="42"/>
        <v>19650</v>
      </c>
      <c r="AF760" s="31" t="s">
        <v>19700</v>
      </c>
      <c r="AG760" s="142"/>
    </row>
    <row r="761" spans="1:33" s="32" customFormat="1" ht="30" customHeight="1">
      <c r="A761" s="4484" t="s">
        <v>20214</v>
      </c>
      <c r="B761" s="1431" t="s">
        <v>22904</v>
      </c>
      <c r="C761" s="340">
        <v>45860</v>
      </c>
      <c r="D761" s="340">
        <f t="shared" ref="D761:D766" si="44">WORKDAY(C761,23)</f>
        <v>45891</v>
      </c>
      <c r="E761" s="341"/>
      <c r="F761" s="374"/>
      <c r="G761" s="339">
        <v>9052</v>
      </c>
      <c r="H761" s="6950" t="s">
        <v>22905</v>
      </c>
      <c r="I761" s="339"/>
      <c r="J761" s="324" t="s">
        <v>22906</v>
      </c>
      <c r="K761" s="4265" t="s">
        <v>22907</v>
      </c>
      <c r="L761" s="4485" t="s">
        <v>22908</v>
      </c>
      <c r="M761" s="338" t="s">
        <v>22936</v>
      </c>
      <c r="N761" s="255"/>
      <c r="O761" s="258">
        <v>5</v>
      </c>
      <c r="P761" s="258">
        <v>5</v>
      </c>
      <c r="Q761" s="4482" t="s">
        <v>22909</v>
      </c>
      <c r="R761" s="6511"/>
      <c r="S761" s="3487"/>
      <c r="T761" s="3487"/>
      <c r="U761" s="3487"/>
      <c r="V761" s="5925" t="s">
        <v>9338</v>
      </c>
      <c r="W761" s="3487"/>
      <c r="X761" s="5925" t="s">
        <v>7042</v>
      </c>
      <c r="Y761" s="3487"/>
      <c r="Z761" s="3127"/>
      <c r="AA761" s="4879">
        <v>12969349</v>
      </c>
      <c r="AB761" s="345"/>
      <c r="AC761" s="4899">
        <v>6200</v>
      </c>
      <c r="AD761" s="4899">
        <v>12375</v>
      </c>
      <c r="AE761" s="4899">
        <f t="shared" si="42"/>
        <v>68075</v>
      </c>
      <c r="AF761" s="31" t="s">
        <v>19700</v>
      </c>
      <c r="AG761" s="142"/>
    </row>
    <row r="762" spans="1:33" s="32" customFormat="1" ht="30" customHeight="1">
      <c r="A762" s="5750" t="s">
        <v>18754</v>
      </c>
      <c r="B762" s="5821" t="s">
        <v>22951</v>
      </c>
      <c r="C762" s="340">
        <v>45861</v>
      </c>
      <c r="D762" s="340">
        <f t="shared" si="44"/>
        <v>45894</v>
      </c>
      <c r="E762" s="341"/>
      <c r="F762" s="374"/>
      <c r="G762" s="339">
        <v>8634</v>
      </c>
      <c r="H762" s="6951" t="s">
        <v>22952</v>
      </c>
      <c r="I762" s="339"/>
      <c r="J762" s="5749" t="s">
        <v>18130</v>
      </c>
      <c r="K762" s="4265" t="s">
        <v>22953</v>
      </c>
      <c r="L762" s="4485" t="s">
        <v>22800</v>
      </c>
      <c r="M762" s="338" t="s">
        <v>23073</v>
      </c>
      <c r="N762" s="255"/>
      <c r="O762" s="258">
        <v>1</v>
      </c>
      <c r="P762" s="258">
        <v>1</v>
      </c>
      <c r="Q762" s="3174" t="s">
        <v>22954</v>
      </c>
      <c r="R762" s="6511"/>
      <c r="S762" s="3487"/>
      <c r="T762" s="3487"/>
      <c r="U762" s="3487"/>
      <c r="V762" s="5611" t="s">
        <v>26979</v>
      </c>
      <c r="W762" s="3487"/>
      <c r="X762" s="5611" t="s">
        <v>7042</v>
      </c>
      <c r="Y762" s="3487"/>
      <c r="Z762" s="3127"/>
      <c r="AA762" s="4879">
        <v>12973397</v>
      </c>
      <c r="AB762" s="345"/>
      <c r="AC762" s="4899">
        <v>3300</v>
      </c>
      <c r="AD762" s="4899">
        <v>7920</v>
      </c>
      <c r="AE762" s="4899">
        <f t="shared" si="42"/>
        <v>11220</v>
      </c>
      <c r="AF762" s="31" t="s">
        <v>19700</v>
      </c>
      <c r="AG762" s="142"/>
    </row>
    <row r="763" spans="1:33" s="32" customFormat="1" ht="30" customHeight="1">
      <c r="A763" s="6184" t="s">
        <v>18626</v>
      </c>
      <c r="B763" s="1431" t="s">
        <v>22955</v>
      </c>
      <c r="C763" s="340">
        <v>45861</v>
      </c>
      <c r="D763" s="340">
        <f t="shared" si="44"/>
        <v>45894</v>
      </c>
      <c r="E763" s="341"/>
      <c r="F763" s="374"/>
      <c r="G763" s="339">
        <v>9013</v>
      </c>
      <c r="H763" s="6951" t="s">
        <v>22956</v>
      </c>
      <c r="I763" s="339"/>
      <c r="J763" s="324" t="s">
        <v>22957</v>
      </c>
      <c r="K763" s="4265" t="s">
        <v>22958</v>
      </c>
      <c r="L763" s="4485" t="s">
        <v>22800</v>
      </c>
      <c r="M763" s="338" t="s">
        <v>23074</v>
      </c>
      <c r="N763" s="255"/>
      <c r="O763" s="258">
        <v>1</v>
      </c>
      <c r="P763" s="258">
        <v>1</v>
      </c>
      <c r="Q763" s="3174" t="s">
        <v>22959</v>
      </c>
      <c r="R763" s="6511"/>
      <c r="S763" s="3487"/>
      <c r="T763" s="3487"/>
      <c r="U763" s="3487"/>
      <c r="V763" s="5611" t="s">
        <v>26979</v>
      </c>
      <c r="W763" s="3487"/>
      <c r="X763" s="5611" t="s">
        <v>7042</v>
      </c>
      <c r="Y763" s="3487"/>
      <c r="Z763" s="3127"/>
      <c r="AA763" s="5232">
        <v>12972673</v>
      </c>
      <c r="AB763" s="345"/>
      <c r="AC763" s="4899">
        <v>6900</v>
      </c>
      <c r="AD763" s="4899">
        <v>6798.83</v>
      </c>
      <c r="AE763" s="4899">
        <f t="shared" si="42"/>
        <v>13698.83</v>
      </c>
      <c r="AF763" s="31" t="s">
        <v>19700</v>
      </c>
      <c r="AG763" s="142"/>
    </row>
    <row r="764" spans="1:33" s="32" customFormat="1" ht="30" customHeight="1">
      <c r="A764" s="4545" t="s">
        <v>18626</v>
      </c>
      <c r="B764" s="2995" t="s">
        <v>22960</v>
      </c>
      <c r="C764" s="340">
        <v>45861</v>
      </c>
      <c r="D764" s="340">
        <f t="shared" si="44"/>
        <v>45894</v>
      </c>
      <c r="E764" s="341"/>
      <c r="F764" s="374"/>
      <c r="G764" s="339">
        <v>9013</v>
      </c>
      <c r="H764" s="6951" t="s">
        <v>12351</v>
      </c>
      <c r="I764" s="339"/>
      <c r="J764" s="324" t="s">
        <v>22961</v>
      </c>
      <c r="K764" s="4265" t="s">
        <v>22962</v>
      </c>
      <c r="L764" s="4546" t="s">
        <v>22908</v>
      </c>
      <c r="M764" s="338" t="s">
        <v>23075</v>
      </c>
      <c r="N764" s="255"/>
      <c r="O764" s="258">
        <v>5</v>
      </c>
      <c r="P764" s="258">
        <v>5</v>
      </c>
      <c r="Q764" s="6539" t="s">
        <v>22963</v>
      </c>
      <c r="R764" s="6511"/>
      <c r="S764" s="3487"/>
      <c r="T764" s="3487"/>
      <c r="U764" s="3487"/>
      <c r="V764" s="5295" t="s">
        <v>9338</v>
      </c>
      <c r="W764" s="3487"/>
      <c r="X764" s="5295" t="s">
        <v>7042</v>
      </c>
      <c r="Y764" s="3487"/>
      <c r="Z764" s="3127"/>
      <c r="AA764" s="4879">
        <v>12973625</v>
      </c>
      <c r="AB764" s="345"/>
      <c r="AC764" s="4899">
        <v>0</v>
      </c>
      <c r="AD764" s="4899">
        <v>6798.83</v>
      </c>
      <c r="AE764" s="4899">
        <f t="shared" si="42"/>
        <v>33994.15</v>
      </c>
      <c r="AF764" s="31" t="s">
        <v>19700</v>
      </c>
      <c r="AG764" s="142"/>
    </row>
    <row r="765" spans="1:33" s="32" customFormat="1" ht="30" customHeight="1">
      <c r="A765" s="4545" t="s">
        <v>19596</v>
      </c>
      <c r="B765" s="2995" t="s">
        <v>22964</v>
      </c>
      <c r="C765" s="340">
        <v>45861</v>
      </c>
      <c r="D765" s="340">
        <f t="shared" si="44"/>
        <v>45894</v>
      </c>
      <c r="E765" s="341"/>
      <c r="F765" s="374"/>
      <c r="G765" s="339">
        <v>6984</v>
      </c>
      <c r="H765" s="6951" t="s">
        <v>13027</v>
      </c>
      <c r="I765" s="339"/>
      <c r="J765" s="324" t="s">
        <v>22965</v>
      </c>
      <c r="K765" s="4265" t="s">
        <v>22966</v>
      </c>
      <c r="L765" s="4546" t="s">
        <v>22814</v>
      </c>
      <c r="M765" s="338" t="s">
        <v>23076</v>
      </c>
      <c r="N765" s="255"/>
      <c r="O765" s="258">
        <v>3</v>
      </c>
      <c r="P765" s="258">
        <v>3</v>
      </c>
      <c r="Q765" s="6539" t="s">
        <v>21864</v>
      </c>
      <c r="R765" s="6511"/>
      <c r="S765" s="3487"/>
      <c r="T765" s="3487"/>
      <c r="U765" s="3487"/>
      <c r="V765" s="5295" t="s">
        <v>9338</v>
      </c>
      <c r="W765" s="3487"/>
      <c r="X765" s="5295" t="s">
        <v>7042</v>
      </c>
      <c r="Y765" s="3487"/>
      <c r="Z765" s="3127"/>
      <c r="AA765" s="4879">
        <v>12972452</v>
      </c>
      <c r="AB765" s="345"/>
      <c r="AC765" s="4899">
        <v>1200</v>
      </c>
      <c r="AD765" s="4899">
        <v>7920</v>
      </c>
      <c r="AE765" s="4899">
        <f t="shared" si="42"/>
        <v>24960</v>
      </c>
      <c r="AF765" s="31" t="s">
        <v>19700</v>
      </c>
      <c r="AG765" s="142"/>
    </row>
    <row r="766" spans="1:33" s="32" customFormat="1" ht="30" customHeight="1">
      <c r="A766" s="6290" t="s">
        <v>19596</v>
      </c>
      <c r="B766" s="6289" t="s">
        <v>22967</v>
      </c>
      <c r="C766" s="340">
        <v>45861</v>
      </c>
      <c r="D766" s="340">
        <f t="shared" si="44"/>
        <v>45894</v>
      </c>
      <c r="E766" s="6055"/>
      <c r="F766" s="374"/>
      <c r="G766" s="339">
        <v>6984</v>
      </c>
      <c r="H766" s="6951" t="s">
        <v>7658</v>
      </c>
      <c r="I766" s="339"/>
      <c r="J766" s="6291" t="s">
        <v>22968</v>
      </c>
      <c r="K766" s="4265" t="s">
        <v>22969</v>
      </c>
      <c r="L766" s="4485" t="s">
        <v>22800</v>
      </c>
      <c r="M766" s="338" t="s">
        <v>23077</v>
      </c>
      <c r="N766" s="255"/>
      <c r="O766" s="258">
        <v>1</v>
      </c>
      <c r="P766" s="258">
        <v>1</v>
      </c>
      <c r="Q766" s="3174" t="s">
        <v>22970</v>
      </c>
      <c r="R766" s="6511"/>
      <c r="S766" s="3487"/>
      <c r="T766" s="3487"/>
      <c r="U766" s="3487"/>
      <c r="V766" s="5295" t="s">
        <v>9338</v>
      </c>
      <c r="W766" s="3487"/>
      <c r="X766" s="5295" t="s">
        <v>7042</v>
      </c>
      <c r="Y766" s="3487"/>
      <c r="Z766" s="3127"/>
      <c r="AA766" s="4879">
        <v>12973117</v>
      </c>
      <c r="AB766" s="345"/>
      <c r="AC766" s="4899">
        <v>6900</v>
      </c>
      <c r="AD766" s="4899">
        <v>7920</v>
      </c>
      <c r="AE766" s="4899">
        <f t="shared" si="42"/>
        <v>14820</v>
      </c>
      <c r="AF766" s="31" t="s">
        <v>19700</v>
      </c>
      <c r="AG766" s="142"/>
    </row>
    <row r="767" spans="1:33" s="32" customFormat="1" ht="30" customHeight="1">
      <c r="A767" s="4545" t="s">
        <v>19596</v>
      </c>
      <c r="B767" s="11131" t="s">
        <v>22971</v>
      </c>
      <c r="C767" s="9752">
        <v>45861</v>
      </c>
      <c r="D767" s="9752">
        <f>WORKDAY(C767,60)</f>
        <v>45945</v>
      </c>
      <c r="E767" s="9891"/>
      <c r="F767" s="9714"/>
      <c r="G767" s="9708">
        <v>6984</v>
      </c>
      <c r="H767" s="11828" t="s">
        <v>1934</v>
      </c>
      <c r="I767" s="9708"/>
      <c r="J767" s="11168" t="s">
        <v>22972</v>
      </c>
      <c r="K767" s="11803" t="s">
        <v>22973</v>
      </c>
      <c r="L767" s="4546" t="s">
        <v>3107</v>
      </c>
      <c r="M767" s="9231" t="s">
        <v>23078</v>
      </c>
      <c r="N767" s="5198" t="s">
        <v>3952</v>
      </c>
      <c r="O767" s="258">
        <v>4</v>
      </c>
      <c r="P767" s="258">
        <v>4</v>
      </c>
      <c r="Q767" s="11772" t="s">
        <v>22974</v>
      </c>
      <c r="R767" s="9740"/>
      <c r="S767" s="3487"/>
      <c r="T767" s="3487"/>
      <c r="U767" s="3487"/>
      <c r="V767" s="11778" t="s">
        <v>9338</v>
      </c>
      <c r="W767" s="3487"/>
      <c r="X767" s="11778" t="s">
        <v>7042</v>
      </c>
      <c r="Y767" s="3487"/>
      <c r="Z767" s="3127"/>
      <c r="AA767" s="11681">
        <v>12972850</v>
      </c>
      <c r="AB767" s="345"/>
      <c r="AC767" s="11719">
        <v>6900</v>
      </c>
      <c r="AD767" s="4899">
        <v>7920</v>
      </c>
      <c r="AE767" s="11494">
        <f>SUM(AD767*P767+AC767+AD768*P768)</f>
        <v>79665</v>
      </c>
      <c r="AF767" s="9224" t="s">
        <v>19700</v>
      </c>
      <c r="AG767" s="142"/>
    </row>
    <row r="768" spans="1:33" s="32" customFormat="1" ht="30" customHeight="1">
      <c r="A768" s="6052" t="s">
        <v>19596</v>
      </c>
      <c r="B768" s="11836"/>
      <c r="C768" s="9753"/>
      <c r="D768" s="9753"/>
      <c r="E768" s="9892"/>
      <c r="F768" s="9715"/>
      <c r="G768" s="9710"/>
      <c r="H768" s="11830"/>
      <c r="I768" s="9710"/>
      <c r="J768" s="10900"/>
      <c r="K768" s="11865"/>
      <c r="L768" s="5199" t="s">
        <v>8516</v>
      </c>
      <c r="M768" s="9280"/>
      <c r="N768" s="5198" t="s">
        <v>3957</v>
      </c>
      <c r="O768" s="258">
        <v>1</v>
      </c>
      <c r="P768" s="258">
        <v>1</v>
      </c>
      <c r="Q768" s="11784"/>
      <c r="R768" s="9741"/>
      <c r="S768" s="3487"/>
      <c r="T768" s="3487"/>
      <c r="U768" s="3487"/>
      <c r="V768" s="11722"/>
      <c r="W768" s="3487"/>
      <c r="X768" s="11722"/>
      <c r="Y768" s="3487"/>
      <c r="Z768" s="3127"/>
      <c r="AA768" s="11683"/>
      <c r="AB768" s="345"/>
      <c r="AC768" s="11720"/>
      <c r="AD768" s="4899">
        <v>41085</v>
      </c>
      <c r="AE768" s="11495"/>
      <c r="AF768" s="9071"/>
      <c r="AG768" s="142"/>
    </row>
    <row r="769" spans="1:33" s="32" customFormat="1" ht="30" customHeight="1">
      <c r="A769" s="4545" t="s">
        <v>19596</v>
      </c>
      <c r="B769" s="11837" t="s">
        <v>22975</v>
      </c>
      <c r="C769" s="9752">
        <v>45861</v>
      </c>
      <c r="D769" s="9752">
        <f>WORKDAY(C769,60)</f>
        <v>45945</v>
      </c>
      <c r="E769" s="9891"/>
      <c r="F769" s="9714"/>
      <c r="G769" s="9708">
        <v>6984</v>
      </c>
      <c r="H769" s="11828" t="s">
        <v>22976</v>
      </c>
      <c r="I769" s="9708"/>
      <c r="J769" s="12153" t="s">
        <v>22977</v>
      </c>
      <c r="K769" s="11803" t="s">
        <v>22978</v>
      </c>
      <c r="L769" s="4546" t="s">
        <v>3107</v>
      </c>
      <c r="M769" s="9231" t="s">
        <v>23079</v>
      </c>
      <c r="N769" s="5198" t="s">
        <v>3952</v>
      </c>
      <c r="O769" s="258">
        <v>4</v>
      </c>
      <c r="P769" s="258">
        <v>4</v>
      </c>
      <c r="Q769" s="11772" t="s">
        <v>22979</v>
      </c>
      <c r="R769" s="9740"/>
      <c r="S769" s="3487"/>
      <c r="T769" s="3487"/>
      <c r="U769" s="3487"/>
      <c r="V769" s="331"/>
      <c r="W769" s="3487"/>
      <c r="X769" s="331"/>
      <c r="Y769" s="3487"/>
      <c r="Z769" s="3127"/>
      <c r="AA769" s="11681">
        <v>12973122</v>
      </c>
      <c r="AB769" s="345"/>
      <c r="AC769" s="11719">
        <v>24000</v>
      </c>
      <c r="AD769" s="4899">
        <v>7920</v>
      </c>
      <c r="AE769" s="11494">
        <f>SUM(AD769*P769+AC769+AD770*P770)</f>
        <v>110130</v>
      </c>
      <c r="AF769" s="9224" t="s">
        <v>19700</v>
      </c>
      <c r="AG769" s="142"/>
    </row>
    <row r="770" spans="1:33" s="32" customFormat="1" ht="30" customHeight="1">
      <c r="A770" s="5493" t="s">
        <v>19596</v>
      </c>
      <c r="B770" s="11836"/>
      <c r="C770" s="9753"/>
      <c r="D770" s="9753"/>
      <c r="E770" s="9892"/>
      <c r="F770" s="9715"/>
      <c r="G770" s="9710"/>
      <c r="H770" s="11830"/>
      <c r="I770" s="9710"/>
      <c r="J770" s="10900"/>
      <c r="K770" s="9945"/>
      <c r="L770" s="5404" t="s">
        <v>8689</v>
      </c>
      <c r="M770" s="9280"/>
      <c r="N770" s="5198" t="s">
        <v>3957</v>
      </c>
      <c r="O770" s="258">
        <v>1</v>
      </c>
      <c r="P770" s="258">
        <v>1</v>
      </c>
      <c r="Q770" s="11784"/>
      <c r="R770" s="9741"/>
      <c r="S770" s="3487"/>
      <c r="T770" s="3487"/>
      <c r="U770" s="3487"/>
      <c r="V770" s="331"/>
      <c r="W770" s="3487"/>
      <c r="X770" s="331"/>
      <c r="Y770" s="3487"/>
      <c r="Z770" s="3127"/>
      <c r="AA770" s="11683"/>
      <c r="AB770" s="345"/>
      <c r="AC770" s="11720"/>
      <c r="AD770" s="4899">
        <v>54450</v>
      </c>
      <c r="AE770" s="11495"/>
      <c r="AF770" s="9071"/>
      <c r="AG770" s="142"/>
    </row>
    <row r="771" spans="1:33" s="32" customFormat="1" ht="30" customHeight="1">
      <c r="A771" s="4545" t="s">
        <v>19596</v>
      </c>
      <c r="B771" s="11869" t="s">
        <v>22980</v>
      </c>
      <c r="C771" s="9752">
        <v>45861</v>
      </c>
      <c r="D771" s="9752">
        <f>WORKDAY(C771,60)</f>
        <v>45945</v>
      </c>
      <c r="E771" s="9891"/>
      <c r="F771" s="9714"/>
      <c r="G771" s="9708">
        <v>6984</v>
      </c>
      <c r="H771" s="11828" t="s">
        <v>22981</v>
      </c>
      <c r="I771" s="9708"/>
      <c r="J771" s="11848" t="s">
        <v>22982</v>
      </c>
      <c r="K771" s="11851" t="s">
        <v>22983</v>
      </c>
      <c r="L771" s="4546" t="s">
        <v>3107</v>
      </c>
      <c r="M771" s="9231" t="s">
        <v>23080</v>
      </c>
      <c r="N771" s="5198" t="s">
        <v>3952</v>
      </c>
      <c r="O771" s="258">
        <v>4</v>
      </c>
      <c r="P771" s="258">
        <v>4</v>
      </c>
      <c r="Q771" s="11772" t="s">
        <v>22984</v>
      </c>
      <c r="R771" s="9740"/>
      <c r="S771" s="3487"/>
      <c r="T771" s="3487"/>
      <c r="U771" s="3487"/>
      <c r="V771" s="12152" t="s">
        <v>9338</v>
      </c>
      <c r="W771" s="3487"/>
      <c r="X771" s="12152" t="s">
        <v>7042</v>
      </c>
      <c r="Y771" s="3487"/>
      <c r="Z771" s="3127"/>
      <c r="AA771" s="11681">
        <v>12973159</v>
      </c>
      <c r="AB771" s="345"/>
      <c r="AC771" s="11719">
        <v>10200</v>
      </c>
      <c r="AD771" s="4899">
        <v>7920</v>
      </c>
      <c r="AE771" s="11494">
        <f>SUM(AD771*P771+AC771+AD772*P772)</f>
        <v>82965</v>
      </c>
      <c r="AF771" s="9224" t="s">
        <v>19700</v>
      </c>
      <c r="AG771" s="142"/>
    </row>
    <row r="772" spans="1:33" s="32" customFormat="1" ht="30" customHeight="1">
      <c r="A772" s="5469" t="s">
        <v>19596</v>
      </c>
      <c r="B772" s="11836"/>
      <c r="C772" s="9753"/>
      <c r="D772" s="9753"/>
      <c r="E772" s="9892"/>
      <c r="F772" s="9715"/>
      <c r="G772" s="9710"/>
      <c r="H772" s="11830"/>
      <c r="I772" s="9710"/>
      <c r="J772" s="10900"/>
      <c r="K772" s="9945"/>
      <c r="L772" s="552" t="s">
        <v>8516</v>
      </c>
      <c r="M772" s="9280"/>
      <c r="N772" s="5198" t="s">
        <v>3957</v>
      </c>
      <c r="O772" s="258">
        <v>1</v>
      </c>
      <c r="P772" s="258">
        <v>1</v>
      </c>
      <c r="Q772" s="11784"/>
      <c r="R772" s="9741"/>
      <c r="S772" s="3487"/>
      <c r="T772" s="3487"/>
      <c r="U772" s="3487"/>
      <c r="V772" s="11722"/>
      <c r="W772" s="3487"/>
      <c r="X772" s="11722"/>
      <c r="Y772" s="3487"/>
      <c r="Z772" s="3127"/>
      <c r="AA772" s="11683"/>
      <c r="AB772" s="345"/>
      <c r="AC772" s="11720"/>
      <c r="AD772" s="4899">
        <v>41085</v>
      </c>
      <c r="AE772" s="11495"/>
      <c r="AF772" s="9071"/>
      <c r="AG772" s="142"/>
    </row>
    <row r="773" spans="1:33" s="32" customFormat="1" ht="30" customHeight="1">
      <c r="A773" s="4545" t="s">
        <v>19596</v>
      </c>
      <c r="B773" s="11754" t="s">
        <v>22985</v>
      </c>
      <c r="C773" s="9752">
        <v>45861</v>
      </c>
      <c r="D773" s="9752">
        <f>WORKDAY(C773,60)</f>
        <v>45945</v>
      </c>
      <c r="E773" s="9891"/>
      <c r="F773" s="9714"/>
      <c r="G773" s="9708">
        <v>6984</v>
      </c>
      <c r="H773" s="11828" t="s">
        <v>22986</v>
      </c>
      <c r="I773" s="9708"/>
      <c r="J773" s="11849" t="s">
        <v>22987</v>
      </c>
      <c r="K773" s="11803" t="s">
        <v>22988</v>
      </c>
      <c r="L773" s="4546" t="s">
        <v>22852</v>
      </c>
      <c r="M773" s="9231" t="s">
        <v>23081</v>
      </c>
      <c r="N773" s="5198" t="s">
        <v>3952</v>
      </c>
      <c r="O773" s="258">
        <v>6</v>
      </c>
      <c r="P773" s="258">
        <v>6</v>
      </c>
      <c r="Q773" s="11772" t="s">
        <v>22989</v>
      </c>
      <c r="R773" s="9740"/>
      <c r="S773" s="3487"/>
      <c r="T773" s="3487"/>
      <c r="U773" s="3487"/>
      <c r="V773" s="11846" t="s">
        <v>9338</v>
      </c>
      <c r="W773" s="3487"/>
      <c r="X773" s="11846" t="s">
        <v>7042</v>
      </c>
      <c r="Y773" s="3487"/>
      <c r="Z773" s="3127"/>
      <c r="AA773" s="11681">
        <v>12973251</v>
      </c>
      <c r="AB773" s="345"/>
      <c r="AC773" s="11719">
        <v>17100</v>
      </c>
      <c r="AD773" s="4899">
        <v>7920</v>
      </c>
      <c r="AE773" s="11719">
        <f>SUM(AD773*P773+AC773+AD774*P774+AD775*P775)</f>
        <v>131445</v>
      </c>
      <c r="AF773" s="9224" t="s">
        <v>19700</v>
      </c>
      <c r="AG773" s="142"/>
    </row>
    <row r="774" spans="1:33" s="32" customFormat="1" ht="30" customHeight="1">
      <c r="A774" s="6219" t="s">
        <v>19596</v>
      </c>
      <c r="B774" s="10769"/>
      <c r="C774" s="9784"/>
      <c r="D774" s="9784"/>
      <c r="E774" s="10595"/>
      <c r="F774" s="9795"/>
      <c r="G774" s="9709"/>
      <c r="H774" s="11469"/>
      <c r="I774" s="9709"/>
      <c r="J774" s="11841"/>
      <c r="K774" s="9944"/>
      <c r="L774" s="552" t="s">
        <v>8516</v>
      </c>
      <c r="M774" s="9309"/>
      <c r="N774" s="6220" t="s">
        <v>3954</v>
      </c>
      <c r="O774" s="3896">
        <v>1</v>
      </c>
      <c r="P774" s="3896">
        <v>1</v>
      </c>
      <c r="Q774" s="11793"/>
      <c r="R774" s="9782"/>
      <c r="S774" s="6"/>
      <c r="T774" s="6"/>
      <c r="U774" s="6"/>
      <c r="V774" s="11786"/>
      <c r="W774" s="6"/>
      <c r="X774" s="11786"/>
      <c r="Y774" s="6"/>
      <c r="Z774" s="6"/>
      <c r="AA774" s="11682"/>
      <c r="AB774" s="6"/>
      <c r="AC774" s="11771"/>
      <c r="AD774" s="4899">
        <v>54450</v>
      </c>
      <c r="AE774" s="11771"/>
      <c r="AF774" s="9212"/>
      <c r="AG774" s="6"/>
    </row>
    <row r="775" spans="1:33" s="32" customFormat="1" ht="30" customHeight="1">
      <c r="A775" s="6305" t="s">
        <v>19596</v>
      </c>
      <c r="B775" s="10418"/>
      <c r="C775" s="9753"/>
      <c r="D775" s="9753"/>
      <c r="E775" s="9892"/>
      <c r="F775" s="9715"/>
      <c r="G775" s="9710"/>
      <c r="H775" s="11470"/>
      <c r="I775" s="9710"/>
      <c r="J775" s="10900"/>
      <c r="K775" s="9945"/>
      <c r="L775" s="6213" t="s">
        <v>9966</v>
      </c>
      <c r="M775" s="9280"/>
      <c r="N775" s="4546" t="s">
        <v>3951</v>
      </c>
      <c r="O775" s="3896">
        <v>1</v>
      </c>
      <c r="P775" s="3896">
        <v>1</v>
      </c>
      <c r="Q775" s="11784"/>
      <c r="R775" s="9741"/>
      <c r="S775" s="6"/>
      <c r="T775" s="6"/>
      <c r="U775" s="6"/>
      <c r="V775" s="11722"/>
      <c r="W775" s="6"/>
      <c r="X775" s="11722"/>
      <c r="Y775" s="6"/>
      <c r="Z775" s="6"/>
      <c r="AA775" s="11683"/>
      <c r="AB775" s="6"/>
      <c r="AC775" s="11720"/>
      <c r="AD775" s="4899">
        <v>12375</v>
      </c>
      <c r="AE775" s="11720"/>
      <c r="AF775" s="9071"/>
      <c r="AG775" s="6"/>
    </row>
    <row r="776" spans="1:33" s="32" customFormat="1" ht="30" customHeight="1">
      <c r="A776" s="4545" t="s">
        <v>19596</v>
      </c>
      <c r="B776" s="11833" t="s">
        <v>22990</v>
      </c>
      <c r="C776" s="9752">
        <v>45861</v>
      </c>
      <c r="D776" s="9752">
        <f>WORKDAY(C776,60)</f>
        <v>45945</v>
      </c>
      <c r="E776" s="9891"/>
      <c r="F776" s="9714"/>
      <c r="G776" s="9708">
        <v>6984</v>
      </c>
      <c r="H776" s="11828" t="s">
        <v>22991</v>
      </c>
      <c r="I776" s="9278"/>
      <c r="J776" s="11847" t="s">
        <v>22992</v>
      </c>
      <c r="K776" s="11845" t="s">
        <v>22993</v>
      </c>
      <c r="L776" s="4546" t="s">
        <v>22852</v>
      </c>
      <c r="M776" s="9231" t="s">
        <v>23082</v>
      </c>
      <c r="N776" s="5198" t="s">
        <v>3952</v>
      </c>
      <c r="O776" s="258">
        <v>6</v>
      </c>
      <c r="P776" s="258">
        <v>6</v>
      </c>
      <c r="Q776" s="11845" t="s">
        <v>22994</v>
      </c>
      <c r="R776" s="9278"/>
      <c r="S776" s="6"/>
      <c r="T776" s="6"/>
      <c r="U776" s="6"/>
      <c r="V776" s="11846" t="s">
        <v>9338</v>
      </c>
      <c r="W776" s="6"/>
      <c r="X776" s="11846" t="s">
        <v>7042</v>
      </c>
      <c r="Y776" s="6"/>
      <c r="Z776" s="6"/>
      <c r="AA776" s="11490">
        <v>12973287</v>
      </c>
      <c r="AB776" s="6"/>
      <c r="AC776" s="11719">
        <v>6900</v>
      </c>
      <c r="AD776" s="4899">
        <v>7920</v>
      </c>
      <c r="AE776" s="11719">
        <f>SUM(AD776*P776+AC776+AD777*P777+AD778*P778)</f>
        <v>121245</v>
      </c>
      <c r="AF776" s="9224" t="s">
        <v>19700</v>
      </c>
      <c r="AG776" s="6"/>
    </row>
    <row r="777" spans="1:33" s="32" customFormat="1" ht="30" customHeight="1">
      <c r="A777" s="6048" t="s">
        <v>19596</v>
      </c>
      <c r="B777" s="10769"/>
      <c r="C777" s="9784"/>
      <c r="D777" s="9784"/>
      <c r="E777" s="10595"/>
      <c r="F777" s="9795"/>
      <c r="G777" s="9709"/>
      <c r="H777" s="11469"/>
      <c r="I777" s="9208"/>
      <c r="J777" s="9208"/>
      <c r="K777" s="9208"/>
      <c r="L777" s="6048" t="s">
        <v>8516</v>
      </c>
      <c r="M777" s="9309"/>
      <c r="N777" s="6045" t="s">
        <v>28062</v>
      </c>
      <c r="O777" s="3896">
        <v>1</v>
      </c>
      <c r="P777" s="3896">
        <v>1</v>
      </c>
      <c r="Q777" s="9208"/>
      <c r="R777" s="9208"/>
      <c r="S777" s="6"/>
      <c r="T777" s="6"/>
      <c r="U777" s="6"/>
      <c r="V777" s="11786"/>
      <c r="W777" s="6"/>
      <c r="X777" s="11786"/>
      <c r="Y777" s="6"/>
      <c r="Z777" s="6"/>
      <c r="AA777" s="11532"/>
      <c r="AB777" s="6"/>
      <c r="AC777" s="11771"/>
      <c r="AD777" s="4899">
        <v>54450</v>
      </c>
      <c r="AE777" s="11771"/>
      <c r="AF777" s="9212"/>
      <c r="AG777" s="6"/>
    </row>
    <row r="778" spans="1:33" s="32" customFormat="1" ht="30" customHeight="1">
      <c r="A778" s="6097" t="s">
        <v>19596</v>
      </c>
      <c r="B778" s="10418"/>
      <c r="C778" s="9753"/>
      <c r="D778" s="9753"/>
      <c r="E778" s="9892"/>
      <c r="F778" s="9715"/>
      <c r="G778" s="9710"/>
      <c r="H778" s="11470"/>
      <c r="I778" s="9209"/>
      <c r="J778" s="9209"/>
      <c r="K778" s="9209"/>
      <c r="L778" s="6048" t="s">
        <v>9966</v>
      </c>
      <c r="M778" s="9280"/>
      <c r="N778" s="4546" t="s">
        <v>3951</v>
      </c>
      <c r="O778" s="3896">
        <v>1</v>
      </c>
      <c r="P778" s="3896">
        <v>1</v>
      </c>
      <c r="Q778" s="9209"/>
      <c r="R778" s="9209"/>
      <c r="S778" s="6"/>
      <c r="T778" s="6"/>
      <c r="U778" s="6"/>
      <c r="V778" s="11722"/>
      <c r="W778" s="6"/>
      <c r="X778" s="11722"/>
      <c r="Y778" s="6"/>
      <c r="Z778" s="6"/>
      <c r="AA778" s="11491"/>
      <c r="AB778" s="6"/>
      <c r="AC778" s="11720"/>
      <c r="AD778" s="4899">
        <v>12375</v>
      </c>
      <c r="AE778" s="11720"/>
      <c r="AF778" s="9071"/>
      <c r="AG778" s="6"/>
    </row>
    <row r="779" spans="1:33" s="32" customFormat="1" ht="30" customHeight="1">
      <c r="A779" s="4545" t="s">
        <v>19596</v>
      </c>
      <c r="B779" s="11754" t="s">
        <v>22995</v>
      </c>
      <c r="C779" s="9752">
        <v>45861</v>
      </c>
      <c r="D779" s="9752">
        <f>WORKDAY(C779,60)</f>
        <v>45945</v>
      </c>
      <c r="E779" s="9891"/>
      <c r="F779" s="9714"/>
      <c r="G779" s="9708">
        <v>6984</v>
      </c>
      <c r="H779" s="11828" t="s">
        <v>22996</v>
      </c>
      <c r="I779" s="9278"/>
      <c r="J779" s="11859" t="s">
        <v>22997</v>
      </c>
      <c r="K779" s="11845" t="s">
        <v>22998</v>
      </c>
      <c r="L779" s="4546" t="s">
        <v>3107</v>
      </c>
      <c r="M779" s="9231" t="s">
        <v>23083</v>
      </c>
      <c r="N779" s="5198" t="s">
        <v>3952</v>
      </c>
      <c r="O779" s="258">
        <v>4</v>
      </c>
      <c r="P779" s="258">
        <v>4</v>
      </c>
      <c r="Q779" s="11845" t="s">
        <v>22999</v>
      </c>
      <c r="R779" s="9278"/>
      <c r="S779" s="6"/>
      <c r="T779" s="6"/>
      <c r="U779" s="6"/>
      <c r="V779" s="11790" t="s">
        <v>9338</v>
      </c>
      <c r="W779" s="6"/>
      <c r="X779" s="11790" t="s">
        <v>7042</v>
      </c>
      <c r="Y779" s="6"/>
      <c r="Z779" s="6"/>
      <c r="AA779" s="11490">
        <v>12973391</v>
      </c>
      <c r="AB779" s="6"/>
      <c r="AC779" s="11719">
        <v>17100</v>
      </c>
      <c r="AD779" s="4899">
        <v>7920</v>
      </c>
      <c r="AE779" s="11719">
        <f>SUM(AD779*P779+AC779+AD780*P780+AD781*P781)</f>
        <v>115605</v>
      </c>
      <c r="AF779" s="9224" t="s">
        <v>19700</v>
      </c>
      <c r="AG779" s="6"/>
    </row>
    <row r="780" spans="1:33" s="32" customFormat="1" ht="30" customHeight="1">
      <c r="A780" s="6305" t="s">
        <v>19596</v>
      </c>
      <c r="B780" s="10769"/>
      <c r="C780" s="9784"/>
      <c r="D780" s="9784"/>
      <c r="E780" s="10595"/>
      <c r="F780" s="9795"/>
      <c r="G780" s="9709"/>
      <c r="H780" s="11469"/>
      <c r="I780" s="9208"/>
      <c r="J780" s="9208"/>
      <c r="K780" s="9208"/>
      <c r="L780" s="6832" t="s">
        <v>26852</v>
      </c>
      <c r="M780" s="9309"/>
      <c r="N780" s="4546" t="s">
        <v>3957</v>
      </c>
      <c r="O780" s="3896">
        <v>1</v>
      </c>
      <c r="P780" s="3896">
        <v>1</v>
      </c>
      <c r="Q780" s="9208"/>
      <c r="R780" s="9208"/>
      <c r="S780" s="6"/>
      <c r="T780" s="6"/>
      <c r="U780" s="6"/>
      <c r="V780" s="9228"/>
      <c r="W780" s="6"/>
      <c r="X780" s="9228"/>
      <c r="Y780" s="6"/>
      <c r="Z780" s="6"/>
      <c r="AA780" s="11532"/>
      <c r="AB780" s="6"/>
      <c r="AC780" s="11771"/>
      <c r="AD780" s="4899">
        <v>54450</v>
      </c>
      <c r="AE780" s="11771"/>
      <c r="AF780" s="9212"/>
      <c r="AG780" s="6"/>
    </row>
    <row r="781" spans="1:33" s="32" customFormat="1" ht="30" customHeight="1">
      <c r="A781" s="6305" t="s">
        <v>19596</v>
      </c>
      <c r="B781" s="10418"/>
      <c r="C781" s="9753"/>
      <c r="D781" s="9753"/>
      <c r="E781" s="9892"/>
      <c r="F781" s="9715"/>
      <c r="G781" s="9710"/>
      <c r="H781" s="11470"/>
      <c r="I781" s="9209"/>
      <c r="J781" s="9209"/>
      <c r="K781" s="9209"/>
      <c r="L781" s="5631" t="s">
        <v>9966</v>
      </c>
      <c r="M781" s="9280"/>
      <c r="N781" s="4546" t="s">
        <v>3951</v>
      </c>
      <c r="O781" s="3896">
        <v>1</v>
      </c>
      <c r="P781" s="3896">
        <v>1</v>
      </c>
      <c r="Q781" s="9209"/>
      <c r="R781" s="9209"/>
      <c r="S781" s="6"/>
      <c r="T781" s="6"/>
      <c r="U781" s="6"/>
      <c r="V781" s="9229"/>
      <c r="W781" s="6"/>
      <c r="X781" s="9229"/>
      <c r="Y781" s="6"/>
      <c r="Z781" s="6"/>
      <c r="AA781" s="11491"/>
      <c r="AB781" s="6"/>
      <c r="AC781" s="11720"/>
      <c r="AD781" s="4899">
        <v>12375</v>
      </c>
      <c r="AE781" s="11720"/>
      <c r="AF781" s="9071"/>
      <c r="AG781" s="6"/>
    </row>
    <row r="782" spans="1:33" s="32" customFormat="1" ht="30" customHeight="1">
      <c r="A782" s="4545" t="s">
        <v>19596</v>
      </c>
      <c r="B782" s="11833" t="s">
        <v>23000</v>
      </c>
      <c r="C782" s="9752">
        <v>45861</v>
      </c>
      <c r="D782" s="9752">
        <f>WORKDAY(C782,60)</f>
        <v>45945</v>
      </c>
      <c r="E782" s="9891"/>
      <c r="F782" s="9714"/>
      <c r="G782" s="9708">
        <v>6984</v>
      </c>
      <c r="H782" s="11828" t="s">
        <v>13403</v>
      </c>
      <c r="I782" s="9278"/>
      <c r="J782" s="11847" t="s">
        <v>23001</v>
      </c>
      <c r="K782" s="11845" t="s">
        <v>23002</v>
      </c>
      <c r="L782" s="5728" t="s">
        <v>22852</v>
      </c>
      <c r="M782" s="9231" t="s">
        <v>23084</v>
      </c>
      <c r="N782" s="4546" t="s">
        <v>3952</v>
      </c>
      <c r="O782" s="3896">
        <v>6</v>
      </c>
      <c r="P782" s="3896">
        <v>6</v>
      </c>
      <c r="Q782" s="11845" t="s">
        <v>23003</v>
      </c>
      <c r="R782" s="9278"/>
      <c r="S782" s="6"/>
      <c r="T782" s="6"/>
      <c r="U782" s="6"/>
      <c r="V782" s="9694" t="s">
        <v>9338</v>
      </c>
      <c r="W782" s="6"/>
      <c r="X782" s="9694" t="s">
        <v>7042</v>
      </c>
      <c r="Y782" s="6"/>
      <c r="Z782" s="6"/>
      <c r="AA782" s="11490">
        <v>12973427</v>
      </c>
      <c r="AB782" s="6"/>
      <c r="AC782" s="11719">
        <v>6900</v>
      </c>
      <c r="AD782" s="4899">
        <v>7920</v>
      </c>
      <c r="AE782" s="11494">
        <f>SUM(AD782*P782+AC782+AD783*P783)</f>
        <v>95505</v>
      </c>
      <c r="AF782" s="9694" t="s">
        <v>19700</v>
      </c>
      <c r="AG782" s="6"/>
    </row>
    <row r="783" spans="1:33" s="32" customFormat="1" ht="30" customHeight="1">
      <c r="A783" s="6097" t="s">
        <v>19596</v>
      </c>
      <c r="B783" s="11836"/>
      <c r="C783" s="9753"/>
      <c r="D783" s="9753"/>
      <c r="E783" s="9892"/>
      <c r="F783" s="9715"/>
      <c r="G783" s="9710"/>
      <c r="H783" s="11830"/>
      <c r="I783" s="9209"/>
      <c r="J783" s="9209"/>
      <c r="K783" s="9209"/>
      <c r="L783" s="552" t="s">
        <v>8516</v>
      </c>
      <c r="M783" s="9280"/>
      <c r="N783" s="4546" t="s">
        <v>3957</v>
      </c>
      <c r="O783" s="3896">
        <v>1</v>
      </c>
      <c r="P783" s="3896">
        <v>1</v>
      </c>
      <c r="Q783" s="9209"/>
      <c r="R783" s="9209"/>
      <c r="S783" s="6"/>
      <c r="T783" s="6"/>
      <c r="U783" s="6"/>
      <c r="V783" s="9229"/>
      <c r="W783" s="6"/>
      <c r="X783" s="9229"/>
      <c r="Y783" s="6"/>
      <c r="Z783" s="6"/>
      <c r="AA783" s="11491"/>
      <c r="AB783" s="6"/>
      <c r="AC783" s="11720"/>
      <c r="AD783" s="4899">
        <v>41085</v>
      </c>
      <c r="AE783" s="11495"/>
      <c r="AF783" s="9229"/>
      <c r="AG783" s="6"/>
    </row>
    <row r="784" spans="1:33" s="32" customFormat="1" ht="30" customHeight="1">
      <c r="A784" s="5852" t="s">
        <v>19596</v>
      </c>
      <c r="B784" s="11826" t="s">
        <v>27186</v>
      </c>
      <c r="C784" s="9752">
        <v>45861</v>
      </c>
      <c r="D784" s="9752">
        <v>45946</v>
      </c>
      <c r="E784" s="9891"/>
      <c r="F784" s="9714"/>
      <c r="G784" s="9708">
        <v>6984</v>
      </c>
      <c r="H784" s="11828" t="s">
        <v>23004</v>
      </c>
      <c r="I784" s="6502"/>
      <c r="J784" s="11861" t="s">
        <v>23005</v>
      </c>
      <c r="K784" s="11845" t="s">
        <v>23006</v>
      </c>
      <c r="L784" s="4546" t="s">
        <v>3107</v>
      </c>
      <c r="M784" s="9231" t="s">
        <v>23085</v>
      </c>
      <c r="N784" s="4546" t="s">
        <v>3952</v>
      </c>
      <c r="O784" s="3896">
        <v>4</v>
      </c>
      <c r="P784" s="3896">
        <v>4</v>
      </c>
      <c r="Q784" s="11845" t="s">
        <v>23007</v>
      </c>
      <c r="R784" s="9208"/>
      <c r="S784" s="6"/>
      <c r="T784" s="6"/>
      <c r="U784" s="6"/>
      <c r="V784" s="9694" t="s">
        <v>9338</v>
      </c>
      <c r="W784" s="6"/>
      <c r="X784" s="9694" t="s">
        <v>7042</v>
      </c>
      <c r="Y784" s="6"/>
      <c r="Z784" s="6"/>
      <c r="AA784" s="11532">
        <v>12973496</v>
      </c>
      <c r="AB784" s="6"/>
      <c r="AC784" s="11771">
        <v>10200</v>
      </c>
      <c r="AD784" s="4899">
        <v>7920</v>
      </c>
      <c r="AE784" s="11771">
        <f>AC784+AD784*P784+AD785*P785+AD786*P786</f>
        <v>121080</v>
      </c>
      <c r="AF784" s="9228"/>
      <c r="AG784" s="6"/>
    </row>
    <row r="785" spans="1:33" s="32" customFormat="1" ht="30" customHeight="1">
      <c r="A785" s="4545" t="s">
        <v>19596</v>
      </c>
      <c r="B785" s="11838"/>
      <c r="C785" s="9784"/>
      <c r="D785" s="9784"/>
      <c r="E785" s="10595"/>
      <c r="F785" s="9795"/>
      <c r="G785" s="9709"/>
      <c r="H785" s="11829"/>
      <c r="I785" s="6502"/>
      <c r="J785" s="11862"/>
      <c r="K785" s="11862"/>
      <c r="L785" s="41" t="s">
        <v>8689</v>
      </c>
      <c r="M785" s="9309"/>
      <c r="N785" s="4546" t="s">
        <v>3954</v>
      </c>
      <c r="O785" s="3896">
        <v>1</v>
      </c>
      <c r="P785" s="3896">
        <v>1</v>
      </c>
      <c r="Q785" s="11862"/>
      <c r="R785" s="9208"/>
      <c r="S785" s="6"/>
      <c r="T785" s="6"/>
      <c r="U785" s="6"/>
      <c r="V785" s="9228"/>
      <c r="W785" s="6"/>
      <c r="X785" s="9228"/>
      <c r="Y785" s="6"/>
      <c r="Z785" s="6"/>
      <c r="AA785" s="11532"/>
      <c r="AB785" s="6"/>
      <c r="AC785" s="11771"/>
      <c r="AD785" s="4899">
        <v>54450</v>
      </c>
      <c r="AE785" s="11771"/>
      <c r="AF785" s="9228"/>
      <c r="AG785" s="6"/>
    </row>
    <row r="786" spans="1:33" s="32" customFormat="1" ht="30" customHeight="1">
      <c r="A786" s="5994" t="s">
        <v>19596</v>
      </c>
      <c r="B786" s="11839"/>
      <c r="C786" s="9753"/>
      <c r="D786" s="9753"/>
      <c r="E786" s="9892"/>
      <c r="F786" s="9715"/>
      <c r="G786" s="9710"/>
      <c r="H786" s="11830"/>
      <c r="I786" s="6501"/>
      <c r="J786" s="11863"/>
      <c r="K786" s="11863"/>
      <c r="L786" s="5728" t="s">
        <v>8688</v>
      </c>
      <c r="M786" s="9280"/>
      <c r="N786" s="4546" t="s">
        <v>3951</v>
      </c>
      <c r="O786" s="3896">
        <v>1</v>
      </c>
      <c r="P786" s="3896">
        <v>1</v>
      </c>
      <c r="Q786" s="11863"/>
      <c r="R786" s="9209"/>
      <c r="S786" s="6"/>
      <c r="T786" s="6"/>
      <c r="U786" s="6"/>
      <c r="V786" s="9229"/>
      <c r="W786" s="6"/>
      <c r="X786" s="9229"/>
      <c r="Y786" s="6"/>
      <c r="Z786" s="6"/>
      <c r="AA786" s="11491"/>
      <c r="AB786" s="6"/>
      <c r="AC786" s="11720"/>
      <c r="AD786" s="4898">
        <v>24750</v>
      </c>
      <c r="AE786" s="11720"/>
      <c r="AF786" s="9229"/>
      <c r="AG786" s="6"/>
    </row>
    <row r="787" spans="1:33" s="32" customFormat="1" ht="30" customHeight="1">
      <c r="A787" s="6812" t="s">
        <v>22509</v>
      </c>
      <c r="B787" s="5191" t="s">
        <v>23008</v>
      </c>
      <c r="C787" s="340">
        <v>45861</v>
      </c>
      <c r="D787" s="340">
        <f>WORKDAY(C787,40)</f>
        <v>45917</v>
      </c>
      <c r="E787" s="341"/>
      <c r="F787" s="374"/>
      <c r="G787" s="339">
        <v>9013</v>
      </c>
      <c r="H787" s="6951" t="s">
        <v>23009</v>
      </c>
      <c r="I787" s="339"/>
      <c r="J787" s="5155" t="s">
        <v>23010</v>
      </c>
      <c r="K787" s="6540" t="s">
        <v>23011</v>
      </c>
      <c r="L787" s="4546" t="s">
        <v>23012</v>
      </c>
      <c r="M787" s="338" t="s">
        <v>23086</v>
      </c>
      <c r="N787" s="255"/>
      <c r="O787" s="258">
        <v>2</v>
      </c>
      <c r="P787" s="258">
        <v>2</v>
      </c>
      <c r="Q787" s="4485" t="s">
        <v>15500</v>
      </c>
      <c r="R787" s="6511"/>
      <c r="S787" s="3487"/>
      <c r="T787" s="3487"/>
      <c r="U787" s="3487"/>
      <c r="V787" s="4949" t="s">
        <v>9338</v>
      </c>
      <c r="W787" s="3487"/>
      <c r="X787" s="4949" t="s">
        <v>7042</v>
      </c>
      <c r="Y787" s="3487"/>
      <c r="Z787" s="3127"/>
      <c r="AA787" s="4879" t="s">
        <v>23102</v>
      </c>
      <c r="AB787" s="345"/>
      <c r="AC787" s="4899">
        <v>39300</v>
      </c>
      <c r="AD787" s="4899">
        <v>20250</v>
      </c>
      <c r="AE787" s="4899">
        <f t="shared" ref="AE787:AE788" si="45">SUM(AD787*P787+AC787)</f>
        <v>79800</v>
      </c>
      <c r="AF787" s="6" t="s">
        <v>19700</v>
      </c>
      <c r="AG787" s="142"/>
    </row>
    <row r="788" spans="1:33" s="32" customFormat="1" ht="30" customHeight="1">
      <c r="A788" s="4545" t="s">
        <v>20974</v>
      </c>
      <c r="B788" s="5715" t="s">
        <v>23013</v>
      </c>
      <c r="C788" s="340">
        <v>45860</v>
      </c>
      <c r="D788" s="340">
        <f>WORKDAY(C788,14)</f>
        <v>45880</v>
      </c>
      <c r="E788" s="341"/>
      <c r="F788" s="374"/>
      <c r="G788" s="339">
        <v>8595</v>
      </c>
      <c r="H788" s="6951" t="s">
        <v>14125</v>
      </c>
      <c r="I788" s="339"/>
      <c r="J788" s="5686" t="s">
        <v>23014</v>
      </c>
      <c r="K788" s="6540" t="s">
        <v>23015</v>
      </c>
      <c r="L788" s="4546" t="s">
        <v>22800</v>
      </c>
      <c r="M788" s="338" t="s">
        <v>23087</v>
      </c>
      <c r="N788" s="255"/>
      <c r="O788" s="258">
        <v>1</v>
      </c>
      <c r="P788" s="258">
        <v>1</v>
      </c>
      <c r="Q788" s="4482" t="s">
        <v>23016</v>
      </c>
      <c r="R788" s="6511"/>
      <c r="S788" s="3487"/>
      <c r="T788" s="3487"/>
      <c r="U788" s="3487"/>
      <c r="V788" s="4949" t="s">
        <v>9338</v>
      </c>
      <c r="W788" s="3487"/>
      <c r="X788" s="4949" t="s">
        <v>7042</v>
      </c>
      <c r="Y788" s="3487"/>
      <c r="Z788" s="3127"/>
      <c r="AA788" s="4879">
        <v>12971561</v>
      </c>
      <c r="AB788" s="345"/>
      <c r="AC788" s="4899">
        <v>0</v>
      </c>
      <c r="AD788" s="4899">
        <v>8400</v>
      </c>
      <c r="AE788" s="4899">
        <f t="shared" si="45"/>
        <v>8400</v>
      </c>
      <c r="AF788" s="6" t="s">
        <v>19700</v>
      </c>
      <c r="AG788" s="142"/>
    </row>
    <row r="789" spans="1:33" s="32" customFormat="1" ht="30" customHeight="1">
      <c r="A789" s="5285" t="s">
        <v>20974</v>
      </c>
      <c r="B789" s="11860" t="s">
        <v>23017</v>
      </c>
      <c r="C789" s="9752">
        <v>45861</v>
      </c>
      <c r="D789" s="9752">
        <f>WORKDAY(C789,60)</f>
        <v>45945</v>
      </c>
      <c r="E789" s="9891"/>
      <c r="F789" s="9714"/>
      <c r="G789" s="9708">
        <v>8595</v>
      </c>
      <c r="H789" s="11828" t="s">
        <v>18851</v>
      </c>
      <c r="I789" s="9708"/>
      <c r="J789" s="12162" t="s">
        <v>23018</v>
      </c>
      <c r="K789" s="11803" t="s">
        <v>23019</v>
      </c>
      <c r="L789" s="4546" t="s">
        <v>3107</v>
      </c>
      <c r="M789" s="9231" t="s">
        <v>23088</v>
      </c>
      <c r="N789" s="4546" t="s">
        <v>3952</v>
      </c>
      <c r="O789" s="3896">
        <v>4</v>
      </c>
      <c r="P789" s="3896">
        <v>4</v>
      </c>
      <c r="Q789" s="11772" t="s">
        <v>23020</v>
      </c>
      <c r="R789" s="9740"/>
      <c r="S789" s="3487"/>
      <c r="T789" s="3487"/>
      <c r="U789" s="3487"/>
      <c r="V789" s="11777" t="s">
        <v>9338</v>
      </c>
      <c r="W789" s="3487"/>
      <c r="X789" s="11777" t="s">
        <v>7042</v>
      </c>
      <c r="Y789" s="3487"/>
      <c r="Z789" s="3127"/>
      <c r="AA789" s="11681">
        <v>12972821</v>
      </c>
      <c r="AB789" s="345"/>
      <c r="AC789" s="11719">
        <v>60350</v>
      </c>
      <c r="AD789" s="4899">
        <v>8400</v>
      </c>
      <c r="AE789" s="11494">
        <f>SUM(AD789*P789+AC789+AD790*P790)</f>
        <v>163250</v>
      </c>
      <c r="AF789" s="6" t="s">
        <v>19700</v>
      </c>
      <c r="AG789" s="142"/>
    </row>
    <row r="790" spans="1:33" s="32" customFormat="1" ht="30" customHeight="1">
      <c r="A790" s="5521" t="s">
        <v>20974</v>
      </c>
      <c r="B790" s="10418"/>
      <c r="C790" s="9753"/>
      <c r="D790" s="9753"/>
      <c r="E790" s="9892"/>
      <c r="F790" s="9715"/>
      <c r="G790" s="9710"/>
      <c r="H790" s="11886"/>
      <c r="I790" s="9710"/>
      <c r="J790" s="10900"/>
      <c r="K790" s="9945"/>
      <c r="L790" s="41" t="s">
        <v>8689</v>
      </c>
      <c r="M790" s="9280"/>
      <c r="N790" s="4546" t="s">
        <v>3954</v>
      </c>
      <c r="O790" s="3896">
        <v>1</v>
      </c>
      <c r="P790" s="3896">
        <v>1</v>
      </c>
      <c r="Q790" s="11781"/>
      <c r="R790" s="9741"/>
      <c r="S790" s="3487"/>
      <c r="T790" s="3487"/>
      <c r="U790" s="3487"/>
      <c r="V790" s="11722"/>
      <c r="W790" s="3487"/>
      <c r="X790" s="11722"/>
      <c r="Y790" s="3487"/>
      <c r="Z790" s="3127"/>
      <c r="AA790" s="11683"/>
      <c r="AB790" s="345"/>
      <c r="AC790" s="11720"/>
      <c r="AD790" s="4899">
        <v>69300</v>
      </c>
      <c r="AE790" s="11495"/>
      <c r="AF790" s="6" t="s">
        <v>19700</v>
      </c>
      <c r="AG790" s="142"/>
    </row>
    <row r="791" spans="1:33" s="32" customFormat="1" ht="30" customHeight="1">
      <c r="A791" s="4545" t="s">
        <v>20974</v>
      </c>
      <c r="B791" s="12165" t="s">
        <v>23021</v>
      </c>
      <c r="C791" s="9752">
        <v>45861</v>
      </c>
      <c r="D791" s="9752">
        <f>WORKDAY(C791,60)</f>
        <v>45945</v>
      </c>
      <c r="E791" s="9891"/>
      <c r="F791" s="9714"/>
      <c r="G791" s="9708">
        <v>8595</v>
      </c>
      <c r="H791" s="11828" t="s">
        <v>375</v>
      </c>
      <c r="I791" s="9708"/>
      <c r="J791" s="11772" t="s">
        <v>23022</v>
      </c>
      <c r="K791" s="11803" t="s">
        <v>23023</v>
      </c>
      <c r="L791" s="6448" t="s">
        <v>8516</v>
      </c>
      <c r="M791" s="9231" t="s">
        <v>23089</v>
      </c>
      <c r="N791" s="6463" t="s">
        <v>3954</v>
      </c>
      <c r="O791" s="258">
        <v>1</v>
      </c>
      <c r="P791" s="258">
        <v>1</v>
      </c>
      <c r="Q791" s="11772" t="s">
        <v>23024</v>
      </c>
      <c r="R791" s="9740"/>
      <c r="S791" s="3487"/>
      <c r="T791" s="3487"/>
      <c r="U791" s="3487"/>
      <c r="V791" s="11789" t="s">
        <v>9338</v>
      </c>
      <c r="W791" s="3487"/>
      <c r="X791" s="11789" t="s">
        <v>7042</v>
      </c>
      <c r="Y791" s="3487"/>
      <c r="Z791" s="3127"/>
      <c r="AA791" s="11681">
        <v>12972828</v>
      </c>
      <c r="AB791" s="345"/>
      <c r="AC791" s="11719">
        <v>51800</v>
      </c>
      <c r="AD791" s="4899">
        <v>69300</v>
      </c>
      <c r="AE791" s="11494">
        <f>SUM(AD791*P791+AC791+AD792*P792+AD793*P793)</f>
        <v>149870</v>
      </c>
      <c r="AF791" s="9694" t="s">
        <v>19700</v>
      </c>
      <c r="AG791" s="142"/>
    </row>
    <row r="792" spans="1:33" s="32" customFormat="1" ht="30" customHeight="1">
      <c r="A792" s="6457" t="s">
        <v>20974</v>
      </c>
      <c r="B792" s="12166"/>
      <c r="C792" s="9784"/>
      <c r="D792" s="9784"/>
      <c r="E792" s="9892"/>
      <c r="F792" s="9715"/>
      <c r="G792" s="9709"/>
      <c r="H792" s="11829"/>
      <c r="I792" s="9710"/>
      <c r="J792" s="11773"/>
      <c r="K792" s="11864"/>
      <c r="L792" s="5455" t="s">
        <v>8688</v>
      </c>
      <c r="M792" s="9280"/>
      <c r="N792" s="5198" t="s">
        <v>3951</v>
      </c>
      <c r="O792" s="258">
        <v>1</v>
      </c>
      <c r="P792" s="258">
        <v>1</v>
      </c>
      <c r="Q792" s="11773"/>
      <c r="R792" s="9741"/>
      <c r="S792" s="3487"/>
      <c r="T792" s="3487"/>
      <c r="U792" s="3487"/>
      <c r="V792" s="12160"/>
      <c r="W792" s="3487"/>
      <c r="X792" s="12160"/>
      <c r="Y792" s="3487"/>
      <c r="Z792" s="3127"/>
      <c r="AA792" s="11682"/>
      <c r="AB792" s="345"/>
      <c r="AC792" s="11771"/>
      <c r="AD792" s="4899">
        <v>26250</v>
      </c>
      <c r="AE792" s="11509"/>
      <c r="AF792" s="9228"/>
      <c r="AG792" s="142"/>
    </row>
    <row r="793" spans="1:33" s="32" customFormat="1" ht="30" customHeight="1">
      <c r="A793" s="5321" t="s">
        <v>20974</v>
      </c>
      <c r="B793" s="12167"/>
      <c r="C793" s="9753"/>
      <c r="D793" s="9753"/>
      <c r="E793" s="6512"/>
      <c r="F793" s="3707"/>
      <c r="G793" s="9710"/>
      <c r="H793" s="11830"/>
      <c r="I793" s="4008"/>
      <c r="J793" s="11774"/>
      <c r="K793" s="11865"/>
      <c r="L793" s="6469" t="s">
        <v>29006</v>
      </c>
      <c r="M793" s="3705"/>
      <c r="N793" s="5198"/>
      <c r="O793" s="258">
        <v>4</v>
      </c>
      <c r="P793" s="257">
        <v>4</v>
      </c>
      <c r="Q793" s="11774"/>
      <c r="R793" s="3708"/>
      <c r="S793" s="3487"/>
      <c r="T793" s="3487"/>
      <c r="U793" s="3487"/>
      <c r="V793" s="12161"/>
      <c r="W793" s="3487"/>
      <c r="X793" s="12161"/>
      <c r="Y793" s="3487"/>
      <c r="Z793" s="3127"/>
      <c r="AA793" s="11683"/>
      <c r="AB793" s="345"/>
      <c r="AC793" s="11720"/>
      <c r="AD793" s="4899">
        <v>630</v>
      </c>
      <c r="AE793" s="11495"/>
      <c r="AF793" s="9229"/>
      <c r="AG793" s="142"/>
    </row>
    <row r="794" spans="1:33" s="32" customFormat="1" ht="30" customHeight="1">
      <c r="A794" s="4545" t="s">
        <v>20974</v>
      </c>
      <c r="B794" s="12165" t="s">
        <v>23025</v>
      </c>
      <c r="C794" s="9752">
        <v>45861</v>
      </c>
      <c r="D794" s="9752">
        <f>WORKDAY(C794,60)</f>
        <v>45945</v>
      </c>
      <c r="E794" s="9891"/>
      <c r="F794" s="9714"/>
      <c r="G794" s="9708">
        <v>8595</v>
      </c>
      <c r="H794" s="11828" t="s">
        <v>1559</v>
      </c>
      <c r="I794" s="9708"/>
      <c r="J794" s="11772" t="s">
        <v>23026</v>
      </c>
      <c r="K794" s="11803" t="s">
        <v>23027</v>
      </c>
      <c r="L794" s="4546" t="s">
        <v>3107</v>
      </c>
      <c r="M794" s="9231" t="s">
        <v>23090</v>
      </c>
      <c r="N794" s="5198" t="s">
        <v>3952</v>
      </c>
      <c r="O794" s="258">
        <v>4</v>
      </c>
      <c r="P794" s="258">
        <v>4</v>
      </c>
      <c r="Q794" s="11772" t="s">
        <v>23029</v>
      </c>
      <c r="R794" s="9740"/>
      <c r="S794" s="3487"/>
      <c r="T794" s="3487"/>
      <c r="U794" s="3487"/>
      <c r="V794" s="11789" t="s">
        <v>9338</v>
      </c>
      <c r="W794" s="3487"/>
      <c r="X794" s="11789" t="s">
        <v>7042</v>
      </c>
      <c r="Y794" s="3487"/>
      <c r="Z794" s="3127"/>
      <c r="AA794" s="11681">
        <v>12973004</v>
      </c>
      <c r="AB794" s="345"/>
      <c r="AC794" s="11719">
        <v>60350</v>
      </c>
      <c r="AD794" s="4899">
        <v>8400</v>
      </c>
      <c r="AE794" s="11494">
        <f>SUM(AD794*P794+AC794+AD795*P795)</f>
        <v>146240</v>
      </c>
      <c r="AF794" s="6" t="s">
        <v>19700</v>
      </c>
      <c r="AG794" s="142"/>
    </row>
    <row r="795" spans="1:33" s="32" customFormat="1" ht="30" customHeight="1">
      <c r="A795" s="4545" t="s">
        <v>20974</v>
      </c>
      <c r="B795" s="11030"/>
      <c r="C795" s="9753"/>
      <c r="D795" s="9753"/>
      <c r="E795" s="9892"/>
      <c r="F795" s="9715"/>
      <c r="G795" s="9710"/>
      <c r="H795" s="11886"/>
      <c r="I795" s="9710"/>
      <c r="J795" s="10900"/>
      <c r="K795" s="9945"/>
      <c r="L795" s="552" t="s">
        <v>8516</v>
      </c>
      <c r="M795" s="9280"/>
      <c r="N795" s="5198" t="s">
        <v>23028</v>
      </c>
      <c r="O795" s="258">
        <v>1</v>
      </c>
      <c r="P795" s="258">
        <v>1</v>
      </c>
      <c r="Q795" s="11781"/>
      <c r="R795" s="9741"/>
      <c r="S795" s="3487"/>
      <c r="T795" s="3487"/>
      <c r="U795" s="3487"/>
      <c r="V795" s="11722"/>
      <c r="W795" s="3487"/>
      <c r="X795" s="11722"/>
      <c r="Y795" s="3487"/>
      <c r="Z795" s="3127"/>
      <c r="AA795" s="11683"/>
      <c r="AB795" s="345"/>
      <c r="AC795" s="11720"/>
      <c r="AD795" s="4899">
        <v>52290</v>
      </c>
      <c r="AE795" s="11495"/>
      <c r="AF795" s="6" t="s">
        <v>19700</v>
      </c>
      <c r="AG795" s="142"/>
    </row>
    <row r="796" spans="1:33" s="32" customFormat="1" ht="30" customHeight="1">
      <c r="A796" s="4545" t="s">
        <v>19480</v>
      </c>
      <c r="B796" s="1431" t="s">
        <v>23034</v>
      </c>
      <c r="C796" s="340">
        <v>45860</v>
      </c>
      <c r="D796" s="340">
        <f>WORKDAY(C796,23)</f>
        <v>45891</v>
      </c>
      <c r="E796" s="422"/>
      <c r="F796" s="374"/>
      <c r="G796" s="339">
        <v>8618</v>
      </c>
      <c r="H796" s="6951" t="s">
        <v>23035</v>
      </c>
      <c r="I796" s="339"/>
      <c r="J796" s="4610" t="s">
        <v>23654</v>
      </c>
      <c r="K796" s="4265" t="s">
        <v>23036</v>
      </c>
      <c r="L796" s="4546" t="s">
        <v>22908</v>
      </c>
      <c r="M796" s="338" t="s">
        <v>23091</v>
      </c>
      <c r="N796" s="255"/>
      <c r="O796" s="258">
        <v>5</v>
      </c>
      <c r="P796" s="258">
        <v>5</v>
      </c>
      <c r="Q796" s="6539" t="s">
        <v>23037</v>
      </c>
      <c r="R796" s="6511"/>
      <c r="S796" s="3487"/>
      <c r="T796" s="3487"/>
      <c r="U796" s="3487"/>
      <c r="V796" s="5232" t="s">
        <v>28776</v>
      </c>
      <c r="W796" s="3487"/>
      <c r="X796" s="5232" t="s">
        <v>27185</v>
      </c>
      <c r="Y796" s="3487"/>
      <c r="Z796" s="3127"/>
      <c r="AA796" s="5232" t="s">
        <v>23100</v>
      </c>
      <c r="AB796" s="345"/>
      <c r="AC796" s="4899">
        <v>6900</v>
      </c>
      <c r="AD796" s="4899">
        <v>7918.05</v>
      </c>
      <c r="AE796" s="4899">
        <f t="shared" ref="AE796:AE797" si="46">SUM(AD796*P796+AC796)</f>
        <v>46490.25</v>
      </c>
      <c r="AF796" s="6" t="s">
        <v>19700</v>
      </c>
      <c r="AG796" s="142"/>
    </row>
    <row r="797" spans="1:33" s="32" customFormat="1" ht="30" customHeight="1">
      <c r="A797" s="4545" t="s">
        <v>19480</v>
      </c>
      <c r="B797" s="6538" t="s">
        <v>23038</v>
      </c>
      <c r="C797" s="340">
        <v>45861</v>
      </c>
      <c r="D797" s="340">
        <f>WORKDAY(C797,23)</f>
        <v>45894</v>
      </c>
      <c r="E797" s="422"/>
      <c r="F797" s="374"/>
      <c r="G797" s="339">
        <v>8618</v>
      </c>
      <c r="H797" s="6951" t="s">
        <v>8396</v>
      </c>
      <c r="I797" s="339"/>
      <c r="J797" s="6539" t="s">
        <v>23039</v>
      </c>
      <c r="K797" s="6540" t="s">
        <v>23040</v>
      </c>
      <c r="L797" s="4546" t="s">
        <v>3107</v>
      </c>
      <c r="M797" s="338" t="s">
        <v>31154</v>
      </c>
      <c r="N797" s="255"/>
      <c r="O797" s="258">
        <v>4</v>
      </c>
      <c r="P797" s="257">
        <v>6</v>
      </c>
      <c r="Q797" s="6539" t="s">
        <v>23041</v>
      </c>
      <c r="R797" s="6511"/>
      <c r="S797" s="3487"/>
      <c r="T797" s="3487"/>
      <c r="U797" s="3487"/>
      <c r="V797" s="5232" t="s">
        <v>28776</v>
      </c>
      <c r="W797" s="3487"/>
      <c r="X797" s="5232" t="s">
        <v>27185</v>
      </c>
      <c r="Y797" s="3487"/>
      <c r="Z797" s="3127"/>
      <c r="AA797" s="4879">
        <v>12972791</v>
      </c>
      <c r="AB797" s="345"/>
      <c r="AC797" s="4899">
        <v>6900</v>
      </c>
      <c r="AD797" s="4899">
        <v>7918.05</v>
      </c>
      <c r="AE797" s="4899">
        <f t="shared" si="46"/>
        <v>54408.3</v>
      </c>
      <c r="AF797" s="6" t="s">
        <v>19700</v>
      </c>
      <c r="AG797" s="142"/>
    </row>
    <row r="798" spans="1:33" s="4430" customFormat="1" ht="30" customHeight="1">
      <c r="A798" s="6027" t="s">
        <v>20640</v>
      </c>
      <c r="B798" s="12171" t="s">
        <v>23042</v>
      </c>
      <c r="C798" s="10027">
        <v>45861</v>
      </c>
      <c r="D798" s="10027">
        <f>WORKDAY(C798,60)</f>
        <v>45945</v>
      </c>
      <c r="E798" s="9920"/>
      <c r="F798" s="11182"/>
      <c r="G798" s="9962">
        <v>8605</v>
      </c>
      <c r="H798" s="12156" t="s">
        <v>23043</v>
      </c>
      <c r="I798" s="12158" t="s">
        <v>25</v>
      </c>
      <c r="J798" s="11866" t="s">
        <v>23044</v>
      </c>
      <c r="K798" s="11767" t="s">
        <v>23045</v>
      </c>
      <c r="L798" s="5889" t="s">
        <v>13689</v>
      </c>
      <c r="M798" s="8962" t="s">
        <v>23092</v>
      </c>
      <c r="N798" s="5375" t="s">
        <v>3953</v>
      </c>
      <c r="O798" s="365">
        <v>1</v>
      </c>
      <c r="P798" s="365">
        <v>1</v>
      </c>
      <c r="Q798" s="11769" t="s">
        <v>23046</v>
      </c>
      <c r="R798" s="10041"/>
      <c r="S798" s="6584"/>
      <c r="T798" s="6584"/>
      <c r="U798" s="6584"/>
      <c r="V798" s="3296"/>
      <c r="W798" s="6584"/>
      <c r="X798" s="3296"/>
      <c r="Y798" s="6584"/>
      <c r="Z798" s="3297"/>
      <c r="AA798" s="11787">
        <v>12972453</v>
      </c>
      <c r="AB798" s="518"/>
      <c r="AC798" s="11775"/>
      <c r="AD798" s="4900"/>
      <c r="AE798" s="11587"/>
      <c r="AF798" s="36" t="s">
        <v>19700</v>
      </c>
      <c r="AG798" s="182"/>
    </row>
    <row r="799" spans="1:33" s="4430" customFormat="1" ht="30" customHeight="1">
      <c r="A799" s="6027" t="s">
        <v>20640</v>
      </c>
      <c r="B799" s="11025"/>
      <c r="C799" s="10028"/>
      <c r="D799" s="10028"/>
      <c r="E799" s="9921"/>
      <c r="F799" s="11183"/>
      <c r="G799" s="9963"/>
      <c r="H799" s="12157"/>
      <c r="I799" s="12159"/>
      <c r="J799" s="11867"/>
      <c r="K799" s="11768"/>
      <c r="L799" s="6028" t="s">
        <v>17843</v>
      </c>
      <c r="M799" s="8964"/>
      <c r="N799" s="5375" t="s">
        <v>3951</v>
      </c>
      <c r="O799" s="365">
        <v>1</v>
      </c>
      <c r="P799" s="365">
        <v>1</v>
      </c>
      <c r="Q799" s="11770"/>
      <c r="R799" s="10042"/>
      <c r="S799" s="6584"/>
      <c r="T799" s="6584"/>
      <c r="U799" s="6584"/>
      <c r="V799" s="3296"/>
      <c r="W799" s="6584"/>
      <c r="X799" s="3296"/>
      <c r="Y799" s="6584"/>
      <c r="Z799" s="3297"/>
      <c r="AA799" s="11788"/>
      <c r="AB799" s="518"/>
      <c r="AC799" s="11776"/>
      <c r="AD799" s="4900"/>
      <c r="AE799" s="11589"/>
      <c r="AF799" s="36" t="s">
        <v>19700</v>
      </c>
      <c r="AG799" s="182"/>
    </row>
    <row r="800" spans="1:33" s="32" customFormat="1" ht="30" customHeight="1">
      <c r="A800" s="4959" t="s">
        <v>18967</v>
      </c>
      <c r="B800" s="4974" t="s">
        <v>23047</v>
      </c>
      <c r="C800" s="340">
        <v>45860</v>
      </c>
      <c r="D800" s="340">
        <f>WORKDAY(C800,14)</f>
        <v>45880</v>
      </c>
      <c r="E800" s="341"/>
      <c r="F800" s="374"/>
      <c r="G800" s="339">
        <v>8604</v>
      </c>
      <c r="H800" s="6950"/>
      <c r="I800" s="6538" t="s">
        <v>20808</v>
      </c>
      <c r="J800" s="4960" t="s">
        <v>7255</v>
      </c>
      <c r="K800" s="6540" t="s">
        <v>23048</v>
      </c>
      <c r="L800" s="4546" t="s">
        <v>23049</v>
      </c>
      <c r="M800" s="338" t="s">
        <v>23093</v>
      </c>
      <c r="N800" s="255"/>
      <c r="O800" s="258">
        <v>7</v>
      </c>
      <c r="P800" s="258">
        <v>7</v>
      </c>
      <c r="Q800" s="6539" t="s">
        <v>23050</v>
      </c>
      <c r="R800" s="6511"/>
      <c r="S800" s="3487"/>
      <c r="T800" s="3487"/>
      <c r="U800" s="3487"/>
      <c r="V800" s="4719" t="s">
        <v>2073</v>
      </c>
      <c r="W800" s="3487"/>
      <c r="X800" s="4719" t="s">
        <v>37</v>
      </c>
      <c r="Y800" s="3487"/>
      <c r="Z800" s="3127"/>
      <c r="AA800" s="4879">
        <v>12971023</v>
      </c>
      <c r="AB800" s="345"/>
      <c r="AC800" s="4899">
        <v>0</v>
      </c>
      <c r="AD800" s="4899">
        <v>7920</v>
      </c>
      <c r="AE800" s="4899">
        <f t="shared" ref="AE800:AE805" si="47">SUM(AD800*P800+AC800)</f>
        <v>55440</v>
      </c>
      <c r="AF800" s="6" t="s">
        <v>19700</v>
      </c>
      <c r="AG800" s="142"/>
    </row>
    <row r="801" spans="1:33" s="32" customFormat="1" ht="30" customHeight="1">
      <c r="A801" s="4246" t="s">
        <v>18967</v>
      </c>
      <c r="B801" s="1431" t="s">
        <v>23051</v>
      </c>
      <c r="C801" s="340">
        <v>45861</v>
      </c>
      <c r="D801" s="340">
        <f>WORKDAY(C801,23)</f>
        <v>45894</v>
      </c>
      <c r="E801" s="422"/>
      <c r="F801" s="374"/>
      <c r="G801" s="339">
        <v>8604</v>
      </c>
      <c r="H801" s="6951" t="s">
        <v>8426</v>
      </c>
      <c r="I801" s="339"/>
      <c r="J801" s="324" t="s">
        <v>23052</v>
      </c>
      <c r="K801" s="6540" t="s">
        <v>23053</v>
      </c>
      <c r="L801" s="4546" t="s">
        <v>22800</v>
      </c>
      <c r="M801" s="338" t="s">
        <v>23094</v>
      </c>
      <c r="N801" s="255"/>
      <c r="O801" s="258">
        <v>1</v>
      </c>
      <c r="P801" s="258">
        <v>1</v>
      </c>
      <c r="Q801" s="6539" t="s">
        <v>23054</v>
      </c>
      <c r="R801" s="6511"/>
      <c r="S801" s="3487"/>
      <c r="T801" s="3487"/>
      <c r="U801" s="3487"/>
      <c r="V801" s="4719" t="s">
        <v>2073</v>
      </c>
      <c r="W801" s="3487"/>
      <c r="X801" s="4719" t="s">
        <v>37</v>
      </c>
      <c r="Y801" s="3487"/>
      <c r="Z801" s="3127"/>
      <c r="AA801" s="4879">
        <v>12972441</v>
      </c>
      <c r="AB801" s="345"/>
      <c r="AC801" s="4899">
        <v>3300</v>
      </c>
      <c r="AD801" s="4899">
        <v>7920</v>
      </c>
      <c r="AE801" s="4899">
        <f t="shared" si="47"/>
        <v>11220</v>
      </c>
      <c r="AF801" s="6" t="s">
        <v>19700</v>
      </c>
      <c r="AG801" s="142"/>
    </row>
    <row r="802" spans="1:33" s="32" customFormat="1" ht="30" customHeight="1">
      <c r="A802" s="4476" t="s">
        <v>20017</v>
      </c>
      <c r="B802" s="6554" t="s">
        <v>23055</v>
      </c>
      <c r="C802" s="1813">
        <v>45861</v>
      </c>
      <c r="D802" s="1813">
        <f>WORKDAY(C802,23)</f>
        <v>45894</v>
      </c>
      <c r="E802" s="114">
        <v>46132</v>
      </c>
      <c r="F802" s="4805">
        <f t="shared" ref="F802" si="48">SUM(D802-E802)</f>
        <v>-238</v>
      </c>
      <c r="G802" s="1811">
        <v>8369</v>
      </c>
      <c r="H802" s="4477" t="s">
        <v>1698</v>
      </c>
      <c r="I802" s="1811"/>
      <c r="J802" s="4478" t="s">
        <v>23056</v>
      </c>
      <c r="K802" s="4479" t="s">
        <v>23057</v>
      </c>
      <c r="L802" s="4475" t="s">
        <v>23012</v>
      </c>
      <c r="M802" s="6555" t="s">
        <v>23095</v>
      </c>
      <c r="N802" s="251"/>
      <c r="O802" s="253">
        <v>2</v>
      </c>
      <c r="P802" s="253">
        <v>2</v>
      </c>
      <c r="Q802" s="4478" t="s">
        <v>22379</v>
      </c>
      <c r="R802" s="3487"/>
      <c r="S802" s="3487"/>
      <c r="T802" s="3487"/>
      <c r="U802" s="3487"/>
      <c r="V802" s="331"/>
      <c r="W802" s="3487"/>
      <c r="X802" s="331"/>
      <c r="Y802" s="3487"/>
      <c r="Z802" s="3127"/>
      <c r="AA802" s="5232" t="s">
        <v>23101</v>
      </c>
      <c r="AB802" s="345"/>
      <c r="AC802" s="4899">
        <v>72000</v>
      </c>
      <c r="AD802" s="4899">
        <v>15000</v>
      </c>
      <c r="AE802" s="4899">
        <f t="shared" si="47"/>
        <v>102000</v>
      </c>
      <c r="AF802" s="6" t="s">
        <v>19700</v>
      </c>
      <c r="AG802" s="142"/>
    </row>
    <row r="803" spans="1:33" s="32" customFormat="1" ht="30" customHeight="1">
      <c r="A803" s="6206" t="s">
        <v>22585</v>
      </c>
      <c r="B803" s="6204" t="s">
        <v>25972</v>
      </c>
      <c r="C803" s="340">
        <v>45860</v>
      </c>
      <c r="D803" s="340">
        <f>WORKDAY(C803,14)</f>
        <v>45880</v>
      </c>
      <c r="E803" s="341"/>
      <c r="F803" s="374"/>
      <c r="G803" s="339">
        <v>8591</v>
      </c>
      <c r="H803" s="6951" t="s">
        <v>1202</v>
      </c>
      <c r="I803" s="339"/>
      <c r="J803" s="6203" t="s">
        <v>23058</v>
      </c>
      <c r="K803" s="6540" t="s">
        <v>23059</v>
      </c>
      <c r="L803" s="4546" t="s">
        <v>23012</v>
      </c>
      <c r="M803" s="338" t="s">
        <v>25973</v>
      </c>
      <c r="N803" s="255"/>
      <c r="O803" s="258">
        <v>2</v>
      </c>
      <c r="P803" s="258">
        <v>2</v>
      </c>
      <c r="Q803" s="6539" t="s">
        <v>23060</v>
      </c>
      <c r="R803" s="6511"/>
      <c r="S803" s="3487"/>
      <c r="T803" s="3487"/>
      <c r="U803" s="3487"/>
      <c r="V803" s="4564" t="s">
        <v>2073</v>
      </c>
      <c r="W803" s="3487"/>
      <c r="X803" s="4564" t="s">
        <v>7042</v>
      </c>
      <c r="Y803" s="3487"/>
      <c r="Z803" s="3127"/>
      <c r="AA803" s="4879">
        <v>12971597</v>
      </c>
      <c r="AB803" s="345"/>
      <c r="AC803" s="4899">
        <v>0</v>
      </c>
      <c r="AD803" s="4899">
        <v>14850</v>
      </c>
      <c r="AE803" s="4899">
        <f t="shared" si="47"/>
        <v>29700</v>
      </c>
      <c r="AF803" s="6" t="s">
        <v>19700</v>
      </c>
      <c r="AG803" s="142"/>
    </row>
    <row r="804" spans="1:33" s="32" customFormat="1" ht="30" customHeight="1">
      <c r="A804" s="4929" t="s">
        <v>19351</v>
      </c>
      <c r="B804" s="4970" t="s">
        <v>23061</v>
      </c>
      <c r="C804" s="340">
        <v>45861</v>
      </c>
      <c r="D804" s="340">
        <f>WORKDAY(C804,14)</f>
        <v>45881</v>
      </c>
      <c r="E804" s="341"/>
      <c r="F804" s="374"/>
      <c r="G804" s="339">
        <v>8646</v>
      </c>
      <c r="H804" s="6951" t="s">
        <v>1707</v>
      </c>
      <c r="I804" s="339"/>
      <c r="J804" s="4930" t="s">
        <v>23062</v>
      </c>
      <c r="K804" s="6540" t="s">
        <v>23063</v>
      </c>
      <c r="L804" s="4546" t="s">
        <v>23012</v>
      </c>
      <c r="M804" s="338" t="s">
        <v>23096</v>
      </c>
      <c r="N804" s="255"/>
      <c r="O804" s="258">
        <v>2</v>
      </c>
      <c r="P804" s="258">
        <v>2</v>
      </c>
      <c r="Q804" s="4482" t="s">
        <v>23064</v>
      </c>
      <c r="R804" s="6511"/>
      <c r="S804" s="3487"/>
      <c r="T804" s="3487"/>
      <c r="U804" s="3487"/>
      <c r="V804" s="4564" t="s">
        <v>2073</v>
      </c>
      <c r="W804" s="3487"/>
      <c r="X804" s="4564" t="s">
        <v>7042</v>
      </c>
      <c r="Y804" s="3487"/>
      <c r="Z804" s="3127"/>
      <c r="AA804" s="4879">
        <v>12971626</v>
      </c>
      <c r="AB804" s="345"/>
      <c r="AC804" s="4899">
        <v>0</v>
      </c>
      <c r="AD804" s="4899">
        <v>12375</v>
      </c>
      <c r="AE804" s="4899">
        <f t="shared" si="47"/>
        <v>24750</v>
      </c>
      <c r="AF804" s="6" t="s">
        <v>19700</v>
      </c>
      <c r="AG804" s="142"/>
    </row>
    <row r="805" spans="1:33" s="32" customFormat="1" ht="30" customHeight="1">
      <c r="A805" s="5456" t="s">
        <v>19327</v>
      </c>
      <c r="B805" s="5462" t="s">
        <v>23065</v>
      </c>
      <c r="C805" s="340">
        <v>45860</v>
      </c>
      <c r="D805" s="340">
        <f>WORKDAY(C805,14)</f>
        <v>45880</v>
      </c>
      <c r="E805" s="341"/>
      <c r="F805" s="374"/>
      <c r="G805" s="339">
        <v>8607</v>
      </c>
      <c r="H805" s="6950"/>
      <c r="I805" s="6538" t="s">
        <v>25</v>
      </c>
      <c r="J805" s="5457" t="s">
        <v>23066</v>
      </c>
      <c r="K805" s="6540" t="s">
        <v>23067</v>
      </c>
      <c r="L805" s="4546" t="s">
        <v>23012</v>
      </c>
      <c r="M805" s="338" t="s">
        <v>23097</v>
      </c>
      <c r="N805" s="255"/>
      <c r="O805" s="258">
        <v>2</v>
      </c>
      <c r="P805" s="258">
        <v>2</v>
      </c>
      <c r="Q805" s="6539" t="s">
        <v>23068</v>
      </c>
      <c r="R805" s="6511"/>
      <c r="S805" s="3487"/>
      <c r="T805" s="3487"/>
      <c r="U805" s="3487"/>
      <c r="V805" s="4564" t="s">
        <v>2073</v>
      </c>
      <c r="W805" s="3487"/>
      <c r="X805" s="4564" t="s">
        <v>7042</v>
      </c>
      <c r="Y805" s="3487"/>
      <c r="Z805" s="3127"/>
      <c r="AA805" s="4879">
        <v>12970996</v>
      </c>
      <c r="AB805" s="345"/>
      <c r="AC805" s="4899">
        <v>0</v>
      </c>
      <c r="AD805" s="4899">
        <v>7920</v>
      </c>
      <c r="AE805" s="4899">
        <f t="shared" si="47"/>
        <v>15840</v>
      </c>
      <c r="AF805" s="6" t="s">
        <v>19700</v>
      </c>
      <c r="AG805" s="142"/>
    </row>
    <row r="806" spans="1:33" s="32" customFormat="1" ht="30" customHeight="1">
      <c r="A806" s="6254" t="s">
        <v>19611</v>
      </c>
      <c r="B806" s="5326" t="s">
        <v>26315</v>
      </c>
      <c r="C806" s="340">
        <v>45860</v>
      </c>
      <c r="D806" s="340">
        <f>WORKDAY(C806,14)</f>
        <v>45880</v>
      </c>
      <c r="E806" s="341"/>
      <c r="F806" s="5327"/>
      <c r="G806" s="339">
        <v>8591</v>
      </c>
      <c r="H806" s="5328" t="s">
        <v>1202</v>
      </c>
      <c r="I806" s="339"/>
      <c r="J806" s="5329" t="s">
        <v>23058</v>
      </c>
      <c r="K806" s="5330" t="s">
        <v>23059</v>
      </c>
      <c r="L806" s="5320" t="s">
        <v>23012</v>
      </c>
      <c r="M806" s="338" t="s">
        <v>26316</v>
      </c>
      <c r="N806" s="255"/>
      <c r="O806" s="258">
        <v>2</v>
      </c>
      <c r="P806" s="258">
        <v>2</v>
      </c>
      <c r="Q806" s="5329" t="s">
        <v>23060</v>
      </c>
      <c r="R806" s="6511"/>
      <c r="S806" s="3487"/>
      <c r="T806" s="3487"/>
      <c r="U806" s="3487"/>
      <c r="V806" s="3700" t="s">
        <v>2073</v>
      </c>
      <c r="W806" s="3487"/>
      <c r="X806" s="3700" t="s">
        <v>37</v>
      </c>
      <c r="Y806" s="3487"/>
      <c r="Z806" s="5324"/>
      <c r="AA806" s="5325">
        <v>12971597</v>
      </c>
      <c r="AB806" s="5324"/>
      <c r="AC806" s="33">
        <v>0</v>
      </c>
      <c r="AD806" s="33">
        <v>14850</v>
      </c>
      <c r="AE806" s="33">
        <f t="shared" ref="AE806" si="49">SUM(AD806*P806+AC806)</f>
        <v>29700</v>
      </c>
      <c r="AF806" s="31"/>
      <c r="AG806" s="142"/>
    </row>
    <row r="807" spans="1:33" s="32" customFormat="1" ht="30" customHeight="1">
      <c r="A807" s="4642" t="s">
        <v>22585</v>
      </c>
      <c r="B807" s="4957" t="s">
        <v>23069</v>
      </c>
      <c r="C807" s="340">
        <v>45860</v>
      </c>
      <c r="D807" s="340">
        <f>WORKDAY(C807,14)</f>
        <v>45880</v>
      </c>
      <c r="E807" s="341"/>
      <c r="F807" s="374"/>
      <c r="G807" s="339">
        <v>8591</v>
      </c>
      <c r="H807" s="6951" t="s">
        <v>9427</v>
      </c>
      <c r="I807" s="339"/>
      <c r="J807" s="4641" t="s">
        <v>23070</v>
      </c>
      <c r="K807" s="6540" t="s">
        <v>23071</v>
      </c>
      <c r="L807" s="4546" t="s">
        <v>22800</v>
      </c>
      <c r="M807" s="338" t="s">
        <v>23098</v>
      </c>
      <c r="N807" s="255"/>
      <c r="O807" s="258">
        <v>1</v>
      </c>
      <c r="P807" s="258">
        <v>1</v>
      </c>
      <c r="Q807" s="5250" t="s">
        <v>23072</v>
      </c>
      <c r="R807" s="6511"/>
      <c r="S807" s="3487"/>
      <c r="T807" s="3487"/>
      <c r="U807" s="3487"/>
      <c r="V807" s="4564" t="s">
        <v>9338</v>
      </c>
      <c r="W807" s="3487"/>
      <c r="X807" s="4564" t="s">
        <v>7042</v>
      </c>
      <c r="Y807" s="3487"/>
      <c r="Z807" s="3127"/>
      <c r="AA807" s="4879">
        <v>12971535</v>
      </c>
      <c r="AB807" s="345"/>
      <c r="AC807" s="4899">
        <v>0</v>
      </c>
      <c r="AD807" s="4898">
        <v>14850</v>
      </c>
      <c r="AE807" s="4905">
        <f>SUM(AD807*P807+AC807)</f>
        <v>14850</v>
      </c>
      <c r="AF807" s="6" t="s">
        <v>19700</v>
      </c>
      <c r="AG807" s="142"/>
    </row>
    <row r="808" spans="1:33" s="4430" customFormat="1" ht="30" customHeight="1">
      <c r="A808" s="5574" t="s">
        <v>19596</v>
      </c>
      <c r="B808" s="11857" t="s">
        <v>23103</v>
      </c>
      <c r="C808" s="10027">
        <v>45862</v>
      </c>
      <c r="D808" s="10027">
        <v>45947</v>
      </c>
      <c r="E808" s="9920"/>
      <c r="F808" s="11182"/>
      <c r="G808" s="9962">
        <v>6984</v>
      </c>
      <c r="H808" s="12168" t="s">
        <v>23104</v>
      </c>
      <c r="I808" s="360"/>
      <c r="J808" s="11756" t="s">
        <v>23105</v>
      </c>
      <c r="K808" s="11756" t="s">
        <v>23106</v>
      </c>
      <c r="L808" s="5575" t="s">
        <v>3107</v>
      </c>
      <c r="M808" s="8962" t="s">
        <v>23107</v>
      </c>
      <c r="N808" s="364"/>
      <c r="O808" s="365">
        <v>4</v>
      </c>
      <c r="P808" s="365">
        <v>4</v>
      </c>
      <c r="Q808" s="11756" t="s">
        <v>23029</v>
      </c>
      <c r="R808" s="6584"/>
      <c r="S808" s="6584"/>
      <c r="T808" s="6584"/>
      <c r="U808" s="6584"/>
      <c r="V808" s="3296"/>
      <c r="W808" s="6584"/>
      <c r="X808" s="3296"/>
      <c r="Y808" s="6584"/>
      <c r="Z808" s="3297"/>
      <c r="AA808" s="11787">
        <v>12974426</v>
      </c>
      <c r="AB808" s="518"/>
      <c r="AC808" s="11775"/>
      <c r="AD808" s="4900"/>
      <c r="AE808" s="11775"/>
      <c r="AF808" s="8905" t="s">
        <v>19700</v>
      </c>
      <c r="AG808" s="182"/>
    </row>
    <row r="809" spans="1:33" s="4430" customFormat="1" ht="30" customHeight="1">
      <c r="A809" s="5574" t="s">
        <v>19596</v>
      </c>
      <c r="B809" s="11858"/>
      <c r="C809" s="10028"/>
      <c r="D809" s="10028"/>
      <c r="E809" s="9921"/>
      <c r="F809" s="11183"/>
      <c r="G809" s="9963"/>
      <c r="H809" s="12169"/>
      <c r="I809" s="360"/>
      <c r="J809" s="11757"/>
      <c r="K809" s="11757"/>
      <c r="L809" s="5575" t="s">
        <v>8516</v>
      </c>
      <c r="M809" s="8964"/>
      <c r="N809" s="5576" t="s">
        <v>3957</v>
      </c>
      <c r="O809" s="365">
        <v>1</v>
      </c>
      <c r="P809" s="365">
        <v>1</v>
      </c>
      <c r="Q809" s="11757"/>
      <c r="R809" s="6584"/>
      <c r="S809" s="6584"/>
      <c r="T809" s="6584"/>
      <c r="U809" s="6584"/>
      <c r="V809" s="3296"/>
      <c r="W809" s="6584"/>
      <c r="X809" s="3296"/>
      <c r="Y809" s="6584"/>
      <c r="Z809" s="3297"/>
      <c r="AA809" s="11788"/>
      <c r="AB809" s="518"/>
      <c r="AC809" s="11776"/>
      <c r="AD809" s="4900"/>
      <c r="AE809" s="11776"/>
      <c r="AF809" s="8906"/>
      <c r="AG809" s="182"/>
    </row>
    <row r="810" spans="1:33" s="32" customFormat="1" ht="30" customHeight="1">
      <c r="A810" s="4604" t="s">
        <v>19596</v>
      </c>
      <c r="B810" s="11826" t="s">
        <v>23108</v>
      </c>
      <c r="C810" s="9752">
        <v>45862</v>
      </c>
      <c r="D810" s="9752">
        <v>45947</v>
      </c>
      <c r="E810" s="9891"/>
      <c r="F810" s="9714"/>
      <c r="G810" s="9708">
        <v>6984</v>
      </c>
      <c r="H810" s="11750" t="s">
        <v>602</v>
      </c>
      <c r="I810" s="339"/>
      <c r="J810" s="11854" t="s">
        <v>23109</v>
      </c>
      <c r="K810" s="11752" t="s">
        <v>23110</v>
      </c>
      <c r="L810" s="4495" t="s">
        <v>3107</v>
      </c>
      <c r="M810" s="9231" t="s">
        <v>23112</v>
      </c>
      <c r="N810" s="255"/>
      <c r="O810" s="258">
        <v>4</v>
      </c>
      <c r="P810" s="258">
        <v>4</v>
      </c>
      <c r="Q810" s="11779" t="s">
        <v>23111</v>
      </c>
      <c r="R810" s="6511"/>
      <c r="S810" s="3487"/>
      <c r="T810" s="3487"/>
      <c r="U810" s="3487"/>
      <c r="V810" s="12170" t="s">
        <v>9338</v>
      </c>
      <c r="W810" s="3487"/>
      <c r="X810" s="12170" t="s">
        <v>7042</v>
      </c>
      <c r="Y810" s="3487"/>
      <c r="Z810" s="3127"/>
      <c r="AA810" s="11681">
        <v>12974528</v>
      </c>
      <c r="AB810" s="345"/>
      <c r="AC810" s="11719">
        <v>1200</v>
      </c>
      <c r="AD810" s="4899">
        <v>7920</v>
      </c>
      <c r="AE810" s="11719">
        <f>AC810+AD810*P810+AD811*P811+AD812*P812</f>
        <v>73965</v>
      </c>
      <c r="AF810" s="9224" t="s">
        <v>19700</v>
      </c>
      <c r="AG810" s="142"/>
    </row>
    <row r="811" spans="1:33" s="32" customFormat="1" ht="30" customHeight="1">
      <c r="A811" s="4604" t="s">
        <v>19596</v>
      </c>
      <c r="B811" s="11827"/>
      <c r="C811" s="9784"/>
      <c r="D811" s="9784"/>
      <c r="E811" s="10595"/>
      <c r="F811" s="9795"/>
      <c r="G811" s="9709"/>
      <c r="H811" s="11856"/>
      <c r="I811" s="339"/>
      <c r="J811" s="11855"/>
      <c r="K811" s="12204"/>
      <c r="L811" s="4495" t="s">
        <v>8516</v>
      </c>
      <c r="M811" s="9309"/>
      <c r="N811" s="5078" t="s">
        <v>3957</v>
      </c>
      <c r="O811" s="258">
        <v>1</v>
      </c>
      <c r="P811" s="258">
        <v>1</v>
      </c>
      <c r="Q811" s="11780"/>
      <c r="R811" s="6511"/>
      <c r="S811" s="3487"/>
      <c r="T811" s="3487"/>
      <c r="U811" s="3487"/>
      <c r="V811" s="11786"/>
      <c r="W811" s="3487"/>
      <c r="X811" s="11786"/>
      <c r="Y811" s="3487"/>
      <c r="Z811" s="3127"/>
      <c r="AA811" s="11682"/>
      <c r="AB811" s="345"/>
      <c r="AC811" s="11771"/>
      <c r="AD811" s="4899">
        <v>41085</v>
      </c>
      <c r="AE811" s="11771"/>
      <c r="AF811" s="9212"/>
      <c r="AG811" s="142"/>
    </row>
    <row r="812" spans="1:33" s="32" customFormat="1" ht="30" customHeight="1">
      <c r="A812" s="5994" t="s">
        <v>19596</v>
      </c>
      <c r="B812" s="11755"/>
      <c r="C812" s="9753"/>
      <c r="D812" s="9753"/>
      <c r="E812" s="9892"/>
      <c r="F812" s="9715"/>
      <c r="G812" s="9710"/>
      <c r="H812" s="11751"/>
      <c r="I812" s="339"/>
      <c r="J812" s="11765"/>
      <c r="K812" s="11753"/>
      <c r="L812" s="5887" t="s">
        <v>8688</v>
      </c>
      <c r="M812" s="9280"/>
      <c r="N812" s="5078" t="s">
        <v>3951</v>
      </c>
      <c r="O812" s="257">
        <v>0</v>
      </c>
      <c r="P812" s="257">
        <v>0</v>
      </c>
      <c r="Q812" s="11781"/>
      <c r="R812" s="6511"/>
      <c r="S812" s="3487"/>
      <c r="T812" s="3487"/>
      <c r="U812" s="3487"/>
      <c r="V812" s="11722"/>
      <c r="W812" s="3487"/>
      <c r="X812" s="11722"/>
      <c r="Y812" s="3487"/>
      <c r="Z812" s="3127"/>
      <c r="AA812" s="11683"/>
      <c r="AB812" s="345"/>
      <c r="AC812" s="11720"/>
      <c r="AD812" s="4899">
        <v>0</v>
      </c>
      <c r="AE812" s="11720"/>
      <c r="AF812" s="9071"/>
      <c r="AG812" s="142"/>
    </row>
    <row r="813" spans="1:33" s="32" customFormat="1" ht="30" customHeight="1">
      <c r="A813" s="4604" t="s">
        <v>19596</v>
      </c>
      <c r="B813" s="11754" t="s">
        <v>23113</v>
      </c>
      <c r="C813" s="9752">
        <v>45862</v>
      </c>
      <c r="D813" s="9752">
        <v>45947</v>
      </c>
      <c r="E813" s="9891"/>
      <c r="F813" s="9714"/>
      <c r="G813" s="9708">
        <v>6984</v>
      </c>
      <c r="H813" s="11750" t="s">
        <v>17066</v>
      </c>
      <c r="I813" s="339"/>
      <c r="J813" s="11849" t="s">
        <v>23114</v>
      </c>
      <c r="K813" s="11752" t="s">
        <v>23115</v>
      </c>
      <c r="L813" s="4495" t="s">
        <v>3107</v>
      </c>
      <c r="M813" s="9231" t="s">
        <v>23117</v>
      </c>
      <c r="N813" s="255"/>
      <c r="O813" s="258">
        <v>4</v>
      </c>
      <c r="P813" s="258">
        <v>4</v>
      </c>
      <c r="Q813" s="11779" t="s">
        <v>23116</v>
      </c>
      <c r="R813" s="6511"/>
      <c r="S813" s="3487"/>
      <c r="T813" s="3487"/>
      <c r="U813" s="3487"/>
      <c r="V813" s="12155" t="s">
        <v>9338</v>
      </c>
      <c r="W813" s="3487"/>
      <c r="X813" s="12155" t="s">
        <v>7042</v>
      </c>
      <c r="Y813" s="3487"/>
      <c r="Z813" s="3127"/>
      <c r="AA813" s="11681">
        <v>12974652</v>
      </c>
      <c r="AB813" s="345"/>
      <c r="AC813" s="11719">
        <v>10200</v>
      </c>
      <c r="AD813" s="4899">
        <v>7920</v>
      </c>
      <c r="AE813" s="11719">
        <f>AC813+AD813*P813+AD814*P814</f>
        <v>96330</v>
      </c>
      <c r="AF813" s="9224" t="s">
        <v>19700</v>
      </c>
      <c r="AG813" s="142"/>
    </row>
    <row r="814" spans="1:33" s="32" customFormat="1" ht="30" customHeight="1">
      <c r="A814" s="6305" t="s">
        <v>19596</v>
      </c>
      <c r="B814" s="11755"/>
      <c r="C814" s="9753"/>
      <c r="D814" s="9753"/>
      <c r="E814" s="9892"/>
      <c r="F814" s="9715"/>
      <c r="G814" s="9710"/>
      <c r="H814" s="11751"/>
      <c r="I814" s="339"/>
      <c r="J814" s="11765"/>
      <c r="K814" s="11753"/>
      <c r="L814" s="5866" t="s">
        <v>8516</v>
      </c>
      <c r="M814" s="9280"/>
      <c r="N814" s="5868" t="s">
        <v>3954</v>
      </c>
      <c r="O814" s="258">
        <v>1</v>
      </c>
      <c r="P814" s="258">
        <v>1</v>
      </c>
      <c r="Q814" s="11765"/>
      <c r="R814" s="6511"/>
      <c r="S814" s="3487"/>
      <c r="T814" s="3487"/>
      <c r="U814" s="3487"/>
      <c r="V814" s="11722"/>
      <c r="W814" s="3487"/>
      <c r="X814" s="11722"/>
      <c r="Y814" s="3487"/>
      <c r="Z814" s="3127"/>
      <c r="AA814" s="11683"/>
      <c r="AB814" s="345"/>
      <c r="AC814" s="11720"/>
      <c r="AD814" s="4899">
        <v>54450</v>
      </c>
      <c r="AE814" s="11720"/>
      <c r="AF814" s="9071"/>
      <c r="AG814" s="142"/>
    </row>
    <row r="815" spans="1:33" s="32" customFormat="1" ht="30" customHeight="1">
      <c r="A815" s="6346" t="s">
        <v>20640</v>
      </c>
      <c r="B815" s="11857" t="s">
        <v>23118</v>
      </c>
      <c r="C815" s="10027">
        <v>45862</v>
      </c>
      <c r="D815" s="10027">
        <v>45947</v>
      </c>
      <c r="E815" s="9920"/>
      <c r="F815" s="11182"/>
      <c r="G815" s="9962">
        <v>8605</v>
      </c>
      <c r="H815" s="12168" t="s">
        <v>23119</v>
      </c>
      <c r="I815" s="360"/>
      <c r="J815" s="11756" t="s">
        <v>23120</v>
      </c>
      <c r="K815" s="11852" t="s">
        <v>23121</v>
      </c>
      <c r="L815" s="5575" t="s">
        <v>13689</v>
      </c>
      <c r="M815" s="8962" t="s">
        <v>23123</v>
      </c>
      <c r="N815" s="5004" t="s">
        <v>3953</v>
      </c>
      <c r="O815" s="365">
        <v>1</v>
      </c>
      <c r="P815" s="365">
        <v>1</v>
      </c>
      <c r="Q815" s="11756" t="s">
        <v>23122</v>
      </c>
      <c r="R815" s="6584"/>
      <c r="S815" s="3487"/>
      <c r="T815" s="3487"/>
      <c r="U815" s="3487"/>
      <c r="V815" s="331"/>
      <c r="W815" s="3487"/>
      <c r="X815" s="331"/>
      <c r="Y815" s="3487"/>
      <c r="Z815" s="3127"/>
      <c r="AA815" s="11681">
        <v>12974775</v>
      </c>
      <c r="AB815" s="345"/>
      <c r="AC815" s="11719">
        <v>46982</v>
      </c>
      <c r="AD815" s="4908">
        <v>103334.39999999999</v>
      </c>
      <c r="AE815" s="11719">
        <f>AC815+AD815*P815+AD816*P816</f>
        <v>165916.4</v>
      </c>
      <c r="AF815" s="9224" t="s">
        <v>19700</v>
      </c>
      <c r="AG815" s="142"/>
    </row>
    <row r="816" spans="1:33" s="32" customFormat="1" ht="30" customHeight="1">
      <c r="A816" s="5574" t="s">
        <v>20640</v>
      </c>
      <c r="B816" s="11858"/>
      <c r="C816" s="10028"/>
      <c r="D816" s="10028"/>
      <c r="E816" s="9921"/>
      <c r="F816" s="11183"/>
      <c r="G816" s="9963"/>
      <c r="H816" s="12169"/>
      <c r="I816" s="360"/>
      <c r="J816" s="11757"/>
      <c r="K816" s="11853"/>
      <c r="L816" s="5575" t="s">
        <v>8688</v>
      </c>
      <c r="M816" s="8964"/>
      <c r="N816" s="5576" t="s">
        <v>3951</v>
      </c>
      <c r="O816" s="365">
        <v>1</v>
      </c>
      <c r="P816" s="365">
        <v>1</v>
      </c>
      <c r="Q816" s="11757"/>
      <c r="R816" s="6584"/>
      <c r="S816" s="3487"/>
      <c r="T816" s="3487"/>
      <c r="U816" s="3487"/>
      <c r="V816" s="331"/>
      <c r="W816" s="3487"/>
      <c r="X816" s="331"/>
      <c r="Y816" s="3487"/>
      <c r="Z816" s="3127"/>
      <c r="AA816" s="11683"/>
      <c r="AB816" s="345"/>
      <c r="AC816" s="11720"/>
      <c r="AD816" s="4899">
        <v>15600</v>
      </c>
      <c r="AE816" s="11720"/>
      <c r="AF816" s="9071"/>
      <c r="AG816" s="142"/>
    </row>
    <row r="817" spans="1:33" s="32" customFormat="1" ht="30" customHeight="1">
      <c r="A817" s="5472" t="s">
        <v>20640</v>
      </c>
      <c r="B817" s="11762" t="s">
        <v>23124</v>
      </c>
      <c r="C817" s="9752">
        <v>45862</v>
      </c>
      <c r="D817" s="9752">
        <v>45947</v>
      </c>
      <c r="E817" s="9891"/>
      <c r="F817" s="9714"/>
      <c r="G817" s="9708">
        <v>8605</v>
      </c>
      <c r="H817" s="11750" t="s">
        <v>23125</v>
      </c>
      <c r="I817" s="339"/>
      <c r="J817" s="12199" t="s">
        <v>23126</v>
      </c>
      <c r="K817" s="11752" t="s">
        <v>23127</v>
      </c>
      <c r="L817" s="5306" t="s">
        <v>9288</v>
      </c>
      <c r="M817" s="9231" t="s">
        <v>23129</v>
      </c>
      <c r="N817" s="5078" t="s">
        <v>3956</v>
      </c>
      <c r="O817" s="258">
        <v>1</v>
      </c>
      <c r="P817" s="258">
        <v>1</v>
      </c>
      <c r="Q817" s="11779" t="s">
        <v>23128</v>
      </c>
      <c r="R817" s="6511"/>
      <c r="S817" s="3487"/>
      <c r="T817" s="3487"/>
      <c r="U817" s="3487"/>
      <c r="V817" s="12198" t="s">
        <v>2073</v>
      </c>
      <c r="W817" s="3487"/>
      <c r="X817" s="12198" t="s">
        <v>7042</v>
      </c>
      <c r="Y817" s="3487"/>
      <c r="Z817" s="3127"/>
      <c r="AA817" s="11681">
        <v>12974791</v>
      </c>
      <c r="AB817" s="345"/>
      <c r="AC817" s="11719">
        <v>26936</v>
      </c>
      <c r="AD817" s="4899">
        <v>44553.599999999999</v>
      </c>
      <c r="AE817" s="11719">
        <f>AC817+AD817*P817+AD818*P818</f>
        <v>87089.600000000006</v>
      </c>
      <c r="AF817" s="9224" t="s">
        <v>19700</v>
      </c>
      <c r="AG817" s="142"/>
    </row>
    <row r="818" spans="1:33" s="32" customFormat="1" ht="30" customHeight="1">
      <c r="A818" s="5872" t="s">
        <v>20640</v>
      </c>
      <c r="B818" s="11755"/>
      <c r="C818" s="9753"/>
      <c r="D818" s="9753"/>
      <c r="E818" s="9892"/>
      <c r="F818" s="9715"/>
      <c r="G818" s="9710"/>
      <c r="H818" s="11751"/>
      <c r="I818" s="339"/>
      <c r="J818" s="11765"/>
      <c r="K818" s="11753"/>
      <c r="L818" s="5306" t="s">
        <v>8688</v>
      </c>
      <c r="M818" s="9280"/>
      <c r="N818" s="5078" t="s">
        <v>3951</v>
      </c>
      <c r="O818" s="258">
        <v>1</v>
      </c>
      <c r="P818" s="258">
        <v>1</v>
      </c>
      <c r="Q818" s="11765"/>
      <c r="R818" s="6511"/>
      <c r="S818" s="3487"/>
      <c r="T818" s="3487"/>
      <c r="U818" s="3487"/>
      <c r="V818" s="11722"/>
      <c r="W818" s="3487"/>
      <c r="X818" s="11722"/>
      <c r="Y818" s="3487"/>
      <c r="Z818" s="3127"/>
      <c r="AA818" s="11683"/>
      <c r="AB818" s="345"/>
      <c r="AC818" s="11720"/>
      <c r="AD818" s="4899">
        <v>15600</v>
      </c>
      <c r="AE818" s="11720"/>
      <c r="AF818" s="9071"/>
      <c r="AG818" s="142"/>
    </row>
    <row r="819" spans="1:33" s="32" customFormat="1" ht="30" customHeight="1">
      <c r="A819" s="5321" t="s">
        <v>19554</v>
      </c>
      <c r="B819" s="5349" t="s">
        <v>23130</v>
      </c>
      <c r="C819" s="340">
        <v>45862</v>
      </c>
      <c r="D819" s="340">
        <v>45992</v>
      </c>
      <c r="E819" s="341"/>
      <c r="F819" s="374"/>
      <c r="G819" s="339">
        <v>8601</v>
      </c>
      <c r="H819" s="6948" t="s">
        <v>4006</v>
      </c>
      <c r="I819" s="339"/>
      <c r="J819" s="5329" t="s">
        <v>23131</v>
      </c>
      <c r="K819" s="6530" t="s">
        <v>23132</v>
      </c>
      <c r="L819" s="4495" t="s">
        <v>3107</v>
      </c>
      <c r="M819" s="338" t="s">
        <v>23134</v>
      </c>
      <c r="N819" s="255"/>
      <c r="O819" s="258">
        <v>4</v>
      </c>
      <c r="P819" s="258">
        <v>4</v>
      </c>
      <c r="Q819" s="5250" t="s">
        <v>23133</v>
      </c>
      <c r="R819" s="6511"/>
      <c r="S819" s="3487"/>
      <c r="T819" s="3487"/>
      <c r="U819" s="3487"/>
      <c r="V819" s="4980" t="s">
        <v>9338</v>
      </c>
      <c r="W819" s="3487"/>
      <c r="X819" s="4980" t="s">
        <v>7042</v>
      </c>
      <c r="Y819" s="3487"/>
      <c r="Z819" s="3127"/>
      <c r="AA819" s="4879">
        <v>12976092</v>
      </c>
      <c r="AB819" s="345"/>
      <c r="AC819" s="4899">
        <v>74400</v>
      </c>
      <c r="AD819" s="4899">
        <v>8625</v>
      </c>
      <c r="AE819" s="4899">
        <f>AC819+AD819*P819</f>
        <v>108900</v>
      </c>
      <c r="AF819" s="31" t="s">
        <v>19700</v>
      </c>
      <c r="AG819" s="142"/>
    </row>
    <row r="820" spans="1:33" s="32" customFormat="1" ht="30" customHeight="1">
      <c r="A820" s="5210" t="s">
        <v>22509</v>
      </c>
      <c r="B820" s="5228" t="s">
        <v>23135</v>
      </c>
      <c r="C820" s="340">
        <v>45862</v>
      </c>
      <c r="D820" s="340">
        <v>45883</v>
      </c>
      <c r="E820" s="341"/>
      <c r="F820" s="374"/>
      <c r="G820" s="339">
        <v>9013</v>
      </c>
      <c r="H820" s="6948" t="s">
        <v>23136</v>
      </c>
      <c r="I820" s="339"/>
      <c r="J820" s="5211" t="s">
        <v>23137</v>
      </c>
      <c r="K820" s="6530" t="s">
        <v>23138</v>
      </c>
      <c r="L820" s="4495" t="s">
        <v>22814</v>
      </c>
      <c r="M820" s="338" t="s">
        <v>23139</v>
      </c>
      <c r="N820" s="255"/>
      <c r="O820" s="258">
        <v>3</v>
      </c>
      <c r="P820" s="258">
        <v>3</v>
      </c>
      <c r="Q820" s="5250" t="s">
        <v>1427</v>
      </c>
      <c r="R820" s="6511"/>
      <c r="S820" s="3487"/>
      <c r="T820" s="3487"/>
      <c r="U820" s="3487"/>
      <c r="V820" s="4980" t="s">
        <v>9338</v>
      </c>
      <c r="W820" s="3487"/>
      <c r="X820" s="4980" t="s">
        <v>7042</v>
      </c>
      <c r="Y820" s="3487"/>
      <c r="Z820" s="3127"/>
      <c r="AA820" s="4879">
        <v>12976476</v>
      </c>
      <c r="AB820" s="345"/>
      <c r="AC820" s="4899">
        <v>4650</v>
      </c>
      <c r="AD820" s="4899">
        <v>20250</v>
      </c>
      <c r="AE820" s="4899">
        <f t="shared" ref="AE820:AE915" si="50">AC820+AD820*P820</f>
        <v>65400</v>
      </c>
      <c r="AF820" s="31" t="s">
        <v>19700</v>
      </c>
      <c r="AG820" s="142"/>
    </row>
    <row r="821" spans="1:33" s="32" customFormat="1" ht="30" customHeight="1">
      <c r="A821" s="5032" t="s">
        <v>20646</v>
      </c>
      <c r="B821" s="5108" t="s">
        <v>23140</v>
      </c>
      <c r="C821" s="340">
        <v>45861</v>
      </c>
      <c r="D821" s="340">
        <v>45883</v>
      </c>
      <c r="E821" s="341"/>
      <c r="F821" s="374"/>
      <c r="G821" s="339">
        <v>9053</v>
      </c>
      <c r="H821" s="6950"/>
      <c r="I821" s="6217" t="s">
        <v>21364</v>
      </c>
      <c r="J821" s="5031" t="s">
        <v>23141</v>
      </c>
      <c r="K821" s="6530" t="s">
        <v>23142</v>
      </c>
      <c r="L821" s="4495" t="s">
        <v>3107</v>
      </c>
      <c r="M821" s="338" t="s">
        <v>23144</v>
      </c>
      <c r="N821" s="255"/>
      <c r="O821" s="258">
        <v>4</v>
      </c>
      <c r="P821" s="258">
        <v>4</v>
      </c>
      <c r="Q821" s="5250" t="s">
        <v>23143</v>
      </c>
      <c r="R821" s="6511"/>
      <c r="S821" s="3487"/>
      <c r="T821" s="3487"/>
      <c r="U821" s="3487"/>
      <c r="V821" s="6" t="s">
        <v>2073</v>
      </c>
      <c r="W821" s="3487"/>
      <c r="X821" s="6" t="s">
        <v>7042</v>
      </c>
      <c r="Y821" s="3487"/>
      <c r="Z821" s="3127"/>
      <c r="AA821" s="4879">
        <v>12976598</v>
      </c>
      <c r="AB821" s="345"/>
      <c r="AC821" s="4899">
        <v>0</v>
      </c>
      <c r="AD821" s="4899">
        <v>20250</v>
      </c>
      <c r="AE821" s="4899">
        <f t="shared" si="50"/>
        <v>81000</v>
      </c>
      <c r="AF821" s="31" t="s">
        <v>19700</v>
      </c>
      <c r="AG821" s="142"/>
    </row>
    <row r="822" spans="1:33" s="32" customFormat="1" ht="30" customHeight="1">
      <c r="A822" s="5222" t="s">
        <v>20543</v>
      </c>
      <c r="B822" s="5235" t="s">
        <v>23145</v>
      </c>
      <c r="C822" s="340">
        <v>45862</v>
      </c>
      <c r="D822" s="340">
        <v>45896</v>
      </c>
      <c r="E822" s="341"/>
      <c r="F822" s="374"/>
      <c r="G822" s="339">
        <v>8628</v>
      </c>
      <c r="H822" s="6948" t="s">
        <v>18634</v>
      </c>
      <c r="I822" s="339"/>
      <c r="J822" s="5217" t="s">
        <v>18635</v>
      </c>
      <c r="K822" s="6530" t="s">
        <v>23146</v>
      </c>
      <c r="L822" s="4495" t="s">
        <v>23012</v>
      </c>
      <c r="M822" s="338" t="s">
        <v>23148</v>
      </c>
      <c r="N822" s="255"/>
      <c r="O822" s="258">
        <v>2</v>
      </c>
      <c r="P822" s="258">
        <v>2</v>
      </c>
      <c r="Q822" s="5250" t="s">
        <v>23147</v>
      </c>
      <c r="R822" s="6511"/>
      <c r="S822" s="3487"/>
      <c r="T822" s="3487"/>
      <c r="U822" s="3487"/>
      <c r="V822" s="6" t="s">
        <v>2073</v>
      </c>
      <c r="W822" s="3487"/>
      <c r="X822" s="6" t="s">
        <v>7042</v>
      </c>
      <c r="Y822" s="3487"/>
      <c r="Z822" s="3127"/>
      <c r="AA822" s="4879">
        <v>12976630</v>
      </c>
      <c r="AB822" s="345"/>
      <c r="AC822" s="4899">
        <v>27621</v>
      </c>
      <c r="AD822" s="4899">
        <v>14850</v>
      </c>
      <c r="AE822" s="4899">
        <f t="shared" si="50"/>
        <v>57321</v>
      </c>
      <c r="AF822" s="31" t="s">
        <v>19700</v>
      </c>
      <c r="AG822" s="142"/>
    </row>
    <row r="823" spans="1:33" s="32" customFormat="1" ht="30" customHeight="1">
      <c r="A823" s="4604" t="s">
        <v>20017</v>
      </c>
      <c r="B823" s="6595" t="s">
        <v>23149</v>
      </c>
      <c r="C823" s="340">
        <v>45862</v>
      </c>
      <c r="D823" s="340">
        <v>45896</v>
      </c>
      <c r="E823" s="422"/>
      <c r="F823" s="374"/>
      <c r="G823" s="339">
        <v>8369</v>
      </c>
      <c r="H823" s="6948" t="s">
        <v>2109</v>
      </c>
      <c r="I823" s="339"/>
      <c r="J823" s="5250" t="s">
        <v>23150</v>
      </c>
      <c r="K823" s="6530" t="s">
        <v>23151</v>
      </c>
      <c r="L823" s="4495" t="s">
        <v>22800</v>
      </c>
      <c r="M823" s="338" t="s">
        <v>23153</v>
      </c>
      <c r="N823" s="255"/>
      <c r="O823" s="258">
        <v>1</v>
      </c>
      <c r="P823" s="258">
        <v>1</v>
      </c>
      <c r="Q823" s="5250" t="s">
        <v>23152</v>
      </c>
      <c r="R823" s="6511"/>
      <c r="S823" s="3487"/>
      <c r="T823" s="3487"/>
      <c r="U823" s="3487"/>
      <c r="V823" s="6" t="s">
        <v>2073</v>
      </c>
      <c r="W823" s="3487"/>
      <c r="X823" s="6" t="s">
        <v>7042</v>
      </c>
      <c r="Y823" s="3487"/>
      <c r="Z823" s="3127"/>
      <c r="AA823" s="4879">
        <v>12976709</v>
      </c>
      <c r="AB823" s="345"/>
      <c r="AC823" s="4899">
        <v>31000</v>
      </c>
      <c r="AD823" s="4899">
        <v>15000</v>
      </c>
      <c r="AE823" s="4899">
        <f t="shared" si="50"/>
        <v>46000</v>
      </c>
      <c r="AF823" s="31" t="s">
        <v>19700</v>
      </c>
      <c r="AG823" s="142"/>
    </row>
    <row r="824" spans="1:33" s="32" customFormat="1" ht="30" customHeight="1">
      <c r="A824" s="4604" t="s">
        <v>18734</v>
      </c>
      <c r="B824" s="6595" t="s">
        <v>23154</v>
      </c>
      <c r="C824" s="340">
        <v>45862</v>
      </c>
      <c r="D824" s="340">
        <v>45883</v>
      </c>
      <c r="E824" s="341"/>
      <c r="F824" s="374"/>
      <c r="G824" s="339">
        <v>8636</v>
      </c>
      <c r="H824" s="6948" t="s">
        <v>1855</v>
      </c>
      <c r="I824" s="339"/>
      <c r="J824" s="5250" t="s">
        <v>23155</v>
      </c>
      <c r="K824" s="6530" t="s">
        <v>23156</v>
      </c>
      <c r="L824" s="4495" t="s">
        <v>23012</v>
      </c>
      <c r="M824" s="338" t="s">
        <v>23158</v>
      </c>
      <c r="N824" s="255"/>
      <c r="O824" s="258">
        <v>2</v>
      </c>
      <c r="P824" s="258">
        <v>2</v>
      </c>
      <c r="Q824" s="5250" t="s">
        <v>23157</v>
      </c>
      <c r="R824" s="6511"/>
      <c r="S824" s="3487"/>
      <c r="T824" s="3487"/>
      <c r="U824" s="3487"/>
      <c r="V824" s="5185" t="s">
        <v>9338</v>
      </c>
      <c r="W824" s="3487"/>
      <c r="X824" s="5185" t="s">
        <v>7042</v>
      </c>
      <c r="Y824" s="3487"/>
      <c r="Z824" s="3127"/>
      <c r="AA824" s="4879">
        <v>12976770</v>
      </c>
      <c r="AB824" s="345"/>
      <c r="AC824" s="4899">
        <v>0</v>
      </c>
      <c r="AD824" s="4899">
        <v>12375</v>
      </c>
      <c r="AE824" s="4899">
        <f t="shared" si="50"/>
        <v>24750</v>
      </c>
      <c r="AF824" s="31" t="s">
        <v>19700</v>
      </c>
      <c r="AG824" s="142"/>
    </row>
    <row r="825" spans="1:33" s="32" customFormat="1" ht="30" customHeight="1">
      <c r="A825" s="4944" t="s">
        <v>20766</v>
      </c>
      <c r="B825" s="5006" t="s">
        <v>23159</v>
      </c>
      <c r="C825" s="340">
        <v>45862</v>
      </c>
      <c r="D825" s="340">
        <v>45883</v>
      </c>
      <c r="E825" s="341"/>
      <c r="F825" s="374"/>
      <c r="G825" s="339">
        <v>8629</v>
      </c>
      <c r="H825" s="6948" t="s">
        <v>7345</v>
      </c>
      <c r="I825" s="339"/>
      <c r="J825" s="4945" t="s">
        <v>23160</v>
      </c>
      <c r="K825" s="6530" t="s">
        <v>23161</v>
      </c>
      <c r="L825" s="4495" t="s">
        <v>22852</v>
      </c>
      <c r="M825" s="338" t="s">
        <v>23163</v>
      </c>
      <c r="N825" s="255"/>
      <c r="O825" s="258">
        <v>6</v>
      </c>
      <c r="P825" s="258">
        <v>6</v>
      </c>
      <c r="Q825" s="5250" t="s">
        <v>23162</v>
      </c>
      <c r="R825" s="6511"/>
      <c r="S825" s="3487"/>
      <c r="T825" s="3487"/>
      <c r="U825" s="3487"/>
      <c r="V825" s="4614" t="s">
        <v>2073</v>
      </c>
      <c r="W825" s="3487"/>
      <c r="X825" s="4614" t="s">
        <v>7042</v>
      </c>
      <c r="Y825" s="3487"/>
      <c r="Z825" s="3127"/>
      <c r="AA825" s="4879">
        <v>12976839</v>
      </c>
      <c r="AB825" s="345"/>
      <c r="AC825" s="4899">
        <v>0</v>
      </c>
      <c r="AD825" s="4899">
        <v>8316</v>
      </c>
      <c r="AE825" s="4899">
        <f t="shared" si="50"/>
        <v>49896</v>
      </c>
      <c r="AF825" s="31" t="s">
        <v>19700</v>
      </c>
      <c r="AG825" s="142"/>
    </row>
    <row r="826" spans="1:33" s="32" customFormat="1" ht="30" customHeight="1">
      <c r="A826" s="5210" t="s">
        <v>18977</v>
      </c>
      <c r="B826" s="5228" t="s">
        <v>23164</v>
      </c>
      <c r="C826" s="340">
        <v>45862</v>
      </c>
      <c r="D826" s="340">
        <v>45896</v>
      </c>
      <c r="E826" s="341"/>
      <c r="F826" s="374"/>
      <c r="G826" s="339">
        <v>8644</v>
      </c>
      <c r="H826" s="6948" t="s">
        <v>1690</v>
      </c>
      <c r="I826" s="339"/>
      <c r="J826" s="5211" t="s">
        <v>23165</v>
      </c>
      <c r="K826" s="6530" t="s">
        <v>23166</v>
      </c>
      <c r="L826" s="4495" t="s">
        <v>23012</v>
      </c>
      <c r="M826" s="338" t="s">
        <v>23167</v>
      </c>
      <c r="N826" s="255"/>
      <c r="O826" s="258">
        <v>2</v>
      </c>
      <c r="P826" s="258">
        <v>2</v>
      </c>
      <c r="Q826" s="5250" t="s">
        <v>23064</v>
      </c>
      <c r="R826" s="6511"/>
      <c r="S826" s="3487"/>
      <c r="T826" s="3487"/>
      <c r="U826" s="3487"/>
      <c r="V826" s="4614" t="s">
        <v>2073</v>
      </c>
      <c r="W826" s="3487"/>
      <c r="X826" s="4614" t="s">
        <v>7042</v>
      </c>
      <c r="Y826" s="3487"/>
      <c r="Z826" s="3127"/>
      <c r="AA826" s="4879">
        <v>12976846</v>
      </c>
      <c r="AB826" s="345"/>
      <c r="AC826" s="4899">
        <v>3300</v>
      </c>
      <c r="AD826" s="4899">
        <v>7920</v>
      </c>
      <c r="AE826" s="4899">
        <f t="shared" si="50"/>
        <v>19140</v>
      </c>
      <c r="AF826" s="31" t="s">
        <v>19700</v>
      </c>
      <c r="AG826" s="142"/>
    </row>
    <row r="827" spans="1:33" s="32" customFormat="1" ht="30" customHeight="1">
      <c r="A827" s="4604" t="s">
        <v>21279</v>
      </c>
      <c r="B827" s="6217" t="s">
        <v>23168</v>
      </c>
      <c r="C827" s="340">
        <v>45862</v>
      </c>
      <c r="D827" s="340">
        <v>45896</v>
      </c>
      <c r="E827" s="341"/>
      <c r="F827" s="374"/>
      <c r="G827" s="339">
        <v>8599</v>
      </c>
      <c r="H827" s="6948" t="s">
        <v>23169</v>
      </c>
      <c r="I827" s="339"/>
      <c r="J827" s="5250" t="s">
        <v>23170</v>
      </c>
      <c r="K827" s="6530" t="s">
        <v>23171</v>
      </c>
      <c r="L827" s="4495" t="s">
        <v>22800</v>
      </c>
      <c r="M827" s="338" t="s">
        <v>23173</v>
      </c>
      <c r="N827" s="255"/>
      <c r="O827" s="258">
        <v>1</v>
      </c>
      <c r="P827" s="258">
        <v>1</v>
      </c>
      <c r="Q827" s="4801" t="s">
        <v>23172</v>
      </c>
      <c r="R827" s="6511"/>
      <c r="S827" s="3487"/>
      <c r="T827" s="3487"/>
      <c r="U827" s="3487"/>
      <c r="V827" s="4614" t="s">
        <v>2073</v>
      </c>
      <c r="W827" s="3487"/>
      <c r="X827" s="4614" t="s">
        <v>7042</v>
      </c>
      <c r="Y827" s="3487"/>
      <c r="Z827" s="3127"/>
      <c r="AA827" s="4879">
        <v>12977036</v>
      </c>
      <c r="AB827" s="345"/>
      <c r="AC827" s="4899">
        <v>11954.25</v>
      </c>
      <c r="AD827" s="4899">
        <v>8316</v>
      </c>
      <c r="AE827" s="4899">
        <f t="shared" si="50"/>
        <v>20270.25</v>
      </c>
      <c r="AF827" s="31" t="s">
        <v>19700</v>
      </c>
      <c r="AG827" s="142"/>
    </row>
    <row r="828" spans="1:33" s="32" customFormat="1" ht="30" customHeight="1">
      <c r="A828" s="5166" t="s">
        <v>18754</v>
      </c>
      <c r="B828" s="5192" t="s">
        <v>23174</v>
      </c>
      <c r="C828" s="340">
        <v>45862</v>
      </c>
      <c r="D828" s="340">
        <v>45896</v>
      </c>
      <c r="E828" s="341"/>
      <c r="F828" s="374"/>
      <c r="G828" s="339">
        <v>8634</v>
      </c>
      <c r="H828" s="6948" t="s">
        <v>23175</v>
      </c>
      <c r="I828" s="339"/>
      <c r="J828" s="5167" t="s">
        <v>23176</v>
      </c>
      <c r="K828" s="6530" t="s">
        <v>23177</v>
      </c>
      <c r="L828" s="4495" t="s">
        <v>22800</v>
      </c>
      <c r="M828" s="338" t="s">
        <v>23179</v>
      </c>
      <c r="N828" s="255"/>
      <c r="O828" s="258">
        <v>1</v>
      </c>
      <c r="P828" s="258">
        <v>1</v>
      </c>
      <c r="Q828" s="4801" t="s">
        <v>23178</v>
      </c>
      <c r="R828" s="6511"/>
      <c r="S828" s="3487"/>
      <c r="T828" s="3487"/>
      <c r="U828" s="3487"/>
      <c r="V828" s="4802" t="s">
        <v>2073</v>
      </c>
      <c r="W828" s="3487"/>
      <c r="X828" s="4802" t="s">
        <v>7042</v>
      </c>
      <c r="Y828" s="3487"/>
      <c r="Z828" s="3127"/>
      <c r="AA828" s="4879">
        <v>12977059</v>
      </c>
      <c r="AB828" s="345"/>
      <c r="AC828" s="4899">
        <v>10200</v>
      </c>
      <c r="AD828" s="4899">
        <v>7920</v>
      </c>
      <c r="AE828" s="4899">
        <f t="shared" si="50"/>
        <v>18120</v>
      </c>
      <c r="AF828" s="31" t="s">
        <v>19700</v>
      </c>
      <c r="AG828" s="142"/>
    </row>
    <row r="829" spans="1:33" s="32" customFormat="1" ht="30" customHeight="1">
      <c r="A829" s="4604" t="s">
        <v>18626</v>
      </c>
      <c r="B829" s="6217" t="s">
        <v>23180</v>
      </c>
      <c r="C829" s="340">
        <v>45862</v>
      </c>
      <c r="D829" s="340">
        <v>45896</v>
      </c>
      <c r="E829" s="341"/>
      <c r="F829" s="374"/>
      <c r="G829" s="339">
        <v>9013</v>
      </c>
      <c r="H829" s="6948" t="s">
        <v>23181</v>
      </c>
      <c r="I829" s="339"/>
      <c r="J829" s="5250" t="s">
        <v>23182</v>
      </c>
      <c r="K829" s="6530" t="s">
        <v>23183</v>
      </c>
      <c r="L829" s="4495" t="s">
        <v>3107</v>
      </c>
      <c r="M829" s="338" t="s">
        <v>23185</v>
      </c>
      <c r="N829" s="255"/>
      <c r="O829" s="258">
        <v>4</v>
      </c>
      <c r="P829" s="258">
        <v>4</v>
      </c>
      <c r="Q829" s="5250" t="s">
        <v>23184</v>
      </c>
      <c r="R829" s="6511"/>
      <c r="S829" s="3487"/>
      <c r="T829" s="3487"/>
      <c r="U829" s="3487"/>
      <c r="V829" s="4802" t="s">
        <v>2073</v>
      </c>
      <c r="W829" s="3487"/>
      <c r="X829" s="4802" t="s">
        <v>7042</v>
      </c>
      <c r="Y829" s="3487"/>
      <c r="Z829" s="3127"/>
      <c r="AA829" s="4879">
        <v>12977241</v>
      </c>
      <c r="AB829" s="345"/>
      <c r="AC829" s="4899">
        <v>6900</v>
      </c>
      <c r="AD829" s="4899">
        <v>6798.83</v>
      </c>
      <c r="AE829" s="4899">
        <f t="shared" si="50"/>
        <v>34095.32</v>
      </c>
      <c r="AF829" s="31" t="s">
        <v>19700</v>
      </c>
      <c r="AG829" s="142"/>
    </row>
    <row r="830" spans="1:33" s="32" customFormat="1" ht="30" customHeight="1">
      <c r="A830" s="5937" t="s">
        <v>19596</v>
      </c>
      <c r="B830" s="5946" t="s">
        <v>23186</v>
      </c>
      <c r="C830" s="340">
        <v>45862</v>
      </c>
      <c r="D830" s="340">
        <v>45883</v>
      </c>
      <c r="E830" s="341"/>
      <c r="F830" s="374"/>
      <c r="G830" s="339">
        <v>6984</v>
      </c>
      <c r="H830" s="6948" t="s">
        <v>1764</v>
      </c>
      <c r="I830" s="6217"/>
      <c r="J830" s="5938" t="s">
        <v>23187</v>
      </c>
      <c r="K830" s="6530" t="s">
        <v>23188</v>
      </c>
      <c r="L830" s="4495" t="s">
        <v>22852</v>
      </c>
      <c r="M830" s="338" t="s">
        <v>23190</v>
      </c>
      <c r="N830" s="255"/>
      <c r="O830" s="258">
        <v>6</v>
      </c>
      <c r="P830" s="258">
        <v>6</v>
      </c>
      <c r="Q830" s="5250" t="s">
        <v>23189</v>
      </c>
      <c r="R830" s="6511"/>
      <c r="S830" s="3487"/>
      <c r="T830" s="3487"/>
      <c r="U830" s="3487"/>
      <c r="V830" s="4609" t="s">
        <v>2073</v>
      </c>
      <c r="W830" s="3487"/>
      <c r="X830" s="4609" t="s">
        <v>7042</v>
      </c>
      <c r="Y830" s="3487"/>
      <c r="Z830" s="3127"/>
      <c r="AA830" s="4879">
        <v>12977319</v>
      </c>
      <c r="AB830" s="345"/>
      <c r="AC830" s="4899">
        <v>0</v>
      </c>
      <c r="AD830" s="4899">
        <v>7920</v>
      </c>
      <c r="AE830" s="4899">
        <f t="shared" si="50"/>
        <v>47520</v>
      </c>
      <c r="AF830" s="31" t="s">
        <v>19700</v>
      </c>
      <c r="AG830" s="142"/>
    </row>
    <row r="831" spans="1:33" s="32" customFormat="1" ht="30" customHeight="1">
      <c r="A831" s="6419" t="s">
        <v>18703</v>
      </c>
      <c r="B831" s="6418" t="s">
        <v>23212</v>
      </c>
      <c r="C831" s="340">
        <v>45862</v>
      </c>
      <c r="D831" s="340">
        <v>45896</v>
      </c>
      <c r="E831" s="341"/>
      <c r="F831" s="374"/>
      <c r="G831" s="339">
        <v>8615</v>
      </c>
      <c r="H831" s="6948" t="s">
        <v>23213</v>
      </c>
      <c r="I831" s="339"/>
      <c r="J831" s="6412" t="s">
        <v>23653</v>
      </c>
      <c r="K831" s="6530" t="s">
        <v>23214</v>
      </c>
      <c r="L831" s="4495" t="s">
        <v>22800</v>
      </c>
      <c r="M831" s="338" t="s">
        <v>23215</v>
      </c>
      <c r="N831" s="255"/>
      <c r="O831" s="258">
        <v>1</v>
      </c>
      <c r="P831" s="258">
        <v>1</v>
      </c>
      <c r="Q831" s="5250" t="s">
        <v>23194</v>
      </c>
      <c r="R831" s="6511"/>
      <c r="S831" s="3487"/>
      <c r="T831" s="3487"/>
      <c r="U831" s="3487"/>
      <c r="V831" s="4609" t="s">
        <v>2073</v>
      </c>
      <c r="W831" s="3487"/>
      <c r="X831" s="4609" t="s">
        <v>7042</v>
      </c>
      <c r="Y831" s="3487"/>
      <c r="Z831" s="3127"/>
      <c r="AA831" s="4879">
        <v>12977444</v>
      </c>
      <c r="AB831" s="345"/>
      <c r="AC831" s="4899">
        <v>17100</v>
      </c>
      <c r="AD831" s="4899">
        <v>7920</v>
      </c>
      <c r="AE831" s="4899">
        <f t="shared" si="50"/>
        <v>25020</v>
      </c>
      <c r="AF831" s="31" t="s">
        <v>19700</v>
      </c>
      <c r="AG831" s="142"/>
    </row>
    <row r="832" spans="1:33" s="32" customFormat="1" ht="30" customHeight="1">
      <c r="A832" s="4604" t="s">
        <v>18626</v>
      </c>
      <c r="B832" s="5681" t="s">
        <v>23216</v>
      </c>
      <c r="C832" s="340">
        <v>45862</v>
      </c>
      <c r="D832" s="340">
        <v>45883</v>
      </c>
      <c r="E832" s="341"/>
      <c r="F832" s="374"/>
      <c r="G832" s="339">
        <v>9013</v>
      </c>
      <c r="H832" s="6948" t="s">
        <v>23217</v>
      </c>
      <c r="I832" s="339"/>
      <c r="J832" s="5623" t="s">
        <v>12773</v>
      </c>
      <c r="K832" s="6530" t="s">
        <v>23218</v>
      </c>
      <c r="L832" s="4495" t="s">
        <v>22908</v>
      </c>
      <c r="M832" s="338" t="s">
        <v>23220</v>
      </c>
      <c r="N832" s="255"/>
      <c r="O832" s="258">
        <v>5</v>
      </c>
      <c r="P832" s="258">
        <v>5</v>
      </c>
      <c r="Q832" s="5250" t="s">
        <v>23219</v>
      </c>
      <c r="R832" s="6511"/>
      <c r="S832" s="3487"/>
      <c r="T832" s="3487"/>
      <c r="U832" s="3487"/>
      <c r="V832" s="5508" t="s">
        <v>9338</v>
      </c>
      <c r="W832" s="3487"/>
      <c r="X832" s="5508" t="s">
        <v>7042</v>
      </c>
      <c r="Y832" s="3487"/>
      <c r="Z832" s="3127"/>
      <c r="AA832" s="4879">
        <v>12977447</v>
      </c>
      <c r="AB832" s="345"/>
      <c r="AC832" s="4899">
        <v>0</v>
      </c>
      <c r="AD832" s="4899">
        <v>6798.83</v>
      </c>
      <c r="AE832" s="4899">
        <f t="shared" si="50"/>
        <v>33994.15</v>
      </c>
      <c r="AF832" s="31" t="s">
        <v>19700</v>
      </c>
      <c r="AG832" s="142"/>
    </row>
    <row r="833" spans="1:33" s="32" customFormat="1" ht="30" customHeight="1">
      <c r="A833" s="4604" t="s">
        <v>19351</v>
      </c>
      <c r="B833" s="5681" t="s">
        <v>23221</v>
      </c>
      <c r="C833" s="340">
        <v>45862</v>
      </c>
      <c r="D833" s="340">
        <v>45896</v>
      </c>
      <c r="E833" s="341"/>
      <c r="F833" s="374"/>
      <c r="G833" s="339">
        <v>8646</v>
      </c>
      <c r="H833" s="6948" t="s">
        <v>13919</v>
      </c>
      <c r="I833" s="339"/>
      <c r="J833" s="5250" t="s">
        <v>23222</v>
      </c>
      <c r="K833" s="6530" t="s">
        <v>23223</v>
      </c>
      <c r="L833" s="4495" t="s">
        <v>23012</v>
      </c>
      <c r="M833" s="338" t="s">
        <v>23224</v>
      </c>
      <c r="N833" s="255"/>
      <c r="O833" s="258">
        <v>2</v>
      </c>
      <c r="P833" s="258">
        <v>2</v>
      </c>
      <c r="Q833" s="5250" t="s">
        <v>22064</v>
      </c>
      <c r="R833" s="6511"/>
      <c r="S833" s="3487"/>
      <c r="T833" s="3487"/>
      <c r="U833" s="3487"/>
      <c r="V833" s="5483" t="s">
        <v>9338</v>
      </c>
      <c r="W833" s="3487"/>
      <c r="X833" s="5483" t="s">
        <v>7042</v>
      </c>
      <c r="Y833" s="3487"/>
      <c r="Z833" s="3127"/>
      <c r="AA833" s="4879">
        <v>12977453</v>
      </c>
      <c r="AB833" s="345"/>
      <c r="AC833" s="4899">
        <v>72000</v>
      </c>
      <c r="AD833" s="4899">
        <v>12375</v>
      </c>
      <c r="AE833" s="4899">
        <f t="shared" si="50"/>
        <v>96750</v>
      </c>
      <c r="AF833" s="31" t="s">
        <v>19700</v>
      </c>
      <c r="AG833" s="142"/>
    </row>
    <row r="834" spans="1:33" s="32" customFormat="1" ht="30" customHeight="1">
      <c r="A834" s="4604" t="s">
        <v>18626</v>
      </c>
      <c r="B834" s="6217" t="s">
        <v>23225</v>
      </c>
      <c r="C834" s="340">
        <v>45862</v>
      </c>
      <c r="D834" s="340">
        <v>45883</v>
      </c>
      <c r="E834" s="341"/>
      <c r="F834" s="374"/>
      <c r="G834" s="339">
        <v>9013</v>
      </c>
      <c r="H834" s="6948" t="s">
        <v>2686</v>
      </c>
      <c r="I834" s="339"/>
      <c r="J834" s="5250" t="s">
        <v>23226</v>
      </c>
      <c r="K834" s="6530" t="s">
        <v>23227</v>
      </c>
      <c r="L834" s="4495" t="s">
        <v>23012</v>
      </c>
      <c r="M834" s="338" t="s">
        <v>23228</v>
      </c>
      <c r="N834" s="255"/>
      <c r="O834" s="258">
        <v>2</v>
      </c>
      <c r="P834" s="258">
        <v>2</v>
      </c>
      <c r="Q834" s="5250" t="s">
        <v>21770</v>
      </c>
      <c r="R834" s="6511"/>
      <c r="S834" s="3487"/>
      <c r="T834" s="3487"/>
      <c r="U834" s="3487"/>
      <c r="V834" s="5483" t="s">
        <v>9338</v>
      </c>
      <c r="W834" s="3487"/>
      <c r="X834" s="5483" t="s">
        <v>7042</v>
      </c>
      <c r="Y834" s="3487"/>
      <c r="Z834" s="3127"/>
      <c r="AA834" s="4879">
        <v>12977459</v>
      </c>
      <c r="AB834" s="345"/>
      <c r="AC834" s="4899">
        <v>0</v>
      </c>
      <c r="AD834" s="4899">
        <v>6798.83</v>
      </c>
      <c r="AE834" s="4899">
        <f t="shared" si="50"/>
        <v>13597.66</v>
      </c>
      <c r="AF834" s="31" t="s">
        <v>19700</v>
      </c>
      <c r="AG834" s="142"/>
    </row>
    <row r="835" spans="1:33" s="32" customFormat="1" ht="30" customHeight="1">
      <c r="A835" s="6227" t="s">
        <v>18626</v>
      </c>
      <c r="B835" s="6250" t="s">
        <v>23229</v>
      </c>
      <c r="C835" s="340">
        <v>45862</v>
      </c>
      <c r="D835" s="340">
        <v>45896</v>
      </c>
      <c r="E835" s="341"/>
      <c r="F835" s="374"/>
      <c r="G835" s="339">
        <v>9013</v>
      </c>
      <c r="H835" s="6948" t="s">
        <v>12569</v>
      </c>
      <c r="I835" s="339"/>
      <c r="J835" s="6228" t="s">
        <v>23652</v>
      </c>
      <c r="K835" s="6530" t="s">
        <v>23230</v>
      </c>
      <c r="L835" s="4495" t="s">
        <v>3107</v>
      </c>
      <c r="M835" s="338" t="s">
        <v>23232</v>
      </c>
      <c r="N835" s="255"/>
      <c r="O835" s="258">
        <v>4</v>
      </c>
      <c r="P835" s="258">
        <v>4</v>
      </c>
      <c r="Q835" s="5250" t="s">
        <v>23231</v>
      </c>
      <c r="R835" s="6511"/>
      <c r="S835" s="3487"/>
      <c r="T835" s="3487"/>
      <c r="U835" s="3487"/>
      <c r="V835" s="5483" t="s">
        <v>9338</v>
      </c>
      <c r="W835" s="3487"/>
      <c r="X835" s="5483" t="s">
        <v>7042</v>
      </c>
      <c r="Y835" s="3487"/>
      <c r="Z835" s="3127"/>
      <c r="AA835" s="4879">
        <v>12977500</v>
      </c>
      <c r="AB835" s="345"/>
      <c r="AC835" s="4899">
        <v>10200</v>
      </c>
      <c r="AD835" s="4899">
        <v>6798.83</v>
      </c>
      <c r="AE835" s="4899">
        <f t="shared" si="50"/>
        <v>37395.32</v>
      </c>
      <c r="AF835" s="31" t="s">
        <v>19700</v>
      </c>
      <c r="AG835" s="142"/>
    </row>
    <row r="836" spans="1:33" s="32" customFormat="1" ht="30" customHeight="1">
      <c r="A836" s="4966" t="s">
        <v>19554</v>
      </c>
      <c r="B836" s="4969" t="s">
        <v>23233</v>
      </c>
      <c r="C836" s="340">
        <v>45862</v>
      </c>
      <c r="D836" s="340">
        <v>45896</v>
      </c>
      <c r="E836" s="341"/>
      <c r="F836" s="374"/>
      <c r="G836" s="339">
        <v>8601</v>
      </c>
      <c r="H836" s="6948" t="s">
        <v>6998</v>
      </c>
      <c r="I836" s="339"/>
      <c r="J836" s="4965" t="s">
        <v>23234</v>
      </c>
      <c r="K836" s="6530" t="s">
        <v>23235</v>
      </c>
      <c r="L836" s="4495" t="s">
        <v>3107</v>
      </c>
      <c r="M836" s="338" t="s">
        <v>23236</v>
      </c>
      <c r="N836" s="255"/>
      <c r="O836" s="258">
        <v>4</v>
      </c>
      <c r="P836" s="258">
        <v>4</v>
      </c>
      <c r="Q836" s="5250" t="s">
        <v>23133</v>
      </c>
      <c r="R836" s="6511"/>
      <c r="S836" s="3487"/>
      <c r="T836" s="3487"/>
      <c r="U836" s="3487"/>
      <c r="V836" s="4770" t="s">
        <v>2073</v>
      </c>
      <c r="W836" s="3487"/>
      <c r="X836" s="4770" t="s">
        <v>37</v>
      </c>
      <c r="Y836" s="3487"/>
      <c r="Z836" s="3127"/>
      <c r="AA836" s="4879">
        <v>12977503</v>
      </c>
      <c r="AB836" s="345"/>
      <c r="AC836" s="4899">
        <v>6200</v>
      </c>
      <c r="AD836" s="4899">
        <v>8625</v>
      </c>
      <c r="AE836" s="4899">
        <f t="shared" si="50"/>
        <v>40700</v>
      </c>
      <c r="AF836" s="31" t="s">
        <v>19700</v>
      </c>
      <c r="AG836" s="142"/>
    </row>
    <row r="837" spans="1:33" s="32" customFormat="1" ht="30" customHeight="1">
      <c r="A837" s="5546" t="s">
        <v>19554</v>
      </c>
      <c r="B837" s="5568" t="s">
        <v>23238</v>
      </c>
      <c r="C837" s="340">
        <v>45862</v>
      </c>
      <c r="D837" s="340">
        <v>45992</v>
      </c>
      <c r="E837" s="341"/>
      <c r="F837" s="374"/>
      <c r="G837" s="339">
        <v>8601</v>
      </c>
      <c r="H837" s="6948" t="s">
        <v>4146</v>
      </c>
      <c r="I837" s="339"/>
      <c r="J837" s="5548" t="s">
        <v>23239</v>
      </c>
      <c r="K837" s="6530" t="s">
        <v>23240</v>
      </c>
      <c r="L837" s="4495" t="s">
        <v>23049</v>
      </c>
      <c r="M837" s="338" t="s">
        <v>23242</v>
      </c>
      <c r="N837" s="255"/>
      <c r="O837" s="258">
        <v>7</v>
      </c>
      <c r="P837" s="258">
        <v>7</v>
      </c>
      <c r="Q837" s="5250" t="s">
        <v>23241</v>
      </c>
      <c r="R837" s="6511"/>
      <c r="S837" s="3487"/>
      <c r="T837" s="3487"/>
      <c r="U837" s="3487"/>
      <c r="V837" s="4770" t="s">
        <v>2073</v>
      </c>
      <c r="W837" s="3487"/>
      <c r="X837" s="4770" t="s">
        <v>37</v>
      </c>
      <c r="Y837" s="3487"/>
      <c r="Z837" s="3127"/>
      <c r="AA837" s="4879">
        <v>12977511</v>
      </c>
      <c r="AB837" s="345"/>
      <c r="AC837" s="4899">
        <v>112000</v>
      </c>
      <c r="AD837" s="4899">
        <v>8625</v>
      </c>
      <c r="AE837" s="4899">
        <f t="shared" si="50"/>
        <v>172375</v>
      </c>
      <c r="AF837" s="31" t="s">
        <v>19700</v>
      </c>
      <c r="AG837" s="142"/>
    </row>
    <row r="838" spans="1:33" s="32" customFormat="1" ht="30" customHeight="1">
      <c r="A838" s="5210" t="s">
        <v>18977</v>
      </c>
      <c r="B838" s="5228" t="s">
        <v>23243</v>
      </c>
      <c r="C838" s="340">
        <v>45862</v>
      </c>
      <c r="D838" s="340">
        <v>45883</v>
      </c>
      <c r="E838" s="341"/>
      <c r="F838" s="374"/>
      <c r="G838" s="339">
        <v>8644</v>
      </c>
      <c r="H838" s="6948" t="s">
        <v>18946</v>
      </c>
      <c r="I838" s="339"/>
      <c r="J838" s="5211" t="s">
        <v>23651</v>
      </c>
      <c r="K838" s="6530" t="s">
        <v>23244</v>
      </c>
      <c r="L838" s="4495" t="s">
        <v>22800</v>
      </c>
      <c r="M838" s="338" t="s">
        <v>23245</v>
      </c>
      <c r="N838" s="255"/>
      <c r="O838" s="258">
        <v>1</v>
      </c>
      <c r="P838" s="258">
        <v>1</v>
      </c>
      <c r="Q838" s="5250" t="s">
        <v>23194</v>
      </c>
      <c r="R838" s="6511"/>
      <c r="S838" s="3487"/>
      <c r="T838" s="3487"/>
      <c r="U838" s="3487"/>
      <c r="V838" s="4609" t="s">
        <v>2073</v>
      </c>
      <c r="W838" s="3487"/>
      <c r="X838" s="4609" t="s">
        <v>7042</v>
      </c>
      <c r="Y838" s="3487"/>
      <c r="Z838" s="3127"/>
      <c r="AA838" s="4879">
        <v>12977539</v>
      </c>
      <c r="AB838" s="345"/>
      <c r="AC838" s="4899">
        <v>1200</v>
      </c>
      <c r="AD838" s="4899">
        <v>7920</v>
      </c>
      <c r="AE838" s="4899">
        <f t="shared" si="50"/>
        <v>9120</v>
      </c>
      <c r="AF838" s="31" t="s">
        <v>19700</v>
      </c>
      <c r="AG838" s="142"/>
    </row>
    <row r="839" spans="1:33" s="32" customFormat="1" ht="30" customHeight="1">
      <c r="A839" s="5210" t="s">
        <v>19554</v>
      </c>
      <c r="B839" s="5228" t="s">
        <v>23237</v>
      </c>
      <c r="C839" s="340">
        <v>45862</v>
      </c>
      <c r="D839" s="340">
        <v>45896</v>
      </c>
      <c r="E839" s="341"/>
      <c r="F839" s="374"/>
      <c r="G839" s="339">
        <v>8601</v>
      </c>
      <c r="H839" s="6948" t="s">
        <v>10914</v>
      </c>
      <c r="I839" s="339"/>
      <c r="J839" s="5211" t="s">
        <v>23250</v>
      </c>
      <c r="K839" s="6530" t="s">
        <v>23251</v>
      </c>
      <c r="L839" s="4495" t="s">
        <v>22852</v>
      </c>
      <c r="M839" s="338" t="s">
        <v>23253</v>
      </c>
      <c r="N839" s="255"/>
      <c r="O839" s="258">
        <v>6</v>
      </c>
      <c r="P839" s="258">
        <v>6</v>
      </c>
      <c r="Q839" s="5250" t="s">
        <v>23252</v>
      </c>
      <c r="R839" s="6511"/>
      <c r="S839" s="3487"/>
      <c r="T839" s="3487"/>
      <c r="U839" s="3487"/>
      <c r="V839" s="4609" t="s">
        <v>2073</v>
      </c>
      <c r="W839" s="3487"/>
      <c r="X839" s="4609" t="s">
        <v>7042</v>
      </c>
      <c r="Y839" s="3487"/>
      <c r="Z839" s="3127"/>
      <c r="AA839" s="4879">
        <v>12977911</v>
      </c>
      <c r="AB839" s="345"/>
      <c r="AC839" s="4899">
        <v>12400</v>
      </c>
      <c r="AD839" s="4899">
        <v>8625</v>
      </c>
      <c r="AE839" s="4899">
        <f t="shared" si="50"/>
        <v>64150</v>
      </c>
      <c r="AF839" s="31" t="s">
        <v>19700</v>
      </c>
      <c r="AG839" s="142"/>
    </row>
    <row r="840" spans="1:33" s="32" customFormat="1" ht="30" customHeight="1">
      <c r="A840" s="4515" t="s">
        <v>18734</v>
      </c>
      <c r="B840" s="6536" t="s">
        <v>23282</v>
      </c>
      <c r="C840" s="340">
        <v>45863</v>
      </c>
      <c r="D840" s="340">
        <v>45884</v>
      </c>
      <c r="E840" s="422"/>
      <c r="F840" s="374"/>
      <c r="G840" s="339">
        <v>8636</v>
      </c>
      <c r="H840" s="6947" t="s">
        <v>23283</v>
      </c>
      <c r="I840" s="339"/>
      <c r="J840" s="5250" t="s">
        <v>14713</v>
      </c>
      <c r="K840" s="6535" t="s">
        <v>23284</v>
      </c>
      <c r="L840" s="4506" t="s">
        <v>22908</v>
      </c>
      <c r="M840" s="338" t="s">
        <v>23286</v>
      </c>
      <c r="N840" s="255"/>
      <c r="O840" s="258">
        <v>5</v>
      </c>
      <c r="P840" s="258">
        <v>5</v>
      </c>
      <c r="Q840" s="5250" t="s">
        <v>23285</v>
      </c>
      <c r="R840" s="6511"/>
      <c r="S840" s="3487"/>
      <c r="T840" s="3487"/>
      <c r="U840" s="3487"/>
      <c r="V840" s="6796" t="s">
        <v>9338</v>
      </c>
      <c r="W840" s="3487"/>
      <c r="X840" s="6796" t="s">
        <v>7042</v>
      </c>
      <c r="Y840" s="3487"/>
      <c r="Z840" s="3127"/>
      <c r="AA840" s="4879">
        <v>12979401</v>
      </c>
      <c r="AB840" s="345"/>
      <c r="AC840" s="4899">
        <v>3100</v>
      </c>
      <c r="AD840" s="4899">
        <v>12375</v>
      </c>
      <c r="AE840" s="4899">
        <f t="shared" si="50"/>
        <v>64975</v>
      </c>
      <c r="AF840" s="31" t="s">
        <v>19700</v>
      </c>
      <c r="AG840" s="142"/>
    </row>
    <row r="841" spans="1:33" s="32" customFormat="1" ht="30" customHeight="1">
      <c r="A841" s="4797" t="s">
        <v>18977</v>
      </c>
      <c r="B841" s="5018" t="s">
        <v>23287</v>
      </c>
      <c r="C841" s="340">
        <v>45862</v>
      </c>
      <c r="D841" s="340">
        <v>45884</v>
      </c>
      <c r="E841" s="341"/>
      <c r="F841" s="374"/>
      <c r="G841" s="339">
        <v>8644</v>
      </c>
      <c r="H841" s="6948"/>
      <c r="I841" s="6536" t="s">
        <v>21364</v>
      </c>
      <c r="J841" s="4798" t="s">
        <v>14983</v>
      </c>
      <c r="K841" s="6535" t="s">
        <v>23288</v>
      </c>
      <c r="L841" s="4506" t="s">
        <v>23012</v>
      </c>
      <c r="M841" s="338" t="s">
        <v>23290</v>
      </c>
      <c r="N841" s="255"/>
      <c r="O841" s="258">
        <v>2</v>
      </c>
      <c r="P841" s="258">
        <v>2</v>
      </c>
      <c r="Q841" s="5249" t="s">
        <v>23289</v>
      </c>
      <c r="R841" s="6511"/>
      <c r="S841" s="3487"/>
      <c r="T841" s="3487"/>
      <c r="U841" s="3487"/>
      <c r="V841" s="4639" t="s">
        <v>2073</v>
      </c>
      <c r="W841" s="3487"/>
      <c r="X841" s="4639" t="s">
        <v>7042</v>
      </c>
      <c r="Y841" s="3487"/>
      <c r="Z841" s="3127"/>
      <c r="AA841" s="4879">
        <v>12979186</v>
      </c>
      <c r="AB841" s="345"/>
      <c r="AC841" s="4899">
        <v>0</v>
      </c>
      <c r="AD841" s="4899">
        <v>7920</v>
      </c>
      <c r="AE841" s="4899">
        <f t="shared" si="50"/>
        <v>15840</v>
      </c>
      <c r="AF841" s="31" t="s">
        <v>19700</v>
      </c>
      <c r="AG841" s="142"/>
    </row>
    <row r="842" spans="1:33" s="32" customFormat="1" ht="30" customHeight="1">
      <c r="A842" s="4606" t="s">
        <v>18745</v>
      </c>
      <c r="B842" s="5019" t="s">
        <v>23291</v>
      </c>
      <c r="C842" s="340">
        <v>45863</v>
      </c>
      <c r="D842" s="340">
        <v>45884</v>
      </c>
      <c r="E842" s="341"/>
      <c r="F842" s="374"/>
      <c r="G842" s="339">
        <v>8600</v>
      </c>
      <c r="H842" s="6947" t="s">
        <v>1619</v>
      </c>
      <c r="I842" s="339"/>
      <c r="J842" s="4607" t="s">
        <v>9556</v>
      </c>
      <c r="K842" s="6535" t="s">
        <v>23292</v>
      </c>
      <c r="L842" s="4506" t="s">
        <v>22852</v>
      </c>
      <c r="M842" s="338" t="s">
        <v>23294</v>
      </c>
      <c r="N842" s="255"/>
      <c r="O842" s="258">
        <v>6</v>
      </c>
      <c r="P842" s="258">
        <v>6</v>
      </c>
      <c r="Q842" s="5249" t="s">
        <v>23293</v>
      </c>
      <c r="R842" s="6511"/>
      <c r="S842" s="3487"/>
      <c r="T842" s="3487"/>
      <c r="U842" s="3487"/>
      <c r="V842" s="4609" t="s">
        <v>2073</v>
      </c>
      <c r="W842" s="3487"/>
      <c r="X842" s="4609" t="s">
        <v>7042</v>
      </c>
      <c r="Y842" s="3487"/>
      <c r="Z842" s="3127"/>
      <c r="AA842" s="4879">
        <v>12979449</v>
      </c>
      <c r="AB842" s="345"/>
      <c r="AC842" s="4899">
        <v>0</v>
      </c>
      <c r="AD842" s="4899">
        <v>12375</v>
      </c>
      <c r="AE842" s="4899">
        <f t="shared" si="50"/>
        <v>74250</v>
      </c>
      <c r="AF842" s="31" t="s">
        <v>19700</v>
      </c>
      <c r="AG842" s="142"/>
    </row>
    <row r="843" spans="1:33" s="4430" customFormat="1" ht="30" customHeight="1">
      <c r="A843" s="5002" t="s">
        <v>20017</v>
      </c>
      <c r="B843" s="6571" t="s">
        <v>23295</v>
      </c>
      <c r="C843" s="358">
        <v>45863</v>
      </c>
      <c r="D843" s="358">
        <v>45884</v>
      </c>
      <c r="E843" s="359"/>
      <c r="F843" s="449"/>
      <c r="G843" s="360">
        <v>8369</v>
      </c>
      <c r="H843" s="6949" t="s">
        <v>478</v>
      </c>
      <c r="I843" s="360"/>
      <c r="J843" s="6531" t="s">
        <v>23296</v>
      </c>
      <c r="K843" s="6528" t="s">
        <v>23297</v>
      </c>
      <c r="L843" s="5003" t="s">
        <v>23298</v>
      </c>
      <c r="M843" s="135" t="s">
        <v>23299</v>
      </c>
      <c r="N843" s="364"/>
      <c r="O843" s="365">
        <v>9</v>
      </c>
      <c r="P843" s="365">
        <v>9</v>
      </c>
      <c r="Q843" s="6531" t="s">
        <v>22379</v>
      </c>
      <c r="R843" s="6584"/>
      <c r="S843" s="6584"/>
      <c r="T843" s="6584"/>
      <c r="U843" s="6584"/>
      <c r="V843" s="3296"/>
      <c r="W843" s="6584"/>
      <c r="X843" s="3296"/>
      <c r="Y843" s="6584"/>
      <c r="Z843" s="3297"/>
      <c r="AA843" s="4880">
        <v>12979486</v>
      </c>
      <c r="AB843" s="518"/>
      <c r="AC843" s="4900"/>
      <c r="AD843" s="4900"/>
      <c r="AE843" s="4900"/>
      <c r="AF843" s="68" t="s">
        <v>19700</v>
      </c>
      <c r="AG843" s="182"/>
    </row>
    <row r="844" spans="1:33" s="32" customFormat="1" ht="30" customHeight="1">
      <c r="A844" s="5446" t="s">
        <v>20017</v>
      </c>
      <c r="B844" s="5449" t="s">
        <v>23304</v>
      </c>
      <c r="C844" s="340">
        <v>45862</v>
      </c>
      <c r="D844" s="340">
        <v>45884</v>
      </c>
      <c r="E844" s="341"/>
      <c r="F844" s="374"/>
      <c r="G844" s="339">
        <v>8369</v>
      </c>
      <c r="H844" s="6947" t="s">
        <v>9427</v>
      </c>
      <c r="I844" s="339"/>
      <c r="J844" s="5447" t="s">
        <v>23305</v>
      </c>
      <c r="K844" s="6535" t="s">
        <v>23306</v>
      </c>
      <c r="L844" s="4506" t="s">
        <v>22814</v>
      </c>
      <c r="M844" s="338" t="s">
        <v>23308</v>
      </c>
      <c r="N844" s="255"/>
      <c r="O844" s="258">
        <v>3</v>
      </c>
      <c r="P844" s="258">
        <v>3</v>
      </c>
      <c r="Q844" s="5249" t="s">
        <v>23307</v>
      </c>
      <c r="R844" s="6511"/>
      <c r="S844" s="3487"/>
      <c r="T844" s="3487"/>
      <c r="U844" s="3487"/>
      <c r="V844" s="5106" t="s">
        <v>9338</v>
      </c>
      <c r="W844" s="3487"/>
      <c r="X844" s="5106" t="s">
        <v>37</v>
      </c>
      <c r="Y844" s="3487"/>
      <c r="Z844" s="3127"/>
      <c r="AA844" s="4879">
        <v>12979511</v>
      </c>
      <c r="AB844" s="345"/>
      <c r="AC844" s="4899">
        <v>0</v>
      </c>
      <c r="AD844" s="4899">
        <v>15000</v>
      </c>
      <c r="AE844" s="4899">
        <f t="shared" si="50"/>
        <v>45000</v>
      </c>
      <c r="AF844" s="31" t="s">
        <v>19700</v>
      </c>
      <c r="AG844" s="142"/>
    </row>
    <row r="845" spans="1:33" s="4430" customFormat="1" ht="30" customHeight="1">
      <c r="A845" s="5002" t="s">
        <v>20017</v>
      </c>
      <c r="B845" s="6571" t="s">
        <v>23309</v>
      </c>
      <c r="C845" s="358">
        <v>45863</v>
      </c>
      <c r="D845" s="358">
        <v>45884</v>
      </c>
      <c r="E845" s="359"/>
      <c r="F845" s="449"/>
      <c r="G845" s="360">
        <v>8369</v>
      </c>
      <c r="H845" s="6949" t="s">
        <v>1202</v>
      </c>
      <c r="I845" s="360"/>
      <c r="J845" s="6531" t="s">
        <v>23310</v>
      </c>
      <c r="K845" s="6528" t="s">
        <v>23311</v>
      </c>
      <c r="L845" s="5003" t="s">
        <v>22908</v>
      </c>
      <c r="M845" s="135" t="s">
        <v>23312</v>
      </c>
      <c r="N845" s="364"/>
      <c r="O845" s="365">
        <v>5</v>
      </c>
      <c r="P845" s="365">
        <v>5</v>
      </c>
      <c r="Q845" s="6531" t="s">
        <v>22379</v>
      </c>
      <c r="R845" s="6584"/>
      <c r="S845" s="6584"/>
      <c r="T845" s="6584"/>
      <c r="U845" s="6584"/>
      <c r="V845" s="3296"/>
      <c r="W845" s="6584"/>
      <c r="X845" s="3296"/>
      <c r="Y845" s="6584"/>
      <c r="Z845" s="3297"/>
      <c r="AA845" s="4880">
        <v>12979524</v>
      </c>
      <c r="AB845" s="518"/>
      <c r="AC845" s="4900"/>
      <c r="AD845" s="4900"/>
      <c r="AE845" s="4900"/>
      <c r="AF845" s="68" t="s">
        <v>19700</v>
      </c>
      <c r="AG845" s="182"/>
    </row>
    <row r="846" spans="1:33" s="32" customFormat="1" ht="30" customHeight="1">
      <c r="A846" s="5210" t="s">
        <v>20543</v>
      </c>
      <c r="B846" s="5228" t="s">
        <v>23313</v>
      </c>
      <c r="C846" s="340">
        <v>45863</v>
      </c>
      <c r="D846" s="340">
        <v>45884</v>
      </c>
      <c r="E846" s="341"/>
      <c r="F846" s="374"/>
      <c r="G846" s="339">
        <v>8628</v>
      </c>
      <c r="H846" s="6947" t="s">
        <v>23314</v>
      </c>
      <c r="I846" s="339"/>
      <c r="J846" s="5211" t="s">
        <v>23650</v>
      </c>
      <c r="K846" s="6535" t="s">
        <v>23315</v>
      </c>
      <c r="L846" s="4506" t="s">
        <v>23012</v>
      </c>
      <c r="M846" s="338" t="s">
        <v>23317</v>
      </c>
      <c r="N846" s="255"/>
      <c r="O846" s="258">
        <v>2</v>
      </c>
      <c r="P846" s="258">
        <v>2</v>
      </c>
      <c r="Q846" s="5249" t="s">
        <v>23316</v>
      </c>
      <c r="R846" s="6511"/>
      <c r="S846" s="3487"/>
      <c r="T846" s="3487"/>
      <c r="U846" s="3487"/>
      <c r="V846" s="4858" t="s">
        <v>9338</v>
      </c>
      <c r="W846" s="3487"/>
      <c r="X846" s="4858" t="s">
        <v>7042</v>
      </c>
      <c r="Y846" s="3487"/>
      <c r="Z846" s="3127"/>
      <c r="AA846" s="4879">
        <v>12979638</v>
      </c>
      <c r="AB846" s="345"/>
      <c r="AC846" s="4899">
        <v>0</v>
      </c>
      <c r="AD846" s="4899">
        <v>14850</v>
      </c>
      <c r="AE846" s="4899">
        <f t="shared" si="50"/>
        <v>29700</v>
      </c>
      <c r="AF846" s="31" t="s">
        <v>19700</v>
      </c>
      <c r="AG846" s="142"/>
    </row>
    <row r="847" spans="1:33" s="32" customFormat="1" ht="30" customHeight="1">
      <c r="A847" s="4515" t="s">
        <v>19596</v>
      </c>
      <c r="B847" s="11764" t="s">
        <v>23329</v>
      </c>
      <c r="C847" s="9752">
        <v>45861</v>
      </c>
      <c r="D847" s="9752">
        <v>45950</v>
      </c>
      <c r="E847" s="9891"/>
      <c r="F847" s="9714"/>
      <c r="G847" s="9708">
        <v>6984</v>
      </c>
      <c r="H847" s="11725" t="s">
        <v>6631</v>
      </c>
      <c r="I847" s="9708"/>
      <c r="J847" s="12179" t="s">
        <v>23330</v>
      </c>
      <c r="K847" s="12175" t="s">
        <v>23331</v>
      </c>
      <c r="L847" s="4506" t="s">
        <v>3107</v>
      </c>
      <c r="M847" s="9231" t="s">
        <v>23333</v>
      </c>
      <c r="N847" s="255"/>
      <c r="O847" s="258">
        <v>4</v>
      </c>
      <c r="P847" s="258">
        <v>4</v>
      </c>
      <c r="Q847" s="11738" t="s">
        <v>23332</v>
      </c>
      <c r="R847" s="6511"/>
      <c r="S847" s="3487"/>
      <c r="T847" s="3487"/>
      <c r="U847" s="3487"/>
      <c r="V847" s="12180" t="s">
        <v>9338</v>
      </c>
      <c r="W847" s="3487"/>
      <c r="X847" s="12180" t="s">
        <v>7042</v>
      </c>
      <c r="Y847" s="3487"/>
      <c r="Z847" s="3127"/>
      <c r="AA847" s="11681">
        <v>12980376</v>
      </c>
      <c r="AB847" s="345"/>
      <c r="AC847" s="11719">
        <v>33000</v>
      </c>
      <c r="AD847" s="4899">
        <v>7920</v>
      </c>
      <c r="AE847" s="11719">
        <f>AC847+AD847*P847+AD848*P848</f>
        <v>77055</v>
      </c>
      <c r="AF847" s="9224" t="s">
        <v>19700</v>
      </c>
      <c r="AG847" s="142"/>
    </row>
    <row r="848" spans="1:33" s="32" customFormat="1" ht="30" customHeight="1">
      <c r="A848" s="5187" t="s">
        <v>19596</v>
      </c>
      <c r="B848" s="11696"/>
      <c r="C848" s="9753"/>
      <c r="D848" s="9753"/>
      <c r="E848" s="9892"/>
      <c r="F848" s="9715"/>
      <c r="G848" s="9710"/>
      <c r="H848" s="11726"/>
      <c r="I848" s="9710"/>
      <c r="J848" s="11724"/>
      <c r="K848" s="12176"/>
      <c r="L848" s="4506" t="s">
        <v>10235</v>
      </c>
      <c r="M848" s="9280"/>
      <c r="N848" s="4814" t="s">
        <v>9575</v>
      </c>
      <c r="O848" s="258">
        <v>1</v>
      </c>
      <c r="P848" s="258">
        <v>1</v>
      </c>
      <c r="Q848" s="11765"/>
      <c r="R848" s="6511"/>
      <c r="S848" s="3487"/>
      <c r="T848" s="3487"/>
      <c r="U848" s="3487"/>
      <c r="V848" s="11722"/>
      <c r="W848" s="3487"/>
      <c r="X848" s="11722"/>
      <c r="Y848" s="3487"/>
      <c r="Z848" s="3127"/>
      <c r="AA848" s="11683"/>
      <c r="AB848" s="345"/>
      <c r="AC848" s="11720"/>
      <c r="AD848" s="4899">
        <v>12375</v>
      </c>
      <c r="AE848" s="11720"/>
      <c r="AF848" s="9071"/>
      <c r="AG848" s="142"/>
    </row>
    <row r="849" spans="1:33" s="32" customFormat="1" ht="30" customHeight="1">
      <c r="A849" s="4515" t="s">
        <v>19596</v>
      </c>
      <c r="B849" s="11695" t="s">
        <v>23334</v>
      </c>
      <c r="C849" s="9752">
        <v>45861</v>
      </c>
      <c r="D849" s="9752">
        <v>45950</v>
      </c>
      <c r="E849" s="9891"/>
      <c r="F849" s="9714"/>
      <c r="G849" s="9708">
        <v>6984</v>
      </c>
      <c r="H849" s="11725" t="s">
        <v>2995</v>
      </c>
      <c r="I849" s="9708"/>
      <c r="J849" s="11727" t="s">
        <v>23335</v>
      </c>
      <c r="K849" s="12175" t="s">
        <v>23336</v>
      </c>
      <c r="L849" s="4506" t="s">
        <v>22852</v>
      </c>
      <c r="M849" s="9231" t="s">
        <v>23338</v>
      </c>
      <c r="N849" s="255"/>
      <c r="O849" s="258">
        <v>6</v>
      </c>
      <c r="P849" s="258">
        <v>6</v>
      </c>
      <c r="Q849" s="11738" t="s">
        <v>23337</v>
      </c>
      <c r="R849" s="6511"/>
      <c r="S849" s="3487"/>
      <c r="T849" s="3487"/>
      <c r="U849" s="3487"/>
      <c r="V849" s="11721" t="s">
        <v>2073</v>
      </c>
      <c r="W849" s="3487"/>
      <c r="X849" s="11721" t="s">
        <v>7042</v>
      </c>
      <c r="Y849" s="3487"/>
      <c r="Z849" s="3127"/>
      <c r="AA849" s="11681">
        <v>12980402</v>
      </c>
      <c r="AB849" s="345"/>
      <c r="AC849" s="11719">
        <v>6900</v>
      </c>
      <c r="AD849" s="4899">
        <v>7920</v>
      </c>
      <c r="AE849" s="11719">
        <f>AC849+AD849*P849+AD850*P850</f>
        <v>95505</v>
      </c>
      <c r="AF849" s="9224" t="s">
        <v>19700</v>
      </c>
      <c r="AG849" s="142"/>
    </row>
    <row r="850" spans="1:33" s="32" customFormat="1" ht="30" customHeight="1">
      <c r="A850" s="5773" t="s">
        <v>19596</v>
      </c>
      <c r="B850" s="11696"/>
      <c r="C850" s="9753"/>
      <c r="D850" s="9753"/>
      <c r="E850" s="9892"/>
      <c r="F850" s="9715"/>
      <c r="G850" s="9710"/>
      <c r="H850" s="11726"/>
      <c r="I850" s="9710"/>
      <c r="J850" s="11724"/>
      <c r="K850" s="12176"/>
      <c r="L850" s="4506" t="s">
        <v>8516</v>
      </c>
      <c r="M850" s="9280"/>
      <c r="N850" s="4814" t="s">
        <v>3957</v>
      </c>
      <c r="O850" s="258">
        <v>1</v>
      </c>
      <c r="P850" s="258">
        <v>1</v>
      </c>
      <c r="Q850" s="11765"/>
      <c r="R850" s="6511"/>
      <c r="S850" s="3487"/>
      <c r="T850" s="3487"/>
      <c r="U850" s="3487"/>
      <c r="V850" s="11722"/>
      <c r="W850" s="3487"/>
      <c r="X850" s="11722"/>
      <c r="Y850" s="3487"/>
      <c r="Z850" s="3127"/>
      <c r="AA850" s="11683"/>
      <c r="AB850" s="345"/>
      <c r="AC850" s="11720"/>
      <c r="AD850" s="4899">
        <v>41085</v>
      </c>
      <c r="AE850" s="11720"/>
      <c r="AF850" s="9071"/>
      <c r="AG850" s="142"/>
    </row>
    <row r="851" spans="1:33" s="32" customFormat="1" ht="30" customHeight="1">
      <c r="A851" s="4515" t="s">
        <v>19596</v>
      </c>
      <c r="B851" s="11766" t="s">
        <v>23339</v>
      </c>
      <c r="C851" s="9752">
        <v>45861</v>
      </c>
      <c r="D851" s="9752">
        <v>45950</v>
      </c>
      <c r="E851" s="9891"/>
      <c r="F851" s="9714"/>
      <c r="G851" s="9708">
        <v>6984</v>
      </c>
      <c r="H851" s="11725" t="s">
        <v>23340</v>
      </c>
      <c r="I851" s="9708"/>
      <c r="J851" s="11723" t="s">
        <v>23341</v>
      </c>
      <c r="K851" s="12175" t="s">
        <v>23342</v>
      </c>
      <c r="L851" s="4506" t="s">
        <v>3107</v>
      </c>
      <c r="M851" s="9231" t="s">
        <v>23344</v>
      </c>
      <c r="N851" s="255"/>
      <c r="O851" s="258">
        <v>4</v>
      </c>
      <c r="P851" s="258">
        <v>4</v>
      </c>
      <c r="Q851" s="11738" t="s">
        <v>23343</v>
      </c>
      <c r="R851" s="6511"/>
      <c r="S851" s="3487"/>
      <c r="T851" s="3487"/>
      <c r="U851" s="3487"/>
      <c r="V851" s="11721" t="s">
        <v>2073</v>
      </c>
      <c r="W851" s="3487"/>
      <c r="X851" s="11721" t="s">
        <v>7042</v>
      </c>
      <c r="Y851" s="3487"/>
      <c r="Z851" s="3127"/>
      <c r="AA851" s="11681">
        <v>12980403</v>
      </c>
      <c r="AB851" s="345"/>
      <c r="AC851" s="11719">
        <v>6900</v>
      </c>
      <c r="AD851" s="4899">
        <v>7920</v>
      </c>
      <c r="AE851" s="11719">
        <f>AC851+AD851*P851+AD852*P852</f>
        <v>93030</v>
      </c>
      <c r="AF851" s="9224" t="s">
        <v>19700</v>
      </c>
      <c r="AG851" s="142"/>
    </row>
    <row r="852" spans="1:33" s="32" customFormat="1" ht="30" customHeight="1">
      <c r="A852" s="5536" t="s">
        <v>19596</v>
      </c>
      <c r="B852" s="11696"/>
      <c r="C852" s="9753"/>
      <c r="D852" s="9753"/>
      <c r="E852" s="9892"/>
      <c r="F852" s="9715"/>
      <c r="G852" s="9710"/>
      <c r="H852" s="11726"/>
      <c r="I852" s="9710"/>
      <c r="J852" s="11724"/>
      <c r="K852" s="12176"/>
      <c r="L852" s="5343" t="s">
        <v>8689</v>
      </c>
      <c r="M852" s="9280"/>
      <c r="N852" s="4814" t="s">
        <v>3957</v>
      </c>
      <c r="O852" s="258">
        <v>1</v>
      </c>
      <c r="P852" s="258">
        <v>1</v>
      </c>
      <c r="Q852" s="11765"/>
      <c r="R852" s="6511"/>
      <c r="S852" s="3487"/>
      <c r="T852" s="3487"/>
      <c r="U852" s="3487"/>
      <c r="V852" s="11722"/>
      <c r="W852" s="3487"/>
      <c r="X852" s="11722"/>
      <c r="Y852" s="3487"/>
      <c r="Z852" s="3127"/>
      <c r="AA852" s="11683"/>
      <c r="AB852" s="345"/>
      <c r="AC852" s="11720"/>
      <c r="AD852" s="4899">
        <v>54450</v>
      </c>
      <c r="AE852" s="11720"/>
      <c r="AF852" s="9071"/>
      <c r="AG852" s="142"/>
    </row>
    <row r="853" spans="1:33" s="32" customFormat="1" ht="30" customHeight="1">
      <c r="A853" s="4515" t="s">
        <v>19596</v>
      </c>
      <c r="B853" s="11763" t="s">
        <v>23345</v>
      </c>
      <c r="C853" s="9752">
        <v>45861</v>
      </c>
      <c r="D853" s="9752">
        <v>45950</v>
      </c>
      <c r="E853" s="9891"/>
      <c r="F853" s="9714"/>
      <c r="G853" s="9708">
        <v>6984</v>
      </c>
      <c r="H853" s="11725" t="s">
        <v>6099</v>
      </c>
      <c r="I853" s="9708"/>
      <c r="J853" s="12178" t="s">
        <v>23346</v>
      </c>
      <c r="K853" s="12175" t="s">
        <v>23347</v>
      </c>
      <c r="L853" s="4506" t="s">
        <v>22852</v>
      </c>
      <c r="M853" s="9231" t="s">
        <v>23349</v>
      </c>
      <c r="N853" s="255"/>
      <c r="O853" s="258">
        <v>6</v>
      </c>
      <c r="P853" s="258">
        <v>6</v>
      </c>
      <c r="Q853" s="11738" t="s">
        <v>23348</v>
      </c>
      <c r="R853" s="6511"/>
      <c r="S853" s="3487"/>
      <c r="T853" s="3487"/>
      <c r="U853" s="3487"/>
      <c r="V853" s="11741" t="s">
        <v>9338</v>
      </c>
      <c r="W853" s="3487"/>
      <c r="X853" s="11741" t="s">
        <v>7042</v>
      </c>
      <c r="Y853" s="3487"/>
      <c r="Z853" s="3127"/>
      <c r="AA853" s="11681">
        <v>12980404</v>
      </c>
      <c r="AB853" s="345"/>
      <c r="AC853" s="11719">
        <v>6900</v>
      </c>
      <c r="AD853" s="4899">
        <v>7920</v>
      </c>
      <c r="AE853" s="11719">
        <f>AC853+AD853*P853+AD854*P854</f>
        <v>95505</v>
      </c>
      <c r="AF853" s="9224" t="s">
        <v>19700</v>
      </c>
      <c r="AG853" s="142"/>
    </row>
    <row r="854" spans="1:33" s="32" customFormat="1" ht="30" customHeight="1">
      <c r="A854" s="5456" t="s">
        <v>19596</v>
      </c>
      <c r="B854" s="11696"/>
      <c r="C854" s="9753"/>
      <c r="D854" s="9753"/>
      <c r="E854" s="9892"/>
      <c r="F854" s="9715"/>
      <c r="G854" s="9710"/>
      <c r="H854" s="11726"/>
      <c r="I854" s="9710"/>
      <c r="J854" s="11724"/>
      <c r="K854" s="12176"/>
      <c r="L854" s="4506" t="s">
        <v>8516</v>
      </c>
      <c r="M854" s="9280"/>
      <c r="N854" s="4814" t="s">
        <v>3957</v>
      </c>
      <c r="O854" s="258">
        <v>1</v>
      </c>
      <c r="P854" s="258">
        <v>1</v>
      </c>
      <c r="Q854" s="11765"/>
      <c r="R854" s="6511"/>
      <c r="S854" s="3487"/>
      <c r="T854" s="3487"/>
      <c r="U854" s="3487"/>
      <c r="V854" s="11722"/>
      <c r="W854" s="3487"/>
      <c r="X854" s="11722"/>
      <c r="Y854" s="3487"/>
      <c r="Z854" s="3127"/>
      <c r="AA854" s="11683"/>
      <c r="AB854" s="345"/>
      <c r="AC854" s="11720"/>
      <c r="AD854" s="4899">
        <v>41085</v>
      </c>
      <c r="AE854" s="11720"/>
      <c r="AF854" s="9071"/>
      <c r="AG854" s="142"/>
    </row>
    <row r="855" spans="1:33" s="4618" customFormat="1" ht="30" customHeight="1">
      <c r="A855" s="6800" t="s">
        <v>19596</v>
      </c>
      <c r="B855" s="11733" t="s">
        <v>23350</v>
      </c>
      <c r="C855" s="11734">
        <v>46001</v>
      </c>
      <c r="D855" s="9752">
        <v>45950</v>
      </c>
      <c r="E855" s="9891"/>
      <c r="F855" s="9714"/>
      <c r="G855" s="9708">
        <v>6984</v>
      </c>
      <c r="H855" s="11725" t="s">
        <v>10925</v>
      </c>
      <c r="I855" s="4008"/>
      <c r="J855" s="11738" t="s">
        <v>23351</v>
      </c>
      <c r="K855" s="11738" t="s">
        <v>23352</v>
      </c>
      <c r="L855" s="5993" t="s">
        <v>27984</v>
      </c>
      <c r="M855" s="9231" t="s">
        <v>23354</v>
      </c>
      <c r="N855" s="4814"/>
      <c r="O855" s="258">
        <v>48</v>
      </c>
      <c r="P855" s="258">
        <v>48</v>
      </c>
      <c r="Q855" s="11854" t="s">
        <v>23353</v>
      </c>
      <c r="R855" s="6511"/>
      <c r="S855" s="6586"/>
      <c r="T855" s="6586"/>
      <c r="U855" s="6586"/>
      <c r="V855" s="11740" t="s">
        <v>9338</v>
      </c>
      <c r="W855" s="6586"/>
      <c r="X855" s="11740" t="s">
        <v>7042</v>
      </c>
      <c r="Y855" s="6586"/>
      <c r="Z855" s="5991"/>
      <c r="AA855" s="11681">
        <v>12980405</v>
      </c>
      <c r="AB855" s="5992"/>
      <c r="AC855" s="11719">
        <v>0</v>
      </c>
      <c r="AD855" s="4908">
        <v>594</v>
      </c>
      <c r="AE855" s="11719">
        <f>AC855+AD855*P855+AD856*P856+AD857*P857+AD858*P858</f>
        <v>202257</v>
      </c>
      <c r="AF855" s="9224" t="s">
        <v>19700</v>
      </c>
      <c r="AG855" s="6593"/>
    </row>
    <row r="856" spans="1:33" s="32" customFormat="1" ht="30" customHeight="1">
      <c r="A856" s="5994" t="s">
        <v>19596</v>
      </c>
      <c r="B856" s="11729"/>
      <c r="C856" s="11735"/>
      <c r="D856" s="9784"/>
      <c r="E856" s="10595"/>
      <c r="F856" s="9795"/>
      <c r="G856" s="9709"/>
      <c r="H856" s="11737"/>
      <c r="I856" s="9708"/>
      <c r="J856" s="11739"/>
      <c r="K856" s="11739"/>
      <c r="L856" s="5993" t="s">
        <v>13689</v>
      </c>
      <c r="M856" s="9309"/>
      <c r="N856" s="4814" t="s">
        <v>3953</v>
      </c>
      <c r="O856" s="258">
        <v>1</v>
      </c>
      <c r="P856" s="258">
        <v>1</v>
      </c>
      <c r="Q856" s="12173"/>
      <c r="R856" s="6511"/>
      <c r="S856" s="3487"/>
      <c r="T856" s="3487"/>
      <c r="U856" s="3487"/>
      <c r="V856" s="10861"/>
      <c r="W856" s="3487"/>
      <c r="X856" s="10861"/>
      <c r="Y856" s="3487"/>
      <c r="Z856" s="3127"/>
      <c r="AA856" s="11682"/>
      <c r="AB856" s="345"/>
      <c r="AC856" s="11771"/>
      <c r="AD856" s="4899">
        <v>136620</v>
      </c>
      <c r="AE856" s="11771"/>
      <c r="AF856" s="9212"/>
      <c r="AG856" s="142"/>
    </row>
    <row r="857" spans="1:33" s="32" customFormat="1" ht="30" customHeight="1">
      <c r="A857" s="4515" t="s">
        <v>19596</v>
      </c>
      <c r="B857" s="11729"/>
      <c r="C857" s="11735"/>
      <c r="D857" s="9784"/>
      <c r="E857" s="10595"/>
      <c r="F857" s="9795"/>
      <c r="G857" s="9709"/>
      <c r="H857" s="11737"/>
      <c r="I857" s="9709"/>
      <c r="J857" s="11739"/>
      <c r="K857" s="11739"/>
      <c r="L857" s="6181" t="s">
        <v>9966</v>
      </c>
      <c r="M857" s="9309"/>
      <c r="N857" s="255"/>
      <c r="O857" s="258">
        <v>1</v>
      </c>
      <c r="P857" s="258">
        <v>1</v>
      </c>
      <c r="Q857" s="12173"/>
      <c r="R857" s="6511"/>
      <c r="S857" s="3487"/>
      <c r="T857" s="3487"/>
      <c r="U857" s="3487"/>
      <c r="V857" s="10861"/>
      <c r="W857" s="3487"/>
      <c r="X857" s="10861"/>
      <c r="Y857" s="3487"/>
      <c r="Z857" s="3127"/>
      <c r="AA857" s="11682"/>
      <c r="AB857" s="345"/>
      <c r="AC857" s="11771"/>
      <c r="AD857" s="4899">
        <v>12375</v>
      </c>
      <c r="AE857" s="11771"/>
      <c r="AF857" s="9212"/>
      <c r="AG857" s="142"/>
    </row>
    <row r="858" spans="1:33" s="32" customFormat="1" ht="30" customHeight="1">
      <c r="A858" s="4515" t="s">
        <v>19596</v>
      </c>
      <c r="B858" s="11730"/>
      <c r="C858" s="11736"/>
      <c r="D858" s="9753"/>
      <c r="E858" s="9892"/>
      <c r="F858" s="9715"/>
      <c r="G858" s="9710"/>
      <c r="H858" s="11726"/>
      <c r="I858" s="9710"/>
      <c r="J858" s="11724"/>
      <c r="K858" s="11724"/>
      <c r="L858" s="6181" t="s">
        <v>8688</v>
      </c>
      <c r="M858" s="9280"/>
      <c r="N858" s="255"/>
      <c r="O858" s="258">
        <v>1</v>
      </c>
      <c r="P858" s="258">
        <v>1</v>
      </c>
      <c r="Q858" s="12174"/>
      <c r="R858" s="6511"/>
      <c r="S858" s="3487"/>
      <c r="T858" s="3487"/>
      <c r="U858" s="3487"/>
      <c r="V858" s="10862"/>
      <c r="W858" s="3487"/>
      <c r="X858" s="10862"/>
      <c r="Y858" s="3487"/>
      <c r="Z858" s="3127"/>
      <c r="AA858" s="11683"/>
      <c r="AB858" s="345"/>
      <c r="AC858" s="11720"/>
      <c r="AD858" s="4899">
        <v>24750</v>
      </c>
      <c r="AE858" s="11720"/>
      <c r="AF858" s="9071"/>
      <c r="AG858" s="142"/>
    </row>
    <row r="859" spans="1:33" s="4430" customFormat="1" ht="30" customHeight="1">
      <c r="A859" s="5002" t="s">
        <v>19596</v>
      </c>
      <c r="B859" s="11731" t="s">
        <v>23355</v>
      </c>
      <c r="C859" s="10027">
        <v>45861</v>
      </c>
      <c r="D859" s="10027">
        <v>45950</v>
      </c>
      <c r="E859" s="11744"/>
      <c r="F859" s="11182"/>
      <c r="G859" s="9962">
        <v>6984</v>
      </c>
      <c r="H859" s="12187" t="s">
        <v>2944</v>
      </c>
      <c r="I859" s="9962"/>
      <c r="J859" s="11697" t="s">
        <v>23356</v>
      </c>
      <c r="K859" s="12202" t="s">
        <v>23357</v>
      </c>
      <c r="L859" s="5003" t="s">
        <v>3107</v>
      </c>
      <c r="M859" s="8962" t="s">
        <v>23358</v>
      </c>
      <c r="N859" s="364"/>
      <c r="O859" s="365">
        <v>4</v>
      </c>
      <c r="P859" s="365">
        <v>4</v>
      </c>
      <c r="Q859" s="11697" t="s">
        <v>23343</v>
      </c>
      <c r="R859" s="6584"/>
      <c r="S859" s="6584"/>
      <c r="T859" s="6584"/>
      <c r="U859" s="6584"/>
      <c r="V859" s="3296"/>
      <c r="W859" s="6584"/>
      <c r="X859" s="3296"/>
      <c r="Y859" s="6584"/>
      <c r="Z859" s="3297"/>
      <c r="AA859" s="11787">
        <v>12980407</v>
      </c>
      <c r="AB859" s="518"/>
      <c r="AC859" s="11775"/>
      <c r="AD859" s="4900"/>
      <c r="AE859" s="11775"/>
      <c r="AF859" s="8905" t="s">
        <v>19700</v>
      </c>
      <c r="AG859" s="182"/>
    </row>
    <row r="860" spans="1:33" s="4430" customFormat="1" ht="30" customHeight="1">
      <c r="A860" s="5002" t="s">
        <v>19596</v>
      </c>
      <c r="B860" s="11732"/>
      <c r="C860" s="10028"/>
      <c r="D860" s="10028"/>
      <c r="E860" s="11745"/>
      <c r="F860" s="11183"/>
      <c r="G860" s="9963"/>
      <c r="H860" s="12188"/>
      <c r="I860" s="9963"/>
      <c r="J860" s="11698"/>
      <c r="K860" s="12203"/>
      <c r="L860" s="5003" t="s">
        <v>8516</v>
      </c>
      <c r="M860" s="8964"/>
      <c r="N860" s="5004" t="s">
        <v>3957</v>
      </c>
      <c r="O860" s="365">
        <v>1</v>
      </c>
      <c r="P860" s="365">
        <v>1</v>
      </c>
      <c r="Q860" s="11757"/>
      <c r="R860" s="6584"/>
      <c r="S860" s="6584"/>
      <c r="T860" s="6584"/>
      <c r="U860" s="6584"/>
      <c r="V860" s="3296"/>
      <c r="W860" s="6584"/>
      <c r="X860" s="3296"/>
      <c r="Y860" s="6584"/>
      <c r="Z860" s="3297"/>
      <c r="AA860" s="11788"/>
      <c r="AB860" s="518"/>
      <c r="AC860" s="11776"/>
      <c r="AD860" s="4900"/>
      <c r="AE860" s="11776"/>
      <c r="AF860" s="8906"/>
      <c r="AG860" s="182"/>
    </row>
    <row r="861" spans="1:33" s="32" customFormat="1" ht="30" customHeight="1">
      <c r="A861" s="4515" t="s">
        <v>19596</v>
      </c>
      <c r="B861" s="11695" t="s">
        <v>23359</v>
      </c>
      <c r="C861" s="9752">
        <v>45861</v>
      </c>
      <c r="D861" s="9752">
        <v>45950</v>
      </c>
      <c r="E861" s="9891"/>
      <c r="F861" s="9714"/>
      <c r="G861" s="9708">
        <v>6984</v>
      </c>
      <c r="H861" s="11725" t="s">
        <v>12302</v>
      </c>
      <c r="I861" s="9708"/>
      <c r="J861" s="11727" t="s">
        <v>23360</v>
      </c>
      <c r="K861" s="12175" t="s">
        <v>23361</v>
      </c>
      <c r="L861" s="4506" t="s">
        <v>3107</v>
      </c>
      <c r="M861" s="9231" t="s">
        <v>23362</v>
      </c>
      <c r="N861" s="255"/>
      <c r="O861" s="258">
        <v>4</v>
      </c>
      <c r="P861" s="258">
        <v>4</v>
      </c>
      <c r="Q861" s="11738" t="s">
        <v>18813</v>
      </c>
      <c r="R861" s="6511"/>
      <c r="S861" s="3487"/>
      <c r="T861" s="3487"/>
      <c r="U861" s="3487"/>
      <c r="V861" s="12163" t="s">
        <v>9338</v>
      </c>
      <c r="W861" s="3487"/>
      <c r="X861" s="12163" t="s">
        <v>7042</v>
      </c>
      <c r="Y861" s="3487"/>
      <c r="Z861" s="3127"/>
      <c r="AA861" s="11681">
        <v>12980411</v>
      </c>
      <c r="AB861" s="345"/>
      <c r="AC861" s="11719">
        <v>6900</v>
      </c>
      <c r="AD861" s="4899">
        <v>7920</v>
      </c>
      <c r="AE861" s="11719">
        <f>AC861+AD861*P861+AD862*P862</f>
        <v>79665</v>
      </c>
      <c r="AF861" s="9224" t="s">
        <v>19700</v>
      </c>
      <c r="AG861" s="142"/>
    </row>
    <row r="862" spans="1:33" s="32" customFormat="1" ht="30" customHeight="1">
      <c r="A862" s="5773" t="s">
        <v>19596</v>
      </c>
      <c r="B862" s="11696"/>
      <c r="C862" s="9753"/>
      <c r="D862" s="9753"/>
      <c r="E862" s="9892"/>
      <c r="F862" s="9715"/>
      <c r="G862" s="9710"/>
      <c r="H862" s="11726"/>
      <c r="I862" s="9710"/>
      <c r="J862" s="11724"/>
      <c r="K862" s="12176"/>
      <c r="L862" s="4506" t="s">
        <v>8516</v>
      </c>
      <c r="M862" s="9280"/>
      <c r="N862" s="5147" t="s">
        <v>3957</v>
      </c>
      <c r="O862" s="258">
        <v>1</v>
      </c>
      <c r="P862" s="258">
        <v>1</v>
      </c>
      <c r="Q862" s="11724"/>
      <c r="R862" s="6511"/>
      <c r="S862" s="3487"/>
      <c r="T862" s="3487"/>
      <c r="U862" s="3487"/>
      <c r="V862" s="11722"/>
      <c r="W862" s="3487"/>
      <c r="X862" s="11722"/>
      <c r="Y862" s="3487"/>
      <c r="Z862" s="3127"/>
      <c r="AA862" s="11683"/>
      <c r="AB862" s="345"/>
      <c r="AC862" s="11720"/>
      <c r="AD862" s="4899">
        <v>41085</v>
      </c>
      <c r="AE862" s="11720"/>
      <c r="AF862" s="9071"/>
      <c r="AG862" s="142"/>
    </row>
    <row r="863" spans="1:33" s="32" customFormat="1" ht="30" customHeight="1">
      <c r="A863" s="4515" t="s">
        <v>19596</v>
      </c>
      <c r="B863" s="11728" t="s">
        <v>23363</v>
      </c>
      <c r="C863" s="9752">
        <v>45861</v>
      </c>
      <c r="D863" s="9752">
        <v>45950</v>
      </c>
      <c r="E863" s="9891"/>
      <c r="F863" s="9714"/>
      <c r="G863" s="9708">
        <v>6984</v>
      </c>
      <c r="H863" s="11725" t="s">
        <v>23364</v>
      </c>
      <c r="I863" s="339"/>
      <c r="J863" s="11738" t="s">
        <v>23365</v>
      </c>
      <c r="K863" s="12175" t="s">
        <v>23366</v>
      </c>
      <c r="L863" s="4506" t="s">
        <v>22852</v>
      </c>
      <c r="M863" s="9231" t="s">
        <v>23368</v>
      </c>
      <c r="N863" s="4814"/>
      <c r="O863" s="258">
        <v>6</v>
      </c>
      <c r="P863" s="258">
        <v>6</v>
      </c>
      <c r="Q863" s="11738" t="s">
        <v>23367</v>
      </c>
      <c r="R863" s="6511"/>
      <c r="S863" s="3487"/>
      <c r="T863" s="3487"/>
      <c r="U863" s="3487"/>
      <c r="V863" s="12172" t="s">
        <v>9338</v>
      </c>
      <c r="W863" s="3487"/>
      <c r="X863" s="12172" t="s">
        <v>7042</v>
      </c>
      <c r="Y863" s="3487"/>
      <c r="Z863" s="3127"/>
      <c r="AA863" s="11681">
        <v>12980421</v>
      </c>
      <c r="AB863" s="345"/>
      <c r="AC863" s="11719">
        <v>17100</v>
      </c>
      <c r="AD863" s="4899">
        <v>7920</v>
      </c>
      <c r="AE863" s="11719">
        <f>AC863+AD863*P863+AD864*P864+AD865*P865</f>
        <v>131445</v>
      </c>
      <c r="AF863" s="12164" t="s">
        <v>19700</v>
      </c>
      <c r="AG863" s="142"/>
    </row>
    <row r="864" spans="1:33" s="32" customFormat="1" ht="30" customHeight="1">
      <c r="A864" s="6254" t="s">
        <v>19596</v>
      </c>
      <c r="B864" s="11729"/>
      <c r="C864" s="9784"/>
      <c r="D864" s="9784"/>
      <c r="E864" s="10595"/>
      <c r="F864" s="9795"/>
      <c r="G864" s="9709"/>
      <c r="H864" s="11737"/>
      <c r="I864" s="339"/>
      <c r="J864" s="11739"/>
      <c r="K864" s="12177"/>
      <c r="L864" s="4506" t="s">
        <v>8516</v>
      </c>
      <c r="M864" s="9309"/>
      <c r="N864" s="6252" t="s">
        <v>3954</v>
      </c>
      <c r="O864" s="258">
        <v>1</v>
      </c>
      <c r="P864" s="258">
        <v>1</v>
      </c>
      <c r="Q864" s="11739"/>
      <c r="R864" s="6511"/>
      <c r="S864" s="3487"/>
      <c r="T864" s="3487"/>
      <c r="U864" s="3487"/>
      <c r="V864" s="11786"/>
      <c r="W864" s="3487"/>
      <c r="X864" s="11786"/>
      <c r="Y864" s="3487"/>
      <c r="Z864" s="3127"/>
      <c r="AA864" s="11682"/>
      <c r="AB864" s="345"/>
      <c r="AC864" s="11771"/>
      <c r="AD864" s="4899">
        <v>54450</v>
      </c>
      <c r="AE864" s="11771"/>
      <c r="AF864" s="9212"/>
      <c r="AG864" s="142"/>
    </row>
    <row r="865" spans="1:33" s="32" customFormat="1" ht="30" customHeight="1">
      <c r="A865" s="4515" t="s">
        <v>19596</v>
      </c>
      <c r="B865" s="11730"/>
      <c r="C865" s="9753"/>
      <c r="D865" s="9753"/>
      <c r="E865" s="9892"/>
      <c r="F865" s="9795"/>
      <c r="G865" s="9710"/>
      <c r="H865" s="11726"/>
      <c r="I865" s="339"/>
      <c r="J865" s="11724"/>
      <c r="K865" s="12176"/>
      <c r="L865" s="4506" t="s">
        <v>9966</v>
      </c>
      <c r="M865" s="9280"/>
      <c r="N865" s="4814" t="s">
        <v>4817</v>
      </c>
      <c r="O865" s="258">
        <v>1</v>
      </c>
      <c r="P865" s="258">
        <v>1</v>
      </c>
      <c r="Q865" s="11724"/>
      <c r="R865" s="6511"/>
      <c r="S865" s="3487"/>
      <c r="T865" s="3487"/>
      <c r="U865" s="3487"/>
      <c r="V865" s="11722"/>
      <c r="W865" s="3487"/>
      <c r="X865" s="11722"/>
      <c r="Y865" s="3487"/>
      <c r="Z865" s="3127"/>
      <c r="AA865" s="11683"/>
      <c r="AB865" s="345"/>
      <c r="AC865" s="11720"/>
      <c r="AD865" s="4899">
        <v>12375</v>
      </c>
      <c r="AE865" s="11720"/>
      <c r="AF865" s="9071"/>
      <c r="AG865" s="142"/>
    </row>
    <row r="866" spans="1:33" s="32" customFormat="1" ht="30" customHeight="1">
      <c r="A866" s="5180" t="s">
        <v>22509</v>
      </c>
      <c r="B866" s="5194" t="s">
        <v>23369</v>
      </c>
      <c r="C866" s="340">
        <v>45863</v>
      </c>
      <c r="D866" s="340">
        <v>45884</v>
      </c>
      <c r="E866" s="341"/>
      <c r="F866" s="374"/>
      <c r="G866" s="339">
        <v>9014</v>
      </c>
      <c r="H866" s="6947" t="s">
        <v>23370</v>
      </c>
      <c r="I866" s="339"/>
      <c r="J866" s="5181" t="s">
        <v>23371</v>
      </c>
      <c r="K866" s="6535" t="s">
        <v>23372</v>
      </c>
      <c r="L866" s="4506" t="s">
        <v>3107</v>
      </c>
      <c r="M866" s="338" t="s">
        <v>23374</v>
      </c>
      <c r="N866" s="255"/>
      <c r="O866" s="258">
        <v>4</v>
      </c>
      <c r="P866" s="258">
        <v>4</v>
      </c>
      <c r="Q866" s="5249" t="s">
        <v>23373</v>
      </c>
      <c r="R866" s="6511"/>
      <c r="S866" s="3487"/>
      <c r="T866" s="3487"/>
      <c r="U866" s="3487"/>
      <c r="V866" s="4791" t="s">
        <v>2073</v>
      </c>
      <c r="W866" s="3487"/>
      <c r="X866" s="4791" t="s">
        <v>37</v>
      </c>
      <c r="Y866" s="3487"/>
      <c r="Z866" s="3127"/>
      <c r="AA866" s="4879">
        <v>12980861</v>
      </c>
      <c r="AB866" s="345"/>
      <c r="AC866" s="4899">
        <v>4650</v>
      </c>
      <c r="AD866" s="4899">
        <v>20250</v>
      </c>
      <c r="AE866" s="4899">
        <f t="shared" si="50"/>
        <v>85650</v>
      </c>
      <c r="AF866" s="31" t="s">
        <v>19700</v>
      </c>
      <c r="AG866" s="142"/>
    </row>
    <row r="867" spans="1:33" s="32" customFormat="1" ht="30" customHeight="1">
      <c r="A867" s="4515" t="s">
        <v>18626</v>
      </c>
      <c r="B867" s="6536" t="s">
        <v>23375</v>
      </c>
      <c r="C867" s="340">
        <v>45862</v>
      </c>
      <c r="D867" s="340">
        <v>45897</v>
      </c>
      <c r="E867" s="341"/>
      <c r="F867" s="374"/>
      <c r="G867" s="339">
        <v>9013</v>
      </c>
      <c r="H867" s="6947" t="s">
        <v>12023</v>
      </c>
      <c r="I867" s="339"/>
      <c r="J867" s="5249" t="s">
        <v>23376</v>
      </c>
      <c r="K867" s="6535" t="s">
        <v>23377</v>
      </c>
      <c r="L867" s="4506" t="s">
        <v>23012</v>
      </c>
      <c r="M867" s="338" t="s">
        <v>23379</v>
      </c>
      <c r="N867" s="255"/>
      <c r="O867" s="258">
        <v>2</v>
      </c>
      <c r="P867" s="258">
        <v>2</v>
      </c>
      <c r="Q867" s="5249" t="s">
        <v>23378</v>
      </c>
      <c r="R867" s="6511"/>
      <c r="S867" s="3487"/>
      <c r="T867" s="3487"/>
      <c r="U867" s="3487"/>
      <c r="V867" s="4791" t="s">
        <v>2073</v>
      </c>
      <c r="W867" s="3487"/>
      <c r="X867" s="4791" t="s">
        <v>37</v>
      </c>
      <c r="Y867" s="3487"/>
      <c r="Z867" s="3127"/>
      <c r="AA867" s="4879">
        <v>12980893</v>
      </c>
      <c r="AB867" s="345"/>
      <c r="AC867" s="4899">
        <v>10200</v>
      </c>
      <c r="AD867" s="4899">
        <v>6798.83</v>
      </c>
      <c r="AE867" s="4899">
        <f t="shared" si="50"/>
        <v>23797.66</v>
      </c>
      <c r="AF867" s="31" t="s">
        <v>19700</v>
      </c>
      <c r="AG867" s="142"/>
    </row>
    <row r="868" spans="1:33" s="32" customFormat="1" ht="30" customHeight="1">
      <c r="A868" s="4642" t="s">
        <v>18754</v>
      </c>
      <c r="B868" s="4957" t="s">
        <v>23380</v>
      </c>
      <c r="C868" s="340">
        <v>45862</v>
      </c>
      <c r="D868" s="340">
        <v>45897</v>
      </c>
      <c r="E868" s="341"/>
      <c r="F868" s="374"/>
      <c r="G868" s="339">
        <v>8634</v>
      </c>
      <c r="H868" s="6947" t="s">
        <v>23381</v>
      </c>
      <c r="I868" s="339"/>
      <c r="J868" s="4641" t="s">
        <v>12501</v>
      </c>
      <c r="K868" s="6535" t="s">
        <v>23382</v>
      </c>
      <c r="L868" s="4506" t="s">
        <v>22814</v>
      </c>
      <c r="M868" s="338" t="s">
        <v>23384</v>
      </c>
      <c r="N868" s="255"/>
      <c r="O868" s="258">
        <v>3</v>
      </c>
      <c r="P868" s="258">
        <v>3</v>
      </c>
      <c r="Q868" s="5249" t="s">
        <v>23383</v>
      </c>
      <c r="R868" s="6511"/>
      <c r="S868" s="3487"/>
      <c r="T868" s="3487"/>
      <c r="U868" s="3487"/>
      <c r="V868" s="4589" t="s">
        <v>9338</v>
      </c>
      <c r="W868" s="3487"/>
      <c r="X868" s="4589" t="s">
        <v>7042</v>
      </c>
      <c r="Y868" s="3487"/>
      <c r="Z868" s="3127"/>
      <c r="AA868" s="4879">
        <v>12980927</v>
      </c>
      <c r="AB868" s="345"/>
      <c r="AC868" s="4899">
        <v>3300</v>
      </c>
      <c r="AD868" s="4899">
        <v>7920</v>
      </c>
      <c r="AE868" s="4899">
        <f t="shared" si="50"/>
        <v>27060</v>
      </c>
      <c r="AF868" s="31" t="s">
        <v>19700</v>
      </c>
      <c r="AG868" s="142"/>
    </row>
    <row r="869" spans="1:33" s="32" customFormat="1" ht="30" customHeight="1">
      <c r="A869" s="4515" t="s">
        <v>20214</v>
      </c>
      <c r="B869" s="6536" t="s">
        <v>23385</v>
      </c>
      <c r="C869" s="340">
        <v>45862</v>
      </c>
      <c r="D869" s="340">
        <v>45897</v>
      </c>
      <c r="E869" s="341"/>
      <c r="F869" s="374"/>
      <c r="G869" s="339">
        <v>9052</v>
      </c>
      <c r="H869" s="6947" t="s">
        <v>16149</v>
      </c>
      <c r="I869" s="339"/>
      <c r="J869" s="5249" t="s">
        <v>23386</v>
      </c>
      <c r="K869" s="6535" t="s">
        <v>23387</v>
      </c>
      <c r="L869" s="4506" t="s">
        <v>23298</v>
      </c>
      <c r="M869" s="338" t="s">
        <v>23389</v>
      </c>
      <c r="N869" s="255"/>
      <c r="O869" s="258">
        <v>9</v>
      </c>
      <c r="P869" s="258">
        <v>9</v>
      </c>
      <c r="Q869" s="5249" t="s">
        <v>23388</v>
      </c>
      <c r="R869" s="6511"/>
      <c r="S869" s="3487"/>
      <c r="T869" s="3487"/>
      <c r="U869" s="3487"/>
      <c r="V869" s="4589" t="s">
        <v>9338</v>
      </c>
      <c r="W869" s="3487"/>
      <c r="X869" s="4589" t="s">
        <v>7042</v>
      </c>
      <c r="Y869" s="3487"/>
      <c r="Z869" s="3127"/>
      <c r="AA869" s="4879">
        <v>12981003</v>
      </c>
      <c r="AB869" s="345"/>
      <c r="AC869" s="4899">
        <v>6200</v>
      </c>
      <c r="AD869" s="4899">
        <v>12375</v>
      </c>
      <c r="AE869" s="4899">
        <f>AC869+AD869*P869</f>
        <v>117575</v>
      </c>
      <c r="AF869" s="31" t="s">
        <v>19700</v>
      </c>
      <c r="AG869" s="142"/>
    </row>
    <row r="870" spans="1:33" s="32" customFormat="1" ht="30" customHeight="1">
      <c r="A870" s="6326" t="s">
        <v>23390</v>
      </c>
      <c r="B870" s="6328" t="s">
        <v>23391</v>
      </c>
      <c r="C870" s="340">
        <v>45863</v>
      </c>
      <c r="D870" s="340">
        <v>45884</v>
      </c>
      <c r="E870" s="341"/>
      <c r="F870" s="374"/>
      <c r="G870" s="339">
        <v>8591</v>
      </c>
      <c r="H870" s="6947" t="s">
        <v>23392</v>
      </c>
      <c r="I870" s="339"/>
      <c r="J870" s="6327" t="s">
        <v>23649</v>
      </c>
      <c r="K870" s="6535" t="s">
        <v>23393</v>
      </c>
      <c r="L870" s="4506" t="s">
        <v>22814</v>
      </c>
      <c r="M870" s="338" t="s">
        <v>23394</v>
      </c>
      <c r="N870" s="255"/>
      <c r="O870" s="258">
        <v>3</v>
      </c>
      <c r="P870" s="258">
        <v>3</v>
      </c>
      <c r="Q870" s="5249" t="s">
        <v>22815</v>
      </c>
      <c r="R870" s="6511"/>
      <c r="S870" s="3487"/>
      <c r="T870" s="3487"/>
      <c r="U870" s="3487"/>
      <c r="V870" s="5169" t="s">
        <v>9338</v>
      </c>
      <c r="W870" s="3487"/>
      <c r="X870" s="5169" t="s">
        <v>7042</v>
      </c>
      <c r="Y870" s="3487"/>
      <c r="Z870" s="3127"/>
      <c r="AA870" s="4879">
        <v>12981034</v>
      </c>
      <c r="AB870" s="345"/>
      <c r="AC870" s="4899">
        <v>0</v>
      </c>
      <c r="AD870" s="4899">
        <v>14850</v>
      </c>
      <c r="AE870" s="4899">
        <f t="shared" si="50"/>
        <v>44550</v>
      </c>
      <c r="AF870" s="31" t="s">
        <v>19700</v>
      </c>
      <c r="AG870" s="142"/>
    </row>
    <row r="871" spans="1:33" s="32" customFormat="1" ht="30" customHeight="1">
      <c r="A871" s="5146" t="s">
        <v>20038</v>
      </c>
      <c r="B871" s="5164" t="s">
        <v>23254</v>
      </c>
      <c r="C871" s="340">
        <v>45864</v>
      </c>
      <c r="D871" s="340">
        <v>45897</v>
      </c>
      <c r="E871" s="341"/>
      <c r="F871" s="374"/>
      <c r="G871" s="339">
        <v>8606</v>
      </c>
      <c r="H871" s="4649" t="s">
        <v>6379</v>
      </c>
      <c r="I871" s="339"/>
      <c r="J871" s="5145" t="s">
        <v>23255</v>
      </c>
      <c r="K871" s="4651" t="s">
        <v>23256</v>
      </c>
      <c r="L871" s="4576" t="s">
        <v>3107</v>
      </c>
      <c r="M871" s="338" t="s">
        <v>23257</v>
      </c>
      <c r="N871" s="255"/>
      <c r="O871" s="258">
        <v>4</v>
      </c>
      <c r="P871" s="258">
        <v>4</v>
      </c>
      <c r="Q871" s="4650" t="s">
        <v>22064</v>
      </c>
      <c r="R871" s="6511"/>
      <c r="S871" s="3487"/>
      <c r="T871" s="3487"/>
      <c r="U871" s="3487"/>
      <c r="V871" s="4872" t="s">
        <v>9338</v>
      </c>
      <c r="W871" s="3487"/>
      <c r="X871" s="4872" t="s">
        <v>7042</v>
      </c>
      <c r="Y871" s="3487"/>
      <c r="Z871" s="3127"/>
      <c r="AA871" s="4879">
        <v>12981755</v>
      </c>
      <c r="AB871" s="345"/>
      <c r="AC871" s="4899">
        <v>6900</v>
      </c>
      <c r="AD871" s="4899">
        <v>7920</v>
      </c>
      <c r="AE871" s="4899">
        <f t="shared" si="50"/>
        <v>38580</v>
      </c>
      <c r="AF871" s="31" t="s">
        <v>19700</v>
      </c>
      <c r="AG871" s="142"/>
    </row>
    <row r="872" spans="1:33" s="32" customFormat="1" ht="30" customHeight="1">
      <c r="A872" s="4504" t="s">
        <v>20038</v>
      </c>
      <c r="B872" s="4648" t="s">
        <v>23258</v>
      </c>
      <c r="C872" s="340">
        <v>45864</v>
      </c>
      <c r="D872" s="340">
        <v>45884</v>
      </c>
      <c r="E872" s="341"/>
      <c r="F872" s="374"/>
      <c r="G872" s="339">
        <v>8606</v>
      </c>
      <c r="H872" s="6951"/>
      <c r="I872" s="4648" t="s">
        <v>21364</v>
      </c>
      <c r="J872" s="4650" t="s">
        <v>18049</v>
      </c>
      <c r="K872" s="4651" t="s">
        <v>23259</v>
      </c>
      <c r="L872" s="4576" t="s">
        <v>22880</v>
      </c>
      <c r="M872" s="338" t="s">
        <v>23261</v>
      </c>
      <c r="N872" s="255"/>
      <c r="O872" s="258">
        <v>10</v>
      </c>
      <c r="P872" s="258">
        <v>10</v>
      </c>
      <c r="Q872" s="4650" t="s">
        <v>23260</v>
      </c>
      <c r="R872" s="6511"/>
      <c r="S872" s="3487"/>
      <c r="T872" s="3487"/>
      <c r="U872" s="3487"/>
      <c r="V872" s="4825" t="s">
        <v>2073</v>
      </c>
      <c r="W872" s="3487"/>
      <c r="X872" s="4825" t="s">
        <v>7042</v>
      </c>
      <c r="Y872" s="3487"/>
      <c r="Z872" s="3127"/>
      <c r="AA872" s="4879">
        <v>12981764</v>
      </c>
      <c r="AB872" s="345"/>
      <c r="AC872" s="4899">
        <v>0</v>
      </c>
      <c r="AD872" s="4899">
        <v>7920</v>
      </c>
      <c r="AE872" s="4899">
        <f t="shared" si="50"/>
        <v>79200</v>
      </c>
      <c r="AF872" s="31" t="s">
        <v>19700</v>
      </c>
      <c r="AG872" s="142"/>
    </row>
    <row r="873" spans="1:33" s="32" customFormat="1" ht="30" customHeight="1">
      <c r="A873" s="4504" t="s">
        <v>20038</v>
      </c>
      <c r="B873" s="4648" t="s">
        <v>23262</v>
      </c>
      <c r="C873" s="340">
        <v>45864</v>
      </c>
      <c r="D873" s="340">
        <v>45897</v>
      </c>
      <c r="E873" s="341"/>
      <c r="F873" s="374"/>
      <c r="G873" s="339">
        <v>8606</v>
      </c>
      <c r="H873" s="4649" t="s">
        <v>12757</v>
      </c>
      <c r="I873" s="339"/>
      <c r="J873" s="4650" t="s">
        <v>23263</v>
      </c>
      <c r="K873" s="4651" t="s">
        <v>23264</v>
      </c>
      <c r="L873" s="4576" t="s">
        <v>3107</v>
      </c>
      <c r="M873" s="338" t="s">
        <v>23265</v>
      </c>
      <c r="N873" s="255"/>
      <c r="O873" s="258">
        <v>4</v>
      </c>
      <c r="P873" s="257">
        <v>3</v>
      </c>
      <c r="Q873" s="4650" t="s">
        <v>22064</v>
      </c>
      <c r="R873" s="6511"/>
      <c r="S873" s="3487"/>
      <c r="T873" s="3487"/>
      <c r="U873" s="3487"/>
      <c r="V873" s="4825" t="s">
        <v>2073</v>
      </c>
      <c r="W873" s="3487"/>
      <c r="X873" s="4825" t="s">
        <v>7042</v>
      </c>
      <c r="Y873" s="3487"/>
      <c r="Z873" s="3127"/>
      <c r="AA873" s="4879">
        <v>12981773</v>
      </c>
      <c r="AB873" s="345"/>
      <c r="AC873" s="4899">
        <v>6900</v>
      </c>
      <c r="AD873" s="4899">
        <v>7920</v>
      </c>
      <c r="AE873" s="4899">
        <f t="shared" si="50"/>
        <v>30660</v>
      </c>
      <c r="AF873" s="31" t="s">
        <v>19700</v>
      </c>
      <c r="AG873" s="142"/>
    </row>
    <row r="874" spans="1:33" s="32" customFormat="1" ht="30" customHeight="1">
      <c r="A874" s="4504" t="s">
        <v>19645</v>
      </c>
      <c r="B874" s="4648" t="s">
        <v>23266</v>
      </c>
      <c r="C874" s="340">
        <v>45864</v>
      </c>
      <c r="D874" s="340">
        <v>45884</v>
      </c>
      <c r="E874" s="341"/>
      <c r="F874" s="374"/>
      <c r="G874" s="339">
        <v>8608</v>
      </c>
      <c r="H874" s="4649" t="s">
        <v>2755</v>
      </c>
      <c r="I874" s="339"/>
      <c r="J874" s="4650" t="s">
        <v>9894</v>
      </c>
      <c r="K874" s="4651" t="s">
        <v>23267</v>
      </c>
      <c r="L874" s="4576" t="s">
        <v>22814</v>
      </c>
      <c r="M874" s="338" t="s">
        <v>23268</v>
      </c>
      <c r="N874" s="255"/>
      <c r="O874" s="258">
        <v>3</v>
      </c>
      <c r="P874" s="258">
        <v>3</v>
      </c>
      <c r="Q874" s="4650" t="s">
        <v>22064</v>
      </c>
      <c r="R874" s="6511"/>
      <c r="S874" s="3487"/>
      <c r="T874" s="3487"/>
      <c r="U874" s="3487"/>
      <c r="V874" s="4825" t="s">
        <v>2073</v>
      </c>
      <c r="W874" s="3487"/>
      <c r="X874" s="4825" t="s">
        <v>7042</v>
      </c>
      <c r="Y874" s="3487"/>
      <c r="Z874" s="3127"/>
      <c r="AA874" s="4879">
        <v>12981786</v>
      </c>
      <c r="AB874" s="345"/>
      <c r="AC874" s="4899">
        <v>0</v>
      </c>
      <c r="AD874" s="4899">
        <v>7920</v>
      </c>
      <c r="AE874" s="4899">
        <f t="shared" si="50"/>
        <v>23760</v>
      </c>
      <c r="AF874" s="31" t="s">
        <v>19700</v>
      </c>
      <c r="AG874" s="142"/>
    </row>
    <row r="875" spans="1:33" s="32" customFormat="1" ht="30" customHeight="1">
      <c r="A875" s="4952" t="s">
        <v>19327</v>
      </c>
      <c r="B875" s="4974" t="s">
        <v>23269</v>
      </c>
      <c r="C875" s="340">
        <v>45864</v>
      </c>
      <c r="D875" s="340">
        <v>45897</v>
      </c>
      <c r="E875" s="341"/>
      <c r="F875" s="374"/>
      <c r="G875" s="339">
        <v>8607</v>
      </c>
      <c r="H875" s="4649" t="s">
        <v>1143</v>
      </c>
      <c r="I875" s="339"/>
      <c r="J875" s="4960" t="s">
        <v>23271</v>
      </c>
      <c r="K875" s="4651" t="s">
        <v>23270</v>
      </c>
      <c r="L875" s="4576" t="s">
        <v>23012</v>
      </c>
      <c r="M875" s="338" t="s">
        <v>23272</v>
      </c>
      <c r="N875" s="255"/>
      <c r="O875" s="258">
        <v>2</v>
      </c>
      <c r="P875" s="258">
        <v>2</v>
      </c>
      <c r="Q875" s="4650" t="s">
        <v>22064</v>
      </c>
      <c r="R875" s="6511"/>
      <c r="S875" s="3487"/>
      <c r="T875" s="3487"/>
      <c r="U875" s="3487"/>
      <c r="V875" s="4652" t="s">
        <v>2073</v>
      </c>
      <c r="W875" s="3487"/>
      <c r="X875" s="4652" t="s">
        <v>7042</v>
      </c>
      <c r="Y875" s="3487"/>
      <c r="Z875" s="3127"/>
      <c r="AA875" s="4879">
        <v>12981790</v>
      </c>
      <c r="AB875" s="345"/>
      <c r="AC875" s="4899">
        <v>6900</v>
      </c>
      <c r="AD875" s="4899">
        <v>7920</v>
      </c>
      <c r="AE875" s="4899">
        <f t="shared" si="50"/>
        <v>22740</v>
      </c>
      <c r="AF875" s="31" t="s">
        <v>19700</v>
      </c>
      <c r="AG875" s="142"/>
    </row>
    <row r="876" spans="1:33" s="32" customFormat="1" ht="30" customHeight="1">
      <c r="A876" s="5722" t="s">
        <v>18745</v>
      </c>
      <c r="B876" s="5820" t="s">
        <v>23273</v>
      </c>
      <c r="C876" s="340">
        <v>45864</v>
      </c>
      <c r="D876" s="340">
        <v>45897</v>
      </c>
      <c r="E876" s="341"/>
      <c r="F876" s="374"/>
      <c r="G876" s="339">
        <v>8600</v>
      </c>
      <c r="H876" s="4649" t="s">
        <v>11217</v>
      </c>
      <c r="I876" s="339"/>
      <c r="J876" s="5724" t="s">
        <v>23274</v>
      </c>
      <c r="K876" s="4651" t="s">
        <v>23275</v>
      </c>
      <c r="L876" s="4576" t="s">
        <v>22814</v>
      </c>
      <c r="M876" s="338" t="s">
        <v>23276</v>
      </c>
      <c r="N876" s="255"/>
      <c r="O876" s="258">
        <v>3</v>
      </c>
      <c r="P876" s="258">
        <v>3</v>
      </c>
      <c r="Q876" s="4650" t="s">
        <v>22064</v>
      </c>
      <c r="R876" s="6511"/>
      <c r="S876" s="3487"/>
      <c r="T876" s="3487"/>
      <c r="U876" s="3487"/>
      <c r="V876" s="4652" t="s">
        <v>2073</v>
      </c>
      <c r="W876" s="3487"/>
      <c r="X876" s="4652" t="s">
        <v>7042</v>
      </c>
      <c r="Y876" s="3487"/>
      <c r="Z876" s="3127"/>
      <c r="AA876" s="4879">
        <v>12981795</v>
      </c>
      <c r="AB876" s="345"/>
      <c r="AC876" s="4899">
        <v>18600</v>
      </c>
      <c r="AD876" s="4899">
        <v>12375</v>
      </c>
      <c r="AE876" s="4899">
        <f t="shared" si="50"/>
        <v>55725</v>
      </c>
      <c r="AF876" s="31" t="s">
        <v>19700</v>
      </c>
      <c r="AG876" s="142"/>
    </row>
    <row r="877" spans="1:33" s="32" customFormat="1" ht="30" customHeight="1">
      <c r="A877" s="4504" t="s">
        <v>18703</v>
      </c>
      <c r="B877" s="4648" t="s">
        <v>23277</v>
      </c>
      <c r="C877" s="340">
        <v>45864</v>
      </c>
      <c r="D877" s="340">
        <v>45897</v>
      </c>
      <c r="E877" s="341"/>
      <c r="F877" s="374"/>
      <c r="G877" s="339">
        <v>8615</v>
      </c>
      <c r="H877" s="4649" t="s">
        <v>23278</v>
      </c>
      <c r="I877" s="339"/>
      <c r="J877" s="4650" t="s">
        <v>23279</v>
      </c>
      <c r="K877" s="4651" t="s">
        <v>23280</v>
      </c>
      <c r="L877" s="4576" t="s">
        <v>23012</v>
      </c>
      <c r="M877" s="338" t="s">
        <v>23281</v>
      </c>
      <c r="N877" s="255"/>
      <c r="O877" s="258">
        <v>2</v>
      </c>
      <c r="P877" s="258">
        <v>2</v>
      </c>
      <c r="Q877" s="4650" t="s">
        <v>15500</v>
      </c>
      <c r="R877" s="6511"/>
      <c r="S877" s="3487"/>
      <c r="T877" s="3487"/>
      <c r="U877" s="3487"/>
      <c r="V877" s="4652" t="s">
        <v>2073</v>
      </c>
      <c r="W877" s="3487"/>
      <c r="X877" s="4652" t="s">
        <v>7042</v>
      </c>
      <c r="Y877" s="3487"/>
      <c r="Z877" s="3127"/>
      <c r="AA877" s="4879">
        <v>12981828</v>
      </c>
      <c r="AB877" s="345"/>
      <c r="AC877" s="4899">
        <v>3300</v>
      </c>
      <c r="AD877" s="4899">
        <v>7920</v>
      </c>
      <c r="AE877" s="4899">
        <f t="shared" si="50"/>
        <v>19140</v>
      </c>
      <c r="AF877" s="31" t="s">
        <v>19700</v>
      </c>
      <c r="AG877" s="142"/>
    </row>
    <row r="878" spans="1:33" s="32" customFormat="1" ht="30" customHeight="1">
      <c r="A878" s="4606" t="s">
        <v>19351</v>
      </c>
      <c r="B878" s="5019" t="s">
        <v>23398</v>
      </c>
      <c r="C878" s="340">
        <v>45862</v>
      </c>
      <c r="D878" s="340">
        <v>45887</v>
      </c>
      <c r="E878" s="341"/>
      <c r="F878" s="374"/>
      <c r="G878" s="339">
        <v>8646</v>
      </c>
      <c r="H878" s="6947" t="s">
        <v>4795</v>
      </c>
      <c r="I878" s="339"/>
      <c r="J878" s="4607" t="s">
        <v>13564</v>
      </c>
      <c r="K878" s="6535" t="s">
        <v>23399</v>
      </c>
      <c r="L878" s="4576" t="s">
        <v>23012</v>
      </c>
      <c r="M878" s="338" t="s">
        <v>23401</v>
      </c>
      <c r="N878" s="255"/>
      <c r="O878" s="258">
        <v>2</v>
      </c>
      <c r="P878" s="258">
        <v>2</v>
      </c>
      <c r="Q878" s="5249" t="s">
        <v>23400</v>
      </c>
      <c r="R878" s="6511"/>
      <c r="S878" s="3487"/>
      <c r="T878" s="3487"/>
      <c r="U878" s="3487"/>
      <c r="V878" s="4578" t="s">
        <v>9338</v>
      </c>
      <c r="W878" s="3487"/>
      <c r="X878" s="4578" t="s">
        <v>7042</v>
      </c>
      <c r="Y878" s="3487"/>
      <c r="Z878" s="3127"/>
      <c r="AA878" s="4879">
        <v>12985212</v>
      </c>
      <c r="AB878" s="345"/>
      <c r="AC878" s="4899">
        <v>0</v>
      </c>
      <c r="AD878" s="4899">
        <v>12375</v>
      </c>
      <c r="AE878" s="4899">
        <f t="shared" si="50"/>
        <v>24750</v>
      </c>
      <c r="AF878" s="31" t="s">
        <v>19700</v>
      </c>
      <c r="AG878" s="142"/>
    </row>
    <row r="879" spans="1:33" s="32" customFormat="1" ht="30" customHeight="1">
      <c r="A879" s="4515" t="s">
        <v>18754</v>
      </c>
      <c r="B879" s="6536" t="s">
        <v>23406</v>
      </c>
      <c r="C879" s="340">
        <v>45866</v>
      </c>
      <c r="D879" s="340">
        <v>45898</v>
      </c>
      <c r="E879" s="341"/>
      <c r="F879" s="374"/>
      <c r="G879" s="339">
        <v>8634</v>
      </c>
      <c r="H879" s="6947" t="s">
        <v>23407</v>
      </c>
      <c r="I879" s="339"/>
      <c r="J879" s="5249" t="s">
        <v>23409</v>
      </c>
      <c r="K879" s="6535" t="s">
        <v>23408</v>
      </c>
      <c r="L879" s="4506" t="s">
        <v>22800</v>
      </c>
      <c r="M879" s="338" t="s">
        <v>23411</v>
      </c>
      <c r="N879" s="255"/>
      <c r="O879" s="258">
        <v>1</v>
      </c>
      <c r="P879" s="258">
        <v>1</v>
      </c>
      <c r="Q879" s="5249" t="s">
        <v>23410</v>
      </c>
      <c r="R879" s="6511"/>
      <c r="S879" s="3487"/>
      <c r="T879" s="3487"/>
      <c r="U879" s="3487"/>
      <c r="V879" s="4578" t="s">
        <v>9338</v>
      </c>
      <c r="W879" s="3487"/>
      <c r="X879" s="4578" t="s">
        <v>7042</v>
      </c>
      <c r="Y879" s="3487"/>
      <c r="Z879" s="3127"/>
      <c r="AA879" s="4879">
        <v>12985386</v>
      </c>
      <c r="AB879" s="345"/>
      <c r="AC879" s="4899">
        <v>6900</v>
      </c>
      <c r="AD879" s="4899">
        <v>7920</v>
      </c>
      <c r="AE879" s="4899">
        <f t="shared" si="50"/>
        <v>14820</v>
      </c>
      <c r="AF879" s="31" t="s">
        <v>19700</v>
      </c>
      <c r="AG879" s="142"/>
    </row>
    <row r="880" spans="1:33" s="32" customFormat="1" ht="30" customHeight="1">
      <c r="A880" s="4515" t="s">
        <v>18977</v>
      </c>
      <c r="B880" s="6536" t="s">
        <v>23412</v>
      </c>
      <c r="C880" s="340">
        <v>45866</v>
      </c>
      <c r="D880" s="340">
        <v>45898</v>
      </c>
      <c r="E880" s="341"/>
      <c r="F880" s="374"/>
      <c r="G880" s="339">
        <v>8644</v>
      </c>
      <c r="H880" s="6947" t="s">
        <v>13271</v>
      </c>
      <c r="I880" s="339"/>
      <c r="J880" s="5249" t="s">
        <v>23413</v>
      </c>
      <c r="K880" s="6535" t="s">
        <v>23414</v>
      </c>
      <c r="L880" s="4506" t="s">
        <v>22814</v>
      </c>
      <c r="M880" s="338" t="s">
        <v>23416</v>
      </c>
      <c r="N880" s="255"/>
      <c r="O880" s="258">
        <v>3</v>
      </c>
      <c r="P880" s="258">
        <v>3</v>
      </c>
      <c r="Q880" s="5249" t="s">
        <v>23415</v>
      </c>
      <c r="R880" s="6511"/>
      <c r="S880" s="3487"/>
      <c r="T880" s="3487"/>
      <c r="U880" s="3487"/>
      <c r="V880" s="5483" t="s">
        <v>9338</v>
      </c>
      <c r="W880" s="3487"/>
      <c r="X880" s="5483" t="s">
        <v>7042</v>
      </c>
      <c r="Y880" s="3487"/>
      <c r="Z880" s="3127"/>
      <c r="AA880" s="4879">
        <v>12985668</v>
      </c>
      <c r="AB880" s="345"/>
      <c r="AC880" s="4899">
        <v>6900</v>
      </c>
      <c r="AD880" s="4899">
        <v>7920</v>
      </c>
      <c r="AE880" s="4899">
        <f t="shared" si="50"/>
        <v>30660</v>
      </c>
      <c r="AF880" s="31" t="s">
        <v>19700</v>
      </c>
      <c r="AG880" s="142"/>
    </row>
    <row r="881" spans="1:33" s="32" customFormat="1" ht="30" customHeight="1">
      <c r="A881" s="5314" t="s">
        <v>20640</v>
      </c>
      <c r="B881" s="5406" t="s">
        <v>23417</v>
      </c>
      <c r="C881" s="340">
        <v>45866</v>
      </c>
      <c r="D881" s="340">
        <v>45887</v>
      </c>
      <c r="E881" s="341"/>
      <c r="F881" s="374"/>
      <c r="G881" s="339">
        <v>8605</v>
      </c>
      <c r="H881" s="6946" t="s">
        <v>17466</v>
      </c>
      <c r="I881" s="339"/>
      <c r="J881" s="5302" t="s">
        <v>23418</v>
      </c>
      <c r="K881" s="4841" t="s">
        <v>23419</v>
      </c>
      <c r="L881" s="4612" t="s">
        <v>3107</v>
      </c>
      <c r="M881" s="338" t="s">
        <v>23421</v>
      </c>
      <c r="N881" s="255"/>
      <c r="O881" s="258">
        <v>4</v>
      </c>
      <c r="P881" s="258">
        <v>4</v>
      </c>
      <c r="Q881" s="4840" t="s">
        <v>23420</v>
      </c>
      <c r="R881" s="6511"/>
      <c r="S881" s="3487"/>
      <c r="T881" s="3487"/>
      <c r="U881" s="3487"/>
      <c r="V881" s="4842" t="s">
        <v>2073</v>
      </c>
      <c r="W881" s="3487"/>
      <c r="X881" s="4842" t="s">
        <v>7042</v>
      </c>
      <c r="Y881" s="3487"/>
      <c r="Z881" s="3127"/>
      <c r="AA881" s="4879">
        <v>12985696</v>
      </c>
      <c r="AB881" s="345"/>
      <c r="AC881" s="4899">
        <v>0</v>
      </c>
      <c r="AD881" s="4899">
        <v>4992</v>
      </c>
      <c r="AE881" s="4899">
        <f t="shared" si="50"/>
        <v>19968</v>
      </c>
      <c r="AF881" s="31" t="s">
        <v>19700</v>
      </c>
      <c r="AG881" s="142"/>
    </row>
    <row r="882" spans="1:33" s="32" customFormat="1" ht="30" customHeight="1">
      <c r="A882" s="5673" t="s">
        <v>20502</v>
      </c>
      <c r="B882" s="5674" t="s">
        <v>23422</v>
      </c>
      <c r="C882" s="340">
        <v>45863</v>
      </c>
      <c r="D882" s="340">
        <v>45898</v>
      </c>
      <c r="E882" s="341"/>
      <c r="F882" s="374"/>
      <c r="G882" s="339">
        <v>8637</v>
      </c>
      <c r="H882" s="6946" t="s">
        <v>7056</v>
      </c>
      <c r="I882" s="339"/>
      <c r="J882" s="4840" t="s">
        <v>23423</v>
      </c>
      <c r="K882" s="4841" t="s">
        <v>23424</v>
      </c>
      <c r="L882" s="4612" t="s">
        <v>22800</v>
      </c>
      <c r="M882" s="338" t="s">
        <v>23425</v>
      </c>
      <c r="N882" s="255"/>
      <c r="O882" s="258">
        <v>1</v>
      </c>
      <c r="P882" s="258">
        <v>1</v>
      </c>
      <c r="Q882" s="4840" t="s">
        <v>22379</v>
      </c>
      <c r="R882" s="6511"/>
      <c r="S882" s="3487"/>
      <c r="T882" s="3487"/>
      <c r="U882" s="3487"/>
      <c r="V882" s="4842" t="s">
        <v>2073</v>
      </c>
      <c r="W882" s="3487"/>
      <c r="X882" s="4842" t="s">
        <v>7042</v>
      </c>
      <c r="Y882" s="3487"/>
      <c r="Z882" s="3127"/>
      <c r="AA882" s="4879">
        <v>12985705</v>
      </c>
      <c r="AB882" s="345"/>
      <c r="AC882" s="4899">
        <v>46500</v>
      </c>
      <c r="AD882" s="4899">
        <v>15000</v>
      </c>
      <c r="AE882" s="4899">
        <f t="shared" si="50"/>
        <v>61500</v>
      </c>
      <c r="AF882" s="31" t="s">
        <v>19700</v>
      </c>
      <c r="AG882" s="142"/>
    </row>
    <row r="883" spans="1:33" s="32" customFormat="1" ht="30" customHeight="1">
      <c r="A883" s="5673" t="s">
        <v>18779</v>
      </c>
      <c r="B883" s="5674" t="s">
        <v>23426</v>
      </c>
      <c r="C883" s="340">
        <v>45862</v>
      </c>
      <c r="D883" s="340">
        <v>45887</v>
      </c>
      <c r="E883" s="422"/>
      <c r="F883" s="374"/>
      <c r="G883" s="339">
        <v>8593</v>
      </c>
      <c r="H883" s="6946" t="s">
        <v>8498</v>
      </c>
      <c r="I883" s="339"/>
      <c r="J883" s="4840" t="s">
        <v>23427</v>
      </c>
      <c r="K883" s="4841" t="s">
        <v>23428</v>
      </c>
      <c r="L883" s="4612" t="s">
        <v>22908</v>
      </c>
      <c r="M883" s="338" t="s">
        <v>23430</v>
      </c>
      <c r="N883" s="255"/>
      <c r="O883" s="258">
        <v>5</v>
      </c>
      <c r="P883" s="258">
        <v>5</v>
      </c>
      <c r="Q883" s="4840" t="s">
        <v>23429</v>
      </c>
      <c r="R883" s="6511"/>
      <c r="S883" s="3487"/>
      <c r="T883" s="3487"/>
      <c r="U883" s="3487"/>
      <c r="V883" s="4842" t="s">
        <v>2073</v>
      </c>
      <c r="W883" s="3487"/>
      <c r="X883" s="4842" t="s">
        <v>7042</v>
      </c>
      <c r="Y883" s="3487"/>
      <c r="Z883" s="3127"/>
      <c r="AA883" s="4879">
        <v>12985740</v>
      </c>
      <c r="AB883" s="345"/>
      <c r="AC883" s="4899">
        <v>0</v>
      </c>
      <c r="AD883" s="4899">
        <v>7920</v>
      </c>
      <c r="AE883" s="4899">
        <f t="shared" si="50"/>
        <v>39600</v>
      </c>
      <c r="AF883" s="31" t="s">
        <v>19700</v>
      </c>
      <c r="AG883" s="142"/>
    </row>
    <row r="884" spans="1:33" s="32" customFormat="1" ht="30" customHeight="1">
      <c r="A884" s="5673" t="s">
        <v>18967</v>
      </c>
      <c r="B884" s="5674" t="s">
        <v>23436</v>
      </c>
      <c r="C884" s="340">
        <v>45862</v>
      </c>
      <c r="D884" s="340">
        <v>45898</v>
      </c>
      <c r="E884" s="341"/>
      <c r="F884" s="374"/>
      <c r="G884" s="339">
        <v>8604</v>
      </c>
      <c r="H884" s="6946" t="s">
        <v>713</v>
      </c>
      <c r="I884" s="339"/>
      <c r="J884" s="4840" t="s">
        <v>23437</v>
      </c>
      <c r="K884" s="4841" t="s">
        <v>23438</v>
      </c>
      <c r="L884" s="4612" t="s">
        <v>22852</v>
      </c>
      <c r="M884" s="338" t="s">
        <v>23443</v>
      </c>
      <c r="N884" s="255"/>
      <c r="O884" s="258">
        <v>6</v>
      </c>
      <c r="P884" s="258">
        <v>6</v>
      </c>
      <c r="Q884" s="4840" t="s">
        <v>23439</v>
      </c>
      <c r="R884" s="6511"/>
      <c r="S884" s="3487"/>
      <c r="T884" s="3487"/>
      <c r="U884" s="3487"/>
      <c r="V884" s="5669" t="s">
        <v>2073</v>
      </c>
      <c r="W884" s="3487"/>
      <c r="X884" s="5669" t="s">
        <v>7042</v>
      </c>
      <c r="Y884" s="3487"/>
      <c r="Z884" s="3127"/>
      <c r="AA884" s="4879">
        <v>12985799</v>
      </c>
      <c r="AB884" s="345"/>
      <c r="AC884" s="4899">
        <v>3300</v>
      </c>
      <c r="AD884" s="4899">
        <v>7920</v>
      </c>
      <c r="AE884" s="4899">
        <f t="shared" si="50"/>
        <v>50820</v>
      </c>
      <c r="AF884" s="31" t="s">
        <v>19700</v>
      </c>
      <c r="AG884" s="142"/>
    </row>
    <row r="885" spans="1:33" s="32" customFormat="1" ht="30" customHeight="1">
      <c r="A885" s="5673" t="s">
        <v>19583</v>
      </c>
      <c r="B885" s="5674" t="s">
        <v>23440</v>
      </c>
      <c r="C885" s="340">
        <v>45863</v>
      </c>
      <c r="D885" s="340">
        <v>45898</v>
      </c>
      <c r="E885" s="422"/>
      <c r="F885" s="374"/>
      <c r="G885" s="339">
        <v>8604</v>
      </c>
      <c r="H885" s="6946" t="s">
        <v>2105</v>
      </c>
      <c r="I885" s="339"/>
      <c r="J885" s="4840" t="s">
        <v>23441</v>
      </c>
      <c r="K885" s="4841" t="s">
        <v>23442</v>
      </c>
      <c r="L885" s="4612" t="s">
        <v>23012</v>
      </c>
      <c r="M885" s="338" t="s">
        <v>23445</v>
      </c>
      <c r="N885" s="255"/>
      <c r="O885" s="258">
        <v>2</v>
      </c>
      <c r="P885" s="258">
        <v>2</v>
      </c>
      <c r="Q885" s="4840" t="s">
        <v>23444</v>
      </c>
      <c r="R885" s="6511"/>
      <c r="S885" s="3487"/>
      <c r="T885" s="3487"/>
      <c r="U885" s="3487"/>
      <c r="V885" s="5669" t="s">
        <v>2073</v>
      </c>
      <c r="W885" s="3487"/>
      <c r="X885" s="5669" t="s">
        <v>7042</v>
      </c>
      <c r="Y885" s="3487"/>
      <c r="Z885" s="3127"/>
      <c r="AA885" s="4879">
        <v>12985886</v>
      </c>
      <c r="AB885" s="345"/>
      <c r="AC885" s="4899">
        <v>3300</v>
      </c>
      <c r="AD885" s="4899">
        <v>7920</v>
      </c>
      <c r="AE885" s="4899">
        <f t="shared" si="50"/>
        <v>19140</v>
      </c>
      <c r="AF885" s="31" t="s">
        <v>19700</v>
      </c>
      <c r="AG885" s="142"/>
    </row>
    <row r="886" spans="1:33" s="32" customFormat="1" ht="30" customHeight="1">
      <c r="A886" s="4612" t="s">
        <v>19351</v>
      </c>
      <c r="B886" s="4672" t="s">
        <v>23446</v>
      </c>
      <c r="C886" s="422">
        <v>45863</v>
      </c>
      <c r="D886" s="422">
        <v>45898</v>
      </c>
      <c r="E886" s="422"/>
      <c r="F886" s="374"/>
      <c r="G886" s="41">
        <v>8646</v>
      </c>
      <c r="H886" s="6946" t="s">
        <v>17989</v>
      </c>
      <c r="I886" s="41"/>
      <c r="J886" s="41" t="s">
        <v>23447</v>
      </c>
      <c r="K886" s="41" t="s">
        <v>23448</v>
      </c>
      <c r="L886" s="4612" t="s">
        <v>22852</v>
      </c>
      <c r="M886" s="582" t="s">
        <v>23450</v>
      </c>
      <c r="N886" s="41"/>
      <c r="O886" s="3896">
        <v>6</v>
      </c>
      <c r="P886" s="3896">
        <v>6</v>
      </c>
      <c r="Q886" s="41" t="s">
        <v>23449</v>
      </c>
      <c r="R886" s="41"/>
      <c r="S886" s="6"/>
      <c r="T886" s="6"/>
      <c r="U886" s="6"/>
      <c r="V886" s="6" t="s">
        <v>2073</v>
      </c>
      <c r="W886" s="6"/>
      <c r="X886" s="6" t="s">
        <v>7042</v>
      </c>
      <c r="Y886" s="6"/>
      <c r="Z886" s="6"/>
      <c r="AA886" s="6564">
        <v>12985899</v>
      </c>
      <c r="AB886" s="6"/>
      <c r="AC886" s="4899">
        <v>72000</v>
      </c>
      <c r="AD886" s="4899">
        <v>12375</v>
      </c>
      <c r="AE886" s="4899">
        <f t="shared" si="50"/>
        <v>146250</v>
      </c>
      <c r="AF886" s="31" t="s">
        <v>19700</v>
      </c>
      <c r="AG886" s="6"/>
    </row>
    <row r="887" spans="1:33" s="32" customFormat="1" ht="30" customHeight="1">
      <c r="A887" s="5320" t="s">
        <v>20502</v>
      </c>
      <c r="B887" s="5399" t="s">
        <v>23451</v>
      </c>
      <c r="C887" s="422">
        <v>45866</v>
      </c>
      <c r="D887" s="422">
        <v>45898</v>
      </c>
      <c r="E887" s="422"/>
      <c r="F887" s="374"/>
      <c r="G887" s="41">
        <v>8637</v>
      </c>
      <c r="H887" s="6946" t="s">
        <v>10441</v>
      </c>
      <c r="I887" s="41"/>
      <c r="J887" s="5320" t="s">
        <v>23452</v>
      </c>
      <c r="K887" s="41" t="s">
        <v>23453</v>
      </c>
      <c r="L887" s="5157" t="s">
        <v>23012</v>
      </c>
      <c r="M887" s="582" t="s">
        <v>23455</v>
      </c>
      <c r="N887" s="41"/>
      <c r="O887" s="3896">
        <v>2</v>
      </c>
      <c r="P887" s="3896">
        <v>2</v>
      </c>
      <c r="Q887" s="41" t="s">
        <v>23454</v>
      </c>
      <c r="R887" s="41"/>
      <c r="S887" s="6"/>
      <c r="T887" s="6"/>
      <c r="U887" s="6"/>
      <c r="V887" s="6" t="s">
        <v>2073</v>
      </c>
      <c r="W887" s="6"/>
      <c r="X887" s="6" t="s">
        <v>7042</v>
      </c>
      <c r="Y887" s="6"/>
      <c r="Z887" s="6"/>
      <c r="AA887" s="6564">
        <v>12986008</v>
      </c>
      <c r="AB887" s="6"/>
      <c r="AC887" s="4899">
        <v>108000</v>
      </c>
      <c r="AD887" s="4899">
        <v>15000</v>
      </c>
      <c r="AE887" s="4899">
        <f t="shared" si="50"/>
        <v>138000</v>
      </c>
      <c r="AF887" s="31" t="s">
        <v>19700</v>
      </c>
      <c r="AG887" s="6"/>
    </row>
    <row r="888" spans="1:33" s="32" customFormat="1" ht="30" customHeight="1">
      <c r="A888" s="8352" t="s">
        <v>19583</v>
      </c>
      <c r="B888" s="9278" t="s">
        <v>23456</v>
      </c>
      <c r="C888" s="9721">
        <v>45866</v>
      </c>
      <c r="D888" s="9721">
        <v>45923</v>
      </c>
      <c r="E888" s="422"/>
      <c r="F888" s="374"/>
      <c r="G888" s="9278">
        <v>8604</v>
      </c>
      <c r="H888" s="12200" t="s">
        <v>636</v>
      </c>
      <c r="I888" s="41"/>
      <c r="J888" s="9278" t="s">
        <v>10118</v>
      </c>
      <c r="K888" s="9278" t="s">
        <v>23457</v>
      </c>
      <c r="L888" s="41" t="s">
        <v>23458</v>
      </c>
      <c r="M888" s="582" t="s">
        <v>23460</v>
      </c>
      <c r="N888" s="41"/>
      <c r="O888" s="3896">
        <v>84</v>
      </c>
      <c r="P888" s="5162">
        <v>84</v>
      </c>
      <c r="Q888" s="9278" t="s">
        <v>23459</v>
      </c>
      <c r="R888" s="41"/>
      <c r="S888" s="6"/>
      <c r="T888" s="6"/>
      <c r="U888" s="6"/>
      <c r="V888" s="9694" t="s">
        <v>9338</v>
      </c>
      <c r="W888" s="6"/>
      <c r="X888" s="9694" t="s">
        <v>7042</v>
      </c>
      <c r="Y888" s="6"/>
      <c r="Z888" s="6"/>
      <c r="AA888" s="11490">
        <v>12986186</v>
      </c>
      <c r="AB888" s="6"/>
      <c r="AC888" s="11719">
        <v>0</v>
      </c>
      <c r="AD888" s="4908">
        <v>4138.2</v>
      </c>
      <c r="AE888" s="11842">
        <f>AC888+AD888*P888+AD889*P889</f>
        <v>392752.8</v>
      </c>
      <c r="AF888" s="31" t="s">
        <v>19700</v>
      </c>
      <c r="AG888" s="6"/>
    </row>
    <row r="889" spans="1:33" s="32" customFormat="1" ht="30" customHeight="1">
      <c r="A889" s="5157" t="s">
        <v>19583</v>
      </c>
      <c r="B889" s="9209"/>
      <c r="C889" s="9410"/>
      <c r="D889" s="9410"/>
      <c r="E889" s="45"/>
      <c r="F889" s="4272"/>
      <c r="G889" s="9209"/>
      <c r="H889" s="12201"/>
      <c r="I889" s="6504"/>
      <c r="J889" s="9209"/>
      <c r="K889" s="9209"/>
      <c r="L889" s="5163" t="s">
        <v>22852</v>
      </c>
      <c r="M889" s="6503"/>
      <c r="N889" s="41"/>
      <c r="O889" s="3896">
        <v>6</v>
      </c>
      <c r="P889" s="5162">
        <v>6</v>
      </c>
      <c r="Q889" s="9209"/>
      <c r="R889" s="41"/>
      <c r="S889" s="6"/>
      <c r="T889" s="6"/>
      <c r="U889" s="6"/>
      <c r="V889" s="9229"/>
      <c r="W889" s="6"/>
      <c r="X889" s="9229"/>
      <c r="Y889" s="6"/>
      <c r="Z889" s="6"/>
      <c r="AA889" s="11491"/>
      <c r="AB889" s="6"/>
      <c r="AC889" s="11720"/>
      <c r="AD889" s="4908">
        <v>7524</v>
      </c>
      <c r="AE889" s="11844"/>
      <c r="AF889" s="31"/>
      <c r="AG889" s="6"/>
    </row>
    <row r="890" spans="1:33" s="32" customFormat="1" ht="30" customHeight="1">
      <c r="A890" s="5692" t="s">
        <v>19496</v>
      </c>
      <c r="B890" s="11699" t="s">
        <v>28998</v>
      </c>
      <c r="C890" s="9721">
        <v>45867</v>
      </c>
      <c r="D890" s="9721">
        <v>45952</v>
      </c>
      <c r="E890" s="9721"/>
      <c r="F890" s="9714"/>
      <c r="G890" s="9278">
        <v>8617</v>
      </c>
      <c r="H890" s="12192" t="s">
        <v>23461</v>
      </c>
      <c r="I890" s="9278"/>
      <c r="J890" s="9278" t="s">
        <v>23462</v>
      </c>
      <c r="K890" s="9278" t="s">
        <v>23463</v>
      </c>
      <c r="L890" s="41" t="s">
        <v>3107</v>
      </c>
      <c r="M890" s="9231" t="s">
        <v>23465</v>
      </c>
      <c r="N890" s="41"/>
      <c r="O890" s="3896">
        <v>4</v>
      </c>
      <c r="P890" s="3896">
        <v>4</v>
      </c>
      <c r="Q890" s="9278" t="s">
        <v>23464</v>
      </c>
      <c r="R890" s="41"/>
      <c r="S890" s="6"/>
      <c r="T890" s="6"/>
      <c r="U890" s="6"/>
      <c r="V890" s="9694" t="s">
        <v>28776</v>
      </c>
      <c r="W890" s="6"/>
      <c r="X890" s="9694" t="s">
        <v>7042</v>
      </c>
      <c r="Y890" s="6"/>
      <c r="Z890" s="6"/>
      <c r="AA890" s="11490">
        <v>12987174</v>
      </c>
      <c r="AB890" s="6"/>
      <c r="AC890" s="11719">
        <v>6200</v>
      </c>
      <c r="AD890" s="4899">
        <v>12375</v>
      </c>
      <c r="AE890" s="11719">
        <f>AC890+AD890*P890+AD891*P891</f>
        <v>127970</v>
      </c>
      <c r="AF890" s="31" t="s">
        <v>19700</v>
      </c>
      <c r="AG890" s="6"/>
    </row>
    <row r="891" spans="1:33" s="32" customFormat="1" ht="30" customHeight="1">
      <c r="A891" s="5691" t="s">
        <v>19496</v>
      </c>
      <c r="B891" s="9500"/>
      <c r="C891" s="9410"/>
      <c r="D891" s="9410"/>
      <c r="E891" s="9410"/>
      <c r="F891" s="9715"/>
      <c r="G891" s="9209"/>
      <c r="H891" s="12193"/>
      <c r="I891" s="9209"/>
      <c r="J891" s="9209"/>
      <c r="K891" s="9209"/>
      <c r="L891" s="153" t="s">
        <v>8689</v>
      </c>
      <c r="M891" s="9209"/>
      <c r="N891" s="41" t="s">
        <v>3957</v>
      </c>
      <c r="O891" s="3896">
        <v>1</v>
      </c>
      <c r="P891" s="3896">
        <v>1</v>
      </c>
      <c r="Q891" s="9209"/>
      <c r="R891" s="41"/>
      <c r="S891" s="6"/>
      <c r="T891" s="6"/>
      <c r="U891" s="6"/>
      <c r="V891" s="9229"/>
      <c r="W891" s="6"/>
      <c r="X891" s="9229"/>
      <c r="Y891" s="6"/>
      <c r="Z891" s="6"/>
      <c r="AA891" s="11491"/>
      <c r="AB891" s="6"/>
      <c r="AC891" s="11720"/>
      <c r="AD891" s="4899">
        <v>72270</v>
      </c>
      <c r="AE891" s="11720"/>
      <c r="AF891" s="31" t="s">
        <v>19700</v>
      </c>
      <c r="AG891" s="6"/>
    </row>
    <row r="892" spans="1:33" s="32" customFormat="1" ht="30" customHeight="1">
      <c r="A892" s="4640" t="s">
        <v>19596</v>
      </c>
      <c r="B892" s="4672" t="s">
        <v>23470</v>
      </c>
      <c r="C892" s="422">
        <v>45866</v>
      </c>
      <c r="D892" s="422">
        <v>45888</v>
      </c>
      <c r="E892" s="422"/>
      <c r="F892" s="374"/>
      <c r="G892" s="41">
        <v>6984</v>
      </c>
      <c r="H892" s="6946"/>
      <c r="I892" s="41" t="s">
        <v>21499</v>
      </c>
      <c r="J892" s="41" t="s">
        <v>23471</v>
      </c>
      <c r="K892" s="41" t="s">
        <v>23472</v>
      </c>
      <c r="L892" s="41" t="s">
        <v>22852</v>
      </c>
      <c r="M892" s="582" t="s">
        <v>23474</v>
      </c>
      <c r="N892" s="41"/>
      <c r="O892" s="3896">
        <v>6</v>
      </c>
      <c r="P892" s="3896">
        <v>6</v>
      </c>
      <c r="Q892" s="41" t="s">
        <v>23473</v>
      </c>
      <c r="R892" s="41"/>
      <c r="S892" s="6"/>
      <c r="T892" s="6"/>
      <c r="U892" s="6"/>
      <c r="V892" s="6" t="s">
        <v>2073</v>
      </c>
      <c r="W892" s="6"/>
      <c r="X892" s="6" t="s">
        <v>7042</v>
      </c>
      <c r="Y892" s="6"/>
      <c r="Z892" s="6"/>
      <c r="AA892" s="6564">
        <v>12988463</v>
      </c>
      <c r="AB892" s="6"/>
      <c r="AC892" s="4899">
        <v>0</v>
      </c>
      <c r="AD892" s="4899">
        <v>7920</v>
      </c>
      <c r="AE892" s="4899">
        <f t="shared" si="50"/>
        <v>47520</v>
      </c>
      <c r="AF892" s="31" t="s">
        <v>19700</v>
      </c>
      <c r="AG892" s="6"/>
    </row>
    <row r="893" spans="1:33" s="4618" customFormat="1" ht="30" customHeight="1">
      <c r="A893" s="4577" t="s">
        <v>20936</v>
      </c>
      <c r="B893" s="4672" t="s">
        <v>23475</v>
      </c>
      <c r="C893" s="422">
        <v>45863</v>
      </c>
      <c r="D893" s="422">
        <v>45888</v>
      </c>
      <c r="E893" s="422"/>
      <c r="F893" s="374"/>
      <c r="G893" s="41">
        <v>8596</v>
      </c>
      <c r="H893" s="4620" t="s">
        <v>1914</v>
      </c>
      <c r="I893" s="41"/>
      <c r="J893" s="41" t="s">
        <v>23476</v>
      </c>
      <c r="K893" s="41" t="s">
        <v>23477</v>
      </c>
      <c r="L893" s="41" t="s">
        <v>22814</v>
      </c>
      <c r="M893" s="582" t="s">
        <v>23479</v>
      </c>
      <c r="N893" s="41"/>
      <c r="O893" s="3896">
        <v>3</v>
      </c>
      <c r="P893" s="3896">
        <v>3</v>
      </c>
      <c r="Q893" s="41" t="s">
        <v>23478</v>
      </c>
      <c r="R893" s="41"/>
      <c r="S893" s="4550"/>
      <c r="T893" s="4550"/>
      <c r="U893" s="4550"/>
      <c r="V893" s="6" t="s">
        <v>2073</v>
      </c>
      <c r="W893" s="4550"/>
      <c r="X893" s="6" t="s">
        <v>7042</v>
      </c>
      <c r="Y893" s="4550"/>
      <c r="Z893" s="4550"/>
      <c r="AA893" s="4893">
        <v>12988502</v>
      </c>
      <c r="AB893" s="4550"/>
      <c r="AC893" s="4908">
        <v>0</v>
      </c>
      <c r="AD893" s="4908">
        <v>9600</v>
      </c>
      <c r="AE893" s="4908">
        <f t="shared" si="50"/>
        <v>28800</v>
      </c>
      <c r="AF893" s="3536" t="s">
        <v>19700</v>
      </c>
      <c r="AG893" s="4550"/>
    </row>
    <row r="894" spans="1:33" s="32" customFormat="1" ht="30" customHeight="1">
      <c r="A894" s="4577" t="s">
        <v>19480</v>
      </c>
      <c r="B894" s="41" t="s">
        <v>23480</v>
      </c>
      <c r="C894" s="422">
        <v>45863</v>
      </c>
      <c r="D894" s="422">
        <v>45888</v>
      </c>
      <c r="E894" s="422"/>
      <c r="F894" s="374"/>
      <c r="G894" s="41">
        <v>8618</v>
      </c>
      <c r="H894" s="4620" t="s">
        <v>23481</v>
      </c>
      <c r="I894" s="41"/>
      <c r="J894" s="41" t="s">
        <v>23482</v>
      </c>
      <c r="K894" s="41" t="s">
        <v>23483</v>
      </c>
      <c r="L894" s="41" t="s">
        <v>3107</v>
      </c>
      <c r="M894" s="582" t="s">
        <v>23485</v>
      </c>
      <c r="N894" s="41"/>
      <c r="O894" s="3896">
        <v>4</v>
      </c>
      <c r="P894" s="3896">
        <v>4</v>
      </c>
      <c r="Q894" s="41" t="s">
        <v>23484</v>
      </c>
      <c r="R894" s="41"/>
      <c r="S894" s="6"/>
      <c r="T894" s="6"/>
      <c r="U894" s="6"/>
      <c r="V894" s="6" t="s">
        <v>2073</v>
      </c>
      <c r="W894" s="6"/>
      <c r="X894" s="6" t="s">
        <v>7042</v>
      </c>
      <c r="Y894" s="6"/>
      <c r="Z894" s="6"/>
      <c r="AA894" s="6564">
        <v>12989197</v>
      </c>
      <c r="AB894" s="6"/>
      <c r="AC894" s="4899">
        <v>0</v>
      </c>
      <c r="AD894" s="4899">
        <v>7918.05</v>
      </c>
      <c r="AE894" s="4899">
        <f t="shared" si="50"/>
        <v>31672.2</v>
      </c>
      <c r="AF894" s="31" t="s">
        <v>19700</v>
      </c>
      <c r="AG894" s="6"/>
    </row>
    <row r="895" spans="1:33" s="4430" customFormat="1" ht="30" customHeight="1">
      <c r="A895" s="4615" t="s">
        <v>20936</v>
      </c>
      <c r="B895" s="36" t="s">
        <v>23486</v>
      </c>
      <c r="C895" s="37">
        <v>45867</v>
      </c>
      <c r="D895" s="37">
        <v>45901</v>
      </c>
      <c r="E895" s="37"/>
      <c r="F895" s="449"/>
      <c r="G895" s="36">
        <v>8596</v>
      </c>
      <c r="H895" s="4616" t="s">
        <v>5674</v>
      </c>
      <c r="I895" s="36"/>
      <c r="J895" s="36" t="s">
        <v>23487</v>
      </c>
      <c r="K895" s="36" t="s">
        <v>23488</v>
      </c>
      <c r="L895" s="36" t="s">
        <v>22814</v>
      </c>
      <c r="M895" s="36" t="s">
        <v>23489</v>
      </c>
      <c r="N895" s="36"/>
      <c r="O895" s="4429">
        <v>3</v>
      </c>
      <c r="P895" s="4429">
        <v>3</v>
      </c>
      <c r="Q895" s="36" t="s">
        <v>11755</v>
      </c>
      <c r="R895" s="36"/>
      <c r="S895" s="36"/>
      <c r="T895" s="36"/>
      <c r="U895" s="36"/>
      <c r="V895" s="36"/>
      <c r="W895" s="36"/>
      <c r="X895" s="36"/>
      <c r="Y895" s="36"/>
      <c r="Z895" s="36"/>
      <c r="AA895" s="4891">
        <v>12989373</v>
      </c>
      <c r="AB895" s="36"/>
      <c r="AC895" s="4900"/>
      <c r="AD895" s="4900"/>
      <c r="AE895" s="4900"/>
      <c r="AF895" s="68" t="s">
        <v>19700</v>
      </c>
      <c r="AG895" s="36"/>
    </row>
    <row r="896" spans="1:33" s="32" customFormat="1" ht="30" customHeight="1">
      <c r="A896" s="5633" t="s">
        <v>18734</v>
      </c>
      <c r="B896" s="41" t="s">
        <v>23490</v>
      </c>
      <c r="C896" s="422">
        <v>45867</v>
      </c>
      <c r="D896" s="422">
        <v>45901</v>
      </c>
      <c r="E896" s="422"/>
      <c r="F896" s="374"/>
      <c r="G896" s="41">
        <v>8636</v>
      </c>
      <c r="H896" s="4620" t="s">
        <v>619</v>
      </c>
      <c r="I896" s="41"/>
      <c r="J896" s="41" t="s">
        <v>23648</v>
      </c>
      <c r="K896" s="41" t="s">
        <v>23491</v>
      </c>
      <c r="L896" s="41" t="s">
        <v>23012</v>
      </c>
      <c r="M896" s="41" t="s">
        <v>23493</v>
      </c>
      <c r="N896" s="41"/>
      <c r="O896" s="3896">
        <v>2</v>
      </c>
      <c r="P896" s="3896">
        <v>2</v>
      </c>
      <c r="Q896" s="41" t="s">
        <v>23492</v>
      </c>
      <c r="R896" s="41"/>
      <c r="S896" s="6"/>
      <c r="T896" s="6"/>
      <c r="U896" s="6"/>
      <c r="V896" s="6" t="s">
        <v>9338</v>
      </c>
      <c r="W896" s="6"/>
      <c r="X896" s="6" t="s">
        <v>7042</v>
      </c>
      <c r="Y896" s="6"/>
      <c r="Z896" s="6"/>
      <c r="AA896" s="6564">
        <v>12989428</v>
      </c>
      <c r="AB896" s="6"/>
      <c r="AC896" s="4899">
        <v>12400</v>
      </c>
      <c r="AD896" s="4899">
        <v>12375</v>
      </c>
      <c r="AE896" s="4899">
        <f t="shared" si="50"/>
        <v>37150</v>
      </c>
      <c r="AF896" s="31" t="s">
        <v>19700</v>
      </c>
      <c r="AG896" s="6"/>
    </row>
    <row r="897" spans="1:33" s="32" customFormat="1" ht="30" customHeight="1">
      <c r="A897" s="4577" t="s">
        <v>19214</v>
      </c>
      <c r="B897" s="4672" t="s">
        <v>23499</v>
      </c>
      <c r="C897" s="422">
        <v>45867</v>
      </c>
      <c r="D897" s="422">
        <v>45901</v>
      </c>
      <c r="E897" s="422"/>
      <c r="F897" s="374"/>
      <c r="G897" s="41">
        <v>8616</v>
      </c>
      <c r="H897" s="4620" t="s">
        <v>12351</v>
      </c>
      <c r="I897" s="41"/>
      <c r="J897" s="5179" t="s">
        <v>22692</v>
      </c>
      <c r="K897" s="4577" t="s">
        <v>23500</v>
      </c>
      <c r="L897" s="4577" t="s">
        <v>22880</v>
      </c>
      <c r="M897" s="41" t="s">
        <v>23501</v>
      </c>
      <c r="N897" s="41"/>
      <c r="O897" s="3896">
        <v>10</v>
      </c>
      <c r="P897" s="3896">
        <v>10</v>
      </c>
      <c r="Q897" s="4577" t="s">
        <v>22698</v>
      </c>
      <c r="R897" s="41"/>
      <c r="S897" s="6"/>
      <c r="T897" s="6"/>
      <c r="U897" s="6"/>
      <c r="V897" s="6" t="s">
        <v>2073</v>
      </c>
      <c r="W897" s="6"/>
      <c r="X897" s="6" t="s">
        <v>7042</v>
      </c>
      <c r="Y897" s="6"/>
      <c r="Z897" s="6"/>
      <c r="AA897" s="6564">
        <v>12989465</v>
      </c>
      <c r="AB897" s="6"/>
      <c r="AC897" s="4899">
        <v>17100</v>
      </c>
      <c r="AD897" s="4899">
        <v>7920</v>
      </c>
      <c r="AE897" s="4899">
        <f t="shared" si="50"/>
        <v>96300</v>
      </c>
      <c r="AF897" s="31" t="s">
        <v>19700</v>
      </c>
      <c r="AG897" s="6"/>
    </row>
    <row r="898" spans="1:33" s="32" customFormat="1" ht="30" customHeight="1">
      <c r="A898" s="6132" t="s">
        <v>19583</v>
      </c>
      <c r="B898" s="6158" t="s">
        <v>23502</v>
      </c>
      <c r="C898" s="422">
        <v>45867</v>
      </c>
      <c r="D898" s="422">
        <v>45924</v>
      </c>
      <c r="E898" s="422"/>
      <c r="F898" s="374"/>
      <c r="G898" s="41">
        <v>8604</v>
      </c>
      <c r="H898" s="6946"/>
      <c r="I898" s="4577" t="s">
        <v>21499</v>
      </c>
      <c r="J898" s="6132" t="s">
        <v>23504</v>
      </c>
      <c r="K898" s="4577" t="s">
        <v>23503</v>
      </c>
      <c r="L898" s="4577" t="s">
        <v>23505</v>
      </c>
      <c r="M898" s="41" t="s">
        <v>23507</v>
      </c>
      <c r="N898" s="4617" t="s">
        <v>6604</v>
      </c>
      <c r="O898" s="3896">
        <v>95</v>
      </c>
      <c r="P898" s="3896">
        <v>95</v>
      </c>
      <c r="Q898" s="4523" t="s">
        <v>23506</v>
      </c>
      <c r="R898" s="41"/>
      <c r="S898" s="6"/>
      <c r="T898" s="6"/>
      <c r="U898" s="6"/>
      <c r="V898" s="6" t="s">
        <v>2073</v>
      </c>
      <c r="W898" s="6"/>
      <c r="X898" s="6" t="s">
        <v>7042</v>
      </c>
      <c r="Y898" s="6"/>
      <c r="Z898" s="6"/>
      <c r="AA898" s="6564">
        <v>12989477</v>
      </c>
      <c r="AB898" s="6"/>
      <c r="AC898" s="4899">
        <v>0</v>
      </c>
      <c r="AD898" s="4899">
        <v>7524</v>
      </c>
      <c r="AE898" s="4908">
        <f t="shared" si="50"/>
        <v>714780</v>
      </c>
      <c r="AF898" s="31" t="s">
        <v>19700</v>
      </c>
      <c r="AG898" s="6"/>
    </row>
    <row r="899" spans="1:33" s="32" customFormat="1" ht="30" customHeight="1">
      <c r="A899" s="5301" t="s">
        <v>18745</v>
      </c>
      <c r="B899" s="5400" t="s">
        <v>23513</v>
      </c>
      <c r="C899" s="422">
        <v>45867</v>
      </c>
      <c r="D899" s="422">
        <v>45902</v>
      </c>
      <c r="E899" s="422"/>
      <c r="F899" s="374"/>
      <c r="G899" s="41">
        <v>8600</v>
      </c>
      <c r="H899" s="4599" t="s">
        <v>17283</v>
      </c>
      <c r="I899" s="41"/>
      <c r="J899" s="5301" t="s">
        <v>17244</v>
      </c>
      <c r="K899" s="41" t="s">
        <v>23514</v>
      </c>
      <c r="L899" s="4542" t="s">
        <v>22814</v>
      </c>
      <c r="M899" s="41" t="s">
        <v>23516</v>
      </c>
      <c r="N899" s="41"/>
      <c r="O899" s="3896">
        <v>3</v>
      </c>
      <c r="P899" s="3896">
        <v>3</v>
      </c>
      <c r="Q899" s="41" t="s">
        <v>23515</v>
      </c>
      <c r="R899" s="41"/>
      <c r="S899" s="6"/>
      <c r="T899" s="6"/>
      <c r="U899" s="6"/>
      <c r="V899" s="6" t="s">
        <v>2073</v>
      </c>
      <c r="W899" s="6"/>
      <c r="X899" s="6" t="s">
        <v>7042</v>
      </c>
      <c r="Y899" s="6"/>
      <c r="Z899" s="6"/>
      <c r="AA899" s="6564">
        <v>12991217</v>
      </c>
      <c r="AB899" s="6"/>
      <c r="AC899" s="4899">
        <v>55800</v>
      </c>
      <c r="AD899" s="4899">
        <v>12375</v>
      </c>
      <c r="AE899" s="4899">
        <f t="shared" si="50"/>
        <v>92925</v>
      </c>
      <c r="AF899" s="31" t="s">
        <v>19700</v>
      </c>
      <c r="AG899" s="6"/>
    </row>
    <row r="900" spans="1:33" s="32" customFormat="1" ht="30" customHeight="1">
      <c r="A900" s="4540" t="s">
        <v>19480</v>
      </c>
      <c r="B900" s="6" t="s">
        <v>23524</v>
      </c>
      <c r="C900" s="114">
        <v>45867</v>
      </c>
      <c r="D900" s="114">
        <v>45902</v>
      </c>
      <c r="E900" s="114">
        <v>46132</v>
      </c>
      <c r="F900" s="4805">
        <f t="shared" ref="F900" si="51">SUM(D900-E900)</f>
        <v>-230</v>
      </c>
      <c r="G900" s="6">
        <v>8618</v>
      </c>
      <c r="H900" s="4541" t="s">
        <v>23213</v>
      </c>
      <c r="I900" s="6"/>
      <c r="J900" s="6" t="s">
        <v>23526</v>
      </c>
      <c r="K900" s="6" t="s">
        <v>23525</v>
      </c>
      <c r="L900" s="4540" t="s">
        <v>22800</v>
      </c>
      <c r="M900" s="6573" t="s">
        <v>23528</v>
      </c>
      <c r="N900" s="6"/>
      <c r="O900" s="3729">
        <v>1</v>
      </c>
      <c r="P900" s="3729">
        <v>1</v>
      </c>
      <c r="Q900" s="6" t="s">
        <v>23527</v>
      </c>
      <c r="R900" s="6"/>
      <c r="S900" s="6"/>
      <c r="T900" s="6"/>
      <c r="U900" s="6"/>
      <c r="V900" s="6"/>
      <c r="W900" s="6"/>
      <c r="X900" s="6"/>
      <c r="Y900" s="6"/>
      <c r="Z900" s="6"/>
      <c r="AA900" s="6564">
        <v>12992261</v>
      </c>
      <c r="AB900" s="6"/>
      <c r="AC900" s="4899">
        <v>6900</v>
      </c>
      <c r="AD900" s="4899">
        <v>7918.05</v>
      </c>
      <c r="AE900" s="4899">
        <f t="shared" si="50"/>
        <v>14818.05</v>
      </c>
      <c r="AF900" s="31" t="s">
        <v>19700</v>
      </c>
      <c r="AG900" s="6"/>
    </row>
    <row r="901" spans="1:33" s="32" customFormat="1" ht="30" customHeight="1">
      <c r="A901" s="6007" t="s">
        <v>20974</v>
      </c>
      <c r="B901" s="4672" t="s">
        <v>27985</v>
      </c>
      <c r="C901" s="422">
        <v>45868</v>
      </c>
      <c r="D901" s="422">
        <v>45902</v>
      </c>
      <c r="E901" s="422"/>
      <c r="F901" s="374"/>
      <c r="G901" s="41">
        <v>8596</v>
      </c>
      <c r="H901" s="4599" t="s">
        <v>23529</v>
      </c>
      <c r="I901" s="41"/>
      <c r="J901" s="41" t="s">
        <v>23530</v>
      </c>
      <c r="K901" s="41" t="s">
        <v>23531</v>
      </c>
      <c r="L901" s="4542" t="s">
        <v>23012</v>
      </c>
      <c r="M901" s="582" t="s">
        <v>23532</v>
      </c>
      <c r="N901" s="41"/>
      <c r="O901" s="3896">
        <v>2</v>
      </c>
      <c r="P901" s="3896">
        <v>2</v>
      </c>
      <c r="Q901" s="41" t="s">
        <v>15057</v>
      </c>
      <c r="R901" s="41"/>
      <c r="S901" s="6"/>
      <c r="T901" s="6"/>
      <c r="U901" s="6"/>
      <c r="V901" s="6" t="s">
        <v>9338</v>
      </c>
      <c r="W901" s="6"/>
      <c r="X901" s="6" t="s">
        <v>7042</v>
      </c>
      <c r="Y901" s="6"/>
      <c r="Z901" s="6"/>
      <c r="AA901" s="6564">
        <v>12992356</v>
      </c>
      <c r="AB901" s="6"/>
      <c r="AC901" s="4899">
        <v>34950</v>
      </c>
      <c r="AD901" s="4899">
        <v>9600</v>
      </c>
      <c r="AE901" s="4899">
        <f t="shared" si="50"/>
        <v>54150</v>
      </c>
      <c r="AF901" s="31" t="s">
        <v>19700</v>
      </c>
      <c r="AG901" s="6"/>
    </row>
    <row r="902" spans="1:33" s="32" customFormat="1" ht="30" customHeight="1">
      <c r="A902" s="5154" t="s">
        <v>20543</v>
      </c>
      <c r="B902" s="4672" t="s">
        <v>23533</v>
      </c>
      <c r="C902" s="422">
        <v>45868</v>
      </c>
      <c r="D902" s="422">
        <v>45889</v>
      </c>
      <c r="E902" s="422"/>
      <c r="F902" s="374"/>
      <c r="G902" s="41">
        <v>8628</v>
      </c>
      <c r="H902" s="4599" t="s">
        <v>23534</v>
      </c>
      <c r="I902" s="41"/>
      <c r="J902" s="41" t="s">
        <v>11281</v>
      </c>
      <c r="K902" s="41" t="s">
        <v>23535</v>
      </c>
      <c r="L902" s="4542" t="s">
        <v>22800</v>
      </c>
      <c r="M902" s="582" t="s">
        <v>23537</v>
      </c>
      <c r="N902" s="41"/>
      <c r="O902" s="3896">
        <v>1</v>
      </c>
      <c r="P902" s="3896">
        <v>1</v>
      </c>
      <c r="Q902" s="41" t="s">
        <v>23536</v>
      </c>
      <c r="R902" s="41"/>
      <c r="S902" s="6"/>
      <c r="T902" s="6"/>
      <c r="U902" s="6"/>
      <c r="V902" s="6" t="s">
        <v>9338</v>
      </c>
      <c r="W902" s="6"/>
      <c r="X902" s="6" t="s">
        <v>7042</v>
      </c>
      <c r="Y902" s="6"/>
      <c r="Z902" s="6"/>
      <c r="AA902" s="6564">
        <v>12993255</v>
      </c>
      <c r="AB902" s="6"/>
      <c r="AC902" s="4899">
        <v>0</v>
      </c>
      <c r="AD902" s="4899">
        <v>14850</v>
      </c>
      <c r="AE902" s="4899">
        <f t="shared" si="50"/>
        <v>14850</v>
      </c>
      <c r="AF902" s="31" t="s">
        <v>19700</v>
      </c>
      <c r="AG902" s="6"/>
    </row>
    <row r="903" spans="1:33" s="4430" customFormat="1" ht="30" customHeight="1">
      <c r="A903" s="5333" t="s">
        <v>19484</v>
      </c>
      <c r="B903" s="36" t="s">
        <v>23538</v>
      </c>
      <c r="C903" s="37">
        <v>45867</v>
      </c>
      <c r="D903" s="37">
        <v>45902</v>
      </c>
      <c r="E903" s="37"/>
      <c r="F903" s="449"/>
      <c r="G903" s="36">
        <v>9013</v>
      </c>
      <c r="H903" s="5334" t="s">
        <v>23539</v>
      </c>
      <c r="I903" s="36"/>
      <c r="J903" s="36" t="s">
        <v>23540</v>
      </c>
      <c r="K903" s="36" t="s">
        <v>23541</v>
      </c>
      <c r="L903" s="5333" t="s">
        <v>22800</v>
      </c>
      <c r="M903" s="36" t="s">
        <v>23542</v>
      </c>
      <c r="N903" s="36"/>
      <c r="O903" s="4429">
        <v>1</v>
      </c>
      <c r="P903" s="4429">
        <v>1</v>
      </c>
      <c r="Q903" s="36" t="s">
        <v>23536</v>
      </c>
      <c r="R903" s="36"/>
      <c r="S903" s="36"/>
      <c r="T903" s="36"/>
      <c r="U903" s="36"/>
      <c r="V903" s="36"/>
      <c r="W903" s="36"/>
      <c r="X903" s="36"/>
      <c r="Y903" s="36"/>
      <c r="Z903" s="36"/>
      <c r="AA903" s="4891">
        <v>12993322</v>
      </c>
      <c r="AB903" s="36"/>
      <c r="AC903" s="4900"/>
      <c r="AD903" s="4900"/>
      <c r="AE903" s="4900"/>
      <c r="AF903" s="68" t="s">
        <v>19700</v>
      </c>
      <c r="AG903" s="36"/>
    </row>
    <row r="904" spans="1:33" s="32" customFormat="1" ht="30" customHeight="1">
      <c r="A904" s="5168" t="s">
        <v>18977</v>
      </c>
      <c r="B904" s="4672" t="s">
        <v>23547</v>
      </c>
      <c r="C904" s="422">
        <v>45867</v>
      </c>
      <c r="D904" s="422">
        <v>45902</v>
      </c>
      <c r="E904" s="422"/>
      <c r="F904" s="374"/>
      <c r="G904" s="41">
        <v>8644</v>
      </c>
      <c r="H904" s="4599" t="s">
        <v>10337</v>
      </c>
      <c r="I904" s="41"/>
      <c r="J904" s="41" t="s">
        <v>23548</v>
      </c>
      <c r="K904" s="41" t="s">
        <v>23549</v>
      </c>
      <c r="L904" s="4542" t="s">
        <v>22908</v>
      </c>
      <c r="M904" s="41" t="s">
        <v>23551</v>
      </c>
      <c r="N904" s="41"/>
      <c r="O904" s="3896">
        <v>5</v>
      </c>
      <c r="P904" s="3896">
        <v>5</v>
      </c>
      <c r="Q904" s="41" t="s">
        <v>23550</v>
      </c>
      <c r="R904" s="41"/>
      <c r="S904" s="6"/>
      <c r="T904" s="6"/>
      <c r="U904" s="6"/>
      <c r="V904" s="6" t="s">
        <v>2073</v>
      </c>
      <c r="W904" s="6"/>
      <c r="X904" s="6" t="s">
        <v>7042</v>
      </c>
      <c r="Y904" s="6"/>
      <c r="Z904" s="6"/>
      <c r="AA904" s="6564">
        <v>12993573</v>
      </c>
      <c r="AB904" s="6"/>
      <c r="AC904" s="4899">
        <v>17100</v>
      </c>
      <c r="AD904" s="4899">
        <v>7920</v>
      </c>
      <c r="AE904" s="4899">
        <f t="shared" si="50"/>
        <v>56700</v>
      </c>
      <c r="AF904" s="31" t="s">
        <v>19700</v>
      </c>
      <c r="AG904" s="6"/>
    </row>
    <row r="905" spans="1:33" s="32" customFormat="1" ht="30" customHeight="1">
      <c r="A905" s="4542" t="s">
        <v>20038</v>
      </c>
      <c r="B905" s="4672" t="s">
        <v>23552</v>
      </c>
      <c r="C905" s="422">
        <v>45867</v>
      </c>
      <c r="D905" s="422">
        <v>45889</v>
      </c>
      <c r="E905" s="422"/>
      <c r="F905" s="374"/>
      <c r="G905" s="41">
        <v>8606</v>
      </c>
      <c r="H905" s="4599" t="s">
        <v>23553</v>
      </c>
      <c r="I905" s="41"/>
      <c r="J905" s="41" t="s">
        <v>23554</v>
      </c>
      <c r="K905" s="41" t="s">
        <v>23555</v>
      </c>
      <c r="L905" s="4658" t="s">
        <v>23012</v>
      </c>
      <c r="M905" s="41" t="s">
        <v>23557</v>
      </c>
      <c r="N905" s="41"/>
      <c r="O905" s="3896">
        <v>2</v>
      </c>
      <c r="P905" s="3896">
        <v>2</v>
      </c>
      <c r="Q905" s="41" t="s">
        <v>23556</v>
      </c>
      <c r="R905" s="41"/>
      <c r="S905" s="6"/>
      <c r="T905" s="6"/>
      <c r="U905" s="6"/>
      <c r="V905" s="6" t="s">
        <v>2073</v>
      </c>
      <c r="W905" s="6"/>
      <c r="X905" s="6" t="s">
        <v>7042</v>
      </c>
      <c r="Y905" s="6"/>
      <c r="Z905" s="6"/>
      <c r="AA905" s="6564">
        <v>12993629</v>
      </c>
      <c r="AB905" s="6"/>
      <c r="AC905" s="4899">
        <v>0</v>
      </c>
      <c r="AD905" s="4899">
        <v>7920</v>
      </c>
      <c r="AE905" s="4899">
        <f t="shared" si="50"/>
        <v>15840</v>
      </c>
      <c r="AF905" s="31" t="s">
        <v>19700</v>
      </c>
      <c r="AG905" s="6"/>
    </row>
    <row r="906" spans="1:33" s="32" customFormat="1" ht="30" customHeight="1">
      <c r="A906" s="4931" t="s">
        <v>19424</v>
      </c>
      <c r="B906" s="4672" t="s">
        <v>23558</v>
      </c>
      <c r="C906" s="422">
        <v>45866</v>
      </c>
      <c r="D906" s="422">
        <v>45902</v>
      </c>
      <c r="E906" s="422"/>
      <c r="F906" s="374"/>
      <c r="G906" s="41">
        <v>8647</v>
      </c>
      <c r="H906" s="4599" t="s">
        <v>5661</v>
      </c>
      <c r="I906" s="41"/>
      <c r="J906" s="41" t="s">
        <v>23559</v>
      </c>
      <c r="K906" s="41" t="s">
        <v>23560</v>
      </c>
      <c r="L906" s="4542" t="s">
        <v>22800</v>
      </c>
      <c r="M906" s="582" t="s">
        <v>23562</v>
      </c>
      <c r="N906" s="41"/>
      <c r="O906" s="3896">
        <v>1</v>
      </c>
      <c r="P906" s="3896">
        <v>1</v>
      </c>
      <c r="Q906" s="41" t="s">
        <v>23561</v>
      </c>
      <c r="R906" s="41"/>
      <c r="S906" s="6"/>
      <c r="T906" s="6"/>
      <c r="U906" s="6"/>
      <c r="V906" s="6" t="s">
        <v>9338</v>
      </c>
      <c r="W906" s="6"/>
      <c r="X906" s="6" t="s">
        <v>7042</v>
      </c>
      <c r="Y906" s="6"/>
      <c r="Z906" s="6"/>
      <c r="AA906" s="6564">
        <v>12993637</v>
      </c>
      <c r="AB906" s="6"/>
      <c r="AC906" s="4899">
        <v>10200</v>
      </c>
      <c r="AD906" s="4899">
        <v>7920</v>
      </c>
      <c r="AE906" s="4899">
        <f t="shared" si="50"/>
        <v>18120</v>
      </c>
      <c r="AF906" s="31" t="s">
        <v>19700</v>
      </c>
      <c r="AG906" s="6"/>
    </row>
    <row r="907" spans="1:33" s="32" customFormat="1" ht="30" customHeight="1">
      <c r="A907" s="5425" t="s">
        <v>20974</v>
      </c>
      <c r="B907" s="4672" t="s">
        <v>23567</v>
      </c>
      <c r="C907" s="422">
        <v>45866</v>
      </c>
      <c r="D907" s="422">
        <v>45889</v>
      </c>
      <c r="E907" s="422"/>
      <c r="F907" s="374"/>
      <c r="G907" s="41">
        <v>8595</v>
      </c>
      <c r="H907" s="4599" t="s">
        <v>2673</v>
      </c>
      <c r="I907" s="41"/>
      <c r="J907" s="41" t="s">
        <v>23568</v>
      </c>
      <c r="K907" s="41" t="s">
        <v>23569</v>
      </c>
      <c r="L907" s="4542" t="s">
        <v>22800</v>
      </c>
      <c r="M907" s="582" t="s">
        <v>23570</v>
      </c>
      <c r="N907" s="41"/>
      <c r="O907" s="3896">
        <v>1</v>
      </c>
      <c r="P907" s="3896">
        <v>1</v>
      </c>
      <c r="Q907" s="41" t="s">
        <v>23643</v>
      </c>
      <c r="R907" s="41"/>
      <c r="S907" s="6"/>
      <c r="T907" s="6"/>
      <c r="U907" s="6"/>
      <c r="V907" s="6" t="s">
        <v>9338</v>
      </c>
      <c r="W907" s="6"/>
      <c r="X907" s="6" t="s">
        <v>7042</v>
      </c>
      <c r="Y907" s="6"/>
      <c r="Z907" s="6"/>
      <c r="AA907" s="6564">
        <v>12993683</v>
      </c>
      <c r="AB907" s="6"/>
      <c r="AC907" s="4899">
        <v>0</v>
      </c>
      <c r="AD907" s="4899">
        <v>8400</v>
      </c>
      <c r="AE907" s="4899">
        <f t="shared" si="50"/>
        <v>8400</v>
      </c>
      <c r="AF907" s="31" t="s">
        <v>19700</v>
      </c>
      <c r="AG907" s="6"/>
    </row>
    <row r="908" spans="1:33" s="32" customFormat="1" ht="30" customHeight="1">
      <c r="A908" s="6304" t="s">
        <v>20640</v>
      </c>
      <c r="B908" s="4672" t="s">
        <v>23571</v>
      </c>
      <c r="C908" s="422">
        <v>45866</v>
      </c>
      <c r="D908" s="422">
        <v>45889</v>
      </c>
      <c r="E908" s="422"/>
      <c r="F908" s="374"/>
      <c r="G908" s="41">
        <v>8605</v>
      </c>
      <c r="H908" s="4599" t="s">
        <v>23572</v>
      </c>
      <c r="I908" s="41"/>
      <c r="J908" s="41" t="s">
        <v>23645</v>
      </c>
      <c r="K908" s="41" t="s">
        <v>23573</v>
      </c>
      <c r="L908" s="4542" t="s">
        <v>22800</v>
      </c>
      <c r="M908" s="41" t="s">
        <v>23574</v>
      </c>
      <c r="N908" s="41"/>
      <c r="O908" s="3896">
        <v>1</v>
      </c>
      <c r="P908" s="3896">
        <v>1</v>
      </c>
      <c r="Q908" s="41" t="s">
        <v>23194</v>
      </c>
      <c r="R908" s="41"/>
      <c r="S908" s="6"/>
      <c r="T908" s="6"/>
      <c r="U908" s="6"/>
      <c r="V908" s="6" t="s">
        <v>9338</v>
      </c>
      <c r="W908" s="6"/>
      <c r="X908" s="6" t="s">
        <v>7042</v>
      </c>
      <c r="Y908" s="6"/>
      <c r="Z908" s="6"/>
      <c r="AA908" s="6564">
        <v>12994421</v>
      </c>
      <c r="AB908" s="6"/>
      <c r="AC908" s="4899">
        <v>936</v>
      </c>
      <c r="AD908" s="4899">
        <v>4992</v>
      </c>
      <c r="AE908" s="4899">
        <f t="shared" si="50"/>
        <v>5928</v>
      </c>
      <c r="AF908" s="31" t="s">
        <v>19700</v>
      </c>
      <c r="AG908" s="6"/>
    </row>
    <row r="909" spans="1:33" s="32" customFormat="1" ht="30" customHeight="1">
      <c r="A909" s="4943" t="s">
        <v>18745</v>
      </c>
      <c r="B909" s="4672" t="s">
        <v>23576</v>
      </c>
      <c r="C909" s="422">
        <v>45868</v>
      </c>
      <c r="D909" s="422">
        <v>45890</v>
      </c>
      <c r="E909" s="422"/>
      <c r="F909" s="374"/>
      <c r="G909" s="41">
        <v>8600</v>
      </c>
      <c r="H909" s="6946"/>
      <c r="I909" s="41" t="s">
        <v>25</v>
      </c>
      <c r="J909" s="41" t="s">
        <v>17382</v>
      </c>
      <c r="K909" s="41" t="s">
        <v>23577</v>
      </c>
      <c r="L909" s="4658" t="s">
        <v>22800</v>
      </c>
      <c r="M909" s="41" t="s">
        <v>23579</v>
      </c>
      <c r="N909" s="41"/>
      <c r="O909" s="3896">
        <v>1</v>
      </c>
      <c r="P909" s="3896">
        <v>1</v>
      </c>
      <c r="Q909" s="41" t="s">
        <v>23578</v>
      </c>
      <c r="R909" s="41"/>
      <c r="S909" s="6"/>
      <c r="T909" s="6"/>
      <c r="U909" s="6"/>
      <c r="V909" s="6" t="s">
        <v>2073</v>
      </c>
      <c r="W909" s="6"/>
      <c r="X909" s="6" t="s">
        <v>7042</v>
      </c>
      <c r="Y909" s="6"/>
      <c r="Z909" s="6"/>
      <c r="AA909" s="6564">
        <v>12995778</v>
      </c>
      <c r="AB909" s="6"/>
      <c r="AC909" s="4899">
        <v>0</v>
      </c>
      <c r="AD909" s="4899">
        <v>12375</v>
      </c>
      <c r="AE909" s="4899">
        <f t="shared" si="50"/>
        <v>12375</v>
      </c>
      <c r="AF909" s="31" t="s">
        <v>19700</v>
      </c>
      <c r="AG909" s="6"/>
    </row>
    <row r="910" spans="1:33" s="32" customFormat="1" ht="30" customHeight="1">
      <c r="A910" s="6304" t="s">
        <v>18754</v>
      </c>
      <c r="B910" s="6303" t="s">
        <v>23580</v>
      </c>
      <c r="C910" s="422">
        <v>45868</v>
      </c>
      <c r="D910" s="422">
        <v>45986</v>
      </c>
      <c r="E910" s="341"/>
      <c r="F910" s="374"/>
      <c r="G910" s="41">
        <v>8634</v>
      </c>
      <c r="H910" s="4961" t="s">
        <v>11907</v>
      </c>
      <c r="I910" s="41"/>
      <c r="J910" s="6304" t="s">
        <v>8935</v>
      </c>
      <c r="K910" s="41" t="s">
        <v>23581</v>
      </c>
      <c r="L910" s="5203" t="s">
        <v>23582</v>
      </c>
      <c r="M910" s="582" t="s">
        <v>26043</v>
      </c>
      <c r="N910" s="41" t="s">
        <v>6609</v>
      </c>
      <c r="O910" s="3896">
        <v>4</v>
      </c>
      <c r="P910" s="3896">
        <v>4</v>
      </c>
      <c r="Q910" s="41" t="s">
        <v>23583</v>
      </c>
      <c r="R910" s="41"/>
      <c r="S910" s="6"/>
      <c r="T910" s="6"/>
      <c r="U910" s="6"/>
      <c r="V910" s="6" t="s">
        <v>2073</v>
      </c>
      <c r="W910" s="6"/>
      <c r="X910" s="6" t="s">
        <v>7042</v>
      </c>
      <c r="Y910" s="6"/>
      <c r="Z910" s="6"/>
      <c r="AA910" s="6564">
        <v>12995881</v>
      </c>
      <c r="AB910" s="6"/>
      <c r="AC910" s="4899">
        <v>0</v>
      </c>
      <c r="AD910" s="4899">
        <v>19800</v>
      </c>
      <c r="AE910" s="4899">
        <f t="shared" si="50"/>
        <v>79200</v>
      </c>
      <c r="AF910" s="31" t="s">
        <v>19700</v>
      </c>
      <c r="AG910" s="6"/>
    </row>
    <row r="911" spans="1:33" s="32" customFormat="1" ht="30" customHeight="1">
      <c r="A911" s="5485" t="s">
        <v>22585</v>
      </c>
      <c r="B911" s="5560" t="s">
        <v>23584</v>
      </c>
      <c r="C911" s="422">
        <v>45863</v>
      </c>
      <c r="D911" s="422">
        <v>45903</v>
      </c>
      <c r="E911" s="422"/>
      <c r="F911" s="374"/>
      <c r="G911" s="41">
        <v>8591</v>
      </c>
      <c r="H911" s="4961" t="s">
        <v>23585</v>
      </c>
      <c r="I911" s="41"/>
      <c r="J911" s="5485" t="s">
        <v>23586</v>
      </c>
      <c r="K911" s="4658" t="s">
        <v>23587</v>
      </c>
      <c r="L911" s="4658" t="s">
        <v>22800</v>
      </c>
      <c r="M911" s="582" t="s">
        <v>23589</v>
      </c>
      <c r="N911" s="41"/>
      <c r="O911" s="3896">
        <v>1</v>
      </c>
      <c r="P911" s="3896">
        <v>1</v>
      </c>
      <c r="Q911" s="4658" t="s">
        <v>23588</v>
      </c>
      <c r="R911" s="41"/>
      <c r="S911" s="6"/>
      <c r="T911" s="6"/>
      <c r="U911" s="6"/>
      <c r="V911" s="6" t="s">
        <v>9338</v>
      </c>
      <c r="W911" s="6"/>
      <c r="X911" s="6" t="s">
        <v>7042</v>
      </c>
      <c r="Y911" s="6"/>
      <c r="Z911" s="6"/>
      <c r="AA911" s="6564">
        <v>12995955</v>
      </c>
      <c r="AB911" s="6"/>
      <c r="AC911" s="4899">
        <v>18414</v>
      </c>
      <c r="AD911" s="4899">
        <v>14850</v>
      </c>
      <c r="AE911" s="4899">
        <f t="shared" si="50"/>
        <v>33264</v>
      </c>
      <c r="AF911" s="31" t="s">
        <v>19700</v>
      </c>
      <c r="AG911" s="6"/>
    </row>
    <row r="912" spans="1:33" s="32" customFormat="1" ht="30" customHeight="1">
      <c r="A912" s="4551" t="s">
        <v>18977</v>
      </c>
      <c r="B912" s="4551" t="s">
        <v>23590</v>
      </c>
      <c r="C912" s="114">
        <v>45863</v>
      </c>
      <c r="D912" s="114">
        <v>45903</v>
      </c>
      <c r="E912" s="114">
        <v>46132</v>
      </c>
      <c r="F912" s="4805">
        <f t="shared" ref="F912:F917" si="52">SUM(D912-E912)</f>
        <v>-229</v>
      </c>
      <c r="G912" s="6">
        <v>8644</v>
      </c>
      <c r="H912" s="4552" t="s">
        <v>14373</v>
      </c>
      <c r="I912" s="6"/>
      <c r="J912" s="4551" t="s">
        <v>23591</v>
      </c>
      <c r="K912" s="4551" t="s">
        <v>23592</v>
      </c>
      <c r="L912" s="4551" t="s">
        <v>22800</v>
      </c>
      <c r="M912" s="6" t="s">
        <v>23594</v>
      </c>
      <c r="N912" s="6"/>
      <c r="O912" s="3729">
        <v>1</v>
      </c>
      <c r="P912" s="3729">
        <v>1</v>
      </c>
      <c r="Q912" s="4551" t="s">
        <v>23593</v>
      </c>
      <c r="R912" s="6"/>
      <c r="S912" s="6"/>
      <c r="T912" s="6"/>
      <c r="U912" s="6"/>
      <c r="V912" s="6"/>
      <c r="W912" s="6"/>
      <c r="X912" s="6"/>
      <c r="Y912" s="6"/>
      <c r="Z912" s="6"/>
      <c r="AA912" s="6564">
        <v>12995992</v>
      </c>
      <c r="AB912" s="6"/>
      <c r="AC912" s="4899">
        <v>6900</v>
      </c>
      <c r="AD912" s="4899">
        <v>7920</v>
      </c>
      <c r="AE912" s="4899">
        <f t="shared" si="50"/>
        <v>14820</v>
      </c>
      <c r="AF912" s="31" t="s">
        <v>19700</v>
      </c>
      <c r="AG912" s="6"/>
    </row>
    <row r="913" spans="1:50" s="32" customFormat="1" ht="30" customHeight="1">
      <c r="A913" s="4551" t="s">
        <v>19351</v>
      </c>
      <c r="B913" s="4551" t="s">
        <v>23600</v>
      </c>
      <c r="C913" s="114">
        <v>45869</v>
      </c>
      <c r="D913" s="114">
        <v>45903</v>
      </c>
      <c r="E913" s="114">
        <v>46132</v>
      </c>
      <c r="F913" s="4805">
        <f t="shared" si="52"/>
        <v>-229</v>
      </c>
      <c r="G913" s="6">
        <v>8646</v>
      </c>
      <c r="H913" s="4552" t="s">
        <v>13335</v>
      </c>
      <c r="I913" s="6"/>
      <c r="J913" s="4556" t="s">
        <v>23646</v>
      </c>
      <c r="K913" s="4551" t="s">
        <v>23601</v>
      </c>
      <c r="L913" s="4551" t="s">
        <v>22814</v>
      </c>
      <c r="M913" s="6" t="s">
        <v>23603</v>
      </c>
      <c r="N913" s="6"/>
      <c r="O913" s="3729">
        <v>3</v>
      </c>
      <c r="P913" s="3729">
        <v>3</v>
      </c>
      <c r="Q913" s="4551" t="s">
        <v>23602</v>
      </c>
      <c r="R913" s="6"/>
      <c r="S913" s="6"/>
      <c r="T913" s="6"/>
      <c r="U913" s="6"/>
      <c r="V913" s="6"/>
      <c r="W913" s="6"/>
      <c r="X913" s="6"/>
      <c r="Y913" s="6"/>
      <c r="Z913" s="6"/>
      <c r="AA913" s="6564">
        <v>12996753</v>
      </c>
      <c r="AB913" s="6"/>
      <c r="AC913" s="4899">
        <v>72000</v>
      </c>
      <c r="AD913" s="4899">
        <v>12375</v>
      </c>
      <c r="AE913" s="4899">
        <f t="shared" si="50"/>
        <v>109125</v>
      </c>
      <c r="AF913" s="31" t="s">
        <v>19700</v>
      </c>
      <c r="AG913" s="6"/>
    </row>
    <row r="914" spans="1:50" s="6109" customFormat="1" ht="30" customHeight="1">
      <c r="A914" s="6271" t="s">
        <v>22542</v>
      </c>
      <c r="B914" s="6292" t="s">
        <v>23604</v>
      </c>
      <c r="C914" s="422">
        <v>45869</v>
      </c>
      <c r="D914" s="422">
        <v>45926</v>
      </c>
      <c r="E914" s="341"/>
      <c r="F914" s="374"/>
      <c r="G914" s="41">
        <v>8579</v>
      </c>
      <c r="H914" s="6946"/>
      <c r="I914" s="4658" t="s">
        <v>21499</v>
      </c>
      <c r="J914" s="6271" t="s">
        <v>13116</v>
      </c>
      <c r="K914" s="4658" t="s">
        <v>23605</v>
      </c>
      <c r="L914" s="6110" t="s">
        <v>23606</v>
      </c>
      <c r="M914" s="582" t="s">
        <v>24165</v>
      </c>
      <c r="N914" s="4658" t="s">
        <v>6609</v>
      </c>
      <c r="O914" s="3896">
        <v>24</v>
      </c>
      <c r="P914" s="3896">
        <v>24</v>
      </c>
      <c r="Q914" s="4658" t="s">
        <v>23607</v>
      </c>
      <c r="R914" s="41"/>
      <c r="S914" s="4550"/>
      <c r="T914" s="4550"/>
      <c r="U914" s="4550"/>
      <c r="V914" s="4550" t="s">
        <v>9338</v>
      </c>
      <c r="W914" s="4550"/>
      <c r="X914" s="4550" t="s">
        <v>7042</v>
      </c>
      <c r="Y914" s="4550"/>
      <c r="Z914" s="4550"/>
      <c r="AA914" s="6273">
        <v>12997492</v>
      </c>
      <c r="AB914" s="4550"/>
      <c r="AC914" s="4908">
        <v>0</v>
      </c>
      <c r="AD914" s="4908">
        <v>20790</v>
      </c>
      <c r="AE914" s="4908">
        <f t="shared" si="50"/>
        <v>498960</v>
      </c>
      <c r="AF914" s="3536" t="s">
        <v>19700</v>
      </c>
      <c r="AG914" s="4550"/>
      <c r="AH914" s="4618"/>
      <c r="AI914" s="4618"/>
      <c r="AJ914" s="4618"/>
      <c r="AK914" s="4618"/>
      <c r="AL914" s="4618"/>
      <c r="AM914" s="4618"/>
      <c r="AN914" s="4618"/>
      <c r="AO914" s="4618"/>
      <c r="AP914" s="4618"/>
      <c r="AQ914" s="4618"/>
      <c r="AR914" s="4618"/>
      <c r="AS914" s="4618"/>
      <c r="AT914" s="4618"/>
      <c r="AU914" s="4618"/>
      <c r="AV914" s="4618"/>
      <c r="AW914" s="4618"/>
      <c r="AX914" s="4618"/>
    </row>
    <row r="915" spans="1:50" s="32" customFormat="1" ht="30" customHeight="1">
      <c r="A915" s="5759" t="s">
        <v>20911</v>
      </c>
      <c r="B915" s="5816" t="s">
        <v>23613</v>
      </c>
      <c r="C915" s="422">
        <v>45905</v>
      </c>
      <c r="D915" s="422">
        <v>45926</v>
      </c>
      <c r="E915" s="422"/>
      <c r="F915" s="374"/>
      <c r="G915" s="41">
        <v>8638</v>
      </c>
      <c r="H915" s="4961" t="s">
        <v>581</v>
      </c>
      <c r="I915" s="41"/>
      <c r="J915" s="5759" t="s">
        <v>23647</v>
      </c>
      <c r="K915" s="4959" t="s">
        <v>25607</v>
      </c>
      <c r="L915" s="41" t="s">
        <v>23012</v>
      </c>
      <c r="M915" s="582" t="s">
        <v>23615</v>
      </c>
      <c r="N915" s="41"/>
      <c r="O915" s="3896">
        <v>2</v>
      </c>
      <c r="P915" s="3896">
        <v>2</v>
      </c>
      <c r="Q915" s="4658" t="s">
        <v>23614</v>
      </c>
      <c r="R915" s="41"/>
      <c r="S915" s="6"/>
      <c r="T915" s="6"/>
      <c r="U915" s="6"/>
      <c r="V915" s="5527" t="s">
        <v>9338</v>
      </c>
      <c r="W915" s="6"/>
      <c r="X915" s="5527" t="s">
        <v>7042</v>
      </c>
      <c r="Y915" s="6"/>
      <c r="Z915" s="6"/>
      <c r="AA915" s="6564">
        <v>12997976</v>
      </c>
      <c r="AB915" s="6"/>
      <c r="AC915" s="4899">
        <v>0</v>
      </c>
      <c r="AD915" s="4899">
        <v>8316</v>
      </c>
      <c r="AE915" s="4899">
        <f t="shared" si="50"/>
        <v>16632</v>
      </c>
      <c r="AF915" s="31" t="s">
        <v>19700</v>
      </c>
      <c r="AG915" s="6"/>
    </row>
    <row r="916" spans="1:50" s="32" customFormat="1" ht="30" customHeight="1">
      <c r="A916" s="4959" t="s">
        <v>18977</v>
      </c>
      <c r="B916" s="4972" t="s">
        <v>23616</v>
      </c>
      <c r="C916" s="422">
        <v>45868</v>
      </c>
      <c r="D916" s="422">
        <v>45903</v>
      </c>
      <c r="E916" s="422"/>
      <c r="F916" s="374"/>
      <c r="G916" s="41">
        <v>8644</v>
      </c>
      <c r="H916" s="4961" t="s">
        <v>6872</v>
      </c>
      <c r="I916" s="41"/>
      <c r="J916" s="4959" t="s">
        <v>23617</v>
      </c>
      <c r="K916" s="4658" t="s">
        <v>23618</v>
      </c>
      <c r="L916" s="4658" t="s">
        <v>22800</v>
      </c>
      <c r="M916" s="41" t="s">
        <v>23620</v>
      </c>
      <c r="N916" s="41"/>
      <c r="O916" s="3896">
        <v>1</v>
      </c>
      <c r="P916" s="3896">
        <v>1</v>
      </c>
      <c r="Q916" s="4658" t="s">
        <v>23619</v>
      </c>
      <c r="R916" s="41"/>
      <c r="S916" s="6"/>
      <c r="T916" s="6"/>
      <c r="U916" s="6"/>
      <c r="V916" s="6" t="s">
        <v>9338</v>
      </c>
      <c r="W916" s="6"/>
      <c r="X916" s="6" t="s">
        <v>7042</v>
      </c>
      <c r="Y916" s="6"/>
      <c r="Z916" s="6"/>
      <c r="AA916" s="6564">
        <v>12998706</v>
      </c>
      <c r="AB916" s="6"/>
      <c r="AC916" s="4899">
        <v>3300</v>
      </c>
      <c r="AD916" s="4899">
        <v>7920</v>
      </c>
      <c r="AE916" s="4899">
        <f t="shared" ref="AE916:AE979" si="53">AC916+AD916*P916</f>
        <v>11220</v>
      </c>
      <c r="AF916" s="31" t="s">
        <v>19700</v>
      </c>
      <c r="AG916" s="6"/>
    </row>
    <row r="917" spans="1:50" s="32" customFormat="1" ht="30" customHeight="1">
      <c r="A917" s="4551" t="s">
        <v>18745</v>
      </c>
      <c r="B917" s="4551" t="s">
        <v>23625</v>
      </c>
      <c r="C917" s="114">
        <v>45869</v>
      </c>
      <c r="D917" s="114">
        <v>45999</v>
      </c>
      <c r="E917" s="114">
        <v>46132</v>
      </c>
      <c r="F917" s="4805">
        <f t="shared" si="52"/>
        <v>-133</v>
      </c>
      <c r="G917" s="6">
        <v>8600</v>
      </c>
      <c r="H917" s="4552" t="s">
        <v>3466</v>
      </c>
      <c r="I917" s="6"/>
      <c r="J917" s="4551" t="s">
        <v>13493</v>
      </c>
      <c r="K917" s="4551" t="s">
        <v>23626</v>
      </c>
      <c r="L917" s="4551" t="s">
        <v>23012</v>
      </c>
      <c r="M917" s="6" t="s">
        <v>23628</v>
      </c>
      <c r="N917" s="6"/>
      <c r="O917" s="3729">
        <v>2</v>
      </c>
      <c r="P917" s="3729">
        <v>2</v>
      </c>
      <c r="Q917" s="4551" t="s">
        <v>23627</v>
      </c>
      <c r="R917" s="6"/>
      <c r="S917" s="6"/>
      <c r="T917" s="6"/>
      <c r="U917" s="6"/>
      <c r="V917" s="6"/>
      <c r="W917" s="6"/>
      <c r="X917" s="6"/>
      <c r="Y917" s="6"/>
      <c r="Z917" s="6"/>
      <c r="AA917" s="6564">
        <v>12998796</v>
      </c>
      <c r="AB917" s="6"/>
      <c r="AC917" s="4899">
        <v>104000</v>
      </c>
      <c r="AD917" s="4899">
        <v>12375</v>
      </c>
      <c r="AE917" s="4899">
        <f t="shared" si="53"/>
        <v>128750</v>
      </c>
      <c r="AF917" s="31" t="s">
        <v>19700</v>
      </c>
      <c r="AG917" s="6"/>
    </row>
    <row r="918" spans="1:50" s="32" customFormat="1" ht="30" customHeight="1">
      <c r="A918" s="4658" t="s">
        <v>19645</v>
      </c>
      <c r="B918" s="4658" t="s">
        <v>23634</v>
      </c>
      <c r="C918" s="422">
        <v>45869</v>
      </c>
      <c r="D918" s="422">
        <v>45890</v>
      </c>
      <c r="E918" s="422"/>
      <c r="F918" s="374"/>
      <c r="G918" s="41">
        <v>8608</v>
      </c>
      <c r="H918" s="4961" t="s">
        <v>13097</v>
      </c>
      <c r="I918" s="41"/>
      <c r="J918" s="4658" t="s">
        <v>13313</v>
      </c>
      <c r="K918" s="4658" t="s">
        <v>23635</v>
      </c>
      <c r="L918" s="4658" t="s">
        <v>22810</v>
      </c>
      <c r="M918" s="582" t="s">
        <v>23637</v>
      </c>
      <c r="N918" s="41"/>
      <c r="O918" s="3896">
        <v>8</v>
      </c>
      <c r="P918" s="3896">
        <v>8</v>
      </c>
      <c r="Q918" s="4584" t="s">
        <v>23636</v>
      </c>
      <c r="R918" s="41"/>
      <c r="S918" s="6"/>
      <c r="T918" s="6"/>
      <c r="U918" s="6"/>
      <c r="V918" s="6" t="s">
        <v>9338</v>
      </c>
      <c r="W918" s="6"/>
      <c r="X918" s="6" t="s">
        <v>7042</v>
      </c>
      <c r="Y918" s="6"/>
      <c r="Z918" s="6"/>
      <c r="AA918" s="6564">
        <v>12998866</v>
      </c>
      <c r="AB918" s="6"/>
      <c r="AC918" s="4899">
        <v>0</v>
      </c>
      <c r="AD918" s="4899">
        <v>7920</v>
      </c>
      <c r="AE918" s="4899">
        <f t="shared" si="53"/>
        <v>63360</v>
      </c>
      <c r="AF918" s="31" t="s">
        <v>19700</v>
      </c>
      <c r="AG918" s="6"/>
    </row>
    <row r="919" spans="1:50" s="32" customFormat="1" ht="30" customHeight="1">
      <c r="A919" s="5634" t="s">
        <v>19424</v>
      </c>
      <c r="B919" s="4672" t="s">
        <v>23663</v>
      </c>
      <c r="C919" s="422">
        <v>45903</v>
      </c>
      <c r="D919" s="422">
        <v>45926</v>
      </c>
      <c r="E919" s="422"/>
      <c r="F919" s="374"/>
      <c r="G919" s="41">
        <v>8647</v>
      </c>
      <c r="H919" s="4590" t="s">
        <v>23664</v>
      </c>
      <c r="I919" s="41"/>
      <c r="J919" s="41" t="s">
        <v>13613</v>
      </c>
      <c r="K919" s="41" t="s">
        <v>23665</v>
      </c>
      <c r="L919" s="4959" t="s">
        <v>22852</v>
      </c>
      <c r="M919" s="582" t="s">
        <v>23667</v>
      </c>
      <c r="N919" s="41"/>
      <c r="O919" s="3896">
        <v>6</v>
      </c>
      <c r="P919" s="4110">
        <v>1</v>
      </c>
      <c r="Q919" s="41" t="s">
        <v>23666</v>
      </c>
      <c r="R919" s="41"/>
      <c r="S919" s="6"/>
      <c r="T919" s="6"/>
      <c r="U919" s="6"/>
      <c r="V919" s="6" t="s">
        <v>9338</v>
      </c>
      <c r="W919" s="6"/>
      <c r="X919" s="6" t="s">
        <v>7042</v>
      </c>
      <c r="Y919" s="6"/>
      <c r="Z919" s="6"/>
      <c r="AA919" s="6564">
        <v>13000670</v>
      </c>
      <c r="AB919" s="6"/>
      <c r="AC919" s="4899">
        <v>0</v>
      </c>
      <c r="AD919" s="4899">
        <v>7920</v>
      </c>
      <c r="AE919" s="4899">
        <f t="shared" si="53"/>
        <v>7920</v>
      </c>
      <c r="AF919" s="31" t="s">
        <v>19700</v>
      </c>
      <c r="AG919" s="6"/>
    </row>
    <row r="920" spans="1:50" s="32" customFormat="1" ht="30" customHeight="1">
      <c r="A920" s="5301" t="s">
        <v>20640</v>
      </c>
      <c r="B920" s="5400" t="s">
        <v>23668</v>
      </c>
      <c r="C920" s="422">
        <v>45863</v>
      </c>
      <c r="D920" s="422">
        <v>45891</v>
      </c>
      <c r="E920" s="422"/>
      <c r="F920" s="374"/>
      <c r="G920" s="41">
        <v>8605</v>
      </c>
      <c r="H920" s="4590" t="s">
        <v>23669</v>
      </c>
      <c r="I920" s="41"/>
      <c r="J920" s="5301" t="s">
        <v>23670</v>
      </c>
      <c r="K920" s="41" t="s">
        <v>23671</v>
      </c>
      <c r="L920" s="4584" t="s">
        <v>22800</v>
      </c>
      <c r="M920" s="41" t="s">
        <v>23673</v>
      </c>
      <c r="N920" s="41"/>
      <c r="O920" s="3896">
        <v>1</v>
      </c>
      <c r="P920" s="3896">
        <v>1</v>
      </c>
      <c r="Q920" s="41" t="s">
        <v>23672</v>
      </c>
      <c r="R920" s="41"/>
      <c r="S920" s="6"/>
      <c r="T920" s="6"/>
      <c r="U920" s="6"/>
      <c r="V920" s="6" t="s">
        <v>9338</v>
      </c>
      <c r="W920" s="6"/>
      <c r="X920" s="6" t="s">
        <v>7042</v>
      </c>
      <c r="Y920" s="6"/>
      <c r="Z920" s="6"/>
      <c r="AA920" s="6564">
        <v>13001868</v>
      </c>
      <c r="AB920" s="6"/>
      <c r="AC920" s="4899">
        <v>0</v>
      </c>
      <c r="AD920" s="4899">
        <v>4992</v>
      </c>
      <c r="AE920" s="4899">
        <f t="shared" si="53"/>
        <v>4992</v>
      </c>
      <c r="AF920" s="31" t="s">
        <v>19700</v>
      </c>
      <c r="AG920" s="6"/>
    </row>
    <row r="921" spans="1:50" s="32" customFormat="1" ht="30" customHeight="1">
      <c r="A921" s="4584" t="s">
        <v>20640</v>
      </c>
      <c r="B921" s="41" t="s">
        <v>23674</v>
      </c>
      <c r="C921" s="422">
        <v>45863</v>
      </c>
      <c r="D921" s="422">
        <v>45904</v>
      </c>
      <c r="E921" s="422"/>
      <c r="F921" s="374"/>
      <c r="G921" s="41">
        <v>8605</v>
      </c>
      <c r="H921" s="4590" t="s">
        <v>22650</v>
      </c>
      <c r="I921" s="41"/>
      <c r="J921" s="41" t="s">
        <v>23675</v>
      </c>
      <c r="K921" s="41" t="s">
        <v>23676</v>
      </c>
      <c r="L921" s="4584" t="s">
        <v>22800</v>
      </c>
      <c r="M921" s="582" t="s">
        <v>23678</v>
      </c>
      <c r="N921" s="41"/>
      <c r="O921" s="3896">
        <v>1</v>
      </c>
      <c r="P921" s="3896">
        <v>1</v>
      </c>
      <c r="Q921" s="41" t="s">
        <v>23677</v>
      </c>
      <c r="R921" s="41"/>
      <c r="S921" s="6"/>
      <c r="T921" s="6"/>
      <c r="U921" s="6"/>
      <c r="V921" s="6" t="s">
        <v>9338</v>
      </c>
      <c r="W921" s="6"/>
      <c r="X921" s="6" t="s">
        <v>7042</v>
      </c>
      <c r="Y921" s="6"/>
      <c r="Z921" s="6"/>
      <c r="AA921" s="6564">
        <v>13001900</v>
      </c>
      <c r="AB921" s="6"/>
      <c r="AC921" s="4899">
        <v>18174</v>
      </c>
      <c r="AD921" s="4899">
        <v>4992</v>
      </c>
      <c r="AE921" s="4899">
        <f t="shared" si="53"/>
        <v>23166</v>
      </c>
      <c r="AF921" s="31" t="s">
        <v>19700</v>
      </c>
      <c r="AG921" s="6"/>
    </row>
    <row r="922" spans="1:50" s="32" customFormat="1" ht="30" customHeight="1">
      <c r="A922" s="6764" t="s">
        <v>22585</v>
      </c>
      <c r="B922" s="6774" t="s">
        <v>23691</v>
      </c>
      <c r="C922" s="422">
        <v>45866</v>
      </c>
      <c r="D922" s="422">
        <v>45891</v>
      </c>
      <c r="E922" s="422"/>
      <c r="F922" s="374"/>
      <c r="G922" s="41">
        <v>8591</v>
      </c>
      <c r="H922" s="4590" t="s">
        <v>23692</v>
      </c>
      <c r="I922" s="41"/>
      <c r="J922" s="4584" t="s">
        <v>23693</v>
      </c>
      <c r="K922" s="4584" t="s">
        <v>23694</v>
      </c>
      <c r="L922" s="4584" t="s">
        <v>23012</v>
      </c>
      <c r="M922" s="41" t="s">
        <v>23696</v>
      </c>
      <c r="N922" s="41"/>
      <c r="O922" s="3896">
        <v>2</v>
      </c>
      <c r="P922" s="3896">
        <v>2</v>
      </c>
      <c r="Q922" s="4584" t="s">
        <v>23695</v>
      </c>
      <c r="R922" s="41"/>
      <c r="S922" s="6"/>
      <c r="T922" s="6"/>
      <c r="U922" s="6"/>
      <c r="V922" s="6" t="s">
        <v>2073</v>
      </c>
      <c r="W922" s="6"/>
      <c r="X922" s="6" t="s">
        <v>37</v>
      </c>
      <c r="Y922" s="6"/>
      <c r="Z922" s="6"/>
      <c r="AA922" s="6564">
        <v>13002146</v>
      </c>
      <c r="AB922" s="6"/>
      <c r="AC922" s="4899">
        <v>0</v>
      </c>
      <c r="AD922" s="4899">
        <v>14850</v>
      </c>
      <c r="AE922" s="4899">
        <f t="shared" si="53"/>
        <v>29700</v>
      </c>
      <c r="AF922" s="31" t="s">
        <v>19700</v>
      </c>
      <c r="AG922" s="6"/>
    </row>
    <row r="923" spans="1:50" s="32" customFormat="1" ht="30" customHeight="1">
      <c r="A923" s="4584" t="s">
        <v>19496</v>
      </c>
      <c r="B923" s="6928" t="s">
        <v>30409</v>
      </c>
      <c r="C923" s="422">
        <v>45866</v>
      </c>
      <c r="D923" s="422">
        <v>45904</v>
      </c>
      <c r="E923" s="341"/>
      <c r="F923" s="374"/>
      <c r="G923" s="41">
        <v>8617</v>
      </c>
      <c r="H923" s="4590" t="s">
        <v>6357</v>
      </c>
      <c r="I923" s="41"/>
      <c r="J923" s="4584" t="s">
        <v>23700</v>
      </c>
      <c r="K923" s="4584" t="s">
        <v>23701</v>
      </c>
      <c r="L923" s="4584" t="s">
        <v>173</v>
      </c>
      <c r="M923" s="41" t="s">
        <v>23703</v>
      </c>
      <c r="N923" s="41"/>
      <c r="O923" s="3896">
        <v>1</v>
      </c>
      <c r="P923" s="3896">
        <v>1</v>
      </c>
      <c r="Q923" s="4584" t="s">
        <v>23702</v>
      </c>
      <c r="R923" s="41"/>
      <c r="S923" s="6"/>
      <c r="T923" s="6"/>
      <c r="U923" s="6"/>
      <c r="V923" s="6" t="s">
        <v>2073</v>
      </c>
      <c r="W923" s="6"/>
      <c r="X923" s="6" t="s">
        <v>37</v>
      </c>
      <c r="Y923" s="6"/>
      <c r="Z923" s="6"/>
      <c r="AA923" s="6564">
        <v>13002342</v>
      </c>
      <c r="AB923" s="6"/>
      <c r="AC923" s="4899">
        <v>6200</v>
      </c>
      <c r="AD923" s="4899">
        <v>12375</v>
      </c>
      <c r="AE923" s="4899">
        <f t="shared" si="53"/>
        <v>18575</v>
      </c>
      <c r="AF923" s="31" t="s">
        <v>19700</v>
      </c>
      <c r="AG923" s="6"/>
    </row>
    <row r="924" spans="1:50" s="32" customFormat="1" ht="30" customHeight="1">
      <c r="A924" s="5866" t="s">
        <v>18779</v>
      </c>
      <c r="B924" s="4672" t="s">
        <v>23711</v>
      </c>
      <c r="C924" s="422">
        <v>45867</v>
      </c>
      <c r="D924" s="422">
        <v>45904</v>
      </c>
      <c r="E924" s="422"/>
      <c r="F924" s="374"/>
      <c r="G924" s="41">
        <v>8593</v>
      </c>
      <c r="H924" s="4590" t="s">
        <v>23712</v>
      </c>
      <c r="I924" s="41"/>
      <c r="J924" s="5866" t="s">
        <v>23713</v>
      </c>
      <c r="K924" s="4584" t="s">
        <v>23714</v>
      </c>
      <c r="L924" s="4584" t="s">
        <v>28</v>
      </c>
      <c r="M924" s="41" t="s">
        <v>23716</v>
      </c>
      <c r="N924" s="41"/>
      <c r="O924" s="3896">
        <v>2</v>
      </c>
      <c r="P924" s="3896">
        <v>2</v>
      </c>
      <c r="Q924" s="4584" t="s">
        <v>23715</v>
      </c>
      <c r="R924" s="41"/>
      <c r="S924" s="6"/>
      <c r="T924" s="6"/>
      <c r="U924" s="6"/>
      <c r="V924" s="6" t="s">
        <v>9338</v>
      </c>
      <c r="W924" s="6"/>
      <c r="X924" s="6" t="s">
        <v>7042</v>
      </c>
      <c r="Y924" s="6"/>
      <c r="Z924" s="6"/>
      <c r="AA924" s="6564">
        <v>13002448</v>
      </c>
      <c r="AB924" s="6"/>
      <c r="AC924" s="4899">
        <v>6900</v>
      </c>
      <c r="AD924" s="4899">
        <v>7920</v>
      </c>
      <c r="AE924" s="4899">
        <f t="shared" si="53"/>
        <v>22740</v>
      </c>
      <c r="AF924" s="31" t="s">
        <v>19700</v>
      </c>
      <c r="AG924" s="6"/>
    </row>
    <row r="925" spans="1:50" s="32" customFormat="1" ht="30" customHeight="1">
      <c r="A925" s="5213" t="s">
        <v>18745</v>
      </c>
      <c r="B925" s="5224" t="s">
        <v>23720</v>
      </c>
      <c r="C925" s="422">
        <v>45867</v>
      </c>
      <c r="D925" s="422">
        <v>45891</v>
      </c>
      <c r="E925" s="422"/>
      <c r="F925" s="374"/>
      <c r="G925" s="41">
        <v>8600</v>
      </c>
      <c r="H925" s="4590" t="s">
        <v>7700</v>
      </c>
      <c r="I925" s="41"/>
      <c r="J925" s="5213" t="s">
        <v>23721</v>
      </c>
      <c r="K925" s="4584" t="s">
        <v>23722</v>
      </c>
      <c r="L925" s="4584" t="s">
        <v>28</v>
      </c>
      <c r="M925" s="41" t="s">
        <v>23724</v>
      </c>
      <c r="N925" s="41"/>
      <c r="O925" s="3896">
        <v>2</v>
      </c>
      <c r="P925" s="3896">
        <v>2</v>
      </c>
      <c r="Q925" s="4584" t="s">
        <v>23723</v>
      </c>
      <c r="R925" s="41"/>
      <c r="S925" s="6"/>
      <c r="T925" s="6"/>
      <c r="U925" s="6"/>
      <c r="V925" s="6" t="s">
        <v>2073</v>
      </c>
      <c r="W925" s="6"/>
      <c r="X925" s="6" t="s">
        <v>7042</v>
      </c>
      <c r="Y925" s="6"/>
      <c r="Z925" s="6"/>
      <c r="AA925" s="6564">
        <v>13002586</v>
      </c>
      <c r="AB925" s="6"/>
      <c r="AC925" s="4899">
        <v>0</v>
      </c>
      <c r="AD925" s="4899">
        <v>12375</v>
      </c>
      <c r="AE925" s="4899">
        <f t="shared" si="53"/>
        <v>24750</v>
      </c>
      <c r="AF925" s="31" t="s">
        <v>19700</v>
      </c>
      <c r="AG925" s="6"/>
    </row>
    <row r="926" spans="1:50" s="32" customFormat="1" ht="30" customHeight="1">
      <c r="A926" s="5320" t="s">
        <v>20911</v>
      </c>
      <c r="B926" s="5399" t="s">
        <v>23725</v>
      </c>
      <c r="C926" s="422">
        <v>45870</v>
      </c>
      <c r="D926" s="422">
        <v>45904</v>
      </c>
      <c r="E926" s="422"/>
      <c r="F926" s="374"/>
      <c r="G926" s="41">
        <v>8638</v>
      </c>
      <c r="H926" s="4590" t="s">
        <v>10502</v>
      </c>
      <c r="I926" s="41"/>
      <c r="J926" s="5320" t="s">
        <v>23726</v>
      </c>
      <c r="K926" s="4584" t="s">
        <v>23727</v>
      </c>
      <c r="L926" s="4584" t="s">
        <v>173</v>
      </c>
      <c r="M926" s="41" t="s">
        <v>23728</v>
      </c>
      <c r="N926" s="41"/>
      <c r="O926" s="3896">
        <v>1</v>
      </c>
      <c r="P926" s="3896">
        <v>1</v>
      </c>
      <c r="Q926" s="4584" t="s">
        <v>21835</v>
      </c>
      <c r="R926" s="41"/>
      <c r="S926" s="6"/>
      <c r="T926" s="6"/>
      <c r="U926" s="6"/>
      <c r="V926" s="6" t="s">
        <v>2073</v>
      </c>
      <c r="W926" s="6"/>
      <c r="X926" s="6" t="s">
        <v>7042</v>
      </c>
      <c r="Y926" s="6"/>
      <c r="Z926" s="6"/>
      <c r="AA926" s="6564">
        <v>13003019</v>
      </c>
      <c r="AB926" s="6"/>
      <c r="AC926" s="4899">
        <v>17671.5</v>
      </c>
      <c r="AD926" s="4899">
        <v>8316</v>
      </c>
      <c r="AE926" s="4899">
        <f t="shared" si="53"/>
        <v>25987.5</v>
      </c>
      <c r="AF926" s="31" t="s">
        <v>19700</v>
      </c>
      <c r="AG926" s="6"/>
    </row>
    <row r="927" spans="1:50" s="4430" customFormat="1" ht="30" customHeight="1">
      <c r="A927" s="5086" t="s">
        <v>18626</v>
      </c>
      <c r="B927" s="6062" t="s">
        <v>23737</v>
      </c>
      <c r="C927" s="37">
        <v>45868</v>
      </c>
      <c r="D927" s="37">
        <v>45904</v>
      </c>
      <c r="E927" s="359"/>
      <c r="F927" s="449"/>
      <c r="G927" s="36">
        <v>9013</v>
      </c>
      <c r="H927" s="6061" t="s">
        <v>23738</v>
      </c>
      <c r="I927" s="36"/>
      <c r="J927" s="6060" t="s">
        <v>23739</v>
      </c>
      <c r="K927" s="6060" t="s">
        <v>23740</v>
      </c>
      <c r="L927" s="6060" t="s">
        <v>341</v>
      </c>
      <c r="M927" s="69" t="s">
        <v>23742</v>
      </c>
      <c r="N927" s="36"/>
      <c r="O927" s="4429">
        <v>12</v>
      </c>
      <c r="P927" s="4429">
        <v>12</v>
      </c>
      <c r="Q927" s="36" t="s">
        <v>23741</v>
      </c>
      <c r="R927" s="36"/>
      <c r="S927" s="36"/>
      <c r="T927" s="36"/>
      <c r="U927" s="36"/>
      <c r="V927" s="36"/>
      <c r="W927" s="36"/>
      <c r="X927" s="36"/>
      <c r="Y927" s="36"/>
      <c r="Z927" s="36"/>
      <c r="AA927" s="4891">
        <v>13003028</v>
      </c>
      <c r="AB927" s="36"/>
      <c r="AC927" s="4900"/>
      <c r="AD927" s="4900"/>
      <c r="AE927" s="4900"/>
      <c r="AF927" s="68" t="s">
        <v>19700</v>
      </c>
      <c r="AG927" s="36"/>
    </row>
    <row r="928" spans="1:50" s="32" customFormat="1" ht="30" customHeight="1">
      <c r="A928" s="5772" t="s">
        <v>20911</v>
      </c>
      <c r="B928" s="5861" t="s">
        <v>23743</v>
      </c>
      <c r="C928" s="422">
        <v>45869</v>
      </c>
      <c r="D928" s="422">
        <v>45904</v>
      </c>
      <c r="E928" s="422"/>
      <c r="F928" s="374"/>
      <c r="G928" s="41">
        <v>8638</v>
      </c>
      <c r="H928" s="4590" t="s">
        <v>5714</v>
      </c>
      <c r="I928" s="41"/>
      <c r="J928" s="5772" t="s">
        <v>23744</v>
      </c>
      <c r="K928" s="4584" t="s">
        <v>20750</v>
      </c>
      <c r="L928" s="4584" t="s">
        <v>173</v>
      </c>
      <c r="M928" s="582" t="s">
        <v>23745</v>
      </c>
      <c r="N928" s="41"/>
      <c r="O928" s="3896">
        <v>1</v>
      </c>
      <c r="P928" s="3896">
        <v>1</v>
      </c>
      <c r="Q928" s="4584" t="s">
        <v>23536</v>
      </c>
      <c r="R928" s="41"/>
      <c r="S928" s="6"/>
      <c r="T928" s="6"/>
      <c r="U928" s="6"/>
      <c r="V928" s="6" t="s">
        <v>2073</v>
      </c>
      <c r="W928" s="6"/>
      <c r="X928" s="6" t="s">
        <v>7042</v>
      </c>
      <c r="Y928" s="6"/>
      <c r="Z928" s="6"/>
      <c r="AA928" s="6564">
        <v>13003034</v>
      </c>
      <c r="AB928" s="6"/>
      <c r="AC928" s="4899">
        <v>11954.25</v>
      </c>
      <c r="AD928" s="4899">
        <v>8316</v>
      </c>
      <c r="AE928" s="4899">
        <f t="shared" si="53"/>
        <v>20270.25</v>
      </c>
      <c r="AF928" s="31" t="s">
        <v>19700</v>
      </c>
      <c r="AG928" s="6"/>
    </row>
    <row r="929" spans="1:33" s="32" customFormat="1" ht="30" customHeight="1">
      <c r="A929" s="5320" t="s">
        <v>20974</v>
      </c>
      <c r="B929" s="5399" t="s">
        <v>23751</v>
      </c>
      <c r="C929" s="422">
        <v>45870</v>
      </c>
      <c r="D929" s="422">
        <v>45887</v>
      </c>
      <c r="E929" s="422"/>
      <c r="F929" s="374"/>
      <c r="G929" s="41">
        <v>8595</v>
      </c>
      <c r="H929" s="4590" t="s">
        <v>1207</v>
      </c>
      <c r="I929" s="41"/>
      <c r="J929" s="5320" t="s">
        <v>23752</v>
      </c>
      <c r="K929" s="4584" t="s">
        <v>23753</v>
      </c>
      <c r="L929" s="4584" t="s">
        <v>173</v>
      </c>
      <c r="M929" s="41" t="s">
        <v>23754</v>
      </c>
      <c r="N929" s="41"/>
      <c r="O929" s="3896">
        <v>1</v>
      </c>
      <c r="P929" s="3896">
        <v>1</v>
      </c>
      <c r="Q929" s="4584" t="s">
        <v>22420</v>
      </c>
      <c r="R929" s="41"/>
      <c r="S929" s="6"/>
      <c r="T929" s="6"/>
      <c r="U929" s="6"/>
      <c r="V929" s="6" t="s">
        <v>2073</v>
      </c>
      <c r="W929" s="6"/>
      <c r="X929" s="6" t="s">
        <v>7042</v>
      </c>
      <c r="Y929" s="6"/>
      <c r="Z929" s="6"/>
      <c r="AA929" s="6564">
        <v>13003038</v>
      </c>
      <c r="AB929" s="6"/>
      <c r="AC929" s="4899">
        <v>0</v>
      </c>
      <c r="AD929" s="4899">
        <v>8400</v>
      </c>
      <c r="AE929" s="4899">
        <f t="shared" si="53"/>
        <v>8400</v>
      </c>
      <c r="AF929" s="31" t="s">
        <v>19700</v>
      </c>
      <c r="AG929" s="6"/>
    </row>
    <row r="930" spans="1:33" s="32" customFormat="1" ht="30" customHeight="1">
      <c r="A930" s="4584" t="s">
        <v>19496</v>
      </c>
      <c r="B930" s="6433" t="s">
        <v>28999</v>
      </c>
      <c r="C930" s="422">
        <v>45868</v>
      </c>
      <c r="D930" s="422">
        <v>45904</v>
      </c>
      <c r="E930" s="422"/>
      <c r="F930" s="374"/>
      <c r="G930" s="41">
        <v>8617</v>
      </c>
      <c r="H930" s="4590" t="s">
        <v>16574</v>
      </c>
      <c r="I930" s="41"/>
      <c r="J930" s="4584" t="s">
        <v>12333</v>
      </c>
      <c r="K930" s="4584" t="s">
        <v>23755</v>
      </c>
      <c r="L930" s="4584" t="s">
        <v>62</v>
      </c>
      <c r="M930" s="582" t="s">
        <v>23757</v>
      </c>
      <c r="N930" s="41"/>
      <c r="O930" s="3896">
        <v>5</v>
      </c>
      <c r="P930" s="3896">
        <v>5</v>
      </c>
      <c r="Q930" s="4584" t="s">
        <v>23756</v>
      </c>
      <c r="R930" s="41"/>
      <c r="S930" s="6"/>
      <c r="T930" s="6"/>
      <c r="U930" s="6"/>
      <c r="V930" s="6" t="s">
        <v>2073</v>
      </c>
      <c r="W930" s="6"/>
      <c r="X930" s="6" t="s">
        <v>7042</v>
      </c>
      <c r="Y930" s="6"/>
      <c r="Z930" s="6"/>
      <c r="AA930" s="6564">
        <v>13003039</v>
      </c>
      <c r="AB930" s="6"/>
      <c r="AC930" s="4899">
        <v>55800</v>
      </c>
      <c r="AD930" s="4899">
        <v>12375</v>
      </c>
      <c r="AE930" s="4899">
        <f t="shared" si="53"/>
        <v>117675</v>
      </c>
      <c r="AF930" s="31" t="s">
        <v>19700</v>
      </c>
      <c r="AG930" s="6"/>
    </row>
    <row r="931" spans="1:33" s="32" customFormat="1" ht="30" customHeight="1">
      <c r="A931" s="4584" t="s">
        <v>20911</v>
      </c>
      <c r="B931" s="6774" t="s">
        <v>23758</v>
      </c>
      <c r="C931" s="422">
        <v>45875</v>
      </c>
      <c r="D931" s="422">
        <v>45904</v>
      </c>
      <c r="E931" s="422"/>
      <c r="F931" s="374"/>
      <c r="G931" s="41">
        <v>8638</v>
      </c>
      <c r="H931" s="4590" t="s">
        <v>6726</v>
      </c>
      <c r="I931" s="41"/>
      <c r="J931" s="4584" t="s">
        <v>23759</v>
      </c>
      <c r="K931" s="4860" t="s">
        <v>25333</v>
      </c>
      <c r="L931" s="4584" t="s">
        <v>173</v>
      </c>
      <c r="M931" s="41" t="s">
        <v>23760</v>
      </c>
      <c r="N931" s="41"/>
      <c r="O931" s="3896">
        <v>1</v>
      </c>
      <c r="P931" s="3896">
        <v>1</v>
      </c>
      <c r="Q931" s="4584" t="s">
        <v>23536</v>
      </c>
      <c r="R931" s="41"/>
      <c r="S931" s="6"/>
      <c r="T931" s="6"/>
      <c r="U931" s="6"/>
      <c r="V931" s="6" t="s">
        <v>9338</v>
      </c>
      <c r="W931" s="6"/>
      <c r="X931" s="6" t="s">
        <v>7042</v>
      </c>
      <c r="Y931" s="6"/>
      <c r="Z931" s="6"/>
      <c r="AA931" s="6564">
        <v>13071148</v>
      </c>
      <c r="AB931" s="6"/>
      <c r="AC931" s="4899">
        <v>17671.5</v>
      </c>
      <c r="AD931" s="4899">
        <v>8316</v>
      </c>
      <c r="AE931" s="4899">
        <f t="shared" si="53"/>
        <v>25987.5</v>
      </c>
      <c r="AF931" s="31" t="s">
        <v>19700</v>
      </c>
      <c r="AG931" s="6"/>
    </row>
    <row r="932" spans="1:33" s="32" customFormat="1" ht="30" customHeight="1">
      <c r="A932" s="5452" t="s">
        <v>19561</v>
      </c>
      <c r="B932" s="5522" t="s">
        <v>23766</v>
      </c>
      <c r="C932" s="422">
        <v>45868</v>
      </c>
      <c r="D932" s="422">
        <v>45891</v>
      </c>
      <c r="E932" s="422"/>
      <c r="F932" s="374"/>
      <c r="G932" s="41">
        <v>8617</v>
      </c>
      <c r="H932" s="4590" t="s">
        <v>581</v>
      </c>
      <c r="I932" s="41"/>
      <c r="J932" s="5452" t="s">
        <v>23767</v>
      </c>
      <c r="K932" s="4584" t="s">
        <v>23768</v>
      </c>
      <c r="L932" s="4584" t="s">
        <v>173</v>
      </c>
      <c r="M932" s="41" t="s">
        <v>23769</v>
      </c>
      <c r="N932" s="41"/>
      <c r="O932" s="3896">
        <v>1</v>
      </c>
      <c r="P932" s="3896">
        <v>1</v>
      </c>
      <c r="Q932" s="4584" t="s">
        <v>23536</v>
      </c>
      <c r="R932" s="41"/>
      <c r="S932" s="6"/>
      <c r="T932" s="6"/>
      <c r="U932" s="6"/>
      <c r="V932" s="6" t="s">
        <v>9338</v>
      </c>
      <c r="W932" s="6"/>
      <c r="X932" s="6" t="s">
        <v>7042</v>
      </c>
      <c r="Y932" s="6"/>
      <c r="Z932" s="6"/>
      <c r="AA932" s="6564">
        <v>13003057</v>
      </c>
      <c r="AB932" s="6"/>
      <c r="AC932" s="4899">
        <v>0</v>
      </c>
      <c r="AD932" s="4899">
        <v>12375</v>
      </c>
      <c r="AE932" s="4899">
        <f t="shared" si="53"/>
        <v>12375</v>
      </c>
      <c r="AF932" s="31" t="s">
        <v>19700</v>
      </c>
      <c r="AG932" s="6"/>
    </row>
    <row r="933" spans="1:33" s="32" customFormat="1" ht="30" customHeight="1">
      <c r="A933" s="4584" t="s">
        <v>20911</v>
      </c>
      <c r="B933" s="8060" t="s">
        <v>23776</v>
      </c>
      <c r="C933" s="422">
        <v>45869</v>
      </c>
      <c r="D933" s="422">
        <v>45891</v>
      </c>
      <c r="E933" s="422"/>
      <c r="F933" s="374"/>
      <c r="G933" s="41">
        <v>8638</v>
      </c>
      <c r="H933" s="4590" t="s">
        <v>23777</v>
      </c>
      <c r="I933" s="41"/>
      <c r="J933" s="4584" t="s">
        <v>23778</v>
      </c>
      <c r="K933" s="4584" t="s">
        <v>23779</v>
      </c>
      <c r="L933" s="4584" t="s">
        <v>173</v>
      </c>
      <c r="M933" s="41" t="s">
        <v>23781</v>
      </c>
      <c r="N933" s="41"/>
      <c r="O933" s="3896">
        <v>1</v>
      </c>
      <c r="P933" s="3896">
        <v>1</v>
      </c>
      <c r="Q933" s="4584" t="s">
        <v>23780</v>
      </c>
      <c r="R933" s="41"/>
      <c r="S933" s="6"/>
      <c r="T933" s="6"/>
      <c r="U933" s="6"/>
      <c r="V933" s="6" t="s">
        <v>2073</v>
      </c>
      <c r="W933" s="6"/>
      <c r="X933" s="6" t="s">
        <v>7042</v>
      </c>
      <c r="Y933" s="6"/>
      <c r="Z933" s="6"/>
      <c r="AA933" s="6564">
        <v>13003092</v>
      </c>
      <c r="AB933" s="6"/>
      <c r="AC933" s="4899">
        <v>2079</v>
      </c>
      <c r="AD933" s="4899">
        <v>8316</v>
      </c>
      <c r="AE933" s="4899">
        <f t="shared" si="53"/>
        <v>10395</v>
      </c>
      <c r="AF933" s="31" t="s">
        <v>19700</v>
      </c>
      <c r="AG933" s="6"/>
    </row>
    <row r="934" spans="1:33" s="32" customFormat="1" ht="30" customHeight="1">
      <c r="A934" s="5179" t="s">
        <v>20911</v>
      </c>
      <c r="B934" s="5183" t="s">
        <v>23782</v>
      </c>
      <c r="C934" s="422">
        <v>45868</v>
      </c>
      <c r="D934" s="422">
        <v>45904</v>
      </c>
      <c r="E934" s="422"/>
      <c r="F934" s="374"/>
      <c r="G934" s="41">
        <v>8638</v>
      </c>
      <c r="H934" s="4590" t="s">
        <v>9128</v>
      </c>
      <c r="I934" s="41"/>
      <c r="J934" s="4584" t="s">
        <v>23783</v>
      </c>
      <c r="K934" s="4584" t="s">
        <v>23784</v>
      </c>
      <c r="L934" s="4584" t="s">
        <v>76</v>
      </c>
      <c r="M934" s="41" t="s">
        <v>23785</v>
      </c>
      <c r="N934" s="41"/>
      <c r="O934" s="3896">
        <v>4</v>
      </c>
      <c r="P934" s="3896">
        <v>4</v>
      </c>
      <c r="Q934" s="4584" t="s">
        <v>20366</v>
      </c>
      <c r="R934" s="41"/>
      <c r="S934" s="6"/>
      <c r="T934" s="6"/>
      <c r="U934" s="6"/>
      <c r="V934" s="6" t="s">
        <v>2073</v>
      </c>
      <c r="W934" s="6"/>
      <c r="X934" s="6" t="s">
        <v>7042</v>
      </c>
      <c r="Y934" s="6"/>
      <c r="Z934" s="6"/>
      <c r="AA934" s="6564">
        <v>13003095</v>
      </c>
      <c r="AB934" s="6"/>
      <c r="AC934" s="4899">
        <v>11954.25</v>
      </c>
      <c r="AD934" s="4899">
        <v>8316</v>
      </c>
      <c r="AE934" s="4899">
        <f t="shared" si="53"/>
        <v>45218.25</v>
      </c>
      <c r="AF934" s="31" t="s">
        <v>19700</v>
      </c>
      <c r="AG934" s="6"/>
    </row>
    <row r="935" spans="1:33" s="32" customFormat="1" ht="30" customHeight="1">
      <c r="A935" s="5154" t="s">
        <v>19496</v>
      </c>
      <c r="B935" s="5190" t="s">
        <v>23786</v>
      </c>
      <c r="C935" s="422">
        <v>45869</v>
      </c>
      <c r="D935" s="422">
        <v>45891</v>
      </c>
      <c r="E935" s="422"/>
      <c r="F935" s="374"/>
      <c r="G935" s="41">
        <v>8617</v>
      </c>
      <c r="H935" s="4590" t="s">
        <v>15238</v>
      </c>
      <c r="I935" s="41"/>
      <c r="J935" s="5154" t="s">
        <v>23787</v>
      </c>
      <c r="K935" s="4584" t="s">
        <v>23788</v>
      </c>
      <c r="L935" s="4584" t="s">
        <v>28</v>
      </c>
      <c r="M935" s="41" t="s">
        <v>23790</v>
      </c>
      <c r="N935" s="41"/>
      <c r="O935" s="3896">
        <v>2</v>
      </c>
      <c r="P935" s="3896">
        <v>2</v>
      </c>
      <c r="Q935" s="4584" t="s">
        <v>23789</v>
      </c>
      <c r="R935" s="41"/>
      <c r="S935" s="6"/>
      <c r="T935" s="6"/>
      <c r="U935" s="6"/>
      <c r="V935" s="6" t="s">
        <v>2073</v>
      </c>
      <c r="W935" s="6"/>
      <c r="X935" s="6" t="s">
        <v>7042</v>
      </c>
      <c r="Y935" s="6"/>
      <c r="Z935" s="6"/>
      <c r="AA935" s="6564">
        <v>13003097</v>
      </c>
      <c r="AB935" s="6"/>
      <c r="AC935" s="4899">
        <v>3100</v>
      </c>
      <c r="AD935" s="4899">
        <v>12375</v>
      </c>
      <c r="AE935" s="4899">
        <f t="shared" si="53"/>
        <v>27850</v>
      </c>
      <c r="AF935" s="31" t="s">
        <v>19700</v>
      </c>
      <c r="AG935" s="6"/>
    </row>
    <row r="936" spans="1:33" s="32" customFormat="1" ht="30" customHeight="1">
      <c r="A936" s="4584" t="s">
        <v>19496</v>
      </c>
      <c r="B936" s="6836" t="s">
        <v>28861</v>
      </c>
      <c r="C936" s="422">
        <v>45868</v>
      </c>
      <c r="D936" s="422">
        <v>45904</v>
      </c>
      <c r="E936" s="422"/>
      <c r="F936" s="374"/>
      <c r="G936" s="41">
        <v>8617</v>
      </c>
      <c r="H936" s="4590" t="s">
        <v>652</v>
      </c>
      <c r="I936" s="41"/>
      <c r="J936" s="4584" t="s">
        <v>23791</v>
      </c>
      <c r="K936" s="4584" t="s">
        <v>23792</v>
      </c>
      <c r="L936" s="4584" t="s">
        <v>173</v>
      </c>
      <c r="M936" s="41" t="s">
        <v>23794</v>
      </c>
      <c r="N936" s="41"/>
      <c r="O936" s="3896">
        <v>1</v>
      </c>
      <c r="P936" s="3896">
        <v>1</v>
      </c>
      <c r="Q936" s="4584" t="s">
        <v>23793</v>
      </c>
      <c r="R936" s="41"/>
      <c r="S936" s="6"/>
      <c r="T936" s="6"/>
      <c r="U936" s="6"/>
      <c r="V936" s="6" t="s">
        <v>2073</v>
      </c>
      <c r="W936" s="6"/>
      <c r="X936" s="6" t="s">
        <v>7042</v>
      </c>
      <c r="Y936" s="6"/>
      <c r="Z936" s="6"/>
      <c r="AA936" s="6564">
        <v>13003104</v>
      </c>
      <c r="AB936" s="6"/>
      <c r="AC936" s="4899">
        <v>18600</v>
      </c>
      <c r="AD936" s="4899">
        <v>12375</v>
      </c>
      <c r="AE936" s="4899">
        <f t="shared" si="53"/>
        <v>30975</v>
      </c>
      <c r="AF936" s="31" t="s">
        <v>19700</v>
      </c>
      <c r="AG936" s="6"/>
    </row>
    <row r="937" spans="1:33" s="32" customFormat="1" ht="30" customHeight="1">
      <c r="A937" s="5179" t="s">
        <v>20911</v>
      </c>
      <c r="B937" s="5183" t="s">
        <v>23804</v>
      </c>
      <c r="C937" s="422">
        <v>45869</v>
      </c>
      <c r="D937" s="422">
        <v>45891</v>
      </c>
      <c r="E937" s="422"/>
      <c r="F937" s="374"/>
      <c r="G937" s="41">
        <v>8638</v>
      </c>
      <c r="H937" s="4590" t="s">
        <v>9427</v>
      </c>
      <c r="I937" s="41"/>
      <c r="J937" s="5179" t="s">
        <v>23805</v>
      </c>
      <c r="K937" s="4584" t="s">
        <v>23806</v>
      </c>
      <c r="L937" s="4584" t="s">
        <v>3109</v>
      </c>
      <c r="M937" s="582" t="s">
        <v>23808</v>
      </c>
      <c r="N937" s="41"/>
      <c r="O937" s="3896">
        <v>11</v>
      </c>
      <c r="P937" s="3896">
        <v>11</v>
      </c>
      <c r="Q937" s="4584" t="s">
        <v>23807</v>
      </c>
      <c r="R937" s="41"/>
      <c r="S937" s="6"/>
      <c r="T937" s="6"/>
      <c r="U937" s="6"/>
      <c r="V937" s="6" t="s">
        <v>2073</v>
      </c>
      <c r="W937" s="6"/>
      <c r="X937" s="6" t="s">
        <v>37</v>
      </c>
      <c r="Y937" s="6"/>
      <c r="Z937" s="6"/>
      <c r="AA937" s="6564">
        <v>13003118</v>
      </c>
      <c r="AB937" s="6"/>
      <c r="AC937" s="4899">
        <v>0</v>
      </c>
      <c r="AD937" s="4899">
        <v>8316</v>
      </c>
      <c r="AE937" s="4899">
        <f t="shared" si="53"/>
        <v>91476</v>
      </c>
      <c r="AF937" s="31" t="s">
        <v>19700</v>
      </c>
      <c r="AG937" s="6"/>
    </row>
    <row r="938" spans="1:33" s="32" customFormat="1" ht="30" customHeight="1">
      <c r="A938" s="4584" t="s">
        <v>20543</v>
      </c>
      <c r="B938" s="6774" t="s">
        <v>23809</v>
      </c>
      <c r="C938" s="422">
        <v>45868</v>
      </c>
      <c r="D938" s="422">
        <v>45891</v>
      </c>
      <c r="E938" s="422"/>
      <c r="F938" s="374"/>
      <c r="G938" s="41">
        <v>8628</v>
      </c>
      <c r="H938" s="4590" t="s">
        <v>11421</v>
      </c>
      <c r="I938" s="41"/>
      <c r="J938" s="4584" t="s">
        <v>23810</v>
      </c>
      <c r="K938" s="4584" t="s">
        <v>23811</v>
      </c>
      <c r="L938" s="4584" t="s">
        <v>128</v>
      </c>
      <c r="M938" s="41" t="s">
        <v>23812</v>
      </c>
      <c r="N938" s="41"/>
      <c r="O938" s="3896">
        <v>3</v>
      </c>
      <c r="P938" s="3896">
        <v>3</v>
      </c>
      <c r="Q938" s="4584" t="s">
        <v>23415</v>
      </c>
      <c r="R938" s="41"/>
      <c r="S938" s="6"/>
      <c r="T938" s="6"/>
      <c r="U938" s="6"/>
      <c r="V938" s="6" t="s">
        <v>2073</v>
      </c>
      <c r="W938" s="6"/>
      <c r="X938" s="6" t="s">
        <v>37</v>
      </c>
      <c r="Y938" s="6"/>
      <c r="Z938" s="6"/>
      <c r="AA938" s="6564">
        <v>13003121</v>
      </c>
      <c r="AB938" s="6"/>
      <c r="AC938" s="4899">
        <v>0</v>
      </c>
      <c r="AD938" s="4899">
        <v>14850</v>
      </c>
      <c r="AE938" s="4899">
        <f t="shared" si="53"/>
        <v>44550</v>
      </c>
      <c r="AF938" s="31" t="s">
        <v>19700</v>
      </c>
      <c r="AG938" s="6"/>
    </row>
    <row r="939" spans="1:33" s="32" customFormat="1" ht="30" customHeight="1">
      <c r="A939" s="5616" t="s">
        <v>19645</v>
      </c>
      <c r="B939" s="5680" t="s">
        <v>23818</v>
      </c>
      <c r="C939" s="422">
        <v>45870</v>
      </c>
      <c r="D939" s="422">
        <v>45891</v>
      </c>
      <c r="E939" s="422"/>
      <c r="F939" s="374"/>
      <c r="G939" s="41">
        <v>8608</v>
      </c>
      <c r="H939" s="4590" t="s">
        <v>14551</v>
      </c>
      <c r="I939" s="41"/>
      <c r="J939" s="41" t="s">
        <v>23819</v>
      </c>
      <c r="K939" s="4584" t="s">
        <v>23820</v>
      </c>
      <c r="L939" s="4584" t="s">
        <v>128</v>
      </c>
      <c r="M939" s="41" t="s">
        <v>23822</v>
      </c>
      <c r="N939" s="41"/>
      <c r="O939" s="3896">
        <v>3</v>
      </c>
      <c r="P939" s="4110">
        <v>6</v>
      </c>
      <c r="Q939" s="4584" t="s">
        <v>23821</v>
      </c>
      <c r="R939" s="41"/>
      <c r="S939" s="6"/>
      <c r="T939" s="6"/>
      <c r="U939" s="6"/>
      <c r="V939" s="6" t="s">
        <v>2073</v>
      </c>
      <c r="W939" s="6"/>
      <c r="X939" s="6" t="s">
        <v>37</v>
      </c>
      <c r="Y939" s="6"/>
      <c r="Z939" s="6"/>
      <c r="AA939" s="6564">
        <v>13003133</v>
      </c>
      <c r="AB939" s="6"/>
      <c r="AC939" s="4899">
        <v>0</v>
      </c>
      <c r="AD939" s="4899">
        <v>7920</v>
      </c>
      <c r="AE939" s="4899">
        <f t="shared" si="53"/>
        <v>47520</v>
      </c>
      <c r="AF939" s="31" t="s">
        <v>19700</v>
      </c>
      <c r="AG939" s="6"/>
    </row>
    <row r="940" spans="1:33" s="32" customFormat="1" ht="30" customHeight="1">
      <c r="A940" s="6132" t="s">
        <v>19554</v>
      </c>
      <c r="B940" s="6158" t="s">
        <v>23823</v>
      </c>
      <c r="C940" s="422">
        <v>45869</v>
      </c>
      <c r="D940" s="422">
        <v>45904</v>
      </c>
      <c r="E940" s="422"/>
      <c r="F940" s="374"/>
      <c r="G940" s="41">
        <v>8601</v>
      </c>
      <c r="H940" s="4590" t="s">
        <v>640</v>
      </c>
      <c r="I940" s="41"/>
      <c r="J940" s="6132" t="s">
        <v>23824</v>
      </c>
      <c r="K940" s="4584" t="s">
        <v>23825</v>
      </c>
      <c r="L940" s="4584" t="s">
        <v>62</v>
      </c>
      <c r="M940" s="41" t="s">
        <v>23827</v>
      </c>
      <c r="N940" s="41"/>
      <c r="O940" s="3896">
        <v>5</v>
      </c>
      <c r="P940" s="3896">
        <v>5</v>
      </c>
      <c r="Q940" s="4584" t="s">
        <v>23826</v>
      </c>
      <c r="R940" s="41"/>
      <c r="S940" s="6"/>
      <c r="T940" s="6"/>
      <c r="U940" s="6"/>
      <c r="V940" s="6" t="s">
        <v>9338</v>
      </c>
      <c r="W940" s="6"/>
      <c r="X940" s="6" t="s">
        <v>7042</v>
      </c>
      <c r="Y940" s="6"/>
      <c r="Z940" s="6"/>
      <c r="AA940" s="6564">
        <v>13003141</v>
      </c>
      <c r="AB940" s="6"/>
      <c r="AC940" s="4899">
        <v>12400</v>
      </c>
      <c r="AD940" s="4899">
        <v>8625</v>
      </c>
      <c r="AE940" s="4899">
        <f t="shared" si="53"/>
        <v>55525</v>
      </c>
      <c r="AF940" s="31" t="s">
        <v>19700</v>
      </c>
      <c r="AG940" s="6"/>
    </row>
    <row r="941" spans="1:33" s="32" customFormat="1" ht="30" customHeight="1">
      <c r="A941" s="4584" t="s">
        <v>20038</v>
      </c>
      <c r="B941" s="4584" t="s">
        <v>23828</v>
      </c>
      <c r="C941" s="422">
        <v>45869</v>
      </c>
      <c r="D941" s="422">
        <v>45891</v>
      </c>
      <c r="E941" s="422"/>
      <c r="F941" s="374"/>
      <c r="G941" s="41">
        <v>8606</v>
      </c>
      <c r="H941" s="4590" t="s">
        <v>6204</v>
      </c>
      <c r="I941" s="41"/>
      <c r="J941" s="4584" t="s">
        <v>23829</v>
      </c>
      <c r="K941" s="4584" t="s">
        <v>20726</v>
      </c>
      <c r="L941" s="4584" t="s">
        <v>193</v>
      </c>
      <c r="M941" s="41" t="s">
        <v>23831</v>
      </c>
      <c r="N941" s="41"/>
      <c r="O941" s="3896">
        <v>6</v>
      </c>
      <c r="P941" s="3896">
        <v>6</v>
      </c>
      <c r="Q941" s="4584" t="s">
        <v>23830</v>
      </c>
      <c r="R941" s="41"/>
      <c r="S941" s="6"/>
      <c r="T941" s="6"/>
      <c r="U941" s="6"/>
      <c r="V941" s="6" t="s">
        <v>2073</v>
      </c>
      <c r="W941" s="6"/>
      <c r="X941" s="6" t="s">
        <v>21309</v>
      </c>
      <c r="Y941" s="6"/>
      <c r="Z941" s="6"/>
      <c r="AA941" s="6564">
        <v>13003151</v>
      </c>
      <c r="AB941" s="6"/>
      <c r="AC941" s="4899">
        <v>0</v>
      </c>
      <c r="AD941" s="4899">
        <v>7920</v>
      </c>
      <c r="AE941" s="4899">
        <f t="shared" si="53"/>
        <v>47520</v>
      </c>
      <c r="AF941" s="31" t="s">
        <v>19700</v>
      </c>
      <c r="AG941" s="6"/>
    </row>
    <row r="942" spans="1:33" s="32" customFormat="1" ht="30" customHeight="1">
      <c r="A942" s="5213" t="s">
        <v>20911</v>
      </c>
      <c r="B942" s="5224" t="s">
        <v>23832</v>
      </c>
      <c r="C942" s="422">
        <v>45869</v>
      </c>
      <c r="D942" s="422">
        <v>45904</v>
      </c>
      <c r="E942" s="422"/>
      <c r="F942" s="374"/>
      <c r="G942" s="41">
        <v>8638</v>
      </c>
      <c r="H942" s="4590" t="s">
        <v>11810</v>
      </c>
      <c r="I942" s="41"/>
      <c r="J942" s="5213" t="s">
        <v>23833</v>
      </c>
      <c r="K942" s="4584" t="s">
        <v>23834</v>
      </c>
      <c r="L942" s="4584" t="s">
        <v>67</v>
      </c>
      <c r="M942" s="41" t="s">
        <v>23836</v>
      </c>
      <c r="N942" s="41"/>
      <c r="O942" s="3896">
        <v>7</v>
      </c>
      <c r="P942" s="4110">
        <v>8</v>
      </c>
      <c r="Q942" s="4584" t="s">
        <v>23835</v>
      </c>
      <c r="R942" s="41"/>
      <c r="S942" s="6"/>
      <c r="T942" s="6"/>
      <c r="U942" s="6"/>
      <c r="V942" s="6" t="s">
        <v>2073</v>
      </c>
      <c r="W942" s="6"/>
      <c r="X942" s="6" t="s">
        <v>7042</v>
      </c>
      <c r="Y942" s="6"/>
      <c r="Z942" s="6"/>
      <c r="AA942" s="6564">
        <v>13003159</v>
      </c>
      <c r="AB942" s="6"/>
      <c r="AC942" s="4899">
        <v>11954.25</v>
      </c>
      <c r="AD942" s="4899">
        <v>8316</v>
      </c>
      <c r="AE942" s="4899">
        <f t="shared" si="53"/>
        <v>78482.25</v>
      </c>
      <c r="AF942" s="31" t="s">
        <v>19700</v>
      </c>
      <c r="AG942" s="6"/>
    </row>
    <row r="943" spans="1:33" s="32" customFormat="1" ht="30" customHeight="1">
      <c r="A943" s="8472" t="s">
        <v>19496</v>
      </c>
      <c r="B943" s="4584" t="s">
        <v>23837</v>
      </c>
      <c r="C943" s="8434">
        <v>45870</v>
      </c>
      <c r="D943" s="8434">
        <v>45904</v>
      </c>
      <c r="E943" s="8434"/>
      <c r="F943" s="8444"/>
      <c r="G943" s="8440">
        <v>8617</v>
      </c>
      <c r="H943" s="4590" t="s">
        <v>17753</v>
      </c>
      <c r="I943" s="8440"/>
      <c r="J943" s="4584" t="s">
        <v>14938</v>
      </c>
      <c r="K943" s="4584" t="s">
        <v>23838</v>
      </c>
      <c r="L943" s="4584" t="s">
        <v>128</v>
      </c>
      <c r="M943" s="8440" t="s">
        <v>23840</v>
      </c>
      <c r="N943" s="8440"/>
      <c r="O943" s="3896">
        <v>3</v>
      </c>
      <c r="P943" s="3896">
        <v>3</v>
      </c>
      <c r="Q943" s="4593" t="s">
        <v>23839</v>
      </c>
      <c r="R943" s="8440"/>
      <c r="S943" s="6"/>
      <c r="T943" s="6"/>
      <c r="U943" s="6"/>
      <c r="V943" s="6" t="s">
        <v>28776</v>
      </c>
      <c r="W943" s="6"/>
      <c r="X943" s="6" t="s">
        <v>27185</v>
      </c>
      <c r="Y943" s="6"/>
      <c r="Z943" s="6"/>
      <c r="AA943" s="6564">
        <v>13003160</v>
      </c>
      <c r="AB943" s="6"/>
      <c r="AC943" s="4899">
        <v>12400</v>
      </c>
      <c r="AD943" s="4899">
        <v>12375</v>
      </c>
      <c r="AE943" s="4899">
        <f t="shared" si="53"/>
        <v>49525</v>
      </c>
      <c r="AF943" s="31" t="s">
        <v>19700</v>
      </c>
      <c r="AG943" s="6"/>
    </row>
    <row r="944" spans="1:33" s="32" customFormat="1" ht="30" customHeight="1">
      <c r="A944" s="5634" t="s">
        <v>20038</v>
      </c>
      <c r="B944" s="5683" t="s">
        <v>23841</v>
      </c>
      <c r="C944" s="422">
        <v>45870</v>
      </c>
      <c r="D944" s="422">
        <v>45891</v>
      </c>
      <c r="E944" s="422"/>
      <c r="F944" s="374"/>
      <c r="G944" s="41">
        <v>8606</v>
      </c>
      <c r="H944" s="4771" t="s">
        <v>383</v>
      </c>
      <c r="I944" s="4584"/>
      <c r="J944" s="5634" t="s">
        <v>9083</v>
      </c>
      <c r="K944" s="4593" t="s">
        <v>23842</v>
      </c>
      <c r="L944" s="4593" t="s">
        <v>28</v>
      </c>
      <c r="M944" s="41" t="s">
        <v>23844</v>
      </c>
      <c r="N944" s="41"/>
      <c r="O944" s="3896">
        <v>2</v>
      </c>
      <c r="P944" s="4110">
        <v>3</v>
      </c>
      <c r="Q944" s="4593" t="s">
        <v>23843</v>
      </c>
      <c r="R944" s="41"/>
      <c r="S944" s="6"/>
      <c r="T944" s="6"/>
      <c r="U944" s="6"/>
      <c r="V944" s="4830" t="s">
        <v>2073</v>
      </c>
      <c r="W944" s="6"/>
      <c r="X944" s="4830" t="s">
        <v>7042</v>
      </c>
      <c r="Y944" s="6"/>
      <c r="Z944" s="6"/>
      <c r="AA944" s="6564">
        <v>13003162</v>
      </c>
      <c r="AB944" s="6"/>
      <c r="AC944" s="4899">
        <v>0</v>
      </c>
      <c r="AD944" s="4899">
        <v>7920</v>
      </c>
      <c r="AE944" s="4899">
        <f t="shared" si="53"/>
        <v>23760</v>
      </c>
      <c r="AF944" s="31" t="s">
        <v>19700</v>
      </c>
      <c r="AG944" s="6"/>
    </row>
    <row r="945" spans="1:33" s="32" customFormat="1" ht="30" customHeight="1">
      <c r="A945" s="4593" t="s">
        <v>18977</v>
      </c>
      <c r="B945" s="4672" t="s">
        <v>23852</v>
      </c>
      <c r="C945" s="422">
        <v>45870</v>
      </c>
      <c r="D945" s="422">
        <v>45904</v>
      </c>
      <c r="E945" s="422"/>
      <c r="F945" s="374"/>
      <c r="G945" s="41">
        <v>8644</v>
      </c>
      <c r="H945" s="4771" t="s">
        <v>13352</v>
      </c>
      <c r="I945" s="41"/>
      <c r="J945" s="41" t="s">
        <v>23853</v>
      </c>
      <c r="K945" s="41" t="s">
        <v>23854</v>
      </c>
      <c r="L945" s="4593" t="s">
        <v>173</v>
      </c>
      <c r="M945" s="41" t="s">
        <v>23855</v>
      </c>
      <c r="N945" s="41"/>
      <c r="O945" s="3896">
        <v>1</v>
      </c>
      <c r="P945" s="3896">
        <v>1</v>
      </c>
      <c r="Q945" s="41" t="s">
        <v>23802</v>
      </c>
      <c r="R945" s="41"/>
      <c r="S945" s="6"/>
      <c r="T945" s="6"/>
      <c r="U945" s="6"/>
      <c r="V945" s="4830" t="s">
        <v>2073</v>
      </c>
      <c r="W945" s="6"/>
      <c r="X945" s="4830" t="s">
        <v>7042</v>
      </c>
      <c r="Y945" s="6"/>
      <c r="Z945" s="6"/>
      <c r="AA945" s="6564">
        <v>13003174</v>
      </c>
      <c r="AB945" s="6"/>
      <c r="AC945" s="4899">
        <v>17100</v>
      </c>
      <c r="AD945" s="4899">
        <v>7920</v>
      </c>
      <c r="AE945" s="4899">
        <f t="shared" si="53"/>
        <v>25020</v>
      </c>
      <c r="AF945" s="31" t="s">
        <v>19700</v>
      </c>
      <c r="AG945" s="6"/>
    </row>
    <row r="946" spans="1:33" s="32" customFormat="1" ht="30" customHeight="1">
      <c r="A946" s="5154" t="s">
        <v>22585</v>
      </c>
      <c r="B946" s="5190" t="s">
        <v>23856</v>
      </c>
      <c r="C946" s="422">
        <v>45868</v>
      </c>
      <c r="D946" s="422">
        <v>45891</v>
      </c>
      <c r="E946" s="422"/>
      <c r="F946" s="374"/>
      <c r="G946" s="41">
        <v>8591</v>
      </c>
      <c r="H946" s="4771" t="s">
        <v>23857</v>
      </c>
      <c r="I946" s="41"/>
      <c r="J946" s="5154" t="s">
        <v>18497</v>
      </c>
      <c r="K946" s="41" t="s">
        <v>23858</v>
      </c>
      <c r="L946" s="4593" t="s">
        <v>173</v>
      </c>
      <c r="M946" s="582" t="s">
        <v>23859</v>
      </c>
      <c r="N946" s="41"/>
      <c r="O946" s="3896">
        <v>1</v>
      </c>
      <c r="P946" s="3896">
        <v>1</v>
      </c>
      <c r="Q946" s="41" t="s">
        <v>23527</v>
      </c>
      <c r="R946" s="41"/>
      <c r="S946" s="6"/>
      <c r="T946" s="6"/>
      <c r="U946" s="6"/>
      <c r="V946" s="6" t="s">
        <v>2073</v>
      </c>
      <c r="W946" s="6"/>
      <c r="X946" s="6" t="s">
        <v>37</v>
      </c>
      <c r="Y946" s="6"/>
      <c r="Z946" s="6"/>
      <c r="AA946" s="6564">
        <v>13003190</v>
      </c>
      <c r="AB946" s="6"/>
      <c r="AC946" s="4899">
        <v>0</v>
      </c>
      <c r="AD946" s="4899">
        <v>14850</v>
      </c>
      <c r="AE946" s="4899">
        <f t="shared" si="53"/>
        <v>14850</v>
      </c>
      <c r="AF946" s="31" t="s">
        <v>19700</v>
      </c>
      <c r="AG946" s="6"/>
    </row>
    <row r="947" spans="1:33" s="32" customFormat="1" ht="30" customHeight="1">
      <c r="A947" s="4593" t="s">
        <v>18626</v>
      </c>
      <c r="B947" s="4593" t="s">
        <v>23860</v>
      </c>
      <c r="C947" s="422">
        <v>45868</v>
      </c>
      <c r="D947" s="422">
        <v>45891</v>
      </c>
      <c r="E947" s="422"/>
      <c r="F947" s="374"/>
      <c r="G947" s="41">
        <v>9013</v>
      </c>
      <c r="H947" s="4771" t="s">
        <v>2134</v>
      </c>
      <c r="I947" s="41"/>
      <c r="J947" s="4593" t="s">
        <v>23861</v>
      </c>
      <c r="K947" s="4593" t="s">
        <v>23862</v>
      </c>
      <c r="L947" s="4593" t="s">
        <v>128</v>
      </c>
      <c r="M947" s="41" t="s">
        <v>23864</v>
      </c>
      <c r="N947" s="41"/>
      <c r="O947" s="3896">
        <v>3</v>
      </c>
      <c r="P947" s="3896">
        <v>3</v>
      </c>
      <c r="Q947" s="4593" t="s">
        <v>23863</v>
      </c>
      <c r="R947" s="41"/>
      <c r="S947" s="6"/>
      <c r="T947" s="6"/>
      <c r="U947" s="6"/>
      <c r="V947" s="6" t="s">
        <v>2073</v>
      </c>
      <c r="W947" s="6"/>
      <c r="X947" s="6" t="s">
        <v>37</v>
      </c>
      <c r="Y947" s="6"/>
      <c r="Z947" s="6"/>
      <c r="AA947" s="6564">
        <v>13003195</v>
      </c>
      <c r="AB947" s="6"/>
      <c r="AC947" s="4899">
        <v>0</v>
      </c>
      <c r="AD947" s="4899">
        <v>6798.83</v>
      </c>
      <c r="AE947" s="4899">
        <f t="shared" si="53"/>
        <v>20396.489999999998</v>
      </c>
      <c r="AF947" s="31" t="s">
        <v>19700</v>
      </c>
      <c r="AG947" s="6"/>
    </row>
    <row r="948" spans="1:33" s="32" customFormat="1" ht="29.25" customHeight="1">
      <c r="A948" s="4593" t="s">
        <v>18626</v>
      </c>
      <c r="B948" s="4593" t="s">
        <v>23865</v>
      </c>
      <c r="C948" s="422">
        <v>45871</v>
      </c>
      <c r="D948" s="422">
        <v>45891</v>
      </c>
      <c r="E948" s="422"/>
      <c r="F948" s="374"/>
      <c r="G948" s="41">
        <v>9013</v>
      </c>
      <c r="H948" s="4771" t="s">
        <v>7133</v>
      </c>
      <c r="I948" s="41"/>
      <c r="J948" s="4593" t="s">
        <v>23866</v>
      </c>
      <c r="K948" s="4593" t="s">
        <v>23867</v>
      </c>
      <c r="L948" s="4593" t="s">
        <v>76</v>
      </c>
      <c r="M948" s="41" t="s">
        <v>23869</v>
      </c>
      <c r="N948" s="41"/>
      <c r="O948" s="3896">
        <v>4</v>
      </c>
      <c r="P948" s="3896">
        <v>4</v>
      </c>
      <c r="Q948" s="4593" t="s">
        <v>23868</v>
      </c>
      <c r="R948" s="41"/>
      <c r="S948" s="6"/>
      <c r="T948" s="6"/>
      <c r="U948" s="6"/>
      <c r="V948" s="5419" t="s">
        <v>9338</v>
      </c>
      <c r="W948" s="6"/>
      <c r="X948" s="5419" t="s">
        <v>7042</v>
      </c>
      <c r="Y948" s="6"/>
      <c r="Z948" s="6"/>
      <c r="AA948" s="6564">
        <v>13003205</v>
      </c>
      <c r="AB948" s="6"/>
      <c r="AC948" s="4899">
        <v>0</v>
      </c>
      <c r="AD948" s="4899">
        <v>6798.83</v>
      </c>
      <c r="AE948" s="4899">
        <f t="shared" si="53"/>
        <v>27195.32</v>
      </c>
      <c r="AF948" s="31" t="s">
        <v>19700</v>
      </c>
      <c r="AG948" s="6"/>
    </row>
    <row r="949" spans="1:33" s="32" customFormat="1" ht="30" customHeight="1">
      <c r="A949" s="4593" t="s">
        <v>20488</v>
      </c>
      <c r="B949" s="5535" t="s">
        <v>23870</v>
      </c>
      <c r="C949" s="422">
        <v>45871</v>
      </c>
      <c r="D949" s="422">
        <v>45891</v>
      </c>
      <c r="E949" s="422"/>
      <c r="F949" s="374"/>
      <c r="G949" s="41">
        <v>8630</v>
      </c>
      <c r="H949" s="4771" t="s">
        <v>20824</v>
      </c>
      <c r="I949" s="41"/>
      <c r="J949" s="4593" t="s">
        <v>23871</v>
      </c>
      <c r="K949" s="4593" t="s">
        <v>23872</v>
      </c>
      <c r="L949" s="4593" t="s">
        <v>28</v>
      </c>
      <c r="M949" s="41" t="s">
        <v>23873</v>
      </c>
      <c r="N949" s="41"/>
      <c r="O949" s="3896">
        <v>2</v>
      </c>
      <c r="P949" s="3896">
        <v>2</v>
      </c>
      <c r="Q949" s="4593" t="s">
        <v>15500</v>
      </c>
      <c r="R949" s="41"/>
      <c r="S949" s="6"/>
      <c r="T949" s="6"/>
      <c r="U949" s="6"/>
      <c r="V949" s="5419" t="s">
        <v>9338</v>
      </c>
      <c r="W949" s="6"/>
      <c r="X949" s="5419" t="s">
        <v>7042</v>
      </c>
      <c r="Y949" s="6"/>
      <c r="Z949" s="6"/>
      <c r="AA949" s="6564">
        <v>13003234</v>
      </c>
      <c r="AB949" s="6"/>
      <c r="AC949" s="4899">
        <v>0</v>
      </c>
      <c r="AD949" s="4899">
        <v>8316</v>
      </c>
      <c r="AE949" s="4899">
        <f t="shared" si="53"/>
        <v>16632</v>
      </c>
      <c r="AF949" s="31" t="s">
        <v>19700</v>
      </c>
      <c r="AG949" s="6"/>
    </row>
    <row r="950" spans="1:33" s="32" customFormat="1" ht="30" customHeight="1">
      <c r="A950" s="5154" t="s">
        <v>18779</v>
      </c>
      <c r="B950" s="5190" t="s">
        <v>23874</v>
      </c>
      <c r="C950" s="422">
        <v>45871</v>
      </c>
      <c r="D950" s="422">
        <v>45891</v>
      </c>
      <c r="E950" s="422"/>
      <c r="F950" s="374"/>
      <c r="G950" s="41">
        <v>8593</v>
      </c>
      <c r="H950" s="6946"/>
      <c r="I950" s="4593" t="s">
        <v>21499</v>
      </c>
      <c r="J950" s="5154" t="s">
        <v>23875</v>
      </c>
      <c r="K950" s="4593" t="s">
        <v>23876</v>
      </c>
      <c r="L950" s="4593" t="s">
        <v>76</v>
      </c>
      <c r="M950" s="41" t="s">
        <v>23878</v>
      </c>
      <c r="N950" s="41"/>
      <c r="O950" s="3896">
        <v>4</v>
      </c>
      <c r="P950" s="3896">
        <v>4</v>
      </c>
      <c r="Q950" s="4593" t="s">
        <v>23877</v>
      </c>
      <c r="R950" s="41"/>
      <c r="S950" s="6"/>
      <c r="T950" s="6"/>
      <c r="U950" s="6"/>
      <c r="V950" s="6" t="s">
        <v>2073</v>
      </c>
      <c r="W950" s="6"/>
      <c r="X950" s="6" t="s">
        <v>7042</v>
      </c>
      <c r="Y950" s="6"/>
      <c r="Z950" s="6"/>
      <c r="AA950" s="6564">
        <v>13003253</v>
      </c>
      <c r="AB950" s="6"/>
      <c r="AC950" s="4899">
        <v>0</v>
      </c>
      <c r="AD950" s="4899">
        <v>7920</v>
      </c>
      <c r="AE950" s="4899">
        <f t="shared" si="53"/>
        <v>31680</v>
      </c>
      <c r="AF950" s="31" t="s">
        <v>19700</v>
      </c>
      <c r="AG950" s="6"/>
    </row>
    <row r="951" spans="1:33" s="32" customFormat="1" ht="30" customHeight="1">
      <c r="A951" s="5154" t="s">
        <v>20911</v>
      </c>
      <c r="B951" s="5190" t="s">
        <v>23885</v>
      </c>
      <c r="C951" s="422">
        <v>45873</v>
      </c>
      <c r="D951" s="422">
        <v>45894</v>
      </c>
      <c r="E951" s="422"/>
      <c r="F951" s="374"/>
      <c r="G951" s="41">
        <v>8638</v>
      </c>
      <c r="H951" s="4771" t="s">
        <v>1958</v>
      </c>
      <c r="I951" s="41"/>
      <c r="J951" s="5154" t="s">
        <v>23886</v>
      </c>
      <c r="K951" s="4593" t="s">
        <v>23887</v>
      </c>
      <c r="L951" s="4593" t="s">
        <v>179</v>
      </c>
      <c r="M951" s="41" t="s">
        <v>23889</v>
      </c>
      <c r="N951" s="41"/>
      <c r="O951" s="3896">
        <v>8</v>
      </c>
      <c r="P951" s="3896">
        <v>8</v>
      </c>
      <c r="Q951" s="4593" t="s">
        <v>23888</v>
      </c>
      <c r="R951" s="41"/>
      <c r="S951" s="6"/>
      <c r="T951" s="6"/>
      <c r="U951" s="6"/>
      <c r="V951" s="6" t="s">
        <v>2073</v>
      </c>
      <c r="W951" s="6"/>
      <c r="X951" s="6" t="s">
        <v>7042</v>
      </c>
      <c r="Y951" s="6"/>
      <c r="Z951" s="6"/>
      <c r="AA951" s="6564">
        <v>13006961</v>
      </c>
      <c r="AB951" s="6"/>
      <c r="AC951" s="4899">
        <v>0</v>
      </c>
      <c r="AD951" s="4899">
        <v>8316</v>
      </c>
      <c r="AE951" s="4899">
        <f t="shared" si="53"/>
        <v>66528</v>
      </c>
      <c r="AF951" s="31" t="s">
        <v>19700</v>
      </c>
      <c r="AG951" s="6"/>
    </row>
    <row r="952" spans="1:33" s="32" customFormat="1" ht="30" customHeight="1">
      <c r="A952" s="4593" t="s">
        <v>19561</v>
      </c>
      <c r="B952" s="4593" t="s">
        <v>23899</v>
      </c>
      <c r="C952" s="422">
        <v>45873</v>
      </c>
      <c r="D952" s="422">
        <v>45894</v>
      </c>
      <c r="E952" s="422"/>
      <c r="F952" s="374"/>
      <c r="G952" s="41">
        <v>8617</v>
      </c>
      <c r="H952" s="4771" t="s">
        <v>17406</v>
      </c>
      <c r="I952" s="41"/>
      <c r="J952" s="4593" t="s">
        <v>23900</v>
      </c>
      <c r="K952" s="4593" t="s">
        <v>23901</v>
      </c>
      <c r="L952" s="4593" t="s">
        <v>173</v>
      </c>
      <c r="M952" s="41" t="s">
        <v>23903</v>
      </c>
      <c r="N952" s="41"/>
      <c r="O952" s="3896">
        <v>1</v>
      </c>
      <c r="P952" s="3896">
        <v>1</v>
      </c>
      <c r="Q952" s="4593" t="s">
        <v>23902</v>
      </c>
      <c r="R952" s="41"/>
      <c r="S952" s="6"/>
      <c r="T952" s="6"/>
      <c r="U952" s="6"/>
      <c r="V952" s="6" t="s">
        <v>2073</v>
      </c>
      <c r="W952" s="6"/>
      <c r="X952" s="6" t="s">
        <v>7042</v>
      </c>
      <c r="Y952" s="6"/>
      <c r="Z952" s="6"/>
      <c r="AA952" s="6564">
        <v>13007085</v>
      </c>
      <c r="AB952" s="6"/>
      <c r="AC952" s="4899">
        <v>0</v>
      </c>
      <c r="AD952" s="4899">
        <v>12375</v>
      </c>
      <c r="AE952" s="4899">
        <f t="shared" si="53"/>
        <v>12375</v>
      </c>
      <c r="AF952" s="31" t="s">
        <v>19700</v>
      </c>
      <c r="AG952" s="6"/>
    </row>
    <row r="953" spans="1:33" s="32" customFormat="1" ht="30" customHeight="1">
      <c r="A953" s="4640" t="s">
        <v>20911</v>
      </c>
      <c r="B953" s="4941" t="s">
        <v>23904</v>
      </c>
      <c r="C953" s="422">
        <v>45873</v>
      </c>
      <c r="D953" s="422">
        <v>45905</v>
      </c>
      <c r="E953" s="422"/>
      <c r="F953" s="374"/>
      <c r="G953" s="41">
        <v>8638</v>
      </c>
      <c r="H953" s="6946"/>
      <c r="I953" s="4593" t="s">
        <v>21364</v>
      </c>
      <c r="J953" s="4640" t="s">
        <v>17505</v>
      </c>
      <c r="K953" s="4593" t="s">
        <v>23905</v>
      </c>
      <c r="L953" s="4593" t="s">
        <v>179</v>
      </c>
      <c r="M953" s="41" t="s">
        <v>23907</v>
      </c>
      <c r="N953" s="41"/>
      <c r="O953" s="3896">
        <v>8</v>
      </c>
      <c r="P953" s="3896">
        <v>8</v>
      </c>
      <c r="Q953" s="4593" t="s">
        <v>23906</v>
      </c>
      <c r="R953" s="41"/>
      <c r="S953" s="6"/>
      <c r="T953" s="6"/>
      <c r="U953" s="6"/>
      <c r="V953" s="6" t="s">
        <v>9338</v>
      </c>
      <c r="W953" s="6"/>
      <c r="X953" s="6" t="s">
        <v>7042</v>
      </c>
      <c r="Y953" s="6"/>
      <c r="Z953" s="6"/>
      <c r="AA953" s="6564">
        <v>13007267</v>
      </c>
      <c r="AB953" s="6"/>
      <c r="AC953" s="4899">
        <v>11954.25</v>
      </c>
      <c r="AD953" s="4899">
        <v>8316</v>
      </c>
      <c r="AE953" s="4899">
        <f t="shared" si="53"/>
        <v>78482.25</v>
      </c>
      <c r="AF953" s="31" t="s">
        <v>19700</v>
      </c>
      <c r="AG953" s="6"/>
    </row>
    <row r="954" spans="1:33" s="32" customFormat="1" ht="30" customHeight="1">
      <c r="A954" s="4588" t="s">
        <v>19424</v>
      </c>
      <c r="B954" s="4588" t="s">
        <v>23908</v>
      </c>
      <c r="C954" s="114">
        <v>45873</v>
      </c>
      <c r="D954" s="114">
        <v>45894</v>
      </c>
      <c r="E954" s="114">
        <v>46132</v>
      </c>
      <c r="F954" s="4805">
        <f t="shared" ref="F954" si="54">SUM(D954-E954)</f>
        <v>-238</v>
      </c>
      <c r="G954" s="6">
        <v>8647</v>
      </c>
      <c r="H954" s="4591" t="s">
        <v>1953</v>
      </c>
      <c r="I954" s="6"/>
      <c r="J954" s="4588" t="s">
        <v>23909</v>
      </c>
      <c r="K954" s="4588" t="s">
        <v>23910</v>
      </c>
      <c r="L954" s="4588" t="s">
        <v>3109</v>
      </c>
      <c r="M954" s="6" t="s">
        <v>23912</v>
      </c>
      <c r="N954" s="6"/>
      <c r="O954" s="3729">
        <v>11</v>
      </c>
      <c r="P954" s="3729">
        <v>11</v>
      </c>
      <c r="Q954" s="4588" t="s">
        <v>23911</v>
      </c>
      <c r="R954" s="6"/>
      <c r="S954" s="6"/>
      <c r="T954" s="6"/>
      <c r="U954" s="6"/>
      <c r="V954" s="6"/>
      <c r="W954" s="6"/>
      <c r="X954" s="6"/>
      <c r="Y954" s="6"/>
      <c r="Z954" s="6"/>
      <c r="AA954" s="6564">
        <v>13007366</v>
      </c>
      <c r="AB954" s="6"/>
      <c r="AC954" s="4899">
        <v>0</v>
      </c>
      <c r="AD954" s="4899">
        <v>7920</v>
      </c>
      <c r="AE954" s="4899">
        <f t="shared" si="53"/>
        <v>87120</v>
      </c>
      <c r="AF954" s="31" t="s">
        <v>19700</v>
      </c>
      <c r="AG954" s="6"/>
    </row>
    <row r="955" spans="1:33" s="32" customFormat="1" ht="30" customHeight="1">
      <c r="A955" s="5213" t="s">
        <v>22542</v>
      </c>
      <c r="B955" s="5224" t="s">
        <v>23913</v>
      </c>
      <c r="C955" s="422">
        <v>45873</v>
      </c>
      <c r="D955" s="422">
        <v>45894</v>
      </c>
      <c r="E955" s="422"/>
      <c r="F955" s="374"/>
      <c r="G955" s="41">
        <v>8579</v>
      </c>
      <c r="H955" s="4771" t="s">
        <v>1619</v>
      </c>
      <c r="I955" s="41"/>
      <c r="J955" s="5213" t="s">
        <v>13116</v>
      </c>
      <c r="K955" s="4593" t="s">
        <v>23914</v>
      </c>
      <c r="L955" s="4593" t="s">
        <v>128</v>
      </c>
      <c r="M955" s="41" t="s">
        <v>23916</v>
      </c>
      <c r="N955" s="41"/>
      <c r="O955" s="3896">
        <v>3</v>
      </c>
      <c r="P955" s="3896">
        <v>3</v>
      </c>
      <c r="Q955" s="4593" t="s">
        <v>23915</v>
      </c>
      <c r="R955" s="41"/>
      <c r="S955" s="6"/>
      <c r="T955" s="6"/>
      <c r="U955" s="6"/>
      <c r="V955" s="6" t="s">
        <v>9338</v>
      </c>
      <c r="W955" s="6"/>
      <c r="X955" s="6" t="s">
        <v>7042</v>
      </c>
      <c r="Y955" s="6"/>
      <c r="Z955" s="6"/>
      <c r="AA955" s="6564">
        <v>13007433</v>
      </c>
      <c r="AB955" s="6"/>
      <c r="AC955" s="4899">
        <v>0</v>
      </c>
      <c r="AD955" s="4899">
        <v>8316</v>
      </c>
      <c r="AE955" s="4899">
        <f t="shared" si="53"/>
        <v>24948</v>
      </c>
      <c r="AF955" s="31" t="s">
        <v>19700</v>
      </c>
      <c r="AG955" s="6"/>
    </row>
    <row r="956" spans="1:33" s="32" customFormat="1" ht="30" customHeight="1">
      <c r="A956" s="4593" t="s">
        <v>20911</v>
      </c>
      <c r="B956" s="4593" t="s">
        <v>23917</v>
      </c>
      <c r="C956" s="422">
        <v>45873</v>
      </c>
      <c r="D956" s="422">
        <v>45894</v>
      </c>
      <c r="E956" s="422"/>
      <c r="F956" s="374"/>
      <c r="G956" s="41">
        <v>8638</v>
      </c>
      <c r="H956" s="4771" t="s">
        <v>5059</v>
      </c>
      <c r="I956" s="41"/>
      <c r="J956" s="4593" t="s">
        <v>11001</v>
      </c>
      <c r="K956" s="4593" t="s">
        <v>23918</v>
      </c>
      <c r="L956" s="4593" t="s">
        <v>62</v>
      </c>
      <c r="M956" s="41" t="s">
        <v>23919</v>
      </c>
      <c r="N956" s="41"/>
      <c r="O956" s="3896">
        <v>5</v>
      </c>
      <c r="P956" s="3896">
        <v>5</v>
      </c>
      <c r="Q956" s="4593" t="s">
        <v>23897</v>
      </c>
      <c r="R956" s="41"/>
      <c r="S956" s="6"/>
      <c r="T956" s="6"/>
      <c r="U956" s="6"/>
      <c r="V956" s="6" t="s">
        <v>9338</v>
      </c>
      <c r="W956" s="6"/>
      <c r="X956" s="6" t="s">
        <v>7042</v>
      </c>
      <c r="Y956" s="6"/>
      <c r="Z956" s="6"/>
      <c r="AA956" s="6564">
        <v>13007687</v>
      </c>
      <c r="AB956" s="6"/>
      <c r="AC956" s="4899">
        <v>2079</v>
      </c>
      <c r="AD956" s="4899">
        <v>8316</v>
      </c>
      <c r="AE956" s="4899">
        <f t="shared" si="53"/>
        <v>43659</v>
      </c>
      <c r="AF956" s="31" t="s">
        <v>19700</v>
      </c>
      <c r="AG956" s="6"/>
    </row>
    <row r="957" spans="1:33" s="32" customFormat="1" ht="30" customHeight="1">
      <c r="A957" s="4593" t="s">
        <v>19645</v>
      </c>
      <c r="B957" s="4593" t="s">
        <v>23920</v>
      </c>
      <c r="C957" s="422">
        <v>45873</v>
      </c>
      <c r="D957" s="422">
        <v>45894</v>
      </c>
      <c r="E957" s="422"/>
      <c r="F957" s="374"/>
      <c r="G957" s="41">
        <v>8608</v>
      </c>
      <c r="H957" s="4771" t="s">
        <v>7877</v>
      </c>
      <c r="I957" s="41"/>
      <c r="J957" s="4593" t="s">
        <v>23921</v>
      </c>
      <c r="K957" s="4593" t="s">
        <v>23922</v>
      </c>
      <c r="L957" s="4593" t="s">
        <v>173</v>
      </c>
      <c r="M957" s="41" t="s">
        <v>23923</v>
      </c>
      <c r="N957" s="41"/>
      <c r="O957" s="3896">
        <v>1</v>
      </c>
      <c r="P957" s="3896">
        <v>1</v>
      </c>
      <c r="Q957" s="4593" t="s">
        <v>23902</v>
      </c>
      <c r="R957" s="41"/>
      <c r="S957" s="6"/>
      <c r="T957" s="6"/>
      <c r="U957" s="6"/>
      <c r="V957" s="6" t="s">
        <v>9338</v>
      </c>
      <c r="W957" s="6"/>
      <c r="X957" s="6" t="s">
        <v>7042</v>
      </c>
      <c r="Y957" s="6"/>
      <c r="Z957" s="6"/>
      <c r="AA957" s="6564">
        <v>13007700</v>
      </c>
      <c r="AB957" s="6"/>
      <c r="AC957" s="4899">
        <v>1200</v>
      </c>
      <c r="AD957" s="4899">
        <v>7920</v>
      </c>
      <c r="AE957" s="4899">
        <f t="shared" si="53"/>
        <v>9120</v>
      </c>
      <c r="AF957" s="31" t="s">
        <v>19700</v>
      </c>
      <c r="AG957" s="6"/>
    </row>
    <row r="958" spans="1:33" s="32" customFormat="1" ht="30" customHeight="1">
      <c r="A958" s="4593" t="s">
        <v>19496</v>
      </c>
      <c r="B958" s="6857" t="s">
        <v>23924</v>
      </c>
      <c r="C958" s="422">
        <v>45873</v>
      </c>
      <c r="D958" s="422">
        <v>45905</v>
      </c>
      <c r="E958" s="422"/>
      <c r="F958" s="374"/>
      <c r="G958" s="41">
        <v>8617</v>
      </c>
      <c r="H958" s="4771" t="s">
        <v>21274</v>
      </c>
      <c r="I958" s="41"/>
      <c r="J958" s="4593" t="s">
        <v>15411</v>
      </c>
      <c r="K958" s="4593" t="s">
        <v>23925</v>
      </c>
      <c r="L958" s="4593" t="s">
        <v>173</v>
      </c>
      <c r="M958" s="582" t="s">
        <v>23926</v>
      </c>
      <c r="N958" s="41"/>
      <c r="O958" s="3896">
        <v>1</v>
      </c>
      <c r="P958" s="3896">
        <v>1</v>
      </c>
      <c r="Q958" s="4593" t="s">
        <v>23902</v>
      </c>
      <c r="R958" s="41"/>
      <c r="S958" s="6"/>
      <c r="T958" s="6"/>
      <c r="U958" s="6"/>
      <c r="V958" s="6" t="s">
        <v>2073</v>
      </c>
      <c r="W958" s="6"/>
      <c r="X958" s="6" t="s">
        <v>7042</v>
      </c>
      <c r="Y958" s="6"/>
      <c r="Z958" s="6"/>
      <c r="AA958" s="6564">
        <v>13007713</v>
      </c>
      <c r="AB958" s="6"/>
      <c r="AC958" s="4899">
        <v>12400</v>
      </c>
      <c r="AD958" s="4899">
        <v>12375</v>
      </c>
      <c r="AE958" s="4899">
        <f t="shared" si="53"/>
        <v>24775</v>
      </c>
      <c r="AF958" s="31" t="s">
        <v>19700</v>
      </c>
      <c r="AG958" s="6"/>
    </row>
    <row r="959" spans="1:33" s="32" customFormat="1" ht="30" customHeight="1">
      <c r="A959" s="5485" t="s">
        <v>18754</v>
      </c>
      <c r="B959" s="5560" t="s">
        <v>23927</v>
      </c>
      <c r="C959" s="422">
        <v>45874</v>
      </c>
      <c r="D959" s="422">
        <v>45895</v>
      </c>
      <c r="E959" s="422"/>
      <c r="F959" s="374"/>
      <c r="G959" s="41">
        <v>8634</v>
      </c>
      <c r="H959" s="6946"/>
      <c r="I959" s="4593" t="s">
        <v>21499</v>
      </c>
      <c r="J959" s="5485" t="s">
        <v>8935</v>
      </c>
      <c r="K959" s="4593" t="s">
        <v>23928</v>
      </c>
      <c r="L959" s="4593" t="s">
        <v>76</v>
      </c>
      <c r="M959" s="41" t="s">
        <v>23930</v>
      </c>
      <c r="N959" s="41"/>
      <c r="O959" s="3896">
        <v>4</v>
      </c>
      <c r="P959" s="3896">
        <v>4</v>
      </c>
      <c r="Q959" s="4593" t="s">
        <v>23929</v>
      </c>
      <c r="R959" s="41"/>
      <c r="S959" s="6"/>
      <c r="T959" s="6"/>
      <c r="U959" s="6"/>
      <c r="V959" s="6" t="s">
        <v>9338</v>
      </c>
      <c r="W959" s="6"/>
      <c r="X959" s="6" t="s">
        <v>7042</v>
      </c>
      <c r="Y959" s="6"/>
      <c r="Z959" s="6"/>
      <c r="AA959" s="6564">
        <v>13009694</v>
      </c>
      <c r="AB959" s="6"/>
      <c r="AC959" s="4899">
        <v>0</v>
      </c>
      <c r="AD959" s="4899">
        <v>7920</v>
      </c>
      <c r="AE959" s="4899">
        <f t="shared" si="53"/>
        <v>31680</v>
      </c>
      <c r="AF959" s="31" t="s">
        <v>19700</v>
      </c>
      <c r="AG959" s="6"/>
    </row>
    <row r="960" spans="1:33" s="32" customFormat="1" ht="30" customHeight="1">
      <c r="A960" s="5144" t="s">
        <v>20640</v>
      </c>
      <c r="B960" s="5195" t="s">
        <v>23931</v>
      </c>
      <c r="C960" s="422">
        <v>45874</v>
      </c>
      <c r="D960" s="422">
        <v>45895</v>
      </c>
      <c r="E960" s="422"/>
      <c r="F960" s="374"/>
      <c r="G960" s="41">
        <v>8605</v>
      </c>
      <c r="H960" s="6946"/>
      <c r="I960" s="4593" t="s">
        <v>21364</v>
      </c>
      <c r="J960" s="5144" t="s">
        <v>22485</v>
      </c>
      <c r="K960" s="4593" t="s">
        <v>23932</v>
      </c>
      <c r="L960" s="4593" t="s">
        <v>173</v>
      </c>
      <c r="M960" s="582" t="s">
        <v>23934</v>
      </c>
      <c r="N960" s="41"/>
      <c r="O960" s="3896">
        <v>1</v>
      </c>
      <c r="P960" s="3896">
        <v>1</v>
      </c>
      <c r="Q960" s="4593" t="s">
        <v>23933</v>
      </c>
      <c r="R960" s="41"/>
      <c r="S960" s="6"/>
      <c r="T960" s="6"/>
      <c r="U960" s="6"/>
      <c r="V960" s="6" t="s">
        <v>2073</v>
      </c>
      <c r="W960" s="6"/>
      <c r="X960" s="6" t="s">
        <v>7042</v>
      </c>
      <c r="Y960" s="6"/>
      <c r="Z960" s="6"/>
      <c r="AA960" s="6564">
        <v>13011118</v>
      </c>
      <c r="AB960" s="6"/>
      <c r="AC960" s="4899">
        <v>0</v>
      </c>
      <c r="AD960" s="4899">
        <v>4992</v>
      </c>
      <c r="AE960" s="4899">
        <f t="shared" si="53"/>
        <v>4992</v>
      </c>
      <c r="AF960" s="31" t="s">
        <v>19700</v>
      </c>
      <c r="AG960" s="6"/>
    </row>
    <row r="961" spans="1:33" s="4430" customFormat="1" ht="30" customHeight="1">
      <c r="A961" s="5086" t="s">
        <v>18779</v>
      </c>
      <c r="B961" s="5086" t="s">
        <v>23935</v>
      </c>
      <c r="C961" s="37">
        <v>45873</v>
      </c>
      <c r="D961" s="37">
        <v>45895</v>
      </c>
      <c r="E961" s="37"/>
      <c r="F961" s="449"/>
      <c r="G961" s="36">
        <v>8593</v>
      </c>
      <c r="H961" s="5714" t="s">
        <v>18015</v>
      </c>
      <c r="I961" s="36"/>
      <c r="J961" s="5086" t="s">
        <v>23936</v>
      </c>
      <c r="K961" s="5086" t="s">
        <v>23937</v>
      </c>
      <c r="L961" s="5086" t="s">
        <v>3109</v>
      </c>
      <c r="M961" s="36" t="s">
        <v>23938</v>
      </c>
      <c r="N961" s="36"/>
      <c r="O961" s="4429">
        <v>11</v>
      </c>
      <c r="P961" s="4429">
        <v>11</v>
      </c>
      <c r="Q961" s="5486" t="s">
        <v>23807</v>
      </c>
      <c r="R961" s="36"/>
      <c r="S961" s="36"/>
      <c r="T961" s="36"/>
      <c r="U961" s="36"/>
      <c r="V961" s="36"/>
      <c r="W961" s="36"/>
      <c r="X961" s="36"/>
      <c r="Y961" s="36"/>
      <c r="Z961" s="36"/>
      <c r="AA961" s="4891">
        <v>13011129</v>
      </c>
      <c r="AB961" s="36"/>
      <c r="AC961" s="4900"/>
      <c r="AD961" s="4900"/>
      <c r="AE961" s="4900"/>
      <c r="AF961" s="68" t="s">
        <v>19700</v>
      </c>
      <c r="AG961" s="36"/>
    </row>
    <row r="962" spans="1:33" s="32" customFormat="1" ht="30" customHeight="1">
      <c r="A962" s="4959" t="s">
        <v>18967</v>
      </c>
      <c r="B962" s="4972" t="s">
        <v>23939</v>
      </c>
      <c r="C962" s="422">
        <v>45874</v>
      </c>
      <c r="D962" s="422">
        <v>45895</v>
      </c>
      <c r="E962" s="422"/>
      <c r="F962" s="374"/>
      <c r="G962" s="41">
        <v>8604</v>
      </c>
      <c r="H962" s="4771" t="s">
        <v>818</v>
      </c>
      <c r="I962" s="41"/>
      <c r="J962" s="4959" t="s">
        <v>10118</v>
      </c>
      <c r="K962" s="4593" t="s">
        <v>23940</v>
      </c>
      <c r="L962" s="4593" t="s">
        <v>193</v>
      </c>
      <c r="M962" s="41" t="s">
        <v>23942</v>
      </c>
      <c r="N962" s="41"/>
      <c r="O962" s="3896">
        <v>6</v>
      </c>
      <c r="P962" s="3896">
        <v>6</v>
      </c>
      <c r="Q962" s="4593" t="s">
        <v>23941</v>
      </c>
      <c r="R962" s="41"/>
      <c r="S962" s="6"/>
      <c r="T962" s="6"/>
      <c r="U962" s="6"/>
      <c r="V962" s="6" t="s">
        <v>9338</v>
      </c>
      <c r="W962" s="6"/>
      <c r="X962" s="6" t="s">
        <v>7042</v>
      </c>
      <c r="Y962" s="6"/>
      <c r="Z962" s="6"/>
      <c r="AA962" s="6564">
        <v>13011143</v>
      </c>
      <c r="AB962" s="6"/>
      <c r="AC962" s="4899">
        <v>0</v>
      </c>
      <c r="AD962" s="4899">
        <v>7920</v>
      </c>
      <c r="AE962" s="4899">
        <f t="shared" si="53"/>
        <v>47520</v>
      </c>
      <c r="AF962" s="31" t="s">
        <v>19700</v>
      </c>
      <c r="AG962" s="6"/>
    </row>
    <row r="963" spans="1:33" s="32" customFormat="1" ht="30" customHeight="1">
      <c r="A963" s="4593" t="s">
        <v>21279</v>
      </c>
      <c r="B963" s="4593" t="s">
        <v>23943</v>
      </c>
      <c r="C963" s="422">
        <v>45874</v>
      </c>
      <c r="D963" s="422">
        <v>45908</v>
      </c>
      <c r="E963" s="341"/>
      <c r="F963" s="374"/>
      <c r="G963" s="41">
        <v>8599</v>
      </c>
      <c r="H963" s="4771" t="s">
        <v>1914</v>
      </c>
      <c r="I963" s="41"/>
      <c r="J963" s="4593" t="s">
        <v>23944</v>
      </c>
      <c r="K963" s="4593" t="s">
        <v>23945</v>
      </c>
      <c r="L963" s="4593" t="s">
        <v>173</v>
      </c>
      <c r="M963" s="582" t="s">
        <v>23947</v>
      </c>
      <c r="N963" s="41"/>
      <c r="O963" s="3896">
        <v>1</v>
      </c>
      <c r="P963" s="3896">
        <v>1</v>
      </c>
      <c r="Q963" s="4593" t="s">
        <v>23946</v>
      </c>
      <c r="R963" s="41"/>
      <c r="S963" s="6"/>
      <c r="T963" s="6"/>
      <c r="U963" s="6"/>
      <c r="V963" s="6" t="s">
        <v>9338</v>
      </c>
      <c r="W963" s="6"/>
      <c r="X963" s="6" t="s">
        <v>7042</v>
      </c>
      <c r="Y963" s="6"/>
      <c r="Z963" s="6"/>
      <c r="AA963" s="6564">
        <v>13011243</v>
      </c>
      <c r="AB963" s="6"/>
      <c r="AC963" s="4899">
        <v>11954.253000000001</v>
      </c>
      <c r="AD963" s="4899">
        <v>8316</v>
      </c>
      <c r="AE963" s="4899">
        <f t="shared" si="53"/>
        <v>20270.253000000001</v>
      </c>
      <c r="AF963" s="31" t="s">
        <v>19700</v>
      </c>
      <c r="AG963" s="6"/>
    </row>
    <row r="964" spans="1:33" s="32" customFormat="1" ht="30" customHeight="1">
      <c r="A964" s="5866" t="s">
        <v>18977</v>
      </c>
      <c r="B964" s="5905" t="s">
        <v>23948</v>
      </c>
      <c r="C964" s="422">
        <v>45874</v>
      </c>
      <c r="D964" s="422">
        <v>45908</v>
      </c>
      <c r="E964" s="422"/>
      <c r="F964" s="374"/>
      <c r="G964" s="41">
        <v>8644</v>
      </c>
      <c r="H964" s="4771" t="s">
        <v>14567</v>
      </c>
      <c r="I964" s="41"/>
      <c r="J964" s="5866" t="s">
        <v>23949</v>
      </c>
      <c r="K964" s="4593" t="s">
        <v>23950</v>
      </c>
      <c r="L964" s="4593" t="s">
        <v>193</v>
      </c>
      <c r="M964" s="41" t="s">
        <v>23951</v>
      </c>
      <c r="N964" s="41"/>
      <c r="O964" s="3896">
        <v>6</v>
      </c>
      <c r="P964" s="3896">
        <v>6</v>
      </c>
      <c r="Q964" s="4593" t="s">
        <v>23830</v>
      </c>
      <c r="R964" s="41"/>
      <c r="S964" s="6"/>
      <c r="T964" s="6"/>
      <c r="U964" s="6"/>
      <c r="V964" s="6" t="s">
        <v>9338</v>
      </c>
      <c r="W964" s="6"/>
      <c r="X964" s="6" t="s">
        <v>7042</v>
      </c>
      <c r="Y964" s="6"/>
      <c r="Z964" s="6"/>
      <c r="AA964" s="6564">
        <v>13011275</v>
      </c>
      <c r="AB964" s="6"/>
      <c r="AC964" s="4899">
        <v>6900</v>
      </c>
      <c r="AD964" s="4899">
        <v>7920</v>
      </c>
      <c r="AE964" s="4899">
        <f t="shared" si="53"/>
        <v>54420</v>
      </c>
      <c r="AF964" s="31" t="s">
        <v>19700</v>
      </c>
      <c r="AG964" s="6"/>
    </row>
    <row r="965" spans="1:33" s="32" customFormat="1" ht="30" customHeight="1">
      <c r="A965" s="4593" t="s">
        <v>19480</v>
      </c>
      <c r="B965" s="6303" t="s">
        <v>23952</v>
      </c>
      <c r="C965" s="422">
        <v>45874</v>
      </c>
      <c r="D965" s="422">
        <v>45895</v>
      </c>
      <c r="E965" s="341"/>
      <c r="F965" s="374"/>
      <c r="G965" s="41">
        <v>8618</v>
      </c>
      <c r="H965" s="6946"/>
      <c r="I965" s="4593" t="s">
        <v>20648</v>
      </c>
      <c r="J965" s="6304" t="s">
        <v>12941</v>
      </c>
      <c r="K965" s="4593" t="s">
        <v>23953</v>
      </c>
      <c r="L965" s="4593" t="s">
        <v>173</v>
      </c>
      <c r="M965" s="41" t="s">
        <v>23955</v>
      </c>
      <c r="N965" s="41"/>
      <c r="O965" s="3896">
        <v>1</v>
      </c>
      <c r="P965" s="3896">
        <v>1</v>
      </c>
      <c r="Q965" s="4593" t="s">
        <v>23954</v>
      </c>
      <c r="R965" s="41"/>
      <c r="S965" s="6"/>
      <c r="T965" s="6"/>
      <c r="U965" s="6"/>
      <c r="V965" s="6" t="s">
        <v>9338</v>
      </c>
      <c r="W965" s="6"/>
      <c r="X965" s="6" t="s">
        <v>7042</v>
      </c>
      <c r="Y965" s="6"/>
      <c r="Z965" s="6"/>
      <c r="AA965" s="6564">
        <v>13011481</v>
      </c>
      <c r="AB965" s="6"/>
      <c r="AC965" s="4899">
        <v>0</v>
      </c>
      <c r="AD965" s="4899">
        <v>7918.05</v>
      </c>
      <c r="AE965" s="4899">
        <f t="shared" si="53"/>
        <v>7918.05</v>
      </c>
      <c r="AF965" s="31" t="s">
        <v>19700</v>
      </c>
      <c r="AG965" s="6"/>
    </row>
    <row r="966" spans="1:33" s="4430" customFormat="1" ht="30" customHeight="1">
      <c r="A966" s="5086" t="s">
        <v>20038</v>
      </c>
      <c r="B966" s="5086" t="s">
        <v>23956</v>
      </c>
      <c r="C966" s="37">
        <v>45874</v>
      </c>
      <c r="D966" s="37">
        <v>45895</v>
      </c>
      <c r="E966" s="37"/>
      <c r="F966" s="449"/>
      <c r="G966" s="36">
        <v>8606</v>
      </c>
      <c r="H966" s="5087"/>
      <c r="I966" s="5086" t="s">
        <v>20648</v>
      </c>
      <c r="J966" s="5086" t="s">
        <v>23957</v>
      </c>
      <c r="K966" s="5086" t="s">
        <v>23958</v>
      </c>
      <c r="L966" s="5086" t="s">
        <v>167</v>
      </c>
      <c r="M966" s="36" t="s">
        <v>23960</v>
      </c>
      <c r="N966" s="36"/>
      <c r="O966" s="4429">
        <v>10</v>
      </c>
      <c r="P966" s="4429">
        <v>10</v>
      </c>
      <c r="Q966" s="5086" t="s">
        <v>23959</v>
      </c>
      <c r="R966" s="36"/>
      <c r="S966" s="36"/>
      <c r="T966" s="36"/>
      <c r="U966" s="36"/>
      <c r="V966" s="36"/>
      <c r="W966" s="36"/>
      <c r="X966" s="36"/>
      <c r="Y966" s="36"/>
      <c r="Z966" s="36"/>
      <c r="AA966" s="4891">
        <v>13011485</v>
      </c>
      <c r="AB966" s="36"/>
      <c r="AC966" s="4900"/>
      <c r="AD966" s="4900"/>
      <c r="AE966" s="4900"/>
      <c r="AF966" s="68" t="s">
        <v>19700</v>
      </c>
      <c r="AG966" s="36"/>
    </row>
    <row r="967" spans="1:33" s="32" customFormat="1" ht="30" customHeight="1">
      <c r="A967" s="6297" t="s">
        <v>20911</v>
      </c>
      <c r="B967" s="4672" t="s">
        <v>23968</v>
      </c>
      <c r="C967" s="422">
        <v>45874</v>
      </c>
      <c r="D967" s="422">
        <v>45909</v>
      </c>
      <c r="E967" s="341"/>
      <c r="F967" s="374"/>
      <c r="G967" s="41">
        <v>8638</v>
      </c>
      <c r="H967" s="4782" t="s">
        <v>4542</v>
      </c>
      <c r="I967" s="41"/>
      <c r="J967" s="41" t="s">
        <v>23969</v>
      </c>
      <c r="K967" s="41" t="s">
        <v>23970</v>
      </c>
      <c r="L967" s="4611" t="s">
        <v>201</v>
      </c>
      <c r="M967" s="41" t="s">
        <v>23972</v>
      </c>
      <c r="N967" s="41"/>
      <c r="O967" s="3896">
        <v>13</v>
      </c>
      <c r="P967" s="3896">
        <v>13</v>
      </c>
      <c r="Q967" s="41" t="s">
        <v>23971</v>
      </c>
      <c r="R967" s="41"/>
      <c r="S967" s="6"/>
      <c r="T967" s="6"/>
      <c r="U967" s="6"/>
      <c r="V967" s="6" t="s">
        <v>9338</v>
      </c>
      <c r="W967" s="6"/>
      <c r="X967" s="6" t="s">
        <v>7042</v>
      </c>
      <c r="Y967" s="6"/>
      <c r="Z967" s="6"/>
      <c r="AA967" s="6564">
        <v>13013272</v>
      </c>
      <c r="AB967" s="6"/>
      <c r="AC967" s="4899">
        <v>11954.25</v>
      </c>
      <c r="AD967" s="4899">
        <v>8316</v>
      </c>
      <c r="AE967" s="4899">
        <f t="shared" si="53"/>
        <v>120062.25</v>
      </c>
      <c r="AF967" s="31" t="s">
        <v>19700</v>
      </c>
      <c r="AG967" s="6"/>
    </row>
    <row r="968" spans="1:33" s="32" customFormat="1" ht="30" customHeight="1">
      <c r="A968" s="5144" t="s">
        <v>18703</v>
      </c>
      <c r="B968" s="4672" t="s">
        <v>23992</v>
      </c>
      <c r="C968" s="422">
        <v>45875</v>
      </c>
      <c r="D968" s="422">
        <v>45909</v>
      </c>
      <c r="E968" s="422"/>
      <c r="F968" s="374"/>
      <c r="G968" s="41">
        <v>8615</v>
      </c>
      <c r="H968" s="4782" t="s">
        <v>2500</v>
      </c>
      <c r="I968" s="41"/>
      <c r="J968" s="41" t="s">
        <v>23993</v>
      </c>
      <c r="K968" s="41" t="s">
        <v>23994</v>
      </c>
      <c r="L968" s="4611" t="s">
        <v>173</v>
      </c>
      <c r="M968" s="582" t="s">
        <v>23996</v>
      </c>
      <c r="N968" s="41"/>
      <c r="O968" s="3896">
        <v>1</v>
      </c>
      <c r="P968" s="3896">
        <v>1</v>
      </c>
      <c r="Q968" s="41" t="s">
        <v>23995</v>
      </c>
      <c r="R968" s="41"/>
      <c r="S968" s="6"/>
      <c r="T968" s="6"/>
      <c r="U968" s="6"/>
      <c r="V968" s="6" t="s">
        <v>9338</v>
      </c>
      <c r="W968" s="6"/>
      <c r="X968" s="6" t="s">
        <v>7042</v>
      </c>
      <c r="Y968" s="6"/>
      <c r="Z968" s="6"/>
      <c r="AA968" s="6564">
        <v>13013809</v>
      </c>
      <c r="AB968" s="6"/>
      <c r="AC968" s="4899">
        <v>6900</v>
      </c>
      <c r="AD968" s="4899">
        <v>7920</v>
      </c>
      <c r="AE968" s="4899">
        <f t="shared" si="53"/>
        <v>14820</v>
      </c>
      <c r="AF968" s="31" t="s">
        <v>19700</v>
      </c>
      <c r="AG968" s="6"/>
    </row>
    <row r="969" spans="1:33" s="32" customFormat="1" ht="30" customHeight="1">
      <c r="A969" s="5723" t="s">
        <v>19269</v>
      </c>
      <c r="B969" s="4672" t="s">
        <v>24001</v>
      </c>
      <c r="C969" s="422">
        <v>45874</v>
      </c>
      <c r="D969" s="422">
        <v>45909</v>
      </c>
      <c r="E969" s="422"/>
      <c r="F969" s="374"/>
      <c r="G969" s="41">
        <v>8602</v>
      </c>
      <c r="H969" s="4782" t="s">
        <v>13074</v>
      </c>
      <c r="I969" s="41"/>
      <c r="J969" s="41" t="s">
        <v>24002</v>
      </c>
      <c r="K969" s="41" t="s">
        <v>24003</v>
      </c>
      <c r="L969" s="4611" t="s">
        <v>28</v>
      </c>
      <c r="M969" s="41" t="s">
        <v>24005</v>
      </c>
      <c r="N969" s="41"/>
      <c r="O969" s="3896">
        <v>2</v>
      </c>
      <c r="P969" s="3896">
        <v>2</v>
      </c>
      <c r="Q969" s="41" t="s">
        <v>24004</v>
      </c>
      <c r="R969" s="41"/>
      <c r="S969" s="6"/>
      <c r="T969" s="6"/>
      <c r="U969" s="6"/>
      <c r="V969" s="6" t="s">
        <v>9338</v>
      </c>
      <c r="W969" s="6"/>
      <c r="X969" s="6" t="s">
        <v>7042</v>
      </c>
      <c r="Y969" s="6"/>
      <c r="Z969" s="6"/>
      <c r="AA969" s="6564">
        <v>13013841</v>
      </c>
      <c r="AB969" s="6"/>
      <c r="AC969" s="4899">
        <v>6200</v>
      </c>
      <c r="AD969" s="4899">
        <v>12375</v>
      </c>
      <c r="AE969" s="4899">
        <f t="shared" si="53"/>
        <v>30950</v>
      </c>
      <c r="AF969" s="31" t="s">
        <v>19700</v>
      </c>
      <c r="AG969" s="6"/>
    </row>
    <row r="970" spans="1:33" s="32" customFormat="1" ht="30" customHeight="1">
      <c r="A970" s="4611" t="s">
        <v>18754</v>
      </c>
      <c r="B970" s="4672" t="s">
        <v>24009</v>
      </c>
      <c r="C970" s="422">
        <v>45875</v>
      </c>
      <c r="D970" s="422">
        <v>45909</v>
      </c>
      <c r="E970" s="422"/>
      <c r="F970" s="374"/>
      <c r="G970" s="41">
        <v>8634</v>
      </c>
      <c r="H970" s="4782" t="s">
        <v>17323</v>
      </c>
      <c r="I970" s="41"/>
      <c r="J970" s="41" t="s">
        <v>24010</v>
      </c>
      <c r="K970" s="41" t="s">
        <v>24011</v>
      </c>
      <c r="L970" s="4611" t="s">
        <v>173</v>
      </c>
      <c r="M970" s="582" t="s">
        <v>24012</v>
      </c>
      <c r="N970" s="41"/>
      <c r="O970" s="3896">
        <v>1</v>
      </c>
      <c r="P970" s="4110">
        <v>2</v>
      </c>
      <c r="Q970" s="41" t="s">
        <v>23802</v>
      </c>
      <c r="R970" s="41"/>
      <c r="S970" s="6"/>
      <c r="T970" s="6"/>
      <c r="U970" s="6"/>
      <c r="V970" s="6"/>
      <c r="W970" s="6"/>
      <c r="X970" s="6"/>
      <c r="Y970" s="6"/>
      <c r="Z970" s="6"/>
      <c r="AA970" s="6564">
        <v>13013960</v>
      </c>
      <c r="AB970" s="6"/>
      <c r="AC970" s="4899">
        <v>3300</v>
      </c>
      <c r="AD970" s="4899">
        <v>7920</v>
      </c>
      <c r="AE970" s="4899">
        <f>AC970+AD970*P970</f>
        <v>19140</v>
      </c>
      <c r="AF970" s="31" t="s">
        <v>19700</v>
      </c>
      <c r="AG970" s="6"/>
    </row>
    <row r="971" spans="1:33" s="4430" customFormat="1" ht="30" customHeight="1">
      <c r="A971" s="5152" t="s">
        <v>20911</v>
      </c>
      <c r="B971" s="36" t="s">
        <v>24019</v>
      </c>
      <c r="C971" s="37">
        <v>45875</v>
      </c>
      <c r="D971" s="37">
        <v>46003</v>
      </c>
      <c r="E971" s="37"/>
      <c r="F971" s="449"/>
      <c r="G971" s="36">
        <v>8638</v>
      </c>
      <c r="H971" s="5153" t="s">
        <v>12036</v>
      </c>
      <c r="I971" s="36"/>
      <c r="J971" s="36" t="s">
        <v>12037</v>
      </c>
      <c r="K971" s="36" t="s">
        <v>24020</v>
      </c>
      <c r="L971" s="5152" t="s">
        <v>128</v>
      </c>
      <c r="M971" s="69" t="s">
        <v>24022</v>
      </c>
      <c r="N971" s="36"/>
      <c r="O971" s="4429">
        <v>3</v>
      </c>
      <c r="P971" s="4429">
        <v>3</v>
      </c>
      <c r="Q971" s="36" t="s">
        <v>24021</v>
      </c>
      <c r="R971" s="36"/>
      <c r="S971" s="36"/>
      <c r="T971" s="36"/>
      <c r="U971" s="36"/>
      <c r="V971" s="36"/>
      <c r="W971" s="36"/>
      <c r="X971" s="36"/>
      <c r="Y971" s="36"/>
      <c r="Z971" s="36"/>
      <c r="AA971" s="4891">
        <v>13014485</v>
      </c>
      <c r="AB971" s="36"/>
      <c r="AC971" s="4900"/>
      <c r="AD971" s="4900"/>
      <c r="AE971" s="4900"/>
      <c r="AF971" s="68" t="s">
        <v>19700</v>
      </c>
      <c r="AG971" s="36"/>
    </row>
    <row r="972" spans="1:33" s="32" customFormat="1" ht="30" customHeight="1">
      <c r="A972" s="4611" t="s">
        <v>19424</v>
      </c>
      <c r="B972" s="41" t="s">
        <v>24023</v>
      </c>
      <c r="C972" s="41" t="s">
        <v>24024</v>
      </c>
      <c r="D972" s="422">
        <v>45896</v>
      </c>
      <c r="E972" s="422"/>
      <c r="F972" s="374"/>
      <c r="G972" s="41">
        <v>8647</v>
      </c>
      <c r="H972" s="4782" t="s">
        <v>5874</v>
      </c>
      <c r="I972" s="41"/>
      <c r="J972" s="41" t="s">
        <v>24025</v>
      </c>
      <c r="K972" s="41" t="s">
        <v>24026</v>
      </c>
      <c r="L972" s="4611" t="s">
        <v>67</v>
      </c>
      <c r="M972" s="582" t="s">
        <v>24028</v>
      </c>
      <c r="N972" s="41"/>
      <c r="O972" s="3896">
        <v>7</v>
      </c>
      <c r="P972" s="4110">
        <v>6</v>
      </c>
      <c r="Q972" s="41" t="s">
        <v>24027</v>
      </c>
      <c r="R972" s="41"/>
      <c r="S972" s="6"/>
      <c r="T972" s="6"/>
      <c r="U972" s="6"/>
      <c r="V972" s="6" t="s">
        <v>9338</v>
      </c>
      <c r="W972" s="6"/>
      <c r="X972" s="6" t="s">
        <v>7042</v>
      </c>
      <c r="Y972" s="6"/>
      <c r="Z972" s="6"/>
      <c r="AA972" s="6564">
        <v>13014520</v>
      </c>
      <c r="AB972" s="6"/>
      <c r="AC972" s="4899">
        <v>0</v>
      </c>
      <c r="AD972" s="4899">
        <v>7920</v>
      </c>
      <c r="AE972" s="4899">
        <f t="shared" si="53"/>
        <v>47520</v>
      </c>
      <c r="AF972" s="31" t="s">
        <v>19700</v>
      </c>
      <c r="AG972" s="6"/>
    </row>
    <row r="973" spans="1:33" s="32" customFormat="1" ht="30" customHeight="1">
      <c r="A973" s="5179" t="s">
        <v>18703</v>
      </c>
      <c r="B973" s="4672" t="s">
        <v>24029</v>
      </c>
      <c r="C973" s="422">
        <v>45875</v>
      </c>
      <c r="D973" s="422">
        <v>45909</v>
      </c>
      <c r="E973" s="422"/>
      <c r="F973" s="374"/>
      <c r="G973" s="41">
        <v>8615</v>
      </c>
      <c r="H973" s="4782" t="s">
        <v>3494</v>
      </c>
      <c r="I973" s="41"/>
      <c r="J973" s="41" t="s">
        <v>24030</v>
      </c>
      <c r="K973" s="41" t="s">
        <v>24031</v>
      </c>
      <c r="L973" s="4611" t="s">
        <v>173</v>
      </c>
      <c r="M973" s="582" t="s">
        <v>24032</v>
      </c>
      <c r="N973" s="41"/>
      <c r="O973" s="3896">
        <v>1</v>
      </c>
      <c r="P973" s="3896">
        <v>1</v>
      </c>
      <c r="Q973" s="41" t="s">
        <v>23902</v>
      </c>
      <c r="R973" s="41"/>
      <c r="S973" s="6"/>
      <c r="T973" s="6"/>
      <c r="U973" s="6"/>
      <c r="V973" s="6" t="s">
        <v>2073</v>
      </c>
      <c r="W973" s="6"/>
      <c r="X973" s="6" t="s">
        <v>7042</v>
      </c>
      <c r="Y973" s="6"/>
      <c r="Z973" s="6"/>
      <c r="AA973" s="6564">
        <v>13014548</v>
      </c>
      <c r="AB973" s="6"/>
      <c r="AC973" s="4899">
        <v>6900</v>
      </c>
      <c r="AD973" s="4899">
        <v>7920</v>
      </c>
      <c r="AE973" s="4899">
        <f t="shared" si="53"/>
        <v>14820</v>
      </c>
      <c r="AF973" s="31" t="s">
        <v>19700</v>
      </c>
      <c r="AG973" s="6"/>
    </row>
    <row r="974" spans="1:33" s="4618" customFormat="1" ht="30" customHeight="1">
      <c r="A974" s="6110" t="s">
        <v>22509</v>
      </c>
      <c r="B974" s="4672" t="s">
        <v>24033</v>
      </c>
      <c r="C974" s="422">
        <v>45875</v>
      </c>
      <c r="D974" s="422">
        <v>45896</v>
      </c>
      <c r="E974" s="422"/>
      <c r="F974" s="374"/>
      <c r="G974" s="41">
        <v>9013</v>
      </c>
      <c r="H974" s="4782" t="s">
        <v>23738</v>
      </c>
      <c r="I974" s="41"/>
      <c r="J974" s="6110" t="s">
        <v>24034</v>
      </c>
      <c r="K974" s="41" t="s">
        <v>23740</v>
      </c>
      <c r="L974" s="4611" t="s">
        <v>341</v>
      </c>
      <c r="M974" s="582" t="s">
        <v>24035</v>
      </c>
      <c r="N974" s="41"/>
      <c r="O974" s="3896">
        <v>12</v>
      </c>
      <c r="P974" s="3896">
        <v>12</v>
      </c>
      <c r="Q974" s="41" t="s">
        <v>23741</v>
      </c>
      <c r="R974" s="41"/>
      <c r="S974" s="4550"/>
      <c r="T974" s="4550"/>
      <c r="U974" s="4550"/>
      <c r="V974" s="6" t="s">
        <v>2073</v>
      </c>
      <c r="W974" s="4550"/>
      <c r="X974" s="6" t="s">
        <v>7042</v>
      </c>
      <c r="Y974" s="4550"/>
      <c r="Z974" s="4550"/>
      <c r="AA974" s="4893">
        <v>13014709</v>
      </c>
      <c r="AB974" s="4550"/>
      <c r="AC974" s="4908">
        <v>0</v>
      </c>
      <c r="AD974" s="4908">
        <v>20250</v>
      </c>
      <c r="AE974" s="4908">
        <f t="shared" si="53"/>
        <v>243000</v>
      </c>
      <c r="AF974" s="3536" t="s">
        <v>19700</v>
      </c>
      <c r="AG974" s="4550"/>
    </row>
    <row r="975" spans="1:33" s="32" customFormat="1" ht="30" customHeight="1">
      <c r="A975" s="4611" t="s">
        <v>18977</v>
      </c>
      <c r="B975" s="5190" t="s">
        <v>24040</v>
      </c>
      <c r="C975" s="422">
        <v>45875</v>
      </c>
      <c r="D975" s="422">
        <v>45909</v>
      </c>
      <c r="E975" s="422"/>
      <c r="F975" s="374"/>
      <c r="G975" s="41">
        <v>8644</v>
      </c>
      <c r="H975" s="4782" t="s">
        <v>5216</v>
      </c>
      <c r="I975" s="41"/>
      <c r="J975" s="5154" t="s">
        <v>24041</v>
      </c>
      <c r="K975" s="41" t="s">
        <v>24042</v>
      </c>
      <c r="L975" s="4611" t="s">
        <v>173</v>
      </c>
      <c r="M975" s="582" t="s">
        <v>24048</v>
      </c>
      <c r="N975" s="41"/>
      <c r="O975" s="3896">
        <v>1</v>
      </c>
      <c r="P975" s="3896">
        <v>1</v>
      </c>
      <c r="Q975" s="41" t="s">
        <v>24043</v>
      </c>
      <c r="R975" s="41"/>
      <c r="S975" s="6"/>
      <c r="T975" s="6"/>
      <c r="U975" s="6"/>
      <c r="V975" s="6" t="s">
        <v>2073</v>
      </c>
      <c r="W975" s="6"/>
      <c r="X975" s="6" t="s">
        <v>37</v>
      </c>
      <c r="Y975" s="6"/>
      <c r="Z975" s="6"/>
      <c r="AA975" s="6564">
        <v>13015073</v>
      </c>
      <c r="AB975" s="6"/>
      <c r="AC975" s="4899">
        <v>10200</v>
      </c>
      <c r="AD975" s="4899">
        <v>7920</v>
      </c>
      <c r="AE975" s="4899">
        <f t="shared" si="53"/>
        <v>18120</v>
      </c>
      <c r="AF975" s="31" t="s">
        <v>19700</v>
      </c>
      <c r="AG975" s="6"/>
    </row>
    <row r="976" spans="1:33" s="4430" customFormat="1" ht="30" customHeight="1">
      <c r="A976" s="5152" t="s">
        <v>19596</v>
      </c>
      <c r="B976" s="36" t="s">
        <v>24044</v>
      </c>
      <c r="C976" s="37">
        <v>45875</v>
      </c>
      <c r="D976" s="37">
        <v>45909</v>
      </c>
      <c r="E976" s="37"/>
      <c r="F976" s="449"/>
      <c r="G976" s="36">
        <v>6984</v>
      </c>
      <c r="H976" s="5153" t="s">
        <v>2595</v>
      </c>
      <c r="I976" s="36"/>
      <c r="J976" s="36" t="s">
        <v>24045</v>
      </c>
      <c r="K976" s="36" t="s">
        <v>24046</v>
      </c>
      <c r="L976" s="5152" t="s">
        <v>3109</v>
      </c>
      <c r="M976" s="69" t="s">
        <v>24049</v>
      </c>
      <c r="N976" s="36"/>
      <c r="O976" s="4429">
        <v>11</v>
      </c>
      <c r="P976" s="4429">
        <v>11</v>
      </c>
      <c r="Q976" s="36" t="s">
        <v>24047</v>
      </c>
      <c r="R976" s="36"/>
      <c r="S976" s="36"/>
      <c r="T976" s="36"/>
      <c r="U976" s="36"/>
      <c r="V976" s="36"/>
      <c r="W976" s="36"/>
      <c r="X976" s="36"/>
      <c r="Y976" s="36"/>
      <c r="Z976" s="36"/>
      <c r="AA976" s="4891">
        <v>13015956</v>
      </c>
      <c r="AB976" s="36"/>
      <c r="AC976" s="4900"/>
      <c r="AD976" s="4900"/>
      <c r="AE976" s="4900"/>
      <c r="AF976" s="68" t="s">
        <v>19700</v>
      </c>
      <c r="AG976" s="36"/>
    </row>
    <row r="977" spans="1:33" s="32" customFormat="1" ht="30" customHeight="1">
      <c r="A977" s="4611" t="s">
        <v>19596</v>
      </c>
      <c r="B977" s="41" t="s">
        <v>24050</v>
      </c>
      <c r="C977" s="422">
        <v>45876</v>
      </c>
      <c r="D977" s="422">
        <v>45896</v>
      </c>
      <c r="E977" s="341"/>
      <c r="F977" s="374"/>
      <c r="G977" s="41">
        <v>6984</v>
      </c>
      <c r="H977" s="4782" t="s">
        <v>2797</v>
      </c>
      <c r="I977" s="41"/>
      <c r="J977" s="41" t="s">
        <v>24051</v>
      </c>
      <c r="K977" s="41" t="s">
        <v>24052</v>
      </c>
      <c r="L977" s="4611" t="s">
        <v>28</v>
      </c>
      <c r="M977" s="582" t="s">
        <v>24053</v>
      </c>
      <c r="N977" s="41"/>
      <c r="O977" s="3896">
        <v>2</v>
      </c>
      <c r="P977" s="3896">
        <v>2</v>
      </c>
      <c r="Q977" s="41" t="s">
        <v>12210</v>
      </c>
      <c r="R977" s="41"/>
      <c r="S977" s="6"/>
      <c r="T977" s="6"/>
      <c r="U977" s="6"/>
      <c r="V977" s="6" t="s">
        <v>9338</v>
      </c>
      <c r="W977" s="6"/>
      <c r="X977" s="6" t="s">
        <v>7042</v>
      </c>
      <c r="Y977" s="6"/>
      <c r="Z977" s="6"/>
      <c r="AA977" s="6564">
        <v>13018172</v>
      </c>
      <c r="AB977" s="6"/>
      <c r="AC977" s="4899">
        <v>1200</v>
      </c>
      <c r="AD977" s="4899">
        <v>7920</v>
      </c>
      <c r="AE977" s="4899">
        <f t="shared" si="53"/>
        <v>17040</v>
      </c>
      <c r="AF977" s="31" t="s">
        <v>19700</v>
      </c>
      <c r="AG977" s="6"/>
    </row>
    <row r="978" spans="1:33" s="32" customFormat="1" ht="30" customHeight="1">
      <c r="A978" s="5723" t="s">
        <v>19596</v>
      </c>
      <c r="B978" s="4672" t="s">
        <v>24055</v>
      </c>
      <c r="C978" s="422">
        <v>45876</v>
      </c>
      <c r="D978" s="422">
        <v>45909</v>
      </c>
      <c r="E978" s="422"/>
      <c r="F978" s="374"/>
      <c r="G978" s="41">
        <v>6984</v>
      </c>
      <c r="H978" s="4782" t="s">
        <v>576</v>
      </c>
      <c r="I978" s="41"/>
      <c r="J978" s="41" t="s">
        <v>24056</v>
      </c>
      <c r="K978" s="41" t="s">
        <v>24057</v>
      </c>
      <c r="L978" s="4611" t="s">
        <v>173</v>
      </c>
      <c r="M978" s="41" t="s">
        <v>24059</v>
      </c>
      <c r="N978" s="41"/>
      <c r="O978" s="3896">
        <v>1</v>
      </c>
      <c r="P978" s="3896">
        <v>1</v>
      </c>
      <c r="Q978" s="41" t="s">
        <v>24058</v>
      </c>
      <c r="R978" s="41"/>
      <c r="S978" s="6"/>
      <c r="T978" s="6"/>
      <c r="U978" s="6"/>
      <c r="V978" s="5538" t="s">
        <v>9338</v>
      </c>
      <c r="W978" s="6"/>
      <c r="X978" s="5538" t="s">
        <v>7042</v>
      </c>
      <c r="Y978" s="6"/>
      <c r="Z978" s="6"/>
      <c r="AA978" s="6564">
        <v>13018218</v>
      </c>
      <c r="AB978" s="6"/>
      <c r="AC978" s="4899">
        <v>17100</v>
      </c>
      <c r="AD978" s="4899">
        <v>7920</v>
      </c>
      <c r="AE978" s="4899">
        <f t="shared" si="53"/>
        <v>25020</v>
      </c>
      <c r="AF978" s="31" t="s">
        <v>19700</v>
      </c>
      <c r="AG978" s="6"/>
    </row>
    <row r="979" spans="1:33" s="32" customFormat="1" ht="30" customHeight="1">
      <c r="A979" s="5885" t="s">
        <v>19596</v>
      </c>
      <c r="B979" s="4672" t="s">
        <v>24060</v>
      </c>
      <c r="C979" s="422">
        <v>45876</v>
      </c>
      <c r="D979" s="422">
        <v>45896</v>
      </c>
      <c r="E979" s="422"/>
      <c r="F979" s="374"/>
      <c r="G979" s="41">
        <v>6984</v>
      </c>
      <c r="H979" s="4782" t="s">
        <v>7066</v>
      </c>
      <c r="I979" s="41"/>
      <c r="J979" s="41" t="s">
        <v>24061</v>
      </c>
      <c r="K979" s="41" t="s">
        <v>24062</v>
      </c>
      <c r="L979" s="4611" t="s">
        <v>173</v>
      </c>
      <c r="M979" s="582" t="s">
        <v>24064</v>
      </c>
      <c r="N979" s="41"/>
      <c r="O979" s="3896">
        <v>1</v>
      </c>
      <c r="P979" s="3896">
        <v>1</v>
      </c>
      <c r="Q979" s="41" t="s">
        <v>24063</v>
      </c>
      <c r="R979" s="41"/>
      <c r="S979" s="6"/>
      <c r="T979" s="6"/>
      <c r="U979" s="6"/>
      <c r="V979" s="4787" t="s">
        <v>2073</v>
      </c>
      <c r="W979" s="6"/>
      <c r="X979" s="4787" t="s">
        <v>37</v>
      </c>
      <c r="Y979" s="6"/>
      <c r="Z979" s="6"/>
      <c r="AA979" s="6564">
        <v>13018330</v>
      </c>
      <c r="AB979" s="6"/>
      <c r="AC979" s="4899">
        <v>1200</v>
      </c>
      <c r="AD979" s="4899">
        <v>7920</v>
      </c>
      <c r="AE979" s="4899">
        <f t="shared" si="53"/>
        <v>9120</v>
      </c>
      <c r="AF979" s="31" t="s">
        <v>19700</v>
      </c>
      <c r="AG979" s="6"/>
    </row>
    <row r="980" spans="1:33" s="4430" customFormat="1" ht="30" customHeight="1">
      <c r="A980" s="5152" t="s">
        <v>19596</v>
      </c>
      <c r="B980" s="36" t="s">
        <v>24054</v>
      </c>
      <c r="C980" s="37">
        <v>45876</v>
      </c>
      <c r="D980" s="37">
        <v>45909</v>
      </c>
      <c r="E980" s="37"/>
      <c r="F980" s="449"/>
      <c r="G980" s="36">
        <v>6984</v>
      </c>
      <c r="H980" s="5153" t="s">
        <v>14173</v>
      </c>
      <c r="I980" s="36"/>
      <c r="J980" s="36" t="s">
        <v>24066</v>
      </c>
      <c r="K980" s="36" t="s">
        <v>24067</v>
      </c>
      <c r="L980" s="5152" t="s">
        <v>173</v>
      </c>
      <c r="M980" s="36" t="s">
        <v>24069</v>
      </c>
      <c r="N980" s="36"/>
      <c r="O980" s="4429">
        <v>1</v>
      </c>
      <c r="P980" s="4429">
        <v>1</v>
      </c>
      <c r="Q980" s="36" t="s">
        <v>24068</v>
      </c>
      <c r="R980" s="36"/>
      <c r="S980" s="36"/>
      <c r="T980" s="36"/>
      <c r="U980" s="36"/>
      <c r="V980" s="36"/>
      <c r="W980" s="36"/>
      <c r="X980" s="36"/>
      <c r="Y980" s="36"/>
      <c r="Z980" s="36"/>
      <c r="AA980" s="4891">
        <v>13018335</v>
      </c>
      <c r="AB980" s="36"/>
      <c r="AC980" s="4900"/>
      <c r="AD980" s="4900"/>
      <c r="AE980" s="4900"/>
      <c r="AF980" s="68" t="s">
        <v>19700</v>
      </c>
      <c r="AG980" s="36"/>
    </row>
    <row r="981" spans="1:33" s="32" customFormat="1" ht="30" customHeight="1">
      <c r="A981" s="5197" t="s">
        <v>19596</v>
      </c>
      <c r="B981" s="4672" t="s">
        <v>24065</v>
      </c>
      <c r="C981" s="422">
        <v>45876</v>
      </c>
      <c r="D981" s="422">
        <v>45909</v>
      </c>
      <c r="E981" s="422"/>
      <c r="F981" s="374"/>
      <c r="G981" s="41">
        <v>6984</v>
      </c>
      <c r="H981" s="4782" t="s">
        <v>24070</v>
      </c>
      <c r="I981" s="41"/>
      <c r="J981" s="41" t="s">
        <v>24071</v>
      </c>
      <c r="K981" s="41" t="s">
        <v>24072</v>
      </c>
      <c r="L981" s="4611" t="s">
        <v>76</v>
      </c>
      <c r="M981" s="41" t="s">
        <v>24074</v>
      </c>
      <c r="N981" s="41"/>
      <c r="O981" s="3896">
        <v>4</v>
      </c>
      <c r="P981" s="3896">
        <v>4</v>
      </c>
      <c r="Q981" s="41" t="s">
        <v>24073</v>
      </c>
      <c r="R981" s="41"/>
      <c r="S981" s="6"/>
      <c r="T981" s="6"/>
      <c r="U981" s="6"/>
      <c r="V981" s="6" t="s">
        <v>2073</v>
      </c>
      <c r="W981" s="6"/>
      <c r="X981" s="6" t="s">
        <v>37</v>
      </c>
      <c r="Y981" s="6"/>
      <c r="Z981" s="6"/>
      <c r="AA981" s="6564">
        <v>13018840</v>
      </c>
      <c r="AB981" s="6"/>
      <c r="AC981" s="4899">
        <v>6900</v>
      </c>
      <c r="AD981" s="4899">
        <v>7920</v>
      </c>
      <c r="AE981" s="4899">
        <f t="shared" ref="AE981:AE1035" si="55">AC981+AD981*P981</f>
        <v>38580</v>
      </c>
      <c r="AF981" s="31" t="s">
        <v>19700</v>
      </c>
      <c r="AG981" s="6"/>
    </row>
    <row r="982" spans="1:33" s="32" customFormat="1" ht="30" customHeight="1">
      <c r="A982" s="4611" t="s">
        <v>18977</v>
      </c>
      <c r="B982" s="41" t="s">
        <v>24075</v>
      </c>
      <c r="C982" s="422">
        <v>45876</v>
      </c>
      <c r="D982" s="422">
        <v>45909</v>
      </c>
      <c r="E982" s="422"/>
      <c r="F982" s="374"/>
      <c r="G982" s="41">
        <v>8644</v>
      </c>
      <c r="H982" s="4782" t="s">
        <v>24076</v>
      </c>
      <c r="I982" s="41"/>
      <c r="J982" s="41" t="s">
        <v>24077</v>
      </c>
      <c r="K982" s="41" t="s">
        <v>24078</v>
      </c>
      <c r="L982" s="4611" t="s">
        <v>173</v>
      </c>
      <c r="M982" s="41" t="s">
        <v>24079</v>
      </c>
      <c r="N982" s="41"/>
      <c r="O982" s="3896">
        <v>1</v>
      </c>
      <c r="P982" s="3896">
        <v>1</v>
      </c>
      <c r="Q982" s="41" t="s">
        <v>22064</v>
      </c>
      <c r="R982" s="41"/>
      <c r="S982" s="6"/>
      <c r="T982" s="6"/>
      <c r="U982" s="6"/>
      <c r="V982" s="6" t="s">
        <v>2073</v>
      </c>
      <c r="W982" s="6"/>
      <c r="X982" s="6" t="s">
        <v>37</v>
      </c>
      <c r="Y982" s="6"/>
      <c r="Z982" s="6"/>
      <c r="AA982" s="6564">
        <v>13018855</v>
      </c>
      <c r="AB982" s="6"/>
      <c r="AC982" s="4899">
        <v>17100</v>
      </c>
      <c r="AD982" s="4899">
        <v>7920</v>
      </c>
      <c r="AE982" s="4899">
        <f t="shared" si="55"/>
        <v>25020</v>
      </c>
      <c r="AF982" s="31" t="s">
        <v>19700</v>
      </c>
      <c r="AG982" s="6"/>
    </row>
    <row r="983" spans="1:33" s="32" customFormat="1" ht="30" customHeight="1">
      <c r="A983" s="4611" t="s">
        <v>20038</v>
      </c>
      <c r="B983" s="41" t="s">
        <v>24080</v>
      </c>
      <c r="C983" s="422">
        <v>45876</v>
      </c>
      <c r="D983" s="422">
        <v>45909</v>
      </c>
      <c r="E983" s="422"/>
      <c r="F983" s="374"/>
      <c r="G983" s="41">
        <v>8606</v>
      </c>
      <c r="H983" s="4782" t="s">
        <v>10220</v>
      </c>
      <c r="I983" s="41"/>
      <c r="J983" s="41" t="s">
        <v>21056</v>
      </c>
      <c r="K983" s="41" t="s">
        <v>24081</v>
      </c>
      <c r="L983" s="4611" t="s">
        <v>28</v>
      </c>
      <c r="M983" s="41" t="s">
        <v>24083</v>
      </c>
      <c r="N983" s="41"/>
      <c r="O983" s="3896">
        <v>2</v>
      </c>
      <c r="P983" s="3896">
        <v>2</v>
      </c>
      <c r="Q983" s="41" t="s">
        <v>24082</v>
      </c>
      <c r="R983" s="41"/>
      <c r="S983" s="6"/>
      <c r="T983" s="6"/>
      <c r="U983" s="6"/>
      <c r="V983" s="6" t="s">
        <v>2073</v>
      </c>
      <c r="W983" s="6"/>
      <c r="X983" s="6" t="s">
        <v>7042</v>
      </c>
      <c r="Y983" s="6"/>
      <c r="Z983" s="6"/>
      <c r="AA983" s="6564">
        <v>13018874</v>
      </c>
      <c r="AB983" s="6"/>
      <c r="AC983" s="4899">
        <v>3300</v>
      </c>
      <c r="AD983" s="4899">
        <v>7920</v>
      </c>
      <c r="AE983" s="4899">
        <f t="shared" si="55"/>
        <v>19140</v>
      </c>
      <c r="AF983" s="31" t="s">
        <v>19700</v>
      </c>
      <c r="AG983" s="6"/>
    </row>
    <row r="984" spans="1:33" s="32" customFormat="1" ht="30" customHeight="1">
      <c r="A984" s="4931" t="s">
        <v>18967</v>
      </c>
      <c r="B984" s="4672" t="s">
        <v>24084</v>
      </c>
      <c r="C984" s="422">
        <v>45876</v>
      </c>
      <c r="D984" s="422">
        <v>45896</v>
      </c>
      <c r="E984" s="422"/>
      <c r="F984" s="374"/>
      <c r="G984" s="41">
        <v>8604</v>
      </c>
      <c r="H984" s="6946"/>
      <c r="I984" s="41" t="s">
        <v>21499</v>
      </c>
      <c r="J984" s="41" t="s">
        <v>24085</v>
      </c>
      <c r="K984" s="41" t="s">
        <v>24086</v>
      </c>
      <c r="L984" s="4611" t="s">
        <v>76</v>
      </c>
      <c r="M984" s="582" t="s">
        <v>24087</v>
      </c>
      <c r="N984" s="41"/>
      <c r="O984" s="3896">
        <v>4</v>
      </c>
      <c r="P984" s="3896">
        <v>4</v>
      </c>
      <c r="Q984" s="41" t="s">
        <v>14919</v>
      </c>
      <c r="R984" s="41"/>
      <c r="S984" s="6"/>
      <c r="T984" s="6"/>
      <c r="U984" s="6"/>
      <c r="V984" s="4622" t="s">
        <v>2073</v>
      </c>
      <c r="W984" s="6"/>
      <c r="X984" s="4622" t="s">
        <v>7042</v>
      </c>
      <c r="Y984" s="6"/>
      <c r="Z984" s="6"/>
      <c r="AA984" s="6564">
        <v>13019298</v>
      </c>
      <c r="AB984" s="6"/>
      <c r="AC984" s="4899">
        <v>0</v>
      </c>
      <c r="AD984" s="4899">
        <v>7920</v>
      </c>
      <c r="AE984" s="4899">
        <f t="shared" si="55"/>
        <v>31680</v>
      </c>
      <c r="AF984" s="31" t="s">
        <v>19700</v>
      </c>
      <c r="AG984" s="6"/>
    </row>
    <row r="985" spans="1:33" s="32" customFormat="1" ht="30" customHeight="1">
      <c r="A985" s="5186" t="s">
        <v>20911</v>
      </c>
      <c r="B985" s="4672" t="s">
        <v>24088</v>
      </c>
      <c r="C985" s="422">
        <v>45876</v>
      </c>
      <c r="D985" s="422">
        <v>46003</v>
      </c>
      <c r="E985" s="422"/>
      <c r="F985" s="374"/>
      <c r="G985" s="41">
        <v>8638</v>
      </c>
      <c r="H985" s="4782" t="s">
        <v>4281</v>
      </c>
      <c r="I985" s="41"/>
      <c r="J985" s="41" t="s">
        <v>24089</v>
      </c>
      <c r="K985" s="41" t="s">
        <v>24090</v>
      </c>
      <c r="L985" s="4611" t="s">
        <v>76</v>
      </c>
      <c r="M985" s="41" t="s">
        <v>24092</v>
      </c>
      <c r="N985" s="41"/>
      <c r="O985" s="3896">
        <v>4</v>
      </c>
      <c r="P985" s="3896">
        <v>4</v>
      </c>
      <c r="Q985" s="41" t="s">
        <v>24091</v>
      </c>
      <c r="R985" s="41"/>
      <c r="S985" s="6"/>
      <c r="T985" s="6"/>
      <c r="U985" s="6"/>
      <c r="V985" s="4622" t="s">
        <v>2073</v>
      </c>
      <c r="W985" s="6"/>
      <c r="X985" s="4622" t="s">
        <v>7042</v>
      </c>
      <c r="Y985" s="6"/>
      <c r="Z985" s="6"/>
      <c r="AA985" s="6564">
        <v>13019335</v>
      </c>
      <c r="AB985" s="6"/>
      <c r="AC985" s="4899">
        <v>91080</v>
      </c>
      <c r="AD985" s="4899">
        <v>8316</v>
      </c>
      <c r="AE985" s="4899">
        <f t="shared" si="55"/>
        <v>124344</v>
      </c>
      <c r="AF985" s="31" t="s">
        <v>19700</v>
      </c>
      <c r="AG985" s="6"/>
    </row>
    <row r="986" spans="1:33" s="32" customFormat="1" ht="30" customHeight="1">
      <c r="A986" s="4611" t="s">
        <v>18754</v>
      </c>
      <c r="B986" s="4672" t="s">
        <v>24093</v>
      </c>
      <c r="C986" s="422">
        <v>45876</v>
      </c>
      <c r="D986" s="422">
        <v>45909</v>
      </c>
      <c r="E986" s="422"/>
      <c r="F986" s="374"/>
      <c r="G986" s="41">
        <v>8634</v>
      </c>
      <c r="H986" s="4782" t="s">
        <v>24094</v>
      </c>
      <c r="I986" s="41"/>
      <c r="J986" s="41" t="s">
        <v>24095</v>
      </c>
      <c r="K986" s="41" t="s">
        <v>24096</v>
      </c>
      <c r="L986" s="4611" t="s">
        <v>76</v>
      </c>
      <c r="M986" s="41" t="s">
        <v>24098</v>
      </c>
      <c r="N986" s="41"/>
      <c r="O986" s="3896">
        <v>4</v>
      </c>
      <c r="P986" s="3896">
        <v>4</v>
      </c>
      <c r="Q986" s="41" t="s">
        <v>24097</v>
      </c>
      <c r="R986" s="41"/>
      <c r="S986" s="6"/>
      <c r="T986" s="6"/>
      <c r="U986" s="6"/>
      <c r="V986" s="4622" t="s">
        <v>2073</v>
      </c>
      <c r="W986" s="6"/>
      <c r="X986" s="4622" t="s">
        <v>7042</v>
      </c>
      <c r="Y986" s="6"/>
      <c r="Z986" s="6"/>
      <c r="AA986" s="6564">
        <v>13019464</v>
      </c>
      <c r="AB986" s="6"/>
      <c r="AC986" s="4899">
        <v>6900</v>
      </c>
      <c r="AD986" s="4899">
        <v>7920</v>
      </c>
      <c r="AE986" s="4899">
        <f t="shared" si="55"/>
        <v>38580</v>
      </c>
      <c r="AF986" s="31" t="s">
        <v>19700</v>
      </c>
      <c r="AG986" s="6"/>
    </row>
    <row r="987" spans="1:33" s="32" customFormat="1" ht="30" customHeight="1">
      <c r="A987" s="4611" t="s">
        <v>20502</v>
      </c>
      <c r="B987" s="41" t="s">
        <v>24099</v>
      </c>
      <c r="C987" s="422">
        <v>45876</v>
      </c>
      <c r="D987" s="422">
        <v>45909</v>
      </c>
      <c r="E987" s="422"/>
      <c r="F987" s="374"/>
      <c r="G987" s="41">
        <v>8637</v>
      </c>
      <c r="H987" s="4782" t="s">
        <v>16726</v>
      </c>
      <c r="I987" s="41" t="s">
        <v>25</v>
      </c>
      <c r="J987" s="41" t="s">
        <v>16727</v>
      </c>
      <c r="K987" s="41" t="s">
        <v>24100</v>
      </c>
      <c r="L987" s="4611" t="s">
        <v>28</v>
      </c>
      <c r="M987" s="41" t="s">
        <v>24102</v>
      </c>
      <c r="N987" s="41"/>
      <c r="O987" s="3896">
        <v>2</v>
      </c>
      <c r="P987" s="3896">
        <v>2</v>
      </c>
      <c r="Q987" s="41" t="s">
        <v>24101</v>
      </c>
      <c r="R987" s="41"/>
      <c r="S987" s="6"/>
      <c r="T987" s="6"/>
      <c r="U987" s="6"/>
      <c r="V987" s="4622" t="s">
        <v>2073</v>
      </c>
      <c r="W987" s="6"/>
      <c r="X987" s="4622" t="s">
        <v>7042</v>
      </c>
      <c r="Y987" s="6"/>
      <c r="Z987" s="6"/>
      <c r="AA987" s="6564">
        <v>13019867</v>
      </c>
      <c r="AB987" s="6"/>
      <c r="AC987" s="4899">
        <v>83700</v>
      </c>
      <c r="AD987" s="4899">
        <v>15000</v>
      </c>
      <c r="AE987" s="4899">
        <f t="shared" si="55"/>
        <v>113700</v>
      </c>
      <c r="AF987" s="31" t="s">
        <v>19700</v>
      </c>
      <c r="AG987" s="6"/>
    </row>
    <row r="988" spans="1:33" s="32" customFormat="1" ht="30" customHeight="1">
      <c r="A988" s="5759" t="s">
        <v>18703</v>
      </c>
      <c r="B988" s="4672" t="s">
        <v>24103</v>
      </c>
      <c r="C988" s="422">
        <v>45876</v>
      </c>
      <c r="D988" s="422">
        <v>45909</v>
      </c>
      <c r="E988" s="422"/>
      <c r="F988" s="374"/>
      <c r="G988" s="41">
        <v>8615</v>
      </c>
      <c r="H988" s="4782" t="s">
        <v>24105</v>
      </c>
      <c r="I988" s="41"/>
      <c r="J988" s="41" t="s">
        <v>24104</v>
      </c>
      <c r="K988" s="41" t="s">
        <v>24106</v>
      </c>
      <c r="L988" s="4611" t="s">
        <v>173</v>
      </c>
      <c r="M988" s="582" t="s">
        <v>24107</v>
      </c>
      <c r="N988" s="41"/>
      <c r="O988" s="3896">
        <v>1</v>
      </c>
      <c r="P988" s="3896">
        <v>1</v>
      </c>
      <c r="Q988" s="41" t="s">
        <v>22379</v>
      </c>
      <c r="R988" s="41"/>
      <c r="S988" s="6"/>
      <c r="T988" s="6"/>
      <c r="U988" s="6"/>
      <c r="V988" s="6" t="s">
        <v>9338</v>
      </c>
      <c r="W988" s="6"/>
      <c r="X988" s="6" t="s">
        <v>7042</v>
      </c>
      <c r="Y988" s="6"/>
      <c r="Z988" s="6"/>
      <c r="AA988" s="6564">
        <v>13019925</v>
      </c>
      <c r="AB988" s="6"/>
      <c r="AC988" s="4899">
        <v>6900</v>
      </c>
      <c r="AD988" s="4899">
        <v>7920</v>
      </c>
      <c r="AE988" s="4899">
        <f t="shared" si="55"/>
        <v>14820</v>
      </c>
      <c r="AF988" s="31" t="s">
        <v>19700</v>
      </c>
      <c r="AG988" s="6"/>
    </row>
    <row r="989" spans="1:33" s="4430" customFormat="1" ht="30" customHeight="1">
      <c r="A989" s="5152" t="s">
        <v>19596</v>
      </c>
      <c r="B989" s="36" t="s">
        <v>24108</v>
      </c>
      <c r="C989" s="37">
        <v>45876</v>
      </c>
      <c r="D989" s="37">
        <v>45909</v>
      </c>
      <c r="E989" s="359"/>
      <c r="F989" s="449"/>
      <c r="G989" s="36">
        <v>6984</v>
      </c>
      <c r="H989" s="5153" t="s">
        <v>7658</v>
      </c>
      <c r="I989" s="36"/>
      <c r="J989" s="36" t="s">
        <v>24109</v>
      </c>
      <c r="K989" s="36" t="s">
        <v>24110</v>
      </c>
      <c r="L989" s="5152" t="s">
        <v>76</v>
      </c>
      <c r="M989" s="36" t="s">
        <v>24112</v>
      </c>
      <c r="N989" s="36"/>
      <c r="O989" s="4429">
        <v>4</v>
      </c>
      <c r="P989" s="4429">
        <v>4</v>
      </c>
      <c r="Q989" s="36" t="s">
        <v>24111</v>
      </c>
      <c r="R989" s="36"/>
      <c r="S989" s="36"/>
      <c r="T989" s="36"/>
      <c r="U989" s="36"/>
      <c r="V989" s="36"/>
      <c r="W989" s="36"/>
      <c r="X989" s="36"/>
      <c r="Y989" s="36"/>
      <c r="Z989" s="36"/>
      <c r="AA989" s="4891">
        <v>13020140</v>
      </c>
      <c r="AB989" s="36"/>
      <c r="AC989" s="4900"/>
      <c r="AD989" s="4900"/>
      <c r="AE989" s="4900"/>
      <c r="AF989" s="68" t="s">
        <v>19700</v>
      </c>
      <c r="AG989" s="36"/>
    </row>
    <row r="990" spans="1:33" s="32" customFormat="1" ht="30" customHeight="1">
      <c r="A990" s="4624" t="s">
        <v>20974</v>
      </c>
      <c r="B990" s="4672" t="s">
        <v>24113</v>
      </c>
      <c r="C990" s="422">
        <v>45876</v>
      </c>
      <c r="D990" s="422">
        <v>45898</v>
      </c>
      <c r="E990" s="422"/>
      <c r="F990" s="374"/>
      <c r="G990" s="41">
        <v>8595</v>
      </c>
      <c r="H990" s="4986" t="s">
        <v>6431</v>
      </c>
      <c r="I990" s="41" t="s">
        <v>25</v>
      </c>
      <c r="J990" s="41" t="s">
        <v>24114</v>
      </c>
      <c r="K990" s="41" t="s">
        <v>24115</v>
      </c>
      <c r="L990" s="4624" t="s">
        <v>173</v>
      </c>
      <c r="M990" s="41" t="s">
        <v>24117</v>
      </c>
      <c r="N990" s="41"/>
      <c r="O990" s="3896">
        <v>1</v>
      </c>
      <c r="P990" s="3896">
        <v>1</v>
      </c>
      <c r="Q990" s="41" t="s">
        <v>24116</v>
      </c>
      <c r="R990" s="41"/>
      <c r="S990" s="6"/>
      <c r="T990" s="6"/>
      <c r="U990" s="6"/>
      <c r="V990" s="6" t="s">
        <v>9338</v>
      </c>
      <c r="W990" s="6"/>
      <c r="X990" s="6" t="s">
        <v>7042</v>
      </c>
      <c r="Y990" s="6"/>
      <c r="Z990" s="6"/>
      <c r="AA990" s="6564">
        <v>13020983</v>
      </c>
      <c r="AB990" s="6"/>
      <c r="AC990" s="4899">
        <v>0</v>
      </c>
      <c r="AD990" s="4899">
        <v>8400</v>
      </c>
      <c r="AE990" s="4899">
        <f t="shared" si="55"/>
        <v>8400</v>
      </c>
      <c r="AF990" s="31" t="s">
        <v>19700</v>
      </c>
      <c r="AG990" s="6"/>
    </row>
    <row r="991" spans="1:33" s="32" customFormat="1" ht="30" customHeight="1">
      <c r="A991" s="4624" t="s">
        <v>19480</v>
      </c>
      <c r="B991" s="41" t="s">
        <v>24118</v>
      </c>
      <c r="C991" s="422">
        <v>45877</v>
      </c>
      <c r="D991" s="422">
        <v>45911</v>
      </c>
      <c r="E991" s="422"/>
      <c r="F991" s="374"/>
      <c r="G991" s="41">
        <v>8618</v>
      </c>
      <c r="H991" s="4986" t="s">
        <v>7930</v>
      </c>
      <c r="I991" s="41" t="s">
        <v>25</v>
      </c>
      <c r="J991" s="41" t="s">
        <v>24119</v>
      </c>
      <c r="K991" s="41" t="s">
        <v>24120</v>
      </c>
      <c r="L991" s="4624" t="s">
        <v>28</v>
      </c>
      <c r="M991" s="41" t="s">
        <v>24122</v>
      </c>
      <c r="N991" s="41"/>
      <c r="O991" s="3896">
        <v>2</v>
      </c>
      <c r="P991" s="3896">
        <v>2</v>
      </c>
      <c r="Q991" s="41" t="s">
        <v>24121</v>
      </c>
      <c r="R991" s="41"/>
      <c r="S991" s="6"/>
      <c r="T991" s="6"/>
      <c r="U991" s="6"/>
      <c r="V991" s="6" t="s">
        <v>9338</v>
      </c>
      <c r="W991" s="6"/>
      <c r="X991" s="6" t="s">
        <v>7042</v>
      </c>
      <c r="Y991" s="6"/>
      <c r="Z991" s="6"/>
      <c r="AA991" s="6564">
        <v>13021987</v>
      </c>
      <c r="AB991" s="6"/>
      <c r="AC991" s="4899">
        <v>6900</v>
      </c>
      <c r="AD991" s="4899">
        <v>7918.05</v>
      </c>
      <c r="AE991" s="4899">
        <f t="shared" si="55"/>
        <v>22736.1</v>
      </c>
      <c r="AF991" s="31" t="s">
        <v>19700</v>
      </c>
      <c r="AG991" s="6"/>
    </row>
    <row r="992" spans="1:33" s="32" customFormat="1" ht="30" customHeight="1">
      <c r="A992" s="5622" t="s">
        <v>18626</v>
      </c>
      <c r="B992" s="4672" t="s">
        <v>24123</v>
      </c>
      <c r="C992" s="422">
        <v>45877</v>
      </c>
      <c r="D992" s="422">
        <v>45898</v>
      </c>
      <c r="E992" s="422"/>
      <c r="F992" s="374"/>
      <c r="G992" s="41">
        <v>9013</v>
      </c>
      <c r="H992" s="6946"/>
      <c r="I992" s="41" t="s">
        <v>21499</v>
      </c>
      <c r="J992" s="41" t="s">
        <v>18696</v>
      </c>
      <c r="K992" s="41" t="s">
        <v>24124</v>
      </c>
      <c r="L992" s="4624" t="s">
        <v>76</v>
      </c>
      <c r="M992" s="582" t="s">
        <v>24126</v>
      </c>
      <c r="N992" s="41"/>
      <c r="O992" s="3896">
        <v>4</v>
      </c>
      <c r="P992" s="3896">
        <v>4</v>
      </c>
      <c r="Q992" s="41" t="s">
        <v>24125</v>
      </c>
      <c r="R992" s="41"/>
      <c r="S992" s="6"/>
      <c r="T992" s="6"/>
      <c r="U992" s="6"/>
      <c r="V992" s="6" t="s">
        <v>9338</v>
      </c>
      <c r="W992" s="6"/>
      <c r="X992" s="6" t="s">
        <v>7042</v>
      </c>
      <c r="Y992" s="6"/>
      <c r="Z992" s="6"/>
      <c r="AA992" s="6564">
        <v>13022650</v>
      </c>
      <c r="AB992" s="6"/>
      <c r="AC992" s="4899">
        <v>0</v>
      </c>
      <c r="AD992" s="4899">
        <v>6798.83</v>
      </c>
      <c r="AE992" s="4899">
        <f t="shared" si="55"/>
        <v>27195.32</v>
      </c>
      <c r="AF992" s="31" t="s">
        <v>19700</v>
      </c>
      <c r="AG992" s="6"/>
    </row>
    <row r="993" spans="1:33" s="32" customFormat="1" ht="30" customHeight="1">
      <c r="A993" s="5975" t="s">
        <v>18626</v>
      </c>
      <c r="B993" s="4672" t="s">
        <v>24127</v>
      </c>
      <c r="C993" s="422">
        <v>45877</v>
      </c>
      <c r="D993" s="422">
        <v>45911</v>
      </c>
      <c r="E993" s="422"/>
      <c r="F993" s="374"/>
      <c r="G993" s="41">
        <v>9013</v>
      </c>
      <c r="H993" s="4986" t="s">
        <v>23181</v>
      </c>
      <c r="I993" s="41"/>
      <c r="J993" s="41" t="s">
        <v>24128</v>
      </c>
      <c r="K993" s="41" t="s">
        <v>24129</v>
      </c>
      <c r="L993" s="4624" t="s">
        <v>193</v>
      </c>
      <c r="M993" s="4624" t="s">
        <v>24131</v>
      </c>
      <c r="N993" s="41"/>
      <c r="O993" s="3896">
        <v>6</v>
      </c>
      <c r="P993" s="3896">
        <v>6</v>
      </c>
      <c r="Q993" s="41" t="s">
        <v>24130</v>
      </c>
      <c r="R993" s="41"/>
      <c r="S993" s="6"/>
      <c r="T993" s="6"/>
      <c r="U993" s="6"/>
      <c r="V993" s="6" t="s">
        <v>9338</v>
      </c>
      <c r="W993" s="6"/>
      <c r="X993" s="6" t="s">
        <v>7042</v>
      </c>
      <c r="Y993" s="6"/>
      <c r="Z993" s="6"/>
      <c r="AA993" s="6564">
        <v>13022720</v>
      </c>
      <c r="AB993" s="6"/>
      <c r="AC993" s="4899">
        <v>6900</v>
      </c>
      <c r="AD993" s="4899">
        <v>6798.83</v>
      </c>
      <c r="AE993" s="4899">
        <f t="shared" si="55"/>
        <v>47692.979999999996</v>
      </c>
      <c r="AF993" s="31" t="s">
        <v>19700</v>
      </c>
      <c r="AG993" s="6"/>
    </row>
    <row r="994" spans="1:33" s="4430" customFormat="1" ht="30" customHeight="1">
      <c r="A994" s="5486" t="s">
        <v>18626</v>
      </c>
      <c r="B994" s="36" t="s">
        <v>24136</v>
      </c>
      <c r="C994" s="37">
        <v>45877</v>
      </c>
      <c r="D994" s="37">
        <v>45898</v>
      </c>
      <c r="E994" s="37"/>
      <c r="F994" s="449"/>
      <c r="G994" s="36">
        <v>9013</v>
      </c>
      <c r="H994" s="5520" t="s">
        <v>24137</v>
      </c>
      <c r="I994" s="36"/>
      <c r="J994" s="5486" t="s">
        <v>24138</v>
      </c>
      <c r="K994" s="5486" t="s">
        <v>24139</v>
      </c>
      <c r="L994" s="5486" t="s">
        <v>28</v>
      </c>
      <c r="M994" s="69" t="s">
        <v>24141</v>
      </c>
      <c r="N994" s="36"/>
      <c r="O994" s="4429">
        <v>2</v>
      </c>
      <c r="P994" s="4429">
        <v>2</v>
      </c>
      <c r="Q994" s="5486" t="s">
        <v>24140</v>
      </c>
      <c r="R994" s="36"/>
      <c r="S994" s="36"/>
      <c r="T994" s="36"/>
      <c r="U994" s="36"/>
      <c r="V994" s="36"/>
      <c r="W994" s="36"/>
      <c r="X994" s="36"/>
      <c r="Y994" s="36"/>
      <c r="Z994" s="36"/>
      <c r="AA994" s="4891">
        <v>13022787</v>
      </c>
      <c r="AB994" s="36"/>
      <c r="AC994" s="4900"/>
      <c r="AD994" s="4900"/>
      <c r="AE994" s="4900"/>
      <c r="AF994" s="68" t="s">
        <v>19700</v>
      </c>
      <c r="AG994" s="36"/>
    </row>
    <row r="995" spans="1:33" s="32" customFormat="1" ht="30" customHeight="1">
      <c r="A995" s="4624" t="s">
        <v>18754</v>
      </c>
      <c r="B995" s="6753" t="s">
        <v>24142</v>
      </c>
      <c r="C995" s="422">
        <v>45877</v>
      </c>
      <c r="D995" s="422">
        <v>45911</v>
      </c>
      <c r="E995" s="422"/>
      <c r="F995" s="374"/>
      <c r="G995" s="41">
        <v>8634</v>
      </c>
      <c r="H995" s="4986" t="s">
        <v>3226</v>
      </c>
      <c r="I995" s="41"/>
      <c r="J995" s="4624" t="s">
        <v>24143</v>
      </c>
      <c r="K995" s="6617" t="s">
        <v>24144</v>
      </c>
      <c r="L995" s="4624" t="s">
        <v>173</v>
      </c>
      <c r="M995" s="41" t="s">
        <v>24145</v>
      </c>
      <c r="N995" s="41"/>
      <c r="O995" s="3896">
        <v>1</v>
      </c>
      <c r="P995" s="3896">
        <v>1</v>
      </c>
      <c r="Q995" s="4624" t="s">
        <v>23780</v>
      </c>
      <c r="R995" s="41"/>
      <c r="S995" s="6"/>
      <c r="T995" s="6"/>
      <c r="U995" s="6"/>
      <c r="V995" s="6" t="s">
        <v>9338</v>
      </c>
      <c r="W995" s="6"/>
      <c r="X995" s="6" t="s">
        <v>7042</v>
      </c>
      <c r="Y995" s="6"/>
      <c r="Z995" s="6"/>
      <c r="AA995" s="6564">
        <v>13022804</v>
      </c>
      <c r="AB995" s="6"/>
      <c r="AC995" s="4899">
        <v>10200</v>
      </c>
      <c r="AD995" s="4899">
        <v>7920</v>
      </c>
      <c r="AE995" s="4899">
        <f t="shared" si="55"/>
        <v>18120</v>
      </c>
      <c r="AF995" s="31" t="s">
        <v>19700</v>
      </c>
      <c r="AG995" s="6"/>
    </row>
    <row r="996" spans="1:33" s="32" customFormat="1" ht="30" customHeight="1">
      <c r="A996" s="5518" t="s">
        <v>20911</v>
      </c>
      <c r="B996" s="5563" t="s">
        <v>24146</v>
      </c>
      <c r="C996" s="422">
        <v>45877</v>
      </c>
      <c r="D996" s="422">
        <v>46007</v>
      </c>
      <c r="E996" s="422"/>
      <c r="F996" s="374"/>
      <c r="G996" s="41">
        <v>8638</v>
      </c>
      <c r="H996" s="4986" t="s">
        <v>11964</v>
      </c>
      <c r="I996" s="41"/>
      <c r="J996" s="5518" t="s">
        <v>24147</v>
      </c>
      <c r="K996" s="4624" t="s">
        <v>24148</v>
      </c>
      <c r="L996" s="4624" t="s">
        <v>173</v>
      </c>
      <c r="M996" s="41" t="s">
        <v>24149</v>
      </c>
      <c r="N996" s="41"/>
      <c r="O996" s="3896">
        <v>1</v>
      </c>
      <c r="P996" s="3896">
        <v>1</v>
      </c>
      <c r="Q996" s="4624" t="s">
        <v>23902</v>
      </c>
      <c r="R996" s="41"/>
      <c r="S996" s="6"/>
      <c r="T996" s="6"/>
      <c r="U996" s="6"/>
      <c r="V996" s="6" t="s">
        <v>9338</v>
      </c>
      <c r="W996" s="6"/>
      <c r="X996" s="6" t="s">
        <v>7042</v>
      </c>
      <c r="Y996" s="6"/>
      <c r="Z996" s="6"/>
      <c r="AA996" s="6564">
        <v>13023045</v>
      </c>
      <c r="AB996" s="6"/>
      <c r="AC996" s="4899">
        <v>86130</v>
      </c>
      <c r="AD996" s="4899">
        <v>8316</v>
      </c>
      <c r="AE996" s="4899">
        <f t="shared" si="55"/>
        <v>94446</v>
      </c>
      <c r="AF996" s="31" t="s">
        <v>19700</v>
      </c>
      <c r="AG996" s="6"/>
    </row>
    <row r="997" spans="1:33" s="32" customFormat="1" ht="30" customHeight="1">
      <c r="A997" s="4624" t="s">
        <v>18626</v>
      </c>
      <c r="B997" s="6753" t="s">
        <v>24150</v>
      </c>
      <c r="C997" s="422">
        <v>45877</v>
      </c>
      <c r="D997" s="422">
        <v>45911</v>
      </c>
      <c r="E997" s="341"/>
      <c r="F997" s="374"/>
      <c r="G997" s="41">
        <v>9013</v>
      </c>
      <c r="H997" s="4986" t="s">
        <v>10546</v>
      </c>
      <c r="I997" s="41"/>
      <c r="J997" s="4624" t="s">
        <v>24151</v>
      </c>
      <c r="K997" s="4624" t="s">
        <v>24152</v>
      </c>
      <c r="L997" s="4624" t="s">
        <v>173</v>
      </c>
      <c r="M997" s="582" t="s">
        <v>24153</v>
      </c>
      <c r="N997" s="41"/>
      <c r="O997" s="3896">
        <v>1</v>
      </c>
      <c r="P997" s="3896">
        <v>1</v>
      </c>
      <c r="Q997" s="4624" t="s">
        <v>23802</v>
      </c>
      <c r="R997" s="41"/>
      <c r="S997" s="6"/>
      <c r="T997" s="6"/>
      <c r="U997" s="6"/>
      <c r="V997" s="6" t="s">
        <v>9338</v>
      </c>
      <c r="W997" s="6"/>
      <c r="X997" s="6" t="s">
        <v>7042</v>
      </c>
      <c r="Y997" s="6"/>
      <c r="Z997" s="6"/>
      <c r="AA997" s="6564">
        <v>13023062</v>
      </c>
      <c r="AB997" s="6"/>
      <c r="AC997" s="4899">
        <v>10200</v>
      </c>
      <c r="AD997" s="4899">
        <v>6798.83</v>
      </c>
      <c r="AE997" s="4899">
        <f t="shared" si="55"/>
        <v>16998.830000000002</v>
      </c>
      <c r="AF997" s="31" t="s">
        <v>19700</v>
      </c>
      <c r="AG997" s="6"/>
    </row>
    <row r="998" spans="1:33" s="32" customFormat="1" ht="30" customHeight="1">
      <c r="A998" s="5993" t="s">
        <v>19351</v>
      </c>
      <c r="B998" s="6025" t="s">
        <v>24154</v>
      </c>
      <c r="C998" s="422">
        <v>45877</v>
      </c>
      <c r="D998" s="422">
        <v>45911</v>
      </c>
      <c r="E998" s="422"/>
      <c r="F998" s="374"/>
      <c r="G998" s="41">
        <v>8646</v>
      </c>
      <c r="H998" s="4986" t="s">
        <v>24155</v>
      </c>
      <c r="I998" s="41"/>
      <c r="J998" s="5993" t="s">
        <v>24156</v>
      </c>
      <c r="K998" s="4624" t="s">
        <v>24157</v>
      </c>
      <c r="L998" s="4624" t="s">
        <v>173</v>
      </c>
      <c r="M998" s="582" t="s">
        <v>24158</v>
      </c>
      <c r="N998" s="41"/>
      <c r="O998" s="3896">
        <v>1</v>
      </c>
      <c r="P998" s="3896">
        <v>1</v>
      </c>
      <c r="Q998" s="4624" t="s">
        <v>23619</v>
      </c>
      <c r="R998" s="41"/>
      <c r="S998" s="6"/>
      <c r="T998" s="6"/>
      <c r="U998" s="6"/>
      <c r="V998" s="6" t="s">
        <v>9338</v>
      </c>
      <c r="W998" s="6"/>
      <c r="X998" s="6" t="s">
        <v>7042</v>
      </c>
      <c r="Y998" s="6"/>
      <c r="Z998" s="6"/>
      <c r="AA998" s="6564">
        <v>13023068</v>
      </c>
      <c r="AB998" s="6"/>
      <c r="AC998" s="4899">
        <v>18600</v>
      </c>
      <c r="AD998" s="4899">
        <v>12375</v>
      </c>
      <c r="AE998" s="4899">
        <f t="shared" si="55"/>
        <v>30975</v>
      </c>
      <c r="AF998" s="31" t="s">
        <v>19700</v>
      </c>
      <c r="AG998" s="6"/>
    </row>
    <row r="999" spans="1:33" s="32" customFormat="1" ht="30" customHeight="1">
      <c r="A999" s="4624" t="s">
        <v>18626</v>
      </c>
      <c r="B999" s="4624" t="s">
        <v>24159</v>
      </c>
      <c r="C999" s="422">
        <v>45877</v>
      </c>
      <c r="D999" s="422">
        <v>45911</v>
      </c>
      <c r="E999" s="422"/>
      <c r="F999" s="374"/>
      <c r="G999" s="41">
        <v>9013</v>
      </c>
      <c r="H999" s="4986" t="s">
        <v>24160</v>
      </c>
      <c r="I999" s="41"/>
      <c r="J999" s="4624" t="s">
        <v>24162</v>
      </c>
      <c r="K999" s="4624" t="s">
        <v>24161</v>
      </c>
      <c r="L999" s="4624" t="s">
        <v>193</v>
      </c>
      <c r="M999" s="582" t="s">
        <v>24164</v>
      </c>
      <c r="N999" s="41"/>
      <c r="O999" s="3896">
        <v>6</v>
      </c>
      <c r="P999" s="3896">
        <v>6</v>
      </c>
      <c r="Q999" s="4624" t="s">
        <v>24163</v>
      </c>
      <c r="R999" s="41"/>
      <c r="S999" s="6"/>
      <c r="T999" s="6"/>
      <c r="U999" s="6"/>
      <c r="V999" s="6" t="s">
        <v>9338</v>
      </c>
      <c r="W999" s="6"/>
      <c r="X999" s="6" t="s">
        <v>7042</v>
      </c>
      <c r="Y999" s="6"/>
      <c r="Z999" s="6"/>
      <c r="AA999" s="6564">
        <v>13023137</v>
      </c>
      <c r="AB999" s="6"/>
      <c r="AC999" s="4899">
        <v>6900</v>
      </c>
      <c r="AD999" s="4899">
        <v>6798.83</v>
      </c>
      <c r="AE999" s="4899">
        <f t="shared" si="55"/>
        <v>47692.979999999996</v>
      </c>
      <c r="AF999" s="31" t="s">
        <v>19700</v>
      </c>
      <c r="AG999" s="6"/>
    </row>
    <row r="1000" spans="1:33" s="4430" customFormat="1" ht="30" customHeight="1">
      <c r="A1000" s="5545" t="s">
        <v>19496</v>
      </c>
      <c r="B1000" s="36" t="s">
        <v>24167</v>
      </c>
      <c r="C1000" s="37">
        <v>45880</v>
      </c>
      <c r="D1000" s="37">
        <v>45912</v>
      </c>
      <c r="E1000" s="37"/>
      <c r="F1000" s="449"/>
      <c r="G1000" s="36">
        <v>8617</v>
      </c>
      <c r="H1000" s="5359" t="s">
        <v>4795</v>
      </c>
      <c r="I1000" s="36"/>
      <c r="J1000" s="36" t="s">
        <v>24168</v>
      </c>
      <c r="K1000" s="36" t="s">
        <v>24169</v>
      </c>
      <c r="L1000" s="5358" t="s">
        <v>173</v>
      </c>
      <c r="M1000" s="69" t="s">
        <v>24170</v>
      </c>
      <c r="N1000" s="36"/>
      <c r="O1000" s="4429">
        <v>1</v>
      </c>
      <c r="P1000" s="4429">
        <v>1</v>
      </c>
      <c r="Q1000" s="36" t="s">
        <v>23802</v>
      </c>
      <c r="R1000" s="36"/>
      <c r="S1000" s="36"/>
      <c r="T1000" s="36"/>
      <c r="U1000" s="36"/>
      <c r="V1000" s="36"/>
      <c r="W1000" s="36"/>
      <c r="X1000" s="36"/>
      <c r="Y1000" s="36"/>
      <c r="Z1000" s="36"/>
      <c r="AA1000" s="4891">
        <v>13026025</v>
      </c>
      <c r="AB1000" s="36"/>
      <c r="AC1000" s="4900"/>
      <c r="AD1000" s="4900"/>
      <c r="AE1000" s="4900"/>
      <c r="AF1000" s="68" t="s">
        <v>19700</v>
      </c>
      <c r="AG1000" s="36"/>
    </row>
    <row r="1001" spans="1:33" s="32" customFormat="1" ht="30" customHeight="1">
      <c r="A1001" s="5144" t="s">
        <v>19269</v>
      </c>
      <c r="B1001" s="4672" t="s">
        <v>24171</v>
      </c>
      <c r="C1001" s="422">
        <v>45880</v>
      </c>
      <c r="D1001" s="422">
        <v>45901</v>
      </c>
      <c r="E1001" s="422"/>
      <c r="F1001" s="374"/>
      <c r="G1001" s="41">
        <v>8602</v>
      </c>
      <c r="H1001" s="4933" t="s">
        <v>2686</v>
      </c>
      <c r="I1001" s="41"/>
      <c r="J1001" s="41" t="s">
        <v>24172</v>
      </c>
      <c r="K1001" s="41" t="s">
        <v>24173</v>
      </c>
      <c r="L1001" s="4637" t="s">
        <v>173</v>
      </c>
      <c r="M1001" s="41" t="s">
        <v>24175</v>
      </c>
      <c r="N1001" s="41"/>
      <c r="O1001" s="3896">
        <v>1</v>
      </c>
      <c r="P1001" s="3896">
        <v>1</v>
      </c>
      <c r="Q1001" s="41" t="s">
        <v>24174</v>
      </c>
      <c r="R1001" s="41"/>
      <c r="S1001" s="6"/>
      <c r="T1001" s="6"/>
      <c r="U1001" s="6"/>
      <c r="V1001" s="6" t="s">
        <v>9338</v>
      </c>
      <c r="W1001" s="6"/>
      <c r="X1001" s="6" t="s">
        <v>7042</v>
      </c>
      <c r="Y1001" s="6"/>
      <c r="Z1001" s="6"/>
      <c r="AA1001" s="6564">
        <v>13026100</v>
      </c>
      <c r="AB1001" s="6"/>
      <c r="AC1001" s="4899">
        <v>3100</v>
      </c>
      <c r="AD1001" s="4899">
        <v>12375</v>
      </c>
      <c r="AE1001" s="4899">
        <f t="shared" si="55"/>
        <v>15475</v>
      </c>
      <c r="AF1001" s="31" t="s">
        <v>19700</v>
      </c>
      <c r="AG1001" s="6"/>
    </row>
    <row r="1002" spans="1:33" s="4430" customFormat="1" ht="30" customHeight="1">
      <c r="A1002" s="5358" t="s">
        <v>19351</v>
      </c>
      <c r="B1002" s="36" t="s">
        <v>24176</v>
      </c>
      <c r="C1002" s="37">
        <v>45876</v>
      </c>
      <c r="D1002" s="37">
        <v>45912</v>
      </c>
      <c r="E1002" s="37"/>
      <c r="F1002" s="449"/>
      <c r="G1002" s="36">
        <v>8646</v>
      </c>
      <c r="H1002" s="5359" t="s">
        <v>24177</v>
      </c>
      <c r="I1002" s="36"/>
      <c r="J1002" s="36" t="s">
        <v>24178</v>
      </c>
      <c r="K1002" s="36" t="s">
        <v>24179</v>
      </c>
      <c r="L1002" s="5358" t="s">
        <v>406</v>
      </c>
      <c r="M1002" s="69" t="s">
        <v>24181</v>
      </c>
      <c r="N1002" s="36"/>
      <c r="O1002" s="4429">
        <v>9</v>
      </c>
      <c r="P1002" s="4429">
        <v>9</v>
      </c>
      <c r="Q1002" s="36" t="s">
        <v>24180</v>
      </c>
      <c r="R1002" s="36"/>
      <c r="S1002" s="36"/>
      <c r="T1002" s="36"/>
      <c r="U1002" s="36"/>
      <c r="V1002" s="36"/>
      <c r="W1002" s="36"/>
      <c r="X1002" s="36"/>
      <c r="Y1002" s="36"/>
      <c r="Z1002" s="36"/>
      <c r="AA1002" s="4891">
        <v>13026747</v>
      </c>
      <c r="AB1002" s="36"/>
      <c r="AC1002" s="4900"/>
      <c r="AD1002" s="4900"/>
      <c r="AE1002" s="4900"/>
      <c r="AF1002" s="68" t="s">
        <v>19700</v>
      </c>
      <c r="AG1002" s="36"/>
    </row>
    <row r="1003" spans="1:33" s="32" customFormat="1" ht="30" customHeight="1">
      <c r="A1003" s="4637" t="s">
        <v>19351</v>
      </c>
      <c r="B1003" s="41" t="s">
        <v>24182</v>
      </c>
      <c r="C1003" s="422">
        <v>45880</v>
      </c>
      <c r="D1003" s="422">
        <v>45912</v>
      </c>
      <c r="E1003" s="422"/>
      <c r="F1003" s="374"/>
      <c r="G1003" s="41">
        <v>8646</v>
      </c>
      <c r="H1003" s="4933" t="s">
        <v>2043</v>
      </c>
      <c r="I1003" s="41"/>
      <c r="J1003" s="41" t="s">
        <v>24183</v>
      </c>
      <c r="K1003" s="41" t="s">
        <v>24184</v>
      </c>
      <c r="L1003" s="4637" t="s">
        <v>173</v>
      </c>
      <c r="M1003" s="41" t="s">
        <v>24185</v>
      </c>
      <c r="N1003" s="41"/>
      <c r="O1003" s="3896">
        <v>1</v>
      </c>
      <c r="P1003" s="3896">
        <v>1</v>
      </c>
      <c r="Q1003" s="41" t="s">
        <v>23802</v>
      </c>
      <c r="R1003" s="41"/>
      <c r="S1003" s="6"/>
      <c r="T1003" s="6"/>
      <c r="U1003" s="6"/>
      <c r="V1003" s="6" t="s">
        <v>9338</v>
      </c>
      <c r="W1003" s="6"/>
      <c r="X1003" s="6" t="s">
        <v>7042</v>
      </c>
      <c r="Y1003" s="6"/>
      <c r="Z1003" s="6"/>
      <c r="AA1003" s="6564">
        <v>13027151</v>
      </c>
      <c r="AB1003" s="6"/>
      <c r="AC1003" s="4899">
        <v>31000</v>
      </c>
      <c r="AD1003" s="4899">
        <v>12375</v>
      </c>
      <c r="AE1003" s="4899">
        <f t="shared" si="55"/>
        <v>43375</v>
      </c>
      <c r="AF1003" s="31" t="s">
        <v>19700</v>
      </c>
      <c r="AG1003" s="6"/>
    </row>
    <row r="1004" spans="1:33" s="32" customFormat="1" ht="30" customHeight="1">
      <c r="A1004" s="6224" t="s">
        <v>19596</v>
      </c>
      <c r="B1004" s="4672" t="s">
        <v>24186</v>
      </c>
      <c r="C1004" s="422">
        <v>45880</v>
      </c>
      <c r="D1004" s="422">
        <v>45912</v>
      </c>
      <c r="E1004" s="341"/>
      <c r="F1004" s="374"/>
      <c r="G1004" s="41">
        <v>6984</v>
      </c>
      <c r="H1004" s="4933" t="s">
        <v>24187</v>
      </c>
      <c r="I1004" s="41"/>
      <c r="J1004" s="41" t="s">
        <v>24188</v>
      </c>
      <c r="K1004" s="41" t="s">
        <v>24189</v>
      </c>
      <c r="L1004" s="4637" t="s">
        <v>128</v>
      </c>
      <c r="M1004" s="582" t="s">
        <v>24191</v>
      </c>
      <c r="N1004" s="41"/>
      <c r="O1004" s="3896">
        <v>3</v>
      </c>
      <c r="P1004" s="3896">
        <v>3</v>
      </c>
      <c r="Q1004" s="41" t="s">
        <v>24190</v>
      </c>
      <c r="R1004" s="41"/>
      <c r="S1004" s="6"/>
      <c r="T1004" s="6"/>
      <c r="U1004" s="6"/>
      <c r="V1004" s="6" t="s">
        <v>9338</v>
      </c>
      <c r="W1004" s="6"/>
      <c r="X1004" s="6" t="s">
        <v>7042</v>
      </c>
      <c r="Y1004" s="6"/>
      <c r="Z1004" s="6"/>
      <c r="AA1004" s="6564">
        <v>13027377</v>
      </c>
      <c r="AB1004" s="6"/>
      <c r="AC1004" s="4899">
        <v>6900</v>
      </c>
      <c r="AD1004" s="4899">
        <v>7920</v>
      </c>
      <c r="AE1004" s="4899">
        <f t="shared" si="55"/>
        <v>30660</v>
      </c>
      <c r="AF1004" s="31" t="s">
        <v>19700</v>
      </c>
      <c r="AG1004" s="6"/>
    </row>
    <row r="1005" spans="1:33" s="32" customFormat="1" ht="30" customHeight="1">
      <c r="A1005" s="5723" t="s">
        <v>20911</v>
      </c>
      <c r="B1005" s="4672" t="s">
        <v>24203</v>
      </c>
      <c r="C1005" s="422">
        <v>45880</v>
      </c>
      <c r="D1005" s="422">
        <v>45901</v>
      </c>
      <c r="E1005" s="422"/>
      <c r="F1005" s="374"/>
      <c r="G1005" s="41">
        <v>8638</v>
      </c>
      <c r="H1005" s="4933" t="s">
        <v>10574</v>
      </c>
      <c r="I1005" s="41"/>
      <c r="J1005" s="41" t="s">
        <v>24204</v>
      </c>
      <c r="K1005" s="41" t="s">
        <v>24205</v>
      </c>
      <c r="L1005" s="4637" t="s">
        <v>173</v>
      </c>
      <c r="M1005" s="582" t="s">
        <v>24206</v>
      </c>
      <c r="N1005" s="41"/>
      <c r="O1005" s="3896">
        <v>1</v>
      </c>
      <c r="P1005" s="3896">
        <v>1</v>
      </c>
      <c r="Q1005" s="41" t="s">
        <v>23780</v>
      </c>
      <c r="R1005" s="41"/>
      <c r="S1005" s="6"/>
      <c r="T1005" s="6"/>
      <c r="U1005" s="6"/>
      <c r="V1005" s="6" t="s">
        <v>9338</v>
      </c>
      <c r="W1005" s="6"/>
      <c r="X1005" s="6" t="s">
        <v>7042</v>
      </c>
      <c r="Y1005" s="6"/>
      <c r="Z1005" s="6"/>
      <c r="AA1005" s="6564">
        <v>13027697</v>
      </c>
      <c r="AB1005" s="6"/>
      <c r="AC1005" s="4899">
        <v>2079</v>
      </c>
      <c r="AD1005" s="4899">
        <v>8316</v>
      </c>
      <c r="AE1005" s="4899">
        <f t="shared" si="55"/>
        <v>10395</v>
      </c>
      <c r="AF1005" s="31" t="s">
        <v>19700</v>
      </c>
      <c r="AG1005" s="6"/>
    </row>
    <row r="1006" spans="1:33" s="32" customFormat="1" ht="30" customHeight="1">
      <c r="A1006" s="6167" t="s">
        <v>22585</v>
      </c>
      <c r="B1006" s="6201" t="s">
        <v>24207</v>
      </c>
      <c r="C1006" s="422">
        <v>45880</v>
      </c>
      <c r="D1006" s="422">
        <v>45912</v>
      </c>
      <c r="E1006" s="422"/>
      <c r="F1006" s="374"/>
      <c r="G1006" s="41">
        <v>8591</v>
      </c>
      <c r="H1006" s="4933" t="s">
        <v>6697</v>
      </c>
      <c r="I1006" s="41"/>
      <c r="J1006" s="6167" t="s">
        <v>24208</v>
      </c>
      <c r="K1006" s="41" t="s">
        <v>24209</v>
      </c>
      <c r="L1006" s="4637" t="s">
        <v>28</v>
      </c>
      <c r="M1006" s="582" t="s">
        <v>24211</v>
      </c>
      <c r="N1006" s="41"/>
      <c r="O1006" s="3896">
        <v>2</v>
      </c>
      <c r="P1006" s="3896">
        <v>2</v>
      </c>
      <c r="Q1006" s="41" t="s">
        <v>24210</v>
      </c>
      <c r="R1006" s="41"/>
      <c r="S1006" s="6"/>
      <c r="T1006" s="6"/>
      <c r="U1006" s="6"/>
      <c r="V1006" s="6" t="s">
        <v>9338</v>
      </c>
      <c r="W1006" s="6"/>
      <c r="X1006" s="6" t="s">
        <v>7042</v>
      </c>
      <c r="Y1006" s="6"/>
      <c r="Z1006" s="6"/>
      <c r="AA1006" s="6564">
        <v>13027756</v>
      </c>
      <c r="AB1006" s="6"/>
      <c r="AC1006" s="4899">
        <v>9207</v>
      </c>
      <c r="AD1006" s="4899">
        <v>14850</v>
      </c>
      <c r="AE1006" s="4899">
        <f t="shared" si="55"/>
        <v>38907</v>
      </c>
      <c r="AF1006" s="31" t="s">
        <v>19700</v>
      </c>
      <c r="AG1006" s="6"/>
    </row>
    <row r="1007" spans="1:33" s="32" customFormat="1" ht="30" customHeight="1">
      <c r="A1007" s="4654" t="s">
        <v>20911</v>
      </c>
      <c r="B1007" s="41" t="s">
        <v>24213</v>
      </c>
      <c r="C1007" s="422">
        <v>45881</v>
      </c>
      <c r="D1007" s="422">
        <v>45915</v>
      </c>
      <c r="E1007" s="341"/>
      <c r="F1007" s="374"/>
      <c r="G1007" s="41">
        <v>8638</v>
      </c>
      <c r="H1007" s="4671" t="s">
        <v>1257</v>
      </c>
      <c r="I1007" s="41"/>
      <c r="J1007" s="41" t="s">
        <v>12745</v>
      </c>
      <c r="K1007" s="41" t="s">
        <v>24214</v>
      </c>
      <c r="L1007" s="4654" t="s">
        <v>406</v>
      </c>
      <c r="M1007" s="582" t="s">
        <v>24216</v>
      </c>
      <c r="N1007" s="41"/>
      <c r="O1007" s="3896">
        <v>9</v>
      </c>
      <c r="P1007" s="3896">
        <v>9</v>
      </c>
      <c r="Q1007" s="41" t="s">
        <v>24215</v>
      </c>
      <c r="R1007" s="41"/>
      <c r="S1007" s="6"/>
      <c r="T1007" s="6"/>
      <c r="U1007" s="6"/>
      <c r="V1007" s="6" t="s">
        <v>9338</v>
      </c>
      <c r="W1007" s="6"/>
      <c r="X1007" s="6" t="s">
        <v>7042</v>
      </c>
      <c r="Y1007" s="6"/>
      <c r="Z1007" s="6"/>
      <c r="AA1007" s="6564">
        <v>13030121</v>
      </c>
      <c r="AB1007" s="6"/>
      <c r="AC1007" s="4899">
        <v>11954.25</v>
      </c>
      <c r="AD1007" s="4899">
        <v>8316</v>
      </c>
      <c r="AE1007" s="4899">
        <f t="shared" si="55"/>
        <v>86798.25</v>
      </c>
      <c r="AF1007" s="31" t="s">
        <v>19700</v>
      </c>
      <c r="AG1007" s="6"/>
    </row>
    <row r="1008" spans="1:33" s="4430" customFormat="1" ht="30" customHeight="1">
      <c r="A1008" s="5704" t="s">
        <v>18754</v>
      </c>
      <c r="B1008" s="36" t="s">
        <v>24217</v>
      </c>
      <c r="C1008" s="37">
        <v>45881</v>
      </c>
      <c r="D1008" s="37">
        <v>45915</v>
      </c>
      <c r="E1008" s="37"/>
      <c r="F1008" s="449"/>
      <c r="G1008" s="36">
        <v>8634</v>
      </c>
      <c r="H1008" s="5705" t="s">
        <v>24218</v>
      </c>
      <c r="I1008" s="36"/>
      <c r="J1008" s="36" t="s">
        <v>24219</v>
      </c>
      <c r="K1008" s="36" t="s">
        <v>24220</v>
      </c>
      <c r="L1008" s="5704" t="s">
        <v>28</v>
      </c>
      <c r="M1008" s="69" t="s">
        <v>24221</v>
      </c>
      <c r="N1008" s="36"/>
      <c r="O1008" s="4429">
        <v>2</v>
      </c>
      <c r="P1008" s="4429">
        <v>2</v>
      </c>
      <c r="Q1008" s="36" t="s">
        <v>23614</v>
      </c>
      <c r="R1008" s="36"/>
      <c r="S1008" s="36"/>
      <c r="T1008" s="36"/>
      <c r="U1008" s="36"/>
      <c r="V1008" s="36"/>
      <c r="W1008" s="36"/>
      <c r="X1008" s="36"/>
      <c r="Y1008" s="36"/>
      <c r="Z1008" s="36"/>
      <c r="AA1008" s="4891">
        <v>13030265</v>
      </c>
      <c r="AB1008" s="36"/>
      <c r="AC1008" s="4900"/>
      <c r="AD1008" s="4900"/>
      <c r="AE1008" s="4900"/>
      <c r="AF1008" s="68" t="s">
        <v>19700</v>
      </c>
      <c r="AG1008" s="36"/>
    </row>
    <row r="1009" spans="1:33" s="32" customFormat="1" ht="30" customHeight="1">
      <c r="A1009" s="5751" t="s">
        <v>18754</v>
      </c>
      <c r="B1009" s="4672" t="s">
        <v>24222</v>
      </c>
      <c r="C1009" s="422">
        <v>45881</v>
      </c>
      <c r="D1009" s="422">
        <v>45902</v>
      </c>
      <c r="E1009" s="422"/>
      <c r="F1009" s="374"/>
      <c r="G1009" s="41">
        <v>8634</v>
      </c>
      <c r="H1009" s="4671" t="s">
        <v>630</v>
      </c>
      <c r="I1009" s="41"/>
      <c r="J1009" s="41" t="s">
        <v>24223</v>
      </c>
      <c r="K1009" s="41" t="s">
        <v>24224</v>
      </c>
      <c r="L1009" s="4654" t="s">
        <v>173</v>
      </c>
      <c r="M1009" s="41" t="s">
        <v>24226</v>
      </c>
      <c r="N1009" s="41"/>
      <c r="O1009" s="3896">
        <v>1</v>
      </c>
      <c r="P1009" s="3896">
        <v>1</v>
      </c>
      <c r="Q1009" s="41" t="s">
        <v>24225</v>
      </c>
      <c r="R1009" s="41"/>
      <c r="S1009" s="6"/>
      <c r="T1009" s="6"/>
      <c r="U1009" s="6"/>
      <c r="V1009" s="6" t="s">
        <v>9338</v>
      </c>
      <c r="W1009" s="6"/>
      <c r="X1009" s="6" t="s">
        <v>7042</v>
      </c>
      <c r="Y1009" s="6"/>
      <c r="Z1009" s="6"/>
      <c r="AA1009" s="6564">
        <v>13030300</v>
      </c>
      <c r="AB1009" s="6"/>
      <c r="AC1009" s="4899">
        <v>0</v>
      </c>
      <c r="AD1009" s="4899">
        <v>7920</v>
      </c>
      <c r="AE1009" s="4899">
        <f t="shared" si="55"/>
        <v>7920</v>
      </c>
      <c r="AF1009" s="31" t="s">
        <v>19700</v>
      </c>
      <c r="AG1009" s="6"/>
    </row>
    <row r="1010" spans="1:33" s="32" customFormat="1" ht="30" customHeight="1">
      <c r="A1010" s="5841" t="s">
        <v>18967</v>
      </c>
      <c r="B1010" s="4672" t="s">
        <v>24227</v>
      </c>
      <c r="C1010" s="422">
        <v>45862</v>
      </c>
      <c r="D1010" s="422">
        <v>45915</v>
      </c>
      <c r="E1010" s="422"/>
      <c r="F1010" s="374"/>
      <c r="G1010" s="41">
        <v>8604</v>
      </c>
      <c r="H1010" s="4671" t="s">
        <v>6818</v>
      </c>
      <c r="I1010" s="41"/>
      <c r="J1010" s="41" t="s">
        <v>24228</v>
      </c>
      <c r="K1010" s="41" t="s">
        <v>24229</v>
      </c>
      <c r="L1010" s="4654" t="s">
        <v>76</v>
      </c>
      <c r="M1010" s="582" t="s">
        <v>24231</v>
      </c>
      <c r="N1010" s="41"/>
      <c r="O1010" s="3896">
        <v>4</v>
      </c>
      <c r="P1010" s="3896">
        <v>4</v>
      </c>
      <c r="Q1010" s="41" t="s">
        <v>24230</v>
      </c>
      <c r="R1010" s="41"/>
      <c r="S1010" s="6"/>
      <c r="T1010" s="6"/>
      <c r="U1010" s="6"/>
      <c r="V1010" s="6" t="s">
        <v>9338</v>
      </c>
      <c r="W1010" s="6"/>
      <c r="X1010" s="6" t="s">
        <v>7042</v>
      </c>
      <c r="Y1010" s="6"/>
      <c r="Z1010" s="6"/>
      <c r="AA1010" s="6564">
        <v>13030340</v>
      </c>
      <c r="AB1010" s="6"/>
      <c r="AC1010" s="4899">
        <v>3300</v>
      </c>
      <c r="AD1010" s="4899">
        <v>7920</v>
      </c>
      <c r="AE1010" s="4899">
        <f t="shared" si="55"/>
        <v>34980</v>
      </c>
      <c r="AF1010" s="31" t="s">
        <v>19700</v>
      </c>
      <c r="AG1010" s="6"/>
    </row>
    <row r="1011" spans="1:33" s="32" customFormat="1" ht="30" customHeight="1">
      <c r="A1011" s="4964" t="s">
        <v>20488</v>
      </c>
      <c r="B1011" s="4672" t="s">
        <v>24237</v>
      </c>
      <c r="C1011" s="422">
        <v>45881</v>
      </c>
      <c r="D1011" s="422">
        <v>45902</v>
      </c>
      <c r="E1011" s="422"/>
      <c r="F1011" s="374"/>
      <c r="G1011" s="41">
        <v>8630</v>
      </c>
      <c r="H1011" s="4671" t="s">
        <v>20490</v>
      </c>
      <c r="I1011" s="41"/>
      <c r="J1011" s="41" t="s">
        <v>20491</v>
      </c>
      <c r="K1011" s="41" t="s">
        <v>24238</v>
      </c>
      <c r="L1011" s="4654" t="s">
        <v>128</v>
      </c>
      <c r="M1011" s="582" t="s">
        <v>24240</v>
      </c>
      <c r="N1011" s="41"/>
      <c r="O1011" s="3896">
        <v>3</v>
      </c>
      <c r="P1011" s="3896">
        <v>3</v>
      </c>
      <c r="Q1011" s="41" t="s">
        <v>24239</v>
      </c>
      <c r="R1011" s="41"/>
      <c r="S1011" s="6"/>
      <c r="T1011" s="6"/>
      <c r="U1011" s="6"/>
      <c r="V1011" s="4766" t="s">
        <v>2073</v>
      </c>
      <c r="W1011" s="6"/>
      <c r="X1011" s="4766" t="s">
        <v>37</v>
      </c>
      <c r="Y1011" s="6"/>
      <c r="Z1011" s="6"/>
      <c r="AA1011" s="6564">
        <v>13030420</v>
      </c>
      <c r="AB1011" s="6"/>
      <c r="AC1011" s="4899">
        <v>0</v>
      </c>
      <c r="AD1011" s="4899">
        <v>8316</v>
      </c>
      <c r="AE1011" s="4899">
        <f t="shared" si="55"/>
        <v>24948</v>
      </c>
      <c r="AF1011" s="31" t="s">
        <v>19700</v>
      </c>
      <c r="AG1011" s="6"/>
    </row>
    <row r="1012" spans="1:33" s="32" customFormat="1" ht="30" customHeight="1">
      <c r="A1012" s="5179" t="s">
        <v>19214</v>
      </c>
      <c r="B1012" s="4672" t="s">
        <v>24241</v>
      </c>
      <c r="C1012" s="422">
        <v>45880</v>
      </c>
      <c r="D1012" s="422">
        <v>45915</v>
      </c>
      <c r="E1012" s="422"/>
      <c r="F1012" s="374"/>
      <c r="G1012" s="41">
        <v>8616</v>
      </c>
      <c r="H1012" s="4671" t="s">
        <v>12351</v>
      </c>
      <c r="I1012" s="41"/>
      <c r="J1012" s="41" t="s">
        <v>24242</v>
      </c>
      <c r="K1012" s="41" t="s">
        <v>24243</v>
      </c>
      <c r="L1012" s="4654" t="s">
        <v>28</v>
      </c>
      <c r="M1012" s="582" t="s">
        <v>24245</v>
      </c>
      <c r="N1012" s="41"/>
      <c r="O1012" s="3896">
        <v>2</v>
      </c>
      <c r="P1012" s="3896">
        <v>2</v>
      </c>
      <c r="Q1012" s="41" t="s">
        <v>24244</v>
      </c>
      <c r="R1012" s="41"/>
      <c r="S1012" s="6"/>
      <c r="T1012" s="6"/>
      <c r="U1012" s="6"/>
      <c r="V1012" s="6" t="s">
        <v>2073</v>
      </c>
      <c r="W1012" s="6"/>
      <c r="X1012" s="6" t="s">
        <v>37</v>
      </c>
      <c r="Y1012" s="6"/>
      <c r="Z1012" s="6"/>
      <c r="AA1012" s="6564">
        <v>13031209</v>
      </c>
      <c r="AB1012" s="6"/>
      <c r="AC1012" s="4899">
        <v>17100</v>
      </c>
      <c r="AD1012" s="4899">
        <v>7920</v>
      </c>
      <c r="AE1012" s="4899">
        <f t="shared" si="55"/>
        <v>32940</v>
      </c>
      <c r="AF1012" s="31" t="s">
        <v>19700</v>
      </c>
      <c r="AG1012" s="6"/>
    </row>
    <row r="1013" spans="1:33" s="32" customFormat="1" ht="30" customHeight="1">
      <c r="A1013" s="4653" t="s">
        <v>20911</v>
      </c>
      <c r="B1013" s="6" t="s">
        <v>24259</v>
      </c>
      <c r="C1013" s="114">
        <v>45881</v>
      </c>
      <c r="D1013" s="114">
        <v>45915</v>
      </c>
      <c r="E1013" s="114">
        <v>46132</v>
      </c>
      <c r="F1013" s="4805">
        <f t="shared" ref="F1013" si="56">SUM(D1013-E1013)</f>
        <v>-217</v>
      </c>
      <c r="G1013" s="6">
        <v>8638</v>
      </c>
      <c r="H1013" s="4655" t="s">
        <v>630</v>
      </c>
      <c r="I1013" s="6"/>
      <c r="J1013" s="6" t="s">
        <v>24260</v>
      </c>
      <c r="K1013" s="6" t="s">
        <v>24261</v>
      </c>
      <c r="L1013" s="4653" t="s">
        <v>173</v>
      </c>
      <c r="M1013" s="6573" t="s">
        <v>24263</v>
      </c>
      <c r="N1013" s="6"/>
      <c r="O1013" s="3729">
        <v>1</v>
      </c>
      <c r="P1013" s="3729">
        <v>1</v>
      </c>
      <c r="Q1013" s="6" t="s">
        <v>24262</v>
      </c>
      <c r="R1013" s="6"/>
      <c r="S1013" s="6"/>
      <c r="T1013" s="6"/>
      <c r="U1013" s="6"/>
      <c r="V1013" s="6"/>
      <c r="W1013" s="6"/>
      <c r="X1013" s="6"/>
      <c r="Y1013" s="6"/>
      <c r="Z1013" s="6"/>
      <c r="AA1013" s="6564">
        <v>13031435</v>
      </c>
      <c r="AB1013" s="6"/>
      <c r="AC1013" s="4899">
        <v>17671.5</v>
      </c>
      <c r="AD1013" s="4899">
        <v>8316</v>
      </c>
      <c r="AE1013" s="4899">
        <f t="shared" si="55"/>
        <v>25987.5</v>
      </c>
      <c r="AF1013" s="31" t="s">
        <v>19700</v>
      </c>
      <c r="AG1013" s="6"/>
    </row>
    <row r="1014" spans="1:33" s="32" customFormat="1" ht="30" customHeight="1">
      <c r="A1014" s="4654" t="s">
        <v>20911</v>
      </c>
      <c r="B1014" s="5399" t="s">
        <v>24264</v>
      </c>
      <c r="C1014" s="422">
        <v>45881</v>
      </c>
      <c r="D1014" s="422">
        <v>45915</v>
      </c>
      <c r="E1014" s="422"/>
      <c r="F1014" s="374"/>
      <c r="G1014" s="41">
        <v>8638</v>
      </c>
      <c r="H1014" s="4671" t="s">
        <v>3478</v>
      </c>
      <c r="I1014" s="41"/>
      <c r="J1014" s="5320" t="s">
        <v>24265</v>
      </c>
      <c r="K1014" s="41" t="s">
        <v>24266</v>
      </c>
      <c r="L1014" s="4654" t="s">
        <v>173</v>
      </c>
      <c r="M1014" s="41" t="s">
        <v>24268</v>
      </c>
      <c r="N1014" s="41"/>
      <c r="O1014" s="3896">
        <v>1</v>
      </c>
      <c r="P1014" s="3896">
        <v>1</v>
      </c>
      <c r="Q1014" s="41" t="s">
        <v>24267</v>
      </c>
      <c r="R1014" s="41"/>
      <c r="S1014" s="6"/>
      <c r="T1014" s="6"/>
      <c r="U1014" s="6"/>
      <c r="V1014" s="6" t="s">
        <v>9338</v>
      </c>
      <c r="W1014" s="6"/>
      <c r="X1014" s="6" t="s">
        <v>7042</v>
      </c>
      <c r="Y1014" s="6"/>
      <c r="Z1014" s="6"/>
      <c r="AA1014" s="6564">
        <v>13031456</v>
      </c>
      <c r="AB1014" s="6"/>
      <c r="AC1014" s="4899">
        <v>5717.25</v>
      </c>
      <c r="AD1014" s="4899">
        <v>8316</v>
      </c>
      <c r="AE1014" s="4899">
        <f t="shared" si="55"/>
        <v>14033.25</v>
      </c>
      <c r="AF1014" s="31" t="s">
        <v>19700</v>
      </c>
      <c r="AG1014" s="6"/>
    </row>
    <row r="1015" spans="1:33" s="32" customFormat="1" ht="30" customHeight="1">
      <c r="A1015" s="4654" t="s">
        <v>20214</v>
      </c>
      <c r="B1015" s="41" t="s">
        <v>24269</v>
      </c>
      <c r="C1015" s="422">
        <v>45881</v>
      </c>
      <c r="D1015" s="422">
        <v>45915</v>
      </c>
      <c r="E1015" s="341"/>
      <c r="F1015" s="374"/>
      <c r="G1015" s="41">
        <v>9052</v>
      </c>
      <c r="H1015" s="4671" t="s">
        <v>4596</v>
      </c>
      <c r="I1015" s="41"/>
      <c r="J1015" s="41" t="s">
        <v>24270</v>
      </c>
      <c r="K1015" s="41" t="s">
        <v>24271</v>
      </c>
      <c r="L1015" s="4654" t="s">
        <v>406</v>
      </c>
      <c r="M1015" s="41" t="s">
        <v>24273</v>
      </c>
      <c r="N1015" s="41"/>
      <c r="O1015" s="3896">
        <v>9</v>
      </c>
      <c r="P1015" s="3896">
        <v>9</v>
      </c>
      <c r="Q1015" s="41" t="s">
        <v>24272</v>
      </c>
      <c r="R1015" s="41"/>
      <c r="S1015" s="6"/>
      <c r="T1015" s="6"/>
      <c r="U1015" s="6"/>
      <c r="V1015" s="6" t="s">
        <v>9338</v>
      </c>
      <c r="W1015" s="6"/>
      <c r="X1015" s="6" t="s">
        <v>7042</v>
      </c>
      <c r="Y1015" s="6"/>
      <c r="Z1015" s="6"/>
      <c r="AA1015" s="6564">
        <v>13031458</v>
      </c>
      <c r="AB1015" s="6"/>
      <c r="AC1015" s="4899">
        <v>18600</v>
      </c>
      <c r="AD1015" s="4899">
        <v>12375</v>
      </c>
      <c r="AE1015" s="4899">
        <f t="shared" si="55"/>
        <v>129975</v>
      </c>
      <c r="AF1015" s="31" t="s">
        <v>19700</v>
      </c>
      <c r="AG1015" s="6"/>
    </row>
    <row r="1016" spans="1:33" s="32" customFormat="1" ht="30" customHeight="1">
      <c r="A1016" s="5197" t="s">
        <v>20911</v>
      </c>
      <c r="B1016" s="4672" t="s">
        <v>24274</v>
      </c>
      <c r="C1016" s="422">
        <v>45881</v>
      </c>
      <c r="D1016" s="422">
        <v>45915</v>
      </c>
      <c r="E1016" s="422"/>
      <c r="F1016" s="374"/>
      <c r="G1016" s="41">
        <v>8638</v>
      </c>
      <c r="H1016" s="4671" t="s">
        <v>18810</v>
      </c>
      <c r="I1016" s="41"/>
      <c r="J1016" s="41" t="s">
        <v>12737</v>
      </c>
      <c r="K1016" s="41" t="s">
        <v>24275</v>
      </c>
      <c r="L1016" s="4654" t="s">
        <v>173</v>
      </c>
      <c r="M1016" s="41" t="s">
        <v>24277</v>
      </c>
      <c r="N1016" s="41"/>
      <c r="O1016" s="3896">
        <v>1</v>
      </c>
      <c r="P1016" s="3896">
        <v>1</v>
      </c>
      <c r="Q1016" s="41" t="s">
        <v>24276</v>
      </c>
      <c r="R1016" s="41"/>
      <c r="S1016" s="6"/>
      <c r="T1016" s="6"/>
      <c r="U1016" s="6"/>
      <c r="V1016" s="6" t="s">
        <v>9338</v>
      </c>
      <c r="W1016" s="6"/>
      <c r="X1016" s="6" t="s">
        <v>7042</v>
      </c>
      <c r="Y1016" s="6"/>
      <c r="Z1016" s="6"/>
      <c r="AA1016" s="6564">
        <v>13031468</v>
      </c>
      <c r="AB1016" s="6"/>
      <c r="AC1016" s="4899">
        <v>17671.5</v>
      </c>
      <c r="AD1016" s="4899">
        <v>8316</v>
      </c>
      <c r="AE1016" s="4899">
        <f t="shared" si="55"/>
        <v>25987.5</v>
      </c>
      <c r="AF1016" s="31" t="s">
        <v>19700</v>
      </c>
      <c r="AG1016" s="6"/>
    </row>
    <row r="1017" spans="1:33" s="32" customFormat="1" ht="30" customHeight="1">
      <c r="A1017" s="4654" t="s">
        <v>19351</v>
      </c>
      <c r="B1017" s="5399" t="s">
        <v>24278</v>
      </c>
      <c r="C1017" s="422">
        <v>45881</v>
      </c>
      <c r="D1017" s="422">
        <v>45902</v>
      </c>
      <c r="E1017" s="422"/>
      <c r="F1017" s="374"/>
      <c r="G1017" s="41">
        <v>8646</v>
      </c>
      <c r="H1017" s="4671" t="s">
        <v>10362</v>
      </c>
      <c r="I1017" s="41"/>
      <c r="J1017" s="5320" t="s">
        <v>24279</v>
      </c>
      <c r="K1017" s="41" t="s">
        <v>24280</v>
      </c>
      <c r="L1017" s="4654" t="s">
        <v>173</v>
      </c>
      <c r="M1017" s="41" t="s">
        <v>24282</v>
      </c>
      <c r="N1017" s="41"/>
      <c r="O1017" s="3896">
        <v>1</v>
      </c>
      <c r="P1017" s="3896">
        <v>1</v>
      </c>
      <c r="Q1017" s="41" t="s">
        <v>24281</v>
      </c>
      <c r="R1017" s="41"/>
      <c r="S1017" s="6"/>
      <c r="T1017" s="6"/>
      <c r="U1017" s="6"/>
      <c r="V1017" s="6" t="s">
        <v>9338</v>
      </c>
      <c r="W1017" s="6"/>
      <c r="X1017" s="6" t="s">
        <v>7042</v>
      </c>
      <c r="Y1017" s="6"/>
      <c r="Z1017" s="6"/>
      <c r="AA1017" s="6564">
        <v>13031473</v>
      </c>
      <c r="AB1017" s="6"/>
      <c r="AC1017" s="4899">
        <v>0</v>
      </c>
      <c r="AD1017" s="4899">
        <v>12375</v>
      </c>
      <c r="AE1017" s="4899">
        <f t="shared" si="55"/>
        <v>12375</v>
      </c>
      <c r="AF1017" s="31" t="s">
        <v>19700</v>
      </c>
      <c r="AG1017" s="6"/>
    </row>
    <row r="1018" spans="1:33" s="4430" customFormat="1" ht="30" customHeight="1">
      <c r="A1018" s="5704" t="s">
        <v>18703</v>
      </c>
      <c r="B1018" s="36" t="s">
        <v>24283</v>
      </c>
      <c r="C1018" s="37">
        <v>45881</v>
      </c>
      <c r="D1018" s="37">
        <v>45915</v>
      </c>
      <c r="E1018" s="37"/>
      <c r="F1018" s="449"/>
      <c r="G1018" s="36">
        <v>8615</v>
      </c>
      <c r="H1018" s="5705" t="s">
        <v>7187</v>
      </c>
      <c r="I1018" s="36"/>
      <c r="J1018" s="36" t="s">
        <v>24284</v>
      </c>
      <c r="K1018" s="36" t="s">
        <v>24285</v>
      </c>
      <c r="L1018" s="36" t="s">
        <v>28</v>
      </c>
      <c r="M1018" s="69" t="s">
        <v>24287</v>
      </c>
      <c r="N1018" s="36"/>
      <c r="O1018" s="4429">
        <v>2</v>
      </c>
      <c r="P1018" s="4429">
        <v>2</v>
      </c>
      <c r="Q1018" s="36" t="s">
        <v>24286</v>
      </c>
      <c r="R1018" s="36"/>
      <c r="S1018" s="36"/>
      <c r="T1018" s="36"/>
      <c r="U1018" s="36"/>
      <c r="V1018" s="36"/>
      <c r="W1018" s="36"/>
      <c r="X1018" s="36"/>
      <c r="Y1018" s="36"/>
      <c r="Z1018" s="36"/>
      <c r="AA1018" s="4891">
        <v>13031506</v>
      </c>
      <c r="AB1018" s="36"/>
      <c r="AC1018" s="4900"/>
      <c r="AD1018" s="4900"/>
      <c r="AE1018" s="4900"/>
      <c r="AF1018" s="68" t="s">
        <v>19700</v>
      </c>
      <c r="AG1018" s="36"/>
    </row>
    <row r="1019" spans="1:33" s="32" customFormat="1" ht="30" customHeight="1">
      <c r="A1019" s="5448" t="s">
        <v>19424</v>
      </c>
      <c r="B1019" s="4672" t="s">
        <v>24288</v>
      </c>
      <c r="C1019" s="422">
        <v>45881</v>
      </c>
      <c r="D1019" s="422">
        <v>45902</v>
      </c>
      <c r="E1019" s="422"/>
      <c r="F1019" s="374"/>
      <c r="G1019" s="41">
        <v>8647</v>
      </c>
      <c r="H1019" s="6946"/>
      <c r="I1019" s="41" t="s">
        <v>21364</v>
      </c>
      <c r="J1019" s="41" t="s">
        <v>24289</v>
      </c>
      <c r="K1019" s="41" t="s">
        <v>24290</v>
      </c>
      <c r="L1019" s="41" t="s">
        <v>3109</v>
      </c>
      <c r="M1019" s="582" t="s">
        <v>24292</v>
      </c>
      <c r="N1019" s="41"/>
      <c r="O1019" s="3896">
        <v>11</v>
      </c>
      <c r="P1019" s="3896">
        <v>11</v>
      </c>
      <c r="Q1019" s="41" t="s">
        <v>24291</v>
      </c>
      <c r="R1019" s="41"/>
      <c r="S1019" s="6"/>
      <c r="T1019" s="6"/>
      <c r="U1019" s="6"/>
      <c r="V1019" s="6" t="s">
        <v>9338</v>
      </c>
      <c r="W1019" s="6"/>
      <c r="X1019" s="6" t="s">
        <v>7042</v>
      </c>
      <c r="Y1019" s="6"/>
      <c r="Z1019" s="6"/>
      <c r="AA1019" s="6564">
        <v>13031579</v>
      </c>
      <c r="AB1019" s="6"/>
      <c r="AC1019" s="4899">
        <v>0</v>
      </c>
      <c r="AD1019" s="4899">
        <v>7920</v>
      </c>
      <c r="AE1019" s="4899">
        <f t="shared" si="55"/>
        <v>87120</v>
      </c>
      <c r="AF1019" s="31" t="s">
        <v>19700</v>
      </c>
      <c r="AG1019" s="6"/>
    </row>
    <row r="1020" spans="1:33" s="32" customFormat="1" ht="30" customHeight="1">
      <c r="A1020" s="8088" t="s">
        <v>19596</v>
      </c>
      <c r="B1020" s="4672" t="s">
        <v>24293</v>
      </c>
      <c r="C1020" s="422">
        <v>45881</v>
      </c>
      <c r="D1020" s="422">
        <v>45915</v>
      </c>
      <c r="E1020" s="341"/>
      <c r="F1020" s="374"/>
      <c r="G1020" s="41">
        <v>6984</v>
      </c>
      <c r="H1020" s="4671" t="s">
        <v>24294</v>
      </c>
      <c r="I1020" s="41"/>
      <c r="J1020" s="41" t="s">
        <v>24295</v>
      </c>
      <c r="K1020" s="41" t="s">
        <v>24296</v>
      </c>
      <c r="L1020" s="41" t="s">
        <v>173</v>
      </c>
      <c r="M1020" s="582" t="s">
        <v>24297</v>
      </c>
      <c r="N1020" s="41"/>
      <c r="O1020" s="3896">
        <v>1</v>
      </c>
      <c r="P1020" s="3896">
        <v>1</v>
      </c>
      <c r="Q1020" s="41" t="s">
        <v>15261</v>
      </c>
      <c r="R1020" s="41"/>
      <c r="S1020" s="6"/>
      <c r="T1020" s="6"/>
      <c r="U1020" s="6"/>
      <c r="V1020" s="6" t="s">
        <v>9338</v>
      </c>
      <c r="W1020" s="6"/>
      <c r="X1020" s="6" t="s">
        <v>7042</v>
      </c>
      <c r="Y1020" s="6"/>
      <c r="Z1020" s="6"/>
      <c r="AA1020" s="6564">
        <v>13031916</v>
      </c>
      <c r="AB1020" s="6"/>
      <c r="AC1020" s="4899">
        <v>6900</v>
      </c>
      <c r="AD1020" s="4899">
        <v>7920</v>
      </c>
      <c r="AE1020" s="4899">
        <f t="shared" si="55"/>
        <v>14820</v>
      </c>
      <c r="AF1020" s="31" t="s">
        <v>19700</v>
      </c>
      <c r="AG1020" s="6"/>
    </row>
    <row r="1021" spans="1:33" s="32" customFormat="1" ht="30" customHeight="1">
      <c r="A1021" s="4654" t="s">
        <v>19596</v>
      </c>
      <c r="B1021" s="41" t="s">
        <v>24299</v>
      </c>
      <c r="C1021" s="422">
        <v>45881</v>
      </c>
      <c r="D1021" s="422">
        <v>45915</v>
      </c>
      <c r="E1021" s="341"/>
      <c r="F1021" s="374"/>
      <c r="G1021" s="41">
        <v>6984</v>
      </c>
      <c r="H1021" s="4671" t="s">
        <v>24300</v>
      </c>
      <c r="I1021" s="41"/>
      <c r="J1021" s="41" t="s">
        <v>24301</v>
      </c>
      <c r="K1021" s="41" t="s">
        <v>24302</v>
      </c>
      <c r="L1021" s="41" t="s">
        <v>173</v>
      </c>
      <c r="M1021" s="41" t="s">
        <v>24304</v>
      </c>
      <c r="N1021" s="41"/>
      <c r="O1021" s="3896">
        <v>1</v>
      </c>
      <c r="P1021" s="3896">
        <v>1</v>
      </c>
      <c r="Q1021" s="41" t="s">
        <v>24303</v>
      </c>
      <c r="R1021" s="41"/>
      <c r="S1021" s="6"/>
      <c r="T1021" s="6"/>
      <c r="U1021" s="6"/>
      <c r="V1021" s="6" t="s">
        <v>9338</v>
      </c>
      <c r="W1021" s="6"/>
      <c r="X1021" s="6" t="s">
        <v>7042</v>
      </c>
      <c r="Y1021" s="6"/>
      <c r="Z1021" s="6"/>
      <c r="AA1021" s="6564">
        <v>13031931</v>
      </c>
      <c r="AB1021" s="6"/>
      <c r="AC1021" s="4899">
        <v>6900</v>
      </c>
      <c r="AD1021" s="4899">
        <v>7920</v>
      </c>
      <c r="AE1021" s="4899">
        <f t="shared" si="55"/>
        <v>14820</v>
      </c>
      <c r="AF1021" s="31" t="s">
        <v>19700</v>
      </c>
      <c r="AG1021" s="6"/>
    </row>
    <row r="1022" spans="1:33" s="32" customFormat="1" ht="30" customHeight="1">
      <c r="A1022" s="5301" t="s">
        <v>19596</v>
      </c>
      <c r="B1022" s="5400" t="s">
        <v>24305</v>
      </c>
      <c r="C1022" s="422">
        <v>45881</v>
      </c>
      <c r="D1022" s="422">
        <v>45915</v>
      </c>
      <c r="E1022" s="422"/>
      <c r="F1022" s="374"/>
      <c r="G1022" s="41">
        <v>6984</v>
      </c>
      <c r="H1022" s="4671" t="s">
        <v>7290</v>
      </c>
      <c r="I1022" s="41"/>
      <c r="J1022" s="5301" t="s">
        <v>24306</v>
      </c>
      <c r="K1022" s="41" t="s">
        <v>24307</v>
      </c>
      <c r="L1022" s="41" t="s">
        <v>173</v>
      </c>
      <c r="M1022" s="582" t="s">
        <v>24308</v>
      </c>
      <c r="N1022" s="41"/>
      <c r="O1022" s="3896">
        <v>1</v>
      </c>
      <c r="P1022" s="3896">
        <v>1</v>
      </c>
      <c r="Q1022" s="41" t="s">
        <v>15261</v>
      </c>
      <c r="R1022" s="41"/>
      <c r="S1022" s="6"/>
      <c r="T1022" s="6"/>
      <c r="U1022" s="6"/>
      <c r="V1022" s="6" t="s">
        <v>9338</v>
      </c>
      <c r="W1022" s="6"/>
      <c r="X1022" s="6" t="s">
        <v>7042</v>
      </c>
      <c r="Y1022" s="6"/>
      <c r="Z1022" s="6"/>
      <c r="AA1022" s="6564">
        <v>13031946</v>
      </c>
      <c r="AB1022" s="6"/>
      <c r="AC1022" s="4899">
        <v>6900</v>
      </c>
      <c r="AD1022" s="4899">
        <v>7920</v>
      </c>
      <c r="AE1022" s="4899">
        <f t="shared" si="55"/>
        <v>14820</v>
      </c>
      <c r="AF1022" s="31" t="s">
        <v>19700</v>
      </c>
      <c r="AG1022" s="6"/>
    </row>
    <row r="1023" spans="1:33" s="32" customFormat="1" ht="30" customHeight="1">
      <c r="A1023" s="5186" t="s">
        <v>18703</v>
      </c>
      <c r="B1023" s="4672" t="s">
        <v>24312</v>
      </c>
      <c r="C1023" s="422">
        <v>45881</v>
      </c>
      <c r="D1023" s="422">
        <v>45915</v>
      </c>
      <c r="E1023" s="422"/>
      <c r="F1023" s="374"/>
      <c r="G1023" s="41">
        <v>8615</v>
      </c>
      <c r="H1023" s="4671" t="s">
        <v>24313</v>
      </c>
      <c r="I1023" s="41"/>
      <c r="J1023" s="41" t="s">
        <v>24314</v>
      </c>
      <c r="K1023" s="41" t="s">
        <v>24315</v>
      </c>
      <c r="L1023" s="41" t="s">
        <v>173</v>
      </c>
      <c r="M1023" s="582" t="s">
        <v>24317</v>
      </c>
      <c r="N1023" s="41"/>
      <c r="O1023" s="3896">
        <v>1</v>
      </c>
      <c r="P1023" s="3896">
        <v>1</v>
      </c>
      <c r="Q1023" s="41" t="s">
        <v>24316</v>
      </c>
      <c r="R1023" s="41"/>
      <c r="S1023" s="6"/>
      <c r="T1023" s="6"/>
      <c r="U1023" s="6"/>
      <c r="V1023" s="6" t="s">
        <v>9338</v>
      </c>
      <c r="W1023" s="6"/>
      <c r="X1023" s="6" t="s">
        <v>7042</v>
      </c>
      <c r="Y1023" s="6"/>
      <c r="Z1023" s="6"/>
      <c r="AA1023" s="6564">
        <v>13032046</v>
      </c>
      <c r="AB1023" s="6"/>
      <c r="AC1023" s="4899">
        <v>6900</v>
      </c>
      <c r="AD1023" s="4899">
        <v>7920</v>
      </c>
      <c r="AE1023" s="4899">
        <f t="shared" si="55"/>
        <v>14820</v>
      </c>
      <c r="AF1023" s="31" t="s">
        <v>19700</v>
      </c>
      <c r="AG1023" s="6"/>
    </row>
    <row r="1024" spans="1:33" s="32" customFormat="1" ht="30" customHeight="1">
      <c r="A1024" s="4654" t="s">
        <v>19351</v>
      </c>
      <c r="B1024" s="41" t="s">
        <v>24318</v>
      </c>
      <c r="C1024" s="422">
        <v>45875</v>
      </c>
      <c r="D1024" s="422">
        <v>45915</v>
      </c>
      <c r="E1024" s="422"/>
      <c r="F1024" s="374"/>
      <c r="G1024" s="41">
        <v>8646</v>
      </c>
      <c r="H1024" s="4671" t="s">
        <v>7242</v>
      </c>
      <c r="I1024" s="41"/>
      <c r="J1024" s="41" t="s">
        <v>15149</v>
      </c>
      <c r="K1024" s="41" t="s">
        <v>24319</v>
      </c>
      <c r="L1024" s="41" t="s">
        <v>128</v>
      </c>
      <c r="M1024" s="582" t="s">
        <v>24321</v>
      </c>
      <c r="N1024" s="41"/>
      <c r="O1024" s="3896">
        <v>3</v>
      </c>
      <c r="P1024" s="3896">
        <v>3</v>
      </c>
      <c r="Q1024" s="41" t="s">
        <v>24320</v>
      </c>
      <c r="R1024" s="41"/>
      <c r="S1024" s="6"/>
      <c r="T1024" s="6"/>
      <c r="U1024" s="6"/>
      <c r="V1024" s="6" t="s">
        <v>9338</v>
      </c>
      <c r="W1024" s="6"/>
      <c r="X1024" s="6" t="s">
        <v>7042</v>
      </c>
      <c r="Y1024" s="6"/>
      <c r="Z1024" s="6"/>
      <c r="AA1024" s="6564">
        <v>13032048</v>
      </c>
      <c r="AB1024" s="6"/>
      <c r="AC1024" s="4899">
        <v>55800</v>
      </c>
      <c r="AD1024" s="4899">
        <v>12375</v>
      </c>
      <c r="AE1024" s="4899">
        <f t="shared" si="55"/>
        <v>92925</v>
      </c>
      <c r="AF1024" s="31" t="s">
        <v>19700</v>
      </c>
      <c r="AG1024" s="6"/>
    </row>
    <row r="1025" spans="1:33" s="32" customFormat="1" ht="30" customHeight="1">
      <c r="A1025" s="4654" t="s">
        <v>20502</v>
      </c>
      <c r="B1025" s="4672" t="s">
        <v>31438</v>
      </c>
      <c r="C1025" s="422">
        <v>45881</v>
      </c>
      <c r="D1025" s="422">
        <v>45915</v>
      </c>
      <c r="E1025" s="422"/>
      <c r="F1025" s="374"/>
      <c r="G1025" s="41">
        <v>8637</v>
      </c>
      <c r="H1025" s="4671" t="s">
        <v>6366</v>
      </c>
      <c r="I1025" s="41" t="s">
        <v>25</v>
      </c>
      <c r="J1025" s="41" t="s">
        <v>24322</v>
      </c>
      <c r="K1025" s="41" t="s">
        <v>24323</v>
      </c>
      <c r="L1025" s="41" t="s">
        <v>173</v>
      </c>
      <c r="M1025" s="582" t="s">
        <v>24325</v>
      </c>
      <c r="N1025" s="41"/>
      <c r="O1025" s="3896">
        <v>1</v>
      </c>
      <c r="P1025" s="3896">
        <v>1</v>
      </c>
      <c r="Q1025" s="41" t="s">
        <v>24324</v>
      </c>
      <c r="R1025" s="41"/>
      <c r="S1025" s="6"/>
      <c r="T1025" s="6"/>
      <c r="U1025" s="6"/>
      <c r="V1025" s="6" t="s">
        <v>2073</v>
      </c>
      <c r="W1025" s="6"/>
      <c r="X1025" s="6" t="s">
        <v>7042</v>
      </c>
      <c r="Y1025" s="6"/>
      <c r="Z1025" s="6"/>
      <c r="AA1025" s="6564">
        <v>13032071</v>
      </c>
      <c r="AB1025" s="6"/>
      <c r="AC1025" s="4899">
        <v>83700</v>
      </c>
      <c r="AD1025" s="4899">
        <v>15000</v>
      </c>
      <c r="AE1025" s="4899">
        <f t="shared" si="55"/>
        <v>98700</v>
      </c>
      <c r="AF1025" s="31" t="s">
        <v>19700</v>
      </c>
      <c r="AG1025" s="6"/>
    </row>
    <row r="1026" spans="1:33" s="32" customFormat="1" ht="30" customHeight="1">
      <c r="A1026" s="5485" t="s">
        <v>19583</v>
      </c>
      <c r="B1026" s="5560" t="s">
        <v>24326</v>
      </c>
      <c r="C1026" s="422">
        <v>45881</v>
      </c>
      <c r="D1026" s="422">
        <v>45902</v>
      </c>
      <c r="E1026" s="422"/>
      <c r="F1026" s="374"/>
      <c r="G1026" s="41">
        <v>8604</v>
      </c>
      <c r="H1026" s="6946"/>
      <c r="I1026" s="41" t="s">
        <v>21499</v>
      </c>
      <c r="J1026" s="5485" t="s">
        <v>24327</v>
      </c>
      <c r="K1026" s="41" t="s">
        <v>24328</v>
      </c>
      <c r="L1026" s="41" t="s">
        <v>28</v>
      </c>
      <c r="M1026" s="582" t="s">
        <v>24330</v>
      </c>
      <c r="N1026" s="41"/>
      <c r="O1026" s="3896">
        <v>2</v>
      </c>
      <c r="P1026" s="3896">
        <v>2</v>
      </c>
      <c r="Q1026" s="41" t="s">
        <v>24329</v>
      </c>
      <c r="R1026" s="41"/>
      <c r="S1026" s="6"/>
      <c r="T1026" s="6"/>
      <c r="U1026" s="6"/>
      <c r="V1026" s="6" t="s">
        <v>2073</v>
      </c>
      <c r="W1026" s="6"/>
      <c r="X1026" s="6" t="s">
        <v>37</v>
      </c>
      <c r="Y1026" s="6"/>
      <c r="Z1026" s="6"/>
      <c r="AA1026" s="6564">
        <v>13032108</v>
      </c>
      <c r="AB1026" s="6"/>
      <c r="AC1026" s="4899">
        <v>0</v>
      </c>
      <c r="AD1026" s="4899">
        <v>7920</v>
      </c>
      <c r="AE1026" s="4899">
        <f t="shared" si="55"/>
        <v>15840</v>
      </c>
      <c r="AF1026" s="31" t="s">
        <v>19700</v>
      </c>
      <c r="AG1026" s="6"/>
    </row>
    <row r="1027" spans="1:33" s="32" customFormat="1" ht="30" customHeight="1">
      <c r="A1027" s="4654" t="s">
        <v>18754</v>
      </c>
      <c r="B1027" s="4672" t="s">
        <v>24331</v>
      </c>
      <c r="C1027" s="422">
        <v>45881</v>
      </c>
      <c r="D1027" s="422">
        <v>45915</v>
      </c>
      <c r="E1027" s="422"/>
      <c r="F1027" s="374"/>
      <c r="G1027" s="41">
        <v>8634</v>
      </c>
      <c r="H1027" s="4671" t="s">
        <v>24332</v>
      </c>
      <c r="I1027" s="41"/>
      <c r="J1027" s="41" t="s">
        <v>24333</v>
      </c>
      <c r="K1027" s="41" t="s">
        <v>24334</v>
      </c>
      <c r="L1027" s="41" t="s">
        <v>13630</v>
      </c>
      <c r="M1027" s="582" t="s">
        <v>24336</v>
      </c>
      <c r="N1027" s="41"/>
      <c r="O1027" s="3896">
        <v>4</v>
      </c>
      <c r="P1027" s="4110">
        <v>6</v>
      </c>
      <c r="Q1027" s="41" t="s">
        <v>24335</v>
      </c>
      <c r="R1027" s="41"/>
      <c r="S1027" s="6"/>
      <c r="T1027" s="6"/>
      <c r="U1027" s="6"/>
      <c r="V1027" s="6" t="s">
        <v>9338</v>
      </c>
      <c r="W1027" s="6"/>
      <c r="X1027" s="6" t="s">
        <v>7042</v>
      </c>
      <c r="Y1027" s="6"/>
      <c r="Z1027" s="6"/>
      <c r="AA1027" s="6564">
        <v>13032116</v>
      </c>
      <c r="AB1027" s="6"/>
      <c r="AC1027" s="4899">
        <v>6900</v>
      </c>
      <c r="AD1027" s="4899">
        <v>2970</v>
      </c>
      <c r="AE1027" s="4899">
        <f t="shared" si="55"/>
        <v>24720</v>
      </c>
      <c r="AF1027" s="31" t="s">
        <v>19700</v>
      </c>
      <c r="AG1027" s="6"/>
    </row>
    <row r="1028" spans="1:33" s="32" customFormat="1" ht="30" customHeight="1">
      <c r="A1028" s="4654" t="s">
        <v>20911</v>
      </c>
      <c r="B1028" s="41" t="s">
        <v>24343</v>
      </c>
      <c r="C1028" s="422">
        <v>45881</v>
      </c>
      <c r="D1028" s="422">
        <v>45902</v>
      </c>
      <c r="E1028" s="422"/>
      <c r="F1028" s="374"/>
      <c r="G1028" s="41">
        <v>8638</v>
      </c>
      <c r="H1028" s="4671" t="s">
        <v>3474</v>
      </c>
      <c r="I1028" s="41"/>
      <c r="J1028" s="41" t="s">
        <v>24344</v>
      </c>
      <c r="K1028" s="41" t="s">
        <v>24345</v>
      </c>
      <c r="L1028" s="41" t="s">
        <v>173</v>
      </c>
      <c r="M1028" s="582" t="s">
        <v>24346</v>
      </c>
      <c r="N1028" s="41"/>
      <c r="O1028" s="3896">
        <v>1</v>
      </c>
      <c r="P1028" s="3896">
        <v>1</v>
      </c>
      <c r="Q1028" s="41" t="s">
        <v>23780</v>
      </c>
      <c r="R1028" s="41"/>
      <c r="S1028" s="6"/>
      <c r="T1028" s="6"/>
      <c r="U1028" s="6"/>
      <c r="V1028" s="6" t="s">
        <v>9338</v>
      </c>
      <c r="W1028" s="6"/>
      <c r="X1028" s="6" t="s">
        <v>7042</v>
      </c>
      <c r="Y1028" s="6"/>
      <c r="Z1028" s="6"/>
      <c r="AA1028" s="6564">
        <v>13032144</v>
      </c>
      <c r="AB1028" s="6"/>
      <c r="AC1028" s="4899">
        <v>2079</v>
      </c>
      <c r="AD1028" s="4899">
        <v>8316</v>
      </c>
      <c r="AE1028" s="4899">
        <f t="shared" si="55"/>
        <v>10395</v>
      </c>
      <c r="AF1028" s="31" t="s">
        <v>19700</v>
      </c>
      <c r="AG1028" s="6"/>
    </row>
    <row r="1029" spans="1:33" s="32" customFormat="1" ht="30" customHeight="1">
      <c r="A1029" s="4654" t="s">
        <v>19351</v>
      </c>
      <c r="B1029" s="5434" t="s">
        <v>24347</v>
      </c>
      <c r="C1029" s="422">
        <v>45881</v>
      </c>
      <c r="D1029" s="422">
        <v>46009</v>
      </c>
      <c r="E1029" s="422"/>
      <c r="F1029" s="374"/>
      <c r="G1029" s="41">
        <v>8646</v>
      </c>
      <c r="H1029" s="4671" t="s">
        <v>1049</v>
      </c>
      <c r="I1029" s="41"/>
      <c r="J1029" s="5418" t="s">
        <v>24348</v>
      </c>
      <c r="K1029" s="41" t="s">
        <v>24349</v>
      </c>
      <c r="L1029" s="41" t="s">
        <v>28</v>
      </c>
      <c r="M1029" s="41" t="s">
        <v>24351</v>
      </c>
      <c r="N1029" s="41"/>
      <c r="O1029" s="3896">
        <v>2</v>
      </c>
      <c r="P1029" s="3896">
        <v>2</v>
      </c>
      <c r="Q1029" s="41" t="s">
        <v>24350</v>
      </c>
      <c r="R1029" s="41"/>
      <c r="S1029" s="6"/>
      <c r="T1029" s="6"/>
      <c r="U1029" s="6"/>
      <c r="V1029" s="6" t="s">
        <v>9338</v>
      </c>
      <c r="W1029" s="6"/>
      <c r="X1029" s="6" t="s">
        <v>7042</v>
      </c>
      <c r="Y1029" s="6"/>
      <c r="Z1029" s="6"/>
      <c r="AA1029" s="6564">
        <v>13032161</v>
      </c>
      <c r="AB1029" s="6"/>
      <c r="AC1029" s="4899">
        <v>54400</v>
      </c>
      <c r="AD1029" s="4899">
        <v>12375</v>
      </c>
      <c r="AE1029" s="4899">
        <f t="shared" si="55"/>
        <v>79150</v>
      </c>
      <c r="AF1029" s="31" t="s">
        <v>19700</v>
      </c>
      <c r="AG1029" s="6"/>
    </row>
    <row r="1030" spans="1:33" s="32" customFormat="1" ht="30" customHeight="1">
      <c r="A1030" s="5634" t="s">
        <v>19424</v>
      </c>
      <c r="B1030" s="4672" t="s">
        <v>24352</v>
      </c>
      <c r="C1030" s="422">
        <v>45881</v>
      </c>
      <c r="D1030" s="422">
        <v>45915</v>
      </c>
      <c r="E1030" s="422"/>
      <c r="F1030" s="374"/>
      <c r="G1030" s="41">
        <v>8647</v>
      </c>
      <c r="H1030" s="4671" t="s">
        <v>3697</v>
      </c>
      <c r="I1030" s="41"/>
      <c r="J1030" s="41" t="s">
        <v>24353</v>
      </c>
      <c r="K1030" s="41" t="s">
        <v>24354</v>
      </c>
      <c r="L1030" s="41" t="s">
        <v>128</v>
      </c>
      <c r="M1030" s="41" t="s">
        <v>24356</v>
      </c>
      <c r="N1030" s="41"/>
      <c r="O1030" s="3896">
        <v>3</v>
      </c>
      <c r="P1030" s="3896">
        <v>3</v>
      </c>
      <c r="Q1030" s="41" t="s">
        <v>24355</v>
      </c>
      <c r="R1030" s="41"/>
      <c r="S1030" s="6"/>
      <c r="T1030" s="6"/>
      <c r="U1030" s="6"/>
      <c r="V1030" s="6" t="s">
        <v>2073</v>
      </c>
      <c r="W1030" s="6"/>
      <c r="X1030" s="6" t="s">
        <v>7042</v>
      </c>
      <c r="Y1030" s="6"/>
      <c r="Z1030" s="6"/>
      <c r="AA1030" s="6564">
        <v>13032162</v>
      </c>
      <c r="AB1030" s="6"/>
      <c r="AC1030" s="4899">
        <v>6900</v>
      </c>
      <c r="AD1030" s="4899">
        <v>7920</v>
      </c>
      <c r="AE1030" s="4899">
        <f t="shared" si="55"/>
        <v>30660</v>
      </c>
      <c r="AF1030" s="31" t="s">
        <v>19700</v>
      </c>
      <c r="AG1030" s="6"/>
    </row>
    <row r="1031" spans="1:33" s="4618" customFormat="1" ht="30" customHeight="1">
      <c r="A1031" s="6325" t="s">
        <v>19596</v>
      </c>
      <c r="B1031" s="4672" t="s">
        <v>24298</v>
      </c>
      <c r="C1031" s="422">
        <v>45881</v>
      </c>
      <c r="D1031" s="422">
        <v>45884</v>
      </c>
      <c r="E1031" s="341"/>
      <c r="F1031" s="374"/>
      <c r="G1031" s="41">
        <v>6984</v>
      </c>
      <c r="H1031" s="4671" t="s">
        <v>7187</v>
      </c>
      <c r="I1031" s="41"/>
      <c r="J1031" s="41" t="s">
        <v>24357</v>
      </c>
      <c r="K1031" s="41" t="s">
        <v>24358</v>
      </c>
      <c r="L1031" s="41" t="s">
        <v>28</v>
      </c>
      <c r="M1031" s="582" t="s">
        <v>24360</v>
      </c>
      <c r="N1031" s="41"/>
      <c r="O1031" s="3896">
        <v>2</v>
      </c>
      <c r="P1031" s="3896">
        <v>2</v>
      </c>
      <c r="Q1031" s="41" t="s">
        <v>24359</v>
      </c>
      <c r="R1031" s="41"/>
      <c r="S1031" s="4550"/>
      <c r="T1031" s="4550"/>
      <c r="U1031" s="4550"/>
      <c r="V1031" s="4550" t="s">
        <v>2073</v>
      </c>
      <c r="W1031" s="4550"/>
      <c r="X1031" s="4550" t="s">
        <v>7042</v>
      </c>
      <c r="Y1031" s="4550"/>
      <c r="Z1031" s="4550"/>
      <c r="AA1031" s="4893">
        <v>13032189</v>
      </c>
      <c r="AB1031" s="4550"/>
      <c r="AC1031" s="4908">
        <v>3300</v>
      </c>
      <c r="AD1031" s="4908">
        <v>7920</v>
      </c>
      <c r="AE1031" s="4908">
        <f t="shared" si="55"/>
        <v>19140</v>
      </c>
      <c r="AF1031" s="3536" t="s">
        <v>19700</v>
      </c>
      <c r="AG1031" s="4550"/>
    </row>
    <row r="1032" spans="1:33" s="32" customFormat="1" ht="30" customHeight="1">
      <c r="A1032" s="5458" t="s">
        <v>20911</v>
      </c>
      <c r="B1032" s="5463" t="s">
        <v>24361</v>
      </c>
      <c r="C1032" s="422">
        <v>45881</v>
      </c>
      <c r="D1032" s="422">
        <v>46009</v>
      </c>
      <c r="E1032" s="422"/>
      <c r="F1032" s="374"/>
      <c r="G1032" s="41">
        <v>8638</v>
      </c>
      <c r="H1032" s="4671" t="s">
        <v>4769</v>
      </c>
      <c r="I1032" s="41"/>
      <c r="J1032" s="5458" t="s">
        <v>24362</v>
      </c>
      <c r="K1032" s="41" t="s">
        <v>24363</v>
      </c>
      <c r="L1032" s="41" t="s">
        <v>28</v>
      </c>
      <c r="M1032" s="41" t="s">
        <v>24365</v>
      </c>
      <c r="N1032" s="41"/>
      <c r="O1032" s="3896">
        <v>2</v>
      </c>
      <c r="P1032" s="3896">
        <v>2</v>
      </c>
      <c r="Q1032" s="41" t="s">
        <v>24364</v>
      </c>
      <c r="R1032" s="41"/>
      <c r="S1032" s="6"/>
      <c r="T1032" s="6"/>
      <c r="U1032" s="6"/>
      <c r="V1032" s="5286" t="s">
        <v>9338</v>
      </c>
      <c r="W1032" s="6"/>
      <c r="X1032" s="5286" t="s">
        <v>7042</v>
      </c>
      <c r="Y1032" s="6"/>
      <c r="Z1032" s="6"/>
      <c r="AA1032" s="6564">
        <v>13032202</v>
      </c>
      <c r="AB1032" s="6"/>
      <c r="AC1032" s="4899">
        <v>81180</v>
      </c>
      <c r="AD1032" s="4899">
        <v>8316</v>
      </c>
      <c r="AE1032" s="4899">
        <f t="shared" si="55"/>
        <v>97812</v>
      </c>
      <c r="AF1032" s="31" t="s">
        <v>19700</v>
      </c>
      <c r="AG1032" s="6"/>
    </row>
    <row r="1033" spans="1:33" s="32" customFormat="1" ht="30" customHeight="1">
      <c r="A1033" s="5030" t="s">
        <v>18967</v>
      </c>
      <c r="B1033" s="4672" t="s">
        <v>24366</v>
      </c>
      <c r="C1033" s="422">
        <v>45881</v>
      </c>
      <c r="D1033" s="422">
        <v>45902</v>
      </c>
      <c r="E1033" s="422"/>
      <c r="F1033" s="374"/>
      <c r="G1033" s="41">
        <v>8604</v>
      </c>
      <c r="H1033" s="6946"/>
      <c r="I1033" s="41" t="s">
        <v>21302</v>
      </c>
      <c r="J1033" s="41" t="s">
        <v>10118</v>
      </c>
      <c r="K1033" s="41" t="s">
        <v>24367</v>
      </c>
      <c r="L1033" s="41" t="s">
        <v>1102</v>
      </c>
      <c r="M1033" s="41" t="s">
        <v>24369</v>
      </c>
      <c r="N1033" s="41"/>
      <c r="O1033" s="3896">
        <v>24</v>
      </c>
      <c r="P1033" s="3896">
        <v>24</v>
      </c>
      <c r="Q1033" s="41" t="s">
        <v>24368</v>
      </c>
      <c r="R1033" s="41"/>
      <c r="S1033" s="6"/>
      <c r="T1033" s="6"/>
      <c r="U1033" s="6"/>
      <c r="V1033" s="6" t="s">
        <v>2073</v>
      </c>
      <c r="W1033" s="6"/>
      <c r="X1033" s="6" t="s">
        <v>7042</v>
      </c>
      <c r="Y1033" s="6"/>
      <c r="Z1033" s="6"/>
      <c r="AA1033" s="6564">
        <v>13032255</v>
      </c>
      <c r="AB1033" s="6"/>
      <c r="AC1033" s="4899">
        <v>0</v>
      </c>
      <c r="AD1033" s="4899">
        <v>7920</v>
      </c>
      <c r="AE1033" s="4899">
        <f t="shared" si="55"/>
        <v>190080</v>
      </c>
      <c r="AF1033" s="31" t="s">
        <v>19700</v>
      </c>
      <c r="AG1033" s="6"/>
    </row>
    <row r="1034" spans="1:33" s="32" customFormat="1" ht="30" customHeight="1">
      <c r="A1034" s="5485" t="s">
        <v>18754</v>
      </c>
      <c r="B1034" s="4672" t="s">
        <v>24371</v>
      </c>
      <c r="C1034" s="422">
        <v>45880</v>
      </c>
      <c r="D1034" s="422">
        <v>45916</v>
      </c>
      <c r="E1034" s="422"/>
      <c r="F1034" s="374"/>
      <c r="G1034" s="41">
        <v>8634</v>
      </c>
      <c r="H1034" s="5208" t="s">
        <v>24372</v>
      </c>
      <c r="I1034" s="41"/>
      <c r="J1034" s="41" t="s">
        <v>24373</v>
      </c>
      <c r="K1034" s="41" t="s">
        <v>24374</v>
      </c>
      <c r="L1034" s="41" t="s">
        <v>76</v>
      </c>
      <c r="M1034" s="41" t="s">
        <v>24375</v>
      </c>
      <c r="N1034" s="41"/>
      <c r="O1034" s="3896">
        <v>4</v>
      </c>
      <c r="P1034" s="3896">
        <v>4</v>
      </c>
      <c r="Q1034" s="41" t="s">
        <v>22379</v>
      </c>
      <c r="R1034" s="41"/>
      <c r="S1034" s="6"/>
      <c r="T1034" s="6"/>
      <c r="U1034" s="6"/>
      <c r="V1034" s="6" t="s">
        <v>2073</v>
      </c>
      <c r="W1034" s="6"/>
      <c r="X1034" s="6" t="s">
        <v>7042</v>
      </c>
      <c r="Y1034" s="6"/>
      <c r="Z1034" s="6"/>
      <c r="AA1034" s="6564">
        <v>13033271</v>
      </c>
      <c r="AB1034" s="6"/>
      <c r="AC1034" s="4899">
        <v>3300</v>
      </c>
      <c r="AD1034" s="4899">
        <v>7920</v>
      </c>
      <c r="AE1034" s="4899">
        <f t="shared" si="55"/>
        <v>34980</v>
      </c>
      <c r="AF1034" s="31" t="s">
        <v>19700</v>
      </c>
      <c r="AG1034" s="6"/>
    </row>
    <row r="1035" spans="1:33" s="32" customFormat="1" ht="30" customHeight="1">
      <c r="A1035" s="4661" t="s">
        <v>19424</v>
      </c>
      <c r="B1035" s="6" t="s">
        <v>24376</v>
      </c>
      <c r="C1035" s="114">
        <v>45882</v>
      </c>
      <c r="D1035" s="114">
        <v>45916</v>
      </c>
      <c r="E1035" s="114">
        <v>46132</v>
      </c>
      <c r="F1035" s="4805">
        <f t="shared" ref="F1035:F1074" si="57">SUM(D1035-E1035)</f>
        <v>-216</v>
      </c>
      <c r="G1035" s="6">
        <v>8647</v>
      </c>
      <c r="H1035" s="4662" t="s">
        <v>24377</v>
      </c>
      <c r="I1035" s="6"/>
      <c r="J1035" s="6" t="s">
        <v>24378</v>
      </c>
      <c r="K1035" s="6" t="s">
        <v>24379</v>
      </c>
      <c r="L1035" s="6" t="s">
        <v>173</v>
      </c>
      <c r="M1035" s="6573" t="s">
        <v>24380</v>
      </c>
      <c r="N1035" s="6"/>
      <c r="O1035" s="3729">
        <v>1</v>
      </c>
      <c r="P1035" s="3729">
        <v>1</v>
      </c>
      <c r="Q1035" s="6" t="s">
        <v>23802</v>
      </c>
      <c r="R1035" s="6"/>
      <c r="S1035" s="6"/>
      <c r="T1035" s="6"/>
      <c r="U1035" s="6"/>
      <c r="V1035" s="6"/>
      <c r="W1035" s="6"/>
      <c r="X1035" s="6"/>
      <c r="Y1035" s="6"/>
      <c r="Z1035" s="6"/>
      <c r="AA1035" s="6564">
        <v>13033375</v>
      </c>
      <c r="AB1035" s="6"/>
      <c r="AC1035" s="4899">
        <v>10200</v>
      </c>
      <c r="AD1035" s="4899">
        <v>7920</v>
      </c>
      <c r="AE1035" s="4899">
        <f t="shared" si="55"/>
        <v>18120</v>
      </c>
      <c r="AF1035" s="31" t="s">
        <v>19700</v>
      </c>
      <c r="AG1035" s="6"/>
    </row>
    <row r="1036" spans="1:33" s="32" customFormat="1" ht="30" customHeight="1">
      <c r="A1036" s="4664" t="s">
        <v>18977</v>
      </c>
      <c r="B1036" s="41" t="s">
        <v>24381</v>
      </c>
      <c r="C1036" s="422">
        <v>45882</v>
      </c>
      <c r="D1036" s="422">
        <v>45916</v>
      </c>
      <c r="E1036" s="422"/>
      <c r="F1036" s="374"/>
      <c r="G1036" s="41">
        <v>8644</v>
      </c>
      <c r="H1036" s="5208" t="s">
        <v>13602</v>
      </c>
      <c r="I1036" s="41"/>
      <c r="J1036" s="41" t="s">
        <v>24382</v>
      </c>
      <c r="K1036" s="41" t="s">
        <v>24383</v>
      </c>
      <c r="L1036" s="41" t="s">
        <v>128</v>
      </c>
      <c r="M1036" s="582" t="s">
        <v>24385</v>
      </c>
      <c r="N1036" s="41"/>
      <c r="O1036" s="3896">
        <v>3</v>
      </c>
      <c r="P1036" s="3896">
        <v>3</v>
      </c>
      <c r="Q1036" s="41" t="s">
        <v>24384</v>
      </c>
      <c r="R1036" s="41"/>
      <c r="S1036" s="6"/>
      <c r="T1036" s="6"/>
      <c r="U1036" s="6"/>
      <c r="V1036" s="6" t="s">
        <v>9338</v>
      </c>
      <c r="W1036" s="6"/>
      <c r="X1036" s="6" t="s">
        <v>7042</v>
      </c>
      <c r="Y1036" s="6"/>
      <c r="Z1036" s="6"/>
      <c r="AA1036" s="6564">
        <v>13033434</v>
      </c>
      <c r="AB1036" s="6"/>
      <c r="AC1036" s="4899">
        <v>6900</v>
      </c>
      <c r="AD1036" s="4899">
        <v>7920</v>
      </c>
      <c r="AE1036" s="4899">
        <f t="shared" ref="AE1036:AE1099" si="58">AC1036+AD1036*P1036</f>
        <v>30660</v>
      </c>
      <c r="AF1036" s="31" t="s">
        <v>19700</v>
      </c>
      <c r="AG1036" s="6"/>
    </row>
    <row r="1037" spans="1:33" s="32" customFormat="1" ht="30" customHeight="1">
      <c r="A1037" s="5993" t="s">
        <v>19596</v>
      </c>
      <c r="B1037" s="4672" t="s">
        <v>24386</v>
      </c>
      <c r="C1037" s="422">
        <v>45882</v>
      </c>
      <c r="D1037" s="422">
        <v>45916</v>
      </c>
      <c r="E1037" s="422"/>
      <c r="F1037" s="373"/>
      <c r="G1037" s="41">
        <v>6984</v>
      </c>
      <c r="H1037" s="4834" t="s">
        <v>3226</v>
      </c>
      <c r="I1037" s="41"/>
      <c r="J1037" s="41" t="s">
        <v>24387</v>
      </c>
      <c r="K1037" s="41" t="s">
        <v>24388</v>
      </c>
      <c r="L1037" s="41" t="s">
        <v>76</v>
      </c>
      <c r="M1037" s="41" t="s">
        <v>24389</v>
      </c>
      <c r="N1037" s="41"/>
      <c r="O1037" s="3896">
        <v>4</v>
      </c>
      <c r="P1037" s="3896">
        <v>4</v>
      </c>
      <c r="Q1037" s="41" t="s">
        <v>24073</v>
      </c>
      <c r="R1037" s="41"/>
      <c r="S1037" s="6"/>
      <c r="T1037" s="6"/>
      <c r="U1037" s="6"/>
      <c r="V1037" s="6" t="s">
        <v>9338</v>
      </c>
      <c r="W1037" s="6"/>
      <c r="X1037" s="6" t="s">
        <v>7042</v>
      </c>
      <c r="Y1037" s="6"/>
      <c r="Z1037" s="6"/>
      <c r="AA1037" s="6564">
        <v>13034199</v>
      </c>
      <c r="AB1037" s="6"/>
      <c r="AC1037" s="4898">
        <v>6900</v>
      </c>
      <c r="AD1037" s="4898">
        <v>7920</v>
      </c>
      <c r="AE1037" s="4899">
        <f t="shared" si="58"/>
        <v>38580</v>
      </c>
      <c r="AF1037" s="6" t="s">
        <v>19700</v>
      </c>
      <c r="AG1037" s="6"/>
    </row>
    <row r="1038" spans="1:33" s="4430" customFormat="1" ht="30" customHeight="1">
      <c r="A1038" s="5950" t="s">
        <v>19596</v>
      </c>
      <c r="B1038" s="36" t="s">
        <v>24390</v>
      </c>
      <c r="C1038" s="37">
        <v>45882</v>
      </c>
      <c r="D1038" s="37">
        <v>45916</v>
      </c>
      <c r="E1038" s="359"/>
      <c r="F1038" s="448"/>
      <c r="G1038" s="36">
        <v>6984</v>
      </c>
      <c r="H1038" s="5951" t="s">
        <v>3204</v>
      </c>
      <c r="I1038" s="36"/>
      <c r="J1038" s="36" t="s">
        <v>24391</v>
      </c>
      <c r="K1038" s="36" t="s">
        <v>24392</v>
      </c>
      <c r="L1038" s="36" t="s">
        <v>128</v>
      </c>
      <c r="M1038" s="36" t="s">
        <v>24394</v>
      </c>
      <c r="N1038" s="36"/>
      <c r="O1038" s="4429">
        <v>3</v>
      </c>
      <c r="P1038" s="4429">
        <v>3</v>
      </c>
      <c r="Q1038" s="36" t="s">
        <v>24393</v>
      </c>
      <c r="R1038" s="36"/>
      <c r="S1038" s="36"/>
      <c r="T1038" s="36"/>
      <c r="U1038" s="36"/>
      <c r="V1038" s="36"/>
      <c r="W1038" s="36"/>
      <c r="X1038" s="36"/>
      <c r="Y1038" s="36"/>
      <c r="Z1038" s="36"/>
      <c r="AA1038" s="4891">
        <v>13034262</v>
      </c>
      <c r="AB1038" s="36"/>
      <c r="AC1038" s="4906"/>
      <c r="AD1038" s="4906"/>
      <c r="AE1038" s="4900"/>
      <c r="AF1038" s="36" t="s">
        <v>19700</v>
      </c>
      <c r="AG1038" s="36"/>
    </row>
    <row r="1039" spans="1:33" s="32" customFormat="1" ht="30" customHeight="1">
      <c r="A1039" s="5186" t="s">
        <v>18745</v>
      </c>
      <c r="B1039" s="4672" t="s">
        <v>24395</v>
      </c>
      <c r="C1039" s="422">
        <v>45882</v>
      </c>
      <c r="D1039" s="422">
        <v>45903</v>
      </c>
      <c r="E1039" s="422"/>
      <c r="F1039" s="373"/>
      <c r="G1039" s="41">
        <v>8600</v>
      </c>
      <c r="H1039" s="4834" t="s">
        <v>15238</v>
      </c>
      <c r="I1039" s="41"/>
      <c r="J1039" s="41" t="s">
        <v>24396</v>
      </c>
      <c r="K1039" s="41" t="s">
        <v>24397</v>
      </c>
      <c r="L1039" s="41" t="s">
        <v>62</v>
      </c>
      <c r="M1039" s="582" t="s">
        <v>24399</v>
      </c>
      <c r="N1039" s="41"/>
      <c r="O1039" s="3896">
        <v>5</v>
      </c>
      <c r="P1039" s="3896">
        <v>5</v>
      </c>
      <c r="Q1039" s="41" t="s">
        <v>24398</v>
      </c>
      <c r="R1039" s="41"/>
      <c r="S1039" s="6"/>
      <c r="T1039" s="6"/>
      <c r="U1039" s="6"/>
      <c r="V1039" s="6" t="s">
        <v>9338</v>
      </c>
      <c r="W1039" s="6"/>
      <c r="X1039" s="6" t="s">
        <v>7042</v>
      </c>
      <c r="Y1039" s="6"/>
      <c r="Z1039" s="6"/>
      <c r="AA1039" s="6564">
        <v>13034310</v>
      </c>
      <c r="AB1039" s="6"/>
      <c r="AC1039" s="4898">
        <v>0</v>
      </c>
      <c r="AD1039" s="4898">
        <v>12375</v>
      </c>
      <c r="AE1039" s="4899">
        <f t="shared" si="58"/>
        <v>61875</v>
      </c>
      <c r="AF1039" s="6" t="s">
        <v>19700</v>
      </c>
      <c r="AG1039" s="6"/>
    </row>
    <row r="1040" spans="1:33" s="32" customFormat="1" ht="30" customHeight="1">
      <c r="A1040" s="6202" t="s">
        <v>19596</v>
      </c>
      <c r="B1040" s="4672" t="s">
        <v>24400</v>
      </c>
      <c r="C1040" s="422">
        <v>45882</v>
      </c>
      <c r="D1040" s="422">
        <v>45916</v>
      </c>
      <c r="E1040" s="341"/>
      <c r="F1040" s="373"/>
      <c r="G1040" s="41">
        <v>6984</v>
      </c>
      <c r="H1040" s="4834" t="s">
        <v>11303</v>
      </c>
      <c r="I1040" s="41" t="s">
        <v>25</v>
      </c>
      <c r="J1040" s="41" t="s">
        <v>24401</v>
      </c>
      <c r="K1040" s="41" t="s">
        <v>24402</v>
      </c>
      <c r="L1040" s="41" t="s">
        <v>28</v>
      </c>
      <c r="M1040" s="582" t="s">
        <v>24403</v>
      </c>
      <c r="N1040" s="41"/>
      <c r="O1040" s="3896">
        <v>2</v>
      </c>
      <c r="P1040" s="3896">
        <v>2</v>
      </c>
      <c r="Q1040" s="41" t="s">
        <v>15500</v>
      </c>
      <c r="R1040" s="41"/>
      <c r="S1040" s="6"/>
      <c r="T1040" s="6"/>
      <c r="U1040" s="6"/>
      <c r="V1040" s="6" t="s">
        <v>9338</v>
      </c>
      <c r="W1040" s="6"/>
      <c r="X1040" s="6" t="s">
        <v>7042</v>
      </c>
      <c r="Y1040" s="6"/>
      <c r="Z1040" s="6"/>
      <c r="AA1040" s="6564">
        <v>13034755</v>
      </c>
      <c r="AB1040" s="6"/>
      <c r="AC1040" s="4898">
        <v>6900</v>
      </c>
      <c r="AD1040" s="4898">
        <v>7920</v>
      </c>
      <c r="AE1040" s="4899">
        <f t="shared" si="58"/>
        <v>22740</v>
      </c>
      <c r="AF1040" s="6" t="s">
        <v>19700</v>
      </c>
      <c r="AG1040" s="6"/>
    </row>
    <row r="1041" spans="1:33" s="32" customFormat="1" ht="30" customHeight="1">
      <c r="A1041" s="5144" t="s">
        <v>18779</v>
      </c>
      <c r="B1041" s="4672" t="s">
        <v>24404</v>
      </c>
      <c r="C1041" s="422">
        <v>45882</v>
      </c>
      <c r="D1041" s="422">
        <v>45916</v>
      </c>
      <c r="E1041" s="422"/>
      <c r="F1041" s="373"/>
      <c r="G1041" s="41">
        <v>8593</v>
      </c>
      <c r="H1041" s="4834" t="s">
        <v>11998</v>
      </c>
      <c r="I1041" s="41"/>
      <c r="J1041" s="41" t="s">
        <v>24405</v>
      </c>
      <c r="K1041" s="41" t="s">
        <v>24406</v>
      </c>
      <c r="L1041" s="41" t="s">
        <v>28</v>
      </c>
      <c r="M1041" s="41" t="s">
        <v>24407</v>
      </c>
      <c r="N1041" s="41"/>
      <c r="O1041" s="3896">
        <v>2</v>
      </c>
      <c r="P1041" s="3896">
        <v>2</v>
      </c>
      <c r="Q1041" s="41" t="s">
        <v>21926</v>
      </c>
      <c r="R1041" s="41"/>
      <c r="S1041" s="6"/>
      <c r="T1041" s="6"/>
      <c r="U1041" s="6"/>
      <c r="V1041" s="6" t="s">
        <v>2073</v>
      </c>
      <c r="W1041" s="6"/>
      <c r="X1041" s="6" t="s">
        <v>7042</v>
      </c>
      <c r="Y1041" s="6"/>
      <c r="Z1041" s="6"/>
      <c r="AA1041" s="6564">
        <v>13035561</v>
      </c>
      <c r="AB1041" s="6"/>
      <c r="AC1041" s="4898">
        <v>3300</v>
      </c>
      <c r="AD1041" s="4898">
        <v>7920</v>
      </c>
      <c r="AE1041" s="4899">
        <f t="shared" si="58"/>
        <v>19140</v>
      </c>
      <c r="AF1041" s="6" t="s">
        <v>19700</v>
      </c>
      <c r="AG1041" s="6"/>
    </row>
    <row r="1042" spans="1:33" s="32" customFormat="1" ht="30" customHeight="1">
      <c r="A1042" s="4664" t="s">
        <v>20911</v>
      </c>
      <c r="B1042" s="41" t="s">
        <v>24408</v>
      </c>
      <c r="C1042" s="422">
        <v>45882</v>
      </c>
      <c r="D1042" s="422">
        <v>45903</v>
      </c>
      <c r="E1042" s="422"/>
      <c r="F1042" s="373"/>
      <c r="G1042" s="41">
        <v>8638</v>
      </c>
      <c r="H1042" s="4834" t="s">
        <v>2625</v>
      </c>
      <c r="I1042" s="41"/>
      <c r="J1042" s="41" t="s">
        <v>24410</v>
      </c>
      <c r="K1042" s="41" t="s">
        <v>24409</v>
      </c>
      <c r="L1042" s="41" t="s">
        <v>173</v>
      </c>
      <c r="M1042" s="582" t="s">
        <v>24412</v>
      </c>
      <c r="N1042" s="41"/>
      <c r="O1042" s="3896">
        <v>1</v>
      </c>
      <c r="P1042" s="3896">
        <v>1</v>
      </c>
      <c r="Q1042" s="41" t="s">
        <v>24411</v>
      </c>
      <c r="R1042" s="41"/>
      <c r="S1042" s="6"/>
      <c r="T1042" s="6"/>
      <c r="U1042" s="6"/>
      <c r="V1042" s="6" t="s">
        <v>2073</v>
      </c>
      <c r="W1042" s="6"/>
      <c r="X1042" s="6" t="s">
        <v>7042</v>
      </c>
      <c r="Y1042" s="6"/>
      <c r="Z1042" s="6"/>
      <c r="AA1042" s="6564">
        <v>13035701</v>
      </c>
      <c r="AB1042" s="6"/>
      <c r="AC1042" s="4898">
        <v>2079</v>
      </c>
      <c r="AD1042" s="4898">
        <v>8316</v>
      </c>
      <c r="AE1042" s="4899">
        <f t="shared" si="58"/>
        <v>10395</v>
      </c>
      <c r="AF1042" s="6" t="s">
        <v>19700</v>
      </c>
      <c r="AG1042" s="6"/>
    </row>
    <row r="1043" spans="1:33" s="32" customFormat="1" ht="30" customHeight="1">
      <c r="A1043" s="4664" t="s">
        <v>20911</v>
      </c>
      <c r="B1043" s="4672" t="s">
        <v>24413</v>
      </c>
      <c r="C1043" s="422">
        <v>45882</v>
      </c>
      <c r="D1043" s="422">
        <v>45916</v>
      </c>
      <c r="E1043" s="422"/>
      <c r="F1043" s="373"/>
      <c r="G1043" s="41">
        <v>8638</v>
      </c>
      <c r="H1043" s="4834" t="s">
        <v>11805</v>
      </c>
      <c r="I1043" s="41"/>
      <c r="J1043" s="41" t="s">
        <v>11806</v>
      </c>
      <c r="K1043" s="41" t="s">
        <v>24414</v>
      </c>
      <c r="L1043" s="41" t="s">
        <v>128</v>
      </c>
      <c r="M1043" s="41" t="s">
        <v>24416</v>
      </c>
      <c r="N1043" s="41"/>
      <c r="O1043" s="3896">
        <v>3</v>
      </c>
      <c r="P1043" s="3896">
        <v>3</v>
      </c>
      <c r="Q1043" s="41" t="s">
        <v>24415</v>
      </c>
      <c r="R1043" s="41"/>
      <c r="S1043" s="6"/>
      <c r="T1043" s="6"/>
      <c r="U1043" s="6"/>
      <c r="V1043" s="6" t="s">
        <v>2073</v>
      </c>
      <c r="W1043" s="6"/>
      <c r="X1043" s="6" t="s">
        <v>7042</v>
      </c>
      <c r="Y1043" s="6"/>
      <c r="Z1043" s="6"/>
      <c r="AA1043" s="6564">
        <v>13035911</v>
      </c>
      <c r="AB1043" s="6"/>
      <c r="AC1043" s="4898">
        <v>17671.5</v>
      </c>
      <c r="AD1043" s="4898">
        <v>8316</v>
      </c>
      <c r="AE1043" s="4899">
        <f t="shared" si="58"/>
        <v>42619.5</v>
      </c>
      <c r="AF1043" s="6" t="s">
        <v>19700</v>
      </c>
      <c r="AG1043" s="6"/>
    </row>
    <row r="1044" spans="1:33" s="32" customFormat="1" ht="30" customHeight="1">
      <c r="A1044" s="4699" t="s">
        <v>19583</v>
      </c>
      <c r="B1044" s="4672" t="s">
        <v>24419</v>
      </c>
      <c r="C1044" s="422">
        <v>45883</v>
      </c>
      <c r="D1044" s="422">
        <v>45904</v>
      </c>
      <c r="E1044" s="422"/>
      <c r="F1044" s="373"/>
      <c r="G1044" s="41">
        <v>8604</v>
      </c>
      <c r="H1044" s="4835" t="s">
        <v>14393</v>
      </c>
      <c r="I1044" s="41"/>
      <c r="J1044" s="41" t="s">
        <v>10118</v>
      </c>
      <c r="K1044" s="41" t="s">
        <v>24420</v>
      </c>
      <c r="L1044" s="41" t="s">
        <v>1102</v>
      </c>
      <c r="M1044" s="582" t="s">
        <v>24422</v>
      </c>
      <c r="N1044" s="41"/>
      <c r="O1044" s="3896">
        <v>24</v>
      </c>
      <c r="P1044" s="3896">
        <v>24</v>
      </c>
      <c r="Q1044" s="41" t="s">
        <v>24421</v>
      </c>
      <c r="R1044" s="41"/>
      <c r="S1044" s="6"/>
      <c r="T1044" s="6"/>
      <c r="U1044" s="6"/>
      <c r="V1044" s="6" t="s">
        <v>2073</v>
      </c>
      <c r="W1044" s="6"/>
      <c r="X1044" s="6" t="s">
        <v>7042</v>
      </c>
      <c r="Y1044" s="6"/>
      <c r="Z1044" s="6"/>
      <c r="AA1044" s="6564">
        <v>13036840</v>
      </c>
      <c r="AB1044" s="6"/>
      <c r="AC1044" s="4898">
        <v>0</v>
      </c>
      <c r="AD1044" s="4898">
        <v>7920</v>
      </c>
      <c r="AE1044" s="4899">
        <f t="shared" si="58"/>
        <v>190080</v>
      </c>
      <c r="AF1044" s="6" t="s">
        <v>19700</v>
      </c>
      <c r="AG1044" s="6"/>
    </row>
    <row r="1045" spans="1:33" s="32" customFormat="1" ht="30" customHeight="1">
      <c r="A1045" s="5030" t="s">
        <v>18745</v>
      </c>
      <c r="B1045" s="4672" t="s">
        <v>24423</v>
      </c>
      <c r="C1045" s="422">
        <v>45883</v>
      </c>
      <c r="D1045" s="422">
        <v>45917</v>
      </c>
      <c r="E1045" s="422"/>
      <c r="F1045" s="373"/>
      <c r="G1045" s="41">
        <v>8600</v>
      </c>
      <c r="H1045" s="4835" t="s">
        <v>16472</v>
      </c>
      <c r="I1045" s="41"/>
      <c r="J1045" s="41" t="s">
        <v>24424</v>
      </c>
      <c r="K1045" s="41" t="s">
        <v>24425</v>
      </c>
      <c r="L1045" s="41" t="s">
        <v>128</v>
      </c>
      <c r="M1045" s="41" t="s">
        <v>24427</v>
      </c>
      <c r="N1045" s="41"/>
      <c r="O1045" s="3896">
        <v>3</v>
      </c>
      <c r="P1045" s="3896">
        <v>3</v>
      </c>
      <c r="Q1045" s="41" t="s">
        <v>24426</v>
      </c>
      <c r="R1045" s="41"/>
      <c r="S1045" s="6"/>
      <c r="T1045" s="6"/>
      <c r="U1045" s="6"/>
      <c r="V1045" s="6" t="s">
        <v>2073</v>
      </c>
      <c r="W1045" s="6"/>
      <c r="X1045" s="6" t="s">
        <v>7042</v>
      </c>
      <c r="Y1045" s="6"/>
      <c r="Z1045" s="6"/>
      <c r="AA1045" s="6564">
        <v>13037366</v>
      </c>
      <c r="AB1045" s="6"/>
      <c r="AC1045" s="4898">
        <v>18600</v>
      </c>
      <c r="AD1045" s="4898">
        <v>12375</v>
      </c>
      <c r="AE1045" s="4899">
        <f t="shared" si="58"/>
        <v>55725</v>
      </c>
      <c r="AF1045" s="6" t="s">
        <v>19700</v>
      </c>
      <c r="AG1045" s="6"/>
    </row>
    <row r="1046" spans="1:33" s="32" customFormat="1" ht="30" customHeight="1">
      <c r="A1046" s="4699" t="s">
        <v>20502</v>
      </c>
      <c r="B1046" s="41" t="s">
        <v>24428</v>
      </c>
      <c r="C1046" s="422">
        <v>45883</v>
      </c>
      <c r="D1046" s="422">
        <v>45917</v>
      </c>
      <c r="E1046" s="422"/>
      <c r="F1046" s="373"/>
      <c r="G1046" s="41">
        <v>8637</v>
      </c>
      <c r="H1046" s="4835" t="s">
        <v>24429</v>
      </c>
      <c r="I1046" s="41"/>
      <c r="J1046" s="41" t="s">
        <v>24430</v>
      </c>
      <c r="K1046" s="41" t="s">
        <v>24431</v>
      </c>
      <c r="L1046" s="41" t="s">
        <v>173</v>
      </c>
      <c r="M1046" s="41" t="s">
        <v>24433</v>
      </c>
      <c r="N1046" s="41"/>
      <c r="O1046" s="3896">
        <v>1</v>
      </c>
      <c r="P1046" s="3896">
        <v>1</v>
      </c>
      <c r="Q1046" s="41" t="s">
        <v>24432</v>
      </c>
      <c r="R1046" s="41"/>
      <c r="S1046" s="6"/>
      <c r="T1046" s="6"/>
      <c r="U1046" s="6"/>
      <c r="V1046" s="6" t="s">
        <v>2073</v>
      </c>
      <c r="W1046" s="6"/>
      <c r="X1046" s="6" t="s">
        <v>7042</v>
      </c>
      <c r="Y1046" s="6"/>
      <c r="Z1046" s="6"/>
      <c r="AA1046" s="6564">
        <v>13037398</v>
      </c>
      <c r="AB1046" s="6"/>
      <c r="AC1046" s="4898">
        <v>18600</v>
      </c>
      <c r="AD1046" s="4898">
        <v>15000</v>
      </c>
      <c r="AE1046" s="4899">
        <f t="shared" si="58"/>
        <v>33600</v>
      </c>
      <c r="AF1046" s="6" t="s">
        <v>19700</v>
      </c>
      <c r="AG1046" s="6"/>
    </row>
    <row r="1047" spans="1:33" s="32" customFormat="1" ht="30" customHeight="1">
      <c r="A1047" s="5424" t="s">
        <v>19496</v>
      </c>
      <c r="B1047" s="5443" t="s">
        <v>24434</v>
      </c>
      <c r="C1047" s="422">
        <v>45883</v>
      </c>
      <c r="D1047" s="422">
        <v>45904</v>
      </c>
      <c r="E1047" s="422"/>
      <c r="F1047" s="373"/>
      <c r="G1047" s="41">
        <v>8617</v>
      </c>
      <c r="H1047" s="4835" t="s">
        <v>9427</v>
      </c>
      <c r="I1047" s="41"/>
      <c r="J1047" s="5424" t="s">
        <v>11933</v>
      </c>
      <c r="K1047" s="41" t="s">
        <v>24435</v>
      </c>
      <c r="L1047" s="41" t="s">
        <v>173</v>
      </c>
      <c r="M1047" s="582" t="s">
        <v>24437</v>
      </c>
      <c r="N1047" s="41"/>
      <c r="O1047" s="3896">
        <v>1</v>
      </c>
      <c r="P1047" s="3896">
        <v>1</v>
      </c>
      <c r="Q1047" s="41" t="s">
        <v>24436</v>
      </c>
      <c r="R1047" s="41"/>
      <c r="S1047" s="6"/>
      <c r="T1047" s="6"/>
      <c r="U1047" s="6"/>
      <c r="V1047" s="6" t="s">
        <v>9338</v>
      </c>
      <c r="W1047" s="6"/>
      <c r="X1047" s="6" t="s">
        <v>7042</v>
      </c>
      <c r="Y1047" s="6"/>
      <c r="Z1047" s="6"/>
      <c r="AA1047" s="6564">
        <v>13037665</v>
      </c>
      <c r="AB1047" s="6"/>
      <c r="AC1047" s="4898">
        <v>0</v>
      </c>
      <c r="AD1047" s="4898">
        <v>12375</v>
      </c>
      <c r="AE1047" s="4899">
        <f t="shared" si="58"/>
        <v>12375</v>
      </c>
      <c r="AF1047" s="6" t="s">
        <v>19700</v>
      </c>
      <c r="AG1047" s="6"/>
    </row>
    <row r="1048" spans="1:33" s="32" customFormat="1" ht="30" customHeight="1">
      <c r="A1048" s="5458" t="s">
        <v>20017</v>
      </c>
      <c r="B1048" s="4672" t="s">
        <v>24443</v>
      </c>
      <c r="C1048" s="422">
        <v>45883</v>
      </c>
      <c r="D1048" s="422">
        <v>45904</v>
      </c>
      <c r="E1048" s="422"/>
      <c r="F1048" s="373"/>
      <c r="G1048" s="41">
        <v>8369</v>
      </c>
      <c r="H1048" s="4835" t="s">
        <v>4134</v>
      </c>
      <c r="I1048" s="41"/>
      <c r="J1048" s="41" t="s">
        <v>24444</v>
      </c>
      <c r="K1048" s="41" t="s">
        <v>24445</v>
      </c>
      <c r="L1048" s="41" t="s">
        <v>62</v>
      </c>
      <c r="M1048" s="41" t="s">
        <v>24447</v>
      </c>
      <c r="N1048" s="41"/>
      <c r="O1048" s="3896">
        <v>5</v>
      </c>
      <c r="P1048" s="3896">
        <v>5</v>
      </c>
      <c r="Q1048" s="41" t="s">
        <v>24446</v>
      </c>
      <c r="R1048" s="41"/>
      <c r="S1048" s="6"/>
      <c r="T1048" s="6"/>
      <c r="U1048" s="6"/>
      <c r="V1048" s="6" t="s">
        <v>9338</v>
      </c>
      <c r="W1048" s="6"/>
      <c r="X1048" s="6" t="s">
        <v>37</v>
      </c>
      <c r="Y1048" s="6"/>
      <c r="Z1048" s="6"/>
      <c r="AA1048" s="6564">
        <v>13037953</v>
      </c>
      <c r="AB1048" s="6"/>
      <c r="AC1048" s="4898">
        <v>0</v>
      </c>
      <c r="AD1048" s="4898">
        <v>15000</v>
      </c>
      <c r="AE1048" s="4899">
        <f t="shared" si="58"/>
        <v>75000</v>
      </c>
      <c r="AF1048" s="6" t="s">
        <v>19700</v>
      </c>
      <c r="AG1048" s="6"/>
    </row>
    <row r="1049" spans="1:33" s="32" customFormat="1" ht="30" customHeight="1">
      <c r="A1049" s="4699" t="s">
        <v>19424</v>
      </c>
      <c r="B1049" s="41" t="s">
        <v>24452</v>
      </c>
      <c r="C1049" s="422">
        <v>45883</v>
      </c>
      <c r="D1049" s="422">
        <v>45904</v>
      </c>
      <c r="E1049" s="422"/>
      <c r="F1049" s="373"/>
      <c r="G1049" s="41">
        <v>8647</v>
      </c>
      <c r="H1049" s="4835" t="s">
        <v>24453</v>
      </c>
      <c r="I1049" s="41"/>
      <c r="J1049" s="41" t="s">
        <v>24454</v>
      </c>
      <c r="K1049" s="41" t="s">
        <v>24455</v>
      </c>
      <c r="L1049" s="41" t="s">
        <v>173</v>
      </c>
      <c r="M1049" s="41" t="s">
        <v>24457</v>
      </c>
      <c r="N1049" s="41"/>
      <c r="O1049" s="3896">
        <v>1</v>
      </c>
      <c r="P1049" s="3896">
        <v>1</v>
      </c>
      <c r="Q1049" s="41" t="s">
        <v>24456</v>
      </c>
      <c r="R1049" s="41"/>
      <c r="S1049" s="6"/>
      <c r="T1049" s="6"/>
      <c r="U1049" s="6"/>
      <c r="V1049" s="6" t="s">
        <v>9338</v>
      </c>
      <c r="W1049" s="6"/>
      <c r="X1049" s="6" t="s">
        <v>37</v>
      </c>
      <c r="Y1049" s="6"/>
      <c r="Z1049" s="6"/>
      <c r="AA1049" s="6564">
        <v>13038654</v>
      </c>
      <c r="AB1049" s="6"/>
      <c r="AC1049" s="4898">
        <v>0</v>
      </c>
      <c r="AD1049" s="4898">
        <v>7920</v>
      </c>
      <c r="AE1049" s="4899">
        <f t="shared" si="58"/>
        <v>7920</v>
      </c>
      <c r="AF1049" s="6" t="s">
        <v>19700</v>
      </c>
      <c r="AG1049" s="6"/>
    </row>
    <row r="1050" spans="1:33" s="32" customFormat="1" ht="30" customHeight="1">
      <c r="A1050" s="4699" t="s">
        <v>19214</v>
      </c>
      <c r="B1050" s="4672" t="s">
        <v>24458</v>
      </c>
      <c r="C1050" s="422">
        <v>45883</v>
      </c>
      <c r="D1050" s="422">
        <v>45917</v>
      </c>
      <c r="E1050" s="341"/>
      <c r="F1050" s="373"/>
      <c r="G1050" s="41">
        <v>8616</v>
      </c>
      <c r="H1050" s="4835" t="s">
        <v>13621</v>
      </c>
      <c r="I1050" s="41"/>
      <c r="J1050" s="41" t="s">
        <v>24459</v>
      </c>
      <c r="K1050" s="41" t="s">
        <v>24460</v>
      </c>
      <c r="L1050" s="41" t="s">
        <v>28</v>
      </c>
      <c r="M1050" s="41" t="s">
        <v>24462</v>
      </c>
      <c r="N1050" s="41"/>
      <c r="O1050" s="3896">
        <v>2</v>
      </c>
      <c r="P1050" s="3896">
        <v>2</v>
      </c>
      <c r="Q1050" s="41" t="s">
        <v>24461</v>
      </c>
      <c r="R1050" s="41"/>
      <c r="S1050" s="6"/>
      <c r="T1050" s="6"/>
      <c r="U1050" s="6"/>
      <c r="V1050" s="6" t="s">
        <v>9338</v>
      </c>
      <c r="W1050" s="6"/>
      <c r="X1050" s="6" t="s">
        <v>7042</v>
      </c>
      <c r="Y1050" s="6"/>
      <c r="Z1050" s="6"/>
      <c r="AA1050" s="6564">
        <v>13038690</v>
      </c>
      <c r="AB1050" s="6"/>
      <c r="AC1050" s="4898">
        <v>10200</v>
      </c>
      <c r="AD1050" s="4898">
        <v>7920</v>
      </c>
      <c r="AE1050" s="4899">
        <f t="shared" si="58"/>
        <v>26040</v>
      </c>
      <c r="AF1050" s="6" t="s">
        <v>19700</v>
      </c>
      <c r="AG1050" s="6"/>
    </row>
    <row r="1051" spans="1:33" s="32" customFormat="1" ht="30" customHeight="1">
      <c r="A1051" s="6427" t="s">
        <v>19351</v>
      </c>
      <c r="B1051" s="4672" t="s">
        <v>24463</v>
      </c>
      <c r="C1051" s="422">
        <v>45883</v>
      </c>
      <c r="D1051" s="422">
        <v>45917</v>
      </c>
      <c r="E1051" s="422"/>
      <c r="F1051" s="373"/>
      <c r="G1051" s="41">
        <v>8646</v>
      </c>
      <c r="H1051" s="4835" t="s">
        <v>24464</v>
      </c>
      <c r="I1051" s="41"/>
      <c r="J1051" s="41" t="s">
        <v>24465</v>
      </c>
      <c r="K1051" s="41" t="s">
        <v>24466</v>
      </c>
      <c r="L1051" s="41" t="s">
        <v>173</v>
      </c>
      <c r="M1051" s="41" t="s">
        <v>24467</v>
      </c>
      <c r="N1051" s="41"/>
      <c r="O1051" s="3896">
        <v>1</v>
      </c>
      <c r="P1051" s="3896">
        <v>1</v>
      </c>
      <c r="Q1051" s="41" t="s">
        <v>23780</v>
      </c>
      <c r="R1051" s="41"/>
      <c r="S1051" s="6"/>
      <c r="T1051" s="6"/>
      <c r="U1051" s="6"/>
      <c r="V1051" s="6" t="s">
        <v>9338</v>
      </c>
      <c r="W1051" s="6"/>
      <c r="X1051" s="6" t="s">
        <v>7042</v>
      </c>
      <c r="Y1051" s="6"/>
      <c r="Z1051" s="6"/>
      <c r="AA1051" s="6564">
        <v>13038867</v>
      </c>
      <c r="AB1051" s="6"/>
      <c r="AC1051" s="4898">
        <v>18600</v>
      </c>
      <c r="AD1051" s="4898">
        <v>12375</v>
      </c>
      <c r="AE1051" s="4899">
        <f t="shared" si="58"/>
        <v>30975</v>
      </c>
      <c r="AF1051" s="6" t="s">
        <v>19700</v>
      </c>
      <c r="AG1051" s="6"/>
    </row>
    <row r="1052" spans="1:33" s="32" customFormat="1" ht="30" customHeight="1">
      <c r="A1052" s="4699" t="s">
        <v>19480</v>
      </c>
      <c r="B1052" s="41" t="s">
        <v>24468</v>
      </c>
      <c r="C1052" s="422">
        <v>45883</v>
      </c>
      <c r="D1052" s="422">
        <v>45917</v>
      </c>
      <c r="E1052" s="422"/>
      <c r="F1052" s="373"/>
      <c r="G1052" s="41">
        <v>8618</v>
      </c>
      <c r="H1052" s="4835" t="s">
        <v>7930</v>
      </c>
      <c r="I1052" s="41" t="s">
        <v>25</v>
      </c>
      <c r="J1052" s="41" t="s">
        <v>15382</v>
      </c>
      <c r="K1052" s="41" t="s">
        <v>24469</v>
      </c>
      <c r="L1052" s="41" t="s">
        <v>173</v>
      </c>
      <c r="M1052" s="41" t="s">
        <v>24471</v>
      </c>
      <c r="N1052" s="41"/>
      <c r="O1052" s="3896">
        <v>1</v>
      </c>
      <c r="P1052" s="3896">
        <v>1</v>
      </c>
      <c r="Q1052" s="41" t="s">
        <v>24470</v>
      </c>
      <c r="R1052" s="41"/>
      <c r="S1052" s="6"/>
      <c r="T1052" s="6"/>
      <c r="U1052" s="6"/>
      <c r="V1052" s="6" t="s">
        <v>28776</v>
      </c>
      <c r="W1052" s="6"/>
      <c r="X1052" s="6" t="s">
        <v>27185</v>
      </c>
      <c r="Y1052" s="6"/>
      <c r="Z1052" s="6"/>
      <c r="AA1052" s="6564">
        <v>13039468</v>
      </c>
      <c r="AB1052" s="6"/>
      <c r="AC1052" s="4898">
        <v>6900</v>
      </c>
      <c r="AD1052" s="4898">
        <v>7918.05</v>
      </c>
      <c r="AE1052" s="4899">
        <f t="shared" si="58"/>
        <v>14818.05</v>
      </c>
      <c r="AF1052" s="6" t="s">
        <v>19700</v>
      </c>
      <c r="AG1052" s="6"/>
    </row>
    <row r="1053" spans="1:33" s="32" customFormat="1" ht="30" customHeight="1">
      <c r="A1053" s="6433" t="s">
        <v>19327</v>
      </c>
      <c r="B1053" s="5400" t="s">
        <v>24472</v>
      </c>
      <c r="C1053" s="422">
        <v>45883</v>
      </c>
      <c r="D1053" s="422">
        <v>45904</v>
      </c>
      <c r="E1053" s="422"/>
      <c r="F1053" s="373"/>
      <c r="G1053" s="41">
        <v>8607</v>
      </c>
      <c r="H1053" s="4835" t="s">
        <v>4864</v>
      </c>
      <c r="I1053" s="41"/>
      <c r="J1053" s="5301" t="s">
        <v>24473</v>
      </c>
      <c r="K1053" s="41" t="s">
        <v>24474</v>
      </c>
      <c r="L1053" s="41" t="s">
        <v>173</v>
      </c>
      <c r="M1053" s="41" t="s">
        <v>24475</v>
      </c>
      <c r="N1053" s="41"/>
      <c r="O1053" s="3896">
        <v>1</v>
      </c>
      <c r="P1053" s="3896">
        <v>1</v>
      </c>
      <c r="Q1053" s="41" t="s">
        <v>23902</v>
      </c>
      <c r="R1053" s="41"/>
      <c r="S1053" s="6"/>
      <c r="T1053" s="6"/>
      <c r="U1053" s="6"/>
      <c r="V1053" s="6" t="s">
        <v>9338</v>
      </c>
      <c r="W1053" s="6"/>
      <c r="X1053" s="6" t="s">
        <v>7042</v>
      </c>
      <c r="Y1053" s="6"/>
      <c r="Z1053" s="6"/>
      <c r="AA1053" s="6564">
        <v>13039476</v>
      </c>
      <c r="AB1053" s="6"/>
      <c r="AC1053" s="4898">
        <v>0</v>
      </c>
      <c r="AD1053" s="4898">
        <v>7920</v>
      </c>
      <c r="AE1053" s="4899">
        <f t="shared" si="58"/>
        <v>7920</v>
      </c>
      <c r="AF1053" s="6" t="s">
        <v>19700</v>
      </c>
      <c r="AG1053" s="6"/>
    </row>
    <row r="1054" spans="1:33" s="32" customFormat="1" ht="30" customHeight="1">
      <c r="A1054" s="6136" t="s">
        <v>18967</v>
      </c>
      <c r="B1054" s="4672" t="s">
        <v>24476</v>
      </c>
      <c r="C1054" s="422">
        <v>45883</v>
      </c>
      <c r="D1054" s="422">
        <v>45904</v>
      </c>
      <c r="E1054" s="422"/>
      <c r="F1054" s="373"/>
      <c r="G1054" s="41">
        <v>8604</v>
      </c>
      <c r="H1054" s="4835" t="s">
        <v>23169</v>
      </c>
      <c r="I1054" s="41"/>
      <c r="J1054" s="41" t="s">
        <v>24477</v>
      </c>
      <c r="K1054" s="41" t="s">
        <v>24478</v>
      </c>
      <c r="L1054" s="41" t="s">
        <v>173</v>
      </c>
      <c r="M1054" s="41" t="s">
        <v>24480</v>
      </c>
      <c r="N1054" s="41"/>
      <c r="O1054" s="3896">
        <v>1</v>
      </c>
      <c r="P1054" s="3896">
        <v>1</v>
      </c>
      <c r="Q1054" s="41" t="s">
        <v>24479</v>
      </c>
      <c r="R1054" s="41"/>
      <c r="S1054" s="6"/>
      <c r="T1054" s="6"/>
      <c r="U1054" s="6"/>
      <c r="V1054" s="6" t="s">
        <v>9338</v>
      </c>
      <c r="W1054" s="6"/>
      <c r="X1054" s="6" t="s">
        <v>7042</v>
      </c>
      <c r="Y1054" s="6"/>
      <c r="Z1054" s="6"/>
      <c r="AA1054" s="6564">
        <v>13039494</v>
      </c>
      <c r="AB1054" s="6"/>
      <c r="AC1054" s="4898">
        <v>1200</v>
      </c>
      <c r="AD1054" s="4898">
        <v>7920</v>
      </c>
      <c r="AE1054" s="4899">
        <f t="shared" si="58"/>
        <v>9120</v>
      </c>
      <c r="AF1054" s="6" t="s">
        <v>19700</v>
      </c>
      <c r="AG1054" s="6"/>
    </row>
    <row r="1055" spans="1:33" s="32" customFormat="1" ht="30" customHeight="1">
      <c r="A1055" s="5320" t="s">
        <v>19554</v>
      </c>
      <c r="B1055" s="4672" t="s">
        <v>24481</v>
      </c>
      <c r="C1055" s="422">
        <v>45883</v>
      </c>
      <c r="D1055" s="422">
        <v>45917</v>
      </c>
      <c r="E1055" s="422"/>
      <c r="F1055" s="373"/>
      <c r="G1055" s="41">
        <v>8601</v>
      </c>
      <c r="H1055" s="4835" t="s">
        <v>447</v>
      </c>
      <c r="I1055" s="41"/>
      <c r="J1055" s="41" t="s">
        <v>24482</v>
      </c>
      <c r="K1055" s="41" t="s">
        <v>24483</v>
      </c>
      <c r="L1055" s="41" t="s">
        <v>173</v>
      </c>
      <c r="M1055" s="41" t="s">
        <v>24485</v>
      </c>
      <c r="N1055" s="41"/>
      <c r="O1055" s="3896">
        <v>1</v>
      </c>
      <c r="P1055" s="3896">
        <v>1</v>
      </c>
      <c r="Q1055" s="41" t="s">
        <v>24484</v>
      </c>
      <c r="R1055" s="41"/>
      <c r="S1055" s="6"/>
      <c r="T1055" s="6"/>
      <c r="U1055" s="6"/>
      <c r="V1055" s="6" t="s">
        <v>9338</v>
      </c>
      <c r="W1055" s="6"/>
      <c r="X1055" s="6" t="s">
        <v>7042</v>
      </c>
      <c r="Y1055" s="6"/>
      <c r="Z1055" s="6"/>
      <c r="AA1055" s="6564">
        <v>13039500</v>
      </c>
      <c r="AB1055" s="6"/>
      <c r="AC1055" s="4898">
        <v>55800</v>
      </c>
      <c r="AD1055" s="4898">
        <v>8625</v>
      </c>
      <c r="AE1055" s="4899">
        <f t="shared" si="58"/>
        <v>64425</v>
      </c>
      <c r="AF1055" s="6" t="s">
        <v>19700</v>
      </c>
      <c r="AG1055" s="6"/>
    </row>
    <row r="1056" spans="1:33" s="32" customFormat="1" ht="30" customHeight="1">
      <c r="A1056" s="4699" t="s">
        <v>18754</v>
      </c>
      <c r="B1056" s="41" t="s">
        <v>24486</v>
      </c>
      <c r="C1056" s="422">
        <v>45883</v>
      </c>
      <c r="D1056" s="422">
        <v>45917</v>
      </c>
      <c r="E1056" s="422"/>
      <c r="F1056" s="373"/>
      <c r="G1056" s="41">
        <v>8634</v>
      </c>
      <c r="H1056" s="4835" t="s">
        <v>24487</v>
      </c>
      <c r="I1056" s="41"/>
      <c r="J1056" s="41" t="s">
        <v>24488</v>
      </c>
      <c r="K1056" s="41" t="s">
        <v>24489</v>
      </c>
      <c r="L1056" s="41" t="s">
        <v>173</v>
      </c>
      <c r="M1056" s="582" t="s">
        <v>24491</v>
      </c>
      <c r="N1056" s="41"/>
      <c r="O1056" s="3896">
        <v>1</v>
      </c>
      <c r="P1056" s="3896">
        <v>1</v>
      </c>
      <c r="Q1056" s="41" t="s">
        <v>24490</v>
      </c>
      <c r="R1056" s="41"/>
      <c r="S1056" s="6"/>
      <c r="T1056" s="6"/>
      <c r="U1056" s="6"/>
      <c r="V1056" s="6" t="s">
        <v>9338</v>
      </c>
      <c r="W1056" s="6"/>
      <c r="X1056" s="6" t="s">
        <v>7042</v>
      </c>
      <c r="Y1056" s="6"/>
      <c r="Z1056" s="6"/>
      <c r="AA1056" s="6564">
        <v>13039531</v>
      </c>
      <c r="AB1056" s="6"/>
      <c r="AC1056" s="4898">
        <v>6900</v>
      </c>
      <c r="AD1056" s="4898">
        <v>7920</v>
      </c>
      <c r="AE1056" s="4899">
        <f t="shared" si="58"/>
        <v>14820</v>
      </c>
      <c r="AF1056" s="6" t="s">
        <v>19700</v>
      </c>
      <c r="AG1056" s="6"/>
    </row>
    <row r="1057" spans="1:33" s="32" customFormat="1" ht="30" customHeight="1">
      <c r="A1057" s="5692" t="s">
        <v>20911</v>
      </c>
      <c r="B1057" s="4672" t="s">
        <v>26943</v>
      </c>
      <c r="C1057" s="422">
        <v>45883</v>
      </c>
      <c r="D1057" s="422">
        <v>46013</v>
      </c>
      <c r="E1057" s="422"/>
      <c r="F1057" s="373"/>
      <c r="G1057" s="41">
        <v>8638</v>
      </c>
      <c r="H1057" s="4835" t="s">
        <v>4769</v>
      </c>
      <c r="I1057" s="41"/>
      <c r="J1057" s="41" t="s">
        <v>24492</v>
      </c>
      <c r="K1057" s="41" t="s">
        <v>24493</v>
      </c>
      <c r="L1057" s="41" t="s">
        <v>67</v>
      </c>
      <c r="M1057" s="41" t="s">
        <v>24495</v>
      </c>
      <c r="N1057" s="41"/>
      <c r="O1057" s="3896">
        <v>7</v>
      </c>
      <c r="P1057" s="3896">
        <v>7</v>
      </c>
      <c r="Q1057" s="41" t="s">
        <v>24494</v>
      </c>
      <c r="R1057" s="41"/>
      <c r="S1057" s="6"/>
      <c r="T1057" s="6"/>
      <c r="U1057" s="6"/>
      <c r="V1057" s="6" t="s">
        <v>9338</v>
      </c>
      <c r="W1057" s="6"/>
      <c r="X1057" s="6" t="s">
        <v>7042</v>
      </c>
      <c r="Y1057" s="6"/>
      <c r="Z1057" s="6"/>
      <c r="AA1057" s="6564">
        <v>13039879</v>
      </c>
      <c r="AB1057" s="6"/>
      <c r="AC1057" s="4898">
        <v>81180</v>
      </c>
      <c r="AD1057" s="4898">
        <v>8316</v>
      </c>
      <c r="AE1057" s="4899">
        <f t="shared" si="58"/>
        <v>139392</v>
      </c>
      <c r="AF1057" s="6" t="s">
        <v>19700</v>
      </c>
      <c r="AG1057" s="6"/>
    </row>
    <row r="1058" spans="1:33" s="32" customFormat="1" ht="30" customHeight="1">
      <c r="A1058" s="5524" t="s">
        <v>18703</v>
      </c>
      <c r="B1058" s="1431" t="s">
        <v>24521</v>
      </c>
      <c r="C1058" s="340">
        <v>45883</v>
      </c>
      <c r="D1058" s="340">
        <f>WORKDAY(C1058,14)</f>
        <v>45903</v>
      </c>
      <c r="E1058" s="341"/>
      <c r="F1058" s="374"/>
      <c r="G1058" s="339">
        <v>8615</v>
      </c>
      <c r="H1058" s="4760" t="s">
        <v>6009</v>
      </c>
      <c r="I1058" s="339"/>
      <c r="J1058" s="324" t="s">
        <v>24522</v>
      </c>
      <c r="K1058" s="4265" t="s">
        <v>24523</v>
      </c>
      <c r="L1058" s="41" t="s">
        <v>76</v>
      </c>
      <c r="M1058" s="338" t="s">
        <v>24695</v>
      </c>
      <c r="N1058" s="255"/>
      <c r="O1058" s="258">
        <v>4</v>
      </c>
      <c r="P1058" s="258">
        <v>4</v>
      </c>
      <c r="Q1058" s="3174" t="s">
        <v>24520</v>
      </c>
      <c r="R1058" s="6511"/>
      <c r="S1058" s="3487"/>
      <c r="T1058" s="3487"/>
      <c r="U1058" s="3487"/>
      <c r="V1058" s="6" t="s">
        <v>9338</v>
      </c>
      <c r="W1058" s="3487"/>
      <c r="X1058" s="6" t="s">
        <v>7042</v>
      </c>
      <c r="Y1058" s="3487"/>
      <c r="Z1058" s="3127"/>
      <c r="AA1058" s="4879">
        <v>13041378</v>
      </c>
      <c r="AB1058" s="345"/>
      <c r="AC1058" s="4899">
        <v>10200</v>
      </c>
      <c r="AD1058" s="4899">
        <v>7920</v>
      </c>
      <c r="AE1058" s="4899">
        <f t="shared" si="58"/>
        <v>41880</v>
      </c>
      <c r="AF1058" s="31" t="s">
        <v>19700</v>
      </c>
      <c r="AG1058" s="142"/>
    </row>
    <row r="1059" spans="1:33" s="32" customFormat="1" ht="30" customHeight="1">
      <c r="A1059" s="5524" t="s">
        <v>18703</v>
      </c>
      <c r="B1059" s="1431" t="s">
        <v>24524</v>
      </c>
      <c r="C1059" s="340">
        <v>45884</v>
      </c>
      <c r="D1059" s="340">
        <f>WORKDAY(C1059,14)</f>
        <v>45904</v>
      </c>
      <c r="E1059" s="341"/>
      <c r="F1059" s="374"/>
      <c r="G1059" s="339">
        <v>8615</v>
      </c>
      <c r="H1059" s="4760" t="s">
        <v>11403</v>
      </c>
      <c r="I1059" s="339"/>
      <c r="J1059" s="324" t="s">
        <v>9527</v>
      </c>
      <c r="K1059" s="4768" t="s">
        <v>24526</v>
      </c>
      <c r="L1059" s="41" t="s">
        <v>173</v>
      </c>
      <c r="M1059" s="338" t="s">
        <v>24696</v>
      </c>
      <c r="N1059" s="255"/>
      <c r="O1059" s="258">
        <v>1</v>
      </c>
      <c r="P1059" s="258">
        <v>1</v>
      </c>
      <c r="Q1059" s="3174" t="s">
        <v>24527</v>
      </c>
      <c r="R1059" s="6511"/>
      <c r="S1059" s="3487"/>
      <c r="T1059" s="3487"/>
      <c r="U1059" s="3487"/>
      <c r="V1059" s="5525" t="s">
        <v>9338</v>
      </c>
      <c r="W1059" s="3487"/>
      <c r="X1059" s="5525" t="s">
        <v>7042</v>
      </c>
      <c r="Y1059" s="3487"/>
      <c r="Z1059" s="3127"/>
      <c r="AA1059" s="4879">
        <v>13043234</v>
      </c>
      <c r="AB1059" s="345"/>
      <c r="AC1059" s="4899">
        <v>0</v>
      </c>
      <c r="AD1059" s="4899">
        <v>7920</v>
      </c>
      <c r="AE1059" s="4899">
        <f t="shared" si="58"/>
        <v>7920</v>
      </c>
      <c r="AF1059" s="31" t="s">
        <v>19700</v>
      </c>
      <c r="AG1059" s="142"/>
    </row>
    <row r="1060" spans="1:33" s="32" customFormat="1" ht="30" customHeight="1">
      <c r="A1060" s="5524" t="s">
        <v>18703</v>
      </c>
      <c r="B1060" s="1431" t="s">
        <v>24525</v>
      </c>
      <c r="C1060" s="340">
        <v>45884</v>
      </c>
      <c r="D1060" s="340">
        <f>WORKDAY(C1060,23)</f>
        <v>45917</v>
      </c>
      <c r="E1060" s="341"/>
      <c r="F1060" s="374"/>
      <c r="G1060" s="339">
        <v>8615</v>
      </c>
      <c r="H1060" s="4760" t="s">
        <v>24528</v>
      </c>
      <c r="I1060" s="339"/>
      <c r="J1060" s="324" t="s">
        <v>24529</v>
      </c>
      <c r="K1060" s="4265" t="s">
        <v>24530</v>
      </c>
      <c r="L1060" s="41" t="s">
        <v>28</v>
      </c>
      <c r="M1060" s="338" t="s">
        <v>24697</v>
      </c>
      <c r="N1060" s="255"/>
      <c r="O1060" s="258">
        <v>2</v>
      </c>
      <c r="P1060" s="258">
        <v>2</v>
      </c>
      <c r="Q1060" s="3174" t="s">
        <v>24531</v>
      </c>
      <c r="R1060" s="6511"/>
      <c r="S1060" s="3487"/>
      <c r="T1060" s="3487"/>
      <c r="U1060" s="3487"/>
      <c r="V1060" s="5525" t="s">
        <v>9338</v>
      </c>
      <c r="W1060" s="3487"/>
      <c r="X1060" s="5525" t="s">
        <v>7042</v>
      </c>
      <c r="Y1060" s="3487"/>
      <c r="Z1060" s="3127"/>
      <c r="AA1060" s="4879">
        <v>13043362</v>
      </c>
      <c r="AB1060" s="345"/>
      <c r="AC1060" s="4899">
        <v>10200</v>
      </c>
      <c r="AD1060" s="4899">
        <v>7920</v>
      </c>
      <c r="AE1060" s="4899">
        <f t="shared" si="58"/>
        <v>26040</v>
      </c>
      <c r="AF1060" s="31" t="s">
        <v>19700</v>
      </c>
      <c r="AG1060" s="142"/>
    </row>
    <row r="1061" spans="1:33" s="32" customFormat="1" ht="30" customHeight="1">
      <c r="A1061" s="5416" t="s">
        <v>19351</v>
      </c>
      <c r="B1061" s="5438" t="s">
        <v>24532</v>
      </c>
      <c r="C1061" s="340">
        <v>45883</v>
      </c>
      <c r="D1061" s="340">
        <f>WORKDAY(C1061,23)</f>
        <v>45916</v>
      </c>
      <c r="E1061" s="341"/>
      <c r="F1061" s="374"/>
      <c r="G1061" s="339">
        <v>8646</v>
      </c>
      <c r="H1061" s="4760" t="s">
        <v>24533</v>
      </c>
      <c r="I1061" s="339"/>
      <c r="J1061" s="5417" t="s">
        <v>24534</v>
      </c>
      <c r="K1061" s="4768" t="s">
        <v>24535</v>
      </c>
      <c r="L1061" s="41" t="s">
        <v>173</v>
      </c>
      <c r="M1061" s="338" t="s">
        <v>24698</v>
      </c>
      <c r="N1061" s="255"/>
      <c r="O1061" s="258">
        <v>1</v>
      </c>
      <c r="P1061" s="258">
        <v>1</v>
      </c>
      <c r="Q1061" s="3174" t="s">
        <v>24536</v>
      </c>
      <c r="R1061" s="6511"/>
      <c r="S1061" s="3487"/>
      <c r="T1061" s="3487"/>
      <c r="U1061" s="3487"/>
      <c r="V1061" s="5233" t="s">
        <v>9338</v>
      </c>
      <c r="W1061" s="3487"/>
      <c r="X1061" s="5233" t="s">
        <v>7042</v>
      </c>
      <c r="Y1061" s="3487"/>
      <c r="Z1061" s="3127"/>
      <c r="AA1061" s="4879">
        <v>13041384</v>
      </c>
      <c r="AB1061" s="345"/>
      <c r="AC1061" s="4899">
        <v>18600</v>
      </c>
      <c r="AD1061" s="4899">
        <v>12375</v>
      </c>
      <c r="AE1061" s="4899">
        <f t="shared" si="58"/>
        <v>30975</v>
      </c>
      <c r="AF1061" s="31" t="s">
        <v>19700</v>
      </c>
      <c r="AG1061" s="142"/>
    </row>
    <row r="1062" spans="1:33" s="32" customFormat="1" ht="30" customHeight="1">
      <c r="A1062" s="5446" t="s">
        <v>19351</v>
      </c>
      <c r="B1062" s="5449" t="s">
        <v>24537</v>
      </c>
      <c r="C1062" s="340">
        <v>45884</v>
      </c>
      <c r="D1062" s="340">
        <f>WORKDAY(C1062,90)</f>
        <v>46010</v>
      </c>
      <c r="E1062" s="341"/>
      <c r="F1062" s="374"/>
      <c r="G1062" s="339">
        <v>8646</v>
      </c>
      <c r="H1062" s="4760" t="s">
        <v>24540</v>
      </c>
      <c r="I1062" s="339"/>
      <c r="J1062" s="5447" t="s">
        <v>24541</v>
      </c>
      <c r="K1062" s="4265" t="s">
        <v>24542</v>
      </c>
      <c r="L1062" s="41" t="s">
        <v>173</v>
      </c>
      <c r="M1062" s="338" t="s">
        <v>24699</v>
      </c>
      <c r="N1062" s="255"/>
      <c r="O1062" s="258">
        <v>1</v>
      </c>
      <c r="P1062" s="258">
        <v>1</v>
      </c>
      <c r="Q1062" s="3174" t="s">
        <v>24543</v>
      </c>
      <c r="R1062" s="6511"/>
      <c r="S1062" s="3487"/>
      <c r="T1062" s="3487"/>
      <c r="U1062" s="3487"/>
      <c r="V1062" s="5159" t="s">
        <v>9338</v>
      </c>
      <c r="W1062" s="3487"/>
      <c r="X1062" s="5159" t="s">
        <v>7042</v>
      </c>
      <c r="Y1062" s="3487"/>
      <c r="Z1062" s="3127"/>
      <c r="AA1062" s="5232" t="s">
        <v>24679</v>
      </c>
      <c r="AB1062" s="345"/>
      <c r="AC1062" s="4899">
        <v>142400</v>
      </c>
      <c r="AD1062" s="4899">
        <v>12375</v>
      </c>
      <c r="AE1062" s="4899">
        <f t="shared" si="58"/>
        <v>154775</v>
      </c>
      <c r="AF1062" s="31" t="s">
        <v>19700</v>
      </c>
      <c r="AG1062" s="142"/>
    </row>
    <row r="1063" spans="1:33" s="32" customFormat="1" ht="30" customHeight="1">
      <c r="A1063" s="5222" t="s">
        <v>19351</v>
      </c>
      <c r="B1063" s="5235" t="s">
        <v>24538</v>
      </c>
      <c r="C1063" s="340">
        <v>45884</v>
      </c>
      <c r="D1063" s="340">
        <f>WORKDAY(C1063,14)</f>
        <v>45904</v>
      </c>
      <c r="E1063" s="341"/>
      <c r="F1063" s="374"/>
      <c r="G1063" s="339">
        <v>8646</v>
      </c>
      <c r="H1063" s="4760" t="s">
        <v>3478</v>
      </c>
      <c r="I1063" s="339"/>
      <c r="J1063" s="5217" t="s">
        <v>24544</v>
      </c>
      <c r="K1063" s="4265" t="s">
        <v>24545</v>
      </c>
      <c r="L1063" s="41" t="s">
        <v>173</v>
      </c>
      <c r="M1063" s="338" t="s">
        <v>24700</v>
      </c>
      <c r="N1063" s="255"/>
      <c r="O1063" s="258">
        <v>1</v>
      </c>
      <c r="P1063" s="258">
        <v>1</v>
      </c>
      <c r="Q1063" s="3174" t="s">
        <v>24536</v>
      </c>
      <c r="R1063" s="6511"/>
      <c r="S1063" s="3487"/>
      <c r="T1063" s="3487"/>
      <c r="U1063" s="3487"/>
      <c r="V1063" s="4837" t="s">
        <v>2073</v>
      </c>
      <c r="W1063" s="3487"/>
      <c r="X1063" s="4837" t="s">
        <v>7042</v>
      </c>
      <c r="Y1063" s="3487"/>
      <c r="Z1063" s="3127"/>
      <c r="AA1063" s="4879">
        <v>13042536</v>
      </c>
      <c r="AB1063" s="345"/>
      <c r="AC1063" s="4899">
        <v>0</v>
      </c>
      <c r="AD1063" s="4899">
        <v>12375</v>
      </c>
      <c r="AE1063" s="4899">
        <f t="shared" si="58"/>
        <v>12375</v>
      </c>
      <c r="AF1063" s="31" t="s">
        <v>19700</v>
      </c>
      <c r="AG1063" s="142"/>
    </row>
    <row r="1064" spans="1:33" s="32" customFormat="1" ht="30" customHeight="1">
      <c r="A1064" s="5937" t="s">
        <v>19351</v>
      </c>
      <c r="B1064" s="5946" t="s">
        <v>24539</v>
      </c>
      <c r="C1064" s="340">
        <v>45884</v>
      </c>
      <c r="D1064" s="340">
        <f>WORKDAY(C1064,14)</f>
        <v>45904</v>
      </c>
      <c r="E1064" s="341"/>
      <c r="F1064" s="374"/>
      <c r="G1064" s="339">
        <v>8646</v>
      </c>
      <c r="H1064" s="4760" t="s">
        <v>1033</v>
      </c>
      <c r="I1064" s="339"/>
      <c r="J1064" s="5938" t="s">
        <v>24546</v>
      </c>
      <c r="K1064" s="4265" t="s">
        <v>24547</v>
      </c>
      <c r="L1064" s="41" t="s">
        <v>128</v>
      </c>
      <c r="M1064" s="338" t="s">
        <v>24701</v>
      </c>
      <c r="N1064" s="255"/>
      <c r="O1064" s="258">
        <v>3</v>
      </c>
      <c r="P1064" s="258">
        <v>3</v>
      </c>
      <c r="Q1064" s="3174" t="s">
        <v>24548</v>
      </c>
      <c r="R1064" s="6511"/>
      <c r="S1064" s="3487"/>
      <c r="T1064" s="3487"/>
      <c r="U1064" s="3487"/>
      <c r="V1064" s="4833" t="s">
        <v>2073</v>
      </c>
      <c r="W1064" s="3487"/>
      <c r="X1064" s="4833" t="s">
        <v>7042</v>
      </c>
      <c r="Y1064" s="3487"/>
      <c r="Z1064" s="3127"/>
      <c r="AA1064" s="4879">
        <v>13043359</v>
      </c>
      <c r="AB1064" s="345"/>
      <c r="AC1064" s="4899">
        <v>0</v>
      </c>
      <c r="AD1064" s="4899">
        <v>12375</v>
      </c>
      <c r="AE1064" s="4899">
        <f t="shared" si="58"/>
        <v>37125</v>
      </c>
      <c r="AF1064" s="31" t="s">
        <v>19700</v>
      </c>
      <c r="AG1064" s="142"/>
    </row>
    <row r="1065" spans="1:33" s="32" customFormat="1" ht="30" customHeight="1">
      <c r="A1065" s="5536" t="s">
        <v>19596</v>
      </c>
      <c r="B1065" s="5678" t="s">
        <v>24557</v>
      </c>
      <c r="C1065" s="340">
        <v>45861</v>
      </c>
      <c r="D1065" s="340">
        <f>WORKDAY(C1065,23)</f>
        <v>45894</v>
      </c>
      <c r="E1065" s="341"/>
      <c r="F1065" s="374"/>
      <c r="G1065" s="339">
        <v>6984</v>
      </c>
      <c r="H1065" s="4760" t="s">
        <v>24558</v>
      </c>
      <c r="I1065" s="339"/>
      <c r="J1065" s="5537" t="s">
        <v>24559</v>
      </c>
      <c r="K1065" s="4265" t="s">
        <v>24560</v>
      </c>
      <c r="L1065" s="41" t="s">
        <v>28</v>
      </c>
      <c r="M1065" s="338" t="s">
        <v>24702</v>
      </c>
      <c r="N1065" s="255"/>
      <c r="O1065" s="258">
        <v>2</v>
      </c>
      <c r="P1065" s="258">
        <v>2</v>
      </c>
      <c r="Q1065" s="3174" t="s">
        <v>24561</v>
      </c>
      <c r="R1065" s="6511"/>
      <c r="S1065" s="3487"/>
      <c r="T1065" s="3487"/>
      <c r="U1065" s="3487"/>
      <c r="V1065" s="4833" t="s">
        <v>2073</v>
      </c>
      <c r="W1065" s="3487"/>
      <c r="X1065" s="4833" t="s">
        <v>7042</v>
      </c>
      <c r="Y1065" s="3487"/>
      <c r="Z1065" s="3127"/>
      <c r="AA1065" s="4895" t="s">
        <v>24683</v>
      </c>
      <c r="AB1065" s="345"/>
      <c r="AC1065" s="4899">
        <v>10200</v>
      </c>
      <c r="AD1065" s="4899">
        <v>7920</v>
      </c>
      <c r="AE1065" s="4899">
        <f t="shared" si="58"/>
        <v>26040</v>
      </c>
      <c r="AF1065" s="31" t="s">
        <v>19700</v>
      </c>
      <c r="AG1065" s="142"/>
    </row>
    <row r="1066" spans="1:33" s="32" customFormat="1" ht="30" customHeight="1">
      <c r="A1066" s="6173" t="s">
        <v>19596</v>
      </c>
      <c r="B1066" s="6665" t="s">
        <v>24562</v>
      </c>
      <c r="C1066" s="340">
        <v>45883</v>
      </c>
      <c r="D1066" s="340">
        <f>WORKDAY(C1066,14)</f>
        <v>45903</v>
      </c>
      <c r="E1066" s="341"/>
      <c r="F1066" s="374"/>
      <c r="G1066" s="339">
        <v>6984</v>
      </c>
      <c r="H1066" s="4760" t="s">
        <v>11766</v>
      </c>
      <c r="I1066" s="339"/>
      <c r="J1066" s="4761" t="s">
        <v>24567</v>
      </c>
      <c r="K1066" s="4265" t="s">
        <v>24564</v>
      </c>
      <c r="L1066" s="41" t="s">
        <v>173</v>
      </c>
      <c r="M1066" s="338" t="s">
        <v>24703</v>
      </c>
      <c r="N1066" s="255"/>
      <c r="O1066" s="258">
        <v>1</v>
      </c>
      <c r="P1066" s="258">
        <v>1</v>
      </c>
      <c r="Q1066" s="3174" t="s">
        <v>24565</v>
      </c>
      <c r="R1066" s="6511"/>
      <c r="S1066" s="3487"/>
      <c r="T1066" s="3487"/>
      <c r="U1066" s="3487"/>
      <c r="V1066" s="4833" t="s">
        <v>2073</v>
      </c>
      <c r="W1066" s="3487"/>
      <c r="X1066" s="4833" t="s">
        <v>7042</v>
      </c>
      <c r="Y1066" s="3487"/>
      <c r="Z1066" s="3127"/>
      <c r="AA1066" s="4879">
        <v>13040991</v>
      </c>
      <c r="AB1066" s="345"/>
      <c r="AC1066" s="4899">
        <v>0</v>
      </c>
      <c r="AD1066" s="4899">
        <v>7920</v>
      </c>
      <c r="AE1066" s="4899">
        <f t="shared" si="58"/>
        <v>7920</v>
      </c>
      <c r="AF1066" s="31" t="s">
        <v>19700</v>
      </c>
      <c r="AG1066" s="142"/>
    </row>
    <row r="1067" spans="1:33" s="4430" customFormat="1" ht="30" customHeight="1">
      <c r="A1067" s="5309" t="s">
        <v>19596</v>
      </c>
      <c r="B1067" s="5310" t="s">
        <v>24563</v>
      </c>
      <c r="C1067" s="358">
        <v>45884</v>
      </c>
      <c r="D1067" s="358">
        <f>WORKDAY(C1067,23)</f>
        <v>45917</v>
      </c>
      <c r="E1067" s="37"/>
      <c r="F1067" s="449"/>
      <c r="G1067" s="360">
        <v>6984</v>
      </c>
      <c r="H1067" s="5311" t="s">
        <v>3512</v>
      </c>
      <c r="I1067" s="360"/>
      <c r="J1067" s="361" t="s">
        <v>24566</v>
      </c>
      <c r="K1067" s="5747" t="s">
        <v>24568</v>
      </c>
      <c r="L1067" s="36" t="s">
        <v>173</v>
      </c>
      <c r="M1067" s="135" t="s">
        <v>24704</v>
      </c>
      <c r="N1067" s="364"/>
      <c r="O1067" s="365">
        <v>1</v>
      </c>
      <c r="P1067" s="365">
        <v>1</v>
      </c>
      <c r="Q1067" s="6541" t="s">
        <v>24569</v>
      </c>
      <c r="R1067" s="6584"/>
      <c r="S1067" s="6584"/>
      <c r="T1067" s="6584"/>
      <c r="U1067" s="6584"/>
      <c r="V1067" s="3296"/>
      <c r="W1067" s="6584"/>
      <c r="X1067" s="3296"/>
      <c r="Y1067" s="6584"/>
      <c r="Z1067" s="3297"/>
      <c r="AA1067" s="4880">
        <v>13043255</v>
      </c>
      <c r="AB1067" s="518"/>
      <c r="AC1067" s="4900"/>
      <c r="AD1067" s="4900"/>
      <c r="AE1067" s="4900"/>
      <c r="AF1067" s="68" t="s">
        <v>19700</v>
      </c>
      <c r="AG1067" s="182"/>
    </row>
    <row r="1068" spans="1:33" s="32" customFormat="1" ht="30" customHeight="1">
      <c r="A1068" s="4952" t="s">
        <v>20488</v>
      </c>
      <c r="B1068" s="4974" t="s">
        <v>24570</v>
      </c>
      <c r="C1068" s="340">
        <v>45883</v>
      </c>
      <c r="D1068" s="340">
        <f>WORKDAY(C1068,14)</f>
        <v>45903</v>
      </c>
      <c r="E1068" s="341"/>
      <c r="F1068" s="374"/>
      <c r="G1068" s="339">
        <v>8630</v>
      </c>
      <c r="H1068" s="4760" t="s">
        <v>24571</v>
      </c>
      <c r="I1068" s="339"/>
      <c r="J1068" s="4960" t="s">
        <v>24572</v>
      </c>
      <c r="K1068" s="4768" t="s">
        <v>24573</v>
      </c>
      <c r="L1068" s="41" t="s">
        <v>128</v>
      </c>
      <c r="M1068" s="338" t="s">
        <v>24705</v>
      </c>
      <c r="N1068" s="255"/>
      <c r="O1068" s="258">
        <v>3</v>
      </c>
      <c r="P1068" s="258">
        <v>3</v>
      </c>
      <c r="Q1068" s="4761" t="s">
        <v>24574</v>
      </c>
      <c r="R1068" s="6511"/>
      <c r="S1068" s="3487"/>
      <c r="T1068" s="3487"/>
      <c r="U1068" s="3487"/>
      <c r="V1068" s="4769" t="s">
        <v>2073</v>
      </c>
      <c r="W1068" s="3487"/>
      <c r="X1068" s="4769" t="s">
        <v>37</v>
      </c>
      <c r="Y1068" s="3487"/>
      <c r="Z1068" s="3127"/>
      <c r="AA1068" s="4879">
        <v>13041607</v>
      </c>
      <c r="AB1068" s="345"/>
      <c r="AC1068" s="4899">
        <v>0</v>
      </c>
      <c r="AD1068" s="4899">
        <v>8316</v>
      </c>
      <c r="AE1068" s="4899">
        <f t="shared" si="58"/>
        <v>24948</v>
      </c>
      <c r="AF1068" s="31" t="s">
        <v>19700</v>
      </c>
      <c r="AG1068" s="142"/>
    </row>
    <row r="1069" spans="1:33" s="32" customFormat="1" ht="30" customHeight="1">
      <c r="A1069" s="5180" t="s">
        <v>20488</v>
      </c>
      <c r="B1069" s="5194" t="s">
        <v>24575</v>
      </c>
      <c r="C1069" s="340">
        <v>45883</v>
      </c>
      <c r="D1069" s="340">
        <f>WORKDAY(C1069,23)</f>
        <v>45916</v>
      </c>
      <c r="E1069" s="341"/>
      <c r="F1069" s="374"/>
      <c r="G1069" s="339">
        <v>8630</v>
      </c>
      <c r="H1069" s="4760" t="s">
        <v>24577</v>
      </c>
      <c r="I1069" s="339"/>
      <c r="J1069" s="5181" t="s">
        <v>21438</v>
      </c>
      <c r="K1069" s="4768" t="s">
        <v>24578</v>
      </c>
      <c r="L1069" s="41" t="s">
        <v>76</v>
      </c>
      <c r="M1069" s="338" t="s">
        <v>24706</v>
      </c>
      <c r="N1069" s="255"/>
      <c r="O1069" s="258">
        <v>4</v>
      </c>
      <c r="P1069" s="258">
        <v>4</v>
      </c>
      <c r="Q1069" s="3174" t="s">
        <v>24579</v>
      </c>
      <c r="R1069" s="6511"/>
      <c r="S1069" s="3487"/>
      <c r="T1069" s="3487"/>
      <c r="U1069" s="3487"/>
      <c r="V1069" s="4781" t="s">
        <v>2073</v>
      </c>
      <c r="W1069" s="3487"/>
      <c r="X1069" s="4781" t="s">
        <v>37</v>
      </c>
      <c r="Y1069" s="3487"/>
      <c r="Z1069" s="3127"/>
      <c r="AA1069" s="4879">
        <v>13041644</v>
      </c>
      <c r="AB1069" s="345"/>
      <c r="AC1069" s="4899">
        <v>17671.5</v>
      </c>
      <c r="AD1069" s="4899">
        <v>8316</v>
      </c>
      <c r="AE1069" s="4899">
        <f t="shared" si="58"/>
        <v>50935.5</v>
      </c>
      <c r="AF1069" s="31" t="s">
        <v>19700</v>
      </c>
      <c r="AG1069" s="142"/>
    </row>
    <row r="1070" spans="1:33" s="32" customFormat="1" ht="30" customHeight="1">
      <c r="A1070" s="5166" t="s">
        <v>20488</v>
      </c>
      <c r="B1070" s="5192" t="s">
        <v>24576</v>
      </c>
      <c r="C1070" s="340">
        <v>45884</v>
      </c>
      <c r="D1070" s="340">
        <f>WORKDAY(C1070,23)</f>
        <v>45917</v>
      </c>
      <c r="E1070" s="341"/>
      <c r="F1070" s="374"/>
      <c r="G1070" s="339">
        <v>8630</v>
      </c>
      <c r="H1070" s="4760" t="s">
        <v>24580</v>
      </c>
      <c r="I1070" s="339"/>
      <c r="J1070" s="5167" t="s">
        <v>20953</v>
      </c>
      <c r="K1070" s="4852" t="s">
        <v>24581</v>
      </c>
      <c r="L1070" s="41" t="s">
        <v>128</v>
      </c>
      <c r="M1070" s="338" t="s">
        <v>24707</v>
      </c>
      <c r="N1070" s="255"/>
      <c r="O1070" s="258">
        <v>3</v>
      </c>
      <c r="P1070" s="258">
        <v>3</v>
      </c>
      <c r="Q1070" s="3174" t="s">
        <v>24582</v>
      </c>
      <c r="R1070" s="6511"/>
      <c r="S1070" s="3487"/>
      <c r="T1070" s="3487"/>
      <c r="U1070" s="3487"/>
      <c r="V1070" s="4781" t="s">
        <v>2073</v>
      </c>
      <c r="W1070" s="3487"/>
      <c r="X1070" s="4781" t="s">
        <v>37</v>
      </c>
      <c r="Y1070" s="3487"/>
      <c r="Z1070" s="3127"/>
      <c r="AA1070" s="4879">
        <v>13042480</v>
      </c>
      <c r="AB1070" s="345"/>
      <c r="AC1070" s="4899">
        <v>17671.5</v>
      </c>
      <c r="AD1070" s="4899">
        <v>8316</v>
      </c>
      <c r="AE1070" s="4899">
        <f t="shared" si="58"/>
        <v>42619.5</v>
      </c>
      <c r="AF1070" s="31" t="s">
        <v>19700</v>
      </c>
      <c r="AG1070" s="142"/>
    </row>
    <row r="1071" spans="1:33" s="32" customFormat="1" ht="30" customHeight="1">
      <c r="A1071" s="6513" t="s">
        <v>20911</v>
      </c>
      <c r="B1071" s="5559" t="s">
        <v>24583</v>
      </c>
      <c r="C1071" s="340">
        <v>45884</v>
      </c>
      <c r="D1071" s="340">
        <f>WORKDAY(C1071,23)</f>
        <v>45917</v>
      </c>
      <c r="E1071" s="341"/>
      <c r="F1071" s="374"/>
      <c r="G1071" s="339">
        <v>8638</v>
      </c>
      <c r="H1071" s="4760" t="s">
        <v>24584</v>
      </c>
      <c r="I1071" s="339"/>
      <c r="J1071" s="5491" t="s">
        <v>24585</v>
      </c>
      <c r="K1071" s="4852" t="s">
        <v>24586</v>
      </c>
      <c r="L1071" s="41" t="s">
        <v>179</v>
      </c>
      <c r="M1071" s="338" t="s">
        <v>24708</v>
      </c>
      <c r="N1071" s="255"/>
      <c r="O1071" s="258">
        <v>8</v>
      </c>
      <c r="P1071" s="258">
        <v>8</v>
      </c>
      <c r="Q1071" s="3174" t="s">
        <v>22690</v>
      </c>
      <c r="R1071" s="6511"/>
      <c r="S1071" s="3487"/>
      <c r="T1071" s="3487"/>
      <c r="U1071" s="3487"/>
      <c r="V1071" s="4781" t="s">
        <v>2073</v>
      </c>
      <c r="W1071" s="3487"/>
      <c r="X1071" s="4781" t="s">
        <v>37</v>
      </c>
      <c r="Y1071" s="3487"/>
      <c r="Z1071" s="3127"/>
      <c r="AA1071" s="4879">
        <v>13041738</v>
      </c>
      <c r="AB1071" s="345"/>
      <c r="AC1071" s="4899">
        <v>29625.75</v>
      </c>
      <c r="AD1071" s="4899">
        <v>8316</v>
      </c>
      <c r="AE1071" s="4899">
        <f t="shared" si="58"/>
        <v>96153.75</v>
      </c>
      <c r="AF1071" s="31" t="s">
        <v>19700</v>
      </c>
      <c r="AG1071" s="142"/>
    </row>
    <row r="1072" spans="1:33" s="32" customFormat="1" ht="30" customHeight="1">
      <c r="A1072" s="5321" t="s">
        <v>20911</v>
      </c>
      <c r="B1072" s="5349" t="s">
        <v>24587</v>
      </c>
      <c r="C1072" s="340">
        <v>45884</v>
      </c>
      <c r="D1072" s="340">
        <f>WORKDAY(C1072,90)</f>
        <v>46010</v>
      </c>
      <c r="E1072" s="341"/>
      <c r="F1072" s="374"/>
      <c r="G1072" s="339">
        <v>8638</v>
      </c>
      <c r="H1072" s="4760" t="s">
        <v>8510</v>
      </c>
      <c r="I1072" s="339"/>
      <c r="J1072" s="5329" t="s">
        <v>24588</v>
      </c>
      <c r="K1072" s="4768" t="s">
        <v>24589</v>
      </c>
      <c r="L1072" s="41" t="s">
        <v>173</v>
      </c>
      <c r="M1072" s="338" t="s">
        <v>24709</v>
      </c>
      <c r="N1072" s="255"/>
      <c r="O1072" s="258">
        <v>1</v>
      </c>
      <c r="P1072" s="258">
        <v>1</v>
      </c>
      <c r="Q1072" s="3174" t="s">
        <v>24590</v>
      </c>
      <c r="R1072" s="6511"/>
      <c r="S1072" s="3487"/>
      <c r="T1072" s="3487"/>
      <c r="U1072" s="3487"/>
      <c r="V1072" s="4949" t="s">
        <v>9338</v>
      </c>
      <c r="W1072" s="3487"/>
      <c r="X1072" s="4949" t="s">
        <v>7042</v>
      </c>
      <c r="Y1072" s="3487"/>
      <c r="Z1072" s="3127"/>
      <c r="AA1072" s="4879" t="s">
        <v>24678</v>
      </c>
      <c r="AB1072" s="345"/>
      <c r="AC1072" s="4899">
        <v>50490</v>
      </c>
      <c r="AD1072" s="4899">
        <v>8316</v>
      </c>
      <c r="AE1072" s="4899">
        <f t="shared" si="58"/>
        <v>58806</v>
      </c>
      <c r="AF1072" s="31" t="s">
        <v>19700</v>
      </c>
      <c r="AG1072" s="142"/>
    </row>
    <row r="1073" spans="1:33" s="32" customFormat="1" ht="30" customHeight="1">
      <c r="A1073" s="4762" t="s">
        <v>20911</v>
      </c>
      <c r="B1073" s="5433" t="s">
        <v>24591</v>
      </c>
      <c r="C1073" s="340">
        <v>45884</v>
      </c>
      <c r="D1073" s="340">
        <f>WORKDAY(C1073,14)</f>
        <v>45904</v>
      </c>
      <c r="E1073" s="341"/>
      <c r="F1073" s="374"/>
      <c r="G1073" s="339">
        <v>8638</v>
      </c>
      <c r="H1073" s="4760" t="s">
        <v>13765</v>
      </c>
      <c r="I1073" s="339"/>
      <c r="J1073" s="324" t="s">
        <v>24594</v>
      </c>
      <c r="K1073" s="4265" t="s">
        <v>24595</v>
      </c>
      <c r="L1073" s="41" t="s">
        <v>173</v>
      </c>
      <c r="M1073" s="338" t="s">
        <v>24710</v>
      </c>
      <c r="N1073" s="255"/>
      <c r="O1073" s="258">
        <v>1</v>
      </c>
      <c r="P1073" s="258">
        <v>1</v>
      </c>
      <c r="Q1073" s="3174" t="s">
        <v>24596</v>
      </c>
      <c r="R1073" s="6511"/>
      <c r="S1073" s="3487"/>
      <c r="T1073" s="3487"/>
      <c r="U1073" s="3487"/>
      <c r="V1073" s="4949" t="s">
        <v>9338</v>
      </c>
      <c r="W1073" s="3487"/>
      <c r="X1073" s="4949" t="s">
        <v>7042</v>
      </c>
      <c r="Y1073" s="3487"/>
      <c r="Z1073" s="3127"/>
      <c r="AA1073" s="5232" t="s">
        <v>24681</v>
      </c>
      <c r="AB1073" s="345"/>
      <c r="AC1073" s="4899">
        <v>2079</v>
      </c>
      <c r="AD1073" s="4899">
        <v>8316</v>
      </c>
      <c r="AE1073" s="4899">
        <f t="shared" si="58"/>
        <v>10395</v>
      </c>
      <c r="AF1073" s="31" t="s">
        <v>19700</v>
      </c>
      <c r="AG1073" s="142"/>
    </row>
    <row r="1074" spans="1:33" s="32" customFormat="1" ht="30" customHeight="1">
      <c r="A1074" s="4717" t="s">
        <v>20911</v>
      </c>
      <c r="B1074" s="6554" t="s">
        <v>24592</v>
      </c>
      <c r="C1074" s="1813">
        <v>45884</v>
      </c>
      <c r="D1074" s="1813">
        <f>WORKDAY(C1074,90)</f>
        <v>46010</v>
      </c>
      <c r="E1074" s="114">
        <v>46132</v>
      </c>
      <c r="F1074" s="4805">
        <f t="shared" si="57"/>
        <v>-122</v>
      </c>
      <c r="G1074" s="1811">
        <v>8638</v>
      </c>
      <c r="H1074" s="4716" t="s">
        <v>11720</v>
      </c>
      <c r="I1074" s="1811"/>
      <c r="J1074" s="6551" t="s">
        <v>24598</v>
      </c>
      <c r="K1074" s="4718" t="s">
        <v>24599</v>
      </c>
      <c r="L1074" s="6" t="s">
        <v>28</v>
      </c>
      <c r="M1074" s="6555" t="s">
        <v>24711</v>
      </c>
      <c r="N1074" s="251"/>
      <c r="O1074" s="253">
        <v>2</v>
      </c>
      <c r="P1074" s="253">
        <v>2</v>
      </c>
      <c r="Q1074" s="6570" t="s">
        <v>24600</v>
      </c>
      <c r="R1074" s="3487"/>
      <c r="S1074" s="3487"/>
      <c r="T1074" s="3487"/>
      <c r="U1074" s="3487"/>
      <c r="V1074" s="331"/>
      <c r="W1074" s="3487"/>
      <c r="X1074" s="331"/>
      <c r="Y1074" s="3487"/>
      <c r="Z1074" s="3127"/>
      <c r="AA1074" s="4879">
        <v>13043247</v>
      </c>
      <c r="AB1074" s="345"/>
      <c r="AC1074" s="4899">
        <v>58410</v>
      </c>
      <c r="AD1074" s="4899">
        <v>8316</v>
      </c>
      <c r="AE1074" s="4899">
        <f t="shared" si="58"/>
        <v>75042</v>
      </c>
      <c r="AF1074" s="31" t="s">
        <v>19700</v>
      </c>
      <c r="AG1074" s="142"/>
    </row>
    <row r="1075" spans="1:33" s="32" customFormat="1" ht="30" customHeight="1">
      <c r="A1075" s="4762" t="s">
        <v>20911</v>
      </c>
      <c r="B1075" s="1431" t="s">
        <v>24593</v>
      </c>
      <c r="C1075" s="340">
        <v>45884</v>
      </c>
      <c r="D1075" s="340">
        <f>WORKDAY(C1075,14)</f>
        <v>45904</v>
      </c>
      <c r="E1075" s="341"/>
      <c r="F1075" s="374"/>
      <c r="G1075" s="339">
        <v>8638</v>
      </c>
      <c r="H1075" s="4760" t="s">
        <v>473</v>
      </c>
      <c r="I1075" s="339"/>
      <c r="J1075" s="324" t="s">
        <v>24601</v>
      </c>
      <c r="K1075" s="4265" t="s">
        <v>24602</v>
      </c>
      <c r="L1075" s="41" t="s">
        <v>173</v>
      </c>
      <c r="M1075" s="338" t="s">
        <v>24712</v>
      </c>
      <c r="N1075" s="255"/>
      <c r="O1075" s="258">
        <v>1</v>
      </c>
      <c r="P1075" s="258">
        <v>1</v>
      </c>
      <c r="Q1075" s="3174" t="s">
        <v>24569</v>
      </c>
      <c r="R1075" s="6511"/>
      <c r="S1075" s="3487"/>
      <c r="T1075" s="3487"/>
      <c r="U1075" s="3487"/>
      <c r="V1075" s="5577" t="s">
        <v>9338</v>
      </c>
      <c r="W1075" s="3487"/>
      <c r="X1075" s="5577" t="s">
        <v>7042</v>
      </c>
      <c r="Y1075" s="3487"/>
      <c r="Z1075" s="3127"/>
      <c r="AA1075" s="4879">
        <v>13043264</v>
      </c>
      <c r="AB1075" s="345"/>
      <c r="AC1075" s="4899">
        <v>0</v>
      </c>
      <c r="AD1075" s="4899">
        <v>8316</v>
      </c>
      <c r="AE1075" s="4899">
        <f t="shared" si="58"/>
        <v>8316</v>
      </c>
      <c r="AF1075" s="31" t="s">
        <v>19700</v>
      </c>
      <c r="AG1075" s="142"/>
    </row>
    <row r="1076" spans="1:33" s="32" customFormat="1" ht="30" customHeight="1">
      <c r="A1076" s="4762" t="s">
        <v>20911</v>
      </c>
      <c r="B1076" s="1431" t="s">
        <v>24597</v>
      </c>
      <c r="C1076" s="340">
        <v>45884</v>
      </c>
      <c r="D1076" s="340">
        <f>WORKDAY(C1076,14)</f>
        <v>45904</v>
      </c>
      <c r="E1076" s="341"/>
      <c r="F1076" s="374"/>
      <c r="G1076" s="339">
        <v>8638</v>
      </c>
      <c r="H1076" s="4760" t="s">
        <v>2083</v>
      </c>
      <c r="I1076" s="339"/>
      <c r="J1076" s="4761" t="s">
        <v>24603</v>
      </c>
      <c r="K1076" s="4265" t="s">
        <v>24604</v>
      </c>
      <c r="L1076" s="41" t="s">
        <v>173</v>
      </c>
      <c r="M1076" s="338" t="s">
        <v>24713</v>
      </c>
      <c r="N1076" s="255"/>
      <c r="O1076" s="258">
        <v>1</v>
      </c>
      <c r="P1076" s="258">
        <v>1</v>
      </c>
      <c r="Q1076" s="3174" t="s">
        <v>23902</v>
      </c>
      <c r="R1076" s="6511"/>
      <c r="S1076" s="3487"/>
      <c r="T1076" s="3487"/>
      <c r="U1076" s="3487"/>
      <c r="V1076" s="5525" t="s">
        <v>9338</v>
      </c>
      <c r="W1076" s="3487"/>
      <c r="X1076" s="5525" t="s">
        <v>7042</v>
      </c>
      <c r="Y1076" s="3487"/>
      <c r="Z1076" s="3127"/>
      <c r="AA1076" s="4879">
        <v>13043393</v>
      </c>
      <c r="AB1076" s="345"/>
      <c r="AC1076" s="4899">
        <v>2079</v>
      </c>
      <c r="AD1076" s="4899">
        <v>8316</v>
      </c>
      <c r="AE1076" s="4899">
        <f t="shared" si="58"/>
        <v>10395</v>
      </c>
      <c r="AF1076" s="31" t="s">
        <v>19700</v>
      </c>
      <c r="AG1076" s="142"/>
    </row>
    <row r="1077" spans="1:33" s="32" customFormat="1" ht="30" customHeight="1">
      <c r="A1077" s="5032" t="s">
        <v>20038</v>
      </c>
      <c r="B1077" s="5108" t="s">
        <v>24605</v>
      </c>
      <c r="C1077" s="340">
        <v>45884</v>
      </c>
      <c r="D1077" s="340">
        <f>WORKDAY(C1077,23)</f>
        <v>45917</v>
      </c>
      <c r="E1077" s="5297" t="s">
        <v>486</v>
      </c>
      <c r="F1077" s="374"/>
      <c r="G1077" s="339">
        <v>8606</v>
      </c>
      <c r="H1077" s="4760" t="s">
        <v>10362</v>
      </c>
      <c r="I1077" s="339"/>
      <c r="J1077" s="5031" t="s">
        <v>24606</v>
      </c>
      <c r="K1077" s="4265" t="s">
        <v>24607</v>
      </c>
      <c r="L1077" s="41" t="s">
        <v>76</v>
      </c>
      <c r="M1077" s="338" t="s">
        <v>24714</v>
      </c>
      <c r="N1077" s="255"/>
      <c r="O1077" s="258">
        <v>4</v>
      </c>
      <c r="P1077" s="258">
        <v>4</v>
      </c>
      <c r="Q1077" s="4761" t="s">
        <v>24608</v>
      </c>
      <c r="R1077" s="6511"/>
      <c r="S1077" s="3487"/>
      <c r="T1077" s="3487"/>
      <c r="U1077" s="3487"/>
      <c r="V1077" s="4914" t="s">
        <v>2073</v>
      </c>
      <c r="W1077" s="3487"/>
      <c r="X1077" s="4914" t="s">
        <v>7042</v>
      </c>
      <c r="Y1077" s="3487"/>
      <c r="Z1077" s="3127"/>
      <c r="AA1077" s="4879">
        <v>13041700</v>
      </c>
      <c r="AB1077" s="345"/>
      <c r="AC1077" s="4899">
        <v>10200</v>
      </c>
      <c r="AD1077" s="4899">
        <v>7920</v>
      </c>
      <c r="AE1077" s="4899">
        <f t="shared" si="58"/>
        <v>41880</v>
      </c>
      <c r="AF1077" s="31" t="s">
        <v>19700</v>
      </c>
      <c r="AG1077" s="142"/>
    </row>
    <row r="1078" spans="1:33" s="32" customFormat="1" ht="30" customHeight="1">
      <c r="A1078" s="5187" t="s">
        <v>20038</v>
      </c>
      <c r="B1078" s="5212" t="s">
        <v>24609</v>
      </c>
      <c r="C1078" s="340">
        <v>45885</v>
      </c>
      <c r="D1078" s="340">
        <f>WORKDAY(C1078,23)</f>
        <v>45917</v>
      </c>
      <c r="E1078" s="341"/>
      <c r="F1078" s="374"/>
      <c r="G1078" s="339">
        <v>8606</v>
      </c>
      <c r="H1078" s="4760" t="s">
        <v>11845</v>
      </c>
      <c r="I1078" s="339"/>
      <c r="J1078" s="5188" t="s">
        <v>20250</v>
      </c>
      <c r="K1078" s="4265" t="s">
        <v>24610</v>
      </c>
      <c r="L1078" s="41" t="s">
        <v>6341</v>
      </c>
      <c r="M1078" s="338" t="s">
        <v>24715</v>
      </c>
      <c r="N1078" s="255"/>
      <c r="O1078" s="258">
        <v>26</v>
      </c>
      <c r="P1078" s="258">
        <v>26</v>
      </c>
      <c r="Q1078" s="4761" t="s">
        <v>24611</v>
      </c>
      <c r="R1078" s="6511"/>
      <c r="S1078" s="3487"/>
      <c r="T1078" s="3487"/>
      <c r="U1078" s="3487"/>
      <c r="V1078" s="4858" t="s">
        <v>2073</v>
      </c>
      <c r="W1078" s="3487"/>
      <c r="X1078" s="4858" t="s">
        <v>7042</v>
      </c>
      <c r="Y1078" s="3487"/>
      <c r="Z1078" s="3127"/>
      <c r="AA1078" s="4879">
        <v>13043415</v>
      </c>
      <c r="AB1078" s="345"/>
      <c r="AC1078" s="4899">
        <v>3300</v>
      </c>
      <c r="AD1078" s="4899">
        <v>7920</v>
      </c>
      <c r="AE1078" s="4899">
        <f t="shared" si="58"/>
        <v>209220</v>
      </c>
      <c r="AF1078" s="31" t="s">
        <v>19700</v>
      </c>
      <c r="AG1078" s="142"/>
    </row>
    <row r="1079" spans="1:33" s="4430" customFormat="1" ht="30" customHeight="1">
      <c r="A1079" s="5309" t="s">
        <v>21279</v>
      </c>
      <c r="B1079" s="5310" t="s">
        <v>24612</v>
      </c>
      <c r="C1079" s="358">
        <v>45884</v>
      </c>
      <c r="D1079" s="358">
        <f>WORKDAY(C1079,14)</f>
        <v>45904</v>
      </c>
      <c r="E1079" s="359"/>
      <c r="F1079" s="449"/>
      <c r="G1079" s="360">
        <v>8599</v>
      </c>
      <c r="H1079" s="5311" t="s">
        <v>2952</v>
      </c>
      <c r="I1079" s="360"/>
      <c r="J1079" s="5312" t="s">
        <v>24613</v>
      </c>
      <c r="K1079" s="5313" t="s">
        <v>24614</v>
      </c>
      <c r="L1079" s="36" t="s">
        <v>28</v>
      </c>
      <c r="M1079" s="135" t="s">
        <v>24716</v>
      </c>
      <c r="N1079" s="364"/>
      <c r="O1079" s="365">
        <v>2</v>
      </c>
      <c r="P1079" s="365">
        <v>2</v>
      </c>
      <c r="Q1079" s="5312" t="s">
        <v>24615</v>
      </c>
      <c r="R1079" s="6584"/>
      <c r="S1079" s="6584"/>
      <c r="T1079" s="6584"/>
      <c r="U1079" s="6584"/>
      <c r="V1079" s="3296"/>
      <c r="W1079" s="6584"/>
      <c r="X1079" s="3296"/>
      <c r="Y1079" s="6584"/>
      <c r="Z1079" s="3297"/>
      <c r="AA1079" s="4880">
        <v>13041785</v>
      </c>
      <c r="AB1079" s="518"/>
      <c r="AC1079" s="4900"/>
      <c r="AD1079" s="4900"/>
      <c r="AE1079" s="4900"/>
      <c r="AF1079" s="68" t="s">
        <v>19700</v>
      </c>
      <c r="AG1079" s="182"/>
    </row>
    <row r="1080" spans="1:33" s="32" customFormat="1" ht="30" customHeight="1">
      <c r="A1080" s="5032" t="s">
        <v>18977</v>
      </c>
      <c r="B1080" s="5108" t="s">
        <v>24616</v>
      </c>
      <c r="C1080" s="340">
        <v>45884</v>
      </c>
      <c r="D1080" s="340">
        <f>WORKDAY(C1080,23)</f>
        <v>45917</v>
      </c>
      <c r="E1080" s="341"/>
      <c r="F1080" s="374"/>
      <c r="G1080" s="339">
        <v>8644</v>
      </c>
      <c r="H1080" s="4760" t="s">
        <v>24617</v>
      </c>
      <c r="I1080" s="339"/>
      <c r="J1080" s="5031" t="s">
        <v>24618</v>
      </c>
      <c r="K1080" s="4265" t="s">
        <v>24619</v>
      </c>
      <c r="L1080" s="41" t="s">
        <v>173</v>
      </c>
      <c r="M1080" s="338" t="s">
        <v>24717</v>
      </c>
      <c r="N1080" s="255"/>
      <c r="O1080" s="258">
        <v>1</v>
      </c>
      <c r="P1080" s="258">
        <v>1</v>
      </c>
      <c r="Q1080" s="3174" t="s">
        <v>24620</v>
      </c>
      <c r="R1080" s="6511"/>
      <c r="S1080" s="3487"/>
      <c r="T1080" s="3487"/>
      <c r="U1080" s="3487"/>
      <c r="V1080" s="4855" t="s">
        <v>2073</v>
      </c>
      <c r="W1080" s="3487"/>
      <c r="X1080" s="4855" t="s">
        <v>7042</v>
      </c>
      <c r="Y1080" s="3487"/>
      <c r="Z1080" s="3127"/>
      <c r="AA1080" s="4879" t="s">
        <v>24680</v>
      </c>
      <c r="AB1080" s="345"/>
      <c r="AC1080" s="4899">
        <v>10200</v>
      </c>
      <c r="AD1080" s="4899">
        <v>7920</v>
      </c>
      <c r="AE1080" s="4899">
        <f t="shared" si="58"/>
        <v>18120</v>
      </c>
      <c r="AF1080" s="31" t="s">
        <v>19700</v>
      </c>
      <c r="AG1080" s="142"/>
    </row>
    <row r="1081" spans="1:33" s="32" customFormat="1" ht="30" customHeight="1">
      <c r="A1081" s="4624" t="s">
        <v>18626</v>
      </c>
      <c r="B1081" s="6492" t="s">
        <v>24621</v>
      </c>
      <c r="C1081" s="340">
        <v>45883</v>
      </c>
      <c r="D1081" s="340">
        <f>WORKDAY(C1081,14)</f>
        <v>45903</v>
      </c>
      <c r="E1081" s="341"/>
      <c r="F1081" s="374"/>
      <c r="G1081" s="339">
        <v>9013</v>
      </c>
      <c r="H1081" s="4760" t="s">
        <v>11845</v>
      </c>
      <c r="I1081" s="339"/>
      <c r="J1081" s="6458" t="s">
        <v>11846</v>
      </c>
      <c r="K1081" s="4768" t="s">
        <v>24622</v>
      </c>
      <c r="L1081" s="41" t="s">
        <v>28</v>
      </c>
      <c r="M1081" s="338" t="s">
        <v>24718</v>
      </c>
      <c r="N1081" s="255"/>
      <c r="O1081" s="258">
        <v>2</v>
      </c>
      <c r="P1081" s="258">
        <v>2</v>
      </c>
      <c r="Q1081" s="3174" t="s">
        <v>24623</v>
      </c>
      <c r="R1081" s="6511"/>
      <c r="S1081" s="3487"/>
      <c r="T1081" s="3487"/>
      <c r="U1081" s="3487"/>
      <c r="V1081" s="4855" t="s">
        <v>2073</v>
      </c>
      <c r="W1081" s="3487"/>
      <c r="X1081" s="4855" t="s">
        <v>7042</v>
      </c>
      <c r="Y1081" s="3487"/>
      <c r="Z1081" s="3127"/>
      <c r="AA1081" s="4879">
        <v>13042925</v>
      </c>
      <c r="AB1081" s="345"/>
      <c r="AC1081" s="4899">
        <v>0</v>
      </c>
      <c r="AD1081" s="4899">
        <v>6798.83</v>
      </c>
      <c r="AE1081" s="4899">
        <f t="shared" si="58"/>
        <v>13597.66</v>
      </c>
      <c r="AF1081" s="31" t="s">
        <v>19700</v>
      </c>
      <c r="AG1081" s="142"/>
    </row>
    <row r="1082" spans="1:33" s="32" customFormat="1" ht="30" customHeight="1">
      <c r="A1082" s="4624" t="s">
        <v>18626</v>
      </c>
      <c r="B1082" s="1431" t="s">
        <v>24624</v>
      </c>
      <c r="C1082" s="340">
        <v>45884</v>
      </c>
      <c r="D1082" s="340">
        <f>WORKDAY(C1082,23)</f>
        <v>45917</v>
      </c>
      <c r="E1082" s="341"/>
      <c r="F1082" s="374"/>
      <c r="G1082" s="339">
        <v>9013</v>
      </c>
      <c r="H1082" s="4760" t="s">
        <v>23539</v>
      </c>
      <c r="I1082" s="339"/>
      <c r="J1082" s="324" t="s">
        <v>23540</v>
      </c>
      <c r="K1082" s="4768" t="s">
        <v>24630</v>
      </c>
      <c r="L1082" s="552" t="s">
        <v>173</v>
      </c>
      <c r="M1082" s="338" t="s">
        <v>24719</v>
      </c>
      <c r="N1082" s="255"/>
      <c r="O1082" s="258">
        <v>1</v>
      </c>
      <c r="P1082" s="258">
        <v>1</v>
      </c>
      <c r="Q1082" s="3174" t="s">
        <v>24596</v>
      </c>
      <c r="R1082" s="6511"/>
      <c r="S1082" s="3487"/>
      <c r="T1082" s="3487"/>
      <c r="U1082" s="3487"/>
      <c r="V1082" s="4855" t="s">
        <v>2073</v>
      </c>
      <c r="W1082" s="3487"/>
      <c r="X1082" s="4855" t="s">
        <v>7042</v>
      </c>
      <c r="Y1082" s="3487"/>
      <c r="Z1082" s="3127"/>
      <c r="AA1082" s="5232" t="s">
        <v>24682</v>
      </c>
      <c r="AB1082" s="345"/>
      <c r="AC1082" s="4899">
        <v>6900</v>
      </c>
      <c r="AD1082" s="4899">
        <v>6798.83</v>
      </c>
      <c r="AE1082" s="4899">
        <f t="shared" si="58"/>
        <v>13698.83</v>
      </c>
      <c r="AF1082" s="31" t="s">
        <v>19700</v>
      </c>
      <c r="AG1082" s="142"/>
    </row>
    <row r="1083" spans="1:33" s="32" customFormat="1" ht="30" customHeight="1">
      <c r="A1083" s="4624" t="s">
        <v>18626</v>
      </c>
      <c r="B1083" s="1431" t="s">
        <v>24625</v>
      </c>
      <c r="C1083" s="340">
        <v>45885</v>
      </c>
      <c r="D1083" s="340">
        <f>WORKDAY(C1083,14)</f>
        <v>45904</v>
      </c>
      <c r="E1083" s="341"/>
      <c r="F1083" s="374"/>
      <c r="G1083" s="339">
        <v>9013</v>
      </c>
      <c r="H1083" s="4760" t="s">
        <v>10160</v>
      </c>
      <c r="I1083" s="339"/>
      <c r="J1083" s="324" t="s">
        <v>13422</v>
      </c>
      <c r="K1083" s="4768" t="s">
        <v>24631</v>
      </c>
      <c r="L1083" s="552" t="s">
        <v>173</v>
      </c>
      <c r="M1083" s="338" t="s">
        <v>24720</v>
      </c>
      <c r="N1083" s="255"/>
      <c r="O1083" s="258">
        <v>1</v>
      </c>
      <c r="P1083" s="258">
        <v>1</v>
      </c>
      <c r="Q1083" s="3174" t="s">
        <v>24632</v>
      </c>
      <c r="R1083" s="6511"/>
      <c r="S1083" s="3487"/>
      <c r="T1083" s="3487"/>
      <c r="U1083" s="3487"/>
      <c r="V1083" s="5483" t="s">
        <v>2073</v>
      </c>
      <c r="W1083" s="3487"/>
      <c r="X1083" s="5483" t="s">
        <v>7042</v>
      </c>
      <c r="Y1083" s="3487"/>
      <c r="Z1083" s="3127"/>
      <c r="AA1083" s="4879">
        <v>13043387</v>
      </c>
      <c r="AB1083" s="345"/>
      <c r="AC1083" s="4899">
        <v>0</v>
      </c>
      <c r="AD1083" s="4899">
        <v>6798.83</v>
      </c>
      <c r="AE1083" s="4899">
        <f t="shared" si="58"/>
        <v>6798.83</v>
      </c>
      <c r="AF1083" s="31" t="s">
        <v>19700</v>
      </c>
      <c r="AG1083" s="142"/>
    </row>
    <row r="1084" spans="1:33" s="32" customFormat="1" ht="30" customHeight="1">
      <c r="A1084" s="6304" t="s">
        <v>18626</v>
      </c>
      <c r="B1084" s="6308" t="s">
        <v>24626</v>
      </c>
      <c r="C1084" s="340">
        <v>45884</v>
      </c>
      <c r="D1084" s="340">
        <f>WORKDAY(C1084,14)</f>
        <v>45904</v>
      </c>
      <c r="E1084" s="341"/>
      <c r="F1084" s="374"/>
      <c r="G1084" s="339">
        <v>9013</v>
      </c>
      <c r="H1084" s="4760" t="s">
        <v>1897</v>
      </c>
      <c r="I1084" s="339"/>
      <c r="J1084" s="6309" t="s">
        <v>24633</v>
      </c>
      <c r="K1084" s="4265" t="s">
        <v>24634</v>
      </c>
      <c r="L1084" s="552" t="s">
        <v>173</v>
      </c>
      <c r="M1084" s="338" t="s">
        <v>24721</v>
      </c>
      <c r="N1084" s="255"/>
      <c r="O1084" s="258">
        <v>1</v>
      </c>
      <c r="P1084" s="258">
        <v>1</v>
      </c>
      <c r="Q1084" s="3174" t="s">
        <v>24536</v>
      </c>
      <c r="R1084" s="6511"/>
      <c r="S1084" s="3487"/>
      <c r="T1084" s="3487"/>
      <c r="U1084" s="3487"/>
      <c r="V1084" s="5483" t="s">
        <v>2073</v>
      </c>
      <c r="W1084" s="3487"/>
      <c r="X1084" s="5483" t="s">
        <v>7042</v>
      </c>
      <c r="Y1084" s="3487"/>
      <c r="Z1084" s="3127"/>
      <c r="AA1084" s="4879">
        <v>13043384</v>
      </c>
      <c r="AB1084" s="345"/>
      <c r="AC1084" s="4899">
        <v>0</v>
      </c>
      <c r="AD1084" s="4899">
        <v>6798.83</v>
      </c>
      <c r="AE1084" s="4899">
        <f t="shared" si="58"/>
        <v>6798.83</v>
      </c>
      <c r="AF1084" s="31" t="s">
        <v>19700</v>
      </c>
      <c r="AG1084" s="142"/>
    </row>
    <row r="1085" spans="1:33" s="32" customFormat="1" ht="30" customHeight="1">
      <c r="A1085" s="4624" t="s">
        <v>18626</v>
      </c>
      <c r="B1085" s="1431" t="s">
        <v>24627</v>
      </c>
      <c r="C1085" s="340">
        <v>45884</v>
      </c>
      <c r="D1085" s="340">
        <f>WORKDAY(C1085,23)</f>
        <v>45917</v>
      </c>
      <c r="E1085" s="422"/>
      <c r="F1085" s="374"/>
      <c r="G1085" s="339">
        <v>9013</v>
      </c>
      <c r="H1085" s="4760" t="s">
        <v>17066</v>
      </c>
      <c r="I1085" s="339"/>
      <c r="J1085" s="324" t="s">
        <v>24635</v>
      </c>
      <c r="K1085" s="4768" t="s">
        <v>24636</v>
      </c>
      <c r="L1085" s="552" t="s">
        <v>173</v>
      </c>
      <c r="M1085" s="338" t="s">
        <v>24722</v>
      </c>
      <c r="N1085" s="255"/>
      <c r="O1085" s="258">
        <v>1</v>
      </c>
      <c r="P1085" s="258">
        <v>1</v>
      </c>
      <c r="Q1085" s="3174" t="s">
        <v>24637</v>
      </c>
      <c r="R1085" s="6511"/>
      <c r="S1085" s="3487"/>
      <c r="T1085" s="3487"/>
      <c r="U1085" s="3487"/>
      <c r="V1085" s="5483" t="s">
        <v>2073</v>
      </c>
      <c r="W1085" s="3487"/>
      <c r="X1085" s="5483" t="s">
        <v>7042</v>
      </c>
      <c r="Y1085" s="3487"/>
      <c r="Z1085" s="3127"/>
      <c r="AA1085" s="4879">
        <v>13043392</v>
      </c>
      <c r="AB1085" s="345"/>
      <c r="AC1085" s="4899">
        <v>3300</v>
      </c>
      <c r="AD1085" s="4899">
        <v>6798.83</v>
      </c>
      <c r="AE1085" s="4899">
        <f t="shared" si="58"/>
        <v>10098.83</v>
      </c>
      <c r="AF1085" s="31" t="s">
        <v>19700</v>
      </c>
      <c r="AG1085" s="142"/>
    </row>
    <row r="1086" spans="1:33" s="4618" customFormat="1" ht="30" customHeight="1">
      <c r="A1086" s="4624" t="s">
        <v>18626</v>
      </c>
      <c r="B1086" s="2995" t="s">
        <v>24628</v>
      </c>
      <c r="C1086" s="340">
        <v>45884</v>
      </c>
      <c r="D1086" s="340">
        <f>WORKDAY(C1086,14)</f>
        <v>45904</v>
      </c>
      <c r="E1086" s="341"/>
      <c r="F1086" s="374"/>
      <c r="G1086" s="339">
        <v>9013</v>
      </c>
      <c r="H1086" s="4760" t="s">
        <v>13182</v>
      </c>
      <c r="I1086" s="339"/>
      <c r="J1086" s="324" t="s">
        <v>24638</v>
      </c>
      <c r="K1086" s="4768" t="s">
        <v>24639</v>
      </c>
      <c r="L1086" s="552" t="s">
        <v>173</v>
      </c>
      <c r="M1086" s="338" t="s">
        <v>24723</v>
      </c>
      <c r="N1086" s="255"/>
      <c r="O1086" s="258">
        <v>1</v>
      </c>
      <c r="P1086" s="258">
        <v>1</v>
      </c>
      <c r="Q1086" s="3174" t="s">
        <v>24637</v>
      </c>
      <c r="R1086" s="6511"/>
      <c r="S1086" s="6586"/>
      <c r="T1086" s="6586"/>
      <c r="U1086" s="6586"/>
      <c r="V1086" s="5483" t="s">
        <v>2073</v>
      </c>
      <c r="W1086" s="6586"/>
      <c r="X1086" s="5483" t="s">
        <v>7042</v>
      </c>
      <c r="Y1086" s="6586"/>
      <c r="Z1086" s="5991"/>
      <c r="AA1086" s="6285">
        <v>13043358</v>
      </c>
      <c r="AB1086" s="5992"/>
      <c r="AC1086" s="4908">
        <v>1200</v>
      </c>
      <c r="AD1086" s="4908">
        <v>6798.83</v>
      </c>
      <c r="AE1086" s="4908">
        <f t="shared" si="58"/>
        <v>7998.83</v>
      </c>
      <c r="AF1086" s="3536" t="s">
        <v>19700</v>
      </c>
      <c r="AG1086" s="6593"/>
    </row>
    <row r="1087" spans="1:33" s="32" customFormat="1" ht="30" customHeight="1">
      <c r="A1087" s="4624" t="s">
        <v>18626</v>
      </c>
      <c r="B1087" s="1431" t="s">
        <v>24629</v>
      </c>
      <c r="C1087" s="340">
        <v>45885</v>
      </c>
      <c r="D1087" s="340">
        <f>WORKDAY(C1087,23)</f>
        <v>45917</v>
      </c>
      <c r="E1087" s="341"/>
      <c r="F1087" s="374"/>
      <c r="G1087" s="339">
        <v>9013</v>
      </c>
      <c r="H1087" s="4760" t="s">
        <v>11320</v>
      </c>
      <c r="I1087" s="339"/>
      <c r="J1087" s="4761" t="s">
        <v>12777</v>
      </c>
      <c r="K1087" s="4768" t="s">
        <v>24640</v>
      </c>
      <c r="L1087" s="4762" t="s">
        <v>193</v>
      </c>
      <c r="M1087" s="338" t="s">
        <v>24724</v>
      </c>
      <c r="N1087" s="255"/>
      <c r="O1087" s="258">
        <v>6</v>
      </c>
      <c r="P1087" s="258">
        <v>6</v>
      </c>
      <c r="Q1087" s="3174" t="s">
        <v>24641</v>
      </c>
      <c r="R1087" s="6511"/>
      <c r="S1087" s="3487"/>
      <c r="T1087" s="3487"/>
      <c r="U1087" s="3487"/>
      <c r="V1087" s="4987" t="s">
        <v>9338</v>
      </c>
      <c r="W1087" s="3487"/>
      <c r="X1087" s="4987" t="s">
        <v>7042</v>
      </c>
      <c r="Y1087" s="3487"/>
      <c r="Z1087" s="3127"/>
      <c r="AA1087" s="4879">
        <v>13043308</v>
      </c>
      <c r="AB1087" s="345"/>
      <c r="AC1087" s="4899">
        <v>6900</v>
      </c>
      <c r="AD1087" s="4899">
        <v>6798.83</v>
      </c>
      <c r="AE1087" s="4899">
        <f t="shared" si="58"/>
        <v>47692.979999999996</v>
      </c>
      <c r="AF1087" s="31" t="s">
        <v>19700</v>
      </c>
      <c r="AG1087" s="142"/>
    </row>
    <row r="1088" spans="1:33" s="32" customFormat="1" ht="30" customHeight="1">
      <c r="A1088" s="5456" t="s">
        <v>18754</v>
      </c>
      <c r="B1088" s="5462" t="s">
        <v>24642</v>
      </c>
      <c r="C1088" s="340">
        <v>45884</v>
      </c>
      <c r="D1088" s="340">
        <f>WORKDAY(C1088,23)</f>
        <v>45917</v>
      </c>
      <c r="E1088" s="341"/>
      <c r="F1088" s="374"/>
      <c r="G1088" s="339">
        <v>8634</v>
      </c>
      <c r="H1088" s="4760" t="s">
        <v>16773</v>
      </c>
      <c r="I1088" s="339"/>
      <c r="J1088" s="5457" t="s">
        <v>18963</v>
      </c>
      <c r="K1088" s="4768" t="s">
        <v>24643</v>
      </c>
      <c r="L1088" s="4762" t="s">
        <v>179</v>
      </c>
      <c r="M1088" s="338" t="s">
        <v>24725</v>
      </c>
      <c r="N1088" s="255"/>
      <c r="O1088" s="258">
        <v>8</v>
      </c>
      <c r="P1088" s="258">
        <v>8</v>
      </c>
      <c r="Q1088" s="4761" t="s">
        <v>24644</v>
      </c>
      <c r="R1088" s="6511"/>
      <c r="S1088" s="3487"/>
      <c r="T1088" s="3487"/>
      <c r="U1088" s="3487"/>
      <c r="V1088" s="4858" t="s">
        <v>9338</v>
      </c>
      <c r="W1088" s="3487"/>
      <c r="X1088" s="4858" t="s">
        <v>7042</v>
      </c>
      <c r="Y1088" s="3487"/>
      <c r="Z1088" s="3127"/>
      <c r="AA1088" s="4879">
        <v>13043091</v>
      </c>
      <c r="AB1088" s="345"/>
      <c r="AC1088" s="4899">
        <v>3300</v>
      </c>
      <c r="AD1088" s="4899">
        <v>7920</v>
      </c>
      <c r="AE1088" s="4899">
        <f t="shared" si="58"/>
        <v>66660</v>
      </c>
      <c r="AF1088" s="31" t="s">
        <v>19700</v>
      </c>
      <c r="AG1088" s="142"/>
    </row>
    <row r="1089" spans="1:33" s="32" customFormat="1" ht="30" customHeight="1">
      <c r="A1089" s="5635" t="s">
        <v>18754</v>
      </c>
      <c r="B1089" s="5648" t="s">
        <v>24645</v>
      </c>
      <c r="C1089" s="340">
        <v>45885</v>
      </c>
      <c r="D1089" s="340">
        <f>WORKDAY(C1089,14)</f>
        <v>45904</v>
      </c>
      <c r="E1089" s="341"/>
      <c r="F1089" s="374"/>
      <c r="G1089" s="339">
        <v>8634</v>
      </c>
      <c r="H1089" s="4760" t="s">
        <v>1892</v>
      </c>
      <c r="I1089" s="339"/>
      <c r="J1089" s="5636" t="s">
        <v>24647</v>
      </c>
      <c r="K1089" s="4768" t="s">
        <v>24648</v>
      </c>
      <c r="L1089" s="4762" t="s">
        <v>62</v>
      </c>
      <c r="M1089" s="338" t="s">
        <v>24726</v>
      </c>
      <c r="N1089" s="255"/>
      <c r="O1089" s="258">
        <v>5</v>
      </c>
      <c r="P1089" s="258">
        <v>5</v>
      </c>
      <c r="Q1089" s="4761" t="s">
        <v>24649</v>
      </c>
      <c r="R1089" s="6511"/>
      <c r="S1089" s="3487"/>
      <c r="T1089" s="3487"/>
      <c r="U1089" s="3487"/>
      <c r="V1089" s="4858" t="s">
        <v>9338</v>
      </c>
      <c r="W1089" s="3487"/>
      <c r="X1089" s="4858" t="s">
        <v>7042</v>
      </c>
      <c r="Y1089" s="3487"/>
      <c r="Z1089" s="3127"/>
      <c r="AA1089" s="4879" t="s">
        <v>24688</v>
      </c>
      <c r="AB1089" s="345"/>
      <c r="AC1089" s="4899">
        <v>0</v>
      </c>
      <c r="AD1089" s="4899">
        <v>7920</v>
      </c>
      <c r="AE1089" s="4899">
        <f t="shared" si="58"/>
        <v>39600</v>
      </c>
      <c r="AF1089" s="31" t="s">
        <v>19700</v>
      </c>
      <c r="AG1089" s="142"/>
    </row>
    <row r="1090" spans="1:33" s="32" customFormat="1" ht="30" customHeight="1">
      <c r="A1090" s="6305" t="s">
        <v>18754</v>
      </c>
      <c r="B1090" s="6308" t="s">
        <v>24646</v>
      </c>
      <c r="C1090" s="340">
        <v>45885</v>
      </c>
      <c r="D1090" s="340">
        <v>45918</v>
      </c>
      <c r="E1090" s="341"/>
      <c r="F1090" s="374"/>
      <c r="G1090" s="339">
        <v>8634</v>
      </c>
      <c r="H1090" s="4760" t="s">
        <v>24650</v>
      </c>
      <c r="I1090" s="339"/>
      <c r="J1090" s="6309" t="s">
        <v>24651</v>
      </c>
      <c r="K1090" s="5244" t="s">
        <v>24652</v>
      </c>
      <c r="L1090" s="5156" t="s">
        <v>24653</v>
      </c>
      <c r="M1090" s="338" t="s">
        <v>24727</v>
      </c>
      <c r="N1090" s="255"/>
      <c r="O1090" s="258">
        <v>7</v>
      </c>
      <c r="P1090" s="258">
        <v>7</v>
      </c>
      <c r="Q1090" s="5155" t="s">
        <v>25938</v>
      </c>
      <c r="R1090" s="6511"/>
      <c r="S1090" s="3487"/>
      <c r="T1090" s="3487"/>
      <c r="U1090" s="3487"/>
      <c r="V1090" s="4858" t="s">
        <v>9338</v>
      </c>
      <c r="W1090" s="3487"/>
      <c r="X1090" s="4858" t="s">
        <v>7042</v>
      </c>
      <c r="Y1090" s="3487"/>
      <c r="Z1090" s="3127"/>
      <c r="AA1090" s="4879">
        <v>13043451</v>
      </c>
      <c r="AB1090" s="345"/>
      <c r="AC1090" s="4899">
        <v>3300</v>
      </c>
      <c r="AD1090" s="4899">
        <v>4356</v>
      </c>
      <c r="AE1090" s="4899">
        <f t="shared" si="58"/>
        <v>33792</v>
      </c>
      <c r="AF1090" s="31" t="s">
        <v>19700</v>
      </c>
      <c r="AG1090" s="142"/>
    </row>
    <row r="1091" spans="1:33" s="32" customFormat="1" ht="30" customHeight="1">
      <c r="A1091" s="4762" t="s">
        <v>19327</v>
      </c>
      <c r="B1091" s="5406" t="s">
        <v>24654</v>
      </c>
      <c r="C1091" s="340">
        <v>45862</v>
      </c>
      <c r="D1091" s="340">
        <f>WORKDAY(C1091,23)</f>
        <v>45895</v>
      </c>
      <c r="E1091" s="341"/>
      <c r="F1091" s="374"/>
      <c r="G1091" s="339">
        <v>8607</v>
      </c>
      <c r="H1091" s="4760" t="s">
        <v>4632</v>
      </c>
      <c r="I1091" s="339"/>
      <c r="J1091" s="5302" t="s">
        <v>24656</v>
      </c>
      <c r="K1091" s="4768" t="s">
        <v>24657</v>
      </c>
      <c r="L1091" s="552" t="s">
        <v>173</v>
      </c>
      <c r="M1091" s="338" t="s">
        <v>24728</v>
      </c>
      <c r="N1091" s="255"/>
      <c r="O1091" s="258">
        <v>1</v>
      </c>
      <c r="P1091" s="258">
        <v>1</v>
      </c>
      <c r="Q1091" s="3174" t="s">
        <v>24658</v>
      </c>
      <c r="R1091" s="6511"/>
      <c r="S1091" s="3487"/>
      <c r="T1091" s="3487"/>
      <c r="U1091" s="3487"/>
      <c r="V1091" s="5014" t="s">
        <v>9338</v>
      </c>
      <c r="W1091" s="3487"/>
      <c r="X1091" s="5014" t="s">
        <v>7042</v>
      </c>
      <c r="Y1091" s="3487"/>
      <c r="Z1091" s="3127"/>
      <c r="AA1091" s="4879">
        <v>13042902</v>
      </c>
      <c r="AB1091" s="345"/>
      <c r="AC1091" s="4899">
        <v>3300</v>
      </c>
      <c r="AD1091" s="4899">
        <v>7920</v>
      </c>
      <c r="AE1091" s="4899">
        <f t="shared" si="58"/>
        <v>11220</v>
      </c>
      <c r="AF1091" s="31" t="s">
        <v>19700</v>
      </c>
      <c r="AG1091" s="142"/>
    </row>
    <row r="1092" spans="1:33" s="32" customFormat="1" ht="30" customHeight="1">
      <c r="A1092" s="4762" t="s">
        <v>19327</v>
      </c>
      <c r="B1092" s="6159" t="s">
        <v>24655</v>
      </c>
      <c r="C1092" s="340">
        <v>45885</v>
      </c>
      <c r="D1092" s="340">
        <f>WORKDAY(C1092,23)</f>
        <v>45917</v>
      </c>
      <c r="E1092" s="341"/>
      <c r="F1092" s="374"/>
      <c r="G1092" s="339">
        <v>8607</v>
      </c>
      <c r="H1092" s="4760" t="s">
        <v>5211</v>
      </c>
      <c r="I1092" s="339"/>
      <c r="J1092" s="6113" t="s">
        <v>10172</v>
      </c>
      <c r="K1092" s="4265" t="s">
        <v>24659</v>
      </c>
      <c r="L1092" s="552" t="s">
        <v>20656</v>
      </c>
      <c r="M1092" s="338" t="s">
        <v>24729</v>
      </c>
      <c r="N1092" s="255"/>
      <c r="O1092" s="258">
        <v>2</v>
      </c>
      <c r="P1092" s="258">
        <v>2</v>
      </c>
      <c r="Q1092" s="3174" t="s">
        <v>24660</v>
      </c>
      <c r="R1092" s="6511"/>
      <c r="S1092" s="3487"/>
      <c r="T1092" s="3487"/>
      <c r="U1092" s="3487"/>
      <c r="V1092" s="4993" t="s">
        <v>9338</v>
      </c>
      <c r="W1092" s="3487"/>
      <c r="X1092" s="4993" t="s">
        <v>7042</v>
      </c>
      <c r="Y1092" s="3487"/>
      <c r="Z1092" s="3127"/>
      <c r="AA1092" s="5232" t="s">
        <v>24685</v>
      </c>
      <c r="AB1092" s="345"/>
      <c r="AC1092" s="4899">
        <v>6900</v>
      </c>
      <c r="AD1092" s="4899">
        <v>4356</v>
      </c>
      <c r="AE1092" s="4899">
        <f t="shared" si="58"/>
        <v>15612</v>
      </c>
      <c r="AF1092" s="31" t="s">
        <v>19700</v>
      </c>
      <c r="AG1092" s="142"/>
    </row>
    <row r="1093" spans="1:33" s="32" customFormat="1" ht="30" customHeight="1">
      <c r="A1093" s="6320" t="s">
        <v>19480</v>
      </c>
      <c r="B1093" s="6319" t="s">
        <v>24661</v>
      </c>
      <c r="C1093" s="340">
        <v>45884</v>
      </c>
      <c r="D1093" s="340">
        <f>WORKDAY(C1093,14)</f>
        <v>45904</v>
      </c>
      <c r="E1093" s="341"/>
      <c r="F1093" s="374"/>
      <c r="G1093" s="339">
        <v>8618</v>
      </c>
      <c r="H1093" s="3303"/>
      <c r="I1093" s="4992" t="s">
        <v>20808</v>
      </c>
      <c r="J1093" s="6315" t="s">
        <v>12941</v>
      </c>
      <c r="K1093" s="4768" t="s">
        <v>24662</v>
      </c>
      <c r="L1093" s="41" t="s">
        <v>28</v>
      </c>
      <c r="M1093" s="338" t="s">
        <v>24730</v>
      </c>
      <c r="N1093" s="255"/>
      <c r="O1093" s="258">
        <v>2</v>
      </c>
      <c r="P1093" s="258">
        <v>2</v>
      </c>
      <c r="Q1093" s="4761" t="s">
        <v>24663</v>
      </c>
      <c r="R1093" s="6511"/>
      <c r="S1093" s="3487"/>
      <c r="T1093" s="3487"/>
      <c r="U1093" s="3487"/>
      <c r="V1093" s="6151" t="s">
        <v>9338</v>
      </c>
      <c r="W1093" s="3487"/>
      <c r="X1093" s="6151" t="s">
        <v>7042</v>
      </c>
      <c r="Y1093" s="3487"/>
      <c r="Z1093" s="3127"/>
      <c r="AA1093" s="5232" t="s">
        <v>24684</v>
      </c>
      <c r="AB1093" s="345"/>
      <c r="AC1093" s="4899">
        <v>0</v>
      </c>
      <c r="AD1093" s="4899">
        <v>7918.05</v>
      </c>
      <c r="AE1093" s="4899">
        <f t="shared" si="58"/>
        <v>15836.1</v>
      </c>
      <c r="AF1093" s="31" t="s">
        <v>19700</v>
      </c>
      <c r="AG1093" s="142"/>
    </row>
    <row r="1094" spans="1:33" s="32" customFormat="1" ht="30" customHeight="1">
      <c r="A1094" s="4762" t="s">
        <v>19480</v>
      </c>
      <c r="B1094" s="7015" t="s">
        <v>24686</v>
      </c>
      <c r="C1094" s="340">
        <v>45884</v>
      </c>
      <c r="D1094" s="340">
        <f>WORKDAY(C1094,14)</f>
        <v>45904</v>
      </c>
      <c r="E1094" s="341"/>
      <c r="F1094" s="374"/>
      <c r="G1094" s="339">
        <v>8618</v>
      </c>
      <c r="H1094" s="4760" t="s">
        <v>10220</v>
      </c>
      <c r="I1094" s="339"/>
      <c r="J1094" s="324" t="s">
        <v>20256</v>
      </c>
      <c r="K1094" s="4768" t="s">
        <v>24664</v>
      </c>
      <c r="L1094" s="552" t="s">
        <v>173</v>
      </c>
      <c r="M1094" s="338" t="s">
        <v>24731</v>
      </c>
      <c r="N1094" s="255"/>
      <c r="O1094" s="258">
        <v>1</v>
      </c>
      <c r="P1094" s="258">
        <v>1</v>
      </c>
      <c r="Q1094" s="3174" t="s">
        <v>24665</v>
      </c>
      <c r="R1094" s="6511"/>
      <c r="S1094" s="3487"/>
      <c r="T1094" s="3487"/>
      <c r="U1094" s="3487"/>
      <c r="V1094" s="5451" t="s">
        <v>9338</v>
      </c>
      <c r="W1094" s="3487"/>
      <c r="X1094" s="5451" t="s">
        <v>7042</v>
      </c>
      <c r="Y1094" s="3487"/>
      <c r="Z1094" s="3127"/>
      <c r="AA1094" s="4894">
        <v>13043354</v>
      </c>
      <c r="AB1094" s="345"/>
      <c r="AC1094" s="4899">
        <v>0</v>
      </c>
      <c r="AD1094" s="4899">
        <v>7918.05</v>
      </c>
      <c r="AE1094" s="4899">
        <f t="shared" si="58"/>
        <v>7918.05</v>
      </c>
      <c r="AF1094" s="31" t="s">
        <v>19700</v>
      </c>
      <c r="AG1094" s="142"/>
    </row>
    <row r="1095" spans="1:33" s="32" customFormat="1" ht="30" customHeight="1">
      <c r="A1095" s="4762" t="s">
        <v>19424</v>
      </c>
      <c r="B1095" s="5474" t="s">
        <v>24666</v>
      </c>
      <c r="C1095" s="340">
        <v>45884</v>
      </c>
      <c r="D1095" s="340">
        <f>WORKDAY(C1095,23)</f>
        <v>45917</v>
      </c>
      <c r="E1095" s="341"/>
      <c r="F1095" s="374"/>
      <c r="G1095" s="339">
        <v>8647</v>
      </c>
      <c r="H1095" s="4760" t="s">
        <v>4276</v>
      </c>
      <c r="I1095" s="339"/>
      <c r="J1095" s="324" t="s">
        <v>24667</v>
      </c>
      <c r="K1095" s="4852" t="s">
        <v>24668</v>
      </c>
      <c r="L1095" s="552" t="s">
        <v>173</v>
      </c>
      <c r="M1095" s="338" t="s">
        <v>24732</v>
      </c>
      <c r="N1095" s="255"/>
      <c r="O1095" s="258">
        <v>1</v>
      </c>
      <c r="P1095" s="258">
        <v>1</v>
      </c>
      <c r="Q1095" s="3174" t="s">
        <v>24669</v>
      </c>
      <c r="R1095" s="6511"/>
      <c r="S1095" s="3487"/>
      <c r="T1095" s="3487"/>
      <c r="U1095" s="3487"/>
      <c r="V1095" s="5475" t="s">
        <v>9338</v>
      </c>
      <c r="W1095" s="3487"/>
      <c r="X1095" s="5475" t="s">
        <v>7042</v>
      </c>
      <c r="Y1095" s="3487"/>
      <c r="Z1095" s="3127"/>
      <c r="AA1095" s="5232" t="s">
        <v>24687</v>
      </c>
      <c r="AB1095" s="345"/>
      <c r="AC1095" s="4899">
        <v>3300</v>
      </c>
      <c r="AD1095" s="4899">
        <v>7920</v>
      </c>
      <c r="AE1095" s="4899">
        <f t="shared" si="58"/>
        <v>11220</v>
      </c>
      <c r="AF1095" s="31" t="s">
        <v>19700</v>
      </c>
      <c r="AG1095" s="142"/>
    </row>
    <row r="1096" spans="1:33" s="32" customFormat="1" ht="30" customHeight="1">
      <c r="A1096" s="5869" t="s">
        <v>18779</v>
      </c>
      <c r="B1096" s="5906" t="s">
        <v>24670</v>
      </c>
      <c r="C1096" s="340">
        <v>45884</v>
      </c>
      <c r="D1096" s="340">
        <f>WORKDAY(C1096,14)</f>
        <v>45904</v>
      </c>
      <c r="E1096" s="341"/>
      <c r="F1096" s="374"/>
      <c r="G1096" s="339">
        <v>8593</v>
      </c>
      <c r="H1096" s="4760" t="s">
        <v>4286</v>
      </c>
      <c r="I1096" s="339"/>
      <c r="J1096" s="5867" t="s">
        <v>24671</v>
      </c>
      <c r="K1096" s="4852" t="s">
        <v>24672</v>
      </c>
      <c r="L1096" s="552" t="s">
        <v>173</v>
      </c>
      <c r="M1096" s="338" t="s">
        <v>24733</v>
      </c>
      <c r="N1096" s="255"/>
      <c r="O1096" s="258">
        <v>1</v>
      </c>
      <c r="P1096" s="258">
        <v>1</v>
      </c>
      <c r="Q1096" s="3174" t="s">
        <v>24536</v>
      </c>
      <c r="R1096" s="6511"/>
      <c r="S1096" s="3487"/>
      <c r="T1096" s="3487"/>
      <c r="U1096" s="3487"/>
      <c r="V1096" s="5475" t="s">
        <v>9338</v>
      </c>
      <c r="W1096" s="3487"/>
      <c r="X1096" s="5475" t="s">
        <v>7042</v>
      </c>
      <c r="Y1096" s="3487"/>
      <c r="Z1096" s="3127"/>
      <c r="AA1096" s="4879">
        <v>13043356</v>
      </c>
      <c r="AB1096" s="345"/>
      <c r="AC1096" s="4899">
        <v>0</v>
      </c>
      <c r="AD1096" s="4899">
        <v>7920</v>
      </c>
      <c r="AE1096" s="4899">
        <f t="shared" si="58"/>
        <v>7920</v>
      </c>
      <c r="AF1096" s="31" t="s">
        <v>19700</v>
      </c>
      <c r="AG1096" s="142"/>
    </row>
    <row r="1097" spans="1:33" s="32" customFormat="1" ht="30" customHeight="1">
      <c r="A1097" s="6784" t="s">
        <v>18967</v>
      </c>
      <c r="B1097" s="4969" t="s">
        <v>24673</v>
      </c>
      <c r="C1097" s="340">
        <v>45885</v>
      </c>
      <c r="D1097" s="340">
        <f>WORKDAY(C1097,23)</f>
        <v>45917</v>
      </c>
      <c r="E1097" s="341"/>
      <c r="F1097" s="374"/>
      <c r="G1097" s="339">
        <v>8604</v>
      </c>
      <c r="H1097" s="4760" t="s">
        <v>3131</v>
      </c>
      <c r="I1097" s="339"/>
      <c r="J1097" s="4965" t="s">
        <v>24674</v>
      </c>
      <c r="K1097" s="4265" t="s">
        <v>24675</v>
      </c>
      <c r="L1097" s="4762" t="s">
        <v>76</v>
      </c>
      <c r="M1097" s="338" t="s">
        <v>24734</v>
      </c>
      <c r="N1097" s="255"/>
      <c r="O1097" s="258">
        <v>4</v>
      </c>
      <c r="P1097" s="258">
        <v>4</v>
      </c>
      <c r="Q1097" s="3174" t="s">
        <v>24676</v>
      </c>
      <c r="R1097" s="6511"/>
      <c r="S1097" s="3487"/>
      <c r="T1097" s="3487"/>
      <c r="U1097" s="3487"/>
      <c r="V1097" s="4763" t="s">
        <v>2073</v>
      </c>
      <c r="W1097" s="3487"/>
      <c r="X1097" s="4763" t="s">
        <v>37</v>
      </c>
      <c r="Y1097" s="3487"/>
      <c r="Z1097" s="3127"/>
      <c r="AA1097" s="4879">
        <v>13043403</v>
      </c>
      <c r="AB1097" s="345"/>
      <c r="AC1097" s="4899">
        <v>3300</v>
      </c>
      <c r="AD1097" s="4899">
        <v>7920</v>
      </c>
      <c r="AE1097" s="4899">
        <f t="shared" si="58"/>
        <v>34980</v>
      </c>
      <c r="AF1097" s="31" t="s">
        <v>19700</v>
      </c>
      <c r="AG1097" s="142"/>
    </row>
    <row r="1098" spans="1:33" s="32" customFormat="1" ht="30" customHeight="1">
      <c r="A1098" s="4765" t="s">
        <v>18754</v>
      </c>
      <c r="B1098" s="6554" t="s">
        <v>24756</v>
      </c>
      <c r="C1098" s="1813">
        <v>45887</v>
      </c>
      <c r="D1098" s="1813">
        <f>WORKDAY(C1098,23)</f>
        <v>45918</v>
      </c>
      <c r="E1098" s="114">
        <v>46132</v>
      </c>
      <c r="F1098" s="4805">
        <f t="shared" ref="F1098:F1114" si="59">SUM(D1098-E1098)</f>
        <v>-214</v>
      </c>
      <c r="G1098" s="1811">
        <v>8634</v>
      </c>
      <c r="H1098" s="4764" t="s">
        <v>16773</v>
      </c>
      <c r="I1098" s="1811"/>
      <c r="J1098" s="6551" t="s">
        <v>18963</v>
      </c>
      <c r="K1098" s="4851" t="s">
        <v>24757</v>
      </c>
      <c r="L1098" s="4765" t="s">
        <v>179</v>
      </c>
      <c r="M1098" s="6555" t="s">
        <v>24901</v>
      </c>
      <c r="N1098" s="251"/>
      <c r="O1098" s="253">
        <v>8</v>
      </c>
      <c r="P1098" s="253">
        <v>8</v>
      </c>
      <c r="Q1098" s="6570" t="s">
        <v>24758</v>
      </c>
      <c r="R1098" s="3487"/>
      <c r="S1098" s="3487"/>
      <c r="T1098" s="3487"/>
      <c r="U1098" s="3487"/>
      <c r="V1098" s="331"/>
      <c r="W1098" s="3487"/>
      <c r="X1098" s="331"/>
      <c r="Y1098" s="3487"/>
      <c r="Z1098" s="3127"/>
      <c r="AA1098" s="4879">
        <v>13045313</v>
      </c>
      <c r="AB1098" s="345"/>
      <c r="AC1098" s="4899">
        <v>3300</v>
      </c>
      <c r="AD1098" s="4899">
        <v>7920</v>
      </c>
      <c r="AE1098" s="4899">
        <f t="shared" si="58"/>
        <v>66660</v>
      </c>
      <c r="AF1098" s="31" t="s">
        <v>19700</v>
      </c>
      <c r="AG1098" s="142"/>
    </row>
    <row r="1099" spans="1:33" s="32" customFormat="1" ht="30" customHeight="1">
      <c r="A1099" s="5032" t="s">
        <v>18754</v>
      </c>
      <c r="B1099" s="5108" t="s">
        <v>24759</v>
      </c>
      <c r="C1099" s="340">
        <v>45887</v>
      </c>
      <c r="D1099" s="340">
        <f>WORKDAY(C1099,14)</f>
        <v>45905</v>
      </c>
      <c r="E1099" s="341"/>
      <c r="F1099" s="374"/>
      <c r="G1099" s="339">
        <v>8634</v>
      </c>
      <c r="H1099" s="4783" t="s">
        <v>2625</v>
      </c>
      <c r="I1099" s="339"/>
      <c r="J1099" s="5031" t="s">
        <v>24763</v>
      </c>
      <c r="K1099" s="4265" t="s">
        <v>24764</v>
      </c>
      <c r="L1099" s="4843" t="s">
        <v>67</v>
      </c>
      <c r="M1099" s="338" t="s">
        <v>24902</v>
      </c>
      <c r="N1099" s="255"/>
      <c r="O1099" s="258">
        <v>7</v>
      </c>
      <c r="P1099" s="258">
        <v>7</v>
      </c>
      <c r="Q1099" s="3174" t="s">
        <v>24765</v>
      </c>
      <c r="R1099" s="6511"/>
      <c r="S1099" s="3487"/>
      <c r="T1099" s="3487"/>
      <c r="U1099" s="3487"/>
      <c r="V1099" s="4842" t="s">
        <v>9338</v>
      </c>
      <c r="W1099" s="3487"/>
      <c r="X1099" s="4842" t="s">
        <v>7042</v>
      </c>
      <c r="Y1099" s="3487"/>
      <c r="Z1099" s="3127"/>
      <c r="AA1099" s="4879">
        <v>13045087</v>
      </c>
      <c r="AB1099" s="345"/>
      <c r="AC1099" s="4899">
        <v>0</v>
      </c>
      <c r="AD1099" s="4899">
        <v>7920</v>
      </c>
      <c r="AE1099" s="4899">
        <f t="shared" si="58"/>
        <v>55440</v>
      </c>
      <c r="AF1099" s="31" t="s">
        <v>19700</v>
      </c>
      <c r="AG1099" s="142"/>
    </row>
    <row r="1100" spans="1:33" s="32" customFormat="1" ht="30" customHeight="1">
      <c r="A1100" s="5321" t="s">
        <v>18754</v>
      </c>
      <c r="B1100" s="5326" t="s">
        <v>24760</v>
      </c>
      <c r="C1100" s="340">
        <v>45887</v>
      </c>
      <c r="D1100" s="340">
        <f>WORKDAY(C1100,23)</f>
        <v>45918</v>
      </c>
      <c r="E1100" s="341"/>
      <c r="F1100" s="374"/>
      <c r="G1100" s="339">
        <v>8634</v>
      </c>
      <c r="H1100" s="4783" t="s">
        <v>14058</v>
      </c>
      <c r="I1100" s="339"/>
      <c r="J1100" s="5329" t="s">
        <v>24766</v>
      </c>
      <c r="K1100" s="4265" t="s">
        <v>24764</v>
      </c>
      <c r="L1100" s="552" t="s">
        <v>173</v>
      </c>
      <c r="M1100" s="338" t="s">
        <v>24903</v>
      </c>
      <c r="N1100" s="255"/>
      <c r="O1100" s="258">
        <v>1</v>
      </c>
      <c r="P1100" s="258">
        <v>1</v>
      </c>
      <c r="Q1100" s="4784" t="s">
        <v>24767</v>
      </c>
      <c r="R1100" s="6511"/>
      <c r="S1100" s="3487"/>
      <c r="T1100" s="3487"/>
      <c r="U1100" s="3487"/>
      <c r="V1100" s="331"/>
      <c r="W1100" s="3487"/>
      <c r="X1100" s="331"/>
      <c r="Y1100" s="3487"/>
      <c r="Z1100" s="3127"/>
      <c r="AA1100" s="4879">
        <v>13045202</v>
      </c>
      <c r="AB1100" s="345"/>
      <c r="AC1100" s="4899">
        <v>10200</v>
      </c>
      <c r="AD1100" s="4899">
        <v>7920</v>
      </c>
      <c r="AE1100" s="4899">
        <f t="shared" ref="AE1100:AE1164" si="60">AC1100+AD1100*P1100</f>
        <v>18120</v>
      </c>
      <c r="AF1100" s="31" t="s">
        <v>19700</v>
      </c>
      <c r="AG1100" s="142"/>
    </row>
    <row r="1101" spans="1:33" s="32" customFormat="1" ht="30" customHeight="1">
      <c r="A1101" s="5773" t="s">
        <v>18754</v>
      </c>
      <c r="B1101" s="5860" t="s">
        <v>24761</v>
      </c>
      <c r="C1101" s="340">
        <v>45887</v>
      </c>
      <c r="D1101" s="340">
        <f>WORKDAY(C1101,23)</f>
        <v>45918</v>
      </c>
      <c r="E1101" s="341"/>
      <c r="F1101" s="374"/>
      <c r="G1101" s="339">
        <v>8634</v>
      </c>
      <c r="H1101" s="4783" t="s">
        <v>2792</v>
      </c>
      <c r="I1101" s="339"/>
      <c r="J1101" s="5774" t="s">
        <v>24768</v>
      </c>
      <c r="K1101" s="4265" t="s">
        <v>24764</v>
      </c>
      <c r="L1101" s="552" t="s">
        <v>173</v>
      </c>
      <c r="M1101" s="338" t="s">
        <v>24904</v>
      </c>
      <c r="N1101" s="255"/>
      <c r="O1101" s="258">
        <v>1</v>
      </c>
      <c r="P1101" s="258">
        <v>1</v>
      </c>
      <c r="Q1101" s="5155" t="s">
        <v>24769</v>
      </c>
      <c r="R1101" s="6511"/>
      <c r="S1101" s="3487"/>
      <c r="T1101" s="3487"/>
      <c r="U1101" s="3487"/>
      <c r="V1101" s="5611" t="s">
        <v>9338</v>
      </c>
      <c r="W1101" s="3487"/>
      <c r="X1101" s="5611" t="s">
        <v>7042</v>
      </c>
      <c r="Y1101" s="3487"/>
      <c r="Z1101" s="3127"/>
      <c r="AA1101" s="4879">
        <v>13046436</v>
      </c>
      <c r="AB1101" s="345"/>
      <c r="AC1101" s="4899">
        <v>6900</v>
      </c>
      <c r="AD1101" s="4899">
        <v>7920</v>
      </c>
      <c r="AE1101" s="4899">
        <f t="shared" si="60"/>
        <v>14820</v>
      </c>
      <c r="AF1101" s="31" t="s">
        <v>19700</v>
      </c>
      <c r="AG1101" s="142"/>
    </row>
    <row r="1102" spans="1:33" s="32" customFormat="1" ht="30" customHeight="1">
      <c r="A1102" s="4843" t="s">
        <v>18754</v>
      </c>
      <c r="B1102" s="5079" t="s">
        <v>24762</v>
      </c>
      <c r="C1102" s="340">
        <v>45887</v>
      </c>
      <c r="D1102" s="340">
        <f>WORKDAY(C1102,23)</f>
        <v>45918</v>
      </c>
      <c r="E1102" s="341"/>
      <c r="F1102" s="374"/>
      <c r="G1102" s="339">
        <v>8634</v>
      </c>
      <c r="H1102" s="4783" t="s">
        <v>24770</v>
      </c>
      <c r="I1102" s="339"/>
      <c r="J1102" s="324" t="s">
        <v>24771</v>
      </c>
      <c r="K1102" s="4265" t="s">
        <v>24764</v>
      </c>
      <c r="L1102" s="552" t="s">
        <v>173</v>
      </c>
      <c r="M1102" s="338" t="s">
        <v>24905</v>
      </c>
      <c r="N1102" s="255"/>
      <c r="O1102" s="258">
        <v>1</v>
      </c>
      <c r="P1102" s="258">
        <v>1</v>
      </c>
      <c r="Q1102" s="5155" t="s">
        <v>24769</v>
      </c>
      <c r="R1102" s="6511"/>
      <c r="S1102" s="3487"/>
      <c r="T1102" s="3487"/>
      <c r="U1102" s="3487"/>
      <c r="V1102" s="5611" t="s">
        <v>9338</v>
      </c>
      <c r="W1102" s="3487"/>
      <c r="X1102" s="5611" t="s">
        <v>7042</v>
      </c>
      <c r="Y1102" s="3487"/>
      <c r="Z1102" s="3127"/>
      <c r="AA1102" s="4879">
        <v>13046592</v>
      </c>
      <c r="AB1102" s="345"/>
      <c r="AC1102" s="4899">
        <v>6900</v>
      </c>
      <c r="AD1102" s="4899">
        <v>7920</v>
      </c>
      <c r="AE1102" s="4899">
        <f t="shared" si="60"/>
        <v>14820</v>
      </c>
      <c r="AF1102" s="31" t="s">
        <v>19700</v>
      </c>
      <c r="AG1102" s="142"/>
    </row>
    <row r="1103" spans="1:33" s="32" customFormat="1" ht="30" customHeight="1">
      <c r="A1103" s="5210" t="s">
        <v>18754</v>
      </c>
      <c r="B1103" s="5552" t="s">
        <v>24772</v>
      </c>
      <c r="C1103" s="340">
        <v>45887</v>
      </c>
      <c r="D1103" s="340">
        <f>WORKDAY(C1103,23)</f>
        <v>45918</v>
      </c>
      <c r="E1103" s="341"/>
      <c r="F1103" s="374"/>
      <c r="G1103" s="339">
        <v>8634</v>
      </c>
      <c r="H1103" s="4783" t="s">
        <v>3291</v>
      </c>
      <c r="I1103" s="339"/>
      <c r="J1103" s="5211" t="s">
        <v>24775</v>
      </c>
      <c r="K1103" s="4265" t="s">
        <v>24764</v>
      </c>
      <c r="L1103" s="552" t="s">
        <v>173</v>
      </c>
      <c r="M1103" s="338" t="s">
        <v>24906</v>
      </c>
      <c r="N1103" s="255"/>
      <c r="O1103" s="258">
        <v>1</v>
      </c>
      <c r="P1103" s="258">
        <v>1</v>
      </c>
      <c r="Q1103" s="3174" t="s">
        <v>24776</v>
      </c>
      <c r="R1103" s="6511"/>
      <c r="S1103" s="3487"/>
      <c r="T1103" s="3487"/>
      <c r="U1103" s="3487"/>
      <c r="V1103" s="5080" t="s">
        <v>9338</v>
      </c>
      <c r="W1103" s="3487"/>
      <c r="X1103" s="5080" t="s">
        <v>7042</v>
      </c>
      <c r="Y1103" s="3487"/>
      <c r="Z1103" s="3127"/>
      <c r="AA1103" s="4879">
        <v>13046882</v>
      </c>
      <c r="AB1103" s="345"/>
      <c r="AC1103" s="4899">
        <v>6900</v>
      </c>
      <c r="AD1103" s="4899">
        <v>7920</v>
      </c>
      <c r="AE1103" s="4899">
        <f t="shared" si="60"/>
        <v>14820</v>
      </c>
      <c r="AF1103" s="31" t="s">
        <v>19700</v>
      </c>
      <c r="AG1103" s="142"/>
    </row>
    <row r="1104" spans="1:33" s="32" customFormat="1" ht="30" customHeight="1">
      <c r="A1104" s="4843" t="s">
        <v>18754</v>
      </c>
      <c r="B1104" s="5559" t="s">
        <v>24773</v>
      </c>
      <c r="C1104" s="340">
        <v>45887</v>
      </c>
      <c r="D1104" s="340">
        <f t="shared" ref="D1104:D1124" si="61">WORKDAY(C1104,23)</f>
        <v>45918</v>
      </c>
      <c r="E1104" s="341"/>
      <c r="F1104" s="374"/>
      <c r="G1104" s="339">
        <v>8634</v>
      </c>
      <c r="H1104" s="4783" t="s">
        <v>2990</v>
      </c>
      <c r="I1104" s="339"/>
      <c r="J1104" s="5491" t="s">
        <v>24777</v>
      </c>
      <c r="K1104" s="4265" t="s">
        <v>24764</v>
      </c>
      <c r="L1104" s="552" t="s">
        <v>173</v>
      </c>
      <c r="M1104" s="338" t="s">
        <v>24907</v>
      </c>
      <c r="N1104" s="255"/>
      <c r="O1104" s="258">
        <v>1</v>
      </c>
      <c r="P1104" s="257">
        <v>2</v>
      </c>
      <c r="Q1104" s="3174" t="s">
        <v>24778</v>
      </c>
      <c r="R1104" s="6511"/>
      <c r="S1104" s="3487"/>
      <c r="T1104" s="3487"/>
      <c r="U1104" s="3487"/>
      <c r="V1104" s="5080" t="s">
        <v>9338</v>
      </c>
      <c r="W1104" s="3487"/>
      <c r="X1104" s="5080" t="s">
        <v>7042</v>
      </c>
      <c r="Y1104" s="3487"/>
      <c r="Z1104" s="3127"/>
      <c r="AA1104" s="4879">
        <v>13047365</v>
      </c>
      <c r="AB1104" s="345"/>
      <c r="AC1104" s="4899">
        <v>3300</v>
      </c>
      <c r="AD1104" s="4899">
        <v>7920</v>
      </c>
      <c r="AE1104" s="4899">
        <f t="shared" si="60"/>
        <v>19140</v>
      </c>
      <c r="AF1104" s="31" t="s">
        <v>19700</v>
      </c>
      <c r="AG1104" s="142"/>
    </row>
    <row r="1105" spans="1:33" s="32" customFormat="1" ht="30" customHeight="1">
      <c r="A1105" s="5321" t="s">
        <v>18754</v>
      </c>
      <c r="B1105" s="5349" t="s">
        <v>24774</v>
      </c>
      <c r="C1105" s="340">
        <v>45887</v>
      </c>
      <c r="D1105" s="340">
        <f t="shared" si="61"/>
        <v>45918</v>
      </c>
      <c r="E1105" s="341"/>
      <c r="F1105" s="374"/>
      <c r="G1105" s="339">
        <v>8634</v>
      </c>
      <c r="H1105" s="4783" t="s">
        <v>7738</v>
      </c>
      <c r="I1105" s="339"/>
      <c r="J1105" s="5329" t="s">
        <v>24781</v>
      </c>
      <c r="K1105" s="4265" t="s">
        <v>24782</v>
      </c>
      <c r="L1105" s="4843" t="s">
        <v>62</v>
      </c>
      <c r="M1105" s="338" t="s">
        <v>24908</v>
      </c>
      <c r="N1105" s="255"/>
      <c r="O1105" s="258">
        <v>5</v>
      </c>
      <c r="P1105" s="258">
        <v>5</v>
      </c>
      <c r="Q1105" s="4784" t="s">
        <v>24783</v>
      </c>
      <c r="R1105" s="6511"/>
      <c r="S1105" s="3487"/>
      <c r="T1105" s="3487"/>
      <c r="U1105" s="3487"/>
      <c r="V1105" s="5080" t="s">
        <v>9338</v>
      </c>
      <c r="W1105" s="3487"/>
      <c r="X1105" s="5080" t="s">
        <v>7042</v>
      </c>
      <c r="Y1105" s="3487"/>
      <c r="Z1105" s="3127"/>
      <c r="AA1105" s="4879">
        <v>13047411</v>
      </c>
      <c r="AB1105" s="345"/>
      <c r="AC1105" s="4899">
        <v>3300</v>
      </c>
      <c r="AD1105" s="4899">
        <v>7920</v>
      </c>
      <c r="AE1105" s="4899">
        <f t="shared" si="60"/>
        <v>42900</v>
      </c>
      <c r="AF1105" s="31" t="s">
        <v>19700</v>
      </c>
      <c r="AG1105" s="142"/>
    </row>
    <row r="1106" spans="1:33" s="32" customFormat="1" ht="30" customHeight="1">
      <c r="A1106" s="4843" t="s">
        <v>18754</v>
      </c>
      <c r="B1106" s="5079" t="s">
        <v>24779</v>
      </c>
      <c r="C1106" s="340">
        <v>45887</v>
      </c>
      <c r="D1106" s="340">
        <f t="shared" si="61"/>
        <v>45918</v>
      </c>
      <c r="E1106" s="341"/>
      <c r="F1106" s="374"/>
      <c r="G1106" s="339">
        <v>8634</v>
      </c>
      <c r="H1106" s="4783" t="s">
        <v>3312</v>
      </c>
      <c r="I1106" s="339"/>
      <c r="J1106" s="324" t="s">
        <v>24784</v>
      </c>
      <c r="K1106" s="4852" t="s">
        <v>24785</v>
      </c>
      <c r="L1106" s="552" t="s">
        <v>173</v>
      </c>
      <c r="M1106" s="338" t="s">
        <v>24909</v>
      </c>
      <c r="N1106" s="255"/>
      <c r="O1106" s="258">
        <v>1</v>
      </c>
      <c r="P1106" s="258">
        <v>1</v>
      </c>
      <c r="Q1106" s="4784" t="s">
        <v>24778</v>
      </c>
      <c r="R1106" s="6511"/>
      <c r="S1106" s="3487"/>
      <c r="T1106" s="3487"/>
      <c r="U1106" s="3487"/>
      <c r="V1106" s="5080" t="s">
        <v>9338</v>
      </c>
      <c r="W1106" s="3487"/>
      <c r="X1106" s="5080" t="s">
        <v>7042</v>
      </c>
      <c r="Y1106" s="3487"/>
      <c r="Z1106" s="3127"/>
      <c r="AA1106" s="4879">
        <v>13047805</v>
      </c>
      <c r="AB1106" s="345"/>
      <c r="AC1106" s="4899">
        <v>6900</v>
      </c>
      <c r="AD1106" s="4899">
        <v>7920</v>
      </c>
      <c r="AE1106" s="4899">
        <f t="shared" si="60"/>
        <v>14820</v>
      </c>
      <c r="AF1106" s="31" t="s">
        <v>19700</v>
      </c>
      <c r="AG1106" s="142"/>
    </row>
    <row r="1107" spans="1:33" s="32" customFormat="1" ht="30" customHeight="1">
      <c r="A1107" s="4843" t="s">
        <v>18754</v>
      </c>
      <c r="B1107" s="5079" t="s">
        <v>24780</v>
      </c>
      <c r="C1107" s="340">
        <v>45887</v>
      </c>
      <c r="D1107" s="340">
        <f t="shared" si="61"/>
        <v>45918</v>
      </c>
      <c r="E1107" s="341"/>
      <c r="F1107" s="374"/>
      <c r="G1107" s="339">
        <v>8634</v>
      </c>
      <c r="H1107" s="4783" t="s">
        <v>24786</v>
      </c>
      <c r="I1107" s="339"/>
      <c r="J1107" s="324" t="s">
        <v>24787</v>
      </c>
      <c r="K1107" s="4265" t="s">
        <v>24764</v>
      </c>
      <c r="L1107" s="4843" t="s">
        <v>28</v>
      </c>
      <c r="M1107" s="338" t="s">
        <v>24910</v>
      </c>
      <c r="N1107" s="255"/>
      <c r="O1107" s="258">
        <v>2</v>
      </c>
      <c r="P1107" s="258">
        <v>2</v>
      </c>
      <c r="Q1107" s="4784" t="s">
        <v>24788</v>
      </c>
      <c r="R1107" s="6511"/>
      <c r="S1107" s="3487"/>
      <c r="T1107" s="3487"/>
      <c r="U1107" s="3487"/>
      <c r="V1107" s="5669" t="s">
        <v>9338</v>
      </c>
      <c r="W1107" s="3487"/>
      <c r="X1107" s="5669" t="s">
        <v>7042</v>
      </c>
      <c r="Y1107" s="3487"/>
      <c r="Z1107" s="3127"/>
      <c r="AA1107" s="4879">
        <v>13047826</v>
      </c>
      <c r="AB1107" s="345"/>
      <c r="AC1107" s="4899">
        <v>3300</v>
      </c>
      <c r="AD1107" s="4899">
        <v>7920</v>
      </c>
      <c r="AE1107" s="4899">
        <f t="shared" si="60"/>
        <v>19140</v>
      </c>
      <c r="AF1107" s="31" t="s">
        <v>19700</v>
      </c>
      <c r="AG1107" s="142"/>
    </row>
    <row r="1108" spans="1:33" s="32" customFormat="1" ht="30" customHeight="1">
      <c r="A1108" s="4843" t="s">
        <v>19351</v>
      </c>
      <c r="B1108" s="2995" t="s">
        <v>24789</v>
      </c>
      <c r="C1108" s="340">
        <v>45887</v>
      </c>
      <c r="D1108" s="340">
        <f t="shared" si="61"/>
        <v>45918</v>
      </c>
      <c r="E1108" s="422"/>
      <c r="F1108" s="374"/>
      <c r="G1108" s="339">
        <v>8646</v>
      </c>
      <c r="H1108" s="4783" t="s">
        <v>3276</v>
      </c>
      <c r="I1108" s="339"/>
      <c r="J1108" s="324" t="s">
        <v>24790</v>
      </c>
      <c r="K1108" s="4265" t="s">
        <v>24791</v>
      </c>
      <c r="L1108" s="552" t="s">
        <v>173</v>
      </c>
      <c r="M1108" s="338" t="s">
        <v>24911</v>
      </c>
      <c r="N1108" s="255"/>
      <c r="O1108" s="258">
        <v>1</v>
      </c>
      <c r="P1108" s="258">
        <v>1</v>
      </c>
      <c r="Q1108" s="3174" t="s">
        <v>24792</v>
      </c>
      <c r="R1108" s="6511"/>
      <c r="S1108" s="3487"/>
      <c r="T1108" s="3487"/>
      <c r="U1108" s="3487"/>
      <c r="V1108" s="5669" t="s">
        <v>9338</v>
      </c>
      <c r="W1108" s="3487"/>
      <c r="X1108" s="5669" t="s">
        <v>7042</v>
      </c>
      <c r="Y1108" s="3487"/>
      <c r="Z1108" s="3127"/>
      <c r="AA1108" s="4879">
        <v>13045491</v>
      </c>
      <c r="AB1108" s="345"/>
      <c r="AC1108" s="4899">
        <v>31000</v>
      </c>
      <c r="AD1108" s="4899">
        <v>12375</v>
      </c>
      <c r="AE1108" s="4899">
        <f t="shared" si="60"/>
        <v>43375</v>
      </c>
      <c r="AF1108" s="31" t="s">
        <v>19700</v>
      </c>
      <c r="AG1108" s="142"/>
    </row>
    <row r="1109" spans="1:33" s="32" customFormat="1" ht="30" customHeight="1">
      <c r="A1109" s="4843" t="s">
        <v>19351</v>
      </c>
      <c r="B1109" s="6492" t="s">
        <v>24793</v>
      </c>
      <c r="C1109" s="340">
        <v>45887</v>
      </c>
      <c r="D1109" s="340">
        <f t="shared" si="61"/>
        <v>45918</v>
      </c>
      <c r="E1109" s="422"/>
      <c r="F1109" s="374"/>
      <c r="G1109" s="339">
        <v>8646</v>
      </c>
      <c r="H1109" s="4783" t="s">
        <v>24799</v>
      </c>
      <c r="I1109" s="339"/>
      <c r="J1109" s="6458" t="s">
        <v>24800</v>
      </c>
      <c r="K1109" s="4265" t="s">
        <v>24801</v>
      </c>
      <c r="L1109" s="552" t="s">
        <v>173</v>
      </c>
      <c r="M1109" s="338" t="s">
        <v>24912</v>
      </c>
      <c r="N1109" s="255"/>
      <c r="O1109" s="258">
        <v>1</v>
      </c>
      <c r="P1109" s="258">
        <v>1</v>
      </c>
      <c r="Q1109" s="3174" t="s">
        <v>24792</v>
      </c>
      <c r="R1109" s="6511"/>
      <c r="S1109" s="3487"/>
      <c r="T1109" s="3487"/>
      <c r="U1109" s="3487"/>
      <c r="V1109" s="6295" t="s">
        <v>9338</v>
      </c>
      <c r="W1109" s="3487"/>
      <c r="X1109" s="6295" t="s">
        <v>7042</v>
      </c>
      <c r="Y1109" s="3487"/>
      <c r="Z1109" s="3127"/>
      <c r="AA1109" s="4879">
        <v>13046007</v>
      </c>
      <c r="AB1109" s="345"/>
      <c r="AC1109" s="4899">
        <v>6200</v>
      </c>
      <c r="AD1109" s="4899">
        <v>12375</v>
      </c>
      <c r="AE1109" s="4899">
        <f t="shared" si="60"/>
        <v>18575</v>
      </c>
      <c r="AF1109" s="31" t="s">
        <v>19700</v>
      </c>
      <c r="AG1109" s="142"/>
    </row>
    <row r="1110" spans="1:33" s="32" customFormat="1" ht="30" customHeight="1">
      <c r="A1110" s="4843" t="s">
        <v>19351</v>
      </c>
      <c r="B1110" s="2995" t="s">
        <v>24794</v>
      </c>
      <c r="C1110" s="340">
        <v>45887</v>
      </c>
      <c r="D1110" s="340">
        <f t="shared" si="61"/>
        <v>45918</v>
      </c>
      <c r="E1110" s="422"/>
      <c r="F1110" s="374"/>
      <c r="G1110" s="339">
        <v>8646</v>
      </c>
      <c r="H1110" s="4783" t="s">
        <v>24802</v>
      </c>
      <c r="I1110" s="339"/>
      <c r="J1110" s="324" t="s">
        <v>24803</v>
      </c>
      <c r="K1110" s="4265" t="s">
        <v>24804</v>
      </c>
      <c r="L1110" s="552" t="s">
        <v>173</v>
      </c>
      <c r="M1110" s="338" t="s">
        <v>24913</v>
      </c>
      <c r="N1110" s="255"/>
      <c r="O1110" s="258">
        <v>1</v>
      </c>
      <c r="P1110" s="258">
        <v>1</v>
      </c>
      <c r="Q1110" s="3174" t="s">
        <v>24792</v>
      </c>
      <c r="R1110" s="6511"/>
      <c r="S1110" s="3487"/>
      <c r="T1110" s="3487"/>
      <c r="U1110" s="3487"/>
      <c r="V1110" s="6295" t="s">
        <v>9338</v>
      </c>
      <c r="W1110" s="3487"/>
      <c r="X1110" s="6295" t="s">
        <v>7042</v>
      </c>
      <c r="Y1110" s="3487"/>
      <c r="Z1110" s="3127"/>
      <c r="AA1110" s="4879">
        <v>13045486</v>
      </c>
      <c r="AB1110" s="345"/>
      <c r="AC1110" s="4899">
        <v>31000</v>
      </c>
      <c r="AD1110" s="4899">
        <v>12375</v>
      </c>
      <c r="AE1110" s="4899">
        <f t="shared" si="60"/>
        <v>43375</v>
      </c>
      <c r="AF1110" s="31" t="s">
        <v>19700</v>
      </c>
      <c r="AG1110" s="142"/>
    </row>
    <row r="1111" spans="1:33" s="32" customFormat="1" ht="30" customHeight="1">
      <c r="A1111" s="4843" t="s">
        <v>19351</v>
      </c>
      <c r="B1111" s="1431" t="s">
        <v>24795</v>
      </c>
      <c r="C1111" s="340">
        <v>45887</v>
      </c>
      <c r="D1111" s="340">
        <f t="shared" si="61"/>
        <v>45918</v>
      </c>
      <c r="E1111" s="341"/>
      <c r="F1111" s="374"/>
      <c r="G1111" s="339">
        <v>8646</v>
      </c>
      <c r="H1111" s="4783" t="s">
        <v>724</v>
      </c>
      <c r="I1111" s="339"/>
      <c r="J1111" s="324" t="s">
        <v>24805</v>
      </c>
      <c r="K1111" s="4265" t="s">
        <v>24806</v>
      </c>
      <c r="L1111" s="552" t="s">
        <v>173</v>
      </c>
      <c r="M1111" s="338" t="s">
        <v>24914</v>
      </c>
      <c r="N1111" s="255"/>
      <c r="O1111" s="258">
        <v>1</v>
      </c>
      <c r="P1111" s="258">
        <v>1</v>
      </c>
      <c r="Q1111" s="3174" t="s">
        <v>24792</v>
      </c>
      <c r="R1111" s="6511"/>
      <c r="S1111" s="3487"/>
      <c r="T1111" s="3487"/>
      <c r="U1111" s="3487"/>
      <c r="V1111" s="5611" t="s">
        <v>9338</v>
      </c>
      <c r="W1111" s="3487"/>
      <c r="X1111" s="5611" t="s">
        <v>7042</v>
      </c>
      <c r="Y1111" s="3487"/>
      <c r="Z1111" s="3127"/>
      <c r="AA1111" s="4879">
        <v>13046109</v>
      </c>
      <c r="AB1111" s="345"/>
      <c r="AC1111" s="4899">
        <v>31000</v>
      </c>
      <c r="AD1111" s="4899">
        <v>12375</v>
      </c>
      <c r="AE1111" s="4899">
        <f t="shared" si="60"/>
        <v>43375</v>
      </c>
      <c r="AF1111" s="31" t="s">
        <v>19700</v>
      </c>
      <c r="AG1111" s="142"/>
    </row>
    <row r="1112" spans="1:33" s="32" customFormat="1" ht="30" customHeight="1">
      <c r="A1112" s="5937" t="s">
        <v>19351</v>
      </c>
      <c r="B1112" s="5946" t="s">
        <v>24796</v>
      </c>
      <c r="C1112" s="340">
        <v>45887</v>
      </c>
      <c r="D1112" s="340">
        <f t="shared" si="61"/>
        <v>45918</v>
      </c>
      <c r="E1112" s="341"/>
      <c r="F1112" s="374"/>
      <c r="G1112" s="339">
        <v>8646</v>
      </c>
      <c r="H1112" s="4783" t="s">
        <v>1496</v>
      </c>
      <c r="I1112" s="339"/>
      <c r="J1112" s="5938" t="s">
        <v>24807</v>
      </c>
      <c r="K1112" s="4265" t="s">
        <v>24808</v>
      </c>
      <c r="L1112" s="552" t="s">
        <v>173</v>
      </c>
      <c r="M1112" s="338" t="s">
        <v>24915</v>
      </c>
      <c r="N1112" s="255"/>
      <c r="O1112" s="258">
        <v>1</v>
      </c>
      <c r="P1112" s="258">
        <v>1</v>
      </c>
      <c r="Q1112" s="3174" t="s">
        <v>24792</v>
      </c>
      <c r="R1112" s="6511"/>
      <c r="S1112" s="3487"/>
      <c r="T1112" s="3487"/>
      <c r="U1112" s="3487"/>
      <c r="V1112" s="5577" t="s">
        <v>9338</v>
      </c>
      <c r="W1112" s="3487"/>
      <c r="X1112" s="5577" t="s">
        <v>7042</v>
      </c>
      <c r="Y1112" s="3487"/>
      <c r="Z1112" s="3127"/>
      <c r="AA1112" s="4879">
        <v>13045925</v>
      </c>
      <c r="AB1112" s="345"/>
      <c r="AC1112" s="4899">
        <v>31000</v>
      </c>
      <c r="AD1112" s="4899">
        <v>12375</v>
      </c>
      <c r="AE1112" s="4899">
        <f t="shared" si="60"/>
        <v>43375</v>
      </c>
      <c r="AF1112" s="31" t="s">
        <v>19700</v>
      </c>
      <c r="AG1112" s="142"/>
    </row>
    <row r="1113" spans="1:33" s="32" customFormat="1" ht="30" customHeight="1">
      <c r="A1113" s="5844" t="s">
        <v>19351</v>
      </c>
      <c r="B1113" s="5857" t="s">
        <v>24797</v>
      </c>
      <c r="C1113" s="340">
        <v>45887</v>
      </c>
      <c r="D1113" s="340">
        <f t="shared" si="61"/>
        <v>45918</v>
      </c>
      <c r="E1113" s="341"/>
      <c r="F1113" s="374"/>
      <c r="G1113" s="339">
        <v>8646</v>
      </c>
      <c r="H1113" s="4783" t="s">
        <v>3697</v>
      </c>
      <c r="I1113" s="339"/>
      <c r="J1113" s="5845" t="s">
        <v>24809</v>
      </c>
      <c r="K1113" s="4265" t="s">
        <v>24810</v>
      </c>
      <c r="L1113" s="552" t="s">
        <v>173</v>
      </c>
      <c r="M1113" s="338" t="s">
        <v>24916</v>
      </c>
      <c r="N1113" s="255"/>
      <c r="O1113" s="258">
        <v>1</v>
      </c>
      <c r="P1113" s="258">
        <v>1</v>
      </c>
      <c r="Q1113" s="3174" t="s">
        <v>24792</v>
      </c>
      <c r="R1113" s="6511"/>
      <c r="S1113" s="3487"/>
      <c r="T1113" s="3487"/>
      <c r="U1113" s="3487"/>
      <c r="V1113" s="5577" t="s">
        <v>9338</v>
      </c>
      <c r="W1113" s="3487"/>
      <c r="X1113" s="5577" t="s">
        <v>7042</v>
      </c>
      <c r="Y1113" s="3487"/>
      <c r="Z1113" s="3127"/>
      <c r="AA1113" s="5232" t="s">
        <v>24941</v>
      </c>
      <c r="AB1113" s="345"/>
      <c r="AC1113" s="4899">
        <v>31000</v>
      </c>
      <c r="AD1113" s="4899">
        <v>12375</v>
      </c>
      <c r="AE1113" s="4899">
        <f t="shared" si="60"/>
        <v>43375</v>
      </c>
      <c r="AF1113" s="31" t="s">
        <v>19700</v>
      </c>
      <c r="AG1113" s="142"/>
    </row>
    <row r="1114" spans="1:33" s="32" customFormat="1" ht="30" customHeight="1">
      <c r="A1114" s="4765" t="s">
        <v>19351</v>
      </c>
      <c r="B1114" s="6554" t="s">
        <v>24798</v>
      </c>
      <c r="C1114" s="1813">
        <v>45887</v>
      </c>
      <c r="D1114" s="1813">
        <f t="shared" si="61"/>
        <v>45918</v>
      </c>
      <c r="E1114" s="114">
        <v>46132</v>
      </c>
      <c r="F1114" s="4805">
        <f t="shared" si="59"/>
        <v>-214</v>
      </c>
      <c r="G1114" s="1811">
        <v>8646</v>
      </c>
      <c r="H1114" s="4764" t="s">
        <v>14286</v>
      </c>
      <c r="I1114" s="1811"/>
      <c r="J1114" s="6551" t="s">
        <v>24811</v>
      </c>
      <c r="K1114" s="4759" t="s">
        <v>24812</v>
      </c>
      <c r="L1114" s="524" t="s">
        <v>173</v>
      </c>
      <c r="M1114" s="6555" t="s">
        <v>24917</v>
      </c>
      <c r="N1114" s="251"/>
      <c r="O1114" s="253">
        <v>1</v>
      </c>
      <c r="P1114" s="253">
        <v>1</v>
      </c>
      <c r="Q1114" s="6570" t="s">
        <v>24792</v>
      </c>
      <c r="R1114" s="3487"/>
      <c r="S1114" s="3487"/>
      <c r="T1114" s="3487"/>
      <c r="U1114" s="3487"/>
      <c r="V1114" s="331"/>
      <c r="W1114" s="3487"/>
      <c r="X1114" s="331"/>
      <c r="Y1114" s="3487"/>
      <c r="Z1114" s="3127"/>
      <c r="AA1114" s="4879">
        <v>13045435</v>
      </c>
      <c r="AB1114" s="345"/>
      <c r="AC1114" s="4899">
        <v>31000</v>
      </c>
      <c r="AD1114" s="4899">
        <v>12375</v>
      </c>
      <c r="AE1114" s="4899">
        <f t="shared" si="60"/>
        <v>43375</v>
      </c>
      <c r="AF1114" s="31" t="s">
        <v>19700</v>
      </c>
      <c r="AG1114" s="142"/>
    </row>
    <row r="1115" spans="1:33" s="32" customFormat="1" ht="30" customHeight="1">
      <c r="A1115" s="4843" t="s">
        <v>19351</v>
      </c>
      <c r="B1115" s="2995" t="s">
        <v>24813</v>
      </c>
      <c r="C1115" s="340">
        <v>45887</v>
      </c>
      <c r="D1115" s="340">
        <f t="shared" si="61"/>
        <v>45918</v>
      </c>
      <c r="E1115" s="422"/>
      <c r="F1115" s="374"/>
      <c r="G1115" s="339">
        <v>8646</v>
      </c>
      <c r="H1115" s="4783" t="s">
        <v>22233</v>
      </c>
      <c r="I1115" s="487"/>
      <c r="J1115" s="410" t="s">
        <v>24816</v>
      </c>
      <c r="K1115" s="3398" t="s">
        <v>24817</v>
      </c>
      <c r="L1115" s="552" t="s">
        <v>173</v>
      </c>
      <c r="M1115" s="338" t="s">
        <v>24918</v>
      </c>
      <c r="N1115" s="255"/>
      <c r="O1115" s="258">
        <v>1</v>
      </c>
      <c r="P1115" s="258">
        <v>1</v>
      </c>
      <c r="Q1115" s="3498" t="s">
        <v>24792</v>
      </c>
      <c r="R1115" s="6511"/>
      <c r="S1115" s="3487"/>
      <c r="T1115" s="3487"/>
      <c r="U1115" s="3487"/>
      <c r="V1115" s="6287" t="s">
        <v>9338</v>
      </c>
      <c r="W1115" s="251"/>
      <c r="X1115" s="6287" t="s">
        <v>7042</v>
      </c>
      <c r="Y1115" s="3487"/>
      <c r="Z1115" s="251"/>
      <c r="AA1115" s="5232" t="s">
        <v>24942</v>
      </c>
      <c r="AB1115" s="3487"/>
      <c r="AC1115" s="4899">
        <v>18600</v>
      </c>
      <c r="AD1115" s="4899">
        <v>12375</v>
      </c>
      <c r="AE1115" s="4899">
        <f t="shared" si="60"/>
        <v>30975</v>
      </c>
      <c r="AF1115" s="31" t="s">
        <v>19700</v>
      </c>
      <c r="AG1115" s="142"/>
    </row>
    <row r="1116" spans="1:33" s="32" customFormat="1" ht="30" customHeight="1">
      <c r="A1116" s="6052" t="s">
        <v>19351</v>
      </c>
      <c r="B1116" s="6063" t="s">
        <v>24814</v>
      </c>
      <c r="C1116" s="340">
        <v>45887</v>
      </c>
      <c r="D1116" s="340">
        <f t="shared" si="61"/>
        <v>45918</v>
      </c>
      <c r="E1116" s="341"/>
      <c r="F1116" s="374"/>
      <c r="G1116" s="339">
        <v>8646</v>
      </c>
      <c r="H1116" s="4783" t="s">
        <v>1939</v>
      </c>
      <c r="I1116" s="487"/>
      <c r="J1116" s="6053" t="s">
        <v>24818</v>
      </c>
      <c r="K1116" s="3398" t="s">
        <v>24819</v>
      </c>
      <c r="L1116" s="552" t="s">
        <v>173</v>
      </c>
      <c r="M1116" s="338" t="s">
        <v>24919</v>
      </c>
      <c r="N1116" s="255"/>
      <c r="O1116" s="258">
        <v>1</v>
      </c>
      <c r="P1116" s="258">
        <v>1</v>
      </c>
      <c r="Q1116" s="3498" t="s">
        <v>24820</v>
      </c>
      <c r="R1116" s="6511"/>
      <c r="S1116" s="3487"/>
      <c r="T1116" s="3487"/>
      <c r="U1116" s="3487"/>
      <c r="V1116" s="5577" t="s">
        <v>9338</v>
      </c>
      <c r="W1116" s="251"/>
      <c r="X1116" s="5577" t="s">
        <v>7042</v>
      </c>
      <c r="Y1116" s="3487"/>
      <c r="Z1116" s="251"/>
      <c r="AA1116" s="4895">
        <v>13045543</v>
      </c>
      <c r="AB1116" s="3487"/>
      <c r="AC1116" s="4899">
        <v>31000</v>
      </c>
      <c r="AD1116" s="4899">
        <v>12375</v>
      </c>
      <c r="AE1116" s="4899">
        <f t="shared" si="60"/>
        <v>43375</v>
      </c>
      <c r="AF1116" s="31" t="s">
        <v>19700</v>
      </c>
      <c r="AG1116" s="142"/>
    </row>
    <row r="1117" spans="1:33" s="32" customFormat="1" ht="30" customHeight="1">
      <c r="A1117" s="4843" t="s">
        <v>19351</v>
      </c>
      <c r="B1117" s="1431" t="s">
        <v>24815</v>
      </c>
      <c r="C1117" s="340">
        <v>45887</v>
      </c>
      <c r="D1117" s="340">
        <f t="shared" si="61"/>
        <v>45918</v>
      </c>
      <c r="E1117" s="341"/>
      <c r="F1117" s="374"/>
      <c r="G1117" s="339">
        <v>8646</v>
      </c>
      <c r="H1117" s="4783" t="s">
        <v>2787</v>
      </c>
      <c r="I1117" s="487"/>
      <c r="J1117" s="410" t="s">
        <v>24821</v>
      </c>
      <c r="K1117" s="3398" t="s">
        <v>24822</v>
      </c>
      <c r="L1117" s="552" t="s">
        <v>173</v>
      </c>
      <c r="M1117" s="338" t="s">
        <v>24920</v>
      </c>
      <c r="N1117" s="255"/>
      <c r="O1117" s="258">
        <v>1</v>
      </c>
      <c r="P1117" s="258">
        <v>1</v>
      </c>
      <c r="Q1117" s="3498" t="s">
        <v>24792</v>
      </c>
      <c r="R1117" s="6511"/>
      <c r="S1117" s="3487"/>
      <c r="T1117" s="3487"/>
      <c r="U1117" s="3487"/>
      <c r="V1117" s="5577" t="s">
        <v>9338</v>
      </c>
      <c r="W1117" s="3487"/>
      <c r="X1117" s="5577" t="s">
        <v>7042</v>
      </c>
      <c r="Y1117" s="3487"/>
      <c r="Z1117" s="251"/>
      <c r="AA1117" s="4895">
        <v>13046049</v>
      </c>
      <c r="AB1117" s="3487"/>
      <c r="AC1117" s="4899">
        <v>31000</v>
      </c>
      <c r="AD1117" s="4899">
        <v>12375</v>
      </c>
      <c r="AE1117" s="4899">
        <f t="shared" si="60"/>
        <v>43375</v>
      </c>
      <c r="AF1117" s="31" t="s">
        <v>19700</v>
      </c>
      <c r="AG1117" s="142"/>
    </row>
    <row r="1118" spans="1:33" s="32" customFormat="1" ht="30" customHeight="1">
      <c r="A1118" s="5869" t="s">
        <v>19351</v>
      </c>
      <c r="B1118" s="5906" t="s">
        <v>24823</v>
      </c>
      <c r="C1118" s="340">
        <v>45887</v>
      </c>
      <c r="D1118" s="340">
        <f t="shared" si="61"/>
        <v>45918</v>
      </c>
      <c r="E1118" s="341"/>
      <c r="F1118" s="374"/>
      <c r="G1118" s="339">
        <v>8646</v>
      </c>
      <c r="H1118" s="4783" t="s">
        <v>18126</v>
      </c>
      <c r="I1118" s="487"/>
      <c r="J1118" s="5867" t="s">
        <v>24826</v>
      </c>
      <c r="K1118" s="3398" t="s">
        <v>24827</v>
      </c>
      <c r="L1118" s="552" t="s">
        <v>173</v>
      </c>
      <c r="M1118" s="338" t="s">
        <v>24921</v>
      </c>
      <c r="N1118" s="255"/>
      <c r="O1118" s="258">
        <v>1</v>
      </c>
      <c r="P1118" s="258">
        <v>1</v>
      </c>
      <c r="Q1118" s="3498" t="s">
        <v>24792</v>
      </c>
      <c r="R1118" s="6511"/>
      <c r="S1118" s="3487"/>
      <c r="T1118" s="3487"/>
      <c r="U1118" s="3487"/>
      <c r="V1118" s="5577" t="s">
        <v>9338</v>
      </c>
      <c r="W1118" s="3487"/>
      <c r="X1118" s="5577" t="s">
        <v>7042</v>
      </c>
      <c r="Y1118" s="3487"/>
      <c r="Z1118" s="251"/>
      <c r="AA1118" s="5232" t="s">
        <v>24943</v>
      </c>
      <c r="AB1118" s="3487"/>
      <c r="AC1118" s="4899">
        <v>18600</v>
      </c>
      <c r="AD1118" s="4899">
        <v>12375</v>
      </c>
      <c r="AE1118" s="4899">
        <f t="shared" si="60"/>
        <v>30975</v>
      </c>
      <c r="AF1118" s="31" t="s">
        <v>19700</v>
      </c>
      <c r="AG1118" s="142"/>
    </row>
    <row r="1119" spans="1:33" s="32" customFormat="1" ht="30" customHeight="1">
      <c r="A1119" s="4843" t="s">
        <v>19351</v>
      </c>
      <c r="B1119" s="1431" t="s">
        <v>24824</v>
      </c>
      <c r="C1119" s="340">
        <v>45887</v>
      </c>
      <c r="D1119" s="340">
        <f t="shared" si="61"/>
        <v>45918</v>
      </c>
      <c r="E1119" s="341"/>
      <c r="F1119" s="374"/>
      <c r="G1119" s="339">
        <v>8646</v>
      </c>
      <c r="H1119" s="4783" t="s">
        <v>24828</v>
      </c>
      <c r="I1119" s="487"/>
      <c r="J1119" s="410" t="s">
        <v>24829</v>
      </c>
      <c r="K1119" s="3398" t="s">
        <v>24830</v>
      </c>
      <c r="L1119" s="552" t="s">
        <v>173</v>
      </c>
      <c r="M1119" s="338" t="s">
        <v>24922</v>
      </c>
      <c r="N1119" s="255"/>
      <c r="O1119" s="258">
        <v>1</v>
      </c>
      <c r="P1119" s="258">
        <v>1</v>
      </c>
      <c r="Q1119" s="3498" t="s">
        <v>24792</v>
      </c>
      <c r="R1119" s="6511"/>
      <c r="S1119" s="3487"/>
      <c r="T1119" s="3487"/>
      <c r="U1119" s="251"/>
      <c r="V1119" s="5599" t="s">
        <v>9338</v>
      </c>
      <c r="W1119" s="251"/>
      <c r="X1119" s="5599" t="s">
        <v>7042</v>
      </c>
      <c r="Y1119" s="251"/>
      <c r="Z1119" s="251"/>
      <c r="AA1119" s="4895">
        <v>13046099</v>
      </c>
      <c r="AB1119" s="3487"/>
      <c r="AC1119" s="4899">
        <v>55800</v>
      </c>
      <c r="AD1119" s="4899">
        <v>12375</v>
      </c>
      <c r="AE1119" s="4899">
        <f t="shared" si="60"/>
        <v>68175</v>
      </c>
      <c r="AF1119" s="31" t="s">
        <v>19700</v>
      </c>
      <c r="AG1119" s="142"/>
    </row>
    <row r="1120" spans="1:33" s="32" customFormat="1" ht="30" customHeight="1">
      <c r="A1120" s="4843" t="s">
        <v>19351</v>
      </c>
      <c r="B1120" s="2995" t="s">
        <v>24825</v>
      </c>
      <c r="C1120" s="340">
        <v>45887</v>
      </c>
      <c r="D1120" s="340">
        <f t="shared" si="61"/>
        <v>45918</v>
      </c>
      <c r="E1120" s="341"/>
      <c r="F1120" s="374"/>
      <c r="G1120" s="339">
        <v>8646</v>
      </c>
      <c r="H1120" s="4783" t="s">
        <v>4271</v>
      </c>
      <c r="I1120" s="487"/>
      <c r="J1120" s="410" t="s">
        <v>24831</v>
      </c>
      <c r="K1120" s="3398" t="s">
        <v>24832</v>
      </c>
      <c r="L1120" s="4843" t="s">
        <v>76</v>
      </c>
      <c r="M1120" s="338" t="s">
        <v>24923</v>
      </c>
      <c r="N1120" s="255"/>
      <c r="O1120" s="258">
        <v>4</v>
      </c>
      <c r="P1120" s="258">
        <v>4</v>
      </c>
      <c r="Q1120" s="3498" t="s">
        <v>24833</v>
      </c>
      <c r="R1120" s="6511"/>
      <c r="S1120" s="3487"/>
      <c r="T1120" s="3487"/>
      <c r="U1120" s="3487"/>
      <c r="V1120" s="4858" t="s">
        <v>2073</v>
      </c>
      <c r="W1120" s="251"/>
      <c r="X1120" s="4858" t="s">
        <v>7042</v>
      </c>
      <c r="Y1120" s="3487"/>
      <c r="Z1120" s="251"/>
      <c r="AA1120" s="4895">
        <v>13045996</v>
      </c>
      <c r="AB1120" s="3487"/>
      <c r="AC1120" s="4899">
        <v>12400</v>
      </c>
      <c r="AD1120" s="4899">
        <v>12375</v>
      </c>
      <c r="AE1120" s="4899">
        <f t="shared" si="60"/>
        <v>61900</v>
      </c>
      <c r="AF1120" s="31" t="s">
        <v>19700</v>
      </c>
      <c r="AG1120" s="142"/>
    </row>
    <row r="1121" spans="1:33" s="32" customFormat="1" ht="30" customHeight="1">
      <c r="A1121" s="5428" t="s">
        <v>19351</v>
      </c>
      <c r="B1121" s="5426" t="s">
        <v>24834</v>
      </c>
      <c r="C1121" s="340">
        <v>45887</v>
      </c>
      <c r="D1121" s="340">
        <f>WORKDAY(C1121,14)</f>
        <v>45905</v>
      </c>
      <c r="E1121" s="341"/>
      <c r="F1121" s="374"/>
      <c r="G1121" s="339">
        <v>8646</v>
      </c>
      <c r="H1121" s="4783" t="s">
        <v>24835</v>
      </c>
      <c r="I1121" s="487"/>
      <c r="J1121" s="5427" t="s">
        <v>24836</v>
      </c>
      <c r="K1121" s="3398" t="s">
        <v>24837</v>
      </c>
      <c r="L1121" s="552" t="s">
        <v>173</v>
      </c>
      <c r="M1121" s="338" t="s">
        <v>24924</v>
      </c>
      <c r="N1121" s="255"/>
      <c r="O1121" s="258">
        <v>1</v>
      </c>
      <c r="P1121" s="258">
        <v>1</v>
      </c>
      <c r="Q1121" s="3498" t="s">
        <v>24838</v>
      </c>
      <c r="R1121" s="6511"/>
      <c r="S1121" s="3487"/>
      <c r="T1121" s="3487"/>
      <c r="U1121" s="3487"/>
      <c r="V1121" s="4858" t="s">
        <v>2073</v>
      </c>
      <c r="W1121" s="3487"/>
      <c r="X1121" s="4858" t="s">
        <v>7042</v>
      </c>
      <c r="Y1121" s="3487"/>
      <c r="Z1121" s="251"/>
      <c r="AA1121" s="4895">
        <v>13046783</v>
      </c>
      <c r="AB1121" s="3487"/>
      <c r="AC1121" s="4899">
        <v>3100</v>
      </c>
      <c r="AD1121" s="4899">
        <v>12375</v>
      </c>
      <c r="AE1121" s="4899">
        <f t="shared" si="60"/>
        <v>15475</v>
      </c>
      <c r="AF1121" s="31" t="s">
        <v>19700</v>
      </c>
      <c r="AG1121" s="142"/>
    </row>
    <row r="1122" spans="1:33" s="32" customFormat="1" ht="30" customHeight="1">
      <c r="A1122" s="5144" t="s">
        <v>18745</v>
      </c>
      <c r="B1122" s="5164" t="s">
        <v>24839</v>
      </c>
      <c r="C1122" s="340">
        <v>45887</v>
      </c>
      <c r="D1122" s="340">
        <f>WORKDAY(C1122,90)</f>
        <v>46013</v>
      </c>
      <c r="E1122" s="341"/>
      <c r="F1122" s="374"/>
      <c r="G1122" s="339">
        <v>8600</v>
      </c>
      <c r="H1122" s="4783" t="s">
        <v>377</v>
      </c>
      <c r="I1122" s="487"/>
      <c r="J1122" s="5145" t="s">
        <v>24840</v>
      </c>
      <c r="K1122" s="4785" t="s">
        <v>24841</v>
      </c>
      <c r="L1122" s="552" t="s">
        <v>173</v>
      </c>
      <c r="M1122" s="338" t="s">
        <v>24925</v>
      </c>
      <c r="N1122" s="255"/>
      <c r="O1122" s="258">
        <v>1</v>
      </c>
      <c r="P1122" s="258">
        <v>1</v>
      </c>
      <c r="Q1122" s="4784" t="s">
        <v>24842</v>
      </c>
      <c r="R1122" s="6511"/>
      <c r="S1122" s="3487"/>
      <c r="T1122" s="3487"/>
      <c r="U1122" s="3487"/>
      <c r="V1122" s="4927" t="s">
        <v>9338</v>
      </c>
      <c r="W1122" s="251"/>
      <c r="X1122" s="4927" t="s">
        <v>7042</v>
      </c>
      <c r="Y1122" s="3487"/>
      <c r="Z1122" s="251"/>
      <c r="AA1122" s="4895">
        <v>13046196</v>
      </c>
      <c r="AB1122" s="3487"/>
      <c r="AC1122" s="4899">
        <v>78400</v>
      </c>
      <c r="AD1122" s="4899">
        <v>12375</v>
      </c>
      <c r="AE1122" s="4899">
        <f t="shared" si="60"/>
        <v>90775</v>
      </c>
      <c r="AF1122" s="31" t="s">
        <v>19700</v>
      </c>
      <c r="AG1122" s="142"/>
    </row>
    <row r="1123" spans="1:33" s="32" customFormat="1" ht="30" customHeight="1">
      <c r="A1123" s="5154" t="s">
        <v>18977</v>
      </c>
      <c r="B1123" s="5191" t="s">
        <v>24843</v>
      </c>
      <c r="C1123" s="340">
        <v>45887</v>
      </c>
      <c r="D1123" s="340">
        <f t="shared" si="61"/>
        <v>45918</v>
      </c>
      <c r="E1123" s="341"/>
      <c r="F1123" s="374"/>
      <c r="G1123" s="339">
        <v>8644</v>
      </c>
      <c r="H1123" s="4783" t="s">
        <v>24844</v>
      </c>
      <c r="I1123" s="487"/>
      <c r="J1123" s="5155" t="s">
        <v>24845</v>
      </c>
      <c r="K1123" s="4785" t="s">
        <v>24846</v>
      </c>
      <c r="L1123" s="552" t="s">
        <v>173</v>
      </c>
      <c r="M1123" s="338" t="s">
        <v>24926</v>
      </c>
      <c r="N1123" s="255"/>
      <c r="O1123" s="258">
        <v>1</v>
      </c>
      <c r="P1123" s="258">
        <v>1</v>
      </c>
      <c r="Q1123" s="4784" t="s">
        <v>24847</v>
      </c>
      <c r="R1123" s="6511"/>
      <c r="S1123" s="3487"/>
      <c r="T1123" s="3487"/>
      <c r="U1123" s="3487"/>
      <c r="V1123" s="4786" t="s">
        <v>2073</v>
      </c>
      <c r="W1123" s="3487"/>
      <c r="X1123" s="4786" t="s">
        <v>37</v>
      </c>
      <c r="Y1123" s="3487"/>
      <c r="Z1123" s="251"/>
      <c r="AA1123" s="4895">
        <v>13046408</v>
      </c>
      <c r="AB1123" s="3487"/>
      <c r="AC1123" s="4899">
        <v>10200</v>
      </c>
      <c r="AD1123" s="4899">
        <v>7920</v>
      </c>
      <c r="AE1123" s="4899">
        <f t="shared" si="60"/>
        <v>18120</v>
      </c>
      <c r="AF1123" s="31" t="s">
        <v>19700</v>
      </c>
      <c r="AG1123" s="142"/>
    </row>
    <row r="1124" spans="1:33" s="32" customFormat="1" ht="30" customHeight="1">
      <c r="A1124" s="4624" t="s">
        <v>18626</v>
      </c>
      <c r="B1124" s="1525" t="s">
        <v>24848</v>
      </c>
      <c r="C1124" s="340">
        <v>45887</v>
      </c>
      <c r="D1124" s="340">
        <f t="shared" si="61"/>
        <v>45918</v>
      </c>
      <c r="E1124" s="341"/>
      <c r="F1124" s="374"/>
      <c r="G1124" s="339">
        <v>9013</v>
      </c>
      <c r="H1124" s="4783" t="s">
        <v>24854</v>
      </c>
      <c r="I1124" s="487"/>
      <c r="J1124" s="410" t="s">
        <v>24855</v>
      </c>
      <c r="K1124" s="4852" t="s">
        <v>24856</v>
      </c>
      <c r="L1124" s="4843" t="s">
        <v>28</v>
      </c>
      <c r="M1124" s="338" t="s">
        <v>24927</v>
      </c>
      <c r="N1124" s="255"/>
      <c r="O1124" s="258">
        <v>2</v>
      </c>
      <c r="P1124" s="258">
        <v>2</v>
      </c>
      <c r="Q1124" s="3498" t="s">
        <v>24857</v>
      </c>
      <c r="R1124" s="6511"/>
      <c r="S1124" s="3487"/>
      <c r="T1124" s="3487"/>
      <c r="U1124" s="3487"/>
      <c r="V1124" s="4786" t="s">
        <v>2073</v>
      </c>
      <c r="W1124" s="3487"/>
      <c r="X1124" s="4786" t="s">
        <v>37</v>
      </c>
      <c r="Y1124" s="3487"/>
      <c r="Z1124" s="251"/>
      <c r="AA1124" s="4895">
        <v>13046920</v>
      </c>
      <c r="AB1124" s="3487"/>
      <c r="AC1124" s="4899">
        <v>6900</v>
      </c>
      <c r="AD1124" s="4909">
        <v>6798.83</v>
      </c>
      <c r="AE1124" s="4899">
        <f t="shared" si="60"/>
        <v>20497.66</v>
      </c>
      <c r="AF1124" s="31" t="s">
        <v>19700</v>
      </c>
      <c r="AG1124" s="142"/>
    </row>
    <row r="1125" spans="1:33" s="32" customFormat="1" ht="30" customHeight="1">
      <c r="A1125" s="5841" t="s">
        <v>18626</v>
      </c>
      <c r="B1125" s="5857" t="s">
        <v>24849</v>
      </c>
      <c r="C1125" s="340">
        <v>45887</v>
      </c>
      <c r="D1125" s="340">
        <f>WORKDAY(C1125,14)</f>
        <v>45905</v>
      </c>
      <c r="E1125" s="341"/>
      <c r="F1125" s="374"/>
      <c r="G1125" s="339">
        <v>9013</v>
      </c>
      <c r="H1125" s="4783" t="s">
        <v>9128</v>
      </c>
      <c r="I1125" s="487"/>
      <c r="J1125" s="5845" t="s">
        <v>24858</v>
      </c>
      <c r="K1125" s="4852" t="s">
        <v>24859</v>
      </c>
      <c r="L1125" s="552" t="s">
        <v>173</v>
      </c>
      <c r="M1125" s="338" t="s">
        <v>24928</v>
      </c>
      <c r="N1125" s="255"/>
      <c r="O1125" s="258">
        <v>1</v>
      </c>
      <c r="P1125" s="258">
        <v>1</v>
      </c>
      <c r="Q1125" s="4784" t="s">
        <v>24860</v>
      </c>
      <c r="R1125" s="6511"/>
      <c r="S1125" s="3487"/>
      <c r="T1125" s="3487"/>
      <c r="U1125" s="3487"/>
      <c r="V1125" s="5429" t="s">
        <v>9338</v>
      </c>
      <c r="W1125" s="251"/>
      <c r="X1125" s="5429" t="s">
        <v>7042</v>
      </c>
      <c r="Y1125" s="3487"/>
      <c r="Z1125" s="251"/>
      <c r="AA1125" s="4895">
        <v>13046513</v>
      </c>
      <c r="AB1125" s="3487"/>
      <c r="AC1125" s="4899">
        <v>0</v>
      </c>
      <c r="AD1125" s="4909">
        <v>6798.83</v>
      </c>
      <c r="AE1125" s="4899">
        <f t="shared" si="60"/>
        <v>6798.83</v>
      </c>
      <c r="AF1125" s="31" t="s">
        <v>19700</v>
      </c>
      <c r="AG1125" s="142"/>
    </row>
    <row r="1126" spans="1:33" s="32" customFormat="1" ht="30" customHeight="1">
      <c r="A1126" s="5622" t="s">
        <v>18626</v>
      </c>
      <c r="B1126" s="5681" t="s">
        <v>24850</v>
      </c>
      <c r="C1126" s="340">
        <v>45887</v>
      </c>
      <c r="D1126" s="340">
        <f>WORKDAY(C1126,14)</f>
        <v>45905</v>
      </c>
      <c r="E1126" s="341"/>
      <c r="F1126" s="374"/>
      <c r="G1126" s="339">
        <v>9013</v>
      </c>
      <c r="H1126" s="4783" t="s">
        <v>8768</v>
      </c>
      <c r="I1126" s="487"/>
      <c r="J1126" s="5623" t="s">
        <v>8769</v>
      </c>
      <c r="K1126" s="4852" t="s">
        <v>24861</v>
      </c>
      <c r="L1126" s="4843" t="s">
        <v>28</v>
      </c>
      <c r="M1126" s="338" t="s">
        <v>24929</v>
      </c>
      <c r="N1126" s="255"/>
      <c r="O1126" s="258">
        <v>2</v>
      </c>
      <c r="P1126" s="258">
        <v>2</v>
      </c>
      <c r="Q1126" s="4784" t="s">
        <v>24862</v>
      </c>
      <c r="R1126" s="6511"/>
      <c r="S1126" s="3487"/>
      <c r="T1126" s="3487"/>
      <c r="U1126" s="3487"/>
      <c r="V1126" s="5429" t="s">
        <v>9338</v>
      </c>
      <c r="W1126" s="3487"/>
      <c r="X1126" s="5429" t="s">
        <v>7042</v>
      </c>
      <c r="Y1126" s="3487"/>
      <c r="Z1126" s="251"/>
      <c r="AA1126" s="5232" t="s">
        <v>24946</v>
      </c>
      <c r="AB1126" s="3487"/>
      <c r="AC1126" s="4899">
        <v>0</v>
      </c>
      <c r="AD1126" s="4909">
        <v>6798.83</v>
      </c>
      <c r="AE1126" s="4899">
        <f t="shared" si="60"/>
        <v>13597.66</v>
      </c>
      <c r="AF1126" s="31" t="s">
        <v>19700</v>
      </c>
      <c r="AG1126" s="142"/>
    </row>
    <row r="1127" spans="1:33" s="4430" customFormat="1" ht="30" customHeight="1">
      <c r="A1127" s="5486" t="s">
        <v>18626</v>
      </c>
      <c r="B1127" s="5487" t="s">
        <v>24851</v>
      </c>
      <c r="C1127" s="358">
        <v>45887</v>
      </c>
      <c r="D1127" s="358">
        <f>WORKDAY(C1127,14)</f>
        <v>45905</v>
      </c>
      <c r="E1127" s="359"/>
      <c r="F1127" s="449"/>
      <c r="G1127" s="360">
        <v>9013</v>
      </c>
      <c r="H1127" s="5488" t="s">
        <v>1364</v>
      </c>
      <c r="I1127" s="539"/>
      <c r="J1127" s="450" t="s">
        <v>19576</v>
      </c>
      <c r="K1127" s="5338" t="s">
        <v>24863</v>
      </c>
      <c r="L1127" s="5489" t="s">
        <v>28</v>
      </c>
      <c r="M1127" s="135" t="s">
        <v>24930</v>
      </c>
      <c r="N1127" s="364"/>
      <c r="O1127" s="365">
        <v>2</v>
      </c>
      <c r="P1127" s="365">
        <v>2</v>
      </c>
      <c r="Q1127" s="5490" t="s">
        <v>24864</v>
      </c>
      <c r="R1127" s="6584"/>
      <c r="S1127" s="6584"/>
      <c r="T1127" s="6584"/>
      <c r="U1127" s="6584"/>
      <c r="V1127" s="6584"/>
      <c r="W1127" s="6584"/>
      <c r="X1127" s="6584"/>
      <c r="Y1127" s="6584"/>
      <c r="Z1127" s="364"/>
      <c r="AA1127" s="5341">
        <v>13047719</v>
      </c>
      <c r="AB1127" s="6584"/>
      <c r="AC1127" s="4900"/>
      <c r="AD1127" s="5342"/>
      <c r="AE1127" s="4900"/>
      <c r="AF1127" s="68" t="s">
        <v>19700</v>
      </c>
      <c r="AG1127" s="182"/>
    </row>
    <row r="1128" spans="1:33" s="32" customFormat="1" ht="30" customHeight="1">
      <c r="A1128" s="4624" t="s">
        <v>18626</v>
      </c>
      <c r="B1128" s="5079" t="s">
        <v>24852</v>
      </c>
      <c r="C1128" s="340">
        <v>45887</v>
      </c>
      <c r="D1128" s="340">
        <f t="shared" ref="D1128" si="62">WORKDAY(C1128,14)</f>
        <v>45905</v>
      </c>
      <c r="E1128" s="341"/>
      <c r="F1128" s="374"/>
      <c r="G1128" s="339">
        <v>9013</v>
      </c>
      <c r="H1128" s="4783" t="s">
        <v>17773</v>
      </c>
      <c r="I1128" s="487"/>
      <c r="J1128" s="410" t="s">
        <v>24865</v>
      </c>
      <c r="K1128" s="4852" t="s">
        <v>24866</v>
      </c>
      <c r="L1128" s="552" t="s">
        <v>173</v>
      </c>
      <c r="M1128" s="338" t="s">
        <v>24931</v>
      </c>
      <c r="N1128" s="255"/>
      <c r="O1128" s="258">
        <v>1</v>
      </c>
      <c r="P1128" s="258">
        <v>1</v>
      </c>
      <c r="Q1128" s="4784" t="s">
        <v>24867</v>
      </c>
      <c r="R1128" s="6511"/>
      <c r="S1128" s="3487"/>
      <c r="T1128" s="3487"/>
      <c r="U1128" s="3487"/>
      <c r="V1128" s="5494" t="s">
        <v>9338</v>
      </c>
      <c r="W1128" s="251"/>
      <c r="X1128" s="5494" t="s">
        <v>7042</v>
      </c>
      <c r="Y1128" s="3487"/>
      <c r="Z1128" s="251"/>
      <c r="AA1128" s="4895">
        <v>13047701</v>
      </c>
      <c r="AB1128" s="3487"/>
      <c r="AC1128" s="4899">
        <v>0</v>
      </c>
      <c r="AD1128" s="4909">
        <v>6798.83</v>
      </c>
      <c r="AE1128" s="4899">
        <f t="shared" si="60"/>
        <v>6798.83</v>
      </c>
      <c r="AF1128" s="31" t="s">
        <v>19700</v>
      </c>
      <c r="AG1128" s="142"/>
    </row>
    <row r="1129" spans="1:33" s="32" customFormat="1" ht="30" customHeight="1">
      <c r="A1129" s="4624" t="s">
        <v>18626</v>
      </c>
      <c r="B1129" s="5079" t="s">
        <v>24853</v>
      </c>
      <c r="C1129" s="340">
        <v>45887</v>
      </c>
      <c r="D1129" s="340">
        <f t="shared" ref="D1129:D1142" si="63">WORKDAY(C1129,23)</f>
        <v>45918</v>
      </c>
      <c r="E1129" s="341"/>
      <c r="F1129" s="374"/>
      <c r="G1129" s="339">
        <v>9013</v>
      </c>
      <c r="H1129" s="4783" t="s">
        <v>16616</v>
      </c>
      <c r="I1129" s="487"/>
      <c r="J1129" s="4784" t="s">
        <v>24868</v>
      </c>
      <c r="K1129" s="3398" t="s">
        <v>24869</v>
      </c>
      <c r="L1129" s="552" t="s">
        <v>173</v>
      </c>
      <c r="M1129" s="338" t="s">
        <v>24932</v>
      </c>
      <c r="N1129" s="255"/>
      <c r="O1129" s="258">
        <v>1</v>
      </c>
      <c r="P1129" s="258">
        <v>1</v>
      </c>
      <c r="Q1129" s="3498" t="s">
        <v>24870</v>
      </c>
      <c r="R1129" s="6511"/>
      <c r="S1129" s="3487"/>
      <c r="T1129" s="3487"/>
      <c r="U1129" s="3487"/>
      <c r="V1129" s="5494" t="s">
        <v>9338</v>
      </c>
      <c r="W1129" s="3487"/>
      <c r="X1129" s="5494" t="s">
        <v>7042</v>
      </c>
      <c r="Y1129" s="3487"/>
      <c r="Z1129" s="251"/>
      <c r="AA1129" s="4895">
        <v>13047725</v>
      </c>
      <c r="AB1129" s="3487"/>
      <c r="AC1129" s="4899">
        <v>10200</v>
      </c>
      <c r="AD1129" s="4909">
        <v>6798.83</v>
      </c>
      <c r="AE1129" s="4899">
        <f t="shared" si="60"/>
        <v>16998.830000000002</v>
      </c>
      <c r="AF1129" s="31" t="s">
        <v>19700</v>
      </c>
      <c r="AG1129" s="142"/>
    </row>
    <row r="1130" spans="1:33" s="32" customFormat="1" ht="30" customHeight="1">
      <c r="A1130" s="4918" t="s">
        <v>19554</v>
      </c>
      <c r="B1130" s="2992" t="s">
        <v>24871</v>
      </c>
      <c r="C1130" s="340">
        <v>45887</v>
      </c>
      <c r="D1130" s="340">
        <f t="shared" si="63"/>
        <v>45918</v>
      </c>
      <c r="E1130" s="422"/>
      <c r="F1130" s="374"/>
      <c r="G1130" s="339">
        <v>8601</v>
      </c>
      <c r="H1130" s="4919" t="s">
        <v>4281</v>
      </c>
      <c r="I1130" s="487"/>
      <c r="J1130" s="410" t="s">
        <v>24872</v>
      </c>
      <c r="K1130" s="3398" t="s">
        <v>24873</v>
      </c>
      <c r="L1130" s="4921" t="s">
        <v>193</v>
      </c>
      <c r="M1130" s="338" t="s">
        <v>24933</v>
      </c>
      <c r="N1130" s="255"/>
      <c r="O1130" s="258">
        <v>6</v>
      </c>
      <c r="P1130" s="258">
        <v>6</v>
      </c>
      <c r="Q1130" s="3498" t="s">
        <v>24874</v>
      </c>
      <c r="R1130" s="6511"/>
      <c r="S1130" s="3487"/>
      <c r="T1130" s="3487"/>
      <c r="U1130" s="3487"/>
      <c r="V1130" s="5494" t="s">
        <v>9338</v>
      </c>
      <c r="W1130" s="3487"/>
      <c r="X1130" s="5494" t="s">
        <v>7042</v>
      </c>
      <c r="Y1130" s="3487"/>
      <c r="Z1130" s="251"/>
      <c r="AA1130" s="4895">
        <v>13046708</v>
      </c>
      <c r="AB1130" s="3487"/>
      <c r="AC1130" s="4899">
        <v>18600</v>
      </c>
      <c r="AD1130" s="4909">
        <v>8625</v>
      </c>
      <c r="AE1130" s="4899">
        <f t="shared" si="60"/>
        <v>70350</v>
      </c>
      <c r="AF1130" s="31" t="s">
        <v>19700</v>
      </c>
      <c r="AG1130" s="142"/>
    </row>
    <row r="1131" spans="1:33" s="32" customFormat="1" ht="30" customHeight="1">
      <c r="A1131" s="4918" t="s">
        <v>18703</v>
      </c>
      <c r="B1131" s="2992" t="s">
        <v>24875</v>
      </c>
      <c r="C1131" s="340">
        <v>45887</v>
      </c>
      <c r="D1131" s="340">
        <f t="shared" si="63"/>
        <v>45918</v>
      </c>
      <c r="E1131" s="422"/>
      <c r="F1131" s="374"/>
      <c r="G1131" s="339">
        <v>8615</v>
      </c>
      <c r="H1131" s="4919" t="s">
        <v>12329</v>
      </c>
      <c r="I1131" s="487"/>
      <c r="J1131" s="410" t="s">
        <v>24876</v>
      </c>
      <c r="K1131" s="4962" t="s">
        <v>24877</v>
      </c>
      <c r="L1131" s="552" t="s">
        <v>173</v>
      </c>
      <c r="M1131" s="338" t="s">
        <v>24934</v>
      </c>
      <c r="N1131" s="255"/>
      <c r="O1131" s="258">
        <v>1</v>
      </c>
      <c r="P1131" s="258">
        <v>1</v>
      </c>
      <c r="Q1131" s="4920" t="s">
        <v>24870</v>
      </c>
      <c r="R1131" s="6511"/>
      <c r="S1131" s="3487"/>
      <c r="T1131" s="3487"/>
      <c r="U1131" s="3487"/>
      <c r="V1131" s="6614" t="s">
        <v>9338</v>
      </c>
      <c r="W1131" s="3487"/>
      <c r="X1131" s="6614" t="s">
        <v>21309</v>
      </c>
      <c r="Y1131" s="3487"/>
      <c r="Z1131" s="251"/>
      <c r="AA1131" s="4895">
        <v>13046791</v>
      </c>
      <c r="AB1131" s="3487"/>
      <c r="AC1131" s="4899">
        <v>6900</v>
      </c>
      <c r="AD1131" s="4899">
        <v>7920</v>
      </c>
      <c r="AE1131" s="4899">
        <f t="shared" si="60"/>
        <v>14820</v>
      </c>
      <c r="AF1131" s="31" t="s">
        <v>19700</v>
      </c>
      <c r="AG1131" s="142"/>
    </row>
    <row r="1132" spans="1:33" s="32" customFormat="1" ht="30" customHeight="1">
      <c r="A1132" s="5144" t="s">
        <v>18703</v>
      </c>
      <c r="B1132" s="5164" t="s">
        <v>24878</v>
      </c>
      <c r="C1132" s="340">
        <v>45887</v>
      </c>
      <c r="D1132" s="340">
        <f t="shared" si="63"/>
        <v>45918</v>
      </c>
      <c r="E1132" s="341"/>
      <c r="F1132" s="374"/>
      <c r="G1132" s="339">
        <v>8615</v>
      </c>
      <c r="H1132" s="4919" t="s">
        <v>18650</v>
      </c>
      <c r="I1132" s="487"/>
      <c r="J1132" s="5145" t="s">
        <v>24879</v>
      </c>
      <c r="K1132" s="3398" t="s">
        <v>24880</v>
      </c>
      <c r="L1132" s="4921" t="s">
        <v>128</v>
      </c>
      <c r="M1132" s="338" t="s">
        <v>24935</v>
      </c>
      <c r="N1132" s="255"/>
      <c r="O1132" s="258">
        <v>3</v>
      </c>
      <c r="P1132" s="258">
        <v>3</v>
      </c>
      <c r="Q1132" s="4920" t="s">
        <v>24881</v>
      </c>
      <c r="R1132" s="6511"/>
      <c r="S1132" s="3487"/>
      <c r="T1132" s="3487"/>
      <c r="U1132" s="3487"/>
      <c r="V1132" s="4914" t="s">
        <v>9338</v>
      </c>
      <c r="W1132" s="251"/>
      <c r="X1132" s="4914" t="s">
        <v>7042</v>
      </c>
      <c r="Y1132" s="3487"/>
      <c r="Z1132" s="251"/>
      <c r="AA1132" s="4895" t="s">
        <v>24945</v>
      </c>
      <c r="AB1132" s="3487"/>
      <c r="AC1132" s="4899">
        <v>3300</v>
      </c>
      <c r="AD1132" s="4899">
        <v>7920</v>
      </c>
      <c r="AE1132" s="4899">
        <f t="shared" si="60"/>
        <v>27060</v>
      </c>
      <c r="AF1132" s="31" t="s">
        <v>19700</v>
      </c>
      <c r="AG1132" s="142"/>
    </row>
    <row r="1133" spans="1:33" s="32" customFormat="1" ht="30" customHeight="1">
      <c r="A1133" s="6202" t="s">
        <v>18779</v>
      </c>
      <c r="B1133" s="6204" t="s">
        <v>24882</v>
      </c>
      <c r="C1133" s="340">
        <v>45883</v>
      </c>
      <c r="D1133" s="340">
        <f>WORKDAY(C1133,14)</f>
        <v>45903</v>
      </c>
      <c r="E1133" s="341"/>
      <c r="F1133" s="374"/>
      <c r="G1133" s="339">
        <v>8593</v>
      </c>
      <c r="H1133" s="4919" t="s">
        <v>2001</v>
      </c>
      <c r="I1133" s="487"/>
      <c r="J1133" s="6203" t="s">
        <v>24883</v>
      </c>
      <c r="K1133" s="4852" t="s">
        <v>24884</v>
      </c>
      <c r="L1133" s="552" t="s">
        <v>173</v>
      </c>
      <c r="M1133" s="338" t="s">
        <v>24936</v>
      </c>
      <c r="N1133" s="255"/>
      <c r="O1133" s="258">
        <v>1</v>
      </c>
      <c r="P1133" s="258">
        <v>1</v>
      </c>
      <c r="Q1133" s="3498" t="s">
        <v>24885</v>
      </c>
      <c r="R1133" s="6511"/>
      <c r="S1133" s="3487"/>
      <c r="T1133" s="3487"/>
      <c r="U1133" s="3487"/>
      <c r="V1133" s="4914" t="s">
        <v>9338</v>
      </c>
      <c r="W1133" s="3487"/>
      <c r="X1133" s="4914" t="s">
        <v>7042</v>
      </c>
      <c r="Y1133" s="3487"/>
      <c r="Z1133" s="251"/>
      <c r="AA1133" s="4895">
        <v>13046683</v>
      </c>
      <c r="AB1133" s="3487"/>
      <c r="AC1133" s="4899">
        <v>0</v>
      </c>
      <c r="AD1133" s="4899">
        <v>7920</v>
      </c>
      <c r="AE1133" s="4899">
        <f t="shared" si="60"/>
        <v>7920</v>
      </c>
      <c r="AF1133" s="31" t="s">
        <v>19700</v>
      </c>
      <c r="AG1133" s="142"/>
    </row>
    <row r="1134" spans="1:33" s="32" customFormat="1" ht="30" customHeight="1">
      <c r="A1134" s="4918" t="s">
        <v>21279</v>
      </c>
      <c r="B1134" s="1525" t="s">
        <v>24886</v>
      </c>
      <c r="C1134" s="340">
        <v>45887</v>
      </c>
      <c r="D1134" s="340">
        <f t="shared" si="63"/>
        <v>45918</v>
      </c>
      <c r="E1134" s="341"/>
      <c r="F1134" s="374"/>
      <c r="G1134" s="339">
        <v>8599</v>
      </c>
      <c r="H1134" s="4919" t="s">
        <v>2643</v>
      </c>
      <c r="I1134" s="487"/>
      <c r="J1134" s="410" t="s">
        <v>24887</v>
      </c>
      <c r="K1134" s="4962" t="s">
        <v>24888</v>
      </c>
      <c r="L1134" s="4843" t="s">
        <v>28</v>
      </c>
      <c r="M1134" s="338" t="s">
        <v>24937</v>
      </c>
      <c r="N1134" s="255"/>
      <c r="O1134" s="258">
        <v>2</v>
      </c>
      <c r="P1134" s="258">
        <v>2</v>
      </c>
      <c r="Q1134" s="3498" t="s">
        <v>24857</v>
      </c>
      <c r="R1134" s="6511"/>
      <c r="S1134" s="3487"/>
      <c r="T1134" s="3487"/>
      <c r="U1134" s="3487"/>
      <c r="V1134" s="4914" t="s">
        <v>9338</v>
      </c>
      <c r="W1134" s="3487"/>
      <c r="X1134" s="4914" t="s">
        <v>7042</v>
      </c>
      <c r="Y1134" s="3487"/>
      <c r="Z1134" s="251"/>
      <c r="AA1134" s="4895">
        <v>13047057</v>
      </c>
      <c r="AB1134" s="3487"/>
      <c r="AC1134" s="4899">
        <v>11954.25</v>
      </c>
      <c r="AD1134" s="4899">
        <v>8316</v>
      </c>
      <c r="AE1134" s="4899">
        <f t="shared" si="60"/>
        <v>28586.25</v>
      </c>
      <c r="AF1134" s="31" t="s">
        <v>19700</v>
      </c>
      <c r="AG1134" s="142"/>
    </row>
    <row r="1135" spans="1:33" s="32" customFormat="1" ht="30" customHeight="1">
      <c r="A1135" s="5213" t="s">
        <v>19327</v>
      </c>
      <c r="B1135" s="5228" t="s">
        <v>24889</v>
      </c>
      <c r="C1135" s="340">
        <v>45887</v>
      </c>
      <c r="D1135" s="340">
        <f t="shared" si="63"/>
        <v>45918</v>
      </c>
      <c r="E1135" s="341"/>
      <c r="F1135" s="374"/>
      <c r="G1135" s="339">
        <v>8607</v>
      </c>
      <c r="H1135" s="4919" t="s">
        <v>4734</v>
      </c>
      <c r="I1135" s="487"/>
      <c r="J1135" s="5211" t="s">
        <v>17030</v>
      </c>
      <c r="K1135" s="4962" t="s">
        <v>24890</v>
      </c>
      <c r="L1135" s="4921" t="s">
        <v>76</v>
      </c>
      <c r="M1135" s="338" t="s">
        <v>24938</v>
      </c>
      <c r="N1135" s="255"/>
      <c r="O1135" s="258">
        <v>4</v>
      </c>
      <c r="P1135" s="258">
        <v>4</v>
      </c>
      <c r="Q1135" s="4920" t="s">
        <v>24891</v>
      </c>
      <c r="R1135" s="6511"/>
      <c r="S1135" s="3487"/>
      <c r="T1135" s="3487"/>
      <c r="U1135" s="3487"/>
      <c r="V1135" s="4963" t="s">
        <v>9338</v>
      </c>
      <c r="W1135" s="251"/>
      <c r="X1135" s="4963" t="s">
        <v>7042</v>
      </c>
      <c r="Y1135" s="3487"/>
      <c r="Z1135" s="251"/>
      <c r="AA1135" s="4895">
        <v>13047744</v>
      </c>
      <c r="AB1135" s="3487"/>
      <c r="AC1135" s="4899">
        <v>6900</v>
      </c>
      <c r="AD1135" s="4899">
        <v>7920</v>
      </c>
      <c r="AE1135" s="4899">
        <f t="shared" si="60"/>
        <v>38580</v>
      </c>
      <c r="AF1135" s="31" t="s">
        <v>19700</v>
      </c>
      <c r="AG1135" s="142"/>
    </row>
    <row r="1136" spans="1:33" s="32" customFormat="1" ht="30" customHeight="1">
      <c r="A1136" s="6330" t="s">
        <v>20017</v>
      </c>
      <c r="B1136" s="2992" t="s">
        <v>24892</v>
      </c>
      <c r="C1136" s="340">
        <v>45887</v>
      </c>
      <c r="D1136" s="340">
        <f>WORKDAY(C1136,90)</f>
        <v>46013</v>
      </c>
      <c r="E1136" s="341"/>
      <c r="F1136" s="374"/>
      <c r="G1136" s="339">
        <v>8369</v>
      </c>
      <c r="H1136" s="4919" t="s">
        <v>1375</v>
      </c>
      <c r="I1136" s="487"/>
      <c r="J1136" s="410" t="s">
        <v>16288</v>
      </c>
      <c r="K1136" s="4962" t="s">
        <v>24893</v>
      </c>
      <c r="L1136" s="4921" t="s">
        <v>76</v>
      </c>
      <c r="M1136" s="338" t="s">
        <v>24939</v>
      </c>
      <c r="N1136" s="255"/>
      <c r="O1136" s="258">
        <v>4</v>
      </c>
      <c r="P1136" s="258">
        <v>4</v>
      </c>
      <c r="Q1136" s="4920" t="s">
        <v>24894</v>
      </c>
      <c r="R1136" s="6511"/>
      <c r="S1136" s="3487"/>
      <c r="T1136" s="3487"/>
      <c r="U1136" s="3487"/>
      <c r="V1136" s="4963" t="s">
        <v>9338</v>
      </c>
      <c r="W1136" s="3487"/>
      <c r="X1136" s="4963" t="s">
        <v>7042</v>
      </c>
      <c r="Y1136" s="3487"/>
      <c r="Z1136" s="251"/>
      <c r="AA1136" s="4895">
        <v>13047811</v>
      </c>
      <c r="AB1136" s="3487"/>
      <c r="AC1136" s="4899">
        <v>72000</v>
      </c>
      <c r="AD1136" s="4909">
        <v>15000</v>
      </c>
      <c r="AE1136" s="4899">
        <f t="shared" si="60"/>
        <v>132000</v>
      </c>
      <c r="AF1136" s="31" t="s">
        <v>19700</v>
      </c>
      <c r="AG1136" s="142"/>
    </row>
    <row r="1137" spans="1:33" s="32" customFormat="1" ht="30" customHeight="1">
      <c r="A1137" s="5165" t="s">
        <v>19554</v>
      </c>
      <c r="B1137" s="5192" t="s">
        <v>24947</v>
      </c>
      <c r="C1137" s="340">
        <v>45888</v>
      </c>
      <c r="D1137" s="340">
        <f t="shared" si="63"/>
        <v>45919</v>
      </c>
      <c r="E1137" s="341"/>
      <c r="F1137" s="374"/>
      <c r="G1137" s="339">
        <v>8601</v>
      </c>
      <c r="H1137" s="6343" t="s">
        <v>371</v>
      </c>
      <c r="I1137" s="487"/>
      <c r="J1137" s="5167" t="s">
        <v>24948</v>
      </c>
      <c r="K1137" s="4777" t="s">
        <v>24949</v>
      </c>
      <c r="L1137" s="4778" t="s">
        <v>193</v>
      </c>
      <c r="M1137" s="338" t="s">
        <v>25056</v>
      </c>
      <c r="N1137" s="255"/>
      <c r="O1137" s="258">
        <v>6</v>
      </c>
      <c r="P1137" s="258">
        <v>6</v>
      </c>
      <c r="Q1137" s="4779" t="s">
        <v>24950</v>
      </c>
      <c r="R1137" s="6511"/>
      <c r="S1137" s="3487"/>
      <c r="T1137" s="3487"/>
      <c r="U1137" s="3487"/>
      <c r="V1137" s="4780" t="s">
        <v>2073</v>
      </c>
      <c r="W1137" s="3487"/>
      <c r="X1137" s="4780" t="s">
        <v>37</v>
      </c>
      <c r="Y1137" s="3487"/>
      <c r="Z1137" s="251"/>
      <c r="AA1137" s="4895">
        <v>13049869</v>
      </c>
      <c r="AB1137" s="3487"/>
      <c r="AC1137" s="4899">
        <v>12400</v>
      </c>
      <c r="AD1137" s="4909">
        <v>8625</v>
      </c>
      <c r="AE1137" s="4899">
        <f t="shared" si="60"/>
        <v>64150</v>
      </c>
      <c r="AF1137" s="31" t="s">
        <v>19700</v>
      </c>
      <c r="AG1137" s="142"/>
    </row>
    <row r="1138" spans="1:33" s="32" customFormat="1" ht="30" customHeight="1">
      <c r="A1138" s="4776" t="s">
        <v>19496</v>
      </c>
      <c r="B1138" s="2992" t="s">
        <v>24951</v>
      </c>
      <c r="C1138" s="340">
        <v>45888</v>
      </c>
      <c r="D1138" s="340">
        <f t="shared" si="63"/>
        <v>45919</v>
      </c>
      <c r="E1138" s="422"/>
      <c r="F1138" s="374"/>
      <c r="G1138" s="339">
        <v>8617</v>
      </c>
      <c r="H1138" s="6343" t="s">
        <v>4795</v>
      </c>
      <c r="I1138" s="487"/>
      <c r="J1138" s="410" t="s">
        <v>19497</v>
      </c>
      <c r="K1138" s="3398" t="s">
        <v>24952</v>
      </c>
      <c r="L1138" s="552" t="s">
        <v>173</v>
      </c>
      <c r="M1138" s="338" t="s">
        <v>25057</v>
      </c>
      <c r="N1138" s="255"/>
      <c r="O1138" s="258">
        <v>1</v>
      </c>
      <c r="P1138" s="258">
        <v>1</v>
      </c>
      <c r="Q1138" s="3498" t="s">
        <v>24953</v>
      </c>
      <c r="R1138" s="6511"/>
      <c r="S1138" s="3487"/>
      <c r="T1138" s="3487"/>
      <c r="U1138" s="3487"/>
      <c r="V1138" s="4780" t="s">
        <v>2073</v>
      </c>
      <c r="W1138" s="3487"/>
      <c r="X1138" s="4780" t="s">
        <v>37</v>
      </c>
      <c r="Y1138" s="3487"/>
      <c r="Z1138" s="251"/>
      <c r="AA1138" s="4895">
        <v>13051108</v>
      </c>
      <c r="AB1138" s="3487"/>
      <c r="AC1138" s="4899">
        <v>55800</v>
      </c>
      <c r="AD1138" s="4909">
        <v>12375</v>
      </c>
      <c r="AE1138" s="4899">
        <f t="shared" si="60"/>
        <v>68175</v>
      </c>
      <c r="AF1138" s="31" t="s">
        <v>19700</v>
      </c>
      <c r="AG1138" s="142"/>
    </row>
    <row r="1139" spans="1:33" s="32" customFormat="1" ht="30" customHeight="1">
      <c r="A1139" s="4776" t="s">
        <v>19496</v>
      </c>
      <c r="B1139" s="5727" t="s">
        <v>24954</v>
      </c>
      <c r="C1139" s="340">
        <v>45888</v>
      </c>
      <c r="D1139" s="340">
        <f t="shared" si="63"/>
        <v>45919</v>
      </c>
      <c r="E1139" s="422"/>
      <c r="F1139" s="374"/>
      <c r="G1139" s="339">
        <v>8617</v>
      </c>
      <c r="H1139" s="6343" t="s">
        <v>24957</v>
      </c>
      <c r="I1139" s="487"/>
      <c r="J1139" s="410" t="s">
        <v>19497</v>
      </c>
      <c r="K1139" s="4777" t="s">
        <v>24958</v>
      </c>
      <c r="L1139" s="552" t="s">
        <v>173</v>
      </c>
      <c r="M1139" s="338" t="s">
        <v>25058</v>
      </c>
      <c r="N1139" s="255"/>
      <c r="O1139" s="258">
        <v>1</v>
      </c>
      <c r="P1139" s="258">
        <v>1</v>
      </c>
      <c r="Q1139" s="4779" t="s">
        <v>24959</v>
      </c>
      <c r="R1139" s="6511"/>
      <c r="S1139" s="3487"/>
      <c r="T1139" s="3487"/>
      <c r="U1139" s="3487"/>
      <c r="V1139" s="4780" t="s">
        <v>2073</v>
      </c>
      <c r="W1139" s="3487"/>
      <c r="X1139" s="4780" t="s">
        <v>37</v>
      </c>
      <c r="Y1139" s="3487"/>
      <c r="Z1139" s="251"/>
      <c r="AA1139" s="4895">
        <v>13050825</v>
      </c>
      <c r="AB1139" s="3487"/>
      <c r="AC1139" s="4899">
        <v>55800</v>
      </c>
      <c r="AD1139" s="4909">
        <v>12375</v>
      </c>
      <c r="AE1139" s="4899">
        <f t="shared" si="60"/>
        <v>68175</v>
      </c>
      <c r="AF1139" s="31" t="s">
        <v>19700</v>
      </c>
      <c r="AG1139" s="142"/>
    </row>
    <row r="1140" spans="1:33" s="4430" customFormat="1" ht="30" customHeight="1">
      <c r="A1140" s="5335" t="s">
        <v>19496</v>
      </c>
      <c r="B1140" s="5336" t="s">
        <v>24955</v>
      </c>
      <c r="C1140" s="358">
        <v>45888</v>
      </c>
      <c r="D1140" s="358">
        <f t="shared" si="63"/>
        <v>45919</v>
      </c>
      <c r="E1140" s="359"/>
      <c r="F1140" s="449"/>
      <c r="G1140" s="360">
        <v>8617</v>
      </c>
      <c r="H1140" s="5337" t="s">
        <v>12395</v>
      </c>
      <c r="I1140" s="539"/>
      <c r="J1140" s="450" t="s">
        <v>15411</v>
      </c>
      <c r="K1140" s="5338" t="s">
        <v>24960</v>
      </c>
      <c r="L1140" s="5339" t="s">
        <v>28</v>
      </c>
      <c r="M1140" s="135" t="s">
        <v>25059</v>
      </c>
      <c r="N1140" s="364"/>
      <c r="O1140" s="365">
        <v>2</v>
      </c>
      <c r="P1140" s="365">
        <v>2</v>
      </c>
      <c r="Q1140" s="5340" t="s">
        <v>24864</v>
      </c>
      <c r="R1140" s="6584"/>
      <c r="S1140" s="6584"/>
      <c r="T1140" s="6584"/>
      <c r="U1140" s="6584"/>
      <c r="V1140" s="6584"/>
      <c r="W1140" s="6584"/>
      <c r="X1140" s="6584"/>
      <c r="Y1140" s="6584"/>
      <c r="Z1140" s="364"/>
      <c r="AA1140" s="5341">
        <v>13050991</v>
      </c>
      <c r="AB1140" s="6584"/>
      <c r="AC1140" s="4900"/>
      <c r="AD1140" s="5342"/>
      <c r="AE1140" s="4900"/>
      <c r="AF1140" s="68" t="s">
        <v>19700</v>
      </c>
      <c r="AG1140" s="182"/>
    </row>
    <row r="1141" spans="1:33" s="4430" customFormat="1" ht="30" customHeight="1">
      <c r="A1141" s="5335" t="s">
        <v>19496</v>
      </c>
      <c r="B1141" s="5336" t="s">
        <v>24956</v>
      </c>
      <c r="C1141" s="358">
        <v>45888</v>
      </c>
      <c r="D1141" s="358">
        <f t="shared" si="63"/>
        <v>45919</v>
      </c>
      <c r="E1141" s="37"/>
      <c r="F1141" s="449"/>
      <c r="G1141" s="360">
        <v>8617</v>
      </c>
      <c r="H1141" s="5337" t="s">
        <v>589</v>
      </c>
      <c r="I1141" s="539"/>
      <c r="J1141" s="450" t="s">
        <v>24961</v>
      </c>
      <c r="K1141" s="6485" t="s">
        <v>24962</v>
      </c>
      <c r="L1141" s="1508" t="s">
        <v>173</v>
      </c>
      <c r="M1141" s="135" t="s">
        <v>25060</v>
      </c>
      <c r="N1141" s="364"/>
      <c r="O1141" s="365">
        <v>1</v>
      </c>
      <c r="P1141" s="365">
        <v>1</v>
      </c>
      <c r="Q1141" s="5490" t="s">
        <v>24870</v>
      </c>
      <c r="R1141" s="6584"/>
      <c r="S1141" s="6584"/>
      <c r="T1141" s="6584"/>
      <c r="U1141" s="6584"/>
      <c r="V1141" s="6584"/>
      <c r="W1141" s="6584"/>
      <c r="X1141" s="6584"/>
      <c r="Y1141" s="6584"/>
      <c r="Z1141" s="364"/>
      <c r="AA1141" s="5341">
        <v>13051585</v>
      </c>
      <c r="AB1141" s="6584"/>
      <c r="AC1141" s="4900"/>
      <c r="AD1141" s="5342"/>
      <c r="AE1141" s="4900"/>
      <c r="AF1141" s="68" t="s">
        <v>19700</v>
      </c>
      <c r="AG1141" s="182"/>
    </row>
    <row r="1142" spans="1:33" s="32" customFormat="1" ht="30" customHeight="1">
      <c r="A1142" s="4776" t="s">
        <v>19351</v>
      </c>
      <c r="B1142" s="5727" t="s">
        <v>24968</v>
      </c>
      <c r="C1142" s="340">
        <v>45888</v>
      </c>
      <c r="D1142" s="340">
        <f t="shared" si="63"/>
        <v>45919</v>
      </c>
      <c r="E1142" s="341"/>
      <c r="F1142" s="374"/>
      <c r="G1142" s="339">
        <v>8646</v>
      </c>
      <c r="H1142" s="6343" t="s">
        <v>10076</v>
      </c>
      <c r="I1142" s="487"/>
      <c r="J1142" s="410" t="s">
        <v>24969</v>
      </c>
      <c r="K1142" s="4777" t="s">
        <v>24970</v>
      </c>
      <c r="L1142" s="552" t="s">
        <v>173</v>
      </c>
      <c r="M1142" s="338" t="s">
        <v>25061</v>
      </c>
      <c r="N1142" s="255"/>
      <c r="O1142" s="258">
        <v>1</v>
      </c>
      <c r="P1142" s="258">
        <v>1</v>
      </c>
      <c r="Q1142" s="3498" t="s">
        <v>23902</v>
      </c>
      <c r="R1142" s="6511"/>
      <c r="S1142" s="3487"/>
      <c r="T1142" s="3487"/>
      <c r="U1142" s="3487"/>
      <c r="V1142" s="5833" t="s">
        <v>9338</v>
      </c>
      <c r="W1142" s="251"/>
      <c r="X1142" s="5833" t="s">
        <v>7042</v>
      </c>
      <c r="Y1142" s="3487"/>
      <c r="Z1142" s="251"/>
      <c r="AA1142" s="4895">
        <v>13051664</v>
      </c>
      <c r="AB1142" s="3487"/>
      <c r="AC1142" s="4899">
        <v>6200</v>
      </c>
      <c r="AD1142" s="4909">
        <v>12375</v>
      </c>
      <c r="AE1142" s="4899">
        <f t="shared" si="60"/>
        <v>18575</v>
      </c>
      <c r="AF1142" s="31" t="s">
        <v>19700</v>
      </c>
      <c r="AG1142" s="142"/>
    </row>
    <row r="1143" spans="1:33" s="32" customFormat="1" ht="30" customHeight="1">
      <c r="A1143" s="4776" t="s">
        <v>19351</v>
      </c>
      <c r="B1143" s="2992" t="s">
        <v>24963</v>
      </c>
      <c r="C1143" s="340">
        <v>45888</v>
      </c>
      <c r="D1143" s="340">
        <f>WORKDAY(C1143,23)</f>
        <v>45919</v>
      </c>
      <c r="E1143" s="341"/>
      <c r="F1143" s="374"/>
      <c r="G1143" s="339">
        <v>8646</v>
      </c>
      <c r="H1143" s="6343" t="s">
        <v>24964</v>
      </c>
      <c r="I1143" s="487"/>
      <c r="J1143" s="410" t="s">
        <v>13603</v>
      </c>
      <c r="K1143" s="5223" t="s">
        <v>24965</v>
      </c>
      <c r="L1143" s="3391" t="s">
        <v>24966</v>
      </c>
      <c r="M1143" s="338" t="s">
        <v>25063</v>
      </c>
      <c r="N1143" s="255"/>
      <c r="O1143" s="258">
        <v>24</v>
      </c>
      <c r="P1143" s="258">
        <v>24</v>
      </c>
      <c r="Q1143" s="4779" t="s">
        <v>24967</v>
      </c>
      <c r="R1143" s="6511"/>
      <c r="S1143" s="3487"/>
      <c r="T1143" s="3487"/>
      <c r="U1143" s="3487"/>
      <c r="V1143" s="5159" t="s">
        <v>9338</v>
      </c>
      <c r="W1143" s="251"/>
      <c r="X1143" s="5159" t="s">
        <v>7042</v>
      </c>
      <c r="Y1143" s="3487"/>
      <c r="Z1143" s="251"/>
      <c r="AA1143" s="7019" t="s">
        <v>25075</v>
      </c>
      <c r="AB1143" s="3487"/>
      <c r="AC1143" s="4899">
        <v>31000</v>
      </c>
      <c r="AD1143" s="4909">
        <v>6930</v>
      </c>
      <c r="AE1143" s="4899">
        <f t="shared" si="60"/>
        <v>197320</v>
      </c>
      <c r="AF1143" s="31" t="s">
        <v>19700</v>
      </c>
      <c r="AG1143" s="142"/>
    </row>
    <row r="1144" spans="1:33" s="32" customFormat="1" ht="30" customHeight="1">
      <c r="A1144" s="4776" t="s">
        <v>19351</v>
      </c>
      <c r="B1144" s="1525" t="s">
        <v>24971</v>
      </c>
      <c r="C1144" s="340">
        <v>45892</v>
      </c>
      <c r="D1144" s="340">
        <f>WORKDAY(C1144,23)</f>
        <v>45924</v>
      </c>
      <c r="E1144" s="341"/>
      <c r="F1144" s="374"/>
      <c r="G1144" s="339">
        <v>8646</v>
      </c>
      <c r="H1144" s="6343" t="s">
        <v>24972</v>
      </c>
      <c r="I1144" s="5727" t="s">
        <v>25</v>
      </c>
      <c r="J1144" s="410" t="s">
        <v>24973</v>
      </c>
      <c r="K1144" s="6507" t="s">
        <v>24974</v>
      </c>
      <c r="L1144" s="4946" t="s">
        <v>173</v>
      </c>
      <c r="M1144" s="338" t="s">
        <v>25062</v>
      </c>
      <c r="N1144" s="255"/>
      <c r="O1144" s="258">
        <v>1</v>
      </c>
      <c r="P1144" s="258">
        <v>1</v>
      </c>
      <c r="Q1144" s="6506" t="s">
        <v>25319</v>
      </c>
      <c r="R1144" s="6511"/>
      <c r="S1144" s="3487"/>
      <c r="T1144" s="3487"/>
      <c r="U1144" s="3487"/>
      <c r="V1144" s="5159" t="s">
        <v>9338</v>
      </c>
      <c r="W1144" s="3487"/>
      <c r="X1144" s="5159" t="s">
        <v>7042</v>
      </c>
      <c r="Y1144" s="3487"/>
      <c r="Z1144" s="251"/>
      <c r="AA1144" s="4896">
        <v>13066027</v>
      </c>
      <c r="AB1144" s="3487"/>
      <c r="AC1144" s="4899">
        <v>18600</v>
      </c>
      <c r="AD1144" s="4909">
        <v>12375</v>
      </c>
      <c r="AE1144" s="4899">
        <f t="shared" si="60"/>
        <v>30975</v>
      </c>
      <c r="AF1144" s="31" t="s">
        <v>19700</v>
      </c>
      <c r="AG1144" s="142"/>
    </row>
    <row r="1145" spans="1:33" s="32" customFormat="1" ht="30" customHeight="1">
      <c r="A1145" s="5458" t="s">
        <v>19327</v>
      </c>
      <c r="B1145" s="5462" t="s">
        <v>24975</v>
      </c>
      <c r="C1145" s="340">
        <v>45863</v>
      </c>
      <c r="D1145" s="340">
        <f>WORKDAY(C1145,23)</f>
        <v>45896</v>
      </c>
      <c r="E1145" s="341"/>
      <c r="F1145" s="374"/>
      <c r="G1145" s="339">
        <v>8607</v>
      </c>
      <c r="H1145" s="6343" t="s">
        <v>10441</v>
      </c>
      <c r="I1145" s="487"/>
      <c r="J1145" s="5457" t="s">
        <v>24976</v>
      </c>
      <c r="K1145" s="3398" t="s">
        <v>24977</v>
      </c>
      <c r="L1145" s="552" t="s">
        <v>173</v>
      </c>
      <c r="M1145" s="338" t="s">
        <v>25064</v>
      </c>
      <c r="N1145" s="255"/>
      <c r="O1145" s="258">
        <v>1</v>
      </c>
      <c r="P1145" s="258">
        <v>1</v>
      </c>
      <c r="Q1145" s="3498" t="s">
        <v>24978</v>
      </c>
      <c r="R1145" s="6511"/>
      <c r="S1145" s="3487"/>
      <c r="T1145" s="3487"/>
      <c r="U1145" s="3487"/>
      <c r="V1145" s="5044" t="s">
        <v>9338</v>
      </c>
      <c r="W1145" s="251"/>
      <c r="X1145" s="5044" t="s">
        <v>7042</v>
      </c>
      <c r="Y1145" s="3487"/>
      <c r="Z1145" s="251"/>
      <c r="AA1145" s="4895">
        <v>13049481</v>
      </c>
      <c r="AB1145" s="3487"/>
      <c r="AC1145" s="4899">
        <v>17100</v>
      </c>
      <c r="AD1145" s="4909">
        <v>7920</v>
      </c>
      <c r="AE1145" s="4899">
        <f t="shared" si="60"/>
        <v>25020</v>
      </c>
      <c r="AF1145" s="31" t="s">
        <v>19700</v>
      </c>
      <c r="AG1145" s="142"/>
    </row>
    <row r="1146" spans="1:33" s="32" customFormat="1" ht="30" customHeight="1">
      <c r="A1146" s="4776" t="s">
        <v>19327</v>
      </c>
      <c r="B1146" s="5727" t="s">
        <v>24979</v>
      </c>
      <c r="C1146" s="340">
        <v>45876</v>
      </c>
      <c r="D1146" s="340">
        <f>WORKDAY(C1146,14)</f>
        <v>45896</v>
      </c>
      <c r="E1146" s="341"/>
      <c r="F1146" s="374"/>
      <c r="G1146" s="339">
        <v>8607</v>
      </c>
      <c r="H1146" s="6343" t="s">
        <v>4286</v>
      </c>
      <c r="I1146" s="5727" t="s">
        <v>8755</v>
      </c>
      <c r="J1146" s="410" t="s">
        <v>24980</v>
      </c>
      <c r="K1146" s="4777" t="s">
        <v>24981</v>
      </c>
      <c r="L1146" s="4778" t="s">
        <v>28</v>
      </c>
      <c r="M1146" s="338" t="s">
        <v>25065</v>
      </c>
      <c r="N1146" s="255"/>
      <c r="O1146" s="258">
        <v>2</v>
      </c>
      <c r="P1146" s="258">
        <v>2</v>
      </c>
      <c r="Q1146" s="3498" t="s">
        <v>15500</v>
      </c>
      <c r="R1146" s="6511"/>
      <c r="S1146" s="3487"/>
      <c r="T1146" s="3487"/>
      <c r="U1146" s="3487"/>
      <c r="V1146" s="5044" t="s">
        <v>9338</v>
      </c>
      <c r="W1146" s="3487"/>
      <c r="X1146" s="5044" t="s">
        <v>7042</v>
      </c>
      <c r="Y1146" s="3487"/>
      <c r="Z1146" s="251"/>
      <c r="AA1146" s="4895">
        <v>13049493</v>
      </c>
      <c r="AB1146" s="3487"/>
      <c r="AC1146" s="4899">
        <v>0</v>
      </c>
      <c r="AD1146" s="4909">
        <v>7920</v>
      </c>
      <c r="AE1146" s="4899">
        <f t="shared" si="60"/>
        <v>15840</v>
      </c>
      <c r="AF1146" s="31" t="s">
        <v>19700</v>
      </c>
      <c r="AG1146" s="142"/>
    </row>
    <row r="1147" spans="1:33" s="32" customFormat="1" ht="30" customHeight="1">
      <c r="A1147" s="5622" t="s">
        <v>19716</v>
      </c>
      <c r="B1147" s="5681" t="s">
        <v>24982</v>
      </c>
      <c r="C1147" s="340">
        <v>45888</v>
      </c>
      <c r="D1147" s="340">
        <f>WORKDAY(C1147,14)</f>
        <v>45908</v>
      </c>
      <c r="E1147" s="341"/>
      <c r="F1147" s="374"/>
      <c r="G1147" s="339">
        <v>8588</v>
      </c>
      <c r="H1147" s="6343" t="s">
        <v>2013</v>
      </c>
      <c r="I1147" s="487"/>
      <c r="J1147" s="5623" t="s">
        <v>24983</v>
      </c>
      <c r="K1147" s="3398" t="s">
        <v>24984</v>
      </c>
      <c r="L1147" s="552" t="s">
        <v>173</v>
      </c>
      <c r="M1147" s="338" t="s">
        <v>25066</v>
      </c>
      <c r="N1147" s="255"/>
      <c r="O1147" s="258">
        <v>1</v>
      </c>
      <c r="P1147" s="258">
        <v>1</v>
      </c>
      <c r="Q1147" s="3498" t="s">
        <v>24953</v>
      </c>
      <c r="R1147" s="6511"/>
      <c r="S1147" s="3487"/>
      <c r="T1147" s="3487"/>
      <c r="U1147" s="3487"/>
      <c r="V1147" s="5415" t="s">
        <v>9338</v>
      </c>
      <c r="W1147" s="251"/>
      <c r="X1147" s="5415" t="s">
        <v>7042</v>
      </c>
      <c r="Y1147" s="3487"/>
      <c r="Z1147" s="251"/>
      <c r="AA1147" s="4895">
        <v>13050928</v>
      </c>
      <c r="AB1147" s="3487"/>
      <c r="AC1147" s="4899">
        <v>1200</v>
      </c>
      <c r="AD1147" s="4909">
        <v>7920</v>
      </c>
      <c r="AE1147" s="4899">
        <f t="shared" si="60"/>
        <v>9120</v>
      </c>
      <c r="AF1147" s="31" t="s">
        <v>19700</v>
      </c>
      <c r="AG1147" s="142"/>
    </row>
    <row r="1148" spans="1:33" s="32" customFormat="1" ht="30" customHeight="1">
      <c r="A1148" s="5887" t="s">
        <v>20911</v>
      </c>
      <c r="B1148" s="11758" t="s">
        <v>24985</v>
      </c>
      <c r="C1148" s="9752">
        <v>45888</v>
      </c>
      <c r="D1148" s="9752">
        <f>WORKDAY(C1148,14)</f>
        <v>45908</v>
      </c>
      <c r="E1148" s="341"/>
      <c r="F1148" s="374"/>
      <c r="G1148" s="9708">
        <v>8638</v>
      </c>
      <c r="H1148" s="11760" t="s">
        <v>1523</v>
      </c>
      <c r="I1148" s="487"/>
      <c r="J1148" s="9853" t="s">
        <v>24986</v>
      </c>
      <c r="K1148" s="12183" t="s">
        <v>24987</v>
      </c>
      <c r="L1148" s="552" t="s">
        <v>173</v>
      </c>
      <c r="M1148" s="338" t="s">
        <v>25067</v>
      </c>
      <c r="N1148" s="255"/>
      <c r="O1148" s="258">
        <v>1</v>
      </c>
      <c r="P1148" s="258">
        <v>1</v>
      </c>
      <c r="Q1148" s="12185" t="s">
        <v>19842</v>
      </c>
      <c r="R1148" s="6511"/>
      <c r="S1148" s="3487"/>
      <c r="T1148" s="3487"/>
      <c r="U1148" s="3487"/>
      <c r="V1148" s="12021" t="s">
        <v>9338</v>
      </c>
      <c r="W1148" s="251"/>
      <c r="X1148" s="12021" t="s">
        <v>7042</v>
      </c>
      <c r="Y1148" s="3487"/>
      <c r="Z1148" s="251"/>
      <c r="AA1148" s="12181">
        <v>13050853</v>
      </c>
      <c r="AB1148" s="3487"/>
      <c r="AC1148" s="11719">
        <v>11954.25</v>
      </c>
      <c r="AD1148" s="4909">
        <v>8316</v>
      </c>
      <c r="AE1148" s="11719">
        <f>AC1148+AD1148*P1148+AC1149*P1149+AD1149*P1149</f>
        <v>29417.85</v>
      </c>
      <c r="AF1148" s="9224" t="s">
        <v>19700</v>
      </c>
      <c r="AG1148" s="142"/>
    </row>
    <row r="1149" spans="1:33" s="32" customFormat="1" ht="30" customHeight="1">
      <c r="A1149" s="5887" t="s">
        <v>20911</v>
      </c>
      <c r="B1149" s="11759"/>
      <c r="C1149" s="9753"/>
      <c r="D1149" s="9753"/>
      <c r="E1149" s="341"/>
      <c r="F1149" s="374"/>
      <c r="G1149" s="9710"/>
      <c r="H1149" s="11761"/>
      <c r="I1149" s="487"/>
      <c r="J1149" s="9705"/>
      <c r="K1149" s="12184"/>
      <c r="L1149" s="5888" t="s">
        <v>27656</v>
      </c>
      <c r="M1149" s="338"/>
      <c r="N1149" s="255"/>
      <c r="O1149" s="258"/>
      <c r="P1149" s="257">
        <v>2</v>
      </c>
      <c r="Q1149" s="12186"/>
      <c r="R1149" s="6511"/>
      <c r="S1149" s="3487"/>
      <c r="T1149" s="3487"/>
      <c r="U1149" s="3487"/>
      <c r="V1149" s="9718"/>
      <c r="W1149" s="251"/>
      <c r="X1149" s="9718"/>
      <c r="Y1149" s="3487"/>
      <c r="Z1149" s="251"/>
      <c r="AA1149" s="12182"/>
      <c r="AB1149" s="3487"/>
      <c r="AC1149" s="11720"/>
      <c r="AD1149" s="4909">
        <v>4573.8</v>
      </c>
      <c r="AE1149" s="11720"/>
      <c r="AF1149" s="9071"/>
      <c r="AG1149" s="142"/>
    </row>
    <row r="1150" spans="1:33" s="32" customFormat="1" ht="30" customHeight="1">
      <c r="A1150" s="6304" t="s">
        <v>18626</v>
      </c>
      <c r="B1150" s="6308" t="s">
        <v>24988</v>
      </c>
      <c r="C1150" s="340">
        <v>45888</v>
      </c>
      <c r="D1150" s="340">
        <f>WORKDAY(C1150,14)</f>
        <v>45908</v>
      </c>
      <c r="E1150" s="341"/>
      <c r="F1150" s="374"/>
      <c r="G1150" s="339">
        <v>9013</v>
      </c>
      <c r="H1150" s="6343" t="s">
        <v>12036</v>
      </c>
      <c r="I1150" s="487"/>
      <c r="J1150" s="6309" t="s">
        <v>24989</v>
      </c>
      <c r="K1150" s="4777" t="s">
        <v>24990</v>
      </c>
      <c r="L1150" s="4778" t="s">
        <v>28</v>
      </c>
      <c r="M1150" s="338" t="s">
        <v>25068</v>
      </c>
      <c r="N1150" s="255"/>
      <c r="O1150" s="258">
        <v>2</v>
      </c>
      <c r="P1150" s="258">
        <v>2</v>
      </c>
      <c r="Q1150" s="3498" t="s">
        <v>24991</v>
      </c>
      <c r="R1150" s="6511"/>
      <c r="S1150" s="3487"/>
      <c r="T1150" s="3487"/>
      <c r="U1150" s="3487"/>
      <c r="V1150" s="5494" t="s">
        <v>9338</v>
      </c>
      <c r="W1150" s="251"/>
      <c r="X1150" s="5494" t="s">
        <v>7042</v>
      </c>
      <c r="Y1150" s="3487"/>
      <c r="Z1150" s="251"/>
      <c r="AA1150" s="4895">
        <v>13051226</v>
      </c>
      <c r="AB1150" s="3487"/>
      <c r="AC1150" s="4899">
        <v>0</v>
      </c>
      <c r="AD1150" s="4909">
        <v>6798.83</v>
      </c>
      <c r="AE1150" s="4899">
        <f t="shared" si="60"/>
        <v>13597.66</v>
      </c>
      <c r="AF1150" s="31" t="s">
        <v>19700</v>
      </c>
      <c r="AG1150" s="142"/>
    </row>
    <row r="1151" spans="1:33" s="32" customFormat="1" ht="30" customHeight="1">
      <c r="A1151" s="4624" t="s">
        <v>18626</v>
      </c>
      <c r="B1151" s="1525" t="s">
        <v>24992</v>
      </c>
      <c r="C1151" s="340">
        <v>45888</v>
      </c>
      <c r="D1151" s="340">
        <f>WORKDAY(C1151,23)</f>
        <v>45919</v>
      </c>
      <c r="E1151" s="341"/>
      <c r="F1151" s="374"/>
      <c r="G1151" s="339">
        <v>9013</v>
      </c>
      <c r="H1151" s="6343" t="s">
        <v>11105</v>
      </c>
      <c r="I1151" s="487"/>
      <c r="J1151" s="410" t="s">
        <v>11244</v>
      </c>
      <c r="K1151" s="3398" t="s">
        <v>24993</v>
      </c>
      <c r="L1151" s="552" t="s">
        <v>173</v>
      </c>
      <c r="M1151" s="338" t="s">
        <v>25069</v>
      </c>
      <c r="N1151" s="255"/>
      <c r="O1151" s="258">
        <v>1</v>
      </c>
      <c r="P1151" s="258">
        <v>1</v>
      </c>
      <c r="Q1151" s="3498" t="s">
        <v>24994</v>
      </c>
      <c r="R1151" s="6511"/>
      <c r="S1151" s="3487"/>
      <c r="T1151" s="3487"/>
      <c r="U1151" s="3487"/>
      <c r="V1151" s="5494" t="s">
        <v>9338</v>
      </c>
      <c r="W1151" s="3487"/>
      <c r="X1151" s="5494" t="s">
        <v>7042</v>
      </c>
      <c r="Y1151" s="3487"/>
      <c r="Z1151" s="251"/>
      <c r="AA1151" s="4895">
        <v>13051099</v>
      </c>
      <c r="AB1151" s="3487"/>
      <c r="AC1151" s="4899">
        <v>10200</v>
      </c>
      <c r="AD1151" s="4909">
        <v>6798.83</v>
      </c>
      <c r="AE1151" s="4899">
        <f t="shared" si="60"/>
        <v>16998.830000000002</v>
      </c>
      <c r="AF1151" s="31" t="s">
        <v>19700</v>
      </c>
      <c r="AG1151" s="142"/>
    </row>
    <row r="1152" spans="1:33" s="32" customFormat="1" ht="30" customHeight="1">
      <c r="A1152" s="4772" t="s">
        <v>20214</v>
      </c>
      <c r="B1152" s="1812" t="s">
        <v>24995</v>
      </c>
      <c r="C1152" s="1813">
        <v>45888</v>
      </c>
      <c r="D1152" s="1813">
        <f>WORKDAY(C1152,23)</f>
        <v>45919</v>
      </c>
      <c r="E1152" s="114">
        <v>46132</v>
      </c>
      <c r="F1152" s="4805">
        <f t="shared" ref="F1152:F1197" si="64">SUM(D1152-E1152)</f>
        <v>-213</v>
      </c>
      <c r="G1152" s="1811">
        <v>9052</v>
      </c>
      <c r="H1152" s="4773" t="s">
        <v>1340</v>
      </c>
      <c r="I1152" s="525"/>
      <c r="J1152" s="1815" t="s">
        <v>24996</v>
      </c>
      <c r="K1152" s="3345" t="s">
        <v>24997</v>
      </c>
      <c r="L1152" s="4774" t="s">
        <v>76</v>
      </c>
      <c r="M1152" s="1438" t="s">
        <v>25070</v>
      </c>
      <c r="N1152" s="251"/>
      <c r="O1152" s="253">
        <v>4</v>
      </c>
      <c r="P1152" s="253">
        <v>4</v>
      </c>
      <c r="Q1152" s="3346" t="s">
        <v>24998</v>
      </c>
      <c r="R1152" s="3487"/>
      <c r="S1152" s="3487"/>
      <c r="T1152" s="3487"/>
      <c r="U1152" s="3487"/>
      <c r="V1152" s="3487"/>
      <c r="W1152" s="3487"/>
      <c r="X1152" s="3487"/>
      <c r="Y1152" s="3487"/>
      <c r="Z1152" s="251"/>
      <c r="AA1152" s="4895">
        <v>13050832</v>
      </c>
      <c r="AB1152" s="3487"/>
      <c r="AC1152" s="4899">
        <v>12400</v>
      </c>
      <c r="AD1152" s="4909">
        <v>12375</v>
      </c>
      <c r="AE1152" s="4899">
        <f t="shared" si="60"/>
        <v>61900</v>
      </c>
      <c r="AF1152" s="31" t="s">
        <v>19700</v>
      </c>
      <c r="AG1152" s="142"/>
    </row>
    <row r="1153" spans="1:33" s="32" customFormat="1" ht="30" customHeight="1">
      <c r="A1153" s="5518" t="s">
        <v>20502</v>
      </c>
      <c r="B1153" s="5564" t="s">
        <v>24999</v>
      </c>
      <c r="C1153" s="340">
        <v>45888</v>
      </c>
      <c r="D1153" s="340">
        <f>WORKDAY(C1153,23)</f>
        <v>45919</v>
      </c>
      <c r="E1153" s="341"/>
      <c r="F1153" s="374"/>
      <c r="G1153" s="339">
        <v>8637</v>
      </c>
      <c r="H1153" s="6343" t="s">
        <v>6009</v>
      </c>
      <c r="I1153" s="487"/>
      <c r="J1153" s="5519" t="s">
        <v>25000</v>
      </c>
      <c r="K1153" s="3398" t="s">
        <v>25001</v>
      </c>
      <c r="L1153" s="4778" t="s">
        <v>28</v>
      </c>
      <c r="M1153" s="338" t="s">
        <v>25071</v>
      </c>
      <c r="N1153" s="255"/>
      <c r="O1153" s="258">
        <v>2</v>
      </c>
      <c r="P1153" s="258">
        <v>2</v>
      </c>
      <c r="Q1153" s="3498" t="s">
        <v>24864</v>
      </c>
      <c r="R1153" s="6511"/>
      <c r="S1153" s="3487"/>
      <c r="T1153" s="3487"/>
      <c r="U1153" s="3487"/>
      <c r="V1153" s="5324" t="s">
        <v>9338</v>
      </c>
      <c r="W1153" s="251"/>
      <c r="X1153" s="5324" t="s">
        <v>7042</v>
      </c>
      <c r="Y1153" s="3487"/>
      <c r="Z1153" s="251"/>
      <c r="AA1153" s="4895">
        <v>13051171</v>
      </c>
      <c r="AB1153" s="3487"/>
      <c r="AC1153" s="4899">
        <v>108000</v>
      </c>
      <c r="AD1153" s="4909">
        <v>15000</v>
      </c>
      <c r="AE1153" s="4899">
        <f t="shared" si="60"/>
        <v>138000</v>
      </c>
      <c r="AF1153" s="31" t="s">
        <v>19700</v>
      </c>
      <c r="AG1153" s="142"/>
    </row>
    <row r="1154" spans="1:33" s="32" customFormat="1" ht="30" customHeight="1">
      <c r="A1154" s="5154" t="s">
        <v>18779</v>
      </c>
      <c r="B1154" s="5191" t="s">
        <v>25002</v>
      </c>
      <c r="C1154" s="340">
        <v>45888</v>
      </c>
      <c r="D1154" s="340">
        <f>WORKDAY(C1154,14)</f>
        <v>45908</v>
      </c>
      <c r="E1154" s="341"/>
      <c r="F1154" s="374"/>
      <c r="G1154" s="339">
        <v>8593</v>
      </c>
      <c r="H1154" s="6343" t="s">
        <v>25003</v>
      </c>
      <c r="I1154" s="487"/>
      <c r="J1154" s="5155" t="s">
        <v>25004</v>
      </c>
      <c r="K1154" s="4777" t="s">
        <v>25005</v>
      </c>
      <c r="L1154" s="4778" t="s">
        <v>28</v>
      </c>
      <c r="M1154" s="338" t="s">
        <v>25072</v>
      </c>
      <c r="N1154" s="255"/>
      <c r="O1154" s="258">
        <v>2</v>
      </c>
      <c r="P1154" s="258">
        <v>2</v>
      </c>
      <c r="Q1154" s="4779" t="s">
        <v>25006</v>
      </c>
      <c r="R1154" s="6511"/>
      <c r="S1154" s="3487"/>
      <c r="T1154" s="3487"/>
      <c r="U1154" s="3487"/>
      <c r="V1154" s="4914" t="s">
        <v>9338</v>
      </c>
      <c r="W1154" s="251"/>
      <c r="X1154" s="4914" t="s">
        <v>7042</v>
      </c>
      <c r="Y1154" s="3487"/>
      <c r="Z1154" s="251"/>
      <c r="AA1154" s="4895">
        <v>13051133</v>
      </c>
      <c r="AB1154" s="3487"/>
      <c r="AC1154" s="4899">
        <v>0</v>
      </c>
      <c r="AD1154" s="4909">
        <v>7920</v>
      </c>
      <c r="AE1154" s="4899">
        <f t="shared" si="60"/>
        <v>15840</v>
      </c>
      <c r="AF1154" s="31" t="s">
        <v>19700</v>
      </c>
      <c r="AG1154" s="142"/>
    </row>
    <row r="1155" spans="1:33" s="32" customFormat="1" ht="30" customHeight="1">
      <c r="A1155" s="5213" t="s">
        <v>22509</v>
      </c>
      <c r="B1155" s="5228" t="s">
        <v>25007</v>
      </c>
      <c r="C1155" s="340">
        <v>45888</v>
      </c>
      <c r="D1155" s="340">
        <f>WORKDAY(C1155,40)</f>
        <v>45944</v>
      </c>
      <c r="E1155" s="341"/>
      <c r="F1155" s="374"/>
      <c r="G1155" s="339">
        <v>9013</v>
      </c>
      <c r="H1155" s="6343" t="s">
        <v>25008</v>
      </c>
      <c r="I1155" s="487"/>
      <c r="J1155" s="5211" t="s">
        <v>25009</v>
      </c>
      <c r="K1155" s="3398" t="s">
        <v>25010</v>
      </c>
      <c r="L1155" s="4778" t="s">
        <v>128</v>
      </c>
      <c r="M1155" s="338" t="s">
        <v>25073</v>
      </c>
      <c r="N1155" s="255"/>
      <c r="O1155" s="258">
        <v>3</v>
      </c>
      <c r="P1155" s="258">
        <v>3</v>
      </c>
      <c r="Q1155" s="3498" t="s">
        <v>25011</v>
      </c>
      <c r="R1155" s="6511"/>
      <c r="S1155" s="3487"/>
      <c r="T1155" s="3487"/>
      <c r="U1155" s="3487"/>
      <c r="V1155" s="4914" t="s">
        <v>9338</v>
      </c>
      <c r="W1155" s="251"/>
      <c r="X1155" s="4914" t="s">
        <v>7042</v>
      </c>
      <c r="Y1155" s="3487"/>
      <c r="Z1155" s="251"/>
      <c r="AA1155" s="4895">
        <v>13051158</v>
      </c>
      <c r="AB1155" s="3487"/>
      <c r="AC1155" s="4899">
        <v>113700</v>
      </c>
      <c r="AD1155" s="4909">
        <v>20250</v>
      </c>
      <c r="AE1155" s="4899">
        <f t="shared" si="60"/>
        <v>174450</v>
      </c>
      <c r="AF1155" s="31" t="s">
        <v>19700</v>
      </c>
      <c r="AG1155" s="142"/>
    </row>
    <row r="1156" spans="1:33" s="32" customFormat="1" ht="30" customHeight="1">
      <c r="A1156" s="4776" t="s">
        <v>18703</v>
      </c>
      <c r="B1156" s="1525" t="s">
        <v>25012</v>
      </c>
      <c r="C1156" s="340">
        <v>45888</v>
      </c>
      <c r="D1156" s="340">
        <f>WORKDAY(C1156,23)</f>
        <v>45919</v>
      </c>
      <c r="E1156" s="341"/>
      <c r="F1156" s="374"/>
      <c r="G1156" s="339">
        <v>8615</v>
      </c>
      <c r="H1156" s="6343" t="s">
        <v>4632</v>
      </c>
      <c r="I1156" s="487"/>
      <c r="J1156" s="410" t="s">
        <v>25013</v>
      </c>
      <c r="K1156" s="3398" t="s">
        <v>25014</v>
      </c>
      <c r="L1156" s="4778" t="s">
        <v>128</v>
      </c>
      <c r="M1156" s="338" t="s">
        <v>25074</v>
      </c>
      <c r="N1156" s="255"/>
      <c r="O1156" s="258">
        <v>3</v>
      </c>
      <c r="P1156" s="258">
        <v>3</v>
      </c>
      <c r="Q1156" s="3498" t="s">
        <v>25015</v>
      </c>
      <c r="R1156" s="6511"/>
      <c r="S1156" s="3487"/>
      <c r="T1156" s="3487"/>
      <c r="U1156" s="3487"/>
      <c r="V1156" s="4914" t="s">
        <v>9338</v>
      </c>
      <c r="W1156" s="251"/>
      <c r="X1156" s="4914" t="s">
        <v>7042</v>
      </c>
      <c r="Y1156" s="3487"/>
      <c r="Z1156" s="251"/>
      <c r="AA1156" s="4895">
        <v>13051231</v>
      </c>
      <c r="AB1156" s="3487"/>
      <c r="AC1156" s="4899">
        <v>10200</v>
      </c>
      <c r="AD1156" s="4909">
        <v>7920</v>
      </c>
      <c r="AE1156" s="4899">
        <f t="shared" si="60"/>
        <v>33960</v>
      </c>
      <c r="AF1156" s="31" t="s">
        <v>19700</v>
      </c>
      <c r="AG1156" s="142"/>
    </row>
    <row r="1157" spans="1:33" s="32" customFormat="1" ht="30" customHeight="1">
      <c r="A1157" s="5751" t="s">
        <v>19716</v>
      </c>
      <c r="B1157" s="5908" t="s">
        <v>25080</v>
      </c>
      <c r="C1157" s="340">
        <v>45889</v>
      </c>
      <c r="D1157" s="340">
        <f>WORKDAY(C1157,23)</f>
        <v>45922</v>
      </c>
      <c r="E1157" s="341"/>
      <c r="F1157" s="374"/>
      <c r="G1157" s="339">
        <v>8588</v>
      </c>
      <c r="H1157" s="4923" t="s">
        <v>24799</v>
      </c>
      <c r="I1157" s="487"/>
      <c r="J1157" s="5752" t="s">
        <v>25081</v>
      </c>
      <c r="K1157" s="3398" t="s">
        <v>24984</v>
      </c>
      <c r="L1157" s="4991" t="s">
        <v>76</v>
      </c>
      <c r="M1157" s="338" t="s">
        <v>25147</v>
      </c>
      <c r="N1157" s="255"/>
      <c r="O1157" s="258">
        <v>4</v>
      </c>
      <c r="P1157" s="257">
        <v>5</v>
      </c>
      <c r="Q1157" s="3498" t="s">
        <v>24894</v>
      </c>
      <c r="R1157" s="6511"/>
      <c r="S1157" s="3487"/>
      <c r="T1157" s="3487"/>
      <c r="U1157" s="3487"/>
      <c r="V1157" s="5571" t="s">
        <v>9338</v>
      </c>
      <c r="W1157" s="251"/>
      <c r="X1157" s="5571" t="s">
        <v>7042</v>
      </c>
      <c r="Y1157" s="3487"/>
      <c r="Z1157" s="251"/>
      <c r="AA1157" s="4895">
        <v>13055064</v>
      </c>
      <c r="AB1157" s="3487"/>
      <c r="AC1157" s="4899">
        <v>3300</v>
      </c>
      <c r="AD1157" s="4909">
        <v>7920</v>
      </c>
      <c r="AE1157" s="4899">
        <f t="shared" si="60"/>
        <v>42900</v>
      </c>
      <c r="AF1157" s="31" t="s">
        <v>19700</v>
      </c>
      <c r="AG1157" s="142"/>
    </row>
    <row r="1158" spans="1:33" s="32" customFormat="1" ht="30" customHeight="1">
      <c r="A1158" s="4922" t="s">
        <v>19716</v>
      </c>
      <c r="B1158" s="5228" t="s">
        <v>25082</v>
      </c>
      <c r="C1158" s="340">
        <v>45889</v>
      </c>
      <c r="D1158" s="340">
        <f>WORKDAY(C1158,23)</f>
        <v>45922</v>
      </c>
      <c r="E1158" s="341"/>
      <c r="F1158" s="374"/>
      <c r="G1158" s="339">
        <v>8588</v>
      </c>
      <c r="H1158" s="4923" t="s">
        <v>25085</v>
      </c>
      <c r="I1158" s="487"/>
      <c r="J1158" s="5211" t="s">
        <v>25086</v>
      </c>
      <c r="K1158" s="3398" t="s">
        <v>24984</v>
      </c>
      <c r="L1158" s="4778" t="s">
        <v>28</v>
      </c>
      <c r="M1158" s="338" t="s">
        <v>25148</v>
      </c>
      <c r="N1158" s="255"/>
      <c r="O1158" s="258">
        <v>2</v>
      </c>
      <c r="P1158" s="258">
        <v>2</v>
      </c>
      <c r="Q1158" s="3498" t="s">
        <v>25087</v>
      </c>
      <c r="R1158" s="6511"/>
      <c r="S1158" s="3487"/>
      <c r="T1158" s="3487"/>
      <c r="U1158" s="3487"/>
      <c r="V1158" s="4956" t="s">
        <v>9338</v>
      </c>
      <c r="W1158" s="251"/>
      <c r="X1158" s="4956" t="s">
        <v>7042</v>
      </c>
      <c r="Y1158" s="3487"/>
      <c r="Z1158" s="251"/>
      <c r="AA1158" s="4895" t="s">
        <v>25163</v>
      </c>
      <c r="AB1158" s="3487"/>
      <c r="AC1158" s="4899">
        <v>6900</v>
      </c>
      <c r="AD1158" s="4909">
        <v>7920</v>
      </c>
      <c r="AE1158" s="4899">
        <f t="shared" si="60"/>
        <v>22740</v>
      </c>
      <c r="AF1158" s="31" t="s">
        <v>19700</v>
      </c>
      <c r="AG1158" s="142"/>
    </row>
    <row r="1159" spans="1:33" s="32" customFormat="1" ht="30" customHeight="1">
      <c r="A1159" s="4922" t="s">
        <v>19716</v>
      </c>
      <c r="B1159" s="2992" t="s">
        <v>25083</v>
      </c>
      <c r="C1159" s="340">
        <v>45889</v>
      </c>
      <c r="D1159" s="340">
        <v>46086</v>
      </c>
      <c r="E1159" s="422"/>
      <c r="F1159" s="374"/>
      <c r="G1159" s="339">
        <v>8588</v>
      </c>
      <c r="H1159" s="4923" t="s">
        <v>14948</v>
      </c>
      <c r="I1159" s="487"/>
      <c r="J1159" s="410" t="s">
        <v>25088</v>
      </c>
      <c r="K1159" s="6610" t="s">
        <v>24984</v>
      </c>
      <c r="L1159" s="4991" t="s">
        <v>62</v>
      </c>
      <c r="M1159" s="338" t="s">
        <v>25149</v>
      </c>
      <c r="N1159" s="255"/>
      <c r="O1159" s="258">
        <v>5</v>
      </c>
      <c r="P1159" s="257">
        <v>2</v>
      </c>
      <c r="Q1159" s="4924" t="s">
        <v>25089</v>
      </c>
      <c r="R1159" s="6511"/>
      <c r="S1159" s="3487"/>
      <c r="T1159" s="3487"/>
      <c r="U1159" s="3487"/>
      <c r="V1159" s="4956" t="s">
        <v>9338</v>
      </c>
      <c r="W1159" s="251"/>
      <c r="X1159" s="4956" t="s">
        <v>7042</v>
      </c>
      <c r="Y1159" s="3487"/>
      <c r="Z1159" s="251"/>
      <c r="AA1159" s="4895">
        <v>13055565</v>
      </c>
      <c r="AB1159" s="3487"/>
      <c r="AC1159" s="4899">
        <v>0</v>
      </c>
      <c r="AD1159" s="4909">
        <v>7920</v>
      </c>
      <c r="AE1159" s="4899">
        <f t="shared" si="60"/>
        <v>15840</v>
      </c>
      <c r="AF1159" s="31" t="s">
        <v>19700</v>
      </c>
      <c r="AG1159" s="142"/>
    </row>
    <row r="1160" spans="1:33" s="32" customFormat="1" ht="30" customHeight="1">
      <c r="A1160" s="5179" t="s">
        <v>19716</v>
      </c>
      <c r="B1160" s="5194" t="s">
        <v>25084</v>
      </c>
      <c r="C1160" s="340">
        <v>45889</v>
      </c>
      <c r="D1160" s="340">
        <f>WORKDAY(C1160,14)</f>
        <v>45909</v>
      </c>
      <c r="E1160" s="341"/>
      <c r="F1160" s="374"/>
      <c r="G1160" s="339">
        <v>8588</v>
      </c>
      <c r="H1160" s="4923" t="s">
        <v>584</v>
      </c>
      <c r="I1160" s="487"/>
      <c r="J1160" s="5181" t="s">
        <v>25090</v>
      </c>
      <c r="K1160" s="3398" t="s">
        <v>24984</v>
      </c>
      <c r="L1160" s="4778" t="s">
        <v>28</v>
      </c>
      <c r="M1160" s="338" t="s">
        <v>25150</v>
      </c>
      <c r="N1160" s="255"/>
      <c r="O1160" s="258">
        <v>2</v>
      </c>
      <c r="P1160" s="258">
        <v>2</v>
      </c>
      <c r="Q1160" s="3498" t="s">
        <v>25087</v>
      </c>
      <c r="R1160" s="6511"/>
      <c r="S1160" s="3487"/>
      <c r="T1160" s="3487"/>
      <c r="U1160" s="3487"/>
      <c r="V1160" s="4914" t="s">
        <v>9338</v>
      </c>
      <c r="W1160" s="251"/>
      <c r="X1160" s="4914" t="s">
        <v>7042</v>
      </c>
      <c r="Y1160" s="3487"/>
      <c r="Z1160" s="251"/>
      <c r="AA1160" s="4895">
        <v>13055571</v>
      </c>
      <c r="AB1160" s="3487"/>
      <c r="AC1160" s="4899">
        <v>1200</v>
      </c>
      <c r="AD1160" s="4909">
        <v>7920</v>
      </c>
      <c r="AE1160" s="4899">
        <f t="shared" si="60"/>
        <v>17040</v>
      </c>
      <c r="AF1160" s="31" t="s">
        <v>19700</v>
      </c>
      <c r="AG1160" s="142"/>
    </row>
    <row r="1161" spans="1:33" ht="30" customHeight="1">
      <c r="A1161" s="4922" t="s">
        <v>18703</v>
      </c>
      <c r="B1161" s="1525" t="s">
        <v>25091</v>
      </c>
      <c r="C1161" s="340">
        <v>45889</v>
      </c>
      <c r="D1161" s="340">
        <f>WORKDAY(C1161,23)</f>
        <v>45922</v>
      </c>
      <c r="E1161" s="341"/>
      <c r="F1161" s="374"/>
      <c r="G1161" s="339">
        <v>8615</v>
      </c>
      <c r="H1161" s="4923" t="s">
        <v>22783</v>
      </c>
      <c r="I1161" s="487"/>
      <c r="J1161" s="410" t="s">
        <v>25092</v>
      </c>
      <c r="K1161" s="3398" t="s">
        <v>25093</v>
      </c>
      <c r="L1161" s="552" t="s">
        <v>173</v>
      </c>
      <c r="M1161" s="338" t="s">
        <v>25151</v>
      </c>
      <c r="N1161" s="255"/>
      <c r="O1161" s="258">
        <v>1</v>
      </c>
      <c r="P1161" s="258">
        <v>1</v>
      </c>
      <c r="Q1161" s="3498" t="s">
        <v>25094</v>
      </c>
      <c r="R1161" s="6511"/>
      <c r="S1161" s="3487"/>
      <c r="T1161" s="3487"/>
      <c r="U1161" s="3487"/>
      <c r="V1161" s="4914" t="s">
        <v>9338</v>
      </c>
      <c r="W1161" s="3487"/>
      <c r="X1161" s="4914" t="s">
        <v>7042</v>
      </c>
      <c r="Y1161" s="3487"/>
      <c r="Z1161" s="251"/>
      <c r="AA1161" s="4895">
        <v>13054843</v>
      </c>
      <c r="AB1161" s="3487"/>
      <c r="AC1161" s="4899">
        <v>6900</v>
      </c>
      <c r="AD1161" s="4909">
        <v>7920</v>
      </c>
      <c r="AE1161" s="4899">
        <f t="shared" si="60"/>
        <v>14820</v>
      </c>
      <c r="AF1161" s="31" t="s">
        <v>19700</v>
      </c>
      <c r="AG1161" s="142"/>
    </row>
    <row r="1162" spans="1:33" ht="30" customHeight="1">
      <c r="A1162" s="4922" t="s">
        <v>21279</v>
      </c>
      <c r="B1162" s="1525" t="s">
        <v>25095</v>
      </c>
      <c r="C1162" s="340">
        <v>45888</v>
      </c>
      <c r="D1162" s="340">
        <f>WORKDAY(C1162,23)</f>
        <v>45919</v>
      </c>
      <c r="E1162" s="341"/>
      <c r="F1162" s="374"/>
      <c r="G1162" s="339">
        <v>8599</v>
      </c>
      <c r="H1162" s="4923" t="s">
        <v>713</v>
      </c>
      <c r="I1162" s="487"/>
      <c r="J1162" s="410" t="s">
        <v>25096</v>
      </c>
      <c r="K1162" s="6076" t="s">
        <v>25097</v>
      </c>
      <c r="L1162" s="4778" t="s">
        <v>28</v>
      </c>
      <c r="M1162" s="338" t="s">
        <v>25152</v>
      </c>
      <c r="N1162" s="255"/>
      <c r="O1162" s="258">
        <v>2</v>
      </c>
      <c r="P1162" s="258">
        <v>2</v>
      </c>
      <c r="Q1162" s="3498" t="s">
        <v>25098</v>
      </c>
      <c r="R1162" s="6511"/>
      <c r="S1162" s="3487"/>
      <c r="T1162" s="3487"/>
      <c r="U1162" s="3487"/>
      <c r="V1162" s="4914" t="s">
        <v>9338</v>
      </c>
      <c r="W1162" s="3487"/>
      <c r="X1162" s="4914" t="s">
        <v>7042</v>
      </c>
      <c r="Y1162" s="3487"/>
      <c r="Z1162" s="251"/>
      <c r="AA1162" s="4895">
        <v>13053049</v>
      </c>
      <c r="AB1162" s="3487"/>
      <c r="AC1162" s="4899">
        <v>11954.25</v>
      </c>
      <c r="AD1162" s="4909">
        <v>8316</v>
      </c>
      <c r="AE1162" s="4899">
        <f t="shared" si="60"/>
        <v>28586.25</v>
      </c>
      <c r="AF1162" s="31" t="s">
        <v>19700</v>
      </c>
      <c r="AG1162" s="142"/>
    </row>
    <row r="1163" spans="1:33" ht="30" customHeight="1">
      <c r="A1163" s="4922" t="s">
        <v>18626</v>
      </c>
      <c r="B1163" s="1525" t="s">
        <v>25100</v>
      </c>
      <c r="C1163" s="340">
        <v>45889</v>
      </c>
      <c r="D1163" s="340">
        <f>WORKDAY(C1163,23)</f>
        <v>45922</v>
      </c>
      <c r="E1163" s="341"/>
      <c r="F1163" s="374"/>
      <c r="G1163" s="339">
        <v>9013</v>
      </c>
      <c r="H1163" s="4923" t="s">
        <v>7073</v>
      </c>
      <c r="I1163" s="487"/>
      <c r="J1163" s="410" t="s">
        <v>25099</v>
      </c>
      <c r="K1163" s="6076" t="s">
        <v>25101</v>
      </c>
      <c r="L1163" s="4778" t="s">
        <v>28</v>
      </c>
      <c r="M1163" s="338" t="s">
        <v>25153</v>
      </c>
      <c r="N1163" s="255"/>
      <c r="O1163" s="258">
        <v>2</v>
      </c>
      <c r="P1163" s="258">
        <v>2</v>
      </c>
      <c r="Q1163" s="3498" t="s">
        <v>25102</v>
      </c>
      <c r="R1163" s="6511"/>
      <c r="S1163" s="3487"/>
      <c r="T1163" s="3487"/>
      <c r="U1163" s="3487"/>
      <c r="V1163" s="6077" t="s">
        <v>9338</v>
      </c>
      <c r="W1163" s="251"/>
      <c r="X1163" s="6077" t="s">
        <v>7042</v>
      </c>
      <c r="Y1163" s="3487"/>
      <c r="Z1163" s="251"/>
      <c r="AA1163" s="4895">
        <v>13053962</v>
      </c>
      <c r="AB1163" s="3487"/>
      <c r="AC1163" s="4899">
        <v>6900</v>
      </c>
      <c r="AD1163" s="4909">
        <v>6798.83</v>
      </c>
      <c r="AE1163" s="4899">
        <f t="shared" si="60"/>
        <v>20497.66</v>
      </c>
      <c r="AF1163" s="31" t="s">
        <v>19700</v>
      </c>
      <c r="AG1163" s="142"/>
    </row>
    <row r="1164" spans="1:33" ht="30" customHeight="1">
      <c r="A1164" s="5320" t="s">
        <v>19351</v>
      </c>
      <c r="B1164" s="5349" t="s">
        <v>25103</v>
      </c>
      <c r="C1164" s="340">
        <v>45889</v>
      </c>
      <c r="D1164" s="340">
        <f>WORKDAY(C1164,23)</f>
        <v>45922</v>
      </c>
      <c r="E1164" s="341"/>
      <c r="F1164" s="374"/>
      <c r="G1164" s="339">
        <v>8646</v>
      </c>
      <c r="H1164" s="4923" t="s">
        <v>4754</v>
      </c>
      <c r="I1164" s="487"/>
      <c r="J1164" s="5329" t="s">
        <v>25104</v>
      </c>
      <c r="K1164" s="4852" t="s">
        <v>25105</v>
      </c>
      <c r="L1164" s="552" t="s">
        <v>173</v>
      </c>
      <c r="M1164" s="338" t="s">
        <v>25154</v>
      </c>
      <c r="N1164" s="255"/>
      <c r="O1164" s="258">
        <v>1</v>
      </c>
      <c r="P1164" s="258">
        <v>1</v>
      </c>
      <c r="Q1164" s="4924" t="s">
        <v>24738</v>
      </c>
      <c r="R1164" s="6511"/>
      <c r="S1164" s="3487"/>
      <c r="T1164" s="3487"/>
      <c r="U1164" s="3487"/>
      <c r="V1164" s="4980" t="s">
        <v>9338</v>
      </c>
      <c r="W1164" s="251"/>
      <c r="X1164" s="4980" t="s">
        <v>7042</v>
      </c>
      <c r="Y1164" s="3487"/>
      <c r="Z1164" s="251"/>
      <c r="AA1164" s="4895">
        <v>13053847</v>
      </c>
      <c r="AB1164" s="3487"/>
      <c r="AC1164" s="4899">
        <v>6200</v>
      </c>
      <c r="AD1164" s="4909">
        <v>12375</v>
      </c>
      <c r="AE1164" s="4899">
        <f t="shared" si="60"/>
        <v>18575</v>
      </c>
      <c r="AF1164" s="31" t="s">
        <v>19700</v>
      </c>
      <c r="AG1164" s="142"/>
    </row>
    <row r="1165" spans="1:33" ht="30" customHeight="1">
      <c r="A1165" s="5320" t="s">
        <v>19351</v>
      </c>
      <c r="B1165" s="5349" t="s">
        <v>25106</v>
      </c>
      <c r="C1165" s="340">
        <v>45889</v>
      </c>
      <c r="D1165" s="340">
        <f>WORKDAY(C1165,14)</f>
        <v>45909</v>
      </c>
      <c r="E1165" s="341"/>
      <c r="F1165" s="374"/>
      <c r="G1165" s="339">
        <v>8646</v>
      </c>
      <c r="H1165" s="4923" t="s">
        <v>3826</v>
      </c>
      <c r="I1165" s="487"/>
      <c r="J1165" s="5329" t="s">
        <v>14728</v>
      </c>
      <c r="K1165" s="3398" t="s">
        <v>25108</v>
      </c>
      <c r="L1165" s="4991" t="s">
        <v>76</v>
      </c>
      <c r="M1165" s="338" t="s">
        <v>25155</v>
      </c>
      <c r="N1165" s="255"/>
      <c r="O1165" s="258">
        <v>4</v>
      </c>
      <c r="P1165" s="258">
        <v>4</v>
      </c>
      <c r="Q1165" s="3498" t="s">
        <v>25109</v>
      </c>
      <c r="R1165" s="6511"/>
      <c r="S1165" s="3487"/>
      <c r="T1165" s="3487"/>
      <c r="U1165" s="3487"/>
      <c r="V1165" s="4980" t="s">
        <v>9338</v>
      </c>
      <c r="W1165" s="3487"/>
      <c r="X1165" s="4980" t="s">
        <v>7042</v>
      </c>
      <c r="Y1165" s="3487"/>
      <c r="Z1165" s="251"/>
      <c r="AA1165" s="4895" t="s">
        <v>25160</v>
      </c>
      <c r="AB1165" s="3487"/>
      <c r="AC1165" s="4899">
        <v>0</v>
      </c>
      <c r="AD1165" s="4909">
        <v>12375</v>
      </c>
      <c r="AE1165" s="4899">
        <f t="shared" ref="AE1165:AE1228" si="65">AC1165+AD1165*P1165</f>
        <v>49500</v>
      </c>
      <c r="AF1165" s="31" t="s">
        <v>19700</v>
      </c>
      <c r="AG1165" s="142"/>
    </row>
    <row r="1166" spans="1:33" ht="30" customHeight="1">
      <c r="A1166" s="4922" t="s">
        <v>19351</v>
      </c>
      <c r="B1166" s="1525" t="s">
        <v>25107</v>
      </c>
      <c r="C1166" s="340">
        <v>45889</v>
      </c>
      <c r="D1166" s="340">
        <f>WORKDAY(C1166,14)</f>
        <v>45909</v>
      </c>
      <c r="E1166" s="341"/>
      <c r="F1166" s="374"/>
      <c r="G1166" s="339">
        <v>8646</v>
      </c>
      <c r="H1166" s="4923" t="s">
        <v>24076</v>
      </c>
      <c r="I1166" s="487"/>
      <c r="J1166" s="410" t="s">
        <v>25110</v>
      </c>
      <c r="K1166" s="3398" t="s">
        <v>25111</v>
      </c>
      <c r="L1166" s="552" t="s">
        <v>173</v>
      </c>
      <c r="M1166" s="338" t="s">
        <v>25156</v>
      </c>
      <c r="N1166" s="255"/>
      <c r="O1166" s="258">
        <v>1</v>
      </c>
      <c r="P1166" s="258">
        <v>1</v>
      </c>
      <c r="Q1166" s="3498" t="s">
        <v>25112</v>
      </c>
      <c r="R1166" s="6511"/>
      <c r="S1166" s="3487"/>
      <c r="T1166" s="3487"/>
      <c r="U1166" s="3487"/>
      <c r="V1166" s="4980" t="s">
        <v>9338</v>
      </c>
      <c r="W1166" s="3487"/>
      <c r="X1166" s="4980" t="s">
        <v>7042</v>
      </c>
      <c r="Y1166" s="3487"/>
      <c r="Z1166" s="251"/>
      <c r="AA1166" s="4895">
        <v>13055482</v>
      </c>
      <c r="AB1166" s="3487"/>
      <c r="AC1166" s="4899">
        <v>3100</v>
      </c>
      <c r="AD1166" s="4909">
        <v>12375</v>
      </c>
      <c r="AE1166" s="4899">
        <f t="shared" si="65"/>
        <v>15475</v>
      </c>
      <c r="AF1166" s="31" t="s">
        <v>19700</v>
      </c>
      <c r="AG1166" s="142"/>
    </row>
    <row r="1167" spans="1:33" ht="30" customHeight="1">
      <c r="A1167" s="4922" t="s">
        <v>19496</v>
      </c>
      <c r="B1167" s="6454" t="s">
        <v>29005</v>
      </c>
      <c r="C1167" s="340">
        <v>45889</v>
      </c>
      <c r="D1167" s="340">
        <f>WORKDAY(C1167,23)</f>
        <v>45922</v>
      </c>
      <c r="E1167" s="422"/>
      <c r="F1167" s="374"/>
      <c r="G1167" s="339">
        <v>8617</v>
      </c>
      <c r="H1167" s="4923" t="s">
        <v>25113</v>
      </c>
      <c r="I1167" s="487"/>
      <c r="J1167" s="410" t="s">
        <v>25114</v>
      </c>
      <c r="K1167" s="3398" t="s">
        <v>25115</v>
      </c>
      <c r="L1167" s="552" t="s">
        <v>173</v>
      </c>
      <c r="M1167" s="338" t="s">
        <v>25157</v>
      </c>
      <c r="N1167" s="255"/>
      <c r="O1167" s="258">
        <v>1</v>
      </c>
      <c r="P1167" s="258">
        <v>1</v>
      </c>
      <c r="Q1167" s="3498" t="s">
        <v>25116</v>
      </c>
      <c r="R1167" s="6511"/>
      <c r="S1167" s="3487"/>
      <c r="T1167" s="3487"/>
      <c r="U1167" s="3487"/>
      <c r="V1167" s="4980" t="s">
        <v>9338</v>
      </c>
      <c r="W1167" s="3487"/>
      <c r="X1167" s="4980" t="s">
        <v>7042</v>
      </c>
      <c r="Y1167" s="3487"/>
      <c r="Z1167" s="251"/>
      <c r="AA1167" s="4895">
        <v>13055099</v>
      </c>
      <c r="AB1167" s="3487"/>
      <c r="AC1167" s="4899">
        <v>55800</v>
      </c>
      <c r="AD1167" s="4909">
        <v>12375</v>
      </c>
      <c r="AE1167" s="4899">
        <f t="shared" si="65"/>
        <v>68175</v>
      </c>
      <c r="AF1167" s="31" t="s">
        <v>19700</v>
      </c>
      <c r="AG1167" s="142"/>
    </row>
    <row r="1168" spans="1:33" ht="30" customHeight="1">
      <c r="A1168" s="5320" t="s">
        <v>22585</v>
      </c>
      <c r="B1168" s="5349" t="s">
        <v>25117</v>
      </c>
      <c r="C1168" s="340">
        <v>45889</v>
      </c>
      <c r="D1168" s="340">
        <f>WORKDAY(C1168,23)</f>
        <v>45922</v>
      </c>
      <c r="E1168" s="341"/>
      <c r="F1168" s="374"/>
      <c r="G1168" s="339">
        <v>8591</v>
      </c>
      <c r="H1168" s="4923" t="s">
        <v>461</v>
      </c>
      <c r="I1168" s="487"/>
      <c r="J1168" s="5329" t="s">
        <v>25118</v>
      </c>
      <c r="K1168" s="3398" t="s">
        <v>25119</v>
      </c>
      <c r="L1168" s="4778" t="s">
        <v>28</v>
      </c>
      <c r="M1168" s="338" t="s">
        <v>25158</v>
      </c>
      <c r="N1168" s="255"/>
      <c r="O1168" s="258">
        <v>2</v>
      </c>
      <c r="P1168" s="258">
        <v>2</v>
      </c>
      <c r="Q1168" s="4924" t="s">
        <v>25087</v>
      </c>
      <c r="R1168" s="6511"/>
      <c r="S1168" s="3487"/>
      <c r="T1168" s="3487"/>
      <c r="U1168" s="3487"/>
      <c r="V1168" s="5182" t="s">
        <v>9338</v>
      </c>
      <c r="W1168" s="251"/>
      <c r="X1168" s="5182" t="s">
        <v>7042</v>
      </c>
      <c r="Y1168" s="3487"/>
      <c r="Z1168" s="251"/>
      <c r="AA1168" s="4895">
        <v>13055107</v>
      </c>
      <c r="AB1168" s="3487"/>
      <c r="AC1168" s="4899">
        <v>18414</v>
      </c>
      <c r="AD1168" s="4909">
        <v>14850</v>
      </c>
      <c r="AE1168" s="4899">
        <f t="shared" si="65"/>
        <v>48114</v>
      </c>
      <c r="AF1168" s="31" t="s">
        <v>19700</v>
      </c>
      <c r="AG1168" s="142"/>
    </row>
    <row r="1169" spans="1:33" ht="30" customHeight="1">
      <c r="A1169" s="5168" t="s">
        <v>18967</v>
      </c>
      <c r="B1169" s="5229" t="s">
        <v>25120</v>
      </c>
      <c r="C1169" s="340">
        <v>45889</v>
      </c>
      <c r="D1169" s="340">
        <f>WORKDAY(C1169,14)</f>
        <v>45909</v>
      </c>
      <c r="E1169" s="341"/>
      <c r="F1169" s="374"/>
      <c r="G1169" s="339">
        <v>8604</v>
      </c>
      <c r="H1169" s="3352"/>
      <c r="I1169" s="6369" t="s">
        <v>20808</v>
      </c>
      <c r="J1169" s="5171" t="s">
        <v>25121</v>
      </c>
      <c r="K1169" s="3398" t="s">
        <v>25122</v>
      </c>
      <c r="L1169" s="552" t="s">
        <v>173</v>
      </c>
      <c r="M1169" s="338" t="s">
        <v>25159</v>
      </c>
      <c r="N1169" s="255"/>
      <c r="O1169" s="258">
        <v>1</v>
      </c>
      <c r="P1169" s="258">
        <v>1</v>
      </c>
      <c r="Q1169" s="3498" t="s">
        <v>25123</v>
      </c>
      <c r="R1169" s="6511"/>
      <c r="S1169" s="3487"/>
      <c r="T1169" s="3487"/>
      <c r="U1169" s="3487"/>
      <c r="V1169" s="4790" t="s">
        <v>2073</v>
      </c>
      <c r="W1169" s="3487"/>
      <c r="X1169" s="4790" t="s">
        <v>37</v>
      </c>
      <c r="Y1169" s="3487"/>
      <c r="Z1169" s="251"/>
      <c r="AA1169" s="4895">
        <v>13055162</v>
      </c>
      <c r="AB1169" s="3487"/>
      <c r="AC1169" s="4899">
        <v>0</v>
      </c>
      <c r="AD1169" s="4909">
        <v>7920</v>
      </c>
      <c r="AE1169" s="4899">
        <f t="shared" si="65"/>
        <v>7920</v>
      </c>
      <c r="AF1169" s="31" t="s">
        <v>19700</v>
      </c>
      <c r="AG1169" s="142"/>
    </row>
    <row r="1170" spans="1:33" ht="30" customHeight="1">
      <c r="A1170" s="4988" t="s">
        <v>19716</v>
      </c>
      <c r="B1170" s="5436" t="s">
        <v>25164</v>
      </c>
      <c r="C1170" s="340">
        <v>45890</v>
      </c>
      <c r="D1170" s="340">
        <f>WORKDAY(C1170,23)</f>
        <v>45923</v>
      </c>
      <c r="E1170" s="341"/>
      <c r="F1170" s="374"/>
      <c r="G1170" s="339">
        <v>8588</v>
      </c>
      <c r="H1170" s="4989" t="s">
        <v>9366</v>
      </c>
      <c r="I1170" s="487"/>
      <c r="J1170" s="5427" t="s">
        <v>25165</v>
      </c>
      <c r="K1170" s="4852" t="s">
        <v>24984</v>
      </c>
      <c r="L1170" s="4991" t="s">
        <v>76</v>
      </c>
      <c r="M1170" s="338" t="s">
        <v>25194</v>
      </c>
      <c r="N1170" s="255"/>
      <c r="O1170" s="258">
        <v>4</v>
      </c>
      <c r="P1170" s="257">
        <v>5</v>
      </c>
      <c r="Q1170" s="4924" t="s">
        <v>25166</v>
      </c>
      <c r="R1170" s="6511"/>
      <c r="S1170" s="3487"/>
      <c r="T1170" s="3487"/>
      <c r="U1170" s="3487"/>
      <c r="V1170" s="4790" t="s">
        <v>2073</v>
      </c>
      <c r="W1170" s="3487"/>
      <c r="X1170" s="4790" t="s">
        <v>37</v>
      </c>
      <c r="Y1170" s="3487"/>
      <c r="Z1170" s="251"/>
      <c r="AA1170" s="4895">
        <v>13059731</v>
      </c>
      <c r="AB1170" s="3487"/>
      <c r="AC1170" s="4899">
        <v>10200</v>
      </c>
      <c r="AD1170" s="4909">
        <v>7920</v>
      </c>
      <c r="AE1170" s="4899">
        <f t="shared" si="65"/>
        <v>49800</v>
      </c>
      <c r="AF1170" s="31" t="s">
        <v>19700</v>
      </c>
      <c r="AG1170" s="142"/>
    </row>
    <row r="1171" spans="1:33" ht="30" customHeight="1">
      <c r="A1171" s="4988" t="s">
        <v>20911</v>
      </c>
      <c r="B1171" s="2992" t="s">
        <v>25167</v>
      </c>
      <c r="C1171" s="340">
        <v>45890</v>
      </c>
      <c r="D1171" s="340">
        <f>WORKDAY(C1171,14)</f>
        <v>45910</v>
      </c>
      <c r="E1171" s="422"/>
      <c r="F1171" s="374"/>
      <c r="G1171" s="339">
        <v>8638</v>
      </c>
      <c r="H1171" s="4989" t="s">
        <v>343</v>
      </c>
      <c r="I1171" s="487"/>
      <c r="J1171" s="410" t="s">
        <v>25168</v>
      </c>
      <c r="K1171" s="3398" t="s">
        <v>25169</v>
      </c>
      <c r="L1171" s="4991" t="s">
        <v>76</v>
      </c>
      <c r="M1171" s="338" t="s">
        <v>25195</v>
      </c>
      <c r="N1171" s="255"/>
      <c r="O1171" s="258">
        <v>4</v>
      </c>
      <c r="P1171" s="258">
        <v>4</v>
      </c>
      <c r="Q1171" s="4924" t="s">
        <v>25170</v>
      </c>
      <c r="R1171" s="6511"/>
      <c r="S1171" s="3487"/>
      <c r="T1171" s="3487"/>
      <c r="U1171" s="3487"/>
      <c r="V1171" s="4790" t="s">
        <v>2073</v>
      </c>
      <c r="W1171" s="3487"/>
      <c r="X1171" s="4790" t="s">
        <v>37</v>
      </c>
      <c r="Y1171" s="3487"/>
      <c r="Z1171" s="251"/>
      <c r="AA1171" s="4895">
        <v>13057581</v>
      </c>
      <c r="AB1171" s="3487"/>
      <c r="AC1171" s="4899">
        <v>0</v>
      </c>
      <c r="AD1171" s="4909">
        <v>8316</v>
      </c>
      <c r="AE1171" s="4899">
        <f t="shared" si="65"/>
        <v>33264</v>
      </c>
      <c r="AF1171" s="31" t="s">
        <v>19700</v>
      </c>
      <c r="AG1171" s="142"/>
    </row>
    <row r="1172" spans="1:33" ht="30" customHeight="1">
      <c r="A1172" s="4792" t="s">
        <v>18977</v>
      </c>
      <c r="B1172" s="1812" t="s">
        <v>25174</v>
      </c>
      <c r="C1172" s="1813">
        <v>45890</v>
      </c>
      <c r="D1172" s="1813">
        <f>WORKDAY(C1172,23)</f>
        <v>45923</v>
      </c>
      <c r="E1172" s="114">
        <v>46132</v>
      </c>
      <c r="F1172" s="4805">
        <f t="shared" si="64"/>
        <v>-209</v>
      </c>
      <c r="G1172" s="1811">
        <v>8644</v>
      </c>
      <c r="H1172" s="4793" t="s">
        <v>14293</v>
      </c>
      <c r="I1172" s="525"/>
      <c r="J1172" s="1815" t="s">
        <v>25171</v>
      </c>
      <c r="K1172" s="3345" t="s">
        <v>25172</v>
      </c>
      <c r="L1172" s="524" t="s">
        <v>173</v>
      </c>
      <c r="M1172" s="1438" t="s">
        <v>25196</v>
      </c>
      <c r="N1172" s="251"/>
      <c r="O1172" s="253">
        <v>1</v>
      </c>
      <c r="P1172" s="253">
        <v>1</v>
      </c>
      <c r="Q1172" s="4788" t="s">
        <v>25173</v>
      </c>
      <c r="R1172" s="3487"/>
      <c r="S1172" s="3487"/>
      <c r="T1172" s="3487"/>
      <c r="U1172" s="3487"/>
      <c r="V1172" s="3487"/>
      <c r="W1172" s="3487"/>
      <c r="X1172" s="3487"/>
      <c r="Y1172" s="3487"/>
      <c r="Z1172" s="251"/>
      <c r="AA1172" s="4895">
        <v>13059264</v>
      </c>
      <c r="AB1172" s="3487"/>
      <c r="AC1172" s="4899">
        <v>17100</v>
      </c>
      <c r="AD1172" s="4909">
        <v>7920</v>
      </c>
      <c r="AE1172" s="4899">
        <f t="shared" si="65"/>
        <v>25020</v>
      </c>
      <c r="AF1172" s="31" t="s">
        <v>19700</v>
      </c>
      <c r="AG1172" s="142"/>
    </row>
    <row r="1173" spans="1:33" s="6585" customFormat="1" ht="30" customHeight="1">
      <c r="A1173" s="6039" t="s">
        <v>18977</v>
      </c>
      <c r="B1173" s="1504" t="s">
        <v>25175</v>
      </c>
      <c r="C1173" s="358">
        <v>45890</v>
      </c>
      <c r="D1173" s="358">
        <f>WORKDAY(C1173,23)</f>
        <v>45923</v>
      </c>
      <c r="E1173" s="359"/>
      <c r="F1173" s="449"/>
      <c r="G1173" s="360">
        <v>8644</v>
      </c>
      <c r="H1173" s="6040" t="s">
        <v>14293</v>
      </c>
      <c r="I1173" s="539"/>
      <c r="J1173" s="450" t="s">
        <v>25171</v>
      </c>
      <c r="K1173" s="6041" t="s">
        <v>25176</v>
      </c>
      <c r="L1173" s="6042" t="s">
        <v>173</v>
      </c>
      <c r="M1173" s="135" t="s">
        <v>25197</v>
      </c>
      <c r="N1173" s="364"/>
      <c r="O1173" s="365">
        <v>1</v>
      </c>
      <c r="P1173" s="365">
        <v>1</v>
      </c>
      <c r="Q1173" s="6043" t="s">
        <v>25177</v>
      </c>
      <c r="R1173" s="6584"/>
      <c r="S1173" s="6584"/>
      <c r="T1173" s="6584"/>
      <c r="U1173" s="6584"/>
      <c r="V1173" s="6584"/>
      <c r="W1173" s="6584"/>
      <c r="X1173" s="6584"/>
      <c r="Y1173" s="6584"/>
      <c r="Z1173" s="364"/>
      <c r="AA1173" s="5341">
        <v>13059703</v>
      </c>
      <c r="AB1173" s="6584"/>
      <c r="AC1173" s="4900"/>
      <c r="AD1173" s="5342"/>
      <c r="AE1173" s="4900"/>
      <c r="AF1173" s="68" t="s">
        <v>19700</v>
      </c>
      <c r="AG1173" s="182"/>
    </row>
    <row r="1174" spans="1:33" ht="30" customHeight="1">
      <c r="A1174" s="4988" t="s">
        <v>19351</v>
      </c>
      <c r="B1174" s="1525" t="s">
        <v>25178</v>
      </c>
      <c r="C1174" s="340">
        <v>45889</v>
      </c>
      <c r="D1174" s="340">
        <f>WORKDAY(C1174,23)</f>
        <v>45922</v>
      </c>
      <c r="E1174" s="422"/>
      <c r="F1174" s="374"/>
      <c r="G1174" s="339">
        <v>8646</v>
      </c>
      <c r="H1174" s="4989" t="s">
        <v>3556</v>
      </c>
      <c r="I1174" s="487"/>
      <c r="J1174" s="410" t="s">
        <v>25179</v>
      </c>
      <c r="K1174" s="3398" t="s">
        <v>25180</v>
      </c>
      <c r="L1174" s="5107" t="s">
        <v>173</v>
      </c>
      <c r="M1174" s="338" t="s">
        <v>25199</v>
      </c>
      <c r="N1174" s="255"/>
      <c r="O1174" s="258">
        <v>1</v>
      </c>
      <c r="P1174" s="258">
        <v>1</v>
      </c>
      <c r="Q1174" s="4924" t="s">
        <v>25181</v>
      </c>
      <c r="R1174" s="6511"/>
      <c r="S1174" s="3487"/>
      <c r="T1174" s="3487"/>
      <c r="U1174" s="3487"/>
      <c r="V1174" s="6307" t="s">
        <v>9338</v>
      </c>
      <c r="W1174" s="251"/>
      <c r="X1174" s="6307" t="s">
        <v>7042</v>
      </c>
      <c r="Y1174" s="3487"/>
      <c r="Z1174" s="251"/>
      <c r="AA1174" s="4895">
        <v>13057124</v>
      </c>
      <c r="AB1174" s="3487"/>
      <c r="AC1174" s="4899">
        <v>31000</v>
      </c>
      <c r="AD1174" s="4909">
        <v>12375</v>
      </c>
      <c r="AE1174" s="4899">
        <f t="shared" si="65"/>
        <v>43375</v>
      </c>
      <c r="AF1174" s="31" t="s">
        <v>19700</v>
      </c>
      <c r="AG1174" s="142"/>
    </row>
    <row r="1175" spans="1:33" ht="30" customHeight="1">
      <c r="A1175" s="5987" t="s">
        <v>18626</v>
      </c>
      <c r="B1175" s="6023" t="s">
        <v>25182</v>
      </c>
      <c r="C1175" s="340">
        <v>45890</v>
      </c>
      <c r="D1175" s="340">
        <f>WORKDAY(C1175,23)</f>
        <v>45923</v>
      </c>
      <c r="E1175" s="341"/>
      <c r="F1175" s="374"/>
      <c r="G1175" s="339">
        <v>9013</v>
      </c>
      <c r="H1175" s="4989" t="s">
        <v>18211</v>
      </c>
      <c r="I1175" s="487"/>
      <c r="J1175" s="5986" t="s">
        <v>25183</v>
      </c>
      <c r="K1175" s="4990" t="s">
        <v>25184</v>
      </c>
      <c r="L1175" s="4991" t="s">
        <v>76</v>
      </c>
      <c r="M1175" s="338" t="s">
        <v>25198</v>
      </c>
      <c r="N1175" s="255"/>
      <c r="O1175" s="258">
        <v>4</v>
      </c>
      <c r="P1175" s="258">
        <v>4</v>
      </c>
      <c r="Q1175" s="4924" t="s">
        <v>25185</v>
      </c>
      <c r="R1175" s="6511"/>
      <c r="S1175" s="3487"/>
      <c r="T1175" s="3487"/>
      <c r="U1175" s="3487"/>
      <c r="V1175" s="4987" t="s">
        <v>9338</v>
      </c>
      <c r="W1175" s="251"/>
      <c r="X1175" s="4987" t="s">
        <v>7042</v>
      </c>
      <c r="Y1175" s="3487"/>
      <c r="Z1175" s="251"/>
      <c r="AA1175" s="4895">
        <v>13059814</v>
      </c>
      <c r="AB1175" s="3487"/>
      <c r="AC1175" s="4899">
        <v>6900</v>
      </c>
      <c r="AD1175" s="4909">
        <v>6798.83</v>
      </c>
      <c r="AE1175" s="4899">
        <f t="shared" si="65"/>
        <v>34095.32</v>
      </c>
      <c r="AF1175" s="31" t="s">
        <v>19700</v>
      </c>
      <c r="AG1175" s="142"/>
    </row>
    <row r="1176" spans="1:33" ht="30" customHeight="1">
      <c r="A1176" s="4988" t="s">
        <v>18779</v>
      </c>
      <c r="B1176" s="1525" t="s">
        <v>25186</v>
      </c>
      <c r="C1176" s="340">
        <v>45890</v>
      </c>
      <c r="D1176" s="340">
        <f>WORKDAY(C1176,23)</f>
        <v>45923</v>
      </c>
      <c r="E1176" s="341"/>
      <c r="F1176" s="374"/>
      <c r="G1176" s="339">
        <v>8593</v>
      </c>
      <c r="H1176" s="4989" t="s">
        <v>12351</v>
      </c>
      <c r="I1176" s="487"/>
      <c r="J1176" s="5556" t="s">
        <v>25187</v>
      </c>
      <c r="K1176" s="4852" t="s">
        <v>25188</v>
      </c>
      <c r="L1176" s="5107" t="s">
        <v>173</v>
      </c>
      <c r="M1176" s="338" t="s">
        <v>25200</v>
      </c>
      <c r="N1176" s="255"/>
      <c r="O1176" s="258">
        <v>1</v>
      </c>
      <c r="P1176" s="258">
        <v>1</v>
      </c>
      <c r="Q1176" s="4924" t="s">
        <v>25189</v>
      </c>
      <c r="R1176" s="6511"/>
      <c r="S1176" s="3487"/>
      <c r="T1176" s="3487"/>
      <c r="U1176" s="3487"/>
      <c r="V1176" s="4987" t="s">
        <v>9338</v>
      </c>
      <c r="W1176" s="3487"/>
      <c r="X1176" s="4987" t="s">
        <v>7042</v>
      </c>
      <c r="Y1176" s="3487"/>
      <c r="Z1176" s="251"/>
      <c r="AA1176" s="5232" t="s">
        <v>25202</v>
      </c>
      <c r="AB1176" s="3487"/>
      <c r="AC1176" s="4899">
        <v>3300</v>
      </c>
      <c r="AD1176" s="4909">
        <v>7920</v>
      </c>
      <c r="AE1176" s="4899">
        <f t="shared" si="65"/>
        <v>11220</v>
      </c>
      <c r="AF1176" s="31" t="s">
        <v>19700</v>
      </c>
      <c r="AG1176" s="142"/>
    </row>
    <row r="1177" spans="1:33" ht="30" customHeight="1">
      <c r="A1177" s="5468" t="s">
        <v>20974</v>
      </c>
      <c r="B1177" s="5558" t="s">
        <v>25190</v>
      </c>
      <c r="C1177" s="340">
        <v>45890</v>
      </c>
      <c r="D1177" s="340">
        <f>WORKDAY(C1177,14)</f>
        <v>45910</v>
      </c>
      <c r="E1177" s="341"/>
      <c r="F1177" s="374"/>
      <c r="G1177" s="339">
        <v>8595</v>
      </c>
      <c r="H1177" s="4989" t="s">
        <v>5140</v>
      </c>
      <c r="I1177" s="487"/>
      <c r="J1177" s="5467" t="s">
        <v>25191</v>
      </c>
      <c r="K1177" s="4990" t="s">
        <v>25192</v>
      </c>
      <c r="L1177" s="5107" t="s">
        <v>760</v>
      </c>
      <c r="M1177" s="338" t="s">
        <v>25201</v>
      </c>
      <c r="N1177" s="255"/>
      <c r="O1177" s="258">
        <v>30</v>
      </c>
      <c r="P1177" s="258">
        <v>30</v>
      </c>
      <c r="Q1177" s="4924" t="s">
        <v>25193</v>
      </c>
      <c r="R1177" s="6511"/>
      <c r="S1177" s="3487"/>
      <c r="T1177" s="3487"/>
      <c r="U1177" s="3487"/>
      <c r="V1177" s="5106" t="s">
        <v>9338</v>
      </c>
      <c r="W1177" s="251"/>
      <c r="X1177" s="5106" t="s">
        <v>7042</v>
      </c>
      <c r="Y1177" s="3487"/>
      <c r="Z1177" s="251"/>
      <c r="AA1177" s="4895">
        <v>13059526</v>
      </c>
      <c r="AB1177" s="3487"/>
      <c r="AC1177" s="4899">
        <v>0</v>
      </c>
      <c r="AD1177" s="4909">
        <v>8400</v>
      </c>
      <c r="AE1177" s="4899">
        <f t="shared" si="65"/>
        <v>252000</v>
      </c>
      <c r="AF1177" s="31" t="s">
        <v>19700</v>
      </c>
      <c r="AG1177" s="142"/>
    </row>
    <row r="1178" spans="1:33" ht="30" customHeight="1">
      <c r="A1178" s="5425" t="s">
        <v>19351</v>
      </c>
      <c r="B1178" s="5436" t="s">
        <v>25203</v>
      </c>
      <c r="C1178" s="340">
        <v>45891</v>
      </c>
      <c r="D1178" s="340">
        <v>45925</v>
      </c>
      <c r="E1178" s="341"/>
      <c r="F1178" s="374"/>
      <c r="G1178" s="339">
        <v>8646</v>
      </c>
      <c r="H1178" s="4937" t="s">
        <v>13602</v>
      </c>
      <c r="I1178" s="487"/>
      <c r="J1178" s="5427" t="s">
        <v>25204</v>
      </c>
      <c r="K1178" s="4852" t="s">
        <v>25205</v>
      </c>
      <c r="L1178" s="4803" t="s">
        <v>193</v>
      </c>
      <c r="M1178" s="338" t="s">
        <v>25207</v>
      </c>
      <c r="N1178" s="255"/>
      <c r="O1178" s="258">
        <v>6</v>
      </c>
      <c r="P1178" s="258">
        <v>6</v>
      </c>
      <c r="Q1178" s="4938" t="s">
        <v>25206</v>
      </c>
      <c r="R1178" s="6511"/>
      <c r="S1178" s="3487"/>
      <c r="T1178" s="3487"/>
      <c r="U1178" s="3487"/>
      <c r="V1178" s="5106" t="s">
        <v>9338</v>
      </c>
      <c r="W1178" s="3487"/>
      <c r="X1178" s="5106" t="s">
        <v>7042</v>
      </c>
      <c r="Y1178" s="3487"/>
      <c r="Z1178" s="251"/>
      <c r="AA1178" s="4895">
        <v>13061578</v>
      </c>
      <c r="AB1178" s="3487"/>
      <c r="AC1178" s="4899">
        <v>31000</v>
      </c>
      <c r="AD1178" s="4909">
        <v>12375</v>
      </c>
      <c r="AE1178" s="4899">
        <f t="shared" si="65"/>
        <v>105250</v>
      </c>
      <c r="AF1178" s="31" t="s">
        <v>19700</v>
      </c>
      <c r="AG1178" s="142"/>
    </row>
    <row r="1179" spans="1:33" ht="30" customHeight="1">
      <c r="A1179" s="5748" t="s">
        <v>18626</v>
      </c>
      <c r="B1179" s="5821" t="s">
        <v>25211</v>
      </c>
      <c r="C1179" s="340">
        <v>45887</v>
      </c>
      <c r="D1179" s="340">
        <v>45912</v>
      </c>
      <c r="E1179" s="341"/>
      <c r="F1179" s="374"/>
      <c r="G1179" s="339">
        <v>9013</v>
      </c>
      <c r="H1179" s="4937" t="s">
        <v>5679</v>
      </c>
      <c r="I1179" s="487"/>
      <c r="J1179" s="5749" t="s">
        <v>25212</v>
      </c>
      <c r="K1179" s="4852" t="s">
        <v>25213</v>
      </c>
      <c r="L1179" s="4803" t="s">
        <v>173</v>
      </c>
      <c r="M1179" s="338" t="s">
        <v>25215</v>
      </c>
      <c r="N1179" s="255"/>
      <c r="O1179" s="258">
        <v>1</v>
      </c>
      <c r="P1179" s="258">
        <v>1</v>
      </c>
      <c r="Q1179" s="4938" t="s">
        <v>25214</v>
      </c>
      <c r="R1179" s="6511"/>
      <c r="S1179" s="3487"/>
      <c r="T1179" s="3487"/>
      <c r="U1179" s="3487"/>
      <c r="V1179" s="5106" t="s">
        <v>9338</v>
      </c>
      <c r="W1179" s="3487"/>
      <c r="X1179" s="5106" t="s">
        <v>7042</v>
      </c>
      <c r="Y1179" s="3487"/>
      <c r="Z1179" s="251"/>
      <c r="AA1179" s="4895">
        <v>13063289</v>
      </c>
      <c r="AB1179" s="3487"/>
      <c r="AC1179" s="4899">
        <v>0</v>
      </c>
      <c r="AD1179" s="4909">
        <v>6798.83</v>
      </c>
      <c r="AE1179" s="4899">
        <f t="shared" si="65"/>
        <v>6798.83</v>
      </c>
      <c r="AF1179" s="31" t="s">
        <v>19700</v>
      </c>
      <c r="AG1179" s="142"/>
    </row>
    <row r="1180" spans="1:33" ht="30" customHeight="1">
      <c r="A1180" s="5203" t="s">
        <v>20640</v>
      </c>
      <c r="B1180" s="5230" t="s">
        <v>25227</v>
      </c>
      <c r="C1180" s="340">
        <v>45891</v>
      </c>
      <c r="D1180" s="340">
        <v>45912</v>
      </c>
      <c r="E1180" s="341"/>
      <c r="F1180" s="374"/>
      <c r="G1180" s="339">
        <v>8605</v>
      </c>
      <c r="H1180" s="4923"/>
      <c r="I1180" s="4936" t="s">
        <v>21302</v>
      </c>
      <c r="J1180" s="5204" t="s">
        <v>25228</v>
      </c>
      <c r="K1180" s="5201" t="s">
        <v>25229</v>
      </c>
      <c r="L1180" s="4803" t="s">
        <v>28</v>
      </c>
      <c r="M1180" s="338" t="s">
        <v>25231</v>
      </c>
      <c r="N1180" s="255"/>
      <c r="O1180" s="258">
        <v>2</v>
      </c>
      <c r="P1180" s="258">
        <v>2</v>
      </c>
      <c r="Q1180" s="6506" t="s">
        <v>25230</v>
      </c>
      <c r="R1180" s="6511"/>
      <c r="S1180" s="3487"/>
      <c r="T1180" s="3487"/>
      <c r="U1180" s="3487"/>
      <c r="V1180" s="5202" t="s">
        <v>9338</v>
      </c>
      <c r="W1180" s="251"/>
      <c r="X1180" s="5202" t="s">
        <v>7042</v>
      </c>
      <c r="Y1180" s="3487"/>
      <c r="Z1180" s="251"/>
      <c r="AA1180" s="4895">
        <v>13063518</v>
      </c>
      <c r="AB1180" s="3487"/>
      <c r="AC1180" s="4899">
        <v>0</v>
      </c>
      <c r="AD1180" s="4909">
        <v>4992</v>
      </c>
      <c r="AE1180" s="4899">
        <f t="shared" si="65"/>
        <v>9984</v>
      </c>
      <c r="AF1180" s="31" t="s">
        <v>19700</v>
      </c>
      <c r="AG1180" s="142"/>
    </row>
    <row r="1181" spans="1:33" ht="30" customHeight="1">
      <c r="A1181" s="5320" t="s">
        <v>18754</v>
      </c>
      <c r="B1181" s="5349" t="s">
        <v>25232</v>
      </c>
      <c r="C1181" s="340">
        <v>45894</v>
      </c>
      <c r="D1181" s="340">
        <v>45925</v>
      </c>
      <c r="E1181" s="341"/>
      <c r="F1181" s="374"/>
      <c r="G1181" s="339">
        <v>8634</v>
      </c>
      <c r="H1181" s="4937" t="s">
        <v>13247</v>
      </c>
      <c r="I1181" s="487"/>
      <c r="J1181" s="5329" t="s">
        <v>25233</v>
      </c>
      <c r="K1181" s="5201" t="s">
        <v>25234</v>
      </c>
      <c r="L1181" s="4803" t="s">
        <v>173</v>
      </c>
      <c r="M1181" s="338" t="s">
        <v>25236</v>
      </c>
      <c r="N1181" s="255"/>
      <c r="O1181" s="258">
        <v>1</v>
      </c>
      <c r="P1181" s="258">
        <v>1</v>
      </c>
      <c r="Q1181" s="4938" t="s">
        <v>25235</v>
      </c>
      <c r="R1181" s="6511"/>
      <c r="S1181" s="3487"/>
      <c r="T1181" s="3487"/>
      <c r="U1181" s="3487"/>
      <c r="V1181" s="5243" t="s">
        <v>9338</v>
      </c>
      <c r="W1181" s="251"/>
      <c r="X1181" s="5243" t="s">
        <v>7042</v>
      </c>
      <c r="Y1181" s="3487"/>
      <c r="Z1181" s="251"/>
      <c r="AA1181" s="4895">
        <v>13063529</v>
      </c>
      <c r="AB1181" s="3487"/>
      <c r="AC1181" s="4899">
        <v>6900</v>
      </c>
      <c r="AD1181" s="4909">
        <v>7920</v>
      </c>
      <c r="AE1181" s="4899">
        <f t="shared" si="65"/>
        <v>14820</v>
      </c>
      <c r="AF1181" s="31" t="s">
        <v>19700</v>
      </c>
      <c r="AG1181" s="142"/>
    </row>
    <row r="1182" spans="1:33" ht="30" customHeight="1">
      <c r="A1182" s="4935" t="s">
        <v>19716</v>
      </c>
      <c r="B1182" s="6996" t="s">
        <v>25237</v>
      </c>
      <c r="C1182" s="340">
        <v>45891</v>
      </c>
      <c r="D1182" s="340">
        <v>45925</v>
      </c>
      <c r="E1182" s="341"/>
      <c r="F1182" s="374"/>
      <c r="G1182" s="339">
        <v>8588</v>
      </c>
      <c r="H1182" s="4937" t="s">
        <v>2527</v>
      </c>
      <c r="I1182" s="487"/>
      <c r="J1182" s="4938" t="s">
        <v>25238</v>
      </c>
      <c r="K1182" s="4852" t="s">
        <v>25239</v>
      </c>
      <c r="L1182" s="4803" t="s">
        <v>128</v>
      </c>
      <c r="M1182" s="338" t="s">
        <v>25241</v>
      </c>
      <c r="N1182" s="255"/>
      <c r="O1182" s="258">
        <v>3</v>
      </c>
      <c r="P1182" s="257">
        <v>4</v>
      </c>
      <c r="Q1182" s="6506" t="s">
        <v>25240</v>
      </c>
      <c r="R1182" s="6511"/>
      <c r="S1182" s="3487"/>
      <c r="T1182" s="3487"/>
      <c r="U1182" s="3487"/>
      <c r="V1182" s="4949" t="s">
        <v>9338</v>
      </c>
      <c r="W1182" s="251"/>
      <c r="X1182" s="4949" t="s">
        <v>7042</v>
      </c>
      <c r="Y1182" s="3487"/>
      <c r="Z1182" s="251"/>
      <c r="AA1182" s="4895">
        <v>13063541</v>
      </c>
      <c r="AB1182" s="3487"/>
      <c r="AC1182" s="4899">
        <v>6900</v>
      </c>
      <c r="AD1182" s="4909">
        <v>7920</v>
      </c>
      <c r="AE1182" s="4899">
        <f t="shared" si="65"/>
        <v>38580</v>
      </c>
      <c r="AF1182" s="31" t="s">
        <v>19700</v>
      </c>
      <c r="AG1182" s="142"/>
    </row>
    <row r="1183" spans="1:33" ht="30" customHeight="1">
      <c r="A1183" s="5448" t="s">
        <v>20488</v>
      </c>
      <c r="B1183" s="5449" t="s">
        <v>25242</v>
      </c>
      <c r="C1183" s="340">
        <v>45891</v>
      </c>
      <c r="D1183" s="340">
        <v>45925</v>
      </c>
      <c r="E1183" s="341"/>
      <c r="F1183" s="374"/>
      <c r="G1183" s="339">
        <v>8630</v>
      </c>
      <c r="H1183" s="4937" t="s">
        <v>24580</v>
      </c>
      <c r="I1183" s="487"/>
      <c r="J1183" s="5447" t="s">
        <v>20953</v>
      </c>
      <c r="K1183" s="4852" t="s">
        <v>25243</v>
      </c>
      <c r="L1183" s="4803" t="s">
        <v>173</v>
      </c>
      <c r="M1183" s="338" t="s">
        <v>25248</v>
      </c>
      <c r="N1183" s="255"/>
      <c r="O1183" s="258">
        <v>1</v>
      </c>
      <c r="P1183" s="258">
        <v>1</v>
      </c>
      <c r="Q1183" s="6506" t="s">
        <v>25222</v>
      </c>
      <c r="R1183" s="6511"/>
      <c r="S1183" s="3487"/>
      <c r="T1183" s="3487"/>
      <c r="U1183" s="3487"/>
      <c r="V1183" s="4949" t="s">
        <v>9338</v>
      </c>
      <c r="W1183" s="3487"/>
      <c r="X1183" s="4949" t="s">
        <v>7042</v>
      </c>
      <c r="Y1183" s="3487"/>
      <c r="Z1183" s="251"/>
      <c r="AA1183" s="4895">
        <v>13063573</v>
      </c>
      <c r="AB1183" s="3487"/>
      <c r="AC1183" s="4899">
        <v>17671.5</v>
      </c>
      <c r="AD1183" s="4909">
        <v>8316</v>
      </c>
      <c r="AE1183" s="4899">
        <f t="shared" si="65"/>
        <v>25987.5</v>
      </c>
      <c r="AF1183" s="31" t="s">
        <v>19700</v>
      </c>
      <c r="AG1183" s="142"/>
    </row>
    <row r="1184" spans="1:33" ht="30" customHeight="1">
      <c r="A1184" s="5748" t="s">
        <v>18703</v>
      </c>
      <c r="B1184" s="5821" t="s">
        <v>25244</v>
      </c>
      <c r="C1184" s="340">
        <v>45892</v>
      </c>
      <c r="D1184" s="340">
        <v>45912</v>
      </c>
      <c r="E1184" s="341"/>
      <c r="F1184" s="374"/>
      <c r="G1184" s="339">
        <v>8615</v>
      </c>
      <c r="H1184" s="4937" t="s">
        <v>1340</v>
      </c>
      <c r="I1184" s="487"/>
      <c r="J1184" s="5749" t="s">
        <v>25245</v>
      </c>
      <c r="K1184" s="5201" t="s">
        <v>25246</v>
      </c>
      <c r="L1184" s="4803" t="s">
        <v>28</v>
      </c>
      <c r="M1184" s="338" t="s">
        <v>25247</v>
      </c>
      <c r="N1184" s="255"/>
      <c r="O1184" s="258">
        <v>2</v>
      </c>
      <c r="P1184" s="258">
        <v>2</v>
      </c>
      <c r="Q1184" s="6506" t="s">
        <v>25263</v>
      </c>
      <c r="R1184" s="6511"/>
      <c r="S1184" s="3487"/>
      <c r="T1184" s="3487"/>
      <c r="U1184" s="3487"/>
      <c r="V1184" s="4949" t="s">
        <v>9338</v>
      </c>
      <c r="W1184" s="3487"/>
      <c r="X1184" s="4949" t="s">
        <v>7042</v>
      </c>
      <c r="Y1184" s="3487"/>
      <c r="Z1184" s="251"/>
      <c r="AA1184" s="4895">
        <v>13065157</v>
      </c>
      <c r="AB1184" s="3487"/>
      <c r="AC1184" s="4899">
        <v>0</v>
      </c>
      <c r="AD1184" s="4909">
        <v>7920</v>
      </c>
      <c r="AE1184" s="4899">
        <f t="shared" si="65"/>
        <v>15840</v>
      </c>
      <c r="AF1184" s="31" t="s">
        <v>19700</v>
      </c>
      <c r="AG1184" s="142"/>
    </row>
    <row r="1185" spans="1:33" s="6585" customFormat="1" ht="30" customHeight="1">
      <c r="A1185" s="5380" t="s">
        <v>20766</v>
      </c>
      <c r="B1185" s="5381" t="s">
        <v>25249</v>
      </c>
      <c r="C1185" s="358">
        <v>45891</v>
      </c>
      <c r="D1185" s="358">
        <v>45925</v>
      </c>
      <c r="E1185" s="359"/>
      <c r="F1185" s="449"/>
      <c r="G1185" s="360">
        <v>8629</v>
      </c>
      <c r="H1185" s="5382" t="s">
        <v>12039</v>
      </c>
      <c r="I1185" s="539"/>
      <c r="J1185" s="5383" t="s">
        <v>25250</v>
      </c>
      <c r="K1185" s="5384" t="s">
        <v>25251</v>
      </c>
      <c r="L1185" s="5385" t="s">
        <v>28</v>
      </c>
      <c r="M1185" s="135" t="s">
        <v>25253</v>
      </c>
      <c r="N1185" s="364"/>
      <c r="O1185" s="365">
        <v>2</v>
      </c>
      <c r="P1185" s="365">
        <v>2</v>
      </c>
      <c r="Q1185" s="5383" t="s">
        <v>25252</v>
      </c>
      <c r="R1185" s="6584"/>
      <c r="S1185" s="6584"/>
      <c r="T1185" s="6584"/>
      <c r="U1185" s="6584"/>
      <c r="V1185" s="6584"/>
      <c r="W1185" s="6584"/>
      <c r="X1185" s="6584"/>
      <c r="Y1185" s="6584"/>
      <c r="Z1185" s="364"/>
      <c r="AA1185" s="5341">
        <v>13065160</v>
      </c>
      <c r="AB1185" s="6584"/>
      <c r="AC1185" s="4900"/>
      <c r="AD1185" s="5342"/>
      <c r="AE1185" s="4900"/>
      <c r="AF1185" s="68" t="s">
        <v>19700</v>
      </c>
      <c r="AG1185" s="182"/>
    </row>
    <row r="1186" spans="1:33" ht="30" customHeight="1">
      <c r="A1186" s="8107" t="s">
        <v>20502</v>
      </c>
      <c r="B1186" s="8108" t="s">
        <v>25254</v>
      </c>
      <c r="C1186" s="340">
        <v>45894</v>
      </c>
      <c r="D1186" s="4271">
        <v>45915</v>
      </c>
      <c r="E1186" s="422"/>
      <c r="F1186" s="4272"/>
      <c r="G1186" s="4008">
        <v>8637</v>
      </c>
      <c r="H1186" s="8105" t="s">
        <v>23461</v>
      </c>
      <c r="I1186" s="3709"/>
      <c r="J1186" s="8109" t="s">
        <v>25255</v>
      </c>
      <c r="K1186" s="8110" t="s">
        <v>25256</v>
      </c>
      <c r="L1186" s="4946" t="s">
        <v>28</v>
      </c>
      <c r="M1186" s="3705" t="s">
        <v>25258</v>
      </c>
      <c r="N1186" s="4273"/>
      <c r="O1186" s="261">
        <v>2</v>
      </c>
      <c r="P1186" s="261">
        <v>2</v>
      </c>
      <c r="Q1186" s="8106" t="s">
        <v>25257</v>
      </c>
      <c r="R1186" s="6508"/>
      <c r="S1186" s="6510"/>
      <c r="T1186" s="6510"/>
      <c r="U1186" s="6510"/>
      <c r="V1186" s="8111" t="s">
        <v>28776</v>
      </c>
      <c r="W1186" s="6510"/>
      <c r="X1186" s="8111" t="s">
        <v>27185</v>
      </c>
      <c r="Y1186" s="6510"/>
      <c r="Z1186" s="4007"/>
      <c r="AA1186" s="6534">
        <v>13065643</v>
      </c>
      <c r="AB1186" s="6510"/>
      <c r="AC1186" s="6532">
        <v>108000</v>
      </c>
      <c r="AD1186" s="4910">
        <v>15000</v>
      </c>
      <c r="AE1186" s="6532">
        <f t="shared" si="65"/>
        <v>138000</v>
      </c>
      <c r="AF1186" s="247" t="s">
        <v>19700</v>
      </c>
      <c r="AG1186" s="334"/>
    </row>
    <row r="1187" spans="1:33" s="6" customFormat="1" ht="30" customHeight="1">
      <c r="A1187" s="5547" t="s">
        <v>20488</v>
      </c>
      <c r="B1187" s="5569" t="s">
        <v>25259</v>
      </c>
      <c r="C1187" s="4064">
        <v>45869</v>
      </c>
      <c r="D1187" s="4064">
        <v>45980</v>
      </c>
      <c r="E1187" s="4064"/>
      <c r="F1187" s="373"/>
      <c r="G1187" s="256">
        <v>8630</v>
      </c>
      <c r="H1187" s="4947" t="s">
        <v>25260</v>
      </c>
      <c r="I1187" s="503"/>
      <c r="J1187" s="5546" t="s">
        <v>25261</v>
      </c>
      <c r="K1187" s="4999" t="s">
        <v>25262</v>
      </c>
      <c r="L1187" s="4946" t="s">
        <v>13689</v>
      </c>
      <c r="M1187" s="582" t="s">
        <v>25265</v>
      </c>
      <c r="N1187" s="4946" t="s">
        <v>3951</v>
      </c>
      <c r="O1187" s="4088">
        <v>1</v>
      </c>
      <c r="P1187" s="4088">
        <v>1</v>
      </c>
      <c r="Q1187" s="4946" t="s">
        <v>25264</v>
      </c>
      <c r="R1187" s="256"/>
      <c r="S1187" s="252"/>
      <c r="T1187" s="252"/>
      <c r="U1187" s="252"/>
      <c r="V1187" s="5246" t="s">
        <v>9338</v>
      </c>
      <c r="W1187" s="252"/>
      <c r="X1187" s="5246" t="s">
        <v>7042</v>
      </c>
      <c r="Y1187" s="252"/>
      <c r="Z1187" s="252"/>
      <c r="AA1187" s="4897">
        <v>13065797</v>
      </c>
      <c r="AB1187" s="252"/>
      <c r="AC1187" s="4898">
        <v>5717.25</v>
      </c>
      <c r="AD1187" s="4911">
        <v>172141.2</v>
      </c>
      <c r="AE1187" s="4898">
        <f t="shared" si="65"/>
        <v>177858.45</v>
      </c>
      <c r="AF1187" s="6" t="s">
        <v>19700</v>
      </c>
    </row>
    <row r="1188" spans="1:33" s="6" customFormat="1" ht="30" customHeight="1">
      <c r="A1188" s="4812" t="s">
        <v>18703</v>
      </c>
      <c r="B1188" s="5815" t="s">
        <v>25266</v>
      </c>
      <c r="C1188" s="4064">
        <v>45892</v>
      </c>
      <c r="D1188" s="4064">
        <v>45926</v>
      </c>
      <c r="E1188" s="341"/>
      <c r="F1188" s="373"/>
      <c r="G1188" s="256">
        <v>8615</v>
      </c>
      <c r="H1188" s="4947" t="s">
        <v>622</v>
      </c>
      <c r="I1188" s="4946" t="s">
        <v>25</v>
      </c>
      <c r="J1188" s="5760" t="s">
        <v>25267</v>
      </c>
      <c r="K1188" s="4946" t="s">
        <v>25269</v>
      </c>
      <c r="L1188" s="4946" t="s">
        <v>28</v>
      </c>
      <c r="M1188" s="582" t="s">
        <v>25270</v>
      </c>
      <c r="N1188" s="256"/>
      <c r="O1188" s="4088">
        <v>2</v>
      </c>
      <c r="P1188" s="4088">
        <v>2</v>
      </c>
      <c r="Q1188" s="4946" t="s">
        <v>25268</v>
      </c>
      <c r="R1188" s="256"/>
      <c r="S1188" s="252"/>
      <c r="T1188" s="252"/>
      <c r="U1188" s="252"/>
      <c r="V1188" s="5246" t="s">
        <v>9338</v>
      </c>
      <c r="W1188" s="252"/>
      <c r="X1188" s="5246" t="s">
        <v>7042</v>
      </c>
      <c r="Y1188" s="252"/>
      <c r="Z1188" s="252"/>
      <c r="AA1188" s="4897">
        <v>13065911</v>
      </c>
      <c r="AB1188" s="252"/>
      <c r="AC1188" s="4898">
        <v>6900</v>
      </c>
      <c r="AD1188" s="4911">
        <v>7920</v>
      </c>
      <c r="AE1188" s="4898">
        <f t="shared" si="65"/>
        <v>22740</v>
      </c>
      <c r="AF1188" s="6" t="s">
        <v>19700</v>
      </c>
    </row>
    <row r="1189" spans="1:33" s="6" customFormat="1" ht="30" customHeight="1">
      <c r="A1189" s="6271" t="s">
        <v>20998</v>
      </c>
      <c r="B1189" s="6293" t="s">
        <v>25271</v>
      </c>
      <c r="C1189" s="4064">
        <v>45892</v>
      </c>
      <c r="D1189" s="4064">
        <v>45915</v>
      </c>
      <c r="E1189" s="341"/>
      <c r="F1189" s="373"/>
      <c r="G1189" s="256">
        <v>8558</v>
      </c>
      <c r="H1189" s="4947" t="s">
        <v>13610</v>
      </c>
      <c r="I1189" s="4946" t="s">
        <v>25</v>
      </c>
      <c r="J1189" s="6270" t="s">
        <v>25272</v>
      </c>
      <c r="K1189" s="4946" t="s">
        <v>25273</v>
      </c>
      <c r="L1189" s="4946" t="s">
        <v>173</v>
      </c>
      <c r="M1189" s="582" t="s">
        <v>25275</v>
      </c>
      <c r="N1189" s="256"/>
      <c r="O1189" s="4088">
        <v>1</v>
      </c>
      <c r="P1189" s="4088">
        <v>1</v>
      </c>
      <c r="Q1189" s="4946" t="s">
        <v>25274</v>
      </c>
      <c r="R1189" s="256"/>
      <c r="S1189" s="252"/>
      <c r="T1189" s="252"/>
      <c r="U1189" s="252"/>
      <c r="V1189" s="5246" t="s">
        <v>9338</v>
      </c>
      <c r="W1189" s="252"/>
      <c r="X1189" s="5246" t="s">
        <v>7042</v>
      </c>
      <c r="Y1189" s="252"/>
      <c r="Z1189" s="252"/>
      <c r="AA1189" s="4897">
        <v>13065976</v>
      </c>
      <c r="AB1189" s="252"/>
      <c r="AC1189" s="4898">
        <v>0</v>
      </c>
      <c r="AD1189" s="4911">
        <v>14850</v>
      </c>
      <c r="AE1189" s="4898">
        <f t="shared" si="65"/>
        <v>14850</v>
      </c>
      <c r="AF1189" s="6" t="s">
        <v>19700</v>
      </c>
    </row>
    <row r="1190" spans="1:33" s="6" customFormat="1" ht="30" customHeight="1">
      <c r="A1190" s="5213" t="s">
        <v>20766</v>
      </c>
      <c r="B1190" s="5236" t="s">
        <v>25276</v>
      </c>
      <c r="C1190" s="4064">
        <v>45905</v>
      </c>
      <c r="D1190" s="4064">
        <v>45915</v>
      </c>
      <c r="E1190" s="4064"/>
      <c r="F1190" s="373"/>
      <c r="G1190" s="256">
        <v>8629</v>
      </c>
      <c r="H1190" s="4947" t="s">
        <v>18418</v>
      </c>
      <c r="I1190" s="4946"/>
      <c r="J1190" s="5210" t="s">
        <v>25277</v>
      </c>
      <c r="K1190" s="4952" t="s">
        <v>25608</v>
      </c>
      <c r="L1190" s="4946" t="s">
        <v>28</v>
      </c>
      <c r="M1190" s="582" t="s">
        <v>25279</v>
      </c>
      <c r="N1190" s="256"/>
      <c r="O1190" s="4088">
        <v>2</v>
      </c>
      <c r="P1190" s="4088">
        <v>2</v>
      </c>
      <c r="Q1190" s="4946" t="s">
        <v>25278</v>
      </c>
      <c r="R1190" s="256"/>
      <c r="S1190" s="252"/>
      <c r="T1190" s="252"/>
      <c r="U1190" s="252"/>
      <c r="V1190" s="4948" t="s">
        <v>9338</v>
      </c>
      <c r="W1190" s="252"/>
      <c r="X1190" s="4948" t="s">
        <v>7042</v>
      </c>
      <c r="Y1190" s="252"/>
      <c r="Z1190" s="252"/>
      <c r="AA1190" s="4897">
        <v>13066370</v>
      </c>
      <c r="AB1190" s="252"/>
      <c r="AC1190" s="4898">
        <v>1782</v>
      </c>
      <c r="AD1190" s="4911">
        <v>8316</v>
      </c>
      <c r="AE1190" s="4898">
        <f t="shared" si="65"/>
        <v>18414</v>
      </c>
      <c r="AF1190" s="6" t="s">
        <v>19700</v>
      </c>
    </row>
    <row r="1191" spans="1:33" s="6" customFormat="1" ht="30" customHeight="1">
      <c r="A1191" s="5458" t="s">
        <v>19496</v>
      </c>
      <c r="B1191" s="5456" t="s">
        <v>25280</v>
      </c>
      <c r="C1191" s="4064">
        <v>45892</v>
      </c>
      <c r="D1191" s="4064">
        <v>45915</v>
      </c>
      <c r="E1191" s="4064"/>
      <c r="F1191" s="373"/>
      <c r="G1191" s="256">
        <v>8617</v>
      </c>
      <c r="H1191" s="4947" t="s">
        <v>1747</v>
      </c>
      <c r="I1191" s="4946" t="s">
        <v>25</v>
      </c>
      <c r="J1191" s="5456" t="s">
        <v>25281</v>
      </c>
      <c r="K1191" s="4946" t="s">
        <v>25282</v>
      </c>
      <c r="L1191" s="4946" t="s">
        <v>28</v>
      </c>
      <c r="M1191" s="582" t="s">
        <v>25284</v>
      </c>
      <c r="N1191" s="256"/>
      <c r="O1191" s="4088">
        <v>2</v>
      </c>
      <c r="P1191" s="4088">
        <v>2</v>
      </c>
      <c r="Q1191" s="4946" t="s">
        <v>25283</v>
      </c>
      <c r="R1191" s="256"/>
      <c r="S1191" s="252"/>
      <c r="T1191" s="252"/>
      <c r="U1191" s="252"/>
      <c r="V1191" s="5046" t="s">
        <v>9338</v>
      </c>
      <c r="W1191" s="252"/>
      <c r="X1191" s="5046" t="s">
        <v>7042</v>
      </c>
      <c r="Y1191" s="252"/>
      <c r="Z1191" s="252"/>
      <c r="AA1191" s="4897">
        <v>13066375</v>
      </c>
      <c r="AB1191" s="252"/>
      <c r="AC1191" s="4898">
        <v>0</v>
      </c>
      <c r="AD1191" s="4911">
        <v>12375</v>
      </c>
      <c r="AE1191" s="4898">
        <f t="shared" si="65"/>
        <v>24750</v>
      </c>
      <c r="AF1191" s="6" t="s">
        <v>19700</v>
      </c>
    </row>
    <row r="1192" spans="1:33" s="6" customFormat="1" ht="30" customHeight="1">
      <c r="A1192" s="4812" t="s">
        <v>20766</v>
      </c>
      <c r="B1192" s="4946" t="s">
        <v>25296</v>
      </c>
      <c r="C1192" s="4064">
        <v>45891</v>
      </c>
      <c r="D1192" s="4064">
        <v>45926</v>
      </c>
      <c r="E1192" s="341"/>
      <c r="F1192" s="373"/>
      <c r="G1192" s="256">
        <v>8629</v>
      </c>
      <c r="H1192" s="4947" t="s">
        <v>25297</v>
      </c>
      <c r="I1192" s="503"/>
      <c r="J1192" s="4946" t="s">
        <v>25298</v>
      </c>
      <c r="K1192" s="5784" t="s">
        <v>26296</v>
      </c>
      <c r="L1192" s="4946" t="s">
        <v>28</v>
      </c>
      <c r="M1192" s="582" t="s">
        <v>25299</v>
      </c>
      <c r="N1192" s="256"/>
      <c r="O1192" s="4088">
        <v>2</v>
      </c>
      <c r="P1192" s="4088">
        <v>2</v>
      </c>
      <c r="Q1192" s="4946" t="s">
        <v>25278</v>
      </c>
      <c r="R1192" s="256"/>
      <c r="S1192" s="252"/>
      <c r="T1192" s="252"/>
      <c r="U1192" s="252"/>
      <c r="V1192" s="5046" t="s">
        <v>9338</v>
      </c>
      <c r="W1192" s="252"/>
      <c r="X1192" s="5046" t="s">
        <v>7042</v>
      </c>
      <c r="Y1192" s="252"/>
      <c r="Z1192" s="252"/>
      <c r="AA1192" s="4897">
        <v>13066739</v>
      </c>
      <c r="AB1192" s="252"/>
      <c r="AC1192" s="4898">
        <v>4900.5</v>
      </c>
      <c r="AD1192" s="4911">
        <v>8316</v>
      </c>
      <c r="AE1192" s="4898">
        <f t="shared" si="65"/>
        <v>21532.5</v>
      </c>
      <c r="AF1192" s="6" t="s">
        <v>19700</v>
      </c>
    </row>
    <row r="1193" spans="1:33" s="6" customFormat="1" ht="30" customHeight="1">
      <c r="A1193" s="4812" t="s">
        <v>19351</v>
      </c>
      <c r="B1193" s="6878" t="s">
        <v>25300</v>
      </c>
      <c r="C1193" s="4064">
        <v>45894</v>
      </c>
      <c r="D1193" s="4064">
        <v>45926</v>
      </c>
      <c r="E1193" s="422"/>
      <c r="F1193" s="373"/>
      <c r="G1193" s="256">
        <v>8646</v>
      </c>
      <c r="H1193" s="4947" t="s">
        <v>14293</v>
      </c>
      <c r="I1193" s="503"/>
      <c r="J1193" s="4946" t="s">
        <v>25301</v>
      </c>
      <c r="K1193" s="4946" t="s">
        <v>25302</v>
      </c>
      <c r="L1193" s="4946" t="s">
        <v>173</v>
      </c>
      <c r="M1193" s="582" t="s">
        <v>25304</v>
      </c>
      <c r="N1193" s="256"/>
      <c r="O1193" s="4088">
        <v>1</v>
      </c>
      <c r="P1193" s="4560">
        <v>4</v>
      </c>
      <c r="Q1193" s="4946" t="s">
        <v>25303</v>
      </c>
      <c r="R1193" s="256"/>
      <c r="S1193" s="252"/>
      <c r="T1193" s="252"/>
      <c r="U1193" s="252"/>
      <c r="V1193" s="5046" t="s">
        <v>9338</v>
      </c>
      <c r="W1193" s="252"/>
      <c r="X1193" s="5046" t="s">
        <v>7042</v>
      </c>
      <c r="Y1193" s="252"/>
      <c r="Z1193" s="252"/>
      <c r="AA1193" s="4897">
        <v>13067257</v>
      </c>
      <c r="AB1193" s="252"/>
      <c r="AC1193" s="4898">
        <v>18600</v>
      </c>
      <c r="AD1193" s="4911">
        <v>12375</v>
      </c>
      <c r="AE1193" s="4898">
        <f t="shared" si="65"/>
        <v>68100</v>
      </c>
      <c r="AF1193" s="6" t="s">
        <v>19700</v>
      </c>
    </row>
    <row r="1194" spans="1:33" s="6" customFormat="1" ht="30" customHeight="1">
      <c r="A1194" s="4812" t="s">
        <v>18703</v>
      </c>
      <c r="B1194" s="4946" t="s">
        <v>25305</v>
      </c>
      <c r="C1194" s="4064">
        <v>45894</v>
      </c>
      <c r="D1194" s="4064">
        <v>45926</v>
      </c>
      <c r="E1194" s="4064"/>
      <c r="F1194" s="373"/>
      <c r="G1194" s="256">
        <v>8615</v>
      </c>
      <c r="H1194" s="4947" t="s">
        <v>11761</v>
      </c>
      <c r="I1194" s="503"/>
      <c r="J1194" s="4946" t="s">
        <v>25307</v>
      </c>
      <c r="K1194" s="4946" t="s">
        <v>25306</v>
      </c>
      <c r="L1194" s="4946" t="s">
        <v>173</v>
      </c>
      <c r="M1194" s="582" t="s">
        <v>25308</v>
      </c>
      <c r="N1194" s="256"/>
      <c r="O1194" s="4088">
        <v>1</v>
      </c>
      <c r="P1194" s="4088">
        <v>1</v>
      </c>
      <c r="Q1194" s="4946" t="s">
        <v>23902</v>
      </c>
      <c r="R1194" s="256"/>
      <c r="S1194" s="252"/>
      <c r="T1194" s="252"/>
      <c r="U1194" s="252"/>
      <c r="V1194" s="5305" t="s">
        <v>9338</v>
      </c>
      <c r="W1194" s="252"/>
      <c r="X1194" s="5305" t="s">
        <v>7042</v>
      </c>
      <c r="Y1194" s="252"/>
      <c r="Z1194" s="252"/>
      <c r="AA1194" s="4897">
        <v>13067342</v>
      </c>
      <c r="AB1194" s="252"/>
      <c r="AC1194" s="4898">
        <v>3300</v>
      </c>
      <c r="AD1194" s="4911">
        <v>7920</v>
      </c>
      <c r="AE1194" s="4898">
        <f t="shared" si="65"/>
        <v>11220</v>
      </c>
      <c r="AF1194" s="6" t="s">
        <v>19700</v>
      </c>
    </row>
    <row r="1195" spans="1:33" s="6" customFormat="1" ht="30" customHeight="1">
      <c r="A1195" s="5425" t="s">
        <v>20646</v>
      </c>
      <c r="B1195" s="5534" t="s">
        <v>25309</v>
      </c>
      <c r="C1195" s="4064">
        <v>45894</v>
      </c>
      <c r="D1195" s="4064">
        <v>45915</v>
      </c>
      <c r="E1195" s="4064"/>
      <c r="F1195" s="373"/>
      <c r="G1195" s="256">
        <v>9053</v>
      </c>
      <c r="H1195" s="5040"/>
      <c r="I1195" s="4946" t="s">
        <v>21302</v>
      </c>
      <c r="J1195" s="5428" t="s">
        <v>25310</v>
      </c>
      <c r="K1195" s="4946" t="s">
        <v>25311</v>
      </c>
      <c r="L1195" s="4946" t="s">
        <v>76</v>
      </c>
      <c r="M1195" s="582" t="s">
        <v>25313</v>
      </c>
      <c r="N1195" s="256"/>
      <c r="O1195" s="4088">
        <v>4</v>
      </c>
      <c r="P1195" s="4088">
        <v>4</v>
      </c>
      <c r="Q1195" s="4946" t="s">
        <v>25312</v>
      </c>
      <c r="R1195" s="256"/>
      <c r="S1195" s="252"/>
      <c r="T1195" s="252"/>
      <c r="U1195" s="252"/>
      <c r="V1195" s="5041" t="s">
        <v>9338</v>
      </c>
      <c r="W1195" s="252"/>
      <c r="X1195" s="5041" t="s">
        <v>7042</v>
      </c>
      <c r="Y1195" s="252"/>
      <c r="Z1195" s="252"/>
      <c r="AA1195" s="4897">
        <v>13067579</v>
      </c>
      <c r="AB1195" s="252"/>
      <c r="AC1195" s="4898">
        <v>0</v>
      </c>
      <c r="AD1195" s="4911">
        <v>20250</v>
      </c>
      <c r="AE1195" s="4898">
        <f t="shared" si="65"/>
        <v>81000</v>
      </c>
      <c r="AF1195" s="6" t="s">
        <v>19700</v>
      </c>
    </row>
    <row r="1196" spans="1:33" s="6" customFormat="1" ht="30" customHeight="1">
      <c r="A1196" s="5759" t="s">
        <v>20017</v>
      </c>
      <c r="B1196" s="5815" t="s">
        <v>25314</v>
      </c>
      <c r="C1196" s="4064">
        <v>45894</v>
      </c>
      <c r="D1196" s="4064">
        <v>46031</v>
      </c>
      <c r="E1196" s="341"/>
      <c r="F1196" s="373"/>
      <c r="G1196" s="256">
        <v>8369</v>
      </c>
      <c r="H1196" s="4947" t="s">
        <v>2723</v>
      </c>
      <c r="I1196" s="4946" t="s">
        <v>25</v>
      </c>
      <c r="J1196" s="5760" t="s">
        <v>25315</v>
      </c>
      <c r="K1196" s="4946" t="s">
        <v>25316</v>
      </c>
      <c r="L1196" s="4946" t="s">
        <v>28</v>
      </c>
      <c r="M1196" s="582" t="s">
        <v>25318</v>
      </c>
      <c r="N1196" s="256"/>
      <c r="O1196" s="4088">
        <v>2</v>
      </c>
      <c r="P1196" s="4088">
        <v>2</v>
      </c>
      <c r="Q1196" s="4946" t="s">
        <v>25317</v>
      </c>
      <c r="R1196" s="256"/>
      <c r="S1196" s="252"/>
      <c r="T1196" s="252"/>
      <c r="U1196" s="252"/>
      <c r="V1196" s="5041" t="s">
        <v>9338</v>
      </c>
      <c r="W1196" s="252"/>
      <c r="X1196" s="5041" t="s">
        <v>7042</v>
      </c>
      <c r="Y1196" s="252"/>
      <c r="Z1196" s="252"/>
      <c r="AA1196" s="4897">
        <v>13068635</v>
      </c>
      <c r="AB1196" s="252"/>
      <c r="AC1196" s="4898">
        <v>55800</v>
      </c>
      <c r="AD1196" s="4911">
        <v>15000</v>
      </c>
      <c r="AE1196" s="4898">
        <f t="shared" si="65"/>
        <v>85800</v>
      </c>
      <c r="AF1196" s="6" t="s">
        <v>19700</v>
      </c>
    </row>
    <row r="1197" spans="1:33" s="6" customFormat="1" ht="30" customHeight="1">
      <c r="A1197" s="4821" t="s">
        <v>18745</v>
      </c>
      <c r="B1197" s="4822" t="s">
        <v>25320</v>
      </c>
      <c r="C1197" s="4036">
        <v>45895</v>
      </c>
      <c r="D1197" s="4036">
        <v>46034</v>
      </c>
      <c r="E1197" s="114">
        <v>46132</v>
      </c>
      <c r="F1197" s="6572">
        <f t="shared" si="64"/>
        <v>-98</v>
      </c>
      <c r="G1197" s="252">
        <v>8600</v>
      </c>
      <c r="H1197" s="4823" t="s">
        <v>478</v>
      </c>
      <c r="I1197" s="4038"/>
      <c r="J1197" s="4822" t="s">
        <v>25321</v>
      </c>
      <c r="K1197" s="4822" t="s">
        <v>25322</v>
      </c>
      <c r="L1197" s="4813" t="s">
        <v>28</v>
      </c>
      <c r="M1197" s="6573" t="s">
        <v>25324</v>
      </c>
      <c r="N1197" s="252"/>
      <c r="O1197" s="264">
        <v>2</v>
      </c>
      <c r="P1197" s="264">
        <v>2</v>
      </c>
      <c r="Q1197" s="4822" t="s">
        <v>25323</v>
      </c>
      <c r="R1197" s="252"/>
      <c r="S1197" s="252"/>
      <c r="T1197" s="252"/>
      <c r="U1197" s="252"/>
      <c r="V1197" s="252"/>
      <c r="W1197" s="252"/>
      <c r="X1197" s="252"/>
      <c r="Y1197" s="252"/>
      <c r="Z1197" s="252"/>
      <c r="AA1197" s="4897">
        <v>13070284</v>
      </c>
      <c r="AB1197" s="252"/>
      <c r="AC1197" s="4898">
        <v>96000</v>
      </c>
      <c r="AD1197" s="4911">
        <v>12375</v>
      </c>
      <c r="AE1197" s="4898">
        <f t="shared" si="65"/>
        <v>120750</v>
      </c>
      <c r="AF1197" s="6" t="s">
        <v>19700</v>
      </c>
    </row>
    <row r="1198" spans="1:33" s="6" customFormat="1" ht="30" customHeight="1">
      <c r="A1198" s="5458" t="s">
        <v>19716</v>
      </c>
      <c r="B1198" s="5523" t="s">
        <v>25325</v>
      </c>
      <c r="C1198" s="5139">
        <v>45895</v>
      </c>
      <c r="D1198" s="4064">
        <v>45929</v>
      </c>
      <c r="E1198" s="4064"/>
      <c r="F1198" s="373"/>
      <c r="G1198" s="256">
        <v>8588</v>
      </c>
      <c r="H1198" s="4844" t="s">
        <v>12329</v>
      </c>
      <c r="I1198" s="503"/>
      <c r="J1198" s="5456" t="s">
        <v>25326</v>
      </c>
      <c r="K1198" s="4820" t="s">
        <v>25239</v>
      </c>
      <c r="L1198" s="4820" t="s">
        <v>128</v>
      </c>
      <c r="M1198" s="582" t="s">
        <v>25327</v>
      </c>
      <c r="N1198" s="256"/>
      <c r="O1198" s="4088">
        <v>3</v>
      </c>
      <c r="P1198" s="4088">
        <v>3</v>
      </c>
      <c r="Q1198" s="4820" t="s">
        <v>24461</v>
      </c>
      <c r="R1198" s="256"/>
      <c r="S1198" s="252"/>
      <c r="T1198" s="252"/>
      <c r="U1198" s="252"/>
      <c r="V1198" s="5140" t="s">
        <v>9338</v>
      </c>
      <c r="W1198" s="252"/>
      <c r="X1198" s="5140" t="s">
        <v>7042</v>
      </c>
      <c r="Y1198" s="252"/>
      <c r="Z1198" s="252"/>
      <c r="AA1198" s="4897">
        <v>13070379</v>
      </c>
      <c r="AB1198" s="252"/>
      <c r="AC1198" s="4898">
        <v>10200</v>
      </c>
      <c r="AD1198" s="4911">
        <v>7920</v>
      </c>
      <c r="AE1198" s="4898">
        <f t="shared" si="65"/>
        <v>33960</v>
      </c>
      <c r="AF1198" s="6" t="s">
        <v>19700</v>
      </c>
    </row>
    <row r="1199" spans="1:33" s="6" customFormat="1" ht="30" customHeight="1">
      <c r="A1199" s="5320" t="s">
        <v>19351</v>
      </c>
      <c r="B1199" s="5408" t="s">
        <v>25328</v>
      </c>
      <c r="C1199" s="4064">
        <v>45895</v>
      </c>
      <c r="D1199" s="4064">
        <v>45929</v>
      </c>
      <c r="E1199" s="4064"/>
      <c r="F1199" s="373"/>
      <c r="G1199" s="256">
        <v>8646</v>
      </c>
      <c r="H1199" s="4844" t="s">
        <v>619</v>
      </c>
      <c r="I1199" s="503"/>
      <c r="J1199" s="5321" t="s">
        <v>25329</v>
      </c>
      <c r="K1199" s="4999" t="s">
        <v>25330</v>
      </c>
      <c r="L1199" s="4820" t="s">
        <v>173</v>
      </c>
      <c r="M1199" s="582" t="s">
        <v>25332</v>
      </c>
      <c r="N1199" s="256"/>
      <c r="O1199" s="4088">
        <v>1</v>
      </c>
      <c r="P1199" s="4088">
        <v>1</v>
      </c>
      <c r="Q1199" s="4820" t="s">
        <v>25331</v>
      </c>
      <c r="R1199" s="256"/>
      <c r="S1199" s="252"/>
      <c r="T1199" s="252"/>
      <c r="U1199" s="252"/>
      <c r="V1199" s="5140" t="s">
        <v>9338</v>
      </c>
      <c r="W1199" s="252"/>
      <c r="X1199" s="5140" t="s">
        <v>7042</v>
      </c>
      <c r="Y1199" s="252"/>
      <c r="Z1199" s="252"/>
      <c r="AA1199" s="4897">
        <v>13070875</v>
      </c>
      <c r="AB1199" s="252"/>
      <c r="AC1199" s="4898">
        <v>12400</v>
      </c>
      <c r="AD1199" s="4911">
        <v>12375</v>
      </c>
      <c r="AE1199" s="4898">
        <f t="shared" si="65"/>
        <v>24775</v>
      </c>
      <c r="AF1199" s="6" t="s">
        <v>19700</v>
      </c>
    </row>
    <row r="1200" spans="1:33" s="6" customFormat="1" ht="30" customHeight="1">
      <c r="A1200" s="5458" t="s">
        <v>19351</v>
      </c>
      <c r="B1200" s="5523" t="s">
        <v>25334</v>
      </c>
      <c r="C1200" s="5139">
        <v>45895</v>
      </c>
      <c r="D1200" s="4064">
        <v>45929</v>
      </c>
      <c r="E1200" s="4064"/>
      <c r="F1200" s="373"/>
      <c r="G1200" s="256">
        <v>8646</v>
      </c>
      <c r="H1200" s="4844" t="s">
        <v>12964</v>
      </c>
      <c r="I1200" s="503"/>
      <c r="J1200" s="5456" t="s">
        <v>25335</v>
      </c>
      <c r="K1200" s="4999" t="s">
        <v>25336</v>
      </c>
      <c r="L1200" s="4820" t="s">
        <v>173</v>
      </c>
      <c r="M1200" s="582" t="s">
        <v>25337</v>
      </c>
      <c r="N1200" s="256"/>
      <c r="O1200" s="4088">
        <v>1</v>
      </c>
      <c r="P1200" s="4088">
        <v>1</v>
      </c>
      <c r="Q1200" s="4820" t="s">
        <v>23780</v>
      </c>
      <c r="R1200" s="256"/>
      <c r="S1200" s="252"/>
      <c r="T1200" s="252"/>
      <c r="U1200" s="252"/>
      <c r="V1200" s="5161" t="s">
        <v>9338</v>
      </c>
      <c r="W1200" s="252"/>
      <c r="X1200" s="5161" t="s">
        <v>7042</v>
      </c>
      <c r="Y1200" s="252"/>
      <c r="Z1200" s="252"/>
      <c r="AA1200" s="4897">
        <v>13071229</v>
      </c>
      <c r="AB1200" s="252"/>
      <c r="AC1200" s="4898">
        <v>18600</v>
      </c>
      <c r="AD1200" s="4911">
        <v>12375</v>
      </c>
      <c r="AE1200" s="4898">
        <f t="shared" si="65"/>
        <v>30975</v>
      </c>
      <c r="AF1200" s="6" t="s">
        <v>19700</v>
      </c>
    </row>
    <row r="1201" spans="1:32" s="6" customFormat="1" ht="30" customHeight="1">
      <c r="A1201" s="5320" t="s">
        <v>19424</v>
      </c>
      <c r="B1201" s="5408" t="s">
        <v>25338</v>
      </c>
      <c r="C1201" s="4064">
        <v>45895</v>
      </c>
      <c r="D1201" s="4064">
        <v>45929</v>
      </c>
      <c r="E1201" s="4064"/>
      <c r="F1201" s="373"/>
      <c r="G1201" s="256">
        <v>8647</v>
      </c>
      <c r="H1201" s="4844" t="s">
        <v>5709</v>
      </c>
      <c r="I1201" s="503"/>
      <c r="J1201" s="5321" t="s">
        <v>25339</v>
      </c>
      <c r="K1201" s="4999" t="s">
        <v>25340</v>
      </c>
      <c r="L1201" s="4820" t="s">
        <v>173</v>
      </c>
      <c r="M1201" s="582" t="s">
        <v>25341</v>
      </c>
      <c r="N1201" s="256"/>
      <c r="O1201" s="4088">
        <v>1</v>
      </c>
      <c r="P1201" s="4088">
        <v>1</v>
      </c>
      <c r="Q1201" s="4820" t="s">
        <v>24194</v>
      </c>
      <c r="R1201" s="256"/>
      <c r="S1201" s="252"/>
      <c r="T1201" s="252"/>
      <c r="U1201" s="252"/>
      <c r="V1201" s="5000" t="s">
        <v>9338</v>
      </c>
      <c r="W1201" s="252"/>
      <c r="X1201" s="5000" t="s">
        <v>7042</v>
      </c>
      <c r="Y1201" s="252"/>
      <c r="Z1201" s="252"/>
      <c r="AA1201" s="4897">
        <v>13071255</v>
      </c>
      <c r="AB1201" s="252"/>
      <c r="AC1201" s="4898">
        <v>6900</v>
      </c>
      <c r="AD1201" s="4911">
        <v>7920</v>
      </c>
      <c r="AE1201" s="4898">
        <f t="shared" si="65"/>
        <v>14820</v>
      </c>
      <c r="AF1201" s="6" t="s">
        <v>19700</v>
      </c>
    </row>
    <row r="1202" spans="1:32" s="6" customFormat="1" ht="30" customHeight="1">
      <c r="A1202" s="5723" t="s">
        <v>19351</v>
      </c>
      <c r="B1202" s="5825" t="s">
        <v>25342</v>
      </c>
      <c r="C1202" s="4064">
        <v>45895</v>
      </c>
      <c r="D1202" s="4064">
        <v>45916</v>
      </c>
      <c r="E1202" s="341"/>
      <c r="F1202" s="373"/>
      <c r="G1202" s="256">
        <v>8646</v>
      </c>
      <c r="H1202" s="4844" t="s">
        <v>6422</v>
      </c>
      <c r="I1202" s="503"/>
      <c r="J1202" s="5722" t="s">
        <v>25343</v>
      </c>
      <c r="K1202" s="4999" t="s">
        <v>25344</v>
      </c>
      <c r="L1202" s="4820" t="s">
        <v>76</v>
      </c>
      <c r="M1202" s="582" t="s">
        <v>25345</v>
      </c>
      <c r="N1202" s="256"/>
      <c r="O1202" s="4088">
        <v>4</v>
      </c>
      <c r="P1202" s="4088">
        <v>4</v>
      </c>
      <c r="Q1202" s="4820" t="s">
        <v>24091</v>
      </c>
      <c r="R1202" s="256"/>
      <c r="S1202" s="252"/>
      <c r="T1202" s="252"/>
      <c r="U1202" s="252"/>
      <c r="V1202" s="5000" t="s">
        <v>9338</v>
      </c>
      <c r="W1202" s="252"/>
      <c r="X1202" s="5000" t="s">
        <v>7042</v>
      </c>
      <c r="Y1202" s="252"/>
      <c r="Z1202" s="252"/>
      <c r="AA1202" s="4897">
        <v>13071262</v>
      </c>
      <c r="AB1202" s="252"/>
      <c r="AC1202" s="4898">
        <v>0</v>
      </c>
      <c r="AD1202" s="4911">
        <v>12375</v>
      </c>
      <c r="AE1202" s="4898">
        <f t="shared" si="65"/>
        <v>49500</v>
      </c>
      <c r="AF1202" s="6" t="s">
        <v>19700</v>
      </c>
    </row>
    <row r="1203" spans="1:32" s="6" customFormat="1" ht="30" customHeight="1">
      <c r="A1203" s="5144" t="s">
        <v>19351</v>
      </c>
      <c r="B1203" s="5189" t="s">
        <v>25350</v>
      </c>
      <c r="C1203" s="4064">
        <v>45895</v>
      </c>
      <c r="D1203" s="4064">
        <v>45916</v>
      </c>
      <c r="E1203" s="4064"/>
      <c r="F1203" s="373"/>
      <c r="G1203" s="256">
        <v>8646</v>
      </c>
      <c r="H1203" s="4844" t="s">
        <v>9496</v>
      </c>
      <c r="I1203" s="503"/>
      <c r="J1203" s="5146" t="s">
        <v>22112</v>
      </c>
      <c r="K1203" s="4832" t="s">
        <v>25351</v>
      </c>
      <c r="L1203" s="4820" t="s">
        <v>173</v>
      </c>
      <c r="M1203" s="582" t="s">
        <v>25353</v>
      </c>
      <c r="N1203" s="256"/>
      <c r="O1203" s="4088">
        <v>1</v>
      </c>
      <c r="P1203" s="4088">
        <v>1</v>
      </c>
      <c r="Q1203" s="4820" t="s">
        <v>25352</v>
      </c>
      <c r="R1203" s="256"/>
      <c r="S1203" s="252"/>
      <c r="T1203" s="252"/>
      <c r="U1203" s="252"/>
      <c r="V1203" s="4845" t="s">
        <v>9338</v>
      </c>
      <c r="W1203" s="252"/>
      <c r="X1203" s="4845" t="s">
        <v>7042</v>
      </c>
      <c r="Y1203" s="252"/>
      <c r="Z1203" s="252"/>
      <c r="AA1203" s="4897">
        <v>13071821</v>
      </c>
      <c r="AB1203" s="252"/>
      <c r="AC1203" s="4898">
        <v>0</v>
      </c>
      <c r="AD1203" s="4911">
        <v>12375</v>
      </c>
      <c r="AE1203" s="4898">
        <f t="shared" si="65"/>
        <v>12375</v>
      </c>
      <c r="AF1203" s="6" t="s">
        <v>19700</v>
      </c>
    </row>
    <row r="1204" spans="1:32" s="6" customFormat="1" ht="30" customHeight="1">
      <c r="A1204" s="4824" t="s">
        <v>19480</v>
      </c>
      <c r="B1204" s="4810" t="s">
        <v>25354</v>
      </c>
      <c r="C1204" s="4064">
        <v>45895</v>
      </c>
      <c r="D1204" s="5139">
        <v>45916</v>
      </c>
      <c r="E1204" s="4064"/>
      <c r="F1204" s="373"/>
      <c r="G1204" s="256">
        <v>8618</v>
      </c>
      <c r="H1204" s="4844" t="s">
        <v>10220</v>
      </c>
      <c r="I1204" s="503"/>
      <c r="J1204" s="4820" t="s">
        <v>25355</v>
      </c>
      <c r="K1204" s="4999" t="s">
        <v>25356</v>
      </c>
      <c r="L1204" s="4820" t="s">
        <v>193</v>
      </c>
      <c r="M1204" s="582" t="s">
        <v>25358</v>
      </c>
      <c r="N1204" s="256"/>
      <c r="O1204" s="4088">
        <v>6</v>
      </c>
      <c r="P1204" s="4088">
        <v>6</v>
      </c>
      <c r="Q1204" s="4820" t="s">
        <v>25357</v>
      </c>
      <c r="R1204" s="256"/>
      <c r="S1204" s="252"/>
      <c r="T1204" s="252"/>
      <c r="U1204" s="252"/>
      <c r="V1204" s="4845" t="s">
        <v>9338</v>
      </c>
      <c r="W1204" s="252"/>
      <c r="X1204" s="4845" t="s">
        <v>7042</v>
      </c>
      <c r="Y1204" s="252"/>
      <c r="Z1204" s="252"/>
      <c r="AA1204" s="4897">
        <v>13072014</v>
      </c>
      <c r="AB1204" s="252"/>
      <c r="AC1204" s="4898">
        <v>0</v>
      </c>
      <c r="AD1204" s="4911">
        <v>7918.05</v>
      </c>
      <c r="AE1204" s="4898">
        <f t="shared" si="65"/>
        <v>47508.3</v>
      </c>
      <c r="AF1204" s="6" t="s">
        <v>19700</v>
      </c>
    </row>
    <row r="1205" spans="1:32" s="6" customFormat="1" ht="30" customHeight="1">
      <c r="A1205" s="4824" t="s">
        <v>18626</v>
      </c>
      <c r="B1205" s="4820" t="s">
        <v>25359</v>
      </c>
      <c r="C1205" s="4064">
        <v>45887</v>
      </c>
      <c r="D1205" s="4064">
        <v>45929</v>
      </c>
      <c r="E1205" s="341"/>
      <c r="F1205" s="373"/>
      <c r="G1205" s="256">
        <v>9013</v>
      </c>
      <c r="H1205" s="4844" t="s">
        <v>25360</v>
      </c>
      <c r="I1205" s="503"/>
      <c r="J1205" s="6514" t="s">
        <v>25361</v>
      </c>
      <c r="K1205" s="4820" t="s">
        <v>25362</v>
      </c>
      <c r="L1205" s="4820" t="s">
        <v>173</v>
      </c>
      <c r="M1205" s="582" t="s">
        <v>25364</v>
      </c>
      <c r="N1205" s="256"/>
      <c r="O1205" s="4088">
        <v>1</v>
      </c>
      <c r="P1205" s="4088">
        <v>1</v>
      </c>
      <c r="Q1205" s="4820" t="s">
        <v>25363</v>
      </c>
      <c r="R1205" s="256"/>
      <c r="S1205" s="252"/>
      <c r="T1205" s="252"/>
      <c r="U1205" s="252"/>
      <c r="V1205" s="4845" t="s">
        <v>9338</v>
      </c>
      <c r="W1205" s="252"/>
      <c r="X1205" s="4845" t="s">
        <v>7042</v>
      </c>
      <c r="Y1205" s="252"/>
      <c r="Z1205" s="252"/>
      <c r="AA1205" s="4897">
        <v>13072118</v>
      </c>
      <c r="AB1205" s="252"/>
      <c r="AC1205" s="4898">
        <v>10200</v>
      </c>
      <c r="AD1205" s="4911">
        <v>6798.83</v>
      </c>
      <c r="AE1205" s="4898">
        <f t="shared" si="65"/>
        <v>16998.830000000002</v>
      </c>
      <c r="AF1205" s="6" t="s">
        <v>19700</v>
      </c>
    </row>
    <row r="1206" spans="1:32" s="6" customFormat="1" ht="30" customHeight="1">
      <c r="A1206" s="4824" t="s">
        <v>18967</v>
      </c>
      <c r="B1206" s="6496" t="s">
        <v>25365</v>
      </c>
      <c r="C1206" s="4064">
        <v>45895</v>
      </c>
      <c r="D1206" s="4064">
        <v>45929</v>
      </c>
      <c r="E1206" s="422"/>
      <c r="F1206" s="373"/>
      <c r="G1206" s="256">
        <v>8604</v>
      </c>
      <c r="H1206" s="4844" t="s">
        <v>8426</v>
      </c>
      <c r="I1206" s="503"/>
      <c r="J1206" s="6457" t="s">
        <v>25366</v>
      </c>
      <c r="K1206" s="4999" t="s">
        <v>25367</v>
      </c>
      <c r="L1206" s="4820" t="s">
        <v>173</v>
      </c>
      <c r="M1206" s="582" t="s">
        <v>25369</v>
      </c>
      <c r="N1206" s="256"/>
      <c r="O1206" s="4088">
        <v>1</v>
      </c>
      <c r="P1206" s="4088">
        <v>1</v>
      </c>
      <c r="Q1206" s="4820" t="s">
        <v>25368</v>
      </c>
      <c r="R1206" s="256"/>
      <c r="S1206" s="252"/>
      <c r="T1206" s="252"/>
      <c r="U1206" s="252"/>
      <c r="V1206" s="4845" t="s">
        <v>9338</v>
      </c>
      <c r="W1206" s="252"/>
      <c r="X1206" s="4845" t="s">
        <v>7042</v>
      </c>
      <c r="Y1206" s="252"/>
      <c r="Z1206" s="252"/>
      <c r="AA1206" s="4897">
        <v>13072146</v>
      </c>
      <c r="AB1206" s="252"/>
      <c r="AC1206" s="4898">
        <v>3300</v>
      </c>
      <c r="AD1206" s="4911">
        <v>7920</v>
      </c>
      <c r="AE1206" s="4898">
        <f t="shared" si="65"/>
        <v>11220</v>
      </c>
      <c r="AF1206" s="6" t="s">
        <v>19700</v>
      </c>
    </row>
    <row r="1207" spans="1:32" s="6" customFormat="1" ht="30" customHeight="1">
      <c r="A1207" s="4824" t="s">
        <v>18626</v>
      </c>
      <c r="B1207" s="4820" t="s">
        <v>25370</v>
      </c>
      <c r="C1207" s="4064">
        <v>45866</v>
      </c>
      <c r="D1207" s="4064">
        <v>45916</v>
      </c>
      <c r="E1207" s="341"/>
      <c r="F1207" s="373"/>
      <c r="G1207" s="256">
        <v>9013</v>
      </c>
      <c r="H1207" s="4844" t="s">
        <v>12531</v>
      </c>
      <c r="I1207" s="503"/>
      <c r="J1207" s="4820" t="s">
        <v>25371</v>
      </c>
      <c r="K1207" s="4820" t="s">
        <v>25372</v>
      </c>
      <c r="L1207" s="4820" t="s">
        <v>28</v>
      </c>
      <c r="M1207" s="582" t="s">
        <v>25373</v>
      </c>
      <c r="N1207" s="256"/>
      <c r="O1207" s="4088">
        <v>2</v>
      </c>
      <c r="P1207" s="4088">
        <v>2</v>
      </c>
      <c r="Q1207" s="4820" t="s">
        <v>23194</v>
      </c>
      <c r="R1207" s="256"/>
      <c r="S1207" s="252"/>
      <c r="T1207" s="252"/>
      <c r="U1207" s="252"/>
      <c r="V1207" s="6150" t="s">
        <v>9338</v>
      </c>
      <c r="W1207" s="252"/>
      <c r="X1207" s="6150" t="s">
        <v>7042</v>
      </c>
      <c r="Y1207" s="252"/>
      <c r="Z1207" s="252"/>
      <c r="AA1207" s="4897">
        <v>13072166</v>
      </c>
      <c r="AB1207" s="252"/>
      <c r="AC1207" s="4898">
        <v>1200</v>
      </c>
      <c r="AD1207" s="4911">
        <v>6798.83</v>
      </c>
      <c r="AE1207" s="4898">
        <f t="shared" si="65"/>
        <v>14797.66</v>
      </c>
      <c r="AF1207" s="6" t="s">
        <v>19700</v>
      </c>
    </row>
    <row r="1208" spans="1:32" s="6" customFormat="1" ht="30" customHeight="1">
      <c r="A1208" s="4824" t="s">
        <v>18626</v>
      </c>
      <c r="B1208" s="4820" t="s">
        <v>25374</v>
      </c>
      <c r="C1208" s="4064">
        <v>45877</v>
      </c>
      <c r="D1208" s="4064">
        <v>45929</v>
      </c>
      <c r="E1208" s="341"/>
      <c r="F1208" s="373"/>
      <c r="G1208" s="256">
        <v>9013</v>
      </c>
      <c r="H1208" s="4844" t="s">
        <v>3209</v>
      </c>
      <c r="I1208" s="503"/>
      <c r="J1208" s="4820" t="s">
        <v>25375</v>
      </c>
      <c r="K1208" s="4820" t="s">
        <v>25376</v>
      </c>
      <c r="L1208" s="4820" t="s">
        <v>128</v>
      </c>
      <c r="M1208" s="582" t="s">
        <v>25377</v>
      </c>
      <c r="N1208" s="256"/>
      <c r="O1208" s="4088">
        <v>3</v>
      </c>
      <c r="P1208" s="4088">
        <v>3</v>
      </c>
      <c r="Q1208" s="4820" t="s">
        <v>24384</v>
      </c>
      <c r="R1208" s="256"/>
      <c r="S1208" s="252"/>
      <c r="T1208" s="252"/>
      <c r="U1208" s="252"/>
      <c r="V1208" s="6080" t="s">
        <v>9338</v>
      </c>
      <c r="W1208" s="252"/>
      <c r="X1208" s="6080" t="s">
        <v>7042</v>
      </c>
      <c r="Y1208" s="252"/>
      <c r="Z1208" s="252"/>
      <c r="AA1208" s="4897">
        <v>13072196</v>
      </c>
      <c r="AB1208" s="252"/>
      <c r="AC1208" s="4898">
        <v>6900</v>
      </c>
      <c r="AD1208" s="4911">
        <v>6798.83</v>
      </c>
      <c r="AE1208" s="4898">
        <f t="shared" si="65"/>
        <v>27296.489999999998</v>
      </c>
      <c r="AF1208" s="6" t="s">
        <v>19700</v>
      </c>
    </row>
    <row r="1209" spans="1:32" s="6" customFormat="1" ht="30" customHeight="1">
      <c r="A1209" s="5458" t="s">
        <v>20543</v>
      </c>
      <c r="B1209" s="5523" t="s">
        <v>25378</v>
      </c>
      <c r="C1209" s="4064">
        <v>45895</v>
      </c>
      <c r="D1209" s="4064">
        <v>45929</v>
      </c>
      <c r="E1209" s="4064"/>
      <c r="F1209" s="373"/>
      <c r="G1209" s="256">
        <v>8628</v>
      </c>
      <c r="H1209" s="4844" t="s">
        <v>20994</v>
      </c>
      <c r="I1209" s="4820" t="s">
        <v>25</v>
      </c>
      <c r="J1209" s="5456" t="s">
        <v>25379</v>
      </c>
      <c r="K1209" s="4820" t="s">
        <v>25380</v>
      </c>
      <c r="L1209" s="4820" t="s">
        <v>28</v>
      </c>
      <c r="M1209" s="582" t="s">
        <v>25382</v>
      </c>
      <c r="N1209" s="256"/>
      <c r="O1209" s="4088">
        <v>2</v>
      </c>
      <c r="P1209" s="4088">
        <v>2</v>
      </c>
      <c r="Q1209" s="4820" t="s">
        <v>25381</v>
      </c>
      <c r="R1209" s="256"/>
      <c r="S1209" s="252"/>
      <c r="T1209" s="252"/>
      <c r="U1209" s="252"/>
      <c r="V1209" s="4871" t="s">
        <v>2073</v>
      </c>
      <c r="W1209" s="252"/>
      <c r="X1209" s="4871" t="s">
        <v>7042</v>
      </c>
      <c r="Y1209" s="252"/>
      <c r="Z1209" s="252"/>
      <c r="AA1209" s="4897">
        <v>13072238</v>
      </c>
      <c r="AB1209" s="252"/>
      <c r="AC1209" s="4898">
        <v>46035</v>
      </c>
      <c r="AD1209" s="4911">
        <v>14850</v>
      </c>
      <c r="AE1209" s="4898">
        <f t="shared" si="65"/>
        <v>75735</v>
      </c>
      <c r="AF1209" s="6" t="s">
        <v>19700</v>
      </c>
    </row>
    <row r="1210" spans="1:32" s="6" customFormat="1" ht="30" customHeight="1">
      <c r="A1210" s="5179" t="s">
        <v>19596</v>
      </c>
      <c r="B1210" s="4672" t="s">
        <v>25388</v>
      </c>
      <c r="C1210" s="422">
        <v>45866</v>
      </c>
      <c r="D1210" s="422">
        <v>45929</v>
      </c>
      <c r="E1210" s="422"/>
      <c r="F1210" s="373"/>
      <c r="G1210" s="41">
        <v>6984</v>
      </c>
      <c r="H1210" s="5042" t="s">
        <v>3283</v>
      </c>
      <c r="I1210" s="41"/>
      <c r="J1210" s="41" t="s">
        <v>25389</v>
      </c>
      <c r="K1210" s="41" t="s">
        <v>25390</v>
      </c>
      <c r="L1210" s="5043" t="s">
        <v>173</v>
      </c>
      <c r="M1210" s="41" t="s">
        <v>25391</v>
      </c>
      <c r="N1210" s="41"/>
      <c r="O1210" s="4088">
        <v>1</v>
      </c>
      <c r="P1210" s="4088">
        <v>1</v>
      </c>
      <c r="Q1210" s="41" t="s">
        <v>23194</v>
      </c>
      <c r="R1210" s="41"/>
      <c r="V1210" s="4871" t="s">
        <v>2073</v>
      </c>
      <c r="X1210" s="4871" t="s">
        <v>7042</v>
      </c>
      <c r="AA1210" s="6564">
        <v>13072349</v>
      </c>
      <c r="AC1210" s="4898">
        <v>10200</v>
      </c>
      <c r="AD1210" s="4911">
        <v>7920</v>
      </c>
      <c r="AE1210" s="4898">
        <f t="shared" si="65"/>
        <v>18120</v>
      </c>
      <c r="AF1210" s="6" t="s">
        <v>19700</v>
      </c>
    </row>
    <row r="1211" spans="1:32" s="6" customFormat="1" ht="30" customHeight="1">
      <c r="A1211" s="6998" t="s">
        <v>20017</v>
      </c>
      <c r="B1211" s="41" t="s">
        <v>25392</v>
      </c>
      <c r="C1211" s="422">
        <v>46006</v>
      </c>
      <c r="D1211" s="422">
        <v>45929</v>
      </c>
      <c r="E1211" s="422"/>
      <c r="F1211" s="373"/>
      <c r="G1211" s="41">
        <v>8369</v>
      </c>
      <c r="H1211" s="6999" t="s">
        <v>3478</v>
      </c>
      <c r="I1211" s="41"/>
      <c r="J1211" s="41" t="s">
        <v>25393</v>
      </c>
      <c r="K1211" s="41" t="s">
        <v>28158</v>
      </c>
      <c r="L1211" s="6097" t="s">
        <v>28</v>
      </c>
      <c r="M1211" s="582" t="s">
        <v>25394</v>
      </c>
      <c r="N1211" s="41"/>
      <c r="O1211" s="4088">
        <v>2</v>
      </c>
      <c r="P1211" s="4088">
        <v>2</v>
      </c>
      <c r="Q1211" s="6099" t="s">
        <v>28159</v>
      </c>
      <c r="R1211" s="41"/>
      <c r="V1211" s="6" t="s">
        <v>28776</v>
      </c>
      <c r="X1211" s="6" t="s">
        <v>27185</v>
      </c>
      <c r="AA1211" s="6564">
        <v>13072402</v>
      </c>
      <c r="AC1211" s="4898">
        <v>18600</v>
      </c>
      <c r="AD1211" s="4911">
        <v>15000</v>
      </c>
      <c r="AE1211" s="4898">
        <f t="shared" si="65"/>
        <v>48600</v>
      </c>
      <c r="AF1211" s="6" t="s">
        <v>19700</v>
      </c>
    </row>
    <row r="1212" spans="1:32" s="6" customFormat="1" ht="30" customHeight="1">
      <c r="A1212" s="4828" t="s">
        <v>20502</v>
      </c>
      <c r="B1212" s="41" t="s">
        <v>25611</v>
      </c>
      <c r="C1212" s="422">
        <v>45896</v>
      </c>
      <c r="D1212" s="422">
        <v>45930</v>
      </c>
      <c r="E1212" s="341"/>
      <c r="F1212" s="373"/>
      <c r="G1212" s="41">
        <v>8637</v>
      </c>
      <c r="H1212" s="4934" t="s">
        <v>13621</v>
      </c>
      <c r="I1212" s="41"/>
      <c r="J1212" s="4828" t="s">
        <v>15307</v>
      </c>
      <c r="K1212" s="4828" t="s">
        <v>25396</v>
      </c>
      <c r="L1212" s="5043" t="s">
        <v>173</v>
      </c>
      <c r="M1212" s="582" t="s">
        <v>25398</v>
      </c>
      <c r="N1212" s="41"/>
      <c r="O1212" s="4088">
        <v>1</v>
      </c>
      <c r="P1212" s="4088">
        <v>1</v>
      </c>
      <c r="Q1212" s="4828" t="s">
        <v>25397</v>
      </c>
      <c r="R1212" s="41"/>
      <c r="V1212" s="6" t="s">
        <v>9338</v>
      </c>
      <c r="X1212" s="6" t="s">
        <v>7042</v>
      </c>
      <c r="AA1212" s="6564">
        <v>13075095</v>
      </c>
      <c r="AC1212" s="4898">
        <v>83700</v>
      </c>
      <c r="AD1212" s="4911">
        <v>15000</v>
      </c>
      <c r="AE1212" s="4898">
        <f t="shared" si="65"/>
        <v>98700</v>
      </c>
      <c r="AF1212" s="6" t="s">
        <v>19700</v>
      </c>
    </row>
    <row r="1213" spans="1:32" s="6" customFormat="1" ht="30" customHeight="1">
      <c r="A1213" s="5759" t="s">
        <v>20507</v>
      </c>
      <c r="B1213" s="5816" t="s">
        <v>25399</v>
      </c>
      <c r="C1213" s="422">
        <v>45905</v>
      </c>
      <c r="D1213" s="422">
        <v>46044</v>
      </c>
      <c r="E1213" s="422"/>
      <c r="F1213" s="373"/>
      <c r="G1213" s="41">
        <v>8627</v>
      </c>
      <c r="H1213" s="4934" t="s">
        <v>25400</v>
      </c>
      <c r="I1213" s="41"/>
      <c r="J1213" s="5759" t="s">
        <v>25401</v>
      </c>
      <c r="K1213" s="4959" t="s">
        <v>25609</v>
      </c>
      <c r="L1213" s="4832" t="s">
        <v>128</v>
      </c>
      <c r="M1213" s="41" t="s">
        <v>25402</v>
      </c>
      <c r="N1213" s="41"/>
      <c r="O1213" s="4088">
        <v>3</v>
      </c>
      <c r="P1213" s="4088">
        <v>3</v>
      </c>
      <c r="Q1213" s="4828" t="s">
        <v>25240</v>
      </c>
      <c r="R1213" s="41"/>
      <c r="V1213" s="6" t="s">
        <v>9338</v>
      </c>
      <c r="X1213" s="6" t="s">
        <v>7042</v>
      </c>
      <c r="AA1213" s="6564">
        <v>13075689</v>
      </c>
      <c r="AC1213" s="4898">
        <v>247500</v>
      </c>
      <c r="AD1213" s="4911">
        <v>14850</v>
      </c>
      <c r="AE1213" s="4898">
        <f t="shared" si="65"/>
        <v>292050</v>
      </c>
      <c r="AF1213" s="6" t="s">
        <v>19700</v>
      </c>
    </row>
    <row r="1214" spans="1:32" s="6" customFormat="1" ht="30" customHeight="1">
      <c r="A1214" s="4828" t="s">
        <v>19496</v>
      </c>
      <c r="B1214" s="6483" t="s">
        <v>29074</v>
      </c>
      <c r="C1214" s="422">
        <v>45896</v>
      </c>
      <c r="D1214" s="422">
        <v>45930</v>
      </c>
      <c r="E1214" s="422"/>
      <c r="F1214" s="373"/>
      <c r="G1214" s="41">
        <v>8617</v>
      </c>
      <c r="H1214" s="4934" t="s">
        <v>25403</v>
      </c>
      <c r="I1214" s="41"/>
      <c r="J1214" s="4828" t="s">
        <v>25404</v>
      </c>
      <c r="K1214" s="4828" t="s">
        <v>25405</v>
      </c>
      <c r="L1214" s="4832" t="s">
        <v>173</v>
      </c>
      <c r="M1214" s="41" t="s">
        <v>25406</v>
      </c>
      <c r="N1214" s="41"/>
      <c r="O1214" s="4088">
        <v>1</v>
      </c>
      <c r="P1214" s="4088">
        <v>1</v>
      </c>
      <c r="Q1214" s="4828" t="s">
        <v>25222</v>
      </c>
      <c r="R1214" s="41"/>
      <c r="V1214" s="5046" t="s">
        <v>9338</v>
      </c>
      <c r="X1214" s="5046" t="s">
        <v>7042</v>
      </c>
      <c r="AA1214" s="6564">
        <v>13076047</v>
      </c>
      <c r="AC1214" s="4898">
        <v>72000</v>
      </c>
      <c r="AD1214" s="4911">
        <v>12375</v>
      </c>
      <c r="AE1214" s="4898">
        <f t="shared" si="65"/>
        <v>84375</v>
      </c>
      <c r="AF1214" s="6" t="s">
        <v>19700</v>
      </c>
    </row>
    <row r="1215" spans="1:32" s="6" customFormat="1" ht="30" customHeight="1">
      <c r="A1215" s="6202" t="s">
        <v>20507</v>
      </c>
      <c r="B1215" s="5463" t="s">
        <v>25407</v>
      </c>
      <c r="C1215" s="422">
        <v>45896</v>
      </c>
      <c r="D1215" s="422">
        <v>45917</v>
      </c>
      <c r="E1215" s="422"/>
      <c r="F1215" s="373"/>
      <c r="G1215" s="41">
        <v>8627</v>
      </c>
      <c r="H1215" s="4934" t="s">
        <v>25408</v>
      </c>
      <c r="I1215" s="41"/>
      <c r="J1215" s="5458" t="s">
        <v>25409</v>
      </c>
      <c r="K1215" s="4959" t="s">
        <v>25610</v>
      </c>
      <c r="L1215" s="4832" t="s">
        <v>173</v>
      </c>
      <c r="M1215" s="582" t="s">
        <v>25410</v>
      </c>
      <c r="N1215" s="41"/>
      <c r="O1215" s="4088">
        <v>1</v>
      </c>
      <c r="P1215" s="4088">
        <v>1</v>
      </c>
      <c r="Q1215" s="4828" t="s">
        <v>25222</v>
      </c>
      <c r="R1215" s="41"/>
      <c r="V1215" s="4967" t="s">
        <v>9338</v>
      </c>
      <c r="X1215" s="4967" t="s">
        <v>7042</v>
      </c>
      <c r="AA1215" s="6564">
        <v>13076094</v>
      </c>
      <c r="AC1215" s="4898">
        <v>4603.5</v>
      </c>
      <c r="AD1215" s="4911">
        <v>14850</v>
      </c>
      <c r="AE1215" s="4898">
        <f t="shared" si="65"/>
        <v>19453.5</v>
      </c>
      <c r="AF1215" s="6" t="s">
        <v>19700</v>
      </c>
    </row>
    <row r="1216" spans="1:32" s="6" customFormat="1" ht="30" customHeight="1">
      <c r="A1216" s="5213" t="s">
        <v>19716</v>
      </c>
      <c r="B1216" s="4672" t="s">
        <v>25411</v>
      </c>
      <c r="C1216" s="422">
        <v>45896</v>
      </c>
      <c r="D1216" s="422">
        <v>45930</v>
      </c>
      <c r="E1216" s="422"/>
      <c r="F1216" s="373"/>
      <c r="G1216" s="41">
        <v>8588</v>
      </c>
      <c r="H1216" s="4934" t="s">
        <v>1340</v>
      </c>
      <c r="I1216" s="41"/>
      <c r="J1216" s="5213" t="s">
        <v>25412</v>
      </c>
      <c r="K1216" s="4828" t="s">
        <v>25239</v>
      </c>
      <c r="L1216" s="4832" t="s">
        <v>76</v>
      </c>
      <c r="M1216" s="41" t="s">
        <v>25414</v>
      </c>
      <c r="N1216" s="41"/>
      <c r="O1216" s="4088">
        <v>4</v>
      </c>
      <c r="P1216" s="4088">
        <v>4</v>
      </c>
      <c r="Q1216" s="4828" t="s">
        <v>25413</v>
      </c>
      <c r="R1216" s="41"/>
      <c r="V1216" s="4967" t="s">
        <v>9338</v>
      </c>
      <c r="X1216" s="4967" t="s">
        <v>7042</v>
      </c>
      <c r="AA1216" s="6564">
        <v>13076120</v>
      </c>
      <c r="AC1216" s="4898">
        <v>10200</v>
      </c>
      <c r="AD1216" s="4911">
        <v>7920</v>
      </c>
      <c r="AE1216" s="4898">
        <f t="shared" si="65"/>
        <v>41880</v>
      </c>
      <c r="AF1216" s="6" t="s">
        <v>19700</v>
      </c>
    </row>
    <row r="1217" spans="1:32" s="6" customFormat="1" ht="30" customHeight="1">
      <c r="A1217" s="4828" t="s">
        <v>19480</v>
      </c>
      <c r="B1217" s="4828" t="s">
        <v>25415</v>
      </c>
      <c r="C1217" s="422">
        <v>45862</v>
      </c>
      <c r="D1217" s="422">
        <v>45930</v>
      </c>
      <c r="E1217" s="422"/>
      <c r="F1217" s="373"/>
      <c r="G1217" s="41">
        <v>8618</v>
      </c>
      <c r="H1217" s="4934" t="s">
        <v>1382</v>
      </c>
      <c r="I1217" s="41"/>
      <c r="J1217" s="4828" t="s">
        <v>25416</v>
      </c>
      <c r="K1217" s="4828" t="s">
        <v>25417</v>
      </c>
      <c r="L1217" s="4832" t="s">
        <v>173</v>
      </c>
      <c r="M1217" s="582" t="s">
        <v>25419</v>
      </c>
      <c r="N1217" s="41"/>
      <c r="O1217" s="4088">
        <v>1</v>
      </c>
      <c r="P1217" s="4088">
        <v>1</v>
      </c>
      <c r="Q1217" s="4828" t="s">
        <v>25418</v>
      </c>
      <c r="R1217" s="41"/>
      <c r="V1217" s="4845" t="s">
        <v>9338</v>
      </c>
      <c r="X1217" s="4845" t="s">
        <v>7042</v>
      </c>
      <c r="AA1217" s="6564">
        <v>13076136</v>
      </c>
      <c r="AC1217" s="4898">
        <v>3300</v>
      </c>
      <c r="AD1217" s="4911">
        <v>7918.05</v>
      </c>
      <c r="AE1217" s="4898">
        <f t="shared" si="65"/>
        <v>11218.05</v>
      </c>
      <c r="AF1217" s="6" t="s">
        <v>19700</v>
      </c>
    </row>
    <row r="1218" spans="1:32" s="36" customFormat="1" ht="30" customHeight="1">
      <c r="A1218" s="6408" t="s">
        <v>19424</v>
      </c>
      <c r="B1218" s="36" t="s">
        <v>25420</v>
      </c>
      <c r="C1218" s="37">
        <v>45896</v>
      </c>
      <c r="D1218" s="37">
        <v>45917</v>
      </c>
      <c r="E1218" s="37"/>
      <c r="F1218" s="448"/>
      <c r="G1218" s="36">
        <v>8647</v>
      </c>
      <c r="H1218" s="6409" t="s">
        <v>5714</v>
      </c>
      <c r="J1218" s="36" t="s">
        <v>25421</v>
      </c>
      <c r="K1218" s="6408" t="s">
        <v>25422</v>
      </c>
      <c r="L1218" s="6410" t="s">
        <v>179</v>
      </c>
      <c r="M1218" s="36" t="s">
        <v>25424</v>
      </c>
      <c r="O1218" s="4511">
        <v>8</v>
      </c>
      <c r="P1218" s="4511">
        <v>8</v>
      </c>
      <c r="Q1218" s="6408" t="s">
        <v>25423</v>
      </c>
      <c r="AA1218" s="4891">
        <v>13076151</v>
      </c>
      <c r="AC1218" s="4906"/>
      <c r="AD1218" s="5178"/>
      <c r="AE1218" s="4906"/>
      <c r="AF1218" s="36" t="s">
        <v>19700</v>
      </c>
    </row>
    <row r="1219" spans="1:32" s="6" customFormat="1" ht="30" customHeight="1">
      <c r="A1219" s="4828" t="s">
        <v>22585</v>
      </c>
      <c r="B1219" s="4828" t="s">
        <v>25425</v>
      </c>
      <c r="C1219" s="422">
        <v>45896</v>
      </c>
      <c r="D1219" s="422">
        <v>45917</v>
      </c>
      <c r="E1219" s="422"/>
      <c r="F1219" s="373"/>
      <c r="G1219" s="41">
        <v>8591</v>
      </c>
      <c r="H1219" s="4934" t="s">
        <v>809</v>
      </c>
      <c r="I1219" s="4828" t="s">
        <v>25</v>
      </c>
      <c r="J1219" s="4828" t="s">
        <v>25426</v>
      </c>
      <c r="K1219" s="4828" t="s">
        <v>25427</v>
      </c>
      <c r="L1219" s="4832" t="s">
        <v>173</v>
      </c>
      <c r="M1219" s="41" t="s">
        <v>25429</v>
      </c>
      <c r="N1219" s="41"/>
      <c r="O1219" s="4088">
        <v>1</v>
      </c>
      <c r="P1219" s="4088">
        <v>1</v>
      </c>
      <c r="Q1219" s="4828" t="s">
        <v>25428</v>
      </c>
      <c r="R1219" s="41"/>
      <c r="V1219" s="6" t="s">
        <v>9338</v>
      </c>
      <c r="X1219" s="6" t="s">
        <v>7042</v>
      </c>
      <c r="AA1219" s="6564">
        <v>13076155</v>
      </c>
      <c r="AC1219" s="4898">
        <v>0</v>
      </c>
      <c r="AD1219" s="4911">
        <v>14850</v>
      </c>
      <c r="AE1219" s="4898">
        <f t="shared" si="65"/>
        <v>14850</v>
      </c>
      <c r="AF1219" s="6" t="s">
        <v>19700</v>
      </c>
    </row>
    <row r="1220" spans="1:32" s="6" customFormat="1" ht="30" customHeight="1">
      <c r="A1220" s="4853" t="s">
        <v>19351</v>
      </c>
      <c r="B1220" s="4672" t="s">
        <v>25430</v>
      </c>
      <c r="C1220" s="422">
        <v>45896</v>
      </c>
      <c r="D1220" s="422">
        <v>45931</v>
      </c>
      <c r="E1220" s="341"/>
      <c r="F1220" s="373"/>
      <c r="G1220" s="41">
        <v>8646</v>
      </c>
      <c r="H1220" s="4873" t="s">
        <v>25431</v>
      </c>
      <c r="I1220" s="41"/>
      <c r="J1220" s="41" t="s">
        <v>25432</v>
      </c>
      <c r="K1220" s="41" t="s">
        <v>25433</v>
      </c>
      <c r="L1220" s="4832" t="s">
        <v>173</v>
      </c>
      <c r="M1220" s="41" t="s">
        <v>25434</v>
      </c>
      <c r="N1220" s="41"/>
      <c r="O1220" s="4088">
        <v>1</v>
      </c>
      <c r="P1220" s="4088">
        <v>1</v>
      </c>
      <c r="Q1220" s="41" t="s">
        <v>23780</v>
      </c>
      <c r="R1220" s="41"/>
      <c r="V1220" s="6" t="s">
        <v>9338</v>
      </c>
      <c r="X1220" s="6" t="s">
        <v>7042</v>
      </c>
      <c r="AA1220" s="6564">
        <v>13078318</v>
      </c>
      <c r="AC1220" s="4898">
        <v>31000</v>
      </c>
      <c r="AD1220" s="4911">
        <v>12375</v>
      </c>
      <c r="AE1220" s="4898">
        <f t="shared" si="65"/>
        <v>43375</v>
      </c>
      <c r="AF1220" s="6" t="s">
        <v>19700</v>
      </c>
    </row>
    <row r="1221" spans="1:32" s="6" customFormat="1" ht="30" customHeight="1">
      <c r="A1221" s="5468" t="s">
        <v>20488</v>
      </c>
      <c r="B1221" s="4672" t="s">
        <v>25435</v>
      </c>
      <c r="C1221" s="422">
        <v>45897</v>
      </c>
      <c r="D1221" s="422">
        <v>45931</v>
      </c>
      <c r="E1221" s="422"/>
      <c r="F1221" s="373"/>
      <c r="G1221" s="41">
        <v>8630</v>
      </c>
      <c r="H1221" s="4873" t="s">
        <v>25436</v>
      </c>
      <c r="I1221" s="41"/>
      <c r="J1221" s="41" t="s">
        <v>25437</v>
      </c>
      <c r="K1221" s="41" t="s">
        <v>25438</v>
      </c>
      <c r="L1221" s="5241" t="s">
        <v>173</v>
      </c>
      <c r="M1221" s="41" t="s">
        <v>25439</v>
      </c>
      <c r="N1221" s="41"/>
      <c r="O1221" s="4088">
        <v>1</v>
      </c>
      <c r="P1221" s="4088">
        <v>1</v>
      </c>
      <c r="Q1221" s="41" t="s">
        <v>25222</v>
      </c>
      <c r="R1221" s="41"/>
      <c r="V1221" s="6" t="s">
        <v>9338</v>
      </c>
      <c r="X1221" s="6" t="s">
        <v>7042</v>
      </c>
      <c r="AA1221" s="6564">
        <v>13078332</v>
      </c>
      <c r="AC1221" s="4898">
        <v>17671.5</v>
      </c>
      <c r="AD1221" s="4911">
        <v>8316</v>
      </c>
      <c r="AE1221" s="4898">
        <f t="shared" si="65"/>
        <v>25987.5</v>
      </c>
      <c r="AF1221" s="6" t="s">
        <v>19700</v>
      </c>
    </row>
    <row r="1222" spans="1:32" s="6" customFormat="1" ht="30" customHeight="1">
      <c r="A1222" s="5418" t="s">
        <v>19351</v>
      </c>
      <c r="B1222" s="5434" t="s">
        <v>25440</v>
      </c>
      <c r="C1222" s="422">
        <v>45897</v>
      </c>
      <c r="D1222" s="422">
        <v>45931</v>
      </c>
      <c r="E1222" s="422"/>
      <c r="F1222" s="373"/>
      <c r="G1222" s="41">
        <v>8646</v>
      </c>
      <c r="H1222" s="4873" t="s">
        <v>7027</v>
      </c>
      <c r="I1222" s="41"/>
      <c r="J1222" s="5418" t="s">
        <v>25441</v>
      </c>
      <c r="K1222" s="41" t="s">
        <v>25442</v>
      </c>
      <c r="L1222" s="5241" t="s">
        <v>21181</v>
      </c>
      <c r="M1222" s="582" t="s">
        <v>25444</v>
      </c>
      <c r="N1222" s="41"/>
      <c r="O1222" s="4088">
        <v>1</v>
      </c>
      <c r="P1222" s="4088">
        <v>1</v>
      </c>
      <c r="Q1222" s="41" t="s">
        <v>25443</v>
      </c>
      <c r="R1222" s="41"/>
      <c r="V1222" s="6" t="s">
        <v>9338</v>
      </c>
      <c r="X1222" s="6" t="s">
        <v>7042</v>
      </c>
      <c r="AA1222" s="6564">
        <v>13078464</v>
      </c>
      <c r="AC1222" s="4898">
        <v>18600</v>
      </c>
      <c r="AD1222" s="4911">
        <v>6930</v>
      </c>
      <c r="AE1222" s="4898">
        <f t="shared" si="65"/>
        <v>25530</v>
      </c>
      <c r="AF1222" s="6" t="s">
        <v>19700</v>
      </c>
    </row>
    <row r="1223" spans="1:32" s="6" customFormat="1" ht="30" customHeight="1">
      <c r="A1223" s="4853" t="s">
        <v>19554</v>
      </c>
      <c r="B1223" s="4672" t="s">
        <v>25449</v>
      </c>
      <c r="C1223" s="422">
        <v>45897</v>
      </c>
      <c r="D1223" s="422">
        <v>45931</v>
      </c>
      <c r="E1223" s="422"/>
      <c r="F1223" s="373"/>
      <c r="G1223" s="41">
        <v>8601</v>
      </c>
      <c r="H1223" s="4873" t="s">
        <v>1727</v>
      </c>
      <c r="I1223" s="41"/>
      <c r="J1223" s="41" t="s">
        <v>25450</v>
      </c>
      <c r="K1223" s="41" t="s">
        <v>25451</v>
      </c>
      <c r="L1223" s="41" t="s">
        <v>28</v>
      </c>
      <c r="M1223" s="41" t="s">
        <v>25453</v>
      </c>
      <c r="N1223" s="41"/>
      <c r="O1223" s="4088">
        <v>2</v>
      </c>
      <c r="P1223" s="4088">
        <v>2</v>
      </c>
      <c r="Q1223" s="41" t="s">
        <v>25452</v>
      </c>
      <c r="R1223" s="41"/>
      <c r="V1223" s="5158" t="s">
        <v>9338</v>
      </c>
      <c r="X1223" s="5158" t="s">
        <v>7042</v>
      </c>
      <c r="AA1223" s="6564">
        <v>13079941</v>
      </c>
      <c r="AC1223" s="4898">
        <v>6200</v>
      </c>
      <c r="AD1223" s="4911">
        <v>8625</v>
      </c>
      <c r="AE1223" s="4898">
        <f t="shared" si="65"/>
        <v>23450</v>
      </c>
      <c r="AF1223" s="6" t="s">
        <v>19700</v>
      </c>
    </row>
    <row r="1224" spans="1:32" s="6" customFormat="1" ht="30" customHeight="1">
      <c r="A1224" s="5030" t="s">
        <v>18703</v>
      </c>
      <c r="B1224" s="4672" t="s">
        <v>25454</v>
      </c>
      <c r="C1224" s="422">
        <v>45897</v>
      </c>
      <c r="D1224" s="422">
        <v>45931</v>
      </c>
      <c r="E1224" s="422"/>
      <c r="F1224" s="373"/>
      <c r="G1224" s="41">
        <v>8615</v>
      </c>
      <c r="H1224" s="4873" t="s">
        <v>5416</v>
      </c>
      <c r="I1224" s="41"/>
      <c r="J1224" s="41" t="s">
        <v>25455</v>
      </c>
      <c r="K1224" s="41" t="s">
        <v>25456</v>
      </c>
      <c r="L1224" s="41" t="s">
        <v>173</v>
      </c>
      <c r="M1224" s="41" t="s">
        <v>25457</v>
      </c>
      <c r="N1224" s="41"/>
      <c r="O1224" s="4088">
        <v>1</v>
      </c>
      <c r="P1224" s="4088">
        <v>1</v>
      </c>
      <c r="Q1224" s="41" t="s">
        <v>25222</v>
      </c>
      <c r="R1224" s="41"/>
      <c r="V1224" s="6" t="s">
        <v>9338</v>
      </c>
      <c r="X1224" s="6" t="s">
        <v>7042</v>
      </c>
      <c r="AA1224" s="6564">
        <v>13080024</v>
      </c>
      <c r="AC1224" s="4898">
        <v>3300</v>
      </c>
      <c r="AD1224" s="4911">
        <v>7920</v>
      </c>
      <c r="AE1224" s="4898">
        <f t="shared" si="65"/>
        <v>11220</v>
      </c>
      <c r="AF1224" s="6" t="s">
        <v>19700</v>
      </c>
    </row>
    <row r="1225" spans="1:32" s="6" customFormat="1" ht="30" customHeight="1">
      <c r="A1225" s="6202" t="s">
        <v>20507</v>
      </c>
      <c r="B1225" s="4672" t="s">
        <v>25458</v>
      </c>
      <c r="C1225" s="422">
        <v>45897</v>
      </c>
      <c r="D1225" s="422">
        <v>45931</v>
      </c>
      <c r="E1225" s="422"/>
      <c r="F1225" s="373"/>
      <c r="G1225" s="41">
        <v>8627</v>
      </c>
      <c r="H1225" s="4873" t="s">
        <v>25459</v>
      </c>
      <c r="I1225" s="41"/>
      <c r="J1225" s="41" t="s">
        <v>25460</v>
      </c>
      <c r="K1225" s="41" t="s">
        <v>25461</v>
      </c>
      <c r="L1225" s="41" t="s">
        <v>173</v>
      </c>
      <c r="M1225" s="41" t="s">
        <v>25462</v>
      </c>
      <c r="N1225" s="41"/>
      <c r="O1225" s="4088">
        <v>1</v>
      </c>
      <c r="P1225" s="4088">
        <v>1</v>
      </c>
      <c r="Q1225" s="41" t="s">
        <v>25222</v>
      </c>
      <c r="R1225" s="41"/>
      <c r="V1225" s="6" t="s">
        <v>9338</v>
      </c>
      <c r="X1225" s="6" t="s">
        <v>7042</v>
      </c>
      <c r="AA1225" s="6564">
        <v>13080288</v>
      </c>
      <c r="AC1225" s="4898">
        <v>27621</v>
      </c>
      <c r="AD1225" s="4911">
        <v>14850</v>
      </c>
      <c r="AE1225" s="4898">
        <f t="shared" si="65"/>
        <v>42471</v>
      </c>
      <c r="AF1225" s="6" t="s">
        <v>19700</v>
      </c>
    </row>
    <row r="1226" spans="1:32" s="6" customFormat="1" ht="30" customHeight="1">
      <c r="A1226" s="5425" t="s">
        <v>19716</v>
      </c>
      <c r="B1226" s="5444" t="s">
        <v>25463</v>
      </c>
      <c r="C1226" s="422">
        <v>45897</v>
      </c>
      <c r="D1226" s="422">
        <v>45931</v>
      </c>
      <c r="E1226" s="422"/>
      <c r="F1226" s="373"/>
      <c r="G1226" s="41">
        <v>8588</v>
      </c>
      <c r="H1226" s="4873" t="s">
        <v>686</v>
      </c>
      <c r="I1226" s="41"/>
      <c r="J1226" s="5425" t="s">
        <v>25464</v>
      </c>
      <c r="K1226" s="41" t="s">
        <v>25239</v>
      </c>
      <c r="L1226" s="41" t="s">
        <v>173</v>
      </c>
      <c r="M1226" s="41" t="s">
        <v>25465</v>
      </c>
      <c r="N1226" s="41"/>
      <c r="O1226" s="4088">
        <v>1</v>
      </c>
      <c r="P1226" s="4088">
        <v>1</v>
      </c>
      <c r="Q1226" s="41" t="s">
        <v>25294</v>
      </c>
      <c r="R1226" s="41"/>
      <c r="V1226" s="6" t="s">
        <v>9338</v>
      </c>
      <c r="X1226" s="6" t="s">
        <v>7042</v>
      </c>
      <c r="AA1226" s="6564">
        <v>13080332</v>
      </c>
      <c r="AC1226" s="4898">
        <v>6900</v>
      </c>
      <c r="AD1226" s="4911">
        <v>7920</v>
      </c>
      <c r="AE1226" s="4898">
        <f t="shared" si="65"/>
        <v>14820</v>
      </c>
      <c r="AF1226" s="6" t="s">
        <v>19700</v>
      </c>
    </row>
    <row r="1227" spans="1:32" s="6" customFormat="1" ht="30" customHeight="1">
      <c r="A1227" s="4856" t="s">
        <v>21279</v>
      </c>
      <c r="B1227" s="6" t="s">
        <v>25466</v>
      </c>
      <c r="C1227" s="114">
        <v>45895</v>
      </c>
      <c r="D1227" s="114">
        <v>45931</v>
      </c>
      <c r="E1227" s="4295">
        <v>46132</v>
      </c>
      <c r="F1227" s="6572">
        <f t="shared" ref="F1227:F1253" si="66">SUM(D1227-E1227)</f>
        <v>-201</v>
      </c>
      <c r="G1227" s="6">
        <v>8599</v>
      </c>
      <c r="H1227" s="4857" t="s">
        <v>5211</v>
      </c>
      <c r="I1227" s="6" t="s">
        <v>25</v>
      </c>
      <c r="J1227" s="6" t="s">
        <v>25467</v>
      </c>
      <c r="K1227" s="6" t="s">
        <v>25468</v>
      </c>
      <c r="L1227" s="6" t="s">
        <v>76</v>
      </c>
      <c r="M1227" s="6" t="s">
        <v>25470</v>
      </c>
      <c r="O1227" s="264">
        <v>4</v>
      </c>
      <c r="P1227" s="264">
        <v>4</v>
      </c>
      <c r="Q1227" s="6" t="s">
        <v>25469</v>
      </c>
      <c r="AA1227" s="6564">
        <v>13080272</v>
      </c>
      <c r="AC1227" s="4898">
        <v>11954.25</v>
      </c>
      <c r="AD1227" s="4911">
        <v>8316</v>
      </c>
      <c r="AE1227" s="4898">
        <f t="shared" si="65"/>
        <v>45218.25</v>
      </c>
      <c r="AF1227" s="6" t="s">
        <v>19700</v>
      </c>
    </row>
    <row r="1228" spans="1:32" s="6" customFormat="1" ht="30" customHeight="1">
      <c r="A1228" s="5881" t="s">
        <v>19424</v>
      </c>
      <c r="B1228" s="4672" t="s">
        <v>25471</v>
      </c>
      <c r="C1228" s="422">
        <v>45895</v>
      </c>
      <c r="D1228" s="422">
        <v>45931</v>
      </c>
      <c r="E1228" s="422"/>
      <c r="F1228" s="373"/>
      <c r="G1228" s="41">
        <v>8647</v>
      </c>
      <c r="H1228" s="4934"/>
      <c r="I1228" s="41" t="s">
        <v>21302</v>
      </c>
      <c r="J1228" s="41" t="s">
        <v>25472</v>
      </c>
      <c r="K1228" s="41" t="s">
        <v>25473</v>
      </c>
      <c r="L1228" s="41" t="s">
        <v>28</v>
      </c>
      <c r="M1228" s="41" t="s">
        <v>25475</v>
      </c>
      <c r="N1228" s="41"/>
      <c r="O1228" s="4088">
        <v>2</v>
      </c>
      <c r="P1228" s="4560">
        <v>1</v>
      </c>
      <c r="Q1228" s="41" t="s">
        <v>25474</v>
      </c>
      <c r="R1228" s="41"/>
      <c r="V1228" s="6" t="s">
        <v>9338</v>
      </c>
      <c r="X1228" s="6" t="s">
        <v>7042</v>
      </c>
      <c r="AA1228" s="6564">
        <v>13080376</v>
      </c>
      <c r="AC1228" s="4898">
        <v>10200</v>
      </c>
      <c r="AD1228" s="4911">
        <v>7920</v>
      </c>
      <c r="AE1228" s="4898">
        <f t="shared" si="65"/>
        <v>18120</v>
      </c>
      <c r="AF1228" s="6" t="s">
        <v>19700</v>
      </c>
    </row>
    <row r="1229" spans="1:32" s="6" customFormat="1" ht="30" customHeight="1">
      <c r="A1229" s="4860" t="s">
        <v>19596</v>
      </c>
      <c r="B1229" s="41" t="s">
        <v>25481</v>
      </c>
      <c r="C1229" s="422">
        <v>45897</v>
      </c>
      <c r="D1229" s="422">
        <v>45932</v>
      </c>
      <c r="E1229" s="341"/>
      <c r="F1229" s="373"/>
      <c r="G1229" s="41">
        <v>6984</v>
      </c>
      <c r="H1229" s="5900" t="s">
        <v>25482</v>
      </c>
      <c r="I1229" s="41"/>
      <c r="J1229" s="41" t="s">
        <v>25483</v>
      </c>
      <c r="K1229" s="41" t="s">
        <v>25484</v>
      </c>
      <c r="L1229" s="41" t="s">
        <v>21181</v>
      </c>
      <c r="M1229" s="41" t="s">
        <v>25486</v>
      </c>
      <c r="N1229" s="41"/>
      <c r="O1229" s="4088">
        <v>1</v>
      </c>
      <c r="P1229" s="4088">
        <v>1</v>
      </c>
      <c r="Q1229" s="41" t="s">
        <v>25485</v>
      </c>
      <c r="R1229" s="41"/>
      <c r="V1229" s="6" t="s">
        <v>9338</v>
      </c>
      <c r="X1229" s="6" t="s">
        <v>7042</v>
      </c>
      <c r="AA1229" s="6564">
        <v>13081473</v>
      </c>
      <c r="AC1229" s="4898">
        <v>10200</v>
      </c>
      <c r="AD1229" s="4911">
        <v>4356</v>
      </c>
      <c r="AE1229" s="4898">
        <f t="shared" ref="AE1229:AE1293" si="67">AC1229+AD1229*P1229</f>
        <v>14556</v>
      </c>
      <c r="AF1229" s="6" t="s">
        <v>19700</v>
      </c>
    </row>
    <row r="1230" spans="1:32" s="6" customFormat="1" ht="30" customHeight="1">
      <c r="A1230" s="4860" t="s">
        <v>21279</v>
      </c>
      <c r="B1230" s="6464" t="s">
        <v>25487</v>
      </c>
      <c r="C1230" s="422">
        <v>45898</v>
      </c>
      <c r="D1230" s="422">
        <v>45932</v>
      </c>
      <c r="E1230" s="341"/>
      <c r="F1230" s="373"/>
      <c r="G1230" s="41">
        <v>8599</v>
      </c>
      <c r="H1230" s="5900" t="s">
        <v>13186</v>
      </c>
      <c r="I1230" s="41"/>
      <c r="J1230" s="6448" t="s">
        <v>25488</v>
      </c>
      <c r="K1230" s="41" t="s">
        <v>25489</v>
      </c>
      <c r="L1230" s="41" t="s">
        <v>173</v>
      </c>
      <c r="M1230" s="41" t="s">
        <v>25490</v>
      </c>
      <c r="N1230" s="41"/>
      <c r="O1230" s="4088">
        <v>1</v>
      </c>
      <c r="P1230" s="4088">
        <v>1</v>
      </c>
      <c r="Q1230" s="41" t="s">
        <v>25303</v>
      </c>
      <c r="R1230" s="41"/>
      <c r="V1230" s="6" t="s">
        <v>9338</v>
      </c>
      <c r="X1230" s="6" t="s">
        <v>7042</v>
      </c>
      <c r="AA1230" s="6564">
        <v>13081719</v>
      </c>
      <c r="AC1230" s="4898">
        <v>5717.25</v>
      </c>
      <c r="AD1230" s="4911">
        <v>8316</v>
      </c>
      <c r="AE1230" s="4898">
        <f t="shared" si="67"/>
        <v>14033.25</v>
      </c>
      <c r="AF1230" s="6" t="s">
        <v>19700</v>
      </c>
    </row>
    <row r="1231" spans="1:32" s="6" customFormat="1" ht="30" customHeight="1">
      <c r="A1231" s="4860" t="s">
        <v>21279</v>
      </c>
      <c r="B1231" s="41" t="s">
        <v>25491</v>
      </c>
      <c r="C1231" s="422">
        <v>45898</v>
      </c>
      <c r="D1231" s="422">
        <v>45932</v>
      </c>
      <c r="E1231" s="341"/>
      <c r="F1231" s="373"/>
      <c r="G1231" s="41">
        <v>8599</v>
      </c>
      <c r="H1231" s="5900" t="s">
        <v>6379</v>
      </c>
      <c r="I1231" s="41"/>
      <c r="J1231" s="41" t="s">
        <v>25492</v>
      </c>
      <c r="K1231" s="41" t="s">
        <v>25493</v>
      </c>
      <c r="L1231" s="41" t="s">
        <v>28</v>
      </c>
      <c r="M1231" s="41" t="s">
        <v>25495</v>
      </c>
      <c r="N1231" s="41"/>
      <c r="O1231" s="4088">
        <v>2</v>
      </c>
      <c r="P1231" s="4088">
        <v>2</v>
      </c>
      <c r="Q1231" s="41" t="s">
        <v>25494</v>
      </c>
      <c r="R1231" s="41"/>
      <c r="V1231" s="6" t="s">
        <v>9338</v>
      </c>
      <c r="X1231" s="6" t="s">
        <v>7042</v>
      </c>
      <c r="AA1231" s="6564">
        <v>13082660</v>
      </c>
      <c r="AC1231" s="4898">
        <v>11954.25</v>
      </c>
      <c r="AD1231" s="4911">
        <v>8316</v>
      </c>
      <c r="AE1231" s="4898">
        <f t="shared" si="67"/>
        <v>28586.25</v>
      </c>
      <c r="AF1231" s="6" t="s">
        <v>19700</v>
      </c>
    </row>
    <row r="1232" spans="1:32" s="6" customFormat="1" ht="30" customHeight="1">
      <c r="A1232" s="4861" t="s">
        <v>20998</v>
      </c>
      <c r="B1232" s="6" t="s">
        <v>25505</v>
      </c>
      <c r="C1232" s="114">
        <v>45897</v>
      </c>
      <c r="D1232" s="114">
        <v>45932</v>
      </c>
      <c r="E1232" s="4295">
        <v>46132</v>
      </c>
      <c r="F1232" s="6572">
        <f t="shared" si="66"/>
        <v>-200</v>
      </c>
      <c r="G1232" s="6">
        <v>8558</v>
      </c>
      <c r="H1232" s="4862" t="s">
        <v>6204</v>
      </c>
      <c r="J1232" s="6" t="s">
        <v>25506</v>
      </c>
      <c r="K1232" s="6" t="s">
        <v>25507</v>
      </c>
      <c r="L1232" s="6" t="s">
        <v>28</v>
      </c>
      <c r="M1232" s="6" t="s">
        <v>25509</v>
      </c>
      <c r="O1232" s="264">
        <v>2</v>
      </c>
      <c r="P1232" s="264">
        <v>2</v>
      </c>
      <c r="Q1232" s="6" t="s">
        <v>25508</v>
      </c>
      <c r="AA1232" s="6564">
        <v>13083462</v>
      </c>
      <c r="AC1232" s="4898">
        <v>46035</v>
      </c>
      <c r="AD1232" s="4911">
        <v>14850</v>
      </c>
      <c r="AE1232" s="4898">
        <f t="shared" si="67"/>
        <v>75735</v>
      </c>
      <c r="AF1232" s="6" t="s">
        <v>19700</v>
      </c>
    </row>
    <row r="1233" spans="1:32" s="6" customFormat="1" ht="30" customHeight="1">
      <c r="A1233" s="6130" t="s">
        <v>18703</v>
      </c>
      <c r="B1233" s="41" t="s">
        <v>25510</v>
      </c>
      <c r="C1233" s="422">
        <v>45901</v>
      </c>
      <c r="D1233" s="422">
        <v>45933</v>
      </c>
      <c r="E1233" s="341"/>
      <c r="F1233" s="373"/>
      <c r="G1233" s="41">
        <v>8615</v>
      </c>
      <c r="H1233" s="6131" t="s">
        <v>6799</v>
      </c>
      <c r="I1233" s="41"/>
      <c r="J1233" s="41" t="s">
        <v>25511</v>
      </c>
      <c r="K1233" s="41" t="s">
        <v>25512</v>
      </c>
      <c r="L1233" s="41" t="s">
        <v>173</v>
      </c>
      <c r="M1233" s="41" t="s">
        <v>25514</v>
      </c>
      <c r="N1233" s="41"/>
      <c r="O1233" s="4088">
        <v>1</v>
      </c>
      <c r="P1233" s="4088">
        <v>1</v>
      </c>
      <c r="Q1233" s="41" t="s">
        <v>25513</v>
      </c>
      <c r="R1233" s="41"/>
      <c r="V1233" s="6" t="s">
        <v>9338</v>
      </c>
      <c r="X1233" s="6" t="s">
        <v>7042</v>
      </c>
      <c r="AA1233" s="6564">
        <v>13087324</v>
      </c>
      <c r="AC1233" s="4898">
        <v>17100</v>
      </c>
      <c r="AD1233" s="4911">
        <v>7920</v>
      </c>
      <c r="AE1233" s="4898">
        <f t="shared" si="67"/>
        <v>25020</v>
      </c>
      <c r="AF1233" s="6" t="s">
        <v>19700</v>
      </c>
    </row>
    <row r="1234" spans="1:32" s="6" customFormat="1" ht="30" customHeight="1">
      <c r="A1234" s="5242" t="s">
        <v>18754</v>
      </c>
      <c r="B1234" s="9089" t="s">
        <v>25526</v>
      </c>
      <c r="C1234" s="9721">
        <v>45902</v>
      </c>
      <c r="D1234" s="9721">
        <v>45937</v>
      </c>
      <c r="E1234" s="9721"/>
      <c r="F1234" s="11406"/>
      <c r="G1234" s="9278">
        <v>8634</v>
      </c>
      <c r="H1234" s="11703" t="s">
        <v>6004</v>
      </c>
      <c r="I1234" s="41"/>
      <c r="J1234" s="9278" t="s">
        <v>25527</v>
      </c>
      <c r="K1234" s="9278" t="s">
        <v>25528</v>
      </c>
      <c r="L1234" s="41" t="s">
        <v>25529</v>
      </c>
      <c r="M1234" s="9278" t="s">
        <v>25531</v>
      </c>
      <c r="N1234" s="41"/>
      <c r="O1234" s="4088">
        <v>8</v>
      </c>
      <c r="P1234" s="4088">
        <v>8</v>
      </c>
      <c r="Q1234" s="9278" t="s">
        <v>25530</v>
      </c>
      <c r="R1234" s="41"/>
      <c r="V1234" s="9694" t="s">
        <v>9338</v>
      </c>
      <c r="X1234" s="9694" t="s">
        <v>7042</v>
      </c>
      <c r="AA1234" s="11702">
        <v>13094583</v>
      </c>
      <c r="AC1234" s="11494">
        <v>6900</v>
      </c>
      <c r="AD1234" s="4911">
        <v>4356</v>
      </c>
      <c r="AE1234" s="11494">
        <f>AC1234+AD1234*P1234+AD1235*P1235</f>
        <v>57588</v>
      </c>
      <c r="AF1234" s="6" t="s">
        <v>19700</v>
      </c>
    </row>
    <row r="1235" spans="1:32" s="6" customFormat="1" ht="30" customHeight="1">
      <c r="A1235" s="5634" t="s">
        <v>18754</v>
      </c>
      <c r="B1235" s="9500"/>
      <c r="C1235" s="9410"/>
      <c r="D1235" s="9410"/>
      <c r="E1235" s="9410"/>
      <c r="F1235" s="11408"/>
      <c r="G1235" s="9209"/>
      <c r="H1235" s="11704"/>
      <c r="I1235" s="41"/>
      <c r="J1235" s="9209"/>
      <c r="K1235" s="9209"/>
      <c r="L1235" s="41" t="s">
        <v>128</v>
      </c>
      <c r="M1235" s="9209"/>
      <c r="N1235" s="41"/>
      <c r="O1235" s="4088">
        <v>2</v>
      </c>
      <c r="P1235" s="4560">
        <v>2</v>
      </c>
      <c r="Q1235" s="9209"/>
      <c r="R1235" s="41"/>
      <c r="V1235" s="9229"/>
      <c r="X1235" s="9229"/>
      <c r="AA1235" s="11702"/>
      <c r="AC1235" s="11495"/>
      <c r="AD1235" s="4911">
        <v>7920</v>
      </c>
      <c r="AE1235" s="11495"/>
      <c r="AF1235" s="6" t="s">
        <v>19700</v>
      </c>
    </row>
    <row r="1236" spans="1:32" s="6" customFormat="1" ht="30" customHeight="1">
      <c r="A1236" s="5723" t="s">
        <v>18754</v>
      </c>
      <c r="B1236" s="4672" t="s">
        <v>25532</v>
      </c>
      <c r="C1236" s="422">
        <v>45903</v>
      </c>
      <c r="D1236" s="422">
        <v>45937</v>
      </c>
      <c r="E1236" s="341"/>
      <c r="F1236" s="373"/>
      <c r="G1236" s="41">
        <v>8634</v>
      </c>
      <c r="H1236" s="5209" t="s">
        <v>24854</v>
      </c>
      <c r="I1236" s="41"/>
      <c r="J1236" s="41" t="s">
        <v>25533</v>
      </c>
      <c r="K1236" s="41" t="s">
        <v>25534</v>
      </c>
      <c r="L1236" s="41" t="s">
        <v>193</v>
      </c>
      <c r="M1236" s="41" t="s">
        <v>25536</v>
      </c>
      <c r="N1236" s="41"/>
      <c r="O1236" s="4088">
        <v>4</v>
      </c>
      <c r="P1236" s="4560">
        <v>6</v>
      </c>
      <c r="Q1236" s="41" t="s">
        <v>25535</v>
      </c>
      <c r="R1236" s="41"/>
      <c r="V1236" s="6" t="s">
        <v>9338</v>
      </c>
      <c r="X1236" s="6" t="s">
        <v>7042</v>
      </c>
      <c r="AA1236" s="4877">
        <v>13094595</v>
      </c>
      <c r="AC1236" s="4898">
        <v>6900</v>
      </c>
      <c r="AD1236" s="4911">
        <v>7920</v>
      </c>
      <c r="AE1236" s="4898">
        <f t="shared" si="67"/>
        <v>54420</v>
      </c>
      <c r="AF1236" s="6" t="s">
        <v>19700</v>
      </c>
    </row>
    <row r="1237" spans="1:32" s="6" customFormat="1" ht="30" customHeight="1">
      <c r="A1237" s="5448" t="s">
        <v>18977</v>
      </c>
      <c r="B1237" s="4672" t="s">
        <v>25537</v>
      </c>
      <c r="C1237" s="422">
        <v>45902</v>
      </c>
      <c r="D1237" s="422">
        <v>45924</v>
      </c>
      <c r="E1237" s="422"/>
      <c r="F1237" s="373"/>
      <c r="G1237" s="41">
        <v>8644</v>
      </c>
      <c r="H1237" s="5209" t="s">
        <v>21419</v>
      </c>
      <c r="I1237" s="41"/>
      <c r="J1237" s="41" t="s">
        <v>25538</v>
      </c>
      <c r="K1237" s="41" t="s">
        <v>25539</v>
      </c>
      <c r="L1237" s="41" t="s">
        <v>28</v>
      </c>
      <c r="M1237" s="582" t="s">
        <v>25541</v>
      </c>
      <c r="N1237" s="41"/>
      <c r="O1237" s="4088">
        <v>2</v>
      </c>
      <c r="P1237" s="4088">
        <v>2</v>
      </c>
      <c r="Q1237" s="41" t="s">
        <v>25540</v>
      </c>
      <c r="R1237" s="41"/>
      <c r="V1237" s="6" t="s">
        <v>9338</v>
      </c>
      <c r="X1237" s="6" t="s">
        <v>7042</v>
      </c>
      <c r="AA1237" s="6564">
        <v>13094810</v>
      </c>
      <c r="AC1237" s="4898">
        <v>1200</v>
      </c>
      <c r="AD1237" s="4911">
        <v>7920</v>
      </c>
      <c r="AE1237" s="4898">
        <f t="shared" si="67"/>
        <v>17040</v>
      </c>
      <c r="AF1237" s="6" t="s">
        <v>19700</v>
      </c>
    </row>
    <row r="1238" spans="1:32" s="6" customFormat="1" ht="30" customHeight="1">
      <c r="A1238" s="5924" t="s">
        <v>18703</v>
      </c>
      <c r="B1238" s="4672" t="s">
        <v>25542</v>
      </c>
      <c r="C1238" s="422">
        <v>45903</v>
      </c>
      <c r="D1238" s="422">
        <v>45937</v>
      </c>
      <c r="E1238" s="341"/>
      <c r="F1238" s="373"/>
      <c r="G1238" s="41">
        <v>8615</v>
      </c>
      <c r="H1238" s="5209" t="s">
        <v>17145</v>
      </c>
      <c r="I1238" s="41"/>
      <c r="J1238" s="41" t="s">
        <v>25543</v>
      </c>
      <c r="K1238" s="41" t="s">
        <v>25544</v>
      </c>
      <c r="L1238" s="41" t="s">
        <v>173</v>
      </c>
      <c r="M1238" s="41" t="s">
        <v>25545</v>
      </c>
      <c r="N1238" s="41"/>
      <c r="O1238" s="4088">
        <v>1</v>
      </c>
      <c r="P1238" s="4088">
        <v>1</v>
      </c>
      <c r="Q1238" s="41" t="s">
        <v>25294</v>
      </c>
      <c r="R1238" s="41"/>
      <c r="V1238" s="6" t="s">
        <v>9338</v>
      </c>
      <c r="X1238" s="6" t="s">
        <v>7042</v>
      </c>
      <c r="AA1238" s="6564">
        <v>13094893</v>
      </c>
      <c r="AC1238" s="4898">
        <v>6900</v>
      </c>
      <c r="AD1238" s="4911">
        <v>7920</v>
      </c>
      <c r="AE1238" s="4898">
        <f t="shared" si="67"/>
        <v>14820</v>
      </c>
      <c r="AF1238" s="6" t="s">
        <v>19700</v>
      </c>
    </row>
    <row r="1239" spans="1:32" s="6" customFormat="1" ht="30" customHeight="1">
      <c r="A1239" s="5924" t="s">
        <v>19480</v>
      </c>
      <c r="B1239" s="41" t="s">
        <v>25546</v>
      </c>
      <c r="C1239" s="422">
        <v>45903</v>
      </c>
      <c r="D1239" s="422">
        <v>45924</v>
      </c>
      <c r="E1239" s="341"/>
      <c r="F1239" s="373"/>
      <c r="G1239" s="41">
        <v>8618</v>
      </c>
      <c r="H1239" s="5209" t="s">
        <v>813</v>
      </c>
      <c r="I1239" s="41"/>
      <c r="J1239" s="41" t="s">
        <v>25547</v>
      </c>
      <c r="K1239" s="41" t="s">
        <v>25548</v>
      </c>
      <c r="L1239" s="41" t="s">
        <v>173</v>
      </c>
      <c r="M1239" s="41" t="s">
        <v>25550</v>
      </c>
      <c r="N1239" s="41"/>
      <c r="O1239" s="4088">
        <v>1</v>
      </c>
      <c r="P1239" s="4088">
        <v>1</v>
      </c>
      <c r="Q1239" s="41" t="s">
        <v>25549</v>
      </c>
      <c r="R1239" s="41"/>
      <c r="V1239" s="4845" t="s">
        <v>9338</v>
      </c>
      <c r="X1239" s="4845" t="s">
        <v>7042</v>
      </c>
      <c r="AA1239" s="6564">
        <v>13094906</v>
      </c>
      <c r="AC1239" s="4898">
        <v>0</v>
      </c>
      <c r="AD1239" s="4911">
        <v>7918.05</v>
      </c>
      <c r="AE1239" s="4898">
        <f t="shared" si="67"/>
        <v>7918.05</v>
      </c>
      <c r="AF1239" s="6" t="s">
        <v>19700</v>
      </c>
    </row>
    <row r="1240" spans="1:32" s="6" customFormat="1" ht="30" customHeight="1">
      <c r="A1240" s="5320" t="s">
        <v>19583</v>
      </c>
      <c r="B1240" s="5399" t="s">
        <v>25551</v>
      </c>
      <c r="C1240" s="422">
        <v>45902</v>
      </c>
      <c r="D1240" s="422">
        <v>45924</v>
      </c>
      <c r="E1240" s="422"/>
      <c r="F1240" s="373"/>
      <c r="G1240" s="41">
        <v>8604</v>
      </c>
      <c r="H1240" s="4934"/>
      <c r="I1240" s="41" t="s">
        <v>21302</v>
      </c>
      <c r="J1240" s="5320" t="s">
        <v>25552</v>
      </c>
      <c r="K1240" s="41" t="s">
        <v>25553</v>
      </c>
      <c r="L1240" s="41" t="s">
        <v>5166</v>
      </c>
      <c r="M1240" s="41" t="s">
        <v>25555</v>
      </c>
      <c r="N1240" s="41"/>
      <c r="O1240" s="4088">
        <v>25</v>
      </c>
      <c r="P1240" s="4088">
        <v>25</v>
      </c>
      <c r="Q1240" s="41" t="s">
        <v>25554</v>
      </c>
      <c r="R1240" s="41"/>
      <c r="V1240" s="6" t="s">
        <v>9338</v>
      </c>
      <c r="X1240" s="6" t="s">
        <v>7042</v>
      </c>
      <c r="AA1240" s="6564">
        <v>13094988</v>
      </c>
      <c r="AC1240" s="4898">
        <v>0</v>
      </c>
      <c r="AD1240" s="4911">
        <v>7920</v>
      </c>
      <c r="AE1240" s="4898">
        <f t="shared" si="67"/>
        <v>198000</v>
      </c>
      <c r="AF1240" s="6" t="s">
        <v>19700</v>
      </c>
    </row>
    <row r="1241" spans="1:32" s="6" customFormat="1" ht="30" customHeight="1">
      <c r="A1241" s="5826" t="s">
        <v>19496</v>
      </c>
      <c r="B1241" s="4672" t="s">
        <v>25556</v>
      </c>
      <c r="C1241" s="422">
        <v>45903</v>
      </c>
      <c r="D1241" s="422">
        <v>45937</v>
      </c>
      <c r="E1241" s="341"/>
      <c r="F1241" s="373"/>
      <c r="G1241" s="41">
        <v>8617</v>
      </c>
      <c r="H1241" s="5209" t="s">
        <v>25557</v>
      </c>
      <c r="I1241" s="41" t="s">
        <v>25558</v>
      </c>
      <c r="J1241" s="41" t="s">
        <v>25559</v>
      </c>
      <c r="K1241" s="41" t="s">
        <v>25560</v>
      </c>
      <c r="L1241" s="41" t="s">
        <v>17681</v>
      </c>
      <c r="M1241" s="41" t="s">
        <v>25562</v>
      </c>
      <c r="N1241" s="41"/>
      <c r="O1241" s="4088">
        <v>19</v>
      </c>
      <c r="P1241" s="4088">
        <v>19</v>
      </c>
      <c r="Q1241" s="41" t="s">
        <v>25561</v>
      </c>
      <c r="R1241" s="41"/>
      <c r="V1241" s="6" t="s">
        <v>9338</v>
      </c>
      <c r="X1241" s="6" t="s">
        <v>7042</v>
      </c>
      <c r="AA1241" s="6564">
        <v>13095566</v>
      </c>
      <c r="AC1241" s="4898">
        <v>12400</v>
      </c>
      <c r="AD1241" s="4911">
        <v>12375</v>
      </c>
      <c r="AE1241" s="4898">
        <f t="shared" si="67"/>
        <v>247525</v>
      </c>
      <c r="AF1241" s="6" t="s">
        <v>19700</v>
      </c>
    </row>
    <row r="1242" spans="1:32" s="6" customFormat="1" ht="30" customHeight="1">
      <c r="A1242" s="5448" t="s">
        <v>20640</v>
      </c>
      <c r="B1242" s="4672" t="s">
        <v>25563</v>
      </c>
      <c r="C1242" s="422">
        <v>45903</v>
      </c>
      <c r="D1242" s="422">
        <v>45924</v>
      </c>
      <c r="E1242" s="422"/>
      <c r="F1242" s="373"/>
      <c r="G1242" s="41">
        <v>8605</v>
      </c>
      <c r="H1242" s="4934"/>
      <c r="I1242" s="41" t="s">
        <v>21302</v>
      </c>
      <c r="J1242" s="41" t="s">
        <v>25564</v>
      </c>
      <c r="K1242" s="41" t="s">
        <v>25565</v>
      </c>
      <c r="L1242" s="41" t="s">
        <v>128</v>
      </c>
      <c r="M1242" s="41" t="s">
        <v>25567</v>
      </c>
      <c r="N1242" s="41"/>
      <c r="O1242" s="4088">
        <v>3</v>
      </c>
      <c r="P1242" s="4088">
        <v>3</v>
      </c>
      <c r="Q1242" s="41" t="s">
        <v>25566</v>
      </c>
      <c r="R1242" s="41"/>
      <c r="V1242" s="5158" t="s">
        <v>2073</v>
      </c>
      <c r="X1242" s="5158" t="s">
        <v>7042</v>
      </c>
      <c r="AA1242" s="6564">
        <v>13095819</v>
      </c>
      <c r="AC1242" s="4898">
        <v>0</v>
      </c>
      <c r="AD1242" s="4911">
        <v>4992</v>
      </c>
      <c r="AE1242" s="4898">
        <f t="shared" si="67"/>
        <v>14976</v>
      </c>
      <c r="AF1242" s="6" t="s">
        <v>19700</v>
      </c>
    </row>
    <row r="1243" spans="1:32" s="6" customFormat="1" ht="30" customHeight="1">
      <c r="A1243" s="5553" t="s">
        <v>22585</v>
      </c>
      <c r="B1243" s="4672" t="s">
        <v>25568</v>
      </c>
      <c r="C1243" s="422">
        <v>45903</v>
      </c>
      <c r="D1243" s="422">
        <v>45924</v>
      </c>
      <c r="E1243" s="422"/>
      <c r="F1243" s="373"/>
      <c r="G1243" s="41">
        <v>8591</v>
      </c>
      <c r="H1243" s="5209" t="s">
        <v>25569</v>
      </c>
      <c r="I1243" s="41"/>
      <c r="J1243" s="41" t="s">
        <v>25570</v>
      </c>
      <c r="K1243" s="41" t="s">
        <v>25571</v>
      </c>
      <c r="L1243" s="153" t="s">
        <v>28</v>
      </c>
      <c r="M1243" s="41" t="s">
        <v>25573</v>
      </c>
      <c r="N1243" s="41"/>
      <c r="O1243" s="4088">
        <v>2</v>
      </c>
      <c r="P1243" s="4088">
        <v>2</v>
      </c>
      <c r="Q1243" s="41" t="s">
        <v>25572</v>
      </c>
      <c r="R1243" s="41"/>
      <c r="V1243" s="5158" t="s">
        <v>2073</v>
      </c>
      <c r="X1243" s="5158" t="s">
        <v>7042</v>
      </c>
      <c r="AA1243" s="6564">
        <v>13095826</v>
      </c>
      <c r="AC1243" s="4898">
        <v>0</v>
      </c>
      <c r="AD1243" s="4911">
        <v>14850</v>
      </c>
      <c r="AE1243" s="4898">
        <f t="shared" si="67"/>
        <v>29700</v>
      </c>
      <c r="AF1243" s="6" t="s">
        <v>19700</v>
      </c>
    </row>
    <row r="1244" spans="1:32" s="6" customFormat="1" ht="30" customHeight="1">
      <c r="A1244" s="6136" t="s">
        <v>19214</v>
      </c>
      <c r="B1244" s="4672" t="s">
        <v>25574</v>
      </c>
      <c r="C1244" s="422">
        <v>45903</v>
      </c>
      <c r="D1244" s="422">
        <v>45937</v>
      </c>
      <c r="E1244" s="341"/>
      <c r="F1244" s="373"/>
      <c r="G1244" s="41">
        <v>8616</v>
      </c>
      <c r="H1244" s="5209" t="s">
        <v>8510</v>
      </c>
      <c r="I1244" s="41"/>
      <c r="J1244" s="41" t="s">
        <v>25575</v>
      </c>
      <c r="K1244" s="41" t="s">
        <v>25576</v>
      </c>
      <c r="L1244" s="41" t="s">
        <v>28</v>
      </c>
      <c r="M1244" s="41" t="s">
        <v>25577</v>
      </c>
      <c r="N1244" s="41"/>
      <c r="O1244" s="4088">
        <v>2</v>
      </c>
      <c r="P1244" s="4088">
        <v>2</v>
      </c>
      <c r="Q1244" s="41" t="s">
        <v>24194</v>
      </c>
      <c r="R1244" s="41"/>
      <c r="V1244" s="5158" t="s">
        <v>2073</v>
      </c>
      <c r="X1244" s="5158" t="s">
        <v>7042</v>
      </c>
      <c r="AA1244" s="6564">
        <v>13095852</v>
      </c>
      <c r="AC1244" s="4898">
        <v>17100</v>
      </c>
      <c r="AD1244" s="4911">
        <v>7920</v>
      </c>
      <c r="AE1244" s="4898">
        <f t="shared" si="67"/>
        <v>32940</v>
      </c>
      <c r="AF1244" s="6" t="s">
        <v>19700</v>
      </c>
    </row>
    <row r="1245" spans="1:32" s="6" customFormat="1" ht="30" customHeight="1">
      <c r="A1245" s="4931" t="s">
        <v>20640</v>
      </c>
      <c r="B1245" s="4672" t="s">
        <v>25578</v>
      </c>
      <c r="C1245" s="422">
        <v>45904</v>
      </c>
      <c r="D1245" s="422">
        <v>45925</v>
      </c>
      <c r="E1245" s="422"/>
      <c r="F1245" s="373"/>
      <c r="G1245" s="41">
        <v>8605</v>
      </c>
      <c r="H1245" s="4934"/>
      <c r="I1245" s="41" t="s">
        <v>21302</v>
      </c>
      <c r="J1245" s="41" t="s">
        <v>25579</v>
      </c>
      <c r="K1245" s="41" t="s">
        <v>25580</v>
      </c>
      <c r="L1245" s="41" t="s">
        <v>128</v>
      </c>
      <c r="M1245" s="41" t="s">
        <v>25581</v>
      </c>
      <c r="N1245" s="41"/>
      <c r="O1245" s="4088">
        <v>3</v>
      </c>
      <c r="P1245" s="4088">
        <v>3</v>
      </c>
      <c r="Q1245" s="41" t="s">
        <v>25566</v>
      </c>
      <c r="R1245" s="41"/>
      <c r="V1245" s="5158" t="s">
        <v>9338</v>
      </c>
      <c r="X1245" s="5158" t="s">
        <v>7042</v>
      </c>
      <c r="AA1245" s="6564">
        <v>13098448</v>
      </c>
      <c r="AC1245" s="4898">
        <v>0</v>
      </c>
      <c r="AD1245" s="4911">
        <v>4992</v>
      </c>
      <c r="AE1245" s="4898">
        <f t="shared" si="67"/>
        <v>14976</v>
      </c>
      <c r="AF1245" s="6" t="s">
        <v>19700</v>
      </c>
    </row>
    <row r="1246" spans="1:32" s="6" customFormat="1" ht="30" customHeight="1">
      <c r="A1246" s="5458" t="s">
        <v>19554</v>
      </c>
      <c r="B1246" s="5463" t="s">
        <v>25582</v>
      </c>
      <c r="C1246" s="422">
        <v>45904</v>
      </c>
      <c r="D1246" s="422">
        <v>45938</v>
      </c>
      <c r="E1246" s="422"/>
      <c r="F1246" s="373"/>
      <c r="G1246" s="41">
        <v>8601</v>
      </c>
      <c r="H1246" s="5308" t="s">
        <v>1914</v>
      </c>
      <c r="I1246" s="41"/>
      <c r="J1246" s="5458" t="s">
        <v>25583</v>
      </c>
      <c r="K1246" s="41" t="s">
        <v>25584</v>
      </c>
      <c r="L1246" s="41" t="s">
        <v>62</v>
      </c>
      <c r="M1246" s="41" t="s">
        <v>25586</v>
      </c>
      <c r="N1246" s="41"/>
      <c r="O1246" s="4088">
        <v>5</v>
      </c>
      <c r="P1246" s="4088">
        <v>5</v>
      </c>
      <c r="Q1246" s="41" t="s">
        <v>25585</v>
      </c>
      <c r="R1246" s="41"/>
      <c r="V1246" s="5158" t="s">
        <v>9338</v>
      </c>
      <c r="X1246" s="5158" t="s">
        <v>7042</v>
      </c>
      <c r="AA1246" s="6564">
        <v>13098740</v>
      </c>
      <c r="AC1246" s="4898">
        <v>12400</v>
      </c>
      <c r="AD1246" s="4911">
        <v>8625</v>
      </c>
      <c r="AE1246" s="4898">
        <f t="shared" si="67"/>
        <v>55525</v>
      </c>
      <c r="AF1246" s="6" t="s">
        <v>19700</v>
      </c>
    </row>
    <row r="1247" spans="1:32" s="6" customFormat="1" ht="30" customHeight="1">
      <c r="A1247" s="4931" t="s">
        <v>19424</v>
      </c>
      <c r="B1247" s="41" t="s">
        <v>25587</v>
      </c>
      <c r="C1247" s="422">
        <v>45904</v>
      </c>
      <c r="D1247" s="422">
        <v>45925</v>
      </c>
      <c r="E1247" s="341"/>
      <c r="F1247" s="373"/>
      <c r="G1247" s="41">
        <v>8647</v>
      </c>
      <c r="H1247" s="5308" t="s">
        <v>5862</v>
      </c>
      <c r="I1247" s="41"/>
      <c r="J1247" s="41" t="s">
        <v>25588</v>
      </c>
      <c r="K1247" s="41" t="s">
        <v>25589</v>
      </c>
      <c r="L1247" s="41" t="s">
        <v>173</v>
      </c>
      <c r="M1247" s="41" t="s">
        <v>25591</v>
      </c>
      <c r="N1247" s="41"/>
      <c r="O1247" s="4088">
        <v>1</v>
      </c>
      <c r="P1247" s="4088">
        <v>1</v>
      </c>
      <c r="Q1247" s="41" t="s">
        <v>25590</v>
      </c>
      <c r="R1247" s="41"/>
      <c r="V1247" s="6" t="s">
        <v>28776</v>
      </c>
      <c r="X1247" s="6" t="s">
        <v>27185</v>
      </c>
      <c r="AA1247" s="6564">
        <v>13098803</v>
      </c>
      <c r="AC1247" s="4898">
        <v>0</v>
      </c>
      <c r="AD1247" s="4911">
        <v>7920</v>
      </c>
      <c r="AE1247" s="4898">
        <f t="shared" si="67"/>
        <v>7920</v>
      </c>
      <c r="AF1247" s="6" t="s">
        <v>19700</v>
      </c>
    </row>
    <row r="1248" spans="1:32" s="6" customFormat="1" ht="30" customHeight="1">
      <c r="A1248" s="5492" t="s">
        <v>20038</v>
      </c>
      <c r="B1248" s="4672" t="s">
        <v>25592</v>
      </c>
      <c r="C1248" s="422">
        <v>45904</v>
      </c>
      <c r="D1248" s="422">
        <v>45926</v>
      </c>
      <c r="E1248" s="422"/>
      <c r="F1248" s="373"/>
      <c r="G1248" s="41">
        <v>8606</v>
      </c>
      <c r="H1248" s="4934"/>
      <c r="I1248" s="41" t="s">
        <v>25520</v>
      </c>
      <c r="J1248" s="41" t="s">
        <v>25593</v>
      </c>
      <c r="K1248" s="41" t="s">
        <v>25594</v>
      </c>
      <c r="L1248" s="4951" t="s">
        <v>1932</v>
      </c>
      <c r="M1248" s="41" t="s">
        <v>25596</v>
      </c>
      <c r="N1248" s="41"/>
      <c r="O1248" s="4088">
        <v>22</v>
      </c>
      <c r="P1248" s="4088">
        <v>22</v>
      </c>
      <c r="Q1248" s="41" t="s">
        <v>25595</v>
      </c>
      <c r="R1248" s="41"/>
      <c r="V1248" s="6" t="s">
        <v>9338</v>
      </c>
      <c r="X1248" s="6" t="s">
        <v>7042</v>
      </c>
      <c r="AA1248" s="6564">
        <v>13100930</v>
      </c>
      <c r="AC1248" s="4898">
        <v>0</v>
      </c>
      <c r="AD1248" s="4911">
        <v>7920</v>
      </c>
      <c r="AE1248" s="4898">
        <f t="shared" si="67"/>
        <v>174240</v>
      </c>
      <c r="AF1248" s="6" t="s">
        <v>19700</v>
      </c>
    </row>
    <row r="1249" spans="1:32" s="6" customFormat="1" ht="30" customHeight="1">
      <c r="A1249" s="4951" t="s">
        <v>18977</v>
      </c>
      <c r="B1249" s="7010" t="s">
        <v>25597</v>
      </c>
      <c r="C1249" s="422">
        <v>45905</v>
      </c>
      <c r="D1249" s="422">
        <v>45926</v>
      </c>
      <c r="E1249" s="422"/>
      <c r="F1249" s="373"/>
      <c r="G1249" s="41">
        <v>8644</v>
      </c>
      <c r="H1249" s="4934"/>
      <c r="I1249" s="4951" t="s">
        <v>21302</v>
      </c>
      <c r="J1249" s="6202" t="s">
        <v>25598</v>
      </c>
      <c r="K1249" s="4951" t="s">
        <v>25599</v>
      </c>
      <c r="L1249" s="4951" t="s">
        <v>21181</v>
      </c>
      <c r="M1249" s="41" t="s">
        <v>25601</v>
      </c>
      <c r="N1249" s="41"/>
      <c r="O1249" s="4088">
        <v>1</v>
      </c>
      <c r="P1249" s="4088">
        <v>1</v>
      </c>
      <c r="Q1249" s="4951" t="s">
        <v>25600</v>
      </c>
      <c r="R1249" s="41"/>
      <c r="V1249" s="6" t="s">
        <v>9338</v>
      </c>
      <c r="X1249" s="6" t="s">
        <v>7042</v>
      </c>
      <c r="AA1249" s="6525">
        <v>13103060</v>
      </c>
      <c r="AC1249" s="4898">
        <v>0</v>
      </c>
      <c r="AD1249" s="4911">
        <v>4356</v>
      </c>
      <c r="AE1249" s="4898">
        <f t="shared" si="67"/>
        <v>4356</v>
      </c>
      <c r="AF1249" s="6" t="s">
        <v>19700</v>
      </c>
    </row>
    <row r="1250" spans="1:32" s="6" customFormat="1" ht="30" customHeight="1">
      <c r="A1250" s="4951" t="s">
        <v>19596</v>
      </c>
      <c r="B1250" s="9089" t="s">
        <v>25602</v>
      </c>
      <c r="C1250" s="9721">
        <v>45861</v>
      </c>
      <c r="D1250" s="9721">
        <v>45946</v>
      </c>
      <c r="E1250" s="9721"/>
      <c r="F1250" s="11406"/>
      <c r="G1250" s="9278">
        <v>6984</v>
      </c>
      <c r="H1250" s="11700" t="s">
        <v>7242</v>
      </c>
      <c r="I1250" s="41"/>
      <c r="J1250" s="12197" t="s">
        <v>25603</v>
      </c>
      <c r="K1250" s="12194" t="s">
        <v>25604</v>
      </c>
      <c r="L1250" s="4977" t="s">
        <v>76</v>
      </c>
      <c r="M1250" s="9231" t="s">
        <v>25606</v>
      </c>
      <c r="N1250" s="41"/>
      <c r="O1250" s="4088">
        <v>4</v>
      </c>
      <c r="P1250" s="4088">
        <v>4</v>
      </c>
      <c r="Q1250" s="12194" t="s">
        <v>25605</v>
      </c>
      <c r="R1250" s="41"/>
      <c r="AA1250" s="11746">
        <v>12972958</v>
      </c>
      <c r="AC1250" s="11494">
        <v>17100</v>
      </c>
      <c r="AD1250" s="4911">
        <v>7920</v>
      </c>
      <c r="AE1250" s="11494">
        <f>AC1250+AD1250*P1250+AD1251*P1251</f>
        <v>103230</v>
      </c>
      <c r="AF1250" s="12196" t="s">
        <v>19700</v>
      </c>
    </row>
    <row r="1251" spans="1:32" s="6" customFormat="1" ht="30" customHeight="1">
      <c r="A1251" s="5492" t="s">
        <v>19596</v>
      </c>
      <c r="B1251" s="9500"/>
      <c r="C1251" s="9410"/>
      <c r="D1251" s="9410"/>
      <c r="E1251" s="9410"/>
      <c r="F1251" s="11408"/>
      <c r="G1251" s="9209"/>
      <c r="H1251" s="11701"/>
      <c r="I1251" s="41"/>
      <c r="J1251" s="12195"/>
      <c r="K1251" s="12195"/>
      <c r="L1251" s="5402" t="s">
        <v>8689</v>
      </c>
      <c r="M1251" s="9209"/>
      <c r="N1251" s="41"/>
      <c r="O1251" s="4088">
        <v>1</v>
      </c>
      <c r="P1251" s="4088">
        <v>1</v>
      </c>
      <c r="Q1251" s="9209"/>
      <c r="R1251" s="41"/>
      <c r="AA1251" s="11747"/>
      <c r="AC1251" s="11495"/>
      <c r="AD1251" s="4911">
        <v>54450</v>
      </c>
      <c r="AE1251" s="11495"/>
      <c r="AF1251" s="9229"/>
    </row>
    <row r="1252" spans="1:32" s="6" customFormat="1" ht="30" customHeight="1">
      <c r="A1252" s="4977" t="s">
        <v>19480</v>
      </c>
      <c r="B1252" s="41" t="s">
        <v>25612</v>
      </c>
      <c r="C1252" s="422">
        <v>45908</v>
      </c>
      <c r="D1252" s="422">
        <v>45929</v>
      </c>
      <c r="E1252" s="341"/>
      <c r="F1252" s="373"/>
      <c r="G1252" s="41">
        <v>8618</v>
      </c>
      <c r="H1252" s="4934"/>
      <c r="I1252" s="41" t="s">
        <v>21302</v>
      </c>
      <c r="J1252" s="41" t="s">
        <v>25613</v>
      </c>
      <c r="K1252" s="41" t="s">
        <v>25614</v>
      </c>
      <c r="L1252" s="41" t="s">
        <v>28</v>
      </c>
      <c r="M1252" s="582" t="s">
        <v>25616</v>
      </c>
      <c r="N1252" s="41"/>
      <c r="O1252" s="4088">
        <v>2</v>
      </c>
      <c r="P1252" s="4088">
        <v>2</v>
      </c>
      <c r="Q1252" s="41" t="s">
        <v>25615</v>
      </c>
      <c r="R1252" s="41"/>
      <c r="V1252" s="6" t="s">
        <v>9338</v>
      </c>
      <c r="X1252" s="6" t="s">
        <v>7042</v>
      </c>
      <c r="AA1252" s="6564">
        <v>13107573</v>
      </c>
      <c r="AC1252" s="4898">
        <v>0</v>
      </c>
      <c r="AD1252" s="4911">
        <v>7918.05</v>
      </c>
      <c r="AE1252" s="4898">
        <f t="shared" si="67"/>
        <v>15836.1</v>
      </c>
      <c r="AF1252" s="6" t="s">
        <v>19700</v>
      </c>
    </row>
    <row r="1253" spans="1:32" s="6" customFormat="1" ht="30" customHeight="1">
      <c r="A1253" s="4976" t="s">
        <v>19480</v>
      </c>
      <c r="B1253" s="6" t="s">
        <v>25621</v>
      </c>
      <c r="C1253" s="114">
        <v>45908</v>
      </c>
      <c r="D1253" s="114">
        <v>45940</v>
      </c>
      <c r="E1253" s="4295">
        <v>46132</v>
      </c>
      <c r="F1253" s="6572">
        <f t="shared" si="66"/>
        <v>-192</v>
      </c>
      <c r="G1253" s="6">
        <v>8618</v>
      </c>
      <c r="H1253" s="4978" t="s">
        <v>25622</v>
      </c>
      <c r="J1253" s="6" t="s">
        <v>25623</v>
      </c>
      <c r="K1253" s="6" t="s">
        <v>25624</v>
      </c>
      <c r="L1253" s="6" t="s">
        <v>173</v>
      </c>
      <c r="M1253" s="6573" t="s">
        <v>25626</v>
      </c>
      <c r="O1253" s="264">
        <v>1</v>
      </c>
      <c r="P1253" s="264">
        <v>1</v>
      </c>
      <c r="Q1253" s="6" t="s">
        <v>25625</v>
      </c>
      <c r="AA1253" s="6564">
        <v>13107089</v>
      </c>
      <c r="AC1253" s="4898">
        <v>6900</v>
      </c>
      <c r="AD1253" s="4911">
        <v>7918.05</v>
      </c>
      <c r="AE1253" s="4898">
        <f t="shared" si="67"/>
        <v>14818.05</v>
      </c>
      <c r="AF1253" s="6" t="s">
        <v>19700</v>
      </c>
    </row>
    <row r="1254" spans="1:32" s="6" customFormat="1" ht="30" customHeight="1">
      <c r="A1254" s="5458" t="s">
        <v>20640</v>
      </c>
      <c r="B1254" s="4672" t="s">
        <v>25627</v>
      </c>
      <c r="C1254" s="422">
        <v>45908</v>
      </c>
      <c r="D1254" s="422">
        <v>45929</v>
      </c>
      <c r="E1254" s="422"/>
      <c r="F1254" s="373"/>
      <c r="G1254" s="41">
        <v>8605</v>
      </c>
      <c r="H1254" s="4934"/>
      <c r="I1254" s="41" t="s">
        <v>21302</v>
      </c>
      <c r="J1254" s="41" t="s">
        <v>25628</v>
      </c>
      <c r="K1254" s="41" t="s">
        <v>25629</v>
      </c>
      <c r="L1254" s="41" t="s">
        <v>128</v>
      </c>
      <c r="M1254" s="582" t="s">
        <v>25630</v>
      </c>
      <c r="N1254" s="41"/>
      <c r="O1254" s="4088">
        <v>3</v>
      </c>
      <c r="P1254" s="4088">
        <v>3</v>
      </c>
      <c r="Q1254" s="41" t="s">
        <v>25566</v>
      </c>
      <c r="R1254" s="41"/>
      <c r="V1254" s="5158" t="s">
        <v>9338</v>
      </c>
      <c r="X1254" s="5158" t="s">
        <v>7042</v>
      </c>
      <c r="AA1254" s="6564">
        <v>13107000</v>
      </c>
      <c r="AC1254" s="4898">
        <v>0</v>
      </c>
      <c r="AD1254" s="4911">
        <v>4992</v>
      </c>
      <c r="AE1254" s="4898">
        <f t="shared" si="67"/>
        <v>14976</v>
      </c>
      <c r="AF1254" s="6" t="s">
        <v>19700</v>
      </c>
    </row>
    <row r="1255" spans="1:32" s="6" customFormat="1" ht="30" customHeight="1">
      <c r="A1255" s="4977" t="s">
        <v>18977</v>
      </c>
      <c r="B1255" s="41" t="s">
        <v>25631</v>
      </c>
      <c r="C1255" s="422">
        <v>45908</v>
      </c>
      <c r="D1255" s="422">
        <v>45940</v>
      </c>
      <c r="E1255" s="341"/>
      <c r="F1255" s="373"/>
      <c r="G1255" s="41">
        <v>8644</v>
      </c>
      <c r="H1255" s="5713" t="s">
        <v>7948</v>
      </c>
      <c r="I1255" s="41" t="s">
        <v>25</v>
      </c>
      <c r="J1255" s="41" t="s">
        <v>25632</v>
      </c>
      <c r="K1255" s="41" t="s">
        <v>25633</v>
      </c>
      <c r="L1255" s="41" t="s">
        <v>128</v>
      </c>
      <c r="M1255" s="582" t="s">
        <v>25635</v>
      </c>
      <c r="N1255" s="41"/>
      <c r="O1255" s="4088">
        <v>3</v>
      </c>
      <c r="P1255" s="4088">
        <v>3</v>
      </c>
      <c r="Q1255" s="41" t="s">
        <v>25634</v>
      </c>
      <c r="R1255" s="41"/>
      <c r="V1255" s="5158" t="s">
        <v>9338</v>
      </c>
      <c r="X1255" s="5158" t="s">
        <v>7042</v>
      </c>
      <c r="AA1255" s="6564">
        <v>13106987</v>
      </c>
      <c r="AC1255" s="4898">
        <v>10200</v>
      </c>
      <c r="AD1255" s="4911">
        <v>7920</v>
      </c>
      <c r="AE1255" s="4898">
        <f t="shared" si="67"/>
        <v>33960</v>
      </c>
      <c r="AF1255" s="6" t="s">
        <v>19700</v>
      </c>
    </row>
    <row r="1256" spans="1:32" s="36" customFormat="1" ht="30" customHeight="1">
      <c r="A1256" s="4979" t="s">
        <v>22585</v>
      </c>
      <c r="B1256" s="36" t="s">
        <v>25636</v>
      </c>
      <c r="C1256" s="37">
        <v>45908</v>
      </c>
      <c r="D1256" s="37">
        <v>45929</v>
      </c>
      <c r="E1256" s="37"/>
      <c r="F1256" s="448"/>
      <c r="G1256" s="36">
        <v>8591</v>
      </c>
      <c r="H1256" s="5177" t="s">
        <v>6036</v>
      </c>
      <c r="J1256" s="36" t="s">
        <v>25637</v>
      </c>
      <c r="K1256" s="36" t="s">
        <v>25638</v>
      </c>
      <c r="L1256" s="36" t="s">
        <v>20656</v>
      </c>
      <c r="M1256" s="36" t="s">
        <v>25640</v>
      </c>
      <c r="O1256" s="4511">
        <v>2</v>
      </c>
      <c r="P1256" s="4511">
        <v>2</v>
      </c>
      <c r="Q1256" s="36" t="s">
        <v>25639</v>
      </c>
      <c r="AA1256" s="4891">
        <v>13106974</v>
      </c>
      <c r="AC1256" s="4906"/>
      <c r="AD1256" s="5178"/>
      <c r="AE1256" s="4906"/>
      <c r="AF1256" s="36" t="s">
        <v>19700</v>
      </c>
    </row>
    <row r="1257" spans="1:32" s="6" customFormat="1" ht="30" customHeight="1">
      <c r="A1257" s="5834" t="s">
        <v>18703</v>
      </c>
      <c r="B1257" s="4672" t="s">
        <v>25651</v>
      </c>
      <c r="C1257" s="422">
        <v>45908</v>
      </c>
      <c r="D1257" s="422">
        <v>45940</v>
      </c>
      <c r="E1257" s="341"/>
      <c r="F1257" s="373"/>
      <c r="G1257" s="41">
        <v>8615</v>
      </c>
      <c r="H1257" s="5713" t="s">
        <v>24854</v>
      </c>
      <c r="I1257" s="41"/>
      <c r="J1257" s="41" t="s">
        <v>25652</v>
      </c>
      <c r="K1257" s="41" t="s">
        <v>25653</v>
      </c>
      <c r="L1257" s="41" t="s">
        <v>128</v>
      </c>
      <c r="M1257" s="41" t="s">
        <v>25655</v>
      </c>
      <c r="N1257" s="41"/>
      <c r="O1257" s="4088">
        <v>3</v>
      </c>
      <c r="P1257" s="4088">
        <v>3</v>
      </c>
      <c r="Q1257" s="41" t="s">
        <v>25654</v>
      </c>
      <c r="R1257" s="41"/>
      <c r="V1257" s="6" t="s">
        <v>9338</v>
      </c>
      <c r="X1257" s="6" t="s">
        <v>7042</v>
      </c>
      <c r="AA1257" s="6564">
        <v>13105784</v>
      </c>
      <c r="AC1257" s="4898">
        <v>10200</v>
      </c>
      <c r="AD1257" s="4911">
        <v>7920</v>
      </c>
      <c r="AE1257" s="4898">
        <f t="shared" si="67"/>
        <v>33960</v>
      </c>
      <c r="AF1257" s="6" t="s">
        <v>19700</v>
      </c>
    </row>
    <row r="1258" spans="1:32" s="6" customFormat="1" ht="30" customHeight="1">
      <c r="A1258" s="5826" t="s">
        <v>18754</v>
      </c>
      <c r="B1258" s="4672" t="s">
        <v>25657</v>
      </c>
      <c r="C1258" s="422">
        <v>45909</v>
      </c>
      <c r="D1258" s="422">
        <v>45930</v>
      </c>
      <c r="E1258" s="422"/>
      <c r="F1258" s="373"/>
      <c r="G1258" s="41">
        <v>8634</v>
      </c>
      <c r="H1258" s="4934"/>
      <c r="I1258" s="41" t="s">
        <v>21302</v>
      </c>
      <c r="J1258" s="41" t="s">
        <v>25658</v>
      </c>
      <c r="K1258" s="41" t="s">
        <v>25659</v>
      </c>
      <c r="L1258" s="41" t="s">
        <v>76</v>
      </c>
      <c r="M1258" s="41" t="s">
        <v>25661</v>
      </c>
      <c r="N1258" s="41"/>
      <c r="O1258" s="4088">
        <v>4</v>
      </c>
      <c r="P1258" s="4088">
        <v>4</v>
      </c>
      <c r="Q1258" s="41" t="s">
        <v>25660</v>
      </c>
      <c r="R1258" s="41"/>
      <c r="V1258" s="6" t="s">
        <v>9338</v>
      </c>
      <c r="X1258" s="6" t="s">
        <v>7042</v>
      </c>
      <c r="AA1258" s="6564">
        <v>13110292</v>
      </c>
      <c r="AC1258" s="4898">
        <v>0</v>
      </c>
      <c r="AD1258" s="4911">
        <v>7920</v>
      </c>
      <c r="AE1258" s="4898">
        <f t="shared" si="67"/>
        <v>31680</v>
      </c>
      <c r="AF1258" s="6" t="s">
        <v>19700</v>
      </c>
    </row>
    <row r="1259" spans="1:32" s="6" customFormat="1" ht="30" customHeight="1">
      <c r="A1259" s="5987" t="s">
        <v>18779</v>
      </c>
      <c r="B1259" s="4672" t="s">
        <v>25662</v>
      </c>
      <c r="C1259" s="422">
        <v>45897</v>
      </c>
      <c r="D1259" s="422">
        <v>45930</v>
      </c>
      <c r="E1259" s="341"/>
      <c r="F1259" s="373"/>
      <c r="G1259" s="41">
        <v>8593</v>
      </c>
      <c r="H1259" s="5795" t="s">
        <v>5595</v>
      </c>
      <c r="I1259" s="41"/>
      <c r="J1259" s="41" t="s">
        <v>25663</v>
      </c>
      <c r="K1259" s="41" t="s">
        <v>25664</v>
      </c>
      <c r="L1259" s="41" t="s">
        <v>76</v>
      </c>
      <c r="M1259" s="41" t="s">
        <v>25666</v>
      </c>
      <c r="N1259" s="41"/>
      <c r="O1259" s="4088">
        <v>4</v>
      </c>
      <c r="P1259" s="4088">
        <v>4</v>
      </c>
      <c r="Q1259" s="41" t="s">
        <v>25665</v>
      </c>
      <c r="R1259" s="41"/>
      <c r="V1259" s="6" t="s">
        <v>9338</v>
      </c>
      <c r="X1259" s="6" t="s">
        <v>7042</v>
      </c>
      <c r="AA1259" s="6564">
        <v>13110395</v>
      </c>
      <c r="AC1259" s="4898">
        <v>0</v>
      </c>
      <c r="AD1259" s="4911">
        <v>7920</v>
      </c>
      <c r="AE1259" s="4898">
        <f t="shared" si="67"/>
        <v>31680</v>
      </c>
      <c r="AF1259" s="6" t="s">
        <v>19700</v>
      </c>
    </row>
    <row r="1260" spans="1:32" s="6" customFormat="1" ht="30" customHeight="1">
      <c r="A1260" s="5206" t="s">
        <v>18754</v>
      </c>
      <c r="B1260" s="4672" t="s">
        <v>25667</v>
      </c>
      <c r="C1260" s="422">
        <v>45909</v>
      </c>
      <c r="D1260" s="422">
        <v>45930</v>
      </c>
      <c r="E1260" s="341"/>
      <c r="F1260" s="373"/>
      <c r="G1260" s="41">
        <v>8634</v>
      </c>
      <c r="H1260" s="4934"/>
      <c r="I1260" s="41" t="s">
        <v>21302</v>
      </c>
      <c r="J1260" s="41" t="s">
        <v>25668</v>
      </c>
      <c r="K1260" s="41" t="s">
        <v>25669</v>
      </c>
      <c r="L1260" s="41" t="s">
        <v>1102</v>
      </c>
      <c r="M1260" s="41" t="s">
        <v>25671</v>
      </c>
      <c r="N1260" s="41"/>
      <c r="O1260" s="4088">
        <v>24</v>
      </c>
      <c r="P1260" s="4088">
        <v>24</v>
      </c>
      <c r="Q1260" s="41" t="s">
        <v>25670</v>
      </c>
      <c r="R1260" s="41"/>
      <c r="V1260" s="5538" t="s">
        <v>9338</v>
      </c>
      <c r="X1260" s="5538" t="s">
        <v>7042</v>
      </c>
      <c r="AA1260" s="6564">
        <v>13110401</v>
      </c>
      <c r="AC1260" s="4898">
        <v>0</v>
      </c>
      <c r="AD1260" s="4911">
        <v>7920</v>
      </c>
      <c r="AE1260" s="4898">
        <f t="shared" si="67"/>
        <v>190080</v>
      </c>
      <c r="AF1260" s="6" t="s">
        <v>19700</v>
      </c>
    </row>
    <row r="1261" spans="1:32" s="6" customFormat="1" ht="30" customHeight="1">
      <c r="A1261" s="5866" t="s">
        <v>18754</v>
      </c>
      <c r="B1261" s="4672" t="s">
        <v>25672</v>
      </c>
      <c r="C1261" s="422">
        <v>45909</v>
      </c>
      <c r="D1261" s="422">
        <v>45930</v>
      </c>
      <c r="E1261" s="422"/>
      <c r="F1261" s="373"/>
      <c r="G1261" s="41">
        <v>8634</v>
      </c>
      <c r="H1261" s="4934"/>
      <c r="I1261" s="41" t="s">
        <v>21302</v>
      </c>
      <c r="J1261" s="41" t="s">
        <v>25673</v>
      </c>
      <c r="K1261" s="41" t="s">
        <v>25674</v>
      </c>
      <c r="L1261" s="41" t="s">
        <v>1102</v>
      </c>
      <c r="M1261" s="41" t="s">
        <v>25676</v>
      </c>
      <c r="N1261" s="41"/>
      <c r="O1261" s="4088">
        <v>24</v>
      </c>
      <c r="P1261" s="4088">
        <v>24</v>
      </c>
      <c r="Q1261" s="41" t="s">
        <v>25675</v>
      </c>
      <c r="R1261" s="41"/>
      <c r="V1261" s="6" t="s">
        <v>9338</v>
      </c>
      <c r="X1261" s="6" t="s">
        <v>7042</v>
      </c>
      <c r="AA1261" s="6564">
        <v>13111370</v>
      </c>
      <c r="AC1261" s="4898">
        <v>0</v>
      </c>
      <c r="AD1261" s="4911">
        <v>7920</v>
      </c>
      <c r="AE1261" s="4898">
        <f t="shared" si="67"/>
        <v>190080</v>
      </c>
      <c r="AF1261" s="6" t="s">
        <v>19700</v>
      </c>
    </row>
    <row r="1262" spans="1:32" s="6" customFormat="1" ht="30" customHeight="1">
      <c r="A1262" s="5028" t="s">
        <v>18977</v>
      </c>
      <c r="B1262" s="41" t="s">
        <v>25677</v>
      </c>
      <c r="C1262" s="422">
        <v>45909</v>
      </c>
      <c r="D1262" s="422">
        <v>45944</v>
      </c>
      <c r="E1262" s="341"/>
      <c r="F1262" s="373"/>
      <c r="G1262" s="41">
        <v>8644</v>
      </c>
      <c r="H1262" s="5131" t="s">
        <v>12246</v>
      </c>
      <c r="I1262" s="41"/>
      <c r="J1262" s="41" t="s">
        <v>25678</v>
      </c>
      <c r="K1262" s="41" t="s">
        <v>25679</v>
      </c>
      <c r="L1262" s="41" t="s">
        <v>173</v>
      </c>
      <c r="M1262" s="41" t="s">
        <v>25680</v>
      </c>
      <c r="N1262" s="41"/>
      <c r="O1262" s="4088">
        <v>1</v>
      </c>
      <c r="P1262" s="4088">
        <v>1</v>
      </c>
      <c r="Q1262" s="41" t="s">
        <v>24194</v>
      </c>
      <c r="R1262" s="41"/>
      <c r="V1262" s="6" t="s">
        <v>9338</v>
      </c>
      <c r="X1262" s="6" t="s">
        <v>7042</v>
      </c>
      <c r="AA1262" s="6564">
        <v>13113549</v>
      </c>
      <c r="AC1262" s="4898">
        <v>17100</v>
      </c>
      <c r="AD1262" s="4911">
        <v>7920</v>
      </c>
      <c r="AE1262" s="4898">
        <f t="shared" si="67"/>
        <v>25020</v>
      </c>
      <c r="AF1262" s="6" t="s">
        <v>19700</v>
      </c>
    </row>
    <row r="1263" spans="1:32" s="6" customFormat="1" ht="30" customHeight="1">
      <c r="A1263" s="8135" t="s">
        <v>18745</v>
      </c>
      <c r="B1263" s="8581" t="s">
        <v>25681</v>
      </c>
      <c r="C1263" s="8583">
        <v>45883</v>
      </c>
      <c r="D1263" s="8583">
        <v>45944</v>
      </c>
      <c r="E1263" s="8587"/>
      <c r="F1263" s="8593"/>
      <c r="G1263" s="8581">
        <v>8600</v>
      </c>
      <c r="H1263" s="5131" t="s">
        <v>977</v>
      </c>
      <c r="I1263" s="8581"/>
      <c r="J1263" s="8581" t="s">
        <v>25682</v>
      </c>
      <c r="K1263" s="8581" t="s">
        <v>25683</v>
      </c>
      <c r="L1263" s="8581" t="s">
        <v>28</v>
      </c>
      <c r="M1263" s="8581" t="s">
        <v>25685</v>
      </c>
      <c r="N1263" s="8581"/>
      <c r="O1263" s="4088">
        <v>2</v>
      </c>
      <c r="P1263" s="4088">
        <v>2</v>
      </c>
      <c r="Q1263" s="8581" t="s">
        <v>25684</v>
      </c>
      <c r="R1263" s="8581"/>
      <c r="V1263" s="6" t="s">
        <v>28776</v>
      </c>
      <c r="X1263" s="6" t="s">
        <v>27185</v>
      </c>
      <c r="AA1263" s="6564">
        <v>13113669</v>
      </c>
      <c r="AC1263" s="4898">
        <v>12400</v>
      </c>
      <c r="AD1263" s="4911">
        <v>12375</v>
      </c>
      <c r="AE1263" s="4898">
        <f t="shared" si="67"/>
        <v>37150</v>
      </c>
      <c r="AF1263" s="6" t="s">
        <v>19700</v>
      </c>
    </row>
    <row r="1264" spans="1:32" s="6" customFormat="1" ht="30" customHeight="1">
      <c r="A1264" s="5458" t="s">
        <v>22509</v>
      </c>
      <c r="B1264" s="4672" t="s">
        <v>25694</v>
      </c>
      <c r="C1264" s="422">
        <v>45910</v>
      </c>
      <c r="D1264" s="422">
        <v>45968</v>
      </c>
      <c r="E1264" s="422"/>
      <c r="F1264" s="373"/>
      <c r="G1264" s="41">
        <v>9013</v>
      </c>
      <c r="H1264" s="5131" t="s">
        <v>25695</v>
      </c>
      <c r="I1264" s="41" t="s">
        <v>25</v>
      </c>
      <c r="J1264" s="41" t="s">
        <v>25696</v>
      </c>
      <c r="K1264" s="41" t="s">
        <v>25697</v>
      </c>
      <c r="L1264" s="41" t="s">
        <v>76</v>
      </c>
      <c r="M1264" s="41" t="s">
        <v>25699</v>
      </c>
      <c r="N1264" s="41"/>
      <c r="O1264" s="4088">
        <v>4</v>
      </c>
      <c r="P1264" s="4088">
        <v>4</v>
      </c>
      <c r="Q1264" s="41" t="s">
        <v>25698</v>
      </c>
      <c r="R1264" s="41"/>
      <c r="V1264" s="5158" t="s">
        <v>9338</v>
      </c>
      <c r="X1264" s="5158" t="s">
        <v>7042</v>
      </c>
      <c r="AA1264" s="6564">
        <v>13114232</v>
      </c>
      <c r="AC1264" s="4898">
        <v>113700</v>
      </c>
      <c r="AD1264" s="4911">
        <v>20250</v>
      </c>
      <c r="AE1264" s="4898">
        <f t="shared" si="67"/>
        <v>194700</v>
      </c>
      <c r="AF1264" s="6" t="s">
        <v>19700</v>
      </c>
    </row>
    <row r="1265" spans="1:39" s="6" customFormat="1" ht="30" customHeight="1">
      <c r="A1265" s="5028" t="s">
        <v>19496</v>
      </c>
      <c r="B1265" s="4672" t="s">
        <v>25700</v>
      </c>
      <c r="C1265" s="422">
        <v>45884</v>
      </c>
      <c r="D1265" s="422">
        <v>45944</v>
      </c>
      <c r="E1265" s="341"/>
      <c r="F1265" s="373"/>
      <c r="G1265" s="41">
        <v>8617</v>
      </c>
      <c r="H1265" s="5131" t="s">
        <v>22160</v>
      </c>
      <c r="I1265" s="41"/>
      <c r="J1265" s="41" t="s">
        <v>25701</v>
      </c>
      <c r="K1265" s="41" t="s">
        <v>25702</v>
      </c>
      <c r="L1265" s="41" t="s">
        <v>173</v>
      </c>
      <c r="M1265" s="41" t="s">
        <v>25704</v>
      </c>
      <c r="N1265" s="41"/>
      <c r="O1265" s="4088">
        <v>1</v>
      </c>
      <c r="P1265" s="4088">
        <v>1</v>
      </c>
      <c r="Q1265" s="41" t="s">
        <v>25703</v>
      </c>
      <c r="R1265" s="41"/>
      <c r="V1265" s="5158" t="s">
        <v>9338</v>
      </c>
      <c r="X1265" s="5158" t="s">
        <v>7042</v>
      </c>
      <c r="AA1265" s="6564">
        <v>13114277</v>
      </c>
      <c r="AC1265" s="4898">
        <v>31000</v>
      </c>
      <c r="AD1265" s="4911">
        <v>12375</v>
      </c>
      <c r="AE1265" s="4898">
        <f t="shared" si="67"/>
        <v>43375</v>
      </c>
      <c r="AF1265" s="6" t="s">
        <v>19700</v>
      </c>
    </row>
    <row r="1266" spans="1:39" s="6" customFormat="1" ht="30" customHeight="1">
      <c r="A1266" s="5028" t="s">
        <v>19269</v>
      </c>
      <c r="B1266" s="4672" t="s">
        <v>25705</v>
      </c>
      <c r="C1266" s="422">
        <v>45910</v>
      </c>
      <c r="D1266" s="422">
        <v>45944</v>
      </c>
      <c r="E1266" s="341"/>
      <c r="F1266" s="373"/>
      <c r="G1266" s="41">
        <v>8602</v>
      </c>
      <c r="H1266" s="5131" t="s">
        <v>1477</v>
      </c>
      <c r="I1266" s="41"/>
      <c r="J1266" s="41" t="s">
        <v>25706</v>
      </c>
      <c r="K1266" s="41" t="s">
        <v>25707</v>
      </c>
      <c r="L1266" s="41" t="s">
        <v>173</v>
      </c>
      <c r="M1266" s="41" t="s">
        <v>25708</v>
      </c>
      <c r="N1266" s="41"/>
      <c r="O1266" s="4088">
        <v>1</v>
      </c>
      <c r="P1266" s="4088">
        <v>1</v>
      </c>
      <c r="Q1266" s="41" t="s">
        <v>22064</v>
      </c>
      <c r="R1266" s="41"/>
      <c r="V1266" s="6" t="s">
        <v>9338</v>
      </c>
      <c r="X1266" s="6" t="s">
        <v>7042</v>
      </c>
      <c r="AA1266" s="6564">
        <v>13115254</v>
      </c>
      <c r="AC1266" s="4898">
        <v>12400</v>
      </c>
      <c r="AD1266" s="4911">
        <v>12375</v>
      </c>
      <c r="AE1266" s="4898">
        <f t="shared" si="67"/>
        <v>24775</v>
      </c>
      <c r="AF1266" s="6" t="s">
        <v>19700</v>
      </c>
    </row>
    <row r="1267" spans="1:39" s="6" customFormat="1" ht="30" customHeight="1">
      <c r="A1267" s="5547" t="s">
        <v>19351</v>
      </c>
      <c r="B1267" s="4672" t="s">
        <v>25709</v>
      </c>
      <c r="C1267" s="422">
        <v>45910</v>
      </c>
      <c r="D1267" s="422">
        <v>45944</v>
      </c>
      <c r="E1267" s="422"/>
      <c r="F1267" s="373"/>
      <c r="G1267" s="41">
        <v>8646</v>
      </c>
      <c r="H1267" s="5131" t="s">
        <v>25710</v>
      </c>
      <c r="I1267" s="41"/>
      <c r="J1267" s="41" t="s">
        <v>25711</v>
      </c>
      <c r="K1267" s="41" t="s">
        <v>25712</v>
      </c>
      <c r="L1267" s="41" t="s">
        <v>173</v>
      </c>
      <c r="M1267" s="41" t="s">
        <v>25714</v>
      </c>
      <c r="N1267" s="41"/>
      <c r="O1267" s="4088">
        <v>1</v>
      </c>
      <c r="P1267" s="4560">
        <v>2</v>
      </c>
      <c r="Q1267" s="41" t="s">
        <v>25713</v>
      </c>
      <c r="R1267" s="41"/>
      <c r="V1267" s="6" t="s">
        <v>9338</v>
      </c>
      <c r="X1267" s="6" t="s">
        <v>21309</v>
      </c>
      <c r="AA1267" s="6564">
        <v>13115371</v>
      </c>
      <c r="AC1267" s="4898">
        <v>12400</v>
      </c>
      <c r="AD1267" s="4911">
        <v>12375</v>
      </c>
      <c r="AE1267" s="4898">
        <f t="shared" si="67"/>
        <v>37150</v>
      </c>
      <c r="AF1267" s="6" t="s">
        <v>19700</v>
      </c>
    </row>
    <row r="1268" spans="1:39" s="6" customFormat="1" ht="30" customHeight="1">
      <c r="A1268" s="5320" t="s">
        <v>20974</v>
      </c>
      <c r="B1268" s="5399" t="s">
        <v>25715</v>
      </c>
      <c r="C1268" s="422">
        <v>45901</v>
      </c>
      <c r="D1268" s="422">
        <v>45932</v>
      </c>
      <c r="E1268" s="422"/>
      <c r="F1268" s="373"/>
      <c r="G1268" s="41">
        <v>8595</v>
      </c>
      <c r="H1268" s="4934"/>
      <c r="I1268" s="41" t="s">
        <v>21302</v>
      </c>
      <c r="J1268" s="5320" t="s">
        <v>25716</v>
      </c>
      <c r="K1268" s="41" t="s">
        <v>25717</v>
      </c>
      <c r="L1268" s="41" t="s">
        <v>76</v>
      </c>
      <c r="M1268" s="41" t="s">
        <v>25719</v>
      </c>
      <c r="N1268" s="41"/>
      <c r="O1268" s="4088">
        <v>4</v>
      </c>
      <c r="P1268" s="4088">
        <v>4</v>
      </c>
      <c r="Q1268" s="41" t="s">
        <v>25718</v>
      </c>
      <c r="R1268" s="41"/>
      <c r="V1268" s="6" t="s">
        <v>9338</v>
      </c>
      <c r="X1268" s="6" t="s">
        <v>21309</v>
      </c>
      <c r="AA1268" s="6564">
        <v>13087419</v>
      </c>
      <c r="AC1268" s="4898">
        <v>0</v>
      </c>
      <c r="AD1268" s="4911">
        <v>8400</v>
      </c>
      <c r="AE1268" s="4898">
        <f t="shared" si="67"/>
        <v>33600</v>
      </c>
      <c r="AF1268" s="6" t="s">
        <v>19700</v>
      </c>
    </row>
    <row r="1269" spans="1:39" s="36" customFormat="1" ht="30" customHeight="1">
      <c r="A1269" s="6134" t="s">
        <v>18626</v>
      </c>
      <c r="B1269" s="36" t="s">
        <v>25720</v>
      </c>
      <c r="C1269" s="37">
        <v>45911</v>
      </c>
      <c r="D1269" s="37">
        <v>45945</v>
      </c>
      <c r="E1269" s="359"/>
      <c r="F1269" s="448"/>
      <c r="G1269" s="36">
        <v>9013</v>
      </c>
      <c r="H1269" s="6135" t="s">
        <v>8835</v>
      </c>
      <c r="J1269" s="36" t="s">
        <v>25721</v>
      </c>
      <c r="K1269" s="36" t="s">
        <v>25722</v>
      </c>
      <c r="L1269" s="36" t="s">
        <v>28</v>
      </c>
      <c r="M1269" s="36" t="s">
        <v>25724</v>
      </c>
      <c r="O1269" s="4511">
        <v>2</v>
      </c>
      <c r="P1269" s="4511">
        <v>2</v>
      </c>
      <c r="Q1269" s="36" t="s">
        <v>25723</v>
      </c>
      <c r="AA1269" s="4891">
        <v>13117626</v>
      </c>
      <c r="AC1269" s="4906"/>
      <c r="AD1269" s="5178"/>
      <c r="AE1269" s="4906"/>
      <c r="AF1269" s="36" t="s">
        <v>19700</v>
      </c>
    </row>
    <row r="1270" spans="1:39" s="6" customFormat="1" ht="30" customHeight="1">
      <c r="A1270" s="5993" t="s">
        <v>18703</v>
      </c>
      <c r="B1270" s="4672" t="s">
        <v>25725</v>
      </c>
      <c r="C1270" s="422">
        <v>45911</v>
      </c>
      <c r="D1270" s="422">
        <v>45945</v>
      </c>
      <c r="E1270" s="341"/>
      <c r="F1270" s="373"/>
      <c r="G1270" s="41">
        <v>8615</v>
      </c>
      <c r="H1270" s="5081" t="s">
        <v>24854</v>
      </c>
      <c r="I1270" s="41"/>
      <c r="J1270" s="41" t="s">
        <v>25652</v>
      </c>
      <c r="K1270" s="41" t="s">
        <v>25726</v>
      </c>
      <c r="L1270" s="41" t="s">
        <v>28</v>
      </c>
      <c r="M1270" s="41" t="s">
        <v>25728</v>
      </c>
      <c r="N1270" s="41"/>
      <c r="O1270" s="4088">
        <v>2</v>
      </c>
      <c r="P1270" s="4088">
        <v>2</v>
      </c>
      <c r="Q1270" s="41" t="s">
        <v>25727</v>
      </c>
      <c r="R1270" s="41"/>
      <c r="V1270" s="6" t="s">
        <v>9338</v>
      </c>
      <c r="X1270" s="6" t="s">
        <v>7042</v>
      </c>
      <c r="AA1270" s="6564">
        <v>13118172</v>
      </c>
      <c r="AC1270" s="4898">
        <v>10200</v>
      </c>
      <c r="AD1270" s="4911">
        <v>7920</v>
      </c>
      <c r="AE1270" s="4898">
        <f t="shared" si="67"/>
        <v>26040</v>
      </c>
      <c r="AF1270" s="6" t="s">
        <v>19700</v>
      </c>
    </row>
    <row r="1271" spans="1:39" s="6" customFormat="1" ht="30" customHeight="1">
      <c r="A1271" s="5048" t="s">
        <v>22542</v>
      </c>
      <c r="B1271" s="41" t="s">
        <v>25729</v>
      </c>
      <c r="C1271" s="422">
        <v>45911</v>
      </c>
      <c r="D1271" s="422">
        <v>45932</v>
      </c>
      <c r="E1271" s="341"/>
      <c r="F1271" s="373"/>
      <c r="G1271" s="41">
        <v>8579</v>
      </c>
      <c r="H1271" s="4934"/>
      <c r="I1271" s="41" t="s">
        <v>21302</v>
      </c>
      <c r="J1271" s="41" t="s">
        <v>25730</v>
      </c>
      <c r="K1271" s="41" t="s">
        <v>25731</v>
      </c>
      <c r="L1271" s="41" t="s">
        <v>173</v>
      </c>
      <c r="M1271" s="41" t="s">
        <v>25733</v>
      </c>
      <c r="N1271" s="41"/>
      <c r="O1271" s="4088">
        <v>1</v>
      </c>
      <c r="P1271" s="4088">
        <v>1</v>
      </c>
      <c r="Q1271" s="41" t="s">
        <v>25732</v>
      </c>
      <c r="R1271" s="41"/>
      <c r="V1271" s="6" t="s">
        <v>9338</v>
      </c>
      <c r="X1271" s="6" t="s">
        <v>7042</v>
      </c>
      <c r="AA1271" s="6564">
        <v>13118592</v>
      </c>
      <c r="AC1271" s="4898">
        <v>0</v>
      </c>
      <c r="AD1271" s="4911">
        <v>8316</v>
      </c>
      <c r="AE1271" s="4898">
        <f t="shared" si="67"/>
        <v>8316</v>
      </c>
      <c r="AF1271" s="6" t="s">
        <v>19700</v>
      </c>
    </row>
    <row r="1272" spans="1:39" s="6" customFormat="1" ht="30" customHeight="1">
      <c r="A1272" s="5939" t="s">
        <v>19351</v>
      </c>
      <c r="B1272" s="5945" t="s">
        <v>25734</v>
      </c>
      <c r="C1272" s="422">
        <v>45911</v>
      </c>
      <c r="D1272" s="422">
        <v>45945</v>
      </c>
      <c r="E1272" s="422"/>
      <c r="F1272" s="373"/>
      <c r="G1272" s="41">
        <v>8646</v>
      </c>
      <c r="H1272" s="5081" t="s">
        <v>18203</v>
      </c>
      <c r="I1272" s="41"/>
      <c r="J1272" s="5939" t="s">
        <v>25735</v>
      </c>
      <c r="K1272" s="41" t="s">
        <v>25736</v>
      </c>
      <c r="L1272" s="41" t="s">
        <v>28</v>
      </c>
      <c r="M1272" s="41" t="s">
        <v>25738</v>
      </c>
      <c r="N1272" s="41"/>
      <c r="O1272" s="4088">
        <v>2</v>
      </c>
      <c r="P1272" s="4088">
        <v>2</v>
      </c>
      <c r="Q1272" s="41" t="s">
        <v>25737</v>
      </c>
      <c r="R1272" s="41"/>
      <c r="V1272" s="6" t="s">
        <v>9338</v>
      </c>
      <c r="X1272" s="6" t="s">
        <v>7042</v>
      </c>
      <c r="AA1272" s="6564">
        <v>13118640</v>
      </c>
      <c r="AC1272" s="4898">
        <v>18600</v>
      </c>
      <c r="AD1272" s="4911">
        <v>12375</v>
      </c>
      <c r="AE1272" s="4898">
        <f t="shared" si="67"/>
        <v>43350</v>
      </c>
      <c r="AF1272" s="6" t="s">
        <v>19700</v>
      </c>
    </row>
    <row r="1273" spans="1:39" s="6" customFormat="1" ht="30" customHeight="1">
      <c r="A1273" s="5748" t="s">
        <v>19351</v>
      </c>
      <c r="B1273" s="4672" t="s">
        <v>25739</v>
      </c>
      <c r="C1273" s="422">
        <v>45911</v>
      </c>
      <c r="D1273" s="422">
        <v>45945</v>
      </c>
      <c r="E1273" s="422"/>
      <c r="F1273" s="373"/>
      <c r="G1273" s="41">
        <v>8646</v>
      </c>
      <c r="H1273" s="5081" t="s">
        <v>1391</v>
      </c>
      <c r="I1273" s="41"/>
      <c r="J1273" s="41" t="s">
        <v>25740</v>
      </c>
      <c r="K1273" s="41" t="s">
        <v>25741</v>
      </c>
      <c r="L1273" s="41" t="s">
        <v>173</v>
      </c>
      <c r="M1273" s="41" t="s">
        <v>25743</v>
      </c>
      <c r="N1273" s="41"/>
      <c r="O1273" s="4088">
        <v>1</v>
      </c>
      <c r="P1273" s="4088">
        <v>1</v>
      </c>
      <c r="Q1273" s="41" t="s">
        <v>25742</v>
      </c>
      <c r="R1273" s="41"/>
      <c r="V1273" s="6" t="s">
        <v>2073</v>
      </c>
      <c r="X1273" s="6" t="s">
        <v>7042</v>
      </c>
      <c r="AA1273" s="6564">
        <v>13118771</v>
      </c>
      <c r="AC1273" s="4898">
        <v>18600</v>
      </c>
      <c r="AD1273" s="4911">
        <v>12375</v>
      </c>
      <c r="AE1273" s="4898">
        <f t="shared" si="67"/>
        <v>30975</v>
      </c>
      <c r="AF1273" s="6" t="s">
        <v>19700</v>
      </c>
    </row>
    <row r="1274" spans="1:39" s="6" customFormat="1" ht="30" customHeight="1">
      <c r="A1274" s="5542" t="s">
        <v>20974</v>
      </c>
      <c r="B1274" s="4672" t="s">
        <v>25744</v>
      </c>
      <c r="C1274" s="422">
        <v>45911</v>
      </c>
      <c r="D1274" s="422">
        <v>45932</v>
      </c>
      <c r="E1274" s="422"/>
      <c r="F1274" s="373"/>
      <c r="G1274" s="41">
        <v>8595</v>
      </c>
      <c r="H1274" s="5081" t="s">
        <v>21755</v>
      </c>
      <c r="I1274" s="41"/>
      <c r="J1274" s="41" t="s">
        <v>25745</v>
      </c>
      <c r="K1274" s="41" t="s">
        <v>25746</v>
      </c>
      <c r="L1274" s="41" t="s">
        <v>173</v>
      </c>
      <c r="M1274" s="41" t="s">
        <v>25748</v>
      </c>
      <c r="N1274" s="41"/>
      <c r="O1274" s="4088">
        <v>1</v>
      </c>
      <c r="P1274" s="4088">
        <v>1</v>
      </c>
      <c r="Q1274" s="41" t="s">
        <v>25747</v>
      </c>
      <c r="R1274" s="41"/>
      <c r="V1274" s="6" t="s">
        <v>2073</v>
      </c>
      <c r="X1274" s="6" t="s">
        <v>7042</v>
      </c>
      <c r="AA1274" s="6564">
        <v>13119124</v>
      </c>
      <c r="AC1274" s="4898">
        <v>0</v>
      </c>
      <c r="AD1274" s="4911">
        <v>8400</v>
      </c>
      <c r="AE1274" s="4898">
        <f t="shared" si="67"/>
        <v>8400</v>
      </c>
      <c r="AF1274" s="6" t="s">
        <v>19700</v>
      </c>
    </row>
    <row r="1275" spans="1:39" s="6" customFormat="1" ht="30" customHeight="1">
      <c r="A1275" s="5048" t="s">
        <v>19351</v>
      </c>
      <c r="B1275" s="5945" t="s">
        <v>25749</v>
      </c>
      <c r="C1275" s="422">
        <v>45910</v>
      </c>
      <c r="D1275" s="422">
        <v>45945</v>
      </c>
      <c r="E1275" s="422"/>
      <c r="F1275" s="373"/>
      <c r="G1275" s="41">
        <v>8646</v>
      </c>
      <c r="H1275" s="5081" t="s">
        <v>18203</v>
      </c>
      <c r="I1275" s="41"/>
      <c r="J1275" s="5939" t="s">
        <v>25750</v>
      </c>
      <c r="K1275" s="41" t="s">
        <v>25751</v>
      </c>
      <c r="L1275" s="41" t="s">
        <v>28</v>
      </c>
      <c r="M1275" s="41" t="s">
        <v>25753</v>
      </c>
      <c r="N1275" s="41"/>
      <c r="O1275" s="4088">
        <v>2</v>
      </c>
      <c r="P1275" s="4088">
        <v>2</v>
      </c>
      <c r="Q1275" s="41" t="s">
        <v>25752</v>
      </c>
      <c r="R1275" s="41"/>
      <c r="V1275" s="6" t="s">
        <v>9338</v>
      </c>
      <c r="X1275" s="6" t="s">
        <v>7042</v>
      </c>
      <c r="AA1275" s="6564">
        <v>13119130</v>
      </c>
      <c r="AC1275" s="4898">
        <v>18600</v>
      </c>
      <c r="AD1275" s="4911">
        <v>12375</v>
      </c>
      <c r="AE1275" s="4898">
        <f t="shared" si="67"/>
        <v>43350</v>
      </c>
      <c r="AF1275" s="6" t="s">
        <v>19700</v>
      </c>
    </row>
    <row r="1276" spans="1:39" s="41" customFormat="1" ht="30" customHeight="1">
      <c r="A1276" s="5213" t="s">
        <v>18754</v>
      </c>
      <c r="B1276" s="4672" t="s">
        <v>25754</v>
      </c>
      <c r="C1276" s="422">
        <v>45910</v>
      </c>
      <c r="D1276" s="422">
        <v>45931</v>
      </c>
      <c r="E1276" s="422"/>
      <c r="F1276" s="373"/>
      <c r="G1276" s="41">
        <v>8634</v>
      </c>
      <c r="H1276" s="4934"/>
      <c r="I1276" s="41" t="s">
        <v>21302</v>
      </c>
      <c r="J1276" s="41" t="s">
        <v>15723</v>
      </c>
      <c r="K1276" s="41" t="s">
        <v>25755</v>
      </c>
      <c r="L1276" s="41" t="s">
        <v>76</v>
      </c>
      <c r="O1276" s="4088">
        <v>4</v>
      </c>
      <c r="P1276" s="4088">
        <v>4</v>
      </c>
      <c r="Q1276" s="41" t="s">
        <v>25756</v>
      </c>
      <c r="T1276" s="4550"/>
      <c r="U1276" s="4550"/>
      <c r="V1276" s="4550" t="s">
        <v>9338</v>
      </c>
      <c r="W1276" s="4550"/>
      <c r="X1276" s="4550" t="s">
        <v>7042</v>
      </c>
      <c r="Y1276" s="4550"/>
      <c r="Z1276" s="4550"/>
      <c r="AA1276" s="5082">
        <v>13114352</v>
      </c>
      <c r="AB1276" s="4550"/>
      <c r="AC1276" s="5050">
        <v>0</v>
      </c>
      <c r="AD1276" s="5083">
        <v>7920</v>
      </c>
      <c r="AE1276" s="5050">
        <f t="shared" si="67"/>
        <v>31680</v>
      </c>
      <c r="AF1276" s="4550" t="s">
        <v>19700</v>
      </c>
      <c r="AG1276" s="4550"/>
      <c r="AH1276" s="4550"/>
      <c r="AI1276" s="4550"/>
      <c r="AJ1276" s="4550"/>
      <c r="AK1276" s="4550"/>
      <c r="AL1276" s="4550"/>
      <c r="AM1276" s="4550"/>
    </row>
    <row r="1277" spans="1:39" s="6" customFormat="1" ht="30" customHeight="1">
      <c r="A1277" s="6110" t="s">
        <v>19327</v>
      </c>
      <c r="B1277" s="6157" t="s">
        <v>25757</v>
      </c>
      <c r="C1277" s="422">
        <v>45912</v>
      </c>
      <c r="D1277" s="422">
        <v>45933</v>
      </c>
      <c r="E1277" s="422"/>
      <c r="F1277" s="373"/>
      <c r="G1277" s="41">
        <v>8607</v>
      </c>
      <c r="H1277" s="5091" t="s">
        <v>5628</v>
      </c>
      <c r="I1277" s="41"/>
      <c r="J1277" s="6110" t="s">
        <v>25758</v>
      </c>
      <c r="K1277" s="41" t="s">
        <v>25759</v>
      </c>
      <c r="L1277" s="41" t="s">
        <v>28</v>
      </c>
      <c r="M1277" s="41" t="s">
        <v>25761</v>
      </c>
      <c r="N1277" s="41"/>
      <c r="O1277" s="4088">
        <v>2</v>
      </c>
      <c r="P1277" s="4560">
        <v>4</v>
      </c>
      <c r="Q1277" s="41" t="s">
        <v>25760</v>
      </c>
      <c r="R1277" s="41"/>
      <c r="V1277" s="4550" t="s">
        <v>9338</v>
      </c>
      <c r="X1277" s="4550" t="s">
        <v>7042</v>
      </c>
      <c r="AA1277" s="6564">
        <v>13121051</v>
      </c>
      <c r="AC1277" s="4898">
        <v>0</v>
      </c>
      <c r="AD1277" s="4911">
        <v>7920</v>
      </c>
      <c r="AE1277" s="4898">
        <f t="shared" si="67"/>
        <v>31680</v>
      </c>
      <c r="AF1277" s="4550" t="s">
        <v>19700</v>
      </c>
    </row>
    <row r="1278" spans="1:39" s="6" customFormat="1" ht="30" customHeight="1">
      <c r="A1278" s="6005" t="s">
        <v>19645</v>
      </c>
      <c r="B1278" s="41" t="s">
        <v>25762</v>
      </c>
      <c r="C1278" s="422">
        <v>45911</v>
      </c>
      <c r="D1278" s="422">
        <v>45933</v>
      </c>
      <c r="E1278" s="341"/>
      <c r="F1278" s="373"/>
      <c r="G1278" s="41">
        <v>8609</v>
      </c>
      <c r="H1278" s="4934"/>
      <c r="I1278" s="41" t="s">
        <v>25558</v>
      </c>
      <c r="J1278" s="41" t="s">
        <v>25763</v>
      </c>
      <c r="K1278" s="41" t="s">
        <v>25764</v>
      </c>
      <c r="L1278" s="41" t="s">
        <v>76</v>
      </c>
      <c r="M1278" s="41" t="s">
        <v>25769</v>
      </c>
      <c r="N1278" s="41"/>
      <c r="O1278" s="4088">
        <v>4</v>
      </c>
      <c r="P1278" s="4088">
        <v>4</v>
      </c>
      <c r="Q1278" s="41" t="s">
        <v>25765</v>
      </c>
      <c r="R1278" s="41"/>
      <c r="V1278" s="4550" t="s">
        <v>9338</v>
      </c>
      <c r="X1278" s="4550" t="s">
        <v>7042</v>
      </c>
      <c r="AA1278" s="6564">
        <v>13121657</v>
      </c>
      <c r="AC1278" s="4898">
        <v>0</v>
      </c>
      <c r="AD1278" s="4911">
        <v>7920</v>
      </c>
      <c r="AE1278" s="4898">
        <f t="shared" si="67"/>
        <v>31680</v>
      </c>
      <c r="AF1278" s="4550" t="s">
        <v>19700</v>
      </c>
    </row>
    <row r="1279" spans="1:39" s="6" customFormat="1" ht="30" customHeight="1">
      <c r="A1279" s="6136" t="s">
        <v>18977</v>
      </c>
      <c r="B1279" s="4672" t="s">
        <v>25766</v>
      </c>
      <c r="C1279" s="422">
        <v>45911</v>
      </c>
      <c r="D1279" s="422">
        <v>45933</v>
      </c>
      <c r="E1279" s="422"/>
      <c r="F1279" s="373"/>
      <c r="G1279" s="41">
        <v>8644</v>
      </c>
      <c r="H1279" s="4934"/>
      <c r="I1279" s="41" t="s">
        <v>21302</v>
      </c>
      <c r="J1279" s="41" t="s">
        <v>25767</v>
      </c>
      <c r="K1279" s="41" t="s">
        <v>25768</v>
      </c>
      <c r="L1279" s="41" t="s">
        <v>173</v>
      </c>
      <c r="M1279" s="41" t="s">
        <v>25771</v>
      </c>
      <c r="N1279" s="41"/>
      <c r="O1279" s="4088">
        <v>1</v>
      </c>
      <c r="P1279" s="4088">
        <v>1</v>
      </c>
      <c r="Q1279" s="41" t="s">
        <v>25770</v>
      </c>
      <c r="R1279" s="41"/>
      <c r="V1279" s="6" t="s">
        <v>9338</v>
      </c>
      <c r="X1279" s="6" t="s">
        <v>7042</v>
      </c>
      <c r="AA1279" s="6564">
        <v>13122094</v>
      </c>
      <c r="AC1279" s="4898">
        <v>0</v>
      </c>
      <c r="AD1279" s="4911">
        <v>7920</v>
      </c>
      <c r="AE1279" s="4898">
        <f t="shared" si="67"/>
        <v>7920</v>
      </c>
      <c r="AF1279" s="4550" t="s">
        <v>19700</v>
      </c>
    </row>
    <row r="1280" spans="1:39" s="6" customFormat="1" ht="30" customHeight="1">
      <c r="A1280" s="5855" t="s">
        <v>20936</v>
      </c>
      <c r="B1280" s="4672" t="s">
        <v>25772</v>
      </c>
      <c r="C1280" s="422">
        <v>45915</v>
      </c>
      <c r="D1280" s="422">
        <v>45936</v>
      </c>
      <c r="E1280" s="422"/>
      <c r="F1280" s="373"/>
      <c r="G1280" s="41">
        <v>8596</v>
      </c>
      <c r="H1280" s="5113" t="s">
        <v>9703</v>
      </c>
      <c r="I1280" s="41"/>
      <c r="J1280" s="41" t="s">
        <v>25773</v>
      </c>
      <c r="K1280" s="41" t="s">
        <v>19724</v>
      </c>
      <c r="L1280" s="41" t="s">
        <v>173</v>
      </c>
      <c r="M1280" s="41" t="s">
        <v>25774</v>
      </c>
      <c r="N1280" s="41"/>
      <c r="O1280" s="4088">
        <v>1</v>
      </c>
      <c r="P1280" s="4088">
        <v>1</v>
      </c>
      <c r="Q1280" s="41" t="s">
        <v>11764</v>
      </c>
      <c r="R1280" s="41"/>
      <c r="V1280" s="6" t="s">
        <v>9338</v>
      </c>
      <c r="X1280" s="6" t="s">
        <v>37</v>
      </c>
      <c r="AA1280" s="6564">
        <v>13124879</v>
      </c>
      <c r="AC1280" s="4898">
        <v>0</v>
      </c>
      <c r="AD1280" s="4911">
        <v>9600</v>
      </c>
      <c r="AE1280" s="4898">
        <f t="shared" si="67"/>
        <v>9600</v>
      </c>
      <c r="AF1280" s="4550" t="s">
        <v>19700</v>
      </c>
    </row>
    <row r="1281" spans="1:32" s="6" customFormat="1" ht="30" customHeight="1">
      <c r="A1281" s="5425" t="s">
        <v>20936</v>
      </c>
      <c r="B1281" s="4672" t="s">
        <v>25775</v>
      </c>
      <c r="C1281" s="422">
        <v>45915</v>
      </c>
      <c r="D1281" s="422">
        <v>45947</v>
      </c>
      <c r="E1281" s="422"/>
      <c r="F1281" s="373"/>
      <c r="G1281" s="41">
        <v>8596</v>
      </c>
      <c r="H1281" s="5113" t="s">
        <v>1559</v>
      </c>
      <c r="I1281" s="41"/>
      <c r="J1281" s="41" t="s">
        <v>25776</v>
      </c>
      <c r="K1281" s="41" t="s">
        <v>19724</v>
      </c>
      <c r="L1281" s="41" t="s">
        <v>173</v>
      </c>
      <c r="M1281" s="41" t="s">
        <v>25777</v>
      </c>
      <c r="N1281" s="41"/>
      <c r="O1281" s="4088">
        <v>1</v>
      </c>
      <c r="P1281" s="4088">
        <v>1</v>
      </c>
      <c r="Q1281" s="41" t="s">
        <v>11764</v>
      </c>
      <c r="R1281" s="41"/>
      <c r="V1281" s="6" t="s">
        <v>9338</v>
      </c>
      <c r="X1281" s="6" t="s">
        <v>37</v>
      </c>
      <c r="AA1281" s="6564">
        <v>13125219</v>
      </c>
      <c r="AC1281" s="4898">
        <v>40350</v>
      </c>
      <c r="AD1281" s="4911">
        <v>9600</v>
      </c>
      <c r="AE1281" s="4898">
        <f t="shared" si="67"/>
        <v>49950</v>
      </c>
      <c r="AF1281" s="4550" t="s">
        <v>19700</v>
      </c>
    </row>
    <row r="1282" spans="1:32" s="6" customFormat="1" ht="30" customHeight="1">
      <c r="A1282" s="5518" t="s">
        <v>20640</v>
      </c>
      <c r="B1282" s="4672" t="s">
        <v>25778</v>
      </c>
      <c r="C1282" s="422">
        <v>45915</v>
      </c>
      <c r="D1282" s="422">
        <v>45947</v>
      </c>
      <c r="E1282" s="422"/>
      <c r="F1282" s="373"/>
      <c r="G1282" s="41">
        <v>8605</v>
      </c>
      <c r="H1282" s="5113" t="s">
        <v>4624</v>
      </c>
      <c r="I1282" s="41"/>
      <c r="J1282" s="41" t="s">
        <v>25779</v>
      </c>
      <c r="K1282" s="41" t="s">
        <v>25780</v>
      </c>
      <c r="L1282" s="41" t="s">
        <v>173</v>
      </c>
      <c r="M1282" s="41" t="s">
        <v>25781</v>
      </c>
      <c r="N1282" s="41"/>
      <c r="O1282" s="4088">
        <v>1</v>
      </c>
      <c r="P1282" s="4088">
        <v>1</v>
      </c>
      <c r="Q1282" s="41" t="s">
        <v>11764</v>
      </c>
      <c r="R1282" s="41"/>
      <c r="V1282" s="6" t="s">
        <v>9338</v>
      </c>
      <c r="X1282" s="6" t="s">
        <v>37</v>
      </c>
      <c r="AA1282" s="6564">
        <v>13125684</v>
      </c>
      <c r="AC1282" s="4898">
        <v>20982</v>
      </c>
      <c r="AD1282" s="4911">
        <v>4992</v>
      </c>
      <c r="AE1282" s="4898">
        <f t="shared" si="67"/>
        <v>25974</v>
      </c>
      <c r="AF1282" s="4550" t="s">
        <v>19700</v>
      </c>
    </row>
    <row r="1283" spans="1:32" s="6" customFormat="1" ht="30" customHeight="1">
      <c r="A1283" s="5772" t="s">
        <v>18977</v>
      </c>
      <c r="B1283" s="4672" t="s">
        <v>25782</v>
      </c>
      <c r="C1283" s="422">
        <v>45915</v>
      </c>
      <c r="D1283" s="422">
        <v>45947</v>
      </c>
      <c r="E1283" s="422"/>
      <c r="F1283" s="373"/>
      <c r="G1283" s="41">
        <v>8644</v>
      </c>
      <c r="H1283" s="5113" t="s">
        <v>11408</v>
      </c>
      <c r="I1283" s="41"/>
      <c r="J1283" s="41" t="s">
        <v>25784</v>
      </c>
      <c r="K1283" s="41" t="s">
        <v>25783</v>
      </c>
      <c r="L1283" s="41" t="s">
        <v>173</v>
      </c>
      <c r="M1283" s="41" t="s">
        <v>25786</v>
      </c>
      <c r="N1283" s="41"/>
      <c r="O1283" s="4088">
        <v>1</v>
      </c>
      <c r="P1283" s="4088">
        <v>1</v>
      </c>
      <c r="Q1283" s="41" t="s">
        <v>25785</v>
      </c>
      <c r="R1283" s="41"/>
      <c r="V1283" s="6" t="s">
        <v>9338</v>
      </c>
      <c r="X1283" s="6" t="s">
        <v>37</v>
      </c>
      <c r="AA1283" s="6564">
        <v>13126373</v>
      </c>
      <c r="AC1283" s="4898">
        <v>6900</v>
      </c>
      <c r="AD1283" s="4911">
        <v>7920</v>
      </c>
      <c r="AE1283" s="4898">
        <f t="shared" si="67"/>
        <v>14820</v>
      </c>
      <c r="AF1283" s="4550" t="s">
        <v>19700</v>
      </c>
    </row>
    <row r="1284" spans="1:32" s="6" customFormat="1" ht="30" customHeight="1">
      <c r="A1284" s="5306" t="s">
        <v>18977</v>
      </c>
      <c r="B1284" s="41" t="s">
        <v>25787</v>
      </c>
      <c r="C1284" s="422">
        <v>45916</v>
      </c>
      <c r="D1284" s="422">
        <v>45950</v>
      </c>
      <c r="E1284" s="422"/>
      <c r="F1284" s="373"/>
      <c r="G1284" s="41">
        <v>8644</v>
      </c>
      <c r="H1284" s="5307" t="s">
        <v>25788</v>
      </c>
      <c r="I1284" s="41"/>
      <c r="J1284" s="5306" t="s">
        <v>25789</v>
      </c>
      <c r="K1284" s="5306" t="s">
        <v>25790</v>
      </c>
      <c r="L1284" s="5306" t="s">
        <v>62</v>
      </c>
      <c r="M1284" s="41" t="s">
        <v>25792</v>
      </c>
      <c r="N1284" s="41"/>
      <c r="O1284" s="4088">
        <v>5</v>
      </c>
      <c r="P1284" s="4088">
        <v>5</v>
      </c>
      <c r="Q1284" s="41" t="s">
        <v>25791</v>
      </c>
      <c r="R1284" s="41"/>
      <c r="V1284" s="5300" t="s">
        <v>9338</v>
      </c>
      <c r="X1284" s="5300" t="s">
        <v>7042</v>
      </c>
      <c r="AA1284" s="6564">
        <v>13130056</v>
      </c>
      <c r="AC1284" s="4898">
        <v>10200</v>
      </c>
      <c r="AD1284" s="4911">
        <v>7920</v>
      </c>
      <c r="AE1284" s="4898">
        <f t="shared" si="67"/>
        <v>49800</v>
      </c>
      <c r="AF1284" s="4550" t="s">
        <v>19700</v>
      </c>
    </row>
    <row r="1285" spans="1:32" s="6" customFormat="1" ht="30" customHeight="1">
      <c r="A1285" s="5685" t="s">
        <v>20543</v>
      </c>
      <c r="B1285" s="5716" t="s">
        <v>25793</v>
      </c>
      <c r="C1285" s="422">
        <v>45915</v>
      </c>
      <c r="D1285" s="422">
        <v>45951</v>
      </c>
      <c r="E1285" s="341"/>
      <c r="F1285" s="373"/>
      <c r="G1285" s="41">
        <v>8628</v>
      </c>
      <c r="H1285" s="5142" t="s">
        <v>25794</v>
      </c>
      <c r="I1285" s="41" t="s">
        <v>25558</v>
      </c>
      <c r="J1285" s="5685" t="s">
        <v>25795</v>
      </c>
      <c r="K1285" s="41" t="s">
        <v>25796</v>
      </c>
      <c r="L1285" s="5135" t="s">
        <v>28</v>
      </c>
      <c r="M1285" s="41" t="s">
        <v>25798</v>
      </c>
      <c r="N1285" s="41"/>
      <c r="O1285" s="4088">
        <v>2</v>
      </c>
      <c r="P1285" s="4088">
        <v>2</v>
      </c>
      <c r="Q1285" s="41" t="s">
        <v>25797</v>
      </c>
      <c r="R1285" s="41"/>
      <c r="V1285" s="5300" t="s">
        <v>9338</v>
      </c>
      <c r="X1285" s="5300" t="s">
        <v>7042</v>
      </c>
      <c r="AA1285" s="6564">
        <v>13132499</v>
      </c>
      <c r="AC1285" s="4898">
        <v>46035</v>
      </c>
      <c r="AD1285" s="4911">
        <v>14850</v>
      </c>
      <c r="AE1285" s="4898">
        <f t="shared" si="67"/>
        <v>75735</v>
      </c>
      <c r="AF1285" s="4550" t="s">
        <v>19700</v>
      </c>
    </row>
    <row r="1286" spans="1:32" s="6" customFormat="1" ht="30" customHeight="1">
      <c r="A1286" s="5135" t="s">
        <v>20936</v>
      </c>
      <c r="B1286" s="41" t="s">
        <v>25799</v>
      </c>
      <c r="C1286" s="422">
        <v>45916</v>
      </c>
      <c r="D1286" s="422">
        <v>45951</v>
      </c>
      <c r="E1286" s="341"/>
      <c r="F1286" s="373"/>
      <c r="G1286" s="41">
        <v>8596</v>
      </c>
      <c r="H1286" s="5142" t="s">
        <v>1939</v>
      </c>
      <c r="I1286" s="41"/>
      <c r="J1286" s="41" t="s">
        <v>23530</v>
      </c>
      <c r="K1286" s="41" t="s">
        <v>25800</v>
      </c>
      <c r="L1286" s="5135" t="s">
        <v>173</v>
      </c>
      <c r="M1286" s="41" t="s">
        <v>25801</v>
      </c>
      <c r="N1286" s="41"/>
      <c r="O1286" s="4088">
        <v>1</v>
      </c>
      <c r="P1286" s="4088">
        <v>1</v>
      </c>
      <c r="Q1286" s="41" t="s">
        <v>11764</v>
      </c>
      <c r="R1286" s="41"/>
      <c r="V1286" s="5300" t="s">
        <v>9338</v>
      </c>
      <c r="X1286" s="5300" t="s">
        <v>7042</v>
      </c>
      <c r="AA1286" s="6564">
        <v>13132519</v>
      </c>
      <c r="AC1286" s="4898">
        <v>34950</v>
      </c>
      <c r="AD1286" s="4911">
        <v>9600</v>
      </c>
      <c r="AE1286" s="4898">
        <f t="shared" si="67"/>
        <v>44550</v>
      </c>
      <c r="AF1286" s="4550" t="s">
        <v>19700</v>
      </c>
    </row>
    <row r="1287" spans="1:32" s="6" customFormat="1" ht="30" customHeight="1">
      <c r="A1287" s="5135" t="s">
        <v>20640</v>
      </c>
      <c r="B1287" s="4672" t="s">
        <v>25802</v>
      </c>
      <c r="C1287" s="422">
        <v>45916</v>
      </c>
      <c r="D1287" s="422">
        <v>45951</v>
      </c>
      <c r="E1287" s="422"/>
      <c r="F1287" s="373"/>
      <c r="G1287" s="41">
        <v>8605</v>
      </c>
      <c r="H1287" s="5142" t="s">
        <v>818</v>
      </c>
      <c r="I1287" s="41"/>
      <c r="J1287" s="5535" t="s">
        <v>25803</v>
      </c>
      <c r="K1287" s="5135" t="s">
        <v>19724</v>
      </c>
      <c r="L1287" s="5135" t="s">
        <v>173</v>
      </c>
      <c r="M1287" s="582" t="s">
        <v>25804</v>
      </c>
      <c r="N1287" s="41"/>
      <c r="O1287" s="4088">
        <v>1</v>
      </c>
      <c r="P1287" s="4088">
        <v>1</v>
      </c>
      <c r="Q1287" s="5135" t="s">
        <v>11759</v>
      </c>
      <c r="R1287" s="41"/>
      <c r="V1287" s="6" t="s">
        <v>9338</v>
      </c>
      <c r="X1287" s="6" t="s">
        <v>7042</v>
      </c>
      <c r="AA1287" s="6564">
        <v>13132985</v>
      </c>
      <c r="AC1287" s="4898">
        <v>18174</v>
      </c>
      <c r="AD1287" s="4911">
        <v>4992</v>
      </c>
      <c r="AE1287" s="4898">
        <f t="shared" si="67"/>
        <v>23166</v>
      </c>
      <c r="AF1287" s="4550" t="s">
        <v>19700</v>
      </c>
    </row>
    <row r="1288" spans="1:32" s="6" customFormat="1" ht="30" customHeight="1">
      <c r="A1288" s="5685" t="s">
        <v>20543</v>
      </c>
      <c r="B1288" s="5716" t="s">
        <v>25805</v>
      </c>
      <c r="C1288" s="422">
        <v>45916</v>
      </c>
      <c r="D1288" s="422">
        <v>45951</v>
      </c>
      <c r="E1288" s="341"/>
      <c r="F1288" s="373"/>
      <c r="G1288" s="41">
        <v>8628</v>
      </c>
      <c r="H1288" s="5142" t="s">
        <v>25794</v>
      </c>
      <c r="I1288" s="5135" t="s">
        <v>25558</v>
      </c>
      <c r="J1288" s="5685" t="s">
        <v>25806</v>
      </c>
      <c r="K1288" s="5135" t="s">
        <v>25796</v>
      </c>
      <c r="L1288" s="5135" t="s">
        <v>173</v>
      </c>
      <c r="M1288" s="41" t="s">
        <v>25808</v>
      </c>
      <c r="N1288" s="41"/>
      <c r="O1288" s="4088">
        <v>1</v>
      </c>
      <c r="P1288" s="4088">
        <v>1</v>
      </c>
      <c r="Q1288" s="5135" t="s">
        <v>25807</v>
      </c>
      <c r="R1288" s="41"/>
      <c r="V1288" s="6" t="s">
        <v>9338</v>
      </c>
      <c r="X1288" s="6" t="s">
        <v>7042</v>
      </c>
      <c r="AA1288" s="6564">
        <v>13133000</v>
      </c>
      <c r="AC1288" s="4898">
        <v>46035</v>
      </c>
      <c r="AD1288" s="4911">
        <v>14850</v>
      </c>
      <c r="AE1288" s="4898">
        <f t="shared" si="67"/>
        <v>60885</v>
      </c>
      <c r="AF1288" s="4550" t="s">
        <v>19700</v>
      </c>
    </row>
    <row r="1289" spans="1:32" s="6" customFormat="1" ht="30" customHeight="1">
      <c r="A1289" s="6407" t="s">
        <v>20936</v>
      </c>
      <c r="B1289" s="4672" t="s">
        <v>25809</v>
      </c>
      <c r="C1289" s="422">
        <v>45916</v>
      </c>
      <c r="D1289" s="422">
        <v>45951</v>
      </c>
      <c r="E1289" s="341"/>
      <c r="F1289" s="373"/>
      <c r="G1289" s="41">
        <v>8596</v>
      </c>
      <c r="H1289" s="5142" t="s">
        <v>2952</v>
      </c>
      <c r="I1289" s="41"/>
      <c r="J1289" s="41" t="s">
        <v>25810</v>
      </c>
      <c r="K1289" s="5135" t="s">
        <v>25811</v>
      </c>
      <c r="L1289" s="5135" t="s">
        <v>173</v>
      </c>
      <c r="M1289" s="41" t="s">
        <v>25812</v>
      </c>
      <c r="N1289" s="41"/>
      <c r="O1289" s="4088">
        <v>1</v>
      </c>
      <c r="P1289" s="4088">
        <v>1</v>
      </c>
      <c r="Q1289" s="5135" t="s">
        <v>11759</v>
      </c>
      <c r="R1289" s="41"/>
      <c r="V1289" s="6" t="s">
        <v>9338</v>
      </c>
      <c r="X1289" s="6" t="s">
        <v>7042</v>
      </c>
      <c r="AA1289" s="6564">
        <v>13133172</v>
      </c>
      <c r="AC1289" s="4898">
        <v>34950</v>
      </c>
      <c r="AD1289" s="4911">
        <v>9600</v>
      </c>
      <c r="AE1289" s="4898">
        <f t="shared" si="67"/>
        <v>44550</v>
      </c>
      <c r="AF1289" s="4550" t="s">
        <v>19700</v>
      </c>
    </row>
    <row r="1290" spans="1:32" s="4550" customFormat="1" ht="30" customHeight="1">
      <c r="A1290" s="5135" t="s">
        <v>20936</v>
      </c>
      <c r="B1290" s="41" t="s">
        <v>25813</v>
      </c>
      <c r="C1290" s="422">
        <v>45916</v>
      </c>
      <c r="D1290" s="422">
        <v>45951</v>
      </c>
      <c r="E1290" s="341"/>
      <c r="F1290" s="373"/>
      <c r="G1290" s="41">
        <v>8596</v>
      </c>
      <c r="H1290" s="5142" t="s">
        <v>1388</v>
      </c>
      <c r="I1290" s="41"/>
      <c r="J1290" s="41" t="s">
        <v>25814</v>
      </c>
      <c r="K1290" s="5135" t="s">
        <v>19724</v>
      </c>
      <c r="L1290" s="5135" t="s">
        <v>173</v>
      </c>
      <c r="M1290" s="41" t="s">
        <v>25815</v>
      </c>
      <c r="N1290" s="41"/>
      <c r="O1290" s="4088">
        <v>1</v>
      </c>
      <c r="P1290" s="4088">
        <v>1</v>
      </c>
      <c r="Q1290" s="5135" t="s">
        <v>11759</v>
      </c>
      <c r="R1290" s="41"/>
      <c r="V1290" s="4550" t="s">
        <v>9338</v>
      </c>
      <c r="X1290" s="4550" t="s">
        <v>7042</v>
      </c>
      <c r="AA1290" s="4893">
        <v>13133361</v>
      </c>
      <c r="AC1290" s="5050">
        <v>40350</v>
      </c>
      <c r="AD1290" s="5083">
        <v>9600</v>
      </c>
      <c r="AE1290" s="5050">
        <f t="shared" si="67"/>
        <v>49950</v>
      </c>
      <c r="AF1290" s="4550" t="s">
        <v>19700</v>
      </c>
    </row>
    <row r="1291" spans="1:32" s="6" customFormat="1" ht="30" customHeight="1">
      <c r="A1291" s="5535" t="s">
        <v>20640</v>
      </c>
      <c r="B1291" s="5567" t="s">
        <v>25816</v>
      </c>
      <c r="C1291" s="422">
        <v>45916</v>
      </c>
      <c r="D1291" s="422">
        <v>45951</v>
      </c>
      <c r="E1291" s="422"/>
      <c r="F1291" s="373"/>
      <c r="G1291" s="41">
        <v>8605</v>
      </c>
      <c r="H1291" s="5142" t="s">
        <v>17560</v>
      </c>
      <c r="I1291" s="41"/>
      <c r="J1291" s="5535" t="s">
        <v>25817</v>
      </c>
      <c r="K1291" s="5135" t="s">
        <v>25818</v>
      </c>
      <c r="L1291" s="5135" t="s">
        <v>28</v>
      </c>
      <c r="M1291" s="41" t="s">
        <v>25819</v>
      </c>
      <c r="N1291" s="41"/>
      <c r="O1291" s="4088">
        <v>2</v>
      </c>
      <c r="P1291" s="4088">
        <v>2</v>
      </c>
      <c r="Q1291" s="5135" t="s">
        <v>12210</v>
      </c>
      <c r="R1291" s="41"/>
      <c r="V1291" s="6" t="s">
        <v>9338</v>
      </c>
      <c r="X1291" s="6" t="s">
        <v>7042</v>
      </c>
      <c r="AA1291" s="6564">
        <v>13133475</v>
      </c>
      <c r="AC1291" s="4898">
        <v>23556</v>
      </c>
      <c r="AD1291" s="4911">
        <v>4992</v>
      </c>
      <c r="AE1291" s="4898">
        <f t="shared" si="67"/>
        <v>33540</v>
      </c>
      <c r="AF1291" s="4550" t="s">
        <v>19700</v>
      </c>
    </row>
    <row r="1292" spans="1:32" s="6" customFormat="1" ht="30" customHeight="1">
      <c r="A1292" s="6089" t="s">
        <v>20640</v>
      </c>
      <c r="B1292" s="4672" t="s">
        <v>25820</v>
      </c>
      <c r="C1292" s="422">
        <v>45916</v>
      </c>
      <c r="D1292" s="422">
        <v>45938</v>
      </c>
      <c r="E1292" s="5323"/>
      <c r="F1292" s="373"/>
      <c r="G1292" s="41">
        <v>8605</v>
      </c>
      <c r="H1292" s="5142" t="s">
        <v>10502</v>
      </c>
      <c r="I1292" s="41"/>
      <c r="J1292" s="41" t="s">
        <v>23670</v>
      </c>
      <c r="K1292" s="5135" t="s">
        <v>25821</v>
      </c>
      <c r="L1292" s="5135" t="s">
        <v>173</v>
      </c>
      <c r="M1292" s="41" t="s">
        <v>25822</v>
      </c>
      <c r="N1292" s="41"/>
      <c r="O1292" s="4088">
        <v>1</v>
      </c>
      <c r="P1292" s="4088">
        <v>1</v>
      </c>
      <c r="Q1292" s="5135" t="s">
        <v>11764</v>
      </c>
      <c r="R1292" s="41"/>
      <c r="V1292" s="6" t="s">
        <v>9338</v>
      </c>
      <c r="X1292" s="6" t="s">
        <v>37</v>
      </c>
      <c r="AA1292" s="6564">
        <v>13133489</v>
      </c>
      <c r="AC1292" s="4898">
        <v>0</v>
      </c>
      <c r="AD1292" s="4911">
        <v>4992</v>
      </c>
      <c r="AE1292" s="4898">
        <f t="shared" si="67"/>
        <v>4992</v>
      </c>
      <c r="AF1292" s="4550" t="s">
        <v>19700</v>
      </c>
    </row>
    <row r="1293" spans="1:32" s="6" customFormat="1" ht="30" customHeight="1">
      <c r="A1293" s="5135" t="s">
        <v>20936</v>
      </c>
      <c r="B1293" s="4672" t="s">
        <v>25823</v>
      </c>
      <c r="C1293" s="422">
        <v>45916</v>
      </c>
      <c r="D1293" s="422">
        <v>45951</v>
      </c>
      <c r="E1293" s="422"/>
      <c r="F1293" s="373"/>
      <c r="G1293" s="41">
        <v>8596</v>
      </c>
      <c r="H1293" s="5142" t="s">
        <v>11761</v>
      </c>
      <c r="I1293" s="41"/>
      <c r="J1293" s="41" t="s">
        <v>25824</v>
      </c>
      <c r="K1293" s="5135" t="s">
        <v>25825</v>
      </c>
      <c r="L1293" s="5135" t="s">
        <v>173</v>
      </c>
      <c r="M1293" s="41" t="s">
        <v>25826</v>
      </c>
      <c r="N1293" s="41"/>
      <c r="O1293" s="4088">
        <v>1</v>
      </c>
      <c r="P1293" s="4088">
        <v>1</v>
      </c>
      <c r="Q1293" s="5135" t="s">
        <v>11764</v>
      </c>
      <c r="R1293" s="41"/>
      <c r="V1293" s="6" t="s">
        <v>9338</v>
      </c>
      <c r="X1293" s="6" t="s">
        <v>7042</v>
      </c>
      <c r="AA1293" s="6564">
        <v>13133596</v>
      </c>
      <c r="AC1293" s="4898">
        <v>40350</v>
      </c>
      <c r="AD1293" s="4911">
        <v>9600</v>
      </c>
      <c r="AE1293" s="4898">
        <f t="shared" si="67"/>
        <v>49950</v>
      </c>
      <c r="AF1293" s="4550" t="s">
        <v>19700</v>
      </c>
    </row>
    <row r="1294" spans="1:32" s="6" customFormat="1" ht="30" customHeight="1">
      <c r="A1294" s="5135" t="s">
        <v>20640</v>
      </c>
      <c r="B1294" s="5463" t="s">
        <v>25827</v>
      </c>
      <c r="C1294" s="422">
        <v>45916</v>
      </c>
      <c r="D1294" s="422">
        <v>45938</v>
      </c>
      <c r="E1294" s="422"/>
      <c r="F1294" s="373"/>
      <c r="G1294" s="41">
        <v>8605</v>
      </c>
      <c r="H1294" s="5142" t="s">
        <v>25828</v>
      </c>
      <c r="I1294" s="41"/>
      <c r="J1294" s="5458" t="s">
        <v>25829</v>
      </c>
      <c r="K1294" s="5135" t="s">
        <v>25830</v>
      </c>
      <c r="L1294" s="5135" t="s">
        <v>28</v>
      </c>
      <c r="M1294" s="41" t="s">
        <v>25831</v>
      </c>
      <c r="N1294" s="41"/>
      <c r="O1294" s="4088">
        <v>2</v>
      </c>
      <c r="P1294" s="4088">
        <v>2</v>
      </c>
      <c r="Q1294" s="5135" t="s">
        <v>12210</v>
      </c>
      <c r="R1294" s="41"/>
      <c r="V1294" s="6" t="s">
        <v>9338</v>
      </c>
      <c r="X1294" s="6" t="s">
        <v>7042</v>
      </c>
      <c r="AA1294" s="6564">
        <v>13067342</v>
      </c>
      <c r="AC1294" s="4898">
        <v>0</v>
      </c>
      <c r="AD1294" s="4911">
        <v>4992</v>
      </c>
      <c r="AE1294" s="4898">
        <f t="shared" ref="AE1294:AE1357" si="68">AC1294+AD1294*P1294</f>
        <v>9984</v>
      </c>
      <c r="AF1294" s="4550" t="s">
        <v>19700</v>
      </c>
    </row>
    <row r="1295" spans="1:32" s="6" customFormat="1" ht="30" customHeight="1">
      <c r="A1295" s="6202" t="s">
        <v>20936</v>
      </c>
      <c r="B1295" s="5905" t="s">
        <v>25832</v>
      </c>
      <c r="C1295" s="422">
        <v>45916</v>
      </c>
      <c r="D1295" s="422">
        <v>45938</v>
      </c>
      <c r="E1295" s="341"/>
      <c r="F1295" s="373"/>
      <c r="G1295" s="41">
        <v>8596</v>
      </c>
      <c r="H1295" s="5142" t="s">
        <v>1733</v>
      </c>
      <c r="I1295" s="41"/>
      <c r="J1295" s="5866" t="s">
        <v>25833</v>
      </c>
      <c r="K1295" s="5135" t="s">
        <v>25834</v>
      </c>
      <c r="L1295" s="5135" t="s">
        <v>173</v>
      </c>
      <c r="M1295" s="41" t="s">
        <v>25835</v>
      </c>
      <c r="N1295" s="41"/>
      <c r="O1295" s="4088">
        <v>1</v>
      </c>
      <c r="P1295" s="4088">
        <v>1</v>
      </c>
      <c r="Q1295" s="5135" t="s">
        <v>11764</v>
      </c>
      <c r="R1295" s="41"/>
      <c r="V1295" s="6" t="s">
        <v>9338</v>
      </c>
      <c r="X1295" s="6" t="s">
        <v>7042</v>
      </c>
      <c r="AA1295" s="6564">
        <v>13133790</v>
      </c>
      <c r="AC1295" s="4898">
        <v>1800</v>
      </c>
      <c r="AD1295" s="4911">
        <v>9600</v>
      </c>
      <c r="AE1295" s="4898">
        <f t="shared" si="68"/>
        <v>11400</v>
      </c>
      <c r="AF1295" s="4550" t="s">
        <v>19700</v>
      </c>
    </row>
    <row r="1296" spans="1:32" s="6" customFormat="1" ht="30" customHeight="1">
      <c r="A1296" s="5135" t="s">
        <v>20936</v>
      </c>
      <c r="B1296" s="5135" t="s">
        <v>25836</v>
      </c>
      <c r="C1296" s="422">
        <v>45916</v>
      </c>
      <c r="D1296" s="422">
        <v>45938</v>
      </c>
      <c r="E1296" s="341"/>
      <c r="F1296" s="373"/>
      <c r="G1296" s="41">
        <v>8596</v>
      </c>
      <c r="H1296" s="5142" t="s">
        <v>4276</v>
      </c>
      <c r="I1296" s="41"/>
      <c r="J1296" s="5135" t="s">
        <v>25837</v>
      </c>
      <c r="K1296" s="5135" t="s">
        <v>25838</v>
      </c>
      <c r="L1296" s="5135" t="s">
        <v>173</v>
      </c>
      <c r="M1296" s="41" t="s">
        <v>25839</v>
      </c>
      <c r="N1296" s="41"/>
      <c r="O1296" s="4088">
        <v>1</v>
      </c>
      <c r="P1296" s="4088">
        <v>1</v>
      </c>
      <c r="Q1296" s="5135" t="s">
        <v>11764</v>
      </c>
      <c r="R1296" s="41"/>
      <c r="V1296" s="6" t="s">
        <v>9338</v>
      </c>
      <c r="X1296" s="6" t="s">
        <v>7042</v>
      </c>
      <c r="AA1296" s="6564">
        <v>13133864</v>
      </c>
      <c r="AC1296" s="4898">
        <v>1800</v>
      </c>
      <c r="AD1296" s="4911">
        <v>9600</v>
      </c>
      <c r="AE1296" s="4898">
        <f t="shared" si="68"/>
        <v>11400</v>
      </c>
      <c r="AF1296" s="4550" t="s">
        <v>19700</v>
      </c>
    </row>
    <row r="1297" spans="1:32" s="36" customFormat="1" ht="30" customHeight="1">
      <c r="A1297" s="5411" t="s">
        <v>20936</v>
      </c>
      <c r="B1297" s="5411" t="s">
        <v>25840</v>
      </c>
      <c r="C1297" s="37">
        <v>45916</v>
      </c>
      <c r="D1297" s="37">
        <v>45938</v>
      </c>
      <c r="E1297" s="359"/>
      <c r="F1297" s="448"/>
      <c r="G1297" s="36">
        <v>8596</v>
      </c>
      <c r="H1297" s="5412" t="s">
        <v>4932</v>
      </c>
      <c r="J1297" s="5411" t="s">
        <v>25841</v>
      </c>
      <c r="K1297" s="5411" t="s">
        <v>19724</v>
      </c>
      <c r="L1297" s="5411" t="s">
        <v>173</v>
      </c>
      <c r="M1297" s="36" t="s">
        <v>25842</v>
      </c>
      <c r="O1297" s="4511">
        <v>1</v>
      </c>
      <c r="P1297" s="4511">
        <v>1</v>
      </c>
      <c r="Q1297" s="5411" t="s">
        <v>11764</v>
      </c>
      <c r="AA1297" s="4891">
        <v>13133878</v>
      </c>
      <c r="AC1297" s="4906"/>
      <c r="AD1297" s="5178"/>
      <c r="AE1297" s="4906"/>
      <c r="AF1297" s="36" t="s">
        <v>19700</v>
      </c>
    </row>
    <row r="1298" spans="1:32" s="6" customFormat="1" ht="30" customHeight="1">
      <c r="A1298" s="5135" t="s">
        <v>20640</v>
      </c>
      <c r="B1298" s="6385" t="s">
        <v>25843</v>
      </c>
      <c r="C1298" s="422">
        <v>45916</v>
      </c>
      <c r="D1298" s="422">
        <v>45938</v>
      </c>
      <c r="E1298" s="422"/>
      <c r="F1298" s="373"/>
      <c r="G1298" s="41">
        <v>8605</v>
      </c>
      <c r="H1298" s="5142" t="s">
        <v>589</v>
      </c>
      <c r="I1298" s="41"/>
      <c r="J1298" s="6383" t="s">
        <v>25845</v>
      </c>
      <c r="K1298" s="5135" t="s">
        <v>25844</v>
      </c>
      <c r="L1298" s="5135" t="s">
        <v>173</v>
      </c>
      <c r="M1298" s="41" t="s">
        <v>25846</v>
      </c>
      <c r="N1298" s="41"/>
      <c r="O1298" s="4088">
        <v>1</v>
      </c>
      <c r="P1298" s="4088">
        <v>1</v>
      </c>
      <c r="Q1298" s="5135" t="s">
        <v>11764</v>
      </c>
      <c r="R1298" s="41"/>
      <c r="V1298" s="6" t="s">
        <v>9338</v>
      </c>
      <c r="X1298" s="6" t="s">
        <v>21309</v>
      </c>
      <c r="AA1298" s="6564">
        <v>13133904</v>
      </c>
      <c r="AC1298" s="4898">
        <v>0</v>
      </c>
      <c r="AD1298" s="4911">
        <v>4992</v>
      </c>
      <c r="AE1298" s="4898">
        <f>AC1298+AD1298*P1298</f>
        <v>4992</v>
      </c>
      <c r="AF1298" s="4550" t="s">
        <v>19700</v>
      </c>
    </row>
    <row r="1299" spans="1:32" s="6" customFormat="1" ht="30" customHeight="1">
      <c r="A1299" s="5723" t="s">
        <v>18626</v>
      </c>
      <c r="B1299" s="5824" t="s">
        <v>25847</v>
      </c>
      <c r="C1299" s="422">
        <v>45915</v>
      </c>
      <c r="D1299" s="422">
        <v>45938</v>
      </c>
      <c r="E1299" s="422"/>
      <c r="F1299" s="373"/>
      <c r="G1299" s="41">
        <v>9013</v>
      </c>
      <c r="H1299" s="4934"/>
      <c r="I1299" s="5135" t="s">
        <v>25520</v>
      </c>
      <c r="J1299" s="5723" t="s">
        <v>25848</v>
      </c>
      <c r="K1299" s="5135" t="s">
        <v>25849</v>
      </c>
      <c r="L1299" s="5135" t="s">
        <v>76</v>
      </c>
      <c r="M1299" s="41" t="s">
        <v>25851</v>
      </c>
      <c r="N1299" s="41"/>
      <c r="O1299" s="4088">
        <v>4</v>
      </c>
      <c r="P1299" s="4088">
        <v>4</v>
      </c>
      <c r="Q1299" s="5135" t="s">
        <v>25850</v>
      </c>
      <c r="R1299" s="41"/>
      <c r="V1299" s="6" t="s">
        <v>9338</v>
      </c>
      <c r="X1299" s="6" t="s">
        <v>21309</v>
      </c>
      <c r="AA1299" s="6564">
        <v>13134106</v>
      </c>
      <c r="AC1299" s="4898">
        <v>0</v>
      </c>
      <c r="AD1299" s="4911">
        <v>6798.83</v>
      </c>
      <c r="AE1299" s="4898">
        <f t="shared" si="68"/>
        <v>27195.32</v>
      </c>
      <c r="AF1299" s="4550" t="s">
        <v>19700</v>
      </c>
    </row>
    <row r="1300" spans="1:32" s="6" customFormat="1" ht="30" customHeight="1">
      <c r="A1300" s="5132" t="s">
        <v>20936</v>
      </c>
      <c r="B1300" s="6" t="s">
        <v>25852</v>
      </c>
      <c r="C1300" s="114">
        <v>45916</v>
      </c>
      <c r="D1300" s="114">
        <v>45951</v>
      </c>
      <c r="E1300" s="4295">
        <v>46132</v>
      </c>
      <c r="F1300" s="6572">
        <f t="shared" ref="F1300:F1340" si="69">SUM(D1300-E1300)</f>
        <v>-181</v>
      </c>
      <c r="G1300" s="6">
        <v>8596</v>
      </c>
      <c r="H1300" s="5133" t="s">
        <v>2021</v>
      </c>
      <c r="J1300" s="6" t="s">
        <v>25853</v>
      </c>
      <c r="K1300" s="5132" t="s">
        <v>25854</v>
      </c>
      <c r="L1300" s="5134" t="s">
        <v>76</v>
      </c>
      <c r="M1300" s="6" t="s">
        <v>25856</v>
      </c>
      <c r="O1300" s="264">
        <v>4</v>
      </c>
      <c r="P1300" s="264">
        <v>4</v>
      </c>
      <c r="Q1300" s="5132" t="s">
        <v>25855</v>
      </c>
      <c r="AA1300" s="6564">
        <v>13134301</v>
      </c>
      <c r="AC1300" s="4898">
        <v>34950</v>
      </c>
      <c r="AD1300" s="4911">
        <v>9600</v>
      </c>
      <c r="AE1300" s="4898">
        <f t="shared" si="68"/>
        <v>73350</v>
      </c>
      <c r="AF1300" s="4550" t="s">
        <v>19700</v>
      </c>
    </row>
    <row r="1301" spans="1:32" s="36" customFormat="1" ht="30" customHeight="1">
      <c r="A1301" s="5411" t="s">
        <v>20640</v>
      </c>
      <c r="B1301" s="36" t="s">
        <v>25857</v>
      </c>
      <c r="C1301" s="37">
        <v>45916</v>
      </c>
      <c r="D1301" s="37">
        <v>45938</v>
      </c>
      <c r="E1301" s="37"/>
      <c r="F1301" s="448"/>
      <c r="G1301" s="36">
        <v>8605</v>
      </c>
      <c r="H1301" s="5412" t="s">
        <v>354</v>
      </c>
      <c r="J1301" s="36" t="s">
        <v>25858</v>
      </c>
      <c r="K1301" s="5411" t="s">
        <v>19724</v>
      </c>
      <c r="L1301" s="5411" t="s">
        <v>173</v>
      </c>
      <c r="M1301" s="36" t="s">
        <v>25859</v>
      </c>
      <c r="O1301" s="4511">
        <v>1</v>
      </c>
      <c r="P1301" s="4511">
        <v>1</v>
      </c>
      <c r="Q1301" s="5411" t="s">
        <v>11764</v>
      </c>
      <c r="AA1301" s="4891">
        <v>13134312</v>
      </c>
      <c r="AC1301" s="4906"/>
      <c r="AD1301" s="5178"/>
      <c r="AE1301" s="4906"/>
      <c r="AF1301" s="36" t="s">
        <v>19700</v>
      </c>
    </row>
    <row r="1302" spans="1:32" s="6" customFormat="1" ht="30" customHeight="1">
      <c r="A1302" s="6383" t="s">
        <v>20640</v>
      </c>
      <c r="B1302" s="6385" t="s">
        <v>25860</v>
      </c>
      <c r="C1302" s="422">
        <v>45916</v>
      </c>
      <c r="D1302" s="422">
        <v>45951</v>
      </c>
      <c r="E1302" s="341"/>
      <c r="F1302" s="373"/>
      <c r="G1302" s="41">
        <v>8605</v>
      </c>
      <c r="H1302" s="5142" t="s">
        <v>106</v>
      </c>
      <c r="I1302" s="41"/>
      <c r="J1302" s="6383" t="s">
        <v>25861</v>
      </c>
      <c r="K1302" s="5135" t="s">
        <v>25862</v>
      </c>
      <c r="L1302" s="5135" t="s">
        <v>173</v>
      </c>
      <c r="M1302" s="41" t="s">
        <v>25863</v>
      </c>
      <c r="N1302" s="41"/>
      <c r="O1302" s="4088">
        <v>1</v>
      </c>
      <c r="P1302" s="4088">
        <v>1</v>
      </c>
      <c r="Q1302" s="5135" t="s">
        <v>11759</v>
      </c>
      <c r="R1302" s="41"/>
      <c r="V1302" s="6" t="s">
        <v>9338</v>
      </c>
      <c r="X1302" s="6" t="s">
        <v>7042</v>
      </c>
      <c r="AA1302" s="6564">
        <v>13134359</v>
      </c>
      <c r="AC1302" s="4898">
        <v>20982</v>
      </c>
      <c r="AD1302" s="4911">
        <v>4992</v>
      </c>
      <c r="AE1302" s="4898">
        <f t="shared" si="68"/>
        <v>25974</v>
      </c>
      <c r="AF1302" s="4550" t="s">
        <v>19700</v>
      </c>
    </row>
    <row r="1303" spans="1:32" s="6" customFormat="1" ht="30" customHeight="1">
      <c r="A1303" s="5866" t="s">
        <v>20936</v>
      </c>
      <c r="B1303" s="4672" t="s">
        <v>25864</v>
      </c>
      <c r="C1303" s="422">
        <v>45917</v>
      </c>
      <c r="D1303" s="422">
        <v>45951</v>
      </c>
      <c r="E1303" s="341"/>
      <c r="F1303" s="373"/>
      <c r="G1303" s="41">
        <v>8596</v>
      </c>
      <c r="H1303" s="5142" t="s">
        <v>20938</v>
      </c>
      <c r="I1303" s="5135" t="s">
        <v>25</v>
      </c>
      <c r="J1303" s="41" t="s">
        <v>23487</v>
      </c>
      <c r="K1303" s="5135" t="s">
        <v>25865</v>
      </c>
      <c r="L1303" s="5135" t="s">
        <v>28</v>
      </c>
      <c r="M1303" s="41" t="s">
        <v>25867</v>
      </c>
      <c r="N1303" s="41"/>
      <c r="O1303" s="4088">
        <v>2</v>
      </c>
      <c r="P1303" s="4088">
        <v>2</v>
      </c>
      <c r="Q1303" s="5135" t="s">
        <v>25866</v>
      </c>
      <c r="R1303" s="41"/>
      <c r="V1303" s="6" t="s">
        <v>9338</v>
      </c>
      <c r="X1303" s="6" t="s">
        <v>7042</v>
      </c>
      <c r="AA1303" s="6564">
        <v>13134374</v>
      </c>
      <c r="AC1303" s="4898">
        <v>40350</v>
      </c>
      <c r="AD1303" s="4911">
        <v>9600</v>
      </c>
      <c r="AE1303" s="4898">
        <f t="shared" si="68"/>
        <v>59550</v>
      </c>
      <c r="AF1303" s="4550" t="s">
        <v>19700</v>
      </c>
    </row>
    <row r="1304" spans="1:32" s="6" customFormat="1" ht="30" customHeight="1">
      <c r="A1304" s="6304" t="s">
        <v>19596</v>
      </c>
      <c r="B1304" s="4672" t="s">
        <v>25868</v>
      </c>
      <c r="C1304" s="422">
        <v>45917</v>
      </c>
      <c r="D1304" s="422">
        <v>45951</v>
      </c>
      <c r="E1304" s="341"/>
      <c r="F1304" s="373"/>
      <c r="G1304" s="41">
        <v>6984</v>
      </c>
      <c r="H1304" s="5142" t="s">
        <v>20468</v>
      </c>
      <c r="I1304" s="41"/>
      <c r="J1304" s="6304" t="s">
        <v>25869</v>
      </c>
      <c r="K1304" s="5135" t="s">
        <v>25870</v>
      </c>
      <c r="L1304" s="5135" t="s">
        <v>173</v>
      </c>
      <c r="M1304" s="41" t="s">
        <v>25872</v>
      </c>
      <c r="N1304" s="41"/>
      <c r="O1304" s="4088">
        <v>1</v>
      </c>
      <c r="P1304" s="4088">
        <v>1</v>
      </c>
      <c r="Q1304" s="5135" t="s">
        <v>25871</v>
      </c>
      <c r="R1304" s="41"/>
      <c r="V1304" s="6" t="s">
        <v>9338</v>
      </c>
      <c r="X1304" s="6" t="s">
        <v>7042</v>
      </c>
      <c r="AA1304" s="6564">
        <v>13134419</v>
      </c>
      <c r="AC1304" s="4898">
        <v>17100</v>
      </c>
      <c r="AD1304" s="4911">
        <v>7920</v>
      </c>
      <c r="AE1304" s="4898">
        <f t="shared" si="68"/>
        <v>25020</v>
      </c>
      <c r="AF1304" s="4550" t="s">
        <v>19700</v>
      </c>
    </row>
    <row r="1305" spans="1:32" s="6" customFormat="1" ht="30" customHeight="1">
      <c r="A1305" s="5320" t="s">
        <v>20640</v>
      </c>
      <c r="B1305" s="5399" t="s">
        <v>25873</v>
      </c>
      <c r="C1305" s="422">
        <v>45918</v>
      </c>
      <c r="D1305" s="422">
        <v>45939</v>
      </c>
      <c r="E1305" s="422"/>
      <c r="F1305" s="373"/>
      <c r="G1305" s="41">
        <v>8605</v>
      </c>
      <c r="H1305" s="5184" t="s">
        <v>7526</v>
      </c>
      <c r="I1305" s="41" t="s">
        <v>25</v>
      </c>
      <c r="J1305" s="5320" t="s">
        <v>22485</v>
      </c>
      <c r="K1305" s="41" t="s">
        <v>25874</v>
      </c>
      <c r="L1305" s="5135" t="s">
        <v>173</v>
      </c>
      <c r="M1305" s="41" t="s">
        <v>25876</v>
      </c>
      <c r="N1305" s="41"/>
      <c r="O1305" s="4088">
        <v>1</v>
      </c>
      <c r="P1305" s="4088">
        <v>1</v>
      </c>
      <c r="Q1305" s="41" t="s">
        <v>25875</v>
      </c>
      <c r="R1305" s="41"/>
      <c r="V1305" s="6" t="s">
        <v>9338</v>
      </c>
      <c r="X1305" s="6" t="s">
        <v>7042</v>
      </c>
      <c r="AA1305" s="6564">
        <v>13137516</v>
      </c>
      <c r="AC1305" s="4898">
        <v>0</v>
      </c>
      <c r="AD1305" s="4911">
        <v>4992</v>
      </c>
      <c r="AE1305" s="4898">
        <f t="shared" si="68"/>
        <v>4992</v>
      </c>
      <c r="AF1305" s="4550" t="s">
        <v>19700</v>
      </c>
    </row>
    <row r="1306" spans="1:32" s="6" customFormat="1" ht="30" customHeight="1">
      <c r="A1306" s="5143" t="s">
        <v>19214</v>
      </c>
      <c r="B1306" s="41" t="s">
        <v>25877</v>
      </c>
      <c r="C1306" s="422">
        <v>45918</v>
      </c>
      <c r="D1306" s="422">
        <v>45939</v>
      </c>
      <c r="E1306" s="341"/>
      <c r="F1306" s="373"/>
      <c r="G1306" s="41">
        <v>8616</v>
      </c>
      <c r="H1306" s="5184" t="s">
        <v>2134</v>
      </c>
      <c r="I1306" s="41"/>
      <c r="J1306" s="5143" t="s">
        <v>25878</v>
      </c>
      <c r="K1306" s="5143" t="s">
        <v>25879</v>
      </c>
      <c r="L1306" s="5143" t="s">
        <v>76</v>
      </c>
      <c r="M1306" s="41" t="s">
        <v>25881</v>
      </c>
      <c r="N1306" s="41"/>
      <c r="O1306" s="4088">
        <v>4</v>
      </c>
      <c r="P1306" s="4088">
        <v>4</v>
      </c>
      <c r="Q1306" s="5143" t="s">
        <v>25880</v>
      </c>
      <c r="R1306" s="41"/>
      <c r="V1306" s="6" t="s">
        <v>9338</v>
      </c>
      <c r="X1306" s="6" t="s">
        <v>7042</v>
      </c>
      <c r="AA1306" s="6564">
        <v>13137558</v>
      </c>
      <c r="AC1306" s="4898">
        <v>0</v>
      </c>
      <c r="AD1306" s="4911">
        <v>7920</v>
      </c>
      <c r="AE1306" s="4898">
        <f t="shared" si="68"/>
        <v>31680</v>
      </c>
      <c r="AF1306" s="4550" t="s">
        <v>19700</v>
      </c>
    </row>
    <row r="1307" spans="1:32" s="6" customFormat="1" ht="30" customHeight="1">
      <c r="A1307" s="5143" t="s">
        <v>19214</v>
      </c>
      <c r="B1307" s="5143" t="s">
        <v>25883</v>
      </c>
      <c r="C1307" s="422">
        <v>45918</v>
      </c>
      <c r="D1307" s="422">
        <v>45939</v>
      </c>
      <c r="E1307" s="341"/>
      <c r="F1307" s="373"/>
      <c r="G1307" s="41">
        <v>8616</v>
      </c>
      <c r="H1307" s="5184" t="s">
        <v>4276</v>
      </c>
      <c r="I1307" s="41"/>
      <c r="J1307" s="41" t="s">
        <v>25884</v>
      </c>
      <c r="K1307" s="5143" t="s">
        <v>25885</v>
      </c>
      <c r="L1307" s="5143" t="s">
        <v>76</v>
      </c>
      <c r="M1307" s="41" t="s">
        <v>25887</v>
      </c>
      <c r="N1307" s="41"/>
      <c r="O1307" s="4088">
        <v>4</v>
      </c>
      <c r="P1307" s="4088">
        <v>4</v>
      </c>
      <c r="Q1307" s="5143" t="s">
        <v>25886</v>
      </c>
      <c r="R1307" s="41"/>
      <c r="V1307" s="5597" t="s">
        <v>9338</v>
      </c>
      <c r="X1307" s="5597" t="s">
        <v>7042</v>
      </c>
      <c r="AA1307" s="6564">
        <v>13138086</v>
      </c>
      <c r="AC1307" s="4898">
        <v>0</v>
      </c>
      <c r="AD1307" s="4911">
        <v>7920</v>
      </c>
      <c r="AE1307" s="4898">
        <f t="shared" si="68"/>
        <v>31680</v>
      </c>
      <c r="AF1307" s="4550" t="s">
        <v>19700</v>
      </c>
    </row>
    <row r="1308" spans="1:32" s="6" customFormat="1" ht="30" customHeight="1">
      <c r="A1308" s="5143" t="s">
        <v>19214</v>
      </c>
      <c r="B1308" s="5822" t="s">
        <v>25888</v>
      </c>
      <c r="C1308" s="422">
        <v>45918</v>
      </c>
      <c r="D1308" s="422">
        <v>45939</v>
      </c>
      <c r="E1308" s="341"/>
      <c r="F1308" s="373"/>
      <c r="G1308" s="41">
        <v>8616</v>
      </c>
      <c r="H1308" s="5184" t="s">
        <v>6431</v>
      </c>
      <c r="I1308" s="41"/>
      <c r="J1308" s="5748" t="s">
        <v>25889</v>
      </c>
      <c r="K1308" s="5143" t="s">
        <v>25890</v>
      </c>
      <c r="L1308" s="5143" t="s">
        <v>76</v>
      </c>
      <c r="M1308" s="41" t="s">
        <v>25892</v>
      </c>
      <c r="N1308" s="41"/>
      <c r="O1308" s="4088">
        <v>4</v>
      </c>
      <c r="P1308" s="4560">
        <v>5</v>
      </c>
      <c r="Q1308" s="5143" t="s">
        <v>25891</v>
      </c>
      <c r="R1308" s="41"/>
      <c r="V1308" s="6" t="s">
        <v>9338</v>
      </c>
      <c r="X1308" s="6" t="s">
        <v>7042</v>
      </c>
      <c r="AA1308" s="6564">
        <v>13138115</v>
      </c>
      <c r="AC1308" s="4898">
        <v>0</v>
      </c>
      <c r="AD1308" s="4911">
        <v>7920</v>
      </c>
      <c r="AE1308" s="4898">
        <f t="shared" si="68"/>
        <v>39600</v>
      </c>
      <c r="AF1308" s="4550" t="s">
        <v>19700</v>
      </c>
    </row>
    <row r="1309" spans="1:32" s="6" customFormat="1" ht="30" customHeight="1">
      <c r="A1309" s="5841" t="s">
        <v>19214</v>
      </c>
      <c r="B1309" s="5858" t="s">
        <v>25882</v>
      </c>
      <c r="C1309" s="422">
        <v>45918</v>
      </c>
      <c r="D1309" s="422">
        <v>45939</v>
      </c>
      <c r="E1309" s="341"/>
      <c r="F1309" s="373"/>
      <c r="G1309" s="41">
        <v>8616</v>
      </c>
      <c r="H1309" s="5184" t="s">
        <v>1733</v>
      </c>
      <c r="I1309" s="41"/>
      <c r="J1309" s="5841" t="s">
        <v>25893</v>
      </c>
      <c r="K1309" s="5143" t="s">
        <v>25894</v>
      </c>
      <c r="L1309" s="5143" t="s">
        <v>62</v>
      </c>
      <c r="M1309" s="41" t="s">
        <v>25896</v>
      </c>
      <c r="N1309" s="41"/>
      <c r="O1309" s="4088">
        <v>5</v>
      </c>
      <c r="P1309" s="4088">
        <v>5</v>
      </c>
      <c r="Q1309" s="5143" t="s">
        <v>25895</v>
      </c>
      <c r="R1309" s="41"/>
      <c r="V1309" s="6" t="s">
        <v>9338</v>
      </c>
      <c r="X1309" s="6" t="s">
        <v>7042</v>
      </c>
      <c r="AA1309" s="6564">
        <v>13138463</v>
      </c>
      <c r="AC1309" s="4898">
        <v>0</v>
      </c>
      <c r="AD1309" s="4911">
        <v>7920</v>
      </c>
      <c r="AE1309" s="4898">
        <f t="shared" si="68"/>
        <v>39600</v>
      </c>
      <c r="AF1309" s="4550" t="s">
        <v>19700</v>
      </c>
    </row>
    <row r="1310" spans="1:32" s="6" customFormat="1" ht="30" customHeight="1">
      <c r="A1310" s="5622" t="s">
        <v>18977</v>
      </c>
      <c r="B1310" s="5682" t="s">
        <v>25897</v>
      </c>
      <c r="C1310" s="422">
        <v>45918</v>
      </c>
      <c r="D1310" s="422">
        <v>45939</v>
      </c>
      <c r="E1310" s="422"/>
      <c r="F1310" s="373"/>
      <c r="G1310" s="41">
        <v>8644</v>
      </c>
      <c r="H1310" s="5184" t="s">
        <v>5361</v>
      </c>
      <c r="I1310" s="41"/>
      <c r="J1310" s="5622" t="s">
        <v>25898</v>
      </c>
      <c r="K1310" s="5143" t="s">
        <v>25899</v>
      </c>
      <c r="L1310" s="5143" t="s">
        <v>173</v>
      </c>
      <c r="M1310" s="41" t="s">
        <v>25901</v>
      </c>
      <c r="N1310" s="41"/>
      <c r="O1310" s="4088">
        <v>1</v>
      </c>
      <c r="P1310" s="4088">
        <v>1</v>
      </c>
      <c r="Q1310" s="5143" t="s">
        <v>25900</v>
      </c>
      <c r="R1310" s="41"/>
      <c r="V1310" s="6" t="s">
        <v>9338</v>
      </c>
      <c r="X1310" s="6" t="s">
        <v>7042</v>
      </c>
      <c r="AA1310" s="6564">
        <v>13138465</v>
      </c>
      <c r="AC1310" s="4898">
        <v>0</v>
      </c>
      <c r="AD1310" s="4911">
        <v>7920</v>
      </c>
      <c r="AE1310" s="4898">
        <f t="shared" si="68"/>
        <v>7920</v>
      </c>
      <c r="AF1310" s="4550" t="s">
        <v>19700</v>
      </c>
    </row>
    <row r="1311" spans="1:32" s="6" customFormat="1" ht="30" customHeight="1">
      <c r="A1311" s="5424" t="s">
        <v>20974</v>
      </c>
      <c r="B1311" s="5443" t="s">
        <v>25902</v>
      </c>
      <c r="C1311" s="422">
        <v>45875</v>
      </c>
      <c r="D1311" s="422">
        <v>45939</v>
      </c>
      <c r="E1311" s="422"/>
      <c r="F1311" s="373"/>
      <c r="G1311" s="41">
        <v>8595</v>
      </c>
      <c r="H1311" s="4934"/>
      <c r="I1311" s="5143" t="s">
        <v>21302</v>
      </c>
      <c r="J1311" s="5424" t="s">
        <v>25903</v>
      </c>
      <c r="K1311" s="5143" t="s">
        <v>25904</v>
      </c>
      <c r="L1311" s="5143" t="s">
        <v>167</v>
      </c>
      <c r="M1311" s="41" t="s">
        <v>25906</v>
      </c>
      <c r="N1311" s="41"/>
      <c r="O1311" s="4088">
        <v>10</v>
      </c>
      <c r="P1311" s="4088">
        <v>10</v>
      </c>
      <c r="Q1311" s="5143" t="s">
        <v>25905</v>
      </c>
      <c r="R1311" s="41"/>
      <c r="V1311" s="6" t="s">
        <v>9338</v>
      </c>
      <c r="X1311" s="6" t="s">
        <v>7042</v>
      </c>
      <c r="AA1311" s="6564">
        <v>13003161</v>
      </c>
      <c r="AC1311" s="4898">
        <v>0</v>
      </c>
      <c r="AD1311" s="4911">
        <v>8400</v>
      </c>
      <c r="AE1311" s="4898">
        <f t="shared" si="68"/>
        <v>84000</v>
      </c>
      <c r="AF1311" s="4550" t="s">
        <v>19700</v>
      </c>
    </row>
    <row r="1312" spans="1:32" s="6" customFormat="1" ht="30" customHeight="1">
      <c r="A1312" s="5150" t="s">
        <v>19351</v>
      </c>
      <c r="B1312" s="41" t="s">
        <v>25907</v>
      </c>
      <c r="C1312" s="422">
        <v>45919</v>
      </c>
      <c r="D1312" s="422">
        <v>45953</v>
      </c>
      <c r="E1312" s="422"/>
      <c r="F1312" s="373"/>
      <c r="G1312" s="41">
        <v>8646</v>
      </c>
      <c r="H1312" s="5175" t="s">
        <v>1291</v>
      </c>
      <c r="I1312" s="41" t="s">
        <v>25</v>
      </c>
      <c r="J1312" s="41" t="s">
        <v>25908</v>
      </c>
      <c r="K1312" s="41" t="s">
        <v>25909</v>
      </c>
      <c r="L1312" s="5157" t="s">
        <v>28</v>
      </c>
      <c r="M1312" s="41" t="s">
        <v>25911</v>
      </c>
      <c r="N1312" s="41"/>
      <c r="O1312" s="4088">
        <v>2</v>
      </c>
      <c r="P1312" s="4560">
        <v>1</v>
      </c>
      <c r="Q1312" s="41" t="s">
        <v>25910</v>
      </c>
      <c r="R1312" s="41"/>
      <c r="V1312" s="6" t="s">
        <v>9338</v>
      </c>
      <c r="X1312" s="6" t="s">
        <v>7042</v>
      </c>
      <c r="AA1312" s="6564">
        <v>13140294</v>
      </c>
      <c r="AC1312" s="4898">
        <v>12400</v>
      </c>
      <c r="AD1312" s="4911">
        <v>12375</v>
      </c>
      <c r="AE1312" s="4898">
        <f t="shared" si="68"/>
        <v>24775</v>
      </c>
      <c r="AF1312" s="4550" t="s">
        <v>19700</v>
      </c>
    </row>
    <row r="1313" spans="1:32" s="6" customFormat="1" ht="30" customHeight="1">
      <c r="A1313" s="5150" t="s">
        <v>19561</v>
      </c>
      <c r="B1313" s="4672" t="s">
        <v>25912</v>
      </c>
      <c r="C1313" s="422">
        <v>45919</v>
      </c>
      <c r="D1313" s="422">
        <v>45953</v>
      </c>
      <c r="E1313" s="341"/>
      <c r="F1313" s="373"/>
      <c r="G1313" s="41">
        <v>8617</v>
      </c>
      <c r="H1313" s="5175" t="s">
        <v>6998</v>
      </c>
      <c r="I1313" s="41" t="s">
        <v>25</v>
      </c>
      <c r="J1313" s="41" t="s">
        <v>25913</v>
      </c>
      <c r="K1313" s="41" t="s">
        <v>25914</v>
      </c>
      <c r="L1313" s="5150" t="s">
        <v>173</v>
      </c>
      <c r="M1313" s="582" t="s">
        <v>25916</v>
      </c>
      <c r="N1313" s="41"/>
      <c r="O1313" s="4088">
        <v>1</v>
      </c>
      <c r="P1313" s="4088">
        <v>1</v>
      </c>
      <c r="Q1313" s="41" t="s">
        <v>25915</v>
      </c>
      <c r="R1313" s="41"/>
      <c r="V1313" s="6" t="s">
        <v>9338</v>
      </c>
      <c r="X1313" s="6" t="s">
        <v>7042</v>
      </c>
      <c r="AA1313" s="6564">
        <v>13141752</v>
      </c>
      <c r="AC1313" s="4898">
        <v>31000</v>
      </c>
      <c r="AD1313" s="4911">
        <v>12375</v>
      </c>
      <c r="AE1313" s="4898">
        <f t="shared" si="68"/>
        <v>43375</v>
      </c>
      <c r="AF1313" s="4550" t="s">
        <v>19700</v>
      </c>
    </row>
    <row r="1314" spans="1:32" s="6" customFormat="1" ht="30" customHeight="1">
      <c r="A1314" s="5723" t="s">
        <v>20640</v>
      </c>
      <c r="B1314" s="4672" t="s">
        <v>25917</v>
      </c>
      <c r="C1314" s="422">
        <v>45919</v>
      </c>
      <c r="D1314" s="422">
        <v>45953</v>
      </c>
      <c r="E1314" s="422"/>
      <c r="F1314" s="373"/>
      <c r="G1314" s="41">
        <v>8605</v>
      </c>
      <c r="H1314" s="5175" t="s">
        <v>1149</v>
      </c>
      <c r="I1314" s="41"/>
      <c r="J1314" s="41" t="s">
        <v>25918</v>
      </c>
      <c r="K1314" s="41" t="s">
        <v>25919</v>
      </c>
      <c r="L1314" s="5150" t="s">
        <v>173</v>
      </c>
      <c r="M1314" s="41" t="s">
        <v>25920</v>
      </c>
      <c r="N1314" s="41"/>
      <c r="O1314" s="4088">
        <v>1</v>
      </c>
      <c r="P1314" s="4088">
        <v>1</v>
      </c>
      <c r="Q1314" s="41" t="s">
        <v>11759</v>
      </c>
      <c r="R1314" s="41"/>
      <c r="V1314" s="6" t="s">
        <v>9338</v>
      </c>
      <c r="X1314" s="6" t="s">
        <v>7042</v>
      </c>
      <c r="AA1314" s="6564">
        <v>13141789</v>
      </c>
      <c r="AC1314" s="4898">
        <v>18174</v>
      </c>
      <c r="AD1314" s="4911">
        <v>4992</v>
      </c>
      <c r="AE1314" s="4898">
        <f t="shared" si="68"/>
        <v>23166</v>
      </c>
      <c r="AF1314" s="4550" t="s">
        <v>19700</v>
      </c>
    </row>
    <row r="1315" spans="1:32" s="6" customFormat="1" ht="30" customHeight="1">
      <c r="A1315" s="6297" t="s">
        <v>20640</v>
      </c>
      <c r="B1315" s="4672" t="s">
        <v>25921</v>
      </c>
      <c r="C1315" s="422">
        <v>45919</v>
      </c>
      <c r="D1315" s="422">
        <v>45953</v>
      </c>
      <c r="E1315" s="422"/>
      <c r="F1315" s="373"/>
      <c r="G1315" s="41">
        <v>8605</v>
      </c>
      <c r="H1315" s="5175" t="s">
        <v>12543</v>
      </c>
      <c r="I1315" s="41"/>
      <c r="J1315" s="41" t="s">
        <v>25922</v>
      </c>
      <c r="K1315" s="41" t="s">
        <v>25923</v>
      </c>
      <c r="L1315" s="5150" t="s">
        <v>173</v>
      </c>
      <c r="M1315" s="582" t="s">
        <v>25924</v>
      </c>
      <c r="N1315" s="41"/>
      <c r="O1315" s="4088">
        <v>1</v>
      </c>
      <c r="P1315" s="4088">
        <v>1</v>
      </c>
      <c r="Q1315" s="41" t="s">
        <v>11764</v>
      </c>
      <c r="R1315" s="41"/>
      <c r="V1315" s="6" t="s">
        <v>9338</v>
      </c>
      <c r="X1315" s="6" t="s">
        <v>7042</v>
      </c>
      <c r="AA1315" s="6564">
        <v>13141805</v>
      </c>
      <c r="AC1315" s="4898">
        <v>18174</v>
      </c>
      <c r="AD1315" s="4911">
        <v>4992</v>
      </c>
      <c r="AE1315" s="4898">
        <f t="shared" si="68"/>
        <v>23166</v>
      </c>
      <c r="AF1315" s="4550" t="s">
        <v>19700</v>
      </c>
    </row>
    <row r="1316" spans="1:32" s="6" customFormat="1" ht="30" customHeight="1">
      <c r="A1316" s="5468" t="s">
        <v>20640</v>
      </c>
      <c r="B1316" s="4672" t="s">
        <v>25925</v>
      </c>
      <c r="C1316" s="422">
        <v>45919</v>
      </c>
      <c r="D1316" s="422">
        <v>45940</v>
      </c>
      <c r="E1316" s="422"/>
      <c r="F1316" s="373"/>
      <c r="G1316" s="41">
        <v>8605</v>
      </c>
      <c r="H1316" s="5175" t="s">
        <v>10220</v>
      </c>
      <c r="I1316" s="41"/>
      <c r="J1316" s="41" t="s">
        <v>25926</v>
      </c>
      <c r="K1316" s="41" t="s">
        <v>25927</v>
      </c>
      <c r="L1316" s="5150" t="s">
        <v>173</v>
      </c>
      <c r="M1316" s="41" t="s">
        <v>25928</v>
      </c>
      <c r="N1316" s="41"/>
      <c r="O1316" s="4088">
        <v>1</v>
      </c>
      <c r="P1316" s="4088">
        <v>1</v>
      </c>
      <c r="Q1316" s="41" t="s">
        <v>11759</v>
      </c>
      <c r="R1316" s="41"/>
      <c r="V1316" s="6" t="s">
        <v>9338</v>
      </c>
      <c r="X1316" s="6" t="s">
        <v>7042</v>
      </c>
      <c r="AA1316" s="6564">
        <v>13141832</v>
      </c>
      <c r="AC1316" s="4898">
        <v>0</v>
      </c>
      <c r="AD1316" s="4911">
        <v>4992</v>
      </c>
      <c r="AE1316" s="4898">
        <f t="shared" si="68"/>
        <v>4992</v>
      </c>
      <c r="AF1316" s="4550" t="s">
        <v>19700</v>
      </c>
    </row>
    <row r="1317" spans="1:32" s="6" customFormat="1" ht="30" customHeight="1">
      <c r="A1317" s="5150" t="s">
        <v>20936</v>
      </c>
      <c r="B1317" s="41" t="s">
        <v>25929</v>
      </c>
      <c r="C1317" s="422">
        <v>45919</v>
      </c>
      <c r="D1317" s="422">
        <v>45953</v>
      </c>
      <c r="E1317" s="341"/>
      <c r="F1317" s="373"/>
      <c r="G1317" s="41">
        <v>8596</v>
      </c>
      <c r="H1317" s="5175" t="s">
        <v>14125</v>
      </c>
      <c r="I1317" s="41"/>
      <c r="J1317" s="41" t="s">
        <v>25930</v>
      </c>
      <c r="K1317" s="41" t="s">
        <v>25931</v>
      </c>
      <c r="L1317" s="5150" t="s">
        <v>173</v>
      </c>
      <c r="M1317" s="41" t="s">
        <v>25932</v>
      </c>
      <c r="N1317" s="41"/>
      <c r="O1317" s="4088">
        <v>1</v>
      </c>
      <c r="P1317" s="4088">
        <v>1</v>
      </c>
      <c r="Q1317" s="41" t="s">
        <v>11764</v>
      </c>
      <c r="R1317" s="41"/>
      <c r="V1317" s="6" t="s">
        <v>9338</v>
      </c>
      <c r="X1317" s="6" t="s">
        <v>7042</v>
      </c>
      <c r="AA1317" s="6564">
        <v>13141856</v>
      </c>
      <c r="AC1317" s="4898">
        <v>40350</v>
      </c>
      <c r="AD1317" s="4911">
        <v>9600</v>
      </c>
      <c r="AE1317" s="4898">
        <f t="shared" si="68"/>
        <v>49950</v>
      </c>
      <c r="AF1317" s="4550" t="s">
        <v>19700</v>
      </c>
    </row>
    <row r="1318" spans="1:32" s="6" customFormat="1" ht="30" customHeight="1">
      <c r="A1318" s="5150" t="s">
        <v>20936</v>
      </c>
      <c r="B1318" s="4672" t="s">
        <v>25933</v>
      </c>
      <c r="C1318" s="422">
        <v>45919</v>
      </c>
      <c r="D1318" s="422">
        <v>45953</v>
      </c>
      <c r="E1318" s="341"/>
      <c r="F1318" s="373"/>
      <c r="G1318" s="41">
        <v>8596</v>
      </c>
      <c r="H1318" s="5175" t="s">
        <v>23181</v>
      </c>
      <c r="I1318" s="41"/>
      <c r="J1318" s="6448" t="s">
        <v>25934</v>
      </c>
      <c r="K1318" s="41" t="s">
        <v>25935</v>
      </c>
      <c r="L1318" s="5150" t="s">
        <v>173</v>
      </c>
      <c r="M1318" s="582" t="s">
        <v>25936</v>
      </c>
      <c r="N1318" s="41"/>
      <c r="O1318" s="4088">
        <v>1</v>
      </c>
      <c r="P1318" s="4088">
        <v>1</v>
      </c>
      <c r="Q1318" s="41" t="s">
        <v>11764</v>
      </c>
      <c r="R1318" s="41"/>
      <c r="V1318" s="6" t="s">
        <v>2073</v>
      </c>
      <c r="X1318" s="6" t="s">
        <v>7042</v>
      </c>
      <c r="AA1318" s="6564">
        <v>13141928</v>
      </c>
      <c r="AC1318" s="4898">
        <v>34950</v>
      </c>
      <c r="AD1318" s="4911">
        <v>9600</v>
      </c>
      <c r="AE1318" s="4898">
        <f t="shared" si="68"/>
        <v>44550</v>
      </c>
      <c r="AF1318" s="4550" t="s">
        <v>19700</v>
      </c>
    </row>
    <row r="1319" spans="1:32" s="6" customFormat="1" ht="30" customHeight="1">
      <c r="A1319" s="5157" t="s">
        <v>20214</v>
      </c>
      <c r="B1319" s="6222" t="s">
        <v>25939</v>
      </c>
      <c r="C1319" s="422">
        <v>45922</v>
      </c>
      <c r="D1319" s="6332">
        <v>45943</v>
      </c>
      <c r="E1319" s="341"/>
      <c r="F1319" s="373"/>
      <c r="G1319" s="41">
        <v>9052</v>
      </c>
      <c r="H1319" s="5322" t="s">
        <v>10345</v>
      </c>
      <c r="I1319" s="41"/>
      <c r="J1319" s="5157" t="s">
        <v>25940</v>
      </c>
      <c r="K1319" s="5157" t="s">
        <v>25941</v>
      </c>
      <c r="L1319" s="5157" t="s">
        <v>21181</v>
      </c>
      <c r="M1319" s="41" t="s">
        <v>25943</v>
      </c>
      <c r="N1319" s="41"/>
      <c r="O1319" s="4088">
        <v>1</v>
      </c>
      <c r="P1319" s="4088">
        <v>1</v>
      </c>
      <c r="Q1319" s="5157" t="s">
        <v>25942</v>
      </c>
      <c r="R1319" s="41"/>
      <c r="V1319" s="6" t="s">
        <v>2073</v>
      </c>
      <c r="X1319" s="6" t="s">
        <v>7042</v>
      </c>
      <c r="AA1319" s="6564">
        <v>13145007</v>
      </c>
      <c r="AC1319" s="4898">
        <v>3100</v>
      </c>
      <c r="AD1319" s="4911">
        <v>6930</v>
      </c>
      <c r="AE1319" s="4898">
        <f t="shared" si="68"/>
        <v>10030</v>
      </c>
      <c r="AF1319" s="4550" t="s">
        <v>19700</v>
      </c>
    </row>
    <row r="1320" spans="1:32" s="6" customFormat="1" ht="30" customHeight="1">
      <c r="A1320" s="5157" t="s">
        <v>18745</v>
      </c>
      <c r="B1320" s="9089" t="s">
        <v>27324</v>
      </c>
      <c r="C1320" s="9721">
        <v>45922</v>
      </c>
      <c r="D1320" s="9721">
        <v>45943</v>
      </c>
      <c r="E1320" s="9721"/>
      <c r="F1320" s="11406"/>
      <c r="G1320" s="9278">
        <v>8600</v>
      </c>
      <c r="H1320" s="12190" t="s">
        <v>4134</v>
      </c>
      <c r="I1320" s="41"/>
      <c r="J1320" s="11742" t="s">
        <v>25944</v>
      </c>
      <c r="K1320" s="11742" t="s">
        <v>25945</v>
      </c>
      <c r="L1320" s="5197" t="s">
        <v>28</v>
      </c>
      <c r="M1320" s="9231" t="s">
        <v>25947</v>
      </c>
      <c r="N1320" s="41"/>
      <c r="O1320" s="4088">
        <v>2</v>
      </c>
      <c r="P1320" s="4088">
        <v>2</v>
      </c>
      <c r="Q1320" s="12189" t="s">
        <v>25946</v>
      </c>
      <c r="R1320" s="41"/>
      <c r="V1320" s="9694" t="s">
        <v>9338</v>
      </c>
      <c r="X1320" s="9694" t="s">
        <v>7042</v>
      </c>
      <c r="AA1320" s="11490">
        <v>13145110</v>
      </c>
      <c r="AC1320" s="11494">
        <v>0</v>
      </c>
      <c r="AD1320" s="4911">
        <v>12375</v>
      </c>
      <c r="AE1320" s="11494">
        <f>AC1320+AD1320*P1320+AD1321*P1321</f>
        <v>31680</v>
      </c>
      <c r="AF1320" s="4550" t="s">
        <v>19700</v>
      </c>
    </row>
    <row r="1321" spans="1:32" s="6" customFormat="1" ht="30" customHeight="1">
      <c r="A1321" s="5157" t="s">
        <v>18745</v>
      </c>
      <c r="B1321" s="9500"/>
      <c r="C1321" s="9410"/>
      <c r="D1321" s="9410"/>
      <c r="E1321" s="9410"/>
      <c r="F1321" s="11408"/>
      <c r="G1321" s="9209"/>
      <c r="H1321" s="12191"/>
      <c r="I1321" s="41"/>
      <c r="J1321" s="11743"/>
      <c r="K1321" s="11743"/>
      <c r="L1321" s="5157" t="s">
        <v>21181</v>
      </c>
      <c r="M1321" s="9209"/>
      <c r="N1321" s="41"/>
      <c r="O1321" s="4088">
        <v>1</v>
      </c>
      <c r="P1321" s="4088">
        <v>1</v>
      </c>
      <c r="Q1321" s="11743"/>
      <c r="R1321" s="41"/>
      <c r="V1321" s="9229"/>
      <c r="X1321" s="9229"/>
      <c r="AA1321" s="11491"/>
      <c r="AC1321" s="11495"/>
      <c r="AD1321" s="4911">
        <v>6930</v>
      </c>
      <c r="AE1321" s="11495"/>
      <c r="AF1321" s="4550" t="s">
        <v>19700</v>
      </c>
    </row>
    <row r="1322" spans="1:32" s="6" customFormat="1" ht="30" customHeight="1">
      <c r="A1322" s="5157" t="s">
        <v>20038</v>
      </c>
      <c r="B1322" s="4672" t="s">
        <v>25948</v>
      </c>
      <c r="C1322" s="422">
        <v>45922</v>
      </c>
      <c r="D1322" s="422">
        <v>45943</v>
      </c>
      <c r="E1322" s="422"/>
      <c r="F1322" s="373"/>
      <c r="G1322" s="41">
        <v>8606</v>
      </c>
      <c r="H1322" s="4934"/>
      <c r="I1322" s="5157" t="s">
        <v>25520</v>
      </c>
      <c r="J1322" s="5157" t="s">
        <v>25949</v>
      </c>
      <c r="K1322" s="5157" t="s">
        <v>25950</v>
      </c>
      <c r="L1322" s="5157" t="s">
        <v>76</v>
      </c>
      <c r="M1322" s="41" t="s">
        <v>25952</v>
      </c>
      <c r="N1322" s="41"/>
      <c r="O1322" s="4088">
        <v>4</v>
      </c>
      <c r="P1322" s="4088">
        <v>4</v>
      </c>
      <c r="Q1322" s="5157" t="s">
        <v>25951</v>
      </c>
      <c r="R1322" s="41"/>
      <c r="V1322" s="6" t="s">
        <v>9338</v>
      </c>
      <c r="X1322" s="6" t="s">
        <v>7042</v>
      </c>
      <c r="AA1322" s="6564">
        <v>13147266</v>
      </c>
      <c r="AC1322" s="4898">
        <v>0</v>
      </c>
      <c r="AD1322" s="4911">
        <v>7920</v>
      </c>
      <c r="AE1322" s="4898">
        <f t="shared" si="68"/>
        <v>31680</v>
      </c>
      <c r="AF1322" s="4550" t="s">
        <v>19700</v>
      </c>
    </row>
    <row r="1323" spans="1:32" s="6" customFormat="1" ht="30" customHeight="1">
      <c r="A1323" s="5157" t="s">
        <v>20936</v>
      </c>
      <c r="B1323" s="5157" t="s">
        <v>25957</v>
      </c>
      <c r="C1323" s="422">
        <v>45922</v>
      </c>
      <c r="D1323" s="422">
        <v>45954</v>
      </c>
      <c r="E1323" s="341"/>
      <c r="F1323" s="373"/>
      <c r="G1323" s="41">
        <v>8596</v>
      </c>
      <c r="H1323" s="5322" t="s">
        <v>2845</v>
      </c>
      <c r="I1323" s="41"/>
      <c r="J1323" s="41" t="s">
        <v>25958</v>
      </c>
      <c r="K1323" s="5157" t="s">
        <v>25959</v>
      </c>
      <c r="L1323" s="5157" t="s">
        <v>173</v>
      </c>
      <c r="M1323" s="41" t="s">
        <v>25961</v>
      </c>
      <c r="N1323" s="41"/>
      <c r="O1323" s="4088">
        <v>1</v>
      </c>
      <c r="P1323" s="4088">
        <v>1</v>
      </c>
      <c r="Q1323" s="5157" t="s">
        <v>25960</v>
      </c>
      <c r="R1323" s="41"/>
      <c r="V1323" s="6" t="s">
        <v>9338</v>
      </c>
      <c r="X1323" s="6" t="s">
        <v>7042</v>
      </c>
      <c r="AA1323" s="6564">
        <v>13147690</v>
      </c>
      <c r="AC1323" s="4898">
        <v>40350</v>
      </c>
      <c r="AD1323" s="4911">
        <v>9600</v>
      </c>
      <c r="AE1323" s="4898">
        <f t="shared" si="68"/>
        <v>49950</v>
      </c>
      <c r="AF1323" s="4550" t="s">
        <v>19700</v>
      </c>
    </row>
    <row r="1324" spans="1:32" s="6" customFormat="1" ht="30" customHeight="1">
      <c r="A1324" s="5458" t="s">
        <v>20640</v>
      </c>
      <c r="B1324" s="5463" t="s">
        <v>25962</v>
      </c>
      <c r="C1324" s="422">
        <v>45922</v>
      </c>
      <c r="D1324" s="422">
        <v>45954</v>
      </c>
      <c r="E1324" s="422"/>
      <c r="F1324" s="373"/>
      <c r="G1324" s="41">
        <v>8605</v>
      </c>
      <c r="H1324" s="5322" t="s">
        <v>12543</v>
      </c>
      <c r="I1324" s="41"/>
      <c r="J1324" s="5458" t="s">
        <v>25963</v>
      </c>
      <c r="K1324" s="5157" t="s">
        <v>25964</v>
      </c>
      <c r="L1324" s="5157" t="s">
        <v>193</v>
      </c>
      <c r="M1324" s="41" t="s">
        <v>25966</v>
      </c>
      <c r="N1324" s="41"/>
      <c r="O1324" s="4088">
        <v>6</v>
      </c>
      <c r="P1324" s="4088">
        <v>6</v>
      </c>
      <c r="Q1324" s="5157" t="s">
        <v>25965</v>
      </c>
      <c r="R1324" s="41"/>
      <c r="V1324" s="6" t="s">
        <v>9338</v>
      </c>
      <c r="X1324" s="6" t="s">
        <v>7042</v>
      </c>
      <c r="AA1324" s="6564">
        <v>13147781</v>
      </c>
      <c r="AC1324" s="4898">
        <v>18174</v>
      </c>
      <c r="AD1324" s="4911">
        <v>4992</v>
      </c>
      <c r="AE1324" s="4898">
        <f t="shared" si="68"/>
        <v>48126</v>
      </c>
      <c r="AF1324" s="4550" t="s">
        <v>19700</v>
      </c>
    </row>
    <row r="1325" spans="1:32" s="6" customFormat="1" ht="30" customHeight="1">
      <c r="A1325" s="5881" t="s">
        <v>20017</v>
      </c>
      <c r="B1325" s="41" t="s">
        <v>25967</v>
      </c>
      <c r="C1325" s="422">
        <v>45922</v>
      </c>
      <c r="D1325" s="422">
        <v>45954</v>
      </c>
      <c r="E1325" s="341"/>
      <c r="F1325" s="373"/>
      <c r="G1325" s="41">
        <v>8369</v>
      </c>
      <c r="H1325" s="5322" t="s">
        <v>1033</v>
      </c>
      <c r="I1325" s="5157" t="s">
        <v>25</v>
      </c>
      <c r="J1325" s="41" t="s">
        <v>25968</v>
      </c>
      <c r="K1325" s="5157" t="s">
        <v>25969</v>
      </c>
      <c r="L1325" s="5157" t="s">
        <v>173</v>
      </c>
      <c r="M1325" s="41" t="s">
        <v>25971</v>
      </c>
      <c r="N1325" s="41"/>
      <c r="O1325" s="4088">
        <v>1</v>
      </c>
      <c r="P1325" s="4088">
        <v>1</v>
      </c>
      <c r="Q1325" s="5157" t="s">
        <v>25970</v>
      </c>
      <c r="R1325" s="41"/>
      <c r="V1325" s="6" t="s">
        <v>9338</v>
      </c>
      <c r="X1325" s="6" t="s">
        <v>7042</v>
      </c>
      <c r="AA1325" s="6564">
        <v>13148629</v>
      </c>
      <c r="AC1325" s="4898">
        <v>18600</v>
      </c>
      <c r="AD1325" s="4911">
        <v>15000</v>
      </c>
      <c r="AE1325" s="4898">
        <f t="shared" si="68"/>
        <v>33600</v>
      </c>
      <c r="AF1325" s="4550" t="s">
        <v>19700</v>
      </c>
    </row>
    <row r="1326" spans="1:32" s="6" customFormat="1" ht="30" customHeight="1">
      <c r="A1326" s="5748" t="s">
        <v>19269</v>
      </c>
      <c r="B1326" s="4672" t="s">
        <v>25974</v>
      </c>
      <c r="C1326" s="422">
        <v>45923</v>
      </c>
      <c r="D1326" s="422">
        <v>45957</v>
      </c>
      <c r="E1326" s="422"/>
      <c r="F1326" s="373"/>
      <c r="G1326" s="41">
        <v>8602</v>
      </c>
      <c r="H1326" s="5296" t="s">
        <v>4596</v>
      </c>
      <c r="I1326" s="41"/>
      <c r="J1326" s="41" t="s">
        <v>25975</v>
      </c>
      <c r="K1326" s="41" t="s">
        <v>25976</v>
      </c>
      <c r="L1326" s="5174" t="s">
        <v>76</v>
      </c>
      <c r="M1326" s="41" t="s">
        <v>25978</v>
      </c>
      <c r="N1326" s="41"/>
      <c r="O1326" s="4088">
        <v>4</v>
      </c>
      <c r="P1326" s="4088">
        <v>4</v>
      </c>
      <c r="Q1326" s="41" t="s">
        <v>25977</v>
      </c>
      <c r="R1326" s="41"/>
      <c r="V1326" s="5549" t="s">
        <v>9338</v>
      </c>
      <c r="X1326" s="5549" t="s">
        <v>7042</v>
      </c>
      <c r="AA1326" s="6564">
        <v>13150894</v>
      </c>
      <c r="AC1326" s="4898">
        <v>12400</v>
      </c>
      <c r="AD1326" s="4911">
        <v>12375</v>
      </c>
      <c r="AE1326" s="4898">
        <f t="shared" si="68"/>
        <v>61900</v>
      </c>
      <c r="AF1326" s="4550" t="s">
        <v>19700</v>
      </c>
    </row>
    <row r="1327" spans="1:32" s="6" customFormat="1" ht="30" customHeight="1">
      <c r="A1327" s="5174" t="s">
        <v>18977</v>
      </c>
      <c r="B1327" s="41" t="s">
        <v>25984</v>
      </c>
      <c r="C1327" s="422">
        <v>45923</v>
      </c>
      <c r="D1327" s="422">
        <v>45957</v>
      </c>
      <c r="E1327" s="422"/>
      <c r="F1327" s="373"/>
      <c r="G1327" s="41">
        <v>8644</v>
      </c>
      <c r="H1327" s="4934"/>
      <c r="I1327" s="41" t="s">
        <v>21302</v>
      </c>
      <c r="J1327" s="41" t="s">
        <v>13258</v>
      </c>
      <c r="K1327" s="41" t="s">
        <v>25985</v>
      </c>
      <c r="L1327" s="5174" t="s">
        <v>76</v>
      </c>
      <c r="M1327" s="41" t="s">
        <v>25987</v>
      </c>
      <c r="N1327" s="41"/>
      <c r="O1327" s="4088">
        <v>4</v>
      </c>
      <c r="P1327" s="4088">
        <v>4</v>
      </c>
      <c r="Q1327" s="41" t="s">
        <v>25986</v>
      </c>
      <c r="R1327" s="41"/>
      <c r="V1327" s="6" t="s">
        <v>9338</v>
      </c>
      <c r="X1327" s="6" t="s">
        <v>7042</v>
      </c>
      <c r="AA1327" s="6564">
        <v>13152700</v>
      </c>
      <c r="AC1327" s="4898">
        <v>6900</v>
      </c>
      <c r="AD1327" s="4911">
        <v>7920</v>
      </c>
      <c r="AE1327" s="4898">
        <f t="shared" si="68"/>
        <v>38580</v>
      </c>
      <c r="AF1327" s="4550" t="s">
        <v>19700</v>
      </c>
    </row>
    <row r="1328" spans="1:32" s="6" customFormat="1" ht="30" customHeight="1">
      <c r="A1328" s="5174" t="s">
        <v>18967</v>
      </c>
      <c r="B1328" s="4672" t="s">
        <v>25988</v>
      </c>
      <c r="C1328" s="422">
        <v>45923</v>
      </c>
      <c r="D1328" s="422">
        <v>45944</v>
      </c>
      <c r="E1328" s="422"/>
      <c r="F1328" s="373"/>
      <c r="G1328" s="41">
        <v>8604</v>
      </c>
      <c r="H1328" s="5296" t="s">
        <v>568</v>
      </c>
      <c r="I1328" s="41"/>
      <c r="J1328" s="41" t="s">
        <v>25989</v>
      </c>
      <c r="K1328" s="41" t="s">
        <v>25990</v>
      </c>
      <c r="L1328" s="5174" t="s">
        <v>341</v>
      </c>
      <c r="M1328" s="41" t="s">
        <v>25992</v>
      </c>
      <c r="N1328" s="41"/>
      <c r="O1328" s="4088">
        <v>12</v>
      </c>
      <c r="P1328" s="4088">
        <v>12</v>
      </c>
      <c r="Q1328" s="41" t="s">
        <v>25991</v>
      </c>
      <c r="R1328" s="41"/>
      <c r="V1328" s="6" t="s">
        <v>9338</v>
      </c>
      <c r="X1328" s="6" t="s">
        <v>7042</v>
      </c>
      <c r="AA1328" s="6564">
        <v>13152723</v>
      </c>
      <c r="AC1328" s="4898">
        <v>0</v>
      </c>
      <c r="AD1328" s="4911">
        <v>7920</v>
      </c>
      <c r="AE1328" s="4898">
        <f t="shared" si="68"/>
        <v>95040</v>
      </c>
      <c r="AF1328" s="4550" t="s">
        <v>19700</v>
      </c>
    </row>
    <row r="1329" spans="1:32" s="6" customFormat="1" ht="30" customHeight="1">
      <c r="A1329" s="5174" t="s">
        <v>19269</v>
      </c>
      <c r="B1329" s="41" t="s">
        <v>25993</v>
      </c>
      <c r="C1329" s="422">
        <v>45923</v>
      </c>
      <c r="D1329" s="422">
        <v>45957</v>
      </c>
      <c r="E1329" s="341"/>
      <c r="F1329" s="373"/>
      <c r="G1329" s="41">
        <v>8602</v>
      </c>
      <c r="H1329" s="5296" t="s">
        <v>25994</v>
      </c>
      <c r="I1329" s="41"/>
      <c r="J1329" s="41" t="s">
        <v>25995</v>
      </c>
      <c r="K1329" s="41" t="s">
        <v>25996</v>
      </c>
      <c r="L1329" s="5174" t="s">
        <v>173</v>
      </c>
      <c r="M1329" s="41" t="s">
        <v>25997</v>
      </c>
      <c r="N1329" s="41"/>
      <c r="O1329" s="4088">
        <v>1</v>
      </c>
      <c r="P1329" s="4088">
        <v>1</v>
      </c>
      <c r="Q1329" s="41" t="s">
        <v>25955</v>
      </c>
      <c r="R1329" s="41"/>
      <c r="V1329" s="6" t="s">
        <v>9338</v>
      </c>
      <c r="X1329" s="6" t="s">
        <v>7042</v>
      </c>
      <c r="AA1329" s="6564">
        <v>13152761</v>
      </c>
      <c r="AC1329" s="4898">
        <v>12400</v>
      </c>
      <c r="AD1329" s="4911">
        <v>12375</v>
      </c>
      <c r="AE1329" s="4898">
        <f t="shared" si="68"/>
        <v>24775</v>
      </c>
      <c r="AF1329" s="4550" t="s">
        <v>19700</v>
      </c>
    </row>
    <row r="1330" spans="1:32" s="6" customFormat="1" ht="30" customHeight="1">
      <c r="A1330" s="6724" t="s">
        <v>18703</v>
      </c>
      <c r="B1330" s="6" t="s">
        <v>25998</v>
      </c>
      <c r="C1330" s="114">
        <v>45923</v>
      </c>
      <c r="D1330" s="114">
        <v>45957</v>
      </c>
      <c r="E1330" s="4295">
        <v>46132</v>
      </c>
      <c r="F1330" s="6572">
        <f t="shared" si="69"/>
        <v>-175</v>
      </c>
      <c r="G1330" s="6">
        <v>8615</v>
      </c>
      <c r="H1330" s="5173" t="s">
        <v>21267</v>
      </c>
      <c r="J1330" s="6" t="s">
        <v>25999</v>
      </c>
      <c r="K1330" s="6" t="s">
        <v>26000</v>
      </c>
      <c r="L1330" s="5172" t="s">
        <v>173</v>
      </c>
      <c r="M1330" s="6" t="s">
        <v>26001</v>
      </c>
      <c r="O1330" s="264">
        <v>1</v>
      </c>
      <c r="P1330" s="264">
        <v>1</v>
      </c>
      <c r="Q1330" s="6" t="s">
        <v>25303</v>
      </c>
      <c r="AA1330" s="6564">
        <v>13152916</v>
      </c>
      <c r="AC1330" s="4898">
        <v>10200</v>
      </c>
      <c r="AD1330" s="4911">
        <v>7920</v>
      </c>
      <c r="AE1330" s="4898">
        <f t="shared" si="68"/>
        <v>18120</v>
      </c>
      <c r="AF1330" s="4550" t="s">
        <v>19700</v>
      </c>
    </row>
    <row r="1331" spans="1:32" s="6" customFormat="1" ht="30" customHeight="1">
      <c r="A1331" s="5458" t="s">
        <v>20507</v>
      </c>
      <c r="B1331" s="5463" t="s">
        <v>26002</v>
      </c>
      <c r="C1331" s="422">
        <v>45923</v>
      </c>
      <c r="D1331" s="422">
        <v>45957</v>
      </c>
      <c r="E1331" s="422"/>
      <c r="F1331" s="373"/>
      <c r="G1331" s="41">
        <v>8627</v>
      </c>
      <c r="H1331" s="5296" t="s">
        <v>10461</v>
      </c>
      <c r="I1331" s="41"/>
      <c r="J1331" s="5458" t="s">
        <v>26003</v>
      </c>
      <c r="K1331" s="41" t="s">
        <v>26004</v>
      </c>
      <c r="L1331" s="5174" t="s">
        <v>26005</v>
      </c>
      <c r="M1331" s="41" t="s">
        <v>26007</v>
      </c>
      <c r="N1331" s="41"/>
      <c r="O1331" s="4088">
        <v>12</v>
      </c>
      <c r="P1331" s="4088">
        <v>12</v>
      </c>
      <c r="Q1331" s="41" t="s">
        <v>26006</v>
      </c>
      <c r="R1331" s="41"/>
      <c r="V1331" s="6" t="s">
        <v>9338</v>
      </c>
      <c r="X1331" s="6" t="s">
        <v>7042</v>
      </c>
      <c r="AA1331" s="6564">
        <v>13153514</v>
      </c>
      <c r="AC1331" s="4898">
        <v>27621</v>
      </c>
      <c r="AD1331" s="4911">
        <v>5702.4</v>
      </c>
      <c r="AE1331" s="4898">
        <f t="shared" si="68"/>
        <v>96049.799999999988</v>
      </c>
      <c r="AF1331" s="4550" t="s">
        <v>19700</v>
      </c>
    </row>
    <row r="1332" spans="1:32" s="6" customFormat="1" ht="30" customHeight="1">
      <c r="A1332" s="5174" t="s">
        <v>20502</v>
      </c>
      <c r="B1332" s="4672" t="s">
        <v>26008</v>
      </c>
      <c r="C1332" s="422">
        <v>45923</v>
      </c>
      <c r="D1332" s="422">
        <v>45957</v>
      </c>
      <c r="E1332" s="341"/>
      <c r="F1332" s="373"/>
      <c r="G1332" s="41">
        <v>8637</v>
      </c>
      <c r="H1332" s="5296" t="s">
        <v>1340</v>
      </c>
      <c r="I1332" s="41"/>
      <c r="J1332" s="41" t="s">
        <v>26009</v>
      </c>
      <c r="K1332" s="41" t="s">
        <v>26010</v>
      </c>
      <c r="L1332" s="41" t="s">
        <v>173</v>
      </c>
      <c r="M1332" s="41" t="s">
        <v>26012</v>
      </c>
      <c r="N1332" s="41"/>
      <c r="O1332" s="4088">
        <v>1</v>
      </c>
      <c r="P1332" s="4088">
        <v>1</v>
      </c>
      <c r="Q1332" s="41" t="s">
        <v>26011</v>
      </c>
      <c r="R1332" s="41"/>
      <c r="V1332" s="6" t="s">
        <v>28776</v>
      </c>
      <c r="X1332" s="6" t="s">
        <v>7042</v>
      </c>
      <c r="AA1332" s="6564">
        <v>13153526</v>
      </c>
      <c r="AC1332" s="4898">
        <v>18600</v>
      </c>
      <c r="AD1332" s="4911">
        <v>15000</v>
      </c>
      <c r="AE1332" s="4898">
        <f t="shared" si="68"/>
        <v>33600</v>
      </c>
      <c r="AF1332" s="4550" t="s">
        <v>19700</v>
      </c>
    </row>
    <row r="1333" spans="1:32" s="6" customFormat="1" ht="30" customHeight="1">
      <c r="A1333" s="5172" t="s">
        <v>20502</v>
      </c>
      <c r="B1333" s="6" t="s">
        <v>26013</v>
      </c>
      <c r="C1333" s="114">
        <v>45923</v>
      </c>
      <c r="D1333" s="114">
        <v>45944</v>
      </c>
      <c r="E1333" s="4295">
        <v>46132</v>
      </c>
      <c r="F1333" s="6572">
        <f t="shared" si="69"/>
        <v>-188</v>
      </c>
      <c r="G1333" s="6">
        <v>8637</v>
      </c>
      <c r="H1333" s="5173" t="s">
        <v>135</v>
      </c>
      <c r="J1333" s="6" t="s">
        <v>26014</v>
      </c>
      <c r="K1333" s="6" t="s">
        <v>26015</v>
      </c>
      <c r="L1333" s="6" t="s">
        <v>173</v>
      </c>
      <c r="M1333" s="6" t="s">
        <v>26017</v>
      </c>
      <c r="O1333" s="264">
        <v>1</v>
      </c>
      <c r="P1333" s="264">
        <v>1</v>
      </c>
      <c r="Q1333" s="6" t="s">
        <v>26016</v>
      </c>
      <c r="AA1333" s="6564">
        <v>13153571</v>
      </c>
      <c r="AC1333" s="4898">
        <v>4650</v>
      </c>
      <c r="AD1333" s="4911">
        <v>15000</v>
      </c>
      <c r="AE1333" s="4898">
        <f t="shared" si="68"/>
        <v>19650</v>
      </c>
      <c r="AF1333" s="4550" t="s">
        <v>19700</v>
      </c>
    </row>
    <row r="1334" spans="1:32" s="6" customFormat="1" ht="30" customHeight="1">
      <c r="A1334" s="5174" t="s">
        <v>18967</v>
      </c>
      <c r="B1334" s="4672" t="s">
        <v>26018</v>
      </c>
      <c r="C1334" s="422">
        <v>45923</v>
      </c>
      <c r="D1334" s="422">
        <v>45944</v>
      </c>
      <c r="E1334" s="422"/>
      <c r="F1334" s="373"/>
      <c r="G1334" s="41">
        <v>8604</v>
      </c>
      <c r="H1334" s="4934"/>
      <c r="I1334" s="41" t="s">
        <v>21302</v>
      </c>
      <c r="J1334" s="41" t="s">
        <v>26019</v>
      </c>
      <c r="K1334" s="41" t="s">
        <v>26020</v>
      </c>
      <c r="L1334" s="41" t="s">
        <v>26021</v>
      </c>
      <c r="M1334" s="41" t="s">
        <v>26023</v>
      </c>
      <c r="N1334" s="41"/>
      <c r="O1334" s="4088">
        <v>12</v>
      </c>
      <c r="P1334" s="4088">
        <v>12</v>
      </c>
      <c r="Q1334" s="41" t="s">
        <v>26022</v>
      </c>
      <c r="R1334" s="41"/>
      <c r="V1334" s="6" t="s">
        <v>9338</v>
      </c>
      <c r="X1334" s="6" t="s">
        <v>7042</v>
      </c>
      <c r="AA1334" s="5176">
        <v>13152471</v>
      </c>
      <c r="AC1334" s="4898">
        <v>0</v>
      </c>
      <c r="AD1334" s="4911">
        <v>4356</v>
      </c>
      <c r="AE1334" s="4898">
        <f t="shared" si="68"/>
        <v>52272</v>
      </c>
      <c r="AF1334" s="4550" t="s">
        <v>19700</v>
      </c>
    </row>
    <row r="1335" spans="1:32" s="6" customFormat="1" ht="30" customHeight="1">
      <c r="A1335" s="6167" t="s">
        <v>19583</v>
      </c>
      <c r="B1335" s="6201" t="s">
        <v>26024</v>
      </c>
      <c r="C1335" s="422">
        <v>45924</v>
      </c>
      <c r="D1335" s="422">
        <v>45945</v>
      </c>
      <c r="E1335" s="341"/>
      <c r="F1335" s="373"/>
      <c r="G1335" s="41">
        <v>8604</v>
      </c>
      <c r="H1335" s="4934"/>
      <c r="I1335" s="41" t="s">
        <v>21302</v>
      </c>
      <c r="J1335" s="6167" t="s">
        <v>26025</v>
      </c>
      <c r="K1335" s="41" t="s">
        <v>26026</v>
      </c>
      <c r="L1335" s="41" t="s">
        <v>28</v>
      </c>
      <c r="M1335" s="41" t="s">
        <v>26028</v>
      </c>
      <c r="N1335" s="41"/>
      <c r="O1335" s="4088">
        <v>2</v>
      </c>
      <c r="P1335" s="4088">
        <v>2</v>
      </c>
      <c r="Q1335" s="41" t="s">
        <v>26027</v>
      </c>
      <c r="R1335" s="41"/>
      <c r="V1335" s="6" t="s">
        <v>9338</v>
      </c>
      <c r="X1335" s="6" t="s">
        <v>7042</v>
      </c>
      <c r="AA1335" s="6564">
        <v>13157500</v>
      </c>
      <c r="AC1335" s="4898">
        <v>0</v>
      </c>
      <c r="AD1335" s="4911">
        <v>7920</v>
      </c>
      <c r="AE1335" s="4898">
        <f t="shared" si="68"/>
        <v>15840</v>
      </c>
      <c r="AF1335" s="4550" t="s">
        <v>19700</v>
      </c>
    </row>
    <row r="1336" spans="1:32" s="6" customFormat="1" ht="30" customHeight="1">
      <c r="A1336" s="5468" t="s">
        <v>19351</v>
      </c>
      <c r="B1336" s="4672"/>
      <c r="C1336" s="422">
        <v>45924</v>
      </c>
      <c r="D1336" s="422">
        <v>45958</v>
      </c>
      <c r="E1336" s="422"/>
      <c r="F1336" s="373"/>
      <c r="G1336" s="41">
        <v>8646</v>
      </c>
      <c r="H1336" s="4934"/>
      <c r="I1336" s="41" t="s">
        <v>21302</v>
      </c>
      <c r="J1336" s="41" t="s">
        <v>26029</v>
      </c>
      <c r="K1336" s="41" t="s">
        <v>26030</v>
      </c>
      <c r="L1336" s="41" t="s">
        <v>173</v>
      </c>
      <c r="M1336" s="41" t="s">
        <v>26032</v>
      </c>
      <c r="N1336" s="41"/>
      <c r="O1336" s="4088">
        <v>1</v>
      </c>
      <c r="P1336" s="4088">
        <v>1</v>
      </c>
      <c r="Q1336" s="41" t="s">
        <v>26031</v>
      </c>
      <c r="R1336" s="41"/>
      <c r="V1336" s="5286" t="s">
        <v>9338</v>
      </c>
      <c r="X1336" s="5286" t="s">
        <v>7042</v>
      </c>
      <c r="AA1336" s="6564">
        <v>13157122</v>
      </c>
      <c r="AC1336" s="4898">
        <v>18600</v>
      </c>
      <c r="AD1336" s="4911">
        <v>12375</v>
      </c>
      <c r="AE1336" s="4898">
        <f t="shared" si="68"/>
        <v>30975</v>
      </c>
      <c r="AF1336" s="4550" t="s">
        <v>19700</v>
      </c>
    </row>
    <row r="1337" spans="1:32" s="6" customFormat="1" ht="30" customHeight="1">
      <c r="A1337" s="5772" t="s">
        <v>18626</v>
      </c>
      <c r="B1337" s="4672" t="s">
        <v>26033</v>
      </c>
      <c r="C1337" s="422">
        <v>45924</v>
      </c>
      <c r="D1337" s="422">
        <v>45945</v>
      </c>
      <c r="E1337" s="422"/>
      <c r="F1337" s="373"/>
      <c r="G1337" s="41">
        <v>9013</v>
      </c>
      <c r="H1337" s="4934"/>
      <c r="I1337" s="41" t="s">
        <v>25520</v>
      </c>
      <c r="J1337" s="41" t="s">
        <v>26034</v>
      </c>
      <c r="K1337" s="41" t="s">
        <v>26035</v>
      </c>
      <c r="L1337" s="41" t="s">
        <v>173</v>
      </c>
      <c r="M1337" s="41" t="s">
        <v>26037</v>
      </c>
      <c r="N1337" s="41"/>
      <c r="O1337" s="4088">
        <v>1</v>
      </c>
      <c r="P1337" s="4088">
        <v>1</v>
      </c>
      <c r="Q1337" s="41" t="s">
        <v>26036</v>
      </c>
      <c r="R1337" s="41"/>
      <c r="V1337" s="5286" t="s">
        <v>9338</v>
      </c>
      <c r="X1337" s="5286" t="s">
        <v>7042</v>
      </c>
      <c r="AA1337" s="6564">
        <v>13157101</v>
      </c>
      <c r="AC1337" s="4898">
        <v>0</v>
      </c>
      <c r="AD1337" s="4911">
        <v>6798.83</v>
      </c>
      <c r="AE1337" s="4898">
        <f t="shared" si="68"/>
        <v>6798.83</v>
      </c>
      <c r="AF1337" s="4550" t="s">
        <v>19700</v>
      </c>
    </row>
    <row r="1338" spans="1:32" s="6" customFormat="1" ht="30" customHeight="1">
      <c r="A1338" s="5542" t="s">
        <v>18977</v>
      </c>
      <c r="B1338" s="4672" t="s">
        <v>26038</v>
      </c>
      <c r="C1338" s="422">
        <v>45924</v>
      </c>
      <c r="D1338" s="422">
        <v>45945</v>
      </c>
      <c r="E1338" s="422"/>
      <c r="F1338" s="373"/>
      <c r="G1338" s="41">
        <v>8644</v>
      </c>
      <c r="H1338" s="5484" t="s">
        <v>14500</v>
      </c>
      <c r="I1338" s="41"/>
      <c r="J1338" s="41" t="s">
        <v>26039</v>
      </c>
      <c r="K1338" s="41" t="s">
        <v>26040</v>
      </c>
      <c r="L1338" s="41" t="s">
        <v>21181</v>
      </c>
      <c r="M1338" s="41" t="s">
        <v>26042</v>
      </c>
      <c r="N1338" s="41"/>
      <c r="O1338" s="4088">
        <v>1</v>
      </c>
      <c r="P1338" s="4088">
        <v>1</v>
      </c>
      <c r="Q1338" s="41" t="s">
        <v>26041</v>
      </c>
      <c r="R1338" s="41"/>
      <c r="V1338" s="6" t="s">
        <v>9338</v>
      </c>
      <c r="X1338" s="6" t="s">
        <v>7042</v>
      </c>
      <c r="AA1338" s="6564">
        <v>13157004</v>
      </c>
      <c r="AC1338" s="4898">
        <v>1200</v>
      </c>
      <c r="AD1338" s="4911">
        <v>4356</v>
      </c>
      <c r="AE1338" s="4898">
        <f t="shared" si="68"/>
        <v>5556</v>
      </c>
      <c r="AF1338" s="4550" t="s">
        <v>19700</v>
      </c>
    </row>
    <row r="1339" spans="1:32" s="6" customFormat="1" ht="30" customHeight="1">
      <c r="A1339" s="7009" t="s">
        <v>19424</v>
      </c>
      <c r="B1339" s="4672" t="s">
        <v>26044</v>
      </c>
      <c r="C1339" s="422">
        <v>45924</v>
      </c>
      <c r="D1339" s="422">
        <v>45959</v>
      </c>
      <c r="E1339" s="422"/>
      <c r="F1339" s="373"/>
      <c r="G1339" s="41">
        <v>8647</v>
      </c>
      <c r="H1339" s="4934"/>
      <c r="I1339" s="41" t="s">
        <v>21302</v>
      </c>
      <c r="J1339" s="41" t="s">
        <v>26045</v>
      </c>
      <c r="K1339" s="41" t="s">
        <v>26046</v>
      </c>
      <c r="L1339" s="41" t="s">
        <v>128</v>
      </c>
      <c r="M1339" s="41" t="s">
        <v>26048</v>
      </c>
      <c r="N1339" s="41"/>
      <c r="O1339" s="4088">
        <v>3</v>
      </c>
      <c r="P1339" s="4088">
        <v>3</v>
      </c>
      <c r="Q1339" s="41" t="s">
        <v>26047</v>
      </c>
      <c r="R1339" s="41"/>
      <c r="V1339" s="6" t="s">
        <v>9338</v>
      </c>
      <c r="X1339" s="6" t="s">
        <v>7042</v>
      </c>
      <c r="AA1339" s="6564">
        <v>13164722</v>
      </c>
      <c r="AC1339" s="4898">
        <v>10200</v>
      </c>
      <c r="AD1339" s="4911">
        <v>7920</v>
      </c>
      <c r="AE1339" s="4898">
        <f t="shared" si="68"/>
        <v>33960</v>
      </c>
      <c r="AF1339" s="4550" t="s">
        <v>19700</v>
      </c>
    </row>
    <row r="1340" spans="1:32" s="6" customFormat="1" ht="30" customHeight="1">
      <c r="A1340" s="5205" t="s">
        <v>21279</v>
      </c>
      <c r="B1340" s="6" t="s">
        <v>26049</v>
      </c>
      <c r="C1340" s="114">
        <v>45925</v>
      </c>
      <c r="D1340" s="114">
        <v>45959</v>
      </c>
      <c r="E1340" s="4295">
        <v>46132</v>
      </c>
      <c r="F1340" s="6572">
        <f t="shared" si="69"/>
        <v>-173</v>
      </c>
      <c r="G1340" s="6">
        <v>8599</v>
      </c>
      <c r="H1340" s="5207" t="s">
        <v>8421</v>
      </c>
      <c r="J1340" s="6" t="s">
        <v>26050</v>
      </c>
      <c r="K1340" s="6" t="s">
        <v>26051</v>
      </c>
      <c r="L1340" s="6" t="s">
        <v>62</v>
      </c>
      <c r="M1340" s="6" t="s">
        <v>26053</v>
      </c>
      <c r="O1340" s="264">
        <v>5</v>
      </c>
      <c r="P1340" s="264">
        <v>5</v>
      </c>
      <c r="Q1340" s="6" t="s">
        <v>26052</v>
      </c>
      <c r="AA1340" s="6564">
        <v>13164625</v>
      </c>
      <c r="AC1340" s="4898">
        <v>11954.25</v>
      </c>
      <c r="AD1340" s="4911">
        <v>8316</v>
      </c>
      <c r="AE1340" s="4898">
        <f t="shared" si="68"/>
        <v>53534.25</v>
      </c>
      <c r="AF1340" s="4550" t="s">
        <v>19700</v>
      </c>
    </row>
    <row r="1341" spans="1:32" s="6" customFormat="1" ht="30" customHeight="1">
      <c r="A1341" s="5203" t="s">
        <v>19424</v>
      </c>
      <c r="B1341" s="41" t="s">
        <v>26054</v>
      </c>
      <c r="C1341" s="422">
        <v>45923</v>
      </c>
      <c r="D1341" s="422">
        <v>45946</v>
      </c>
      <c r="E1341" s="341"/>
      <c r="F1341" s="373"/>
      <c r="G1341" s="41">
        <v>8647</v>
      </c>
      <c r="H1341" s="4934"/>
      <c r="I1341" s="41" t="s">
        <v>21302</v>
      </c>
      <c r="J1341" s="41" t="s">
        <v>26055</v>
      </c>
      <c r="K1341" s="41" t="s">
        <v>26056</v>
      </c>
      <c r="L1341" s="41" t="s">
        <v>21181</v>
      </c>
      <c r="M1341" s="41" t="s">
        <v>26058</v>
      </c>
      <c r="N1341" s="41"/>
      <c r="O1341" s="4088">
        <v>1</v>
      </c>
      <c r="P1341" s="4088">
        <v>1</v>
      </c>
      <c r="Q1341" s="41" t="s">
        <v>26057</v>
      </c>
      <c r="R1341" s="41"/>
      <c r="V1341" s="6" t="s">
        <v>9338</v>
      </c>
      <c r="X1341" s="6" t="s">
        <v>7042</v>
      </c>
      <c r="AA1341" s="6564">
        <v>13164282</v>
      </c>
      <c r="AC1341" s="4898">
        <v>0</v>
      </c>
      <c r="AD1341" s="4911">
        <v>4356</v>
      </c>
      <c r="AE1341" s="4898">
        <f t="shared" si="68"/>
        <v>4356</v>
      </c>
      <c r="AF1341" s="4550" t="s">
        <v>19700</v>
      </c>
    </row>
    <row r="1342" spans="1:32" s="4550" customFormat="1" ht="30" customHeight="1">
      <c r="A1342" s="6636" t="s">
        <v>20543</v>
      </c>
      <c r="B1342" s="41" t="s">
        <v>26059</v>
      </c>
      <c r="C1342" s="422">
        <v>45924</v>
      </c>
      <c r="D1342" s="422">
        <v>45959</v>
      </c>
      <c r="E1342" s="341"/>
      <c r="F1342" s="373"/>
      <c r="G1342" s="41">
        <v>8628</v>
      </c>
      <c r="H1342" s="5540" t="s">
        <v>12531</v>
      </c>
      <c r="I1342" s="41"/>
      <c r="J1342" s="41" t="s">
        <v>26060</v>
      </c>
      <c r="K1342" s="41" t="s">
        <v>26061</v>
      </c>
      <c r="L1342" s="41" t="s">
        <v>26005</v>
      </c>
      <c r="M1342" s="582" t="s">
        <v>26063</v>
      </c>
      <c r="N1342" s="41"/>
      <c r="O1342" s="4088">
        <v>12</v>
      </c>
      <c r="P1342" s="4088">
        <v>12</v>
      </c>
      <c r="Q1342" s="41" t="s">
        <v>26062</v>
      </c>
      <c r="R1342" s="41"/>
      <c r="V1342" s="6" t="s">
        <v>9338</v>
      </c>
      <c r="X1342" s="6" t="s">
        <v>7042</v>
      </c>
      <c r="AA1342" s="4893">
        <v>13164253</v>
      </c>
      <c r="AC1342" s="5050">
        <v>27621</v>
      </c>
      <c r="AD1342" s="5083">
        <v>5702.4</v>
      </c>
      <c r="AE1342" s="5050">
        <f t="shared" si="68"/>
        <v>96049.799999999988</v>
      </c>
      <c r="AF1342" s="4550" t="s">
        <v>19700</v>
      </c>
    </row>
    <row r="1343" spans="1:32" s="6" customFormat="1" ht="30" customHeight="1">
      <c r="A1343" s="5759" t="s">
        <v>18703</v>
      </c>
      <c r="B1343" s="4672" t="s">
        <v>26064</v>
      </c>
      <c r="C1343" s="422">
        <v>45925</v>
      </c>
      <c r="D1343" s="422">
        <v>45946</v>
      </c>
      <c r="E1343" s="422"/>
      <c r="F1343" s="373"/>
      <c r="G1343" s="41">
        <v>8615</v>
      </c>
      <c r="H1343" s="5540" t="s">
        <v>5862</v>
      </c>
      <c r="I1343" s="41" t="s">
        <v>25</v>
      </c>
      <c r="J1343" s="41" t="s">
        <v>26065</v>
      </c>
      <c r="K1343" s="41" t="s">
        <v>26066</v>
      </c>
      <c r="L1343" s="41" t="s">
        <v>28</v>
      </c>
      <c r="M1343" s="41" t="s">
        <v>26068</v>
      </c>
      <c r="N1343" s="41"/>
      <c r="O1343" s="4088">
        <v>2</v>
      </c>
      <c r="P1343" s="4088">
        <v>2</v>
      </c>
      <c r="Q1343" s="41" t="s">
        <v>26067</v>
      </c>
      <c r="R1343" s="41"/>
      <c r="V1343" s="5538" t="s">
        <v>9338</v>
      </c>
      <c r="X1343" s="5538" t="s">
        <v>7042</v>
      </c>
      <c r="AA1343" s="6564">
        <v>13160473</v>
      </c>
      <c r="AC1343" s="4898">
        <v>0</v>
      </c>
      <c r="AD1343" s="4911">
        <v>7920</v>
      </c>
      <c r="AE1343" s="4898">
        <f t="shared" si="68"/>
        <v>15840</v>
      </c>
      <c r="AF1343" s="4550" t="s">
        <v>19700</v>
      </c>
    </row>
    <row r="1344" spans="1:32" s="6" customFormat="1" ht="30" customHeight="1">
      <c r="A1344" s="5535" t="s">
        <v>18626</v>
      </c>
      <c r="B1344" s="4672" t="s">
        <v>26069</v>
      </c>
      <c r="C1344" s="422">
        <v>45926</v>
      </c>
      <c r="D1344" s="422">
        <v>45947</v>
      </c>
      <c r="E1344" s="422"/>
      <c r="F1344" s="373"/>
      <c r="G1344" s="41">
        <v>9013</v>
      </c>
      <c r="H1344" s="5431" t="s">
        <v>2039</v>
      </c>
      <c r="I1344" s="41"/>
      <c r="J1344" s="41" t="s">
        <v>26070</v>
      </c>
      <c r="K1344" s="5430" t="s">
        <v>26071</v>
      </c>
      <c r="L1344" s="41" t="s">
        <v>28</v>
      </c>
      <c r="M1344" s="41" t="s">
        <v>26073</v>
      </c>
      <c r="N1344" s="41"/>
      <c r="O1344" s="4088">
        <v>2</v>
      </c>
      <c r="P1344" s="4088">
        <v>2</v>
      </c>
      <c r="Q1344" s="5430" t="s">
        <v>26072</v>
      </c>
      <c r="R1344" s="41"/>
      <c r="V1344" s="6" t="s">
        <v>9338</v>
      </c>
      <c r="X1344" s="6" t="s">
        <v>7042</v>
      </c>
      <c r="AA1344" s="6564">
        <v>13170949</v>
      </c>
      <c r="AC1344" s="4898">
        <v>0</v>
      </c>
      <c r="AD1344" s="4911">
        <v>6798.83</v>
      </c>
      <c r="AE1344" s="4898">
        <f t="shared" si="68"/>
        <v>13597.66</v>
      </c>
      <c r="AF1344" s="4550" t="s">
        <v>19700</v>
      </c>
    </row>
    <row r="1345" spans="1:32" s="6" customFormat="1" ht="30" customHeight="1">
      <c r="A1345" s="5723" t="s">
        <v>18967</v>
      </c>
      <c r="B1345" s="4672" t="s">
        <v>26074</v>
      </c>
      <c r="C1345" s="422">
        <v>45926</v>
      </c>
      <c r="D1345" s="422">
        <v>45947</v>
      </c>
      <c r="E1345" s="422"/>
      <c r="F1345" s="373"/>
      <c r="G1345" s="41">
        <v>8604</v>
      </c>
      <c r="H1345" s="5431" t="s">
        <v>18011</v>
      </c>
      <c r="I1345" s="41"/>
      <c r="J1345" s="41" t="s">
        <v>26075</v>
      </c>
      <c r="K1345" s="5430" t="s">
        <v>26076</v>
      </c>
      <c r="L1345" s="5430" t="s">
        <v>76</v>
      </c>
      <c r="M1345" s="41" t="s">
        <v>26078</v>
      </c>
      <c r="N1345" s="41"/>
      <c r="O1345" s="4088">
        <v>4</v>
      </c>
      <c r="P1345" s="4088">
        <v>4</v>
      </c>
      <c r="Q1345" s="5430" t="s">
        <v>26077</v>
      </c>
      <c r="R1345" s="41"/>
      <c r="V1345" s="6" t="s">
        <v>9338</v>
      </c>
      <c r="X1345" s="6" t="s">
        <v>7042</v>
      </c>
      <c r="AA1345" s="6564">
        <v>13176486</v>
      </c>
      <c r="AC1345" s="4898">
        <v>0</v>
      </c>
      <c r="AD1345" s="4911">
        <v>7920</v>
      </c>
      <c r="AE1345" s="4898">
        <f t="shared" si="68"/>
        <v>31680</v>
      </c>
      <c r="AF1345" s="4550" t="s">
        <v>19700</v>
      </c>
    </row>
    <row r="1346" spans="1:32" s="6" customFormat="1" ht="30" customHeight="1">
      <c r="A1346" s="6237" t="s">
        <v>19327</v>
      </c>
      <c r="B1346" s="4672" t="s">
        <v>26079</v>
      </c>
      <c r="C1346" s="422">
        <v>45926</v>
      </c>
      <c r="D1346" s="422">
        <v>45947</v>
      </c>
      <c r="E1346" s="422"/>
      <c r="F1346" s="373"/>
      <c r="G1346" s="41">
        <v>8607</v>
      </c>
      <c r="H1346" s="4934"/>
      <c r="I1346" s="5430" t="s">
        <v>21302</v>
      </c>
      <c r="J1346" s="6237" t="s">
        <v>9346</v>
      </c>
      <c r="K1346" s="5430" t="s">
        <v>26080</v>
      </c>
      <c r="L1346" s="5430" t="s">
        <v>179</v>
      </c>
      <c r="M1346" s="41" t="s">
        <v>26082</v>
      </c>
      <c r="N1346" s="41"/>
      <c r="O1346" s="4088">
        <v>8</v>
      </c>
      <c r="P1346" s="4088">
        <v>8</v>
      </c>
      <c r="Q1346" s="41" t="s">
        <v>26081</v>
      </c>
      <c r="R1346" s="41"/>
      <c r="V1346" s="6" t="s">
        <v>9338</v>
      </c>
      <c r="X1346" s="6" t="s">
        <v>7042</v>
      </c>
      <c r="AA1346" s="6564">
        <v>13178427</v>
      </c>
      <c r="AC1346" s="4898">
        <v>0</v>
      </c>
      <c r="AD1346" s="4911">
        <v>7920</v>
      </c>
      <c r="AE1346" s="4898">
        <f t="shared" si="68"/>
        <v>63360</v>
      </c>
      <c r="AF1346" s="4550" t="s">
        <v>19700</v>
      </c>
    </row>
    <row r="1347" spans="1:32" s="6" customFormat="1" ht="30" customHeight="1">
      <c r="A1347" s="5226" t="s">
        <v>18977</v>
      </c>
      <c r="B1347" s="6" t="s">
        <v>26083</v>
      </c>
      <c r="C1347" s="114">
        <v>45926</v>
      </c>
      <c r="D1347" s="114">
        <v>45960</v>
      </c>
      <c r="E1347" s="4295">
        <v>46132</v>
      </c>
      <c r="F1347" s="6572">
        <f t="shared" ref="F1347:F1374" si="70">SUM(D1347-E1347)</f>
        <v>-172</v>
      </c>
      <c r="G1347" s="6">
        <v>8644</v>
      </c>
      <c r="H1347" s="5227" t="s">
        <v>19503</v>
      </c>
      <c r="J1347" s="6" t="s">
        <v>26084</v>
      </c>
      <c r="K1347" s="5226" t="s">
        <v>26085</v>
      </c>
      <c r="L1347" s="5226" t="s">
        <v>173</v>
      </c>
      <c r="M1347" s="6" t="s">
        <v>26087</v>
      </c>
      <c r="O1347" s="264">
        <v>1</v>
      </c>
      <c r="P1347" s="264">
        <v>1</v>
      </c>
      <c r="Q1347" s="6" t="s">
        <v>26086</v>
      </c>
      <c r="AA1347" s="6564">
        <v>13180366</v>
      </c>
      <c r="AC1347" s="4898">
        <v>17100</v>
      </c>
      <c r="AD1347" s="4911">
        <v>7920</v>
      </c>
      <c r="AE1347" s="4898">
        <f t="shared" si="68"/>
        <v>25020</v>
      </c>
      <c r="AF1347" s="4550" t="s">
        <v>19700</v>
      </c>
    </row>
    <row r="1348" spans="1:32" s="6" customFormat="1" ht="30" customHeight="1">
      <c r="A1348" s="5239" t="s">
        <v>21279</v>
      </c>
      <c r="B1348" s="4672" t="s">
        <v>26088</v>
      </c>
      <c r="C1348" s="422">
        <v>45926</v>
      </c>
      <c r="D1348" s="422">
        <v>45961</v>
      </c>
      <c r="E1348" s="341"/>
      <c r="F1348" s="373"/>
      <c r="G1348" s="41">
        <v>8599</v>
      </c>
      <c r="H1348" s="5252" t="s">
        <v>10653</v>
      </c>
      <c r="I1348" s="41"/>
      <c r="J1348" s="41" t="s">
        <v>26089</v>
      </c>
      <c r="K1348" s="41" t="s">
        <v>26090</v>
      </c>
      <c r="L1348" s="5430" t="s">
        <v>173</v>
      </c>
      <c r="M1348" s="41" t="s">
        <v>26092</v>
      </c>
      <c r="N1348" s="41"/>
      <c r="O1348" s="4088">
        <v>1</v>
      </c>
      <c r="P1348" s="4088">
        <v>1</v>
      </c>
      <c r="Q1348" s="41" t="s">
        <v>26091</v>
      </c>
      <c r="R1348" s="41"/>
      <c r="V1348" s="6" t="s">
        <v>9338</v>
      </c>
      <c r="X1348" s="6" t="s">
        <v>7042</v>
      </c>
      <c r="AA1348" s="6564">
        <v>13182679</v>
      </c>
      <c r="AC1348" s="4898">
        <v>11954.25</v>
      </c>
      <c r="AD1348" s="4911">
        <v>8316</v>
      </c>
      <c r="AE1348" s="4898">
        <f t="shared" si="68"/>
        <v>20270.25</v>
      </c>
      <c r="AF1348" s="4550" t="s">
        <v>19700</v>
      </c>
    </row>
    <row r="1349" spans="1:32" s="36" customFormat="1" ht="30" customHeight="1">
      <c r="A1349" s="5240" t="s">
        <v>18745</v>
      </c>
      <c r="B1349" s="36" t="s">
        <v>26093</v>
      </c>
      <c r="C1349" s="37">
        <v>45923</v>
      </c>
      <c r="D1349" s="37">
        <v>45961</v>
      </c>
      <c r="E1349" s="37"/>
      <c r="F1349" s="448"/>
      <c r="G1349" s="36">
        <v>8600</v>
      </c>
      <c r="H1349" s="5331" t="s">
        <v>4276</v>
      </c>
      <c r="J1349" s="36" t="s">
        <v>26094</v>
      </c>
      <c r="K1349" s="36" t="s">
        <v>26095</v>
      </c>
      <c r="L1349" s="5332" t="s">
        <v>173</v>
      </c>
      <c r="M1349" s="36" t="s">
        <v>26096</v>
      </c>
      <c r="O1349" s="4511">
        <v>1</v>
      </c>
      <c r="P1349" s="4511">
        <v>1</v>
      </c>
      <c r="Q1349" s="36" t="s">
        <v>20726</v>
      </c>
      <c r="AA1349" s="4891">
        <v>13182944</v>
      </c>
      <c r="AC1349" s="4906"/>
      <c r="AD1349" s="5178"/>
      <c r="AE1349" s="4906"/>
      <c r="AF1349" s="36" t="s">
        <v>19700</v>
      </c>
    </row>
    <row r="1350" spans="1:32" s="6" customFormat="1" ht="30" customHeight="1">
      <c r="A1350" s="5751" t="s">
        <v>18626</v>
      </c>
      <c r="B1350" s="4672" t="s">
        <v>26097</v>
      </c>
      <c r="C1350" s="422">
        <v>45926</v>
      </c>
      <c r="D1350" s="422">
        <v>45950</v>
      </c>
      <c r="E1350" s="422"/>
      <c r="F1350" s="373"/>
      <c r="G1350" s="41">
        <v>9013</v>
      </c>
      <c r="H1350" s="5252" t="s">
        <v>2129</v>
      </c>
      <c r="I1350" s="41"/>
      <c r="J1350" s="41" t="s">
        <v>26098</v>
      </c>
      <c r="K1350" s="41" t="s">
        <v>26099</v>
      </c>
      <c r="L1350" s="5239" t="s">
        <v>28</v>
      </c>
      <c r="M1350" s="41" t="s">
        <v>26101</v>
      </c>
      <c r="N1350" s="41"/>
      <c r="O1350" s="4088">
        <v>2</v>
      </c>
      <c r="P1350" s="4088">
        <v>2</v>
      </c>
      <c r="Q1350" s="41" t="s">
        <v>26100</v>
      </c>
      <c r="R1350" s="41"/>
      <c r="V1350" s="6" t="s">
        <v>9338</v>
      </c>
      <c r="X1350" s="6" t="s">
        <v>7042</v>
      </c>
      <c r="AA1350" s="6564">
        <v>13186175</v>
      </c>
      <c r="AC1350" s="4898">
        <v>0</v>
      </c>
      <c r="AD1350" s="4911">
        <v>6798.83</v>
      </c>
      <c r="AE1350" s="4898">
        <f t="shared" si="68"/>
        <v>13597.66</v>
      </c>
      <c r="AF1350" s="4550" t="s">
        <v>19700</v>
      </c>
    </row>
    <row r="1351" spans="1:32" s="6" customFormat="1" ht="30" customHeight="1">
      <c r="A1351" s="5418" t="s">
        <v>20502</v>
      </c>
      <c r="B1351" s="5434" t="s">
        <v>26102</v>
      </c>
      <c r="C1351" s="422">
        <v>45927</v>
      </c>
      <c r="D1351" s="422">
        <v>45950</v>
      </c>
      <c r="E1351" s="422"/>
      <c r="F1351" s="373"/>
      <c r="G1351" s="41">
        <v>8637</v>
      </c>
      <c r="H1351" s="4934"/>
      <c r="I1351" s="41" t="s">
        <v>21302</v>
      </c>
      <c r="J1351" s="5418" t="s">
        <v>26103</v>
      </c>
      <c r="K1351" s="41" t="s">
        <v>26104</v>
      </c>
      <c r="L1351" s="5239" t="s">
        <v>28</v>
      </c>
      <c r="M1351" s="41" t="s">
        <v>26106</v>
      </c>
      <c r="N1351" s="41"/>
      <c r="O1351" s="4088">
        <v>2</v>
      </c>
      <c r="P1351" s="4088">
        <v>2</v>
      </c>
      <c r="Q1351" s="41" t="s">
        <v>26105</v>
      </c>
      <c r="R1351" s="41"/>
      <c r="V1351" s="6" t="s">
        <v>9338</v>
      </c>
      <c r="X1351" s="6" t="s">
        <v>7042</v>
      </c>
      <c r="AA1351" s="6564">
        <v>13187106</v>
      </c>
      <c r="AC1351" s="4898">
        <v>0</v>
      </c>
      <c r="AD1351" s="4911">
        <v>15000</v>
      </c>
      <c r="AE1351" s="4898">
        <f t="shared" si="68"/>
        <v>30000</v>
      </c>
      <c r="AF1351" s="4550" t="s">
        <v>19700</v>
      </c>
    </row>
    <row r="1352" spans="1:32" s="6" customFormat="1" ht="30" customHeight="1">
      <c r="A1352" s="5239" t="s">
        <v>18745</v>
      </c>
      <c r="B1352" s="41" t="s">
        <v>26107</v>
      </c>
      <c r="C1352" s="422">
        <v>45929</v>
      </c>
      <c r="D1352" s="422">
        <v>45950</v>
      </c>
      <c r="E1352" s="341"/>
      <c r="F1352" s="373"/>
      <c r="G1352" s="41">
        <v>8600</v>
      </c>
      <c r="H1352" s="5252" t="s">
        <v>11766</v>
      </c>
      <c r="I1352" s="41" t="s">
        <v>25</v>
      </c>
      <c r="J1352" s="41" t="s">
        <v>26108</v>
      </c>
      <c r="K1352" s="41" t="s">
        <v>26109</v>
      </c>
      <c r="L1352" s="5239" t="s">
        <v>28</v>
      </c>
      <c r="M1352" s="41" t="s">
        <v>26111</v>
      </c>
      <c r="N1352" s="41"/>
      <c r="O1352" s="4088">
        <v>2</v>
      </c>
      <c r="P1352" s="4088">
        <v>2</v>
      </c>
      <c r="Q1352" s="41" t="s">
        <v>26110</v>
      </c>
      <c r="R1352" s="41"/>
      <c r="V1352" s="6" t="s">
        <v>9338</v>
      </c>
      <c r="X1352" s="6" t="s">
        <v>7042</v>
      </c>
      <c r="AA1352" s="6564">
        <v>13187287</v>
      </c>
      <c r="AC1352" s="4898">
        <v>0</v>
      </c>
      <c r="AD1352" s="4911">
        <v>12375</v>
      </c>
      <c r="AE1352" s="4898">
        <f t="shared" si="68"/>
        <v>24750</v>
      </c>
      <c r="AF1352" s="4550" t="s">
        <v>19700</v>
      </c>
    </row>
    <row r="1353" spans="1:32" s="36" customFormat="1" ht="30" customHeight="1">
      <c r="A1353" s="5240" t="s">
        <v>19424</v>
      </c>
      <c r="B1353" s="36" t="s">
        <v>26112</v>
      </c>
      <c r="C1353" s="37">
        <v>45926</v>
      </c>
      <c r="D1353" s="37">
        <v>45950</v>
      </c>
      <c r="E1353" s="359"/>
      <c r="F1353" s="448"/>
      <c r="G1353" s="36">
        <v>8647</v>
      </c>
      <c r="H1353" s="5331" t="s">
        <v>4286</v>
      </c>
      <c r="J1353" s="36" t="s">
        <v>26113</v>
      </c>
      <c r="K1353" s="36" t="s">
        <v>26114</v>
      </c>
      <c r="L1353" s="5240" t="s">
        <v>62</v>
      </c>
      <c r="M1353" s="36" t="s">
        <v>26115</v>
      </c>
      <c r="O1353" s="4511">
        <v>5</v>
      </c>
      <c r="P1353" s="4511">
        <v>5</v>
      </c>
      <c r="Q1353" s="36" t="s">
        <v>22064</v>
      </c>
      <c r="AA1353" s="4891">
        <v>13187505</v>
      </c>
      <c r="AC1353" s="4906"/>
      <c r="AD1353" s="5178"/>
      <c r="AE1353" s="4906"/>
      <c r="AF1353" s="36" t="s">
        <v>19700</v>
      </c>
    </row>
    <row r="1354" spans="1:32" s="6" customFormat="1" ht="30" customHeight="1">
      <c r="A1354" s="5468" t="s">
        <v>20488</v>
      </c>
      <c r="B1354" s="4672" t="s">
        <v>26116</v>
      </c>
      <c r="C1354" s="422">
        <v>45926</v>
      </c>
      <c r="D1354" s="422">
        <v>45961</v>
      </c>
      <c r="E1354" s="422"/>
      <c r="F1354" s="373"/>
      <c r="G1354" s="41">
        <v>8630</v>
      </c>
      <c r="H1354" s="5252" t="s">
        <v>26117</v>
      </c>
      <c r="I1354" s="41"/>
      <c r="J1354" s="41" t="s">
        <v>26118</v>
      </c>
      <c r="K1354" s="41" t="s">
        <v>26119</v>
      </c>
      <c r="L1354" s="5239" t="s">
        <v>173</v>
      </c>
      <c r="M1354" s="41" t="s">
        <v>26121</v>
      </c>
      <c r="N1354" s="41"/>
      <c r="O1354" s="4088">
        <v>1</v>
      </c>
      <c r="P1354" s="4088">
        <v>1</v>
      </c>
      <c r="Q1354" s="41" t="s">
        <v>26120</v>
      </c>
      <c r="R1354" s="41"/>
      <c r="V1354" s="6" t="s">
        <v>9338</v>
      </c>
      <c r="X1354" s="6" t="s">
        <v>7042</v>
      </c>
      <c r="AA1354" s="6564">
        <v>13188135</v>
      </c>
      <c r="AC1354" s="4898">
        <v>11954.25</v>
      </c>
      <c r="AD1354" s="4911">
        <v>8316</v>
      </c>
      <c r="AE1354" s="4898">
        <f t="shared" si="68"/>
        <v>20270.25</v>
      </c>
      <c r="AF1354" s="4550" t="s">
        <v>19700</v>
      </c>
    </row>
    <row r="1355" spans="1:32" s="6" customFormat="1" ht="30" customHeight="1">
      <c r="A1355" s="5827" t="s">
        <v>18779</v>
      </c>
      <c r="B1355" s="4672" t="s">
        <v>26128</v>
      </c>
      <c r="C1355" s="422">
        <v>45926</v>
      </c>
      <c r="D1355" s="422">
        <v>45961</v>
      </c>
      <c r="E1355" s="422"/>
      <c r="F1355" s="373"/>
      <c r="G1355" s="41">
        <v>8593</v>
      </c>
      <c r="H1355" s="5252" t="s">
        <v>8092</v>
      </c>
      <c r="I1355" s="41"/>
      <c r="J1355" s="41" t="s">
        <v>26129</v>
      </c>
      <c r="K1355" s="41" t="s">
        <v>26130</v>
      </c>
      <c r="L1355" s="41" t="s">
        <v>13630</v>
      </c>
      <c r="M1355" s="41" t="s">
        <v>26132</v>
      </c>
      <c r="N1355" s="41"/>
      <c r="O1355" s="4088">
        <v>4</v>
      </c>
      <c r="P1355" s="4088">
        <v>4</v>
      </c>
      <c r="Q1355" s="41" t="s">
        <v>26131</v>
      </c>
      <c r="R1355" s="41"/>
      <c r="V1355" s="6" t="s">
        <v>9338</v>
      </c>
      <c r="X1355" s="6" t="s">
        <v>7042</v>
      </c>
      <c r="AA1355" s="6564">
        <v>13188458</v>
      </c>
      <c r="AC1355" s="4898">
        <v>3300</v>
      </c>
      <c r="AD1355" s="4911">
        <v>2970</v>
      </c>
      <c r="AE1355" s="4898">
        <f t="shared" si="68"/>
        <v>15180</v>
      </c>
      <c r="AF1355" s="4550" t="s">
        <v>19700</v>
      </c>
    </row>
    <row r="1356" spans="1:32" s="6" customFormat="1" ht="30" customHeight="1">
      <c r="A1356" s="5239" t="s">
        <v>21279</v>
      </c>
      <c r="B1356" s="41" t="s">
        <v>26133</v>
      </c>
      <c r="C1356" s="422">
        <v>45926</v>
      </c>
      <c r="D1356" s="422">
        <v>45961</v>
      </c>
      <c r="E1356" s="341"/>
      <c r="F1356" s="373"/>
      <c r="G1356" s="41">
        <v>8599</v>
      </c>
      <c r="H1356" s="5252" t="s">
        <v>11766</v>
      </c>
      <c r="I1356" s="41"/>
      <c r="J1356" s="41" t="s">
        <v>26134</v>
      </c>
      <c r="K1356" s="41" t="s">
        <v>26135</v>
      </c>
      <c r="L1356" s="41" t="s">
        <v>28</v>
      </c>
      <c r="M1356" s="41" t="s">
        <v>26136</v>
      </c>
      <c r="N1356" s="41"/>
      <c r="O1356" s="4088">
        <v>2</v>
      </c>
      <c r="P1356" s="4088">
        <v>2</v>
      </c>
      <c r="Q1356" s="41" t="s">
        <v>26091</v>
      </c>
      <c r="R1356" s="41"/>
      <c r="V1356" s="6" t="s">
        <v>9338</v>
      </c>
      <c r="X1356" s="6" t="s">
        <v>7042</v>
      </c>
      <c r="AA1356" s="6564">
        <v>13188674</v>
      </c>
      <c r="AC1356" s="4898">
        <v>5717.25</v>
      </c>
      <c r="AD1356" s="4911">
        <v>8316</v>
      </c>
      <c r="AE1356" s="4898">
        <f t="shared" si="68"/>
        <v>22349.25</v>
      </c>
      <c r="AF1356" s="4550" t="s">
        <v>19700</v>
      </c>
    </row>
    <row r="1357" spans="1:32" s="6" customFormat="1" ht="30" customHeight="1">
      <c r="A1357" s="5492" t="s">
        <v>20488</v>
      </c>
      <c r="B1357" s="4672" t="s">
        <v>26142</v>
      </c>
      <c r="C1357" s="422">
        <v>45929</v>
      </c>
      <c r="D1357" s="422">
        <v>45961</v>
      </c>
      <c r="E1357" s="422"/>
      <c r="F1357" s="373"/>
      <c r="G1357" s="41">
        <v>8630</v>
      </c>
      <c r="H1357" s="5252" t="s">
        <v>21429</v>
      </c>
      <c r="I1357" s="41"/>
      <c r="J1357" s="41" t="s">
        <v>26143</v>
      </c>
      <c r="K1357" s="41" t="s">
        <v>26144</v>
      </c>
      <c r="L1357" s="41" t="s">
        <v>76</v>
      </c>
      <c r="M1357" s="41" t="s">
        <v>26146</v>
      </c>
      <c r="N1357" s="41"/>
      <c r="O1357" s="4088">
        <v>4</v>
      </c>
      <c r="P1357" s="4088">
        <v>4</v>
      </c>
      <c r="Q1357" s="41" t="s">
        <v>26145</v>
      </c>
      <c r="R1357" s="41"/>
      <c r="V1357" s="6" t="s">
        <v>9338</v>
      </c>
      <c r="X1357" s="6" t="s">
        <v>7042</v>
      </c>
      <c r="AA1357" s="6564">
        <v>13188940</v>
      </c>
      <c r="AC1357" s="4898">
        <v>17671.5</v>
      </c>
      <c r="AD1357" s="4911">
        <v>8316</v>
      </c>
      <c r="AE1357" s="4898">
        <f t="shared" si="68"/>
        <v>50935.5</v>
      </c>
      <c r="AF1357" s="4550" t="s">
        <v>19700</v>
      </c>
    </row>
    <row r="1358" spans="1:32" s="6" customFormat="1" ht="30" customHeight="1">
      <c r="A1358" s="5759" t="s">
        <v>20543</v>
      </c>
      <c r="B1358" s="4672" t="s">
        <v>26147</v>
      </c>
      <c r="C1358" s="422">
        <v>45926</v>
      </c>
      <c r="D1358" s="422">
        <v>45961</v>
      </c>
      <c r="E1358" s="422"/>
      <c r="F1358" s="373"/>
      <c r="G1358" s="41">
        <v>8628</v>
      </c>
      <c r="H1358" s="5252" t="s">
        <v>12621</v>
      </c>
      <c r="I1358" s="41"/>
      <c r="J1358" s="41" t="s">
        <v>26148</v>
      </c>
      <c r="K1358" s="41" t="s">
        <v>26149</v>
      </c>
      <c r="L1358" s="41" t="s">
        <v>13630</v>
      </c>
      <c r="M1358" s="41" t="s">
        <v>26151</v>
      </c>
      <c r="N1358" s="41"/>
      <c r="O1358" s="4088">
        <v>4</v>
      </c>
      <c r="P1358" s="4088">
        <v>4</v>
      </c>
      <c r="Q1358" s="41" t="s">
        <v>26150</v>
      </c>
      <c r="R1358" s="41"/>
      <c r="V1358" s="6" t="s">
        <v>9338</v>
      </c>
      <c r="X1358" s="6" t="s">
        <v>7042</v>
      </c>
      <c r="AA1358" s="6564">
        <v>13189079</v>
      </c>
      <c r="AC1358" s="4898">
        <v>46035</v>
      </c>
      <c r="AD1358" s="4911">
        <v>5702.4</v>
      </c>
      <c r="AE1358" s="4898">
        <f t="shared" ref="AE1358:AE1425" si="71">AC1358+AD1358*P1358</f>
        <v>68844.600000000006</v>
      </c>
      <c r="AF1358" s="4550" t="s">
        <v>19700</v>
      </c>
    </row>
    <row r="1359" spans="1:32" s="36" customFormat="1" ht="30" customHeight="1">
      <c r="A1359" s="5240" t="s">
        <v>22509</v>
      </c>
      <c r="B1359" s="36" t="s">
        <v>26152</v>
      </c>
      <c r="C1359" s="37">
        <v>45929</v>
      </c>
      <c r="D1359" s="37">
        <v>45987</v>
      </c>
      <c r="E1359" s="37"/>
      <c r="F1359" s="448"/>
      <c r="G1359" s="36">
        <v>9014</v>
      </c>
      <c r="H1359" s="5331" t="s">
        <v>1340</v>
      </c>
      <c r="J1359" s="36" t="s">
        <v>26153</v>
      </c>
      <c r="K1359" s="36" t="s">
        <v>26154</v>
      </c>
      <c r="L1359" s="36" t="s">
        <v>76</v>
      </c>
      <c r="M1359" s="36" t="s">
        <v>26156</v>
      </c>
      <c r="O1359" s="4511">
        <v>4</v>
      </c>
      <c r="P1359" s="4511">
        <v>4</v>
      </c>
      <c r="Q1359" s="36" t="s">
        <v>26155</v>
      </c>
      <c r="AA1359" s="4891">
        <v>13189396</v>
      </c>
      <c r="AC1359" s="4906"/>
      <c r="AD1359" s="5178"/>
      <c r="AE1359" s="4906"/>
      <c r="AF1359" s="36" t="s">
        <v>19700</v>
      </c>
    </row>
    <row r="1360" spans="1:32" s="6" customFormat="1" ht="30" customHeight="1">
      <c r="A1360" s="5468" t="s">
        <v>19424</v>
      </c>
      <c r="B1360" s="4672" t="s">
        <v>26157</v>
      </c>
      <c r="C1360" s="422">
        <v>45930</v>
      </c>
      <c r="D1360" s="422">
        <v>45962</v>
      </c>
      <c r="E1360" s="422"/>
      <c r="F1360" s="373"/>
      <c r="G1360" s="41">
        <v>8647</v>
      </c>
      <c r="H1360" s="5253" t="s">
        <v>1382</v>
      </c>
      <c r="I1360" s="41"/>
      <c r="J1360" s="41" t="s">
        <v>26158</v>
      </c>
      <c r="K1360" s="41" t="s">
        <v>26159</v>
      </c>
      <c r="L1360" s="41" t="s">
        <v>76</v>
      </c>
      <c r="M1360" s="41" t="s">
        <v>26160</v>
      </c>
      <c r="N1360" s="41"/>
      <c r="O1360" s="4088">
        <v>4</v>
      </c>
      <c r="P1360" s="4088">
        <v>4</v>
      </c>
      <c r="Q1360" s="41" t="s">
        <v>25977</v>
      </c>
      <c r="R1360" s="41"/>
      <c r="V1360" s="6" t="s">
        <v>9338</v>
      </c>
      <c r="X1360" s="6" t="s">
        <v>7042</v>
      </c>
      <c r="AA1360" s="6564">
        <v>13191504</v>
      </c>
      <c r="AC1360" s="4898">
        <v>10200</v>
      </c>
      <c r="AD1360" s="4911">
        <v>7920</v>
      </c>
      <c r="AE1360" s="4898">
        <f t="shared" si="71"/>
        <v>41880</v>
      </c>
      <c r="AF1360" s="4550" t="s">
        <v>19700</v>
      </c>
    </row>
    <row r="1361" spans="1:32" s="6" customFormat="1" ht="30" customHeight="1">
      <c r="A1361" s="6321" t="s">
        <v>20038</v>
      </c>
      <c r="B1361" s="4672" t="s">
        <v>26161</v>
      </c>
      <c r="C1361" s="422">
        <v>45930</v>
      </c>
      <c r="D1361" s="422">
        <v>45951</v>
      </c>
      <c r="E1361" s="341"/>
      <c r="F1361" s="373"/>
      <c r="G1361" s="41">
        <v>8606</v>
      </c>
      <c r="H1361" s="5253" t="s">
        <v>9496</v>
      </c>
      <c r="I1361" s="41"/>
      <c r="J1361" s="41" t="s">
        <v>26162</v>
      </c>
      <c r="K1361" s="41" t="s">
        <v>26163</v>
      </c>
      <c r="L1361" s="41" t="s">
        <v>15017</v>
      </c>
      <c r="M1361" s="41" t="s">
        <v>26165</v>
      </c>
      <c r="N1361" s="41"/>
      <c r="O1361" s="4088">
        <v>2</v>
      </c>
      <c r="P1361" s="4088">
        <v>2</v>
      </c>
      <c r="Q1361" s="41" t="s">
        <v>26164</v>
      </c>
      <c r="R1361" s="41"/>
      <c r="V1361" s="6" t="s">
        <v>9338</v>
      </c>
      <c r="X1361" s="6" t="s">
        <v>7042</v>
      </c>
      <c r="AA1361" s="6564">
        <v>13194249</v>
      </c>
      <c r="AC1361" s="4898">
        <v>0</v>
      </c>
      <c r="AD1361" s="4911">
        <v>2970</v>
      </c>
      <c r="AE1361" s="4898">
        <f t="shared" si="71"/>
        <v>5940</v>
      </c>
      <c r="AF1361" s="4550" t="s">
        <v>19700</v>
      </c>
    </row>
    <row r="1362" spans="1:32" s="6" customFormat="1" ht="30" customHeight="1">
      <c r="A1362" s="6237" t="s">
        <v>19214</v>
      </c>
      <c r="B1362" s="4672" t="s">
        <v>26166</v>
      </c>
      <c r="C1362" s="422">
        <v>45931</v>
      </c>
      <c r="D1362" s="422">
        <v>45966</v>
      </c>
      <c r="E1362" s="341"/>
      <c r="F1362" s="373"/>
      <c r="G1362" s="41">
        <v>8616</v>
      </c>
      <c r="H1362" s="5668" t="s">
        <v>3967</v>
      </c>
      <c r="I1362" s="41"/>
      <c r="J1362" s="41" t="s">
        <v>26167</v>
      </c>
      <c r="K1362" s="41" t="s">
        <v>25507</v>
      </c>
      <c r="L1362" s="41" t="s">
        <v>173</v>
      </c>
      <c r="M1362" s="41" t="s">
        <v>26168</v>
      </c>
      <c r="N1362" s="41"/>
      <c r="O1362" s="4088">
        <v>1</v>
      </c>
      <c r="P1362" s="4088">
        <v>1</v>
      </c>
      <c r="Q1362" s="41" t="s">
        <v>25303</v>
      </c>
      <c r="R1362" s="41"/>
      <c r="V1362" s="6" t="s">
        <v>9338</v>
      </c>
      <c r="X1362" s="6" t="s">
        <v>7042</v>
      </c>
      <c r="AA1362" s="6564">
        <v>13196645</v>
      </c>
      <c r="AC1362" s="4898">
        <v>17100</v>
      </c>
      <c r="AD1362" s="4911">
        <v>7920</v>
      </c>
      <c r="AE1362" s="4898">
        <f t="shared" si="71"/>
        <v>25020</v>
      </c>
      <c r="AF1362" s="4550" t="s">
        <v>19700</v>
      </c>
    </row>
    <row r="1363" spans="1:32" s="36" customFormat="1" ht="30" customHeight="1">
      <c r="A1363" s="5775" t="s">
        <v>20911</v>
      </c>
      <c r="B1363" s="36" t="s">
        <v>26169</v>
      </c>
      <c r="C1363" s="37">
        <v>45931</v>
      </c>
      <c r="D1363" s="37">
        <v>45966</v>
      </c>
      <c r="E1363" s="37"/>
      <c r="F1363" s="448"/>
      <c r="G1363" s="36">
        <v>8638</v>
      </c>
      <c r="H1363" s="5776" t="s">
        <v>442</v>
      </c>
      <c r="J1363" s="36" t="s">
        <v>26170</v>
      </c>
      <c r="K1363" s="36" t="s">
        <v>26171</v>
      </c>
      <c r="L1363" s="36" t="s">
        <v>173</v>
      </c>
      <c r="M1363" s="36" t="s">
        <v>26172</v>
      </c>
      <c r="O1363" s="4511">
        <v>1</v>
      </c>
      <c r="P1363" s="4511">
        <v>1</v>
      </c>
      <c r="Q1363" s="36" t="s">
        <v>26175</v>
      </c>
      <c r="AA1363" s="4891">
        <v>13196867</v>
      </c>
      <c r="AC1363" s="4906"/>
      <c r="AD1363" s="5178"/>
      <c r="AE1363" s="4906"/>
      <c r="AF1363" s="36" t="s">
        <v>19700</v>
      </c>
    </row>
    <row r="1364" spans="1:32" s="6" customFormat="1" ht="30" customHeight="1">
      <c r="A1364" s="5759" t="s">
        <v>20911</v>
      </c>
      <c r="B1364" s="4672" t="s">
        <v>26173</v>
      </c>
      <c r="C1364" s="422">
        <v>45931</v>
      </c>
      <c r="D1364" s="422">
        <v>45952</v>
      </c>
      <c r="E1364" s="422"/>
      <c r="F1364" s="373"/>
      <c r="G1364" s="41">
        <v>8638</v>
      </c>
      <c r="H1364" s="5668" t="s">
        <v>4864</v>
      </c>
      <c r="I1364" s="41"/>
      <c r="J1364" s="41" t="s">
        <v>11354</v>
      </c>
      <c r="K1364" s="41" t="s">
        <v>26174</v>
      </c>
      <c r="L1364" s="41" t="s">
        <v>341</v>
      </c>
      <c r="M1364" s="41" t="s">
        <v>26177</v>
      </c>
      <c r="N1364" s="41"/>
      <c r="O1364" s="4088">
        <v>12</v>
      </c>
      <c r="P1364" s="4088">
        <v>12</v>
      </c>
      <c r="Q1364" s="41" t="s">
        <v>26176</v>
      </c>
      <c r="R1364" s="41"/>
      <c r="V1364" s="6" t="s">
        <v>9338</v>
      </c>
      <c r="X1364" s="6" t="s">
        <v>7042</v>
      </c>
      <c r="AA1364" s="6564">
        <v>13197025</v>
      </c>
      <c r="AC1364" s="4898">
        <v>0</v>
      </c>
      <c r="AD1364" s="4911">
        <v>8316</v>
      </c>
      <c r="AE1364" s="4898">
        <f t="shared" si="71"/>
        <v>99792</v>
      </c>
      <c r="AF1364" s="4550" t="s">
        <v>19700</v>
      </c>
    </row>
    <row r="1365" spans="1:32" s="36" customFormat="1" ht="30" customHeight="1">
      <c r="A1365" s="5775" t="s">
        <v>18745</v>
      </c>
      <c r="B1365" s="36" t="s">
        <v>26178</v>
      </c>
      <c r="C1365" s="37">
        <v>45931</v>
      </c>
      <c r="D1365" s="37">
        <v>45966</v>
      </c>
      <c r="E1365" s="359"/>
      <c r="F1365" s="448"/>
      <c r="G1365" s="36">
        <v>8600</v>
      </c>
      <c r="H1365" s="5776" t="s">
        <v>6908</v>
      </c>
      <c r="J1365" s="36" t="s">
        <v>26179</v>
      </c>
      <c r="K1365" s="36" t="s">
        <v>26180</v>
      </c>
      <c r="L1365" s="36" t="s">
        <v>28</v>
      </c>
      <c r="M1365" s="36" t="s">
        <v>26181</v>
      </c>
      <c r="O1365" s="4511">
        <v>2</v>
      </c>
      <c r="P1365" s="4511">
        <v>2</v>
      </c>
      <c r="Q1365" s="36" t="s">
        <v>22379</v>
      </c>
      <c r="AA1365" s="4891">
        <v>13197057</v>
      </c>
      <c r="AC1365" s="4906"/>
      <c r="AD1365" s="5178"/>
      <c r="AE1365" s="4906"/>
      <c r="AF1365" s="36" t="s">
        <v>19700</v>
      </c>
    </row>
    <row r="1366" spans="1:32" s="36" customFormat="1" ht="30" customHeight="1">
      <c r="A1366" s="6334" t="s">
        <v>20646</v>
      </c>
      <c r="B1366" s="36" t="s">
        <v>26182</v>
      </c>
      <c r="C1366" s="37">
        <v>45931</v>
      </c>
      <c r="D1366" s="37">
        <v>45952</v>
      </c>
      <c r="E1366" s="359"/>
      <c r="F1366" s="448"/>
      <c r="G1366" s="36">
        <v>9052</v>
      </c>
      <c r="H1366" s="5776" t="s">
        <v>1262</v>
      </c>
      <c r="J1366" s="36" t="s">
        <v>26183</v>
      </c>
      <c r="K1366" s="36" t="s">
        <v>26184</v>
      </c>
      <c r="L1366" s="36" t="s">
        <v>173</v>
      </c>
      <c r="M1366" s="36" t="s">
        <v>26186</v>
      </c>
      <c r="O1366" s="4511">
        <v>1</v>
      </c>
      <c r="P1366" s="4511">
        <v>1</v>
      </c>
      <c r="Q1366" s="36" t="s">
        <v>26185</v>
      </c>
      <c r="AA1366" s="4891">
        <v>13198703</v>
      </c>
      <c r="AC1366" s="4906"/>
      <c r="AD1366" s="5178"/>
      <c r="AE1366" s="4906"/>
      <c r="AF1366" s="36" t="s">
        <v>19700</v>
      </c>
    </row>
    <row r="1367" spans="1:32" s="6" customFormat="1" ht="30" customHeight="1">
      <c r="A1367" s="6680" t="s">
        <v>20646</v>
      </c>
      <c r="B1367" s="41" t="s">
        <v>26187</v>
      </c>
      <c r="C1367" s="422">
        <v>45931</v>
      </c>
      <c r="D1367" s="422">
        <v>45989</v>
      </c>
      <c r="E1367" s="341"/>
      <c r="F1367" s="373"/>
      <c r="G1367" s="41">
        <v>9052</v>
      </c>
      <c r="H1367" s="5668" t="s">
        <v>26188</v>
      </c>
      <c r="I1367" s="41"/>
      <c r="J1367" s="41" t="s">
        <v>24996</v>
      </c>
      <c r="K1367" s="41" t="s">
        <v>26154</v>
      </c>
      <c r="L1367" s="41" t="s">
        <v>76</v>
      </c>
      <c r="M1367" s="41" t="s">
        <v>26189</v>
      </c>
      <c r="N1367" s="41"/>
      <c r="O1367" s="4088">
        <v>4</v>
      </c>
      <c r="P1367" s="4088">
        <v>4</v>
      </c>
      <c r="Q1367" s="41" t="s">
        <v>26155</v>
      </c>
      <c r="R1367" s="41"/>
      <c r="V1367" s="6" t="s">
        <v>9338</v>
      </c>
      <c r="X1367" s="6" t="s">
        <v>7042</v>
      </c>
      <c r="AA1367" s="6564">
        <v>13198863</v>
      </c>
      <c r="AC1367" s="4898">
        <v>76500</v>
      </c>
      <c r="AD1367" s="4911">
        <v>20250</v>
      </c>
      <c r="AE1367" s="4898">
        <f t="shared" si="71"/>
        <v>157500</v>
      </c>
      <c r="AF1367" s="4550" t="s">
        <v>19700</v>
      </c>
    </row>
    <row r="1368" spans="1:32" s="6" customFormat="1" ht="30" customHeight="1">
      <c r="A1368" s="6110" t="s">
        <v>18977</v>
      </c>
      <c r="B1368" s="6157" t="s">
        <v>26190</v>
      </c>
      <c r="C1368" s="422">
        <v>45931</v>
      </c>
      <c r="D1368" s="422">
        <v>45966</v>
      </c>
      <c r="E1368" s="341"/>
      <c r="F1368" s="373"/>
      <c r="G1368" s="41">
        <v>8644</v>
      </c>
      <c r="H1368" s="5668" t="s">
        <v>26191</v>
      </c>
      <c r="I1368" s="41"/>
      <c r="J1368" s="6110" t="s">
        <v>26192</v>
      </c>
      <c r="K1368" s="41" t="s">
        <v>26193</v>
      </c>
      <c r="L1368" s="41" t="s">
        <v>173</v>
      </c>
      <c r="M1368" s="41" t="s">
        <v>26195</v>
      </c>
      <c r="N1368" s="41"/>
      <c r="O1368" s="4088">
        <v>1</v>
      </c>
      <c r="P1368" s="4088">
        <v>1</v>
      </c>
      <c r="Q1368" s="41" t="s">
        <v>26194</v>
      </c>
      <c r="R1368" s="41"/>
      <c r="V1368" s="6" t="s">
        <v>9338</v>
      </c>
      <c r="X1368" s="6" t="s">
        <v>7042</v>
      </c>
      <c r="AA1368" s="6564">
        <v>13199000</v>
      </c>
      <c r="AC1368" s="4898">
        <v>6900</v>
      </c>
      <c r="AD1368" s="4911">
        <v>7920</v>
      </c>
      <c r="AE1368" s="4898">
        <f t="shared" si="71"/>
        <v>14820</v>
      </c>
      <c r="AF1368" s="4550" t="s">
        <v>19700</v>
      </c>
    </row>
    <row r="1369" spans="1:32" s="36" customFormat="1" ht="30" customHeight="1">
      <c r="A1369" s="6103" t="s">
        <v>19484</v>
      </c>
      <c r="B1369" s="36" t="s">
        <v>26197</v>
      </c>
      <c r="C1369" s="37">
        <v>45903</v>
      </c>
      <c r="D1369" s="37">
        <v>45967</v>
      </c>
      <c r="E1369" s="359"/>
      <c r="F1369" s="448"/>
      <c r="G1369" s="36">
        <v>9013</v>
      </c>
      <c r="H1369" s="6104" t="s">
        <v>26198</v>
      </c>
      <c r="J1369" s="36" t="s">
        <v>26199</v>
      </c>
      <c r="K1369" s="6103" t="s">
        <v>26200</v>
      </c>
      <c r="L1369" s="6103" t="s">
        <v>28</v>
      </c>
      <c r="M1369" s="36" t="s">
        <v>26201</v>
      </c>
      <c r="O1369" s="4511">
        <v>2</v>
      </c>
      <c r="P1369" s="4511">
        <v>2</v>
      </c>
      <c r="Q1369" s="6103" t="s">
        <v>25278</v>
      </c>
      <c r="AA1369" s="4891">
        <v>13200484</v>
      </c>
      <c r="AC1369" s="4906"/>
      <c r="AD1369" s="5178"/>
      <c r="AE1369" s="4906"/>
      <c r="AF1369" s="36" t="s">
        <v>19700</v>
      </c>
    </row>
    <row r="1370" spans="1:32" s="6" customFormat="1" ht="30" customHeight="1">
      <c r="A1370" s="5841" t="s">
        <v>20488</v>
      </c>
      <c r="B1370" s="4672" t="s">
        <v>26202</v>
      </c>
      <c r="C1370" s="422">
        <v>45932</v>
      </c>
      <c r="D1370" s="422">
        <v>45967</v>
      </c>
      <c r="E1370" s="422"/>
      <c r="F1370" s="373"/>
      <c r="G1370" s="41">
        <v>8630</v>
      </c>
      <c r="H1370" s="5316" t="s">
        <v>20952</v>
      </c>
      <c r="I1370" s="41"/>
      <c r="J1370" s="5841" t="s">
        <v>26203</v>
      </c>
      <c r="K1370" s="5283" t="s">
        <v>26204</v>
      </c>
      <c r="L1370" s="5283" t="s">
        <v>76</v>
      </c>
      <c r="M1370" s="41" t="s">
        <v>26206</v>
      </c>
      <c r="N1370" s="41"/>
      <c r="O1370" s="4088">
        <v>4</v>
      </c>
      <c r="P1370" s="4088">
        <v>4</v>
      </c>
      <c r="Q1370" s="5283" t="s">
        <v>26205</v>
      </c>
      <c r="R1370" s="41"/>
      <c r="V1370" s="6" t="s">
        <v>9338</v>
      </c>
      <c r="X1370" s="6" t="s">
        <v>7042</v>
      </c>
      <c r="AA1370" s="6564">
        <v>13200596</v>
      </c>
      <c r="AC1370" s="4898">
        <v>17671.5</v>
      </c>
      <c r="AD1370" s="4911">
        <v>8316</v>
      </c>
      <c r="AE1370" s="4898">
        <f t="shared" si="71"/>
        <v>50935.5</v>
      </c>
      <c r="AF1370" s="4550" t="s">
        <v>19700</v>
      </c>
    </row>
    <row r="1371" spans="1:32" s="6" customFormat="1" ht="30" customHeight="1">
      <c r="A1371" s="5283" t="s">
        <v>21279</v>
      </c>
      <c r="B1371" s="5283" t="s">
        <v>26207</v>
      </c>
      <c r="C1371" s="422">
        <v>45896</v>
      </c>
      <c r="D1371" s="422">
        <v>45967</v>
      </c>
      <c r="E1371" s="341"/>
      <c r="F1371" s="373"/>
      <c r="G1371" s="41">
        <v>8599</v>
      </c>
      <c r="H1371" s="5316" t="s">
        <v>3967</v>
      </c>
      <c r="I1371" s="41"/>
      <c r="J1371" s="5283" t="s">
        <v>26208</v>
      </c>
      <c r="K1371" s="5283" t="s">
        <v>26209</v>
      </c>
      <c r="L1371" s="5283" t="s">
        <v>173</v>
      </c>
      <c r="M1371" s="41" t="s">
        <v>26210</v>
      </c>
      <c r="N1371" s="41"/>
      <c r="O1371" s="4088">
        <v>1</v>
      </c>
      <c r="P1371" s="4088">
        <v>1</v>
      </c>
      <c r="Q1371" s="5283" t="s">
        <v>25222</v>
      </c>
      <c r="R1371" s="41"/>
      <c r="V1371" s="6" t="s">
        <v>9338</v>
      </c>
      <c r="X1371" s="6" t="s">
        <v>7042</v>
      </c>
      <c r="AA1371" s="6564">
        <v>13200743</v>
      </c>
      <c r="AC1371" s="4898">
        <v>5717.25</v>
      </c>
      <c r="AD1371" s="4911">
        <v>8316</v>
      </c>
      <c r="AE1371" s="4898">
        <f t="shared" si="71"/>
        <v>14033.25</v>
      </c>
      <c r="AF1371" s="4550" t="s">
        <v>19700</v>
      </c>
    </row>
    <row r="1372" spans="1:32" s="6" customFormat="1" ht="30" customHeight="1">
      <c r="A1372" s="5283" t="s">
        <v>21279</v>
      </c>
      <c r="B1372" s="5283" t="s">
        <v>26211</v>
      </c>
      <c r="C1372" s="422">
        <v>45911</v>
      </c>
      <c r="D1372" s="422">
        <v>45967</v>
      </c>
      <c r="E1372" s="341"/>
      <c r="F1372" s="373"/>
      <c r="G1372" s="41">
        <v>8599</v>
      </c>
      <c r="H1372" s="5316" t="s">
        <v>17560</v>
      </c>
      <c r="I1372" s="41"/>
      <c r="J1372" s="41" t="s">
        <v>26212</v>
      </c>
      <c r="K1372" s="5283" t="s">
        <v>26213</v>
      </c>
      <c r="L1372" s="5283" t="s">
        <v>173</v>
      </c>
      <c r="M1372" s="41" t="s">
        <v>26214</v>
      </c>
      <c r="N1372" s="41"/>
      <c r="O1372" s="4088">
        <v>1</v>
      </c>
      <c r="P1372" s="4088">
        <v>1</v>
      </c>
      <c r="Q1372" s="5283" t="s">
        <v>25222</v>
      </c>
      <c r="R1372" s="41"/>
      <c r="V1372" s="6" t="s">
        <v>9338</v>
      </c>
      <c r="X1372" s="6" t="s">
        <v>7042</v>
      </c>
      <c r="AA1372" s="6564">
        <v>13200761</v>
      </c>
      <c r="AC1372" s="4898">
        <v>11954.25</v>
      </c>
      <c r="AD1372" s="4911">
        <v>8316</v>
      </c>
      <c r="AE1372" s="4898">
        <f t="shared" si="71"/>
        <v>20270.25</v>
      </c>
      <c r="AF1372" s="4550" t="s">
        <v>19700</v>
      </c>
    </row>
    <row r="1373" spans="1:32" s="6" customFormat="1" ht="30" customHeight="1">
      <c r="A1373" s="5685" t="s">
        <v>20911</v>
      </c>
      <c r="B1373" s="5716" t="s">
        <v>26215</v>
      </c>
      <c r="C1373" s="422">
        <v>45901</v>
      </c>
      <c r="D1373" s="422">
        <v>45953</v>
      </c>
      <c r="E1373" s="422"/>
      <c r="F1373" s="373"/>
      <c r="G1373" s="41">
        <v>8638</v>
      </c>
      <c r="H1373" s="5316" t="s">
        <v>6697</v>
      </c>
      <c r="I1373" s="41"/>
      <c r="J1373" s="5685" t="s">
        <v>26216</v>
      </c>
      <c r="K1373" s="5283" t="s">
        <v>26217</v>
      </c>
      <c r="L1373" s="5283" t="s">
        <v>173</v>
      </c>
      <c r="M1373" s="41" t="s">
        <v>26218</v>
      </c>
      <c r="N1373" s="41"/>
      <c r="O1373" s="4088">
        <v>1</v>
      </c>
      <c r="P1373" s="4088">
        <v>1</v>
      </c>
      <c r="Q1373" s="5283" t="s">
        <v>25222</v>
      </c>
      <c r="R1373" s="41"/>
      <c r="V1373" s="5538" t="s">
        <v>9338</v>
      </c>
      <c r="X1373" s="5538" t="s">
        <v>7042</v>
      </c>
      <c r="AA1373" s="6564">
        <v>13200771</v>
      </c>
      <c r="AC1373" s="4898">
        <v>2079</v>
      </c>
      <c r="AD1373" s="4911">
        <v>8316</v>
      </c>
      <c r="AE1373" s="4898">
        <f t="shared" si="71"/>
        <v>10395</v>
      </c>
      <c r="AF1373" s="4550" t="s">
        <v>19700</v>
      </c>
    </row>
    <row r="1374" spans="1:32" s="6" customFormat="1" ht="30" customHeight="1">
      <c r="A1374" s="5286" t="s">
        <v>18745</v>
      </c>
      <c r="B1374" s="5286" t="s">
        <v>26219</v>
      </c>
      <c r="C1374" s="114">
        <v>45916</v>
      </c>
      <c r="D1374" s="114">
        <v>45967</v>
      </c>
      <c r="E1374" s="4295">
        <v>46132</v>
      </c>
      <c r="F1374" s="6572">
        <f t="shared" si="70"/>
        <v>-165</v>
      </c>
      <c r="G1374" s="6">
        <v>8600</v>
      </c>
      <c r="H1374" s="5287" t="s">
        <v>1733</v>
      </c>
      <c r="J1374" s="6" t="s">
        <v>26220</v>
      </c>
      <c r="K1374" s="5286" t="s">
        <v>26221</v>
      </c>
      <c r="L1374" s="5286" t="s">
        <v>76</v>
      </c>
      <c r="M1374" s="6" t="s">
        <v>26222</v>
      </c>
      <c r="O1374" s="264">
        <v>4</v>
      </c>
      <c r="P1374" s="264">
        <v>4</v>
      </c>
      <c r="Q1374" s="5286" t="s">
        <v>25413</v>
      </c>
      <c r="AA1374" s="6564">
        <v>13200776</v>
      </c>
      <c r="AC1374" s="4898">
        <v>31000</v>
      </c>
      <c r="AD1374" s="4911">
        <v>12375</v>
      </c>
      <c r="AE1374" s="4898">
        <f t="shared" si="71"/>
        <v>80500</v>
      </c>
      <c r="AF1374" s="4550" t="s">
        <v>19700</v>
      </c>
    </row>
    <row r="1375" spans="1:32" s="6" customFormat="1" ht="30" customHeight="1">
      <c r="A1375" s="5283" t="s">
        <v>18626</v>
      </c>
      <c r="B1375" s="5283" t="s">
        <v>26223</v>
      </c>
      <c r="C1375" s="422">
        <v>45932</v>
      </c>
      <c r="D1375" s="422">
        <v>45967</v>
      </c>
      <c r="E1375" s="341"/>
      <c r="F1375" s="373"/>
      <c r="G1375" s="41">
        <v>9013</v>
      </c>
      <c r="H1375" s="4934"/>
      <c r="I1375" s="5283" t="s">
        <v>21302</v>
      </c>
      <c r="J1375" s="5283" t="s">
        <v>26224</v>
      </c>
      <c r="K1375" s="5283" t="s">
        <v>26225</v>
      </c>
      <c r="L1375" s="5283" t="s">
        <v>173</v>
      </c>
      <c r="M1375" s="41" t="s">
        <v>26227</v>
      </c>
      <c r="N1375" s="41"/>
      <c r="O1375" s="4088">
        <v>1</v>
      </c>
      <c r="P1375" s="4088">
        <v>1</v>
      </c>
      <c r="Q1375" s="5283" t="s">
        <v>26226</v>
      </c>
      <c r="R1375" s="41"/>
      <c r="V1375" s="6" t="s">
        <v>9338</v>
      </c>
      <c r="X1375" s="6" t="s">
        <v>7042</v>
      </c>
      <c r="AA1375" s="6564">
        <v>13200927</v>
      </c>
      <c r="AC1375" s="4898">
        <v>10200</v>
      </c>
      <c r="AD1375" s="4911">
        <v>6798.83</v>
      </c>
      <c r="AE1375" s="4898">
        <f t="shared" si="71"/>
        <v>16998.830000000002</v>
      </c>
      <c r="AF1375" s="4550" t="s">
        <v>19700</v>
      </c>
    </row>
    <row r="1376" spans="1:32" s="6" customFormat="1" ht="30" customHeight="1">
      <c r="A1376" s="5685" t="s">
        <v>20488</v>
      </c>
      <c r="B1376" s="5716" t="s">
        <v>26228</v>
      </c>
      <c r="C1376" s="422">
        <v>45932</v>
      </c>
      <c r="D1376" s="422">
        <v>45967</v>
      </c>
      <c r="E1376" s="422"/>
      <c r="F1376" s="373"/>
      <c r="G1376" s="41">
        <v>8630</v>
      </c>
      <c r="H1376" s="5316" t="s">
        <v>20952</v>
      </c>
      <c r="I1376" s="41"/>
      <c r="J1376" s="5685" t="s">
        <v>26229</v>
      </c>
      <c r="K1376" s="5283" t="s">
        <v>26230</v>
      </c>
      <c r="L1376" s="5283" t="s">
        <v>173</v>
      </c>
      <c r="M1376" s="41" t="s">
        <v>26232</v>
      </c>
      <c r="N1376" s="41"/>
      <c r="O1376" s="4088">
        <v>1</v>
      </c>
      <c r="P1376" s="4560">
        <v>2</v>
      </c>
      <c r="Q1376" s="5283" t="s">
        <v>26231</v>
      </c>
      <c r="R1376" s="41"/>
      <c r="V1376" s="6" t="s">
        <v>9338</v>
      </c>
      <c r="X1376" s="6" t="s">
        <v>7042</v>
      </c>
      <c r="AA1376" s="6564">
        <v>13201163</v>
      </c>
      <c r="AC1376" s="4898">
        <v>17671.5</v>
      </c>
      <c r="AD1376" s="4911">
        <v>8316</v>
      </c>
      <c r="AE1376" s="4898">
        <f t="shared" si="71"/>
        <v>34303.5</v>
      </c>
      <c r="AF1376" s="4550" t="s">
        <v>19700</v>
      </c>
    </row>
    <row r="1377" spans="1:32" s="6" customFormat="1" ht="30" customHeight="1">
      <c r="A1377" s="5542" t="s">
        <v>19645</v>
      </c>
      <c r="B1377" s="5679" t="s">
        <v>26233</v>
      </c>
      <c r="C1377" s="422">
        <v>45932</v>
      </c>
      <c r="D1377" s="422">
        <v>45953</v>
      </c>
      <c r="E1377" s="422"/>
      <c r="F1377" s="373"/>
      <c r="G1377" s="41">
        <v>8608</v>
      </c>
      <c r="H1377" s="5316" t="s">
        <v>2952</v>
      </c>
      <c r="I1377" s="41"/>
      <c r="J1377" s="5542" t="s">
        <v>26234</v>
      </c>
      <c r="K1377" s="5283" t="s">
        <v>26235</v>
      </c>
      <c r="L1377" s="5283" t="s">
        <v>76</v>
      </c>
      <c r="M1377" s="41" t="s">
        <v>26237</v>
      </c>
      <c r="N1377" s="41"/>
      <c r="O1377" s="4088">
        <v>4</v>
      </c>
      <c r="P1377" s="4088">
        <v>4</v>
      </c>
      <c r="Q1377" s="5283" t="s">
        <v>26236</v>
      </c>
      <c r="R1377" s="41"/>
      <c r="V1377" s="6" t="s">
        <v>9338</v>
      </c>
      <c r="X1377" s="6" t="s">
        <v>7042</v>
      </c>
      <c r="AA1377" s="6564">
        <v>13201595</v>
      </c>
      <c r="AC1377" s="4898">
        <v>0</v>
      </c>
      <c r="AD1377" s="4911">
        <v>7920</v>
      </c>
      <c r="AE1377" s="4898">
        <f t="shared" si="71"/>
        <v>31680</v>
      </c>
      <c r="AF1377" s="4550" t="s">
        <v>19700</v>
      </c>
    </row>
    <row r="1378" spans="1:32" s="6" customFormat="1" ht="30" customHeight="1">
      <c r="A1378" s="6407" t="s">
        <v>19480</v>
      </c>
      <c r="B1378" s="4672" t="s">
        <v>26238</v>
      </c>
      <c r="C1378" s="422">
        <v>45932</v>
      </c>
      <c r="D1378" s="422">
        <v>45953</v>
      </c>
      <c r="E1378" s="341"/>
      <c r="F1378" s="373"/>
      <c r="G1378" s="41">
        <v>8618</v>
      </c>
      <c r="H1378" s="5316" t="s">
        <v>11805</v>
      </c>
      <c r="I1378" s="41"/>
      <c r="J1378" s="6407" t="s">
        <v>26240</v>
      </c>
      <c r="K1378" s="5283" t="s">
        <v>26239</v>
      </c>
      <c r="L1378" s="5283" t="s">
        <v>28</v>
      </c>
      <c r="M1378" s="41" t="s">
        <v>26242</v>
      </c>
      <c r="N1378" s="41"/>
      <c r="O1378" s="4088">
        <v>2</v>
      </c>
      <c r="P1378" s="4088">
        <v>2</v>
      </c>
      <c r="Q1378" s="5283" t="s">
        <v>26241</v>
      </c>
      <c r="R1378" s="41"/>
      <c r="V1378" s="6" t="s">
        <v>9338</v>
      </c>
      <c r="X1378" s="6" t="s">
        <v>7042</v>
      </c>
      <c r="AA1378" s="6564">
        <v>13201675</v>
      </c>
      <c r="AC1378" s="4898">
        <v>0</v>
      </c>
      <c r="AD1378" s="4911">
        <v>7918.05</v>
      </c>
      <c r="AE1378" s="4898">
        <f t="shared" si="71"/>
        <v>15836.1</v>
      </c>
      <c r="AF1378" s="4550" t="s">
        <v>19700</v>
      </c>
    </row>
    <row r="1379" spans="1:32" s="6" customFormat="1" ht="30" customHeight="1">
      <c r="A1379" s="5283" t="s">
        <v>19484</v>
      </c>
      <c r="B1379" s="5283" t="s">
        <v>26243</v>
      </c>
      <c r="C1379" s="422">
        <v>45932</v>
      </c>
      <c r="D1379" s="422">
        <v>45967</v>
      </c>
      <c r="E1379" s="341"/>
      <c r="F1379" s="373"/>
      <c r="G1379" s="41">
        <v>9013</v>
      </c>
      <c r="H1379" s="5316" t="s">
        <v>8835</v>
      </c>
      <c r="I1379" s="5283" t="s">
        <v>25</v>
      </c>
      <c r="J1379" s="5283" t="s">
        <v>26244</v>
      </c>
      <c r="K1379" s="5283" t="s">
        <v>26245</v>
      </c>
      <c r="L1379" s="5283" t="s">
        <v>173</v>
      </c>
      <c r="M1379" s="41" t="s">
        <v>26247</v>
      </c>
      <c r="N1379" s="41"/>
      <c r="O1379" s="4088">
        <v>1</v>
      </c>
      <c r="P1379" s="4088">
        <v>1</v>
      </c>
      <c r="Q1379" s="5283" t="s">
        <v>26246</v>
      </c>
      <c r="R1379" s="41"/>
      <c r="V1379" s="6" t="s">
        <v>2073</v>
      </c>
      <c r="X1379" s="6" t="s">
        <v>7042</v>
      </c>
      <c r="AA1379" s="6564">
        <v>13201995</v>
      </c>
      <c r="AC1379" s="4898">
        <v>6900</v>
      </c>
      <c r="AD1379" s="4911">
        <v>6798.83</v>
      </c>
      <c r="AE1379" s="4898">
        <f t="shared" si="71"/>
        <v>13698.83</v>
      </c>
      <c r="AF1379" s="4550" t="s">
        <v>19700</v>
      </c>
    </row>
    <row r="1380" spans="1:32" s="6" customFormat="1" ht="30" customHeight="1">
      <c r="A1380" s="5283" t="s">
        <v>18626</v>
      </c>
      <c r="B1380" s="5283" t="s">
        <v>26248</v>
      </c>
      <c r="C1380" s="422">
        <v>45932</v>
      </c>
      <c r="D1380" s="422">
        <v>45967</v>
      </c>
      <c r="E1380" s="341"/>
      <c r="F1380" s="373"/>
      <c r="G1380" s="41">
        <v>9013</v>
      </c>
      <c r="H1380" s="5316" t="s">
        <v>11320</v>
      </c>
      <c r="I1380" s="41"/>
      <c r="J1380" s="5283" t="s">
        <v>26249</v>
      </c>
      <c r="K1380" s="5283" t="s">
        <v>26250</v>
      </c>
      <c r="L1380" s="5283" t="s">
        <v>173</v>
      </c>
      <c r="M1380" s="41" t="s">
        <v>26252</v>
      </c>
      <c r="N1380" s="41"/>
      <c r="O1380" s="4088">
        <v>1</v>
      </c>
      <c r="P1380" s="4088">
        <v>1</v>
      </c>
      <c r="Q1380" s="5283" t="s">
        <v>26251</v>
      </c>
      <c r="R1380" s="41"/>
      <c r="V1380" s="6" t="s">
        <v>2073</v>
      </c>
      <c r="X1380" s="6" t="s">
        <v>7042</v>
      </c>
      <c r="AA1380" s="6564">
        <v>13202212</v>
      </c>
      <c r="AC1380" s="4898">
        <v>6900</v>
      </c>
      <c r="AD1380" s="4911">
        <v>6798.83</v>
      </c>
      <c r="AE1380" s="4898">
        <f t="shared" si="71"/>
        <v>13698.83</v>
      </c>
      <c r="AF1380" s="4550" t="s">
        <v>19700</v>
      </c>
    </row>
    <row r="1381" spans="1:32" s="6" customFormat="1" ht="30" customHeight="1">
      <c r="A1381" s="5283" t="s">
        <v>18626</v>
      </c>
      <c r="B1381" s="6185" t="s">
        <v>26253</v>
      </c>
      <c r="C1381" s="422">
        <v>45932</v>
      </c>
      <c r="D1381" s="422">
        <v>45967</v>
      </c>
      <c r="E1381" s="341"/>
      <c r="F1381" s="373"/>
      <c r="G1381" s="41">
        <v>9013</v>
      </c>
      <c r="H1381" s="5316" t="s">
        <v>11320</v>
      </c>
      <c r="I1381" s="41"/>
      <c r="J1381" s="5283" t="s">
        <v>26254</v>
      </c>
      <c r="K1381" s="5283" t="s">
        <v>26255</v>
      </c>
      <c r="L1381" s="5283" t="s">
        <v>26256</v>
      </c>
      <c r="M1381" s="41" t="s">
        <v>26258</v>
      </c>
      <c r="N1381" s="41"/>
      <c r="O1381" s="4088">
        <v>11</v>
      </c>
      <c r="P1381" s="4088">
        <v>11</v>
      </c>
      <c r="Q1381" s="5283" t="s">
        <v>26257</v>
      </c>
      <c r="R1381" s="41"/>
      <c r="V1381" s="6" t="s">
        <v>2073</v>
      </c>
      <c r="X1381" s="6" t="s">
        <v>7042</v>
      </c>
      <c r="AA1381" s="6564">
        <v>13202255</v>
      </c>
      <c r="AC1381" s="4898">
        <v>6900</v>
      </c>
      <c r="AD1381" s="4911">
        <v>2549.56</v>
      </c>
      <c r="AE1381" s="4898">
        <f t="shared" si="71"/>
        <v>34945.160000000003</v>
      </c>
      <c r="AF1381" s="4550" t="s">
        <v>19700</v>
      </c>
    </row>
    <row r="1382" spans="1:32" s="6" customFormat="1" ht="30" customHeight="1">
      <c r="A1382" s="5283" t="s">
        <v>18626</v>
      </c>
      <c r="B1382" s="5283" t="s">
        <v>26259</v>
      </c>
      <c r="C1382" s="422">
        <v>45932</v>
      </c>
      <c r="D1382" s="422">
        <v>45967</v>
      </c>
      <c r="E1382" s="341"/>
      <c r="F1382" s="373"/>
      <c r="G1382" s="41">
        <v>9013</v>
      </c>
      <c r="H1382" s="5316" t="s">
        <v>11105</v>
      </c>
      <c r="I1382" s="41"/>
      <c r="J1382" s="5283" t="s">
        <v>26260</v>
      </c>
      <c r="K1382" s="5283" t="s">
        <v>26261</v>
      </c>
      <c r="L1382" s="5283" t="s">
        <v>26262</v>
      </c>
      <c r="M1382" s="41" t="s">
        <v>26264</v>
      </c>
      <c r="N1382" s="41"/>
      <c r="O1382" s="4088">
        <v>6</v>
      </c>
      <c r="P1382" s="4560">
        <v>10</v>
      </c>
      <c r="Q1382" s="5283" t="s">
        <v>26263</v>
      </c>
      <c r="R1382" s="41"/>
      <c r="V1382" s="6" t="s">
        <v>9338</v>
      </c>
      <c r="X1382" s="6" t="s">
        <v>7042</v>
      </c>
      <c r="AA1382" s="6564">
        <v>13202362</v>
      </c>
      <c r="AC1382" s="4898">
        <v>10200</v>
      </c>
      <c r="AD1382" s="4911">
        <v>2549.56</v>
      </c>
      <c r="AE1382" s="4898">
        <f t="shared" si="71"/>
        <v>35695.599999999999</v>
      </c>
      <c r="AF1382" s="4550" t="s">
        <v>19700</v>
      </c>
    </row>
    <row r="1383" spans="1:32" s="6" customFormat="1" ht="30" customHeight="1">
      <c r="A1383" s="5283" t="s">
        <v>22542</v>
      </c>
      <c r="B1383" s="4672" t="s">
        <v>26265</v>
      </c>
      <c r="C1383" s="422">
        <v>45932</v>
      </c>
      <c r="D1383" s="422">
        <v>45953</v>
      </c>
      <c r="E1383" s="341"/>
      <c r="F1383" s="373"/>
      <c r="G1383" s="41">
        <v>8579</v>
      </c>
      <c r="H1383" s="5316" t="s">
        <v>1619</v>
      </c>
      <c r="I1383" s="5283" t="s">
        <v>25520</v>
      </c>
      <c r="J1383" s="5283" t="s">
        <v>13116</v>
      </c>
      <c r="K1383" s="5283" t="s">
        <v>26266</v>
      </c>
      <c r="L1383" s="41" t="s">
        <v>173</v>
      </c>
      <c r="M1383" s="41" t="s">
        <v>26268</v>
      </c>
      <c r="N1383" s="41"/>
      <c r="O1383" s="4088">
        <v>1</v>
      </c>
      <c r="P1383" s="4088">
        <v>1</v>
      </c>
      <c r="Q1383" s="5283" t="s">
        <v>26267</v>
      </c>
      <c r="R1383" s="41"/>
      <c r="V1383" s="6" t="s">
        <v>9338</v>
      </c>
      <c r="X1383" s="6" t="s">
        <v>7042</v>
      </c>
      <c r="AA1383" s="6564">
        <v>13202675</v>
      </c>
      <c r="AC1383" s="4898">
        <v>0</v>
      </c>
      <c r="AD1383" s="4911">
        <v>8316</v>
      </c>
      <c r="AE1383" s="4898">
        <f t="shared" si="71"/>
        <v>8316</v>
      </c>
      <c r="AF1383" s="4550" t="s">
        <v>19700</v>
      </c>
    </row>
    <row r="1384" spans="1:32" s="6" customFormat="1" ht="30" customHeight="1">
      <c r="A1384" s="5866" t="s">
        <v>22542</v>
      </c>
      <c r="B1384" s="4672" t="s">
        <v>26269</v>
      </c>
      <c r="C1384" s="422">
        <v>45933</v>
      </c>
      <c r="D1384" s="422">
        <v>45954</v>
      </c>
      <c r="E1384" s="422"/>
      <c r="F1384" s="373"/>
      <c r="G1384" s="41">
        <v>8579</v>
      </c>
      <c r="H1384" s="5366" t="s">
        <v>5968</v>
      </c>
      <c r="I1384" s="41"/>
      <c r="J1384" s="41" t="s">
        <v>26270</v>
      </c>
      <c r="K1384" s="41" t="s">
        <v>26271</v>
      </c>
      <c r="L1384" s="41" t="s">
        <v>173</v>
      </c>
      <c r="M1384" s="41" t="s">
        <v>26273</v>
      </c>
      <c r="N1384" s="41"/>
      <c r="O1384" s="4088">
        <v>1</v>
      </c>
      <c r="P1384" s="4088">
        <v>1</v>
      </c>
      <c r="Q1384" s="41" t="s">
        <v>26272</v>
      </c>
      <c r="R1384" s="41"/>
      <c r="V1384" s="6" t="s">
        <v>9338</v>
      </c>
      <c r="X1384" s="6" t="s">
        <v>7042</v>
      </c>
      <c r="AA1384" s="6564">
        <v>13203818</v>
      </c>
      <c r="AC1384" s="4898">
        <v>1782</v>
      </c>
      <c r="AD1384" s="4911">
        <v>8316</v>
      </c>
      <c r="AE1384" s="4898">
        <f t="shared" si="71"/>
        <v>10098</v>
      </c>
      <c r="AF1384" s="4550" t="s">
        <v>19700</v>
      </c>
    </row>
    <row r="1385" spans="1:32" s="6" customFormat="1" ht="30" customHeight="1">
      <c r="A1385" s="5899" t="s">
        <v>18626</v>
      </c>
      <c r="B1385" s="4672" t="s">
        <v>26274</v>
      </c>
      <c r="C1385" s="422">
        <v>45933</v>
      </c>
      <c r="D1385" s="422">
        <v>45968</v>
      </c>
      <c r="E1385" s="422"/>
      <c r="F1385" s="373"/>
      <c r="G1385" s="41">
        <v>9013</v>
      </c>
      <c r="H1385" s="5366" t="s">
        <v>16233</v>
      </c>
      <c r="I1385" s="41"/>
      <c r="J1385" s="41" t="s">
        <v>26275</v>
      </c>
      <c r="K1385" s="41" t="s">
        <v>26276</v>
      </c>
      <c r="L1385" s="41" t="s">
        <v>26005</v>
      </c>
      <c r="M1385" s="41" t="s">
        <v>26278</v>
      </c>
      <c r="N1385" s="41"/>
      <c r="O1385" s="4088">
        <v>12</v>
      </c>
      <c r="P1385" s="4088">
        <v>12</v>
      </c>
      <c r="Q1385" s="41" t="s">
        <v>26277</v>
      </c>
      <c r="R1385" s="41"/>
      <c r="V1385" s="6" t="s">
        <v>9338</v>
      </c>
      <c r="X1385" s="6" t="s">
        <v>7042</v>
      </c>
      <c r="AA1385" s="6564">
        <v>13204521</v>
      </c>
      <c r="AC1385" s="4898">
        <v>6900</v>
      </c>
      <c r="AD1385" s="4911">
        <v>2549.56</v>
      </c>
      <c r="AE1385" s="4898">
        <f t="shared" si="71"/>
        <v>37494.720000000001</v>
      </c>
      <c r="AF1385" s="4550" t="s">
        <v>19700</v>
      </c>
    </row>
    <row r="1386" spans="1:32" s="6" customFormat="1" ht="30" customHeight="1">
      <c r="A1386" s="6527" t="s">
        <v>18977</v>
      </c>
      <c r="B1386" s="5632" t="s">
        <v>26279</v>
      </c>
      <c r="C1386" s="45">
        <v>45933</v>
      </c>
      <c r="D1386" s="45">
        <v>45954</v>
      </c>
      <c r="E1386" s="422"/>
      <c r="F1386" s="373"/>
      <c r="G1386" s="6504">
        <v>8644</v>
      </c>
      <c r="H1386" s="5366"/>
      <c r="I1386" s="6504" t="s">
        <v>21302</v>
      </c>
      <c r="J1386" s="6504" t="s">
        <v>26280</v>
      </c>
      <c r="K1386" s="6504" t="s">
        <v>26281</v>
      </c>
      <c r="L1386" s="153" t="s">
        <v>173</v>
      </c>
      <c r="M1386" s="6504" t="s">
        <v>26283</v>
      </c>
      <c r="N1386" s="41"/>
      <c r="O1386" s="4088">
        <v>1</v>
      </c>
      <c r="P1386" s="4088">
        <v>1</v>
      </c>
      <c r="Q1386" s="6504" t="s">
        <v>26282</v>
      </c>
      <c r="R1386" s="41"/>
      <c r="V1386" s="4293" t="s">
        <v>9338</v>
      </c>
      <c r="X1386" s="4293" t="s">
        <v>7042</v>
      </c>
      <c r="AA1386" s="6520">
        <v>13204964</v>
      </c>
      <c r="AC1386" s="6523">
        <v>0</v>
      </c>
      <c r="AD1386" s="4911">
        <v>7920</v>
      </c>
      <c r="AE1386" s="4898">
        <f t="shared" si="71"/>
        <v>7920</v>
      </c>
      <c r="AF1386" s="4550" t="s">
        <v>19700</v>
      </c>
    </row>
    <row r="1387" spans="1:32" s="6" customFormat="1" ht="30" customHeight="1">
      <c r="A1387" s="5365" t="s">
        <v>22542</v>
      </c>
      <c r="B1387" s="41" t="s">
        <v>26284</v>
      </c>
      <c r="C1387" s="422">
        <v>45933</v>
      </c>
      <c r="D1387" s="422">
        <v>45954</v>
      </c>
      <c r="E1387" s="422"/>
      <c r="F1387" s="373"/>
      <c r="G1387" s="41">
        <v>8579</v>
      </c>
      <c r="H1387" s="5366" t="s">
        <v>343</v>
      </c>
      <c r="I1387" s="41"/>
      <c r="J1387" s="41" t="s">
        <v>26285</v>
      </c>
      <c r="K1387" s="41" t="s">
        <v>26286</v>
      </c>
      <c r="L1387" s="41" t="s">
        <v>173</v>
      </c>
      <c r="M1387" s="41" t="s">
        <v>26288</v>
      </c>
      <c r="N1387" s="41"/>
      <c r="O1387" s="4088">
        <v>1</v>
      </c>
      <c r="P1387" s="4088">
        <v>1</v>
      </c>
      <c r="Q1387" s="41" t="s">
        <v>26287</v>
      </c>
      <c r="R1387" s="41"/>
      <c r="V1387" s="6" t="s">
        <v>9338</v>
      </c>
      <c r="X1387" s="6" t="s">
        <v>7042</v>
      </c>
      <c r="AA1387" s="6564">
        <v>13205680</v>
      </c>
      <c r="AC1387" s="4898">
        <v>0</v>
      </c>
      <c r="AD1387" s="4911">
        <v>8316</v>
      </c>
      <c r="AE1387" s="4898">
        <f t="shared" si="71"/>
        <v>8316</v>
      </c>
      <c r="AF1387" s="4550" t="s">
        <v>19700</v>
      </c>
    </row>
    <row r="1388" spans="1:32" s="36" customFormat="1" ht="30" customHeight="1">
      <c r="A1388" s="5706" t="s">
        <v>18703</v>
      </c>
      <c r="B1388" s="37" t="s">
        <v>26290</v>
      </c>
      <c r="C1388" s="37">
        <v>45880</v>
      </c>
      <c r="D1388" s="37">
        <v>45911</v>
      </c>
      <c r="E1388" s="37"/>
      <c r="F1388" s="448"/>
      <c r="G1388" s="36">
        <v>8615</v>
      </c>
      <c r="H1388" s="5707" t="s">
        <v>26291</v>
      </c>
      <c r="J1388" s="36" t="s">
        <v>26292</v>
      </c>
      <c r="K1388" s="36" t="s">
        <v>26293</v>
      </c>
      <c r="L1388" s="36" t="s">
        <v>62</v>
      </c>
      <c r="M1388" s="36" t="s">
        <v>26295</v>
      </c>
      <c r="O1388" s="4511">
        <v>5</v>
      </c>
      <c r="P1388" s="4511">
        <v>5</v>
      </c>
      <c r="Q1388" s="36" t="s">
        <v>26294</v>
      </c>
      <c r="AA1388" s="4891">
        <v>13022630</v>
      </c>
      <c r="AC1388" s="4906"/>
      <c r="AD1388" s="5178"/>
      <c r="AE1388" s="4906"/>
      <c r="AF1388" s="36" t="s">
        <v>19700</v>
      </c>
    </row>
    <row r="1389" spans="1:32" s="4550" customFormat="1" ht="30" customHeight="1">
      <c r="A1389" s="8796" t="s">
        <v>26302</v>
      </c>
      <c r="B1389" s="9278" t="s">
        <v>26297</v>
      </c>
      <c r="C1389" s="9721">
        <v>45936</v>
      </c>
      <c r="D1389" s="9721">
        <v>46009</v>
      </c>
      <c r="E1389" s="422"/>
      <c r="F1389" s="373"/>
      <c r="G1389" s="9278">
        <v>6984</v>
      </c>
      <c r="H1389" s="5902"/>
      <c r="I1389" s="9278" t="s">
        <v>21302</v>
      </c>
      <c r="J1389" s="9278" t="s">
        <v>26298</v>
      </c>
      <c r="K1389" s="9278" t="s">
        <v>26299</v>
      </c>
      <c r="L1389" s="41" t="s">
        <v>9966</v>
      </c>
      <c r="M1389" s="9231" t="s">
        <v>26303</v>
      </c>
      <c r="N1389" s="41"/>
      <c r="O1389" s="4088">
        <v>1</v>
      </c>
      <c r="P1389" s="4088">
        <v>1</v>
      </c>
      <c r="Q1389" s="9278" t="s">
        <v>26301</v>
      </c>
      <c r="R1389" s="41"/>
      <c r="V1389" s="9694" t="s">
        <v>9338</v>
      </c>
      <c r="X1389" s="9694" t="s">
        <v>7042</v>
      </c>
      <c r="AA1389" s="11490">
        <v>13209589</v>
      </c>
      <c r="AC1389" s="11494">
        <v>0</v>
      </c>
      <c r="AD1389" s="5083">
        <v>12251.25</v>
      </c>
      <c r="AE1389" s="11494">
        <f>AC1389+AD1390*P1390+AD1391*P1391+AD1389*P1389</f>
        <v>314670.90600000002</v>
      </c>
    </row>
    <row r="1390" spans="1:32" s="6" customFormat="1" ht="30" customHeight="1">
      <c r="A1390" s="6277" t="s">
        <v>26302</v>
      </c>
      <c r="B1390" s="9208"/>
      <c r="C1390" s="9722"/>
      <c r="D1390" s="9722"/>
      <c r="E1390" s="422"/>
      <c r="F1390" s="373"/>
      <c r="G1390" s="9208"/>
      <c r="H1390" s="4934"/>
      <c r="I1390" s="9208"/>
      <c r="J1390" s="9208"/>
      <c r="K1390" s="9208"/>
      <c r="L1390" s="41" t="s">
        <v>26300</v>
      </c>
      <c r="M1390" s="9309"/>
      <c r="N1390" s="41"/>
      <c r="O1390" s="4088">
        <v>23</v>
      </c>
      <c r="P1390" s="4088">
        <v>23</v>
      </c>
      <c r="Q1390" s="9208"/>
      <c r="R1390" s="41"/>
      <c r="V1390" s="9228"/>
      <c r="X1390" s="9228"/>
      <c r="AA1390" s="11532"/>
      <c r="AC1390" s="11509"/>
      <c r="AD1390" s="4911">
        <v>4312.4399999999996</v>
      </c>
      <c r="AE1390" s="11509"/>
      <c r="AF1390" s="4550" t="s">
        <v>19700</v>
      </c>
    </row>
    <row r="1391" spans="1:32" s="6" customFormat="1" ht="30" customHeight="1">
      <c r="A1391" s="5710" t="s">
        <v>26302</v>
      </c>
      <c r="B1391" s="9209"/>
      <c r="C1391" s="9410"/>
      <c r="D1391" s="9410"/>
      <c r="E1391" s="422"/>
      <c r="F1391" s="373"/>
      <c r="G1391" s="9209"/>
      <c r="H1391" s="4934"/>
      <c r="I1391" s="9209"/>
      <c r="J1391" s="9209"/>
      <c r="K1391" s="9209"/>
      <c r="L1391" s="153" t="s">
        <v>23662</v>
      </c>
      <c r="M1391" s="9280"/>
      <c r="N1391" s="41"/>
      <c r="O1391" s="4088">
        <v>144</v>
      </c>
      <c r="P1391" s="4088">
        <v>144</v>
      </c>
      <c r="Q1391" s="9209"/>
      <c r="R1391" s="41"/>
      <c r="V1391" s="9229"/>
      <c r="X1391" s="9229"/>
      <c r="AA1391" s="11491"/>
      <c r="AC1391" s="11495"/>
      <c r="AD1391" s="4911">
        <v>1411.3440000000001</v>
      </c>
      <c r="AE1391" s="11495"/>
      <c r="AF1391" s="4550"/>
    </row>
    <row r="1392" spans="1:32" s="6" customFormat="1" ht="30" customHeight="1">
      <c r="A1392" s="5899" t="s">
        <v>26302</v>
      </c>
      <c r="B1392" s="9089" t="s">
        <v>26304</v>
      </c>
      <c r="C1392" s="9721">
        <v>45936</v>
      </c>
      <c r="D1392" s="9721">
        <v>45971</v>
      </c>
      <c r="E1392" s="6141"/>
      <c r="F1392" s="373"/>
      <c r="G1392" s="9278">
        <v>6984</v>
      </c>
      <c r="H1392" s="4934"/>
      <c r="I1392" s="6501"/>
      <c r="J1392" s="9278" t="s">
        <v>26305</v>
      </c>
      <c r="K1392" s="9278" t="s">
        <v>26306</v>
      </c>
      <c r="L1392" s="153" t="s">
        <v>128</v>
      </c>
      <c r="M1392" s="9278" t="s">
        <v>26309</v>
      </c>
      <c r="N1392" s="41"/>
      <c r="O1392" s="4088">
        <v>3</v>
      </c>
      <c r="P1392" s="4088">
        <v>3</v>
      </c>
      <c r="Q1392" s="9278" t="s">
        <v>26308</v>
      </c>
      <c r="R1392" s="41"/>
      <c r="V1392" s="9694" t="s">
        <v>9338</v>
      </c>
      <c r="X1392" s="9694" t="s">
        <v>7042</v>
      </c>
      <c r="AA1392" s="11490">
        <v>13210369</v>
      </c>
      <c r="AC1392" s="11494">
        <v>10200</v>
      </c>
      <c r="AD1392" s="4911">
        <v>7840.8</v>
      </c>
      <c r="AE1392" s="11494">
        <f>AC1392+AD1392*P1392+AD1393*P1393</f>
        <v>46659.72</v>
      </c>
      <c r="AF1392" s="9847" t="s">
        <v>19700</v>
      </c>
    </row>
    <row r="1393" spans="1:52" s="6" customFormat="1" ht="30" customHeight="1">
      <c r="A1393" s="6132" t="s">
        <v>26302</v>
      </c>
      <c r="B1393" s="9500"/>
      <c r="C1393" s="9410"/>
      <c r="D1393" s="9410"/>
      <c r="E1393" s="341"/>
      <c r="F1393" s="373"/>
      <c r="G1393" s="9209"/>
      <c r="H1393" s="5902" t="s">
        <v>11998</v>
      </c>
      <c r="I1393" s="41"/>
      <c r="J1393" s="9209"/>
      <c r="K1393" s="9209"/>
      <c r="L1393" s="41" t="s">
        <v>26307</v>
      </c>
      <c r="M1393" s="9209"/>
      <c r="N1393" s="41"/>
      <c r="O1393" s="4088">
        <v>3</v>
      </c>
      <c r="P1393" s="4088">
        <v>3</v>
      </c>
      <c r="Q1393" s="9209"/>
      <c r="R1393" s="41"/>
      <c r="V1393" s="9229"/>
      <c r="X1393" s="9229"/>
      <c r="AA1393" s="11491"/>
      <c r="AC1393" s="11495"/>
      <c r="AD1393" s="4911">
        <v>4312.4399999999996</v>
      </c>
      <c r="AE1393" s="11495"/>
      <c r="AF1393" s="11647"/>
    </row>
    <row r="1394" spans="1:52" s="6" customFormat="1" ht="30" customHeight="1">
      <c r="A1394" s="5901" t="s">
        <v>20936</v>
      </c>
      <c r="B1394" s="4672" t="s">
        <v>26310</v>
      </c>
      <c r="C1394" s="422">
        <v>45915</v>
      </c>
      <c r="D1394" s="422">
        <v>45957</v>
      </c>
      <c r="E1394" s="341"/>
      <c r="F1394" s="373"/>
      <c r="G1394" s="41">
        <v>8596</v>
      </c>
      <c r="H1394" s="5902" t="s">
        <v>1619</v>
      </c>
      <c r="I1394" s="41"/>
      <c r="J1394" s="41" t="s">
        <v>26311</v>
      </c>
      <c r="K1394" s="41" t="s">
        <v>26312</v>
      </c>
      <c r="L1394" s="41" t="s">
        <v>173</v>
      </c>
      <c r="M1394" s="41" t="s">
        <v>26314</v>
      </c>
      <c r="N1394" s="41"/>
      <c r="O1394" s="4088">
        <v>1</v>
      </c>
      <c r="P1394" s="4088">
        <v>1</v>
      </c>
      <c r="Q1394" s="41" t="s">
        <v>26313</v>
      </c>
      <c r="R1394" s="41"/>
      <c r="V1394" s="6" t="s">
        <v>9338</v>
      </c>
      <c r="X1394" s="6" t="s">
        <v>7042</v>
      </c>
      <c r="AA1394" s="5176">
        <v>13137023</v>
      </c>
      <c r="AC1394" s="4898">
        <v>0</v>
      </c>
      <c r="AD1394" s="4911">
        <v>9600</v>
      </c>
      <c r="AE1394" s="4898">
        <f t="shared" si="71"/>
        <v>9600</v>
      </c>
      <c r="AF1394" s="4550" t="s">
        <v>19700</v>
      </c>
    </row>
    <row r="1395" spans="1:52" s="6" customFormat="1" ht="30" customHeight="1">
      <c r="A1395" s="6801" t="s">
        <v>26319</v>
      </c>
      <c r="B1395" s="4672" t="s">
        <v>26320</v>
      </c>
      <c r="C1395" s="422">
        <v>45931</v>
      </c>
      <c r="D1395" s="422">
        <v>45958</v>
      </c>
      <c r="E1395" s="341"/>
      <c r="F1395" s="373"/>
      <c r="G1395" s="41">
        <v>6984</v>
      </c>
      <c r="H1395" s="5397" t="s">
        <v>7405</v>
      </c>
      <c r="I1395" s="41"/>
      <c r="J1395" s="41" t="s">
        <v>26321</v>
      </c>
      <c r="K1395" s="41" t="s">
        <v>26322</v>
      </c>
      <c r="L1395" s="41" t="s">
        <v>173</v>
      </c>
      <c r="M1395" s="41" t="s">
        <v>26324</v>
      </c>
      <c r="N1395" s="41"/>
      <c r="O1395" s="4088">
        <v>1</v>
      </c>
      <c r="P1395" s="4088">
        <v>1</v>
      </c>
      <c r="Q1395" s="41" t="s">
        <v>26323</v>
      </c>
      <c r="R1395" s="41"/>
      <c r="V1395" s="6" t="s">
        <v>9338</v>
      </c>
      <c r="X1395" s="6" t="s">
        <v>7042</v>
      </c>
      <c r="AA1395" s="6564">
        <v>13212368</v>
      </c>
      <c r="AC1395" s="4898">
        <v>0</v>
      </c>
      <c r="AD1395" s="4911">
        <v>7840.8</v>
      </c>
      <c r="AE1395" s="4898">
        <f t="shared" si="71"/>
        <v>7840.8</v>
      </c>
      <c r="AF1395" s="4550" t="s">
        <v>19700</v>
      </c>
    </row>
    <row r="1396" spans="1:52" s="36" customFormat="1" ht="30" customHeight="1">
      <c r="A1396" s="5362" t="s">
        <v>26319</v>
      </c>
      <c r="B1396" s="36" t="s">
        <v>26325</v>
      </c>
      <c r="C1396" s="37">
        <v>45937</v>
      </c>
      <c r="D1396" s="37">
        <v>45972</v>
      </c>
      <c r="E1396" s="359"/>
      <c r="F1396" s="448"/>
      <c r="G1396" s="36">
        <v>6984</v>
      </c>
      <c r="H1396" s="5423" t="s">
        <v>25788</v>
      </c>
      <c r="J1396" s="36" t="s">
        <v>26326</v>
      </c>
      <c r="K1396" s="36" t="s">
        <v>26327</v>
      </c>
      <c r="L1396" s="36" t="s">
        <v>76</v>
      </c>
      <c r="M1396" s="36" t="s">
        <v>26330</v>
      </c>
      <c r="O1396" s="4511">
        <v>4</v>
      </c>
      <c r="P1396" s="4511">
        <v>4</v>
      </c>
      <c r="Q1396" s="36" t="s">
        <v>26328</v>
      </c>
      <c r="AA1396" s="4891">
        <v>13212993</v>
      </c>
      <c r="AC1396" s="4906"/>
      <c r="AD1396" s="5178"/>
      <c r="AE1396" s="4906"/>
      <c r="AF1396" s="36" t="s">
        <v>19700</v>
      </c>
      <c r="AZ1396" s="3846"/>
    </row>
    <row r="1397" spans="1:52" s="6" customFormat="1" ht="30" customHeight="1">
      <c r="A1397" s="5364" t="s">
        <v>26319</v>
      </c>
      <c r="B1397" s="41" t="s">
        <v>26329</v>
      </c>
      <c r="C1397" s="422">
        <v>45937</v>
      </c>
      <c r="D1397" s="422">
        <v>45972</v>
      </c>
      <c r="E1397" s="341"/>
      <c r="F1397" s="373"/>
      <c r="G1397" s="41">
        <v>6984</v>
      </c>
      <c r="H1397" s="5397" t="s">
        <v>24300</v>
      </c>
      <c r="I1397" s="41"/>
      <c r="J1397" s="41" t="s">
        <v>26331</v>
      </c>
      <c r="K1397" s="41" t="s">
        <v>26332</v>
      </c>
      <c r="L1397" s="41" t="s">
        <v>193</v>
      </c>
      <c r="M1397" s="41" t="s">
        <v>26334</v>
      </c>
      <c r="N1397" s="41"/>
      <c r="O1397" s="4088">
        <v>6</v>
      </c>
      <c r="P1397" s="4088">
        <v>6</v>
      </c>
      <c r="Q1397" s="41" t="s">
        <v>26333</v>
      </c>
      <c r="R1397" s="41"/>
      <c r="V1397" s="6" t="s">
        <v>9338</v>
      </c>
      <c r="X1397" s="6" t="s">
        <v>7042</v>
      </c>
      <c r="AA1397" s="6564">
        <v>13212998</v>
      </c>
      <c r="AC1397" s="4898">
        <v>6900</v>
      </c>
      <c r="AD1397" s="4911">
        <v>7840.8</v>
      </c>
      <c r="AE1397" s="4898">
        <f t="shared" si="71"/>
        <v>53944.800000000003</v>
      </c>
      <c r="AF1397" s="4550" t="s">
        <v>19700</v>
      </c>
      <c r="AZ1397" s="3842"/>
    </row>
    <row r="1398" spans="1:52" s="1" customFormat="1" ht="30" customHeight="1">
      <c r="A1398" s="5364" t="s">
        <v>18626</v>
      </c>
      <c r="B1398" s="42" t="s">
        <v>26335</v>
      </c>
      <c r="C1398" s="46">
        <v>45937</v>
      </c>
      <c r="D1398" s="46">
        <v>45972</v>
      </c>
      <c r="E1398" s="46"/>
      <c r="F1398" s="373"/>
      <c r="G1398" s="42">
        <v>9013</v>
      </c>
      <c r="H1398" s="49">
        <v>500</v>
      </c>
      <c r="I1398" s="42"/>
      <c r="J1398" s="42" t="s">
        <v>26336</v>
      </c>
      <c r="K1398" s="41" t="s">
        <v>26337</v>
      </c>
      <c r="L1398" s="41" t="s">
        <v>26339</v>
      </c>
      <c r="M1398" s="582" t="s">
        <v>26340</v>
      </c>
      <c r="N1398" s="42"/>
      <c r="O1398" s="4088">
        <v>32</v>
      </c>
      <c r="P1398" s="4088">
        <v>32</v>
      </c>
      <c r="Q1398" s="41" t="s">
        <v>26338</v>
      </c>
      <c r="R1398" s="42"/>
      <c r="S1398" s="31"/>
      <c r="T1398" s="31"/>
      <c r="U1398" s="31"/>
      <c r="V1398" s="31" t="s">
        <v>9338</v>
      </c>
      <c r="W1398" s="31"/>
      <c r="X1398" s="31" t="s">
        <v>27185</v>
      </c>
      <c r="Y1398" s="31"/>
      <c r="Z1398" s="31"/>
      <c r="AA1398" s="4883">
        <v>13213665</v>
      </c>
      <c r="AB1398" s="31"/>
      <c r="AC1398" s="4898">
        <v>6900</v>
      </c>
      <c r="AD1398" s="4911">
        <v>2549.56</v>
      </c>
      <c r="AE1398" s="4898">
        <f t="shared" si="71"/>
        <v>88485.92</v>
      </c>
      <c r="AF1398" s="4550" t="s">
        <v>19700</v>
      </c>
      <c r="AG1398" s="31"/>
      <c r="AH1398" s="31"/>
      <c r="AI1398" s="31"/>
      <c r="AJ1398" s="31"/>
      <c r="AK1398" s="31"/>
      <c r="AL1398" s="31"/>
      <c r="AM1398" s="31"/>
      <c r="AN1398" s="31"/>
      <c r="AO1398" s="31"/>
      <c r="AP1398" s="31"/>
      <c r="AQ1398" s="31"/>
      <c r="AR1398" s="31"/>
      <c r="AS1398" s="31"/>
      <c r="AT1398" s="31"/>
      <c r="AU1398" s="31"/>
      <c r="AV1398" s="31"/>
      <c r="AW1398" s="31"/>
      <c r="AX1398" s="31"/>
      <c r="AY1398" s="31"/>
    </row>
    <row r="1399" spans="1:52" s="6" customFormat="1" ht="30" customHeight="1">
      <c r="A1399" s="5364" t="s">
        <v>18779</v>
      </c>
      <c r="B1399" s="41" t="s">
        <v>26341</v>
      </c>
      <c r="C1399" s="422">
        <v>45937</v>
      </c>
      <c r="D1399" s="422">
        <v>45958</v>
      </c>
      <c r="E1399" s="422"/>
      <c r="F1399" s="373"/>
      <c r="G1399" s="41">
        <v>8593</v>
      </c>
      <c r="H1399" s="5397" t="s">
        <v>19017</v>
      </c>
      <c r="I1399" s="41"/>
      <c r="J1399" s="41" t="s">
        <v>26342</v>
      </c>
      <c r="K1399" s="41" t="s">
        <v>26343</v>
      </c>
      <c r="L1399" s="41" t="s">
        <v>173</v>
      </c>
      <c r="M1399" s="41" t="s">
        <v>26345</v>
      </c>
      <c r="N1399" s="41"/>
      <c r="O1399" s="4088">
        <v>1</v>
      </c>
      <c r="P1399" s="4088">
        <v>1</v>
      </c>
      <c r="Q1399" s="41" t="s">
        <v>26344</v>
      </c>
      <c r="R1399" s="41"/>
      <c r="V1399" s="6" t="s">
        <v>9338</v>
      </c>
      <c r="X1399" s="6" t="s">
        <v>7042</v>
      </c>
      <c r="AA1399" s="6564">
        <v>13214135</v>
      </c>
      <c r="AC1399" s="4898">
        <v>0</v>
      </c>
      <c r="AD1399" s="4911">
        <v>7920</v>
      </c>
      <c r="AE1399" s="4898">
        <f t="shared" si="71"/>
        <v>7920</v>
      </c>
      <c r="AF1399" s="4550" t="s">
        <v>19700</v>
      </c>
      <c r="AZ1399" s="3842"/>
    </row>
    <row r="1400" spans="1:52" s="6" customFormat="1" ht="30" customHeight="1">
      <c r="A1400" s="5866" t="s">
        <v>20038</v>
      </c>
      <c r="B1400" s="4672" t="s">
        <v>26352</v>
      </c>
      <c r="C1400" s="422">
        <v>45938</v>
      </c>
      <c r="D1400" s="422">
        <v>45959</v>
      </c>
      <c r="E1400" s="422"/>
      <c r="F1400" s="373"/>
      <c r="G1400" s="41">
        <v>8606</v>
      </c>
      <c r="H1400" s="5397" t="s">
        <v>473</v>
      </c>
      <c r="I1400" s="41"/>
      <c r="J1400" s="41" t="s">
        <v>26353</v>
      </c>
      <c r="K1400" s="41" t="s">
        <v>26354</v>
      </c>
      <c r="L1400" s="41" t="s">
        <v>173</v>
      </c>
      <c r="M1400" s="41" t="s">
        <v>26356</v>
      </c>
      <c r="N1400" s="41"/>
      <c r="O1400" s="4088">
        <v>1</v>
      </c>
      <c r="P1400" s="4088">
        <v>1</v>
      </c>
      <c r="Q1400" s="41" t="s">
        <v>26355</v>
      </c>
      <c r="R1400" s="41"/>
      <c r="V1400" s="6" t="s">
        <v>9338</v>
      </c>
      <c r="X1400" s="6" t="s">
        <v>7042</v>
      </c>
      <c r="AA1400" s="6564">
        <v>13215415</v>
      </c>
      <c r="AC1400" s="4898">
        <v>0</v>
      </c>
      <c r="AD1400" s="4911">
        <v>7920</v>
      </c>
      <c r="AE1400" s="4898">
        <f t="shared" si="71"/>
        <v>7920</v>
      </c>
      <c r="AF1400" s="4550" t="s">
        <v>19700</v>
      </c>
      <c r="AZ1400" s="3842"/>
    </row>
    <row r="1401" spans="1:52" s="6" customFormat="1" ht="30" customHeight="1">
      <c r="A1401" s="5364" t="s">
        <v>20974</v>
      </c>
      <c r="B1401" s="41" t="s">
        <v>26357</v>
      </c>
      <c r="C1401" s="422">
        <v>45938</v>
      </c>
      <c r="D1401" s="422">
        <v>45973</v>
      </c>
      <c r="E1401" s="341"/>
      <c r="F1401" s="373"/>
      <c r="G1401" s="41">
        <v>8595</v>
      </c>
      <c r="H1401" s="4934"/>
      <c r="I1401" s="41" t="s">
        <v>21302</v>
      </c>
      <c r="J1401" s="41" t="s">
        <v>26358</v>
      </c>
      <c r="K1401" s="41" t="s">
        <v>26359</v>
      </c>
      <c r="L1401" s="41" t="s">
        <v>16194</v>
      </c>
      <c r="M1401" s="41" t="s">
        <v>26361</v>
      </c>
      <c r="N1401" s="41"/>
      <c r="O1401" s="4088">
        <v>3</v>
      </c>
      <c r="P1401" s="4088">
        <v>3</v>
      </c>
      <c r="Q1401" s="41" t="s">
        <v>26360</v>
      </c>
      <c r="R1401" s="41"/>
      <c r="V1401" s="6" t="s">
        <v>9338</v>
      </c>
      <c r="X1401" s="6" t="s">
        <v>7042</v>
      </c>
      <c r="AA1401" s="6564">
        <v>13215496</v>
      </c>
      <c r="AC1401" s="4898">
        <v>10350</v>
      </c>
      <c r="AD1401" s="4911">
        <v>3150</v>
      </c>
      <c r="AE1401" s="4898">
        <f t="shared" si="71"/>
        <v>19800</v>
      </c>
      <c r="AF1401" s="4550" t="s">
        <v>19700</v>
      </c>
      <c r="AZ1401" s="3842"/>
    </row>
    <row r="1402" spans="1:52" s="6" customFormat="1" ht="30" customHeight="1">
      <c r="A1402" s="5723" t="s">
        <v>20038</v>
      </c>
      <c r="B1402" s="4672" t="s">
        <v>26362</v>
      </c>
      <c r="C1402" s="422">
        <v>45938</v>
      </c>
      <c r="D1402" s="422">
        <v>45959</v>
      </c>
      <c r="E1402" s="422"/>
      <c r="F1402" s="373"/>
      <c r="G1402" s="41">
        <v>8606</v>
      </c>
      <c r="H1402" s="5397" t="s">
        <v>6726</v>
      </c>
      <c r="I1402" s="41"/>
      <c r="J1402" s="41" t="s">
        <v>26363</v>
      </c>
      <c r="K1402" s="41" t="s">
        <v>26364</v>
      </c>
      <c r="L1402" s="41" t="s">
        <v>173</v>
      </c>
      <c r="M1402" s="41" t="s">
        <v>26366</v>
      </c>
      <c r="N1402" s="41"/>
      <c r="O1402" s="4088">
        <v>1</v>
      </c>
      <c r="P1402" s="4088">
        <v>1</v>
      </c>
      <c r="Q1402" s="41" t="s">
        <v>26365</v>
      </c>
      <c r="R1402" s="41"/>
      <c r="V1402" s="6" t="s">
        <v>9338</v>
      </c>
      <c r="X1402" s="6" t="s">
        <v>7042</v>
      </c>
      <c r="AA1402" s="6564">
        <v>13215965</v>
      </c>
      <c r="AC1402" s="4898">
        <v>0</v>
      </c>
      <c r="AD1402" s="4911">
        <v>7920</v>
      </c>
      <c r="AE1402" s="4898">
        <f t="shared" si="71"/>
        <v>7920</v>
      </c>
      <c r="AF1402" s="4550" t="s">
        <v>19700</v>
      </c>
      <c r="AZ1402" s="3842"/>
    </row>
    <row r="1403" spans="1:52" s="6" customFormat="1" ht="30" customHeight="1">
      <c r="A1403" s="6110" t="s">
        <v>26302</v>
      </c>
      <c r="B1403" s="6160" t="s">
        <v>26367</v>
      </c>
      <c r="C1403" s="422">
        <v>45938</v>
      </c>
      <c r="D1403" s="422">
        <v>45973</v>
      </c>
      <c r="E1403" s="341"/>
      <c r="F1403" s="373"/>
      <c r="G1403" s="41">
        <v>6984</v>
      </c>
      <c r="H1403" s="5397" t="s">
        <v>1368</v>
      </c>
      <c r="I1403" s="41"/>
      <c r="J1403" s="6110" t="s">
        <v>26368</v>
      </c>
      <c r="K1403" s="41" t="s">
        <v>26369</v>
      </c>
      <c r="L1403" s="41" t="s">
        <v>76</v>
      </c>
      <c r="M1403" s="582" t="s">
        <v>26371</v>
      </c>
      <c r="N1403" s="41"/>
      <c r="O1403" s="4088">
        <v>4</v>
      </c>
      <c r="P1403" s="4088">
        <v>4</v>
      </c>
      <c r="Q1403" s="41" t="s">
        <v>26370</v>
      </c>
      <c r="R1403" s="41"/>
      <c r="V1403" s="6" t="s">
        <v>9338</v>
      </c>
      <c r="X1403" s="6" t="s">
        <v>7042</v>
      </c>
      <c r="AA1403" s="6564">
        <v>13216083</v>
      </c>
      <c r="AC1403" s="4898">
        <v>3300</v>
      </c>
      <c r="AD1403" s="4911">
        <v>7840.8</v>
      </c>
      <c r="AE1403" s="4898">
        <f t="shared" si="71"/>
        <v>34663.199999999997</v>
      </c>
      <c r="AF1403" s="4550" t="s">
        <v>19700</v>
      </c>
      <c r="AZ1403" s="3842"/>
    </row>
    <row r="1404" spans="1:52" s="36" customFormat="1" ht="30" customHeight="1">
      <c r="A1404" s="5362" t="s">
        <v>26302</v>
      </c>
      <c r="B1404" s="36" t="s">
        <v>26372</v>
      </c>
      <c r="C1404" s="37">
        <v>45938</v>
      </c>
      <c r="D1404" s="37">
        <v>45973</v>
      </c>
      <c r="E1404" s="37"/>
      <c r="F1404" s="448"/>
      <c r="G1404" s="36">
        <v>6984</v>
      </c>
      <c r="H1404" s="5423" t="s">
        <v>18175</v>
      </c>
      <c r="J1404" s="36" t="s">
        <v>26373</v>
      </c>
      <c r="K1404" s="36" t="s">
        <v>26374</v>
      </c>
      <c r="L1404" s="36" t="s">
        <v>173</v>
      </c>
      <c r="M1404" s="36" t="s">
        <v>26375</v>
      </c>
      <c r="O1404" s="4511">
        <v>1</v>
      </c>
      <c r="P1404" s="4511">
        <v>1</v>
      </c>
      <c r="Q1404" s="36" t="s">
        <v>26313</v>
      </c>
      <c r="AA1404" s="4891">
        <v>13216125</v>
      </c>
      <c r="AC1404" s="4906"/>
      <c r="AD1404" s="5178"/>
      <c r="AE1404" s="4906"/>
      <c r="AF1404" s="36" t="s">
        <v>19700</v>
      </c>
      <c r="AZ1404" s="3846"/>
    </row>
    <row r="1405" spans="1:52" s="6" customFormat="1" ht="30" customHeight="1">
      <c r="A1405" s="5364" t="s">
        <v>20488</v>
      </c>
      <c r="B1405" s="4672" t="s">
        <v>26376</v>
      </c>
      <c r="C1405" s="422">
        <v>45919</v>
      </c>
      <c r="D1405" s="422">
        <v>45959</v>
      </c>
      <c r="E1405" s="341"/>
      <c r="F1405" s="373"/>
      <c r="G1405" s="41">
        <v>8630</v>
      </c>
      <c r="H1405" s="5397" t="s">
        <v>26377</v>
      </c>
      <c r="I1405" s="41"/>
      <c r="J1405" s="41" t="s">
        <v>21303</v>
      </c>
      <c r="K1405" s="41" t="s">
        <v>26378</v>
      </c>
      <c r="L1405" s="41" t="s">
        <v>28</v>
      </c>
      <c r="M1405" s="41" t="s">
        <v>26380</v>
      </c>
      <c r="N1405" s="41"/>
      <c r="O1405" s="4088">
        <v>2</v>
      </c>
      <c r="P1405" s="4088">
        <v>2</v>
      </c>
      <c r="Q1405" s="41" t="s">
        <v>26379</v>
      </c>
      <c r="R1405" s="41"/>
      <c r="V1405" s="6" t="s">
        <v>9338</v>
      </c>
      <c r="X1405" s="6" t="s">
        <v>7042</v>
      </c>
      <c r="AA1405" s="6564">
        <v>13216241</v>
      </c>
      <c r="AC1405" s="4898">
        <v>0</v>
      </c>
      <c r="AD1405" s="4911">
        <v>8316</v>
      </c>
      <c r="AE1405" s="4898">
        <f t="shared" si="71"/>
        <v>16632</v>
      </c>
      <c r="AF1405" s="4550" t="s">
        <v>19700</v>
      </c>
    </row>
    <row r="1406" spans="1:52" s="6" customFormat="1" ht="30" customHeight="1">
      <c r="A1406" s="5364" t="s">
        <v>26302</v>
      </c>
      <c r="B1406" s="41" t="s">
        <v>26381</v>
      </c>
      <c r="C1406" s="422">
        <v>45938</v>
      </c>
      <c r="D1406" s="422">
        <v>45973</v>
      </c>
      <c r="E1406" s="341"/>
      <c r="F1406" s="373"/>
      <c r="G1406" s="41">
        <v>6984</v>
      </c>
      <c r="H1406" s="5397" t="s">
        <v>26382</v>
      </c>
      <c r="I1406" s="41"/>
      <c r="J1406" s="41" t="s">
        <v>26383</v>
      </c>
      <c r="K1406" s="41" t="s">
        <v>24358</v>
      </c>
      <c r="L1406" s="41" t="s">
        <v>128</v>
      </c>
      <c r="M1406" s="41" t="s">
        <v>26385</v>
      </c>
      <c r="N1406" s="41"/>
      <c r="O1406" s="4088">
        <v>3</v>
      </c>
      <c r="P1406" s="4088">
        <v>3</v>
      </c>
      <c r="Q1406" s="41" t="s">
        <v>26384</v>
      </c>
      <c r="R1406" s="41"/>
      <c r="V1406" s="6" t="s">
        <v>9338</v>
      </c>
      <c r="X1406" s="6" t="s">
        <v>7042</v>
      </c>
      <c r="AA1406" s="6564">
        <v>13216502</v>
      </c>
      <c r="AC1406" s="4898">
        <v>6900</v>
      </c>
      <c r="AD1406" s="4911">
        <v>7840.8</v>
      </c>
      <c r="AE1406" s="4898">
        <f t="shared" si="71"/>
        <v>30422.400000000001</v>
      </c>
      <c r="AF1406" s="4550" t="s">
        <v>19700</v>
      </c>
    </row>
    <row r="1407" spans="1:52" s="36" customFormat="1" ht="30" customHeight="1">
      <c r="A1407" s="5362" t="s">
        <v>18779</v>
      </c>
      <c r="B1407" s="36" t="s">
        <v>26386</v>
      </c>
      <c r="C1407" s="37">
        <v>45938</v>
      </c>
      <c r="D1407" s="37">
        <v>45973</v>
      </c>
      <c r="E1407" s="37"/>
      <c r="F1407" s="448"/>
      <c r="G1407" s="36">
        <v>8593</v>
      </c>
      <c r="H1407" s="5423" t="s">
        <v>3697</v>
      </c>
      <c r="J1407" s="36" t="s">
        <v>26387</v>
      </c>
      <c r="K1407" s="36" t="s">
        <v>26388</v>
      </c>
      <c r="L1407" s="36" t="s">
        <v>173</v>
      </c>
      <c r="M1407" s="36" t="s">
        <v>26390</v>
      </c>
      <c r="O1407" s="4511">
        <v>1</v>
      </c>
      <c r="P1407" s="4511">
        <v>1</v>
      </c>
      <c r="Q1407" s="36" t="s">
        <v>26389</v>
      </c>
      <c r="AA1407" s="4891">
        <v>13217287</v>
      </c>
      <c r="AC1407" s="4906"/>
      <c r="AD1407" s="5178"/>
      <c r="AE1407" s="4906"/>
      <c r="AF1407" s="36" t="s">
        <v>19700</v>
      </c>
    </row>
    <row r="1408" spans="1:52" s="36" customFormat="1" ht="30" customHeight="1">
      <c r="A1408" s="5362" t="s">
        <v>19480</v>
      </c>
      <c r="B1408" s="36" t="s">
        <v>26391</v>
      </c>
      <c r="C1408" s="37">
        <v>45938</v>
      </c>
      <c r="D1408" s="37">
        <v>45973</v>
      </c>
      <c r="E1408" s="37"/>
      <c r="F1408" s="448"/>
      <c r="G1408" s="36">
        <v>8618</v>
      </c>
      <c r="H1408" s="5423" t="s">
        <v>449</v>
      </c>
      <c r="J1408" s="36" t="s">
        <v>26392</v>
      </c>
      <c r="K1408" s="36" t="s">
        <v>26393</v>
      </c>
      <c r="L1408" s="36" t="s">
        <v>173</v>
      </c>
      <c r="M1408" s="36" t="s">
        <v>26394</v>
      </c>
      <c r="O1408" s="4511">
        <v>1</v>
      </c>
      <c r="P1408" s="4511">
        <v>1</v>
      </c>
      <c r="Q1408" s="36" t="s">
        <v>26365</v>
      </c>
      <c r="AA1408" s="4891">
        <v>13217552</v>
      </c>
      <c r="AC1408" s="4906"/>
      <c r="AD1408" s="5178"/>
      <c r="AE1408" s="4906"/>
      <c r="AF1408" s="36" t="s">
        <v>19700</v>
      </c>
    </row>
    <row r="1409" spans="1:32" s="6" customFormat="1" ht="30" customHeight="1">
      <c r="A1409" s="5364" t="s">
        <v>19480</v>
      </c>
      <c r="B1409" s="41" t="s">
        <v>26395</v>
      </c>
      <c r="C1409" s="422">
        <v>45938</v>
      </c>
      <c r="D1409" s="422">
        <v>45973</v>
      </c>
      <c r="E1409" s="341"/>
      <c r="F1409" s="373"/>
      <c r="G1409" s="41">
        <v>8618</v>
      </c>
      <c r="H1409" s="5397" t="s">
        <v>7066</v>
      </c>
      <c r="I1409" s="41"/>
      <c r="J1409" s="41" t="s">
        <v>26396</v>
      </c>
      <c r="K1409" s="41" t="s">
        <v>26397</v>
      </c>
      <c r="L1409" s="41" t="s">
        <v>173</v>
      </c>
      <c r="M1409" s="41" t="s">
        <v>26399</v>
      </c>
      <c r="N1409" s="41"/>
      <c r="O1409" s="4088">
        <v>1</v>
      </c>
      <c r="P1409" s="4088">
        <v>1</v>
      </c>
      <c r="Q1409" s="41" t="s">
        <v>26398</v>
      </c>
      <c r="R1409" s="41"/>
      <c r="V1409" s="6" t="s">
        <v>28776</v>
      </c>
      <c r="X1409" s="6" t="s">
        <v>27185</v>
      </c>
      <c r="AA1409" s="6564">
        <v>13217585</v>
      </c>
      <c r="AC1409" s="4898">
        <v>3300</v>
      </c>
      <c r="AD1409" s="4911">
        <v>7918.05</v>
      </c>
      <c r="AE1409" s="4898">
        <f t="shared" si="71"/>
        <v>11218.05</v>
      </c>
      <c r="AF1409" s="4550" t="s">
        <v>19700</v>
      </c>
    </row>
    <row r="1410" spans="1:32" s="6" customFormat="1" ht="30" customHeight="1">
      <c r="A1410" s="5364" t="s">
        <v>18626</v>
      </c>
      <c r="B1410" s="41" t="s">
        <v>26400</v>
      </c>
      <c r="C1410" s="422">
        <v>45938</v>
      </c>
      <c r="D1410" s="422">
        <v>45973</v>
      </c>
      <c r="E1410" s="341"/>
      <c r="F1410" s="373"/>
      <c r="G1410" s="41">
        <v>9013</v>
      </c>
      <c r="H1410" s="5397" t="s">
        <v>23539</v>
      </c>
      <c r="I1410" s="41"/>
      <c r="J1410" s="41" t="s">
        <v>26401</v>
      </c>
      <c r="K1410" s="41" t="s">
        <v>26402</v>
      </c>
      <c r="L1410" s="41" t="s">
        <v>173</v>
      </c>
      <c r="M1410" s="41" t="s">
        <v>26404</v>
      </c>
      <c r="N1410" s="41"/>
      <c r="O1410" s="4088">
        <v>1</v>
      </c>
      <c r="P1410" s="4088">
        <v>1</v>
      </c>
      <c r="Q1410" s="41" t="s">
        <v>26403</v>
      </c>
      <c r="R1410" s="41"/>
      <c r="V1410" s="6111" t="s">
        <v>9338</v>
      </c>
      <c r="X1410" s="6111" t="s">
        <v>7042</v>
      </c>
      <c r="AA1410" s="6564">
        <v>13217812</v>
      </c>
      <c r="AC1410" s="4898">
        <v>6900</v>
      </c>
      <c r="AD1410" s="4911">
        <v>6798.83</v>
      </c>
      <c r="AE1410" s="4898">
        <f t="shared" si="71"/>
        <v>13698.83</v>
      </c>
      <c r="AF1410" s="4550" t="s">
        <v>19700</v>
      </c>
    </row>
    <row r="1411" spans="1:32" s="6" customFormat="1" ht="30" customHeight="1">
      <c r="A1411" s="5364" t="s">
        <v>18779</v>
      </c>
      <c r="B1411" s="41" t="s">
        <v>26405</v>
      </c>
      <c r="C1411" s="422">
        <v>45938</v>
      </c>
      <c r="D1411" s="422">
        <v>45959</v>
      </c>
      <c r="E1411" s="422"/>
      <c r="F1411" s="373"/>
      <c r="G1411" s="41">
        <v>8593</v>
      </c>
      <c r="H1411" s="5397" t="s">
        <v>9681</v>
      </c>
      <c r="I1411" s="41"/>
      <c r="J1411" s="41" t="s">
        <v>26406</v>
      </c>
      <c r="K1411" s="41" t="s">
        <v>26407</v>
      </c>
      <c r="L1411" s="41" t="s">
        <v>173</v>
      </c>
      <c r="M1411" s="41" t="s">
        <v>26409</v>
      </c>
      <c r="N1411" s="41"/>
      <c r="O1411" s="4088">
        <v>1</v>
      </c>
      <c r="P1411" s="4088">
        <v>1</v>
      </c>
      <c r="Q1411" s="41" t="s">
        <v>26408</v>
      </c>
      <c r="R1411" s="41"/>
      <c r="V1411" s="6" t="s">
        <v>9338</v>
      </c>
      <c r="X1411" s="6" t="s">
        <v>7042</v>
      </c>
      <c r="AA1411" s="6564">
        <v>13217888</v>
      </c>
      <c r="AC1411" s="4898">
        <v>1200</v>
      </c>
      <c r="AD1411" s="4911">
        <v>7920</v>
      </c>
      <c r="AE1411" s="4898">
        <f t="shared" si="71"/>
        <v>9120</v>
      </c>
      <c r="AF1411" s="4550" t="s">
        <v>19700</v>
      </c>
    </row>
    <row r="1412" spans="1:32" s="6" customFormat="1" ht="30" customHeight="1">
      <c r="A1412" s="5518" t="s">
        <v>20974</v>
      </c>
      <c r="B1412" s="4672" t="s">
        <v>26410</v>
      </c>
      <c r="C1412" s="422">
        <v>45938</v>
      </c>
      <c r="D1412" s="422">
        <v>45959</v>
      </c>
      <c r="E1412" s="422"/>
      <c r="F1412" s="373"/>
      <c r="G1412" s="41">
        <v>8595</v>
      </c>
      <c r="H1412" s="5397" t="s">
        <v>383</v>
      </c>
      <c r="I1412" s="41"/>
      <c r="J1412" s="41" t="s">
        <v>26411</v>
      </c>
      <c r="K1412" s="41" t="s">
        <v>26412</v>
      </c>
      <c r="L1412" s="41" t="s">
        <v>179</v>
      </c>
      <c r="M1412" s="41" t="s">
        <v>26414</v>
      </c>
      <c r="N1412" s="41"/>
      <c r="O1412" s="4088">
        <v>8</v>
      </c>
      <c r="P1412" s="4088">
        <v>8</v>
      </c>
      <c r="Q1412" s="41" t="s">
        <v>26413</v>
      </c>
      <c r="R1412" s="41"/>
      <c r="V1412" s="6" t="s">
        <v>9338</v>
      </c>
      <c r="X1412" s="6" t="s">
        <v>7042</v>
      </c>
      <c r="AA1412" s="6564">
        <v>13218191</v>
      </c>
      <c r="AC1412" s="4898">
        <v>0</v>
      </c>
      <c r="AD1412" s="4911">
        <v>8400</v>
      </c>
      <c r="AE1412" s="4898">
        <f t="shared" si="71"/>
        <v>67200</v>
      </c>
      <c r="AF1412" s="4550" t="s">
        <v>19700</v>
      </c>
    </row>
    <row r="1413" spans="1:32" s="6" customFormat="1" ht="30" customHeight="1">
      <c r="A1413" s="5403" t="s">
        <v>21279</v>
      </c>
      <c r="B1413" s="6495" t="s">
        <v>26415</v>
      </c>
      <c r="C1413" s="422">
        <v>45939</v>
      </c>
      <c r="D1413" s="422">
        <v>45974</v>
      </c>
      <c r="E1413" s="341"/>
      <c r="F1413" s="373"/>
      <c r="G1413" s="41">
        <v>8599</v>
      </c>
      <c r="H1413" s="5495" t="s">
        <v>589</v>
      </c>
      <c r="I1413" s="41"/>
      <c r="J1413" s="6448" t="s">
        <v>26416</v>
      </c>
      <c r="K1413" s="5403" t="s">
        <v>26417</v>
      </c>
      <c r="L1413" s="5403" t="s">
        <v>173</v>
      </c>
      <c r="M1413" s="41" t="s">
        <v>26418</v>
      </c>
      <c r="N1413" s="41"/>
      <c r="O1413" s="4088">
        <v>1</v>
      </c>
      <c r="P1413" s="4088">
        <v>1</v>
      </c>
      <c r="Q1413" s="5403" t="s">
        <v>22064</v>
      </c>
      <c r="R1413" s="41"/>
      <c r="V1413" s="6" t="s">
        <v>9338</v>
      </c>
      <c r="X1413" s="6" t="s">
        <v>7042</v>
      </c>
      <c r="AA1413" s="6564">
        <v>13219416</v>
      </c>
      <c r="AC1413" s="4898">
        <v>11954.25</v>
      </c>
      <c r="AD1413" s="4911">
        <v>8316</v>
      </c>
      <c r="AE1413" s="4898">
        <f t="shared" si="71"/>
        <v>20270.25</v>
      </c>
      <c r="AF1413" s="4550" t="s">
        <v>19700</v>
      </c>
    </row>
    <row r="1414" spans="1:32" s="6" customFormat="1" ht="30" customHeight="1">
      <c r="A1414" s="8645" t="s">
        <v>26419</v>
      </c>
      <c r="B1414" s="5403" t="s">
        <v>26420</v>
      </c>
      <c r="C1414" s="422">
        <v>45939</v>
      </c>
      <c r="D1414" s="422">
        <v>45974</v>
      </c>
      <c r="E1414" s="341"/>
      <c r="F1414" s="373"/>
      <c r="G1414" s="41">
        <v>5940</v>
      </c>
      <c r="H1414" s="5495" t="s">
        <v>6908</v>
      </c>
      <c r="I1414" s="41"/>
      <c r="J1414" s="5403" t="s">
        <v>26421</v>
      </c>
      <c r="K1414" s="5403" t="s">
        <v>26422</v>
      </c>
      <c r="L1414" s="5403" t="s">
        <v>173</v>
      </c>
      <c r="M1414" s="41" t="s">
        <v>26423</v>
      </c>
      <c r="N1414" s="41"/>
      <c r="O1414" s="4088">
        <v>1</v>
      </c>
      <c r="P1414" s="4088">
        <v>1</v>
      </c>
      <c r="Q1414" s="5403" t="s">
        <v>25222</v>
      </c>
      <c r="R1414" s="41"/>
      <c r="V1414" s="6" t="s">
        <v>9338</v>
      </c>
      <c r="X1414" s="6" t="s">
        <v>7042</v>
      </c>
      <c r="AA1414" s="6564">
        <v>13220159</v>
      </c>
      <c r="AC1414" s="4898">
        <v>75000</v>
      </c>
      <c r="AD1414" s="4911">
        <v>17000</v>
      </c>
      <c r="AE1414" s="4898">
        <f t="shared" si="71"/>
        <v>92000</v>
      </c>
      <c r="AF1414" s="4550" t="s">
        <v>19700</v>
      </c>
    </row>
    <row r="1415" spans="1:32" s="6" customFormat="1" ht="30" customHeight="1">
      <c r="A1415" s="5396" t="s">
        <v>26419</v>
      </c>
      <c r="B1415" s="5396" t="s">
        <v>26424</v>
      </c>
      <c r="C1415" s="114">
        <v>45939</v>
      </c>
      <c r="D1415" s="114">
        <v>45974</v>
      </c>
      <c r="E1415" s="4295">
        <v>46132</v>
      </c>
      <c r="F1415" s="6572">
        <f t="shared" ref="F1415:F1472" si="72">SUM(D1415-E1415)</f>
        <v>-158</v>
      </c>
      <c r="G1415" s="6">
        <v>5940</v>
      </c>
      <c r="H1415" s="5409" t="s">
        <v>16472</v>
      </c>
      <c r="J1415" s="5396" t="s">
        <v>26426</v>
      </c>
      <c r="K1415" s="5396" t="s">
        <v>26425</v>
      </c>
      <c r="L1415" s="5396" t="s">
        <v>173</v>
      </c>
      <c r="M1415" s="6" t="s">
        <v>26427</v>
      </c>
      <c r="O1415" s="264">
        <v>1</v>
      </c>
      <c r="P1415" s="264">
        <v>1</v>
      </c>
      <c r="Q1415" s="5396" t="s">
        <v>25222</v>
      </c>
      <c r="AA1415" s="6564">
        <v>13220327</v>
      </c>
      <c r="AC1415" s="4898">
        <v>52000</v>
      </c>
      <c r="AD1415" s="4911">
        <v>17000</v>
      </c>
      <c r="AE1415" s="4898">
        <f t="shared" si="71"/>
        <v>69000</v>
      </c>
      <c r="AF1415" s="4550" t="s">
        <v>19700</v>
      </c>
    </row>
    <row r="1416" spans="1:32" s="6" customFormat="1" ht="30" customHeight="1">
      <c r="A1416" s="5403" t="s">
        <v>18977</v>
      </c>
      <c r="B1416" s="8563" t="s">
        <v>26428</v>
      </c>
      <c r="C1416" s="422">
        <v>45939</v>
      </c>
      <c r="D1416" s="422">
        <v>45974</v>
      </c>
      <c r="E1416" s="341"/>
      <c r="F1416" s="373"/>
      <c r="G1416" s="41">
        <v>8644</v>
      </c>
      <c r="H1416" s="5495" t="s">
        <v>26429</v>
      </c>
      <c r="I1416" s="41"/>
      <c r="J1416" s="41" t="s">
        <v>26430</v>
      </c>
      <c r="K1416" s="5403" t="s">
        <v>26431</v>
      </c>
      <c r="L1416" s="5403" t="s">
        <v>173</v>
      </c>
      <c r="M1416" s="41" t="s">
        <v>26432</v>
      </c>
      <c r="N1416" s="41"/>
      <c r="O1416" s="4088">
        <v>1</v>
      </c>
      <c r="P1416" s="4088">
        <v>1</v>
      </c>
      <c r="Q1416" s="5403" t="s">
        <v>26194</v>
      </c>
      <c r="R1416" s="41"/>
      <c r="V1416" s="6" t="s">
        <v>28776</v>
      </c>
      <c r="X1416" s="6" t="s">
        <v>27185</v>
      </c>
      <c r="AA1416" s="6564">
        <v>13220377</v>
      </c>
      <c r="AC1416" s="4898">
        <v>10200</v>
      </c>
      <c r="AD1416" s="4911">
        <v>7920</v>
      </c>
      <c r="AE1416" s="4898">
        <f t="shared" si="71"/>
        <v>18120</v>
      </c>
      <c r="AF1416" s="4550" t="s">
        <v>19700</v>
      </c>
    </row>
    <row r="1417" spans="1:32" s="6" customFormat="1" ht="30" customHeight="1">
      <c r="A1417" s="5616" t="s">
        <v>18626</v>
      </c>
      <c r="B1417" s="4672" t="s">
        <v>26433</v>
      </c>
      <c r="C1417" s="422">
        <v>45939</v>
      </c>
      <c r="D1417" s="422">
        <v>45960</v>
      </c>
      <c r="E1417" s="422"/>
      <c r="F1417" s="373"/>
      <c r="G1417" s="41">
        <v>9013</v>
      </c>
      <c r="H1417" s="5495" t="s">
        <v>17773</v>
      </c>
      <c r="I1417" s="41"/>
      <c r="J1417" s="5616" t="s">
        <v>26434</v>
      </c>
      <c r="K1417" s="5403" t="s">
        <v>26435</v>
      </c>
      <c r="L1417" s="5403" t="s">
        <v>173</v>
      </c>
      <c r="M1417" s="41" t="s">
        <v>26437</v>
      </c>
      <c r="N1417" s="41"/>
      <c r="O1417" s="4088">
        <v>1</v>
      </c>
      <c r="P1417" s="4088">
        <v>1</v>
      </c>
      <c r="Q1417" s="5403" t="s">
        <v>26436</v>
      </c>
      <c r="R1417" s="41"/>
      <c r="V1417" s="6" t="s">
        <v>9338</v>
      </c>
      <c r="X1417" s="6" t="s">
        <v>7042</v>
      </c>
      <c r="AA1417" s="6564">
        <v>13220829</v>
      </c>
      <c r="AC1417" s="4898">
        <v>0</v>
      </c>
      <c r="AD1417" s="4911">
        <v>6798.83</v>
      </c>
      <c r="AE1417" s="4898">
        <f t="shared" si="71"/>
        <v>6798.83</v>
      </c>
      <c r="AF1417" s="4550" t="s">
        <v>19700</v>
      </c>
    </row>
    <row r="1418" spans="1:32" s="6" customFormat="1" ht="30" customHeight="1">
      <c r="A1418" s="5396" t="s">
        <v>19480</v>
      </c>
      <c r="B1418" s="5396" t="s">
        <v>26438</v>
      </c>
      <c r="C1418" s="114">
        <v>45939</v>
      </c>
      <c r="D1418" s="5410">
        <v>45974</v>
      </c>
      <c r="E1418" s="4295">
        <v>46132</v>
      </c>
      <c r="F1418" s="6572">
        <f t="shared" si="72"/>
        <v>-158</v>
      </c>
      <c r="G1418" s="6">
        <v>8618</v>
      </c>
      <c r="H1418" s="5409" t="s">
        <v>568</v>
      </c>
      <c r="J1418" s="5396" t="s">
        <v>26439</v>
      </c>
      <c r="K1418" s="5396" t="s">
        <v>26440</v>
      </c>
      <c r="L1418" s="5396" t="s">
        <v>173</v>
      </c>
      <c r="M1418" s="6" t="s">
        <v>26442</v>
      </c>
      <c r="O1418" s="264">
        <v>1</v>
      </c>
      <c r="P1418" s="264">
        <v>1</v>
      </c>
      <c r="Q1418" s="5396" t="s">
        <v>26441</v>
      </c>
      <c r="AA1418" s="6564">
        <v>13220919</v>
      </c>
      <c r="AC1418" s="4898">
        <v>6900</v>
      </c>
      <c r="AD1418" s="4911">
        <v>7918.05</v>
      </c>
      <c r="AE1418" s="4898">
        <f t="shared" si="71"/>
        <v>14818.05</v>
      </c>
      <c r="AF1418" s="4550" t="s">
        <v>19700</v>
      </c>
    </row>
    <row r="1419" spans="1:32" s="6" customFormat="1" ht="30" customHeight="1">
      <c r="A1419" s="5403" t="s">
        <v>20038</v>
      </c>
      <c r="B1419" s="4672" t="s">
        <v>26443</v>
      </c>
      <c r="C1419" s="422">
        <v>45939</v>
      </c>
      <c r="D1419" s="422">
        <v>45974</v>
      </c>
      <c r="E1419" s="341"/>
      <c r="F1419" s="373"/>
      <c r="G1419" s="41">
        <v>8606</v>
      </c>
      <c r="H1419" s="5495" t="s">
        <v>12757</v>
      </c>
      <c r="I1419" s="41"/>
      <c r="J1419" s="5403" t="s">
        <v>26444</v>
      </c>
      <c r="K1419" s="5403" t="s">
        <v>26445</v>
      </c>
      <c r="L1419" s="5403" t="s">
        <v>173</v>
      </c>
      <c r="M1419" s="41" t="s">
        <v>26447</v>
      </c>
      <c r="N1419" s="41"/>
      <c r="O1419" s="4088">
        <v>1</v>
      </c>
      <c r="P1419" s="4088">
        <v>1</v>
      </c>
      <c r="Q1419" s="5403" t="s">
        <v>26446</v>
      </c>
      <c r="R1419" s="41"/>
      <c r="V1419" s="6" t="s">
        <v>9338</v>
      </c>
      <c r="X1419" s="6" t="s">
        <v>7042</v>
      </c>
      <c r="AA1419" s="6564">
        <v>13221370</v>
      </c>
      <c r="AC1419" s="4898">
        <v>6900</v>
      </c>
      <c r="AD1419" s="4911">
        <v>7920</v>
      </c>
      <c r="AE1419" s="4898">
        <f t="shared" si="71"/>
        <v>14820</v>
      </c>
      <c r="AF1419" s="4550" t="s">
        <v>19700</v>
      </c>
    </row>
    <row r="1420" spans="1:32" s="8652" customFormat="1" ht="30" customHeight="1">
      <c r="A1420" s="8669" t="s">
        <v>20646</v>
      </c>
      <c r="B1420" s="8652" t="s">
        <v>26448</v>
      </c>
      <c r="C1420" s="37">
        <v>45939</v>
      </c>
      <c r="D1420" s="37">
        <v>45960</v>
      </c>
      <c r="E1420" s="8660"/>
      <c r="F1420" s="448"/>
      <c r="G1420" s="8652">
        <v>5221</v>
      </c>
      <c r="H1420" s="8670" t="s">
        <v>13157</v>
      </c>
      <c r="J1420" s="8669" t="s">
        <v>26449</v>
      </c>
      <c r="K1420" s="8669" t="s">
        <v>26450</v>
      </c>
      <c r="L1420" s="8669" t="s">
        <v>28</v>
      </c>
      <c r="M1420" s="8652" t="s">
        <v>26452</v>
      </c>
      <c r="O1420" s="4511">
        <v>2</v>
      </c>
      <c r="P1420" s="4511">
        <v>2</v>
      </c>
      <c r="Q1420" s="8669" t="s">
        <v>26451</v>
      </c>
      <c r="AA1420" s="4891">
        <v>13221377</v>
      </c>
      <c r="AC1420" s="4906"/>
      <c r="AD1420" s="5178"/>
      <c r="AE1420" s="4906"/>
      <c r="AF1420" s="8652" t="s">
        <v>19700</v>
      </c>
    </row>
    <row r="1421" spans="1:32" s="6" customFormat="1" ht="30" customHeight="1">
      <c r="A1421" s="5748" t="s">
        <v>18779</v>
      </c>
      <c r="B1421" s="4672" t="s">
        <v>26458</v>
      </c>
      <c r="C1421" s="422">
        <v>45939</v>
      </c>
      <c r="D1421" s="422">
        <v>45974</v>
      </c>
      <c r="E1421" s="422"/>
      <c r="F1421" s="373"/>
      <c r="G1421" s="41">
        <v>8593</v>
      </c>
      <c r="H1421" s="5495" t="s">
        <v>5674</v>
      </c>
      <c r="I1421" s="41"/>
      <c r="J1421" s="5748" t="s">
        <v>26459</v>
      </c>
      <c r="K1421" s="5403" t="s">
        <v>26460</v>
      </c>
      <c r="L1421" s="5403" t="s">
        <v>173</v>
      </c>
      <c r="M1421" s="41" t="s">
        <v>26462</v>
      </c>
      <c r="N1421" s="41"/>
      <c r="O1421" s="4088">
        <v>1</v>
      </c>
      <c r="P1421" s="4088">
        <v>1</v>
      </c>
      <c r="Q1421" s="5403" t="s">
        <v>26461</v>
      </c>
      <c r="R1421" s="41"/>
      <c r="V1421" s="6" t="s">
        <v>9338</v>
      </c>
      <c r="X1421" s="6" t="s">
        <v>7042</v>
      </c>
      <c r="AA1421" s="6564">
        <v>13221645</v>
      </c>
      <c r="AC1421" s="4898">
        <v>3300</v>
      </c>
      <c r="AD1421" s="4911">
        <v>7920</v>
      </c>
      <c r="AE1421" s="4898">
        <f t="shared" si="71"/>
        <v>11220</v>
      </c>
      <c r="AF1421" s="4550" t="s">
        <v>19700</v>
      </c>
    </row>
    <row r="1422" spans="1:32" s="6" customFormat="1" ht="30" customHeight="1">
      <c r="A1422" s="5939" t="s">
        <v>26302</v>
      </c>
      <c r="B1422" s="4672" t="s">
        <v>26463</v>
      </c>
      <c r="C1422" s="422">
        <v>45939</v>
      </c>
      <c r="D1422" s="422">
        <v>45960</v>
      </c>
      <c r="E1422" s="422"/>
      <c r="F1422" s="373"/>
      <c r="G1422" s="41">
        <v>6984</v>
      </c>
      <c r="H1422" s="4934"/>
      <c r="I1422" s="5403" t="s">
        <v>21302</v>
      </c>
      <c r="J1422" s="5939" t="s">
        <v>26464</v>
      </c>
      <c r="K1422" s="5403" t="s">
        <v>26465</v>
      </c>
      <c r="L1422" s="5403" t="s">
        <v>76</v>
      </c>
      <c r="M1422" s="41" t="s">
        <v>26467</v>
      </c>
      <c r="N1422" s="41"/>
      <c r="O1422" s="4088">
        <v>4</v>
      </c>
      <c r="P1422" s="4088">
        <v>4</v>
      </c>
      <c r="Q1422" s="41" t="s">
        <v>26466</v>
      </c>
      <c r="R1422" s="41"/>
      <c r="V1422" s="6" t="s">
        <v>9338</v>
      </c>
      <c r="X1422" s="6" t="s">
        <v>7042</v>
      </c>
      <c r="AA1422" s="6564">
        <v>13221657</v>
      </c>
      <c r="AC1422" s="4898">
        <v>0</v>
      </c>
      <c r="AD1422" s="4911">
        <v>7840.8</v>
      </c>
      <c r="AE1422" s="4898">
        <f t="shared" si="71"/>
        <v>31363.200000000001</v>
      </c>
      <c r="AF1422" s="4550" t="s">
        <v>19700</v>
      </c>
    </row>
    <row r="1423" spans="1:32" s="6" customFormat="1" ht="30" customHeight="1">
      <c r="A1423" s="5748" t="s">
        <v>18626</v>
      </c>
      <c r="B1423" s="4672" t="s">
        <v>26472</v>
      </c>
      <c r="C1423" s="422">
        <v>45939</v>
      </c>
      <c r="D1423" s="422">
        <v>45960</v>
      </c>
      <c r="E1423" s="422"/>
      <c r="F1423" s="373"/>
      <c r="G1423" s="41">
        <v>9013</v>
      </c>
      <c r="H1423" s="4934"/>
      <c r="I1423" s="41"/>
      <c r="J1423" s="41" t="s">
        <v>26473</v>
      </c>
      <c r="K1423" s="5403" t="s">
        <v>26474</v>
      </c>
      <c r="L1423" s="5403" t="s">
        <v>28</v>
      </c>
      <c r="M1423" s="582" t="s">
        <v>26476</v>
      </c>
      <c r="N1423" s="41"/>
      <c r="O1423" s="4088">
        <v>2</v>
      </c>
      <c r="P1423" s="4088">
        <v>2</v>
      </c>
      <c r="Q1423" s="5403" t="s">
        <v>26475</v>
      </c>
      <c r="R1423" s="41"/>
      <c r="V1423" s="6" t="s">
        <v>9338</v>
      </c>
      <c r="X1423" s="6" t="s">
        <v>7042</v>
      </c>
      <c r="AA1423" s="6564">
        <v>13221951</v>
      </c>
      <c r="AC1423" s="4898">
        <v>0</v>
      </c>
      <c r="AD1423" s="4911">
        <v>6798.83</v>
      </c>
      <c r="AE1423" s="4898">
        <f t="shared" si="71"/>
        <v>13597.66</v>
      </c>
      <c r="AF1423" s="4550" t="s">
        <v>19700</v>
      </c>
    </row>
    <row r="1424" spans="1:32" s="6" customFormat="1" ht="30" customHeight="1">
      <c r="A1424" s="5826" t="s">
        <v>20936</v>
      </c>
      <c r="B1424" s="4672" t="s">
        <v>26477</v>
      </c>
      <c r="C1424" s="422">
        <v>45939</v>
      </c>
      <c r="D1424" s="422">
        <v>45974</v>
      </c>
      <c r="E1424" s="422"/>
      <c r="F1424" s="373"/>
      <c r="G1424" s="41">
        <v>8596</v>
      </c>
      <c r="H1424" s="5495" t="s">
        <v>5674</v>
      </c>
      <c r="I1424" s="5403" t="s">
        <v>25</v>
      </c>
      <c r="J1424" s="5826" t="s">
        <v>26478</v>
      </c>
      <c r="K1424" s="5403" t="s">
        <v>26479</v>
      </c>
      <c r="L1424" s="5403" t="s">
        <v>173</v>
      </c>
      <c r="M1424" s="41" t="s">
        <v>26481</v>
      </c>
      <c r="N1424" s="41"/>
      <c r="O1424" s="4088">
        <v>1</v>
      </c>
      <c r="P1424" s="4088">
        <v>1</v>
      </c>
      <c r="Q1424" s="5403" t="s">
        <v>26480</v>
      </c>
      <c r="R1424" s="41"/>
      <c r="V1424" s="6" t="s">
        <v>9338</v>
      </c>
      <c r="X1424" s="6" t="s">
        <v>7042</v>
      </c>
      <c r="AA1424" s="6564">
        <v>13222100</v>
      </c>
      <c r="AC1424" s="4898">
        <v>40350</v>
      </c>
      <c r="AD1424" s="4911">
        <v>9600</v>
      </c>
      <c r="AE1424" s="4898">
        <f t="shared" si="71"/>
        <v>49950</v>
      </c>
      <c r="AF1424" s="4550" t="s">
        <v>19700</v>
      </c>
    </row>
    <row r="1425" spans="1:32" s="6" customFormat="1" ht="30" customHeight="1">
      <c r="A1425" s="6353" t="s">
        <v>20640</v>
      </c>
      <c r="B1425" s="41" t="s">
        <v>26482</v>
      </c>
      <c r="C1425" s="422">
        <v>45919</v>
      </c>
      <c r="D1425" s="422">
        <v>45960</v>
      </c>
      <c r="E1425" s="341"/>
      <c r="F1425" s="373"/>
      <c r="G1425" s="41">
        <v>8605</v>
      </c>
      <c r="H1425" s="6354" t="s">
        <v>10925</v>
      </c>
      <c r="I1425" s="41"/>
      <c r="J1425" s="41" t="s">
        <v>26483</v>
      </c>
      <c r="K1425" s="41" t="s">
        <v>26484</v>
      </c>
      <c r="L1425" s="5418" t="s">
        <v>173</v>
      </c>
      <c r="M1425" s="41" t="s">
        <v>26486</v>
      </c>
      <c r="N1425" s="41"/>
      <c r="O1425" s="4088">
        <v>1</v>
      </c>
      <c r="P1425" s="4088">
        <v>1</v>
      </c>
      <c r="Q1425" s="41" t="s">
        <v>26485</v>
      </c>
      <c r="R1425" s="41"/>
      <c r="V1425" s="6" t="s">
        <v>9338</v>
      </c>
      <c r="X1425" s="6" t="s">
        <v>7042</v>
      </c>
      <c r="AA1425" s="6564">
        <v>13145701</v>
      </c>
      <c r="AC1425" s="4898">
        <v>0</v>
      </c>
      <c r="AD1425" s="4911">
        <v>4992</v>
      </c>
      <c r="AE1425" s="4898">
        <f t="shared" si="71"/>
        <v>4992</v>
      </c>
      <c r="AF1425" s="4550" t="s">
        <v>19700</v>
      </c>
    </row>
    <row r="1426" spans="1:32" s="6" customFormat="1" ht="30" customHeight="1">
      <c r="A1426" s="5939" t="s">
        <v>18734</v>
      </c>
      <c r="B1426" s="5945" t="s">
        <v>26487</v>
      </c>
      <c r="C1426" s="422">
        <v>45940</v>
      </c>
      <c r="D1426" s="422">
        <v>45975</v>
      </c>
      <c r="E1426" s="422"/>
      <c r="F1426" s="373"/>
      <c r="G1426" s="41">
        <v>8636</v>
      </c>
      <c r="H1426" s="5507" t="s">
        <v>7056</v>
      </c>
      <c r="I1426" s="41"/>
      <c r="J1426" s="5939" t="s">
        <v>26489</v>
      </c>
      <c r="K1426" s="5418" t="s">
        <v>26490</v>
      </c>
      <c r="L1426" s="5618" t="s">
        <v>179</v>
      </c>
      <c r="M1426" s="41" t="s">
        <v>26492</v>
      </c>
      <c r="N1426" s="41"/>
      <c r="O1426" s="4088">
        <v>8</v>
      </c>
      <c r="P1426" s="4088">
        <v>8</v>
      </c>
      <c r="Q1426" s="5418" t="s">
        <v>26491</v>
      </c>
      <c r="R1426" s="41"/>
      <c r="V1426" s="5579" t="s">
        <v>9338</v>
      </c>
      <c r="X1426" s="5579" t="s">
        <v>7042</v>
      </c>
      <c r="AA1426" s="6564">
        <v>13222903</v>
      </c>
      <c r="AC1426" s="4898">
        <v>12400</v>
      </c>
      <c r="AD1426" s="4911">
        <v>12375</v>
      </c>
      <c r="AE1426" s="4898">
        <f>AC1426+AD1426*P1426</f>
        <v>111400</v>
      </c>
      <c r="AF1426" s="4550" t="s">
        <v>19700</v>
      </c>
    </row>
    <row r="1427" spans="1:32" s="6" customFormat="1" ht="30" customHeight="1">
      <c r="A1427" s="5418" t="s">
        <v>18626</v>
      </c>
      <c r="B1427" s="5818" t="s">
        <v>26493</v>
      </c>
      <c r="C1427" s="422">
        <v>45940</v>
      </c>
      <c r="D1427" s="422">
        <v>45961</v>
      </c>
      <c r="E1427" s="422"/>
      <c r="F1427" s="373"/>
      <c r="G1427" s="41">
        <v>9013</v>
      </c>
      <c r="H1427" s="5507" t="s">
        <v>7133</v>
      </c>
      <c r="I1427" s="41"/>
      <c r="J1427" s="5751" t="s">
        <v>26494</v>
      </c>
      <c r="K1427" s="5425" t="s">
        <v>26506</v>
      </c>
      <c r="L1427" s="41" t="s">
        <v>173</v>
      </c>
      <c r="M1427" s="41" t="s">
        <v>26496</v>
      </c>
      <c r="N1427" s="41"/>
      <c r="O1427" s="4088">
        <v>1</v>
      </c>
      <c r="P1427" s="4088">
        <v>1</v>
      </c>
      <c r="Q1427" s="5418" t="s">
        <v>26495</v>
      </c>
      <c r="R1427" s="41"/>
      <c r="V1427" s="6" t="s">
        <v>9338</v>
      </c>
      <c r="X1427" s="6" t="s">
        <v>7042</v>
      </c>
      <c r="AA1427" s="6564">
        <v>13223383</v>
      </c>
      <c r="AC1427" s="4898">
        <v>0</v>
      </c>
      <c r="AD1427" s="4911">
        <v>6798.83</v>
      </c>
      <c r="AE1427" s="4898">
        <f t="shared" ref="AE1427:AE1489" si="73">AC1427+AD1427*P1427</f>
        <v>6798.83</v>
      </c>
      <c r="AF1427" s="4550" t="s">
        <v>19700</v>
      </c>
    </row>
    <row r="1428" spans="1:32" s="31" customFormat="1" ht="30" customHeight="1">
      <c r="A1428" s="5418" t="s">
        <v>20488</v>
      </c>
      <c r="B1428" s="5718" t="s">
        <v>26497</v>
      </c>
      <c r="C1428" s="46">
        <v>45940</v>
      </c>
      <c r="D1428" s="46">
        <v>45975</v>
      </c>
      <c r="E1428" s="46"/>
      <c r="F1428" s="373"/>
      <c r="G1428" s="42">
        <v>8630</v>
      </c>
      <c r="H1428" s="5507" t="s">
        <v>5857</v>
      </c>
      <c r="I1428" s="5506" t="s">
        <v>25</v>
      </c>
      <c r="J1428" s="5685" t="s">
        <v>21555</v>
      </c>
      <c r="K1428" s="5418" t="s">
        <v>26498</v>
      </c>
      <c r="L1428" s="5418" t="s">
        <v>62</v>
      </c>
      <c r="M1428" s="41" t="s">
        <v>26500</v>
      </c>
      <c r="N1428" s="42"/>
      <c r="O1428" s="4088">
        <v>5</v>
      </c>
      <c r="P1428" s="4088">
        <v>5</v>
      </c>
      <c r="Q1428" s="5418" t="s">
        <v>26499</v>
      </c>
      <c r="R1428" s="42"/>
      <c r="V1428" s="31" t="s">
        <v>9338</v>
      </c>
      <c r="X1428" s="31" t="s">
        <v>7042</v>
      </c>
      <c r="AA1428" s="4883">
        <v>13223697</v>
      </c>
      <c r="AC1428" s="4898">
        <v>17671.5</v>
      </c>
      <c r="AD1428" s="4911">
        <v>8316</v>
      </c>
      <c r="AE1428" s="4898">
        <f t="shared" si="73"/>
        <v>59251.5</v>
      </c>
      <c r="AF1428" s="4550" t="s">
        <v>19700</v>
      </c>
    </row>
    <row r="1429" spans="1:32" s="6" customFormat="1" ht="30" customHeight="1">
      <c r="A1429" s="5418" t="s">
        <v>26302</v>
      </c>
      <c r="B1429" s="5418" t="s">
        <v>26501</v>
      </c>
      <c r="C1429" s="422">
        <v>45940</v>
      </c>
      <c r="D1429" s="422">
        <v>45961</v>
      </c>
      <c r="E1429" s="341"/>
      <c r="F1429" s="373"/>
      <c r="G1429" s="41">
        <v>6984</v>
      </c>
      <c r="H1429" s="5507" t="s">
        <v>106</v>
      </c>
      <c r="I1429" s="41"/>
      <c r="J1429" s="5418" t="s">
        <v>26502</v>
      </c>
      <c r="K1429" s="5418" t="s">
        <v>26503</v>
      </c>
      <c r="L1429" s="5418" t="s">
        <v>173</v>
      </c>
      <c r="M1429" s="41" t="s">
        <v>26505</v>
      </c>
      <c r="N1429" s="41"/>
      <c r="O1429" s="4088">
        <v>1</v>
      </c>
      <c r="P1429" s="4088">
        <v>1</v>
      </c>
      <c r="Q1429" s="5418" t="s">
        <v>26504</v>
      </c>
      <c r="R1429" s="41"/>
      <c r="V1429" s="31" t="s">
        <v>9338</v>
      </c>
      <c r="X1429" s="31" t="s">
        <v>7042</v>
      </c>
      <c r="AA1429" s="6564">
        <v>13225211</v>
      </c>
      <c r="AC1429" s="4898">
        <v>0</v>
      </c>
      <c r="AD1429" s="4911">
        <v>7840.8</v>
      </c>
      <c r="AE1429" s="4898">
        <f t="shared" si="73"/>
        <v>7840.8</v>
      </c>
      <c r="AF1429" s="4550" t="s">
        <v>19700</v>
      </c>
    </row>
    <row r="1430" spans="1:32" s="6" customFormat="1" ht="30" customHeight="1">
      <c r="A1430" s="5432" t="s">
        <v>19424</v>
      </c>
      <c r="B1430" s="41" t="s">
        <v>26507</v>
      </c>
      <c r="C1430" s="422">
        <v>45943</v>
      </c>
      <c r="D1430" s="422">
        <v>45962</v>
      </c>
      <c r="E1430" s="341"/>
      <c r="F1430" s="373"/>
      <c r="G1430" s="41">
        <v>8647</v>
      </c>
      <c r="H1430" s="5464" t="s">
        <v>568</v>
      </c>
      <c r="I1430" s="41"/>
      <c r="J1430" s="41" t="s">
        <v>26508</v>
      </c>
      <c r="K1430" s="41" t="s">
        <v>26509</v>
      </c>
      <c r="L1430" s="5418" t="s">
        <v>173</v>
      </c>
      <c r="M1430" s="41" t="s">
        <v>26511</v>
      </c>
      <c r="N1430" s="41"/>
      <c r="O1430" s="4088">
        <v>1</v>
      </c>
      <c r="P1430" s="4088">
        <v>1</v>
      </c>
      <c r="Q1430" s="41" t="s">
        <v>26510</v>
      </c>
      <c r="R1430" s="41"/>
      <c r="V1430" s="6986" t="s">
        <v>28776</v>
      </c>
      <c r="X1430" s="6986" t="s">
        <v>27185</v>
      </c>
      <c r="AA1430" s="6564">
        <v>13229740</v>
      </c>
      <c r="AC1430" s="4898">
        <v>0</v>
      </c>
      <c r="AD1430" s="4911">
        <v>7920</v>
      </c>
      <c r="AE1430" s="4898">
        <f t="shared" si="73"/>
        <v>7920</v>
      </c>
      <c r="AF1430" s="4550" t="s">
        <v>19700</v>
      </c>
    </row>
    <row r="1431" spans="1:32" s="6" customFormat="1" ht="30" customHeight="1">
      <c r="A1431" s="5432" t="s">
        <v>19351</v>
      </c>
      <c r="B1431" s="4672" t="s">
        <v>26512</v>
      </c>
      <c r="C1431" s="422">
        <v>45943</v>
      </c>
      <c r="D1431" s="422">
        <v>45978</v>
      </c>
      <c r="E1431" s="422"/>
      <c r="F1431" s="373"/>
      <c r="G1431" s="41">
        <v>8646</v>
      </c>
      <c r="H1431" s="5464" t="s">
        <v>26513</v>
      </c>
      <c r="I1431" s="41"/>
      <c r="J1431" s="5432" t="s">
        <v>26514</v>
      </c>
      <c r="K1431" s="5432" t="s">
        <v>26515</v>
      </c>
      <c r="L1431" s="5432" t="s">
        <v>128</v>
      </c>
      <c r="M1431" s="582" t="s">
        <v>26517</v>
      </c>
      <c r="N1431" s="41"/>
      <c r="O1431" s="4088">
        <v>3</v>
      </c>
      <c r="P1431" s="4088">
        <v>3</v>
      </c>
      <c r="Q1431" s="5432" t="s">
        <v>26516</v>
      </c>
      <c r="R1431" s="41"/>
      <c r="V1431" s="6" t="s">
        <v>9338</v>
      </c>
      <c r="X1431" s="6" t="s">
        <v>21309</v>
      </c>
      <c r="AA1431" s="6564">
        <v>13230229</v>
      </c>
      <c r="AC1431" s="4898">
        <v>18600</v>
      </c>
      <c r="AD1431" s="4911">
        <v>12375</v>
      </c>
      <c r="AE1431" s="4898">
        <f t="shared" si="73"/>
        <v>55725</v>
      </c>
      <c r="AF1431" s="4550" t="s">
        <v>19700</v>
      </c>
    </row>
    <row r="1432" spans="1:32" s="6" customFormat="1" ht="30" customHeight="1">
      <c r="A1432" s="5543" t="s">
        <v>20974</v>
      </c>
      <c r="B1432" s="5677" t="s">
        <v>26518</v>
      </c>
      <c r="C1432" s="422">
        <v>45943</v>
      </c>
      <c r="D1432" s="422">
        <v>45962</v>
      </c>
      <c r="E1432" s="422"/>
      <c r="F1432" s="373"/>
      <c r="G1432" s="41">
        <v>8595</v>
      </c>
      <c r="H1432" s="5464" t="s">
        <v>6431</v>
      </c>
      <c r="I1432" s="5432" t="s">
        <v>25</v>
      </c>
      <c r="J1432" s="5542" t="s">
        <v>26519</v>
      </c>
      <c r="K1432" s="5432" t="s">
        <v>26520</v>
      </c>
      <c r="L1432" s="5432" t="s">
        <v>28</v>
      </c>
      <c r="M1432" s="41" t="s">
        <v>26522</v>
      </c>
      <c r="N1432" s="41"/>
      <c r="O1432" s="4088">
        <v>2</v>
      </c>
      <c r="P1432" s="4088">
        <v>2</v>
      </c>
      <c r="Q1432" s="5432" t="s">
        <v>26521</v>
      </c>
      <c r="R1432" s="41"/>
      <c r="V1432" s="6" t="s">
        <v>9338</v>
      </c>
      <c r="X1432" s="6" t="s">
        <v>21309</v>
      </c>
      <c r="AA1432" s="6564">
        <v>13230742</v>
      </c>
      <c r="AC1432" s="4898">
        <v>0</v>
      </c>
      <c r="AD1432" s="4911">
        <v>8400</v>
      </c>
      <c r="AE1432" s="4898">
        <f t="shared" si="73"/>
        <v>16800</v>
      </c>
      <c r="AF1432" s="4550" t="s">
        <v>19700</v>
      </c>
    </row>
    <row r="1433" spans="1:32" s="6" customFormat="1" ht="30" customHeight="1">
      <c r="A1433" s="5453" t="s">
        <v>19424</v>
      </c>
      <c r="B1433" s="6" t="s">
        <v>26524</v>
      </c>
      <c r="C1433" s="114">
        <v>45944</v>
      </c>
      <c r="D1433" s="114">
        <v>45979</v>
      </c>
      <c r="E1433" s="4295">
        <v>46132</v>
      </c>
      <c r="F1433" s="6572">
        <f t="shared" si="72"/>
        <v>-153</v>
      </c>
      <c r="G1433" s="6">
        <v>8647</v>
      </c>
      <c r="H1433" s="5454" t="s">
        <v>22624</v>
      </c>
      <c r="J1433" s="6" t="s">
        <v>26525</v>
      </c>
      <c r="K1433" s="6" t="s">
        <v>26526</v>
      </c>
      <c r="L1433" s="5453" t="s">
        <v>173</v>
      </c>
      <c r="M1433" s="6" t="s">
        <v>26528</v>
      </c>
      <c r="O1433" s="264">
        <v>1</v>
      </c>
      <c r="P1433" s="264">
        <v>1</v>
      </c>
      <c r="Q1433" s="6" t="s">
        <v>26527</v>
      </c>
      <c r="AA1433" s="6564">
        <v>13232596</v>
      </c>
      <c r="AC1433" s="4898">
        <v>6900</v>
      </c>
      <c r="AD1433" s="4911">
        <v>7920</v>
      </c>
      <c r="AE1433" s="4898">
        <f t="shared" si="73"/>
        <v>14820</v>
      </c>
      <c r="AF1433" s="4550" t="s">
        <v>19700</v>
      </c>
    </row>
    <row r="1434" spans="1:32" s="6" customFormat="1" ht="30" customHeight="1">
      <c r="A1434" s="5975" t="s">
        <v>18754</v>
      </c>
      <c r="B1434" s="4672" t="s">
        <v>26529</v>
      </c>
      <c r="C1434" s="422">
        <v>45944</v>
      </c>
      <c r="D1434" s="422">
        <v>45979</v>
      </c>
      <c r="E1434" s="422"/>
      <c r="F1434" s="373"/>
      <c r="G1434" s="41">
        <v>8634</v>
      </c>
      <c r="H1434" s="5745" t="s">
        <v>26530</v>
      </c>
      <c r="I1434" s="41"/>
      <c r="J1434" s="41" t="s">
        <v>26531</v>
      </c>
      <c r="K1434" s="41" t="s">
        <v>26532</v>
      </c>
      <c r="L1434" s="5452" t="s">
        <v>173</v>
      </c>
      <c r="M1434" s="41" t="s">
        <v>26534</v>
      </c>
      <c r="N1434" s="41"/>
      <c r="O1434" s="4088">
        <v>1</v>
      </c>
      <c r="P1434" s="4088">
        <v>1</v>
      </c>
      <c r="Q1434" s="41" t="s">
        <v>26533</v>
      </c>
      <c r="R1434" s="41"/>
      <c r="V1434" s="6" t="s">
        <v>9338</v>
      </c>
      <c r="X1434" s="6" t="s">
        <v>7042</v>
      </c>
      <c r="AA1434" s="6564">
        <v>13232687</v>
      </c>
      <c r="AC1434" s="4898">
        <v>6900</v>
      </c>
      <c r="AD1434" s="4911">
        <v>7920</v>
      </c>
      <c r="AE1434" s="4898">
        <f t="shared" si="73"/>
        <v>14820</v>
      </c>
      <c r="AF1434" s="4550" t="s">
        <v>19700</v>
      </c>
    </row>
    <row r="1435" spans="1:32" s="6" customFormat="1" ht="30" customHeight="1">
      <c r="A1435" s="5453" t="s">
        <v>19424</v>
      </c>
      <c r="B1435" s="6" t="s">
        <v>26535</v>
      </c>
      <c r="C1435" s="114">
        <v>45944</v>
      </c>
      <c r="D1435" s="114">
        <v>45979</v>
      </c>
      <c r="E1435" s="4295">
        <v>46132</v>
      </c>
      <c r="F1435" s="6572">
        <f t="shared" si="72"/>
        <v>-153</v>
      </c>
      <c r="G1435" s="6">
        <v>8647</v>
      </c>
      <c r="H1435" s="5454" t="s">
        <v>7056</v>
      </c>
      <c r="J1435" s="6" t="s">
        <v>26536</v>
      </c>
      <c r="K1435" s="6" t="s">
        <v>26537</v>
      </c>
      <c r="L1435" s="5453" t="s">
        <v>173</v>
      </c>
      <c r="M1435" s="6" t="s">
        <v>26539</v>
      </c>
      <c r="O1435" s="264">
        <v>1</v>
      </c>
      <c r="P1435" s="264">
        <v>1</v>
      </c>
      <c r="Q1435" s="6" t="s">
        <v>26538</v>
      </c>
      <c r="AA1435" s="6564">
        <v>13232861</v>
      </c>
      <c r="AC1435" s="4898">
        <v>6900</v>
      </c>
      <c r="AD1435" s="4911">
        <v>7920</v>
      </c>
      <c r="AE1435" s="4898">
        <f t="shared" si="73"/>
        <v>14820</v>
      </c>
      <c r="AF1435" s="4550" t="s">
        <v>19700</v>
      </c>
    </row>
    <row r="1436" spans="1:32" s="6" customFormat="1" ht="30" customHeight="1">
      <c r="A1436" s="5939" t="s">
        <v>20911</v>
      </c>
      <c r="B1436" s="5945" t="s">
        <v>26540</v>
      </c>
      <c r="C1436" s="422">
        <v>45944</v>
      </c>
      <c r="D1436" s="422">
        <v>45979</v>
      </c>
      <c r="E1436" s="422"/>
      <c r="F1436" s="373"/>
      <c r="G1436" s="41">
        <v>8638</v>
      </c>
      <c r="H1436" s="5745" t="s">
        <v>5879</v>
      </c>
      <c r="I1436" s="41"/>
      <c r="J1436" s="5939" t="s">
        <v>26541</v>
      </c>
      <c r="K1436" s="41" t="s">
        <v>26542</v>
      </c>
      <c r="L1436" s="5452" t="s">
        <v>128</v>
      </c>
      <c r="M1436" s="41" t="s">
        <v>26544</v>
      </c>
      <c r="N1436" s="41"/>
      <c r="O1436" s="4088">
        <v>3</v>
      </c>
      <c r="P1436" s="4088">
        <v>3</v>
      </c>
      <c r="Q1436" s="41" t="s">
        <v>26543</v>
      </c>
      <c r="R1436" s="41"/>
      <c r="V1436" s="6" t="s">
        <v>9338</v>
      </c>
      <c r="X1436" s="6" t="s">
        <v>7042</v>
      </c>
      <c r="AA1436" s="6564">
        <v>13233118</v>
      </c>
      <c r="AC1436" s="4898">
        <v>11954.25</v>
      </c>
      <c r="AD1436" s="4911">
        <v>8316</v>
      </c>
      <c r="AE1436" s="4898">
        <f t="shared" si="73"/>
        <v>36902.25</v>
      </c>
      <c r="AF1436" s="4550" t="s">
        <v>19700</v>
      </c>
    </row>
    <row r="1437" spans="1:32" s="6" customFormat="1" ht="30" customHeight="1">
      <c r="A1437" s="5452" t="s">
        <v>19561</v>
      </c>
      <c r="B1437" s="4672" t="s">
        <v>26545</v>
      </c>
      <c r="C1437" s="422">
        <v>45944</v>
      </c>
      <c r="D1437" s="422">
        <v>45979</v>
      </c>
      <c r="E1437" s="341"/>
      <c r="F1437" s="373"/>
      <c r="G1437" s="41">
        <v>8617</v>
      </c>
      <c r="H1437" s="5745" t="s">
        <v>22387</v>
      </c>
      <c r="I1437" s="41"/>
      <c r="J1437" s="41" t="s">
        <v>26546</v>
      </c>
      <c r="K1437" s="41" t="s">
        <v>26547</v>
      </c>
      <c r="L1437" s="5452" t="s">
        <v>28</v>
      </c>
      <c r="M1437" s="41" t="s">
        <v>26549</v>
      </c>
      <c r="N1437" s="41"/>
      <c r="O1437" s="4088">
        <v>2</v>
      </c>
      <c r="P1437" s="4088">
        <v>2</v>
      </c>
      <c r="Q1437" s="41" t="s">
        <v>26548</v>
      </c>
      <c r="R1437" s="41"/>
      <c r="V1437" s="6" t="s">
        <v>9338</v>
      </c>
      <c r="X1437" s="6" t="s">
        <v>7042</v>
      </c>
      <c r="AA1437" s="6564">
        <v>13233820</v>
      </c>
      <c r="AC1437" s="4898">
        <v>31000</v>
      </c>
      <c r="AD1437" s="4911">
        <v>12375</v>
      </c>
      <c r="AE1437" s="4898">
        <f t="shared" si="73"/>
        <v>55750</v>
      </c>
      <c r="AF1437" s="4550" t="s">
        <v>19700</v>
      </c>
    </row>
    <row r="1438" spans="1:32" s="6" customFormat="1" ht="30" customHeight="1">
      <c r="A1438" s="5939" t="s">
        <v>18703</v>
      </c>
      <c r="B1438" s="4672" t="s">
        <v>26550</v>
      </c>
      <c r="C1438" s="422">
        <v>45967</v>
      </c>
      <c r="D1438" s="422">
        <v>45979</v>
      </c>
      <c r="E1438" s="422"/>
      <c r="F1438" s="373"/>
      <c r="G1438" s="41">
        <v>8615</v>
      </c>
      <c r="H1438" s="5507"/>
      <c r="I1438" s="41" t="s">
        <v>25</v>
      </c>
      <c r="J1438" s="41" t="s">
        <v>26551</v>
      </c>
      <c r="K1438" s="41" t="s">
        <v>26552</v>
      </c>
      <c r="L1438" s="5452" t="s">
        <v>464</v>
      </c>
      <c r="M1438" s="41" t="s">
        <v>26554</v>
      </c>
      <c r="N1438" s="41"/>
      <c r="O1438" s="4088">
        <v>32</v>
      </c>
      <c r="P1438" s="4560">
        <v>34</v>
      </c>
      <c r="Q1438" s="41" t="s">
        <v>26553</v>
      </c>
      <c r="R1438" s="41"/>
      <c r="V1438" s="6" t="s">
        <v>9338</v>
      </c>
      <c r="X1438" s="6" t="s">
        <v>7042</v>
      </c>
      <c r="AA1438" s="6564">
        <v>13234020</v>
      </c>
      <c r="AC1438" s="4898">
        <v>6900</v>
      </c>
      <c r="AD1438" s="4911">
        <v>7920</v>
      </c>
      <c r="AE1438" s="4898">
        <f t="shared" si="73"/>
        <v>276180</v>
      </c>
      <c r="AF1438" s="4550" t="s">
        <v>19700</v>
      </c>
    </row>
    <row r="1439" spans="1:32" s="6" customFormat="1" ht="30" customHeight="1">
      <c r="A1439" s="5452" t="s">
        <v>19424</v>
      </c>
      <c r="B1439" s="41" t="s">
        <v>26555</v>
      </c>
      <c r="C1439" s="422">
        <v>45944</v>
      </c>
      <c r="D1439" s="422">
        <v>45966</v>
      </c>
      <c r="E1439" s="341"/>
      <c r="F1439" s="373"/>
      <c r="G1439" s="41">
        <v>8647</v>
      </c>
      <c r="H1439" s="5745" t="s">
        <v>5714</v>
      </c>
      <c r="I1439" s="41"/>
      <c r="J1439" s="41" t="s">
        <v>25421</v>
      </c>
      <c r="K1439" s="41" t="s">
        <v>26556</v>
      </c>
      <c r="L1439" s="5452" t="s">
        <v>173</v>
      </c>
      <c r="M1439" s="41" t="s">
        <v>26558</v>
      </c>
      <c r="N1439" s="41"/>
      <c r="O1439" s="4088">
        <v>1</v>
      </c>
      <c r="P1439" s="4088">
        <v>1</v>
      </c>
      <c r="Q1439" s="41" t="s">
        <v>26557</v>
      </c>
      <c r="R1439" s="41"/>
      <c r="V1439" s="6440" t="s">
        <v>2073</v>
      </c>
      <c r="X1439" s="6440" t="s">
        <v>7042</v>
      </c>
      <c r="AA1439" s="6564">
        <v>13234102</v>
      </c>
      <c r="AC1439" s="4898">
        <v>0</v>
      </c>
      <c r="AD1439" s="4911">
        <v>7920</v>
      </c>
      <c r="AE1439" s="4898">
        <f t="shared" si="73"/>
        <v>7920</v>
      </c>
      <c r="AF1439" s="4550" t="s">
        <v>19700</v>
      </c>
    </row>
    <row r="1440" spans="1:32" s="6" customFormat="1" ht="30" customHeight="1">
      <c r="A1440" s="5452" t="s">
        <v>18779</v>
      </c>
      <c r="B1440" s="8563" t="s">
        <v>26559</v>
      </c>
      <c r="C1440" s="422">
        <v>45944</v>
      </c>
      <c r="D1440" s="422">
        <v>45979</v>
      </c>
      <c r="E1440" s="422"/>
      <c r="F1440" s="373"/>
      <c r="G1440" s="41">
        <v>8593</v>
      </c>
      <c r="H1440" s="5745" t="s">
        <v>3209</v>
      </c>
      <c r="I1440" s="41"/>
      <c r="J1440" s="41" t="s">
        <v>26560</v>
      </c>
      <c r="K1440" s="41" t="s">
        <v>26561</v>
      </c>
      <c r="L1440" s="5452" t="s">
        <v>28</v>
      </c>
      <c r="M1440" s="41" t="s">
        <v>26563</v>
      </c>
      <c r="N1440" s="41"/>
      <c r="O1440" s="4088">
        <v>2</v>
      </c>
      <c r="P1440" s="4088">
        <v>2</v>
      </c>
      <c r="Q1440" s="41" t="s">
        <v>26562</v>
      </c>
      <c r="R1440" s="41"/>
      <c r="V1440" s="6" t="s">
        <v>2073</v>
      </c>
      <c r="X1440" s="6" t="s">
        <v>7042</v>
      </c>
      <c r="AA1440" s="6564">
        <v>13234163</v>
      </c>
      <c r="AC1440" s="4898">
        <v>3300</v>
      </c>
      <c r="AD1440" s="4911">
        <v>7920</v>
      </c>
      <c r="AE1440" s="4898">
        <f t="shared" si="73"/>
        <v>19140</v>
      </c>
      <c r="AF1440" s="4550" t="s">
        <v>19700</v>
      </c>
    </row>
    <row r="1441" spans="1:32" s="36" customFormat="1" ht="30" customHeight="1">
      <c r="A1441" s="5708" t="s">
        <v>18779</v>
      </c>
      <c r="B1441" s="36" t="s">
        <v>26564</v>
      </c>
      <c r="C1441" s="37">
        <v>45945</v>
      </c>
      <c r="D1441" s="37">
        <v>45980</v>
      </c>
      <c r="E1441" s="37"/>
      <c r="F1441" s="448"/>
      <c r="G1441" s="36">
        <v>8593</v>
      </c>
      <c r="H1441" s="5709" t="s">
        <v>3209</v>
      </c>
      <c r="J1441" s="36" t="s">
        <v>26565</v>
      </c>
      <c r="K1441" s="36" t="s">
        <v>26566</v>
      </c>
      <c r="L1441" s="5800" t="s">
        <v>28</v>
      </c>
      <c r="M1441" s="36" t="s">
        <v>26568</v>
      </c>
      <c r="O1441" s="4511">
        <v>2</v>
      </c>
      <c r="P1441" s="4511">
        <v>2</v>
      </c>
      <c r="Q1441" s="36" t="s">
        <v>26567</v>
      </c>
      <c r="AA1441" s="4891">
        <v>13235410</v>
      </c>
      <c r="AC1441" s="4906"/>
      <c r="AD1441" s="5178"/>
      <c r="AE1441" s="4906"/>
      <c r="AF1441" s="36" t="s">
        <v>19700</v>
      </c>
    </row>
    <row r="1442" spans="1:32" s="4550" customFormat="1" ht="30" customHeight="1">
      <c r="A1442" s="5723" t="s">
        <v>20543</v>
      </c>
      <c r="B1442" s="4672" t="s">
        <v>26569</v>
      </c>
      <c r="C1442" s="422">
        <v>45945</v>
      </c>
      <c r="D1442" s="422">
        <v>46085</v>
      </c>
      <c r="E1442" s="422"/>
      <c r="F1442" s="373"/>
      <c r="G1442" s="41">
        <v>8628</v>
      </c>
      <c r="H1442" s="5671" t="s">
        <v>26570</v>
      </c>
      <c r="I1442" s="41"/>
      <c r="J1442" s="41" t="s">
        <v>26975</v>
      </c>
      <c r="K1442" s="41" t="s">
        <v>26571</v>
      </c>
      <c r="L1442" s="5672" t="s">
        <v>28</v>
      </c>
      <c r="M1442" s="582" t="s">
        <v>26572</v>
      </c>
      <c r="N1442" s="41"/>
      <c r="O1442" s="4088">
        <v>2</v>
      </c>
      <c r="P1442" s="4088">
        <v>2</v>
      </c>
      <c r="Q1442" s="41" t="s">
        <v>26976</v>
      </c>
      <c r="R1442" s="41"/>
      <c r="V1442" s="4550" t="s">
        <v>9338</v>
      </c>
      <c r="X1442" s="4550" t="s">
        <v>7042</v>
      </c>
      <c r="AA1442" s="4893">
        <v>13235838</v>
      </c>
      <c r="AC1442" s="5050">
        <v>125730</v>
      </c>
      <c r="AD1442" s="5083">
        <v>14850</v>
      </c>
      <c r="AE1442" s="5050">
        <f t="shared" si="73"/>
        <v>155430</v>
      </c>
      <c r="AF1442" s="4550" t="s">
        <v>19700</v>
      </c>
    </row>
    <row r="1443" spans="1:32" s="6" customFormat="1" ht="30" customHeight="1">
      <c r="A1443" s="5670" t="s">
        <v>26419</v>
      </c>
      <c r="B1443" s="4672" t="s">
        <v>26573</v>
      </c>
      <c r="C1443" s="422">
        <v>45945</v>
      </c>
      <c r="D1443" s="422">
        <v>45967</v>
      </c>
      <c r="E1443" s="422"/>
      <c r="F1443" s="373"/>
      <c r="G1443" s="41">
        <v>5940</v>
      </c>
      <c r="H1443" s="5671" t="s">
        <v>3070</v>
      </c>
      <c r="I1443" s="41"/>
      <c r="J1443" s="41" t="s">
        <v>26574</v>
      </c>
      <c r="K1443" s="41" t="s">
        <v>26575</v>
      </c>
      <c r="L1443" s="5670" t="s">
        <v>173</v>
      </c>
      <c r="M1443" s="41" t="s">
        <v>26577</v>
      </c>
      <c r="N1443" s="41"/>
      <c r="O1443" s="4088">
        <v>1</v>
      </c>
      <c r="P1443" s="4088">
        <v>1</v>
      </c>
      <c r="Q1443" s="41" t="s">
        <v>26576</v>
      </c>
      <c r="R1443" s="41"/>
      <c r="V1443" s="4550" t="s">
        <v>9338</v>
      </c>
      <c r="X1443" s="4550" t="s">
        <v>7042</v>
      </c>
      <c r="AA1443" s="6564">
        <v>13236158</v>
      </c>
      <c r="AC1443" s="4898">
        <v>0</v>
      </c>
      <c r="AD1443" s="4911">
        <v>17000</v>
      </c>
      <c r="AE1443" s="4898">
        <f t="shared" si="73"/>
        <v>17000</v>
      </c>
      <c r="AF1443" s="4550" t="s">
        <v>19700</v>
      </c>
    </row>
    <row r="1444" spans="1:32" s="6" customFormat="1" ht="30" customHeight="1">
      <c r="A1444" s="5670" t="s">
        <v>26302</v>
      </c>
      <c r="B1444" s="41" t="s">
        <v>26578</v>
      </c>
      <c r="C1444" s="422">
        <v>45945</v>
      </c>
      <c r="D1444" s="422">
        <v>45980</v>
      </c>
      <c r="E1444" s="341"/>
      <c r="F1444" s="373"/>
      <c r="G1444" s="41">
        <v>6984</v>
      </c>
      <c r="H1444" s="5671" t="s">
        <v>11303</v>
      </c>
      <c r="I1444" s="41"/>
      <c r="J1444" s="41" t="s">
        <v>26579</v>
      </c>
      <c r="K1444" s="41" t="s">
        <v>26580</v>
      </c>
      <c r="L1444" s="5670" t="s">
        <v>173</v>
      </c>
      <c r="M1444" s="41" t="s">
        <v>26581</v>
      </c>
      <c r="N1444" s="41"/>
      <c r="O1444" s="4088">
        <v>1</v>
      </c>
      <c r="P1444" s="4088">
        <v>1</v>
      </c>
      <c r="Q1444" s="41" t="s">
        <v>26527</v>
      </c>
      <c r="R1444" s="41"/>
      <c r="V1444" s="4550" t="s">
        <v>9338</v>
      </c>
      <c r="X1444" s="4550" t="s">
        <v>7042</v>
      </c>
      <c r="AA1444" s="6564">
        <v>13236474</v>
      </c>
      <c r="AC1444" s="4898">
        <v>6900</v>
      </c>
      <c r="AD1444" s="4911">
        <v>7840.8</v>
      </c>
      <c r="AE1444" s="4898">
        <f t="shared" si="73"/>
        <v>14740.8</v>
      </c>
      <c r="AF1444" s="4550" t="s">
        <v>19700</v>
      </c>
    </row>
    <row r="1445" spans="1:32" s="36" customFormat="1" ht="30" customHeight="1">
      <c r="A1445" s="5708" t="s">
        <v>18703</v>
      </c>
      <c r="B1445" s="36" t="s">
        <v>26582</v>
      </c>
      <c r="C1445" s="37">
        <v>45945</v>
      </c>
      <c r="D1445" s="37">
        <v>45980</v>
      </c>
      <c r="E1445" s="37"/>
      <c r="F1445" s="448"/>
      <c r="G1445" s="36">
        <v>8615</v>
      </c>
      <c r="H1445" s="5709" t="s">
        <v>21817</v>
      </c>
      <c r="J1445" s="36" t="s">
        <v>26583</v>
      </c>
      <c r="K1445" s="36" t="s">
        <v>26584</v>
      </c>
      <c r="L1445" s="5708" t="s">
        <v>128</v>
      </c>
      <c r="M1445" s="36" t="s">
        <v>26586</v>
      </c>
      <c r="O1445" s="4511">
        <v>3</v>
      </c>
      <c r="P1445" s="4511">
        <v>3</v>
      </c>
      <c r="Q1445" s="36" t="s">
        <v>26585</v>
      </c>
      <c r="AA1445" s="4891">
        <v>13236997</v>
      </c>
      <c r="AC1445" s="4906"/>
      <c r="AD1445" s="5178"/>
      <c r="AE1445" s="4906"/>
      <c r="AF1445" s="36" t="s">
        <v>19700</v>
      </c>
    </row>
    <row r="1446" spans="1:32" s="6" customFormat="1" ht="30" customHeight="1">
      <c r="A1446" s="5826" t="s">
        <v>18703</v>
      </c>
      <c r="B1446" s="4672" t="s">
        <v>26587</v>
      </c>
      <c r="C1446" s="422">
        <v>45945</v>
      </c>
      <c r="D1446" s="422">
        <v>45980</v>
      </c>
      <c r="E1446" s="422"/>
      <c r="F1446" s="373"/>
      <c r="G1446" s="41">
        <v>8615</v>
      </c>
      <c r="H1446" s="5671" t="s">
        <v>23213</v>
      </c>
      <c r="I1446" s="41"/>
      <c r="J1446" s="41" t="s">
        <v>26588</v>
      </c>
      <c r="K1446" s="41" t="s">
        <v>26589</v>
      </c>
      <c r="L1446" s="5670" t="s">
        <v>406</v>
      </c>
      <c r="M1446" s="41" t="s">
        <v>26591</v>
      </c>
      <c r="N1446" s="41"/>
      <c r="O1446" s="4088">
        <v>9</v>
      </c>
      <c r="P1446" s="4088">
        <v>9</v>
      </c>
      <c r="Q1446" s="41" t="s">
        <v>26590</v>
      </c>
      <c r="R1446" s="41"/>
      <c r="V1446" s="6" t="s">
        <v>9338</v>
      </c>
      <c r="X1446" s="6" t="s">
        <v>7042</v>
      </c>
      <c r="AA1446" s="6564">
        <v>13237423</v>
      </c>
      <c r="AC1446" s="4898">
        <v>17100</v>
      </c>
      <c r="AD1446" s="4911">
        <v>7920</v>
      </c>
      <c r="AE1446" s="4898">
        <f t="shared" si="73"/>
        <v>88380</v>
      </c>
      <c r="AF1446" s="4550" t="s">
        <v>19700</v>
      </c>
    </row>
    <row r="1447" spans="1:32" s="6" customFormat="1" ht="30" customHeight="1">
      <c r="A1447" s="6202" t="s">
        <v>26302</v>
      </c>
      <c r="B1447" s="4672" t="s">
        <v>26592</v>
      </c>
      <c r="C1447" s="422">
        <v>45945</v>
      </c>
      <c r="D1447" s="422">
        <v>45980</v>
      </c>
      <c r="E1447" s="341"/>
      <c r="F1447" s="373"/>
      <c r="G1447" s="41">
        <v>6984</v>
      </c>
      <c r="H1447" s="5671" t="s">
        <v>26593</v>
      </c>
      <c r="I1447" s="41"/>
      <c r="J1447" s="41" t="s">
        <v>26594</v>
      </c>
      <c r="K1447" s="41" t="s">
        <v>26595</v>
      </c>
      <c r="L1447" s="5670" t="s">
        <v>173</v>
      </c>
      <c r="M1447" s="41" t="s">
        <v>26597</v>
      </c>
      <c r="N1447" s="41"/>
      <c r="O1447" s="4088">
        <v>1</v>
      </c>
      <c r="P1447" s="4088">
        <v>1</v>
      </c>
      <c r="Q1447" s="41" t="s">
        <v>26596</v>
      </c>
      <c r="R1447" s="41"/>
      <c r="V1447" s="6" t="s">
        <v>9338</v>
      </c>
      <c r="X1447" s="6" t="s">
        <v>7042</v>
      </c>
      <c r="AA1447" s="6564">
        <v>13237508</v>
      </c>
      <c r="AC1447" s="4898">
        <v>6900</v>
      </c>
      <c r="AD1447" s="4911">
        <v>7840.8</v>
      </c>
      <c r="AE1447" s="4898">
        <f t="shared" si="73"/>
        <v>14740.8</v>
      </c>
      <c r="AF1447" s="4550" t="s">
        <v>19700</v>
      </c>
    </row>
    <row r="1448" spans="1:32" s="6" customFormat="1" ht="30" customHeight="1">
      <c r="A1448" s="5670" t="s">
        <v>26302</v>
      </c>
      <c r="B1448" s="6157" t="s">
        <v>26598</v>
      </c>
      <c r="C1448" s="422">
        <v>45945</v>
      </c>
      <c r="D1448" s="422">
        <v>45980</v>
      </c>
      <c r="E1448" s="422"/>
      <c r="F1448" s="373"/>
      <c r="G1448" s="41">
        <v>6984</v>
      </c>
      <c r="H1448" s="5671" t="s">
        <v>3552</v>
      </c>
      <c r="I1448" s="41"/>
      <c r="J1448" s="6110" t="s">
        <v>26599</v>
      </c>
      <c r="K1448" s="41" t="s">
        <v>26600</v>
      </c>
      <c r="L1448" s="5670" t="s">
        <v>173</v>
      </c>
      <c r="M1448" s="41" t="s">
        <v>26602</v>
      </c>
      <c r="N1448" s="41"/>
      <c r="O1448" s="4088">
        <v>1</v>
      </c>
      <c r="P1448" s="4088">
        <v>1</v>
      </c>
      <c r="Q1448" s="41" t="s">
        <v>26601</v>
      </c>
      <c r="R1448" s="41"/>
      <c r="V1448" s="6" t="s">
        <v>9338</v>
      </c>
      <c r="X1448" s="6" t="s">
        <v>7042</v>
      </c>
      <c r="AA1448" s="6564">
        <v>13237600</v>
      </c>
      <c r="AC1448" s="4898">
        <v>6900</v>
      </c>
      <c r="AD1448" s="4911">
        <v>7840.8</v>
      </c>
      <c r="AE1448" s="4898">
        <f t="shared" si="73"/>
        <v>14740.8</v>
      </c>
      <c r="AF1448" s="4550" t="s">
        <v>19700</v>
      </c>
    </row>
    <row r="1449" spans="1:32" s="6" customFormat="1" ht="30" customHeight="1">
      <c r="A1449" s="5470" t="s">
        <v>18977</v>
      </c>
      <c r="B1449" s="6" t="s">
        <v>26603</v>
      </c>
      <c r="C1449" s="114">
        <v>45945</v>
      </c>
      <c r="D1449" s="114">
        <v>45980</v>
      </c>
      <c r="E1449" s="114">
        <v>46132</v>
      </c>
      <c r="F1449" s="6572">
        <f t="shared" si="72"/>
        <v>-152</v>
      </c>
      <c r="G1449" s="6">
        <v>8644</v>
      </c>
      <c r="H1449" s="5471" t="s">
        <v>3042</v>
      </c>
      <c r="J1449" s="6" t="s">
        <v>26604</v>
      </c>
      <c r="K1449" s="6" t="s">
        <v>26605</v>
      </c>
      <c r="L1449" s="5470" t="s">
        <v>173</v>
      </c>
      <c r="M1449" s="6" t="s">
        <v>26607</v>
      </c>
      <c r="O1449" s="264">
        <v>1</v>
      </c>
      <c r="P1449" s="264">
        <v>1</v>
      </c>
      <c r="Q1449" s="6" t="s">
        <v>26606</v>
      </c>
      <c r="AA1449" s="6564">
        <v>13237642</v>
      </c>
      <c r="AC1449" s="4898">
        <v>10200</v>
      </c>
      <c r="AD1449" s="4911">
        <v>7920</v>
      </c>
      <c r="AE1449" s="4898">
        <f t="shared" si="73"/>
        <v>18120</v>
      </c>
      <c r="AF1449" s="4550" t="s">
        <v>19700</v>
      </c>
    </row>
    <row r="1450" spans="1:32" s="6" customFormat="1" ht="30" customHeight="1">
      <c r="A1450" s="6399" t="s">
        <v>20974</v>
      </c>
      <c r="B1450" s="4672" t="s">
        <v>26608</v>
      </c>
      <c r="C1450" s="422">
        <v>45932</v>
      </c>
      <c r="D1450" s="422">
        <v>45980</v>
      </c>
      <c r="E1450" s="422"/>
      <c r="F1450" s="373"/>
      <c r="G1450" s="41">
        <v>8595</v>
      </c>
      <c r="H1450" s="5671" t="s">
        <v>26609</v>
      </c>
      <c r="I1450" s="41" t="s">
        <v>25</v>
      </c>
      <c r="J1450" s="41" t="s">
        <v>26610</v>
      </c>
      <c r="K1450" s="41" t="s">
        <v>26611</v>
      </c>
      <c r="L1450" s="5670" t="s">
        <v>173</v>
      </c>
      <c r="M1450" s="41" t="s">
        <v>26613</v>
      </c>
      <c r="N1450" s="41"/>
      <c r="O1450" s="4088">
        <v>1</v>
      </c>
      <c r="P1450" s="4088">
        <v>1</v>
      </c>
      <c r="Q1450" s="41" t="s">
        <v>26612</v>
      </c>
      <c r="R1450" s="41"/>
      <c r="V1450" s="6" t="s">
        <v>2073</v>
      </c>
      <c r="X1450" s="6910" t="s">
        <v>7042</v>
      </c>
      <c r="AA1450" s="6564">
        <v>13237693</v>
      </c>
      <c r="AC1450" s="4898">
        <v>10350</v>
      </c>
      <c r="AD1450" s="4911">
        <v>8400</v>
      </c>
      <c r="AE1450" s="4898">
        <f t="shared" si="73"/>
        <v>18750</v>
      </c>
      <c r="AF1450" s="4550" t="s">
        <v>19700</v>
      </c>
    </row>
    <row r="1451" spans="1:32" s="6" customFormat="1" ht="30" customHeight="1">
      <c r="A1451" s="7009" t="s">
        <v>19424</v>
      </c>
      <c r="B1451" s="4672" t="s">
        <v>26614</v>
      </c>
      <c r="C1451" s="422">
        <v>45945</v>
      </c>
      <c r="D1451" s="422">
        <v>45967</v>
      </c>
      <c r="E1451" s="422"/>
      <c r="F1451" s="373"/>
      <c r="G1451" s="41">
        <v>8647</v>
      </c>
      <c r="H1451" s="5671" t="s">
        <v>2123</v>
      </c>
      <c r="I1451" s="41"/>
      <c r="J1451" s="41" t="s">
        <v>26615</v>
      </c>
      <c r="K1451" s="41" t="s">
        <v>26616</v>
      </c>
      <c r="L1451" s="5670" t="s">
        <v>173</v>
      </c>
      <c r="M1451" s="582" t="s">
        <v>26618</v>
      </c>
      <c r="N1451" s="41"/>
      <c r="O1451" s="4088">
        <v>1</v>
      </c>
      <c r="P1451" s="4088">
        <v>1</v>
      </c>
      <c r="Q1451" s="41" t="s">
        <v>26617</v>
      </c>
      <c r="R1451" s="41"/>
      <c r="V1451" s="6" t="s">
        <v>2073</v>
      </c>
      <c r="X1451" s="6" t="s">
        <v>7042</v>
      </c>
      <c r="AA1451" s="6564">
        <v>13237726</v>
      </c>
      <c r="AC1451" s="4898">
        <v>0</v>
      </c>
      <c r="AD1451" s="4911">
        <v>7920</v>
      </c>
      <c r="AE1451" s="4898">
        <f t="shared" si="73"/>
        <v>7920</v>
      </c>
      <c r="AF1451" s="4550" t="s">
        <v>19700</v>
      </c>
    </row>
    <row r="1452" spans="1:32" s="6" customFormat="1" ht="30" customHeight="1">
      <c r="A1452" s="5670" t="s">
        <v>26302</v>
      </c>
      <c r="B1452" s="4672" t="s">
        <v>26619</v>
      </c>
      <c r="C1452" s="422">
        <v>45945</v>
      </c>
      <c r="D1452" s="422">
        <v>45980</v>
      </c>
      <c r="E1452" s="422"/>
      <c r="F1452" s="373"/>
      <c r="G1452" s="41">
        <v>6984</v>
      </c>
      <c r="H1452" s="5671" t="s">
        <v>3283</v>
      </c>
      <c r="I1452" s="41"/>
      <c r="J1452" s="41" t="s">
        <v>26620</v>
      </c>
      <c r="K1452" s="41" t="s">
        <v>26622</v>
      </c>
      <c r="L1452" s="5670" t="s">
        <v>173</v>
      </c>
      <c r="M1452" s="41" t="s">
        <v>26623</v>
      </c>
      <c r="N1452" s="41"/>
      <c r="O1452" s="4088">
        <v>1</v>
      </c>
      <c r="P1452" s="4088">
        <v>1</v>
      </c>
      <c r="Q1452" s="41" t="s">
        <v>26621</v>
      </c>
      <c r="R1452" s="41"/>
      <c r="V1452" s="6" t="s">
        <v>9338</v>
      </c>
      <c r="X1452" s="6" t="s">
        <v>7042</v>
      </c>
      <c r="AA1452" s="6564">
        <v>13238038</v>
      </c>
      <c r="AC1452" s="4898">
        <v>10200</v>
      </c>
      <c r="AD1452" s="4911">
        <v>7840.8</v>
      </c>
      <c r="AE1452" s="4898">
        <f t="shared" si="73"/>
        <v>18040.8</v>
      </c>
      <c r="AF1452" s="4550" t="s">
        <v>19700</v>
      </c>
    </row>
    <row r="1453" spans="1:32" s="6" customFormat="1" ht="30" customHeight="1">
      <c r="A1453" s="5670" t="s">
        <v>26302</v>
      </c>
      <c r="B1453" s="41" t="s">
        <v>26624</v>
      </c>
      <c r="C1453" s="422">
        <v>45945</v>
      </c>
      <c r="D1453" s="422">
        <v>45980</v>
      </c>
      <c r="E1453" s="422"/>
      <c r="F1453" s="373"/>
      <c r="G1453" s="41">
        <v>6984</v>
      </c>
      <c r="H1453" s="5671" t="s">
        <v>14373</v>
      </c>
      <c r="I1453" s="41"/>
      <c r="J1453" s="41" t="s">
        <v>26625</v>
      </c>
      <c r="K1453" s="41" t="s">
        <v>26626</v>
      </c>
      <c r="L1453" s="5670" t="s">
        <v>173</v>
      </c>
      <c r="M1453" s="41" t="s">
        <v>26627</v>
      </c>
      <c r="N1453" s="41"/>
      <c r="O1453" s="4088">
        <v>1</v>
      </c>
      <c r="P1453" s="4088">
        <v>1</v>
      </c>
      <c r="Q1453" s="41" t="s">
        <v>26527</v>
      </c>
      <c r="R1453" s="41"/>
      <c r="V1453" s="6" t="s">
        <v>9338</v>
      </c>
      <c r="X1453" s="6" t="s">
        <v>7042</v>
      </c>
      <c r="AA1453" s="6564">
        <v>13238105</v>
      </c>
      <c r="AC1453" s="4898">
        <v>6900</v>
      </c>
      <c r="AD1453" s="4911">
        <v>7840.8</v>
      </c>
      <c r="AE1453" s="4898">
        <f t="shared" si="73"/>
        <v>14740.8</v>
      </c>
      <c r="AF1453" s="4550" t="s">
        <v>19700</v>
      </c>
    </row>
    <row r="1454" spans="1:32" s="6" customFormat="1" ht="30" customHeight="1">
      <c r="A1454" s="6288" t="s">
        <v>26302</v>
      </c>
      <c r="B1454" s="4672" t="s">
        <v>26628</v>
      </c>
      <c r="C1454" s="422">
        <v>45945</v>
      </c>
      <c r="D1454" s="422">
        <v>45980</v>
      </c>
      <c r="E1454" s="422"/>
      <c r="F1454" s="373"/>
      <c r="G1454" s="41">
        <v>6984</v>
      </c>
      <c r="H1454" s="5671" t="s">
        <v>20601</v>
      </c>
      <c r="I1454" s="41"/>
      <c r="J1454" s="41" t="s">
        <v>26629</v>
      </c>
      <c r="K1454" s="41" t="s">
        <v>26630</v>
      </c>
      <c r="L1454" s="5670" t="s">
        <v>173</v>
      </c>
      <c r="M1454" s="41" t="s">
        <v>26632</v>
      </c>
      <c r="N1454" s="41"/>
      <c r="O1454" s="4088">
        <v>1</v>
      </c>
      <c r="P1454" s="4088">
        <v>1</v>
      </c>
      <c r="Q1454" s="41" t="s">
        <v>26631</v>
      </c>
      <c r="R1454" s="41"/>
      <c r="V1454" s="6" t="s">
        <v>9338</v>
      </c>
      <c r="X1454" s="6" t="s">
        <v>7042</v>
      </c>
      <c r="AA1454" s="6564">
        <v>13238183</v>
      </c>
      <c r="AC1454" s="4898">
        <v>10200</v>
      </c>
      <c r="AD1454" s="4911">
        <v>7840.8</v>
      </c>
      <c r="AE1454" s="4898">
        <f t="shared" si="73"/>
        <v>18040.8</v>
      </c>
      <c r="AF1454" s="4550" t="s">
        <v>19700</v>
      </c>
    </row>
    <row r="1455" spans="1:32" s="6" customFormat="1" ht="30" customHeight="1">
      <c r="A1455" s="5470" t="s">
        <v>18754</v>
      </c>
      <c r="B1455" s="6" t="s">
        <v>26633</v>
      </c>
      <c r="C1455" s="114">
        <v>45945</v>
      </c>
      <c r="D1455" s="114">
        <v>45980</v>
      </c>
      <c r="E1455" s="114">
        <v>46132</v>
      </c>
      <c r="F1455" s="6572">
        <f t="shared" si="72"/>
        <v>-152</v>
      </c>
      <c r="G1455" s="6">
        <v>8634</v>
      </c>
      <c r="H1455" s="5471" t="s">
        <v>26191</v>
      </c>
      <c r="J1455" s="6" t="s">
        <v>26634</v>
      </c>
      <c r="K1455" s="6" t="s">
        <v>26635</v>
      </c>
      <c r="L1455" s="5470" t="s">
        <v>173</v>
      </c>
      <c r="M1455" s="6573" t="s">
        <v>26637</v>
      </c>
      <c r="O1455" s="264">
        <v>1</v>
      </c>
      <c r="P1455" s="264">
        <v>1</v>
      </c>
      <c r="Q1455" s="6" t="s">
        <v>26636</v>
      </c>
      <c r="AA1455" s="6564">
        <v>13238581</v>
      </c>
      <c r="AC1455" s="4898">
        <v>17100</v>
      </c>
      <c r="AD1455" s="4911">
        <v>7920</v>
      </c>
      <c r="AE1455" s="4898">
        <f t="shared" si="73"/>
        <v>25020</v>
      </c>
      <c r="AF1455" s="4550" t="s">
        <v>19700</v>
      </c>
    </row>
    <row r="1456" spans="1:32" s="6" customFormat="1" ht="30" customHeight="1">
      <c r="A1456" s="5670" t="s">
        <v>19424</v>
      </c>
      <c r="B1456" s="41" t="s">
        <v>26638</v>
      </c>
      <c r="C1456" s="422">
        <v>45945</v>
      </c>
      <c r="D1456" s="422">
        <v>45967</v>
      </c>
      <c r="E1456" s="422"/>
      <c r="F1456" s="373"/>
      <c r="G1456" s="41">
        <v>8647</v>
      </c>
      <c r="H1456" s="5671" t="s">
        <v>1704</v>
      </c>
      <c r="I1456" s="41"/>
      <c r="J1456" s="41" t="s">
        <v>26639</v>
      </c>
      <c r="K1456" s="41" t="s">
        <v>26640</v>
      </c>
      <c r="L1456" s="5670" t="s">
        <v>173</v>
      </c>
      <c r="M1456" s="41" t="s">
        <v>26642</v>
      </c>
      <c r="N1456" s="41"/>
      <c r="O1456" s="4088">
        <v>1</v>
      </c>
      <c r="P1456" s="4088">
        <v>1</v>
      </c>
      <c r="Q1456" s="41" t="s">
        <v>26641</v>
      </c>
      <c r="R1456" s="41"/>
      <c r="V1456" s="6" t="s">
        <v>28776</v>
      </c>
      <c r="X1456" s="6" t="s">
        <v>27185</v>
      </c>
      <c r="AA1456" s="6564">
        <v>13238673</v>
      </c>
      <c r="AC1456" s="4898">
        <v>0</v>
      </c>
      <c r="AD1456" s="4911">
        <v>7920</v>
      </c>
      <c r="AE1456" s="4898">
        <f t="shared" si="73"/>
        <v>7920</v>
      </c>
      <c r="AF1456" s="4550" t="s">
        <v>19700</v>
      </c>
    </row>
    <row r="1457" spans="1:32" s="6" customFormat="1" ht="30" customHeight="1">
      <c r="A1457" s="5478" t="s">
        <v>18754</v>
      </c>
      <c r="B1457" s="4672" t="s">
        <v>26643</v>
      </c>
      <c r="C1457" s="422">
        <v>45946</v>
      </c>
      <c r="D1457" s="422">
        <v>45981</v>
      </c>
      <c r="E1457" s="422"/>
      <c r="F1457" s="373"/>
      <c r="G1457" s="41">
        <v>8634</v>
      </c>
      <c r="H1457" s="5526" t="s">
        <v>22233</v>
      </c>
      <c r="I1457" s="41"/>
      <c r="J1457" s="41" t="s">
        <v>26644</v>
      </c>
      <c r="K1457" s="41" t="s">
        <v>26645</v>
      </c>
      <c r="L1457" s="5670" t="s">
        <v>173</v>
      </c>
      <c r="M1457" s="41" t="s">
        <v>26647</v>
      </c>
      <c r="N1457" s="41"/>
      <c r="O1457" s="4088">
        <v>1</v>
      </c>
      <c r="P1457" s="4088">
        <v>1</v>
      </c>
      <c r="Q1457" s="41" t="s">
        <v>26646</v>
      </c>
      <c r="R1457" s="41"/>
      <c r="V1457" s="6" t="s">
        <v>9338</v>
      </c>
      <c r="X1457" s="6" t="s">
        <v>7042</v>
      </c>
      <c r="AA1457" s="6564">
        <v>13240236</v>
      </c>
      <c r="AC1457" s="4898">
        <v>6900</v>
      </c>
      <c r="AD1457" s="4911">
        <v>7920</v>
      </c>
      <c r="AE1457" s="4898">
        <f t="shared" si="73"/>
        <v>14820</v>
      </c>
      <c r="AF1457" s="4550" t="s">
        <v>19700</v>
      </c>
    </row>
    <row r="1458" spans="1:32" s="6" customFormat="1" ht="30" customHeight="1">
      <c r="A1458" s="5478" t="s">
        <v>18734</v>
      </c>
      <c r="B1458" s="41" t="s">
        <v>26648</v>
      </c>
      <c r="C1458" s="422">
        <v>45946</v>
      </c>
      <c r="D1458" s="422">
        <v>45981</v>
      </c>
      <c r="E1458" s="422"/>
      <c r="F1458" s="373"/>
      <c r="G1458" s="41">
        <v>8636</v>
      </c>
      <c r="H1458" s="5526" t="s">
        <v>11712</v>
      </c>
      <c r="I1458" s="41"/>
      <c r="J1458" s="41" t="s">
        <v>26649</v>
      </c>
      <c r="K1458" s="41" t="s">
        <v>26650</v>
      </c>
      <c r="L1458" s="5478" t="s">
        <v>28</v>
      </c>
      <c r="M1458" s="41" t="s">
        <v>26652</v>
      </c>
      <c r="N1458" s="41"/>
      <c r="O1458" s="4088">
        <v>2</v>
      </c>
      <c r="P1458" s="4088">
        <v>2</v>
      </c>
      <c r="Q1458" s="41" t="s">
        <v>26651</v>
      </c>
      <c r="R1458" s="41"/>
      <c r="V1458" s="6" t="s">
        <v>9338</v>
      </c>
      <c r="X1458" s="6" t="s">
        <v>7042</v>
      </c>
      <c r="AA1458" s="6564">
        <v>13240332</v>
      </c>
      <c r="AC1458" s="4898">
        <v>12400</v>
      </c>
      <c r="AD1458" s="4911">
        <v>12375</v>
      </c>
      <c r="AE1458" s="4898">
        <f t="shared" si="73"/>
        <v>37150</v>
      </c>
      <c r="AF1458" s="4550" t="s">
        <v>19700</v>
      </c>
    </row>
    <row r="1459" spans="1:32" s="6" customFormat="1" ht="30" customHeight="1">
      <c r="A1459" s="5748" t="s">
        <v>19214</v>
      </c>
      <c r="B1459" s="4672" t="s">
        <v>26653</v>
      </c>
      <c r="C1459" s="422">
        <v>45946</v>
      </c>
      <c r="D1459" s="422">
        <v>45968</v>
      </c>
      <c r="E1459" s="422"/>
      <c r="F1459" s="373"/>
      <c r="G1459" s="41">
        <v>8616</v>
      </c>
      <c r="H1459" s="5526" t="s">
        <v>17618</v>
      </c>
      <c r="I1459" s="41"/>
      <c r="J1459" s="41" t="s">
        <v>26654</v>
      </c>
      <c r="K1459" s="41" t="s">
        <v>26655</v>
      </c>
      <c r="L1459" s="5478" t="s">
        <v>173</v>
      </c>
      <c r="M1459" s="41" t="s">
        <v>26657</v>
      </c>
      <c r="N1459" s="41"/>
      <c r="O1459" s="4088">
        <v>1</v>
      </c>
      <c r="P1459" s="4088">
        <v>1</v>
      </c>
      <c r="Q1459" s="41" t="s">
        <v>26656</v>
      </c>
      <c r="R1459" s="41"/>
      <c r="V1459" s="6" t="s">
        <v>9338</v>
      </c>
      <c r="X1459" s="6" t="s">
        <v>7042</v>
      </c>
      <c r="AA1459" s="6564">
        <v>13240560</v>
      </c>
      <c r="AC1459" s="4898">
        <v>0</v>
      </c>
      <c r="AD1459" s="4911">
        <v>7920</v>
      </c>
      <c r="AE1459" s="4898">
        <f t="shared" si="73"/>
        <v>7920</v>
      </c>
      <c r="AF1459" s="4550" t="s">
        <v>19700</v>
      </c>
    </row>
    <row r="1460" spans="1:32" s="6" customFormat="1" ht="30" customHeight="1">
      <c r="A1460" s="5478" t="s">
        <v>18754</v>
      </c>
      <c r="B1460" s="41" t="s">
        <v>26658</v>
      </c>
      <c r="C1460" s="422">
        <v>45946</v>
      </c>
      <c r="D1460" s="422">
        <v>45968</v>
      </c>
      <c r="E1460" s="422"/>
      <c r="F1460" s="373"/>
      <c r="G1460" s="41">
        <v>8634</v>
      </c>
      <c r="H1460" s="5526" t="s">
        <v>6431</v>
      </c>
      <c r="I1460" s="41"/>
      <c r="J1460" s="41" t="s">
        <v>26659</v>
      </c>
      <c r="K1460" s="41" t="s">
        <v>26660</v>
      </c>
      <c r="L1460" s="5478" t="s">
        <v>173</v>
      </c>
      <c r="M1460" s="41" t="s">
        <v>26662</v>
      </c>
      <c r="N1460" s="41"/>
      <c r="O1460" s="4088">
        <v>1</v>
      </c>
      <c r="P1460" s="4088">
        <v>1</v>
      </c>
      <c r="Q1460" s="41" t="s">
        <v>26661</v>
      </c>
      <c r="R1460" s="41"/>
      <c r="V1460" s="6" t="s">
        <v>9338</v>
      </c>
      <c r="X1460" s="6" t="s">
        <v>7042</v>
      </c>
      <c r="AA1460" s="6564">
        <v>13240722</v>
      </c>
      <c r="AC1460" s="4898">
        <v>0</v>
      </c>
      <c r="AD1460" s="4911">
        <v>7920</v>
      </c>
      <c r="AE1460" s="4898">
        <f t="shared" si="73"/>
        <v>7920</v>
      </c>
      <c r="AF1460" s="4550" t="s">
        <v>19700</v>
      </c>
    </row>
    <row r="1461" spans="1:32" s="36" customFormat="1" ht="30" customHeight="1">
      <c r="A1461" s="5735" t="s">
        <v>19716</v>
      </c>
      <c r="B1461" s="36" t="s">
        <v>26663</v>
      </c>
      <c r="C1461" s="37">
        <v>45946</v>
      </c>
      <c r="D1461" s="37">
        <v>45968</v>
      </c>
      <c r="E1461" s="37"/>
      <c r="F1461" s="448"/>
      <c r="G1461" s="36">
        <v>8588</v>
      </c>
      <c r="H1461" s="5736" t="s">
        <v>2039</v>
      </c>
      <c r="J1461" s="36" t="s">
        <v>26664</v>
      </c>
      <c r="K1461" s="36" t="s">
        <v>26665</v>
      </c>
      <c r="L1461" s="5735" t="s">
        <v>173</v>
      </c>
      <c r="M1461" s="36" t="s">
        <v>26667</v>
      </c>
      <c r="O1461" s="4511">
        <v>1</v>
      </c>
      <c r="P1461" s="4511">
        <v>1</v>
      </c>
      <c r="Q1461" s="36" t="s">
        <v>26666</v>
      </c>
      <c r="AA1461" s="4891">
        <v>13240853</v>
      </c>
      <c r="AC1461" s="4906"/>
      <c r="AD1461" s="5178"/>
      <c r="AE1461" s="4906"/>
      <c r="AF1461" s="36" t="s">
        <v>19700</v>
      </c>
    </row>
    <row r="1462" spans="1:32" s="6" customFormat="1" ht="30" customHeight="1">
      <c r="A1462" s="6005" t="s">
        <v>26302</v>
      </c>
      <c r="B1462" s="4672" t="s">
        <v>26668</v>
      </c>
      <c r="C1462" s="422">
        <v>45946</v>
      </c>
      <c r="D1462" s="422">
        <v>45981</v>
      </c>
      <c r="E1462" s="422"/>
      <c r="F1462" s="373"/>
      <c r="G1462" s="41">
        <v>6984</v>
      </c>
      <c r="H1462" s="5526" t="s">
        <v>1681</v>
      </c>
      <c r="I1462" s="41"/>
      <c r="J1462" s="41" t="s">
        <v>26669</v>
      </c>
      <c r="K1462" s="41" t="s">
        <v>26670</v>
      </c>
      <c r="L1462" s="5478" t="s">
        <v>173</v>
      </c>
      <c r="M1462" s="41" t="s">
        <v>26672</v>
      </c>
      <c r="N1462" s="41"/>
      <c r="O1462" s="4088">
        <v>1</v>
      </c>
      <c r="P1462" s="4088">
        <v>1</v>
      </c>
      <c r="Q1462" s="41" t="s">
        <v>26671</v>
      </c>
      <c r="R1462" s="41"/>
      <c r="V1462" s="6" t="s">
        <v>9338</v>
      </c>
      <c r="X1462" s="6" t="s">
        <v>7042</v>
      </c>
      <c r="AA1462" s="6564">
        <v>13240905</v>
      </c>
      <c r="AC1462" s="4898">
        <v>6900</v>
      </c>
      <c r="AD1462" s="4911">
        <v>7840.8</v>
      </c>
      <c r="AE1462" s="4898">
        <f t="shared" si="73"/>
        <v>14740.8</v>
      </c>
      <c r="AF1462" s="4550" t="s">
        <v>19700</v>
      </c>
    </row>
    <row r="1463" spans="1:32" s="6" customFormat="1" ht="30" customHeight="1">
      <c r="A1463" s="5478" t="s">
        <v>20017</v>
      </c>
      <c r="B1463" s="4672" t="s">
        <v>26673</v>
      </c>
      <c r="C1463" s="422">
        <v>45946</v>
      </c>
      <c r="D1463" s="422">
        <v>45981</v>
      </c>
      <c r="E1463" s="422"/>
      <c r="F1463" s="373"/>
      <c r="G1463" s="41">
        <v>8639</v>
      </c>
      <c r="H1463" s="5526" t="s">
        <v>2109</v>
      </c>
      <c r="I1463" s="41"/>
      <c r="J1463" s="41" t="s">
        <v>26674</v>
      </c>
      <c r="K1463" s="41" t="s">
        <v>26675</v>
      </c>
      <c r="L1463" s="5478" t="s">
        <v>173</v>
      </c>
      <c r="M1463" s="41" t="s">
        <v>26677</v>
      </c>
      <c r="N1463" s="41"/>
      <c r="O1463" s="4088">
        <v>1</v>
      </c>
      <c r="P1463" s="4088">
        <v>1</v>
      </c>
      <c r="Q1463" s="41" t="s">
        <v>26676</v>
      </c>
      <c r="R1463" s="41"/>
      <c r="V1463" s="6" t="s">
        <v>28776</v>
      </c>
      <c r="X1463" s="6" t="s">
        <v>27185</v>
      </c>
      <c r="AA1463" s="6564">
        <v>13241008</v>
      </c>
      <c r="AC1463" s="4898">
        <v>31000</v>
      </c>
      <c r="AD1463" s="4911">
        <v>15000</v>
      </c>
      <c r="AE1463" s="4898">
        <f t="shared" si="73"/>
        <v>46000</v>
      </c>
      <c r="AF1463" s="4550" t="s">
        <v>19700</v>
      </c>
    </row>
    <row r="1464" spans="1:32" s="6" customFormat="1" ht="30" customHeight="1">
      <c r="A1464" s="5478" t="s">
        <v>26302</v>
      </c>
      <c r="B1464" s="4672" t="s">
        <v>26684</v>
      </c>
      <c r="C1464" s="422">
        <v>45946</v>
      </c>
      <c r="D1464" s="422">
        <v>45981</v>
      </c>
      <c r="E1464" s="422"/>
      <c r="F1464" s="373"/>
      <c r="G1464" s="41">
        <v>6984</v>
      </c>
      <c r="H1464" s="5526" t="s">
        <v>26685</v>
      </c>
      <c r="I1464" s="41"/>
      <c r="J1464" s="41" t="s">
        <v>26686</v>
      </c>
      <c r="K1464" s="41" t="s">
        <v>26687</v>
      </c>
      <c r="L1464" s="5478" t="s">
        <v>173</v>
      </c>
      <c r="M1464" s="41" t="s">
        <v>26689</v>
      </c>
      <c r="N1464" s="41"/>
      <c r="O1464" s="4088">
        <v>1</v>
      </c>
      <c r="P1464" s="4088">
        <v>1</v>
      </c>
      <c r="Q1464" s="41" t="s">
        <v>26688</v>
      </c>
      <c r="R1464" s="41"/>
      <c r="V1464" s="6" t="s">
        <v>28358</v>
      </c>
      <c r="X1464" s="6" t="s">
        <v>7042</v>
      </c>
      <c r="AA1464" s="6564">
        <v>13241122</v>
      </c>
      <c r="AC1464" s="4898">
        <v>10200</v>
      </c>
      <c r="AD1464" s="4911">
        <v>7840.8</v>
      </c>
      <c r="AE1464" s="4898">
        <f t="shared" si="73"/>
        <v>18040.8</v>
      </c>
      <c r="AF1464" s="4550" t="s">
        <v>19700</v>
      </c>
    </row>
    <row r="1465" spans="1:32" s="6" customFormat="1" ht="30" customHeight="1">
      <c r="A1465" s="5685" t="s">
        <v>18703</v>
      </c>
      <c r="B1465" s="5716" t="s">
        <v>26690</v>
      </c>
      <c r="C1465" s="422">
        <v>45946</v>
      </c>
      <c r="D1465" s="422">
        <v>45981</v>
      </c>
      <c r="E1465" s="422"/>
      <c r="F1465" s="373"/>
      <c r="G1465" s="41">
        <v>8615</v>
      </c>
      <c r="H1465" s="5526" t="s">
        <v>622</v>
      </c>
      <c r="I1465" s="41" t="s">
        <v>25</v>
      </c>
      <c r="J1465" s="5685" t="s">
        <v>26691</v>
      </c>
      <c r="K1465" s="41" t="s">
        <v>26692</v>
      </c>
      <c r="L1465" s="5478" t="s">
        <v>76</v>
      </c>
      <c r="M1465" s="41" t="s">
        <v>26694</v>
      </c>
      <c r="N1465" s="41"/>
      <c r="O1465" s="4088">
        <v>4</v>
      </c>
      <c r="P1465" s="4088">
        <v>4</v>
      </c>
      <c r="Q1465" s="41" t="s">
        <v>26693</v>
      </c>
      <c r="R1465" s="41"/>
      <c r="V1465" s="6" t="s">
        <v>9338</v>
      </c>
      <c r="X1465" s="6" t="s">
        <v>7042</v>
      </c>
      <c r="AA1465" s="6564">
        <v>13241513</v>
      </c>
      <c r="AC1465" s="4898">
        <v>6900</v>
      </c>
      <c r="AD1465" s="4911">
        <v>7920</v>
      </c>
      <c r="AE1465" s="4898">
        <f t="shared" si="73"/>
        <v>38580</v>
      </c>
      <c r="AF1465" s="4550" t="s">
        <v>19700</v>
      </c>
    </row>
    <row r="1466" spans="1:32" s="6" customFormat="1" ht="30" customHeight="1">
      <c r="A1466" s="6167" t="s">
        <v>19496</v>
      </c>
      <c r="B1466" s="6201" t="s">
        <v>26695</v>
      </c>
      <c r="C1466" s="422">
        <v>45946</v>
      </c>
      <c r="D1466" s="422">
        <v>45968</v>
      </c>
      <c r="E1466" s="422"/>
      <c r="F1466" s="373"/>
      <c r="G1466" s="41">
        <v>8617</v>
      </c>
      <c r="H1466" s="5526" t="s">
        <v>1747</v>
      </c>
      <c r="I1466" s="41" t="s">
        <v>25</v>
      </c>
      <c r="J1466" s="6167" t="s">
        <v>26696</v>
      </c>
      <c r="K1466" s="41" t="s">
        <v>26697</v>
      </c>
      <c r="L1466" s="5478" t="s">
        <v>28</v>
      </c>
      <c r="M1466" s="41" t="s">
        <v>26699</v>
      </c>
      <c r="N1466" s="41"/>
      <c r="O1466" s="4088">
        <v>2</v>
      </c>
      <c r="P1466" s="4088">
        <v>2</v>
      </c>
      <c r="Q1466" s="41" t="s">
        <v>26698</v>
      </c>
      <c r="R1466" s="41"/>
      <c r="V1466" s="6" t="s">
        <v>9338</v>
      </c>
      <c r="X1466" s="6" t="s">
        <v>7042</v>
      </c>
      <c r="AA1466" s="6564">
        <v>13241556</v>
      </c>
      <c r="AC1466" s="4898">
        <v>0</v>
      </c>
      <c r="AD1466" s="4911">
        <v>12375</v>
      </c>
      <c r="AE1466" s="4898">
        <f t="shared" si="73"/>
        <v>24750</v>
      </c>
      <c r="AF1466" s="4550" t="s">
        <v>19700</v>
      </c>
    </row>
    <row r="1467" spans="1:32" s="6" customFormat="1" ht="30" customHeight="1">
      <c r="A1467" s="5478" t="s">
        <v>18977</v>
      </c>
      <c r="B1467" s="41" t="s">
        <v>26700</v>
      </c>
      <c r="C1467" s="422">
        <v>45946</v>
      </c>
      <c r="D1467" s="422">
        <v>45981</v>
      </c>
      <c r="E1467" s="422"/>
      <c r="F1467" s="373"/>
      <c r="G1467" s="41">
        <v>8644</v>
      </c>
      <c r="H1467" s="5526" t="s">
        <v>12430</v>
      </c>
      <c r="I1467" s="41"/>
      <c r="J1467" s="41" t="s">
        <v>26701</v>
      </c>
      <c r="K1467" s="41" t="s">
        <v>26702</v>
      </c>
      <c r="L1467" s="5478" t="s">
        <v>173</v>
      </c>
      <c r="M1467" s="41" t="s">
        <v>26704</v>
      </c>
      <c r="N1467" s="41"/>
      <c r="O1467" s="4088">
        <v>1</v>
      </c>
      <c r="P1467" s="4088">
        <v>1</v>
      </c>
      <c r="Q1467" s="41" t="s">
        <v>26703</v>
      </c>
      <c r="R1467" s="41"/>
      <c r="V1467" s="6" t="s">
        <v>28776</v>
      </c>
      <c r="X1467" s="6" t="s">
        <v>27185</v>
      </c>
      <c r="AA1467" s="6564">
        <v>13241787</v>
      </c>
      <c r="AC1467" s="4898">
        <v>17100</v>
      </c>
      <c r="AD1467" s="4911">
        <v>7920</v>
      </c>
      <c r="AE1467" s="4898">
        <f t="shared" si="73"/>
        <v>25020</v>
      </c>
      <c r="AF1467" s="4550" t="s">
        <v>19700</v>
      </c>
    </row>
    <row r="1468" spans="1:32" s="6" customFormat="1" ht="30" customHeight="1">
      <c r="A1468" s="5478" t="s">
        <v>19424</v>
      </c>
      <c r="B1468" s="41" t="s">
        <v>26705</v>
      </c>
      <c r="C1468" s="422">
        <v>45946</v>
      </c>
      <c r="D1468" s="422">
        <v>45968</v>
      </c>
      <c r="E1468" s="422"/>
      <c r="F1468" s="373"/>
      <c r="G1468" s="41">
        <v>8647</v>
      </c>
      <c r="H1468" s="5526" t="s">
        <v>1953</v>
      </c>
      <c r="I1468" s="41"/>
      <c r="J1468" s="41" t="s">
        <v>26706</v>
      </c>
      <c r="K1468" s="41" t="s">
        <v>26707</v>
      </c>
      <c r="L1468" s="5478" t="s">
        <v>173</v>
      </c>
      <c r="M1468" s="41" t="s">
        <v>26709</v>
      </c>
      <c r="N1468" s="41"/>
      <c r="O1468" s="4088">
        <v>1</v>
      </c>
      <c r="P1468" s="4088">
        <v>1</v>
      </c>
      <c r="Q1468" s="41" t="s">
        <v>26708</v>
      </c>
      <c r="R1468" s="41"/>
      <c r="V1468" s="6" t="s">
        <v>9338</v>
      </c>
      <c r="X1468" s="6" t="s">
        <v>7042</v>
      </c>
      <c r="AA1468" s="6564">
        <v>13242238</v>
      </c>
      <c r="AC1468" s="4898">
        <v>0</v>
      </c>
      <c r="AD1468" s="4911">
        <v>7920</v>
      </c>
      <c r="AE1468" s="4898">
        <f t="shared" si="73"/>
        <v>7920</v>
      </c>
      <c r="AF1468" s="4550" t="s">
        <v>19700</v>
      </c>
    </row>
    <row r="1469" spans="1:32" s="6" customFormat="1" ht="30" customHeight="1">
      <c r="A1469" s="5478" t="s">
        <v>26302</v>
      </c>
      <c r="B1469" s="41" t="s">
        <v>26710</v>
      </c>
      <c r="C1469" s="422">
        <v>45946</v>
      </c>
      <c r="D1469" s="422">
        <v>45981</v>
      </c>
      <c r="E1469" s="422"/>
      <c r="F1469" s="373"/>
      <c r="G1469" s="41"/>
      <c r="H1469" s="5526" t="s">
        <v>26711</v>
      </c>
      <c r="I1469" s="41"/>
      <c r="J1469" s="41" t="s">
        <v>26712</v>
      </c>
      <c r="K1469" s="41" t="s">
        <v>26713</v>
      </c>
      <c r="L1469" s="5478" t="s">
        <v>173</v>
      </c>
      <c r="M1469" s="41" t="s">
        <v>26714</v>
      </c>
      <c r="N1469" s="41"/>
      <c r="O1469" s="4088">
        <v>1</v>
      </c>
      <c r="P1469" s="4088">
        <v>1</v>
      </c>
      <c r="Q1469" s="41" t="s">
        <v>26527</v>
      </c>
      <c r="R1469" s="41"/>
      <c r="V1469" s="6" t="s">
        <v>9338</v>
      </c>
      <c r="X1469" s="6" t="s">
        <v>7042</v>
      </c>
      <c r="AA1469" s="6564">
        <v>13242440</v>
      </c>
      <c r="AC1469" s="4898">
        <v>10200</v>
      </c>
      <c r="AD1469" s="4911">
        <v>7840.8</v>
      </c>
      <c r="AE1469" s="4898">
        <f t="shared" si="73"/>
        <v>18040.8</v>
      </c>
      <c r="AF1469" s="4550" t="s">
        <v>19700</v>
      </c>
    </row>
    <row r="1470" spans="1:32" s="6" customFormat="1" ht="30" customHeight="1">
      <c r="A1470" s="5748" t="s">
        <v>19214</v>
      </c>
      <c r="B1470" s="4672" t="s">
        <v>26715</v>
      </c>
      <c r="C1470" s="422">
        <v>45946</v>
      </c>
      <c r="D1470" s="422">
        <v>45968</v>
      </c>
      <c r="E1470" s="422"/>
      <c r="F1470" s="373"/>
      <c r="G1470" s="41">
        <v>8616</v>
      </c>
      <c r="H1470" s="5526" t="s">
        <v>23481</v>
      </c>
      <c r="I1470" s="41"/>
      <c r="J1470" s="41" t="s">
        <v>26716</v>
      </c>
      <c r="K1470" s="41" t="s">
        <v>26717</v>
      </c>
      <c r="L1470" s="5478" t="s">
        <v>76</v>
      </c>
      <c r="M1470" s="41" t="s">
        <v>26719</v>
      </c>
      <c r="N1470" s="41"/>
      <c r="O1470" s="4088">
        <v>4</v>
      </c>
      <c r="P1470" s="4088">
        <v>4</v>
      </c>
      <c r="Q1470" s="41" t="s">
        <v>26718</v>
      </c>
      <c r="R1470" s="41"/>
      <c r="V1470" s="6" t="s">
        <v>9338</v>
      </c>
      <c r="X1470" s="6" t="s">
        <v>21309</v>
      </c>
      <c r="AA1470" s="6564">
        <v>13242464</v>
      </c>
      <c r="AC1470" s="4898">
        <v>1200</v>
      </c>
      <c r="AD1470" s="4911">
        <v>7920</v>
      </c>
      <c r="AE1470" s="4898">
        <f t="shared" si="73"/>
        <v>32880</v>
      </c>
      <c r="AF1470" s="4550" t="s">
        <v>19700</v>
      </c>
    </row>
    <row r="1471" spans="1:32" s="6" customFormat="1" ht="30" customHeight="1">
      <c r="A1471" s="5748" t="s">
        <v>26419</v>
      </c>
      <c r="B1471" s="4672" t="s">
        <v>26720</v>
      </c>
      <c r="C1471" s="422">
        <v>45946</v>
      </c>
      <c r="D1471" s="422">
        <v>45968</v>
      </c>
      <c r="E1471" s="422"/>
      <c r="F1471" s="373"/>
      <c r="G1471" s="41">
        <v>5940</v>
      </c>
      <c r="H1471" s="5526" t="s">
        <v>5595</v>
      </c>
      <c r="I1471" s="41"/>
      <c r="J1471" s="41" t="s">
        <v>26721</v>
      </c>
      <c r="K1471" s="41" t="s">
        <v>26722</v>
      </c>
      <c r="L1471" s="5478" t="s">
        <v>28</v>
      </c>
      <c r="M1471" s="41" t="s">
        <v>26724</v>
      </c>
      <c r="N1471" s="41"/>
      <c r="O1471" s="4088">
        <v>2</v>
      </c>
      <c r="P1471" s="4088">
        <v>2</v>
      </c>
      <c r="Q1471" s="41" t="s">
        <v>26723</v>
      </c>
      <c r="R1471" s="41"/>
      <c r="V1471" s="6" t="s">
        <v>9338</v>
      </c>
      <c r="X1471" s="6" t="s">
        <v>21309</v>
      </c>
      <c r="AA1471" s="6564">
        <v>13242488</v>
      </c>
      <c r="AC1471" s="4898">
        <v>0</v>
      </c>
      <c r="AD1471" s="4911">
        <v>17000</v>
      </c>
      <c r="AE1471" s="4898">
        <f t="shared" si="73"/>
        <v>34000</v>
      </c>
      <c r="AF1471" s="4550" t="s">
        <v>19700</v>
      </c>
    </row>
    <row r="1472" spans="1:32" s="6" customFormat="1" ht="30" customHeight="1">
      <c r="A1472" s="5476" t="s">
        <v>19480</v>
      </c>
      <c r="B1472" s="6" t="s">
        <v>26725</v>
      </c>
      <c r="C1472" s="114">
        <v>45946</v>
      </c>
      <c r="D1472" s="114">
        <v>45981</v>
      </c>
      <c r="E1472" s="114">
        <v>46132</v>
      </c>
      <c r="F1472" s="6572">
        <f t="shared" si="72"/>
        <v>-151</v>
      </c>
      <c r="G1472" s="6">
        <v>8618</v>
      </c>
      <c r="H1472" s="5477" t="s">
        <v>622</v>
      </c>
      <c r="J1472" s="6" t="s">
        <v>26726</v>
      </c>
      <c r="K1472" s="6" t="s">
        <v>26727</v>
      </c>
      <c r="L1472" s="5476" t="s">
        <v>173</v>
      </c>
      <c r="M1472" s="6" t="s">
        <v>26728</v>
      </c>
      <c r="O1472" s="264">
        <v>1</v>
      </c>
      <c r="P1472" s="264">
        <v>1</v>
      </c>
      <c r="Q1472" s="6" t="s">
        <v>26344</v>
      </c>
      <c r="AA1472" s="6564">
        <v>13242559</v>
      </c>
      <c r="AC1472" s="4898">
        <v>3300</v>
      </c>
      <c r="AD1472" s="4911">
        <v>7918.05</v>
      </c>
      <c r="AE1472" s="4898">
        <f t="shared" si="73"/>
        <v>11218.05</v>
      </c>
      <c r="AF1472" s="4550" t="s">
        <v>19700</v>
      </c>
    </row>
    <row r="1473" spans="1:32" s="6" customFormat="1" ht="30" customHeight="1">
      <c r="A1473" s="5478" t="s">
        <v>26302</v>
      </c>
      <c r="B1473" s="41" t="s">
        <v>26729</v>
      </c>
      <c r="C1473" s="422">
        <v>45946</v>
      </c>
      <c r="D1473" s="422">
        <v>45981</v>
      </c>
      <c r="E1473" s="422"/>
      <c r="F1473" s="373"/>
      <c r="G1473" s="41">
        <v>6984</v>
      </c>
      <c r="H1473" s="5526" t="s">
        <v>26730</v>
      </c>
      <c r="I1473" s="41"/>
      <c r="J1473" s="41" t="s">
        <v>26731</v>
      </c>
      <c r="K1473" s="41" t="s">
        <v>26732</v>
      </c>
      <c r="L1473" s="5672" t="s">
        <v>173</v>
      </c>
      <c r="M1473" s="582" t="s">
        <v>26733</v>
      </c>
      <c r="N1473" s="41"/>
      <c r="O1473" s="4088">
        <v>1</v>
      </c>
      <c r="P1473" s="4088">
        <v>1</v>
      </c>
      <c r="Q1473" s="41" t="s">
        <v>26344</v>
      </c>
      <c r="R1473" s="41"/>
      <c r="V1473" s="6" t="s">
        <v>9338</v>
      </c>
      <c r="X1473" s="6" t="s">
        <v>7042</v>
      </c>
      <c r="AA1473" s="6564">
        <v>13242648</v>
      </c>
      <c r="AC1473" s="4898">
        <v>10200</v>
      </c>
      <c r="AD1473" s="4911">
        <v>7840.8</v>
      </c>
      <c r="AE1473" s="4898">
        <f t="shared" si="73"/>
        <v>18040.8</v>
      </c>
      <c r="AF1473" s="4550" t="s">
        <v>19700</v>
      </c>
    </row>
    <row r="1474" spans="1:32" s="6" customFormat="1" ht="30" customHeight="1">
      <c r="A1474" s="5622" t="s">
        <v>18703</v>
      </c>
      <c r="B1474" s="4672" t="s">
        <v>26734</v>
      </c>
      <c r="C1474" s="422">
        <v>45946</v>
      </c>
      <c r="D1474" s="422">
        <v>45968</v>
      </c>
      <c r="E1474" s="422"/>
      <c r="F1474" s="373"/>
      <c r="G1474" s="41">
        <v>8615</v>
      </c>
      <c r="H1474" s="5526" t="s">
        <v>7877</v>
      </c>
      <c r="I1474" s="41"/>
      <c r="J1474" s="41" t="s">
        <v>26735</v>
      </c>
      <c r="K1474" s="41" t="s">
        <v>26736</v>
      </c>
      <c r="L1474" s="5478" t="s">
        <v>128</v>
      </c>
      <c r="M1474" s="41" t="s">
        <v>26737</v>
      </c>
      <c r="N1474" s="41"/>
      <c r="O1474" s="4088">
        <v>3</v>
      </c>
      <c r="P1474" s="4088">
        <v>3</v>
      </c>
      <c r="Q1474" s="41" t="s">
        <v>10365</v>
      </c>
      <c r="R1474" s="41"/>
      <c r="V1474" s="6" t="s">
        <v>9338</v>
      </c>
      <c r="X1474" s="6" t="s">
        <v>7042</v>
      </c>
      <c r="AA1474" s="6564">
        <v>13242727</v>
      </c>
      <c r="AC1474" s="4898">
        <v>0</v>
      </c>
      <c r="AD1474" s="4911">
        <v>7920</v>
      </c>
      <c r="AE1474" s="4898">
        <f t="shared" si="73"/>
        <v>23760</v>
      </c>
      <c r="AF1474" s="4550" t="s">
        <v>19700</v>
      </c>
    </row>
    <row r="1475" spans="1:32" s="36" customFormat="1" ht="30" customHeight="1">
      <c r="A1475" s="5873" t="s">
        <v>18703</v>
      </c>
      <c r="B1475" s="36" t="s">
        <v>26738</v>
      </c>
      <c r="C1475" s="37">
        <v>45950</v>
      </c>
      <c r="D1475" s="37">
        <v>45988</v>
      </c>
      <c r="E1475" s="37"/>
      <c r="F1475" s="448"/>
      <c r="G1475" s="36">
        <v>8615</v>
      </c>
      <c r="H1475" s="5874" t="s">
        <v>26816</v>
      </c>
      <c r="J1475" s="36" t="s">
        <v>26739</v>
      </c>
      <c r="K1475" s="36" t="s">
        <v>26740</v>
      </c>
      <c r="L1475" s="5875" t="s">
        <v>21181</v>
      </c>
      <c r="M1475" s="69" t="s">
        <v>26742</v>
      </c>
      <c r="O1475" s="4511">
        <v>1</v>
      </c>
      <c r="P1475" s="4511">
        <v>1</v>
      </c>
      <c r="Q1475" s="36" t="s">
        <v>26741</v>
      </c>
      <c r="V1475" s="36" t="s">
        <v>9338</v>
      </c>
      <c r="X1475" s="36" t="s">
        <v>7042</v>
      </c>
      <c r="AA1475" s="4891">
        <v>13243974</v>
      </c>
      <c r="AC1475" s="4906"/>
      <c r="AD1475" s="5178"/>
      <c r="AE1475" s="4906"/>
      <c r="AF1475" s="36" t="s">
        <v>19700</v>
      </c>
    </row>
    <row r="1476" spans="1:32" s="4550" customFormat="1" ht="30" customHeight="1">
      <c r="A1476" s="5600" t="s">
        <v>19351</v>
      </c>
      <c r="B1476" s="4550" t="s">
        <v>26743</v>
      </c>
      <c r="C1476" s="4981">
        <v>45950</v>
      </c>
      <c r="D1476" s="4981">
        <v>45985</v>
      </c>
      <c r="E1476" s="4981">
        <v>46132</v>
      </c>
      <c r="F1476" s="4982">
        <f t="shared" ref="F1476:F1537" si="74">SUM(D1476-E1476)</f>
        <v>-147</v>
      </c>
      <c r="G1476" s="4550">
        <v>8646</v>
      </c>
      <c r="H1476" s="5601" t="s">
        <v>26744</v>
      </c>
      <c r="J1476" s="4550" t="s">
        <v>26745</v>
      </c>
      <c r="K1476" s="4550" t="s">
        <v>26746</v>
      </c>
      <c r="L1476" s="4550" t="s">
        <v>173</v>
      </c>
      <c r="M1476" s="4550" t="s">
        <v>26747</v>
      </c>
      <c r="O1476" s="4983">
        <v>1</v>
      </c>
      <c r="P1476" s="4983">
        <v>1</v>
      </c>
      <c r="Q1476" s="4550" t="s">
        <v>26977</v>
      </c>
      <c r="AA1476" s="4893">
        <v>13249472</v>
      </c>
      <c r="AC1476" s="5050">
        <v>72000</v>
      </c>
      <c r="AD1476" s="5083">
        <v>12375</v>
      </c>
      <c r="AE1476" s="5050">
        <f t="shared" si="73"/>
        <v>84375</v>
      </c>
      <c r="AF1476" s="4550" t="s">
        <v>19700</v>
      </c>
    </row>
    <row r="1477" spans="1:32" s="6" customFormat="1" ht="30" customHeight="1">
      <c r="A1477" s="6325" t="s">
        <v>19351</v>
      </c>
      <c r="B1477" s="4672" t="s">
        <v>26748</v>
      </c>
      <c r="C1477" s="422">
        <v>45950</v>
      </c>
      <c r="D1477" s="422">
        <v>45985</v>
      </c>
      <c r="E1477" s="422"/>
      <c r="F1477" s="373"/>
      <c r="G1477" s="41">
        <v>8646</v>
      </c>
      <c r="H1477" s="5541" t="s">
        <v>24533</v>
      </c>
      <c r="I1477" s="41"/>
      <c r="J1477" s="41" t="s">
        <v>26749</v>
      </c>
      <c r="K1477" s="41" t="s">
        <v>26750</v>
      </c>
      <c r="L1477" s="41" t="s">
        <v>173</v>
      </c>
      <c r="M1477" s="41" t="s">
        <v>26752</v>
      </c>
      <c r="N1477" s="41"/>
      <c r="O1477" s="4088">
        <v>1</v>
      </c>
      <c r="P1477" s="4088">
        <v>1</v>
      </c>
      <c r="Q1477" s="41" t="s">
        <v>26751</v>
      </c>
      <c r="R1477" s="41"/>
      <c r="V1477" s="6111" t="s">
        <v>9338</v>
      </c>
      <c r="X1477" s="6111" t="s">
        <v>7042</v>
      </c>
      <c r="AA1477" s="6564">
        <v>13250162</v>
      </c>
      <c r="AC1477" s="4898">
        <v>18600</v>
      </c>
      <c r="AD1477" s="4911">
        <v>12375</v>
      </c>
      <c r="AE1477" s="4898">
        <f t="shared" si="73"/>
        <v>30975</v>
      </c>
      <c r="AF1477" s="4550" t="s">
        <v>19700</v>
      </c>
    </row>
    <row r="1478" spans="1:32" s="6" customFormat="1" ht="30" customHeight="1">
      <c r="A1478" s="6237" t="s">
        <v>18703</v>
      </c>
      <c r="B1478" s="4672" t="s">
        <v>26753</v>
      </c>
      <c r="C1478" s="422">
        <v>45950</v>
      </c>
      <c r="D1478" s="422">
        <v>45985</v>
      </c>
      <c r="E1478" s="422"/>
      <c r="F1478" s="373"/>
      <c r="G1478" s="41">
        <v>8615</v>
      </c>
      <c r="H1478" s="5541" t="s">
        <v>2013</v>
      </c>
      <c r="I1478" s="41"/>
      <c r="J1478" s="41" t="s">
        <v>26754</v>
      </c>
      <c r="K1478" s="41" t="s">
        <v>26755</v>
      </c>
      <c r="L1478" s="41" t="s">
        <v>173</v>
      </c>
      <c r="M1478" s="41" t="s">
        <v>26756</v>
      </c>
      <c r="N1478" s="41"/>
      <c r="O1478" s="4088">
        <v>1</v>
      </c>
      <c r="P1478" s="4088">
        <v>1</v>
      </c>
      <c r="Q1478" s="41" t="s">
        <v>26344</v>
      </c>
      <c r="R1478" s="41"/>
      <c r="V1478" s="6" t="s">
        <v>9338</v>
      </c>
      <c r="X1478" s="6" t="s">
        <v>7042</v>
      </c>
      <c r="AA1478" s="6564">
        <v>13250718</v>
      </c>
      <c r="AC1478" s="4898">
        <v>17100</v>
      </c>
      <c r="AD1478" s="4911">
        <v>7920</v>
      </c>
      <c r="AE1478" s="4898">
        <f t="shared" si="73"/>
        <v>25020</v>
      </c>
      <c r="AF1478" s="4550" t="s">
        <v>19700</v>
      </c>
    </row>
    <row r="1479" spans="1:32" s="6" customFormat="1" ht="30" customHeight="1">
      <c r="A1479" s="5748" t="s">
        <v>18754</v>
      </c>
      <c r="B1479" s="4672" t="s">
        <v>26757</v>
      </c>
      <c r="C1479" s="422">
        <v>45950</v>
      </c>
      <c r="D1479" s="422">
        <v>45972</v>
      </c>
      <c r="E1479" s="422"/>
      <c r="F1479" s="373"/>
      <c r="G1479" s="41">
        <v>8634</v>
      </c>
      <c r="H1479" s="5541" t="s">
        <v>14233</v>
      </c>
      <c r="I1479" s="41"/>
      <c r="J1479" s="41" t="s">
        <v>26758</v>
      </c>
      <c r="K1479" s="41" t="s">
        <v>26759</v>
      </c>
      <c r="L1479" s="41" t="s">
        <v>193</v>
      </c>
      <c r="M1479" s="41" t="s">
        <v>26761</v>
      </c>
      <c r="N1479" s="41"/>
      <c r="O1479" s="4088">
        <v>6</v>
      </c>
      <c r="P1479" s="4560">
        <v>4</v>
      </c>
      <c r="Q1479" s="41" t="s">
        <v>26760</v>
      </c>
      <c r="R1479" s="41"/>
      <c r="V1479" s="5538" t="s">
        <v>9338</v>
      </c>
      <c r="X1479" s="5538" t="s">
        <v>7042</v>
      </c>
      <c r="AA1479" s="6564">
        <v>13250933</v>
      </c>
      <c r="AC1479" s="4898">
        <v>0</v>
      </c>
      <c r="AD1479" s="4911">
        <v>7920</v>
      </c>
      <c r="AE1479" s="4898">
        <f t="shared" si="73"/>
        <v>31680</v>
      </c>
      <c r="AF1479" s="4550" t="s">
        <v>19700</v>
      </c>
    </row>
    <row r="1480" spans="1:32" s="6" customFormat="1" ht="30" customHeight="1">
      <c r="A1480" s="6288" t="s">
        <v>18967</v>
      </c>
      <c r="B1480" s="41" t="s">
        <v>26762</v>
      </c>
      <c r="C1480" s="422">
        <v>45950</v>
      </c>
      <c r="D1480" s="422">
        <v>45972</v>
      </c>
      <c r="E1480" s="422"/>
      <c r="F1480" s="373"/>
      <c r="G1480" s="41">
        <v>8604</v>
      </c>
      <c r="H1480" s="5526"/>
      <c r="I1480" s="41" t="s">
        <v>21302</v>
      </c>
      <c r="J1480" s="41" t="s">
        <v>10118</v>
      </c>
      <c r="K1480" s="41" t="s">
        <v>26763</v>
      </c>
      <c r="L1480" s="41" t="s">
        <v>28</v>
      </c>
      <c r="M1480" s="41" t="s">
        <v>26765</v>
      </c>
      <c r="N1480" s="41"/>
      <c r="O1480" s="4088">
        <v>2</v>
      </c>
      <c r="P1480" s="4088">
        <v>2</v>
      </c>
      <c r="Q1480" s="41" t="s">
        <v>26764</v>
      </c>
      <c r="R1480" s="41"/>
      <c r="V1480" s="5538" t="s">
        <v>9338</v>
      </c>
      <c r="X1480" s="5538" t="s">
        <v>7042</v>
      </c>
      <c r="AA1480" s="6564">
        <v>13251109</v>
      </c>
      <c r="AC1480" s="4898">
        <v>0</v>
      </c>
      <c r="AD1480" s="4911">
        <v>7920</v>
      </c>
      <c r="AE1480" s="4898">
        <f t="shared" si="73"/>
        <v>15840</v>
      </c>
      <c r="AF1480" s="4550" t="s">
        <v>19700</v>
      </c>
    </row>
    <row r="1481" spans="1:32" s="6" customFormat="1" ht="30" customHeight="1">
      <c r="A1481" s="6005" t="s">
        <v>20911</v>
      </c>
      <c r="B1481" s="4672" t="s">
        <v>26766</v>
      </c>
      <c r="C1481" s="422">
        <v>45951</v>
      </c>
      <c r="D1481" s="422">
        <v>45973</v>
      </c>
      <c r="E1481" s="422"/>
      <c r="F1481" s="373"/>
      <c r="G1481" s="41">
        <v>8638</v>
      </c>
      <c r="H1481" s="5554" t="s">
        <v>1477</v>
      </c>
      <c r="I1481" s="41"/>
      <c r="J1481" s="41" t="s">
        <v>26767</v>
      </c>
      <c r="K1481" s="41" t="s">
        <v>26768</v>
      </c>
      <c r="L1481" s="41" t="s">
        <v>1928</v>
      </c>
      <c r="M1481" s="41" t="s">
        <v>26770</v>
      </c>
      <c r="N1481" s="41"/>
      <c r="O1481" s="4088">
        <v>18</v>
      </c>
      <c r="P1481" s="4088">
        <v>18</v>
      </c>
      <c r="Q1481" s="41" t="s">
        <v>26769</v>
      </c>
      <c r="R1481" s="41"/>
      <c r="V1481" s="5538" t="s">
        <v>9338</v>
      </c>
      <c r="X1481" s="5538" t="s">
        <v>7042</v>
      </c>
      <c r="AA1481" s="6564">
        <v>13253078</v>
      </c>
      <c r="AC1481" s="4898">
        <v>0</v>
      </c>
      <c r="AD1481" s="4911">
        <v>8316</v>
      </c>
      <c r="AE1481" s="4898">
        <f t="shared" si="73"/>
        <v>149688</v>
      </c>
      <c r="AF1481" s="4550" t="s">
        <v>19700</v>
      </c>
    </row>
    <row r="1482" spans="1:32" s="6" customFormat="1" ht="30" customHeight="1">
      <c r="A1482" s="5759" t="s">
        <v>20543</v>
      </c>
      <c r="B1482" s="4672" t="s">
        <v>26771</v>
      </c>
      <c r="C1482" s="422">
        <v>45951</v>
      </c>
      <c r="D1482" s="422">
        <v>45973</v>
      </c>
      <c r="E1482" s="422"/>
      <c r="F1482" s="373"/>
      <c r="G1482" s="41">
        <v>8628</v>
      </c>
      <c r="H1482" s="5554" t="s">
        <v>11431</v>
      </c>
      <c r="I1482" s="41"/>
      <c r="J1482" s="41" t="s">
        <v>26772</v>
      </c>
      <c r="K1482" s="41" t="s">
        <v>26773</v>
      </c>
      <c r="L1482" s="41" t="s">
        <v>173</v>
      </c>
      <c r="M1482" s="582" t="s">
        <v>26775</v>
      </c>
      <c r="N1482" s="41"/>
      <c r="O1482" s="4088">
        <v>1</v>
      </c>
      <c r="P1482" s="4088">
        <v>1</v>
      </c>
      <c r="Q1482" s="41" t="s">
        <v>26774</v>
      </c>
      <c r="R1482" s="41"/>
      <c r="V1482" s="6" t="s">
        <v>9338</v>
      </c>
      <c r="X1482" s="6" t="s">
        <v>7042</v>
      </c>
      <c r="AA1482" s="6564">
        <v>13254165</v>
      </c>
      <c r="AC1482" s="4898">
        <v>0</v>
      </c>
      <c r="AD1482" s="4911">
        <v>14850</v>
      </c>
      <c r="AE1482" s="4898">
        <f t="shared" si="73"/>
        <v>14850</v>
      </c>
      <c r="AF1482" s="4550" t="s">
        <v>19700</v>
      </c>
    </row>
    <row r="1483" spans="1:32" s="6" customFormat="1" ht="30" customHeight="1">
      <c r="A1483" s="5528" t="s">
        <v>19716</v>
      </c>
      <c r="B1483" s="9089" t="s">
        <v>27684</v>
      </c>
      <c r="C1483" s="9721">
        <v>45951</v>
      </c>
      <c r="D1483" s="9721">
        <v>46048</v>
      </c>
      <c r="E1483" s="9721"/>
      <c r="F1483" s="11406"/>
      <c r="G1483" s="9278">
        <v>8588</v>
      </c>
      <c r="H1483" s="11705" t="s">
        <v>26776</v>
      </c>
      <c r="I1483" s="41"/>
      <c r="J1483" s="9278" t="s">
        <v>26777</v>
      </c>
      <c r="K1483" s="9278" t="s">
        <v>26778</v>
      </c>
      <c r="L1483" s="41" t="s">
        <v>193</v>
      </c>
      <c r="M1483" s="9231" t="s">
        <v>26780</v>
      </c>
      <c r="N1483" s="41"/>
      <c r="O1483" s="4088">
        <v>6</v>
      </c>
      <c r="P1483" s="4088">
        <v>6</v>
      </c>
      <c r="Q1483" s="9278" t="s">
        <v>26779</v>
      </c>
      <c r="R1483" s="41"/>
      <c r="V1483" s="9694" t="s">
        <v>9338</v>
      </c>
      <c r="X1483" s="9694" t="s">
        <v>7042</v>
      </c>
      <c r="AA1483" s="11490">
        <v>13254765</v>
      </c>
      <c r="AC1483" s="11494">
        <v>3300</v>
      </c>
      <c r="AD1483" s="4911">
        <v>7920</v>
      </c>
      <c r="AE1483" s="11494">
        <f>AC1483+AD1483*P1483+AD1484*P1484</f>
        <v>63195</v>
      </c>
      <c r="AF1483" s="9847" t="s">
        <v>19700</v>
      </c>
    </row>
    <row r="1484" spans="1:32" s="6" customFormat="1" ht="30" customHeight="1">
      <c r="A1484" s="5841" t="s">
        <v>19716</v>
      </c>
      <c r="B1484" s="9500"/>
      <c r="C1484" s="9410"/>
      <c r="D1484" s="9410"/>
      <c r="E1484" s="9410"/>
      <c r="F1484" s="11408"/>
      <c r="G1484" s="9209"/>
      <c r="H1484" s="11706"/>
      <c r="I1484" s="41"/>
      <c r="J1484" s="9209"/>
      <c r="K1484" s="9209"/>
      <c r="L1484" s="41" t="s">
        <v>10235</v>
      </c>
      <c r="M1484" s="9209"/>
      <c r="N1484" s="41"/>
      <c r="O1484" s="4088">
        <v>1</v>
      </c>
      <c r="P1484" s="4088">
        <v>1</v>
      </c>
      <c r="Q1484" s="9209"/>
      <c r="R1484" s="41"/>
      <c r="V1484" s="9229"/>
      <c r="X1484" s="9229"/>
      <c r="AA1484" s="11491"/>
      <c r="AC1484" s="11495"/>
      <c r="AD1484" s="4911">
        <v>12375</v>
      </c>
      <c r="AE1484" s="11495"/>
      <c r="AF1484" s="11647"/>
    </row>
    <row r="1485" spans="1:32" s="6" customFormat="1" ht="30" customHeight="1">
      <c r="A1485" s="5528" t="s">
        <v>26302</v>
      </c>
      <c r="B1485" s="41" t="s">
        <v>26781</v>
      </c>
      <c r="C1485" s="422">
        <v>45951</v>
      </c>
      <c r="D1485" s="422">
        <v>45986</v>
      </c>
      <c r="E1485" s="422"/>
      <c r="F1485" s="373"/>
      <c r="G1485" s="41">
        <v>6984</v>
      </c>
      <c r="H1485" s="5554" t="s">
        <v>26782</v>
      </c>
      <c r="I1485" s="41"/>
      <c r="J1485" s="41" t="s">
        <v>26783</v>
      </c>
      <c r="K1485" s="41" t="s">
        <v>26784</v>
      </c>
      <c r="L1485" s="41" t="s">
        <v>173</v>
      </c>
      <c r="M1485" s="41" t="s">
        <v>26786</v>
      </c>
      <c r="N1485" s="41"/>
      <c r="O1485" s="4088">
        <v>1</v>
      </c>
      <c r="P1485" s="4088">
        <v>1</v>
      </c>
      <c r="Q1485" s="41" t="s">
        <v>26785</v>
      </c>
      <c r="R1485" s="41"/>
      <c r="V1485" s="6" t="s">
        <v>9338</v>
      </c>
      <c r="X1485" s="6" t="s">
        <v>7042</v>
      </c>
      <c r="AA1485" s="6564">
        <v>13255184</v>
      </c>
      <c r="AC1485" s="4898">
        <v>6900</v>
      </c>
      <c r="AD1485" s="4911">
        <v>7840.8</v>
      </c>
      <c r="AE1485" s="4898">
        <f t="shared" si="73"/>
        <v>14740.8</v>
      </c>
      <c r="AF1485" s="4550" t="s">
        <v>19700</v>
      </c>
    </row>
    <row r="1486" spans="1:32" s="6" customFormat="1" ht="30" customHeight="1">
      <c r="A1486" s="5528" t="s">
        <v>20017</v>
      </c>
      <c r="B1486" s="41" t="s">
        <v>26787</v>
      </c>
      <c r="C1486" s="422">
        <v>45951</v>
      </c>
      <c r="D1486" s="422">
        <v>45986</v>
      </c>
      <c r="E1486" s="422"/>
      <c r="F1486" s="373"/>
      <c r="G1486" s="41">
        <v>8369</v>
      </c>
      <c r="H1486" s="5554" t="s">
        <v>26788</v>
      </c>
      <c r="I1486" s="41"/>
      <c r="J1486" s="41" t="s">
        <v>26789</v>
      </c>
      <c r="K1486" s="41" t="s">
        <v>26790</v>
      </c>
      <c r="L1486" s="41" t="s">
        <v>173</v>
      </c>
      <c r="M1486" s="41" t="s">
        <v>26791</v>
      </c>
      <c r="N1486" s="41"/>
      <c r="O1486" s="4088">
        <v>1</v>
      </c>
      <c r="P1486" s="4088">
        <v>1</v>
      </c>
      <c r="Q1486" s="41" t="s">
        <v>26527</v>
      </c>
      <c r="R1486" s="41"/>
      <c r="V1486" s="6" t="s">
        <v>9338</v>
      </c>
      <c r="X1486" s="6" t="s">
        <v>7042</v>
      </c>
      <c r="AA1486" s="6564">
        <v>13255442</v>
      </c>
      <c r="AC1486" s="4898">
        <v>18600</v>
      </c>
      <c r="AD1486" s="4911">
        <v>15000</v>
      </c>
      <c r="AE1486" s="4898">
        <f t="shared" si="73"/>
        <v>33600</v>
      </c>
      <c r="AF1486" s="4550" t="s">
        <v>19700</v>
      </c>
    </row>
    <row r="1487" spans="1:32" s="6" customFormat="1" ht="30" customHeight="1">
      <c r="A1487" s="5685" t="s">
        <v>20502</v>
      </c>
      <c r="B1487" s="5716" t="s">
        <v>26792</v>
      </c>
      <c r="C1487" s="422">
        <v>45951</v>
      </c>
      <c r="D1487" s="422">
        <v>45973</v>
      </c>
      <c r="E1487" s="422"/>
      <c r="F1487" s="373"/>
      <c r="G1487" s="41">
        <v>8637</v>
      </c>
      <c r="H1487" s="5554" t="s">
        <v>8669</v>
      </c>
      <c r="I1487" s="41"/>
      <c r="J1487" s="5685" t="s">
        <v>26793</v>
      </c>
      <c r="K1487" s="41" t="s">
        <v>26794</v>
      </c>
      <c r="L1487" s="41" t="s">
        <v>173</v>
      </c>
      <c r="M1487" s="41" t="s">
        <v>26796</v>
      </c>
      <c r="N1487" s="41"/>
      <c r="O1487" s="4088">
        <v>1</v>
      </c>
      <c r="P1487" s="4088">
        <v>1</v>
      </c>
      <c r="Q1487" s="41" t="s">
        <v>26795</v>
      </c>
      <c r="R1487" s="41"/>
      <c r="V1487" s="6" t="s">
        <v>9338</v>
      </c>
      <c r="X1487" s="6" t="s">
        <v>7042</v>
      </c>
      <c r="AA1487" s="6564">
        <v>13255599</v>
      </c>
      <c r="AC1487" s="4898">
        <v>0</v>
      </c>
      <c r="AD1487" s="4911">
        <v>15000</v>
      </c>
      <c r="AE1487" s="4898">
        <f t="shared" si="73"/>
        <v>15000</v>
      </c>
      <c r="AF1487" s="4550" t="s">
        <v>19700</v>
      </c>
    </row>
    <row r="1488" spans="1:32" s="36" customFormat="1" ht="30" customHeight="1">
      <c r="A1488" s="5624" t="s">
        <v>20911</v>
      </c>
      <c r="B1488" s="5626" t="s">
        <v>26797</v>
      </c>
      <c r="C1488" s="37">
        <v>45952</v>
      </c>
      <c r="D1488" s="37">
        <v>45987</v>
      </c>
      <c r="E1488" s="37"/>
      <c r="F1488" s="448"/>
      <c r="G1488" s="36">
        <v>8638</v>
      </c>
      <c r="H1488" s="5625" t="s">
        <v>6127</v>
      </c>
      <c r="J1488" s="36" t="s">
        <v>26798</v>
      </c>
      <c r="K1488" s="36" t="s">
        <v>26799</v>
      </c>
      <c r="L1488" s="36" t="s">
        <v>76</v>
      </c>
      <c r="M1488" s="36" t="s">
        <v>26801</v>
      </c>
      <c r="O1488" s="4511">
        <v>4</v>
      </c>
      <c r="P1488" s="4511">
        <v>4</v>
      </c>
      <c r="Q1488" s="36" t="s">
        <v>26800</v>
      </c>
      <c r="AA1488" s="4891">
        <v>13256666</v>
      </c>
      <c r="AC1488" s="4906"/>
      <c r="AD1488" s="5178"/>
      <c r="AE1488" s="4906"/>
      <c r="AF1488" s="36" t="s">
        <v>19700</v>
      </c>
    </row>
    <row r="1489" spans="1:32" s="6" customFormat="1" ht="30" customHeight="1">
      <c r="A1489" s="5528" t="s">
        <v>19496</v>
      </c>
      <c r="B1489" s="41" t="s">
        <v>26802</v>
      </c>
      <c r="C1489" s="422">
        <v>45952</v>
      </c>
      <c r="D1489" s="422">
        <v>45974</v>
      </c>
      <c r="E1489" s="422"/>
      <c r="F1489" s="373"/>
      <c r="G1489" s="41">
        <v>8617</v>
      </c>
      <c r="H1489" s="5554" t="s">
        <v>18722</v>
      </c>
      <c r="I1489" s="41"/>
      <c r="J1489" s="41" t="s">
        <v>26803</v>
      </c>
      <c r="K1489" s="41" t="s">
        <v>26804</v>
      </c>
      <c r="L1489" s="41" t="s">
        <v>173</v>
      </c>
      <c r="M1489" s="41" t="s">
        <v>26806</v>
      </c>
      <c r="N1489" s="41"/>
      <c r="O1489" s="4088">
        <v>1</v>
      </c>
      <c r="P1489" s="4088">
        <v>1</v>
      </c>
      <c r="Q1489" s="41" t="s">
        <v>26805</v>
      </c>
      <c r="R1489" s="41"/>
      <c r="V1489" s="6" t="s">
        <v>9338</v>
      </c>
      <c r="X1489" s="6" t="s">
        <v>7042</v>
      </c>
      <c r="AA1489" s="6564">
        <v>13258964</v>
      </c>
      <c r="AC1489" s="4898">
        <v>0</v>
      </c>
      <c r="AD1489" s="4911">
        <v>12375</v>
      </c>
      <c r="AE1489" s="4898">
        <f t="shared" si="73"/>
        <v>12375</v>
      </c>
      <c r="AF1489" s="4550" t="s">
        <v>19700</v>
      </c>
    </row>
    <row r="1490" spans="1:32" s="6" customFormat="1" ht="30" customHeight="1">
      <c r="A1490" s="8796" t="s">
        <v>26808</v>
      </c>
      <c r="B1490" s="4672" t="s">
        <v>26807</v>
      </c>
      <c r="C1490" s="422">
        <v>45952</v>
      </c>
      <c r="D1490" s="422">
        <v>45974</v>
      </c>
      <c r="E1490" s="422"/>
      <c r="F1490" s="373"/>
      <c r="G1490" s="41">
        <v>8607</v>
      </c>
      <c r="H1490" s="5554" t="s">
        <v>4286</v>
      </c>
      <c r="I1490" s="41"/>
      <c r="J1490" s="5759" t="s">
        <v>26809</v>
      </c>
      <c r="K1490" s="5528" t="s">
        <v>26810</v>
      </c>
      <c r="L1490" s="41" t="s">
        <v>173</v>
      </c>
      <c r="M1490" s="41" t="s">
        <v>26811</v>
      </c>
      <c r="N1490" s="41"/>
      <c r="O1490" s="4088">
        <v>1</v>
      </c>
      <c r="P1490" s="4088">
        <v>1</v>
      </c>
      <c r="Q1490" s="5528" t="s">
        <v>26557</v>
      </c>
      <c r="R1490" s="41"/>
      <c r="V1490" s="6" t="s">
        <v>9338</v>
      </c>
      <c r="X1490" s="6" t="s">
        <v>7042</v>
      </c>
      <c r="AA1490" s="6564">
        <v>13259176</v>
      </c>
      <c r="AC1490" s="4898">
        <v>0</v>
      </c>
      <c r="AD1490" s="4911">
        <v>7840.8</v>
      </c>
      <c r="AE1490" s="4898">
        <f t="shared" ref="AE1490:AE1555" si="75">AC1490+AD1490*P1490</f>
        <v>7840.8</v>
      </c>
      <c r="AF1490" s="4550" t="s">
        <v>19700</v>
      </c>
    </row>
    <row r="1491" spans="1:32" s="6" customFormat="1" ht="30" customHeight="1">
      <c r="A1491" s="5528" t="s">
        <v>18967</v>
      </c>
      <c r="B1491" s="5528" t="s">
        <v>26812</v>
      </c>
      <c r="C1491" s="422">
        <v>45952</v>
      </c>
      <c r="D1491" s="5839">
        <v>45974</v>
      </c>
      <c r="E1491" s="422"/>
      <c r="F1491" s="373"/>
      <c r="G1491" s="41">
        <v>8604</v>
      </c>
      <c r="H1491" s="5554" t="s">
        <v>9140</v>
      </c>
      <c r="I1491" s="41"/>
      <c r="J1491" s="5528" t="s">
        <v>26813</v>
      </c>
      <c r="K1491" s="5528" t="s">
        <v>26814</v>
      </c>
      <c r="L1491" s="41" t="s">
        <v>173</v>
      </c>
      <c r="M1491" s="41" t="s">
        <v>26815</v>
      </c>
      <c r="N1491" s="41"/>
      <c r="O1491" s="4088">
        <v>1</v>
      </c>
      <c r="P1491" s="4088">
        <v>1</v>
      </c>
      <c r="Q1491" s="5528" t="s">
        <v>26344</v>
      </c>
      <c r="R1491" s="41"/>
      <c r="V1491" s="6" t="s">
        <v>9338</v>
      </c>
      <c r="X1491" s="6" t="s">
        <v>7042</v>
      </c>
      <c r="AA1491" s="6564">
        <v>13259447</v>
      </c>
      <c r="AC1491" s="4898">
        <v>1200</v>
      </c>
      <c r="AD1491" s="4911">
        <v>7920</v>
      </c>
      <c r="AE1491" s="4898">
        <f t="shared" si="75"/>
        <v>9120</v>
      </c>
      <c r="AF1491" s="4550" t="s">
        <v>19700</v>
      </c>
    </row>
    <row r="1492" spans="1:32" s="6" customFormat="1" ht="30" customHeight="1">
      <c r="A1492" s="5539" t="s">
        <v>20017</v>
      </c>
      <c r="B1492" s="41" t="s">
        <v>26817</v>
      </c>
      <c r="C1492" s="422">
        <v>45953</v>
      </c>
      <c r="D1492" s="422">
        <v>45975</v>
      </c>
      <c r="E1492" s="422"/>
      <c r="F1492" s="373"/>
      <c r="G1492" s="41">
        <v>8369</v>
      </c>
      <c r="H1492" s="5676" t="s">
        <v>17684</v>
      </c>
      <c r="I1492" s="41"/>
      <c r="J1492" s="5539" t="s">
        <v>26818</v>
      </c>
      <c r="K1492" s="5539" t="s">
        <v>26819</v>
      </c>
      <c r="L1492" s="41" t="s">
        <v>173</v>
      </c>
      <c r="M1492" s="41" t="s">
        <v>26821</v>
      </c>
      <c r="N1492" s="41"/>
      <c r="O1492" s="4088">
        <v>1</v>
      </c>
      <c r="P1492" s="4088">
        <v>1</v>
      </c>
      <c r="Q1492" s="5539" t="s">
        <v>26820</v>
      </c>
      <c r="R1492" s="41"/>
      <c r="V1492" s="6" t="s">
        <v>9338</v>
      </c>
      <c r="X1492" s="6" t="s">
        <v>7042</v>
      </c>
      <c r="AA1492" s="6564">
        <v>13261760</v>
      </c>
      <c r="AC1492" s="4898">
        <v>6200</v>
      </c>
      <c r="AD1492" s="4911">
        <v>15000</v>
      </c>
      <c r="AE1492" s="4898">
        <f t="shared" si="75"/>
        <v>21200</v>
      </c>
      <c r="AF1492" s="4550" t="s">
        <v>19700</v>
      </c>
    </row>
    <row r="1493" spans="1:32" s="6" customFormat="1" ht="30" customHeight="1">
      <c r="A1493" s="5539" t="s">
        <v>26302</v>
      </c>
      <c r="B1493" s="12209" t="s">
        <v>26822</v>
      </c>
      <c r="C1493" s="9721">
        <v>45953</v>
      </c>
      <c r="D1493" s="9721">
        <v>45975</v>
      </c>
      <c r="E1493" s="422"/>
      <c r="F1493" s="373"/>
      <c r="G1493" s="9278">
        <v>6984</v>
      </c>
      <c r="H1493" s="5554"/>
      <c r="I1493" s="11748" t="s">
        <v>21302</v>
      </c>
      <c r="J1493" s="12225" t="s">
        <v>26823</v>
      </c>
      <c r="K1493" s="11748" t="s">
        <v>26824</v>
      </c>
      <c r="L1493" s="5539" t="s">
        <v>4019</v>
      </c>
      <c r="M1493" s="11748" t="s">
        <v>26826</v>
      </c>
      <c r="N1493" s="41"/>
      <c r="O1493" s="4088">
        <v>15</v>
      </c>
      <c r="P1493" s="4088">
        <v>15</v>
      </c>
      <c r="Q1493" s="11748" t="s">
        <v>26825</v>
      </c>
      <c r="R1493" s="41"/>
      <c r="V1493" s="9694" t="s">
        <v>9338</v>
      </c>
      <c r="X1493" s="9694" t="s">
        <v>7042</v>
      </c>
      <c r="AA1493" s="11490">
        <v>13263044</v>
      </c>
      <c r="AC1493" s="11494">
        <v>0</v>
      </c>
      <c r="AD1493" s="4911">
        <v>7840.8</v>
      </c>
      <c r="AE1493" s="11494">
        <f>AC1493+AD1493*P1493+AD1494*P1494</f>
        <v>126236.88</v>
      </c>
      <c r="AF1493" s="4550" t="s">
        <v>19700</v>
      </c>
    </row>
    <row r="1494" spans="1:32" s="6" customFormat="1" ht="30" customHeight="1">
      <c r="A1494" s="6089" t="s">
        <v>26302</v>
      </c>
      <c r="B1494" s="12210"/>
      <c r="C1494" s="9410"/>
      <c r="D1494" s="9410"/>
      <c r="E1494" s="422"/>
      <c r="F1494" s="373"/>
      <c r="G1494" s="9209"/>
      <c r="H1494" s="5554"/>
      <c r="I1494" s="11749"/>
      <c r="J1494" s="11749"/>
      <c r="K1494" s="11749"/>
      <c r="L1494" s="5768" t="s">
        <v>27250</v>
      </c>
      <c r="M1494" s="11749"/>
      <c r="N1494" s="41"/>
      <c r="O1494" s="4560">
        <v>2</v>
      </c>
      <c r="P1494" s="4560">
        <v>2</v>
      </c>
      <c r="Q1494" s="11749"/>
      <c r="R1494" s="41"/>
      <c r="V1494" s="9229"/>
      <c r="X1494" s="9229"/>
      <c r="AA1494" s="11491"/>
      <c r="AC1494" s="11495"/>
      <c r="AD1494" s="4911">
        <v>4312.4399999999996</v>
      </c>
      <c r="AE1494" s="11495"/>
      <c r="AF1494" s="4550"/>
    </row>
    <row r="1495" spans="1:32" s="6" customFormat="1" ht="30" customHeight="1">
      <c r="A1495" s="6325" t="s">
        <v>19645</v>
      </c>
      <c r="B1495" s="4672" t="s">
        <v>26827</v>
      </c>
      <c r="C1495" s="422">
        <v>45953</v>
      </c>
      <c r="D1495" s="422">
        <v>45988</v>
      </c>
      <c r="E1495" s="422"/>
      <c r="F1495" s="373"/>
      <c r="G1495" s="41">
        <v>8608</v>
      </c>
      <c r="H1495" s="5676" t="s">
        <v>3066</v>
      </c>
      <c r="I1495" s="41"/>
      <c r="J1495" s="6325" t="s">
        <v>26828</v>
      </c>
      <c r="K1495" s="5539" t="s">
        <v>26829</v>
      </c>
      <c r="L1495" s="5539" t="s">
        <v>173</v>
      </c>
      <c r="M1495" s="41" t="s">
        <v>26830</v>
      </c>
      <c r="N1495" s="41"/>
      <c r="O1495" s="4088">
        <v>1</v>
      </c>
      <c r="P1495" s="4088">
        <v>1</v>
      </c>
      <c r="Q1495" s="5539" t="s">
        <v>26538</v>
      </c>
      <c r="R1495" s="41"/>
      <c r="V1495" s="6" t="s">
        <v>9338</v>
      </c>
      <c r="X1495" s="6" t="s">
        <v>7042</v>
      </c>
      <c r="AA1495" s="6564">
        <v>13263282</v>
      </c>
      <c r="AC1495" s="4898">
        <v>3300</v>
      </c>
      <c r="AD1495" s="4911">
        <v>7920</v>
      </c>
      <c r="AE1495" s="4898">
        <f t="shared" si="75"/>
        <v>11220</v>
      </c>
      <c r="AF1495" s="4550" t="s">
        <v>19700</v>
      </c>
    </row>
    <row r="1496" spans="1:32" s="6" customFormat="1" ht="30" customHeight="1">
      <c r="A1496" s="5975" t="s">
        <v>19351</v>
      </c>
      <c r="B1496" s="4672" t="s">
        <v>26831</v>
      </c>
      <c r="C1496" s="422">
        <v>45953</v>
      </c>
      <c r="D1496" s="422">
        <v>45975</v>
      </c>
      <c r="E1496" s="422"/>
      <c r="F1496" s="373"/>
      <c r="G1496" s="41">
        <v>8646</v>
      </c>
      <c r="H1496" s="5554" t="s">
        <v>26488</v>
      </c>
      <c r="I1496" s="5539" t="s">
        <v>21302</v>
      </c>
      <c r="J1496" s="5975" t="s">
        <v>26832</v>
      </c>
      <c r="K1496" s="5539" t="s">
        <v>26833</v>
      </c>
      <c r="L1496" s="5539" t="s">
        <v>173</v>
      </c>
      <c r="M1496" s="41" t="s">
        <v>26835</v>
      </c>
      <c r="N1496" s="41"/>
      <c r="O1496" s="4088">
        <v>1</v>
      </c>
      <c r="P1496" s="4088">
        <v>1</v>
      </c>
      <c r="Q1496" s="5539" t="s">
        <v>26834</v>
      </c>
      <c r="R1496" s="41"/>
      <c r="V1496" s="6" t="s">
        <v>9338</v>
      </c>
      <c r="X1496" s="6" t="s">
        <v>7042</v>
      </c>
      <c r="AA1496" s="6564">
        <v>13263288</v>
      </c>
      <c r="AC1496" s="4898">
        <v>0</v>
      </c>
      <c r="AD1496" s="4911">
        <v>12375</v>
      </c>
      <c r="AE1496" s="4898">
        <f t="shared" si="75"/>
        <v>12375</v>
      </c>
      <c r="AF1496" s="4550" t="s">
        <v>19700</v>
      </c>
    </row>
    <row r="1497" spans="1:32" s="6" customFormat="1" ht="30" customHeight="1">
      <c r="A1497" s="5539" t="s">
        <v>20766</v>
      </c>
      <c r="B1497" s="8323" t="s">
        <v>26836</v>
      </c>
      <c r="C1497" s="422">
        <v>45953</v>
      </c>
      <c r="D1497" s="422">
        <v>45988</v>
      </c>
      <c r="E1497" s="422"/>
      <c r="F1497" s="373"/>
      <c r="G1497" s="41">
        <v>8629</v>
      </c>
      <c r="H1497" s="5676" t="s">
        <v>26837</v>
      </c>
      <c r="I1497" s="41"/>
      <c r="J1497" s="5539" t="s">
        <v>26838</v>
      </c>
      <c r="K1497" s="5539" t="s">
        <v>26839</v>
      </c>
      <c r="L1497" s="5539" t="s">
        <v>173</v>
      </c>
      <c r="M1497" s="41" t="s">
        <v>26841</v>
      </c>
      <c r="N1497" s="41"/>
      <c r="O1497" s="4088">
        <v>1</v>
      </c>
      <c r="P1497" s="4088">
        <v>1</v>
      </c>
      <c r="Q1497" s="5539" t="s">
        <v>26840</v>
      </c>
      <c r="R1497" s="41"/>
      <c r="V1497" s="6" t="s">
        <v>9338</v>
      </c>
      <c r="X1497" s="6" t="s">
        <v>7042</v>
      </c>
      <c r="AA1497" s="6564">
        <v>13263474</v>
      </c>
      <c r="AC1497" s="4898">
        <v>4900.5</v>
      </c>
      <c r="AD1497" s="4911">
        <v>8316</v>
      </c>
      <c r="AE1497" s="4898">
        <f t="shared" si="75"/>
        <v>13216.5</v>
      </c>
      <c r="AF1497" s="4550" t="s">
        <v>19700</v>
      </c>
    </row>
    <row r="1498" spans="1:32" s="6" customFormat="1" ht="30" customHeight="1">
      <c r="A1498" s="5939" t="s">
        <v>19645</v>
      </c>
      <c r="B1498" s="5945" t="s">
        <v>26842</v>
      </c>
      <c r="C1498" s="422">
        <v>45953</v>
      </c>
      <c r="D1498" s="422">
        <v>45975</v>
      </c>
      <c r="E1498" s="422"/>
      <c r="F1498" s="373"/>
      <c r="G1498" s="41">
        <v>8608</v>
      </c>
      <c r="H1498" s="5676" t="s">
        <v>1033</v>
      </c>
      <c r="I1498" s="41"/>
      <c r="J1498" s="5939" t="s">
        <v>26844</v>
      </c>
      <c r="K1498" s="5539" t="s">
        <v>26845</v>
      </c>
      <c r="L1498" s="5539" t="s">
        <v>173</v>
      </c>
      <c r="M1498" s="41" t="s">
        <v>26847</v>
      </c>
      <c r="N1498" s="41"/>
      <c r="O1498" s="4088">
        <v>1</v>
      </c>
      <c r="P1498" s="4088">
        <v>1</v>
      </c>
      <c r="Q1498" s="5539" t="s">
        <v>26846</v>
      </c>
      <c r="R1498" s="41"/>
      <c r="V1498" s="6" t="s">
        <v>9338</v>
      </c>
      <c r="X1498" s="6" t="s">
        <v>7042</v>
      </c>
      <c r="AA1498" s="6564">
        <v>13263858</v>
      </c>
      <c r="AC1498" s="4898">
        <v>0</v>
      </c>
      <c r="AD1498" s="4911">
        <v>7920</v>
      </c>
      <c r="AE1498" s="4898">
        <f t="shared" si="75"/>
        <v>7920</v>
      </c>
      <c r="AF1498" s="4550" t="s">
        <v>19700</v>
      </c>
    </row>
    <row r="1499" spans="1:32" s="6" customFormat="1" ht="30" customHeight="1">
      <c r="A1499" s="6407" t="s">
        <v>19480</v>
      </c>
      <c r="B1499" s="6413" t="s">
        <v>26848</v>
      </c>
      <c r="C1499" s="422">
        <v>45953</v>
      </c>
      <c r="D1499" s="422">
        <v>45975</v>
      </c>
      <c r="E1499" s="422"/>
      <c r="F1499" s="373"/>
      <c r="G1499" s="41">
        <v>8618</v>
      </c>
      <c r="H1499" s="5676" t="s">
        <v>9427</v>
      </c>
      <c r="I1499" s="41"/>
      <c r="J1499" s="6407" t="s">
        <v>26849</v>
      </c>
      <c r="K1499" s="5539" t="s">
        <v>26850</v>
      </c>
      <c r="L1499" s="5539" t="s">
        <v>128</v>
      </c>
      <c r="M1499" s="41" t="s">
        <v>26851</v>
      </c>
      <c r="N1499" s="41"/>
      <c r="O1499" s="4088">
        <v>3</v>
      </c>
      <c r="P1499" s="4088">
        <v>3</v>
      </c>
      <c r="Q1499" s="5539" t="s">
        <v>25654</v>
      </c>
      <c r="R1499" s="41"/>
      <c r="V1499" s="6" t="s">
        <v>9338</v>
      </c>
      <c r="X1499" s="6" t="s">
        <v>7042</v>
      </c>
      <c r="AA1499" s="6564">
        <v>13264211</v>
      </c>
      <c r="AC1499" s="4898">
        <v>0</v>
      </c>
      <c r="AD1499" s="4911">
        <v>7918.05</v>
      </c>
      <c r="AE1499" s="4898">
        <f t="shared" si="75"/>
        <v>23754.15</v>
      </c>
      <c r="AF1499" s="4550" t="s">
        <v>19700</v>
      </c>
    </row>
    <row r="1500" spans="1:32" s="6" customFormat="1" ht="30" customHeight="1">
      <c r="A1500" s="5748" t="s">
        <v>19269</v>
      </c>
      <c r="B1500" s="4672" t="s">
        <v>26853</v>
      </c>
      <c r="C1500" s="422">
        <v>45954</v>
      </c>
      <c r="D1500" s="422">
        <v>45989</v>
      </c>
      <c r="E1500" s="422"/>
      <c r="F1500" s="373"/>
      <c r="G1500" s="41">
        <v>8602</v>
      </c>
      <c r="H1500" s="5551" t="s">
        <v>12395</v>
      </c>
      <c r="I1500" s="41"/>
      <c r="J1500" s="41" t="s">
        <v>16039</v>
      </c>
      <c r="K1500" s="41" t="s">
        <v>26854</v>
      </c>
      <c r="L1500" s="5550" t="s">
        <v>28</v>
      </c>
      <c r="M1500" s="41" t="s">
        <v>26856</v>
      </c>
      <c r="N1500" s="41"/>
      <c r="O1500" s="4088">
        <v>2</v>
      </c>
      <c r="P1500" s="4088">
        <v>2</v>
      </c>
      <c r="Q1500" s="41" t="s">
        <v>26855</v>
      </c>
      <c r="R1500" s="41"/>
      <c r="V1500" s="5549" t="s">
        <v>9338</v>
      </c>
      <c r="X1500" s="5549" t="s">
        <v>7042</v>
      </c>
      <c r="AA1500" s="6564">
        <v>13266327</v>
      </c>
      <c r="AC1500" s="4898">
        <v>6200</v>
      </c>
      <c r="AD1500" s="4911">
        <v>12375</v>
      </c>
      <c r="AE1500" s="4898">
        <f t="shared" si="75"/>
        <v>30950</v>
      </c>
      <c r="AF1500" s="4550" t="s">
        <v>19700</v>
      </c>
    </row>
    <row r="1501" spans="1:32" s="6" customFormat="1" ht="30" customHeight="1">
      <c r="A1501" s="5550" t="s">
        <v>19214</v>
      </c>
      <c r="B1501" s="4672" t="s">
        <v>26857</v>
      </c>
      <c r="C1501" s="422">
        <v>45954</v>
      </c>
      <c r="D1501" s="422">
        <v>45989</v>
      </c>
      <c r="E1501" s="422"/>
      <c r="F1501" s="373"/>
      <c r="G1501" s="41">
        <v>8616</v>
      </c>
      <c r="H1501" s="5551" t="s">
        <v>26816</v>
      </c>
      <c r="I1501" s="41"/>
      <c r="J1501" s="41" t="s">
        <v>26858</v>
      </c>
      <c r="K1501" s="41" t="s">
        <v>26859</v>
      </c>
      <c r="L1501" s="5550" t="s">
        <v>173</v>
      </c>
      <c r="M1501" s="41" t="s">
        <v>26860</v>
      </c>
      <c r="N1501" s="41"/>
      <c r="O1501" s="4088">
        <v>1</v>
      </c>
      <c r="P1501" s="4088">
        <v>1</v>
      </c>
      <c r="Q1501" s="41" t="s">
        <v>26703</v>
      </c>
      <c r="R1501" s="41"/>
      <c r="V1501" s="5549" t="s">
        <v>9338</v>
      </c>
      <c r="X1501" s="5549" t="s">
        <v>7042</v>
      </c>
      <c r="AA1501" s="6564">
        <v>13265285</v>
      </c>
      <c r="AC1501" s="4898">
        <v>3300</v>
      </c>
      <c r="AD1501" s="4911">
        <v>7920</v>
      </c>
      <c r="AE1501" s="4898">
        <f t="shared" si="75"/>
        <v>11220</v>
      </c>
      <c r="AF1501" s="4550" t="s">
        <v>19700</v>
      </c>
    </row>
    <row r="1502" spans="1:32" s="6" customFormat="1" ht="30" customHeight="1">
      <c r="A1502" s="5550" t="s">
        <v>20502</v>
      </c>
      <c r="B1502" s="4672" t="s">
        <v>26861</v>
      </c>
      <c r="C1502" s="422">
        <v>45954</v>
      </c>
      <c r="D1502" s="422">
        <v>45978</v>
      </c>
      <c r="E1502" s="422"/>
      <c r="F1502" s="373"/>
      <c r="G1502" s="41">
        <v>8637</v>
      </c>
      <c r="H1502" s="5551" t="s">
        <v>18181</v>
      </c>
      <c r="I1502" s="41"/>
      <c r="J1502" s="41" t="s">
        <v>26862</v>
      </c>
      <c r="K1502" s="41" t="s">
        <v>26863</v>
      </c>
      <c r="L1502" s="5550" t="s">
        <v>173</v>
      </c>
      <c r="M1502" s="41" t="s">
        <v>26864</v>
      </c>
      <c r="N1502" s="41"/>
      <c r="O1502" s="4088">
        <v>1</v>
      </c>
      <c r="P1502" s="4088">
        <v>1</v>
      </c>
      <c r="Q1502" s="41" t="s">
        <v>26703</v>
      </c>
      <c r="R1502" s="41"/>
      <c r="V1502" s="5549" t="s">
        <v>9338</v>
      </c>
      <c r="X1502" s="5549" t="s">
        <v>7042</v>
      </c>
      <c r="AA1502" s="6564">
        <v>13265388</v>
      </c>
      <c r="AC1502" s="4898">
        <v>4650</v>
      </c>
      <c r="AD1502" s="4911">
        <v>15000</v>
      </c>
      <c r="AE1502" s="4898">
        <f t="shared" si="75"/>
        <v>19650</v>
      </c>
      <c r="AF1502" s="4550" t="s">
        <v>19700</v>
      </c>
    </row>
    <row r="1503" spans="1:32" s="6" customFormat="1" ht="30" customHeight="1">
      <c r="A1503" s="5748" t="s">
        <v>20502</v>
      </c>
      <c r="B1503" s="4672" t="s">
        <v>26865</v>
      </c>
      <c r="C1503" s="422">
        <v>45954</v>
      </c>
      <c r="D1503" s="422">
        <v>45978</v>
      </c>
      <c r="E1503" s="422"/>
      <c r="F1503" s="373"/>
      <c r="G1503" s="41">
        <v>8637</v>
      </c>
      <c r="H1503" s="5551" t="s">
        <v>6186</v>
      </c>
      <c r="I1503" s="41"/>
      <c r="J1503" s="41" t="s">
        <v>26866</v>
      </c>
      <c r="K1503" s="41" t="s">
        <v>26867</v>
      </c>
      <c r="L1503" s="5550" t="s">
        <v>173</v>
      </c>
      <c r="M1503" s="41" t="s">
        <v>26869</v>
      </c>
      <c r="N1503" s="41"/>
      <c r="O1503" s="4088">
        <v>1</v>
      </c>
      <c r="P1503" s="4088">
        <v>1</v>
      </c>
      <c r="Q1503" s="41" t="s">
        <v>26868</v>
      </c>
      <c r="R1503" s="41"/>
      <c r="V1503" s="6" t="s">
        <v>9338</v>
      </c>
      <c r="X1503" s="6" t="s">
        <v>7042</v>
      </c>
      <c r="AA1503" s="6564">
        <v>13265432</v>
      </c>
      <c r="AC1503" s="4898">
        <v>0</v>
      </c>
      <c r="AD1503" s="4911">
        <v>15000</v>
      </c>
      <c r="AE1503" s="4898">
        <f t="shared" si="75"/>
        <v>15000</v>
      </c>
      <c r="AF1503" s="4550" t="s">
        <v>19700</v>
      </c>
    </row>
    <row r="1504" spans="1:32" s="6" customFormat="1" ht="30" customHeight="1">
      <c r="A1504" s="5550" t="s">
        <v>19645</v>
      </c>
      <c r="B1504" s="4672" t="s">
        <v>26870</v>
      </c>
      <c r="C1504" s="422">
        <v>45953</v>
      </c>
      <c r="D1504" s="422">
        <v>45978</v>
      </c>
      <c r="E1504" s="422"/>
      <c r="F1504" s="373"/>
      <c r="G1504" s="41">
        <v>8608</v>
      </c>
      <c r="H1504" s="5551" t="s">
        <v>4276</v>
      </c>
      <c r="I1504" s="41"/>
      <c r="J1504" s="41" t="s">
        <v>26871</v>
      </c>
      <c r="K1504" s="41" t="s">
        <v>26872</v>
      </c>
      <c r="L1504" s="5550" t="s">
        <v>173</v>
      </c>
      <c r="M1504" s="41" t="s">
        <v>26873</v>
      </c>
      <c r="N1504" s="41"/>
      <c r="O1504" s="4088">
        <v>1</v>
      </c>
      <c r="P1504" s="4088">
        <v>1</v>
      </c>
      <c r="Q1504" s="41" t="s">
        <v>26617</v>
      </c>
      <c r="R1504" s="41"/>
      <c r="V1504" s="6" t="s">
        <v>9338</v>
      </c>
      <c r="X1504" s="6" t="s">
        <v>7042</v>
      </c>
      <c r="AA1504" s="6564">
        <v>13266338</v>
      </c>
      <c r="AC1504" s="4898">
        <v>0</v>
      </c>
      <c r="AD1504" s="4911">
        <v>7920</v>
      </c>
      <c r="AE1504" s="4898">
        <f t="shared" si="75"/>
        <v>7920</v>
      </c>
      <c r="AF1504" s="4550" t="s">
        <v>19700</v>
      </c>
    </row>
    <row r="1505" spans="1:32" s="6" customFormat="1" ht="30" customHeight="1">
      <c r="A1505" s="6005" t="s">
        <v>18745</v>
      </c>
      <c r="B1505" s="4672" t="s">
        <v>26874</v>
      </c>
      <c r="C1505" s="422">
        <v>45954</v>
      </c>
      <c r="D1505" s="422">
        <v>45978</v>
      </c>
      <c r="E1505" s="422"/>
      <c r="F1505" s="373"/>
      <c r="G1505" s="41">
        <v>8600</v>
      </c>
      <c r="H1505" s="5551" t="s">
        <v>1619</v>
      </c>
      <c r="I1505" s="41"/>
      <c r="J1505" s="41" t="s">
        <v>26875</v>
      </c>
      <c r="K1505" s="41" t="s">
        <v>26876</v>
      </c>
      <c r="L1505" s="5550" t="s">
        <v>28</v>
      </c>
      <c r="M1505" s="41" t="s">
        <v>26878</v>
      </c>
      <c r="N1505" s="41"/>
      <c r="O1505" s="4088">
        <v>2</v>
      </c>
      <c r="P1505" s="4088">
        <v>2</v>
      </c>
      <c r="Q1505" s="41" t="s">
        <v>26877</v>
      </c>
      <c r="R1505" s="41"/>
      <c r="V1505" s="6" t="s">
        <v>9338</v>
      </c>
      <c r="X1505" s="6" t="s">
        <v>7042</v>
      </c>
      <c r="AA1505" s="6564">
        <v>13266464</v>
      </c>
      <c r="AC1505" s="4898">
        <v>0</v>
      </c>
      <c r="AD1505" s="4911">
        <v>12375</v>
      </c>
      <c r="AE1505" s="4898">
        <f t="shared" si="75"/>
        <v>24750</v>
      </c>
      <c r="AF1505" s="4550" t="s">
        <v>19700</v>
      </c>
    </row>
    <row r="1506" spans="1:32" s="6" customFormat="1" ht="30" customHeight="1">
      <c r="A1506" s="5759" t="s">
        <v>20507</v>
      </c>
      <c r="B1506" s="4672" t="s">
        <v>26879</v>
      </c>
      <c r="C1506" s="422">
        <v>45954</v>
      </c>
      <c r="D1506" s="422">
        <v>45978</v>
      </c>
      <c r="E1506" s="422"/>
      <c r="F1506" s="373"/>
      <c r="G1506" s="41">
        <v>8627</v>
      </c>
      <c r="H1506" s="5551" t="s">
        <v>19961</v>
      </c>
      <c r="I1506" s="41"/>
      <c r="J1506" s="41" t="s">
        <v>26880</v>
      </c>
      <c r="K1506" s="41" t="s">
        <v>26881</v>
      </c>
      <c r="L1506" s="5550" t="s">
        <v>173</v>
      </c>
      <c r="M1506" s="41" t="s">
        <v>26883</v>
      </c>
      <c r="N1506" s="41"/>
      <c r="O1506" s="4088">
        <v>1</v>
      </c>
      <c r="P1506" s="4088">
        <v>1</v>
      </c>
      <c r="Q1506" s="41" t="s">
        <v>26882</v>
      </c>
      <c r="R1506" s="41"/>
      <c r="V1506" s="6" t="s">
        <v>9338</v>
      </c>
      <c r="X1506" s="6" t="s">
        <v>7042</v>
      </c>
      <c r="AA1506" s="6564">
        <v>13266475</v>
      </c>
      <c r="AC1506" s="4898">
        <v>0</v>
      </c>
      <c r="AD1506" s="4911">
        <v>14850</v>
      </c>
      <c r="AE1506" s="4898">
        <f t="shared" si="75"/>
        <v>14850</v>
      </c>
      <c r="AF1506" s="4550" t="s">
        <v>19700</v>
      </c>
    </row>
    <row r="1507" spans="1:32" s="36" customFormat="1" ht="30" customHeight="1">
      <c r="A1507" s="5693" t="s">
        <v>19645</v>
      </c>
      <c r="B1507" s="36" t="s">
        <v>26884</v>
      </c>
      <c r="C1507" s="37">
        <v>45954</v>
      </c>
      <c r="D1507" s="37">
        <v>45978</v>
      </c>
      <c r="E1507" s="37"/>
      <c r="F1507" s="448"/>
      <c r="G1507" s="36">
        <v>8608</v>
      </c>
      <c r="H1507" s="5694" t="s">
        <v>11240</v>
      </c>
      <c r="J1507" s="36" t="s">
        <v>26885</v>
      </c>
      <c r="K1507" s="36" t="s">
        <v>26886</v>
      </c>
      <c r="L1507" s="5693" t="s">
        <v>173</v>
      </c>
      <c r="M1507" s="36" t="s">
        <v>26888</v>
      </c>
      <c r="O1507" s="4511">
        <v>1</v>
      </c>
      <c r="P1507" s="4511">
        <v>1</v>
      </c>
      <c r="Q1507" s="36" t="s">
        <v>26887</v>
      </c>
      <c r="AA1507" s="4891">
        <v>13266508</v>
      </c>
      <c r="AC1507" s="4906"/>
      <c r="AD1507" s="5178"/>
      <c r="AE1507" s="4906"/>
      <c r="AF1507" s="36" t="s">
        <v>19700</v>
      </c>
    </row>
    <row r="1508" spans="1:32" s="6" customFormat="1" ht="30" customHeight="1">
      <c r="A1508" s="5759" t="s">
        <v>20543</v>
      </c>
      <c r="B1508" s="4672" t="s">
        <v>26889</v>
      </c>
      <c r="C1508" s="422">
        <v>45954</v>
      </c>
      <c r="D1508" s="422">
        <v>45978</v>
      </c>
      <c r="E1508" s="422"/>
      <c r="F1508" s="373"/>
      <c r="G1508" s="41">
        <v>8628</v>
      </c>
      <c r="H1508" s="5551" t="s">
        <v>6567</v>
      </c>
      <c r="I1508" s="41"/>
      <c r="J1508" s="41" t="s">
        <v>26890</v>
      </c>
      <c r="K1508" s="41" t="s">
        <v>26891</v>
      </c>
      <c r="L1508" s="5550" t="s">
        <v>173</v>
      </c>
      <c r="M1508" s="41" t="s">
        <v>26893</v>
      </c>
      <c r="N1508" s="41"/>
      <c r="O1508" s="4088">
        <v>1</v>
      </c>
      <c r="P1508" s="4088">
        <v>1</v>
      </c>
      <c r="Q1508" s="41" t="s">
        <v>26892</v>
      </c>
      <c r="R1508" s="41"/>
      <c r="V1508" s="6" t="s">
        <v>9338</v>
      </c>
      <c r="X1508" s="6" t="s">
        <v>7042</v>
      </c>
      <c r="AA1508" s="6564">
        <v>13267103</v>
      </c>
      <c r="AC1508" s="4898">
        <v>0</v>
      </c>
      <c r="AD1508" s="4911">
        <v>14850</v>
      </c>
      <c r="AE1508" s="4898">
        <f t="shared" si="75"/>
        <v>14850</v>
      </c>
      <c r="AF1508" s="4550" t="s">
        <v>19700</v>
      </c>
    </row>
    <row r="1509" spans="1:32" s="36" customFormat="1" ht="30" customHeight="1">
      <c r="A1509" s="5693" t="s">
        <v>18626</v>
      </c>
      <c r="B1509" s="36" t="s">
        <v>26894</v>
      </c>
      <c r="C1509" s="37">
        <v>45954</v>
      </c>
      <c r="D1509" s="37">
        <v>46014</v>
      </c>
      <c r="E1509" s="37"/>
      <c r="F1509" s="448"/>
      <c r="G1509" s="36">
        <v>9013</v>
      </c>
      <c r="H1509" s="5959"/>
      <c r="I1509" s="36" t="s">
        <v>21302</v>
      </c>
      <c r="J1509" s="36" t="s">
        <v>26895</v>
      </c>
      <c r="K1509" s="36" t="s">
        <v>24124</v>
      </c>
      <c r="L1509" s="5693" t="s">
        <v>21122</v>
      </c>
      <c r="M1509" s="36" t="s">
        <v>26897</v>
      </c>
      <c r="N1509" s="6038" t="s">
        <v>6604</v>
      </c>
      <c r="O1509" s="4511">
        <v>72</v>
      </c>
      <c r="P1509" s="4511">
        <v>72</v>
      </c>
      <c r="Q1509" s="36" t="s">
        <v>26896</v>
      </c>
      <c r="AA1509" s="4891">
        <v>13267237</v>
      </c>
      <c r="AC1509" s="4906"/>
      <c r="AD1509" s="5178"/>
      <c r="AE1509" s="4906"/>
      <c r="AF1509" s="36" t="s">
        <v>19700</v>
      </c>
    </row>
    <row r="1510" spans="1:32" s="6" customFormat="1" ht="30" customHeight="1">
      <c r="A1510" s="5826" t="s">
        <v>18703</v>
      </c>
      <c r="B1510" s="5859" t="s">
        <v>26898</v>
      </c>
      <c r="C1510" s="422">
        <v>45954</v>
      </c>
      <c r="D1510" s="422">
        <v>45989</v>
      </c>
      <c r="E1510" s="422"/>
      <c r="F1510" s="373"/>
      <c r="G1510" s="41">
        <v>8615</v>
      </c>
      <c r="H1510" s="5676"/>
      <c r="I1510" s="5550" t="s">
        <v>21302</v>
      </c>
      <c r="J1510" s="5826" t="s">
        <v>26899</v>
      </c>
      <c r="K1510" s="5550" t="s">
        <v>26900</v>
      </c>
      <c r="L1510" s="5550" t="s">
        <v>28</v>
      </c>
      <c r="M1510" s="41" t="s">
        <v>26902</v>
      </c>
      <c r="N1510" s="41"/>
      <c r="O1510" s="4088">
        <v>2</v>
      </c>
      <c r="P1510" s="4088">
        <v>2</v>
      </c>
      <c r="Q1510" s="5550" t="s">
        <v>26901</v>
      </c>
      <c r="R1510" s="41"/>
      <c r="V1510" s="6" t="s">
        <v>9338</v>
      </c>
      <c r="X1510" s="6" t="s">
        <v>7042</v>
      </c>
      <c r="AA1510" s="6564">
        <v>13267272</v>
      </c>
      <c r="AC1510" s="4898">
        <v>10200</v>
      </c>
      <c r="AD1510" s="4911">
        <v>7920</v>
      </c>
      <c r="AE1510" s="4898">
        <f t="shared" si="75"/>
        <v>26040</v>
      </c>
      <c r="AF1510" s="4550" t="s">
        <v>19700</v>
      </c>
    </row>
    <row r="1511" spans="1:32" s="6" customFormat="1" ht="30" customHeight="1">
      <c r="A1511" s="5975" t="s">
        <v>20766</v>
      </c>
      <c r="B1511" s="5977" t="s">
        <v>26903</v>
      </c>
      <c r="C1511" s="422">
        <v>45954</v>
      </c>
      <c r="D1511" s="422">
        <v>45978</v>
      </c>
      <c r="E1511" s="422"/>
      <c r="F1511" s="373"/>
      <c r="G1511" s="41">
        <v>8629</v>
      </c>
      <c r="H1511" s="5551" t="s">
        <v>26904</v>
      </c>
      <c r="I1511" s="41"/>
      <c r="J1511" s="5975" t="s">
        <v>26905</v>
      </c>
      <c r="K1511" s="5550" t="s">
        <v>26906</v>
      </c>
      <c r="L1511" s="5550" t="s">
        <v>173</v>
      </c>
      <c r="M1511" s="41" t="s">
        <v>26908</v>
      </c>
      <c r="N1511" s="41"/>
      <c r="O1511" s="4088">
        <v>1</v>
      </c>
      <c r="P1511" s="4088">
        <v>1</v>
      </c>
      <c r="Q1511" s="5550" t="s">
        <v>26907</v>
      </c>
      <c r="R1511" s="41"/>
      <c r="V1511" s="6" t="s">
        <v>9338</v>
      </c>
      <c r="X1511" s="6" t="s">
        <v>7042</v>
      </c>
      <c r="AA1511" s="6564">
        <v>13268681</v>
      </c>
      <c r="AC1511" s="4898">
        <v>0</v>
      </c>
      <c r="AD1511" s="4911">
        <v>8316</v>
      </c>
      <c r="AE1511" s="4898">
        <f t="shared" si="75"/>
        <v>8316</v>
      </c>
      <c r="AF1511" s="4550" t="s">
        <v>19700</v>
      </c>
    </row>
    <row r="1512" spans="1:32" s="6" customFormat="1" ht="30" customHeight="1">
      <c r="A1512" s="5881" t="s">
        <v>22585</v>
      </c>
      <c r="B1512" s="4672" t="s">
        <v>26909</v>
      </c>
      <c r="C1512" s="422">
        <v>45957</v>
      </c>
      <c r="D1512" s="422">
        <v>45979</v>
      </c>
      <c r="E1512" s="422"/>
      <c r="F1512" s="373"/>
      <c r="G1512" s="41">
        <v>8591</v>
      </c>
      <c r="H1512" s="5688" t="s">
        <v>559</v>
      </c>
      <c r="I1512" s="41" t="s">
        <v>25</v>
      </c>
      <c r="J1512" s="41" t="s">
        <v>26910</v>
      </c>
      <c r="K1512" s="41" t="s">
        <v>26911</v>
      </c>
      <c r="L1512" s="5557" t="s">
        <v>28</v>
      </c>
      <c r="M1512" s="41" t="s">
        <v>26913</v>
      </c>
      <c r="N1512" s="41"/>
      <c r="O1512" s="4088">
        <v>2</v>
      </c>
      <c r="P1512" s="4088">
        <v>2</v>
      </c>
      <c r="Q1512" s="41" t="s">
        <v>26912</v>
      </c>
      <c r="R1512" s="41"/>
      <c r="V1512" s="5689" t="s">
        <v>9338</v>
      </c>
      <c r="X1512" s="5689" t="s">
        <v>7042</v>
      </c>
      <c r="AA1512" s="6564">
        <v>13272717</v>
      </c>
      <c r="AC1512" s="4898">
        <v>0</v>
      </c>
      <c r="AD1512" s="4911">
        <v>14850</v>
      </c>
      <c r="AE1512" s="4898">
        <f t="shared" si="75"/>
        <v>29700</v>
      </c>
      <c r="AF1512" s="4550" t="s">
        <v>19700</v>
      </c>
    </row>
    <row r="1513" spans="1:32" s="6" customFormat="1" ht="30" customHeight="1">
      <c r="A1513" s="6005" t="s">
        <v>19645</v>
      </c>
      <c r="B1513" s="4672" t="s">
        <v>26914</v>
      </c>
      <c r="C1513" s="422">
        <v>45957</v>
      </c>
      <c r="D1513" s="422">
        <v>45979</v>
      </c>
      <c r="E1513" s="422"/>
      <c r="F1513" s="373"/>
      <c r="G1513" s="41">
        <v>8608</v>
      </c>
      <c r="H1513" s="5688" t="s">
        <v>12036</v>
      </c>
      <c r="I1513" s="41" t="s">
        <v>25</v>
      </c>
      <c r="J1513" s="41" t="s">
        <v>26915</v>
      </c>
      <c r="K1513" s="41" t="s">
        <v>26916</v>
      </c>
      <c r="L1513" s="5557" t="s">
        <v>28</v>
      </c>
      <c r="M1513" s="41" t="s">
        <v>26918</v>
      </c>
      <c r="N1513" s="41"/>
      <c r="O1513" s="4088">
        <v>2</v>
      </c>
      <c r="P1513" s="4088">
        <v>2</v>
      </c>
      <c r="Q1513" s="41" t="s">
        <v>26917</v>
      </c>
      <c r="R1513" s="41"/>
      <c r="V1513" s="5689" t="s">
        <v>9338</v>
      </c>
      <c r="X1513" s="5689" t="s">
        <v>7042</v>
      </c>
      <c r="AA1513" s="6564">
        <v>13272667</v>
      </c>
      <c r="AC1513" s="4898">
        <v>0</v>
      </c>
      <c r="AD1513" s="4911">
        <v>7920</v>
      </c>
      <c r="AE1513" s="4898">
        <f t="shared" si="75"/>
        <v>15840</v>
      </c>
      <c r="AF1513" s="4550" t="s">
        <v>19700</v>
      </c>
    </row>
    <row r="1514" spans="1:32" s="6" customFormat="1" ht="30" customHeight="1">
      <c r="A1514" s="5557" t="s">
        <v>26302</v>
      </c>
      <c r="B1514" s="41" t="s">
        <v>26919</v>
      </c>
      <c r="C1514" s="422">
        <v>45957</v>
      </c>
      <c r="D1514" s="422">
        <v>45992</v>
      </c>
      <c r="E1514" s="422"/>
      <c r="F1514" s="373"/>
      <c r="G1514" s="41">
        <v>6984</v>
      </c>
      <c r="H1514" s="5688" t="s">
        <v>19503</v>
      </c>
      <c r="I1514" s="41"/>
      <c r="J1514" s="41" t="s">
        <v>26920</v>
      </c>
      <c r="K1514" s="41" t="s">
        <v>26921</v>
      </c>
      <c r="L1514" s="5557" t="s">
        <v>173</v>
      </c>
      <c r="M1514" s="41" t="s">
        <v>26922</v>
      </c>
      <c r="N1514" s="41"/>
      <c r="O1514" s="4088">
        <v>1</v>
      </c>
      <c r="P1514" s="4088">
        <v>1</v>
      </c>
      <c r="Q1514" s="41" t="s">
        <v>26708</v>
      </c>
      <c r="R1514" s="41"/>
      <c r="V1514" s="5689" t="s">
        <v>9338</v>
      </c>
      <c r="X1514" s="5689" t="s">
        <v>7042</v>
      </c>
      <c r="AA1514" s="6564">
        <v>13271320</v>
      </c>
      <c r="AC1514" s="4898">
        <v>6900</v>
      </c>
      <c r="AD1514" s="4911">
        <v>7840.8</v>
      </c>
      <c r="AE1514" s="4898">
        <f t="shared" si="75"/>
        <v>14740.8</v>
      </c>
      <c r="AF1514" s="4550" t="s">
        <v>19700</v>
      </c>
    </row>
    <row r="1515" spans="1:32" s="6" customFormat="1" ht="30" customHeight="1">
      <c r="A1515" s="5557" t="s">
        <v>20766</v>
      </c>
      <c r="B1515" s="41" t="s">
        <v>26923</v>
      </c>
      <c r="C1515" s="422">
        <v>45957</v>
      </c>
      <c r="D1515" s="422">
        <v>45979</v>
      </c>
      <c r="E1515" s="422"/>
      <c r="F1515" s="373"/>
      <c r="G1515" s="41">
        <v>8629</v>
      </c>
      <c r="H1515" s="5688" t="s">
        <v>26924</v>
      </c>
      <c r="I1515" s="41"/>
      <c r="J1515" s="41" t="s">
        <v>26925</v>
      </c>
      <c r="K1515" s="41" t="s">
        <v>26926</v>
      </c>
      <c r="L1515" s="5557" t="s">
        <v>173</v>
      </c>
      <c r="M1515" s="41" t="s">
        <v>26927</v>
      </c>
      <c r="N1515" s="41"/>
      <c r="O1515" s="4088">
        <v>1</v>
      </c>
      <c r="P1515" s="4088">
        <v>1</v>
      </c>
      <c r="Q1515" s="41" t="s">
        <v>26708</v>
      </c>
      <c r="R1515" s="41"/>
      <c r="V1515" s="6" t="s">
        <v>9338</v>
      </c>
      <c r="X1515" s="6" t="s">
        <v>7042</v>
      </c>
      <c r="AA1515" s="6564">
        <v>13270918</v>
      </c>
      <c r="AC1515" s="4898">
        <v>0</v>
      </c>
      <c r="AD1515" s="4911">
        <v>8316</v>
      </c>
      <c r="AE1515" s="4898">
        <f t="shared" si="75"/>
        <v>8316</v>
      </c>
      <c r="AF1515" s="4550" t="s">
        <v>19700</v>
      </c>
    </row>
    <row r="1516" spans="1:32" s="6" customFormat="1" ht="30" customHeight="1">
      <c r="A1516" s="5557" t="s">
        <v>20911</v>
      </c>
      <c r="B1516" s="41" t="s">
        <v>26928</v>
      </c>
      <c r="C1516" s="422">
        <v>45957</v>
      </c>
      <c r="D1516" s="422">
        <v>45979</v>
      </c>
      <c r="E1516" s="422"/>
      <c r="F1516" s="373"/>
      <c r="G1516" s="41">
        <v>8638</v>
      </c>
      <c r="H1516" s="5688" t="s">
        <v>19991</v>
      </c>
      <c r="I1516" s="41"/>
      <c r="J1516" s="41" t="s">
        <v>26929</v>
      </c>
      <c r="K1516" s="41" t="s">
        <v>26930</v>
      </c>
      <c r="L1516" s="5557" t="s">
        <v>173</v>
      </c>
      <c r="M1516" s="41" t="s">
        <v>26932</v>
      </c>
      <c r="N1516" s="41"/>
      <c r="O1516" s="4088">
        <v>1</v>
      </c>
      <c r="P1516" s="4088">
        <v>1</v>
      </c>
      <c r="Q1516" s="41" t="s">
        <v>26931</v>
      </c>
      <c r="R1516" s="41"/>
      <c r="V1516" s="6" t="s">
        <v>9338</v>
      </c>
      <c r="X1516" s="6" t="s">
        <v>7042</v>
      </c>
      <c r="AA1516" s="6564">
        <v>13270069</v>
      </c>
      <c r="AC1516" s="4898">
        <v>0</v>
      </c>
      <c r="AD1516" s="4911">
        <v>8316</v>
      </c>
      <c r="AE1516" s="4898">
        <f t="shared" si="75"/>
        <v>8316</v>
      </c>
      <c r="AF1516" s="4550" t="s">
        <v>19700</v>
      </c>
    </row>
    <row r="1517" spans="1:32" s="6" customFormat="1" ht="30" customHeight="1">
      <c r="A1517" s="6102" t="s">
        <v>20646</v>
      </c>
      <c r="B1517" s="6102" t="s">
        <v>26933</v>
      </c>
      <c r="C1517" s="422">
        <v>45957</v>
      </c>
      <c r="D1517" s="422">
        <v>45979</v>
      </c>
      <c r="E1517" s="422"/>
      <c r="F1517" s="373"/>
      <c r="G1517" s="41">
        <v>9053</v>
      </c>
      <c r="H1517" s="5676"/>
      <c r="I1517" s="6102" t="s">
        <v>21302</v>
      </c>
      <c r="J1517" s="6102" t="s">
        <v>26934</v>
      </c>
      <c r="K1517" s="6102" t="s">
        <v>26935</v>
      </c>
      <c r="L1517" s="5557" t="s">
        <v>173</v>
      </c>
      <c r="M1517" s="41" t="s">
        <v>26937</v>
      </c>
      <c r="N1517" s="41"/>
      <c r="O1517" s="4088">
        <v>1</v>
      </c>
      <c r="P1517" s="4088">
        <v>1</v>
      </c>
      <c r="Q1517" s="6102" t="s">
        <v>26936</v>
      </c>
      <c r="R1517" s="41"/>
      <c r="V1517" s="6" t="s">
        <v>9338</v>
      </c>
      <c r="X1517" s="6" t="s">
        <v>7042</v>
      </c>
      <c r="AA1517" s="5176">
        <v>13273609</v>
      </c>
      <c r="AC1517" s="4898">
        <v>0</v>
      </c>
      <c r="AD1517" s="4911">
        <v>20250</v>
      </c>
      <c r="AE1517" s="4898">
        <f t="shared" si="75"/>
        <v>20250</v>
      </c>
      <c r="AF1517" s="4550" t="s">
        <v>19700</v>
      </c>
    </row>
    <row r="1518" spans="1:32" s="6" customFormat="1" ht="30" customHeight="1">
      <c r="A1518" s="5866" t="s">
        <v>26808</v>
      </c>
      <c r="B1518" s="5905" t="s">
        <v>26938</v>
      </c>
      <c r="C1518" s="422">
        <v>45958</v>
      </c>
      <c r="D1518" s="422">
        <v>45980</v>
      </c>
      <c r="E1518" s="422"/>
      <c r="F1518" s="373"/>
      <c r="G1518" s="41">
        <v>8607</v>
      </c>
      <c r="H1518" s="5712" t="s">
        <v>1267</v>
      </c>
      <c r="I1518" s="41"/>
      <c r="J1518" s="5866" t="s">
        <v>26939</v>
      </c>
      <c r="K1518" s="5711" t="s">
        <v>26940</v>
      </c>
      <c r="L1518" s="5598" t="s">
        <v>173</v>
      </c>
      <c r="M1518" s="41" t="s">
        <v>26942</v>
      </c>
      <c r="N1518" s="41"/>
      <c r="O1518" s="4088">
        <v>1</v>
      </c>
      <c r="P1518" s="4088">
        <v>1</v>
      </c>
      <c r="Q1518" s="5711" t="s">
        <v>26941</v>
      </c>
      <c r="R1518" s="41"/>
      <c r="V1518" s="6" t="s">
        <v>9338</v>
      </c>
      <c r="X1518" s="6" t="s">
        <v>7042</v>
      </c>
      <c r="AA1518" s="5573">
        <v>13277555</v>
      </c>
      <c r="AC1518" s="4898">
        <v>0</v>
      </c>
      <c r="AD1518" s="4911">
        <v>7840.8</v>
      </c>
      <c r="AE1518" s="4898">
        <f t="shared" si="75"/>
        <v>7840.8</v>
      </c>
      <c r="AF1518" s="4550" t="s">
        <v>19700</v>
      </c>
    </row>
    <row r="1519" spans="1:32" s="4550" customFormat="1" ht="30" customHeight="1">
      <c r="A1519" s="5598" t="s">
        <v>19716</v>
      </c>
      <c r="B1519" s="9089" t="s">
        <v>26945</v>
      </c>
      <c r="C1519" s="9721">
        <v>45959</v>
      </c>
      <c r="D1519" s="9721">
        <v>46056</v>
      </c>
      <c r="E1519" s="9721"/>
      <c r="F1519" s="11406"/>
      <c r="G1519" s="9278">
        <v>8588</v>
      </c>
      <c r="H1519" s="12207" t="s">
        <v>17066</v>
      </c>
      <c r="I1519" s="41"/>
      <c r="J1519" s="9278" t="s">
        <v>26946</v>
      </c>
      <c r="K1519" s="9278" t="s">
        <v>26947</v>
      </c>
      <c r="L1519" s="5598" t="s">
        <v>62</v>
      </c>
      <c r="M1519" s="9231" t="s">
        <v>26948</v>
      </c>
      <c r="N1519" s="41"/>
      <c r="O1519" s="4088">
        <v>5</v>
      </c>
      <c r="P1519" s="4088">
        <v>5</v>
      </c>
      <c r="Q1519" s="9278" t="s">
        <v>27077</v>
      </c>
      <c r="R1519" s="41"/>
      <c r="V1519" s="9847" t="s">
        <v>9338</v>
      </c>
      <c r="X1519" s="9847" t="s">
        <v>7042</v>
      </c>
      <c r="AA1519" s="11707">
        <v>13281777</v>
      </c>
      <c r="AC1519" s="11492">
        <v>3300</v>
      </c>
      <c r="AD1519" s="5083">
        <v>7920</v>
      </c>
      <c r="AE1519" s="11492">
        <f>AC1519+AD1519*P1519+AD1520*P1520</f>
        <v>55275</v>
      </c>
      <c r="AF1519" s="4550" t="s">
        <v>19700</v>
      </c>
    </row>
    <row r="1520" spans="1:32" s="4550" customFormat="1" ht="30" customHeight="1">
      <c r="A1520" s="5871" t="s">
        <v>19716</v>
      </c>
      <c r="B1520" s="9500"/>
      <c r="C1520" s="9410"/>
      <c r="D1520" s="9410"/>
      <c r="E1520" s="9410"/>
      <c r="F1520" s="11408"/>
      <c r="G1520" s="9209"/>
      <c r="H1520" s="12208"/>
      <c r="I1520" s="41"/>
      <c r="J1520" s="9209"/>
      <c r="K1520" s="9209"/>
      <c r="L1520" s="41" t="s">
        <v>27076</v>
      </c>
      <c r="M1520" s="9209"/>
      <c r="N1520" s="41"/>
      <c r="O1520" s="4088">
        <v>1</v>
      </c>
      <c r="P1520" s="4088">
        <v>1</v>
      </c>
      <c r="Q1520" s="9209"/>
      <c r="R1520" s="41"/>
      <c r="V1520" s="11647"/>
      <c r="X1520" s="11647"/>
      <c r="AA1520" s="11708"/>
      <c r="AC1520" s="11493"/>
      <c r="AD1520" s="5083">
        <v>12375</v>
      </c>
      <c r="AE1520" s="11493"/>
      <c r="AF1520" s="4550" t="s">
        <v>19700</v>
      </c>
    </row>
    <row r="1521" spans="1:32" s="6" customFormat="1" ht="30" customHeight="1">
      <c r="A1521" s="6297" t="s">
        <v>26302</v>
      </c>
      <c r="B1521" s="4672" t="s">
        <v>26949</v>
      </c>
      <c r="C1521" s="422">
        <v>45959</v>
      </c>
      <c r="D1521" s="422">
        <v>45981</v>
      </c>
      <c r="E1521" s="422"/>
      <c r="F1521" s="373"/>
      <c r="G1521" s="41">
        <v>6984</v>
      </c>
      <c r="H1521" s="5753" t="s">
        <v>8768</v>
      </c>
      <c r="I1521" s="41"/>
      <c r="J1521" s="41" t="s">
        <v>26950</v>
      </c>
      <c r="K1521" s="41" t="s">
        <v>26951</v>
      </c>
      <c r="L1521" s="41" t="s">
        <v>28</v>
      </c>
      <c r="M1521" s="41" t="s">
        <v>26953</v>
      </c>
      <c r="N1521" s="41"/>
      <c r="O1521" s="4088">
        <v>2</v>
      </c>
      <c r="P1521" s="4088">
        <v>2</v>
      </c>
      <c r="Q1521" s="41" t="s">
        <v>26952</v>
      </c>
      <c r="R1521" s="41"/>
      <c r="V1521" s="6" t="s">
        <v>9338</v>
      </c>
      <c r="X1521" s="6" t="s">
        <v>7042</v>
      </c>
      <c r="AA1521" s="6564">
        <v>13281452</v>
      </c>
      <c r="AC1521" s="4898">
        <v>0</v>
      </c>
      <c r="AD1521" s="4911">
        <v>7840.8</v>
      </c>
      <c r="AE1521" s="4898">
        <f t="shared" si="75"/>
        <v>15681.6</v>
      </c>
      <c r="AF1521" s="4550" t="s">
        <v>19700</v>
      </c>
    </row>
    <row r="1522" spans="1:32" s="6" customFormat="1" ht="30" customHeight="1">
      <c r="A1522" s="6383" t="s">
        <v>26302</v>
      </c>
      <c r="B1522" s="6383" t="s">
        <v>26954</v>
      </c>
      <c r="C1522" s="422">
        <v>45959</v>
      </c>
      <c r="D1522" s="422">
        <v>45994</v>
      </c>
      <c r="E1522" s="422"/>
      <c r="F1522" s="373"/>
      <c r="G1522" s="41">
        <v>6984</v>
      </c>
      <c r="H1522" s="5753" t="s">
        <v>26955</v>
      </c>
      <c r="I1522" s="41"/>
      <c r="J1522" s="6383" t="s">
        <v>26957</v>
      </c>
      <c r="K1522" s="41" t="s">
        <v>26956</v>
      </c>
      <c r="L1522" s="41" t="s">
        <v>173</v>
      </c>
      <c r="M1522" s="41" t="s">
        <v>26959</v>
      </c>
      <c r="N1522" s="41"/>
      <c r="O1522" s="4088">
        <v>1</v>
      </c>
      <c r="P1522" s="4088">
        <v>1</v>
      </c>
      <c r="Q1522" s="41" t="s">
        <v>26958</v>
      </c>
      <c r="R1522" s="41"/>
      <c r="V1522" s="6" t="s">
        <v>9338</v>
      </c>
      <c r="X1522" s="6" t="s">
        <v>7042</v>
      </c>
      <c r="AA1522" s="6564">
        <v>13281416</v>
      </c>
      <c r="AC1522" s="4898">
        <v>10200</v>
      </c>
      <c r="AD1522" s="4911">
        <v>7840.8</v>
      </c>
      <c r="AE1522" s="4898">
        <f t="shared" si="75"/>
        <v>18040.8</v>
      </c>
      <c r="AF1522" s="4550" t="s">
        <v>19700</v>
      </c>
    </row>
    <row r="1523" spans="1:32" s="6" customFormat="1" ht="30" customHeight="1">
      <c r="A1523" s="5598" t="s">
        <v>21279</v>
      </c>
      <c r="B1523" s="41" t="s">
        <v>26960</v>
      </c>
      <c r="C1523" s="422">
        <v>45959</v>
      </c>
      <c r="D1523" s="422">
        <v>45981</v>
      </c>
      <c r="E1523" s="422"/>
      <c r="F1523" s="373"/>
      <c r="G1523" s="41">
        <v>8599</v>
      </c>
      <c r="H1523" s="5753" t="s">
        <v>7405</v>
      </c>
      <c r="I1523" s="41"/>
      <c r="J1523" s="41" t="s">
        <v>26961</v>
      </c>
      <c r="K1523" s="41" t="s">
        <v>26962</v>
      </c>
      <c r="L1523" s="41" t="s">
        <v>128</v>
      </c>
      <c r="M1523" s="41" t="s">
        <v>26964</v>
      </c>
      <c r="N1523" s="41"/>
      <c r="O1523" s="4088">
        <v>3</v>
      </c>
      <c r="P1523" s="4088">
        <v>3</v>
      </c>
      <c r="Q1523" s="41" t="s">
        <v>26963</v>
      </c>
      <c r="R1523" s="41"/>
      <c r="V1523" s="6" t="s">
        <v>9338</v>
      </c>
      <c r="X1523" s="6" t="s">
        <v>7042</v>
      </c>
      <c r="AA1523" s="6564">
        <v>13280924</v>
      </c>
      <c r="AC1523" s="4898">
        <v>0</v>
      </c>
      <c r="AD1523" s="4911">
        <v>8316</v>
      </c>
      <c r="AE1523" s="4898">
        <f t="shared" si="75"/>
        <v>24948</v>
      </c>
      <c r="AF1523" s="4550" t="s">
        <v>19700</v>
      </c>
    </row>
    <row r="1524" spans="1:32" s="6" customFormat="1" ht="30" customHeight="1">
      <c r="A1524" s="5939" t="s">
        <v>26808</v>
      </c>
      <c r="B1524" s="4672" t="s">
        <v>26965</v>
      </c>
      <c r="C1524" s="422">
        <v>45959</v>
      </c>
      <c r="D1524" s="422">
        <v>45981</v>
      </c>
      <c r="E1524" s="422"/>
      <c r="F1524" s="373"/>
      <c r="G1524" s="41">
        <v>8607</v>
      </c>
      <c r="H1524" s="5753" t="s">
        <v>9247</v>
      </c>
      <c r="I1524" s="41"/>
      <c r="J1524" s="41" t="s">
        <v>26966</v>
      </c>
      <c r="K1524" s="41" t="s">
        <v>26967</v>
      </c>
      <c r="L1524" s="41" t="s">
        <v>128</v>
      </c>
      <c r="M1524" s="4617" t="s">
        <v>26969</v>
      </c>
      <c r="N1524" s="41"/>
      <c r="O1524" s="4088">
        <v>3</v>
      </c>
      <c r="P1524" s="4088">
        <v>3</v>
      </c>
      <c r="Q1524" s="41" t="s">
        <v>26968</v>
      </c>
      <c r="R1524" s="41"/>
      <c r="V1524" s="6" t="s">
        <v>9338</v>
      </c>
      <c r="X1524" s="6" t="s">
        <v>37</v>
      </c>
      <c r="AA1524" s="6564">
        <v>13280850</v>
      </c>
      <c r="AC1524" s="4898">
        <v>0</v>
      </c>
      <c r="AD1524" s="4911">
        <v>7840.8</v>
      </c>
      <c r="AE1524" s="4898">
        <f t="shared" si="75"/>
        <v>23522.400000000001</v>
      </c>
      <c r="AF1524" s="4550" t="s">
        <v>19700</v>
      </c>
    </row>
    <row r="1525" spans="1:32" s="6" customFormat="1" ht="30" customHeight="1">
      <c r="A1525" s="3919" t="s">
        <v>26302</v>
      </c>
      <c r="B1525" s="5598" t="s">
        <v>26970</v>
      </c>
      <c r="C1525" s="422">
        <v>45959</v>
      </c>
      <c r="D1525" s="422">
        <v>45994</v>
      </c>
      <c r="E1525" s="422"/>
      <c r="F1525" s="373"/>
      <c r="G1525" s="41">
        <v>6984</v>
      </c>
      <c r="H1525" s="5753" t="s">
        <v>26971</v>
      </c>
      <c r="I1525" s="41"/>
      <c r="J1525" s="5598" t="s">
        <v>26972</v>
      </c>
      <c r="K1525" s="5598" t="s">
        <v>26973</v>
      </c>
      <c r="L1525" s="5598" t="s">
        <v>173</v>
      </c>
      <c r="M1525" s="41" t="s">
        <v>26974</v>
      </c>
      <c r="N1525" s="41"/>
      <c r="O1525" s="4088">
        <v>1</v>
      </c>
      <c r="P1525" s="4088">
        <v>1</v>
      </c>
      <c r="Q1525" s="5598" t="s">
        <v>26403</v>
      </c>
      <c r="R1525" s="41"/>
      <c r="V1525" s="6" t="s">
        <v>9338</v>
      </c>
      <c r="X1525" s="6" t="s">
        <v>37</v>
      </c>
      <c r="AA1525" s="6564">
        <v>13279803</v>
      </c>
      <c r="AC1525" s="4898">
        <v>6900</v>
      </c>
      <c r="AD1525" s="4911">
        <v>7840.8</v>
      </c>
      <c r="AE1525" s="4898">
        <f t="shared" si="75"/>
        <v>14740.8</v>
      </c>
      <c r="AF1525" s="4550" t="s">
        <v>19700</v>
      </c>
    </row>
    <row r="1526" spans="1:32" s="6" customFormat="1" ht="30" customHeight="1">
      <c r="A1526" s="5616" t="s">
        <v>26302</v>
      </c>
      <c r="B1526" s="4672" t="s">
        <v>26980</v>
      </c>
      <c r="C1526" s="422">
        <v>45960</v>
      </c>
      <c r="D1526" s="422">
        <v>45995</v>
      </c>
      <c r="E1526" s="422"/>
      <c r="F1526" s="373"/>
      <c r="G1526" s="41">
        <v>6984</v>
      </c>
      <c r="H1526" s="5804" t="s">
        <v>12569</v>
      </c>
      <c r="I1526" s="41"/>
      <c r="J1526" s="41" t="s">
        <v>26981</v>
      </c>
      <c r="K1526" s="41" t="s">
        <v>26982</v>
      </c>
      <c r="L1526" s="5598" t="s">
        <v>173</v>
      </c>
      <c r="M1526" s="41" t="s">
        <v>26983</v>
      </c>
      <c r="N1526" s="41"/>
      <c r="O1526" s="4088">
        <v>1</v>
      </c>
      <c r="P1526" s="4088">
        <v>1</v>
      </c>
      <c r="Q1526" s="41" t="s">
        <v>26403</v>
      </c>
      <c r="R1526" s="41"/>
      <c r="V1526" s="6" t="s">
        <v>9338</v>
      </c>
      <c r="X1526" s="6" t="s">
        <v>7042</v>
      </c>
      <c r="AA1526" s="6564">
        <v>13283276</v>
      </c>
      <c r="AC1526" s="4898">
        <v>3300</v>
      </c>
      <c r="AD1526" s="4911">
        <v>7840.8</v>
      </c>
      <c r="AE1526" s="4898">
        <f t="shared" si="75"/>
        <v>11140.8</v>
      </c>
      <c r="AF1526" s="4550" t="s">
        <v>19700</v>
      </c>
    </row>
    <row r="1527" spans="1:32" s="36" customFormat="1" ht="30" customHeight="1">
      <c r="A1527" s="5729" t="s">
        <v>26302</v>
      </c>
      <c r="B1527" s="36" t="s">
        <v>26984</v>
      </c>
      <c r="C1527" s="37">
        <v>45960</v>
      </c>
      <c r="D1527" s="37">
        <v>45982</v>
      </c>
      <c r="E1527" s="37"/>
      <c r="F1527" s="448"/>
      <c r="G1527" s="36">
        <v>6984</v>
      </c>
      <c r="H1527" s="5695" t="s">
        <v>8982</v>
      </c>
      <c r="J1527" s="36" t="s">
        <v>26985</v>
      </c>
      <c r="K1527" s="36" t="s">
        <v>26986</v>
      </c>
      <c r="L1527" s="5696" t="s">
        <v>173</v>
      </c>
      <c r="M1527" s="36" t="s">
        <v>26988</v>
      </c>
      <c r="O1527" s="4511">
        <v>1</v>
      </c>
      <c r="P1527" s="4511">
        <v>1</v>
      </c>
      <c r="Q1527" s="36" t="s">
        <v>26987</v>
      </c>
      <c r="AA1527" s="4891">
        <v>13283334</v>
      </c>
      <c r="AC1527" s="4906"/>
      <c r="AD1527" s="5178"/>
      <c r="AE1527" s="4906"/>
      <c r="AF1527" s="36" t="s">
        <v>19700</v>
      </c>
    </row>
    <row r="1528" spans="1:32" s="6" customFormat="1" ht="30" customHeight="1">
      <c r="A1528" s="5617" t="s">
        <v>20502</v>
      </c>
      <c r="B1528" s="6" t="s">
        <v>26989</v>
      </c>
      <c r="C1528" s="114">
        <v>45960</v>
      </c>
      <c r="D1528" s="114">
        <v>45995</v>
      </c>
      <c r="E1528" s="114">
        <v>46132</v>
      </c>
      <c r="F1528" s="6572">
        <f t="shared" si="74"/>
        <v>-137</v>
      </c>
      <c r="G1528" s="6">
        <v>8637</v>
      </c>
      <c r="H1528" s="5619" t="s">
        <v>644</v>
      </c>
      <c r="J1528" s="6" t="s">
        <v>26990</v>
      </c>
      <c r="K1528" s="6" t="s">
        <v>26991</v>
      </c>
      <c r="L1528" s="5597" t="s">
        <v>173</v>
      </c>
      <c r="M1528" s="6" t="s">
        <v>26992</v>
      </c>
      <c r="O1528" s="264">
        <v>1</v>
      </c>
      <c r="P1528" s="264">
        <v>1</v>
      </c>
      <c r="Q1528" s="6" t="s">
        <v>26403</v>
      </c>
      <c r="AA1528" s="6564">
        <v>13283345</v>
      </c>
      <c r="AC1528" s="4898">
        <v>27900</v>
      </c>
      <c r="AD1528" s="4911">
        <v>15000</v>
      </c>
      <c r="AE1528" s="4898">
        <f t="shared" si="75"/>
        <v>42900</v>
      </c>
      <c r="AF1528" s="4550" t="s">
        <v>19700</v>
      </c>
    </row>
    <row r="1529" spans="1:32" s="6" customFormat="1" ht="30" customHeight="1">
      <c r="A1529" s="5975" t="s">
        <v>18977</v>
      </c>
      <c r="B1529" s="4672" t="s">
        <v>26993</v>
      </c>
      <c r="C1529" s="422">
        <v>45960</v>
      </c>
      <c r="D1529" s="422">
        <v>45995</v>
      </c>
      <c r="E1529" s="422"/>
      <c r="F1529" s="373"/>
      <c r="G1529" s="41">
        <v>8644</v>
      </c>
      <c r="H1529" s="5804" t="s">
        <v>3283</v>
      </c>
      <c r="I1529" s="41"/>
      <c r="J1529" s="5975" t="s">
        <v>26994</v>
      </c>
      <c r="K1529" s="41" t="s">
        <v>26995</v>
      </c>
      <c r="L1529" s="5598" t="s">
        <v>173</v>
      </c>
      <c r="M1529" s="41" t="s">
        <v>26996</v>
      </c>
      <c r="N1529" s="41"/>
      <c r="O1529" s="4088">
        <v>1</v>
      </c>
      <c r="P1529" s="4088">
        <v>1</v>
      </c>
      <c r="Q1529" s="41" t="s">
        <v>26403</v>
      </c>
      <c r="R1529" s="41"/>
      <c r="V1529" s="5828" t="s">
        <v>9338</v>
      </c>
      <c r="X1529" s="5828" t="s">
        <v>7042</v>
      </c>
      <c r="AA1529" s="6564">
        <v>13283404</v>
      </c>
      <c r="AC1529" s="4898">
        <v>6900</v>
      </c>
      <c r="AD1529" s="4911">
        <v>7920</v>
      </c>
      <c r="AE1529" s="4898">
        <f t="shared" si="75"/>
        <v>14820</v>
      </c>
      <c r="AF1529" s="4550" t="s">
        <v>19700</v>
      </c>
    </row>
    <row r="1530" spans="1:32" s="6" customFormat="1" ht="30" customHeight="1">
      <c r="A1530" s="5616" t="s">
        <v>19424</v>
      </c>
      <c r="B1530" s="41" t="s">
        <v>26997</v>
      </c>
      <c r="C1530" s="422">
        <v>45960</v>
      </c>
      <c r="D1530" s="422">
        <v>45982</v>
      </c>
      <c r="E1530" s="422"/>
      <c r="F1530" s="373"/>
      <c r="G1530" s="41">
        <v>8647</v>
      </c>
      <c r="H1530" s="5804" t="s">
        <v>5862</v>
      </c>
      <c r="I1530" s="41"/>
      <c r="J1530" s="41" t="s">
        <v>26998</v>
      </c>
      <c r="K1530" s="41" t="s">
        <v>26999</v>
      </c>
      <c r="L1530" s="5598" t="s">
        <v>173</v>
      </c>
      <c r="M1530" s="41" t="s">
        <v>27001</v>
      </c>
      <c r="N1530" s="41"/>
      <c r="O1530" s="4088">
        <v>1</v>
      </c>
      <c r="P1530" s="4088">
        <v>1</v>
      </c>
      <c r="Q1530" s="41" t="s">
        <v>27000</v>
      </c>
      <c r="R1530" s="41"/>
      <c r="V1530" s="6" t="s">
        <v>9338</v>
      </c>
      <c r="X1530" s="6" t="s">
        <v>7042</v>
      </c>
      <c r="AA1530" s="6564">
        <v>13283462</v>
      </c>
      <c r="AC1530" s="4898">
        <v>0</v>
      </c>
      <c r="AD1530" s="4911">
        <v>7920</v>
      </c>
      <c r="AE1530" s="4898">
        <f t="shared" si="75"/>
        <v>7920</v>
      </c>
      <c r="AF1530" s="4550" t="s">
        <v>19700</v>
      </c>
    </row>
    <row r="1531" spans="1:32" s="6" customFormat="1" ht="30" customHeight="1">
      <c r="A1531" s="5616" t="s">
        <v>19424</v>
      </c>
      <c r="B1531" s="41" t="s">
        <v>27002</v>
      </c>
      <c r="C1531" s="422">
        <v>45960</v>
      </c>
      <c r="D1531" s="422">
        <v>45995</v>
      </c>
      <c r="E1531" s="422"/>
      <c r="F1531" s="373"/>
      <c r="G1531" s="41">
        <v>8647</v>
      </c>
      <c r="H1531" s="5804" t="s">
        <v>3967</v>
      </c>
      <c r="I1531" s="41"/>
      <c r="J1531" s="41" t="s">
        <v>27003</v>
      </c>
      <c r="K1531" s="41" t="s">
        <v>27004</v>
      </c>
      <c r="L1531" s="5598" t="s">
        <v>173</v>
      </c>
      <c r="M1531" s="41" t="s">
        <v>27005</v>
      </c>
      <c r="N1531" s="41"/>
      <c r="O1531" s="4088">
        <v>1</v>
      </c>
      <c r="P1531" s="4088">
        <v>1</v>
      </c>
      <c r="Q1531" s="41" t="s">
        <v>26403</v>
      </c>
      <c r="R1531" s="41"/>
      <c r="V1531" s="6" t="s">
        <v>9338</v>
      </c>
      <c r="X1531" s="6" t="s">
        <v>7042</v>
      </c>
      <c r="AA1531" s="6564">
        <v>13283654</v>
      </c>
      <c r="AC1531" s="4898">
        <v>17100</v>
      </c>
      <c r="AD1531" s="4911">
        <v>7920</v>
      </c>
      <c r="AE1531" s="4898">
        <f t="shared" si="75"/>
        <v>25020</v>
      </c>
      <c r="AF1531" s="4550" t="s">
        <v>19700</v>
      </c>
    </row>
    <row r="1532" spans="1:32" s="6" customFormat="1" ht="30" customHeight="1">
      <c r="A1532" s="5616" t="s">
        <v>19424</v>
      </c>
      <c r="B1532" s="41" t="s">
        <v>27006</v>
      </c>
      <c r="C1532" s="422">
        <v>45960</v>
      </c>
      <c r="D1532" s="422">
        <v>45982</v>
      </c>
      <c r="E1532" s="422"/>
      <c r="F1532" s="373"/>
      <c r="G1532" s="41">
        <v>8647</v>
      </c>
      <c r="H1532" s="5804" t="s">
        <v>1733</v>
      </c>
      <c r="I1532" s="41"/>
      <c r="J1532" s="41" t="s">
        <v>27007</v>
      </c>
      <c r="K1532" s="41" t="s">
        <v>27008</v>
      </c>
      <c r="L1532" s="5598" t="s">
        <v>173</v>
      </c>
      <c r="M1532" s="41" t="s">
        <v>27009</v>
      </c>
      <c r="N1532" s="41"/>
      <c r="O1532" s="4088">
        <v>1</v>
      </c>
      <c r="P1532" s="4088">
        <v>1</v>
      </c>
      <c r="Q1532" s="41" t="s">
        <v>26403</v>
      </c>
      <c r="R1532" s="41"/>
      <c r="V1532" s="6" t="s">
        <v>9338</v>
      </c>
      <c r="X1532" s="6" t="s">
        <v>7042</v>
      </c>
      <c r="AA1532" s="6564">
        <v>13283700</v>
      </c>
      <c r="AC1532" s="4898">
        <v>0</v>
      </c>
      <c r="AD1532" s="4911">
        <v>7920</v>
      </c>
      <c r="AE1532" s="4898">
        <f t="shared" si="75"/>
        <v>7920</v>
      </c>
      <c r="AF1532" s="4550" t="s">
        <v>19700</v>
      </c>
    </row>
    <row r="1533" spans="1:32" s="36" customFormat="1" ht="30" customHeight="1">
      <c r="A1533" s="5620" t="s">
        <v>20017</v>
      </c>
      <c r="B1533" s="36" t="s">
        <v>27010</v>
      </c>
      <c r="C1533" s="37">
        <v>45960</v>
      </c>
      <c r="D1533" s="37">
        <v>45982</v>
      </c>
      <c r="E1533" s="37"/>
      <c r="F1533" s="448"/>
      <c r="G1533" s="36">
        <v>8369</v>
      </c>
      <c r="H1533" s="5695" t="s">
        <v>1958</v>
      </c>
      <c r="J1533" s="36" t="s">
        <v>27011</v>
      </c>
      <c r="K1533" s="36" t="s">
        <v>27012</v>
      </c>
      <c r="L1533" s="5696" t="s">
        <v>173</v>
      </c>
      <c r="M1533" s="36" t="s">
        <v>27013</v>
      </c>
      <c r="O1533" s="4511">
        <v>1</v>
      </c>
      <c r="P1533" s="4511">
        <v>1</v>
      </c>
      <c r="Q1533" s="36" t="s">
        <v>26703</v>
      </c>
      <c r="AA1533" s="4891">
        <v>13284402</v>
      </c>
      <c r="AC1533" s="4906"/>
      <c r="AD1533" s="5178"/>
      <c r="AE1533" s="4906"/>
      <c r="AF1533" s="36" t="s">
        <v>19700</v>
      </c>
    </row>
    <row r="1534" spans="1:32" s="6" customFormat="1" ht="30" customHeight="1">
      <c r="A1534" s="5616" t="s">
        <v>20038</v>
      </c>
      <c r="B1534" s="4672" t="s">
        <v>27014</v>
      </c>
      <c r="C1534" s="422">
        <v>45960</v>
      </c>
      <c r="D1534" s="422">
        <v>45982</v>
      </c>
      <c r="E1534" s="422"/>
      <c r="F1534" s="373"/>
      <c r="G1534" s="41">
        <v>8606</v>
      </c>
      <c r="H1534" s="5804" t="s">
        <v>6204</v>
      </c>
      <c r="I1534" s="41"/>
      <c r="J1534" s="41" t="s">
        <v>27015</v>
      </c>
      <c r="K1534" s="41" t="s">
        <v>27016</v>
      </c>
      <c r="L1534" s="5598" t="s">
        <v>173</v>
      </c>
      <c r="M1534" s="41" t="s">
        <v>27018</v>
      </c>
      <c r="N1534" s="41"/>
      <c r="O1534" s="4088">
        <v>1</v>
      </c>
      <c r="P1534" s="4088">
        <v>1</v>
      </c>
      <c r="Q1534" s="41" t="s">
        <v>27017</v>
      </c>
      <c r="R1534" s="41"/>
      <c r="V1534" s="6" t="s">
        <v>9338</v>
      </c>
      <c r="X1534" s="6" t="s">
        <v>7042</v>
      </c>
      <c r="AA1534" s="6564">
        <v>13284932</v>
      </c>
      <c r="AC1534" s="4898">
        <v>0</v>
      </c>
      <c r="AD1534" s="4911">
        <v>7920</v>
      </c>
      <c r="AE1534" s="4898">
        <f t="shared" si="75"/>
        <v>7920</v>
      </c>
      <c r="AF1534" s="4550" t="s">
        <v>19700</v>
      </c>
    </row>
    <row r="1535" spans="1:32" s="6" customFormat="1" ht="30" customHeight="1">
      <c r="A1535" s="5975" t="s">
        <v>19583</v>
      </c>
      <c r="B1535" s="4672" t="s">
        <v>27019</v>
      </c>
      <c r="C1535" s="422">
        <v>45960</v>
      </c>
      <c r="D1535" s="422">
        <v>45982</v>
      </c>
      <c r="E1535" s="422"/>
      <c r="F1535" s="373"/>
      <c r="G1535" s="41">
        <v>8604</v>
      </c>
      <c r="H1535" s="5804" t="s">
        <v>4932</v>
      </c>
      <c r="I1535" s="41"/>
      <c r="J1535" s="41" t="s">
        <v>27021</v>
      </c>
      <c r="K1535" s="41" t="s">
        <v>27020</v>
      </c>
      <c r="L1535" s="5616" t="s">
        <v>76</v>
      </c>
      <c r="M1535" s="41" t="s">
        <v>27023</v>
      </c>
      <c r="N1535" s="41"/>
      <c r="O1535" s="4088">
        <v>4</v>
      </c>
      <c r="P1535" s="4088">
        <v>4</v>
      </c>
      <c r="Q1535" s="41" t="s">
        <v>27022</v>
      </c>
      <c r="R1535" s="41"/>
      <c r="V1535" s="6" t="s">
        <v>9338</v>
      </c>
      <c r="X1535" s="6" t="s">
        <v>7042</v>
      </c>
      <c r="AA1535" s="5176">
        <v>13284975</v>
      </c>
      <c r="AC1535" s="4898">
        <v>0</v>
      </c>
      <c r="AD1535" s="4911">
        <v>7920</v>
      </c>
      <c r="AE1535" s="4898">
        <f t="shared" si="75"/>
        <v>31680</v>
      </c>
      <c r="AF1535" s="4550" t="s">
        <v>19700</v>
      </c>
    </row>
    <row r="1536" spans="1:32" s="6" customFormat="1" ht="30" customHeight="1">
      <c r="A1536" s="5939" t="s">
        <v>18779</v>
      </c>
      <c r="B1536" s="5945" t="s">
        <v>27024</v>
      </c>
      <c r="C1536" s="422">
        <v>45960</v>
      </c>
      <c r="D1536" s="422">
        <v>45982</v>
      </c>
      <c r="E1536" s="422"/>
      <c r="F1536" s="373"/>
      <c r="G1536" s="41">
        <v>8593</v>
      </c>
      <c r="H1536" s="5676" t="s">
        <v>26843</v>
      </c>
      <c r="I1536" s="5616" t="s">
        <v>25</v>
      </c>
      <c r="J1536" s="41" t="s">
        <v>27025</v>
      </c>
      <c r="K1536" s="5616" t="s">
        <v>27026</v>
      </c>
      <c r="L1536" s="5616" t="s">
        <v>173</v>
      </c>
      <c r="M1536" s="41" t="s">
        <v>27028</v>
      </c>
      <c r="N1536" s="41"/>
      <c r="O1536" s="4088">
        <v>1</v>
      </c>
      <c r="P1536" s="4088">
        <v>1</v>
      </c>
      <c r="Q1536" s="5616" t="s">
        <v>27027</v>
      </c>
      <c r="R1536" s="41"/>
      <c r="V1536" s="6" t="s">
        <v>9338</v>
      </c>
      <c r="X1536" s="6" t="s">
        <v>7042</v>
      </c>
      <c r="AA1536" s="6564">
        <v>13286212</v>
      </c>
      <c r="AC1536" s="4898">
        <v>0</v>
      </c>
      <c r="AD1536" s="4911">
        <v>7920</v>
      </c>
      <c r="AE1536" s="4898">
        <f t="shared" si="75"/>
        <v>7920</v>
      </c>
      <c r="AF1536" s="4550" t="s">
        <v>19700</v>
      </c>
    </row>
    <row r="1537" spans="1:32" s="6" customFormat="1" ht="30" customHeight="1">
      <c r="A1537" s="8386" t="s">
        <v>27029</v>
      </c>
      <c r="B1537" s="5617" t="s">
        <v>27030</v>
      </c>
      <c r="C1537" s="114">
        <v>45960</v>
      </c>
      <c r="D1537" s="114">
        <v>46006</v>
      </c>
      <c r="E1537" s="114">
        <v>46132</v>
      </c>
      <c r="F1537" s="6572">
        <f t="shared" si="74"/>
        <v>-126</v>
      </c>
      <c r="G1537" s="6">
        <v>8645</v>
      </c>
      <c r="H1537" s="5619" t="s">
        <v>6422</v>
      </c>
      <c r="J1537" s="5617" t="s">
        <v>27031</v>
      </c>
      <c r="K1537" s="5617" t="s">
        <v>27032</v>
      </c>
      <c r="L1537" s="5617" t="s">
        <v>173</v>
      </c>
      <c r="M1537" s="6" t="s">
        <v>27034</v>
      </c>
      <c r="O1537" s="264">
        <v>1</v>
      </c>
      <c r="P1537" s="264">
        <v>1</v>
      </c>
      <c r="Q1537" s="5617" t="s">
        <v>27033</v>
      </c>
      <c r="AA1537" s="6564">
        <v>13286194</v>
      </c>
      <c r="AC1537" s="4898">
        <v>0</v>
      </c>
      <c r="AD1537" s="4911">
        <v>39950</v>
      </c>
      <c r="AE1537" s="4898">
        <f t="shared" si="75"/>
        <v>39950</v>
      </c>
      <c r="AF1537" s="4550" t="s">
        <v>19700</v>
      </c>
    </row>
    <row r="1538" spans="1:32" s="36" customFormat="1" ht="30" customHeight="1">
      <c r="A1538" s="5620" t="s">
        <v>20017</v>
      </c>
      <c r="B1538" s="5620" t="s">
        <v>27035</v>
      </c>
      <c r="C1538" s="37">
        <v>45960</v>
      </c>
      <c r="D1538" s="37">
        <v>45982</v>
      </c>
      <c r="E1538" s="37"/>
      <c r="F1538" s="448"/>
      <c r="G1538" s="36">
        <v>8369</v>
      </c>
      <c r="H1538" s="5695" t="s">
        <v>478</v>
      </c>
      <c r="J1538" s="5620" t="s">
        <v>27036</v>
      </c>
      <c r="K1538" s="5620" t="s">
        <v>27037</v>
      </c>
      <c r="L1538" s="5620" t="s">
        <v>76</v>
      </c>
      <c r="M1538" s="36" t="s">
        <v>27039</v>
      </c>
      <c r="O1538" s="4511">
        <v>4</v>
      </c>
      <c r="P1538" s="4511">
        <v>4</v>
      </c>
      <c r="Q1538" s="5620" t="s">
        <v>27038</v>
      </c>
      <c r="V1538" s="36" t="s">
        <v>9338</v>
      </c>
      <c r="X1538" s="36" t="s">
        <v>7042</v>
      </c>
      <c r="AA1538" s="4891">
        <v>13285823</v>
      </c>
      <c r="AC1538" s="4906"/>
      <c r="AD1538" s="5178"/>
      <c r="AE1538" s="4906"/>
      <c r="AF1538" s="36" t="s">
        <v>19700</v>
      </c>
    </row>
    <row r="1539" spans="1:32" s="6" customFormat="1" ht="30" customHeight="1">
      <c r="A1539" s="5616" t="s">
        <v>19645</v>
      </c>
      <c r="B1539" s="5680" t="s">
        <v>27040</v>
      </c>
      <c r="C1539" s="422">
        <v>45960</v>
      </c>
      <c r="D1539" s="422">
        <v>45995</v>
      </c>
      <c r="E1539" s="422"/>
      <c r="F1539" s="373"/>
      <c r="G1539" s="41">
        <v>8608</v>
      </c>
      <c r="H1539" s="5676" t="s">
        <v>26843</v>
      </c>
      <c r="I1539" s="41"/>
      <c r="J1539" s="5616" t="s">
        <v>27041</v>
      </c>
      <c r="K1539" s="5616" t="s">
        <v>27042</v>
      </c>
      <c r="L1539" s="5616" t="s">
        <v>193</v>
      </c>
      <c r="M1539" s="41" t="s">
        <v>27044</v>
      </c>
      <c r="N1539" s="41"/>
      <c r="O1539" s="4088">
        <v>6</v>
      </c>
      <c r="P1539" s="4088">
        <v>6</v>
      </c>
      <c r="Q1539" s="5616" t="s">
        <v>27043</v>
      </c>
      <c r="R1539" s="41"/>
      <c r="V1539" s="5976" t="s">
        <v>9338</v>
      </c>
      <c r="X1539" s="5976" t="s">
        <v>7042</v>
      </c>
      <c r="AA1539" s="6564">
        <v>13285777</v>
      </c>
      <c r="AC1539" s="4898">
        <v>6900</v>
      </c>
      <c r="AD1539" s="4911">
        <v>7920</v>
      </c>
      <c r="AE1539" s="4898">
        <f t="shared" si="75"/>
        <v>54420</v>
      </c>
      <c r="AF1539" s="4550" t="s">
        <v>19700</v>
      </c>
    </row>
    <row r="1540" spans="1:32" s="6" customFormat="1" ht="30" customHeight="1">
      <c r="A1540" s="5616" t="s">
        <v>19561</v>
      </c>
      <c r="B1540" s="5680" t="s">
        <v>27045</v>
      </c>
      <c r="C1540" s="422">
        <v>45960</v>
      </c>
      <c r="D1540" s="422">
        <v>45995</v>
      </c>
      <c r="E1540" s="422"/>
      <c r="F1540" s="373"/>
      <c r="G1540" s="41">
        <v>8617</v>
      </c>
      <c r="H1540" s="5804" t="s">
        <v>27046</v>
      </c>
      <c r="I1540" s="41"/>
      <c r="J1540" s="5616" t="s">
        <v>15407</v>
      </c>
      <c r="K1540" s="5616" t="s">
        <v>27047</v>
      </c>
      <c r="L1540" s="5616" t="s">
        <v>173</v>
      </c>
      <c r="M1540" s="41" t="s">
        <v>27049</v>
      </c>
      <c r="N1540" s="41"/>
      <c r="O1540" s="4088">
        <v>1</v>
      </c>
      <c r="P1540" s="4088">
        <v>1</v>
      </c>
      <c r="Q1540" s="5616" t="s">
        <v>27048</v>
      </c>
      <c r="R1540" s="41"/>
      <c r="V1540" s="5976" t="s">
        <v>9338</v>
      </c>
      <c r="X1540" s="5976" t="s">
        <v>7042</v>
      </c>
      <c r="AA1540" s="6564">
        <v>13285002</v>
      </c>
      <c r="AC1540" s="4898">
        <v>31000</v>
      </c>
      <c r="AD1540" s="4911">
        <v>12375</v>
      </c>
      <c r="AE1540" s="4898">
        <f t="shared" si="75"/>
        <v>43375</v>
      </c>
      <c r="AF1540" s="4550" t="s">
        <v>19700</v>
      </c>
    </row>
    <row r="1541" spans="1:32" s="6" customFormat="1" ht="30" customHeight="1">
      <c r="A1541" s="5881" t="s">
        <v>26808</v>
      </c>
      <c r="B1541" s="4672" t="s">
        <v>27050</v>
      </c>
      <c r="C1541" s="422">
        <v>45961</v>
      </c>
      <c r="D1541" s="422">
        <v>45985</v>
      </c>
      <c r="E1541" s="422"/>
      <c r="F1541" s="373"/>
      <c r="G1541" s="41">
        <v>8607</v>
      </c>
      <c r="H1541" s="5721" t="s">
        <v>589</v>
      </c>
      <c r="I1541" s="41"/>
      <c r="J1541" s="41" t="s">
        <v>27051</v>
      </c>
      <c r="K1541" s="41" t="s">
        <v>27052</v>
      </c>
      <c r="L1541" s="5616" t="s">
        <v>173</v>
      </c>
      <c r="M1541" s="41" t="s">
        <v>27054</v>
      </c>
      <c r="N1541" s="41"/>
      <c r="O1541" s="4088">
        <v>1</v>
      </c>
      <c r="P1541" s="4088">
        <v>1</v>
      </c>
      <c r="Q1541" s="41" t="s">
        <v>27053</v>
      </c>
      <c r="R1541" s="41"/>
      <c r="V1541" s="5720" t="s">
        <v>9338</v>
      </c>
      <c r="X1541" s="5720" t="s">
        <v>7042</v>
      </c>
      <c r="AA1541" s="6564">
        <v>13287127</v>
      </c>
      <c r="AC1541" s="4898">
        <v>0</v>
      </c>
      <c r="AD1541" s="4911">
        <v>7840.8</v>
      </c>
      <c r="AE1541" s="4898">
        <f t="shared" si="75"/>
        <v>7840.8</v>
      </c>
      <c r="AF1541" s="4550" t="s">
        <v>19700</v>
      </c>
    </row>
    <row r="1542" spans="1:32" s="6" customFormat="1" ht="30" customHeight="1">
      <c r="A1542" s="5633" t="s">
        <v>20038</v>
      </c>
      <c r="B1542" s="41" t="s">
        <v>27055</v>
      </c>
      <c r="C1542" s="422">
        <v>45961</v>
      </c>
      <c r="D1542" s="422">
        <v>45985</v>
      </c>
      <c r="E1542" s="422"/>
      <c r="F1542" s="373"/>
      <c r="G1542" s="41">
        <v>8606</v>
      </c>
      <c r="H1542" s="5721" t="s">
        <v>23553</v>
      </c>
      <c r="I1542" s="41"/>
      <c r="J1542" s="41" t="s">
        <v>27056</v>
      </c>
      <c r="K1542" s="41" t="s">
        <v>27057</v>
      </c>
      <c r="L1542" s="5616" t="s">
        <v>173</v>
      </c>
      <c r="M1542" s="582" t="s">
        <v>27059</v>
      </c>
      <c r="N1542" s="41"/>
      <c r="O1542" s="4088">
        <v>1</v>
      </c>
      <c r="P1542" s="4088">
        <v>1</v>
      </c>
      <c r="Q1542" s="41" t="s">
        <v>27058</v>
      </c>
      <c r="R1542" s="41"/>
      <c r="V1542" s="5720" t="s">
        <v>9338</v>
      </c>
      <c r="X1542" s="5720" t="s">
        <v>7042</v>
      </c>
      <c r="AA1542" s="6564">
        <v>13288771</v>
      </c>
      <c r="AC1542" s="4898">
        <v>0</v>
      </c>
      <c r="AD1542" s="4911">
        <v>7920</v>
      </c>
      <c r="AE1542" s="4898">
        <f t="shared" si="75"/>
        <v>7920</v>
      </c>
      <c r="AF1542" s="4550" t="s">
        <v>19700</v>
      </c>
    </row>
    <row r="1543" spans="1:32" s="6" customFormat="1" ht="30" customHeight="1">
      <c r="A1543" s="5633" t="s">
        <v>19496</v>
      </c>
      <c r="B1543" s="4672" t="s">
        <v>27060</v>
      </c>
      <c r="C1543" s="422">
        <v>45961</v>
      </c>
      <c r="D1543" s="422">
        <v>45996</v>
      </c>
      <c r="E1543" s="422"/>
      <c r="F1543" s="373"/>
      <c r="G1543" s="41">
        <v>8617</v>
      </c>
      <c r="H1543" s="5721" t="s">
        <v>1523</v>
      </c>
      <c r="I1543" s="41"/>
      <c r="J1543" s="41" t="s">
        <v>27061</v>
      </c>
      <c r="K1543" s="41" t="s">
        <v>27062</v>
      </c>
      <c r="L1543" s="5616" t="s">
        <v>173</v>
      </c>
      <c r="M1543" s="41" t="s">
        <v>27064</v>
      </c>
      <c r="N1543" s="41"/>
      <c r="O1543" s="4088">
        <v>1</v>
      </c>
      <c r="P1543" s="4560">
        <v>2</v>
      </c>
      <c r="Q1543" s="41" t="s">
        <v>27063</v>
      </c>
      <c r="R1543" s="41"/>
      <c r="V1543" s="5720" t="s">
        <v>9338</v>
      </c>
      <c r="X1543" s="5720" t="s">
        <v>7042</v>
      </c>
      <c r="AA1543" s="6564">
        <v>13289454</v>
      </c>
      <c r="AC1543" s="4898">
        <v>31000</v>
      </c>
      <c r="AD1543" s="4911">
        <v>12375</v>
      </c>
      <c r="AE1543" s="4898">
        <f t="shared" si="75"/>
        <v>55750</v>
      </c>
      <c r="AF1543" s="4550" t="s">
        <v>19700</v>
      </c>
    </row>
    <row r="1544" spans="1:32" s="6" customFormat="1" ht="30" customHeight="1">
      <c r="A1544" s="6089" t="s">
        <v>20998</v>
      </c>
      <c r="B1544" s="4672" t="s">
        <v>27065</v>
      </c>
      <c r="C1544" s="422">
        <v>45961</v>
      </c>
      <c r="D1544" s="422">
        <v>45985</v>
      </c>
      <c r="E1544" s="422"/>
      <c r="F1544" s="373"/>
      <c r="G1544" s="41">
        <v>8558</v>
      </c>
      <c r="H1544" s="5721" t="s">
        <v>1207</v>
      </c>
      <c r="I1544" s="41"/>
      <c r="J1544" s="41" t="s">
        <v>27066</v>
      </c>
      <c r="K1544" s="41" t="s">
        <v>27067</v>
      </c>
      <c r="L1544" s="5616" t="s">
        <v>173</v>
      </c>
      <c r="M1544" s="41" t="s">
        <v>27069</v>
      </c>
      <c r="N1544" s="41"/>
      <c r="O1544" s="4088">
        <v>1</v>
      </c>
      <c r="P1544" s="4088">
        <v>1</v>
      </c>
      <c r="Q1544" s="41" t="s">
        <v>27068</v>
      </c>
      <c r="R1544" s="41"/>
      <c r="V1544" s="6" t="s">
        <v>9338</v>
      </c>
      <c r="X1544" s="6" t="s">
        <v>7042</v>
      </c>
      <c r="AA1544" s="6564">
        <v>13289627</v>
      </c>
      <c r="AC1544" s="4898">
        <v>4603.5</v>
      </c>
      <c r="AD1544" s="4911">
        <v>14850</v>
      </c>
      <c r="AE1544" s="4898">
        <f t="shared" si="75"/>
        <v>19453.5</v>
      </c>
      <c r="AF1544" s="4550" t="s">
        <v>19700</v>
      </c>
    </row>
    <row r="1545" spans="1:32" s="6" customFormat="1" ht="30" customHeight="1">
      <c r="A1545" s="5633" t="s">
        <v>18977</v>
      </c>
      <c r="B1545" s="4672" t="s">
        <v>27070</v>
      </c>
      <c r="C1545" s="422">
        <v>45961</v>
      </c>
      <c r="D1545" s="422">
        <v>45996</v>
      </c>
      <c r="E1545" s="422"/>
      <c r="F1545" s="373"/>
      <c r="G1545" s="41">
        <v>8644</v>
      </c>
      <c r="H1545" s="5721" t="s">
        <v>1312</v>
      </c>
      <c r="I1545" s="41" t="s">
        <v>25</v>
      </c>
      <c r="J1545" s="41" t="s">
        <v>27071</v>
      </c>
      <c r="K1545" s="41" t="s">
        <v>27072</v>
      </c>
      <c r="L1545" s="5616" t="s">
        <v>173</v>
      </c>
      <c r="M1545" s="41" t="s">
        <v>27074</v>
      </c>
      <c r="N1545" s="41"/>
      <c r="O1545" s="4088">
        <v>1</v>
      </c>
      <c r="P1545" s="4088">
        <v>1</v>
      </c>
      <c r="Q1545" s="41" t="s">
        <v>27073</v>
      </c>
      <c r="R1545" s="41"/>
      <c r="V1545" s="6" t="s">
        <v>9338</v>
      </c>
      <c r="X1545" s="6" t="s">
        <v>7042</v>
      </c>
      <c r="AA1545" s="6564">
        <v>13289531</v>
      </c>
      <c r="AC1545" s="4898">
        <v>6900</v>
      </c>
      <c r="AD1545" s="4911">
        <v>7920</v>
      </c>
      <c r="AE1545" s="4898">
        <f t="shared" si="75"/>
        <v>14820</v>
      </c>
      <c r="AF1545" s="4550" t="s">
        <v>19700</v>
      </c>
    </row>
    <row r="1546" spans="1:32" s="6" customFormat="1" ht="30" customHeight="1">
      <c r="A1546" s="6304" t="s">
        <v>20974</v>
      </c>
      <c r="B1546" s="6303" t="s">
        <v>27078</v>
      </c>
      <c r="C1546" s="422">
        <v>45962</v>
      </c>
      <c r="D1546" s="422">
        <v>45986</v>
      </c>
      <c r="E1546" s="422"/>
      <c r="F1546" s="373"/>
      <c r="G1546" s="41">
        <v>8595</v>
      </c>
      <c r="H1546" s="6047" t="s">
        <v>383</v>
      </c>
      <c r="I1546" s="41"/>
      <c r="J1546" s="6304" t="s">
        <v>27079</v>
      </c>
      <c r="K1546" s="41" t="s">
        <v>27080</v>
      </c>
      <c r="L1546" s="5871" t="s">
        <v>341</v>
      </c>
      <c r="M1546" s="41" t="s">
        <v>27082</v>
      </c>
      <c r="N1546" s="41"/>
      <c r="O1546" s="4088">
        <v>12</v>
      </c>
      <c r="P1546" s="4088">
        <v>12</v>
      </c>
      <c r="Q1546" s="41" t="s">
        <v>27081</v>
      </c>
      <c r="R1546" s="41"/>
      <c r="V1546" s="6" t="s">
        <v>9338</v>
      </c>
      <c r="X1546" s="6" t="s">
        <v>7042</v>
      </c>
      <c r="AA1546" s="6564">
        <v>13293129</v>
      </c>
      <c r="AC1546" s="4898">
        <v>0</v>
      </c>
      <c r="AD1546" s="4911">
        <v>8400</v>
      </c>
      <c r="AE1546" s="4898">
        <f t="shared" si="75"/>
        <v>100800</v>
      </c>
      <c r="AF1546" s="4550" t="s">
        <v>19700</v>
      </c>
    </row>
    <row r="1547" spans="1:32" s="6" customFormat="1" ht="30" customHeight="1">
      <c r="A1547" s="6576" t="s">
        <v>19583</v>
      </c>
      <c r="B1547" s="41" t="s">
        <v>27083</v>
      </c>
      <c r="C1547" s="422">
        <v>45966</v>
      </c>
      <c r="D1547" s="422">
        <v>46000</v>
      </c>
      <c r="E1547" s="422"/>
      <c r="F1547" s="373"/>
      <c r="G1547" s="41">
        <v>8604</v>
      </c>
      <c r="H1547" s="5814" t="s">
        <v>101</v>
      </c>
      <c r="I1547" s="41" t="s">
        <v>25</v>
      </c>
      <c r="J1547" s="41" t="s">
        <v>27084</v>
      </c>
      <c r="K1547" s="41" t="s">
        <v>27085</v>
      </c>
      <c r="L1547" s="6576" t="s">
        <v>173</v>
      </c>
      <c r="M1547" s="41" t="s">
        <v>27087</v>
      </c>
      <c r="N1547" s="41"/>
      <c r="O1547" s="4088">
        <v>1</v>
      </c>
      <c r="P1547" s="4560">
        <v>2</v>
      </c>
      <c r="Q1547" s="41" t="s">
        <v>27086</v>
      </c>
      <c r="R1547" s="41"/>
      <c r="V1547" s="6" t="s">
        <v>9338</v>
      </c>
      <c r="X1547" s="6" t="s">
        <v>7042</v>
      </c>
      <c r="AA1547" s="6564">
        <v>13296917</v>
      </c>
      <c r="AC1547" s="4898">
        <v>3300</v>
      </c>
      <c r="AD1547" s="4911">
        <v>7920</v>
      </c>
      <c r="AE1547" s="4898">
        <f t="shared" si="75"/>
        <v>19140</v>
      </c>
      <c r="AF1547" s="4550" t="s">
        <v>19700</v>
      </c>
    </row>
    <row r="1548" spans="1:32" s="6" customFormat="1" ht="30" customHeight="1">
      <c r="A1548" s="6099" t="s">
        <v>20502</v>
      </c>
      <c r="B1548" s="4672" t="s">
        <v>27088</v>
      </c>
      <c r="C1548" s="422">
        <v>45966</v>
      </c>
      <c r="D1548" s="422">
        <v>46000</v>
      </c>
      <c r="E1548" s="422"/>
      <c r="F1548" s="373"/>
      <c r="G1548" s="41">
        <v>8637</v>
      </c>
      <c r="H1548" s="5814" t="s">
        <v>22624</v>
      </c>
      <c r="I1548" s="41"/>
      <c r="J1548" s="41" t="s">
        <v>27089</v>
      </c>
      <c r="K1548" s="41" t="s">
        <v>27090</v>
      </c>
      <c r="L1548" s="5975" t="s">
        <v>173</v>
      </c>
      <c r="M1548" s="41" t="s">
        <v>27091</v>
      </c>
      <c r="N1548" s="41"/>
      <c r="O1548" s="4088">
        <v>1</v>
      </c>
      <c r="P1548" s="4088">
        <v>1</v>
      </c>
      <c r="Q1548" s="41" t="s">
        <v>26403</v>
      </c>
      <c r="R1548" s="41"/>
      <c r="V1548" s="6" t="s">
        <v>9338</v>
      </c>
      <c r="X1548" s="6" t="s">
        <v>7042</v>
      </c>
      <c r="AA1548" s="6564">
        <v>13296499</v>
      </c>
      <c r="AC1548" s="4898">
        <v>46500</v>
      </c>
      <c r="AD1548" s="4911">
        <v>15000</v>
      </c>
      <c r="AE1548" s="4898">
        <f t="shared" si="75"/>
        <v>61500</v>
      </c>
      <c r="AF1548" s="4550" t="s">
        <v>19700</v>
      </c>
    </row>
    <row r="1549" spans="1:32" s="6" customFormat="1" ht="30" customHeight="1">
      <c r="A1549" s="5975" t="s">
        <v>20911</v>
      </c>
      <c r="B1549" s="9089" t="s">
        <v>27092</v>
      </c>
      <c r="C1549" s="9721">
        <v>45966</v>
      </c>
      <c r="D1549" s="9721">
        <v>46057</v>
      </c>
      <c r="E1549" s="422"/>
      <c r="F1549" s="373"/>
      <c r="G1549" s="9278">
        <v>8638</v>
      </c>
      <c r="H1549" s="11715" t="s">
        <v>5862</v>
      </c>
      <c r="I1549" s="41"/>
      <c r="J1549" s="9278" t="s">
        <v>27093</v>
      </c>
      <c r="K1549" s="9278" t="s">
        <v>27095</v>
      </c>
      <c r="L1549" s="41" t="s">
        <v>26307</v>
      </c>
      <c r="M1549" s="9278" t="s">
        <v>27096</v>
      </c>
      <c r="N1549" s="41"/>
      <c r="O1549" s="4088">
        <v>6</v>
      </c>
      <c r="P1549" s="4088">
        <v>6</v>
      </c>
      <c r="Q1549" s="9278" t="s">
        <v>27094</v>
      </c>
      <c r="R1549" s="41"/>
      <c r="V1549" s="9694" t="s">
        <v>9338</v>
      </c>
      <c r="X1549" s="9694" t="s">
        <v>7042</v>
      </c>
      <c r="AA1549" s="11490">
        <v>13296372</v>
      </c>
      <c r="AC1549" s="11494">
        <v>34650</v>
      </c>
      <c r="AD1549" s="4911">
        <v>4573.8</v>
      </c>
      <c r="AE1549" s="11494">
        <f>AC1549+AD1549*P1549+AD1550*P1550</f>
        <v>70408.800000000003</v>
      </c>
      <c r="AF1549" s="9847" t="s">
        <v>19700</v>
      </c>
    </row>
    <row r="1550" spans="1:32" s="6" customFormat="1" ht="30" customHeight="1">
      <c r="A1550" s="5975" t="s">
        <v>20911</v>
      </c>
      <c r="B1550" s="9500"/>
      <c r="C1550" s="9410"/>
      <c r="D1550" s="9410"/>
      <c r="E1550" s="422"/>
      <c r="F1550" s="373"/>
      <c r="G1550" s="9209"/>
      <c r="H1550" s="11716"/>
      <c r="I1550" s="41"/>
      <c r="J1550" s="9209"/>
      <c r="K1550" s="9209"/>
      <c r="L1550" s="5975" t="s">
        <v>173</v>
      </c>
      <c r="M1550" s="9209"/>
      <c r="N1550" s="41"/>
      <c r="O1550" s="4088">
        <v>1</v>
      </c>
      <c r="P1550" s="4088">
        <v>1</v>
      </c>
      <c r="Q1550" s="9209"/>
      <c r="R1550" s="41"/>
      <c r="V1550" s="9229"/>
      <c r="X1550" s="9229"/>
      <c r="AA1550" s="11491"/>
      <c r="AC1550" s="11495"/>
      <c r="AD1550" s="4911">
        <v>8316</v>
      </c>
      <c r="AE1550" s="11495"/>
      <c r="AF1550" s="11647"/>
    </row>
    <row r="1551" spans="1:32" s="6" customFormat="1" ht="30" customHeight="1">
      <c r="A1551" s="6202" t="s">
        <v>19561</v>
      </c>
      <c r="B1551" s="4672" t="s">
        <v>27097</v>
      </c>
      <c r="C1551" s="422">
        <v>45966</v>
      </c>
      <c r="D1551" s="422">
        <v>45987</v>
      </c>
      <c r="E1551" s="422"/>
      <c r="F1551" s="373"/>
      <c r="G1551" s="41">
        <v>8617</v>
      </c>
      <c r="H1551" s="5814" t="s">
        <v>27098</v>
      </c>
      <c r="I1551" s="41" t="s">
        <v>25</v>
      </c>
      <c r="J1551" s="41" t="s">
        <v>27099</v>
      </c>
      <c r="K1551" s="41" t="s">
        <v>27100</v>
      </c>
      <c r="L1551" s="41" t="s">
        <v>173</v>
      </c>
      <c r="M1551" s="41" t="s">
        <v>27102</v>
      </c>
      <c r="N1551" s="41"/>
      <c r="O1551" s="4088">
        <v>1</v>
      </c>
      <c r="P1551" s="4088">
        <v>1</v>
      </c>
      <c r="Q1551" s="41" t="s">
        <v>27101</v>
      </c>
      <c r="R1551" s="41"/>
      <c r="V1551" s="6" t="s">
        <v>9338</v>
      </c>
      <c r="X1551" s="6" t="s">
        <v>7042</v>
      </c>
      <c r="AA1551" s="6564">
        <v>13296265</v>
      </c>
      <c r="AC1551" s="4898">
        <v>0</v>
      </c>
      <c r="AD1551" s="4911">
        <v>12375</v>
      </c>
      <c r="AE1551" s="4898">
        <f t="shared" si="75"/>
        <v>12375</v>
      </c>
      <c r="AF1551" s="4550" t="s">
        <v>19700</v>
      </c>
    </row>
    <row r="1552" spans="1:32" s="6" customFormat="1" ht="30" customHeight="1">
      <c r="A1552" s="5993" t="s">
        <v>20766</v>
      </c>
      <c r="B1552" s="4672" t="s">
        <v>27103</v>
      </c>
      <c r="C1552" s="422">
        <v>45966</v>
      </c>
      <c r="D1552" s="422">
        <v>45987</v>
      </c>
      <c r="E1552" s="422"/>
      <c r="F1552" s="373"/>
      <c r="G1552" s="41">
        <v>8629</v>
      </c>
      <c r="H1552" s="5814" t="s">
        <v>5787</v>
      </c>
      <c r="I1552" s="41"/>
      <c r="J1552" s="41" t="s">
        <v>27104</v>
      </c>
      <c r="K1552" s="41" t="s">
        <v>27105</v>
      </c>
      <c r="L1552" s="41" t="s">
        <v>406</v>
      </c>
      <c r="M1552" s="41" t="s">
        <v>27107</v>
      </c>
      <c r="N1552" s="41"/>
      <c r="O1552" s="4088">
        <v>9</v>
      </c>
      <c r="P1552" s="4088">
        <v>9</v>
      </c>
      <c r="Q1552" s="41" t="s">
        <v>27106</v>
      </c>
      <c r="R1552" s="41"/>
      <c r="V1552" s="6" t="s">
        <v>9338</v>
      </c>
      <c r="X1552" s="6" t="s">
        <v>7042</v>
      </c>
      <c r="AA1552" s="6564">
        <v>13295800</v>
      </c>
      <c r="AC1552" s="4898">
        <v>0</v>
      </c>
      <c r="AD1552" s="4911">
        <v>8316</v>
      </c>
      <c r="AE1552" s="4898">
        <f t="shared" si="75"/>
        <v>74844</v>
      </c>
      <c r="AF1552" s="4550" t="s">
        <v>19700</v>
      </c>
    </row>
    <row r="1553" spans="1:32" s="6" customFormat="1" ht="30" customHeight="1">
      <c r="A1553" s="6237" t="s">
        <v>19351</v>
      </c>
      <c r="B1553" s="4672" t="s">
        <v>27108</v>
      </c>
      <c r="C1553" s="422">
        <v>45967</v>
      </c>
      <c r="D1553" s="422">
        <v>45988</v>
      </c>
      <c r="E1553" s="422"/>
      <c r="F1553" s="373"/>
      <c r="G1553" s="41">
        <v>8646</v>
      </c>
      <c r="H1553" s="5746" t="s">
        <v>9496</v>
      </c>
      <c r="I1553" s="41"/>
      <c r="J1553" s="6237" t="s">
        <v>27109</v>
      </c>
      <c r="K1553" s="5703" t="s">
        <v>27110</v>
      </c>
      <c r="L1553" s="5703" t="s">
        <v>173</v>
      </c>
      <c r="M1553" s="41" t="s">
        <v>27112</v>
      </c>
      <c r="N1553" s="41"/>
      <c r="O1553" s="4088">
        <v>1</v>
      </c>
      <c r="P1553" s="4088">
        <v>1</v>
      </c>
      <c r="Q1553" s="5703" t="s">
        <v>27111</v>
      </c>
      <c r="R1553" s="41"/>
      <c r="V1553" s="6" t="s">
        <v>9338</v>
      </c>
      <c r="X1553" s="6" t="s">
        <v>7042</v>
      </c>
      <c r="AA1553" s="6564">
        <v>13299457</v>
      </c>
      <c r="AC1553" s="4898">
        <v>0</v>
      </c>
      <c r="AD1553" s="4911">
        <v>12375</v>
      </c>
      <c r="AE1553" s="4898">
        <f t="shared" si="75"/>
        <v>12375</v>
      </c>
      <c r="AF1553" s="4550" t="s">
        <v>19700</v>
      </c>
    </row>
    <row r="1554" spans="1:32" s="6" customFormat="1" ht="30" customHeight="1">
      <c r="A1554" s="5703" t="s">
        <v>19269</v>
      </c>
      <c r="B1554" s="41" t="s">
        <v>27113</v>
      </c>
      <c r="C1554" s="422">
        <v>45967</v>
      </c>
      <c r="D1554" s="422">
        <v>45988</v>
      </c>
      <c r="E1554" s="422"/>
      <c r="F1554" s="373"/>
      <c r="G1554" s="41">
        <v>8602</v>
      </c>
      <c r="H1554" s="5746" t="s">
        <v>1698</v>
      </c>
      <c r="I1554" s="41"/>
      <c r="J1554" s="5703" t="s">
        <v>27114</v>
      </c>
      <c r="K1554" s="5703" t="s">
        <v>27115</v>
      </c>
      <c r="L1554" s="5703" t="s">
        <v>173</v>
      </c>
      <c r="M1554" s="41" t="s">
        <v>27116</v>
      </c>
      <c r="N1554" s="41"/>
      <c r="O1554" s="4088">
        <v>1</v>
      </c>
      <c r="P1554" s="4088">
        <v>1</v>
      </c>
      <c r="Q1554" s="5703" t="s">
        <v>26703</v>
      </c>
      <c r="R1554" s="41"/>
      <c r="V1554" s="6" t="s">
        <v>9338</v>
      </c>
      <c r="X1554" s="6" t="s">
        <v>7042</v>
      </c>
      <c r="AA1554" s="6564">
        <v>13299552</v>
      </c>
      <c r="AC1554" s="4898">
        <v>3100</v>
      </c>
      <c r="AD1554" s="4911">
        <v>12375</v>
      </c>
      <c r="AE1554" s="4898">
        <f t="shared" si="75"/>
        <v>15475</v>
      </c>
      <c r="AF1554" s="4550" t="s">
        <v>19700</v>
      </c>
    </row>
    <row r="1555" spans="1:32" s="6" customFormat="1" ht="30" customHeight="1">
      <c r="A1555" s="6099" t="s">
        <v>18977</v>
      </c>
      <c r="B1555" s="4672" t="s">
        <v>27117</v>
      </c>
      <c r="C1555" s="422">
        <v>45967</v>
      </c>
      <c r="D1555" s="422">
        <v>46001</v>
      </c>
      <c r="E1555" s="422"/>
      <c r="F1555" s="373"/>
      <c r="G1555" s="41">
        <v>8644</v>
      </c>
      <c r="H1555" s="5746" t="s">
        <v>13242</v>
      </c>
      <c r="I1555" s="41"/>
      <c r="J1555" s="6099" t="s">
        <v>27118</v>
      </c>
      <c r="K1555" s="5703" t="s">
        <v>27119</v>
      </c>
      <c r="L1555" s="5703" t="s">
        <v>193</v>
      </c>
      <c r="M1555" s="41" t="s">
        <v>27121</v>
      </c>
      <c r="N1555" s="41"/>
      <c r="O1555" s="4088">
        <v>6</v>
      </c>
      <c r="P1555" s="4088">
        <v>6</v>
      </c>
      <c r="Q1555" s="5703" t="s">
        <v>27120</v>
      </c>
      <c r="R1555" s="41"/>
      <c r="V1555" s="6" t="s">
        <v>9338</v>
      </c>
      <c r="X1555" s="6" t="s">
        <v>7042</v>
      </c>
      <c r="AA1555" s="6564">
        <v>13299801</v>
      </c>
      <c r="AC1555" s="4898">
        <v>6900</v>
      </c>
      <c r="AD1555" s="4911">
        <v>7920</v>
      </c>
      <c r="AE1555" s="4898">
        <f t="shared" si="75"/>
        <v>54420</v>
      </c>
      <c r="AF1555" s="4550" t="s">
        <v>19700</v>
      </c>
    </row>
    <row r="1556" spans="1:32" s="6" customFormat="1" ht="30" customHeight="1">
      <c r="A1556" s="5703" t="s">
        <v>20974</v>
      </c>
      <c r="B1556" s="41" t="s">
        <v>27122</v>
      </c>
      <c r="C1556" s="422">
        <v>45961</v>
      </c>
      <c r="D1556" s="422">
        <v>45988</v>
      </c>
      <c r="E1556" s="422"/>
      <c r="F1556" s="373"/>
      <c r="G1556" s="41">
        <v>8595</v>
      </c>
      <c r="H1556" s="5676"/>
      <c r="I1556" s="5703" t="s">
        <v>25</v>
      </c>
      <c r="J1556" s="5703" t="s">
        <v>27123</v>
      </c>
      <c r="K1556" s="5703" t="s">
        <v>27124</v>
      </c>
      <c r="L1556" s="5703" t="s">
        <v>173</v>
      </c>
      <c r="M1556" s="41" t="s">
        <v>27126</v>
      </c>
      <c r="N1556" s="41"/>
      <c r="O1556" s="4088">
        <v>1</v>
      </c>
      <c r="P1556" s="4088">
        <v>1</v>
      </c>
      <c r="Q1556" s="5703" t="s">
        <v>27125</v>
      </c>
      <c r="R1556" s="41"/>
      <c r="V1556" s="6" t="s">
        <v>9338</v>
      </c>
      <c r="X1556" s="6" t="s">
        <v>7042</v>
      </c>
      <c r="AA1556" s="6564">
        <v>13300191</v>
      </c>
      <c r="AC1556" s="4898">
        <v>0</v>
      </c>
      <c r="AD1556" s="4911">
        <v>8400</v>
      </c>
      <c r="AE1556" s="4898">
        <f t="shared" ref="AE1556:AE1621" si="76">AC1556+AD1556*P1556</f>
        <v>8400</v>
      </c>
      <c r="AF1556" s="4550" t="s">
        <v>19700</v>
      </c>
    </row>
    <row r="1557" spans="1:32" s="6" customFormat="1" ht="30" customHeight="1">
      <c r="A1557" s="6374" t="s">
        <v>20936</v>
      </c>
      <c r="B1557" s="6374" t="s">
        <v>27127</v>
      </c>
      <c r="C1557" s="422">
        <v>45961</v>
      </c>
      <c r="D1557" s="422">
        <v>46001</v>
      </c>
      <c r="E1557" s="422"/>
      <c r="F1557" s="373"/>
      <c r="G1557" s="41">
        <v>8596</v>
      </c>
      <c r="H1557" s="5676"/>
      <c r="I1557" s="5703" t="s">
        <v>25</v>
      </c>
      <c r="J1557" s="6374" t="s">
        <v>27128</v>
      </c>
      <c r="K1557" s="5703" t="s">
        <v>27129</v>
      </c>
      <c r="L1557" s="5703" t="s">
        <v>173</v>
      </c>
      <c r="M1557" s="41" t="s">
        <v>27131</v>
      </c>
      <c r="N1557" s="41"/>
      <c r="O1557" s="4088">
        <v>1</v>
      </c>
      <c r="P1557" s="4088">
        <v>1</v>
      </c>
      <c r="Q1557" s="5703" t="s">
        <v>27130</v>
      </c>
      <c r="R1557" s="41"/>
      <c r="V1557" s="6" t="s">
        <v>9338</v>
      </c>
      <c r="X1557" s="6" t="s">
        <v>7042</v>
      </c>
      <c r="AA1557" s="6564">
        <v>13300272</v>
      </c>
      <c r="AC1557" s="4898">
        <v>40350</v>
      </c>
      <c r="AD1557" s="4911">
        <v>9600</v>
      </c>
      <c r="AE1557" s="4898">
        <f t="shared" si="76"/>
        <v>49950</v>
      </c>
      <c r="AF1557" s="4550" t="s">
        <v>19700</v>
      </c>
    </row>
    <row r="1558" spans="1:32" s="6" customFormat="1" ht="30" customHeight="1">
      <c r="A1558" s="6005" t="s">
        <v>18745</v>
      </c>
      <c r="B1558" s="6024" t="s">
        <v>27132</v>
      </c>
      <c r="C1558" s="422">
        <v>45967</v>
      </c>
      <c r="D1558" s="422">
        <v>45988</v>
      </c>
      <c r="E1558" s="422"/>
      <c r="F1558" s="373"/>
      <c r="G1558" s="41">
        <v>8600</v>
      </c>
      <c r="H1558" s="5746" t="s">
        <v>4134</v>
      </c>
      <c r="I1558" s="41"/>
      <c r="J1558" s="6005" t="s">
        <v>15782</v>
      </c>
      <c r="K1558" s="5703" t="s">
        <v>27133</v>
      </c>
      <c r="L1558" s="5703" t="s">
        <v>173</v>
      </c>
      <c r="M1558" s="41" t="s">
        <v>27135</v>
      </c>
      <c r="N1558" s="41"/>
      <c r="O1558" s="4088">
        <v>1</v>
      </c>
      <c r="P1558" s="4088">
        <v>1</v>
      </c>
      <c r="Q1558" s="5703" t="s">
        <v>27134</v>
      </c>
      <c r="R1558" s="41"/>
      <c r="V1558" s="6" t="s">
        <v>9338</v>
      </c>
      <c r="X1558" s="6" t="s">
        <v>7042</v>
      </c>
      <c r="AA1558" s="6564">
        <v>13300288</v>
      </c>
      <c r="AC1558" s="4898">
        <v>0</v>
      </c>
      <c r="AD1558" s="4911">
        <v>12375</v>
      </c>
      <c r="AE1558" s="4898">
        <f t="shared" si="76"/>
        <v>12375</v>
      </c>
      <c r="AF1558" s="4550" t="s">
        <v>19700</v>
      </c>
    </row>
    <row r="1559" spans="1:32" s="6" customFormat="1" ht="30" customHeight="1">
      <c r="A1559" s="5703" t="s">
        <v>19351</v>
      </c>
      <c r="B1559" s="4672" t="s">
        <v>27136</v>
      </c>
      <c r="C1559" s="422">
        <v>45967</v>
      </c>
      <c r="D1559" s="422">
        <v>45988</v>
      </c>
      <c r="E1559" s="422"/>
      <c r="F1559" s="373"/>
      <c r="G1559" s="41">
        <v>8646</v>
      </c>
      <c r="H1559" s="5746" t="s">
        <v>24835</v>
      </c>
      <c r="I1559" s="41"/>
      <c r="J1559" s="5703" t="s">
        <v>27137</v>
      </c>
      <c r="K1559" s="5703" t="s">
        <v>27138</v>
      </c>
      <c r="L1559" s="5703" t="s">
        <v>173</v>
      </c>
      <c r="M1559" s="582" t="s">
        <v>27140</v>
      </c>
      <c r="N1559" s="41"/>
      <c r="O1559" s="4088">
        <v>1</v>
      </c>
      <c r="P1559" s="4088">
        <v>1</v>
      </c>
      <c r="Q1559" s="5703" t="s">
        <v>27139</v>
      </c>
      <c r="R1559" s="41"/>
      <c r="V1559" s="6" t="s">
        <v>9338</v>
      </c>
      <c r="X1559" s="6" t="s">
        <v>7042</v>
      </c>
      <c r="AA1559" s="6564">
        <v>13301694</v>
      </c>
      <c r="AC1559" s="4898">
        <v>3100</v>
      </c>
      <c r="AD1559" s="4911">
        <v>12375</v>
      </c>
      <c r="AE1559" s="4898">
        <f t="shared" si="76"/>
        <v>15475</v>
      </c>
      <c r="AF1559" s="4550" t="s">
        <v>19700</v>
      </c>
    </row>
    <row r="1560" spans="1:32" s="6" customFormat="1" ht="30" customHeight="1">
      <c r="A1560" s="5975" t="s">
        <v>18779</v>
      </c>
      <c r="B1560" s="5977" t="s">
        <v>27141</v>
      </c>
      <c r="C1560" s="422">
        <v>45967</v>
      </c>
      <c r="D1560" s="422">
        <v>45988</v>
      </c>
      <c r="E1560" s="422"/>
      <c r="F1560" s="373"/>
      <c r="G1560" s="41">
        <v>8593</v>
      </c>
      <c r="H1560" s="5746" t="s">
        <v>5595</v>
      </c>
      <c r="I1560" s="41"/>
      <c r="J1560" s="5975" t="s">
        <v>27142</v>
      </c>
      <c r="K1560" s="5703" t="s">
        <v>27143</v>
      </c>
      <c r="L1560" s="5703" t="s">
        <v>128</v>
      </c>
      <c r="M1560" s="41" t="s">
        <v>27145</v>
      </c>
      <c r="N1560" s="41"/>
      <c r="O1560" s="4088">
        <v>3</v>
      </c>
      <c r="P1560" s="4088">
        <v>3</v>
      </c>
      <c r="Q1560" s="5703" t="s">
        <v>27144</v>
      </c>
      <c r="R1560" s="41"/>
      <c r="V1560" s="6" t="s">
        <v>9338</v>
      </c>
      <c r="X1560" s="6" t="s">
        <v>7042</v>
      </c>
      <c r="AA1560" s="6564">
        <v>13301838</v>
      </c>
      <c r="AC1560" s="4898">
        <v>0</v>
      </c>
      <c r="AD1560" s="4911">
        <v>7920</v>
      </c>
      <c r="AE1560" s="4898">
        <f t="shared" si="76"/>
        <v>23760</v>
      </c>
      <c r="AF1560" s="4550" t="s">
        <v>19700</v>
      </c>
    </row>
    <row r="1561" spans="1:32" s="6" customFormat="1" ht="30" customHeight="1">
      <c r="A1561" s="5703" t="s">
        <v>18703</v>
      </c>
      <c r="B1561" s="41" t="s">
        <v>27146</v>
      </c>
      <c r="C1561" s="422">
        <v>45967</v>
      </c>
      <c r="D1561" s="422">
        <v>45988</v>
      </c>
      <c r="E1561" s="422"/>
      <c r="F1561" s="373"/>
      <c r="G1561" s="41">
        <v>8615</v>
      </c>
      <c r="H1561" s="5746" t="s">
        <v>4129</v>
      </c>
      <c r="I1561" s="41"/>
      <c r="J1561" s="41" t="s">
        <v>27147</v>
      </c>
      <c r="K1561" s="5703" t="s">
        <v>27148</v>
      </c>
      <c r="L1561" s="5703" t="s">
        <v>173</v>
      </c>
      <c r="M1561" s="41" t="s">
        <v>27150</v>
      </c>
      <c r="N1561" s="41"/>
      <c r="O1561" s="4088">
        <v>1</v>
      </c>
      <c r="P1561" s="4088">
        <v>1</v>
      </c>
      <c r="Q1561" s="5703" t="s">
        <v>27149</v>
      </c>
      <c r="R1561" s="41"/>
      <c r="V1561" s="6" t="s">
        <v>28776</v>
      </c>
      <c r="X1561" s="6" t="s">
        <v>27185</v>
      </c>
      <c r="AA1561" s="6564">
        <v>13301965</v>
      </c>
      <c r="AC1561" s="4898">
        <v>0</v>
      </c>
      <c r="AD1561" s="4911">
        <v>7920</v>
      </c>
      <c r="AE1561" s="4898">
        <f t="shared" si="76"/>
        <v>7920</v>
      </c>
      <c r="AF1561" s="4550" t="s">
        <v>19700</v>
      </c>
    </row>
    <row r="1562" spans="1:32" s="6" customFormat="1" ht="30" customHeight="1">
      <c r="A1562" s="5703" t="s">
        <v>26808</v>
      </c>
      <c r="B1562" s="6927" t="s">
        <v>27151</v>
      </c>
      <c r="C1562" s="422">
        <v>45967</v>
      </c>
      <c r="D1562" s="422">
        <v>46001</v>
      </c>
      <c r="E1562" s="422"/>
      <c r="F1562" s="373"/>
      <c r="G1562" s="41">
        <v>8607</v>
      </c>
      <c r="H1562" s="5746" t="s">
        <v>1340</v>
      </c>
      <c r="I1562" s="41"/>
      <c r="J1562" s="5703" t="s">
        <v>27152</v>
      </c>
      <c r="K1562" s="5703" t="s">
        <v>27153</v>
      </c>
      <c r="L1562" s="5703" t="s">
        <v>128</v>
      </c>
      <c r="M1562" s="41" t="s">
        <v>27155</v>
      </c>
      <c r="N1562" s="41"/>
      <c r="O1562" s="4088">
        <v>3</v>
      </c>
      <c r="P1562" s="4088">
        <v>3</v>
      </c>
      <c r="Q1562" s="5703" t="s">
        <v>27154</v>
      </c>
      <c r="R1562" s="41"/>
      <c r="V1562" s="6" t="s">
        <v>9338</v>
      </c>
      <c r="X1562" s="6" t="s">
        <v>7042</v>
      </c>
      <c r="AA1562" s="6564">
        <v>13301996</v>
      </c>
      <c r="AC1562" s="4898">
        <v>10200</v>
      </c>
      <c r="AD1562" s="4911">
        <v>7840.8</v>
      </c>
      <c r="AE1562" s="4898">
        <f t="shared" si="76"/>
        <v>33722.400000000001</v>
      </c>
      <c r="AF1562" s="4550" t="s">
        <v>19700</v>
      </c>
    </row>
    <row r="1563" spans="1:32" s="6" customFormat="1" ht="30" customHeight="1">
      <c r="A1563" s="5703" t="s">
        <v>18779</v>
      </c>
      <c r="B1563" s="41" t="s">
        <v>27156</v>
      </c>
      <c r="C1563" s="422">
        <v>45967</v>
      </c>
      <c r="D1563" s="422">
        <v>45988</v>
      </c>
      <c r="E1563" s="422"/>
      <c r="F1563" s="373"/>
      <c r="G1563" s="41">
        <v>8593</v>
      </c>
      <c r="H1563" s="5746" t="s">
        <v>7365</v>
      </c>
      <c r="I1563" s="41"/>
      <c r="J1563" s="5703" t="s">
        <v>27157</v>
      </c>
      <c r="K1563" s="5703" t="s">
        <v>27158</v>
      </c>
      <c r="L1563" s="5703" t="s">
        <v>128</v>
      </c>
      <c r="M1563" s="41" t="s">
        <v>27160</v>
      </c>
      <c r="N1563" s="41"/>
      <c r="O1563" s="4088">
        <v>3</v>
      </c>
      <c r="P1563" s="4088">
        <v>3</v>
      </c>
      <c r="Q1563" s="5703" t="s">
        <v>27159</v>
      </c>
      <c r="R1563" s="41"/>
      <c r="V1563" s="6" t="s">
        <v>9338</v>
      </c>
      <c r="X1563" s="6" t="s">
        <v>7042</v>
      </c>
      <c r="AA1563" s="6564">
        <v>13302012</v>
      </c>
      <c r="AC1563" s="4898">
        <v>0</v>
      </c>
      <c r="AD1563" s="4911">
        <v>7920</v>
      </c>
      <c r="AE1563" s="4898">
        <f t="shared" si="76"/>
        <v>23760</v>
      </c>
      <c r="AF1563" s="4550" t="s">
        <v>19700</v>
      </c>
    </row>
    <row r="1564" spans="1:32" s="6" customFormat="1" ht="30" customHeight="1">
      <c r="A1564" s="6006" t="s">
        <v>20507</v>
      </c>
      <c r="B1564" s="6024" t="s">
        <v>27161</v>
      </c>
      <c r="C1564" s="422">
        <v>45968</v>
      </c>
      <c r="D1564" s="422">
        <v>45988</v>
      </c>
      <c r="E1564" s="422"/>
      <c r="F1564" s="373"/>
      <c r="G1564" s="41">
        <v>8627</v>
      </c>
      <c r="H1564" s="5865" t="s">
        <v>19793</v>
      </c>
      <c r="I1564" s="41"/>
      <c r="J1564" s="6005" t="s">
        <v>27162</v>
      </c>
      <c r="K1564" s="5719" t="s">
        <v>27163</v>
      </c>
      <c r="L1564" s="5719" t="s">
        <v>28</v>
      </c>
      <c r="M1564" s="41" t="s">
        <v>27165</v>
      </c>
      <c r="N1564" s="41"/>
      <c r="O1564" s="4088">
        <v>2</v>
      </c>
      <c r="P1564" s="4088">
        <v>2</v>
      </c>
      <c r="Q1564" s="5719" t="s">
        <v>27164</v>
      </c>
      <c r="R1564" s="41"/>
      <c r="V1564" s="6" t="s">
        <v>9338</v>
      </c>
      <c r="X1564" s="6" t="s">
        <v>7042</v>
      </c>
      <c r="AA1564" s="6564">
        <v>13306421</v>
      </c>
      <c r="AC1564" s="4898">
        <v>0</v>
      </c>
      <c r="AD1564" s="4911">
        <v>14850</v>
      </c>
      <c r="AE1564" s="4898">
        <f t="shared" si="76"/>
        <v>29700</v>
      </c>
      <c r="AF1564" s="4550" t="s">
        <v>19700</v>
      </c>
    </row>
    <row r="1565" spans="1:32" s="36" customFormat="1" ht="30" customHeight="1">
      <c r="A1565" s="5952" t="s">
        <v>20936</v>
      </c>
      <c r="B1565" s="36" t="s">
        <v>27166</v>
      </c>
      <c r="C1565" s="37">
        <v>45968</v>
      </c>
      <c r="D1565" s="37">
        <v>45988</v>
      </c>
      <c r="E1565" s="5953"/>
      <c r="F1565" s="448"/>
      <c r="G1565" s="36">
        <v>8596</v>
      </c>
      <c r="H1565" s="5954" t="s">
        <v>9140</v>
      </c>
      <c r="I1565" s="5952" t="s">
        <v>25</v>
      </c>
      <c r="J1565" s="36" t="s">
        <v>27167</v>
      </c>
      <c r="K1565" s="5952" t="s">
        <v>27168</v>
      </c>
      <c r="L1565" s="5955" t="s">
        <v>28</v>
      </c>
      <c r="M1565" s="36" t="s">
        <v>27170</v>
      </c>
      <c r="O1565" s="4511">
        <v>2</v>
      </c>
      <c r="P1565" s="4511">
        <v>2</v>
      </c>
      <c r="Q1565" s="5952" t="s">
        <v>27169</v>
      </c>
      <c r="AA1565" s="4891">
        <v>13306219</v>
      </c>
      <c r="AC1565" s="4906"/>
      <c r="AD1565" s="5178"/>
      <c r="AE1565" s="4906"/>
      <c r="AF1565" s="36" t="s">
        <v>19700</v>
      </c>
    </row>
    <row r="1566" spans="1:32" s="6" customFormat="1" ht="30" customHeight="1">
      <c r="A1566" s="6049" t="s">
        <v>18754</v>
      </c>
      <c r="B1566" s="12315" t="s">
        <v>27171</v>
      </c>
      <c r="C1566" s="9721">
        <v>45968</v>
      </c>
      <c r="D1566" s="9721">
        <v>45988</v>
      </c>
      <c r="E1566" s="9721"/>
      <c r="F1566" s="11406"/>
      <c r="G1566" s="9278">
        <v>8634</v>
      </c>
      <c r="H1566" s="5676"/>
      <c r="I1566" s="11712" t="s">
        <v>21302</v>
      </c>
      <c r="J1566" s="12218" t="s">
        <v>27172</v>
      </c>
      <c r="K1566" s="11712" t="s">
        <v>27173</v>
      </c>
      <c r="L1566" s="6049" t="s">
        <v>26307</v>
      </c>
      <c r="M1566" s="41" t="s">
        <v>27175</v>
      </c>
      <c r="N1566" s="41"/>
      <c r="O1566" s="4088">
        <v>6</v>
      </c>
      <c r="P1566" s="4560">
        <v>6</v>
      </c>
      <c r="Q1566" s="11712" t="s">
        <v>27174</v>
      </c>
      <c r="R1566" s="41"/>
      <c r="V1566" s="9694" t="s">
        <v>9338</v>
      </c>
      <c r="X1566" s="9694" t="s">
        <v>7042</v>
      </c>
      <c r="AA1566" s="11490">
        <v>13305867</v>
      </c>
      <c r="AC1566" s="11494">
        <v>0</v>
      </c>
      <c r="AD1566" s="4911">
        <v>4356</v>
      </c>
      <c r="AE1566" s="11494">
        <f>AC1566+AD1566*P1566+AD1567*P1567</f>
        <v>105336</v>
      </c>
      <c r="AF1566" s="4550" t="s">
        <v>19700</v>
      </c>
    </row>
    <row r="1567" spans="1:32" s="6" customFormat="1" ht="30" customHeight="1">
      <c r="A1567" s="6049" t="s">
        <v>18754</v>
      </c>
      <c r="B1567" s="12316"/>
      <c r="C1567" s="9410"/>
      <c r="D1567" s="9410"/>
      <c r="E1567" s="9410"/>
      <c r="F1567" s="11408"/>
      <c r="G1567" s="9209"/>
      <c r="H1567" s="6050"/>
      <c r="I1567" s="11714"/>
      <c r="J1567" s="11714"/>
      <c r="K1567" s="11714"/>
      <c r="L1567" s="6049" t="s">
        <v>167</v>
      </c>
      <c r="M1567" s="6504"/>
      <c r="N1567" s="41"/>
      <c r="O1567" s="4088">
        <v>10</v>
      </c>
      <c r="P1567" s="4560">
        <v>10</v>
      </c>
      <c r="Q1567" s="11714"/>
      <c r="R1567" s="41"/>
      <c r="V1567" s="9229"/>
      <c r="X1567" s="9229"/>
      <c r="AA1567" s="11491"/>
      <c r="AC1567" s="11495"/>
      <c r="AD1567" s="4911">
        <v>7920</v>
      </c>
      <c r="AE1567" s="11495"/>
      <c r="AF1567" s="4550"/>
    </row>
    <row r="1568" spans="1:32" s="6" customFormat="1" ht="30" customHeight="1">
      <c r="A1568" s="5886" t="s">
        <v>20911</v>
      </c>
      <c r="B1568" s="9089" t="s">
        <v>27176</v>
      </c>
      <c r="C1568" s="9721">
        <v>45968</v>
      </c>
      <c r="D1568" s="9721">
        <v>46059</v>
      </c>
      <c r="E1568" s="9721"/>
      <c r="F1568" s="11406"/>
      <c r="G1568" s="9278">
        <v>8638</v>
      </c>
      <c r="H1568" s="11709" t="s">
        <v>23481</v>
      </c>
      <c r="I1568" s="41"/>
      <c r="J1568" s="11712" t="s">
        <v>27177</v>
      </c>
      <c r="K1568" s="12205" t="s">
        <v>27187</v>
      </c>
      <c r="L1568" s="5719" t="s">
        <v>62</v>
      </c>
      <c r="M1568" s="9231" t="s">
        <v>27179</v>
      </c>
      <c r="N1568" s="41"/>
      <c r="O1568" s="4088">
        <v>5</v>
      </c>
      <c r="P1568" s="4088">
        <v>5</v>
      </c>
      <c r="Q1568" s="11712" t="s">
        <v>27178</v>
      </c>
      <c r="R1568" s="41"/>
      <c r="AA1568" s="11490">
        <v>13305043</v>
      </c>
      <c r="AC1568" s="11492">
        <v>11954.25</v>
      </c>
      <c r="AD1568" s="5083">
        <v>8316</v>
      </c>
      <c r="AE1568" s="11492">
        <f>AC1568+AD1568*P1568+AD1569*P1569+AD1570*P1570+AD1571*P1571</f>
        <v>105509.25</v>
      </c>
      <c r="AF1568" s="4550" t="s">
        <v>19700</v>
      </c>
    </row>
    <row r="1569" spans="1:32" s="6" customFormat="1" ht="30" customHeight="1">
      <c r="A1569" s="6234" t="s">
        <v>20911</v>
      </c>
      <c r="B1569" s="9529"/>
      <c r="C1569" s="9722"/>
      <c r="D1569" s="9722"/>
      <c r="E1569" s="9722"/>
      <c r="F1569" s="11407"/>
      <c r="G1569" s="9208"/>
      <c r="H1569" s="11710"/>
      <c r="I1569" s="41"/>
      <c r="J1569" s="11713"/>
      <c r="K1569" s="11713"/>
      <c r="L1569" s="6196" t="s">
        <v>20344</v>
      </c>
      <c r="M1569" s="9208"/>
      <c r="N1569" s="41"/>
      <c r="O1569" s="4088">
        <v>1</v>
      </c>
      <c r="P1569" s="4088">
        <v>1</v>
      </c>
      <c r="Q1569" s="9208"/>
      <c r="R1569" s="41"/>
      <c r="AA1569" s="11532"/>
      <c r="AC1569" s="11578"/>
      <c r="AD1569" s="5083">
        <v>12993.75</v>
      </c>
      <c r="AE1569" s="11578"/>
      <c r="AF1569" s="4550" t="s">
        <v>19700</v>
      </c>
    </row>
    <row r="1570" spans="1:32" s="6" customFormat="1" ht="30" customHeight="1">
      <c r="A1570" s="5719" t="s">
        <v>20911</v>
      </c>
      <c r="B1570" s="9529"/>
      <c r="C1570" s="9722"/>
      <c r="D1570" s="9722"/>
      <c r="E1570" s="9722"/>
      <c r="F1570" s="11407"/>
      <c r="G1570" s="9208"/>
      <c r="H1570" s="11710"/>
      <c r="I1570" s="41"/>
      <c r="J1570" s="11713"/>
      <c r="K1570" s="11713"/>
      <c r="L1570" s="6237" t="s">
        <v>9966</v>
      </c>
      <c r="M1570" s="9208"/>
      <c r="N1570" s="41"/>
      <c r="O1570" s="4088">
        <v>1</v>
      </c>
      <c r="P1570" s="4088">
        <v>1</v>
      </c>
      <c r="Q1570" s="9208"/>
      <c r="R1570" s="41"/>
      <c r="AA1570" s="11532"/>
      <c r="AC1570" s="11578"/>
      <c r="AD1570" s="5083">
        <v>12993.75</v>
      </c>
      <c r="AE1570" s="11578"/>
      <c r="AF1570" s="4550" t="s">
        <v>19700</v>
      </c>
    </row>
    <row r="1571" spans="1:32" s="6" customFormat="1" ht="30" customHeight="1">
      <c r="A1571" s="5719" t="s">
        <v>20911</v>
      </c>
      <c r="B1571" s="9500"/>
      <c r="C1571" s="9410"/>
      <c r="D1571" s="9410"/>
      <c r="E1571" s="9410"/>
      <c r="F1571" s="11408"/>
      <c r="G1571" s="9209"/>
      <c r="H1571" s="11711"/>
      <c r="I1571" s="41"/>
      <c r="J1571" s="11714"/>
      <c r="K1571" s="11714"/>
      <c r="L1571" s="6237" t="s">
        <v>8688</v>
      </c>
      <c r="M1571" s="9209"/>
      <c r="N1571" s="41"/>
      <c r="O1571" s="4088">
        <v>1</v>
      </c>
      <c r="P1571" s="4088">
        <v>1</v>
      </c>
      <c r="Q1571" s="9209"/>
      <c r="R1571" s="41"/>
      <c r="AA1571" s="11491"/>
      <c r="AC1571" s="11493"/>
      <c r="AD1571" s="5083">
        <v>25987.5</v>
      </c>
      <c r="AE1571" s="11493"/>
      <c r="AF1571" s="4550" t="s">
        <v>19700</v>
      </c>
    </row>
    <row r="1572" spans="1:32" s="6" customFormat="1" ht="30" customHeight="1">
      <c r="A1572" s="5993" t="s">
        <v>18977</v>
      </c>
      <c r="B1572" s="6025" t="s">
        <v>27180</v>
      </c>
      <c r="C1572" s="422">
        <v>45968</v>
      </c>
      <c r="D1572" s="422">
        <v>45988</v>
      </c>
      <c r="E1572" s="422"/>
      <c r="F1572" s="373"/>
      <c r="G1572" s="41">
        <v>8644</v>
      </c>
      <c r="H1572" s="5676"/>
      <c r="I1572" s="5719" t="s">
        <v>21302</v>
      </c>
      <c r="J1572" s="5993" t="s">
        <v>27181</v>
      </c>
      <c r="K1572" s="5723" t="s">
        <v>27182</v>
      </c>
      <c r="L1572" s="5719" t="s">
        <v>173</v>
      </c>
      <c r="M1572" s="41" t="s">
        <v>27184</v>
      </c>
      <c r="N1572" s="41"/>
      <c r="O1572" s="4088">
        <v>1</v>
      </c>
      <c r="P1572" s="4088">
        <v>1</v>
      </c>
      <c r="Q1572" s="5719" t="s">
        <v>27183</v>
      </c>
      <c r="R1572" s="41"/>
      <c r="V1572" s="6" t="s">
        <v>9338</v>
      </c>
      <c r="X1572" s="6" t="s">
        <v>7042</v>
      </c>
      <c r="AA1572" s="6564">
        <v>13304414</v>
      </c>
      <c r="AC1572" s="4898">
        <v>0</v>
      </c>
      <c r="AD1572" s="4911">
        <v>7920</v>
      </c>
      <c r="AE1572" s="4898">
        <f t="shared" si="76"/>
        <v>7920</v>
      </c>
      <c r="AF1572" s="4550" t="s">
        <v>19700</v>
      </c>
    </row>
    <row r="1573" spans="1:32" s="6" customFormat="1" ht="30" customHeight="1">
      <c r="A1573" s="5744" t="s">
        <v>20017</v>
      </c>
      <c r="B1573" s="41" t="s">
        <v>27188</v>
      </c>
      <c r="C1573" s="422">
        <v>45971</v>
      </c>
      <c r="D1573" s="422">
        <v>45992</v>
      </c>
      <c r="E1573" s="422"/>
      <c r="F1573" s="373"/>
      <c r="G1573" s="41">
        <v>8369</v>
      </c>
      <c r="H1573" s="5764" t="s">
        <v>4134</v>
      </c>
      <c r="I1573" s="41"/>
      <c r="J1573" s="41" t="s">
        <v>15864</v>
      </c>
      <c r="K1573" s="41" t="s">
        <v>27189</v>
      </c>
      <c r="L1573" s="5744" t="s">
        <v>179</v>
      </c>
      <c r="M1573" s="41" t="s">
        <v>27191</v>
      </c>
      <c r="N1573" s="41"/>
      <c r="O1573" s="4088">
        <v>8</v>
      </c>
      <c r="P1573" s="4088">
        <v>8</v>
      </c>
      <c r="Q1573" s="41" t="s">
        <v>27190</v>
      </c>
      <c r="R1573" s="41"/>
      <c r="V1573" s="6" t="s">
        <v>9338</v>
      </c>
      <c r="X1573" s="6" t="s">
        <v>7042</v>
      </c>
      <c r="AA1573" s="6564">
        <v>13310774</v>
      </c>
      <c r="AC1573" s="4898">
        <v>0</v>
      </c>
      <c r="AD1573" s="4911">
        <v>15000</v>
      </c>
      <c r="AE1573" s="4898">
        <f t="shared" si="76"/>
        <v>120000</v>
      </c>
      <c r="AF1573" s="4550" t="s">
        <v>19700</v>
      </c>
    </row>
    <row r="1574" spans="1:32" s="6" customFormat="1" ht="30" customHeight="1">
      <c r="A1574" s="5744" t="s">
        <v>20974</v>
      </c>
      <c r="B1574" s="41" t="s">
        <v>27192</v>
      </c>
      <c r="C1574" s="422">
        <v>45971</v>
      </c>
      <c r="D1574" s="422">
        <v>46003</v>
      </c>
      <c r="E1574" s="422"/>
      <c r="F1574" s="373"/>
      <c r="G1574" s="41">
        <v>8595</v>
      </c>
      <c r="H1574" s="5764" t="s">
        <v>3929</v>
      </c>
      <c r="I1574" s="41"/>
      <c r="J1574" s="41" t="s">
        <v>27193</v>
      </c>
      <c r="K1574" s="41" t="s">
        <v>27194</v>
      </c>
      <c r="L1574" s="5744" t="s">
        <v>28</v>
      </c>
      <c r="M1574" s="41" t="s">
        <v>27196</v>
      </c>
      <c r="N1574" s="41"/>
      <c r="O1574" s="4088">
        <v>2</v>
      </c>
      <c r="P1574" s="4088">
        <v>2</v>
      </c>
      <c r="Q1574" s="41" t="s">
        <v>27195</v>
      </c>
      <c r="R1574" s="41"/>
      <c r="V1574" s="6" t="s">
        <v>9338</v>
      </c>
      <c r="X1574" s="6" t="s">
        <v>7042</v>
      </c>
      <c r="AA1574" s="6564">
        <v>13310421</v>
      </c>
      <c r="AC1574" s="4898">
        <v>4950</v>
      </c>
      <c r="AD1574" s="4911">
        <v>8400</v>
      </c>
      <c r="AE1574" s="4898">
        <f t="shared" si="76"/>
        <v>21750</v>
      </c>
      <c r="AF1574" s="4550" t="s">
        <v>19700</v>
      </c>
    </row>
    <row r="1575" spans="1:32" s="6" customFormat="1" ht="30" customHeight="1">
      <c r="A1575" s="5744" t="s">
        <v>19480</v>
      </c>
      <c r="B1575" s="41" t="s">
        <v>27197</v>
      </c>
      <c r="C1575" s="422">
        <v>45971</v>
      </c>
      <c r="D1575" s="422">
        <v>46003</v>
      </c>
      <c r="E1575" s="422"/>
      <c r="F1575" s="373"/>
      <c r="G1575" s="41">
        <v>8618</v>
      </c>
      <c r="H1575" s="5764" t="s">
        <v>23688</v>
      </c>
      <c r="I1575" s="41"/>
      <c r="J1575" s="41" t="s">
        <v>27198</v>
      </c>
      <c r="K1575" s="41" t="s">
        <v>27199</v>
      </c>
      <c r="L1575" s="5744" t="s">
        <v>28</v>
      </c>
      <c r="M1575" s="41" t="s">
        <v>27200</v>
      </c>
      <c r="N1575" s="41"/>
      <c r="O1575" s="4088">
        <v>2</v>
      </c>
      <c r="P1575" s="4088">
        <v>2</v>
      </c>
      <c r="Q1575" s="41" t="s">
        <v>27195</v>
      </c>
      <c r="R1575" s="41"/>
      <c r="V1575" s="6" t="s">
        <v>9338</v>
      </c>
      <c r="X1575" s="6" t="s">
        <v>7042</v>
      </c>
      <c r="AA1575" s="6564">
        <v>13310221</v>
      </c>
      <c r="AC1575" s="4898">
        <v>3300</v>
      </c>
      <c r="AD1575" s="4911">
        <v>7918.05</v>
      </c>
      <c r="AE1575" s="4898">
        <f t="shared" si="76"/>
        <v>19136.099999999999</v>
      </c>
      <c r="AF1575" s="4550" t="s">
        <v>19700</v>
      </c>
    </row>
    <row r="1576" spans="1:32" s="6" customFormat="1" ht="30" customHeight="1">
      <c r="A1576" s="5939" t="s">
        <v>26808</v>
      </c>
      <c r="B1576" s="5945" t="s">
        <v>27201</v>
      </c>
      <c r="C1576" s="422">
        <v>45971</v>
      </c>
      <c r="D1576" s="422">
        <v>46003</v>
      </c>
      <c r="E1576" s="422"/>
      <c r="F1576" s="373"/>
      <c r="G1576" s="41">
        <v>8607</v>
      </c>
      <c r="H1576" s="5764" t="s">
        <v>4307</v>
      </c>
      <c r="I1576" s="41"/>
      <c r="J1576" s="5939" t="s">
        <v>27202</v>
      </c>
      <c r="K1576" s="41" t="s">
        <v>27203</v>
      </c>
      <c r="L1576" s="5744" t="s">
        <v>28</v>
      </c>
      <c r="M1576" s="582" t="s">
        <v>27205</v>
      </c>
      <c r="N1576" s="41"/>
      <c r="O1576" s="4088">
        <v>2</v>
      </c>
      <c r="P1576" s="4088">
        <v>2</v>
      </c>
      <c r="Q1576" s="41" t="s">
        <v>27204</v>
      </c>
      <c r="R1576" s="41"/>
      <c r="V1576" s="6" t="s">
        <v>9338</v>
      </c>
      <c r="X1576" s="6" t="s">
        <v>7042</v>
      </c>
      <c r="AA1576" s="6564">
        <v>13310123</v>
      </c>
      <c r="AC1576" s="4898">
        <v>10200</v>
      </c>
      <c r="AD1576" s="4911">
        <v>7840.8</v>
      </c>
      <c r="AE1576" s="4898">
        <f t="shared" si="76"/>
        <v>25881.599999999999</v>
      </c>
      <c r="AF1576" s="4550" t="s">
        <v>19700</v>
      </c>
    </row>
    <row r="1577" spans="1:32" s="6" customFormat="1" ht="30" customHeight="1">
      <c r="A1577" s="5751" t="s">
        <v>20543</v>
      </c>
      <c r="B1577" s="41" t="s">
        <v>27207</v>
      </c>
      <c r="C1577" s="422">
        <v>45972</v>
      </c>
      <c r="D1577" s="422">
        <v>46006</v>
      </c>
      <c r="E1577" s="422"/>
      <c r="F1577" s="373"/>
      <c r="G1577" s="41">
        <v>8628</v>
      </c>
      <c r="H1577" s="5761" t="s">
        <v>19935</v>
      </c>
      <c r="I1577" s="41"/>
      <c r="J1577" s="41" t="s">
        <v>27208</v>
      </c>
      <c r="K1577" s="41" t="s">
        <v>27209</v>
      </c>
      <c r="L1577" s="5744" t="s">
        <v>28</v>
      </c>
      <c r="M1577" s="41" t="s">
        <v>27211</v>
      </c>
      <c r="N1577" s="41"/>
      <c r="O1577" s="4088">
        <v>2</v>
      </c>
      <c r="P1577" s="4088">
        <v>2</v>
      </c>
      <c r="Q1577" s="41" t="s">
        <v>27210</v>
      </c>
      <c r="R1577" s="41"/>
      <c r="V1577" s="6" t="s">
        <v>9338</v>
      </c>
      <c r="X1577" s="6" t="s">
        <v>7042</v>
      </c>
      <c r="AA1577" s="6564">
        <v>13315090</v>
      </c>
      <c r="AC1577" s="4898">
        <v>18414</v>
      </c>
      <c r="AD1577" s="4911">
        <v>14850</v>
      </c>
      <c r="AE1577" s="4898">
        <f t="shared" si="76"/>
        <v>48114</v>
      </c>
      <c r="AF1577" s="4550" t="s">
        <v>19700</v>
      </c>
    </row>
    <row r="1578" spans="1:32" s="6" customFormat="1" ht="30" customHeight="1">
      <c r="A1578" s="5751" t="s">
        <v>20543</v>
      </c>
      <c r="B1578" s="41" t="s">
        <v>27212</v>
      </c>
      <c r="C1578" s="422">
        <v>45972</v>
      </c>
      <c r="D1578" s="422">
        <v>46006</v>
      </c>
      <c r="E1578" s="422"/>
      <c r="F1578" s="373"/>
      <c r="G1578" s="41">
        <v>8628</v>
      </c>
      <c r="H1578" s="5761" t="s">
        <v>19887</v>
      </c>
      <c r="I1578" s="41"/>
      <c r="J1578" s="41" t="s">
        <v>27213</v>
      </c>
      <c r="K1578" s="41" t="s">
        <v>27214</v>
      </c>
      <c r="L1578" s="5744" t="s">
        <v>28</v>
      </c>
      <c r="M1578" s="41" t="s">
        <v>27216</v>
      </c>
      <c r="N1578" s="41"/>
      <c r="O1578" s="4088">
        <v>2</v>
      </c>
      <c r="P1578" s="4088">
        <v>2</v>
      </c>
      <c r="Q1578" s="41" t="s">
        <v>27215</v>
      </c>
      <c r="R1578" s="41"/>
      <c r="V1578" s="6" t="s">
        <v>9338</v>
      </c>
      <c r="X1578" s="6" t="s">
        <v>7042</v>
      </c>
      <c r="AA1578" s="6564">
        <v>13315006</v>
      </c>
      <c r="AC1578" s="4898">
        <v>82863</v>
      </c>
      <c r="AD1578" s="4911">
        <v>14850</v>
      </c>
      <c r="AE1578" s="4898">
        <f t="shared" si="76"/>
        <v>112563</v>
      </c>
      <c r="AF1578" s="4550" t="s">
        <v>19700</v>
      </c>
    </row>
    <row r="1579" spans="1:32" s="6" customFormat="1" ht="30" customHeight="1">
      <c r="A1579" s="5751" t="s">
        <v>18626</v>
      </c>
      <c r="B1579" s="41" t="s">
        <v>27217</v>
      </c>
      <c r="C1579" s="422">
        <v>45972</v>
      </c>
      <c r="D1579" s="422">
        <v>45993</v>
      </c>
      <c r="E1579" s="422"/>
      <c r="F1579" s="373"/>
      <c r="G1579" s="41">
        <v>9013</v>
      </c>
      <c r="H1579" s="5761" t="s">
        <v>8510</v>
      </c>
      <c r="I1579" s="41" t="s">
        <v>25</v>
      </c>
      <c r="J1579" s="41" t="s">
        <v>18431</v>
      </c>
      <c r="K1579" s="41" t="s">
        <v>27218</v>
      </c>
      <c r="L1579" s="5751" t="s">
        <v>76</v>
      </c>
      <c r="M1579" s="41" t="s">
        <v>27220</v>
      </c>
      <c r="N1579" s="41"/>
      <c r="O1579" s="4088">
        <v>4</v>
      </c>
      <c r="P1579" s="4088">
        <v>4</v>
      </c>
      <c r="Q1579" s="41" t="s">
        <v>27219</v>
      </c>
      <c r="R1579" s="41"/>
      <c r="V1579" s="6" t="s">
        <v>9338</v>
      </c>
      <c r="X1579" s="6" t="s">
        <v>7042</v>
      </c>
      <c r="AA1579" s="6564">
        <v>13314674</v>
      </c>
      <c r="AC1579" s="4898">
        <v>0</v>
      </c>
      <c r="AD1579" s="4911">
        <v>6798.83</v>
      </c>
      <c r="AE1579" s="4898">
        <f t="shared" si="76"/>
        <v>27195.32</v>
      </c>
      <c r="AF1579" s="4550" t="s">
        <v>19700</v>
      </c>
    </row>
    <row r="1580" spans="1:32" s="6" customFormat="1" ht="30" customHeight="1">
      <c r="A1580" s="5939" t="s">
        <v>20507</v>
      </c>
      <c r="B1580" s="5945" t="s">
        <v>27221</v>
      </c>
      <c r="C1580" s="5939" t="s">
        <v>27222</v>
      </c>
      <c r="D1580" s="422">
        <v>45993</v>
      </c>
      <c r="E1580" s="422"/>
      <c r="F1580" s="373"/>
      <c r="G1580" s="41">
        <v>8627</v>
      </c>
      <c r="H1580" s="5761" t="s">
        <v>27223</v>
      </c>
      <c r="I1580" s="41"/>
      <c r="J1580" s="5939" t="s">
        <v>27224</v>
      </c>
      <c r="K1580" s="41" t="s">
        <v>27225</v>
      </c>
      <c r="L1580" s="5751" t="s">
        <v>173</v>
      </c>
      <c r="M1580" s="41" t="s">
        <v>27227</v>
      </c>
      <c r="N1580" s="41"/>
      <c r="O1580" s="4088">
        <v>1</v>
      </c>
      <c r="P1580" s="4088">
        <v>1</v>
      </c>
      <c r="Q1580" s="41" t="s">
        <v>27226</v>
      </c>
      <c r="R1580" s="41"/>
      <c r="V1580" s="6" t="s">
        <v>9338</v>
      </c>
      <c r="X1580" s="6" t="s">
        <v>7042</v>
      </c>
      <c r="AA1580" s="6564">
        <v>13314656</v>
      </c>
      <c r="AC1580" s="4898">
        <v>0</v>
      </c>
      <c r="AD1580" s="4911">
        <v>14850</v>
      </c>
      <c r="AE1580" s="4898">
        <f t="shared" si="76"/>
        <v>14850</v>
      </c>
      <c r="AF1580" s="4550" t="s">
        <v>19700</v>
      </c>
    </row>
    <row r="1581" spans="1:32" s="6" customFormat="1" ht="30" customHeight="1">
      <c r="A1581" s="6089" t="s">
        <v>18754</v>
      </c>
      <c r="B1581" s="4672" t="s">
        <v>27228</v>
      </c>
      <c r="C1581" s="422">
        <v>45972</v>
      </c>
      <c r="D1581" s="422">
        <v>45993</v>
      </c>
      <c r="E1581" s="422"/>
      <c r="F1581" s="373"/>
      <c r="G1581" s="41">
        <v>8634</v>
      </c>
      <c r="H1581" s="5761" t="s">
        <v>563</v>
      </c>
      <c r="I1581" s="41"/>
      <c r="J1581" s="41" t="s">
        <v>27229</v>
      </c>
      <c r="K1581" s="41" t="s">
        <v>27230</v>
      </c>
      <c r="L1581" s="5751" t="s">
        <v>76</v>
      </c>
      <c r="M1581" s="41" t="s">
        <v>27232</v>
      </c>
      <c r="N1581" s="41"/>
      <c r="O1581" s="4088">
        <v>4</v>
      </c>
      <c r="P1581" s="4088">
        <v>4</v>
      </c>
      <c r="Q1581" s="41" t="s">
        <v>27231</v>
      </c>
      <c r="R1581" s="41"/>
      <c r="V1581" s="6" t="s">
        <v>9338</v>
      </c>
      <c r="X1581" s="6" t="s">
        <v>7042</v>
      </c>
      <c r="AA1581" s="6564">
        <v>13313304</v>
      </c>
      <c r="AC1581" s="4898">
        <v>0</v>
      </c>
      <c r="AD1581" s="4911">
        <v>7920</v>
      </c>
      <c r="AE1581" s="4898">
        <f t="shared" si="76"/>
        <v>31680</v>
      </c>
      <c r="AF1581" s="4550" t="s">
        <v>19700</v>
      </c>
    </row>
    <row r="1582" spans="1:32" s="6" customFormat="1" ht="30" customHeight="1">
      <c r="A1582" s="6237" t="s">
        <v>18703</v>
      </c>
      <c r="B1582" s="4672" t="s">
        <v>27233</v>
      </c>
      <c r="C1582" s="422">
        <v>45972</v>
      </c>
      <c r="D1582" s="422">
        <v>46006</v>
      </c>
      <c r="E1582" s="422"/>
      <c r="F1582" s="373"/>
      <c r="G1582" s="41">
        <v>8615</v>
      </c>
      <c r="H1582" s="5761" t="s">
        <v>27234</v>
      </c>
      <c r="I1582" s="41"/>
      <c r="J1582" s="41" t="s">
        <v>27235</v>
      </c>
      <c r="K1582" s="41" t="s">
        <v>27236</v>
      </c>
      <c r="L1582" s="5751" t="s">
        <v>76</v>
      </c>
      <c r="M1582" s="41" t="s">
        <v>27238</v>
      </c>
      <c r="N1582" s="41"/>
      <c r="O1582" s="4088">
        <v>4</v>
      </c>
      <c r="P1582" s="4088">
        <v>4</v>
      </c>
      <c r="Q1582" s="41" t="s">
        <v>27237</v>
      </c>
      <c r="R1582" s="41"/>
      <c r="V1582" s="6" t="s">
        <v>9338</v>
      </c>
      <c r="X1582" s="6" t="s">
        <v>7042</v>
      </c>
      <c r="AA1582" s="6564">
        <v>13312497</v>
      </c>
      <c r="AC1582" s="4898">
        <v>6900</v>
      </c>
      <c r="AD1582" s="4911">
        <v>7920</v>
      </c>
      <c r="AE1582" s="4898">
        <f t="shared" si="76"/>
        <v>38580</v>
      </c>
      <c r="AF1582" s="4550" t="s">
        <v>19700</v>
      </c>
    </row>
    <row r="1583" spans="1:32" s="6" customFormat="1" ht="30" customHeight="1">
      <c r="A1583" s="5987" t="s">
        <v>26419</v>
      </c>
      <c r="B1583" s="4672" t="s">
        <v>27239</v>
      </c>
      <c r="C1583" s="422">
        <v>45972</v>
      </c>
      <c r="D1583" s="422">
        <v>46006</v>
      </c>
      <c r="E1583" s="422"/>
      <c r="F1583" s="373"/>
      <c r="G1583" s="41">
        <v>5940</v>
      </c>
      <c r="H1583" s="5761" t="s">
        <v>6551</v>
      </c>
      <c r="I1583" s="41"/>
      <c r="J1583" s="41" t="s">
        <v>27240</v>
      </c>
      <c r="K1583" s="41" t="s">
        <v>27241</v>
      </c>
      <c r="L1583" s="5751" t="s">
        <v>173</v>
      </c>
      <c r="M1583" s="41" t="s">
        <v>27243</v>
      </c>
      <c r="N1583" s="41"/>
      <c r="O1583" s="4088">
        <v>1</v>
      </c>
      <c r="P1583" s="4088">
        <v>1</v>
      </c>
      <c r="Q1583" s="41" t="s">
        <v>27242</v>
      </c>
      <c r="R1583" s="41"/>
      <c r="V1583" s="6" t="s">
        <v>9338</v>
      </c>
      <c r="X1583" s="6" t="s">
        <v>7042</v>
      </c>
      <c r="AA1583" s="6564">
        <v>13312367</v>
      </c>
      <c r="AC1583" s="4898">
        <v>75000</v>
      </c>
      <c r="AD1583" s="4911">
        <v>17000</v>
      </c>
      <c r="AE1583" s="4898">
        <f t="shared" si="76"/>
        <v>92000</v>
      </c>
      <c r="AF1583" s="4550" t="s">
        <v>19700</v>
      </c>
    </row>
    <row r="1584" spans="1:32" s="6" customFormat="1" ht="30" customHeight="1">
      <c r="A1584" s="5993" t="s">
        <v>20766</v>
      </c>
      <c r="B1584" s="4672" t="s">
        <v>27244</v>
      </c>
      <c r="C1584" s="422">
        <v>45972</v>
      </c>
      <c r="D1584" s="422">
        <v>46006</v>
      </c>
      <c r="E1584" s="422"/>
      <c r="F1584" s="373"/>
      <c r="G1584" s="41">
        <v>8629</v>
      </c>
      <c r="H1584" s="5761" t="s">
        <v>12617</v>
      </c>
      <c r="I1584" s="41"/>
      <c r="J1584" s="41" t="s">
        <v>27245</v>
      </c>
      <c r="K1584" s="41" t="s">
        <v>27246</v>
      </c>
      <c r="L1584" s="5751" t="s">
        <v>173</v>
      </c>
      <c r="M1584" s="41" t="s">
        <v>27248</v>
      </c>
      <c r="N1584" s="41"/>
      <c r="O1584" s="4088">
        <v>1</v>
      </c>
      <c r="P1584" s="4088">
        <v>1</v>
      </c>
      <c r="Q1584" s="41" t="s">
        <v>27247</v>
      </c>
      <c r="R1584" s="41"/>
      <c r="V1584" s="6" t="s">
        <v>9338</v>
      </c>
      <c r="X1584" s="6" t="s">
        <v>7042</v>
      </c>
      <c r="AA1584" s="6564">
        <v>13311956</v>
      </c>
      <c r="AC1584" s="4898">
        <v>15147</v>
      </c>
      <c r="AD1584" s="4911">
        <v>8316</v>
      </c>
      <c r="AE1584" s="4898">
        <f t="shared" si="76"/>
        <v>23463</v>
      </c>
      <c r="AF1584" s="4550" t="s">
        <v>19700</v>
      </c>
    </row>
    <row r="1585" spans="1:32" s="36" customFormat="1" ht="30" customHeight="1">
      <c r="A1585" s="5960" t="s">
        <v>18626</v>
      </c>
      <c r="B1585" s="36" t="s">
        <v>27251</v>
      </c>
      <c r="C1585" s="37">
        <v>45973</v>
      </c>
      <c r="D1585" s="37">
        <v>45993</v>
      </c>
      <c r="E1585" s="37"/>
      <c r="F1585" s="448"/>
      <c r="G1585" s="36">
        <v>9013</v>
      </c>
      <c r="H1585" s="5959"/>
      <c r="I1585" s="36" t="s">
        <v>21302</v>
      </c>
      <c r="J1585" s="36" t="s">
        <v>27252</v>
      </c>
      <c r="K1585" s="36" t="s">
        <v>27253</v>
      </c>
      <c r="L1585" s="5960" t="s">
        <v>76</v>
      </c>
      <c r="M1585" s="36" t="s">
        <v>27255</v>
      </c>
      <c r="O1585" s="4511">
        <v>4</v>
      </c>
      <c r="P1585" s="4511">
        <v>4</v>
      </c>
      <c r="Q1585" s="36" t="s">
        <v>27254</v>
      </c>
      <c r="AA1585" s="4891">
        <v>13319174</v>
      </c>
      <c r="AC1585" s="4906"/>
      <c r="AD1585" s="5178"/>
      <c r="AE1585" s="4906"/>
      <c r="AF1585" s="36" t="s">
        <v>19700</v>
      </c>
    </row>
    <row r="1586" spans="1:32" s="6" customFormat="1" ht="30" customHeight="1">
      <c r="A1586" s="5979" t="s">
        <v>18754</v>
      </c>
      <c r="B1586" s="41" t="s">
        <v>27256</v>
      </c>
      <c r="C1586" s="422">
        <v>45973</v>
      </c>
      <c r="D1586" s="422">
        <v>45993</v>
      </c>
      <c r="E1586" s="422"/>
      <c r="F1586" s="373"/>
      <c r="G1586" s="41">
        <v>8634</v>
      </c>
      <c r="H1586" s="5980" t="s">
        <v>20383</v>
      </c>
      <c r="I1586" s="41"/>
      <c r="J1586" s="41" t="s">
        <v>27257</v>
      </c>
      <c r="K1586" s="41" t="s">
        <v>27258</v>
      </c>
      <c r="L1586" s="5979" t="s">
        <v>28</v>
      </c>
      <c r="M1586" s="582" t="s">
        <v>27260</v>
      </c>
      <c r="N1586" s="41"/>
      <c r="O1586" s="4088">
        <v>2</v>
      </c>
      <c r="P1586" s="4088">
        <v>2</v>
      </c>
      <c r="Q1586" s="41" t="s">
        <v>27259</v>
      </c>
      <c r="R1586" s="41"/>
      <c r="V1586" s="6" t="s">
        <v>9338</v>
      </c>
      <c r="X1586" s="6" t="s">
        <v>7042</v>
      </c>
      <c r="AA1586" s="6564">
        <v>13318883</v>
      </c>
      <c r="AC1586" s="4898">
        <v>0</v>
      </c>
      <c r="AD1586" s="4911">
        <v>7920</v>
      </c>
      <c r="AE1586" s="4898">
        <f t="shared" si="76"/>
        <v>15840</v>
      </c>
      <c r="AF1586" s="4550" t="s">
        <v>19700</v>
      </c>
    </row>
    <row r="1587" spans="1:32" s="6" customFormat="1" ht="30" customHeight="1">
      <c r="A1587" s="6325" t="s">
        <v>18754</v>
      </c>
      <c r="B1587" s="4672" t="s">
        <v>27261</v>
      </c>
      <c r="C1587" s="422">
        <v>45973</v>
      </c>
      <c r="D1587" s="422">
        <v>45993</v>
      </c>
      <c r="E1587" s="422"/>
      <c r="F1587" s="373"/>
      <c r="G1587" s="41">
        <v>8634</v>
      </c>
      <c r="H1587" s="5980" t="s">
        <v>1892</v>
      </c>
      <c r="I1587" s="41"/>
      <c r="J1587" s="41" t="s">
        <v>27262</v>
      </c>
      <c r="K1587" s="41" t="s">
        <v>27263</v>
      </c>
      <c r="L1587" s="5979" t="s">
        <v>28</v>
      </c>
      <c r="M1587" s="41" t="s">
        <v>27265</v>
      </c>
      <c r="N1587" s="41"/>
      <c r="O1587" s="4088">
        <v>2</v>
      </c>
      <c r="P1587" s="4088">
        <v>2</v>
      </c>
      <c r="Q1587" s="41" t="s">
        <v>27264</v>
      </c>
      <c r="R1587" s="41"/>
      <c r="V1587" s="6" t="s">
        <v>9338</v>
      </c>
      <c r="X1587" s="6" t="s">
        <v>7042</v>
      </c>
      <c r="AA1587" s="6564">
        <v>13318874</v>
      </c>
      <c r="AC1587" s="4898">
        <v>0</v>
      </c>
      <c r="AD1587" s="4911">
        <v>7920</v>
      </c>
      <c r="AE1587" s="4898">
        <f t="shared" si="76"/>
        <v>15840</v>
      </c>
      <c r="AF1587" s="4550" t="s">
        <v>19700</v>
      </c>
    </row>
    <row r="1588" spans="1:32" s="6" customFormat="1" ht="30" customHeight="1">
      <c r="A1588" s="5979" t="s">
        <v>18754</v>
      </c>
      <c r="B1588" s="4672" t="s">
        <v>27266</v>
      </c>
      <c r="C1588" s="422">
        <v>45973</v>
      </c>
      <c r="D1588" s="422">
        <v>45993</v>
      </c>
      <c r="E1588" s="422"/>
      <c r="F1588" s="373"/>
      <c r="G1588" s="41">
        <v>8634</v>
      </c>
      <c r="H1588" s="5980" t="s">
        <v>5904</v>
      </c>
      <c r="I1588" s="41"/>
      <c r="J1588" s="41" t="s">
        <v>27267</v>
      </c>
      <c r="K1588" s="41" t="s">
        <v>27268</v>
      </c>
      <c r="L1588" s="5979" t="s">
        <v>28</v>
      </c>
      <c r="M1588" s="582" t="s">
        <v>27270</v>
      </c>
      <c r="N1588" s="41"/>
      <c r="O1588" s="4088">
        <v>2</v>
      </c>
      <c r="P1588" s="4088">
        <v>2</v>
      </c>
      <c r="Q1588" s="41" t="s">
        <v>27269</v>
      </c>
      <c r="R1588" s="41"/>
      <c r="V1588" s="6" t="s">
        <v>9338</v>
      </c>
      <c r="X1588" s="6" t="s">
        <v>7042</v>
      </c>
      <c r="AA1588" s="6564">
        <v>13318873</v>
      </c>
      <c r="AC1588" s="4898">
        <v>0</v>
      </c>
      <c r="AD1588" s="4911">
        <v>7920</v>
      </c>
      <c r="AE1588" s="4898">
        <f t="shared" si="76"/>
        <v>15840</v>
      </c>
      <c r="AF1588" s="4550" t="s">
        <v>19700</v>
      </c>
    </row>
    <row r="1589" spans="1:32" s="6" customFormat="1" ht="30" customHeight="1">
      <c r="A1589" s="5979" t="s">
        <v>21279</v>
      </c>
      <c r="B1589" s="41" t="s">
        <v>27271</v>
      </c>
      <c r="C1589" s="422">
        <v>45973</v>
      </c>
      <c r="D1589" s="422">
        <v>45993</v>
      </c>
      <c r="E1589" s="422"/>
      <c r="F1589" s="373"/>
      <c r="G1589" s="41">
        <v>8599</v>
      </c>
      <c r="H1589" s="5980" t="s">
        <v>559</v>
      </c>
      <c r="I1589" s="41"/>
      <c r="J1589" s="41" t="s">
        <v>27272</v>
      </c>
      <c r="K1589" s="41" t="s">
        <v>27273</v>
      </c>
      <c r="L1589" s="5979" t="s">
        <v>173</v>
      </c>
      <c r="M1589" s="41" t="s">
        <v>27274</v>
      </c>
      <c r="N1589" s="41"/>
      <c r="O1589" s="4088">
        <v>1</v>
      </c>
      <c r="P1589" s="4088">
        <v>1</v>
      </c>
      <c r="Q1589" s="41" t="s">
        <v>26703</v>
      </c>
      <c r="R1589" s="41"/>
      <c r="V1589" s="6" t="s">
        <v>9338</v>
      </c>
      <c r="X1589" s="6" t="s">
        <v>7042</v>
      </c>
      <c r="AA1589" s="6564">
        <v>13318204</v>
      </c>
      <c r="AC1589" s="4898">
        <v>0</v>
      </c>
      <c r="AD1589" s="4911">
        <v>8316</v>
      </c>
      <c r="AE1589" s="4898">
        <f t="shared" si="76"/>
        <v>8316</v>
      </c>
      <c r="AF1589" s="4550" t="s">
        <v>19700</v>
      </c>
    </row>
    <row r="1590" spans="1:32" s="6" customFormat="1" ht="30" customHeight="1">
      <c r="A1590" s="5979" t="s">
        <v>20543</v>
      </c>
      <c r="B1590" s="41" t="s">
        <v>27275</v>
      </c>
      <c r="C1590" s="422">
        <v>45973</v>
      </c>
      <c r="D1590" s="422">
        <v>46006</v>
      </c>
      <c r="E1590" s="422"/>
      <c r="F1590" s="373"/>
      <c r="G1590" s="41">
        <v>8628</v>
      </c>
      <c r="H1590" s="5980" t="s">
        <v>19985</v>
      </c>
      <c r="I1590" s="41"/>
      <c r="J1590" s="41" t="s">
        <v>27276</v>
      </c>
      <c r="K1590" s="41" t="s">
        <v>27277</v>
      </c>
      <c r="L1590" s="5979" t="s">
        <v>28</v>
      </c>
      <c r="M1590" s="41" t="s">
        <v>27279</v>
      </c>
      <c r="N1590" s="41"/>
      <c r="O1590" s="4088">
        <v>2</v>
      </c>
      <c r="P1590" s="4088">
        <v>2</v>
      </c>
      <c r="Q1590" s="41" t="s">
        <v>27278</v>
      </c>
      <c r="R1590" s="41"/>
      <c r="V1590" s="6" t="s">
        <v>9338</v>
      </c>
      <c r="X1590" s="6" t="s">
        <v>7042</v>
      </c>
      <c r="AA1590" s="6564">
        <v>13317941</v>
      </c>
      <c r="AC1590" s="4898">
        <v>27621</v>
      </c>
      <c r="AD1590" s="4911">
        <v>14850</v>
      </c>
      <c r="AE1590" s="4898">
        <f t="shared" si="76"/>
        <v>57321</v>
      </c>
      <c r="AF1590" s="4550" t="s">
        <v>19700</v>
      </c>
    </row>
    <row r="1591" spans="1:32" s="6" customFormat="1" ht="30" customHeight="1">
      <c r="A1591" s="5782" t="s">
        <v>20488</v>
      </c>
      <c r="B1591" s="41" t="s">
        <v>27280</v>
      </c>
      <c r="C1591" s="422">
        <v>45974</v>
      </c>
      <c r="D1591" s="422">
        <v>46007</v>
      </c>
      <c r="E1591" s="422"/>
      <c r="F1591" s="373"/>
      <c r="G1591" s="41">
        <v>8630</v>
      </c>
      <c r="H1591" s="5853" t="s">
        <v>27281</v>
      </c>
      <c r="I1591" s="41"/>
      <c r="J1591" s="41" t="s">
        <v>27282</v>
      </c>
      <c r="K1591" s="41" t="s">
        <v>27283</v>
      </c>
      <c r="L1591" s="5782" t="s">
        <v>173</v>
      </c>
      <c r="M1591" s="41" t="s">
        <v>27285</v>
      </c>
      <c r="N1591" s="41"/>
      <c r="O1591" s="4088">
        <v>1</v>
      </c>
      <c r="P1591" s="4088">
        <v>1</v>
      </c>
      <c r="Q1591" s="41" t="s">
        <v>27284</v>
      </c>
      <c r="R1591" s="41"/>
      <c r="V1591" s="6" t="s">
        <v>9338</v>
      </c>
      <c r="X1591" s="6" t="s">
        <v>7042</v>
      </c>
      <c r="AA1591" s="6564">
        <v>13321344</v>
      </c>
      <c r="AC1591" s="4898">
        <v>5717.25</v>
      </c>
      <c r="AD1591" s="4911">
        <v>8316</v>
      </c>
      <c r="AE1591" s="4898">
        <f t="shared" si="76"/>
        <v>14033.25</v>
      </c>
      <c r="AF1591" s="4550" t="s">
        <v>19700</v>
      </c>
    </row>
    <row r="1592" spans="1:32" s="6" customFormat="1" ht="30" customHeight="1">
      <c r="A1592" s="5801" t="s">
        <v>18734</v>
      </c>
      <c r="B1592" s="6" t="s">
        <v>27286</v>
      </c>
      <c r="C1592" s="114">
        <v>45974</v>
      </c>
      <c r="D1592" s="114">
        <v>46007</v>
      </c>
      <c r="E1592" s="114">
        <v>46132</v>
      </c>
      <c r="F1592" s="6572">
        <f t="shared" ref="F1592" si="77">SUM(D1592-E1592)</f>
        <v>-125</v>
      </c>
      <c r="G1592" s="6">
        <v>8636</v>
      </c>
      <c r="H1592" s="5783" t="s">
        <v>13621</v>
      </c>
      <c r="J1592" s="6" t="s">
        <v>27287</v>
      </c>
      <c r="K1592" s="6" t="s">
        <v>27288</v>
      </c>
      <c r="L1592" s="5781" t="s">
        <v>28</v>
      </c>
      <c r="M1592" s="6" t="s">
        <v>27290</v>
      </c>
      <c r="O1592" s="264">
        <v>2</v>
      </c>
      <c r="P1592" s="264">
        <v>2</v>
      </c>
      <c r="Q1592" s="6" t="s">
        <v>27289</v>
      </c>
      <c r="AA1592" s="6564">
        <v>13321650</v>
      </c>
      <c r="AC1592" s="4898">
        <v>55800</v>
      </c>
      <c r="AD1592" s="4911">
        <v>12375</v>
      </c>
      <c r="AE1592" s="4898">
        <f t="shared" si="76"/>
        <v>80550</v>
      </c>
      <c r="AF1592" s="4550" t="s">
        <v>19700</v>
      </c>
    </row>
    <row r="1593" spans="1:32" s="6" customFormat="1" ht="30" customHeight="1">
      <c r="A1593" s="5782" t="s">
        <v>21279</v>
      </c>
      <c r="B1593" s="4672" t="s">
        <v>27291</v>
      </c>
      <c r="C1593" s="422">
        <v>45974</v>
      </c>
      <c r="D1593" s="422">
        <v>46007</v>
      </c>
      <c r="E1593" s="422"/>
      <c r="F1593" s="373"/>
      <c r="G1593" s="41">
        <v>8599</v>
      </c>
      <c r="H1593" s="5853" t="s">
        <v>19286</v>
      </c>
      <c r="I1593" s="41"/>
      <c r="J1593" s="41" t="s">
        <v>27292</v>
      </c>
      <c r="K1593" s="41" t="s">
        <v>27293</v>
      </c>
      <c r="L1593" s="5782" t="s">
        <v>173</v>
      </c>
      <c r="M1593" s="41" t="s">
        <v>27294</v>
      </c>
      <c r="N1593" s="41"/>
      <c r="O1593" s="4088">
        <v>1</v>
      </c>
      <c r="P1593" s="4088">
        <v>1</v>
      </c>
      <c r="Q1593" s="41" t="s">
        <v>26403</v>
      </c>
      <c r="R1593" s="41"/>
      <c r="V1593" s="6" t="s">
        <v>9338</v>
      </c>
      <c r="X1593" s="6" t="s">
        <v>7042</v>
      </c>
      <c r="AA1593" s="6564">
        <v>13321758</v>
      </c>
      <c r="AC1593" s="4898">
        <v>11954.25</v>
      </c>
      <c r="AD1593" s="4911">
        <v>8316</v>
      </c>
      <c r="AE1593" s="4898">
        <f t="shared" si="76"/>
        <v>20270.25</v>
      </c>
      <c r="AF1593" s="4550" t="s">
        <v>19700</v>
      </c>
    </row>
    <row r="1594" spans="1:32" s="6" customFormat="1" ht="30" customHeight="1">
      <c r="A1594" s="5975" t="s">
        <v>20488</v>
      </c>
      <c r="B1594" s="5977" t="s">
        <v>27295</v>
      </c>
      <c r="C1594" s="422">
        <v>45974</v>
      </c>
      <c r="D1594" s="422">
        <v>46007</v>
      </c>
      <c r="E1594" s="422"/>
      <c r="F1594" s="373"/>
      <c r="G1594" s="41">
        <v>8630</v>
      </c>
      <c r="H1594" s="5853" t="s">
        <v>21429</v>
      </c>
      <c r="I1594" s="41"/>
      <c r="J1594" s="5975" t="s">
        <v>27296</v>
      </c>
      <c r="K1594" s="41" t="s">
        <v>27297</v>
      </c>
      <c r="L1594" s="5782" t="s">
        <v>62</v>
      </c>
      <c r="M1594" s="41" t="s">
        <v>27299</v>
      </c>
      <c r="N1594" s="41"/>
      <c r="O1594" s="4088">
        <v>5</v>
      </c>
      <c r="P1594" s="4088">
        <v>5</v>
      </c>
      <c r="Q1594" s="41" t="s">
        <v>27298</v>
      </c>
      <c r="R1594" s="41"/>
      <c r="V1594" s="6" t="s">
        <v>9338</v>
      </c>
      <c r="X1594" s="6" t="s">
        <v>7042</v>
      </c>
      <c r="AA1594" s="6564">
        <v>13321852</v>
      </c>
      <c r="AC1594" s="4898">
        <v>17671.5</v>
      </c>
      <c r="AD1594" s="4911">
        <v>8316</v>
      </c>
      <c r="AE1594" s="4898">
        <f t="shared" si="76"/>
        <v>59251.5</v>
      </c>
      <c r="AF1594" s="4550" t="s">
        <v>19700</v>
      </c>
    </row>
    <row r="1595" spans="1:32" s="36" customFormat="1" ht="30" customHeight="1">
      <c r="A1595" s="5879" t="s">
        <v>20936</v>
      </c>
      <c r="B1595" s="36" t="s">
        <v>27300</v>
      </c>
      <c r="C1595" s="37">
        <v>45974</v>
      </c>
      <c r="D1595" s="37">
        <v>45994</v>
      </c>
      <c r="E1595" s="37"/>
      <c r="F1595" s="448"/>
      <c r="G1595" s="36">
        <v>8596</v>
      </c>
      <c r="H1595" s="5880" t="s">
        <v>2001</v>
      </c>
      <c r="J1595" s="36" t="s">
        <v>27301</v>
      </c>
      <c r="K1595" s="36" t="s">
        <v>27302</v>
      </c>
      <c r="L1595" s="5879" t="s">
        <v>76</v>
      </c>
      <c r="M1595" s="36" t="s">
        <v>27304</v>
      </c>
      <c r="O1595" s="4511">
        <v>4</v>
      </c>
      <c r="P1595" s="4511">
        <v>4</v>
      </c>
      <c r="Q1595" s="36" t="s">
        <v>27303</v>
      </c>
      <c r="AA1595" s="4891">
        <v>13322776</v>
      </c>
      <c r="AC1595" s="4906"/>
      <c r="AD1595" s="5178"/>
      <c r="AE1595" s="4906"/>
      <c r="AF1595" s="36" t="s">
        <v>19700</v>
      </c>
    </row>
    <row r="1596" spans="1:32" s="6" customFormat="1" ht="30" customHeight="1">
      <c r="A1596" s="6237" t="s">
        <v>26419</v>
      </c>
      <c r="B1596" s="41" t="s">
        <v>27305</v>
      </c>
      <c r="C1596" s="422">
        <v>45974</v>
      </c>
      <c r="D1596" s="422">
        <v>45994</v>
      </c>
      <c r="E1596" s="422"/>
      <c r="F1596" s="373"/>
      <c r="G1596" s="41">
        <v>5940</v>
      </c>
      <c r="H1596" s="5853" t="s">
        <v>13765</v>
      </c>
      <c r="I1596" s="41"/>
      <c r="J1596" s="41" t="s">
        <v>27306</v>
      </c>
      <c r="K1596" s="41" t="s">
        <v>27307</v>
      </c>
      <c r="L1596" s="5782" t="s">
        <v>128</v>
      </c>
      <c r="M1596" s="41" t="s">
        <v>27309</v>
      </c>
      <c r="N1596" s="41"/>
      <c r="O1596" s="4088">
        <v>3</v>
      </c>
      <c r="P1596" s="4088">
        <v>3</v>
      </c>
      <c r="Q1596" s="41" t="s">
        <v>27308</v>
      </c>
      <c r="R1596" s="41"/>
      <c r="V1596" s="6" t="s">
        <v>9338</v>
      </c>
      <c r="X1596" s="6" t="s">
        <v>7042</v>
      </c>
      <c r="AA1596" s="6564">
        <v>13323040</v>
      </c>
      <c r="AC1596" s="4898">
        <v>0</v>
      </c>
      <c r="AD1596" s="4911">
        <v>17000</v>
      </c>
      <c r="AE1596" s="4898">
        <f t="shared" si="76"/>
        <v>51000</v>
      </c>
      <c r="AF1596" s="4550" t="s">
        <v>19700</v>
      </c>
    </row>
    <row r="1597" spans="1:32" s="6" customFormat="1" ht="30" customHeight="1">
      <c r="A1597" s="5782" t="s">
        <v>18626</v>
      </c>
      <c r="B1597" s="41" t="s">
        <v>27310</v>
      </c>
      <c r="C1597" s="422">
        <v>45974</v>
      </c>
      <c r="D1597" s="422">
        <v>46007</v>
      </c>
      <c r="E1597" s="422"/>
      <c r="F1597" s="373"/>
      <c r="G1597" s="41">
        <v>9013</v>
      </c>
      <c r="H1597" s="5853" t="s">
        <v>18121</v>
      </c>
      <c r="I1597" s="41" t="s">
        <v>25</v>
      </c>
      <c r="J1597" s="41" t="s">
        <v>27311</v>
      </c>
      <c r="K1597" s="41" t="s">
        <v>27312</v>
      </c>
      <c r="L1597" s="41" t="s">
        <v>26125</v>
      </c>
      <c r="M1597" s="41" t="s">
        <v>27314</v>
      </c>
      <c r="N1597" s="41"/>
      <c r="O1597" s="4088">
        <v>5</v>
      </c>
      <c r="P1597" s="4560">
        <v>18</v>
      </c>
      <c r="Q1597" s="41" t="s">
        <v>27313</v>
      </c>
      <c r="R1597" s="41"/>
      <c r="V1597" s="6" t="s">
        <v>9338</v>
      </c>
      <c r="X1597" s="6" t="s">
        <v>7042</v>
      </c>
      <c r="AA1597" s="6564">
        <v>13323972</v>
      </c>
      <c r="AC1597" s="4898">
        <v>10200</v>
      </c>
      <c r="AD1597" s="4911">
        <v>2549.56</v>
      </c>
      <c r="AE1597" s="4898">
        <f t="shared" si="76"/>
        <v>56092.08</v>
      </c>
      <c r="AF1597" s="4550" t="s">
        <v>19700</v>
      </c>
    </row>
    <row r="1598" spans="1:32" s="6" customFormat="1" ht="30" customHeight="1">
      <c r="A1598" s="5782" t="s">
        <v>20488</v>
      </c>
      <c r="B1598" s="4672" t="s">
        <v>27315</v>
      </c>
      <c r="C1598" s="422">
        <v>45974</v>
      </c>
      <c r="D1598" s="422">
        <v>45994</v>
      </c>
      <c r="E1598" s="422"/>
      <c r="F1598" s="373"/>
      <c r="G1598" s="41">
        <v>8630</v>
      </c>
      <c r="H1598" s="5676"/>
      <c r="I1598" s="41" t="s">
        <v>21302</v>
      </c>
      <c r="J1598" s="41" t="s">
        <v>27316</v>
      </c>
      <c r="K1598" s="41" t="s">
        <v>27317</v>
      </c>
      <c r="L1598" s="41" t="s">
        <v>76</v>
      </c>
      <c r="M1598" s="41" t="s">
        <v>27319</v>
      </c>
      <c r="N1598" s="41"/>
      <c r="O1598" s="4088">
        <v>4</v>
      </c>
      <c r="P1598" s="4088">
        <v>4</v>
      </c>
      <c r="Q1598" s="41" t="s">
        <v>27318</v>
      </c>
      <c r="R1598" s="41"/>
      <c r="V1598" s="6" t="s">
        <v>9338</v>
      </c>
      <c r="X1598" s="6" t="s">
        <v>7042</v>
      </c>
      <c r="AA1598" s="6564">
        <v>13324216</v>
      </c>
      <c r="AC1598" s="4898">
        <v>0</v>
      </c>
      <c r="AD1598" s="4911">
        <v>8316</v>
      </c>
      <c r="AE1598" s="4898">
        <f t="shared" si="76"/>
        <v>33264</v>
      </c>
      <c r="AF1598" s="4550" t="s">
        <v>19700</v>
      </c>
    </row>
    <row r="1599" spans="1:32" s="6" customFormat="1" ht="30" customHeight="1">
      <c r="A1599" s="6383" t="s">
        <v>20038</v>
      </c>
      <c r="B1599" s="6385" t="s">
        <v>27320</v>
      </c>
      <c r="C1599" s="422">
        <v>45974</v>
      </c>
      <c r="D1599" s="422">
        <v>45994</v>
      </c>
      <c r="E1599" s="422"/>
      <c r="F1599" s="373"/>
      <c r="G1599" s="41">
        <v>8606</v>
      </c>
      <c r="H1599" s="5676"/>
      <c r="I1599" s="41" t="s">
        <v>21302</v>
      </c>
      <c r="J1599" s="6383" t="s">
        <v>16896</v>
      </c>
      <c r="K1599" s="41" t="s">
        <v>27321</v>
      </c>
      <c r="L1599" s="41" t="s">
        <v>28</v>
      </c>
      <c r="M1599" s="41" t="s">
        <v>27323</v>
      </c>
      <c r="N1599" s="41"/>
      <c r="O1599" s="4088">
        <v>2</v>
      </c>
      <c r="P1599" s="4088">
        <v>2</v>
      </c>
      <c r="Q1599" s="41" t="s">
        <v>27322</v>
      </c>
      <c r="R1599" s="41"/>
      <c r="V1599" s="6" t="s">
        <v>9338</v>
      </c>
      <c r="X1599" s="6" t="s">
        <v>7042</v>
      </c>
      <c r="AA1599" s="6564">
        <v>13324227</v>
      </c>
      <c r="AC1599" s="4898">
        <v>0</v>
      </c>
      <c r="AD1599" s="4911">
        <v>7920</v>
      </c>
      <c r="AE1599" s="4898">
        <f t="shared" si="76"/>
        <v>15840</v>
      </c>
      <c r="AF1599" s="4550" t="s">
        <v>19700</v>
      </c>
    </row>
    <row r="1600" spans="1:32" s="36" customFormat="1" ht="30" customHeight="1">
      <c r="A1600" s="5956" t="s">
        <v>18977</v>
      </c>
      <c r="B1600" s="36" t="s">
        <v>27325</v>
      </c>
      <c r="C1600" s="37">
        <v>45975</v>
      </c>
      <c r="D1600" s="37">
        <v>46008</v>
      </c>
      <c r="E1600" s="37"/>
      <c r="F1600" s="448"/>
      <c r="G1600" s="36">
        <v>8644</v>
      </c>
      <c r="H1600" s="5957" t="s">
        <v>3482</v>
      </c>
      <c r="J1600" s="36" t="s">
        <v>27326</v>
      </c>
      <c r="K1600" s="36" t="s">
        <v>27327</v>
      </c>
      <c r="L1600" s="36" t="s">
        <v>193</v>
      </c>
      <c r="M1600" s="36" t="s">
        <v>27329</v>
      </c>
      <c r="O1600" s="4511">
        <v>6</v>
      </c>
      <c r="P1600" s="4511">
        <v>6</v>
      </c>
      <c r="Q1600" s="36" t="s">
        <v>27328</v>
      </c>
      <c r="AA1600" s="4891">
        <v>13326765</v>
      </c>
      <c r="AC1600" s="4906"/>
      <c r="AD1600" s="5178"/>
      <c r="AE1600" s="4906"/>
      <c r="AF1600" s="36" t="s">
        <v>19700</v>
      </c>
    </row>
    <row r="1601" spans="1:33" s="6" customFormat="1" ht="30" customHeight="1">
      <c r="A1601" s="6167" t="s">
        <v>18703</v>
      </c>
      <c r="B1601" s="4672" t="s">
        <v>27330</v>
      </c>
      <c r="C1601" s="422">
        <v>45975</v>
      </c>
      <c r="D1601" s="422">
        <v>46008</v>
      </c>
      <c r="E1601" s="422"/>
      <c r="F1601" s="373"/>
      <c r="G1601" s="41">
        <v>8615</v>
      </c>
      <c r="H1601" s="5940" t="s">
        <v>27331</v>
      </c>
      <c r="I1601" s="41"/>
      <c r="J1601" s="6167" t="s">
        <v>27332</v>
      </c>
      <c r="K1601" s="41" t="s">
        <v>27333</v>
      </c>
      <c r="L1601" s="41" t="s">
        <v>193</v>
      </c>
      <c r="M1601" s="41" t="s">
        <v>27335</v>
      </c>
      <c r="N1601" s="41"/>
      <c r="O1601" s="4088">
        <v>6</v>
      </c>
      <c r="P1601" s="4560">
        <v>9</v>
      </c>
      <c r="Q1601" s="41" t="s">
        <v>27334</v>
      </c>
      <c r="R1601" s="41"/>
      <c r="V1601" s="6" t="s">
        <v>9338</v>
      </c>
      <c r="X1601" s="6" t="s">
        <v>7042</v>
      </c>
      <c r="AA1601" s="6564">
        <v>13326835</v>
      </c>
      <c r="AC1601" s="4898">
        <v>3300</v>
      </c>
      <c r="AD1601" s="4911">
        <v>7920</v>
      </c>
      <c r="AE1601" s="4898">
        <f t="shared" si="76"/>
        <v>74580</v>
      </c>
      <c r="AF1601" s="4550" t="s">
        <v>19700</v>
      </c>
    </row>
    <row r="1602" spans="1:33" s="36" customFormat="1" ht="30" customHeight="1">
      <c r="A1602" s="5956" t="s">
        <v>20936</v>
      </c>
      <c r="B1602" s="36" t="s">
        <v>27336</v>
      </c>
      <c r="C1602" s="37">
        <v>45975</v>
      </c>
      <c r="D1602" s="37">
        <v>46008</v>
      </c>
      <c r="E1602" s="37"/>
      <c r="F1602" s="448"/>
      <c r="G1602" s="36">
        <v>8596</v>
      </c>
      <c r="H1602" s="5957" t="s">
        <v>14125</v>
      </c>
      <c r="J1602" s="36" t="s">
        <v>25930</v>
      </c>
      <c r="K1602" s="36" t="s">
        <v>27337</v>
      </c>
      <c r="L1602" s="36" t="s">
        <v>28</v>
      </c>
      <c r="M1602" s="36" t="s">
        <v>27339</v>
      </c>
      <c r="O1602" s="4511">
        <v>2</v>
      </c>
      <c r="P1602" s="4511">
        <v>2</v>
      </c>
      <c r="Q1602" s="36" t="s">
        <v>27338</v>
      </c>
      <c r="AA1602" s="4891">
        <v>13327669</v>
      </c>
      <c r="AC1602" s="4906"/>
      <c r="AD1602" s="5178"/>
      <c r="AE1602" s="4906"/>
      <c r="AF1602" s="36" t="s">
        <v>19700</v>
      </c>
    </row>
    <row r="1603" spans="1:33" s="6" customFormat="1" ht="30" customHeight="1">
      <c r="A1603" s="6407" t="s">
        <v>20640</v>
      </c>
      <c r="B1603" s="4672" t="s">
        <v>27340</v>
      </c>
      <c r="C1603" s="422">
        <v>45975</v>
      </c>
      <c r="D1603" s="422">
        <v>46008</v>
      </c>
      <c r="E1603" s="422"/>
      <c r="F1603" s="373"/>
      <c r="G1603" s="41">
        <v>8605</v>
      </c>
      <c r="H1603" s="5940" t="s">
        <v>20071</v>
      </c>
      <c r="I1603" s="41"/>
      <c r="J1603" s="41" t="s">
        <v>21887</v>
      </c>
      <c r="K1603" s="41" t="s">
        <v>27341</v>
      </c>
      <c r="L1603" s="41" t="s">
        <v>28</v>
      </c>
      <c r="M1603" s="41" t="s">
        <v>27342</v>
      </c>
      <c r="N1603" s="41"/>
      <c r="O1603" s="4088">
        <v>2</v>
      </c>
      <c r="P1603" s="4088">
        <v>2</v>
      </c>
      <c r="Q1603" s="41" t="s">
        <v>15500</v>
      </c>
      <c r="R1603" s="41"/>
      <c r="V1603" s="6121" t="s">
        <v>9338</v>
      </c>
      <c r="X1603" s="6121" t="s">
        <v>7042</v>
      </c>
      <c r="AA1603" s="6564">
        <v>13327755</v>
      </c>
      <c r="AC1603" s="4898">
        <v>20982</v>
      </c>
      <c r="AD1603" s="4911">
        <v>4992</v>
      </c>
      <c r="AE1603" s="4898">
        <f t="shared" si="76"/>
        <v>30966</v>
      </c>
      <c r="AF1603" s="4550" t="s">
        <v>19700</v>
      </c>
    </row>
    <row r="1604" spans="1:33" s="6" customFormat="1" ht="30" customHeight="1">
      <c r="A1604" s="5796" t="s">
        <v>20936</v>
      </c>
      <c r="B1604" s="4672" t="s">
        <v>27343</v>
      </c>
      <c r="C1604" s="422">
        <v>45975</v>
      </c>
      <c r="D1604" s="422">
        <v>45995</v>
      </c>
      <c r="E1604" s="422"/>
      <c r="F1604" s="373"/>
      <c r="G1604" s="41">
        <v>8596</v>
      </c>
      <c r="H1604" s="5940" t="s">
        <v>9140</v>
      </c>
      <c r="I1604" s="41"/>
      <c r="J1604" s="41" t="s">
        <v>27344</v>
      </c>
      <c r="K1604" s="41" t="s">
        <v>27345</v>
      </c>
      <c r="L1604" s="41" t="s">
        <v>28</v>
      </c>
      <c r="M1604" s="41" t="s">
        <v>27347</v>
      </c>
      <c r="N1604" s="41"/>
      <c r="O1604" s="4088">
        <v>2</v>
      </c>
      <c r="P1604" s="4088">
        <v>2</v>
      </c>
      <c r="Q1604" s="41" t="s">
        <v>27346</v>
      </c>
      <c r="R1604" s="41"/>
      <c r="V1604" s="6121" t="s">
        <v>9338</v>
      </c>
      <c r="X1604" s="6121" t="s">
        <v>7042</v>
      </c>
      <c r="AA1604" s="6564">
        <v>13327756</v>
      </c>
      <c r="AC1604" s="4898">
        <v>0</v>
      </c>
      <c r="AD1604" s="4911">
        <v>9600</v>
      </c>
      <c r="AE1604" s="4898">
        <f t="shared" si="76"/>
        <v>19200</v>
      </c>
      <c r="AF1604" s="4550" t="s">
        <v>19700</v>
      </c>
    </row>
    <row r="1605" spans="1:33" s="36" customFormat="1" ht="30" customHeight="1">
      <c r="A1605" s="5956" t="s">
        <v>26419</v>
      </c>
      <c r="B1605" s="36" t="s">
        <v>27348</v>
      </c>
      <c r="C1605" s="37">
        <v>45975</v>
      </c>
      <c r="D1605" s="37">
        <v>46008</v>
      </c>
      <c r="E1605" s="37"/>
      <c r="F1605" s="448"/>
      <c r="G1605" s="36">
        <v>5940</v>
      </c>
      <c r="H1605" s="5957" t="s">
        <v>10925</v>
      </c>
      <c r="J1605" s="36" t="s">
        <v>27349</v>
      </c>
      <c r="K1605" s="36" t="s">
        <v>27350</v>
      </c>
      <c r="L1605" s="36" t="s">
        <v>62</v>
      </c>
      <c r="M1605" s="36" t="s">
        <v>27352</v>
      </c>
      <c r="O1605" s="4511">
        <v>5</v>
      </c>
      <c r="P1605" s="4511">
        <v>5</v>
      </c>
      <c r="Q1605" s="36" t="s">
        <v>27351</v>
      </c>
      <c r="AA1605" s="4891">
        <v>13327825</v>
      </c>
      <c r="AC1605" s="4906"/>
      <c r="AD1605" s="5178"/>
      <c r="AE1605" s="4906"/>
      <c r="AF1605" s="36" t="s">
        <v>19700</v>
      </c>
    </row>
    <row r="1606" spans="1:33" s="4618" customFormat="1" ht="30" customHeight="1">
      <c r="A1606" s="6433" t="s">
        <v>18734</v>
      </c>
      <c r="B1606" s="6029" t="s">
        <v>27353</v>
      </c>
      <c r="C1606" s="422">
        <v>45818</v>
      </c>
      <c r="D1606" s="422">
        <v>45839</v>
      </c>
      <c r="E1606" s="422"/>
      <c r="F1606" s="6566"/>
      <c r="G1606" s="41">
        <v>8636</v>
      </c>
      <c r="H1606" s="4416"/>
      <c r="I1606" s="41" t="s">
        <v>21302</v>
      </c>
      <c r="J1606" s="6448" t="s">
        <v>27354</v>
      </c>
      <c r="K1606" s="6029" t="s">
        <v>27355</v>
      </c>
      <c r="L1606" s="6029" t="s">
        <v>4019</v>
      </c>
      <c r="M1606" s="582" t="s">
        <v>27357</v>
      </c>
      <c r="N1606" s="41"/>
      <c r="O1606" s="3896">
        <v>15</v>
      </c>
      <c r="P1606" s="3896">
        <v>15</v>
      </c>
      <c r="Q1606" s="6029" t="s">
        <v>27356</v>
      </c>
      <c r="R1606" s="41"/>
      <c r="S1606" s="4550"/>
      <c r="T1606" s="4550"/>
      <c r="U1606" s="4550"/>
      <c r="V1606" s="6435" t="s">
        <v>9338</v>
      </c>
      <c r="W1606" s="4550"/>
      <c r="X1606" s="6435" t="s">
        <v>7042</v>
      </c>
      <c r="Y1606" s="4550"/>
      <c r="Z1606" s="4550"/>
      <c r="AA1606" s="4893">
        <v>12815865</v>
      </c>
      <c r="AB1606" s="4550"/>
      <c r="AC1606" s="4898">
        <v>0</v>
      </c>
      <c r="AD1606" s="4898">
        <v>12375</v>
      </c>
      <c r="AE1606" s="4905">
        <f>SUM(AD1606*P1606+AC1606)</f>
        <v>185625</v>
      </c>
      <c r="AF1606" s="3934" t="s">
        <v>19700</v>
      </c>
      <c r="AG1606" s="4550"/>
    </row>
    <row r="1607" spans="1:33" s="6" customFormat="1" ht="30" customHeight="1">
      <c r="A1607" s="6029" t="s">
        <v>20502</v>
      </c>
      <c r="B1607" s="41" t="s">
        <v>27358</v>
      </c>
      <c r="C1607" s="422">
        <v>45978</v>
      </c>
      <c r="D1607" s="422">
        <v>45999</v>
      </c>
      <c r="E1607" s="422"/>
      <c r="F1607" s="373"/>
      <c r="G1607" s="41">
        <v>8637</v>
      </c>
      <c r="H1607" s="6030" t="s">
        <v>23481</v>
      </c>
      <c r="I1607" s="41"/>
      <c r="J1607" s="41" t="s">
        <v>27359</v>
      </c>
      <c r="K1607" s="41" t="s">
        <v>27360</v>
      </c>
      <c r="L1607" s="6051" t="s">
        <v>173</v>
      </c>
      <c r="M1607" s="41" t="s">
        <v>27362</v>
      </c>
      <c r="N1607" s="41"/>
      <c r="O1607" s="3896">
        <v>1</v>
      </c>
      <c r="P1607" s="3896">
        <v>1</v>
      </c>
      <c r="Q1607" s="41" t="s">
        <v>27361</v>
      </c>
      <c r="R1607" s="41"/>
      <c r="V1607" s="6435" t="s">
        <v>9338</v>
      </c>
      <c r="X1607" s="6435" t="s">
        <v>7042</v>
      </c>
      <c r="AA1607" s="6564">
        <v>13333355</v>
      </c>
      <c r="AC1607" s="4898">
        <v>0</v>
      </c>
      <c r="AD1607" s="4898">
        <v>15000</v>
      </c>
      <c r="AE1607" s="4905">
        <f>SUM(AD1607*P1607+AC1607)</f>
        <v>15000</v>
      </c>
      <c r="AF1607" s="3934" t="s">
        <v>19700</v>
      </c>
    </row>
    <row r="1608" spans="1:33" s="6" customFormat="1" ht="30" customHeight="1">
      <c r="A1608" s="6029" t="s">
        <v>18626</v>
      </c>
      <c r="B1608" s="41" t="s">
        <v>27363</v>
      </c>
      <c r="C1608" s="422">
        <v>45978</v>
      </c>
      <c r="D1608" s="422">
        <v>45999</v>
      </c>
      <c r="E1608" s="422"/>
      <c r="F1608" s="373"/>
      <c r="G1608" s="41">
        <v>9013</v>
      </c>
      <c r="H1608" s="6030" t="s">
        <v>6654</v>
      </c>
      <c r="I1608" s="41"/>
      <c r="J1608" s="41" t="s">
        <v>27364</v>
      </c>
      <c r="K1608" s="41" t="s">
        <v>27365</v>
      </c>
      <c r="L1608" s="6029" t="s">
        <v>76</v>
      </c>
      <c r="M1608" s="41" t="s">
        <v>27367</v>
      </c>
      <c r="N1608" s="41"/>
      <c r="O1608" s="3896">
        <v>4</v>
      </c>
      <c r="P1608" s="3896">
        <v>4</v>
      </c>
      <c r="Q1608" s="41" t="s">
        <v>27366</v>
      </c>
      <c r="R1608" s="41"/>
      <c r="V1608" s="6" t="s">
        <v>9338</v>
      </c>
      <c r="X1608" s="6" t="s">
        <v>7042</v>
      </c>
      <c r="AA1608" s="6564">
        <v>13332850</v>
      </c>
      <c r="AC1608" s="4898">
        <v>0</v>
      </c>
      <c r="AD1608" s="4911">
        <v>6798.83</v>
      </c>
      <c r="AE1608" s="4898">
        <f t="shared" si="76"/>
        <v>27195.32</v>
      </c>
      <c r="AF1608" s="3934" t="s">
        <v>19700</v>
      </c>
    </row>
    <row r="1609" spans="1:33" s="6" customFormat="1" ht="30" customHeight="1">
      <c r="A1609" s="6029" t="s">
        <v>20543</v>
      </c>
      <c r="B1609" s="4672" t="s">
        <v>27368</v>
      </c>
      <c r="C1609" s="422">
        <v>45978</v>
      </c>
      <c r="D1609" s="422">
        <v>46010</v>
      </c>
      <c r="E1609" s="5965"/>
      <c r="F1609" s="373"/>
      <c r="G1609" s="41">
        <v>8628</v>
      </c>
      <c r="H1609" s="6030" t="s">
        <v>27369</v>
      </c>
      <c r="I1609" s="41"/>
      <c r="J1609" s="41" t="s">
        <v>27370</v>
      </c>
      <c r="K1609" s="41" t="s">
        <v>27371</v>
      </c>
      <c r="L1609" s="41" t="s">
        <v>16194</v>
      </c>
      <c r="M1609" s="41" t="s">
        <v>27373</v>
      </c>
      <c r="N1609" s="41"/>
      <c r="O1609" s="4088">
        <v>3</v>
      </c>
      <c r="P1609" s="4088">
        <v>3</v>
      </c>
      <c r="Q1609" s="41" t="s">
        <v>27372</v>
      </c>
      <c r="R1609" s="41"/>
      <c r="V1609" s="6" t="s">
        <v>9338</v>
      </c>
      <c r="X1609" s="6" t="s">
        <v>7042</v>
      </c>
      <c r="AA1609" s="6564">
        <v>13332479</v>
      </c>
      <c r="AC1609" s="4898">
        <v>46035</v>
      </c>
      <c r="AD1609" s="4911">
        <v>5702.4</v>
      </c>
      <c r="AE1609" s="4898">
        <f t="shared" si="76"/>
        <v>63142.2</v>
      </c>
      <c r="AF1609" s="4550" t="s">
        <v>19700</v>
      </c>
    </row>
    <row r="1610" spans="1:33" s="6" customFormat="1" ht="30" customHeight="1">
      <c r="A1610" s="6202" t="s">
        <v>19351</v>
      </c>
      <c r="B1610" s="4672" t="s">
        <v>27374</v>
      </c>
      <c r="C1610" s="422">
        <v>45978</v>
      </c>
      <c r="D1610" s="422">
        <v>46010</v>
      </c>
      <c r="E1610" s="422"/>
      <c r="F1610" s="373"/>
      <c r="G1610" s="41">
        <v>8646</v>
      </c>
      <c r="H1610" s="5676"/>
      <c r="I1610" s="41" t="s">
        <v>25</v>
      </c>
      <c r="J1610" s="41" t="s">
        <v>27375</v>
      </c>
      <c r="K1610" s="41" t="s">
        <v>27376</v>
      </c>
      <c r="L1610" s="153" t="s">
        <v>28</v>
      </c>
      <c r="M1610" s="41" t="s">
        <v>27378</v>
      </c>
      <c r="N1610" s="41"/>
      <c r="O1610" s="4088">
        <v>2</v>
      </c>
      <c r="P1610" s="4088">
        <v>2</v>
      </c>
      <c r="Q1610" s="41" t="s">
        <v>27377</v>
      </c>
      <c r="R1610" s="41"/>
      <c r="V1610" s="6" t="s">
        <v>9338</v>
      </c>
      <c r="X1610" s="6" t="s">
        <v>7042</v>
      </c>
      <c r="AA1610" s="6564">
        <v>13332277</v>
      </c>
      <c r="AC1610" s="4898">
        <v>12400</v>
      </c>
      <c r="AD1610" s="4911">
        <v>12375</v>
      </c>
      <c r="AE1610" s="4898">
        <f t="shared" si="76"/>
        <v>37150</v>
      </c>
      <c r="AF1610" s="4550" t="s">
        <v>19700</v>
      </c>
    </row>
    <row r="1611" spans="1:33" s="6" customFormat="1" ht="30" customHeight="1">
      <c r="A1611" s="6325" t="s">
        <v>26808</v>
      </c>
      <c r="B1611" s="4672" t="s">
        <v>27379</v>
      </c>
      <c r="C1611" s="422">
        <v>45978</v>
      </c>
      <c r="D1611" s="422">
        <v>46010</v>
      </c>
      <c r="E1611" s="422"/>
      <c r="F1611" s="373"/>
      <c r="G1611" s="41">
        <v>8607</v>
      </c>
      <c r="H1611" s="6030" t="s">
        <v>4307</v>
      </c>
      <c r="I1611" s="41"/>
      <c r="J1611" s="41" t="s">
        <v>27202</v>
      </c>
      <c r="K1611" s="41" t="s">
        <v>27380</v>
      </c>
      <c r="L1611" s="41" t="s">
        <v>173</v>
      </c>
      <c r="M1611" s="41" t="s">
        <v>27382</v>
      </c>
      <c r="N1611" s="41"/>
      <c r="O1611" s="4088">
        <v>1</v>
      </c>
      <c r="P1611" s="4088">
        <v>1</v>
      </c>
      <c r="Q1611" s="41" t="s">
        <v>27381</v>
      </c>
      <c r="R1611" s="41"/>
      <c r="V1611" s="6" t="s">
        <v>9338</v>
      </c>
      <c r="X1611" s="6" t="s">
        <v>7042</v>
      </c>
      <c r="AA1611" s="6564">
        <v>13332236</v>
      </c>
      <c r="AC1611" s="4898">
        <v>10200</v>
      </c>
      <c r="AD1611" s="4911">
        <v>7840.8</v>
      </c>
      <c r="AE1611" s="4898">
        <f t="shared" si="76"/>
        <v>18040.8</v>
      </c>
      <c r="AF1611" s="4550" t="s">
        <v>19700</v>
      </c>
    </row>
    <row r="1612" spans="1:33" s="6" customFormat="1" ht="30" customHeight="1">
      <c r="A1612" s="6029" t="s">
        <v>18626</v>
      </c>
      <c r="B1612" s="4672" t="s">
        <v>27383</v>
      </c>
      <c r="C1612" s="422">
        <v>45978</v>
      </c>
      <c r="D1612" s="422">
        <v>46010</v>
      </c>
      <c r="E1612" s="422"/>
      <c r="F1612" s="373"/>
      <c r="G1612" s="41">
        <v>9013</v>
      </c>
      <c r="H1612" s="6030" t="s">
        <v>18121</v>
      </c>
      <c r="I1612" s="41"/>
      <c r="J1612" s="41" t="s">
        <v>27384</v>
      </c>
      <c r="K1612" s="41" t="s">
        <v>27385</v>
      </c>
      <c r="L1612" s="41" t="s">
        <v>26125</v>
      </c>
      <c r="M1612" s="41" t="s">
        <v>27387</v>
      </c>
      <c r="N1612" s="41"/>
      <c r="O1612" s="4088">
        <v>5</v>
      </c>
      <c r="P1612" s="4088">
        <v>5</v>
      </c>
      <c r="Q1612" s="41" t="s">
        <v>27386</v>
      </c>
      <c r="R1612" s="41"/>
      <c r="V1612" s="6111" t="s">
        <v>9338</v>
      </c>
      <c r="X1612" s="6111" t="s">
        <v>7042</v>
      </c>
      <c r="AA1612" s="6564">
        <v>13332084</v>
      </c>
      <c r="AC1612" s="4898">
        <v>10200</v>
      </c>
      <c r="AD1612" s="4911">
        <v>2549.56</v>
      </c>
      <c r="AE1612" s="4898">
        <f t="shared" si="76"/>
        <v>22947.8</v>
      </c>
      <c r="AF1612" s="4550" t="s">
        <v>19700</v>
      </c>
    </row>
    <row r="1613" spans="1:33" s="6" customFormat="1" ht="30" customHeight="1">
      <c r="A1613" s="5813" t="s">
        <v>20038</v>
      </c>
      <c r="B1613" s="41" t="s">
        <v>27388</v>
      </c>
      <c r="C1613" s="422">
        <v>45979</v>
      </c>
      <c r="D1613" s="422">
        <v>46013</v>
      </c>
      <c r="E1613" s="422"/>
      <c r="F1613" s="373"/>
      <c r="G1613" s="41">
        <v>8606</v>
      </c>
      <c r="H1613" s="5961" t="s">
        <v>10914</v>
      </c>
      <c r="I1613" s="41"/>
      <c r="J1613" s="41" t="s">
        <v>27389</v>
      </c>
      <c r="K1613" s="41" t="s">
        <v>27390</v>
      </c>
      <c r="L1613" s="41" t="s">
        <v>173</v>
      </c>
      <c r="M1613" s="41" t="s">
        <v>27392</v>
      </c>
      <c r="N1613" s="41"/>
      <c r="O1613" s="4088">
        <v>1</v>
      </c>
      <c r="P1613" s="4088">
        <v>1</v>
      </c>
      <c r="Q1613" s="41" t="s">
        <v>27391</v>
      </c>
      <c r="R1613" s="41"/>
      <c r="V1613" s="6111" t="s">
        <v>9338</v>
      </c>
      <c r="X1613" s="6111" t="s">
        <v>7042</v>
      </c>
      <c r="AA1613" s="6564">
        <v>13338337</v>
      </c>
      <c r="AC1613" s="4898">
        <v>6900</v>
      </c>
      <c r="AD1613" s="4911">
        <v>7920</v>
      </c>
      <c r="AE1613" s="4898">
        <f t="shared" si="76"/>
        <v>14820</v>
      </c>
      <c r="AF1613" s="4550" t="s">
        <v>19700</v>
      </c>
    </row>
    <row r="1614" spans="1:33" s="6" customFormat="1" ht="30" customHeight="1">
      <c r="A1614" s="5813" t="s">
        <v>20488</v>
      </c>
      <c r="B1614" s="4672" t="s">
        <v>27393</v>
      </c>
      <c r="C1614" s="422">
        <v>45979</v>
      </c>
      <c r="D1614" s="422">
        <v>46013</v>
      </c>
      <c r="E1614" s="422"/>
      <c r="F1614" s="373"/>
      <c r="G1614" s="41">
        <v>8630</v>
      </c>
      <c r="H1614" s="5961" t="s">
        <v>21446</v>
      </c>
      <c r="I1614" s="41"/>
      <c r="J1614" s="41" t="s">
        <v>27394</v>
      </c>
      <c r="K1614" s="41" t="s">
        <v>27395</v>
      </c>
      <c r="L1614" s="41" t="s">
        <v>173</v>
      </c>
      <c r="M1614" s="41" t="s">
        <v>27396</v>
      </c>
      <c r="N1614" s="41"/>
      <c r="O1614" s="4088">
        <v>1</v>
      </c>
      <c r="P1614" s="4088">
        <v>1</v>
      </c>
      <c r="Q1614" s="41" t="s">
        <v>25955</v>
      </c>
      <c r="R1614" s="41"/>
      <c r="V1614" s="6" t="s">
        <v>9338</v>
      </c>
      <c r="X1614" s="6" t="s">
        <v>7042</v>
      </c>
      <c r="AA1614" s="6564">
        <v>13337859</v>
      </c>
      <c r="AC1614" s="4898">
        <v>5717.25</v>
      </c>
      <c r="AD1614" s="4911">
        <v>8316</v>
      </c>
      <c r="AE1614" s="4898">
        <f t="shared" si="76"/>
        <v>14033.25</v>
      </c>
      <c r="AF1614" s="4550" t="s">
        <v>19700</v>
      </c>
    </row>
    <row r="1615" spans="1:33" s="6" customFormat="1" ht="30" customHeight="1">
      <c r="A1615" s="6424" t="s">
        <v>26419</v>
      </c>
      <c r="B1615" s="4672" t="s">
        <v>27397</v>
      </c>
      <c r="C1615" s="422">
        <v>45979</v>
      </c>
      <c r="D1615" s="422">
        <v>46013</v>
      </c>
      <c r="E1615" s="422"/>
      <c r="F1615" s="373"/>
      <c r="G1615" s="41">
        <v>5940</v>
      </c>
      <c r="H1615" s="5961" t="s">
        <v>447</v>
      </c>
      <c r="I1615" s="41"/>
      <c r="J1615" s="6424" t="s">
        <v>27398</v>
      </c>
      <c r="K1615" s="41" t="s">
        <v>27399</v>
      </c>
      <c r="L1615" s="41" t="s">
        <v>173</v>
      </c>
      <c r="M1615" s="41" t="s">
        <v>27400</v>
      </c>
      <c r="N1615" s="41"/>
      <c r="O1615" s="4088">
        <v>1</v>
      </c>
      <c r="P1615" s="4088">
        <v>1</v>
      </c>
      <c r="Q1615" s="41" t="s">
        <v>25222</v>
      </c>
      <c r="R1615" s="41"/>
      <c r="V1615" s="6" t="s">
        <v>9338</v>
      </c>
      <c r="X1615" s="6" t="s">
        <v>7042</v>
      </c>
      <c r="AA1615" s="6564">
        <v>13337427</v>
      </c>
      <c r="AC1615" s="5050">
        <v>142000</v>
      </c>
      <c r="AD1615" s="4911">
        <v>17000</v>
      </c>
      <c r="AE1615" s="4898">
        <f t="shared" si="76"/>
        <v>159000</v>
      </c>
      <c r="AF1615" s="4550" t="s">
        <v>19700</v>
      </c>
    </row>
    <row r="1616" spans="1:33" s="6" customFormat="1" ht="30" customHeight="1">
      <c r="A1616" s="5813" t="s">
        <v>19496</v>
      </c>
      <c r="B1616" s="4672" t="s">
        <v>27401</v>
      </c>
      <c r="C1616" s="422">
        <v>45979</v>
      </c>
      <c r="D1616" s="422">
        <v>46013</v>
      </c>
      <c r="E1616" s="422"/>
      <c r="F1616" s="373"/>
      <c r="G1616" s="41">
        <v>8617</v>
      </c>
      <c r="H1616" s="5961" t="s">
        <v>10066</v>
      </c>
      <c r="I1616" s="41"/>
      <c r="J1616" s="41" t="s">
        <v>27402</v>
      </c>
      <c r="K1616" s="41" t="s">
        <v>27403</v>
      </c>
      <c r="L1616" s="41" t="s">
        <v>173</v>
      </c>
      <c r="M1616" s="41" t="s">
        <v>27404</v>
      </c>
      <c r="N1616" s="41"/>
      <c r="O1616" s="4088">
        <v>1</v>
      </c>
      <c r="P1616" s="4088">
        <v>1</v>
      </c>
      <c r="Q1616" s="41" t="s">
        <v>25222</v>
      </c>
      <c r="R1616" s="41"/>
      <c r="V1616" s="6" t="s">
        <v>9338</v>
      </c>
      <c r="X1616" s="6" t="s">
        <v>7042</v>
      </c>
      <c r="AA1616" s="6564">
        <v>13337140</v>
      </c>
      <c r="AC1616" s="4898">
        <v>18600</v>
      </c>
      <c r="AD1616" s="4911">
        <v>12375</v>
      </c>
      <c r="AE1616" s="4898">
        <f t="shared" si="76"/>
        <v>30975</v>
      </c>
      <c r="AF1616" s="4550" t="s">
        <v>19700</v>
      </c>
    </row>
    <row r="1617" spans="1:32" s="6" customFormat="1" ht="30" customHeight="1">
      <c r="A1617" s="5811" t="s">
        <v>20017</v>
      </c>
      <c r="B1617" s="6" t="s">
        <v>27405</v>
      </c>
      <c r="C1617" s="114">
        <v>45979</v>
      </c>
      <c r="D1617" s="114">
        <v>46013</v>
      </c>
      <c r="E1617" s="114">
        <v>46132</v>
      </c>
      <c r="F1617" s="6572">
        <f t="shared" ref="F1617:F1651" si="78">SUM(D1617-E1617)</f>
        <v>-119</v>
      </c>
      <c r="G1617" s="6">
        <v>8369</v>
      </c>
      <c r="H1617" s="5812" t="s">
        <v>5059</v>
      </c>
      <c r="J1617" s="6" t="s">
        <v>27406</v>
      </c>
      <c r="K1617" s="6" t="s">
        <v>27407</v>
      </c>
      <c r="L1617" s="6" t="s">
        <v>28</v>
      </c>
      <c r="M1617" s="6" t="s">
        <v>27408</v>
      </c>
      <c r="O1617" s="264">
        <v>2</v>
      </c>
      <c r="P1617" s="4560">
        <v>3</v>
      </c>
      <c r="Q1617" s="6" t="s">
        <v>25209</v>
      </c>
      <c r="AA1617" s="6564">
        <v>13337110</v>
      </c>
      <c r="AC1617" s="4898">
        <v>55800</v>
      </c>
      <c r="AD1617" s="4911">
        <v>15000</v>
      </c>
      <c r="AE1617" s="4898">
        <f t="shared" si="76"/>
        <v>100800</v>
      </c>
      <c r="AF1617" s="4550" t="s">
        <v>19700</v>
      </c>
    </row>
    <row r="1618" spans="1:32" s="36" customFormat="1" ht="30" customHeight="1">
      <c r="A1618" s="5837" t="s">
        <v>20038</v>
      </c>
      <c r="B1618" s="36" t="s">
        <v>27409</v>
      </c>
      <c r="C1618" s="37">
        <v>45979</v>
      </c>
      <c r="D1618" s="37">
        <v>46000</v>
      </c>
      <c r="E1618" s="37"/>
      <c r="F1618" s="448"/>
      <c r="G1618" s="36">
        <v>8606</v>
      </c>
      <c r="H1618" s="5838" t="s">
        <v>6726</v>
      </c>
      <c r="J1618" s="36" t="s">
        <v>27410</v>
      </c>
      <c r="K1618" s="36" t="s">
        <v>27411</v>
      </c>
      <c r="L1618" s="36" t="s">
        <v>173</v>
      </c>
      <c r="M1618" s="36" t="s">
        <v>27412</v>
      </c>
      <c r="O1618" s="4511">
        <v>1</v>
      </c>
      <c r="P1618" s="4511">
        <v>1</v>
      </c>
      <c r="Q1618" s="36" t="s">
        <v>25222</v>
      </c>
      <c r="AA1618" s="4891">
        <v>13337033</v>
      </c>
      <c r="AC1618" s="4906"/>
      <c r="AD1618" s="5178"/>
      <c r="AE1618" s="4906"/>
      <c r="AF1618" s="36" t="s">
        <v>19700</v>
      </c>
    </row>
    <row r="1619" spans="1:32" s="6" customFormat="1" ht="30" customHeight="1">
      <c r="A1619" s="5813" t="s">
        <v>20038</v>
      </c>
      <c r="B1619" s="4672" t="s">
        <v>27413</v>
      </c>
      <c r="C1619" s="422">
        <v>45979</v>
      </c>
      <c r="D1619" s="422">
        <v>46000</v>
      </c>
      <c r="E1619" s="422"/>
      <c r="F1619" s="373"/>
      <c r="G1619" s="41">
        <v>8606</v>
      </c>
      <c r="H1619" s="5961" t="s">
        <v>10345</v>
      </c>
      <c r="I1619" s="41"/>
      <c r="J1619" s="41" t="s">
        <v>27414</v>
      </c>
      <c r="K1619" s="41" t="s">
        <v>27415</v>
      </c>
      <c r="L1619" s="41" t="s">
        <v>173</v>
      </c>
      <c r="M1619" s="41" t="s">
        <v>27417</v>
      </c>
      <c r="N1619" s="41"/>
      <c r="O1619" s="4088">
        <v>1</v>
      </c>
      <c r="P1619" s="4088">
        <v>1</v>
      </c>
      <c r="Q1619" s="41" t="s">
        <v>27416</v>
      </c>
      <c r="R1619" s="41"/>
      <c r="V1619" s="6" t="s">
        <v>2073</v>
      </c>
      <c r="X1619" s="6" t="s">
        <v>7042</v>
      </c>
      <c r="AA1619" s="6564">
        <v>13336386</v>
      </c>
      <c r="AC1619" s="4898">
        <v>0</v>
      </c>
      <c r="AD1619" s="4911">
        <v>7920</v>
      </c>
      <c r="AE1619" s="4898">
        <f t="shared" si="76"/>
        <v>7920</v>
      </c>
      <c r="AF1619" s="4550" t="s">
        <v>19700</v>
      </c>
    </row>
    <row r="1620" spans="1:32" s="36" customFormat="1" ht="30" customHeight="1">
      <c r="A1620" s="5837" t="s">
        <v>18703</v>
      </c>
      <c r="B1620" s="36" t="s">
        <v>27418</v>
      </c>
      <c r="C1620" s="37">
        <v>45979</v>
      </c>
      <c r="D1620" s="37">
        <v>46000</v>
      </c>
      <c r="E1620" s="37"/>
      <c r="F1620" s="448"/>
      <c r="G1620" s="36">
        <v>8615</v>
      </c>
      <c r="H1620" s="5838" t="s">
        <v>27419</v>
      </c>
      <c r="J1620" s="36" t="s">
        <v>27420</v>
      </c>
      <c r="K1620" s="36" t="s">
        <v>27421</v>
      </c>
      <c r="L1620" s="6970" t="s">
        <v>28</v>
      </c>
      <c r="M1620" s="36" t="s">
        <v>27423</v>
      </c>
      <c r="O1620" s="4511">
        <v>2</v>
      </c>
      <c r="P1620" s="4511">
        <v>2</v>
      </c>
      <c r="Q1620" s="36" t="s">
        <v>27422</v>
      </c>
      <c r="AA1620" s="4891">
        <v>13335232</v>
      </c>
      <c r="AC1620" s="4906"/>
      <c r="AD1620" s="5178"/>
      <c r="AE1620" s="4906"/>
      <c r="AF1620" s="36" t="s">
        <v>19700</v>
      </c>
    </row>
    <row r="1621" spans="1:32" s="6" customFormat="1" ht="30" customHeight="1">
      <c r="A1621" s="6167" t="s">
        <v>18754</v>
      </c>
      <c r="B1621" s="4672" t="s">
        <v>27424</v>
      </c>
      <c r="C1621" s="422">
        <v>45979</v>
      </c>
      <c r="D1621" s="422">
        <v>46013</v>
      </c>
      <c r="E1621" s="422"/>
      <c r="F1621" s="373"/>
      <c r="G1621" s="41">
        <v>8634</v>
      </c>
      <c r="H1621" s="5961" t="s">
        <v>12238</v>
      </c>
      <c r="I1621" s="41"/>
      <c r="J1621" s="41" t="s">
        <v>27425</v>
      </c>
      <c r="K1621" s="41" t="s">
        <v>27426</v>
      </c>
      <c r="L1621" s="41" t="s">
        <v>76</v>
      </c>
      <c r="M1621" s="41" t="s">
        <v>27428</v>
      </c>
      <c r="N1621" s="41"/>
      <c r="O1621" s="4088">
        <v>4</v>
      </c>
      <c r="P1621" s="4088">
        <v>4</v>
      </c>
      <c r="Q1621" s="41" t="s">
        <v>27427</v>
      </c>
      <c r="R1621" s="41"/>
      <c r="V1621" s="6" t="s">
        <v>9338</v>
      </c>
      <c r="X1621" s="6" t="s">
        <v>7042</v>
      </c>
      <c r="AA1621" s="6564">
        <v>13334955</v>
      </c>
      <c r="AC1621" s="4898">
        <v>3300</v>
      </c>
      <c r="AD1621" s="4911">
        <v>7920</v>
      </c>
      <c r="AE1621" s="4898">
        <f t="shared" si="76"/>
        <v>34980</v>
      </c>
      <c r="AF1621" s="4550" t="s">
        <v>19700</v>
      </c>
    </row>
    <row r="1622" spans="1:32" s="6" customFormat="1" ht="30" customHeight="1">
      <c r="A1622" s="5885" t="s">
        <v>18754</v>
      </c>
      <c r="B1622" s="4672" t="s">
        <v>27429</v>
      </c>
      <c r="C1622" s="422">
        <v>45979</v>
      </c>
      <c r="D1622" s="422">
        <v>46000</v>
      </c>
      <c r="E1622" s="422"/>
      <c r="F1622" s="373"/>
      <c r="G1622" s="41">
        <v>8634</v>
      </c>
      <c r="H1622" s="5961" t="s">
        <v>14233</v>
      </c>
      <c r="I1622" s="41"/>
      <c r="J1622" s="41" t="s">
        <v>27430</v>
      </c>
      <c r="K1622" s="41" t="s">
        <v>27431</v>
      </c>
      <c r="L1622" s="153" t="s">
        <v>76</v>
      </c>
      <c r="M1622" s="582" t="s">
        <v>27433</v>
      </c>
      <c r="N1622" s="41"/>
      <c r="O1622" s="4088">
        <v>3</v>
      </c>
      <c r="P1622" s="4560">
        <v>2</v>
      </c>
      <c r="Q1622" s="41" t="s">
        <v>27432</v>
      </c>
      <c r="R1622" s="41"/>
      <c r="V1622" s="6" t="s">
        <v>9338</v>
      </c>
      <c r="X1622" s="6" t="s">
        <v>7042</v>
      </c>
      <c r="AA1622" s="6564">
        <v>13334688</v>
      </c>
      <c r="AC1622" s="4898">
        <v>0</v>
      </c>
      <c r="AD1622" s="4911">
        <v>7920</v>
      </c>
      <c r="AE1622" s="4898">
        <f t="shared" ref="AE1622:AE1686" si="79">AC1622+AD1622*P1622</f>
        <v>15840</v>
      </c>
      <c r="AF1622" s="4550" t="s">
        <v>19700</v>
      </c>
    </row>
    <row r="1623" spans="1:32" s="6" customFormat="1" ht="30" customHeight="1">
      <c r="A1623" s="5827" t="s">
        <v>20038</v>
      </c>
      <c r="B1623" s="5827" t="s">
        <v>27434</v>
      </c>
      <c r="C1623" s="422">
        <v>45980</v>
      </c>
      <c r="D1623" s="422">
        <v>46001</v>
      </c>
      <c r="E1623" s="422"/>
      <c r="F1623" s="373"/>
      <c r="G1623" s="41">
        <v>8606</v>
      </c>
      <c r="H1623" s="5870" t="s">
        <v>14970</v>
      </c>
      <c r="I1623" s="41"/>
      <c r="J1623" s="5827" t="s">
        <v>27435</v>
      </c>
      <c r="K1623" s="5827" t="s">
        <v>27436</v>
      </c>
      <c r="L1623" s="41" t="s">
        <v>28</v>
      </c>
      <c r="M1623" s="41" t="s">
        <v>27438</v>
      </c>
      <c r="N1623" s="41"/>
      <c r="O1623" s="4088">
        <v>2</v>
      </c>
      <c r="P1623" s="4088">
        <v>2</v>
      </c>
      <c r="Q1623" s="5827" t="s">
        <v>27437</v>
      </c>
      <c r="R1623" s="41"/>
      <c r="V1623" s="6" t="s">
        <v>9338</v>
      </c>
      <c r="X1623" s="6" t="s">
        <v>7042</v>
      </c>
      <c r="AA1623" s="6564">
        <v>13339552</v>
      </c>
      <c r="AC1623" s="4898">
        <v>0</v>
      </c>
      <c r="AD1623" s="4911">
        <v>7920</v>
      </c>
      <c r="AE1623" s="4898">
        <f t="shared" si="79"/>
        <v>15840</v>
      </c>
      <c r="AF1623" s="4550" t="s">
        <v>19700</v>
      </c>
    </row>
    <row r="1624" spans="1:32" s="6" customFormat="1" ht="30" customHeight="1">
      <c r="A1624" s="5827" t="s">
        <v>19561</v>
      </c>
      <c r="B1624" s="5827" t="s">
        <v>27439</v>
      </c>
      <c r="C1624" s="422">
        <v>45980</v>
      </c>
      <c r="D1624" s="422">
        <v>46014</v>
      </c>
      <c r="E1624" s="422"/>
      <c r="F1624" s="373"/>
      <c r="G1624" s="41">
        <v>8617</v>
      </c>
      <c r="H1624" s="5870" t="s">
        <v>377</v>
      </c>
      <c r="I1624" s="41"/>
      <c r="J1624" s="5827" t="s">
        <v>27440</v>
      </c>
      <c r="K1624" s="5827" t="s">
        <v>27441</v>
      </c>
      <c r="L1624" s="5827" t="s">
        <v>76</v>
      </c>
      <c r="M1624" s="41" t="s">
        <v>27443</v>
      </c>
      <c r="N1624" s="41"/>
      <c r="O1624" s="4088">
        <v>4</v>
      </c>
      <c r="P1624" s="4088">
        <v>4</v>
      </c>
      <c r="Q1624" s="5827" t="s">
        <v>27442</v>
      </c>
      <c r="R1624" s="41"/>
      <c r="V1624" s="6306" t="s">
        <v>9338</v>
      </c>
      <c r="X1624" s="6306" t="s">
        <v>7042</v>
      </c>
      <c r="AA1624" s="6564">
        <v>13339762</v>
      </c>
      <c r="AC1624" s="4898">
        <v>18600</v>
      </c>
      <c r="AD1624" s="4911">
        <v>12375</v>
      </c>
      <c r="AE1624" s="4898">
        <f t="shared" si="79"/>
        <v>68100</v>
      </c>
      <c r="AF1624" s="4550" t="s">
        <v>19700</v>
      </c>
    </row>
    <row r="1625" spans="1:32" s="6" customFormat="1" ht="30" customHeight="1">
      <c r="A1625" s="5827" t="s">
        <v>26419</v>
      </c>
      <c r="B1625" s="8076" t="s">
        <v>27444</v>
      </c>
      <c r="C1625" s="422">
        <v>45980</v>
      </c>
      <c r="D1625" s="422">
        <v>46014</v>
      </c>
      <c r="E1625" s="422"/>
      <c r="F1625" s="373"/>
      <c r="G1625" s="41">
        <v>5940</v>
      </c>
      <c r="H1625" s="5870" t="s">
        <v>12351</v>
      </c>
      <c r="I1625" s="5827" t="s">
        <v>25</v>
      </c>
      <c r="J1625" s="5827" t="s">
        <v>27445</v>
      </c>
      <c r="K1625" s="5827" t="s">
        <v>27446</v>
      </c>
      <c r="L1625" s="5827" t="s">
        <v>173</v>
      </c>
      <c r="M1625" s="41" t="s">
        <v>27448</v>
      </c>
      <c r="N1625" s="41"/>
      <c r="O1625" s="4088">
        <v>1</v>
      </c>
      <c r="P1625" s="4088">
        <v>1</v>
      </c>
      <c r="Q1625" s="5827" t="s">
        <v>27447</v>
      </c>
      <c r="R1625" s="41"/>
      <c r="V1625" s="6" t="s">
        <v>28776</v>
      </c>
      <c r="X1625" s="6" t="s">
        <v>27185</v>
      </c>
      <c r="AA1625" s="6564">
        <v>13340812</v>
      </c>
      <c r="AC1625" s="4898">
        <v>52000</v>
      </c>
      <c r="AD1625" s="4911">
        <v>17000</v>
      </c>
      <c r="AE1625" s="4898">
        <f t="shared" si="79"/>
        <v>69000</v>
      </c>
      <c r="AF1625" s="4550" t="s">
        <v>19700</v>
      </c>
    </row>
    <row r="1626" spans="1:32" s="6" customFormat="1" ht="30" customHeight="1">
      <c r="A1626" s="5827" t="s">
        <v>20214</v>
      </c>
      <c r="B1626" s="5827" t="s">
        <v>27449</v>
      </c>
      <c r="C1626" s="422">
        <v>45980</v>
      </c>
      <c r="D1626" s="422">
        <v>46001</v>
      </c>
      <c r="E1626" s="422"/>
      <c r="F1626" s="373"/>
      <c r="G1626" s="41">
        <v>9052</v>
      </c>
      <c r="H1626" s="5870" t="s">
        <v>10345</v>
      </c>
      <c r="I1626" s="41"/>
      <c r="J1626" s="5827" t="s">
        <v>27450</v>
      </c>
      <c r="K1626" s="5827" t="s">
        <v>27451</v>
      </c>
      <c r="L1626" s="5827" t="s">
        <v>20680</v>
      </c>
      <c r="M1626" s="41" t="s">
        <v>27453</v>
      </c>
      <c r="N1626" s="41"/>
      <c r="O1626" s="4088">
        <v>3</v>
      </c>
      <c r="P1626" s="4088">
        <v>3</v>
      </c>
      <c r="Q1626" s="5827" t="s">
        <v>27452</v>
      </c>
      <c r="R1626" s="41"/>
      <c r="V1626" s="6" t="s">
        <v>9338</v>
      </c>
      <c r="X1626" s="6" t="s">
        <v>7042</v>
      </c>
      <c r="AA1626" s="6564">
        <v>13340929</v>
      </c>
      <c r="AC1626" s="4898">
        <v>3100</v>
      </c>
      <c r="AD1626" s="4911">
        <v>6930</v>
      </c>
      <c r="AE1626" s="4898">
        <f t="shared" si="79"/>
        <v>23890</v>
      </c>
      <c r="AF1626" s="4550" t="s">
        <v>19700</v>
      </c>
    </row>
    <row r="1627" spans="1:32" s="6" customFormat="1" ht="30" customHeight="1">
      <c r="A1627" s="6132" t="s">
        <v>18977</v>
      </c>
      <c r="B1627" s="6158" t="s">
        <v>27454</v>
      </c>
      <c r="C1627" s="422">
        <v>45980</v>
      </c>
      <c r="D1627" s="422">
        <v>46014</v>
      </c>
      <c r="E1627" s="422"/>
      <c r="F1627" s="373"/>
      <c r="G1627" s="41">
        <v>8644</v>
      </c>
      <c r="H1627" s="5870" t="s">
        <v>27455</v>
      </c>
      <c r="I1627" s="41"/>
      <c r="J1627" s="6132" t="s">
        <v>27456</v>
      </c>
      <c r="K1627" s="5827" t="s">
        <v>27457</v>
      </c>
      <c r="L1627" s="5827" t="s">
        <v>179</v>
      </c>
      <c r="M1627" s="41" t="s">
        <v>27459</v>
      </c>
      <c r="N1627" s="41"/>
      <c r="O1627" s="4088">
        <v>8</v>
      </c>
      <c r="P1627" s="4088">
        <v>8</v>
      </c>
      <c r="Q1627" s="5827" t="s">
        <v>27458</v>
      </c>
      <c r="R1627" s="41"/>
      <c r="V1627" s="6" t="s">
        <v>9338</v>
      </c>
      <c r="X1627" s="6" t="s">
        <v>7042</v>
      </c>
      <c r="AA1627" s="6564">
        <v>13341023</v>
      </c>
      <c r="AC1627" s="4898">
        <v>10200</v>
      </c>
      <c r="AD1627" s="4911">
        <v>7920</v>
      </c>
      <c r="AE1627" s="4898">
        <f t="shared" si="79"/>
        <v>73560</v>
      </c>
      <c r="AF1627" s="4550" t="s">
        <v>19700</v>
      </c>
    </row>
    <row r="1628" spans="1:32" s="6" customFormat="1" ht="30" customHeight="1">
      <c r="A1628" s="5827" t="s">
        <v>20488</v>
      </c>
      <c r="B1628" s="5827" t="s">
        <v>27460</v>
      </c>
      <c r="C1628" s="422">
        <v>45980</v>
      </c>
      <c r="D1628" s="422">
        <v>46014</v>
      </c>
      <c r="E1628" s="422"/>
      <c r="F1628" s="373"/>
      <c r="G1628" s="41">
        <v>8630</v>
      </c>
      <c r="H1628" s="5870" t="s">
        <v>25260</v>
      </c>
      <c r="I1628" s="41"/>
      <c r="J1628" s="5827" t="s">
        <v>27461</v>
      </c>
      <c r="K1628" s="5827" t="s">
        <v>27462</v>
      </c>
      <c r="L1628" s="5827" t="s">
        <v>173</v>
      </c>
      <c r="M1628" s="41" t="s">
        <v>27463</v>
      </c>
      <c r="N1628" s="41"/>
      <c r="O1628" s="4088">
        <v>1</v>
      </c>
      <c r="P1628" s="4088">
        <v>1</v>
      </c>
      <c r="Q1628" s="5827" t="s">
        <v>25222</v>
      </c>
      <c r="R1628" s="41"/>
      <c r="V1628" s="6" t="s">
        <v>9338</v>
      </c>
      <c r="X1628" s="6" t="s">
        <v>7042</v>
      </c>
      <c r="AA1628" s="6564">
        <v>13341165</v>
      </c>
      <c r="AC1628" s="4898">
        <v>5717.25</v>
      </c>
      <c r="AD1628" s="4911">
        <v>8316</v>
      </c>
      <c r="AE1628" s="4898">
        <f t="shared" si="79"/>
        <v>14033.25</v>
      </c>
      <c r="AF1628" s="4550" t="s">
        <v>19700</v>
      </c>
    </row>
    <row r="1629" spans="1:32" s="6" customFormat="1" ht="30" customHeight="1">
      <c r="A1629" s="5827" t="s">
        <v>20488</v>
      </c>
      <c r="B1629" s="6448" t="s">
        <v>27464</v>
      </c>
      <c r="C1629" s="422">
        <v>45980</v>
      </c>
      <c r="D1629" s="422">
        <v>46014</v>
      </c>
      <c r="E1629" s="422"/>
      <c r="F1629" s="373"/>
      <c r="G1629" s="5827">
        <v>8630</v>
      </c>
      <c r="H1629" s="5870" t="s">
        <v>27465</v>
      </c>
      <c r="I1629" s="41"/>
      <c r="J1629" s="6448" t="s">
        <v>27466</v>
      </c>
      <c r="K1629" s="5827" t="s">
        <v>26119</v>
      </c>
      <c r="L1629" s="5827" t="s">
        <v>28</v>
      </c>
      <c r="M1629" s="41" t="s">
        <v>27467</v>
      </c>
      <c r="N1629" s="41"/>
      <c r="O1629" s="4088">
        <v>2</v>
      </c>
      <c r="P1629" s="4088">
        <v>2</v>
      </c>
      <c r="Q1629" s="5827" t="s">
        <v>25209</v>
      </c>
      <c r="R1629" s="41"/>
      <c r="V1629" s="6" t="s">
        <v>9338</v>
      </c>
      <c r="X1629" s="6" t="s">
        <v>7042</v>
      </c>
      <c r="AA1629" s="6564">
        <v>13341192</v>
      </c>
      <c r="AC1629" s="4898">
        <v>11954.25</v>
      </c>
      <c r="AD1629" s="4911">
        <v>8316</v>
      </c>
      <c r="AE1629" s="4898">
        <f t="shared" si="79"/>
        <v>28586.25</v>
      </c>
      <c r="AF1629" s="4550" t="s">
        <v>19700</v>
      </c>
    </row>
    <row r="1630" spans="1:32" s="6" customFormat="1" ht="30" customHeight="1">
      <c r="A1630" s="6005" t="s">
        <v>18754</v>
      </c>
      <c r="B1630" s="6024" t="s">
        <v>27468</v>
      </c>
      <c r="C1630" s="422">
        <v>45980</v>
      </c>
      <c r="D1630" s="422">
        <v>46001</v>
      </c>
      <c r="E1630" s="422"/>
      <c r="F1630" s="373"/>
      <c r="G1630" s="41">
        <v>8634</v>
      </c>
      <c r="H1630" s="5676"/>
      <c r="I1630" s="5827" t="s">
        <v>21302</v>
      </c>
      <c r="J1630" s="6005" t="s">
        <v>27469</v>
      </c>
      <c r="K1630" s="5827" t="s">
        <v>27470</v>
      </c>
      <c r="L1630" s="5827" t="s">
        <v>28</v>
      </c>
      <c r="M1630" s="41" t="s">
        <v>27472</v>
      </c>
      <c r="N1630" s="41"/>
      <c r="O1630" s="4088">
        <v>2</v>
      </c>
      <c r="P1630" s="4560">
        <v>4</v>
      </c>
      <c r="Q1630" s="5827" t="s">
        <v>27471</v>
      </c>
      <c r="R1630" s="41"/>
      <c r="V1630" s="6" t="s">
        <v>2073</v>
      </c>
      <c r="X1630" s="6" t="s">
        <v>7042</v>
      </c>
      <c r="AA1630" s="6564">
        <v>13341216</v>
      </c>
      <c r="AC1630" s="4898">
        <v>0</v>
      </c>
      <c r="AD1630" s="4911">
        <v>7920</v>
      </c>
      <c r="AE1630" s="4898">
        <f t="shared" si="79"/>
        <v>31680</v>
      </c>
      <c r="AF1630" s="4550" t="s">
        <v>19700</v>
      </c>
    </row>
    <row r="1631" spans="1:32" s="6" customFormat="1" ht="30" customHeight="1">
      <c r="A1631" s="5827" t="s">
        <v>22509</v>
      </c>
      <c r="B1631" s="5827" t="s">
        <v>27473</v>
      </c>
      <c r="C1631" s="422">
        <v>45979</v>
      </c>
      <c r="D1631" s="422">
        <v>46034</v>
      </c>
      <c r="E1631" s="422"/>
      <c r="F1631" s="373"/>
      <c r="G1631" s="41">
        <v>9014</v>
      </c>
      <c r="H1631" s="5870" t="s">
        <v>27474</v>
      </c>
      <c r="I1631" s="41"/>
      <c r="J1631" s="5827" t="s">
        <v>27475</v>
      </c>
      <c r="K1631" s="6152" t="s">
        <v>27476</v>
      </c>
      <c r="L1631" s="5827" t="s">
        <v>173</v>
      </c>
      <c r="M1631" s="41" t="s">
        <v>26156</v>
      </c>
      <c r="N1631" s="41"/>
      <c r="O1631" s="4088">
        <v>1</v>
      </c>
      <c r="P1631" s="4088">
        <v>1</v>
      </c>
      <c r="Q1631" s="5827" t="s">
        <v>27477</v>
      </c>
      <c r="R1631" s="41"/>
      <c r="V1631" s="6" t="s">
        <v>2073</v>
      </c>
      <c r="X1631" s="6" t="s">
        <v>7042</v>
      </c>
      <c r="AA1631" s="6564">
        <v>13342694</v>
      </c>
      <c r="AC1631" s="4898">
        <v>39300</v>
      </c>
      <c r="AD1631" s="4911">
        <v>20250</v>
      </c>
      <c r="AE1631" s="4898">
        <f t="shared" si="79"/>
        <v>59550</v>
      </c>
      <c r="AF1631" s="4550" t="s">
        <v>19700</v>
      </c>
    </row>
    <row r="1632" spans="1:32" s="6" customFormat="1" ht="30" customHeight="1">
      <c r="A1632" s="6089" t="s">
        <v>19424</v>
      </c>
      <c r="B1632" s="6164" t="s">
        <v>27478</v>
      </c>
      <c r="C1632" s="422">
        <v>45980</v>
      </c>
      <c r="D1632" s="422">
        <v>46014</v>
      </c>
      <c r="E1632" s="422"/>
      <c r="F1632" s="373"/>
      <c r="G1632" s="41">
        <v>8647</v>
      </c>
      <c r="H1632" s="5870" t="s">
        <v>1382</v>
      </c>
      <c r="I1632" s="41"/>
      <c r="J1632" s="6089" t="s">
        <v>27479</v>
      </c>
      <c r="K1632" s="5827" t="s">
        <v>27480</v>
      </c>
      <c r="L1632" s="5827" t="s">
        <v>173</v>
      </c>
      <c r="M1632" s="41" t="s">
        <v>27482</v>
      </c>
      <c r="N1632" s="41"/>
      <c r="O1632" s="4088">
        <v>1</v>
      </c>
      <c r="P1632" s="4088">
        <v>1</v>
      </c>
      <c r="Q1632" s="5827" t="s">
        <v>27481</v>
      </c>
      <c r="R1632" s="41"/>
      <c r="V1632" s="6" t="s">
        <v>9338</v>
      </c>
      <c r="X1632" s="6" t="s">
        <v>7042</v>
      </c>
      <c r="AA1632" s="6564">
        <v>13342697</v>
      </c>
      <c r="AC1632" s="4898">
        <v>10200</v>
      </c>
      <c r="AD1632" s="4911">
        <v>7920</v>
      </c>
      <c r="AE1632" s="4898">
        <f t="shared" si="79"/>
        <v>18120</v>
      </c>
      <c r="AF1632" s="4550" t="s">
        <v>19700</v>
      </c>
    </row>
    <row r="1633" spans="1:32" s="6" customFormat="1" ht="30" customHeight="1">
      <c r="A1633" s="6152" t="s">
        <v>18779</v>
      </c>
      <c r="B1633" s="41" t="s">
        <v>27483</v>
      </c>
      <c r="C1633" s="422">
        <v>45828</v>
      </c>
      <c r="D1633" s="422">
        <v>45862</v>
      </c>
      <c r="E1633" s="422"/>
      <c r="F1633" s="373"/>
      <c r="G1633" s="41">
        <v>8593</v>
      </c>
      <c r="H1633" s="6261" t="s">
        <v>21849</v>
      </c>
      <c r="I1633" s="41"/>
      <c r="J1633" s="41" t="s">
        <v>27484</v>
      </c>
      <c r="K1633" s="41" t="s">
        <v>27485</v>
      </c>
      <c r="L1633" s="6152" t="s">
        <v>62</v>
      </c>
      <c r="M1633" s="41" t="s">
        <v>27486</v>
      </c>
      <c r="N1633" s="41"/>
      <c r="O1633" s="4088">
        <v>5</v>
      </c>
      <c r="P1633" s="4088">
        <v>5</v>
      </c>
      <c r="Q1633" s="41" t="s">
        <v>21141</v>
      </c>
      <c r="R1633" s="41"/>
      <c r="V1633" s="6" t="s">
        <v>9338</v>
      </c>
      <c r="X1633" s="6" t="s">
        <v>7042</v>
      </c>
      <c r="AA1633" s="6564">
        <v>12852851</v>
      </c>
      <c r="AC1633" s="4898">
        <v>3300</v>
      </c>
      <c r="AD1633" s="4911">
        <v>7920</v>
      </c>
      <c r="AE1633" s="4898">
        <f t="shared" si="79"/>
        <v>42900</v>
      </c>
      <c r="AF1633" s="4550" t="s">
        <v>19700</v>
      </c>
    </row>
    <row r="1634" spans="1:32" s="6" customFormat="1" ht="30" customHeight="1">
      <c r="A1634" s="5840" t="s">
        <v>20488</v>
      </c>
      <c r="B1634" s="4672" t="s">
        <v>27487</v>
      </c>
      <c r="C1634" s="422">
        <v>45981</v>
      </c>
      <c r="D1634" s="422">
        <v>46072</v>
      </c>
      <c r="E1634" s="422"/>
      <c r="F1634" s="373"/>
      <c r="G1634" s="41">
        <v>8630</v>
      </c>
      <c r="H1634" s="5894" t="s">
        <v>27488</v>
      </c>
      <c r="I1634" s="41"/>
      <c r="J1634" s="5840" t="s">
        <v>27489</v>
      </c>
      <c r="K1634" s="5840" t="s">
        <v>27490</v>
      </c>
      <c r="L1634" s="5840" t="s">
        <v>28</v>
      </c>
      <c r="M1634" s="41" t="s">
        <v>27492</v>
      </c>
      <c r="N1634" s="41"/>
      <c r="O1634" s="4088">
        <v>2</v>
      </c>
      <c r="P1634" s="4088">
        <v>2</v>
      </c>
      <c r="Q1634" s="5840" t="s">
        <v>27491</v>
      </c>
      <c r="R1634" s="41"/>
      <c r="V1634" s="6" t="s">
        <v>9338</v>
      </c>
      <c r="X1634" s="6" t="s">
        <v>7042</v>
      </c>
      <c r="AA1634" s="6564">
        <v>13345673</v>
      </c>
      <c r="AC1634" s="4898">
        <v>61380</v>
      </c>
      <c r="AD1634" s="4911">
        <v>8316</v>
      </c>
      <c r="AE1634" s="4898">
        <f t="shared" si="79"/>
        <v>78012</v>
      </c>
      <c r="AF1634" s="4550" t="s">
        <v>19700</v>
      </c>
    </row>
    <row r="1635" spans="1:32" s="6" customFormat="1" ht="30" customHeight="1">
      <c r="A1635" s="5840" t="s">
        <v>20488</v>
      </c>
      <c r="B1635" s="6464" t="s">
        <v>27494</v>
      </c>
      <c r="C1635" s="422">
        <v>45981</v>
      </c>
      <c r="D1635" s="422">
        <v>46015</v>
      </c>
      <c r="E1635" s="5942"/>
      <c r="F1635" s="373"/>
      <c r="G1635" s="41">
        <v>8630</v>
      </c>
      <c r="H1635" s="5894" t="s">
        <v>27495</v>
      </c>
      <c r="I1635" s="41"/>
      <c r="J1635" s="6448" t="s">
        <v>27496</v>
      </c>
      <c r="K1635" s="5840" t="s">
        <v>26119</v>
      </c>
      <c r="L1635" s="5840" t="s">
        <v>173</v>
      </c>
      <c r="M1635" s="41" t="s">
        <v>27497</v>
      </c>
      <c r="N1635" s="41"/>
      <c r="O1635" s="4088">
        <v>1</v>
      </c>
      <c r="P1635" s="4088">
        <v>1</v>
      </c>
      <c r="Q1635" s="5840" t="s">
        <v>25222</v>
      </c>
      <c r="R1635" s="41"/>
      <c r="V1635" s="6" t="s">
        <v>9338</v>
      </c>
      <c r="X1635" s="6" t="s">
        <v>7042</v>
      </c>
      <c r="AA1635" s="6564">
        <v>13345760</v>
      </c>
      <c r="AC1635" s="4898">
        <v>11954.25</v>
      </c>
      <c r="AD1635" s="4911">
        <v>8316</v>
      </c>
      <c r="AE1635" s="4898">
        <f t="shared" si="79"/>
        <v>20270.25</v>
      </c>
      <c r="AF1635" s="4550" t="s">
        <v>19700</v>
      </c>
    </row>
    <row r="1636" spans="1:32" s="6" customFormat="1" ht="30" customHeight="1">
      <c r="A1636" s="5840" t="s">
        <v>20488</v>
      </c>
      <c r="B1636" s="5840" t="s">
        <v>27493</v>
      </c>
      <c r="C1636" s="422">
        <v>45981</v>
      </c>
      <c r="D1636" s="422">
        <v>46002</v>
      </c>
      <c r="E1636" s="422"/>
      <c r="F1636" s="373"/>
      <c r="G1636" s="41">
        <v>8630</v>
      </c>
      <c r="H1636" s="5676"/>
      <c r="I1636" s="5840" t="s">
        <v>21302</v>
      </c>
      <c r="J1636" s="5840" t="s">
        <v>21303</v>
      </c>
      <c r="K1636" s="5840" t="s">
        <v>27498</v>
      </c>
      <c r="L1636" s="5840" t="s">
        <v>28</v>
      </c>
      <c r="M1636" s="41" t="s">
        <v>27499</v>
      </c>
      <c r="N1636" s="41"/>
      <c r="O1636" s="4088">
        <v>2</v>
      </c>
      <c r="P1636" s="4088">
        <v>2</v>
      </c>
      <c r="Q1636" s="5840" t="s">
        <v>25209</v>
      </c>
      <c r="R1636" s="41"/>
      <c r="V1636" s="6" t="s">
        <v>9338</v>
      </c>
      <c r="X1636" s="6" t="s">
        <v>7042</v>
      </c>
      <c r="AA1636" s="6564">
        <v>13345813</v>
      </c>
      <c r="AC1636" s="4898">
        <v>0</v>
      </c>
      <c r="AD1636" s="4911">
        <v>8316</v>
      </c>
      <c r="AE1636" s="4898">
        <f t="shared" si="79"/>
        <v>16632</v>
      </c>
      <c r="AF1636" s="4550" t="s">
        <v>19700</v>
      </c>
    </row>
    <row r="1637" spans="1:32" s="6" customFormat="1" ht="30" customHeight="1">
      <c r="A1637" s="5840" t="s">
        <v>20488</v>
      </c>
      <c r="B1637" s="6497" t="s">
        <v>27500</v>
      </c>
      <c r="C1637" s="422">
        <v>45981</v>
      </c>
      <c r="D1637" s="422">
        <v>46015</v>
      </c>
      <c r="E1637" s="422"/>
      <c r="F1637" s="373"/>
      <c r="G1637" s="41">
        <v>8630</v>
      </c>
      <c r="H1637" s="5894" t="s">
        <v>27501</v>
      </c>
      <c r="I1637" s="41"/>
      <c r="J1637" s="6448" t="s">
        <v>27502</v>
      </c>
      <c r="K1637" s="5840" t="s">
        <v>27503</v>
      </c>
      <c r="L1637" s="5840" t="s">
        <v>173</v>
      </c>
      <c r="M1637" s="41" t="s">
        <v>27504</v>
      </c>
      <c r="N1637" s="41"/>
      <c r="O1637" s="4088">
        <v>1</v>
      </c>
      <c r="P1637" s="4088">
        <v>1</v>
      </c>
      <c r="Q1637" s="5840" t="s">
        <v>25222</v>
      </c>
      <c r="R1637" s="41"/>
      <c r="V1637" s="6" t="s">
        <v>9338</v>
      </c>
      <c r="X1637" s="6" t="s">
        <v>7042</v>
      </c>
      <c r="AA1637" s="6564">
        <v>13345944</v>
      </c>
      <c r="AC1637" s="4898">
        <v>5717.25</v>
      </c>
      <c r="AD1637" s="4911">
        <v>8316</v>
      </c>
      <c r="AE1637" s="4898">
        <f t="shared" si="79"/>
        <v>14033.25</v>
      </c>
      <c r="AF1637" s="4550" t="s">
        <v>19700</v>
      </c>
    </row>
    <row r="1638" spans="1:32" s="6" customFormat="1" ht="30" customHeight="1">
      <c r="A1638" s="6224" t="s">
        <v>18754</v>
      </c>
      <c r="B1638" s="6224" t="s">
        <v>27505</v>
      </c>
      <c r="C1638" s="422">
        <v>45981</v>
      </c>
      <c r="D1638" s="422">
        <v>46002</v>
      </c>
      <c r="E1638" s="422"/>
      <c r="F1638" s="373"/>
      <c r="G1638" s="41">
        <v>8634</v>
      </c>
      <c r="H1638" s="5894" t="s">
        <v>12329</v>
      </c>
      <c r="I1638" s="41"/>
      <c r="J1638" s="6224" t="s">
        <v>27506</v>
      </c>
      <c r="K1638" s="5840" t="s">
        <v>27507</v>
      </c>
      <c r="L1638" s="5840" t="s">
        <v>28</v>
      </c>
      <c r="M1638" s="41" t="s">
        <v>27509</v>
      </c>
      <c r="N1638" s="41"/>
      <c r="O1638" s="4088">
        <v>2</v>
      </c>
      <c r="P1638" s="4088">
        <v>2</v>
      </c>
      <c r="Q1638" s="5840" t="s">
        <v>27508</v>
      </c>
      <c r="R1638" s="41"/>
      <c r="V1638" s="6" t="s">
        <v>2073</v>
      </c>
      <c r="X1638" s="6" t="s">
        <v>7042</v>
      </c>
      <c r="AA1638" s="6564">
        <v>13346940</v>
      </c>
      <c r="AC1638" s="4898">
        <v>0</v>
      </c>
      <c r="AD1638" s="4911">
        <v>7920</v>
      </c>
      <c r="AE1638" s="4898">
        <f t="shared" si="79"/>
        <v>15840</v>
      </c>
      <c r="AF1638" s="4550" t="s">
        <v>19700</v>
      </c>
    </row>
    <row r="1639" spans="1:32" s="36" customFormat="1" ht="30" customHeight="1">
      <c r="A1639" s="6035" t="s">
        <v>18967</v>
      </c>
      <c r="B1639" s="6035" t="s">
        <v>27510</v>
      </c>
      <c r="C1639" s="37">
        <v>45981</v>
      </c>
      <c r="D1639" s="37">
        <v>46002</v>
      </c>
      <c r="E1639" s="6036"/>
      <c r="F1639" s="448"/>
      <c r="G1639" s="36">
        <v>8604</v>
      </c>
      <c r="H1639" s="5959" t="s">
        <v>26488</v>
      </c>
      <c r="J1639" s="6035" t="s">
        <v>9832</v>
      </c>
      <c r="K1639" s="6035" t="s">
        <v>27511</v>
      </c>
      <c r="L1639" s="6035" t="s">
        <v>128</v>
      </c>
      <c r="M1639" s="69" t="s">
        <v>27518</v>
      </c>
      <c r="O1639" s="4511">
        <v>3</v>
      </c>
      <c r="P1639" s="4511">
        <v>3</v>
      </c>
      <c r="Q1639" s="6035" t="s">
        <v>27512</v>
      </c>
      <c r="AA1639" s="4891">
        <v>13347160</v>
      </c>
      <c r="AC1639" s="4906"/>
      <c r="AD1639" s="5178"/>
      <c r="AE1639" s="4906"/>
      <c r="AF1639" s="36" t="s">
        <v>19700</v>
      </c>
    </row>
    <row r="1640" spans="1:32" s="6" customFormat="1" ht="30" customHeight="1">
      <c r="A1640" s="6314" t="s">
        <v>26302</v>
      </c>
      <c r="B1640" s="6316" t="s">
        <v>27513</v>
      </c>
      <c r="C1640" s="422">
        <v>45981</v>
      </c>
      <c r="D1640" s="422">
        <v>46015</v>
      </c>
      <c r="E1640" s="5965"/>
      <c r="F1640" s="373"/>
      <c r="G1640" s="41">
        <v>6984</v>
      </c>
      <c r="H1640" s="5676" t="s">
        <v>26843</v>
      </c>
      <c r="I1640" s="41"/>
      <c r="J1640" s="6314" t="s">
        <v>27514</v>
      </c>
      <c r="K1640" s="5840" t="s">
        <v>27515</v>
      </c>
      <c r="L1640" s="5840" t="s">
        <v>26125</v>
      </c>
      <c r="M1640" s="41" t="s">
        <v>27517</v>
      </c>
      <c r="N1640" s="41"/>
      <c r="O1640" s="4088">
        <v>5</v>
      </c>
      <c r="P1640" s="4088">
        <v>5</v>
      </c>
      <c r="Q1640" s="5840" t="s">
        <v>27516</v>
      </c>
      <c r="R1640" s="41"/>
      <c r="V1640" s="6" t="s">
        <v>9338</v>
      </c>
      <c r="X1640" s="6" t="s">
        <v>7042</v>
      </c>
      <c r="AA1640" s="6564">
        <v>13347179</v>
      </c>
      <c r="AC1640" s="4898">
        <v>3300</v>
      </c>
      <c r="AD1640" s="4911">
        <v>2940.3</v>
      </c>
      <c r="AE1640" s="4898">
        <f t="shared" si="79"/>
        <v>18001.5</v>
      </c>
      <c r="AF1640" s="4550" t="s">
        <v>19700</v>
      </c>
    </row>
    <row r="1641" spans="1:32" s="6" customFormat="1" ht="30" customHeight="1">
      <c r="A1641" s="6110" t="s">
        <v>18703</v>
      </c>
      <c r="B1641" s="6157" t="s">
        <v>27519</v>
      </c>
      <c r="C1641" s="422">
        <v>45981</v>
      </c>
      <c r="D1641" s="5942">
        <v>46015</v>
      </c>
      <c r="E1641" s="422"/>
      <c r="F1641" s="373"/>
      <c r="G1641" s="41">
        <v>8615</v>
      </c>
      <c r="H1641" s="5894" t="s">
        <v>27331</v>
      </c>
      <c r="I1641" s="41"/>
      <c r="J1641" s="6110" t="s">
        <v>27332</v>
      </c>
      <c r="K1641" s="5840" t="s">
        <v>27520</v>
      </c>
      <c r="L1641" s="5840" t="s">
        <v>193</v>
      </c>
      <c r="M1641" s="41" t="s">
        <v>27522</v>
      </c>
      <c r="N1641" s="41"/>
      <c r="O1641" s="4088">
        <v>6</v>
      </c>
      <c r="P1641" s="4088">
        <v>6</v>
      </c>
      <c r="Q1641" s="5840" t="s">
        <v>27521</v>
      </c>
      <c r="R1641" s="41"/>
      <c r="V1641" s="6" t="s">
        <v>9338</v>
      </c>
      <c r="X1641" s="6" t="s">
        <v>7042</v>
      </c>
      <c r="AA1641" s="6564">
        <v>13347195</v>
      </c>
      <c r="AC1641" s="4898">
        <v>3300</v>
      </c>
      <c r="AD1641" s="4911">
        <v>7920</v>
      </c>
      <c r="AE1641" s="4898">
        <f t="shared" si="79"/>
        <v>50820</v>
      </c>
      <c r="AF1641" s="4550" t="s">
        <v>19700</v>
      </c>
    </row>
    <row r="1642" spans="1:32" s="6" customFormat="1" ht="30" customHeight="1">
      <c r="A1642" s="6089" t="s">
        <v>20646</v>
      </c>
      <c r="B1642" s="6164" t="s">
        <v>27523</v>
      </c>
      <c r="C1642" s="422">
        <v>45981</v>
      </c>
      <c r="D1642" s="422">
        <v>46002</v>
      </c>
      <c r="E1642" s="422"/>
      <c r="F1642" s="373"/>
      <c r="G1642" s="41">
        <v>9052</v>
      </c>
      <c r="H1642" s="5894" t="s">
        <v>1124</v>
      </c>
      <c r="I1642" s="41"/>
      <c r="J1642" s="6089" t="s">
        <v>27524</v>
      </c>
      <c r="K1642" s="5840" t="s">
        <v>27525</v>
      </c>
      <c r="L1642" s="5840" t="s">
        <v>28</v>
      </c>
      <c r="M1642" s="41" t="s">
        <v>27527</v>
      </c>
      <c r="N1642" s="41"/>
      <c r="O1642" s="4088">
        <v>2</v>
      </c>
      <c r="P1642" s="4088">
        <v>2</v>
      </c>
      <c r="Q1642" s="5840" t="s">
        <v>27526</v>
      </c>
      <c r="R1642" s="41"/>
      <c r="V1642" s="6" t="s">
        <v>9338</v>
      </c>
      <c r="X1642" s="6" t="s">
        <v>7042</v>
      </c>
      <c r="AA1642" s="6564">
        <v>13347218</v>
      </c>
      <c r="AC1642" s="4898">
        <v>0</v>
      </c>
      <c r="AD1642" s="4911">
        <v>20250</v>
      </c>
      <c r="AE1642" s="4898">
        <f t="shared" si="79"/>
        <v>40500</v>
      </c>
      <c r="AF1642" s="4550" t="s">
        <v>19700</v>
      </c>
    </row>
    <row r="1643" spans="1:32" s="6" customFormat="1" ht="30" customHeight="1">
      <c r="A1643" s="5840" t="s">
        <v>20488</v>
      </c>
      <c r="B1643" s="6331" t="s">
        <v>27528</v>
      </c>
      <c r="C1643" s="422">
        <v>45981</v>
      </c>
      <c r="D1643" s="422">
        <v>46002</v>
      </c>
      <c r="E1643" s="422"/>
      <c r="F1643" s="373"/>
      <c r="G1643" s="41">
        <v>8630</v>
      </c>
      <c r="H1643" s="5894" t="s">
        <v>20824</v>
      </c>
      <c r="I1643" s="41"/>
      <c r="J1643" s="6330" t="s">
        <v>20825</v>
      </c>
      <c r="K1643" s="5840" t="s">
        <v>27529</v>
      </c>
      <c r="L1643" s="5840" t="s">
        <v>62</v>
      </c>
      <c r="M1643" s="41" t="s">
        <v>27531</v>
      </c>
      <c r="N1643" s="41"/>
      <c r="O1643" s="4088">
        <v>5</v>
      </c>
      <c r="P1643" s="4088">
        <v>5</v>
      </c>
      <c r="Q1643" s="5840" t="s">
        <v>27530</v>
      </c>
      <c r="R1643" s="41"/>
      <c r="V1643" s="6" t="s">
        <v>9338</v>
      </c>
      <c r="X1643" s="6" t="s">
        <v>7042</v>
      </c>
      <c r="AA1643" s="6564">
        <v>13348435</v>
      </c>
      <c r="AC1643" s="4898">
        <v>0</v>
      </c>
      <c r="AD1643" s="4911">
        <v>8316</v>
      </c>
      <c r="AE1643" s="4898">
        <f t="shared" si="79"/>
        <v>41580</v>
      </c>
      <c r="AF1643" s="4550" t="s">
        <v>19700</v>
      </c>
    </row>
    <row r="1644" spans="1:32" s="6" customFormat="1" ht="30" customHeight="1">
      <c r="A1644" s="5855" t="s">
        <v>18754</v>
      </c>
      <c r="B1644" s="4672" t="s">
        <v>27532</v>
      </c>
      <c r="C1644" s="422">
        <v>45982</v>
      </c>
      <c r="D1644" s="422">
        <v>46016</v>
      </c>
      <c r="E1644" s="422"/>
      <c r="F1644" s="373"/>
      <c r="G1644" s="41">
        <v>8634</v>
      </c>
      <c r="H1644" s="5996" t="s">
        <v>10801</v>
      </c>
      <c r="I1644" s="41"/>
      <c r="J1644" s="41" t="s">
        <v>27533</v>
      </c>
      <c r="K1644" s="41" t="s">
        <v>27534</v>
      </c>
      <c r="L1644" s="5855" t="s">
        <v>173</v>
      </c>
      <c r="M1644" s="41" t="s">
        <v>27536</v>
      </c>
      <c r="N1644" s="41"/>
      <c r="O1644" s="4088">
        <v>1</v>
      </c>
      <c r="P1644" s="4088">
        <v>1</v>
      </c>
      <c r="Q1644" s="41" t="s">
        <v>27535</v>
      </c>
      <c r="R1644" s="41"/>
      <c r="V1644" s="6" t="s">
        <v>9338</v>
      </c>
      <c r="X1644" s="6" t="s">
        <v>7042</v>
      </c>
      <c r="AA1644" s="6564">
        <v>13351306</v>
      </c>
      <c r="AC1644" s="4898">
        <v>6900</v>
      </c>
      <c r="AD1644" s="4911">
        <v>7920</v>
      </c>
      <c r="AE1644" s="4898">
        <f t="shared" si="79"/>
        <v>14820</v>
      </c>
      <c r="AF1644" s="4550" t="s">
        <v>19700</v>
      </c>
    </row>
    <row r="1645" spans="1:32" s="6" customFormat="1" ht="30" customHeight="1">
      <c r="A1645" s="5855" t="s">
        <v>20488</v>
      </c>
      <c r="B1645" s="9089" t="s">
        <v>27537</v>
      </c>
      <c r="C1645" s="9721">
        <v>45982</v>
      </c>
      <c r="D1645" s="9721">
        <v>46016</v>
      </c>
      <c r="E1645" s="422"/>
      <c r="F1645" s="373"/>
      <c r="G1645" s="9278">
        <v>8630</v>
      </c>
      <c r="H1645" s="12211" t="s">
        <v>27538</v>
      </c>
      <c r="I1645" s="41"/>
      <c r="J1645" s="9278" t="s">
        <v>27539</v>
      </c>
      <c r="K1645" s="9278" t="s">
        <v>27540</v>
      </c>
      <c r="L1645" s="5855" t="s">
        <v>173</v>
      </c>
      <c r="M1645" s="9278" t="s">
        <v>27541</v>
      </c>
      <c r="N1645" s="41"/>
      <c r="O1645" s="4088">
        <v>1</v>
      </c>
      <c r="P1645" s="4088">
        <v>1</v>
      </c>
      <c r="Q1645" s="9278" t="s">
        <v>25955</v>
      </c>
      <c r="R1645" s="41"/>
      <c r="V1645" s="9694" t="s">
        <v>9338</v>
      </c>
      <c r="X1645" s="9694" t="s">
        <v>7042</v>
      </c>
      <c r="AA1645" s="11490">
        <v>13349509</v>
      </c>
      <c r="AC1645" s="11494">
        <v>11954.25</v>
      </c>
      <c r="AD1645" s="4911">
        <v>8316</v>
      </c>
      <c r="AE1645" s="11494">
        <f>AC1645+AD1645*P1645+AD1646*P1646</f>
        <v>24844.05</v>
      </c>
      <c r="AF1645" s="9847" t="s">
        <v>19700</v>
      </c>
    </row>
    <row r="1646" spans="1:32" s="6" customFormat="1" ht="30" customHeight="1">
      <c r="A1646" s="6224" t="s">
        <v>20488</v>
      </c>
      <c r="B1646" s="9500"/>
      <c r="C1646" s="9410"/>
      <c r="D1646" s="9410"/>
      <c r="E1646" s="422"/>
      <c r="F1646" s="373"/>
      <c r="G1646" s="9209"/>
      <c r="H1646" s="12212"/>
      <c r="I1646" s="41"/>
      <c r="J1646" s="9209"/>
      <c r="K1646" s="9209"/>
      <c r="L1646" s="6229" t="s">
        <v>28502</v>
      </c>
      <c r="M1646" s="9209"/>
      <c r="N1646" s="41"/>
      <c r="O1646" s="4560">
        <v>1</v>
      </c>
      <c r="P1646" s="4560">
        <v>1</v>
      </c>
      <c r="Q1646" s="9209"/>
      <c r="R1646" s="41"/>
      <c r="V1646" s="9229"/>
      <c r="X1646" s="9229"/>
      <c r="AA1646" s="11491"/>
      <c r="AC1646" s="11495"/>
      <c r="AD1646" s="4911">
        <v>4573.8</v>
      </c>
      <c r="AE1646" s="11495"/>
      <c r="AF1646" s="11647"/>
    </row>
    <row r="1647" spans="1:32" s="6" customFormat="1" ht="30" customHeight="1">
      <c r="A1647" s="5855" t="s">
        <v>19554</v>
      </c>
      <c r="B1647" s="41" t="s">
        <v>27542</v>
      </c>
      <c r="C1647" s="422">
        <v>45982</v>
      </c>
      <c r="D1647" s="422">
        <v>46016</v>
      </c>
      <c r="E1647" s="422"/>
      <c r="F1647" s="373"/>
      <c r="G1647" s="41">
        <v>8601</v>
      </c>
      <c r="H1647" s="5996" t="s">
        <v>5121</v>
      </c>
      <c r="I1647" s="41"/>
      <c r="J1647" s="41" t="s">
        <v>27543</v>
      </c>
      <c r="K1647" s="41" t="s">
        <v>27544</v>
      </c>
      <c r="L1647" s="5855" t="s">
        <v>76</v>
      </c>
      <c r="M1647" s="41" t="s">
        <v>27546</v>
      </c>
      <c r="N1647" s="41"/>
      <c r="O1647" s="4088">
        <v>4</v>
      </c>
      <c r="P1647" s="4088">
        <v>4</v>
      </c>
      <c r="Q1647" s="41" t="s">
        <v>27545</v>
      </c>
      <c r="R1647" s="41"/>
      <c r="V1647" s="6" t="s">
        <v>9338</v>
      </c>
      <c r="X1647" s="6" t="s">
        <v>7042</v>
      </c>
      <c r="AA1647" s="6564">
        <v>13349385</v>
      </c>
      <c r="AC1647" s="4898">
        <v>6200</v>
      </c>
      <c r="AD1647" s="4911">
        <v>8625</v>
      </c>
      <c r="AE1647" s="4898">
        <f t="shared" si="79"/>
        <v>40700</v>
      </c>
      <c r="AF1647" s="4550" t="s">
        <v>19700</v>
      </c>
    </row>
    <row r="1648" spans="1:32" s="6" customFormat="1" ht="30" customHeight="1">
      <c r="A1648" s="5855" t="s">
        <v>19645</v>
      </c>
      <c r="B1648" s="4672" t="s">
        <v>27547</v>
      </c>
      <c r="C1648" s="422">
        <v>45979</v>
      </c>
      <c r="D1648" s="422">
        <v>46016</v>
      </c>
      <c r="E1648" s="422"/>
      <c r="F1648" s="373"/>
      <c r="G1648" s="41">
        <v>8608</v>
      </c>
      <c r="H1648" s="5996" t="s">
        <v>1484</v>
      </c>
      <c r="I1648" s="41"/>
      <c r="J1648" s="41" t="s">
        <v>27548</v>
      </c>
      <c r="K1648" s="41" t="s">
        <v>27549</v>
      </c>
      <c r="L1648" s="5855" t="s">
        <v>28</v>
      </c>
      <c r="M1648" s="41" t="s">
        <v>27551</v>
      </c>
      <c r="N1648" s="41"/>
      <c r="O1648" s="4088">
        <v>2</v>
      </c>
      <c r="P1648" s="4088">
        <v>2</v>
      </c>
      <c r="Q1648" s="41" t="s">
        <v>27550</v>
      </c>
      <c r="R1648" s="41"/>
      <c r="V1648" s="6" t="s">
        <v>9338</v>
      </c>
      <c r="X1648" s="6" t="s">
        <v>7042</v>
      </c>
      <c r="AA1648" s="6564">
        <v>13335789</v>
      </c>
      <c r="AC1648" s="4898">
        <v>6900</v>
      </c>
      <c r="AD1648" s="4911">
        <v>7920</v>
      </c>
      <c r="AE1648" s="4898">
        <f t="shared" si="79"/>
        <v>22740</v>
      </c>
      <c r="AF1648" s="4550" t="s">
        <v>19700</v>
      </c>
    </row>
    <row r="1649" spans="1:32" s="6" customFormat="1" ht="30" customHeight="1">
      <c r="A1649" s="5864" t="s">
        <v>19496</v>
      </c>
      <c r="B1649" s="5864" t="s">
        <v>27552</v>
      </c>
      <c r="C1649" s="422">
        <v>45985</v>
      </c>
      <c r="D1649" s="422">
        <v>46017</v>
      </c>
      <c r="E1649" s="422"/>
      <c r="F1649" s="373"/>
      <c r="G1649" s="41">
        <v>8617</v>
      </c>
      <c r="H1649" s="5926" t="s">
        <v>4906</v>
      </c>
      <c r="I1649" s="41"/>
      <c r="J1649" s="5864" t="s">
        <v>27553</v>
      </c>
      <c r="K1649" s="5864" t="s">
        <v>27554</v>
      </c>
      <c r="L1649" s="5864" t="s">
        <v>341</v>
      </c>
      <c r="M1649" s="41" t="s">
        <v>27556</v>
      </c>
      <c r="N1649" s="41"/>
      <c r="O1649" s="4088">
        <v>12</v>
      </c>
      <c r="P1649" s="4088">
        <v>12</v>
      </c>
      <c r="Q1649" s="5864" t="s">
        <v>27555</v>
      </c>
      <c r="R1649" s="41"/>
      <c r="V1649" s="6" t="s">
        <v>9338</v>
      </c>
      <c r="X1649" s="6" t="s">
        <v>7042</v>
      </c>
      <c r="AA1649" s="6564">
        <v>13355191</v>
      </c>
      <c r="AC1649" s="4898">
        <v>6200</v>
      </c>
      <c r="AD1649" s="4911">
        <v>12375</v>
      </c>
      <c r="AE1649" s="4898">
        <f t="shared" si="79"/>
        <v>154700</v>
      </c>
      <c r="AF1649" s="4550" t="s">
        <v>19700</v>
      </c>
    </row>
    <row r="1650" spans="1:32" s="6" customFormat="1" ht="30" customHeight="1">
      <c r="A1650" s="6399" t="s">
        <v>20488</v>
      </c>
      <c r="B1650" s="6398" t="s">
        <v>27557</v>
      </c>
      <c r="C1650" s="422">
        <v>45985</v>
      </c>
      <c r="D1650" s="422">
        <v>46006</v>
      </c>
      <c r="E1650" s="422"/>
      <c r="F1650" s="373"/>
      <c r="G1650" s="41">
        <v>8630</v>
      </c>
      <c r="H1650" s="5676"/>
      <c r="I1650" s="5864" t="s">
        <v>21302</v>
      </c>
      <c r="J1650" s="6399" t="s">
        <v>21303</v>
      </c>
      <c r="K1650" s="5864" t="s">
        <v>27558</v>
      </c>
      <c r="L1650" s="5864" t="s">
        <v>128</v>
      </c>
      <c r="M1650" s="41" t="s">
        <v>27560</v>
      </c>
      <c r="N1650" s="41"/>
      <c r="O1650" s="4088">
        <v>3</v>
      </c>
      <c r="P1650" s="4088">
        <v>3</v>
      </c>
      <c r="Q1650" s="5864" t="s">
        <v>27559</v>
      </c>
      <c r="R1650" s="41"/>
      <c r="V1650" s="6" t="s">
        <v>9338</v>
      </c>
      <c r="X1650" s="6" t="s">
        <v>7042</v>
      </c>
      <c r="AA1650" s="6564">
        <v>13355479</v>
      </c>
      <c r="AC1650" s="4898">
        <v>0</v>
      </c>
      <c r="AD1650" s="4911">
        <v>8316</v>
      </c>
      <c r="AE1650" s="4898">
        <f t="shared" si="79"/>
        <v>24948</v>
      </c>
      <c r="AF1650" s="4550" t="s">
        <v>19700</v>
      </c>
    </row>
    <row r="1651" spans="1:32" s="6" customFormat="1" ht="30" customHeight="1">
      <c r="A1651" s="5862" t="s">
        <v>27029</v>
      </c>
      <c r="B1651" s="5862" t="s">
        <v>27562</v>
      </c>
      <c r="C1651" s="114">
        <v>45985</v>
      </c>
      <c r="D1651" s="114">
        <v>46087</v>
      </c>
      <c r="E1651" s="114">
        <v>46132</v>
      </c>
      <c r="F1651" s="6572">
        <f t="shared" si="78"/>
        <v>-45</v>
      </c>
      <c r="G1651" s="6">
        <v>8645</v>
      </c>
      <c r="H1651" s="5863" t="s">
        <v>2039</v>
      </c>
      <c r="J1651" s="8574" t="s">
        <v>33988</v>
      </c>
      <c r="K1651" s="5862" t="s">
        <v>27563</v>
      </c>
      <c r="L1651" s="5862" t="s">
        <v>179</v>
      </c>
      <c r="M1651" s="6" t="s">
        <v>27565</v>
      </c>
      <c r="O1651" s="264">
        <v>8</v>
      </c>
      <c r="P1651" s="264">
        <v>8</v>
      </c>
      <c r="Q1651" s="5862" t="s">
        <v>27564</v>
      </c>
      <c r="AA1651" s="6564">
        <v>13356465</v>
      </c>
      <c r="AC1651" s="4898">
        <v>297500</v>
      </c>
      <c r="AD1651" s="4911">
        <v>39950</v>
      </c>
      <c r="AE1651" s="4898">
        <f t="shared" si="79"/>
        <v>617100</v>
      </c>
      <c r="AF1651" s="4550" t="s">
        <v>19700</v>
      </c>
    </row>
    <row r="1652" spans="1:32" s="6" customFormat="1" ht="30" customHeight="1">
      <c r="A1652" s="6224" t="s">
        <v>26302</v>
      </c>
      <c r="B1652" s="6280" t="s">
        <v>27566</v>
      </c>
      <c r="C1652" s="422">
        <v>45985</v>
      </c>
      <c r="D1652" s="422">
        <v>46017</v>
      </c>
      <c r="E1652" s="422"/>
      <c r="F1652" s="373"/>
      <c r="G1652" s="41">
        <v>6984</v>
      </c>
      <c r="H1652" s="5676"/>
      <c r="I1652" s="5864" t="s">
        <v>21302</v>
      </c>
      <c r="J1652" s="6224" t="s">
        <v>27567</v>
      </c>
      <c r="K1652" s="5864" t="s">
        <v>27568</v>
      </c>
      <c r="L1652" s="41" t="s">
        <v>10115</v>
      </c>
      <c r="M1652" s="41" t="s">
        <v>27570</v>
      </c>
      <c r="N1652" s="41"/>
      <c r="O1652" s="4088">
        <v>1</v>
      </c>
      <c r="P1652" s="4088">
        <v>1</v>
      </c>
      <c r="Q1652" s="5864" t="s">
        <v>27569</v>
      </c>
      <c r="R1652" s="41"/>
      <c r="V1652" s="6" t="s">
        <v>9338</v>
      </c>
      <c r="X1652" s="6" t="s">
        <v>7042</v>
      </c>
      <c r="AA1652" s="6564">
        <v>13357506</v>
      </c>
      <c r="AC1652" s="4898">
        <v>6900</v>
      </c>
      <c r="AD1652" s="4911">
        <v>2940.3</v>
      </c>
      <c r="AE1652" s="4898">
        <f t="shared" si="79"/>
        <v>9840.2999999999993</v>
      </c>
      <c r="AF1652" s="4550" t="s">
        <v>19700</v>
      </c>
    </row>
    <row r="1653" spans="1:32" s="6" customFormat="1" ht="30" customHeight="1">
      <c r="A1653" s="5864" t="s">
        <v>18703</v>
      </c>
      <c r="B1653" s="4672" t="s">
        <v>27571</v>
      </c>
      <c r="C1653" s="422">
        <v>45985</v>
      </c>
      <c r="D1653" s="422">
        <v>46017</v>
      </c>
      <c r="E1653" s="422"/>
      <c r="F1653" s="373"/>
      <c r="G1653" s="41">
        <v>8615</v>
      </c>
      <c r="H1653" s="5926" t="s">
        <v>3508</v>
      </c>
      <c r="I1653" s="41"/>
      <c r="J1653" s="5864" t="s">
        <v>27572</v>
      </c>
      <c r="K1653" s="5864" t="s">
        <v>27573</v>
      </c>
      <c r="L1653" s="5866" t="s">
        <v>76</v>
      </c>
      <c r="M1653" s="41" t="s">
        <v>27575</v>
      </c>
      <c r="N1653" s="41"/>
      <c r="O1653" s="4088">
        <v>4</v>
      </c>
      <c r="P1653" s="4088">
        <v>4</v>
      </c>
      <c r="Q1653" s="5864" t="s">
        <v>27574</v>
      </c>
      <c r="R1653" s="41"/>
      <c r="V1653" s="6" t="s">
        <v>9338</v>
      </c>
      <c r="X1653" s="6" t="s">
        <v>7042</v>
      </c>
      <c r="AA1653" s="6564">
        <v>13357520</v>
      </c>
      <c r="AC1653" s="4898">
        <v>10200</v>
      </c>
      <c r="AD1653" s="4911">
        <v>7920</v>
      </c>
      <c r="AE1653" s="4898">
        <f t="shared" si="79"/>
        <v>41880</v>
      </c>
      <c r="AF1653" s="4550" t="s">
        <v>19700</v>
      </c>
    </row>
    <row r="1654" spans="1:32" s="6" customFormat="1" ht="30" customHeight="1">
      <c r="A1654" s="5864" t="s">
        <v>18779</v>
      </c>
      <c r="B1654" s="6657" t="s">
        <v>27576</v>
      </c>
      <c r="C1654" s="422">
        <v>45985</v>
      </c>
      <c r="D1654" s="422">
        <v>46006</v>
      </c>
      <c r="E1654" s="422"/>
      <c r="F1654" s="373"/>
      <c r="G1654" s="41">
        <v>8593</v>
      </c>
      <c r="H1654" s="5926" t="s">
        <v>2134</v>
      </c>
      <c r="I1654" s="41"/>
      <c r="J1654" s="5864" t="s">
        <v>27577</v>
      </c>
      <c r="K1654" s="5864" t="s">
        <v>27578</v>
      </c>
      <c r="L1654" s="5864" t="s">
        <v>21181</v>
      </c>
      <c r="M1654" s="41" t="s">
        <v>27580</v>
      </c>
      <c r="N1654" s="41"/>
      <c r="O1654" s="4088">
        <v>1</v>
      </c>
      <c r="P1654" s="4088">
        <v>1</v>
      </c>
      <c r="Q1654" s="5864" t="s">
        <v>27579</v>
      </c>
      <c r="R1654" s="41"/>
      <c r="V1654" s="6" t="s">
        <v>9338</v>
      </c>
      <c r="X1654" s="6" t="s">
        <v>7042</v>
      </c>
      <c r="AA1654" s="6564">
        <v>13357571</v>
      </c>
      <c r="AC1654" s="4898">
        <v>0</v>
      </c>
      <c r="AD1654" s="4911">
        <v>4356</v>
      </c>
      <c r="AE1654" s="4898">
        <f t="shared" si="79"/>
        <v>4356</v>
      </c>
      <c r="AF1654" s="4550" t="s">
        <v>19700</v>
      </c>
    </row>
    <row r="1655" spans="1:32" s="36" customFormat="1" ht="30" customHeight="1">
      <c r="A1655" s="5958" t="s">
        <v>20646</v>
      </c>
      <c r="B1655" s="36" t="s">
        <v>27581</v>
      </c>
      <c r="C1655" s="37">
        <v>45986</v>
      </c>
      <c r="D1655" s="37">
        <v>46007</v>
      </c>
      <c r="E1655" s="37"/>
      <c r="F1655" s="448"/>
      <c r="G1655" s="36">
        <v>9052</v>
      </c>
      <c r="H1655" s="5959"/>
      <c r="I1655" s="36" t="s">
        <v>21302</v>
      </c>
      <c r="J1655" s="36" t="s">
        <v>27582</v>
      </c>
      <c r="K1655" s="36" t="s">
        <v>27561</v>
      </c>
      <c r="L1655" s="5958" t="s">
        <v>173</v>
      </c>
      <c r="M1655" s="36" t="s">
        <v>27584</v>
      </c>
      <c r="O1655" s="4511">
        <v>1</v>
      </c>
      <c r="P1655" s="4511">
        <v>1</v>
      </c>
      <c r="Q1655" s="36" t="s">
        <v>27583</v>
      </c>
      <c r="AA1655" s="4891">
        <v>13359982</v>
      </c>
      <c r="AC1655" s="4906"/>
      <c r="AD1655" s="5178"/>
      <c r="AE1655" s="4906"/>
      <c r="AF1655" s="36" t="s">
        <v>19700</v>
      </c>
    </row>
    <row r="1656" spans="1:32" s="6" customFormat="1" ht="30" customHeight="1">
      <c r="A1656" s="5866" t="s">
        <v>20646</v>
      </c>
      <c r="B1656" s="41" t="s">
        <v>27586</v>
      </c>
      <c r="C1656" s="422">
        <v>45986</v>
      </c>
      <c r="D1656" s="422">
        <v>46007</v>
      </c>
      <c r="E1656" s="422"/>
      <c r="F1656" s="373"/>
      <c r="G1656" s="41">
        <v>9052</v>
      </c>
      <c r="H1656" s="5676" t="s">
        <v>26488</v>
      </c>
      <c r="I1656" s="41" t="s">
        <v>21302</v>
      </c>
      <c r="J1656" s="41" t="s">
        <v>27587</v>
      </c>
      <c r="K1656" s="41" t="s">
        <v>27589</v>
      </c>
      <c r="L1656" s="41" t="s">
        <v>21181</v>
      </c>
      <c r="M1656" s="582" t="s">
        <v>27585</v>
      </c>
      <c r="N1656" s="41"/>
      <c r="O1656" s="4088">
        <v>1</v>
      </c>
      <c r="P1656" s="4088">
        <v>1</v>
      </c>
      <c r="Q1656" s="41" t="s">
        <v>27588</v>
      </c>
      <c r="R1656" s="41"/>
      <c r="V1656" s="6172" t="s">
        <v>9338</v>
      </c>
      <c r="X1656" s="6172" t="s">
        <v>7042</v>
      </c>
      <c r="AA1656" s="5176">
        <v>13359928</v>
      </c>
      <c r="AC1656" s="4898">
        <v>0</v>
      </c>
      <c r="AD1656" s="4911">
        <v>11340</v>
      </c>
      <c r="AE1656" s="4898">
        <f t="shared" si="79"/>
        <v>11340</v>
      </c>
      <c r="AF1656" s="4550" t="s">
        <v>19700</v>
      </c>
    </row>
    <row r="1657" spans="1:32" s="6" customFormat="1" ht="30" customHeight="1">
      <c r="A1657" s="6407" t="s">
        <v>20017</v>
      </c>
      <c r="B1657" s="6413" t="s">
        <v>27590</v>
      </c>
      <c r="C1657" s="422">
        <v>45986</v>
      </c>
      <c r="D1657" s="422">
        <v>46007</v>
      </c>
      <c r="E1657" s="422"/>
      <c r="F1657" s="373"/>
      <c r="G1657" s="41">
        <v>8369</v>
      </c>
      <c r="H1657" s="5893" t="s">
        <v>478</v>
      </c>
      <c r="I1657" s="41"/>
      <c r="J1657" s="6407" t="s">
        <v>27591</v>
      </c>
      <c r="K1657" s="5866" t="s">
        <v>27592</v>
      </c>
      <c r="L1657" s="5866" t="s">
        <v>21181</v>
      </c>
      <c r="M1657" s="41" t="s">
        <v>27594</v>
      </c>
      <c r="N1657" s="41"/>
      <c r="O1657" s="4088">
        <v>1</v>
      </c>
      <c r="P1657" s="4088">
        <v>1</v>
      </c>
      <c r="Q1657" s="5866" t="s">
        <v>27593</v>
      </c>
      <c r="R1657" s="41"/>
      <c r="V1657" s="6" t="s">
        <v>2073</v>
      </c>
      <c r="X1657" s="6" t="s">
        <v>7042</v>
      </c>
      <c r="AA1657" s="6564">
        <v>13360704</v>
      </c>
      <c r="AC1657" s="4898">
        <v>0</v>
      </c>
      <c r="AD1657" s="4911">
        <v>8400</v>
      </c>
      <c r="AE1657" s="4898">
        <f t="shared" si="79"/>
        <v>8400</v>
      </c>
      <c r="AF1657" s="4550" t="s">
        <v>19700</v>
      </c>
    </row>
    <row r="1658" spans="1:32" s="6" customFormat="1" ht="30" customHeight="1">
      <c r="A1658" s="6167" t="s">
        <v>18779</v>
      </c>
      <c r="B1658" s="6201" t="s">
        <v>27595</v>
      </c>
      <c r="C1658" s="422">
        <v>45986</v>
      </c>
      <c r="D1658" s="422">
        <v>46007</v>
      </c>
      <c r="E1658" s="422"/>
      <c r="F1658" s="373"/>
      <c r="G1658" s="41">
        <v>8593</v>
      </c>
      <c r="H1658" s="5676"/>
      <c r="I1658" s="5866" t="s">
        <v>21302</v>
      </c>
      <c r="J1658" s="6167" t="s">
        <v>27596</v>
      </c>
      <c r="K1658" s="5866" t="s">
        <v>27597</v>
      </c>
      <c r="L1658" s="5866" t="s">
        <v>1743</v>
      </c>
      <c r="M1658" s="41" t="s">
        <v>27599</v>
      </c>
      <c r="N1658" s="5866" t="s">
        <v>6604</v>
      </c>
      <c r="O1658" s="4088">
        <v>48</v>
      </c>
      <c r="P1658" s="4560">
        <v>49</v>
      </c>
      <c r="Q1658" s="6120" t="s">
        <v>27598</v>
      </c>
      <c r="R1658" s="41"/>
      <c r="V1658" s="6" t="s">
        <v>2073</v>
      </c>
      <c r="X1658" s="6" t="s">
        <v>7042</v>
      </c>
      <c r="AA1658" s="6564">
        <v>13360785</v>
      </c>
      <c r="AC1658" s="4898">
        <v>0</v>
      </c>
      <c r="AD1658" s="4911">
        <v>7524</v>
      </c>
      <c r="AE1658" s="4898">
        <f t="shared" si="79"/>
        <v>368676</v>
      </c>
      <c r="AF1658" s="4550" t="s">
        <v>19700</v>
      </c>
    </row>
    <row r="1659" spans="1:32" s="6" customFormat="1" ht="30" customHeight="1">
      <c r="A1659" s="5903" t="s">
        <v>20502</v>
      </c>
      <c r="B1659" s="5866" t="s">
        <v>27600</v>
      </c>
      <c r="C1659" s="422">
        <v>45986</v>
      </c>
      <c r="D1659" s="422">
        <v>46077</v>
      </c>
      <c r="E1659" s="422"/>
      <c r="F1659" s="373"/>
      <c r="G1659" s="41">
        <v>8637</v>
      </c>
      <c r="H1659" s="5893" t="s">
        <v>4825</v>
      </c>
      <c r="I1659" s="41"/>
      <c r="J1659" s="8224" t="s">
        <v>27601</v>
      </c>
      <c r="K1659" s="5866" t="s">
        <v>27602</v>
      </c>
      <c r="L1659" s="5866" t="s">
        <v>173</v>
      </c>
      <c r="M1659" s="41" t="s">
        <v>27604</v>
      </c>
      <c r="N1659" s="41"/>
      <c r="O1659" s="4088">
        <v>1</v>
      </c>
      <c r="P1659" s="4088">
        <v>1</v>
      </c>
      <c r="Q1659" s="5866" t="s">
        <v>27603</v>
      </c>
      <c r="R1659" s="41"/>
      <c r="V1659" s="6" t="s">
        <v>2073</v>
      </c>
      <c r="X1659" s="6" t="s">
        <v>7042</v>
      </c>
      <c r="AA1659" s="6564">
        <v>13361051</v>
      </c>
      <c r="AC1659" s="4898">
        <v>250000</v>
      </c>
      <c r="AD1659" s="4911">
        <v>15000</v>
      </c>
      <c r="AE1659" s="4898">
        <f t="shared" si="79"/>
        <v>265000</v>
      </c>
      <c r="AF1659" s="4550" t="s">
        <v>19700</v>
      </c>
    </row>
    <row r="1660" spans="1:32" s="6" customFormat="1" ht="30" customHeight="1">
      <c r="A1660" s="5866" t="s">
        <v>19351</v>
      </c>
      <c r="B1660" s="6383" t="s">
        <v>27605</v>
      </c>
      <c r="C1660" s="422">
        <v>45986</v>
      </c>
      <c r="D1660" s="422">
        <v>46020</v>
      </c>
      <c r="E1660" s="422"/>
      <c r="F1660" s="373"/>
      <c r="G1660" s="41">
        <v>8646</v>
      </c>
      <c r="H1660" s="5893" t="s">
        <v>5358</v>
      </c>
      <c r="I1660" s="41"/>
      <c r="J1660" s="6383" t="s">
        <v>27606</v>
      </c>
      <c r="K1660" s="5866" t="s">
        <v>27607</v>
      </c>
      <c r="L1660" s="5866" t="s">
        <v>28</v>
      </c>
      <c r="M1660" s="41" t="s">
        <v>27609</v>
      </c>
      <c r="N1660" s="41"/>
      <c r="O1660" s="4088">
        <v>2</v>
      </c>
      <c r="P1660" s="4088">
        <v>2</v>
      </c>
      <c r="Q1660" s="5866" t="s">
        <v>27608</v>
      </c>
      <c r="R1660" s="41"/>
      <c r="V1660" s="6" t="s">
        <v>9338</v>
      </c>
      <c r="X1660" s="6" t="s">
        <v>7042</v>
      </c>
      <c r="AA1660" s="6564">
        <v>13361119</v>
      </c>
      <c r="AC1660" s="4898">
        <v>18600</v>
      </c>
      <c r="AD1660" s="4911">
        <v>12375</v>
      </c>
      <c r="AE1660" s="4898">
        <f t="shared" si="79"/>
        <v>43350</v>
      </c>
      <c r="AF1660" s="4550" t="s">
        <v>19700</v>
      </c>
    </row>
    <row r="1661" spans="1:32" s="6" customFormat="1" ht="30" customHeight="1">
      <c r="A1661" s="6297" t="s">
        <v>18754</v>
      </c>
      <c r="B1661" s="4672" t="s">
        <v>27613</v>
      </c>
      <c r="C1661" s="422">
        <v>45987</v>
      </c>
      <c r="D1661" s="422">
        <v>46008</v>
      </c>
      <c r="E1661" s="422"/>
      <c r="F1661" s="373"/>
      <c r="G1661" s="41">
        <v>8634</v>
      </c>
      <c r="H1661" s="5904" t="s">
        <v>5709</v>
      </c>
      <c r="I1661" s="41"/>
      <c r="J1661" s="41" t="s">
        <v>27614</v>
      </c>
      <c r="K1661" s="41" t="s">
        <v>27615</v>
      </c>
      <c r="L1661" s="5903" t="s">
        <v>3109</v>
      </c>
      <c r="M1661" s="41" t="s">
        <v>27617</v>
      </c>
      <c r="N1661" s="41"/>
      <c r="O1661" s="4088">
        <v>11</v>
      </c>
      <c r="P1661" s="4088">
        <v>11</v>
      </c>
      <c r="Q1661" s="41" t="s">
        <v>27616</v>
      </c>
      <c r="R1661" s="41"/>
      <c r="V1661" s="6" t="s">
        <v>9338</v>
      </c>
      <c r="X1661" s="6" t="s">
        <v>7042</v>
      </c>
      <c r="AA1661" s="6564">
        <v>13364318</v>
      </c>
      <c r="AC1661" s="4898">
        <v>0</v>
      </c>
      <c r="AD1661" s="4911">
        <v>7920</v>
      </c>
      <c r="AE1661" s="4898">
        <f t="shared" si="79"/>
        <v>87120</v>
      </c>
      <c r="AF1661" s="4550" t="s">
        <v>19700</v>
      </c>
    </row>
    <row r="1662" spans="1:32" s="6" customFormat="1" ht="30" customHeight="1">
      <c r="A1662" s="6237" t="s">
        <v>18754</v>
      </c>
      <c r="B1662" s="4672" t="s">
        <v>27618</v>
      </c>
      <c r="C1662" s="422">
        <v>45987</v>
      </c>
      <c r="D1662" s="422">
        <v>46008</v>
      </c>
      <c r="E1662" s="422"/>
      <c r="F1662" s="373"/>
      <c r="G1662" s="41">
        <v>8634</v>
      </c>
      <c r="H1662" s="5904" t="s">
        <v>8768</v>
      </c>
      <c r="I1662" s="41"/>
      <c r="J1662" s="41" t="s">
        <v>27619</v>
      </c>
      <c r="K1662" s="41" t="s">
        <v>27620</v>
      </c>
      <c r="L1662" s="5903" t="s">
        <v>67</v>
      </c>
      <c r="M1662" s="41" t="s">
        <v>27622</v>
      </c>
      <c r="N1662" s="41"/>
      <c r="O1662" s="4088">
        <v>7</v>
      </c>
      <c r="P1662" s="4088">
        <v>7</v>
      </c>
      <c r="Q1662" s="41" t="s">
        <v>27621</v>
      </c>
      <c r="R1662" s="41"/>
      <c r="V1662" s="6" t="s">
        <v>9338</v>
      </c>
      <c r="X1662" s="6" t="s">
        <v>7042</v>
      </c>
      <c r="AA1662" s="6564">
        <v>13364593</v>
      </c>
      <c r="AC1662" s="4898">
        <v>0</v>
      </c>
      <c r="AD1662" s="4911">
        <v>7920</v>
      </c>
      <c r="AE1662" s="4898">
        <f t="shared" si="79"/>
        <v>55440</v>
      </c>
      <c r="AF1662" s="4550" t="s">
        <v>19700</v>
      </c>
    </row>
    <row r="1663" spans="1:32" s="36" customFormat="1" ht="30" customHeight="1">
      <c r="A1663" s="5971" t="s">
        <v>18754</v>
      </c>
      <c r="B1663" s="36" t="s">
        <v>27623</v>
      </c>
      <c r="C1663" s="37">
        <v>45987</v>
      </c>
      <c r="D1663" s="37">
        <v>46008</v>
      </c>
      <c r="E1663" s="37"/>
      <c r="F1663" s="448"/>
      <c r="G1663" s="36">
        <v>8634</v>
      </c>
      <c r="H1663" s="5972" t="s">
        <v>4734</v>
      </c>
      <c r="J1663" s="36" t="s">
        <v>27624</v>
      </c>
      <c r="K1663" s="36" t="s">
        <v>27625</v>
      </c>
      <c r="L1663" s="5971" t="s">
        <v>62</v>
      </c>
      <c r="M1663" s="36" t="s">
        <v>27627</v>
      </c>
      <c r="O1663" s="4511">
        <v>5</v>
      </c>
      <c r="P1663" s="4511">
        <v>5</v>
      </c>
      <c r="Q1663" s="36" t="s">
        <v>27626</v>
      </c>
      <c r="AA1663" s="4891">
        <v>13365538</v>
      </c>
      <c r="AC1663" s="4906"/>
      <c r="AD1663" s="5178"/>
      <c r="AE1663" s="4906"/>
      <c r="AF1663" s="36" t="s">
        <v>19700</v>
      </c>
    </row>
    <row r="1664" spans="1:32" s="6" customFormat="1" ht="30" customHeight="1">
      <c r="A1664" s="6132" t="s">
        <v>18754</v>
      </c>
      <c r="B1664" s="4672" t="s">
        <v>27628</v>
      </c>
      <c r="C1664" s="422">
        <v>45987</v>
      </c>
      <c r="D1664" s="422">
        <v>46008</v>
      </c>
      <c r="E1664" s="422"/>
      <c r="F1664" s="373"/>
      <c r="G1664" s="41">
        <v>8634</v>
      </c>
      <c r="H1664" s="5904" t="s">
        <v>5211</v>
      </c>
      <c r="I1664" s="41"/>
      <c r="J1664" s="41" t="s">
        <v>8876</v>
      </c>
      <c r="K1664" s="41" t="s">
        <v>27629</v>
      </c>
      <c r="L1664" s="5903" t="s">
        <v>76</v>
      </c>
      <c r="M1664" s="41" t="s">
        <v>27631</v>
      </c>
      <c r="N1664" s="41"/>
      <c r="O1664" s="4088">
        <v>4</v>
      </c>
      <c r="P1664" s="4088">
        <v>4</v>
      </c>
      <c r="Q1664" s="41" t="s">
        <v>27630</v>
      </c>
      <c r="R1664" s="41"/>
      <c r="V1664" s="6" t="s">
        <v>9338</v>
      </c>
      <c r="X1664" s="6" t="s">
        <v>7042</v>
      </c>
      <c r="AA1664" s="6564">
        <v>13365636</v>
      </c>
      <c r="AC1664" s="4898">
        <v>0</v>
      </c>
      <c r="AD1664" s="4911">
        <v>7920</v>
      </c>
      <c r="AE1664" s="4898">
        <f t="shared" si="79"/>
        <v>31680</v>
      </c>
      <c r="AF1664" s="4550" t="s">
        <v>19700</v>
      </c>
    </row>
    <row r="1665" spans="1:32" s="6" customFormat="1" ht="30" customHeight="1">
      <c r="A1665" s="5903" t="s">
        <v>18754</v>
      </c>
      <c r="B1665" s="6383" t="s">
        <v>27632</v>
      </c>
      <c r="C1665" s="422">
        <v>45987</v>
      </c>
      <c r="D1665" s="422">
        <v>46008</v>
      </c>
      <c r="E1665" s="422"/>
      <c r="F1665" s="373"/>
      <c r="G1665" s="41">
        <v>8634</v>
      </c>
      <c r="H1665" s="5904" t="s">
        <v>8783</v>
      </c>
      <c r="I1665" s="41"/>
      <c r="J1665" s="6383" t="s">
        <v>27633</v>
      </c>
      <c r="K1665" s="41" t="s">
        <v>27634</v>
      </c>
      <c r="L1665" s="5903" t="s">
        <v>76</v>
      </c>
      <c r="M1665" s="41" t="s">
        <v>27635</v>
      </c>
      <c r="N1665" s="41"/>
      <c r="O1665" s="4088">
        <v>4</v>
      </c>
      <c r="P1665" s="4088">
        <v>4</v>
      </c>
      <c r="Q1665" s="41" t="s">
        <v>27630</v>
      </c>
      <c r="R1665" s="41"/>
      <c r="V1665" s="6" t="s">
        <v>9338</v>
      </c>
      <c r="X1665" s="6" t="s">
        <v>7042</v>
      </c>
      <c r="AA1665" s="6564">
        <v>13365711</v>
      </c>
      <c r="AC1665" s="4898">
        <v>0</v>
      </c>
      <c r="AD1665" s="4911">
        <v>7920</v>
      </c>
      <c r="AE1665" s="4898">
        <f t="shared" si="79"/>
        <v>31680</v>
      </c>
      <c r="AF1665" s="4550" t="s">
        <v>19700</v>
      </c>
    </row>
    <row r="1666" spans="1:32" s="6" customFormat="1" ht="30" customHeight="1">
      <c r="A1666" s="5903" t="s">
        <v>18754</v>
      </c>
      <c r="B1666" s="6383" t="s">
        <v>27636</v>
      </c>
      <c r="C1666" s="422">
        <v>45987</v>
      </c>
      <c r="D1666" s="422">
        <v>46008</v>
      </c>
      <c r="E1666" s="422"/>
      <c r="F1666" s="373"/>
      <c r="G1666" s="41">
        <v>8634</v>
      </c>
      <c r="H1666" s="5904" t="s">
        <v>855</v>
      </c>
      <c r="I1666" s="41"/>
      <c r="J1666" s="6383" t="s">
        <v>27637</v>
      </c>
      <c r="K1666" s="41" t="s">
        <v>27638</v>
      </c>
      <c r="L1666" s="5903" t="s">
        <v>128</v>
      </c>
      <c r="M1666" s="41" t="s">
        <v>27640</v>
      </c>
      <c r="N1666" s="41"/>
      <c r="O1666" s="4088">
        <v>3</v>
      </c>
      <c r="P1666" s="4088">
        <v>3</v>
      </c>
      <c r="Q1666" s="41" t="s">
        <v>27639</v>
      </c>
      <c r="R1666" s="41"/>
      <c r="V1666" s="6" t="s">
        <v>9338</v>
      </c>
      <c r="X1666" s="6" t="s">
        <v>7042</v>
      </c>
      <c r="AA1666" s="6564">
        <v>13365709</v>
      </c>
      <c r="AC1666" s="4898">
        <v>0</v>
      </c>
      <c r="AD1666" s="4911">
        <v>7920</v>
      </c>
      <c r="AE1666" s="4898">
        <f t="shared" si="79"/>
        <v>23760</v>
      </c>
      <c r="AF1666" s="4550" t="s">
        <v>19700</v>
      </c>
    </row>
    <row r="1667" spans="1:32" s="6" customFormat="1" ht="30" customHeight="1">
      <c r="A1667" s="6202" t="s">
        <v>18977</v>
      </c>
      <c r="B1667" s="4672" t="s">
        <v>27641</v>
      </c>
      <c r="C1667" s="422">
        <v>45987</v>
      </c>
      <c r="D1667" s="422">
        <v>46008</v>
      </c>
      <c r="E1667" s="422"/>
      <c r="F1667" s="373"/>
      <c r="G1667" s="41">
        <v>8644</v>
      </c>
      <c r="H1667" s="5904" t="s">
        <v>5590</v>
      </c>
      <c r="I1667" s="41"/>
      <c r="J1667" s="41" t="s">
        <v>27642</v>
      </c>
      <c r="K1667" s="41" t="s">
        <v>27643</v>
      </c>
      <c r="L1667" s="5903" t="s">
        <v>173</v>
      </c>
      <c r="M1667" s="41" t="s">
        <v>27645</v>
      </c>
      <c r="N1667" s="41"/>
      <c r="O1667" s="4088">
        <v>1</v>
      </c>
      <c r="P1667" s="4088">
        <v>1</v>
      </c>
      <c r="Q1667" s="41" t="s">
        <v>27644</v>
      </c>
      <c r="R1667" s="41"/>
      <c r="V1667" s="6" t="s">
        <v>9338</v>
      </c>
      <c r="X1667" s="6" t="s">
        <v>7042</v>
      </c>
      <c r="AA1667" s="6564">
        <v>13365161</v>
      </c>
      <c r="AC1667" s="4898">
        <v>0</v>
      </c>
      <c r="AD1667" s="4911">
        <v>7920</v>
      </c>
      <c r="AE1667" s="4898">
        <f t="shared" si="79"/>
        <v>7920</v>
      </c>
      <c r="AF1667" s="4550" t="s">
        <v>19700</v>
      </c>
    </row>
    <row r="1668" spans="1:32" s="6" customFormat="1" ht="30" customHeight="1">
      <c r="A1668" s="6407" t="s">
        <v>18977</v>
      </c>
      <c r="B1668" s="4672" t="s">
        <v>27646</v>
      </c>
      <c r="C1668" s="422">
        <v>45987</v>
      </c>
      <c r="D1668" s="422">
        <v>46021</v>
      </c>
      <c r="E1668" s="422"/>
      <c r="F1668" s="373"/>
      <c r="G1668" s="41">
        <v>8644</v>
      </c>
      <c r="H1668" s="5904" t="s">
        <v>41</v>
      </c>
      <c r="I1668" s="41"/>
      <c r="J1668" s="41" t="s">
        <v>27647</v>
      </c>
      <c r="K1668" s="41" t="s">
        <v>27648</v>
      </c>
      <c r="L1668" s="5903" t="s">
        <v>62</v>
      </c>
      <c r="M1668" s="41" t="s">
        <v>27649</v>
      </c>
      <c r="N1668" s="41"/>
      <c r="O1668" s="4088">
        <v>5</v>
      </c>
      <c r="P1668" s="4088">
        <v>5</v>
      </c>
      <c r="Q1668" s="41" t="s">
        <v>27626</v>
      </c>
      <c r="R1668" s="41"/>
      <c r="V1668" s="6" t="s">
        <v>9338</v>
      </c>
      <c r="X1668" s="6" t="s">
        <v>7042</v>
      </c>
      <c r="AA1668" s="6564">
        <v>13365901</v>
      </c>
      <c r="AC1668" s="4898">
        <v>6900</v>
      </c>
      <c r="AD1668" s="4911">
        <v>7920</v>
      </c>
      <c r="AE1668" s="4898">
        <f t="shared" si="79"/>
        <v>46500</v>
      </c>
      <c r="AF1668" s="4550" t="s">
        <v>19700</v>
      </c>
    </row>
    <row r="1669" spans="1:32" s="6" customFormat="1" ht="30" customHeight="1">
      <c r="A1669" s="5885" t="s">
        <v>26302</v>
      </c>
      <c r="B1669" s="6432" t="s">
        <v>27650</v>
      </c>
      <c r="C1669" s="422">
        <v>45988</v>
      </c>
      <c r="D1669" s="422">
        <v>46022</v>
      </c>
      <c r="E1669" s="422"/>
      <c r="F1669" s="373"/>
      <c r="G1669" s="41">
        <v>6984</v>
      </c>
      <c r="H1669" s="6119" t="s">
        <v>27651</v>
      </c>
      <c r="I1669" s="41"/>
      <c r="J1669" s="5885" t="s">
        <v>27652</v>
      </c>
      <c r="K1669" s="5885" t="s">
        <v>27653</v>
      </c>
      <c r="L1669" s="5895" t="s">
        <v>173</v>
      </c>
      <c r="M1669" s="41" t="s">
        <v>27655</v>
      </c>
      <c r="N1669" s="41"/>
      <c r="O1669" s="4088">
        <v>1</v>
      </c>
      <c r="P1669" s="4088">
        <v>1</v>
      </c>
      <c r="Q1669" s="5885" t="s">
        <v>27654</v>
      </c>
      <c r="R1669" s="41"/>
      <c r="V1669" s="6" t="s">
        <v>9338</v>
      </c>
      <c r="X1669" s="6" t="s">
        <v>7042</v>
      </c>
      <c r="AA1669" s="5176">
        <v>13369585</v>
      </c>
      <c r="AC1669" s="4898">
        <v>6900</v>
      </c>
      <c r="AD1669" s="4911">
        <v>7840.8</v>
      </c>
      <c r="AE1669" s="4898">
        <f t="shared" si="79"/>
        <v>14740.8</v>
      </c>
      <c r="AF1669" s="4550" t="s">
        <v>19700</v>
      </c>
    </row>
    <row r="1670" spans="1:32" s="36" customFormat="1" ht="30" customHeight="1">
      <c r="A1670" s="6637" t="s">
        <v>20543</v>
      </c>
      <c r="B1670" s="36" t="s">
        <v>27660</v>
      </c>
      <c r="C1670" s="37">
        <v>45978</v>
      </c>
      <c r="D1670" s="37">
        <v>46010</v>
      </c>
      <c r="E1670" s="37"/>
      <c r="F1670" s="448"/>
      <c r="G1670" s="36">
        <v>8628</v>
      </c>
      <c r="H1670" s="6638" t="s">
        <v>12531</v>
      </c>
      <c r="J1670" s="36" t="s">
        <v>27661</v>
      </c>
      <c r="K1670" s="36" t="s">
        <v>27662</v>
      </c>
      <c r="L1670" s="36" t="s">
        <v>26005</v>
      </c>
      <c r="M1670" s="69" t="s">
        <v>27664</v>
      </c>
      <c r="O1670" s="4511">
        <v>12</v>
      </c>
      <c r="P1670" s="4511">
        <v>12</v>
      </c>
      <c r="Q1670" s="36" t="s">
        <v>27663</v>
      </c>
      <c r="V1670" s="36" t="s">
        <v>9338</v>
      </c>
      <c r="X1670" s="36" t="s">
        <v>7042</v>
      </c>
      <c r="AA1670" s="4891">
        <v>13330964</v>
      </c>
      <c r="AC1670" s="4906"/>
      <c r="AD1670" s="5178"/>
      <c r="AE1670" s="4906"/>
      <c r="AF1670" s="36" t="s">
        <v>19700</v>
      </c>
    </row>
    <row r="1671" spans="1:32" s="6" customFormat="1" ht="30" customHeight="1">
      <c r="A1671" s="6237" t="s">
        <v>18754</v>
      </c>
      <c r="B1671" s="4672" t="s">
        <v>27665</v>
      </c>
      <c r="C1671" s="422">
        <v>45989</v>
      </c>
      <c r="D1671" s="422">
        <v>46010</v>
      </c>
      <c r="E1671" s="422"/>
      <c r="F1671" s="373"/>
      <c r="G1671" s="41">
        <v>8634</v>
      </c>
      <c r="H1671" s="5904"/>
      <c r="I1671" s="41"/>
      <c r="J1671" s="41" t="s">
        <v>14250</v>
      </c>
      <c r="K1671" s="41" t="s">
        <v>27666</v>
      </c>
      <c r="L1671" s="41" t="s">
        <v>179</v>
      </c>
      <c r="M1671" s="41" t="s">
        <v>27668</v>
      </c>
      <c r="N1671" s="41"/>
      <c r="O1671" s="4088">
        <v>8</v>
      </c>
      <c r="P1671" s="4560">
        <v>12</v>
      </c>
      <c r="Q1671" s="41" t="s">
        <v>27667</v>
      </c>
      <c r="R1671" s="41"/>
      <c r="V1671" s="6" t="s">
        <v>9338</v>
      </c>
      <c r="X1671" s="6" t="s">
        <v>7042</v>
      </c>
      <c r="AA1671" s="6564">
        <v>13373127</v>
      </c>
      <c r="AC1671" s="4898">
        <v>0</v>
      </c>
      <c r="AD1671" s="4911">
        <v>7920</v>
      </c>
      <c r="AE1671" s="4898">
        <f t="shared" si="79"/>
        <v>95040</v>
      </c>
      <c r="AF1671" s="4550" t="s">
        <v>19700</v>
      </c>
    </row>
    <row r="1672" spans="1:32" s="6" customFormat="1" ht="30" customHeight="1">
      <c r="A1672" s="6616" t="s">
        <v>20646</v>
      </c>
      <c r="B1672" s="41" t="s">
        <v>27708</v>
      </c>
      <c r="C1672" s="422">
        <v>45994</v>
      </c>
      <c r="D1672" s="422">
        <v>46044</v>
      </c>
      <c r="E1672" s="422"/>
      <c r="F1672" s="373"/>
      <c r="G1672" s="41">
        <v>9053</v>
      </c>
      <c r="H1672" s="5904"/>
      <c r="I1672" s="41" t="s">
        <v>21302</v>
      </c>
      <c r="J1672" s="41" t="s">
        <v>27669</v>
      </c>
      <c r="K1672" s="41" t="s">
        <v>27670</v>
      </c>
      <c r="L1672" s="41" t="s">
        <v>193</v>
      </c>
      <c r="M1672" s="41" t="s">
        <v>27709</v>
      </c>
      <c r="N1672" s="41"/>
      <c r="O1672" s="4088">
        <v>6</v>
      </c>
      <c r="P1672" s="4088">
        <v>6</v>
      </c>
      <c r="Q1672" s="41" t="s">
        <v>27671</v>
      </c>
      <c r="R1672" s="41"/>
      <c r="V1672" s="6" t="s">
        <v>9338</v>
      </c>
      <c r="X1672" s="6" t="s">
        <v>7042</v>
      </c>
      <c r="AA1672" s="6564">
        <v>13386346</v>
      </c>
      <c r="AC1672" s="4898">
        <v>57900</v>
      </c>
      <c r="AD1672" s="4911">
        <v>20250</v>
      </c>
      <c r="AE1672" s="4898">
        <f t="shared" si="79"/>
        <v>179400</v>
      </c>
      <c r="AF1672" s="4550" t="s">
        <v>19700</v>
      </c>
    </row>
    <row r="1673" spans="1:32" s="6" customFormat="1" ht="30" customHeight="1">
      <c r="A1673" s="5895" t="s">
        <v>19480</v>
      </c>
      <c r="B1673" s="41" t="s">
        <v>27672</v>
      </c>
      <c r="C1673" s="422">
        <v>45989</v>
      </c>
      <c r="D1673" s="422">
        <v>46024</v>
      </c>
      <c r="E1673" s="422"/>
      <c r="F1673" s="373"/>
      <c r="G1673" s="41">
        <v>8618</v>
      </c>
      <c r="H1673" s="6065" t="s">
        <v>613</v>
      </c>
      <c r="I1673" s="41"/>
      <c r="J1673" s="41" t="s">
        <v>27673</v>
      </c>
      <c r="K1673" s="41" t="s">
        <v>27674</v>
      </c>
      <c r="L1673" s="41" t="s">
        <v>128</v>
      </c>
      <c r="M1673" s="582" t="s">
        <v>27676</v>
      </c>
      <c r="N1673" s="41"/>
      <c r="O1673" s="4088">
        <v>3</v>
      </c>
      <c r="P1673" s="4088">
        <v>3</v>
      </c>
      <c r="Q1673" s="41" t="s">
        <v>27675</v>
      </c>
      <c r="R1673" s="41"/>
      <c r="V1673" s="6" t="s">
        <v>9338</v>
      </c>
      <c r="X1673" s="6" t="s">
        <v>7042</v>
      </c>
      <c r="AA1673" s="6564">
        <v>13373948</v>
      </c>
      <c r="AC1673" s="4898">
        <v>3300</v>
      </c>
      <c r="AD1673" s="4911">
        <v>7918.05</v>
      </c>
      <c r="AE1673" s="4898">
        <f t="shared" si="79"/>
        <v>27054.15</v>
      </c>
      <c r="AF1673" s="4550" t="s">
        <v>19700</v>
      </c>
    </row>
    <row r="1674" spans="1:32" s="6" customFormat="1" ht="30" customHeight="1">
      <c r="A1674" s="6330" t="s">
        <v>18977</v>
      </c>
      <c r="B1674" s="4672" t="s">
        <v>27677</v>
      </c>
      <c r="C1674" s="422">
        <v>45989</v>
      </c>
      <c r="D1674" s="422">
        <v>46024</v>
      </c>
      <c r="E1674" s="422"/>
      <c r="F1674" s="373"/>
      <c r="G1674" s="41">
        <v>8644</v>
      </c>
      <c r="H1674" s="6065" t="s">
        <v>576</v>
      </c>
      <c r="I1674" s="41"/>
      <c r="J1674" s="41" t="s">
        <v>27678</v>
      </c>
      <c r="K1674" s="41" t="s">
        <v>27679</v>
      </c>
      <c r="L1674" s="41" t="s">
        <v>62</v>
      </c>
      <c r="M1674" s="41" t="s">
        <v>27681</v>
      </c>
      <c r="N1674" s="41"/>
      <c r="O1674" s="4088">
        <v>5</v>
      </c>
      <c r="P1674" s="4088">
        <v>5</v>
      </c>
      <c r="Q1674" s="41" t="s">
        <v>27680</v>
      </c>
      <c r="R1674" s="41"/>
      <c r="V1674" s="6" t="s">
        <v>9338</v>
      </c>
      <c r="X1674" s="6" t="s">
        <v>7042</v>
      </c>
      <c r="AA1674" s="6564">
        <v>13374602</v>
      </c>
      <c r="AC1674" s="4898">
        <v>6900</v>
      </c>
      <c r="AD1674" s="4911">
        <v>7920</v>
      </c>
      <c r="AE1674" s="4898">
        <f t="shared" si="79"/>
        <v>46500</v>
      </c>
      <c r="AF1674" s="4550" t="s">
        <v>19700</v>
      </c>
    </row>
    <row r="1675" spans="1:32" s="6" customFormat="1" ht="30" customHeight="1">
      <c r="A1675" s="3919" t="s">
        <v>18754</v>
      </c>
      <c r="B1675" s="41" t="s">
        <v>27690</v>
      </c>
      <c r="C1675" s="422">
        <v>45993</v>
      </c>
      <c r="D1675" s="422">
        <v>46014</v>
      </c>
      <c r="E1675" s="422"/>
      <c r="F1675" s="373"/>
      <c r="G1675" s="41">
        <v>8634</v>
      </c>
      <c r="H1675" s="5962" t="s">
        <v>5714</v>
      </c>
      <c r="I1675" s="41"/>
      <c r="J1675" s="41" t="s">
        <v>27691</v>
      </c>
      <c r="K1675" s="41" t="s">
        <v>27692</v>
      </c>
      <c r="L1675" s="41" t="s">
        <v>28</v>
      </c>
      <c r="M1675" s="582" t="s">
        <v>27693</v>
      </c>
      <c r="N1675" s="41"/>
      <c r="O1675" s="4088">
        <v>2</v>
      </c>
      <c r="P1675" s="4088">
        <v>2</v>
      </c>
      <c r="Q1675" s="41" t="s">
        <v>27608</v>
      </c>
      <c r="R1675" s="41"/>
      <c r="V1675" s="6" t="s">
        <v>9338</v>
      </c>
      <c r="X1675" s="6" t="s">
        <v>7042</v>
      </c>
      <c r="AA1675" s="6564">
        <v>13381429</v>
      </c>
      <c r="AC1675" s="4898">
        <v>0</v>
      </c>
      <c r="AD1675" s="4911">
        <v>7920</v>
      </c>
      <c r="AE1675" s="4898">
        <f t="shared" si="79"/>
        <v>15840</v>
      </c>
      <c r="AF1675" s="4550" t="s">
        <v>19700</v>
      </c>
    </row>
    <row r="1676" spans="1:32" s="6" customFormat="1" ht="30" customHeight="1">
      <c r="A1676" s="6110" t="s">
        <v>26302</v>
      </c>
      <c r="B1676" s="6157" t="s">
        <v>27694</v>
      </c>
      <c r="C1676" s="422">
        <v>45993</v>
      </c>
      <c r="D1676" s="422">
        <v>46014</v>
      </c>
      <c r="E1676" s="422"/>
      <c r="F1676" s="373"/>
      <c r="G1676" s="41">
        <v>6984</v>
      </c>
      <c r="H1676" s="5962" t="s">
        <v>449</v>
      </c>
      <c r="I1676" s="41"/>
      <c r="J1676" s="6110" t="s">
        <v>27695</v>
      </c>
      <c r="K1676" s="41" t="s">
        <v>27696</v>
      </c>
      <c r="L1676" s="41" t="s">
        <v>173</v>
      </c>
      <c r="M1676" s="582" t="s">
        <v>27698</v>
      </c>
      <c r="N1676" s="41"/>
      <c r="O1676" s="4088">
        <v>1</v>
      </c>
      <c r="P1676" s="4088">
        <v>1</v>
      </c>
      <c r="Q1676" s="41" t="s">
        <v>27697</v>
      </c>
      <c r="R1676" s="41"/>
      <c r="V1676" s="6" t="s">
        <v>9338</v>
      </c>
      <c r="X1676" s="6" t="s">
        <v>7042</v>
      </c>
      <c r="AA1676" s="6564">
        <v>13382198</v>
      </c>
      <c r="AC1676" s="4898">
        <v>0</v>
      </c>
      <c r="AD1676" s="4911">
        <v>7840.8</v>
      </c>
      <c r="AE1676" s="4898">
        <f t="shared" si="79"/>
        <v>7840.8</v>
      </c>
      <c r="AF1676" s="4550" t="s">
        <v>19700</v>
      </c>
    </row>
    <row r="1677" spans="1:32" s="6" customFormat="1" ht="30" customHeight="1">
      <c r="A1677" s="6383" t="s">
        <v>18754</v>
      </c>
      <c r="B1677" s="6385" t="s">
        <v>27699</v>
      </c>
      <c r="C1677" s="422">
        <v>45993</v>
      </c>
      <c r="D1677" s="422">
        <v>46014</v>
      </c>
      <c r="E1677" s="422"/>
      <c r="F1677" s="373"/>
      <c r="G1677" s="41">
        <v>8634</v>
      </c>
      <c r="H1677" s="5962" t="s">
        <v>3000</v>
      </c>
      <c r="I1677" s="41"/>
      <c r="J1677" s="6383" t="s">
        <v>27700</v>
      </c>
      <c r="K1677" s="41" t="s">
        <v>27701</v>
      </c>
      <c r="L1677" s="41" t="s">
        <v>76</v>
      </c>
      <c r="M1677" s="582" t="s">
        <v>27702</v>
      </c>
      <c r="N1677" s="41"/>
      <c r="O1677" s="4088">
        <v>4</v>
      </c>
      <c r="P1677" s="4088">
        <v>4</v>
      </c>
      <c r="Q1677" s="41" t="s">
        <v>27630</v>
      </c>
      <c r="R1677" s="41"/>
      <c r="V1677" s="6" t="s">
        <v>9338</v>
      </c>
      <c r="X1677" s="6" t="s">
        <v>7042</v>
      </c>
      <c r="AA1677" s="6564">
        <v>13383326</v>
      </c>
      <c r="AC1677" s="4898">
        <v>0</v>
      </c>
      <c r="AD1677" s="4911">
        <v>7920</v>
      </c>
      <c r="AE1677" s="4898">
        <f t="shared" si="79"/>
        <v>31680</v>
      </c>
      <c r="AF1677" s="4550" t="s">
        <v>19700</v>
      </c>
    </row>
    <row r="1678" spans="1:32" s="6" customFormat="1" ht="30" customHeight="1">
      <c r="A1678" s="6407" t="s">
        <v>18977</v>
      </c>
      <c r="B1678" s="4672" t="s">
        <v>27703</v>
      </c>
      <c r="C1678" s="422">
        <v>45993</v>
      </c>
      <c r="D1678" s="422">
        <v>46026</v>
      </c>
      <c r="E1678" s="422"/>
      <c r="F1678" s="373"/>
      <c r="G1678" s="41">
        <v>8644</v>
      </c>
      <c r="H1678" s="5962" t="s">
        <v>15928</v>
      </c>
      <c r="I1678" s="41"/>
      <c r="J1678" s="41" t="s">
        <v>27704</v>
      </c>
      <c r="K1678" s="41" t="s">
        <v>27705</v>
      </c>
      <c r="L1678" s="41" t="s">
        <v>173</v>
      </c>
      <c r="M1678" s="582" t="s">
        <v>27707</v>
      </c>
      <c r="N1678" s="41"/>
      <c r="O1678" s="4088">
        <v>1</v>
      </c>
      <c r="P1678" s="4088">
        <v>1</v>
      </c>
      <c r="Q1678" s="41" t="s">
        <v>27706</v>
      </c>
      <c r="R1678" s="41"/>
      <c r="V1678" s="6" t="s">
        <v>9338</v>
      </c>
      <c r="X1678" s="6" t="s">
        <v>7042</v>
      </c>
      <c r="AA1678" s="6564">
        <v>13383497</v>
      </c>
      <c r="AC1678" s="4898">
        <v>6900</v>
      </c>
      <c r="AD1678" s="4911">
        <v>7920</v>
      </c>
      <c r="AE1678" s="4898">
        <f t="shared" si="79"/>
        <v>14820</v>
      </c>
      <c r="AF1678" s="4550" t="s">
        <v>19700</v>
      </c>
    </row>
    <row r="1679" spans="1:32" s="6" customFormat="1" ht="30" customHeight="1">
      <c r="A1679" s="5932" t="s">
        <v>19583</v>
      </c>
      <c r="B1679" s="4672" t="s">
        <v>27710</v>
      </c>
      <c r="C1679" s="422">
        <v>45994</v>
      </c>
      <c r="D1679" s="422">
        <v>46015</v>
      </c>
      <c r="E1679" s="422"/>
      <c r="F1679" s="373"/>
      <c r="G1679" s="41">
        <v>8604</v>
      </c>
      <c r="H1679" s="5904"/>
      <c r="I1679" s="41" t="s">
        <v>21302</v>
      </c>
      <c r="J1679" s="41" t="s">
        <v>27711</v>
      </c>
      <c r="K1679" s="41" t="s">
        <v>27712</v>
      </c>
      <c r="L1679" s="41" t="s">
        <v>28</v>
      </c>
      <c r="M1679" s="41" t="s">
        <v>27714</v>
      </c>
      <c r="N1679" s="41"/>
      <c r="O1679" s="4088">
        <v>2</v>
      </c>
      <c r="P1679" s="4088">
        <v>2</v>
      </c>
      <c r="Q1679" s="41" t="s">
        <v>27713</v>
      </c>
      <c r="R1679" s="41"/>
      <c r="V1679" s="6" t="s">
        <v>9338</v>
      </c>
      <c r="X1679" s="6" t="s">
        <v>7042</v>
      </c>
      <c r="AA1679" s="6564">
        <v>13387220</v>
      </c>
      <c r="AC1679" s="4898">
        <v>0</v>
      </c>
      <c r="AD1679" s="4911">
        <v>7920</v>
      </c>
      <c r="AE1679" s="4898">
        <f t="shared" si="79"/>
        <v>15840</v>
      </c>
      <c r="AF1679" s="4550" t="s">
        <v>19700</v>
      </c>
    </row>
    <row r="1680" spans="1:32" s="6" customFormat="1" ht="30" customHeight="1">
      <c r="A1680" s="5934" t="s">
        <v>27029</v>
      </c>
      <c r="B1680" s="6" t="s">
        <v>27715</v>
      </c>
      <c r="C1680" s="114">
        <v>45994</v>
      </c>
      <c r="D1680" s="114">
        <v>46036</v>
      </c>
      <c r="E1680" s="114">
        <v>46132</v>
      </c>
      <c r="F1680" s="6572">
        <f t="shared" ref="F1680:F1707" si="80">SUM(D1680-E1680)</f>
        <v>-96</v>
      </c>
      <c r="G1680" s="6">
        <v>8645</v>
      </c>
      <c r="H1680" s="5936" t="s">
        <v>3826</v>
      </c>
      <c r="J1680" s="6" t="s">
        <v>27716</v>
      </c>
      <c r="K1680" s="6" t="s">
        <v>27717</v>
      </c>
      <c r="L1680" s="6" t="s">
        <v>16923</v>
      </c>
      <c r="M1680" s="6573" t="s">
        <v>27719</v>
      </c>
      <c r="O1680" s="264">
        <v>34</v>
      </c>
      <c r="P1680" s="264">
        <v>34</v>
      </c>
      <c r="Q1680" s="6" t="s">
        <v>27718</v>
      </c>
      <c r="AA1680" s="6564">
        <v>13387414</v>
      </c>
      <c r="AC1680" s="4898">
        <v>12750</v>
      </c>
      <c r="AD1680" s="4911">
        <v>39950</v>
      </c>
      <c r="AE1680" s="4898">
        <f t="shared" si="79"/>
        <v>1371050</v>
      </c>
      <c r="AF1680" s="4550" t="s">
        <v>19700</v>
      </c>
    </row>
    <row r="1681" spans="1:32" s="6" customFormat="1" ht="30" customHeight="1">
      <c r="A1681" s="6237" t="s">
        <v>20017</v>
      </c>
      <c r="B1681" s="4672" t="s">
        <v>27721</v>
      </c>
      <c r="C1681" s="422">
        <v>45995</v>
      </c>
      <c r="D1681" s="422">
        <v>46016</v>
      </c>
      <c r="E1681" s="422"/>
      <c r="F1681" s="373"/>
      <c r="G1681" s="41">
        <v>8369</v>
      </c>
      <c r="H1681" s="5969" t="s">
        <v>478</v>
      </c>
      <c r="I1681" s="41"/>
      <c r="J1681" s="41" t="s">
        <v>27722</v>
      </c>
      <c r="K1681" s="41" t="s">
        <v>27723</v>
      </c>
      <c r="L1681" s="41" t="s">
        <v>173</v>
      </c>
      <c r="M1681" s="582" t="s">
        <v>27725</v>
      </c>
      <c r="N1681" s="41"/>
      <c r="O1681" s="4088">
        <v>1</v>
      </c>
      <c r="P1681" s="4088">
        <v>1</v>
      </c>
      <c r="Q1681" s="41" t="s">
        <v>27724</v>
      </c>
      <c r="R1681" s="41"/>
      <c r="V1681" s="6" t="s">
        <v>9338</v>
      </c>
      <c r="X1681" s="6" t="s">
        <v>7042</v>
      </c>
      <c r="AA1681" s="6564">
        <v>13389884</v>
      </c>
      <c r="AC1681" s="4898">
        <v>0</v>
      </c>
      <c r="AD1681" s="4911">
        <v>15000</v>
      </c>
      <c r="AE1681" s="4898">
        <f t="shared" si="79"/>
        <v>15000</v>
      </c>
      <c r="AF1681" s="4550" t="s">
        <v>19700</v>
      </c>
    </row>
    <row r="1682" spans="1:32" s="6" customFormat="1" ht="30" customHeight="1">
      <c r="A1682" s="6765" t="s">
        <v>19645</v>
      </c>
      <c r="B1682" s="9278" t="s">
        <v>27726</v>
      </c>
      <c r="C1682" s="9721">
        <v>45995</v>
      </c>
      <c r="D1682" s="9721">
        <v>46077</v>
      </c>
      <c r="E1682" s="9721"/>
      <c r="F1682" s="11406"/>
      <c r="G1682" s="9278">
        <v>8608</v>
      </c>
      <c r="H1682" s="11717" t="s">
        <v>4276</v>
      </c>
      <c r="I1682" s="41"/>
      <c r="J1682" s="9278" t="s">
        <v>27727</v>
      </c>
      <c r="K1682" s="9278" t="s">
        <v>27728</v>
      </c>
      <c r="L1682" s="41" t="s">
        <v>76</v>
      </c>
      <c r="M1682" s="9231" t="s">
        <v>27730</v>
      </c>
      <c r="N1682" s="41"/>
      <c r="O1682" s="4088">
        <v>4</v>
      </c>
      <c r="P1682" s="4088">
        <v>4</v>
      </c>
      <c r="Q1682" s="9278" t="s">
        <v>27729</v>
      </c>
      <c r="R1682" s="41"/>
      <c r="V1682" s="9694" t="s">
        <v>9338</v>
      </c>
      <c r="X1682" s="9694" t="s">
        <v>7042</v>
      </c>
      <c r="AA1682" s="11490">
        <v>13390035</v>
      </c>
      <c r="AC1682" s="11494">
        <v>0</v>
      </c>
      <c r="AD1682" s="4911">
        <v>7920</v>
      </c>
      <c r="AE1682" s="11494">
        <f>AC1682+AD1682*P1682+AD1683*P1683</f>
        <v>101376</v>
      </c>
      <c r="AF1682" s="4550" t="s">
        <v>19700</v>
      </c>
    </row>
    <row r="1683" spans="1:32" s="6" customFormat="1" ht="30" customHeight="1">
      <c r="A1683" s="6765" t="s">
        <v>19645</v>
      </c>
      <c r="B1683" s="9209"/>
      <c r="C1683" s="9410"/>
      <c r="D1683" s="9410"/>
      <c r="E1683" s="9410"/>
      <c r="F1683" s="11408"/>
      <c r="G1683" s="9209"/>
      <c r="H1683" s="11718"/>
      <c r="I1683" s="41"/>
      <c r="J1683" s="9209"/>
      <c r="K1683" s="9209"/>
      <c r="L1683" s="153" t="s">
        <v>28810</v>
      </c>
      <c r="M1683" s="9280"/>
      <c r="N1683" s="41"/>
      <c r="O1683" s="4088">
        <v>16</v>
      </c>
      <c r="P1683" s="4088">
        <v>16</v>
      </c>
      <c r="Q1683" s="9209"/>
      <c r="R1683" s="41"/>
      <c r="V1683" s="9229"/>
      <c r="X1683" s="9229"/>
      <c r="AA1683" s="11491"/>
      <c r="AC1683" s="11495"/>
      <c r="AD1683" s="4911">
        <v>4356</v>
      </c>
      <c r="AE1683" s="11495"/>
      <c r="AF1683" s="4550"/>
    </row>
    <row r="1684" spans="1:32" s="6" customFormat="1" ht="30" customHeight="1">
      <c r="A1684" s="6237" t="s">
        <v>20507</v>
      </c>
      <c r="B1684" s="4672" t="s">
        <v>27731</v>
      </c>
      <c r="C1684" s="422">
        <v>45995</v>
      </c>
      <c r="D1684" s="422">
        <v>46016</v>
      </c>
      <c r="E1684" s="422"/>
      <c r="F1684" s="373"/>
      <c r="G1684" s="41">
        <v>8627</v>
      </c>
      <c r="H1684" s="5969" t="s">
        <v>19845</v>
      </c>
      <c r="I1684" s="41"/>
      <c r="J1684" s="41" t="s">
        <v>27732</v>
      </c>
      <c r="K1684" s="41" t="s">
        <v>27733</v>
      </c>
      <c r="L1684" s="41" t="s">
        <v>76</v>
      </c>
      <c r="M1684" s="582" t="s">
        <v>27735</v>
      </c>
      <c r="N1684" s="41"/>
      <c r="O1684" s="4088">
        <v>4</v>
      </c>
      <c r="P1684" s="4088">
        <v>4</v>
      </c>
      <c r="Q1684" s="41" t="s">
        <v>27734</v>
      </c>
      <c r="R1684" s="41"/>
      <c r="V1684" s="6" t="s">
        <v>9338</v>
      </c>
      <c r="X1684" s="6" t="s">
        <v>7042</v>
      </c>
      <c r="AA1684" s="6564">
        <v>13390329</v>
      </c>
      <c r="AC1684" s="4898">
        <v>0</v>
      </c>
      <c r="AD1684" s="4911">
        <v>14850</v>
      </c>
      <c r="AE1684" s="4898">
        <f t="shared" si="79"/>
        <v>59400</v>
      </c>
      <c r="AF1684" s="4550" t="s">
        <v>19700</v>
      </c>
    </row>
    <row r="1685" spans="1:32" s="6" customFormat="1" ht="30" customHeight="1">
      <c r="A1685" s="6340" t="s">
        <v>19214</v>
      </c>
      <c r="B1685" s="4672" t="s">
        <v>27736</v>
      </c>
      <c r="C1685" s="422">
        <v>45995</v>
      </c>
      <c r="D1685" s="422">
        <v>46086</v>
      </c>
      <c r="E1685" s="422"/>
      <c r="F1685" s="373"/>
      <c r="G1685" s="41">
        <v>8616</v>
      </c>
      <c r="H1685" s="5969" t="s">
        <v>5674</v>
      </c>
      <c r="I1685" s="41"/>
      <c r="J1685" s="41" t="s">
        <v>27738</v>
      </c>
      <c r="K1685" s="41" t="s">
        <v>27737</v>
      </c>
      <c r="L1685" s="41" t="s">
        <v>76</v>
      </c>
      <c r="M1685" s="582" t="s">
        <v>27740</v>
      </c>
      <c r="N1685" s="41"/>
      <c r="O1685" s="4088">
        <v>4</v>
      </c>
      <c r="P1685" s="4088">
        <v>4</v>
      </c>
      <c r="Q1685" s="41" t="s">
        <v>27739</v>
      </c>
      <c r="R1685" s="41"/>
      <c r="V1685" s="6" t="s">
        <v>9338</v>
      </c>
      <c r="X1685" s="6" t="s">
        <v>7042</v>
      </c>
      <c r="AA1685" s="6564">
        <v>13392338</v>
      </c>
      <c r="AC1685" s="4898">
        <v>54400</v>
      </c>
      <c r="AD1685" s="4911">
        <v>7920</v>
      </c>
      <c r="AE1685" s="4898">
        <f t="shared" si="79"/>
        <v>86080</v>
      </c>
      <c r="AF1685" s="4550" t="s">
        <v>19700</v>
      </c>
    </row>
    <row r="1686" spans="1:32" s="6" customFormat="1" ht="30" customHeight="1">
      <c r="A1686" s="5964" t="s">
        <v>21279</v>
      </c>
      <c r="B1686" s="4672" t="s">
        <v>27741</v>
      </c>
      <c r="C1686" s="422">
        <v>45996</v>
      </c>
      <c r="D1686" s="422">
        <v>46017</v>
      </c>
      <c r="E1686" s="422"/>
      <c r="F1686" s="373"/>
      <c r="G1686" s="41">
        <v>8599</v>
      </c>
      <c r="H1686" s="5978" t="s">
        <v>11805</v>
      </c>
      <c r="I1686" s="41"/>
      <c r="J1686" s="41" t="s">
        <v>27742</v>
      </c>
      <c r="K1686" s="41" t="s">
        <v>27743</v>
      </c>
      <c r="L1686" s="41" t="s">
        <v>21181</v>
      </c>
      <c r="M1686" s="41" t="s">
        <v>27745</v>
      </c>
      <c r="N1686" s="41"/>
      <c r="O1686" s="4088">
        <v>1</v>
      </c>
      <c r="P1686" s="4088">
        <v>1</v>
      </c>
      <c r="Q1686" s="41" t="s">
        <v>27744</v>
      </c>
      <c r="R1686" s="41"/>
      <c r="V1686" s="6" t="s">
        <v>9338</v>
      </c>
      <c r="X1686" s="6" t="s">
        <v>7042</v>
      </c>
      <c r="AA1686" s="6564">
        <v>13394727</v>
      </c>
      <c r="AC1686" s="4898">
        <v>0</v>
      </c>
      <c r="AD1686" s="4911">
        <v>4573.8</v>
      </c>
      <c r="AE1686" s="4898">
        <f t="shared" si="79"/>
        <v>4573.8</v>
      </c>
      <c r="AF1686" s="4550" t="s">
        <v>19700</v>
      </c>
    </row>
    <row r="1687" spans="1:32" s="6" customFormat="1" ht="30" customHeight="1">
      <c r="A1687" s="6304" t="s">
        <v>19480</v>
      </c>
      <c r="B1687" s="6303" t="s">
        <v>27746</v>
      </c>
      <c r="C1687" s="422">
        <v>45996</v>
      </c>
      <c r="D1687" s="422">
        <v>46017</v>
      </c>
      <c r="E1687" s="422"/>
      <c r="F1687" s="373"/>
      <c r="G1687" s="41">
        <v>8618</v>
      </c>
      <c r="H1687" s="5904"/>
      <c r="I1687" s="41" t="s">
        <v>21302</v>
      </c>
      <c r="J1687" s="6304" t="s">
        <v>27747</v>
      </c>
      <c r="K1687" s="41" t="s">
        <v>27748</v>
      </c>
      <c r="L1687" s="41" t="s">
        <v>173</v>
      </c>
      <c r="M1687" s="41" t="s">
        <v>27750</v>
      </c>
      <c r="N1687" s="41"/>
      <c r="O1687" s="4088">
        <v>1</v>
      </c>
      <c r="P1687" s="4088">
        <v>1</v>
      </c>
      <c r="Q1687" s="41" t="s">
        <v>27749</v>
      </c>
      <c r="R1687" s="41"/>
      <c r="V1687" s="6" t="s">
        <v>9338</v>
      </c>
      <c r="X1687" s="6" t="s">
        <v>7042</v>
      </c>
      <c r="AA1687" s="6564">
        <v>13394951</v>
      </c>
      <c r="AC1687" s="4898">
        <v>0</v>
      </c>
      <c r="AD1687" s="4911">
        <v>7918.05</v>
      </c>
      <c r="AE1687" s="4898">
        <f t="shared" ref="AE1687:AE1730" si="81">AC1687+AD1687*P1687</f>
        <v>7918.05</v>
      </c>
      <c r="AF1687" s="4550" t="s">
        <v>19700</v>
      </c>
    </row>
    <row r="1688" spans="1:32" s="6" customFormat="1" ht="30" customHeight="1">
      <c r="A1688" s="6407" t="s">
        <v>18779</v>
      </c>
      <c r="B1688" s="4672" t="s">
        <v>27751</v>
      </c>
      <c r="C1688" s="422">
        <v>45996</v>
      </c>
      <c r="D1688" s="422">
        <v>46017</v>
      </c>
      <c r="E1688" s="422"/>
      <c r="F1688" s="373"/>
      <c r="G1688" s="41">
        <v>8593</v>
      </c>
      <c r="H1688" s="5904"/>
      <c r="I1688" s="41" t="s">
        <v>21302</v>
      </c>
      <c r="J1688" s="41" t="s">
        <v>27752</v>
      </c>
      <c r="K1688" s="41" t="s">
        <v>27753</v>
      </c>
      <c r="L1688" s="41" t="s">
        <v>179</v>
      </c>
      <c r="M1688" s="41" t="s">
        <v>27755</v>
      </c>
      <c r="N1688" s="41"/>
      <c r="O1688" s="4088">
        <v>8</v>
      </c>
      <c r="P1688" s="4088">
        <v>8</v>
      </c>
      <c r="Q1688" s="41" t="s">
        <v>27754</v>
      </c>
      <c r="R1688" s="41"/>
      <c r="V1688" s="6" t="s">
        <v>9338</v>
      </c>
      <c r="X1688" s="6" t="s">
        <v>7042</v>
      </c>
      <c r="AA1688" s="6564">
        <v>13395882</v>
      </c>
      <c r="AC1688" s="4898">
        <v>0</v>
      </c>
      <c r="AD1688" s="4911">
        <v>7920</v>
      </c>
      <c r="AE1688" s="4898">
        <f t="shared" si="81"/>
        <v>63360</v>
      </c>
      <c r="AF1688" s="4550" t="s">
        <v>19700</v>
      </c>
    </row>
    <row r="1689" spans="1:32" s="6" customFormat="1" ht="30" customHeight="1">
      <c r="A1689" s="5964" t="s">
        <v>19424</v>
      </c>
      <c r="B1689" s="4672" t="s">
        <v>27756</v>
      </c>
      <c r="C1689" s="422">
        <v>45996</v>
      </c>
      <c r="D1689" s="422">
        <v>46017</v>
      </c>
      <c r="E1689" s="422"/>
      <c r="F1689" s="373"/>
      <c r="G1689" s="41">
        <v>8647</v>
      </c>
      <c r="H1689" s="5978" t="s">
        <v>4134</v>
      </c>
      <c r="I1689" s="41" t="s">
        <v>25</v>
      </c>
      <c r="J1689" s="41" t="s">
        <v>27757</v>
      </c>
      <c r="K1689" s="41" t="s">
        <v>27758</v>
      </c>
      <c r="L1689" s="41" t="s">
        <v>173</v>
      </c>
      <c r="M1689" s="582" t="s">
        <v>27760</v>
      </c>
      <c r="N1689" s="41"/>
      <c r="O1689" s="4088">
        <v>1</v>
      </c>
      <c r="P1689" s="4088">
        <v>1</v>
      </c>
      <c r="Q1689" s="41" t="s">
        <v>27759</v>
      </c>
      <c r="R1689" s="41"/>
      <c r="V1689" s="6" t="s">
        <v>9338</v>
      </c>
      <c r="X1689" s="6" t="s">
        <v>7042</v>
      </c>
      <c r="AA1689" s="6564">
        <v>13396056</v>
      </c>
      <c r="AC1689" s="4898">
        <v>0</v>
      </c>
      <c r="AD1689" s="4911">
        <v>7920</v>
      </c>
      <c r="AE1689" s="4898">
        <f t="shared" si="81"/>
        <v>7920</v>
      </c>
      <c r="AF1689" s="4550" t="s">
        <v>19700</v>
      </c>
    </row>
    <row r="1690" spans="1:32" s="6" customFormat="1" ht="30" customHeight="1">
      <c r="A1690" s="6288" t="s">
        <v>20640</v>
      </c>
      <c r="B1690" s="4672" t="s">
        <v>27761</v>
      </c>
      <c r="C1690" s="422">
        <v>45996</v>
      </c>
      <c r="D1690" s="422">
        <v>46017</v>
      </c>
      <c r="E1690" s="422"/>
      <c r="F1690" s="373"/>
      <c r="G1690" s="41">
        <v>8605</v>
      </c>
      <c r="H1690" s="5904"/>
      <c r="I1690" s="41" t="s">
        <v>21302</v>
      </c>
      <c r="J1690" s="41" t="s">
        <v>27762</v>
      </c>
      <c r="K1690" s="41" t="s">
        <v>27763</v>
      </c>
      <c r="L1690" s="41" t="s">
        <v>179</v>
      </c>
      <c r="M1690" s="41" t="s">
        <v>27765</v>
      </c>
      <c r="N1690" s="41"/>
      <c r="O1690" s="4088">
        <v>8</v>
      </c>
      <c r="P1690" s="4088">
        <v>8</v>
      </c>
      <c r="Q1690" s="41" t="s">
        <v>27764</v>
      </c>
      <c r="R1690" s="41"/>
      <c r="V1690" s="6" t="s">
        <v>9338</v>
      </c>
      <c r="X1690" s="6" t="s">
        <v>7042</v>
      </c>
      <c r="AA1690" s="6564">
        <v>13396835</v>
      </c>
      <c r="AC1690" s="4898">
        <v>936</v>
      </c>
      <c r="AD1690" s="4911">
        <v>4992</v>
      </c>
      <c r="AE1690" s="4898">
        <f t="shared" si="81"/>
        <v>40872</v>
      </c>
      <c r="AF1690" s="4550" t="s">
        <v>19700</v>
      </c>
    </row>
    <row r="1691" spans="1:32" s="6" customFormat="1" ht="30" customHeight="1">
      <c r="A1691" s="5964" t="s">
        <v>20543</v>
      </c>
      <c r="B1691" s="41" t="s">
        <v>27766</v>
      </c>
      <c r="C1691" s="422">
        <v>45996</v>
      </c>
      <c r="D1691" s="422">
        <v>46017</v>
      </c>
      <c r="E1691" s="422"/>
      <c r="F1691" s="373"/>
      <c r="G1691" s="41">
        <v>8628</v>
      </c>
      <c r="H1691" s="5978" t="s">
        <v>23314</v>
      </c>
      <c r="I1691" s="41"/>
      <c r="J1691" s="41" t="s">
        <v>27767</v>
      </c>
      <c r="K1691" s="41" t="s">
        <v>27768</v>
      </c>
      <c r="L1691" s="41" t="s">
        <v>173</v>
      </c>
      <c r="M1691" s="41" t="s">
        <v>27770</v>
      </c>
      <c r="N1691" s="41"/>
      <c r="O1691" s="4088">
        <v>1</v>
      </c>
      <c r="P1691" s="4088">
        <v>1</v>
      </c>
      <c r="Q1691" s="41" t="s">
        <v>27769</v>
      </c>
      <c r="R1691" s="41"/>
      <c r="V1691" s="6" t="s">
        <v>9338</v>
      </c>
      <c r="X1691" s="6" t="s">
        <v>7042</v>
      </c>
      <c r="AA1691" s="6564">
        <v>13396845</v>
      </c>
      <c r="AC1691" s="4898">
        <v>0</v>
      </c>
      <c r="AD1691" s="4911">
        <v>14850</v>
      </c>
      <c r="AE1691" s="4898">
        <f t="shared" si="81"/>
        <v>14850</v>
      </c>
      <c r="AF1691" s="4550" t="s">
        <v>19700</v>
      </c>
    </row>
    <row r="1692" spans="1:32" s="36" customFormat="1" ht="30" customHeight="1">
      <c r="A1692" s="6256" t="s">
        <v>19496</v>
      </c>
      <c r="B1692" s="36" t="s">
        <v>27771</v>
      </c>
      <c r="C1692" s="37">
        <v>45999</v>
      </c>
      <c r="D1692" s="37">
        <v>46043</v>
      </c>
      <c r="E1692" s="37"/>
      <c r="F1692" s="448"/>
      <c r="G1692" s="36">
        <v>8617</v>
      </c>
      <c r="H1692" s="6257" t="s">
        <v>1892</v>
      </c>
      <c r="J1692" s="36" t="s">
        <v>27772</v>
      </c>
      <c r="K1692" s="36" t="s">
        <v>27773</v>
      </c>
      <c r="L1692" s="36" t="s">
        <v>179</v>
      </c>
      <c r="M1692" s="36" t="s">
        <v>27775</v>
      </c>
      <c r="O1692" s="4511">
        <v>8</v>
      </c>
      <c r="P1692" s="4511">
        <v>8</v>
      </c>
      <c r="Q1692" s="36" t="s">
        <v>27774</v>
      </c>
      <c r="AA1692" s="4891">
        <v>13399164</v>
      </c>
      <c r="AC1692" s="4906"/>
      <c r="AD1692" s="5178"/>
      <c r="AE1692" s="4906"/>
      <c r="AF1692" s="36" t="s">
        <v>19700</v>
      </c>
    </row>
    <row r="1693" spans="1:32" s="6" customFormat="1" ht="30" customHeight="1">
      <c r="A1693" s="6132" t="s">
        <v>20038</v>
      </c>
      <c r="B1693" s="4672" t="s">
        <v>27776</v>
      </c>
      <c r="C1693" s="422">
        <v>45999</v>
      </c>
      <c r="D1693" s="422">
        <v>46020</v>
      </c>
      <c r="E1693" s="422"/>
      <c r="F1693" s="373"/>
      <c r="G1693" s="41">
        <v>8606</v>
      </c>
      <c r="H1693" s="5978" t="s">
        <v>22895</v>
      </c>
      <c r="I1693" s="41"/>
      <c r="J1693" s="41" t="s">
        <v>27777</v>
      </c>
      <c r="K1693" s="41" t="s">
        <v>27778</v>
      </c>
      <c r="L1693" s="41" t="s">
        <v>4075</v>
      </c>
      <c r="M1693" s="41" t="s">
        <v>27780</v>
      </c>
      <c r="N1693" s="41"/>
      <c r="O1693" s="4088">
        <v>14</v>
      </c>
      <c r="P1693" s="4088">
        <v>14</v>
      </c>
      <c r="Q1693" s="41" t="s">
        <v>27779</v>
      </c>
      <c r="R1693" s="41"/>
      <c r="V1693" s="6" t="s">
        <v>9338</v>
      </c>
      <c r="X1693" s="6" t="s">
        <v>7042</v>
      </c>
      <c r="AA1693" s="6564">
        <v>13399204</v>
      </c>
      <c r="AC1693" s="4898">
        <v>0</v>
      </c>
      <c r="AD1693" s="4911">
        <v>7920</v>
      </c>
      <c r="AE1693" s="4898">
        <f t="shared" si="81"/>
        <v>110880</v>
      </c>
      <c r="AF1693" s="4550" t="s">
        <v>19700</v>
      </c>
    </row>
    <row r="1694" spans="1:32" s="6" customFormat="1" ht="30" customHeight="1">
      <c r="A1694" s="5963" t="s">
        <v>18745</v>
      </c>
      <c r="B1694" s="9694" t="s">
        <v>27781</v>
      </c>
      <c r="C1694" s="11488">
        <v>45999</v>
      </c>
      <c r="D1694" s="11488">
        <v>46098</v>
      </c>
      <c r="E1694" s="11488">
        <v>46132</v>
      </c>
      <c r="F1694" s="11512">
        <f t="shared" si="80"/>
        <v>-34</v>
      </c>
      <c r="G1694" s="9694">
        <v>8600</v>
      </c>
      <c r="H1694" s="11690" t="s">
        <v>12320</v>
      </c>
      <c r="J1694" s="9694" t="s">
        <v>27782</v>
      </c>
      <c r="K1694" s="9694" t="s">
        <v>27783</v>
      </c>
      <c r="L1694" s="6" t="s">
        <v>27784</v>
      </c>
      <c r="M1694" s="11489" t="s">
        <v>27786</v>
      </c>
      <c r="N1694" s="6" t="s">
        <v>3951</v>
      </c>
      <c r="O1694" s="264">
        <v>1</v>
      </c>
      <c r="P1694" s="264">
        <v>1</v>
      </c>
      <c r="Q1694" s="9694" t="s">
        <v>27785</v>
      </c>
      <c r="AA1694" s="11490">
        <v>13399215</v>
      </c>
      <c r="AC1694" s="11494">
        <v>12400</v>
      </c>
      <c r="AD1694" s="4911">
        <v>168795</v>
      </c>
      <c r="AE1694" s="11494">
        <f>AC1694+AD1694*P1694+AD1695*P1695</f>
        <v>233269</v>
      </c>
      <c r="AF1694" s="4550" t="s">
        <v>19700</v>
      </c>
    </row>
    <row r="1695" spans="1:32" s="6" customFormat="1" ht="30" customHeight="1">
      <c r="A1695" s="5963" t="s">
        <v>18745</v>
      </c>
      <c r="B1695" s="9229"/>
      <c r="C1695" s="11045"/>
      <c r="D1695" s="11045"/>
      <c r="E1695" s="11045"/>
      <c r="F1695" s="11514"/>
      <c r="G1695" s="9229"/>
      <c r="H1695" s="11691"/>
      <c r="J1695" s="9229"/>
      <c r="K1695" s="9229"/>
      <c r="L1695" s="6" t="s">
        <v>8688</v>
      </c>
      <c r="M1695" s="9229"/>
      <c r="N1695" s="6" t="s">
        <v>3951</v>
      </c>
      <c r="O1695" s="264">
        <v>1</v>
      </c>
      <c r="P1695" s="264">
        <v>1</v>
      </c>
      <c r="Q1695" s="9229"/>
      <c r="AA1695" s="11491"/>
      <c r="AC1695" s="11495"/>
      <c r="AD1695" s="4911">
        <v>52074</v>
      </c>
      <c r="AE1695" s="11495"/>
      <c r="AF1695" s="4550" t="s">
        <v>19700</v>
      </c>
    </row>
    <row r="1696" spans="1:32" s="6" customFormat="1" ht="30" customHeight="1">
      <c r="A1696" s="5964" t="s">
        <v>19480</v>
      </c>
      <c r="B1696" s="4672" t="s">
        <v>27787</v>
      </c>
      <c r="C1696" s="422">
        <v>45999</v>
      </c>
      <c r="D1696" s="422">
        <v>46020</v>
      </c>
      <c r="E1696" s="422"/>
      <c r="F1696" s="373"/>
      <c r="G1696" s="41">
        <v>8618</v>
      </c>
      <c r="H1696" s="5978" t="s">
        <v>354</v>
      </c>
      <c r="I1696" s="41"/>
      <c r="J1696" s="41" t="s">
        <v>27788</v>
      </c>
      <c r="K1696" s="41" t="s">
        <v>27789</v>
      </c>
      <c r="L1696" s="41" t="s">
        <v>173</v>
      </c>
      <c r="M1696" s="41" t="s">
        <v>27791</v>
      </c>
      <c r="N1696" s="41"/>
      <c r="O1696" s="4088">
        <v>1</v>
      </c>
      <c r="P1696" s="4088">
        <v>1</v>
      </c>
      <c r="Q1696" s="41" t="s">
        <v>27790</v>
      </c>
      <c r="R1696" s="41"/>
      <c r="V1696" s="6" t="s">
        <v>9338</v>
      </c>
      <c r="X1696" s="6" t="s">
        <v>7042</v>
      </c>
      <c r="AA1696" s="6564">
        <v>13399251</v>
      </c>
      <c r="AC1696" s="4898">
        <v>0</v>
      </c>
      <c r="AD1696" s="4911">
        <v>7918.05</v>
      </c>
      <c r="AE1696" s="4898">
        <f t="shared" si="81"/>
        <v>7918.05</v>
      </c>
      <c r="AF1696" s="4550" t="s">
        <v>19700</v>
      </c>
    </row>
    <row r="1697" spans="1:32" s="4550" customFormat="1" ht="30" customHeight="1">
      <c r="A1697" s="6067" t="s">
        <v>18754</v>
      </c>
      <c r="B1697" s="9847" t="s">
        <v>27792</v>
      </c>
      <c r="C1697" s="11486">
        <v>46003</v>
      </c>
      <c r="D1697" s="11486">
        <v>46098</v>
      </c>
      <c r="E1697" s="11486">
        <v>46132</v>
      </c>
      <c r="F1697" s="12220">
        <f t="shared" si="80"/>
        <v>-34</v>
      </c>
      <c r="G1697" s="9847">
        <v>8634</v>
      </c>
      <c r="H1697" s="12216" t="s">
        <v>22594</v>
      </c>
      <c r="J1697" s="9847" t="s">
        <v>27793</v>
      </c>
      <c r="K1697" s="9847" t="s">
        <v>27794</v>
      </c>
      <c r="L1697" s="4550" t="s">
        <v>9288</v>
      </c>
      <c r="M1697" s="12206" t="s">
        <v>27795</v>
      </c>
      <c r="N1697" s="4550" t="s">
        <v>3951</v>
      </c>
      <c r="O1697" s="4983">
        <v>1</v>
      </c>
      <c r="P1697" s="4983">
        <v>1</v>
      </c>
      <c r="Q1697" s="9847" t="s">
        <v>28097</v>
      </c>
      <c r="AA1697" s="11707">
        <v>13399282</v>
      </c>
      <c r="AC1697" s="11492">
        <v>6900</v>
      </c>
      <c r="AD1697" s="5083">
        <v>58905</v>
      </c>
      <c r="AE1697" s="11492">
        <f>AC1697+AD1697*P1697+AD1698*P1698</f>
        <v>90555</v>
      </c>
      <c r="AF1697" s="4550" t="s">
        <v>19700</v>
      </c>
    </row>
    <row r="1698" spans="1:32" s="4550" customFormat="1" ht="30" customHeight="1">
      <c r="A1698" s="6067" t="s">
        <v>18754</v>
      </c>
      <c r="B1698" s="11647"/>
      <c r="C1698" s="11487"/>
      <c r="D1698" s="11487"/>
      <c r="E1698" s="11487"/>
      <c r="F1698" s="12221"/>
      <c r="G1698" s="11647"/>
      <c r="H1698" s="12217"/>
      <c r="J1698" s="11647"/>
      <c r="K1698" s="11647"/>
      <c r="L1698" s="4550" t="s">
        <v>8688</v>
      </c>
      <c r="M1698" s="11647"/>
      <c r="N1698" s="4550" t="s">
        <v>3951</v>
      </c>
      <c r="O1698" s="4983">
        <v>1</v>
      </c>
      <c r="P1698" s="4983">
        <v>1</v>
      </c>
      <c r="Q1698" s="11647"/>
      <c r="AA1698" s="11708"/>
      <c r="AC1698" s="11493"/>
      <c r="AD1698" s="5083">
        <v>24750</v>
      </c>
      <c r="AE1698" s="11493"/>
      <c r="AF1698" s="4550" t="s">
        <v>19700</v>
      </c>
    </row>
    <row r="1699" spans="1:32" s="4550" customFormat="1" ht="30" customHeight="1">
      <c r="A1699" s="6321" t="s">
        <v>20936</v>
      </c>
      <c r="B1699" s="9089" t="s">
        <v>27796</v>
      </c>
      <c r="C1699" s="9721">
        <v>45999</v>
      </c>
      <c r="D1699" s="9721">
        <v>46098</v>
      </c>
      <c r="E1699" s="9721"/>
      <c r="F1699" s="11406"/>
      <c r="G1699" s="9278">
        <v>8596</v>
      </c>
      <c r="H1699" s="12223"/>
      <c r="I1699" s="41"/>
      <c r="J1699" s="9278" t="s">
        <v>27797</v>
      </c>
      <c r="K1699" s="9278" t="s">
        <v>27798</v>
      </c>
      <c r="L1699" s="41" t="s">
        <v>8516</v>
      </c>
      <c r="M1699" s="9231" t="s">
        <v>27799</v>
      </c>
      <c r="N1699" s="153" t="s">
        <v>28501</v>
      </c>
      <c r="O1699" s="4088">
        <v>1</v>
      </c>
      <c r="P1699" s="4088">
        <v>1</v>
      </c>
      <c r="Q1699" s="9278" t="s">
        <v>28098</v>
      </c>
      <c r="R1699" s="41"/>
      <c r="V1699" s="9847" t="s">
        <v>9338</v>
      </c>
      <c r="X1699" s="9847" t="s">
        <v>7042</v>
      </c>
      <c r="AA1699" s="11707">
        <v>13399428</v>
      </c>
      <c r="AC1699" s="11492">
        <v>50000</v>
      </c>
      <c r="AD1699" s="5083">
        <v>79200</v>
      </c>
      <c r="AE1699" s="11492">
        <f>AC1699+AD1699*P1699+AD1700*P1700</f>
        <v>159200</v>
      </c>
      <c r="AF1699" s="4550" t="s">
        <v>19700</v>
      </c>
    </row>
    <row r="1700" spans="1:32" s="4550" customFormat="1" ht="30" customHeight="1">
      <c r="A1700" s="5964" t="s">
        <v>20936</v>
      </c>
      <c r="B1700" s="9500"/>
      <c r="C1700" s="9410"/>
      <c r="D1700" s="9410"/>
      <c r="E1700" s="9410"/>
      <c r="F1700" s="11408"/>
      <c r="G1700" s="9209"/>
      <c r="H1700" s="12224"/>
      <c r="I1700" s="41"/>
      <c r="J1700" s="9209"/>
      <c r="K1700" s="9209"/>
      <c r="L1700" s="41" t="s">
        <v>8688</v>
      </c>
      <c r="M1700" s="9209"/>
      <c r="N1700" s="41" t="s">
        <v>3951</v>
      </c>
      <c r="O1700" s="4088">
        <v>1</v>
      </c>
      <c r="P1700" s="4088">
        <v>1</v>
      </c>
      <c r="Q1700" s="9209"/>
      <c r="R1700" s="41"/>
      <c r="V1700" s="11647"/>
      <c r="X1700" s="11647"/>
      <c r="AA1700" s="11708"/>
      <c r="AC1700" s="11493"/>
      <c r="AD1700" s="5083">
        <v>30000</v>
      </c>
      <c r="AE1700" s="11493"/>
      <c r="AF1700" s="4550" t="s">
        <v>19700</v>
      </c>
    </row>
    <row r="1701" spans="1:32" s="6" customFormat="1" ht="30" customHeight="1">
      <c r="A1701" s="5964" t="s">
        <v>22542</v>
      </c>
      <c r="B1701" s="4672" t="s">
        <v>27800</v>
      </c>
      <c r="C1701" s="422">
        <v>45999</v>
      </c>
      <c r="D1701" s="422">
        <v>46020</v>
      </c>
      <c r="E1701" s="422"/>
      <c r="F1701" s="373"/>
      <c r="G1701" s="41">
        <v>8579</v>
      </c>
      <c r="H1701" s="5978" t="s">
        <v>473</v>
      </c>
      <c r="I1701" s="41"/>
      <c r="J1701" s="41" t="s">
        <v>27801</v>
      </c>
      <c r="K1701" s="41" t="s">
        <v>27802</v>
      </c>
      <c r="L1701" s="41" t="s">
        <v>193</v>
      </c>
      <c r="M1701" s="41" t="s">
        <v>27804</v>
      </c>
      <c r="N1701" s="41"/>
      <c r="O1701" s="4088">
        <v>6</v>
      </c>
      <c r="P1701" s="4088">
        <v>6</v>
      </c>
      <c r="Q1701" s="41" t="s">
        <v>27803</v>
      </c>
      <c r="R1701" s="41"/>
      <c r="V1701" s="6" t="s">
        <v>9338</v>
      </c>
      <c r="X1701" s="6" t="s">
        <v>7042</v>
      </c>
      <c r="AA1701" s="6564">
        <v>13399498</v>
      </c>
      <c r="AC1701" s="4898">
        <v>0</v>
      </c>
      <c r="AD1701" s="4911">
        <v>8316</v>
      </c>
      <c r="AE1701" s="4898">
        <f t="shared" si="81"/>
        <v>49896</v>
      </c>
      <c r="AF1701" s="4550" t="s">
        <v>19700</v>
      </c>
    </row>
    <row r="1702" spans="1:32" s="6" customFormat="1" ht="30" customHeight="1">
      <c r="A1702" s="5963" t="s">
        <v>19554</v>
      </c>
      <c r="B1702" s="9694" t="s">
        <v>27805</v>
      </c>
      <c r="C1702" s="11488">
        <v>45999</v>
      </c>
      <c r="D1702" s="11488">
        <v>46098</v>
      </c>
      <c r="E1702" s="11488">
        <v>46132</v>
      </c>
      <c r="F1702" s="11512">
        <f t="shared" si="80"/>
        <v>-34</v>
      </c>
      <c r="G1702" s="9694">
        <v>8601</v>
      </c>
      <c r="H1702" s="11690" t="s">
        <v>27806</v>
      </c>
      <c r="J1702" s="9694" t="s">
        <v>27807</v>
      </c>
      <c r="K1702" s="9694" t="s">
        <v>27808</v>
      </c>
      <c r="L1702" s="6" t="s">
        <v>10677</v>
      </c>
      <c r="M1702" s="11489" t="s">
        <v>27983</v>
      </c>
      <c r="O1702" s="264">
        <v>1</v>
      </c>
      <c r="P1702" s="264">
        <v>1</v>
      </c>
      <c r="Q1702" s="9694" t="s">
        <v>27809</v>
      </c>
      <c r="AA1702" s="11490">
        <v>13399902</v>
      </c>
      <c r="AC1702" s="11494">
        <v>12400</v>
      </c>
      <c r="AD1702" s="4911">
        <v>90390</v>
      </c>
      <c r="AE1702" s="11494">
        <f>AC1702+AD1702*P1702+AD1705*P1705</f>
        <v>139084</v>
      </c>
      <c r="AF1702" s="4550" t="s">
        <v>19700</v>
      </c>
    </row>
    <row r="1703" spans="1:32" s="8738" customFormat="1" ht="30" customHeight="1">
      <c r="A1703" s="8771" t="s">
        <v>19554</v>
      </c>
      <c r="B1703" s="9228"/>
      <c r="C1703" s="11499"/>
      <c r="D1703" s="11499"/>
      <c r="E1703" s="11499"/>
      <c r="F1703" s="11513"/>
      <c r="G1703" s="9228"/>
      <c r="H1703" s="12219"/>
      <c r="J1703" s="9228"/>
      <c r="K1703" s="9228"/>
      <c r="L1703" s="8774" t="s">
        <v>29162</v>
      </c>
      <c r="M1703" s="11510"/>
      <c r="O1703" s="4560">
        <v>3</v>
      </c>
      <c r="P1703" s="4560">
        <v>3</v>
      </c>
      <c r="Q1703" s="9228"/>
      <c r="AA1703" s="11532"/>
      <c r="AC1703" s="11509"/>
      <c r="AD1703" s="4911"/>
      <c r="AE1703" s="11509"/>
      <c r="AF1703" s="8745"/>
    </row>
    <row r="1704" spans="1:32" s="8738" customFormat="1" ht="30" customHeight="1">
      <c r="A1704" s="8771" t="s">
        <v>19554</v>
      </c>
      <c r="B1704" s="9228"/>
      <c r="C1704" s="11499"/>
      <c r="D1704" s="11499"/>
      <c r="E1704" s="11499"/>
      <c r="F1704" s="11513"/>
      <c r="G1704" s="9228"/>
      <c r="H1704" s="12219"/>
      <c r="J1704" s="9228"/>
      <c r="K1704" s="9228"/>
      <c r="L1704" s="8774" t="s">
        <v>62</v>
      </c>
      <c r="M1704" s="11510"/>
      <c r="O1704" s="4560">
        <v>5</v>
      </c>
      <c r="P1704" s="4560">
        <v>5</v>
      </c>
      <c r="Q1704" s="9228"/>
      <c r="AA1704" s="11532"/>
      <c r="AC1704" s="11509"/>
      <c r="AD1704" s="4911"/>
      <c r="AE1704" s="11509"/>
      <c r="AF1704" s="8745"/>
    </row>
    <row r="1705" spans="1:32" s="6" customFormat="1" ht="30" customHeight="1">
      <c r="A1705" s="5963" t="s">
        <v>19554</v>
      </c>
      <c r="B1705" s="9229"/>
      <c r="C1705" s="11045"/>
      <c r="D1705" s="11045"/>
      <c r="E1705" s="11045"/>
      <c r="F1705" s="11514"/>
      <c r="G1705" s="9229"/>
      <c r="H1705" s="11691"/>
      <c r="J1705" s="9229"/>
      <c r="K1705" s="9229"/>
      <c r="L1705" s="8771" t="s">
        <v>8688</v>
      </c>
      <c r="M1705" s="9229"/>
      <c r="O1705" s="264">
        <v>1</v>
      </c>
      <c r="P1705" s="264">
        <v>1</v>
      </c>
      <c r="Q1705" s="9229"/>
      <c r="AA1705" s="11491"/>
      <c r="AC1705" s="11495"/>
      <c r="AD1705" s="4911">
        <v>36294</v>
      </c>
      <c r="AE1705" s="11495"/>
      <c r="AF1705" s="4550" t="s">
        <v>19700</v>
      </c>
    </row>
    <row r="1706" spans="1:32" s="6" customFormat="1" ht="30" customHeight="1">
      <c r="A1706" s="5964" t="s">
        <v>22509</v>
      </c>
      <c r="B1706" s="41" t="s">
        <v>27810</v>
      </c>
      <c r="C1706" s="422">
        <v>45999</v>
      </c>
      <c r="D1706" s="422">
        <v>46020</v>
      </c>
      <c r="E1706" s="422"/>
      <c r="F1706" s="373"/>
      <c r="G1706" s="41">
        <v>9014</v>
      </c>
      <c r="H1706" s="5904"/>
      <c r="I1706" s="41"/>
      <c r="J1706" s="41" t="s">
        <v>14856</v>
      </c>
      <c r="K1706" s="41" t="s">
        <v>27811</v>
      </c>
      <c r="L1706" s="41" t="s">
        <v>28</v>
      </c>
      <c r="M1706" s="582" t="s">
        <v>27813</v>
      </c>
      <c r="N1706" s="41"/>
      <c r="O1706" s="4088">
        <v>2</v>
      </c>
      <c r="P1706" s="4088">
        <v>2</v>
      </c>
      <c r="Q1706" s="41" t="s">
        <v>27812</v>
      </c>
      <c r="R1706" s="41"/>
      <c r="V1706" s="6" t="s">
        <v>9338</v>
      </c>
      <c r="X1706" s="6" t="s">
        <v>7042</v>
      </c>
      <c r="AA1706" s="6564">
        <v>13400047</v>
      </c>
      <c r="AC1706" s="4898">
        <v>0</v>
      </c>
      <c r="AD1706" s="4911">
        <v>20250</v>
      </c>
      <c r="AE1706" s="4898">
        <f t="shared" si="81"/>
        <v>40500</v>
      </c>
      <c r="AF1706" s="4550" t="s">
        <v>19700</v>
      </c>
    </row>
    <row r="1707" spans="1:32" s="6" customFormat="1" ht="30" customHeight="1">
      <c r="A1707" s="5963" t="s">
        <v>18745</v>
      </c>
      <c r="B1707" s="9694" t="s">
        <v>27814</v>
      </c>
      <c r="C1707" s="11488">
        <v>45999</v>
      </c>
      <c r="D1707" s="11488">
        <v>46098</v>
      </c>
      <c r="E1707" s="11488">
        <v>46132</v>
      </c>
      <c r="F1707" s="11512">
        <f t="shared" si="80"/>
        <v>-34</v>
      </c>
      <c r="G1707" s="9694">
        <v>8600</v>
      </c>
      <c r="H1707" s="11690" t="s">
        <v>2723</v>
      </c>
      <c r="J1707" s="9694" t="s">
        <v>27815</v>
      </c>
      <c r="K1707" s="9694" t="s">
        <v>27816</v>
      </c>
      <c r="L1707" s="6" t="s">
        <v>13689</v>
      </c>
      <c r="M1707" s="11489" t="s">
        <v>27982</v>
      </c>
      <c r="O1707" s="264">
        <v>1</v>
      </c>
      <c r="P1707" s="264">
        <v>1</v>
      </c>
      <c r="Q1707" s="9694" t="s">
        <v>27817</v>
      </c>
      <c r="AA1707" s="11490">
        <v>13400375</v>
      </c>
      <c r="AC1707" s="11494">
        <v>31000</v>
      </c>
      <c r="AD1707" s="4911">
        <v>168795</v>
      </c>
      <c r="AE1707" s="11494">
        <f>AC1707+AD1707*P1707+AD1708*P1708</f>
        <v>251869</v>
      </c>
      <c r="AF1707" s="4550" t="s">
        <v>19700</v>
      </c>
    </row>
    <row r="1708" spans="1:32" s="6" customFormat="1" ht="30" customHeight="1">
      <c r="A1708" s="5963" t="s">
        <v>18745</v>
      </c>
      <c r="B1708" s="9229"/>
      <c r="C1708" s="11045"/>
      <c r="D1708" s="11045"/>
      <c r="E1708" s="11045"/>
      <c r="F1708" s="11514"/>
      <c r="G1708" s="9229"/>
      <c r="H1708" s="11691"/>
      <c r="J1708" s="9229"/>
      <c r="K1708" s="9229"/>
      <c r="L1708" s="6" t="s">
        <v>17843</v>
      </c>
      <c r="M1708" s="9229"/>
      <c r="O1708" s="264">
        <v>1</v>
      </c>
      <c r="P1708" s="264">
        <v>1</v>
      </c>
      <c r="Q1708" s="9229"/>
      <c r="AA1708" s="11491"/>
      <c r="AC1708" s="11495"/>
      <c r="AD1708" s="4911">
        <v>52074</v>
      </c>
      <c r="AE1708" s="11495"/>
      <c r="AF1708" s="4550" t="s">
        <v>19700</v>
      </c>
    </row>
    <row r="1709" spans="1:32" s="6" customFormat="1" ht="30" customHeight="1">
      <c r="A1709" s="5964" t="s">
        <v>19480</v>
      </c>
      <c r="B1709" s="41" t="s">
        <v>27818</v>
      </c>
      <c r="C1709" s="422">
        <v>45999</v>
      </c>
      <c r="D1709" s="422">
        <v>46020</v>
      </c>
      <c r="E1709" s="422"/>
      <c r="F1709" s="373"/>
      <c r="G1709" s="41">
        <v>8618</v>
      </c>
      <c r="H1709" s="5978" t="s">
        <v>12320</v>
      </c>
      <c r="I1709" s="41"/>
      <c r="J1709" s="41" t="s">
        <v>27819</v>
      </c>
      <c r="K1709" s="41" t="s">
        <v>27820</v>
      </c>
      <c r="L1709" s="8772" t="s">
        <v>173</v>
      </c>
      <c r="M1709" s="41" t="s">
        <v>27822</v>
      </c>
      <c r="N1709" s="41"/>
      <c r="O1709" s="4088">
        <v>1</v>
      </c>
      <c r="P1709" s="4088">
        <v>1</v>
      </c>
      <c r="Q1709" s="41" t="s">
        <v>27821</v>
      </c>
      <c r="R1709" s="41"/>
      <c r="V1709" s="6" t="s">
        <v>9338</v>
      </c>
      <c r="X1709" s="6" t="s">
        <v>7042</v>
      </c>
      <c r="AA1709" s="6564">
        <v>13400441</v>
      </c>
      <c r="AC1709" s="4898">
        <v>0</v>
      </c>
      <c r="AD1709" s="4911">
        <v>7918.05</v>
      </c>
      <c r="AE1709" s="4898">
        <f t="shared" si="81"/>
        <v>7918.05</v>
      </c>
      <c r="AF1709" s="4550" t="s">
        <v>19700</v>
      </c>
    </row>
    <row r="1710" spans="1:32" s="6" customFormat="1" ht="30" customHeight="1">
      <c r="A1710" s="5964" t="s">
        <v>20998</v>
      </c>
      <c r="B1710" s="4672" t="s">
        <v>27823</v>
      </c>
      <c r="C1710" s="422">
        <v>45999</v>
      </c>
      <c r="D1710" s="422">
        <v>46020</v>
      </c>
      <c r="E1710" s="422"/>
      <c r="F1710" s="373"/>
      <c r="G1710" s="41">
        <v>8558</v>
      </c>
      <c r="H1710" s="5978" t="s">
        <v>2129</v>
      </c>
      <c r="I1710" s="41"/>
      <c r="J1710" s="41" t="s">
        <v>27824</v>
      </c>
      <c r="K1710" s="41" t="s">
        <v>27825</v>
      </c>
      <c r="L1710" s="41" t="s">
        <v>173</v>
      </c>
      <c r="M1710" s="41" t="s">
        <v>27826</v>
      </c>
      <c r="N1710" s="41"/>
      <c r="O1710" s="4088">
        <v>1</v>
      </c>
      <c r="P1710" s="4088">
        <v>1</v>
      </c>
      <c r="Q1710" s="41" t="s">
        <v>27821</v>
      </c>
      <c r="R1710" s="41"/>
      <c r="V1710" s="6" t="s">
        <v>9338</v>
      </c>
      <c r="X1710" s="6" t="s">
        <v>7042</v>
      </c>
      <c r="AA1710" s="6564">
        <v>13400506</v>
      </c>
      <c r="AC1710" s="4898">
        <v>0</v>
      </c>
      <c r="AD1710" s="4911">
        <v>14850</v>
      </c>
      <c r="AE1710" s="4898">
        <f t="shared" si="81"/>
        <v>14850</v>
      </c>
      <c r="AF1710" s="4550" t="s">
        <v>19700</v>
      </c>
    </row>
    <row r="1711" spans="1:32" s="6" customFormat="1" ht="30" customHeight="1">
      <c r="A1711" s="5964" t="s">
        <v>18754</v>
      </c>
      <c r="B1711" s="9089" t="s">
        <v>27827</v>
      </c>
      <c r="C1711" s="9721">
        <v>45999</v>
      </c>
      <c r="D1711" s="9721">
        <v>46098</v>
      </c>
      <c r="E1711" s="9721"/>
      <c r="F1711" s="11406"/>
      <c r="G1711" s="9278">
        <v>8634</v>
      </c>
      <c r="H1711" s="12226" t="s">
        <v>21886</v>
      </c>
      <c r="I1711" s="41"/>
      <c r="J1711" s="9278" t="s">
        <v>27828</v>
      </c>
      <c r="K1711" s="9278" t="s">
        <v>27829</v>
      </c>
      <c r="L1711" s="41" t="s">
        <v>4075</v>
      </c>
      <c r="M1711" s="9231" t="s">
        <v>27831</v>
      </c>
      <c r="N1711" s="41"/>
      <c r="O1711" s="4088">
        <v>14</v>
      </c>
      <c r="P1711" s="4560">
        <v>16</v>
      </c>
      <c r="Q1711" s="9278" t="s">
        <v>27830</v>
      </c>
      <c r="R1711" s="41"/>
      <c r="V1711" s="9694" t="s">
        <v>9338</v>
      </c>
      <c r="X1711" s="9694" t="s">
        <v>7042</v>
      </c>
      <c r="AA1711" s="11490">
        <v>13400989</v>
      </c>
      <c r="AC1711" s="11494">
        <v>3300</v>
      </c>
      <c r="AD1711" s="4911">
        <v>7920</v>
      </c>
      <c r="AE1711" s="11494">
        <f>AC1711+AD1711*P1711+AD1712*P1712+AD1713*P1713</f>
        <v>241890</v>
      </c>
      <c r="AF1711" s="4550" t="s">
        <v>19700</v>
      </c>
    </row>
    <row r="1712" spans="1:32" s="6" customFormat="1" ht="30" customHeight="1">
      <c r="A1712" s="5964" t="s">
        <v>18754</v>
      </c>
      <c r="B1712" s="9529"/>
      <c r="C1712" s="9722"/>
      <c r="D1712" s="9722"/>
      <c r="E1712" s="9722"/>
      <c r="F1712" s="11407"/>
      <c r="G1712" s="9208"/>
      <c r="H1712" s="12227"/>
      <c r="I1712" s="41"/>
      <c r="J1712" s="9208"/>
      <c r="K1712" s="9208"/>
      <c r="L1712" s="6577" t="s">
        <v>9167</v>
      </c>
      <c r="M1712" s="9208"/>
      <c r="N1712" s="41"/>
      <c r="O1712" s="4088">
        <v>1</v>
      </c>
      <c r="P1712" s="4088">
        <v>1</v>
      </c>
      <c r="Q1712" s="9208"/>
      <c r="R1712" s="41"/>
      <c r="V1712" s="9228"/>
      <c r="X1712" s="9228"/>
      <c r="AA1712" s="11532"/>
      <c r="AC1712" s="11509"/>
      <c r="AD1712" s="4911">
        <v>87120</v>
      </c>
      <c r="AE1712" s="11509"/>
      <c r="AF1712" s="4550" t="s">
        <v>19700</v>
      </c>
    </row>
    <row r="1713" spans="1:32" s="6" customFormat="1" ht="30" customHeight="1">
      <c r="A1713" s="6456" t="s">
        <v>18754</v>
      </c>
      <c r="B1713" s="9500"/>
      <c r="C1713" s="9410"/>
      <c r="D1713" s="9410"/>
      <c r="E1713" s="9410"/>
      <c r="F1713" s="11408"/>
      <c r="G1713" s="9209"/>
      <c r="H1713" s="12228"/>
      <c r="I1713" s="41"/>
      <c r="J1713" s="9209"/>
      <c r="K1713" s="9209"/>
      <c r="L1713" s="41" t="s">
        <v>8688</v>
      </c>
      <c r="M1713" s="9209"/>
      <c r="N1713" s="41"/>
      <c r="O1713" s="4088">
        <v>1</v>
      </c>
      <c r="P1713" s="4088">
        <v>1</v>
      </c>
      <c r="Q1713" s="9209"/>
      <c r="R1713" s="41"/>
      <c r="V1713" s="9229"/>
      <c r="X1713" s="9229"/>
      <c r="AA1713" s="11491"/>
      <c r="AC1713" s="11495"/>
      <c r="AD1713" s="4911">
        <v>24750</v>
      </c>
      <c r="AE1713" s="11495"/>
      <c r="AF1713" s="4550" t="s">
        <v>19700</v>
      </c>
    </row>
    <row r="1714" spans="1:32" s="6" customFormat="1" ht="30" customHeight="1">
      <c r="A1714" s="6407" t="s">
        <v>18754</v>
      </c>
      <c r="B1714" s="4672" t="s">
        <v>27832</v>
      </c>
      <c r="C1714" s="422">
        <v>45999</v>
      </c>
      <c r="D1714" s="422">
        <v>46020</v>
      </c>
      <c r="E1714" s="422"/>
      <c r="F1714" s="373"/>
      <c r="G1714" s="41">
        <v>8634</v>
      </c>
      <c r="H1714" s="5978" t="s">
        <v>27833</v>
      </c>
      <c r="I1714" s="41"/>
      <c r="J1714" s="41" t="s">
        <v>27834</v>
      </c>
      <c r="K1714" s="41" t="s">
        <v>27835</v>
      </c>
      <c r="L1714" s="41" t="s">
        <v>62</v>
      </c>
      <c r="M1714" s="41" t="s">
        <v>27837</v>
      </c>
      <c r="N1714" s="41"/>
      <c r="O1714" s="4088">
        <v>5</v>
      </c>
      <c r="P1714" s="4088">
        <v>5</v>
      </c>
      <c r="Q1714" s="41" t="s">
        <v>27836</v>
      </c>
      <c r="R1714" s="41"/>
      <c r="V1714" s="6" t="s">
        <v>9338</v>
      </c>
      <c r="X1714" s="6" t="s">
        <v>7042</v>
      </c>
      <c r="AA1714" s="6564">
        <v>13401116</v>
      </c>
      <c r="AC1714" s="4898">
        <v>1200</v>
      </c>
      <c r="AD1714" s="4911">
        <v>7920</v>
      </c>
      <c r="AE1714" s="4898">
        <f t="shared" si="81"/>
        <v>40800</v>
      </c>
      <c r="AF1714" s="4550" t="s">
        <v>19700</v>
      </c>
    </row>
    <row r="1715" spans="1:32" s="6" customFormat="1" ht="30" customHeight="1">
      <c r="A1715" s="6202" t="s">
        <v>19480</v>
      </c>
      <c r="B1715" s="4672" t="s">
        <v>27838</v>
      </c>
      <c r="C1715" s="422">
        <v>45999</v>
      </c>
      <c r="D1715" s="422">
        <v>46020</v>
      </c>
      <c r="E1715" s="422"/>
      <c r="F1715" s="373"/>
      <c r="G1715" s="41">
        <v>8618</v>
      </c>
      <c r="H1715" s="5978" t="s">
        <v>27839</v>
      </c>
      <c r="I1715" s="41"/>
      <c r="J1715" s="41" t="s">
        <v>27840</v>
      </c>
      <c r="K1715" s="41" t="s">
        <v>27841</v>
      </c>
      <c r="L1715" s="41" t="s">
        <v>193</v>
      </c>
      <c r="M1715" s="41" t="s">
        <v>27843</v>
      </c>
      <c r="N1715" s="41"/>
      <c r="O1715" s="4088">
        <v>6</v>
      </c>
      <c r="P1715" s="4088">
        <v>6</v>
      </c>
      <c r="Q1715" s="41" t="s">
        <v>27842</v>
      </c>
      <c r="R1715" s="41"/>
      <c r="V1715" s="6" t="s">
        <v>9338</v>
      </c>
      <c r="X1715" s="6" t="s">
        <v>7042</v>
      </c>
      <c r="AA1715" s="6564">
        <v>13401699</v>
      </c>
      <c r="AC1715" s="4898">
        <v>0</v>
      </c>
      <c r="AD1715" s="4911">
        <v>7918.05</v>
      </c>
      <c r="AE1715" s="4898">
        <f t="shared" si="81"/>
        <v>47508.3</v>
      </c>
      <c r="AF1715" s="4550" t="s">
        <v>19700</v>
      </c>
    </row>
    <row r="1716" spans="1:32" s="6" customFormat="1" ht="30" customHeight="1">
      <c r="A1716" s="6407" t="s">
        <v>20640</v>
      </c>
      <c r="B1716" s="4672" t="s">
        <v>27844</v>
      </c>
      <c r="C1716" s="422">
        <v>45999</v>
      </c>
      <c r="D1716" s="422">
        <v>46044</v>
      </c>
      <c r="E1716" s="422"/>
      <c r="F1716" s="373"/>
      <c r="G1716" s="41">
        <v>8605</v>
      </c>
      <c r="H1716" s="6078" t="s">
        <v>1395</v>
      </c>
      <c r="I1716" s="41"/>
      <c r="J1716" s="41" t="s">
        <v>27845</v>
      </c>
      <c r="K1716" s="41" t="s">
        <v>27846</v>
      </c>
      <c r="L1716" s="41" t="s">
        <v>173</v>
      </c>
      <c r="M1716" s="582" t="s">
        <v>27848</v>
      </c>
      <c r="N1716" s="41"/>
      <c r="O1716" s="4088">
        <v>1</v>
      </c>
      <c r="P1716" s="4088">
        <v>1</v>
      </c>
      <c r="Q1716" s="41" t="s">
        <v>27847</v>
      </c>
      <c r="R1716" s="41"/>
      <c r="V1716" s="6" t="s">
        <v>9338</v>
      </c>
      <c r="X1716" s="6" t="s">
        <v>7042</v>
      </c>
      <c r="AA1716" s="6564">
        <v>13402995</v>
      </c>
      <c r="AC1716" s="4898">
        <v>18174</v>
      </c>
      <c r="AD1716" s="4911">
        <v>4992</v>
      </c>
      <c r="AE1716" s="4898">
        <f t="shared" si="81"/>
        <v>23166</v>
      </c>
      <c r="AF1716" s="4550" t="s">
        <v>19700</v>
      </c>
    </row>
    <row r="1717" spans="1:32" s="36" customFormat="1" ht="30" customHeight="1">
      <c r="A1717" s="6486" t="s">
        <v>26808</v>
      </c>
      <c r="B1717" s="36" t="s">
        <v>27849</v>
      </c>
      <c r="C1717" s="37">
        <v>45999</v>
      </c>
      <c r="D1717" s="37">
        <v>46044</v>
      </c>
      <c r="E1717" s="37"/>
      <c r="F1717" s="448"/>
      <c r="G1717" s="36">
        <v>8607</v>
      </c>
      <c r="H1717" s="6487" t="s">
        <v>10507</v>
      </c>
      <c r="J1717" s="36" t="s">
        <v>27850</v>
      </c>
      <c r="K1717" s="36" t="s">
        <v>27851</v>
      </c>
      <c r="L1717" s="36" t="s">
        <v>28</v>
      </c>
      <c r="M1717" s="69" t="s">
        <v>27853</v>
      </c>
      <c r="O1717" s="4511">
        <v>2</v>
      </c>
      <c r="P1717" s="4511">
        <v>2</v>
      </c>
      <c r="Q1717" s="36" t="s">
        <v>27852</v>
      </c>
      <c r="V1717" s="36" t="s">
        <v>9338</v>
      </c>
      <c r="X1717" s="36" t="s">
        <v>7042</v>
      </c>
      <c r="AA1717" s="4891">
        <v>13403025</v>
      </c>
      <c r="AC1717" s="4906"/>
      <c r="AD1717" s="5178"/>
      <c r="AE1717" s="4906"/>
      <c r="AF1717" s="36" t="s">
        <v>19700</v>
      </c>
    </row>
    <row r="1718" spans="1:32" s="6" customFormat="1" ht="30" customHeight="1">
      <c r="A1718" s="5970" t="s">
        <v>20911</v>
      </c>
      <c r="B1718" s="41" t="s">
        <v>27854</v>
      </c>
      <c r="C1718" s="422">
        <v>46000</v>
      </c>
      <c r="D1718" s="422">
        <v>46021</v>
      </c>
      <c r="E1718" s="422"/>
      <c r="F1718" s="373"/>
      <c r="G1718" s="41">
        <v>8638</v>
      </c>
      <c r="H1718" s="5676"/>
      <c r="I1718" s="41" t="s">
        <v>21302</v>
      </c>
      <c r="J1718" s="41" t="s">
        <v>27855</v>
      </c>
      <c r="K1718" s="41" t="s">
        <v>27856</v>
      </c>
      <c r="L1718" s="41" t="s">
        <v>28</v>
      </c>
      <c r="M1718" s="582" t="s">
        <v>27858</v>
      </c>
      <c r="N1718" s="41"/>
      <c r="O1718" s="4088">
        <v>2</v>
      </c>
      <c r="P1718" s="4088">
        <v>2</v>
      </c>
      <c r="Q1718" s="41" t="s">
        <v>27857</v>
      </c>
      <c r="R1718" s="41"/>
      <c r="V1718" s="6" t="s">
        <v>9338</v>
      </c>
      <c r="X1718" s="6" t="s">
        <v>7042</v>
      </c>
      <c r="AA1718" s="6564">
        <v>13403908</v>
      </c>
      <c r="AC1718" s="4898">
        <v>0</v>
      </c>
      <c r="AD1718" s="4911">
        <v>8316</v>
      </c>
      <c r="AE1718" s="4898">
        <f t="shared" si="81"/>
        <v>16632</v>
      </c>
      <c r="AF1718" s="4550" t="s">
        <v>19700</v>
      </c>
    </row>
    <row r="1719" spans="1:32" s="6" customFormat="1" ht="30" customHeight="1">
      <c r="A1719" s="5970" t="s">
        <v>18754</v>
      </c>
      <c r="B1719" s="41" t="s">
        <v>27859</v>
      </c>
      <c r="C1719" s="422">
        <v>46000</v>
      </c>
      <c r="D1719" s="422">
        <v>46021</v>
      </c>
      <c r="E1719" s="422"/>
      <c r="F1719" s="373"/>
      <c r="G1719" s="41">
        <v>8634</v>
      </c>
      <c r="H1719" s="6078" t="s">
        <v>5216</v>
      </c>
      <c r="I1719" s="41"/>
      <c r="J1719" s="41" t="s">
        <v>27860</v>
      </c>
      <c r="K1719" s="41" t="s">
        <v>27861</v>
      </c>
      <c r="L1719" s="41" t="s">
        <v>173</v>
      </c>
      <c r="M1719" s="582" t="s">
        <v>27863</v>
      </c>
      <c r="N1719" s="41"/>
      <c r="O1719" s="4088">
        <v>1</v>
      </c>
      <c r="P1719" s="4088">
        <v>1</v>
      </c>
      <c r="Q1719" s="41" t="s">
        <v>27862</v>
      </c>
      <c r="R1719" s="41"/>
      <c r="V1719" s="6" t="s">
        <v>9338</v>
      </c>
      <c r="X1719" s="6" t="s">
        <v>7042</v>
      </c>
      <c r="AA1719" s="6564">
        <v>13405348</v>
      </c>
      <c r="AC1719" s="4898">
        <v>0</v>
      </c>
      <c r="AD1719" s="4911">
        <v>7920</v>
      </c>
      <c r="AE1719" s="4898">
        <f t="shared" si="81"/>
        <v>7920</v>
      </c>
      <c r="AF1719" s="4550" t="s">
        <v>19700</v>
      </c>
    </row>
    <row r="1720" spans="1:32" s="6" customFormat="1" ht="30" customHeight="1">
      <c r="A1720" s="6304" t="s">
        <v>19716</v>
      </c>
      <c r="B1720" s="6303" t="s">
        <v>27864</v>
      </c>
      <c r="C1720" s="422">
        <v>46000</v>
      </c>
      <c r="D1720" s="422">
        <v>46021</v>
      </c>
      <c r="E1720" s="422"/>
      <c r="F1720" s="373"/>
      <c r="G1720" s="41">
        <v>8588</v>
      </c>
      <c r="H1720" s="6078" t="s">
        <v>11845</v>
      </c>
      <c r="I1720" s="41" t="s">
        <v>25</v>
      </c>
      <c r="J1720" s="6304" t="s">
        <v>27865</v>
      </c>
      <c r="K1720" s="41" t="s">
        <v>27866</v>
      </c>
      <c r="L1720" s="41" t="s">
        <v>76</v>
      </c>
      <c r="M1720" s="582" t="s">
        <v>27868</v>
      </c>
      <c r="N1720" s="41"/>
      <c r="O1720" s="4088">
        <v>4</v>
      </c>
      <c r="P1720" s="4088">
        <v>4</v>
      </c>
      <c r="Q1720" s="41" t="s">
        <v>27867</v>
      </c>
      <c r="R1720" s="41"/>
      <c r="V1720" s="6" t="s">
        <v>2073</v>
      </c>
      <c r="X1720" s="6" t="s">
        <v>7042</v>
      </c>
      <c r="AA1720" s="6564">
        <v>13405387</v>
      </c>
      <c r="AC1720" s="4898">
        <v>0</v>
      </c>
      <c r="AD1720" s="4911">
        <v>7920</v>
      </c>
      <c r="AE1720" s="4898">
        <f t="shared" si="81"/>
        <v>31680</v>
      </c>
      <c r="AF1720" s="4550" t="s">
        <v>19700</v>
      </c>
    </row>
    <row r="1721" spans="1:32" s="6" customFormat="1" ht="30" customHeight="1">
      <c r="A1721" s="6374" t="s">
        <v>18779</v>
      </c>
      <c r="B1721" s="41" t="s">
        <v>27869</v>
      </c>
      <c r="C1721" s="422">
        <v>46000</v>
      </c>
      <c r="D1721" s="422">
        <v>46044</v>
      </c>
      <c r="E1721" s="422"/>
      <c r="F1721" s="373"/>
      <c r="G1721" s="41">
        <v>8593</v>
      </c>
      <c r="H1721" s="6078" t="s">
        <v>26429</v>
      </c>
      <c r="I1721" s="41"/>
      <c r="J1721" s="41" t="s">
        <v>27870</v>
      </c>
      <c r="K1721" s="41" t="s">
        <v>27871</v>
      </c>
      <c r="L1721" s="41" t="s">
        <v>28</v>
      </c>
      <c r="M1721" s="582" t="s">
        <v>27872</v>
      </c>
      <c r="N1721" s="41"/>
      <c r="O1721" s="4088">
        <v>2</v>
      </c>
      <c r="P1721" s="4088">
        <v>2</v>
      </c>
      <c r="Q1721" s="41" t="s">
        <v>27491</v>
      </c>
      <c r="R1721" s="41"/>
      <c r="V1721" s="6" t="s">
        <v>2073</v>
      </c>
      <c r="X1721" s="6" t="s">
        <v>7042</v>
      </c>
      <c r="AA1721" s="6564">
        <v>13405812</v>
      </c>
      <c r="AC1721" s="4898">
        <v>3300</v>
      </c>
      <c r="AD1721" s="4911">
        <v>7920</v>
      </c>
      <c r="AE1721" s="4898">
        <f t="shared" si="81"/>
        <v>19140</v>
      </c>
      <c r="AF1721" s="4550" t="s">
        <v>19700</v>
      </c>
    </row>
    <row r="1722" spans="1:32" s="6" customFormat="1" ht="30" customHeight="1">
      <c r="A1722" s="6304" t="s">
        <v>19496</v>
      </c>
      <c r="B1722" s="6303" t="s">
        <v>27873</v>
      </c>
      <c r="C1722" s="422">
        <v>46000</v>
      </c>
      <c r="D1722" s="422">
        <v>46021</v>
      </c>
      <c r="E1722" s="422"/>
      <c r="F1722" s="373"/>
      <c r="G1722" s="41">
        <v>8617</v>
      </c>
      <c r="H1722" s="6078" t="s">
        <v>7145</v>
      </c>
      <c r="I1722" s="41"/>
      <c r="J1722" s="6304" t="s">
        <v>27874</v>
      </c>
      <c r="K1722" s="41" t="s">
        <v>27875</v>
      </c>
      <c r="L1722" s="41" t="s">
        <v>28</v>
      </c>
      <c r="M1722" s="582" t="s">
        <v>27877</v>
      </c>
      <c r="N1722" s="41"/>
      <c r="O1722" s="4088">
        <v>2</v>
      </c>
      <c r="P1722" s="4088">
        <v>2</v>
      </c>
      <c r="Q1722" s="41" t="s">
        <v>27876</v>
      </c>
      <c r="R1722" s="41"/>
      <c r="V1722" s="6" t="s">
        <v>9338</v>
      </c>
      <c r="X1722" s="6" t="s">
        <v>7042</v>
      </c>
      <c r="AA1722" s="6564">
        <v>13406049</v>
      </c>
      <c r="AC1722" s="4898">
        <v>3100</v>
      </c>
      <c r="AD1722" s="4911">
        <v>12375</v>
      </c>
      <c r="AE1722" s="4898">
        <f t="shared" si="81"/>
        <v>27850</v>
      </c>
      <c r="AF1722" s="4550" t="s">
        <v>19700</v>
      </c>
    </row>
    <row r="1723" spans="1:32" s="6" customFormat="1" ht="30" customHeight="1">
      <c r="A1723" s="6037" t="s">
        <v>18626</v>
      </c>
      <c r="B1723" s="4672" t="s">
        <v>27878</v>
      </c>
      <c r="C1723" s="422">
        <v>46001</v>
      </c>
      <c r="D1723" s="422">
        <v>46034</v>
      </c>
      <c r="E1723" s="422"/>
      <c r="F1723" s="373"/>
      <c r="G1723" s="41">
        <v>9013</v>
      </c>
      <c r="H1723" s="5676"/>
      <c r="I1723" s="41" t="s">
        <v>21302</v>
      </c>
      <c r="J1723" s="41" t="s">
        <v>27882</v>
      </c>
      <c r="K1723" s="41" t="s">
        <v>27879</v>
      </c>
      <c r="L1723" s="41" t="s">
        <v>27880</v>
      </c>
      <c r="M1723" s="41" t="s">
        <v>27883</v>
      </c>
      <c r="N1723" s="41"/>
      <c r="O1723" s="4088">
        <v>7</v>
      </c>
      <c r="P1723" s="4088">
        <v>7</v>
      </c>
      <c r="Q1723" s="41" t="s">
        <v>27881</v>
      </c>
      <c r="R1723" s="41"/>
      <c r="V1723" s="6" t="s">
        <v>9338</v>
      </c>
      <c r="X1723" s="6" t="s">
        <v>7042</v>
      </c>
      <c r="AA1723" s="6564">
        <v>13410333</v>
      </c>
      <c r="AC1723" s="4898">
        <v>0</v>
      </c>
      <c r="AD1723" s="5981">
        <v>3739.36</v>
      </c>
      <c r="AE1723" s="4898">
        <f t="shared" si="81"/>
        <v>26175.52</v>
      </c>
      <c r="AF1723" s="4550" t="s">
        <v>19700</v>
      </c>
    </row>
    <row r="1724" spans="1:32" s="6" customFormat="1" ht="30" customHeight="1">
      <c r="A1724" s="6037" t="s">
        <v>19496</v>
      </c>
      <c r="B1724" s="41" t="s">
        <v>27884</v>
      </c>
      <c r="C1724" s="422">
        <v>46001</v>
      </c>
      <c r="D1724" s="422">
        <v>46034</v>
      </c>
      <c r="E1724" s="422"/>
      <c r="F1724" s="373"/>
      <c r="G1724" s="41">
        <v>8617</v>
      </c>
      <c r="H1724" s="6133" t="s">
        <v>2545</v>
      </c>
      <c r="I1724" s="41"/>
      <c r="J1724" s="41" t="s">
        <v>27885</v>
      </c>
      <c r="K1724" s="41" t="s">
        <v>27886</v>
      </c>
      <c r="L1724" s="41" t="s">
        <v>28</v>
      </c>
      <c r="M1724" s="582" t="s">
        <v>27888</v>
      </c>
      <c r="N1724" s="41"/>
      <c r="O1724" s="4088">
        <v>2</v>
      </c>
      <c r="P1724" s="4088">
        <v>2</v>
      </c>
      <c r="Q1724" s="41" t="s">
        <v>27887</v>
      </c>
      <c r="R1724" s="41"/>
      <c r="V1724" s="6" t="s">
        <v>9338</v>
      </c>
      <c r="X1724" s="6" t="s">
        <v>7042</v>
      </c>
      <c r="AA1724" s="6564">
        <v>13410324</v>
      </c>
      <c r="AC1724" s="4898">
        <v>0</v>
      </c>
      <c r="AD1724" s="4911">
        <v>12375</v>
      </c>
      <c r="AE1724" s="4898">
        <f t="shared" si="81"/>
        <v>24750</v>
      </c>
      <c r="AF1724" s="4550" t="s">
        <v>19700</v>
      </c>
    </row>
    <row r="1725" spans="1:32" s="6" customFormat="1" ht="30" customHeight="1">
      <c r="A1725" s="6271" t="s">
        <v>20502</v>
      </c>
      <c r="B1725" s="4672" t="s">
        <v>27889</v>
      </c>
      <c r="C1725" s="422">
        <v>46001</v>
      </c>
      <c r="D1725" s="422">
        <v>46045</v>
      </c>
      <c r="E1725" s="422"/>
      <c r="F1725" s="373"/>
      <c r="G1725" s="41">
        <v>8637</v>
      </c>
      <c r="H1725" s="6133" t="s">
        <v>6009</v>
      </c>
      <c r="I1725" s="41"/>
      <c r="J1725" s="41" t="s">
        <v>27890</v>
      </c>
      <c r="K1725" s="41" t="s">
        <v>27891</v>
      </c>
      <c r="L1725" s="41" t="s">
        <v>28</v>
      </c>
      <c r="M1725" s="41" t="s">
        <v>27893</v>
      </c>
      <c r="N1725" s="41"/>
      <c r="O1725" s="4088">
        <v>2</v>
      </c>
      <c r="P1725" s="4088">
        <v>2</v>
      </c>
      <c r="Q1725" s="41" t="s">
        <v>27892</v>
      </c>
      <c r="R1725" s="41"/>
      <c r="V1725" s="6" t="s">
        <v>9338</v>
      </c>
      <c r="X1725" s="6" t="s">
        <v>7042</v>
      </c>
      <c r="AA1725" s="6564">
        <v>13410118</v>
      </c>
      <c r="AC1725" s="4898">
        <v>108000</v>
      </c>
      <c r="AD1725" s="4911">
        <v>15000</v>
      </c>
      <c r="AE1725" s="4898">
        <f t="shared" si="81"/>
        <v>138000</v>
      </c>
      <c r="AF1725" s="4550" t="s">
        <v>19700</v>
      </c>
    </row>
    <row r="1726" spans="1:32" s="6" customFormat="1" ht="30" customHeight="1">
      <c r="A1726" s="6037" t="s">
        <v>20502</v>
      </c>
      <c r="B1726" s="4672" t="s">
        <v>27894</v>
      </c>
      <c r="C1726" s="422">
        <v>46001</v>
      </c>
      <c r="D1726" s="422">
        <v>46034</v>
      </c>
      <c r="E1726" s="422"/>
      <c r="F1726" s="373"/>
      <c r="G1726" s="41">
        <v>8637</v>
      </c>
      <c r="H1726" s="6133" t="s">
        <v>1594</v>
      </c>
      <c r="I1726" s="41"/>
      <c r="J1726" s="41" t="s">
        <v>27895</v>
      </c>
      <c r="K1726" s="41" t="s">
        <v>27896</v>
      </c>
      <c r="L1726" s="41" t="s">
        <v>28</v>
      </c>
      <c r="M1726" s="582" t="s">
        <v>27898</v>
      </c>
      <c r="N1726" s="41"/>
      <c r="O1726" s="4088">
        <v>2</v>
      </c>
      <c r="P1726" s="4088">
        <v>2</v>
      </c>
      <c r="Q1726" s="41" t="s">
        <v>27897</v>
      </c>
      <c r="R1726" s="41"/>
      <c r="V1726" s="6" t="s">
        <v>2073</v>
      </c>
      <c r="X1726" s="6" t="s">
        <v>7042</v>
      </c>
      <c r="AA1726" s="6564">
        <v>13409914</v>
      </c>
      <c r="AC1726" s="4898">
        <v>0</v>
      </c>
      <c r="AD1726" s="4911">
        <v>15000</v>
      </c>
      <c r="AE1726" s="4898">
        <f t="shared" si="81"/>
        <v>30000</v>
      </c>
      <c r="AF1726" s="4550" t="s">
        <v>19700</v>
      </c>
    </row>
    <row r="1727" spans="1:32" s="6" customFormat="1" ht="30" customHeight="1">
      <c r="A1727" s="6288" t="s">
        <v>18626</v>
      </c>
      <c r="B1727" s="4672" t="s">
        <v>27899</v>
      </c>
      <c r="C1727" s="422">
        <v>46001</v>
      </c>
      <c r="D1727" s="422">
        <v>46034</v>
      </c>
      <c r="E1727" s="422"/>
      <c r="F1727" s="373"/>
      <c r="G1727" s="41">
        <v>9013</v>
      </c>
      <c r="H1727" s="6133" t="s">
        <v>12531</v>
      </c>
      <c r="I1727" s="41"/>
      <c r="J1727" s="41" t="s">
        <v>27900</v>
      </c>
      <c r="K1727" s="41" t="s">
        <v>27901</v>
      </c>
      <c r="L1727" s="41" t="s">
        <v>28</v>
      </c>
      <c r="M1727" s="582" t="s">
        <v>27903</v>
      </c>
      <c r="N1727" s="41"/>
      <c r="O1727" s="4088">
        <v>2</v>
      </c>
      <c r="P1727" s="4088">
        <v>2</v>
      </c>
      <c r="Q1727" s="41" t="s">
        <v>27902</v>
      </c>
      <c r="R1727" s="41"/>
      <c r="V1727" s="6" t="s">
        <v>2073</v>
      </c>
      <c r="X1727" s="6" t="s">
        <v>7042</v>
      </c>
      <c r="AA1727" s="6564">
        <v>13409514</v>
      </c>
      <c r="AC1727" s="4898">
        <v>1200</v>
      </c>
      <c r="AD1727" s="4911">
        <v>6798.83</v>
      </c>
      <c r="AE1727" s="4898">
        <f t="shared" si="81"/>
        <v>14797.66</v>
      </c>
      <c r="AF1727" s="4550" t="s">
        <v>19700</v>
      </c>
    </row>
    <row r="1728" spans="1:32" s="6" customFormat="1" ht="30" customHeight="1">
      <c r="A1728" s="6224" t="s">
        <v>19480</v>
      </c>
      <c r="B1728" s="4672" t="s">
        <v>27904</v>
      </c>
      <c r="C1728" s="422">
        <v>46001</v>
      </c>
      <c r="D1728" s="422">
        <v>46034</v>
      </c>
      <c r="E1728" s="422"/>
      <c r="F1728" s="373"/>
      <c r="G1728" s="41">
        <v>8618</v>
      </c>
      <c r="H1728" s="6133" t="s">
        <v>11217</v>
      </c>
      <c r="I1728" s="41"/>
      <c r="J1728" s="41" t="s">
        <v>27905</v>
      </c>
      <c r="K1728" s="41" t="s">
        <v>27906</v>
      </c>
      <c r="L1728" s="41" t="s">
        <v>173</v>
      </c>
      <c r="M1728" s="582" t="s">
        <v>27908</v>
      </c>
      <c r="N1728" s="41"/>
      <c r="O1728" s="4088">
        <v>1</v>
      </c>
      <c r="P1728" s="4088">
        <v>1</v>
      </c>
      <c r="Q1728" s="41" t="s">
        <v>27907</v>
      </c>
      <c r="R1728" s="41"/>
      <c r="V1728" s="6" t="s">
        <v>9338</v>
      </c>
      <c r="X1728" s="6" t="s">
        <v>7042</v>
      </c>
      <c r="AA1728" s="6564">
        <v>13409203</v>
      </c>
      <c r="AC1728" s="4898">
        <v>0</v>
      </c>
      <c r="AD1728" s="4911">
        <v>7918.05</v>
      </c>
      <c r="AE1728" s="4898">
        <f t="shared" si="81"/>
        <v>7918.05</v>
      </c>
      <c r="AF1728" s="4550" t="s">
        <v>19700</v>
      </c>
    </row>
    <row r="1729" spans="1:32" s="6" customFormat="1" ht="30" customHeight="1">
      <c r="A1729" s="6037" t="s">
        <v>20502</v>
      </c>
      <c r="B1729" s="41" t="s">
        <v>27909</v>
      </c>
      <c r="C1729" s="422">
        <v>46001</v>
      </c>
      <c r="D1729" s="422">
        <v>46045</v>
      </c>
      <c r="E1729" s="422"/>
      <c r="F1729" s="373"/>
      <c r="G1729" s="41">
        <v>8637</v>
      </c>
      <c r="H1729" s="6133" t="s">
        <v>8510</v>
      </c>
      <c r="I1729" s="41"/>
      <c r="J1729" s="41" t="s">
        <v>27910</v>
      </c>
      <c r="K1729" s="41" t="s">
        <v>27911</v>
      </c>
      <c r="L1729" s="41" t="s">
        <v>28</v>
      </c>
      <c r="M1729" s="41" t="s">
        <v>27913</v>
      </c>
      <c r="N1729" s="41"/>
      <c r="O1729" s="4088">
        <v>2</v>
      </c>
      <c r="P1729" s="4088">
        <v>2</v>
      </c>
      <c r="Q1729" s="41" t="s">
        <v>27912</v>
      </c>
      <c r="R1729" s="41"/>
      <c r="V1729" s="6" t="s">
        <v>9338</v>
      </c>
      <c r="X1729" s="6" t="s">
        <v>7042</v>
      </c>
      <c r="AA1729" s="6564">
        <v>13408429</v>
      </c>
      <c r="AC1729" s="4898">
        <v>9300</v>
      </c>
      <c r="AD1729" s="4911">
        <v>15000</v>
      </c>
      <c r="AE1729" s="4898">
        <f t="shared" si="81"/>
        <v>39300</v>
      </c>
      <c r="AF1729" s="4550" t="s">
        <v>19700</v>
      </c>
    </row>
    <row r="1730" spans="1:32" s="6" customFormat="1" ht="30" customHeight="1">
      <c r="A1730" s="6037" t="s">
        <v>18967</v>
      </c>
      <c r="B1730" s="41" t="s">
        <v>27914</v>
      </c>
      <c r="C1730" s="422">
        <v>46001</v>
      </c>
      <c r="D1730" s="422">
        <v>46045</v>
      </c>
      <c r="E1730" s="422"/>
      <c r="F1730" s="373"/>
      <c r="G1730" s="41">
        <v>8604</v>
      </c>
      <c r="H1730" s="6133" t="s">
        <v>1897</v>
      </c>
      <c r="I1730" s="41"/>
      <c r="J1730" s="41" t="s">
        <v>27915</v>
      </c>
      <c r="K1730" s="41" t="s">
        <v>27916</v>
      </c>
      <c r="L1730" s="41" t="s">
        <v>128</v>
      </c>
      <c r="M1730" s="582" t="s">
        <v>27917</v>
      </c>
      <c r="N1730" s="41"/>
      <c r="O1730" s="4088">
        <v>3</v>
      </c>
      <c r="P1730" s="4088">
        <v>3</v>
      </c>
      <c r="Q1730" s="41" t="s">
        <v>24384</v>
      </c>
      <c r="R1730" s="41"/>
      <c r="V1730" s="6306" t="s">
        <v>9338</v>
      </c>
      <c r="X1730" s="6306" t="s">
        <v>7042</v>
      </c>
      <c r="AA1730" s="6564">
        <v>13408410</v>
      </c>
      <c r="AC1730" s="4898">
        <v>3300</v>
      </c>
      <c r="AD1730" s="4911">
        <v>7920</v>
      </c>
      <c r="AE1730" s="4898">
        <f t="shared" si="81"/>
        <v>27060</v>
      </c>
      <c r="AF1730" s="4550" t="s">
        <v>19700</v>
      </c>
    </row>
    <row r="1731" spans="1:32" s="6" customFormat="1" ht="30" customHeight="1">
      <c r="A1731" s="6611" t="s">
        <v>20507</v>
      </c>
      <c r="B1731" s="9089" t="s">
        <v>27918</v>
      </c>
      <c r="C1731" s="9721">
        <v>46001</v>
      </c>
      <c r="D1731" s="9721">
        <v>46100</v>
      </c>
      <c r="E1731" s="9721"/>
      <c r="F1731" s="11406"/>
      <c r="G1731" s="9278">
        <v>8627</v>
      </c>
      <c r="H1731" s="11692" t="s">
        <v>27919</v>
      </c>
      <c r="I1731" s="41"/>
      <c r="J1731" s="9278" t="s">
        <v>27920</v>
      </c>
      <c r="K1731" s="9278" t="s">
        <v>27921</v>
      </c>
      <c r="L1731" s="41" t="s">
        <v>13689</v>
      </c>
      <c r="M1731" s="9231" t="s">
        <v>27923</v>
      </c>
      <c r="N1731" s="41"/>
      <c r="O1731" s="4088">
        <v>1</v>
      </c>
      <c r="P1731" s="4088">
        <v>1</v>
      </c>
      <c r="Q1731" s="9278" t="s">
        <v>27922</v>
      </c>
      <c r="R1731" s="41"/>
      <c r="V1731" s="12229" t="s">
        <v>9338</v>
      </c>
      <c r="X1731" s="12229" t="s">
        <v>7042</v>
      </c>
      <c r="AA1731" s="11490">
        <v>13406981</v>
      </c>
      <c r="AC1731" s="11492">
        <v>49500</v>
      </c>
      <c r="AD1731" s="4911">
        <v>243064.8</v>
      </c>
      <c r="AE1731" s="11494">
        <f>AC1731+AD1731*P1731+AD1734*P1734+AD1733*P1733+AD1732*P1732</f>
        <v>421106.4</v>
      </c>
      <c r="AF1731" s="9847" t="s">
        <v>19700</v>
      </c>
    </row>
    <row r="1732" spans="1:32" s="6" customFormat="1" ht="30" customHeight="1">
      <c r="A1732" s="6613" t="s">
        <v>20507</v>
      </c>
      <c r="B1732" s="9529"/>
      <c r="C1732" s="9722"/>
      <c r="D1732" s="9722"/>
      <c r="E1732" s="9722"/>
      <c r="F1732" s="11407"/>
      <c r="G1732" s="9208"/>
      <c r="H1732" s="12274"/>
      <c r="I1732" s="41"/>
      <c r="J1732" s="9208"/>
      <c r="K1732" s="9208"/>
      <c r="L1732" s="41"/>
      <c r="M1732" s="9309"/>
      <c r="N1732" s="41"/>
      <c r="O1732" s="4088"/>
      <c r="P1732" s="4088"/>
      <c r="Q1732" s="9208"/>
      <c r="R1732" s="41"/>
      <c r="V1732" s="12230"/>
      <c r="X1732" s="12230"/>
      <c r="AA1732" s="11532"/>
      <c r="AC1732" s="11578"/>
      <c r="AD1732" s="4911"/>
      <c r="AE1732" s="11509"/>
      <c r="AF1732" s="11687"/>
    </row>
    <row r="1733" spans="1:32" s="6" customFormat="1" ht="30" customHeight="1">
      <c r="A1733" s="6611" t="s">
        <v>20507</v>
      </c>
      <c r="B1733" s="9529"/>
      <c r="C1733" s="9722"/>
      <c r="D1733" s="9722"/>
      <c r="E1733" s="9722"/>
      <c r="F1733" s="11407"/>
      <c r="G1733" s="9208"/>
      <c r="H1733" s="12274"/>
      <c r="I1733" s="41"/>
      <c r="J1733" s="9208"/>
      <c r="K1733" s="9208"/>
      <c r="L1733" s="153" t="s">
        <v>29162</v>
      </c>
      <c r="M1733" s="9309"/>
      <c r="N1733" s="41"/>
      <c r="O1733" s="4560">
        <v>3</v>
      </c>
      <c r="P1733" s="4560">
        <v>3</v>
      </c>
      <c r="Q1733" s="9208"/>
      <c r="R1733" s="41"/>
      <c r="V1733" s="12230"/>
      <c r="X1733" s="12230"/>
      <c r="AA1733" s="11532"/>
      <c r="AC1733" s="11578"/>
      <c r="AD1733" s="4911">
        <v>1188</v>
      </c>
      <c r="AE1733" s="11509"/>
      <c r="AF1733" s="11687"/>
    </row>
    <row r="1734" spans="1:32" s="6" customFormat="1" ht="30" customHeight="1">
      <c r="A1734" s="5990" t="s">
        <v>20507</v>
      </c>
      <c r="B1734" s="9500"/>
      <c r="C1734" s="9410"/>
      <c r="D1734" s="9410"/>
      <c r="E1734" s="9410"/>
      <c r="F1734" s="11408"/>
      <c r="G1734" s="9209"/>
      <c r="H1734" s="11693"/>
      <c r="I1734" s="41"/>
      <c r="J1734" s="9209"/>
      <c r="K1734" s="9209"/>
      <c r="L1734" s="153" t="s">
        <v>17843</v>
      </c>
      <c r="M1734" s="9209"/>
      <c r="N1734" s="41"/>
      <c r="O1734" s="4088">
        <v>1</v>
      </c>
      <c r="P1734" s="4560">
        <v>2</v>
      </c>
      <c r="Q1734" s="9209"/>
      <c r="R1734" s="41"/>
      <c r="V1734" s="12231"/>
      <c r="X1734" s="12231"/>
      <c r="AA1734" s="11491"/>
      <c r="AC1734" s="11493"/>
      <c r="AD1734" s="4911">
        <v>62488.800000000003</v>
      </c>
      <c r="AE1734" s="11495"/>
      <c r="AF1734" s="11647"/>
    </row>
    <row r="1735" spans="1:32" s="6" customFormat="1" ht="30" customHeight="1">
      <c r="A1735" s="6297" t="s">
        <v>19269</v>
      </c>
      <c r="B1735" s="9089" t="s">
        <v>27924</v>
      </c>
      <c r="C1735" s="9721">
        <v>46001</v>
      </c>
      <c r="D1735" s="9721">
        <v>46100</v>
      </c>
      <c r="E1735" s="9721"/>
      <c r="F1735" s="11406"/>
      <c r="G1735" s="9278">
        <v>8602</v>
      </c>
      <c r="H1735" s="11692" t="s">
        <v>17823</v>
      </c>
      <c r="I1735" s="41"/>
      <c r="J1735" s="9278" t="s">
        <v>27925</v>
      </c>
      <c r="K1735" s="9278" t="s">
        <v>27926</v>
      </c>
      <c r="L1735" s="6940" t="s">
        <v>28686</v>
      </c>
      <c r="M1735" s="9231" t="s">
        <v>27927</v>
      </c>
      <c r="N1735" s="41"/>
      <c r="O1735" s="4088">
        <v>1</v>
      </c>
      <c r="P1735" s="4088">
        <v>1</v>
      </c>
      <c r="Q1735" s="9278" t="s">
        <v>28685</v>
      </c>
      <c r="R1735" s="9278"/>
      <c r="V1735" s="9694" t="s">
        <v>9338</v>
      </c>
      <c r="X1735" s="9694" t="s">
        <v>7042</v>
      </c>
      <c r="AA1735" s="11490">
        <v>13407259</v>
      </c>
      <c r="AC1735" s="11494">
        <v>12400</v>
      </c>
      <c r="AD1735" s="4911">
        <v>190080</v>
      </c>
      <c r="AE1735" s="11494">
        <f>AC1735+AD1735*P1735+AD1736*P1736</f>
        <v>254554</v>
      </c>
      <c r="AF1735" s="9847" t="s">
        <v>19700</v>
      </c>
    </row>
    <row r="1736" spans="1:32" s="6" customFormat="1" ht="30" customHeight="1">
      <c r="A1736" s="6575" t="s">
        <v>19269</v>
      </c>
      <c r="B1736" s="9500"/>
      <c r="C1736" s="9410"/>
      <c r="D1736" s="9410"/>
      <c r="E1736" s="9410"/>
      <c r="F1736" s="11408"/>
      <c r="G1736" s="9209"/>
      <c r="H1736" s="11693"/>
      <c r="I1736" s="41"/>
      <c r="J1736" s="9209"/>
      <c r="K1736" s="9209"/>
      <c r="L1736" s="41" t="s">
        <v>8688</v>
      </c>
      <c r="M1736" s="9209"/>
      <c r="N1736" s="41"/>
      <c r="O1736" s="4088">
        <v>1</v>
      </c>
      <c r="P1736" s="4088">
        <v>1</v>
      </c>
      <c r="Q1736" s="9209"/>
      <c r="R1736" s="9209"/>
      <c r="V1736" s="9229"/>
      <c r="X1736" s="9229"/>
      <c r="AA1736" s="11491"/>
      <c r="AC1736" s="11495"/>
      <c r="AD1736" s="4911">
        <v>52074</v>
      </c>
      <c r="AE1736" s="11495"/>
      <c r="AF1736" s="11647"/>
    </row>
    <row r="1737" spans="1:32" s="6" customFormat="1" ht="30" customHeight="1">
      <c r="A1737" s="5990" t="s">
        <v>18703</v>
      </c>
      <c r="B1737" s="4672" t="s">
        <v>27928</v>
      </c>
      <c r="C1737" s="422">
        <v>46002</v>
      </c>
      <c r="D1737" s="422">
        <v>46048</v>
      </c>
      <c r="E1737" s="422"/>
      <c r="F1737" s="373"/>
      <c r="G1737" s="41">
        <v>8616</v>
      </c>
      <c r="H1737" s="6068" t="s">
        <v>17066</v>
      </c>
      <c r="I1737" s="41"/>
      <c r="J1737" s="41" t="s">
        <v>27929</v>
      </c>
      <c r="K1737" s="41" t="s">
        <v>27930</v>
      </c>
      <c r="L1737" s="41" t="s">
        <v>128</v>
      </c>
      <c r="M1737" s="582" t="s">
        <v>27932</v>
      </c>
      <c r="N1737" s="41"/>
      <c r="O1737" s="4088">
        <v>3</v>
      </c>
      <c r="P1737" s="4088">
        <v>3</v>
      </c>
      <c r="Q1737" s="41" t="s">
        <v>27931</v>
      </c>
      <c r="R1737" s="41"/>
      <c r="V1737" s="6" t="s">
        <v>9338</v>
      </c>
      <c r="X1737" s="6" t="s">
        <v>7042</v>
      </c>
      <c r="AA1737" s="6564">
        <v>13411926</v>
      </c>
      <c r="AC1737" s="6523">
        <v>6900</v>
      </c>
      <c r="AD1737" s="4911">
        <v>7920</v>
      </c>
      <c r="AE1737" s="6523">
        <f>AC1737+AD1737*P1737</f>
        <v>30660</v>
      </c>
      <c r="AF1737" s="6" t="s">
        <v>19700</v>
      </c>
    </row>
    <row r="1738" spans="1:32" s="6" customFormat="1" ht="30" customHeight="1">
      <c r="A1738" s="6374" t="s">
        <v>19351</v>
      </c>
      <c r="B1738" s="41" t="s">
        <v>27933</v>
      </c>
      <c r="C1738" s="422">
        <v>46002</v>
      </c>
      <c r="D1738" s="422">
        <v>46035</v>
      </c>
      <c r="E1738" s="422"/>
      <c r="F1738" s="373"/>
      <c r="G1738" s="41">
        <v>8646</v>
      </c>
      <c r="H1738" s="6068" t="s">
        <v>14948</v>
      </c>
      <c r="I1738" s="41"/>
      <c r="J1738" s="41" t="s">
        <v>27934</v>
      </c>
      <c r="K1738" s="41" t="s">
        <v>27935</v>
      </c>
      <c r="L1738" s="41" t="s">
        <v>193</v>
      </c>
      <c r="M1738" s="582" t="s">
        <v>27936</v>
      </c>
      <c r="N1738" s="41"/>
      <c r="O1738" s="4088">
        <v>6</v>
      </c>
      <c r="P1738" s="4088">
        <v>6</v>
      </c>
      <c r="Q1738" s="41" t="s">
        <v>27940</v>
      </c>
      <c r="R1738" s="41"/>
      <c r="V1738" s="6" t="s">
        <v>9338</v>
      </c>
      <c r="X1738" s="6" t="s">
        <v>7042</v>
      </c>
      <c r="AA1738" s="6564">
        <v>13411949</v>
      </c>
      <c r="AC1738" s="6523">
        <v>0</v>
      </c>
      <c r="AD1738" s="4911">
        <v>12375</v>
      </c>
      <c r="AE1738" s="6523">
        <f t="shared" ref="AE1738:AE1799" si="82">AC1738+AD1738*P1738</f>
        <v>74250</v>
      </c>
      <c r="AF1738" s="6" t="s">
        <v>19700</v>
      </c>
    </row>
    <row r="1739" spans="1:32" s="6" customFormat="1" ht="30" customHeight="1">
      <c r="A1739" s="5990" t="s">
        <v>19269</v>
      </c>
      <c r="B1739" s="4672" t="s">
        <v>27937</v>
      </c>
      <c r="C1739" s="422">
        <v>46002</v>
      </c>
      <c r="D1739" s="422">
        <v>46048</v>
      </c>
      <c r="E1739" s="422"/>
      <c r="F1739" s="373"/>
      <c r="G1739" s="41">
        <v>8602</v>
      </c>
      <c r="H1739" s="6068" t="s">
        <v>6213</v>
      </c>
      <c r="I1739" s="41"/>
      <c r="J1739" s="41" t="s">
        <v>25975</v>
      </c>
      <c r="K1739" s="41" t="s">
        <v>27938</v>
      </c>
      <c r="L1739" s="41" t="s">
        <v>28</v>
      </c>
      <c r="M1739" s="582" t="s">
        <v>27939</v>
      </c>
      <c r="N1739" s="41"/>
      <c r="O1739" s="4088">
        <v>2</v>
      </c>
      <c r="P1739" s="4088">
        <v>2</v>
      </c>
      <c r="Q1739" s="41" t="s">
        <v>27608</v>
      </c>
      <c r="R1739" s="41"/>
      <c r="V1739" s="6" t="s">
        <v>28776</v>
      </c>
      <c r="X1739" s="6" t="s">
        <v>7042</v>
      </c>
      <c r="AA1739" s="6564">
        <v>13412071</v>
      </c>
      <c r="AC1739" s="6523">
        <v>12400</v>
      </c>
      <c r="AD1739" s="4911">
        <v>12375</v>
      </c>
      <c r="AE1739" s="6523">
        <f t="shared" si="82"/>
        <v>37150</v>
      </c>
      <c r="AF1739" s="6" t="s">
        <v>19700</v>
      </c>
    </row>
    <row r="1740" spans="1:32" s="6" customFormat="1" ht="30" customHeight="1">
      <c r="A1740" s="6330" t="s">
        <v>20502</v>
      </c>
      <c r="B1740" s="4672" t="s">
        <v>27941</v>
      </c>
      <c r="C1740" s="422">
        <v>46002</v>
      </c>
      <c r="D1740" s="422">
        <v>46048</v>
      </c>
      <c r="E1740" s="422"/>
      <c r="F1740" s="373"/>
      <c r="G1740" s="41">
        <v>8637</v>
      </c>
      <c r="H1740" s="6068" t="s">
        <v>6366</v>
      </c>
      <c r="I1740" s="41" t="s">
        <v>25</v>
      </c>
      <c r="J1740" s="41" t="s">
        <v>18642</v>
      </c>
      <c r="K1740" s="41" t="s">
        <v>27942</v>
      </c>
      <c r="L1740" s="41" t="s">
        <v>28</v>
      </c>
      <c r="M1740" s="41" t="s">
        <v>27944</v>
      </c>
      <c r="N1740" s="41"/>
      <c r="O1740" s="4088">
        <v>2</v>
      </c>
      <c r="P1740" s="4088">
        <v>2</v>
      </c>
      <c r="Q1740" s="41" t="s">
        <v>27943</v>
      </c>
      <c r="R1740" s="41"/>
      <c r="V1740" s="6" t="s">
        <v>9338</v>
      </c>
      <c r="X1740" s="6" t="s">
        <v>7042</v>
      </c>
      <c r="AA1740" s="6564">
        <v>13412600</v>
      </c>
      <c r="AC1740" s="6523">
        <v>83700</v>
      </c>
      <c r="AD1740" s="4911">
        <v>15000</v>
      </c>
      <c r="AE1740" s="6523">
        <f t="shared" si="82"/>
        <v>113700</v>
      </c>
      <c r="AF1740" s="6" t="s">
        <v>19700</v>
      </c>
    </row>
    <row r="1741" spans="1:32" s="6" customFormat="1" ht="30" customHeight="1">
      <c r="A1741" s="5990" t="s">
        <v>19351</v>
      </c>
      <c r="B1741" s="4672" t="s">
        <v>27945</v>
      </c>
      <c r="C1741" s="422">
        <v>46002</v>
      </c>
      <c r="D1741" s="422">
        <v>46035</v>
      </c>
      <c r="E1741" s="422"/>
      <c r="F1741" s="373"/>
      <c r="G1741" s="41">
        <v>8646</v>
      </c>
      <c r="H1741" s="6068" t="s">
        <v>375</v>
      </c>
      <c r="I1741" s="41"/>
      <c r="J1741" s="41" t="s">
        <v>13592</v>
      </c>
      <c r="K1741" s="41" t="s">
        <v>27946</v>
      </c>
      <c r="L1741" s="41" t="s">
        <v>62</v>
      </c>
      <c r="M1741" s="582" t="s">
        <v>27948</v>
      </c>
      <c r="N1741" s="41"/>
      <c r="O1741" s="4088">
        <v>5</v>
      </c>
      <c r="P1741" s="4088">
        <v>5</v>
      </c>
      <c r="Q1741" s="41" t="s">
        <v>27947</v>
      </c>
      <c r="R1741" s="41"/>
      <c r="V1741" s="6" t="s">
        <v>9338</v>
      </c>
      <c r="X1741" s="6" t="s">
        <v>7042</v>
      </c>
      <c r="AA1741" s="6564">
        <v>13413031</v>
      </c>
      <c r="AC1741" s="6523">
        <v>0</v>
      </c>
      <c r="AD1741" s="4911">
        <v>12375</v>
      </c>
      <c r="AE1741" s="6523">
        <f t="shared" si="82"/>
        <v>61875</v>
      </c>
      <c r="AF1741" s="6" t="s">
        <v>19700</v>
      </c>
    </row>
    <row r="1742" spans="1:32" s="6" customFormat="1" ht="30" customHeight="1">
      <c r="A1742" s="6407" t="s">
        <v>19351</v>
      </c>
      <c r="B1742" s="4672" t="s">
        <v>27949</v>
      </c>
      <c r="C1742" s="422">
        <v>46002</v>
      </c>
      <c r="D1742" s="422">
        <v>46035</v>
      </c>
      <c r="E1742" s="422"/>
      <c r="F1742" s="373"/>
      <c r="G1742" s="41">
        <v>8646</v>
      </c>
      <c r="H1742" s="6068" t="s">
        <v>5595</v>
      </c>
      <c r="I1742" s="41"/>
      <c r="J1742" s="41" t="s">
        <v>27950</v>
      </c>
      <c r="K1742" s="41" t="s">
        <v>27951</v>
      </c>
      <c r="L1742" s="41" t="s">
        <v>128</v>
      </c>
      <c r="M1742" s="582" t="s">
        <v>27953</v>
      </c>
      <c r="N1742" s="41"/>
      <c r="O1742" s="4088">
        <v>3</v>
      </c>
      <c r="P1742" s="4088">
        <v>3</v>
      </c>
      <c r="Q1742" s="41" t="s">
        <v>27952</v>
      </c>
      <c r="R1742" s="41"/>
      <c r="V1742" s="6" t="s">
        <v>9338</v>
      </c>
      <c r="X1742" s="6" t="s">
        <v>7042</v>
      </c>
      <c r="AA1742" s="6564">
        <v>13413083</v>
      </c>
      <c r="AC1742" s="6523">
        <v>0</v>
      </c>
      <c r="AD1742" s="4911">
        <v>12375</v>
      </c>
      <c r="AE1742" s="6523">
        <f t="shared" si="82"/>
        <v>37125</v>
      </c>
      <c r="AF1742" s="6" t="s">
        <v>19700</v>
      </c>
    </row>
    <row r="1743" spans="1:32" s="6" customFormat="1" ht="30" customHeight="1">
      <c r="A1743" s="5989" t="s">
        <v>22585</v>
      </c>
      <c r="B1743" s="9694" t="s">
        <v>27954</v>
      </c>
      <c r="C1743" s="11488">
        <v>46002</v>
      </c>
      <c r="D1743" s="11488">
        <v>46101</v>
      </c>
      <c r="E1743" s="11488">
        <v>46132</v>
      </c>
      <c r="F1743" s="11512">
        <f t="shared" ref="F1743:F1807" si="83">SUM(D1743-E1743)</f>
        <v>-31</v>
      </c>
      <c r="G1743" s="9694">
        <v>8591</v>
      </c>
      <c r="H1743" s="11684" t="s">
        <v>1202</v>
      </c>
      <c r="J1743" s="9694" t="s">
        <v>27955</v>
      </c>
      <c r="K1743" s="9694" t="s">
        <v>27956</v>
      </c>
      <c r="L1743" s="6" t="s">
        <v>13689</v>
      </c>
      <c r="M1743" s="11489" t="s">
        <v>27957</v>
      </c>
      <c r="N1743" s="6" t="s">
        <v>29500</v>
      </c>
      <c r="O1743" s="264">
        <v>1</v>
      </c>
      <c r="P1743" s="4560">
        <v>2</v>
      </c>
      <c r="Q1743" s="9694" t="s">
        <v>31377</v>
      </c>
      <c r="V1743" s="9694"/>
      <c r="X1743" s="9694"/>
      <c r="AA1743" s="11490">
        <v>13413110</v>
      </c>
      <c r="AC1743" s="11492">
        <v>49500</v>
      </c>
      <c r="AD1743" s="4911">
        <v>243064.8</v>
      </c>
      <c r="AE1743" s="11494">
        <f>AC1743+AD1743*P1743+AD1744*P1744+AD1745*P1745</f>
        <v>683179.2</v>
      </c>
      <c r="AF1743" s="6" t="s">
        <v>19700</v>
      </c>
    </row>
    <row r="1744" spans="1:32" s="6" customFormat="1" ht="30" customHeight="1">
      <c r="A1744" s="5989" t="s">
        <v>22585</v>
      </c>
      <c r="B1744" s="9228"/>
      <c r="C1744" s="11499"/>
      <c r="D1744" s="11499"/>
      <c r="E1744" s="11499"/>
      <c r="F1744" s="11513"/>
      <c r="G1744" s="9228"/>
      <c r="H1744" s="11685"/>
      <c r="J1744" s="9228"/>
      <c r="K1744" s="9228"/>
      <c r="L1744" s="6" t="s">
        <v>9966</v>
      </c>
      <c r="M1744" s="9228"/>
      <c r="O1744" s="264">
        <v>1</v>
      </c>
      <c r="P1744" s="264">
        <v>1</v>
      </c>
      <c r="Q1744" s="9228"/>
      <c r="V1744" s="9228"/>
      <c r="X1744" s="9228"/>
      <c r="AA1744" s="11532"/>
      <c r="AC1744" s="11578"/>
      <c r="AD1744" s="4911">
        <v>22572</v>
      </c>
      <c r="AE1744" s="11509"/>
      <c r="AF1744" s="6" t="s">
        <v>19700</v>
      </c>
    </row>
    <row r="1745" spans="1:32" s="6" customFormat="1" ht="30" customHeight="1">
      <c r="A1745" s="5989" t="s">
        <v>22585</v>
      </c>
      <c r="B1745" s="9229"/>
      <c r="C1745" s="11045"/>
      <c r="D1745" s="11045"/>
      <c r="E1745" s="11045"/>
      <c r="F1745" s="11514"/>
      <c r="G1745" s="9229"/>
      <c r="H1745" s="11686"/>
      <c r="J1745" s="9229"/>
      <c r="K1745" s="9229"/>
      <c r="L1745" s="6" t="s">
        <v>8688</v>
      </c>
      <c r="M1745" s="9229"/>
      <c r="O1745" s="264">
        <v>1</v>
      </c>
      <c r="P1745" s="4560">
        <v>2</v>
      </c>
      <c r="Q1745" s="9229"/>
      <c r="V1745" s="9229"/>
      <c r="X1745" s="9229"/>
      <c r="AA1745" s="11491"/>
      <c r="AC1745" s="11493"/>
      <c r="AD1745" s="4911">
        <v>62488.800000000003</v>
      </c>
      <c r="AE1745" s="11495"/>
      <c r="AF1745" s="6" t="s">
        <v>19700</v>
      </c>
    </row>
    <row r="1746" spans="1:32" s="6" customFormat="1" ht="30" customHeight="1">
      <c r="A1746" s="5990" t="s">
        <v>20038</v>
      </c>
      <c r="B1746" s="41" t="s">
        <v>27958</v>
      </c>
      <c r="C1746" s="422">
        <v>46002</v>
      </c>
      <c r="D1746" s="422">
        <v>46035</v>
      </c>
      <c r="E1746" s="422"/>
      <c r="F1746" s="373"/>
      <c r="G1746" s="41">
        <v>8606</v>
      </c>
      <c r="H1746" s="6068" t="s">
        <v>1364</v>
      </c>
      <c r="I1746" s="41"/>
      <c r="J1746" s="41" t="s">
        <v>27959</v>
      </c>
      <c r="K1746" s="41" t="s">
        <v>27960</v>
      </c>
      <c r="L1746" s="41" t="s">
        <v>173</v>
      </c>
      <c r="M1746" s="582" t="s">
        <v>27962</v>
      </c>
      <c r="N1746" s="41"/>
      <c r="O1746" s="4088">
        <v>1</v>
      </c>
      <c r="P1746" s="4088">
        <v>1</v>
      </c>
      <c r="Q1746" s="41" t="s">
        <v>27961</v>
      </c>
      <c r="R1746" s="41"/>
      <c r="V1746" s="6" t="s">
        <v>9338</v>
      </c>
      <c r="X1746" s="6" t="s">
        <v>7042</v>
      </c>
      <c r="AA1746" s="6564">
        <v>13413235</v>
      </c>
      <c r="AC1746" s="6523">
        <v>0</v>
      </c>
      <c r="AD1746" s="4911">
        <v>7920</v>
      </c>
      <c r="AE1746" s="6523">
        <f t="shared" si="82"/>
        <v>7920</v>
      </c>
      <c r="AF1746" s="6" t="s">
        <v>19700</v>
      </c>
    </row>
    <row r="1747" spans="1:32" s="6" customFormat="1" ht="30" customHeight="1">
      <c r="A1747" s="5990" t="s">
        <v>20488</v>
      </c>
      <c r="B1747" s="4672" t="s">
        <v>27963</v>
      </c>
      <c r="C1747" s="422">
        <v>46001</v>
      </c>
      <c r="D1747" s="422">
        <v>46048</v>
      </c>
      <c r="E1747" s="422"/>
      <c r="F1747" s="373"/>
      <c r="G1747" s="41">
        <v>8630</v>
      </c>
      <c r="H1747" s="6068" t="s">
        <v>27465</v>
      </c>
      <c r="I1747" s="41"/>
      <c r="J1747" s="41" t="s">
        <v>27964</v>
      </c>
      <c r="K1747" s="41" t="s">
        <v>27965</v>
      </c>
      <c r="L1747" s="41" t="s">
        <v>76</v>
      </c>
      <c r="M1747" s="582" t="s">
        <v>27967</v>
      </c>
      <c r="N1747" s="41"/>
      <c r="O1747" s="4088">
        <v>4</v>
      </c>
      <c r="P1747" s="4088">
        <v>4</v>
      </c>
      <c r="Q1747" s="41" t="s">
        <v>27966</v>
      </c>
      <c r="R1747" s="41"/>
      <c r="V1747" s="6" t="s">
        <v>9338</v>
      </c>
      <c r="X1747" s="6" t="s">
        <v>7042</v>
      </c>
      <c r="AA1747" s="6564">
        <v>13413732</v>
      </c>
      <c r="AC1747" s="6523">
        <v>11954.25</v>
      </c>
      <c r="AD1747" s="4911">
        <v>8316</v>
      </c>
      <c r="AE1747" s="6523">
        <f t="shared" si="82"/>
        <v>45218.25</v>
      </c>
      <c r="AF1747" s="6" t="s">
        <v>19700</v>
      </c>
    </row>
    <row r="1748" spans="1:32" s="6" customFormat="1" ht="30" customHeight="1">
      <c r="A1748" s="6383" t="s">
        <v>26808</v>
      </c>
      <c r="B1748" s="6383" t="s">
        <v>27968</v>
      </c>
      <c r="C1748" s="422">
        <v>46002</v>
      </c>
      <c r="D1748" s="422">
        <v>46048</v>
      </c>
      <c r="E1748" s="422"/>
      <c r="F1748" s="373"/>
      <c r="G1748" s="41">
        <v>8607</v>
      </c>
      <c r="H1748" s="5676"/>
      <c r="I1748" s="41" t="s">
        <v>21302</v>
      </c>
      <c r="J1748" s="6383" t="s">
        <v>27969</v>
      </c>
      <c r="K1748" s="41" t="s">
        <v>27970</v>
      </c>
      <c r="L1748" s="41" t="s">
        <v>406</v>
      </c>
      <c r="M1748" s="582" t="s">
        <v>27972</v>
      </c>
      <c r="N1748" s="41"/>
      <c r="O1748" s="4088">
        <v>9</v>
      </c>
      <c r="P1748" s="4560">
        <v>4</v>
      </c>
      <c r="Q1748" s="41" t="s">
        <v>27971</v>
      </c>
      <c r="R1748" s="41"/>
      <c r="AA1748" s="6564">
        <v>13413759</v>
      </c>
      <c r="AC1748" s="6523">
        <v>6900</v>
      </c>
      <c r="AD1748" s="4911">
        <v>7840.8</v>
      </c>
      <c r="AE1748" s="6523">
        <f t="shared" si="82"/>
        <v>38263.199999999997</v>
      </c>
      <c r="AF1748" s="6" t="s">
        <v>19700</v>
      </c>
    </row>
    <row r="1749" spans="1:32" s="6" customFormat="1" ht="30" customHeight="1">
      <c r="A1749" s="6202" t="s">
        <v>19214</v>
      </c>
      <c r="B1749" s="4672" t="s">
        <v>27973</v>
      </c>
      <c r="C1749" s="422">
        <v>46002</v>
      </c>
      <c r="D1749" s="422">
        <v>46035</v>
      </c>
      <c r="E1749" s="422"/>
      <c r="F1749" s="373"/>
      <c r="G1749" s="41">
        <v>8616</v>
      </c>
      <c r="H1749" s="6068" t="s">
        <v>3074</v>
      </c>
      <c r="I1749" s="41"/>
      <c r="J1749" s="41" t="s">
        <v>27974</v>
      </c>
      <c r="K1749" s="41" t="s">
        <v>27975</v>
      </c>
      <c r="L1749" s="41" t="s">
        <v>76</v>
      </c>
      <c r="M1749" s="582" t="s">
        <v>27976</v>
      </c>
      <c r="N1749" s="41"/>
      <c r="O1749" s="4088">
        <v>4</v>
      </c>
      <c r="P1749" s="4088">
        <v>4</v>
      </c>
      <c r="Q1749" s="41" t="s">
        <v>27630</v>
      </c>
      <c r="R1749" s="41"/>
      <c r="V1749" s="6" t="s">
        <v>9338</v>
      </c>
      <c r="X1749" s="6" t="s">
        <v>7042</v>
      </c>
      <c r="AA1749" s="6564">
        <v>13413782</v>
      </c>
      <c r="AC1749" s="6523">
        <v>0</v>
      </c>
      <c r="AD1749" s="4911">
        <v>7920</v>
      </c>
      <c r="AE1749" s="6523">
        <f t="shared" si="82"/>
        <v>31680</v>
      </c>
      <c r="AF1749" s="6" t="s">
        <v>19700</v>
      </c>
    </row>
    <row r="1750" spans="1:32" s="6" customFormat="1" ht="30" customHeight="1">
      <c r="A1750" s="6383" t="s">
        <v>19645</v>
      </c>
      <c r="B1750" s="6385" t="s">
        <v>27977</v>
      </c>
      <c r="C1750" s="422">
        <v>46002</v>
      </c>
      <c r="D1750" s="422">
        <v>46035</v>
      </c>
      <c r="E1750" s="422"/>
      <c r="F1750" s="373"/>
      <c r="G1750" s="41">
        <v>8608</v>
      </c>
      <c r="H1750" s="6068" t="s">
        <v>8421</v>
      </c>
      <c r="I1750" s="41"/>
      <c r="J1750" s="6383" t="s">
        <v>27978</v>
      </c>
      <c r="K1750" s="41" t="s">
        <v>27979</v>
      </c>
      <c r="L1750" s="41" t="s">
        <v>76</v>
      </c>
      <c r="M1750" s="582" t="s">
        <v>27981</v>
      </c>
      <c r="N1750" s="41"/>
      <c r="O1750" s="4088">
        <v>4</v>
      </c>
      <c r="P1750" s="4088">
        <v>4</v>
      </c>
      <c r="Q1750" s="41" t="s">
        <v>27980</v>
      </c>
      <c r="R1750" s="41"/>
      <c r="V1750" s="6" t="s">
        <v>9338</v>
      </c>
      <c r="X1750" s="6" t="s">
        <v>7042</v>
      </c>
      <c r="AA1750" s="6564">
        <v>13413801</v>
      </c>
      <c r="AC1750" s="6523">
        <v>1200</v>
      </c>
      <c r="AD1750" s="4911">
        <v>7920</v>
      </c>
      <c r="AE1750" s="6523">
        <f t="shared" si="82"/>
        <v>32880</v>
      </c>
      <c r="AF1750" s="6" t="s">
        <v>19700</v>
      </c>
    </row>
    <row r="1751" spans="1:32" s="6" customFormat="1" ht="30" customHeight="1">
      <c r="A1751" s="6427" t="s">
        <v>18977</v>
      </c>
      <c r="B1751" s="4672" t="s">
        <v>27986</v>
      </c>
      <c r="C1751" s="422">
        <v>46003</v>
      </c>
      <c r="D1751" s="422">
        <v>46049</v>
      </c>
      <c r="E1751" s="422"/>
      <c r="F1751" s="373"/>
      <c r="G1751" s="41">
        <v>8644</v>
      </c>
      <c r="H1751" s="6066" t="s">
        <v>576</v>
      </c>
      <c r="I1751" s="41"/>
      <c r="J1751" s="41" t="s">
        <v>27987</v>
      </c>
      <c r="K1751" s="41" t="s">
        <v>27988</v>
      </c>
      <c r="L1751" s="41" t="s">
        <v>173</v>
      </c>
      <c r="M1751" s="582" t="s">
        <v>27990</v>
      </c>
      <c r="N1751" s="41"/>
      <c r="O1751" s="4088">
        <v>1</v>
      </c>
      <c r="P1751" s="4088">
        <v>1</v>
      </c>
      <c r="Q1751" s="41" t="s">
        <v>27989</v>
      </c>
      <c r="R1751" s="41"/>
      <c r="V1751" s="6" t="s">
        <v>9338</v>
      </c>
      <c r="X1751" s="6" t="s">
        <v>7042</v>
      </c>
      <c r="AA1751" s="6564">
        <v>13415076</v>
      </c>
      <c r="AC1751" s="6523">
        <v>6900</v>
      </c>
      <c r="AD1751" s="4911">
        <v>7920</v>
      </c>
      <c r="AE1751" s="6523">
        <f t="shared" si="82"/>
        <v>14820</v>
      </c>
      <c r="AF1751" s="6" t="s">
        <v>19700</v>
      </c>
    </row>
    <row r="1752" spans="1:32" s="6" customFormat="1" ht="30" customHeight="1">
      <c r="A1752" s="6374" t="s">
        <v>19424</v>
      </c>
      <c r="B1752" s="41" t="s">
        <v>27991</v>
      </c>
      <c r="C1752" s="422">
        <v>46003</v>
      </c>
      <c r="D1752" s="422">
        <v>46049</v>
      </c>
      <c r="E1752" s="422"/>
      <c r="F1752" s="373"/>
      <c r="G1752" s="41">
        <v>8647</v>
      </c>
      <c r="H1752" s="6066"/>
      <c r="I1752" s="41" t="s">
        <v>21302</v>
      </c>
      <c r="J1752" s="41" t="s">
        <v>27992</v>
      </c>
      <c r="K1752" s="41" t="s">
        <v>27993</v>
      </c>
      <c r="L1752" s="41" t="s">
        <v>128</v>
      </c>
      <c r="M1752" s="41" t="s">
        <v>27995</v>
      </c>
      <c r="N1752" s="41"/>
      <c r="O1752" s="4088">
        <v>3</v>
      </c>
      <c r="P1752" s="4088">
        <v>3</v>
      </c>
      <c r="Q1752" s="41" t="s">
        <v>27994</v>
      </c>
      <c r="R1752" s="41"/>
      <c r="V1752" s="6" t="s">
        <v>9338</v>
      </c>
      <c r="X1752" s="6" t="s">
        <v>7042</v>
      </c>
      <c r="AA1752" s="6564">
        <v>13416024</v>
      </c>
      <c r="AC1752" s="6523">
        <v>10200</v>
      </c>
      <c r="AD1752" s="4911">
        <v>7920</v>
      </c>
      <c r="AE1752" s="6523">
        <f t="shared" si="82"/>
        <v>33960</v>
      </c>
      <c r="AF1752" s="6" t="s">
        <v>19700</v>
      </c>
    </row>
    <row r="1753" spans="1:32" s="6" customFormat="1" ht="30" customHeight="1">
      <c r="A1753" s="6051" t="s">
        <v>20646</v>
      </c>
      <c r="B1753" s="4672" t="s">
        <v>27996</v>
      </c>
      <c r="C1753" s="422">
        <v>46003</v>
      </c>
      <c r="D1753" s="422">
        <v>46036</v>
      </c>
      <c r="E1753" s="422"/>
      <c r="F1753" s="373"/>
      <c r="G1753" s="41">
        <v>9052</v>
      </c>
      <c r="H1753" s="6066"/>
      <c r="I1753" s="41" t="s">
        <v>21302</v>
      </c>
      <c r="J1753" s="41" t="s">
        <v>27997</v>
      </c>
      <c r="K1753" s="41" t="s">
        <v>27998</v>
      </c>
      <c r="L1753" s="41" t="s">
        <v>173</v>
      </c>
      <c r="M1753" s="41" t="s">
        <v>28000</v>
      </c>
      <c r="N1753" s="41"/>
      <c r="O1753" s="4088">
        <v>1</v>
      </c>
      <c r="P1753" s="4088">
        <v>1</v>
      </c>
      <c r="Q1753" s="41" t="s">
        <v>27999</v>
      </c>
      <c r="R1753" s="41"/>
      <c r="V1753" s="6" t="s">
        <v>9338</v>
      </c>
      <c r="X1753" s="6" t="s">
        <v>7042</v>
      </c>
      <c r="AA1753" s="6564">
        <v>13416151</v>
      </c>
      <c r="AC1753" s="6523">
        <v>0</v>
      </c>
      <c r="AD1753" s="4911">
        <v>20250</v>
      </c>
      <c r="AE1753" s="6523">
        <f t="shared" si="82"/>
        <v>20250</v>
      </c>
      <c r="AF1753" s="6" t="s">
        <v>19700</v>
      </c>
    </row>
    <row r="1754" spans="1:32" s="6" customFormat="1" ht="30" customHeight="1">
      <c r="A1754" s="6005" t="s">
        <v>20488</v>
      </c>
      <c r="B1754" s="41" t="s">
        <v>28001</v>
      </c>
      <c r="C1754" s="422">
        <v>46003</v>
      </c>
      <c r="D1754" s="422">
        <v>46036</v>
      </c>
      <c r="E1754" s="422"/>
      <c r="F1754" s="373"/>
      <c r="G1754" s="41">
        <v>8630</v>
      </c>
      <c r="H1754" s="6066" t="s">
        <v>28002</v>
      </c>
      <c r="I1754" s="41"/>
      <c r="J1754" s="41" t="s">
        <v>28003</v>
      </c>
      <c r="K1754" s="41" t="s">
        <v>28004</v>
      </c>
      <c r="L1754" s="41" t="s">
        <v>28</v>
      </c>
      <c r="M1754" s="41" t="s">
        <v>28006</v>
      </c>
      <c r="N1754" s="41"/>
      <c r="O1754" s="4088">
        <v>2</v>
      </c>
      <c r="P1754" s="4088">
        <v>2</v>
      </c>
      <c r="Q1754" s="41" t="s">
        <v>28005</v>
      </c>
      <c r="R1754" s="41"/>
      <c r="V1754" s="6" t="s">
        <v>9338</v>
      </c>
      <c r="X1754" s="6" t="s">
        <v>7042</v>
      </c>
      <c r="AA1754" s="6564">
        <v>13416397</v>
      </c>
      <c r="AC1754" s="6523">
        <v>2079</v>
      </c>
      <c r="AD1754" s="4911">
        <v>8316</v>
      </c>
      <c r="AE1754" s="6523">
        <f t="shared" si="82"/>
        <v>18711</v>
      </c>
      <c r="AF1754" s="6" t="s">
        <v>19700</v>
      </c>
    </row>
    <row r="1755" spans="1:32" s="6" customFormat="1" ht="30" customHeight="1">
      <c r="A1755" s="6005" t="s">
        <v>19645</v>
      </c>
      <c r="B1755" s="4672" t="s">
        <v>28007</v>
      </c>
      <c r="C1755" s="422">
        <v>46003</v>
      </c>
      <c r="D1755" s="422">
        <v>46036</v>
      </c>
      <c r="E1755" s="422"/>
      <c r="F1755" s="373"/>
      <c r="G1755" s="41">
        <v>8608</v>
      </c>
      <c r="H1755" s="6066" t="s">
        <v>442</v>
      </c>
      <c r="I1755" s="41"/>
      <c r="J1755" s="41" t="s">
        <v>28008</v>
      </c>
      <c r="K1755" s="41" t="s">
        <v>28009</v>
      </c>
      <c r="L1755" s="41" t="s">
        <v>28</v>
      </c>
      <c r="M1755" s="41" t="s">
        <v>28011</v>
      </c>
      <c r="N1755" s="41"/>
      <c r="O1755" s="4088">
        <v>2</v>
      </c>
      <c r="P1755" s="4088">
        <v>2</v>
      </c>
      <c r="Q1755" s="41" t="s">
        <v>28010</v>
      </c>
      <c r="R1755" s="41"/>
      <c r="V1755" s="6" t="s">
        <v>9338</v>
      </c>
      <c r="X1755" s="6" t="s">
        <v>7042</v>
      </c>
      <c r="AA1755" s="6564">
        <v>13417022</v>
      </c>
      <c r="AC1755" s="6523">
        <v>1200</v>
      </c>
      <c r="AD1755" s="4911">
        <v>7920</v>
      </c>
      <c r="AE1755" s="6523">
        <f t="shared" si="82"/>
        <v>17040</v>
      </c>
      <c r="AF1755" s="6" t="s">
        <v>19700</v>
      </c>
    </row>
    <row r="1756" spans="1:32" s="6" customFormat="1" ht="30" customHeight="1">
      <c r="A1756" s="6005" t="s">
        <v>19645</v>
      </c>
      <c r="B1756" s="41" t="s">
        <v>28012</v>
      </c>
      <c r="C1756" s="422">
        <v>46003</v>
      </c>
      <c r="D1756" s="422">
        <v>46049</v>
      </c>
      <c r="E1756" s="422"/>
      <c r="F1756" s="373"/>
      <c r="G1756" s="41">
        <v>8608</v>
      </c>
      <c r="H1756" s="6066" t="s">
        <v>5744</v>
      </c>
      <c r="I1756" s="41"/>
      <c r="J1756" s="41" t="s">
        <v>28013</v>
      </c>
      <c r="K1756" s="41" t="s">
        <v>28014</v>
      </c>
      <c r="L1756" s="41" t="s">
        <v>28</v>
      </c>
      <c r="M1756" s="41" t="s">
        <v>28016</v>
      </c>
      <c r="N1756" s="41"/>
      <c r="O1756" s="4088">
        <v>2</v>
      </c>
      <c r="P1756" s="4088">
        <v>2</v>
      </c>
      <c r="Q1756" s="41" t="s">
        <v>28015</v>
      </c>
      <c r="R1756" s="41"/>
      <c r="V1756" s="6" t="s">
        <v>9338</v>
      </c>
      <c r="X1756" s="6" t="s">
        <v>7042</v>
      </c>
      <c r="AA1756" s="6564">
        <v>13417069</v>
      </c>
      <c r="AC1756" s="6523">
        <v>3300</v>
      </c>
      <c r="AD1756" s="4911">
        <v>7920</v>
      </c>
      <c r="AE1756" s="6523">
        <f t="shared" si="82"/>
        <v>19140</v>
      </c>
      <c r="AF1756" s="6" t="s">
        <v>19700</v>
      </c>
    </row>
    <row r="1757" spans="1:32" s="6" customFormat="1" ht="30" customHeight="1">
      <c r="A1757" s="6383" t="s">
        <v>18977</v>
      </c>
      <c r="B1757" s="6383" t="s">
        <v>28017</v>
      </c>
      <c r="C1757" s="422">
        <v>46003</v>
      </c>
      <c r="D1757" s="422">
        <v>46049</v>
      </c>
      <c r="E1757" s="422"/>
      <c r="F1757" s="373"/>
      <c r="G1757" s="41">
        <v>8644</v>
      </c>
      <c r="H1757" s="6066" t="s">
        <v>15928</v>
      </c>
      <c r="I1757" s="41"/>
      <c r="J1757" s="6383" t="s">
        <v>28018</v>
      </c>
      <c r="K1757" s="41" t="s">
        <v>28019</v>
      </c>
      <c r="L1757" s="41" t="s">
        <v>21181</v>
      </c>
      <c r="M1757" s="582" t="s">
        <v>28021</v>
      </c>
      <c r="N1757" s="41"/>
      <c r="O1757" s="4088">
        <v>1</v>
      </c>
      <c r="P1757" s="4088">
        <v>1</v>
      </c>
      <c r="Q1757" s="41" t="s">
        <v>28020</v>
      </c>
      <c r="R1757" s="41"/>
      <c r="V1757" s="6" t="s">
        <v>9338</v>
      </c>
      <c r="X1757" s="6" t="s">
        <v>7042</v>
      </c>
      <c r="AA1757" s="6564">
        <v>13417226</v>
      </c>
      <c r="AC1757" s="6523">
        <v>6900</v>
      </c>
      <c r="AD1757" s="4911">
        <v>4356</v>
      </c>
      <c r="AE1757" s="6523">
        <f t="shared" si="82"/>
        <v>11256</v>
      </c>
      <c r="AF1757" s="6" t="s">
        <v>19700</v>
      </c>
    </row>
    <row r="1758" spans="1:32" s="6" customFormat="1" ht="30" customHeight="1">
      <c r="A1758" s="6005" t="s">
        <v>21279</v>
      </c>
      <c r="B1758" s="41" t="s">
        <v>28022</v>
      </c>
      <c r="C1758" s="422">
        <v>46003</v>
      </c>
      <c r="D1758" s="422">
        <v>46049</v>
      </c>
      <c r="E1758" s="422"/>
      <c r="F1758" s="373"/>
      <c r="G1758" s="41">
        <v>8599</v>
      </c>
      <c r="H1758" s="6066" t="s">
        <v>10220</v>
      </c>
      <c r="I1758" s="41"/>
      <c r="J1758" s="41" t="s">
        <v>28023</v>
      </c>
      <c r="K1758" s="41" t="s">
        <v>28024</v>
      </c>
      <c r="L1758" s="41" t="s">
        <v>76</v>
      </c>
      <c r="M1758" s="41" t="s">
        <v>28026</v>
      </c>
      <c r="N1758" s="41"/>
      <c r="O1758" s="4088">
        <v>4</v>
      </c>
      <c r="P1758" s="4088">
        <v>4</v>
      </c>
      <c r="Q1758" s="41" t="s">
        <v>28025</v>
      </c>
      <c r="R1758" s="41"/>
      <c r="V1758" s="6" t="s">
        <v>9338</v>
      </c>
      <c r="X1758" s="6" t="s">
        <v>7042</v>
      </c>
      <c r="AA1758" s="6564">
        <v>13417449</v>
      </c>
      <c r="AC1758" s="6523">
        <v>11954.25</v>
      </c>
      <c r="AD1758" s="4911">
        <v>8316</v>
      </c>
      <c r="AE1758" s="6523">
        <f t="shared" si="82"/>
        <v>45218.25</v>
      </c>
      <c r="AF1758" s="6" t="s">
        <v>19700</v>
      </c>
    </row>
    <row r="1759" spans="1:32" s="6" customFormat="1" ht="30" customHeight="1">
      <c r="A1759" s="6237" t="s">
        <v>20502</v>
      </c>
      <c r="B1759" s="4672" t="s">
        <v>28027</v>
      </c>
      <c r="C1759" s="422">
        <v>46003</v>
      </c>
      <c r="D1759" s="422">
        <v>46036</v>
      </c>
      <c r="E1759" s="422"/>
      <c r="F1759" s="373"/>
      <c r="G1759" s="41">
        <v>8637</v>
      </c>
      <c r="H1759" s="6066"/>
      <c r="I1759" s="41" t="s">
        <v>25</v>
      </c>
      <c r="J1759" s="41" t="s">
        <v>18647</v>
      </c>
      <c r="K1759" s="41" t="s">
        <v>28028</v>
      </c>
      <c r="L1759" s="41" t="s">
        <v>62</v>
      </c>
      <c r="M1759" s="41" t="s">
        <v>28030</v>
      </c>
      <c r="N1759" s="41"/>
      <c r="O1759" s="4088">
        <v>5</v>
      </c>
      <c r="P1759" s="4088">
        <v>5</v>
      </c>
      <c r="Q1759" s="41" t="s">
        <v>28029</v>
      </c>
      <c r="R1759" s="41"/>
      <c r="V1759" s="6" t="s">
        <v>9338</v>
      </c>
      <c r="X1759" s="6" t="s">
        <v>7042</v>
      </c>
      <c r="AA1759" s="6564">
        <v>13417876</v>
      </c>
      <c r="AC1759" s="6523">
        <v>0</v>
      </c>
      <c r="AD1759" s="4911">
        <v>15000</v>
      </c>
      <c r="AE1759" s="6523">
        <f t="shared" si="82"/>
        <v>75000</v>
      </c>
      <c r="AF1759" s="6" t="s">
        <v>19700</v>
      </c>
    </row>
    <row r="1760" spans="1:32" s="6" customFormat="1" ht="30" customHeight="1">
      <c r="A1760" s="6005" t="s">
        <v>22542</v>
      </c>
      <c r="B1760" s="41" t="s">
        <v>28031</v>
      </c>
      <c r="C1760" s="422">
        <v>46003</v>
      </c>
      <c r="D1760" s="422">
        <v>46049</v>
      </c>
      <c r="E1760" s="422"/>
      <c r="F1760" s="373"/>
      <c r="G1760" s="41">
        <v>8579</v>
      </c>
      <c r="H1760" s="6066" t="s">
        <v>1958</v>
      </c>
      <c r="I1760" s="41"/>
      <c r="J1760" s="41" t="s">
        <v>28032</v>
      </c>
      <c r="K1760" s="41" t="s">
        <v>28033</v>
      </c>
      <c r="L1760" s="41" t="s">
        <v>28034</v>
      </c>
      <c r="M1760" s="41" t="s">
        <v>28036</v>
      </c>
      <c r="N1760" s="41"/>
      <c r="O1760" s="4088">
        <v>18</v>
      </c>
      <c r="P1760" s="4560">
        <v>20</v>
      </c>
      <c r="Q1760" s="41" t="s">
        <v>28035</v>
      </c>
      <c r="R1760" s="41"/>
      <c r="V1760" s="6" t="s">
        <v>9338</v>
      </c>
      <c r="X1760" s="6" t="s">
        <v>7042</v>
      </c>
      <c r="AA1760" s="6564">
        <v>13417987</v>
      </c>
      <c r="AC1760" s="6523">
        <v>10246.5</v>
      </c>
      <c r="AD1760" s="4911">
        <v>3118.5</v>
      </c>
      <c r="AE1760" s="6523">
        <f t="shared" si="82"/>
        <v>72616.5</v>
      </c>
      <c r="AF1760" s="6" t="s">
        <v>19700</v>
      </c>
    </row>
    <row r="1761" spans="1:32" s="6" customFormat="1" ht="30" customHeight="1">
      <c r="A1761" s="6031" t="s">
        <v>20998</v>
      </c>
      <c r="B1761" s="9089" t="s">
        <v>28037</v>
      </c>
      <c r="C1761" s="9721">
        <v>46006</v>
      </c>
      <c r="D1761" s="9721">
        <v>46105</v>
      </c>
      <c r="E1761" s="9721"/>
      <c r="F1761" s="11406"/>
      <c r="G1761" s="9278">
        <v>8558</v>
      </c>
      <c r="H1761" s="11688" t="s">
        <v>10574</v>
      </c>
      <c r="I1761" s="41"/>
      <c r="J1761" s="9278" t="s">
        <v>28038</v>
      </c>
      <c r="K1761" s="9278" t="s">
        <v>28039</v>
      </c>
      <c r="L1761" s="41" t="s">
        <v>13689</v>
      </c>
      <c r="M1761" s="9231" t="s">
        <v>28041</v>
      </c>
      <c r="N1761" s="41" t="s">
        <v>3951</v>
      </c>
      <c r="O1761" s="4088">
        <v>1</v>
      </c>
      <c r="P1761" s="4088">
        <v>1</v>
      </c>
      <c r="Q1761" s="9278" t="s">
        <v>28040</v>
      </c>
      <c r="R1761" s="41"/>
      <c r="V1761" s="9694" t="s">
        <v>9338</v>
      </c>
      <c r="X1761" s="9694" t="s">
        <v>7042</v>
      </c>
      <c r="AA1761" s="11490">
        <v>13419398</v>
      </c>
      <c r="AC1761" s="11492">
        <v>58707</v>
      </c>
      <c r="AD1761" s="4911">
        <v>243064.8</v>
      </c>
      <c r="AE1761" s="11494">
        <f>AC1761+AD1762*P1762+AD1761*P1761</f>
        <v>364260.6</v>
      </c>
      <c r="AF1761" s="6" t="s">
        <v>19700</v>
      </c>
    </row>
    <row r="1762" spans="1:32" s="6" customFormat="1" ht="30" customHeight="1">
      <c r="A1762" s="6031" t="s">
        <v>20998</v>
      </c>
      <c r="B1762" s="9500"/>
      <c r="C1762" s="9410"/>
      <c r="D1762" s="9410"/>
      <c r="E1762" s="9410"/>
      <c r="F1762" s="11408"/>
      <c r="G1762" s="9209"/>
      <c r="H1762" s="11689"/>
      <c r="I1762" s="41"/>
      <c r="J1762" s="9209"/>
      <c r="K1762" s="9209"/>
      <c r="L1762" s="41" t="s">
        <v>8688</v>
      </c>
      <c r="M1762" s="9209"/>
      <c r="N1762" s="41" t="s">
        <v>3951</v>
      </c>
      <c r="O1762" s="4088">
        <v>1</v>
      </c>
      <c r="P1762" s="4088">
        <v>1</v>
      </c>
      <c r="Q1762" s="9209"/>
      <c r="R1762" s="41"/>
      <c r="V1762" s="9229"/>
      <c r="X1762" s="9229"/>
      <c r="AA1762" s="11491"/>
      <c r="AC1762" s="11493"/>
      <c r="AD1762" s="4911">
        <v>62488.800000000003</v>
      </c>
      <c r="AE1762" s="11495"/>
      <c r="AF1762" s="6" t="s">
        <v>19700</v>
      </c>
    </row>
    <row r="1763" spans="1:32" s="6" customFormat="1" ht="30" customHeight="1">
      <c r="A1763" s="6031" t="s">
        <v>19269</v>
      </c>
      <c r="B1763" s="9089" t="s">
        <v>28042</v>
      </c>
      <c r="C1763" s="9721">
        <v>46006</v>
      </c>
      <c r="D1763" s="9721">
        <v>46105</v>
      </c>
      <c r="E1763" s="9721"/>
      <c r="F1763" s="11406"/>
      <c r="G1763" s="9278">
        <v>8602</v>
      </c>
      <c r="H1763" s="11688" t="s">
        <v>20946</v>
      </c>
      <c r="I1763" s="41"/>
      <c r="J1763" s="9278" t="s">
        <v>28043</v>
      </c>
      <c r="K1763" s="9278" t="s">
        <v>28044</v>
      </c>
      <c r="L1763" s="41" t="s">
        <v>13689</v>
      </c>
      <c r="M1763" s="9231" t="s">
        <v>28046</v>
      </c>
      <c r="N1763" s="41"/>
      <c r="O1763" s="4088">
        <v>1</v>
      </c>
      <c r="P1763" s="4088">
        <v>1</v>
      </c>
      <c r="Q1763" s="9278" t="s">
        <v>28045</v>
      </c>
      <c r="R1763" s="41"/>
      <c r="V1763" s="9694" t="s">
        <v>9338</v>
      </c>
      <c r="X1763" s="9694" t="s">
        <v>7042</v>
      </c>
      <c r="AA1763" s="11490">
        <v>13419509</v>
      </c>
      <c r="AC1763" s="11494">
        <v>3100</v>
      </c>
      <c r="AD1763" s="4911">
        <v>168795</v>
      </c>
      <c r="AE1763" s="11494">
        <f>AC1763+AD1763*P1763+AD1764*P1764</f>
        <v>223969</v>
      </c>
      <c r="AF1763" s="6" t="s">
        <v>19700</v>
      </c>
    </row>
    <row r="1764" spans="1:32" s="6" customFormat="1" ht="30" customHeight="1">
      <c r="A1764" s="6031" t="s">
        <v>19269</v>
      </c>
      <c r="B1764" s="9500"/>
      <c r="C1764" s="9410"/>
      <c r="D1764" s="9410"/>
      <c r="E1764" s="9410"/>
      <c r="F1764" s="11408"/>
      <c r="G1764" s="9209"/>
      <c r="H1764" s="11689"/>
      <c r="I1764" s="41"/>
      <c r="J1764" s="9209"/>
      <c r="K1764" s="9209"/>
      <c r="L1764" s="41" t="s">
        <v>17843</v>
      </c>
      <c r="M1764" s="9209"/>
      <c r="N1764" s="41" t="s">
        <v>3951</v>
      </c>
      <c r="O1764" s="4088">
        <v>1</v>
      </c>
      <c r="P1764" s="4088">
        <v>1</v>
      </c>
      <c r="Q1764" s="9209"/>
      <c r="R1764" s="41"/>
      <c r="V1764" s="9229"/>
      <c r="X1764" s="9229"/>
      <c r="AA1764" s="11491"/>
      <c r="AC1764" s="11495"/>
      <c r="AD1764" s="4911">
        <v>52074</v>
      </c>
      <c r="AE1764" s="11495"/>
      <c r="AF1764" s="6" t="s">
        <v>19700</v>
      </c>
    </row>
    <row r="1765" spans="1:32" s="6" customFormat="1" ht="30" customHeight="1">
      <c r="A1765" s="6436" t="s">
        <v>20507</v>
      </c>
      <c r="B1765" s="9089" t="s">
        <v>28047</v>
      </c>
      <c r="C1765" s="9721">
        <v>46006</v>
      </c>
      <c r="D1765" s="9721">
        <v>46105</v>
      </c>
      <c r="E1765" s="9721"/>
      <c r="F1765" s="11406"/>
      <c r="G1765" s="9278">
        <v>8627</v>
      </c>
      <c r="H1765" s="11688" t="s">
        <v>28048</v>
      </c>
      <c r="I1765" s="41"/>
      <c r="J1765" s="9278" t="s">
        <v>28049</v>
      </c>
      <c r="K1765" s="9278" t="s">
        <v>28050</v>
      </c>
      <c r="L1765" s="41" t="s">
        <v>30268</v>
      </c>
      <c r="M1765" s="9231" t="s">
        <v>28051</v>
      </c>
      <c r="N1765" s="41" t="s">
        <v>3951</v>
      </c>
      <c r="O1765" s="4088">
        <v>40</v>
      </c>
      <c r="P1765" s="4088">
        <v>40</v>
      </c>
      <c r="Q1765" s="9278" t="s">
        <v>28733</v>
      </c>
      <c r="R1765" s="41"/>
      <c r="V1765" s="9694" t="s">
        <v>9338</v>
      </c>
      <c r="X1765" s="9694" t="s">
        <v>7042</v>
      </c>
      <c r="AA1765" s="11490">
        <v>13419626</v>
      </c>
      <c r="AC1765" s="11492">
        <v>49500</v>
      </c>
      <c r="AD1765" s="4911">
        <v>8316</v>
      </c>
      <c r="AE1765" s="11494">
        <f>AC1765+AD1765*P1765+AD1766*P1766+AD1767*P1767+AD1769*P1769+AD1768*P1768</f>
        <v>744479.8</v>
      </c>
      <c r="AF1765" s="6" t="s">
        <v>19700</v>
      </c>
    </row>
    <row r="1766" spans="1:32" s="6" customFormat="1" ht="30" customHeight="1">
      <c r="A1766" s="6313" t="s">
        <v>20507</v>
      </c>
      <c r="B1766" s="9529"/>
      <c r="C1766" s="9722"/>
      <c r="D1766" s="9722"/>
      <c r="E1766" s="9722"/>
      <c r="F1766" s="11407"/>
      <c r="G1766" s="9208"/>
      <c r="H1766" s="11694"/>
      <c r="I1766" s="41"/>
      <c r="J1766" s="9208"/>
      <c r="K1766" s="9208"/>
      <c r="L1766" s="41" t="s">
        <v>28686</v>
      </c>
      <c r="M1766" s="9309"/>
      <c r="N1766" s="41"/>
      <c r="O1766" s="4088">
        <v>1</v>
      </c>
      <c r="P1766" s="4088">
        <v>1</v>
      </c>
      <c r="Q1766" s="9208"/>
      <c r="R1766" s="41"/>
      <c r="V1766" s="9228"/>
      <c r="X1766" s="9228"/>
      <c r="AA1766" s="11532"/>
      <c r="AC1766" s="11578"/>
      <c r="AD1766" s="4911">
        <v>273715</v>
      </c>
      <c r="AE1766" s="11509"/>
      <c r="AF1766" s="6" t="s">
        <v>19700</v>
      </c>
    </row>
    <row r="1767" spans="1:32" s="6" customFormat="1" ht="30" customHeight="1">
      <c r="A1767" s="6922" t="s">
        <v>20507</v>
      </c>
      <c r="B1767" s="9529"/>
      <c r="C1767" s="9722"/>
      <c r="D1767" s="9722"/>
      <c r="E1767" s="9722"/>
      <c r="F1767" s="11407"/>
      <c r="G1767" s="9208"/>
      <c r="H1767" s="11694"/>
      <c r="I1767" s="41"/>
      <c r="J1767" s="9208"/>
      <c r="K1767" s="9208"/>
      <c r="L1767" s="41" t="s">
        <v>9966</v>
      </c>
      <c r="M1767" s="9309"/>
      <c r="N1767" s="41"/>
      <c r="O1767" s="4088">
        <v>1</v>
      </c>
      <c r="P1767" s="4088">
        <v>1</v>
      </c>
      <c r="Q1767" s="9208"/>
      <c r="R1767" s="41"/>
      <c r="V1767" s="9228"/>
      <c r="X1767" s="9228"/>
      <c r="AA1767" s="11532"/>
      <c r="AC1767" s="11578"/>
      <c r="AD1767" s="4911">
        <v>22572</v>
      </c>
      <c r="AE1767" s="11509"/>
      <c r="AF1767" s="6" t="s">
        <v>19700</v>
      </c>
    </row>
    <row r="1768" spans="1:32" s="6" customFormat="1" ht="30" customHeight="1">
      <c r="A1768" s="6922" t="s">
        <v>20507</v>
      </c>
      <c r="B1768" s="9529"/>
      <c r="C1768" s="9722"/>
      <c r="D1768" s="9722"/>
      <c r="E1768" s="9722"/>
      <c r="F1768" s="11407"/>
      <c r="G1768" s="9208"/>
      <c r="H1768" s="11694"/>
      <c r="I1768" s="41"/>
      <c r="J1768" s="9208"/>
      <c r="K1768" s="9208"/>
      <c r="L1768" s="41" t="s">
        <v>29162</v>
      </c>
      <c r="M1768" s="9309"/>
      <c r="N1768" s="41"/>
      <c r="O1768" s="4088">
        <v>3</v>
      </c>
      <c r="P1768" s="4088">
        <v>3</v>
      </c>
      <c r="Q1768" s="9208"/>
      <c r="R1768" s="41"/>
      <c r="V1768" s="9228"/>
      <c r="X1768" s="9228"/>
      <c r="AA1768" s="11532"/>
      <c r="AC1768" s="11578"/>
      <c r="AD1768" s="4911">
        <v>1188</v>
      </c>
      <c r="AE1768" s="11509"/>
      <c r="AF1768" s="6" t="s">
        <v>19700</v>
      </c>
    </row>
    <row r="1769" spans="1:32" s="6" customFormat="1" ht="30" customHeight="1">
      <c r="A1769" s="6313" t="s">
        <v>20507</v>
      </c>
      <c r="B1769" s="9500"/>
      <c r="C1769" s="9410"/>
      <c r="D1769" s="9410"/>
      <c r="E1769" s="9410"/>
      <c r="F1769" s="11408"/>
      <c r="G1769" s="9209"/>
      <c r="H1769" s="11689"/>
      <c r="I1769" s="41"/>
      <c r="J1769" s="9209"/>
      <c r="K1769" s="9209"/>
      <c r="L1769" s="41" t="s">
        <v>8688</v>
      </c>
      <c r="M1769" s="9280"/>
      <c r="N1769" s="41"/>
      <c r="O1769" s="4088">
        <v>1</v>
      </c>
      <c r="P1769" s="4088">
        <v>1</v>
      </c>
      <c r="Q1769" s="9209"/>
      <c r="R1769" s="41"/>
      <c r="V1769" s="9229"/>
      <c r="X1769" s="9229"/>
      <c r="AA1769" s="11491"/>
      <c r="AC1769" s="11493"/>
      <c r="AD1769" s="4911">
        <v>62488.800000000003</v>
      </c>
      <c r="AE1769" s="11495"/>
      <c r="AF1769" s="6" t="s">
        <v>19700</v>
      </c>
    </row>
    <row r="1770" spans="1:32" s="6" customFormat="1" ht="30" customHeight="1">
      <c r="A1770" s="6031" t="s">
        <v>26302</v>
      </c>
      <c r="B1770" s="4672" t="s">
        <v>28052</v>
      </c>
      <c r="C1770" s="422">
        <v>46006</v>
      </c>
      <c r="D1770" s="422">
        <v>46050</v>
      </c>
      <c r="E1770" s="422"/>
      <c r="F1770" s="373"/>
      <c r="G1770" s="41">
        <v>6984</v>
      </c>
      <c r="H1770" s="6066"/>
      <c r="I1770" s="41" t="s">
        <v>21302</v>
      </c>
      <c r="J1770" s="41" t="s">
        <v>28053</v>
      </c>
      <c r="K1770" s="41" t="s">
        <v>28054</v>
      </c>
      <c r="L1770" s="41" t="s">
        <v>13630</v>
      </c>
      <c r="M1770" s="582" t="s">
        <v>28056</v>
      </c>
      <c r="N1770" s="41"/>
      <c r="O1770" s="4088">
        <v>4</v>
      </c>
      <c r="P1770" s="4088">
        <v>4</v>
      </c>
      <c r="Q1770" s="41" t="s">
        <v>28055</v>
      </c>
      <c r="R1770" s="41"/>
      <c r="V1770" s="6" t="s">
        <v>9338</v>
      </c>
      <c r="X1770" s="6" t="s">
        <v>27185</v>
      </c>
      <c r="AA1770" s="6564">
        <v>13422434</v>
      </c>
      <c r="AC1770" s="6523">
        <v>10200</v>
      </c>
      <c r="AD1770" s="4911">
        <v>2940.3</v>
      </c>
      <c r="AE1770" s="6523">
        <f t="shared" si="82"/>
        <v>21961.200000000001</v>
      </c>
      <c r="AF1770" s="6" t="s">
        <v>19700</v>
      </c>
    </row>
    <row r="1771" spans="1:32" s="6" customFormat="1" ht="30" customHeight="1">
      <c r="A1771" s="6031" t="s">
        <v>19645</v>
      </c>
      <c r="B1771" s="41" t="s">
        <v>28057</v>
      </c>
      <c r="C1771" s="422">
        <v>46006</v>
      </c>
      <c r="D1771" s="422">
        <v>46050</v>
      </c>
      <c r="E1771" s="422"/>
      <c r="F1771" s="373"/>
      <c r="G1771" s="41">
        <v>8608</v>
      </c>
      <c r="H1771" s="6627" t="s">
        <v>1484</v>
      </c>
      <c r="I1771" s="41"/>
      <c r="J1771" s="41" t="s">
        <v>28058</v>
      </c>
      <c r="K1771" s="41" t="s">
        <v>28059</v>
      </c>
      <c r="L1771" s="41" t="s">
        <v>128</v>
      </c>
      <c r="M1771" s="582" t="s">
        <v>28061</v>
      </c>
      <c r="N1771" s="41"/>
      <c r="O1771" s="4088">
        <v>3</v>
      </c>
      <c r="P1771" s="4088">
        <v>3</v>
      </c>
      <c r="Q1771" s="41" t="s">
        <v>28060</v>
      </c>
      <c r="R1771" s="41"/>
      <c r="V1771" s="6" t="s">
        <v>9338</v>
      </c>
      <c r="X1771" s="6" t="s">
        <v>27185</v>
      </c>
      <c r="AA1771" s="6564">
        <v>13422566</v>
      </c>
      <c r="AC1771" s="6523">
        <v>6900</v>
      </c>
      <c r="AD1771" s="4911">
        <v>7920</v>
      </c>
      <c r="AE1771" s="6523">
        <f t="shared" si="82"/>
        <v>30660</v>
      </c>
      <c r="AF1771" s="6" t="s">
        <v>19700</v>
      </c>
    </row>
    <row r="1772" spans="1:32" s="6" customFormat="1" ht="30" customHeight="1">
      <c r="A1772" s="6046" t="s">
        <v>18754</v>
      </c>
      <c r="B1772" s="9089" t="s">
        <v>28063</v>
      </c>
      <c r="C1772" s="9721">
        <v>46007</v>
      </c>
      <c r="D1772" s="9721">
        <v>46038</v>
      </c>
      <c r="E1772" s="9721"/>
      <c r="F1772" s="11406"/>
      <c r="G1772" s="9278">
        <v>8634</v>
      </c>
      <c r="H1772" s="11668" t="s">
        <v>1648</v>
      </c>
      <c r="I1772" s="41"/>
      <c r="J1772" s="9278" t="s">
        <v>28064</v>
      </c>
      <c r="K1772" s="9278" t="s">
        <v>20873</v>
      </c>
      <c r="L1772" s="41" t="s">
        <v>128</v>
      </c>
      <c r="M1772" s="9231" t="s">
        <v>28066</v>
      </c>
      <c r="N1772" s="41"/>
      <c r="O1772" s="4088">
        <v>3</v>
      </c>
      <c r="P1772" s="4088">
        <v>3</v>
      </c>
      <c r="Q1772" s="9278" t="s">
        <v>28065</v>
      </c>
      <c r="R1772" s="41"/>
      <c r="V1772" s="9694" t="s">
        <v>9338</v>
      </c>
      <c r="X1772" s="9694" t="s">
        <v>7042</v>
      </c>
      <c r="AA1772" s="11490">
        <v>13426660</v>
      </c>
      <c r="AC1772" s="11494">
        <v>0</v>
      </c>
      <c r="AD1772" s="4911">
        <v>7920</v>
      </c>
      <c r="AE1772" s="11494">
        <f>AC1772+AD1772*P1772+AD1773*P1773</f>
        <v>29700</v>
      </c>
      <c r="AF1772" s="9694" t="s">
        <v>19700</v>
      </c>
    </row>
    <row r="1773" spans="1:32" s="6" customFormat="1" ht="30" customHeight="1">
      <c r="A1773" s="6046" t="s">
        <v>18754</v>
      </c>
      <c r="B1773" s="9500"/>
      <c r="C1773" s="9410"/>
      <c r="D1773" s="9410"/>
      <c r="E1773" s="9410"/>
      <c r="F1773" s="11408"/>
      <c r="G1773" s="9209"/>
      <c r="H1773" s="11670"/>
      <c r="I1773" s="41"/>
      <c r="J1773" s="9209"/>
      <c r="K1773" s="9209"/>
      <c r="L1773" s="41" t="s">
        <v>15017</v>
      </c>
      <c r="M1773" s="9209"/>
      <c r="N1773" s="41"/>
      <c r="O1773" s="4088">
        <v>2</v>
      </c>
      <c r="P1773" s="4088">
        <v>2</v>
      </c>
      <c r="Q1773" s="9209"/>
      <c r="R1773" s="41"/>
      <c r="V1773" s="9229"/>
      <c r="X1773" s="9229"/>
      <c r="AA1773" s="11491"/>
      <c r="AC1773" s="11495"/>
      <c r="AD1773" s="4911">
        <v>2970</v>
      </c>
      <c r="AE1773" s="11495"/>
      <c r="AF1773" s="9229"/>
    </row>
    <row r="1774" spans="1:32" s="6" customFormat="1" ht="30" customHeight="1">
      <c r="A1774" s="6046" t="s">
        <v>19561</v>
      </c>
      <c r="B1774" s="41" t="s">
        <v>28067</v>
      </c>
      <c r="C1774" s="422">
        <v>46007</v>
      </c>
      <c r="D1774" s="422">
        <v>46051</v>
      </c>
      <c r="E1774" s="422"/>
      <c r="F1774" s="373"/>
      <c r="G1774" s="41">
        <v>8617</v>
      </c>
      <c r="H1774" s="6068"/>
      <c r="I1774" s="41" t="s">
        <v>25</v>
      </c>
      <c r="J1774" s="41" t="s">
        <v>28068</v>
      </c>
      <c r="K1774" s="41" t="s">
        <v>28069</v>
      </c>
      <c r="L1774" s="41" t="s">
        <v>76</v>
      </c>
      <c r="M1774" s="41" t="s">
        <v>28071</v>
      </c>
      <c r="N1774" s="41"/>
      <c r="O1774" s="4088">
        <v>4</v>
      </c>
      <c r="P1774" s="4088">
        <v>4</v>
      </c>
      <c r="Q1774" s="41" t="s">
        <v>28070</v>
      </c>
      <c r="R1774" s="41"/>
      <c r="V1774" s="6" t="s">
        <v>9338</v>
      </c>
      <c r="X1774" s="6" t="s">
        <v>7042</v>
      </c>
      <c r="AA1774" s="6564">
        <v>13429260</v>
      </c>
      <c r="AC1774" s="6523">
        <v>55800</v>
      </c>
      <c r="AD1774" s="4911">
        <v>12375</v>
      </c>
      <c r="AE1774" s="6523">
        <f t="shared" si="82"/>
        <v>105300</v>
      </c>
      <c r="AF1774" s="6" t="s">
        <v>19700</v>
      </c>
    </row>
    <row r="1775" spans="1:32" s="6" customFormat="1" ht="30" customHeight="1">
      <c r="A1775" s="6330" t="s">
        <v>20488</v>
      </c>
      <c r="B1775" s="4672" t="s">
        <v>28072</v>
      </c>
      <c r="C1775" s="422">
        <v>46007</v>
      </c>
      <c r="D1775" s="422">
        <v>46038</v>
      </c>
      <c r="E1775" s="422"/>
      <c r="F1775" s="373"/>
      <c r="G1775" s="41">
        <v>8630</v>
      </c>
      <c r="H1775" s="6059"/>
      <c r="I1775" s="41" t="s">
        <v>21302</v>
      </c>
      <c r="J1775" s="41" t="s">
        <v>28073</v>
      </c>
      <c r="K1775" s="41" t="s">
        <v>28074</v>
      </c>
      <c r="L1775" s="41" t="s">
        <v>28</v>
      </c>
      <c r="M1775" s="41" t="s">
        <v>28076</v>
      </c>
      <c r="N1775" s="41"/>
      <c r="O1775" s="4088">
        <v>2</v>
      </c>
      <c r="P1775" s="4088">
        <v>2</v>
      </c>
      <c r="Q1775" s="41" t="s">
        <v>28075</v>
      </c>
      <c r="R1775" s="41"/>
      <c r="V1775" s="6" t="s">
        <v>9338</v>
      </c>
      <c r="X1775" s="6" t="s">
        <v>7042</v>
      </c>
      <c r="AA1775" s="6564">
        <v>13429318</v>
      </c>
      <c r="AC1775" s="6523">
        <v>0</v>
      </c>
      <c r="AD1775" s="4911">
        <v>8316</v>
      </c>
      <c r="AE1775" s="6523">
        <f t="shared" si="82"/>
        <v>16632</v>
      </c>
      <c r="AF1775" s="6" t="s">
        <v>19700</v>
      </c>
    </row>
    <row r="1776" spans="1:32" s="6" customFormat="1" ht="30" customHeight="1">
      <c r="A1776" s="6044" t="s">
        <v>18754</v>
      </c>
      <c r="B1776" s="9694" t="s">
        <v>28077</v>
      </c>
      <c r="C1776" s="11488">
        <v>46007</v>
      </c>
      <c r="D1776" s="11488">
        <v>46106</v>
      </c>
      <c r="E1776" s="11488">
        <v>46132</v>
      </c>
      <c r="F1776" s="11512">
        <f t="shared" si="83"/>
        <v>-26</v>
      </c>
      <c r="G1776" s="9694">
        <v>8634</v>
      </c>
      <c r="H1776" s="11674" t="s">
        <v>16773</v>
      </c>
      <c r="J1776" s="9694" t="s">
        <v>28078</v>
      </c>
      <c r="K1776" s="9694" t="s">
        <v>28079</v>
      </c>
      <c r="L1776" s="6" t="s">
        <v>13689</v>
      </c>
      <c r="M1776" s="11489" t="s">
        <v>28081</v>
      </c>
      <c r="N1776" s="6" t="s">
        <v>3951</v>
      </c>
      <c r="O1776" s="264">
        <v>1</v>
      </c>
      <c r="P1776" s="264">
        <v>1</v>
      </c>
      <c r="Q1776" s="9694" t="s">
        <v>28080</v>
      </c>
      <c r="AA1776" s="11490">
        <v>13429629</v>
      </c>
      <c r="AC1776" s="11494">
        <v>3300</v>
      </c>
      <c r="AD1776" s="4911">
        <v>136620</v>
      </c>
      <c r="AE1776" s="11494">
        <f>AC1776+AD1776*P1776+AD1778*P1778+AD1777*P1777</f>
        <v>200310</v>
      </c>
      <c r="AF1776" s="6" t="s">
        <v>19700</v>
      </c>
    </row>
    <row r="1777" spans="1:32" s="6" customFormat="1" ht="30" customHeight="1">
      <c r="A1777" s="6843" t="s">
        <v>18754</v>
      </c>
      <c r="B1777" s="9228"/>
      <c r="C1777" s="11499"/>
      <c r="D1777" s="11499"/>
      <c r="E1777" s="11499"/>
      <c r="F1777" s="11513"/>
      <c r="G1777" s="9228"/>
      <c r="H1777" s="11675"/>
      <c r="J1777" s="9228"/>
      <c r="K1777" s="9228"/>
      <c r="L1777" s="6" t="s">
        <v>29919</v>
      </c>
      <c r="M1777" s="11510"/>
      <c r="O1777" s="4560">
        <v>60</v>
      </c>
      <c r="P1777" s="4560">
        <v>60</v>
      </c>
      <c r="Q1777" s="9228"/>
      <c r="AA1777" s="11532"/>
      <c r="AC1777" s="11509"/>
      <c r="AD1777" s="4911">
        <v>594</v>
      </c>
      <c r="AE1777" s="11509"/>
    </row>
    <row r="1778" spans="1:32" s="6" customFormat="1" ht="30" customHeight="1">
      <c r="A1778" s="6044" t="s">
        <v>18754</v>
      </c>
      <c r="B1778" s="9229"/>
      <c r="C1778" s="11045"/>
      <c r="D1778" s="11045"/>
      <c r="E1778" s="11045"/>
      <c r="F1778" s="11514"/>
      <c r="G1778" s="9229"/>
      <c r="H1778" s="11676"/>
      <c r="J1778" s="9229"/>
      <c r="K1778" s="9229"/>
      <c r="L1778" s="6" t="s">
        <v>8688</v>
      </c>
      <c r="M1778" s="9229"/>
      <c r="N1778" s="6" t="s">
        <v>3951</v>
      </c>
      <c r="O1778" s="264">
        <v>1</v>
      </c>
      <c r="P1778" s="264">
        <v>1</v>
      </c>
      <c r="Q1778" s="9229"/>
      <c r="AA1778" s="11491"/>
      <c r="AC1778" s="11495"/>
      <c r="AD1778" s="4911">
        <v>24750</v>
      </c>
      <c r="AE1778" s="11495"/>
      <c r="AF1778" s="6" t="s">
        <v>19700</v>
      </c>
    </row>
    <row r="1779" spans="1:32" s="6" customFormat="1" ht="30" customHeight="1">
      <c r="A1779" s="6046" t="s">
        <v>20507</v>
      </c>
      <c r="B1779" s="9089" t="s">
        <v>28082</v>
      </c>
      <c r="C1779" s="9721">
        <v>46057</v>
      </c>
      <c r="D1779" s="9721">
        <v>46106</v>
      </c>
      <c r="E1779" s="9721"/>
      <c r="F1779" s="11406"/>
      <c r="G1779" s="9278">
        <v>8627</v>
      </c>
      <c r="H1779" s="11668" t="s">
        <v>28083</v>
      </c>
      <c r="I1779" s="41"/>
      <c r="J1779" s="9278" t="s">
        <v>28084</v>
      </c>
      <c r="K1779" s="9278" t="s">
        <v>28085</v>
      </c>
      <c r="L1779" s="41" t="s">
        <v>13689</v>
      </c>
      <c r="M1779" s="9231" t="s">
        <v>28086</v>
      </c>
      <c r="N1779" s="41"/>
      <c r="O1779" s="4088">
        <v>1</v>
      </c>
      <c r="P1779" s="4088">
        <v>1</v>
      </c>
      <c r="Q1779" s="9278" t="s">
        <v>28863</v>
      </c>
      <c r="R1779" s="41"/>
      <c r="V1779" s="9694" t="s">
        <v>9338</v>
      </c>
      <c r="X1779" s="9694" t="s">
        <v>7042</v>
      </c>
      <c r="AA1779" s="11490">
        <v>13429718</v>
      </c>
      <c r="AC1779" s="11492">
        <v>49500</v>
      </c>
      <c r="AD1779" s="4911">
        <v>243064.8</v>
      </c>
      <c r="AE1779" s="11494">
        <f>AC1779+AD1779*P1779+AD1780*P1780+AD1781*P1781</f>
        <v>408513.6</v>
      </c>
      <c r="AF1779" s="6" t="s">
        <v>19700</v>
      </c>
    </row>
    <row r="1780" spans="1:32" s="6" customFormat="1" ht="30" customHeight="1">
      <c r="A1780" s="6374" t="s">
        <v>20507</v>
      </c>
      <c r="B1780" s="9529"/>
      <c r="C1780" s="9722"/>
      <c r="D1780" s="9722"/>
      <c r="E1780" s="9722"/>
      <c r="F1780" s="11407"/>
      <c r="G1780" s="9208"/>
      <c r="H1780" s="11669"/>
      <c r="I1780" s="41"/>
      <c r="J1780" s="9208"/>
      <c r="K1780" s="9208"/>
      <c r="L1780" s="41" t="s">
        <v>8688</v>
      </c>
      <c r="M1780" s="9309"/>
      <c r="N1780" s="41"/>
      <c r="O1780" s="4088">
        <v>1</v>
      </c>
      <c r="P1780" s="4088">
        <v>1</v>
      </c>
      <c r="Q1780" s="9208"/>
      <c r="R1780" s="41"/>
      <c r="V1780" s="9228"/>
      <c r="X1780" s="9228"/>
      <c r="AA1780" s="11532"/>
      <c r="AC1780" s="11578"/>
      <c r="AD1780" s="4911">
        <v>62488.800000000003</v>
      </c>
      <c r="AE1780" s="11509"/>
      <c r="AF1780" s="6" t="s">
        <v>19700</v>
      </c>
    </row>
    <row r="1781" spans="1:32" s="6" customFormat="1" ht="30" customHeight="1">
      <c r="A1781" s="6374" t="s">
        <v>20507</v>
      </c>
      <c r="B1781" s="9500"/>
      <c r="C1781" s="9410"/>
      <c r="D1781" s="9410"/>
      <c r="E1781" s="9410"/>
      <c r="F1781" s="11408"/>
      <c r="G1781" s="9209"/>
      <c r="H1781" s="11670"/>
      <c r="I1781" s="41"/>
      <c r="J1781" s="9209"/>
      <c r="K1781" s="9209"/>
      <c r="L1781" s="41" t="s">
        <v>28862</v>
      </c>
      <c r="M1781" s="9280"/>
      <c r="N1781" s="41"/>
      <c r="O1781" s="4088">
        <v>45</v>
      </c>
      <c r="P1781" s="4088">
        <v>45</v>
      </c>
      <c r="Q1781" s="9209"/>
      <c r="R1781" s="41"/>
      <c r="V1781" s="9229"/>
      <c r="X1781" s="9229"/>
      <c r="AA1781" s="11491"/>
      <c r="AC1781" s="11493"/>
      <c r="AD1781" s="4911">
        <v>1188</v>
      </c>
      <c r="AE1781" s="11495"/>
    </row>
    <row r="1782" spans="1:32" s="6" customFormat="1" ht="30" customHeight="1">
      <c r="A1782" s="6202" t="s">
        <v>20488</v>
      </c>
      <c r="B1782" s="4672" t="s">
        <v>28087</v>
      </c>
      <c r="C1782" s="422">
        <v>46007</v>
      </c>
      <c r="D1782" s="422">
        <v>46038</v>
      </c>
      <c r="E1782" s="422"/>
      <c r="F1782" s="373"/>
      <c r="G1782" s="41">
        <v>8630</v>
      </c>
      <c r="H1782" s="6059"/>
      <c r="I1782" s="41" t="s">
        <v>21302</v>
      </c>
      <c r="J1782" s="41" t="s">
        <v>28088</v>
      </c>
      <c r="K1782" s="41" t="s">
        <v>28089</v>
      </c>
      <c r="L1782" s="41" t="s">
        <v>167</v>
      </c>
      <c r="M1782" s="6046" t="s">
        <v>28096</v>
      </c>
      <c r="N1782" s="41"/>
      <c r="O1782" s="4088">
        <v>10</v>
      </c>
      <c r="P1782" s="4088">
        <v>10</v>
      </c>
      <c r="Q1782" s="41" t="s">
        <v>28090</v>
      </c>
      <c r="R1782" s="41"/>
      <c r="V1782" s="6" t="s">
        <v>9338</v>
      </c>
      <c r="X1782" s="6" t="s">
        <v>7042</v>
      </c>
      <c r="AA1782" s="6564">
        <v>13430176</v>
      </c>
      <c r="AC1782" s="6523">
        <v>0</v>
      </c>
      <c r="AD1782" s="4911">
        <v>8316</v>
      </c>
      <c r="AE1782" s="6523">
        <f t="shared" si="82"/>
        <v>83160</v>
      </c>
      <c r="AF1782" s="6" t="s">
        <v>19700</v>
      </c>
    </row>
    <row r="1783" spans="1:32" s="6" customFormat="1" ht="30" customHeight="1">
      <c r="A1783" s="6383" t="s">
        <v>19351</v>
      </c>
      <c r="B1783" s="6385" t="s">
        <v>28091</v>
      </c>
      <c r="C1783" s="422">
        <v>46007</v>
      </c>
      <c r="D1783" s="422">
        <v>46051</v>
      </c>
      <c r="E1783" s="422"/>
      <c r="F1783" s="373"/>
      <c r="G1783" s="41">
        <v>8646</v>
      </c>
      <c r="H1783" s="6059" t="s">
        <v>1391</v>
      </c>
      <c r="I1783" s="41"/>
      <c r="J1783" s="6383" t="s">
        <v>28092</v>
      </c>
      <c r="K1783" s="41" t="s">
        <v>28093</v>
      </c>
      <c r="L1783" s="41" t="s">
        <v>193</v>
      </c>
      <c r="M1783" s="41" t="s">
        <v>28095</v>
      </c>
      <c r="N1783" s="41"/>
      <c r="O1783" s="4088">
        <v>6</v>
      </c>
      <c r="P1783" s="4088">
        <v>6</v>
      </c>
      <c r="Q1783" s="6046" t="s">
        <v>28094</v>
      </c>
      <c r="R1783" s="41"/>
      <c r="V1783" s="6" t="s">
        <v>9338</v>
      </c>
      <c r="X1783" s="6" t="s">
        <v>7042</v>
      </c>
      <c r="AA1783" s="6564">
        <v>13430297</v>
      </c>
      <c r="AC1783" s="6523">
        <v>18600</v>
      </c>
      <c r="AD1783" s="4911">
        <v>12375</v>
      </c>
      <c r="AE1783" s="6523">
        <f t="shared" si="82"/>
        <v>92850</v>
      </c>
      <c r="AF1783" s="6" t="s">
        <v>19700</v>
      </c>
    </row>
    <row r="1784" spans="1:32" s="6" customFormat="1" ht="30" customHeight="1">
      <c r="A1784" s="6448" t="s">
        <v>20646</v>
      </c>
      <c r="B1784" s="6464" t="s">
        <v>28099</v>
      </c>
      <c r="C1784" s="422">
        <v>46008</v>
      </c>
      <c r="D1784" s="422">
        <v>46041</v>
      </c>
      <c r="E1784" s="422"/>
      <c r="F1784" s="373"/>
      <c r="G1784" s="41">
        <v>9052</v>
      </c>
      <c r="H1784" s="6059"/>
      <c r="I1784" s="41" t="s">
        <v>21302</v>
      </c>
      <c r="J1784" s="41" t="s">
        <v>28100</v>
      </c>
      <c r="K1784" s="41" t="s">
        <v>28101</v>
      </c>
      <c r="L1784" s="41" t="s">
        <v>173</v>
      </c>
      <c r="M1784" s="582" t="s">
        <v>28103</v>
      </c>
      <c r="N1784" s="41"/>
      <c r="O1784" s="4088">
        <v>1</v>
      </c>
      <c r="P1784" s="4088">
        <v>1</v>
      </c>
      <c r="Q1784" s="41" t="s">
        <v>28102</v>
      </c>
      <c r="R1784" s="41"/>
      <c r="V1784" s="6" t="s">
        <v>9338</v>
      </c>
      <c r="X1784" s="6" t="s">
        <v>7042</v>
      </c>
      <c r="AA1784" s="6564">
        <v>13433376</v>
      </c>
      <c r="AC1784" s="6523">
        <v>0</v>
      </c>
      <c r="AD1784" s="4911">
        <v>20250</v>
      </c>
      <c r="AE1784" s="6523">
        <f t="shared" si="82"/>
        <v>20250</v>
      </c>
      <c r="AF1784" s="6" t="s">
        <v>19700</v>
      </c>
    </row>
    <row r="1785" spans="1:32" s="6" customFormat="1" ht="30" customHeight="1">
      <c r="A1785" s="6051" t="s">
        <v>21279</v>
      </c>
      <c r="B1785" s="12222" t="s">
        <v>28104</v>
      </c>
      <c r="C1785" s="9721">
        <v>46008</v>
      </c>
      <c r="D1785" s="9721">
        <v>46107</v>
      </c>
      <c r="E1785" s="9721"/>
      <c r="F1785" s="11406"/>
      <c r="G1785" s="9278">
        <v>8599</v>
      </c>
      <c r="H1785" s="11677" t="s">
        <v>11154</v>
      </c>
      <c r="I1785" s="41"/>
      <c r="J1785" s="9278" t="s">
        <v>28105</v>
      </c>
      <c r="K1785" s="9278" t="s">
        <v>28106</v>
      </c>
      <c r="L1785" s="41" t="s">
        <v>62</v>
      </c>
      <c r="M1785" s="9231" t="s">
        <v>28108</v>
      </c>
      <c r="N1785" s="41"/>
      <c r="O1785" s="4088">
        <v>5</v>
      </c>
      <c r="P1785" s="4088">
        <v>5</v>
      </c>
      <c r="Q1785" s="9278" t="s">
        <v>28107</v>
      </c>
      <c r="R1785" s="41"/>
      <c r="V1785" s="9694" t="s">
        <v>28776</v>
      </c>
      <c r="X1785" s="9694" t="s">
        <v>27185</v>
      </c>
      <c r="AA1785" s="11490">
        <v>13433612</v>
      </c>
      <c r="AC1785" s="11492">
        <v>61454.25</v>
      </c>
      <c r="AD1785" s="4911">
        <v>8316</v>
      </c>
      <c r="AE1785" s="11492">
        <f>AC1785+AD1785*P1785+AD1786*P1786+AD1787*P1787</f>
        <v>203242.05</v>
      </c>
      <c r="AF1785" s="9694" t="s">
        <v>19700</v>
      </c>
    </row>
    <row r="1786" spans="1:32" s="6" customFormat="1" ht="30" customHeight="1">
      <c r="A1786" s="6606" t="s">
        <v>21279</v>
      </c>
      <c r="B1786" s="9529"/>
      <c r="C1786" s="9722"/>
      <c r="D1786" s="9722"/>
      <c r="E1786" s="9722"/>
      <c r="F1786" s="11407"/>
      <c r="G1786" s="9208"/>
      <c r="H1786" s="11678"/>
      <c r="I1786" s="41"/>
      <c r="J1786" s="9208"/>
      <c r="K1786" s="9208"/>
      <c r="L1786" s="6606" t="s">
        <v>9288</v>
      </c>
      <c r="M1786" s="9208"/>
      <c r="N1786" s="6127" t="s">
        <v>28180</v>
      </c>
      <c r="O1786" s="4088">
        <v>1</v>
      </c>
      <c r="P1786" s="4088">
        <v>1</v>
      </c>
      <c r="Q1786" s="9208"/>
      <c r="R1786" s="41"/>
      <c r="V1786" s="9228"/>
      <c r="X1786" s="9228"/>
      <c r="AA1786" s="11532"/>
      <c r="AC1786" s="11578"/>
      <c r="AD1786" s="4911">
        <v>74220.3</v>
      </c>
      <c r="AE1786" s="11578"/>
      <c r="AF1786" s="9228"/>
    </row>
    <row r="1787" spans="1:32" s="6" customFormat="1" ht="30" customHeight="1">
      <c r="A1787" s="6051" t="s">
        <v>21279</v>
      </c>
      <c r="B1787" s="9500"/>
      <c r="C1787" s="9410"/>
      <c r="D1787" s="9410"/>
      <c r="E1787" s="9410"/>
      <c r="F1787" s="11408"/>
      <c r="G1787" s="9209"/>
      <c r="H1787" s="11679"/>
      <c r="I1787" s="41"/>
      <c r="J1787" s="9209"/>
      <c r="K1787" s="9209"/>
      <c r="L1787" s="41" t="s">
        <v>8688</v>
      </c>
      <c r="M1787" s="9209"/>
      <c r="N1787" s="6127" t="s">
        <v>3951</v>
      </c>
      <c r="O1787" s="4088">
        <v>1</v>
      </c>
      <c r="P1787" s="4088">
        <v>1</v>
      </c>
      <c r="Q1787" s="9209"/>
      <c r="R1787" s="41"/>
      <c r="V1787" s="9229"/>
      <c r="X1787" s="9229"/>
      <c r="AA1787" s="11491"/>
      <c r="AC1787" s="11493"/>
      <c r="AD1787" s="4911">
        <v>25987.5</v>
      </c>
      <c r="AE1787" s="11493"/>
      <c r="AF1787" s="9229"/>
    </row>
    <row r="1788" spans="1:32" s="6" customFormat="1" ht="30" customHeight="1">
      <c r="A1788" s="6271" t="s">
        <v>18754</v>
      </c>
      <c r="B1788" s="4672" t="s">
        <v>28109</v>
      </c>
      <c r="C1788" s="422">
        <v>46009</v>
      </c>
      <c r="D1788" s="422">
        <v>46042</v>
      </c>
      <c r="E1788" s="422"/>
      <c r="F1788" s="373"/>
      <c r="G1788" s="41">
        <v>8634</v>
      </c>
      <c r="H1788" s="6118" t="s">
        <v>5555</v>
      </c>
      <c r="I1788" s="41"/>
      <c r="J1788" s="41" t="s">
        <v>28110</v>
      </c>
      <c r="K1788" s="41" t="s">
        <v>28111</v>
      </c>
      <c r="L1788" s="41" t="s">
        <v>28</v>
      </c>
      <c r="M1788" s="41" t="s">
        <v>28113</v>
      </c>
      <c r="N1788" s="41"/>
      <c r="O1788" s="4088">
        <v>2</v>
      </c>
      <c r="P1788" s="4088">
        <v>2</v>
      </c>
      <c r="Q1788" s="41" t="s">
        <v>28112</v>
      </c>
      <c r="R1788" s="41"/>
      <c r="V1788" s="6" t="s">
        <v>9338</v>
      </c>
      <c r="X1788" s="6" t="s">
        <v>7042</v>
      </c>
      <c r="AA1788" s="6564">
        <v>13439069</v>
      </c>
      <c r="AC1788" s="6523">
        <v>0</v>
      </c>
      <c r="AD1788" s="4911">
        <v>7920</v>
      </c>
      <c r="AE1788" s="6523">
        <f>AD1788*P1788</f>
        <v>15840</v>
      </c>
      <c r="AF1788" s="6" t="s">
        <v>19700</v>
      </c>
    </row>
    <row r="1789" spans="1:32" s="6" customFormat="1" ht="30" customHeight="1">
      <c r="A1789" s="6088" t="s">
        <v>19645</v>
      </c>
      <c r="B1789" s="4672" t="s">
        <v>28114</v>
      </c>
      <c r="C1789" s="422">
        <v>46009</v>
      </c>
      <c r="D1789" s="422">
        <v>46055</v>
      </c>
      <c r="E1789" s="422"/>
      <c r="F1789" s="373"/>
      <c r="G1789" s="41">
        <v>8608</v>
      </c>
      <c r="H1789" s="6118" t="s">
        <v>4869</v>
      </c>
      <c r="I1789" s="41"/>
      <c r="J1789" s="41" t="s">
        <v>28115</v>
      </c>
      <c r="K1789" s="41" t="s">
        <v>28116</v>
      </c>
      <c r="L1789" s="41" t="s">
        <v>28</v>
      </c>
      <c r="M1789" s="41" t="s">
        <v>28118</v>
      </c>
      <c r="N1789" s="41"/>
      <c r="O1789" s="4088">
        <v>2</v>
      </c>
      <c r="P1789" s="4088">
        <v>2</v>
      </c>
      <c r="Q1789" s="41" t="s">
        <v>28117</v>
      </c>
      <c r="R1789" s="41"/>
      <c r="V1789" s="6" t="s">
        <v>9338</v>
      </c>
      <c r="X1789" s="6" t="s">
        <v>7042</v>
      </c>
      <c r="AA1789" s="6564">
        <v>13439272</v>
      </c>
      <c r="AC1789" s="6523">
        <v>6900</v>
      </c>
      <c r="AD1789" s="4911">
        <v>7920</v>
      </c>
      <c r="AE1789" s="6523">
        <f t="shared" si="82"/>
        <v>22740</v>
      </c>
      <c r="AF1789" s="6" t="s">
        <v>19700</v>
      </c>
    </row>
    <row r="1790" spans="1:32" s="6" customFormat="1" ht="30" customHeight="1">
      <c r="A1790" s="6088" t="s">
        <v>19351</v>
      </c>
      <c r="B1790" s="4672" t="s">
        <v>28119</v>
      </c>
      <c r="C1790" s="422">
        <v>46009</v>
      </c>
      <c r="D1790" s="422">
        <v>46055</v>
      </c>
      <c r="E1790" s="422"/>
      <c r="F1790" s="373"/>
      <c r="G1790" s="41">
        <v>8646</v>
      </c>
      <c r="H1790" s="6118" t="s">
        <v>1391</v>
      </c>
      <c r="I1790" s="41"/>
      <c r="J1790" s="41" t="s">
        <v>28120</v>
      </c>
      <c r="K1790" s="41" t="s">
        <v>28121</v>
      </c>
      <c r="L1790" s="41" t="s">
        <v>20656</v>
      </c>
      <c r="M1790" s="582" t="s">
        <v>28123</v>
      </c>
      <c r="N1790" s="41"/>
      <c r="O1790" s="4088">
        <v>2</v>
      </c>
      <c r="P1790" s="4088">
        <v>2</v>
      </c>
      <c r="Q1790" s="41" t="s">
        <v>28122</v>
      </c>
      <c r="R1790" s="41"/>
      <c r="V1790" s="6" t="s">
        <v>9338</v>
      </c>
      <c r="X1790" s="6" t="s">
        <v>7042</v>
      </c>
      <c r="AA1790" s="6564">
        <v>13439367</v>
      </c>
      <c r="AC1790" s="6523">
        <v>18600</v>
      </c>
      <c r="AD1790" s="4911">
        <v>6930</v>
      </c>
      <c r="AE1790" s="6523">
        <f t="shared" si="82"/>
        <v>32460</v>
      </c>
      <c r="AF1790" s="6" t="s">
        <v>19700</v>
      </c>
    </row>
    <row r="1791" spans="1:32" s="6" customFormat="1" ht="30" customHeight="1">
      <c r="A1791" s="6088" t="s">
        <v>19351</v>
      </c>
      <c r="B1791" s="4672" t="s">
        <v>28124</v>
      </c>
      <c r="C1791" s="422">
        <v>46009</v>
      </c>
      <c r="D1791" s="422">
        <v>46042</v>
      </c>
      <c r="E1791" s="422"/>
      <c r="F1791" s="373"/>
      <c r="G1791" s="41">
        <v>8646</v>
      </c>
      <c r="H1791" s="6059"/>
      <c r="I1791" s="41" t="s">
        <v>21302</v>
      </c>
      <c r="J1791" s="41" t="s">
        <v>28125</v>
      </c>
      <c r="K1791" s="41" t="s">
        <v>28126</v>
      </c>
      <c r="L1791" s="41" t="s">
        <v>20656</v>
      </c>
      <c r="M1791" s="582" t="s">
        <v>28128</v>
      </c>
      <c r="N1791" s="41"/>
      <c r="O1791" s="4088">
        <v>2</v>
      </c>
      <c r="P1791" s="4088">
        <v>2</v>
      </c>
      <c r="Q1791" s="41" t="s">
        <v>28127</v>
      </c>
      <c r="R1791" s="41"/>
      <c r="V1791" s="6" t="s">
        <v>9338</v>
      </c>
      <c r="X1791" s="6" t="s">
        <v>7042</v>
      </c>
      <c r="AA1791" s="6564">
        <v>13439427</v>
      </c>
      <c r="AC1791" s="6523">
        <v>0</v>
      </c>
      <c r="AD1791" s="4911">
        <v>6930</v>
      </c>
      <c r="AE1791" s="6523">
        <f t="shared" si="82"/>
        <v>13860</v>
      </c>
      <c r="AF1791" s="6" t="s">
        <v>19700</v>
      </c>
    </row>
    <row r="1792" spans="1:32" s="6" customFormat="1" ht="30" customHeight="1">
      <c r="A1792" s="6094" t="s">
        <v>19645</v>
      </c>
      <c r="B1792" s="41" t="s">
        <v>28129</v>
      </c>
      <c r="C1792" s="422">
        <v>46003</v>
      </c>
      <c r="D1792" s="422">
        <v>46038</v>
      </c>
      <c r="E1792" s="422"/>
      <c r="F1792" s="373"/>
      <c r="G1792" s="41">
        <v>8608</v>
      </c>
      <c r="H1792" s="6232" t="s">
        <v>8669</v>
      </c>
      <c r="I1792" s="41"/>
      <c r="J1792" s="41" t="s">
        <v>28130</v>
      </c>
      <c r="K1792" s="41" t="s">
        <v>28131</v>
      </c>
      <c r="L1792" s="41" t="s">
        <v>28</v>
      </c>
      <c r="M1792" s="582" t="s">
        <v>28133</v>
      </c>
      <c r="N1792" s="41"/>
      <c r="O1792" s="4088">
        <v>2</v>
      </c>
      <c r="P1792" s="4088">
        <v>2</v>
      </c>
      <c r="Q1792" s="41" t="s">
        <v>28132</v>
      </c>
      <c r="R1792" s="41"/>
      <c r="V1792" s="6" t="s">
        <v>9338</v>
      </c>
      <c r="X1792" s="6" t="s">
        <v>7042</v>
      </c>
      <c r="AA1792" s="6564">
        <v>13416928</v>
      </c>
      <c r="AC1792" s="6523">
        <v>6900</v>
      </c>
      <c r="AD1792" s="4911">
        <v>7920</v>
      </c>
      <c r="AE1792" s="6523">
        <f t="shared" si="82"/>
        <v>22740</v>
      </c>
      <c r="AF1792" s="6" t="s">
        <v>19700</v>
      </c>
    </row>
    <row r="1793" spans="1:32" s="6" customFormat="1" ht="30" customHeight="1">
      <c r="A1793" s="6448" t="s">
        <v>20646</v>
      </c>
      <c r="B1793" s="41" t="s">
        <v>28134</v>
      </c>
      <c r="C1793" s="422">
        <v>46010</v>
      </c>
      <c r="D1793" s="422">
        <v>46043</v>
      </c>
      <c r="E1793" s="422"/>
      <c r="F1793" s="373"/>
      <c r="G1793" s="41">
        <v>9053</v>
      </c>
      <c r="H1793" s="6059"/>
      <c r="I1793" s="41"/>
      <c r="J1793" s="41" t="s">
        <v>27587</v>
      </c>
      <c r="K1793" s="41" t="s">
        <v>28135</v>
      </c>
      <c r="L1793" s="41" t="s">
        <v>173</v>
      </c>
      <c r="M1793" s="582" t="s">
        <v>28137</v>
      </c>
      <c r="N1793" s="41"/>
      <c r="O1793" s="4088">
        <v>1</v>
      </c>
      <c r="P1793" s="4088">
        <v>1</v>
      </c>
      <c r="Q1793" s="41" t="s">
        <v>28136</v>
      </c>
      <c r="R1793" s="41"/>
      <c r="V1793" s="6172" t="s">
        <v>9338</v>
      </c>
      <c r="X1793" s="6172" t="s">
        <v>7042</v>
      </c>
      <c r="AA1793" s="6">
        <v>13611671</v>
      </c>
      <c r="AC1793" s="6523">
        <v>0</v>
      </c>
      <c r="AD1793" s="4911">
        <v>20250</v>
      </c>
      <c r="AE1793" s="6523">
        <f t="shared" si="82"/>
        <v>20250</v>
      </c>
      <c r="AF1793" s="6" t="s">
        <v>19700</v>
      </c>
    </row>
    <row r="1794" spans="1:32" s="6" customFormat="1" ht="30" customHeight="1">
      <c r="A1794" s="6094" t="s">
        <v>20507</v>
      </c>
      <c r="B1794" s="9278" t="s">
        <v>28138</v>
      </c>
      <c r="C1794" s="9721">
        <v>46010</v>
      </c>
      <c r="D1794" s="9721">
        <v>46111</v>
      </c>
      <c r="E1794" s="9721"/>
      <c r="F1794" s="11406"/>
      <c r="G1794" s="9278">
        <v>8627</v>
      </c>
      <c r="H1794" s="11659" t="s">
        <v>28139</v>
      </c>
      <c r="I1794" s="41"/>
      <c r="J1794" s="9278" t="s">
        <v>28140</v>
      </c>
      <c r="K1794" s="9278" t="s">
        <v>28141</v>
      </c>
      <c r="L1794" s="41" t="s">
        <v>28686</v>
      </c>
      <c r="M1794" s="9231" t="s">
        <v>28143</v>
      </c>
      <c r="N1794" s="8358" t="s">
        <v>3953</v>
      </c>
      <c r="O1794" s="4088">
        <v>1</v>
      </c>
      <c r="P1794" s="4088">
        <v>1</v>
      </c>
      <c r="Q1794" s="9278" t="s">
        <v>28865</v>
      </c>
      <c r="R1794" s="41"/>
      <c r="V1794" s="9694" t="s">
        <v>28776</v>
      </c>
      <c r="X1794" s="9694" t="s">
        <v>27185</v>
      </c>
      <c r="AA1794" s="11671" t="s">
        <v>28142</v>
      </c>
      <c r="AC1794" s="11492">
        <v>54103.5</v>
      </c>
      <c r="AD1794" s="4911">
        <v>273715.20000000001</v>
      </c>
      <c r="AE1794" s="11494">
        <f>AC1794+AD1794*P1794+AD1795*P1795+AD1796*P1796</f>
        <v>392683.5</v>
      </c>
      <c r="AF1794" s="9694" t="s">
        <v>19700</v>
      </c>
    </row>
    <row r="1795" spans="1:32" s="6" customFormat="1" ht="30" customHeight="1">
      <c r="A1795" s="6436" t="s">
        <v>20507</v>
      </c>
      <c r="B1795" s="9208"/>
      <c r="C1795" s="9722"/>
      <c r="D1795" s="9722"/>
      <c r="E1795" s="9722"/>
      <c r="F1795" s="11407"/>
      <c r="G1795" s="9208"/>
      <c r="H1795" s="11680"/>
      <c r="I1795" s="41"/>
      <c r="J1795" s="9208"/>
      <c r="K1795" s="9208"/>
      <c r="L1795" s="41" t="s">
        <v>8688</v>
      </c>
      <c r="M1795" s="9309"/>
      <c r="N1795" s="6127" t="s">
        <v>3951</v>
      </c>
      <c r="O1795" s="4088">
        <v>1</v>
      </c>
      <c r="P1795" s="4088">
        <v>1</v>
      </c>
      <c r="Q1795" s="9208"/>
      <c r="R1795" s="41"/>
      <c r="V1795" s="9228"/>
      <c r="X1795" s="9228"/>
      <c r="AA1795" s="11672"/>
      <c r="AC1795" s="11578"/>
      <c r="AD1795" s="4911">
        <v>62488.800000000003</v>
      </c>
      <c r="AE1795" s="11509"/>
      <c r="AF1795" s="9228"/>
    </row>
    <row r="1796" spans="1:32" s="6" customFormat="1" ht="30" customHeight="1">
      <c r="A1796" s="6436" t="s">
        <v>20507</v>
      </c>
      <c r="B1796" s="9209"/>
      <c r="C1796" s="9410"/>
      <c r="D1796" s="9410"/>
      <c r="E1796" s="9410"/>
      <c r="F1796" s="11408"/>
      <c r="G1796" s="9209"/>
      <c r="H1796" s="11660"/>
      <c r="I1796" s="41"/>
      <c r="J1796" s="9209"/>
      <c r="K1796" s="9209"/>
      <c r="L1796" s="41" t="s">
        <v>28864</v>
      </c>
      <c r="M1796" s="9280"/>
      <c r="N1796" s="6127"/>
      <c r="O1796" s="4088">
        <v>11</v>
      </c>
      <c r="P1796" s="4560">
        <v>2</v>
      </c>
      <c r="Q1796" s="9209"/>
      <c r="R1796" s="41"/>
      <c r="V1796" s="9229"/>
      <c r="X1796" s="9229"/>
      <c r="AA1796" s="11673"/>
      <c r="AC1796" s="11493"/>
      <c r="AD1796" s="4911">
        <v>1188</v>
      </c>
      <c r="AE1796" s="11495"/>
      <c r="AF1796" s="9229"/>
    </row>
    <row r="1797" spans="1:32" s="6" customFormat="1" ht="30" customHeight="1">
      <c r="A1797" s="6374" t="s">
        <v>18734</v>
      </c>
      <c r="B1797" s="4672" t="s">
        <v>28144</v>
      </c>
      <c r="C1797" s="422">
        <v>46010</v>
      </c>
      <c r="D1797" s="422">
        <v>46056</v>
      </c>
      <c r="E1797" s="422"/>
      <c r="F1797" s="373"/>
      <c r="G1797" s="41">
        <v>8636</v>
      </c>
      <c r="H1797" s="6232" t="s">
        <v>1559</v>
      </c>
      <c r="I1797" s="41"/>
      <c r="J1797" s="41" t="s">
        <v>14229</v>
      </c>
      <c r="K1797" s="41" t="s">
        <v>28145</v>
      </c>
      <c r="L1797" s="41" t="s">
        <v>193</v>
      </c>
      <c r="M1797" s="582" t="s">
        <v>28147</v>
      </c>
      <c r="N1797" s="41"/>
      <c r="O1797" s="4088">
        <v>6</v>
      </c>
      <c r="P1797" s="4088">
        <v>6</v>
      </c>
      <c r="Q1797" s="41" t="s">
        <v>28146</v>
      </c>
      <c r="R1797" s="41"/>
      <c r="V1797" s="6" t="s">
        <v>9338</v>
      </c>
      <c r="X1797" s="6" t="s">
        <v>7042</v>
      </c>
      <c r="AA1797" s="6564">
        <v>13441991</v>
      </c>
      <c r="AC1797" s="6523">
        <v>12400</v>
      </c>
      <c r="AD1797" s="4911">
        <v>12375</v>
      </c>
      <c r="AE1797" s="6523">
        <f t="shared" si="82"/>
        <v>86650</v>
      </c>
      <c r="AF1797" s="6" t="s">
        <v>19700</v>
      </c>
    </row>
    <row r="1798" spans="1:32" s="6" customFormat="1" ht="30" customHeight="1">
      <c r="A1798" s="6094" t="s">
        <v>20488</v>
      </c>
      <c r="B1798" s="4672" t="s">
        <v>28148</v>
      </c>
      <c r="C1798" s="422">
        <v>46010</v>
      </c>
      <c r="D1798" s="422">
        <v>46056</v>
      </c>
      <c r="E1798" s="422"/>
      <c r="F1798" s="373"/>
      <c r="G1798" s="41">
        <v>8630</v>
      </c>
      <c r="H1798" s="6232" t="s">
        <v>5857</v>
      </c>
      <c r="I1798" s="41" t="s">
        <v>25</v>
      </c>
      <c r="J1798" s="41" t="s">
        <v>28149</v>
      </c>
      <c r="K1798" s="41" t="s">
        <v>28150</v>
      </c>
      <c r="L1798" s="41" t="s">
        <v>173</v>
      </c>
      <c r="M1798" s="582" t="s">
        <v>28152</v>
      </c>
      <c r="N1798" s="41"/>
      <c r="O1798" s="4088">
        <v>1</v>
      </c>
      <c r="P1798" s="4088">
        <v>1</v>
      </c>
      <c r="Q1798" s="41" t="s">
        <v>28151</v>
      </c>
      <c r="R1798" s="41"/>
      <c r="V1798" s="6" t="s">
        <v>9338</v>
      </c>
      <c r="X1798" s="6" t="s">
        <v>7042</v>
      </c>
      <c r="AA1798" s="6564">
        <v>13443552</v>
      </c>
      <c r="AC1798" s="6523">
        <v>17671.5</v>
      </c>
      <c r="AD1798" s="4911">
        <v>8316</v>
      </c>
      <c r="AE1798" s="6523">
        <f t="shared" si="82"/>
        <v>25987.5</v>
      </c>
      <c r="AF1798" s="6" t="s">
        <v>19700</v>
      </c>
    </row>
    <row r="1799" spans="1:32" s="6" customFormat="1" ht="30" customHeight="1">
      <c r="A1799" s="6216" t="s">
        <v>18626</v>
      </c>
      <c r="B1799" s="6" t="s">
        <v>28153</v>
      </c>
      <c r="C1799" s="114">
        <v>46010</v>
      </c>
      <c r="D1799" s="114">
        <v>46043</v>
      </c>
      <c r="E1799" s="114">
        <v>46150</v>
      </c>
      <c r="F1799" s="6572">
        <f t="shared" si="83"/>
        <v>-107</v>
      </c>
      <c r="G1799" s="6">
        <v>9013</v>
      </c>
      <c r="H1799" s="6093" t="s">
        <v>13186</v>
      </c>
      <c r="J1799" s="6" t="s">
        <v>28154</v>
      </c>
      <c r="K1799" s="6" t="s">
        <v>28155</v>
      </c>
      <c r="L1799" s="6" t="s">
        <v>28</v>
      </c>
      <c r="M1799" s="6" t="s">
        <v>28157</v>
      </c>
      <c r="O1799" s="264">
        <v>2</v>
      </c>
      <c r="P1799" s="264">
        <v>2</v>
      </c>
      <c r="Q1799" s="6" t="s">
        <v>28156</v>
      </c>
      <c r="AA1799" s="6564">
        <v>13444008</v>
      </c>
      <c r="AC1799" s="6523">
        <v>0</v>
      </c>
      <c r="AD1799" s="4911">
        <v>6798.83</v>
      </c>
      <c r="AE1799" s="6523">
        <f t="shared" si="82"/>
        <v>13597.66</v>
      </c>
      <c r="AF1799" s="6" t="s">
        <v>19700</v>
      </c>
    </row>
    <row r="1800" spans="1:32" s="6" customFormat="1" ht="30" customHeight="1">
      <c r="A1800" s="6473" t="s">
        <v>19554</v>
      </c>
      <c r="B1800" s="9278" t="s">
        <v>28161</v>
      </c>
      <c r="C1800" s="9721">
        <v>46013</v>
      </c>
      <c r="D1800" s="9721">
        <v>46112</v>
      </c>
      <c r="E1800" s="9721"/>
      <c r="F1800" s="11406"/>
      <c r="G1800" s="9278">
        <v>8601</v>
      </c>
      <c r="H1800" s="11661" t="s">
        <v>4281</v>
      </c>
      <c r="I1800" s="41"/>
      <c r="J1800" s="9278" t="s">
        <v>28162</v>
      </c>
      <c r="K1800" s="9278" t="s">
        <v>28163</v>
      </c>
      <c r="L1800" s="41" t="s">
        <v>9167</v>
      </c>
      <c r="M1800" s="9231" t="s">
        <v>28165</v>
      </c>
      <c r="N1800" s="6127" t="s">
        <v>3955</v>
      </c>
      <c r="O1800" s="4088">
        <v>1</v>
      </c>
      <c r="P1800" s="4088">
        <v>1</v>
      </c>
      <c r="Q1800" s="9278" t="s">
        <v>28164</v>
      </c>
      <c r="R1800" s="41"/>
      <c r="V1800" s="9694" t="s">
        <v>28776</v>
      </c>
      <c r="X1800" s="9694" t="s">
        <v>27185</v>
      </c>
      <c r="AA1800" s="11490">
        <v>13447166</v>
      </c>
      <c r="AC1800" s="11494">
        <v>18600</v>
      </c>
      <c r="AD1800" s="4911">
        <v>89700</v>
      </c>
      <c r="AE1800" s="11494">
        <f>AC1800+AD1800*P1800+AD1801*P1801</f>
        <v>144594</v>
      </c>
      <c r="AF1800" s="9694" t="s">
        <v>19700</v>
      </c>
    </row>
    <row r="1801" spans="1:32" s="6" customFormat="1" ht="30" customHeight="1">
      <c r="A1801" s="6473" t="s">
        <v>19554</v>
      </c>
      <c r="B1801" s="9209"/>
      <c r="C1801" s="9410"/>
      <c r="D1801" s="9410"/>
      <c r="E1801" s="9410"/>
      <c r="F1801" s="11408"/>
      <c r="G1801" s="9209"/>
      <c r="H1801" s="11662"/>
      <c r="I1801" s="41"/>
      <c r="J1801" s="9209"/>
      <c r="K1801" s="9209"/>
      <c r="L1801" s="41" t="s">
        <v>17843</v>
      </c>
      <c r="M1801" s="9209"/>
      <c r="N1801" s="6127" t="s">
        <v>3951</v>
      </c>
      <c r="O1801" s="4088">
        <v>1</v>
      </c>
      <c r="P1801" s="4088">
        <v>1</v>
      </c>
      <c r="Q1801" s="9209"/>
      <c r="R1801" s="41"/>
      <c r="V1801" s="9229"/>
      <c r="X1801" s="9229"/>
      <c r="AA1801" s="11491"/>
      <c r="AC1801" s="11495"/>
      <c r="AD1801" s="4911">
        <v>36294</v>
      </c>
      <c r="AE1801" s="11495"/>
      <c r="AF1801" s="9229"/>
    </row>
    <row r="1802" spans="1:32" s="6" customFormat="1" ht="30" customHeight="1">
      <c r="A1802" s="6313" t="s">
        <v>20507</v>
      </c>
      <c r="B1802" s="9278" t="s">
        <v>28166</v>
      </c>
      <c r="C1802" s="9721">
        <v>46013</v>
      </c>
      <c r="D1802" s="9721">
        <v>46112</v>
      </c>
      <c r="E1802" s="9721"/>
      <c r="F1802" s="11406"/>
      <c r="G1802" s="9278">
        <v>8627</v>
      </c>
      <c r="H1802" s="11661" t="s">
        <v>25459</v>
      </c>
      <c r="I1802" s="41"/>
      <c r="J1802" s="9278" t="s">
        <v>28167</v>
      </c>
      <c r="K1802" s="9278" t="s">
        <v>28168</v>
      </c>
      <c r="L1802" s="41" t="s">
        <v>28686</v>
      </c>
      <c r="M1802" s="9231" t="s">
        <v>28169</v>
      </c>
      <c r="N1802" s="6311" t="s">
        <v>3955</v>
      </c>
      <c r="O1802" s="4088">
        <v>1</v>
      </c>
      <c r="P1802" s="4088">
        <v>1</v>
      </c>
      <c r="Q1802" s="9278" t="s">
        <v>28735</v>
      </c>
      <c r="R1802" s="41"/>
      <c r="V1802" s="9694" t="s">
        <v>28776</v>
      </c>
      <c r="X1802" s="9694" t="s">
        <v>27185</v>
      </c>
      <c r="AA1802" s="11490">
        <v>13447866</v>
      </c>
      <c r="AC1802" s="11492">
        <v>77121</v>
      </c>
      <c r="AD1802" s="4911">
        <v>273715.20000000001</v>
      </c>
      <c r="AE1802" s="11494">
        <f>AC1802+AD1802*P1802+AD1803*P1803+AD1804*P1804</f>
        <v>427581</v>
      </c>
      <c r="AF1802" s="9694" t="s">
        <v>19700</v>
      </c>
    </row>
    <row r="1803" spans="1:32" s="6" customFormat="1" ht="30" customHeight="1">
      <c r="A1803" s="6473" t="s">
        <v>20507</v>
      </c>
      <c r="B1803" s="9208"/>
      <c r="C1803" s="9722"/>
      <c r="D1803" s="9722"/>
      <c r="E1803" s="9722"/>
      <c r="F1803" s="11407"/>
      <c r="G1803" s="9208"/>
      <c r="H1803" s="11667"/>
      <c r="I1803" s="41"/>
      <c r="J1803" s="9208"/>
      <c r="K1803" s="9208"/>
      <c r="L1803" s="41" t="s">
        <v>8688</v>
      </c>
      <c r="M1803" s="9309"/>
      <c r="N1803" s="6127" t="s">
        <v>3951</v>
      </c>
      <c r="O1803" s="4088">
        <v>1</v>
      </c>
      <c r="P1803" s="4088">
        <v>1</v>
      </c>
      <c r="Q1803" s="9208"/>
      <c r="R1803" s="41"/>
      <c r="V1803" s="9228"/>
      <c r="X1803" s="9228"/>
      <c r="AA1803" s="11532"/>
      <c r="AC1803" s="11578"/>
      <c r="AD1803" s="4911">
        <v>62488.800000000003</v>
      </c>
      <c r="AE1803" s="11509"/>
      <c r="AF1803" s="9229"/>
    </row>
    <row r="1804" spans="1:32" s="6" customFormat="1" ht="30" customHeight="1">
      <c r="A1804" s="6471" t="s">
        <v>20507</v>
      </c>
      <c r="B1804" s="9209"/>
      <c r="C1804" s="9410"/>
      <c r="D1804" s="9410"/>
      <c r="E1804" s="9410"/>
      <c r="F1804" s="11408"/>
      <c r="G1804" s="9209"/>
      <c r="H1804" s="11662"/>
      <c r="I1804" s="41"/>
      <c r="J1804" s="9209"/>
      <c r="K1804" s="9209"/>
      <c r="L1804" s="41" t="s">
        <v>28734</v>
      </c>
      <c r="M1804" s="9280"/>
      <c r="N1804" s="6127"/>
      <c r="O1804" s="4088">
        <v>15</v>
      </c>
      <c r="P1804" s="4560">
        <v>12</v>
      </c>
      <c r="Q1804" s="9209"/>
      <c r="R1804" s="41"/>
      <c r="V1804" s="9229"/>
      <c r="X1804" s="9229"/>
      <c r="AA1804" s="11491"/>
      <c r="AC1804" s="11493"/>
      <c r="AD1804" s="4911">
        <v>1188</v>
      </c>
      <c r="AE1804" s="11495"/>
      <c r="AF1804" s="6500"/>
    </row>
    <row r="1805" spans="1:32" s="6" customFormat="1" ht="30" customHeight="1">
      <c r="A1805" s="6752" t="s">
        <v>19269</v>
      </c>
      <c r="B1805" s="9089" t="s">
        <v>28170</v>
      </c>
      <c r="C1805" s="9721">
        <v>46013</v>
      </c>
      <c r="D1805" s="9721">
        <v>46112</v>
      </c>
      <c r="E1805" s="9721"/>
      <c r="F1805" s="11406"/>
      <c r="G1805" s="9278">
        <v>8602</v>
      </c>
      <c r="H1805" s="11661" t="s">
        <v>19991</v>
      </c>
      <c r="I1805" s="41"/>
      <c r="J1805" s="9278" t="s">
        <v>28171</v>
      </c>
      <c r="K1805" s="9278" t="s">
        <v>28172</v>
      </c>
      <c r="L1805" s="6940" t="s">
        <v>28686</v>
      </c>
      <c r="M1805" s="9231" t="s">
        <v>28174</v>
      </c>
      <c r="N1805" s="6127" t="s">
        <v>3953</v>
      </c>
      <c r="O1805" s="4088">
        <v>1</v>
      </c>
      <c r="P1805" s="4088">
        <v>1</v>
      </c>
      <c r="Q1805" s="9278" t="s">
        <v>28173</v>
      </c>
      <c r="R1805" s="41"/>
      <c r="V1805" s="9694" t="s">
        <v>9338</v>
      </c>
      <c r="X1805" s="9694" t="s">
        <v>7042</v>
      </c>
      <c r="AA1805" s="11490">
        <v>13448660</v>
      </c>
      <c r="AC1805" s="11494">
        <v>0</v>
      </c>
      <c r="AD1805" s="4911">
        <v>190080</v>
      </c>
      <c r="AE1805" s="11494">
        <f>AC1805+AD1805*P1805+AD1806*P1806</f>
        <v>294228</v>
      </c>
      <c r="AF1805" s="9694" t="s">
        <v>19700</v>
      </c>
    </row>
    <row r="1806" spans="1:32" s="6" customFormat="1" ht="30" customHeight="1">
      <c r="A1806" s="6473" t="s">
        <v>19269</v>
      </c>
      <c r="B1806" s="9500"/>
      <c r="C1806" s="9410"/>
      <c r="D1806" s="9410"/>
      <c r="E1806" s="9410"/>
      <c r="F1806" s="11408"/>
      <c r="G1806" s="9209"/>
      <c r="H1806" s="11662"/>
      <c r="I1806" s="41"/>
      <c r="J1806" s="9209"/>
      <c r="K1806" s="9209"/>
      <c r="L1806" s="41" t="s">
        <v>8688</v>
      </c>
      <c r="M1806" s="9209"/>
      <c r="N1806" s="6127" t="s">
        <v>3951</v>
      </c>
      <c r="O1806" s="4088">
        <v>1</v>
      </c>
      <c r="P1806" s="4088">
        <v>2</v>
      </c>
      <c r="Q1806" s="9209"/>
      <c r="R1806" s="41"/>
      <c r="V1806" s="9229"/>
      <c r="X1806" s="9229"/>
      <c r="AA1806" s="11491"/>
      <c r="AC1806" s="11495"/>
      <c r="AD1806" s="4911">
        <v>52074</v>
      </c>
      <c r="AE1806" s="11495"/>
      <c r="AF1806" s="9229"/>
    </row>
    <row r="1807" spans="1:32" s="6" customFormat="1" ht="30" customHeight="1">
      <c r="A1807" s="6106" t="s">
        <v>19480</v>
      </c>
      <c r="B1807" s="9694" t="s">
        <v>28175</v>
      </c>
      <c r="C1807" s="11488">
        <v>46013</v>
      </c>
      <c r="D1807" s="11488">
        <v>46115</v>
      </c>
      <c r="E1807" s="11488">
        <v>46132</v>
      </c>
      <c r="F1807" s="11512">
        <f t="shared" si="83"/>
        <v>-17</v>
      </c>
      <c r="G1807" s="9694">
        <v>8618</v>
      </c>
      <c r="H1807" s="12213" t="s">
        <v>23217</v>
      </c>
      <c r="J1807" s="9694" t="s">
        <v>28176</v>
      </c>
      <c r="K1807" s="9694" t="s">
        <v>28177</v>
      </c>
      <c r="L1807" s="6121" t="s">
        <v>62</v>
      </c>
      <c r="M1807" s="11489" t="s">
        <v>28179</v>
      </c>
      <c r="O1807" s="264">
        <v>5</v>
      </c>
      <c r="P1807" s="264">
        <v>5</v>
      </c>
      <c r="Q1807" s="9694" t="s">
        <v>28178</v>
      </c>
      <c r="AA1807" s="11490">
        <v>13449022</v>
      </c>
      <c r="AC1807" s="11494">
        <v>3300</v>
      </c>
      <c r="AD1807" s="4911">
        <v>7918.05</v>
      </c>
      <c r="AE1807" s="11494">
        <f>AC1807+AD1807*P1807+AD1808*P1808+AD1809*P1809</f>
        <v>100296.1</v>
      </c>
      <c r="AF1807" s="9694" t="s">
        <v>19700</v>
      </c>
    </row>
    <row r="1808" spans="1:32" s="6" customFormat="1" ht="30" customHeight="1">
      <c r="A1808" s="6106" t="s">
        <v>19480</v>
      </c>
      <c r="B1808" s="9228"/>
      <c r="C1808" s="11499"/>
      <c r="D1808" s="11499"/>
      <c r="E1808" s="11499"/>
      <c r="F1808" s="11513"/>
      <c r="G1808" s="9228"/>
      <c r="H1808" s="12214"/>
      <c r="J1808" s="9228"/>
      <c r="K1808" s="9228"/>
      <c r="L1808" s="6" t="s">
        <v>19000</v>
      </c>
      <c r="M1808" s="9228"/>
      <c r="N1808" s="6121" t="s">
        <v>9575</v>
      </c>
      <c r="O1808" s="264">
        <v>1</v>
      </c>
      <c r="P1808" s="264">
        <v>1</v>
      </c>
      <c r="Q1808" s="9228"/>
      <c r="AA1808" s="11532"/>
      <c r="AC1808" s="11509"/>
      <c r="AD1808" s="4911">
        <v>32661.95</v>
      </c>
      <c r="AE1808" s="11509"/>
      <c r="AF1808" s="9228"/>
    </row>
    <row r="1809" spans="1:32" s="6" customFormat="1" ht="30" customHeight="1">
      <c r="A1809" s="6106" t="s">
        <v>19480</v>
      </c>
      <c r="B1809" s="9229"/>
      <c r="C1809" s="11045"/>
      <c r="D1809" s="11045"/>
      <c r="E1809" s="11045"/>
      <c r="F1809" s="11514"/>
      <c r="G1809" s="9229"/>
      <c r="H1809" s="12215"/>
      <c r="J1809" s="9229"/>
      <c r="K1809" s="9229"/>
      <c r="L1809" s="6" t="s">
        <v>8688</v>
      </c>
      <c r="M1809" s="9229"/>
      <c r="N1809" s="6121" t="s">
        <v>3951</v>
      </c>
      <c r="O1809" s="264">
        <v>1</v>
      </c>
      <c r="P1809" s="264">
        <v>1</v>
      </c>
      <c r="Q1809" s="9229"/>
      <c r="AA1809" s="11491"/>
      <c r="AC1809" s="11495"/>
      <c r="AD1809" s="4911">
        <v>24743.9</v>
      </c>
      <c r="AE1809" s="11495"/>
      <c r="AF1809" s="9229"/>
    </row>
    <row r="1810" spans="1:32" s="6" customFormat="1" ht="30" customHeight="1">
      <c r="A1810" s="6399" t="s">
        <v>19554</v>
      </c>
      <c r="B1810" s="6398" t="s">
        <v>28181</v>
      </c>
      <c r="C1810" s="422">
        <v>46014</v>
      </c>
      <c r="D1810" s="422">
        <v>46058</v>
      </c>
      <c r="E1810" s="422"/>
      <c r="F1810" s="373"/>
      <c r="G1810" s="41">
        <v>8601</v>
      </c>
      <c r="H1810" s="6198" t="s">
        <v>9366</v>
      </c>
      <c r="I1810" s="6127" t="s">
        <v>25</v>
      </c>
      <c r="J1810" s="6399" t="s">
        <v>28182</v>
      </c>
      <c r="K1810" s="6127" t="s">
        <v>28183</v>
      </c>
      <c r="L1810" s="6139" t="s">
        <v>173</v>
      </c>
      <c r="M1810" s="582" t="s">
        <v>28185</v>
      </c>
      <c r="N1810" s="41"/>
      <c r="O1810" s="4088">
        <v>1</v>
      </c>
      <c r="P1810" s="4088">
        <v>1</v>
      </c>
      <c r="Q1810" s="6127" t="s">
        <v>28184</v>
      </c>
      <c r="R1810" s="41"/>
      <c r="V1810" s="6" t="s">
        <v>9338</v>
      </c>
      <c r="X1810" s="6" t="s">
        <v>37</v>
      </c>
      <c r="AA1810" s="6564">
        <v>13453084</v>
      </c>
      <c r="AC1810" s="6523">
        <v>12400</v>
      </c>
      <c r="AD1810" s="4911">
        <v>8625</v>
      </c>
      <c r="AE1810" s="6523">
        <f t="shared" ref="AE1810:AE1872" si="84">AC1810+AD1810*P1810</f>
        <v>21025</v>
      </c>
      <c r="AF1810" s="6121" t="s">
        <v>19700</v>
      </c>
    </row>
    <row r="1811" spans="1:32" s="6" customFormat="1" ht="30" customHeight="1">
      <c r="A1811" s="6127" t="s">
        <v>20507</v>
      </c>
      <c r="B1811" s="12233" t="s">
        <v>28186</v>
      </c>
      <c r="C1811" s="9721">
        <v>46014</v>
      </c>
      <c r="D1811" s="9721">
        <v>46113</v>
      </c>
      <c r="E1811" s="9721"/>
      <c r="F1811" s="11406"/>
      <c r="G1811" s="9278">
        <v>8627</v>
      </c>
      <c r="H1811" s="12241" t="s">
        <v>28188</v>
      </c>
      <c r="I1811" s="41"/>
      <c r="J1811" s="12233" t="s">
        <v>28189</v>
      </c>
      <c r="K1811" s="12233" t="s">
        <v>28187</v>
      </c>
      <c r="L1811" s="6383" t="s">
        <v>28686</v>
      </c>
      <c r="M1811" s="9231" t="s">
        <v>28190</v>
      </c>
      <c r="N1811" s="41"/>
      <c r="O1811" s="4088">
        <v>1</v>
      </c>
      <c r="P1811" s="4088">
        <v>1</v>
      </c>
      <c r="Q1811" s="11655" t="s">
        <v>28880</v>
      </c>
      <c r="R1811" s="41"/>
      <c r="V1811" s="9694" t="s">
        <v>28776</v>
      </c>
      <c r="X1811" s="9694" t="s">
        <v>27185</v>
      </c>
      <c r="AA1811" s="11490">
        <v>13451442</v>
      </c>
      <c r="AC1811" s="11492">
        <v>58707</v>
      </c>
      <c r="AD1811" s="4911">
        <v>273715.20000000001</v>
      </c>
      <c r="AE1811" s="11494">
        <f>AC1811+AD1811*P1811+AD1812*P1812+AD1813*P1813</f>
        <v>423423</v>
      </c>
      <c r="AF1811" s="12234" t="s">
        <v>19700</v>
      </c>
    </row>
    <row r="1812" spans="1:32" s="6" customFormat="1" ht="30" customHeight="1">
      <c r="A1812" s="6127" t="s">
        <v>20507</v>
      </c>
      <c r="B1812" s="11656"/>
      <c r="C1812" s="9722"/>
      <c r="D1812" s="9722"/>
      <c r="E1812" s="9722"/>
      <c r="F1812" s="11407"/>
      <c r="G1812" s="9208"/>
      <c r="H1812" s="12242"/>
      <c r="I1812" s="41"/>
      <c r="J1812" s="11656"/>
      <c r="K1812" s="11656"/>
      <c r="L1812" s="6127" t="s">
        <v>8688</v>
      </c>
      <c r="M1812" s="9309"/>
      <c r="N1812" s="41"/>
      <c r="O1812" s="4088">
        <v>1</v>
      </c>
      <c r="P1812" s="4088">
        <v>1</v>
      </c>
      <c r="Q1812" s="11656"/>
      <c r="R1812" s="41"/>
      <c r="V1812" s="9228"/>
      <c r="X1812" s="9228"/>
      <c r="AA1812" s="11532"/>
      <c r="AC1812" s="11578"/>
      <c r="AD1812" s="4911">
        <v>62488.800000000003</v>
      </c>
      <c r="AE1812" s="11509"/>
      <c r="AF1812" s="9229"/>
    </row>
    <row r="1813" spans="1:32" s="6" customFormat="1" ht="30" customHeight="1">
      <c r="A1813" s="6383" t="s">
        <v>20507</v>
      </c>
      <c r="B1813" s="11657"/>
      <c r="C1813" s="9410"/>
      <c r="D1813" s="9410"/>
      <c r="E1813" s="9410"/>
      <c r="F1813" s="11408"/>
      <c r="G1813" s="9209"/>
      <c r="H1813" s="12243"/>
      <c r="I1813" s="41"/>
      <c r="J1813" s="11657"/>
      <c r="K1813" s="11657"/>
      <c r="L1813" s="6383" t="s">
        <v>28879</v>
      </c>
      <c r="M1813" s="9280"/>
      <c r="N1813" s="41"/>
      <c r="O1813" s="4088">
        <v>18</v>
      </c>
      <c r="P1813" s="4560">
        <v>24</v>
      </c>
      <c r="Q1813" s="11657"/>
      <c r="R1813" s="41"/>
      <c r="V1813" s="9229"/>
      <c r="X1813" s="9229"/>
      <c r="AA1813" s="11491"/>
      <c r="AC1813" s="11493"/>
      <c r="AD1813" s="4911">
        <v>1188</v>
      </c>
      <c r="AE1813" s="11495"/>
      <c r="AF1813" s="6500"/>
    </row>
    <row r="1814" spans="1:32" s="6" customFormat="1" ht="30" customHeight="1">
      <c r="A1814" s="6121" t="s">
        <v>21279</v>
      </c>
      <c r="B1814" s="12234" t="s">
        <v>28191</v>
      </c>
      <c r="C1814" s="11488">
        <v>46014</v>
      </c>
      <c r="D1814" s="11488">
        <v>46113</v>
      </c>
      <c r="E1814" s="11488">
        <v>46132</v>
      </c>
      <c r="F1814" s="11512">
        <f t="shared" ref="F1814:F1873" si="85">SUM(D1814-E1814)</f>
        <v>-19</v>
      </c>
      <c r="G1814" s="9694">
        <v>8599</v>
      </c>
      <c r="H1814" s="12237" t="s">
        <v>22650</v>
      </c>
      <c r="J1814" s="12234" t="s">
        <v>28192</v>
      </c>
      <c r="K1814" s="12235" t="s">
        <v>28193</v>
      </c>
      <c r="L1814" s="6121" t="s">
        <v>13689</v>
      </c>
      <c r="M1814" s="11489" t="s">
        <v>28195</v>
      </c>
      <c r="O1814" s="264">
        <v>1</v>
      </c>
      <c r="P1814" s="264">
        <v>1</v>
      </c>
      <c r="Q1814" s="12234" t="s">
        <v>28194</v>
      </c>
      <c r="AA1814" s="11490">
        <v>13451456</v>
      </c>
      <c r="AC1814" s="11492">
        <v>67171.5</v>
      </c>
      <c r="AD1814" s="4911">
        <v>172141.2</v>
      </c>
      <c r="AE1814" s="11494">
        <f>AC1814+AD1814*P1814+AD1815*P1815</f>
        <v>265300.2</v>
      </c>
      <c r="AF1814" s="12234" t="s">
        <v>19700</v>
      </c>
    </row>
    <row r="1815" spans="1:32" s="6" customFormat="1" ht="30" customHeight="1">
      <c r="A1815" s="6121" t="s">
        <v>21279</v>
      </c>
      <c r="B1815" s="12236"/>
      <c r="C1815" s="11045"/>
      <c r="D1815" s="11045"/>
      <c r="E1815" s="11045"/>
      <c r="F1815" s="11514"/>
      <c r="G1815" s="9229"/>
      <c r="H1815" s="12238"/>
      <c r="J1815" s="12236"/>
      <c r="K1815" s="12236"/>
      <c r="L1815" s="6121" t="s">
        <v>8688</v>
      </c>
      <c r="M1815" s="9229"/>
      <c r="O1815" s="264">
        <v>1</v>
      </c>
      <c r="P1815" s="264">
        <v>1</v>
      </c>
      <c r="Q1815" s="9229"/>
      <c r="AA1815" s="11491"/>
      <c r="AC1815" s="11493"/>
      <c r="AD1815" s="4911">
        <v>25987.5</v>
      </c>
      <c r="AE1815" s="11495"/>
      <c r="AF1815" s="9229"/>
    </row>
    <row r="1816" spans="1:32" s="6" customFormat="1" ht="30" customHeight="1">
      <c r="A1816" s="6139" t="s">
        <v>18754</v>
      </c>
      <c r="B1816" s="4672" t="s">
        <v>28196</v>
      </c>
      <c r="C1816" s="422">
        <v>45882</v>
      </c>
      <c r="D1816" s="422">
        <v>45912</v>
      </c>
      <c r="E1816" s="422"/>
      <c r="F1816" s="373"/>
      <c r="G1816" s="41">
        <v>8634</v>
      </c>
      <c r="H1816" s="6153" t="s">
        <v>19012</v>
      </c>
      <c r="I1816" s="41"/>
      <c r="J1816" s="41" t="s">
        <v>12239</v>
      </c>
      <c r="K1816" s="41" t="s">
        <v>28197</v>
      </c>
      <c r="L1816" s="41" t="s">
        <v>26349</v>
      </c>
      <c r="M1816" s="582" t="s">
        <v>28199</v>
      </c>
      <c r="N1816" s="41"/>
      <c r="O1816" s="4088">
        <v>10</v>
      </c>
      <c r="P1816" s="4088">
        <v>10</v>
      </c>
      <c r="Q1816" s="41" t="s">
        <v>28198</v>
      </c>
      <c r="R1816" s="41"/>
      <c r="V1816" s="6" t="s">
        <v>9338</v>
      </c>
      <c r="X1816" s="6" t="s">
        <v>7042</v>
      </c>
      <c r="AA1816" s="6564">
        <v>13031489</v>
      </c>
      <c r="AC1816" s="6523">
        <v>3300</v>
      </c>
      <c r="AD1816" s="4911">
        <v>2970</v>
      </c>
      <c r="AE1816" s="6523">
        <f t="shared" si="84"/>
        <v>33000</v>
      </c>
      <c r="AF1816" s="6" t="s">
        <v>19700</v>
      </c>
    </row>
    <row r="1817" spans="1:32" s="6" customFormat="1" ht="30" customHeight="1">
      <c r="A1817" s="6139" t="s">
        <v>18626</v>
      </c>
      <c r="B1817" s="4672" t="s">
        <v>28200</v>
      </c>
      <c r="C1817" s="422">
        <v>46015</v>
      </c>
      <c r="D1817" s="422">
        <v>46048</v>
      </c>
      <c r="E1817" s="422"/>
      <c r="F1817" s="373"/>
      <c r="G1817" s="41">
        <v>9013</v>
      </c>
      <c r="H1817" s="6153" t="s">
        <v>1267</v>
      </c>
      <c r="I1817" s="41"/>
      <c r="J1817" s="41" t="s">
        <v>28201</v>
      </c>
      <c r="K1817" s="41" t="s">
        <v>28202</v>
      </c>
      <c r="L1817" s="41" t="s">
        <v>167</v>
      </c>
      <c r="M1817" s="582" t="s">
        <v>28204</v>
      </c>
      <c r="N1817" s="41"/>
      <c r="O1817" s="4088">
        <v>10</v>
      </c>
      <c r="P1817" s="4088">
        <v>10</v>
      </c>
      <c r="Q1817" s="41" t="s">
        <v>28203</v>
      </c>
      <c r="R1817" s="41"/>
      <c r="V1817" s="6" t="s">
        <v>9338</v>
      </c>
      <c r="X1817" s="6" t="s">
        <v>7042</v>
      </c>
      <c r="AA1817" s="6564">
        <v>13458450</v>
      </c>
      <c r="AC1817" s="6523">
        <v>0</v>
      </c>
      <c r="AD1817" s="4911">
        <v>6798.83</v>
      </c>
      <c r="AE1817" s="6523">
        <f t="shared" si="84"/>
        <v>67988.3</v>
      </c>
      <c r="AF1817" s="6" t="s">
        <v>19700</v>
      </c>
    </row>
    <row r="1818" spans="1:32" s="6" customFormat="1" ht="30" customHeight="1">
      <c r="A1818" s="6139" t="s">
        <v>18626</v>
      </c>
      <c r="B1818" s="11658" t="s">
        <v>28205</v>
      </c>
      <c r="C1818" s="9721">
        <v>46015</v>
      </c>
      <c r="D1818" s="9721">
        <v>46114</v>
      </c>
      <c r="E1818" s="9721"/>
      <c r="F1818" s="11406"/>
      <c r="G1818" s="9278">
        <v>9013</v>
      </c>
      <c r="H1818" s="11659"/>
      <c r="I1818" s="9278" t="s">
        <v>21302</v>
      </c>
      <c r="J1818" s="11666" t="s">
        <v>28206</v>
      </c>
      <c r="K1818" s="9278" t="s">
        <v>28207</v>
      </c>
      <c r="L1818" s="41" t="s">
        <v>28</v>
      </c>
      <c r="M1818" s="9231" t="s">
        <v>28208</v>
      </c>
      <c r="N1818" s="41"/>
      <c r="O1818" s="4088">
        <v>2</v>
      </c>
      <c r="P1818" s="4088">
        <v>2</v>
      </c>
      <c r="Q1818" s="9278" t="s">
        <v>28209</v>
      </c>
      <c r="R1818" s="41"/>
      <c r="V1818" s="9694" t="s">
        <v>9338</v>
      </c>
      <c r="X1818" s="9694" t="s">
        <v>7042</v>
      </c>
      <c r="AA1818" s="11490">
        <v>13463607</v>
      </c>
      <c r="AC1818" s="11494">
        <v>0</v>
      </c>
      <c r="AD1818" s="4911">
        <v>6798.83</v>
      </c>
      <c r="AE1818" s="11494">
        <f>AC1818+AD1818*P1818+AD1819*P1819</f>
        <v>41642.839999999997</v>
      </c>
      <c r="AF1818" s="9694" t="s">
        <v>19700</v>
      </c>
    </row>
    <row r="1819" spans="1:32" s="6" customFormat="1" ht="30" customHeight="1">
      <c r="A1819" s="6139" t="s">
        <v>18626</v>
      </c>
      <c r="B1819" s="9500"/>
      <c r="C1819" s="9410"/>
      <c r="D1819" s="9410"/>
      <c r="E1819" s="9410"/>
      <c r="F1819" s="11408"/>
      <c r="G1819" s="9209"/>
      <c r="H1819" s="11660"/>
      <c r="I1819" s="9209"/>
      <c r="J1819" s="9209"/>
      <c r="K1819" s="9209"/>
      <c r="L1819" s="41" t="s">
        <v>19000</v>
      </c>
      <c r="M1819" s="9209"/>
      <c r="N1819" s="41"/>
      <c r="O1819" s="4088">
        <v>1</v>
      </c>
      <c r="P1819" s="4088">
        <v>1</v>
      </c>
      <c r="Q1819" s="9209"/>
      <c r="R1819" s="41"/>
      <c r="V1819" s="9229"/>
      <c r="X1819" s="9229"/>
      <c r="AA1819" s="11491"/>
      <c r="AC1819" s="11495"/>
      <c r="AD1819" s="4911">
        <v>28045.18</v>
      </c>
      <c r="AE1819" s="11495"/>
      <c r="AF1819" s="9229"/>
    </row>
    <row r="1820" spans="1:32" s="6" customFormat="1" ht="30" customHeight="1">
      <c r="A1820" s="6138" t="s">
        <v>18754</v>
      </c>
      <c r="B1820" s="9694" t="s">
        <v>28210</v>
      </c>
      <c r="C1820" s="11488">
        <v>46015</v>
      </c>
      <c r="D1820" s="11488">
        <v>46114</v>
      </c>
      <c r="E1820" s="11488">
        <v>46132</v>
      </c>
      <c r="F1820" s="11512">
        <f t="shared" si="85"/>
        <v>-18</v>
      </c>
      <c r="G1820" s="9694">
        <v>8634</v>
      </c>
      <c r="H1820" s="11663" t="s">
        <v>602</v>
      </c>
      <c r="J1820" s="9694" t="s">
        <v>28211</v>
      </c>
      <c r="K1820" s="9694" t="s">
        <v>28212</v>
      </c>
      <c r="L1820" s="6" t="s">
        <v>28213</v>
      </c>
      <c r="M1820" s="11489" t="s">
        <v>28215</v>
      </c>
      <c r="O1820" s="264">
        <v>13</v>
      </c>
      <c r="P1820" s="4560">
        <v>15</v>
      </c>
      <c r="Q1820" s="9694" t="s">
        <v>28214</v>
      </c>
      <c r="AA1820" s="11490">
        <v>13463724</v>
      </c>
      <c r="AC1820" s="11652">
        <v>6900</v>
      </c>
      <c r="AD1820" s="6075">
        <v>7920</v>
      </c>
      <c r="AE1820" s="11652">
        <f>AC1820+AD1820*P1820+AD1821*P1821+AD1823*P1823+AD1822*P1822</f>
        <v>279645</v>
      </c>
      <c r="AF1820" s="9694"/>
    </row>
    <row r="1821" spans="1:32" s="6" customFormat="1" ht="30" customHeight="1">
      <c r="A1821" s="6138" t="s">
        <v>18754</v>
      </c>
      <c r="B1821" s="9228"/>
      <c r="C1821" s="11499"/>
      <c r="D1821" s="11499"/>
      <c r="E1821" s="11499"/>
      <c r="F1821" s="11513"/>
      <c r="G1821" s="9228"/>
      <c r="H1821" s="11664"/>
      <c r="J1821" s="9228"/>
      <c r="K1821" s="9228"/>
      <c r="L1821" s="6" t="s">
        <v>8925</v>
      </c>
      <c r="M1821" s="9228"/>
      <c r="N1821" s="6" t="s">
        <v>3955</v>
      </c>
      <c r="O1821" s="264">
        <v>1</v>
      </c>
      <c r="P1821" s="264">
        <v>1</v>
      </c>
      <c r="Q1821" s="9228"/>
      <c r="AA1821" s="11532"/>
      <c r="AC1821" s="11653"/>
      <c r="AD1821" s="6075">
        <v>92070</v>
      </c>
      <c r="AE1821" s="11653"/>
      <c r="AF1821" s="9228"/>
    </row>
    <row r="1822" spans="1:32" s="6" customFormat="1" ht="30" customHeight="1">
      <c r="A1822" s="6470" t="s">
        <v>18754</v>
      </c>
      <c r="B1822" s="9228"/>
      <c r="C1822" s="11499"/>
      <c r="D1822" s="11499"/>
      <c r="E1822" s="11499"/>
      <c r="F1822" s="11513"/>
      <c r="G1822" s="9228"/>
      <c r="H1822" s="11664"/>
      <c r="J1822" s="9228"/>
      <c r="K1822" s="9228"/>
      <c r="L1822" s="6" t="s">
        <v>23961</v>
      </c>
      <c r="M1822" s="9228"/>
      <c r="O1822" s="4560">
        <v>1</v>
      </c>
      <c r="P1822" s="4560">
        <v>1</v>
      </c>
      <c r="Q1822" s="9228"/>
      <c r="AA1822" s="11532"/>
      <c r="AC1822" s="11653"/>
      <c r="AD1822" s="6075">
        <v>12375</v>
      </c>
      <c r="AE1822" s="11653"/>
      <c r="AF1822" s="9228"/>
    </row>
    <row r="1823" spans="1:32" s="6" customFormat="1" ht="30" customHeight="1">
      <c r="A1823" s="6138" t="s">
        <v>18754</v>
      </c>
      <c r="B1823" s="9229"/>
      <c r="C1823" s="11045"/>
      <c r="D1823" s="11045"/>
      <c r="E1823" s="11045"/>
      <c r="F1823" s="11514"/>
      <c r="G1823" s="9229"/>
      <c r="H1823" s="11665"/>
      <c r="J1823" s="9229"/>
      <c r="K1823" s="9229"/>
      <c r="L1823" s="6" t="s">
        <v>8941</v>
      </c>
      <c r="M1823" s="9229"/>
      <c r="O1823" s="264">
        <v>2</v>
      </c>
      <c r="P1823" s="264">
        <v>2</v>
      </c>
      <c r="Q1823" s="9229"/>
      <c r="AA1823" s="11491"/>
      <c r="AC1823" s="11654"/>
      <c r="AD1823" s="6075">
        <v>24750</v>
      </c>
      <c r="AE1823" s="11654"/>
      <c r="AF1823" s="9229"/>
    </row>
    <row r="1824" spans="1:32" s="6" customFormat="1" ht="30" customHeight="1">
      <c r="A1824" s="6142" t="s">
        <v>19480</v>
      </c>
      <c r="B1824" s="9694" t="s">
        <v>28216</v>
      </c>
      <c r="C1824" s="11488">
        <v>46016</v>
      </c>
      <c r="D1824" s="11488">
        <v>46115</v>
      </c>
      <c r="E1824" s="11488">
        <v>46132</v>
      </c>
      <c r="F1824" s="11512">
        <f t="shared" si="85"/>
        <v>-17</v>
      </c>
      <c r="G1824" s="9694">
        <v>8618</v>
      </c>
      <c r="H1824" s="12250" t="s">
        <v>1897</v>
      </c>
      <c r="J1824" s="9694" t="s">
        <v>28217</v>
      </c>
      <c r="K1824" s="9694" t="s">
        <v>28218</v>
      </c>
      <c r="L1824" s="6" t="s">
        <v>20343</v>
      </c>
      <c r="M1824" s="11489" t="s">
        <v>28220</v>
      </c>
      <c r="O1824" s="264">
        <v>4</v>
      </c>
      <c r="P1824" s="264">
        <v>4</v>
      </c>
      <c r="Q1824" s="9694" t="s">
        <v>28219</v>
      </c>
      <c r="AA1824" s="11490">
        <v>13476848</v>
      </c>
      <c r="AC1824" s="11494">
        <v>3300</v>
      </c>
      <c r="AD1824" s="4911">
        <v>7918.05</v>
      </c>
      <c r="AE1824" s="11494">
        <f>AC1824+AD1824*P1824+AD1825*P1825+AD1826*P1826</f>
        <v>72088.049999999988</v>
      </c>
    </row>
    <row r="1825" spans="1:31" s="6" customFormat="1" ht="30" customHeight="1">
      <c r="A1825" s="6142" t="s">
        <v>19480</v>
      </c>
      <c r="B1825" s="9228"/>
      <c r="C1825" s="11499"/>
      <c r="D1825" s="11499"/>
      <c r="E1825" s="11499"/>
      <c r="F1825" s="11513"/>
      <c r="G1825" s="9228"/>
      <c r="H1825" s="12251"/>
      <c r="J1825" s="9228"/>
      <c r="K1825" s="9228"/>
      <c r="L1825" s="6" t="s">
        <v>27076</v>
      </c>
      <c r="M1825" s="9228"/>
      <c r="N1825" s="6470" t="s">
        <v>3956</v>
      </c>
      <c r="O1825" s="264">
        <v>1</v>
      </c>
      <c r="P1825" s="264">
        <v>1</v>
      </c>
      <c r="Q1825" s="9228"/>
      <c r="AA1825" s="11532"/>
      <c r="AC1825" s="11509"/>
      <c r="AD1825" s="4911">
        <v>12371.95</v>
      </c>
      <c r="AE1825" s="11509"/>
    </row>
    <row r="1826" spans="1:31" s="6" customFormat="1" ht="30" customHeight="1">
      <c r="A1826" s="6142" t="s">
        <v>19480</v>
      </c>
      <c r="B1826" s="9229"/>
      <c r="C1826" s="11045"/>
      <c r="D1826" s="11045"/>
      <c r="E1826" s="11045"/>
      <c r="F1826" s="11514"/>
      <c r="G1826" s="9229"/>
      <c r="H1826" s="12252"/>
      <c r="J1826" s="9229"/>
      <c r="K1826" s="9229"/>
      <c r="L1826" s="6" t="s">
        <v>8688</v>
      </c>
      <c r="M1826" s="9229"/>
      <c r="O1826" s="264">
        <v>1</v>
      </c>
      <c r="P1826" s="264">
        <v>1</v>
      </c>
      <c r="Q1826" s="9229"/>
      <c r="AA1826" s="11491"/>
      <c r="AC1826" s="11495"/>
      <c r="AD1826" s="4911">
        <v>24743.9</v>
      </c>
      <c r="AE1826" s="11495"/>
    </row>
    <row r="1827" spans="1:31" s="6" customFormat="1" ht="30" customHeight="1">
      <c r="A1827" s="6215" t="s">
        <v>26302</v>
      </c>
      <c r="B1827" s="4672" t="s">
        <v>28221</v>
      </c>
      <c r="C1827" s="422">
        <v>46016</v>
      </c>
      <c r="D1827" s="422">
        <v>46049</v>
      </c>
      <c r="E1827" s="422"/>
      <c r="F1827" s="373"/>
      <c r="G1827" s="41">
        <v>6984</v>
      </c>
      <c r="H1827" s="6214" t="s">
        <v>10247</v>
      </c>
      <c r="I1827" s="41" t="s">
        <v>25</v>
      </c>
      <c r="J1827" s="41" t="s">
        <v>28222</v>
      </c>
      <c r="K1827" s="41" t="s">
        <v>28223</v>
      </c>
      <c r="L1827" s="41" t="s">
        <v>28</v>
      </c>
      <c r="M1827" s="582" t="s">
        <v>28225</v>
      </c>
      <c r="N1827" s="41"/>
      <c r="O1827" s="4088">
        <v>2</v>
      </c>
      <c r="P1827" s="4088">
        <v>2</v>
      </c>
      <c r="Q1827" s="41" t="s">
        <v>28224</v>
      </c>
      <c r="R1827" s="41"/>
      <c r="V1827" s="6" t="s">
        <v>9338</v>
      </c>
      <c r="X1827" s="6" t="s">
        <v>7042</v>
      </c>
      <c r="AA1827" s="6564">
        <v>13476929</v>
      </c>
      <c r="AC1827" s="6523">
        <v>0</v>
      </c>
      <c r="AD1827" s="4911">
        <v>7840.8</v>
      </c>
      <c r="AE1827" s="6523">
        <f t="shared" si="84"/>
        <v>15681.6</v>
      </c>
    </row>
    <row r="1828" spans="1:31" s="6" customFormat="1" ht="30" customHeight="1">
      <c r="A1828" s="6215" t="s">
        <v>26419</v>
      </c>
      <c r="B1828" s="6464" t="s">
        <v>28226</v>
      </c>
      <c r="C1828" s="422">
        <v>46016</v>
      </c>
      <c r="D1828" s="422">
        <v>46107</v>
      </c>
      <c r="E1828" s="422"/>
      <c r="F1828" s="373"/>
      <c r="G1828" s="41">
        <v>5940</v>
      </c>
      <c r="H1828" s="6214" t="s">
        <v>622</v>
      </c>
      <c r="I1828" s="41"/>
      <c r="J1828" s="6448" t="s">
        <v>28227</v>
      </c>
      <c r="K1828" s="41" t="s">
        <v>28228</v>
      </c>
      <c r="L1828" s="41" t="s">
        <v>1753</v>
      </c>
      <c r="M1828" s="582" t="s">
        <v>28230</v>
      </c>
      <c r="N1828" s="41"/>
      <c r="O1828" s="4088">
        <v>20</v>
      </c>
      <c r="P1828" s="4088">
        <v>20</v>
      </c>
      <c r="Q1828" s="41" t="s">
        <v>28229</v>
      </c>
      <c r="R1828" s="41"/>
      <c r="V1828" s="6" t="s">
        <v>9338</v>
      </c>
      <c r="X1828" s="6" t="s">
        <v>7042</v>
      </c>
      <c r="AA1828" s="6564">
        <v>13477349</v>
      </c>
      <c r="AC1828" s="6523">
        <v>150000</v>
      </c>
      <c r="AD1828" s="4911">
        <v>17000</v>
      </c>
      <c r="AE1828" s="6523">
        <f t="shared" si="84"/>
        <v>490000</v>
      </c>
    </row>
    <row r="1829" spans="1:31" s="6" customFormat="1" ht="30" customHeight="1">
      <c r="A1829" s="6304" t="s">
        <v>26302</v>
      </c>
      <c r="B1829" s="4672" t="s">
        <v>28231</v>
      </c>
      <c r="C1829" s="422">
        <v>46016</v>
      </c>
      <c r="D1829" s="422">
        <v>46049</v>
      </c>
      <c r="E1829" s="422"/>
      <c r="F1829" s="373"/>
      <c r="G1829" s="41">
        <v>6984</v>
      </c>
      <c r="H1829" s="6214" t="s">
        <v>10247</v>
      </c>
      <c r="I1829" s="41" t="s">
        <v>25</v>
      </c>
      <c r="J1829" s="41" t="s">
        <v>28232</v>
      </c>
      <c r="K1829" s="41" t="s">
        <v>28233</v>
      </c>
      <c r="L1829" s="41" t="s">
        <v>28</v>
      </c>
      <c r="M1829" s="582" t="s">
        <v>28235</v>
      </c>
      <c r="N1829" s="41"/>
      <c r="O1829" s="4088">
        <v>2</v>
      </c>
      <c r="P1829" s="4088">
        <v>2</v>
      </c>
      <c r="Q1829" s="41" t="s">
        <v>28234</v>
      </c>
      <c r="R1829" s="41"/>
      <c r="V1829" s="6" t="s">
        <v>9338</v>
      </c>
      <c r="X1829" s="6" t="s">
        <v>7042</v>
      </c>
      <c r="AA1829" s="6564">
        <v>13477403</v>
      </c>
      <c r="AC1829" s="6523">
        <v>0</v>
      </c>
      <c r="AD1829" s="4911">
        <v>7840.8</v>
      </c>
      <c r="AE1829" s="6523">
        <f t="shared" si="84"/>
        <v>15681.6</v>
      </c>
    </row>
    <row r="1830" spans="1:31" s="6" customFormat="1" ht="30" customHeight="1">
      <c r="A1830" s="6215" t="s">
        <v>22585</v>
      </c>
      <c r="B1830" s="4672" t="s">
        <v>28236</v>
      </c>
      <c r="C1830" s="422">
        <v>46016</v>
      </c>
      <c r="D1830" s="422">
        <v>46062</v>
      </c>
      <c r="E1830" s="422"/>
      <c r="F1830" s="373"/>
      <c r="G1830" s="41">
        <v>8591</v>
      </c>
      <c r="H1830" s="6214" t="s">
        <v>6204</v>
      </c>
      <c r="I1830" s="41"/>
      <c r="J1830" s="41" t="s">
        <v>28237</v>
      </c>
      <c r="K1830" s="41" t="s">
        <v>28238</v>
      </c>
      <c r="L1830" s="41" t="s">
        <v>128</v>
      </c>
      <c r="M1830" s="582" t="s">
        <v>28240</v>
      </c>
      <c r="N1830" s="41"/>
      <c r="O1830" s="4088">
        <v>3</v>
      </c>
      <c r="P1830" s="4088">
        <v>3</v>
      </c>
      <c r="Q1830" s="41" t="s">
        <v>28239</v>
      </c>
      <c r="R1830" s="41"/>
      <c r="V1830" s="6" t="s">
        <v>9338</v>
      </c>
      <c r="X1830" s="6" t="s">
        <v>7042</v>
      </c>
      <c r="AA1830" s="6564">
        <v>13477605</v>
      </c>
      <c r="AC1830" s="6523">
        <v>27621</v>
      </c>
      <c r="AD1830" s="4911">
        <v>14850</v>
      </c>
      <c r="AE1830" s="6523">
        <f t="shared" si="84"/>
        <v>72171</v>
      </c>
    </row>
    <row r="1831" spans="1:31" s="6" customFormat="1" ht="30" customHeight="1">
      <c r="A1831" s="6215" t="s">
        <v>20640</v>
      </c>
      <c r="B1831" s="4672" t="s">
        <v>28241</v>
      </c>
      <c r="C1831" s="422">
        <v>46016</v>
      </c>
      <c r="D1831" s="422">
        <v>46062</v>
      </c>
      <c r="E1831" s="422"/>
      <c r="F1831" s="373"/>
      <c r="G1831" s="41">
        <v>8605</v>
      </c>
      <c r="H1831" s="6214" t="s">
        <v>23747</v>
      </c>
      <c r="I1831" s="41" t="s">
        <v>25</v>
      </c>
      <c r="J1831" s="41" t="s">
        <v>28242</v>
      </c>
      <c r="K1831" s="41" t="s">
        <v>28243</v>
      </c>
      <c r="L1831" s="41" t="s">
        <v>173</v>
      </c>
      <c r="M1831" s="582" t="s">
        <v>28245</v>
      </c>
      <c r="N1831" s="41"/>
      <c r="O1831" s="4088">
        <v>1</v>
      </c>
      <c r="P1831" s="4088">
        <v>1</v>
      </c>
      <c r="Q1831" s="41" t="s">
        <v>28244</v>
      </c>
      <c r="R1831" s="41"/>
      <c r="V1831" s="6" t="s">
        <v>9338</v>
      </c>
      <c r="X1831" s="6" t="s">
        <v>7042</v>
      </c>
      <c r="AA1831" s="6564">
        <v>13478253</v>
      </c>
      <c r="AC1831" s="6523">
        <v>20982</v>
      </c>
      <c r="AD1831" s="4911">
        <v>4992</v>
      </c>
      <c r="AE1831" s="6523">
        <f t="shared" si="84"/>
        <v>25974</v>
      </c>
    </row>
    <row r="1832" spans="1:31" s="4293" customFormat="1" ht="30" customHeight="1">
      <c r="A1832" s="6390" t="s">
        <v>22585</v>
      </c>
      <c r="B1832" s="5632" t="s">
        <v>28247</v>
      </c>
      <c r="C1832" s="45">
        <v>46017</v>
      </c>
      <c r="D1832" s="45">
        <v>46063</v>
      </c>
      <c r="E1832" s="422"/>
      <c r="F1832" s="373"/>
      <c r="G1832" s="6504">
        <v>8591</v>
      </c>
      <c r="H1832" s="6391" t="s">
        <v>7815</v>
      </c>
      <c r="I1832" s="6504"/>
      <c r="J1832" s="6504" t="s">
        <v>28248</v>
      </c>
      <c r="K1832" s="6504" t="s">
        <v>28249</v>
      </c>
      <c r="L1832" s="41" t="s">
        <v>128</v>
      </c>
      <c r="M1832" s="6503" t="s">
        <v>28251</v>
      </c>
      <c r="N1832" s="6504"/>
      <c r="O1832" s="3896">
        <v>3</v>
      </c>
      <c r="P1832" s="3896">
        <v>3</v>
      </c>
      <c r="Q1832" s="6504" t="s">
        <v>28250</v>
      </c>
      <c r="R1832" s="6504"/>
      <c r="V1832" s="6" t="s">
        <v>9338</v>
      </c>
      <c r="X1832" s="6" t="s">
        <v>7042</v>
      </c>
      <c r="AA1832" s="6520">
        <v>13479567</v>
      </c>
      <c r="AC1832" s="6523">
        <v>46035</v>
      </c>
      <c r="AD1832" s="6140">
        <v>14850</v>
      </c>
      <c r="AE1832" s="6523">
        <f t="shared" si="84"/>
        <v>90585</v>
      </c>
    </row>
    <row r="1833" spans="1:31" s="6" customFormat="1" ht="30" customHeight="1">
      <c r="A1833" s="6577" t="s">
        <v>18754</v>
      </c>
      <c r="B1833" s="6201" t="s">
        <v>28252</v>
      </c>
      <c r="C1833" s="422">
        <v>46020</v>
      </c>
      <c r="D1833" s="422">
        <v>46051</v>
      </c>
      <c r="E1833" s="45"/>
      <c r="F1833" s="373"/>
      <c r="G1833" s="41">
        <v>8634</v>
      </c>
      <c r="H1833" s="6186" t="s">
        <v>1523</v>
      </c>
      <c r="I1833" s="41"/>
      <c r="J1833" s="6167" t="s">
        <v>28253</v>
      </c>
      <c r="K1833" s="6167" t="s">
        <v>28254</v>
      </c>
      <c r="L1833" s="41" t="s">
        <v>128</v>
      </c>
      <c r="M1833" s="41" t="s">
        <v>28256</v>
      </c>
      <c r="N1833" s="41"/>
      <c r="O1833" s="3896">
        <v>3</v>
      </c>
      <c r="P1833" s="3896">
        <v>3</v>
      </c>
      <c r="Q1833" s="6167" t="s">
        <v>28255</v>
      </c>
      <c r="R1833" s="41"/>
      <c r="V1833" s="6" t="s">
        <v>9338</v>
      </c>
      <c r="X1833" s="6" t="s">
        <v>37</v>
      </c>
      <c r="AA1833" s="6564">
        <v>13485820</v>
      </c>
      <c r="AC1833" s="6523">
        <v>0</v>
      </c>
      <c r="AD1833" s="6140">
        <v>7920</v>
      </c>
      <c r="AE1833" s="4898">
        <f t="shared" si="84"/>
        <v>23760</v>
      </c>
    </row>
    <row r="1834" spans="1:31" s="6" customFormat="1" ht="30" customHeight="1">
      <c r="A1834" s="6167" t="s">
        <v>18977</v>
      </c>
      <c r="B1834" s="6201" t="s">
        <v>28257</v>
      </c>
      <c r="C1834" s="422">
        <v>46020</v>
      </c>
      <c r="D1834" s="422">
        <v>46064</v>
      </c>
      <c r="E1834" s="422"/>
      <c r="F1834" s="373"/>
      <c r="G1834" s="41">
        <v>8644</v>
      </c>
      <c r="H1834" s="6186" t="s">
        <v>28258</v>
      </c>
      <c r="I1834" s="41"/>
      <c r="J1834" s="6167" t="s">
        <v>28259</v>
      </c>
      <c r="K1834" s="6167" t="s">
        <v>28260</v>
      </c>
      <c r="L1834" s="6167" t="s">
        <v>173</v>
      </c>
      <c r="M1834" s="41" t="s">
        <v>28262</v>
      </c>
      <c r="N1834" s="41"/>
      <c r="O1834" s="3896">
        <v>1</v>
      </c>
      <c r="P1834" s="3896">
        <v>1</v>
      </c>
      <c r="Q1834" s="6167" t="s">
        <v>28261</v>
      </c>
      <c r="R1834" s="41"/>
      <c r="V1834" s="6" t="s">
        <v>9338</v>
      </c>
      <c r="X1834" s="6" t="s">
        <v>37</v>
      </c>
      <c r="AA1834" s="6564">
        <v>13487233</v>
      </c>
      <c r="AC1834" s="6523">
        <v>10200</v>
      </c>
      <c r="AD1834" s="6140">
        <v>7920</v>
      </c>
      <c r="AE1834" s="4898">
        <f t="shared" si="84"/>
        <v>18120</v>
      </c>
    </row>
    <row r="1835" spans="1:31" s="6" customFormat="1" ht="30" customHeight="1">
      <c r="A1835" s="6167" t="s">
        <v>20998</v>
      </c>
      <c r="B1835" s="6167" t="s">
        <v>28263</v>
      </c>
      <c r="C1835" s="422">
        <v>46020</v>
      </c>
      <c r="D1835" s="422">
        <v>46111</v>
      </c>
      <c r="E1835" s="422"/>
      <c r="F1835" s="373"/>
      <c r="G1835" s="41">
        <v>8558</v>
      </c>
      <c r="H1835" s="6186" t="s">
        <v>6357</v>
      </c>
      <c r="I1835" s="41"/>
      <c r="J1835" s="6167" t="s">
        <v>28264</v>
      </c>
      <c r="K1835" s="6167" t="s">
        <v>28265</v>
      </c>
      <c r="L1835" s="6167" t="s">
        <v>193</v>
      </c>
      <c r="M1835" s="582" t="s">
        <v>28267</v>
      </c>
      <c r="N1835" s="41"/>
      <c r="O1835" s="3896">
        <v>6</v>
      </c>
      <c r="P1835" s="3896">
        <v>6</v>
      </c>
      <c r="Q1835" s="6167" t="s">
        <v>28266</v>
      </c>
      <c r="R1835" s="41"/>
      <c r="V1835" s="6" t="s">
        <v>28776</v>
      </c>
      <c r="X1835" s="6" t="s">
        <v>27185</v>
      </c>
      <c r="AA1835" s="6564">
        <v>13487188</v>
      </c>
      <c r="AC1835" s="6523">
        <v>81180</v>
      </c>
      <c r="AD1835" s="6140">
        <v>14850</v>
      </c>
      <c r="AE1835" s="4898">
        <f t="shared" si="84"/>
        <v>170280</v>
      </c>
    </row>
    <row r="1836" spans="1:31" s="6" customFormat="1" ht="30" customHeight="1">
      <c r="A1836" s="6304" t="s">
        <v>26808</v>
      </c>
      <c r="B1836" s="6303" t="s">
        <v>28268</v>
      </c>
      <c r="C1836" s="422">
        <v>46020</v>
      </c>
      <c r="D1836" s="422">
        <v>46064</v>
      </c>
      <c r="E1836" s="422"/>
      <c r="F1836" s="373"/>
      <c r="G1836" s="41">
        <v>8607</v>
      </c>
      <c r="H1836" s="6186" t="s">
        <v>5550</v>
      </c>
      <c r="I1836" s="41"/>
      <c r="J1836" s="6304" t="s">
        <v>28269</v>
      </c>
      <c r="K1836" s="6167" t="s">
        <v>28270</v>
      </c>
      <c r="L1836" s="6167" t="s">
        <v>332</v>
      </c>
      <c r="M1836" s="582" t="s">
        <v>28272</v>
      </c>
      <c r="N1836" s="41"/>
      <c r="O1836" s="3896">
        <v>17</v>
      </c>
      <c r="P1836" s="3896">
        <v>17</v>
      </c>
      <c r="Q1836" s="6167" t="s">
        <v>28271</v>
      </c>
      <c r="R1836" s="41"/>
      <c r="V1836" s="6" t="s">
        <v>9338</v>
      </c>
      <c r="X1836" s="6" t="s">
        <v>7042</v>
      </c>
      <c r="AA1836" s="6564">
        <v>13487236</v>
      </c>
      <c r="AC1836" s="6523">
        <v>10200</v>
      </c>
      <c r="AD1836" s="6140">
        <v>7840.8</v>
      </c>
      <c r="AE1836" s="4898">
        <f t="shared" si="84"/>
        <v>143493.6</v>
      </c>
    </row>
    <row r="1837" spans="1:31" s="6" customFormat="1" ht="30" customHeight="1">
      <c r="A1837" s="6167" t="s">
        <v>18977</v>
      </c>
      <c r="B1837" s="6201" t="s">
        <v>28273</v>
      </c>
      <c r="C1837" s="422">
        <v>46020</v>
      </c>
      <c r="D1837" s="422">
        <v>46064</v>
      </c>
      <c r="E1837" s="422"/>
      <c r="F1837" s="373"/>
      <c r="G1837" s="41">
        <v>8644</v>
      </c>
      <c r="H1837" s="6186" t="s">
        <v>13602</v>
      </c>
      <c r="I1837" s="41"/>
      <c r="J1837" s="6167" t="s">
        <v>28274</v>
      </c>
      <c r="K1837" s="6167" t="s">
        <v>28275</v>
      </c>
      <c r="L1837" s="6167" t="s">
        <v>28</v>
      </c>
      <c r="M1837" s="582" t="s">
        <v>28277</v>
      </c>
      <c r="N1837" s="41"/>
      <c r="O1837" s="3896">
        <v>2</v>
      </c>
      <c r="P1837" s="3896">
        <v>2</v>
      </c>
      <c r="Q1837" s="6167" t="s">
        <v>28276</v>
      </c>
      <c r="R1837" s="41"/>
      <c r="V1837" s="6" t="s">
        <v>9338</v>
      </c>
      <c r="X1837" s="6" t="s">
        <v>7042</v>
      </c>
      <c r="AA1837" s="6564">
        <v>13487282</v>
      </c>
      <c r="AC1837" s="6523">
        <v>6900</v>
      </c>
      <c r="AD1837" s="6140">
        <v>7920</v>
      </c>
      <c r="AE1837" s="4898">
        <f t="shared" si="84"/>
        <v>22740</v>
      </c>
    </row>
    <row r="1838" spans="1:31" s="6" customFormat="1" ht="30" customHeight="1">
      <c r="A1838" s="6304" t="s">
        <v>19480</v>
      </c>
      <c r="B1838" s="6303" t="s">
        <v>28278</v>
      </c>
      <c r="C1838" s="422">
        <v>46020</v>
      </c>
      <c r="D1838" s="6182">
        <v>46051</v>
      </c>
      <c r="E1838" s="422"/>
      <c r="F1838" s="373"/>
      <c r="G1838" s="41">
        <v>8618</v>
      </c>
      <c r="H1838" s="6186" t="s">
        <v>6600</v>
      </c>
      <c r="I1838" s="41"/>
      <c r="J1838" s="6304" t="s">
        <v>18631</v>
      </c>
      <c r="K1838" s="6167" t="s">
        <v>28279</v>
      </c>
      <c r="L1838" s="6167" t="s">
        <v>5166</v>
      </c>
      <c r="M1838" s="41" t="s">
        <v>28281</v>
      </c>
      <c r="N1838" s="41"/>
      <c r="O1838" s="3896">
        <v>25</v>
      </c>
      <c r="P1838" s="3896">
        <v>25</v>
      </c>
      <c r="Q1838" s="6167" t="s">
        <v>28280</v>
      </c>
      <c r="R1838" s="41"/>
      <c r="V1838" s="6" t="s">
        <v>9338</v>
      </c>
      <c r="X1838" s="6" t="s">
        <v>27185</v>
      </c>
      <c r="AA1838" s="6564">
        <v>13487376</v>
      </c>
      <c r="AC1838" s="6523">
        <v>1200</v>
      </c>
      <c r="AD1838" s="6140">
        <v>7918.05</v>
      </c>
      <c r="AE1838" s="4898">
        <f t="shared" si="84"/>
        <v>199151.25</v>
      </c>
    </row>
    <row r="1839" spans="1:31" s="6" customFormat="1" ht="30" customHeight="1">
      <c r="A1839" s="6321" t="s">
        <v>20038</v>
      </c>
      <c r="B1839" s="6201" t="s">
        <v>28282</v>
      </c>
      <c r="C1839" s="422">
        <v>46020</v>
      </c>
      <c r="D1839" s="6182">
        <v>46051</v>
      </c>
      <c r="E1839" s="422"/>
      <c r="F1839" s="373"/>
      <c r="G1839" s="41">
        <v>8606</v>
      </c>
      <c r="H1839" s="6186" t="s">
        <v>6213</v>
      </c>
      <c r="I1839" s="41"/>
      <c r="J1839" s="6167" t="s">
        <v>28283</v>
      </c>
      <c r="K1839" s="6167" t="s">
        <v>28284</v>
      </c>
      <c r="L1839" s="6167" t="s">
        <v>28</v>
      </c>
      <c r="M1839" s="582" t="s">
        <v>28286</v>
      </c>
      <c r="N1839" s="41"/>
      <c r="O1839" s="3896">
        <v>2</v>
      </c>
      <c r="P1839" s="4110">
        <v>3</v>
      </c>
      <c r="Q1839" s="6167" t="s">
        <v>28285</v>
      </c>
      <c r="R1839" s="41"/>
      <c r="V1839" s="6" t="s">
        <v>9338</v>
      </c>
      <c r="X1839" s="6" t="s">
        <v>27185</v>
      </c>
      <c r="AA1839" s="6564">
        <v>13487472</v>
      </c>
      <c r="AC1839" s="6523">
        <v>0</v>
      </c>
      <c r="AD1839" s="6140">
        <v>7920</v>
      </c>
      <c r="AE1839" s="4898">
        <f t="shared" si="84"/>
        <v>23760</v>
      </c>
    </row>
    <row r="1840" spans="1:31" s="6" customFormat="1" ht="30" customHeight="1">
      <c r="A1840" s="6245" t="s">
        <v>18977</v>
      </c>
      <c r="B1840" s="6201" t="s">
        <v>28287</v>
      </c>
      <c r="C1840" s="6182">
        <v>46020</v>
      </c>
      <c r="D1840" s="422">
        <v>46051</v>
      </c>
      <c r="E1840" s="422"/>
      <c r="F1840" s="373"/>
      <c r="G1840" s="41">
        <v>8644</v>
      </c>
      <c r="H1840" s="6186" t="s">
        <v>11805</v>
      </c>
      <c r="I1840" s="41"/>
      <c r="J1840" s="6167" t="s">
        <v>28288</v>
      </c>
      <c r="K1840" s="6167" t="s">
        <v>28289</v>
      </c>
      <c r="L1840" s="6167" t="s">
        <v>193</v>
      </c>
      <c r="M1840" s="582" t="s">
        <v>28291</v>
      </c>
      <c r="N1840" s="41"/>
      <c r="O1840" s="3896">
        <v>6</v>
      </c>
      <c r="P1840" s="3896">
        <v>6</v>
      </c>
      <c r="Q1840" s="6167" t="s">
        <v>28290</v>
      </c>
      <c r="R1840" s="41"/>
      <c r="V1840" s="6" t="s">
        <v>9338</v>
      </c>
      <c r="X1840" s="6" t="s">
        <v>27185</v>
      </c>
      <c r="AA1840" s="6564">
        <v>13487496</v>
      </c>
      <c r="AC1840" s="6523">
        <v>0</v>
      </c>
      <c r="AD1840" s="6140">
        <v>7920</v>
      </c>
      <c r="AE1840" s="4898">
        <f t="shared" si="84"/>
        <v>47520</v>
      </c>
    </row>
    <row r="1841" spans="1:31" s="6" customFormat="1" ht="30" customHeight="1">
      <c r="A1841" s="6167" t="s">
        <v>18977</v>
      </c>
      <c r="B1841" s="6201" t="s">
        <v>28293</v>
      </c>
      <c r="C1841" s="422">
        <v>46020</v>
      </c>
      <c r="D1841" s="422">
        <v>46064</v>
      </c>
      <c r="E1841" s="422"/>
      <c r="F1841" s="373"/>
      <c r="G1841" s="41">
        <v>8644</v>
      </c>
      <c r="H1841" s="6186" t="s">
        <v>10653</v>
      </c>
      <c r="I1841" s="41"/>
      <c r="J1841" s="6167" t="s">
        <v>28294</v>
      </c>
      <c r="K1841" s="6167" t="s">
        <v>28295</v>
      </c>
      <c r="L1841" s="6167" t="s">
        <v>173</v>
      </c>
      <c r="M1841" s="582" t="s">
        <v>28297</v>
      </c>
      <c r="N1841" s="41"/>
      <c r="O1841" s="3896">
        <v>1</v>
      </c>
      <c r="P1841" s="3896">
        <v>1</v>
      </c>
      <c r="Q1841" s="6167" t="s">
        <v>28296</v>
      </c>
      <c r="R1841" s="41"/>
      <c r="V1841" s="6" t="s">
        <v>9338</v>
      </c>
      <c r="X1841" s="6" t="s">
        <v>27185</v>
      </c>
      <c r="AA1841" s="6564">
        <v>13487553</v>
      </c>
      <c r="AC1841" s="6523">
        <v>3300</v>
      </c>
      <c r="AD1841" s="6140">
        <v>7920</v>
      </c>
      <c r="AE1841" s="4898">
        <f t="shared" si="84"/>
        <v>11220</v>
      </c>
    </row>
    <row r="1842" spans="1:31" s="6" customFormat="1" ht="30" customHeight="1">
      <c r="A1842" s="6304" t="s">
        <v>18977</v>
      </c>
      <c r="B1842" s="6303" t="s">
        <v>28292</v>
      </c>
      <c r="C1842" s="422">
        <v>46020</v>
      </c>
      <c r="D1842" s="422">
        <v>46051</v>
      </c>
      <c r="E1842" s="422"/>
      <c r="F1842" s="373"/>
      <c r="G1842" s="41">
        <v>8644</v>
      </c>
      <c r="H1842" s="6186" t="s">
        <v>8768</v>
      </c>
      <c r="I1842" s="41"/>
      <c r="J1842" s="6304" t="s">
        <v>28298</v>
      </c>
      <c r="K1842" s="6167" t="s">
        <v>28299</v>
      </c>
      <c r="L1842" s="6167" t="s">
        <v>76</v>
      </c>
      <c r="M1842" s="582" t="s">
        <v>28301</v>
      </c>
      <c r="N1842" s="41"/>
      <c r="O1842" s="3896">
        <v>4</v>
      </c>
      <c r="P1842" s="3896">
        <v>4</v>
      </c>
      <c r="Q1842" s="6167" t="s">
        <v>28300</v>
      </c>
      <c r="R1842" s="41"/>
      <c r="V1842" s="6" t="s">
        <v>9338</v>
      </c>
      <c r="X1842" s="6" t="s">
        <v>7042</v>
      </c>
      <c r="AA1842" s="6564">
        <v>13487593</v>
      </c>
      <c r="AC1842" s="6523">
        <v>0</v>
      </c>
      <c r="AD1842" s="6140">
        <v>7920</v>
      </c>
      <c r="AE1842" s="4898">
        <f t="shared" si="84"/>
        <v>31680</v>
      </c>
    </row>
    <row r="1843" spans="1:31" s="6" customFormat="1" ht="30" customHeight="1">
      <c r="A1843" s="6167" t="s">
        <v>18703</v>
      </c>
      <c r="B1843" s="6201" t="s">
        <v>28302</v>
      </c>
      <c r="C1843" s="422">
        <v>46020</v>
      </c>
      <c r="D1843" s="422">
        <v>46064</v>
      </c>
      <c r="E1843" s="422"/>
      <c r="F1843" s="373"/>
      <c r="G1843" s="41">
        <v>8615</v>
      </c>
      <c r="H1843" s="6186" t="s">
        <v>3508</v>
      </c>
      <c r="I1843" s="41"/>
      <c r="J1843" s="6167" t="s">
        <v>28303</v>
      </c>
      <c r="K1843" s="6167" t="s">
        <v>28304</v>
      </c>
      <c r="L1843" s="6167" t="s">
        <v>76</v>
      </c>
      <c r="M1843" s="582" t="s">
        <v>28306</v>
      </c>
      <c r="N1843" s="41"/>
      <c r="O1843" s="3896">
        <v>4</v>
      </c>
      <c r="P1843" s="3896">
        <v>4</v>
      </c>
      <c r="Q1843" s="6167" t="s">
        <v>28305</v>
      </c>
      <c r="R1843" s="41"/>
      <c r="V1843" s="6" t="s">
        <v>9338</v>
      </c>
      <c r="X1843" s="6" t="s">
        <v>7042</v>
      </c>
      <c r="AA1843" s="6564">
        <v>13487605</v>
      </c>
      <c r="AC1843" s="6523">
        <v>10200</v>
      </c>
      <c r="AD1843" s="6140">
        <v>7920</v>
      </c>
      <c r="AE1843" s="4898">
        <f t="shared" si="84"/>
        <v>41880</v>
      </c>
    </row>
    <row r="1844" spans="1:31" s="6" customFormat="1" ht="30" customHeight="1">
      <c r="A1844" s="6167" t="s">
        <v>18754</v>
      </c>
      <c r="B1844" s="6201" t="s">
        <v>28307</v>
      </c>
      <c r="C1844" s="422">
        <v>46020</v>
      </c>
      <c r="D1844" s="422">
        <v>46064</v>
      </c>
      <c r="E1844" s="422"/>
      <c r="F1844" s="373"/>
      <c r="G1844" s="41">
        <v>8634</v>
      </c>
      <c r="H1844" s="6186" t="s">
        <v>1395</v>
      </c>
      <c r="I1844" s="41"/>
      <c r="J1844" s="6167" t="s">
        <v>28308</v>
      </c>
      <c r="K1844" s="6167" t="s">
        <v>28309</v>
      </c>
      <c r="L1844" s="6167" t="s">
        <v>193</v>
      </c>
      <c r="M1844" s="582" t="s">
        <v>28311</v>
      </c>
      <c r="N1844" s="41"/>
      <c r="O1844" s="3896">
        <v>6</v>
      </c>
      <c r="P1844" s="3896">
        <v>6</v>
      </c>
      <c r="Q1844" s="6167" t="s">
        <v>28310</v>
      </c>
      <c r="R1844" s="41"/>
      <c r="V1844" s="6" t="s">
        <v>9338</v>
      </c>
      <c r="X1844" s="6" t="s">
        <v>28441</v>
      </c>
      <c r="AA1844" s="6564">
        <v>13487635</v>
      </c>
      <c r="AC1844" s="6523">
        <v>0</v>
      </c>
      <c r="AD1844" s="6140">
        <v>7920</v>
      </c>
      <c r="AE1844" s="4898">
        <f t="shared" si="84"/>
        <v>47520</v>
      </c>
    </row>
    <row r="1845" spans="1:31" s="36" customFormat="1" ht="30" customHeight="1">
      <c r="A1845" s="6645" t="s">
        <v>22509</v>
      </c>
      <c r="B1845" s="6645" t="s">
        <v>28312</v>
      </c>
      <c r="C1845" s="37">
        <v>46020</v>
      </c>
      <c r="D1845" s="37">
        <v>46051</v>
      </c>
      <c r="E1845" s="37"/>
      <c r="F1845" s="448"/>
      <c r="G1845" s="36">
        <v>9014</v>
      </c>
      <c r="H1845" s="6646"/>
      <c r="I1845" s="6645" t="s">
        <v>21302</v>
      </c>
      <c r="J1845" s="6645" t="s">
        <v>14856</v>
      </c>
      <c r="K1845" s="6645" t="s">
        <v>28313</v>
      </c>
      <c r="L1845" s="6645" t="s">
        <v>128</v>
      </c>
      <c r="M1845" s="69" t="s">
        <v>28315</v>
      </c>
      <c r="O1845" s="4429">
        <v>3</v>
      </c>
      <c r="P1845" s="4429">
        <v>3</v>
      </c>
      <c r="Q1845" s="6645" t="s">
        <v>28314</v>
      </c>
      <c r="V1845" s="36" t="s">
        <v>9338</v>
      </c>
      <c r="X1845" s="36" t="s">
        <v>28441</v>
      </c>
      <c r="AA1845" s="4891">
        <v>13487643</v>
      </c>
      <c r="AC1845" s="6644"/>
      <c r="AD1845" s="6647"/>
      <c r="AE1845" s="4906"/>
    </row>
    <row r="1846" spans="1:31" s="6" customFormat="1" ht="30" customHeight="1">
      <c r="A1846" s="6167" t="s">
        <v>19269</v>
      </c>
      <c r="B1846" s="6201" t="s">
        <v>28316</v>
      </c>
      <c r="C1846" s="422">
        <v>46020</v>
      </c>
      <c r="D1846" s="422">
        <v>46051</v>
      </c>
      <c r="E1846" s="422"/>
      <c r="F1846" s="373"/>
      <c r="G1846" s="41">
        <v>8602</v>
      </c>
      <c r="H1846" s="6186" t="s">
        <v>4276</v>
      </c>
      <c r="I1846" s="41"/>
      <c r="J1846" s="6167" t="s">
        <v>20530</v>
      </c>
      <c r="K1846" s="6167" t="s">
        <v>28317</v>
      </c>
      <c r="L1846" s="6167" t="s">
        <v>76</v>
      </c>
      <c r="M1846" s="582" t="s">
        <v>28319</v>
      </c>
      <c r="N1846" s="41"/>
      <c r="O1846" s="3896">
        <v>4</v>
      </c>
      <c r="P1846" s="3896">
        <v>4</v>
      </c>
      <c r="Q1846" s="6167" t="s">
        <v>28318</v>
      </c>
      <c r="R1846" s="41"/>
      <c r="V1846" s="6" t="s">
        <v>9338</v>
      </c>
      <c r="X1846" s="6" t="s">
        <v>28441</v>
      </c>
      <c r="AA1846" s="6564">
        <v>13487672</v>
      </c>
      <c r="AC1846" s="6523">
        <v>0</v>
      </c>
      <c r="AD1846" s="6140">
        <v>12375</v>
      </c>
      <c r="AE1846" s="4898">
        <f t="shared" si="84"/>
        <v>49500</v>
      </c>
    </row>
    <row r="1847" spans="1:31" s="6" customFormat="1" ht="30" customHeight="1">
      <c r="A1847" s="6167" t="s">
        <v>18977</v>
      </c>
      <c r="B1847" s="6201" t="s">
        <v>28320</v>
      </c>
      <c r="C1847" s="422">
        <v>46020</v>
      </c>
      <c r="D1847" s="422">
        <v>46064</v>
      </c>
      <c r="E1847" s="422"/>
      <c r="F1847" s="373"/>
      <c r="G1847" s="41">
        <v>8644</v>
      </c>
      <c r="H1847" s="6186" t="s">
        <v>13930</v>
      </c>
      <c r="I1847" s="41"/>
      <c r="J1847" s="6167" t="s">
        <v>28321</v>
      </c>
      <c r="K1847" s="6167" t="s">
        <v>28322</v>
      </c>
      <c r="L1847" s="6167" t="s">
        <v>173</v>
      </c>
      <c r="M1847" s="582" t="s">
        <v>28324</v>
      </c>
      <c r="N1847" s="41"/>
      <c r="O1847" s="3896">
        <v>1</v>
      </c>
      <c r="P1847" s="3896">
        <v>1</v>
      </c>
      <c r="Q1847" s="6167" t="s">
        <v>28323</v>
      </c>
      <c r="R1847" s="41"/>
      <c r="V1847" s="6" t="s">
        <v>9338</v>
      </c>
      <c r="X1847" s="6" t="s">
        <v>28441</v>
      </c>
      <c r="AA1847" s="6564">
        <v>13487684</v>
      </c>
      <c r="AC1847" s="6523">
        <v>17100</v>
      </c>
      <c r="AD1847" s="6140">
        <v>7920</v>
      </c>
      <c r="AE1847" s="4898">
        <f t="shared" si="84"/>
        <v>25020</v>
      </c>
    </row>
    <row r="1848" spans="1:31" s="6" customFormat="1" ht="30" customHeight="1">
      <c r="A1848" s="6167" t="s">
        <v>18703</v>
      </c>
      <c r="B1848" s="6201" t="s">
        <v>28325</v>
      </c>
      <c r="C1848" s="422">
        <v>46020</v>
      </c>
      <c r="D1848" s="422">
        <v>46064</v>
      </c>
      <c r="E1848" s="422"/>
      <c r="F1848" s="373"/>
      <c r="G1848" s="41">
        <v>8615</v>
      </c>
      <c r="H1848" s="6186" t="s">
        <v>602</v>
      </c>
      <c r="I1848" s="41"/>
      <c r="J1848" s="6167" t="s">
        <v>28326</v>
      </c>
      <c r="K1848" s="6167" t="s">
        <v>28327</v>
      </c>
      <c r="L1848" s="6167" t="s">
        <v>173</v>
      </c>
      <c r="M1848" s="582" t="s">
        <v>28329</v>
      </c>
      <c r="N1848" s="41"/>
      <c r="O1848" s="3896">
        <v>1</v>
      </c>
      <c r="P1848" s="3896">
        <v>1</v>
      </c>
      <c r="Q1848" s="6167" t="s">
        <v>28328</v>
      </c>
      <c r="R1848" s="41"/>
      <c r="V1848" s="6" t="s">
        <v>9338</v>
      </c>
      <c r="X1848" s="6" t="s">
        <v>37</v>
      </c>
      <c r="AA1848" s="6564">
        <v>13487712</v>
      </c>
      <c r="AC1848" s="6523">
        <v>6900</v>
      </c>
      <c r="AD1848" s="6140">
        <v>7920</v>
      </c>
      <c r="AE1848" s="4898">
        <f t="shared" si="84"/>
        <v>14820</v>
      </c>
    </row>
    <row r="1849" spans="1:31" s="6" customFormat="1" ht="30" customHeight="1">
      <c r="A1849" s="6167" t="s">
        <v>20974</v>
      </c>
      <c r="B1849" s="6167" t="s">
        <v>28330</v>
      </c>
      <c r="C1849" s="422">
        <v>46020</v>
      </c>
      <c r="D1849" s="6182">
        <v>46051</v>
      </c>
      <c r="E1849" s="422"/>
      <c r="F1849" s="373"/>
      <c r="G1849" s="41">
        <v>8595</v>
      </c>
      <c r="H1849" s="6183"/>
      <c r="I1849" s="6167" t="s">
        <v>21302</v>
      </c>
      <c r="J1849" s="6167" t="s">
        <v>28331</v>
      </c>
      <c r="K1849" s="6167" t="s">
        <v>28332</v>
      </c>
      <c r="L1849" s="6167" t="s">
        <v>128</v>
      </c>
      <c r="M1849" s="582" t="s">
        <v>28334</v>
      </c>
      <c r="N1849" s="41"/>
      <c r="O1849" s="3896">
        <v>3</v>
      </c>
      <c r="P1849" s="3896">
        <v>3</v>
      </c>
      <c r="Q1849" s="6167" t="s">
        <v>28333</v>
      </c>
      <c r="R1849" s="41"/>
      <c r="V1849" s="6" t="s">
        <v>28776</v>
      </c>
      <c r="X1849" s="6" t="s">
        <v>27185</v>
      </c>
      <c r="AA1849" s="6564">
        <v>13487725</v>
      </c>
      <c r="AC1849" s="6523">
        <v>0</v>
      </c>
      <c r="AD1849" s="6140">
        <v>8400</v>
      </c>
      <c r="AE1849" s="4898">
        <f t="shared" si="84"/>
        <v>25200</v>
      </c>
    </row>
    <row r="1850" spans="1:31" s="6" customFormat="1" ht="30" customHeight="1">
      <c r="A1850" s="6167" t="s">
        <v>20214</v>
      </c>
      <c r="B1850" s="6201" t="s">
        <v>28335</v>
      </c>
      <c r="C1850" s="422">
        <v>46020</v>
      </c>
      <c r="D1850" s="422">
        <v>46051</v>
      </c>
      <c r="E1850" s="422"/>
      <c r="F1850" s="373"/>
      <c r="G1850" s="41">
        <v>9052</v>
      </c>
      <c r="H1850" s="6186" t="s">
        <v>6726</v>
      </c>
      <c r="I1850" s="41"/>
      <c r="J1850" s="6167" t="s">
        <v>28336</v>
      </c>
      <c r="K1850" s="6167" t="s">
        <v>28337</v>
      </c>
      <c r="L1850" s="6167" t="s">
        <v>173</v>
      </c>
      <c r="M1850" s="41" t="s">
        <v>28339</v>
      </c>
      <c r="N1850" s="41"/>
      <c r="O1850" s="3896">
        <v>1</v>
      </c>
      <c r="P1850" s="3896">
        <v>1</v>
      </c>
      <c r="Q1850" s="6167" t="s">
        <v>28338</v>
      </c>
      <c r="R1850" s="41"/>
      <c r="V1850" s="6" t="s">
        <v>9338</v>
      </c>
      <c r="X1850" s="6" t="s">
        <v>7042</v>
      </c>
      <c r="AA1850" s="6564">
        <v>13487810</v>
      </c>
      <c r="AC1850" s="6523">
        <v>3100</v>
      </c>
      <c r="AD1850" s="6140">
        <v>12375</v>
      </c>
      <c r="AE1850" s="4898">
        <f t="shared" si="84"/>
        <v>15475</v>
      </c>
    </row>
    <row r="1851" spans="1:31" s="6" customFormat="1" ht="30" customHeight="1">
      <c r="A1851" s="6167" t="s">
        <v>19480</v>
      </c>
      <c r="B1851" s="6167" t="s">
        <v>28340</v>
      </c>
      <c r="C1851" s="422">
        <v>46020</v>
      </c>
      <c r="D1851" s="422">
        <v>46051</v>
      </c>
      <c r="E1851" s="422"/>
      <c r="F1851" s="373"/>
      <c r="G1851" s="41">
        <v>8618</v>
      </c>
      <c r="H1851" s="6186" t="s">
        <v>9140</v>
      </c>
      <c r="I1851" s="41"/>
      <c r="J1851" s="6167" t="s">
        <v>28341</v>
      </c>
      <c r="K1851" s="6167" t="s">
        <v>28342</v>
      </c>
      <c r="L1851" s="6167" t="s">
        <v>6300</v>
      </c>
      <c r="M1851" s="41" t="s">
        <v>28344</v>
      </c>
      <c r="N1851" s="41"/>
      <c r="O1851" s="3896">
        <v>31</v>
      </c>
      <c r="P1851" s="3896">
        <v>31</v>
      </c>
      <c r="Q1851" s="6167" t="s">
        <v>28343</v>
      </c>
      <c r="R1851" s="41"/>
      <c r="V1851" s="6" t="s">
        <v>9338</v>
      </c>
      <c r="X1851" s="6" t="s">
        <v>7042</v>
      </c>
      <c r="AA1851" s="6564">
        <v>13487822</v>
      </c>
      <c r="AC1851" s="6523">
        <v>1200</v>
      </c>
      <c r="AD1851" s="6140">
        <v>7918.05</v>
      </c>
      <c r="AE1851" s="4898">
        <f t="shared" si="84"/>
        <v>246659.55000000002</v>
      </c>
    </row>
    <row r="1852" spans="1:31" s="6" customFormat="1" ht="30" customHeight="1">
      <c r="A1852" s="6304" t="s">
        <v>26808</v>
      </c>
      <c r="B1852" s="6303" t="s">
        <v>28345</v>
      </c>
      <c r="C1852" s="422">
        <v>46020</v>
      </c>
      <c r="D1852" s="6182">
        <v>46064</v>
      </c>
      <c r="E1852" s="422"/>
      <c r="F1852" s="373"/>
      <c r="G1852" s="41">
        <v>8607</v>
      </c>
      <c r="H1852" s="6183"/>
      <c r="I1852" s="6167" t="s">
        <v>21302</v>
      </c>
      <c r="J1852" s="6304" t="s">
        <v>11854</v>
      </c>
      <c r="K1852" s="6167" t="s">
        <v>28346</v>
      </c>
      <c r="L1852" s="6167" t="s">
        <v>3109</v>
      </c>
      <c r="M1852" s="582" t="s">
        <v>28348</v>
      </c>
      <c r="N1852" s="41"/>
      <c r="O1852" s="3896">
        <v>11</v>
      </c>
      <c r="P1852" s="3896">
        <v>11</v>
      </c>
      <c r="Q1852" s="6167" t="s">
        <v>28347</v>
      </c>
      <c r="R1852" s="41"/>
      <c r="V1852" s="6" t="s">
        <v>9338</v>
      </c>
      <c r="X1852" s="6" t="s">
        <v>7042</v>
      </c>
      <c r="AA1852" s="6564">
        <v>13487828</v>
      </c>
      <c r="AC1852" s="6523">
        <v>6900</v>
      </c>
      <c r="AD1852" s="6140">
        <v>7840.8</v>
      </c>
      <c r="AE1852" s="4898">
        <f t="shared" si="84"/>
        <v>93148.800000000003</v>
      </c>
    </row>
    <row r="1853" spans="1:31" s="6" customFormat="1" ht="30" customHeight="1">
      <c r="A1853" s="6407" t="s">
        <v>20998</v>
      </c>
      <c r="B1853" s="6413" t="s">
        <v>28349</v>
      </c>
      <c r="C1853" s="422">
        <v>46008</v>
      </c>
      <c r="D1853" s="422">
        <v>46163</v>
      </c>
      <c r="E1853" s="422"/>
      <c r="F1853" s="373"/>
      <c r="G1853" s="41">
        <v>8558</v>
      </c>
      <c r="H1853" s="6186" t="s">
        <v>5614</v>
      </c>
      <c r="I1853" s="41"/>
      <c r="J1853" s="6407" t="s">
        <v>28350</v>
      </c>
      <c r="K1853" s="6167" t="s">
        <v>28351</v>
      </c>
      <c r="L1853" s="6167" t="s">
        <v>128</v>
      </c>
      <c r="M1853" s="582" t="s">
        <v>28353</v>
      </c>
      <c r="N1853" s="41"/>
      <c r="O1853" s="3896">
        <v>3</v>
      </c>
      <c r="P1853" s="3896">
        <v>3</v>
      </c>
      <c r="Q1853" s="6167" t="s">
        <v>28352</v>
      </c>
      <c r="R1853" s="41"/>
      <c r="V1853" s="6" t="s">
        <v>9338</v>
      </c>
      <c r="X1853" s="6" t="s">
        <v>7042</v>
      </c>
      <c r="AA1853" s="6564">
        <v>13488359</v>
      </c>
      <c r="AC1853" s="6523">
        <v>68310</v>
      </c>
      <c r="AD1853" s="6140">
        <v>14850</v>
      </c>
      <c r="AE1853" s="4898">
        <f t="shared" si="84"/>
        <v>112860</v>
      </c>
    </row>
    <row r="1854" spans="1:31" s="6" customFormat="1" ht="30" customHeight="1">
      <c r="A1854" s="6243" t="s">
        <v>20038</v>
      </c>
      <c r="B1854" s="4672" t="s">
        <v>28354</v>
      </c>
      <c r="C1854" s="422">
        <v>46021</v>
      </c>
      <c r="D1854" s="422">
        <v>46051</v>
      </c>
      <c r="E1854" s="422"/>
      <c r="F1854" s="373"/>
      <c r="G1854" s="41">
        <v>8606</v>
      </c>
      <c r="H1854" s="6244" t="s">
        <v>9496</v>
      </c>
      <c r="I1854" s="41"/>
      <c r="J1854" s="41" t="s">
        <v>26162</v>
      </c>
      <c r="K1854" s="41" t="s">
        <v>28355</v>
      </c>
      <c r="L1854" s="6243" t="s">
        <v>6341</v>
      </c>
      <c r="M1854" s="582" t="s">
        <v>28357</v>
      </c>
      <c r="N1854" s="41"/>
      <c r="O1854" s="3896">
        <v>26</v>
      </c>
      <c r="P1854" s="4110">
        <v>27</v>
      </c>
      <c r="Q1854" s="41" t="s">
        <v>28356</v>
      </c>
      <c r="R1854" s="41"/>
      <c r="V1854" s="6" t="s">
        <v>9338</v>
      </c>
      <c r="X1854" s="6" t="s">
        <v>7042</v>
      </c>
      <c r="AA1854" s="6564">
        <v>13490505</v>
      </c>
      <c r="AC1854" s="6523">
        <v>0</v>
      </c>
      <c r="AD1854" s="6140">
        <v>7920</v>
      </c>
      <c r="AE1854" s="4898">
        <f t="shared" si="84"/>
        <v>213840</v>
      </c>
    </row>
    <row r="1855" spans="1:31" s="6" customFormat="1" ht="30" customHeight="1">
      <c r="A1855" s="6181" t="s">
        <v>19583</v>
      </c>
      <c r="B1855" s="4672" t="s">
        <v>28359</v>
      </c>
      <c r="C1855" s="422">
        <v>46034</v>
      </c>
      <c r="D1855" s="422">
        <v>46055</v>
      </c>
      <c r="E1855" s="422"/>
      <c r="F1855" s="373"/>
      <c r="G1855" s="41">
        <v>8604</v>
      </c>
      <c r="H1855" s="6183"/>
      <c r="I1855" s="41" t="s">
        <v>21302</v>
      </c>
      <c r="J1855" s="41" t="s">
        <v>28360</v>
      </c>
      <c r="K1855" s="41" t="s">
        <v>28361</v>
      </c>
      <c r="L1855" s="6181" t="s">
        <v>173</v>
      </c>
      <c r="M1855" s="41" t="s">
        <v>28363</v>
      </c>
      <c r="N1855" s="41"/>
      <c r="O1855" s="3896">
        <v>1</v>
      </c>
      <c r="P1855" s="3896">
        <v>1</v>
      </c>
      <c r="Q1855" s="41" t="s">
        <v>28362</v>
      </c>
      <c r="R1855" s="41"/>
      <c r="V1855" s="6" t="s">
        <v>9338</v>
      </c>
      <c r="X1855" s="6" t="s">
        <v>7042</v>
      </c>
      <c r="AA1855" s="6564">
        <v>13499103</v>
      </c>
      <c r="AC1855" s="6523">
        <v>0</v>
      </c>
      <c r="AD1855" s="6140">
        <v>7920</v>
      </c>
      <c r="AE1855" s="4898">
        <f t="shared" si="84"/>
        <v>7920</v>
      </c>
    </row>
    <row r="1856" spans="1:31" s="6" customFormat="1" ht="30" customHeight="1">
      <c r="A1856" s="6181" t="s">
        <v>18754</v>
      </c>
      <c r="B1856" s="4672" t="s">
        <v>28364</v>
      </c>
      <c r="C1856" s="422">
        <v>46020</v>
      </c>
      <c r="D1856" s="422">
        <v>46055</v>
      </c>
      <c r="E1856" s="422"/>
      <c r="F1856" s="373"/>
      <c r="G1856" s="41">
        <v>8634</v>
      </c>
      <c r="H1856" s="6439" t="s">
        <v>1395</v>
      </c>
      <c r="I1856" s="41"/>
      <c r="J1856" s="41" t="s">
        <v>28365</v>
      </c>
      <c r="K1856" s="41" t="s">
        <v>28309</v>
      </c>
      <c r="L1856" s="6181" t="s">
        <v>193</v>
      </c>
      <c r="M1856" s="41" t="s">
        <v>28367</v>
      </c>
      <c r="N1856" s="41"/>
      <c r="O1856" s="3896">
        <v>6</v>
      </c>
      <c r="P1856" s="3896">
        <v>6</v>
      </c>
      <c r="Q1856" s="41" t="s">
        <v>28366</v>
      </c>
      <c r="R1856" s="41"/>
      <c r="V1856" s="6440" t="s">
        <v>9338</v>
      </c>
      <c r="X1856" s="6440" t="s">
        <v>7042</v>
      </c>
      <c r="AA1856" s="6564">
        <v>13502968</v>
      </c>
      <c r="AC1856" s="6523">
        <v>0</v>
      </c>
      <c r="AD1856" s="6140">
        <v>7920</v>
      </c>
      <c r="AE1856" s="4898">
        <f t="shared" si="84"/>
        <v>47520</v>
      </c>
    </row>
    <row r="1857" spans="1:31" s="6" customFormat="1" ht="30" customHeight="1">
      <c r="A1857" s="6181" t="s">
        <v>26419</v>
      </c>
      <c r="B1857" s="41" t="s">
        <v>28368</v>
      </c>
      <c r="C1857" s="422">
        <v>46035</v>
      </c>
      <c r="D1857" s="422">
        <v>46069</v>
      </c>
      <c r="E1857" s="422"/>
      <c r="F1857" s="373"/>
      <c r="G1857" s="41">
        <v>5940</v>
      </c>
      <c r="H1857" s="6439" t="s">
        <v>3131</v>
      </c>
      <c r="I1857" s="41"/>
      <c r="J1857" s="41" t="s">
        <v>28369</v>
      </c>
      <c r="K1857" s="41" t="s">
        <v>28370</v>
      </c>
      <c r="L1857" s="6181" t="s">
        <v>173</v>
      </c>
      <c r="M1857" s="41" t="s">
        <v>28372</v>
      </c>
      <c r="N1857" s="41"/>
      <c r="O1857" s="3896">
        <v>1</v>
      </c>
      <c r="P1857" s="3896">
        <v>1</v>
      </c>
      <c r="Q1857" s="41" t="s">
        <v>28371</v>
      </c>
      <c r="R1857" s="41"/>
      <c r="V1857" s="6440" t="s">
        <v>9338</v>
      </c>
      <c r="X1857" s="6440" t="s">
        <v>7042</v>
      </c>
      <c r="AA1857" s="6564">
        <v>13504272</v>
      </c>
      <c r="AC1857" s="6523">
        <v>35000</v>
      </c>
      <c r="AD1857" s="6140">
        <v>17000</v>
      </c>
      <c r="AE1857" s="4898">
        <f t="shared" si="84"/>
        <v>52000</v>
      </c>
    </row>
    <row r="1858" spans="1:31" s="6" customFormat="1" ht="30" customHeight="1">
      <c r="A1858" s="6181" t="s">
        <v>19351</v>
      </c>
      <c r="B1858" s="4672" t="s">
        <v>28373</v>
      </c>
      <c r="C1858" s="422">
        <v>46035</v>
      </c>
      <c r="D1858" s="422">
        <v>46069</v>
      </c>
      <c r="E1858" s="422"/>
      <c r="F1858" s="373"/>
      <c r="G1858" s="41">
        <v>8646</v>
      </c>
      <c r="H1858" s="6439" t="s">
        <v>28374</v>
      </c>
      <c r="I1858" s="41"/>
      <c r="J1858" s="41" t="s">
        <v>28375</v>
      </c>
      <c r="K1858" s="41" t="s">
        <v>28376</v>
      </c>
      <c r="L1858" s="6190" t="s">
        <v>128</v>
      </c>
      <c r="M1858" s="582" t="s">
        <v>28378</v>
      </c>
      <c r="N1858" s="41"/>
      <c r="O1858" s="3896">
        <v>3</v>
      </c>
      <c r="P1858" s="3896">
        <v>3</v>
      </c>
      <c r="Q1858" s="41" t="s">
        <v>28377</v>
      </c>
      <c r="R1858" s="41"/>
      <c r="V1858" s="6" t="s">
        <v>9338</v>
      </c>
      <c r="X1858" s="6" t="s">
        <v>27185</v>
      </c>
      <c r="AA1858" s="6564">
        <v>13504925</v>
      </c>
      <c r="AC1858" s="6523">
        <v>12400</v>
      </c>
      <c r="AD1858" s="6140">
        <v>12375</v>
      </c>
      <c r="AE1858" s="4898">
        <f t="shared" si="84"/>
        <v>49525</v>
      </c>
    </row>
    <row r="1859" spans="1:31" s="6" customFormat="1" ht="30" customHeight="1">
      <c r="A1859" s="6190" t="s">
        <v>18754</v>
      </c>
      <c r="B1859" s="4672" t="s">
        <v>28379</v>
      </c>
      <c r="C1859" s="422">
        <v>46036</v>
      </c>
      <c r="D1859" s="422">
        <v>46057</v>
      </c>
      <c r="E1859" s="422"/>
      <c r="F1859" s="373"/>
      <c r="G1859" s="41">
        <v>8634</v>
      </c>
      <c r="H1859" s="6242" t="s">
        <v>11805</v>
      </c>
      <c r="I1859" s="41"/>
      <c r="J1859" s="41" t="s">
        <v>28380</v>
      </c>
      <c r="K1859" s="41" t="s">
        <v>28381</v>
      </c>
      <c r="L1859" s="41" t="s">
        <v>21181</v>
      </c>
      <c r="M1859" s="41" t="s">
        <v>28383</v>
      </c>
      <c r="N1859" s="41"/>
      <c r="O1859" s="3896">
        <v>1</v>
      </c>
      <c r="P1859" s="3896">
        <v>1</v>
      </c>
      <c r="Q1859" s="41" t="s">
        <v>28382</v>
      </c>
      <c r="R1859" s="41"/>
      <c r="V1859" s="6" t="s">
        <v>9338</v>
      </c>
      <c r="X1859" s="6" t="s">
        <v>7042</v>
      </c>
      <c r="AA1859" s="6564">
        <v>13508104</v>
      </c>
      <c r="AC1859" s="6523">
        <v>0</v>
      </c>
      <c r="AD1859" s="6140">
        <v>4356</v>
      </c>
      <c r="AE1859" s="4898">
        <f t="shared" si="84"/>
        <v>4356</v>
      </c>
    </row>
    <row r="1860" spans="1:31" s="6" customFormat="1" ht="30" customHeight="1">
      <c r="A1860" s="6189" t="s">
        <v>19561</v>
      </c>
      <c r="B1860" s="9694" t="s">
        <v>28384</v>
      </c>
      <c r="C1860" s="11488">
        <v>46036</v>
      </c>
      <c r="D1860" s="11488">
        <v>46125</v>
      </c>
      <c r="E1860" s="11488">
        <v>46132</v>
      </c>
      <c r="F1860" s="11512">
        <f t="shared" si="85"/>
        <v>-7</v>
      </c>
      <c r="G1860" s="9694">
        <v>8617</v>
      </c>
      <c r="H1860" s="12239" t="s">
        <v>23283</v>
      </c>
      <c r="J1860" s="9694" t="s">
        <v>28385</v>
      </c>
      <c r="K1860" s="9694" t="s">
        <v>28386</v>
      </c>
      <c r="L1860" s="6" t="s">
        <v>13689</v>
      </c>
      <c r="M1860" s="11489" t="s">
        <v>28388</v>
      </c>
      <c r="N1860" s="6221" t="s">
        <v>3953</v>
      </c>
      <c r="O1860" s="3729">
        <v>1</v>
      </c>
      <c r="P1860" s="3729">
        <v>1</v>
      </c>
      <c r="Q1860" s="9694" t="s">
        <v>28387</v>
      </c>
      <c r="AA1860" s="11490">
        <v>13508673</v>
      </c>
      <c r="AC1860" s="11494">
        <v>72000</v>
      </c>
      <c r="AD1860" s="6140">
        <v>168795</v>
      </c>
      <c r="AE1860" s="11494">
        <f>AC1860+AD1860*P1860+AD1861*P1861</f>
        <v>344943</v>
      </c>
    </row>
    <row r="1861" spans="1:31" s="6" customFormat="1" ht="30" customHeight="1">
      <c r="A1861" s="6189" t="s">
        <v>19496</v>
      </c>
      <c r="B1861" s="9229"/>
      <c r="C1861" s="11045"/>
      <c r="D1861" s="11045"/>
      <c r="E1861" s="11045"/>
      <c r="F1861" s="11514"/>
      <c r="G1861" s="9229"/>
      <c r="H1861" s="12240"/>
      <c r="J1861" s="9229"/>
      <c r="K1861" s="9229"/>
      <c r="L1861" s="6" t="s">
        <v>8941</v>
      </c>
      <c r="M1861" s="9229"/>
      <c r="O1861" s="3729">
        <v>2</v>
      </c>
      <c r="P1861" s="3729">
        <v>2</v>
      </c>
      <c r="Q1861" s="9229"/>
      <c r="AA1861" s="11491"/>
      <c r="AC1861" s="11495"/>
      <c r="AD1861" s="6140">
        <v>52074</v>
      </c>
      <c r="AE1861" s="11495"/>
    </row>
    <row r="1862" spans="1:31" s="6" customFormat="1" ht="30" customHeight="1">
      <c r="A1862" s="6190" t="s">
        <v>26302</v>
      </c>
      <c r="B1862" s="4672" t="s">
        <v>28389</v>
      </c>
      <c r="C1862" s="422">
        <v>46036</v>
      </c>
      <c r="D1862" s="422">
        <v>46057</v>
      </c>
      <c r="E1862" s="422"/>
      <c r="F1862" s="373"/>
      <c r="G1862" s="41">
        <v>6984</v>
      </c>
      <c r="H1862" s="6242" t="s">
        <v>449</v>
      </c>
      <c r="I1862" s="41"/>
      <c r="J1862" s="41" t="s">
        <v>28390</v>
      </c>
      <c r="K1862" s="41" t="s">
        <v>28391</v>
      </c>
      <c r="L1862" s="41" t="s">
        <v>28</v>
      </c>
      <c r="M1862" s="582" t="s">
        <v>28393</v>
      </c>
      <c r="N1862" s="41"/>
      <c r="O1862" s="3896">
        <v>2</v>
      </c>
      <c r="P1862" s="3896">
        <v>2</v>
      </c>
      <c r="Q1862" s="41" t="s">
        <v>28392</v>
      </c>
      <c r="R1862" s="41"/>
      <c r="V1862" s="6" t="s">
        <v>9338</v>
      </c>
      <c r="X1862" s="6" t="s">
        <v>7042</v>
      </c>
      <c r="AA1862" s="6564">
        <v>13508706</v>
      </c>
      <c r="AC1862" s="6523">
        <v>0</v>
      </c>
      <c r="AD1862" s="6140">
        <v>7840.8</v>
      </c>
      <c r="AE1862" s="4898">
        <f t="shared" si="84"/>
        <v>15681.6</v>
      </c>
    </row>
    <row r="1863" spans="1:31" s="6" customFormat="1" ht="30" customHeight="1">
      <c r="A1863" s="6189" t="s">
        <v>19351</v>
      </c>
      <c r="B1863" s="6189" t="s">
        <v>28394</v>
      </c>
      <c r="C1863" s="114">
        <v>46036</v>
      </c>
      <c r="D1863" s="114">
        <v>46070</v>
      </c>
      <c r="E1863" s="114">
        <v>46132</v>
      </c>
      <c r="F1863" s="6572">
        <f t="shared" si="85"/>
        <v>-62</v>
      </c>
      <c r="G1863" s="6">
        <v>8646</v>
      </c>
      <c r="H1863" s="6959" t="s">
        <v>551</v>
      </c>
      <c r="J1863" s="6189" t="s">
        <v>28395</v>
      </c>
      <c r="K1863" s="6189" t="s">
        <v>28396</v>
      </c>
      <c r="L1863" s="6189" t="s">
        <v>173</v>
      </c>
      <c r="M1863" s="6" t="s">
        <v>28398</v>
      </c>
      <c r="O1863" s="3729">
        <v>1</v>
      </c>
      <c r="P1863" s="3729">
        <v>1</v>
      </c>
      <c r="Q1863" s="6189" t="s">
        <v>28397</v>
      </c>
      <c r="AA1863" s="6564">
        <v>13508726</v>
      </c>
      <c r="AC1863" s="6523">
        <v>55800</v>
      </c>
      <c r="AD1863" s="6140">
        <v>12375</v>
      </c>
      <c r="AE1863" s="4898">
        <f t="shared" si="84"/>
        <v>68175</v>
      </c>
    </row>
    <row r="1864" spans="1:31" s="6" customFormat="1" ht="30" customHeight="1">
      <c r="A1864" s="6190" t="s">
        <v>26302</v>
      </c>
      <c r="B1864" s="6792" t="s">
        <v>29438</v>
      </c>
      <c r="C1864" s="422">
        <v>46036</v>
      </c>
      <c r="D1864" s="422">
        <v>46057</v>
      </c>
      <c r="E1864" s="422"/>
      <c r="F1864" s="373"/>
      <c r="G1864" s="41">
        <v>6984</v>
      </c>
      <c r="H1864" s="6242" t="s">
        <v>563</v>
      </c>
      <c r="I1864" s="41"/>
      <c r="J1864" s="6190" t="s">
        <v>28399</v>
      </c>
      <c r="K1864" s="6190" t="s">
        <v>28400</v>
      </c>
      <c r="L1864" s="6190" t="s">
        <v>173</v>
      </c>
      <c r="M1864" s="582" t="s">
        <v>28402</v>
      </c>
      <c r="N1864" s="41"/>
      <c r="O1864" s="3896">
        <v>1</v>
      </c>
      <c r="P1864" s="3896">
        <v>1</v>
      </c>
      <c r="Q1864" s="6190" t="s">
        <v>28401</v>
      </c>
      <c r="R1864" s="41"/>
      <c r="V1864" s="6" t="s">
        <v>9338</v>
      </c>
      <c r="X1864" s="6" t="s">
        <v>7042</v>
      </c>
      <c r="AA1864" s="6564">
        <v>13508847</v>
      </c>
      <c r="AC1864" s="6523">
        <v>0</v>
      </c>
      <c r="AD1864" s="6140">
        <v>7840.8</v>
      </c>
      <c r="AE1864" s="4898">
        <f t="shared" si="84"/>
        <v>7840.8</v>
      </c>
    </row>
    <row r="1865" spans="1:31" s="6" customFormat="1" ht="30" customHeight="1">
      <c r="A1865" s="6190" t="s">
        <v>18977</v>
      </c>
      <c r="B1865" s="6498" t="s">
        <v>28403</v>
      </c>
      <c r="C1865" s="422">
        <v>46036</v>
      </c>
      <c r="D1865" s="422">
        <v>46057</v>
      </c>
      <c r="E1865" s="422"/>
      <c r="F1865" s="373"/>
      <c r="G1865" s="41">
        <v>8644</v>
      </c>
      <c r="H1865" s="6242" t="s">
        <v>11805</v>
      </c>
      <c r="I1865" s="41"/>
      <c r="J1865" s="6190" t="s">
        <v>28404</v>
      </c>
      <c r="K1865" s="6190" t="s">
        <v>28405</v>
      </c>
      <c r="L1865" s="6190" t="s">
        <v>173</v>
      </c>
      <c r="M1865" s="41" t="s">
        <v>28407</v>
      </c>
      <c r="N1865" s="41"/>
      <c r="O1865" s="3896">
        <v>1</v>
      </c>
      <c r="P1865" s="3896">
        <v>1</v>
      </c>
      <c r="Q1865" s="6190" t="s">
        <v>28406</v>
      </c>
      <c r="R1865" s="41"/>
      <c r="V1865" s="6" t="s">
        <v>9338</v>
      </c>
      <c r="X1865" s="6" t="s">
        <v>7042</v>
      </c>
      <c r="AA1865" s="6564">
        <v>13509053</v>
      </c>
      <c r="AC1865" s="6523">
        <v>0</v>
      </c>
      <c r="AD1865" s="6140">
        <v>7920</v>
      </c>
      <c r="AE1865" s="4898">
        <f t="shared" si="84"/>
        <v>7920</v>
      </c>
    </row>
    <row r="1866" spans="1:31" s="6" customFormat="1" ht="30" customHeight="1">
      <c r="A1866" s="6190" t="s">
        <v>22585</v>
      </c>
      <c r="B1866" s="6499" t="s">
        <v>28408</v>
      </c>
      <c r="C1866" s="422">
        <v>46036</v>
      </c>
      <c r="D1866" s="422">
        <v>46070</v>
      </c>
      <c r="E1866" s="422"/>
      <c r="F1866" s="373"/>
      <c r="G1866" s="41">
        <v>8591</v>
      </c>
      <c r="H1866" s="6242" t="s">
        <v>4985</v>
      </c>
      <c r="I1866" s="41"/>
      <c r="J1866" s="6190" t="s">
        <v>28409</v>
      </c>
      <c r="K1866" s="6190" t="s">
        <v>28410</v>
      </c>
      <c r="L1866" s="6190" t="s">
        <v>28</v>
      </c>
      <c r="M1866" s="41" t="s">
        <v>28412</v>
      </c>
      <c r="N1866" s="41"/>
      <c r="O1866" s="3896">
        <v>2</v>
      </c>
      <c r="P1866" s="3896">
        <v>2</v>
      </c>
      <c r="Q1866" s="6190" t="s">
        <v>28411</v>
      </c>
      <c r="R1866" s="41"/>
      <c r="V1866" s="6" t="s">
        <v>9338</v>
      </c>
      <c r="X1866" s="6" t="s">
        <v>7042</v>
      </c>
      <c r="AA1866" s="6564">
        <v>13509459</v>
      </c>
      <c r="AC1866" s="6523">
        <v>18414</v>
      </c>
      <c r="AD1866" s="6140">
        <v>14850</v>
      </c>
      <c r="AE1866" s="4898">
        <f t="shared" si="84"/>
        <v>48114</v>
      </c>
    </row>
    <row r="1867" spans="1:31" s="6" customFormat="1" ht="30" customHeight="1">
      <c r="A1867" s="6190" t="s">
        <v>19351</v>
      </c>
      <c r="B1867" s="6190" t="s">
        <v>28413</v>
      </c>
      <c r="C1867" s="422">
        <v>46036</v>
      </c>
      <c r="D1867" s="422">
        <v>46057</v>
      </c>
      <c r="E1867" s="422"/>
      <c r="F1867" s="373"/>
      <c r="G1867" s="41">
        <v>8646</v>
      </c>
      <c r="H1867" s="6242" t="s">
        <v>9496</v>
      </c>
      <c r="I1867" s="41"/>
      <c r="J1867" s="6190" t="s">
        <v>27109</v>
      </c>
      <c r="K1867" s="6190" t="s">
        <v>28414</v>
      </c>
      <c r="L1867" s="6190" t="s">
        <v>173</v>
      </c>
      <c r="M1867" s="582" t="s">
        <v>28416</v>
      </c>
      <c r="N1867" s="41"/>
      <c r="O1867" s="3896">
        <v>1</v>
      </c>
      <c r="P1867" s="3896">
        <v>1</v>
      </c>
      <c r="Q1867" s="6190" t="s">
        <v>28415</v>
      </c>
      <c r="R1867" s="41"/>
      <c r="V1867" s="6" t="s">
        <v>9338</v>
      </c>
      <c r="X1867" s="6" t="s">
        <v>7042</v>
      </c>
      <c r="AA1867" s="6564">
        <v>13509519</v>
      </c>
      <c r="AC1867" s="6523">
        <v>0</v>
      </c>
      <c r="AD1867" s="6140">
        <v>12375</v>
      </c>
      <c r="AE1867" s="4898">
        <f t="shared" si="84"/>
        <v>12375</v>
      </c>
    </row>
    <row r="1868" spans="1:31" s="6" customFormat="1" ht="30" customHeight="1">
      <c r="A1868" s="6189" t="s">
        <v>19351</v>
      </c>
      <c r="B1868" s="6189" t="s">
        <v>28417</v>
      </c>
      <c r="C1868" s="114">
        <v>46036</v>
      </c>
      <c r="D1868" s="114">
        <v>46070</v>
      </c>
      <c r="E1868" s="114">
        <v>46132</v>
      </c>
      <c r="F1868" s="6572">
        <f t="shared" si="85"/>
        <v>-62</v>
      </c>
      <c r="G1868" s="6">
        <v>8646</v>
      </c>
      <c r="H1868" s="6959" t="s">
        <v>14309</v>
      </c>
      <c r="J1868" s="6189" t="s">
        <v>28418</v>
      </c>
      <c r="K1868" s="6189" t="s">
        <v>28419</v>
      </c>
      <c r="L1868" s="6189" t="s">
        <v>28</v>
      </c>
      <c r="M1868" s="6573" t="s">
        <v>28420</v>
      </c>
      <c r="O1868" s="3729">
        <v>2</v>
      </c>
      <c r="P1868" s="3729">
        <v>2</v>
      </c>
      <c r="Q1868" s="6189" t="s">
        <v>27210</v>
      </c>
      <c r="AA1868" s="6564">
        <v>13509531</v>
      </c>
      <c r="AC1868" s="6523">
        <v>72000</v>
      </c>
      <c r="AD1868" s="6140">
        <v>12375</v>
      </c>
      <c r="AE1868" s="4898">
        <f t="shared" si="84"/>
        <v>96750</v>
      </c>
    </row>
    <row r="1869" spans="1:31" s="6" customFormat="1" ht="30" customHeight="1">
      <c r="A1869" s="6199" t="s">
        <v>19214</v>
      </c>
      <c r="B1869" s="4672" t="s">
        <v>28421</v>
      </c>
      <c r="C1869" s="422">
        <v>46037</v>
      </c>
      <c r="D1869" s="422">
        <v>46071</v>
      </c>
      <c r="E1869" s="422"/>
      <c r="F1869" s="373"/>
      <c r="G1869" s="41">
        <v>8616</v>
      </c>
      <c r="H1869" s="6247" t="s">
        <v>3676</v>
      </c>
      <c r="I1869" s="41"/>
      <c r="J1869" s="41" t="s">
        <v>28422</v>
      </c>
      <c r="K1869" s="41" t="s">
        <v>28423</v>
      </c>
      <c r="L1869" s="6199" t="s">
        <v>179</v>
      </c>
      <c r="M1869" s="582" t="s">
        <v>28425</v>
      </c>
      <c r="N1869" s="41"/>
      <c r="O1869" s="4088">
        <v>8</v>
      </c>
      <c r="P1869" s="4088">
        <v>8</v>
      </c>
      <c r="Q1869" s="41" t="s">
        <v>28424</v>
      </c>
      <c r="R1869" s="41"/>
      <c r="V1869" s="6440" t="s">
        <v>9338</v>
      </c>
      <c r="X1869" s="6440" t="s">
        <v>7042</v>
      </c>
      <c r="AA1869" s="6564">
        <v>13511798</v>
      </c>
      <c r="AC1869" s="4898">
        <v>6900</v>
      </c>
      <c r="AD1869" s="4911">
        <v>7920</v>
      </c>
      <c r="AE1869" s="4898">
        <f t="shared" si="84"/>
        <v>70260</v>
      </c>
    </row>
    <row r="1870" spans="1:31" s="6" customFormat="1" ht="30" customHeight="1">
      <c r="A1870" s="6448" t="s">
        <v>20640</v>
      </c>
      <c r="B1870" s="6464" t="s">
        <v>28426</v>
      </c>
      <c r="C1870" s="422">
        <v>46037</v>
      </c>
      <c r="D1870" s="422">
        <v>46071</v>
      </c>
      <c r="E1870" s="422"/>
      <c r="F1870" s="373"/>
      <c r="G1870" s="41">
        <v>8605</v>
      </c>
      <c r="H1870" s="6247" t="s">
        <v>1149</v>
      </c>
      <c r="I1870" s="41"/>
      <c r="J1870" s="6448" t="s">
        <v>28427</v>
      </c>
      <c r="K1870" s="41" t="s">
        <v>28428</v>
      </c>
      <c r="L1870" s="6199" t="s">
        <v>173</v>
      </c>
      <c r="M1870" s="41" t="s">
        <v>28430</v>
      </c>
      <c r="N1870" s="41"/>
      <c r="O1870" s="4088">
        <v>1</v>
      </c>
      <c r="P1870" s="4088">
        <v>1</v>
      </c>
      <c r="Q1870" s="41" t="s">
        <v>28429</v>
      </c>
      <c r="R1870" s="41"/>
      <c r="V1870" s="6" t="s">
        <v>9338</v>
      </c>
      <c r="X1870" s="6" t="s">
        <v>7042</v>
      </c>
      <c r="AA1870" s="6564">
        <v>13511863</v>
      </c>
      <c r="AC1870" s="4898">
        <v>18174</v>
      </c>
      <c r="AD1870" s="4911">
        <v>4992</v>
      </c>
      <c r="AE1870" s="4898">
        <f t="shared" si="84"/>
        <v>23166</v>
      </c>
    </row>
    <row r="1871" spans="1:31" s="6" customFormat="1" ht="30" customHeight="1">
      <c r="A1871" s="6199" t="s">
        <v>22542</v>
      </c>
      <c r="B1871" s="41" t="s">
        <v>28431</v>
      </c>
      <c r="C1871" s="422">
        <v>46038</v>
      </c>
      <c r="D1871" s="422">
        <v>46058</v>
      </c>
      <c r="E1871" s="422"/>
      <c r="F1871" s="373"/>
      <c r="G1871" s="41">
        <v>8579</v>
      </c>
      <c r="H1871" s="6247" t="s">
        <v>2536</v>
      </c>
      <c r="I1871" s="41"/>
      <c r="J1871" s="41" t="s">
        <v>28432</v>
      </c>
      <c r="K1871" s="41" t="s">
        <v>28433</v>
      </c>
      <c r="L1871" s="6208" t="s">
        <v>128</v>
      </c>
      <c r="M1871" s="41" t="s">
        <v>28435</v>
      </c>
      <c r="N1871" s="41"/>
      <c r="O1871" s="4088">
        <v>3</v>
      </c>
      <c r="P1871" s="4088">
        <v>3</v>
      </c>
      <c r="Q1871" s="41" t="s">
        <v>28434</v>
      </c>
      <c r="R1871" s="41"/>
      <c r="V1871" s="6" t="s">
        <v>9338</v>
      </c>
      <c r="X1871" s="6" t="s">
        <v>7042</v>
      </c>
      <c r="AA1871" s="6564">
        <v>13512534</v>
      </c>
      <c r="AC1871" s="4898">
        <v>0</v>
      </c>
      <c r="AD1871" s="4911">
        <v>8316</v>
      </c>
      <c r="AE1871" s="4898">
        <f t="shared" si="84"/>
        <v>24948</v>
      </c>
    </row>
    <row r="1872" spans="1:31" s="6" customFormat="1" ht="30" customHeight="1">
      <c r="A1872" s="6199" t="s">
        <v>18626</v>
      </c>
      <c r="B1872" s="4672" t="s">
        <v>28436</v>
      </c>
      <c r="C1872" s="422">
        <v>46037</v>
      </c>
      <c r="D1872" s="422">
        <v>46058</v>
      </c>
      <c r="E1872" s="422"/>
      <c r="F1872" s="373"/>
      <c r="G1872" s="41">
        <v>9013</v>
      </c>
      <c r="H1872" s="6260"/>
      <c r="I1872" s="41" t="s">
        <v>25520</v>
      </c>
      <c r="J1872" s="41" t="s">
        <v>28437</v>
      </c>
      <c r="K1872" s="41" t="s">
        <v>28438</v>
      </c>
      <c r="L1872" s="6199" t="s">
        <v>20656</v>
      </c>
      <c r="M1872" s="41" t="s">
        <v>28440</v>
      </c>
      <c r="N1872" s="41"/>
      <c r="O1872" s="4088">
        <v>2</v>
      </c>
      <c r="P1872" s="4088">
        <v>2</v>
      </c>
      <c r="Q1872" s="6199" t="s">
        <v>28439</v>
      </c>
      <c r="R1872" s="41"/>
      <c r="V1872" s="6" t="s">
        <v>9338</v>
      </c>
      <c r="X1872" s="6" t="s">
        <v>7042</v>
      </c>
      <c r="AA1872" s="6564">
        <v>13513386</v>
      </c>
      <c r="AC1872" s="4898">
        <v>0</v>
      </c>
      <c r="AD1872" s="4911">
        <v>3739.36</v>
      </c>
      <c r="AE1872" s="4898">
        <f t="shared" si="84"/>
        <v>7478.72</v>
      </c>
    </row>
    <row r="1873" spans="1:31" s="6" customFormat="1" ht="30" customHeight="1">
      <c r="A1873" s="6207" t="s">
        <v>18745</v>
      </c>
      <c r="B1873" s="9694" t="s">
        <v>28442</v>
      </c>
      <c r="C1873" s="11488">
        <v>46038</v>
      </c>
      <c r="D1873" s="11488">
        <v>46127</v>
      </c>
      <c r="E1873" s="11488">
        <v>46132</v>
      </c>
      <c r="F1873" s="11512">
        <f t="shared" si="85"/>
        <v>-5</v>
      </c>
      <c r="G1873" s="9694">
        <v>8600</v>
      </c>
      <c r="H1873" s="11648" t="s">
        <v>6908</v>
      </c>
      <c r="J1873" s="9694" t="s">
        <v>28443</v>
      </c>
      <c r="K1873" s="9694" t="s">
        <v>28444</v>
      </c>
      <c r="L1873" s="6207" t="s">
        <v>28</v>
      </c>
      <c r="M1873" s="11489" t="s">
        <v>28446</v>
      </c>
      <c r="O1873" s="264">
        <v>2</v>
      </c>
      <c r="P1873" s="264">
        <v>2</v>
      </c>
      <c r="Q1873" s="11651" t="s">
        <v>28445</v>
      </c>
      <c r="AA1873" s="11490">
        <v>13516853</v>
      </c>
      <c r="AC1873" s="11494">
        <v>31000</v>
      </c>
      <c r="AD1873" s="4911">
        <v>12375</v>
      </c>
      <c r="AE1873" s="11494">
        <f>AC1873+AD1873*P1873+AD1874*P1874+AD1875*P1875</f>
        <v>276619</v>
      </c>
    </row>
    <row r="1874" spans="1:31" s="6" customFormat="1" ht="30" customHeight="1">
      <c r="A1874" s="6207" t="s">
        <v>18745</v>
      </c>
      <c r="B1874" s="9228"/>
      <c r="C1874" s="11499"/>
      <c r="D1874" s="11499"/>
      <c r="E1874" s="11499"/>
      <c r="F1874" s="11513"/>
      <c r="G1874" s="9228"/>
      <c r="H1874" s="11649"/>
      <c r="J1874" s="9228"/>
      <c r="K1874" s="9228"/>
      <c r="L1874" s="6" t="s">
        <v>13689</v>
      </c>
      <c r="M1874" s="9228"/>
      <c r="N1874" s="6221" t="s">
        <v>3953</v>
      </c>
      <c r="O1874" s="264">
        <v>1</v>
      </c>
      <c r="P1874" s="264">
        <v>1</v>
      </c>
      <c r="Q1874" s="9228"/>
      <c r="AA1874" s="11532"/>
      <c r="AC1874" s="11509"/>
      <c r="AD1874" s="4911">
        <v>168795</v>
      </c>
      <c r="AE1874" s="11509"/>
    </row>
    <row r="1875" spans="1:31" s="6" customFormat="1" ht="30" customHeight="1">
      <c r="A1875" s="6207" t="s">
        <v>18745</v>
      </c>
      <c r="B1875" s="9229"/>
      <c r="C1875" s="11045"/>
      <c r="D1875" s="11045"/>
      <c r="E1875" s="11045"/>
      <c r="F1875" s="11514"/>
      <c r="G1875" s="9229"/>
      <c r="H1875" s="11650"/>
      <c r="J1875" s="9229"/>
      <c r="K1875" s="9229"/>
      <c r="L1875" s="6" t="s">
        <v>8688</v>
      </c>
      <c r="M1875" s="9229"/>
      <c r="O1875" s="264">
        <v>1</v>
      </c>
      <c r="P1875" s="264">
        <v>1</v>
      </c>
      <c r="Q1875" s="9229"/>
      <c r="AA1875" s="11491"/>
      <c r="AC1875" s="11495"/>
      <c r="AD1875" s="4911">
        <v>52074</v>
      </c>
      <c r="AE1875" s="11495"/>
    </row>
    <row r="1876" spans="1:31" s="36" customFormat="1" ht="30" customHeight="1">
      <c r="A1876" s="6441" t="s">
        <v>20017</v>
      </c>
      <c r="B1876" s="6441" t="s">
        <v>28447</v>
      </c>
      <c r="C1876" s="37">
        <v>46038</v>
      </c>
      <c r="D1876" s="37">
        <v>46072</v>
      </c>
      <c r="E1876" s="37"/>
      <c r="F1876" s="448"/>
      <c r="G1876" s="36">
        <v>8369</v>
      </c>
      <c r="H1876" s="6442" t="s">
        <v>6726</v>
      </c>
      <c r="J1876" s="6441" t="s">
        <v>28448</v>
      </c>
      <c r="K1876" s="6441" t="s">
        <v>28449</v>
      </c>
      <c r="L1876" s="6441" t="s">
        <v>28450</v>
      </c>
      <c r="M1876" s="36" t="s">
        <v>28452</v>
      </c>
      <c r="O1876" s="4511">
        <v>20</v>
      </c>
      <c r="P1876" s="4511">
        <v>20</v>
      </c>
      <c r="Q1876" s="6441" t="s">
        <v>28451</v>
      </c>
      <c r="AA1876" s="4891">
        <v>13517200</v>
      </c>
      <c r="AC1876" s="4906"/>
      <c r="AD1876" s="5178"/>
      <c r="AE1876" s="4906"/>
    </row>
    <row r="1877" spans="1:31" s="6" customFormat="1" ht="30" customHeight="1">
      <c r="A1877" s="6208" t="s">
        <v>18703</v>
      </c>
      <c r="B1877" s="6815" t="s">
        <v>28453</v>
      </c>
      <c r="C1877" s="422">
        <v>46038</v>
      </c>
      <c r="D1877" s="422">
        <v>46059</v>
      </c>
      <c r="E1877" s="422"/>
      <c r="F1877" s="373"/>
      <c r="G1877" s="41">
        <v>8615</v>
      </c>
      <c r="H1877" s="6260"/>
      <c r="I1877" s="6208" t="s">
        <v>21302</v>
      </c>
      <c r="J1877" s="6208" t="s">
        <v>28454</v>
      </c>
      <c r="K1877" s="6208" t="s">
        <v>28455</v>
      </c>
      <c r="L1877" s="6208" t="s">
        <v>67</v>
      </c>
      <c r="M1877" s="582" t="s">
        <v>28457</v>
      </c>
      <c r="N1877" s="41"/>
      <c r="O1877" s="4088">
        <v>7</v>
      </c>
      <c r="P1877" s="4088">
        <v>7</v>
      </c>
      <c r="Q1877" s="6208" t="s">
        <v>28456</v>
      </c>
      <c r="R1877" s="41"/>
      <c r="V1877" s="6" t="s">
        <v>9338</v>
      </c>
      <c r="X1877" s="6" t="s">
        <v>7042</v>
      </c>
      <c r="AA1877" s="6564">
        <v>13517674</v>
      </c>
      <c r="AC1877" s="4898">
        <v>0</v>
      </c>
      <c r="AD1877" s="4911">
        <v>7920</v>
      </c>
      <c r="AE1877" s="4898">
        <f t="shared" ref="AE1877:AE1881" si="86">AC1877+AD1877*P1877</f>
        <v>55440</v>
      </c>
    </row>
    <row r="1878" spans="1:31" s="6" customFormat="1" ht="30" customHeight="1">
      <c r="A1878" s="6208" t="s">
        <v>26302</v>
      </c>
      <c r="B1878" s="12244" t="s">
        <v>28458</v>
      </c>
      <c r="C1878" s="9721">
        <v>46038</v>
      </c>
      <c r="D1878" s="9721">
        <v>46127</v>
      </c>
      <c r="E1878" s="9721"/>
      <c r="F1878" s="11406"/>
      <c r="G1878" s="9278">
        <v>6984</v>
      </c>
      <c r="H1878" s="12246" t="s">
        <v>28459</v>
      </c>
      <c r="I1878" s="41"/>
      <c r="J1878" s="12244" t="s">
        <v>28460</v>
      </c>
      <c r="K1878" s="12244" t="s">
        <v>28461</v>
      </c>
      <c r="L1878" s="6208" t="s">
        <v>167</v>
      </c>
      <c r="M1878" s="9231" t="s">
        <v>28463</v>
      </c>
      <c r="N1878" s="41"/>
      <c r="O1878" s="4088">
        <v>10</v>
      </c>
      <c r="P1878" s="4088">
        <v>10</v>
      </c>
      <c r="Q1878" s="12244" t="s">
        <v>28462</v>
      </c>
      <c r="R1878" s="41"/>
      <c r="V1878" s="9694" t="s">
        <v>9338</v>
      </c>
      <c r="X1878" s="9694" t="s">
        <v>7042</v>
      </c>
      <c r="AA1878" s="11490">
        <v>13518571</v>
      </c>
      <c r="AC1878" s="11494">
        <v>10200</v>
      </c>
      <c r="AD1878" s="4911">
        <v>7840.8</v>
      </c>
      <c r="AE1878" s="11494">
        <f>AC1878+AD1878*P1878+AD1879*P1879</f>
        <v>129282.15</v>
      </c>
    </row>
    <row r="1879" spans="1:31" s="6" customFormat="1" ht="30" customHeight="1">
      <c r="A1879" s="6208" t="s">
        <v>26302</v>
      </c>
      <c r="B1879" s="12245"/>
      <c r="C1879" s="9410"/>
      <c r="D1879" s="9410"/>
      <c r="E1879" s="9410"/>
      <c r="F1879" s="11408"/>
      <c r="G1879" s="9209"/>
      <c r="H1879" s="12247"/>
      <c r="I1879" s="41"/>
      <c r="J1879" s="12245"/>
      <c r="K1879" s="12245"/>
      <c r="L1879" s="6208" t="s">
        <v>8516</v>
      </c>
      <c r="M1879" s="9209"/>
      <c r="N1879" s="6234" t="s">
        <v>28550</v>
      </c>
      <c r="O1879" s="4088">
        <v>1</v>
      </c>
      <c r="P1879" s="4088">
        <v>1</v>
      </c>
      <c r="Q1879" s="9209"/>
      <c r="R1879" s="41"/>
      <c r="V1879" s="9229"/>
      <c r="X1879" s="9229"/>
      <c r="AA1879" s="11491"/>
      <c r="AC1879" s="11495"/>
      <c r="AD1879" s="4911">
        <v>40674.15</v>
      </c>
      <c r="AE1879" s="11495"/>
    </row>
    <row r="1880" spans="1:31" s="6" customFormat="1" ht="30" customHeight="1">
      <c r="A1880" s="6208" t="s">
        <v>19480</v>
      </c>
      <c r="B1880" s="6208" t="s">
        <v>28467</v>
      </c>
      <c r="C1880" s="422">
        <v>46038</v>
      </c>
      <c r="D1880" s="422">
        <v>46059</v>
      </c>
      <c r="E1880" s="422"/>
      <c r="F1880" s="373"/>
      <c r="G1880" s="41">
        <v>8618</v>
      </c>
      <c r="H1880" s="6488" t="s">
        <v>5372</v>
      </c>
      <c r="I1880" s="41"/>
      <c r="J1880" s="6208" t="s">
        <v>28464</v>
      </c>
      <c r="K1880" s="6208" t="s">
        <v>28465</v>
      </c>
      <c r="L1880" s="6208" t="s">
        <v>128</v>
      </c>
      <c r="M1880" s="582" t="s">
        <v>28468</v>
      </c>
      <c r="N1880" s="41"/>
      <c r="O1880" s="4088">
        <v>3</v>
      </c>
      <c r="P1880" s="4088">
        <v>3</v>
      </c>
      <c r="Q1880" s="6208" t="s">
        <v>28466</v>
      </c>
      <c r="R1880" s="41"/>
      <c r="V1880" s="6" t="s">
        <v>9338</v>
      </c>
      <c r="X1880" s="6" t="s">
        <v>7042</v>
      </c>
      <c r="AA1880" s="6564">
        <v>13518709</v>
      </c>
      <c r="AC1880" s="4898">
        <v>0</v>
      </c>
      <c r="AD1880" s="4911">
        <v>7918.05</v>
      </c>
      <c r="AE1880" s="4898">
        <f t="shared" si="86"/>
        <v>23754.15</v>
      </c>
    </row>
    <row r="1881" spans="1:31" s="6" customFormat="1" ht="30" customHeight="1">
      <c r="A1881" s="6274" t="s">
        <v>18626</v>
      </c>
      <c r="B1881" s="4672" t="s">
        <v>28469</v>
      </c>
      <c r="C1881" s="422">
        <v>46002</v>
      </c>
      <c r="D1881" s="422">
        <v>46049</v>
      </c>
      <c r="E1881" s="422"/>
      <c r="F1881" s="373"/>
      <c r="G1881" s="41">
        <v>9013</v>
      </c>
      <c r="H1881" s="6275" t="s">
        <v>22276</v>
      </c>
      <c r="I1881" s="41"/>
      <c r="J1881" s="41" t="s">
        <v>28470</v>
      </c>
      <c r="K1881" s="41" t="s">
        <v>28471</v>
      </c>
      <c r="L1881" s="6218" t="s">
        <v>62</v>
      </c>
      <c r="M1881" s="582" t="s">
        <v>28473</v>
      </c>
      <c r="N1881" s="41"/>
      <c r="O1881" s="4088">
        <v>5</v>
      </c>
      <c r="P1881" s="4088">
        <v>5</v>
      </c>
      <c r="Q1881" s="41" t="s">
        <v>28472</v>
      </c>
      <c r="R1881" s="41"/>
      <c r="V1881" s="6" t="s">
        <v>9338</v>
      </c>
      <c r="X1881" s="6" t="s">
        <v>7042</v>
      </c>
      <c r="AA1881" s="6564">
        <v>13414083</v>
      </c>
      <c r="AC1881" s="4898">
        <v>10200</v>
      </c>
      <c r="AD1881" s="4911">
        <v>6798.83</v>
      </c>
      <c r="AE1881" s="4898">
        <f t="shared" si="86"/>
        <v>44194.15</v>
      </c>
    </row>
    <row r="1882" spans="1:31" s="6" customFormat="1" ht="30" customHeight="1">
      <c r="A1882" s="6218" t="s">
        <v>19496</v>
      </c>
      <c r="B1882" s="12248" t="s">
        <v>28474</v>
      </c>
      <c r="C1882" s="9721">
        <v>45676</v>
      </c>
      <c r="D1882" s="9721">
        <v>46128</v>
      </c>
      <c r="E1882" s="9721"/>
      <c r="F1882" s="11406"/>
      <c r="G1882" s="9278">
        <v>8617</v>
      </c>
      <c r="H1882" s="12259" t="s">
        <v>28475</v>
      </c>
      <c r="I1882" s="41"/>
      <c r="J1882" s="12248" t="s">
        <v>28476</v>
      </c>
      <c r="K1882" s="12248" t="s">
        <v>28477</v>
      </c>
      <c r="L1882" s="6218" t="s">
        <v>13689</v>
      </c>
      <c r="M1882" s="9231" t="s">
        <v>28481</v>
      </c>
      <c r="N1882" s="6234" t="s">
        <v>28486</v>
      </c>
      <c r="O1882" s="4088">
        <v>1</v>
      </c>
      <c r="P1882" s="4088">
        <v>1</v>
      </c>
      <c r="Q1882" s="12248" t="s">
        <v>28479</v>
      </c>
      <c r="R1882" s="9278"/>
      <c r="V1882" s="9694" t="s">
        <v>28776</v>
      </c>
      <c r="X1882" s="9694" t="s">
        <v>27185</v>
      </c>
      <c r="AA1882" s="11490">
        <v>13524088</v>
      </c>
      <c r="AC1882" s="11494">
        <v>6200</v>
      </c>
      <c r="AD1882" s="4911">
        <v>168795</v>
      </c>
      <c r="AE1882" s="11494">
        <f>AC1882+AD1883*P1883+AD1882*P1882</f>
        <v>331217</v>
      </c>
    </row>
    <row r="1883" spans="1:31" s="6" customFormat="1" ht="30" customHeight="1">
      <c r="A1883" s="6218" t="s">
        <v>19496</v>
      </c>
      <c r="B1883" s="12249"/>
      <c r="C1883" s="9410"/>
      <c r="D1883" s="9410"/>
      <c r="E1883" s="9410"/>
      <c r="F1883" s="11408"/>
      <c r="G1883" s="9209"/>
      <c r="H1883" s="12260"/>
      <c r="I1883" s="41"/>
      <c r="J1883" s="12249"/>
      <c r="K1883" s="12249"/>
      <c r="L1883" s="6218" t="s">
        <v>28478</v>
      </c>
      <c r="M1883" s="9209"/>
      <c r="N1883" s="41"/>
      <c r="O1883" s="4088">
        <v>3</v>
      </c>
      <c r="P1883" s="4088">
        <v>3</v>
      </c>
      <c r="Q1883" s="12249"/>
      <c r="R1883" s="9209"/>
      <c r="V1883" s="9229"/>
      <c r="X1883" s="9229"/>
      <c r="AA1883" s="11491"/>
      <c r="AC1883" s="11495"/>
      <c r="AD1883" s="4911">
        <v>52074</v>
      </c>
      <c r="AE1883" s="11495"/>
    </row>
    <row r="1884" spans="1:31" s="6" customFormat="1" ht="30" customHeight="1">
      <c r="A1884" s="6218" t="s">
        <v>19496</v>
      </c>
      <c r="B1884" s="12253" t="s">
        <v>28482</v>
      </c>
      <c r="C1884" s="9721">
        <v>45676</v>
      </c>
      <c r="D1884" s="9721">
        <v>46128</v>
      </c>
      <c r="E1884" s="9721"/>
      <c r="F1884" s="11406"/>
      <c r="G1884" s="9278">
        <v>8617</v>
      </c>
      <c r="H1884" s="12259" t="s">
        <v>28483</v>
      </c>
      <c r="I1884" s="41"/>
      <c r="J1884" s="12248" t="s">
        <v>28484</v>
      </c>
      <c r="K1884" s="12248" t="s">
        <v>28485</v>
      </c>
      <c r="L1884" s="6234" t="s">
        <v>193</v>
      </c>
      <c r="M1884" s="9231" t="s">
        <v>28488</v>
      </c>
      <c r="N1884" s="41"/>
      <c r="O1884" s="4088">
        <v>6</v>
      </c>
      <c r="P1884" s="4088">
        <v>6</v>
      </c>
      <c r="Q1884" s="12248" t="s">
        <v>28487</v>
      </c>
      <c r="R1884" s="41"/>
      <c r="V1884" s="9694"/>
      <c r="X1884" s="9694"/>
      <c r="AA1884" s="11490">
        <v>13524105</v>
      </c>
      <c r="AC1884" s="11494">
        <v>55800</v>
      </c>
      <c r="AD1884" s="4911">
        <v>12375</v>
      </c>
      <c r="AE1884" s="11494">
        <f>AC1884+AD1884*P1884+AD1885*P1885+AD1886*P1886</f>
        <v>299340</v>
      </c>
    </row>
    <row r="1885" spans="1:31" s="6" customFormat="1" ht="30" customHeight="1">
      <c r="A1885" s="6218" t="s">
        <v>19496</v>
      </c>
      <c r="B1885" s="12254"/>
      <c r="C1885" s="9722"/>
      <c r="D1885" s="9722"/>
      <c r="E1885" s="9722"/>
      <c r="F1885" s="11407"/>
      <c r="G1885" s="9208"/>
      <c r="H1885" s="12263"/>
      <c r="I1885" s="41"/>
      <c r="J1885" s="12256"/>
      <c r="K1885" s="12256"/>
      <c r="L1885" s="6218" t="s">
        <v>8516</v>
      </c>
      <c r="M1885" s="9208"/>
      <c r="N1885" s="6218" t="s">
        <v>3957</v>
      </c>
      <c r="O1885" s="4088">
        <v>1</v>
      </c>
      <c r="P1885" s="4088">
        <v>1</v>
      </c>
      <c r="Q1885" s="9208"/>
      <c r="R1885" s="41"/>
      <c r="V1885" s="9228"/>
      <c r="X1885" s="9228"/>
      <c r="AA1885" s="11532"/>
      <c r="AC1885" s="11509"/>
      <c r="AD1885" s="4911">
        <v>65142</v>
      </c>
      <c r="AE1885" s="11509"/>
    </row>
    <row r="1886" spans="1:31" s="6" customFormat="1" ht="30" customHeight="1">
      <c r="A1886" s="6234" t="s">
        <v>19496</v>
      </c>
      <c r="B1886" s="12255"/>
      <c r="C1886" s="9410"/>
      <c r="D1886" s="9410"/>
      <c r="E1886" s="9410"/>
      <c r="F1886" s="11408"/>
      <c r="G1886" s="9209"/>
      <c r="H1886" s="12260"/>
      <c r="I1886" s="41"/>
      <c r="J1886" s="12249"/>
      <c r="K1886" s="12249"/>
      <c r="L1886" s="6622" t="s">
        <v>8941</v>
      </c>
      <c r="M1886" s="9209"/>
      <c r="N1886" s="41"/>
      <c r="O1886" s="4088">
        <v>2</v>
      </c>
      <c r="P1886" s="4088">
        <v>2</v>
      </c>
      <c r="Q1886" s="9209"/>
      <c r="R1886" s="41"/>
      <c r="V1886" s="9229"/>
      <c r="X1886" s="9229"/>
      <c r="AA1886" s="11491"/>
      <c r="AC1886" s="11495"/>
      <c r="AD1886" s="4911">
        <v>52074</v>
      </c>
      <c r="AE1886" s="11495"/>
    </row>
    <row r="1887" spans="1:31" s="6" customFormat="1" ht="30" customHeight="1">
      <c r="A1887" s="6234" t="s">
        <v>21279</v>
      </c>
      <c r="B1887" s="12248" t="s">
        <v>28489</v>
      </c>
      <c r="C1887" s="9721">
        <v>46041</v>
      </c>
      <c r="D1887" s="9721">
        <v>46128</v>
      </c>
      <c r="E1887" s="9721"/>
      <c r="F1887" s="11406"/>
      <c r="G1887" s="9278">
        <v>8599</v>
      </c>
      <c r="H1887" s="12259" t="s">
        <v>28480</v>
      </c>
      <c r="I1887" s="41"/>
      <c r="J1887" s="12248" t="s">
        <v>28490</v>
      </c>
      <c r="K1887" s="12248" t="s">
        <v>28491</v>
      </c>
      <c r="L1887" s="6218" t="s">
        <v>13689</v>
      </c>
      <c r="M1887" s="9231" t="s">
        <v>28493</v>
      </c>
      <c r="N1887" s="6218" t="s">
        <v>28486</v>
      </c>
      <c r="O1887" s="4088">
        <v>1</v>
      </c>
      <c r="P1887" s="4088">
        <v>1</v>
      </c>
      <c r="Q1887" s="12248" t="s">
        <v>28492</v>
      </c>
      <c r="R1887" s="41"/>
      <c r="V1887" s="9694" t="s">
        <v>28776</v>
      </c>
      <c r="X1887" s="9694" t="s">
        <v>27185</v>
      </c>
      <c r="AA1887" s="11490">
        <v>13524518</v>
      </c>
      <c r="AC1887" s="11494">
        <v>49500</v>
      </c>
      <c r="AD1887" s="4898">
        <v>172141.2</v>
      </c>
      <c r="AE1887" s="12232">
        <f>AC1887+AD1887*P1887+AD1888*P1888</f>
        <v>247628.7</v>
      </c>
    </row>
    <row r="1888" spans="1:31" s="6" customFormat="1" ht="30" customHeight="1">
      <c r="A1888" s="8389" t="s">
        <v>21279</v>
      </c>
      <c r="B1888" s="12249"/>
      <c r="C1888" s="9410"/>
      <c r="D1888" s="9410"/>
      <c r="E1888" s="9410"/>
      <c r="F1888" s="11408"/>
      <c r="G1888" s="9209"/>
      <c r="H1888" s="12260"/>
      <c r="I1888" s="41"/>
      <c r="J1888" s="12249"/>
      <c r="K1888" s="12249"/>
      <c r="L1888" s="6218" t="s">
        <v>8688</v>
      </c>
      <c r="M1888" s="9209"/>
      <c r="N1888" s="41"/>
      <c r="O1888" s="4088">
        <v>1</v>
      </c>
      <c r="P1888" s="4088">
        <v>1</v>
      </c>
      <c r="Q1888" s="9209"/>
      <c r="R1888" s="41"/>
      <c r="V1888" s="9229"/>
      <c r="X1888" s="9229"/>
      <c r="AA1888" s="11491"/>
      <c r="AC1888" s="11495"/>
      <c r="AD1888" s="4898">
        <v>25987.5</v>
      </c>
      <c r="AE1888" s="11495"/>
    </row>
    <row r="1889" spans="1:31" s="6" customFormat="1" ht="30" customHeight="1">
      <c r="A1889" s="6218" t="s">
        <v>18967</v>
      </c>
      <c r="B1889" s="12248" t="s">
        <v>28494</v>
      </c>
      <c r="C1889" s="12257">
        <v>45676</v>
      </c>
      <c r="D1889" s="9721">
        <v>46128</v>
      </c>
      <c r="E1889" s="9721"/>
      <c r="F1889" s="11406"/>
      <c r="G1889" s="9278">
        <v>8604</v>
      </c>
      <c r="H1889" s="12259" t="s">
        <v>28495</v>
      </c>
      <c r="I1889" s="8440"/>
      <c r="J1889" s="12248" t="s">
        <v>28496</v>
      </c>
      <c r="K1889" s="12248" t="s">
        <v>28497</v>
      </c>
      <c r="L1889" s="6218" t="s">
        <v>8689</v>
      </c>
      <c r="M1889" s="9231" t="s">
        <v>28500</v>
      </c>
      <c r="N1889" s="6234" t="s">
        <v>28501</v>
      </c>
      <c r="O1889" s="4088">
        <v>1</v>
      </c>
      <c r="P1889" s="4088">
        <v>1</v>
      </c>
      <c r="Q1889" s="12248" t="s">
        <v>28499</v>
      </c>
      <c r="R1889" s="8440"/>
      <c r="V1889" s="9694" t="s">
        <v>28776</v>
      </c>
      <c r="X1889" s="9694" t="s">
        <v>37</v>
      </c>
      <c r="AA1889" s="11490">
        <v>13524696</v>
      </c>
      <c r="AC1889" s="11494">
        <v>1200</v>
      </c>
      <c r="AD1889" s="4898">
        <v>54450</v>
      </c>
      <c r="AE1889" s="12232">
        <f>AC1889+AD1889*P1889+AD1890*P1890</f>
        <v>105150</v>
      </c>
    </row>
    <row r="1890" spans="1:31" s="6" customFormat="1" ht="30" customHeight="1">
      <c r="A1890" s="6218" t="s">
        <v>19583</v>
      </c>
      <c r="B1890" s="12249"/>
      <c r="C1890" s="12258"/>
      <c r="D1890" s="9410"/>
      <c r="E1890" s="9410"/>
      <c r="F1890" s="11408"/>
      <c r="G1890" s="9209"/>
      <c r="H1890" s="12260"/>
      <c r="I1890" s="8440"/>
      <c r="J1890" s="12249"/>
      <c r="K1890" s="12249"/>
      <c r="L1890" s="6218" t="s">
        <v>28498</v>
      </c>
      <c r="M1890" s="9209"/>
      <c r="N1890" s="8440"/>
      <c r="O1890" s="4088">
        <v>2</v>
      </c>
      <c r="P1890" s="4088">
        <v>2</v>
      </c>
      <c r="Q1890" s="9209"/>
      <c r="R1890" s="8440"/>
      <c r="V1890" s="9229"/>
      <c r="X1890" s="9229"/>
      <c r="AA1890" s="11491"/>
      <c r="AC1890" s="11495"/>
      <c r="AD1890" s="4898">
        <v>24750</v>
      </c>
      <c r="AE1890" s="11495"/>
    </row>
    <row r="1891" spans="1:31" s="6" customFormat="1" ht="30" customHeight="1">
      <c r="A1891" s="6234" t="s">
        <v>19496</v>
      </c>
      <c r="B1891" s="9278" t="s">
        <v>28503</v>
      </c>
      <c r="C1891" s="9721">
        <v>46042</v>
      </c>
      <c r="D1891" s="9721">
        <v>46129</v>
      </c>
      <c r="E1891" s="9721"/>
      <c r="F1891" s="11406"/>
      <c r="G1891" s="9278">
        <v>8617</v>
      </c>
      <c r="H1891" s="12259" t="s">
        <v>26843</v>
      </c>
      <c r="I1891" s="41"/>
      <c r="J1891" s="9278" t="s">
        <v>28504</v>
      </c>
      <c r="K1891" s="9278" t="s">
        <v>28505</v>
      </c>
      <c r="L1891" s="6234" t="s">
        <v>159</v>
      </c>
      <c r="M1891" s="9231" t="s">
        <v>28507</v>
      </c>
      <c r="N1891" s="4617" t="s">
        <v>6604</v>
      </c>
      <c r="O1891" s="4088">
        <v>50</v>
      </c>
      <c r="P1891" s="4088">
        <v>50</v>
      </c>
      <c r="Q1891" s="12261" t="s">
        <v>28506</v>
      </c>
      <c r="R1891" s="41"/>
      <c r="V1891" s="9694" t="s">
        <v>9338</v>
      </c>
      <c r="X1891" s="9694" t="s">
        <v>7042</v>
      </c>
      <c r="AA1891" s="11490">
        <v>13527276</v>
      </c>
      <c r="AC1891" s="11494">
        <v>12400</v>
      </c>
      <c r="AD1891" s="4898">
        <v>11756.25</v>
      </c>
      <c r="AE1891" s="11494">
        <f>AC1891+AD1891*P1891+AD1892*P1892+AD1893*P1893</f>
        <v>724556.5</v>
      </c>
    </row>
    <row r="1892" spans="1:31" s="6" customFormat="1" ht="30" customHeight="1">
      <c r="A1892" s="6234" t="s">
        <v>19496</v>
      </c>
      <c r="B1892" s="9208"/>
      <c r="C1892" s="9722"/>
      <c r="D1892" s="9722"/>
      <c r="E1892" s="9722"/>
      <c r="F1892" s="11407"/>
      <c r="G1892" s="9208"/>
      <c r="H1892" s="12263"/>
      <c r="I1892" s="41"/>
      <c r="J1892" s="9208"/>
      <c r="K1892" s="9208"/>
      <c r="L1892" s="6234" t="s">
        <v>8689</v>
      </c>
      <c r="M1892" s="9208"/>
      <c r="N1892" s="6234" t="s">
        <v>28501</v>
      </c>
      <c r="O1892" s="4088">
        <v>1</v>
      </c>
      <c r="P1892" s="4088">
        <v>1</v>
      </c>
      <c r="Q1892" s="9208"/>
      <c r="R1892" s="41"/>
      <c r="V1892" s="9228"/>
      <c r="X1892" s="9228"/>
      <c r="AA1892" s="11532"/>
      <c r="AC1892" s="11509"/>
      <c r="AD1892" s="4898">
        <v>72270</v>
      </c>
      <c r="AE1892" s="11509"/>
    </row>
    <row r="1893" spans="1:31" s="6" customFormat="1" ht="30" customHeight="1">
      <c r="A1893" s="6234" t="s">
        <v>19496</v>
      </c>
      <c r="B1893" s="9209"/>
      <c r="C1893" s="9410"/>
      <c r="D1893" s="9410"/>
      <c r="E1893" s="9410"/>
      <c r="F1893" s="11408"/>
      <c r="G1893" s="9209"/>
      <c r="H1893" s="12260"/>
      <c r="I1893" s="41"/>
      <c r="J1893" s="9209"/>
      <c r="K1893" s="9209"/>
      <c r="L1893" s="6234" t="s">
        <v>8688</v>
      </c>
      <c r="M1893" s="9209"/>
      <c r="N1893" s="41"/>
      <c r="O1893" s="4088">
        <v>1</v>
      </c>
      <c r="P1893" s="4088">
        <v>1</v>
      </c>
      <c r="Q1893" s="9209"/>
      <c r="R1893" s="41"/>
      <c r="V1893" s="9229"/>
      <c r="X1893" s="9229"/>
      <c r="AA1893" s="11491"/>
      <c r="AC1893" s="11495"/>
      <c r="AD1893" s="4898">
        <v>52074</v>
      </c>
      <c r="AE1893" s="11495"/>
    </row>
    <row r="1894" spans="1:31" s="6" customFormat="1" ht="30" customHeight="1">
      <c r="A1894" s="6234" t="s">
        <v>18745</v>
      </c>
      <c r="B1894" s="6357" t="s">
        <v>28508</v>
      </c>
      <c r="C1894" s="422">
        <v>46042</v>
      </c>
      <c r="D1894" s="422">
        <v>46063</v>
      </c>
      <c r="E1894" s="422"/>
      <c r="F1894" s="373"/>
      <c r="G1894" s="41">
        <v>8600</v>
      </c>
      <c r="H1894" s="6296" t="s">
        <v>11766</v>
      </c>
      <c r="I1894" s="6234" t="s">
        <v>25</v>
      </c>
      <c r="J1894" s="6234" t="s">
        <v>28509</v>
      </c>
      <c r="K1894" s="6234" t="s">
        <v>28510</v>
      </c>
      <c r="L1894" s="6234" t="s">
        <v>21181</v>
      </c>
      <c r="M1894" s="582" t="s">
        <v>28512</v>
      </c>
      <c r="N1894" s="41"/>
      <c r="O1894" s="4088">
        <v>1</v>
      </c>
      <c r="P1894" s="4088">
        <v>1</v>
      </c>
      <c r="Q1894" s="6234" t="s">
        <v>28511</v>
      </c>
      <c r="R1894" s="41"/>
      <c r="V1894" s="6" t="s">
        <v>9338</v>
      </c>
      <c r="X1894" s="6" t="s">
        <v>7042</v>
      </c>
      <c r="AA1894" s="6564">
        <v>13527614</v>
      </c>
      <c r="AC1894" s="4898">
        <v>0</v>
      </c>
      <c r="AD1894" s="4898">
        <v>6930</v>
      </c>
      <c r="AE1894" s="4898">
        <f>AC1894+AD1894*P1894</f>
        <v>6930</v>
      </c>
    </row>
    <row r="1895" spans="1:31" s="6" customFormat="1" ht="30" customHeight="1">
      <c r="A1895" s="6234" t="s">
        <v>20911</v>
      </c>
      <c r="B1895" s="6357" t="s">
        <v>28513</v>
      </c>
      <c r="C1895" s="422">
        <v>46042</v>
      </c>
      <c r="D1895" s="422">
        <v>46063</v>
      </c>
      <c r="E1895" s="422"/>
      <c r="F1895" s="373"/>
      <c r="G1895" s="41">
        <v>8638</v>
      </c>
      <c r="H1895" s="6380"/>
      <c r="I1895" s="6234" t="s">
        <v>21302</v>
      </c>
      <c r="J1895" s="6234" t="s">
        <v>28514</v>
      </c>
      <c r="K1895" s="6234" t="s">
        <v>28515</v>
      </c>
      <c r="L1895" s="6234" t="s">
        <v>173</v>
      </c>
      <c r="M1895" s="582" t="s">
        <v>28517</v>
      </c>
      <c r="N1895" s="41"/>
      <c r="O1895" s="4088">
        <v>1</v>
      </c>
      <c r="P1895" s="4088">
        <v>1</v>
      </c>
      <c r="Q1895" s="6234" t="s">
        <v>28516</v>
      </c>
      <c r="R1895" s="41"/>
      <c r="V1895" s="6" t="s">
        <v>9338</v>
      </c>
      <c r="X1895" s="6" t="s">
        <v>7042</v>
      </c>
      <c r="AA1895" s="6564">
        <v>13527764</v>
      </c>
      <c r="AC1895" s="4898">
        <v>0</v>
      </c>
      <c r="AD1895" s="4898">
        <v>8316</v>
      </c>
      <c r="AE1895" s="4898">
        <f t="shared" ref="AE1895:AE1960" si="87">AC1895+AD1895*P1895</f>
        <v>8316</v>
      </c>
    </row>
    <row r="1896" spans="1:31" s="6" customFormat="1" ht="30" customHeight="1">
      <c r="A1896" s="6234" t="s">
        <v>26302</v>
      </c>
      <c r="B1896" s="12261" t="s">
        <v>28518</v>
      </c>
      <c r="C1896" s="9721">
        <v>46042</v>
      </c>
      <c r="D1896" s="9721">
        <v>46129</v>
      </c>
      <c r="E1896" s="9721"/>
      <c r="F1896" s="11406"/>
      <c r="G1896" s="9278">
        <v>6984</v>
      </c>
      <c r="H1896" s="12270" t="s">
        <v>21868</v>
      </c>
      <c r="I1896" s="8518"/>
      <c r="J1896" s="12261" t="s">
        <v>28519</v>
      </c>
      <c r="K1896" s="12261" t="s">
        <v>28520</v>
      </c>
      <c r="L1896" s="6234" t="s">
        <v>13689</v>
      </c>
      <c r="M1896" s="9231" t="s">
        <v>28522</v>
      </c>
      <c r="N1896" s="6234" t="s">
        <v>28486</v>
      </c>
      <c r="O1896" s="4088">
        <v>1</v>
      </c>
      <c r="P1896" s="4088">
        <v>1</v>
      </c>
      <c r="Q1896" s="12261" t="s">
        <v>28521</v>
      </c>
      <c r="R1896" s="8518"/>
      <c r="V1896" s="12272" t="s">
        <v>28776</v>
      </c>
      <c r="X1896" s="12272" t="s">
        <v>27185</v>
      </c>
      <c r="AA1896" s="11490">
        <v>13527765</v>
      </c>
      <c r="AC1896" s="11494">
        <v>67100</v>
      </c>
      <c r="AD1896" s="4898">
        <v>135253.79999999999</v>
      </c>
      <c r="AE1896" s="11494">
        <f>AC1896+AD1896*P1896+AD1897*P1897</f>
        <v>236756.3</v>
      </c>
    </row>
    <row r="1897" spans="1:31" s="6" customFormat="1" ht="30" customHeight="1">
      <c r="A1897" s="6234" t="s">
        <v>26302</v>
      </c>
      <c r="B1897" s="12262"/>
      <c r="C1897" s="9410"/>
      <c r="D1897" s="9410"/>
      <c r="E1897" s="9410"/>
      <c r="F1897" s="11408"/>
      <c r="G1897" s="9209"/>
      <c r="H1897" s="12271"/>
      <c r="I1897" s="8518"/>
      <c r="J1897" s="12262"/>
      <c r="K1897" s="12262"/>
      <c r="L1897" s="6234" t="s">
        <v>8688</v>
      </c>
      <c r="M1897" s="9209"/>
      <c r="N1897" s="8518"/>
      <c r="O1897" s="4088">
        <v>1</v>
      </c>
      <c r="P1897" s="4088">
        <v>1</v>
      </c>
      <c r="Q1897" s="9209"/>
      <c r="R1897" s="8518"/>
      <c r="V1897" s="9229"/>
      <c r="X1897" s="9229"/>
      <c r="AA1897" s="11491"/>
      <c r="AC1897" s="11495"/>
      <c r="AD1897" s="4898">
        <v>34402.5</v>
      </c>
      <c r="AE1897" s="11495"/>
    </row>
    <row r="1898" spans="1:31" s="36" customFormat="1" ht="30" customHeight="1">
      <c r="A1898" s="6258" t="s">
        <v>19424</v>
      </c>
      <c r="B1898" s="6258" t="s">
        <v>28523</v>
      </c>
      <c r="C1898" s="37">
        <v>46042</v>
      </c>
      <c r="D1898" s="37">
        <v>46077</v>
      </c>
      <c r="E1898" s="37"/>
      <c r="F1898" s="448"/>
      <c r="G1898" s="36">
        <v>8647</v>
      </c>
      <c r="H1898" s="6259" t="s">
        <v>4864</v>
      </c>
      <c r="I1898" s="6258" t="s">
        <v>25</v>
      </c>
      <c r="J1898" s="6258" t="s">
        <v>28524</v>
      </c>
      <c r="K1898" s="6258" t="s">
        <v>28525</v>
      </c>
      <c r="L1898" s="6258" t="s">
        <v>28</v>
      </c>
      <c r="M1898" s="69" t="s">
        <v>28527</v>
      </c>
      <c r="O1898" s="4511">
        <v>2</v>
      </c>
      <c r="P1898" s="4511">
        <v>2</v>
      </c>
      <c r="Q1898" s="6258" t="s">
        <v>28526</v>
      </c>
      <c r="AA1898" s="4891">
        <v>13527819</v>
      </c>
      <c r="AC1898" s="4906"/>
      <c r="AD1898" s="4906"/>
      <c r="AE1898" s="4906"/>
    </row>
    <row r="1899" spans="1:31" s="6" customFormat="1" ht="30" customHeight="1">
      <c r="A1899" s="6234" t="s">
        <v>18745</v>
      </c>
      <c r="B1899" s="6234" t="s">
        <v>28528</v>
      </c>
      <c r="C1899" s="422">
        <v>46042</v>
      </c>
      <c r="D1899" s="422">
        <v>46063</v>
      </c>
      <c r="E1899" s="422"/>
      <c r="F1899" s="373"/>
      <c r="G1899" s="41">
        <v>8600</v>
      </c>
      <c r="H1899" s="6296" t="s">
        <v>11766</v>
      </c>
      <c r="I1899" s="6234" t="s">
        <v>25</v>
      </c>
      <c r="J1899" s="6234" t="s">
        <v>28529</v>
      </c>
      <c r="K1899" s="6234" t="s">
        <v>28530</v>
      </c>
      <c r="L1899" s="6234" t="s">
        <v>28</v>
      </c>
      <c r="M1899" s="582" t="s">
        <v>28532</v>
      </c>
      <c r="N1899" s="41"/>
      <c r="O1899" s="4088">
        <v>2</v>
      </c>
      <c r="P1899" s="4088">
        <v>2</v>
      </c>
      <c r="Q1899" s="6234" t="s">
        <v>28531</v>
      </c>
      <c r="R1899" s="41"/>
      <c r="V1899" s="6" t="s">
        <v>9338</v>
      </c>
      <c r="X1899" s="6" t="s">
        <v>7042</v>
      </c>
      <c r="AA1899" s="6564">
        <v>13528410</v>
      </c>
      <c r="AC1899" s="4898">
        <v>0</v>
      </c>
      <c r="AD1899" s="4898">
        <v>12375</v>
      </c>
      <c r="AE1899" s="4898">
        <f t="shared" si="87"/>
        <v>24750</v>
      </c>
    </row>
    <row r="1900" spans="1:31" s="6" customFormat="1" ht="30" customHeight="1">
      <c r="A1900" s="6752" t="s">
        <v>19496</v>
      </c>
      <c r="B1900" s="12261" t="s">
        <v>28533</v>
      </c>
      <c r="C1900" s="9721">
        <v>46042</v>
      </c>
      <c r="D1900" s="9721">
        <v>46129</v>
      </c>
      <c r="E1900" s="9721"/>
      <c r="F1900" s="11406"/>
      <c r="G1900" s="9278">
        <v>8617</v>
      </c>
      <c r="H1900" s="12270" t="s">
        <v>28534</v>
      </c>
      <c r="I1900" s="41"/>
      <c r="J1900" s="12261" t="s">
        <v>28535</v>
      </c>
      <c r="K1900" s="12261" t="s">
        <v>28505</v>
      </c>
      <c r="L1900" s="6234" t="s">
        <v>13689</v>
      </c>
      <c r="M1900" s="9231" t="s">
        <v>28537</v>
      </c>
      <c r="N1900" s="6234" t="s">
        <v>28486</v>
      </c>
      <c r="O1900" s="4088">
        <v>1</v>
      </c>
      <c r="P1900" s="4088">
        <v>1</v>
      </c>
      <c r="Q1900" s="12261" t="s">
        <v>28536</v>
      </c>
      <c r="R1900" s="41"/>
      <c r="V1900" s="9694" t="s">
        <v>9338</v>
      </c>
      <c r="X1900" s="9694" t="s">
        <v>7042</v>
      </c>
      <c r="AA1900" s="11490">
        <v>13528961</v>
      </c>
      <c r="AC1900" s="11494">
        <v>0</v>
      </c>
      <c r="AD1900" s="4898">
        <v>168795</v>
      </c>
      <c r="AE1900" s="11494">
        <f>AC1900+AD1900*P1900+AD1901*P1901</f>
        <v>272943</v>
      </c>
    </row>
    <row r="1901" spans="1:31" s="6" customFormat="1" ht="30" customHeight="1">
      <c r="A1901" s="6234" t="s">
        <v>19496</v>
      </c>
      <c r="B1901" s="12262"/>
      <c r="C1901" s="9410"/>
      <c r="D1901" s="9410"/>
      <c r="E1901" s="9410"/>
      <c r="F1901" s="11408"/>
      <c r="G1901" s="9209"/>
      <c r="H1901" s="12271"/>
      <c r="I1901" s="41"/>
      <c r="J1901" s="12262"/>
      <c r="K1901" s="12262"/>
      <c r="L1901" s="6234" t="s">
        <v>8941</v>
      </c>
      <c r="M1901" s="9209"/>
      <c r="N1901" s="41"/>
      <c r="O1901" s="4088">
        <v>2</v>
      </c>
      <c r="P1901" s="4088">
        <v>2</v>
      </c>
      <c r="Q1901" s="9209"/>
      <c r="R1901" s="41"/>
      <c r="V1901" s="9229"/>
      <c r="X1901" s="9229"/>
      <c r="AA1901" s="11491"/>
      <c r="AC1901" s="11495"/>
      <c r="AD1901" s="4898">
        <v>52074</v>
      </c>
      <c r="AE1901" s="11495"/>
    </row>
    <row r="1902" spans="1:31" s="6" customFormat="1" ht="30" customHeight="1">
      <c r="A1902" s="6233" t="s">
        <v>19214</v>
      </c>
      <c r="B1902" s="12266" t="s">
        <v>28538</v>
      </c>
      <c r="C1902" s="11488">
        <v>46042</v>
      </c>
      <c r="D1902" s="11488">
        <v>46129</v>
      </c>
      <c r="E1902" s="11488">
        <v>46132</v>
      </c>
      <c r="F1902" s="11512">
        <f t="shared" ref="F1902:F1926" si="88">SUM(D1902-E1902)</f>
        <v>-3</v>
      </c>
      <c r="G1902" s="9694">
        <v>8616</v>
      </c>
      <c r="H1902" s="12267" t="s">
        <v>26188</v>
      </c>
      <c r="J1902" s="12266" t="s">
        <v>28539</v>
      </c>
      <c r="K1902" s="12266" t="s">
        <v>28540</v>
      </c>
      <c r="L1902" s="6233" t="s">
        <v>13689</v>
      </c>
      <c r="M1902" s="11489" t="s">
        <v>28542</v>
      </c>
      <c r="N1902" s="6233" t="s">
        <v>28486</v>
      </c>
      <c r="O1902" s="264">
        <v>1</v>
      </c>
      <c r="P1902" s="264">
        <v>1</v>
      </c>
      <c r="Q1902" s="12266" t="s">
        <v>28541</v>
      </c>
      <c r="AA1902" s="11490">
        <v>13529224</v>
      </c>
      <c r="AC1902" s="11494">
        <v>6900</v>
      </c>
      <c r="AD1902" s="4898">
        <v>136620</v>
      </c>
      <c r="AE1902" s="11494">
        <f>AC1902+AD1902*P1902+AD1903*P1903</f>
        <v>193020</v>
      </c>
    </row>
    <row r="1903" spans="1:31" s="6" customFormat="1" ht="30" customHeight="1">
      <c r="A1903" s="6233" t="s">
        <v>19214</v>
      </c>
      <c r="B1903" s="12269"/>
      <c r="C1903" s="11045"/>
      <c r="D1903" s="11045"/>
      <c r="E1903" s="11045"/>
      <c r="F1903" s="11514"/>
      <c r="G1903" s="9229"/>
      <c r="H1903" s="12268"/>
      <c r="J1903" s="12269"/>
      <c r="K1903" s="12269"/>
      <c r="L1903" s="6233" t="s">
        <v>8941</v>
      </c>
      <c r="M1903" s="9229"/>
      <c r="O1903" s="264">
        <v>2</v>
      </c>
      <c r="P1903" s="264">
        <v>2</v>
      </c>
      <c r="Q1903" s="9229"/>
      <c r="AA1903" s="11491"/>
      <c r="AC1903" s="11495"/>
      <c r="AD1903" s="4898">
        <v>24750</v>
      </c>
      <c r="AE1903" s="11495"/>
    </row>
    <row r="1904" spans="1:31" s="36" customFormat="1" ht="30" customHeight="1">
      <c r="A1904" s="6258" t="s">
        <v>26302</v>
      </c>
      <c r="B1904" s="11644" t="s">
        <v>28543</v>
      </c>
      <c r="C1904" s="8947">
        <v>46042</v>
      </c>
      <c r="D1904" s="8947">
        <v>46129</v>
      </c>
      <c r="E1904" s="8947"/>
      <c r="F1904" s="9954"/>
      <c r="G1904" s="9140">
        <v>6984</v>
      </c>
      <c r="H1904" s="12279" t="s">
        <v>28544</v>
      </c>
      <c r="J1904" s="11644" t="s">
        <v>28545</v>
      </c>
      <c r="K1904" s="11644" t="s">
        <v>28546</v>
      </c>
      <c r="L1904" s="6265" t="s">
        <v>62</v>
      </c>
      <c r="M1904" s="8962" t="s">
        <v>28548</v>
      </c>
      <c r="O1904" s="4511">
        <v>5</v>
      </c>
      <c r="P1904" s="4511">
        <v>5</v>
      </c>
      <c r="Q1904" s="11644" t="s">
        <v>28547</v>
      </c>
      <c r="V1904" s="9140"/>
      <c r="X1904" s="9140"/>
      <c r="AA1904" s="11584">
        <v>13529604</v>
      </c>
      <c r="AC1904" s="11587"/>
      <c r="AD1904" s="4906"/>
      <c r="AE1904" s="11587"/>
    </row>
    <row r="1905" spans="1:31" s="36" customFormat="1" ht="30" customHeight="1">
      <c r="A1905" s="6258" t="s">
        <v>26302</v>
      </c>
      <c r="B1905" s="11645"/>
      <c r="C1905" s="8948"/>
      <c r="D1905" s="8948"/>
      <c r="E1905" s="8948"/>
      <c r="F1905" s="11590"/>
      <c r="G1905" s="8932"/>
      <c r="H1905" s="12280"/>
      <c r="J1905" s="11645"/>
      <c r="K1905" s="11645"/>
      <c r="L1905" s="6258" t="s">
        <v>9167</v>
      </c>
      <c r="M1905" s="8932"/>
      <c r="N1905" s="6258" t="s">
        <v>28549</v>
      </c>
      <c r="O1905" s="4511">
        <v>1</v>
      </c>
      <c r="P1905" s="4511">
        <v>1</v>
      </c>
      <c r="Q1905" s="8932"/>
      <c r="V1905" s="8932"/>
      <c r="X1905" s="8932"/>
      <c r="AA1905" s="11585"/>
      <c r="AC1905" s="11588"/>
      <c r="AD1905" s="4906"/>
      <c r="AE1905" s="11588"/>
    </row>
    <row r="1906" spans="1:31" s="36" customFormat="1" ht="30" customHeight="1">
      <c r="A1906" s="6258" t="s">
        <v>26302</v>
      </c>
      <c r="B1906" s="11646"/>
      <c r="C1906" s="8949"/>
      <c r="D1906" s="8949"/>
      <c r="E1906" s="8949"/>
      <c r="F1906" s="9955"/>
      <c r="G1906" s="8933"/>
      <c r="H1906" s="12281"/>
      <c r="J1906" s="11646"/>
      <c r="K1906" s="11646"/>
      <c r="L1906" s="6258" t="s">
        <v>8941</v>
      </c>
      <c r="M1906" s="8933"/>
      <c r="O1906" s="4511">
        <v>2</v>
      </c>
      <c r="P1906" s="4511">
        <v>2</v>
      </c>
      <c r="Q1906" s="8933"/>
      <c r="V1906" s="8933"/>
      <c r="X1906" s="8933"/>
      <c r="AA1906" s="11586"/>
      <c r="AC1906" s="11589"/>
      <c r="AD1906" s="4906"/>
      <c r="AE1906" s="11589"/>
    </row>
    <row r="1907" spans="1:31" s="6" customFormat="1" ht="30" customHeight="1">
      <c r="A1907" s="6245" t="s">
        <v>18977</v>
      </c>
      <c r="B1907" s="6245" t="s">
        <v>28551</v>
      </c>
      <c r="C1907" s="422">
        <v>46002</v>
      </c>
      <c r="D1907" s="422">
        <v>46035</v>
      </c>
      <c r="E1907" s="422"/>
      <c r="F1907" s="373"/>
      <c r="G1907" s="41">
        <v>8644</v>
      </c>
      <c r="H1907" s="6286" t="s">
        <v>6908</v>
      </c>
      <c r="I1907" s="41"/>
      <c r="J1907" s="6245" t="s">
        <v>28552</v>
      </c>
      <c r="K1907" s="6245" t="s">
        <v>28553</v>
      </c>
      <c r="L1907" s="6245" t="s">
        <v>128</v>
      </c>
      <c r="M1907" s="41" t="s">
        <v>28554</v>
      </c>
      <c r="N1907" s="41"/>
      <c r="O1907" s="4088">
        <v>3</v>
      </c>
      <c r="P1907" s="4088">
        <v>3</v>
      </c>
      <c r="Q1907" s="6245" t="s">
        <v>27639</v>
      </c>
      <c r="R1907" s="41"/>
      <c r="V1907" s="6" t="s">
        <v>2073</v>
      </c>
      <c r="X1907" s="6" t="s">
        <v>7042</v>
      </c>
      <c r="AA1907" s="6564">
        <v>13413964</v>
      </c>
      <c r="AC1907" s="4898">
        <v>0</v>
      </c>
      <c r="AD1907" s="4898">
        <v>7920</v>
      </c>
      <c r="AE1907" s="4898">
        <f t="shared" si="87"/>
        <v>23760</v>
      </c>
    </row>
    <row r="1908" spans="1:31" s="6" customFormat="1" ht="30" customHeight="1">
      <c r="A1908" s="6245" t="s">
        <v>19480</v>
      </c>
      <c r="B1908" s="6596" t="s">
        <v>28555</v>
      </c>
      <c r="C1908" s="422">
        <v>46021</v>
      </c>
      <c r="D1908" s="422">
        <v>46078</v>
      </c>
      <c r="E1908" s="422"/>
      <c r="F1908" s="373"/>
      <c r="G1908" s="41">
        <v>8618</v>
      </c>
      <c r="H1908" s="6286" t="s">
        <v>6009</v>
      </c>
      <c r="I1908" s="41"/>
      <c r="J1908" s="6245" t="s">
        <v>14563</v>
      </c>
      <c r="K1908" s="6245" t="s">
        <v>28556</v>
      </c>
      <c r="L1908" s="6245" t="s">
        <v>3368</v>
      </c>
      <c r="M1908" s="41" t="s">
        <v>28558</v>
      </c>
      <c r="N1908" s="41"/>
      <c r="O1908" s="4088">
        <v>27</v>
      </c>
      <c r="P1908" s="4088">
        <v>27</v>
      </c>
      <c r="Q1908" s="6245" t="s">
        <v>28557</v>
      </c>
      <c r="R1908" s="41"/>
      <c r="V1908" s="6" t="s">
        <v>2073</v>
      </c>
      <c r="X1908" s="6" t="s">
        <v>7042</v>
      </c>
      <c r="AA1908" s="6564">
        <v>13531751</v>
      </c>
      <c r="AC1908" s="4898">
        <v>3300</v>
      </c>
      <c r="AD1908" s="4898">
        <v>7918.05</v>
      </c>
      <c r="AE1908" s="4898">
        <f t="shared" si="87"/>
        <v>217087.35</v>
      </c>
    </row>
    <row r="1909" spans="1:31" s="6" customFormat="1" ht="30" customHeight="1">
      <c r="A1909" s="6245" t="s">
        <v>18754</v>
      </c>
      <c r="B1909" s="6245" t="s">
        <v>28559</v>
      </c>
      <c r="C1909" s="422">
        <v>46043</v>
      </c>
      <c r="D1909" s="422">
        <v>46064</v>
      </c>
      <c r="E1909" s="422"/>
      <c r="F1909" s="373"/>
      <c r="G1909" s="41">
        <v>8634</v>
      </c>
      <c r="H1909" s="6286" t="s">
        <v>6998</v>
      </c>
      <c r="I1909" s="41"/>
      <c r="J1909" s="6245" t="s">
        <v>28560</v>
      </c>
      <c r="K1909" s="6245" t="s">
        <v>28561</v>
      </c>
      <c r="L1909" s="6245" t="s">
        <v>62</v>
      </c>
      <c r="M1909" s="41" t="s">
        <v>28562</v>
      </c>
      <c r="N1909" s="41"/>
      <c r="O1909" s="4088">
        <v>5</v>
      </c>
      <c r="P1909" s="4088">
        <v>5</v>
      </c>
      <c r="Q1909" s="6245" t="s">
        <v>27680</v>
      </c>
      <c r="R1909" s="41"/>
      <c r="V1909" s="6" t="s">
        <v>9338</v>
      </c>
      <c r="X1909" s="6" t="s">
        <v>7042</v>
      </c>
      <c r="AA1909" s="6564">
        <v>13531799</v>
      </c>
      <c r="AC1909" s="4898">
        <v>0</v>
      </c>
      <c r="AD1909" s="4898">
        <v>7920</v>
      </c>
      <c r="AE1909" s="4898">
        <f t="shared" si="87"/>
        <v>39600</v>
      </c>
    </row>
    <row r="1910" spans="1:31" s="36" customFormat="1" ht="30" customHeight="1">
      <c r="A1910" s="6265" t="s">
        <v>19484</v>
      </c>
      <c r="B1910" s="6265" t="s">
        <v>28563</v>
      </c>
      <c r="C1910" s="37">
        <v>46009</v>
      </c>
      <c r="D1910" s="37">
        <v>46078</v>
      </c>
      <c r="E1910" s="37"/>
      <c r="F1910" s="448"/>
      <c r="G1910" s="36">
        <v>9013</v>
      </c>
      <c r="H1910" s="6266" t="s">
        <v>9947</v>
      </c>
      <c r="J1910" s="6265" t="s">
        <v>28564</v>
      </c>
      <c r="K1910" s="6265" t="s">
        <v>28565</v>
      </c>
      <c r="L1910" s="6265" t="s">
        <v>62</v>
      </c>
      <c r="M1910" s="36" t="s">
        <v>28567</v>
      </c>
      <c r="O1910" s="4511">
        <v>5</v>
      </c>
      <c r="P1910" s="4511">
        <v>5</v>
      </c>
      <c r="Q1910" s="6265" t="s">
        <v>28566</v>
      </c>
      <c r="AA1910" s="4891">
        <v>13531886</v>
      </c>
      <c r="AC1910" s="4906"/>
      <c r="AD1910" s="4906"/>
      <c r="AE1910" s="4906"/>
    </row>
    <row r="1911" spans="1:31" s="6" customFormat="1" ht="30" customHeight="1">
      <c r="A1911" s="6245" t="s">
        <v>20502</v>
      </c>
      <c r="B1911" s="6245" t="s">
        <v>28568</v>
      </c>
      <c r="C1911" s="422">
        <v>46043</v>
      </c>
      <c r="D1911" s="422">
        <v>46134</v>
      </c>
      <c r="E1911" s="422"/>
      <c r="F1911" s="373"/>
      <c r="G1911" s="41">
        <v>8637</v>
      </c>
      <c r="H1911" s="6286" t="s">
        <v>4825</v>
      </c>
      <c r="I1911" s="41"/>
      <c r="J1911" s="6245" t="s">
        <v>28569</v>
      </c>
      <c r="K1911" s="6245" t="s">
        <v>28570</v>
      </c>
      <c r="L1911" s="6245" t="s">
        <v>76</v>
      </c>
      <c r="M1911" s="582" t="s">
        <v>28572</v>
      </c>
      <c r="N1911" s="41"/>
      <c r="O1911" s="4088">
        <v>4</v>
      </c>
      <c r="P1911" s="4088">
        <v>4</v>
      </c>
      <c r="Q1911" s="6245" t="s">
        <v>28571</v>
      </c>
      <c r="R1911" s="41"/>
      <c r="V1911" s="8198" t="s">
        <v>32102</v>
      </c>
      <c r="X1911" s="8198" t="s">
        <v>27185</v>
      </c>
      <c r="AA1911" s="6564">
        <v>13531974</v>
      </c>
      <c r="AC1911" s="4898">
        <v>250000</v>
      </c>
      <c r="AD1911" s="4898">
        <v>15000</v>
      </c>
      <c r="AE1911" s="4898">
        <f t="shared" si="87"/>
        <v>310000</v>
      </c>
    </row>
    <row r="1912" spans="1:31" s="6" customFormat="1" ht="30" customHeight="1">
      <c r="A1912" s="6448" t="s">
        <v>26808</v>
      </c>
      <c r="B1912" s="6596" t="s">
        <v>28573</v>
      </c>
      <c r="C1912" s="422">
        <v>46038</v>
      </c>
      <c r="D1912" s="422">
        <v>46078</v>
      </c>
      <c r="E1912" s="422"/>
      <c r="F1912" s="373"/>
      <c r="G1912" s="41">
        <v>8607</v>
      </c>
      <c r="H1912" s="6286" t="s">
        <v>10507</v>
      </c>
      <c r="I1912" s="41"/>
      <c r="J1912" s="6448" t="s">
        <v>28574</v>
      </c>
      <c r="K1912" s="6245" t="s">
        <v>27851</v>
      </c>
      <c r="L1912" s="6245" t="s">
        <v>28</v>
      </c>
      <c r="M1912" s="41" t="s">
        <v>28575</v>
      </c>
      <c r="N1912" s="41"/>
      <c r="O1912" s="4088">
        <v>2</v>
      </c>
      <c r="P1912" s="4088">
        <v>2</v>
      </c>
      <c r="Q1912" s="6245" t="s">
        <v>27852</v>
      </c>
      <c r="R1912" s="41"/>
      <c r="V1912" s="6" t="s">
        <v>9338</v>
      </c>
      <c r="X1912" s="6" t="s">
        <v>7042</v>
      </c>
      <c r="AA1912" s="6564">
        <v>13531991</v>
      </c>
      <c r="AC1912" s="4898">
        <v>10200</v>
      </c>
      <c r="AD1912" s="4898">
        <v>7840.8</v>
      </c>
      <c r="AE1912" s="4898">
        <f t="shared" si="87"/>
        <v>25881.599999999999</v>
      </c>
    </row>
    <row r="1913" spans="1:31" s="6" customFormat="1" ht="30" customHeight="1">
      <c r="A1913" s="6245" t="s">
        <v>18754</v>
      </c>
      <c r="B1913" s="6596" t="s">
        <v>28576</v>
      </c>
      <c r="C1913" s="422">
        <v>46043</v>
      </c>
      <c r="D1913" s="422">
        <v>46064</v>
      </c>
      <c r="E1913" s="422"/>
      <c r="F1913" s="373"/>
      <c r="G1913" s="41">
        <v>8634</v>
      </c>
      <c r="H1913" s="6286" t="s">
        <v>1523</v>
      </c>
      <c r="I1913" s="41"/>
      <c r="J1913" s="6245" t="s">
        <v>28577</v>
      </c>
      <c r="K1913" s="6245" t="s">
        <v>28578</v>
      </c>
      <c r="L1913" s="6245" t="s">
        <v>179</v>
      </c>
      <c r="M1913" s="582" t="s">
        <v>28580</v>
      </c>
      <c r="N1913" s="41"/>
      <c r="O1913" s="4088">
        <v>8</v>
      </c>
      <c r="P1913" s="4088">
        <v>8</v>
      </c>
      <c r="Q1913" s="6245" t="s">
        <v>28579</v>
      </c>
      <c r="R1913" s="41"/>
      <c r="V1913" s="6" t="s">
        <v>9338</v>
      </c>
      <c r="X1913" s="6" t="s">
        <v>7042</v>
      </c>
      <c r="AA1913" s="6564">
        <v>13532041</v>
      </c>
      <c r="AC1913" s="4898">
        <v>0</v>
      </c>
      <c r="AD1913" s="4898">
        <v>7920</v>
      </c>
      <c r="AE1913" s="4898">
        <f t="shared" si="87"/>
        <v>63360</v>
      </c>
    </row>
    <row r="1914" spans="1:31" s="6" customFormat="1" ht="30" customHeight="1">
      <c r="A1914" s="6248" t="s">
        <v>21279</v>
      </c>
      <c r="B1914" s="11632" t="s">
        <v>28581</v>
      </c>
      <c r="C1914" s="11488">
        <v>46043</v>
      </c>
      <c r="D1914" s="11488">
        <v>46132</v>
      </c>
      <c r="E1914" s="11488">
        <v>46132</v>
      </c>
      <c r="F1914" s="11512">
        <f t="shared" si="88"/>
        <v>0</v>
      </c>
      <c r="G1914" s="9694">
        <v>8599</v>
      </c>
      <c r="H1914" s="12282" t="s">
        <v>28582</v>
      </c>
      <c r="J1914" s="11632" t="s">
        <v>28583</v>
      </c>
      <c r="K1914" s="11632" t="s">
        <v>28584</v>
      </c>
      <c r="L1914" s="6251" t="s">
        <v>13689</v>
      </c>
      <c r="M1914" s="11489" t="s">
        <v>28586</v>
      </c>
      <c r="N1914" s="6262" t="s">
        <v>3953</v>
      </c>
      <c r="O1914" s="264">
        <v>1</v>
      </c>
      <c r="P1914" s="264">
        <v>1</v>
      </c>
      <c r="Q1914" s="11632" t="s">
        <v>28585</v>
      </c>
      <c r="V1914" s="9694"/>
      <c r="X1914" s="9694"/>
      <c r="AA1914" s="11490">
        <v>13532419</v>
      </c>
      <c r="AC1914" s="11492">
        <v>49500</v>
      </c>
      <c r="AD1914" s="5050">
        <v>172141.2</v>
      </c>
      <c r="AE1914" s="11492">
        <f>AC1914+AD1914*P1914+AD1915*P1915</f>
        <v>247628.7</v>
      </c>
    </row>
    <row r="1915" spans="1:31" s="6" customFormat="1" ht="30" customHeight="1">
      <c r="A1915" s="6248" t="s">
        <v>21279</v>
      </c>
      <c r="B1915" s="11633"/>
      <c r="C1915" s="11045"/>
      <c r="D1915" s="11045"/>
      <c r="E1915" s="11045"/>
      <c r="F1915" s="11514"/>
      <c r="G1915" s="9229"/>
      <c r="H1915" s="12283"/>
      <c r="J1915" s="11633"/>
      <c r="K1915" s="11633"/>
      <c r="L1915" s="6248" t="s">
        <v>8688</v>
      </c>
      <c r="M1915" s="9229"/>
      <c r="O1915" s="264">
        <v>1</v>
      </c>
      <c r="P1915" s="264">
        <v>1</v>
      </c>
      <c r="Q1915" s="9229"/>
      <c r="V1915" s="9229"/>
      <c r="X1915" s="9229"/>
      <c r="AA1915" s="11491"/>
      <c r="AC1915" s="11493"/>
      <c r="AD1915" s="5050">
        <v>25987.5</v>
      </c>
      <c r="AE1915" s="11493"/>
    </row>
    <row r="1916" spans="1:31" s="6" customFormat="1" ht="30" customHeight="1">
      <c r="A1916" s="6245" t="s">
        <v>20998</v>
      </c>
      <c r="B1916" s="6596" t="s">
        <v>28587</v>
      </c>
      <c r="C1916" s="422">
        <v>46043</v>
      </c>
      <c r="D1916" s="422">
        <v>46064</v>
      </c>
      <c r="E1916" s="422"/>
      <c r="F1916" s="373"/>
      <c r="G1916" s="41">
        <v>8558</v>
      </c>
      <c r="H1916" s="6296"/>
      <c r="I1916" s="6245" t="s">
        <v>21302</v>
      </c>
      <c r="J1916" s="6245" t="s">
        <v>28588</v>
      </c>
      <c r="K1916" s="6245" t="s">
        <v>28589</v>
      </c>
      <c r="L1916" s="6263" t="s">
        <v>201</v>
      </c>
      <c r="M1916" s="582" t="s">
        <v>28591</v>
      </c>
      <c r="N1916" s="41"/>
      <c r="O1916" s="4088">
        <v>13</v>
      </c>
      <c r="P1916" s="4560">
        <v>14</v>
      </c>
      <c r="Q1916" s="6245" t="s">
        <v>28590</v>
      </c>
      <c r="R1916" s="41"/>
      <c r="V1916" s="6" t="s">
        <v>9338</v>
      </c>
      <c r="X1916" s="6" t="s">
        <v>7042</v>
      </c>
      <c r="AA1916" s="6564">
        <v>13534017</v>
      </c>
      <c r="AC1916" s="4898">
        <v>0</v>
      </c>
      <c r="AD1916" s="4898">
        <v>14850</v>
      </c>
      <c r="AE1916" s="4898">
        <f t="shared" si="87"/>
        <v>207900</v>
      </c>
    </row>
    <row r="1917" spans="1:31" s="6" customFormat="1" ht="30" customHeight="1">
      <c r="A1917" s="6245" t="s">
        <v>18703</v>
      </c>
      <c r="B1917" s="6596" t="s">
        <v>28592</v>
      </c>
      <c r="C1917" s="422">
        <v>46043</v>
      </c>
      <c r="D1917" s="422">
        <v>46078</v>
      </c>
      <c r="E1917" s="422"/>
      <c r="F1917" s="373"/>
      <c r="G1917" s="41">
        <v>8615</v>
      </c>
      <c r="H1917" s="6286" t="s">
        <v>10441</v>
      </c>
      <c r="I1917" s="41"/>
      <c r="J1917" s="6245" t="s">
        <v>28593</v>
      </c>
      <c r="K1917" s="6245" t="s">
        <v>28594</v>
      </c>
      <c r="L1917" s="6245" t="s">
        <v>173</v>
      </c>
      <c r="M1917" s="582" t="s">
        <v>28596</v>
      </c>
      <c r="N1917" s="41"/>
      <c r="O1917" s="4088">
        <v>1</v>
      </c>
      <c r="P1917" s="4088">
        <v>1</v>
      </c>
      <c r="Q1917" s="6245" t="s">
        <v>28595</v>
      </c>
      <c r="R1917" s="41"/>
      <c r="V1917" s="6" t="s">
        <v>9338</v>
      </c>
      <c r="X1917" s="6" t="s">
        <v>7042</v>
      </c>
      <c r="AA1917" s="6564">
        <v>13534450</v>
      </c>
      <c r="AC1917" s="4898">
        <v>3300</v>
      </c>
      <c r="AD1917" s="4898">
        <v>7920</v>
      </c>
      <c r="AE1917" s="4898">
        <f t="shared" si="87"/>
        <v>11220</v>
      </c>
    </row>
    <row r="1918" spans="1:31" s="6" customFormat="1" ht="30" customHeight="1">
      <c r="A1918" s="6263" t="s">
        <v>19351</v>
      </c>
      <c r="B1918" s="12264" t="s">
        <v>28597</v>
      </c>
      <c r="C1918" s="9721">
        <v>46044</v>
      </c>
      <c r="D1918" s="9721">
        <v>46133</v>
      </c>
      <c r="E1918" s="9721"/>
      <c r="F1918" s="11406"/>
      <c r="G1918" s="9278">
        <v>8646</v>
      </c>
      <c r="H1918" s="11627" t="s">
        <v>28598</v>
      </c>
      <c r="I1918" s="41"/>
      <c r="J1918" s="11634" t="s">
        <v>28599</v>
      </c>
      <c r="K1918" s="11634" t="s">
        <v>28600</v>
      </c>
      <c r="L1918" s="6263" t="s">
        <v>9288</v>
      </c>
      <c r="M1918" s="9231" t="s">
        <v>28602</v>
      </c>
      <c r="N1918" s="6263" t="s">
        <v>3956</v>
      </c>
      <c r="O1918" s="4088">
        <v>1</v>
      </c>
      <c r="P1918" s="4088">
        <v>1</v>
      </c>
      <c r="Q1918" s="11634" t="s">
        <v>28601</v>
      </c>
      <c r="R1918" s="41"/>
      <c r="V1918" s="9694" t="s">
        <v>28776</v>
      </c>
      <c r="X1918" s="9694" t="s">
        <v>27185</v>
      </c>
      <c r="AA1918" s="11490">
        <v>13537682</v>
      </c>
      <c r="AC1918" s="11494">
        <v>31000</v>
      </c>
      <c r="AD1918" s="4898">
        <v>73755</v>
      </c>
      <c r="AE1918" s="12275">
        <f>AC1918+AD1918*P1918+AD1919*P1919</f>
        <v>156829</v>
      </c>
    </row>
    <row r="1919" spans="1:31" s="6" customFormat="1" ht="30" customHeight="1">
      <c r="A1919" s="6263" t="s">
        <v>19351</v>
      </c>
      <c r="B1919" s="12265"/>
      <c r="C1919" s="9410"/>
      <c r="D1919" s="9410"/>
      <c r="E1919" s="9410"/>
      <c r="F1919" s="11408"/>
      <c r="G1919" s="9209"/>
      <c r="H1919" s="11628"/>
      <c r="I1919" s="41"/>
      <c r="J1919" s="11635"/>
      <c r="K1919" s="11635"/>
      <c r="L1919" s="6263" t="s">
        <v>8688</v>
      </c>
      <c r="M1919" s="9209"/>
      <c r="N1919" s="41"/>
      <c r="O1919" s="4088">
        <v>1</v>
      </c>
      <c r="P1919" s="4088">
        <v>1</v>
      </c>
      <c r="Q1919" s="9209"/>
      <c r="R1919" s="41"/>
      <c r="V1919" s="9229"/>
      <c r="X1919" s="9229"/>
      <c r="AA1919" s="11491"/>
      <c r="AC1919" s="11495"/>
      <c r="AD1919" s="4898">
        <v>52074</v>
      </c>
      <c r="AE1919" s="11495"/>
    </row>
    <row r="1920" spans="1:31" s="6" customFormat="1" ht="30" customHeight="1">
      <c r="A1920" s="6263" t="s">
        <v>19351</v>
      </c>
      <c r="B1920" s="12264" t="s">
        <v>28603</v>
      </c>
      <c r="C1920" s="9721">
        <v>46044</v>
      </c>
      <c r="D1920" s="9721">
        <v>46133</v>
      </c>
      <c r="E1920" s="9721"/>
      <c r="F1920" s="11406"/>
      <c r="G1920" s="9278">
        <v>8646</v>
      </c>
      <c r="H1920" s="11627" t="s">
        <v>28604</v>
      </c>
      <c r="I1920" s="41"/>
      <c r="J1920" s="11634" t="s">
        <v>28605</v>
      </c>
      <c r="K1920" s="11634" t="s">
        <v>28606</v>
      </c>
      <c r="L1920" s="6263" t="s">
        <v>13689</v>
      </c>
      <c r="M1920" s="9231" t="s">
        <v>28608</v>
      </c>
      <c r="N1920" s="6263" t="s">
        <v>3953</v>
      </c>
      <c r="O1920" s="4088">
        <v>1</v>
      </c>
      <c r="P1920" s="4088">
        <v>1</v>
      </c>
      <c r="Q1920" s="11634" t="s">
        <v>28607</v>
      </c>
      <c r="R1920" s="41"/>
      <c r="V1920" s="9694" t="s">
        <v>9338</v>
      </c>
      <c r="X1920" s="9694" t="s">
        <v>7042</v>
      </c>
      <c r="AA1920" s="11490">
        <v>13537657</v>
      </c>
      <c r="AC1920" s="11494">
        <v>18600</v>
      </c>
      <c r="AD1920" s="4898">
        <v>168795</v>
      </c>
      <c r="AE1920" s="11494">
        <f>AC1920+AD1920*P1920+AD1921*P1921</f>
        <v>239469</v>
      </c>
    </row>
    <row r="1921" spans="1:31" s="6" customFormat="1" ht="30" customHeight="1">
      <c r="A1921" s="6263" t="s">
        <v>19351</v>
      </c>
      <c r="B1921" s="12265"/>
      <c r="C1921" s="9410"/>
      <c r="D1921" s="9410"/>
      <c r="E1921" s="9410"/>
      <c r="F1921" s="11408"/>
      <c r="G1921" s="9209"/>
      <c r="H1921" s="11628"/>
      <c r="I1921" s="41"/>
      <c r="J1921" s="9209"/>
      <c r="K1921" s="9209"/>
      <c r="L1921" s="6263" t="s">
        <v>8688</v>
      </c>
      <c r="M1921" s="9209"/>
      <c r="N1921" s="41"/>
      <c r="O1921" s="4088">
        <v>1</v>
      </c>
      <c r="P1921" s="4088">
        <v>1</v>
      </c>
      <c r="Q1921" s="9209"/>
      <c r="R1921" s="41"/>
      <c r="V1921" s="9229"/>
      <c r="X1921" s="9229"/>
      <c r="AA1921" s="11491"/>
      <c r="AC1921" s="11495"/>
      <c r="AD1921" s="4898">
        <v>52074</v>
      </c>
      <c r="AE1921" s="11495"/>
    </row>
    <row r="1922" spans="1:31" s="6" customFormat="1" ht="30" customHeight="1">
      <c r="A1922" s="6262" t="s">
        <v>18703</v>
      </c>
      <c r="B1922" s="11630" t="s">
        <v>28609</v>
      </c>
      <c r="C1922" s="11488">
        <v>46044</v>
      </c>
      <c r="D1922" s="11488">
        <v>46133</v>
      </c>
      <c r="E1922" s="11488">
        <v>46132</v>
      </c>
      <c r="F1922" s="11512">
        <f t="shared" si="88"/>
        <v>1</v>
      </c>
      <c r="G1922" s="9694">
        <v>8615</v>
      </c>
      <c r="H1922" s="12276" t="s">
        <v>28610</v>
      </c>
      <c r="J1922" s="11630" t="s">
        <v>28611</v>
      </c>
      <c r="K1922" s="11630" t="s">
        <v>28612</v>
      </c>
      <c r="L1922" s="6262" t="s">
        <v>9167</v>
      </c>
      <c r="M1922" s="11489" t="s">
        <v>28614</v>
      </c>
      <c r="N1922" s="6276" t="s">
        <v>3955</v>
      </c>
      <c r="O1922" s="264">
        <v>1</v>
      </c>
      <c r="P1922" s="264">
        <v>1</v>
      </c>
      <c r="Q1922" s="11630" t="s">
        <v>28613</v>
      </c>
      <c r="AA1922" s="11490">
        <v>13537116</v>
      </c>
      <c r="AC1922" s="11494">
        <v>10200</v>
      </c>
      <c r="AD1922" s="4898">
        <v>87120</v>
      </c>
      <c r="AE1922" s="11494">
        <f>AC1922+AD1922*P1922+AD1923*P1923</f>
        <v>146820</v>
      </c>
    </row>
    <row r="1923" spans="1:31" s="6" customFormat="1" ht="30" customHeight="1">
      <c r="A1923" s="6262" t="s">
        <v>18703</v>
      </c>
      <c r="B1923" s="11631"/>
      <c r="C1923" s="11045"/>
      <c r="D1923" s="11045"/>
      <c r="E1923" s="11045"/>
      <c r="F1923" s="11514"/>
      <c r="G1923" s="9229"/>
      <c r="H1923" s="12277"/>
      <c r="J1923" s="11631"/>
      <c r="K1923" s="11631"/>
      <c r="L1923" s="6262" t="s">
        <v>8941</v>
      </c>
      <c r="M1923" s="9229"/>
      <c r="O1923" s="264">
        <v>2</v>
      </c>
      <c r="P1923" s="264">
        <v>2</v>
      </c>
      <c r="Q1923" s="9229"/>
      <c r="AA1923" s="11491"/>
      <c r="AC1923" s="11495"/>
      <c r="AD1923" s="4898">
        <v>24750</v>
      </c>
      <c r="AE1923" s="11495"/>
    </row>
    <row r="1924" spans="1:31" s="6" customFormat="1" ht="30" customHeight="1">
      <c r="A1924" s="6374" t="s">
        <v>26808</v>
      </c>
      <c r="B1924" s="6374" t="s">
        <v>28615</v>
      </c>
      <c r="C1924" s="422">
        <v>46044</v>
      </c>
      <c r="D1924" s="422">
        <v>46079</v>
      </c>
      <c r="E1924" s="422"/>
      <c r="F1924" s="373"/>
      <c r="G1924" s="41">
        <v>8607</v>
      </c>
      <c r="H1924" s="6264" t="s">
        <v>21319</v>
      </c>
      <c r="I1924" s="41"/>
      <c r="J1924" s="6374" t="s">
        <v>28616</v>
      </c>
      <c r="K1924" s="6263" t="s">
        <v>28617</v>
      </c>
      <c r="L1924" s="6263" t="s">
        <v>4019</v>
      </c>
      <c r="M1924" s="582" t="s">
        <v>28619</v>
      </c>
      <c r="N1924" s="41"/>
      <c r="O1924" s="4088">
        <v>15</v>
      </c>
      <c r="P1924" s="4088">
        <v>15</v>
      </c>
      <c r="Q1924" s="6263" t="s">
        <v>28618</v>
      </c>
      <c r="R1924" s="41"/>
      <c r="V1924" s="6262" t="s">
        <v>9338</v>
      </c>
      <c r="X1924" s="6262" t="s">
        <v>7042</v>
      </c>
      <c r="AA1924" s="6564">
        <v>13536795</v>
      </c>
      <c r="AC1924" s="4898">
        <v>6900</v>
      </c>
      <c r="AD1924" s="4898">
        <v>7840.8</v>
      </c>
      <c r="AE1924" s="4898">
        <f t="shared" si="87"/>
        <v>124512</v>
      </c>
    </row>
    <row r="1925" spans="1:31" s="6" customFormat="1" ht="30" customHeight="1">
      <c r="A1925" s="6277" t="s">
        <v>18626</v>
      </c>
      <c r="B1925" s="6280" t="s">
        <v>28620</v>
      </c>
      <c r="C1925" s="422">
        <v>46046</v>
      </c>
      <c r="D1925" s="422">
        <v>46080</v>
      </c>
      <c r="E1925" s="422"/>
      <c r="F1925" s="373"/>
      <c r="G1925" s="41">
        <v>9013</v>
      </c>
      <c r="H1925" s="6298" t="s">
        <v>18121</v>
      </c>
      <c r="I1925" s="6277" t="s">
        <v>25</v>
      </c>
      <c r="J1925" s="6277" t="s">
        <v>28621</v>
      </c>
      <c r="K1925" s="6277" t="s">
        <v>28622</v>
      </c>
      <c r="L1925" s="6613" t="s">
        <v>28</v>
      </c>
      <c r="M1925" s="41" t="s">
        <v>28624</v>
      </c>
      <c r="N1925" s="41"/>
      <c r="O1925" s="4088">
        <v>2</v>
      </c>
      <c r="P1925" s="4088">
        <v>2</v>
      </c>
      <c r="Q1925" s="6277" t="s">
        <v>28623</v>
      </c>
      <c r="R1925" s="41"/>
      <c r="V1925" s="6262" t="s">
        <v>9338</v>
      </c>
      <c r="X1925" s="6262" t="s">
        <v>7042</v>
      </c>
      <c r="AA1925" s="6564">
        <v>13544119</v>
      </c>
      <c r="AC1925" s="4898">
        <v>10200</v>
      </c>
      <c r="AD1925" s="4898">
        <v>6798.83</v>
      </c>
      <c r="AE1925" s="4898">
        <f t="shared" si="87"/>
        <v>23797.66</v>
      </c>
    </row>
    <row r="1926" spans="1:31" s="6" customFormat="1" ht="30" customHeight="1">
      <c r="A1926" s="6276" t="s">
        <v>21279</v>
      </c>
      <c r="B1926" s="11625" t="s">
        <v>28625</v>
      </c>
      <c r="C1926" s="11488">
        <v>46045</v>
      </c>
      <c r="D1926" s="11488">
        <v>46171</v>
      </c>
      <c r="E1926" s="11488">
        <v>46132</v>
      </c>
      <c r="F1926" s="11512">
        <f t="shared" si="88"/>
        <v>39</v>
      </c>
      <c r="G1926" s="9694">
        <v>8599</v>
      </c>
      <c r="H1926" s="11641" t="s">
        <v>26188</v>
      </c>
      <c r="J1926" s="12278" t="s">
        <v>28626</v>
      </c>
      <c r="K1926" s="12278" t="s">
        <v>28627</v>
      </c>
      <c r="L1926" s="6612" t="s">
        <v>13689</v>
      </c>
      <c r="M1926" s="11489" t="s">
        <v>28628</v>
      </c>
      <c r="N1926" s="6276" t="s">
        <v>3953</v>
      </c>
      <c r="O1926" s="264">
        <v>1</v>
      </c>
      <c r="P1926" s="264">
        <v>1</v>
      </c>
      <c r="Q1926" s="11625" t="s">
        <v>29163</v>
      </c>
      <c r="AA1926" s="11490">
        <v>13540466</v>
      </c>
      <c r="AC1926" s="11492">
        <v>55217.25</v>
      </c>
      <c r="AD1926" s="5050">
        <v>172141.2</v>
      </c>
      <c r="AE1926" s="11492">
        <f>AC1926+AD1926*P1926+AD1928*P1928+AD1927*P1927</f>
        <v>261661.95</v>
      </c>
    </row>
    <row r="1927" spans="1:31" s="6" customFormat="1" ht="30" customHeight="1">
      <c r="A1927" s="6612" t="s">
        <v>21279</v>
      </c>
      <c r="B1927" s="11626"/>
      <c r="C1927" s="11499"/>
      <c r="D1927" s="11499"/>
      <c r="E1927" s="11499"/>
      <c r="F1927" s="11513"/>
      <c r="G1927" s="9228"/>
      <c r="H1927" s="11642"/>
      <c r="J1927" s="11626"/>
      <c r="K1927" s="11626"/>
      <c r="L1927" s="6612" t="s">
        <v>173</v>
      </c>
      <c r="M1927" s="11510"/>
      <c r="N1927" s="6276"/>
      <c r="O1927" s="264">
        <v>1</v>
      </c>
      <c r="P1927" s="264">
        <v>1</v>
      </c>
      <c r="Q1927" s="11626"/>
      <c r="AA1927" s="11532"/>
      <c r="AC1927" s="11578"/>
      <c r="AD1927" s="5050">
        <v>8316</v>
      </c>
      <c r="AE1927" s="11578"/>
    </row>
    <row r="1928" spans="1:31" s="6" customFormat="1" ht="30" customHeight="1">
      <c r="A1928" s="6276" t="s">
        <v>21279</v>
      </c>
      <c r="B1928" s="11638"/>
      <c r="C1928" s="11045"/>
      <c r="D1928" s="11045"/>
      <c r="E1928" s="11045"/>
      <c r="F1928" s="11514"/>
      <c r="G1928" s="9229"/>
      <c r="H1928" s="11643"/>
      <c r="J1928" s="11638"/>
      <c r="K1928" s="11638"/>
      <c r="L1928" s="6612" t="s">
        <v>8688</v>
      </c>
      <c r="M1928" s="9229"/>
      <c r="O1928" s="264">
        <v>1</v>
      </c>
      <c r="P1928" s="264">
        <v>1</v>
      </c>
      <c r="Q1928" s="9229"/>
      <c r="AA1928" s="11491"/>
      <c r="AC1928" s="11493"/>
      <c r="AD1928" s="5050">
        <v>25987.5</v>
      </c>
      <c r="AE1928" s="11493"/>
    </row>
    <row r="1929" spans="1:31" s="6" customFormat="1" ht="30" customHeight="1">
      <c r="A1929" s="6277" t="s">
        <v>18779</v>
      </c>
      <c r="B1929" s="6277" t="s">
        <v>28629</v>
      </c>
      <c r="C1929" s="422">
        <v>46045</v>
      </c>
      <c r="D1929" s="422">
        <v>46066</v>
      </c>
      <c r="E1929" s="422"/>
      <c r="F1929" s="373"/>
      <c r="G1929" s="41">
        <v>8593</v>
      </c>
      <c r="H1929" s="6298" t="s">
        <v>5874</v>
      </c>
      <c r="I1929" s="41"/>
      <c r="J1929" s="6277" t="s">
        <v>28630</v>
      </c>
      <c r="K1929" s="6277" t="s">
        <v>28631</v>
      </c>
      <c r="L1929" s="6277" t="s">
        <v>173</v>
      </c>
      <c r="M1929" s="582" t="s">
        <v>28633</v>
      </c>
      <c r="N1929" s="41"/>
      <c r="O1929" s="4088">
        <v>1</v>
      </c>
      <c r="P1929" s="4088">
        <v>1</v>
      </c>
      <c r="Q1929" s="6277" t="s">
        <v>28632</v>
      </c>
      <c r="R1929" s="41"/>
      <c r="V1929" s="6" t="s">
        <v>9338</v>
      </c>
      <c r="X1929" s="6" t="s">
        <v>7042</v>
      </c>
      <c r="AA1929" s="6564">
        <v>13541237</v>
      </c>
      <c r="AC1929" s="4898">
        <v>1200</v>
      </c>
      <c r="AD1929" s="4898">
        <v>7920</v>
      </c>
      <c r="AE1929" s="4898">
        <f t="shared" si="87"/>
        <v>9120</v>
      </c>
    </row>
    <row r="1930" spans="1:31" s="6" customFormat="1" ht="30" customHeight="1">
      <c r="A1930" s="6277" t="s">
        <v>26808</v>
      </c>
      <c r="B1930" s="11639" t="s">
        <v>28634</v>
      </c>
      <c r="C1930" s="9721">
        <v>46045</v>
      </c>
      <c r="D1930" s="9721">
        <v>46080</v>
      </c>
      <c r="E1930" s="9721"/>
      <c r="F1930" s="11406"/>
      <c r="G1930" s="9278">
        <v>8607</v>
      </c>
      <c r="H1930" s="11627"/>
      <c r="I1930" s="11621" t="s">
        <v>21302</v>
      </c>
      <c r="J1930" s="11621" t="s">
        <v>28635</v>
      </c>
      <c r="K1930" s="11621" t="s">
        <v>28636</v>
      </c>
      <c r="L1930" s="6427" t="s">
        <v>28637</v>
      </c>
      <c r="M1930" s="9231" t="s">
        <v>28639</v>
      </c>
      <c r="N1930" s="41"/>
      <c r="O1930" s="4088">
        <v>1</v>
      </c>
      <c r="P1930" s="4088">
        <v>1</v>
      </c>
      <c r="Q1930" s="11621" t="s">
        <v>28638</v>
      </c>
      <c r="R1930" s="41"/>
      <c r="V1930" s="9694" t="s">
        <v>9338</v>
      </c>
      <c r="X1930" s="9694" t="s">
        <v>7042</v>
      </c>
      <c r="AA1930" s="11490">
        <v>13541685</v>
      </c>
      <c r="AC1930" s="11494">
        <v>6900</v>
      </c>
      <c r="AD1930" s="4898">
        <v>3449.95</v>
      </c>
      <c r="AE1930" s="11494">
        <f>AC1930+AD1930*P1930+AD1931*P1931+AD1932*P1932</f>
        <v>681228.39999999991</v>
      </c>
    </row>
    <row r="1931" spans="1:31" s="6" customFormat="1" ht="30" customHeight="1">
      <c r="A1931" s="6283" t="s">
        <v>26808</v>
      </c>
      <c r="B1931" s="11640"/>
      <c r="C1931" s="9722"/>
      <c r="D1931" s="9722"/>
      <c r="E1931" s="9722"/>
      <c r="F1931" s="11407"/>
      <c r="G1931" s="9208"/>
      <c r="H1931" s="11628"/>
      <c r="I1931" s="11622"/>
      <c r="J1931" s="11622"/>
      <c r="K1931" s="11622"/>
      <c r="L1931" s="6330" t="s">
        <v>9966</v>
      </c>
      <c r="M1931" s="9309"/>
      <c r="N1931" s="41"/>
      <c r="O1931" s="4088">
        <v>1</v>
      </c>
      <c r="P1931" s="4088">
        <v>1</v>
      </c>
      <c r="Q1931" s="11622"/>
      <c r="R1931" s="41"/>
      <c r="V1931" s="9228"/>
      <c r="X1931" s="9228"/>
      <c r="AA1931" s="11532"/>
      <c r="AC1931" s="11509"/>
      <c r="AD1931" s="4898">
        <v>12251.25</v>
      </c>
      <c r="AE1931" s="11509"/>
    </row>
    <row r="1932" spans="1:31" s="6" customFormat="1" ht="30" customHeight="1">
      <c r="A1932" s="7042" t="s">
        <v>26808</v>
      </c>
      <c r="B1932" s="11637"/>
      <c r="C1932" s="9410"/>
      <c r="D1932" s="9410"/>
      <c r="E1932" s="9410"/>
      <c r="F1932" s="11408"/>
      <c r="G1932" s="9209"/>
      <c r="H1932" s="6284"/>
      <c r="I1932" s="11617"/>
      <c r="J1932" s="11617"/>
      <c r="K1932" s="11617"/>
      <c r="L1932" s="6282" t="s">
        <v>28669</v>
      </c>
      <c r="M1932" s="9280"/>
      <c r="N1932" s="41"/>
      <c r="O1932" s="4088">
        <v>280</v>
      </c>
      <c r="P1932" s="4088">
        <v>280</v>
      </c>
      <c r="Q1932" s="11617"/>
      <c r="R1932" s="41"/>
      <c r="V1932" s="9229"/>
      <c r="X1932" s="9229"/>
      <c r="AA1932" s="11491"/>
      <c r="AC1932" s="11495"/>
      <c r="AD1932" s="5050">
        <v>2352.2399999999998</v>
      </c>
      <c r="AE1932" s="11495"/>
    </row>
    <row r="1933" spans="1:31" s="6" customFormat="1" ht="30" customHeight="1">
      <c r="A1933" s="6421" t="s">
        <v>19269</v>
      </c>
      <c r="B1933" s="11636" t="s">
        <v>28640</v>
      </c>
      <c r="C1933" s="9721">
        <v>46045</v>
      </c>
      <c r="D1933" s="9721">
        <v>46134</v>
      </c>
      <c r="E1933" s="9721"/>
      <c r="F1933" s="11406"/>
      <c r="G1933" s="9278">
        <v>8602</v>
      </c>
      <c r="H1933" s="11623" t="s">
        <v>28641</v>
      </c>
      <c r="I1933" s="9278"/>
      <c r="J1933" s="11621" t="s">
        <v>28642</v>
      </c>
      <c r="K1933" s="11621" t="s">
        <v>28643</v>
      </c>
      <c r="L1933" s="6430" t="s">
        <v>28886</v>
      </c>
      <c r="M1933" s="9231" t="s">
        <v>28645</v>
      </c>
      <c r="N1933" s="6430" t="s">
        <v>3953</v>
      </c>
      <c r="O1933" s="4088">
        <v>1</v>
      </c>
      <c r="P1933" s="4088">
        <v>1</v>
      </c>
      <c r="Q1933" s="11621" t="s">
        <v>28644</v>
      </c>
      <c r="R1933" s="41"/>
      <c r="V1933" s="9694" t="s">
        <v>9338</v>
      </c>
      <c r="X1933" s="9694" t="s">
        <v>7042</v>
      </c>
      <c r="AA1933" s="11490">
        <v>13542497</v>
      </c>
      <c r="AC1933" s="11494">
        <v>3100</v>
      </c>
      <c r="AD1933" s="5050">
        <v>168795</v>
      </c>
      <c r="AE1933" s="11494">
        <f>AC1933+AD1933*P1933+AD1934*P1934</f>
        <v>223969</v>
      </c>
    </row>
    <row r="1934" spans="1:31" s="6" customFormat="1" ht="30" customHeight="1">
      <c r="A1934" s="6277" t="s">
        <v>19269</v>
      </c>
      <c r="B1934" s="11637"/>
      <c r="C1934" s="9410"/>
      <c r="D1934" s="9410"/>
      <c r="E1934" s="9410"/>
      <c r="F1934" s="11408"/>
      <c r="G1934" s="9209"/>
      <c r="H1934" s="11624"/>
      <c r="I1934" s="9209"/>
      <c r="J1934" s="11617"/>
      <c r="K1934" s="11617"/>
      <c r="L1934" s="6277" t="s">
        <v>8688</v>
      </c>
      <c r="M1934" s="9209"/>
      <c r="N1934" s="41"/>
      <c r="O1934" s="4088">
        <v>1</v>
      </c>
      <c r="P1934" s="4088">
        <v>1</v>
      </c>
      <c r="Q1934" s="9209"/>
      <c r="R1934" s="41"/>
      <c r="V1934" s="9229"/>
      <c r="X1934" s="9229"/>
      <c r="AA1934" s="11491"/>
      <c r="AC1934" s="11495"/>
      <c r="AD1934" s="4898">
        <v>52074</v>
      </c>
      <c r="AE1934" s="11495"/>
    </row>
    <row r="1935" spans="1:31" s="6" customFormat="1" ht="30" customHeight="1">
      <c r="A1935" s="6277" t="s">
        <v>19645</v>
      </c>
      <c r="B1935" s="11636" t="s">
        <v>28646</v>
      </c>
      <c r="C1935" s="9721">
        <v>46045</v>
      </c>
      <c r="D1935" s="9721">
        <v>46134</v>
      </c>
      <c r="E1935" s="9721"/>
      <c r="F1935" s="11406"/>
      <c r="G1935" s="9278">
        <v>8608</v>
      </c>
      <c r="H1935" s="11623" t="s">
        <v>1532</v>
      </c>
      <c r="I1935" s="41"/>
      <c r="J1935" s="11621" t="s">
        <v>28647</v>
      </c>
      <c r="K1935" s="11621" t="s">
        <v>28648</v>
      </c>
      <c r="L1935" s="6277" t="s">
        <v>8516</v>
      </c>
      <c r="M1935" s="9231" t="s">
        <v>28650</v>
      </c>
      <c r="N1935" s="6981" t="s">
        <v>3954</v>
      </c>
      <c r="O1935" s="4088">
        <v>1</v>
      </c>
      <c r="P1935" s="4088">
        <v>1</v>
      </c>
      <c r="Q1935" s="11621" t="s">
        <v>28649</v>
      </c>
      <c r="R1935" s="41"/>
      <c r="V1935" s="9694" t="s">
        <v>9338</v>
      </c>
      <c r="X1935" s="9694" t="s">
        <v>7042</v>
      </c>
      <c r="AA1935" s="11490">
        <v>13542514</v>
      </c>
      <c r="AC1935" s="11494">
        <v>6900</v>
      </c>
      <c r="AD1935" s="4898">
        <v>54450</v>
      </c>
      <c r="AE1935" s="11494">
        <f>AC1935+AD1935*P1935+AD1936*P1936</f>
        <v>86100</v>
      </c>
    </row>
    <row r="1936" spans="1:31" s="6" customFormat="1" ht="30" customHeight="1">
      <c r="A1936" s="6277" t="s">
        <v>19645</v>
      </c>
      <c r="B1936" s="11637"/>
      <c r="C1936" s="9410"/>
      <c r="D1936" s="9410"/>
      <c r="E1936" s="9410"/>
      <c r="F1936" s="11408"/>
      <c r="G1936" s="9209"/>
      <c r="H1936" s="11624"/>
      <c r="I1936" s="41"/>
      <c r="J1936" s="11617"/>
      <c r="K1936" s="11617"/>
      <c r="L1936" s="6277" t="s">
        <v>8688</v>
      </c>
      <c r="M1936" s="9209"/>
      <c r="N1936" s="41"/>
      <c r="O1936" s="4088">
        <v>1</v>
      </c>
      <c r="P1936" s="4088">
        <v>1</v>
      </c>
      <c r="Q1936" s="9209"/>
      <c r="R1936" s="41"/>
      <c r="V1936" s="9229"/>
      <c r="X1936" s="9229"/>
      <c r="AA1936" s="11491"/>
      <c r="AC1936" s="11495"/>
      <c r="AD1936" s="4898">
        <v>24750</v>
      </c>
      <c r="AE1936" s="11495"/>
    </row>
    <row r="1937" spans="1:31" s="6" customFormat="1" ht="30" customHeight="1">
      <c r="A1937" s="6356" t="s">
        <v>26302</v>
      </c>
      <c r="B1937" s="11616" t="s">
        <v>28832</v>
      </c>
      <c r="C1937" s="9721">
        <v>46056</v>
      </c>
      <c r="D1937" s="9721">
        <v>46142</v>
      </c>
      <c r="E1937" s="9721"/>
      <c r="F1937" s="11406"/>
      <c r="G1937" s="9278">
        <v>6984</v>
      </c>
      <c r="H1937" s="11623" t="s">
        <v>724</v>
      </c>
      <c r="I1937" s="9278"/>
      <c r="J1937" s="11621" t="s">
        <v>28651</v>
      </c>
      <c r="K1937" s="11621" t="s">
        <v>28652</v>
      </c>
      <c r="L1937" s="6471" t="s">
        <v>8925</v>
      </c>
      <c r="M1937" s="9231" t="s">
        <v>28833</v>
      </c>
      <c r="N1937" s="6277" t="s">
        <v>3955</v>
      </c>
      <c r="O1937" s="4088">
        <v>1</v>
      </c>
      <c r="P1937" s="4088">
        <v>1</v>
      </c>
      <c r="Q1937" s="11621" t="s">
        <v>28653</v>
      </c>
      <c r="R1937" s="41"/>
      <c r="V1937" s="9694" t="s">
        <v>9338</v>
      </c>
      <c r="X1937" s="9694" t="s">
        <v>7042</v>
      </c>
      <c r="AA1937" s="11490">
        <v>13542540</v>
      </c>
      <c r="AC1937" s="11494">
        <v>51200</v>
      </c>
      <c r="AD1937" s="4898">
        <v>91149.3</v>
      </c>
      <c r="AE1937" s="11494">
        <f>AC1937+AD1937*P1937+AD1938*P1938</f>
        <v>176751.8</v>
      </c>
    </row>
    <row r="1938" spans="1:31" s="6" customFormat="1" ht="30" customHeight="1">
      <c r="A1938" s="6277" t="s">
        <v>26302</v>
      </c>
      <c r="B1938" s="11617"/>
      <c r="C1938" s="9410"/>
      <c r="D1938" s="9410"/>
      <c r="E1938" s="9410"/>
      <c r="F1938" s="11408"/>
      <c r="G1938" s="9209"/>
      <c r="H1938" s="11624"/>
      <c r="I1938" s="9209"/>
      <c r="J1938" s="11617"/>
      <c r="K1938" s="11617"/>
      <c r="L1938" s="6277" t="s">
        <v>8688</v>
      </c>
      <c r="M1938" s="9209"/>
      <c r="N1938" s="41"/>
      <c r="O1938" s="4088">
        <v>1</v>
      </c>
      <c r="P1938" s="4088">
        <v>1</v>
      </c>
      <c r="Q1938" s="9209"/>
      <c r="R1938" s="41"/>
      <c r="V1938" s="9229"/>
      <c r="X1938" s="9229"/>
      <c r="AA1938" s="11491"/>
      <c r="AC1938" s="11495"/>
      <c r="AD1938" s="4898">
        <v>34402.5</v>
      </c>
      <c r="AE1938" s="11495"/>
    </row>
    <row r="1939" spans="1:31" s="6" customFormat="1" ht="30" customHeight="1">
      <c r="A1939" s="6277" t="s">
        <v>20911</v>
      </c>
      <c r="B1939" s="6280" t="s">
        <v>28654</v>
      </c>
      <c r="C1939" s="422">
        <v>46045</v>
      </c>
      <c r="D1939" s="422">
        <v>46080</v>
      </c>
      <c r="E1939" s="422"/>
      <c r="F1939" s="373"/>
      <c r="G1939" s="41">
        <v>8638</v>
      </c>
      <c r="H1939" s="6298"/>
      <c r="I1939" s="6277" t="s">
        <v>21302</v>
      </c>
      <c r="J1939" s="6277" t="s">
        <v>28655</v>
      </c>
      <c r="K1939" s="6277" t="s">
        <v>28656</v>
      </c>
      <c r="L1939" s="6277" t="s">
        <v>76</v>
      </c>
      <c r="M1939" s="582" t="s">
        <v>28658</v>
      </c>
      <c r="N1939" s="41"/>
      <c r="O1939" s="4088">
        <v>4</v>
      </c>
      <c r="P1939" s="4560">
        <v>8</v>
      </c>
      <c r="Q1939" s="6277" t="s">
        <v>28657</v>
      </c>
      <c r="R1939" s="41"/>
      <c r="V1939" s="6" t="s">
        <v>28776</v>
      </c>
      <c r="X1939" s="6" t="s">
        <v>27185</v>
      </c>
      <c r="AA1939" s="6564">
        <v>13543502</v>
      </c>
      <c r="AC1939" s="4898">
        <v>11954.25</v>
      </c>
      <c r="AD1939" s="4898">
        <v>8316</v>
      </c>
      <c r="AE1939" s="4898">
        <f>AC1939+AD1939*P1939</f>
        <v>78482.25</v>
      </c>
    </row>
    <row r="1940" spans="1:31" s="6" customFormat="1" ht="30" customHeight="1">
      <c r="A1940" s="6277" t="s">
        <v>18967</v>
      </c>
      <c r="B1940" s="6280" t="s">
        <v>28659</v>
      </c>
      <c r="C1940" s="422">
        <v>46045</v>
      </c>
      <c r="D1940" s="422">
        <v>46066</v>
      </c>
      <c r="E1940" s="422"/>
      <c r="F1940" s="373"/>
      <c r="G1940" s="41">
        <v>8604</v>
      </c>
      <c r="H1940" s="6298" t="s">
        <v>818</v>
      </c>
      <c r="I1940" s="41"/>
      <c r="J1940" s="6277" t="s">
        <v>28660</v>
      </c>
      <c r="K1940" s="6277" t="s">
        <v>28661</v>
      </c>
      <c r="L1940" s="6277" t="s">
        <v>128</v>
      </c>
      <c r="M1940" s="582" t="s">
        <v>28663</v>
      </c>
      <c r="N1940" s="41"/>
      <c r="O1940" s="4088">
        <v>3</v>
      </c>
      <c r="P1940" s="4088">
        <v>3</v>
      </c>
      <c r="Q1940" s="6277" t="s">
        <v>28662</v>
      </c>
      <c r="R1940" s="41"/>
      <c r="V1940" s="6447" t="s">
        <v>9338</v>
      </c>
      <c r="X1940" s="6447" t="s">
        <v>7042</v>
      </c>
      <c r="AA1940" s="6564">
        <v>13543773</v>
      </c>
      <c r="AC1940" s="4898">
        <v>0</v>
      </c>
      <c r="AD1940" s="4898">
        <v>7920</v>
      </c>
      <c r="AE1940" s="4898">
        <f t="shared" si="87"/>
        <v>23760</v>
      </c>
    </row>
    <row r="1941" spans="1:31" s="6" customFormat="1" ht="30" customHeight="1">
      <c r="A1941" s="6277" t="s">
        <v>26302</v>
      </c>
      <c r="B1941" s="11621" t="s">
        <v>28664</v>
      </c>
      <c r="C1941" s="9721">
        <v>46045</v>
      </c>
      <c r="D1941" s="9721">
        <v>46134</v>
      </c>
      <c r="E1941" s="9721"/>
      <c r="F1941" s="11406"/>
      <c r="G1941" s="9278">
        <v>6984</v>
      </c>
      <c r="H1941" s="11623" t="s">
        <v>21924</v>
      </c>
      <c r="I1941" s="41"/>
      <c r="J1941" s="11621" t="s">
        <v>28665</v>
      </c>
      <c r="K1941" s="11621" t="s">
        <v>28666</v>
      </c>
      <c r="L1941" s="6288" t="s">
        <v>179</v>
      </c>
      <c r="M1941" s="9231" t="s">
        <v>28668</v>
      </c>
      <c r="N1941" s="41"/>
      <c r="O1941" s="4088">
        <v>8</v>
      </c>
      <c r="P1941" s="4088">
        <v>8</v>
      </c>
      <c r="Q1941" s="11621" t="s">
        <v>28667</v>
      </c>
      <c r="R1941" s="41"/>
      <c r="V1941" s="9694" t="s">
        <v>9338</v>
      </c>
      <c r="X1941" s="9694" t="s">
        <v>7042</v>
      </c>
      <c r="AA1941" s="11490">
        <v>13543254</v>
      </c>
      <c r="AC1941" s="11494">
        <v>60200</v>
      </c>
      <c r="AD1941" s="4898">
        <v>7840.8</v>
      </c>
      <c r="AE1941" s="11494">
        <f>AC1941+AD1941*P1941+AD1942*P1942+AD1943*P1943</f>
        <v>198000.05</v>
      </c>
    </row>
    <row r="1942" spans="1:31" s="6" customFormat="1" ht="30" customHeight="1">
      <c r="A1942" s="6277" t="s">
        <v>26302</v>
      </c>
      <c r="B1942" s="11622"/>
      <c r="C1942" s="9722"/>
      <c r="D1942" s="9722"/>
      <c r="E1942" s="9722"/>
      <c r="F1942" s="11407"/>
      <c r="G1942" s="9208"/>
      <c r="H1942" s="11629"/>
      <c r="I1942" s="41"/>
      <c r="J1942" s="11622"/>
      <c r="K1942" s="11622"/>
      <c r="L1942" s="8055" t="s">
        <v>8516</v>
      </c>
      <c r="M1942" s="9208"/>
      <c r="N1942" s="6277" t="s">
        <v>3957</v>
      </c>
      <c r="O1942" s="4088">
        <v>1</v>
      </c>
      <c r="P1942" s="4088">
        <v>1</v>
      </c>
      <c r="Q1942" s="9208"/>
      <c r="R1942" s="41"/>
      <c r="V1942" s="9228"/>
      <c r="X1942" s="9228"/>
      <c r="AA1942" s="11532"/>
      <c r="AC1942" s="11509"/>
      <c r="AD1942" s="4898">
        <v>40671.15</v>
      </c>
      <c r="AE1942" s="11509"/>
    </row>
    <row r="1943" spans="1:31" s="6" customFormat="1" ht="30" customHeight="1">
      <c r="A1943" s="6277" t="s">
        <v>26302</v>
      </c>
      <c r="B1943" s="11617"/>
      <c r="C1943" s="9410"/>
      <c r="D1943" s="9410"/>
      <c r="E1943" s="9410"/>
      <c r="F1943" s="11408"/>
      <c r="G1943" s="9209"/>
      <c r="H1943" s="11624"/>
      <c r="I1943" s="41"/>
      <c r="J1943" s="11617"/>
      <c r="K1943" s="11617"/>
      <c r="L1943" s="8055" t="s">
        <v>8688</v>
      </c>
      <c r="M1943" s="9209"/>
      <c r="N1943" s="41"/>
      <c r="O1943" s="4088">
        <v>1</v>
      </c>
      <c r="P1943" s="4088">
        <v>1</v>
      </c>
      <c r="Q1943" s="9209"/>
      <c r="R1943" s="41"/>
      <c r="V1943" s="9229"/>
      <c r="X1943" s="9229"/>
      <c r="AA1943" s="11491"/>
      <c r="AC1943" s="11495"/>
      <c r="AD1943" s="4898">
        <v>34402.5</v>
      </c>
      <c r="AE1943" s="11495"/>
    </row>
    <row r="1944" spans="1:31" s="6" customFormat="1" ht="30" customHeight="1">
      <c r="A1944" s="6374" t="s">
        <v>18626</v>
      </c>
      <c r="B1944" s="41" t="s">
        <v>28670</v>
      </c>
      <c r="C1944" s="422">
        <v>46048</v>
      </c>
      <c r="D1944" s="422">
        <v>46083</v>
      </c>
      <c r="E1944" s="422"/>
      <c r="F1944" s="373"/>
      <c r="G1944" s="41">
        <v>9013</v>
      </c>
      <c r="H1944" s="6298"/>
      <c r="I1944" s="41" t="s">
        <v>21302</v>
      </c>
      <c r="J1944" s="41" t="s">
        <v>28671</v>
      </c>
      <c r="K1944" s="41" t="s">
        <v>28672</v>
      </c>
      <c r="L1944" s="41" t="s">
        <v>193</v>
      </c>
      <c r="M1944" s="41" t="s">
        <v>28674</v>
      </c>
      <c r="N1944" s="41"/>
      <c r="O1944" s="4088">
        <v>6</v>
      </c>
      <c r="P1944" s="4088">
        <v>6</v>
      </c>
      <c r="Q1944" s="41" t="s">
        <v>28673</v>
      </c>
      <c r="R1944" s="41"/>
      <c r="V1944" s="6" t="s">
        <v>9338</v>
      </c>
      <c r="X1944" s="6" t="s">
        <v>7042</v>
      </c>
      <c r="AA1944" s="6564">
        <v>13546507</v>
      </c>
      <c r="AC1944" s="4898">
        <v>10200</v>
      </c>
      <c r="AD1944" s="4898">
        <v>6798.83</v>
      </c>
      <c r="AE1944" s="4898">
        <f t="shared" si="87"/>
        <v>50992.979999999996</v>
      </c>
    </row>
    <row r="1945" spans="1:31" s="6" customFormat="1" ht="30" customHeight="1">
      <c r="A1945" s="6330" t="s">
        <v>22509</v>
      </c>
      <c r="B1945" s="6464" t="s">
        <v>28675</v>
      </c>
      <c r="C1945" s="422">
        <v>46048</v>
      </c>
      <c r="D1945" s="422">
        <v>46069</v>
      </c>
      <c r="E1945" s="422"/>
      <c r="F1945" s="373"/>
      <c r="G1945" s="41">
        <v>9014</v>
      </c>
      <c r="H1945" s="6298"/>
      <c r="I1945" s="41" t="s">
        <v>21302</v>
      </c>
      <c r="J1945" s="6448" t="s">
        <v>28676</v>
      </c>
      <c r="K1945" s="41" t="s">
        <v>28677</v>
      </c>
      <c r="L1945" s="41" t="s">
        <v>28</v>
      </c>
      <c r="M1945" s="582" t="s">
        <v>28679</v>
      </c>
      <c r="N1945" s="41"/>
      <c r="O1945" s="4088">
        <v>2</v>
      </c>
      <c r="P1945" s="4088">
        <v>2</v>
      </c>
      <c r="Q1945" s="41" t="s">
        <v>28678</v>
      </c>
      <c r="R1945" s="41"/>
      <c r="V1945" s="6" t="s">
        <v>9338</v>
      </c>
      <c r="X1945" s="6" t="s">
        <v>7042</v>
      </c>
      <c r="AA1945" s="6564">
        <v>13548487</v>
      </c>
      <c r="AC1945" s="4898">
        <v>0</v>
      </c>
      <c r="AD1945" s="4898">
        <v>20250</v>
      </c>
      <c r="AE1945" s="4898">
        <f t="shared" si="87"/>
        <v>40500</v>
      </c>
    </row>
    <row r="1946" spans="1:31" s="6" customFormat="1" ht="30" customHeight="1">
      <c r="A1946" s="6288" t="s">
        <v>19214</v>
      </c>
      <c r="B1946" s="4672" t="s">
        <v>28680</v>
      </c>
      <c r="C1946" s="422">
        <v>46048</v>
      </c>
      <c r="D1946" s="422">
        <v>46069</v>
      </c>
      <c r="E1946" s="422"/>
      <c r="F1946" s="373"/>
      <c r="G1946" s="41">
        <v>8616</v>
      </c>
      <c r="H1946" s="6392" t="s">
        <v>12748</v>
      </c>
      <c r="I1946" s="41"/>
      <c r="J1946" s="41" t="s">
        <v>28681</v>
      </c>
      <c r="K1946" s="41" t="s">
        <v>28682</v>
      </c>
      <c r="L1946" s="41" t="s">
        <v>128</v>
      </c>
      <c r="M1946" s="41" t="s">
        <v>28684</v>
      </c>
      <c r="N1946" s="41"/>
      <c r="O1946" s="4088">
        <v>3</v>
      </c>
      <c r="P1946" s="4088">
        <v>3</v>
      </c>
      <c r="Q1946" s="41" t="s">
        <v>28683</v>
      </c>
      <c r="R1946" s="41"/>
      <c r="V1946" s="6" t="s">
        <v>9338</v>
      </c>
      <c r="X1946" s="6" t="s">
        <v>7042</v>
      </c>
      <c r="AA1946" s="6564">
        <v>13550362</v>
      </c>
      <c r="AC1946" s="4898">
        <v>0</v>
      </c>
      <c r="AD1946" s="4898">
        <v>7920</v>
      </c>
      <c r="AE1946" s="4898">
        <f t="shared" si="87"/>
        <v>23760</v>
      </c>
    </row>
    <row r="1947" spans="1:31" s="36" customFormat="1" ht="30" customHeight="1">
      <c r="A1947" s="6371" t="s">
        <v>18967</v>
      </c>
      <c r="B1947" s="36" t="s">
        <v>26762</v>
      </c>
      <c r="C1947" s="37">
        <v>46048</v>
      </c>
      <c r="D1947" s="37">
        <v>46070</v>
      </c>
      <c r="E1947" s="37"/>
      <c r="F1947" s="448"/>
      <c r="G1947" s="36">
        <v>8604</v>
      </c>
      <c r="H1947" s="6372"/>
      <c r="I1947" s="36" t="s">
        <v>21302</v>
      </c>
      <c r="J1947" s="36" t="s">
        <v>6460</v>
      </c>
      <c r="K1947" s="36" t="s">
        <v>28687</v>
      </c>
      <c r="L1947" s="36" t="s">
        <v>28</v>
      </c>
      <c r="M1947" s="36" t="s">
        <v>28689</v>
      </c>
      <c r="O1947" s="4511">
        <v>2</v>
      </c>
      <c r="P1947" s="4511">
        <v>2</v>
      </c>
      <c r="Q1947" s="36" t="s">
        <v>28688</v>
      </c>
      <c r="AA1947" s="4891">
        <v>13549427</v>
      </c>
      <c r="AC1947" s="4906"/>
      <c r="AD1947" s="4906"/>
      <c r="AE1947" s="4906"/>
    </row>
    <row r="1948" spans="1:31" s="6" customFormat="1" ht="30" customHeight="1">
      <c r="A1948" s="6302" t="s">
        <v>18703</v>
      </c>
      <c r="B1948" s="9694" t="s">
        <v>28690</v>
      </c>
      <c r="C1948" s="11488">
        <v>46049</v>
      </c>
      <c r="D1948" s="11488">
        <v>46136</v>
      </c>
      <c r="E1948" s="11488">
        <v>46132</v>
      </c>
      <c r="F1948" s="11512">
        <f t="shared" ref="F1948" si="89">SUM(D1948-E1948)</f>
        <v>4</v>
      </c>
      <c r="G1948" s="9694">
        <v>8615</v>
      </c>
      <c r="H1948" s="11619" t="s">
        <v>4825</v>
      </c>
      <c r="I1948" s="9694"/>
      <c r="J1948" s="9694" t="s">
        <v>28691</v>
      </c>
      <c r="K1948" s="9694" t="s">
        <v>28692</v>
      </c>
      <c r="L1948" s="6" t="s">
        <v>8925</v>
      </c>
      <c r="M1948" s="11489" t="s">
        <v>28694</v>
      </c>
      <c r="N1948" s="6" t="s">
        <v>3955</v>
      </c>
      <c r="O1948" s="264">
        <v>1</v>
      </c>
      <c r="P1948" s="264">
        <v>1</v>
      </c>
      <c r="Q1948" s="9694" t="s">
        <v>28693</v>
      </c>
      <c r="AA1948" s="11490">
        <v>13554701</v>
      </c>
      <c r="AC1948" s="11494">
        <v>3300</v>
      </c>
      <c r="AD1948" s="4898">
        <v>92070</v>
      </c>
      <c r="AE1948" s="11494">
        <f>AC1948+AD1948*P1948+AD1949*P1949</f>
        <v>120120</v>
      </c>
    </row>
    <row r="1949" spans="1:31" s="6" customFormat="1" ht="30" customHeight="1">
      <c r="A1949" s="6302" t="s">
        <v>18703</v>
      </c>
      <c r="B1949" s="9229"/>
      <c r="C1949" s="11045"/>
      <c r="D1949" s="11045"/>
      <c r="E1949" s="11045"/>
      <c r="F1949" s="11514"/>
      <c r="G1949" s="9229"/>
      <c r="H1949" s="11620"/>
      <c r="I1949" s="9229"/>
      <c r="J1949" s="9229"/>
      <c r="K1949" s="9229"/>
      <c r="L1949" s="6" t="s">
        <v>8688</v>
      </c>
      <c r="M1949" s="9229"/>
      <c r="O1949" s="264">
        <v>1</v>
      </c>
      <c r="P1949" s="264">
        <v>1</v>
      </c>
      <c r="Q1949" s="9229"/>
      <c r="AA1949" s="11491"/>
      <c r="AC1949" s="11495"/>
      <c r="AD1949" s="4898">
        <v>24750</v>
      </c>
      <c r="AE1949" s="11495"/>
    </row>
    <row r="1950" spans="1:31" s="6" customFormat="1" ht="30" customHeight="1">
      <c r="A1950" s="6297" t="s">
        <v>18703</v>
      </c>
      <c r="B1950" s="4672" t="s">
        <v>28695</v>
      </c>
      <c r="C1950" s="422">
        <v>46049</v>
      </c>
      <c r="D1950" s="422">
        <v>46108</v>
      </c>
      <c r="E1950" s="422"/>
      <c r="F1950" s="373"/>
      <c r="G1950" s="41">
        <v>8615</v>
      </c>
      <c r="H1950" s="6298"/>
      <c r="I1950" s="41" t="s">
        <v>21302</v>
      </c>
      <c r="J1950" s="41" t="s">
        <v>28696</v>
      </c>
      <c r="K1950" s="41" t="s">
        <v>28697</v>
      </c>
      <c r="L1950" s="41" t="s">
        <v>28698</v>
      </c>
      <c r="M1950" s="41" t="s">
        <v>28700</v>
      </c>
      <c r="N1950" s="41"/>
      <c r="O1950" s="4088">
        <v>130</v>
      </c>
      <c r="P1950" s="4088">
        <v>130</v>
      </c>
      <c r="Q1950" s="41" t="s">
        <v>28699</v>
      </c>
      <c r="R1950" s="41"/>
      <c r="V1950" s="6" t="s">
        <v>9338</v>
      </c>
      <c r="X1950" s="6" t="s">
        <v>7042</v>
      </c>
      <c r="AA1950" s="6564">
        <v>13554932</v>
      </c>
      <c r="AC1950" s="4898">
        <v>0</v>
      </c>
      <c r="AD1950" s="4898">
        <v>2673</v>
      </c>
      <c r="AE1950" s="4898">
        <f t="shared" si="87"/>
        <v>347490</v>
      </c>
    </row>
    <row r="1951" spans="1:31" s="6" customFormat="1" ht="30" customHeight="1">
      <c r="A1951" s="6297" t="s">
        <v>19480</v>
      </c>
      <c r="B1951" s="4672" t="s">
        <v>28701</v>
      </c>
      <c r="C1951" s="422">
        <v>46049</v>
      </c>
      <c r="D1951" s="422">
        <v>46070</v>
      </c>
      <c r="E1951" s="422"/>
      <c r="F1951" s="373"/>
      <c r="G1951" s="41">
        <v>8618</v>
      </c>
      <c r="H1951" s="6345" t="s">
        <v>10220</v>
      </c>
      <c r="I1951" s="41"/>
      <c r="J1951" s="41" t="s">
        <v>20256</v>
      </c>
      <c r="K1951" s="41" t="s">
        <v>28702</v>
      </c>
      <c r="L1951" s="41" t="s">
        <v>4075</v>
      </c>
      <c r="M1951" s="582" t="s">
        <v>28704</v>
      </c>
      <c r="N1951" s="41"/>
      <c r="O1951" s="4088">
        <v>14</v>
      </c>
      <c r="P1951" s="4088">
        <v>14</v>
      </c>
      <c r="Q1951" s="41" t="s">
        <v>28703</v>
      </c>
      <c r="R1951" s="41"/>
      <c r="V1951" s="6" t="s">
        <v>9338</v>
      </c>
      <c r="X1951" s="6" t="s">
        <v>7042</v>
      </c>
      <c r="AA1951" s="6564">
        <v>13555623</v>
      </c>
      <c r="AC1951" s="4898">
        <v>0</v>
      </c>
      <c r="AD1951" s="4898">
        <v>7918.05</v>
      </c>
      <c r="AE1951" s="4898">
        <f t="shared" si="87"/>
        <v>110852.7</v>
      </c>
    </row>
    <row r="1952" spans="1:31" s="6" customFormat="1" ht="30" customHeight="1">
      <c r="A1952" s="6297" t="s">
        <v>20646</v>
      </c>
      <c r="B1952" s="8804" t="s">
        <v>28705</v>
      </c>
      <c r="C1952" s="8803">
        <v>46049</v>
      </c>
      <c r="D1952" s="8803">
        <v>46108</v>
      </c>
      <c r="E1952" s="8803"/>
      <c r="F1952" s="8807"/>
      <c r="G1952" s="8804">
        <v>9052</v>
      </c>
      <c r="H1952" s="6345" t="s">
        <v>6998</v>
      </c>
      <c r="I1952" s="8804"/>
      <c r="J1952" s="8804" t="s">
        <v>28706</v>
      </c>
      <c r="K1952" s="8804" t="s">
        <v>28707</v>
      </c>
      <c r="L1952" s="8804" t="s">
        <v>173</v>
      </c>
      <c r="M1952" s="8806" t="s">
        <v>28709</v>
      </c>
      <c r="N1952" s="8804"/>
      <c r="O1952" s="4088">
        <v>1</v>
      </c>
      <c r="P1952" s="4088">
        <v>1</v>
      </c>
      <c r="Q1952" s="8804" t="s">
        <v>28708</v>
      </c>
      <c r="R1952" s="8804"/>
      <c r="V1952" s="6" t="s">
        <v>28776</v>
      </c>
      <c r="X1952" s="6" t="s">
        <v>27185</v>
      </c>
      <c r="AA1952" s="6564">
        <v>13556066</v>
      </c>
      <c r="AC1952" s="4898">
        <v>76500</v>
      </c>
      <c r="AD1952" s="4898">
        <v>20250</v>
      </c>
      <c r="AE1952" s="4898">
        <f t="shared" si="87"/>
        <v>96750</v>
      </c>
    </row>
    <row r="1953" spans="1:31" s="6" customFormat="1" ht="30" customHeight="1">
      <c r="A1953" s="6356" t="s">
        <v>19554</v>
      </c>
      <c r="B1953" s="4672" t="s">
        <v>28710</v>
      </c>
      <c r="C1953" s="422">
        <v>46049</v>
      </c>
      <c r="D1953" s="422">
        <v>46070</v>
      </c>
      <c r="E1953" s="422"/>
      <c r="F1953" s="373"/>
      <c r="G1953" s="41">
        <v>8601</v>
      </c>
      <c r="H1953" s="6345" t="s">
        <v>6726</v>
      </c>
      <c r="I1953" s="41"/>
      <c r="J1953" s="41" t="s">
        <v>28711</v>
      </c>
      <c r="K1953" s="41" t="s">
        <v>28712</v>
      </c>
      <c r="L1953" s="41" t="s">
        <v>167</v>
      </c>
      <c r="M1953" s="582" t="s">
        <v>28714</v>
      </c>
      <c r="N1953" s="41"/>
      <c r="O1953" s="4088">
        <v>10</v>
      </c>
      <c r="P1953" s="4088">
        <v>10</v>
      </c>
      <c r="Q1953" s="41" t="s">
        <v>28713</v>
      </c>
      <c r="R1953" s="41"/>
      <c r="V1953" s="6" t="s">
        <v>9338</v>
      </c>
      <c r="X1953" s="6" t="s">
        <v>7042</v>
      </c>
      <c r="AA1953" s="6564">
        <v>13556108</v>
      </c>
      <c r="AC1953" s="4898">
        <v>0</v>
      </c>
      <c r="AD1953" s="4898">
        <v>8625</v>
      </c>
      <c r="AE1953" s="4898">
        <f t="shared" si="87"/>
        <v>86250</v>
      </c>
    </row>
    <row r="1954" spans="1:31" s="6" customFormat="1" ht="30" customHeight="1">
      <c r="A1954" s="6448" t="s">
        <v>20214</v>
      </c>
      <c r="B1954" s="6448" t="s">
        <v>28715</v>
      </c>
      <c r="C1954" s="422">
        <v>46049</v>
      </c>
      <c r="D1954" s="422">
        <v>46070</v>
      </c>
      <c r="E1954" s="422"/>
      <c r="F1954" s="373"/>
      <c r="G1954" s="41">
        <v>9052</v>
      </c>
      <c r="H1954" s="6345" t="s">
        <v>1619</v>
      </c>
      <c r="I1954" s="41"/>
      <c r="J1954" s="6448" t="s">
        <v>28716</v>
      </c>
      <c r="K1954" s="41" t="s">
        <v>28717</v>
      </c>
      <c r="L1954" s="41" t="s">
        <v>173</v>
      </c>
      <c r="M1954" s="41" t="s">
        <v>28719</v>
      </c>
      <c r="N1954" s="41"/>
      <c r="O1954" s="4088">
        <v>1</v>
      </c>
      <c r="P1954" s="4088">
        <v>1</v>
      </c>
      <c r="Q1954" s="41" t="s">
        <v>28718</v>
      </c>
      <c r="R1954" s="41"/>
      <c r="V1954" s="6" t="s">
        <v>9338</v>
      </c>
      <c r="X1954" s="6" t="s">
        <v>7042</v>
      </c>
      <c r="AA1954" s="6564">
        <v>13556124</v>
      </c>
      <c r="AC1954" s="4898">
        <v>3100</v>
      </c>
      <c r="AD1954" s="4898">
        <v>12375</v>
      </c>
      <c r="AE1954" s="4898">
        <f t="shared" si="87"/>
        <v>15475</v>
      </c>
    </row>
    <row r="1955" spans="1:31" s="6" customFormat="1" ht="30" customHeight="1">
      <c r="A1955" s="6297" t="s">
        <v>20646</v>
      </c>
      <c r="B1955" s="8701" t="s">
        <v>28720</v>
      </c>
      <c r="C1955" s="422">
        <v>46049</v>
      </c>
      <c r="D1955" s="422">
        <v>46108</v>
      </c>
      <c r="E1955" s="422"/>
      <c r="F1955" s="373"/>
      <c r="G1955" s="41">
        <v>9052</v>
      </c>
      <c r="H1955" s="6345" t="s">
        <v>4307</v>
      </c>
      <c r="I1955" s="41"/>
      <c r="J1955" s="41" t="s">
        <v>28721</v>
      </c>
      <c r="K1955" s="41" t="s">
        <v>28722</v>
      </c>
      <c r="L1955" s="41" t="s">
        <v>173</v>
      </c>
      <c r="M1955" s="41" t="s">
        <v>28723</v>
      </c>
      <c r="N1955" s="41"/>
      <c r="O1955" s="4088">
        <v>1</v>
      </c>
      <c r="P1955" s="4088">
        <v>1</v>
      </c>
      <c r="Q1955" s="41" t="s">
        <v>28708</v>
      </c>
      <c r="R1955" s="41"/>
      <c r="V1955" s="6" t="s">
        <v>9338</v>
      </c>
      <c r="X1955" s="6" t="s">
        <v>7042</v>
      </c>
      <c r="AA1955" s="6564">
        <v>13556146</v>
      </c>
      <c r="AC1955" s="4898">
        <v>57900</v>
      </c>
      <c r="AD1955" s="4898">
        <v>20250</v>
      </c>
      <c r="AE1955" s="4898">
        <f t="shared" si="87"/>
        <v>78150</v>
      </c>
    </row>
    <row r="1956" spans="1:31" s="6" customFormat="1" ht="30" customHeight="1">
      <c r="A1956" s="6297" t="s">
        <v>20911</v>
      </c>
      <c r="B1956" s="4672" t="s">
        <v>28724</v>
      </c>
      <c r="C1956" s="422">
        <v>46049</v>
      </c>
      <c r="D1956" s="422">
        <v>46070</v>
      </c>
      <c r="E1956" s="422"/>
      <c r="F1956" s="373"/>
      <c r="G1956" s="41">
        <v>8638</v>
      </c>
      <c r="H1956" s="6345"/>
      <c r="I1956" s="41" t="s">
        <v>25</v>
      </c>
      <c r="J1956" s="41" t="s">
        <v>28725</v>
      </c>
      <c r="K1956" s="41" t="s">
        <v>28726</v>
      </c>
      <c r="L1956" s="41" t="s">
        <v>173</v>
      </c>
      <c r="M1956" s="582" t="s">
        <v>28728</v>
      </c>
      <c r="N1956" s="41"/>
      <c r="O1956" s="4088">
        <v>1</v>
      </c>
      <c r="P1956" s="4088">
        <v>1</v>
      </c>
      <c r="Q1956" s="41" t="s">
        <v>28727</v>
      </c>
      <c r="R1956" s="41"/>
      <c r="AA1956" s="6564">
        <v>13556168</v>
      </c>
      <c r="AC1956" s="4898">
        <v>0</v>
      </c>
      <c r="AD1956" s="4898">
        <v>8316</v>
      </c>
      <c r="AE1956" s="4898">
        <f t="shared" si="87"/>
        <v>8316</v>
      </c>
    </row>
    <row r="1957" spans="1:31" s="6" customFormat="1" ht="30" customHeight="1">
      <c r="A1957" s="6297" t="s">
        <v>20038</v>
      </c>
      <c r="B1957" s="6303" t="s">
        <v>28729</v>
      </c>
      <c r="C1957" s="422">
        <v>46049</v>
      </c>
      <c r="D1957" s="422">
        <v>46084</v>
      </c>
      <c r="E1957" s="422"/>
      <c r="F1957" s="373"/>
      <c r="G1957" s="41">
        <v>8606</v>
      </c>
      <c r="H1957" s="6345" t="s">
        <v>6431</v>
      </c>
      <c r="I1957" s="41"/>
      <c r="J1957" s="41" t="s">
        <v>28730</v>
      </c>
      <c r="K1957" s="41" t="s">
        <v>28731</v>
      </c>
      <c r="L1957" s="41" t="s">
        <v>9276</v>
      </c>
      <c r="M1957" s="582" t="s">
        <v>28732</v>
      </c>
      <c r="N1957" s="41"/>
      <c r="O1957" s="4088">
        <v>35</v>
      </c>
      <c r="P1957" s="4088">
        <v>35</v>
      </c>
      <c r="Q1957" s="41" t="s">
        <v>28809</v>
      </c>
      <c r="R1957" s="41"/>
      <c r="V1957" s="6440" t="s">
        <v>9338</v>
      </c>
      <c r="X1957" s="6440" t="s">
        <v>7042</v>
      </c>
      <c r="AA1957" s="6564">
        <v>13556182</v>
      </c>
      <c r="AC1957" s="4898">
        <v>6900</v>
      </c>
      <c r="AD1957" s="4898">
        <v>7920</v>
      </c>
      <c r="AE1957" s="4898">
        <f t="shared" si="87"/>
        <v>284100</v>
      </c>
    </row>
    <row r="1958" spans="1:31" s="6" customFormat="1" ht="30" customHeight="1">
      <c r="A1958" s="6313" t="s">
        <v>18779</v>
      </c>
      <c r="B1958" s="4672" t="s">
        <v>28736</v>
      </c>
      <c r="C1958" s="422">
        <v>46050</v>
      </c>
      <c r="D1958" s="422">
        <v>46071</v>
      </c>
      <c r="E1958" s="422"/>
      <c r="F1958" s="373"/>
      <c r="G1958" s="41">
        <v>8593</v>
      </c>
      <c r="H1958" s="6345"/>
      <c r="I1958" s="41" t="s">
        <v>21302</v>
      </c>
      <c r="J1958" s="41" t="s">
        <v>28737</v>
      </c>
      <c r="K1958" s="41" t="s">
        <v>28738</v>
      </c>
      <c r="L1958" s="41" t="s">
        <v>28</v>
      </c>
      <c r="M1958" s="41" t="s">
        <v>28740</v>
      </c>
      <c r="N1958" s="41"/>
      <c r="O1958" s="4088">
        <v>2</v>
      </c>
      <c r="P1958" s="4088">
        <v>2</v>
      </c>
      <c r="Q1958" s="41" t="s">
        <v>28739</v>
      </c>
      <c r="R1958" s="41"/>
      <c r="V1958" s="6" t="s">
        <v>9338</v>
      </c>
      <c r="X1958" s="6" t="s">
        <v>7042</v>
      </c>
      <c r="AA1958" s="6564">
        <v>13561399</v>
      </c>
      <c r="AC1958" s="4898">
        <v>0</v>
      </c>
      <c r="AD1958" s="4898">
        <v>7920</v>
      </c>
      <c r="AE1958" s="4898">
        <f t="shared" si="87"/>
        <v>15840</v>
      </c>
    </row>
    <row r="1959" spans="1:31" s="6" customFormat="1" ht="30" customHeight="1">
      <c r="A1959" s="6313" t="s">
        <v>20038</v>
      </c>
      <c r="B1959" s="4672" t="s">
        <v>28741</v>
      </c>
      <c r="C1959" s="422">
        <v>46050</v>
      </c>
      <c r="D1959" s="422">
        <v>46071</v>
      </c>
      <c r="E1959" s="422"/>
      <c r="F1959" s="373"/>
      <c r="G1959" s="41">
        <v>8606</v>
      </c>
      <c r="H1959" s="6376"/>
      <c r="I1959" s="41" t="s">
        <v>21302</v>
      </c>
      <c r="J1959" s="41" t="s">
        <v>28742</v>
      </c>
      <c r="K1959" s="41" t="s">
        <v>28743</v>
      </c>
      <c r="L1959" s="41" t="s">
        <v>28744</v>
      </c>
      <c r="M1959" s="41" t="s">
        <v>28746</v>
      </c>
      <c r="N1959" s="41"/>
      <c r="O1959" s="4088">
        <v>16</v>
      </c>
      <c r="P1959" s="4088">
        <v>16</v>
      </c>
      <c r="Q1959" s="41" t="s">
        <v>28745</v>
      </c>
      <c r="R1959" s="41"/>
      <c r="V1959" s="6" t="s">
        <v>9338</v>
      </c>
      <c r="X1959" s="6" t="s">
        <v>7042</v>
      </c>
      <c r="AA1959" s="6564">
        <v>13561375</v>
      </c>
      <c r="AC1959" s="4898">
        <v>0</v>
      </c>
      <c r="AD1959" s="4898">
        <v>2970</v>
      </c>
      <c r="AE1959" s="4898">
        <f t="shared" si="87"/>
        <v>47520</v>
      </c>
    </row>
    <row r="1960" spans="1:31" s="6" customFormat="1" ht="30" customHeight="1">
      <c r="A1960" s="6313" t="s">
        <v>18626</v>
      </c>
      <c r="B1960" s="41" t="s">
        <v>28747</v>
      </c>
      <c r="C1960" s="422">
        <v>46050</v>
      </c>
      <c r="D1960" s="422">
        <v>46071</v>
      </c>
      <c r="E1960" s="422"/>
      <c r="F1960" s="373"/>
      <c r="G1960" s="41">
        <v>9013</v>
      </c>
      <c r="H1960" s="6376" t="s">
        <v>10220</v>
      </c>
      <c r="I1960" s="41"/>
      <c r="J1960" s="41" t="s">
        <v>28748</v>
      </c>
      <c r="K1960" s="41" t="s">
        <v>28749</v>
      </c>
      <c r="L1960" s="41" t="s">
        <v>76</v>
      </c>
      <c r="M1960" s="582" t="s">
        <v>28751</v>
      </c>
      <c r="N1960" s="41"/>
      <c r="O1960" s="4088">
        <v>4</v>
      </c>
      <c r="P1960" s="4560">
        <v>6</v>
      </c>
      <c r="Q1960" s="41" t="s">
        <v>28750</v>
      </c>
      <c r="R1960" s="41"/>
      <c r="V1960" s="6" t="s">
        <v>9338</v>
      </c>
      <c r="X1960" s="6" t="s">
        <v>7042</v>
      </c>
      <c r="AA1960" s="6564">
        <v>13560916</v>
      </c>
      <c r="AC1960" s="4898">
        <v>0</v>
      </c>
      <c r="AD1960" s="4898">
        <v>6798.83</v>
      </c>
      <c r="AE1960" s="4898">
        <f t="shared" si="87"/>
        <v>40792.979999999996</v>
      </c>
    </row>
    <row r="1961" spans="1:31" s="6" customFormat="1" ht="30" customHeight="1">
      <c r="A1961" s="6313" t="s">
        <v>18754</v>
      </c>
      <c r="B1961" s="4672" t="s">
        <v>28752</v>
      </c>
      <c r="C1961" s="422">
        <v>46049</v>
      </c>
      <c r="D1961" s="422">
        <v>46071</v>
      </c>
      <c r="E1961" s="422"/>
      <c r="F1961" s="373"/>
      <c r="G1961" s="41">
        <v>8634</v>
      </c>
      <c r="H1961" s="6376" t="s">
        <v>10062</v>
      </c>
      <c r="I1961" s="41"/>
      <c r="J1961" s="41" t="s">
        <v>28753</v>
      </c>
      <c r="K1961" s="41" t="s">
        <v>28754</v>
      </c>
      <c r="L1961" s="41" t="s">
        <v>128</v>
      </c>
      <c r="M1961" s="582" t="s">
        <v>28756</v>
      </c>
      <c r="N1961" s="41"/>
      <c r="O1961" s="4088">
        <v>3</v>
      </c>
      <c r="P1961" s="4088">
        <v>3</v>
      </c>
      <c r="Q1961" s="41" t="s">
        <v>28755</v>
      </c>
      <c r="R1961" s="41"/>
      <c r="V1961" s="6" t="s">
        <v>9338</v>
      </c>
      <c r="X1961" s="6" t="s">
        <v>7042</v>
      </c>
      <c r="AA1961" s="6564">
        <v>13559439</v>
      </c>
      <c r="AC1961" s="4898">
        <v>0</v>
      </c>
      <c r="AD1961" s="4898">
        <v>7920</v>
      </c>
      <c r="AE1961" s="4898">
        <f t="shared" ref="AE1961:AE1998" si="90">AC1961+AD1961*P1961</f>
        <v>23760</v>
      </c>
    </row>
    <row r="1962" spans="1:31" s="36" customFormat="1" ht="30" customHeight="1">
      <c r="A1962" s="6312" t="s">
        <v>19716</v>
      </c>
      <c r="B1962" s="36" t="s">
        <v>28757</v>
      </c>
      <c r="C1962" s="37">
        <v>46050</v>
      </c>
      <c r="D1962" s="37">
        <v>46085</v>
      </c>
      <c r="E1962" s="37"/>
      <c r="F1962" s="448"/>
      <c r="G1962" s="36">
        <v>8588</v>
      </c>
      <c r="H1962" s="6324" t="s">
        <v>6551</v>
      </c>
      <c r="J1962" s="36" t="s">
        <v>28758</v>
      </c>
      <c r="K1962" s="36" t="s">
        <v>28759</v>
      </c>
      <c r="L1962" s="36" t="s">
        <v>20656</v>
      </c>
      <c r="M1962" s="36" t="s">
        <v>28761</v>
      </c>
      <c r="O1962" s="4511">
        <v>2</v>
      </c>
      <c r="P1962" s="4511">
        <v>2</v>
      </c>
      <c r="Q1962" s="36" t="s">
        <v>28760</v>
      </c>
      <c r="AA1962" s="4891">
        <v>13558818</v>
      </c>
      <c r="AC1962" s="4906"/>
      <c r="AD1962" s="4906"/>
      <c r="AE1962" s="4906"/>
    </row>
    <row r="1963" spans="1:31" s="6" customFormat="1" ht="30" customHeight="1">
      <c r="A1963" s="6313" t="s">
        <v>20646</v>
      </c>
      <c r="B1963" s="8701" t="s">
        <v>28762</v>
      </c>
      <c r="C1963" s="422">
        <v>46049</v>
      </c>
      <c r="D1963" s="422">
        <v>46071</v>
      </c>
      <c r="E1963" s="422"/>
      <c r="F1963" s="373"/>
      <c r="G1963" s="41">
        <v>9052</v>
      </c>
      <c r="H1963" s="6376" t="s">
        <v>1124</v>
      </c>
      <c r="I1963" s="41"/>
      <c r="J1963" s="41" t="s">
        <v>28763</v>
      </c>
      <c r="K1963" s="41" t="s">
        <v>28764</v>
      </c>
      <c r="L1963" s="41" t="s">
        <v>173</v>
      </c>
      <c r="M1963" s="41" t="s">
        <v>28766</v>
      </c>
      <c r="N1963" s="41"/>
      <c r="O1963" s="4088">
        <v>1</v>
      </c>
      <c r="P1963" s="4088">
        <v>1</v>
      </c>
      <c r="Q1963" s="41" t="s">
        <v>28765</v>
      </c>
      <c r="R1963" s="41"/>
      <c r="V1963" s="6" t="s">
        <v>9338</v>
      </c>
      <c r="X1963" s="6" t="s">
        <v>7042</v>
      </c>
      <c r="AA1963" s="6564">
        <v>13558671</v>
      </c>
      <c r="AC1963" s="4898">
        <v>0</v>
      </c>
      <c r="AD1963" s="4898">
        <v>20250</v>
      </c>
      <c r="AE1963" s="4898">
        <f t="shared" si="90"/>
        <v>20250</v>
      </c>
    </row>
    <row r="1964" spans="1:31" s="6" customFormat="1" ht="30" customHeight="1">
      <c r="A1964" s="6577" t="s">
        <v>18754</v>
      </c>
      <c r="B1964" s="41" t="s">
        <v>28767</v>
      </c>
      <c r="C1964" s="422">
        <v>46049</v>
      </c>
      <c r="D1964" s="422">
        <v>46071</v>
      </c>
      <c r="E1964" s="422"/>
      <c r="F1964" s="373"/>
      <c r="G1964" s="41">
        <v>8634</v>
      </c>
      <c r="H1964" s="6376" t="s">
        <v>5709</v>
      </c>
      <c r="I1964" s="41"/>
      <c r="J1964" s="41" t="s">
        <v>28768</v>
      </c>
      <c r="K1964" s="41" t="s">
        <v>28769</v>
      </c>
      <c r="L1964" s="41" t="s">
        <v>76</v>
      </c>
      <c r="M1964" s="41" t="s">
        <v>28770</v>
      </c>
      <c r="N1964" s="41"/>
      <c r="O1964" s="4088">
        <v>4</v>
      </c>
      <c r="P1964" s="4088">
        <v>4</v>
      </c>
      <c r="Q1964" s="41" t="s">
        <v>28305</v>
      </c>
      <c r="R1964" s="41"/>
      <c r="V1964" s="6" t="s">
        <v>9338</v>
      </c>
      <c r="X1964" s="6" t="s">
        <v>7042</v>
      </c>
      <c r="AA1964" s="6564">
        <v>13557702</v>
      </c>
      <c r="AC1964" s="4898">
        <v>0</v>
      </c>
      <c r="AD1964" s="4898">
        <v>7920</v>
      </c>
      <c r="AE1964" s="4898">
        <f t="shared" si="90"/>
        <v>31680</v>
      </c>
    </row>
    <row r="1965" spans="1:31" s="6" customFormat="1" ht="30" customHeight="1">
      <c r="A1965" s="6313" t="s">
        <v>19554</v>
      </c>
      <c r="B1965" s="6464" t="s">
        <v>28771</v>
      </c>
      <c r="C1965" s="422">
        <v>46049</v>
      </c>
      <c r="D1965" s="422">
        <v>46071</v>
      </c>
      <c r="E1965" s="422"/>
      <c r="F1965" s="373"/>
      <c r="G1965" s="41">
        <v>8601</v>
      </c>
      <c r="H1965" s="6376" t="s">
        <v>7641</v>
      </c>
      <c r="I1965" s="41"/>
      <c r="J1965" s="6448" t="s">
        <v>28772</v>
      </c>
      <c r="K1965" s="41" t="s">
        <v>28773</v>
      </c>
      <c r="L1965" s="41" t="s">
        <v>62</v>
      </c>
      <c r="M1965" s="41" t="s">
        <v>28775</v>
      </c>
      <c r="N1965" s="41"/>
      <c r="O1965" s="4088">
        <v>5</v>
      </c>
      <c r="P1965" s="4088">
        <v>5</v>
      </c>
      <c r="Q1965" s="41" t="s">
        <v>28774</v>
      </c>
      <c r="R1965" s="41"/>
      <c r="V1965" s="6" t="s">
        <v>9338</v>
      </c>
      <c r="X1965" s="6" t="s">
        <v>7042</v>
      </c>
      <c r="AA1965" s="6564">
        <v>13557619</v>
      </c>
      <c r="AC1965" s="4898">
        <v>0</v>
      </c>
      <c r="AD1965" s="4898">
        <v>8625</v>
      </c>
      <c r="AE1965" s="4898">
        <f t="shared" si="90"/>
        <v>43125</v>
      </c>
    </row>
    <row r="1966" spans="1:31" s="6" customFormat="1" ht="30" customHeight="1">
      <c r="A1966" s="6321" t="s">
        <v>21279</v>
      </c>
      <c r="B1966" s="4672" t="s">
        <v>28777</v>
      </c>
      <c r="C1966" s="422">
        <v>46051</v>
      </c>
      <c r="D1966" s="422">
        <v>46072</v>
      </c>
      <c r="E1966" s="422"/>
      <c r="F1966" s="373"/>
      <c r="G1966" s="41">
        <v>8599</v>
      </c>
      <c r="H1966" s="6417" t="s">
        <v>11805</v>
      </c>
      <c r="I1966" s="41" t="s">
        <v>25</v>
      </c>
      <c r="J1966" s="41" t="s">
        <v>28778</v>
      </c>
      <c r="K1966" s="41" t="s">
        <v>28779</v>
      </c>
      <c r="L1966" s="41" t="s">
        <v>28</v>
      </c>
      <c r="M1966" s="41" t="s">
        <v>28781</v>
      </c>
      <c r="N1966" s="41"/>
      <c r="O1966" s="4088">
        <v>2</v>
      </c>
      <c r="P1966" s="4088">
        <v>2</v>
      </c>
      <c r="Q1966" s="41" t="s">
        <v>28780</v>
      </c>
      <c r="R1966" s="41"/>
      <c r="V1966" s="6" t="s">
        <v>9338</v>
      </c>
      <c r="X1966" s="6" t="s">
        <v>7042</v>
      </c>
      <c r="AA1966" s="6564">
        <v>13565567</v>
      </c>
      <c r="AC1966" s="4898">
        <v>0</v>
      </c>
      <c r="AD1966" s="4898">
        <v>8316</v>
      </c>
      <c r="AE1966" s="4898">
        <f t="shared" si="90"/>
        <v>16632</v>
      </c>
    </row>
    <row r="1967" spans="1:31" s="6" customFormat="1" ht="30" customHeight="1">
      <c r="A1967" s="6321" t="s">
        <v>18977</v>
      </c>
      <c r="B1967" s="9278" t="s">
        <v>28782</v>
      </c>
      <c r="C1967" s="9721">
        <v>46051</v>
      </c>
      <c r="D1967" s="9721">
        <v>46140</v>
      </c>
      <c r="E1967" s="9721"/>
      <c r="F1967" s="11406"/>
      <c r="G1967" s="9278">
        <v>8644</v>
      </c>
      <c r="H1967" s="11606" t="s">
        <v>28783</v>
      </c>
      <c r="I1967" s="41"/>
      <c r="J1967" s="9278" t="s">
        <v>28784</v>
      </c>
      <c r="K1967" s="9278" t="s">
        <v>28785</v>
      </c>
      <c r="L1967" s="41" t="s">
        <v>8516</v>
      </c>
      <c r="M1967" s="9231" t="s">
        <v>28787</v>
      </c>
      <c r="N1967" s="41" t="s">
        <v>3957</v>
      </c>
      <c r="O1967" s="4088">
        <v>1</v>
      </c>
      <c r="P1967" s="4088">
        <v>1</v>
      </c>
      <c r="Q1967" s="9278" t="s">
        <v>28786</v>
      </c>
      <c r="R1967" s="41"/>
      <c r="V1967" s="9694" t="s">
        <v>28776</v>
      </c>
      <c r="X1967" s="9694" t="s">
        <v>27185</v>
      </c>
      <c r="AA1967" s="11490">
        <v>13562645</v>
      </c>
      <c r="AC1967" s="11494">
        <v>6900</v>
      </c>
      <c r="AD1967" s="4898">
        <v>41085</v>
      </c>
      <c r="AE1967" s="11494">
        <f>AC1967+AD1967*P1967+AD1968*P1968</f>
        <v>72735</v>
      </c>
    </row>
    <row r="1968" spans="1:31" s="6" customFormat="1" ht="30" customHeight="1">
      <c r="A1968" s="6321" t="s">
        <v>18977</v>
      </c>
      <c r="B1968" s="9209"/>
      <c r="C1968" s="9410"/>
      <c r="D1968" s="9410"/>
      <c r="E1968" s="9410"/>
      <c r="F1968" s="11408"/>
      <c r="G1968" s="9209"/>
      <c r="H1968" s="11608"/>
      <c r="I1968" s="41"/>
      <c r="J1968" s="9209"/>
      <c r="K1968" s="9209"/>
      <c r="L1968" s="41" t="s">
        <v>8688</v>
      </c>
      <c r="M1968" s="9209"/>
      <c r="N1968" s="41"/>
      <c r="O1968" s="4088">
        <v>1</v>
      </c>
      <c r="P1968" s="4088">
        <v>1</v>
      </c>
      <c r="Q1968" s="9209"/>
      <c r="R1968" s="41"/>
      <c r="V1968" s="9229"/>
      <c r="X1968" s="9229"/>
      <c r="AA1968" s="11491"/>
      <c r="AC1968" s="11495"/>
      <c r="AD1968" s="4898">
        <v>24750</v>
      </c>
      <c r="AE1968" s="11495"/>
    </row>
    <row r="1969" spans="1:31" s="6" customFormat="1" ht="30" customHeight="1">
      <c r="A1969" s="6321" t="s">
        <v>18977</v>
      </c>
      <c r="B1969" s="9278" t="s">
        <v>28788</v>
      </c>
      <c r="C1969" s="9721">
        <v>46051</v>
      </c>
      <c r="D1969" s="9721">
        <v>46140</v>
      </c>
      <c r="E1969" s="9721"/>
      <c r="F1969" s="11406"/>
      <c r="G1969" s="9278">
        <v>8644</v>
      </c>
      <c r="H1969" s="11606" t="s">
        <v>21158</v>
      </c>
      <c r="I1969" s="41"/>
      <c r="J1969" s="9278" t="s">
        <v>28789</v>
      </c>
      <c r="K1969" s="9278" t="s">
        <v>28790</v>
      </c>
      <c r="L1969" s="41" t="s">
        <v>173</v>
      </c>
      <c r="M1969" s="9231" t="s">
        <v>28792</v>
      </c>
      <c r="N1969" s="41"/>
      <c r="O1969" s="4088">
        <v>1</v>
      </c>
      <c r="P1969" s="4088">
        <v>1</v>
      </c>
      <c r="Q1969" s="9278" t="s">
        <v>28791</v>
      </c>
      <c r="R1969" s="41"/>
      <c r="V1969" s="9694" t="s">
        <v>28776</v>
      </c>
      <c r="X1969" s="9694" t="s">
        <v>27185</v>
      </c>
      <c r="AA1969" s="11490">
        <v>13562643</v>
      </c>
      <c r="AC1969" s="11494">
        <v>17100</v>
      </c>
      <c r="AD1969" s="4898">
        <v>7920</v>
      </c>
      <c r="AE1969" s="11494">
        <f>AC1969+AD1969*P1969+AD1970*P1970+AD1971*P1971</f>
        <v>186390</v>
      </c>
    </row>
    <row r="1970" spans="1:31" s="6" customFormat="1" ht="30" customHeight="1">
      <c r="A1970" s="8176" t="s">
        <v>18977</v>
      </c>
      <c r="B1970" s="9208"/>
      <c r="C1970" s="9722"/>
      <c r="D1970" s="9722"/>
      <c r="E1970" s="9722"/>
      <c r="F1970" s="11407"/>
      <c r="G1970" s="9208"/>
      <c r="H1970" s="11607"/>
      <c r="I1970" s="41"/>
      <c r="J1970" s="9208"/>
      <c r="K1970" s="9208"/>
      <c r="L1970" s="41" t="s">
        <v>13689</v>
      </c>
      <c r="M1970" s="9208"/>
      <c r="N1970" s="41" t="s">
        <v>3953</v>
      </c>
      <c r="O1970" s="4088">
        <v>1</v>
      </c>
      <c r="P1970" s="4088">
        <v>1</v>
      </c>
      <c r="Q1970" s="9208"/>
      <c r="R1970" s="41"/>
      <c r="V1970" s="9228"/>
      <c r="X1970" s="9228"/>
      <c r="AA1970" s="11532"/>
      <c r="AC1970" s="11509"/>
      <c r="AD1970" s="4898">
        <v>136620</v>
      </c>
      <c r="AE1970" s="11509"/>
    </row>
    <row r="1971" spans="1:31" s="6" customFormat="1" ht="30" customHeight="1">
      <c r="A1971" s="6321" t="s">
        <v>18977</v>
      </c>
      <c r="B1971" s="9209"/>
      <c r="C1971" s="9410"/>
      <c r="D1971" s="9410"/>
      <c r="E1971" s="9410"/>
      <c r="F1971" s="11408"/>
      <c r="G1971" s="9209"/>
      <c r="H1971" s="11608"/>
      <c r="I1971" s="41"/>
      <c r="J1971" s="9209"/>
      <c r="K1971" s="9209"/>
      <c r="L1971" s="41" t="s">
        <v>17843</v>
      </c>
      <c r="M1971" s="9209"/>
      <c r="N1971" s="41"/>
      <c r="O1971" s="4088">
        <v>1</v>
      </c>
      <c r="P1971" s="4088">
        <v>1</v>
      </c>
      <c r="Q1971" s="9209"/>
      <c r="R1971" s="41"/>
      <c r="V1971" s="9229"/>
      <c r="X1971" s="9229"/>
      <c r="AA1971" s="11491"/>
      <c r="AC1971" s="11495"/>
      <c r="AD1971" s="4898">
        <v>24750</v>
      </c>
      <c r="AE1971" s="11495"/>
    </row>
    <row r="1972" spans="1:31" s="6" customFormat="1" ht="30" customHeight="1">
      <c r="A1972" s="6321" t="s">
        <v>18977</v>
      </c>
      <c r="B1972" s="9278" t="s">
        <v>28793</v>
      </c>
      <c r="C1972" s="9721">
        <v>46051</v>
      </c>
      <c r="D1972" s="9721">
        <v>46140</v>
      </c>
      <c r="E1972" s="9721"/>
      <c r="F1972" s="11406"/>
      <c r="G1972" s="9278">
        <v>8644</v>
      </c>
      <c r="H1972" s="11606" t="s">
        <v>19772</v>
      </c>
      <c r="I1972" s="41"/>
      <c r="J1972" s="9278" t="s">
        <v>28794</v>
      </c>
      <c r="K1972" s="9278" t="s">
        <v>28795</v>
      </c>
      <c r="L1972" s="41" t="s">
        <v>76</v>
      </c>
      <c r="M1972" s="9231" t="s">
        <v>28797</v>
      </c>
      <c r="N1972" s="41"/>
      <c r="O1972" s="4088">
        <v>4</v>
      </c>
      <c r="P1972" s="4088">
        <v>4</v>
      </c>
      <c r="Q1972" s="9278" t="s">
        <v>28796</v>
      </c>
      <c r="R1972" s="41"/>
      <c r="V1972" s="9694" t="s">
        <v>9338</v>
      </c>
      <c r="X1972" s="9694" t="s">
        <v>7042</v>
      </c>
      <c r="AA1972" s="11490">
        <v>13562633</v>
      </c>
      <c r="AC1972" s="11494">
        <v>6900</v>
      </c>
      <c r="AD1972" s="4898">
        <v>7920</v>
      </c>
      <c r="AE1972" s="11494">
        <f t="shared" ref="AE1972" si="91">AC1972+AD1972*P1972+AD1973*P1973+AD1974*P1974</f>
        <v>146985</v>
      </c>
    </row>
    <row r="1973" spans="1:31" s="6" customFormat="1" ht="30" customHeight="1">
      <c r="A1973" s="6321" t="s">
        <v>18977</v>
      </c>
      <c r="B1973" s="9208"/>
      <c r="C1973" s="9722"/>
      <c r="D1973" s="9722"/>
      <c r="E1973" s="9722"/>
      <c r="F1973" s="11407"/>
      <c r="G1973" s="9208"/>
      <c r="H1973" s="11607"/>
      <c r="I1973" s="41"/>
      <c r="J1973" s="9208"/>
      <c r="K1973" s="9208"/>
      <c r="L1973" s="41" t="s">
        <v>9288</v>
      </c>
      <c r="M1973" s="9208"/>
      <c r="N1973" s="41" t="s">
        <v>3956</v>
      </c>
      <c r="O1973" s="4088">
        <v>1</v>
      </c>
      <c r="P1973" s="4088">
        <v>1</v>
      </c>
      <c r="Q1973" s="9208"/>
      <c r="R1973" s="41"/>
      <c r="V1973" s="9228"/>
      <c r="X1973" s="9228"/>
      <c r="AA1973" s="11532"/>
      <c r="AC1973" s="11509"/>
      <c r="AD1973" s="4898">
        <v>58905</v>
      </c>
      <c r="AE1973" s="11509"/>
    </row>
    <row r="1974" spans="1:31" s="6" customFormat="1" ht="30" customHeight="1">
      <c r="A1974" s="6321" t="s">
        <v>18977</v>
      </c>
      <c r="B1974" s="9209"/>
      <c r="C1974" s="9410"/>
      <c r="D1974" s="9410"/>
      <c r="E1974" s="9410"/>
      <c r="F1974" s="11408"/>
      <c r="G1974" s="9209"/>
      <c r="H1974" s="11608"/>
      <c r="I1974" s="41"/>
      <c r="J1974" s="9209"/>
      <c r="K1974" s="9209"/>
      <c r="L1974" s="41" t="s">
        <v>8941</v>
      </c>
      <c r="M1974" s="9209"/>
      <c r="N1974" s="41"/>
      <c r="O1974" s="4088">
        <v>2</v>
      </c>
      <c r="P1974" s="4088">
        <v>2</v>
      </c>
      <c r="Q1974" s="9209"/>
      <c r="R1974" s="41"/>
      <c r="V1974" s="9229"/>
      <c r="X1974" s="9229"/>
      <c r="AA1974" s="11491"/>
      <c r="AC1974" s="11495"/>
      <c r="AD1974" s="4898">
        <v>24750</v>
      </c>
      <c r="AE1974" s="11495"/>
    </row>
    <row r="1975" spans="1:31" s="6" customFormat="1" ht="30" customHeight="1">
      <c r="A1975" s="6321" t="s">
        <v>18977</v>
      </c>
      <c r="B1975" s="9278" t="s">
        <v>28798</v>
      </c>
      <c r="C1975" s="9721">
        <v>46051</v>
      </c>
      <c r="D1975" s="9721">
        <v>46140</v>
      </c>
      <c r="E1975" s="9721"/>
      <c r="F1975" s="11406"/>
      <c r="G1975" s="9278">
        <v>8644</v>
      </c>
      <c r="H1975" s="11606" t="s">
        <v>28799</v>
      </c>
      <c r="I1975" s="41"/>
      <c r="J1975" s="9278" t="s">
        <v>28800</v>
      </c>
      <c r="K1975" s="9278" t="s">
        <v>28801</v>
      </c>
      <c r="L1975" s="41" t="s">
        <v>173</v>
      </c>
      <c r="M1975" s="9231" t="s">
        <v>28803</v>
      </c>
      <c r="N1975" s="41"/>
      <c r="O1975" s="4088">
        <v>1</v>
      </c>
      <c r="P1975" s="4088">
        <v>1</v>
      </c>
      <c r="Q1975" s="9278" t="s">
        <v>28802</v>
      </c>
      <c r="R1975" s="41"/>
      <c r="V1975" s="11618" t="s">
        <v>28776</v>
      </c>
      <c r="X1975" s="11618" t="s">
        <v>27185</v>
      </c>
      <c r="AA1975" s="11490">
        <v>13562608</v>
      </c>
      <c r="AC1975" s="11494">
        <v>6900</v>
      </c>
      <c r="AD1975" s="4898">
        <v>7920</v>
      </c>
      <c r="AE1975" s="11494">
        <f>AC1975+AD1975*P1975+AD1976*P1976+AD1977*P1977</f>
        <v>176190</v>
      </c>
    </row>
    <row r="1976" spans="1:31" s="6" customFormat="1" ht="30" customHeight="1">
      <c r="A1976" s="6321" t="s">
        <v>18977</v>
      </c>
      <c r="B1976" s="9208"/>
      <c r="C1976" s="9722"/>
      <c r="D1976" s="9722"/>
      <c r="E1976" s="9722"/>
      <c r="F1976" s="11407"/>
      <c r="G1976" s="9208"/>
      <c r="H1976" s="11607"/>
      <c r="I1976" s="41"/>
      <c r="J1976" s="9208"/>
      <c r="K1976" s="9208"/>
      <c r="L1976" s="41" t="s">
        <v>13689</v>
      </c>
      <c r="M1976" s="9208"/>
      <c r="N1976" s="41" t="s">
        <v>3953</v>
      </c>
      <c r="O1976" s="4088">
        <v>1</v>
      </c>
      <c r="P1976" s="4088">
        <v>1</v>
      </c>
      <c r="Q1976" s="9208"/>
      <c r="R1976" s="41"/>
      <c r="V1976" s="9228"/>
      <c r="X1976" s="9228"/>
      <c r="AA1976" s="11532"/>
      <c r="AC1976" s="11509"/>
      <c r="AD1976" s="4898">
        <v>136620</v>
      </c>
      <c r="AE1976" s="11509"/>
    </row>
    <row r="1977" spans="1:31" s="6" customFormat="1" ht="30" customHeight="1">
      <c r="A1977" s="6321" t="s">
        <v>18977</v>
      </c>
      <c r="B1977" s="9209"/>
      <c r="C1977" s="9410"/>
      <c r="D1977" s="9410"/>
      <c r="E1977" s="9410"/>
      <c r="F1977" s="11408"/>
      <c r="G1977" s="9209"/>
      <c r="H1977" s="11608"/>
      <c r="I1977" s="41"/>
      <c r="J1977" s="9209"/>
      <c r="K1977" s="9209"/>
      <c r="L1977" s="41" t="s">
        <v>17843</v>
      </c>
      <c r="M1977" s="9209"/>
      <c r="N1977" s="41"/>
      <c r="O1977" s="4088">
        <v>1</v>
      </c>
      <c r="P1977" s="4088">
        <v>1</v>
      </c>
      <c r="Q1977" s="9209"/>
      <c r="R1977" s="41"/>
      <c r="V1977" s="9229"/>
      <c r="X1977" s="9229"/>
      <c r="AA1977" s="11491"/>
      <c r="AC1977" s="11495"/>
      <c r="AD1977" s="4898">
        <v>24750</v>
      </c>
      <c r="AE1977" s="11495"/>
    </row>
    <row r="1978" spans="1:31" s="6" customFormat="1" ht="30" customHeight="1">
      <c r="A1978" s="6321" t="s">
        <v>18977</v>
      </c>
      <c r="B1978" s="11605" t="s">
        <v>28804</v>
      </c>
      <c r="C1978" s="9531">
        <v>46051</v>
      </c>
      <c r="D1978" s="9531">
        <v>46140</v>
      </c>
      <c r="E1978" s="9531"/>
      <c r="F1978" s="12318"/>
      <c r="G1978" s="9341">
        <v>8644</v>
      </c>
      <c r="H1978" s="9356">
        <v>245</v>
      </c>
      <c r="I1978" s="41"/>
      <c r="J1978" s="9341" t="s">
        <v>28805</v>
      </c>
      <c r="K1978" s="9341" t="s">
        <v>28806</v>
      </c>
      <c r="L1978" s="41" t="s">
        <v>13689</v>
      </c>
      <c r="M1978" s="10977" t="s">
        <v>28808</v>
      </c>
      <c r="N1978" s="6421" t="s">
        <v>3953</v>
      </c>
      <c r="O1978" s="4088">
        <v>1</v>
      </c>
      <c r="P1978" s="4088">
        <v>1</v>
      </c>
      <c r="Q1978" s="9278" t="s">
        <v>28807</v>
      </c>
      <c r="R1978" s="41"/>
      <c r="V1978" s="9694" t="s">
        <v>9338</v>
      </c>
      <c r="X1978" s="9694" t="s">
        <v>9338</v>
      </c>
      <c r="AA1978" s="11490">
        <v>13562606</v>
      </c>
      <c r="AC1978" s="11494">
        <v>17100</v>
      </c>
      <c r="AD1978" s="4898">
        <v>136620</v>
      </c>
      <c r="AE1978" s="11494">
        <f>AC1978+AD1978*P1978+AD1979*P1979</f>
        <v>178470</v>
      </c>
    </row>
    <row r="1979" spans="1:31" s="6" customFormat="1" ht="30" customHeight="1">
      <c r="A1979" s="6321" t="s">
        <v>18977</v>
      </c>
      <c r="B1979" s="11605"/>
      <c r="C1979" s="9531"/>
      <c r="D1979" s="9531"/>
      <c r="E1979" s="9531"/>
      <c r="F1979" s="12318"/>
      <c r="G1979" s="9341"/>
      <c r="H1979" s="9356"/>
      <c r="I1979" s="41"/>
      <c r="J1979" s="9341"/>
      <c r="K1979" s="9341"/>
      <c r="L1979" s="41" t="s">
        <v>8688</v>
      </c>
      <c r="M1979" s="9341"/>
      <c r="N1979" s="41"/>
      <c r="O1979" s="4088">
        <v>1</v>
      </c>
      <c r="P1979" s="4088">
        <v>1</v>
      </c>
      <c r="Q1979" s="9209"/>
      <c r="R1979" s="41"/>
      <c r="V1979" s="9229"/>
      <c r="X1979" s="9229"/>
      <c r="AA1979" s="11491"/>
      <c r="AC1979" s="11495"/>
      <c r="AD1979" s="4898">
        <v>24750</v>
      </c>
      <c r="AE1979" s="11495"/>
    </row>
    <row r="1980" spans="1:31" s="4006" customFormat="1" ht="30" customHeight="1">
      <c r="A1980" s="6461" t="s">
        <v>18626</v>
      </c>
      <c r="B1980" s="5770" t="s">
        <v>28811</v>
      </c>
      <c r="C1980" s="6141">
        <v>46055</v>
      </c>
      <c r="D1980" s="6141">
        <v>46091</v>
      </c>
      <c r="E1980" s="6141"/>
      <c r="F1980" s="6505"/>
      <c r="G1980" s="6501">
        <v>9013</v>
      </c>
      <c r="H1980" s="6974"/>
      <c r="I1980" s="6501" t="s">
        <v>25520</v>
      </c>
      <c r="J1980" s="6501" t="s">
        <v>28812</v>
      </c>
      <c r="K1980" s="6501" t="s">
        <v>28813</v>
      </c>
      <c r="L1980" s="6501" t="s">
        <v>62</v>
      </c>
      <c r="M1980" s="338" t="s">
        <v>28815</v>
      </c>
      <c r="N1980" s="6501"/>
      <c r="O1980" s="4440">
        <v>5</v>
      </c>
      <c r="P1980" s="4440">
        <v>5</v>
      </c>
      <c r="Q1980" s="6501" t="s">
        <v>28814</v>
      </c>
      <c r="R1980" s="6501"/>
      <c r="V1980" s="6462" t="s">
        <v>9338</v>
      </c>
      <c r="X1980" s="6462" t="s">
        <v>7042</v>
      </c>
      <c r="AA1980" s="6522">
        <v>13574522</v>
      </c>
      <c r="AC1980" s="6524">
        <v>6900</v>
      </c>
      <c r="AD1980" s="6524">
        <v>6798.83</v>
      </c>
      <c r="AE1980" s="6524">
        <f t="shared" si="90"/>
        <v>40894.15</v>
      </c>
    </row>
    <row r="1981" spans="1:31" s="6" customFormat="1" ht="30" customHeight="1">
      <c r="A1981" s="6809" t="s">
        <v>19554</v>
      </c>
      <c r="B1981" s="4672" t="s">
        <v>28816</v>
      </c>
      <c r="C1981" s="422">
        <v>46055</v>
      </c>
      <c r="D1981" s="422">
        <v>46091</v>
      </c>
      <c r="E1981" s="422"/>
      <c r="F1981" s="6505"/>
      <c r="G1981" s="41">
        <v>8601</v>
      </c>
      <c r="H1981" s="6453" t="s">
        <v>8768</v>
      </c>
      <c r="I1981" s="41"/>
      <c r="J1981" s="6809" t="s">
        <v>28817</v>
      </c>
      <c r="K1981" s="6809" t="s">
        <v>28818</v>
      </c>
      <c r="L1981" s="6461" t="s">
        <v>128</v>
      </c>
      <c r="M1981" s="582" t="s">
        <v>28820</v>
      </c>
      <c r="N1981" s="41"/>
      <c r="O1981" s="4088">
        <v>3</v>
      </c>
      <c r="P1981" s="4088">
        <v>3</v>
      </c>
      <c r="Q1981" s="6809" t="s">
        <v>28819</v>
      </c>
      <c r="R1981" s="41"/>
      <c r="V1981" s="6462" t="s">
        <v>9338</v>
      </c>
      <c r="X1981" s="6462" t="s">
        <v>7042</v>
      </c>
      <c r="AA1981" s="6564">
        <v>13575073</v>
      </c>
      <c r="AC1981" s="4898">
        <v>18600</v>
      </c>
      <c r="AD1981" s="4898">
        <v>8625</v>
      </c>
      <c r="AE1981" s="4898">
        <f t="shared" si="90"/>
        <v>44475</v>
      </c>
    </row>
    <row r="1982" spans="1:31" s="6" customFormat="1" ht="30" customHeight="1">
      <c r="A1982" s="6341" t="s">
        <v>26419</v>
      </c>
      <c r="B1982" s="6341" t="s">
        <v>28821</v>
      </c>
      <c r="C1982" s="114">
        <v>46055</v>
      </c>
      <c r="D1982" s="114">
        <v>46091</v>
      </c>
      <c r="E1982" s="114">
        <v>46132</v>
      </c>
      <c r="F1982" s="8287">
        <f t="shared" ref="F1982:F2041" si="92">SUM(D1982-E1982)</f>
        <v>-41</v>
      </c>
      <c r="G1982" s="6">
        <v>5940</v>
      </c>
      <c r="H1982" s="6342"/>
      <c r="J1982" s="6341" t="s">
        <v>28822</v>
      </c>
      <c r="K1982" s="6341" t="s">
        <v>28823</v>
      </c>
      <c r="L1982" s="6355" t="s">
        <v>28</v>
      </c>
      <c r="M1982" s="6" t="s">
        <v>28825</v>
      </c>
      <c r="O1982" s="264">
        <v>2</v>
      </c>
      <c r="P1982" s="264">
        <v>2</v>
      </c>
      <c r="Q1982" s="6341" t="s">
        <v>28824</v>
      </c>
      <c r="AA1982" s="6564">
        <v>13574613</v>
      </c>
      <c r="AC1982" s="4898">
        <v>52000</v>
      </c>
      <c r="AD1982" s="4898">
        <v>17000</v>
      </c>
      <c r="AE1982" s="4898">
        <f t="shared" si="90"/>
        <v>86000</v>
      </c>
    </row>
    <row r="1983" spans="1:31" s="6" customFormat="1" ht="30" customHeight="1">
      <c r="A1983" s="6846" t="s">
        <v>20640</v>
      </c>
      <c r="B1983" s="11613" t="s">
        <v>28826</v>
      </c>
      <c r="C1983" s="9721">
        <v>46057</v>
      </c>
      <c r="D1983" s="9721">
        <v>46175</v>
      </c>
      <c r="E1983" s="9721"/>
      <c r="F1983" s="11406"/>
      <c r="G1983" s="9278">
        <v>8605</v>
      </c>
      <c r="H1983" s="6453"/>
      <c r="I1983" s="11611" t="s">
        <v>28828</v>
      </c>
      <c r="J1983" s="11611" t="s">
        <v>28827</v>
      </c>
      <c r="K1983" s="11611" t="s">
        <v>28829</v>
      </c>
      <c r="L1983" s="6846" t="s">
        <v>13689</v>
      </c>
      <c r="M1983" s="9231" t="s">
        <v>28831</v>
      </c>
      <c r="N1983" s="6421" t="s">
        <v>3953</v>
      </c>
      <c r="O1983" s="4088">
        <v>1</v>
      </c>
      <c r="P1983" s="4088">
        <v>1</v>
      </c>
      <c r="Q1983" s="11609" t="s">
        <v>28830</v>
      </c>
      <c r="R1983" s="41"/>
      <c r="V1983" s="9694" t="s">
        <v>9338</v>
      </c>
      <c r="X1983" s="9694" t="s">
        <v>7042</v>
      </c>
      <c r="AA1983" s="11490">
        <v>13577172</v>
      </c>
      <c r="AC1983" s="11492">
        <v>46982</v>
      </c>
      <c r="AD1983" s="4898">
        <v>103334.39999999999</v>
      </c>
      <c r="AE1983" s="11494">
        <f>AC1983+AD1983*P1983+AD1985*P1985+AD1984*P1984</f>
        <v>170034.8</v>
      </c>
    </row>
    <row r="1984" spans="1:31" s="6" customFormat="1" ht="30" customHeight="1">
      <c r="A1984" s="6769" t="s">
        <v>20640</v>
      </c>
      <c r="B1984" s="11614"/>
      <c r="C1984" s="9722"/>
      <c r="D1984" s="9722"/>
      <c r="E1984" s="9722"/>
      <c r="F1984" s="11407"/>
      <c r="G1984" s="9208"/>
      <c r="H1984" s="6453"/>
      <c r="I1984" s="11610"/>
      <c r="J1984" s="11610"/>
      <c r="K1984" s="11610"/>
      <c r="L1984" s="6769" t="s">
        <v>28864</v>
      </c>
      <c r="M1984" s="9309"/>
      <c r="N1984" s="6421"/>
      <c r="O1984" s="4088">
        <v>11</v>
      </c>
      <c r="P1984" s="4088">
        <v>11</v>
      </c>
      <c r="Q1984" s="11610"/>
      <c r="R1984" s="41"/>
      <c r="V1984" s="9228"/>
      <c r="X1984" s="9228"/>
      <c r="AA1984" s="11532"/>
      <c r="AC1984" s="11578"/>
      <c r="AD1984" s="4898">
        <v>374.4</v>
      </c>
      <c r="AE1984" s="11509"/>
    </row>
    <row r="1985" spans="1:31" s="6" customFormat="1" ht="30" customHeight="1">
      <c r="A1985" s="6809" t="s">
        <v>20640</v>
      </c>
      <c r="B1985" s="11615"/>
      <c r="C1985" s="9410"/>
      <c r="D1985" s="9410"/>
      <c r="E1985" s="9410"/>
      <c r="F1985" s="11408"/>
      <c r="G1985" s="9209"/>
      <c r="H1985" s="6453"/>
      <c r="I1985" s="11612"/>
      <c r="J1985" s="11612"/>
      <c r="K1985" s="11612"/>
      <c r="L1985" s="6764" t="s">
        <v>17843</v>
      </c>
      <c r="M1985" s="9209"/>
      <c r="N1985" s="41"/>
      <c r="O1985" s="4088">
        <v>1</v>
      </c>
      <c r="P1985" s="4088">
        <v>1</v>
      </c>
      <c r="Q1985" s="9209"/>
      <c r="R1985" s="41"/>
      <c r="V1985" s="9229"/>
      <c r="X1985" s="9229"/>
      <c r="AA1985" s="11491"/>
      <c r="AC1985" s="11493"/>
      <c r="AD1985" s="4898">
        <v>15600</v>
      </c>
      <c r="AE1985" s="11495"/>
    </row>
    <row r="1986" spans="1:31" s="6" customFormat="1" ht="30" customHeight="1">
      <c r="A1986" s="6356" t="s">
        <v>19583</v>
      </c>
      <c r="B1986" s="4672" t="s">
        <v>28834</v>
      </c>
      <c r="C1986" s="422">
        <v>46056</v>
      </c>
      <c r="D1986" s="422">
        <v>46078</v>
      </c>
      <c r="E1986" s="422"/>
      <c r="F1986" s="6505"/>
      <c r="G1986" s="41">
        <v>8604</v>
      </c>
      <c r="H1986" s="6453"/>
      <c r="I1986" s="41" t="s">
        <v>21302</v>
      </c>
      <c r="J1986" s="41" t="s">
        <v>28835</v>
      </c>
      <c r="K1986" s="41" t="s">
        <v>28836</v>
      </c>
      <c r="L1986" s="41" t="s">
        <v>4333</v>
      </c>
      <c r="M1986" s="41" t="s">
        <v>28838</v>
      </c>
      <c r="N1986" s="41"/>
      <c r="O1986" s="4088">
        <v>28</v>
      </c>
      <c r="P1986" s="4088">
        <v>28</v>
      </c>
      <c r="Q1986" s="41" t="s">
        <v>28837</v>
      </c>
      <c r="R1986" s="41"/>
      <c r="V1986" s="6" t="s">
        <v>9338</v>
      </c>
      <c r="X1986" s="6" t="s">
        <v>7042</v>
      </c>
      <c r="AA1986" s="6564">
        <v>13582780</v>
      </c>
      <c r="AC1986" s="4898">
        <v>0</v>
      </c>
      <c r="AD1986" s="4898">
        <v>7920</v>
      </c>
      <c r="AE1986" s="4898">
        <f t="shared" si="90"/>
        <v>221760</v>
      </c>
    </row>
    <row r="1987" spans="1:31" s="6" customFormat="1" ht="30" customHeight="1">
      <c r="A1987" s="6356" t="s">
        <v>18779</v>
      </c>
      <c r="B1987" s="6356" t="s">
        <v>28839</v>
      </c>
      <c r="C1987" s="422">
        <v>46056</v>
      </c>
      <c r="D1987" s="422">
        <v>46092</v>
      </c>
      <c r="E1987" s="422"/>
      <c r="F1987" s="6505"/>
      <c r="G1987" s="41">
        <v>8593</v>
      </c>
      <c r="H1987" s="6426" t="s">
        <v>18805</v>
      </c>
      <c r="I1987" s="41"/>
      <c r="J1987" s="6356" t="s">
        <v>28840</v>
      </c>
      <c r="K1987" s="6356" t="s">
        <v>28841</v>
      </c>
      <c r="L1987" s="6356" t="s">
        <v>28</v>
      </c>
      <c r="M1987" s="582" t="s">
        <v>28843</v>
      </c>
      <c r="N1987" s="41"/>
      <c r="O1987" s="4088">
        <v>2</v>
      </c>
      <c r="P1987" s="4088">
        <v>2</v>
      </c>
      <c r="Q1987" s="6356" t="s">
        <v>28842</v>
      </c>
      <c r="R1987" s="41"/>
      <c r="V1987" s="6" t="s">
        <v>9338</v>
      </c>
      <c r="X1987" s="6" t="s">
        <v>7042</v>
      </c>
      <c r="AA1987" s="6564">
        <v>13582755</v>
      </c>
      <c r="AC1987" s="4898">
        <v>3300</v>
      </c>
      <c r="AD1987" s="4898">
        <v>7920</v>
      </c>
      <c r="AE1987" s="4898">
        <f t="shared" si="90"/>
        <v>19140</v>
      </c>
    </row>
    <row r="1988" spans="1:31" s="6" customFormat="1" ht="30" customHeight="1">
      <c r="A1988" s="6356" t="s">
        <v>26419</v>
      </c>
      <c r="B1988" s="6656" t="s">
        <v>28844</v>
      </c>
      <c r="C1988" s="422">
        <v>46056</v>
      </c>
      <c r="D1988" s="422">
        <v>46092</v>
      </c>
      <c r="E1988" s="422"/>
      <c r="F1988" s="6505"/>
      <c r="G1988" s="41">
        <v>5940</v>
      </c>
      <c r="H1988" s="6426" t="s">
        <v>11761</v>
      </c>
      <c r="I1988" s="6356" t="s">
        <v>25</v>
      </c>
      <c r="J1988" s="6356" t="s">
        <v>28845</v>
      </c>
      <c r="K1988" s="6356" t="s">
        <v>28846</v>
      </c>
      <c r="L1988" s="6356" t="s">
        <v>13630</v>
      </c>
      <c r="M1988" s="41" t="s">
        <v>28848</v>
      </c>
      <c r="N1988" s="41"/>
      <c r="O1988" s="4088">
        <v>4</v>
      </c>
      <c r="P1988" s="4088">
        <v>4</v>
      </c>
      <c r="Q1988" s="6356" t="s">
        <v>28847</v>
      </c>
      <c r="R1988" s="41"/>
      <c r="V1988" s="6" t="s">
        <v>9338</v>
      </c>
      <c r="X1988" s="6" t="s">
        <v>7042</v>
      </c>
      <c r="AA1988" s="6564">
        <v>13581308</v>
      </c>
      <c r="AC1988" s="4898">
        <v>52000</v>
      </c>
      <c r="AD1988" s="4898">
        <v>6965</v>
      </c>
      <c r="AE1988" s="4898">
        <f t="shared" si="90"/>
        <v>79860</v>
      </c>
    </row>
    <row r="1989" spans="1:31" s="6" customFormat="1" ht="30" customHeight="1">
      <c r="A1989" s="6356" t="s">
        <v>18977</v>
      </c>
      <c r="B1989" s="6356" t="s">
        <v>28849</v>
      </c>
      <c r="C1989" s="422">
        <v>46056</v>
      </c>
      <c r="D1989" s="422">
        <v>46092</v>
      </c>
      <c r="E1989" s="422"/>
      <c r="F1989" s="6505"/>
      <c r="G1989" s="41">
        <v>8644</v>
      </c>
      <c r="H1989" s="6453"/>
      <c r="I1989" s="6356" t="s">
        <v>21302</v>
      </c>
      <c r="J1989" s="6356" t="s">
        <v>28850</v>
      </c>
      <c r="K1989" s="6356" t="s">
        <v>28851</v>
      </c>
      <c r="L1989" s="6356" t="s">
        <v>16194</v>
      </c>
      <c r="M1989" s="41" t="s">
        <v>28853</v>
      </c>
      <c r="N1989" s="41"/>
      <c r="O1989" s="4088">
        <v>3</v>
      </c>
      <c r="P1989" s="4560">
        <v>21</v>
      </c>
      <c r="Q1989" s="6356" t="s">
        <v>28852</v>
      </c>
      <c r="R1989" s="41"/>
      <c r="V1989" s="6" t="s">
        <v>9338</v>
      </c>
      <c r="X1989" s="6" t="s">
        <v>7042</v>
      </c>
      <c r="AA1989" s="6564">
        <v>13581868</v>
      </c>
      <c r="AC1989" s="4898">
        <v>6900</v>
      </c>
      <c r="AD1989" s="4898">
        <v>2970</v>
      </c>
      <c r="AE1989" s="4898">
        <f t="shared" si="90"/>
        <v>69270</v>
      </c>
    </row>
    <row r="1990" spans="1:31" s="6" customFormat="1" ht="30" customHeight="1">
      <c r="A1990" s="6356" t="s">
        <v>19269</v>
      </c>
      <c r="B1990" s="6656" t="s">
        <v>28854</v>
      </c>
      <c r="C1990" s="422">
        <v>46056</v>
      </c>
      <c r="D1990" s="422">
        <v>46078</v>
      </c>
      <c r="E1990" s="422"/>
      <c r="F1990" s="6505"/>
      <c r="G1990" s="41">
        <v>8602</v>
      </c>
      <c r="H1990" s="6426" t="s">
        <v>12748</v>
      </c>
      <c r="I1990" s="6356" t="s">
        <v>25</v>
      </c>
      <c r="J1990" s="6356" t="s">
        <v>28855</v>
      </c>
      <c r="K1990" s="6356" t="s">
        <v>28856</v>
      </c>
      <c r="L1990" s="6356" t="s">
        <v>21372</v>
      </c>
      <c r="M1990" s="582" t="s">
        <v>28858</v>
      </c>
      <c r="N1990" s="41"/>
      <c r="O1990" s="4088">
        <v>4</v>
      </c>
      <c r="P1990" s="4088">
        <v>4</v>
      </c>
      <c r="Q1990" s="6356" t="s">
        <v>28857</v>
      </c>
      <c r="R1990" s="41"/>
      <c r="V1990" s="6" t="s">
        <v>9338</v>
      </c>
      <c r="X1990" s="6" t="s">
        <v>7042</v>
      </c>
      <c r="AA1990" s="6564">
        <v>13582745</v>
      </c>
      <c r="AC1990" s="4898">
        <v>0</v>
      </c>
      <c r="AD1990" s="4898">
        <v>6930</v>
      </c>
      <c r="AE1990" s="4898">
        <f t="shared" si="90"/>
        <v>27720</v>
      </c>
    </row>
    <row r="1991" spans="1:31" s="6" customFormat="1" ht="30" customHeight="1">
      <c r="A1991" s="6297" t="s">
        <v>18967</v>
      </c>
      <c r="B1991" s="4672" t="s">
        <v>28860</v>
      </c>
      <c r="C1991" s="422">
        <v>46057</v>
      </c>
      <c r="D1991" s="422">
        <v>46064</v>
      </c>
      <c r="E1991" s="422"/>
      <c r="F1991" s="6505"/>
      <c r="G1991" s="41">
        <v>8604</v>
      </c>
      <c r="H1991" s="6298"/>
      <c r="I1991" s="41" t="s">
        <v>21302</v>
      </c>
      <c r="J1991" s="41" t="s">
        <v>6460</v>
      </c>
      <c r="K1991" s="41" t="s">
        <v>28687</v>
      </c>
      <c r="L1991" s="41" t="s">
        <v>173</v>
      </c>
      <c r="M1991" s="41" t="s">
        <v>28689</v>
      </c>
      <c r="N1991" s="41"/>
      <c r="O1991" s="4088">
        <v>1</v>
      </c>
      <c r="P1991" s="4088">
        <v>1</v>
      </c>
      <c r="Q1991" s="41" t="s">
        <v>28859</v>
      </c>
      <c r="R1991" s="41"/>
      <c r="V1991" s="6382" t="s">
        <v>9338</v>
      </c>
      <c r="X1991" s="6382" t="s">
        <v>27185</v>
      </c>
      <c r="AA1991" s="6564">
        <v>13584177</v>
      </c>
      <c r="AC1991" s="4898">
        <v>0</v>
      </c>
      <c r="AD1991" s="4898">
        <v>7920</v>
      </c>
      <c r="AE1991" s="4898">
        <f t="shared" si="90"/>
        <v>7920</v>
      </c>
    </row>
    <row r="1992" spans="1:31" s="6" customFormat="1" ht="30" customHeight="1">
      <c r="A1992" s="6436" t="s">
        <v>26419</v>
      </c>
      <c r="B1992" s="4672" t="s">
        <v>28866</v>
      </c>
      <c r="C1992" s="422">
        <v>46057</v>
      </c>
      <c r="D1992" s="422">
        <v>46148</v>
      </c>
      <c r="E1992" s="422"/>
      <c r="F1992" s="6505"/>
      <c r="G1992" s="41">
        <v>5940</v>
      </c>
      <c r="H1992" s="6437" t="s">
        <v>9247</v>
      </c>
      <c r="I1992" s="41"/>
      <c r="J1992" s="41" t="s">
        <v>18059</v>
      </c>
      <c r="K1992" s="41" t="s">
        <v>28867</v>
      </c>
      <c r="L1992" s="41" t="s">
        <v>128</v>
      </c>
      <c r="M1992" s="41"/>
      <c r="N1992" s="41"/>
      <c r="O1992" s="4088">
        <v>3</v>
      </c>
      <c r="P1992" s="4088">
        <v>3</v>
      </c>
      <c r="Q1992" s="41" t="s">
        <v>28868</v>
      </c>
      <c r="R1992" s="41"/>
      <c r="V1992" s="6382" t="s">
        <v>9338</v>
      </c>
      <c r="X1992" s="6382" t="s">
        <v>27185</v>
      </c>
      <c r="AA1992" s="6564">
        <v>13585953</v>
      </c>
      <c r="AC1992" s="4898">
        <v>165000</v>
      </c>
      <c r="AD1992" s="4898">
        <v>17000</v>
      </c>
      <c r="AE1992" s="4898">
        <f t="shared" si="90"/>
        <v>216000</v>
      </c>
    </row>
    <row r="1993" spans="1:31" s="6" customFormat="1" ht="30" customHeight="1">
      <c r="A1993" s="6436" t="s">
        <v>18703</v>
      </c>
      <c r="B1993" s="41" t="s">
        <v>28869</v>
      </c>
      <c r="C1993" s="422">
        <v>46057</v>
      </c>
      <c r="D1993" s="422">
        <v>46093</v>
      </c>
      <c r="E1993" s="422"/>
      <c r="F1993" s="6505"/>
      <c r="G1993" s="41">
        <v>8615</v>
      </c>
      <c r="H1993" s="6437" t="s">
        <v>1939</v>
      </c>
      <c r="I1993" s="41"/>
      <c r="J1993" s="41" t="s">
        <v>28870</v>
      </c>
      <c r="K1993" s="41" t="s">
        <v>28871</v>
      </c>
      <c r="L1993" s="41" t="s">
        <v>28</v>
      </c>
      <c r="M1993" s="41" t="s">
        <v>28873</v>
      </c>
      <c r="N1993" s="41"/>
      <c r="O1993" s="4088">
        <v>2</v>
      </c>
      <c r="P1993" s="4088">
        <v>2</v>
      </c>
      <c r="Q1993" s="41" t="s">
        <v>28872</v>
      </c>
      <c r="R1993" s="41"/>
      <c r="V1993" s="6382" t="s">
        <v>9338</v>
      </c>
      <c r="X1993" s="6382" t="s">
        <v>27185</v>
      </c>
      <c r="AA1993" s="6564">
        <v>13586633</v>
      </c>
      <c r="AC1993" s="4898">
        <v>6900</v>
      </c>
      <c r="AD1993" s="4898">
        <v>7920</v>
      </c>
      <c r="AE1993" s="4898">
        <f t="shared" si="90"/>
        <v>22740</v>
      </c>
    </row>
    <row r="1994" spans="1:31" s="6" customFormat="1" ht="30" customHeight="1">
      <c r="A1994" s="6436" t="s">
        <v>18626</v>
      </c>
      <c r="B1994" s="4672" t="s">
        <v>28874</v>
      </c>
      <c r="C1994" s="422">
        <v>46057</v>
      </c>
      <c r="D1994" s="422">
        <v>46093</v>
      </c>
      <c r="E1994" s="422"/>
      <c r="F1994" s="6505"/>
      <c r="G1994" s="41">
        <v>9013</v>
      </c>
      <c r="H1994" s="6437" t="s">
        <v>8835</v>
      </c>
      <c r="I1994" s="41"/>
      <c r="J1994" s="41" t="s">
        <v>28875</v>
      </c>
      <c r="K1994" s="41" t="s">
        <v>28876</v>
      </c>
      <c r="L1994" s="41" t="s">
        <v>28</v>
      </c>
      <c r="M1994" s="582" t="s">
        <v>28878</v>
      </c>
      <c r="N1994" s="41"/>
      <c r="O1994" s="4088">
        <v>2</v>
      </c>
      <c r="P1994" s="4088">
        <v>2</v>
      </c>
      <c r="Q1994" s="41" t="s">
        <v>28877</v>
      </c>
      <c r="R1994" s="41"/>
      <c r="V1994" s="6447" t="s">
        <v>9338</v>
      </c>
      <c r="X1994" s="6447" t="s">
        <v>7042</v>
      </c>
      <c r="AA1994" s="6564">
        <v>13586731</v>
      </c>
      <c r="AC1994" s="4898">
        <v>6900</v>
      </c>
      <c r="AD1994" s="4898">
        <v>6798.83</v>
      </c>
      <c r="AE1994" s="4898">
        <f t="shared" si="90"/>
        <v>20497.66</v>
      </c>
    </row>
    <row r="1995" spans="1:31" s="6" customFormat="1" ht="30" customHeight="1">
      <c r="A1995" s="6406" t="s">
        <v>20734</v>
      </c>
      <c r="B1995" s="6" t="s">
        <v>28881</v>
      </c>
      <c r="C1995" s="114">
        <v>46058</v>
      </c>
      <c r="D1995" s="114">
        <v>46080</v>
      </c>
      <c r="E1995" s="114">
        <v>46132</v>
      </c>
      <c r="F1995" s="6706">
        <f t="shared" si="92"/>
        <v>-52</v>
      </c>
      <c r="G1995" s="6">
        <v>8369</v>
      </c>
      <c r="H1995" s="6405" t="s">
        <v>8498</v>
      </c>
      <c r="J1995" s="6" t="s">
        <v>28882</v>
      </c>
      <c r="K1995" s="6" t="s">
        <v>28883</v>
      </c>
      <c r="L1995" s="6" t="s">
        <v>179</v>
      </c>
      <c r="M1995" s="6" t="s">
        <v>28885</v>
      </c>
      <c r="O1995" s="264">
        <v>8</v>
      </c>
      <c r="P1995" s="264">
        <v>8</v>
      </c>
      <c r="Q1995" s="6" t="s">
        <v>28884</v>
      </c>
      <c r="AA1995" s="6564">
        <v>13590450</v>
      </c>
      <c r="AC1995" s="4898">
        <v>3100</v>
      </c>
      <c r="AD1995" s="4898">
        <v>15000</v>
      </c>
      <c r="AE1995" s="4898">
        <f t="shared" si="90"/>
        <v>123100</v>
      </c>
    </row>
    <row r="1996" spans="1:31" s="6" customFormat="1" ht="30" customHeight="1">
      <c r="A1996" s="6471" t="s">
        <v>26419</v>
      </c>
      <c r="B1996" s="9089" t="s">
        <v>28887</v>
      </c>
      <c r="C1996" s="9721">
        <v>46059</v>
      </c>
      <c r="D1996" s="9721">
        <v>46083</v>
      </c>
      <c r="E1996" s="9721"/>
      <c r="F1996" s="11406"/>
      <c r="G1996" s="9278">
        <v>5940</v>
      </c>
      <c r="H1996" s="11602"/>
      <c r="I1996" s="9278" t="s">
        <v>21302</v>
      </c>
      <c r="J1996" s="9278" t="s">
        <v>28888</v>
      </c>
      <c r="K1996" s="9278" t="s">
        <v>28889</v>
      </c>
      <c r="L1996" s="41" t="s">
        <v>29008</v>
      </c>
      <c r="M1996" s="9231" t="s">
        <v>28891</v>
      </c>
      <c r="N1996" s="9278"/>
      <c r="O1996" s="4088">
        <v>8</v>
      </c>
      <c r="P1996" s="4560">
        <v>4</v>
      </c>
      <c r="Q1996" s="9278" t="s">
        <v>28890</v>
      </c>
      <c r="R1996" s="9278"/>
      <c r="V1996" s="9694" t="s">
        <v>9338</v>
      </c>
      <c r="X1996" s="9694" t="s">
        <v>7042</v>
      </c>
      <c r="AA1996" s="11490">
        <v>13593278</v>
      </c>
      <c r="AC1996" s="11494">
        <v>0</v>
      </c>
      <c r="AD1996" s="4898">
        <v>6965</v>
      </c>
      <c r="AE1996" s="11494">
        <f>AC1996+AD1996*P1996+AD1997*P1997</f>
        <v>195020</v>
      </c>
    </row>
    <row r="1997" spans="1:31" s="4550" customFormat="1" ht="30" customHeight="1">
      <c r="A1997" s="6423" t="s">
        <v>26419</v>
      </c>
      <c r="B1997" s="9500"/>
      <c r="C1997" s="9410"/>
      <c r="D1997" s="9410"/>
      <c r="E1997" s="9410"/>
      <c r="F1997" s="11408"/>
      <c r="G1997" s="9209"/>
      <c r="H1997" s="11604"/>
      <c r="I1997" s="9209"/>
      <c r="J1997" s="9209"/>
      <c r="K1997" s="9209"/>
      <c r="L1997" s="41" t="s">
        <v>27656</v>
      </c>
      <c r="M1997" s="9280"/>
      <c r="N1997" s="9209"/>
      <c r="O1997" s="4088">
        <v>14</v>
      </c>
      <c r="P1997" s="4088">
        <v>14</v>
      </c>
      <c r="Q1997" s="9209"/>
      <c r="R1997" s="9209"/>
      <c r="V1997" s="9229"/>
      <c r="X1997" s="9229"/>
      <c r="AA1997" s="11491"/>
      <c r="AC1997" s="11495"/>
      <c r="AD1997" s="5050">
        <v>11940</v>
      </c>
      <c r="AE1997" s="11495"/>
    </row>
    <row r="1998" spans="1:31" s="6" customFormat="1" ht="30" customHeight="1">
      <c r="A1998" s="6421" t="s">
        <v>20502</v>
      </c>
      <c r="B1998" s="41" t="s">
        <v>28892</v>
      </c>
      <c r="C1998" s="422">
        <v>46059</v>
      </c>
      <c r="D1998" s="422">
        <v>46152</v>
      </c>
      <c r="E1998" s="422"/>
      <c r="F1998" s="373"/>
      <c r="G1998" s="41">
        <v>8637</v>
      </c>
      <c r="H1998" s="8178" t="s">
        <v>28893</v>
      </c>
      <c r="I1998" s="41" t="s">
        <v>25</v>
      </c>
      <c r="J1998" s="41" t="s">
        <v>28894</v>
      </c>
      <c r="K1998" s="41" t="s">
        <v>28895</v>
      </c>
      <c r="L1998" s="41" t="s">
        <v>173</v>
      </c>
      <c r="M1998" s="582" t="s">
        <v>28897</v>
      </c>
      <c r="N1998" s="41"/>
      <c r="O1998" s="4088">
        <v>1</v>
      </c>
      <c r="P1998" s="4088">
        <v>1</v>
      </c>
      <c r="Q1998" s="41" t="s">
        <v>28896</v>
      </c>
      <c r="R1998" s="41"/>
      <c r="V1998" s="6" t="s">
        <v>9338</v>
      </c>
      <c r="X1998" s="6" t="s">
        <v>7042</v>
      </c>
      <c r="AA1998" s="6564">
        <v>13593952</v>
      </c>
      <c r="AC1998" s="4898">
        <v>178000</v>
      </c>
      <c r="AD1998" s="4898">
        <v>15000</v>
      </c>
      <c r="AE1998" s="4898">
        <f t="shared" si="90"/>
        <v>193000</v>
      </c>
    </row>
    <row r="1999" spans="1:31" s="6" customFormat="1" ht="30" customHeight="1">
      <c r="A1999" s="6574" t="s">
        <v>20017</v>
      </c>
      <c r="B1999" s="9694" t="s">
        <v>28898</v>
      </c>
      <c r="C1999" s="11488">
        <v>46060</v>
      </c>
      <c r="D1999" s="11488">
        <v>46149</v>
      </c>
      <c r="E1999" s="11488">
        <v>46132</v>
      </c>
      <c r="F1999" s="11512">
        <f t="shared" si="92"/>
        <v>17</v>
      </c>
      <c r="G1999" s="9694">
        <v>8369</v>
      </c>
      <c r="H1999" s="12317"/>
      <c r="I1999" s="9694" t="s">
        <v>21302</v>
      </c>
      <c r="J1999" s="9694" t="s">
        <v>28899</v>
      </c>
      <c r="K1999" s="9694" t="s">
        <v>28900</v>
      </c>
      <c r="L1999" s="6" t="s">
        <v>17702</v>
      </c>
      <c r="M1999" s="11489" t="s">
        <v>28903</v>
      </c>
      <c r="N1999" s="6574" t="s">
        <v>3953</v>
      </c>
      <c r="O1999" s="264">
        <v>2</v>
      </c>
      <c r="P1999" s="264">
        <v>2</v>
      </c>
      <c r="Q1999" s="9694" t="s">
        <v>28901</v>
      </c>
      <c r="AA1999" s="11490">
        <v>13595845</v>
      </c>
      <c r="AC1999" s="11494">
        <v>0</v>
      </c>
      <c r="AD1999" s="4898">
        <v>204600</v>
      </c>
      <c r="AE1999" s="11494">
        <f>AC1999+AD1999*P1999+AD2000*P2000</f>
        <v>787920</v>
      </c>
    </row>
    <row r="2000" spans="1:31" s="6" customFormat="1" ht="30" customHeight="1">
      <c r="A2000" s="6574" t="s">
        <v>20017</v>
      </c>
      <c r="B2000" s="9229"/>
      <c r="C2000" s="11045"/>
      <c r="D2000" s="11045"/>
      <c r="E2000" s="11045"/>
      <c r="F2000" s="11514"/>
      <c r="G2000" s="9229"/>
      <c r="H2000" s="11601"/>
      <c r="I2000" s="9229"/>
      <c r="J2000" s="9229"/>
      <c r="K2000" s="9229"/>
      <c r="L2000" s="6" t="s">
        <v>28902</v>
      </c>
      <c r="M2000" s="9229"/>
      <c r="O2000" s="264">
        <v>6</v>
      </c>
      <c r="P2000" s="264">
        <v>6</v>
      </c>
      <c r="Q2000" s="9229"/>
      <c r="AA2000" s="11491"/>
      <c r="AC2000" s="11495"/>
      <c r="AD2000" s="4898">
        <v>63120</v>
      </c>
      <c r="AE2000" s="11495"/>
    </row>
    <row r="2001" spans="1:31" s="6" customFormat="1" ht="30" customHeight="1">
      <c r="A2001" s="6421" t="s">
        <v>26419</v>
      </c>
      <c r="B2001" s="9278" t="s">
        <v>28904</v>
      </c>
      <c r="C2001" s="9721">
        <v>46061</v>
      </c>
      <c r="D2001" s="9721">
        <v>46149</v>
      </c>
      <c r="E2001" s="9721">
        <v>46115</v>
      </c>
      <c r="F2001" s="11406">
        <f t="shared" si="92"/>
        <v>34</v>
      </c>
      <c r="G2001" s="9278">
        <v>5940</v>
      </c>
      <c r="H2001" s="11602"/>
      <c r="I2001" s="9278" t="s">
        <v>28828</v>
      </c>
      <c r="J2001" s="9278" t="s">
        <v>28905</v>
      </c>
      <c r="K2001" s="9278" t="s">
        <v>28906</v>
      </c>
      <c r="L2001" s="41" t="s">
        <v>17702</v>
      </c>
      <c r="M2001" s="9231" t="s">
        <v>28908</v>
      </c>
      <c r="N2001" s="6421" t="s">
        <v>3953</v>
      </c>
      <c r="O2001" s="264">
        <v>2</v>
      </c>
      <c r="P2001" s="264">
        <v>2</v>
      </c>
      <c r="Q2001" s="9278" t="s">
        <v>28907</v>
      </c>
      <c r="R2001" s="41"/>
      <c r="V2001" s="9694" t="s">
        <v>28776</v>
      </c>
      <c r="X2001" s="9694" t="s">
        <v>27185</v>
      </c>
      <c r="AA2001" s="11490">
        <v>13595853</v>
      </c>
      <c r="AC2001" s="11494">
        <v>102000</v>
      </c>
      <c r="AD2001" s="4898">
        <v>218950</v>
      </c>
      <c r="AE2001" s="11494">
        <f>AC2001+AD2001*P2001+AD2002*P2002+AD2003*P2003</f>
        <v>793825</v>
      </c>
    </row>
    <row r="2002" spans="1:31" s="6" customFormat="1" ht="30" customHeight="1">
      <c r="A2002" s="6857" t="s">
        <v>26419</v>
      </c>
      <c r="B2002" s="9208"/>
      <c r="C2002" s="9722"/>
      <c r="D2002" s="9722"/>
      <c r="E2002" s="9722"/>
      <c r="F2002" s="11407"/>
      <c r="G2002" s="9208"/>
      <c r="H2002" s="11603"/>
      <c r="I2002" s="9208"/>
      <c r="J2002" s="9208"/>
      <c r="K2002" s="9208"/>
      <c r="L2002" s="8193" t="s">
        <v>9966</v>
      </c>
      <c r="M2002" s="9208"/>
      <c r="N2002" s="41"/>
      <c r="O2002" s="264">
        <v>1</v>
      </c>
      <c r="P2002" s="264">
        <v>1</v>
      </c>
      <c r="Q2002" s="9208"/>
      <c r="R2002" s="41"/>
      <c r="V2002" s="9228"/>
      <c r="X2002" s="9228"/>
      <c r="AA2002" s="11532"/>
      <c r="AC2002" s="11509"/>
      <c r="AD2002" s="4898">
        <v>44825</v>
      </c>
      <c r="AE2002" s="11509"/>
    </row>
    <row r="2003" spans="1:31" s="6" customFormat="1" ht="30" customHeight="1">
      <c r="A2003" s="6421" t="s">
        <v>26419</v>
      </c>
      <c r="B2003" s="9209"/>
      <c r="C2003" s="9410"/>
      <c r="D2003" s="9410"/>
      <c r="E2003" s="9410"/>
      <c r="F2003" s="11408"/>
      <c r="G2003" s="9209"/>
      <c r="H2003" s="11604"/>
      <c r="I2003" s="9209"/>
      <c r="J2003" s="9209"/>
      <c r="K2003" s="9209"/>
      <c r="L2003" s="41" t="s">
        <v>28478</v>
      </c>
      <c r="M2003" s="9209"/>
      <c r="N2003" s="41"/>
      <c r="O2003" s="264">
        <v>3</v>
      </c>
      <c r="P2003" s="264">
        <v>3</v>
      </c>
      <c r="Q2003" s="9209"/>
      <c r="R2003" s="41"/>
      <c r="V2003" s="9229"/>
      <c r="X2003" s="9229"/>
      <c r="AA2003" s="11491"/>
      <c r="AC2003" s="11495"/>
      <c r="AD2003" s="4898">
        <v>69700</v>
      </c>
      <c r="AE2003" s="11495"/>
    </row>
    <row r="2004" spans="1:31" s="6" customFormat="1" ht="30" customHeight="1">
      <c r="A2004" s="6574" t="s">
        <v>26419</v>
      </c>
      <c r="B2004" s="9694" t="s">
        <v>28909</v>
      </c>
      <c r="C2004" s="11488">
        <v>46060</v>
      </c>
      <c r="D2004" s="11488">
        <v>46152</v>
      </c>
      <c r="E2004" s="11488">
        <v>46132</v>
      </c>
      <c r="F2004" s="11512">
        <f>SUM(D2004-E2004)</f>
        <v>20</v>
      </c>
      <c r="G2004" s="9694">
        <v>5940</v>
      </c>
      <c r="H2004" s="11570" t="s">
        <v>7676</v>
      </c>
      <c r="I2004" s="9694"/>
      <c r="J2004" s="9694" t="s">
        <v>28910</v>
      </c>
      <c r="K2004" s="9694" t="s">
        <v>28911</v>
      </c>
      <c r="L2004" s="6574" t="s">
        <v>76</v>
      </c>
      <c r="M2004" s="11489" t="s">
        <v>28913</v>
      </c>
      <c r="O2004" s="264">
        <v>4</v>
      </c>
      <c r="P2004" s="264">
        <v>4</v>
      </c>
      <c r="Q2004" s="9694" t="s">
        <v>28912</v>
      </c>
      <c r="AA2004" s="11490">
        <v>13595854</v>
      </c>
      <c r="AC2004" s="11494">
        <v>215000</v>
      </c>
      <c r="AD2004" s="4898">
        <v>17000</v>
      </c>
      <c r="AE2004" s="11494">
        <f>AC2004+AD2004*P2004+AD2005*P2005+AD2006*P2006</f>
        <v>468175</v>
      </c>
    </row>
    <row r="2005" spans="1:31" s="6" customFormat="1" ht="30" customHeight="1">
      <c r="A2005" s="6574" t="s">
        <v>26419</v>
      </c>
      <c r="B2005" s="9228"/>
      <c r="C2005" s="11499"/>
      <c r="D2005" s="11499"/>
      <c r="E2005" s="11499"/>
      <c r="F2005" s="11513"/>
      <c r="G2005" s="9228"/>
      <c r="H2005" s="11600"/>
      <c r="I2005" s="9228"/>
      <c r="J2005" s="9228"/>
      <c r="K2005" s="9228"/>
      <c r="L2005" s="6574" t="s">
        <v>8516</v>
      </c>
      <c r="M2005" s="9228"/>
      <c r="N2005" s="6574" t="s">
        <v>3957</v>
      </c>
      <c r="O2005" s="264">
        <v>1</v>
      </c>
      <c r="P2005" s="264">
        <v>1</v>
      </c>
      <c r="Q2005" s="9228"/>
      <c r="AA2005" s="11532"/>
      <c r="AC2005" s="11509"/>
      <c r="AD2005" s="4898">
        <v>115475</v>
      </c>
      <c r="AE2005" s="11509"/>
    </row>
    <row r="2006" spans="1:31" s="6" customFormat="1" ht="30" customHeight="1">
      <c r="A2006" s="6574" t="s">
        <v>26419</v>
      </c>
      <c r="B2006" s="9229"/>
      <c r="C2006" s="11045"/>
      <c r="D2006" s="11045"/>
      <c r="E2006" s="11045"/>
      <c r="F2006" s="11514"/>
      <c r="G2006" s="9229"/>
      <c r="H2006" s="11601"/>
      <c r="I2006" s="9229"/>
      <c r="J2006" s="9229"/>
      <c r="K2006" s="9229"/>
      <c r="L2006" s="6574" t="s">
        <v>8688</v>
      </c>
      <c r="M2006" s="9229"/>
      <c r="O2006" s="264">
        <v>1</v>
      </c>
      <c r="P2006" s="264">
        <v>1</v>
      </c>
      <c r="Q2006" s="9229"/>
      <c r="AA2006" s="11491"/>
      <c r="AC2006" s="11495"/>
      <c r="AD2006" s="4898">
        <v>69700</v>
      </c>
      <c r="AE2006" s="11495"/>
    </row>
    <row r="2007" spans="1:31" s="6" customFormat="1" ht="30" customHeight="1">
      <c r="A2007" s="6574" t="s">
        <v>26419</v>
      </c>
      <c r="B2007" s="11595" t="s">
        <v>28914</v>
      </c>
      <c r="C2007" s="11596">
        <v>46060</v>
      </c>
      <c r="D2007" s="11596">
        <v>46149</v>
      </c>
      <c r="E2007" s="11596">
        <v>46132</v>
      </c>
      <c r="F2007" s="11598">
        <f>SUM(D2007-E2007)</f>
        <v>17</v>
      </c>
      <c r="G2007" s="9074">
        <v>5940</v>
      </c>
      <c r="H2007" s="11599" t="s">
        <v>25994</v>
      </c>
      <c r="I2007" s="9074"/>
      <c r="J2007" s="11595" t="s">
        <v>28915</v>
      </c>
      <c r="K2007" s="11595" t="s">
        <v>28916</v>
      </c>
      <c r="L2007" s="6574" t="s">
        <v>17708</v>
      </c>
      <c r="M2007" s="11489" t="s">
        <v>28918</v>
      </c>
      <c r="N2007" s="6574" t="s">
        <v>3953</v>
      </c>
      <c r="O2007" s="264">
        <v>3</v>
      </c>
      <c r="P2007" s="264">
        <v>3</v>
      </c>
      <c r="Q2007" s="11568" t="s">
        <v>28917</v>
      </c>
      <c r="AA2007" s="11490">
        <v>13595861</v>
      </c>
      <c r="AC2007" s="11494">
        <v>50000</v>
      </c>
      <c r="AD2007" s="4898">
        <v>218950</v>
      </c>
      <c r="AE2007" s="11494">
        <f>AC2007+AD2007*P2007+AD2008*P2008</f>
        <v>915950</v>
      </c>
    </row>
    <row r="2008" spans="1:31" s="6" customFormat="1" ht="30" customHeight="1">
      <c r="A2008" s="6574" t="s">
        <v>26419</v>
      </c>
      <c r="B2008" s="11595"/>
      <c r="C2008" s="11596"/>
      <c r="D2008" s="11596"/>
      <c r="E2008" s="11596"/>
      <c r="F2008" s="11598"/>
      <c r="G2008" s="9074"/>
      <c r="H2008" s="11599"/>
      <c r="I2008" s="9074"/>
      <c r="J2008" s="11595"/>
      <c r="K2008" s="11595"/>
      <c r="L2008" s="6574" t="s">
        <v>28478</v>
      </c>
      <c r="M2008" s="9228"/>
      <c r="O2008" s="264">
        <v>3</v>
      </c>
      <c r="P2008" s="264">
        <v>3</v>
      </c>
      <c r="Q2008" s="9229"/>
      <c r="AA2008" s="11491"/>
      <c r="AC2008" s="11495"/>
      <c r="AD2008" s="4898">
        <v>69700</v>
      </c>
      <c r="AE2008" s="11495"/>
    </row>
    <row r="2009" spans="1:31" s="4006" customFormat="1" ht="30" customHeight="1">
      <c r="A2009" s="6421" t="s">
        <v>26419</v>
      </c>
      <c r="B2009" s="11565" t="s">
        <v>28919</v>
      </c>
      <c r="C2009" s="9721">
        <v>46060</v>
      </c>
      <c r="D2009" s="9721">
        <v>46149</v>
      </c>
      <c r="E2009" s="9721"/>
      <c r="F2009" s="11406"/>
      <c r="G2009" s="9278">
        <v>5940</v>
      </c>
      <c r="H2009" s="11602"/>
      <c r="I2009" s="11565" t="s">
        <v>21302</v>
      </c>
      <c r="J2009" s="11565" t="s">
        <v>28920</v>
      </c>
      <c r="K2009" s="11565" t="s">
        <v>28900</v>
      </c>
      <c r="L2009" s="8069" t="s">
        <v>17702</v>
      </c>
      <c r="M2009" s="9231" t="s">
        <v>28922</v>
      </c>
      <c r="N2009" s="8069" t="s">
        <v>3953</v>
      </c>
      <c r="O2009" s="4440">
        <v>2</v>
      </c>
      <c r="P2009" s="4440">
        <v>2</v>
      </c>
      <c r="Q2009" s="11565" t="s">
        <v>28921</v>
      </c>
      <c r="R2009" s="6501"/>
      <c r="V2009" s="9694" t="s">
        <v>28776</v>
      </c>
      <c r="X2009" s="9694" t="s">
        <v>27185</v>
      </c>
      <c r="AA2009" s="11490">
        <v>13595862</v>
      </c>
      <c r="AC2009" s="11492">
        <v>102000</v>
      </c>
      <c r="AD2009" s="7050">
        <v>218950</v>
      </c>
      <c r="AE2009" s="11492">
        <f>AC2009+AD2009*P2009+AD2010*P2010+AD2011*P2011+AD2012*P2012</f>
        <v>749625</v>
      </c>
    </row>
    <row r="2010" spans="1:31" s="6" customFormat="1" ht="30" customHeight="1">
      <c r="A2010" s="6421" t="s">
        <v>26419</v>
      </c>
      <c r="B2010" s="9208"/>
      <c r="C2010" s="9722"/>
      <c r="D2010" s="9722"/>
      <c r="E2010" s="9722"/>
      <c r="F2010" s="11407"/>
      <c r="G2010" s="9208"/>
      <c r="H2010" s="11603"/>
      <c r="I2010" s="9208"/>
      <c r="J2010" s="9208"/>
      <c r="K2010" s="11566"/>
      <c r="L2010" s="6421" t="s">
        <v>9966</v>
      </c>
      <c r="M2010" s="9208"/>
      <c r="N2010" s="41"/>
      <c r="O2010" s="4088">
        <v>1</v>
      </c>
      <c r="P2010" s="4088">
        <v>1</v>
      </c>
      <c r="Q2010" s="9208"/>
      <c r="R2010" s="41"/>
      <c r="V2010" s="9228"/>
      <c r="X2010" s="9228"/>
      <c r="AA2010" s="11532"/>
      <c r="AC2010" s="11578"/>
      <c r="AD2010" s="5050">
        <v>44825</v>
      </c>
      <c r="AE2010" s="11578"/>
    </row>
    <row r="2011" spans="1:31" s="6" customFormat="1" ht="30" customHeight="1">
      <c r="A2011" s="8094" t="s">
        <v>26419</v>
      </c>
      <c r="B2011" s="9208"/>
      <c r="C2011" s="9722"/>
      <c r="D2011" s="9722"/>
      <c r="E2011" s="9722"/>
      <c r="F2011" s="11407"/>
      <c r="G2011" s="9208"/>
      <c r="H2011" s="11603"/>
      <c r="I2011" s="9208"/>
      <c r="J2011" s="9208"/>
      <c r="K2011" s="11566"/>
      <c r="L2011" s="8094" t="s">
        <v>31735</v>
      </c>
      <c r="M2011" s="9208"/>
      <c r="N2011" s="41"/>
      <c r="O2011" s="4088">
        <v>6</v>
      </c>
      <c r="P2011" s="4088">
        <v>6</v>
      </c>
      <c r="Q2011" s="9208"/>
      <c r="R2011" s="41"/>
      <c r="V2011" s="9228"/>
      <c r="X2011" s="9228"/>
      <c r="AA2011" s="11532"/>
      <c r="AC2011" s="11578"/>
      <c r="AD2011" s="5050">
        <v>4250</v>
      </c>
      <c r="AE2011" s="11578"/>
    </row>
    <row r="2012" spans="1:31" s="6" customFormat="1" ht="30" customHeight="1">
      <c r="A2012" s="6421" t="s">
        <v>26419</v>
      </c>
      <c r="B2012" s="9209"/>
      <c r="C2012" s="9410"/>
      <c r="D2012" s="9410"/>
      <c r="E2012" s="9410"/>
      <c r="F2012" s="11408"/>
      <c r="G2012" s="9209"/>
      <c r="H2012" s="11604"/>
      <c r="I2012" s="9209"/>
      <c r="J2012" s="9209"/>
      <c r="K2012" s="11567"/>
      <c r="L2012" s="6421" t="s">
        <v>28498</v>
      </c>
      <c r="M2012" s="9209"/>
      <c r="N2012" s="41"/>
      <c r="O2012" s="4088">
        <v>2</v>
      </c>
      <c r="P2012" s="4088">
        <v>2</v>
      </c>
      <c r="Q2012" s="9209"/>
      <c r="R2012" s="41"/>
      <c r="V2012" s="9229"/>
      <c r="X2012" s="9229"/>
      <c r="AA2012" s="11491"/>
      <c r="AC2012" s="11493"/>
      <c r="AD2012" s="5050">
        <v>69700</v>
      </c>
      <c r="AE2012" s="11493"/>
    </row>
    <row r="2013" spans="1:31" s="6" customFormat="1" ht="30" customHeight="1">
      <c r="A2013" s="6574" t="s">
        <v>20017</v>
      </c>
      <c r="B2013" s="11568" t="s">
        <v>28923</v>
      </c>
      <c r="C2013" s="11488">
        <v>46060</v>
      </c>
      <c r="D2013" s="11488">
        <v>46149</v>
      </c>
      <c r="E2013" s="11488">
        <v>46132</v>
      </c>
      <c r="F2013" s="11512">
        <f t="shared" si="92"/>
        <v>17</v>
      </c>
      <c r="G2013" s="9694">
        <v>8369</v>
      </c>
      <c r="H2013" s="11570" t="s">
        <v>473</v>
      </c>
      <c r="I2013" s="11568" t="s">
        <v>25</v>
      </c>
      <c r="J2013" s="11568" t="s">
        <v>28924</v>
      </c>
      <c r="K2013" s="11568" t="s">
        <v>28900</v>
      </c>
      <c r="L2013" s="6574" t="s">
        <v>17708</v>
      </c>
      <c r="M2013" s="11489" t="s">
        <v>28927</v>
      </c>
      <c r="N2013" s="6574" t="s">
        <v>3953</v>
      </c>
      <c r="O2013" s="264">
        <v>3</v>
      </c>
      <c r="P2013" s="264">
        <v>3</v>
      </c>
      <c r="Q2013" s="11568" t="s">
        <v>28925</v>
      </c>
      <c r="AA2013" s="11490">
        <v>13595867</v>
      </c>
      <c r="AC2013" s="11494">
        <v>55800</v>
      </c>
      <c r="AD2013" s="4898">
        <v>204600</v>
      </c>
      <c r="AE2013" s="11494">
        <f>AC2013+AD2013*P2013+AD2014*P2014</f>
        <v>985200</v>
      </c>
    </row>
    <row r="2014" spans="1:31" s="6" customFormat="1" ht="30" customHeight="1">
      <c r="A2014" s="6574" t="s">
        <v>20017</v>
      </c>
      <c r="B2014" s="11569"/>
      <c r="C2014" s="11045"/>
      <c r="D2014" s="11045"/>
      <c r="E2014" s="11045"/>
      <c r="F2014" s="11514"/>
      <c r="G2014" s="9229"/>
      <c r="H2014" s="11571"/>
      <c r="I2014" s="11569"/>
      <c r="J2014" s="11569"/>
      <c r="K2014" s="11569"/>
      <c r="L2014" s="6574" t="s">
        <v>28926</v>
      </c>
      <c r="M2014" s="9229"/>
      <c r="O2014" s="264">
        <v>5</v>
      </c>
      <c r="P2014" s="264">
        <v>5</v>
      </c>
      <c r="Q2014" s="11569"/>
      <c r="AA2014" s="11491"/>
      <c r="AC2014" s="11495"/>
      <c r="AD2014" s="4898">
        <v>63120</v>
      </c>
      <c r="AE2014" s="11495"/>
    </row>
    <row r="2015" spans="1:31" s="6" customFormat="1" ht="30" customHeight="1">
      <c r="A2015" s="3912" t="s">
        <v>26419</v>
      </c>
      <c r="B2015" s="11568" t="s">
        <v>28928</v>
      </c>
      <c r="C2015" s="11488">
        <v>46060</v>
      </c>
      <c r="D2015" s="11488">
        <v>46149</v>
      </c>
      <c r="E2015" s="11488">
        <v>46132</v>
      </c>
      <c r="F2015" s="11512">
        <f t="shared" si="92"/>
        <v>17</v>
      </c>
      <c r="G2015" s="9694">
        <v>5940</v>
      </c>
      <c r="H2015" s="11570" t="s">
        <v>4271</v>
      </c>
      <c r="I2015" s="9694"/>
      <c r="J2015" s="11568" t="s">
        <v>28929</v>
      </c>
      <c r="K2015" s="11568" t="s">
        <v>28900</v>
      </c>
      <c r="L2015" s="6574" t="s">
        <v>76</v>
      </c>
      <c r="M2015" s="11489" t="s">
        <v>28931</v>
      </c>
      <c r="O2015" s="264">
        <v>4</v>
      </c>
      <c r="P2015" s="264">
        <v>4</v>
      </c>
      <c r="Q2015" s="11568" t="s">
        <v>28930</v>
      </c>
      <c r="AA2015" s="11490">
        <v>13595870</v>
      </c>
      <c r="AC2015" s="11494">
        <v>170000</v>
      </c>
      <c r="AD2015" s="4898">
        <v>17000</v>
      </c>
      <c r="AE2015" s="11494">
        <f>AC2015+AD2015*P2015+AD2016*P2016+AD2017*P2017</f>
        <v>423175</v>
      </c>
    </row>
    <row r="2016" spans="1:31" s="6" customFormat="1" ht="30" customHeight="1">
      <c r="A2016" s="6574" t="s">
        <v>26419</v>
      </c>
      <c r="B2016" s="11591"/>
      <c r="C2016" s="11499"/>
      <c r="D2016" s="11499"/>
      <c r="E2016" s="11499"/>
      <c r="F2016" s="11513"/>
      <c r="G2016" s="9228"/>
      <c r="H2016" s="11597"/>
      <c r="I2016" s="9228"/>
      <c r="J2016" s="11591"/>
      <c r="K2016" s="11591"/>
      <c r="L2016" s="6574" t="s">
        <v>8516</v>
      </c>
      <c r="M2016" s="9228"/>
      <c r="N2016" s="6574" t="s">
        <v>3957</v>
      </c>
      <c r="O2016" s="264">
        <v>1</v>
      </c>
      <c r="P2016" s="264">
        <v>1</v>
      </c>
      <c r="Q2016" s="11591"/>
      <c r="AA2016" s="11532"/>
      <c r="AC2016" s="11509"/>
      <c r="AD2016" s="4898">
        <v>115475</v>
      </c>
      <c r="AE2016" s="11509"/>
    </row>
    <row r="2017" spans="1:31" s="6" customFormat="1" ht="30" customHeight="1">
      <c r="A2017" s="6574" t="s">
        <v>26419</v>
      </c>
      <c r="B2017" s="11569"/>
      <c r="C2017" s="11045"/>
      <c r="D2017" s="11045"/>
      <c r="E2017" s="11045"/>
      <c r="F2017" s="11514"/>
      <c r="G2017" s="9229"/>
      <c r="H2017" s="11571"/>
      <c r="I2017" s="9229"/>
      <c r="J2017" s="11569"/>
      <c r="K2017" s="11569"/>
      <c r="L2017" s="6574" t="s">
        <v>8688</v>
      </c>
      <c r="M2017" s="9229"/>
      <c r="O2017" s="264">
        <v>1</v>
      </c>
      <c r="P2017" s="264">
        <v>1</v>
      </c>
      <c r="Q2017" s="11569"/>
      <c r="AA2017" s="11491"/>
      <c r="AC2017" s="11495"/>
      <c r="AD2017" s="4898">
        <v>69700</v>
      </c>
      <c r="AE2017" s="11495"/>
    </row>
    <row r="2018" spans="1:31" s="36" customFormat="1" ht="30" customHeight="1">
      <c r="A2018" s="8263" t="s">
        <v>21279</v>
      </c>
      <c r="B2018" s="11581" t="s">
        <v>28932</v>
      </c>
      <c r="C2018" s="8947">
        <v>46060</v>
      </c>
      <c r="D2018" s="8947">
        <v>46149</v>
      </c>
      <c r="E2018" s="8947"/>
      <c r="F2018" s="9954"/>
      <c r="G2018" s="9140">
        <v>8599</v>
      </c>
      <c r="H2018" s="11592" t="s">
        <v>20938</v>
      </c>
      <c r="I2018" s="9140"/>
      <c r="J2018" s="11581" t="s">
        <v>28933</v>
      </c>
      <c r="K2018" s="11581" t="s">
        <v>28934</v>
      </c>
      <c r="L2018" s="8263" t="s">
        <v>76</v>
      </c>
      <c r="M2018" s="8962" t="s">
        <v>28936</v>
      </c>
      <c r="N2018" s="38"/>
      <c r="O2018" s="4511">
        <v>4</v>
      </c>
      <c r="P2018" s="4511">
        <v>4</v>
      </c>
      <c r="Q2018" s="11581" t="s">
        <v>28935</v>
      </c>
      <c r="AA2018" s="11584">
        <v>13595889</v>
      </c>
      <c r="AC2018" s="11587"/>
      <c r="AD2018" s="4906"/>
      <c r="AE2018" s="11587"/>
    </row>
    <row r="2019" spans="1:31" s="36" customFormat="1" ht="30" customHeight="1">
      <c r="A2019" s="8432" t="s">
        <v>21279</v>
      </c>
      <c r="B2019" s="11582"/>
      <c r="C2019" s="8948"/>
      <c r="D2019" s="8948"/>
      <c r="E2019" s="8948"/>
      <c r="F2019" s="11590"/>
      <c r="G2019" s="8932"/>
      <c r="H2019" s="11593"/>
      <c r="I2019" s="8932"/>
      <c r="J2019" s="11582"/>
      <c r="K2019" s="11582"/>
      <c r="L2019" s="8263" t="s">
        <v>9167</v>
      </c>
      <c r="M2019" s="8932"/>
      <c r="N2019" s="8264" t="s">
        <v>3955</v>
      </c>
      <c r="O2019" s="4511">
        <v>1</v>
      </c>
      <c r="P2019" s="4511">
        <v>1</v>
      </c>
      <c r="Q2019" s="8932"/>
      <c r="AA2019" s="11585"/>
      <c r="AC2019" s="11588"/>
      <c r="AD2019" s="4906"/>
      <c r="AE2019" s="11588"/>
    </row>
    <row r="2020" spans="1:31" s="36" customFormat="1" ht="30" customHeight="1">
      <c r="A2020" s="8263" t="s">
        <v>21279</v>
      </c>
      <c r="B2020" s="11583"/>
      <c r="C2020" s="8949"/>
      <c r="D2020" s="8949"/>
      <c r="E2020" s="8949"/>
      <c r="F2020" s="9955"/>
      <c r="G2020" s="8933"/>
      <c r="H2020" s="11594"/>
      <c r="I2020" s="8933"/>
      <c r="J2020" s="11583"/>
      <c r="K2020" s="11583"/>
      <c r="L2020" s="8263" t="s">
        <v>8688</v>
      </c>
      <c r="M2020" s="8933"/>
      <c r="N2020" s="161"/>
      <c r="O2020" s="4511">
        <v>1</v>
      </c>
      <c r="P2020" s="4511">
        <v>1</v>
      </c>
      <c r="Q2020" s="8933"/>
      <c r="AA2020" s="11586"/>
      <c r="AC2020" s="11589"/>
      <c r="AD2020" s="4906"/>
      <c r="AE2020" s="11589"/>
    </row>
    <row r="2021" spans="1:31" s="6" customFormat="1" ht="30" customHeight="1">
      <c r="A2021" s="6421" t="s">
        <v>26302</v>
      </c>
      <c r="B2021" s="11565" t="s">
        <v>28937</v>
      </c>
      <c r="C2021" s="9721">
        <v>46060</v>
      </c>
      <c r="D2021" s="9721">
        <v>46149</v>
      </c>
      <c r="E2021" s="9721"/>
      <c r="F2021" s="11406"/>
      <c r="G2021" s="9278">
        <v>6984</v>
      </c>
      <c r="H2021" s="11572" t="s">
        <v>28938</v>
      </c>
      <c r="I2021" s="9278"/>
      <c r="J2021" s="11565" t="s">
        <v>28939</v>
      </c>
      <c r="K2021" s="11565" t="s">
        <v>28940</v>
      </c>
      <c r="L2021" s="6421" t="s">
        <v>62</v>
      </c>
      <c r="M2021" s="9231" t="s">
        <v>28942</v>
      </c>
      <c r="N2021" s="6504"/>
      <c r="O2021" s="4088">
        <v>5</v>
      </c>
      <c r="P2021" s="4088">
        <v>5</v>
      </c>
      <c r="Q2021" s="11565" t="s">
        <v>28941</v>
      </c>
      <c r="R2021" s="41"/>
      <c r="V2021" s="11580" t="s">
        <v>28776</v>
      </c>
      <c r="X2021" s="11580" t="s">
        <v>27185</v>
      </c>
      <c r="AA2021" s="11490">
        <v>13595934</v>
      </c>
      <c r="AC2021" s="11494">
        <v>53300</v>
      </c>
      <c r="AD2021" s="4898">
        <v>7840.8</v>
      </c>
      <c r="AE2021" s="11494">
        <f>AC2021+AD2021*P2021+AD2022*P2022+AD2023*P2023</f>
        <v>139157.75</v>
      </c>
    </row>
    <row r="2022" spans="1:31" s="6" customFormat="1" ht="30" customHeight="1">
      <c r="A2022" s="6421" t="s">
        <v>26302</v>
      </c>
      <c r="B2022" s="11566"/>
      <c r="C2022" s="9722"/>
      <c r="D2022" s="9722"/>
      <c r="E2022" s="9722"/>
      <c r="F2022" s="11407"/>
      <c r="G2022" s="9208"/>
      <c r="H2022" s="11574"/>
      <c r="I2022" s="9208"/>
      <c r="J2022" s="11566"/>
      <c r="K2022" s="11566"/>
      <c r="L2022" s="8055" t="s">
        <v>10235</v>
      </c>
      <c r="M2022" s="9208"/>
      <c r="N2022" s="7020"/>
      <c r="O2022" s="4088">
        <v>1</v>
      </c>
      <c r="P2022" s="4088">
        <v>1</v>
      </c>
      <c r="Q2022" s="11566"/>
      <c r="R2022" s="41"/>
      <c r="V2022" s="9228"/>
      <c r="X2022" s="9228"/>
      <c r="AA2022" s="11532"/>
      <c r="AC2022" s="11509"/>
      <c r="AD2022" s="4898">
        <v>12251.25</v>
      </c>
      <c r="AE2022" s="11509"/>
    </row>
    <row r="2023" spans="1:31" s="6" customFormat="1" ht="30" customHeight="1">
      <c r="A2023" s="6421" t="s">
        <v>26302</v>
      </c>
      <c r="B2023" s="11567"/>
      <c r="C2023" s="9410"/>
      <c r="D2023" s="9410"/>
      <c r="E2023" s="9410"/>
      <c r="F2023" s="11408"/>
      <c r="G2023" s="9209"/>
      <c r="H2023" s="11573"/>
      <c r="I2023" s="9209"/>
      <c r="J2023" s="11567"/>
      <c r="K2023" s="11567"/>
      <c r="L2023" s="6421" t="s">
        <v>8688</v>
      </c>
      <c r="M2023" s="9209"/>
      <c r="N2023" s="6501"/>
      <c r="O2023" s="4088">
        <v>1</v>
      </c>
      <c r="P2023" s="4088">
        <v>1</v>
      </c>
      <c r="Q2023" s="11567"/>
      <c r="R2023" s="41"/>
      <c r="V2023" s="9229"/>
      <c r="X2023" s="9229"/>
      <c r="AA2023" s="11491"/>
      <c r="AC2023" s="11495"/>
      <c r="AD2023" s="4898">
        <v>34402.5</v>
      </c>
      <c r="AE2023" s="11495"/>
    </row>
    <row r="2024" spans="1:31" s="6" customFormat="1" ht="30" customHeight="1">
      <c r="A2024" s="6421" t="s">
        <v>18703</v>
      </c>
      <c r="B2024" s="11565" t="s">
        <v>28943</v>
      </c>
      <c r="C2024" s="9721">
        <v>46060</v>
      </c>
      <c r="D2024" s="9721">
        <v>46149</v>
      </c>
      <c r="E2024" s="9721"/>
      <c r="F2024" s="11406"/>
      <c r="G2024" s="9278">
        <v>8615</v>
      </c>
      <c r="H2024" s="11572" t="s">
        <v>28944</v>
      </c>
      <c r="I2024" s="9278"/>
      <c r="J2024" s="11565" t="s">
        <v>28945</v>
      </c>
      <c r="K2024" s="11565" t="s">
        <v>28946</v>
      </c>
      <c r="L2024" s="6427" t="s">
        <v>62</v>
      </c>
      <c r="M2024" s="9231" t="s">
        <v>28948</v>
      </c>
      <c r="N2024" s="41"/>
      <c r="O2024" s="4088">
        <v>5</v>
      </c>
      <c r="P2024" s="4088">
        <v>5</v>
      </c>
      <c r="Q2024" s="11565" t="s">
        <v>28947</v>
      </c>
      <c r="R2024" s="41"/>
      <c r="V2024" s="11580" t="s">
        <v>28776</v>
      </c>
      <c r="X2024" s="11580" t="s">
        <v>27185</v>
      </c>
      <c r="AA2024" s="11490">
        <v>13596015</v>
      </c>
      <c r="AC2024" s="11494">
        <v>3300</v>
      </c>
      <c r="AD2024" s="4898">
        <v>7920</v>
      </c>
      <c r="AE2024" s="11494">
        <f>AC2024+AD2024*P2024+AD2025*P2025+AD2026*P2026</f>
        <v>159720</v>
      </c>
    </row>
    <row r="2025" spans="1:31" s="6" customFormat="1" ht="30" customHeight="1">
      <c r="A2025" s="6421" t="s">
        <v>18703</v>
      </c>
      <c r="B2025" s="11566"/>
      <c r="C2025" s="9722"/>
      <c r="D2025" s="9722"/>
      <c r="E2025" s="9722"/>
      <c r="F2025" s="11407"/>
      <c r="G2025" s="9208"/>
      <c r="H2025" s="11574"/>
      <c r="I2025" s="9208"/>
      <c r="J2025" s="11566"/>
      <c r="K2025" s="11566"/>
      <c r="L2025" s="6421" t="s">
        <v>8925</v>
      </c>
      <c r="M2025" s="9208"/>
      <c r="N2025" s="6421" t="s">
        <v>3955</v>
      </c>
      <c r="O2025" s="4088">
        <v>1</v>
      </c>
      <c r="P2025" s="4088">
        <v>1</v>
      </c>
      <c r="Q2025" s="9208"/>
      <c r="R2025" s="41"/>
      <c r="V2025" s="9228"/>
      <c r="X2025" s="9228"/>
      <c r="AA2025" s="11532"/>
      <c r="AC2025" s="11509"/>
      <c r="AD2025" s="4898">
        <v>92070</v>
      </c>
      <c r="AE2025" s="11509"/>
    </row>
    <row r="2026" spans="1:31" s="6" customFormat="1" ht="30" customHeight="1">
      <c r="A2026" s="6421" t="s">
        <v>18703</v>
      </c>
      <c r="B2026" s="11567"/>
      <c r="C2026" s="9410"/>
      <c r="D2026" s="9410"/>
      <c r="E2026" s="9410"/>
      <c r="F2026" s="11408"/>
      <c r="G2026" s="9209"/>
      <c r="H2026" s="11573"/>
      <c r="I2026" s="9209"/>
      <c r="J2026" s="11567"/>
      <c r="K2026" s="11567"/>
      <c r="L2026" s="6421" t="s">
        <v>8688</v>
      </c>
      <c r="M2026" s="9209"/>
      <c r="N2026" s="41"/>
      <c r="O2026" s="4088">
        <v>1</v>
      </c>
      <c r="P2026" s="4088">
        <v>1</v>
      </c>
      <c r="Q2026" s="9209"/>
      <c r="R2026" s="41"/>
      <c r="V2026" s="9229"/>
      <c r="X2026" s="9229"/>
      <c r="AA2026" s="11491"/>
      <c r="AC2026" s="11495"/>
      <c r="AD2026" s="4898">
        <v>24750</v>
      </c>
      <c r="AE2026" s="11495"/>
    </row>
    <row r="2027" spans="1:31" s="6" customFormat="1" ht="30" customHeight="1">
      <c r="A2027" s="6421" t="s">
        <v>20543</v>
      </c>
      <c r="B2027" s="11575" t="s">
        <v>28949</v>
      </c>
      <c r="C2027" s="9721">
        <v>46060</v>
      </c>
      <c r="D2027" s="9721">
        <v>46149</v>
      </c>
      <c r="E2027" s="9721"/>
      <c r="F2027" s="11406"/>
      <c r="G2027" s="9278">
        <v>8628</v>
      </c>
      <c r="H2027" s="11572" t="s">
        <v>28950</v>
      </c>
      <c r="I2027" s="9278"/>
      <c r="J2027" s="11565" t="s">
        <v>28951</v>
      </c>
      <c r="K2027" s="11565" t="s">
        <v>28952</v>
      </c>
      <c r="L2027" s="6421" t="s">
        <v>21372</v>
      </c>
      <c r="M2027" s="9231" t="s">
        <v>28954</v>
      </c>
      <c r="N2027" s="41"/>
      <c r="O2027" s="4088">
        <v>4</v>
      </c>
      <c r="P2027" s="4088">
        <v>4</v>
      </c>
      <c r="Q2027" s="11565" t="s">
        <v>28953</v>
      </c>
      <c r="R2027" s="41"/>
      <c r="V2027" s="11579" t="s">
        <v>28776</v>
      </c>
      <c r="X2027" s="11579" t="s">
        <v>27185</v>
      </c>
      <c r="AA2027" s="11490">
        <v>13596042</v>
      </c>
      <c r="AC2027" s="11492">
        <v>95535</v>
      </c>
      <c r="AD2027" s="4898">
        <v>8316</v>
      </c>
      <c r="AE2027" s="11494">
        <f>AC2027+AD2027*P2027+AD2028*P2028+AD2029*P2029</f>
        <v>277108.92</v>
      </c>
    </row>
    <row r="2028" spans="1:31" s="6" customFormat="1" ht="30" customHeight="1">
      <c r="A2028" s="6448" t="s">
        <v>20543</v>
      </c>
      <c r="B2028" s="11576"/>
      <c r="C2028" s="9722"/>
      <c r="D2028" s="9722"/>
      <c r="E2028" s="9722"/>
      <c r="F2028" s="11407"/>
      <c r="G2028" s="9208"/>
      <c r="H2028" s="11574"/>
      <c r="I2028" s="9208"/>
      <c r="J2028" s="11566"/>
      <c r="K2028" s="11566"/>
      <c r="L2028" s="6448" t="s">
        <v>19000</v>
      </c>
      <c r="M2028" s="9208"/>
      <c r="N2028" s="6421" t="s">
        <v>9575</v>
      </c>
      <c r="O2028" s="4088">
        <v>1</v>
      </c>
      <c r="P2028" s="4088">
        <v>1</v>
      </c>
      <c r="Q2028" s="11566"/>
      <c r="R2028" s="41"/>
      <c r="V2028" s="9228"/>
      <c r="X2028" s="9228"/>
      <c r="AA2028" s="11532"/>
      <c r="AC2028" s="11578"/>
      <c r="AD2028" s="5050">
        <v>85821.119999999995</v>
      </c>
      <c r="AE2028" s="11509"/>
    </row>
    <row r="2029" spans="1:31" s="6" customFormat="1" ht="30" customHeight="1">
      <c r="A2029" s="6421" t="s">
        <v>20543</v>
      </c>
      <c r="B2029" s="11577"/>
      <c r="C2029" s="9410"/>
      <c r="D2029" s="9410"/>
      <c r="E2029" s="9410"/>
      <c r="F2029" s="11408"/>
      <c r="G2029" s="9209"/>
      <c r="H2029" s="11573"/>
      <c r="I2029" s="9209"/>
      <c r="J2029" s="11567"/>
      <c r="K2029" s="11567"/>
      <c r="L2029" s="6421" t="s">
        <v>8688</v>
      </c>
      <c r="M2029" s="9209"/>
      <c r="N2029" s="41"/>
      <c r="O2029" s="4088">
        <v>1</v>
      </c>
      <c r="P2029" s="4088">
        <v>1</v>
      </c>
      <c r="Q2029" s="11567"/>
      <c r="R2029" s="41"/>
      <c r="V2029" s="9229"/>
      <c r="X2029" s="9229"/>
      <c r="AA2029" s="11491"/>
      <c r="AC2029" s="11493"/>
      <c r="AD2029" s="4898">
        <v>62488.800000000003</v>
      </c>
      <c r="AE2029" s="11495"/>
    </row>
    <row r="2030" spans="1:31" s="6" customFormat="1" ht="30" customHeight="1">
      <c r="A2030" s="6574" t="s">
        <v>19214</v>
      </c>
      <c r="B2030" s="11568" t="s">
        <v>28955</v>
      </c>
      <c r="C2030" s="11488">
        <v>46060</v>
      </c>
      <c r="D2030" s="11488">
        <v>46149</v>
      </c>
      <c r="E2030" s="11488">
        <v>46132</v>
      </c>
      <c r="F2030" s="11512">
        <f t="shared" si="92"/>
        <v>17</v>
      </c>
      <c r="G2030" s="9694">
        <v>8616</v>
      </c>
      <c r="H2030" s="11570" t="s">
        <v>22624</v>
      </c>
      <c r="J2030" s="11568" t="s">
        <v>28956</v>
      </c>
      <c r="K2030" s="11568" t="s">
        <v>28957</v>
      </c>
      <c r="L2030" s="6574" t="s">
        <v>9167</v>
      </c>
      <c r="M2030" s="11489" t="s">
        <v>28959</v>
      </c>
      <c r="N2030" s="6574" t="s">
        <v>3955</v>
      </c>
      <c r="O2030" s="264">
        <v>1</v>
      </c>
      <c r="P2030" s="264">
        <v>1</v>
      </c>
      <c r="Q2030" s="11568" t="s">
        <v>28958</v>
      </c>
      <c r="AA2030" s="11490">
        <v>13596063</v>
      </c>
      <c r="AC2030" s="11494">
        <v>17100</v>
      </c>
      <c r="AD2030" s="4898">
        <v>87120</v>
      </c>
      <c r="AE2030" s="11494">
        <f>AC2030+AD2030*P2030+AD2031*P2031</f>
        <v>128970</v>
      </c>
    </row>
    <row r="2031" spans="1:31" s="6" customFormat="1" ht="30" customHeight="1">
      <c r="A2031" s="6574" t="s">
        <v>19214</v>
      </c>
      <c r="B2031" s="11569"/>
      <c r="C2031" s="11045"/>
      <c r="D2031" s="11045"/>
      <c r="E2031" s="11045"/>
      <c r="F2031" s="11514"/>
      <c r="G2031" s="9229"/>
      <c r="H2031" s="11571"/>
      <c r="J2031" s="11569"/>
      <c r="K2031" s="11569"/>
      <c r="L2031" s="6574" t="s">
        <v>17843</v>
      </c>
      <c r="M2031" s="9229"/>
      <c r="O2031" s="264">
        <v>1</v>
      </c>
      <c r="P2031" s="264">
        <v>1</v>
      </c>
      <c r="Q2031" s="11569"/>
      <c r="AA2031" s="11491"/>
      <c r="AC2031" s="11495"/>
      <c r="AD2031" s="4898">
        <v>24750</v>
      </c>
      <c r="AE2031" s="11495"/>
    </row>
    <row r="2032" spans="1:31" s="6" customFormat="1" ht="30" customHeight="1">
      <c r="A2032" s="6421" t="s">
        <v>20488</v>
      </c>
      <c r="B2032" s="11561" t="s">
        <v>28960</v>
      </c>
      <c r="C2032" s="9721">
        <v>46060</v>
      </c>
      <c r="D2032" s="9721">
        <v>46149</v>
      </c>
      <c r="E2032" s="9721">
        <v>46132</v>
      </c>
      <c r="F2032" s="11406">
        <f t="shared" si="92"/>
        <v>17</v>
      </c>
      <c r="G2032" s="9278">
        <v>8630</v>
      </c>
      <c r="H2032" s="11572" t="s">
        <v>21394</v>
      </c>
      <c r="I2032" s="41"/>
      <c r="J2032" s="11565" t="s">
        <v>28961</v>
      </c>
      <c r="K2032" s="11565" t="s">
        <v>28962</v>
      </c>
      <c r="L2032" s="6421" t="s">
        <v>17702</v>
      </c>
      <c r="M2032" s="9231" t="s">
        <v>28964</v>
      </c>
      <c r="N2032" s="6427" t="s">
        <v>3953</v>
      </c>
      <c r="O2032" s="4088">
        <v>2</v>
      </c>
      <c r="P2032" s="4088">
        <v>2</v>
      </c>
      <c r="Q2032" s="11565" t="s">
        <v>28963</v>
      </c>
      <c r="R2032" s="41"/>
      <c r="V2032" s="9694" t="s">
        <v>28776</v>
      </c>
      <c r="X2032" s="9694" t="s">
        <v>27185</v>
      </c>
      <c r="AA2032" s="11490">
        <v>13596074</v>
      </c>
      <c r="AC2032" s="11494">
        <v>55217.25</v>
      </c>
      <c r="AD2032" s="4898">
        <v>172141.2</v>
      </c>
      <c r="AE2032" s="11494">
        <f>AC2032+AD2032*P2032+AD2033*P2033</f>
        <v>451474.65</v>
      </c>
    </row>
    <row r="2033" spans="1:31" s="6" customFormat="1" ht="30" customHeight="1">
      <c r="A2033" s="6421" t="s">
        <v>20488</v>
      </c>
      <c r="B2033" s="11567"/>
      <c r="C2033" s="9410"/>
      <c r="D2033" s="9410"/>
      <c r="E2033" s="9410"/>
      <c r="F2033" s="11408"/>
      <c r="G2033" s="9209"/>
      <c r="H2033" s="11573"/>
      <c r="I2033" s="41"/>
      <c r="J2033" s="11567"/>
      <c r="K2033" s="11567"/>
      <c r="L2033" s="6421" t="s">
        <v>8941</v>
      </c>
      <c r="M2033" s="9209"/>
      <c r="N2033" s="41"/>
      <c r="O2033" s="4088">
        <v>2</v>
      </c>
      <c r="P2033" s="4088">
        <v>2</v>
      </c>
      <c r="Q2033" s="11567"/>
      <c r="R2033" s="41"/>
      <c r="V2033" s="9229"/>
      <c r="X2033" s="9229"/>
      <c r="AA2033" s="11491"/>
      <c r="AC2033" s="11495"/>
      <c r="AD2033" s="4898">
        <v>25987.5</v>
      </c>
      <c r="AE2033" s="11495"/>
    </row>
    <row r="2034" spans="1:31" s="6" customFormat="1" ht="30" customHeight="1">
      <c r="A2034" s="6574" t="s">
        <v>20488</v>
      </c>
      <c r="B2034" s="11568" t="s">
        <v>28965</v>
      </c>
      <c r="C2034" s="11488">
        <v>46060</v>
      </c>
      <c r="D2034" s="11488">
        <v>46149</v>
      </c>
      <c r="E2034" s="11488">
        <v>46132</v>
      </c>
      <c r="F2034" s="11512">
        <f t="shared" si="92"/>
        <v>17</v>
      </c>
      <c r="G2034" s="9694">
        <v>8630</v>
      </c>
      <c r="H2034" s="11570" t="s">
        <v>28966</v>
      </c>
      <c r="J2034" s="11568" t="s">
        <v>28967</v>
      </c>
      <c r="K2034" s="11568" t="s">
        <v>28968</v>
      </c>
      <c r="L2034" s="6574" t="s">
        <v>13689</v>
      </c>
      <c r="M2034" s="11489" t="s">
        <v>28970</v>
      </c>
      <c r="N2034" s="6574" t="s">
        <v>3953</v>
      </c>
      <c r="O2034" s="264">
        <v>1</v>
      </c>
      <c r="P2034" s="264">
        <v>1</v>
      </c>
      <c r="Q2034" s="11568" t="s">
        <v>28969</v>
      </c>
      <c r="AA2034" s="11490">
        <v>13596087</v>
      </c>
      <c r="AC2034" s="11494">
        <v>61454.25</v>
      </c>
      <c r="AD2034" s="4898">
        <v>172141.2</v>
      </c>
      <c r="AE2034" s="11494">
        <f>AC2034+AD2034*P2034+AD2035*P2035</f>
        <v>259582.95</v>
      </c>
    </row>
    <row r="2035" spans="1:31" s="6" customFormat="1" ht="30" customHeight="1">
      <c r="A2035" s="6452" t="s">
        <v>20488</v>
      </c>
      <c r="B2035" s="11569"/>
      <c r="C2035" s="11045"/>
      <c r="D2035" s="11045"/>
      <c r="E2035" s="11045"/>
      <c r="F2035" s="11514"/>
      <c r="G2035" s="9229"/>
      <c r="H2035" s="11571"/>
      <c r="J2035" s="11569"/>
      <c r="K2035" s="11569"/>
      <c r="L2035" s="6574" t="s">
        <v>8688</v>
      </c>
      <c r="M2035" s="9229"/>
      <c r="O2035" s="264">
        <v>1</v>
      </c>
      <c r="P2035" s="264">
        <v>1</v>
      </c>
      <c r="Q2035" s="11569"/>
      <c r="AA2035" s="11491"/>
      <c r="AC2035" s="11495"/>
      <c r="AD2035" s="4898">
        <v>25987.5</v>
      </c>
      <c r="AE2035" s="11495"/>
    </row>
    <row r="2036" spans="1:31" s="6" customFormat="1" ht="30" customHeight="1">
      <c r="A2036" s="6421" t="s">
        <v>19351</v>
      </c>
      <c r="B2036" s="11565" t="s">
        <v>28971</v>
      </c>
      <c r="C2036" s="9721">
        <v>46060</v>
      </c>
      <c r="D2036" s="9721">
        <v>46149</v>
      </c>
      <c r="E2036" s="9721"/>
      <c r="F2036" s="11406"/>
      <c r="G2036" s="9278">
        <v>8646</v>
      </c>
      <c r="H2036" s="11572" t="s">
        <v>28972</v>
      </c>
      <c r="I2036" s="41"/>
      <c r="J2036" s="11565" t="s">
        <v>28973</v>
      </c>
      <c r="K2036" s="11565" t="s">
        <v>28974</v>
      </c>
      <c r="L2036" s="6421" t="s">
        <v>4075</v>
      </c>
      <c r="M2036" s="9231" t="s">
        <v>28976</v>
      </c>
      <c r="N2036" s="41"/>
      <c r="O2036" s="4088">
        <v>14</v>
      </c>
      <c r="P2036" s="4560">
        <v>15</v>
      </c>
      <c r="Q2036" s="11565" t="s">
        <v>28975</v>
      </c>
      <c r="R2036" s="41"/>
      <c r="V2036" s="9694" t="s">
        <v>28776</v>
      </c>
      <c r="X2036" s="9694" t="s">
        <v>27185</v>
      </c>
      <c r="AA2036" s="11490">
        <v>13596091</v>
      </c>
      <c r="AC2036" s="11494">
        <v>18600</v>
      </c>
      <c r="AD2036" s="4898">
        <v>12375</v>
      </c>
      <c r="AE2036" s="11494">
        <f>AC2036+AD2036*P2036+AD2037*P2037+AD2038*P2038</f>
        <v>384999</v>
      </c>
    </row>
    <row r="2037" spans="1:31" s="6" customFormat="1" ht="30" customHeight="1">
      <c r="A2037" s="6421" t="s">
        <v>19351</v>
      </c>
      <c r="B2037" s="11566"/>
      <c r="C2037" s="9722"/>
      <c r="D2037" s="9722"/>
      <c r="E2037" s="9722"/>
      <c r="F2037" s="11407"/>
      <c r="G2037" s="9208"/>
      <c r="H2037" s="11574"/>
      <c r="I2037" s="41"/>
      <c r="J2037" s="11566"/>
      <c r="K2037" s="11566"/>
      <c r="L2037" s="6421" t="s">
        <v>9167</v>
      </c>
      <c r="M2037" s="9208"/>
      <c r="N2037" s="6427" t="s">
        <v>3955</v>
      </c>
      <c r="O2037" s="4088">
        <v>1</v>
      </c>
      <c r="P2037" s="4088">
        <v>1</v>
      </c>
      <c r="Q2037" s="9208"/>
      <c r="R2037" s="41"/>
      <c r="V2037" s="9228"/>
      <c r="X2037" s="9228"/>
      <c r="AA2037" s="11532"/>
      <c r="AC2037" s="11509"/>
      <c r="AD2037" s="4898">
        <v>128700</v>
      </c>
      <c r="AE2037" s="11509"/>
    </row>
    <row r="2038" spans="1:31" s="6" customFormat="1" ht="30" customHeight="1">
      <c r="A2038" s="6421" t="s">
        <v>19351</v>
      </c>
      <c r="B2038" s="11567"/>
      <c r="C2038" s="9410"/>
      <c r="D2038" s="9410"/>
      <c r="E2038" s="9410"/>
      <c r="F2038" s="11408"/>
      <c r="G2038" s="9209"/>
      <c r="H2038" s="11573"/>
      <c r="I2038" s="41"/>
      <c r="J2038" s="11567"/>
      <c r="K2038" s="11567"/>
      <c r="L2038" s="6421" t="s">
        <v>8688</v>
      </c>
      <c r="M2038" s="9209"/>
      <c r="N2038" s="41"/>
      <c r="O2038" s="4088">
        <v>1</v>
      </c>
      <c r="P2038" s="4088">
        <v>1</v>
      </c>
      <c r="Q2038" s="9209"/>
      <c r="R2038" s="41"/>
      <c r="V2038" s="9229"/>
      <c r="X2038" s="9229"/>
      <c r="AA2038" s="11491"/>
      <c r="AC2038" s="11495"/>
      <c r="AD2038" s="4898">
        <v>52074</v>
      </c>
      <c r="AE2038" s="11495"/>
    </row>
    <row r="2039" spans="1:31" s="6" customFormat="1" ht="30" customHeight="1">
      <c r="A2039" s="6429" t="s">
        <v>19214</v>
      </c>
      <c r="B2039" s="9694" t="s">
        <v>28977</v>
      </c>
      <c r="C2039" s="11488">
        <v>46062</v>
      </c>
      <c r="D2039" s="11488">
        <v>46150</v>
      </c>
      <c r="E2039" s="11488">
        <v>46132</v>
      </c>
      <c r="F2039" s="11512">
        <f t="shared" si="92"/>
        <v>18</v>
      </c>
      <c r="G2039" s="9694">
        <v>8616</v>
      </c>
      <c r="H2039" s="12284" t="s">
        <v>18810</v>
      </c>
      <c r="J2039" s="9694" t="s">
        <v>28978</v>
      </c>
      <c r="K2039" s="9694" t="s">
        <v>28979</v>
      </c>
      <c r="L2039" s="6429" t="s">
        <v>10677</v>
      </c>
      <c r="M2039" s="11489" t="s">
        <v>28981</v>
      </c>
      <c r="N2039" s="6" t="s">
        <v>3955</v>
      </c>
      <c r="O2039" s="264">
        <v>1</v>
      </c>
      <c r="P2039" s="264">
        <v>1</v>
      </c>
      <c r="Q2039" s="9694" t="s">
        <v>28980</v>
      </c>
      <c r="AA2039" s="11490">
        <v>13598581</v>
      </c>
      <c r="AC2039" s="11494">
        <v>6900</v>
      </c>
      <c r="AD2039" s="4898">
        <v>90090</v>
      </c>
      <c r="AE2039" s="11494">
        <f>AC2039+AD2039*P2039+AD2040*P2040</f>
        <v>121740</v>
      </c>
    </row>
    <row r="2040" spans="1:31" s="6" customFormat="1" ht="30" customHeight="1">
      <c r="A2040" s="6429" t="s">
        <v>19214</v>
      </c>
      <c r="B2040" s="9229"/>
      <c r="C2040" s="11045"/>
      <c r="D2040" s="11045"/>
      <c r="E2040" s="11045"/>
      <c r="F2040" s="11514"/>
      <c r="G2040" s="9229"/>
      <c r="H2040" s="12285"/>
      <c r="J2040" s="9229"/>
      <c r="K2040" s="9229"/>
      <c r="L2040" s="6429" t="s">
        <v>8688</v>
      </c>
      <c r="M2040" s="9229"/>
      <c r="O2040" s="264">
        <v>1</v>
      </c>
      <c r="P2040" s="264">
        <v>1</v>
      </c>
      <c r="Q2040" s="9229"/>
      <c r="AA2040" s="11491"/>
      <c r="AC2040" s="11495"/>
      <c r="AD2040" s="4898">
        <v>24750</v>
      </c>
      <c r="AE2040" s="11495"/>
    </row>
    <row r="2041" spans="1:31" s="6" customFormat="1" ht="30" customHeight="1">
      <c r="A2041" s="6429" t="s">
        <v>20017</v>
      </c>
      <c r="B2041" s="6429" t="s">
        <v>28982</v>
      </c>
      <c r="C2041" s="114">
        <v>46062</v>
      </c>
      <c r="D2041" s="114">
        <v>46153</v>
      </c>
      <c r="E2041" s="114">
        <v>46132</v>
      </c>
      <c r="F2041" s="6572">
        <f t="shared" si="92"/>
        <v>21</v>
      </c>
      <c r="G2041" s="6">
        <v>8369</v>
      </c>
      <c r="H2041" s="6428" t="s">
        <v>2723</v>
      </c>
      <c r="I2041" s="6429" t="s">
        <v>25558</v>
      </c>
      <c r="J2041" s="6429" t="s">
        <v>28983</v>
      </c>
      <c r="K2041" s="6429" t="s">
        <v>28984</v>
      </c>
      <c r="L2041" s="6429" t="s">
        <v>128</v>
      </c>
      <c r="M2041" s="6573" t="s">
        <v>28986</v>
      </c>
      <c r="O2041" s="264">
        <v>3</v>
      </c>
      <c r="P2041" s="264">
        <v>3</v>
      </c>
      <c r="Q2041" s="6429" t="s">
        <v>28985</v>
      </c>
      <c r="AA2041" s="6564">
        <v>13599609</v>
      </c>
      <c r="AC2041" s="4898">
        <v>55800</v>
      </c>
      <c r="AD2041" s="4898">
        <v>15000</v>
      </c>
      <c r="AE2041" s="4898">
        <f t="shared" ref="AE2041:AE2093" si="93">AC2041+AD2041*P2041</f>
        <v>100800</v>
      </c>
    </row>
    <row r="2042" spans="1:31" s="6" customFormat="1" ht="30" customHeight="1">
      <c r="A2042" s="8352" t="s">
        <v>20911</v>
      </c>
      <c r="B2042" s="11561" t="s">
        <v>28987</v>
      </c>
      <c r="C2042" s="9721">
        <v>46062</v>
      </c>
      <c r="D2042" s="9721">
        <v>46153</v>
      </c>
      <c r="E2042" s="9721"/>
      <c r="F2042" s="11406"/>
      <c r="G2042" s="9278">
        <v>8638</v>
      </c>
      <c r="H2042" s="11563" t="s">
        <v>28988</v>
      </c>
      <c r="I2042" s="41"/>
      <c r="J2042" s="11561" t="s">
        <v>28989</v>
      </c>
      <c r="K2042" s="11561" t="s">
        <v>28990</v>
      </c>
      <c r="L2042" s="6427" t="s">
        <v>13689</v>
      </c>
      <c r="M2042" s="9231" t="s">
        <v>28992</v>
      </c>
      <c r="N2042" s="6448" t="s">
        <v>3953</v>
      </c>
      <c r="O2042" s="4088">
        <v>1</v>
      </c>
      <c r="P2042" s="4088">
        <v>1</v>
      </c>
      <c r="Q2042" s="11561" t="s">
        <v>28991</v>
      </c>
      <c r="R2042" s="41"/>
      <c r="V2042" s="9694" t="s">
        <v>28776</v>
      </c>
      <c r="X2042" s="9694" t="s">
        <v>27185</v>
      </c>
      <c r="AA2042" s="11490">
        <v>13599860</v>
      </c>
      <c r="AC2042" s="11492">
        <v>130680</v>
      </c>
      <c r="AD2042" s="4898">
        <v>172141.2</v>
      </c>
      <c r="AE2042" s="11494">
        <f>AC2042+AD2042*P2042+AD2043*P2043</f>
        <v>328808.7</v>
      </c>
    </row>
    <row r="2043" spans="1:31" s="6" customFormat="1" ht="30" customHeight="1">
      <c r="A2043" s="6427" t="s">
        <v>20911</v>
      </c>
      <c r="B2043" s="11562"/>
      <c r="C2043" s="9410"/>
      <c r="D2043" s="9410"/>
      <c r="E2043" s="9410"/>
      <c r="F2043" s="11408"/>
      <c r="G2043" s="9209"/>
      <c r="H2043" s="11564"/>
      <c r="I2043" s="41"/>
      <c r="J2043" s="11562"/>
      <c r="K2043" s="11562"/>
      <c r="L2043" s="6427" t="s">
        <v>8688</v>
      </c>
      <c r="M2043" s="9209"/>
      <c r="N2043" s="41"/>
      <c r="O2043" s="4088">
        <v>1</v>
      </c>
      <c r="P2043" s="4088">
        <v>1</v>
      </c>
      <c r="Q2043" s="9209"/>
      <c r="R2043" s="41"/>
      <c r="V2043" s="9229"/>
      <c r="X2043" s="9229"/>
      <c r="AA2043" s="11491"/>
      <c r="AC2043" s="11493"/>
      <c r="AD2043" s="4898">
        <v>25987.5</v>
      </c>
      <c r="AE2043" s="11495"/>
    </row>
    <row r="2044" spans="1:31" s="6" customFormat="1" ht="30" customHeight="1">
      <c r="A2044" s="6427" t="s">
        <v>19645</v>
      </c>
      <c r="B2044" s="6726" t="s">
        <v>28993</v>
      </c>
      <c r="C2044" s="422">
        <v>46062</v>
      </c>
      <c r="D2044" s="422">
        <v>46084</v>
      </c>
      <c r="E2044" s="422"/>
      <c r="F2044" s="373"/>
      <c r="G2044" s="41">
        <v>8608</v>
      </c>
      <c r="H2044" s="6607" t="s">
        <v>4276</v>
      </c>
      <c r="I2044" s="41"/>
      <c r="J2044" s="6427" t="s">
        <v>28994</v>
      </c>
      <c r="K2044" s="6427" t="s">
        <v>28995</v>
      </c>
      <c r="L2044" s="6471" t="s">
        <v>6341</v>
      </c>
      <c r="M2044" s="582" t="s">
        <v>28997</v>
      </c>
      <c r="N2044" s="41"/>
      <c r="O2044" s="4088">
        <v>26</v>
      </c>
      <c r="P2044" s="4088">
        <v>26</v>
      </c>
      <c r="Q2044" s="6427" t="s">
        <v>28996</v>
      </c>
      <c r="R2044" s="41"/>
      <c r="V2044" s="6" t="s">
        <v>9338</v>
      </c>
      <c r="X2044" s="6" t="s">
        <v>7042</v>
      </c>
      <c r="AA2044" s="6564">
        <v>13600959</v>
      </c>
      <c r="AC2044" s="4898">
        <v>0</v>
      </c>
      <c r="AD2044" s="4898">
        <v>7920</v>
      </c>
      <c r="AE2044" s="4898">
        <f t="shared" si="93"/>
        <v>205920</v>
      </c>
    </row>
    <row r="2045" spans="1:31" s="6" customFormat="1" ht="30" customHeight="1">
      <c r="A2045" s="6433" t="s">
        <v>19496</v>
      </c>
      <c r="B2045" s="11557" t="s">
        <v>29000</v>
      </c>
      <c r="C2045" s="9721">
        <v>46063</v>
      </c>
      <c r="D2045" s="9721">
        <v>46154</v>
      </c>
      <c r="E2045" s="9721"/>
      <c r="F2045" s="11406"/>
      <c r="G2045" s="9278">
        <v>8617</v>
      </c>
      <c r="H2045" s="12304" t="s">
        <v>22387</v>
      </c>
      <c r="I2045" s="41"/>
      <c r="J2045" s="11557" t="s">
        <v>29001</v>
      </c>
      <c r="K2045" s="11557" t="s">
        <v>29002</v>
      </c>
      <c r="L2045" s="6433" t="s">
        <v>13689</v>
      </c>
      <c r="M2045" s="9231" t="s">
        <v>29004</v>
      </c>
      <c r="N2045" s="6471" t="s">
        <v>3953</v>
      </c>
      <c r="O2045" s="4088">
        <v>1</v>
      </c>
      <c r="P2045" s="4088">
        <v>1</v>
      </c>
      <c r="Q2045" s="11557" t="s">
        <v>29003</v>
      </c>
      <c r="R2045" s="41"/>
      <c r="V2045" s="11560" t="s">
        <v>9338</v>
      </c>
      <c r="X2045" s="11560" t="s">
        <v>7042</v>
      </c>
      <c r="AA2045" s="11490">
        <v>13604434</v>
      </c>
      <c r="AC2045" s="11494">
        <v>31000</v>
      </c>
      <c r="AD2045" s="4898">
        <v>168795</v>
      </c>
      <c r="AE2045" s="11494">
        <f>AC2045+AD2045*P2045+AD2046*P2046+AD2047*P2047</f>
        <v>289489</v>
      </c>
    </row>
    <row r="2046" spans="1:31" s="6" customFormat="1" ht="30" customHeight="1">
      <c r="A2046" s="6433" t="s">
        <v>19496</v>
      </c>
      <c r="B2046" s="11558"/>
      <c r="C2046" s="9722"/>
      <c r="D2046" s="9722"/>
      <c r="E2046" s="9722"/>
      <c r="F2046" s="11407"/>
      <c r="G2046" s="9208"/>
      <c r="H2046" s="12305"/>
      <c r="I2046" s="41"/>
      <c r="J2046" s="11558"/>
      <c r="K2046" s="11558"/>
      <c r="L2046" s="6784" t="s">
        <v>17954</v>
      </c>
      <c r="M2046" s="9208"/>
      <c r="N2046" s="41"/>
      <c r="O2046" s="4088">
        <v>2</v>
      </c>
      <c r="P2046" s="4088">
        <v>2</v>
      </c>
      <c r="Q2046" s="9208"/>
      <c r="R2046" s="41"/>
      <c r="V2046" s="9228"/>
      <c r="X2046" s="9228"/>
      <c r="AA2046" s="11532"/>
      <c r="AC2046" s="11509"/>
      <c r="AD2046" s="4898">
        <v>18810</v>
      </c>
      <c r="AE2046" s="11509"/>
    </row>
    <row r="2047" spans="1:31" s="6" customFormat="1" ht="30" customHeight="1">
      <c r="A2047" s="6433" t="s">
        <v>19496</v>
      </c>
      <c r="B2047" s="11559"/>
      <c r="C2047" s="9410"/>
      <c r="D2047" s="9410"/>
      <c r="E2047" s="9410"/>
      <c r="F2047" s="11408"/>
      <c r="G2047" s="9209"/>
      <c r="H2047" s="12306"/>
      <c r="I2047" s="41"/>
      <c r="J2047" s="11559"/>
      <c r="K2047" s="11559"/>
      <c r="L2047" s="6433" t="s">
        <v>8688</v>
      </c>
      <c r="M2047" s="9209"/>
      <c r="N2047" s="41"/>
      <c r="O2047" s="4088">
        <v>1</v>
      </c>
      <c r="P2047" s="4088">
        <v>1</v>
      </c>
      <c r="Q2047" s="9209"/>
      <c r="R2047" s="41"/>
      <c r="V2047" s="9229"/>
      <c r="X2047" s="9229"/>
      <c r="AA2047" s="11491"/>
      <c r="AC2047" s="11495"/>
      <c r="AD2047" s="4898">
        <v>52074</v>
      </c>
      <c r="AE2047" s="11495"/>
    </row>
    <row r="2048" spans="1:31" s="6" customFormat="1" ht="30" customHeight="1">
      <c r="A2048" s="6843" t="s">
        <v>26419</v>
      </c>
      <c r="B2048" s="592" t="s">
        <v>29009</v>
      </c>
      <c r="C2048" s="114">
        <v>46066</v>
      </c>
      <c r="D2048" s="114">
        <v>46104</v>
      </c>
      <c r="E2048" s="114">
        <v>46150</v>
      </c>
      <c r="F2048" s="6706">
        <f t="shared" ref="F2048:F2075" si="94">SUM(D2048-E2048)</f>
        <v>-46</v>
      </c>
      <c r="G2048" s="6">
        <v>5940</v>
      </c>
      <c r="H2048" s="6474" t="s">
        <v>3131</v>
      </c>
      <c r="J2048" s="6" t="s">
        <v>21580</v>
      </c>
      <c r="K2048" s="6" t="s">
        <v>29010</v>
      </c>
      <c r="L2048" s="6" t="s">
        <v>28</v>
      </c>
      <c r="M2048" s="6573" t="s">
        <v>29012</v>
      </c>
      <c r="O2048" s="264">
        <v>2</v>
      </c>
      <c r="P2048" s="264">
        <v>2</v>
      </c>
      <c r="Q2048" s="6" t="s">
        <v>29011</v>
      </c>
      <c r="AA2048" s="6564">
        <v>13615801</v>
      </c>
      <c r="AC2048" s="4898">
        <v>35000</v>
      </c>
      <c r="AD2048" s="4898">
        <v>17000</v>
      </c>
      <c r="AE2048" s="4898">
        <f t="shared" si="93"/>
        <v>69000</v>
      </c>
    </row>
    <row r="2049" spans="1:31" s="6" customFormat="1" ht="30" customHeight="1">
      <c r="A2049" s="8285" t="s">
        <v>19424</v>
      </c>
      <c r="B2049" s="9278" t="s">
        <v>29013</v>
      </c>
      <c r="C2049" s="9721">
        <v>46067</v>
      </c>
      <c r="D2049" s="9721">
        <v>46157</v>
      </c>
      <c r="E2049" s="9721"/>
      <c r="F2049" s="11406"/>
      <c r="G2049" s="9278">
        <v>8647</v>
      </c>
      <c r="H2049" s="11572"/>
      <c r="I2049" s="9278" t="s">
        <v>25</v>
      </c>
      <c r="J2049" s="9278" t="s">
        <v>29014</v>
      </c>
      <c r="K2049" s="9278" t="s">
        <v>28900</v>
      </c>
      <c r="L2049" s="41" t="s">
        <v>13689</v>
      </c>
      <c r="M2049" s="9231" t="s">
        <v>29016</v>
      </c>
      <c r="N2049" s="6471" t="s">
        <v>3953</v>
      </c>
      <c r="O2049" s="4088">
        <v>1</v>
      </c>
      <c r="P2049" s="4088">
        <v>1</v>
      </c>
      <c r="Q2049" s="9278" t="s">
        <v>29015</v>
      </c>
      <c r="R2049" s="41"/>
      <c r="V2049" s="9694" t="s">
        <v>28776</v>
      </c>
      <c r="X2049" s="9694" t="s">
        <v>27185</v>
      </c>
      <c r="AA2049" s="11490">
        <v>13617408</v>
      </c>
      <c r="AC2049" s="11494">
        <v>6900</v>
      </c>
      <c r="AD2049" s="4898">
        <v>136620</v>
      </c>
      <c r="AE2049" s="11494">
        <f>AC2049+AD2049*P2049+AD2050*P2050</f>
        <v>193020</v>
      </c>
    </row>
    <row r="2050" spans="1:31" s="6" customFormat="1" ht="30" customHeight="1">
      <c r="A2050" s="6471" t="s">
        <v>19424</v>
      </c>
      <c r="B2050" s="9209"/>
      <c r="C2050" s="9410"/>
      <c r="D2050" s="9410"/>
      <c r="E2050" s="9410"/>
      <c r="F2050" s="11408"/>
      <c r="G2050" s="9209"/>
      <c r="H2050" s="11573"/>
      <c r="I2050" s="9209"/>
      <c r="J2050" s="9209"/>
      <c r="K2050" s="9209"/>
      <c r="L2050" s="41" t="s">
        <v>8941</v>
      </c>
      <c r="M2050" s="9209"/>
      <c r="N2050" s="41"/>
      <c r="O2050" s="4088">
        <v>2</v>
      </c>
      <c r="P2050" s="4088">
        <v>2</v>
      </c>
      <c r="Q2050" s="9209"/>
      <c r="R2050" s="41"/>
      <c r="V2050" s="9229"/>
      <c r="X2050" s="9229"/>
      <c r="AA2050" s="11491"/>
      <c r="AC2050" s="11495"/>
      <c r="AD2050" s="4898">
        <v>24750</v>
      </c>
      <c r="AE2050" s="11495"/>
    </row>
    <row r="2051" spans="1:31" s="6" customFormat="1" ht="30" customHeight="1">
      <c r="A2051" s="6471" t="s">
        <v>20998</v>
      </c>
      <c r="B2051" s="9089" t="s">
        <v>29017</v>
      </c>
      <c r="C2051" s="9721">
        <v>46067</v>
      </c>
      <c r="D2051" s="9721">
        <v>46159</v>
      </c>
      <c r="E2051" s="9721"/>
      <c r="F2051" s="11406"/>
      <c r="G2051" s="9278">
        <v>8558</v>
      </c>
      <c r="H2051" s="11530" t="s">
        <v>5614</v>
      </c>
      <c r="I2051" s="41"/>
      <c r="J2051" s="9278" t="s">
        <v>29018</v>
      </c>
      <c r="K2051" s="9278" t="s">
        <v>29019</v>
      </c>
      <c r="L2051" s="41" t="s">
        <v>8925</v>
      </c>
      <c r="M2051" s="9231" t="s">
        <v>29021</v>
      </c>
      <c r="N2051" s="6471" t="s">
        <v>3955</v>
      </c>
      <c r="O2051" s="4088">
        <v>1</v>
      </c>
      <c r="P2051" s="4088">
        <v>1</v>
      </c>
      <c r="Q2051" s="9278" t="s">
        <v>29020</v>
      </c>
      <c r="R2051" s="41"/>
      <c r="V2051" s="9694" t="s">
        <v>9338</v>
      </c>
      <c r="X2051" s="9694" t="s">
        <v>7042</v>
      </c>
      <c r="AA2051" s="11490">
        <v>13617420</v>
      </c>
      <c r="AC2051" s="11494">
        <v>117810</v>
      </c>
      <c r="AD2051" s="4898">
        <v>216691.20000000001</v>
      </c>
      <c r="AE2051" s="11494">
        <f>AC2051+AD2051*P2051+AD2052*P2052</f>
        <v>396990</v>
      </c>
    </row>
    <row r="2052" spans="1:31" s="6" customFormat="1" ht="30" customHeight="1">
      <c r="A2052" s="6471" t="s">
        <v>20998</v>
      </c>
      <c r="B2052" s="9500"/>
      <c r="C2052" s="9410"/>
      <c r="D2052" s="9410"/>
      <c r="E2052" s="9410"/>
      <c r="F2052" s="11408"/>
      <c r="G2052" s="9209"/>
      <c r="H2052" s="11531"/>
      <c r="I2052" s="41"/>
      <c r="J2052" s="9209"/>
      <c r="K2052" s="9209"/>
      <c r="L2052" s="41" t="s">
        <v>10678</v>
      </c>
      <c r="M2052" s="9209"/>
      <c r="N2052" s="41"/>
      <c r="O2052" s="4088">
        <v>1</v>
      </c>
      <c r="P2052" s="4088">
        <v>1</v>
      </c>
      <c r="Q2052" s="9209"/>
      <c r="R2052" s="41"/>
      <c r="V2052" s="9229"/>
      <c r="X2052" s="9229"/>
      <c r="AA2052" s="11491"/>
      <c r="AC2052" s="11495"/>
      <c r="AD2052" s="4898">
        <v>62488.800000000003</v>
      </c>
      <c r="AE2052" s="11495"/>
    </row>
    <row r="2053" spans="1:31" s="6" customFormat="1" ht="30" customHeight="1">
      <c r="A2053" s="6471" t="s">
        <v>19351</v>
      </c>
      <c r="B2053" s="9278" t="s">
        <v>29022</v>
      </c>
      <c r="C2053" s="9721">
        <v>46067</v>
      </c>
      <c r="D2053" s="9721">
        <v>46157</v>
      </c>
      <c r="E2053" s="9721"/>
      <c r="F2053" s="11406"/>
      <c r="G2053" s="9278">
        <v>8646</v>
      </c>
      <c r="H2053" s="11530" t="s">
        <v>29023</v>
      </c>
      <c r="I2053" s="41"/>
      <c r="J2053" s="9278" t="s">
        <v>29024</v>
      </c>
      <c r="K2053" s="9278" t="s">
        <v>29025</v>
      </c>
      <c r="L2053" s="41" t="s">
        <v>173</v>
      </c>
      <c r="M2053" s="9231" t="s">
        <v>29027</v>
      </c>
      <c r="N2053" s="41"/>
      <c r="O2053" s="4088">
        <v>1</v>
      </c>
      <c r="P2053" s="4088">
        <v>1</v>
      </c>
      <c r="Q2053" s="9278" t="s">
        <v>29026</v>
      </c>
      <c r="R2053" s="41"/>
      <c r="V2053" s="9694" t="s">
        <v>28776</v>
      </c>
      <c r="X2053" s="9694" t="s">
        <v>27185</v>
      </c>
      <c r="AA2053" s="11490">
        <v>13617432</v>
      </c>
      <c r="AC2053" s="11494">
        <v>6200</v>
      </c>
      <c r="AD2053" s="4898">
        <v>12375</v>
      </c>
      <c r="AE2053" s="11494">
        <f>AC2053+AD2053*P2053+AD2054*P2054+AD2055*P2055</f>
        <v>239444</v>
      </c>
    </row>
    <row r="2054" spans="1:31" s="6" customFormat="1" ht="30" customHeight="1">
      <c r="A2054" s="6471" t="s">
        <v>19351</v>
      </c>
      <c r="B2054" s="9208"/>
      <c r="C2054" s="9722"/>
      <c r="D2054" s="9722"/>
      <c r="E2054" s="9722"/>
      <c r="F2054" s="11407"/>
      <c r="G2054" s="9208"/>
      <c r="H2054" s="11556"/>
      <c r="I2054" s="41"/>
      <c r="J2054" s="9208"/>
      <c r="K2054" s="9208"/>
      <c r="L2054" s="41" t="s">
        <v>13689</v>
      </c>
      <c r="M2054" s="9208"/>
      <c r="N2054" s="6471" t="s">
        <v>3953</v>
      </c>
      <c r="O2054" s="4088">
        <v>1</v>
      </c>
      <c r="P2054" s="4088">
        <v>1</v>
      </c>
      <c r="Q2054" s="9208"/>
      <c r="R2054" s="41"/>
      <c r="V2054" s="9228"/>
      <c r="X2054" s="9228"/>
      <c r="AA2054" s="11532"/>
      <c r="AC2054" s="11509"/>
      <c r="AD2054" s="4898">
        <v>168795</v>
      </c>
      <c r="AE2054" s="11509"/>
    </row>
    <row r="2055" spans="1:31" s="6" customFormat="1" ht="30" customHeight="1">
      <c r="A2055" s="6471" t="s">
        <v>19351</v>
      </c>
      <c r="B2055" s="9209"/>
      <c r="C2055" s="9410"/>
      <c r="D2055" s="9410"/>
      <c r="E2055" s="9410"/>
      <c r="F2055" s="11408"/>
      <c r="G2055" s="9209"/>
      <c r="H2055" s="11531"/>
      <c r="I2055" s="41"/>
      <c r="J2055" s="9209"/>
      <c r="K2055" s="9209"/>
      <c r="L2055" s="41" t="s">
        <v>8688</v>
      </c>
      <c r="M2055" s="9209"/>
      <c r="N2055" s="41"/>
      <c r="O2055" s="4088">
        <v>1</v>
      </c>
      <c r="P2055" s="4088">
        <v>1</v>
      </c>
      <c r="Q2055" s="9209"/>
      <c r="R2055" s="41"/>
      <c r="V2055" s="9229"/>
      <c r="X2055" s="9229"/>
      <c r="AA2055" s="11491"/>
      <c r="AC2055" s="11495"/>
      <c r="AD2055" s="4898">
        <v>52074</v>
      </c>
      <c r="AE2055" s="11495"/>
    </row>
    <row r="2056" spans="1:31" s="6" customFormat="1" ht="30" customHeight="1">
      <c r="A2056" s="6470" t="s">
        <v>19351</v>
      </c>
      <c r="B2056" s="8871" t="s">
        <v>29028</v>
      </c>
      <c r="C2056" s="11488">
        <v>46067</v>
      </c>
      <c r="D2056" s="11488">
        <v>46157</v>
      </c>
      <c r="E2056" s="11488">
        <v>46150</v>
      </c>
      <c r="F2056" s="11502">
        <f t="shared" si="94"/>
        <v>7</v>
      </c>
      <c r="G2056" s="9694">
        <v>8646</v>
      </c>
      <c r="H2056" s="11517" t="s">
        <v>2723</v>
      </c>
      <c r="J2056" s="9694" t="s">
        <v>29029</v>
      </c>
      <c r="K2056" s="9694" t="s">
        <v>29030</v>
      </c>
      <c r="L2056" s="6" t="s">
        <v>9167</v>
      </c>
      <c r="M2056" s="11489" t="s">
        <v>29032</v>
      </c>
      <c r="N2056" s="6470" t="s">
        <v>3955</v>
      </c>
      <c r="O2056" s="264">
        <v>1</v>
      </c>
      <c r="P2056" s="264">
        <v>1</v>
      </c>
      <c r="Q2056" s="9694" t="s">
        <v>29031</v>
      </c>
      <c r="AA2056" s="11490">
        <v>13617440</v>
      </c>
      <c r="AC2056" s="11494">
        <v>0</v>
      </c>
      <c r="AD2056" s="4898">
        <v>128700</v>
      </c>
      <c r="AE2056" s="11494">
        <f>AC2056+AD2056*P2056+AD2057*P2057</f>
        <v>180774</v>
      </c>
    </row>
    <row r="2057" spans="1:31" s="6" customFormat="1" ht="30" customHeight="1">
      <c r="A2057" s="6470" t="s">
        <v>19351</v>
      </c>
      <c r="B2057" s="8854"/>
      <c r="C2057" s="11045"/>
      <c r="D2057" s="11045"/>
      <c r="E2057" s="11045"/>
      <c r="F2057" s="11503"/>
      <c r="G2057" s="9229"/>
      <c r="H2057" s="11518"/>
      <c r="J2057" s="9229"/>
      <c r="K2057" s="9229"/>
      <c r="L2057" s="6" t="s">
        <v>17843</v>
      </c>
      <c r="M2057" s="9229"/>
      <c r="O2057" s="264">
        <v>1</v>
      </c>
      <c r="P2057" s="264">
        <v>1</v>
      </c>
      <c r="Q2057" s="9229"/>
      <c r="AA2057" s="11491"/>
      <c r="AC2057" s="11495"/>
      <c r="AD2057" s="4898">
        <v>52074</v>
      </c>
      <c r="AE2057" s="11495"/>
    </row>
    <row r="2058" spans="1:31" s="6" customFormat="1" ht="30" customHeight="1">
      <c r="A2058" s="6470" t="s">
        <v>19214</v>
      </c>
      <c r="B2058" s="8871" t="s">
        <v>29033</v>
      </c>
      <c r="C2058" s="11488">
        <v>45702</v>
      </c>
      <c r="D2058" s="11488">
        <v>46157</v>
      </c>
      <c r="E2058" s="11488">
        <v>46150</v>
      </c>
      <c r="F2058" s="11502">
        <f t="shared" si="94"/>
        <v>7</v>
      </c>
      <c r="G2058" s="9694">
        <v>8616</v>
      </c>
      <c r="H2058" s="11517" t="s">
        <v>18856</v>
      </c>
      <c r="J2058" s="9694" t="s">
        <v>29034</v>
      </c>
      <c r="K2058" s="9694" t="s">
        <v>29035</v>
      </c>
      <c r="L2058" s="6" t="s">
        <v>9167</v>
      </c>
      <c r="M2058" s="11489" t="s">
        <v>29037</v>
      </c>
      <c r="N2058" s="6969" t="s">
        <v>3955</v>
      </c>
      <c r="O2058" s="264">
        <v>1</v>
      </c>
      <c r="P2058" s="264">
        <v>1</v>
      </c>
      <c r="Q2058" s="9694" t="s">
        <v>29036</v>
      </c>
      <c r="AA2058" s="11490">
        <v>13617442</v>
      </c>
      <c r="AC2058" s="11494">
        <v>17100</v>
      </c>
      <c r="AD2058" s="4898">
        <v>87120</v>
      </c>
      <c r="AE2058" s="11494">
        <f>AC2058+AD2058*P2058+AD2059*P2059</f>
        <v>128970</v>
      </c>
    </row>
    <row r="2059" spans="1:31" s="6" customFormat="1" ht="30" customHeight="1">
      <c r="A2059" s="6470" t="s">
        <v>19214</v>
      </c>
      <c r="B2059" s="8854"/>
      <c r="C2059" s="11045"/>
      <c r="D2059" s="11045"/>
      <c r="E2059" s="11045"/>
      <c r="F2059" s="11503"/>
      <c r="G2059" s="9229"/>
      <c r="H2059" s="11518"/>
      <c r="J2059" s="9229"/>
      <c r="K2059" s="9229"/>
      <c r="L2059" s="6" t="s">
        <v>8688</v>
      </c>
      <c r="M2059" s="9229"/>
      <c r="O2059" s="264">
        <v>1</v>
      </c>
      <c r="P2059" s="264">
        <v>1</v>
      </c>
      <c r="Q2059" s="9229"/>
      <c r="AA2059" s="11491"/>
      <c r="AC2059" s="11495"/>
      <c r="AD2059" s="4898">
        <v>24750</v>
      </c>
      <c r="AE2059" s="11495"/>
    </row>
    <row r="2060" spans="1:31" s="6" customFormat="1" ht="30" customHeight="1">
      <c r="A2060" s="6471" t="s">
        <v>19645</v>
      </c>
      <c r="B2060" s="41" t="s">
        <v>29038</v>
      </c>
      <c r="C2060" s="422">
        <v>46067</v>
      </c>
      <c r="D2060" s="422">
        <v>46091</v>
      </c>
      <c r="E2060" s="422"/>
      <c r="F2060" s="8209"/>
      <c r="G2060" s="41">
        <v>8608</v>
      </c>
      <c r="H2060" s="6608" t="s">
        <v>4276</v>
      </c>
      <c r="I2060" s="41"/>
      <c r="J2060" s="41" t="s">
        <v>29039</v>
      </c>
      <c r="K2060" s="41" t="s">
        <v>29040</v>
      </c>
      <c r="L2060" s="6606" t="s">
        <v>1932</v>
      </c>
      <c r="M2060" s="582" t="s">
        <v>29042</v>
      </c>
      <c r="N2060" s="41"/>
      <c r="O2060" s="4088">
        <v>22</v>
      </c>
      <c r="P2060" s="4088">
        <v>22</v>
      </c>
      <c r="Q2060" s="41" t="s">
        <v>29041</v>
      </c>
      <c r="R2060" s="41"/>
      <c r="V2060" s="6" t="s">
        <v>28776</v>
      </c>
      <c r="X2060" s="6" t="s">
        <v>27185</v>
      </c>
      <c r="AA2060" s="6564">
        <v>13617488</v>
      </c>
      <c r="AC2060" s="4898">
        <v>0</v>
      </c>
      <c r="AD2060" s="4898">
        <v>7920</v>
      </c>
      <c r="AE2060" s="4898">
        <f t="shared" si="93"/>
        <v>174240</v>
      </c>
    </row>
    <row r="2061" spans="1:31" s="6" customFormat="1" ht="30" customHeight="1">
      <c r="A2061" s="6471" t="s">
        <v>18779</v>
      </c>
      <c r="B2061" s="9089" t="s">
        <v>29043</v>
      </c>
      <c r="C2061" s="9721">
        <v>46067</v>
      </c>
      <c r="D2061" s="9721">
        <v>46157</v>
      </c>
      <c r="E2061" s="9721"/>
      <c r="F2061" s="11406"/>
      <c r="G2061" s="9278">
        <v>8593</v>
      </c>
      <c r="H2061" s="11530" t="s">
        <v>12892</v>
      </c>
      <c r="I2061" s="41"/>
      <c r="J2061" s="9278" t="s">
        <v>29044</v>
      </c>
      <c r="K2061" s="9278" t="s">
        <v>29045</v>
      </c>
      <c r="L2061" s="41" t="s">
        <v>8516</v>
      </c>
      <c r="M2061" s="9231" t="s">
        <v>29047</v>
      </c>
      <c r="N2061" s="6471" t="s">
        <v>3957</v>
      </c>
      <c r="O2061" s="4088">
        <v>1</v>
      </c>
      <c r="P2061" s="4088">
        <v>1</v>
      </c>
      <c r="Q2061" s="9278" t="s">
        <v>29046</v>
      </c>
      <c r="R2061" s="41"/>
      <c r="V2061" s="11525" t="s">
        <v>28776</v>
      </c>
      <c r="X2061" s="11525" t="s">
        <v>27185</v>
      </c>
      <c r="AA2061" s="11490">
        <v>13617506</v>
      </c>
      <c r="AC2061" s="11494">
        <v>3300</v>
      </c>
      <c r="AD2061" s="4898">
        <v>41085</v>
      </c>
      <c r="AE2061" s="11494">
        <f>AC2061+AD2061*P2061+AD2062*P2062</f>
        <v>69135</v>
      </c>
    </row>
    <row r="2062" spans="1:31" s="6" customFormat="1" ht="30" customHeight="1">
      <c r="A2062" s="6471" t="s">
        <v>18779</v>
      </c>
      <c r="B2062" s="9500"/>
      <c r="C2062" s="9410"/>
      <c r="D2062" s="9410"/>
      <c r="E2062" s="9410"/>
      <c r="F2062" s="11408"/>
      <c r="G2062" s="9209"/>
      <c r="H2062" s="11531"/>
      <c r="I2062" s="41"/>
      <c r="J2062" s="9209"/>
      <c r="K2062" s="9209"/>
      <c r="L2062" s="41" t="s">
        <v>8688</v>
      </c>
      <c r="M2062" s="9209"/>
      <c r="N2062" s="41"/>
      <c r="O2062" s="4088">
        <v>1</v>
      </c>
      <c r="P2062" s="4088">
        <v>1</v>
      </c>
      <c r="Q2062" s="9209"/>
      <c r="R2062" s="41"/>
      <c r="V2062" s="9229"/>
      <c r="X2062" s="9229"/>
      <c r="AA2062" s="11491"/>
      <c r="AC2062" s="11495"/>
      <c r="AD2062" s="4898">
        <v>24750</v>
      </c>
      <c r="AE2062" s="11495"/>
    </row>
    <row r="2063" spans="1:31" s="6" customFormat="1" ht="30" customHeight="1">
      <c r="A2063" s="6471" t="s">
        <v>18779</v>
      </c>
      <c r="B2063" s="9278" t="s">
        <v>29048</v>
      </c>
      <c r="C2063" s="9721">
        <v>46067</v>
      </c>
      <c r="D2063" s="9721">
        <v>46157</v>
      </c>
      <c r="E2063" s="9721"/>
      <c r="F2063" s="11406"/>
      <c r="G2063" s="9278">
        <v>8593</v>
      </c>
      <c r="H2063" s="11530" t="s">
        <v>29049</v>
      </c>
      <c r="I2063" s="41"/>
      <c r="J2063" s="9278" t="s">
        <v>29050</v>
      </c>
      <c r="K2063" s="9278" t="s">
        <v>29051</v>
      </c>
      <c r="L2063" s="41" t="s">
        <v>8516</v>
      </c>
      <c r="M2063" s="9231" t="s">
        <v>29053</v>
      </c>
      <c r="N2063" s="6471" t="s">
        <v>3957</v>
      </c>
      <c r="O2063" s="4088">
        <v>1</v>
      </c>
      <c r="P2063" s="4088">
        <v>1</v>
      </c>
      <c r="Q2063" s="11548" t="s">
        <v>29052</v>
      </c>
      <c r="R2063" s="41"/>
      <c r="V2063" s="9694" t="s">
        <v>9338</v>
      </c>
      <c r="X2063" s="9694" t="s">
        <v>7042</v>
      </c>
      <c r="AA2063" s="11490">
        <v>13617507</v>
      </c>
      <c r="AC2063" s="11494">
        <v>1200</v>
      </c>
      <c r="AD2063" s="4898">
        <v>41085</v>
      </c>
      <c r="AE2063" s="11494">
        <f>AC2063+AD2063*P2063+AD2064*P2064</f>
        <v>67035</v>
      </c>
    </row>
    <row r="2064" spans="1:31" s="6" customFormat="1" ht="30" customHeight="1">
      <c r="A2064" s="6471" t="s">
        <v>18779</v>
      </c>
      <c r="B2064" s="9209"/>
      <c r="C2064" s="9410"/>
      <c r="D2064" s="9410"/>
      <c r="E2064" s="9410"/>
      <c r="F2064" s="11408"/>
      <c r="G2064" s="9209"/>
      <c r="H2064" s="11531"/>
      <c r="I2064" s="41"/>
      <c r="J2064" s="9209"/>
      <c r="K2064" s="9209"/>
      <c r="L2064" s="41" t="s">
        <v>8688</v>
      </c>
      <c r="M2064" s="9209"/>
      <c r="N2064" s="41"/>
      <c r="O2064" s="4088">
        <v>1</v>
      </c>
      <c r="P2064" s="4088">
        <v>1</v>
      </c>
      <c r="Q2064" s="9209"/>
      <c r="R2064" s="41"/>
      <c r="V2064" s="9229"/>
      <c r="X2064" s="9229"/>
      <c r="AA2064" s="11491"/>
      <c r="AC2064" s="11495"/>
      <c r="AD2064" s="4898">
        <v>24750</v>
      </c>
      <c r="AE2064" s="11495"/>
    </row>
    <row r="2065" spans="1:31" s="6" customFormat="1" ht="30" customHeight="1">
      <c r="A2065" s="6471" t="s">
        <v>20974</v>
      </c>
      <c r="B2065" s="11548" t="s">
        <v>29057</v>
      </c>
      <c r="C2065" s="9721">
        <v>46067</v>
      </c>
      <c r="D2065" s="9721">
        <v>46157</v>
      </c>
      <c r="E2065" s="9721"/>
      <c r="F2065" s="11406"/>
      <c r="G2065" s="9278">
        <v>8595</v>
      </c>
      <c r="H2065" s="11530" t="s">
        <v>29054</v>
      </c>
      <c r="I2065" s="41"/>
      <c r="J2065" s="11555" t="s">
        <v>29055</v>
      </c>
      <c r="K2065" s="11548" t="s">
        <v>29056</v>
      </c>
      <c r="L2065" s="6694" t="s">
        <v>173</v>
      </c>
      <c r="M2065" s="9231" t="s">
        <v>29058</v>
      </c>
      <c r="N2065" s="41"/>
      <c r="O2065" s="4088">
        <v>1</v>
      </c>
      <c r="P2065" s="4088">
        <v>1</v>
      </c>
      <c r="Q2065" s="12300" t="s">
        <v>29056</v>
      </c>
      <c r="R2065" s="41"/>
      <c r="V2065" s="9694" t="s">
        <v>9338</v>
      </c>
      <c r="X2065" s="9694" t="s">
        <v>7042</v>
      </c>
      <c r="AA2065" s="11490">
        <v>13617519</v>
      </c>
      <c r="AC2065" s="11494">
        <v>51800</v>
      </c>
      <c r="AD2065" s="4898">
        <v>8400</v>
      </c>
      <c r="AE2065" s="11494">
        <f>AC2065+AD2065*P2065+AD2066*P2066+AD2067*P2067</f>
        <v>203630</v>
      </c>
    </row>
    <row r="2066" spans="1:31" s="6" customFormat="1" ht="30" customHeight="1">
      <c r="A2066" s="6471" t="s">
        <v>20974</v>
      </c>
      <c r="B2066" s="11554"/>
      <c r="C2066" s="9722"/>
      <c r="D2066" s="9722"/>
      <c r="E2066" s="9722"/>
      <c r="F2066" s="11407"/>
      <c r="G2066" s="9208"/>
      <c r="H2066" s="11556"/>
      <c r="I2066" s="41"/>
      <c r="J2066" s="11554"/>
      <c r="K2066" s="11554"/>
      <c r="L2066" s="6471" t="s">
        <v>8925</v>
      </c>
      <c r="M2066" s="9208"/>
      <c r="N2066" s="6471" t="s">
        <v>3955</v>
      </c>
      <c r="O2066" s="4088">
        <v>1</v>
      </c>
      <c r="P2066" s="4088">
        <v>1</v>
      </c>
      <c r="Q2066" s="11554"/>
      <c r="R2066" s="41"/>
      <c r="V2066" s="9228"/>
      <c r="X2066" s="9228"/>
      <c r="AA2066" s="11532"/>
      <c r="AC2066" s="11509"/>
      <c r="AD2066" s="4898">
        <v>117180</v>
      </c>
      <c r="AE2066" s="11509"/>
    </row>
    <row r="2067" spans="1:31" s="6" customFormat="1" ht="30" customHeight="1">
      <c r="A2067" s="6471" t="s">
        <v>20974</v>
      </c>
      <c r="B2067" s="11553"/>
      <c r="C2067" s="9410"/>
      <c r="D2067" s="9410"/>
      <c r="E2067" s="9410"/>
      <c r="F2067" s="11408"/>
      <c r="G2067" s="9209"/>
      <c r="H2067" s="11531"/>
      <c r="I2067" s="41"/>
      <c r="J2067" s="11553"/>
      <c r="K2067" s="11553"/>
      <c r="L2067" s="6471" t="s">
        <v>17843</v>
      </c>
      <c r="M2067" s="9209"/>
      <c r="N2067" s="41"/>
      <c r="O2067" s="4088">
        <v>1</v>
      </c>
      <c r="P2067" s="4088">
        <v>1</v>
      </c>
      <c r="Q2067" s="11553"/>
      <c r="R2067" s="41"/>
      <c r="V2067" s="9229"/>
      <c r="X2067" s="9229"/>
      <c r="AA2067" s="11491"/>
      <c r="AC2067" s="11495"/>
      <c r="AD2067" s="4898">
        <v>26250</v>
      </c>
      <c r="AE2067" s="11495"/>
    </row>
    <row r="2068" spans="1:31" s="6" customFormat="1" ht="30" customHeight="1">
      <c r="A2068" s="6471" t="s">
        <v>19351</v>
      </c>
      <c r="B2068" s="6471" t="s">
        <v>29059</v>
      </c>
      <c r="C2068" s="422">
        <v>46067</v>
      </c>
      <c r="D2068" s="422">
        <v>46104</v>
      </c>
      <c r="E2068" s="422"/>
      <c r="F2068" s="373"/>
      <c r="G2068" s="41">
        <v>8646</v>
      </c>
      <c r="H2068" s="6608" t="s">
        <v>14385</v>
      </c>
      <c r="I2068" s="6471" t="s">
        <v>25</v>
      </c>
      <c r="J2068" s="6471" t="s">
        <v>29060</v>
      </c>
      <c r="K2068" s="6471" t="s">
        <v>29061</v>
      </c>
      <c r="L2068" s="6609" t="s">
        <v>76</v>
      </c>
      <c r="M2068" s="41" t="s">
        <v>29063</v>
      </c>
      <c r="N2068" s="41"/>
      <c r="O2068" s="4088">
        <v>4</v>
      </c>
      <c r="P2068" s="4088">
        <v>4</v>
      </c>
      <c r="Q2068" s="6471" t="s">
        <v>29062</v>
      </c>
      <c r="R2068" s="41"/>
      <c r="V2068" s="6" t="s">
        <v>9338</v>
      </c>
      <c r="X2068" s="6" t="s">
        <v>7042</v>
      </c>
      <c r="AA2068" s="6564">
        <v>13617523</v>
      </c>
      <c r="AC2068" s="4898">
        <v>18600</v>
      </c>
      <c r="AD2068" s="4898">
        <v>12375</v>
      </c>
      <c r="AE2068" s="4898">
        <f t="shared" si="93"/>
        <v>68100</v>
      </c>
    </row>
    <row r="2069" spans="1:31" s="6" customFormat="1" ht="30" customHeight="1">
      <c r="A2069" s="6471" t="s">
        <v>20974</v>
      </c>
      <c r="B2069" s="11546" t="s">
        <v>29064</v>
      </c>
      <c r="C2069" s="9721">
        <v>46067</v>
      </c>
      <c r="D2069" s="9721">
        <v>46157</v>
      </c>
      <c r="E2069" s="9721"/>
      <c r="F2069" s="11406"/>
      <c r="G2069" s="9278">
        <v>8595</v>
      </c>
      <c r="H2069" s="11530" t="s">
        <v>6009</v>
      </c>
      <c r="I2069" s="41"/>
      <c r="J2069" s="11548" t="s">
        <v>29065</v>
      </c>
      <c r="K2069" s="11548" t="s">
        <v>29066</v>
      </c>
      <c r="L2069" s="6471" t="s">
        <v>13689</v>
      </c>
      <c r="M2069" s="9231" t="s">
        <v>29068</v>
      </c>
      <c r="N2069" s="6577" t="s">
        <v>3953</v>
      </c>
      <c r="O2069" s="4088">
        <v>1</v>
      </c>
      <c r="P2069" s="4088">
        <v>1</v>
      </c>
      <c r="Q2069" s="11548" t="s">
        <v>29067</v>
      </c>
      <c r="R2069" s="41"/>
      <c r="V2069" s="9694" t="s">
        <v>9338</v>
      </c>
      <c r="X2069" s="9694" t="s">
        <v>7042</v>
      </c>
      <c r="AA2069" s="11490">
        <v>13617534</v>
      </c>
      <c r="AC2069" s="11494">
        <v>54950</v>
      </c>
      <c r="AD2069" s="4898">
        <v>173880</v>
      </c>
      <c r="AE2069" s="11494">
        <f>AC2069+AD2069*P2069+AD2070*P2070</f>
        <v>255080</v>
      </c>
    </row>
    <row r="2070" spans="1:31" s="6" customFormat="1" ht="30" customHeight="1">
      <c r="A2070" s="6471" t="s">
        <v>20974</v>
      </c>
      <c r="B2070" s="11547"/>
      <c r="C2070" s="9410"/>
      <c r="D2070" s="9410"/>
      <c r="E2070" s="9410"/>
      <c r="F2070" s="11408"/>
      <c r="G2070" s="9209"/>
      <c r="H2070" s="11531"/>
      <c r="I2070" s="41"/>
      <c r="J2070" s="11553"/>
      <c r="K2070" s="11553"/>
      <c r="L2070" s="6471" t="s">
        <v>8688</v>
      </c>
      <c r="M2070" s="9209"/>
      <c r="N2070" s="41"/>
      <c r="O2070" s="4088">
        <v>1</v>
      </c>
      <c r="P2070" s="4088">
        <v>1</v>
      </c>
      <c r="Q2070" s="9209"/>
      <c r="R2070" s="41"/>
      <c r="V2070" s="9229"/>
      <c r="X2070" s="9229"/>
      <c r="AA2070" s="11491"/>
      <c r="AC2070" s="11495"/>
      <c r="AD2070" s="4898">
        <v>26250</v>
      </c>
      <c r="AE2070" s="11495"/>
    </row>
    <row r="2071" spans="1:31" s="6" customFormat="1" ht="30" customHeight="1">
      <c r="A2071" s="6694" t="s">
        <v>19351</v>
      </c>
      <c r="B2071" s="6471" t="s">
        <v>29069</v>
      </c>
      <c r="C2071" s="422">
        <v>46067</v>
      </c>
      <c r="D2071" s="422">
        <v>46104</v>
      </c>
      <c r="E2071" s="422"/>
      <c r="F2071" s="373"/>
      <c r="G2071" s="41">
        <v>8646</v>
      </c>
      <c r="H2071" s="6608"/>
      <c r="I2071" s="6471" t="s">
        <v>25520</v>
      </c>
      <c r="J2071" s="6471" t="s">
        <v>29070</v>
      </c>
      <c r="K2071" s="6471" t="s">
        <v>29071</v>
      </c>
      <c r="L2071" s="6697" t="s">
        <v>193</v>
      </c>
      <c r="M2071" s="582" t="s">
        <v>29073</v>
      </c>
      <c r="N2071" s="41"/>
      <c r="O2071" s="4088">
        <v>4</v>
      </c>
      <c r="P2071" s="4560">
        <v>6</v>
      </c>
      <c r="Q2071" s="6471" t="s">
        <v>29072</v>
      </c>
      <c r="R2071" s="41"/>
      <c r="V2071" s="6" t="s">
        <v>9338</v>
      </c>
      <c r="X2071" s="6" t="s">
        <v>7042</v>
      </c>
      <c r="AA2071" s="6564">
        <v>13617550</v>
      </c>
      <c r="AC2071" s="4898">
        <v>18600</v>
      </c>
      <c r="AD2071" s="4898">
        <v>12375</v>
      </c>
      <c r="AE2071" s="4898">
        <f t="shared" si="93"/>
        <v>92850</v>
      </c>
    </row>
    <row r="2072" spans="1:31" s="6" customFormat="1" ht="30" customHeight="1">
      <c r="A2072" s="6489" t="s">
        <v>19351</v>
      </c>
      <c r="B2072" s="8871" t="s">
        <v>29075</v>
      </c>
      <c r="C2072" s="11488">
        <v>46069</v>
      </c>
      <c r="D2072" s="11488">
        <v>46160</v>
      </c>
      <c r="E2072" s="11488">
        <v>46150</v>
      </c>
      <c r="F2072" s="11502">
        <f t="shared" si="94"/>
        <v>10</v>
      </c>
      <c r="G2072" s="9694">
        <v>8646</v>
      </c>
      <c r="H2072" s="11550" t="s">
        <v>29076</v>
      </c>
      <c r="J2072" s="9694" t="s">
        <v>29077</v>
      </c>
      <c r="K2072" s="9694" t="s">
        <v>29078</v>
      </c>
      <c r="L2072" s="6" t="s">
        <v>13689</v>
      </c>
      <c r="M2072" s="11489" t="s">
        <v>29081</v>
      </c>
      <c r="N2072" s="6" t="s">
        <v>3953</v>
      </c>
      <c r="O2072" s="264">
        <v>1</v>
      </c>
      <c r="P2072" s="264">
        <v>1</v>
      </c>
      <c r="Q2072" s="9694" t="s">
        <v>29080</v>
      </c>
      <c r="AA2072" s="11490">
        <v>13621368</v>
      </c>
      <c r="AC2072" s="11494">
        <v>31000</v>
      </c>
      <c r="AD2072" s="4898">
        <v>168795</v>
      </c>
      <c r="AE2072" s="11494">
        <f>AC2072+AD2072*P2072+AD2073*P2073+AD2074*P2074</f>
        <v>378193</v>
      </c>
    </row>
    <row r="2073" spans="1:31" s="6" customFormat="1" ht="30" customHeight="1">
      <c r="A2073" s="6489" t="s">
        <v>19351</v>
      </c>
      <c r="B2073" s="8858"/>
      <c r="C2073" s="11499"/>
      <c r="D2073" s="11499"/>
      <c r="E2073" s="11499"/>
      <c r="F2073" s="11549"/>
      <c r="G2073" s="9228"/>
      <c r="H2073" s="11551"/>
      <c r="J2073" s="9228"/>
      <c r="K2073" s="9228"/>
      <c r="L2073" s="6" t="s">
        <v>8941</v>
      </c>
      <c r="M2073" s="9228"/>
      <c r="O2073" s="264">
        <v>2</v>
      </c>
      <c r="P2073" s="264">
        <v>2</v>
      </c>
      <c r="Q2073" s="9228"/>
      <c r="AA2073" s="11532"/>
      <c r="AC2073" s="11509"/>
      <c r="AD2073" s="4898">
        <v>52074</v>
      </c>
      <c r="AE2073" s="11509"/>
    </row>
    <row r="2074" spans="1:31" s="6" customFormat="1" ht="30" customHeight="1">
      <c r="A2074" s="6489" t="s">
        <v>19351</v>
      </c>
      <c r="B2074" s="8854"/>
      <c r="C2074" s="11045"/>
      <c r="D2074" s="11045"/>
      <c r="E2074" s="11045"/>
      <c r="F2074" s="11503"/>
      <c r="G2074" s="9229"/>
      <c r="H2074" s="11552"/>
      <c r="J2074" s="9229"/>
      <c r="K2074" s="9229"/>
      <c r="L2074" s="6" t="s">
        <v>29079</v>
      </c>
      <c r="M2074" s="9229"/>
      <c r="O2074" s="264">
        <v>75</v>
      </c>
      <c r="P2074" s="264">
        <v>75</v>
      </c>
      <c r="Q2074" s="9229"/>
      <c r="AA2074" s="11491"/>
      <c r="AC2074" s="11495"/>
      <c r="AD2074" s="4898">
        <v>990</v>
      </c>
      <c r="AE2074" s="11495"/>
    </row>
    <row r="2075" spans="1:31" s="6" customFormat="1" ht="30" customHeight="1">
      <c r="A2075" s="6489" t="s">
        <v>19351</v>
      </c>
      <c r="B2075" s="8871" t="s">
        <v>29082</v>
      </c>
      <c r="C2075" s="11488">
        <v>46069</v>
      </c>
      <c r="D2075" s="11488">
        <v>46160</v>
      </c>
      <c r="E2075" s="11488">
        <v>46150</v>
      </c>
      <c r="F2075" s="11502">
        <f t="shared" si="94"/>
        <v>10</v>
      </c>
      <c r="G2075" s="9694">
        <v>8646</v>
      </c>
      <c r="H2075" s="11550" t="s">
        <v>29084</v>
      </c>
      <c r="J2075" s="9694" t="s">
        <v>29083</v>
      </c>
      <c r="K2075" s="9694" t="s">
        <v>29085</v>
      </c>
      <c r="L2075" s="6" t="s">
        <v>62</v>
      </c>
      <c r="M2075" s="11489" t="s">
        <v>29088</v>
      </c>
      <c r="O2075" s="264">
        <v>5</v>
      </c>
      <c r="P2075" s="264">
        <v>5</v>
      </c>
      <c r="Q2075" s="9694" t="s">
        <v>29086</v>
      </c>
      <c r="AA2075" s="11490">
        <v>13621586</v>
      </c>
      <c r="AC2075" s="11494">
        <v>6200</v>
      </c>
      <c r="AD2075" s="4898">
        <v>12375</v>
      </c>
      <c r="AE2075" s="11494">
        <f>AC2075+AD2075*P2075+AD2076*P2076+AD2077*P2077+AD2078*P2078</f>
        <v>256373</v>
      </c>
    </row>
    <row r="2076" spans="1:31" s="6" customFormat="1" ht="30" customHeight="1">
      <c r="A2076" s="6489" t="s">
        <v>19351</v>
      </c>
      <c r="B2076" s="8858"/>
      <c r="C2076" s="11499"/>
      <c r="D2076" s="11499"/>
      <c r="E2076" s="11499"/>
      <c r="F2076" s="11549"/>
      <c r="G2076" s="9228"/>
      <c r="H2076" s="11551"/>
      <c r="J2076" s="9228"/>
      <c r="K2076" s="9228"/>
      <c r="L2076" s="6" t="s">
        <v>8689</v>
      </c>
      <c r="M2076" s="9228"/>
      <c r="N2076" s="6" t="s">
        <v>3954</v>
      </c>
      <c r="O2076" s="264">
        <v>1</v>
      </c>
      <c r="P2076" s="264">
        <v>1</v>
      </c>
      <c r="Q2076" s="9228"/>
      <c r="AA2076" s="11532"/>
      <c r="AC2076" s="11509"/>
      <c r="AD2076" s="4898">
        <v>72270</v>
      </c>
      <c r="AE2076" s="11509"/>
    </row>
    <row r="2077" spans="1:31" s="6" customFormat="1" ht="30" customHeight="1">
      <c r="A2077" s="6489" t="s">
        <v>19351</v>
      </c>
      <c r="B2077" s="8858"/>
      <c r="C2077" s="11499"/>
      <c r="D2077" s="11499"/>
      <c r="E2077" s="11499"/>
      <c r="F2077" s="11549"/>
      <c r="G2077" s="9228"/>
      <c r="H2077" s="11551"/>
      <c r="J2077" s="9228"/>
      <c r="K2077" s="9228"/>
      <c r="L2077" s="6" t="s">
        <v>8941</v>
      </c>
      <c r="M2077" s="9228"/>
      <c r="O2077" s="264">
        <v>2</v>
      </c>
      <c r="P2077" s="264">
        <v>2</v>
      </c>
      <c r="Q2077" s="9228"/>
      <c r="AA2077" s="11532"/>
      <c r="AC2077" s="11509"/>
      <c r="AD2077" s="4898">
        <v>52074</v>
      </c>
      <c r="AE2077" s="11509"/>
    </row>
    <row r="2078" spans="1:31" s="6" customFormat="1" ht="30" customHeight="1">
      <c r="A2078" s="6489" t="s">
        <v>19351</v>
      </c>
      <c r="B2078" s="8854"/>
      <c r="C2078" s="11045"/>
      <c r="D2078" s="11045"/>
      <c r="E2078" s="11045"/>
      <c r="F2078" s="11503"/>
      <c r="G2078" s="9229"/>
      <c r="H2078" s="11552"/>
      <c r="J2078" s="9229"/>
      <c r="K2078" s="9229"/>
      <c r="L2078" s="6" t="s">
        <v>29087</v>
      </c>
      <c r="M2078" s="9229"/>
      <c r="O2078" s="264">
        <v>12</v>
      </c>
      <c r="P2078" s="264">
        <v>12</v>
      </c>
      <c r="Q2078" s="9229"/>
      <c r="AA2078" s="11491"/>
      <c r="AC2078" s="11495"/>
      <c r="AD2078" s="4898">
        <v>990</v>
      </c>
      <c r="AE2078" s="11495"/>
    </row>
    <row r="2079" spans="1:31" s="6" customFormat="1" ht="30" customHeight="1">
      <c r="A2079" s="6577" t="s">
        <v>18703</v>
      </c>
      <c r="B2079" s="9278" t="s">
        <v>29089</v>
      </c>
      <c r="C2079" s="9721">
        <v>46070</v>
      </c>
      <c r="D2079" s="9721">
        <v>46161</v>
      </c>
      <c r="E2079" s="9721"/>
      <c r="F2079" s="11406"/>
      <c r="G2079" s="9278">
        <v>8615</v>
      </c>
      <c r="H2079" s="11519" t="s">
        <v>29090</v>
      </c>
      <c r="I2079" s="41"/>
      <c r="J2079" s="9278" t="s">
        <v>29091</v>
      </c>
      <c r="K2079" s="9278" t="s">
        <v>29092</v>
      </c>
      <c r="L2079" s="41" t="s">
        <v>173</v>
      </c>
      <c r="M2079" s="9231" t="s">
        <v>29094</v>
      </c>
      <c r="N2079" s="41"/>
      <c r="O2079" s="4088">
        <v>1</v>
      </c>
      <c r="P2079" s="4088">
        <v>1</v>
      </c>
      <c r="Q2079" s="9278" t="s">
        <v>29093</v>
      </c>
      <c r="R2079" s="41"/>
      <c r="V2079" s="9694" t="s">
        <v>28776</v>
      </c>
      <c r="X2079" s="9694" t="s">
        <v>27185</v>
      </c>
      <c r="AA2079" s="11490">
        <v>13623317</v>
      </c>
      <c r="AC2079" s="11494">
        <v>6900</v>
      </c>
      <c r="AD2079" s="4898">
        <v>7920</v>
      </c>
      <c r="AE2079" s="11494">
        <f>AC2079+AD2080*P2080+AD2079*P2079+AD2081*P2081</f>
        <v>131640</v>
      </c>
    </row>
    <row r="2080" spans="1:31" s="6" customFormat="1" ht="30" customHeight="1">
      <c r="A2080" s="6577" t="s">
        <v>18703</v>
      </c>
      <c r="B2080" s="9208"/>
      <c r="C2080" s="9722"/>
      <c r="D2080" s="9722"/>
      <c r="E2080" s="9722"/>
      <c r="F2080" s="11407"/>
      <c r="G2080" s="9208"/>
      <c r="H2080" s="11520"/>
      <c r="I2080" s="41"/>
      <c r="J2080" s="9208"/>
      <c r="K2080" s="9208"/>
      <c r="L2080" s="41" t="s">
        <v>8925</v>
      </c>
      <c r="M2080" s="9208"/>
      <c r="N2080" s="41" t="s">
        <v>3955</v>
      </c>
      <c r="O2080" s="4088">
        <v>1</v>
      </c>
      <c r="P2080" s="4088">
        <v>1</v>
      </c>
      <c r="Q2080" s="9208"/>
      <c r="R2080" s="41"/>
      <c r="V2080" s="9228"/>
      <c r="X2080" s="9228"/>
      <c r="AA2080" s="11532"/>
      <c r="AC2080" s="11509"/>
      <c r="AD2080" s="4898">
        <v>92070</v>
      </c>
      <c r="AE2080" s="11509"/>
    </row>
    <row r="2081" spans="1:31" s="6" customFormat="1" ht="30" customHeight="1">
      <c r="A2081" s="6577" t="s">
        <v>18703</v>
      </c>
      <c r="B2081" s="9209"/>
      <c r="C2081" s="9410"/>
      <c r="D2081" s="9410"/>
      <c r="E2081" s="9410"/>
      <c r="F2081" s="11408"/>
      <c r="G2081" s="9209"/>
      <c r="H2081" s="11521"/>
      <c r="I2081" s="41"/>
      <c r="J2081" s="9209"/>
      <c r="K2081" s="9209"/>
      <c r="L2081" s="41" t="s">
        <v>8688</v>
      </c>
      <c r="M2081" s="9209"/>
      <c r="N2081" s="41"/>
      <c r="O2081" s="4088">
        <v>1</v>
      </c>
      <c r="P2081" s="4088">
        <v>1</v>
      </c>
      <c r="Q2081" s="9209"/>
      <c r="R2081" s="41"/>
      <c r="V2081" s="9229"/>
      <c r="X2081" s="9229"/>
      <c r="AA2081" s="11491"/>
      <c r="AC2081" s="11495"/>
      <c r="AD2081" s="4898">
        <v>24750</v>
      </c>
      <c r="AE2081" s="11495"/>
    </row>
    <row r="2082" spans="1:31" s="6" customFormat="1" ht="30" customHeight="1">
      <c r="A2082" s="6577" t="s">
        <v>20766</v>
      </c>
      <c r="B2082" s="9278" t="s">
        <v>29095</v>
      </c>
      <c r="C2082" s="9721">
        <v>46070</v>
      </c>
      <c r="D2082" s="9721">
        <v>46161</v>
      </c>
      <c r="E2082" s="9721"/>
      <c r="F2082" s="11406"/>
      <c r="G2082" s="9278">
        <v>8629</v>
      </c>
      <c r="H2082" s="11519" t="s">
        <v>29096</v>
      </c>
      <c r="I2082" s="41"/>
      <c r="J2082" s="9278" t="s">
        <v>29097</v>
      </c>
      <c r="K2082" s="9278" t="s">
        <v>29098</v>
      </c>
      <c r="L2082" s="6577" t="s">
        <v>173</v>
      </c>
      <c r="M2082" s="9231" t="s">
        <v>29100</v>
      </c>
      <c r="N2082" s="41"/>
      <c r="O2082" s="4088">
        <v>1</v>
      </c>
      <c r="P2082" s="4088">
        <v>1</v>
      </c>
      <c r="Q2082" s="12291" t="s">
        <v>29099</v>
      </c>
      <c r="R2082" s="41"/>
      <c r="V2082" s="9694" t="s">
        <v>28776</v>
      </c>
      <c r="X2082" s="9694" t="s">
        <v>27185</v>
      </c>
      <c r="AA2082" s="11490">
        <v>13623756</v>
      </c>
      <c r="AC2082" s="11494">
        <v>59746.5</v>
      </c>
      <c r="AD2082" s="4898">
        <v>8316</v>
      </c>
      <c r="AE2082" s="11494">
        <f>AC2082+AD2084*P2084+AD2082*P2082+AD2085*P2085+AD2083*P2083</f>
        <v>165151.79999999999</v>
      </c>
    </row>
    <row r="2083" spans="1:31" s="6" customFormat="1" ht="30" customHeight="1">
      <c r="A2083" s="8153" t="s">
        <v>20766</v>
      </c>
      <c r="B2083" s="9208"/>
      <c r="C2083" s="9722"/>
      <c r="D2083" s="9722"/>
      <c r="E2083" s="9722"/>
      <c r="F2083" s="11407"/>
      <c r="G2083" s="9208"/>
      <c r="H2083" s="11520"/>
      <c r="I2083" s="41"/>
      <c r="J2083" s="9208"/>
      <c r="K2083" s="9208"/>
      <c r="L2083" s="8153" t="s">
        <v>32101</v>
      </c>
      <c r="M2083" s="9309"/>
      <c r="N2083" s="41"/>
      <c r="O2083" s="4560">
        <v>4</v>
      </c>
      <c r="P2083" s="4560">
        <v>4</v>
      </c>
      <c r="Q2083" s="12292"/>
      <c r="R2083" s="41"/>
      <c r="V2083" s="9228"/>
      <c r="X2083" s="9228"/>
      <c r="AA2083" s="11532"/>
      <c r="AC2083" s="11509"/>
      <c r="AD2083" s="4898">
        <v>623.70000000000005</v>
      </c>
      <c r="AE2083" s="11509"/>
    </row>
    <row r="2084" spans="1:31" s="6" customFormat="1" ht="30" customHeight="1">
      <c r="A2084" s="6577" t="s">
        <v>20766</v>
      </c>
      <c r="B2084" s="9208"/>
      <c r="C2084" s="9722"/>
      <c r="D2084" s="9722"/>
      <c r="E2084" s="9722"/>
      <c r="F2084" s="11407"/>
      <c r="G2084" s="9208"/>
      <c r="H2084" s="11520"/>
      <c r="I2084" s="41"/>
      <c r="J2084" s="9208"/>
      <c r="K2084" s="9208"/>
      <c r="L2084" s="6577" t="s">
        <v>8689</v>
      </c>
      <c r="M2084" s="9208"/>
      <c r="N2084" s="41" t="s">
        <v>3954</v>
      </c>
      <c r="O2084" s="4088">
        <v>1</v>
      </c>
      <c r="P2084" s="4088">
        <v>1</v>
      </c>
      <c r="Q2084" s="9208"/>
      <c r="R2084" s="41"/>
      <c r="V2084" s="9228"/>
      <c r="X2084" s="9228"/>
      <c r="AA2084" s="11532"/>
      <c r="AC2084" s="11509"/>
      <c r="AD2084" s="4898">
        <v>68607</v>
      </c>
      <c r="AE2084" s="11509"/>
    </row>
    <row r="2085" spans="1:31" s="6" customFormat="1" ht="30" customHeight="1">
      <c r="A2085" s="6577" t="s">
        <v>20766</v>
      </c>
      <c r="B2085" s="9209"/>
      <c r="C2085" s="9410"/>
      <c r="D2085" s="9410"/>
      <c r="E2085" s="9410"/>
      <c r="F2085" s="11408"/>
      <c r="G2085" s="9209"/>
      <c r="H2085" s="11521"/>
      <c r="I2085" s="41"/>
      <c r="J2085" s="9209"/>
      <c r="K2085" s="9209"/>
      <c r="L2085" s="6577" t="s">
        <v>8688</v>
      </c>
      <c r="M2085" s="9209"/>
      <c r="N2085" s="41"/>
      <c r="O2085" s="4088">
        <v>1</v>
      </c>
      <c r="P2085" s="4088">
        <v>1</v>
      </c>
      <c r="Q2085" s="9209"/>
      <c r="R2085" s="41"/>
      <c r="V2085" s="9229"/>
      <c r="X2085" s="9229"/>
      <c r="AA2085" s="11491"/>
      <c r="AC2085" s="11495"/>
      <c r="AD2085" s="4898">
        <v>25987.5</v>
      </c>
      <c r="AE2085" s="11495"/>
    </row>
    <row r="2086" spans="1:31" s="6" customFormat="1" ht="30" customHeight="1">
      <c r="A2086" s="6577" t="s">
        <v>19716</v>
      </c>
      <c r="B2086" s="6915" t="s">
        <v>29101</v>
      </c>
      <c r="C2086" s="422">
        <v>46070</v>
      </c>
      <c r="D2086" s="422">
        <v>46093</v>
      </c>
      <c r="E2086" s="422"/>
      <c r="F2086" s="373"/>
      <c r="G2086" s="41">
        <v>8588</v>
      </c>
      <c r="H2086" s="6640"/>
      <c r="I2086" s="6577" t="s">
        <v>21302</v>
      </c>
      <c r="J2086" s="6577" t="s">
        <v>29102</v>
      </c>
      <c r="K2086" s="6577" t="s">
        <v>29103</v>
      </c>
      <c r="L2086" s="6577" t="s">
        <v>128</v>
      </c>
      <c r="M2086" s="582" t="s">
        <v>29105</v>
      </c>
      <c r="N2086" s="41"/>
      <c r="O2086" s="4088">
        <v>3</v>
      </c>
      <c r="P2086" s="4088">
        <v>3</v>
      </c>
      <c r="Q2086" s="6577" t="s">
        <v>29104</v>
      </c>
      <c r="R2086" s="41"/>
      <c r="V2086" s="6" t="s">
        <v>9338</v>
      </c>
      <c r="X2086" s="6" t="s">
        <v>7042</v>
      </c>
      <c r="AA2086" s="6564">
        <v>13625507</v>
      </c>
      <c r="AC2086" s="4898">
        <v>0</v>
      </c>
      <c r="AD2086" s="4898">
        <v>7920</v>
      </c>
      <c r="AE2086" s="4898">
        <f t="shared" si="93"/>
        <v>23760</v>
      </c>
    </row>
    <row r="2087" spans="1:31" s="36" customFormat="1" ht="30" customHeight="1">
      <c r="A2087" s="6920" t="s">
        <v>18626</v>
      </c>
      <c r="B2087" s="6920" t="s">
        <v>29106</v>
      </c>
      <c r="C2087" s="37">
        <v>46070</v>
      </c>
      <c r="D2087" s="37">
        <v>46106</v>
      </c>
      <c r="E2087" s="37"/>
      <c r="F2087" s="448"/>
      <c r="G2087" s="36">
        <v>9013</v>
      </c>
      <c r="H2087" s="6921" t="s">
        <v>17323</v>
      </c>
      <c r="I2087" s="6920" t="s">
        <v>25</v>
      </c>
      <c r="J2087" s="6920" t="s">
        <v>29107</v>
      </c>
      <c r="K2087" s="6920" t="s">
        <v>29108</v>
      </c>
      <c r="L2087" s="6920" t="s">
        <v>76</v>
      </c>
      <c r="M2087" s="69" t="s">
        <v>29110</v>
      </c>
      <c r="O2087" s="4511">
        <v>4</v>
      </c>
      <c r="P2087" s="4511">
        <v>4</v>
      </c>
      <c r="Q2087" s="6920" t="s">
        <v>29109</v>
      </c>
      <c r="AA2087" s="4891">
        <v>13626379</v>
      </c>
      <c r="AC2087" s="4906"/>
      <c r="AD2087" s="4906"/>
      <c r="AE2087" s="4906"/>
    </row>
    <row r="2088" spans="1:31" s="6" customFormat="1" ht="30" customHeight="1">
      <c r="A2088" s="6784" t="s">
        <v>19554</v>
      </c>
      <c r="B2088" s="6915" t="s">
        <v>29111</v>
      </c>
      <c r="C2088" s="422">
        <v>46070</v>
      </c>
      <c r="D2088" s="422">
        <v>46093</v>
      </c>
      <c r="E2088" s="422"/>
      <c r="F2088" s="373"/>
      <c r="G2088" s="41">
        <v>8601</v>
      </c>
      <c r="H2088" s="6640" t="s">
        <v>10828</v>
      </c>
      <c r="I2088" s="41"/>
      <c r="J2088" s="6577" t="s">
        <v>29112</v>
      </c>
      <c r="K2088" s="6577" t="s">
        <v>29113</v>
      </c>
      <c r="L2088" s="6598" t="s">
        <v>28</v>
      </c>
      <c r="M2088" s="582" t="s">
        <v>29115</v>
      </c>
      <c r="N2088" s="41"/>
      <c r="O2088" s="4088">
        <v>2</v>
      </c>
      <c r="P2088" s="4088">
        <v>2</v>
      </c>
      <c r="Q2088" s="6577" t="s">
        <v>29114</v>
      </c>
      <c r="R2088" s="41"/>
      <c r="V2088" s="6" t="s">
        <v>9338</v>
      </c>
      <c r="X2088" s="6" t="s">
        <v>7042</v>
      </c>
      <c r="AA2088" s="6564">
        <v>13626828</v>
      </c>
      <c r="AC2088" s="4898">
        <v>3100</v>
      </c>
      <c r="AD2088" s="4898">
        <v>8625</v>
      </c>
      <c r="AE2088" s="4898">
        <f t="shared" si="93"/>
        <v>20350</v>
      </c>
    </row>
    <row r="2089" spans="1:31" s="6" customFormat="1" ht="30" customHeight="1">
      <c r="A2089" s="6597" t="s">
        <v>20488</v>
      </c>
      <c r="B2089" s="11497" t="s">
        <v>29116</v>
      </c>
      <c r="C2089" s="11488">
        <v>46071</v>
      </c>
      <c r="D2089" s="11488">
        <v>46162</v>
      </c>
      <c r="E2089" s="11488">
        <v>46150</v>
      </c>
      <c r="F2089" s="11502">
        <f t="shared" ref="F2089:F2137" si="95">SUM(D2089-E2089)</f>
        <v>12</v>
      </c>
      <c r="G2089" s="9694">
        <v>8630</v>
      </c>
      <c r="H2089" s="11526" t="s">
        <v>29117</v>
      </c>
      <c r="J2089" s="12289" t="s">
        <v>29118</v>
      </c>
      <c r="K2089" s="9694" t="s">
        <v>29119</v>
      </c>
      <c r="L2089" s="6597" t="s">
        <v>13689</v>
      </c>
      <c r="M2089" s="11489" t="s">
        <v>29121</v>
      </c>
      <c r="N2089" s="6" t="s">
        <v>3953</v>
      </c>
      <c r="O2089" s="264">
        <v>1</v>
      </c>
      <c r="P2089" s="264">
        <v>1</v>
      </c>
      <c r="Q2089" s="9694" t="s">
        <v>29120</v>
      </c>
      <c r="AA2089" s="11490">
        <v>13628050</v>
      </c>
      <c r="AC2089" s="11494">
        <v>55217.25</v>
      </c>
      <c r="AD2089" s="4898">
        <v>172141.2</v>
      </c>
      <c r="AE2089" s="11494">
        <f>AC2089+AD2089*P2089+AD2090*P2090</f>
        <v>253345.95</v>
      </c>
    </row>
    <row r="2090" spans="1:31" s="6" customFormat="1" ht="30" customHeight="1">
      <c r="A2090" s="6597" t="s">
        <v>20488</v>
      </c>
      <c r="B2090" s="11498"/>
      <c r="C2090" s="11045"/>
      <c r="D2090" s="11045"/>
      <c r="E2090" s="11045"/>
      <c r="F2090" s="11503"/>
      <c r="G2090" s="9229"/>
      <c r="H2090" s="11527"/>
      <c r="J2090" s="12290"/>
      <c r="K2090" s="9229"/>
      <c r="L2090" s="6597" t="s">
        <v>17843</v>
      </c>
      <c r="M2090" s="9229"/>
      <c r="O2090" s="264">
        <v>1</v>
      </c>
      <c r="P2090" s="264">
        <v>1</v>
      </c>
      <c r="Q2090" s="9229"/>
      <c r="AA2090" s="11491"/>
      <c r="AC2090" s="11495"/>
      <c r="AD2090" s="4898">
        <v>25987.5</v>
      </c>
      <c r="AE2090" s="11495"/>
    </row>
    <row r="2091" spans="1:31" s="6" customFormat="1" ht="30" customHeight="1">
      <c r="A2091" s="6598" t="s">
        <v>18626</v>
      </c>
      <c r="B2091" s="6834" t="s">
        <v>29122</v>
      </c>
      <c r="C2091" s="422">
        <v>46071</v>
      </c>
      <c r="D2091" s="422">
        <v>46094</v>
      </c>
      <c r="E2091" s="422"/>
      <c r="F2091" s="373"/>
      <c r="G2091" s="41">
        <v>9013</v>
      </c>
      <c r="H2091" s="6693" t="s">
        <v>17773</v>
      </c>
      <c r="I2091" s="41"/>
      <c r="J2091" s="6598" t="s">
        <v>24865</v>
      </c>
      <c r="K2091" s="41" t="s">
        <v>29123</v>
      </c>
      <c r="L2091" s="6598" t="s">
        <v>406</v>
      </c>
      <c r="M2091" s="582" t="s">
        <v>29125</v>
      </c>
      <c r="N2091" s="41"/>
      <c r="O2091" s="4088">
        <v>9</v>
      </c>
      <c r="P2091" s="4088">
        <v>9</v>
      </c>
      <c r="Q2091" s="41" t="s">
        <v>29124</v>
      </c>
      <c r="R2091" s="41"/>
      <c r="V2091" s="6" t="s">
        <v>9338</v>
      </c>
      <c r="X2091" s="6" t="s">
        <v>7042</v>
      </c>
      <c r="AA2091" s="6564">
        <v>13628605</v>
      </c>
      <c r="AC2091" s="4898">
        <v>0</v>
      </c>
      <c r="AD2091" s="4898">
        <v>6798.83</v>
      </c>
      <c r="AE2091" s="4898">
        <f t="shared" si="93"/>
        <v>61189.47</v>
      </c>
    </row>
    <row r="2092" spans="1:31" s="6" customFormat="1" ht="30" customHeight="1">
      <c r="A2092" s="6598" t="s">
        <v>18626</v>
      </c>
      <c r="B2092" s="4672" t="s">
        <v>29126</v>
      </c>
      <c r="C2092" s="422">
        <v>46071</v>
      </c>
      <c r="D2092" s="422">
        <v>46094</v>
      </c>
      <c r="E2092" s="422"/>
      <c r="F2092" s="373"/>
      <c r="G2092" s="41">
        <v>9013</v>
      </c>
      <c r="H2092" s="6693" t="s">
        <v>2686</v>
      </c>
      <c r="I2092" s="41"/>
      <c r="J2092" s="41" t="s">
        <v>29127</v>
      </c>
      <c r="K2092" s="41" t="s">
        <v>29128</v>
      </c>
      <c r="L2092" s="6598" t="s">
        <v>62</v>
      </c>
      <c r="M2092" s="582" t="s">
        <v>29130</v>
      </c>
      <c r="N2092" s="41"/>
      <c r="O2092" s="4088">
        <v>5</v>
      </c>
      <c r="P2092" s="4088">
        <v>5</v>
      </c>
      <c r="Q2092" s="41" t="s">
        <v>29129</v>
      </c>
      <c r="R2092" s="41"/>
      <c r="V2092" s="6" t="s">
        <v>9338</v>
      </c>
      <c r="X2092" s="6" t="s">
        <v>7042</v>
      </c>
      <c r="AA2092" s="6564">
        <v>13628686</v>
      </c>
      <c r="AC2092" s="4898">
        <v>0</v>
      </c>
      <c r="AD2092" s="4898">
        <v>6798.83</v>
      </c>
      <c r="AE2092" s="4898">
        <f t="shared" si="93"/>
        <v>33994.15</v>
      </c>
    </row>
    <row r="2093" spans="1:31" s="6" customFormat="1" ht="30" customHeight="1">
      <c r="A2093" s="6654" t="s">
        <v>18626</v>
      </c>
      <c r="B2093" s="4672" t="s">
        <v>29131</v>
      </c>
      <c r="C2093" s="422">
        <v>46071</v>
      </c>
      <c r="D2093" s="422">
        <v>46094</v>
      </c>
      <c r="E2093" s="422"/>
      <c r="F2093" s="373"/>
      <c r="G2093" s="41">
        <v>9013</v>
      </c>
      <c r="H2093" s="6693" t="s">
        <v>4869</v>
      </c>
      <c r="I2093" s="41"/>
      <c r="J2093" s="41" t="s">
        <v>29132</v>
      </c>
      <c r="K2093" s="41" t="s">
        <v>29133</v>
      </c>
      <c r="L2093" s="6598" t="s">
        <v>179</v>
      </c>
      <c r="M2093" s="582" t="s">
        <v>29135</v>
      </c>
      <c r="N2093" s="41"/>
      <c r="O2093" s="4088">
        <v>8</v>
      </c>
      <c r="P2093" s="4088">
        <v>8</v>
      </c>
      <c r="Q2093" s="41" t="s">
        <v>29134</v>
      </c>
      <c r="R2093" s="41"/>
      <c r="V2093" s="6" t="s">
        <v>9338</v>
      </c>
      <c r="X2093" s="6" t="s">
        <v>7042</v>
      </c>
      <c r="AA2093" s="6564">
        <v>13628732</v>
      </c>
      <c r="AC2093" s="4898">
        <v>0</v>
      </c>
      <c r="AD2093" s="4898">
        <v>6798.83</v>
      </c>
      <c r="AE2093" s="4898">
        <f t="shared" si="93"/>
        <v>54390.64</v>
      </c>
    </row>
    <row r="2094" spans="1:31" s="6" customFormat="1" ht="30" customHeight="1">
      <c r="A2094" s="6597" t="s">
        <v>19716</v>
      </c>
      <c r="B2094" s="8871" t="s">
        <v>29136</v>
      </c>
      <c r="C2094" s="11488">
        <v>46071</v>
      </c>
      <c r="D2094" s="11488">
        <v>46162</v>
      </c>
      <c r="E2094" s="11488">
        <v>46150</v>
      </c>
      <c r="F2094" s="11502">
        <f t="shared" si="95"/>
        <v>12</v>
      </c>
      <c r="G2094" s="9694">
        <v>8588</v>
      </c>
      <c r="H2094" s="11526" t="s">
        <v>26188</v>
      </c>
      <c r="J2094" s="9694" t="s">
        <v>29137</v>
      </c>
      <c r="K2094" s="9694" t="s">
        <v>29138</v>
      </c>
      <c r="L2094" s="6" t="s">
        <v>9167</v>
      </c>
      <c r="M2094" s="11489" t="s">
        <v>29140</v>
      </c>
      <c r="O2094" s="264">
        <v>1</v>
      </c>
      <c r="P2094" s="264">
        <v>1</v>
      </c>
      <c r="Q2094" s="9694" t="s">
        <v>29139</v>
      </c>
      <c r="AA2094" s="11490">
        <v>13629366</v>
      </c>
      <c r="AC2094" s="11494">
        <v>10200</v>
      </c>
      <c r="AD2094" s="4898">
        <v>87120</v>
      </c>
      <c r="AE2094" s="11494">
        <f>AC2094+AD2094*P2094+AD2095*P2095</f>
        <v>122070</v>
      </c>
    </row>
    <row r="2095" spans="1:31" s="6" customFormat="1" ht="30" customHeight="1">
      <c r="A2095" s="6597" t="s">
        <v>19716</v>
      </c>
      <c r="B2095" s="8854"/>
      <c r="C2095" s="11045"/>
      <c r="D2095" s="11045"/>
      <c r="E2095" s="11045"/>
      <c r="F2095" s="11503"/>
      <c r="G2095" s="9229"/>
      <c r="H2095" s="11527"/>
      <c r="J2095" s="9229"/>
      <c r="K2095" s="9229"/>
      <c r="L2095" s="6" t="s">
        <v>8688</v>
      </c>
      <c r="M2095" s="9229"/>
      <c r="O2095" s="264">
        <v>1</v>
      </c>
      <c r="P2095" s="264">
        <v>1</v>
      </c>
      <c r="Q2095" s="9229"/>
      <c r="AA2095" s="11491"/>
      <c r="AC2095" s="11495"/>
      <c r="AD2095" s="4898">
        <v>24750</v>
      </c>
      <c r="AE2095" s="11495"/>
    </row>
    <row r="2096" spans="1:31" s="6" customFormat="1" ht="30" customHeight="1">
      <c r="A2096" s="6597" t="s">
        <v>21279</v>
      </c>
      <c r="B2096" s="8871" t="s">
        <v>29141</v>
      </c>
      <c r="C2096" s="11488">
        <v>46071</v>
      </c>
      <c r="D2096" s="11488">
        <v>46162</v>
      </c>
      <c r="E2096" s="11488">
        <v>46150</v>
      </c>
      <c r="F2096" s="11502">
        <f t="shared" si="95"/>
        <v>12</v>
      </c>
      <c r="G2096" s="9694">
        <v>8599</v>
      </c>
      <c r="H2096" s="11526" t="s">
        <v>29142</v>
      </c>
      <c r="J2096" s="9694" t="s">
        <v>29143</v>
      </c>
      <c r="K2096" s="9694" t="s">
        <v>29144</v>
      </c>
      <c r="L2096" s="6" t="s">
        <v>8516</v>
      </c>
      <c r="M2096" s="11489" t="s">
        <v>29146</v>
      </c>
      <c r="N2096" s="6" t="s">
        <v>3957</v>
      </c>
      <c r="O2096" s="264">
        <v>1</v>
      </c>
      <c r="P2096" s="264">
        <v>1</v>
      </c>
      <c r="Q2096" s="9694" t="s">
        <v>29145</v>
      </c>
      <c r="AA2096" s="11490">
        <v>13629479</v>
      </c>
      <c r="AC2096" s="11494">
        <v>51579</v>
      </c>
      <c r="AD2096" s="4898">
        <v>51767.1</v>
      </c>
      <c r="AE2096" s="11494">
        <f>AC2096+AD2096*P2096+AD2097*P2097</f>
        <v>129333.6</v>
      </c>
    </row>
    <row r="2097" spans="1:31" s="6" customFormat="1" ht="30" customHeight="1">
      <c r="A2097" s="6597" t="s">
        <v>21279</v>
      </c>
      <c r="B2097" s="8854"/>
      <c r="C2097" s="11045"/>
      <c r="D2097" s="11045"/>
      <c r="E2097" s="11045"/>
      <c r="F2097" s="11503"/>
      <c r="G2097" s="9229"/>
      <c r="H2097" s="11527"/>
      <c r="J2097" s="9229"/>
      <c r="K2097" s="9229"/>
      <c r="L2097" s="6" t="s">
        <v>17843</v>
      </c>
      <c r="M2097" s="9229"/>
      <c r="O2097" s="264">
        <v>1</v>
      </c>
      <c r="P2097" s="264">
        <v>1</v>
      </c>
      <c r="Q2097" s="9229"/>
      <c r="AA2097" s="11491"/>
      <c r="AC2097" s="11495"/>
      <c r="AD2097" s="4898">
        <v>25987.5</v>
      </c>
      <c r="AE2097" s="11495"/>
    </row>
    <row r="2098" spans="1:31" s="6" customFormat="1" ht="30" customHeight="1">
      <c r="A2098" s="6598" t="s">
        <v>26419</v>
      </c>
      <c r="B2098" s="4672" t="s">
        <v>29147</v>
      </c>
      <c r="C2098" s="422">
        <v>45706</v>
      </c>
      <c r="D2098" s="422">
        <v>46107</v>
      </c>
      <c r="E2098" s="422"/>
      <c r="F2098" s="373"/>
      <c r="G2098" s="41">
        <v>5940</v>
      </c>
      <c r="H2098" s="6693" t="s">
        <v>10220</v>
      </c>
      <c r="I2098" s="41" t="s">
        <v>25558</v>
      </c>
      <c r="J2098" s="41" t="s">
        <v>29148</v>
      </c>
      <c r="K2098" s="41" t="s">
        <v>29149</v>
      </c>
      <c r="L2098" s="41" t="s">
        <v>173</v>
      </c>
      <c r="M2098" s="582" t="s">
        <v>29151</v>
      </c>
      <c r="N2098" s="41"/>
      <c r="O2098" s="4088">
        <v>1</v>
      </c>
      <c r="P2098" s="4088">
        <v>1</v>
      </c>
      <c r="Q2098" s="41" t="s">
        <v>29150</v>
      </c>
      <c r="R2098" s="41"/>
      <c r="V2098" s="6" t="s">
        <v>9338</v>
      </c>
      <c r="X2098" s="6" t="s">
        <v>7042</v>
      </c>
      <c r="AA2098" s="6564">
        <v>13629640</v>
      </c>
      <c r="AC2098" s="4898">
        <v>52000</v>
      </c>
      <c r="AD2098" s="4898">
        <v>17000</v>
      </c>
      <c r="AE2098" s="4898">
        <f t="shared" ref="AE2098:AE2162" si="96">AC2098+AD2098*P2098</f>
        <v>69000</v>
      </c>
    </row>
    <row r="2099" spans="1:31" s="6" customFormat="1" ht="30" customHeight="1">
      <c r="A2099" s="6598" t="s">
        <v>20640</v>
      </c>
      <c r="B2099" s="4672" t="s">
        <v>29152</v>
      </c>
      <c r="C2099" s="422">
        <v>46065</v>
      </c>
      <c r="D2099" s="422">
        <v>46094</v>
      </c>
      <c r="E2099" s="422"/>
      <c r="F2099" s="373"/>
      <c r="G2099" s="41">
        <v>8605</v>
      </c>
      <c r="H2099" s="6640"/>
      <c r="I2099" s="41" t="s">
        <v>21302</v>
      </c>
      <c r="J2099" s="41" t="s">
        <v>29153</v>
      </c>
      <c r="K2099" s="41" t="s">
        <v>29154</v>
      </c>
      <c r="L2099" s="41" t="s">
        <v>28</v>
      </c>
      <c r="M2099" s="582" t="s">
        <v>29156</v>
      </c>
      <c r="N2099" s="41"/>
      <c r="O2099" s="4088">
        <v>2</v>
      </c>
      <c r="P2099" s="4088">
        <v>2</v>
      </c>
      <c r="Q2099" s="41" t="s">
        <v>29155</v>
      </c>
      <c r="R2099" s="41"/>
      <c r="V2099" s="6" t="s">
        <v>9338</v>
      </c>
      <c r="X2099" s="6" t="s">
        <v>7042</v>
      </c>
      <c r="AA2099" s="6564">
        <v>13630010</v>
      </c>
      <c r="AC2099" s="4898">
        <v>0</v>
      </c>
      <c r="AD2099" s="4898">
        <v>4992</v>
      </c>
      <c r="AE2099" s="4898">
        <f t="shared" si="96"/>
        <v>9984</v>
      </c>
    </row>
    <row r="2100" spans="1:31" s="6" customFormat="1" ht="30" customHeight="1">
      <c r="A2100" s="6598" t="s">
        <v>18626</v>
      </c>
      <c r="B2100" s="4672" t="s">
        <v>29157</v>
      </c>
      <c r="C2100" s="422">
        <v>46065</v>
      </c>
      <c r="D2100" s="422">
        <v>46094</v>
      </c>
      <c r="E2100" s="422"/>
      <c r="F2100" s="373"/>
      <c r="G2100" s="41">
        <v>9013</v>
      </c>
      <c r="H2100" s="6693" t="s">
        <v>4869</v>
      </c>
      <c r="I2100" s="41"/>
      <c r="J2100" s="41" t="s">
        <v>29158</v>
      </c>
      <c r="K2100" s="41" t="s">
        <v>29159</v>
      </c>
      <c r="L2100" s="41" t="s">
        <v>21372</v>
      </c>
      <c r="M2100" s="41" t="s">
        <v>29161</v>
      </c>
      <c r="N2100" s="41"/>
      <c r="O2100" s="4088">
        <v>4</v>
      </c>
      <c r="P2100" s="4088">
        <v>4</v>
      </c>
      <c r="Q2100" s="41" t="s">
        <v>29160</v>
      </c>
      <c r="R2100" s="41"/>
      <c r="V2100" s="6" t="s">
        <v>9338</v>
      </c>
      <c r="X2100" s="6" t="s">
        <v>7042</v>
      </c>
      <c r="AA2100" s="6564">
        <v>13630077</v>
      </c>
      <c r="AC2100" s="4898">
        <v>0</v>
      </c>
      <c r="AD2100" s="4898">
        <v>3739.36</v>
      </c>
      <c r="AE2100" s="4898">
        <f t="shared" si="96"/>
        <v>14957.44</v>
      </c>
    </row>
    <row r="2101" spans="1:31" s="6" customFormat="1" ht="30" customHeight="1">
      <c r="A2101" s="8540" t="s">
        <v>20502</v>
      </c>
      <c r="B2101" s="8871" t="s">
        <v>29164</v>
      </c>
      <c r="C2101" s="11488">
        <v>46072</v>
      </c>
      <c r="D2101" s="11488">
        <v>46163</v>
      </c>
      <c r="E2101" s="11488">
        <v>46150</v>
      </c>
      <c r="F2101" s="11502">
        <f t="shared" si="95"/>
        <v>13</v>
      </c>
      <c r="G2101" s="9694">
        <v>8637</v>
      </c>
      <c r="H2101" s="11522" t="s">
        <v>22142</v>
      </c>
      <c r="J2101" s="9694" t="s">
        <v>29165</v>
      </c>
      <c r="K2101" s="9694" t="s">
        <v>29166</v>
      </c>
      <c r="L2101" s="6" t="s">
        <v>29168</v>
      </c>
      <c r="M2101" s="11489" t="s">
        <v>29169</v>
      </c>
      <c r="O2101" s="264">
        <v>33</v>
      </c>
      <c r="P2101" s="264">
        <v>33</v>
      </c>
      <c r="Q2101" s="9694" t="s">
        <v>29167</v>
      </c>
      <c r="AA2101" s="11490">
        <v>13623245</v>
      </c>
      <c r="AC2101" s="11494">
        <v>96500</v>
      </c>
      <c r="AD2101" s="4898">
        <v>8400</v>
      </c>
      <c r="AE2101" s="11494">
        <f>AC2101+AD2101*P2101+AD2102*P2102+AD2103*P2103</f>
        <v>655700</v>
      </c>
    </row>
    <row r="2102" spans="1:31" s="6" customFormat="1" ht="30" customHeight="1">
      <c r="A2102" s="6612" t="s">
        <v>20502</v>
      </c>
      <c r="B2102" s="8858"/>
      <c r="C2102" s="11499"/>
      <c r="D2102" s="11499"/>
      <c r="E2102" s="11499"/>
      <c r="F2102" s="11549"/>
      <c r="G2102" s="9228"/>
      <c r="H2102" s="11523"/>
      <c r="J2102" s="9228"/>
      <c r="K2102" s="9228"/>
      <c r="L2102" s="6" t="s">
        <v>8925</v>
      </c>
      <c r="M2102" s="9228"/>
      <c r="N2102" s="6643" t="s">
        <v>3955</v>
      </c>
      <c r="O2102" s="264">
        <v>1</v>
      </c>
      <c r="P2102" s="264">
        <v>1</v>
      </c>
      <c r="Q2102" s="9228"/>
      <c r="AA2102" s="11532"/>
      <c r="AC2102" s="11509"/>
      <c r="AD2102" s="4898">
        <v>218880</v>
      </c>
      <c r="AE2102" s="11509"/>
    </row>
    <row r="2103" spans="1:31" s="6" customFormat="1" ht="30" customHeight="1">
      <c r="A2103" s="6612" t="s">
        <v>20502</v>
      </c>
      <c r="B2103" s="8854"/>
      <c r="C2103" s="11045"/>
      <c r="D2103" s="11045"/>
      <c r="E2103" s="11045"/>
      <c r="F2103" s="11503"/>
      <c r="G2103" s="9229"/>
      <c r="H2103" s="11524"/>
      <c r="J2103" s="9229"/>
      <c r="K2103" s="9229"/>
      <c r="L2103" s="6" t="s">
        <v>17843</v>
      </c>
      <c r="M2103" s="9229"/>
      <c r="O2103" s="264">
        <v>1</v>
      </c>
      <c r="P2103" s="264">
        <v>1</v>
      </c>
      <c r="Q2103" s="9229"/>
      <c r="AA2103" s="11491"/>
      <c r="AC2103" s="11495"/>
      <c r="AD2103" s="4898">
        <v>63120</v>
      </c>
      <c r="AE2103" s="11495"/>
    </row>
    <row r="2104" spans="1:31" s="6" customFormat="1" ht="30" customHeight="1">
      <c r="A2104" s="6613" t="s">
        <v>22509</v>
      </c>
      <c r="B2104" s="4672" t="s">
        <v>29170</v>
      </c>
      <c r="C2104" s="422">
        <v>46072</v>
      </c>
      <c r="D2104" s="422">
        <v>46097</v>
      </c>
      <c r="E2104" s="422"/>
      <c r="F2104" s="373"/>
      <c r="G2104" s="41">
        <v>9014</v>
      </c>
      <c r="H2104" s="6624"/>
      <c r="I2104" s="41" t="s">
        <v>25520</v>
      </c>
      <c r="J2104" s="41" t="s">
        <v>29171</v>
      </c>
      <c r="K2104" s="41" t="s">
        <v>29172</v>
      </c>
      <c r="L2104" s="41" t="s">
        <v>21181</v>
      </c>
      <c r="M2104" s="582" t="s">
        <v>29174</v>
      </c>
      <c r="N2104" s="41"/>
      <c r="O2104" s="4088">
        <v>1</v>
      </c>
      <c r="P2104" s="4088">
        <v>1</v>
      </c>
      <c r="Q2104" s="41" t="s">
        <v>29173</v>
      </c>
      <c r="R2104" s="41"/>
      <c r="V2104" s="6" t="s">
        <v>9338</v>
      </c>
      <c r="X2104" s="6" t="s">
        <v>7042</v>
      </c>
      <c r="AA2104" s="6564">
        <v>13632344</v>
      </c>
      <c r="AC2104" s="4898">
        <v>0</v>
      </c>
      <c r="AD2104" s="4898">
        <v>11340</v>
      </c>
      <c r="AE2104" s="4898">
        <f t="shared" si="96"/>
        <v>11340</v>
      </c>
    </row>
    <row r="2105" spans="1:31" s="6" customFormat="1" ht="30" customHeight="1">
      <c r="A2105" s="6612" t="s">
        <v>18703</v>
      </c>
      <c r="B2105" s="8871" t="s">
        <v>29175</v>
      </c>
      <c r="C2105" s="11488">
        <v>46072</v>
      </c>
      <c r="D2105" s="11488">
        <v>46163</v>
      </c>
      <c r="E2105" s="11488">
        <v>46150</v>
      </c>
      <c r="F2105" s="11512">
        <f t="shared" si="95"/>
        <v>13</v>
      </c>
      <c r="G2105" s="9694">
        <v>8615</v>
      </c>
      <c r="H2105" s="11522" t="s">
        <v>19772</v>
      </c>
      <c r="J2105" s="9694" t="s">
        <v>29176</v>
      </c>
      <c r="K2105" s="9694" t="s">
        <v>29177</v>
      </c>
      <c r="L2105" s="6" t="s">
        <v>128</v>
      </c>
      <c r="M2105" s="11489" t="s">
        <v>29179</v>
      </c>
      <c r="O2105" s="264">
        <v>3</v>
      </c>
      <c r="P2105" s="264">
        <v>3</v>
      </c>
      <c r="Q2105" s="9694" t="s">
        <v>29178</v>
      </c>
      <c r="AA2105" s="11490">
        <v>13632397</v>
      </c>
      <c r="AC2105" s="11494">
        <v>3300</v>
      </c>
      <c r="AD2105" s="4898">
        <v>7920</v>
      </c>
      <c r="AE2105" s="11494">
        <f>AC2105+AD2105*P2105+AD2106*P2106+AD2107*P2107</f>
        <v>213180</v>
      </c>
    </row>
    <row r="2106" spans="1:31" s="6" customFormat="1" ht="30" customHeight="1">
      <c r="A2106" s="6612" t="s">
        <v>18703</v>
      </c>
      <c r="B2106" s="8858"/>
      <c r="C2106" s="11499"/>
      <c r="D2106" s="11499"/>
      <c r="E2106" s="11499"/>
      <c r="F2106" s="11513"/>
      <c r="G2106" s="9228"/>
      <c r="H2106" s="11523"/>
      <c r="J2106" s="9228"/>
      <c r="K2106" s="9228"/>
      <c r="L2106" s="6" t="s">
        <v>13689</v>
      </c>
      <c r="M2106" s="9228"/>
      <c r="N2106" s="6" t="s">
        <v>3953</v>
      </c>
      <c r="O2106" s="264">
        <v>1</v>
      </c>
      <c r="P2106" s="264">
        <v>1</v>
      </c>
      <c r="Q2106" s="9228"/>
      <c r="AA2106" s="11532"/>
      <c r="AC2106" s="11509"/>
      <c r="AD2106" s="4898">
        <v>136620</v>
      </c>
      <c r="AE2106" s="11509"/>
    </row>
    <row r="2107" spans="1:31" s="6" customFormat="1" ht="30" customHeight="1">
      <c r="A2107" s="8175" t="s">
        <v>18703</v>
      </c>
      <c r="B2107" s="8854"/>
      <c r="C2107" s="11045"/>
      <c r="D2107" s="11045"/>
      <c r="E2107" s="11045"/>
      <c r="F2107" s="11514"/>
      <c r="G2107" s="9229"/>
      <c r="H2107" s="11524"/>
      <c r="J2107" s="9229"/>
      <c r="K2107" s="9229"/>
      <c r="L2107" s="6" t="s">
        <v>8941</v>
      </c>
      <c r="M2107" s="9229"/>
      <c r="O2107" s="264">
        <v>2</v>
      </c>
      <c r="P2107" s="264">
        <v>2</v>
      </c>
      <c r="Q2107" s="9229"/>
      <c r="AA2107" s="11491"/>
      <c r="AC2107" s="11495"/>
      <c r="AD2107" s="4898">
        <v>24750</v>
      </c>
      <c r="AE2107" s="11495"/>
    </row>
    <row r="2108" spans="1:31" s="6" customFormat="1" ht="30" customHeight="1">
      <c r="A2108" s="6613" t="s">
        <v>22509</v>
      </c>
      <c r="B2108" s="4672" t="s">
        <v>29180</v>
      </c>
      <c r="C2108" s="422">
        <v>46072</v>
      </c>
      <c r="D2108" s="422">
        <v>46097</v>
      </c>
      <c r="E2108" s="422"/>
      <c r="F2108" s="373"/>
      <c r="G2108" s="41">
        <v>9014</v>
      </c>
      <c r="H2108" s="6624"/>
      <c r="I2108" s="41" t="s">
        <v>21302</v>
      </c>
      <c r="J2108" s="41" t="s">
        <v>29181</v>
      </c>
      <c r="K2108" s="41" t="s">
        <v>29182</v>
      </c>
      <c r="L2108" s="41" t="s">
        <v>179</v>
      </c>
      <c r="M2108" s="582" t="s">
        <v>29184</v>
      </c>
      <c r="N2108" s="41"/>
      <c r="O2108" s="4088">
        <v>8</v>
      </c>
      <c r="P2108" s="4560">
        <v>11</v>
      </c>
      <c r="Q2108" s="41" t="s">
        <v>29183</v>
      </c>
      <c r="R2108" s="41"/>
      <c r="V2108" s="6" t="s">
        <v>9338</v>
      </c>
      <c r="X2108" s="6" t="s">
        <v>7042</v>
      </c>
      <c r="AA2108" s="6564">
        <v>13632427</v>
      </c>
      <c r="AC2108" s="4898">
        <v>0</v>
      </c>
      <c r="AD2108" s="4898">
        <v>20250</v>
      </c>
      <c r="AE2108" s="4898">
        <f t="shared" si="96"/>
        <v>222750</v>
      </c>
    </row>
    <row r="2109" spans="1:31" s="6" customFormat="1" ht="30" customHeight="1">
      <c r="A2109" s="6612" t="s">
        <v>21279</v>
      </c>
      <c r="B2109" s="8871" t="s">
        <v>29185</v>
      </c>
      <c r="C2109" s="11488">
        <v>46072</v>
      </c>
      <c r="D2109" s="11488">
        <v>46163</v>
      </c>
      <c r="E2109" s="11488">
        <v>46150</v>
      </c>
      <c r="F2109" s="11512">
        <f t="shared" si="95"/>
        <v>13</v>
      </c>
      <c r="G2109" s="9694">
        <v>8599</v>
      </c>
      <c r="H2109" s="11522" t="s">
        <v>21201</v>
      </c>
      <c r="J2109" s="9694" t="s">
        <v>29186</v>
      </c>
      <c r="K2109" s="9694" t="s">
        <v>29187</v>
      </c>
      <c r="L2109" s="6" t="s">
        <v>128</v>
      </c>
      <c r="M2109" s="11489" t="s">
        <v>29189</v>
      </c>
      <c r="O2109" s="264">
        <v>3</v>
      </c>
      <c r="P2109" s="264">
        <v>3</v>
      </c>
      <c r="Q2109" s="9694" t="s">
        <v>29188</v>
      </c>
      <c r="AA2109" s="11490">
        <v>13632552</v>
      </c>
      <c r="AC2109" s="11492">
        <v>49500</v>
      </c>
      <c r="AD2109" s="4898">
        <v>8316</v>
      </c>
      <c r="AE2109" s="11494">
        <f>AC2109+AD2109*P2109+AD2110*P2110+AD2111*P2111</f>
        <v>272576.7</v>
      </c>
    </row>
    <row r="2110" spans="1:31" s="6" customFormat="1" ht="30" customHeight="1">
      <c r="A2110" s="6612" t="s">
        <v>21279</v>
      </c>
      <c r="B2110" s="8858"/>
      <c r="C2110" s="11499"/>
      <c r="D2110" s="11499"/>
      <c r="E2110" s="11499"/>
      <c r="F2110" s="11513"/>
      <c r="G2110" s="9228"/>
      <c r="H2110" s="11523"/>
      <c r="J2110" s="9228"/>
      <c r="K2110" s="9228"/>
      <c r="L2110" s="6" t="s">
        <v>13689</v>
      </c>
      <c r="M2110" s="9228"/>
      <c r="N2110" s="6643" t="s">
        <v>3953</v>
      </c>
      <c r="O2110" s="264">
        <v>1</v>
      </c>
      <c r="P2110" s="264">
        <v>1</v>
      </c>
      <c r="Q2110" s="9228"/>
      <c r="AA2110" s="11532"/>
      <c r="AC2110" s="11578"/>
      <c r="AD2110" s="4898">
        <v>172141.2</v>
      </c>
      <c r="AE2110" s="11509"/>
    </row>
    <row r="2111" spans="1:31" s="6" customFormat="1" ht="30" customHeight="1">
      <c r="A2111" s="6612" t="s">
        <v>21279</v>
      </c>
      <c r="B2111" s="8854"/>
      <c r="C2111" s="11045"/>
      <c r="D2111" s="11045"/>
      <c r="E2111" s="11045"/>
      <c r="F2111" s="11514"/>
      <c r="G2111" s="9229"/>
      <c r="H2111" s="11524"/>
      <c r="J2111" s="9229"/>
      <c r="K2111" s="9229"/>
      <c r="L2111" s="6" t="s">
        <v>8688</v>
      </c>
      <c r="M2111" s="9229"/>
      <c r="O2111" s="264">
        <v>1</v>
      </c>
      <c r="P2111" s="264">
        <v>1</v>
      </c>
      <c r="Q2111" s="9229"/>
      <c r="AA2111" s="11491"/>
      <c r="AC2111" s="11493"/>
      <c r="AD2111" s="4898">
        <v>25987.5</v>
      </c>
      <c r="AE2111" s="11495"/>
    </row>
    <row r="2112" spans="1:31" s="6" customFormat="1" ht="30" customHeight="1">
      <c r="A2112" s="6613" t="s">
        <v>18754</v>
      </c>
      <c r="B2112" s="4672" t="s">
        <v>29190</v>
      </c>
      <c r="C2112" s="422">
        <v>46072</v>
      </c>
      <c r="D2112" s="422">
        <v>46097</v>
      </c>
      <c r="E2112" s="422">
        <v>46073</v>
      </c>
      <c r="F2112" s="373">
        <f t="shared" si="95"/>
        <v>24</v>
      </c>
      <c r="G2112" s="41">
        <v>8634</v>
      </c>
      <c r="H2112" s="6624" t="s">
        <v>6998</v>
      </c>
      <c r="I2112" s="41"/>
      <c r="J2112" s="41" t="s">
        <v>28560</v>
      </c>
      <c r="K2112" s="41" t="s">
        <v>29191</v>
      </c>
      <c r="L2112" s="41" t="s">
        <v>28</v>
      </c>
      <c r="M2112" s="582" t="s">
        <v>29193</v>
      </c>
      <c r="N2112" s="41"/>
      <c r="O2112" s="4088">
        <v>2</v>
      </c>
      <c r="P2112" s="4088">
        <v>2</v>
      </c>
      <c r="Q2112" s="41" t="s">
        <v>29192</v>
      </c>
      <c r="R2112" s="41"/>
      <c r="V2112" s="6" t="s">
        <v>9338</v>
      </c>
      <c r="X2112" s="6" t="s">
        <v>7042</v>
      </c>
      <c r="AA2112" s="6564">
        <v>13633288</v>
      </c>
      <c r="AC2112" s="4898">
        <v>0</v>
      </c>
      <c r="AD2112" s="4898">
        <v>7920</v>
      </c>
      <c r="AE2112" s="4898">
        <f t="shared" si="96"/>
        <v>15840</v>
      </c>
    </row>
    <row r="2113" spans="1:31" s="6" customFormat="1" ht="30" customHeight="1">
      <c r="A2113" s="6612" t="s">
        <v>20488</v>
      </c>
      <c r="B2113" s="8871" t="s">
        <v>29194</v>
      </c>
      <c r="C2113" s="11488">
        <v>46072</v>
      </c>
      <c r="D2113" s="11488">
        <v>46163</v>
      </c>
      <c r="E2113" s="11488">
        <v>46150</v>
      </c>
      <c r="F2113" s="11512">
        <f t="shared" si="95"/>
        <v>13</v>
      </c>
      <c r="G2113" s="9694">
        <v>8630</v>
      </c>
      <c r="H2113" s="11522" t="s">
        <v>29195</v>
      </c>
      <c r="J2113" s="9694" t="s">
        <v>29196</v>
      </c>
      <c r="K2113" s="9694" t="s">
        <v>29197</v>
      </c>
      <c r="L2113" s="6" t="s">
        <v>8925</v>
      </c>
      <c r="M2113" s="11489" t="s">
        <v>29199</v>
      </c>
      <c r="N2113" s="6643" t="s">
        <v>3955</v>
      </c>
      <c r="O2113" s="264">
        <v>1</v>
      </c>
      <c r="P2113" s="264">
        <v>1</v>
      </c>
      <c r="Q2113" s="9694" t="s">
        <v>29198</v>
      </c>
      <c r="AA2113" s="11490">
        <v>13633552</v>
      </c>
      <c r="AC2113" s="11494">
        <v>67171.5</v>
      </c>
      <c r="AD2113" s="4898">
        <v>116008.2</v>
      </c>
      <c r="AE2113" s="11494">
        <f>AC2113+AD2113*P2113+AD2114*P2114</f>
        <v>209167.2</v>
      </c>
    </row>
    <row r="2114" spans="1:31" s="6" customFormat="1" ht="30" customHeight="1">
      <c r="A2114" s="6612" t="s">
        <v>20488</v>
      </c>
      <c r="B2114" s="8854"/>
      <c r="C2114" s="11045"/>
      <c r="D2114" s="11045"/>
      <c r="E2114" s="11045"/>
      <c r="F2114" s="11514"/>
      <c r="G2114" s="9229"/>
      <c r="H2114" s="11524"/>
      <c r="J2114" s="9229"/>
      <c r="K2114" s="9229"/>
      <c r="L2114" s="6" t="s">
        <v>8688</v>
      </c>
      <c r="M2114" s="9229"/>
      <c r="O2114" s="264">
        <v>1</v>
      </c>
      <c r="P2114" s="264">
        <v>1</v>
      </c>
      <c r="Q2114" s="9229"/>
      <c r="AA2114" s="11491"/>
      <c r="AC2114" s="11495"/>
      <c r="AD2114" s="4898">
        <v>25987.5</v>
      </c>
      <c r="AE2114" s="11495"/>
    </row>
    <row r="2115" spans="1:31" s="6" customFormat="1" ht="30" customHeight="1">
      <c r="A2115" s="6776" t="s">
        <v>20488</v>
      </c>
      <c r="B2115" s="8871" t="s">
        <v>29200</v>
      </c>
      <c r="C2115" s="11488">
        <v>46072</v>
      </c>
      <c r="D2115" s="11488">
        <v>46163</v>
      </c>
      <c r="E2115" s="11488">
        <v>46150</v>
      </c>
      <c r="F2115" s="11512">
        <f>SUM(D2115-E2115)</f>
        <v>13</v>
      </c>
      <c r="G2115" s="9694">
        <v>8630</v>
      </c>
      <c r="H2115" s="11522" t="s">
        <v>29201</v>
      </c>
      <c r="J2115" s="9694" t="s">
        <v>29202</v>
      </c>
      <c r="K2115" s="9694" t="s">
        <v>29203</v>
      </c>
      <c r="L2115" s="153" t="s">
        <v>173</v>
      </c>
      <c r="M2115" s="11489" t="s">
        <v>29205</v>
      </c>
      <c r="O2115" s="4560">
        <v>1</v>
      </c>
      <c r="P2115" s="4560">
        <v>1</v>
      </c>
      <c r="Q2115" s="9694" t="s">
        <v>29204</v>
      </c>
      <c r="AA2115" s="11490">
        <v>13633681</v>
      </c>
      <c r="AC2115" s="11494">
        <v>61454.25</v>
      </c>
      <c r="AD2115" s="4898">
        <v>8316</v>
      </c>
      <c r="AE2115" s="11494">
        <f>AC2115+AD2116*P2116+AD2117*P2117+AD2115*P2115</f>
        <v>267898.95</v>
      </c>
    </row>
    <row r="2116" spans="1:31" s="6" customFormat="1" ht="30" customHeight="1">
      <c r="A2116" s="6612" t="s">
        <v>20488</v>
      </c>
      <c r="B2116" s="8858"/>
      <c r="C2116" s="11499"/>
      <c r="D2116" s="11499"/>
      <c r="E2116" s="11499"/>
      <c r="F2116" s="11513"/>
      <c r="G2116" s="9228"/>
      <c r="H2116" s="11523"/>
      <c r="J2116" s="9228"/>
      <c r="K2116" s="9228"/>
      <c r="L2116" s="6" t="s">
        <v>13689</v>
      </c>
      <c r="M2116" s="11510"/>
      <c r="N2116" s="6643" t="s">
        <v>3953</v>
      </c>
      <c r="O2116" s="264">
        <v>1</v>
      </c>
      <c r="P2116" s="264">
        <v>1</v>
      </c>
      <c r="Q2116" s="9228"/>
      <c r="AA2116" s="11532"/>
      <c r="AC2116" s="11509"/>
      <c r="AD2116" s="4898">
        <v>172141.2</v>
      </c>
      <c r="AE2116" s="11509"/>
    </row>
    <row r="2117" spans="1:31" s="6" customFormat="1" ht="30" customHeight="1">
      <c r="A2117" s="6612" t="s">
        <v>20488</v>
      </c>
      <c r="B2117" s="8854"/>
      <c r="C2117" s="11045"/>
      <c r="D2117" s="11045"/>
      <c r="E2117" s="11045"/>
      <c r="F2117" s="11514"/>
      <c r="G2117" s="9229"/>
      <c r="H2117" s="11524"/>
      <c r="J2117" s="9229"/>
      <c r="K2117" s="9229"/>
      <c r="L2117" s="6" t="s">
        <v>17843</v>
      </c>
      <c r="M2117" s="11511"/>
      <c r="O2117" s="264">
        <v>1</v>
      </c>
      <c r="P2117" s="264">
        <v>1</v>
      </c>
      <c r="Q2117" s="9229"/>
      <c r="AA2117" s="11491"/>
      <c r="AC2117" s="11495"/>
      <c r="AD2117" s="4898">
        <v>25987.5</v>
      </c>
      <c r="AE2117" s="11495"/>
    </row>
    <row r="2118" spans="1:31" s="6" customFormat="1" ht="30" customHeight="1">
      <c r="A2118" s="6612" t="s">
        <v>18745</v>
      </c>
      <c r="B2118" s="6" t="s">
        <v>29206</v>
      </c>
      <c r="C2118" s="114">
        <v>46072</v>
      </c>
      <c r="D2118" s="114">
        <v>46108</v>
      </c>
      <c r="E2118" s="114">
        <v>46132</v>
      </c>
      <c r="F2118" s="6706">
        <f t="shared" si="95"/>
        <v>-24</v>
      </c>
      <c r="G2118" s="6">
        <v>8600</v>
      </c>
      <c r="H2118" s="6618" t="s">
        <v>12039</v>
      </c>
      <c r="J2118" s="6" t="s">
        <v>29207</v>
      </c>
      <c r="K2118" s="6" t="s">
        <v>29208</v>
      </c>
      <c r="L2118" s="6" t="s">
        <v>173</v>
      </c>
      <c r="M2118" s="6" t="s">
        <v>29210</v>
      </c>
      <c r="O2118" s="264">
        <v>1</v>
      </c>
      <c r="P2118" s="264">
        <v>1</v>
      </c>
      <c r="Q2118" s="6" t="s">
        <v>29209</v>
      </c>
      <c r="AA2118" s="6564">
        <v>13633775</v>
      </c>
      <c r="AC2118" s="4898">
        <v>55800</v>
      </c>
      <c r="AD2118" s="4898">
        <v>12375</v>
      </c>
      <c r="AE2118" s="4898">
        <f t="shared" si="96"/>
        <v>68175</v>
      </c>
    </row>
    <row r="2119" spans="1:31" s="31" customFormat="1" ht="30" customHeight="1">
      <c r="A2119" s="6623" t="s">
        <v>21279</v>
      </c>
      <c r="B2119" s="4102" t="s">
        <v>29211</v>
      </c>
      <c r="C2119" s="46">
        <v>46072</v>
      </c>
      <c r="D2119" s="46"/>
      <c r="E2119" s="46"/>
      <c r="F2119" s="373"/>
      <c r="G2119" s="41">
        <v>8599</v>
      </c>
      <c r="H2119" s="6624" t="s">
        <v>8421</v>
      </c>
      <c r="I2119" s="42"/>
      <c r="J2119" s="41" t="s">
        <v>29212</v>
      </c>
      <c r="K2119" s="41" t="s">
        <v>29213</v>
      </c>
      <c r="L2119" s="41" t="s">
        <v>67</v>
      </c>
      <c r="M2119" s="582" t="s">
        <v>29215</v>
      </c>
      <c r="N2119" s="42"/>
      <c r="O2119" s="4088">
        <v>7</v>
      </c>
      <c r="P2119" s="4088">
        <v>7</v>
      </c>
      <c r="Q2119" s="41" t="s">
        <v>29214</v>
      </c>
      <c r="R2119" s="42"/>
      <c r="V2119" s="31" t="s">
        <v>9338</v>
      </c>
      <c r="X2119" s="31" t="s">
        <v>7042</v>
      </c>
      <c r="AA2119" s="4883">
        <v>13633810</v>
      </c>
      <c r="AC2119" s="4898">
        <v>11954.25</v>
      </c>
      <c r="AD2119" s="4898">
        <v>8316</v>
      </c>
      <c r="AE2119" s="4898">
        <f t="shared" si="96"/>
        <v>70166.25</v>
      </c>
    </row>
    <row r="2120" spans="1:31" s="6" customFormat="1" ht="30" customHeight="1">
      <c r="A2120" s="6613" t="s">
        <v>18745</v>
      </c>
      <c r="B2120" s="4672" t="s">
        <v>29216</v>
      </c>
      <c r="C2120" s="422">
        <v>46070</v>
      </c>
      <c r="D2120" s="422">
        <v>46097</v>
      </c>
      <c r="E2120" s="422"/>
      <c r="F2120" s="373"/>
      <c r="G2120" s="41">
        <v>8600</v>
      </c>
      <c r="H2120" s="6624" t="s">
        <v>4134</v>
      </c>
      <c r="I2120" s="41"/>
      <c r="J2120" s="41" t="s">
        <v>29217</v>
      </c>
      <c r="K2120" s="41" t="s">
        <v>29218</v>
      </c>
      <c r="L2120" s="153" t="s">
        <v>173</v>
      </c>
      <c r="M2120" s="582" t="s">
        <v>29220</v>
      </c>
      <c r="N2120" s="41"/>
      <c r="O2120" s="4088">
        <v>1</v>
      </c>
      <c r="P2120" s="4088">
        <v>1</v>
      </c>
      <c r="Q2120" s="41" t="s">
        <v>29219</v>
      </c>
      <c r="R2120" s="41"/>
      <c r="V2120" s="31" t="s">
        <v>9338</v>
      </c>
      <c r="X2120" s="31" t="s">
        <v>7042</v>
      </c>
      <c r="AA2120" s="6564">
        <v>13635298</v>
      </c>
      <c r="AC2120" s="4898">
        <v>0</v>
      </c>
      <c r="AD2120" s="4898">
        <v>12375</v>
      </c>
      <c r="AE2120" s="4898">
        <f t="shared" si="96"/>
        <v>12375</v>
      </c>
    </row>
    <row r="2121" spans="1:31" s="6" customFormat="1" ht="30" customHeight="1">
      <c r="A2121" s="6672" t="s">
        <v>18779</v>
      </c>
      <c r="B2121" s="4672" t="s">
        <v>29221</v>
      </c>
      <c r="C2121" s="422">
        <v>46073</v>
      </c>
      <c r="D2121" s="422">
        <v>46098</v>
      </c>
      <c r="E2121" s="422"/>
      <c r="F2121" s="373"/>
      <c r="G2121" s="41">
        <v>8593</v>
      </c>
      <c r="H2121" s="6651" t="s">
        <v>25003</v>
      </c>
      <c r="I2121" s="41" t="s">
        <v>25558</v>
      </c>
      <c r="J2121" s="41" t="s">
        <v>9812</v>
      </c>
      <c r="K2121" s="41" t="s">
        <v>29222</v>
      </c>
      <c r="L2121" s="41" t="s">
        <v>76</v>
      </c>
      <c r="M2121" s="582" t="s">
        <v>29224</v>
      </c>
      <c r="N2121" s="41"/>
      <c r="O2121" s="4088">
        <v>4</v>
      </c>
      <c r="P2121" s="4088">
        <v>4</v>
      </c>
      <c r="Q2121" s="41" t="s">
        <v>29223</v>
      </c>
      <c r="R2121" s="41"/>
      <c r="V2121" s="31" t="s">
        <v>9338</v>
      </c>
      <c r="X2121" s="31" t="s">
        <v>7042</v>
      </c>
      <c r="AA2121" s="6564">
        <v>13637478</v>
      </c>
      <c r="AC2121" s="4898">
        <v>0</v>
      </c>
      <c r="AD2121" s="4898">
        <v>7920</v>
      </c>
      <c r="AE2121" s="4898">
        <f t="shared" si="96"/>
        <v>31680</v>
      </c>
    </row>
    <row r="2122" spans="1:31" s="6" customFormat="1" ht="30" customHeight="1">
      <c r="A2122" s="6636" t="s">
        <v>19554</v>
      </c>
      <c r="B2122" s="4672" t="s">
        <v>29225</v>
      </c>
      <c r="C2122" s="422">
        <v>46073</v>
      </c>
      <c r="D2122" s="422">
        <v>46111</v>
      </c>
      <c r="E2122" s="422"/>
      <c r="F2122" s="373"/>
      <c r="G2122" s="41">
        <v>8601</v>
      </c>
      <c r="H2122" s="6651" t="s">
        <v>12329</v>
      </c>
      <c r="I2122" s="41" t="s">
        <v>25558</v>
      </c>
      <c r="J2122" s="41" t="s">
        <v>29226</v>
      </c>
      <c r="K2122" s="41" t="s">
        <v>29227</v>
      </c>
      <c r="L2122" s="41" t="s">
        <v>173</v>
      </c>
      <c r="M2122" s="582" t="s">
        <v>29229</v>
      </c>
      <c r="N2122" s="41"/>
      <c r="O2122" s="4088">
        <v>1</v>
      </c>
      <c r="P2122" s="4088">
        <v>1</v>
      </c>
      <c r="Q2122" s="41" t="s">
        <v>29228</v>
      </c>
      <c r="R2122" s="41"/>
      <c r="V2122" s="31" t="s">
        <v>9338</v>
      </c>
      <c r="X2122" s="31" t="s">
        <v>7042</v>
      </c>
      <c r="AA2122" s="6564">
        <v>13637983</v>
      </c>
      <c r="AC2122" s="4898">
        <v>72000</v>
      </c>
      <c r="AD2122" s="4898">
        <v>8625</v>
      </c>
      <c r="AE2122" s="4898">
        <f t="shared" si="96"/>
        <v>80625</v>
      </c>
    </row>
    <row r="2123" spans="1:31" s="6" customFormat="1" ht="30" customHeight="1">
      <c r="A2123" s="6632" t="s">
        <v>18626</v>
      </c>
      <c r="B2123" s="41" t="s">
        <v>29230</v>
      </c>
      <c r="C2123" s="422">
        <v>46073</v>
      </c>
      <c r="D2123" s="422">
        <v>46098</v>
      </c>
      <c r="E2123" s="422"/>
      <c r="F2123" s="373"/>
      <c r="G2123" s="41">
        <v>9013</v>
      </c>
      <c r="H2123" s="6693"/>
      <c r="I2123" s="41" t="s">
        <v>21302</v>
      </c>
      <c r="J2123" s="41" t="s">
        <v>29231</v>
      </c>
      <c r="K2123" s="41" t="s">
        <v>29232</v>
      </c>
      <c r="L2123" s="41" t="s">
        <v>28</v>
      </c>
      <c r="M2123" s="582" t="s">
        <v>29234</v>
      </c>
      <c r="N2123" s="41"/>
      <c r="O2123" s="4088">
        <v>2</v>
      </c>
      <c r="P2123" s="4088">
        <v>2</v>
      </c>
      <c r="Q2123" s="41" t="s">
        <v>29233</v>
      </c>
      <c r="R2123" s="41"/>
      <c r="V2123" s="31" t="s">
        <v>9338</v>
      </c>
      <c r="X2123" s="31" t="s">
        <v>7042</v>
      </c>
      <c r="AA2123" s="6564">
        <v>13638080</v>
      </c>
      <c r="AC2123" s="4898">
        <v>0</v>
      </c>
      <c r="AD2123" s="4898">
        <v>6798.83</v>
      </c>
      <c r="AE2123" s="4898">
        <f t="shared" si="96"/>
        <v>13597.66</v>
      </c>
    </row>
    <row r="2124" spans="1:31" s="6" customFormat="1" ht="30" customHeight="1">
      <c r="A2124" s="6632" t="s">
        <v>18977</v>
      </c>
      <c r="B2124" s="4672" t="s">
        <v>29235</v>
      </c>
      <c r="C2124" s="422">
        <v>46073</v>
      </c>
      <c r="D2124" s="422">
        <v>46111</v>
      </c>
      <c r="E2124" s="422"/>
      <c r="F2124" s="373"/>
      <c r="G2124" s="41">
        <v>8644</v>
      </c>
      <c r="H2124" s="6651" t="s">
        <v>7324</v>
      </c>
      <c r="I2124" s="41" t="s">
        <v>25</v>
      </c>
      <c r="J2124" s="41" t="s">
        <v>29236</v>
      </c>
      <c r="K2124" s="41" t="s">
        <v>29237</v>
      </c>
      <c r="L2124" s="41" t="s">
        <v>29239</v>
      </c>
      <c r="M2124" s="582" t="s">
        <v>29240</v>
      </c>
      <c r="N2124" s="41"/>
      <c r="O2124" s="4088">
        <v>44</v>
      </c>
      <c r="P2124" s="4088">
        <v>44</v>
      </c>
      <c r="Q2124" s="41" t="s">
        <v>29238</v>
      </c>
      <c r="R2124" s="41"/>
      <c r="V2124" s="6" t="s">
        <v>9338</v>
      </c>
      <c r="X2124" s="6" t="s">
        <v>7042</v>
      </c>
      <c r="AA2124" s="6564">
        <v>13638233</v>
      </c>
      <c r="AC2124" s="4898">
        <v>17100</v>
      </c>
      <c r="AD2124" s="4898">
        <v>2970</v>
      </c>
      <c r="AE2124" s="4898">
        <f t="shared" si="96"/>
        <v>147780</v>
      </c>
    </row>
    <row r="2125" spans="1:31" s="6" customFormat="1" ht="30" customHeight="1">
      <c r="A2125" s="6632" t="s">
        <v>20488</v>
      </c>
      <c r="B2125" s="4672" t="s">
        <v>29241</v>
      </c>
      <c r="C2125" s="422">
        <v>46073</v>
      </c>
      <c r="D2125" s="422">
        <v>46098</v>
      </c>
      <c r="E2125" s="422"/>
      <c r="F2125" s="373"/>
      <c r="G2125" s="41">
        <v>8630</v>
      </c>
      <c r="H2125" s="6651" t="s">
        <v>28002</v>
      </c>
      <c r="I2125" s="41"/>
      <c r="J2125" s="41" t="s">
        <v>29242</v>
      </c>
      <c r="K2125" s="41" t="s">
        <v>29243</v>
      </c>
      <c r="L2125" s="41" t="s">
        <v>173</v>
      </c>
      <c r="M2125" s="582" t="s">
        <v>29244</v>
      </c>
      <c r="N2125" s="41"/>
      <c r="O2125" s="4088">
        <v>1</v>
      </c>
      <c r="P2125" s="4088">
        <v>1</v>
      </c>
      <c r="Q2125" s="41" t="s">
        <v>19221</v>
      </c>
      <c r="R2125" s="41"/>
      <c r="V2125" s="6" t="s">
        <v>9338</v>
      </c>
      <c r="X2125" s="6" t="s">
        <v>7042</v>
      </c>
      <c r="AA2125" s="6564">
        <v>13638632</v>
      </c>
      <c r="AC2125" s="4898">
        <v>2079</v>
      </c>
      <c r="AD2125" s="4898">
        <v>8316</v>
      </c>
      <c r="AE2125" s="4898">
        <f t="shared" si="96"/>
        <v>10395</v>
      </c>
    </row>
    <row r="2126" spans="1:31" s="6" customFormat="1" ht="30" customHeight="1">
      <c r="A2126" s="6643" t="s">
        <v>26302</v>
      </c>
      <c r="B2126" s="6" t="s">
        <v>29245</v>
      </c>
      <c r="C2126" s="114">
        <v>46077</v>
      </c>
      <c r="D2126" s="114">
        <v>46112</v>
      </c>
      <c r="E2126" s="114">
        <v>46132</v>
      </c>
      <c r="F2126" s="6706">
        <f t="shared" si="95"/>
        <v>-20</v>
      </c>
      <c r="G2126" s="6">
        <v>6984</v>
      </c>
      <c r="H2126" s="6618"/>
      <c r="I2126" s="6" t="s">
        <v>21302</v>
      </c>
      <c r="J2126" s="6" t="s">
        <v>29246</v>
      </c>
      <c r="K2126" s="6" t="s">
        <v>29247</v>
      </c>
      <c r="L2126" s="6" t="s">
        <v>173</v>
      </c>
      <c r="M2126" s="6573" t="s">
        <v>29249</v>
      </c>
      <c r="O2126" s="264">
        <v>1</v>
      </c>
      <c r="P2126" s="264">
        <v>1</v>
      </c>
      <c r="Q2126" s="6" t="s">
        <v>29248</v>
      </c>
      <c r="AA2126" s="6564">
        <v>13644328</v>
      </c>
      <c r="AC2126" s="4898">
        <v>6900</v>
      </c>
      <c r="AD2126" s="4898">
        <v>7840.8</v>
      </c>
      <c r="AE2126" s="4898">
        <f t="shared" si="96"/>
        <v>14740.8</v>
      </c>
    </row>
    <row r="2127" spans="1:31" s="6" customFormat="1" ht="30" customHeight="1">
      <c r="A2127" s="6770" t="s">
        <v>19424</v>
      </c>
      <c r="B2127" s="41" t="s">
        <v>29250</v>
      </c>
      <c r="C2127" s="422">
        <v>46077</v>
      </c>
      <c r="D2127" s="422">
        <v>46099</v>
      </c>
      <c r="E2127" s="422"/>
      <c r="F2127" s="373"/>
      <c r="G2127" s="41">
        <v>8647</v>
      </c>
      <c r="H2127" s="6771" t="s">
        <v>5862</v>
      </c>
      <c r="I2127" s="41"/>
      <c r="J2127" s="41" t="s">
        <v>25588</v>
      </c>
      <c r="K2127" s="41" t="s">
        <v>29251</v>
      </c>
      <c r="L2127" s="41" t="s">
        <v>28</v>
      </c>
      <c r="M2127" s="582" t="s">
        <v>29253</v>
      </c>
      <c r="N2127" s="41"/>
      <c r="O2127" s="4088">
        <v>2</v>
      </c>
      <c r="P2127" s="4088">
        <v>2</v>
      </c>
      <c r="Q2127" s="41" t="s">
        <v>29252</v>
      </c>
      <c r="R2127" s="41"/>
      <c r="V2127" s="6910" t="s">
        <v>2073</v>
      </c>
      <c r="X2127" s="6910" t="s">
        <v>7042</v>
      </c>
      <c r="AA2127" s="6564">
        <v>13643630</v>
      </c>
      <c r="AC2127" s="4898">
        <v>0</v>
      </c>
      <c r="AD2127" s="4898">
        <v>7920</v>
      </c>
      <c r="AE2127" s="4898">
        <f t="shared" si="96"/>
        <v>15840</v>
      </c>
    </row>
    <row r="2128" spans="1:31" s="6" customFormat="1" ht="30" customHeight="1">
      <c r="A2128" s="6643" t="s">
        <v>18703</v>
      </c>
      <c r="B2128" s="8871" t="s">
        <v>29254</v>
      </c>
      <c r="C2128" s="11488">
        <v>46077</v>
      </c>
      <c r="D2128" s="11488">
        <v>46167</v>
      </c>
      <c r="E2128" s="11488">
        <v>46150</v>
      </c>
      <c r="F2128" s="11512">
        <f t="shared" si="95"/>
        <v>17</v>
      </c>
      <c r="G2128" s="9694">
        <v>8615</v>
      </c>
      <c r="H2128" s="11500" t="s">
        <v>21849</v>
      </c>
      <c r="J2128" s="9694" t="s">
        <v>29255</v>
      </c>
      <c r="K2128" s="9694" t="s">
        <v>29256</v>
      </c>
      <c r="L2128" s="6" t="s">
        <v>173</v>
      </c>
      <c r="M2128" s="11489" t="s">
        <v>29258</v>
      </c>
      <c r="O2128" s="264">
        <v>1</v>
      </c>
      <c r="P2128" s="264">
        <v>1</v>
      </c>
      <c r="Q2128" s="9694" t="s">
        <v>29257</v>
      </c>
      <c r="AA2128" s="11490">
        <v>13643180</v>
      </c>
      <c r="AC2128" s="11494">
        <v>10200</v>
      </c>
      <c r="AD2128" s="4898">
        <v>7920</v>
      </c>
      <c r="AE2128" s="11494">
        <f>AC2128+AD2128*P2128+AD2129*P2129+AD2130*P2130</f>
        <v>179490</v>
      </c>
    </row>
    <row r="2129" spans="1:31" s="6" customFormat="1" ht="30" customHeight="1">
      <c r="A2129" s="6643" t="s">
        <v>18703</v>
      </c>
      <c r="B2129" s="8858"/>
      <c r="C2129" s="11499"/>
      <c r="D2129" s="11499"/>
      <c r="E2129" s="11499"/>
      <c r="F2129" s="11513"/>
      <c r="G2129" s="9228"/>
      <c r="H2129" s="11543"/>
      <c r="J2129" s="9228"/>
      <c r="K2129" s="9228"/>
      <c r="L2129" s="6" t="s">
        <v>13689</v>
      </c>
      <c r="M2129" s="9228"/>
      <c r="N2129" s="6643" t="s">
        <v>3953</v>
      </c>
      <c r="O2129" s="264">
        <v>1</v>
      </c>
      <c r="P2129" s="264">
        <v>1</v>
      </c>
      <c r="Q2129" s="9228"/>
      <c r="AA2129" s="11532"/>
      <c r="AC2129" s="11509"/>
      <c r="AD2129" s="4898">
        <v>136620</v>
      </c>
      <c r="AE2129" s="11509"/>
    </row>
    <row r="2130" spans="1:31" s="6" customFormat="1" ht="30" customHeight="1">
      <c r="A2130" s="6643" t="s">
        <v>18703</v>
      </c>
      <c r="B2130" s="8854"/>
      <c r="C2130" s="11045"/>
      <c r="D2130" s="11045"/>
      <c r="E2130" s="11045"/>
      <c r="F2130" s="11514"/>
      <c r="G2130" s="9229"/>
      <c r="H2130" s="11501"/>
      <c r="J2130" s="9229"/>
      <c r="K2130" s="9229"/>
      <c r="L2130" s="6" t="s">
        <v>8688</v>
      </c>
      <c r="M2130" s="9229"/>
      <c r="O2130" s="264">
        <v>1</v>
      </c>
      <c r="P2130" s="264">
        <v>1</v>
      </c>
      <c r="Q2130" s="9229"/>
      <c r="AA2130" s="11491"/>
      <c r="AC2130" s="11495"/>
      <c r="AD2130" s="4898">
        <v>24750</v>
      </c>
      <c r="AE2130" s="11495"/>
    </row>
    <row r="2131" spans="1:31" s="6" customFormat="1" ht="30" customHeight="1">
      <c r="A2131" s="6770" t="s">
        <v>19716</v>
      </c>
      <c r="B2131" s="4672" t="s">
        <v>29259</v>
      </c>
      <c r="C2131" s="422">
        <v>46077</v>
      </c>
      <c r="D2131" s="422">
        <v>46112</v>
      </c>
      <c r="E2131" s="422"/>
      <c r="F2131" s="373"/>
      <c r="G2131" s="41">
        <v>8588</v>
      </c>
      <c r="H2131" s="6771" t="s">
        <v>16957</v>
      </c>
      <c r="I2131" s="41" t="s">
        <v>25</v>
      </c>
      <c r="J2131" s="41" t="s">
        <v>29260</v>
      </c>
      <c r="K2131" s="41" t="s">
        <v>29261</v>
      </c>
      <c r="L2131" s="41" t="s">
        <v>28</v>
      </c>
      <c r="M2131" s="582" t="s">
        <v>29263</v>
      </c>
      <c r="N2131" s="41"/>
      <c r="O2131" s="4088">
        <v>2</v>
      </c>
      <c r="P2131" s="4088">
        <v>2</v>
      </c>
      <c r="Q2131" s="41" t="s">
        <v>29262</v>
      </c>
      <c r="R2131" s="41"/>
      <c r="V2131" s="6" t="s">
        <v>9338</v>
      </c>
      <c r="X2131" s="6" t="s">
        <v>7042</v>
      </c>
      <c r="AA2131" s="6564">
        <v>13643055</v>
      </c>
      <c r="AC2131" s="4898">
        <v>6900</v>
      </c>
      <c r="AD2131" s="4898">
        <v>7920</v>
      </c>
      <c r="AE2131" s="4898">
        <f t="shared" si="96"/>
        <v>22740</v>
      </c>
    </row>
    <row r="2132" spans="1:31" s="6" customFormat="1" ht="30" customHeight="1">
      <c r="A2132" s="6770" t="s">
        <v>19214</v>
      </c>
      <c r="B2132" s="8701" t="s">
        <v>29264</v>
      </c>
      <c r="C2132" s="422">
        <v>46077</v>
      </c>
      <c r="D2132" s="422">
        <v>46099</v>
      </c>
      <c r="E2132" s="422"/>
      <c r="F2132" s="373"/>
      <c r="G2132" s="41">
        <v>8616</v>
      </c>
      <c r="H2132" s="6624"/>
      <c r="I2132" s="41" t="s">
        <v>21302</v>
      </c>
      <c r="J2132" s="41" t="s">
        <v>29266</v>
      </c>
      <c r="K2132" s="41" t="s">
        <v>29265</v>
      </c>
      <c r="L2132" s="41" t="s">
        <v>6341</v>
      </c>
      <c r="M2132" s="582" t="s">
        <v>29268</v>
      </c>
      <c r="N2132" s="41"/>
      <c r="O2132" s="4088">
        <v>26</v>
      </c>
      <c r="P2132" s="4088">
        <v>26</v>
      </c>
      <c r="Q2132" s="41" t="s">
        <v>29267</v>
      </c>
      <c r="R2132" s="41"/>
      <c r="V2132" s="6" t="s">
        <v>9338</v>
      </c>
      <c r="X2132" s="6" t="s">
        <v>7042</v>
      </c>
      <c r="AA2132" s="6573"/>
      <c r="AC2132" s="4898">
        <v>0</v>
      </c>
      <c r="AD2132" s="4898">
        <v>7920</v>
      </c>
      <c r="AE2132" s="4898">
        <f t="shared" si="96"/>
        <v>205920</v>
      </c>
    </row>
    <row r="2133" spans="1:31" s="6" customFormat="1" ht="30" customHeight="1">
      <c r="A2133" s="6770" t="s">
        <v>19424</v>
      </c>
      <c r="B2133" s="4672" t="s">
        <v>29269</v>
      </c>
      <c r="C2133" s="422">
        <v>46077</v>
      </c>
      <c r="D2133" s="422">
        <v>46099</v>
      </c>
      <c r="E2133" s="422"/>
      <c r="F2133" s="373"/>
      <c r="G2133" s="41">
        <v>8647</v>
      </c>
      <c r="H2133" s="6771" t="s">
        <v>8498</v>
      </c>
      <c r="I2133" s="41"/>
      <c r="J2133" s="41" t="s">
        <v>29270</v>
      </c>
      <c r="K2133" s="41" t="s">
        <v>29271</v>
      </c>
      <c r="L2133" s="41" t="s">
        <v>128</v>
      </c>
      <c r="M2133" s="582" t="s">
        <v>29273</v>
      </c>
      <c r="N2133" s="41"/>
      <c r="O2133" s="4088">
        <v>3</v>
      </c>
      <c r="P2133" s="4088">
        <v>3</v>
      </c>
      <c r="Q2133" s="41" t="s">
        <v>29272</v>
      </c>
      <c r="R2133" s="41"/>
      <c r="V2133" s="6" t="s">
        <v>9338</v>
      </c>
      <c r="X2133" s="6" t="s">
        <v>7042</v>
      </c>
      <c r="AA2133" s="6564">
        <v>13642381</v>
      </c>
      <c r="AC2133" s="4898">
        <v>0</v>
      </c>
      <c r="AD2133" s="4898">
        <v>7920</v>
      </c>
      <c r="AE2133" s="4898">
        <f t="shared" si="96"/>
        <v>23760</v>
      </c>
    </row>
    <row r="2134" spans="1:31" s="6" customFormat="1" ht="30" customHeight="1">
      <c r="A2134" s="6770" t="s">
        <v>20766</v>
      </c>
      <c r="B2134" s="4672" t="s">
        <v>29274</v>
      </c>
      <c r="C2134" s="422">
        <v>46077</v>
      </c>
      <c r="D2134" s="422">
        <v>46167</v>
      </c>
      <c r="E2134" s="422"/>
      <c r="F2134" s="373"/>
      <c r="G2134" s="41">
        <v>8629</v>
      </c>
      <c r="H2134" s="6651"/>
      <c r="I2134" s="41" t="s">
        <v>21302</v>
      </c>
      <c r="J2134" s="41" t="s">
        <v>29275</v>
      </c>
      <c r="K2134" s="41" t="s">
        <v>29276</v>
      </c>
      <c r="L2134" s="41" t="s">
        <v>13689</v>
      </c>
      <c r="M2134" s="582" t="s">
        <v>29278</v>
      </c>
      <c r="N2134" s="6770" t="s">
        <v>3953</v>
      </c>
      <c r="O2134" s="4088">
        <v>1</v>
      </c>
      <c r="P2134" s="4088">
        <v>1</v>
      </c>
      <c r="Q2134" s="41" t="s">
        <v>29277</v>
      </c>
      <c r="R2134" s="41"/>
      <c r="V2134" s="6" t="s">
        <v>9338</v>
      </c>
      <c r="X2134" s="6" t="s">
        <v>7042</v>
      </c>
      <c r="AA2134" s="6564">
        <v>13640522</v>
      </c>
      <c r="AC2134" s="4898">
        <v>59746.5</v>
      </c>
      <c r="AD2134" s="4898">
        <v>172141.2</v>
      </c>
      <c r="AE2134" s="4898">
        <f t="shared" si="96"/>
        <v>231887.7</v>
      </c>
    </row>
    <row r="2135" spans="1:31" s="6" customFormat="1" ht="30" customHeight="1">
      <c r="A2135" s="6669" t="s">
        <v>29279</v>
      </c>
      <c r="B2135" s="9278" t="s">
        <v>29280</v>
      </c>
      <c r="C2135" s="9721">
        <v>46070</v>
      </c>
      <c r="D2135" s="9721">
        <v>46251</v>
      </c>
      <c r="E2135" s="9721"/>
      <c r="F2135" s="11406"/>
      <c r="G2135" s="9278">
        <v>8617</v>
      </c>
      <c r="H2135" s="11544" t="s">
        <v>589</v>
      </c>
      <c r="I2135" s="41"/>
      <c r="J2135" s="9278" t="s">
        <v>29281</v>
      </c>
      <c r="K2135" s="11542" t="s">
        <v>29288</v>
      </c>
      <c r="L2135" s="41" t="s">
        <v>29282</v>
      </c>
      <c r="M2135" s="9231" t="s">
        <v>29944</v>
      </c>
      <c r="N2135" s="41"/>
      <c r="O2135" s="4088">
        <v>13</v>
      </c>
      <c r="P2135" s="4088">
        <v>13</v>
      </c>
      <c r="Q2135" s="9278"/>
      <c r="R2135" s="41"/>
      <c r="V2135" s="9694" t="s">
        <v>28776</v>
      </c>
      <c r="X2135" s="9694" t="s">
        <v>27185</v>
      </c>
      <c r="AA2135" s="11490">
        <v>13625472</v>
      </c>
      <c r="AC2135" s="11494">
        <v>0</v>
      </c>
      <c r="AD2135" s="4898">
        <v>0</v>
      </c>
      <c r="AE2135" s="11494">
        <v>509600</v>
      </c>
    </row>
    <row r="2136" spans="1:31" s="6" customFormat="1" ht="30" customHeight="1">
      <c r="A2136" s="6770" t="s">
        <v>29279</v>
      </c>
      <c r="B2136" s="9209"/>
      <c r="C2136" s="9410"/>
      <c r="D2136" s="9410"/>
      <c r="E2136" s="9410"/>
      <c r="F2136" s="11408"/>
      <c r="G2136" s="9209"/>
      <c r="H2136" s="11545"/>
      <c r="I2136" s="41"/>
      <c r="J2136" s="9209"/>
      <c r="K2136" s="9209"/>
      <c r="L2136" s="6770" t="s">
        <v>29283</v>
      </c>
      <c r="M2136" s="9209"/>
      <c r="N2136" s="6770" t="s">
        <v>3956</v>
      </c>
      <c r="O2136" s="4088">
        <v>1</v>
      </c>
      <c r="P2136" s="4088">
        <v>1</v>
      </c>
      <c r="Q2136" s="9209"/>
      <c r="R2136" s="41"/>
      <c r="V2136" s="9229"/>
      <c r="X2136" s="9229"/>
      <c r="AA2136" s="11491"/>
      <c r="AC2136" s="11495"/>
      <c r="AD2136" s="4898">
        <v>0</v>
      </c>
      <c r="AE2136" s="11495"/>
    </row>
    <row r="2137" spans="1:31" s="6" customFormat="1" ht="30" customHeight="1">
      <c r="A2137" s="6643" t="s">
        <v>29279</v>
      </c>
      <c r="B2137" s="11496" t="s">
        <v>29284</v>
      </c>
      <c r="C2137" s="11488">
        <v>46070</v>
      </c>
      <c r="D2137" s="11488">
        <v>46251</v>
      </c>
      <c r="E2137" s="11488">
        <v>46150</v>
      </c>
      <c r="F2137" s="11512">
        <f t="shared" si="95"/>
        <v>101</v>
      </c>
      <c r="G2137" s="9694">
        <v>8617</v>
      </c>
      <c r="H2137" s="11500" t="s">
        <v>19085</v>
      </c>
      <c r="J2137" s="9694" t="s">
        <v>29285</v>
      </c>
      <c r="K2137" s="12293" t="s">
        <v>29286</v>
      </c>
      <c r="L2137" s="6643" t="s">
        <v>29282</v>
      </c>
      <c r="M2137" s="11489" t="s">
        <v>29943</v>
      </c>
      <c r="O2137" s="264">
        <v>4</v>
      </c>
      <c r="P2137" s="264">
        <v>4</v>
      </c>
      <c r="Q2137" s="9694"/>
      <c r="AA2137" s="11490">
        <v>13625449</v>
      </c>
      <c r="AC2137" s="11494">
        <v>0</v>
      </c>
      <c r="AD2137" s="4898">
        <v>0</v>
      </c>
      <c r="AE2137" s="11494">
        <v>230300</v>
      </c>
    </row>
    <row r="2138" spans="1:31" s="6" customFormat="1" ht="30" customHeight="1">
      <c r="A2138" s="6643" t="s">
        <v>29279</v>
      </c>
      <c r="B2138" s="8854"/>
      <c r="C2138" s="11045"/>
      <c r="D2138" s="11045"/>
      <c r="E2138" s="11045"/>
      <c r="F2138" s="11514"/>
      <c r="G2138" s="9229"/>
      <c r="H2138" s="11501"/>
      <c r="J2138" s="9229"/>
      <c r="K2138" s="9229"/>
      <c r="L2138" s="6643" t="s">
        <v>29287</v>
      </c>
      <c r="M2138" s="9229"/>
      <c r="N2138" s="6643" t="s">
        <v>9575</v>
      </c>
      <c r="O2138" s="264">
        <v>1</v>
      </c>
      <c r="P2138" s="264">
        <v>1</v>
      </c>
      <c r="Q2138" s="9229"/>
      <c r="AA2138" s="11491"/>
      <c r="AC2138" s="11495"/>
      <c r="AD2138" s="4898">
        <v>0</v>
      </c>
      <c r="AE2138" s="11495"/>
    </row>
    <row r="2139" spans="1:31" s="6" customFormat="1" ht="30" customHeight="1">
      <c r="A2139" s="6770" t="s">
        <v>29279</v>
      </c>
      <c r="B2139" s="12297" t="s">
        <v>29290</v>
      </c>
      <c r="C2139" s="9721">
        <v>46070</v>
      </c>
      <c r="D2139" s="9721">
        <v>46251</v>
      </c>
      <c r="E2139" s="9721"/>
      <c r="F2139" s="11406"/>
      <c r="G2139" s="9278">
        <v>8617</v>
      </c>
      <c r="H2139" s="11544" t="s">
        <v>19098</v>
      </c>
      <c r="I2139" s="41"/>
      <c r="J2139" s="11542" t="s">
        <v>29289</v>
      </c>
      <c r="K2139" s="11542" t="s">
        <v>29291</v>
      </c>
      <c r="L2139" s="6770" t="s">
        <v>29282</v>
      </c>
      <c r="M2139" s="9231" t="s">
        <v>29942</v>
      </c>
      <c r="N2139" s="41"/>
      <c r="O2139" s="4088">
        <v>5</v>
      </c>
      <c r="P2139" s="4088">
        <v>5</v>
      </c>
      <c r="Q2139" s="9278"/>
      <c r="R2139" s="41"/>
      <c r="V2139" s="9694" t="s">
        <v>28776</v>
      </c>
      <c r="X2139" s="9694" t="s">
        <v>27185</v>
      </c>
      <c r="AA2139" s="11490">
        <v>13625448</v>
      </c>
      <c r="AC2139" s="11494">
        <v>0</v>
      </c>
      <c r="AD2139" s="4898">
        <v>0</v>
      </c>
      <c r="AE2139" s="11494">
        <v>301840</v>
      </c>
    </row>
    <row r="2140" spans="1:31" s="6" customFormat="1" ht="30" customHeight="1">
      <c r="A2140" s="6770" t="s">
        <v>29279</v>
      </c>
      <c r="B2140" s="12298"/>
      <c r="C2140" s="9722"/>
      <c r="D2140" s="9722"/>
      <c r="E2140" s="9722"/>
      <c r="F2140" s="11407"/>
      <c r="G2140" s="9208"/>
      <c r="H2140" s="12286"/>
      <c r="I2140" s="41"/>
      <c r="J2140" s="12301"/>
      <c r="K2140" s="12301"/>
      <c r="L2140" s="6770" t="s">
        <v>29283</v>
      </c>
      <c r="M2140" s="9208"/>
      <c r="N2140" s="7069" t="s">
        <v>3956</v>
      </c>
      <c r="O2140" s="4088">
        <v>1</v>
      </c>
      <c r="P2140" s="4088">
        <v>1</v>
      </c>
      <c r="Q2140" s="9208"/>
      <c r="R2140" s="41"/>
      <c r="V2140" s="9228"/>
      <c r="X2140" s="9228"/>
      <c r="AA2140" s="11532"/>
      <c r="AC2140" s="11509"/>
      <c r="AD2140" s="4898">
        <v>0</v>
      </c>
      <c r="AE2140" s="11509"/>
    </row>
    <row r="2141" spans="1:31" s="6" customFormat="1" ht="30" customHeight="1">
      <c r="A2141" s="6770" t="s">
        <v>29279</v>
      </c>
      <c r="B2141" s="12299"/>
      <c r="C2141" s="9410"/>
      <c r="D2141" s="9410"/>
      <c r="E2141" s="9410"/>
      <c r="F2141" s="11408"/>
      <c r="G2141" s="9209"/>
      <c r="H2141" s="11545"/>
      <c r="I2141" s="41"/>
      <c r="J2141" s="12302"/>
      <c r="K2141" s="12302"/>
      <c r="L2141" s="6770" t="s">
        <v>29292</v>
      </c>
      <c r="M2141" s="9209"/>
      <c r="N2141" s="41"/>
      <c r="O2141" s="4088">
        <v>1</v>
      </c>
      <c r="P2141" s="4088">
        <v>1</v>
      </c>
      <c r="Q2141" s="9209"/>
      <c r="R2141" s="41"/>
      <c r="V2141" s="9229"/>
      <c r="X2141" s="9229"/>
      <c r="AA2141" s="11491"/>
      <c r="AC2141" s="11495"/>
      <c r="AD2141" s="4898">
        <v>0</v>
      </c>
      <c r="AE2141" s="11495"/>
    </row>
    <row r="2142" spans="1:31" s="6" customFormat="1" ht="30" customHeight="1">
      <c r="A2142" s="6654" t="s">
        <v>19480</v>
      </c>
      <c r="B2142" s="41" t="s">
        <v>29293</v>
      </c>
      <c r="C2142" s="422">
        <v>46078</v>
      </c>
      <c r="D2142" s="422">
        <v>46113</v>
      </c>
      <c r="E2142" s="422"/>
      <c r="F2142" s="373"/>
      <c r="G2142" s="41">
        <v>8618</v>
      </c>
      <c r="H2142" s="6748" t="s">
        <v>613</v>
      </c>
      <c r="I2142" s="41"/>
      <c r="J2142" s="41" t="s">
        <v>29294</v>
      </c>
      <c r="K2142" s="41" t="s">
        <v>29295</v>
      </c>
      <c r="L2142" s="41" t="s">
        <v>173</v>
      </c>
      <c r="M2142" s="582" t="s">
        <v>29297</v>
      </c>
      <c r="N2142" s="41"/>
      <c r="O2142" s="4088">
        <v>1</v>
      </c>
      <c r="P2142" s="4088">
        <v>1</v>
      </c>
      <c r="Q2142" s="41" t="s">
        <v>29296</v>
      </c>
      <c r="R2142" s="41"/>
      <c r="V2142" s="6" t="s">
        <v>9338</v>
      </c>
      <c r="X2142" s="6" t="s">
        <v>7042</v>
      </c>
      <c r="AA2142" s="6564">
        <v>13645650</v>
      </c>
      <c r="AC2142" s="4898">
        <v>3300</v>
      </c>
      <c r="AD2142" s="4898">
        <v>7918.05</v>
      </c>
      <c r="AE2142" s="4898">
        <f t="shared" si="96"/>
        <v>11218.05</v>
      </c>
    </row>
    <row r="2143" spans="1:31" s="6" customFormat="1" ht="30" customHeight="1">
      <c r="A2143" s="6654" t="s">
        <v>26302</v>
      </c>
      <c r="B2143" s="41" t="s">
        <v>29298</v>
      </c>
      <c r="C2143" s="422">
        <v>46078</v>
      </c>
      <c r="D2143" s="422">
        <v>46113</v>
      </c>
      <c r="E2143" s="422"/>
      <c r="F2143" s="373"/>
      <c r="G2143" s="41">
        <v>6984</v>
      </c>
      <c r="H2143" s="6651"/>
      <c r="I2143" s="41" t="s">
        <v>21302</v>
      </c>
      <c r="J2143" s="41" t="s">
        <v>29299</v>
      </c>
      <c r="K2143" s="41" t="s">
        <v>29300</v>
      </c>
      <c r="L2143" s="41" t="s">
        <v>173</v>
      </c>
      <c r="M2143" s="582" t="s">
        <v>29302</v>
      </c>
      <c r="N2143" s="41"/>
      <c r="O2143" s="4088">
        <v>1</v>
      </c>
      <c r="P2143" s="4088">
        <v>1</v>
      </c>
      <c r="Q2143" s="41" t="s">
        <v>29301</v>
      </c>
      <c r="R2143" s="41"/>
      <c r="V2143" s="6" t="s">
        <v>28776</v>
      </c>
      <c r="X2143" s="6" t="s">
        <v>27185</v>
      </c>
      <c r="AA2143" s="6564">
        <v>13645869</v>
      </c>
      <c r="AC2143" s="4898">
        <v>6900</v>
      </c>
      <c r="AD2143" s="4898">
        <v>7840.8</v>
      </c>
      <c r="AE2143" s="4898">
        <f t="shared" si="96"/>
        <v>14740.8</v>
      </c>
    </row>
    <row r="2144" spans="1:31" s="6" customFormat="1" ht="30" customHeight="1">
      <c r="A2144" s="6654" t="s">
        <v>19480</v>
      </c>
      <c r="B2144" s="4672" t="s">
        <v>29303</v>
      </c>
      <c r="C2144" s="422">
        <v>46078</v>
      </c>
      <c r="D2144" s="422">
        <v>46112</v>
      </c>
      <c r="E2144" s="422"/>
      <c r="F2144" s="373"/>
      <c r="G2144" s="41">
        <v>8618</v>
      </c>
      <c r="H2144" s="6748" t="s">
        <v>7465</v>
      </c>
      <c r="I2144" s="41"/>
      <c r="J2144" s="41" t="s">
        <v>29304</v>
      </c>
      <c r="K2144" s="41" t="s">
        <v>29305</v>
      </c>
      <c r="L2144" s="41" t="s">
        <v>173</v>
      </c>
      <c r="M2144" s="582" t="s">
        <v>29307</v>
      </c>
      <c r="N2144" s="41"/>
      <c r="O2144" s="4088">
        <v>1</v>
      </c>
      <c r="P2144" s="4088">
        <v>1</v>
      </c>
      <c r="Q2144" s="41" t="s">
        <v>29306</v>
      </c>
      <c r="R2144" s="41"/>
      <c r="V2144" s="6" t="s">
        <v>28776</v>
      </c>
      <c r="X2144" s="6" t="s">
        <v>27185</v>
      </c>
      <c r="AA2144" s="6564">
        <v>13646132</v>
      </c>
      <c r="AC2144" s="4898">
        <v>6900</v>
      </c>
      <c r="AD2144" s="4898">
        <v>7918.05</v>
      </c>
      <c r="AE2144" s="4898">
        <f t="shared" si="96"/>
        <v>14818.05</v>
      </c>
    </row>
    <row r="2145" spans="1:31" s="6" customFormat="1" ht="30" customHeight="1">
      <c r="A2145" s="6654" t="s">
        <v>19269</v>
      </c>
      <c r="B2145" s="41" t="s">
        <v>29308</v>
      </c>
      <c r="C2145" s="422">
        <v>46078</v>
      </c>
      <c r="D2145" s="422">
        <v>46100</v>
      </c>
      <c r="E2145" s="422"/>
      <c r="F2145" s="373"/>
      <c r="G2145" s="41">
        <v>8602</v>
      </c>
      <c r="H2145" s="6748" t="s">
        <v>343</v>
      </c>
      <c r="I2145" s="41"/>
      <c r="J2145" s="41" t="s">
        <v>29309</v>
      </c>
      <c r="K2145" s="41" t="s">
        <v>29310</v>
      </c>
      <c r="L2145" s="41" t="s">
        <v>28</v>
      </c>
      <c r="M2145" s="582" t="s">
        <v>29312</v>
      </c>
      <c r="N2145" s="41"/>
      <c r="O2145" s="4088">
        <v>2</v>
      </c>
      <c r="P2145" s="4088">
        <v>2</v>
      </c>
      <c r="Q2145" s="41" t="s">
        <v>29311</v>
      </c>
      <c r="R2145" s="41"/>
      <c r="V2145" s="6932" t="s">
        <v>9338</v>
      </c>
      <c r="X2145" s="6932" t="s">
        <v>7042</v>
      </c>
      <c r="AA2145" s="6564">
        <v>13646297</v>
      </c>
      <c r="AC2145" s="4898">
        <v>0</v>
      </c>
      <c r="AD2145" s="4898">
        <v>12375</v>
      </c>
      <c r="AE2145" s="4898">
        <f t="shared" si="96"/>
        <v>24750</v>
      </c>
    </row>
    <row r="2146" spans="1:31" s="6" customFormat="1" ht="30" customHeight="1">
      <c r="A2146" s="6654" t="s">
        <v>18626</v>
      </c>
      <c r="B2146" s="9278" t="s">
        <v>29436</v>
      </c>
      <c r="C2146" s="9721">
        <v>46078</v>
      </c>
      <c r="D2146" s="9721">
        <v>46168</v>
      </c>
      <c r="E2146" s="9721"/>
      <c r="F2146" s="11406"/>
      <c r="G2146" s="9278">
        <v>9013</v>
      </c>
      <c r="H2146" s="11506" t="s">
        <v>5421</v>
      </c>
      <c r="I2146" s="8687"/>
      <c r="J2146" s="9278" t="s">
        <v>29313</v>
      </c>
      <c r="K2146" s="9278" t="s">
        <v>29314</v>
      </c>
      <c r="L2146" s="8687" t="s">
        <v>76</v>
      </c>
      <c r="M2146" s="9231" t="s">
        <v>29316</v>
      </c>
      <c r="N2146" s="8687"/>
      <c r="O2146" s="4088">
        <v>4</v>
      </c>
      <c r="P2146" s="4088">
        <v>4</v>
      </c>
      <c r="Q2146" s="9278" t="s">
        <v>29315</v>
      </c>
      <c r="R2146" s="8687"/>
      <c r="V2146" s="9694" t="s">
        <v>28776</v>
      </c>
      <c r="X2146" s="9694" t="s">
        <v>27185</v>
      </c>
      <c r="AA2146" s="11490">
        <v>13646962</v>
      </c>
      <c r="AC2146" s="11494">
        <v>6900</v>
      </c>
      <c r="AD2146" s="265">
        <v>6798.83</v>
      </c>
      <c r="AE2146" s="11494">
        <f>AC2146+AD2146*P2146+AD2147*P2147+AD2148*P2148</f>
        <v>90610.610000000015</v>
      </c>
    </row>
    <row r="2147" spans="1:31" s="6" customFormat="1" ht="30" customHeight="1">
      <c r="A2147" s="6654" t="s">
        <v>18626</v>
      </c>
      <c r="B2147" s="9208"/>
      <c r="C2147" s="9722"/>
      <c r="D2147" s="9722"/>
      <c r="E2147" s="9722"/>
      <c r="F2147" s="11407"/>
      <c r="G2147" s="9208"/>
      <c r="H2147" s="11507"/>
      <c r="I2147" s="8687"/>
      <c r="J2147" s="9208"/>
      <c r="K2147" s="9208"/>
      <c r="L2147" s="8687" t="s">
        <v>8516</v>
      </c>
      <c r="M2147" s="9208"/>
      <c r="N2147" s="8687" t="s">
        <v>3957</v>
      </c>
      <c r="O2147" s="4088">
        <v>1</v>
      </c>
      <c r="P2147" s="4088">
        <v>1</v>
      </c>
      <c r="Q2147" s="9208"/>
      <c r="R2147" s="8687"/>
      <c r="V2147" s="9228"/>
      <c r="X2147" s="9228"/>
      <c r="AA2147" s="11532"/>
      <c r="AC2147" s="11509"/>
      <c r="AD2147" s="4898">
        <v>35268.94</v>
      </c>
      <c r="AE2147" s="11509"/>
    </row>
    <row r="2148" spans="1:31" s="6" customFormat="1" ht="30" customHeight="1">
      <c r="A2148" s="6654" t="s">
        <v>18626</v>
      </c>
      <c r="B2148" s="9209"/>
      <c r="C2148" s="9410"/>
      <c r="D2148" s="9410"/>
      <c r="E2148" s="9410"/>
      <c r="F2148" s="11408"/>
      <c r="G2148" s="9209"/>
      <c r="H2148" s="11508"/>
      <c r="I2148" s="8687"/>
      <c r="J2148" s="9209"/>
      <c r="K2148" s="9209"/>
      <c r="L2148" s="8687" t="s">
        <v>8688</v>
      </c>
      <c r="M2148" s="9209"/>
      <c r="N2148" s="8687"/>
      <c r="O2148" s="4088">
        <v>1</v>
      </c>
      <c r="P2148" s="4088">
        <v>1</v>
      </c>
      <c r="Q2148" s="9209"/>
      <c r="R2148" s="8687"/>
      <c r="V2148" s="9229"/>
      <c r="X2148" s="9229"/>
      <c r="AA2148" s="11491"/>
      <c r="AC2148" s="11495"/>
      <c r="AD2148" s="4898">
        <v>21246.35</v>
      </c>
      <c r="AE2148" s="11495"/>
    </row>
    <row r="2149" spans="1:31" s="36" customFormat="1" ht="30" customHeight="1">
      <c r="A2149" s="7001" t="s">
        <v>20911</v>
      </c>
      <c r="B2149" s="36" t="s">
        <v>29317</v>
      </c>
      <c r="C2149" s="37">
        <v>46078</v>
      </c>
      <c r="D2149" s="37">
        <v>46100</v>
      </c>
      <c r="E2149" s="37"/>
      <c r="F2149" s="448"/>
      <c r="G2149" s="36">
        <v>8638</v>
      </c>
      <c r="H2149" s="7002" t="s">
        <v>1477</v>
      </c>
      <c r="J2149" s="36" t="s">
        <v>29318</v>
      </c>
      <c r="K2149" s="36" t="s">
        <v>29319</v>
      </c>
      <c r="L2149" s="36" t="s">
        <v>406</v>
      </c>
      <c r="M2149" s="69" t="s">
        <v>29321</v>
      </c>
      <c r="O2149" s="4511">
        <v>9</v>
      </c>
      <c r="P2149" s="4511">
        <v>9</v>
      </c>
      <c r="Q2149" s="36" t="s">
        <v>29320</v>
      </c>
      <c r="AA2149" s="4891">
        <v>13647087</v>
      </c>
      <c r="AC2149" s="4906"/>
      <c r="AD2149" s="4906"/>
      <c r="AE2149" s="4906"/>
    </row>
    <row r="2150" spans="1:31" s="6" customFormat="1" ht="30" customHeight="1">
      <c r="A2150" s="7027" t="s">
        <v>18626</v>
      </c>
      <c r="B2150" s="41" t="s">
        <v>29322</v>
      </c>
      <c r="C2150" s="422">
        <v>46078</v>
      </c>
      <c r="D2150" s="422">
        <v>46136</v>
      </c>
      <c r="E2150" s="422"/>
      <c r="F2150" s="373"/>
      <c r="G2150" s="41">
        <v>9013</v>
      </c>
      <c r="H2150" s="6651"/>
      <c r="I2150" s="41" t="s">
        <v>21302</v>
      </c>
      <c r="J2150" s="41" t="s">
        <v>29323</v>
      </c>
      <c r="K2150" s="41" t="s">
        <v>29324</v>
      </c>
      <c r="L2150" s="41" t="s">
        <v>29325</v>
      </c>
      <c r="M2150" s="582" t="s">
        <v>29327</v>
      </c>
      <c r="N2150" s="41"/>
      <c r="O2150" s="4088">
        <v>58</v>
      </c>
      <c r="P2150" s="4560">
        <v>148</v>
      </c>
      <c r="Q2150" s="41" t="s">
        <v>29326</v>
      </c>
      <c r="R2150" s="41"/>
      <c r="V2150" s="6" t="s">
        <v>9338</v>
      </c>
      <c r="X2150" s="6" t="s">
        <v>7042</v>
      </c>
      <c r="AA2150" s="6564">
        <v>13647304</v>
      </c>
      <c r="AC2150" s="4898">
        <v>0</v>
      </c>
      <c r="AD2150" s="265">
        <v>2991.49</v>
      </c>
      <c r="AE2150" s="4898">
        <f>AC2150+AD2150*P2150</f>
        <v>442740.51999999996</v>
      </c>
    </row>
    <row r="2151" spans="1:31" s="6" customFormat="1" ht="30" customHeight="1">
      <c r="A2151" s="6654" t="s">
        <v>20936</v>
      </c>
      <c r="B2151" s="8563" t="s">
        <v>29328</v>
      </c>
      <c r="C2151" s="422">
        <v>46078</v>
      </c>
      <c r="D2151" s="422">
        <v>46113</v>
      </c>
      <c r="E2151" s="422"/>
      <c r="F2151" s="373"/>
      <c r="G2151" s="41">
        <v>8596</v>
      </c>
      <c r="H2151" s="6748" t="s">
        <v>17560</v>
      </c>
      <c r="I2151" s="41"/>
      <c r="J2151" s="41" t="s">
        <v>29329</v>
      </c>
      <c r="K2151" s="41" t="s">
        <v>29330</v>
      </c>
      <c r="L2151" s="41" t="s">
        <v>173</v>
      </c>
      <c r="M2151" s="582" t="s">
        <v>29332</v>
      </c>
      <c r="N2151" s="41"/>
      <c r="O2151" s="4088">
        <v>1</v>
      </c>
      <c r="P2151" s="4088">
        <v>1</v>
      </c>
      <c r="Q2151" s="41" t="s">
        <v>29331</v>
      </c>
      <c r="R2151" s="41"/>
      <c r="V2151" s="6986" t="s">
        <v>9338</v>
      </c>
      <c r="X2151" s="6986" t="s">
        <v>7042</v>
      </c>
      <c r="AA2151" s="6564">
        <v>13647444</v>
      </c>
      <c r="AC2151" s="4898">
        <v>40350</v>
      </c>
      <c r="AD2151" s="4898">
        <v>9600</v>
      </c>
      <c r="AE2151" s="4898">
        <f t="shared" si="96"/>
        <v>49950</v>
      </c>
    </row>
    <row r="2152" spans="1:31" s="6" customFormat="1" ht="30" customHeight="1">
      <c r="A2152" s="6654" t="s">
        <v>18977</v>
      </c>
      <c r="B2152" s="8563" t="s">
        <v>29333</v>
      </c>
      <c r="C2152" s="422">
        <v>46078</v>
      </c>
      <c r="D2152" s="422">
        <v>46113</v>
      </c>
      <c r="E2152" s="422"/>
      <c r="F2152" s="373"/>
      <c r="G2152" s="41">
        <v>8644</v>
      </c>
      <c r="H2152" s="6748"/>
      <c r="I2152" s="41" t="s">
        <v>21302</v>
      </c>
      <c r="J2152" s="41" t="s">
        <v>29334</v>
      </c>
      <c r="K2152" s="41" t="s">
        <v>29335</v>
      </c>
      <c r="L2152" s="41" t="s">
        <v>1932</v>
      </c>
      <c r="M2152" s="41" t="s">
        <v>29337</v>
      </c>
      <c r="N2152" s="41"/>
      <c r="O2152" s="4088">
        <v>22</v>
      </c>
      <c r="P2152" s="4088">
        <v>22</v>
      </c>
      <c r="Q2152" s="41" t="s">
        <v>29336</v>
      </c>
      <c r="R2152" s="41"/>
      <c r="V2152" s="6" t="s">
        <v>28776</v>
      </c>
      <c r="X2152" s="6" t="s">
        <v>27185</v>
      </c>
      <c r="AA2152" s="6564">
        <v>13648018</v>
      </c>
      <c r="AC2152" s="4898">
        <v>17100</v>
      </c>
      <c r="AD2152" s="4898">
        <v>7920</v>
      </c>
      <c r="AE2152" s="4898">
        <f t="shared" si="96"/>
        <v>191340</v>
      </c>
    </row>
    <row r="2153" spans="1:31" s="6" customFormat="1" ht="30" customHeight="1">
      <c r="A2153" s="6654" t="s">
        <v>18754</v>
      </c>
      <c r="B2153" s="4672" t="s">
        <v>29338</v>
      </c>
      <c r="C2153" s="422">
        <v>46078</v>
      </c>
      <c r="D2153" s="422">
        <v>46100</v>
      </c>
      <c r="E2153" s="422"/>
      <c r="F2153" s="373"/>
      <c r="G2153" s="41">
        <v>8634</v>
      </c>
      <c r="H2153" s="6748" t="s">
        <v>5896</v>
      </c>
      <c r="I2153" s="41"/>
      <c r="J2153" s="41" t="s">
        <v>29339</v>
      </c>
      <c r="K2153" s="41" t="s">
        <v>29340</v>
      </c>
      <c r="L2153" s="41" t="s">
        <v>28</v>
      </c>
      <c r="M2153" s="41" t="s">
        <v>29342</v>
      </c>
      <c r="N2153" s="41"/>
      <c r="O2153" s="4088">
        <v>2</v>
      </c>
      <c r="P2153" s="4088">
        <v>2</v>
      </c>
      <c r="Q2153" s="41" t="s">
        <v>29341</v>
      </c>
      <c r="R2153" s="41"/>
      <c r="V2153" s="6" t="s">
        <v>9338</v>
      </c>
      <c r="X2153" s="6" t="s">
        <v>7042</v>
      </c>
      <c r="AA2153" s="6564">
        <v>13648075</v>
      </c>
      <c r="AC2153" s="4898">
        <v>0</v>
      </c>
      <c r="AD2153" s="4898">
        <v>7920</v>
      </c>
      <c r="AE2153" s="4898">
        <f t="shared" si="96"/>
        <v>15840</v>
      </c>
    </row>
    <row r="2154" spans="1:31" s="6" customFormat="1" ht="30" customHeight="1">
      <c r="A2154" s="6654" t="s">
        <v>20488</v>
      </c>
      <c r="B2154" s="4672" t="s">
        <v>29343</v>
      </c>
      <c r="C2154" s="422">
        <v>46078</v>
      </c>
      <c r="D2154" s="422">
        <v>46113</v>
      </c>
      <c r="E2154" s="422"/>
      <c r="F2154" s="373"/>
      <c r="G2154" s="41">
        <v>8630</v>
      </c>
      <c r="H2154" s="6748" t="s">
        <v>9049</v>
      </c>
      <c r="I2154" s="41"/>
      <c r="J2154" s="41" t="s">
        <v>9050</v>
      </c>
      <c r="K2154" s="41" t="s">
        <v>29344</v>
      </c>
      <c r="L2154" s="41" t="s">
        <v>173</v>
      </c>
      <c r="M2154" s="582" t="s">
        <v>29345</v>
      </c>
      <c r="N2154" s="41"/>
      <c r="O2154" s="4088">
        <v>1</v>
      </c>
      <c r="P2154" s="4088">
        <v>1</v>
      </c>
      <c r="Q2154" s="41" t="s">
        <v>11764</v>
      </c>
      <c r="R2154" s="41"/>
      <c r="V2154" s="6" t="s">
        <v>9338</v>
      </c>
      <c r="X2154" s="6" t="s">
        <v>7042</v>
      </c>
      <c r="AA2154" s="6564">
        <v>13648222</v>
      </c>
      <c r="AC2154" s="4898">
        <v>17671.5</v>
      </c>
      <c r="AD2154" s="4898">
        <v>8316</v>
      </c>
      <c r="AE2154" s="4898">
        <f t="shared" si="96"/>
        <v>25987.5</v>
      </c>
    </row>
    <row r="2155" spans="1:31" s="6" customFormat="1" ht="30" customHeight="1">
      <c r="A2155" s="6654" t="s">
        <v>20488</v>
      </c>
      <c r="B2155" s="4672" t="s">
        <v>29346</v>
      </c>
      <c r="C2155" s="422">
        <v>46078</v>
      </c>
      <c r="D2155" s="422">
        <v>46113</v>
      </c>
      <c r="E2155" s="422"/>
      <c r="F2155" s="373"/>
      <c r="G2155" s="41">
        <v>8630</v>
      </c>
      <c r="H2155" s="6748" t="s">
        <v>29347</v>
      </c>
      <c r="I2155" s="41"/>
      <c r="J2155" s="41" t="s">
        <v>29348</v>
      </c>
      <c r="K2155" s="41" t="s">
        <v>29349</v>
      </c>
      <c r="L2155" s="41" t="s">
        <v>173</v>
      </c>
      <c r="M2155" s="582" t="s">
        <v>29350</v>
      </c>
      <c r="N2155" s="41"/>
      <c r="O2155" s="4088">
        <v>1</v>
      </c>
      <c r="P2155" s="4088">
        <v>1</v>
      </c>
      <c r="Q2155" s="41" t="s">
        <v>11764</v>
      </c>
      <c r="R2155" s="41"/>
      <c r="V2155" s="6" t="s">
        <v>9338</v>
      </c>
      <c r="X2155" s="6" t="s">
        <v>7042</v>
      </c>
      <c r="AA2155" s="6564">
        <v>13648223</v>
      </c>
      <c r="AC2155" s="4898">
        <v>11954.25</v>
      </c>
      <c r="AD2155" s="4898">
        <v>8316</v>
      </c>
      <c r="AE2155" s="4898">
        <f t="shared" si="96"/>
        <v>20270.25</v>
      </c>
    </row>
    <row r="2156" spans="1:31" s="6" customFormat="1" ht="30" customHeight="1">
      <c r="A2156" s="6654" t="s">
        <v>20974</v>
      </c>
      <c r="B2156" s="41" t="s">
        <v>29351</v>
      </c>
      <c r="C2156" s="422">
        <v>46078</v>
      </c>
      <c r="D2156" s="422">
        <v>46113</v>
      </c>
      <c r="E2156" s="422"/>
      <c r="F2156" s="373"/>
      <c r="G2156" s="41">
        <v>8595</v>
      </c>
      <c r="H2156" s="6748" t="s">
        <v>2625</v>
      </c>
      <c r="I2156" s="41"/>
      <c r="J2156" s="41" t="s">
        <v>29352</v>
      </c>
      <c r="K2156" s="41" t="s">
        <v>29353</v>
      </c>
      <c r="L2156" s="41" t="s">
        <v>173</v>
      </c>
      <c r="M2156" s="582" t="s">
        <v>29354</v>
      </c>
      <c r="N2156" s="41"/>
      <c r="O2156" s="4088">
        <v>1</v>
      </c>
      <c r="P2156" s="4088">
        <v>1</v>
      </c>
      <c r="Q2156" s="41" t="s">
        <v>11764</v>
      </c>
      <c r="R2156" s="41"/>
      <c r="V2156" s="6" t="s">
        <v>28776</v>
      </c>
      <c r="X2156" s="6" t="s">
        <v>27185</v>
      </c>
      <c r="AA2156" s="6564">
        <v>13648224</v>
      </c>
      <c r="AC2156" s="4898">
        <v>4950</v>
      </c>
      <c r="AD2156" s="4898">
        <v>8400</v>
      </c>
      <c r="AE2156" s="4898">
        <f t="shared" si="96"/>
        <v>13350</v>
      </c>
    </row>
    <row r="2157" spans="1:31" s="6" customFormat="1" ht="30" customHeight="1">
      <c r="A2157" s="6654" t="s">
        <v>20017</v>
      </c>
      <c r="B2157" s="4672" t="s">
        <v>29355</v>
      </c>
      <c r="C2157" s="422">
        <v>46078</v>
      </c>
      <c r="D2157" s="422">
        <v>46100</v>
      </c>
      <c r="E2157" s="422"/>
      <c r="F2157" s="373"/>
      <c r="G2157" s="41">
        <v>8369</v>
      </c>
      <c r="H2157" s="6748" t="s">
        <v>4134</v>
      </c>
      <c r="I2157" s="41"/>
      <c r="J2157" s="41" t="s">
        <v>29356</v>
      </c>
      <c r="K2157" s="41" t="s">
        <v>29357</v>
      </c>
      <c r="L2157" s="41" t="s">
        <v>21181</v>
      </c>
      <c r="M2157" s="582" t="s">
        <v>29359</v>
      </c>
      <c r="N2157" s="41"/>
      <c r="O2157" s="4088">
        <v>1</v>
      </c>
      <c r="P2157" s="4088">
        <v>1</v>
      </c>
      <c r="Q2157" s="41" t="s">
        <v>29358</v>
      </c>
      <c r="R2157" s="41"/>
      <c r="V2157" s="6" t="s">
        <v>9338</v>
      </c>
      <c r="X2157" s="6" t="s">
        <v>7042</v>
      </c>
      <c r="AA2157" s="6564">
        <v>13648427</v>
      </c>
      <c r="AC2157" s="4898">
        <v>0</v>
      </c>
      <c r="AD2157" s="4898">
        <v>8400</v>
      </c>
      <c r="AE2157" s="4898">
        <f t="shared" si="96"/>
        <v>8400</v>
      </c>
    </row>
    <row r="2158" spans="1:31" s="6" customFormat="1" ht="30" customHeight="1">
      <c r="A2158" s="6654" t="s">
        <v>20502</v>
      </c>
      <c r="B2158" s="41" t="s">
        <v>29360</v>
      </c>
      <c r="C2158" s="422">
        <v>46078</v>
      </c>
      <c r="D2158" s="422">
        <v>46169</v>
      </c>
      <c r="E2158" s="422"/>
      <c r="F2158" s="373"/>
      <c r="G2158" s="41">
        <v>8637</v>
      </c>
      <c r="H2158" s="6748" t="s">
        <v>10653</v>
      </c>
      <c r="I2158" s="41" t="s">
        <v>25</v>
      </c>
      <c r="J2158" s="41" t="s">
        <v>29363</v>
      </c>
      <c r="K2158" s="41" t="s">
        <v>29361</v>
      </c>
      <c r="L2158" s="41" t="s">
        <v>173</v>
      </c>
      <c r="M2158" s="582" t="s">
        <v>29364</v>
      </c>
      <c r="N2158" s="41"/>
      <c r="O2158" s="4088">
        <v>1</v>
      </c>
      <c r="P2158" s="4088">
        <v>1</v>
      </c>
      <c r="Q2158" s="41" t="s">
        <v>29362</v>
      </c>
      <c r="R2158" s="41"/>
      <c r="V2158" s="6" t="s">
        <v>9338</v>
      </c>
      <c r="X2158" s="6" t="s">
        <v>7042</v>
      </c>
      <c r="AA2158" s="6564">
        <v>13648460</v>
      </c>
      <c r="AC2158" s="4898">
        <v>178000</v>
      </c>
      <c r="AD2158" s="4898">
        <v>15000</v>
      </c>
      <c r="AE2158" s="4898">
        <f t="shared" si="96"/>
        <v>193000</v>
      </c>
    </row>
    <row r="2159" spans="1:31" s="6" customFormat="1" ht="30" customHeight="1">
      <c r="A2159" s="6652" t="s">
        <v>18703</v>
      </c>
      <c r="B2159" s="592" t="s">
        <v>29365</v>
      </c>
      <c r="C2159" s="114">
        <v>46078</v>
      </c>
      <c r="D2159" s="114">
        <v>46100</v>
      </c>
      <c r="E2159" s="114">
        <v>46150</v>
      </c>
      <c r="F2159" s="6706">
        <f t="shared" ref="F2159:F2192" si="97">SUM(D2159-E2159)</f>
        <v>-50</v>
      </c>
      <c r="G2159" s="6">
        <v>8615</v>
      </c>
      <c r="H2159" s="6653" t="s">
        <v>768</v>
      </c>
      <c r="J2159" s="6" t="s">
        <v>29366</v>
      </c>
      <c r="K2159" s="6" t="s">
        <v>29367</v>
      </c>
      <c r="L2159" s="6" t="s">
        <v>26307</v>
      </c>
      <c r="M2159" s="6573" t="s">
        <v>29369</v>
      </c>
      <c r="O2159" s="264">
        <v>6</v>
      </c>
      <c r="P2159" s="264">
        <v>6</v>
      </c>
      <c r="Q2159" s="6" t="s">
        <v>29368</v>
      </c>
      <c r="AA2159" s="6564">
        <v>13648691</v>
      </c>
      <c r="AC2159" s="4898">
        <v>0</v>
      </c>
      <c r="AD2159" s="4898">
        <v>4356</v>
      </c>
      <c r="AE2159" s="4898">
        <f t="shared" si="96"/>
        <v>26136</v>
      </c>
    </row>
    <row r="2160" spans="1:31" s="6" customFormat="1" ht="30" customHeight="1">
      <c r="A2160" s="6654" t="s">
        <v>19424</v>
      </c>
      <c r="B2160" s="4672" t="s">
        <v>29370</v>
      </c>
      <c r="C2160" s="422">
        <v>46078</v>
      </c>
      <c r="D2160" s="422">
        <v>46100</v>
      </c>
      <c r="E2160" s="422"/>
      <c r="F2160" s="373"/>
      <c r="G2160" s="41">
        <v>8647</v>
      </c>
      <c r="H2160" s="6748" t="s">
        <v>2123</v>
      </c>
      <c r="I2160" s="41"/>
      <c r="J2160" s="41" t="s">
        <v>29371</v>
      </c>
      <c r="K2160" s="41" t="s">
        <v>29372</v>
      </c>
      <c r="L2160" s="41" t="s">
        <v>193</v>
      </c>
      <c r="M2160" s="582" t="s">
        <v>29374</v>
      </c>
      <c r="N2160" s="41"/>
      <c r="O2160" s="4088">
        <v>6</v>
      </c>
      <c r="P2160" s="4088">
        <v>6</v>
      </c>
      <c r="Q2160" s="41" t="s">
        <v>29373</v>
      </c>
      <c r="R2160" s="41"/>
      <c r="V2160" s="6" t="s">
        <v>9338</v>
      </c>
      <c r="X2160" s="6" t="s">
        <v>7042</v>
      </c>
      <c r="AA2160" s="6564">
        <v>13648851</v>
      </c>
      <c r="AC2160" s="4898">
        <v>0</v>
      </c>
      <c r="AD2160" s="4898">
        <v>7920</v>
      </c>
      <c r="AE2160" s="4898">
        <f t="shared" si="96"/>
        <v>47520</v>
      </c>
    </row>
    <row r="2161" spans="1:31" s="6" customFormat="1" ht="30" customHeight="1">
      <c r="A2161" s="6654" t="s">
        <v>19424</v>
      </c>
      <c r="B2161" s="8782" t="s">
        <v>29375</v>
      </c>
      <c r="C2161" s="422">
        <v>46078</v>
      </c>
      <c r="D2161" s="422">
        <v>46100</v>
      </c>
      <c r="E2161" s="422"/>
      <c r="F2161" s="373"/>
      <c r="G2161" s="41">
        <v>8647</v>
      </c>
      <c r="H2161" s="6748" t="s">
        <v>5607</v>
      </c>
      <c r="I2161" s="41"/>
      <c r="J2161" s="41" t="s">
        <v>29376</v>
      </c>
      <c r="K2161" s="41" t="s">
        <v>29377</v>
      </c>
      <c r="L2161" s="41" t="s">
        <v>67</v>
      </c>
      <c r="M2161" s="582" t="s">
        <v>29379</v>
      </c>
      <c r="N2161" s="41"/>
      <c r="O2161" s="4088">
        <v>7</v>
      </c>
      <c r="P2161" s="4088">
        <v>7</v>
      </c>
      <c r="Q2161" s="41" t="s">
        <v>29378</v>
      </c>
      <c r="R2161" s="41"/>
      <c r="V2161" s="6" t="s">
        <v>9338</v>
      </c>
      <c r="X2161" s="6" t="s">
        <v>7042</v>
      </c>
      <c r="AA2161" s="6564">
        <v>13648853</v>
      </c>
      <c r="AC2161" s="4898">
        <v>0</v>
      </c>
      <c r="AD2161" s="4898">
        <v>7920</v>
      </c>
      <c r="AE2161" s="4898">
        <f t="shared" si="96"/>
        <v>55440</v>
      </c>
    </row>
    <row r="2162" spans="1:31" s="6" customFormat="1" ht="30" customHeight="1">
      <c r="A2162" s="6666" t="s">
        <v>18977</v>
      </c>
      <c r="B2162" s="6" t="s">
        <v>29380</v>
      </c>
      <c r="C2162" s="114">
        <v>46079</v>
      </c>
      <c r="D2162" s="114">
        <v>46114</v>
      </c>
      <c r="E2162" s="114">
        <v>46150</v>
      </c>
      <c r="F2162" s="6706">
        <f t="shared" si="97"/>
        <v>-36</v>
      </c>
      <c r="G2162" s="6">
        <v>8644</v>
      </c>
      <c r="H2162" s="6667" t="s">
        <v>29381</v>
      </c>
      <c r="J2162" s="6" t="s">
        <v>29382</v>
      </c>
      <c r="K2162" s="6668" t="s">
        <v>29383</v>
      </c>
      <c r="L2162" s="6" t="s">
        <v>173</v>
      </c>
      <c r="M2162" s="6573" t="s">
        <v>29385</v>
      </c>
      <c r="O2162" s="264">
        <v>1</v>
      </c>
      <c r="P2162" s="264">
        <v>1</v>
      </c>
      <c r="Q2162" s="6" t="s">
        <v>29384</v>
      </c>
      <c r="AA2162" s="6564">
        <v>13653192</v>
      </c>
      <c r="AC2162" s="4898">
        <v>10200</v>
      </c>
      <c r="AD2162" s="4898">
        <v>7920</v>
      </c>
      <c r="AE2162" s="4898">
        <f t="shared" si="96"/>
        <v>18120</v>
      </c>
    </row>
    <row r="2163" spans="1:31" s="6" customFormat="1" ht="30" customHeight="1">
      <c r="A2163" s="6669" t="s">
        <v>19480</v>
      </c>
      <c r="B2163" s="4672" t="s">
        <v>29386</v>
      </c>
      <c r="C2163" s="422">
        <v>46079</v>
      </c>
      <c r="D2163" s="422">
        <v>46114</v>
      </c>
      <c r="E2163" s="422"/>
      <c r="F2163" s="373"/>
      <c r="G2163" s="41">
        <v>8618</v>
      </c>
      <c r="H2163" s="6763" t="s">
        <v>6009</v>
      </c>
      <c r="I2163" s="41"/>
      <c r="J2163" s="41" t="s">
        <v>29387</v>
      </c>
      <c r="K2163" s="41" t="s">
        <v>29388</v>
      </c>
      <c r="L2163" s="41" t="s">
        <v>173</v>
      </c>
      <c r="M2163" s="582" t="s">
        <v>29390</v>
      </c>
      <c r="N2163" s="41"/>
      <c r="O2163" s="4088">
        <v>1</v>
      </c>
      <c r="P2163" s="4088">
        <v>1</v>
      </c>
      <c r="Q2163" s="41" t="s">
        <v>29389</v>
      </c>
      <c r="R2163" s="41"/>
      <c r="V2163" s="6" t="s">
        <v>9338</v>
      </c>
      <c r="X2163" s="6" t="s">
        <v>7042</v>
      </c>
      <c r="AA2163" s="6564">
        <v>13653034</v>
      </c>
      <c r="AC2163" s="4898">
        <v>3300</v>
      </c>
      <c r="AD2163" s="4898">
        <v>7918.05</v>
      </c>
      <c r="AE2163" s="4898">
        <f t="shared" ref="AE2163:AE2227" si="98">AC2163+AD2163*P2163</f>
        <v>11218.05</v>
      </c>
    </row>
    <row r="2164" spans="1:31" s="6" customFormat="1" ht="30" customHeight="1">
      <c r="A2164" s="6669" t="s">
        <v>19716</v>
      </c>
      <c r="B2164" s="4672" t="s">
        <v>29391</v>
      </c>
      <c r="C2164" s="422">
        <v>46079</v>
      </c>
      <c r="D2164" s="422">
        <v>46101</v>
      </c>
      <c r="E2164" s="422"/>
      <c r="F2164" s="373"/>
      <c r="G2164" s="41">
        <v>8588</v>
      </c>
      <c r="H2164" s="6763" t="s">
        <v>5904</v>
      </c>
      <c r="I2164" s="41"/>
      <c r="J2164" s="41" t="s">
        <v>29392</v>
      </c>
      <c r="K2164" s="41" t="s">
        <v>29393</v>
      </c>
      <c r="L2164" s="41" t="s">
        <v>173</v>
      </c>
      <c r="M2164" s="582" t="s">
        <v>29395</v>
      </c>
      <c r="N2164" s="41"/>
      <c r="O2164" s="4088">
        <v>1</v>
      </c>
      <c r="P2164" s="4088">
        <v>1</v>
      </c>
      <c r="Q2164" s="41" t="s">
        <v>29394</v>
      </c>
      <c r="R2164" s="41"/>
      <c r="V2164" s="6" t="s">
        <v>9338</v>
      </c>
      <c r="X2164" s="6" t="s">
        <v>7042</v>
      </c>
      <c r="AA2164" s="6564">
        <v>13653009</v>
      </c>
      <c r="AC2164" s="4898">
        <v>0</v>
      </c>
      <c r="AD2164" s="4898">
        <v>7920</v>
      </c>
      <c r="AE2164" s="4898">
        <f t="shared" si="98"/>
        <v>7920</v>
      </c>
    </row>
    <row r="2165" spans="1:31" s="6" customFormat="1" ht="30" customHeight="1">
      <c r="A2165" s="6669" t="s">
        <v>20936</v>
      </c>
      <c r="B2165" s="41" t="s">
        <v>29396</v>
      </c>
      <c r="C2165" s="422">
        <v>46079</v>
      </c>
      <c r="D2165" s="422">
        <v>46101</v>
      </c>
      <c r="E2165" s="422"/>
      <c r="F2165" s="373"/>
      <c r="G2165" s="41">
        <v>8596</v>
      </c>
      <c r="H2165" s="6763" t="s">
        <v>8669</v>
      </c>
      <c r="I2165" s="41" t="s">
        <v>25</v>
      </c>
      <c r="J2165" s="41" t="s">
        <v>29397</v>
      </c>
      <c r="K2165" s="41" t="s">
        <v>29398</v>
      </c>
      <c r="L2165" s="41" t="s">
        <v>28</v>
      </c>
      <c r="M2165" s="582" t="s">
        <v>29400</v>
      </c>
      <c r="N2165" s="41"/>
      <c r="O2165" s="4088">
        <v>2</v>
      </c>
      <c r="P2165" s="4088">
        <v>2</v>
      </c>
      <c r="Q2165" s="41" t="s">
        <v>29399</v>
      </c>
      <c r="R2165" s="41"/>
      <c r="V2165" s="6" t="s">
        <v>9338</v>
      </c>
      <c r="X2165" s="6" t="s">
        <v>7042</v>
      </c>
      <c r="AA2165" s="6564">
        <v>13652984</v>
      </c>
      <c r="AC2165" s="4898">
        <v>0</v>
      </c>
      <c r="AD2165" s="4898">
        <v>9600</v>
      </c>
      <c r="AE2165" s="4898">
        <f t="shared" si="98"/>
        <v>19200</v>
      </c>
    </row>
    <row r="2166" spans="1:31" s="36" customFormat="1" ht="30" customHeight="1">
      <c r="A2166" s="6695" t="s">
        <v>19480</v>
      </c>
      <c r="B2166" s="36" t="s">
        <v>29401</v>
      </c>
      <c r="C2166" s="37">
        <v>46079</v>
      </c>
      <c r="D2166" s="37">
        <v>46114</v>
      </c>
      <c r="E2166" s="37"/>
      <c r="F2166" s="448"/>
      <c r="G2166" s="36">
        <v>8618</v>
      </c>
      <c r="H2166" s="6696" t="s">
        <v>8768</v>
      </c>
      <c r="J2166" s="36" t="s">
        <v>29402</v>
      </c>
      <c r="K2166" s="36" t="s">
        <v>29403</v>
      </c>
      <c r="L2166" s="36" t="s">
        <v>173</v>
      </c>
      <c r="M2166" s="69" t="s">
        <v>29405</v>
      </c>
      <c r="O2166" s="4511">
        <v>1</v>
      </c>
      <c r="P2166" s="4511">
        <v>1</v>
      </c>
      <c r="Q2166" s="36" t="s">
        <v>29404</v>
      </c>
      <c r="AA2166" s="4891">
        <v>13652201</v>
      </c>
      <c r="AC2166" s="4906"/>
      <c r="AD2166" s="4906"/>
      <c r="AE2166" s="4906"/>
    </row>
    <row r="2167" spans="1:31" s="6" customFormat="1" ht="30" customHeight="1">
      <c r="A2167" s="6669" t="s">
        <v>26419</v>
      </c>
      <c r="B2167" s="4672" t="s">
        <v>29406</v>
      </c>
      <c r="C2167" s="422">
        <v>46079</v>
      </c>
      <c r="D2167" s="422">
        <v>46114</v>
      </c>
      <c r="E2167" s="422"/>
      <c r="F2167" s="373"/>
      <c r="G2167" s="41">
        <v>5940</v>
      </c>
      <c r="H2167" s="6763" t="s">
        <v>559</v>
      </c>
      <c r="I2167" s="41"/>
      <c r="J2167" s="41" t="s">
        <v>29407</v>
      </c>
      <c r="K2167" s="41" t="s">
        <v>29408</v>
      </c>
      <c r="L2167" s="41" t="s">
        <v>858</v>
      </c>
      <c r="M2167" s="582" t="s">
        <v>29410</v>
      </c>
      <c r="N2167" s="41"/>
      <c r="O2167" s="4088">
        <v>16</v>
      </c>
      <c r="P2167" s="4088">
        <v>16</v>
      </c>
      <c r="Q2167" s="41" t="s">
        <v>29409</v>
      </c>
      <c r="R2167" s="41"/>
      <c r="V2167" s="6910" t="s">
        <v>9338</v>
      </c>
      <c r="X2167" s="6910" t="s">
        <v>7042</v>
      </c>
      <c r="AA2167" s="6564">
        <v>13651922</v>
      </c>
      <c r="AC2167" s="4898">
        <v>15000</v>
      </c>
      <c r="AD2167" s="4898">
        <v>17000</v>
      </c>
      <c r="AE2167" s="4898">
        <f t="shared" si="98"/>
        <v>287000</v>
      </c>
    </row>
    <row r="2168" spans="1:31" s="6" customFormat="1" ht="30" customHeight="1">
      <c r="A2168" s="6669" t="s">
        <v>19269</v>
      </c>
      <c r="B2168" s="4672" t="s">
        <v>29411</v>
      </c>
      <c r="C2168" s="422">
        <v>46079</v>
      </c>
      <c r="D2168" s="422">
        <v>46101</v>
      </c>
      <c r="E2168" s="422"/>
      <c r="F2168" s="373"/>
      <c r="G2168" s="41">
        <v>8602</v>
      </c>
      <c r="H2168" s="6763" t="s">
        <v>1619</v>
      </c>
      <c r="I2168" s="41"/>
      <c r="J2168" s="41" t="s">
        <v>29412</v>
      </c>
      <c r="K2168" s="41" t="s">
        <v>29413</v>
      </c>
      <c r="L2168" s="41" t="s">
        <v>193</v>
      </c>
      <c r="M2168" s="582" t="s">
        <v>29415</v>
      </c>
      <c r="N2168" s="41"/>
      <c r="O2168" s="4088">
        <v>6</v>
      </c>
      <c r="P2168" s="4088">
        <v>6</v>
      </c>
      <c r="Q2168" s="41" t="s">
        <v>29414</v>
      </c>
      <c r="R2168" s="41"/>
      <c r="V2168" s="6910" t="s">
        <v>9338</v>
      </c>
      <c r="X2168" s="6910" t="s">
        <v>7042</v>
      </c>
      <c r="AA2168" s="6564">
        <v>13651685</v>
      </c>
      <c r="AC2168" s="4898">
        <v>0</v>
      </c>
      <c r="AD2168" s="4898">
        <v>12375</v>
      </c>
      <c r="AE2168" s="4898">
        <f t="shared" si="98"/>
        <v>74250</v>
      </c>
    </row>
    <row r="2169" spans="1:31" s="6" customFormat="1" ht="30" customHeight="1">
      <c r="A2169" s="6669" t="s">
        <v>19269</v>
      </c>
      <c r="B2169" s="41" t="s">
        <v>29416</v>
      </c>
      <c r="C2169" s="422">
        <v>46079</v>
      </c>
      <c r="D2169" s="422">
        <v>46114</v>
      </c>
      <c r="E2169" s="422"/>
      <c r="F2169" s="8209"/>
      <c r="G2169" s="41">
        <v>8602</v>
      </c>
      <c r="H2169" s="6763" t="s">
        <v>29417</v>
      </c>
      <c r="I2169" s="41"/>
      <c r="J2169" s="41" t="s">
        <v>29418</v>
      </c>
      <c r="K2169" s="41" t="s">
        <v>29419</v>
      </c>
      <c r="L2169" s="41" t="s">
        <v>173</v>
      </c>
      <c r="M2169" s="582" t="s">
        <v>29421</v>
      </c>
      <c r="N2169" s="41"/>
      <c r="O2169" s="4088">
        <v>1</v>
      </c>
      <c r="P2169" s="4088">
        <v>1</v>
      </c>
      <c r="Q2169" s="41" t="s">
        <v>29420</v>
      </c>
      <c r="R2169" s="41"/>
      <c r="V2169" s="6" t="s">
        <v>28776</v>
      </c>
      <c r="X2169" s="6" t="s">
        <v>27185</v>
      </c>
      <c r="AA2169" s="6564">
        <v>13650829</v>
      </c>
      <c r="AC2169" s="4898">
        <v>6200</v>
      </c>
      <c r="AD2169" s="4898">
        <v>12375</v>
      </c>
      <c r="AE2169" s="4898">
        <f t="shared" si="98"/>
        <v>18575</v>
      </c>
    </row>
    <row r="2170" spans="1:31" s="6" customFormat="1" ht="30" customHeight="1">
      <c r="A2170" s="6669" t="s">
        <v>19554</v>
      </c>
      <c r="B2170" s="41" t="s">
        <v>29422</v>
      </c>
      <c r="C2170" s="422">
        <v>46079</v>
      </c>
      <c r="D2170" s="422">
        <v>46101</v>
      </c>
      <c r="E2170" s="422"/>
      <c r="F2170" s="373"/>
      <c r="G2170" s="41">
        <v>8601</v>
      </c>
      <c r="H2170" s="6763" t="s">
        <v>10828</v>
      </c>
      <c r="I2170" s="41"/>
      <c r="J2170" s="41" t="s">
        <v>29423</v>
      </c>
      <c r="K2170" s="41" t="s">
        <v>29424</v>
      </c>
      <c r="L2170" s="41" t="s">
        <v>28</v>
      </c>
      <c r="M2170" s="41" t="s">
        <v>29426</v>
      </c>
      <c r="N2170" s="41"/>
      <c r="O2170" s="4088">
        <v>2</v>
      </c>
      <c r="P2170" s="4088">
        <v>2</v>
      </c>
      <c r="Q2170" s="41" t="s">
        <v>29425</v>
      </c>
      <c r="R2170" s="41"/>
      <c r="V2170" s="6" t="s">
        <v>9338</v>
      </c>
      <c r="X2170" s="6" t="s">
        <v>7042</v>
      </c>
      <c r="AA2170" s="6564">
        <v>13650428</v>
      </c>
      <c r="AC2170" s="4898">
        <v>0</v>
      </c>
      <c r="AD2170" s="4898">
        <v>8625</v>
      </c>
      <c r="AE2170" s="4898">
        <f t="shared" si="98"/>
        <v>17250</v>
      </c>
    </row>
    <row r="2171" spans="1:31" s="6" customFormat="1" ht="30" customHeight="1">
      <c r="A2171" s="6669" t="s">
        <v>20766</v>
      </c>
      <c r="B2171" s="8563" t="s">
        <v>29427</v>
      </c>
      <c r="C2171" s="422">
        <v>46079</v>
      </c>
      <c r="D2171" s="422">
        <v>46139</v>
      </c>
      <c r="E2171" s="422"/>
      <c r="F2171" s="373"/>
      <c r="G2171" s="41">
        <v>8629</v>
      </c>
      <c r="H2171" s="6763" t="s">
        <v>17960</v>
      </c>
      <c r="I2171" s="41" t="s">
        <v>25558</v>
      </c>
      <c r="J2171" s="41" t="s">
        <v>29428</v>
      </c>
      <c r="K2171" s="41" t="s">
        <v>29429</v>
      </c>
      <c r="L2171" s="41" t="s">
        <v>29430</v>
      </c>
      <c r="M2171" s="582" t="s">
        <v>29432</v>
      </c>
      <c r="N2171" s="41" t="s">
        <v>19547</v>
      </c>
      <c r="O2171" s="4088">
        <v>12</v>
      </c>
      <c r="P2171" s="4088">
        <v>12</v>
      </c>
      <c r="Q2171" s="41" t="s">
        <v>29431</v>
      </c>
      <c r="R2171" s="41"/>
      <c r="V2171" s="6" t="s">
        <v>9338</v>
      </c>
      <c r="X2171" s="6" t="s">
        <v>7042</v>
      </c>
      <c r="AA2171" s="6564">
        <v>13650007</v>
      </c>
      <c r="AC2171" s="4898">
        <v>10246.5</v>
      </c>
      <c r="AD2171" s="4898">
        <v>20790</v>
      </c>
      <c r="AE2171" s="4898">
        <f t="shared" si="98"/>
        <v>259726.5</v>
      </c>
    </row>
    <row r="2172" spans="1:31" s="6" customFormat="1" ht="30" customHeight="1">
      <c r="A2172" s="6669" t="s">
        <v>29279</v>
      </c>
      <c r="B2172" s="9089" t="s">
        <v>29437</v>
      </c>
      <c r="C2172" s="9721">
        <v>46070</v>
      </c>
      <c r="D2172" s="9721">
        <v>46251</v>
      </c>
      <c r="E2172" s="9721"/>
      <c r="F2172" s="11406"/>
      <c r="G2172" s="9278">
        <v>8617</v>
      </c>
      <c r="H2172" s="12294" t="s">
        <v>3783</v>
      </c>
      <c r="I2172" s="41"/>
      <c r="J2172" s="9278" t="s">
        <v>29433</v>
      </c>
      <c r="K2172" s="9278" t="s">
        <v>29434</v>
      </c>
      <c r="L2172" s="41" t="s">
        <v>29282</v>
      </c>
      <c r="M2172" s="9231" t="s">
        <v>29941</v>
      </c>
      <c r="N2172" s="41"/>
      <c r="O2172" s="4088">
        <v>4</v>
      </c>
      <c r="P2172" s="4088">
        <v>4</v>
      </c>
      <c r="Q2172" s="9278"/>
      <c r="R2172" s="41"/>
      <c r="V2172" s="12303" t="s">
        <v>9338</v>
      </c>
      <c r="X2172" s="12303" t="s">
        <v>7042</v>
      </c>
      <c r="AA2172" s="11490">
        <v>13625433</v>
      </c>
      <c r="AC2172" s="11494">
        <v>0</v>
      </c>
      <c r="AD2172" s="4898">
        <v>0</v>
      </c>
      <c r="AE2172" s="11494">
        <v>298900</v>
      </c>
    </row>
    <row r="2173" spans="1:31" s="6" customFormat="1" ht="30" customHeight="1">
      <c r="A2173" s="6669" t="s">
        <v>29279</v>
      </c>
      <c r="B2173" s="9529"/>
      <c r="C2173" s="9722"/>
      <c r="D2173" s="9722"/>
      <c r="E2173" s="9722"/>
      <c r="F2173" s="11407"/>
      <c r="G2173" s="9208"/>
      <c r="H2173" s="12295"/>
      <c r="I2173" s="41"/>
      <c r="J2173" s="9208"/>
      <c r="K2173" s="9208"/>
      <c r="L2173" s="41" t="s">
        <v>29435</v>
      </c>
      <c r="M2173" s="9208"/>
      <c r="N2173" s="6719" t="s">
        <v>3954</v>
      </c>
      <c r="O2173" s="4088">
        <v>1</v>
      </c>
      <c r="P2173" s="4088">
        <v>1</v>
      </c>
      <c r="Q2173" s="9208"/>
      <c r="R2173" s="41"/>
      <c r="V2173" s="9228"/>
      <c r="X2173" s="9228"/>
      <c r="AA2173" s="11532"/>
      <c r="AC2173" s="11509"/>
      <c r="AD2173" s="4898">
        <v>0</v>
      </c>
      <c r="AE2173" s="11509"/>
    </row>
    <row r="2174" spans="1:31" s="6" customFormat="1" ht="30" customHeight="1">
      <c r="A2174" s="6669" t="s">
        <v>29279</v>
      </c>
      <c r="B2174" s="9500"/>
      <c r="C2174" s="9410"/>
      <c r="D2174" s="9410"/>
      <c r="E2174" s="9410"/>
      <c r="F2174" s="11408"/>
      <c r="G2174" s="9209"/>
      <c r="H2174" s="12296"/>
      <c r="I2174" s="41"/>
      <c r="J2174" s="9209"/>
      <c r="K2174" s="9209"/>
      <c r="L2174" s="41" t="s">
        <v>23961</v>
      </c>
      <c r="M2174" s="9209"/>
      <c r="N2174" s="41"/>
      <c r="O2174" s="4088">
        <v>1</v>
      </c>
      <c r="P2174" s="4088">
        <v>1</v>
      </c>
      <c r="Q2174" s="9209"/>
      <c r="R2174" s="41"/>
      <c r="V2174" s="9229"/>
      <c r="X2174" s="9229"/>
      <c r="AA2174" s="11491"/>
      <c r="AC2174" s="11495"/>
      <c r="AD2174" s="4898">
        <v>0</v>
      </c>
      <c r="AE2174" s="11495"/>
    </row>
    <row r="2175" spans="1:31" s="6" customFormat="1" ht="30" customHeight="1">
      <c r="A2175" s="8130" t="s">
        <v>19424</v>
      </c>
      <c r="B2175" s="41" t="s">
        <v>29439</v>
      </c>
      <c r="C2175" s="422">
        <v>46080</v>
      </c>
      <c r="D2175" s="422">
        <v>46115</v>
      </c>
      <c r="E2175" s="422"/>
      <c r="F2175" s="373"/>
      <c r="G2175" s="41">
        <v>8647</v>
      </c>
      <c r="H2175" s="6691" t="s">
        <v>4814</v>
      </c>
      <c r="I2175" s="41"/>
      <c r="J2175" s="41" t="s">
        <v>29441</v>
      </c>
      <c r="K2175" s="41" t="s">
        <v>29440</v>
      </c>
      <c r="L2175" s="41" t="s">
        <v>28</v>
      </c>
      <c r="M2175" s="582" t="s">
        <v>29443</v>
      </c>
      <c r="N2175" s="41"/>
      <c r="O2175" s="4088">
        <v>2</v>
      </c>
      <c r="P2175" s="4088">
        <v>2</v>
      </c>
      <c r="Q2175" s="41" t="s">
        <v>29442</v>
      </c>
      <c r="R2175" s="41"/>
      <c r="V2175" s="6" t="s">
        <v>28776</v>
      </c>
      <c r="X2175" s="6" t="s">
        <v>27185</v>
      </c>
      <c r="AA2175" s="6564">
        <v>13655253</v>
      </c>
      <c r="AC2175" s="4898">
        <v>6900</v>
      </c>
      <c r="AD2175" s="4898">
        <v>7920</v>
      </c>
      <c r="AE2175" s="4898">
        <f t="shared" si="98"/>
        <v>22740</v>
      </c>
    </row>
    <row r="2176" spans="1:31" s="6" customFormat="1" ht="30" customHeight="1">
      <c r="A2176" s="8130" t="s">
        <v>18703</v>
      </c>
      <c r="B2176" s="8654" t="s">
        <v>29444</v>
      </c>
      <c r="C2176" s="8653">
        <v>46080</v>
      </c>
      <c r="D2176" s="8653">
        <v>46104</v>
      </c>
      <c r="E2176" s="8653"/>
      <c r="F2176" s="8664"/>
      <c r="G2176" s="8654">
        <v>8615</v>
      </c>
      <c r="H2176" s="6691" t="s">
        <v>10925</v>
      </c>
      <c r="I2176" s="8654"/>
      <c r="J2176" s="8654" t="s">
        <v>29445</v>
      </c>
      <c r="K2176" s="8654" t="s">
        <v>29446</v>
      </c>
      <c r="L2176" s="8654" t="s">
        <v>858</v>
      </c>
      <c r="M2176" s="8662" t="s">
        <v>29448</v>
      </c>
      <c r="N2176" s="8654"/>
      <c r="O2176" s="4088">
        <v>16</v>
      </c>
      <c r="P2176" s="4560">
        <v>17</v>
      </c>
      <c r="Q2176" s="8654" t="s">
        <v>29447</v>
      </c>
      <c r="R2176" s="8654"/>
      <c r="V2176" s="6" t="s">
        <v>9338</v>
      </c>
      <c r="X2176" s="6" t="s">
        <v>27185</v>
      </c>
      <c r="AA2176" s="6564">
        <v>13655770</v>
      </c>
      <c r="AC2176" s="4898">
        <v>0</v>
      </c>
      <c r="AD2176" s="4898">
        <v>7920</v>
      </c>
      <c r="AE2176" s="4898">
        <f t="shared" si="98"/>
        <v>134640</v>
      </c>
    </row>
    <row r="2177" spans="1:31" s="6" customFormat="1" ht="30" customHeight="1">
      <c r="A2177" s="6845" t="s">
        <v>26419</v>
      </c>
      <c r="B2177" s="41" t="s">
        <v>29449</v>
      </c>
      <c r="C2177" s="422">
        <v>46065</v>
      </c>
      <c r="D2177" s="422"/>
      <c r="E2177" s="422"/>
      <c r="F2177" s="8209"/>
      <c r="G2177" s="41">
        <v>5940</v>
      </c>
      <c r="H2177" s="6691" t="s">
        <v>29450</v>
      </c>
      <c r="I2177" s="41"/>
      <c r="J2177" s="41" t="s">
        <v>29451</v>
      </c>
      <c r="K2177" s="41" t="s">
        <v>22156</v>
      </c>
      <c r="L2177" s="41" t="s">
        <v>173</v>
      </c>
      <c r="M2177" s="582" t="s">
        <v>29452</v>
      </c>
      <c r="N2177" s="41"/>
      <c r="O2177" s="4088">
        <v>1</v>
      </c>
      <c r="P2177" s="4088">
        <v>1</v>
      </c>
      <c r="Q2177" s="41" t="s">
        <v>21748</v>
      </c>
      <c r="R2177" s="41"/>
      <c r="V2177" s="6" t="s">
        <v>9338</v>
      </c>
      <c r="X2177" s="6" t="s">
        <v>7042</v>
      </c>
      <c r="AA2177" s="6564">
        <v>13655780</v>
      </c>
      <c r="AC2177" s="6844">
        <v>170000</v>
      </c>
      <c r="AD2177" s="4898">
        <v>17000</v>
      </c>
      <c r="AE2177" s="4898">
        <f t="shared" si="98"/>
        <v>187000</v>
      </c>
    </row>
    <row r="2178" spans="1:31" s="6" customFormat="1" ht="30" customHeight="1">
      <c r="A2178" s="8130" t="s">
        <v>19480</v>
      </c>
      <c r="B2178" s="8782" t="s">
        <v>29453</v>
      </c>
      <c r="C2178" s="422">
        <v>46080</v>
      </c>
      <c r="D2178" s="422">
        <v>46115</v>
      </c>
      <c r="E2178" s="422"/>
      <c r="F2178" s="8209"/>
      <c r="G2178" s="41">
        <v>8618</v>
      </c>
      <c r="H2178" s="6691" t="s">
        <v>613</v>
      </c>
      <c r="I2178" s="41"/>
      <c r="J2178" s="41" t="s">
        <v>22383</v>
      </c>
      <c r="K2178" s="41" t="s">
        <v>29454</v>
      </c>
      <c r="L2178" s="41" t="s">
        <v>28</v>
      </c>
      <c r="M2178" s="582" t="s">
        <v>29456</v>
      </c>
      <c r="N2178" s="41"/>
      <c r="O2178" s="4088">
        <v>2</v>
      </c>
      <c r="P2178" s="4088">
        <v>2</v>
      </c>
      <c r="Q2178" s="41" t="s">
        <v>29455</v>
      </c>
      <c r="R2178" s="41"/>
      <c r="V2178" s="6" t="s">
        <v>28776</v>
      </c>
      <c r="X2178" s="6" t="s">
        <v>27185</v>
      </c>
      <c r="AA2178" s="6564">
        <v>13657093</v>
      </c>
      <c r="AC2178" s="4898">
        <v>3300</v>
      </c>
      <c r="AD2178" s="4898">
        <v>7918.05</v>
      </c>
      <c r="AE2178" s="4898">
        <f t="shared" si="98"/>
        <v>19136.099999999999</v>
      </c>
    </row>
    <row r="2179" spans="1:31" s="6" customFormat="1" ht="30" customHeight="1">
      <c r="A2179" s="6724" t="s">
        <v>21279</v>
      </c>
      <c r="B2179" s="8871" t="s">
        <v>29457</v>
      </c>
      <c r="C2179" s="11488">
        <v>46083</v>
      </c>
      <c r="D2179" s="11488">
        <v>46171</v>
      </c>
      <c r="E2179" s="11488">
        <v>46150</v>
      </c>
      <c r="F2179" s="11512">
        <f t="shared" si="97"/>
        <v>21</v>
      </c>
      <c r="G2179" s="9694">
        <v>8599</v>
      </c>
      <c r="H2179" s="12287" t="s">
        <v>630</v>
      </c>
      <c r="J2179" s="9694" t="s">
        <v>29458</v>
      </c>
      <c r="K2179" s="9694" t="s">
        <v>29459</v>
      </c>
      <c r="L2179" s="6" t="s">
        <v>27076</v>
      </c>
      <c r="M2179" s="11489" t="s">
        <v>29461</v>
      </c>
      <c r="O2179" s="264">
        <v>1</v>
      </c>
      <c r="P2179" s="264">
        <v>1</v>
      </c>
      <c r="Q2179" s="9694" t="s">
        <v>29460</v>
      </c>
      <c r="AA2179" s="11490">
        <v>13626316</v>
      </c>
      <c r="AC2179" s="11494">
        <v>11954.25</v>
      </c>
      <c r="AD2179" s="4898">
        <v>12993.75</v>
      </c>
      <c r="AE2179" s="11494">
        <f>AC2179+AD2179*P2179+AD2180*P2180</f>
        <v>50935.5</v>
      </c>
    </row>
    <row r="2180" spans="1:31" s="6" customFormat="1" ht="30" customHeight="1">
      <c r="A2180" s="6724" t="s">
        <v>21279</v>
      </c>
      <c r="B2180" s="8854"/>
      <c r="C2180" s="11045"/>
      <c r="D2180" s="11045"/>
      <c r="E2180" s="11045"/>
      <c r="F2180" s="11514"/>
      <c r="G2180" s="9229"/>
      <c r="H2180" s="12288"/>
      <c r="J2180" s="9229"/>
      <c r="K2180" s="9229"/>
      <c r="L2180" s="6" t="s">
        <v>8688</v>
      </c>
      <c r="M2180" s="9229"/>
      <c r="O2180" s="264">
        <v>1</v>
      </c>
      <c r="P2180" s="264">
        <v>1</v>
      </c>
      <c r="Q2180" s="9229"/>
      <c r="AA2180" s="11491"/>
      <c r="AC2180" s="11495"/>
      <c r="AD2180" s="4898">
        <v>25987.5</v>
      </c>
      <c r="AE2180" s="11495"/>
    </row>
    <row r="2181" spans="1:31" s="6" customFormat="1" ht="30" customHeight="1">
      <c r="A2181" s="6719" t="s">
        <v>19424</v>
      </c>
      <c r="B2181" s="41" t="s">
        <v>29462</v>
      </c>
      <c r="C2181" s="422">
        <v>46083</v>
      </c>
      <c r="D2181" s="422">
        <v>46105</v>
      </c>
      <c r="E2181" s="422"/>
      <c r="F2181" s="373"/>
      <c r="G2181" s="41">
        <v>8647</v>
      </c>
      <c r="H2181" s="6763"/>
      <c r="I2181" s="41" t="s">
        <v>21302</v>
      </c>
      <c r="J2181" s="41" t="s">
        <v>29463</v>
      </c>
      <c r="K2181" s="41" t="s">
        <v>29464</v>
      </c>
      <c r="L2181" s="41" t="s">
        <v>67</v>
      </c>
      <c r="M2181" s="582" t="s">
        <v>29466</v>
      </c>
      <c r="N2181" s="41"/>
      <c r="O2181" s="4088">
        <v>7</v>
      </c>
      <c r="P2181" s="4088">
        <v>7</v>
      </c>
      <c r="Q2181" s="41" t="s">
        <v>29465</v>
      </c>
      <c r="R2181" s="41"/>
      <c r="V2181" s="6" t="s">
        <v>9338</v>
      </c>
      <c r="X2181" s="6" t="s">
        <v>7042</v>
      </c>
      <c r="AA2181" s="6564">
        <v>13660247</v>
      </c>
      <c r="AC2181" s="4898">
        <v>0</v>
      </c>
      <c r="AD2181" s="4898">
        <v>7920</v>
      </c>
      <c r="AE2181" s="4898">
        <f t="shared" si="98"/>
        <v>55440</v>
      </c>
    </row>
    <row r="2182" spans="1:31" s="6" customFormat="1" ht="30" customHeight="1">
      <c r="A2182" s="6719" t="s">
        <v>20974</v>
      </c>
      <c r="B2182" s="4672" t="s">
        <v>29467</v>
      </c>
      <c r="C2182" s="422">
        <v>46083</v>
      </c>
      <c r="D2182" s="422">
        <v>46118</v>
      </c>
      <c r="E2182" s="422"/>
      <c r="F2182" s="373"/>
      <c r="G2182" s="41">
        <v>8595</v>
      </c>
      <c r="H2182" s="6777" t="s">
        <v>5674</v>
      </c>
      <c r="I2182" s="41" t="s">
        <v>25</v>
      </c>
      <c r="J2182" s="41" t="s">
        <v>29468</v>
      </c>
      <c r="K2182" s="41" t="s">
        <v>29469</v>
      </c>
      <c r="L2182" s="41" t="s">
        <v>16923</v>
      </c>
      <c r="M2182" s="582" t="s">
        <v>29471</v>
      </c>
      <c r="N2182" s="41"/>
      <c r="O2182" s="4088">
        <v>34</v>
      </c>
      <c r="P2182" s="4088">
        <v>34</v>
      </c>
      <c r="Q2182" s="41" t="s">
        <v>29470</v>
      </c>
      <c r="R2182" s="41"/>
      <c r="V2182" s="6" t="s">
        <v>9338</v>
      </c>
      <c r="X2182" s="6" t="s">
        <v>7042</v>
      </c>
      <c r="AA2182" s="6564">
        <v>13661718</v>
      </c>
      <c r="AC2182" s="4898">
        <v>10350</v>
      </c>
      <c r="AD2182" s="4898">
        <v>8400</v>
      </c>
      <c r="AE2182" s="4898">
        <f t="shared" si="98"/>
        <v>295950</v>
      </c>
    </row>
    <row r="2183" spans="1:31" s="6" customFormat="1" ht="30" customHeight="1">
      <c r="A2183" s="6719" t="s">
        <v>19424</v>
      </c>
      <c r="B2183" s="41" t="s">
        <v>29472</v>
      </c>
      <c r="C2183" s="422">
        <v>46083</v>
      </c>
      <c r="D2183" s="422">
        <v>46105</v>
      </c>
      <c r="E2183" s="422"/>
      <c r="F2183" s="373"/>
      <c r="G2183" s="41">
        <v>8647</v>
      </c>
      <c r="H2183" s="6777" t="s">
        <v>2123</v>
      </c>
      <c r="I2183" s="41"/>
      <c r="J2183" s="41" t="s">
        <v>20236</v>
      </c>
      <c r="K2183" s="41" t="s">
        <v>29473</v>
      </c>
      <c r="L2183" s="41" t="s">
        <v>193</v>
      </c>
      <c r="M2183" s="582" t="s">
        <v>29475</v>
      </c>
      <c r="N2183" s="41"/>
      <c r="O2183" s="4088">
        <v>6</v>
      </c>
      <c r="P2183" s="4088">
        <v>6</v>
      </c>
      <c r="Q2183" s="41" t="s">
        <v>29474</v>
      </c>
      <c r="R2183" s="41"/>
      <c r="V2183" s="6" t="s">
        <v>28776</v>
      </c>
      <c r="X2183" s="6" t="s">
        <v>27185</v>
      </c>
      <c r="AA2183" s="6564">
        <v>13662087</v>
      </c>
      <c r="AC2183" s="4898">
        <v>0</v>
      </c>
      <c r="AD2183" s="4898">
        <v>7920</v>
      </c>
      <c r="AE2183" s="4898">
        <f t="shared" si="98"/>
        <v>47520</v>
      </c>
    </row>
    <row r="2184" spans="1:31" s="6" customFormat="1" ht="30" customHeight="1">
      <c r="A2184" s="6724" t="s">
        <v>20017</v>
      </c>
      <c r="B2184" s="6" t="s">
        <v>29476</v>
      </c>
      <c r="C2184" s="114">
        <v>46083</v>
      </c>
      <c r="D2184" s="114">
        <v>46118</v>
      </c>
      <c r="E2184" s="114">
        <v>46132</v>
      </c>
      <c r="F2184" s="6706">
        <f t="shared" si="97"/>
        <v>-14</v>
      </c>
      <c r="G2184" s="6">
        <v>8369</v>
      </c>
      <c r="H2184" s="6725" t="s">
        <v>473</v>
      </c>
      <c r="I2184" s="6" t="s">
        <v>25</v>
      </c>
      <c r="J2184" s="6" t="s">
        <v>29477</v>
      </c>
      <c r="K2184" s="6" t="s">
        <v>29478</v>
      </c>
      <c r="L2184" s="6" t="s">
        <v>76</v>
      </c>
      <c r="M2184" s="6573" t="s">
        <v>29480</v>
      </c>
      <c r="O2184" s="264">
        <v>4</v>
      </c>
      <c r="P2184" s="264">
        <v>4</v>
      </c>
      <c r="Q2184" s="6" t="s">
        <v>29479</v>
      </c>
      <c r="AA2184" s="6564">
        <v>13662174</v>
      </c>
      <c r="AC2184" s="4898">
        <v>55800</v>
      </c>
      <c r="AD2184" s="4898">
        <v>0</v>
      </c>
      <c r="AE2184" s="4898">
        <f t="shared" si="98"/>
        <v>55800</v>
      </c>
    </row>
    <row r="2185" spans="1:31" s="6" customFormat="1" ht="30" customHeight="1">
      <c r="A2185" s="6719" t="s">
        <v>19716</v>
      </c>
      <c r="B2185" s="4672" t="s">
        <v>29481</v>
      </c>
      <c r="C2185" s="422">
        <v>46073</v>
      </c>
      <c r="D2185" s="422">
        <v>46118</v>
      </c>
      <c r="E2185" s="422"/>
      <c r="F2185" s="373"/>
      <c r="G2185" s="41">
        <v>8588</v>
      </c>
      <c r="H2185" s="6777" t="s">
        <v>7930</v>
      </c>
      <c r="I2185" s="41" t="s">
        <v>25</v>
      </c>
      <c r="J2185" s="41" t="s">
        <v>29482</v>
      </c>
      <c r="K2185" s="41" t="s">
        <v>29483</v>
      </c>
      <c r="L2185" s="41" t="s">
        <v>28</v>
      </c>
      <c r="M2185" s="41" t="s">
        <v>29485</v>
      </c>
      <c r="N2185" s="41"/>
      <c r="O2185" s="4088">
        <v>2</v>
      </c>
      <c r="P2185" s="4088">
        <v>2</v>
      </c>
      <c r="Q2185" s="41" t="s">
        <v>29484</v>
      </c>
      <c r="R2185" s="41"/>
      <c r="V2185" s="6" t="s">
        <v>9338</v>
      </c>
      <c r="X2185" s="6" t="s">
        <v>7042</v>
      </c>
      <c r="AA2185" s="6564">
        <v>13662567</v>
      </c>
      <c r="AC2185" s="4898">
        <v>3300</v>
      </c>
      <c r="AD2185" s="4898">
        <v>7920</v>
      </c>
      <c r="AE2185" s="4898">
        <f t="shared" si="98"/>
        <v>19140</v>
      </c>
    </row>
    <row r="2186" spans="1:31" s="6" customFormat="1" ht="30" customHeight="1">
      <c r="A2186" s="6719" t="s">
        <v>26302</v>
      </c>
      <c r="B2186" s="8633" t="s">
        <v>29486</v>
      </c>
      <c r="C2186" s="422">
        <v>46083</v>
      </c>
      <c r="D2186" s="422">
        <v>46118</v>
      </c>
      <c r="E2186" s="422"/>
      <c r="F2186" s="373"/>
      <c r="G2186" s="41">
        <v>6984</v>
      </c>
      <c r="H2186" s="6777" t="s">
        <v>9681</v>
      </c>
      <c r="I2186" s="41"/>
      <c r="J2186" s="41" t="s">
        <v>29487</v>
      </c>
      <c r="K2186" s="41" t="s">
        <v>29488</v>
      </c>
      <c r="L2186" s="41" t="s">
        <v>173</v>
      </c>
      <c r="M2186" s="582" t="s">
        <v>29490</v>
      </c>
      <c r="N2186" s="41"/>
      <c r="O2186" s="4088">
        <v>1</v>
      </c>
      <c r="P2186" s="4088">
        <v>1</v>
      </c>
      <c r="Q2186" s="41" t="s">
        <v>29489</v>
      </c>
      <c r="R2186" s="41"/>
      <c r="V2186" s="6" t="s">
        <v>9338</v>
      </c>
      <c r="X2186" s="6" t="s">
        <v>7042</v>
      </c>
      <c r="AA2186" s="6564">
        <v>13662657</v>
      </c>
      <c r="AC2186" s="4898">
        <v>6900</v>
      </c>
      <c r="AD2186" s="4898">
        <v>7840.8</v>
      </c>
      <c r="AE2186" s="4898">
        <f t="shared" si="98"/>
        <v>14740.8</v>
      </c>
    </row>
    <row r="2187" spans="1:31" s="6" customFormat="1" ht="30" customHeight="1">
      <c r="A2187" s="6719" t="s">
        <v>19496</v>
      </c>
      <c r="B2187" s="8085" t="s">
        <v>29491</v>
      </c>
      <c r="C2187" s="422">
        <v>46083</v>
      </c>
      <c r="D2187" s="422">
        <v>46105</v>
      </c>
      <c r="E2187" s="422"/>
      <c r="F2187" s="373"/>
      <c r="G2187" s="41">
        <v>8617</v>
      </c>
      <c r="H2187" s="6777" t="s">
        <v>9496</v>
      </c>
      <c r="I2187" s="41"/>
      <c r="J2187" s="6719" t="s">
        <v>11930</v>
      </c>
      <c r="K2187" s="6719" t="s">
        <v>29492</v>
      </c>
      <c r="L2187" s="6752" t="s">
        <v>406</v>
      </c>
      <c r="M2187" s="582" t="s">
        <v>29494</v>
      </c>
      <c r="N2187" s="41"/>
      <c r="O2187" s="4088">
        <v>9</v>
      </c>
      <c r="P2187" s="4088">
        <v>9</v>
      </c>
      <c r="Q2187" s="6719" t="s">
        <v>29493</v>
      </c>
      <c r="R2187" s="41"/>
      <c r="V2187" s="6" t="s">
        <v>9338</v>
      </c>
      <c r="X2187" s="6" t="s">
        <v>7042</v>
      </c>
      <c r="AA2187" s="6564">
        <v>13662700</v>
      </c>
      <c r="AC2187" s="4898">
        <v>0</v>
      </c>
      <c r="AD2187" s="4898">
        <v>12375</v>
      </c>
      <c r="AE2187" s="4898">
        <f t="shared" si="98"/>
        <v>111375</v>
      </c>
    </row>
    <row r="2188" spans="1:31" s="6" customFormat="1" ht="30" customHeight="1">
      <c r="A2188" s="6846" t="s">
        <v>20640</v>
      </c>
      <c r="B2188" s="11533" t="s">
        <v>29495</v>
      </c>
      <c r="C2188" s="9721">
        <v>46083</v>
      </c>
      <c r="D2188" s="9721">
        <v>46171</v>
      </c>
      <c r="E2188" s="9721"/>
      <c r="F2188" s="11406"/>
      <c r="G2188" s="9278">
        <v>8605</v>
      </c>
      <c r="H2188" s="11536"/>
      <c r="I2188" s="11539" t="s">
        <v>28828</v>
      </c>
      <c r="J2188" s="11539" t="s">
        <v>29496</v>
      </c>
      <c r="K2188" s="11539" t="s">
        <v>29497</v>
      </c>
      <c r="L2188" s="6846" t="s">
        <v>29801</v>
      </c>
      <c r="M2188" s="9231" t="s">
        <v>29499</v>
      </c>
      <c r="N2188" s="41"/>
      <c r="O2188" s="4560">
        <v>51</v>
      </c>
      <c r="P2188" s="4560">
        <v>51</v>
      </c>
      <c r="Q2188" s="11539" t="s">
        <v>29498</v>
      </c>
      <c r="R2188" s="41"/>
      <c r="V2188" s="9694" t="s">
        <v>9338</v>
      </c>
      <c r="X2188" s="9694" t="s">
        <v>7042</v>
      </c>
      <c r="AA2188" s="11490">
        <v>13663091</v>
      </c>
      <c r="AC2188" s="11494">
        <v>46982</v>
      </c>
      <c r="AD2188" s="4898">
        <v>374.4</v>
      </c>
      <c r="AE2188" s="11494">
        <f>AC2188+AD2188*P2188+AD2189*P2189+AD2190*P2190</f>
        <v>185010.8</v>
      </c>
    </row>
    <row r="2189" spans="1:31" s="6" customFormat="1" ht="30" customHeight="1">
      <c r="A2189" s="6846" t="s">
        <v>20640</v>
      </c>
      <c r="B2189" s="11534"/>
      <c r="C2189" s="9722"/>
      <c r="D2189" s="9722"/>
      <c r="E2189" s="9722"/>
      <c r="F2189" s="11407"/>
      <c r="G2189" s="9208"/>
      <c r="H2189" s="11537"/>
      <c r="I2189" s="11540"/>
      <c r="J2189" s="11540"/>
      <c r="K2189" s="11540"/>
      <c r="L2189" s="6719" t="s">
        <v>13689</v>
      </c>
      <c r="M2189" s="9309"/>
      <c r="N2189" s="6847" t="s">
        <v>3953</v>
      </c>
      <c r="O2189" s="4088">
        <v>1</v>
      </c>
      <c r="P2189" s="4088">
        <v>1</v>
      </c>
      <c r="Q2189" s="11540"/>
      <c r="R2189" s="41"/>
      <c r="V2189" s="9228"/>
      <c r="X2189" s="9228"/>
      <c r="AA2189" s="11532"/>
      <c r="AC2189" s="11509"/>
      <c r="AD2189" s="4898">
        <v>103334.39999999999</v>
      </c>
      <c r="AE2189" s="11509"/>
    </row>
    <row r="2190" spans="1:31" s="6" customFormat="1" ht="30" customHeight="1">
      <c r="A2190" s="6719" t="s">
        <v>20640</v>
      </c>
      <c r="B2190" s="11535"/>
      <c r="C2190" s="9410"/>
      <c r="D2190" s="9410"/>
      <c r="E2190" s="9410"/>
      <c r="F2190" s="11408"/>
      <c r="G2190" s="9209"/>
      <c r="H2190" s="11538"/>
      <c r="I2190" s="11541"/>
      <c r="J2190" s="11541"/>
      <c r="K2190" s="11541"/>
      <c r="L2190" s="6719" t="s">
        <v>8688</v>
      </c>
      <c r="M2190" s="9280"/>
      <c r="N2190" s="41"/>
      <c r="O2190" s="4088">
        <v>1</v>
      </c>
      <c r="P2190" s="4088">
        <v>1</v>
      </c>
      <c r="Q2190" s="11541"/>
      <c r="R2190" s="41"/>
      <c r="V2190" s="9229"/>
      <c r="X2190" s="9229"/>
      <c r="AA2190" s="11491"/>
      <c r="AC2190" s="11495"/>
      <c r="AD2190" s="4898">
        <v>15600</v>
      </c>
      <c r="AE2190" s="11495"/>
    </row>
    <row r="2191" spans="1:31" s="6" customFormat="1" ht="30" customHeight="1">
      <c r="A2191" s="6752" t="s">
        <v>20017</v>
      </c>
      <c r="B2191" s="8101" t="s">
        <v>29501</v>
      </c>
      <c r="C2191" s="422">
        <v>45968</v>
      </c>
      <c r="D2191" s="422">
        <v>46112</v>
      </c>
      <c r="E2191" s="422"/>
      <c r="F2191" s="373"/>
      <c r="G2191" s="41">
        <v>8369</v>
      </c>
      <c r="H2191" s="6855" t="s">
        <v>10574</v>
      </c>
      <c r="I2191" s="41"/>
      <c r="J2191" s="6772" t="s">
        <v>29502</v>
      </c>
      <c r="K2191" s="6752" t="s">
        <v>29503</v>
      </c>
      <c r="L2191" s="6769" t="s">
        <v>28</v>
      </c>
      <c r="M2191" s="582" t="s">
        <v>29505</v>
      </c>
      <c r="N2191" s="41"/>
      <c r="O2191" s="4088">
        <v>2</v>
      </c>
      <c r="P2191" s="4088">
        <v>2</v>
      </c>
      <c r="Q2191" s="6752" t="s">
        <v>29504</v>
      </c>
      <c r="R2191" s="41"/>
      <c r="V2191" s="6" t="s">
        <v>29920</v>
      </c>
      <c r="X2191" s="6" t="s">
        <v>7042</v>
      </c>
      <c r="AA2191" s="6564">
        <v>13645540</v>
      </c>
      <c r="AC2191" s="4898">
        <v>18600</v>
      </c>
      <c r="AD2191" s="4898">
        <v>15000</v>
      </c>
      <c r="AE2191" s="4898">
        <f t="shared" si="98"/>
        <v>48600</v>
      </c>
    </row>
    <row r="2192" spans="1:31" s="6" customFormat="1" ht="30" customHeight="1">
      <c r="A2192" s="6767" t="s">
        <v>19561</v>
      </c>
      <c r="B2192" s="6" t="s">
        <v>29506</v>
      </c>
      <c r="C2192" s="114">
        <v>46085</v>
      </c>
      <c r="D2192" s="114">
        <v>46120</v>
      </c>
      <c r="E2192" s="114">
        <v>46132</v>
      </c>
      <c r="F2192" s="6706">
        <f t="shared" si="97"/>
        <v>-12</v>
      </c>
      <c r="G2192" s="6">
        <v>8617</v>
      </c>
      <c r="H2192" s="6768" t="s">
        <v>29507</v>
      </c>
      <c r="I2192" s="6" t="s">
        <v>25</v>
      </c>
      <c r="J2192" s="6" t="s">
        <v>29508</v>
      </c>
      <c r="K2192" s="6" t="s">
        <v>29509</v>
      </c>
      <c r="L2192" s="6767" t="s">
        <v>173</v>
      </c>
      <c r="M2192" s="6573" t="s">
        <v>29511</v>
      </c>
      <c r="O2192" s="264">
        <v>1</v>
      </c>
      <c r="P2192" s="264">
        <v>1</v>
      </c>
      <c r="Q2192" s="6" t="s">
        <v>29510</v>
      </c>
      <c r="AA2192" s="6564">
        <v>13669050</v>
      </c>
      <c r="AC2192" s="4898">
        <v>55800</v>
      </c>
      <c r="AD2192" s="4898">
        <v>12375</v>
      </c>
      <c r="AE2192" s="4898">
        <f t="shared" si="98"/>
        <v>68175</v>
      </c>
    </row>
    <row r="2193" spans="1:31" s="6" customFormat="1" ht="30" customHeight="1">
      <c r="A2193" s="6769" t="s">
        <v>19480</v>
      </c>
      <c r="B2193" s="4672" t="s">
        <v>29512</v>
      </c>
      <c r="C2193" s="422">
        <v>46085</v>
      </c>
      <c r="D2193" s="422">
        <v>46107</v>
      </c>
      <c r="E2193" s="422"/>
      <c r="F2193" s="373"/>
      <c r="G2193" s="41">
        <v>8618</v>
      </c>
      <c r="H2193" s="6782" t="s">
        <v>7676</v>
      </c>
      <c r="I2193" s="41" t="s">
        <v>25558</v>
      </c>
      <c r="J2193" s="41" t="s">
        <v>12941</v>
      </c>
      <c r="K2193" s="41" t="s">
        <v>29513</v>
      </c>
      <c r="L2193" s="6769" t="s">
        <v>76</v>
      </c>
      <c r="M2193" s="582" t="s">
        <v>29515</v>
      </c>
      <c r="N2193" s="41"/>
      <c r="O2193" s="4088">
        <v>4</v>
      </c>
      <c r="P2193" s="4088">
        <v>4</v>
      </c>
      <c r="Q2193" s="41" t="s">
        <v>29514</v>
      </c>
      <c r="R2193" s="41"/>
      <c r="V2193" s="6" t="s">
        <v>9338</v>
      </c>
      <c r="X2193" s="6" t="s">
        <v>7042</v>
      </c>
      <c r="AA2193" s="6564">
        <v>13669191</v>
      </c>
      <c r="AC2193" s="4898">
        <v>0</v>
      </c>
      <c r="AD2193" s="4898">
        <v>7918.05</v>
      </c>
      <c r="AE2193" s="4898">
        <f t="shared" si="98"/>
        <v>31672.2</v>
      </c>
    </row>
    <row r="2194" spans="1:31" s="6" customFormat="1" ht="30" customHeight="1">
      <c r="A2194" s="6769" t="s">
        <v>18977</v>
      </c>
      <c r="B2194" s="9089" t="s">
        <v>29516</v>
      </c>
      <c r="C2194" s="9721">
        <v>46085</v>
      </c>
      <c r="D2194" s="9721">
        <v>46175</v>
      </c>
      <c r="E2194" s="9721"/>
      <c r="F2194" s="11406"/>
      <c r="G2194" s="9278">
        <v>8644</v>
      </c>
      <c r="H2194" s="12312" t="s">
        <v>6443</v>
      </c>
      <c r="I2194" s="41"/>
      <c r="J2194" s="9278" t="s">
        <v>29517</v>
      </c>
      <c r="K2194" s="9278" t="s">
        <v>29518</v>
      </c>
      <c r="L2194" s="6769" t="s">
        <v>76</v>
      </c>
      <c r="M2194" s="9231" t="s">
        <v>29520</v>
      </c>
      <c r="N2194" s="41"/>
      <c r="O2194" s="4088">
        <v>4</v>
      </c>
      <c r="P2194" s="4088">
        <v>4</v>
      </c>
      <c r="Q2194" s="9278" t="s">
        <v>29519</v>
      </c>
      <c r="R2194" s="41"/>
      <c r="V2194" s="9694" t="s">
        <v>9338</v>
      </c>
      <c r="X2194" s="9694" t="s">
        <v>7042</v>
      </c>
      <c r="AA2194" s="11490">
        <v>13669771</v>
      </c>
      <c r="AC2194" s="11494">
        <v>6900</v>
      </c>
      <c r="AD2194" s="4898">
        <v>7920</v>
      </c>
      <c r="AE2194" s="11494">
        <f>AC2194+AD2194*P2194+AD2195*P2195+AD2196*P2196</f>
        <v>117780</v>
      </c>
    </row>
    <row r="2195" spans="1:31" s="6" customFormat="1" ht="30" customHeight="1">
      <c r="A2195" s="6769" t="s">
        <v>18977</v>
      </c>
      <c r="B2195" s="9529"/>
      <c r="C2195" s="9722"/>
      <c r="D2195" s="9722"/>
      <c r="E2195" s="9722"/>
      <c r="F2195" s="11407"/>
      <c r="G2195" s="9208"/>
      <c r="H2195" s="12313"/>
      <c r="I2195" s="41"/>
      <c r="J2195" s="9208"/>
      <c r="K2195" s="9208"/>
      <c r="L2195" s="41" t="s">
        <v>8689</v>
      </c>
      <c r="M2195" s="9208"/>
      <c r="N2195" s="41" t="s">
        <v>3954</v>
      </c>
      <c r="O2195" s="4088">
        <v>1</v>
      </c>
      <c r="P2195" s="4088">
        <v>1</v>
      </c>
      <c r="Q2195" s="9208"/>
      <c r="R2195" s="41"/>
      <c r="V2195" s="9228"/>
      <c r="X2195" s="9228"/>
      <c r="AA2195" s="11532"/>
      <c r="AC2195" s="11509"/>
      <c r="AD2195" s="4898">
        <v>54450</v>
      </c>
      <c r="AE2195" s="11509"/>
    </row>
    <row r="2196" spans="1:31" s="6" customFormat="1" ht="30" customHeight="1">
      <c r="A2196" s="6769" t="s">
        <v>18977</v>
      </c>
      <c r="B2196" s="9500"/>
      <c r="C2196" s="9410"/>
      <c r="D2196" s="9410"/>
      <c r="E2196" s="9410"/>
      <c r="F2196" s="11408"/>
      <c r="G2196" s="9209"/>
      <c r="H2196" s="12314"/>
      <c r="I2196" s="41"/>
      <c r="J2196" s="9209"/>
      <c r="K2196" s="9209"/>
      <c r="L2196" s="41" t="s">
        <v>8688</v>
      </c>
      <c r="M2196" s="9209"/>
      <c r="N2196" s="41"/>
      <c r="O2196" s="4088">
        <v>1</v>
      </c>
      <c r="P2196" s="4088">
        <v>1</v>
      </c>
      <c r="Q2196" s="9209"/>
      <c r="R2196" s="41"/>
      <c r="V2196" s="9229"/>
      <c r="X2196" s="9229"/>
      <c r="AA2196" s="11491"/>
      <c r="AC2196" s="11495"/>
      <c r="AD2196" s="4898">
        <v>24750</v>
      </c>
      <c r="AE2196" s="11495"/>
    </row>
    <row r="2197" spans="1:31" s="6" customFormat="1" ht="30" customHeight="1">
      <c r="A2197" s="6769" t="s">
        <v>22509</v>
      </c>
      <c r="B2197" s="41" t="s">
        <v>29521</v>
      </c>
      <c r="C2197" s="422">
        <v>46085</v>
      </c>
      <c r="D2197" s="422">
        <v>46107</v>
      </c>
      <c r="E2197" s="422"/>
      <c r="F2197" s="373"/>
      <c r="G2197" s="41">
        <v>9014</v>
      </c>
      <c r="H2197" s="6691"/>
      <c r="I2197" s="41" t="s">
        <v>21302</v>
      </c>
      <c r="J2197" s="41" t="s">
        <v>29522</v>
      </c>
      <c r="K2197" s="41" t="s">
        <v>29523</v>
      </c>
      <c r="L2197" s="41" t="s">
        <v>28</v>
      </c>
      <c r="M2197" s="582" t="s">
        <v>29525</v>
      </c>
      <c r="N2197" s="41"/>
      <c r="O2197" s="4088">
        <v>2</v>
      </c>
      <c r="P2197" s="4088">
        <v>2</v>
      </c>
      <c r="Q2197" s="41" t="s">
        <v>29524</v>
      </c>
      <c r="R2197" s="41"/>
      <c r="V2197" s="6" t="s">
        <v>28776</v>
      </c>
      <c r="X2197" s="6" t="s">
        <v>27185</v>
      </c>
      <c r="AA2197" s="6564">
        <v>13669847</v>
      </c>
      <c r="AC2197" s="4898">
        <v>0</v>
      </c>
      <c r="AD2197" s="4898">
        <v>20250</v>
      </c>
      <c r="AE2197" s="4898">
        <f t="shared" si="98"/>
        <v>40500</v>
      </c>
    </row>
    <row r="2198" spans="1:31" s="6" customFormat="1" ht="30" customHeight="1">
      <c r="A2198" s="6769" t="s">
        <v>18703</v>
      </c>
      <c r="B2198" s="4672" t="s">
        <v>32656</v>
      </c>
      <c r="C2198" s="422">
        <v>46085</v>
      </c>
      <c r="D2198" s="422">
        <v>46120</v>
      </c>
      <c r="E2198" s="422"/>
      <c r="F2198" s="373"/>
      <c r="G2198" s="41">
        <v>8615</v>
      </c>
      <c r="H2198" s="6782" t="s">
        <v>1939</v>
      </c>
      <c r="I2198" s="41"/>
      <c r="J2198" s="41" t="s">
        <v>29526</v>
      </c>
      <c r="K2198" s="41" t="s">
        <v>29527</v>
      </c>
      <c r="L2198" s="41" t="s">
        <v>28</v>
      </c>
      <c r="M2198" s="41" t="s">
        <v>29529</v>
      </c>
      <c r="N2198" s="41"/>
      <c r="O2198" s="4088">
        <v>2</v>
      </c>
      <c r="P2198" s="4088">
        <v>2</v>
      </c>
      <c r="Q2198" s="41" t="s">
        <v>29528</v>
      </c>
      <c r="R2198" s="41"/>
      <c r="V2198" s="6" t="s">
        <v>9338</v>
      </c>
      <c r="X2198" s="6" t="s">
        <v>7042</v>
      </c>
      <c r="AA2198" s="6564">
        <v>13670426</v>
      </c>
      <c r="AC2198" s="4898">
        <v>6900</v>
      </c>
      <c r="AD2198" s="4898">
        <v>7920</v>
      </c>
      <c r="AE2198" s="4898">
        <f t="shared" si="98"/>
        <v>22740</v>
      </c>
    </row>
    <row r="2199" spans="1:31" s="6" customFormat="1" ht="30" customHeight="1">
      <c r="A2199" s="6769" t="s">
        <v>20488</v>
      </c>
      <c r="B2199" s="4672" t="s">
        <v>29530</v>
      </c>
      <c r="C2199" s="422">
        <v>46085</v>
      </c>
      <c r="D2199" s="422">
        <v>46107</v>
      </c>
      <c r="E2199" s="422"/>
      <c r="F2199" s="373"/>
      <c r="G2199" s="41">
        <v>8630</v>
      </c>
      <c r="H2199" s="6691"/>
      <c r="I2199" s="41" t="s">
        <v>25</v>
      </c>
      <c r="J2199" s="41" t="s">
        <v>29531</v>
      </c>
      <c r="K2199" s="41" t="s">
        <v>27317</v>
      </c>
      <c r="L2199" s="41" t="s">
        <v>173</v>
      </c>
      <c r="M2199" s="41" t="s">
        <v>29533</v>
      </c>
      <c r="N2199" s="41"/>
      <c r="O2199" s="4088">
        <v>1</v>
      </c>
      <c r="P2199" s="4088">
        <v>1</v>
      </c>
      <c r="Q2199" s="41" t="s">
        <v>29532</v>
      </c>
      <c r="R2199" s="41"/>
      <c r="V2199" s="6" t="s">
        <v>9338</v>
      </c>
      <c r="X2199" s="6" t="s">
        <v>7042</v>
      </c>
      <c r="AA2199" s="6564">
        <v>13670609</v>
      </c>
      <c r="AC2199" s="4898">
        <v>0</v>
      </c>
      <c r="AD2199" s="4898">
        <v>8316</v>
      </c>
      <c r="AE2199" s="4898">
        <f t="shared" si="98"/>
        <v>8316</v>
      </c>
    </row>
    <row r="2200" spans="1:31" s="6" customFormat="1" ht="30" customHeight="1">
      <c r="A2200" s="6769" t="s">
        <v>19716</v>
      </c>
      <c r="B2200" s="4672" t="s">
        <v>29534</v>
      </c>
      <c r="C2200" s="422">
        <v>46085</v>
      </c>
      <c r="D2200" s="422">
        <v>46107</v>
      </c>
      <c r="E2200" s="422"/>
      <c r="F2200" s="373"/>
      <c r="G2200" s="41">
        <v>8588</v>
      </c>
      <c r="H2200" s="6782" t="s">
        <v>1939</v>
      </c>
      <c r="I2200" s="41"/>
      <c r="J2200" s="41" t="s">
        <v>29535</v>
      </c>
      <c r="K2200" s="41" t="s">
        <v>29536</v>
      </c>
      <c r="L2200" s="41" t="s">
        <v>173</v>
      </c>
      <c r="M2200" s="41" t="s">
        <v>29538</v>
      </c>
      <c r="N2200" s="41"/>
      <c r="O2200" s="4088">
        <v>1</v>
      </c>
      <c r="P2200" s="4088">
        <v>1</v>
      </c>
      <c r="Q2200" s="41" t="s">
        <v>29537</v>
      </c>
      <c r="R2200" s="41"/>
      <c r="V2200" s="6" t="s">
        <v>9338</v>
      </c>
      <c r="X2200" s="6" t="s">
        <v>7042</v>
      </c>
      <c r="AA2200" s="6564">
        <v>13670674</v>
      </c>
      <c r="AC2200" s="4898">
        <v>1200</v>
      </c>
      <c r="AD2200" s="4898">
        <v>7920</v>
      </c>
      <c r="AE2200" s="4898">
        <f t="shared" si="98"/>
        <v>9120</v>
      </c>
    </row>
    <row r="2201" spans="1:31" s="6" customFormat="1" ht="30" customHeight="1">
      <c r="A2201" s="6784" t="s">
        <v>20974</v>
      </c>
      <c r="B2201" s="4672" t="s">
        <v>29540</v>
      </c>
      <c r="C2201" s="422">
        <v>46087</v>
      </c>
      <c r="D2201" s="422">
        <v>46122</v>
      </c>
      <c r="E2201" s="422"/>
      <c r="F2201" s="373"/>
      <c r="G2201" s="41">
        <v>8595</v>
      </c>
      <c r="H2201" s="6799" t="s">
        <v>5674</v>
      </c>
      <c r="I2201" s="41" t="s">
        <v>25558</v>
      </c>
      <c r="J2201" s="41" t="s">
        <v>29541</v>
      </c>
      <c r="K2201" s="41" t="s">
        <v>29469</v>
      </c>
      <c r="L2201" s="41" t="s">
        <v>201</v>
      </c>
      <c r="M2201" s="41" t="s">
        <v>29543</v>
      </c>
      <c r="N2201" s="41"/>
      <c r="O2201" s="4088">
        <v>13</v>
      </c>
      <c r="P2201" s="4560">
        <v>17</v>
      </c>
      <c r="Q2201" s="41" t="s">
        <v>29542</v>
      </c>
      <c r="R2201" s="41"/>
      <c r="V2201" s="6" t="s">
        <v>9338</v>
      </c>
      <c r="X2201" s="6" t="s">
        <v>7042</v>
      </c>
      <c r="AA2201" s="6564">
        <v>13676717</v>
      </c>
      <c r="AC2201" s="4898">
        <v>10350</v>
      </c>
      <c r="AD2201" s="4898">
        <v>8400</v>
      </c>
      <c r="AE2201" s="4898">
        <f t="shared" si="98"/>
        <v>153150</v>
      </c>
    </row>
    <row r="2202" spans="1:31" s="36" customFormat="1" ht="30" customHeight="1">
      <c r="A2202" s="8160" t="s">
        <v>20488</v>
      </c>
      <c r="B2202" s="36" t="s">
        <v>29544</v>
      </c>
      <c r="C2202" s="37">
        <v>46087</v>
      </c>
      <c r="D2202" s="37">
        <v>46122</v>
      </c>
      <c r="E2202" s="37"/>
      <c r="F2202" s="448"/>
      <c r="G2202" s="36">
        <v>8360</v>
      </c>
      <c r="H2202" s="8161" t="s">
        <v>26117</v>
      </c>
      <c r="J2202" s="36" t="s">
        <v>29545</v>
      </c>
      <c r="K2202" s="36" t="s">
        <v>29546</v>
      </c>
      <c r="L2202" s="36" t="s">
        <v>173</v>
      </c>
      <c r="M2202" s="36" t="s">
        <v>29547</v>
      </c>
      <c r="O2202" s="4511">
        <v>1</v>
      </c>
      <c r="P2202" s="4511">
        <v>1</v>
      </c>
      <c r="Q2202" s="36" t="s">
        <v>11759</v>
      </c>
      <c r="AA2202" s="4891">
        <v>13677523</v>
      </c>
      <c r="AC2202" s="4906"/>
      <c r="AD2202" s="4906"/>
      <c r="AE2202" s="4906"/>
    </row>
    <row r="2203" spans="1:31" s="6" customFormat="1" ht="30" customHeight="1">
      <c r="A2203" s="6784" t="s">
        <v>20488</v>
      </c>
      <c r="B2203" s="4672" t="s">
        <v>29548</v>
      </c>
      <c r="C2203" s="422">
        <v>46087</v>
      </c>
      <c r="D2203" s="422">
        <v>46122</v>
      </c>
      <c r="E2203" s="422"/>
      <c r="F2203" s="373"/>
      <c r="G2203" s="41">
        <v>8630</v>
      </c>
      <c r="H2203" s="6799" t="s">
        <v>9049</v>
      </c>
      <c r="I2203" s="41"/>
      <c r="J2203" s="6784" t="s">
        <v>9050</v>
      </c>
      <c r="K2203" s="6784" t="s">
        <v>29549</v>
      </c>
      <c r="L2203" s="6784" t="s">
        <v>128</v>
      </c>
      <c r="M2203" s="582" t="s">
        <v>29551</v>
      </c>
      <c r="N2203" s="41"/>
      <c r="O2203" s="4088">
        <v>3</v>
      </c>
      <c r="P2203" s="4088">
        <v>3</v>
      </c>
      <c r="Q2203" s="6784" t="s">
        <v>29550</v>
      </c>
      <c r="R2203" s="41"/>
      <c r="V2203" s="6" t="s">
        <v>9338</v>
      </c>
      <c r="X2203" s="6" t="s">
        <v>7042</v>
      </c>
      <c r="AA2203" s="6564">
        <v>13677542</v>
      </c>
      <c r="AC2203" s="4898">
        <v>17671.5</v>
      </c>
      <c r="AD2203" s="4898">
        <v>8316</v>
      </c>
      <c r="AE2203" s="4898">
        <f t="shared" si="98"/>
        <v>42619.5</v>
      </c>
    </row>
    <row r="2204" spans="1:31" s="6" customFormat="1" ht="30" customHeight="1">
      <c r="A2204" s="6784" t="s">
        <v>20911</v>
      </c>
      <c r="B2204" s="6793" t="s">
        <v>29552</v>
      </c>
      <c r="C2204" s="422">
        <v>46087</v>
      </c>
      <c r="D2204" s="422">
        <v>46111</v>
      </c>
      <c r="E2204" s="422"/>
      <c r="F2204" s="373"/>
      <c r="G2204" s="41">
        <v>8638</v>
      </c>
      <c r="H2204" s="6799" t="s">
        <v>6740</v>
      </c>
      <c r="I2204" s="41"/>
      <c r="J2204" s="6784" t="s">
        <v>29553</v>
      </c>
      <c r="K2204" s="6784" t="s">
        <v>29554</v>
      </c>
      <c r="L2204" s="6791" t="s">
        <v>193</v>
      </c>
      <c r="M2204" s="582" t="s">
        <v>29556</v>
      </c>
      <c r="N2204" s="41"/>
      <c r="O2204" s="4088">
        <v>6</v>
      </c>
      <c r="P2204" s="4088">
        <v>6</v>
      </c>
      <c r="Q2204" s="6784" t="s">
        <v>29555</v>
      </c>
      <c r="R2204" s="41"/>
      <c r="V2204" s="6" t="s">
        <v>9338</v>
      </c>
      <c r="X2204" s="6" t="s">
        <v>7042</v>
      </c>
      <c r="AA2204" s="6564">
        <v>13677608</v>
      </c>
      <c r="AC2204" s="4898">
        <v>0</v>
      </c>
      <c r="AD2204" s="4898">
        <v>8316</v>
      </c>
      <c r="AE2204" s="4898">
        <f t="shared" si="98"/>
        <v>49896</v>
      </c>
    </row>
    <row r="2205" spans="1:31" s="6" customFormat="1" ht="30" customHeight="1">
      <c r="A2205" s="6791" t="s">
        <v>19583</v>
      </c>
      <c r="B2205" s="4672" t="s">
        <v>29558</v>
      </c>
      <c r="C2205" s="422">
        <v>46250</v>
      </c>
      <c r="D2205" s="422">
        <v>46112</v>
      </c>
      <c r="E2205" s="422"/>
      <c r="F2205" s="373"/>
      <c r="G2205" s="41">
        <v>8604</v>
      </c>
      <c r="H2205" s="6817" t="s">
        <v>2723</v>
      </c>
      <c r="I2205" s="41"/>
      <c r="J2205" s="41" t="s">
        <v>29559</v>
      </c>
      <c r="K2205" s="41" t="s">
        <v>29560</v>
      </c>
      <c r="L2205" s="6791" t="s">
        <v>76</v>
      </c>
      <c r="M2205" s="582" t="s">
        <v>29562</v>
      </c>
      <c r="N2205" s="41"/>
      <c r="O2205" s="4088">
        <v>4</v>
      </c>
      <c r="P2205" s="4088">
        <v>4</v>
      </c>
      <c r="Q2205" s="41" t="s">
        <v>29561</v>
      </c>
      <c r="R2205" s="41"/>
      <c r="V2205" s="6" t="s">
        <v>28776</v>
      </c>
      <c r="X2205" s="6" t="s">
        <v>27185</v>
      </c>
      <c r="AA2205" s="6564">
        <v>13043369</v>
      </c>
      <c r="AC2205" s="4898">
        <v>0</v>
      </c>
      <c r="AD2205" s="4898">
        <v>7920</v>
      </c>
      <c r="AE2205" s="4898">
        <f t="shared" si="98"/>
        <v>31680</v>
      </c>
    </row>
    <row r="2206" spans="1:31" s="6" customFormat="1" ht="30" customHeight="1">
      <c r="A2206" s="6791" t="s">
        <v>19269</v>
      </c>
      <c r="B2206" s="9278" t="s">
        <v>29563</v>
      </c>
      <c r="C2206" s="9721">
        <v>46091</v>
      </c>
      <c r="D2206" s="9721">
        <v>46178</v>
      </c>
      <c r="E2206" s="9721"/>
      <c r="F2206" s="11406"/>
      <c r="G2206" s="9278">
        <v>8602</v>
      </c>
      <c r="H2206" s="12307" t="s">
        <v>29564</v>
      </c>
      <c r="I2206" s="41"/>
      <c r="J2206" s="9278" t="s">
        <v>29565</v>
      </c>
      <c r="K2206" s="9278" t="s">
        <v>29566</v>
      </c>
      <c r="L2206" s="41" t="s">
        <v>29567</v>
      </c>
      <c r="M2206" s="9231" t="s">
        <v>29569</v>
      </c>
      <c r="N2206" s="41"/>
      <c r="O2206" s="4088">
        <v>3</v>
      </c>
      <c r="P2206" s="4088">
        <v>3</v>
      </c>
      <c r="Q2206" s="9278" t="s">
        <v>29568</v>
      </c>
      <c r="R2206" s="41"/>
      <c r="V2206" s="9694" t="s">
        <v>28776</v>
      </c>
      <c r="X2206" s="9694" t="s">
        <v>27185</v>
      </c>
      <c r="AA2206" s="11490">
        <v>13681011</v>
      </c>
      <c r="AC2206" s="11494">
        <v>6200</v>
      </c>
      <c r="AD2206" s="4898">
        <v>12375</v>
      </c>
      <c r="AE2206" s="11494">
        <f>AC2206+AD2206*P2206+AD2207*P2207+AD2208*P2208+AD2209*P2209</f>
        <v>363788</v>
      </c>
    </row>
    <row r="2207" spans="1:31" s="6" customFormat="1" ht="30" customHeight="1">
      <c r="A2207" s="6791" t="s">
        <v>19269</v>
      </c>
      <c r="B2207" s="9208"/>
      <c r="C2207" s="9722"/>
      <c r="D2207" s="9722"/>
      <c r="E2207" s="9722"/>
      <c r="F2207" s="11407"/>
      <c r="G2207" s="9208"/>
      <c r="H2207" s="12308"/>
      <c r="I2207" s="41"/>
      <c r="J2207" s="9208"/>
      <c r="K2207" s="9208"/>
      <c r="L2207" s="41" t="s">
        <v>13689</v>
      </c>
      <c r="M2207" s="9208"/>
      <c r="N2207" s="41" t="s">
        <v>3953</v>
      </c>
      <c r="O2207" s="4088">
        <v>1</v>
      </c>
      <c r="P2207" s="4088">
        <v>1</v>
      </c>
      <c r="Q2207" s="9208"/>
      <c r="R2207" s="41"/>
      <c r="V2207" s="9228"/>
      <c r="X2207" s="9228"/>
      <c r="AA2207" s="11532"/>
      <c r="AC2207" s="11509"/>
      <c r="AD2207" s="4898">
        <v>168795</v>
      </c>
      <c r="AE2207" s="11509"/>
    </row>
    <row r="2208" spans="1:31" s="6" customFormat="1" ht="30" customHeight="1">
      <c r="A2208" s="6791" t="s">
        <v>19269</v>
      </c>
      <c r="B2208" s="9208"/>
      <c r="C2208" s="9722"/>
      <c r="D2208" s="9722"/>
      <c r="E2208" s="9722"/>
      <c r="F2208" s="11407"/>
      <c r="G2208" s="9208"/>
      <c r="H2208" s="12308"/>
      <c r="I2208" s="41"/>
      <c r="J2208" s="9208"/>
      <c r="K2208" s="9208"/>
      <c r="L2208" s="41" t="s">
        <v>8941</v>
      </c>
      <c r="M2208" s="9208"/>
      <c r="N2208" s="41"/>
      <c r="O2208" s="4088">
        <v>2</v>
      </c>
      <c r="P2208" s="4088">
        <v>2</v>
      </c>
      <c r="Q2208" s="9208"/>
      <c r="R2208" s="41"/>
      <c r="V2208" s="9228"/>
      <c r="X2208" s="9228"/>
      <c r="AA2208" s="11532"/>
      <c r="AC2208" s="11509"/>
      <c r="AD2208" s="4898">
        <v>52074</v>
      </c>
      <c r="AE2208" s="11509"/>
    </row>
    <row r="2209" spans="1:31" s="6" customFormat="1" ht="30" customHeight="1">
      <c r="A2209" s="6791" t="s">
        <v>19269</v>
      </c>
      <c r="B2209" s="9209"/>
      <c r="C2209" s="9410"/>
      <c r="D2209" s="9410"/>
      <c r="E2209" s="9410"/>
      <c r="F2209" s="11408"/>
      <c r="G2209" s="9209"/>
      <c r="H2209" s="12309"/>
      <c r="I2209" s="41"/>
      <c r="J2209" s="9209"/>
      <c r="K2209" s="9209"/>
      <c r="L2209" s="41" t="s">
        <v>27984</v>
      </c>
      <c r="M2209" s="9209"/>
      <c r="N2209" s="41"/>
      <c r="O2209" s="4088">
        <v>48</v>
      </c>
      <c r="P2209" s="4088">
        <v>48</v>
      </c>
      <c r="Q2209" s="9209"/>
      <c r="R2209" s="41"/>
      <c r="V2209" s="9229"/>
      <c r="X2209" s="9229"/>
      <c r="AA2209" s="11491"/>
      <c r="AC2209" s="11495"/>
      <c r="AD2209" s="4898">
        <v>990</v>
      </c>
      <c r="AE2209" s="11495"/>
    </row>
    <row r="2210" spans="1:31" s="6" customFormat="1" ht="30" customHeight="1">
      <c r="A2210" s="6791" t="s">
        <v>26302</v>
      </c>
      <c r="B2210" s="41" t="s">
        <v>29570</v>
      </c>
      <c r="C2210" s="422">
        <v>46091</v>
      </c>
      <c r="D2210" s="422">
        <v>46112</v>
      </c>
      <c r="E2210" s="422"/>
      <c r="F2210" s="373"/>
      <c r="G2210" s="41">
        <v>6984</v>
      </c>
      <c r="H2210" s="6782"/>
      <c r="I2210" s="41"/>
      <c r="J2210" s="41" t="s">
        <v>23471</v>
      </c>
      <c r="K2210" s="41" t="s">
        <v>29571</v>
      </c>
      <c r="L2210" s="41" t="s">
        <v>193</v>
      </c>
      <c r="M2210" s="582" t="s">
        <v>29573</v>
      </c>
      <c r="N2210" s="41"/>
      <c r="O2210" s="4088">
        <v>6</v>
      </c>
      <c r="P2210" s="4088">
        <v>6</v>
      </c>
      <c r="Q2210" s="41" t="s">
        <v>29572</v>
      </c>
      <c r="R2210" s="41"/>
      <c r="V2210" s="6" t="s">
        <v>9338</v>
      </c>
      <c r="X2210" s="6" t="s">
        <v>7042</v>
      </c>
      <c r="AA2210" s="6564">
        <v>13681346</v>
      </c>
      <c r="AC2210" s="4898">
        <v>0</v>
      </c>
      <c r="AD2210" s="4898">
        <v>7840.8</v>
      </c>
      <c r="AE2210" s="4898">
        <f t="shared" si="98"/>
        <v>47044.800000000003</v>
      </c>
    </row>
    <row r="2211" spans="1:31" s="6" customFormat="1" ht="30" customHeight="1">
      <c r="A2211" s="6791" t="s">
        <v>18703</v>
      </c>
      <c r="B2211" s="4672" t="s">
        <v>29574</v>
      </c>
      <c r="C2211" s="422">
        <v>46091</v>
      </c>
      <c r="D2211" s="422">
        <v>46125</v>
      </c>
      <c r="E2211" s="422"/>
      <c r="F2211" s="373"/>
      <c r="G2211" s="41">
        <v>8615</v>
      </c>
      <c r="H2211" s="6817" t="s">
        <v>6169</v>
      </c>
      <c r="I2211" s="41"/>
      <c r="J2211" s="41" t="s">
        <v>29575</v>
      </c>
      <c r="K2211" s="41" t="s">
        <v>29576</v>
      </c>
      <c r="L2211" s="41" t="s">
        <v>173</v>
      </c>
      <c r="M2211" s="41" t="s">
        <v>29578</v>
      </c>
      <c r="N2211" s="41"/>
      <c r="O2211" s="4088">
        <v>1</v>
      </c>
      <c r="P2211" s="4088">
        <v>1</v>
      </c>
      <c r="Q2211" s="41" t="s">
        <v>29577</v>
      </c>
      <c r="R2211" s="41"/>
      <c r="V2211" s="6" t="s">
        <v>9338</v>
      </c>
      <c r="X2211" s="6" t="s">
        <v>7042</v>
      </c>
      <c r="AA2211" s="6564">
        <v>13683740</v>
      </c>
      <c r="AC2211" s="4898">
        <v>10200</v>
      </c>
      <c r="AD2211" s="4898">
        <v>7920</v>
      </c>
      <c r="AE2211" s="4898">
        <f t="shared" si="98"/>
        <v>18120</v>
      </c>
    </row>
    <row r="2212" spans="1:31" s="6" customFormat="1" ht="30" customHeight="1">
      <c r="A2212" s="6791" t="s">
        <v>22585</v>
      </c>
      <c r="B2212" s="41" t="s">
        <v>29579</v>
      </c>
      <c r="C2212" s="422">
        <v>46091</v>
      </c>
      <c r="D2212" s="422">
        <v>46125</v>
      </c>
      <c r="E2212" s="422"/>
      <c r="F2212" s="373"/>
      <c r="G2212" s="41">
        <v>8591</v>
      </c>
      <c r="H2212" s="6817" t="s">
        <v>1958</v>
      </c>
      <c r="I2212" s="41"/>
      <c r="J2212" s="41" t="s">
        <v>29580</v>
      </c>
      <c r="K2212" s="41" t="s">
        <v>29581</v>
      </c>
      <c r="L2212" s="41" t="s">
        <v>21181</v>
      </c>
      <c r="M2212" s="582" t="s">
        <v>29583</v>
      </c>
      <c r="N2212" s="41"/>
      <c r="O2212" s="4088">
        <v>1</v>
      </c>
      <c r="P2212" s="4088">
        <v>1</v>
      </c>
      <c r="Q2212" s="41" t="s">
        <v>29582</v>
      </c>
      <c r="R2212" s="41"/>
      <c r="V2212" s="6910" t="s">
        <v>9338</v>
      </c>
      <c r="X2212" s="6910" t="s">
        <v>7042</v>
      </c>
      <c r="AA2212" s="6564">
        <v>13683833</v>
      </c>
      <c r="AC2212" s="4898">
        <v>9207</v>
      </c>
      <c r="AD2212" s="4898">
        <v>8316</v>
      </c>
      <c r="AE2212" s="4898">
        <f t="shared" si="98"/>
        <v>17523</v>
      </c>
    </row>
    <row r="2213" spans="1:31" s="6" customFormat="1" ht="30" customHeight="1">
      <c r="A2213" s="6791" t="s">
        <v>19496</v>
      </c>
      <c r="B2213" s="41" t="s">
        <v>29584</v>
      </c>
      <c r="C2213" s="422">
        <v>46091</v>
      </c>
      <c r="D2213" s="422">
        <v>46125</v>
      </c>
      <c r="E2213" s="422"/>
      <c r="F2213" s="8209"/>
      <c r="G2213" s="41">
        <v>8617</v>
      </c>
      <c r="H2213" s="6817" t="s">
        <v>1594</v>
      </c>
      <c r="I2213" s="41"/>
      <c r="J2213" s="41" t="s">
        <v>29585</v>
      </c>
      <c r="K2213" s="41" t="s">
        <v>29586</v>
      </c>
      <c r="L2213" s="41" t="s">
        <v>173</v>
      </c>
      <c r="M2213" s="582" t="s">
        <v>29588</v>
      </c>
      <c r="N2213" s="41"/>
      <c r="O2213" s="4088">
        <v>1</v>
      </c>
      <c r="P2213" s="4088">
        <v>1</v>
      </c>
      <c r="Q2213" s="41" t="s">
        <v>29587</v>
      </c>
      <c r="R2213" s="41"/>
      <c r="V2213" s="6" t="s">
        <v>28776</v>
      </c>
      <c r="X2213" s="6" t="s">
        <v>27185</v>
      </c>
      <c r="AA2213" s="6564">
        <v>13683880</v>
      </c>
      <c r="AC2213" s="4898">
        <v>31000</v>
      </c>
      <c r="AD2213" s="4898">
        <v>12375</v>
      </c>
      <c r="AE2213" s="4898">
        <f t="shared" si="98"/>
        <v>43375</v>
      </c>
    </row>
    <row r="2214" spans="1:31" s="6" customFormat="1" ht="30" customHeight="1">
      <c r="A2214" s="6791" t="s">
        <v>18703</v>
      </c>
      <c r="B2214" s="4672" t="s">
        <v>29589</v>
      </c>
      <c r="C2214" s="422">
        <v>46091</v>
      </c>
      <c r="D2214" s="422">
        <v>46112</v>
      </c>
      <c r="E2214" s="422"/>
      <c r="F2214" s="373"/>
      <c r="G2214" s="41">
        <v>8615</v>
      </c>
      <c r="H2214" s="6817" t="s">
        <v>10925</v>
      </c>
      <c r="I2214" s="41"/>
      <c r="J2214" s="41" t="s">
        <v>29590</v>
      </c>
      <c r="K2214" s="41" t="s">
        <v>29591</v>
      </c>
      <c r="L2214" s="41" t="s">
        <v>858</v>
      </c>
      <c r="M2214" s="582" t="s">
        <v>29593</v>
      </c>
      <c r="N2214" s="41"/>
      <c r="O2214" s="4088">
        <v>16</v>
      </c>
      <c r="P2214" s="4088">
        <v>16</v>
      </c>
      <c r="Q2214" s="41" t="s">
        <v>29592</v>
      </c>
      <c r="R2214" s="41"/>
      <c r="V2214" s="6" t="s">
        <v>9338</v>
      </c>
      <c r="X2214" s="6" t="s">
        <v>7042</v>
      </c>
      <c r="AA2214" s="6564">
        <v>13684911</v>
      </c>
      <c r="AC2214" s="4898">
        <v>0</v>
      </c>
      <c r="AD2214" s="4898">
        <v>7920</v>
      </c>
      <c r="AE2214" s="4898">
        <f t="shared" si="98"/>
        <v>126720</v>
      </c>
    </row>
    <row r="2215" spans="1:31" s="6" customFormat="1" ht="30" customHeight="1">
      <c r="A2215" s="6791" t="s">
        <v>26808</v>
      </c>
      <c r="B2215" s="4672" t="s">
        <v>29594</v>
      </c>
      <c r="C2215" s="422">
        <v>46091</v>
      </c>
      <c r="D2215" s="422">
        <v>46112</v>
      </c>
      <c r="E2215" s="422"/>
      <c r="F2215" s="373"/>
      <c r="G2215" s="41">
        <v>8607</v>
      </c>
      <c r="H2215" s="6817" t="s">
        <v>1771</v>
      </c>
      <c r="I2215" s="41"/>
      <c r="J2215" s="41" t="s">
        <v>29595</v>
      </c>
      <c r="K2215" s="41" t="s">
        <v>29596</v>
      </c>
      <c r="L2215" s="41" t="s">
        <v>332</v>
      </c>
      <c r="M2215" s="582" t="s">
        <v>29598</v>
      </c>
      <c r="N2215" s="41"/>
      <c r="O2215" s="4088">
        <v>17</v>
      </c>
      <c r="P2215" s="4088">
        <v>17</v>
      </c>
      <c r="Q2215" s="41" t="s">
        <v>29597</v>
      </c>
      <c r="R2215" s="41"/>
      <c r="V2215" s="6" t="s">
        <v>9338</v>
      </c>
      <c r="X2215" s="6" t="s">
        <v>7042</v>
      </c>
      <c r="AA2215" s="6564">
        <v>13684960</v>
      </c>
      <c r="AC2215" s="4898">
        <v>1200</v>
      </c>
      <c r="AD2215" s="4898">
        <v>7840.8</v>
      </c>
      <c r="AE2215" s="4898">
        <f t="shared" si="98"/>
        <v>134493.6</v>
      </c>
    </row>
    <row r="2216" spans="1:31" s="6" customFormat="1" ht="30" customHeight="1">
      <c r="A2216" s="6801" t="s">
        <v>27029</v>
      </c>
      <c r="B2216" s="8563" t="s">
        <v>29599</v>
      </c>
      <c r="C2216" s="422">
        <v>46092</v>
      </c>
      <c r="D2216" s="422">
        <v>46182</v>
      </c>
      <c r="E2216" s="422"/>
      <c r="F2216" s="373"/>
      <c r="G2216" s="41">
        <v>8645</v>
      </c>
      <c r="H2216" s="6873" t="s">
        <v>1033</v>
      </c>
      <c r="I2216" s="41"/>
      <c r="J2216" s="41" t="s">
        <v>29600</v>
      </c>
      <c r="K2216" s="41" t="s">
        <v>29601</v>
      </c>
      <c r="L2216" s="41" t="s">
        <v>28</v>
      </c>
      <c r="M2216" s="582" t="s">
        <v>29603</v>
      </c>
      <c r="N2216" s="41"/>
      <c r="O2216" s="4088">
        <v>2</v>
      </c>
      <c r="P2216" s="4560">
        <v>3</v>
      </c>
      <c r="Q2216" s="41" t="s">
        <v>29602</v>
      </c>
      <c r="R2216" s="41"/>
      <c r="V2216" s="6" t="s">
        <v>9338</v>
      </c>
      <c r="X2216" s="6" t="s">
        <v>7042</v>
      </c>
      <c r="AA2216" s="6564">
        <v>13686116</v>
      </c>
      <c r="AC2216" s="4898">
        <v>255000</v>
      </c>
      <c r="AD2216" s="4898">
        <v>39950</v>
      </c>
      <c r="AE2216" s="4898">
        <f t="shared" si="98"/>
        <v>374850</v>
      </c>
    </row>
    <row r="2217" spans="1:31" s="6" customFormat="1" ht="30" customHeight="1">
      <c r="A2217" s="6801" t="s">
        <v>18626</v>
      </c>
      <c r="B2217" s="41" t="s">
        <v>29604</v>
      </c>
      <c r="C2217" s="422">
        <v>46092</v>
      </c>
      <c r="D2217" s="422">
        <v>46125</v>
      </c>
      <c r="E2217" s="422"/>
      <c r="F2217" s="8209"/>
      <c r="G2217" s="41">
        <v>9013</v>
      </c>
      <c r="H2217" s="6873" t="s">
        <v>29605</v>
      </c>
      <c r="I2217" s="41"/>
      <c r="J2217" s="41" t="s">
        <v>19641</v>
      </c>
      <c r="K2217" s="41" t="s">
        <v>29606</v>
      </c>
      <c r="L2217" s="41" t="s">
        <v>173</v>
      </c>
      <c r="M2217" s="582" t="s">
        <v>29608</v>
      </c>
      <c r="N2217" s="41"/>
      <c r="O2217" s="4088">
        <v>1</v>
      </c>
      <c r="P2217" s="4088">
        <v>1</v>
      </c>
      <c r="Q2217" s="41" t="s">
        <v>29607</v>
      </c>
      <c r="R2217" s="41"/>
      <c r="V2217" s="6" t="s">
        <v>28776</v>
      </c>
      <c r="X2217" s="6" t="s">
        <v>27185</v>
      </c>
      <c r="AA2217" s="6564">
        <v>13686926</v>
      </c>
      <c r="AC2217" s="4898">
        <v>6900</v>
      </c>
      <c r="AD2217" s="4898">
        <v>6798.83</v>
      </c>
      <c r="AE2217" s="4898">
        <f t="shared" si="98"/>
        <v>13698.83</v>
      </c>
    </row>
    <row r="2218" spans="1:31" s="6" customFormat="1" ht="30" customHeight="1">
      <c r="A2218" s="6801" t="s">
        <v>18977</v>
      </c>
      <c r="B2218" s="4672" t="s">
        <v>29609</v>
      </c>
      <c r="C2218" s="422">
        <v>46092</v>
      </c>
      <c r="D2218" s="422">
        <v>46112</v>
      </c>
      <c r="E2218" s="422"/>
      <c r="F2218" s="373"/>
      <c r="G2218" s="41">
        <v>8644</v>
      </c>
      <c r="H2218" s="6873" t="s">
        <v>686</v>
      </c>
      <c r="I2218" s="41" t="s">
        <v>25</v>
      </c>
      <c r="J2218" s="41" t="s">
        <v>29610</v>
      </c>
      <c r="K2218" s="41" t="s">
        <v>29611</v>
      </c>
      <c r="L2218" s="41" t="s">
        <v>28</v>
      </c>
      <c r="M2218" s="582" t="s">
        <v>29613</v>
      </c>
      <c r="N2218" s="41"/>
      <c r="O2218" s="4088">
        <v>2</v>
      </c>
      <c r="P2218" s="4088">
        <v>2</v>
      </c>
      <c r="Q2218" s="41" t="s">
        <v>29612</v>
      </c>
      <c r="R2218" s="41"/>
      <c r="V2218" s="6" t="s">
        <v>9338</v>
      </c>
      <c r="X2218" s="6" t="s">
        <v>7042</v>
      </c>
      <c r="AA2218" s="6564">
        <v>13687885</v>
      </c>
      <c r="AC2218" s="4898">
        <v>0</v>
      </c>
      <c r="AD2218" s="4898">
        <v>7920</v>
      </c>
      <c r="AE2218" s="4898">
        <f t="shared" si="98"/>
        <v>15840</v>
      </c>
    </row>
    <row r="2219" spans="1:31" s="6" customFormat="1" ht="30" customHeight="1">
      <c r="A2219" s="6801" t="s">
        <v>20488</v>
      </c>
      <c r="B2219" s="4672" t="s">
        <v>29614</v>
      </c>
      <c r="C2219" s="422">
        <v>46092</v>
      </c>
      <c r="D2219" s="422">
        <v>46125</v>
      </c>
      <c r="E2219" s="422"/>
      <c r="F2219" s="373"/>
      <c r="G2219" s="41">
        <v>8630</v>
      </c>
      <c r="H2219" s="6873" t="s">
        <v>27488</v>
      </c>
      <c r="I2219" s="41"/>
      <c r="J2219" s="41" t="s">
        <v>29615</v>
      </c>
      <c r="K2219" s="41" t="s">
        <v>29616</v>
      </c>
      <c r="L2219" s="41" t="s">
        <v>28</v>
      </c>
      <c r="M2219" s="582" t="s">
        <v>29618</v>
      </c>
      <c r="N2219" s="41"/>
      <c r="O2219" s="4088">
        <v>2</v>
      </c>
      <c r="P2219" s="4088">
        <v>2</v>
      </c>
      <c r="Q2219" s="41" t="s">
        <v>29617</v>
      </c>
      <c r="R2219" s="41"/>
      <c r="V2219" s="6" t="s">
        <v>9338</v>
      </c>
      <c r="X2219" s="6" t="s">
        <v>7042</v>
      </c>
      <c r="AA2219" s="6564">
        <v>13688173</v>
      </c>
      <c r="AC2219" s="4898">
        <v>17671.5</v>
      </c>
      <c r="AD2219" s="4898">
        <v>8316</v>
      </c>
      <c r="AE2219" s="4898">
        <f t="shared" si="98"/>
        <v>34303.5</v>
      </c>
    </row>
    <row r="2220" spans="1:31" s="6" customFormat="1" ht="30" customHeight="1">
      <c r="A2220" s="6801" t="s">
        <v>20974</v>
      </c>
      <c r="B2220" s="41" t="s">
        <v>29619</v>
      </c>
      <c r="C2220" s="422">
        <v>46092</v>
      </c>
      <c r="D2220" s="422">
        <v>46112</v>
      </c>
      <c r="E2220" s="422"/>
      <c r="F2220" s="373"/>
      <c r="G2220" s="41">
        <v>8595</v>
      </c>
      <c r="H2220" s="6873" t="s">
        <v>1202</v>
      </c>
      <c r="I2220" s="41"/>
      <c r="J2220" s="41" t="s">
        <v>29620</v>
      </c>
      <c r="K2220" s="41" t="s">
        <v>29621</v>
      </c>
      <c r="L2220" s="41" t="s">
        <v>179</v>
      </c>
      <c r="M2220" s="582" t="s">
        <v>29623</v>
      </c>
      <c r="N2220" s="41"/>
      <c r="O2220" s="4088">
        <v>8</v>
      </c>
      <c r="P2220" s="4088">
        <v>8</v>
      </c>
      <c r="Q2220" s="41" t="s">
        <v>29622</v>
      </c>
      <c r="R2220" s="41"/>
      <c r="V2220" s="6" t="s">
        <v>9338</v>
      </c>
      <c r="X2220" s="6" t="s">
        <v>7042</v>
      </c>
      <c r="AA2220" s="6564">
        <v>13688295</v>
      </c>
      <c r="AC2220" s="4898">
        <v>0</v>
      </c>
      <c r="AD2220" s="4898">
        <v>8400</v>
      </c>
      <c r="AE2220" s="4898">
        <f t="shared" si="98"/>
        <v>67200</v>
      </c>
    </row>
    <row r="2221" spans="1:31" s="6" customFormat="1" ht="30" customHeight="1">
      <c r="A2221" s="6806" t="s">
        <v>18779</v>
      </c>
      <c r="B2221" s="8440" t="s">
        <v>29624</v>
      </c>
      <c r="C2221" s="8434">
        <v>46092</v>
      </c>
      <c r="D2221" s="8434">
        <v>46125</v>
      </c>
      <c r="E2221" s="8434"/>
      <c r="F2221" s="8442"/>
      <c r="G2221" s="8440">
        <v>8593</v>
      </c>
      <c r="H2221" s="6873" t="s">
        <v>19673</v>
      </c>
      <c r="I2221" s="8440" t="s">
        <v>25558</v>
      </c>
      <c r="J2221" s="8440" t="s">
        <v>29625</v>
      </c>
      <c r="K2221" s="8440" t="s">
        <v>29626</v>
      </c>
      <c r="L2221" s="8440" t="s">
        <v>173</v>
      </c>
      <c r="M2221" s="8446" t="s">
        <v>29628</v>
      </c>
      <c r="N2221" s="8440"/>
      <c r="O2221" s="4088">
        <v>1</v>
      </c>
      <c r="P2221" s="4088">
        <v>1</v>
      </c>
      <c r="Q2221" s="8440" t="s">
        <v>29627</v>
      </c>
      <c r="R2221" s="8440"/>
      <c r="V2221" s="6" t="s">
        <v>28776</v>
      </c>
      <c r="X2221" s="6" t="s">
        <v>27185</v>
      </c>
      <c r="AA2221" s="6564">
        <v>13689069</v>
      </c>
      <c r="AC2221" s="4898">
        <v>3300</v>
      </c>
      <c r="AD2221" s="4898">
        <v>7920</v>
      </c>
      <c r="AE2221" s="4898">
        <f t="shared" si="98"/>
        <v>11220</v>
      </c>
    </row>
    <row r="2222" spans="1:31" s="6" customFormat="1" ht="30" customHeight="1">
      <c r="A2222" s="8162" t="s">
        <v>22542</v>
      </c>
      <c r="B2222" s="41" t="s">
        <v>29629</v>
      </c>
      <c r="C2222" s="422">
        <v>46093</v>
      </c>
      <c r="D2222" s="422">
        <v>46183</v>
      </c>
      <c r="E2222" s="422"/>
      <c r="F2222" s="373"/>
      <c r="G2222" s="41">
        <v>8579</v>
      </c>
      <c r="H2222" s="6782"/>
      <c r="I2222" s="41" t="s">
        <v>21302</v>
      </c>
      <c r="J2222" s="41" t="s">
        <v>29630</v>
      </c>
      <c r="K2222" s="41" t="s">
        <v>29631</v>
      </c>
      <c r="L2222" s="41" t="s">
        <v>11400</v>
      </c>
      <c r="M2222" s="582" t="s">
        <v>29633</v>
      </c>
      <c r="N2222" s="41" t="s">
        <v>19547</v>
      </c>
      <c r="O2222" s="4088">
        <v>4</v>
      </c>
      <c r="P2222" s="4088">
        <v>4</v>
      </c>
      <c r="Q2222" s="41" t="s">
        <v>29632</v>
      </c>
      <c r="R2222" s="41"/>
      <c r="V2222" s="6" t="s">
        <v>28776</v>
      </c>
      <c r="X2222" s="6" t="s">
        <v>27185</v>
      </c>
      <c r="AA2222" s="6564">
        <v>13692304</v>
      </c>
      <c r="AC2222" s="4898">
        <v>0</v>
      </c>
      <c r="AD2222" s="4898">
        <v>20790</v>
      </c>
      <c r="AE2222" s="4898">
        <f t="shared" si="98"/>
        <v>83160</v>
      </c>
    </row>
    <row r="2223" spans="1:31" s="6" customFormat="1" ht="30" customHeight="1">
      <c r="A2223" s="6937" t="s">
        <v>22509</v>
      </c>
      <c r="B2223" s="4672" t="s">
        <v>29634</v>
      </c>
      <c r="C2223" s="422">
        <v>46093</v>
      </c>
      <c r="D2223" s="422">
        <v>46154</v>
      </c>
      <c r="E2223" s="422"/>
      <c r="F2223" s="373"/>
      <c r="G2223" s="41">
        <v>9013</v>
      </c>
      <c r="H2223" s="6873"/>
      <c r="I2223" s="41" t="s">
        <v>25520</v>
      </c>
      <c r="J2223" s="6937" t="s">
        <v>29635</v>
      </c>
      <c r="K2223" s="41" t="s">
        <v>29636</v>
      </c>
      <c r="L2223" s="41" t="s">
        <v>28</v>
      </c>
      <c r="M2223" s="582" t="s">
        <v>29638</v>
      </c>
      <c r="N2223" s="41"/>
      <c r="O2223" s="4088">
        <v>2</v>
      </c>
      <c r="P2223" s="4088">
        <v>2</v>
      </c>
      <c r="Q2223" s="41" t="s">
        <v>29637</v>
      </c>
      <c r="R2223" s="41"/>
      <c r="V2223" s="6932" t="s">
        <v>9338</v>
      </c>
      <c r="X2223" s="6932" t="s">
        <v>7042</v>
      </c>
      <c r="AA2223" s="6564">
        <v>13693384</v>
      </c>
      <c r="AC2223" s="4898">
        <v>113700</v>
      </c>
      <c r="AD2223" s="4898">
        <v>20250</v>
      </c>
      <c r="AE2223" s="4898">
        <f t="shared" si="98"/>
        <v>154200</v>
      </c>
    </row>
    <row r="2224" spans="1:31" s="6" customFormat="1" ht="30" customHeight="1">
      <c r="A2224" s="6825" t="s">
        <v>19554</v>
      </c>
      <c r="B2224" s="41" t="s">
        <v>29639</v>
      </c>
      <c r="C2224" s="422">
        <v>46094</v>
      </c>
      <c r="D2224" s="422">
        <v>46128</v>
      </c>
      <c r="E2224" s="422"/>
      <c r="F2224" s="373"/>
      <c r="G2224" s="41">
        <v>8601</v>
      </c>
      <c r="H2224" s="6906" t="s">
        <v>6600</v>
      </c>
      <c r="I2224" s="41"/>
      <c r="J2224" s="41" t="s">
        <v>29640</v>
      </c>
      <c r="K2224" s="41" t="s">
        <v>29641</v>
      </c>
      <c r="L2224" s="41" t="s">
        <v>62</v>
      </c>
      <c r="M2224" s="582" t="s">
        <v>29643</v>
      </c>
      <c r="N2224" s="41"/>
      <c r="O2224" s="4088">
        <v>5</v>
      </c>
      <c r="P2224" s="4088">
        <v>5</v>
      </c>
      <c r="Q2224" s="41" t="s">
        <v>29642</v>
      </c>
      <c r="R2224" s="41"/>
      <c r="V2224" s="7017" t="s">
        <v>9338</v>
      </c>
      <c r="X2224" s="7017" t="s">
        <v>27185</v>
      </c>
      <c r="AA2224" s="6564">
        <v>13695478</v>
      </c>
      <c r="AC2224" s="4898">
        <v>6200</v>
      </c>
      <c r="AD2224" s="4898">
        <v>8625</v>
      </c>
      <c r="AE2224" s="4898">
        <f t="shared" si="98"/>
        <v>49325</v>
      </c>
    </row>
    <row r="2225" spans="1:31" s="6" customFormat="1" ht="30" customHeight="1">
      <c r="A2225" s="6825" t="s">
        <v>19554</v>
      </c>
      <c r="B2225" s="4672" t="s">
        <v>29644</v>
      </c>
      <c r="C2225" s="422">
        <v>46094</v>
      </c>
      <c r="D2225" s="422">
        <v>46115</v>
      </c>
      <c r="E2225" s="422"/>
      <c r="F2225" s="373"/>
      <c r="G2225" s="41">
        <v>8601</v>
      </c>
      <c r="H2225" s="6906" t="s">
        <v>4932</v>
      </c>
      <c r="I2225" s="41"/>
      <c r="J2225" s="41" t="s">
        <v>29645</v>
      </c>
      <c r="K2225" s="41" t="s">
        <v>29646</v>
      </c>
      <c r="L2225" s="41" t="s">
        <v>128</v>
      </c>
      <c r="M2225" s="582" t="s">
        <v>29648</v>
      </c>
      <c r="N2225" s="41"/>
      <c r="O2225" s="4088">
        <v>3</v>
      </c>
      <c r="P2225" s="4088">
        <v>3</v>
      </c>
      <c r="Q2225" s="41" t="s">
        <v>29647</v>
      </c>
      <c r="R2225" s="41"/>
      <c r="V2225" s="6" t="s">
        <v>9338</v>
      </c>
      <c r="X2225" s="6" t="s">
        <v>7042</v>
      </c>
      <c r="AA2225" s="6564">
        <v>13695383</v>
      </c>
      <c r="AC2225" s="4898">
        <v>0</v>
      </c>
      <c r="AD2225" s="4898">
        <v>8625</v>
      </c>
      <c r="AE2225" s="4898">
        <f t="shared" si="98"/>
        <v>25875</v>
      </c>
    </row>
    <row r="2226" spans="1:31" s="6" customFormat="1" ht="30" customHeight="1">
      <c r="A2226" s="6825" t="s">
        <v>19554</v>
      </c>
      <c r="B2226" s="4672" t="s">
        <v>31439</v>
      </c>
      <c r="C2226" s="422">
        <v>46094</v>
      </c>
      <c r="D2226" s="422">
        <v>46115</v>
      </c>
      <c r="E2226" s="422"/>
      <c r="F2226" s="373"/>
      <c r="G2226" s="41">
        <v>8601</v>
      </c>
      <c r="H2226" s="6906" t="s">
        <v>2952</v>
      </c>
      <c r="I2226" s="41"/>
      <c r="J2226" s="41" t="s">
        <v>29649</v>
      </c>
      <c r="K2226" s="41" t="s">
        <v>29650</v>
      </c>
      <c r="L2226" s="41" t="s">
        <v>76</v>
      </c>
      <c r="M2226" s="582" t="s">
        <v>29652</v>
      </c>
      <c r="N2226" s="41"/>
      <c r="O2226" s="4088">
        <v>4</v>
      </c>
      <c r="P2226" s="4088">
        <v>4</v>
      </c>
      <c r="Q2226" s="41" t="s">
        <v>29651</v>
      </c>
      <c r="R2226" s="41"/>
      <c r="V2226" s="6910" t="s">
        <v>9338</v>
      </c>
      <c r="X2226" s="6910" t="s">
        <v>7042</v>
      </c>
      <c r="AA2226" s="6564">
        <v>13695439</v>
      </c>
      <c r="AC2226" s="4898">
        <v>0</v>
      </c>
      <c r="AD2226" s="4898">
        <v>8625</v>
      </c>
      <c r="AE2226" s="4898">
        <f t="shared" si="98"/>
        <v>34500</v>
      </c>
    </row>
    <row r="2227" spans="1:31" s="6" customFormat="1" ht="30" customHeight="1">
      <c r="A2227" s="6825" t="s">
        <v>19351</v>
      </c>
      <c r="B2227" s="41" t="s">
        <v>29653</v>
      </c>
      <c r="C2227" s="422">
        <v>46094</v>
      </c>
      <c r="D2227" s="422">
        <v>46128</v>
      </c>
      <c r="E2227" s="422"/>
      <c r="F2227" s="373"/>
      <c r="G2227" s="41">
        <v>8646</v>
      </c>
      <c r="H2227" s="6906" t="s">
        <v>1958</v>
      </c>
      <c r="I2227" s="41"/>
      <c r="J2227" s="41" t="s">
        <v>29654</v>
      </c>
      <c r="K2227" s="41" t="s">
        <v>29655</v>
      </c>
      <c r="L2227" s="41" t="s">
        <v>28</v>
      </c>
      <c r="M2227" s="582" t="s">
        <v>29657</v>
      </c>
      <c r="N2227" s="41"/>
      <c r="O2227" s="4088">
        <v>2</v>
      </c>
      <c r="P2227" s="4088">
        <v>2</v>
      </c>
      <c r="Q2227" s="41" t="s">
        <v>29656</v>
      </c>
      <c r="R2227" s="41"/>
      <c r="V2227" s="6" t="s">
        <v>28776</v>
      </c>
      <c r="X2227" s="6" t="s">
        <v>27185</v>
      </c>
      <c r="AA2227" s="6564">
        <v>13694681</v>
      </c>
      <c r="AC2227" s="4898">
        <v>6200</v>
      </c>
      <c r="AD2227" s="4898">
        <v>12375</v>
      </c>
      <c r="AE2227" s="4898">
        <f t="shared" si="98"/>
        <v>30950</v>
      </c>
    </row>
    <row r="2228" spans="1:31" s="6" customFormat="1" ht="30" customHeight="1">
      <c r="A2228" s="6823" t="s">
        <v>19269</v>
      </c>
      <c r="B2228" s="6" t="s">
        <v>29658</v>
      </c>
      <c r="C2228" s="114">
        <v>46094</v>
      </c>
      <c r="D2228" s="114">
        <v>46115</v>
      </c>
      <c r="E2228" s="114">
        <v>46132</v>
      </c>
      <c r="F2228" s="6706">
        <f t="shared" ref="F2228:F2279" si="99">SUM(D2228-E2228)</f>
        <v>-17</v>
      </c>
      <c r="G2228" s="6">
        <v>8602</v>
      </c>
      <c r="H2228" s="6805"/>
      <c r="I2228" s="6" t="s">
        <v>21302</v>
      </c>
      <c r="J2228" s="6" t="s">
        <v>29659</v>
      </c>
      <c r="K2228" s="6" t="s">
        <v>29660</v>
      </c>
      <c r="L2228" s="6" t="s">
        <v>173</v>
      </c>
      <c r="M2228" s="6573" t="s">
        <v>29662</v>
      </c>
      <c r="O2228" s="264">
        <v>1</v>
      </c>
      <c r="P2228" s="264">
        <v>1</v>
      </c>
      <c r="Q2228" s="6" t="s">
        <v>29661</v>
      </c>
      <c r="AA2228" s="6564">
        <v>13695532</v>
      </c>
      <c r="AC2228" s="4898">
        <v>0</v>
      </c>
      <c r="AD2228" s="4898">
        <v>12375</v>
      </c>
      <c r="AE2228" s="4898">
        <f t="shared" ref="AE2228:AE2291" si="100">AC2228+AD2228*P2228</f>
        <v>12375</v>
      </c>
    </row>
    <row r="2229" spans="1:31" s="6" customFormat="1" ht="30" customHeight="1">
      <c r="A2229" s="6825" t="s">
        <v>20038</v>
      </c>
      <c r="B2229" s="4672" t="s">
        <v>29663</v>
      </c>
      <c r="C2229" s="422">
        <v>46094</v>
      </c>
      <c r="D2229" s="422">
        <v>46142</v>
      </c>
      <c r="E2229" s="422"/>
      <c r="F2229" s="373"/>
      <c r="G2229" s="41">
        <v>8606</v>
      </c>
      <c r="H2229" s="6906" t="s">
        <v>12979</v>
      </c>
      <c r="I2229" s="41"/>
      <c r="J2229" s="41" t="s">
        <v>29664</v>
      </c>
      <c r="K2229" s="41" t="s">
        <v>29665</v>
      </c>
      <c r="L2229" s="41" t="s">
        <v>341</v>
      </c>
      <c r="M2229" s="582" t="s">
        <v>29667</v>
      </c>
      <c r="N2229" s="41"/>
      <c r="O2229" s="4088">
        <v>12</v>
      </c>
      <c r="P2229" s="4088">
        <v>12</v>
      </c>
      <c r="Q2229" s="41" t="s">
        <v>29666</v>
      </c>
      <c r="R2229" s="41"/>
      <c r="V2229" s="6986" t="s">
        <v>9338</v>
      </c>
      <c r="X2229" s="6986" t="s">
        <v>7042</v>
      </c>
      <c r="AA2229" s="6564">
        <v>13695553</v>
      </c>
      <c r="AC2229" s="4898">
        <v>3300</v>
      </c>
      <c r="AD2229" s="4898">
        <v>7920</v>
      </c>
      <c r="AE2229" s="4898">
        <f t="shared" si="100"/>
        <v>98340</v>
      </c>
    </row>
    <row r="2230" spans="1:31" s="6" customFormat="1" ht="30" customHeight="1">
      <c r="A2230" s="6825" t="s">
        <v>22542</v>
      </c>
      <c r="B2230" s="8563" t="s">
        <v>29668</v>
      </c>
      <c r="C2230" s="422">
        <v>46094</v>
      </c>
      <c r="D2230" s="422">
        <v>46115</v>
      </c>
      <c r="E2230" s="422"/>
      <c r="F2230" s="373"/>
      <c r="G2230" s="41">
        <v>8579</v>
      </c>
      <c r="H2230" s="6906" t="s">
        <v>2536</v>
      </c>
      <c r="I2230" s="41"/>
      <c r="J2230" s="41" t="s">
        <v>19996</v>
      </c>
      <c r="K2230" s="41" t="s">
        <v>29669</v>
      </c>
      <c r="L2230" s="41" t="s">
        <v>173</v>
      </c>
      <c r="M2230" s="41" t="s">
        <v>29671</v>
      </c>
      <c r="N2230" s="41"/>
      <c r="O2230" s="4088">
        <v>1</v>
      </c>
      <c r="P2230" s="4088">
        <v>1</v>
      </c>
      <c r="Q2230" s="41" t="s">
        <v>29670</v>
      </c>
      <c r="R2230" s="41"/>
      <c r="V2230" s="6" t="s">
        <v>28776</v>
      </c>
      <c r="X2230" s="6" t="s">
        <v>27185</v>
      </c>
      <c r="AA2230" s="6564">
        <v>13694993</v>
      </c>
      <c r="AC2230" s="4898">
        <v>0</v>
      </c>
      <c r="AD2230" s="4898">
        <v>8316</v>
      </c>
      <c r="AE2230" s="4898">
        <f t="shared" si="100"/>
        <v>8316</v>
      </c>
    </row>
    <row r="2231" spans="1:31" s="6" customFormat="1" ht="30" customHeight="1">
      <c r="A2231" s="6825" t="s">
        <v>19554</v>
      </c>
      <c r="B2231" s="4672" t="s">
        <v>29672</v>
      </c>
      <c r="C2231" s="422">
        <v>46094</v>
      </c>
      <c r="D2231" s="422">
        <v>46128</v>
      </c>
      <c r="E2231" s="422"/>
      <c r="F2231" s="373"/>
      <c r="G2231" s="41">
        <v>8601</v>
      </c>
      <c r="H2231" s="6906" t="s">
        <v>27046</v>
      </c>
      <c r="I2231" s="41"/>
      <c r="J2231" s="41" t="s">
        <v>29673</v>
      </c>
      <c r="K2231" s="41" t="s">
        <v>29641</v>
      </c>
      <c r="L2231" s="41" t="s">
        <v>76</v>
      </c>
      <c r="M2231" s="582" t="s">
        <v>29675</v>
      </c>
      <c r="N2231" s="41"/>
      <c r="O2231" s="4088">
        <v>4</v>
      </c>
      <c r="P2231" s="4088">
        <v>4</v>
      </c>
      <c r="Q2231" s="41" t="s">
        <v>29674</v>
      </c>
      <c r="R2231" s="41"/>
      <c r="V2231" s="6" t="s">
        <v>28776</v>
      </c>
      <c r="X2231" s="6" t="s">
        <v>7042</v>
      </c>
      <c r="AA2231" s="6564">
        <v>13695458</v>
      </c>
      <c r="AC2231" s="4898">
        <v>12400</v>
      </c>
      <c r="AD2231" s="4898">
        <v>8625</v>
      </c>
      <c r="AE2231" s="4898">
        <f t="shared" si="100"/>
        <v>46900</v>
      </c>
    </row>
    <row r="2232" spans="1:31" s="6" customFormat="1" ht="30" customHeight="1">
      <c r="A2232" s="6825" t="s">
        <v>20766</v>
      </c>
      <c r="B2232" s="8563" t="s">
        <v>29676</v>
      </c>
      <c r="C2232" s="422">
        <v>46094</v>
      </c>
      <c r="D2232" s="422">
        <v>46155</v>
      </c>
      <c r="E2232" s="422"/>
      <c r="F2232" s="373"/>
      <c r="G2232" s="41">
        <v>8629</v>
      </c>
      <c r="H2232" s="6906" t="s">
        <v>29677</v>
      </c>
      <c r="I2232" s="41" t="s">
        <v>25</v>
      </c>
      <c r="J2232" s="41" t="s">
        <v>29678</v>
      </c>
      <c r="K2232" s="41" t="s">
        <v>29680</v>
      </c>
      <c r="L2232" s="41" t="s">
        <v>13148</v>
      </c>
      <c r="M2232" s="582" t="s">
        <v>29681</v>
      </c>
      <c r="N2232" s="4617" t="s">
        <v>6604</v>
      </c>
      <c r="O2232" s="4088">
        <v>90</v>
      </c>
      <c r="P2232" s="4560">
        <v>87</v>
      </c>
      <c r="Q2232" s="41" t="s">
        <v>29679</v>
      </c>
      <c r="R2232" s="41"/>
      <c r="V2232" s="6" t="s">
        <v>28776</v>
      </c>
      <c r="X2232" s="6" t="s">
        <v>27185</v>
      </c>
      <c r="AA2232" s="6564">
        <v>13696170</v>
      </c>
      <c r="AC2232" s="4898">
        <v>10246.5</v>
      </c>
      <c r="AD2232" s="4898">
        <v>7900.2</v>
      </c>
      <c r="AE2232" s="4898">
        <f t="shared" si="100"/>
        <v>697563.9</v>
      </c>
    </row>
    <row r="2233" spans="1:31" s="6" customFormat="1" ht="30" customHeight="1">
      <c r="A2233" s="6825" t="s">
        <v>18754</v>
      </c>
      <c r="B2233" s="6825" t="s">
        <v>29682</v>
      </c>
      <c r="C2233" s="422">
        <v>46094</v>
      </c>
      <c r="D2233" s="422">
        <v>46115</v>
      </c>
      <c r="E2233" s="422"/>
      <c r="F2233" s="373"/>
      <c r="G2233" s="41">
        <v>8634</v>
      </c>
      <c r="H2233" s="6906" t="s">
        <v>140</v>
      </c>
      <c r="I2233" s="41"/>
      <c r="J2233" s="6825" t="s">
        <v>29683</v>
      </c>
      <c r="K2233" s="6825" t="s">
        <v>29684</v>
      </c>
      <c r="L2233" s="6825" t="s">
        <v>28</v>
      </c>
      <c r="M2233" s="41" t="s">
        <v>29686</v>
      </c>
      <c r="N2233" s="41"/>
      <c r="O2233" s="4088">
        <v>2</v>
      </c>
      <c r="P2233" s="4088">
        <v>2</v>
      </c>
      <c r="Q2233" s="6825" t="s">
        <v>29685</v>
      </c>
      <c r="R2233" s="41"/>
      <c r="V2233" s="6" t="s">
        <v>28776</v>
      </c>
      <c r="X2233" s="6" t="s">
        <v>27185</v>
      </c>
      <c r="AA2233" s="6564">
        <v>13696263</v>
      </c>
      <c r="AC2233" s="4898">
        <v>0</v>
      </c>
      <c r="AD2233" s="4898">
        <v>7920</v>
      </c>
      <c r="AE2233" s="4898">
        <f t="shared" si="100"/>
        <v>15840</v>
      </c>
    </row>
    <row r="2234" spans="1:31" s="6" customFormat="1" ht="30" customHeight="1">
      <c r="A2234" s="6825" t="s">
        <v>18754</v>
      </c>
      <c r="B2234" s="8086" t="s">
        <v>29687</v>
      </c>
      <c r="C2234" s="422">
        <v>46094</v>
      </c>
      <c r="D2234" s="422">
        <v>46115</v>
      </c>
      <c r="E2234" s="422"/>
      <c r="F2234" s="373"/>
      <c r="G2234" s="41">
        <v>8634</v>
      </c>
      <c r="H2234" s="6906" t="s">
        <v>5614</v>
      </c>
      <c r="I2234" s="41"/>
      <c r="J2234" s="6825" t="s">
        <v>29688</v>
      </c>
      <c r="K2234" s="6825" t="s">
        <v>29689</v>
      </c>
      <c r="L2234" s="6825" t="s">
        <v>173</v>
      </c>
      <c r="M2234" s="582" t="s">
        <v>29691</v>
      </c>
      <c r="N2234" s="41"/>
      <c r="O2234" s="4088">
        <v>1</v>
      </c>
      <c r="P2234" s="4088">
        <v>1</v>
      </c>
      <c r="Q2234" s="6825" t="s">
        <v>29690</v>
      </c>
      <c r="R2234" s="41"/>
      <c r="V2234" s="6" t="s">
        <v>9338</v>
      </c>
      <c r="X2234" s="6" t="s">
        <v>7042</v>
      </c>
      <c r="AA2234" s="6564">
        <v>13696274</v>
      </c>
      <c r="AC2234" s="4898">
        <v>0</v>
      </c>
      <c r="AD2234" s="4898">
        <v>7920</v>
      </c>
      <c r="AE2234" s="4898">
        <f t="shared" si="100"/>
        <v>7920</v>
      </c>
    </row>
    <row r="2235" spans="1:31" s="6" customFormat="1" ht="30" customHeight="1">
      <c r="A2235" s="6825" t="s">
        <v>18626</v>
      </c>
      <c r="B2235" s="6825" t="s">
        <v>29692</v>
      </c>
      <c r="C2235" s="8487">
        <v>46094</v>
      </c>
      <c r="D2235" s="8487">
        <v>46128</v>
      </c>
      <c r="E2235" s="8487"/>
      <c r="F2235" s="8495"/>
      <c r="G2235" s="8485">
        <v>9013</v>
      </c>
      <c r="H2235" s="6906" t="s">
        <v>16616</v>
      </c>
      <c r="I2235" s="8485"/>
      <c r="J2235" s="6825" t="s">
        <v>29693</v>
      </c>
      <c r="K2235" s="6825" t="s">
        <v>29694</v>
      </c>
      <c r="L2235" s="6825" t="s">
        <v>128</v>
      </c>
      <c r="M2235" s="8492" t="s">
        <v>29696</v>
      </c>
      <c r="N2235" s="8485"/>
      <c r="O2235" s="4088">
        <v>3</v>
      </c>
      <c r="P2235" s="4088">
        <v>3</v>
      </c>
      <c r="Q2235" s="6825" t="s">
        <v>29695</v>
      </c>
      <c r="R2235" s="8485"/>
      <c r="V2235" s="6" t="s">
        <v>28776</v>
      </c>
      <c r="X2235" s="6" t="s">
        <v>27185</v>
      </c>
      <c r="AA2235" s="6564">
        <v>13696308</v>
      </c>
      <c r="AC2235" s="4898">
        <v>10200</v>
      </c>
      <c r="AD2235" s="4898">
        <v>6798.83</v>
      </c>
      <c r="AE2235" s="4898">
        <f t="shared" si="100"/>
        <v>30596.489999999998</v>
      </c>
    </row>
    <row r="2236" spans="1:31" s="6" customFormat="1" ht="30" customHeight="1">
      <c r="A2236" s="6823" t="s">
        <v>19214</v>
      </c>
      <c r="B2236" s="6823" t="s">
        <v>29697</v>
      </c>
      <c r="C2236" s="114">
        <v>46094</v>
      </c>
      <c r="D2236" s="114">
        <v>46115</v>
      </c>
      <c r="E2236" s="114">
        <v>46132</v>
      </c>
      <c r="F2236" s="6706">
        <f t="shared" si="99"/>
        <v>-17</v>
      </c>
      <c r="G2236" s="6">
        <v>8616</v>
      </c>
      <c r="H2236" s="6824" t="s">
        <v>1648</v>
      </c>
      <c r="I2236" s="6823" t="s">
        <v>25558</v>
      </c>
      <c r="J2236" s="6823" t="s">
        <v>29698</v>
      </c>
      <c r="K2236" s="6823" t="s">
        <v>29699</v>
      </c>
      <c r="L2236" s="6823" t="s">
        <v>179</v>
      </c>
      <c r="M2236" s="6573" t="s">
        <v>29701</v>
      </c>
      <c r="O2236" s="264">
        <v>8</v>
      </c>
      <c r="P2236" s="264">
        <v>8</v>
      </c>
      <c r="Q2236" s="6823" t="s">
        <v>29700</v>
      </c>
      <c r="AA2236" s="6564">
        <v>13696324</v>
      </c>
      <c r="AC2236" s="4898">
        <v>0</v>
      </c>
      <c r="AD2236" s="4898">
        <v>7920</v>
      </c>
      <c r="AE2236" s="4898">
        <f t="shared" si="100"/>
        <v>63360</v>
      </c>
    </row>
    <row r="2237" spans="1:31" s="6" customFormat="1" ht="30" customHeight="1">
      <c r="A2237" s="6823" t="s">
        <v>18703</v>
      </c>
      <c r="B2237" s="6823" t="s">
        <v>29702</v>
      </c>
      <c r="C2237" s="114">
        <v>46094</v>
      </c>
      <c r="D2237" s="114">
        <v>46187</v>
      </c>
      <c r="E2237" s="114">
        <v>46132</v>
      </c>
      <c r="F2237" s="6572">
        <f t="shared" si="99"/>
        <v>55</v>
      </c>
      <c r="G2237" s="6">
        <v>8615</v>
      </c>
      <c r="H2237" s="6824" t="s">
        <v>3066</v>
      </c>
      <c r="J2237" s="6823" t="s">
        <v>29703</v>
      </c>
      <c r="K2237" s="6823" t="s">
        <v>29704</v>
      </c>
      <c r="L2237" s="6823" t="s">
        <v>28</v>
      </c>
      <c r="M2237" s="6573" t="s">
        <v>29706</v>
      </c>
      <c r="O2237" s="264">
        <v>2</v>
      </c>
      <c r="P2237" s="264">
        <v>2</v>
      </c>
      <c r="Q2237" s="6823" t="s">
        <v>29705</v>
      </c>
      <c r="AA2237" s="6564">
        <v>13696388</v>
      </c>
      <c r="AC2237" s="4898">
        <v>45000</v>
      </c>
      <c r="AD2237" s="4898">
        <v>7920</v>
      </c>
      <c r="AE2237" s="4898">
        <f t="shared" si="100"/>
        <v>60840</v>
      </c>
    </row>
    <row r="2238" spans="1:31" s="6" customFormat="1" ht="30" customHeight="1">
      <c r="A2238" s="6825" t="s">
        <v>18754</v>
      </c>
      <c r="B2238" s="8086" t="s">
        <v>29707</v>
      </c>
      <c r="C2238" s="422">
        <v>46094</v>
      </c>
      <c r="D2238" s="422">
        <v>46115</v>
      </c>
      <c r="E2238" s="422"/>
      <c r="F2238" s="373"/>
      <c r="G2238" s="41">
        <v>8634</v>
      </c>
      <c r="H2238" s="6906" t="s">
        <v>11805</v>
      </c>
      <c r="I2238" s="41"/>
      <c r="J2238" s="6825" t="s">
        <v>28380</v>
      </c>
      <c r="K2238" s="6825" t="s">
        <v>29708</v>
      </c>
      <c r="L2238" s="6825" t="s">
        <v>173</v>
      </c>
      <c r="M2238" s="582" t="s">
        <v>29710</v>
      </c>
      <c r="N2238" s="41"/>
      <c r="O2238" s="4088">
        <v>1</v>
      </c>
      <c r="P2238" s="4088">
        <v>1</v>
      </c>
      <c r="Q2238" s="6825" t="s">
        <v>29709</v>
      </c>
      <c r="R2238" s="41"/>
      <c r="V2238" s="6" t="s">
        <v>9338</v>
      </c>
      <c r="X2238" s="6" t="s">
        <v>7042</v>
      </c>
      <c r="AA2238" s="6564">
        <v>13696396</v>
      </c>
      <c r="AC2238" s="4898">
        <v>0</v>
      </c>
      <c r="AD2238" s="4898">
        <v>7920</v>
      </c>
      <c r="AE2238" s="4898">
        <f t="shared" si="100"/>
        <v>7920</v>
      </c>
    </row>
    <row r="2239" spans="1:31" s="6" customFormat="1" ht="30" customHeight="1">
      <c r="A2239" s="6825" t="s">
        <v>20038</v>
      </c>
      <c r="B2239" s="8086" t="s">
        <v>29711</v>
      </c>
      <c r="C2239" s="422">
        <v>46094</v>
      </c>
      <c r="D2239" s="422">
        <v>46142</v>
      </c>
      <c r="E2239" s="422"/>
      <c r="F2239" s="373"/>
      <c r="G2239" s="41">
        <v>8606</v>
      </c>
      <c r="H2239" s="6906" t="s">
        <v>9496</v>
      </c>
      <c r="I2239" s="41"/>
      <c r="J2239" s="6825" t="s">
        <v>29712</v>
      </c>
      <c r="K2239" s="6825" t="s">
        <v>29713</v>
      </c>
      <c r="L2239" s="6825" t="s">
        <v>193</v>
      </c>
      <c r="M2239" s="582" t="s">
        <v>29715</v>
      </c>
      <c r="N2239" s="41"/>
      <c r="O2239" s="4088">
        <v>6</v>
      </c>
      <c r="P2239" s="4088">
        <v>6</v>
      </c>
      <c r="Q2239" s="6825" t="s">
        <v>29714</v>
      </c>
      <c r="R2239" s="41"/>
      <c r="V2239" s="6" t="s">
        <v>9338</v>
      </c>
      <c r="X2239" s="6" t="s">
        <v>7042</v>
      </c>
      <c r="AA2239" s="6564">
        <v>13696412</v>
      </c>
      <c r="AC2239" s="4898">
        <v>0</v>
      </c>
      <c r="AD2239" s="4898">
        <v>7920</v>
      </c>
      <c r="AE2239" s="4898">
        <f t="shared" si="100"/>
        <v>47520</v>
      </c>
    </row>
    <row r="2240" spans="1:31" s="6" customFormat="1" ht="30" customHeight="1">
      <c r="A2240" s="6823" t="s">
        <v>18703</v>
      </c>
      <c r="B2240" s="6823" t="s">
        <v>29716</v>
      </c>
      <c r="C2240" s="114">
        <v>46094</v>
      </c>
      <c r="D2240" s="114">
        <v>46128</v>
      </c>
      <c r="E2240" s="114">
        <v>46132</v>
      </c>
      <c r="F2240" s="6706">
        <f t="shared" si="99"/>
        <v>-4</v>
      </c>
      <c r="G2240" s="6">
        <v>8615</v>
      </c>
      <c r="H2240" s="6824" t="s">
        <v>2013</v>
      </c>
      <c r="J2240" s="6823" t="s">
        <v>29717</v>
      </c>
      <c r="K2240" s="6823" t="s">
        <v>29718</v>
      </c>
      <c r="L2240" s="6823" t="s">
        <v>128</v>
      </c>
      <c r="M2240" s="6" t="s">
        <v>29720</v>
      </c>
      <c r="O2240" s="264">
        <v>3</v>
      </c>
      <c r="P2240" s="264">
        <v>3</v>
      </c>
      <c r="Q2240" s="6823" t="s">
        <v>29719</v>
      </c>
      <c r="AA2240" s="6564">
        <v>13696439</v>
      </c>
      <c r="AC2240" s="4898">
        <v>17100</v>
      </c>
      <c r="AD2240" s="4898">
        <v>7920</v>
      </c>
      <c r="AE2240" s="4898">
        <f t="shared" si="100"/>
        <v>40860</v>
      </c>
    </row>
    <row r="2241" spans="1:31" s="6" customFormat="1" ht="30" customHeight="1">
      <c r="A2241" s="6823" t="s">
        <v>20974</v>
      </c>
      <c r="B2241" s="6823" t="s">
        <v>29721</v>
      </c>
      <c r="C2241" s="114">
        <v>46094</v>
      </c>
      <c r="D2241" s="114">
        <v>46128</v>
      </c>
      <c r="E2241" s="114">
        <v>46132</v>
      </c>
      <c r="F2241" s="6706">
        <f t="shared" si="99"/>
        <v>-4</v>
      </c>
      <c r="G2241" s="6">
        <v>8595</v>
      </c>
      <c r="H2241" s="6824" t="s">
        <v>619</v>
      </c>
      <c r="J2241" s="6823" t="s">
        <v>29722</v>
      </c>
      <c r="K2241" s="6823" t="s">
        <v>29723</v>
      </c>
      <c r="L2241" s="6823" t="s">
        <v>128</v>
      </c>
      <c r="M2241" s="6573" t="s">
        <v>29725</v>
      </c>
      <c r="O2241" s="264">
        <v>3</v>
      </c>
      <c r="P2241" s="264">
        <v>3</v>
      </c>
      <c r="Q2241" s="6823" t="s">
        <v>29724</v>
      </c>
      <c r="AA2241" s="6564">
        <v>13696477</v>
      </c>
      <c r="AC2241" s="4898">
        <v>10350</v>
      </c>
      <c r="AD2241" s="4898">
        <v>8400</v>
      </c>
      <c r="AE2241" s="4898">
        <f t="shared" si="100"/>
        <v>35550</v>
      </c>
    </row>
    <row r="2242" spans="1:31" s="6" customFormat="1" ht="30" customHeight="1">
      <c r="A2242" s="6825" t="s">
        <v>18754</v>
      </c>
      <c r="B2242" s="6825" t="s">
        <v>29726</v>
      </c>
      <c r="C2242" s="8434">
        <v>46094</v>
      </c>
      <c r="D2242" s="8434">
        <v>46115</v>
      </c>
      <c r="E2242" s="8434"/>
      <c r="F2242" s="8442"/>
      <c r="G2242" s="8440">
        <v>8634</v>
      </c>
      <c r="H2242" s="6906" t="s">
        <v>442</v>
      </c>
      <c r="I2242" s="8440"/>
      <c r="J2242" s="6825" t="s">
        <v>29727</v>
      </c>
      <c r="K2242" s="6825" t="s">
        <v>29728</v>
      </c>
      <c r="L2242" s="6825" t="s">
        <v>76</v>
      </c>
      <c r="M2242" s="8440" t="s">
        <v>29730</v>
      </c>
      <c r="N2242" s="8440"/>
      <c r="O2242" s="4088">
        <v>4</v>
      </c>
      <c r="P2242" s="4088">
        <v>4</v>
      </c>
      <c r="Q2242" s="6825" t="s">
        <v>29729</v>
      </c>
      <c r="R2242" s="8440"/>
      <c r="V2242" s="6" t="s">
        <v>28776</v>
      </c>
      <c r="X2242" s="6" t="s">
        <v>27185</v>
      </c>
      <c r="AA2242" s="6564">
        <v>13696515</v>
      </c>
      <c r="AC2242" s="4898">
        <v>0</v>
      </c>
      <c r="AD2242" s="4898">
        <v>7920</v>
      </c>
      <c r="AE2242" s="4898">
        <f t="shared" si="100"/>
        <v>31680</v>
      </c>
    </row>
    <row r="2243" spans="1:31" s="6" customFormat="1" ht="30" customHeight="1">
      <c r="A2243" s="6825" t="s">
        <v>22542</v>
      </c>
      <c r="B2243" s="6825" t="s">
        <v>29731</v>
      </c>
      <c r="C2243" s="422">
        <v>46094</v>
      </c>
      <c r="D2243" s="422">
        <v>46115</v>
      </c>
      <c r="E2243" s="422"/>
      <c r="F2243" s="373"/>
      <c r="G2243" s="41">
        <v>8579</v>
      </c>
      <c r="H2243" s="6906" t="s">
        <v>1619</v>
      </c>
      <c r="I2243" s="41"/>
      <c r="J2243" s="6825" t="s">
        <v>18070</v>
      </c>
      <c r="K2243" s="6825" t="s">
        <v>29732</v>
      </c>
      <c r="L2243" s="6825" t="s">
        <v>128</v>
      </c>
      <c r="M2243" s="582" t="s">
        <v>29734</v>
      </c>
      <c r="N2243" s="41"/>
      <c r="O2243" s="4088">
        <v>3</v>
      </c>
      <c r="P2243" s="4088">
        <v>3</v>
      </c>
      <c r="Q2243" s="6825" t="s">
        <v>29733</v>
      </c>
      <c r="R2243" s="41"/>
      <c r="V2243" s="6" t="s">
        <v>28776</v>
      </c>
      <c r="X2243" s="6" t="s">
        <v>27185</v>
      </c>
      <c r="AA2243" s="6564">
        <v>13696522</v>
      </c>
      <c r="AC2243" s="4898">
        <v>0</v>
      </c>
      <c r="AD2243" s="4898">
        <v>8316</v>
      </c>
      <c r="AE2243" s="4898">
        <f t="shared" si="100"/>
        <v>24948</v>
      </c>
    </row>
    <row r="2244" spans="1:31" s="6" customFormat="1" ht="30" customHeight="1">
      <c r="A2244" s="6825" t="s">
        <v>22542</v>
      </c>
      <c r="B2244" s="6825" t="s">
        <v>29735</v>
      </c>
      <c r="C2244" s="422">
        <v>46094</v>
      </c>
      <c r="D2244" s="422">
        <v>46115</v>
      </c>
      <c r="E2244" s="422"/>
      <c r="F2244" s="373"/>
      <c r="G2244" s="41">
        <v>8579</v>
      </c>
      <c r="H2244" s="6906" t="s">
        <v>1619</v>
      </c>
      <c r="I2244" s="41"/>
      <c r="J2244" s="6825" t="s">
        <v>18070</v>
      </c>
      <c r="K2244" s="6825" t="s">
        <v>29732</v>
      </c>
      <c r="L2244" s="6825" t="s">
        <v>173</v>
      </c>
      <c r="M2244" s="582" t="s">
        <v>29737</v>
      </c>
      <c r="N2244" s="41"/>
      <c r="O2244" s="4088">
        <v>1</v>
      </c>
      <c r="P2244" s="4088">
        <v>1</v>
      </c>
      <c r="Q2244" s="6825" t="s">
        <v>29736</v>
      </c>
      <c r="R2244" s="41"/>
      <c r="V2244" s="6" t="s">
        <v>28776</v>
      </c>
      <c r="X2244" s="6" t="s">
        <v>27185</v>
      </c>
      <c r="AA2244" s="6564">
        <v>13696543</v>
      </c>
      <c r="AC2244" s="4898">
        <v>0</v>
      </c>
      <c r="AD2244" s="4898">
        <v>8316</v>
      </c>
      <c r="AE2244" s="4898">
        <f t="shared" si="100"/>
        <v>8316</v>
      </c>
    </row>
    <row r="2245" spans="1:31" s="6" customFormat="1" ht="30" customHeight="1">
      <c r="A2245" s="6825" t="s">
        <v>22542</v>
      </c>
      <c r="B2245" s="6825" t="s">
        <v>29738</v>
      </c>
      <c r="C2245" s="422">
        <v>46094</v>
      </c>
      <c r="D2245" s="422">
        <v>46115</v>
      </c>
      <c r="E2245" s="422"/>
      <c r="F2245" s="373"/>
      <c r="G2245" s="41">
        <v>8579</v>
      </c>
      <c r="H2245" s="6906" t="s">
        <v>20019</v>
      </c>
      <c r="I2245" s="41"/>
      <c r="J2245" s="6825" t="s">
        <v>29739</v>
      </c>
      <c r="K2245" s="6825" t="s">
        <v>29740</v>
      </c>
      <c r="L2245" s="6825" t="s">
        <v>128</v>
      </c>
      <c r="M2245" s="582" t="s">
        <v>29742</v>
      </c>
      <c r="N2245" s="41"/>
      <c r="O2245" s="4088">
        <v>3</v>
      </c>
      <c r="P2245" s="4088">
        <v>3</v>
      </c>
      <c r="Q2245" s="6825" t="s">
        <v>29741</v>
      </c>
      <c r="R2245" s="41"/>
      <c r="V2245" s="6" t="s">
        <v>32102</v>
      </c>
      <c r="X2245" s="6" t="s">
        <v>27185</v>
      </c>
      <c r="AA2245" s="6564">
        <v>13696553</v>
      </c>
      <c r="AC2245" s="4898">
        <v>0</v>
      </c>
      <c r="AD2245" s="4898">
        <v>8316</v>
      </c>
      <c r="AE2245" s="4898">
        <f t="shared" si="100"/>
        <v>24948</v>
      </c>
    </row>
    <row r="2246" spans="1:31" s="6" customFormat="1" ht="30" customHeight="1">
      <c r="A2246" s="6825" t="s">
        <v>20488</v>
      </c>
      <c r="B2246" s="11515" t="s">
        <v>29743</v>
      </c>
      <c r="C2246" s="9721">
        <v>46094</v>
      </c>
      <c r="D2246" s="9721">
        <v>46115</v>
      </c>
      <c r="E2246" s="9721"/>
      <c r="F2246" s="11406"/>
      <c r="G2246" s="9278">
        <v>8630</v>
      </c>
      <c r="H2246" s="11528"/>
      <c r="I2246" s="11515" t="s">
        <v>21302</v>
      </c>
      <c r="J2246" s="11515" t="s">
        <v>9045</v>
      </c>
      <c r="K2246" s="11515" t="s">
        <v>29744</v>
      </c>
      <c r="L2246" s="6825" t="s">
        <v>406</v>
      </c>
      <c r="M2246" s="9231" t="s">
        <v>29746</v>
      </c>
      <c r="N2246" s="41"/>
      <c r="O2246" s="4088">
        <v>9</v>
      </c>
      <c r="P2246" s="4088">
        <v>9</v>
      </c>
      <c r="Q2246" s="11515" t="s">
        <v>29745</v>
      </c>
      <c r="R2246" s="41"/>
      <c r="V2246" s="9694" t="s">
        <v>9338</v>
      </c>
      <c r="X2246" s="9694" t="s">
        <v>7042</v>
      </c>
      <c r="AA2246" s="11490">
        <v>13696554</v>
      </c>
      <c r="AC2246" s="11494">
        <v>0</v>
      </c>
      <c r="AD2246" s="4898">
        <v>8316</v>
      </c>
      <c r="AE2246" s="11494">
        <f>AC2246+AD2246*P2246+AD2247*P2247</f>
        <v>116008.20000000001</v>
      </c>
    </row>
    <row r="2247" spans="1:31" s="6" customFormat="1" ht="30" customHeight="1">
      <c r="A2247" s="6825" t="s">
        <v>20488</v>
      </c>
      <c r="B2247" s="11516"/>
      <c r="C2247" s="9410"/>
      <c r="D2247" s="9410"/>
      <c r="E2247" s="9410"/>
      <c r="F2247" s="11408"/>
      <c r="G2247" s="9209"/>
      <c r="H2247" s="11529"/>
      <c r="I2247" s="11516"/>
      <c r="J2247" s="11516"/>
      <c r="K2247" s="11516"/>
      <c r="L2247" s="6825" t="s">
        <v>21735</v>
      </c>
      <c r="M2247" s="9209"/>
      <c r="N2247" s="41"/>
      <c r="O2247" s="4088">
        <v>9</v>
      </c>
      <c r="P2247" s="4088">
        <v>9</v>
      </c>
      <c r="Q2247" s="9209"/>
      <c r="R2247" s="41"/>
      <c r="V2247" s="9229"/>
      <c r="X2247" s="9229"/>
      <c r="AA2247" s="11491"/>
      <c r="AC2247" s="11495"/>
      <c r="AD2247" s="4898">
        <v>4573.8</v>
      </c>
      <c r="AE2247" s="11495"/>
    </row>
    <row r="2248" spans="1:31" s="6" customFormat="1" ht="30" customHeight="1">
      <c r="A2248" s="6825" t="s">
        <v>19269</v>
      </c>
      <c r="B2248" s="8086" t="s">
        <v>29747</v>
      </c>
      <c r="C2248" s="422">
        <v>46094</v>
      </c>
      <c r="D2248" s="422">
        <v>46115</v>
      </c>
      <c r="E2248" s="422"/>
      <c r="F2248" s="373"/>
      <c r="G2248" s="41">
        <v>8602</v>
      </c>
      <c r="H2248" s="6906" t="s">
        <v>1619</v>
      </c>
      <c r="I2248" s="41"/>
      <c r="J2248" s="6825" t="s">
        <v>29748</v>
      </c>
      <c r="K2248" s="6825" t="s">
        <v>29749</v>
      </c>
      <c r="L2248" s="6825" t="s">
        <v>173</v>
      </c>
      <c r="M2248" s="582" t="s">
        <v>29751</v>
      </c>
      <c r="N2248" s="41"/>
      <c r="O2248" s="4088">
        <v>1</v>
      </c>
      <c r="P2248" s="4088">
        <v>1</v>
      </c>
      <c r="Q2248" s="6825" t="s">
        <v>29750</v>
      </c>
      <c r="R2248" s="41"/>
      <c r="V2248" s="6" t="s">
        <v>9338</v>
      </c>
      <c r="X2248" s="6" t="s">
        <v>7042</v>
      </c>
      <c r="AA2248" s="6564">
        <v>13696578</v>
      </c>
      <c r="AC2248" s="4898">
        <v>0</v>
      </c>
      <c r="AD2248" s="4898">
        <v>12375</v>
      </c>
      <c r="AE2248" s="4898">
        <f>AC2248+AD2248*P2248</f>
        <v>12375</v>
      </c>
    </row>
    <row r="2249" spans="1:31" s="6" customFormat="1" ht="30" customHeight="1">
      <c r="A2249" s="6825" t="s">
        <v>18703</v>
      </c>
      <c r="B2249" s="8086" t="s">
        <v>29752</v>
      </c>
      <c r="C2249" s="422">
        <v>46094</v>
      </c>
      <c r="D2249" s="422">
        <v>46128</v>
      </c>
      <c r="E2249" s="422"/>
      <c r="F2249" s="373"/>
      <c r="G2249" s="41">
        <v>8615</v>
      </c>
      <c r="H2249" s="6906" t="s">
        <v>13857</v>
      </c>
      <c r="I2249" s="41"/>
      <c r="J2249" s="6825" t="s">
        <v>29753</v>
      </c>
      <c r="K2249" s="6825" t="s">
        <v>29754</v>
      </c>
      <c r="L2249" s="6825" t="s">
        <v>173</v>
      </c>
      <c r="M2249" s="582" t="s">
        <v>29756</v>
      </c>
      <c r="N2249" s="41"/>
      <c r="O2249" s="4088">
        <v>1</v>
      </c>
      <c r="P2249" s="4088">
        <v>1</v>
      </c>
      <c r="Q2249" s="6825" t="s">
        <v>29755</v>
      </c>
      <c r="R2249" s="41"/>
      <c r="V2249" s="6" t="s">
        <v>9338</v>
      </c>
      <c r="X2249" s="6" t="s">
        <v>7042</v>
      </c>
      <c r="AA2249" s="6564">
        <v>13696585</v>
      </c>
      <c r="AC2249" s="4898">
        <v>10200</v>
      </c>
      <c r="AD2249" s="4898">
        <v>7920</v>
      </c>
      <c r="AE2249" s="4898">
        <f t="shared" si="100"/>
        <v>18120</v>
      </c>
    </row>
    <row r="2250" spans="1:31" s="6" customFormat="1" ht="30" customHeight="1">
      <c r="A2250" s="6825" t="s">
        <v>20038</v>
      </c>
      <c r="B2250" s="6825" t="s">
        <v>29757</v>
      </c>
      <c r="C2250" s="422">
        <v>46094</v>
      </c>
      <c r="D2250" s="422">
        <v>46115</v>
      </c>
      <c r="E2250" s="422"/>
      <c r="F2250" s="373"/>
      <c r="G2250" s="41">
        <v>8606</v>
      </c>
      <c r="H2250" s="6906" t="s">
        <v>473</v>
      </c>
      <c r="I2250" s="41"/>
      <c r="J2250" s="6825" t="s">
        <v>29758</v>
      </c>
      <c r="K2250" s="6825" t="s">
        <v>29759</v>
      </c>
      <c r="L2250" s="6825" t="s">
        <v>173</v>
      </c>
      <c r="M2250" s="582" t="s">
        <v>29761</v>
      </c>
      <c r="N2250" s="41"/>
      <c r="O2250" s="4088">
        <v>1</v>
      </c>
      <c r="P2250" s="4088">
        <v>1</v>
      </c>
      <c r="Q2250" s="6825" t="s">
        <v>29760</v>
      </c>
      <c r="R2250" s="41"/>
      <c r="V2250" s="6" t="s">
        <v>2073</v>
      </c>
      <c r="X2250" s="6" t="s">
        <v>27185</v>
      </c>
      <c r="AA2250" s="6564">
        <v>13696604</v>
      </c>
      <c r="AC2250" s="4898">
        <v>0</v>
      </c>
      <c r="AD2250" s="4898">
        <v>7920</v>
      </c>
      <c r="AE2250" s="4898">
        <f t="shared" si="100"/>
        <v>7920</v>
      </c>
    </row>
    <row r="2251" spans="1:31" s="6" customFormat="1" ht="30" customHeight="1">
      <c r="A2251" s="6825" t="s">
        <v>20038</v>
      </c>
      <c r="B2251" s="8086" t="s">
        <v>29762</v>
      </c>
      <c r="C2251" s="422">
        <v>46094</v>
      </c>
      <c r="D2251" s="422">
        <v>46128</v>
      </c>
      <c r="E2251" s="422"/>
      <c r="F2251" s="373"/>
      <c r="G2251" s="41">
        <v>8606</v>
      </c>
      <c r="H2251" s="6906" t="s">
        <v>9075</v>
      </c>
      <c r="I2251" s="41"/>
      <c r="J2251" s="6825" t="s">
        <v>29763</v>
      </c>
      <c r="K2251" s="6825" t="s">
        <v>29764</v>
      </c>
      <c r="L2251" s="6825" t="s">
        <v>28</v>
      </c>
      <c r="M2251" s="582" t="s">
        <v>29766</v>
      </c>
      <c r="N2251" s="41"/>
      <c r="O2251" s="4088">
        <v>2</v>
      </c>
      <c r="P2251" s="4088">
        <v>2</v>
      </c>
      <c r="Q2251" s="6825" t="s">
        <v>29765</v>
      </c>
      <c r="R2251" s="41"/>
      <c r="V2251" s="6" t="s">
        <v>2073</v>
      </c>
      <c r="X2251" s="6" t="s">
        <v>27185</v>
      </c>
      <c r="AA2251" s="6564">
        <v>13696623</v>
      </c>
      <c r="AC2251" s="4898">
        <v>3300</v>
      </c>
      <c r="AD2251" s="4898">
        <v>7920</v>
      </c>
      <c r="AE2251" s="4898">
        <f t="shared" si="100"/>
        <v>19140</v>
      </c>
    </row>
    <row r="2252" spans="1:31" s="6" customFormat="1" ht="30" customHeight="1">
      <c r="A2252" s="6841" t="s">
        <v>20038</v>
      </c>
      <c r="B2252" s="6825" t="s">
        <v>29768</v>
      </c>
      <c r="C2252" s="422">
        <v>46094</v>
      </c>
      <c r="D2252" s="422">
        <v>46167</v>
      </c>
      <c r="E2252" s="422"/>
      <c r="F2252" s="373"/>
      <c r="G2252" s="41">
        <v>8606</v>
      </c>
      <c r="H2252" s="6906" t="s">
        <v>4542</v>
      </c>
      <c r="I2252" s="41"/>
      <c r="J2252" s="6825" t="s">
        <v>29769</v>
      </c>
      <c r="K2252" s="6825" t="s">
        <v>29769</v>
      </c>
      <c r="L2252" s="6825" t="s">
        <v>173</v>
      </c>
      <c r="M2252" s="582" t="s">
        <v>29771</v>
      </c>
      <c r="N2252" s="41"/>
      <c r="O2252" s="4088">
        <v>1</v>
      </c>
      <c r="P2252" s="4088">
        <v>1</v>
      </c>
      <c r="Q2252" s="6825" t="s">
        <v>29770</v>
      </c>
      <c r="R2252" s="41"/>
      <c r="V2252" s="6" t="s">
        <v>28776</v>
      </c>
      <c r="X2252" s="6" t="s">
        <v>27185</v>
      </c>
      <c r="AA2252" s="6564">
        <v>13696648</v>
      </c>
      <c r="AC2252" s="4898">
        <v>3300</v>
      </c>
      <c r="AD2252" s="4898">
        <v>7920</v>
      </c>
      <c r="AE2252" s="4898">
        <f t="shared" si="100"/>
        <v>11220</v>
      </c>
    </row>
    <row r="2253" spans="1:31" s="6" customFormat="1" ht="30" customHeight="1">
      <c r="A2253" s="6825" t="s">
        <v>20038</v>
      </c>
      <c r="B2253" s="8086" t="s">
        <v>29772</v>
      </c>
      <c r="C2253" s="422">
        <v>46094</v>
      </c>
      <c r="D2253" s="422">
        <v>46142</v>
      </c>
      <c r="E2253" s="422"/>
      <c r="F2253" s="373"/>
      <c r="G2253" s="41">
        <v>8606</v>
      </c>
      <c r="H2253" s="6906"/>
      <c r="I2253" s="6825" t="s">
        <v>21302</v>
      </c>
      <c r="J2253" s="6825" t="s">
        <v>12915</v>
      </c>
      <c r="K2253" s="6825" t="s">
        <v>29773</v>
      </c>
      <c r="L2253" s="6825" t="s">
        <v>341</v>
      </c>
      <c r="M2253" s="582" t="s">
        <v>29775</v>
      </c>
      <c r="N2253" s="41"/>
      <c r="O2253" s="4088">
        <v>12</v>
      </c>
      <c r="P2253" s="4088">
        <v>12</v>
      </c>
      <c r="Q2253" s="6825" t="s">
        <v>29774</v>
      </c>
      <c r="R2253" s="41"/>
      <c r="V2253" s="6" t="s">
        <v>9338</v>
      </c>
      <c r="X2253" s="6" t="s">
        <v>7042</v>
      </c>
      <c r="AA2253" s="6564">
        <v>13696676</v>
      </c>
      <c r="AC2253" s="4898">
        <v>0</v>
      </c>
      <c r="AD2253" s="4898">
        <v>7920</v>
      </c>
      <c r="AE2253" s="4898">
        <f t="shared" si="100"/>
        <v>95040</v>
      </c>
    </row>
    <row r="2254" spans="1:31" s="6" customFormat="1" ht="30" customHeight="1">
      <c r="A2254" s="6825" t="s">
        <v>20038</v>
      </c>
      <c r="B2254" s="8086" t="s">
        <v>29776</v>
      </c>
      <c r="C2254" s="422">
        <v>46094</v>
      </c>
      <c r="D2254" s="422">
        <v>46142</v>
      </c>
      <c r="E2254" s="422"/>
      <c r="F2254" s="373"/>
      <c r="G2254" s="41">
        <v>8606</v>
      </c>
      <c r="H2254" s="6906" t="s">
        <v>6431</v>
      </c>
      <c r="I2254" s="6825" t="s">
        <v>25</v>
      </c>
      <c r="J2254" s="6825" t="s">
        <v>29777</v>
      </c>
      <c r="K2254" s="6825" t="s">
        <v>29778</v>
      </c>
      <c r="L2254" s="6825" t="s">
        <v>62</v>
      </c>
      <c r="M2254" s="582" t="s">
        <v>29780</v>
      </c>
      <c r="N2254" s="41"/>
      <c r="O2254" s="4088">
        <v>5</v>
      </c>
      <c r="P2254" s="4088">
        <v>5</v>
      </c>
      <c r="Q2254" s="6825" t="s">
        <v>29779</v>
      </c>
      <c r="R2254" s="41"/>
      <c r="V2254" s="6" t="s">
        <v>9338</v>
      </c>
      <c r="X2254" s="6" t="s">
        <v>7042</v>
      </c>
      <c r="AA2254" s="6564">
        <v>13696681</v>
      </c>
      <c r="AC2254" s="4898">
        <v>6900</v>
      </c>
      <c r="AD2254" s="4898">
        <v>7920</v>
      </c>
      <c r="AE2254" s="4898">
        <f t="shared" si="100"/>
        <v>46500</v>
      </c>
    </row>
    <row r="2255" spans="1:31" s="6" customFormat="1" ht="30" customHeight="1">
      <c r="A2255" s="6825" t="s">
        <v>20038</v>
      </c>
      <c r="B2255" s="6825" t="s">
        <v>29767</v>
      </c>
      <c r="C2255" s="422">
        <v>46094</v>
      </c>
      <c r="D2255" s="422">
        <v>46142</v>
      </c>
      <c r="E2255" s="422"/>
      <c r="F2255" s="373"/>
      <c r="G2255" s="41">
        <v>8606</v>
      </c>
      <c r="H2255" s="6906" t="s">
        <v>1953</v>
      </c>
      <c r="I2255" s="6825" t="s">
        <v>25</v>
      </c>
      <c r="J2255" s="6825" t="s">
        <v>29781</v>
      </c>
      <c r="K2255" s="6825" t="s">
        <v>29782</v>
      </c>
      <c r="L2255" s="6825" t="s">
        <v>29784</v>
      </c>
      <c r="M2255" s="582" t="s">
        <v>29785</v>
      </c>
      <c r="N2255" s="4617" t="s">
        <v>6604</v>
      </c>
      <c r="O2255" s="4088">
        <v>53</v>
      </c>
      <c r="P2255" s="4088">
        <v>53</v>
      </c>
      <c r="Q2255" s="6825" t="s">
        <v>29783</v>
      </c>
      <c r="R2255" s="41"/>
      <c r="V2255" s="8215" t="s">
        <v>28776</v>
      </c>
      <c r="X2255" s="8215" t="s">
        <v>7042</v>
      </c>
      <c r="AA2255" s="6564">
        <v>13696711</v>
      </c>
      <c r="AC2255" s="4898">
        <v>10200</v>
      </c>
      <c r="AD2255" s="4898">
        <v>7524</v>
      </c>
      <c r="AE2255" s="4898">
        <f t="shared" si="100"/>
        <v>408972</v>
      </c>
    </row>
    <row r="2256" spans="1:31" s="6" customFormat="1" ht="30" customHeight="1">
      <c r="A2256" s="6823" t="s">
        <v>18703</v>
      </c>
      <c r="B2256" s="6823" t="s">
        <v>29786</v>
      </c>
      <c r="C2256" s="114">
        <v>46094</v>
      </c>
      <c r="D2256" s="114">
        <v>46128</v>
      </c>
      <c r="E2256" s="114">
        <v>46132</v>
      </c>
      <c r="F2256" s="6706">
        <f t="shared" si="99"/>
        <v>-4</v>
      </c>
      <c r="G2256" s="6">
        <v>8615</v>
      </c>
      <c r="H2256" s="6824" t="s">
        <v>1153</v>
      </c>
      <c r="J2256" s="6823" t="s">
        <v>29787</v>
      </c>
      <c r="K2256" s="6823" t="s">
        <v>29788</v>
      </c>
      <c r="L2256" s="6823" t="s">
        <v>173</v>
      </c>
      <c r="M2256" s="6573" t="s">
        <v>29790</v>
      </c>
      <c r="O2256" s="264">
        <v>1</v>
      </c>
      <c r="P2256" s="264">
        <v>1</v>
      </c>
      <c r="Q2256" s="6823" t="s">
        <v>29789</v>
      </c>
      <c r="AA2256" s="6564">
        <v>13696857</v>
      </c>
      <c r="AC2256" s="4898">
        <v>3300</v>
      </c>
      <c r="AD2256" s="4898">
        <v>7920</v>
      </c>
      <c r="AE2256" s="4898">
        <f t="shared" si="100"/>
        <v>11220</v>
      </c>
    </row>
    <row r="2257" spans="1:31" s="6" customFormat="1" ht="30" customHeight="1">
      <c r="A2257" s="6825" t="s">
        <v>20038</v>
      </c>
      <c r="B2257" s="8086" t="s">
        <v>29791</v>
      </c>
      <c r="C2257" s="422">
        <v>46094</v>
      </c>
      <c r="D2257" s="422">
        <v>46167</v>
      </c>
      <c r="E2257" s="422"/>
      <c r="F2257" s="373"/>
      <c r="G2257" s="41">
        <v>8606</v>
      </c>
      <c r="H2257" s="6906" t="s">
        <v>4795</v>
      </c>
      <c r="I2257" s="41"/>
      <c r="J2257" s="6825" t="s">
        <v>29792</v>
      </c>
      <c r="K2257" s="6825" t="s">
        <v>29793</v>
      </c>
      <c r="L2257" s="6825" t="s">
        <v>173</v>
      </c>
      <c r="M2257" s="582" t="s">
        <v>29795</v>
      </c>
      <c r="N2257" s="41"/>
      <c r="O2257" s="4088">
        <v>1</v>
      </c>
      <c r="P2257" s="4088">
        <v>1</v>
      </c>
      <c r="Q2257" s="6825" t="s">
        <v>29794</v>
      </c>
      <c r="R2257" s="41"/>
      <c r="V2257" s="6" t="s">
        <v>28776</v>
      </c>
      <c r="X2257" s="6" t="s">
        <v>27185</v>
      </c>
      <c r="AA2257" s="6564">
        <v>13696911</v>
      </c>
      <c r="AC2257" s="4898">
        <v>10200</v>
      </c>
      <c r="AD2257" s="4898">
        <v>7920</v>
      </c>
      <c r="AE2257" s="4898">
        <f t="shared" si="100"/>
        <v>18120</v>
      </c>
    </row>
    <row r="2258" spans="1:31" s="36" customFormat="1" ht="30" customHeight="1">
      <c r="A2258" s="6863" t="s">
        <v>20974</v>
      </c>
      <c r="B2258" s="6863" t="s">
        <v>29796</v>
      </c>
      <c r="C2258" s="37">
        <v>46094</v>
      </c>
      <c r="D2258" s="37">
        <v>46132</v>
      </c>
      <c r="E2258" s="37">
        <v>46097</v>
      </c>
      <c r="F2258" s="448">
        <f t="shared" si="99"/>
        <v>35</v>
      </c>
      <c r="G2258" s="36">
        <v>8595</v>
      </c>
      <c r="H2258" s="6864" t="s">
        <v>26609</v>
      </c>
      <c r="I2258" s="6863" t="s">
        <v>25</v>
      </c>
      <c r="J2258" s="6863" t="s">
        <v>29797</v>
      </c>
      <c r="K2258" s="6863" t="s">
        <v>29798</v>
      </c>
      <c r="L2258" s="6863" t="s">
        <v>193</v>
      </c>
      <c r="M2258" s="69" t="s">
        <v>29800</v>
      </c>
      <c r="O2258" s="4511">
        <v>6</v>
      </c>
      <c r="P2258" s="4511">
        <v>6</v>
      </c>
      <c r="Q2258" s="6863" t="s">
        <v>29799</v>
      </c>
      <c r="AA2258" s="4891">
        <v>13697272</v>
      </c>
      <c r="AC2258" s="4906"/>
      <c r="AD2258" s="4906"/>
      <c r="AE2258" s="4906"/>
    </row>
    <row r="2259" spans="1:31" s="6" customFormat="1" ht="30" customHeight="1">
      <c r="A2259" s="8198" t="s">
        <v>27029</v>
      </c>
      <c r="B2259" s="6" t="s">
        <v>29802</v>
      </c>
      <c r="C2259" s="114">
        <v>46097</v>
      </c>
      <c r="D2259" s="114">
        <v>46188</v>
      </c>
      <c r="E2259" s="114">
        <v>46132</v>
      </c>
      <c r="F2259" s="6572">
        <f t="shared" si="99"/>
        <v>56</v>
      </c>
      <c r="G2259" s="6">
        <v>8645</v>
      </c>
      <c r="H2259" s="6838" t="s">
        <v>12979</v>
      </c>
      <c r="J2259" s="6" t="s">
        <v>29803</v>
      </c>
      <c r="K2259" s="6" t="s">
        <v>29804</v>
      </c>
      <c r="L2259" s="6833" t="s">
        <v>201</v>
      </c>
      <c r="M2259" s="6573" t="s">
        <v>29806</v>
      </c>
      <c r="O2259" s="264">
        <v>13</v>
      </c>
      <c r="P2259" s="264">
        <v>13</v>
      </c>
      <c r="Q2259" s="6" t="s">
        <v>29805</v>
      </c>
      <c r="AA2259" s="6564">
        <v>13700689</v>
      </c>
      <c r="AC2259" s="4898">
        <v>297500</v>
      </c>
      <c r="AD2259" s="4898">
        <v>39950</v>
      </c>
      <c r="AE2259" s="4898">
        <f t="shared" si="100"/>
        <v>816850</v>
      </c>
    </row>
    <row r="2260" spans="1:31" s="6" customFormat="1" ht="30" customHeight="1">
      <c r="A2260" s="6841" t="s">
        <v>20038</v>
      </c>
      <c r="B2260" s="4672" t="s">
        <v>29807</v>
      </c>
      <c r="C2260" s="422">
        <v>46097</v>
      </c>
      <c r="D2260" s="422">
        <v>46118</v>
      </c>
      <c r="E2260" s="422"/>
      <c r="F2260" s="373"/>
      <c r="G2260" s="6825">
        <v>8606</v>
      </c>
      <c r="H2260" s="6931" t="s">
        <v>7145</v>
      </c>
      <c r="I2260" s="41"/>
      <c r="J2260" s="41" t="s">
        <v>29808</v>
      </c>
      <c r="K2260" s="41" t="s">
        <v>29759</v>
      </c>
      <c r="L2260" s="6841" t="s">
        <v>128</v>
      </c>
      <c r="M2260" s="582" t="s">
        <v>29810</v>
      </c>
      <c r="N2260" s="41"/>
      <c r="O2260" s="4088">
        <v>3</v>
      </c>
      <c r="P2260" s="4088">
        <v>3</v>
      </c>
      <c r="Q2260" s="41" t="s">
        <v>29809</v>
      </c>
      <c r="R2260" s="41"/>
      <c r="V2260" s="6" t="s">
        <v>9338</v>
      </c>
      <c r="X2260" s="6" t="s">
        <v>7042</v>
      </c>
      <c r="AA2260" s="6564">
        <v>13701451</v>
      </c>
      <c r="AC2260" s="4898">
        <v>0</v>
      </c>
      <c r="AD2260" s="4898">
        <v>7920</v>
      </c>
      <c r="AE2260" s="4898">
        <f t="shared" si="100"/>
        <v>23760</v>
      </c>
    </row>
    <row r="2261" spans="1:31" s="6" customFormat="1" ht="30" customHeight="1">
      <c r="A2261" s="6833" t="s">
        <v>18754</v>
      </c>
      <c r="B2261" s="6" t="s">
        <v>29811</v>
      </c>
      <c r="C2261" s="114">
        <v>46097</v>
      </c>
      <c r="D2261" s="114">
        <v>46118</v>
      </c>
      <c r="E2261" s="114">
        <v>46132</v>
      </c>
      <c r="F2261" s="6706">
        <f t="shared" si="99"/>
        <v>-14</v>
      </c>
      <c r="G2261" s="6">
        <v>8634</v>
      </c>
      <c r="H2261" s="6838" t="s">
        <v>5904</v>
      </c>
      <c r="J2261" s="6" t="s">
        <v>27267</v>
      </c>
      <c r="K2261" s="6" t="s">
        <v>29812</v>
      </c>
      <c r="L2261" s="6833" t="s">
        <v>28</v>
      </c>
      <c r="M2261" s="6573" t="s">
        <v>29814</v>
      </c>
      <c r="O2261" s="264">
        <v>2</v>
      </c>
      <c r="P2261" s="264">
        <v>2</v>
      </c>
      <c r="Q2261" s="6" t="s">
        <v>29813</v>
      </c>
      <c r="AA2261" s="6564">
        <v>13701706</v>
      </c>
      <c r="AC2261" s="4898">
        <v>0</v>
      </c>
      <c r="AD2261" s="4898">
        <v>7920</v>
      </c>
      <c r="AE2261" s="4898">
        <f t="shared" si="100"/>
        <v>15840</v>
      </c>
    </row>
    <row r="2262" spans="1:31" s="6" customFormat="1" ht="30" customHeight="1">
      <c r="A2262" s="6833" t="s">
        <v>18754</v>
      </c>
      <c r="B2262" s="6" t="s">
        <v>29816</v>
      </c>
      <c r="C2262" s="114">
        <v>46097</v>
      </c>
      <c r="D2262" s="114">
        <v>46118</v>
      </c>
      <c r="E2262" s="114">
        <v>46132</v>
      </c>
      <c r="F2262" s="6706">
        <f t="shared" si="99"/>
        <v>-14</v>
      </c>
      <c r="G2262" s="6">
        <v>8634</v>
      </c>
      <c r="H2262" s="6838" t="s">
        <v>5709</v>
      </c>
      <c r="J2262" s="6" t="s">
        <v>29817</v>
      </c>
      <c r="K2262" s="6" t="s">
        <v>29818</v>
      </c>
      <c r="L2262" s="6833" t="s">
        <v>76</v>
      </c>
      <c r="M2262" s="6573" t="s">
        <v>29820</v>
      </c>
      <c r="O2262" s="264">
        <v>4</v>
      </c>
      <c r="P2262" s="264">
        <v>4</v>
      </c>
      <c r="Q2262" s="6" t="s">
        <v>29819</v>
      </c>
      <c r="AA2262" s="6564">
        <v>13701716</v>
      </c>
      <c r="AC2262" s="4898">
        <v>0</v>
      </c>
      <c r="AD2262" s="4898">
        <v>7920</v>
      </c>
      <c r="AE2262" s="4898">
        <f t="shared" si="100"/>
        <v>31680</v>
      </c>
    </row>
    <row r="2263" spans="1:31" s="6" customFormat="1" ht="30" customHeight="1">
      <c r="A2263" s="6910" t="s">
        <v>18754</v>
      </c>
      <c r="B2263" s="6" t="s">
        <v>29821</v>
      </c>
      <c r="C2263" s="114">
        <v>46097</v>
      </c>
      <c r="D2263" s="114">
        <v>46118</v>
      </c>
      <c r="E2263" s="114">
        <v>46132</v>
      </c>
      <c r="F2263" s="6706">
        <f t="shared" si="99"/>
        <v>-14</v>
      </c>
      <c r="G2263" s="6">
        <v>8634</v>
      </c>
      <c r="H2263" s="6838" t="s">
        <v>19991</v>
      </c>
      <c r="J2263" s="6" t="s">
        <v>29822</v>
      </c>
      <c r="K2263" s="6" t="s">
        <v>29823</v>
      </c>
      <c r="L2263" s="6833" t="s">
        <v>128</v>
      </c>
      <c r="M2263" s="6" t="s">
        <v>29825</v>
      </c>
      <c r="O2263" s="264">
        <v>3</v>
      </c>
      <c r="P2263" s="264">
        <v>3</v>
      </c>
      <c r="Q2263" s="6" t="s">
        <v>29824</v>
      </c>
      <c r="AA2263" s="6564">
        <v>13701725</v>
      </c>
      <c r="AC2263" s="4898">
        <v>0</v>
      </c>
      <c r="AD2263" s="4898">
        <v>7920</v>
      </c>
      <c r="AE2263" s="4898">
        <f t="shared" si="100"/>
        <v>23760</v>
      </c>
    </row>
    <row r="2264" spans="1:31" s="6" customFormat="1" ht="30" customHeight="1">
      <c r="A2264" s="6910" t="s">
        <v>18754</v>
      </c>
      <c r="B2264" s="6" t="s">
        <v>29826</v>
      </c>
      <c r="C2264" s="114">
        <v>46097</v>
      </c>
      <c r="D2264" s="114">
        <v>46129</v>
      </c>
      <c r="E2264" s="114">
        <v>46132</v>
      </c>
      <c r="F2264" s="6706">
        <f t="shared" si="99"/>
        <v>-3</v>
      </c>
      <c r="G2264" s="6">
        <v>8634</v>
      </c>
      <c r="H2264" s="6838" t="s">
        <v>3287</v>
      </c>
      <c r="J2264" s="6" t="s">
        <v>29827</v>
      </c>
      <c r="K2264" s="6" t="s">
        <v>29828</v>
      </c>
      <c r="L2264" s="6833" t="s">
        <v>173</v>
      </c>
      <c r="M2264" s="6573" t="s">
        <v>29830</v>
      </c>
      <c r="O2264" s="264">
        <v>1</v>
      </c>
      <c r="P2264" s="264">
        <v>1</v>
      </c>
      <c r="Q2264" s="6" t="s">
        <v>29829</v>
      </c>
      <c r="AA2264" s="6564">
        <v>13701729</v>
      </c>
      <c r="AC2264" s="4898">
        <v>6900</v>
      </c>
      <c r="AD2264" s="4898">
        <v>7920</v>
      </c>
      <c r="AE2264" s="4898">
        <f t="shared" si="100"/>
        <v>14820</v>
      </c>
    </row>
    <row r="2265" spans="1:31" s="6" customFormat="1" ht="30" customHeight="1">
      <c r="A2265" s="6910" t="s">
        <v>18754</v>
      </c>
      <c r="B2265" s="6" t="s">
        <v>29832</v>
      </c>
      <c r="C2265" s="114">
        <v>46097</v>
      </c>
      <c r="D2265" s="114">
        <v>46129</v>
      </c>
      <c r="E2265" s="114">
        <v>46132</v>
      </c>
      <c r="F2265" s="6706">
        <f t="shared" si="99"/>
        <v>-3</v>
      </c>
      <c r="G2265" s="6">
        <v>8634</v>
      </c>
      <c r="H2265" s="6838" t="s">
        <v>3307</v>
      </c>
      <c r="J2265" s="6" t="s">
        <v>29833</v>
      </c>
      <c r="K2265" s="6" t="s">
        <v>29834</v>
      </c>
      <c r="L2265" s="6833" t="s">
        <v>173</v>
      </c>
      <c r="M2265" s="6573" t="s">
        <v>29836</v>
      </c>
      <c r="O2265" s="264">
        <v>1</v>
      </c>
      <c r="P2265" s="264">
        <v>1</v>
      </c>
      <c r="Q2265" s="6" t="s">
        <v>29835</v>
      </c>
      <c r="AA2265" s="6564">
        <v>13701756</v>
      </c>
      <c r="AC2265" s="4898">
        <v>6900</v>
      </c>
      <c r="AD2265" s="4898">
        <v>7920</v>
      </c>
      <c r="AE2265" s="4898">
        <f t="shared" si="100"/>
        <v>14820</v>
      </c>
    </row>
    <row r="2266" spans="1:31" s="6" customFormat="1" ht="30" customHeight="1">
      <c r="A2266" s="6910" t="s">
        <v>18754</v>
      </c>
      <c r="B2266" s="6" t="s">
        <v>29837</v>
      </c>
      <c r="C2266" s="114">
        <v>46097</v>
      </c>
      <c r="D2266" s="114">
        <v>46129</v>
      </c>
      <c r="E2266" s="114">
        <v>46132</v>
      </c>
      <c r="F2266" s="6706">
        <f t="shared" si="99"/>
        <v>-3</v>
      </c>
      <c r="G2266" s="6">
        <v>8634</v>
      </c>
      <c r="H2266" s="6838" t="s">
        <v>5358</v>
      </c>
      <c r="J2266" s="6" t="s">
        <v>29838</v>
      </c>
      <c r="K2266" s="6" t="s">
        <v>29839</v>
      </c>
      <c r="L2266" s="6833" t="s">
        <v>173</v>
      </c>
      <c r="M2266" s="6573" t="s">
        <v>29841</v>
      </c>
      <c r="O2266" s="264">
        <v>1</v>
      </c>
      <c r="P2266" s="264">
        <v>1</v>
      </c>
      <c r="Q2266" s="6" t="s">
        <v>29840</v>
      </c>
      <c r="AA2266" s="6564">
        <v>13701759</v>
      </c>
      <c r="AC2266" s="4898">
        <v>3300</v>
      </c>
      <c r="AD2266" s="4898">
        <v>7920</v>
      </c>
      <c r="AE2266" s="4898">
        <f t="shared" si="100"/>
        <v>11220</v>
      </c>
    </row>
    <row r="2267" spans="1:31" s="6" customFormat="1" ht="30" customHeight="1">
      <c r="A2267" s="6910" t="s">
        <v>18754</v>
      </c>
      <c r="B2267" s="6" t="s">
        <v>29831</v>
      </c>
      <c r="C2267" s="114">
        <v>46097</v>
      </c>
      <c r="D2267" s="114">
        <v>46129</v>
      </c>
      <c r="E2267" s="114">
        <v>46132</v>
      </c>
      <c r="F2267" s="6706">
        <f t="shared" si="99"/>
        <v>-3</v>
      </c>
      <c r="G2267" s="6">
        <v>8634</v>
      </c>
      <c r="H2267" s="6838" t="s">
        <v>677</v>
      </c>
      <c r="J2267" s="6" t="s">
        <v>29842</v>
      </c>
      <c r="K2267" s="6" t="s">
        <v>29843</v>
      </c>
      <c r="L2267" s="6833" t="s">
        <v>173</v>
      </c>
      <c r="M2267" s="6573" t="s">
        <v>29844</v>
      </c>
      <c r="O2267" s="264">
        <v>1</v>
      </c>
      <c r="P2267" s="264">
        <v>1</v>
      </c>
      <c r="Q2267" s="6" t="s">
        <v>29829</v>
      </c>
      <c r="AA2267" s="6564">
        <v>13701761</v>
      </c>
      <c r="AC2267" s="4898">
        <v>6900</v>
      </c>
      <c r="AD2267" s="4898">
        <v>7920</v>
      </c>
      <c r="AE2267" s="4898">
        <f t="shared" si="100"/>
        <v>14820</v>
      </c>
    </row>
    <row r="2268" spans="1:31" s="6" customFormat="1" ht="30" customHeight="1">
      <c r="A2268" s="6910" t="s">
        <v>18754</v>
      </c>
      <c r="B2268" s="6" t="s">
        <v>29845</v>
      </c>
      <c r="C2268" s="114">
        <v>46097</v>
      </c>
      <c r="D2268" s="114">
        <v>46129</v>
      </c>
      <c r="E2268" s="114">
        <v>46132</v>
      </c>
      <c r="F2268" s="6706">
        <f t="shared" si="99"/>
        <v>-3</v>
      </c>
      <c r="G2268" s="6">
        <v>8634</v>
      </c>
      <c r="H2268" s="6838" t="s">
        <v>21267</v>
      </c>
      <c r="J2268" s="6" t="s">
        <v>29846</v>
      </c>
      <c r="K2268" s="6" t="s">
        <v>29847</v>
      </c>
      <c r="L2268" s="6833" t="s">
        <v>173</v>
      </c>
      <c r="M2268" s="6573" t="s">
        <v>29848</v>
      </c>
      <c r="O2268" s="264">
        <v>1</v>
      </c>
      <c r="P2268" s="264">
        <v>1</v>
      </c>
      <c r="Q2268" s="6" t="s">
        <v>29840</v>
      </c>
      <c r="AA2268" s="6564">
        <v>13701771</v>
      </c>
      <c r="AC2268" s="4898">
        <v>3300</v>
      </c>
      <c r="AD2268" s="4898">
        <v>7920</v>
      </c>
      <c r="AE2268" s="4898">
        <f t="shared" si="100"/>
        <v>11220</v>
      </c>
    </row>
    <row r="2269" spans="1:31" s="36" customFormat="1" ht="30" customHeight="1">
      <c r="A2269" s="6912" t="s">
        <v>18754</v>
      </c>
      <c r="B2269" s="36" t="s">
        <v>30201</v>
      </c>
      <c r="C2269" s="37">
        <v>46097</v>
      </c>
      <c r="D2269" s="37">
        <v>46118</v>
      </c>
      <c r="E2269" s="37"/>
      <c r="F2269" s="448"/>
      <c r="G2269" s="36">
        <v>8634</v>
      </c>
      <c r="H2269" s="6914" t="s">
        <v>19286</v>
      </c>
      <c r="J2269" s="6839" t="s">
        <v>29850</v>
      </c>
      <c r="K2269" s="6839" t="s">
        <v>29851</v>
      </c>
      <c r="L2269" s="6839" t="s">
        <v>173</v>
      </c>
      <c r="M2269" s="69" t="s">
        <v>29852</v>
      </c>
      <c r="O2269" s="4511">
        <v>1</v>
      </c>
      <c r="P2269" s="4511">
        <v>1</v>
      </c>
      <c r="Q2269" s="6839" t="s">
        <v>29835</v>
      </c>
      <c r="AA2269" s="4891">
        <v>13701782</v>
      </c>
      <c r="AC2269" s="4906"/>
      <c r="AD2269" s="4906"/>
      <c r="AE2269" s="4906"/>
    </row>
    <row r="2270" spans="1:31" s="6" customFormat="1" ht="30" customHeight="1">
      <c r="A2270" s="6907" t="s">
        <v>18754</v>
      </c>
      <c r="B2270" s="8281" t="s">
        <v>29854</v>
      </c>
      <c r="C2270" s="422">
        <v>46097</v>
      </c>
      <c r="D2270" s="422">
        <v>46118</v>
      </c>
      <c r="E2270" s="422"/>
      <c r="F2270" s="373"/>
      <c r="G2270" s="41">
        <v>8634</v>
      </c>
      <c r="H2270" s="6931" t="s">
        <v>1523</v>
      </c>
      <c r="I2270" s="41"/>
      <c r="J2270" s="6841" t="s">
        <v>28253</v>
      </c>
      <c r="K2270" s="6841" t="s">
        <v>29855</v>
      </c>
      <c r="L2270" s="6841" t="s">
        <v>179</v>
      </c>
      <c r="M2270" s="582" t="s">
        <v>29857</v>
      </c>
      <c r="N2270" s="41"/>
      <c r="O2270" s="4088">
        <v>8</v>
      </c>
      <c r="P2270" s="4088">
        <v>8</v>
      </c>
      <c r="Q2270" s="6841" t="s">
        <v>29856</v>
      </c>
      <c r="R2270" s="41"/>
      <c r="V2270" s="8044" t="s">
        <v>28776</v>
      </c>
      <c r="X2270" s="8044" t="s">
        <v>27185</v>
      </c>
      <c r="AA2270" s="6564">
        <v>13701786</v>
      </c>
      <c r="AC2270" s="4898">
        <v>0</v>
      </c>
      <c r="AD2270" s="4898">
        <v>7920</v>
      </c>
      <c r="AE2270" s="4898">
        <f t="shared" si="100"/>
        <v>63360</v>
      </c>
    </row>
    <row r="2271" spans="1:31" s="6" customFormat="1" ht="30" customHeight="1">
      <c r="A2271" s="6841" t="s">
        <v>20038</v>
      </c>
      <c r="B2271" s="8281" t="s">
        <v>29858</v>
      </c>
      <c r="C2271" s="422">
        <v>46097</v>
      </c>
      <c r="D2271" s="422">
        <v>46118</v>
      </c>
      <c r="E2271" s="422"/>
      <c r="F2271" s="373"/>
      <c r="G2271" s="41">
        <v>8606</v>
      </c>
      <c r="H2271" s="6931" t="s">
        <v>4906</v>
      </c>
      <c r="I2271" s="41"/>
      <c r="J2271" s="6841" t="s">
        <v>29860</v>
      </c>
      <c r="K2271" s="6841" t="s">
        <v>29859</v>
      </c>
      <c r="L2271" s="6841" t="s">
        <v>3109</v>
      </c>
      <c r="M2271" s="582" t="s">
        <v>29862</v>
      </c>
      <c r="N2271" s="41"/>
      <c r="O2271" s="4088">
        <v>11</v>
      </c>
      <c r="P2271" s="4088">
        <v>11</v>
      </c>
      <c r="Q2271" s="6841" t="s">
        <v>29861</v>
      </c>
      <c r="R2271" s="41"/>
      <c r="V2271" s="6986" t="s">
        <v>9338</v>
      </c>
      <c r="X2271" s="6986" t="s">
        <v>7042</v>
      </c>
      <c r="AA2271" s="6564">
        <v>13701805</v>
      </c>
      <c r="AC2271" s="4898">
        <v>1200</v>
      </c>
      <c r="AD2271" s="4898">
        <v>7920</v>
      </c>
      <c r="AE2271" s="4898">
        <f t="shared" si="100"/>
        <v>88320</v>
      </c>
    </row>
    <row r="2272" spans="1:31" s="6" customFormat="1" ht="30" customHeight="1">
      <c r="A2272" s="6841" t="s">
        <v>20038</v>
      </c>
      <c r="B2272" s="8281" t="s">
        <v>29863</v>
      </c>
      <c r="C2272" s="422">
        <v>46097</v>
      </c>
      <c r="D2272" s="422">
        <v>46129</v>
      </c>
      <c r="E2272" s="422"/>
      <c r="F2272" s="373"/>
      <c r="G2272" s="41">
        <v>8606</v>
      </c>
      <c r="H2272" s="6931" t="s">
        <v>5679</v>
      </c>
      <c r="I2272" s="41"/>
      <c r="J2272" s="6841" t="s">
        <v>29864</v>
      </c>
      <c r="K2272" s="6841" t="s">
        <v>29865</v>
      </c>
      <c r="L2272" s="6841" t="s">
        <v>406</v>
      </c>
      <c r="M2272" s="582" t="s">
        <v>29867</v>
      </c>
      <c r="N2272" s="41"/>
      <c r="O2272" s="4088">
        <v>9</v>
      </c>
      <c r="P2272" s="4088">
        <v>9</v>
      </c>
      <c r="Q2272" s="6841" t="s">
        <v>29866</v>
      </c>
      <c r="R2272" s="41"/>
      <c r="V2272" s="6986" t="s">
        <v>9338</v>
      </c>
      <c r="X2272" s="6986" t="s">
        <v>7042</v>
      </c>
      <c r="AA2272" s="6564">
        <v>13701865</v>
      </c>
      <c r="AC2272" s="4898">
        <v>1200</v>
      </c>
      <c r="AD2272" s="4898">
        <v>7920</v>
      </c>
      <c r="AE2272" s="4898">
        <f t="shared" si="100"/>
        <v>72480</v>
      </c>
    </row>
    <row r="2273" spans="1:31" s="6" customFormat="1" ht="30" customHeight="1">
      <c r="A2273" s="6841" t="s">
        <v>20038</v>
      </c>
      <c r="B2273" s="8281" t="s">
        <v>29868</v>
      </c>
      <c r="C2273" s="422">
        <v>46097</v>
      </c>
      <c r="D2273" s="422">
        <v>46129</v>
      </c>
      <c r="E2273" s="422"/>
      <c r="F2273" s="373"/>
      <c r="G2273" s="41">
        <v>8606</v>
      </c>
      <c r="H2273" s="6931"/>
      <c r="I2273" s="6841" t="s">
        <v>21302</v>
      </c>
      <c r="J2273" s="6841" t="s">
        <v>29869</v>
      </c>
      <c r="K2273" s="6841" t="s">
        <v>29870</v>
      </c>
      <c r="L2273" s="6841" t="s">
        <v>62</v>
      </c>
      <c r="M2273" s="582" t="s">
        <v>29872</v>
      </c>
      <c r="N2273" s="41"/>
      <c r="O2273" s="4088">
        <v>5</v>
      </c>
      <c r="P2273" s="4088">
        <v>5</v>
      </c>
      <c r="Q2273" s="6841" t="s">
        <v>29871</v>
      </c>
      <c r="R2273" s="41"/>
      <c r="V2273" s="6" t="s">
        <v>28776</v>
      </c>
      <c r="X2273" s="6" t="s">
        <v>27185</v>
      </c>
      <c r="AA2273" s="6564">
        <v>13701885</v>
      </c>
      <c r="AC2273" s="4898">
        <v>10200</v>
      </c>
      <c r="AD2273" s="4898">
        <v>7920</v>
      </c>
      <c r="AE2273" s="4898">
        <f t="shared" si="100"/>
        <v>49800</v>
      </c>
    </row>
    <row r="2274" spans="1:31" s="6" customFormat="1" ht="30" customHeight="1">
      <c r="A2274" s="6841" t="s">
        <v>20038</v>
      </c>
      <c r="B2274" s="8281" t="s">
        <v>29873</v>
      </c>
      <c r="C2274" s="422">
        <v>46097</v>
      </c>
      <c r="D2274" s="422">
        <v>46118</v>
      </c>
      <c r="E2274" s="422"/>
      <c r="F2274" s="373"/>
      <c r="G2274" s="41">
        <v>8606</v>
      </c>
      <c r="H2274" s="6931" t="s">
        <v>4596</v>
      </c>
      <c r="I2274" s="41"/>
      <c r="J2274" s="6841" t="s">
        <v>29874</v>
      </c>
      <c r="K2274" s="6841" t="s">
        <v>29875</v>
      </c>
      <c r="L2274" s="6841" t="s">
        <v>76</v>
      </c>
      <c r="M2274" s="582" t="s">
        <v>29877</v>
      </c>
      <c r="N2274" s="41"/>
      <c r="O2274" s="4088">
        <v>4</v>
      </c>
      <c r="P2274" s="4088">
        <v>4</v>
      </c>
      <c r="Q2274" s="6841" t="s">
        <v>29876</v>
      </c>
      <c r="R2274" s="41"/>
      <c r="V2274" s="6" t="s">
        <v>9338</v>
      </c>
      <c r="X2274" s="6" t="s">
        <v>7042</v>
      </c>
      <c r="AA2274" s="6564">
        <v>13701919</v>
      </c>
      <c r="AC2274" s="4898">
        <v>0</v>
      </c>
      <c r="AD2274" s="4898">
        <v>7920</v>
      </c>
      <c r="AE2274" s="4898">
        <f t="shared" si="100"/>
        <v>31680</v>
      </c>
    </row>
    <row r="2275" spans="1:31" s="6" customFormat="1" ht="30" customHeight="1">
      <c r="A2275" s="6841" t="s">
        <v>18754</v>
      </c>
      <c r="B2275" s="6841" t="s">
        <v>29878</v>
      </c>
      <c r="C2275" s="422">
        <v>46097</v>
      </c>
      <c r="D2275" s="422">
        <v>46118</v>
      </c>
      <c r="E2275" s="422"/>
      <c r="F2275" s="8209"/>
      <c r="G2275" s="41">
        <v>8634</v>
      </c>
      <c r="H2275" s="6931"/>
      <c r="I2275" s="6841" t="s">
        <v>21302</v>
      </c>
      <c r="J2275" s="6841" t="s">
        <v>29879</v>
      </c>
      <c r="K2275" s="6841" t="s">
        <v>29880</v>
      </c>
      <c r="L2275" s="6841" t="s">
        <v>193</v>
      </c>
      <c r="M2275" s="582" t="s">
        <v>29882</v>
      </c>
      <c r="N2275" s="41"/>
      <c r="O2275" s="4088">
        <v>6</v>
      </c>
      <c r="P2275" s="4088">
        <v>6</v>
      </c>
      <c r="Q2275" s="6841" t="s">
        <v>29881</v>
      </c>
      <c r="R2275" s="41"/>
      <c r="V2275" s="6" t="s">
        <v>28776</v>
      </c>
      <c r="X2275" s="6" t="s">
        <v>27185</v>
      </c>
      <c r="AA2275" s="6564">
        <v>13702201</v>
      </c>
      <c r="AC2275" s="4898">
        <v>0</v>
      </c>
      <c r="AD2275" s="4898">
        <v>7920</v>
      </c>
      <c r="AE2275" s="4898">
        <f t="shared" si="100"/>
        <v>47520</v>
      </c>
    </row>
    <row r="2276" spans="1:31" s="6" customFormat="1" ht="30" customHeight="1">
      <c r="A2276" s="6841" t="s">
        <v>18754</v>
      </c>
      <c r="B2276" s="6841" t="s">
        <v>29853</v>
      </c>
      <c r="C2276" s="8686">
        <v>46097</v>
      </c>
      <c r="D2276" s="8686">
        <v>46129</v>
      </c>
      <c r="E2276" s="8686"/>
      <c r="F2276" s="8700"/>
      <c r="G2276" s="8687">
        <v>8634</v>
      </c>
      <c r="H2276" s="6931" t="s">
        <v>18175</v>
      </c>
      <c r="I2276" s="8687"/>
      <c r="J2276" s="6841" t="s">
        <v>29883</v>
      </c>
      <c r="K2276" s="6841" t="s">
        <v>29884</v>
      </c>
      <c r="L2276" s="6841" t="s">
        <v>173</v>
      </c>
      <c r="M2276" s="8695" t="s">
        <v>29885</v>
      </c>
      <c r="N2276" s="8687"/>
      <c r="O2276" s="4088">
        <v>1</v>
      </c>
      <c r="P2276" s="4088">
        <v>1</v>
      </c>
      <c r="Q2276" s="6841" t="s">
        <v>21835</v>
      </c>
      <c r="R2276" s="8687"/>
      <c r="V2276" s="6" t="s">
        <v>28776</v>
      </c>
      <c r="X2276" s="6" t="s">
        <v>27185</v>
      </c>
      <c r="AA2276" s="6564">
        <v>13702260</v>
      </c>
      <c r="AC2276" s="4898">
        <v>3300</v>
      </c>
      <c r="AD2276" s="4898">
        <v>7920</v>
      </c>
      <c r="AE2276" s="4898">
        <f t="shared" si="100"/>
        <v>11220</v>
      </c>
    </row>
    <row r="2277" spans="1:31" s="6" customFormat="1" ht="30" customHeight="1">
      <c r="A2277" s="6841" t="s">
        <v>18754</v>
      </c>
      <c r="B2277" s="6841" t="s">
        <v>29886</v>
      </c>
      <c r="C2277" s="8559">
        <v>46097</v>
      </c>
      <c r="D2277" s="8559">
        <v>46118</v>
      </c>
      <c r="E2277" s="8559"/>
      <c r="F2277" s="8565"/>
      <c r="G2277" s="8557">
        <v>8634</v>
      </c>
      <c r="H2277" s="6931" t="s">
        <v>7056</v>
      </c>
      <c r="I2277" s="8557"/>
      <c r="J2277" s="6841" t="s">
        <v>29887</v>
      </c>
      <c r="K2277" s="6841" t="s">
        <v>29888</v>
      </c>
      <c r="L2277" s="6841" t="s">
        <v>28</v>
      </c>
      <c r="M2277" s="8561" t="s">
        <v>29890</v>
      </c>
      <c r="N2277" s="8557"/>
      <c r="O2277" s="4088">
        <v>2</v>
      </c>
      <c r="P2277" s="4088">
        <v>2</v>
      </c>
      <c r="Q2277" s="6841" t="s">
        <v>29889</v>
      </c>
      <c r="R2277" s="8557"/>
      <c r="V2277" s="6" t="s">
        <v>28776</v>
      </c>
      <c r="X2277" s="6" t="s">
        <v>27185</v>
      </c>
      <c r="AA2277" s="6564">
        <v>13702332</v>
      </c>
      <c r="AC2277" s="4898">
        <v>0</v>
      </c>
      <c r="AD2277" s="4898">
        <v>7920</v>
      </c>
      <c r="AE2277" s="4898">
        <f t="shared" si="100"/>
        <v>15840</v>
      </c>
    </row>
    <row r="2278" spans="1:31" s="6" customFormat="1" ht="30" customHeight="1">
      <c r="A2278" s="6841" t="s">
        <v>18754</v>
      </c>
      <c r="B2278" s="6841" t="s">
        <v>29815</v>
      </c>
      <c r="C2278" s="8686">
        <v>46097</v>
      </c>
      <c r="D2278" s="8686">
        <v>46129</v>
      </c>
      <c r="E2278" s="8686"/>
      <c r="F2278" s="8700"/>
      <c r="G2278" s="8687">
        <v>8634</v>
      </c>
      <c r="H2278" s="6931" t="s">
        <v>10920</v>
      </c>
      <c r="I2278" s="8687"/>
      <c r="J2278" s="6841" t="s">
        <v>29891</v>
      </c>
      <c r="K2278" s="6841" t="s">
        <v>29892</v>
      </c>
      <c r="L2278" s="6841" t="s">
        <v>173</v>
      </c>
      <c r="M2278" s="8695" t="s">
        <v>29894</v>
      </c>
      <c r="N2278" s="8687"/>
      <c r="O2278" s="4088">
        <v>1</v>
      </c>
      <c r="P2278" s="4088">
        <v>1</v>
      </c>
      <c r="Q2278" s="6841" t="s">
        <v>29893</v>
      </c>
      <c r="R2278" s="8687"/>
      <c r="V2278" s="6" t="s">
        <v>28776</v>
      </c>
      <c r="X2278" s="6" t="s">
        <v>27185</v>
      </c>
      <c r="AA2278" s="6564">
        <v>13702534</v>
      </c>
      <c r="AC2278" s="4898">
        <v>3300</v>
      </c>
      <c r="AD2278" s="4898">
        <v>7920</v>
      </c>
      <c r="AE2278" s="4898">
        <f t="shared" si="100"/>
        <v>11220</v>
      </c>
    </row>
    <row r="2279" spans="1:31" s="6" customFormat="1" ht="30" customHeight="1">
      <c r="A2279" s="6833" t="s">
        <v>18754</v>
      </c>
      <c r="B2279" s="6833" t="s">
        <v>29895</v>
      </c>
      <c r="C2279" s="114">
        <v>46097</v>
      </c>
      <c r="D2279" s="114">
        <v>46129</v>
      </c>
      <c r="E2279" s="114">
        <v>46132</v>
      </c>
      <c r="F2279" s="6706">
        <f t="shared" si="99"/>
        <v>-3</v>
      </c>
      <c r="G2279" s="6">
        <v>8634</v>
      </c>
      <c r="H2279" s="6838" t="s">
        <v>11912</v>
      </c>
      <c r="J2279" s="6833" t="s">
        <v>29896</v>
      </c>
      <c r="K2279" s="6833" t="s">
        <v>29897</v>
      </c>
      <c r="L2279" s="6833" t="s">
        <v>173</v>
      </c>
      <c r="M2279" s="6" t="s">
        <v>29899</v>
      </c>
      <c r="O2279" s="264">
        <v>1</v>
      </c>
      <c r="P2279" s="264">
        <v>1</v>
      </c>
      <c r="Q2279" s="6833" t="s">
        <v>29898</v>
      </c>
      <c r="AA2279" s="6564">
        <v>13702583</v>
      </c>
      <c r="AC2279" s="4898">
        <v>6900</v>
      </c>
      <c r="AD2279" s="4898">
        <v>7920</v>
      </c>
      <c r="AE2279" s="4898">
        <f t="shared" si="100"/>
        <v>14820</v>
      </c>
    </row>
    <row r="2280" spans="1:31" s="6" customFormat="1" ht="30" customHeight="1">
      <c r="A2280" s="6833" t="s">
        <v>20502</v>
      </c>
      <c r="B2280" s="6842" t="s">
        <v>29900</v>
      </c>
      <c r="C2280" s="114">
        <v>46097</v>
      </c>
      <c r="D2280" s="114">
        <v>46133</v>
      </c>
      <c r="E2280" s="114">
        <v>46150</v>
      </c>
      <c r="F2280" s="6706">
        <f t="shared" ref="F2280:F2342" si="101">SUM(D2280-E2280)</f>
        <v>-17</v>
      </c>
      <c r="G2280" s="6">
        <v>8637</v>
      </c>
      <c r="H2280" s="6838" t="s">
        <v>449</v>
      </c>
      <c r="J2280" s="6833" t="s">
        <v>29901</v>
      </c>
      <c r="K2280" s="6833" t="s">
        <v>29902</v>
      </c>
      <c r="L2280" s="6833" t="s">
        <v>173</v>
      </c>
      <c r="M2280" s="6573" t="s">
        <v>29904</v>
      </c>
      <c r="O2280" s="264">
        <v>1</v>
      </c>
      <c r="P2280" s="264">
        <v>1</v>
      </c>
      <c r="Q2280" s="6833" t="s">
        <v>29903</v>
      </c>
      <c r="AA2280" s="6564">
        <v>13702800</v>
      </c>
      <c r="AC2280" s="4898">
        <v>46500</v>
      </c>
      <c r="AD2280" s="4898">
        <v>15000</v>
      </c>
      <c r="AE2280" s="4898">
        <f t="shared" si="100"/>
        <v>61500</v>
      </c>
    </row>
    <row r="2281" spans="1:31" s="6" customFormat="1" ht="30" customHeight="1">
      <c r="A2281" s="6841" t="s">
        <v>18703</v>
      </c>
      <c r="B2281" s="8281" t="s">
        <v>29905</v>
      </c>
      <c r="C2281" s="422">
        <v>46097</v>
      </c>
      <c r="D2281" s="422">
        <v>46129</v>
      </c>
      <c r="E2281" s="422"/>
      <c r="F2281" s="373"/>
      <c r="G2281" s="41">
        <v>8615</v>
      </c>
      <c r="H2281" s="6931"/>
      <c r="I2281" s="6841" t="s">
        <v>21302</v>
      </c>
      <c r="J2281" s="6841" t="s">
        <v>29906</v>
      </c>
      <c r="K2281" s="6841" t="s">
        <v>29907</v>
      </c>
      <c r="L2281" s="6841" t="s">
        <v>128</v>
      </c>
      <c r="M2281" s="582" t="s">
        <v>29909</v>
      </c>
      <c r="N2281" s="41"/>
      <c r="O2281" s="4088">
        <v>3</v>
      </c>
      <c r="P2281" s="4088">
        <v>3</v>
      </c>
      <c r="Q2281" s="6841" t="s">
        <v>29908</v>
      </c>
      <c r="R2281" s="41"/>
      <c r="V2281" s="6" t="s">
        <v>28776</v>
      </c>
      <c r="X2281" s="6" t="s">
        <v>27185</v>
      </c>
      <c r="AA2281" s="6564">
        <v>13702909</v>
      </c>
      <c r="AC2281" s="4898">
        <v>10200</v>
      </c>
      <c r="AD2281" s="4898">
        <v>7920</v>
      </c>
      <c r="AE2281" s="4898">
        <f t="shared" si="100"/>
        <v>33960</v>
      </c>
    </row>
    <row r="2282" spans="1:31" s="6" customFormat="1" ht="30" customHeight="1">
      <c r="A2282" s="6841" t="s">
        <v>18703</v>
      </c>
      <c r="B2282" s="8281" t="s">
        <v>29910</v>
      </c>
      <c r="C2282" s="422">
        <v>46097</v>
      </c>
      <c r="D2282" s="422">
        <v>46129</v>
      </c>
      <c r="E2282" s="422"/>
      <c r="F2282" s="373"/>
      <c r="G2282" s="41">
        <v>8615</v>
      </c>
      <c r="H2282" s="6931" t="s">
        <v>1083</v>
      </c>
      <c r="I2282" s="41"/>
      <c r="J2282" s="6841" t="s">
        <v>12402</v>
      </c>
      <c r="K2282" s="6841" t="s">
        <v>29911</v>
      </c>
      <c r="L2282" s="6857" t="s">
        <v>128</v>
      </c>
      <c r="M2282" s="582" t="s">
        <v>29913</v>
      </c>
      <c r="N2282" s="41"/>
      <c r="O2282" s="4088">
        <v>3</v>
      </c>
      <c r="P2282" s="4088">
        <v>3</v>
      </c>
      <c r="Q2282" s="6841" t="s">
        <v>29912</v>
      </c>
      <c r="R2282" s="41"/>
      <c r="V2282" s="6" t="s">
        <v>9338</v>
      </c>
      <c r="X2282" s="6" t="s">
        <v>7042</v>
      </c>
      <c r="AA2282" s="6564">
        <v>13702984</v>
      </c>
      <c r="AC2282" s="4898">
        <v>10200</v>
      </c>
      <c r="AD2282" s="4898">
        <v>7920</v>
      </c>
      <c r="AE2282" s="4898">
        <f t="shared" si="100"/>
        <v>33960</v>
      </c>
    </row>
    <row r="2283" spans="1:31" s="6" customFormat="1" ht="30" customHeight="1">
      <c r="A2283" s="6841" t="s">
        <v>18977</v>
      </c>
      <c r="B2283" s="8281" t="s">
        <v>29914</v>
      </c>
      <c r="C2283" s="422">
        <v>46097</v>
      </c>
      <c r="D2283" s="422">
        <v>46129</v>
      </c>
      <c r="E2283" s="422"/>
      <c r="F2283" s="373"/>
      <c r="G2283" s="41">
        <v>8644</v>
      </c>
      <c r="H2283" s="6931" t="s">
        <v>13602</v>
      </c>
      <c r="I2283" s="41"/>
      <c r="J2283" s="6841" t="s">
        <v>29915</v>
      </c>
      <c r="K2283" s="6841" t="s">
        <v>29916</v>
      </c>
      <c r="L2283" s="6841" t="s">
        <v>20656</v>
      </c>
      <c r="M2283" s="582" t="s">
        <v>29918</v>
      </c>
      <c r="N2283" s="41"/>
      <c r="O2283" s="4088">
        <v>2</v>
      </c>
      <c r="P2283" s="4088">
        <v>2</v>
      </c>
      <c r="Q2283" s="6841" t="s">
        <v>29917</v>
      </c>
      <c r="R2283" s="41"/>
      <c r="V2283" s="6" t="s">
        <v>9338</v>
      </c>
      <c r="X2283" s="6" t="s">
        <v>7042</v>
      </c>
      <c r="AA2283" s="6564">
        <v>13703072</v>
      </c>
      <c r="AC2283" s="4898">
        <v>6900</v>
      </c>
      <c r="AD2283" s="4898">
        <v>4356</v>
      </c>
      <c r="AE2283" s="4898">
        <f t="shared" si="100"/>
        <v>15612</v>
      </c>
    </row>
    <row r="2284" spans="1:31" s="6" customFormat="1" ht="30" customHeight="1">
      <c r="A2284" s="6857" t="s">
        <v>19424</v>
      </c>
      <c r="B2284" s="6857" t="s">
        <v>29921</v>
      </c>
      <c r="C2284" s="422">
        <v>46098</v>
      </c>
      <c r="D2284" s="6992">
        <v>46119</v>
      </c>
      <c r="E2284" s="422"/>
      <c r="F2284" s="373"/>
      <c r="G2284" s="41">
        <v>8647</v>
      </c>
      <c r="H2284" s="6971" t="s">
        <v>5862</v>
      </c>
      <c r="I2284" s="41"/>
      <c r="J2284" s="6857" t="s">
        <v>29922</v>
      </c>
      <c r="K2284" s="6857" t="s">
        <v>29923</v>
      </c>
      <c r="L2284" s="6857" t="s">
        <v>128</v>
      </c>
      <c r="M2284" s="582" t="s">
        <v>29925</v>
      </c>
      <c r="N2284" s="41"/>
      <c r="O2284" s="4088">
        <v>1</v>
      </c>
      <c r="P2284" s="4088">
        <v>1</v>
      </c>
      <c r="Q2284" s="6857" t="s">
        <v>29924</v>
      </c>
      <c r="R2284" s="41"/>
      <c r="V2284" s="6986" t="s">
        <v>9338</v>
      </c>
      <c r="X2284" s="6986" t="s">
        <v>27185</v>
      </c>
      <c r="AA2284" s="6564">
        <v>13704240</v>
      </c>
      <c r="AC2284" s="4898">
        <v>0</v>
      </c>
      <c r="AD2284" s="4898">
        <v>7920</v>
      </c>
      <c r="AE2284" s="4898">
        <f t="shared" si="100"/>
        <v>7920</v>
      </c>
    </row>
    <row r="2285" spans="1:31" s="6" customFormat="1" ht="30" customHeight="1">
      <c r="A2285" s="6857" t="s">
        <v>18703</v>
      </c>
      <c r="B2285" s="8084" t="s">
        <v>29926</v>
      </c>
      <c r="C2285" s="422">
        <v>46098</v>
      </c>
      <c r="D2285" s="422">
        <v>46119</v>
      </c>
      <c r="E2285" s="422"/>
      <c r="F2285" s="373"/>
      <c r="G2285" s="41">
        <v>8615</v>
      </c>
      <c r="H2285" s="6971" t="s">
        <v>10925</v>
      </c>
      <c r="I2285" s="41"/>
      <c r="J2285" s="6857" t="s">
        <v>29590</v>
      </c>
      <c r="K2285" s="6857" t="s">
        <v>29927</v>
      </c>
      <c r="L2285" s="6857" t="s">
        <v>76</v>
      </c>
      <c r="M2285" s="41" t="s">
        <v>29929</v>
      </c>
      <c r="N2285" s="41"/>
      <c r="O2285" s="4088">
        <v>4</v>
      </c>
      <c r="P2285" s="4088">
        <v>4</v>
      </c>
      <c r="Q2285" s="6857" t="s">
        <v>29928</v>
      </c>
      <c r="R2285" s="41"/>
      <c r="V2285" s="6" t="s">
        <v>9338</v>
      </c>
      <c r="X2285" s="6" t="s">
        <v>7042</v>
      </c>
      <c r="AA2285" s="6564">
        <v>13706112</v>
      </c>
      <c r="AC2285" s="4898">
        <v>0</v>
      </c>
      <c r="AD2285" s="4898">
        <v>7920</v>
      </c>
      <c r="AE2285" s="4898">
        <f t="shared" si="100"/>
        <v>31680</v>
      </c>
    </row>
    <row r="2286" spans="1:31" s="6" customFormat="1" ht="30" customHeight="1">
      <c r="A2286" s="6860" t="s">
        <v>18977</v>
      </c>
      <c r="B2286" s="6860" t="s">
        <v>29930</v>
      </c>
      <c r="C2286" s="114">
        <v>46098</v>
      </c>
      <c r="D2286" s="114">
        <v>46132</v>
      </c>
      <c r="E2286" s="114">
        <v>46132</v>
      </c>
      <c r="F2286" s="6572">
        <f t="shared" si="101"/>
        <v>0</v>
      </c>
      <c r="G2286" s="6">
        <v>8644</v>
      </c>
      <c r="H2286" s="6862" t="s">
        <v>12329</v>
      </c>
      <c r="J2286" s="6860" t="s">
        <v>29931</v>
      </c>
      <c r="K2286" s="6860" t="s">
        <v>29932</v>
      </c>
      <c r="L2286" s="6860" t="s">
        <v>173</v>
      </c>
      <c r="M2286" s="6" t="s">
        <v>29934</v>
      </c>
      <c r="O2286" s="264">
        <v>1</v>
      </c>
      <c r="P2286" s="264">
        <v>1</v>
      </c>
      <c r="Q2286" s="6860" t="s">
        <v>29933</v>
      </c>
      <c r="AA2286" s="6564">
        <v>13706243</v>
      </c>
      <c r="AC2286" s="4898">
        <v>17100</v>
      </c>
      <c r="AD2286" s="4898">
        <v>7920</v>
      </c>
      <c r="AE2286" s="4898">
        <f t="shared" si="100"/>
        <v>25020</v>
      </c>
    </row>
    <row r="2287" spans="1:31" s="6" customFormat="1" ht="30" customHeight="1">
      <c r="A2287" s="6857" t="s">
        <v>18703</v>
      </c>
      <c r="B2287" s="8084" t="s">
        <v>29935</v>
      </c>
      <c r="C2287" s="422">
        <v>46098</v>
      </c>
      <c r="D2287" s="422">
        <v>46132</v>
      </c>
      <c r="E2287" s="422"/>
      <c r="F2287" s="373"/>
      <c r="G2287" s="41">
        <v>8615</v>
      </c>
      <c r="H2287" s="6971" t="s">
        <v>6169</v>
      </c>
      <c r="I2287" s="41"/>
      <c r="J2287" s="6857" t="s">
        <v>29936</v>
      </c>
      <c r="K2287" s="6857" t="s">
        <v>29937</v>
      </c>
      <c r="L2287" s="6857" t="s">
        <v>28</v>
      </c>
      <c r="M2287" s="582" t="s">
        <v>29939</v>
      </c>
      <c r="N2287" s="41"/>
      <c r="O2287" s="4088">
        <v>2</v>
      </c>
      <c r="P2287" s="4088">
        <v>2</v>
      </c>
      <c r="Q2287" s="6857" t="s">
        <v>29938</v>
      </c>
      <c r="R2287" s="41"/>
      <c r="V2287" s="8044" t="s">
        <v>9338</v>
      </c>
      <c r="X2287" s="8044" t="s">
        <v>7042</v>
      </c>
      <c r="AA2287" s="6564">
        <v>13706252</v>
      </c>
      <c r="AC2287" s="4898">
        <v>10200</v>
      </c>
      <c r="AD2287" s="4898">
        <v>7920</v>
      </c>
      <c r="AE2287" s="4898">
        <f t="shared" si="100"/>
        <v>26040</v>
      </c>
    </row>
    <row r="2288" spans="1:31" s="6" customFormat="1" ht="30" customHeight="1">
      <c r="A2288" s="6857" t="s">
        <v>26808</v>
      </c>
      <c r="B2288" s="8084" t="s">
        <v>29940</v>
      </c>
      <c r="C2288" s="422">
        <v>46098</v>
      </c>
      <c r="D2288" s="422">
        <v>46119</v>
      </c>
      <c r="E2288" s="422"/>
      <c r="F2288" s="373"/>
      <c r="G2288" s="41">
        <v>8607</v>
      </c>
      <c r="H2288" s="6971" t="s">
        <v>12036</v>
      </c>
      <c r="I2288" s="41"/>
      <c r="J2288" s="6857" t="s">
        <v>29945</v>
      </c>
      <c r="K2288" s="6857" t="s">
        <v>29946</v>
      </c>
      <c r="L2288" s="6857" t="s">
        <v>1928</v>
      </c>
      <c r="M2288" s="582" t="s">
        <v>29948</v>
      </c>
      <c r="N2288" s="41"/>
      <c r="O2288" s="4088">
        <v>18</v>
      </c>
      <c r="P2288" s="4560">
        <v>17</v>
      </c>
      <c r="Q2288" s="6857" t="s">
        <v>29947</v>
      </c>
      <c r="R2288" s="41"/>
      <c r="V2288" s="6" t="s">
        <v>28776</v>
      </c>
      <c r="X2288" s="6" t="s">
        <v>7042</v>
      </c>
      <c r="AA2288" s="6564">
        <v>13706302</v>
      </c>
      <c r="AC2288" s="4898">
        <v>1200</v>
      </c>
      <c r="AD2288" s="4898">
        <v>7840.8</v>
      </c>
      <c r="AE2288" s="4898">
        <f t="shared" si="100"/>
        <v>134493.6</v>
      </c>
    </row>
    <row r="2289" spans="1:31" s="6" customFormat="1" ht="30" customHeight="1">
      <c r="A2289" s="6860" t="s">
        <v>18754</v>
      </c>
      <c r="B2289" s="6859" t="s">
        <v>29949</v>
      </c>
      <c r="C2289" s="114">
        <v>46098</v>
      </c>
      <c r="D2289" s="114">
        <v>46119</v>
      </c>
      <c r="E2289" s="114">
        <v>46150</v>
      </c>
      <c r="F2289" s="6706">
        <f t="shared" si="101"/>
        <v>-31</v>
      </c>
      <c r="G2289" s="6">
        <v>8634</v>
      </c>
      <c r="H2289" s="6838"/>
      <c r="I2289" s="6860" t="s">
        <v>21302</v>
      </c>
      <c r="J2289" s="6860" t="s">
        <v>29950</v>
      </c>
      <c r="K2289" s="6860" t="s">
        <v>29951</v>
      </c>
      <c r="L2289" s="6860" t="s">
        <v>28</v>
      </c>
      <c r="M2289" s="6" t="s">
        <v>29953</v>
      </c>
      <c r="O2289" s="264">
        <v>2</v>
      </c>
      <c r="P2289" s="264">
        <v>2</v>
      </c>
      <c r="Q2289" s="6860" t="s">
        <v>29952</v>
      </c>
      <c r="AA2289" s="6564">
        <v>13706735</v>
      </c>
      <c r="AC2289" s="4898">
        <v>0</v>
      </c>
      <c r="AD2289" s="4898">
        <v>7920</v>
      </c>
      <c r="AE2289" s="4898">
        <f t="shared" si="100"/>
        <v>15840</v>
      </c>
    </row>
    <row r="2290" spans="1:31" s="6" customFormat="1" ht="30" customHeight="1">
      <c r="A2290" s="6860" t="s">
        <v>18734</v>
      </c>
      <c r="B2290" s="6859" t="s">
        <v>29954</v>
      </c>
      <c r="C2290" s="114">
        <v>46098</v>
      </c>
      <c r="D2290" s="114">
        <v>46132</v>
      </c>
      <c r="E2290" s="114">
        <v>46150</v>
      </c>
      <c r="F2290" s="6706">
        <f t="shared" si="101"/>
        <v>-18</v>
      </c>
      <c r="G2290" s="6">
        <v>8636</v>
      </c>
      <c r="H2290" s="6862" t="s">
        <v>6908</v>
      </c>
      <c r="J2290" s="6860" t="s">
        <v>6909</v>
      </c>
      <c r="K2290" s="6860" t="s">
        <v>29955</v>
      </c>
      <c r="L2290" s="6860" t="s">
        <v>173</v>
      </c>
      <c r="M2290" s="6" t="s">
        <v>29957</v>
      </c>
      <c r="O2290" s="264">
        <v>1</v>
      </c>
      <c r="P2290" s="264">
        <v>1</v>
      </c>
      <c r="Q2290" s="6860" t="s">
        <v>29956</v>
      </c>
      <c r="AA2290" s="6564">
        <v>13706765</v>
      </c>
      <c r="AC2290" s="4898">
        <v>18600</v>
      </c>
      <c r="AD2290" s="4898">
        <v>12375</v>
      </c>
      <c r="AE2290" s="4898">
        <f t="shared" si="100"/>
        <v>30975</v>
      </c>
    </row>
    <row r="2291" spans="1:31" s="6" customFormat="1" ht="30" customHeight="1">
      <c r="A2291" s="6857" t="s">
        <v>19484</v>
      </c>
      <c r="B2291" s="6857" t="s">
        <v>29958</v>
      </c>
      <c r="C2291" s="422">
        <v>46098</v>
      </c>
      <c r="D2291" s="422">
        <v>46132</v>
      </c>
      <c r="E2291" s="422"/>
      <c r="F2291" s="373"/>
      <c r="G2291" s="41">
        <v>9013</v>
      </c>
      <c r="H2291" s="6971" t="s">
        <v>11105</v>
      </c>
      <c r="I2291" s="41"/>
      <c r="J2291" s="6857" t="s">
        <v>29959</v>
      </c>
      <c r="K2291" s="6857" t="s">
        <v>29960</v>
      </c>
      <c r="L2291" s="6857" t="s">
        <v>173</v>
      </c>
      <c r="M2291" s="582" t="s">
        <v>29962</v>
      </c>
      <c r="N2291" s="41"/>
      <c r="O2291" s="4088">
        <v>1</v>
      </c>
      <c r="P2291" s="4088">
        <v>1</v>
      </c>
      <c r="Q2291" s="6857" t="s">
        <v>29961</v>
      </c>
      <c r="R2291" s="41"/>
      <c r="V2291" s="6" t="s">
        <v>28776</v>
      </c>
      <c r="X2291" s="6" t="s">
        <v>7042</v>
      </c>
      <c r="AA2291" s="6564">
        <v>13706948</v>
      </c>
      <c r="AC2291" s="4898">
        <v>10200</v>
      </c>
      <c r="AD2291" s="4898">
        <v>6798.83</v>
      </c>
      <c r="AE2291" s="4898">
        <f t="shared" si="100"/>
        <v>16998.830000000002</v>
      </c>
    </row>
    <row r="2292" spans="1:31" s="6" customFormat="1" ht="30" customHeight="1">
      <c r="A2292" s="6918" t="s">
        <v>18703</v>
      </c>
      <c r="B2292" s="4672" t="s">
        <v>29963</v>
      </c>
      <c r="C2292" s="422">
        <v>46093</v>
      </c>
      <c r="D2292" s="422">
        <v>46120</v>
      </c>
      <c r="E2292" s="422"/>
      <c r="F2292" s="373"/>
      <c r="G2292" s="41">
        <v>8615</v>
      </c>
      <c r="H2292" s="6919" t="s">
        <v>29964</v>
      </c>
      <c r="I2292" s="41"/>
      <c r="J2292" s="41" t="s">
        <v>26735</v>
      </c>
      <c r="K2292" s="41" t="s">
        <v>29965</v>
      </c>
      <c r="L2292" s="6918" t="s">
        <v>128</v>
      </c>
      <c r="M2292" s="582" t="s">
        <v>29966</v>
      </c>
      <c r="N2292" s="41"/>
      <c r="O2292" s="4088">
        <v>3</v>
      </c>
      <c r="P2292" s="4088">
        <v>3</v>
      </c>
      <c r="Q2292" s="41" t="s">
        <v>21830</v>
      </c>
      <c r="R2292" s="41"/>
      <c r="V2292" s="6986" t="s">
        <v>9338</v>
      </c>
      <c r="X2292" s="6986" t="s">
        <v>7042</v>
      </c>
      <c r="AA2292" s="6564">
        <v>13712247</v>
      </c>
      <c r="AC2292" s="4898">
        <v>0</v>
      </c>
      <c r="AD2292" s="4898">
        <v>7920</v>
      </c>
      <c r="AE2292" s="4898">
        <f t="shared" ref="AE2292:AE2355" si="102">AC2292+AD2292*P2292</f>
        <v>23760</v>
      </c>
    </row>
    <row r="2293" spans="1:31" s="6" customFormat="1" ht="30" customHeight="1">
      <c r="A2293" s="6918" t="s">
        <v>19269</v>
      </c>
      <c r="B2293" s="8782" t="s">
        <v>29967</v>
      </c>
      <c r="C2293" s="422">
        <v>46099</v>
      </c>
      <c r="D2293" s="422">
        <v>46120</v>
      </c>
      <c r="E2293" s="422"/>
      <c r="F2293" s="8209"/>
      <c r="G2293" s="41">
        <v>8602</v>
      </c>
      <c r="H2293" s="6919" t="s">
        <v>12748</v>
      </c>
      <c r="I2293" s="41" t="s">
        <v>25558</v>
      </c>
      <c r="J2293" s="41" t="s">
        <v>20530</v>
      </c>
      <c r="K2293" s="41" t="s">
        <v>29968</v>
      </c>
      <c r="L2293" s="6918" t="s">
        <v>128</v>
      </c>
      <c r="M2293" s="582" t="s">
        <v>29970</v>
      </c>
      <c r="N2293" s="41"/>
      <c r="O2293" s="4088">
        <v>3</v>
      </c>
      <c r="P2293" s="4088">
        <v>3</v>
      </c>
      <c r="Q2293" s="41" t="s">
        <v>29969</v>
      </c>
      <c r="R2293" s="41"/>
      <c r="V2293" s="6" t="s">
        <v>28776</v>
      </c>
      <c r="X2293" s="6" t="s">
        <v>27185</v>
      </c>
      <c r="AA2293" s="6564">
        <v>13712248</v>
      </c>
      <c r="AC2293" s="4898">
        <v>0</v>
      </c>
      <c r="AD2293" s="4898">
        <v>12375</v>
      </c>
      <c r="AE2293" s="4898">
        <f t="shared" si="102"/>
        <v>37125</v>
      </c>
    </row>
    <row r="2294" spans="1:31" s="6" customFormat="1" ht="30" customHeight="1">
      <c r="A2294" s="6874" t="s">
        <v>18703</v>
      </c>
      <c r="B2294" s="6874" t="s">
        <v>29971</v>
      </c>
      <c r="C2294" s="114">
        <v>46099</v>
      </c>
      <c r="D2294" s="114">
        <v>46133</v>
      </c>
      <c r="E2294" s="114">
        <v>46132</v>
      </c>
      <c r="F2294" s="6572">
        <f t="shared" si="101"/>
        <v>1</v>
      </c>
      <c r="G2294" s="6">
        <v>8615</v>
      </c>
      <c r="H2294" s="6875" t="s">
        <v>7066</v>
      </c>
      <c r="J2294" s="6874" t="s">
        <v>29972</v>
      </c>
      <c r="K2294" s="6874" t="s">
        <v>29973</v>
      </c>
      <c r="L2294" s="6874" t="s">
        <v>128</v>
      </c>
      <c r="M2294" s="6573" t="s">
        <v>29975</v>
      </c>
      <c r="O2294" s="264">
        <v>3</v>
      </c>
      <c r="P2294" s="264">
        <v>3</v>
      </c>
      <c r="Q2294" s="6874" t="s">
        <v>29974</v>
      </c>
      <c r="AA2294" s="6564">
        <v>13712250</v>
      </c>
      <c r="AC2294" s="4898">
        <v>17100</v>
      </c>
      <c r="AD2294" s="4898">
        <v>7920</v>
      </c>
      <c r="AE2294" s="4898">
        <f t="shared" si="102"/>
        <v>40860</v>
      </c>
    </row>
    <row r="2295" spans="1:31" s="6" customFormat="1" ht="30" customHeight="1">
      <c r="A2295" s="6918" t="s">
        <v>18703</v>
      </c>
      <c r="B2295" s="6918" t="s">
        <v>29976</v>
      </c>
      <c r="C2295" s="422">
        <v>46099</v>
      </c>
      <c r="D2295" s="422">
        <v>46133</v>
      </c>
      <c r="E2295" s="422"/>
      <c r="F2295" s="373"/>
      <c r="G2295" s="41">
        <v>8615</v>
      </c>
      <c r="H2295" s="6919" t="s">
        <v>563</v>
      </c>
      <c r="I2295" s="41"/>
      <c r="J2295" s="6918" t="s">
        <v>29977</v>
      </c>
      <c r="K2295" s="6918" t="s">
        <v>29978</v>
      </c>
      <c r="L2295" s="6918" t="s">
        <v>173</v>
      </c>
      <c r="M2295" s="41" t="s">
        <v>29980</v>
      </c>
      <c r="N2295" s="41"/>
      <c r="O2295" s="4088">
        <v>1</v>
      </c>
      <c r="P2295" s="4088">
        <v>1</v>
      </c>
      <c r="Q2295" s="6918" t="s">
        <v>29979</v>
      </c>
      <c r="R2295" s="41"/>
      <c r="V2295" s="6" t="s">
        <v>28776</v>
      </c>
      <c r="X2295" s="6" t="s">
        <v>27185</v>
      </c>
      <c r="AA2295" s="6564">
        <v>13712282</v>
      </c>
      <c r="AC2295" s="4898">
        <v>17100</v>
      </c>
      <c r="AD2295" s="4898">
        <v>7920</v>
      </c>
      <c r="AE2295" s="4898">
        <f t="shared" si="102"/>
        <v>25020</v>
      </c>
    </row>
    <row r="2296" spans="1:31" s="6" customFormat="1" ht="30" customHeight="1">
      <c r="A2296" s="6918" t="s">
        <v>18703</v>
      </c>
      <c r="B2296" s="8147" t="s">
        <v>29981</v>
      </c>
      <c r="C2296" s="422">
        <v>46099</v>
      </c>
      <c r="D2296" s="422">
        <v>46133</v>
      </c>
      <c r="E2296" s="422"/>
      <c r="F2296" s="373"/>
      <c r="G2296" s="41">
        <v>8615</v>
      </c>
      <c r="H2296" s="6919" t="s">
        <v>1939</v>
      </c>
      <c r="I2296" s="41"/>
      <c r="J2296" s="6918" t="s">
        <v>28870</v>
      </c>
      <c r="K2296" s="6918" t="s">
        <v>29982</v>
      </c>
      <c r="L2296" s="6918" t="s">
        <v>128</v>
      </c>
      <c r="M2296" s="582" t="s">
        <v>29984</v>
      </c>
      <c r="N2296" s="41"/>
      <c r="O2296" s="4088">
        <v>3</v>
      </c>
      <c r="P2296" s="4088">
        <v>3</v>
      </c>
      <c r="Q2296" s="6918" t="s">
        <v>29983</v>
      </c>
      <c r="R2296" s="41"/>
      <c r="V2296" s="6" t="s">
        <v>9338</v>
      </c>
      <c r="X2296" s="6" t="s">
        <v>7042</v>
      </c>
      <c r="AA2296" s="6564">
        <v>13712284</v>
      </c>
      <c r="AC2296" s="4898">
        <v>6900</v>
      </c>
      <c r="AD2296" s="4898">
        <v>7920</v>
      </c>
      <c r="AE2296" s="4898">
        <f t="shared" si="102"/>
        <v>30660</v>
      </c>
    </row>
    <row r="2297" spans="1:31" s="6" customFormat="1" ht="30" customHeight="1">
      <c r="A2297" s="6918" t="s">
        <v>18703</v>
      </c>
      <c r="B2297" s="8147" t="s">
        <v>29985</v>
      </c>
      <c r="C2297" s="422">
        <v>46099</v>
      </c>
      <c r="D2297" s="422">
        <v>46120</v>
      </c>
      <c r="E2297" s="422"/>
      <c r="F2297" s="373"/>
      <c r="G2297" s="41">
        <v>8615</v>
      </c>
      <c r="H2297" s="6919" t="s">
        <v>5862</v>
      </c>
      <c r="I2297" s="41"/>
      <c r="J2297" s="6907" t="s">
        <v>30117</v>
      </c>
      <c r="K2297" s="6918" t="s">
        <v>29986</v>
      </c>
      <c r="L2297" s="6918" t="s">
        <v>28</v>
      </c>
      <c r="M2297" s="582" t="s">
        <v>29988</v>
      </c>
      <c r="N2297" s="41"/>
      <c r="O2297" s="4088">
        <v>2</v>
      </c>
      <c r="P2297" s="4088">
        <v>2</v>
      </c>
      <c r="Q2297" s="6918" t="s">
        <v>29987</v>
      </c>
      <c r="R2297" s="41"/>
      <c r="V2297" s="6" t="s">
        <v>9338</v>
      </c>
      <c r="X2297" s="6" t="s">
        <v>7042</v>
      </c>
      <c r="AA2297" s="6564">
        <v>13712285</v>
      </c>
      <c r="AC2297" s="4898">
        <v>0</v>
      </c>
      <c r="AD2297" s="4898">
        <v>7920</v>
      </c>
      <c r="AE2297" s="4898">
        <f t="shared" si="102"/>
        <v>15840</v>
      </c>
    </row>
    <row r="2298" spans="1:31" s="6" customFormat="1" ht="30" customHeight="1">
      <c r="A2298" s="6874" t="s">
        <v>19269</v>
      </c>
      <c r="B2298" s="6874" t="s">
        <v>29989</v>
      </c>
      <c r="C2298" s="114">
        <v>46099</v>
      </c>
      <c r="D2298" s="114">
        <v>46120</v>
      </c>
      <c r="E2298" s="114">
        <v>46132</v>
      </c>
      <c r="F2298" s="6706">
        <f t="shared" si="101"/>
        <v>-12</v>
      </c>
      <c r="G2298" s="6">
        <v>8602</v>
      </c>
      <c r="H2298" s="6875" t="s">
        <v>4932</v>
      </c>
      <c r="J2298" s="6874" t="s">
        <v>15602</v>
      </c>
      <c r="K2298" s="6874" t="s">
        <v>29990</v>
      </c>
      <c r="L2298" s="6874" t="s">
        <v>173</v>
      </c>
      <c r="M2298" s="6573" t="s">
        <v>29992</v>
      </c>
      <c r="O2298" s="264">
        <v>1</v>
      </c>
      <c r="P2298" s="264">
        <v>1</v>
      </c>
      <c r="Q2298" s="6874" t="s">
        <v>29991</v>
      </c>
      <c r="AA2298" s="6564">
        <v>13712286</v>
      </c>
      <c r="AC2298" s="4898">
        <v>0</v>
      </c>
      <c r="AD2298" s="4898">
        <v>12375</v>
      </c>
      <c r="AE2298" s="4898">
        <f t="shared" si="102"/>
        <v>12375</v>
      </c>
    </row>
    <row r="2299" spans="1:31" s="6" customFormat="1" ht="30" customHeight="1">
      <c r="A2299" s="6918" t="s">
        <v>18703</v>
      </c>
      <c r="B2299" s="8147" t="s">
        <v>29993</v>
      </c>
      <c r="C2299" s="422">
        <v>46099</v>
      </c>
      <c r="D2299" s="422">
        <v>46133</v>
      </c>
      <c r="E2299" s="422"/>
      <c r="F2299" s="373"/>
      <c r="G2299" s="41">
        <v>8615</v>
      </c>
      <c r="H2299" s="6919" t="s">
        <v>3508</v>
      </c>
      <c r="I2299" s="41"/>
      <c r="J2299" s="6918" t="s">
        <v>29994</v>
      </c>
      <c r="K2299" s="6918" t="s">
        <v>29995</v>
      </c>
      <c r="L2299" s="6918" t="s">
        <v>173</v>
      </c>
      <c r="M2299" s="582" t="s">
        <v>30535</v>
      </c>
      <c r="N2299" s="41"/>
      <c r="O2299" s="4088">
        <v>1</v>
      </c>
      <c r="P2299" s="4088">
        <v>1</v>
      </c>
      <c r="Q2299" s="6918" t="s">
        <v>29996</v>
      </c>
      <c r="R2299" s="41"/>
      <c r="V2299" s="6" t="s">
        <v>28776</v>
      </c>
      <c r="X2299" s="6" t="s">
        <v>27185</v>
      </c>
      <c r="AA2299" s="6564">
        <v>13712289</v>
      </c>
      <c r="AC2299" s="4898">
        <v>10200</v>
      </c>
      <c r="AD2299" s="4898">
        <v>7920</v>
      </c>
      <c r="AE2299" s="4898">
        <f t="shared" si="102"/>
        <v>18120</v>
      </c>
    </row>
    <row r="2300" spans="1:31" s="6" customFormat="1" ht="30" customHeight="1">
      <c r="A2300" s="6918" t="s">
        <v>19269</v>
      </c>
      <c r="B2300" s="6918" t="s">
        <v>29997</v>
      </c>
      <c r="C2300" s="422">
        <v>46099</v>
      </c>
      <c r="D2300" s="422">
        <v>46120</v>
      </c>
      <c r="E2300" s="422"/>
      <c r="F2300" s="373"/>
      <c r="G2300" s="41">
        <v>8602</v>
      </c>
      <c r="H2300" s="6919" t="s">
        <v>1619</v>
      </c>
      <c r="I2300" s="41"/>
      <c r="J2300" s="6918" t="s">
        <v>29998</v>
      </c>
      <c r="K2300" s="6918" t="s">
        <v>29310</v>
      </c>
      <c r="L2300" s="6918" t="s">
        <v>128</v>
      </c>
      <c r="M2300" s="582" t="s">
        <v>30000</v>
      </c>
      <c r="N2300" s="41"/>
      <c r="O2300" s="4088">
        <v>3</v>
      </c>
      <c r="P2300" s="4088">
        <v>3</v>
      </c>
      <c r="Q2300" s="6918" t="s">
        <v>29999</v>
      </c>
      <c r="R2300" s="41"/>
      <c r="V2300" s="6" t="s">
        <v>9338</v>
      </c>
      <c r="X2300" s="6" t="s">
        <v>7042</v>
      </c>
      <c r="AA2300" s="6564">
        <v>13712297</v>
      </c>
      <c r="AC2300" s="4898">
        <v>0</v>
      </c>
      <c r="AD2300" s="4898">
        <v>12375</v>
      </c>
      <c r="AE2300" s="4898">
        <f t="shared" si="102"/>
        <v>37125</v>
      </c>
    </row>
    <row r="2301" spans="1:31" s="6" customFormat="1" ht="30" customHeight="1">
      <c r="A2301" s="6918" t="s">
        <v>18703</v>
      </c>
      <c r="B2301" s="8147" t="s">
        <v>30001</v>
      </c>
      <c r="C2301" s="422">
        <v>46099</v>
      </c>
      <c r="D2301" s="422">
        <v>46133</v>
      </c>
      <c r="E2301" s="422"/>
      <c r="F2301" s="373"/>
      <c r="G2301" s="41">
        <v>8615</v>
      </c>
      <c r="H2301" s="6919" t="s">
        <v>7092</v>
      </c>
      <c r="I2301" s="41"/>
      <c r="J2301" s="6918" t="s">
        <v>30002</v>
      </c>
      <c r="K2301" s="6918" t="s">
        <v>30003</v>
      </c>
      <c r="L2301" s="6918" t="s">
        <v>173</v>
      </c>
      <c r="M2301" s="582" t="s">
        <v>30005</v>
      </c>
      <c r="N2301" s="41"/>
      <c r="O2301" s="4088">
        <v>1</v>
      </c>
      <c r="P2301" s="4088">
        <v>1</v>
      </c>
      <c r="Q2301" s="6918" t="s">
        <v>30004</v>
      </c>
      <c r="R2301" s="41"/>
      <c r="V2301" s="6" t="s">
        <v>28776</v>
      </c>
      <c r="X2301" s="6" t="s">
        <v>7042</v>
      </c>
      <c r="AA2301" s="6564">
        <v>13712300</v>
      </c>
      <c r="AC2301" s="4898">
        <v>6900</v>
      </c>
      <c r="AD2301" s="4898">
        <v>7920</v>
      </c>
      <c r="AE2301" s="4898">
        <f t="shared" si="102"/>
        <v>14820</v>
      </c>
    </row>
    <row r="2302" spans="1:31" s="6" customFormat="1" ht="30" customHeight="1">
      <c r="A2302" s="6918" t="s">
        <v>19269</v>
      </c>
      <c r="B2302" s="6918" t="s">
        <v>30006</v>
      </c>
      <c r="C2302" s="422">
        <v>46099</v>
      </c>
      <c r="D2302" s="422">
        <v>46120</v>
      </c>
      <c r="E2302" s="422"/>
      <c r="F2302" s="373"/>
      <c r="G2302" s="41">
        <v>8602</v>
      </c>
      <c r="H2302" s="6919" t="s">
        <v>30007</v>
      </c>
      <c r="I2302" s="41"/>
      <c r="J2302" s="6918" t="s">
        <v>22368</v>
      </c>
      <c r="K2302" s="6918" t="s">
        <v>30008</v>
      </c>
      <c r="L2302" s="6918" t="s">
        <v>173</v>
      </c>
      <c r="M2302" s="582" t="s">
        <v>30010</v>
      </c>
      <c r="N2302" s="41"/>
      <c r="O2302" s="4088">
        <v>1</v>
      </c>
      <c r="P2302" s="4088">
        <v>1</v>
      </c>
      <c r="Q2302" s="6918" t="s">
        <v>30009</v>
      </c>
      <c r="R2302" s="41"/>
      <c r="V2302" s="6" t="s">
        <v>9338</v>
      </c>
      <c r="X2302" s="6" t="s">
        <v>27185</v>
      </c>
      <c r="AA2302" s="6564">
        <v>13712306</v>
      </c>
      <c r="AC2302" s="4898">
        <v>3100</v>
      </c>
      <c r="AD2302" s="4898">
        <v>12375</v>
      </c>
      <c r="AE2302" s="4898">
        <f t="shared" si="102"/>
        <v>15475</v>
      </c>
    </row>
    <row r="2303" spans="1:31" s="6" customFormat="1" ht="30" customHeight="1">
      <c r="A2303" s="6874" t="s">
        <v>18703</v>
      </c>
      <c r="B2303" s="6874" t="s">
        <v>30011</v>
      </c>
      <c r="C2303" s="114">
        <v>46099</v>
      </c>
      <c r="D2303" s="114">
        <v>46120</v>
      </c>
      <c r="E2303" s="114">
        <v>46132</v>
      </c>
      <c r="F2303" s="6706">
        <f t="shared" si="101"/>
        <v>-12</v>
      </c>
      <c r="G2303" s="6">
        <v>8615</v>
      </c>
      <c r="H2303" s="6875" t="s">
        <v>6127</v>
      </c>
      <c r="J2303" s="6874" t="s">
        <v>30012</v>
      </c>
      <c r="K2303" s="6874" t="s">
        <v>30013</v>
      </c>
      <c r="L2303" s="6874" t="s">
        <v>28</v>
      </c>
      <c r="M2303" s="6" t="s">
        <v>30015</v>
      </c>
      <c r="O2303" s="264">
        <v>2</v>
      </c>
      <c r="P2303" s="264">
        <v>2</v>
      </c>
      <c r="Q2303" s="6874" t="s">
        <v>30014</v>
      </c>
      <c r="AA2303" s="6564">
        <v>13712313</v>
      </c>
      <c r="AC2303" s="4898">
        <v>1200</v>
      </c>
      <c r="AD2303" s="4898">
        <v>7920</v>
      </c>
      <c r="AE2303" s="4898">
        <f t="shared" si="102"/>
        <v>17040</v>
      </c>
    </row>
    <row r="2304" spans="1:31" s="6" customFormat="1" ht="30" customHeight="1">
      <c r="A2304" s="6918" t="s">
        <v>19269</v>
      </c>
      <c r="B2304" s="6918" t="s">
        <v>30016</v>
      </c>
      <c r="C2304" s="8434">
        <v>46099</v>
      </c>
      <c r="D2304" s="8434">
        <v>46133</v>
      </c>
      <c r="E2304" s="8434"/>
      <c r="F2304" s="8447"/>
      <c r="G2304" s="8440">
        <v>8602</v>
      </c>
      <c r="H2304" s="6919" t="s">
        <v>1892</v>
      </c>
      <c r="I2304" s="8440"/>
      <c r="J2304" s="6918" t="s">
        <v>30017</v>
      </c>
      <c r="K2304" s="6918" t="s">
        <v>30018</v>
      </c>
      <c r="L2304" s="6918" t="s">
        <v>128</v>
      </c>
      <c r="M2304" s="8446" t="s">
        <v>30020</v>
      </c>
      <c r="N2304" s="8440"/>
      <c r="O2304" s="4088">
        <v>3</v>
      </c>
      <c r="P2304" s="4088">
        <v>3</v>
      </c>
      <c r="Q2304" s="6918" t="s">
        <v>30019</v>
      </c>
      <c r="R2304" s="8440"/>
      <c r="V2304" s="6" t="s">
        <v>28776</v>
      </c>
      <c r="X2304" s="6" t="s">
        <v>27185</v>
      </c>
      <c r="AA2304" s="6564">
        <v>13712330</v>
      </c>
      <c r="AC2304" s="4898">
        <v>12400</v>
      </c>
      <c r="AD2304" s="4898">
        <v>12375</v>
      </c>
      <c r="AE2304" s="4898">
        <f t="shared" si="102"/>
        <v>49525</v>
      </c>
    </row>
    <row r="2305" spans="1:31" s="6" customFormat="1" ht="30" customHeight="1">
      <c r="A2305" s="6874" t="s">
        <v>19351</v>
      </c>
      <c r="B2305" s="6874" t="s">
        <v>30021</v>
      </c>
      <c r="C2305" s="114">
        <v>46099</v>
      </c>
      <c r="D2305" s="114">
        <v>46133</v>
      </c>
      <c r="E2305" s="114">
        <v>46132</v>
      </c>
      <c r="F2305" s="6572">
        <f t="shared" si="101"/>
        <v>1</v>
      </c>
      <c r="G2305" s="6">
        <v>8646</v>
      </c>
      <c r="H2305" s="6875" t="s">
        <v>13335</v>
      </c>
      <c r="J2305" s="6874" t="s">
        <v>13336</v>
      </c>
      <c r="K2305" s="6874" t="s">
        <v>30022</v>
      </c>
      <c r="L2305" s="6874" t="s">
        <v>4075</v>
      </c>
      <c r="M2305" s="6573" t="s">
        <v>30024</v>
      </c>
      <c r="O2305" s="264">
        <v>14</v>
      </c>
      <c r="P2305" s="264">
        <v>14</v>
      </c>
      <c r="Q2305" s="6874" t="s">
        <v>30023</v>
      </c>
      <c r="AA2305" s="6564">
        <v>13712348</v>
      </c>
      <c r="AC2305" s="4898">
        <v>72000</v>
      </c>
      <c r="AD2305" s="4898">
        <v>12375</v>
      </c>
      <c r="AE2305" s="4898">
        <f t="shared" si="102"/>
        <v>245250</v>
      </c>
    </row>
    <row r="2306" spans="1:31" s="6" customFormat="1" ht="30" customHeight="1">
      <c r="A2306" s="6874" t="s">
        <v>18703</v>
      </c>
      <c r="B2306" s="6874" t="s">
        <v>30025</v>
      </c>
      <c r="C2306" s="114">
        <v>46099</v>
      </c>
      <c r="D2306" s="114">
        <v>46133</v>
      </c>
      <c r="E2306" s="114">
        <v>46132</v>
      </c>
      <c r="F2306" s="6572">
        <f t="shared" si="101"/>
        <v>1</v>
      </c>
      <c r="G2306" s="6">
        <v>8615</v>
      </c>
      <c r="H2306" s="6875" t="s">
        <v>6366</v>
      </c>
      <c r="J2306" s="6874" t="s">
        <v>30026</v>
      </c>
      <c r="K2306" s="6874" t="s">
        <v>30027</v>
      </c>
      <c r="L2306" s="6874" t="s">
        <v>173</v>
      </c>
      <c r="M2306" s="6573" t="s">
        <v>30029</v>
      </c>
      <c r="O2306" s="264">
        <v>1</v>
      </c>
      <c r="P2306" s="264">
        <v>1</v>
      </c>
      <c r="Q2306" s="6874" t="s">
        <v>30028</v>
      </c>
      <c r="AA2306" s="6564">
        <v>13712362</v>
      </c>
      <c r="AC2306" s="4898">
        <v>17100</v>
      </c>
      <c r="AD2306" s="4898">
        <v>7920</v>
      </c>
      <c r="AE2306" s="4898">
        <f t="shared" si="102"/>
        <v>25020</v>
      </c>
    </row>
    <row r="2307" spans="1:31" s="6" customFormat="1" ht="30" customHeight="1">
      <c r="A2307" s="6874" t="s">
        <v>18703</v>
      </c>
      <c r="B2307" s="6874" t="s">
        <v>30030</v>
      </c>
      <c r="C2307" s="114">
        <v>46099</v>
      </c>
      <c r="D2307" s="114">
        <v>46133</v>
      </c>
      <c r="E2307" s="114">
        <v>46132</v>
      </c>
      <c r="F2307" s="6572">
        <f t="shared" si="101"/>
        <v>1</v>
      </c>
      <c r="G2307" s="6">
        <v>8615</v>
      </c>
      <c r="H2307" s="6875" t="s">
        <v>6675</v>
      </c>
      <c r="J2307" s="6874" t="s">
        <v>30031</v>
      </c>
      <c r="K2307" s="6874" t="s">
        <v>30032</v>
      </c>
      <c r="L2307" s="6874" t="s">
        <v>173</v>
      </c>
      <c r="M2307" s="6573" t="s">
        <v>30034</v>
      </c>
      <c r="O2307" s="264">
        <v>1</v>
      </c>
      <c r="P2307" s="264">
        <v>1</v>
      </c>
      <c r="Q2307" s="6874" t="s">
        <v>30033</v>
      </c>
      <c r="AA2307" s="6564">
        <v>13712365</v>
      </c>
      <c r="AC2307" s="4898">
        <v>3300</v>
      </c>
      <c r="AD2307" s="4898">
        <v>7920</v>
      </c>
      <c r="AE2307" s="4898">
        <f t="shared" si="102"/>
        <v>11220</v>
      </c>
    </row>
    <row r="2308" spans="1:31" s="6" customFormat="1" ht="30" customHeight="1">
      <c r="A2308" s="6918" t="s">
        <v>18703</v>
      </c>
      <c r="B2308" s="6918" t="s">
        <v>30035</v>
      </c>
      <c r="C2308" s="422">
        <v>46099</v>
      </c>
      <c r="D2308" s="422">
        <v>46120</v>
      </c>
      <c r="E2308" s="422"/>
      <c r="F2308" s="373"/>
      <c r="G2308" s="41">
        <v>8615</v>
      </c>
      <c r="H2308" s="6919" t="s">
        <v>12395</v>
      </c>
      <c r="I2308" s="41"/>
      <c r="J2308" s="6918" t="s">
        <v>30036</v>
      </c>
      <c r="K2308" s="6918" t="s">
        <v>30037</v>
      </c>
      <c r="L2308" s="6918" t="s">
        <v>128</v>
      </c>
      <c r="M2308" s="582" t="s">
        <v>30039</v>
      </c>
      <c r="N2308" s="41"/>
      <c r="O2308" s="4088">
        <v>3</v>
      </c>
      <c r="P2308" s="4088">
        <v>3</v>
      </c>
      <c r="Q2308" s="6918" t="s">
        <v>30038</v>
      </c>
      <c r="R2308" s="41"/>
      <c r="V2308" s="6986" t="s">
        <v>2073</v>
      </c>
      <c r="X2308" s="6986" t="s">
        <v>7042</v>
      </c>
      <c r="AA2308" s="6564">
        <v>13712377</v>
      </c>
      <c r="AC2308" s="4898">
        <v>0</v>
      </c>
      <c r="AD2308" s="4898">
        <v>7920</v>
      </c>
      <c r="AE2308" s="4898">
        <f t="shared" si="102"/>
        <v>23760</v>
      </c>
    </row>
    <row r="2309" spans="1:31" s="6" customFormat="1" ht="30" customHeight="1">
      <c r="A2309" s="6874" t="s">
        <v>18754</v>
      </c>
      <c r="B2309" s="6874" t="s">
        <v>30040</v>
      </c>
      <c r="C2309" s="114">
        <v>46099</v>
      </c>
      <c r="D2309" s="114">
        <v>46120</v>
      </c>
      <c r="E2309" s="114">
        <v>46132</v>
      </c>
      <c r="F2309" s="6706">
        <f t="shared" si="101"/>
        <v>-12</v>
      </c>
      <c r="G2309" s="6">
        <v>8634</v>
      </c>
      <c r="H2309" s="6875" t="s">
        <v>5211</v>
      </c>
      <c r="J2309" s="6874" t="s">
        <v>30041</v>
      </c>
      <c r="K2309" s="6874" t="s">
        <v>30042</v>
      </c>
      <c r="L2309" s="6874" t="s">
        <v>28</v>
      </c>
      <c r="M2309" s="6573" t="s">
        <v>30044</v>
      </c>
      <c r="O2309" s="264">
        <v>2</v>
      </c>
      <c r="P2309" s="264">
        <v>2</v>
      </c>
      <c r="Q2309" s="6874" t="s">
        <v>30043</v>
      </c>
      <c r="AA2309" s="6564">
        <v>13712383</v>
      </c>
      <c r="AC2309" s="4898">
        <v>0</v>
      </c>
      <c r="AD2309" s="4898">
        <v>7920</v>
      </c>
      <c r="AE2309" s="4898">
        <f t="shared" si="102"/>
        <v>15840</v>
      </c>
    </row>
    <row r="2310" spans="1:31" s="6" customFormat="1" ht="30" customHeight="1">
      <c r="A2310" s="6918" t="s">
        <v>18754</v>
      </c>
      <c r="B2310" s="8147" t="s">
        <v>30045</v>
      </c>
      <c r="C2310" s="422">
        <v>46099</v>
      </c>
      <c r="D2310" s="422">
        <v>46120</v>
      </c>
      <c r="E2310" s="422"/>
      <c r="F2310" s="373"/>
      <c r="G2310" s="41">
        <v>8634</v>
      </c>
      <c r="H2310" s="6919" t="s">
        <v>7187</v>
      </c>
      <c r="I2310" s="41"/>
      <c r="J2310" s="6918" t="s">
        <v>30046</v>
      </c>
      <c r="K2310" s="6918" t="s">
        <v>30047</v>
      </c>
      <c r="L2310" s="6918" t="s">
        <v>173</v>
      </c>
      <c r="M2310" s="582" t="s">
        <v>30048</v>
      </c>
      <c r="N2310" s="41"/>
      <c r="O2310" s="4088">
        <v>1</v>
      </c>
      <c r="P2310" s="4088">
        <v>1</v>
      </c>
      <c r="Q2310" s="6918" t="s">
        <v>30043</v>
      </c>
      <c r="R2310" s="41"/>
      <c r="V2310" s="6" t="s">
        <v>28776</v>
      </c>
      <c r="X2310" s="6" t="s">
        <v>27185</v>
      </c>
      <c r="AA2310" s="6564">
        <v>13712395</v>
      </c>
      <c r="AC2310" s="4898">
        <v>1200</v>
      </c>
      <c r="AD2310" s="4898">
        <v>7920</v>
      </c>
      <c r="AE2310" s="4898">
        <f t="shared" si="102"/>
        <v>9120</v>
      </c>
    </row>
    <row r="2311" spans="1:31" s="6" customFormat="1" ht="30" customHeight="1">
      <c r="A2311" s="6874" t="s">
        <v>18703</v>
      </c>
      <c r="B2311" s="6874" t="s">
        <v>30049</v>
      </c>
      <c r="C2311" s="114">
        <v>46099</v>
      </c>
      <c r="D2311" s="114">
        <v>46133</v>
      </c>
      <c r="E2311" s="114">
        <v>46132</v>
      </c>
      <c r="F2311" s="6572">
        <f t="shared" si="101"/>
        <v>1</v>
      </c>
      <c r="G2311" s="6">
        <v>8615</v>
      </c>
      <c r="H2311" s="6875" t="s">
        <v>19262</v>
      </c>
      <c r="J2311" s="6874" t="s">
        <v>30050</v>
      </c>
      <c r="K2311" s="6874" t="s">
        <v>30051</v>
      </c>
      <c r="L2311" s="6874" t="s">
        <v>173</v>
      </c>
      <c r="M2311" s="6573" t="s">
        <v>30053</v>
      </c>
      <c r="O2311" s="264">
        <v>1</v>
      </c>
      <c r="P2311" s="264">
        <v>1</v>
      </c>
      <c r="Q2311" s="6874" t="s">
        <v>30052</v>
      </c>
      <c r="AA2311" s="6564">
        <v>13712406</v>
      </c>
      <c r="AC2311" s="4898">
        <v>10200</v>
      </c>
      <c r="AD2311" s="4898">
        <v>7920</v>
      </c>
      <c r="AE2311" s="4898">
        <f t="shared" si="102"/>
        <v>18120</v>
      </c>
    </row>
    <row r="2312" spans="1:31" s="6" customFormat="1" ht="30" customHeight="1">
      <c r="A2312" s="6918" t="s">
        <v>18754</v>
      </c>
      <c r="B2312" s="6918" t="s">
        <v>29849</v>
      </c>
      <c r="C2312" s="422">
        <v>46099</v>
      </c>
      <c r="D2312" s="422">
        <v>46133</v>
      </c>
      <c r="E2312" s="422"/>
      <c r="F2312" s="373"/>
      <c r="G2312" s="41">
        <v>8634</v>
      </c>
      <c r="H2312" s="6919" t="s">
        <v>4965</v>
      </c>
      <c r="I2312" s="41"/>
      <c r="J2312" s="8310" t="s">
        <v>30054</v>
      </c>
      <c r="K2312" s="6918" t="s">
        <v>30055</v>
      </c>
      <c r="L2312" s="6918" t="s">
        <v>173</v>
      </c>
      <c r="M2312" s="582" t="s">
        <v>30056</v>
      </c>
      <c r="N2312" s="41"/>
      <c r="O2312" s="4088">
        <v>1</v>
      </c>
      <c r="P2312" s="4088">
        <v>1</v>
      </c>
      <c r="Q2312" s="6918" t="s">
        <v>30043</v>
      </c>
      <c r="R2312" s="41"/>
      <c r="V2312" s="6910" t="s">
        <v>9338</v>
      </c>
      <c r="X2312" s="6910" t="s">
        <v>7042</v>
      </c>
      <c r="AA2312" s="6564">
        <v>13712410</v>
      </c>
      <c r="AC2312" s="4898">
        <v>17100</v>
      </c>
      <c r="AD2312" s="4898">
        <v>7920</v>
      </c>
      <c r="AE2312" s="4898">
        <f t="shared" si="102"/>
        <v>25020</v>
      </c>
    </row>
    <row r="2313" spans="1:31" s="6" customFormat="1" ht="30" customHeight="1">
      <c r="A2313" s="6918" t="s">
        <v>18703</v>
      </c>
      <c r="B2313" s="8147" t="s">
        <v>30057</v>
      </c>
      <c r="C2313" s="422">
        <v>46099</v>
      </c>
      <c r="D2313" s="422">
        <v>46120</v>
      </c>
      <c r="E2313" s="422"/>
      <c r="F2313" s="373"/>
      <c r="G2313" s="41">
        <v>8615</v>
      </c>
      <c r="H2313" s="6919" t="s">
        <v>15525</v>
      </c>
      <c r="I2313" s="41"/>
      <c r="J2313" s="6918" t="s">
        <v>30058</v>
      </c>
      <c r="K2313" s="6918" t="s">
        <v>30059</v>
      </c>
      <c r="L2313" s="6918" t="s">
        <v>173</v>
      </c>
      <c r="M2313" s="41" t="s">
        <v>30061</v>
      </c>
      <c r="N2313" s="41"/>
      <c r="O2313" s="4088">
        <v>1</v>
      </c>
      <c r="P2313" s="4088">
        <v>1</v>
      </c>
      <c r="Q2313" s="6918" t="s">
        <v>30060</v>
      </c>
      <c r="R2313" s="41"/>
      <c r="V2313" s="6986" t="s">
        <v>9338</v>
      </c>
      <c r="X2313" s="6986" t="s">
        <v>7042</v>
      </c>
      <c r="AA2313" s="6564">
        <v>13712422</v>
      </c>
      <c r="AC2313" s="4898">
        <v>0</v>
      </c>
      <c r="AD2313" s="4898">
        <v>7920</v>
      </c>
      <c r="AE2313" s="4898">
        <f t="shared" si="102"/>
        <v>7920</v>
      </c>
    </row>
    <row r="2314" spans="1:31" s="6" customFormat="1" ht="30" customHeight="1">
      <c r="A2314" s="6918" t="s">
        <v>18754</v>
      </c>
      <c r="B2314" s="8147" t="s">
        <v>30062</v>
      </c>
      <c r="C2314" s="422">
        <v>46099</v>
      </c>
      <c r="D2314" s="422">
        <v>46120</v>
      </c>
      <c r="E2314" s="422"/>
      <c r="F2314" s="373"/>
      <c r="G2314" s="41">
        <v>8634</v>
      </c>
      <c r="H2314" s="6919" t="s">
        <v>8768</v>
      </c>
      <c r="I2314" s="41"/>
      <c r="J2314" s="6918" t="s">
        <v>30063</v>
      </c>
      <c r="K2314" s="6918" t="s">
        <v>30064</v>
      </c>
      <c r="L2314" s="6918" t="s">
        <v>173</v>
      </c>
      <c r="M2314" s="582" t="s">
        <v>30065</v>
      </c>
      <c r="N2314" s="41"/>
      <c r="O2314" s="4088">
        <v>1</v>
      </c>
      <c r="P2314" s="4088">
        <v>1</v>
      </c>
      <c r="Q2314" s="6918" t="s">
        <v>30043</v>
      </c>
      <c r="R2314" s="41"/>
      <c r="V2314" s="6986" t="s">
        <v>9338</v>
      </c>
      <c r="X2314" s="6986" t="s">
        <v>7042</v>
      </c>
      <c r="AA2314" s="6564">
        <v>13712429</v>
      </c>
      <c r="AC2314" s="4898">
        <v>0</v>
      </c>
      <c r="AD2314" s="4898">
        <v>7920</v>
      </c>
      <c r="AE2314" s="4898">
        <f t="shared" si="102"/>
        <v>7920</v>
      </c>
    </row>
    <row r="2315" spans="1:31" s="6" customFormat="1" ht="30" customHeight="1">
      <c r="A2315" s="6918" t="s">
        <v>18703</v>
      </c>
      <c r="B2315" s="8147" t="s">
        <v>30066</v>
      </c>
      <c r="C2315" s="422">
        <v>46099</v>
      </c>
      <c r="D2315" s="422">
        <v>46120</v>
      </c>
      <c r="E2315" s="422"/>
      <c r="F2315" s="373"/>
      <c r="G2315" s="41">
        <v>8615</v>
      </c>
      <c r="H2315" s="6919" t="s">
        <v>4129</v>
      </c>
      <c r="I2315" s="41"/>
      <c r="J2315" s="6918" t="s">
        <v>9926</v>
      </c>
      <c r="K2315" s="6918" t="s">
        <v>30037</v>
      </c>
      <c r="L2315" s="6918" t="s">
        <v>28</v>
      </c>
      <c r="M2315" s="582" t="s">
        <v>30068</v>
      </c>
      <c r="N2315" s="41"/>
      <c r="O2315" s="4088">
        <v>2</v>
      </c>
      <c r="P2315" s="4088">
        <v>2</v>
      </c>
      <c r="Q2315" s="6918" t="s">
        <v>30067</v>
      </c>
      <c r="R2315" s="41"/>
      <c r="V2315" s="6" t="s">
        <v>28776</v>
      </c>
      <c r="X2315" s="6" t="s">
        <v>27185</v>
      </c>
      <c r="AA2315" s="6564">
        <v>13712430</v>
      </c>
      <c r="AC2315" s="4898">
        <v>0</v>
      </c>
      <c r="AD2315" s="4898">
        <v>7920</v>
      </c>
      <c r="AE2315" s="4898">
        <f t="shared" si="102"/>
        <v>15840</v>
      </c>
    </row>
    <row r="2316" spans="1:31" s="6" customFormat="1" ht="30" customHeight="1">
      <c r="A2316" s="6918" t="s">
        <v>18703</v>
      </c>
      <c r="B2316" s="8147" t="s">
        <v>30069</v>
      </c>
      <c r="C2316" s="422">
        <v>46099</v>
      </c>
      <c r="D2316" s="422">
        <v>46133</v>
      </c>
      <c r="E2316" s="422"/>
      <c r="F2316" s="373"/>
      <c r="G2316" s="41">
        <v>8615</v>
      </c>
      <c r="H2316" s="6919" t="s">
        <v>3508</v>
      </c>
      <c r="I2316" s="41"/>
      <c r="J2316" s="6918" t="s">
        <v>29994</v>
      </c>
      <c r="K2316" s="6918" t="s">
        <v>30070</v>
      </c>
      <c r="L2316" s="6918" t="s">
        <v>173</v>
      </c>
      <c r="M2316" s="582" t="s">
        <v>30072</v>
      </c>
      <c r="N2316" s="41"/>
      <c r="O2316" s="4088">
        <v>1</v>
      </c>
      <c r="P2316" s="4088">
        <v>1</v>
      </c>
      <c r="Q2316" s="6918" t="s">
        <v>30071</v>
      </c>
      <c r="R2316" s="41"/>
      <c r="V2316" s="6" t="s">
        <v>28776</v>
      </c>
      <c r="X2316" s="6" t="s">
        <v>27185</v>
      </c>
      <c r="AA2316" s="6564">
        <v>13712434</v>
      </c>
      <c r="AC2316" s="4898">
        <v>10200</v>
      </c>
      <c r="AD2316" s="4898">
        <v>7920</v>
      </c>
      <c r="AE2316" s="4898">
        <f t="shared" si="102"/>
        <v>18120</v>
      </c>
    </row>
    <row r="2317" spans="1:31" s="6" customFormat="1" ht="30" customHeight="1">
      <c r="A2317" s="6874" t="s">
        <v>18754</v>
      </c>
      <c r="B2317" s="6874" t="s">
        <v>30073</v>
      </c>
      <c r="C2317" s="114">
        <v>46099</v>
      </c>
      <c r="D2317" s="114">
        <v>46120</v>
      </c>
      <c r="E2317" s="114">
        <v>46132</v>
      </c>
      <c r="F2317" s="6706">
        <f t="shared" si="101"/>
        <v>-12</v>
      </c>
      <c r="G2317" s="6">
        <v>8634</v>
      </c>
      <c r="H2317" s="6875" t="s">
        <v>4146</v>
      </c>
      <c r="J2317" s="6874" t="s">
        <v>30074</v>
      </c>
      <c r="K2317" s="6874" t="s">
        <v>30075</v>
      </c>
      <c r="L2317" s="6874" t="s">
        <v>28</v>
      </c>
      <c r="M2317" s="6573" t="s">
        <v>30076</v>
      </c>
      <c r="O2317" s="264">
        <v>2</v>
      </c>
      <c r="P2317" s="264">
        <v>2</v>
      </c>
      <c r="Q2317" s="6874" t="s">
        <v>30043</v>
      </c>
      <c r="AA2317" s="6564">
        <v>13712441</v>
      </c>
      <c r="AC2317" s="4898">
        <v>0</v>
      </c>
      <c r="AD2317" s="4898">
        <v>7920</v>
      </c>
      <c r="AE2317" s="4898">
        <f>AC2317+AD2317*P2317</f>
        <v>15840</v>
      </c>
    </row>
    <row r="2318" spans="1:31" s="6" customFormat="1" ht="30" customHeight="1">
      <c r="A2318" s="6874" t="s">
        <v>19554</v>
      </c>
      <c r="B2318" s="6874" t="s">
        <v>30077</v>
      </c>
      <c r="C2318" s="114">
        <v>46099</v>
      </c>
      <c r="D2318" s="114">
        <v>46190</v>
      </c>
      <c r="E2318" s="114">
        <v>46132</v>
      </c>
      <c r="F2318" s="6572">
        <f t="shared" si="101"/>
        <v>58</v>
      </c>
      <c r="G2318" s="6">
        <v>8601</v>
      </c>
      <c r="H2318" s="6875" t="s">
        <v>4129</v>
      </c>
      <c r="J2318" s="6874" t="s">
        <v>30079</v>
      </c>
      <c r="K2318" s="6874" t="s">
        <v>30078</v>
      </c>
      <c r="L2318" s="6874" t="s">
        <v>173</v>
      </c>
      <c r="M2318" s="6573" t="s">
        <v>30080</v>
      </c>
      <c r="O2318" s="264">
        <v>1</v>
      </c>
      <c r="P2318" s="264">
        <v>1</v>
      </c>
      <c r="Q2318" s="6874" t="s">
        <v>29794</v>
      </c>
      <c r="AA2318" s="6564">
        <v>13712496</v>
      </c>
      <c r="AC2318" s="4898">
        <v>112000</v>
      </c>
      <c r="AD2318" s="4898">
        <v>8625</v>
      </c>
      <c r="AE2318" s="4898">
        <f t="shared" si="102"/>
        <v>120625</v>
      </c>
    </row>
    <row r="2319" spans="1:31" s="6" customFormat="1" ht="30" customHeight="1">
      <c r="A2319" s="6918" t="s">
        <v>19554</v>
      </c>
      <c r="B2319" s="8147" t="s">
        <v>30081</v>
      </c>
      <c r="C2319" s="422">
        <v>46099</v>
      </c>
      <c r="D2319" s="422">
        <v>46120</v>
      </c>
      <c r="E2319" s="422">
        <v>46100</v>
      </c>
      <c r="F2319" s="373">
        <f t="shared" si="101"/>
        <v>20</v>
      </c>
      <c r="G2319" s="41">
        <v>8601</v>
      </c>
      <c r="H2319" s="6994" t="s">
        <v>8696</v>
      </c>
      <c r="I2319" s="41"/>
      <c r="J2319" s="41" t="s">
        <v>30082</v>
      </c>
      <c r="K2319" s="41" t="s">
        <v>30083</v>
      </c>
      <c r="L2319" s="6993" t="s">
        <v>76</v>
      </c>
      <c r="M2319" s="582" t="s">
        <v>30084</v>
      </c>
      <c r="N2319" s="41"/>
      <c r="O2319" s="4088">
        <v>4</v>
      </c>
      <c r="P2319" s="4560">
        <v>5</v>
      </c>
      <c r="Q2319" s="41" t="s">
        <v>30043</v>
      </c>
      <c r="R2319" s="41"/>
      <c r="V2319" s="8072" t="s">
        <v>28776</v>
      </c>
      <c r="X2319" s="8072" t="s">
        <v>27185</v>
      </c>
      <c r="AA2319" s="6564">
        <v>13712505</v>
      </c>
      <c r="AC2319" s="4898">
        <v>3100</v>
      </c>
      <c r="AD2319" s="4898">
        <v>8625</v>
      </c>
      <c r="AE2319" s="4898">
        <f t="shared" si="102"/>
        <v>46225</v>
      </c>
    </row>
    <row r="2320" spans="1:31" s="6" customFormat="1" ht="30" customHeight="1">
      <c r="A2320" s="6877" t="s">
        <v>19554</v>
      </c>
      <c r="B2320" s="6877" t="s">
        <v>30085</v>
      </c>
      <c r="C2320" s="114">
        <v>46099</v>
      </c>
      <c r="D2320" s="114">
        <v>46190</v>
      </c>
      <c r="E2320" s="114">
        <v>46132</v>
      </c>
      <c r="F2320" s="6572">
        <f t="shared" si="101"/>
        <v>58</v>
      </c>
      <c r="G2320" s="6">
        <v>8601</v>
      </c>
      <c r="H2320" s="6876" t="s">
        <v>9140</v>
      </c>
      <c r="J2320" s="6" t="s">
        <v>30086</v>
      </c>
      <c r="K2320" s="6" t="s">
        <v>30087</v>
      </c>
      <c r="L2320" s="6877" t="s">
        <v>173</v>
      </c>
      <c r="M2320" s="6573" t="s">
        <v>30089</v>
      </c>
      <c r="O2320" s="264">
        <v>1</v>
      </c>
      <c r="P2320" s="264">
        <v>1</v>
      </c>
      <c r="Q2320" s="6" t="s">
        <v>30088</v>
      </c>
      <c r="AA2320" s="6564">
        <v>13712506</v>
      </c>
      <c r="AC2320" s="4898">
        <v>46400</v>
      </c>
      <c r="AD2320" s="4898">
        <v>8625</v>
      </c>
      <c r="AE2320" s="4898">
        <f t="shared" si="102"/>
        <v>55025</v>
      </c>
    </row>
    <row r="2321" spans="1:31" s="6" customFormat="1" ht="30" customHeight="1">
      <c r="A2321" s="6993" t="s">
        <v>18745</v>
      </c>
      <c r="B2321" s="6993" t="s">
        <v>30092</v>
      </c>
      <c r="C2321" s="8487">
        <v>46099</v>
      </c>
      <c r="D2321" s="8487">
        <v>46133</v>
      </c>
      <c r="E2321" s="8487"/>
      <c r="F2321" s="8497"/>
      <c r="G2321" s="8485">
        <v>8600</v>
      </c>
      <c r="H2321" s="6994" t="s">
        <v>589</v>
      </c>
      <c r="I2321" s="8485"/>
      <c r="J2321" s="8485" t="s">
        <v>22229</v>
      </c>
      <c r="K2321" s="8485" t="s">
        <v>30090</v>
      </c>
      <c r="L2321" s="6993" t="s">
        <v>128</v>
      </c>
      <c r="M2321" s="8492" t="s">
        <v>30093</v>
      </c>
      <c r="N2321" s="8485"/>
      <c r="O2321" s="4088">
        <v>3</v>
      </c>
      <c r="P2321" s="4088">
        <v>3</v>
      </c>
      <c r="Q2321" s="8485" t="s">
        <v>30091</v>
      </c>
      <c r="R2321" s="8485"/>
      <c r="V2321" s="6" t="s">
        <v>28776</v>
      </c>
      <c r="X2321" s="6" t="s">
        <v>27185</v>
      </c>
      <c r="AA2321" s="6564">
        <v>13712511</v>
      </c>
      <c r="AC2321" s="4898">
        <v>31000</v>
      </c>
      <c r="AD2321" s="4898">
        <v>12375</v>
      </c>
      <c r="AE2321" s="4898">
        <f t="shared" si="102"/>
        <v>68125</v>
      </c>
    </row>
    <row r="2322" spans="1:31" s="6" customFormat="1" ht="30" customHeight="1">
      <c r="A2322" s="6877" t="s">
        <v>19554</v>
      </c>
      <c r="B2322" s="6" t="s">
        <v>30094</v>
      </c>
      <c r="C2322" s="114">
        <v>46099</v>
      </c>
      <c r="D2322" s="114">
        <v>46133</v>
      </c>
      <c r="E2322" s="114">
        <v>46132</v>
      </c>
      <c r="F2322" s="6572">
        <f t="shared" si="101"/>
        <v>1</v>
      </c>
      <c r="G2322" s="6">
        <v>8601</v>
      </c>
      <c r="H2322" s="6876" t="s">
        <v>5477</v>
      </c>
      <c r="J2322" s="6" t="s">
        <v>30095</v>
      </c>
      <c r="K2322" s="6" t="s">
        <v>30096</v>
      </c>
      <c r="L2322" s="6877" t="s">
        <v>173</v>
      </c>
      <c r="M2322" s="6573" t="s">
        <v>30098</v>
      </c>
      <c r="O2322" s="264">
        <v>1</v>
      </c>
      <c r="P2322" s="264">
        <v>1</v>
      </c>
      <c r="Q2322" s="6" t="s">
        <v>30097</v>
      </c>
      <c r="AA2322" s="6564">
        <v>13712523</v>
      </c>
      <c r="AC2322" s="4898">
        <v>6200</v>
      </c>
      <c r="AD2322" s="4898">
        <v>8625</v>
      </c>
      <c r="AE2322" s="4898">
        <f t="shared" si="102"/>
        <v>14825</v>
      </c>
    </row>
    <row r="2323" spans="1:31" s="6" customFormat="1" ht="30" customHeight="1">
      <c r="A2323" s="6877" t="s">
        <v>19554</v>
      </c>
      <c r="B2323" s="6" t="s">
        <v>30099</v>
      </c>
      <c r="C2323" s="114">
        <v>46099</v>
      </c>
      <c r="D2323" s="114">
        <v>46190</v>
      </c>
      <c r="E2323" s="114">
        <v>46132</v>
      </c>
      <c r="F2323" s="6572">
        <f t="shared" si="101"/>
        <v>58</v>
      </c>
      <c r="G2323" s="6">
        <v>8601</v>
      </c>
      <c r="H2323" s="6876" t="s">
        <v>818</v>
      </c>
      <c r="J2323" s="6" t="s">
        <v>30100</v>
      </c>
      <c r="K2323" s="6" t="s">
        <v>30101</v>
      </c>
      <c r="L2323" s="6877" t="s">
        <v>193</v>
      </c>
      <c r="M2323" s="6573" t="s">
        <v>30103</v>
      </c>
      <c r="O2323" s="264">
        <v>6</v>
      </c>
      <c r="P2323" s="264">
        <v>6</v>
      </c>
      <c r="Q2323" s="6" t="s">
        <v>30102</v>
      </c>
      <c r="AA2323" s="6564">
        <v>13712527</v>
      </c>
      <c r="AC2323" s="4898">
        <v>73600</v>
      </c>
      <c r="AD2323" s="4898">
        <v>8625</v>
      </c>
      <c r="AE2323" s="4898">
        <f t="shared" si="102"/>
        <v>125350</v>
      </c>
    </row>
    <row r="2324" spans="1:31" s="6" customFormat="1" ht="30" customHeight="1">
      <c r="A2324" s="6993" t="s">
        <v>19554</v>
      </c>
      <c r="B2324" s="41" t="s">
        <v>30104</v>
      </c>
      <c r="C2324" s="422">
        <v>46099</v>
      </c>
      <c r="D2324" s="422">
        <v>46133</v>
      </c>
      <c r="E2324" s="422"/>
      <c r="F2324" s="373"/>
      <c r="G2324" s="41">
        <v>8601</v>
      </c>
      <c r="H2324" s="6994" t="s">
        <v>6998</v>
      </c>
      <c r="I2324" s="41"/>
      <c r="J2324" s="41" t="s">
        <v>30105</v>
      </c>
      <c r="K2324" s="41" t="s">
        <v>30106</v>
      </c>
      <c r="L2324" s="6993" t="s">
        <v>173</v>
      </c>
      <c r="M2324" s="582" t="s">
        <v>30107</v>
      </c>
      <c r="N2324" s="41"/>
      <c r="O2324" s="4088">
        <v>1</v>
      </c>
      <c r="P2324" s="4088">
        <v>1</v>
      </c>
      <c r="Q2324" s="41" t="s">
        <v>30043</v>
      </c>
      <c r="R2324" s="41"/>
      <c r="V2324" s="6986" t="s">
        <v>28776</v>
      </c>
      <c r="X2324" s="6986" t="s">
        <v>27185</v>
      </c>
      <c r="AA2324" s="6564">
        <v>13712528</v>
      </c>
      <c r="AC2324" s="4898">
        <v>6200</v>
      </c>
      <c r="AD2324" s="4898">
        <v>8625</v>
      </c>
      <c r="AE2324" s="4898">
        <f t="shared" si="102"/>
        <v>14825</v>
      </c>
    </row>
    <row r="2325" spans="1:31" s="6" customFormat="1" ht="30" customHeight="1">
      <c r="A2325" s="6993" t="s">
        <v>19554</v>
      </c>
      <c r="B2325" s="4672" t="s">
        <v>30108</v>
      </c>
      <c r="C2325" s="422">
        <v>46099</v>
      </c>
      <c r="D2325" s="422">
        <v>46133</v>
      </c>
      <c r="E2325" s="422"/>
      <c r="F2325" s="373"/>
      <c r="G2325" s="41">
        <v>8601</v>
      </c>
      <c r="H2325" s="6994" t="s">
        <v>2123</v>
      </c>
      <c r="I2325" s="41"/>
      <c r="J2325" s="41" t="s">
        <v>30109</v>
      </c>
      <c r="K2325" s="41" t="s">
        <v>30110</v>
      </c>
      <c r="L2325" s="6993" t="s">
        <v>173</v>
      </c>
      <c r="M2325" s="582" t="s">
        <v>30112</v>
      </c>
      <c r="N2325" s="41"/>
      <c r="O2325" s="4088">
        <v>1</v>
      </c>
      <c r="P2325" s="4088">
        <v>1</v>
      </c>
      <c r="Q2325" s="41" t="s">
        <v>30111</v>
      </c>
      <c r="R2325" s="41"/>
      <c r="V2325" s="6986" t="s">
        <v>9338</v>
      </c>
      <c r="X2325" s="6986" t="s">
        <v>27185</v>
      </c>
      <c r="AA2325" s="6564">
        <v>13712529</v>
      </c>
      <c r="AC2325" s="4898">
        <v>6200</v>
      </c>
      <c r="AD2325" s="4898">
        <v>8625</v>
      </c>
      <c r="AE2325" s="4898">
        <f t="shared" si="102"/>
        <v>14825</v>
      </c>
    </row>
    <row r="2326" spans="1:31" s="6" customFormat="1" ht="30" customHeight="1">
      <c r="A2326" s="6993" t="s">
        <v>19554</v>
      </c>
      <c r="B2326" s="41" t="s">
        <v>30113</v>
      </c>
      <c r="C2326" s="422">
        <v>46099</v>
      </c>
      <c r="D2326" s="422">
        <v>46133</v>
      </c>
      <c r="E2326" s="422"/>
      <c r="F2326" s="373"/>
      <c r="G2326" s="41">
        <v>8601</v>
      </c>
      <c r="H2326" s="6994" t="s">
        <v>4276</v>
      </c>
      <c r="I2326" s="41"/>
      <c r="J2326" s="41" t="s">
        <v>30114</v>
      </c>
      <c r="K2326" s="41" t="s">
        <v>30115</v>
      </c>
      <c r="L2326" s="6993" t="s">
        <v>173</v>
      </c>
      <c r="M2326" s="582" t="s">
        <v>30116</v>
      </c>
      <c r="N2326" s="41"/>
      <c r="O2326" s="4088">
        <v>1</v>
      </c>
      <c r="P2326" s="4088">
        <v>1</v>
      </c>
      <c r="Q2326" s="41" t="s">
        <v>30111</v>
      </c>
      <c r="R2326" s="41"/>
      <c r="V2326" s="6" t="s">
        <v>28776</v>
      </c>
      <c r="X2326" s="6" t="s">
        <v>27185</v>
      </c>
      <c r="AA2326" s="6564">
        <v>13712550</v>
      </c>
      <c r="AC2326" s="4898">
        <v>6200</v>
      </c>
      <c r="AD2326" s="4898">
        <v>8625</v>
      </c>
      <c r="AE2326" s="4898">
        <f t="shared" si="102"/>
        <v>14825</v>
      </c>
    </row>
    <row r="2327" spans="1:31" s="6" customFormat="1" ht="30" customHeight="1">
      <c r="A2327" s="6907" t="s">
        <v>18745</v>
      </c>
      <c r="B2327" s="8485" t="s">
        <v>30118</v>
      </c>
      <c r="C2327" s="8487">
        <v>46099</v>
      </c>
      <c r="D2327" s="8487">
        <v>46133</v>
      </c>
      <c r="E2327" s="8487"/>
      <c r="F2327" s="8497"/>
      <c r="G2327" s="8485">
        <v>8600</v>
      </c>
      <c r="H2327" s="6979" t="s">
        <v>4006</v>
      </c>
      <c r="I2327" s="8485"/>
      <c r="J2327" s="8485" t="s">
        <v>30119</v>
      </c>
      <c r="K2327" s="8485" t="s">
        <v>30120</v>
      </c>
      <c r="L2327" s="6993" t="s">
        <v>173</v>
      </c>
      <c r="M2327" s="8485" t="s">
        <v>30122</v>
      </c>
      <c r="N2327" s="8485"/>
      <c r="O2327" s="4088">
        <v>1</v>
      </c>
      <c r="P2327" s="4088">
        <v>1</v>
      </c>
      <c r="Q2327" s="8485" t="s">
        <v>30121</v>
      </c>
      <c r="R2327" s="8485"/>
      <c r="V2327" s="6" t="s">
        <v>28776</v>
      </c>
      <c r="X2327" s="6" t="s">
        <v>27185</v>
      </c>
      <c r="AA2327" s="6564">
        <v>13708430</v>
      </c>
      <c r="AC2327" s="4898">
        <v>31000</v>
      </c>
      <c r="AD2327" s="4898">
        <v>12375</v>
      </c>
      <c r="AE2327" s="4898">
        <f t="shared" si="102"/>
        <v>43375</v>
      </c>
    </row>
    <row r="2328" spans="1:31" s="6" customFormat="1" ht="30" customHeight="1">
      <c r="A2328" s="6910" t="s">
        <v>18745</v>
      </c>
      <c r="B2328" s="6" t="s">
        <v>30123</v>
      </c>
      <c r="C2328" s="114">
        <v>46099</v>
      </c>
      <c r="D2328" s="114">
        <v>46133</v>
      </c>
      <c r="E2328" s="114">
        <v>46132</v>
      </c>
      <c r="F2328" s="6572">
        <f t="shared" si="101"/>
        <v>1</v>
      </c>
      <c r="G2328" s="6">
        <v>8600</v>
      </c>
      <c r="H2328" s="6911" t="s">
        <v>6431</v>
      </c>
      <c r="J2328" s="6" t="s">
        <v>30124</v>
      </c>
      <c r="K2328" s="6081" t="s">
        <v>30125</v>
      </c>
      <c r="L2328" s="6877" t="s">
        <v>173</v>
      </c>
      <c r="M2328" s="6" t="s">
        <v>30127</v>
      </c>
      <c r="O2328" s="264">
        <v>1</v>
      </c>
      <c r="P2328" s="264">
        <v>1</v>
      </c>
      <c r="Q2328" s="6" t="s">
        <v>30126</v>
      </c>
      <c r="AA2328" s="6564">
        <v>13708434</v>
      </c>
      <c r="AC2328" s="4898">
        <v>18600</v>
      </c>
      <c r="AD2328" s="4898">
        <v>12375</v>
      </c>
      <c r="AE2328" s="4898">
        <f t="shared" si="102"/>
        <v>30975</v>
      </c>
    </row>
    <row r="2329" spans="1:31" s="6" customFormat="1" ht="30" customHeight="1">
      <c r="A2329" s="6907" t="s">
        <v>22509</v>
      </c>
      <c r="B2329" s="41" t="s">
        <v>30128</v>
      </c>
      <c r="C2329" s="422">
        <v>46099</v>
      </c>
      <c r="D2329" s="422">
        <v>46120</v>
      </c>
      <c r="E2329" s="422"/>
      <c r="F2329" s="373"/>
      <c r="G2329" s="41">
        <v>9014</v>
      </c>
      <c r="H2329" s="6919"/>
      <c r="I2329" s="41"/>
      <c r="J2329" s="41" t="s">
        <v>14856</v>
      </c>
      <c r="K2329" s="41" t="s">
        <v>30129</v>
      </c>
      <c r="L2329" s="6907" t="s">
        <v>28</v>
      </c>
      <c r="M2329" s="582" t="s">
        <v>30131</v>
      </c>
      <c r="N2329" s="41"/>
      <c r="O2329" s="4088">
        <v>2</v>
      </c>
      <c r="P2329" s="4088">
        <v>2</v>
      </c>
      <c r="Q2329" s="41" t="s">
        <v>30130</v>
      </c>
      <c r="R2329" s="41"/>
      <c r="V2329" s="6932" t="s">
        <v>9338</v>
      </c>
      <c r="X2329" s="6932" t="s">
        <v>7042</v>
      </c>
      <c r="AA2329" s="6564">
        <v>13708668</v>
      </c>
      <c r="AC2329" s="4898">
        <v>0</v>
      </c>
      <c r="AD2329" s="4898">
        <v>20250</v>
      </c>
      <c r="AE2329" s="4898">
        <f t="shared" si="102"/>
        <v>40500</v>
      </c>
    </row>
    <row r="2330" spans="1:31" s="6" customFormat="1" ht="30" customHeight="1">
      <c r="A2330" s="6907" t="s">
        <v>21279</v>
      </c>
      <c r="B2330" s="41" t="s">
        <v>30132</v>
      </c>
      <c r="C2330" s="422">
        <v>46099</v>
      </c>
      <c r="D2330" s="422">
        <v>46120</v>
      </c>
      <c r="E2330" s="422"/>
      <c r="F2330" s="373"/>
      <c r="G2330" s="41">
        <v>8599</v>
      </c>
      <c r="H2330" s="6979" t="s">
        <v>11805</v>
      </c>
      <c r="I2330" s="41" t="s">
        <v>25</v>
      </c>
      <c r="J2330" s="41" t="s">
        <v>16586</v>
      </c>
      <c r="K2330" s="41" t="s">
        <v>30133</v>
      </c>
      <c r="L2330" s="6907" t="s">
        <v>173</v>
      </c>
      <c r="M2330" s="582" t="s">
        <v>30135</v>
      </c>
      <c r="N2330" s="41"/>
      <c r="O2330" s="4088">
        <v>1</v>
      </c>
      <c r="P2330" s="4088">
        <v>1</v>
      </c>
      <c r="Q2330" s="41" t="s">
        <v>30134</v>
      </c>
      <c r="R2330" s="41"/>
      <c r="V2330" s="7017" t="s">
        <v>9338</v>
      </c>
      <c r="X2330" s="7017" t="s">
        <v>7042</v>
      </c>
      <c r="AA2330" s="6564">
        <v>13710713</v>
      </c>
      <c r="AC2330" s="4898">
        <v>0</v>
      </c>
      <c r="AD2330" s="4898">
        <v>8316</v>
      </c>
      <c r="AE2330" s="4898">
        <f t="shared" si="102"/>
        <v>8316</v>
      </c>
    </row>
    <row r="2331" spans="1:31" s="6" customFormat="1" ht="30" customHeight="1">
      <c r="A2331" s="6907" t="s">
        <v>19480</v>
      </c>
      <c r="B2331" s="41" t="s">
        <v>30136</v>
      </c>
      <c r="C2331" s="422">
        <v>46099</v>
      </c>
      <c r="D2331" s="422">
        <v>46133</v>
      </c>
      <c r="E2331" s="422"/>
      <c r="F2331" s="373"/>
      <c r="G2331" s="41">
        <v>8618</v>
      </c>
      <c r="H2331" s="6979" t="s">
        <v>7930</v>
      </c>
      <c r="I2331" s="41"/>
      <c r="J2331" s="41" t="s">
        <v>30948</v>
      </c>
      <c r="K2331" s="41" t="s">
        <v>30949</v>
      </c>
      <c r="L2331" s="6907" t="s">
        <v>67</v>
      </c>
      <c r="M2331" s="582" t="s">
        <v>30138</v>
      </c>
      <c r="N2331" s="41"/>
      <c r="O2331" s="4088">
        <v>7</v>
      </c>
      <c r="P2331" s="4088">
        <v>7</v>
      </c>
      <c r="Q2331" s="41" t="s">
        <v>30137</v>
      </c>
      <c r="R2331" s="41"/>
      <c r="V2331" s="6" t="s">
        <v>28776</v>
      </c>
      <c r="X2331" s="6" t="s">
        <v>27185</v>
      </c>
      <c r="AA2331" s="6564">
        <v>13711082</v>
      </c>
      <c r="AC2331" s="4898">
        <v>6900</v>
      </c>
      <c r="AD2331" s="4898">
        <v>7918.05</v>
      </c>
      <c r="AE2331" s="4898">
        <f t="shared" si="102"/>
        <v>62326.35</v>
      </c>
    </row>
    <row r="2332" spans="1:31" s="6" customFormat="1" ht="30" customHeight="1">
      <c r="A2332" s="6910" t="s">
        <v>19480</v>
      </c>
      <c r="B2332" s="6" t="s">
        <v>30139</v>
      </c>
      <c r="C2332" s="114">
        <v>46099</v>
      </c>
      <c r="D2332" s="114">
        <v>46133</v>
      </c>
      <c r="E2332" s="114">
        <v>46132</v>
      </c>
      <c r="F2332" s="6572">
        <f t="shared" si="101"/>
        <v>1</v>
      </c>
      <c r="G2332" s="6">
        <v>8618</v>
      </c>
      <c r="H2332" s="6911" t="s">
        <v>6846</v>
      </c>
      <c r="J2332" s="6" t="s">
        <v>30140</v>
      </c>
      <c r="K2332" s="6" t="s">
        <v>30141</v>
      </c>
      <c r="L2332" s="6910" t="s">
        <v>173</v>
      </c>
      <c r="M2332" s="6573" t="s">
        <v>30143</v>
      </c>
      <c r="O2332" s="264">
        <v>1</v>
      </c>
      <c r="P2332" s="264">
        <v>1</v>
      </c>
      <c r="Q2332" s="6" t="s">
        <v>30142</v>
      </c>
      <c r="AA2332" s="6564">
        <v>13711088</v>
      </c>
      <c r="AC2332" s="4898">
        <v>3300</v>
      </c>
      <c r="AD2332" s="4898">
        <v>7918.05</v>
      </c>
      <c r="AE2332" s="4898">
        <f t="shared" si="102"/>
        <v>11218.05</v>
      </c>
    </row>
    <row r="2333" spans="1:31" s="6" customFormat="1" ht="30" customHeight="1">
      <c r="A2333" s="8196" t="s">
        <v>19480</v>
      </c>
      <c r="B2333" s="6" t="s">
        <v>30144</v>
      </c>
      <c r="C2333" s="114">
        <v>46099</v>
      </c>
      <c r="D2333" s="114">
        <v>46133</v>
      </c>
      <c r="E2333" s="114">
        <v>46132</v>
      </c>
      <c r="F2333" s="6572">
        <f t="shared" si="101"/>
        <v>1</v>
      </c>
      <c r="G2333" s="6">
        <v>8618</v>
      </c>
      <c r="H2333" s="6911" t="s">
        <v>4869</v>
      </c>
      <c r="J2333" s="6" t="s">
        <v>30145</v>
      </c>
      <c r="K2333" s="6" t="s">
        <v>30146</v>
      </c>
      <c r="L2333" s="6910" t="s">
        <v>173</v>
      </c>
      <c r="M2333" s="6" t="s">
        <v>30147</v>
      </c>
      <c r="O2333" s="264">
        <v>1</v>
      </c>
      <c r="P2333" s="264">
        <v>1</v>
      </c>
      <c r="Q2333" s="6" t="s">
        <v>29928</v>
      </c>
      <c r="AA2333" s="6564">
        <v>13711093</v>
      </c>
      <c r="AC2333" s="4898">
        <v>3300</v>
      </c>
      <c r="AD2333" s="4898">
        <v>7918.05</v>
      </c>
      <c r="AE2333" s="4898">
        <f t="shared" si="102"/>
        <v>11218.05</v>
      </c>
    </row>
    <row r="2334" spans="1:31" s="6" customFormat="1" ht="30" customHeight="1">
      <c r="A2334" s="6910" t="s">
        <v>19583</v>
      </c>
      <c r="B2334" s="592" t="s">
        <v>30148</v>
      </c>
      <c r="C2334" s="114">
        <v>46099</v>
      </c>
      <c r="D2334" s="114">
        <v>46120</v>
      </c>
      <c r="E2334" s="114">
        <v>46150</v>
      </c>
      <c r="F2334" s="6706">
        <f t="shared" si="101"/>
        <v>-30</v>
      </c>
      <c r="G2334" s="6">
        <v>8604</v>
      </c>
      <c r="H2334" s="6875"/>
      <c r="I2334" s="6" t="s">
        <v>21302</v>
      </c>
      <c r="J2334" s="6" t="s">
        <v>30149</v>
      </c>
      <c r="K2334" s="6" t="s">
        <v>30150</v>
      </c>
      <c r="L2334" s="6910" t="s">
        <v>28</v>
      </c>
      <c r="M2334" s="6573" t="s">
        <v>30152</v>
      </c>
      <c r="O2334" s="264">
        <v>2</v>
      </c>
      <c r="P2334" s="264">
        <v>2</v>
      </c>
      <c r="Q2334" s="6" t="s">
        <v>30151</v>
      </c>
      <c r="AA2334" s="6564">
        <v>13711101</v>
      </c>
      <c r="AC2334" s="4898">
        <v>0</v>
      </c>
      <c r="AD2334" s="4898">
        <v>7920</v>
      </c>
      <c r="AE2334" s="4898">
        <f t="shared" si="102"/>
        <v>15840</v>
      </c>
    </row>
    <row r="2335" spans="1:31" s="6" customFormat="1" ht="30" customHeight="1">
      <c r="A2335" s="6910" t="s">
        <v>18977</v>
      </c>
      <c r="B2335" s="6" t="s">
        <v>30153</v>
      </c>
      <c r="C2335" s="114">
        <v>46099</v>
      </c>
      <c r="D2335" s="114">
        <v>46133</v>
      </c>
      <c r="E2335" s="114">
        <v>46132</v>
      </c>
      <c r="F2335" s="6572">
        <f t="shared" si="101"/>
        <v>1</v>
      </c>
      <c r="G2335" s="6">
        <v>8644</v>
      </c>
      <c r="H2335" s="6911" t="s">
        <v>30154</v>
      </c>
      <c r="J2335" s="6" t="s">
        <v>30155</v>
      </c>
      <c r="K2335" s="6" t="s">
        <v>30156</v>
      </c>
      <c r="L2335" s="6910" t="s">
        <v>173</v>
      </c>
      <c r="M2335" s="6573" t="s">
        <v>30157</v>
      </c>
      <c r="O2335" s="264">
        <v>1</v>
      </c>
      <c r="P2335" s="264">
        <v>1</v>
      </c>
      <c r="Q2335" s="6" t="s">
        <v>25112</v>
      </c>
      <c r="AA2335" s="6564">
        <v>13711152</v>
      </c>
      <c r="AC2335" s="4898">
        <v>17100</v>
      </c>
      <c r="AD2335" s="4898">
        <v>7920</v>
      </c>
      <c r="AE2335" s="4898">
        <f t="shared" si="102"/>
        <v>25020</v>
      </c>
    </row>
    <row r="2336" spans="1:31" s="6" customFormat="1" ht="30" customHeight="1">
      <c r="A2336" s="6907" t="s">
        <v>18977</v>
      </c>
      <c r="B2336" s="41" t="s">
        <v>30158</v>
      </c>
      <c r="C2336" s="422">
        <v>46099</v>
      </c>
      <c r="D2336" s="422">
        <v>46133</v>
      </c>
      <c r="E2336" s="422"/>
      <c r="F2336" s="373"/>
      <c r="G2336" s="41">
        <v>8644</v>
      </c>
      <c r="H2336" s="6979" t="s">
        <v>7242</v>
      </c>
      <c r="I2336" s="41"/>
      <c r="J2336" s="41" t="s">
        <v>30160</v>
      </c>
      <c r="K2336" s="41" t="s">
        <v>30159</v>
      </c>
      <c r="L2336" s="6907" t="s">
        <v>173</v>
      </c>
      <c r="M2336" s="582" t="s">
        <v>30162</v>
      </c>
      <c r="N2336" s="41"/>
      <c r="O2336" s="4088">
        <v>1</v>
      </c>
      <c r="P2336" s="4088">
        <v>1</v>
      </c>
      <c r="Q2336" s="41" t="s">
        <v>30161</v>
      </c>
      <c r="R2336" s="41"/>
      <c r="V2336" s="6" t="s">
        <v>28776</v>
      </c>
      <c r="X2336" s="6" t="s">
        <v>27185</v>
      </c>
      <c r="AA2336" s="6564">
        <v>13711221</v>
      </c>
      <c r="AC2336" s="4898">
        <v>10200</v>
      </c>
      <c r="AD2336" s="4898">
        <v>7920</v>
      </c>
      <c r="AE2336" s="4898">
        <f t="shared" si="102"/>
        <v>18120</v>
      </c>
    </row>
    <row r="2337" spans="1:31" s="6" customFormat="1" ht="30" customHeight="1">
      <c r="A2337" s="6910" t="s">
        <v>18977</v>
      </c>
      <c r="B2337" s="6" t="s">
        <v>30164</v>
      </c>
      <c r="C2337" s="114">
        <v>46062</v>
      </c>
      <c r="D2337" s="114">
        <v>46133</v>
      </c>
      <c r="E2337" s="114">
        <v>46132</v>
      </c>
      <c r="F2337" s="6572">
        <f t="shared" si="101"/>
        <v>1</v>
      </c>
      <c r="G2337" s="6">
        <v>8644</v>
      </c>
      <c r="H2337" s="6911" t="s">
        <v>5512</v>
      </c>
      <c r="J2337" s="6" t="s">
        <v>30165</v>
      </c>
      <c r="K2337" s="6" t="s">
        <v>30166</v>
      </c>
      <c r="L2337" s="6910" t="s">
        <v>173</v>
      </c>
      <c r="M2337" s="6573" t="s">
        <v>30167</v>
      </c>
      <c r="O2337" s="264">
        <v>1</v>
      </c>
      <c r="P2337" s="264">
        <v>1</v>
      </c>
      <c r="Q2337" s="6" t="s">
        <v>30142</v>
      </c>
      <c r="AA2337" s="6564">
        <v>13711155</v>
      </c>
      <c r="AC2337" s="4898">
        <v>10200</v>
      </c>
      <c r="AD2337" s="4898">
        <v>7920</v>
      </c>
      <c r="AE2337" s="4898">
        <f t="shared" si="102"/>
        <v>18120</v>
      </c>
    </row>
    <row r="2338" spans="1:31" s="6" customFormat="1" ht="30" customHeight="1">
      <c r="A2338" s="6907" t="s">
        <v>18977</v>
      </c>
      <c r="B2338" s="8633" t="s">
        <v>30163</v>
      </c>
      <c r="C2338" s="422">
        <v>46048</v>
      </c>
      <c r="D2338" s="422">
        <v>46133</v>
      </c>
      <c r="E2338" s="422"/>
      <c r="F2338" s="373"/>
      <c r="G2338" s="41">
        <v>8644</v>
      </c>
      <c r="H2338" s="6979" t="s">
        <v>5421</v>
      </c>
      <c r="I2338" s="41"/>
      <c r="J2338" s="41" t="s">
        <v>30168</v>
      </c>
      <c r="K2338" s="41" t="s">
        <v>30169</v>
      </c>
      <c r="L2338" s="6907" t="s">
        <v>193</v>
      </c>
      <c r="M2338" s="582" t="s">
        <v>30171</v>
      </c>
      <c r="N2338" s="41"/>
      <c r="O2338" s="4088">
        <v>6</v>
      </c>
      <c r="P2338" s="4088">
        <v>6</v>
      </c>
      <c r="Q2338" s="41" t="s">
        <v>30170</v>
      </c>
      <c r="R2338" s="41"/>
      <c r="V2338" s="6" t="s">
        <v>28776</v>
      </c>
      <c r="X2338" s="6" t="s">
        <v>27185</v>
      </c>
      <c r="AA2338" s="6564">
        <v>13711160</v>
      </c>
      <c r="AC2338" s="4898">
        <v>10200</v>
      </c>
      <c r="AD2338" s="4898">
        <v>7920</v>
      </c>
      <c r="AE2338" s="4898">
        <f t="shared" si="102"/>
        <v>57720</v>
      </c>
    </row>
    <row r="2339" spans="1:31" s="6" customFormat="1" ht="30" customHeight="1">
      <c r="A2339" s="6910" t="s">
        <v>18977</v>
      </c>
      <c r="B2339" s="6" t="s">
        <v>30173</v>
      </c>
      <c r="C2339" s="114">
        <v>46051</v>
      </c>
      <c r="D2339" s="114">
        <v>46133</v>
      </c>
      <c r="E2339" s="114">
        <v>46132</v>
      </c>
      <c r="F2339" s="6572">
        <f t="shared" si="101"/>
        <v>1</v>
      </c>
      <c r="G2339" s="6">
        <v>8644</v>
      </c>
      <c r="H2339" s="6911" t="s">
        <v>30174</v>
      </c>
      <c r="J2339" s="6" t="s">
        <v>30175</v>
      </c>
      <c r="K2339" s="6" t="s">
        <v>30176</v>
      </c>
      <c r="L2339" s="6910" t="s">
        <v>173</v>
      </c>
      <c r="M2339" s="6573" t="s">
        <v>30177</v>
      </c>
      <c r="O2339" s="264">
        <v>1</v>
      </c>
      <c r="P2339" s="264">
        <v>1</v>
      </c>
      <c r="Q2339" s="6" t="s">
        <v>27053</v>
      </c>
      <c r="AA2339" s="6564">
        <v>13711176</v>
      </c>
      <c r="AC2339" s="4898">
        <v>6900</v>
      </c>
      <c r="AD2339" s="4898">
        <v>7920</v>
      </c>
      <c r="AE2339" s="4898">
        <f t="shared" si="102"/>
        <v>14820</v>
      </c>
    </row>
    <row r="2340" spans="1:31" s="6" customFormat="1" ht="30" customHeight="1">
      <c r="A2340" s="6910" t="s">
        <v>18977</v>
      </c>
      <c r="B2340" s="6" t="s">
        <v>30178</v>
      </c>
      <c r="C2340" s="114">
        <v>46050</v>
      </c>
      <c r="D2340" s="114">
        <v>46133</v>
      </c>
      <c r="E2340" s="114">
        <v>46132</v>
      </c>
      <c r="F2340" s="6572">
        <f t="shared" si="101"/>
        <v>1</v>
      </c>
      <c r="G2340" s="6">
        <v>8644</v>
      </c>
      <c r="H2340" s="6911" t="s">
        <v>7092</v>
      </c>
      <c r="J2340" s="6" t="s">
        <v>30179</v>
      </c>
      <c r="K2340" s="6" t="s">
        <v>30180</v>
      </c>
      <c r="L2340" s="7076" t="s">
        <v>173</v>
      </c>
      <c r="M2340" s="6573" t="s">
        <v>30181</v>
      </c>
      <c r="O2340" s="264">
        <v>1</v>
      </c>
      <c r="P2340" s="264">
        <v>1</v>
      </c>
      <c r="Q2340" s="6" t="s">
        <v>25112</v>
      </c>
      <c r="AA2340" s="6564">
        <v>13711182</v>
      </c>
      <c r="AC2340" s="4898">
        <v>10200</v>
      </c>
      <c r="AD2340" s="4898">
        <v>7920</v>
      </c>
      <c r="AE2340" s="4898">
        <f t="shared" si="102"/>
        <v>18120</v>
      </c>
    </row>
    <row r="2341" spans="1:31" s="6" customFormat="1" ht="30" customHeight="1">
      <c r="A2341" s="6910" t="s">
        <v>18977</v>
      </c>
      <c r="B2341" s="6" t="s">
        <v>30182</v>
      </c>
      <c r="C2341" s="114">
        <v>46099</v>
      </c>
      <c r="D2341" s="114">
        <v>46133</v>
      </c>
      <c r="E2341" s="114">
        <v>46132</v>
      </c>
      <c r="F2341" s="6572">
        <f t="shared" si="101"/>
        <v>1</v>
      </c>
      <c r="G2341" s="6">
        <v>8644</v>
      </c>
      <c r="H2341" s="6911" t="s">
        <v>12896</v>
      </c>
      <c r="J2341" s="6" t="s">
        <v>30183</v>
      </c>
      <c r="K2341" s="6" t="s">
        <v>30184</v>
      </c>
      <c r="L2341" s="6910" t="s">
        <v>76</v>
      </c>
      <c r="M2341" s="6573" t="s">
        <v>30185</v>
      </c>
      <c r="O2341" s="264">
        <v>4</v>
      </c>
      <c r="P2341" s="264">
        <v>4</v>
      </c>
      <c r="Q2341" s="6" t="s">
        <v>28397</v>
      </c>
      <c r="AA2341" s="6564">
        <v>13711185</v>
      </c>
      <c r="AC2341" s="4898">
        <v>17100</v>
      </c>
      <c r="AD2341" s="4898">
        <v>7920</v>
      </c>
      <c r="AE2341" s="4898">
        <f t="shared" si="102"/>
        <v>48780</v>
      </c>
    </row>
    <row r="2342" spans="1:31" s="6" customFormat="1" ht="30" customHeight="1">
      <c r="A2342" s="6910" t="s">
        <v>18977</v>
      </c>
      <c r="B2342" s="6" t="s">
        <v>30186</v>
      </c>
      <c r="C2342" s="114">
        <v>46050</v>
      </c>
      <c r="D2342" s="114">
        <v>46133</v>
      </c>
      <c r="E2342" s="114">
        <v>46132</v>
      </c>
      <c r="F2342" s="6572">
        <f t="shared" si="101"/>
        <v>1</v>
      </c>
      <c r="G2342" s="6">
        <v>8644</v>
      </c>
      <c r="H2342" s="6911" t="s">
        <v>30187</v>
      </c>
      <c r="J2342" s="6" t="s">
        <v>30189</v>
      </c>
      <c r="K2342" s="6" t="s">
        <v>30188</v>
      </c>
      <c r="L2342" s="6910" t="s">
        <v>173</v>
      </c>
      <c r="M2342" s="6573" t="s">
        <v>30190</v>
      </c>
      <c r="O2342" s="264">
        <v>1</v>
      </c>
      <c r="P2342" s="264">
        <v>1</v>
      </c>
      <c r="Q2342" s="6" t="s">
        <v>25112</v>
      </c>
      <c r="AA2342" s="6564">
        <v>13711192</v>
      </c>
      <c r="AC2342" s="4898">
        <v>6900</v>
      </c>
      <c r="AD2342" s="4898">
        <v>7920</v>
      </c>
      <c r="AE2342" s="4898">
        <f t="shared" si="102"/>
        <v>14820</v>
      </c>
    </row>
    <row r="2343" spans="1:31" s="36" customFormat="1" ht="30" customHeight="1">
      <c r="A2343" s="6912" t="s">
        <v>18977</v>
      </c>
      <c r="B2343" s="36" t="s">
        <v>30191</v>
      </c>
      <c r="C2343" s="37">
        <v>46099</v>
      </c>
      <c r="D2343" s="37">
        <v>46133</v>
      </c>
      <c r="E2343" s="37"/>
      <c r="F2343" s="448"/>
      <c r="G2343" s="36">
        <v>8644</v>
      </c>
      <c r="H2343" s="7018" t="s">
        <v>17066</v>
      </c>
      <c r="J2343" s="36" t="s">
        <v>30192</v>
      </c>
      <c r="K2343" s="36" t="s">
        <v>30193</v>
      </c>
      <c r="L2343" s="6912" t="s">
        <v>128</v>
      </c>
      <c r="M2343" s="36" t="s">
        <v>30195</v>
      </c>
      <c r="O2343" s="4511">
        <v>3</v>
      </c>
      <c r="P2343" s="4511">
        <v>3</v>
      </c>
      <c r="Q2343" s="36" t="s">
        <v>30194</v>
      </c>
      <c r="AA2343" s="4891">
        <v>13711196</v>
      </c>
      <c r="AC2343" s="4906"/>
      <c r="AD2343" s="4906"/>
      <c r="AE2343" s="4906"/>
    </row>
    <row r="2344" spans="1:31" s="6" customFormat="1" ht="30" customHeight="1">
      <c r="A2344" s="6907" t="s">
        <v>18977</v>
      </c>
      <c r="B2344" s="41" t="s">
        <v>30196</v>
      </c>
      <c r="C2344" s="422">
        <v>46059</v>
      </c>
      <c r="D2344" s="422">
        <v>46133</v>
      </c>
      <c r="E2344" s="422"/>
      <c r="F2344" s="373"/>
      <c r="G2344" s="41">
        <v>8644</v>
      </c>
      <c r="H2344" s="6979" t="s">
        <v>30197</v>
      </c>
      <c r="I2344" s="41"/>
      <c r="J2344" s="41" t="s">
        <v>30198</v>
      </c>
      <c r="K2344" s="41" t="s">
        <v>30199</v>
      </c>
      <c r="L2344" s="6907" t="s">
        <v>28</v>
      </c>
      <c r="M2344" s="41" t="s">
        <v>30200</v>
      </c>
      <c r="N2344" s="41"/>
      <c r="O2344" s="4088">
        <v>2</v>
      </c>
      <c r="P2344" s="4088">
        <v>2</v>
      </c>
      <c r="Q2344" s="41" t="s">
        <v>21669</v>
      </c>
      <c r="R2344" s="41"/>
      <c r="V2344" s="6" t="s">
        <v>28776</v>
      </c>
      <c r="X2344" s="6" t="s">
        <v>27185</v>
      </c>
      <c r="AA2344" s="6564">
        <v>13711201</v>
      </c>
      <c r="AC2344" s="4898">
        <v>6900</v>
      </c>
      <c r="AD2344" s="4898">
        <v>7920</v>
      </c>
      <c r="AE2344" s="4898">
        <f t="shared" si="102"/>
        <v>22740</v>
      </c>
    </row>
    <row r="2345" spans="1:31" s="6" customFormat="1" ht="30" customHeight="1">
      <c r="A2345" s="6907" t="s">
        <v>19269</v>
      </c>
      <c r="B2345" s="41" t="s">
        <v>30202</v>
      </c>
      <c r="C2345" s="422">
        <v>46050</v>
      </c>
      <c r="D2345" s="422">
        <v>46133</v>
      </c>
      <c r="E2345" s="422"/>
      <c r="F2345" s="373"/>
      <c r="G2345" s="41">
        <v>8602</v>
      </c>
      <c r="H2345" s="6979" t="s">
        <v>4191</v>
      </c>
      <c r="I2345" s="41"/>
      <c r="J2345" s="41" t="s">
        <v>30203</v>
      </c>
      <c r="K2345" s="41" t="s">
        <v>30204</v>
      </c>
      <c r="L2345" s="6907" t="s">
        <v>128</v>
      </c>
      <c r="M2345" s="582" t="s">
        <v>30206</v>
      </c>
      <c r="N2345" s="41"/>
      <c r="O2345" s="4088">
        <v>3</v>
      </c>
      <c r="P2345" s="4088">
        <v>3</v>
      </c>
      <c r="Q2345" s="41" t="s">
        <v>30205</v>
      </c>
      <c r="R2345" s="41"/>
      <c r="V2345" s="6" t="s">
        <v>9338</v>
      </c>
      <c r="X2345" s="6" t="s">
        <v>7042</v>
      </c>
      <c r="AA2345" s="6564">
        <v>13711208</v>
      </c>
      <c r="AC2345" s="4898">
        <v>12400</v>
      </c>
      <c r="AD2345" s="4898">
        <v>12375</v>
      </c>
      <c r="AE2345" s="4898">
        <f t="shared" si="102"/>
        <v>49525</v>
      </c>
    </row>
    <row r="2346" spans="1:31" s="6" customFormat="1" ht="30" customHeight="1">
      <c r="A2346" s="6907" t="s">
        <v>18977</v>
      </c>
      <c r="B2346" s="8804" t="s">
        <v>30207</v>
      </c>
      <c r="C2346" s="8803">
        <v>46052</v>
      </c>
      <c r="D2346" s="8803">
        <v>46133</v>
      </c>
      <c r="E2346" s="8803"/>
      <c r="F2346" s="8807"/>
      <c r="G2346" s="8804">
        <v>8644</v>
      </c>
      <c r="H2346" s="6979" t="s">
        <v>18650</v>
      </c>
      <c r="I2346" s="8804"/>
      <c r="J2346" s="8804" t="s">
        <v>30208</v>
      </c>
      <c r="K2346" s="8804" t="s">
        <v>30209</v>
      </c>
      <c r="L2346" s="6907" t="s">
        <v>173</v>
      </c>
      <c r="M2346" s="8804" t="s">
        <v>30210</v>
      </c>
      <c r="N2346" s="8804"/>
      <c r="O2346" s="4088">
        <v>1</v>
      </c>
      <c r="P2346" s="4088">
        <v>1</v>
      </c>
      <c r="Q2346" s="8804" t="s">
        <v>21835</v>
      </c>
      <c r="R2346" s="8804"/>
      <c r="V2346" s="8802" t="s">
        <v>9338</v>
      </c>
      <c r="X2346" s="8802" t="s">
        <v>7042</v>
      </c>
      <c r="AA2346" s="6564">
        <v>13711212</v>
      </c>
      <c r="AC2346" s="4898">
        <v>6900</v>
      </c>
      <c r="AD2346" s="4898">
        <v>7920</v>
      </c>
      <c r="AE2346" s="4898">
        <f t="shared" si="102"/>
        <v>14820</v>
      </c>
    </row>
    <row r="2347" spans="1:31" s="6" customFormat="1" ht="30" customHeight="1">
      <c r="A2347" s="6910" t="s">
        <v>18977</v>
      </c>
      <c r="B2347" s="6" t="s">
        <v>30172</v>
      </c>
      <c r="C2347" s="114">
        <v>46048</v>
      </c>
      <c r="D2347" s="114">
        <v>46133</v>
      </c>
      <c r="E2347" s="114">
        <v>46132</v>
      </c>
      <c r="F2347" s="6572">
        <f t="shared" ref="F2347:F2407" si="103">SUM(D2347-E2347)</f>
        <v>1</v>
      </c>
      <c r="G2347" s="6">
        <v>8644</v>
      </c>
      <c r="H2347" s="6911" t="s">
        <v>26730</v>
      </c>
      <c r="J2347" s="6" t="s">
        <v>30211</v>
      </c>
      <c r="K2347" s="6" t="s">
        <v>30212</v>
      </c>
      <c r="L2347" s="6910" t="s">
        <v>173</v>
      </c>
      <c r="M2347" s="6" t="s">
        <v>30213</v>
      </c>
      <c r="O2347" s="264">
        <v>1</v>
      </c>
      <c r="P2347" s="264">
        <v>1</v>
      </c>
      <c r="Q2347" s="6" t="s">
        <v>21835</v>
      </c>
      <c r="AA2347" s="6564">
        <v>13711216</v>
      </c>
      <c r="AC2347" s="4898">
        <v>10200</v>
      </c>
      <c r="AD2347" s="4898">
        <v>7920</v>
      </c>
      <c r="AE2347" s="4898">
        <f t="shared" si="102"/>
        <v>18120</v>
      </c>
    </row>
    <row r="2348" spans="1:31" s="6" customFormat="1" ht="30" customHeight="1">
      <c r="A2348" s="6907" t="s">
        <v>18977</v>
      </c>
      <c r="B2348" s="41" t="s">
        <v>30214</v>
      </c>
      <c r="C2348" s="422">
        <v>46099</v>
      </c>
      <c r="D2348" s="422">
        <v>46133</v>
      </c>
      <c r="E2348" s="422"/>
      <c r="F2348" s="373"/>
      <c r="G2348" s="41">
        <v>8644</v>
      </c>
      <c r="H2348" s="6979" t="s">
        <v>10960</v>
      </c>
      <c r="I2348" s="41"/>
      <c r="J2348" s="41" t="s">
        <v>30215</v>
      </c>
      <c r="K2348" s="41" t="s">
        <v>30216</v>
      </c>
      <c r="L2348" s="6907" t="s">
        <v>128</v>
      </c>
      <c r="M2348" s="582" t="s">
        <v>30218</v>
      </c>
      <c r="N2348" s="41"/>
      <c r="O2348" s="4088">
        <v>3</v>
      </c>
      <c r="P2348" s="4088">
        <v>3</v>
      </c>
      <c r="Q2348" s="41" t="s">
        <v>30217</v>
      </c>
      <c r="R2348" s="41"/>
      <c r="V2348" s="6" t="s">
        <v>28776</v>
      </c>
      <c r="X2348" s="6" t="s">
        <v>27185</v>
      </c>
      <c r="AA2348" s="6564">
        <v>13711226</v>
      </c>
      <c r="AC2348" s="4898">
        <v>10200</v>
      </c>
      <c r="AD2348" s="4898">
        <v>7920</v>
      </c>
      <c r="AE2348" s="4898">
        <f t="shared" si="102"/>
        <v>33960</v>
      </c>
    </row>
    <row r="2349" spans="1:31" s="6" customFormat="1" ht="30" customHeight="1">
      <c r="A2349" s="6907" t="s">
        <v>18977</v>
      </c>
      <c r="B2349" s="8633" t="s">
        <v>30219</v>
      </c>
      <c r="C2349" s="422">
        <v>46099</v>
      </c>
      <c r="D2349" s="422">
        <v>46133</v>
      </c>
      <c r="E2349" s="422"/>
      <c r="F2349" s="373"/>
      <c r="G2349" s="41">
        <v>8644</v>
      </c>
      <c r="H2349" s="6979" t="s">
        <v>6443</v>
      </c>
      <c r="I2349" s="41"/>
      <c r="J2349" s="41" t="s">
        <v>30220</v>
      </c>
      <c r="K2349" s="41" t="s">
        <v>30221</v>
      </c>
      <c r="L2349" s="6907" t="s">
        <v>173</v>
      </c>
      <c r="M2349" s="41" t="s">
        <v>30223</v>
      </c>
      <c r="N2349" s="41"/>
      <c r="O2349" s="4088">
        <v>1</v>
      </c>
      <c r="P2349" s="4088">
        <v>1</v>
      </c>
      <c r="Q2349" s="41" t="s">
        <v>30222</v>
      </c>
      <c r="R2349" s="41"/>
      <c r="V2349" s="6" t="s">
        <v>9338</v>
      </c>
      <c r="X2349" s="6" t="s">
        <v>7042</v>
      </c>
      <c r="AA2349" s="6564">
        <v>13711230</v>
      </c>
      <c r="AC2349" s="4898">
        <v>6900</v>
      </c>
      <c r="AD2349" s="4898">
        <v>7920</v>
      </c>
      <c r="AE2349" s="4898">
        <f t="shared" si="102"/>
        <v>14820</v>
      </c>
    </row>
    <row r="2350" spans="1:31" s="6" customFormat="1" ht="30" customHeight="1">
      <c r="A2350" s="6907" t="s">
        <v>19269</v>
      </c>
      <c r="B2350" s="41" t="s">
        <v>30224</v>
      </c>
      <c r="C2350" s="422">
        <v>46099</v>
      </c>
      <c r="D2350" s="422">
        <v>46120</v>
      </c>
      <c r="E2350" s="422"/>
      <c r="F2350" s="373"/>
      <c r="G2350" s="41">
        <v>8602</v>
      </c>
      <c r="H2350" s="6979" t="s">
        <v>30225</v>
      </c>
      <c r="I2350" s="41"/>
      <c r="J2350" s="41" t="s">
        <v>30226</v>
      </c>
      <c r="K2350" s="41" t="s">
        <v>30227</v>
      </c>
      <c r="L2350" s="6907" t="s">
        <v>173</v>
      </c>
      <c r="M2350" s="582" t="s">
        <v>30229</v>
      </c>
      <c r="N2350" s="41"/>
      <c r="O2350" s="4088">
        <v>1</v>
      </c>
      <c r="P2350" s="4088">
        <v>1</v>
      </c>
      <c r="Q2350" s="41" t="s">
        <v>30228</v>
      </c>
      <c r="R2350" s="41"/>
      <c r="V2350" s="6" t="s">
        <v>2073</v>
      </c>
      <c r="X2350" s="6" t="s">
        <v>37</v>
      </c>
      <c r="AA2350" s="6564">
        <v>13711236</v>
      </c>
      <c r="AC2350" s="4898">
        <v>0</v>
      </c>
      <c r="AD2350" s="4898">
        <v>12375</v>
      </c>
      <c r="AE2350" s="4898">
        <f t="shared" si="102"/>
        <v>12375</v>
      </c>
    </row>
    <row r="2351" spans="1:31" s="6" customFormat="1" ht="30" customHeight="1">
      <c r="A2351" s="6907" t="s">
        <v>18977</v>
      </c>
      <c r="B2351" s="41" t="s">
        <v>30230</v>
      </c>
      <c r="C2351" s="422">
        <v>46099</v>
      </c>
      <c r="D2351" s="422">
        <v>46133</v>
      </c>
      <c r="E2351" s="422"/>
      <c r="F2351" s="373"/>
      <c r="G2351" s="41">
        <v>8644</v>
      </c>
      <c r="H2351" s="6979" t="s">
        <v>576</v>
      </c>
      <c r="I2351" s="41"/>
      <c r="J2351" s="41" t="s">
        <v>27987</v>
      </c>
      <c r="K2351" s="41" t="s">
        <v>30231</v>
      </c>
      <c r="L2351" s="6907" t="s">
        <v>173</v>
      </c>
      <c r="M2351" s="582" t="s">
        <v>30233</v>
      </c>
      <c r="N2351" s="41"/>
      <c r="O2351" s="4088">
        <v>1</v>
      </c>
      <c r="P2351" s="4088">
        <v>1</v>
      </c>
      <c r="Q2351" s="41" t="s">
        <v>30232</v>
      </c>
      <c r="R2351" s="41"/>
      <c r="V2351" s="8215" t="s">
        <v>28776</v>
      </c>
      <c r="X2351" s="8215" t="s">
        <v>27185</v>
      </c>
      <c r="AA2351" s="6564">
        <v>13711237</v>
      </c>
      <c r="AC2351" s="4898">
        <v>6900</v>
      </c>
      <c r="AD2351" s="4898">
        <v>7920</v>
      </c>
      <c r="AE2351" s="4898">
        <f t="shared" si="102"/>
        <v>14820</v>
      </c>
    </row>
    <row r="2352" spans="1:31" s="6" customFormat="1" ht="30" customHeight="1">
      <c r="A2352" s="6910" t="s">
        <v>19269</v>
      </c>
      <c r="B2352" s="6" t="s">
        <v>30234</v>
      </c>
      <c r="C2352" s="114">
        <v>46050</v>
      </c>
      <c r="D2352" s="114">
        <v>46133</v>
      </c>
      <c r="E2352" s="114">
        <v>46132</v>
      </c>
      <c r="F2352" s="6572">
        <f t="shared" si="103"/>
        <v>1</v>
      </c>
      <c r="G2352" s="6">
        <v>8602</v>
      </c>
      <c r="H2352" s="6911" t="s">
        <v>478</v>
      </c>
      <c r="J2352" s="6" t="s">
        <v>30235</v>
      </c>
      <c r="K2352" s="6" t="s">
        <v>30236</v>
      </c>
      <c r="L2352" s="6910" t="s">
        <v>76</v>
      </c>
      <c r="M2352" s="6" t="s">
        <v>30237</v>
      </c>
      <c r="O2352" s="264">
        <v>4</v>
      </c>
      <c r="P2352" s="264">
        <v>4</v>
      </c>
      <c r="Q2352" s="6" t="s">
        <v>25166</v>
      </c>
      <c r="AA2352" s="6564">
        <v>13711241</v>
      </c>
      <c r="AC2352" s="4898">
        <v>12400</v>
      </c>
      <c r="AD2352" s="4898">
        <v>12375</v>
      </c>
      <c r="AE2352" s="4898">
        <f t="shared" si="102"/>
        <v>61900</v>
      </c>
    </row>
    <row r="2353" spans="1:31" s="6" customFormat="1" ht="30" customHeight="1">
      <c r="A2353" s="6907" t="s">
        <v>18977</v>
      </c>
      <c r="B2353" s="8701" t="s">
        <v>30238</v>
      </c>
      <c r="C2353" s="422">
        <v>46099</v>
      </c>
      <c r="D2353" s="422">
        <v>46120</v>
      </c>
      <c r="E2353" s="422"/>
      <c r="F2353" s="373"/>
      <c r="G2353" s="41">
        <v>8644</v>
      </c>
      <c r="H2353" s="6979" t="s">
        <v>4542</v>
      </c>
      <c r="I2353" s="41"/>
      <c r="J2353" s="41" t="s">
        <v>30239</v>
      </c>
      <c r="K2353" s="41" t="s">
        <v>30240</v>
      </c>
      <c r="L2353" s="6907" t="s">
        <v>173</v>
      </c>
      <c r="M2353" s="41" t="s">
        <v>30241</v>
      </c>
      <c r="N2353" s="41"/>
      <c r="O2353" s="4088">
        <v>1</v>
      </c>
      <c r="P2353" s="4088">
        <v>1</v>
      </c>
      <c r="Q2353" s="41" t="s">
        <v>29928</v>
      </c>
      <c r="R2353" s="41"/>
      <c r="V2353" s="6" t="s">
        <v>28776</v>
      </c>
      <c r="X2353" s="6" t="s">
        <v>27185</v>
      </c>
      <c r="AA2353" s="6564">
        <v>13711253</v>
      </c>
      <c r="AC2353" s="4898">
        <v>0</v>
      </c>
      <c r="AD2353" s="4898">
        <v>7920</v>
      </c>
      <c r="AE2353" s="4898">
        <f t="shared" si="102"/>
        <v>7920</v>
      </c>
    </row>
    <row r="2354" spans="1:31" s="6" customFormat="1" ht="30" customHeight="1">
      <c r="A2354" s="8094" t="s">
        <v>19269</v>
      </c>
      <c r="B2354" s="8563" t="s">
        <v>30242</v>
      </c>
      <c r="C2354" s="422">
        <v>46099</v>
      </c>
      <c r="D2354" s="422">
        <v>46120</v>
      </c>
      <c r="E2354" s="422"/>
      <c r="F2354" s="373"/>
      <c r="G2354" s="41">
        <v>8602</v>
      </c>
      <c r="H2354" s="6979" t="s">
        <v>343</v>
      </c>
      <c r="I2354" s="41"/>
      <c r="J2354" s="41" t="s">
        <v>30243</v>
      </c>
      <c r="K2354" s="41" t="s">
        <v>30244</v>
      </c>
      <c r="L2354" s="6907" t="s">
        <v>173</v>
      </c>
      <c r="M2354" s="582" t="s">
        <v>30246</v>
      </c>
      <c r="N2354" s="41"/>
      <c r="O2354" s="4088">
        <v>1</v>
      </c>
      <c r="P2354" s="4088">
        <v>1</v>
      </c>
      <c r="Q2354" s="41" t="s">
        <v>30245</v>
      </c>
      <c r="R2354" s="41"/>
      <c r="V2354" s="6" t="s">
        <v>28776</v>
      </c>
      <c r="X2354" s="6" t="s">
        <v>27185</v>
      </c>
      <c r="AA2354" s="6564">
        <v>13711255</v>
      </c>
      <c r="AC2354" s="4898">
        <v>0</v>
      </c>
      <c r="AD2354" s="4898">
        <v>12375</v>
      </c>
      <c r="AE2354" s="4898">
        <f t="shared" si="102"/>
        <v>12375</v>
      </c>
    </row>
    <row r="2355" spans="1:31" s="6" customFormat="1" ht="30" customHeight="1">
      <c r="A2355" s="6910" t="s">
        <v>18977</v>
      </c>
      <c r="B2355" s="6" t="s">
        <v>30247</v>
      </c>
      <c r="C2355" s="114">
        <v>46037</v>
      </c>
      <c r="D2355" s="114">
        <v>46133</v>
      </c>
      <c r="E2355" s="114">
        <v>46132</v>
      </c>
      <c r="F2355" s="6572">
        <f t="shared" si="103"/>
        <v>1</v>
      </c>
      <c r="G2355" s="6">
        <v>8644</v>
      </c>
      <c r="H2355" s="6911" t="s">
        <v>3296</v>
      </c>
      <c r="J2355" s="6" t="s">
        <v>30248</v>
      </c>
      <c r="K2355" s="6" t="s">
        <v>30249</v>
      </c>
      <c r="L2355" s="6910" t="s">
        <v>173</v>
      </c>
      <c r="M2355" s="6573" t="s">
        <v>30250</v>
      </c>
      <c r="O2355" s="264">
        <v>1</v>
      </c>
      <c r="P2355" s="264">
        <v>1</v>
      </c>
      <c r="Q2355" s="6" t="s">
        <v>21835</v>
      </c>
      <c r="AA2355" s="6564">
        <v>13711262</v>
      </c>
      <c r="AC2355" s="4898">
        <v>17100</v>
      </c>
      <c r="AD2355" s="4898">
        <v>7920</v>
      </c>
      <c r="AE2355" s="4898">
        <f t="shared" si="102"/>
        <v>25020</v>
      </c>
    </row>
    <row r="2356" spans="1:31" s="6" customFormat="1" ht="30" customHeight="1">
      <c r="A2356" s="6910" t="s">
        <v>18977</v>
      </c>
      <c r="B2356" s="6" t="s">
        <v>30251</v>
      </c>
      <c r="C2356" s="114">
        <v>46099</v>
      </c>
      <c r="D2356" s="114">
        <v>46120</v>
      </c>
      <c r="E2356" s="114">
        <v>46132</v>
      </c>
      <c r="F2356" s="6706">
        <f t="shared" si="103"/>
        <v>-12</v>
      </c>
      <c r="G2356" s="6">
        <v>8644</v>
      </c>
      <c r="H2356" s="6911" t="s">
        <v>768</v>
      </c>
      <c r="J2356" s="6" t="s">
        <v>30252</v>
      </c>
      <c r="K2356" s="6" t="s">
        <v>30253</v>
      </c>
      <c r="L2356" s="6910" t="s">
        <v>173</v>
      </c>
      <c r="M2356" s="6573" t="s">
        <v>30255</v>
      </c>
      <c r="O2356" s="264">
        <v>1</v>
      </c>
      <c r="P2356" s="264">
        <v>1</v>
      </c>
      <c r="Q2356" s="6" t="s">
        <v>30254</v>
      </c>
      <c r="AA2356" s="6564">
        <v>13711263</v>
      </c>
      <c r="AC2356" s="4898">
        <v>0</v>
      </c>
      <c r="AD2356" s="4898">
        <v>7920</v>
      </c>
      <c r="AE2356" s="4898">
        <f t="shared" ref="AE2356:AE2419" si="104">AC2356+AD2356*P2356</f>
        <v>7920</v>
      </c>
    </row>
    <row r="2357" spans="1:31" s="6" customFormat="1" ht="30" customHeight="1">
      <c r="A2357" s="6910" t="s">
        <v>18977</v>
      </c>
      <c r="B2357" s="6" t="s">
        <v>30256</v>
      </c>
      <c r="C2357" s="114">
        <v>46059</v>
      </c>
      <c r="D2357" s="114">
        <v>46133</v>
      </c>
      <c r="E2357" s="114">
        <v>46132</v>
      </c>
      <c r="F2357" s="6572">
        <f t="shared" si="103"/>
        <v>1</v>
      </c>
      <c r="G2357" s="6">
        <v>8644</v>
      </c>
      <c r="H2357" s="6911" t="s">
        <v>3499</v>
      </c>
      <c r="J2357" s="6" t="s">
        <v>30257</v>
      </c>
      <c r="K2357" s="6" t="s">
        <v>30258</v>
      </c>
      <c r="L2357" s="6910" t="s">
        <v>173</v>
      </c>
      <c r="M2357" s="6573" t="s">
        <v>30259</v>
      </c>
      <c r="O2357" s="264">
        <v>1</v>
      </c>
      <c r="P2357" s="264">
        <v>1</v>
      </c>
      <c r="Q2357" s="6" t="s">
        <v>21835</v>
      </c>
      <c r="AA2357" s="6564">
        <v>13711264</v>
      </c>
      <c r="AC2357" s="4898">
        <v>10200</v>
      </c>
      <c r="AD2357" s="4898">
        <v>7920</v>
      </c>
      <c r="AE2357" s="4898">
        <f t="shared" si="104"/>
        <v>18120</v>
      </c>
    </row>
    <row r="2358" spans="1:31" s="6" customFormat="1" ht="30" customHeight="1">
      <c r="A2358" s="6907" t="s">
        <v>18977</v>
      </c>
      <c r="B2358" s="8701" t="s">
        <v>30260</v>
      </c>
      <c r="C2358" s="422">
        <v>46099</v>
      </c>
      <c r="D2358" s="422">
        <v>46133</v>
      </c>
      <c r="E2358" s="422"/>
      <c r="F2358" s="373"/>
      <c r="G2358" s="41">
        <v>8644</v>
      </c>
      <c r="H2358" s="6979" t="s">
        <v>3312</v>
      </c>
      <c r="I2358" s="41"/>
      <c r="J2358" s="6907" t="s">
        <v>30261</v>
      </c>
      <c r="K2358" s="6907" t="s">
        <v>30262</v>
      </c>
      <c r="L2358" s="6907" t="s">
        <v>173</v>
      </c>
      <c r="M2358" s="582" t="s">
        <v>30263</v>
      </c>
      <c r="N2358" s="41"/>
      <c r="O2358" s="4088">
        <v>1</v>
      </c>
      <c r="P2358" s="4088">
        <v>1</v>
      </c>
      <c r="Q2358" s="6907" t="s">
        <v>30043</v>
      </c>
      <c r="R2358" s="41"/>
      <c r="V2358" s="6" t="s">
        <v>28776</v>
      </c>
      <c r="X2358" s="6" t="s">
        <v>27185</v>
      </c>
      <c r="AA2358" s="6564">
        <v>13711267</v>
      </c>
      <c r="AC2358" s="4898">
        <v>6900</v>
      </c>
      <c r="AD2358" s="4898">
        <v>7920</v>
      </c>
      <c r="AE2358" s="4898">
        <f t="shared" si="104"/>
        <v>14820</v>
      </c>
    </row>
    <row r="2359" spans="1:31" s="6" customFormat="1" ht="30" customHeight="1">
      <c r="A2359" s="6907" t="s">
        <v>18977</v>
      </c>
      <c r="B2359" s="6907" t="s">
        <v>30264</v>
      </c>
      <c r="C2359" s="422">
        <v>46044</v>
      </c>
      <c r="D2359" s="422">
        <v>45755</v>
      </c>
      <c r="E2359" s="422"/>
      <c r="F2359" s="373"/>
      <c r="G2359" s="41">
        <v>8644</v>
      </c>
      <c r="H2359" s="6979" t="s">
        <v>22981</v>
      </c>
      <c r="I2359" s="41"/>
      <c r="J2359" s="6907" t="s">
        <v>30265</v>
      </c>
      <c r="K2359" s="6907" t="s">
        <v>30266</v>
      </c>
      <c r="L2359" s="6907" t="s">
        <v>173</v>
      </c>
      <c r="M2359" s="582" t="s">
        <v>30267</v>
      </c>
      <c r="N2359" s="41"/>
      <c r="O2359" s="4088">
        <v>1</v>
      </c>
      <c r="P2359" s="4088">
        <v>1</v>
      </c>
      <c r="Q2359" s="6907" t="s">
        <v>21835</v>
      </c>
      <c r="R2359" s="41"/>
      <c r="V2359" s="8215" t="s">
        <v>28776</v>
      </c>
      <c r="X2359" s="8215" t="s">
        <v>27185</v>
      </c>
      <c r="AA2359" s="6564">
        <v>13711271</v>
      </c>
      <c r="AC2359" s="4898">
        <v>1200</v>
      </c>
      <c r="AD2359" s="4898">
        <v>7920</v>
      </c>
      <c r="AE2359" s="4898">
        <f t="shared" si="104"/>
        <v>9120</v>
      </c>
    </row>
    <row r="2360" spans="1:31" s="6" customFormat="1" ht="30" customHeight="1">
      <c r="A2360" s="6922" t="s">
        <v>18977</v>
      </c>
      <c r="B2360" s="6922" t="s">
        <v>30269</v>
      </c>
      <c r="C2360" s="8803">
        <v>46099</v>
      </c>
      <c r="D2360" s="8803">
        <v>46133</v>
      </c>
      <c r="E2360" s="8803"/>
      <c r="F2360" s="8807"/>
      <c r="G2360" s="8804">
        <v>8644</v>
      </c>
      <c r="H2360" s="6997" t="s">
        <v>17530</v>
      </c>
      <c r="I2360" s="8804"/>
      <c r="J2360" s="8804" t="s">
        <v>30270</v>
      </c>
      <c r="K2360" s="8804" t="s">
        <v>30271</v>
      </c>
      <c r="L2360" s="6922" t="s">
        <v>76</v>
      </c>
      <c r="M2360" s="8806" t="s">
        <v>30272</v>
      </c>
      <c r="N2360" s="8804"/>
      <c r="O2360" s="4088">
        <v>4</v>
      </c>
      <c r="P2360" s="4088">
        <v>4</v>
      </c>
      <c r="Q2360" s="8804" t="s">
        <v>28397</v>
      </c>
      <c r="R2360" s="8804"/>
      <c r="V2360" s="8215" t="s">
        <v>28776</v>
      </c>
      <c r="X2360" s="8215" t="s">
        <v>27185</v>
      </c>
      <c r="AA2360" s="6564">
        <v>13711280</v>
      </c>
      <c r="AC2360" s="4898">
        <v>10200</v>
      </c>
      <c r="AD2360" s="4898">
        <v>7920</v>
      </c>
      <c r="AE2360" s="4898">
        <f t="shared" si="104"/>
        <v>41880</v>
      </c>
    </row>
    <row r="2361" spans="1:31" s="6" customFormat="1" ht="30" customHeight="1">
      <c r="A2361" s="6923" t="s">
        <v>18977</v>
      </c>
      <c r="B2361" s="6923" t="s">
        <v>30273</v>
      </c>
      <c r="C2361" s="114">
        <v>46099</v>
      </c>
      <c r="D2361" s="114">
        <v>46133</v>
      </c>
      <c r="E2361" s="114">
        <v>46132</v>
      </c>
      <c r="F2361" s="6572">
        <f t="shared" si="103"/>
        <v>1</v>
      </c>
      <c r="G2361" s="6">
        <v>8644</v>
      </c>
      <c r="H2361" s="6924" t="s">
        <v>30274</v>
      </c>
      <c r="J2361" s="6" t="s">
        <v>30275</v>
      </c>
      <c r="K2361" s="6" t="s">
        <v>30276</v>
      </c>
      <c r="L2361" s="6923" t="s">
        <v>173</v>
      </c>
      <c r="M2361" s="6573" t="s">
        <v>30278</v>
      </c>
      <c r="O2361" s="264">
        <v>1</v>
      </c>
      <c r="P2361" s="264">
        <v>1</v>
      </c>
      <c r="Q2361" s="6" t="s">
        <v>30277</v>
      </c>
      <c r="AA2361" s="6564">
        <v>13711282</v>
      </c>
      <c r="AC2361" s="4898">
        <v>17100</v>
      </c>
      <c r="AD2361" s="4898">
        <v>7920</v>
      </c>
      <c r="AE2361" s="4898">
        <f t="shared" si="104"/>
        <v>25020</v>
      </c>
    </row>
    <row r="2362" spans="1:31" s="6" customFormat="1" ht="30" customHeight="1">
      <c r="A2362" s="6923" t="s">
        <v>18977</v>
      </c>
      <c r="B2362" s="6923" t="s">
        <v>30280</v>
      </c>
      <c r="C2362" s="114">
        <v>46099</v>
      </c>
      <c r="D2362" s="114">
        <v>46133</v>
      </c>
      <c r="E2362" s="114">
        <v>46132</v>
      </c>
      <c r="F2362" s="6572">
        <f t="shared" si="103"/>
        <v>1</v>
      </c>
      <c r="G2362" s="6">
        <v>8644</v>
      </c>
      <c r="H2362" s="6924" t="s">
        <v>11265</v>
      </c>
      <c r="J2362" s="6" t="s">
        <v>30281</v>
      </c>
      <c r="K2362" s="6" t="s">
        <v>30282</v>
      </c>
      <c r="L2362" s="6923" t="s">
        <v>62</v>
      </c>
      <c r="M2362" s="6573" t="s">
        <v>30284</v>
      </c>
      <c r="O2362" s="264">
        <v>5</v>
      </c>
      <c r="P2362" s="264">
        <v>5</v>
      </c>
      <c r="Q2362" s="6" t="s">
        <v>30283</v>
      </c>
      <c r="AA2362" s="6564">
        <v>13711288</v>
      </c>
      <c r="AC2362" s="4898">
        <v>10200</v>
      </c>
      <c r="AD2362" s="4898">
        <v>7920</v>
      </c>
      <c r="AE2362" s="4898">
        <f t="shared" si="104"/>
        <v>49800</v>
      </c>
    </row>
    <row r="2363" spans="1:31" s="6" customFormat="1" ht="30" customHeight="1">
      <c r="A2363" s="6922" t="s">
        <v>18977</v>
      </c>
      <c r="B2363" s="6922" t="s">
        <v>30285</v>
      </c>
      <c r="C2363" s="8599">
        <v>46099</v>
      </c>
      <c r="D2363" s="8599">
        <v>46133</v>
      </c>
      <c r="E2363" s="8599"/>
      <c r="F2363" s="8605"/>
      <c r="G2363" s="8600">
        <v>8644</v>
      </c>
      <c r="H2363" s="6997" t="s">
        <v>10801</v>
      </c>
      <c r="I2363" s="8600"/>
      <c r="J2363" s="8600" t="s">
        <v>30286</v>
      </c>
      <c r="K2363" s="8600" t="s">
        <v>30287</v>
      </c>
      <c r="L2363" s="6922" t="s">
        <v>173</v>
      </c>
      <c r="M2363" s="8604" t="s">
        <v>30288</v>
      </c>
      <c r="N2363" s="8600"/>
      <c r="O2363" s="4088">
        <v>1</v>
      </c>
      <c r="P2363" s="4088">
        <v>1</v>
      </c>
      <c r="Q2363" s="8600" t="s">
        <v>28397</v>
      </c>
      <c r="R2363" s="8600"/>
      <c r="V2363" s="6" t="s">
        <v>28776</v>
      </c>
      <c r="X2363" s="6" t="s">
        <v>27185</v>
      </c>
      <c r="AA2363" s="6564">
        <v>13711292</v>
      </c>
      <c r="AC2363" s="4898">
        <v>10200</v>
      </c>
      <c r="AD2363" s="4898">
        <v>7920</v>
      </c>
      <c r="AE2363" s="4898">
        <f t="shared" si="104"/>
        <v>18120</v>
      </c>
    </row>
    <row r="2364" spans="1:31" s="6" customFormat="1" ht="30" customHeight="1">
      <c r="A2364" s="6922" t="s">
        <v>18977</v>
      </c>
      <c r="B2364" s="8103" t="s">
        <v>30290</v>
      </c>
      <c r="C2364" s="422">
        <v>46099</v>
      </c>
      <c r="D2364" s="422">
        <v>46133</v>
      </c>
      <c r="E2364" s="422"/>
      <c r="F2364" s="373"/>
      <c r="G2364" s="41">
        <v>8644</v>
      </c>
      <c r="H2364" s="6997" t="s">
        <v>17773</v>
      </c>
      <c r="I2364" s="41"/>
      <c r="J2364" s="41" t="s">
        <v>30291</v>
      </c>
      <c r="K2364" s="41" t="s">
        <v>30292</v>
      </c>
      <c r="L2364" s="6922" t="s">
        <v>173</v>
      </c>
      <c r="M2364" s="582" t="s">
        <v>30294</v>
      </c>
      <c r="N2364" s="41"/>
      <c r="O2364" s="4088">
        <v>1</v>
      </c>
      <c r="P2364" s="4088">
        <v>1</v>
      </c>
      <c r="Q2364" s="41" t="s">
        <v>30293</v>
      </c>
      <c r="R2364" s="41"/>
      <c r="V2364" s="8164" t="s">
        <v>28776</v>
      </c>
      <c r="X2364" s="8164" t="s">
        <v>27185</v>
      </c>
      <c r="AA2364" s="6564">
        <v>13711300</v>
      </c>
      <c r="AC2364" s="4898">
        <v>17100</v>
      </c>
      <c r="AD2364" s="4898">
        <v>7920</v>
      </c>
      <c r="AE2364" s="4898">
        <f t="shared" si="104"/>
        <v>25020</v>
      </c>
    </row>
    <row r="2365" spans="1:31" s="6" customFormat="1" ht="30" customHeight="1">
      <c r="A2365" s="6922" t="s">
        <v>18977</v>
      </c>
      <c r="B2365" s="8103" t="s">
        <v>30295</v>
      </c>
      <c r="C2365" s="422">
        <v>46099</v>
      </c>
      <c r="D2365" s="422">
        <v>46133</v>
      </c>
      <c r="E2365" s="422"/>
      <c r="F2365" s="373"/>
      <c r="G2365" s="41">
        <v>8644</v>
      </c>
      <c r="H2365" s="6997" t="s">
        <v>30296</v>
      </c>
      <c r="I2365" s="41"/>
      <c r="J2365" s="41" t="s">
        <v>30297</v>
      </c>
      <c r="K2365" s="41" t="s">
        <v>30298</v>
      </c>
      <c r="L2365" s="6922" t="s">
        <v>173</v>
      </c>
      <c r="M2365" s="582" t="s">
        <v>30299</v>
      </c>
      <c r="N2365" s="41"/>
      <c r="O2365" s="4088">
        <v>1</v>
      </c>
      <c r="P2365" s="4560">
        <v>2</v>
      </c>
      <c r="Q2365" s="41" t="s">
        <v>28397</v>
      </c>
      <c r="R2365" s="41"/>
      <c r="V2365" s="6" t="s">
        <v>28776</v>
      </c>
      <c r="X2365" s="6" t="s">
        <v>27185</v>
      </c>
      <c r="AA2365" s="6564">
        <v>13711302</v>
      </c>
      <c r="AC2365" s="4898">
        <v>10200</v>
      </c>
      <c r="AD2365" s="4898">
        <v>7920</v>
      </c>
      <c r="AE2365" s="4898">
        <f t="shared" si="104"/>
        <v>26040</v>
      </c>
    </row>
    <row r="2366" spans="1:31" s="6" customFormat="1" ht="30" customHeight="1">
      <c r="A2366" s="6923" t="s">
        <v>18977</v>
      </c>
      <c r="B2366" s="6923" t="s">
        <v>30300</v>
      </c>
      <c r="C2366" s="114">
        <v>46099</v>
      </c>
      <c r="D2366" s="114">
        <v>46133</v>
      </c>
      <c r="E2366" s="114">
        <v>46132</v>
      </c>
      <c r="F2366" s="6572">
        <f t="shared" si="103"/>
        <v>1</v>
      </c>
      <c r="G2366" s="6">
        <v>8644</v>
      </c>
      <c r="H2366" s="6924" t="s">
        <v>22793</v>
      </c>
      <c r="J2366" s="6" t="s">
        <v>30301</v>
      </c>
      <c r="K2366" s="6" t="s">
        <v>30302</v>
      </c>
      <c r="L2366" s="6923" t="s">
        <v>173</v>
      </c>
      <c r="M2366" s="6573" t="s">
        <v>30304</v>
      </c>
      <c r="O2366" s="264">
        <v>1</v>
      </c>
      <c r="P2366" s="264">
        <v>1</v>
      </c>
      <c r="Q2366" s="6" t="s">
        <v>30303</v>
      </c>
      <c r="AA2366" s="6564">
        <v>13711304</v>
      </c>
      <c r="AC2366" s="4898">
        <v>10200</v>
      </c>
      <c r="AD2366" s="4898">
        <v>7920</v>
      </c>
      <c r="AE2366" s="4898">
        <f t="shared" si="104"/>
        <v>18120</v>
      </c>
    </row>
    <row r="2367" spans="1:31" s="6" customFormat="1" ht="30" customHeight="1">
      <c r="A2367" s="6923" t="s">
        <v>18977</v>
      </c>
      <c r="B2367" s="6923" t="s">
        <v>30289</v>
      </c>
      <c r="C2367" s="114">
        <v>46099</v>
      </c>
      <c r="D2367" s="114">
        <v>46133</v>
      </c>
      <c r="E2367" s="114">
        <v>46132</v>
      </c>
      <c r="F2367" s="6572">
        <f t="shared" si="103"/>
        <v>1</v>
      </c>
      <c r="G2367" s="6">
        <v>8644</v>
      </c>
      <c r="H2367" s="6924" t="s">
        <v>5661</v>
      </c>
      <c r="J2367" s="6" t="s">
        <v>30305</v>
      </c>
      <c r="K2367" s="6" t="s">
        <v>30306</v>
      </c>
      <c r="L2367" s="6923" t="s">
        <v>173</v>
      </c>
      <c r="M2367" s="6573" t="s">
        <v>30307</v>
      </c>
      <c r="O2367" s="264">
        <v>1</v>
      </c>
      <c r="P2367" s="264">
        <v>1</v>
      </c>
      <c r="Q2367" s="6" t="s">
        <v>28397</v>
      </c>
      <c r="AA2367" s="6564">
        <v>13711315</v>
      </c>
      <c r="AC2367" s="4898">
        <v>10200</v>
      </c>
      <c r="AD2367" s="4898">
        <v>7920</v>
      </c>
      <c r="AE2367" s="4898">
        <f t="shared" si="104"/>
        <v>18120</v>
      </c>
    </row>
    <row r="2368" spans="1:31" s="6" customFormat="1" ht="30" customHeight="1">
      <c r="A2368" s="6923" t="s">
        <v>18977</v>
      </c>
      <c r="B2368" s="6923" t="s">
        <v>30308</v>
      </c>
      <c r="C2368" s="114">
        <v>46099</v>
      </c>
      <c r="D2368" s="114">
        <v>46190</v>
      </c>
      <c r="E2368" s="114">
        <v>46132</v>
      </c>
      <c r="F2368" s="6572">
        <f t="shared" si="103"/>
        <v>58</v>
      </c>
      <c r="G2368" s="6">
        <v>8644</v>
      </c>
      <c r="H2368" s="6924" t="s">
        <v>30309</v>
      </c>
      <c r="J2368" s="6" t="s">
        <v>30310</v>
      </c>
      <c r="K2368" s="6" t="s">
        <v>30311</v>
      </c>
      <c r="L2368" s="6923" t="s">
        <v>76</v>
      </c>
      <c r="M2368" s="6573" t="s">
        <v>30313</v>
      </c>
      <c r="O2368" s="264">
        <v>4</v>
      </c>
      <c r="P2368" s="264">
        <v>4</v>
      </c>
      <c r="Q2368" s="6" t="s">
        <v>30312</v>
      </c>
      <c r="AA2368" s="6564">
        <v>13711317</v>
      </c>
      <c r="AC2368" s="4898">
        <v>16000</v>
      </c>
      <c r="AD2368" s="4898">
        <v>7920</v>
      </c>
      <c r="AE2368" s="4898">
        <f t="shared" si="104"/>
        <v>47680</v>
      </c>
    </row>
    <row r="2369" spans="1:31" s="6" customFormat="1" ht="30" customHeight="1">
      <c r="A2369" s="6922" t="s">
        <v>18977</v>
      </c>
      <c r="B2369" s="6922" t="s">
        <v>30314</v>
      </c>
      <c r="C2369" s="422">
        <v>46099</v>
      </c>
      <c r="D2369" s="422">
        <v>46133</v>
      </c>
      <c r="E2369" s="422"/>
      <c r="F2369" s="373"/>
      <c r="G2369" s="41">
        <v>8644</v>
      </c>
      <c r="H2369" s="6997" t="s">
        <v>584</v>
      </c>
      <c r="I2369" s="41"/>
      <c r="J2369" s="41" t="s">
        <v>30316</v>
      </c>
      <c r="K2369" s="41" t="s">
        <v>30315</v>
      </c>
      <c r="L2369" s="6922" t="s">
        <v>76</v>
      </c>
      <c r="M2369" s="582" t="s">
        <v>30318</v>
      </c>
      <c r="N2369" s="41"/>
      <c r="O2369" s="4088">
        <v>4</v>
      </c>
      <c r="P2369" s="4088">
        <v>4</v>
      </c>
      <c r="Q2369" s="41" t="s">
        <v>30317</v>
      </c>
      <c r="R2369" s="41"/>
      <c r="V2369" s="8215" t="s">
        <v>28776</v>
      </c>
      <c r="X2369" s="8215" t="s">
        <v>27185</v>
      </c>
      <c r="AA2369" s="6564">
        <v>13711319</v>
      </c>
      <c r="AC2369" s="4898">
        <v>6900</v>
      </c>
      <c r="AD2369" s="4898">
        <v>7920</v>
      </c>
      <c r="AE2369" s="4898">
        <f t="shared" si="104"/>
        <v>38580</v>
      </c>
    </row>
    <row r="2370" spans="1:31" s="6" customFormat="1" ht="30" customHeight="1">
      <c r="A2370" s="6922" t="s">
        <v>18977</v>
      </c>
      <c r="B2370" s="6922" t="s">
        <v>30319</v>
      </c>
      <c r="C2370" s="422">
        <v>46099</v>
      </c>
      <c r="D2370" s="422">
        <v>46133</v>
      </c>
      <c r="E2370" s="422"/>
      <c r="F2370" s="373"/>
      <c r="G2370" s="41">
        <v>8644</v>
      </c>
      <c r="H2370" s="6997" t="s">
        <v>30320</v>
      </c>
      <c r="I2370" s="41"/>
      <c r="J2370" s="41" t="s">
        <v>30321</v>
      </c>
      <c r="K2370" s="41" t="s">
        <v>30322</v>
      </c>
      <c r="L2370" s="6922" t="s">
        <v>173</v>
      </c>
      <c r="M2370" s="582" t="s">
        <v>30323</v>
      </c>
      <c r="N2370" s="41"/>
      <c r="O2370" s="4088">
        <v>1</v>
      </c>
      <c r="P2370" s="4088">
        <v>1</v>
      </c>
      <c r="Q2370" s="41" t="s">
        <v>30028</v>
      </c>
      <c r="R2370" s="41"/>
      <c r="V2370" s="6" t="s">
        <v>28776</v>
      </c>
      <c r="X2370" s="6" t="s">
        <v>27185</v>
      </c>
      <c r="AA2370" s="6564">
        <v>13711328</v>
      </c>
      <c r="AC2370" s="4898">
        <v>6900</v>
      </c>
      <c r="AD2370" s="4898">
        <v>7920</v>
      </c>
      <c r="AE2370" s="4898">
        <f t="shared" si="104"/>
        <v>14820</v>
      </c>
    </row>
    <row r="2371" spans="1:31" s="6" customFormat="1" ht="30" customHeight="1">
      <c r="A2371" s="6923" t="s">
        <v>18977</v>
      </c>
      <c r="B2371" s="6923" t="s">
        <v>30279</v>
      </c>
      <c r="C2371" s="114">
        <v>46099</v>
      </c>
      <c r="D2371" s="114">
        <v>46133</v>
      </c>
      <c r="E2371" s="114">
        <v>46132</v>
      </c>
      <c r="F2371" s="6572">
        <f t="shared" si="103"/>
        <v>1</v>
      </c>
      <c r="G2371" s="6">
        <v>8644</v>
      </c>
      <c r="H2371" s="6924" t="s">
        <v>3271</v>
      </c>
      <c r="J2371" s="6" t="s">
        <v>30325</v>
      </c>
      <c r="K2371" s="6" t="s">
        <v>30326</v>
      </c>
      <c r="L2371" s="6923" t="s">
        <v>173</v>
      </c>
      <c r="M2371" s="6573" t="s">
        <v>30327</v>
      </c>
      <c r="O2371" s="264">
        <v>1</v>
      </c>
      <c r="P2371" s="264">
        <v>1</v>
      </c>
      <c r="Q2371" s="6923" t="s">
        <v>29928</v>
      </c>
      <c r="AA2371" s="6564">
        <v>13711332</v>
      </c>
      <c r="AC2371" s="4898">
        <v>10200</v>
      </c>
      <c r="AD2371" s="4898">
        <v>7920</v>
      </c>
      <c r="AE2371" s="4898">
        <f t="shared" si="104"/>
        <v>18120</v>
      </c>
    </row>
    <row r="2372" spans="1:31" s="6" customFormat="1" ht="30" customHeight="1">
      <c r="A2372" s="6923" t="s">
        <v>18977</v>
      </c>
      <c r="B2372" s="6923" t="s">
        <v>30328</v>
      </c>
      <c r="C2372" s="114">
        <v>46099</v>
      </c>
      <c r="D2372" s="114">
        <v>46133</v>
      </c>
      <c r="E2372" s="114">
        <v>46132</v>
      </c>
      <c r="F2372" s="6572">
        <f t="shared" si="103"/>
        <v>1</v>
      </c>
      <c r="G2372" s="6">
        <v>8644</v>
      </c>
      <c r="H2372" s="6924" t="s">
        <v>4864</v>
      </c>
      <c r="J2372" s="6923" t="s">
        <v>30408</v>
      </c>
      <c r="K2372" s="6" t="s">
        <v>30329</v>
      </c>
      <c r="L2372" s="6923" t="s">
        <v>173</v>
      </c>
      <c r="M2372" s="6573" t="s">
        <v>30331</v>
      </c>
      <c r="O2372" s="264">
        <v>1</v>
      </c>
      <c r="P2372" s="264">
        <v>1</v>
      </c>
      <c r="Q2372" s="6" t="s">
        <v>30330</v>
      </c>
      <c r="AA2372" s="6564">
        <v>13711342</v>
      </c>
      <c r="AC2372" s="4898">
        <v>6900</v>
      </c>
      <c r="AD2372" s="4898">
        <v>7920</v>
      </c>
      <c r="AE2372" s="4898">
        <f t="shared" si="104"/>
        <v>14820</v>
      </c>
    </row>
    <row r="2373" spans="1:31" s="6" customFormat="1" ht="30" customHeight="1">
      <c r="A2373" s="6922" t="s">
        <v>19269</v>
      </c>
      <c r="B2373" s="6922" t="s">
        <v>30332</v>
      </c>
      <c r="C2373" s="8434">
        <v>46099</v>
      </c>
      <c r="D2373" s="8434">
        <v>46133</v>
      </c>
      <c r="E2373" s="8434"/>
      <c r="F2373" s="8447"/>
      <c r="G2373" s="8440">
        <v>8602</v>
      </c>
      <c r="H2373" s="6997" t="s">
        <v>7365</v>
      </c>
      <c r="I2373" s="8440"/>
      <c r="J2373" s="6922" t="s">
        <v>30333</v>
      </c>
      <c r="K2373" s="6922" t="s">
        <v>30334</v>
      </c>
      <c r="L2373" s="6922" t="s">
        <v>173</v>
      </c>
      <c r="M2373" s="8446" t="s">
        <v>30336</v>
      </c>
      <c r="N2373" s="8440"/>
      <c r="O2373" s="4088">
        <v>1</v>
      </c>
      <c r="P2373" s="4088">
        <v>1</v>
      </c>
      <c r="Q2373" s="6922" t="s">
        <v>30335</v>
      </c>
      <c r="R2373" s="8440"/>
      <c r="V2373" s="6" t="s">
        <v>28776</v>
      </c>
      <c r="X2373" s="6" t="s">
        <v>27185</v>
      </c>
      <c r="AA2373" s="6564">
        <v>13711349</v>
      </c>
      <c r="AC2373" s="4898">
        <v>12400</v>
      </c>
      <c r="AD2373" s="4898">
        <v>12375</v>
      </c>
      <c r="AE2373" s="4898">
        <f t="shared" si="104"/>
        <v>24775</v>
      </c>
    </row>
    <row r="2374" spans="1:31" s="6" customFormat="1" ht="30" customHeight="1">
      <c r="A2374" s="6922" t="s">
        <v>19269</v>
      </c>
      <c r="B2374" s="6922" t="s">
        <v>30337</v>
      </c>
      <c r="C2374" s="422">
        <v>46099</v>
      </c>
      <c r="D2374" s="422">
        <v>46120</v>
      </c>
      <c r="E2374" s="422"/>
      <c r="F2374" s="373"/>
      <c r="G2374" s="41">
        <v>8602</v>
      </c>
      <c r="H2374" s="6997" t="s">
        <v>4906</v>
      </c>
      <c r="I2374" s="41"/>
      <c r="J2374" s="6922" t="s">
        <v>30338</v>
      </c>
      <c r="K2374" s="6922" t="s">
        <v>30339</v>
      </c>
      <c r="L2374" s="6922" t="s">
        <v>128</v>
      </c>
      <c r="M2374" s="582" t="s">
        <v>30341</v>
      </c>
      <c r="N2374" s="41"/>
      <c r="O2374" s="4088">
        <v>3</v>
      </c>
      <c r="P2374" s="4088">
        <v>3</v>
      </c>
      <c r="Q2374" s="6922" t="s">
        <v>30340</v>
      </c>
      <c r="R2374" s="41"/>
      <c r="V2374" s="6" t="s">
        <v>28776</v>
      </c>
      <c r="X2374" s="6" t="s">
        <v>27185</v>
      </c>
      <c r="AA2374" s="6564">
        <v>13711366</v>
      </c>
      <c r="AC2374" s="4898">
        <v>0</v>
      </c>
      <c r="AD2374" s="4898">
        <v>12375</v>
      </c>
      <c r="AE2374" s="4898">
        <f t="shared" si="104"/>
        <v>37125</v>
      </c>
    </row>
    <row r="2375" spans="1:31" s="6" customFormat="1" ht="30" customHeight="1">
      <c r="A2375" s="6923" t="s">
        <v>18977</v>
      </c>
      <c r="B2375" s="6923" t="s">
        <v>30343</v>
      </c>
      <c r="C2375" s="114">
        <v>46099</v>
      </c>
      <c r="D2375" s="114">
        <v>46133</v>
      </c>
      <c r="E2375" s="114">
        <v>46132</v>
      </c>
      <c r="F2375" s="6572">
        <f t="shared" si="103"/>
        <v>1</v>
      </c>
      <c r="G2375" s="6">
        <v>8644</v>
      </c>
      <c r="H2375" s="6924" t="s">
        <v>30344</v>
      </c>
      <c r="J2375" s="6923" t="s">
        <v>30345</v>
      </c>
      <c r="K2375" s="6923" t="s">
        <v>30346</v>
      </c>
      <c r="L2375" s="6923" t="s">
        <v>173</v>
      </c>
      <c r="M2375" s="6573" t="s">
        <v>30342</v>
      </c>
      <c r="O2375" s="264">
        <v>1</v>
      </c>
      <c r="P2375" s="264">
        <v>1</v>
      </c>
      <c r="Q2375" s="6923" t="s">
        <v>30347</v>
      </c>
      <c r="AA2375" s="6564">
        <v>13711378</v>
      </c>
      <c r="AC2375" s="4898">
        <v>6900</v>
      </c>
      <c r="AD2375" s="4898">
        <v>7920</v>
      </c>
      <c r="AE2375" s="4898">
        <f t="shared" si="104"/>
        <v>14820</v>
      </c>
    </row>
    <row r="2376" spans="1:31" s="6" customFormat="1" ht="30" customHeight="1">
      <c r="A2376" s="6937" t="s">
        <v>18977</v>
      </c>
      <c r="B2376" s="6922" t="s">
        <v>30348</v>
      </c>
      <c r="C2376" s="8686">
        <v>46099</v>
      </c>
      <c r="D2376" s="8686">
        <v>46133</v>
      </c>
      <c r="E2376" s="8686"/>
      <c r="F2376" s="8697"/>
      <c r="G2376" s="8687">
        <v>8644</v>
      </c>
      <c r="H2376" s="6997" t="s">
        <v>30349</v>
      </c>
      <c r="I2376" s="8687"/>
      <c r="J2376" s="6922" t="s">
        <v>30350</v>
      </c>
      <c r="K2376" s="6922" t="s">
        <v>30351</v>
      </c>
      <c r="L2376" s="6922" t="s">
        <v>76</v>
      </c>
      <c r="M2376" s="8695" t="s">
        <v>30353</v>
      </c>
      <c r="N2376" s="8687"/>
      <c r="O2376" s="4088">
        <v>4</v>
      </c>
      <c r="P2376" s="4088">
        <v>4</v>
      </c>
      <c r="Q2376" s="6922" t="s">
        <v>30352</v>
      </c>
      <c r="R2376" s="8687"/>
      <c r="V2376" s="6" t="s">
        <v>28776</v>
      </c>
      <c r="X2376" s="6" t="s">
        <v>27185</v>
      </c>
      <c r="AA2376" s="6564">
        <v>13711381</v>
      </c>
      <c r="AC2376" s="4898">
        <v>10200</v>
      </c>
      <c r="AD2376" s="4898">
        <v>7920</v>
      </c>
      <c r="AE2376" s="4898">
        <f t="shared" si="104"/>
        <v>41880</v>
      </c>
    </row>
    <row r="2377" spans="1:31" s="6" customFormat="1" ht="30" customHeight="1">
      <c r="A2377" s="6923" t="s">
        <v>18977</v>
      </c>
      <c r="B2377" s="6923" t="s">
        <v>30324</v>
      </c>
      <c r="C2377" s="114">
        <v>46099</v>
      </c>
      <c r="D2377" s="114">
        <v>46133</v>
      </c>
      <c r="E2377" s="114">
        <v>46132</v>
      </c>
      <c r="F2377" s="6572">
        <f t="shared" si="103"/>
        <v>1</v>
      </c>
      <c r="G2377" s="6">
        <v>8644</v>
      </c>
      <c r="H2377" s="6924" t="s">
        <v>11265</v>
      </c>
      <c r="J2377" s="6923" t="s">
        <v>15427</v>
      </c>
      <c r="K2377" s="6923" t="s">
        <v>30354</v>
      </c>
      <c r="L2377" s="6923" t="s">
        <v>173</v>
      </c>
      <c r="M2377" s="6573" t="s">
        <v>30356</v>
      </c>
      <c r="O2377" s="264">
        <v>1</v>
      </c>
      <c r="P2377" s="264">
        <v>1</v>
      </c>
      <c r="Q2377" s="6923" t="s">
        <v>30355</v>
      </c>
      <c r="AA2377" s="6564">
        <v>13711382</v>
      </c>
      <c r="AC2377" s="4898">
        <v>10200</v>
      </c>
      <c r="AD2377" s="4898">
        <v>7920</v>
      </c>
      <c r="AE2377" s="4898">
        <f t="shared" si="104"/>
        <v>18120</v>
      </c>
    </row>
    <row r="2378" spans="1:31" s="8448" customFormat="1" ht="30" customHeight="1">
      <c r="A2378" s="7033" t="s">
        <v>19269</v>
      </c>
      <c r="B2378" s="7033" t="s">
        <v>30357</v>
      </c>
      <c r="C2378" s="37">
        <v>46099</v>
      </c>
      <c r="D2378" s="37">
        <v>46120</v>
      </c>
      <c r="E2378" s="37"/>
      <c r="F2378" s="8474"/>
      <c r="G2378" s="8448">
        <v>8602</v>
      </c>
      <c r="H2378" s="7034" t="s">
        <v>7815</v>
      </c>
      <c r="J2378" s="7033" t="s">
        <v>30358</v>
      </c>
      <c r="K2378" s="7033" t="s">
        <v>30227</v>
      </c>
      <c r="L2378" s="7033" t="s">
        <v>173</v>
      </c>
      <c r="M2378" s="69" t="s">
        <v>30359</v>
      </c>
      <c r="O2378" s="4511">
        <v>1</v>
      </c>
      <c r="P2378" s="4511">
        <v>1</v>
      </c>
      <c r="Q2378" s="7033" t="s">
        <v>29809</v>
      </c>
      <c r="AA2378" s="4891">
        <v>13711384</v>
      </c>
      <c r="AC2378" s="4906"/>
      <c r="AD2378" s="4906"/>
      <c r="AE2378" s="4906"/>
    </row>
    <row r="2379" spans="1:31" s="6" customFormat="1" ht="30" customHeight="1">
      <c r="A2379" s="6923" t="s">
        <v>30360</v>
      </c>
      <c r="B2379" s="6923" t="s">
        <v>30362</v>
      </c>
      <c r="C2379" s="114">
        <v>46099</v>
      </c>
      <c r="D2379" s="114">
        <v>46133</v>
      </c>
      <c r="E2379" s="114">
        <v>46132</v>
      </c>
      <c r="F2379" s="6572">
        <f t="shared" si="103"/>
        <v>1</v>
      </c>
      <c r="G2379" s="6">
        <v>8616</v>
      </c>
      <c r="H2379" s="6924" t="s">
        <v>12351</v>
      </c>
      <c r="J2379" s="6923" t="s">
        <v>30363</v>
      </c>
      <c r="K2379" s="6923" t="s">
        <v>30364</v>
      </c>
      <c r="L2379" s="6923" t="s">
        <v>173</v>
      </c>
      <c r="M2379" s="6573" t="s">
        <v>30365</v>
      </c>
      <c r="O2379" s="264">
        <v>1</v>
      </c>
      <c r="P2379" s="264">
        <v>1</v>
      </c>
      <c r="Q2379" s="6923" t="s">
        <v>30043</v>
      </c>
      <c r="AA2379" s="6564">
        <v>13711398</v>
      </c>
      <c r="AC2379" s="4898">
        <v>17100</v>
      </c>
      <c r="AD2379" s="4898">
        <v>7920</v>
      </c>
      <c r="AE2379" s="4898">
        <f t="shared" si="104"/>
        <v>25020</v>
      </c>
    </row>
    <row r="2380" spans="1:31" s="6" customFormat="1" ht="30" customHeight="1">
      <c r="A2380" s="6922" t="s">
        <v>19214</v>
      </c>
      <c r="B2380" s="8103" t="s">
        <v>30366</v>
      </c>
      <c r="C2380" s="422">
        <v>46099</v>
      </c>
      <c r="D2380" s="422">
        <v>46120</v>
      </c>
      <c r="E2380" s="422"/>
      <c r="F2380" s="373"/>
      <c r="G2380" s="41">
        <v>8616</v>
      </c>
      <c r="H2380" s="6997" t="s">
        <v>1771</v>
      </c>
      <c r="I2380" s="41"/>
      <c r="J2380" s="6922" t="s">
        <v>30367</v>
      </c>
      <c r="K2380" s="6922" t="s">
        <v>30368</v>
      </c>
      <c r="L2380" s="6922" t="s">
        <v>173</v>
      </c>
      <c r="M2380" s="582" t="s">
        <v>30370</v>
      </c>
      <c r="N2380" s="41"/>
      <c r="O2380" s="4088">
        <v>1</v>
      </c>
      <c r="P2380" s="4088">
        <v>1</v>
      </c>
      <c r="Q2380" s="6922" t="s">
        <v>30369</v>
      </c>
      <c r="R2380" s="41"/>
      <c r="V2380" s="6" t="s">
        <v>28776</v>
      </c>
      <c r="X2380" s="6" t="s">
        <v>27185</v>
      </c>
      <c r="AA2380" s="6564">
        <v>13711463</v>
      </c>
      <c r="AC2380" s="4898">
        <v>1200</v>
      </c>
      <c r="AD2380" s="4898">
        <v>7920</v>
      </c>
      <c r="AE2380" s="4898">
        <f t="shared" si="104"/>
        <v>9120</v>
      </c>
    </row>
    <row r="2381" spans="1:31" s="6" customFormat="1" ht="30" customHeight="1">
      <c r="A2381" s="6932" t="s">
        <v>19269</v>
      </c>
      <c r="B2381" s="6923" t="s">
        <v>30361</v>
      </c>
      <c r="C2381" s="114">
        <v>46099</v>
      </c>
      <c r="D2381" s="114">
        <v>46133</v>
      </c>
      <c r="E2381" s="114">
        <v>46132</v>
      </c>
      <c r="F2381" s="6572">
        <f t="shared" si="103"/>
        <v>1</v>
      </c>
      <c r="G2381" s="6">
        <v>8602</v>
      </c>
      <c r="H2381" s="6924" t="s">
        <v>6213</v>
      </c>
      <c r="J2381" s="6923" t="s">
        <v>25975</v>
      </c>
      <c r="K2381" s="6923" t="s">
        <v>30372</v>
      </c>
      <c r="L2381" s="6923" t="s">
        <v>28</v>
      </c>
      <c r="M2381" s="6573" t="s">
        <v>30374</v>
      </c>
      <c r="O2381" s="264">
        <v>2</v>
      </c>
      <c r="P2381" s="264">
        <v>2</v>
      </c>
      <c r="Q2381" s="6923" t="s">
        <v>30373</v>
      </c>
      <c r="AA2381" s="6564">
        <v>13711476</v>
      </c>
      <c r="AC2381" s="4898">
        <v>12400</v>
      </c>
      <c r="AD2381" s="4898">
        <v>12375</v>
      </c>
      <c r="AE2381" s="4898">
        <f t="shared" si="104"/>
        <v>37150</v>
      </c>
    </row>
    <row r="2382" spans="1:31" s="36" customFormat="1" ht="30" customHeight="1">
      <c r="A2382" s="7033" t="s">
        <v>19214</v>
      </c>
      <c r="B2382" s="7033" t="s">
        <v>30375</v>
      </c>
      <c r="C2382" s="37">
        <v>46099</v>
      </c>
      <c r="D2382" s="37">
        <v>46120</v>
      </c>
      <c r="E2382" s="37"/>
      <c r="F2382" s="448"/>
      <c r="G2382" s="36">
        <v>8616</v>
      </c>
      <c r="H2382" s="7034" t="s">
        <v>11240</v>
      </c>
      <c r="J2382" s="7033" t="s">
        <v>30376</v>
      </c>
      <c r="K2382" s="7033" t="s">
        <v>30377</v>
      </c>
      <c r="L2382" s="7033" t="s">
        <v>173</v>
      </c>
      <c r="M2382" s="69" t="s">
        <v>30378</v>
      </c>
      <c r="O2382" s="4511">
        <v>1</v>
      </c>
      <c r="P2382" s="4511">
        <v>1</v>
      </c>
      <c r="Q2382" s="7033" t="s">
        <v>30142</v>
      </c>
      <c r="AA2382" s="4891">
        <v>13711479</v>
      </c>
      <c r="AC2382" s="4906"/>
      <c r="AD2382" s="4906"/>
      <c r="AE2382" s="4906"/>
    </row>
    <row r="2383" spans="1:31" s="6" customFormat="1" ht="30" customHeight="1">
      <c r="A2383" s="6922" t="s">
        <v>19214</v>
      </c>
      <c r="B2383" s="8103" t="s">
        <v>30380</v>
      </c>
      <c r="C2383" s="422">
        <v>46099</v>
      </c>
      <c r="D2383" s="422">
        <v>46120</v>
      </c>
      <c r="E2383" s="422"/>
      <c r="F2383" s="373"/>
      <c r="G2383" s="41">
        <v>8616</v>
      </c>
      <c r="H2383" s="6997" t="s">
        <v>19380</v>
      </c>
      <c r="I2383" s="41"/>
      <c r="J2383" s="6922" t="s">
        <v>30381</v>
      </c>
      <c r="K2383" s="6922" t="s">
        <v>30382</v>
      </c>
      <c r="L2383" s="6922" t="s">
        <v>28</v>
      </c>
      <c r="M2383" s="582" t="s">
        <v>30383</v>
      </c>
      <c r="N2383" s="41"/>
      <c r="O2383" s="4088">
        <v>2</v>
      </c>
      <c r="P2383" s="4088">
        <v>2</v>
      </c>
      <c r="Q2383" s="6922" t="s">
        <v>21669</v>
      </c>
      <c r="R2383" s="41"/>
      <c r="V2383" s="6" t="s">
        <v>9338</v>
      </c>
      <c r="X2383" s="6" t="s">
        <v>7042</v>
      </c>
      <c r="AA2383" s="6564">
        <v>13711486</v>
      </c>
      <c r="AC2383" s="4898">
        <v>1200</v>
      </c>
      <c r="AD2383" s="4898">
        <v>7920</v>
      </c>
      <c r="AE2383" s="4898">
        <f t="shared" si="104"/>
        <v>17040</v>
      </c>
    </row>
    <row r="2384" spans="1:31" s="6" customFormat="1" ht="30" customHeight="1">
      <c r="A2384" s="6922" t="s">
        <v>19214</v>
      </c>
      <c r="B2384" s="8103" t="s">
        <v>30371</v>
      </c>
      <c r="C2384" s="422">
        <v>46099</v>
      </c>
      <c r="D2384" s="422">
        <v>46120</v>
      </c>
      <c r="E2384" s="422"/>
      <c r="F2384" s="373"/>
      <c r="G2384" s="41">
        <v>8616</v>
      </c>
      <c r="H2384" s="6997" t="s">
        <v>12748</v>
      </c>
      <c r="I2384" s="41"/>
      <c r="J2384" s="6922" t="s">
        <v>30384</v>
      </c>
      <c r="K2384" s="6922" t="s">
        <v>30385</v>
      </c>
      <c r="L2384" s="6922" t="s">
        <v>173</v>
      </c>
      <c r="M2384" s="582" t="s">
        <v>30386</v>
      </c>
      <c r="N2384" s="41"/>
      <c r="O2384" s="4088">
        <v>1</v>
      </c>
      <c r="P2384" s="4088">
        <v>1</v>
      </c>
      <c r="Q2384" s="6922" t="s">
        <v>30142</v>
      </c>
      <c r="R2384" s="41"/>
      <c r="V2384" s="6" t="s">
        <v>28776</v>
      </c>
      <c r="X2384" s="6" t="s">
        <v>27185</v>
      </c>
      <c r="AA2384" s="6564">
        <v>13711512</v>
      </c>
      <c r="AC2384" s="4898">
        <v>0</v>
      </c>
      <c r="AD2384" s="4898">
        <v>7920</v>
      </c>
      <c r="AE2384" s="4898">
        <f t="shared" si="104"/>
        <v>7920</v>
      </c>
    </row>
    <row r="2385" spans="1:31" s="6" customFormat="1" ht="30" customHeight="1">
      <c r="A2385" s="6923" t="s">
        <v>19351</v>
      </c>
      <c r="B2385" s="6923" t="s">
        <v>30387</v>
      </c>
      <c r="C2385" s="114">
        <v>46044</v>
      </c>
      <c r="D2385" s="114">
        <v>46133</v>
      </c>
      <c r="E2385" s="114">
        <v>46132</v>
      </c>
      <c r="F2385" s="6572">
        <f t="shared" si="103"/>
        <v>1</v>
      </c>
      <c r="G2385" s="6">
        <v>8646</v>
      </c>
      <c r="H2385" s="6924" t="s">
        <v>3889</v>
      </c>
      <c r="J2385" s="6923" t="s">
        <v>30388</v>
      </c>
      <c r="K2385" s="6923" t="s">
        <v>30389</v>
      </c>
      <c r="L2385" s="6923" t="s">
        <v>173</v>
      </c>
      <c r="M2385" s="6573" t="s">
        <v>30390</v>
      </c>
      <c r="O2385" s="264">
        <v>1</v>
      </c>
      <c r="P2385" s="264">
        <v>1</v>
      </c>
      <c r="Q2385" s="6923" t="s">
        <v>25112</v>
      </c>
      <c r="AA2385" s="6564">
        <v>13711514</v>
      </c>
      <c r="AC2385" s="4898">
        <v>31000</v>
      </c>
      <c r="AD2385" s="4898">
        <v>12375</v>
      </c>
      <c r="AE2385" s="4898">
        <f t="shared" si="104"/>
        <v>43375</v>
      </c>
    </row>
    <row r="2386" spans="1:31" s="6" customFormat="1" ht="30" customHeight="1">
      <c r="A2386" s="6923" t="s">
        <v>19351</v>
      </c>
      <c r="B2386" s="6923" t="s">
        <v>30391</v>
      </c>
      <c r="C2386" s="114">
        <v>46036</v>
      </c>
      <c r="D2386" s="114">
        <v>46133</v>
      </c>
      <c r="E2386" s="114">
        <v>46132</v>
      </c>
      <c r="F2386" s="6572">
        <f t="shared" si="103"/>
        <v>1</v>
      </c>
      <c r="G2386" s="6">
        <v>8646</v>
      </c>
      <c r="H2386" s="6924" t="s">
        <v>3681</v>
      </c>
      <c r="J2386" s="6923" t="s">
        <v>30392</v>
      </c>
      <c r="K2386" s="6923" t="s">
        <v>30393</v>
      </c>
      <c r="L2386" s="6923" t="s">
        <v>28</v>
      </c>
      <c r="M2386" s="6" t="s">
        <v>30394</v>
      </c>
      <c r="O2386" s="264">
        <v>2</v>
      </c>
      <c r="P2386" s="264">
        <v>2</v>
      </c>
      <c r="Q2386" s="6923" t="s">
        <v>21669</v>
      </c>
      <c r="AA2386" s="6564">
        <v>13711530</v>
      </c>
      <c r="AC2386" s="4898">
        <v>55800</v>
      </c>
      <c r="AD2386" s="4898">
        <v>12375</v>
      </c>
      <c r="AE2386" s="4898">
        <f t="shared" si="104"/>
        <v>80550</v>
      </c>
    </row>
    <row r="2387" spans="1:31" s="6" customFormat="1" ht="30" customHeight="1">
      <c r="A2387" s="6922" t="s">
        <v>19351</v>
      </c>
      <c r="B2387" s="6922" t="s">
        <v>30395</v>
      </c>
      <c r="C2387" s="422">
        <v>46078</v>
      </c>
      <c r="D2387" s="422">
        <v>46133</v>
      </c>
      <c r="E2387" s="422"/>
      <c r="F2387" s="373"/>
      <c r="G2387" s="41">
        <v>8646</v>
      </c>
      <c r="H2387" s="6997" t="s">
        <v>1958</v>
      </c>
      <c r="I2387" s="41"/>
      <c r="J2387" s="6922" t="s">
        <v>30396</v>
      </c>
      <c r="K2387" s="6922" t="s">
        <v>30397</v>
      </c>
      <c r="L2387" s="6922" t="s">
        <v>173</v>
      </c>
      <c r="M2387" s="582" t="s">
        <v>30398</v>
      </c>
      <c r="N2387" s="41"/>
      <c r="O2387" s="4088">
        <v>1</v>
      </c>
      <c r="P2387" s="4088">
        <v>1</v>
      </c>
      <c r="Q2387" s="6922" t="s">
        <v>30142</v>
      </c>
      <c r="R2387" s="41"/>
      <c r="V2387" s="6" t="s">
        <v>28776</v>
      </c>
      <c r="X2387" s="6" t="s">
        <v>27185</v>
      </c>
      <c r="AA2387" s="6564">
        <v>13711546</v>
      </c>
      <c r="AC2387" s="4898">
        <v>6200</v>
      </c>
      <c r="AD2387" s="4898">
        <v>12375</v>
      </c>
      <c r="AE2387" s="4898">
        <f t="shared" si="104"/>
        <v>18575</v>
      </c>
    </row>
    <row r="2388" spans="1:31" s="6" customFormat="1" ht="30" customHeight="1">
      <c r="A2388" s="6937" t="s">
        <v>19351</v>
      </c>
      <c r="B2388" s="8103" t="s">
        <v>30399</v>
      </c>
      <c r="C2388" s="422">
        <v>46099</v>
      </c>
      <c r="D2388" s="422">
        <v>46120</v>
      </c>
      <c r="E2388" s="422"/>
      <c r="F2388" s="373"/>
      <c r="G2388" s="41">
        <v>8646</v>
      </c>
      <c r="H2388" s="6997" t="s">
        <v>30400</v>
      </c>
      <c r="I2388" s="41"/>
      <c r="J2388" s="6922" t="s">
        <v>30401</v>
      </c>
      <c r="K2388" s="6922" t="s">
        <v>30402</v>
      </c>
      <c r="L2388" s="6922" t="s">
        <v>173</v>
      </c>
      <c r="M2388" s="582" t="s">
        <v>30403</v>
      </c>
      <c r="N2388" s="41"/>
      <c r="O2388" s="4088">
        <v>1</v>
      </c>
      <c r="P2388" s="4088">
        <v>1</v>
      </c>
      <c r="Q2388" s="6922" t="s">
        <v>30245</v>
      </c>
      <c r="R2388" s="41"/>
      <c r="V2388" s="6" t="s">
        <v>28776</v>
      </c>
      <c r="X2388" s="6" t="s">
        <v>27185</v>
      </c>
      <c r="AA2388" s="6564">
        <v>13711550</v>
      </c>
      <c r="AC2388" s="4898">
        <v>0</v>
      </c>
      <c r="AD2388" s="4898">
        <v>12375</v>
      </c>
      <c r="AE2388" s="4898">
        <f t="shared" si="104"/>
        <v>12375</v>
      </c>
    </row>
    <row r="2389" spans="1:31" s="6" customFormat="1" ht="30" customHeight="1">
      <c r="A2389" s="6922" t="s">
        <v>19214</v>
      </c>
      <c r="B2389" s="6922" t="s">
        <v>30379</v>
      </c>
      <c r="C2389" s="422">
        <v>46099</v>
      </c>
      <c r="D2389" s="422">
        <v>46120</v>
      </c>
      <c r="E2389" s="422"/>
      <c r="F2389" s="8209"/>
      <c r="G2389" s="41">
        <v>8616</v>
      </c>
      <c r="H2389" s="6997" t="s">
        <v>5896</v>
      </c>
      <c r="I2389" s="41"/>
      <c r="J2389" s="6922" t="s">
        <v>30404</v>
      </c>
      <c r="K2389" s="6922" t="s">
        <v>30405</v>
      </c>
      <c r="L2389" s="6922" t="s">
        <v>173</v>
      </c>
      <c r="M2389" s="582" t="s">
        <v>30407</v>
      </c>
      <c r="N2389" s="41"/>
      <c r="O2389" s="4088">
        <v>1</v>
      </c>
      <c r="P2389" s="4088">
        <v>1</v>
      </c>
      <c r="Q2389" s="6922" t="s">
        <v>30406</v>
      </c>
      <c r="R2389" s="41"/>
      <c r="V2389" s="6" t="s">
        <v>28776</v>
      </c>
      <c r="X2389" s="6" t="s">
        <v>27185</v>
      </c>
      <c r="AA2389" s="6564">
        <v>13711556</v>
      </c>
      <c r="AC2389" s="4898">
        <v>0</v>
      </c>
      <c r="AD2389" s="4898">
        <v>7920</v>
      </c>
      <c r="AE2389" s="4898">
        <f t="shared" si="104"/>
        <v>7920</v>
      </c>
    </row>
    <row r="2390" spans="1:31" s="6" customFormat="1" ht="30" customHeight="1">
      <c r="A2390" s="6932" t="s">
        <v>19214</v>
      </c>
      <c r="B2390" s="6932" t="s">
        <v>30410</v>
      </c>
      <c r="C2390" s="114">
        <v>46099</v>
      </c>
      <c r="D2390" s="114">
        <v>46120</v>
      </c>
      <c r="E2390" s="4981">
        <v>46132</v>
      </c>
      <c r="F2390" s="6706">
        <f t="shared" si="103"/>
        <v>-12</v>
      </c>
      <c r="G2390" s="6">
        <v>8616</v>
      </c>
      <c r="H2390" s="6933" t="s">
        <v>2134</v>
      </c>
      <c r="J2390" s="6" t="s">
        <v>30411</v>
      </c>
      <c r="K2390" s="6" t="s">
        <v>30411</v>
      </c>
      <c r="L2390" s="6923" t="s">
        <v>173</v>
      </c>
      <c r="M2390" s="6573" t="s">
        <v>30413</v>
      </c>
      <c r="O2390" s="264">
        <v>1</v>
      </c>
      <c r="P2390" s="264">
        <v>1</v>
      </c>
      <c r="Q2390" s="6" t="s">
        <v>30412</v>
      </c>
      <c r="AA2390" s="6564">
        <v>13711568</v>
      </c>
      <c r="AC2390" s="4898">
        <v>0</v>
      </c>
      <c r="AD2390" s="4898">
        <v>7920</v>
      </c>
      <c r="AE2390" s="4898">
        <f t="shared" si="104"/>
        <v>7920</v>
      </c>
    </row>
    <row r="2391" spans="1:31" s="6" customFormat="1" ht="30" customHeight="1">
      <c r="A2391" s="6932" t="s">
        <v>19269</v>
      </c>
      <c r="B2391" s="6" t="s">
        <v>30414</v>
      </c>
      <c r="C2391" s="114">
        <v>46099</v>
      </c>
      <c r="D2391" s="114">
        <v>46133</v>
      </c>
      <c r="E2391" s="114">
        <v>46132</v>
      </c>
      <c r="F2391" s="6572">
        <f t="shared" si="103"/>
        <v>1</v>
      </c>
      <c r="G2391" s="6">
        <v>8602</v>
      </c>
      <c r="H2391" s="6933" t="s">
        <v>11217</v>
      </c>
      <c r="J2391" s="6" t="s">
        <v>30415</v>
      </c>
      <c r="K2391" s="6" t="s">
        <v>30416</v>
      </c>
      <c r="L2391" s="6923" t="s">
        <v>173</v>
      </c>
      <c r="M2391" s="6573" t="s">
        <v>30417</v>
      </c>
      <c r="O2391" s="264">
        <v>1</v>
      </c>
      <c r="P2391" s="264">
        <v>1</v>
      </c>
      <c r="Q2391" s="6" t="s">
        <v>30416</v>
      </c>
      <c r="AA2391" s="6564">
        <v>13711570</v>
      </c>
      <c r="AC2391" s="4898">
        <v>6200</v>
      </c>
      <c r="AD2391" s="4898">
        <v>12375</v>
      </c>
      <c r="AE2391" s="4898">
        <f t="shared" si="104"/>
        <v>18575</v>
      </c>
    </row>
    <row r="2392" spans="1:31" s="6" customFormat="1" ht="30" customHeight="1">
      <c r="A2392" s="6932" t="s">
        <v>19269</v>
      </c>
      <c r="B2392" s="6" t="s">
        <v>30418</v>
      </c>
      <c r="C2392" s="114">
        <v>46099</v>
      </c>
      <c r="D2392" s="114">
        <v>46133</v>
      </c>
      <c r="E2392" s="114">
        <v>46132</v>
      </c>
      <c r="F2392" s="6572">
        <f t="shared" si="103"/>
        <v>1</v>
      </c>
      <c r="G2392" s="6">
        <v>8602</v>
      </c>
      <c r="H2392" s="6933" t="s">
        <v>2134</v>
      </c>
      <c r="J2392" s="6" t="s">
        <v>30419</v>
      </c>
      <c r="K2392" s="6" t="s">
        <v>30420</v>
      </c>
      <c r="L2392" s="6923" t="s">
        <v>173</v>
      </c>
      <c r="M2392" s="6573" t="s">
        <v>30422</v>
      </c>
      <c r="O2392" s="264">
        <v>1</v>
      </c>
      <c r="P2392" s="264">
        <v>1</v>
      </c>
      <c r="Q2392" s="6" t="s">
        <v>30421</v>
      </c>
      <c r="AA2392" s="6564">
        <v>13711583</v>
      </c>
      <c r="AC2392" s="4898">
        <v>18600</v>
      </c>
      <c r="AD2392" s="4898">
        <v>12375</v>
      </c>
      <c r="AE2392" s="4898">
        <f t="shared" si="104"/>
        <v>30975</v>
      </c>
    </row>
    <row r="2393" spans="1:31" s="6" customFormat="1" ht="30" customHeight="1">
      <c r="A2393" s="6932" t="s">
        <v>19269</v>
      </c>
      <c r="B2393" s="6" t="s">
        <v>30423</v>
      </c>
      <c r="C2393" s="114">
        <v>46099</v>
      </c>
      <c r="D2393" s="114">
        <v>46133</v>
      </c>
      <c r="E2393" s="114">
        <v>46132</v>
      </c>
      <c r="F2393" s="6572">
        <f t="shared" si="103"/>
        <v>1</v>
      </c>
      <c r="G2393" s="6">
        <v>8602</v>
      </c>
      <c r="H2393" s="6933" t="s">
        <v>13186</v>
      </c>
      <c r="J2393" s="6" t="s">
        <v>30424</v>
      </c>
      <c r="K2393" s="6" t="s">
        <v>30425</v>
      </c>
      <c r="L2393" s="6932" t="s">
        <v>128</v>
      </c>
      <c r="M2393" s="6573" t="s">
        <v>30427</v>
      </c>
      <c r="O2393" s="264">
        <v>3</v>
      </c>
      <c r="P2393" s="264">
        <v>3</v>
      </c>
      <c r="Q2393" s="6" t="s">
        <v>30426</v>
      </c>
      <c r="AA2393" s="6564">
        <v>13711602</v>
      </c>
      <c r="AC2393" s="4898">
        <v>12400</v>
      </c>
      <c r="AD2393" s="4898">
        <v>12375</v>
      </c>
      <c r="AE2393" s="4898">
        <f t="shared" si="104"/>
        <v>49525</v>
      </c>
    </row>
    <row r="2394" spans="1:31" s="6" customFormat="1" ht="30" customHeight="1">
      <c r="A2394" s="6937" t="s">
        <v>19351</v>
      </c>
      <c r="B2394" s="8563" t="s">
        <v>30428</v>
      </c>
      <c r="C2394" s="422">
        <v>46099</v>
      </c>
      <c r="D2394" s="422">
        <v>46133</v>
      </c>
      <c r="E2394" s="422"/>
      <c r="F2394" s="373"/>
      <c r="G2394" s="41">
        <v>8646</v>
      </c>
      <c r="H2394" s="6991" t="s">
        <v>16840</v>
      </c>
      <c r="I2394" s="41"/>
      <c r="J2394" s="6937" t="s">
        <v>30429</v>
      </c>
      <c r="K2394" s="6937" t="s">
        <v>30430</v>
      </c>
      <c r="L2394" s="6937" t="s">
        <v>173</v>
      </c>
      <c r="M2394" s="582" t="s">
        <v>30431</v>
      </c>
      <c r="N2394" s="41"/>
      <c r="O2394" s="4088">
        <v>1</v>
      </c>
      <c r="P2394" s="4088">
        <v>1</v>
      </c>
      <c r="Q2394" s="6937" t="s">
        <v>30245</v>
      </c>
      <c r="R2394" s="41"/>
      <c r="V2394" s="6" t="s">
        <v>28776</v>
      </c>
      <c r="X2394" s="6" t="s">
        <v>27185</v>
      </c>
      <c r="AA2394" s="6564">
        <v>13711622</v>
      </c>
      <c r="AC2394" s="4898">
        <v>12400</v>
      </c>
      <c r="AD2394" s="4898">
        <v>12375</v>
      </c>
      <c r="AE2394" s="4898">
        <f t="shared" si="104"/>
        <v>24775</v>
      </c>
    </row>
    <row r="2395" spans="1:31" s="6" customFormat="1" ht="30" customHeight="1">
      <c r="A2395" s="6932" t="s">
        <v>19351</v>
      </c>
      <c r="B2395" s="6932" t="s">
        <v>30433</v>
      </c>
      <c r="C2395" s="114">
        <v>46099</v>
      </c>
      <c r="D2395" s="114">
        <v>46133</v>
      </c>
      <c r="E2395" s="114">
        <v>46132</v>
      </c>
      <c r="F2395" s="6572">
        <f t="shared" si="103"/>
        <v>1</v>
      </c>
      <c r="G2395" s="6">
        <v>8646</v>
      </c>
      <c r="H2395" s="6933" t="s">
        <v>6509</v>
      </c>
      <c r="J2395" s="6932" t="s">
        <v>30434</v>
      </c>
      <c r="K2395" s="6932" t="s">
        <v>30435</v>
      </c>
      <c r="L2395" s="6932" t="s">
        <v>173</v>
      </c>
      <c r="M2395" s="6573" t="s">
        <v>30437</v>
      </c>
      <c r="O2395" s="264">
        <v>1</v>
      </c>
      <c r="P2395" s="264">
        <v>1</v>
      </c>
      <c r="Q2395" s="6932" t="s">
        <v>30436</v>
      </c>
      <c r="AA2395" s="6564">
        <v>13711624</v>
      </c>
      <c r="AC2395" s="4898">
        <v>55800</v>
      </c>
      <c r="AD2395" s="4898">
        <v>12375</v>
      </c>
      <c r="AE2395" s="4898">
        <f t="shared" si="104"/>
        <v>68175</v>
      </c>
    </row>
    <row r="2396" spans="1:31" s="6" customFormat="1" ht="30" customHeight="1">
      <c r="A2396" s="6932" t="s">
        <v>19351</v>
      </c>
      <c r="B2396" s="6932" t="s">
        <v>30439</v>
      </c>
      <c r="C2396" s="114">
        <v>46381</v>
      </c>
      <c r="D2396" s="114">
        <v>46133</v>
      </c>
      <c r="E2396" s="114">
        <v>46132</v>
      </c>
      <c r="F2396" s="6572">
        <f t="shared" si="103"/>
        <v>1</v>
      </c>
      <c r="G2396" s="6">
        <v>8646</v>
      </c>
      <c r="H2396" s="6933" t="s">
        <v>30440</v>
      </c>
      <c r="J2396" s="6932" t="s">
        <v>30441</v>
      </c>
      <c r="K2396" s="6932" t="s">
        <v>30442</v>
      </c>
      <c r="L2396" s="6932" t="s">
        <v>173</v>
      </c>
      <c r="M2396" s="6573" t="s">
        <v>30444</v>
      </c>
      <c r="O2396" s="264">
        <v>1</v>
      </c>
      <c r="P2396" s="264">
        <v>1</v>
      </c>
      <c r="Q2396" s="6932" t="s">
        <v>30443</v>
      </c>
      <c r="AA2396" s="6564">
        <v>13711631</v>
      </c>
      <c r="AC2396" s="4898">
        <v>18600</v>
      </c>
      <c r="AD2396" s="4898">
        <v>12375</v>
      </c>
      <c r="AE2396" s="4898">
        <f t="shared" si="104"/>
        <v>30975</v>
      </c>
    </row>
    <row r="2397" spans="1:31" s="6" customFormat="1" ht="30" customHeight="1">
      <c r="A2397" s="8706" t="s">
        <v>19351</v>
      </c>
      <c r="B2397" s="8706" t="s">
        <v>30445</v>
      </c>
      <c r="C2397" s="114">
        <v>46099</v>
      </c>
      <c r="D2397" s="114">
        <v>46133</v>
      </c>
      <c r="E2397" s="114">
        <v>46132</v>
      </c>
      <c r="F2397" s="6572">
        <f t="shared" si="103"/>
        <v>1</v>
      </c>
      <c r="G2397" s="6">
        <v>8646</v>
      </c>
      <c r="H2397" s="6933" t="s">
        <v>30446</v>
      </c>
      <c r="I2397" s="6932" t="s">
        <v>25</v>
      </c>
      <c r="J2397" s="8706" t="s">
        <v>30447</v>
      </c>
      <c r="K2397" s="6932" t="s">
        <v>30448</v>
      </c>
      <c r="L2397" s="6932" t="s">
        <v>173</v>
      </c>
      <c r="M2397" s="6573" t="s">
        <v>30450</v>
      </c>
      <c r="O2397" s="264">
        <v>1</v>
      </c>
      <c r="P2397" s="264">
        <v>1</v>
      </c>
      <c r="Q2397" s="6932" t="s">
        <v>30449</v>
      </c>
      <c r="AA2397" s="6564">
        <v>13711636</v>
      </c>
      <c r="AC2397" s="4898">
        <v>18600</v>
      </c>
      <c r="AD2397" s="4898">
        <v>12375</v>
      </c>
      <c r="AE2397" s="4898">
        <f t="shared" si="104"/>
        <v>30975</v>
      </c>
    </row>
    <row r="2398" spans="1:31" s="6" customFormat="1" ht="30" customHeight="1">
      <c r="A2398" s="6932" t="s">
        <v>19351</v>
      </c>
      <c r="B2398" s="6932" t="s">
        <v>30451</v>
      </c>
      <c r="C2398" s="114">
        <v>46099</v>
      </c>
      <c r="D2398" s="114">
        <v>46133</v>
      </c>
      <c r="E2398" s="114">
        <v>46132</v>
      </c>
      <c r="F2398" s="6572">
        <f t="shared" si="103"/>
        <v>1</v>
      </c>
      <c r="G2398" s="6">
        <v>8646</v>
      </c>
      <c r="H2398" s="6933" t="s">
        <v>13055</v>
      </c>
      <c r="J2398" s="6932" t="s">
        <v>30452</v>
      </c>
      <c r="K2398" s="6932" t="s">
        <v>30453</v>
      </c>
      <c r="L2398" s="6932" t="s">
        <v>173</v>
      </c>
      <c r="M2398" s="6573" t="s">
        <v>30454</v>
      </c>
      <c r="O2398" s="264">
        <v>1</v>
      </c>
      <c r="P2398" s="264">
        <v>1</v>
      </c>
      <c r="Q2398" s="6932" t="s">
        <v>30449</v>
      </c>
      <c r="AA2398" s="6564">
        <v>13711647</v>
      </c>
      <c r="AC2398" s="4898">
        <v>12400</v>
      </c>
      <c r="AD2398" s="4898">
        <v>12375</v>
      </c>
      <c r="AE2398" s="4898">
        <f t="shared" si="104"/>
        <v>24775</v>
      </c>
    </row>
    <row r="2399" spans="1:31" s="6" customFormat="1" ht="30" customHeight="1">
      <c r="A2399" s="6932" t="s">
        <v>19351</v>
      </c>
      <c r="B2399" s="6932" t="s">
        <v>30438</v>
      </c>
      <c r="C2399" s="114">
        <v>46099</v>
      </c>
      <c r="D2399" s="114">
        <v>46133</v>
      </c>
      <c r="E2399" s="6936">
        <v>46132</v>
      </c>
      <c r="F2399" s="6572">
        <f t="shared" si="103"/>
        <v>1</v>
      </c>
      <c r="G2399" s="6">
        <v>8646</v>
      </c>
      <c r="H2399" s="6933" t="s">
        <v>106</v>
      </c>
      <c r="J2399" s="6932" t="s">
        <v>30456</v>
      </c>
      <c r="K2399" s="6932" t="s">
        <v>30457</v>
      </c>
      <c r="L2399" s="6932" t="s">
        <v>173</v>
      </c>
      <c r="M2399" s="6573" t="s">
        <v>30459</v>
      </c>
      <c r="O2399" s="264">
        <v>1</v>
      </c>
      <c r="P2399" s="264">
        <v>1</v>
      </c>
      <c r="Q2399" s="6932" t="s">
        <v>30458</v>
      </c>
      <c r="AA2399" s="6564">
        <v>13711652</v>
      </c>
      <c r="AC2399" s="4898">
        <v>12400</v>
      </c>
      <c r="AD2399" s="4898">
        <v>12375</v>
      </c>
      <c r="AE2399" s="4898">
        <f t="shared" si="104"/>
        <v>24775</v>
      </c>
    </row>
    <row r="2400" spans="1:31" s="6" customFormat="1" ht="30" customHeight="1">
      <c r="A2400" s="6937" t="s">
        <v>19351</v>
      </c>
      <c r="B2400" s="8283" t="s">
        <v>30460</v>
      </c>
      <c r="C2400" s="422">
        <v>46099</v>
      </c>
      <c r="D2400" s="422">
        <v>46120</v>
      </c>
      <c r="E2400" s="422"/>
      <c r="F2400" s="373"/>
      <c r="G2400" s="41">
        <v>8646</v>
      </c>
      <c r="H2400" s="6991" t="s">
        <v>1884</v>
      </c>
      <c r="I2400" s="41"/>
      <c r="J2400" s="6937" t="s">
        <v>30461</v>
      </c>
      <c r="K2400" s="6937" t="s">
        <v>30462</v>
      </c>
      <c r="L2400" s="6937" t="s">
        <v>173</v>
      </c>
      <c r="M2400" s="582" t="s">
        <v>30464</v>
      </c>
      <c r="N2400" s="41"/>
      <c r="O2400" s="4088">
        <v>1</v>
      </c>
      <c r="P2400" s="4088">
        <v>1</v>
      </c>
      <c r="Q2400" s="6937" t="s">
        <v>30463</v>
      </c>
      <c r="R2400" s="41"/>
      <c r="V2400" s="6" t="s">
        <v>28776</v>
      </c>
      <c r="X2400" s="6" t="s">
        <v>27185</v>
      </c>
      <c r="AA2400" s="6564">
        <v>13711663</v>
      </c>
      <c r="AC2400" s="4898">
        <v>0</v>
      </c>
      <c r="AD2400" s="4898">
        <v>12375</v>
      </c>
      <c r="AE2400" s="4898">
        <f t="shared" si="104"/>
        <v>12375</v>
      </c>
    </row>
    <row r="2401" spans="1:31" s="6" customFormat="1" ht="30" customHeight="1">
      <c r="A2401" s="6937" t="s">
        <v>19351</v>
      </c>
      <c r="B2401" s="6937" t="s">
        <v>30455</v>
      </c>
      <c r="C2401" s="422">
        <v>46099</v>
      </c>
      <c r="D2401" s="422">
        <v>46133</v>
      </c>
      <c r="E2401" s="422"/>
      <c r="F2401" s="373"/>
      <c r="G2401" s="41">
        <v>8646</v>
      </c>
      <c r="H2401" s="6991" t="s">
        <v>1958</v>
      </c>
      <c r="I2401" s="41"/>
      <c r="J2401" s="6937" t="s">
        <v>30466</v>
      </c>
      <c r="K2401" s="6937" t="s">
        <v>30467</v>
      </c>
      <c r="L2401" s="6937" t="s">
        <v>173</v>
      </c>
      <c r="M2401" s="582" t="s">
        <v>30468</v>
      </c>
      <c r="N2401" s="41"/>
      <c r="O2401" s="4088">
        <v>1</v>
      </c>
      <c r="P2401" s="4088">
        <v>1</v>
      </c>
      <c r="Q2401" s="6937" t="s">
        <v>30449</v>
      </c>
      <c r="R2401" s="41"/>
      <c r="V2401" s="6" t="s">
        <v>28776</v>
      </c>
      <c r="X2401" s="6" t="s">
        <v>27185</v>
      </c>
      <c r="AA2401" s="6564">
        <v>13711670</v>
      </c>
      <c r="AC2401" s="4898">
        <v>6200</v>
      </c>
      <c r="AD2401" s="4898">
        <v>12375</v>
      </c>
      <c r="AE2401" s="4898">
        <f t="shared" si="104"/>
        <v>18575</v>
      </c>
    </row>
    <row r="2402" spans="1:31" s="6" customFormat="1" ht="30" customHeight="1">
      <c r="A2402" s="6937" t="s">
        <v>19351</v>
      </c>
      <c r="B2402" s="8283" t="s">
        <v>30432</v>
      </c>
      <c r="C2402" s="422">
        <v>46099</v>
      </c>
      <c r="D2402" s="422">
        <v>46120</v>
      </c>
      <c r="E2402" s="422"/>
      <c r="F2402" s="373"/>
      <c r="G2402" s="41">
        <v>8646</v>
      </c>
      <c r="H2402" s="6943"/>
      <c r="I2402" s="6937" t="s">
        <v>21302</v>
      </c>
      <c r="J2402" s="6937" t="s">
        <v>30469</v>
      </c>
      <c r="K2402" s="6937" t="s">
        <v>30470</v>
      </c>
      <c r="L2402" s="6937" t="s">
        <v>173</v>
      </c>
      <c r="M2402" s="41" t="s">
        <v>30472</v>
      </c>
      <c r="N2402" s="41"/>
      <c r="O2402" s="4088">
        <v>1</v>
      </c>
      <c r="P2402" s="4088">
        <v>1</v>
      </c>
      <c r="Q2402" s="6937" t="s">
        <v>30471</v>
      </c>
      <c r="R2402" s="41"/>
      <c r="V2402" s="8164" t="s">
        <v>28776</v>
      </c>
      <c r="X2402" s="8164" t="s">
        <v>27185</v>
      </c>
      <c r="AA2402" s="6564">
        <v>13711705</v>
      </c>
      <c r="AC2402" s="4898">
        <v>0</v>
      </c>
      <c r="AD2402" s="4898">
        <v>12375</v>
      </c>
      <c r="AE2402" s="4898">
        <f t="shared" si="104"/>
        <v>12375</v>
      </c>
    </row>
    <row r="2403" spans="1:31" s="6" customFormat="1" ht="30" customHeight="1">
      <c r="A2403" s="6932" t="s">
        <v>19351</v>
      </c>
      <c r="B2403" s="6932" t="s">
        <v>30473</v>
      </c>
      <c r="C2403" s="114">
        <v>46099</v>
      </c>
      <c r="D2403" s="114">
        <v>46133</v>
      </c>
      <c r="E2403" s="114">
        <v>46132</v>
      </c>
      <c r="F2403" s="6572">
        <f t="shared" si="103"/>
        <v>1</v>
      </c>
      <c r="G2403" s="6">
        <v>8646</v>
      </c>
      <c r="H2403" s="6933" t="s">
        <v>17479</v>
      </c>
      <c r="J2403" s="6932" t="s">
        <v>30474</v>
      </c>
      <c r="K2403" s="6932" t="s">
        <v>30475</v>
      </c>
      <c r="L2403" s="6932" t="s">
        <v>173</v>
      </c>
      <c r="M2403" s="6573" t="s">
        <v>30476</v>
      </c>
      <c r="O2403" s="264">
        <v>1</v>
      </c>
      <c r="P2403" s="264">
        <v>1</v>
      </c>
      <c r="Q2403" s="6932" t="s">
        <v>30245</v>
      </c>
      <c r="AA2403" s="6564">
        <v>13711730</v>
      </c>
      <c r="AC2403" s="4898">
        <v>31000</v>
      </c>
      <c r="AD2403" s="4898">
        <v>12375</v>
      </c>
      <c r="AE2403" s="4898">
        <f t="shared" si="104"/>
        <v>43375</v>
      </c>
    </row>
    <row r="2404" spans="1:31" s="6" customFormat="1" ht="30" customHeight="1">
      <c r="A2404" s="6937" t="s">
        <v>19351</v>
      </c>
      <c r="B2404" s="8283" t="s">
        <v>30465</v>
      </c>
      <c r="C2404" s="422">
        <v>46099</v>
      </c>
      <c r="D2404" s="422">
        <v>46120</v>
      </c>
      <c r="E2404" s="422"/>
      <c r="F2404" s="373"/>
      <c r="G2404" s="41">
        <v>8646</v>
      </c>
      <c r="H2404" s="6991" t="s">
        <v>4906</v>
      </c>
      <c r="I2404" s="41"/>
      <c r="J2404" s="6937" t="s">
        <v>30478</v>
      </c>
      <c r="K2404" s="6937" t="s">
        <v>30479</v>
      </c>
      <c r="L2404" s="6937" t="s">
        <v>173</v>
      </c>
      <c r="M2404" s="582" t="s">
        <v>30481</v>
      </c>
      <c r="N2404" s="41"/>
      <c r="O2404" s="4088">
        <v>1</v>
      </c>
      <c r="P2404" s="4088">
        <v>1</v>
      </c>
      <c r="Q2404" s="6937" t="s">
        <v>30480</v>
      </c>
      <c r="R2404" s="41"/>
      <c r="V2404" s="6" t="s">
        <v>28776</v>
      </c>
      <c r="X2404" s="6" t="s">
        <v>27185</v>
      </c>
      <c r="AA2404" s="6564">
        <v>13711739</v>
      </c>
      <c r="AC2404" s="4898">
        <v>0</v>
      </c>
      <c r="AD2404" s="4898">
        <v>12375</v>
      </c>
      <c r="AE2404" s="4898">
        <f t="shared" si="104"/>
        <v>12375</v>
      </c>
    </row>
    <row r="2405" spans="1:31" s="6" customFormat="1" ht="30" customHeight="1">
      <c r="A2405" s="6937" t="s">
        <v>19351</v>
      </c>
      <c r="B2405" s="6937" t="s">
        <v>30477</v>
      </c>
      <c r="C2405" s="422">
        <v>46099</v>
      </c>
      <c r="D2405" s="422">
        <v>46120</v>
      </c>
      <c r="E2405" s="422"/>
      <c r="F2405" s="373"/>
      <c r="G2405" s="41">
        <v>8646</v>
      </c>
      <c r="H2405" s="6991" t="s">
        <v>3826</v>
      </c>
      <c r="I2405" s="41"/>
      <c r="J2405" s="6937" t="s">
        <v>30482</v>
      </c>
      <c r="K2405" s="6937" t="s">
        <v>30483</v>
      </c>
      <c r="L2405" s="6937" t="s">
        <v>173</v>
      </c>
      <c r="M2405" s="582" t="s">
        <v>30484</v>
      </c>
      <c r="N2405" s="41"/>
      <c r="O2405" s="4088">
        <v>1</v>
      </c>
      <c r="P2405" s="4088">
        <v>1</v>
      </c>
      <c r="Q2405" s="6937" t="s">
        <v>30245</v>
      </c>
      <c r="R2405" s="41"/>
      <c r="V2405" s="6" t="s">
        <v>28776</v>
      </c>
      <c r="X2405" s="6" t="s">
        <v>27185</v>
      </c>
      <c r="AA2405" s="6564">
        <v>13711750</v>
      </c>
      <c r="AC2405" s="4898">
        <v>0</v>
      </c>
      <c r="AD2405" s="4898">
        <v>12375</v>
      </c>
      <c r="AE2405" s="4898">
        <f t="shared" si="104"/>
        <v>12375</v>
      </c>
    </row>
    <row r="2406" spans="1:31" s="6" customFormat="1" ht="30" customHeight="1">
      <c r="A2406" s="6937" t="s">
        <v>19351</v>
      </c>
      <c r="B2406" s="8283" t="s">
        <v>30485</v>
      </c>
      <c r="C2406" s="422">
        <v>46099</v>
      </c>
      <c r="D2406" s="422">
        <v>46120</v>
      </c>
      <c r="E2406" s="422"/>
      <c r="F2406" s="373"/>
      <c r="G2406" s="41">
        <v>8646</v>
      </c>
      <c r="H2406" s="6991" t="s">
        <v>6357</v>
      </c>
      <c r="I2406" s="41"/>
      <c r="J2406" s="6937" t="s">
        <v>30486</v>
      </c>
      <c r="K2406" s="6937" t="s">
        <v>30402</v>
      </c>
      <c r="L2406" s="6937" t="s">
        <v>173</v>
      </c>
      <c r="M2406" s="582" t="s">
        <v>30487</v>
      </c>
      <c r="N2406" s="41"/>
      <c r="O2406" s="4088">
        <v>1</v>
      </c>
      <c r="P2406" s="4088">
        <v>1</v>
      </c>
      <c r="Q2406" s="6937" t="s">
        <v>30449</v>
      </c>
      <c r="R2406" s="41"/>
      <c r="V2406" s="6" t="s">
        <v>28776</v>
      </c>
      <c r="X2406" s="6" t="s">
        <v>27185</v>
      </c>
      <c r="AA2406" s="6564">
        <v>13711778</v>
      </c>
      <c r="AC2406" s="4898">
        <v>0</v>
      </c>
      <c r="AD2406" s="4898">
        <v>12375</v>
      </c>
      <c r="AE2406" s="4898">
        <f t="shared" si="104"/>
        <v>12375</v>
      </c>
    </row>
    <row r="2407" spans="1:31" s="6" customFormat="1" ht="30" customHeight="1">
      <c r="A2407" s="6932" t="s">
        <v>19351</v>
      </c>
      <c r="B2407" s="6932" t="s">
        <v>30489</v>
      </c>
      <c r="C2407" s="114">
        <v>46099</v>
      </c>
      <c r="D2407" s="114">
        <v>46133</v>
      </c>
      <c r="E2407" s="114">
        <v>46132</v>
      </c>
      <c r="F2407" s="6572">
        <f t="shared" si="103"/>
        <v>1</v>
      </c>
      <c r="G2407" s="6">
        <v>8646</v>
      </c>
      <c r="H2407" s="6933" t="s">
        <v>30490</v>
      </c>
      <c r="J2407" s="6932" t="s">
        <v>30491</v>
      </c>
      <c r="K2407" s="6932" t="s">
        <v>30492</v>
      </c>
      <c r="L2407" s="6932" t="s">
        <v>128</v>
      </c>
      <c r="M2407" s="6573" t="s">
        <v>30494</v>
      </c>
      <c r="O2407" s="264">
        <v>3</v>
      </c>
      <c r="P2407" s="264">
        <v>3</v>
      </c>
      <c r="Q2407" s="6932" t="s">
        <v>30493</v>
      </c>
      <c r="AA2407" s="6564">
        <v>13711811</v>
      </c>
      <c r="AC2407" s="4898">
        <v>18600</v>
      </c>
      <c r="AD2407" s="4898">
        <v>12375</v>
      </c>
      <c r="AE2407" s="4898">
        <f t="shared" si="104"/>
        <v>55725</v>
      </c>
    </row>
    <row r="2408" spans="1:31" s="6" customFormat="1" ht="30" customHeight="1">
      <c r="A2408" s="6937" t="s">
        <v>19351</v>
      </c>
      <c r="B2408" s="8283" t="s">
        <v>30495</v>
      </c>
      <c r="C2408" s="422">
        <v>46099</v>
      </c>
      <c r="D2408" s="422">
        <v>46120</v>
      </c>
      <c r="E2408" s="422"/>
      <c r="F2408" s="373"/>
      <c r="G2408" s="41">
        <v>8646</v>
      </c>
      <c r="H2408" s="6991" t="s">
        <v>30496</v>
      </c>
      <c r="I2408" s="41"/>
      <c r="J2408" s="6937" t="s">
        <v>30497</v>
      </c>
      <c r="K2408" s="6937" t="s">
        <v>30498</v>
      </c>
      <c r="L2408" s="6937" t="s">
        <v>173</v>
      </c>
      <c r="M2408" s="582" t="s">
        <v>30500</v>
      </c>
      <c r="N2408" s="41"/>
      <c r="O2408" s="4088">
        <v>1</v>
      </c>
      <c r="P2408" s="4088">
        <v>1</v>
      </c>
      <c r="Q2408" s="6937" t="s">
        <v>30499</v>
      </c>
      <c r="R2408" s="41"/>
      <c r="V2408" s="6" t="s">
        <v>28776</v>
      </c>
      <c r="X2408" s="6" t="s">
        <v>27185</v>
      </c>
      <c r="AA2408" s="6564">
        <v>13711813</v>
      </c>
      <c r="AC2408" s="4898">
        <v>0</v>
      </c>
      <c r="AD2408" s="4898">
        <v>12375</v>
      </c>
      <c r="AE2408" s="4898">
        <f t="shared" si="104"/>
        <v>12375</v>
      </c>
    </row>
    <row r="2409" spans="1:31" s="6" customFormat="1" ht="30" customHeight="1">
      <c r="A2409" s="6937" t="s">
        <v>19351</v>
      </c>
      <c r="B2409" s="6937" t="s">
        <v>30501</v>
      </c>
      <c r="C2409" s="422">
        <v>46099</v>
      </c>
      <c r="D2409" s="422">
        <v>46120</v>
      </c>
      <c r="E2409" s="422"/>
      <c r="F2409" s="373"/>
      <c r="G2409" s="41">
        <v>8646</v>
      </c>
      <c r="H2409" s="6991" t="s">
        <v>30502</v>
      </c>
      <c r="I2409" s="41"/>
      <c r="J2409" s="6937" t="s">
        <v>30503</v>
      </c>
      <c r="K2409" s="6937" t="s">
        <v>30504</v>
      </c>
      <c r="L2409" s="6937" t="s">
        <v>28</v>
      </c>
      <c r="M2409" s="582" t="s">
        <v>30505</v>
      </c>
      <c r="N2409" s="41"/>
      <c r="O2409" s="4088">
        <v>2</v>
      </c>
      <c r="P2409" s="4088">
        <v>2</v>
      </c>
      <c r="Q2409" s="6937" t="s">
        <v>29889</v>
      </c>
      <c r="R2409" s="41"/>
      <c r="V2409" s="6" t="s">
        <v>28776</v>
      </c>
      <c r="X2409" s="6" t="s">
        <v>27185</v>
      </c>
      <c r="AA2409" s="6564">
        <v>13711825</v>
      </c>
      <c r="AC2409" s="4898">
        <v>0</v>
      </c>
      <c r="AD2409" s="4898">
        <v>12375</v>
      </c>
      <c r="AE2409" s="4898">
        <f t="shared" si="104"/>
        <v>24750</v>
      </c>
    </row>
    <row r="2410" spans="1:31" s="6" customFormat="1" ht="30" customHeight="1">
      <c r="A2410" s="6932" t="s">
        <v>19214</v>
      </c>
      <c r="B2410" s="6932" t="s">
        <v>30506</v>
      </c>
      <c r="C2410" s="114">
        <v>46099</v>
      </c>
      <c r="D2410" s="114">
        <v>46133</v>
      </c>
      <c r="E2410" s="114">
        <v>46132</v>
      </c>
      <c r="F2410" s="6572">
        <f t="shared" ref="F2410:F2470" si="105">SUM(D2410-E2410)</f>
        <v>1</v>
      </c>
      <c r="G2410" s="6">
        <v>8616</v>
      </c>
      <c r="H2410" s="6933" t="s">
        <v>1559</v>
      </c>
      <c r="J2410" s="6" t="s">
        <v>30507</v>
      </c>
      <c r="K2410" s="6932" t="s">
        <v>30508</v>
      </c>
      <c r="L2410" s="6932" t="s">
        <v>28</v>
      </c>
      <c r="M2410" s="6573" t="s">
        <v>30510</v>
      </c>
      <c r="O2410" s="264">
        <v>2</v>
      </c>
      <c r="P2410" s="264">
        <v>2</v>
      </c>
      <c r="Q2410" s="6932" t="s">
        <v>30509</v>
      </c>
      <c r="AA2410" s="6564">
        <v>13712040</v>
      </c>
      <c r="AC2410" s="4898">
        <v>17100</v>
      </c>
      <c r="AD2410" s="4898">
        <v>7920</v>
      </c>
      <c r="AE2410" s="4898">
        <f t="shared" si="104"/>
        <v>32940</v>
      </c>
    </row>
    <row r="2411" spans="1:31" s="6" customFormat="1" ht="30" customHeight="1">
      <c r="A2411" s="6937" t="s">
        <v>19351</v>
      </c>
      <c r="B2411" s="8283" t="s">
        <v>30488</v>
      </c>
      <c r="C2411" s="422">
        <v>46099</v>
      </c>
      <c r="D2411" s="422">
        <v>46133</v>
      </c>
      <c r="E2411" s="422"/>
      <c r="F2411" s="373"/>
      <c r="G2411" s="41">
        <v>8646</v>
      </c>
      <c r="H2411" s="6991" t="s">
        <v>4754</v>
      </c>
      <c r="I2411" s="41"/>
      <c r="J2411" s="6937" t="s">
        <v>30511</v>
      </c>
      <c r="K2411" s="6937" t="s">
        <v>30512</v>
      </c>
      <c r="L2411" s="6937" t="s">
        <v>173</v>
      </c>
      <c r="M2411" s="582" t="s">
        <v>30513</v>
      </c>
      <c r="N2411" s="41"/>
      <c r="O2411" s="4088">
        <v>1</v>
      </c>
      <c r="P2411" s="4088">
        <v>1</v>
      </c>
      <c r="Q2411" s="6937" t="s">
        <v>30449</v>
      </c>
      <c r="R2411" s="41"/>
      <c r="V2411" s="6" t="s">
        <v>28776</v>
      </c>
      <c r="X2411" s="6" t="s">
        <v>27185</v>
      </c>
      <c r="AA2411" s="6564">
        <v>13712058</v>
      </c>
      <c r="AC2411" s="4898">
        <v>6200</v>
      </c>
      <c r="AD2411" s="4898">
        <v>12375</v>
      </c>
      <c r="AE2411" s="4898">
        <f t="shared" si="104"/>
        <v>18575</v>
      </c>
    </row>
    <row r="2412" spans="1:31" s="6" customFormat="1" ht="30" customHeight="1">
      <c r="A2412" s="3919" t="s">
        <v>19214</v>
      </c>
      <c r="B2412" s="6937" t="s">
        <v>30514</v>
      </c>
      <c r="C2412" s="422">
        <v>46099</v>
      </c>
      <c r="D2412" s="422">
        <v>46120</v>
      </c>
      <c r="E2412" s="422"/>
      <c r="F2412" s="373"/>
      <c r="G2412" s="41">
        <v>8616</v>
      </c>
      <c r="H2412" s="6991" t="s">
        <v>12748</v>
      </c>
      <c r="I2412" s="41"/>
      <c r="J2412" s="6937" t="s">
        <v>30515</v>
      </c>
      <c r="K2412" s="6937" t="s">
        <v>30516</v>
      </c>
      <c r="L2412" s="6937" t="s">
        <v>128</v>
      </c>
      <c r="M2412" s="582" t="s">
        <v>30517</v>
      </c>
      <c r="N2412" s="41"/>
      <c r="O2412" s="4088">
        <v>3</v>
      </c>
      <c r="P2412" s="4088">
        <v>3</v>
      </c>
      <c r="Q2412" s="6937" t="s">
        <v>28755</v>
      </c>
      <c r="R2412" s="41"/>
      <c r="V2412" s="6" t="s">
        <v>28776</v>
      </c>
      <c r="X2412" s="6" t="s">
        <v>27185</v>
      </c>
      <c r="AA2412" s="6564">
        <v>13712151</v>
      </c>
      <c r="AC2412" s="4898">
        <v>0</v>
      </c>
      <c r="AD2412" s="4898">
        <v>7920</v>
      </c>
      <c r="AE2412" s="4898">
        <f t="shared" si="104"/>
        <v>23760</v>
      </c>
    </row>
    <row r="2413" spans="1:31" s="6" customFormat="1" ht="30" customHeight="1">
      <c r="A2413" s="6932" t="s">
        <v>19214</v>
      </c>
      <c r="B2413" s="6932" t="s">
        <v>30518</v>
      </c>
      <c r="C2413" s="114">
        <v>46099</v>
      </c>
      <c r="D2413" s="114">
        <v>46120</v>
      </c>
      <c r="E2413" s="114">
        <v>46132</v>
      </c>
      <c r="F2413" s="6706">
        <f t="shared" si="105"/>
        <v>-12</v>
      </c>
      <c r="G2413" s="6">
        <v>8616</v>
      </c>
      <c r="H2413" s="6935"/>
      <c r="I2413" s="6932" t="s">
        <v>21302</v>
      </c>
      <c r="J2413" s="6932" t="s">
        <v>30519</v>
      </c>
      <c r="K2413" s="6932" t="s">
        <v>30520</v>
      </c>
      <c r="L2413" s="6932" t="s">
        <v>28</v>
      </c>
      <c r="M2413" s="6573" t="s">
        <v>30522</v>
      </c>
      <c r="O2413" s="264">
        <v>2</v>
      </c>
      <c r="P2413" s="264">
        <v>2</v>
      </c>
      <c r="Q2413" s="6932" t="s">
        <v>30521</v>
      </c>
      <c r="AA2413" s="6564">
        <v>13712174</v>
      </c>
      <c r="AC2413" s="4898">
        <v>0</v>
      </c>
      <c r="AD2413" s="4898">
        <v>7920</v>
      </c>
      <c r="AE2413" s="4898">
        <f t="shared" si="104"/>
        <v>15840</v>
      </c>
    </row>
    <row r="2414" spans="1:31" s="6" customFormat="1" ht="30" customHeight="1">
      <c r="A2414" s="6932" t="s">
        <v>18703</v>
      </c>
      <c r="B2414" s="6932" t="s">
        <v>30523</v>
      </c>
      <c r="C2414" s="114">
        <v>46052</v>
      </c>
      <c r="D2414" s="114">
        <v>46133</v>
      </c>
      <c r="E2414" s="114">
        <v>46132</v>
      </c>
      <c r="F2414" s="6572">
        <f t="shared" si="105"/>
        <v>1</v>
      </c>
      <c r="G2414" s="6">
        <v>8615</v>
      </c>
      <c r="H2414" s="6933" t="s">
        <v>1764</v>
      </c>
      <c r="J2414" s="6932" t="s">
        <v>30524</v>
      </c>
      <c r="K2414" s="6932" t="s">
        <v>30525</v>
      </c>
      <c r="L2414" s="6932" t="s">
        <v>76</v>
      </c>
      <c r="M2414" s="6573" t="s">
        <v>30527</v>
      </c>
      <c r="O2414" s="264">
        <v>4</v>
      </c>
      <c r="P2414" s="264">
        <v>4</v>
      </c>
      <c r="Q2414" s="6932" t="s">
        <v>30526</v>
      </c>
      <c r="AA2414" s="6564">
        <v>13712182</v>
      </c>
      <c r="AC2414" s="4898">
        <v>6900</v>
      </c>
      <c r="AD2414" s="4898">
        <v>7920</v>
      </c>
      <c r="AE2414" s="4898">
        <f t="shared" si="104"/>
        <v>38580</v>
      </c>
    </row>
    <row r="2415" spans="1:31" s="6" customFormat="1" ht="30" customHeight="1">
      <c r="A2415" s="7009" t="s">
        <v>19269</v>
      </c>
      <c r="B2415" s="6937" t="s">
        <v>30528</v>
      </c>
      <c r="C2415" s="8434">
        <v>46099</v>
      </c>
      <c r="D2415" s="8434">
        <v>46120</v>
      </c>
      <c r="E2415" s="8434"/>
      <c r="F2415" s="8442"/>
      <c r="G2415" s="8440">
        <v>8602</v>
      </c>
      <c r="H2415" s="6991" t="s">
        <v>28641</v>
      </c>
      <c r="I2415" s="8440"/>
      <c r="J2415" s="6937" t="s">
        <v>13274</v>
      </c>
      <c r="K2415" s="6937" t="s">
        <v>29968</v>
      </c>
      <c r="L2415" s="6937" t="s">
        <v>173</v>
      </c>
      <c r="M2415" s="8446" t="s">
        <v>30530</v>
      </c>
      <c r="N2415" s="8440"/>
      <c r="O2415" s="4088">
        <v>1</v>
      </c>
      <c r="P2415" s="4088">
        <v>1</v>
      </c>
      <c r="Q2415" s="6937" t="s">
        <v>30529</v>
      </c>
      <c r="R2415" s="8440"/>
      <c r="V2415" s="6" t="s">
        <v>28776</v>
      </c>
      <c r="X2415" s="6" t="s">
        <v>27185</v>
      </c>
      <c r="AA2415" s="6564">
        <v>13712205</v>
      </c>
      <c r="AC2415" s="4898">
        <v>3100</v>
      </c>
      <c r="AD2415" s="4898">
        <v>12375</v>
      </c>
      <c r="AE2415" s="4898">
        <f t="shared" si="104"/>
        <v>15475</v>
      </c>
    </row>
    <row r="2416" spans="1:31" s="6" customFormat="1" ht="30" customHeight="1">
      <c r="A2416" s="6937" t="s">
        <v>18703</v>
      </c>
      <c r="B2416" s="8283" t="s">
        <v>30531</v>
      </c>
      <c r="C2416" s="422">
        <v>45693</v>
      </c>
      <c r="D2416" s="422">
        <v>46133</v>
      </c>
      <c r="E2416" s="422"/>
      <c r="F2416" s="373"/>
      <c r="G2416" s="41">
        <v>8615</v>
      </c>
      <c r="H2416" s="6991" t="s">
        <v>1715</v>
      </c>
      <c r="I2416" s="41"/>
      <c r="J2416" s="6937" t="s">
        <v>30532</v>
      </c>
      <c r="K2416" s="6937" t="s">
        <v>30533</v>
      </c>
      <c r="L2416" s="6937" t="s">
        <v>28</v>
      </c>
      <c r="M2416" s="582" t="s">
        <v>30536</v>
      </c>
      <c r="N2416" s="41"/>
      <c r="O2416" s="4088">
        <v>2</v>
      </c>
      <c r="P2416" s="4088">
        <v>2</v>
      </c>
      <c r="Q2416" s="6937" t="s">
        <v>30534</v>
      </c>
      <c r="R2416" s="41"/>
      <c r="V2416" s="6" t="s">
        <v>28776</v>
      </c>
      <c r="X2416" s="6" t="s">
        <v>27185</v>
      </c>
      <c r="AA2416" s="6564">
        <v>13712208</v>
      </c>
      <c r="AC2416" s="4898">
        <v>6900</v>
      </c>
      <c r="AD2416" s="4898">
        <v>7920</v>
      </c>
      <c r="AE2416" s="4898">
        <f t="shared" si="104"/>
        <v>22740</v>
      </c>
    </row>
    <row r="2417" spans="1:31" s="6" customFormat="1" ht="30" customHeight="1">
      <c r="A2417" s="6937" t="s">
        <v>18703</v>
      </c>
      <c r="B2417" s="8283" t="s">
        <v>30537</v>
      </c>
      <c r="C2417" s="422">
        <v>46099</v>
      </c>
      <c r="D2417" s="422">
        <v>46133</v>
      </c>
      <c r="E2417" s="422"/>
      <c r="F2417" s="373"/>
      <c r="G2417" s="41">
        <v>8615</v>
      </c>
      <c r="H2417" s="6991" t="s">
        <v>5211</v>
      </c>
      <c r="I2417" s="41"/>
      <c r="J2417" s="6937" t="s">
        <v>30538</v>
      </c>
      <c r="K2417" s="6937" t="s">
        <v>30539</v>
      </c>
      <c r="L2417" s="6937" t="s">
        <v>173</v>
      </c>
      <c r="M2417" s="582" t="s">
        <v>30540</v>
      </c>
      <c r="N2417" s="41"/>
      <c r="O2417" s="4088">
        <v>1</v>
      </c>
      <c r="P2417" s="4088">
        <v>1</v>
      </c>
      <c r="Q2417" s="6937" t="s">
        <v>29928</v>
      </c>
      <c r="R2417" s="41"/>
      <c r="V2417" s="6" t="s">
        <v>28776</v>
      </c>
      <c r="X2417" s="6" t="s">
        <v>27185</v>
      </c>
      <c r="AA2417" s="6564">
        <v>13712223</v>
      </c>
      <c r="AC2417" s="4898">
        <v>6900</v>
      </c>
      <c r="AD2417" s="4898">
        <v>7920</v>
      </c>
      <c r="AE2417" s="4898">
        <f t="shared" si="104"/>
        <v>14820</v>
      </c>
    </row>
    <row r="2418" spans="1:31" s="6" customFormat="1" ht="30" customHeight="1">
      <c r="A2418" s="6937" t="s">
        <v>18703</v>
      </c>
      <c r="B2418" s="8283" t="s">
        <v>30541</v>
      </c>
      <c r="C2418" s="422">
        <v>46099</v>
      </c>
      <c r="D2418" s="422">
        <v>46133</v>
      </c>
      <c r="E2418" s="422"/>
      <c r="F2418" s="373"/>
      <c r="G2418" s="41">
        <v>8615</v>
      </c>
      <c r="H2418" s="6991" t="s">
        <v>13857</v>
      </c>
      <c r="I2418" s="41"/>
      <c r="J2418" s="6937" t="s">
        <v>30542</v>
      </c>
      <c r="K2418" s="6937" t="s">
        <v>30543</v>
      </c>
      <c r="L2418" s="6937" t="s">
        <v>128</v>
      </c>
      <c r="M2418" s="582" t="s">
        <v>30545</v>
      </c>
      <c r="N2418" s="41"/>
      <c r="O2418" s="4088">
        <v>3</v>
      </c>
      <c r="P2418" s="4560">
        <v>4</v>
      </c>
      <c r="Q2418" s="6937" t="s">
        <v>30544</v>
      </c>
      <c r="R2418" s="41"/>
      <c r="V2418" s="6" t="s">
        <v>28776</v>
      </c>
      <c r="X2418" s="6" t="s">
        <v>27185</v>
      </c>
      <c r="AA2418" s="6564">
        <v>13712227</v>
      </c>
      <c r="AC2418" s="4898">
        <v>10200</v>
      </c>
      <c r="AD2418" s="4898">
        <v>7920</v>
      </c>
      <c r="AE2418" s="4898">
        <f t="shared" si="104"/>
        <v>41880</v>
      </c>
    </row>
    <row r="2419" spans="1:31" s="6" customFormat="1" ht="30" customHeight="1">
      <c r="A2419" s="6932" t="s">
        <v>18703</v>
      </c>
      <c r="B2419" s="6932" t="s">
        <v>30546</v>
      </c>
      <c r="C2419" s="114">
        <v>46099</v>
      </c>
      <c r="D2419" s="114">
        <v>46133</v>
      </c>
      <c r="E2419" s="114">
        <v>46132</v>
      </c>
      <c r="F2419" s="6572">
        <f t="shared" si="105"/>
        <v>1</v>
      </c>
      <c r="G2419" s="6">
        <v>8615</v>
      </c>
      <c r="H2419" s="6933" t="s">
        <v>5550</v>
      </c>
      <c r="J2419" s="6932" t="s">
        <v>30547</v>
      </c>
      <c r="K2419" s="6932" t="s">
        <v>30548</v>
      </c>
      <c r="L2419" s="6932" t="s">
        <v>76</v>
      </c>
      <c r="M2419" s="6573" t="s">
        <v>30550</v>
      </c>
      <c r="O2419" s="264">
        <v>4</v>
      </c>
      <c r="P2419" s="264">
        <v>4</v>
      </c>
      <c r="Q2419" s="6932" t="s">
        <v>30549</v>
      </c>
      <c r="AA2419" s="6564">
        <v>13712230</v>
      </c>
      <c r="AC2419" s="4898">
        <v>10200</v>
      </c>
      <c r="AD2419" s="4898">
        <v>7920</v>
      </c>
      <c r="AE2419" s="4898">
        <f t="shared" si="104"/>
        <v>41880</v>
      </c>
    </row>
    <row r="2420" spans="1:31" s="6" customFormat="1" ht="30" customHeight="1">
      <c r="A2420" s="6932" t="s">
        <v>18703</v>
      </c>
      <c r="B2420" s="6932" t="s">
        <v>30551</v>
      </c>
      <c r="C2420" s="114">
        <v>46099</v>
      </c>
      <c r="D2420" s="114">
        <v>46133</v>
      </c>
      <c r="E2420" s="114">
        <v>46132</v>
      </c>
      <c r="F2420" s="6572">
        <f t="shared" si="105"/>
        <v>1</v>
      </c>
      <c r="G2420" s="6">
        <v>8615</v>
      </c>
      <c r="H2420" s="6933" t="s">
        <v>21267</v>
      </c>
      <c r="J2420" s="6932" t="s">
        <v>30552</v>
      </c>
      <c r="K2420" s="6932" t="s">
        <v>30553</v>
      </c>
      <c r="L2420" s="6932" t="s">
        <v>173</v>
      </c>
      <c r="M2420" s="6573" t="s">
        <v>30554</v>
      </c>
      <c r="O2420" s="264">
        <v>1</v>
      </c>
      <c r="P2420" s="264">
        <v>1</v>
      </c>
      <c r="Q2420" s="6932" t="s">
        <v>21835</v>
      </c>
      <c r="AA2420" s="6564">
        <v>13712238</v>
      </c>
      <c r="AC2420" s="4898">
        <v>10200</v>
      </c>
      <c r="AD2420" s="4898">
        <v>7920</v>
      </c>
      <c r="AE2420" s="4898">
        <f t="shared" ref="AE2420:AE2484" si="106">AC2420+AD2420*P2420</f>
        <v>18120</v>
      </c>
    </row>
    <row r="2421" spans="1:31" s="6" customFormat="1" ht="30" customHeight="1">
      <c r="A2421" s="6937" t="s">
        <v>18703</v>
      </c>
      <c r="B2421" s="8283" t="s">
        <v>30555</v>
      </c>
      <c r="C2421" s="422">
        <v>46099</v>
      </c>
      <c r="D2421" s="422">
        <v>46133</v>
      </c>
      <c r="E2421" s="422"/>
      <c r="F2421" s="373"/>
      <c r="G2421" s="41">
        <v>8615</v>
      </c>
      <c r="H2421" s="6991" t="s">
        <v>713</v>
      </c>
      <c r="I2421" s="41"/>
      <c r="J2421" s="6937" t="s">
        <v>30557</v>
      </c>
      <c r="K2421" s="6937" t="s">
        <v>30556</v>
      </c>
      <c r="L2421" s="6937" t="s">
        <v>173</v>
      </c>
      <c r="M2421" s="582" t="s">
        <v>30558</v>
      </c>
      <c r="N2421" s="41"/>
      <c r="O2421" s="4088">
        <v>1</v>
      </c>
      <c r="P2421" s="4088">
        <v>1</v>
      </c>
      <c r="Q2421" s="6937" t="s">
        <v>28397</v>
      </c>
      <c r="R2421" s="41"/>
      <c r="V2421" s="6" t="s">
        <v>28776</v>
      </c>
      <c r="X2421" s="6" t="s">
        <v>27185</v>
      </c>
      <c r="AA2421" s="6564">
        <v>13712242</v>
      </c>
      <c r="AC2421" s="4898">
        <v>17100</v>
      </c>
      <c r="AD2421" s="4898">
        <v>7920</v>
      </c>
      <c r="AE2421" s="4898">
        <f t="shared" si="106"/>
        <v>25020</v>
      </c>
    </row>
    <row r="2422" spans="1:31" s="6" customFormat="1" ht="30" customHeight="1">
      <c r="A2422" s="6937" t="s">
        <v>19554</v>
      </c>
      <c r="B2422" s="8283" t="s">
        <v>30559</v>
      </c>
      <c r="C2422" s="422">
        <v>46099</v>
      </c>
      <c r="D2422" s="422">
        <v>46133</v>
      </c>
      <c r="E2422" s="422"/>
      <c r="F2422" s="373"/>
      <c r="G2422" s="41">
        <v>8601</v>
      </c>
      <c r="H2422" s="6991" t="s">
        <v>768</v>
      </c>
      <c r="I2422" s="41"/>
      <c r="J2422" s="6937" t="s">
        <v>30560</v>
      </c>
      <c r="K2422" s="6937" t="s">
        <v>30561</v>
      </c>
      <c r="L2422" s="6937" t="s">
        <v>173</v>
      </c>
      <c r="M2422" s="582" t="s">
        <v>30562</v>
      </c>
      <c r="N2422" s="41"/>
      <c r="O2422" s="4088">
        <v>1</v>
      </c>
      <c r="P2422" s="4088">
        <v>1</v>
      </c>
      <c r="Q2422" s="6937" t="s">
        <v>28397</v>
      </c>
      <c r="R2422" s="41"/>
      <c r="V2422" s="8215" t="s">
        <v>28776</v>
      </c>
      <c r="X2422" s="8215" t="s">
        <v>27185</v>
      </c>
      <c r="AA2422" s="6564">
        <v>13712497</v>
      </c>
      <c r="AC2422" s="4898">
        <v>12400</v>
      </c>
      <c r="AD2422" s="4898">
        <v>8625</v>
      </c>
      <c r="AE2422" s="4898">
        <f t="shared" si="106"/>
        <v>21025</v>
      </c>
    </row>
    <row r="2423" spans="1:31" s="6" customFormat="1" ht="30" customHeight="1">
      <c r="A2423" s="6932" t="s">
        <v>19554</v>
      </c>
      <c r="B2423" s="6932" t="s">
        <v>30564</v>
      </c>
      <c r="C2423" s="114">
        <v>46099</v>
      </c>
      <c r="D2423" s="114">
        <v>46133</v>
      </c>
      <c r="E2423" s="114">
        <v>46132</v>
      </c>
      <c r="F2423" s="6572">
        <f t="shared" si="105"/>
        <v>1</v>
      </c>
      <c r="G2423" s="6">
        <v>8601</v>
      </c>
      <c r="H2423" s="6933" t="s">
        <v>4542</v>
      </c>
      <c r="J2423" s="6932" t="s">
        <v>30565</v>
      </c>
      <c r="K2423" s="6932" t="s">
        <v>30566</v>
      </c>
      <c r="L2423" s="6932" t="s">
        <v>173</v>
      </c>
      <c r="M2423" s="6573" t="s">
        <v>30567</v>
      </c>
      <c r="O2423" s="264">
        <v>1</v>
      </c>
      <c r="P2423" s="264">
        <v>1</v>
      </c>
      <c r="Q2423" s="6932" t="s">
        <v>29928</v>
      </c>
      <c r="AA2423" s="6564">
        <v>13712521</v>
      </c>
      <c r="AC2423" s="4898">
        <v>12400</v>
      </c>
      <c r="AD2423" s="4898">
        <v>8625</v>
      </c>
      <c r="AE2423" s="4898">
        <f t="shared" si="106"/>
        <v>21025</v>
      </c>
    </row>
    <row r="2424" spans="1:31" s="6" customFormat="1" ht="30" customHeight="1">
      <c r="A2424" s="6932" t="s">
        <v>19554</v>
      </c>
      <c r="B2424" s="6932" t="s">
        <v>30569</v>
      </c>
      <c r="C2424" s="114">
        <v>46099</v>
      </c>
      <c r="D2424" s="114">
        <v>46133</v>
      </c>
      <c r="E2424" s="114">
        <v>46132</v>
      </c>
      <c r="F2424" s="6572">
        <f t="shared" si="105"/>
        <v>1</v>
      </c>
      <c r="G2424" s="6">
        <v>8601</v>
      </c>
      <c r="H2424" s="6933" t="s">
        <v>11774</v>
      </c>
      <c r="J2424" s="6932" t="s">
        <v>30570</v>
      </c>
      <c r="K2424" s="6932" t="s">
        <v>30571</v>
      </c>
      <c r="L2424" s="6932" t="s">
        <v>76</v>
      </c>
      <c r="M2424" s="6573" t="s">
        <v>30573</v>
      </c>
      <c r="O2424" s="264">
        <v>4</v>
      </c>
      <c r="P2424" s="264">
        <v>4</v>
      </c>
      <c r="Q2424" s="6932" t="s">
        <v>30572</v>
      </c>
      <c r="AA2424" s="6564">
        <v>13712524</v>
      </c>
      <c r="AC2424" s="4898">
        <v>12400</v>
      </c>
      <c r="AD2424" s="4898">
        <v>8625</v>
      </c>
      <c r="AE2424" s="4898">
        <f t="shared" si="106"/>
        <v>46900</v>
      </c>
    </row>
    <row r="2425" spans="1:31" s="6" customFormat="1" ht="30" customHeight="1">
      <c r="A2425" s="6932" t="s">
        <v>19554</v>
      </c>
      <c r="B2425" s="6932" t="s">
        <v>30563</v>
      </c>
      <c r="C2425" s="114">
        <v>46044</v>
      </c>
      <c r="D2425" s="114">
        <v>46134</v>
      </c>
      <c r="E2425" s="114">
        <v>46132</v>
      </c>
      <c r="F2425" s="6572">
        <f t="shared" si="105"/>
        <v>2</v>
      </c>
      <c r="G2425" s="6">
        <v>8601</v>
      </c>
      <c r="H2425" s="6933" t="s">
        <v>371</v>
      </c>
      <c r="J2425" s="6932" t="s">
        <v>24948</v>
      </c>
      <c r="K2425" s="6938" t="s">
        <v>30574</v>
      </c>
      <c r="L2425" s="6932" t="s">
        <v>173</v>
      </c>
      <c r="M2425" s="6573" t="s">
        <v>30575</v>
      </c>
      <c r="O2425" s="264">
        <v>1</v>
      </c>
      <c r="P2425" s="264">
        <v>1</v>
      </c>
      <c r="Q2425" s="6932" t="s">
        <v>25112</v>
      </c>
      <c r="AA2425" s="6564">
        <v>13713879</v>
      </c>
      <c r="AC2425" s="4898">
        <v>12400</v>
      </c>
      <c r="AD2425" s="4898">
        <v>8625</v>
      </c>
      <c r="AE2425" s="4898">
        <f t="shared" si="106"/>
        <v>21025</v>
      </c>
    </row>
    <row r="2426" spans="1:31" s="6" customFormat="1" ht="30" customHeight="1">
      <c r="A2426" s="6932" t="s">
        <v>19554</v>
      </c>
      <c r="B2426" s="6932" t="s">
        <v>30577</v>
      </c>
      <c r="C2426" s="114">
        <v>46044</v>
      </c>
      <c r="D2426" s="114">
        <v>46134</v>
      </c>
      <c r="E2426" s="114">
        <v>46132</v>
      </c>
      <c r="F2426" s="6572">
        <f t="shared" si="105"/>
        <v>2</v>
      </c>
      <c r="G2426" s="6">
        <v>8601</v>
      </c>
      <c r="H2426" s="6933" t="s">
        <v>8783</v>
      </c>
      <c r="J2426" s="6932" t="s">
        <v>30578</v>
      </c>
      <c r="K2426" s="6932" t="s">
        <v>30579</v>
      </c>
      <c r="L2426" s="6932" t="s">
        <v>173</v>
      </c>
      <c r="M2426" s="6573" t="s">
        <v>30580</v>
      </c>
      <c r="O2426" s="264">
        <v>1</v>
      </c>
      <c r="P2426" s="264">
        <v>1</v>
      </c>
      <c r="Q2426" s="6932" t="s">
        <v>21835</v>
      </c>
      <c r="AA2426" s="6564">
        <v>13713898</v>
      </c>
      <c r="AC2426" s="4898">
        <v>12400</v>
      </c>
      <c r="AD2426" s="4898">
        <v>8625</v>
      </c>
      <c r="AE2426" s="4898">
        <f t="shared" si="106"/>
        <v>21025</v>
      </c>
    </row>
    <row r="2427" spans="1:31" s="6" customFormat="1" ht="30" customHeight="1">
      <c r="A2427" s="6937" t="s">
        <v>19554</v>
      </c>
      <c r="B2427" s="8283" t="s">
        <v>30581</v>
      </c>
      <c r="C2427" s="422">
        <v>46043</v>
      </c>
      <c r="D2427" s="422">
        <v>46134</v>
      </c>
      <c r="E2427" s="422"/>
      <c r="F2427" s="373"/>
      <c r="G2427" s="41">
        <v>8601</v>
      </c>
      <c r="H2427" s="6991" t="s">
        <v>763</v>
      </c>
      <c r="I2427" s="41"/>
      <c r="J2427" s="6937" t="s">
        <v>30582</v>
      </c>
      <c r="K2427" s="6937" t="s">
        <v>30583</v>
      </c>
      <c r="L2427" s="6937" t="s">
        <v>76</v>
      </c>
      <c r="M2427" s="582" t="s">
        <v>30584</v>
      </c>
      <c r="N2427" s="41"/>
      <c r="O2427" s="4088">
        <v>4</v>
      </c>
      <c r="P2427" s="4088">
        <v>4</v>
      </c>
      <c r="Q2427" s="6937" t="s">
        <v>25166</v>
      </c>
      <c r="R2427" s="41"/>
      <c r="V2427" s="6" t="s">
        <v>28776</v>
      </c>
      <c r="X2427" s="6" t="s">
        <v>27185</v>
      </c>
      <c r="AA2427" s="6564">
        <v>13713902</v>
      </c>
      <c r="AC2427" s="4898">
        <v>12400</v>
      </c>
      <c r="AD2427" s="4898">
        <v>8625</v>
      </c>
      <c r="AE2427" s="4898">
        <f t="shared" si="106"/>
        <v>46900</v>
      </c>
    </row>
    <row r="2428" spans="1:31" s="6" customFormat="1" ht="30" customHeight="1">
      <c r="A2428" s="6937" t="s">
        <v>19554</v>
      </c>
      <c r="B2428" s="6937" t="s">
        <v>30585</v>
      </c>
      <c r="C2428" s="422">
        <v>46066</v>
      </c>
      <c r="D2428" s="422">
        <v>46134</v>
      </c>
      <c r="E2428" s="422"/>
      <c r="F2428" s="373"/>
      <c r="G2428" s="41">
        <v>8601</v>
      </c>
      <c r="H2428" s="6991" t="s">
        <v>3074</v>
      </c>
      <c r="I2428" s="41"/>
      <c r="J2428" s="6937" t="s">
        <v>30586</v>
      </c>
      <c r="K2428" s="6937" t="s">
        <v>30587</v>
      </c>
      <c r="L2428" s="6937" t="s">
        <v>173</v>
      </c>
      <c r="M2428" s="582" t="s">
        <v>30588</v>
      </c>
      <c r="N2428" s="41"/>
      <c r="O2428" s="4088">
        <v>1</v>
      </c>
      <c r="P2428" s="4088">
        <v>1</v>
      </c>
      <c r="Q2428" s="6937" t="s">
        <v>27053</v>
      </c>
      <c r="R2428" s="41"/>
      <c r="V2428" s="6986" t="s">
        <v>28776</v>
      </c>
      <c r="X2428" s="6986" t="s">
        <v>27185</v>
      </c>
      <c r="AA2428" s="6564">
        <v>13713911</v>
      </c>
      <c r="AC2428" s="4898">
        <v>12400</v>
      </c>
      <c r="AD2428" s="4898">
        <v>8625</v>
      </c>
      <c r="AE2428" s="4898">
        <f t="shared" si="106"/>
        <v>21025</v>
      </c>
    </row>
    <row r="2429" spans="1:31" s="6" customFormat="1" ht="30" customHeight="1">
      <c r="A2429" s="6932" t="s">
        <v>19554</v>
      </c>
      <c r="B2429" s="6932" t="s">
        <v>30576</v>
      </c>
      <c r="C2429" s="114">
        <v>46044</v>
      </c>
      <c r="D2429" s="114">
        <v>46134</v>
      </c>
      <c r="E2429" s="114">
        <v>46132</v>
      </c>
      <c r="F2429" s="6572">
        <f t="shared" si="105"/>
        <v>2</v>
      </c>
      <c r="G2429" s="6">
        <v>8601</v>
      </c>
      <c r="H2429" s="6933" t="s">
        <v>9247</v>
      </c>
      <c r="J2429" s="6932" t="s">
        <v>30589</v>
      </c>
      <c r="K2429" s="6932" t="s">
        <v>30590</v>
      </c>
      <c r="L2429" s="6932" t="s">
        <v>173</v>
      </c>
      <c r="M2429" s="6573" t="s">
        <v>30591</v>
      </c>
      <c r="O2429" s="264">
        <v>1</v>
      </c>
      <c r="P2429" s="264">
        <v>1</v>
      </c>
      <c r="Q2429" s="6932" t="s">
        <v>25112</v>
      </c>
      <c r="AA2429" s="6564">
        <v>13713920</v>
      </c>
      <c r="AC2429" s="4898">
        <v>18600</v>
      </c>
      <c r="AD2429" s="4898">
        <v>8625</v>
      </c>
      <c r="AE2429" s="4898">
        <f t="shared" si="106"/>
        <v>27225</v>
      </c>
    </row>
    <row r="2430" spans="1:31" s="6" customFormat="1" ht="30" customHeight="1">
      <c r="A2430" s="6932" t="s">
        <v>19554</v>
      </c>
      <c r="B2430" s="6932" t="s">
        <v>30592</v>
      </c>
      <c r="C2430" s="114">
        <v>46050</v>
      </c>
      <c r="D2430" s="114">
        <v>46134</v>
      </c>
      <c r="E2430" s="114">
        <v>46132</v>
      </c>
      <c r="F2430" s="6572">
        <f t="shared" si="105"/>
        <v>2</v>
      </c>
      <c r="G2430" s="6">
        <v>8601</v>
      </c>
      <c r="H2430" s="6933" t="s">
        <v>1771</v>
      </c>
      <c r="J2430" s="6932" t="s">
        <v>30593</v>
      </c>
      <c r="K2430" s="6932" t="s">
        <v>30594</v>
      </c>
      <c r="L2430" s="6932" t="s">
        <v>128</v>
      </c>
      <c r="M2430" s="6573" t="s">
        <v>30595</v>
      </c>
      <c r="O2430" s="264">
        <v>3</v>
      </c>
      <c r="P2430" s="264">
        <v>3</v>
      </c>
      <c r="Q2430" s="6932" t="s">
        <v>30205</v>
      </c>
      <c r="AA2430" s="6564">
        <v>13713930</v>
      </c>
      <c r="AC2430" s="4898">
        <v>12400</v>
      </c>
      <c r="AD2430" s="4898">
        <v>8625</v>
      </c>
      <c r="AE2430" s="4898">
        <f t="shared" si="106"/>
        <v>38275</v>
      </c>
    </row>
    <row r="2431" spans="1:31" s="6" customFormat="1" ht="30" customHeight="1">
      <c r="A2431" s="6937" t="s">
        <v>19554</v>
      </c>
      <c r="B2431" s="6937" t="s">
        <v>30568</v>
      </c>
      <c r="C2431" s="8517">
        <v>46100</v>
      </c>
      <c r="D2431" s="8517">
        <v>46121</v>
      </c>
      <c r="E2431" s="8517"/>
      <c r="F2431" s="8529"/>
      <c r="G2431" s="8518">
        <v>8601</v>
      </c>
      <c r="H2431" s="6991" t="s">
        <v>10220</v>
      </c>
      <c r="I2431" s="8518"/>
      <c r="J2431" s="6937" t="s">
        <v>30596</v>
      </c>
      <c r="K2431" s="6937" t="s">
        <v>30597</v>
      </c>
      <c r="L2431" s="6937" t="s">
        <v>173</v>
      </c>
      <c r="M2431" s="8526" t="s">
        <v>30599</v>
      </c>
      <c r="N2431" s="8518"/>
      <c r="O2431" s="4088">
        <v>1</v>
      </c>
      <c r="P2431" s="4088">
        <v>1</v>
      </c>
      <c r="Q2431" s="6937" t="s">
        <v>30598</v>
      </c>
      <c r="R2431" s="8518"/>
      <c r="V2431" s="8540" t="s">
        <v>28776</v>
      </c>
      <c r="X2431" s="8540" t="s">
        <v>27185</v>
      </c>
      <c r="AA2431" s="6564">
        <v>13715959</v>
      </c>
      <c r="AC2431" s="4898">
        <v>0</v>
      </c>
      <c r="AD2431" s="4898">
        <v>8625</v>
      </c>
      <c r="AE2431" s="4898">
        <f t="shared" si="106"/>
        <v>8625</v>
      </c>
    </row>
    <row r="2432" spans="1:31" s="6" customFormat="1" ht="30" customHeight="1">
      <c r="A2432" s="6937" t="s">
        <v>19554</v>
      </c>
      <c r="B2432" s="6937" t="s">
        <v>30600</v>
      </c>
      <c r="C2432" s="422">
        <v>46100</v>
      </c>
      <c r="D2432" s="422">
        <v>46121</v>
      </c>
      <c r="E2432" s="422"/>
      <c r="F2432" s="373"/>
      <c r="G2432" s="41">
        <v>8601</v>
      </c>
      <c r="H2432" s="6991" t="s">
        <v>442</v>
      </c>
      <c r="I2432" s="41"/>
      <c r="J2432" s="6937" t="s">
        <v>30601</v>
      </c>
      <c r="K2432" s="6937" t="s">
        <v>30602</v>
      </c>
      <c r="L2432" s="6937" t="s">
        <v>173</v>
      </c>
      <c r="M2432" s="41" t="s">
        <v>30604</v>
      </c>
      <c r="N2432" s="41"/>
      <c r="O2432" s="4088">
        <v>1</v>
      </c>
      <c r="P2432" s="4088">
        <v>1</v>
      </c>
      <c r="Q2432" s="6937" t="s">
        <v>30603</v>
      </c>
      <c r="R2432" s="41"/>
      <c r="V2432" s="6" t="s">
        <v>28776</v>
      </c>
      <c r="X2432" s="6" t="s">
        <v>27185</v>
      </c>
      <c r="AA2432" s="6564">
        <v>13716010</v>
      </c>
      <c r="AC2432" s="4898">
        <v>0</v>
      </c>
      <c r="AD2432" s="4898">
        <v>8625</v>
      </c>
      <c r="AE2432" s="4898">
        <f t="shared" si="106"/>
        <v>8625</v>
      </c>
    </row>
    <row r="2433" spans="1:31" s="6" customFormat="1" ht="30" customHeight="1">
      <c r="A2433" s="7072" t="s">
        <v>19666</v>
      </c>
      <c r="B2433" s="8283" t="s">
        <v>30605</v>
      </c>
      <c r="C2433" s="422">
        <v>46100</v>
      </c>
      <c r="D2433" s="422">
        <v>46121</v>
      </c>
      <c r="E2433" s="422"/>
      <c r="F2433" s="373"/>
      <c r="G2433" s="41">
        <v>8601</v>
      </c>
      <c r="H2433" s="6991" t="s">
        <v>354</v>
      </c>
      <c r="I2433" s="41"/>
      <c r="J2433" s="6937" t="s">
        <v>30606</v>
      </c>
      <c r="K2433" s="6937" t="s">
        <v>30597</v>
      </c>
      <c r="L2433" s="6937" t="s">
        <v>173</v>
      </c>
      <c r="M2433" s="582" t="s">
        <v>30607</v>
      </c>
      <c r="N2433" s="41"/>
      <c r="O2433" s="4088">
        <v>1</v>
      </c>
      <c r="P2433" s="4088">
        <v>1</v>
      </c>
      <c r="Q2433" s="6937" t="s">
        <v>30598</v>
      </c>
      <c r="R2433" s="41"/>
      <c r="V2433" s="6" t="s">
        <v>28776</v>
      </c>
      <c r="X2433" s="6" t="s">
        <v>27185</v>
      </c>
      <c r="AA2433" s="6564">
        <v>13716062</v>
      </c>
      <c r="AC2433" s="4898">
        <v>0</v>
      </c>
      <c r="AD2433" s="4898">
        <v>8625</v>
      </c>
      <c r="AE2433" s="4898">
        <f t="shared" si="106"/>
        <v>8625</v>
      </c>
    </row>
    <row r="2434" spans="1:31" s="6" customFormat="1" ht="30" customHeight="1">
      <c r="A2434" s="6977" t="s">
        <v>18626</v>
      </c>
      <c r="B2434" s="8518" t="s">
        <v>30609</v>
      </c>
      <c r="C2434" s="8517">
        <v>46100</v>
      </c>
      <c r="D2434" s="8517">
        <v>46134</v>
      </c>
      <c r="E2434" s="8517"/>
      <c r="F2434" s="8518"/>
      <c r="G2434" s="8518">
        <v>9013</v>
      </c>
      <c r="H2434" s="8519"/>
      <c r="I2434" s="8518" t="s">
        <v>25</v>
      </c>
      <c r="J2434" s="8518" t="s">
        <v>30610</v>
      </c>
      <c r="K2434" s="8518" t="s">
        <v>30611</v>
      </c>
      <c r="L2434" s="6937" t="s">
        <v>173</v>
      </c>
      <c r="M2434" s="8526" t="s">
        <v>30613</v>
      </c>
      <c r="N2434" s="8518"/>
      <c r="O2434" s="4088">
        <v>1</v>
      </c>
      <c r="P2434" s="4088">
        <v>1</v>
      </c>
      <c r="Q2434" s="8518" t="s">
        <v>30612</v>
      </c>
      <c r="R2434" s="8518"/>
      <c r="V2434" s="8540" t="s">
        <v>28776</v>
      </c>
      <c r="X2434" s="8540" t="s">
        <v>27185</v>
      </c>
      <c r="AA2434" s="6564">
        <v>13713725</v>
      </c>
      <c r="AC2434" s="4898">
        <v>6900</v>
      </c>
      <c r="AD2434" s="4898">
        <v>6798.83</v>
      </c>
      <c r="AE2434" s="4898">
        <f t="shared" si="106"/>
        <v>13698.83</v>
      </c>
    </row>
    <row r="2435" spans="1:31" s="6" customFormat="1" ht="30" customHeight="1">
      <c r="A2435" s="6977" t="s">
        <v>18754</v>
      </c>
      <c r="B2435" s="8701" t="s">
        <v>30614</v>
      </c>
      <c r="C2435" s="422">
        <v>46049</v>
      </c>
      <c r="D2435" s="422">
        <v>46134</v>
      </c>
      <c r="E2435" s="422"/>
      <c r="F2435" s="41"/>
      <c r="G2435" s="41">
        <v>8634</v>
      </c>
      <c r="H2435" s="8058" t="s">
        <v>3508</v>
      </c>
      <c r="I2435" s="41"/>
      <c r="J2435" s="41" t="s">
        <v>30615</v>
      </c>
      <c r="K2435" s="41" t="s">
        <v>30616</v>
      </c>
      <c r="L2435" s="6977" t="s">
        <v>28</v>
      </c>
      <c r="M2435" s="582" t="s">
        <v>30617</v>
      </c>
      <c r="N2435" s="41"/>
      <c r="O2435" s="4088">
        <v>2</v>
      </c>
      <c r="P2435" s="4088">
        <v>2</v>
      </c>
      <c r="Q2435" s="41" t="s">
        <v>30616</v>
      </c>
      <c r="R2435" s="41"/>
      <c r="V2435" s="6" t="s">
        <v>28776</v>
      </c>
      <c r="X2435" s="6" t="s">
        <v>27185</v>
      </c>
      <c r="AA2435" s="6564">
        <v>13713858</v>
      </c>
      <c r="AC2435" s="4898">
        <v>6900</v>
      </c>
      <c r="AD2435" s="4898">
        <v>7920</v>
      </c>
      <c r="AE2435" s="4898">
        <f t="shared" si="106"/>
        <v>22740</v>
      </c>
    </row>
    <row r="2436" spans="1:31" s="6" customFormat="1" ht="30" customHeight="1">
      <c r="A2436" s="6977" t="s">
        <v>18754</v>
      </c>
      <c r="B2436" s="8440" t="s">
        <v>30618</v>
      </c>
      <c r="C2436" s="8434">
        <v>46094</v>
      </c>
      <c r="D2436" s="8434">
        <v>46121</v>
      </c>
      <c r="E2436" s="8434"/>
      <c r="F2436" s="8442"/>
      <c r="G2436" s="8440">
        <v>8634</v>
      </c>
      <c r="H2436" s="8058" t="s">
        <v>442</v>
      </c>
      <c r="I2436" s="8440"/>
      <c r="J2436" s="6977" t="s">
        <v>30619</v>
      </c>
      <c r="K2436" s="6977" t="s">
        <v>30620</v>
      </c>
      <c r="L2436" s="6977" t="s">
        <v>28</v>
      </c>
      <c r="M2436" s="8446" t="s">
        <v>30621</v>
      </c>
      <c r="N2436" s="8440"/>
      <c r="O2436" s="4088">
        <v>2</v>
      </c>
      <c r="P2436" s="4088">
        <v>2</v>
      </c>
      <c r="Q2436" s="6977" t="s">
        <v>30534</v>
      </c>
      <c r="R2436" s="8440"/>
      <c r="V2436" s="6" t="s">
        <v>28776</v>
      </c>
      <c r="X2436" s="6" t="s">
        <v>27185</v>
      </c>
      <c r="AA2436" s="6564">
        <v>13713870</v>
      </c>
      <c r="AC2436" s="4898">
        <v>0</v>
      </c>
      <c r="AD2436" s="4898">
        <v>7920</v>
      </c>
      <c r="AE2436" s="4898">
        <f t="shared" si="106"/>
        <v>15840</v>
      </c>
    </row>
    <row r="2437" spans="1:31" s="6" customFormat="1" ht="30" customHeight="1">
      <c r="A2437" s="6977" t="s">
        <v>18754</v>
      </c>
      <c r="B2437" s="6977" t="s">
        <v>30622</v>
      </c>
      <c r="C2437" s="422">
        <v>46050</v>
      </c>
      <c r="D2437" s="422">
        <v>46134</v>
      </c>
      <c r="E2437" s="422"/>
      <c r="F2437" s="41"/>
      <c r="G2437" s="41">
        <v>8634</v>
      </c>
      <c r="H2437" s="8058" t="s">
        <v>1083</v>
      </c>
      <c r="I2437" s="41"/>
      <c r="J2437" s="6977" t="s">
        <v>30623</v>
      </c>
      <c r="K2437" s="6977" t="s">
        <v>30624</v>
      </c>
      <c r="L2437" s="6977" t="s">
        <v>173</v>
      </c>
      <c r="M2437" s="582" t="s">
        <v>30625</v>
      </c>
      <c r="N2437" s="41"/>
      <c r="O2437" s="4088">
        <v>1</v>
      </c>
      <c r="P2437" s="4088">
        <v>1</v>
      </c>
      <c r="Q2437" s="6977" t="s">
        <v>25112</v>
      </c>
      <c r="R2437" s="41"/>
      <c r="V2437" s="6" t="s">
        <v>28776</v>
      </c>
      <c r="X2437" s="6" t="s">
        <v>27185</v>
      </c>
      <c r="AA2437" s="6564">
        <v>13713872</v>
      </c>
      <c r="AC2437" s="4898">
        <v>6900</v>
      </c>
      <c r="AD2437" s="4898">
        <v>7920</v>
      </c>
      <c r="AE2437" s="4898">
        <f t="shared" si="106"/>
        <v>14820</v>
      </c>
    </row>
    <row r="2438" spans="1:31" s="6" customFormat="1" ht="30" customHeight="1">
      <c r="A2438" s="6977" t="s">
        <v>18745</v>
      </c>
      <c r="B2438" s="6977" t="s">
        <v>30626</v>
      </c>
      <c r="C2438" s="8487">
        <v>46041</v>
      </c>
      <c r="D2438" s="8487">
        <v>46134</v>
      </c>
      <c r="E2438" s="8487"/>
      <c r="F2438" s="8485"/>
      <c r="G2438" s="8485">
        <v>8600</v>
      </c>
      <c r="H2438" s="8058" t="s">
        <v>5904</v>
      </c>
      <c r="I2438" s="8485"/>
      <c r="J2438" s="6977" t="s">
        <v>30627</v>
      </c>
      <c r="K2438" s="6977" t="s">
        <v>30628</v>
      </c>
      <c r="L2438" s="6977" t="s">
        <v>76</v>
      </c>
      <c r="M2438" s="8492" t="s">
        <v>30629</v>
      </c>
      <c r="N2438" s="8485"/>
      <c r="O2438" s="4088">
        <v>4</v>
      </c>
      <c r="P2438" s="4088">
        <v>4</v>
      </c>
      <c r="Q2438" s="6977" t="s">
        <v>25166</v>
      </c>
      <c r="R2438" s="8485"/>
      <c r="V2438" s="6" t="s">
        <v>28776</v>
      </c>
      <c r="X2438" s="6" t="s">
        <v>27185</v>
      </c>
      <c r="AA2438" s="6564">
        <v>13713908</v>
      </c>
      <c r="AC2438" s="4898">
        <v>31000</v>
      </c>
      <c r="AD2438" s="4898">
        <v>12375</v>
      </c>
      <c r="AE2438" s="4898">
        <f t="shared" si="106"/>
        <v>80500</v>
      </c>
    </row>
    <row r="2439" spans="1:31" s="6" customFormat="1" ht="30" customHeight="1">
      <c r="A2439" s="6972" t="s">
        <v>18745</v>
      </c>
      <c r="B2439" s="6972" t="s">
        <v>30630</v>
      </c>
      <c r="C2439" s="114">
        <v>46042</v>
      </c>
      <c r="D2439" s="114">
        <v>46134</v>
      </c>
      <c r="E2439" s="114">
        <v>46132</v>
      </c>
      <c r="F2439" s="6939">
        <f t="shared" si="105"/>
        <v>2</v>
      </c>
      <c r="G2439" s="6">
        <v>8600</v>
      </c>
      <c r="H2439" s="6976" t="s">
        <v>5714</v>
      </c>
      <c r="J2439" s="6972" t="s">
        <v>30631</v>
      </c>
      <c r="K2439" s="6972" t="s">
        <v>30632</v>
      </c>
      <c r="L2439" s="6972" t="s">
        <v>173</v>
      </c>
      <c r="M2439" s="6573" t="s">
        <v>30633</v>
      </c>
      <c r="O2439" s="264">
        <v>1</v>
      </c>
      <c r="P2439" s="264">
        <v>1</v>
      </c>
      <c r="Q2439" s="6972" t="s">
        <v>25112</v>
      </c>
      <c r="AA2439" s="6564">
        <v>13713926</v>
      </c>
      <c r="AC2439" s="4898">
        <v>31000</v>
      </c>
      <c r="AD2439" s="4898">
        <v>12375</v>
      </c>
      <c r="AE2439" s="4898">
        <f t="shared" si="106"/>
        <v>43375</v>
      </c>
    </row>
    <row r="2440" spans="1:31" s="6" customFormat="1" ht="30" customHeight="1">
      <c r="A2440" s="6972" t="s">
        <v>18745</v>
      </c>
      <c r="B2440" s="6972" t="s">
        <v>30634</v>
      </c>
      <c r="C2440" s="114">
        <v>46079</v>
      </c>
      <c r="D2440" s="114">
        <v>46134</v>
      </c>
      <c r="E2440" s="114">
        <v>46132</v>
      </c>
      <c r="F2440" s="6939">
        <f t="shared" si="105"/>
        <v>2</v>
      </c>
      <c r="G2440" s="6">
        <v>8600</v>
      </c>
      <c r="H2440" s="6976" t="s">
        <v>2039</v>
      </c>
      <c r="J2440" s="6972" t="s">
        <v>30635</v>
      </c>
      <c r="K2440" s="6972" t="s">
        <v>30636</v>
      </c>
      <c r="L2440" s="6972" t="s">
        <v>62</v>
      </c>
      <c r="M2440" s="6573" t="s">
        <v>30638</v>
      </c>
      <c r="O2440" s="264">
        <v>5</v>
      </c>
      <c r="P2440" s="264">
        <v>5</v>
      </c>
      <c r="Q2440" s="6972" t="s">
        <v>30637</v>
      </c>
      <c r="AA2440" s="6564">
        <v>13713937</v>
      </c>
      <c r="AC2440" s="4898">
        <v>6200</v>
      </c>
      <c r="AD2440" s="4898">
        <v>12375</v>
      </c>
      <c r="AE2440" s="4898">
        <f t="shared" si="106"/>
        <v>68075</v>
      </c>
    </row>
    <row r="2441" spans="1:31" s="6" customFormat="1" ht="30" customHeight="1">
      <c r="A2441" s="6972" t="s">
        <v>18745</v>
      </c>
      <c r="B2441" s="6972" t="s">
        <v>30639</v>
      </c>
      <c r="C2441" s="114">
        <v>46084</v>
      </c>
      <c r="D2441" s="114">
        <v>46121</v>
      </c>
      <c r="E2441" s="114">
        <v>46132</v>
      </c>
      <c r="F2441" s="6706">
        <f t="shared" si="105"/>
        <v>-11</v>
      </c>
      <c r="G2441" s="6">
        <v>8600</v>
      </c>
      <c r="H2441" s="6976" t="s">
        <v>6726</v>
      </c>
      <c r="J2441" s="6972" t="s">
        <v>30640</v>
      </c>
      <c r="K2441" s="6972" t="s">
        <v>30641</v>
      </c>
      <c r="L2441" s="6972" t="s">
        <v>173</v>
      </c>
      <c r="M2441" s="6573" t="s">
        <v>30643</v>
      </c>
      <c r="O2441" s="264">
        <v>1</v>
      </c>
      <c r="P2441" s="264">
        <v>1</v>
      </c>
      <c r="Q2441" s="6972" t="s">
        <v>30642</v>
      </c>
      <c r="AA2441" s="6564">
        <v>13713939</v>
      </c>
      <c r="AC2441" s="4898">
        <v>0</v>
      </c>
      <c r="AD2441" s="4898">
        <v>12375</v>
      </c>
      <c r="AE2441" s="4898">
        <f t="shared" si="106"/>
        <v>12375</v>
      </c>
    </row>
    <row r="2442" spans="1:31" s="6" customFormat="1" ht="30" customHeight="1">
      <c r="A2442" s="6977" t="s">
        <v>19716</v>
      </c>
      <c r="B2442" s="8392" t="s">
        <v>30644</v>
      </c>
      <c r="C2442" s="422">
        <v>46049</v>
      </c>
      <c r="D2442" s="422">
        <v>46134</v>
      </c>
      <c r="E2442" s="422"/>
      <c r="F2442" s="41"/>
      <c r="G2442" s="41">
        <v>8588</v>
      </c>
      <c r="H2442" s="8058" t="s">
        <v>1532</v>
      </c>
      <c r="I2442" s="41"/>
      <c r="J2442" s="6977" t="s">
        <v>30646</v>
      </c>
      <c r="K2442" s="6977" t="s">
        <v>30645</v>
      </c>
      <c r="L2442" s="6977" t="s">
        <v>173</v>
      </c>
      <c r="M2442" s="582" t="s">
        <v>30647</v>
      </c>
      <c r="N2442" s="41"/>
      <c r="O2442" s="4088">
        <v>1</v>
      </c>
      <c r="P2442" s="4088">
        <v>1</v>
      </c>
      <c r="Q2442" s="6977" t="s">
        <v>25112</v>
      </c>
      <c r="R2442" s="41"/>
      <c r="V2442" s="6" t="s">
        <v>28776</v>
      </c>
      <c r="X2442" s="6" t="s">
        <v>27185</v>
      </c>
      <c r="AA2442" s="6564">
        <v>13713957</v>
      </c>
      <c r="AC2442" s="4898">
        <v>6900</v>
      </c>
      <c r="AD2442" s="4898">
        <v>7920</v>
      </c>
      <c r="AE2442" s="4898">
        <f t="shared" si="106"/>
        <v>14820</v>
      </c>
    </row>
    <row r="2443" spans="1:31" s="6" customFormat="1" ht="30" customHeight="1">
      <c r="A2443" s="6972" t="s">
        <v>18745</v>
      </c>
      <c r="B2443" s="6972" t="s">
        <v>30648</v>
      </c>
      <c r="C2443" s="114">
        <v>46382</v>
      </c>
      <c r="D2443" s="114">
        <v>46134</v>
      </c>
      <c r="E2443" s="114">
        <v>46132</v>
      </c>
      <c r="F2443" s="6939">
        <f t="shared" si="105"/>
        <v>2</v>
      </c>
      <c r="G2443" s="6">
        <v>8600</v>
      </c>
      <c r="H2443" s="6976" t="s">
        <v>14233</v>
      </c>
      <c r="J2443" s="6972" t="s">
        <v>30650</v>
      </c>
      <c r="K2443" s="6972" t="s">
        <v>30649</v>
      </c>
      <c r="L2443" s="6972" t="s">
        <v>62</v>
      </c>
      <c r="M2443" s="6573" t="s">
        <v>30651</v>
      </c>
      <c r="O2443" s="264">
        <v>5</v>
      </c>
      <c r="P2443" s="264">
        <v>5</v>
      </c>
      <c r="Q2443" s="6972" t="s">
        <v>21968</v>
      </c>
      <c r="AA2443" s="6564">
        <v>13713964</v>
      </c>
      <c r="AC2443" s="4898">
        <v>18600</v>
      </c>
      <c r="AD2443" s="4898">
        <v>12375</v>
      </c>
      <c r="AE2443" s="4898">
        <f t="shared" si="106"/>
        <v>80475</v>
      </c>
    </row>
    <row r="2444" spans="1:31" s="6" customFormat="1" ht="30" customHeight="1">
      <c r="A2444" s="6972" t="s">
        <v>18745</v>
      </c>
      <c r="B2444" s="6972" t="s">
        <v>30652</v>
      </c>
      <c r="C2444" s="114">
        <v>46059</v>
      </c>
      <c r="D2444" s="114">
        <v>46134</v>
      </c>
      <c r="E2444" s="114">
        <v>46132</v>
      </c>
      <c r="F2444" s="6939">
        <f t="shared" si="105"/>
        <v>2</v>
      </c>
      <c r="G2444" s="6">
        <v>8600</v>
      </c>
      <c r="H2444" s="6976" t="s">
        <v>12748</v>
      </c>
      <c r="J2444" s="6972" t="s">
        <v>30653</v>
      </c>
      <c r="K2444" s="6972" t="s">
        <v>30654</v>
      </c>
      <c r="L2444" s="6972" t="s">
        <v>76</v>
      </c>
      <c r="M2444" s="6573" t="s">
        <v>30655</v>
      </c>
      <c r="O2444" s="264">
        <v>4</v>
      </c>
      <c r="P2444" s="264">
        <v>4</v>
      </c>
      <c r="Q2444" s="6972" t="s">
        <v>30526</v>
      </c>
      <c r="AA2444" s="6564">
        <v>13713967</v>
      </c>
      <c r="AC2444" s="4898">
        <v>31000</v>
      </c>
      <c r="AD2444" s="4898">
        <v>12375</v>
      </c>
      <c r="AE2444" s="4898">
        <f t="shared" si="106"/>
        <v>80500</v>
      </c>
    </row>
    <row r="2445" spans="1:31" s="6" customFormat="1" ht="30" customHeight="1">
      <c r="A2445" s="6972" t="s">
        <v>18745</v>
      </c>
      <c r="B2445" s="6972" t="s">
        <v>30656</v>
      </c>
      <c r="C2445" s="114">
        <v>46052</v>
      </c>
      <c r="D2445" s="114">
        <v>46134</v>
      </c>
      <c r="E2445" s="114">
        <v>46132</v>
      </c>
      <c r="F2445" s="6939">
        <f t="shared" si="105"/>
        <v>2</v>
      </c>
      <c r="G2445" s="6">
        <v>8600</v>
      </c>
      <c r="H2445" s="6976" t="s">
        <v>7365</v>
      </c>
      <c r="J2445" s="6972" t="s">
        <v>30657</v>
      </c>
      <c r="K2445" s="6972" t="s">
        <v>30658</v>
      </c>
      <c r="L2445" s="6972" t="s">
        <v>76</v>
      </c>
      <c r="M2445" s="6573" t="s">
        <v>30659</v>
      </c>
      <c r="O2445" s="264">
        <v>4</v>
      </c>
      <c r="P2445" s="264">
        <v>4</v>
      </c>
      <c r="Q2445" s="6972" t="s">
        <v>30526</v>
      </c>
      <c r="AA2445" s="6564">
        <v>13713971</v>
      </c>
      <c r="AC2445" s="4898">
        <v>6200</v>
      </c>
      <c r="AD2445" s="4898">
        <v>12375</v>
      </c>
      <c r="AE2445" s="4898">
        <f t="shared" si="106"/>
        <v>55700</v>
      </c>
    </row>
    <row r="2446" spans="1:31" s="6" customFormat="1" ht="30" customHeight="1">
      <c r="A2446" s="6977" t="s">
        <v>19716</v>
      </c>
      <c r="B2446" s="8392" t="s">
        <v>30660</v>
      </c>
      <c r="C2446" s="422">
        <v>46058</v>
      </c>
      <c r="D2446" s="422">
        <v>46134</v>
      </c>
      <c r="E2446" s="422"/>
      <c r="F2446" s="41"/>
      <c r="G2446" s="41">
        <v>8588</v>
      </c>
      <c r="H2446" s="8058" t="s">
        <v>5896</v>
      </c>
      <c r="I2446" s="41"/>
      <c r="J2446" s="6977" t="s">
        <v>30661</v>
      </c>
      <c r="K2446" s="6977" t="s">
        <v>30662</v>
      </c>
      <c r="L2446" s="6977" t="s">
        <v>173</v>
      </c>
      <c r="M2446" s="582" t="s">
        <v>30664</v>
      </c>
      <c r="N2446" s="41"/>
      <c r="O2446" s="4088">
        <v>1</v>
      </c>
      <c r="P2446" s="4088">
        <v>1</v>
      </c>
      <c r="Q2446" s="6977" t="s">
        <v>30663</v>
      </c>
      <c r="R2446" s="41"/>
      <c r="V2446" s="6" t="s">
        <v>28776</v>
      </c>
      <c r="X2446" s="6" t="s">
        <v>27185</v>
      </c>
      <c r="AA2446" s="6564">
        <v>13713974</v>
      </c>
      <c r="AC2446" s="4898">
        <v>6900</v>
      </c>
      <c r="AD2446" s="4898">
        <v>7920</v>
      </c>
      <c r="AE2446" s="4898">
        <f t="shared" si="106"/>
        <v>14820</v>
      </c>
    </row>
    <row r="2447" spans="1:31" s="6" customFormat="1" ht="30" customHeight="1">
      <c r="A2447" s="6972" t="s">
        <v>19645</v>
      </c>
      <c r="B2447" s="6972" t="s">
        <v>30665</v>
      </c>
      <c r="C2447" s="114">
        <v>46056</v>
      </c>
      <c r="D2447" s="114">
        <v>46134</v>
      </c>
      <c r="E2447" s="114">
        <v>46132</v>
      </c>
      <c r="F2447" s="6939">
        <f t="shared" si="105"/>
        <v>2</v>
      </c>
      <c r="G2447" s="6">
        <v>8608</v>
      </c>
      <c r="H2447" s="6976" t="s">
        <v>1257</v>
      </c>
      <c r="J2447" s="6972" t="s">
        <v>30666</v>
      </c>
      <c r="K2447" s="6972" t="s">
        <v>30667</v>
      </c>
      <c r="L2447" s="6972" t="s">
        <v>28</v>
      </c>
      <c r="M2447" s="6573" t="s">
        <v>30669</v>
      </c>
      <c r="O2447" s="264">
        <v>2</v>
      </c>
      <c r="P2447" s="264">
        <v>2</v>
      </c>
      <c r="Q2447" s="6972" t="s">
        <v>30668</v>
      </c>
      <c r="AA2447" s="6564">
        <v>13713979</v>
      </c>
      <c r="AC2447" s="4898">
        <v>6900</v>
      </c>
      <c r="AD2447" s="4898">
        <v>7920</v>
      </c>
      <c r="AE2447" s="4898">
        <f t="shared" si="106"/>
        <v>22740</v>
      </c>
    </row>
    <row r="2448" spans="1:31" s="6" customFormat="1" ht="30" customHeight="1">
      <c r="A2448" s="6977" t="s">
        <v>19716</v>
      </c>
      <c r="B2448" s="6977" t="s">
        <v>30670</v>
      </c>
      <c r="C2448" s="422">
        <v>46077</v>
      </c>
      <c r="D2448" s="422">
        <v>46134</v>
      </c>
      <c r="E2448" s="422"/>
      <c r="F2448" s="41"/>
      <c r="G2448" s="41">
        <v>8588</v>
      </c>
      <c r="H2448" s="8058" t="s">
        <v>11937</v>
      </c>
      <c r="I2448" s="41"/>
      <c r="J2448" s="6977" t="s">
        <v>30671</v>
      </c>
      <c r="K2448" s="6977" t="s">
        <v>30672</v>
      </c>
      <c r="L2448" s="6977" t="s">
        <v>128</v>
      </c>
      <c r="M2448" s="582" t="s">
        <v>30674</v>
      </c>
      <c r="N2448" s="41"/>
      <c r="O2448" s="4088">
        <v>3</v>
      </c>
      <c r="P2448" s="4088">
        <v>3</v>
      </c>
      <c r="Q2448" s="6977" t="s">
        <v>30673</v>
      </c>
      <c r="R2448" s="41"/>
      <c r="V2448" s="6" t="s">
        <v>28776</v>
      </c>
      <c r="X2448" s="6" t="s">
        <v>27185</v>
      </c>
      <c r="AA2448" s="6564">
        <v>13713982</v>
      </c>
      <c r="AC2448" s="4898">
        <v>3300</v>
      </c>
      <c r="AD2448" s="4898">
        <v>7920</v>
      </c>
      <c r="AE2448" s="4898">
        <f t="shared" si="106"/>
        <v>27060</v>
      </c>
    </row>
    <row r="2449" spans="1:31" s="6" customFormat="1" ht="30" customHeight="1">
      <c r="A2449" s="6972" t="s">
        <v>18967</v>
      </c>
      <c r="B2449" s="6972" t="s">
        <v>30675</v>
      </c>
      <c r="C2449" s="114">
        <v>46085</v>
      </c>
      <c r="D2449" s="114">
        <v>46121</v>
      </c>
      <c r="E2449" s="114">
        <v>46132</v>
      </c>
      <c r="F2449" s="6706">
        <f t="shared" si="105"/>
        <v>-11</v>
      </c>
      <c r="G2449" s="6">
        <v>8604</v>
      </c>
      <c r="H2449" s="6976" t="s">
        <v>5477</v>
      </c>
      <c r="J2449" s="6972" t="s">
        <v>30676</v>
      </c>
      <c r="K2449" s="6972" t="s">
        <v>30677</v>
      </c>
      <c r="L2449" s="6972" t="s">
        <v>173</v>
      </c>
      <c r="M2449" s="6573" t="s">
        <v>30678</v>
      </c>
      <c r="O2449" s="264">
        <v>1</v>
      </c>
      <c r="P2449" s="264">
        <v>1</v>
      </c>
      <c r="Q2449" s="6972" t="s">
        <v>21835</v>
      </c>
      <c r="AA2449" s="6564">
        <v>13713989</v>
      </c>
      <c r="AC2449" s="4898">
        <v>1200</v>
      </c>
      <c r="AD2449" s="4898">
        <v>7920</v>
      </c>
      <c r="AE2449" s="4898">
        <f t="shared" si="106"/>
        <v>9120</v>
      </c>
    </row>
    <row r="2450" spans="1:31" s="6" customFormat="1" ht="30" customHeight="1">
      <c r="A2450" s="6972" t="s">
        <v>19424</v>
      </c>
      <c r="B2450" s="6972" t="s">
        <v>30679</v>
      </c>
      <c r="C2450" s="114">
        <v>46078</v>
      </c>
      <c r="D2450" s="114">
        <v>46121</v>
      </c>
      <c r="E2450" s="114">
        <v>46132</v>
      </c>
      <c r="F2450" s="6706">
        <f t="shared" si="105"/>
        <v>-11</v>
      </c>
      <c r="G2450" s="6">
        <v>8647</v>
      </c>
      <c r="H2450" s="6976" t="s">
        <v>4869</v>
      </c>
      <c r="J2450" s="6972" t="s">
        <v>30680</v>
      </c>
      <c r="K2450" s="6972" t="s">
        <v>30681</v>
      </c>
      <c r="L2450" s="6972" t="s">
        <v>28</v>
      </c>
      <c r="M2450" s="6573" t="s">
        <v>30682</v>
      </c>
      <c r="O2450" s="264">
        <v>2</v>
      </c>
      <c r="P2450" s="264">
        <v>2</v>
      </c>
      <c r="Q2450" s="6972" t="s">
        <v>21669</v>
      </c>
      <c r="AA2450" s="6564">
        <v>13713995</v>
      </c>
      <c r="AC2450" s="4898">
        <v>1200</v>
      </c>
      <c r="AD2450" s="4898">
        <v>7920</v>
      </c>
      <c r="AE2450" s="4898">
        <f t="shared" si="106"/>
        <v>17040</v>
      </c>
    </row>
    <row r="2451" spans="1:31" s="6" customFormat="1" ht="30" customHeight="1">
      <c r="A2451" s="6977" t="s">
        <v>19424</v>
      </c>
      <c r="B2451" s="8392" t="s">
        <v>30683</v>
      </c>
      <c r="C2451" s="422">
        <v>46092</v>
      </c>
      <c r="D2451" s="422">
        <v>46121</v>
      </c>
      <c r="E2451" s="422"/>
      <c r="F2451" s="41"/>
      <c r="G2451" s="41">
        <v>8647</v>
      </c>
      <c r="H2451" s="8058" t="s">
        <v>568</v>
      </c>
      <c r="I2451" s="41"/>
      <c r="J2451" s="6977" t="s">
        <v>26508</v>
      </c>
      <c r="K2451" s="6977" t="s">
        <v>30684</v>
      </c>
      <c r="L2451" s="6977" t="s">
        <v>128</v>
      </c>
      <c r="M2451" s="582" t="s">
        <v>30686</v>
      </c>
      <c r="N2451" s="41"/>
      <c r="O2451" s="4088">
        <v>3</v>
      </c>
      <c r="P2451" s="4088">
        <v>3</v>
      </c>
      <c r="Q2451" s="6977" t="s">
        <v>30685</v>
      </c>
      <c r="R2451" s="41"/>
      <c r="V2451" s="6" t="s">
        <v>28776</v>
      </c>
      <c r="X2451" s="6" t="s">
        <v>27185</v>
      </c>
      <c r="AA2451" s="6564">
        <v>13713996</v>
      </c>
      <c r="AC2451" s="4898">
        <v>0</v>
      </c>
      <c r="AD2451" s="4898">
        <v>7920</v>
      </c>
      <c r="AE2451" s="4898">
        <f t="shared" si="106"/>
        <v>23760</v>
      </c>
    </row>
    <row r="2452" spans="1:31" s="6" customFormat="1" ht="30" customHeight="1">
      <c r="A2452" s="6972" t="s">
        <v>19424</v>
      </c>
      <c r="B2452" s="6972" t="s">
        <v>30687</v>
      </c>
      <c r="C2452" s="114">
        <v>46070</v>
      </c>
      <c r="D2452" s="114">
        <v>46134</v>
      </c>
      <c r="E2452" s="114">
        <v>46132</v>
      </c>
      <c r="F2452" s="6939">
        <f t="shared" si="105"/>
        <v>2</v>
      </c>
      <c r="G2452" s="6">
        <v>8647</v>
      </c>
      <c r="H2452" s="6976" t="s">
        <v>2053</v>
      </c>
      <c r="J2452" s="6972" t="s">
        <v>30688</v>
      </c>
      <c r="K2452" s="6972" t="s">
        <v>30689</v>
      </c>
      <c r="L2452" s="6972" t="s">
        <v>173</v>
      </c>
      <c r="M2452" s="6573" t="s">
        <v>30691</v>
      </c>
      <c r="O2452" s="264">
        <v>1</v>
      </c>
      <c r="P2452" s="264">
        <v>1</v>
      </c>
      <c r="Q2452" s="6972" t="s">
        <v>30690</v>
      </c>
      <c r="AA2452" s="6564">
        <v>13714014</v>
      </c>
      <c r="AC2452" s="4898">
        <v>10200</v>
      </c>
      <c r="AD2452" s="4898">
        <v>7920</v>
      </c>
      <c r="AE2452" s="4898">
        <f t="shared" si="106"/>
        <v>18120</v>
      </c>
    </row>
    <row r="2453" spans="1:31" s="6" customFormat="1" ht="30" customHeight="1">
      <c r="A2453" s="6977" t="s">
        <v>18626</v>
      </c>
      <c r="B2453" s="6977" t="s">
        <v>30692</v>
      </c>
      <c r="C2453" s="422">
        <v>46084</v>
      </c>
      <c r="D2453" s="422">
        <v>46121</v>
      </c>
      <c r="E2453" s="422"/>
      <c r="F2453" s="8209"/>
      <c r="G2453" s="41">
        <v>9013</v>
      </c>
      <c r="H2453" s="8058" t="s">
        <v>30693</v>
      </c>
      <c r="I2453" s="41"/>
      <c r="J2453" s="6977" t="s">
        <v>30694</v>
      </c>
      <c r="K2453" s="6977" t="s">
        <v>30695</v>
      </c>
      <c r="L2453" s="6977" t="s">
        <v>76</v>
      </c>
      <c r="M2453" s="582" t="s">
        <v>30697</v>
      </c>
      <c r="N2453" s="41"/>
      <c r="O2453" s="4088">
        <v>4</v>
      </c>
      <c r="P2453" s="4088">
        <v>4</v>
      </c>
      <c r="Q2453" s="6977" t="s">
        <v>30696</v>
      </c>
      <c r="R2453" s="41"/>
      <c r="V2453" s="6" t="s">
        <v>28776</v>
      </c>
      <c r="X2453" s="6" t="s">
        <v>7042</v>
      </c>
      <c r="AA2453" s="6564">
        <v>13714047</v>
      </c>
      <c r="AC2453" s="4898">
        <v>1200</v>
      </c>
      <c r="AD2453" s="4898">
        <v>6798.83</v>
      </c>
      <c r="AE2453" s="4898">
        <f t="shared" si="106"/>
        <v>28395.32</v>
      </c>
    </row>
    <row r="2454" spans="1:31" s="6" customFormat="1" ht="30" customHeight="1">
      <c r="A2454" s="6977" t="s">
        <v>20214</v>
      </c>
      <c r="B2454" s="8310" t="s">
        <v>30698</v>
      </c>
      <c r="C2454" s="422">
        <v>46100</v>
      </c>
      <c r="D2454" s="422">
        <v>46134</v>
      </c>
      <c r="E2454" s="422"/>
      <c r="F2454" s="41"/>
      <c r="G2454" s="41">
        <v>9052</v>
      </c>
      <c r="H2454" s="8058" t="s">
        <v>4129</v>
      </c>
      <c r="I2454" s="41"/>
      <c r="J2454" s="6977" t="s">
        <v>30699</v>
      </c>
      <c r="K2454" s="6977" t="s">
        <v>30700</v>
      </c>
      <c r="L2454" s="6977" t="s">
        <v>179</v>
      </c>
      <c r="M2454" s="582" t="s">
        <v>30702</v>
      </c>
      <c r="N2454" s="41"/>
      <c r="O2454" s="4088">
        <v>8</v>
      </c>
      <c r="P2454" s="4560">
        <v>4</v>
      </c>
      <c r="Q2454" s="6977" t="s">
        <v>30701</v>
      </c>
      <c r="R2454" s="41"/>
      <c r="V2454" s="6" t="s">
        <v>28776</v>
      </c>
      <c r="X2454" s="6" t="s">
        <v>27185</v>
      </c>
      <c r="AA2454" s="6564">
        <v>13714492</v>
      </c>
      <c r="AC2454" s="4898">
        <v>31000</v>
      </c>
      <c r="AD2454" s="4898">
        <v>12375</v>
      </c>
      <c r="AE2454" s="4898">
        <f t="shared" si="106"/>
        <v>80500</v>
      </c>
    </row>
    <row r="2455" spans="1:31" s="6" customFormat="1" ht="30" customHeight="1">
      <c r="A2455" s="6972" t="s">
        <v>20214</v>
      </c>
      <c r="B2455" s="6972" t="s">
        <v>30703</v>
      </c>
      <c r="C2455" s="114">
        <v>46100</v>
      </c>
      <c r="D2455" s="114">
        <v>46134</v>
      </c>
      <c r="E2455" s="114">
        <v>46132</v>
      </c>
      <c r="F2455" s="6939">
        <f t="shared" si="105"/>
        <v>2</v>
      </c>
      <c r="G2455" s="6">
        <v>9052</v>
      </c>
      <c r="H2455" s="6976" t="s">
        <v>2536</v>
      </c>
      <c r="J2455" s="6972" t="s">
        <v>30704</v>
      </c>
      <c r="K2455" s="6972" t="s">
        <v>30705</v>
      </c>
      <c r="L2455" s="6972" t="s">
        <v>173</v>
      </c>
      <c r="M2455" s="6573" t="s">
        <v>30707</v>
      </c>
      <c r="O2455" s="264">
        <v>1</v>
      </c>
      <c r="P2455" s="264">
        <v>1</v>
      </c>
      <c r="Q2455" s="6972" t="s">
        <v>30706</v>
      </c>
      <c r="AA2455" s="6564">
        <v>13714755</v>
      </c>
      <c r="AC2455" s="4898">
        <v>6200</v>
      </c>
      <c r="AD2455" s="4898">
        <v>12375</v>
      </c>
      <c r="AE2455" s="4898">
        <f t="shared" si="106"/>
        <v>18575</v>
      </c>
    </row>
    <row r="2456" spans="1:31" s="6" customFormat="1" ht="30" customHeight="1">
      <c r="A2456" s="6972" t="s">
        <v>20214</v>
      </c>
      <c r="B2456" s="7000" t="s">
        <v>30709</v>
      </c>
      <c r="C2456" s="114">
        <v>46100</v>
      </c>
      <c r="D2456" s="114">
        <v>46134</v>
      </c>
      <c r="E2456" s="114">
        <v>46132</v>
      </c>
      <c r="F2456" s="6939">
        <f t="shared" si="105"/>
        <v>2</v>
      </c>
      <c r="G2456" s="6">
        <v>9052</v>
      </c>
      <c r="H2456" s="6976" t="s">
        <v>7133</v>
      </c>
      <c r="J2456" s="6972" t="s">
        <v>30710</v>
      </c>
      <c r="K2456" s="6972" t="s">
        <v>30711</v>
      </c>
      <c r="L2456" s="6972" t="s">
        <v>173</v>
      </c>
      <c r="M2456" s="6573" t="s">
        <v>30713</v>
      </c>
      <c r="O2456" s="264">
        <v>1</v>
      </c>
      <c r="P2456" s="264">
        <v>1</v>
      </c>
      <c r="Q2456" s="6972" t="s">
        <v>30712</v>
      </c>
      <c r="AA2456" s="6564">
        <v>13716317</v>
      </c>
      <c r="AC2456" s="4898">
        <v>31000</v>
      </c>
      <c r="AD2456" s="4898">
        <v>12375</v>
      </c>
      <c r="AE2456" s="4898">
        <f t="shared" si="106"/>
        <v>43375</v>
      </c>
    </row>
    <row r="2457" spans="1:31" s="6" customFormat="1" ht="30" customHeight="1">
      <c r="A2457" s="6972" t="s">
        <v>20214</v>
      </c>
      <c r="B2457" s="6972" t="s">
        <v>30714</v>
      </c>
      <c r="C2457" s="114">
        <v>46100</v>
      </c>
      <c r="D2457" s="114">
        <v>46134</v>
      </c>
      <c r="E2457" s="114">
        <v>46132</v>
      </c>
      <c r="F2457" s="6939">
        <f t="shared" si="105"/>
        <v>2</v>
      </c>
      <c r="G2457" s="6">
        <v>9052</v>
      </c>
      <c r="H2457" s="6976" t="s">
        <v>4985</v>
      </c>
      <c r="J2457" s="6972" t="s">
        <v>30715</v>
      </c>
      <c r="K2457" s="6972" t="s">
        <v>30716</v>
      </c>
      <c r="L2457" s="6972" t="s">
        <v>173</v>
      </c>
      <c r="M2457" s="6573" t="s">
        <v>30718</v>
      </c>
      <c r="O2457" s="264">
        <v>1</v>
      </c>
      <c r="P2457" s="264">
        <v>1</v>
      </c>
      <c r="Q2457" s="6972" t="s">
        <v>30717</v>
      </c>
      <c r="AA2457" s="6564">
        <v>13716347</v>
      </c>
      <c r="AC2457" s="4898">
        <v>6200</v>
      </c>
      <c r="AD2457" s="4898">
        <v>12375</v>
      </c>
      <c r="AE2457" s="4898">
        <f t="shared" si="106"/>
        <v>18575</v>
      </c>
    </row>
    <row r="2458" spans="1:31" s="6" customFormat="1" ht="30" customHeight="1">
      <c r="A2458" s="6972" t="s">
        <v>20214</v>
      </c>
      <c r="B2458" s="6972" t="s">
        <v>30719</v>
      </c>
      <c r="C2458" s="114">
        <v>46100</v>
      </c>
      <c r="D2458" s="114">
        <v>46134</v>
      </c>
      <c r="E2458" s="114">
        <v>46132</v>
      </c>
      <c r="F2458" s="6939">
        <f t="shared" si="105"/>
        <v>2</v>
      </c>
      <c r="G2458" s="6">
        <v>9052</v>
      </c>
      <c r="H2458" s="6976" t="s">
        <v>4596</v>
      </c>
      <c r="J2458" s="6972" t="s">
        <v>30720</v>
      </c>
      <c r="K2458" s="6972" t="s">
        <v>30721</v>
      </c>
      <c r="L2458" s="6972" t="s">
        <v>173</v>
      </c>
      <c r="M2458" s="6573" t="s">
        <v>30723</v>
      </c>
      <c r="O2458" s="264">
        <v>1</v>
      </c>
      <c r="P2458" s="264">
        <v>1</v>
      </c>
      <c r="Q2458" s="6972" t="s">
        <v>30722</v>
      </c>
      <c r="AA2458" s="6564">
        <v>13716367</v>
      </c>
      <c r="AC2458" s="4898">
        <v>18600</v>
      </c>
      <c r="AD2458" s="4898">
        <v>12375</v>
      </c>
      <c r="AE2458" s="4898">
        <f t="shared" si="106"/>
        <v>30975</v>
      </c>
    </row>
    <row r="2459" spans="1:31" s="6" customFormat="1" ht="30" customHeight="1">
      <c r="A2459" s="6972" t="s">
        <v>20214</v>
      </c>
      <c r="B2459" s="6972" t="s">
        <v>30708</v>
      </c>
      <c r="C2459" s="114">
        <v>46100</v>
      </c>
      <c r="D2459" s="114">
        <v>46134</v>
      </c>
      <c r="E2459" s="114">
        <v>46132</v>
      </c>
      <c r="F2459" s="6939">
        <f t="shared" si="105"/>
        <v>2</v>
      </c>
      <c r="G2459" s="6">
        <v>9052</v>
      </c>
      <c r="H2459" s="6935"/>
      <c r="J2459" s="6972" t="s">
        <v>30724</v>
      </c>
      <c r="K2459" s="6972" t="s">
        <v>30725</v>
      </c>
      <c r="L2459" s="6972" t="s">
        <v>173</v>
      </c>
      <c r="M2459" s="6573" t="s">
        <v>30727</v>
      </c>
      <c r="O2459" s="264">
        <v>1</v>
      </c>
      <c r="P2459" s="264">
        <v>1</v>
      </c>
      <c r="Q2459" s="6972" t="s">
        <v>30726</v>
      </c>
      <c r="AA2459" s="6564">
        <v>13716680</v>
      </c>
      <c r="AC2459" s="4898">
        <v>6200</v>
      </c>
      <c r="AD2459" s="4898">
        <v>12375</v>
      </c>
      <c r="AE2459" s="4898">
        <f t="shared" si="106"/>
        <v>18575</v>
      </c>
    </row>
    <row r="2460" spans="1:31" s="6" customFormat="1" ht="30" customHeight="1">
      <c r="A2460" s="6986" t="s">
        <v>18754</v>
      </c>
      <c r="B2460" s="6" t="s">
        <v>30728</v>
      </c>
      <c r="C2460" s="114">
        <v>46100</v>
      </c>
      <c r="D2460" s="114">
        <v>46134</v>
      </c>
      <c r="E2460" s="4981">
        <v>46132</v>
      </c>
      <c r="F2460" s="6939">
        <f t="shared" si="105"/>
        <v>2</v>
      </c>
      <c r="G2460" s="6">
        <v>8634</v>
      </c>
      <c r="H2460" s="6935" t="s">
        <v>30729</v>
      </c>
      <c r="J2460" s="6" t="s">
        <v>30730</v>
      </c>
      <c r="K2460" s="6" t="s">
        <v>30731</v>
      </c>
      <c r="L2460" s="6972" t="s">
        <v>173</v>
      </c>
      <c r="M2460" s="6573" t="s">
        <v>30733</v>
      </c>
      <c r="O2460" s="264">
        <v>1</v>
      </c>
      <c r="P2460" s="264">
        <v>1</v>
      </c>
      <c r="Q2460" s="6" t="s">
        <v>30732</v>
      </c>
      <c r="AA2460" s="6564">
        <v>13715710</v>
      </c>
      <c r="AC2460" s="4898">
        <v>17100</v>
      </c>
      <c r="AD2460" s="4898">
        <v>7920</v>
      </c>
      <c r="AE2460" s="4898">
        <f t="shared" si="106"/>
        <v>25020</v>
      </c>
    </row>
    <row r="2461" spans="1:31" s="6" customFormat="1" ht="30" customHeight="1">
      <c r="A2461" s="6989" t="s">
        <v>19424</v>
      </c>
      <c r="B2461" s="41" t="s">
        <v>30734</v>
      </c>
      <c r="C2461" s="422">
        <v>46100</v>
      </c>
      <c r="D2461" s="422">
        <v>46121</v>
      </c>
      <c r="E2461" s="422"/>
      <c r="F2461" s="41"/>
      <c r="G2461" s="41">
        <v>8647</v>
      </c>
      <c r="H2461" s="6943" t="s">
        <v>4734</v>
      </c>
      <c r="I2461" s="41"/>
      <c r="J2461" s="41" t="s">
        <v>30735</v>
      </c>
      <c r="K2461" s="41" t="s">
        <v>30736</v>
      </c>
      <c r="L2461" s="6977" t="s">
        <v>173</v>
      </c>
      <c r="M2461" s="582" t="s">
        <v>30738</v>
      </c>
      <c r="N2461" s="41"/>
      <c r="O2461" s="4088">
        <v>1</v>
      </c>
      <c r="P2461" s="4088">
        <v>1</v>
      </c>
      <c r="Q2461" s="41" t="s">
        <v>30737</v>
      </c>
      <c r="R2461" s="41"/>
      <c r="V2461" s="6" t="s">
        <v>28776</v>
      </c>
      <c r="X2461" s="6" t="s">
        <v>27185</v>
      </c>
      <c r="AA2461" s="6564">
        <v>13715726</v>
      </c>
      <c r="AC2461" s="4898">
        <v>0</v>
      </c>
      <c r="AD2461" s="4898">
        <v>7920</v>
      </c>
      <c r="AE2461" s="4898">
        <f t="shared" si="106"/>
        <v>7920</v>
      </c>
    </row>
    <row r="2462" spans="1:31" s="6" customFormat="1" ht="30" customHeight="1">
      <c r="A2462" s="6989" t="s">
        <v>18779</v>
      </c>
      <c r="B2462" s="41" t="s">
        <v>30739</v>
      </c>
      <c r="C2462" s="422">
        <v>46100</v>
      </c>
      <c r="D2462" s="422">
        <v>46134</v>
      </c>
      <c r="E2462" s="422"/>
      <c r="F2462" s="41"/>
      <c r="G2462" s="41">
        <v>8593</v>
      </c>
      <c r="H2462" s="6943" t="s">
        <v>23181</v>
      </c>
      <c r="I2462" s="41"/>
      <c r="J2462" s="41" t="s">
        <v>30740</v>
      </c>
      <c r="K2462" s="41" t="s">
        <v>30741</v>
      </c>
      <c r="L2462" s="6977" t="s">
        <v>173</v>
      </c>
      <c r="M2462" s="582" t="s">
        <v>30743</v>
      </c>
      <c r="N2462" s="41"/>
      <c r="O2462" s="4088">
        <v>1</v>
      </c>
      <c r="P2462" s="4088">
        <v>1</v>
      </c>
      <c r="Q2462" s="41" t="s">
        <v>30742</v>
      </c>
      <c r="R2462" s="41"/>
      <c r="V2462" s="6" t="s">
        <v>28776</v>
      </c>
      <c r="X2462" s="6" t="s">
        <v>27185</v>
      </c>
      <c r="AA2462" s="6564">
        <v>13715749</v>
      </c>
      <c r="AC2462" s="4898">
        <v>6900</v>
      </c>
      <c r="AD2462" s="4898">
        <v>7920</v>
      </c>
      <c r="AE2462" s="4898">
        <f t="shared" si="106"/>
        <v>14820</v>
      </c>
    </row>
    <row r="2463" spans="1:31" s="6" customFormat="1" ht="30" customHeight="1">
      <c r="A2463" s="6989" t="s">
        <v>18779</v>
      </c>
      <c r="B2463" s="41" t="s">
        <v>30744</v>
      </c>
      <c r="C2463" s="422">
        <v>46100</v>
      </c>
      <c r="D2463" s="422">
        <v>46121</v>
      </c>
      <c r="E2463" s="422"/>
      <c r="F2463" s="41"/>
      <c r="G2463" s="41">
        <v>8593</v>
      </c>
      <c r="H2463" s="6943" t="s">
        <v>19017</v>
      </c>
      <c r="I2463" s="41"/>
      <c r="J2463" s="41" t="s">
        <v>30745</v>
      </c>
      <c r="K2463" s="41" t="s">
        <v>30746</v>
      </c>
      <c r="L2463" s="6977" t="s">
        <v>173</v>
      </c>
      <c r="M2463" s="582" t="s">
        <v>30748</v>
      </c>
      <c r="N2463" s="41"/>
      <c r="O2463" s="4088">
        <v>1</v>
      </c>
      <c r="P2463" s="4088">
        <v>1</v>
      </c>
      <c r="Q2463" s="41" t="s">
        <v>30747</v>
      </c>
      <c r="R2463" s="41"/>
      <c r="V2463" s="8198" t="s">
        <v>28776</v>
      </c>
      <c r="X2463" s="8198" t="s">
        <v>27185</v>
      </c>
      <c r="AA2463" s="6564">
        <v>13715757</v>
      </c>
      <c r="AC2463" s="4898">
        <v>0</v>
      </c>
      <c r="AD2463" s="4898">
        <v>7920</v>
      </c>
      <c r="AE2463" s="4898">
        <f t="shared" si="106"/>
        <v>7920</v>
      </c>
    </row>
    <row r="2464" spans="1:31" s="6" customFormat="1" ht="30" customHeight="1">
      <c r="A2464" s="6989" t="s">
        <v>18779</v>
      </c>
      <c r="B2464" s="8146" t="s">
        <v>30749</v>
      </c>
      <c r="C2464" s="422">
        <v>46100</v>
      </c>
      <c r="D2464" s="422">
        <v>46134</v>
      </c>
      <c r="E2464" s="422"/>
      <c r="F2464" s="41"/>
      <c r="G2464" s="41">
        <v>8593</v>
      </c>
      <c r="H2464" s="6943" t="s">
        <v>11998</v>
      </c>
      <c r="I2464" s="41"/>
      <c r="J2464" s="41" t="s">
        <v>30750</v>
      </c>
      <c r="K2464" s="41" t="s">
        <v>30751</v>
      </c>
      <c r="L2464" s="6989" t="s">
        <v>28</v>
      </c>
      <c r="M2464" s="582" t="s">
        <v>30753</v>
      </c>
      <c r="N2464" s="41"/>
      <c r="O2464" s="4088">
        <v>2</v>
      </c>
      <c r="P2464" s="4088">
        <v>2</v>
      </c>
      <c r="Q2464" s="41" t="s">
        <v>30752</v>
      </c>
      <c r="R2464" s="41"/>
      <c r="V2464" s="8198" t="s">
        <v>28776</v>
      </c>
      <c r="X2464" s="8198" t="s">
        <v>27185</v>
      </c>
      <c r="AA2464" s="6564">
        <v>13715760</v>
      </c>
      <c r="AC2464" s="4898">
        <v>3300</v>
      </c>
      <c r="AD2464" s="4898">
        <v>7920</v>
      </c>
      <c r="AE2464" s="4898">
        <f t="shared" si="106"/>
        <v>19140</v>
      </c>
    </row>
    <row r="2465" spans="1:31" s="6" customFormat="1" ht="30" customHeight="1">
      <c r="A2465" s="6989" t="s">
        <v>19424</v>
      </c>
      <c r="B2465" s="6989" t="s">
        <v>30754</v>
      </c>
      <c r="C2465" s="422">
        <v>46100</v>
      </c>
      <c r="D2465" s="422">
        <v>46121</v>
      </c>
      <c r="E2465" s="422"/>
      <c r="F2465" s="41"/>
      <c r="G2465" s="41">
        <v>8647</v>
      </c>
      <c r="H2465" s="6943" t="s">
        <v>1733</v>
      </c>
      <c r="I2465" s="41"/>
      <c r="J2465" s="41" t="s">
        <v>30755</v>
      </c>
      <c r="K2465" s="41" t="s">
        <v>30756</v>
      </c>
      <c r="L2465" s="6989" t="s">
        <v>173</v>
      </c>
      <c r="M2465" s="582" t="s">
        <v>30758</v>
      </c>
      <c r="N2465" s="41"/>
      <c r="O2465" s="4088">
        <v>1</v>
      </c>
      <c r="P2465" s="4088">
        <v>1</v>
      </c>
      <c r="Q2465" s="41" t="s">
        <v>30757</v>
      </c>
      <c r="R2465" s="41"/>
      <c r="V2465" s="8215" t="s">
        <v>28776</v>
      </c>
      <c r="X2465" s="8215" t="s">
        <v>27185</v>
      </c>
      <c r="AA2465" s="6564">
        <v>13715770</v>
      </c>
      <c r="AC2465" s="4898">
        <v>0</v>
      </c>
      <c r="AD2465" s="4898">
        <v>7920</v>
      </c>
      <c r="AE2465" s="4898">
        <f t="shared" si="106"/>
        <v>7920</v>
      </c>
    </row>
    <row r="2466" spans="1:31" s="6" customFormat="1" ht="30" customHeight="1">
      <c r="A2466" s="6989" t="s">
        <v>18779</v>
      </c>
      <c r="B2466" s="41"/>
      <c r="C2466" s="422">
        <v>46100</v>
      </c>
      <c r="D2466" s="422">
        <v>46121</v>
      </c>
      <c r="E2466" s="422"/>
      <c r="F2466" s="41"/>
      <c r="G2466" s="41">
        <v>8593</v>
      </c>
      <c r="H2466" s="6943" t="s">
        <v>13765</v>
      </c>
      <c r="I2466" s="41"/>
      <c r="J2466" s="41" t="s">
        <v>30759</v>
      </c>
      <c r="K2466" s="41" t="s">
        <v>30760</v>
      </c>
      <c r="L2466" s="6989" t="s">
        <v>173</v>
      </c>
      <c r="M2466" s="582" t="s">
        <v>30761</v>
      </c>
      <c r="N2466" s="41"/>
      <c r="O2466" s="4088">
        <v>1</v>
      </c>
      <c r="P2466" s="4088">
        <v>1</v>
      </c>
      <c r="Q2466" s="6989" t="s">
        <v>30742</v>
      </c>
      <c r="R2466" s="41"/>
      <c r="V2466" s="8044" t="s">
        <v>28776</v>
      </c>
      <c r="X2466" s="8044" t="s">
        <v>27185</v>
      </c>
      <c r="AA2466" s="6564">
        <v>13715780</v>
      </c>
      <c r="AC2466" s="4898">
        <v>0</v>
      </c>
      <c r="AD2466" s="4898">
        <v>7920</v>
      </c>
      <c r="AE2466" s="4898">
        <f t="shared" si="106"/>
        <v>7920</v>
      </c>
    </row>
    <row r="2467" spans="1:31" s="6" customFormat="1" ht="30" customHeight="1">
      <c r="A2467" s="6989" t="s">
        <v>19424</v>
      </c>
      <c r="B2467" s="6989" t="s">
        <v>30762</v>
      </c>
      <c r="C2467" s="422">
        <v>46100</v>
      </c>
      <c r="D2467" s="422">
        <v>46121</v>
      </c>
      <c r="E2467" s="422"/>
      <c r="F2467" s="41"/>
      <c r="G2467" s="41">
        <v>8647</v>
      </c>
      <c r="H2467" s="7021" t="s">
        <v>5874</v>
      </c>
      <c r="I2467" s="41"/>
      <c r="J2467" s="6989" t="s">
        <v>30763</v>
      </c>
      <c r="K2467" s="6989" t="s">
        <v>30764</v>
      </c>
      <c r="L2467" s="6989" t="s">
        <v>173</v>
      </c>
      <c r="M2467" s="582" t="s">
        <v>30766</v>
      </c>
      <c r="N2467" s="41"/>
      <c r="O2467" s="4088">
        <v>1</v>
      </c>
      <c r="P2467" s="4088">
        <v>1</v>
      </c>
      <c r="Q2467" s="6989" t="s">
        <v>30765</v>
      </c>
      <c r="R2467" s="41"/>
      <c r="V2467" s="6" t="s">
        <v>28776</v>
      </c>
      <c r="X2467" s="6" t="s">
        <v>27185</v>
      </c>
      <c r="AA2467" s="6564">
        <v>13716073</v>
      </c>
      <c r="AC2467" s="4898">
        <v>0</v>
      </c>
      <c r="AD2467" s="4898">
        <v>7920</v>
      </c>
      <c r="AE2467" s="4898">
        <f t="shared" si="106"/>
        <v>7920</v>
      </c>
    </row>
    <row r="2468" spans="1:31" s="6" customFormat="1" ht="30" customHeight="1">
      <c r="A2468" s="6989" t="s">
        <v>18745</v>
      </c>
      <c r="B2468" s="6989" t="s">
        <v>30767</v>
      </c>
      <c r="C2468" s="8653">
        <v>46100</v>
      </c>
      <c r="D2468" s="8653">
        <v>46121</v>
      </c>
      <c r="E2468" s="8653"/>
      <c r="F2468" s="8664"/>
      <c r="G2468" s="8654">
        <v>8600</v>
      </c>
      <c r="H2468" s="7021" t="s">
        <v>6740</v>
      </c>
      <c r="I2468" s="8654"/>
      <c r="J2468" s="6989" t="s">
        <v>30768</v>
      </c>
      <c r="K2468" s="6989" t="s">
        <v>30597</v>
      </c>
      <c r="L2468" s="6989" t="s">
        <v>173</v>
      </c>
      <c r="M2468" s="8662" t="s">
        <v>30770</v>
      </c>
      <c r="N2468" s="8654"/>
      <c r="O2468" s="4088">
        <v>1</v>
      </c>
      <c r="P2468" s="4088">
        <v>1</v>
      </c>
      <c r="Q2468" s="6989" t="s">
        <v>30769</v>
      </c>
      <c r="R2468" s="8654"/>
      <c r="V2468" s="6" t="s">
        <v>28776</v>
      </c>
      <c r="X2468" s="6" t="s">
        <v>27185</v>
      </c>
      <c r="AA2468" s="6564">
        <v>13716074</v>
      </c>
      <c r="AC2468" s="4898">
        <v>0</v>
      </c>
      <c r="AD2468" s="4898">
        <v>12375</v>
      </c>
      <c r="AE2468" s="4898">
        <f t="shared" si="106"/>
        <v>12375</v>
      </c>
    </row>
    <row r="2469" spans="1:31" s="6" customFormat="1" ht="30" customHeight="1">
      <c r="A2469" s="6986" t="s">
        <v>18745</v>
      </c>
      <c r="B2469" s="6986" t="s">
        <v>30771</v>
      </c>
      <c r="C2469" s="114">
        <v>46100</v>
      </c>
      <c r="D2469" s="114">
        <v>46121</v>
      </c>
      <c r="E2469" s="114">
        <v>46132</v>
      </c>
      <c r="F2469" s="6706">
        <f t="shared" si="105"/>
        <v>-11</v>
      </c>
      <c r="G2469" s="6">
        <v>8600</v>
      </c>
      <c r="H2469" s="6988" t="s">
        <v>4271</v>
      </c>
      <c r="J2469" s="6986" t="s">
        <v>30772</v>
      </c>
      <c r="K2469" s="6986" t="s">
        <v>30773</v>
      </c>
      <c r="L2469" s="6986" t="s">
        <v>173</v>
      </c>
      <c r="M2469" s="6573" t="s">
        <v>30775</v>
      </c>
      <c r="O2469" s="264">
        <v>1</v>
      </c>
      <c r="P2469" s="264">
        <v>1</v>
      </c>
      <c r="Q2469" s="6986" t="s">
        <v>30774</v>
      </c>
      <c r="AA2469" s="6564">
        <v>13716085</v>
      </c>
      <c r="AC2469" s="4898">
        <v>0</v>
      </c>
      <c r="AD2469" s="4898">
        <v>12375</v>
      </c>
      <c r="AE2469" s="4898">
        <f t="shared" si="106"/>
        <v>12375</v>
      </c>
    </row>
    <row r="2470" spans="1:31" s="6" customFormat="1" ht="30" customHeight="1">
      <c r="A2470" s="6986" t="s">
        <v>19645</v>
      </c>
      <c r="B2470" s="6986" t="s">
        <v>30776</v>
      </c>
      <c r="C2470" s="114">
        <v>46100</v>
      </c>
      <c r="D2470" s="114">
        <v>46134</v>
      </c>
      <c r="E2470" s="114">
        <v>46132</v>
      </c>
      <c r="F2470" s="6939">
        <f t="shared" si="105"/>
        <v>2</v>
      </c>
      <c r="G2470" s="6">
        <v>8608</v>
      </c>
      <c r="H2470" s="6988" t="s">
        <v>3066</v>
      </c>
      <c r="J2470" s="6986" t="s">
        <v>30777</v>
      </c>
      <c r="K2470" s="6986" t="s">
        <v>30778</v>
      </c>
      <c r="L2470" s="6986" t="s">
        <v>173</v>
      </c>
      <c r="M2470" s="6573" t="s">
        <v>30779</v>
      </c>
      <c r="O2470" s="264">
        <v>1</v>
      </c>
      <c r="P2470" s="264">
        <v>1</v>
      </c>
      <c r="Q2470" s="6986" t="s">
        <v>30765</v>
      </c>
      <c r="AA2470" s="6564">
        <v>13716120</v>
      </c>
      <c r="AC2470" s="4898">
        <v>3300</v>
      </c>
      <c r="AD2470" s="4898">
        <v>7920</v>
      </c>
      <c r="AE2470" s="4898">
        <f t="shared" si="106"/>
        <v>11220</v>
      </c>
    </row>
    <row r="2471" spans="1:31" s="6" customFormat="1" ht="30" customHeight="1">
      <c r="A2471" s="6989" t="s">
        <v>18967</v>
      </c>
      <c r="B2471" s="6989" t="s">
        <v>30780</v>
      </c>
      <c r="C2471" s="8434">
        <v>46100</v>
      </c>
      <c r="D2471" s="8434">
        <v>46134</v>
      </c>
      <c r="E2471" s="8434"/>
      <c r="F2471" s="8440"/>
      <c r="G2471" s="8440">
        <v>8604</v>
      </c>
      <c r="H2471" s="7021" t="s">
        <v>7465</v>
      </c>
      <c r="I2471" s="8440"/>
      <c r="J2471" s="6989" t="s">
        <v>30781</v>
      </c>
      <c r="K2471" s="6989" t="s">
        <v>30782</v>
      </c>
      <c r="L2471" s="6989" t="s">
        <v>173</v>
      </c>
      <c r="M2471" s="8446" t="s">
        <v>30784</v>
      </c>
      <c r="N2471" s="8440"/>
      <c r="O2471" s="4088">
        <v>1</v>
      </c>
      <c r="P2471" s="4088">
        <v>1</v>
      </c>
      <c r="Q2471" s="6989" t="s">
        <v>30783</v>
      </c>
      <c r="R2471" s="8440"/>
      <c r="V2471" s="6" t="s">
        <v>28776</v>
      </c>
      <c r="X2471" s="6" t="s">
        <v>27185</v>
      </c>
      <c r="AA2471" s="6564">
        <v>13716127</v>
      </c>
      <c r="AC2471" s="4898">
        <v>3300</v>
      </c>
      <c r="AD2471" s="4898">
        <v>7920</v>
      </c>
      <c r="AE2471" s="4898">
        <f t="shared" si="106"/>
        <v>11220</v>
      </c>
    </row>
    <row r="2472" spans="1:31" s="6" customFormat="1" ht="30" customHeight="1">
      <c r="A2472" s="6986" t="s">
        <v>19424</v>
      </c>
      <c r="B2472" s="6986" t="s">
        <v>30785</v>
      </c>
      <c r="C2472" s="114">
        <v>46100</v>
      </c>
      <c r="D2472" s="114">
        <v>46134</v>
      </c>
      <c r="E2472" s="114">
        <v>46132</v>
      </c>
      <c r="F2472" s="6939">
        <f t="shared" ref="F2472:F2523" si="107">SUM(D2472-E2472)</f>
        <v>2</v>
      </c>
      <c r="G2472" s="6">
        <v>8647</v>
      </c>
      <c r="H2472" s="6988" t="s">
        <v>1559</v>
      </c>
      <c r="J2472" s="6986" t="s">
        <v>30786</v>
      </c>
      <c r="K2472" s="6986" t="s">
        <v>30787</v>
      </c>
      <c r="L2472" s="6986" t="s">
        <v>173</v>
      </c>
      <c r="M2472" s="6573" t="s">
        <v>30789</v>
      </c>
      <c r="O2472" s="264">
        <v>1</v>
      </c>
      <c r="P2472" s="264">
        <v>1</v>
      </c>
      <c r="Q2472" s="6986" t="s">
        <v>30788</v>
      </c>
      <c r="AA2472" s="6564">
        <v>13716144</v>
      </c>
      <c r="AC2472" s="4898">
        <v>6900</v>
      </c>
      <c r="AD2472" s="4898">
        <v>7920</v>
      </c>
      <c r="AE2472" s="4898">
        <f t="shared" si="106"/>
        <v>14820</v>
      </c>
    </row>
    <row r="2473" spans="1:31" s="6" customFormat="1" ht="30" customHeight="1">
      <c r="A2473" s="6986" t="s">
        <v>18967</v>
      </c>
      <c r="B2473" s="6986" t="s">
        <v>30790</v>
      </c>
      <c r="C2473" s="114">
        <v>46100</v>
      </c>
      <c r="D2473" s="114">
        <v>46121</v>
      </c>
      <c r="E2473" s="114">
        <v>46132</v>
      </c>
      <c r="F2473" s="6706">
        <f t="shared" si="107"/>
        <v>-11</v>
      </c>
      <c r="G2473" s="6">
        <v>8604</v>
      </c>
      <c r="H2473" s="6988" t="s">
        <v>1484</v>
      </c>
      <c r="J2473" s="6986" t="s">
        <v>30791</v>
      </c>
      <c r="K2473" s="6986" t="s">
        <v>30792</v>
      </c>
      <c r="L2473" s="6986" t="s">
        <v>173</v>
      </c>
      <c r="M2473" s="6573" t="s">
        <v>30794</v>
      </c>
      <c r="O2473" s="264">
        <v>1</v>
      </c>
      <c r="P2473" s="264">
        <v>1</v>
      </c>
      <c r="Q2473" s="6986" t="s">
        <v>30793</v>
      </c>
      <c r="AA2473" s="6564">
        <v>13716150</v>
      </c>
      <c r="AC2473" s="4898">
        <v>0</v>
      </c>
      <c r="AD2473" s="4898">
        <v>7920</v>
      </c>
      <c r="AE2473" s="4898">
        <f t="shared" si="106"/>
        <v>7920</v>
      </c>
    </row>
    <row r="2474" spans="1:31" s="6" customFormat="1" ht="30" customHeight="1">
      <c r="A2474" s="6986" t="s">
        <v>19424</v>
      </c>
      <c r="B2474" s="6986" t="s">
        <v>30795</v>
      </c>
      <c r="C2474" s="114">
        <v>46100</v>
      </c>
      <c r="D2474" s="114">
        <v>46134</v>
      </c>
      <c r="E2474" s="114">
        <v>46132</v>
      </c>
      <c r="F2474" s="6939">
        <f t="shared" si="107"/>
        <v>2</v>
      </c>
      <c r="G2474" s="6">
        <v>8647</v>
      </c>
      <c r="H2474" s="6988" t="s">
        <v>7056</v>
      </c>
      <c r="J2474" s="6986" t="s">
        <v>30796</v>
      </c>
      <c r="K2474" s="6986" t="s">
        <v>30797</v>
      </c>
      <c r="L2474" s="6986" t="s">
        <v>173</v>
      </c>
      <c r="M2474" s="6573" t="s">
        <v>30799</v>
      </c>
      <c r="O2474" s="264">
        <v>1</v>
      </c>
      <c r="P2474" s="264">
        <v>1</v>
      </c>
      <c r="Q2474" s="6986" t="s">
        <v>30798</v>
      </c>
      <c r="AA2474" s="6564">
        <v>13716159</v>
      </c>
      <c r="AC2474" s="4898">
        <v>6900</v>
      </c>
      <c r="AD2474" s="4898">
        <v>7920</v>
      </c>
      <c r="AE2474" s="4898">
        <f t="shared" si="106"/>
        <v>14820</v>
      </c>
    </row>
    <row r="2475" spans="1:31" s="6" customFormat="1" ht="30" customHeight="1">
      <c r="A2475" s="8608" t="s">
        <v>19645</v>
      </c>
      <c r="B2475" s="8608" t="s">
        <v>30800</v>
      </c>
      <c r="C2475" s="8583">
        <v>46100</v>
      </c>
      <c r="D2475" s="8583">
        <v>46134</v>
      </c>
      <c r="E2475" s="8583"/>
      <c r="F2475" s="8581"/>
      <c r="G2475" s="8581">
        <v>8608</v>
      </c>
      <c r="H2475" s="7021" t="s">
        <v>6859</v>
      </c>
      <c r="I2475" s="8581"/>
      <c r="J2475" s="8608" t="s">
        <v>30801</v>
      </c>
      <c r="K2475" s="6989" t="s">
        <v>30802</v>
      </c>
      <c r="L2475" s="6989" t="s">
        <v>173</v>
      </c>
      <c r="M2475" s="8590" t="s">
        <v>30803</v>
      </c>
      <c r="N2475" s="8581"/>
      <c r="O2475" s="4088">
        <v>1</v>
      </c>
      <c r="P2475" s="4088">
        <v>1</v>
      </c>
      <c r="Q2475" s="6989" t="s">
        <v>30765</v>
      </c>
      <c r="R2475" s="8581"/>
      <c r="V2475" s="6" t="s">
        <v>28776</v>
      </c>
      <c r="X2475" s="6" t="s">
        <v>27185</v>
      </c>
      <c r="AA2475" s="6564">
        <v>13716202</v>
      </c>
      <c r="AC2475" s="4898">
        <v>3300</v>
      </c>
      <c r="AD2475" s="4898">
        <v>7920</v>
      </c>
      <c r="AE2475" s="4898">
        <f t="shared" si="106"/>
        <v>11220</v>
      </c>
    </row>
    <row r="2476" spans="1:31" s="6" customFormat="1" ht="30" customHeight="1">
      <c r="A2476" s="6989" t="s">
        <v>19583</v>
      </c>
      <c r="B2476" s="6989" t="s">
        <v>30804</v>
      </c>
      <c r="C2476" s="8434">
        <v>46100</v>
      </c>
      <c r="D2476" s="8434">
        <v>46121</v>
      </c>
      <c r="E2476" s="8434"/>
      <c r="F2476" s="8442"/>
      <c r="G2476" s="8440">
        <v>8604</v>
      </c>
      <c r="H2476" s="7021" t="s">
        <v>1594</v>
      </c>
      <c r="I2476" s="8440"/>
      <c r="J2476" s="6989" t="s">
        <v>30805</v>
      </c>
      <c r="K2476" s="6989" t="s">
        <v>30806</v>
      </c>
      <c r="L2476" s="6989" t="s">
        <v>173</v>
      </c>
      <c r="M2476" s="8446" t="s">
        <v>30807</v>
      </c>
      <c r="N2476" s="8440"/>
      <c r="O2476" s="4088">
        <v>1</v>
      </c>
      <c r="P2476" s="4088">
        <v>1</v>
      </c>
      <c r="Q2476" s="6989" t="s">
        <v>29809</v>
      </c>
      <c r="R2476" s="8440"/>
      <c r="V2476" s="6" t="s">
        <v>28776</v>
      </c>
      <c r="X2476" s="6" t="s">
        <v>32249</v>
      </c>
      <c r="AA2476" s="6564">
        <v>13716232</v>
      </c>
      <c r="AC2476" s="4898">
        <v>0</v>
      </c>
      <c r="AD2476" s="4898">
        <v>7920</v>
      </c>
      <c r="AE2476" s="4898">
        <f t="shared" si="106"/>
        <v>7920</v>
      </c>
    </row>
    <row r="2477" spans="1:31" s="6" customFormat="1" ht="30" customHeight="1">
      <c r="A2477" s="6989" t="s">
        <v>18779</v>
      </c>
      <c r="B2477" s="6989" t="s">
        <v>30808</v>
      </c>
      <c r="C2477" s="8739">
        <v>46100</v>
      </c>
      <c r="D2477" s="8739">
        <v>46134</v>
      </c>
      <c r="E2477" s="8739"/>
      <c r="F2477" s="8740"/>
      <c r="G2477" s="8740">
        <v>8593</v>
      </c>
      <c r="H2477" s="7021" t="s">
        <v>30809</v>
      </c>
      <c r="I2477" s="8740"/>
      <c r="J2477" s="6989" t="s">
        <v>30811</v>
      </c>
      <c r="K2477" s="6989" t="s">
        <v>30810</v>
      </c>
      <c r="L2477" s="6989" t="s">
        <v>173</v>
      </c>
      <c r="M2477" s="8741" t="s">
        <v>30813</v>
      </c>
      <c r="N2477" s="8740"/>
      <c r="O2477" s="4088">
        <v>1</v>
      </c>
      <c r="P2477" s="4088">
        <v>1</v>
      </c>
      <c r="Q2477" s="6989" t="s">
        <v>30812</v>
      </c>
      <c r="R2477" s="8740"/>
      <c r="V2477" s="8738" t="s">
        <v>28776</v>
      </c>
      <c r="X2477" s="8738" t="s">
        <v>32249</v>
      </c>
      <c r="AA2477" s="6564">
        <v>13716253</v>
      </c>
      <c r="AC2477" s="4898">
        <v>3300</v>
      </c>
      <c r="AD2477" s="4898">
        <v>7920</v>
      </c>
      <c r="AE2477" s="4898">
        <f t="shared" si="106"/>
        <v>11220</v>
      </c>
    </row>
    <row r="2478" spans="1:31" s="6" customFormat="1" ht="30" customHeight="1">
      <c r="A2478" s="6989" t="s">
        <v>19583</v>
      </c>
      <c r="B2478" s="6989" t="s">
        <v>30814</v>
      </c>
      <c r="C2478" s="8434">
        <v>46100</v>
      </c>
      <c r="D2478" s="8434">
        <v>46134</v>
      </c>
      <c r="E2478" s="8434"/>
      <c r="F2478" s="8440"/>
      <c r="G2478" s="8440">
        <v>8604</v>
      </c>
      <c r="H2478" s="7021" t="s">
        <v>9366</v>
      </c>
      <c r="I2478" s="8440"/>
      <c r="J2478" s="6989" t="s">
        <v>30815</v>
      </c>
      <c r="K2478" s="6989" t="s">
        <v>30816</v>
      </c>
      <c r="L2478" s="6989" t="s">
        <v>173</v>
      </c>
      <c r="M2478" s="8446" t="s">
        <v>30817</v>
      </c>
      <c r="N2478" s="8440"/>
      <c r="O2478" s="4088">
        <v>1</v>
      </c>
      <c r="P2478" s="4088">
        <v>1</v>
      </c>
      <c r="Q2478" s="6989" t="s">
        <v>29809</v>
      </c>
      <c r="R2478" s="8440"/>
      <c r="V2478" s="6" t="s">
        <v>28776</v>
      </c>
      <c r="X2478" s="6" t="s">
        <v>27185</v>
      </c>
      <c r="AA2478" s="6564">
        <v>13716272</v>
      </c>
      <c r="AC2478" s="4898">
        <v>3300</v>
      </c>
      <c r="AD2478" s="4898">
        <v>7920</v>
      </c>
      <c r="AE2478" s="4898">
        <f t="shared" si="106"/>
        <v>11220</v>
      </c>
    </row>
    <row r="2479" spans="1:31" s="6" customFormat="1" ht="30" customHeight="1">
      <c r="A2479" s="6989" t="s">
        <v>19496</v>
      </c>
      <c r="B2479" s="6989" t="s">
        <v>30818</v>
      </c>
      <c r="C2479" s="8487">
        <v>46100</v>
      </c>
      <c r="D2479" s="8487">
        <v>46121</v>
      </c>
      <c r="E2479" s="8487"/>
      <c r="F2479" s="8495"/>
      <c r="G2479" s="8485">
        <v>8617</v>
      </c>
      <c r="H2479" s="7021" t="s">
        <v>9496</v>
      </c>
      <c r="I2479" s="8485"/>
      <c r="J2479" s="6989" t="s">
        <v>30819</v>
      </c>
      <c r="K2479" s="6989" t="s">
        <v>30820</v>
      </c>
      <c r="L2479" s="6989" t="s">
        <v>173</v>
      </c>
      <c r="M2479" s="8492" t="s">
        <v>30822</v>
      </c>
      <c r="N2479" s="8485"/>
      <c r="O2479" s="4088">
        <v>1</v>
      </c>
      <c r="P2479" s="4088">
        <v>1</v>
      </c>
      <c r="Q2479" s="6989" t="s">
        <v>30821</v>
      </c>
      <c r="R2479" s="8485"/>
      <c r="V2479" s="6" t="s">
        <v>28776</v>
      </c>
      <c r="X2479" s="6" t="s">
        <v>27185</v>
      </c>
      <c r="AA2479" s="6564">
        <v>13716303</v>
      </c>
      <c r="AC2479" s="4898">
        <v>0</v>
      </c>
      <c r="AD2479" s="4898">
        <v>12375</v>
      </c>
      <c r="AE2479" s="4898">
        <f t="shared" si="106"/>
        <v>12375</v>
      </c>
    </row>
    <row r="2480" spans="1:31" s="6" customFormat="1" ht="30" customHeight="1">
      <c r="A2480" s="6986" t="s">
        <v>18703</v>
      </c>
      <c r="B2480" s="6986" t="s">
        <v>30823</v>
      </c>
      <c r="C2480" s="114">
        <v>46100</v>
      </c>
      <c r="D2480" s="114">
        <v>46134</v>
      </c>
      <c r="E2480" s="114">
        <v>46132</v>
      </c>
      <c r="F2480" s="6939">
        <f t="shared" si="107"/>
        <v>2</v>
      </c>
      <c r="G2480" s="6">
        <v>8615</v>
      </c>
      <c r="H2480" s="6988" t="s">
        <v>18203</v>
      </c>
      <c r="J2480" s="6986" t="s">
        <v>30824</v>
      </c>
      <c r="K2480" s="6986" t="s">
        <v>30825</v>
      </c>
      <c r="L2480" s="6986" t="s">
        <v>173</v>
      </c>
      <c r="M2480" s="6573" t="s">
        <v>30827</v>
      </c>
      <c r="O2480" s="264">
        <v>1</v>
      </c>
      <c r="P2480" s="264">
        <v>1</v>
      </c>
      <c r="Q2480" s="6986" t="s">
        <v>30826</v>
      </c>
      <c r="AA2480" s="6564">
        <v>13716306</v>
      </c>
      <c r="AC2480" s="4898">
        <v>10200</v>
      </c>
      <c r="AD2480" s="4898">
        <v>7920</v>
      </c>
      <c r="AE2480" s="4898">
        <f t="shared" si="106"/>
        <v>18120</v>
      </c>
    </row>
    <row r="2481" spans="1:31" s="6" customFormat="1" ht="30" customHeight="1">
      <c r="A2481" s="6989" t="s">
        <v>18703</v>
      </c>
      <c r="B2481" s="8146" t="s">
        <v>30828</v>
      </c>
      <c r="C2481" s="422">
        <v>46100</v>
      </c>
      <c r="D2481" s="422">
        <v>46134</v>
      </c>
      <c r="E2481" s="422"/>
      <c r="F2481" s="41"/>
      <c r="G2481" s="41">
        <v>8615</v>
      </c>
      <c r="H2481" s="7021" t="s">
        <v>3889</v>
      </c>
      <c r="I2481" s="41"/>
      <c r="J2481" s="6989" t="s">
        <v>30829</v>
      </c>
      <c r="K2481" s="6989" t="s">
        <v>30830</v>
      </c>
      <c r="L2481" s="6989" t="s">
        <v>28</v>
      </c>
      <c r="M2481" s="582" t="s">
        <v>30832</v>
      </c>
      <c r="N2481" s="41"/>
      <c r="O2481" s="4088">
        <v>2</v>
      </c>
      <c r="P2481" s="4088">
        <v>2</v>
      </c>
      <c r="Q2481" s="6989" t="s">
        <v>30831</v>
      </c>
      <c r="R2481" s="41"/>
      <c r="S2481" s="41"/>
      <c r="V2481" s="6" t="s">
        <v>28776</v>
      </c>
      <c r="X2481" s="6" t="s">
        <v>27185</v>
      </c>
      <c r="AA2481" s="6564">
        <v>13716332</v>
      </c>
      <c r="AC2481" s="4898">
        <v>6900</v>
      </c>
      <c r="AD2481" s="4898">
        <v>7920</v>
      </c>
      <c r="AE2481" s="4898">
        <f t="shared" si="106"/>
        <v>22740</v>
      </c>
    </row>
    <row r="2482" spans="1:31" s="6" customFormat="1" ht="30" customHeight="1">
      <c r="A2482" s="6989" t="s">
        <v>18703</v>
      </c>
      <c r="B2482" s="6989" t="s">
        <v>30833</v>
      </c>
      <c r="C2482" s="422">
        <v>46100</v>
      </c>
      <c r="D2482" s="8312">
        <v>46191</v>
      </c>
      <c r="E2482" s="422"/>
      <c r="F2482" s="41"/>
      <c r="G2482" s="41">
        <v>8615</v>
      </c>
      <c r="H2482" s="7021" t="s">
        <v>16726</v>
      </c>
      <c r="I2482" s="41"/>
      <c r="J2482" s="6989" t="s">
        <v>30834</v>
      </c>
      <c r="K2482" s="6989" t="s">
        <v>30835</v>
      </c>
      <c r="L2482" s="6989" t="s">
        <v>173</v>
      </c>
      <c r="M2482" s="582" t="s">
        <v>30837</v>
      </c>
      <c r="N2482" s="41"/>
      <c r="O2482" s="4088">
        <v>1</v>
      </c>
      <c r="P2482" s="4088">
        <v>1</v>
      </c>
      <c r="Q2482" s="6989" t="s">
        <v>30836</v>
      </c>
      <c r="R2482" s="41"/>
      <c r="V2482" s="6" t="s">
        <v>28776</v>
      </c>
      <c r="X2482" s="6" t="s">
        <v>27185</v>
      </c>
      <c r="AA2482" s="6564">
        <v>13716378</v>
      </c>
      <c r="AC2482" s="4898">
        <v>1200</v>
      </c>
      <c r="AD2482" s="4898">
        <v>7920</v>
      </c>
      <c r="AE2482" s="4898">
        <f t="shared" si="106"/>
        <v>9120</v>
      </c>
    </row>
    <row r="2483" spans="1:31" s="6" customFormat="1" ht="30" customHeight="1">
      <c r="A2483" s="6989" t="s">
        <v>18745</v>
      </c>
      <c r="B2483" s="6989" t="s">
        <v>30838</v>
      </c>
      <c r="C2483" s="422">
        <v>46100</v>
      </c>
      <c r="D2483" s="422">
        <v>46121</v>
      </c>
      <c r="E2483" s="422"/>
      <c r="F2483" s="41"/>
      <c r="G2483" s="41">
        <v>8600</v>
      </c>
      <c r="H2483" s="7021" t="s">
        <v>1958</v>
      </c>
      <c r="I2483" s="41"/>
      <c r="J2483" s="6989" t="s">
        <v>30839</v>
      </c>
      <c r="K2483" s="6989" t="s">
        <v>30840</v>
      </c>
      <c r="L2483" s="6989" t="s">
        <v>173</v>
      </c>
      <c r="M2483" s="582" t="s">
        <v>30842</v>
      </c>
      <c r="N2483" s="41"/>
      <c r="O2483" s="4088">
        <v>1</v>
      </c>
      <c r="P2483" s="4088">
        <v>1</v>
      </c>
      <c r="Q2483" s="6989" t="s">
        <v>30841</v>
      </c>
      <c r="R2483" s="41"/>
      <c r="V2483" s="6" t="s">
        <v>28776</v>
      </c>
      <c r="X2483" s="6" t="s">
        <v>27185</v>
      </c>
      <c r="AA2483" s="6564">
        <v>13716439</v>
      </c>
      <c r="AC2483" s="4898">
        <v>0</v>
      </c>
      <c r="AD2483" s="4898">
        <v>12375</v>
      </c>
      <c r="AE2483" s="4898">
        <f t="shared" si="106"/>
        <v>12375</v>
      </c>
    </row>
    <row r="2484" spans="1:31" s="6" customFormat="1" ht="30" customHeight="1">
      <c r="A2484" s="6986" t="s">
        <v>18745</v>
      </c>
      <c r="B2484" s="6986" t="s">
        <v>30843</v>
      </c>
      <c r="C2484" s="114">
        <v>46100</v>
      </c>
      <c r="D2484" s="114">
        <v>46121</v>
      </c>
      <c r="E2484" s="114">
        <v>46132</v>
      </c>
      <c r="F2484" s="6706">
        <f t="shared" si="107"/>
        <v>-11</v>
      </c>
      <c r="G2484" s="6">
        <v>8600</v>
      </c>
      <c r="H2484" s="6988" t="s">
        <v>4754</v>
      </c>
      <c r="J2484" s="6986" t="s">
        <v>30844</v>
      </c>
      <c r="K2484" s="6986" t="s">
        <v>30845</v>
      </c>
      <c r="L2484" s="6986" t="s">
        <v>173</v>
      </c>
      <c r="M2484" s="6573" t="s">
        <v>30846</v>
      </c>
      <c r="O2484" s="264">
        <v>1</v>
      </c>
      <c r="P2484" s="264">
        <v>1</v>
      </c>
      <c r="Q2484" s="6986" t="s">
        <v>30765</v>
      </c>
      <c r="AA2484" s="6564">
        <v>13716472</v>
      </c>
      <c r="AC2484" s="4898">
        <v>0</v>
      </c>
      <c r="AD2484" s="4898">
        <v>12375</v>
      </c>
      <c r="AE2484" s="4898">
        <f t="shared" si="106"/>
        <v>12375</v>
      </c>
    </row>
    <row r="2485" spans="1:31" s="6" customFormat="1" ht="30" customHeight="1">
      <c r="A2485" s="6989" t="s">
        <v>18745</v>
      </c>
      <c r="B2485" s="6989" t="s">
        <v>30847</v>
      </c>
      <c r="C2485" s="422">
        <v>46100</v>
      </c>
      <c r="D2485" s="422">
        <v>46121</v>
      </c>
      <c r="E2485" s="422"/>
      <c r="F2485" s="8209"/>
      <c r="G2485" s="41">
        <v>8600</v>
      </c>
      <c r="H2485" s="7021" t="s">
        <v>383</v>
      </c>
      <c r="I2485" s="41"/>
      <c r="J2485" s="6989" t="s">
        <v>30848</v>
      </c>
      <c r="K2485" s="6989" t="s">
        <v>30849</v>
      </c>
      <c r="L2485" s="6989" t="s">
        <v>173</v>
      </c>
      <c r="M2485" s="582" t="s">
        <v>30851</v>
      </c>
      <c r="N2485" s="41"/>
      <c r="O2485" s="4088">
        <v>1</v>
      </c>
      <c r="P2485" s="4088">
        <v>1</v>
      </c>
      <c r="Q2485" s="6989" t="s">
        <v>30850</v>
      </c>
      <c r="R2485" s="41"/>
      <c r="V2485" s="6" t="s">
        <v>28776</v>
      </c>
      <c r="X2485" s="6" t="s">
        <v>7042</v>
      </c>
      <c r="AA2485" s="6564">
        <v>13716487</v>
      </c>
      <c r="AC2485" s="4898">
        <v>0</v>
      </c>
      <c r="AD2485" s="4898">
        <v>12375</v>
      </c>
      <c r="AE2485" s="4898">
        <f t="shared" ref="AE2485:AE2546" si="108">AC2485+AD2485*P2485</f>
        <v>12375</v>
      </c>
    </row>
    <row r="2486" spans="1:31" s="6" customFormat="1" ht="30" customHeight="1">
      <c r="A2486" s="6989" t="s">
        <v>18779</v>
      </c>
      <c r="B2486" s="8146" t="s">
        <v>30852</v>
      </c>
      <c r="C2486" s="422">
        <v>46100</v>
      </c>
      <c r="D2486" s="422">
        <v>46121</v>
      </c>
      <c r="E2486" s="422"/>
      <c r="F2486" s="41"/>
      <c r="G2486" s="41">
        <v>8593</v>
      </c>
      <c r="H2486" s="7021" t="s">
        <v>10362</v>
      </c>
      <c r="I2486" s="41"/>
      <c r="J2486" s="6989" t="s">
        <v>30853</v>
      </c>
      <c r="K2486" s="6989" t="s">
        <v>30854</v>
      </c>
      <c r="L2486" s="6989" t="s">
        <v>173</v>
      </c>
      <c r="M2486" s="582" t="s">
        <v>30856</v>
      </c>
      <c r="N2486" s="41"/>
      <c r="O2486" s="4088">
        <v>1</v>
      </c>
      <c r="P2486" s="4088">
        <v>1</v>
      </c>
      <c r="Q2486" s="6989" t="s">
        <v>30855</v>
      </c>
      <c r="R2486" s="41"/>
      <c r="V2486" s="8044" t="s">
        <v>28776</v>
      </c>
      <c r="X2486" s="8044" t="s">
        <v>27185</v>
      </c>
      <c r="AA2486" s="6564">
        <v>13716604</v>
      </c>
      <c r="AC2486" s="4898">
        <v>0</v>
      </c>
      <c r="AD2486" s="4898">
        <v>7920</v>
      </c>
      <c r="AE2486" s="4898">
        <f t="shared" si="108"/>
        <v>7920</v>
      </c>
    </row>
    <row r="2487" spans="1:31" s="6" customFormat="1" ht="30" customHeight="1">
      <c r="A2487" s="6989" t="s">
        <v>18779</v>
      </c>
      <c r="B2487" s="6989" t="s">
        <v>30857</v>
      </c>
      <c r="C2487" s="422">
        <v>46100</v>
      </c>
      <c r="D2487" s="422">
        <v>46134</v>
      </c>
      <c r="E2487" s="422"/>
      <c r="F2487" s="41"/>
      <c r="G2487" s="41">
        <v>8593</v>
      </c>
      <c r="H2487" s="7021" t="s">
        <v>5674</v>
      </c>
      <c r="I2487" s="41"/>
      <c r="J2487" s="6989" t="s">
        <v>30858</v>
      </c>
      <c r="K2487" s="6989" t="s">
        <v>30859</v>
      </c>
      <c r="L2487" s="6989" t="s">
        <v>173</v>
      </c>
      <c r="M2487" s="582" t="s">
        <v>30860</v>
      </c>
      <c r="N2487" s="41"/>
      <c r="O2487" s="4088">
        <v>1</v>
      </c>
      <c r="P2487" s="4088">
        <v>1</v>
      </c>
      <c r="Q2487" s="6989" t="s">
        <v>30747</v>
      </c>
      <c r="R2487" s="41"/>
      <c r="V2487" s="6" t="s">
        <v>28776</v>
      </c>
      <c r="X2487" s="6" t="s">
        <v>27185</v>
      </c>
      <c r="AA2487" s="6564">
        <v>13716608</v>
      </c>
      <c r="AC2487" s="4898">
        <v>3300</v>
      </c>
      <c r="AD2487" s="4898">
        <v>7920</v>
      </c>
      <c r="AE2487" s="4898">
        <f t="shared" si="108"/>
        <v>11220</v>
      </c>
    </row>
    <row r="2488" spans="1:31" s="6" customFormat="1" ht="30" customHeight="1">
      <c r="A2488" s="6986" t="s">
        <v>26419</v>
      </c>
      <c r="B2488" s="6986" t="s">
        <v>30861</v>
      </c>
      <c r="C2488" s="114">
        <v>46101</v>
      </c>
      <c r="D2488" s="114">
        <v>46135</v>
      </c>
      <c r="E2488" s="114">
        <v>46132</v>
      </c>
      <c r="F2488" s="6939">
        <f t="shared" si="107"/>
        <v>3</v>
      </c>
      <c r="G2488" s="6">
        <v>5940</v>
      </c>
      <c r="H2488" s="6988" t="s">
        <v>11805</v>
      </c>
      <c r="J2488" s="6986" t="s">
        <v>30862</v>
      </c>
      <c r="K2488" s="6986" t="s">
        <v>30863</v>
      </c>
      <c r="L2488" s="6986" t="s">
        <v>28</v>
      </c>
      <c r="M2488" s="6573" t="s">
        <v>30865</v>
      </c>
      <c r="O2488" s="264">
        <v>2</v>
      </c>
      <c r="P2488" s="264">
        <v>2</v>
      </c>
      <c r="Q2488" s="6986" t="s">
        <v>30864</v>
      </c>
      <c r="AA2488" s="6564">
        <v>13719043</v>
      </c>
      <c r="AC2488" s="4898">
        <v>52000</v>
      </c>
      <c r="AD2488" s="4898">
        <v>17000</v>
      </c>
      <c r="AE2488" s="4898">
        <f t="shared" si="108"/>
        <v>86000</v>
      </c>
    </row>
    <row r="2489" spans="1:31" s="6" customFormat="1" ht="30" customHeight="1">
      <c r="A2489" s="6986" t="s">
        <v>20017</v>
      </c>
      <c r="B2489" s="6986" t="s">
        <v>30866</v>
      </c>
      <c r="C2489" s="114">
        <v>46101</v>
      </c>
      <c r="D2489" s="114">
        <v>46135</v>
      </c>
      <c r="E2489" s="114">
        <v>46132</v>
      </c>
      <c r="F2489" s="6939">
        <f t="shared" si="107"/>
        <v>3</v>
      </c>
      <c r="G2489" s="6">
        <v>8369</v>
      </c>
      <c r="H2489" s="6988" t="s">
        <v>7815</v>
      </c>
      <c r="J2489" s="6986" t="s">
        <v>7816</v>
      </c>
      <c r="K2489" s="6986" t="s">
        <v>30867</v>
      </c>
      <c r="L2489" s="6986" t="s">
        <v>173</v>
      </c>
      <c r="M2489" s="6573" t="s">
        <v>30869</v>
      </c>
      <c r="O2489" s="264">
        <v>1</v>
      </c>
      <c r="P2489" s="264">
        <v>1</v>
      </c>
      <c r="Q2489" s="6986" t="s">
        <v>30868</v>
      </c>
      <c r="AA2489" s="6564">
        <v>13719089</v>
      </c>
      <c r="AC2489" s="4898">
        <v>18600</v>
      </c>
      <c r="AD2489" s="4898">
        <v>15000</v>
      </c>
      <c r="AE2489" s="4898">
        <f t="shared" si="108"/>
        <v>33600</v>
      </c>
    </row>
    <row r="2490" spans="1:31" s="6" customFormat="1" ht="30" customHeight="1">
      <c r="A2490" s="6989" t="s">
        <v>22509</v>
      </c>
      <c r="B2490" s="6989" t="s">
        <v>30870</v>
      </c>
      <c r="C2490" s="422">
        <v>46101</v>
      </c>
      <c r="D2490" s="422">
        <v>46122</v>
      </c>
      <c r="E2490" s="422"/>
      <c r="F2490" s="41"/>
      <c r="G2490" s="41">
        <v>9014</v>
      </c>
      <c r="H2490" s="7021"/>
      <c r="I2490" s="6989" t="s">
        <v>21302</v>
      </c>
      <c r="J2490" s="6989" t="s">
        <v>30871</v>
      </c>
      <c r="K2490" s="6989" t="s">
        <v>30872</v>
      </c>
      <c r="L2490" s="6989" t="s">
        <v>28</v>
      </c>
      <c r="M2490" s="582" t="s">
        <v>30874</v>
      </c>
      <c r="N2490" s="41"/>
      <c r="O2490" s="4088">
        <v>2</v>
      </c>
      <c r="P2490" s="4088">
        <v>2</v>
      </c>
      <c r="Q2490" s="6989" t="s">
        <v>30873</v>
      </c>
      <c r="R2490" s="41"/>
      <c r="V2490" s="6" t="s">
        <v>28776</v>
      </c>
      <c r="X2490" s="6" t="s">
        <v>27185</v>
      </c>
      <c r="AA2490" s="6564">
        <v>13720568</v>
      </c>
      <c r="AC2490" s="4898">
        <v>0</v>
      </c>
      <c r="AD2490" s="4898">
        <v>20250</v>
      </c>
      <c r="AE2490" s="4898">
        <f t="shared" si="108"/>
        <v>40500</v>
      </c>
    </row>
    <row r="2491" spans="1:31" s="6" customFormat="1" ht="30" customHeight="1">
      <c r="A2491" s="6986" t="s">
        <v>20911</v>
      </c>
      <c r="B2491" s="6990" t="s">
        <v>30875</v>
      </c>
      <c r="C2491" s="114">
        <v>46104</v>
      </c>
      <c r="D2491" s="114">
        <v>46125</v>
      </c>
      <c r="E2491" s="114">
        <v>46150</v>
      </c>
      <c r="F2491" s="6706">
        <f t="shared" si="107"/>
        <v>-25</v>
      </c>
      <c r="G2491" s="6">
        <v>8638</v>
      </c>
      <c r="H2491" s="6988"/>
      <c r="I2491" s="6986" t="s">
        <v>21302</v>
      </c>
      <c r="J2491" s="6986" t="s">
        <v>30876</v>
      </c>
      <c r="K2491" s="6986" t="s">
        <v>30877</v>
      </c>
      <c r="L2491" s="6986" t="s">
        <v>173</v>
      </c>
      <c r="M2491" s="6573" t="s">
        <v>30879</v>
      </c>
      <c r="O2491" s="264">
        <v>1</v>
      </c>
      <c r="P2491" s="264">
        <v>1</v>
      </c>
      <c r="Q2491" s="6986" t="s">
        <v>30878</v>
      </c>
      <c r="AA2491" s="6564">
        <v>13728099</v>
      </c>
      <c r="AC2491" s="4898">
        <v>0</v>
      </c>
      <c r="AD2491" s="4898">
        <v>8316</v>
      </c>
      <c r="AE2491" s="4898">
        <f t="shared" si="108"/>
        <v>8316</v>
      </c>
    </row>
    <row r="2492" spans="1:31" s="6" customFormat="1" ht="30" customHeight="1">
      <c r="A2492" s="6989" t="s">
        <v>26302</v>
      </c>
      <c r="B2492" s="8146" t="s">
        <v>30880</v>
      </c>
      <c r="C2492" s="422">
        <v>46106</v>
      </c>
      <c r="D2492" s="422">
        <v>46127</v>
      </c>
      <c r="E2492" s="422"/>
      <c r="F2492" s="41"/>
      <c r="G2492" s="41">
        <v>6984</v>
      </c>
      <c r="H2492" s="7021"/>
      <c r="I2492" s="6989" t="s">
        <v>21302</v>
      </c>
      <c r="J2492" s="6989" t="s">
        <v>30881</v>
      </c>
      <c r="K2492" s="6989" t="s">
        <v>30882</v>
      </c>
      <c r="L2492" s="6989" t="s">
        <v>4019</v>
      </c>
      <c r="M2492" s="582" t="s">
        <v>30884</v>
      </c>
      <c r="N2492" s="41"/>
      <c r="O2492" s="4088">
        <v>15</v>
      </c>
      <c r="P2492" s="4088">
        <v>15</v>
      </c>
      <c r="Q2492" s="6989" t="s">
        <v>30883</v>
      </c>
      <c r="R2492" s="41"/>
      <c r="V2492" s="6" t="s">
        <v>28776</v>
      </c>
      <c r="X2492" s="6" t="s">
        <v>27185</v>
      </c>
      <c r="AA2492" s="6564">
        <v>13741343</v>
      </c>
      <c r="AC2492" s="4898">
        <v>0</v>
      </c>
      <c r="AD2492" s="4898">
        <v>7840.8</v>
      </c>
      <c r="AE2492" s="4898">
        <f t="shared" si="108"/>
        <v>117612</v>
      </c>
    </row>
    <row r="2493" spans="1:31" s="6" customFormat="1" ht="30" customHeight="1">
      <c r="A2493" s="7012" t="s">
        <v>19424</v>
      </c>
      <c r="B2493" s="6" t="s">
        <v>30885</v>
      </c>
      <c r="C2493" s="114">
        <v>46100</v>
      </c>
      <c r="D2493" s="114">
        <v>46121</v>
      </c>
      <c r="E2493" s="4981">
        <v>46132</v>
      </c>
      <c r="F2493" s="6706">
        <f t="shared" si="107"/>
        <v>-11</v>
      </c>
      <c r="G2493" s="6">
        <v>8647</v>
      </c>
      <c r="H2493" s="6988"/>
      <c r="I2493" s="6" t="s">
        <v>21302</v>
      </c>
      <c r="J2493" s="6" t="s">
        <v>30886</v>
      </c>
      <c r="K2493" s="6" t="s">
        <v>30887</v>
      </c>
      <c r="L2493" s="7012" t="s">
        <v>62</v>
      </c>
      <c r="M2493" s="6573" t="s">
        <v>30889</v>
      </c>
      <c r="O2493" s="264">
        <v>5</v>
      </c>
      <c r="P2493" s="264">
        <v>5</v>
      </c>
      <c r="Q2493" s="6" t="s">
        <v>30888</v>
      </c>
      <c r="AA2493" s="6564">
        <v>13714227</v>
      </c>
      <c r="AC2493" s="4898">
        <v>0</v>
      </c>
      <c r="AD2493" s="4898">
        <v>7920</v>
      </c>
      <c r="AE2493" s="4898">
        <f t="shared" si="108"/>
        <v>39600</v>
      </c>
    </row>
    <row r="2494" spans="1:31" s="6" customFormat="1" ht="30" customHeight="1">
      <c r="A2494" s="7009" t="s">
        <v>19424</v>
      </c>
      <c r="B2494" s="41" t="s">
        <v>30890</v>
      </c>
      <c r="C2494" s="422">
        <v>46100</v>
      </c>
      <c r="D2494" s="422">
        <v>46121</v>
      </c>
      <c r="E2494" s="422"/>
      <c r="F2494" s="41"/>
      <c r="G2494" s="41">
        <v>8647</v>
      </c>
      <c r="H2494" s="7021"/>
      <c r="I2494" s="41" t="s">
        <v>21302</v>
      </c>
      <c r="J2494" s="41" t="s">
        <v>30891</v>
      </c>
      <c r="K2494" s="41" t="s">
        <v>30892</v>
      </c>
      <c r="L2494" s="7009" t="s">
        <v>173</v>
      </c>
      <c r="M2494" s="582" t="s">
        <v>30894</v>
      </c>
      <c r="N2494" s="41"/>
      <c r="O2494" s="4088">
        <v>1</v>
      </c>
      <c r="P2494" s="4088">
        <v>1</v>
      </c>
      <c r="Q2494" s="41" t="s">
        <v>30893</v>
      </c>
      <c r="R2494" s="41"/>
      <c r="V2494" s="6" t="s">
        <v>28776</v>
      </c>
      <c r="X2494" s="6" t="s">
        <v>27185</v>
      </c>
      <c r="AA2494" s="6564">
        <v>13714782</v>
      </c>
      <c r="AC2494" s="4898">
        <v>0</v>
      </c>
      <c r="AD2494" s="4898">
        <v>7920</v>
      </c>
      <c r="AE2494" s="4898">
        <f t="shared" si="108"/>
        <v>7920</v>
      </c>
    </row>
    <row r="2495" spans="1:31" s="8652" customFormat="1" ht="30" customHeight="1">
      <c r="A2495" s="8672" t="s">
        <v>19424</v>
      </c>
      <c r="B2495" s="8652" t="s">
        <v>30895</v>
      </c>
      <c r="C2495" s="37">
        <v>46100</v>
      </c>
      <c r="D2495" s="37">
        <v>46134</v>
      </c>
      <c r="E2495" s="37"/>
      <c r="G2495" s="8652">
        <v>8647</v>
      </c>
      <c r="H2495" s="8673" t="s">
        <v>19286</v>
      </c>
      <c r="J2495" s="8652" t="s">
        <v>30896</v>
      </c>
      <c r="K2495" s="8652" t="s">
        <v>30897</v>
      </c>
      <c r="L2495" s="8672" t="s">
        <v>173</v>
      </c>
      <c r="M2495" s="69" t="s">
        <v>30899</v>
      </c>
      <c r="O2495" s="4511">
        <v>1</v>
      </c>
      <c r="P2495" s="4511">
        <v>1</v>
      </c>
      <c r="Q2495" s="8652" t="s">
        <v>30898</v>
      </c>
      <c r="AA2495" s="4891">
        <v>13714813</v>
      </c>
      <c r="AC2495" s="4906"/>
      <c r="AD2495" s="4906"/>
      <c r="AE2495" s="4906"/>
    </row>
    <row r="2496" spans="1:31" s="6" customFormat="1" ht="30" customHeight="1">
      <c r="A2496" s="7009" t="s">
        <v>19424</v>
      </c>
      <c r="B2496" s="41" t="s">
        <v>30900</v>
      </c>
      <c r="C2496" s="422">
        <v>46100</v>
      </c>
      <c r="D2496" s="422">
        <v>46121</v>
      </c>
      <c r="E2496" s="422"/>
      <c r="F2496" s="41"/>
      <c r="G2496" s="41">
        <v>8647</v>
      </c>
      <c r="H2496" s="8071" t="s">
        <v>8498</v>
      </c>
      <c r="I2496" s="41"/>
      <c r="J2496" s="41" t="s">
        <v>30901</v>
      </c>
      <c r="K2496" s="41" t="s">
        <v>30902</v>
      </c>
      <c r="L2496" s="7009" t="s">
        <v>173</v>
      </c>
      <c r="M2496" s="582" t="s">
        <v>30904</v>
      </c>
      <c r="N2496" s="41"/>
      <c r="O2496" s="4088">
        <v>1</v>
      </c>
      <c r="P2496" s="4088">
        <v>1</v>
      </c>
      <c r="Q2496" s="41" t="s">
        <v>30903</v>
      </c>
      <c r="R2496" s="41"/>
      <c r="V2496" s="6" t="s">
        <v>28776</v>
      </c>
      <c r="X2496" s="6" t="s">
        <v>27185</v>
      </c>
      <c r="AA2496" s="6564">
        <v>13714821</v>
      </c>
      <c r="AC2496" s="4898">
        <v>0</v>
      </c>
      <c r="AD2496" s="4898">
        <v>7920</v>
      </c>
      <c r="AE2496" s="4898">
        <f t="shared" si="108"/>
        <v>7920</v>
      </c>
    </row>
    <row r="2497" spans="1:31" s="6" customFormat="1" ht="30" customHeight="1">
      <c r="A2497" s="7009" t="s">
        <v>19424</v>
      </c>
      <c r="B2497" s="41" t="s">
        <v>30905</v>
      </c>
      <c r="C2497" s="422">
        <v>46100</v>
      </c>
      <c r="D2497" s="422">
        <v>46121</v>
      </c>
      <c r="E2497" s="422"/>
      <c r="F2497" s="41"/>
      <c r="G2497" s="41">
        <v>8647</v>
      </c>
      <c r="H2497" s="8071" t="s">
        <v>8783</v>
      </c>
      <c r="I2497" s="41"/>
      <c r="J2497" s="41" t="s">
        <v>30906</v>
      </c>
      <c r="K2497" s="41" t="s">
        <v>30902</v>
      </c>
      <c r="L2497" s="7009" t="s">
        <v>173</v>
      </c>
      <c r="M2497" s="582" t="s">
        <v>30908</v>
      </c>
      <c r="N2497" s="41"/>
      <c r="O2497" s="4088">
        <v>1</v>
      </c>
      <c r="P2497" s="4088">
        <v>1</v>
      </c>
      <c r="Q2497" s="41" t="s">
        <v>30907</v>
      </c>
      <c r="R2497" s="41"/>
      <c r="V2497" s="6" t="s">
        <v>28776</v>
      </c>
      <c r="X2497" s="6" t="s">
        <v>27185</v>
      </c>
      <c r="AA2497" s="6564">
        <v>13714836</v>
      </c>
      <c r="AC2497" s="4898">
        <v>0</v>
      </c>
      <c r="AD2497" s="4898">
        <v>7920</v>
      </c>
      <c r="AE2497" s="4898">
        <f t="shared" si="108"/>
        <v>7920</v>
      </c>
    </row>
    <row r="2498" spans="1:31" s="6" customFormat="1" ht="30" customHeight="1">
      <c r="A2498" s="7009" t="s">
        <v>19424</v>
      </c>
      <c r="B2498" s="41" t="s">
        <v>30909</v>
      </c>
      <c r="C2498" s="422">
        <v>46100</v>
      </c>
      <c r="D2498" s="422">
        <v>46121</v>
      </c>
      <c r="E2498" s="422"/>
      <c r="F2498" s="41"/>
      <c r="G2498" s="41">
        <v>8647</v>
      </c>
      <c r="H2498" s="8071" t="s">
        <v>12757</v>
      </c>
      <c r="I2498" s="41"/>
      <c r="J2498" s="41" t="s">
        <v>30910</v>
      </c>
      <c r="K2498" s="8179" t="s">
        <v>30764</v>
      </c>
      <c r="L2498" s="7009" t="s">
        <v>173</v>
      </c>
      <c r="M2498" s="582" t="s">
        <v>30911</v>
      </c>
      <c r="N2498" s="41"/>
      <c r="O2498" s="4088">
        <v>1</v>
      </c>
      <c r="P2498" s="4088">
        <v>1</v>
      </c>
      <c r="Q2498" s="41" t="s">
        <v>30903</v>
      </c>
      <c r="R2498" s="41"/>
      <c r="V2498" s="6" t="s">
        <v>28776</v>
      </c>
      <c r="X2498" s="6" t="s">
        <v>27185</v>
      </c>
      <c r="AA2498" s="6564">
        <v>13714845</v>
      </c>
      <c r="AC2498" s="4898">
        <v>0</v>
      </c>
      <c r="AD2498" s="4898">
        <v>7920</v>
      </c>
      <c r="AE2498" s="4898">
        <f t="shared" si="108"/>
        <v>7920</v>
      </c>
    </row>
    <row r="2499" spans="1:31" s="6" customFormat="1" ht="30" customHeight="1">
      <c r="A2499" s="7012" t="s">
        <v>19424</v>
      </c>
      <c r="B2499" s="6" t="s">
        <v>30913</v>
      </c>
      <c r="C2499" s="114">
        <v>46100</v>
      </c>
      <c r="D2499" s="114">
        <v>46121</v>
      </c>
      <c r="E2499" s="114">
        <v>46132</v>
      </c>
      <c r="F2499" s="6706">
        <f t="shared" si="107"/>
        <v>-11</v>
      </c>
      <c r="G2499" s="6">
        <v>8647</v>
      </c>
      <c r="H2499" s="7011" t="s">
        <v>12039</v>
      </c>
      <c r="J2499" s="8072" t="s">
        <v>30914</v>
      </c>
      <c r="K2499" s="6" t="s">
        <v>30915</v>
      </c>
      <c r="L2499" s="7012" t="s">
        <v>173</v>
      </c>
      <c r="M2499" s="6573" t="s">
        <v>30917</v>
      </c>
      <c r="O2499" s="264">
        <v>1</v>
      </c>
      <c r="P2499" s="264">
        <v>1</v>
      </c>
      <c r="Q2499" s="6" t="s">
        <v>30916</v>
      </c>
      <c r="AA2499" s="6564">
        <v>13714853</v>
      </c>
      <c r="AC2499" s="4898">
        <v>1200</v>
      </c>
      <c r="AD2499" s="4898">
        <v>7920</v>
      </c>
      <c r="AE2499" s="4898">
        <f t="shared" si="108"/>
        <v>9120</v>
      </c>
    </row>
    <row r="2500" spans="1:31" s="6" customFormat="1" ht="30" customHeight="1">
      <c r="A2500" s="7009" t="s">
        <v>19424</v>
      </c>
      <c r="B2500" s="8701" t="s">
        <v>30918</v>
      </c>
      <c r="C2500" s="422">
        <v>46100</v>
      </c>
      <c r="D2500" s="422">
        <v>46121</v>
      </c>
      <c r="E2500" s="422"/>
      <c r="F2500" s="41"/>
      <c r="G2500" s="41">
        <v>8647</v>
      </c>
      <c r="H2500" s="8071" t="s">
        <v>4734</v>
      </c>
      <c r="I2500" s="41"/>
      <c r="J2500" s="41" t="s">
        <v>30919</v>
      </c>
      <c r="K2500" s="41" t="s">
        <v>30920</v>
      </c>
      <c r="L2500" s="7009" t="s">
        <v>28</v>
      </c>
      <c r="M2500" s="582" t="s">
        <v>30922</v>
      </c>
      <c r="N2500" s="41"/>
      <c r="O2500" s="4088">
        <v>2</v>
      </c>
      <c r="P2500" s="4088">
        <v>2</v>
      </c>
      <c r="Q2500" s="41" t="s">
        <v>30921</v>
      </c>
      <c r="R2500" s="41"/>
      <c r="V2500" s="6" t="s">
        <v>28776</v>
      </c>
      <c r="X2500" s="6" t="s">
        <v>27185</v>
      </c>
      <c r="AA2500" s="6564">
        <v>13715163</v>
      </c>
      <c r="AC2500" s="4898">
        <v>0</v>
      </c>
      <c r="AD2500" s="4898">
        <v>7920</v>
      </c>
      <c r="AE2500" s="4898">
        <f t="shared" si="108"/>
        <v>15840</v>
      </c>
    </row>
    <row r="2501" spans="1:31" s="6" customFormat="1" ht="30" customHeight="1">
      <c r="A2501" s="7009" t="s">
        <v>19424</v>
      </c>
      <c r="B2501" s="8440" t="s">
        <v>30923</v>
      </c>
      <c r="C2501" s="8434">
        <v>46100</v>
      </c>
      <c r="D2501" s="8434">
        <v>46134</v>
      </c>
      <c r="E2501" s="8434"/>
      <c r="F2501" s="8440"/>
      <c r="G2501" s="8440">
        <v>8647</v>
      </c>
      <c r="H2501" s="8071" t="s">
        <v>4814</v>
      </c>
      <c r="I2501" s="8440"/>
      <c r="J2501" s="8440" t="s">
        <v>30924</v>
      </c>
      <c r="K2501" s="8440" t="s">
        <v>30925</v>
      </c>
      <c r="L2501" s="7009" t="s">
        <v>28</v>
      </c>
      <c r="M2501" s="8446" t="s">
        <v>30927</v>
      </c>
      <c r="N2501" s="8440"/>
      <c r="O2501" s="4088">
        <v>2</v>
      </c>
      <c r="P2501" s="4088">
        <v>2</v>
      </c>
      <c r="Q2501" s="8440" t="s">
        <v>30926</v>
      </c>
      <c r="R2501" s="8440"/>
      <c r="V2501" s="6" t="s">
        <v>28776</v>
      </c>
      <c r="X2501" s="6" t="s">
        <v>27185</v>
      </c>
      <c r="AA2501" s="6564">
        <v>13715190</v>
      </c>
      <c r="AC2501" s="4898">
        <v>6900</v>
      </c>
      <c r="AD2501" s="4898">
        <v>7920</v>
      </c>
      <c r="AE2501" s="4898">
        <f t="shared" si="108"/>
        <v>22740</v>
      </c>
    </row>
    <row r="2502" spans="1:31" s="4550" customFormat="1" ht="30" customHeight="1">
      <c r="A2502" s="7009" t="s">
        <v>19424</v>
      </c>
      <c r="B2502" s="8701" t="s">
        <v>30928</v>
      </c>
      <c r="C2502" s="422">
        <v>46100</v>
      </c>
      <c r="D2502" s="422">
        <v>46121</v>
      </c>
      <c r="E2502" s="422"/>
      <c r="F2502" s="41"/>
      <c r="G2502" s="41">
        <v>8647</v>
      </c>
      <c r="H2502" s="8071" t="s">
        <v>1733</v>
      </c>
      <c r="I2502" s="41"/>
      <c r="J2502" s="41" t="s">
        <v>30929</v>
      </c>
      <c r="K2502" s="41" t="s">
        <v>30930</v>
      </c>
      <c r="L2502" s="7009" t="s">
        <v>128</v>
      </c>
      <c r="M2502" s="582" t="s">
        <v>30932</v>
      </c>
      <c r="N2502" s="41"/>
      <c r="O2502" s="4088">
        <v>3</v>
      </c>
      <c r="P2502" s="4088">
        <v>3</v>
      </c>
      <c r="Q2502" s="41" t="s">
        <v>30931</v>
      </c>
      <c r="R2502" s="41"/>
      <c r="V2502" s="8222" t="s">
        <v>28776</v>
      </c>
      <c r="X2502" s="8222" t="s">
        <v>27185</v>
      </c>
      <c r="AA2502" s="4893">
        <v>13715201</v>
      </c>
      <c r="AC2502" s="5050">
        <v>0</v>
      </c>
      <c r="AD2502" s="5050">
        <v>7920</v>
      </c>
      <c r="AE2502" s="5050">
        <f t="shared" si="108"/>
        <v>23760</v>
      </c>
    </row>
    <row r="2503" spans="1:31" s="6" customFormat="1" ht="30" customHeight="1">
      <c r="A2503" s="7009" t="s">
        <v>19424</v>
      </c>
      <c r="B2503" s="8440" t="s">
        <v>30912</v>
      </c>
      <c r="C2503" s="8434">
        <v>46100</v>
      </c>
      <c r="D2503" s="8434">
        <v>46134</v>
      </c>
      <c r="E2503" s="8434"/>
      <c r="F2503" s="8440"/>
      <c r="G2503" s="8440">
        <v>8647</v>
      </c>
      <c r="H2503" s="8071"/>
      <c r="I2503" s="8440" t="s">
        <v>21302</v>
      </c>
      <c r="J2503" s="8440" t="s">
        <v>30933</v>
      </c>
      <c r="K2503" s="8440" t="s">
        <v>30934</v>
      </c>
      <c r="L2503" s="7009" t="s">
        <v>173</v>
      </c>
      <c r="M2503" s="8446" t="s">
        <v>30935</v>
      </c>
      <c r="N2503" s="8440"/>
      <c r="O2503" s="4088">
        <v>1</v>
      </c>
      <c r="P2503" s="4560">
        <v>2</v>
      </c>
      <c r="Q2503" s="8440" t="s">
        <v>30765</v>
      </c>
      <c r="R2503" s="8440"/>
      <c r="V2503" s="6" t="s">
        <v>28776</v>
      </c>
      <c r="X2503" s="6" t="s">
        <v>27185</v>
      </c>
      <c r="AA2503" s="6564">
        <v>13715651</v>
      </c>
      <c r="AC2503" s="4898">
        <v>17100</v>
      </c>
      <c r="AD2503" s="4898">
        <v>7920</v>
      </c>
      <c r="AE2503" s="4898">
        <f t="shared" si="108"/>
        <v>32940</v>
      </c>
    </row>
    <row r="2504" spans="1:31" s="6" customFormat="1" ht="30" customHeight="1">
      <c r="A2504" s="7009" t="s">
        <v>19424</v>
      </c>
      <c r="B2504" s="41" t="s">
        <v>30936</v>
      </c>
      <c r="C2504" s="422">
        <v>46100</v>
      </c>
      <c r="D2504" s="422">
        <v>46121</v>
      </c>
      <c r="E2504" s="422"/>
      <c r="F2504" s="41"/>
      <c r="G2504" s="41">
        <v>8647</v>
      </c>
      <c r="H2504" s="8071" t="s">
        <v>568</v>
      </c>
      <c r="I2504" s="41"/>
      <c r="J2504" s="41" t="s">
        <v>26508</v>
      </c>
      <c r="K2504" s="41" t="s">
        <v>30937</v>
      </c>
      <c r="L2504" s="7009" t="s">
        <v>173</v>
      </c>
      <c r="M2504" s="582" t="s">
        <v>30938</v>
      </c>
      <c r="N2504" s="41"/>
      <c r="O2504" s="4088">
        <v>1</v>
      </c>
      <c r="P2504" s="4088">
        <v>1</v>
      </c>
      <c r="Q2504" s="41" t="s">
        <v>30757</v>
      </c>
      <c r="R2504" s="41"/>
      <c r="V2504" s="6" t="s">
        <v>28776</v>
      </c>
      <c r="X2504" s="6" t="s">
        <v>27185</v>
      </c>
      <c r="AA2504" s="6564">
        <v>13715658</v>
      </c>
      <c r="AC2504" s="4898">
        <v>0</v>
      </c>
      <c r="AD2504" s="4898">
        <v>7920</v>
      </c>
      <c r="AE2504" s="4898">
        <f t="shared" si="108"/>
        <v>7920</v>
      </c>
    </row>
    <row r="2505" spans="1:31" s="6" customFormat="1" ht="30" customHeight="1">
      <c r="A2505" s="7009" t="s">
        <v>18626</v>
      </c>
      <c r="B2505" s="8440" t="s">
        <v>30942</v>
      </c>
      <c r="C2505" s="8434">
        <v>46100</v>
      </c>
      <c r="D2505" s="8434">
        <v>46134</v>
      </c>
      <c r="E2505" s="8434"/>
      <c r="F2505" s="8440"/>
      <c r="G2505" s="8440">
        <v>9013</v>
      </c>
      <c r="H2505" s="8071"/>
      <c r="I2505" s="8440" t="s">
        <v>25</v>
      </c>
      <c r="J2505" s="8440" t="s">
        <v>30939</v>
      </c>
      <c r="K2505" s="8440" t="s">
        <v>30940</v>
      </c>
      <c r="L2505" s="7009" t="s">
        <v>173</v>
      </c>
      <c r="M2505" s="8446" t="s">
        <v>30943</v>
      </c>
      <c r="N2505" s="8440"/>
      <c r="O2505" s="4088">
        <v>1</v>
      </c>
      <c r="P2505" s="4088">
        <v>1</v>
      </c>
      <c r="Q2505" s="8440" t="s">
        <v>30941</v>
      </c>
      <c r="R2505" s="8440"/>
      <c r="V2505" s="6" t="s">
        <v>28776</v>
      </c>
      <c r="X2505" s="6" t="s">
        <v>27185</v>
      </c>
      <c r="AA2505" s="6564">
        <v>13715246</v>
      </c>
      <c r="AC2505" s="4898">
        <v>10200</v>
      </c>
      <c r="AD2505" s="4898">
        <v>6798.83</v>
      </c>
      <c r="AE2505" s="4898">
        <f t="shared" si="108"/>
        <v>16998.830000000002</v>
      </c>
    </row>
    <row r="2506" spans="1:31" s="6" customFormat="1" ht="30" customHeight="1">
      <c r="A2506" s="7009" t="s">
        <v>18626</v>
      </c>
      <c r="B2506" s="8485" t="s">
        <v>30944</v>
      </c>
      <c r="C2506" s="8487">
        <v>46100</v>
      </c>
      <c r="D2506" s="8487">
        <v>46134</v>
      </c>
      <c r="E2506" s="8487"/>
      <c r="F2506" s="8485"/>
      <c r="G2506" s="8485">
        <v>9013</v>
      </c>
      <c r="H2506" s="8071" t="s">
        <v>13919</v>
      </c>
      <c r="I2506" s="8485" t="s">
        <v>25</v>
      </c>
      <c r="J2506" s="8485" t="s">
        <v>30945</v>
      </c>
      <c r="K2506" s="8485" t="s">
        <v>30946</v>
      </c>
      <c r="L2506" s="7009" t="s">
        <v>28</v>
      </c>
      <c r="M2506" s="8492" t="s">
        <v>30950</v>
      </c>
      <c r="N2506" s="8485"/>
      <c r="O2506" s="4088">
        <v>2</v>
      </c>
      <c r="P2506" s="4088">
        <v>2</v>
      </c>
      <c r="Q2506" s="8485" t="s">
        <v>30947</v>
      </c>
      <c r="R2506" s="8485"/>
      <c r="V2506" s="6" t="s">
        <v>28776</v>
      </c>
      <c r="X2506" s="6" t="s">
        <v>27185</v>
      </c>
      <c r="AA2506" s="6564">
        <v>13715274</v>
      </c>
      <c r="AC2506" s="4898">
        <v>10200</v>
      </c>
      <c r="AD2506" s="4898">
        <v>6798.83</v>
      </c>
      <c r="AE2506" s="4898">
        <f t="shared" si="108"/>
        <v>23797.66</v>
      </c>
    </row>
    <row r="2507" spans="1:31" s="6" customFormat="1" ht="30" customHeight="1">
      <c r="A2507" s="7009" t="s">
        <v>18626</v>
      </c>
      <c r="B2507" s="41" t="s">
        <v>30951</v>
      </c>
      <c r="C2507" s="422">
        <v>46100</v>
      </c>
      <c r="D2507" s="422">
        <v>46121</v>
      </c>
      <c r="E2507" s="422"/>
      <c r="F2507" s="8209"/>
      <c r="G2507" s="41">
        <v>9013</v>
      </c>
      <c r="H2507" s="8071" t="s">
        <v>10160</v>
      </c>
      <c r="I2507" s="41"/>
      <c r="J2507" s="41" t="s">
        <v>30952</v>
      </c>
      <c r="K2507" s="41" t="s">
        <v>30953</v>
      </c>
      <c r="L2507" s="7009" t="s">
        <v>173</v>
      </c>
      <c r="M2507" s="582" t="s">
        <v>30955</v>
      </c>
      <c r="N2507" s="41"/>
      <c r="O2507" s="4088">
        <v>1</v>
      </c>
      <c r="P2507" s="4088">
        <v>1</v>
      </c>
      <c r="Q2507" s="41" t="s">
        <v>30954</v>
      </c>
      <c r="R2507" s="41"/>
      <c r="V2507" s="6" t="s">
        <v>28776</v>
      </c>
      <c r="X2507" s="6" t="s">
        <v>27185</v>
      </c>
      <c r="AA2507" s="6564">
        <v>13715298</v>
      </c>
      <c r="AC2507" s="4898">
        <v>0</v>
      </c>
      <c r="AD2507" s="4898">
        <v>6798.83</v>
      </c>
      <c r="AE2507" s="4898">
        <f t="shared" si="108"/>
        <v>6798.83</v>
      </c>
    </row>
    <row r="2508" spans="1:31" s="6" customFormat="1" ht="30" customHeight="1">
      <c r="A2508" s="7009" t="s">
        <v>18626</v>
      </c>
      <c r="B2508" s="41" t="s">
        <v>30956</v>
      </c>
      <c r="C2508" s="422">
        <v>46100</v>
      </c>
      <c r="D2508" s="422">
        <v>46121</v>
      </c>
      <c r="E2508" s="422"/>
      <c r="F2508" s="8209"/>
      <c r="G2508" s="41">
        <v>9013</v>
      </c>
      <c r="H2508" s="8071"/>
      <c r="I2508" s="41" t="s">
        <v>21302</v>
      </c>
      <c r="J2508" s="41" t="s">
        <v>30957</v>
      </c>
      <c r="K2508" s="41" t="s">
        <v>30958</v>
      </c>
      <c r="L2508" s="7009" t="s">
        <v>28</v>
      </c>
      <c r="M2508" s="582" t="s">
        <v>30960</v>
      </c>
      <c r="N2508" s="41"/>
      <c r="O2508" s="4088">
        <v>2</v>
      </c>
      <c r="P2508" s="4088">
        <v>2</v>
      </c>
      <c r="Q2508" s="41" t="s">
        <v>30959</v>
      </c>
      <c r="R2508" s="41"/>
      <c r="V2508" s="6" t="s">
        <v>28776</v>
      </c>
      <c r="X2508" s="6" t="s">
        <v>27185</v>
      </c>
      <c r="AA2508" s="6564">
        <v>13715303</v>
      </c>
      <c r="AC2508" s="4898">
        <v>0</v>
      </c>
      <c r="AD2508" s="4898">
        <v>6798.83</v>
      </c>
      <c r="AE2508" s="4898">
        <f t="shared" si="108"/>
        <v>13597.66</v>
      </c>
    </row>
    <row r="2509" spans="1:31" s="6" customFormat="1" ht="30" customHeight="1">
      <c r="A2509" s="7009" t="s">
        <v>18626</v>
      </c>
      <c r="B2509" s="41" t="s">
        <v>30961</v>
      </c>
      <c r="C2509" s="422">
        <v>46100</v>
      </c>
      <c r="D2509" s="422">
        <v>46121</v>
      </c>
      <c r="E2509" s="422"/>
      <c r="F2509" s="8209"/>
      <c r="G2509" s="41">
        <v>9013</v>
      </c>
      <c r="H2509" s="8071" t="s">
        <v>5679</v>
      </c>
      <c r="I2509" s="41"/>
      <c r="J2509" s="41" t="s">
        <v>30962</v>
      </c>
      <c r="K2509" s="41" t="s">
        <v>30963</v>
      </c>
      <c r="L2509" s="7009" t="s">
        <v>173</v>
      </c>
      <c r="M2509" s="582" t="s">
        <v>30965</v>
      </c>
      <c r="N2509" s="41"/>
      <c r="O2509" s="4088">
        <v>1</v>
      </c>
      <c r="P2509" s="4088">
        <v>1</v>
      </c>
      <c r="Q2509" s="41" t="s">
        <v>30964</v>
      </c>
      <c r="R2509" s="41"/>
      <c r="V2509" s="6" t="s">
        <v>28776</v>
      </c>
      <c r="X2509" s="6" t="s">
        <v>27185</v>
      </c>
      <c r="AA2509" s="6564">
        <v>13715319</v>
      </c>
      <c r="AC2509" s="4898">
        <v>0</v>
      </c>
      <c r="AD2509" s="4898">
        <v>6798.83</v>
      </c>
      <c r="AE2509" s="4898">
        <f t="shared" si="108"/>
        <v>6798.83</v>
      </c>
    </row>
    <row r="2510" spans="1:31" s="6" customFormat="1" ht="30" customHeight="1">
      <c r="A2510" s="7009" t="s">
        <v>18626</v>
      </c>
      <c r="B2510" s="8440" t="s">
        <v>30966</v>
      </c>
      <c r="C2510" s="8434">
        <v>46100</v>
      </c>
      <c r="D2510" s="8434">
        <v>46134</v>
      </c>
      <c r="E2510" s="8434"/>
      <c r="F2510" s="8440"/>
      <c r="G2510" s="8440">
        <v>9013</v>
      </c>
      <c r="H2510" s="8071" t="s">
        <v>30967</v>
      </c>
      <c r="I2510" s="8440"/>
      <c r="J2510" s="8440" t="s">
        <v>30968</v>
      </c>
      <c r="K2510" s="8440" t="s">
        <v>30969</v>
      </c>
      <c r="L2510" s="8440" t="s">
        <v>21372</v>
      </c>
      <c r="M2510" s="8446" t="s">
        <v>30971</v>
      </c>
      <c r="N2510" s="8440"/>
      <c r="O2510" s="4088">
        <v>4</v>
      </c>
      <c r="P2510" s="4088">
        <v>4</v>
      </c>
      <c r="Q2510" s="8440" t="s">
        <v>30970</v>
      </c>
      <c r="R2510" s="8440"/>
      <c r="V2510" s="6" t="s">
        <v>28776</v>
      </c>
      <c r="X2510" s="6" t="s">
        <v>27185</v>
      </c>
      <c r="AA2510" s="6564">
        <v>13715387</v>
      </c>
      <c r="AC2510" s="4898">
        <v>10200</v>
      </c>
      <c r="AD2510" s="4898">
        <v>3739.36</v>
      </c>
      <c r="AE2510" s="4898">
        <f t="shared" si="108"/>
        <v>25157.440000000002</v>
      </c>
    </row>
    <row r="2511" spans="1:31" s="6" customFormat="1" ht="30" customHeight="1">
      <c r="A2511" s="7009" t="s">
        <v>18626</v>
      </c>
      <c r="B2511" s="8440" t="s">
        <v>30972</v>
      </c>
      <c r="C2511" s="8434">
        <v>46100</v>
      </c>
      <c r="D2511" s="8434">
        <v>46134</v>
      </c>
      <c r="E2511" s="8434"/>
      <c r="F2511" s="8440"/>
      <c r="G2511" s="8440">
        <v>9013</v>
      </c>
      <c r="H2511" s="8071" t="s">
        <v>30973</v>
      </c>
      <c r="I2511" s="8440"/>
      <c r="J2511" s="8440" t="s">
        <v>30974</v>
      </c>
      <c r="K2511" s="8440" t="s">
        <v>30975</v>
      </c>
      <c r="L2511" s="8440" t="s">
        <v>173</v>
      </c>
      <c r="M2511" s="8446" t="s">
        <v>30977</v>
      </c>
      <c r="N2511" s="8440"/>
      <c r="O2511" s="4088">
        <v>1</v>
      </c>
      <c r="P2511" s="4088">
        <v>1</v>
      </c>
      <c r="Q2511" s="8440" t="s">
        <v>30976</v>
      </c>
      <c r="R2511" s="8440"/>
      <c r="V2511" s="6" t="s">
        <v>28776</v>
      </c>
      <c r="X2511" s="6" t="s">
        <v>27185</v>
      </c>
      <c r="AA2511" s="6564">
        <v>13715421</v>
      </c>
      <c r="AC2511" s="4898">
        <v>10200</v>
      </c>
      <c r="AD2511" s="4898">
        <v>6798.83</v>
      </c>
      <c r="AE2511" s="4898">
        <f t="shared" si="108"/>
        <v>16998.830000000002</v>
      </c>
    </row>
    <row r="2512" spans="1:31" s="6" customFormat="1" ht="30" customHeight="1">
      <c r="A2512" s="8327" t="s">
        <v>18626</v>
      </c>
      <c r="B2512" s="41" t="s">
        <v>30978</v>
      </c>
      <c r="C2512" s="422">
        <v>46100</v>
      </c>
      <c r="D2512" s="422">
        <v>46121</v>
      </c>
      <c r="E2512" s="422"/>
      <c r="F2512" s="41"/>
      <c r="G2512" s="41">
        <v>9013</v>
      </c>
      <c r="H2512" s="8328" t="s">
        <v>30979</v>
      </c>
      <c r="I2512" s="41"/>
      <c r="J2512" s="41" t="s">
        <v>30980</v>
      </c>
      <c r="K2512" s="41" t="s">
        <v>30981</v>
      </c>
      <c r="L2512" s="41" t="s">
        <v>76</v>
      </c>
      <c r="M2512" s="582" t="s">
        <v>30983</v>
      </c>
      <c r="N2512" s="41"/>
      <c r="O2512" s="4088">
        <v>4</v>
      </c>
      <c r="P2512" s="4088">
        <v>4</v>
      </c>
      <c r="Q2512" s="41" t="s">
        <v>30982</v>
      </c>
      <c r="R2512" s="41"/>
      <c r="AA2512" s="6564">
        <v>13715446</v>
      </c>
      <c r="AC2512" s="4898">
        <v>0</v>
      </c>
      <c r="AD2512" s="4898">
        <v>6798.83</v>
      </c>
      <c r="AE2512" s="4898">
        <f t="shared" si="108"/>
        <v>27195.32</v>
      </c>
    </row>
    <row r="2513" spans="1:31" s="6" customFormat="1" ht="30" customHeight="1">
      <c r="A2513" s="8327" t="s">
        <v>18626</v>
      </c>
      <c r="B2513" s="8485" t="s">
        <v>30984</v>
      </c>
      <c r="C2513" s="8487">
        <v>46100</v>
      </c>
      <c r="D2513" s="8487">
        <v>46134</v>
      </c>
      <c r="E2513" s="8487"/>
      <c r="F2513" s="8485"/>
      <c r="G2513" s="8485">
        <v>9013</v>
      </c>
      <c r="H2513" s="8328" t="s">
        <v>30985</v>
      </c>
      <c r="I2513" s="8485"/>
      <c r="J2513" s="8485" t="s">
        <v>30986</v>
      </c>
      <c r="K2513" s="8485" t="s">
        <v>30987</v>
      </c>
      <c r="L2513" s="8485" t="s">
        <v>28</v>
      </c>
      <c r="M2513" s="8492" t="s">
        <v>30989</v>
      </c>
      <c r="N2513" s="8485"/>
      <c r="O2513" s="4088">
        <v>2</v>
      </c>
      <c r="P2513" s="4088">
        <v>2</v>
      </c>
      <c r="Q2513" s="8485" t="s">
        <v>30988</v>
      </c>
      <c r="R2513" s="8485"/>
      <c r="V2513" s="6" t="s">
        <v>28776</v>
      </c>
      <c r="X2513" s="6" t="s">
        <v>27185</v>
      </c>
      <c r="AA2513" s="6564">
        <v>13715447</v>
      </c>
      <c r="AC2513" s="4898">
        <v>10200</v>
      </c>
      <c r="AD2513" s="4898">
        <v>6798.83</v>
      </c>
      <c r="AE2513" s="4898">
        <f t="shared" si="108"/>
        <v>23797.66</v>
      </c>
    </row>
    <row r="2514" spans="1:31" s="6" customFormat="1" ht="30" customHeight="1">
      <c r="A2514" s="8327" t="s">
        <v>18626</v>
      </c>
      <c r="B2514" s="8687" t="s">
        <v>30990</v>
      </c>
      <c r="C2514" s="8686">
        <v>46100</v>
      </c>
      <c r="D2514" s="8686">
        <v>46134</v>
      </c>
      <c r="E2514" s="8686"/>
      <c r="F2514" s="8687"/>
      <c r="G2514" s="8687">
        <v>9013</v>
      </c>
      <c r="H2514" s="8328" t="s">
        <v>30991</v>
      </c>
      <c r="I2514" s="8687"/>
      <c r="J2514" s="8687" t="s">
        <v>30992</v>
      </c>
      <c r="K2514" s="8687" t="s">
        <v>30993</v>
      </c>
      <c r="L2514" s="8687" t="s">
        <v>173</v>
      </c>
      <c r="M2514" s="8695" t="s">
        <v>30995</v>
      </c>
      <c r="N2514" s="8687"/>
      <c r="O2514" s="4088">
        <v>1</v>
      </c>
      <c r="P2514" s="4088">
        <v>1</v>
      </c>
      <c r="Q2514" s="8687" t="s">
        <v>30994</v>
      </c>
      <c r="R2514" s="8687"/>
      <c r="V2514" s="6" t="s">
        <v>28776</v>
      </c>
      <c r="X2514" s="6" t="s">
        <v>27185</v>
      </c>
      <c r="AA2514" s="6564">
        <v>13715492</v>
      </c>
      <c r="AC2514" s="4898">
        <v>6900</v>
      </c>
      <c r="AD2514" s="4898">
        <v>6798.83</v>
      </c>
      <c r="AE2514" s="4898">
        <f t="shared" si="108"/>
        <v>13698.83</v>
      </c>
    </row>
    <row r="2515" spans="1:31" s="6" customFormat="1" ht="30" customHeight="1">
      <c r="A2515" s="8327" t="s">
        <v>18626</v>
      </c>
      <c r="B2515" s="41" t="s">
        <v>30996</v>
      </c>
      <c r="C2515" s="422">
        <v>46100</v>
      </c>
      <c r="D2515" s="422">
        <v>46134</v>
      </c>
      <c r="E2515" s="422"/>
      <c r="F2515" s="41"/>
      <c r="G2515" s="41">
        <v>9013</v>
      </c>
      <c r="H2515" s="8328" t="s">
        <v>30997</v>
      </c>
      <c r="I2515" s="41"/>
      <c r="J2515" s="41" t="s">
        <v>30998</v>
      </c>
      <c r="K2515" s="41" t="s">
        <v>30999</v>
      </c>
      <c r="L2515" s="41" t="s">
        <v>173</v>
      </c>
      <c r="M2515" s="582" t="s">
        <v>31001</v>
      </c>
      <c r="N2515" s="41"/>
      <c r="O2515" s="4088">
        <v>1</v>
      </c>
      <c r="P2515" s="4088">
        <v>1</v>
      </c>
      <c r="Q2515" s="41" t="s">
        <v>31000</v>
      </c>
      <c r="R2515" s="41"/>
      <c r="V2515" s="6" t="s">
        <v>28776</v>
      </c>
      <c r="X2515" s="6" t="s">
        <v>27185</v>
      </c>
      <c r="AA2515" s="6564">
        <v>13715534</v>
      </c>
      <c r="AC2515" s="4898">
        <v>6900</v>
      </c>
      <c r="AD2515" s="4898">
        <v>6798.83</v>
      </c>
      <c r="AE2515" s="4898">
        <f t="shared" si="108"/>
        <v>13698.83</v>
      </c>
    </row>
    <row r="2516" spans="1:31" s="6" customFormat="1" ht="30" customHeight="1">
      <c r="A2516" s="8327" t="s">
        <v>18626</v>
      </c>
      <c r="B2516" s="8654" t="s">
        <v>31002</v>
      </c>
      <c r="C2516" s="8653">
        <v>46100</v>
      </c>
      <c r="D2516" s="8653">
        <v>46134</v>
      </c>
      <c r="E2516" s="8653"/>
      <c r="F2516" s="8654"/>
      <c r="G2516" s="8654">
        <v>9013</v>
      </c>
      <c r="H2516" s="8328" t="s">
        <v>12695</v>
      </c>
      <c r="I2516" s="8654"/>
      <c r="J2516" s="8327" t="s">
        <v>31004</v>
      </c>
      <c r="K2516" s="8327" t="s">
        <v>31003</v>
      </c>
      <c r="L2516" s="8654" t="s">
        <v>173</v>
      </c>
      <c r="M2516" s="8662" t="s">
        <v>31006</v>
      </c>
      <c r="N2516" s="8654"/>
      <c r="O2516" s="4088">
        <v>1</v>
      </c>
      <c r="P2516" s="4088">
        <v>1</v>
      </c>
      <c r="Q2516" s="8327" t="s">
        <v>31005</v>
      </c>
      <c r="R2516" s="8654"/>
      <c r="V2516" s="6" t="s">
        <v>28776</v>
      </c>
      <c r="X2516" s="6" t="s">
        <v>27185</v>
      </c>
      <c r="AA2516" s="6564">
        <v>13715552</v>
      </c>
      <c r="AC2516" s="4898">
        <v>6900</v>
      </c>
      <c r="AD2516" s="4898">
        <v>6798.83</v>
      </c>
      <c r="AE2516" s="4898">
        <f t="shared" si="108"/>
        <v>13698.83</v>
      </c>
    </row>
    <row r="2517" spans="1:31" s="6" customFormat="1" ht="30" customHeight="1">
      <c r="A2517" s="8327" t="s">
        <v>18626</v>
      </c>
      <c r="B2517" s="8327" t="s">
        <v>31007</v>
      </c>
      <c r="C2517" s="422">
        <v>46100</v>
      </c>
      <c r="D2517" s="422">
        <v>46121</v>
      </c>
      <c r="E2517" s="422"/>
      <c r="F2517" s="8209"/>
      <c r="G2517" s="41">
        <v>9013</v>
      </c>
      <c r="H2517" s="8328" t="s">
        <v>2083</v>
      </c>
      <c r="I2517" s="41"/>
      <c r="J2517" s="8327" t="s">
        <v>31008</v>
      </c>
      <c r="K2517" s="8327" t="s">
        <v>31009</v>
      </c>
      <c r="L2517" s="41" t="s">
        <v>173</v>
      </c>
      <c r="M2517" s="582" t="s">
        <v>31011</v>
      </c>
      <c r="N2517" s="41"/>
      <c r="O2517" s="4088">
        <v>1</v>
      </c>
      <c r="P2517" s="4088">
        <v>1</v>
      </c>
      <c r="Q2517" s="8327" t="s">
        <v>31010</v>
      </c>
      <c r="R2517" s="41"/>
      <c r="V2517" s="6" t="s">
        <v>28776</v>
      </c>
      <c r="X2517" s="6" t="s">
        <v>27185</v>
      </c>
      <c r="AA2517" s="6564">
        <v>13716183</v>
      </c>
      <c r="AC2517" s="4898">
        <v>0</v>
      </c>
      <c r="AD2517" s="4898">
        <v>6798.83</v>
      </c>
      <c r="AE2517" s="4898">
        <f t="shared" si="108"/>
        <v>6798.83</v>
      </c>
    </row>
    <row r="2518" spans="1:31" s="6" customFormat="1" ht="30" customHeight="1">
      <c r="A2518" s="7024" t="s">
        <v>18626</v>
      </c>
      <c r="B2518" s="7024" t="s">
        <v>31012</v>
      </c>
      <c r="C2518" s="8803">
        <v>46100</v>
      </c>
      <c r="D2518" s="8803">
        <v>46262</v>
      </c>
      <c r="E2518" s="8803"/>
      <c r="F2518" s="8801"/>
      <c r="G2518" s="8804">
        <v>9013</v>
      </c>
      <c r="H2518" s="8059" t="s">
        <v>31013</v>
      </c>
      <c r="I2518" s="8804"/>
      <c r="J2518" s="8804" t="s">
        <v>31014</v>
      </c>
      <c r="K2518" s="8804" t="s">
        <v>31015</v>
      </c>
      <c r="L2518" s="8804" t="s">
        <v>173</v>
      </c>
      <c r="M2518" s="8806" t="s">
        <v>31016</v>
      </c>
      <c r="N2518" s="8804"/>
      <c r="O2518" s="4088">
        <v>1</v>
      </c>
      <c r="P2518" s="4088">
        <v>1</v>
      </c>
      <c r="Q2518" s="8804" t="s">
        <v>30222</v>
      </c>
      <c r="R2518" s="8804"/>
      <c r="V2518" s="8802" t="s">
        <v>28776</v>
      </c>
      <c r="X2518" s="8802" t="s">
        <v>27185</v>
      </c>
      <c r="AA2518" s="6564">
        <v>13714958</v>
      </c>
      <c r="AC2518" s="4898">
        <v>1200</v>
      </c>
      <c r="AD2518" s="4898">
        <v>6798.83</v>
      </c>
      <c r="AE2518" s="4898">
        <f t="shared" si="108"/>
        <v>7998.83</v>
      </c>
    </row>
    <row r="2519" spans="1:31" s="6" customFormat="1" ht="30" customHeight="1">
      <c r="A2519" s="7023" t="s">
        <v>18626</v>
      </c>
      <c r="B2519" s="7023" t="s">
        <v>31017</v>
      </c>
      <c r="C2519" s="114">
        <v>46100</v>
      </c>
      <c r="D2519" s="114">
        <v>46262</v>
      </c>
      <c r="E2519" s="8743">
        <v>46150</v>
      </c>
      <c r="F2519" s="8770">
        <f t="shared" si="107"/>
        <v>112</v>
      </c>
      <c r="G2519" s="6">
        <v>9013</v>
      </c>
      <c r="H2519" s="7022" t="s">
        <v>31018</v>
      </c>
      <c r="J2519" s="6" t="s">
        <v>31019</v>
      </c>
      <c r="K2519" s="6" t="s">
        <v>31020</v>
      </c>
      <c r="L2519" s="6" t="s">
        <v>173</v>
      </c>
      <c r="M2519" s="6573" t="s">
        <v>31022</v>
      </c>
      <c r="O2519" s="264">
        <v>1</v>
      </c>
      <c r="P2519" s="264">
        <v>1</v>
      </c>
      <c r="Q2519" s="6" t="s">
        <v>31021</v>
      </c>
      <c r="AA2519" s="6564">
        <v>13714823</v>
      </c>
      <c r="AC2519" s="4898">
        <v>6900</v>
      </c>
      <c r="AD2519" s="4898">
        <v>6798.83</v>
      </c>
      <c r="AE2519" s="4898">
        <f t="shared" si="108"/>
        <v>13698.83</v>
      </c>
    </row>
    <row r="2520" spans="1:31" s="6" customFormat="1" ht="30" customHeight="1">
      <c r="A2520" s="7024" t="s">
        <v>18626</v>
      </c>
      <c r="B2520" s="7024" t="s">
        <v>31023</v>
      </c>
      <c r="C2520" s="8434">
        <v>46100</v>
      </c>
      <c r="D2520" s="8434">
        <v>46134</v>
      </c>
      <c r="E2520" s="8434"/>
      <c r="F2520" s="8440"/>
      <c r="G2520" s="8440">
        <v>9013</v>
      </c>
      <c r="H2520" s="8059" t="s">
        <v>1368</v>
      </c>
      <c r="I2520" s="8440"/>
      <c r="J2520" s="8440" t="s">
        <v>31025</v>
      </c>
      <c r="K2520" s="8440" t="s">
        <v>31024</v>
      </c>
      <c r="L2520" s="8440" t="s">
        <v>173</v>
      </c>
      <c r="M2520" s="8446" t="s">
        <v>31026</v>
      </c>
      <c r="N2520" s="8440"/>
      <c r="O2520" s="4088">
        <v>1</v>
      </c>
      <c r="P2520" s="4088">
        <v>1</v>
      </c>
      <c r="Q2520" s="8440" t="s">
        <v>31021</v>
      </c>
      <c r="R2520" s="8440"/>
      <c r="V2520" s="6" t="s">
        <v>28776</v>
      </c>
      <c r="X2520" s="6" t="s">
        <v>27185</v>
      </c>
      <c r="AA2520" s="6564">
        <v>13714827</v>
      </c>
      <c r="AC2520" s="4898">
        <v>6900</v>
      </c>
      <c r="AD2520" s="4898">
        <v>6798.83</v>
      </c>
      <c r="AE2520" s="4898">
        <f t="shared" si="108"/>
        <v>13698.83</v>
      </c>
    </row>
    <row r="2521" spans="1:31" s="6" customFormat="1" ht="30" customHeight="1">
      <c r="A2521" s="7024" t="s">
        <v>18626</v>
      </c>
      <c r="B2521" s="7024" t="s">
        <v>31027</v>
      </c>
      <c r="C2521" s="422">
        <v>46100</v>
      </c>
      <c r="D2521" s="422">
        <v>46121</v>
      </c>
      <c r="E2521" s="422"/>
      <c r="F2521" s="8209"/>
      <c r="G2521" s="41">
        <v>9013</v>
      </c>
      <c r="H2521" s="8059" t="s">
        <v>9247</v>
      </c>
      <c r="I2521" s="41"/>
      <c r="J2521" s="41" t="s">
        <v>31028</v>
      </c>
      <c r="K2521" s="41" t="s">
        <v>31029</v>
      </c>
      <c r="L2521" s="41" t="s">
        <v>28</v>
      </c>
      <c r="M2521" s="582" t="s">
        <v>31031</v>
      </c>
      <c r="N2521" s="41"/>
      <c r="O2521" s="4088">
        <v>2</v>
      </c>
      <c r="P2521" s="4088">
        <v>2</v>
      </c>
      <c r="Q2521" s="41" t="s">
        <v>31030</v>
      </c>
      <c r="R2521" s="41"/>
      <c r="V2521" s="6" t="s">
        <v>28776</v>
      </c>
      <c r="X2521" s="6" t="s">
        <v>27185</v>
      </c>
      <c r="AA2521" s="6564">
        <v>13714844</v>
      </c>
      <c r="AC2521" s="4898">
        <v>0</v>
      </c>
      <c r="AD2521" s="4898">
        <v>6798.83</v>
      </c>
      <c r="AE2521" s="4898">
        <f t="shared" si="108"/>
        <v>13597.66</v>
      </c>
    </row>
    <row r="2522" spans="1:31" s="6" customFormat="1" ht="30" customHeight="1">
      <c r="A2522" s="7024" t="s">
        <v>18626</v>
      </c>
      <c r="B2522" s="7024" t="s">
        <v>31032</v>
      </c>
      <c r="C2522" s="8434">
        <v>46100</v>
      </c>
      <c r="D2522" s="8434">
        <v>46134</v>
      </c>
      <c r="E2522" s="8434"/>
      <c r="F2522" s="8440"/>
      <c r="G2522" s="8440">
        <v>9013</v>
      </c>
      <c r="H2522" s="8059" t="s">
        <v>31033</v>
      </c>
      <c r="I2522" s="8440"/>
      <c r="J2522" s="8440" t="s">
        <v>31034</v>
      </c>
      <c r="K2522" s="8440" t="s">
        <v>31035</v>
      </c>
      <c r="L2522" s="8440" t="s">
        <v>173</v>
      </c>
      <c r="M2522" s="8446" t="s">
        <v>31036</v>
      </c>
      <c r="N2522" s="8440"/>
      <c r="O2522" s="4088">
        <v>1</v>
      </c>
      <c r="P2522" s="4088">
        <v>1</v>
      </c>
      <c r="Q2522" s="8440" t="s">
        <v>31021</v>
      </c>
      <c r="R2522" s="8440"/>
      <c r="V2522" s="6" t="s">
        <v>28776</v>
      </c>
      <c r="X2522" s="6" t="s">
        <v>27185</v>
      </c>
      <c r="AA2522" s="6564">
        <v>13714866</v>
      </c>
      <c r="AC2522" s="4898">
        <v>10200</v>
      </c>
      <c r="AD2522" s="4898">
        <v>6798.83</v>
      </c>
      <c r="AE2522" s="4898">
        <f t="shared" si="108"/>
        <v>16998.830000000002</v>
      </c>
    </row>
    <row r="2523" spans="1:31" s="6" customFormat="1" ht="30" customHeight="1">
      <c r="A2523" s="7023" t="s">
        <v>18626</v>
      </c>
      <c r="B2523" s="7023" t="s">
        <v>31037</v>
      </c>
      <c r="C2523" s="114">
        <v>46100</v>
      </c>
      <c r="D2523" s="114">
        <v>46262</v>
      </c>
      <c r="E2523" s="8743">
        <v>46150</v>
      </c>
      <c r="F2523" s="8770">
        <f t="shared" si="107"/>
        <v>112</v>
      </c>
      <c r="G2523" s="6">
        <v>9013</v>
      </c>
      <c r="H2523" s="7022" t="s">
        <v>31038</v>
      </c>
      <c r="J2523" s="6" t="s">
        <v>31039</v>
      </c>
      <c r="K2523" s="6" t="s">
        <v>31040</v>
      </c>
      <c r="L2523" s="6" t="s">
        <v>28</v>
      </c>
      <c r="M2523" s="6573" t="s">
        <v>31042</v>
      </c>
      <c r="O2523" s="264">
        <v>2</v>
      </c>
      <c r="P2523" s="264">
        <v>2</v>
      </c>
      <c r="Q2523" s="6" t="s">
        <v>31041</v>
      </c>
      <c r="AA2523" s="6564">
        <v>13714871</v>
      </c>
      <c r="AC2523" s="4898">
        <v>6900</v>
      </c>
      <c r="AD2523" s="4898">
        <v>6798.83</v>
      </c>
      <c r="AE2523" s="4898">
        <f t="shared" si="108"/>
        <v>20497.66</v>
      </c>
    </row>
    <row r="2524" spans="1:31" s="6" customFormat="1" ht="30" customHeight="1">
      <c r="A2524" s="7024" t="s">
        <v>18626</v>
      </c>
      <c r="B2524" s="7024" t="s">
        <v>31043</v>
      </c>
      <c r="C2524" s="8729">
        <v>46100</v>
      </c>
      <c r="D2524" s="8729">
        <v>46134</v>
      </c>
      <c r="E2524" s="8729"/>
      <c r="F2524" s="8727"/>
      <c r="G2524" s="8727">
        <v>9013</v>
      </c>
      <c r="H2524" s="8059" t="s">
        <v>24835</v>
      </c>
      <c r="I2524" s="8727"/>
      <c r="J2524" s="8727" t="s">
        <v>31044</v>
      </c>
      <c r="K2524" s="8727" t="s">
        <v>31045</v>
      </c>
      <c r="L2524" s="8727" t="s">
        <v>173</v>
      </c>
      <c r="M2524" s="8733" t="s">
        <v>31047</v>
      </c>
      <c r="N2524" s="8727"/>
      <c r="O2524" s="4088">
        <v>1</v>
      </c>
      <c r="P2524" s="4088">
        <v>1</v>
      </c>
      <c r="Q2524" s="8727" t="s">
        <v>31046</v>
      </c>
      <c r="R2524" s="8727"/>
      <c r="V2524" s="6" t="s">
        <v>28776</v>
      </c>
      <c r="X2524" s="6" t="s">
        <v>27185</v>
      </c>
      <c r="AA2524" s="6564">
        <v>13714880</v>
      </c>
      <c r="AC2524" s="4898">
        <v>6900</v>
      </c>
      <c r="AD2524" s="4898">
        <v>6798.83</v>
      </c>
      <c r="AE2524" s="4898">
        <f t="shared" si="108"/>
        <v>13698.83</v>
      </c>
    </row>
    <row r="2525" spans="1:31" s="6" customFormat="1" ht="30" customHeight="1">
      <c r="A2525" s="7024" t="s">
        <v>18626</v>
      </c>
      <c r="B2525" s="7024" t="s">
        <v>31048</v>
      </c>
      <c r="C2525" s="8434">
        <v>46100</v>
      </c>
      <c r="D2525" s="8434">
        <v>46134</v>
      </c>
      <c r="E2525" s="8434"/>
      <c r="F2525" s="8440"/>
      <c r="G2525" s="8440">
        <v>9013</v>
      </c>
      <c r="H2525" s="8059" t="s">
        <v>31049</v>
      </c>
      <c r="I2525" s="8440"/>
      <c r="J2525" s="8440" t="s">
        <v>31050</v>
      </c>
      <c r="K2525" s="8440" t="s">
        <v>31051</v>
      </c>
      <c r="L2525" s="8440" t="s">
        <v>173</v>
      </c>
      <c r="M2525" s="8446" t="s">
        <v>31052</v>
      </c>
      <c r="N2525" s="8440"/>
      <c r="O2525" s="4088">
        <v>1</v>
      </c>
      <c r="P2525" s="4088">
        <v>1</v>
      </c>
      <c r="Q2525" s="8440" t="s">
        <v>30222</v>
      </c>
      <c r="R2525" s="8440"/>
      <c r="V2525" s="6" t="s">
        <v>28776</v>
      </c>
      <c r="X2525" s="6" t="s">
        <v>27185</v>
      </c>
      <c r="AA2525" s="6564">
        <v>13714883</v>
      </c>
      <c r="AC2525" s="4898">
        <v>10200</v>
      </c>
      <c r="AD2525" s="4898">
        <v>6798.83</v>
      </c>
      <c r="AE2525" s="4898">
        <f t="shared" si="108"/>
        <v>16998.830000000002</v>
      </c>
    </row>
    <row r="2526" spans="1:31" s="6" customFormat="1" ht="30" customHeight="1">
      <c r="A2526" s="7024" t="s">
        <v>18626</v>
      </c>
      <c r="B2526" s="7024" t="s">
        <v>31053</v>
      </c>
      <c r="C2526" s="422">
        <v>46100</v>
      </c>
      <c r="D2526" s="422">
        <v>46134</v>
      </c>
      <c r="E2526" s="422"/>
      <c r="F2526" s="41"/>
      <c r="G2526" s="41">
        <v>9013</v>
      </c>
      <c r="H2526" s="8059" t="s">
        <v>31054</v>
      </c>
      <c r="I2526" s="41"/>
      <c r="J2526" s="41" t="s">
        <v>31055</v>
      </c>
      <c r="K2526" s="41" t="s">
        <v>31056</v>
      </c>
      <c r="L2526" s="41" t="s">
        <v>173</v>
      </c>
      <c r="M2526" s="582" t="s">
        <v>31058</v>
      </c>
      <c r="N2526" s="41"/>
      <c r="O2526" s="4088">
        <v>1</v>
      </c>
      <c r="P2526" s="4088">
        <v>1</v>
      </c>
      <c r="Q2526" s="41" t="s">
        <v>31057</v>
      </c>
      <c r="R2526" s="41"/>
      <c r="V2526" s="6" t="s">
        <v>28776</v>
      </c>
      <c r="X2526" s="6" t="s">
        <v>27185</v>
      </c>
      <c r="AA2526" s="6564">
        <v>13714891</v>
      </c>
      <c r="AC2526" s="4898">
        <v>6900</v>
      </c>
      <c r="AD2526" s="4898">
        <v>6798.83</v>
      </c>
      <c r="AE2526" s="4898">
        <f t="shared" si="108"/>
        <v>13698.83</v>
      </c>
    </row>
    <row r="2527" spans="1:31" s="6" customFormat="1" ht="30" customHeight="1">
      <c r="A2527" s="7024" t="s">
        <v>18626</v>
      </c>
      <c r="B2527" s="7024" t="s">
        <v>31059</v>
      </c>
      <c r="C2527" s="8434">
        <v>46100</v>
      </c>
      <c r="D2527" s="8434">
        <v>46134</v>
      </c>
      <c r="E2527" s="8434"/>
      <c r="F2527" s="8440"/>
      <c r="G2527" s="8440">
        <v>9013</v>
      </c>
      <c r="H2527" s="8059" t="s">
        <v>10546</v>
      </c>
      <c r="I2527" s="8440"/>
      <c r="J2527" s="8440" t="s">
        <v>31060</v>
      </c>
      <c r="K2527" s="8440" t="s">
        <v>31061</v>
      </c>
      <c r="L2527" s="8440" t="s">
        <v>173</v>
      </c>
      <c r="M2527" s="8446" t="s">
        <v>31063</v>
      </c>
      <c r="N2527" s="8440"/>
      <c r="O2527" s="4088">
        <v>1</v>
      </c>
      <c r="P2527" s="4088">
        <v>1</v>
      </c>
      <c r="Q2527" s="8440" t="s">
        <v>31062</v>
      </c>
      <c r="R2527" s="8440"/>
      <c r="V2527" s="6" t="s">
        <v>28776</v>
      </c>
      <c r="X2527" s="6" t="s">
        <v>27185</v>
      </c>
      <c r="AA2527" s="6564">
        <v>13714895</v>
      </c>
      <c r="AC2527" s="4898">
        <v>10200</v>
      </c>
      <c r="AD2527" s="4898">
        <v>6798.83</v>
      </c>
      <c r="AE2527" s="4898">
        <f t="shared" si="108"/>
        <v>16998.830000000002</v>
      </c>
    </row>
    <row r="2528" spans="1:31" s="6" customFormat="1" ht="30" customHeight="1">
      <c r="A2528" s="7024" t="s">
        <v>18626</v>
      </c>
      <c r="B2528" s="7024" t="s">
        <v>31065</v>
      </c>
      <c r="C2528" s="8729">
        <v>46100</v>
      </c>
      <c r="D2528" s="8729">
        <v>46134</v>
      </c>
      <c r="E2528" s="5965"/>
      <c r="F2528" s="8727"/>
      <c r="G2528" s="8727">
        <v>9013</v>
      </c>
      <c r="H2528" s="8059" t="s">
        <v>2985</v>
      </c>
      <c r="I2528" s="8727"/>
      <c r="J2528" s="8727" t="s">
        <v>31066</v>
      </c>
      <c r="K2528" s="8727" t="s">
        <v>31067</v>
      </c>
      <c r="L2528" s="8727" t="s">
        <v>173</v>
      </c>
      <c r="M2528" s="8733" t="s">
        <v>31068</v>
      </c>
      <c r="N2528" s="8727"/>
      <c r="O2528" s="4088">
        <v>1</v>
      </c>
      <c r="P2528" s="4088">
        <v>1</v>
      </c>
      <c r="Q2528" s="8727" t="s">
        <v>31057</v>
      </c>
      <c r="R2528" s="8727"/>
      <c r="AA2528" s="6564">
        <v>13714904</v>
      </c>
      <c r="AC2528" s="4898">
        <v>6900</v>
      </c>
      <c r="AD2528" s="4898">
        <v>6798.83</v>
      </c>
      <c r="AE2528" s="4898">
        <f t="shared" si="108"/>
        <v>13698.83</v>
      </c>
    </row>
    <row r="2529" spans="1:31" s="6" customFormat="1" ht="30" customHeight="1">
      <c r="A2529" s="7024" t="s">
        <v>18626</v>
      </c>
      <c r="B2529" s="7024" t="s">
        <v>31069</v>
      </c>
      <c r="C2529" s="422">
        <v>46100</v>
      </c>
      <c r="D2529" s="422">
        <v>46121</v>
      </c>
      <c r="E2529" s="422"/>
      <c r="F2529" s="8209"/>
      <c r="G2529" s="41">
        <v>9013</v>
      </c>
      <c r="H2529" s="8059" t="s">
        <v>16472</v>
      </c>
      <c r="I2529" s="41"/>
      <c r="J2529" s="41" t="s">
        <v>31070</v>
      </c>
      <c r="K2529" s="41" t="s">
        <v>31071</v>
      </c>
      <c r="L2529" s="41" t="s">
        <v>173</v>
      </c>
      <c r="M2529" s="582" t="s">
        <v>31073</v>
      </c>
      <c r="N2529" s="41"/>
      <c r="O2529" s="4088">
        <v>1</v>
      </c>
      <c r="P2529" s="4088">
        <v>1</v>
      </c>
      <c r="Q2529" s="41" t="s">
        <v>31072</v>
      </c>
      <c r="R2529" s="41"/>
      <c r="V2529" s="6" t="s">
        <v>28776</v>
      </c>
      <c r="X2529" s="6" t="s">
        <v>27185</v>
      </c>
      <c r="AA2529" s="6564">
        <v>13714906</v>
      </c>
      <c r="AC2529" s="4898">
        <v>0</v>
      </c>
      <c r="AD2529" s="4898">
        <v>6798.83</v>
      </c>
      <c r="AE2529" s="4898">
        <f t="shared" si="108"/>
        <v>6798.83</v>
      </c>
    </row>
    <row r="2530" spans="1:31" s="6" customFormat="1" ht="30" customHeight="1">
      <c r="A2530" s="7024" t="s">
        <v>19716</v>
      </c>
      <c r="B2530" s="8701" t="s">
        <v>31074</v>
      </c>
      <c r="C2530" s="422">
        <v>46100</v>
      </c>
      <c r="D2530" s="422">
        <v>46121</v>
      </c>
      <c r="E2530" s="422"/>
      <c r="F2530" s="8209"/>
      <c r="G2530" s="41">
        <v>8588</v>
      </c>
      <c r="H2530" s="8059" t="s">
        <v>23692</v>
      </c>
      <c r="I2530" s="41"/>
      <c r="J2530" s="41" t="s">
        <v>31075</v>
      </c>
      <c r="K2530" s="41" t="s">
        <v>31076</v>
      </c>
      <c r="L2530" s="41" t="s">
        <v>128</v>
      </c>
      <c r="M2530" s="582" t="s">
        <v>31078</v>
      </c>
      <c r="N2530" s="41"/>
      <c r="O2530" s="4088">
        <v>3</v>
      </c>
      <c r="P2530" s="4088">
        <v>3</v>
      </c>
      <c r="Q2530" s="41" t="s">
        <v>31077</v>
      </c>
      <c r="R2530" s="41"/>
      <c r="V2530" s="6" t="s">
        <v>28776</v>
      </c>
      <c r="X2530" s="6" t="s">
        <v>27185</v>
      </c>
      <c r="AA2530" s="6564">
        <v>13714812</v>
      </c>
      <c r="AC2530" s="4898">
        <v>0</v>
      </c>
      <c r="AD2530" s="4898">
        <v>7920</v>
      </c>
      <c r="AE2530" s="4898">
        <f t="shared" si="108"/>
        <v>23760</v>
      </c>
    </row>
    <row r="2531" spans="1:31" s="6" customFormat="1" ht="30" customHeight="1">
      <c r="A2531" s="7024" t="s">
        <v>19645</v>
      </c>
      <c r="B2531" s="8633" t="s">
        <v>31079</v>
      </c>
      <c r="C2531" s="422">
        <v>46100</v>
      </c>
      <c r="D2531" s="422">
        <v>46121</v>
      </c>
      <c r="E2531" s="422"/>
      <c r="F2531" s="41"/>
      <c r="G2531" s="41">
        <v>8608</v>
      </c>
      <c r="H2531" s="8059" t="s">
        <v>5595</v>
      </c>
      <c r="I2531" s="41"/>
      <c r="J2531" s="41" t="s">
        <v>31080</v>
      </c>
      <c r="K2531" s="41" t="s">
        <v>31081</v>
      </c>
      <c r="L2531" s="41" t="s">
        <v>76</v>
      </c>
      <c r="M2531" s="582" t="s">
        <v>31083</v>
      </c>
      <c r="N2531" s="41"/>
      <c r="O2531" s="4088">
        <v>4</v>
      </c>
      <c r="P2531" s="4088">
        <v>4</v>
      </c>
      <c r="Q2531" s="41" t="s">
        <v>31082</v>
      </c>
      <c r="R2531" s="41"/>
      <c r="V2531" s="6" t="s">
        <v>28776</v>
      </c>
      <c r="X2531" s="6" t="s">
        <v>27185</v>
      </c>
      <c r="AA2531" s="6564">
        <v>13714840</v>
      </c>
      <c r="AC2531" s="4898">
        <v>0</v>
      </c>
      <c r="AD2531" s="4898">
        <v>7920</v>
      </c>
      <c r="AE2531" s="4898">
        <f t="shared" si="108"/>
        <v>31680</v>
      </c>
    </row>
    <row r="2532" spans="1:31" s="6" customFormat="1" ht="30" customHeight="1">
      <c r="A2532" s="7024" t="s">
        <v>18779</v>
      </c>
      <c r="B2532" s="41" t="s">
        <v>31084</v>
      </c>
      <c r="C2532" s="422">
        <v>46100</v>
      </c>
      <c r="D2532" s="422">
        <v>46121</v>
      </c>
      <c r="E2532" s="422"/>
      <c r="F2532" s="41"/>
      <c r="G2532" s="41">
        <v>8593</v>
      </c>
      <c r="H2532" s="8059" t="s">
        <v>2531</v>
      </c>
      <c r="I2532" s="41"/>
      <c r="J2532" s="41" t="s">
        <v>31085</v>
      </c>
      <c r="K2532" s="41" t="s">
        <v>31086</v>
      </c>
      <c r="L2532" s="41" t="s">
        <v>173</v>
      </c>
      <c r="M2532" s="582" t="s">
        <v>31087</v>
      </c>
      <c r="N2532" s="41"/>
      <c r="O2532" s="4088">
        <v>1</v>
      </c>
      <c r="P2532" s="4088">
        <v>1</v>
      </c>
      <c r="Q2532" s="41" t="s">
        <v>30765</v>
      </c>
      <c r="R2532" s="41"/>
      <c r="V2532" s="6" t="s">
        <v>28776</v>
      </c>
      <c r="X2532" s="6" t="s">
        <v>27185</v>
      </c>
      <c r="AA2532" s="6564">
        <v>13714928</v>
      </c>
      <c r="AC2532" s="4898">
        <v>0</v>
      </c>
      <c r="AD2532" s="4898">
        <v>7920</v>
      </c>
      <c r="AE2532" s="4898">
        <f t="shared" si="108"/>
        <v>7920</v>
      </c>
    </row>
    <row r="2533" spans="1:31" s="6" customFormat="1" ht="30" customHeight="1">
      <c r="A2533" s="7024" t="s">
        <v>18779</v>
      </c>
      <c r="B2533" s="41" t="s">
        <v>31089</v>
      </c>
      <c r="C2533" s="422">
        <v>46100</v>
      </c>
      <c r="D2533" s="422">
        <v>46134</v>
      </c>
      <c r="E2533" s="422"/>
      <c r="F2533" s="41"/>
      <c r="G2533" s="41">
        <v>8593</v>
      </c>
      <c r="H2533" s="8059" t="s">
        <v>3209</v>
      </c>
      <c r="I2533" s="41"/>
      <c r="J2533" s="41" t="s">
        <v>31090</v>
      </c>
      <c r="K2533" s="41" t="s">
        <v>31091</v>
      </c>
      <c r="L2533" s="41" t="s">
        <v>173</v>
      </c>
      <c r="M2533" s="582" t="s">
        <v>31092</v>
      </c>
      <c r="N2533" s="41"/>
      <c r="O2533" s="4088">
        <v>1</v>
      </c>
      <c r="P2533" s="4088">
        <v>1</v>
      </c>
      <c r="Q2533" s="41" t="s">
        <v>30747</v>
      </c>
      <c r="R2533" s="41"/>
      <c r="V2533" s="8198" t="s">
        <v>28776</v>
      </c>
      <c r="X2533" s="8198" t="s">
        <v>27185</v>
      </c>
      <c r="AA2533" s="6564">
        <v>13714934</v>
      </c>
      <c r="AC2533" s="4898">
        <v>3300</v>
      </c>
      <c r="AD2533" s="4898">
        <v>7920</v>
      </c>
      <c r="AE2533" s="4898">
        <f t="shared" si="108"/>
        <v>11220</v>
      </c>
    </row>
    <row r="2534" spans="1:31" s="6" customFormat="1" ht="30" customHeight="1">
      <c r="A2534" s="7024" t="s">
        <v>18779</v>
      </c>
      <c r="B2534" s="8557" t="s">
        <v>31088</v>
      </c>
      <c r="C2534" s="8559">
        <v>46100</v>
      </c>
      <c r="D2534" s="8559">
        <v>46134</v>
      </c>
      <c r="E2534" s="8559"/>
      <c r="F2534" s="8557"/>
      <c r="G2534" s="8557">
        <v>8593</v>
      </c>
      <c r="H2534" s="8059" t="s">
        <v>23181</v>
      </c>
      <c r="I2534" s="8557"/>
      <c r="J2534" s="8557" t="s">
        <v>30740</v>
      </c>
      <c r="K2534" s="8557" t="s">
        <v>31093</v>
      </c>
      <c r="L2534" s="8557" t="s">
        <v>173</v>
      </c>
      <c r="M2534" s="8561" t="s">
        <v>31094</v>
      </c>
      <c r="N2534" s="8557"/>
      <c r="O2534" s="4088">
        <v>1</v>
      </c>
      <c r="P2534" s="4088">
        <v>1</v>
      </c>
      <c r="Q2534" s="8557" t="s">
        <v>30765</v>
      </c>
      <c r="R2534" s="8557"/>
      <c r="V2534" s="6" t="s">
        <v>28776</v>
      </c>
      <c r="X2534" s="6" t="s">
        <v>27185</v>
      </c>
      <c r="AA2534" s="6564">
        <v>13714982</v>
      </c>
      <c r="AC2534" s="4898">
        <v>6900</v>
      </c>
      <c r="AD2534" s="4898">
        <v>7920</v>
      </c>
      <c r="AE2534" s="4898">
        <f t="shared" si="108"/>
        <v>14820</v>
      </c>
    </row>
    <row r="2535" spans="1:31" s="6" customFormat="1" ht="30" customHeight="1">
      <c r="A2535" s="7024" t="s">
        <v>18779</v>
      </c>
      <c r="B2535" s="8440" t="s">
        <v>31095</v>
      </c>
      <c r="C2535" s="8434">
        <v>46100</v>
      </c>
      <c r="D2535" s="8434">
        <v>46134</v>
      </c>
      <c r="E2535" s="8434"/>
      <c r="F2535" s="8440"/>
      <c r="G2535" s="8440">
        <v>8593</v>
      </c>
      <c r="H2535" s="8445" t="s">
        <v>7073</v>
      </c>
      <c r="I2535" s="8440"/>
      <c r="J2535" s="8440" t="s">
        <v>31096</v>
      </c>
      <c r="K2535" s="8440" t="s">
        <v>31097</v>
      </c>
      <c r="L2535" s="8440" t="s">
        <v>173</v>
      </c>
      <c r="M2535" s="8446" t="s">
        <v>31098</v>
      </c>
      <c r="N2535" s="8440"/>
      <c r="O2535" s="4088">
        <v>1</v>
      </c>
      <c r="P2535" s="4088">
        <v>1</v>
      </c>
      <c r="Q2535" s="8440" t="s">
        <v>29928</v>
      </c>
      <c r="R2535" s="8440"/>
      <c r="V2535" s="6" t="s">
        <v>28776</v>
      </c>
      <c r="X2535" s="6" t="s">
        <v>27185</v>
      </c>
      <c r="AA2535" s="6564">
        <v>13714992</v>
      </c>
      <c r="AC2535" s="4898">
        <v>3300</v>
      </c>
      <c r="AD2535" s="4898">
        <v>7920</v>
      </c>
      <c r="AE2535" s="4898">
        <f t="shared" si="108"/>
        <v>11220</v>
      </c>
    </row>
    <row r="2536" spans="1:31" s="6" customFormat="1" ht="30" customHeight="1">
      <c r="A2536" s="7024" t="s">
        <v>19716</v>
      </c>
      <c r="B2536" s="41" t="s">
        <v>31099</v>
      </c>
      <c r="C2536" s="422">
        <v>46100</v>
      </c>
      <c r="D2536" s="422">
        <v>46121</v>
      </c>
      <c r="E2536" s="422"/>
      <c r="F2536" s="41"/>
      <c r="G2536" s="41">
        <v>8588</v>
      </c>
      <c r="H2536" s="6943" t="s">
        <v>5904</v>
      </c>
      <c r="I2536" s="41"/>
      <c r="J2536" s="41" t="s">
        <v>31100</v>
      </c>
      <c r="K2536" s="41" t="s">
        <v>31101</v>
      </c>
      <c r="L2536" s="41" t="s">
        <v>173</v>
      </c>
      <c r="M2536" s="582" t="s">
        <v>31102</v>
      </c>
      <c r="N2536" s="41"/>
      <c r="O2536" s="4088">
        <v>1</v>
      </c>
      <c r="P2536" s="4088">
        <v>1</v>
      </c>
      <c r="Q2536" s="41" t="s">
        <v>29835</v>
      </c>
      <c r="R2536" s="41"/>
      <c r="V2536" s="6" t="s">
        <v>28776</v>
      </c>
      <c r="X2536" s="6" t="s">
        <v>27185</v>
      </c>
      <c r="AA2536" s="6564">
        <v>13715012</v>
      </c>
      <c r="AC2536" s="4898">
        <v>0</v>
      </c>
      <c r="AD2536" s="4898">
        <v>7920</v>
      </c>
      <c r="AE2536" s="4898">
        <f t="shared" si="108"/>
        <v>7920</v>
      </c>
    </row>
    <row r="2537" spans="1:31" s="6" customFormat="1" ht="30" customHeight="1">
      <c r="A2537" s="7023" t="s">
        <v>18626</v>
      </c>
      <c r="B2537" s="6" t="s">
        <v>34931</v>
      </c>
      <c r="C2537" s="114">
        <v>46100</v>
      </c>
      <c r="D2537" s="114">
        <v>46262</v>
      </c>
      <c r="E2537" s="8743">
        <v>46150</v>
      </c>
      <c r="F2537" s="8770">
        <f>SUM(D2537-E2537)</f>
        <v>112</v>
      </c>
      <c r="G2537" s="6">
        <v>9013</v>
      </c>
      <c r="H2537" s="6935"/>
      <c r="I2537" s="6" t="s">
        <v>25520</v>
      </c>
      <c r="J2537" s="6" t="s">
        <v>31103</v>
      </c>
      <c r="K2537" s="6" t="s">
        <v>31104</v>
      </c>
      <c r="L2537" s="6" t="s">
        <v>173</v>
      </c>
      <c r="M2537" s="6573" t="s">
        <v>31106</v>
      </c>
      <c r="O2537" s="264">
        <v>1</v>
      </c>
      <c r="P2537" s="264">
        <v>1</v>
      </c>
      <c r="Q2537" s="6" t="s">
        <v>31105</v>
      </c>
      <c r="AA2537" s="6564">
        <v>13715123</v>
      </c>
      <c r="AC2537" s="4898">
        <v>0</v>
      </c>
      <c r="AD2537" s="4898">
        <v>6798.83</v>
      </c>
      <c r="AE2537" s="4898">
        <f t="shared" si="108"/>
        <v>6798.83</v>
      </c>
    </row>
    <row r="2538" spans="1:31" s="6" customFormat="1" ht="30" customHeight="1">
      <c r="A2538" s="7024" t="s">
        <v>18626</v>
      </c>
      <c r="B2538" s="41" t="s">
        <v>31107</v>
      </c>
      <c r="C2538" s="422">
        <v>46100</v>
      </c>
      <c r="D2538" s="422">
        <v>46134</v>
      </c>
      <c r="E2538" s="422"/>
      <c r="F2538" s="41"/>
      <c r="G2538" s="41">
        <v>9013</v>
      </c>
      <c r="H2538" s="6943" t="s">
        <v>31108</v>
      </c>
      <c r="I2538" s="41" t="s">
        <v>25</v>
      </c>
      <c r="J2538" s="41" t="s">
        <v>31109</v>
      </c>
      <c r="K2538" s="41" t="s">
        <v>31110</v>
      </c>
      <c r="L2538" s="41" t="s">
        <v>173</v>
      </c>
      <c r="M2538" s="582" t="s">
        <v>31112</v>
      </c>
      <c r="N2538" s="41"/>
      <c r="O2538" s="4088">
        <v>1</v>
      </c>
      <c r="P2538" s="4088">
        <v>1</v>
      </c>
      <c r="Q2538" s="41" t="s">
        <v>31111</v>
      </c>
      <c r="R2538" s="41"/>
      <c r="V2538" s="6" t="s">
        <v>28776</v>
      </c>
      <c r="X2538" s="6" t="s">
        <v>27185</v>
      </c>
      <c r="AA2538" s="6564">
        <v>13715173</v>
      </c>
      <c r="AC2538" s="4898">
        <v>6900</v>
      </c>
      <c r="AD2538" s="4898">
        <v>6798.83</v>
      </c>
      <c r="AE2538" s="4898">
        <f t="shared" si="108"/>
        <v>13698.83</v>
      </c>
    </row>
    <row r="2539" spans="1:31" s="6" customFormat="1" ht="30" customHeight="1">
      <c r="A2539" s="7024" t="s">
        <v>18626</v>
      </c>
      <c r="B2539" s="41" t="s">
        <v>31064</v>
      </c>
      <c r="C2539" s="422">
        <v>46100</v>
      </c>
      <c r="D2539" s="422">
        <v>46121</v>
      </c>
      <c r="E2539" s="422"/>
      <c r="F2539" s="8209"/>
      <c r="G2539" s="41">
        <v>9013</v>
      </c>
      <c r="H2539" s="6943"/>
      <c r="I2539" s="41" t="s">
        <v>21302</v>
      </c>
      <c r="J2539" s="41" t="s">
        <v>31113</v>
      </c>
      <c r="K2539" s="41" t="s">
        <v>31114</v>
      </c>
      <c r="L2539" s="41" t="s">
        <v>173</v>
      </c>
      <c r="M2539" s="582" t="s">
        <v>31115</v>
      </c>
      <c r="N2539" s="41"/>
      <c r="O2539" s="4088">
        <v>1</v>
      </c>
      <c r="P2539" s="4088">
        <v>1</v>
      </c>
      <c r="Q2539" s="41" t="s">
        <v>31062</v>
      </c>
      <c r="R2539" s="41"/>
      <c r="V2539" s="6" t="s">
        <v>28776</v>
      </c>
      <c r="X2539" s="6" t="s">
        <v>27185</v>
      </c>
      <c r="AA2539" s="6564">
        <v>13715182</v>
      </c>
      <c r="AC2539" s="4898">
        <v>0</v>
      </c>
      <c r="AD2539" s="4898">
        <v>6798.83</v>
      </c>
      <c r="AE2539" s="4898">
        <f t="shared" si="108"/>
        <v>6798.83</v>
      </c>
    </row>
    <row r="2540" spans="1:31" s="6" customFormat="1" ht="30" customHeight="1">
      <c r="A2540" s="7024" t="s">
        <v>18626</v>
      </c>
      <c r="B2540" s="41" t="s">
        <v>31116</v>
      </c>
      <c r="C2540" s="422">
        <v>46100</v>
      </c>
      <c r="D2540" s="422">
        <v>46121</v>
      </c>
      <c r="E2540" s="422"/>
      <c r="F2540" s="8209"/>
      <c r="G2540" s="41">
        <v>9013</v>
      </c>
      <c r="H2540" s="6943"/>
      <c r="I2540" s="41" t="s">
        <v>25520</v>
      </c>
      <c r="J2540" s="41" t="s">
        <v>31117</v>
      </c>
      <c r="K2540" s="41" t="s">
        <v>31118</v>
      </c>
      <c r="L2540" s="41" t="s">
        <v>76</v>
      </c>
      <c r="M2540" s="582" t="s">
        <v>31120</v>
      </c>
      <c r="N2540" s="41"/>
      <c r="O2540" s="4088">
        <v>4</v>
      </c>
      <c r="P2540" s="4088">
        <v>4</v>
      </c>
      <c r="Q2540" s="41" t="s">
        <v>31119</v>
      </c>
      <c r="R2540" s="41"/>
      <c r="V2540" s="6" t="s">
        <v>28776</v>
      </c>
      <c r="X2540" s="6" t="s">
        <v>7042</v>
      </c>
      <c r="AA2540" s="6564">
        <v>13715237</v>
      </c>
      <c r="AC2540" s="4898">
        <v>0</v>
      </c>
      <c r="AD2540" s="4898">
        <v>6798.83</v>
      </c>
      <c r="AE2540" s="4898">
        <f t="shared" si="108"/>
        <v>27195.32</v>
      </c>
    </row>
    <row r="2541" spans="1:31" s="6" customFormat="1" ht="30" customHeight="1">
      <c r="A2541" s="7024" t="s">
        <v>18626</v>
      </c>
      <c r="B2541" s="41" t="s">
        <v>31121</v>
      </c>
      <c r="C2541" s="422">
        <v>46100</v>
      </c>
      <c r="D2541" s="422">
        <v>46121</v>
      </c>
      <c r="E2541" s="422"/>
      <c r="F2541" s="8209"/>
      <c r="G2541" s="41">
        <v>9013</v>
      </c>
      <c r="H2541" s="6943"/>
      <c r="I2541" s="41" t="s">
        <v>21302</v>
      </c>
      <c r="J2541" s="41" t="s">
        <v>31122</v>
      </c>
      <c r="K2541" s="41" t="s">
        <v>31123</v>
      </c>
      <c r="L2541" s="41" t="s">
        <v>173</v>
      </c>
      <c r="M2541" s="582" t="s">
        <v>31125</v>
      </c>
      <c r="N2541" s="41"/>
      <c r="O2541" s="4088">
        <v>1</v>
      </c>
      <c r="P2541" s="4088">
        <v>1</v>
      </c>
      <c r="Q2541" s="41" t="s">
        <v>31124</v>
      </c>
      <c r="R2541" s="41"/>
      <c r="V2541" s="6" t="s">
        <v>28776</v>
      </c>
      <c r="X2541" s="6" t="s">
        <v>27185</v>
      </c>
      <c r="AA2541" s="6564">
        <v>13715240</v>
      </c>
      <c r="AC2541" s="4898">
        <v>0</v>
      </c>
      <c r="AD2541" s="4898">
        <v>6798.83</v>
      </c>
      <c r="AE2541" s="4898">
        <f t="shared" si="108"/>
        <v>6798.83</v>
      </c>
    </row>
    <row r="2542" spans="1:31" s="6" customFormat="1" ht="30" customHeight="1">
      <c r="A2542" s="7024" t="s">
        <v>20488</v>
      </c>
      <c r="B2542" s="4672" t="s">
        <v>31126</v>
      </c>
      <c r="C2542" s="422">
        <v>46100</v>
      </c>
      <c r="D2542" s="422">
        <v>46134</v>
      </c>
      <c r="E2542" s="422"/>
      <c r="F2542" s="41"/>
      <c r="G2542" s="41">
        <v>8630</v>
      </c>
      <c r="H2542" s="6943" t="s">
        <v>22807</v>
      </c>
      <c r="I2542" s="41"/>
      <c r="J2542" s="41" t="s">
        <v>22808</v>
      </c>
      <c r="K2542" s="41" t="s">
        <v>31127</v>
      </c>
      <c r="L2542" s="41" t="s">
        <v>406</v>
      </c>
      <c r="M2542" s="582" t="s">
        <v>31129</v>
      </c>
      <c r="N2542" s="41"/>
      <c r="O2542" s="4088">
        <v>9</v>
      </c>
      <c r="P2542" s="4088">
        <v>9</v>
      </c>
      <c r="Q2542" s="41" t="s">
        <v>31128</v>
      </c>
      <c r="R2542" s="41"/>
      <c r="V2542" s="6" t="s">
        <v>28776</v>
      </c>
      <c r="X2542" s="6" t="s">
        <v>27185</v>
      </c>
      <c r="AA2542" s="6564">
        <v>13715325</v>
      </c>
      <c r="AC2542" s="4898">
        <v>17671.5</v>
      </c>
      <c r="AD2542" s="4898">
        <v>8316</v>
      </c>
      <c r="AE2542" s="4898">
        <f t="shared" si="108"/>
        <v>92515.5</v>
      </c>
    </row>
    <row r="2543" spans="1:31" s="6" customFormat="1" ht="30" customHeight="1">
      <c r="A2543" s="7024" t="s">
        <v>18703</v>
      </c>
      <c r="B2543" s="8563" t="s">
        <v>31130</v>
      </c>
      <c r="C2543" s="422">
        <v>46100</v>
      </c>
      <c r="D2543" s="422">
        <v>46121</v>
      </c>
      <c r="E2543" s="422"/>
      <c r="F2543" s="8209"/>
      <c r="G2543" s="41">
        <v>8615</v>
      </c>
      <c r="H2543" s="6943" t="s">
        <v>768</v>
      </c>
      <c r="I2543" s="41"/>
      <c r="J2543" s="41" t="s">
        <v>31131</v>
      </c>
      <c r="K2543" s="41" t="s">
        <v>31132</v>
      </c>
      <c r="L2543" s="41" t="s">
        <v>173</v>
      </c>
      <c r="M2543" s="582" t="s">
        <v>31133</v>
      </c>
      <c r="N2543" s="41"/>
      <c r="O2543" s="4088">
        <v>1</v>
      </c>
      <c r="P2543" s="4088">
        <v>1</v>
      </c>
      <c r="Q2543" s="41" t="s">
        <v>30004</v>
      </c>
      <c r="R2543" s="41"/>
      <c r="V2543" s="6" t="s">
        <v>28776</v>
      </c>
      <c r="X2543" s="6" t="s">
        <v>27185</v>
      </c>
      <c r="AA2543" s="6564">
        <v>13715548</v>
      </c>
      <c r="AC2543" s="4898">
        <v>0</v>
      </c>
      <c r="AD2543" s="4898">
        <v>7920</v>
      </c>
      <c r="AE2543" s="4898">
        <f t="shared" si="108"/>
        <v>7920</v>
      </c>
    </row>
    <row r="2544" spans="1:31" s="6" customFormat="1" ht="30" customHeight="1">
      <c r="A2544" s="7024" t="s">
        <v>26302</v>
      </c>
      <c r="B2544" s="41" t="s">
        <v>31134</v>
      </c>
      <c r="C2544" s="422">
        <v>46107</v>
      </c>
      <c r="D2544" s="422">
        <v>46141</v>
      </c>
      <c r="E2544" s="422"/>
      <c r="F2544" s="41"/>
      <c r="G2544" s="41">
        <v>6984</v>
      </c>
      <c r="H2544" s="6943"/>
      <c r="I2544" s="41" t="s">
        <v>21302</v>
      </c>
      <c r="J2544" s="41" t="s">
        <v>31135</v>
      </c>
      <c r="K2544" s="41" t="s">
        <v>31136</v>
      </c>
      <c r="L2544" s="41" t="s">
        <v>128</v>
      </c>
      <c r="M2544" s="582" t="s">
        <v>31138</v>
      </c>
      <c r="N2544" s="41"/>
      <c r="O2544" s="4088">
        <v>3</v>
      </c>
      <c r="P2544" s="4088">
        <v>3</v>
      </c>
      <c r="Q2544" s="41" t="s">
        <v>31137</v>
      </c>
      <c r="R2544" s="41"/>
      <c r="V2544" s="6" t="s">
        <v>28776</v>
      </c>
      <c r="X2544" s="6" t="s">
        <v>27185</v>
      </c>
      <c r="AA2544" s="6564">
        <v>13746039</v>
      </c>
      <c r="AC2544" s="4898">
        <v>10200</v>
      </c>
      <c r="AD2544" s="4898">
        <v>7840.8</v>
      </c>
      <c r="AE2544" s="4898">
        <f t="shared" si="108"/>
        <v>33722.400000000001</v>
      </c>
    </row>
    <row r="2545" spans="1:31" s="6" customFormat="1" ht="30" customHeight="1">
      <c r="A2545" s="7024" t="s">
        <v>20488</v>
      </c>
      <c r="B2545" s="8563" t="s">
        <v>31139</v>
      </c>
      <c r="C2545" s="422">
        <v>46107</v>
      </c>
      <c r="D2545" s="422">
        <v>46141</v>
      </c>
      <c r="E2545" s="422"/>
      <c r="F2545" s="41"/>
      <c r="G2545" s="41">
        <v>8630</v>
      </c>
      <c r="H2545" s="6943" t="s">
        <v>5857</v>
      </c>
      <c r="I2545" s="41"/>
      <c r="J2545" s="41" t="s">
        <v>21555</v>
      </c>
      <c r="K2545" s="41" t="s">
        <v>31140</v>
      </c>
      <c r="L2545" s="41" t="s">
        <v>128</v>
      </c>
      <c r="M2545" s="582" t="s">
        <v>31142</v>
      </c>
      <c r="N2545" s="41"/>
      <c r="O2545" s="4088">
        <v>3</v>
      </c>
      <c r="P2545" s="4088">
        <v>3</v>
      </c>
      <c r="Q2545" s="41" t="s">
        <v>31141</v>
      </c>
      <c r="R2545" s="41"/>
      <c r="V2545" s="6" t="s">
        <v>28776</v>
      </c>
      <c r="X2545" s="6" t="s">
        <v>27185</v>
      </c>
      <c r="AA2545" s="6564">
        <v>13749318</v>
      </c>
      <c r="AC2545" s="4898">
        <v>17671.5</v>
      </c>
      <c r="AD2545" s="4898">
        <v>8316</v>
      </c>
      <c r="AE2545" s="4898">
        <f t="shared" si="108"/>
        <v>42619.5</v>
      </c>
    </row>
    <row r="2546" spans="1:31" s="6" customFormat="1" ht="30" customHeight="1">
      <c r="A2546" s="7024" t="s">
        <v>20936</v>
      </c>
      <c r="B2546" s="4672" t="s">
        <v>31143</v>
      </c>
      <c r="C2546" s="422">
        <v>46108</v>
      </c>
      <c r="D2546" s="422">
        <v>46129</v>
      </c>
      <c r="E2546" s="422"/>
      <c r="F2546" s="41"/>
      <c r="G2546" s="41">
        <v>8596</v>
      </c>
      <c r="H2546" s="6943" t="s">
        <v>5361</v>
      </c>
      <c r="I2546" s="41"/>
      <c r="J2546" s="41" t="s">
        <v>31144</v>
      </c>
      <c r="K2546" s="41" t="s">
        <v>31145</v>
      </c>
      <c r="L2546" s="41" t="s">
        <v>167</v>
      </c>
      <c r="M2546" s="582" t="s">
        <v>31147</v>
      </c>
      <c r="N2546" s="41"/>
      <c r="O2546" s="4088">
        <v>10</v>
      </c>
      <c r="P2546" s="4088">
        <v>10</v>
      </c>
      <c r="Q2546" s="41" t="s">
        <v>31146</v>
      </c>
      <c r="R2546" s="41"/>
      <c r="V2546" s="6" t="s">
        <v>28776</v>
      </c>
      <c r="X2546" s="6" t="s">
        <v>32249</v>
      </c>
      <c r="AA2546" s="6564">
        <v>13752573</v>
      </c>
      <c r="AC2546" s="4898">
        <v>0</v>
      </c>
      <c r="AD2546" s="4898">
        <v>9600</v>
      </c>
      <c r="AE2546" s="4898">
        <f t="shared" si="108"/>
        <v>96000</v>
      </c>
    </row>
    <row r="2547" spans="1:31" s="6" customFormat="1" ht="30" customHeight="1">
      <c r="A2547" s="7024" t="s">
        <v>26302</v>
      </c>
      <c r="B2547" s="9089" t="s">
        <v>31148</v>
      </c>
      <c r="C2547" s="9721">
        <v>46108</v>
      </c>
      <c r="D2547" s="9721">
        <v>46129</v>
      </c>
      <c r="E2547" s="9721"/>
      <c r="F2547" s="9278"/>
      <c r="G2547" s="9278">
        <v>6984</v>
      </c>
      <c r="H2547" s="11504" t="s">
        <v>855</v>
      </c>
      <c r="I2547" s="41"/>
      <c r="J2547" s="9278" t="s">
        <v>31149</v>
      </c>
      <c r="K2547" s="9278" t="s">
        <v>31150</v>
      </c>
      <c r="L2547" s="41" t="s">
        <v>173</v>
      </c>
      <c r="M2547" s="9231" t="s">
        <v>31152</v>
      </c>
      <c r="N2547" s="41"/>
      <c r="O2547" s="4088">
        <v>1</v>
      </c>
      <c r="P2547" s="4088">
        <v>1</v>
      </c>
      <c r="Q2547" s="9278" t="s">
        <v>31151</v>
      </c>
      <c r="R2547" s="9278"/>
      <c r="V2547" s="9694" t="s">
        <v>28776</v>
      </c>
      <c r="X2547" s="9694" t="s">
        <v>27185</v>
      </c>
      <c r="AA2547" s="11490">
        <v>13759535</v>
      </c>
      <c r="AC2547" s="11494">
        <v>0</v>
      </c>
      <c r="AD2547" s="4898">
        <v>7840.8</v>
      </c>
      <c r="AE2547" s="11494">
        <f>AC2547+AD2547*P2547+AD2548*P2548</f>
        <v>16465.68</v>
      </c>
    </row>
    <row r="2548" spans="1:31" s="6" customFormat="1" ht="30" customHeight="1">
      <c r="A2548" s="7024" t="s">
        <v>26302</v>
      </c>
      <c r="B2548" s="9500"/>
      <c r="C2548" s="9410"/>
      <c r="D2548" s="9410"/>
      <c r="E2548" s="9410"/>
      <c r="F2548" s="9209"/>
      <c r="G2548" s="9209"/>
      <c r="H2548" s="11505"/>
      <c r="I2548" s="41"/>
      <c r="J2548" s="9209"/>
      <c r="K2548" s="9209"/>
      <c r="L2548" s="41" t="s">
        <v>20656</v>
      </c>
      <c r="M2548" s="9209"/>
      <c r="N2548" s="41"/>
      <c r="O2548" s="4088">
        <v>2</v>
      </c>
      <c r="P2548" s="4088">
        <v>2</v>
      </c>
      <c r="Q2548" s="9209"/>
      <c r="R2548" s="9209"/>
      <c r="V2548" s="9229"/>
      <c r="X2548" s="9229"/>
      <c r="AA2548" s="11491"/>
      <c r="AC2548" s="11495"/>
      <c r="AD2548" s="4898">
        <v>4312.4399999999996</v>
      </c>
      <c r="AE2548" s="11495"/>
    </row>
    <row r="2549" spans="1:31" s="4550" customFormat="1" ht="30" customHeight="1">
      <c r="A2549" s="6907" t="s">
        <v>18754</v>
      </c>
      <c r="B2549" s="8701" t="s">
        <v>32851</v>
      </c>
      <c r="C2549" s="422">
        <v>46100</v>
      </c>
      <c r="D2549" s="422">
        <v>46134</v>
      </c>
      <c r="E2549" s="422"/>
      <c r="F2549" s="373"/>
      <c r="G2549" s="41">
        <v>8634</v>
      </c>
      <c r="H2549" s="6931" t="s">
        <v>19286</v>
      </c>
      <c r="I2549" s="41"/>
      <c r="J2549" s="7027" t="s">
        <v>29850</v>
      </c>
      <c r="K2549" s="6841" t="s">
        <v>29851</v>
      </c>
      <c r="L2549" s="6841" t="s">
        <v>173</v>
      </c>
      <c r="M2549" s="582" t="s">
        <v>31153</v>
      </c>
      <c r="N2549" s="41"/>
      <c r="O2549" s="4088">
        <v>1</v>
      </c>
      <c r="P2549" s="4088">
        <v>1</v>
      </c>
      <c r="Q2549" s="7027" t="s">
        <v>29835</v>
      </c>
      <c r="R2549" s="41"/>
      <c r="V2549" s="4550" t="s">
        <v>9338</v>
      </c>
      <c r="X2549" s="4550" t="s">
        <v>7042</v>
      </c>
      <c r="AA2549" s="4893">
        <v>13701782</v>
      </c>
      <c r="AC2549" s="5050">
        <v>0</v>
      </c>
      <c r="AD2549" s="5050">
        <v>7920</v>
      </c>
      <c r="AE2549" s="5050">
        <f>AD2549+AC2549*P2549</f>
        <v>7920</v>
      </c>
    </row>
    <row r="2550" spans="1:31" s="6" customFormat="1" ht="30" customHeight="1">
      <c r="A2550" s="7036" t="s">
        <v>19716</v>
      </c>
      <c r="B2550" s="4672" t="s">
        <v>31156</v>
      </c>
      <c r="C2550" s="422">
        <v>46100</v>
      </c>
      <c r="D2550" s="422">
        <v>46134</v>
      </c>
      <c r="E2550" s="422"/>
      <c r="F2550" s="41"/>
      <c r="G2550" s="41">
        <v>8588</v>
      </c>
      <c r="H2550" s="6943" t="s">
        <v>1648</v>
      </c>
      <c r="I2550" s="41"/>
      <c r="J2550" s="41" t="s">
        <v>31157</v>
      </c>
      <c r="K2550" s="41" t="s">
        <v>31158</v>
      </c>
      <c r="L2550" s="7036" t="s">
        <v>76</v>
      </c>
      <c r="M2550" s="582" t="s">
        <v>31160</v>
      </c>
      <c r="N2550" s="41"/>
      <c r="O2550" s="4088">
        <v>4</v>
      </c>
      <c r="P2550" s="4088">
        <v>4</v>
      </c>
      <c r="Q2550" s="41" t="s">
        <v>31159</v>
      </c>
      <c r="R2550" s="41"/>
      <c r="V2550" s="6" t="s">
        <v>28776</v>
      </c>
      <c r="X2550" s="6" t="s">
        <v>27185</v>
      </c>
      <c r="AA2550" s="6564">
        <v>13714401</v>
      </c>
      <c r="AC2550" s="5050">
        <v>6900</v>
      </c>
      <c r="AD2550" s="5050">
        <v>7920</v>
      </c>
      <c r="AE2550" s="5050">
        <f>AC2550+AD2550*P2550</f>
        <v>38580</v>
      </c>
    </row>
    <row r="2551" spans="1:31" s="6" customFormat="1" ht="30" customHeight="1">
      <c r="A2551" s="7035" t="s">
        <v>19645</v>
      </c>
      <c r="B2551" s="6" t="s">
        <v>31161</v>
      </c>
      <c r="C2551" s="114">
        <v>46100</v>
      </c>
      <c r="D2551" s="114">
        <v>46121</v>
      </c>
      <c r="E2551" s="114">
        <v>46132</v>
      </c>
      <c r="F2551" s="6706">
        <f t="shared" ref="F2551:F2552" si="109">SUM(D2551-E2551)</f>
        <v>-11</v>
      </c>
      <c r="G2551" s="6">
        <v>8608</v>
      </c>
      <c r="H2551" s="6935" t="s">
        <v>11761</v>
      </c>
      <c r="J2551" s="6" t="s">
        <v>31162</v>
      </c>
      <c r="K2551" s="6" t="s">
        <v>31163</v>
      </c>
      <c r="L2551" s="7037" t="s">
        <v>173</v>
      </c>
      <c r="M2551" s="6573" t="s">
        <v>31164</v>
      </c>
      <c r="O2551" s="264">
        <v>1</v>
      </c>
      <c r="P2551" s="264">
        <v>1</v>
      </c>
      <c r="Q2551" s="6" t="s">
        <v>29928</v>
      </c>
      <c r="AA2551" s="6564">
        <v>13714406</v>
      </c>
      <c r="AC2551" s="5050">
        <v>1200</v>
      </c>
      <c r="AD2551" s="5050">
        <v>7920</v>
      </c>
      <c r="AE2551" s="5050">
        <f t="shared" ref="AE2551:AE2614" si="110">AC2551+AD2551*P2551</f>
        <v>9120</v>
      </c>
    </row>
    <row r="2552" spans="1:31" s="6" customFormat="1" ht="30" customHeight="1">
      <c r="A2552" s="7035" t="s">
        <v>18745</v>
      </c>
      <c r="B2552" s="6" t="s">
        <v>31165</v>
      </c>
      <c r="C2552" s="114">
        <v>46100</v>
      </c>
      <c r="D2552" s="114">
        <v>46134</v>
      </c>
      <c r="E2552" s="114">
        <v>46132</v>
      </c>
      <c r="F2552" s="6939">
        <f t="shared" si="109"/>
        <v>2</v>
      </c>
      <c r="G2552" s="6">
        <v>8600</v>
      </c>
      <c r="H2552" s="6935" t="s">
        <v>23125</v>
      </c>
      <c r="J2552" s="6" t="s">
        <v>31166</v>
      </c>
      <c r="K2552" s="6" t="s">
        <v>31167</v>
      </c>
      <c r="L2552" s="7037" t="s">
        <v>173</v>
      </c>
      <c r="M2552" s="6573" t="s">
        <v>31169</v>
      </c>
      <c r="O2552" s="264">
        <v>1</v>
      </c>
      <c r="P2552" s="264">
        <v>1</v>
      </c>
      <c r="Q2552" s="6" t="s">
        <v>31168</v>
      </c>
      <c r="AA2552" s="6564">
        <v>13714424</v>
      </c>
      <c r="AC2552" s="5050">
        <v>55800</v>
      </c>
      <c r="AD2552" s="5050">
        <v>12375</v>
      </c>
      <c r="AE2552" s="5050">
        <f t="shared" si="110"/>
        <v>68175</v>
      </c>
    </row>
    <row r="2553" spans="1:31" s="6" customFormat="1" ht="30" customHeight="1">
      <c r="A2553" s="7036" t="s">
        <v>19716</v>
      </c>
      <c r="B2553" s="8563" t="s">
        <v>31170</v>
      </c>
      <c r="C2553" s="422">
        <v>46100</v>
      </c>
      <c r="D2553" s="422">
        <v>46134</v>
      </c>
      <c r="E2553" s="422"/>
      <c r="F2553" s="41"/>
      <c r="G2553" s="41">
        <v>8588</v>
      </c>
      <c r="H2553" s="6943" t="s">
        <v>9366</v>
      </c>
      <c r="I2553" s="41"/>
      <c r="J2553" s="41" t="s">
        <v>31171</v>
      </c>
      <c r="K2553" s="41" t="s">
        <v>31172</v>
      </c>
      <c r="L2553" s="7036" t="s">
        <v>76</v>
      </c>
      <c r="M2553" s="582" t="s">
        <v>31174</v>
      </c>
      <c r="N2553" s="41"/>
      <c r="O2553" s="4088">
        <v>4</v>
      </c>
      <c r="P2553" s="4088">
        <v>4</v>
      </c>
      <c r="Q2553" s="41" t="s">
        <v>31173</v>
      </c>
      <c r="R2553" s="41"/>
      <c r="V2553" s="6" t="s">
        <v>28776</v>
      </c>
      <c r="X2553" s="6" t="s">
        <v>27185</v>
      </c>
      <c r="AA2553" s="6564">
        <v>13714425</v>
      </c>
      <c r="AC2553" s="5050">
        <v>10200</v>
      </c>
      <c r="AD2553" s="5050">
        <v>7920</v>
      </c>
      <c r="AE2553" s="5050">
        <f t="shared" si="110"/>
        <v>41880</v>
      </c>
    </row>
    <row r="2554" spans="1:31" s="6" customFormat="1" ht="30" customHeight="1">
      <c r="A2554" s="7035" t="s">
        <v>18745</v>
      </c>
      <c r="B2554" s="6" t="s">
        <v>31175</v>
      </c>
      <c r="C2554" s="114">
        <v>46100</v>
      </c>
      <c r="D2554" s="114">
        <v>46134</v>
      </c>
      <c r="E2554" s="114">
        <v>46132</v>
      </c>
      <c r="F2554" s="6939">
        <f t="shared" ref="F2554:F2615" si="111">SUM(D2554-E2554)</f>
        <v>2</v>
      </c>
      <c r="G2554" s="6">
        <v>8600</v>
      </c>
      <c r="H2554" s="6935" t="s">
        <v>19017</v>
      </c>
      <c r="J2554" s="6" t="s">
        <v>31176</v>
      </c>
      <c r="K2554" s="6" t="s">
        <v>31177</v>
      </c>
      <c r="L2554" s="7037" t="s">
        <v>76</v>
      </c>
      <c r="M2554" s="6573" t="s">
        <v>31179</v>
      </c>
      <c r="O2554" s="264">
        <v>4</v>
      </c>
      <c r="P2554" s="264">
        <v>4</v>
      </c>
      <c r="Q2554" s="6" t="s">
        <v>31178</v>
      </c>
      <c r="AA2554" s="6564">
        <v>13714433</v>
      </c>
      <c r="AC2554" s="5050">
        <v>18600</v>
      </c>
      <c r="AD2554" s="5050">
        <v>12375</v>
      </c>
      <c r="AE2554" s="5050">
        <f t="shared" si="110"/>
        <v>68100</v>
      </c>
    </row>
    <row r="2555" spans="1:31" s="6" customFormat="1" ht="30" customHeight="1">
      <c r="A2555" s="7035" t="s">
        <v>18745</v>
      </c>
      <c r="B2555" s="6" t="s">
        <v>31180</v>
      </c>
      <c r="C2555" s="114">
        <v>46100</v>
      </c>
      <c r="D2555" s="114">
        <v>46134</v>
      </c>
      <c r="E2555" s="114">
        <v>46132</v>
      </c>
      <c r="F2555" s="6939">
        <f t="shared" si="111"/>
        <v>2</v>
      </c>
      <c r="G2555" s="6">
        <v>8600</v>
      </c>
      <c r="H2555" s="6935" t="s">
        <v>3783</v>
      </c>
      <c r="J2555" s="6" t="s">
        <v>31181</v>
      </c>
      <c r="K2555" s="6" t="s">
        <v>31182</v>
      </c>
      <c r="L2555" s="7037" t="s">
        <v>173</v>
      </c>
      <c r="M2555" s="6573" t="s">
        <v>31184</v>
      </c>
      <c r="O2555" s="264">
        <v>1</v>
      </c>
      <c r="P2555" s="264">
        <v>1</v>
      </c>
      <c r="Q2555" s="6" t="s">
        <v>31183</v>
      </c>
      <c r="AA2555" s="6564">
        <v>13714443</v>
      </c>
      <c r="AC2555" s="5050">
        <v>12400</v>
      </c>
      <c r="AD2555" s="5050">
        <v>12375</v>
      </c>
      <c r="AE2555" s="5050">
        <f t="shared" si="110"/>
        <v>24775</v>
      </c>
    </row>
    <row r="2556" spans="1:31" s="6" customFormat="1" ht="30" customHeight="1">
      <c r="A2556" s="7036" t="s">
        <v>18626</v>
      </c>
      <c r="B2556" s="8440" t="s">
        <v>31185</v>
      </c>
      <c r="C2556" s="8434">
        <v>46100</v>
      </c>
      <c r="D2556" s="8434">
        <v>46134</v>
      </c>
      <c r="E2556" s="8434"/>
      <c r="F2556" s="8440"/>
      <c r="G2556" s="8440">
        <v>9013</v>
      </c>
      <c r="H2556" s="8445" t="s">
        <v>31186</v>
      </c>
      <c r="I2556" s="8440"/>
      <c r="J2556" s="8440" t="s">
        <v>31187</v>
      </c>
      <c r="K2556" s="8440" t="s">
        <v>31188</v>
      </c>
      <c r="L2556" s="7036" t="s">
        <v>173</v>
      </c>
      <c r="M2556" s="8446" t="s">
        <v>31189</v>
      </c>
      <c r="N2556" s="8440"/>
      <c r="O2556" s="4088">
        <v>1</v>
      </c>
      <c r="P2556" s="4088">
        <v>1</v>
      </c>
      <c r="Q2556" s="8440" t="s">
        <v>31057</v>
      </c>
      <c r="R2556" s="8440"/>
      <c r="V2556" s="6" t="s">
        <v>28776</v>
      </c>
      <c r="X2556" s="6" t="s">
        <v>27185</v>
      </c>
      <c r="AA2556" s="6564">
        <v>13714444</v>
      </c>
      <c r="AC2556" s="5050">
        <v>10200</v>
      </c>
      <c r="AD2556" s="5050">
        <v>6798.83</v>
      </c>
      <c r="AE2556" s="5050">
        <f t="shared" si="110"/>
        <v>16998.830000000002</v>
      </c>
    </row>
    <row r="2557" spans="1:31" s="6" customFormat="1" ht="30" customHeight="1">
      <c r="A2557" s="7035" t="s">
        <v>18745</v>
      </c>
      <c r="B2557" s="6" t="s">
        <v>31190</v>
      </c>
      <c r="C2557" s="114">
        <v>46100</v>
      </c>
      <c r="D2557" s="114">
        <v>46134</v>
      </c>
      <c r="E2557" s="114">
        <v>46132</v>
      </c>
      <c r="F2557" s="6939">
        <f t="shared" si="111"/>
        <v>2</v>
      </c>
      <c r="G2557" s="6">
        <v>8600</v>
      </c>
      <c r="H2557" s="6935" t="s">
        <v>11774</v>
      </c>
      <c r="J2557" s="6" t="s">
        <v>31191</v>
      </c>
      <c r="K2557" s="6" t="s">
        <v>31192</v>
      </c>
      <c r="L2557" s="7037" t="s">
        <v>62</v>
      </c>
      <c r="M2557" s="6573" t="s">
        <v>31194</v>
      </c>
      <c r="O2557" s="264">
        <v>5</v>
      </c>
      <c r="P2557" s="264">
        <v>5</v>
      </c>
      <c r="Q2557" s="6" t="s">
        <v>31193</v>
      </c>
      <c r="AA2557" s="6564">
        <v>13714447</v>
      </c>
      <c r="AC2557" s="5050">
        <v>55800</v>
      </c>
      <c r="AD2557" s="5050">
        <v>12375</v>
      </c>
      <c r="AE2557" s="5050">
        <f t="shared" si="110"/>
        <v>117675</v>
      </c>
    </row>
    <row r="2558" spans="1:31" s="6" customFormat="1" ht="30" customHeight="1">
      <c r="A2558" s="7036" t="s">
        <v>18626</v>
      </c>
      <c r="B2558" s="8440" t="s">
        <v>31195</v>
      </c>
      <c r="C2558" s="8434">
        <v>46100</v>
      </c>
      <c r="D2558" s="8434">
        <v>46134</v>
      </c>
      <c r="E2558" s="8434"/>
      <c r="F2558" s="8440"/>
      <c r="G2558" s="8440">
        <v>9013</v>
      </c>
      <c r="H2558" s="8445" t="s">
        <v>31196</v>
      </c>
      <c r="I2558" s="8440"/>
      <c r="J2558" s="8440" t="s">
        <v>31197</v>
      </c>
      <c r="K2558" s="8440" t="s">
        <v>31198</v>
      </c>
      <c r="L2558" s="7036" t="s">
        <v>173</v>
      </c>
      <c r="M2558" s="8446" t="s">
        <v>31200</v>
      </c>
      <c r="N2558" s="8440"/>
      <c r="O2558" s="4088">
        <v>1</v>
      </c>
      <c r="P2558" s="4088">
        <v>1</v>
      </c>
      <c r="Q2558" s="8440" t="s">
        <v>31199</v>
      </c>
      <c r="R2558" s="8440"/>
      <c r="V2558" s="6" t="s">
        <v>28776</v>
      </c>
      <c r="X2558" s="6" t="s">
        <v>27185</v>
      </c>
      <c r="AA2558" s="6564">
        <v>13714470</v>
      </c>
      <c r="AC2558" s="5050">
        <v>10200</v>
      </c>
      <c r="AD2558" s="5050">
        <v>6798.83</v>
      </c>
      <c r="AE2558" s="5050">
        <f t="shared" si="110"/>
        <v>16998.830000000002</v>
      </c>
    </row>
    <row r="2559" spans="1:31" s="6" customFormat="1" ht="30" customHeight="1">
      <c r="A2559" s="7036" t="s">
        <v>18745</v>
      </c>
      <c r="B2559" s="41" t="s">
        <v>31201</v>
      </c>
      <c r="C2559" s="422">
        <v>46100</v>
      </c>
      <c r="D2559" s="422">
        <v>46121</v>
      </c>
      <c r="E2559" s="422"/>
      <c r="F2559" s="41"/>
      <c r="G2559" s="41">
        <v>8600</v>
      </c>
      <c r="H2559" s="6943" t="s">
        <v>2109</v>
      </c>
      <c r="I2559" s="41"/>
      <c r="J2559" s="41" t="s">
        <v>31202</v>
      </c>
      <c r="K2559" s="41" t="s">
        <v>30840</v>
      </c>
      <c r="L2559" s="7036" t="s">
        <v>173</v>
      </c>
      <c r="M2559" s="582" t="s">
        <v>31204</v>
      </c>
      <c r="N2559" s="41"/>
      <c r="O2559" s="4088">
        <v>1</v>
      </c>
      <c r="P2559" s="4088">
        <v>1</v>
      </c>
      <c r="Q2559" s="41" t="s">
        <v>31203</v>
      </c>
      <c r="R2559" s="41"/>
      <c r="V2559" s="6" t="s">
        <v>28776</v>
      </c>
      <c r="X2559" s="6" t="s">
        <v>27185</v>
      </c>
      <c r="AA2559" s="6564">
        <v>13714477</v>
      </c>
      <c r="AC2559" s="5050">
        <v>0</v>
      </c>
      <c r="AD2559" s="5050">
        <v>12375</v>
      </c>
      <c r="AE2559" s="5050">
        <f t="shared" si="110"/>
        <v>12375</v>
      </c>
    </row>
    <row r="2560" spans="1:31" s="6" customFormat="1" ht="30" customHeight="1">
      <c r="A2560" s="7035" t="s">
        <v>18745</v>
      </c>
      <c r="B2560" s="7035" t="s">
        <v>31206</v>
      </c>
      <c r="C2560" s="114">
        <v>46100</v>
      </c>
      <c r="D2560" s="114">
        <v>46134</v>
      </c>
      <c r="E2560" s="114">
        <v>46132</v>
      </c>
      <c r="F2560" s="6939">
        <f t="shared" si="111"/>
        <v>2</v>
      </c>
      <c r="G2560" s="6">
        <v>8600</v>
      </c>
      <c r="H2560" s="6935" t="s">
        <v>3449</v>
      </c>
      <c r="J2560" s="6" t="s">
        <v>31207</v>
      </c>
      <c r="K2560" s="6" t="s">
        <v>31208</v>
      </c>
      <c r="L2560" s="7037" t="s">
        <v>173</v>
      </c>
      <c r="M2560" s="6573" t="s">
        <v>31210</v>
      </c>
      <c r="O2560" s="264">
        <v>1</v>
      </c>
      <c r="P2560" s="264">
        <v>1</v>
      </c>
      <c r="Q2560" s="6" t="s">
        <v>31209</v>
      </c>
      <c r="AA2560" s="6564">
        <v>13714486</v>
      </c>
      <c r="AC2560" s="5050">
        <v>55800</v>
      </c>
      <c r="AD2560" s="5050">
        <v>12375</v>
      </c>
      <c r="AE2560" s="5050">
        <f t="shared" si="110"/>
        <v>68175</v>
      </c>
    </row>
    <row r="2561" spans="1:31" s="6" customFormat="1" ht="30" customHeight="1">
      <c r="A2561" s="7036" t="s">
        <v>18626</v>
      </c>
      <c r="B2561" s="8778" t="s">
        <v>31211</v>
      </c>
      <c r="C2561" s="8777">
        <v>46100</v>
      </c>
      <c r="D2561" s="8777">
        <v>46262</v>
      </c>
      <c r="E2561" s="8777"/>
      <c r="F2561" s="8801"/>
      <c r="G2561" s="8778">
        <v>9013</v>
      </c>
      <c r="H2561" s="8779" t="s">
        <v>13808</v>
      </c>
      <c r="I2561" s="8778"/>
      <c r="J2561" s="8778" t="s">
        <v>31212</v>
      </c>
      <c r="K2561" s="8778" t="s">
        <v>31213</v>
      </c>
      <c r="L2561" s="7036" t="s">
        <v>173</v>
      </c>
      <c r="M2561" s="8780" t="s">
        <v>31214</v>
      </c>
      <c r="N2561" s="8778"/>
      <c r="O2561" s="4088">
        <v>1</v>
      </c>
      <c r="P2561" s="4088">
        <v>1</v>
      </c>
      <c r="Q2561" s="8778" t="s">
        <v>31057</v>
      </c>
      <c r="R2561" s="8778"/>
      <c r="V2561" s="8795" t="s">
        <v>28776</v>
      </c>
      <c r="X2561" s="8795" t="s">
        <v>27185</v>
      </c>
      <c r="AA2561" s="6564">
        <v>13714495</v>
      </c>
      <c r="AC2561" s="5050">
        <v>3300</v>
      </c>
      <c r="AD2561" s="5050">
        <v>6798.83</v>
      </c>
      <c r="AE2561" s="5050">
        <f t="shared" si="110"/>
        <v>10098.83</v>
      </c>
    </row>
    <row r="2562" spans="1:31" s="6" customFormat="1" ht="30" customHeight="1">
      <c r="A2562" s="7036" t="s">
        <v>18626</v>
      </c>
      <c r="B2562" s="7036" t="s">
        <v>31215</v>
      </c>
      <c r="C2562" s="8559">
        <v>46100</v>
      </c>
      <c r="D2562" s="8559">
        <v>46134</v>
      </c>
      <c r="E2562" s="8559"/>
      <c r="F2562" s="8557"/>
      <c r="G2562" s="8557">
        <v>9013</v>
      </c>
      <c r="H2562" s="8558" t="s">
        <v>2787</v>
      </c>
      <c r="I2562" s="8557"/>
      <c r="J2562" s="8557" t="s">
        <v>31216</v>
      </c>
      <c r="K2562" s="8557" t="s">
        <v>31217</v>
      </c>
      <c r="L2562" s="7036" t="s">
        <v>76</v>
      </c>
      <c r="M2562" s="8561" t="s">
        <v>31219</v>
      </c>
      <c r="N2562" s="8557"/>
      <c r="O2562" s="4088">
        <v>4</v>
      </c>
      <c r="P2562" s="4088">
        <v>4</v>
      </c>
      <c r="Q2562" s="8557" t="s">
        <v>31218</v>
      </c>
      <c r="R2562" s="8557"/>
      <c r="V2562" s="6" t="s">
        <v>28776</v>
      </c>
      <c r="X2562" s="6" t="s">
        <v>27185</v>
      </c>
      <c r="AA2562" s="6564">
        <v>13714499</v>
      </c>
      <c r="AC2562" s="5050">
        <v>3300</v>
      </c>
      <c r="AD2562" s="5050">
        <v>6798.83</v>
      </c>
      <c r="AE2562" s="5050">
        <f t="shared" si="110"/>
        <v>30495.32</v>
      </c>
    </row>
    <row r="2563" spans="1:31" s="6" customFormat="1" ht="30" customHeight="1">
      <c r="A2563" s="7035" t="s">
        <v>18745</v>
      </c>
      <c r="B2563" s="7035" t="s">
        <v>31220</v>
      </c>
      <c r="C2563" s="114">
        <v>46100</v>
      </c>
      <c r="D2563" s="114">
        <v>46121</v>
      </c>
      <c r="E2563" s="114">
        <v>46132</v>
      </c>
      <c r="F2563" s="6706">
        <f t="shared" si="111"/>
        <v>-11</v>
      </c>
      <c r="G2563" s="6">
        <v>8600</v>
      </c>
      <c r="H2563" s="7040" t="s">
        <v>7700</v>
      </c>
      <c r="J2563" s="7035" t="s">
        <v>31221</v>
      </c>
      <c r="K2563" s="7035" t="s">
        <v>30840</v>
      </c>
      <c r="L2563" s="7037" t="s">
        <v>173</v>
      </c>
      <c r="M2563" s="6573" t="s">
        <v>31223</v>
      </c>
      <c r="O2563" s="264">
        <v>1</v>
      </c>
      <c r="P2563" s="264">
        <v>1</v>
      </c>
      <c r="Q2563" s="7035" t="s">
        <v>31222</v>
      </c>
      <c r="AA2563" s="6564">
        <v>13714503</v>
      </c>
      <c r="AC2563" s="5050">
        <v>0</v>
      </c>
      <c r="AD2563" s="5050">
        <v>12375</v>
      </c>
      <c r="AE2563" s="5050">
        <f t="shared" si="110"/>
        <v>12375</v>
      </c>
    </row>
    <row r="2564" spans="1:31" s="6" customFormat="1" ht="30" customHeight="1">
      <c r="A2564" s="7036" t="s">
        <v>18967</v>
      </c>
      <c r="B2564" s="7036" t="s">
        <v>31224</v>
      </c>
      <c r="C2564" s="8434">
        <v>46100</v>
      </c>
      <c r="D2564" s="8434">
        <v>46134</v>
      </c>
      <c r="E2564" s="8434"/>
      <c r="F2564" s="8440"/>
      <c r="G2564" s="8440">
        <v>8604</v>
      </c>
      <c r="H2564" s="8154" t="s">
        <v>3131</v>
      </c>
      <c r="I2564" s="8440"/>
      <c r="J2564" s="7036" t="s">
        <v>31225</v>
      </c>
      <c r="K2564" s="7036" t="s">
        <v>31226</v>
      </c>
      <c r="L2564" s="7036" t="s">
        <v>173</v>
      </c>
      <c r="M2564" s="8446" t="s">
        <v>31228</v>
      </c>
      <c r="N2564" s="8440"/>
      <c r="O2564" s="4088">
        <v>1</v>
      </c>
      <c r="P2564" s="4088">
        <v>1</v>
      </c>
      <c r="Q2564" s="7036" t="s">
        <v>31227</v>
      </c>
      <c r="R2564" s="8440"/>
      <c r="V2564" s="6" t="s">
        <v>28776</v>
      </c>
      <c r="X2564" s="6" t="s">
        <v>27185</v>
      </c>
      <c r="AA2564" s="6564">
        <v>13714505</v>
      </c>
      <c r="AC2564" s="5050">
        <v>3300</v>
      </c>
      <c r="AD2564" s="5050">
        <v>7920</v>
      </c>
      <c r="AE2564" s="5050">
        <f t="shared" si="110"/>
        <v>11220</v>
      </c>
    </row>
    <row r="2565" spans="1:31" s="6" customFormat="1" ht="30" customHeight="1">
      <c r="A2565" s="7035" t="s">
        <v>18626</v>
      </c>
      <c r="B2565" s="7035" t="s">
        <v>31229</v>
      </c>
      <c r="C2565" s="114">
        <v>46100</v>
      </c>
      <c r="D2565" s="114">
        <v>46262</v>
      </c>
      <c r="E2565" s="5496">
        <v>46150</v>
      </c>
      <c r="F2565" s="8770">
        <f t="shared" si="111"/>
        <v>112</v>
      </c>
      <c r="G2565" s="6">
        <v>9013</v>
      </c>
      <c r="H2565" s="7040" t="s">
        <v>31230</v>
      </c>
      <c r="J2565" s="7035" t="s">
        <v>31231</v>
      </c>
      <c r="K2565" s="7035" t="s">
        <v>31232</v>
      </c>
      <c r="L2565" s="7037" t="s">
        <v>28</v>
      </c>
      <c r="M2565" s="6573" t="s">
        <v>31234</v>
      </c>
      <c r="O2565" s="264">
        <v>2</v>
      </c>
      <c r="P2565" s="264">
        <v>2</v>
      </c>
      <c r="Q2565" s="7035" t="s">
        <v>31233</v>
      </c>
      <c r="AA2565" s="6564">
        <v>13714518</v>
      </c>
      <c r="AC2565" s="5050">
        <v>1200</v>
      </c>
      <c r="AD2565" s="5050">
        <v>6798.83</v>
      </c>
      <c r="AE2565" s="5050">
        <f t="shared" si="110"/>
        <v>14797.66</v>
      </c>
    </row>
    <row r="2566" spans="1:31" s="6" customFormat="1" ht="30" customHeight="1">
      <c r="A2566" s="7035" t="s">
        <v>18745</v>
      </c>
      <c r="B2566" s="7035" t="s">
        <v>31205</v>
      </c>
      <c r="C2566" s="114">
        <v>46100</v>
      </c>
      <c r="D2566" s="114">
        <v>46121</v>
      </c>
      <c r="E2566" s="114">
        <v>46132</v>
      </c>
      <c r="F2566" s="6706">
        <f t="shared" si="111"/>
        <v>-11</v>
      </c>
      <c r="G2566" s="6">
        <v>8600</v>
      </c>
      <c r="H2566" s="7040" t="s">
        <v>4134</v>
      </c>
      <c r="J2566" s="7035" t="s">
        <v>31235</v>
      </c>
      <c r="K2566" s="7035" t="s">
        <v>30840</v>
      </c>
      <c r="L2566" s="7035" t="s">
        <v>173</v>
      </c>
      <c r="M2566" s="6573" t="s">
        <v>31237</v>
      </c>
      <c r="O2566" s="264">
        <v>1</v>
      </c>
      <c r="P2566" s="264">
        <v>1</v>
      </c>
      <c r="Q2566" s="7035" t="s">
        <v>31236</v>
      </c>
      <c r="AA2566" s="6564">
        <v>13714527</v>
      </c>
      <c r="AC2566" s="5050">
        <v>0</v>
      </c>
      <c r="AD2566" s="5050">
        <v>12375</v>
      </c>
      <c r="AE2566" s="5050">
        <f t="shared" si="110"/>
        <v>12375</v>
      </c>
    </row>
    <row r="2567" spans="1:31" s="6" customFormat="1" ht="30" customHeight="1">
      <c r="A2567" s="7036" t="s">
        <v>18745</v>
      </c>
      <c r="B2567" s="7036" t="s">
        <v>31238</v>
      </c>
      <c r="C2567" s="422">
        <v>46100</v>
      </c>
      <c r="D2567" s="422">
        <v>46121</v>
      </c>
      <c r="E2567" s="422"/>
      <c r="F2567" s="41"/>
      <c r="G2567" s="41">
        <v>8600</v>
      </c>
      <c r="H2567" s="8154" t="s">
        <v>1619</v>
      </c>
      <c r="I2567" s="41"/>
      <c r="J2567" s="7036" t="s">
        <v>31239</v>
      </c>
      <c r="K2567" s="7036" t="s">
        <v>30840</v>
      </c>
      <c r="L2567" s="7036" t="s">
        <v>173</v>
      </c>
      <c r="M2567" s="582" t="s">
        <v>31241</v>
      </c>
      <c r="N2567" s="41"/>
      <c r="O2567" s="4088">
        <v>1</v>
      </c>
      <c r="P2567" s="4088">
        <v>1</v>
      </c>
      <c r="Q2567" s="7036" t="s">
        <v>31240</v>
      </c>
      <c r="R2567" s="41"/>
      <c r="V2567" s="6" t="s">
        <v>28776</v>
      </c>
      <c r="X2567" s="6" t="s">
        <v>27185</v>
      </c>
      <c r="AA2567" s="6564">
        <v>13714534</v>
      </c>
      <c r="AC2567" s="5050">
        <v>0</v>
      </c>
      <c r="AD2567" s="5050">
        <v>12375</v>
      </c>
      <c r="AE2567" s="5050">
        <f t="shared" si="110"/>
        <v>12375</v>
      </c>
    </row>
    <row r="2568" spans="1:31" s="6" customFormat="1" ht="30" customHeight="1">
      <c r="A2568" s="7036" t="s">
        <v>19716</v>
      </c>
      <c r="B2568" s="8573" t="s">
        <v>31242</v>
      </c>
      <c r="C2568" s="422">
        <v>46100</v>
      </c>
      <c r="D2568" s="422">
        <v>46121</v>
      </c>
      <c r="E2568" s="422"/>
      <c r="F2568" s="41"/>
      <c r="G2568" s="41">
        <v>8588</v>
      </c>
      <c r="H2568" s="8154" t="s">
        <v>31243</v>
      </c>
      <c r="I2568" s="41"/>
      <c r="J2568" s="7036" t="s">
        <v>31244</v>
      </c>
      <c r="K2568" s="7036" t="s">
        <v>31245</v>
      </c>
      <c r="L2568" s="7036" t="s">
        <v>76</v>
      </c>
      <c r="M2568" s="582" t="s">
        <v>31247</v>
      </c>
      <c r="N2568" s="41"/>
      <c r="O2568" s="4088">
        <v>4</v>
      </c>
      <c r="P2568" s="4088">
        <v>4</v>
      </c>
      <c r="Q2568" s="7036" t="s">
        <v>31246</v>
      </c>
      <c r="R2568" s="41"/>
      <c r="V2568" s="6" t="s">
        <v>28776</v>
      </c>
      <c r="X2568" s="6" t="s">
        <v>27185</v>
      </c>
      <c r="AA2568" s="6564">
        <v>13714611</v>
      </c>
      <c r="AC2568" s="5050">
        <v>1200</v>
      </c>
      <c r="AD2568" s="5050">
        <v>7920</v>
      </c>
      <c r="AE2568" s="5050">
        <f t="shared" si="110"/>
        <v>32880</v>
      </c>
    </row>
    <row r="2569" spans="1:31" s="6" customFormat="1" ht="30" customHeight="1">
      <c r="A2569" s="7036" t="s">
        <v>19716</v>
      </c>
      <c r="B2569" s="8573" t="s">
        <v>31248</v>
      </c>
      <c r="C2569" s="422">
        <v>46100</v>
      </c>
      <c r="D2569" s="422">
        <v>46134</v>
      </c>
      <c r="E2569" s="422"/>
      <c r="F2569" s="41"/>
      <c r="G2569" s="41">
        <v>8588</v>
      </c>
      <c r="H2569" s="8154" t="s">
        <v>31249</v>
      </c>
      <c r="I2569" s="41"/>
      <c r="J2569" s="7036" t="s">
        <v>31250</v>
      </c>
      <c r="K2569" s="7036" t="s">
        <v>31251</v>
      </c>
      <c r="L2569" s="7036" t="s">
        <v>173</v>
      </c>
      <c r="M2569" s="582" t="s">
        <v>31253</v>
      </c>
      <c r="N2569" s="41"/>
      <c r="O2569" s="4088">
        <v>1</v>
      </c>
      <c r="P2569" s="4088">
        <v>1</v>
      </c>
      <c r="Q2569" s="7036" t="s">
        <v>31252</v>
      </c>
      <c r="R2569" s="41"/>
      <c r="V2569" s="6" t="s">
        <v>28776</v>
      </c>
      <c r="X2569" s="6" t="s">
        <v>27185</v>
      </c>
      <c r="AA2569" s="6564">
        <v>13714646</v>
      </c>
      <c r="AC2569" s="5050">
        <v>3300</v>
      </c>
      <c r="AD2569" s="5050">
        <v>7920</v>
      </c>
      <c r="AE2569" s="5050">
        <f t="shared" si="110"/>
        <v>11220</v>
      </c>
    </row>
    <row r="2570" spans="1:31" s="6" customFormat="1" ht="30" customHeight="1">
      <c r="A2570" s="7036" t="s">
        <v>19716</v>
      </c>
      <c r="B2570" s="8573" t="s">
        <v>31254</v>
      </c>
      <c r="C2570" s="422">
        <v>46100</v>
      </c>
      <c r="D2570" s="422">
        <v>46121</v>
      </c>
      <c r="E2570" s="422"/>
      <c r="F2570" s="41"/>
      <c r="G2570" s="41">
        <v>8588</v>
      </c>
      <c r="H2570" s="8154" t="s">
        <v>31255</v>
      </c>
      <c r="I2570" s="41"/>
      <c r="J2570" s="7036" t="s">
        <v>31256</v>
      </c>
      <c r="K2570" s="7036" t="s">
        <v>31257</v>
      </c>
      <c r="L2570" s="7036" t="s">
        <v>173</v>
      </c>
      <c r="M2570" s="582" t="s">
        <v>31259</v>
      </c>
      <c r="N2570" s="41"/>
      <c r="O2570" s="4088">
        <v>1</v>
      </c>
      <c r="P2570" s="4088">
        <v>1</v>
      </c>
      <c r="Q2570" s="7036" t="s">
        <v>31258</v>
      </c>
      <c r="R2570" s="41"/>
      <c r="V2570" s="6" t="s">
        <v>28776</v>
      </c>
      <c r="X2570" s="6" t="s">
        <v>27185</v>
      </c>
      <c r="AA2570" s="6564">
        <v>13714657</v>
      </c>
      <c r="AC2570" s="5050">
        <v>0</v>
      </c>
      <c r="AD2570" s="5050">
        <v>7920</v>
      </c>
      <c r="AE2570" s="5050">
        <f t="shared" si="110"/>
        <v>7920</v>
      </c>
    </row>
    <row r="2571" spans="1:31" s="6" customFormat="1" ht="30" customHeight="1">
      <c r="A2571" s="7035" t="s">
        <v>19496</v>
      </c>
      <c r="B2571" s="7035" t="s">
        <v>31260</v>
      </c>
      <c r="C2571" s="114">
        <v>46100</v>
      </c>
      <c r="D2571" s="114">
        <v>46121</v>
      </c>
      <c r="E2571" s="114">
        <v>46132</v>
      </c>
      <c r="F2571" s="6706">
        <f t="shared" si="111"/>
        <v>-11</v>
      </c>
      <c r="G2571" s="6">
        <v>8617</v>
      </c>
      <c r="H2571" s="7040" t="s">
        <v>9427</v>
      </c>
      <c r="J2571" s="7035" t="s">
        <v>31261</v>
      </c>
      <c r="K2571" s="7035" t="s">
        <v>31262</v>
      </c>
      <c r="L2571" s="7035" t="s">
        <v>173</v>
      </c>
      <c r="M2571" s="6573" t="s">
        <v>31264</v>
      </c>
      <c r="O2571" s="264">
        <v>1</v>
      </c>
      <c r="P2571" s="264">
        <v>1</v>
      </c>
      <c r="Q2571" s="7035" t="s">
        <v>31263</v>
      </c>
      <c r="AA2571" s="6564">
        <v>13714710</v>
      </c>
      <c r="AC2571" s="5050">
        <v>0</v>
      </c>
      <c r="AD2571" s="5050">
        <v>12375</v>
      </c>
      <c r="AE2571" s="5050">
        <f t="shared" si="110"/>
        <v>12375</v>
      </c>
    </row>
    <row r="2572" spans="1:31" s="6" customFormat="1" ht="30" customHeight="1">
      <c r="A2572" s="7036" t="s">
        <v>19583</v>
      </c>
      <c r="B2572" s="7036" t="s">
        <v>31265</v>
      </c>
      <c r="C2572" s="8434">
        <v>46100</v>
      </c>
      <c r="D2572" s="8434">
        <v>46121</v>
      </c>
      <c r="E2572" s="8434"/>
      <c r="F2572" s="8442"/>
      <c r="G2572" s="8440">
        <v>8604</v>
      </c>
      <c r="H2572" s="8154" t="s">
        <v>1033</v>
      </c>
      <c r="I2572" s="8440"/>
      <c r="J2572" s="7036" t="s">
        <v>31266</v>
      </c>
      <c r="K2572" s="7036" t="s">
        <v>30806</v>
      </c>
      <c r="L2572" s="7036" t="s">
        <v>173</v>
      </c>
      <c r="M2572" s="8446" t="s">
        <v>31268</v>
      </c>
      <c r="N2572" s="8440"/>
      <c r="O2572" s="4088">
        <v>1</v>
      </c>
      <c r="P2572" s="4088">
        <v>1</v>
      </c>
      <c r="Q2572" s="7036" t="s">
        <v>31267</v>
      </c>
      <c r="R2572" s="8440"/>
      <c r="V2572" s="6" t="s">
        <v>33473</v>
      </c>
      <c r="X2572" s="6" t="s">
        <v>27185</v>
      </c>
      <c r="AA2572" s="6564">
        <v>13714726</v>
      </c>
      <c r="AC2572" s="5050">
        <v>0</v>
      </c>
      <c r="AD2572" s="5050">
        <v>7920</v>
      </c>
      <c r="AE2572" s="5050">
        <f t="shared" si="110"/>
        <v>7920</v>
      </c>
    </row>
    <row r="2573" spans="1:31" s="6" customFormat="1" ht="30" customHeight="1">
      <c r="A2573" s="7035" t="s">
        <v>19496</v>
      </c>
      <c r="B2573" s="7035" t="s">
        <v>31269</v>
      </c>
      <c r="C2573" s="114">
        <v>46100</v>
      </c>
      <c r="D2573" s="114">
        <v>46134</v>
      </c>
      <c r="E2573" s="114">
        <v>46132</v>
      </c>
      <c r="F2573" s="6939">
        <f t="shared" si="111"/>
        <v>2</v>
      </c>
      <c r="G2573" s="6">
        <v>8617</v>
      </c>
      <c r="H2573" s="7040" t="s">
        <v>14948</v>
      </c>
      <c r="J2573" s="7035" t="s">
        <v>31270</v>
      </c>
      <c r="K2573" s="7035" t="s">
        <v>31271</v>
      </c>
      <c r="L2573" s="7035" t="s">
        <v>173</v>
      </c>
      <c r="M2573" s="6573" t="s">
        <v>31273</v>
      </c>
      <c r="O2573" s="264">
        <v>1</v>
      </c>
      <c r="P2573" s="264">
        <v>1</v>
      </c>
      <c r="Q2573" s="7035" t="s">
        <v>31272</v>
      </c>
      <c r="AA2573" s="6564">
        <v>13714730</v>
      </c>
      <c r="AC2573" s="5050">
        <v>12400</v>
      </c>
      <c r="AD2573" s="5050">
        <v>12375</v>
      </c>
      <c r="AE2573" s="5050">
        <f t="shared" si="110"/>
        <v>24775</v>
      </c>
    </row>
    <row r="2574" spans="1:31" s="6" customFormat="1" ht="30" customHeight="1">
      <c r="A2574" s="7036" t="s">
        <v>19645</v>
      </c>
      <c r="B2574" s="7036" t="s">
        <v>31274</v>
      </c>
      <c r="C2574" s="8583">
        <v>46100</v>
      </c>
      <c r="D2574" s="8583">
        <v>46134</v>
      </c>
      <c r="E2574" s="8583"/>
      <c r="F2574" s="8581"/>
      <c r="G2574" s="8581">
        <v>8608</v>
      </c>
      <c r="H2574" s="8154" t="s">
        <v>13169</v>
      </c>
      <c r="I2574" s="8581"/>
      <c r="J2574" s="7036" t="s">
        <v>31275</v>
      </c>
      <c r="K2574" s="7036" t="s">
        <v>30802</v>
      </c>
      <c r="L2574" s="7036" t="s">
        <v>173</v>
      </c>
      <c r="M2574" s="8590" t="s">
        <v>31277</v>
      </c>
      <c r="N2574" s="8581"/>
      <c r="O2574" s="4088">
        <v>1</v>
      </c>
      <c r="P2574" s="4088">
        <v>1</v>
      </c>
      <c r="Q2574" s="7036" t="s">
        <v>31276</v>
      </c>
      <c r="R2574" s="8581"/>
      <c r="V2574" s="6" t="s">
        <v>28776</v>
      </c>
      <c r="X2574" s="6" t="s">
        <v>27185</v>
      </c>
      <c r="AA2574" s="6564">
        <v>13714744</v>
      </c>
      <c r="AC2574" s="5050">
        <v>3300</v>
      </c>
      <c r="AD2574" s="5050">
        <v>7920</v>
      </c>
      <c r="AE2574" s="5050">
        <f t="shared" si="110"/>
        <v>11220</v>
      </c>
    </row>
    <row r="2575" spans="1:31" s="6" customFormat="1" ht="30" customHeight="1">
      <c r="A2575" s="7036" t="s">
        <v>19583</v>
      </c>
      <c r="B2575" s="7036" t="s">
        <v>31278</v>
      </c>
      <c r="C2575" s="8434">
        <v>46100</v>
      </c>
      <c r="D2575" s="8434">
        <v>46121</v>
      </c>
      <c r="E2575" s="8434"/>
      <c r="F2575" s="8442"/>
      <c r="G2575" s="8440">
        <v>8604</v>
      </c>
      <c r="H2575" s="8154" t="s">
        <v>7815</v>
      </c>
      <c r="I2575" s="8440"/>
      <c r="J2575" s="7036" t="s">
        <v>31279</v>
      </c>
      <c r="K2575" s="7036" t="s">
        <v>31280</v>
      </c>
      <c r="L2575" s="7036" t="s">
        <v>173</v>
      </c>
      <c r="M2575" s="8446" t="s">
        <v>31282</v>
      </c>
      <c r="N2575" s="8440"/>
      <c r="O2575" s="4088">
        <v>1</v>
      </c>
      <c r="P2575" s="4088">
        <v>1</v>
      </c>
      <c r="Q2575" s="7036" t="s">
        <v>31281</v>
      </c>
      <c r="R2575" s="8440"/>
      <c r="V2575" s="6" t="s">
        <v>28776</v>
      </c>
      <c r="X2575" s="6" t="s">
        <v>27185</v>
      </c>
      <c r="AA2575" s="6564">
        <v>13714751</v>
      </c>
      <c r="AC2575" s="5050">
        <v>0</v>
      </c>
      <c r="AD2575" s="5050">
        <v>7920</v>
      </c>
      <c r="AE2575" s="5050">
        <f t="shared" si="110"/>
        <v>7920</v>
      </c>
    </row>
    <row r="2576" spans="1:31" s="6" customFormat="1" ht="30" customHeight="1">
      <c r="A2576" s="7035" t="s">
        <v>18626</v>
      </c>
      <c r="B2576" s="7070" t="s">
        <v>31283</v>
      </c>
      <c r="C2576" s="114">
        <v>46100</v>
      </c>
      <c r="D2576" s="114">
        <v>46262</v>
      </c>
      <c r="E2576" s="8743">
        <v>46150</v>
      </c>
      <c r="F2576" s="8770">
        <f t="shared" si="111"/>
        <v>112</v>
      </c>
      <c r="G2576" s="6">
        <v>9013</v>
      </c>
      <c r="H2576" s="7040" t="s">
        <v>6626</v>
      </c>
      <c r="J2576" s="8061" t="s">
        <v>31284</v>
      </c>
      <c r="K2576" s="7035" t="s">
        <v>31285</v>
      </c>
      <c r="L2576" s="7035" t="s">
        <v>173</v>
      </c>
      <c r="M2576" s="6573" t="s">
        <v>31286</v>
      </c>
      <c r="O2576" s="264">
        <v>1</v>
      </c>
      <c r="P2576" s="264">
        <v>1</v>
      </c>
      <c r="Q2576" s="7035" t="s">
        <v>31021</v>
      </c>
      <c r="AA2576" s="6564">
        <v>13714789</v>
      </c>
      <c r="AC2576" s="5050">
        <v>3300</v>
      </c>
      <c r="AD2576" s="5050">
        <v>6798.83</v>
      </c>
      <c r="AE2576" s="5050">
        <f t="shared" si="110"/>
        <v>10098.83</v>
      </c>
    </row>
    <row r="2577" spans="1:31" s="6" customFormat="1" ht="30" customHeight="1">
      <c r="A2577" s="7072" t="s">
        <v>18626</v>
      </c>
      <c r="B2577" s="7036" t="s">
        <v>31287</v>
      </c>
      <c r="C2577" s="8686">
        <v>46100</v>
      </c>
      <c r="D2577" s="8686">
        <v>46134</v>
      </c>
      <c r="E2577" s="8686"/>
      <c r="F2577" s="8687"/>
      <c r="G2577" s="8687">
        <v>9013</v>
      </c>
      <c r="H2577" s="8154" t="s">
        <v>31288</v>
      </c>
      <c r="I2577" s="8687"/>
      <c r="J2577" s="8055" t="s">
        <v>31289</v>
      </c>
      <c r="K2577" s="7036" t="s">
        <v>31290</v>
      </c>
      <c r="L2577" s="7036" t="s">
        <v>173</v>
      </c>
      <c r="M2577" s="8695" t="s">
        <v>31291</v>
      </c>
      <c r="N2577" s="8687"/>
      <c r="O2577" s="4088">
        <v>1</v>
      </c>
      <c r="P2577" s="4088">
        <v>1</v>
      </c>
      <c r="Q2577" s="7036" t="s">
        <v>31021</v>
      </c>
      <c r="R2577" s="8687"/>
      <c r="V2577" s="6" t="s">
        <v>28776</v>
      </c>
      <c r="X2577" s="6" t="s">
        <v>27185</v>
      </c>
      <c r="AA2577" s="6564">
        <v>13714810</v>
      </c>
      <c r="AC2577" s="5050">
        <v>10200</v>
      </c>
      <c r="AD2577" s="5050">
        <v>6798.83</v>
      </c>
      <c r="AE2577" s="5050">
        <f t="shared" si="110"/>
        <v>16998.830000000002</v>
      </c>
    </row>
    <row r="2578" spans="1:31" s="6" customFormat="1" ht="30" customHeight="1">
      <c r="A2578" s="8044" t="s">
        <v>20936</v>
      </c>
      <c r="B2578" s="7041" t="s">
        <v>31292</v>
      </c>
      <c r="C2578" s="114">
        <v>46111</v>
      </c>
      <c r="D2578" s="114">
        <v>46146</v>
      </c>
      <c r="E2578" s="114">
        <v>46150</v>
      </c>
      <c r="F2578" s="6706">
        <f t="shared" si="111"/>
        <v>-4</v>
      </c>
      <c r="G2578" s="6">
        <v>8596</v>
      </c>
      <c r="H2578" s="7040" t="s">
        <v>14125</v>
      </c>
      <c r="J2578" s="7035" t="s">
        <v>31293</v>
      </c>
      <c r="K2578" s="7035" t="s">
        <v>31294</v>
      </c>
      <c r="L2578" s="7035" t="s">
        <v>173</v>
      </c>
      <c r="M2578" s="6573" t="s">
        <v>31296</v>
      </c>
      <c r="O2578" s="264">
        <v>1</v>
      </c>
      <c r="P2578" s="264">
        <v>1</v>
      </c>
      <c r="Q2578" s="7035" t="s">
        <v>31295</v>
      </c>
      <c r="AA2578" s="6564">
        <v>13773141</v>
      </c>
      <c r="AC2578" s="5050">
        <v>40350</v>
      </c>
      <c r="AD2578" s="5050">
        <v>9600</v>
      </c>
      <c r="AE2578" s="5050">
        <f t="shared" si="110"/>
        <v>49950</v>
      </c>
    </row>
    <row r="2579" spans="1:31" s="6" customFormat="1" ht="30" customHeight="1">
      <c r="A2579" s="7036" t="s">
        <v>20502</v>
      </c>
      <c r="B2579" s="8573" t="s">
        <v>31297</v>
      </c>
      <c r="C2579" s="422">
        <v>46111</v>
      </c>
      <c r="D2579" s="422">
        <v>46132</v>
      </c>
      <c r="E2579" s="422"/>
      <c r="F2579" s="41"/>
      <c r="G2579" s="41">
        <v>8637</v>
      </c>
      <c r="H2579" s="6943"/>
      <c r="I2579" s="7036" t="s">
        <v>21302</v>
      </c>
      <c r="J2579" s="7036" t="s">
        <v>31298</v>
      </c>
      <c r="K2579" s="7036" t="s">
        <v>31299</v>
      </c>
      <c r="L2579" s="7036" t="s">
        <v>128</v>
      </c>
      <c r="M2579" s="582" t="s">
        <v>31301</v>
      </c>
      <c r="N2579" s="41"/>
      <c r="O2579" s="4088">
        <v>3</v>
      </c>
      <c r="P2579" s="4088">
        <v>3</v>
      </c>
      <c r="Q2579" s="7036" t="s">
        <v>31300</v>
      </c>
      <c r="R2579" s="41"/>
      <c r="V2579" s="6" t="s">
        <v>28776</v>
      </c>
      <c r="X2579" s="6" t="s">
        <v>27185</v>
      </c>
      <c r="AA2579" s="6564">
        <v>13773742</v>
      </c>
      <c r="AC2579" s="5050">
        <v>0</v>
      </c>
      <c r="AD2579" s="5050">
        <v>15000</v>
      </c>
      <c r="AE2579" s="5050">
        <f t="shared" si="110"/>
        <v>45000</v>
      </c>
    </row>
    <row r="2580" spans="1:31" s="6" customFormat="1" ht="30" customHeight="1">
      <c r="A2580" s="7072" t="s">
        <v>18626</v>
      </c>
      <c r="B2580" s="41" t="s">
        <v>31302</v>
      </c>
      <c r="C2580" s="422">
        <v>46083</v>
      </c>
      <c r="D2580" s="422">
        <v>46121</v>
      </c>
      <c r="E2580" s="422"/>
      <c r="F2580" s="8209"/>
      <c r="G2580" s="41">
        <v>9013</v>
      </c>
      <c r="H2580" s="6943" t="s">
        <v>10220</v>
      </c>
      <c r="I2580" s="41"/>
      <c r="J2580" s="41" t="s">
        <v>31303</v>
      </c>
      <c r="K2580" s="41" t="s">
        <v>31304</v>
      </c>
      <c r="L2580" s="7072" t="s">
        <v>193</v>
      </c>
      <c r="M2580" s="582" t="s">
        <v>31306</v>
      </c>
      <c r="N2580" s="41"/>
      <c r="O2580" s="4088">
        <v>6</v>
      </c>
      <c r="P2580" s="4088">
        <v>6</v>
      </c>
      <c r="Q2580" s="41" t="s">
        <v>31305</v>
      </c>
      <c r="R2580" s="41"/>
      <c r="V2580" s="6" t="s">
        <v>28776</v>
      </c>
      <c r="X2580" s="6" t="s">
        <v>27185</v>
      </c>
      <c r="AA2580" s="6564">
        <v>13714053</v>
      </c>
      <c r="AC2580" s="5050">
        <v>0</v>
      </c>
      <c r="AD2580" s="5050">
        <v>6798.83</v>
      </c>
      <c r="AE2580" s="5050">
        <f t="shared" si="110"/>
        <v>40792.979999999996</v>
      </c>
    </row>
    <row r="2581" spans="1:31" s="6" customFormat="1" ht="30" customHeight="1">
      <c r="A2581" s="7072" t="s">
        <v>18626</v>
      </c>
      <c r="B2581" s="41" t="s">
        <v>31307</v>
      </c>
      <c r="C2581" s="422">
        <v>46085</v>
      </c>
      <c r="D2581" s="422">
        <v>46121</v>
      </c>
      <c r="E2581" s="422"/>
      <c r="F2581" s="8209"/>
      <c r="G2581" s="41">
        <v>9013</v>
      </c>
      <c r="H2581" s="6943" t="s">
        <v>31308</v>
      </c>
      <c r="I2581" s="41"/>
      <c r="J2581" s="41" t="s">
        <v>31309</v>
      </c>
      <c r="K2581" s="41" t="s">
        <v>31310</v>
      </c>
      <c r="L2581" s="7072" t="s">
        <v>28</v>
      </c>
      <c r="M2581" s="582" t="s">
        <v>31312</v>
      </c>
      <c r="N2581" s="41"/>
      <c r="O2581" s="4088">
        <v>2</v>
      </c>
      <c r="P2581" s="4088">
        <v>2</v>
      </c>
      <c r="Q2581" s="41" t="s">
        <v>31311</v>
      </c>
      <c r="R2581" s="41"/>
      <c r="V2581" s="6" t="s">
        <v>28776</v>
      </c>
      <c r="X2581" s="6" t="s">
        <v>27185</v>
      </c>
      <c r="AA2581" s="6564">
        <v>13714056</v>
      </c>
      <c r="AC2581" s="5050">
        <v>1200</v>
      </c>
      <c r="AD2581" s="5050">
        <v>6798.83</v>
      </c>
      <c r="AE2581" s="5050">
        <f t="shared" si="110"/>
        <v>14797.66</v>
      </c>
    </row>
    <row r="2582" spans="1:31" s="6" customFormat="1" ht="30" customHeight="1">
      <c r="A2582" s="7070" t="s">
        <v>18626</v>
      </c>
      <c r="B2582" s="6" t="s">
        <v>31313</v>
      </c>
      <c r="C2582" s="114">
        <v>46059</v>
      </c>
      <c r="D2582" s="114">
        <v>46262</v>
      </c>
      <c r="E2582" s="8743">
        <v>46150</v>
      </c>
      <c r="F2582" s="8770">
        <f t="shared" si="111"/>
        <v>112</v>
      </c>
      <c r="G2582" s="6">
        <v>9013</v>
      </c>
      <c r="H2582" s="6935" t="s">
        <v>31314</v>
      </c>
      <c r="J2582" s="6" t="s">
        <v>31315</v>
      </c>
      <c r="K2582" s="6" t="s">
        <v>31316</v>
      </c>
      <c r="L2582" s="7070" t="s">
        <v>173</v>
      </c>
      <c r="M2582" s="6573" t="s">
        <v>31317</v>
      </c>
      <c r="O2582" s="264">
        <v>1</v>
      </c>
      <c r="P2582" s="264">
        <v>1</v>
      </c>
      <c r="Q2582" s="6" t="s">
        <v>30142</v>
      </c>
      <c r="AA2582" s="6564">
        <v>13714061</v>
      </c>
      <c r="AC2582" s="5050">
        <v>10200</v>
      </c>
      <c r="AD2582" s="5050">
        <v>6798.83</v>
      </c>
      <c r="AE2582" s="5050">
        <f t="shared" si="110"/>
        <v>16998.830000000002</v>
      </c>
    </row>
    <row r="2583" spans="1:31" s="6" customFormat="1" ht="30" customHeight="1">
      <c r="A2583" s="7072" t="s">
        <v>18626</v>
      </c>
      <c r="B2583" s="8485" t="s">
        <v>31318</v>
      </c>
      <c r="C2583" s="8487">
        <v>46059</v>
      </c>
      <c r="D2583" s="8487">
        <v>46134</v>
      </c>
      <c r="E2583" s="8487"/>
      <c r="F2583" s="8485"/>
      <c r="G2583" s="8485">
        <v>9013</v>
      </c>
      <c r="H2583" s="8486" t="s">
        <v>21267</v>
      </c>
      <c r="I2583" s="8485"/>
      <c r="J2583" s="8485" t="s">
        <v>31319</v>
      </c>
      <c r="K2583" s="8485" t="s">
        <v>31320</v>
      </c>
      <c r="L2583" s="7072" t="s">
        <v>28</v>
      </c>
      <c r="M2583" s="8492" t="s">
        <v>31322</v>
      </c>
      <c r="N2583" s="8485"/>
      <c r="O2583" s="4088">
        <v>2</v>
      </c>
      <c r="P2583" s="4088">
        <v>2</v>
      </c>
      <c r="Q2583" s="8485" t="s">
        <v>31321</v>
      </c>
      <c r="R2583" s="8485"/>
      <c r="V2583" s="6" t="s">
        <v>28776</v>
      </c>
      <c r="X2583" s="6" t="s">
        <v>27185</v>
      </c>
      <c r="AA2583" s="6564">
        <v>13714064</v>
      </c>
      <c r="AC2583" s="5050">
        <v>10200</v>
      </c>
      <c r="AD2583" s="5050">
        <v>6798.83</v>
      </c>
      <c r="AE2583" s="5050">
        <f t="shared" si="110"/>
        <v>23797.66</v>
      </c>
    </row>
    <row r="2584" spans="1:31" s="6" customFormat="1" ht="30" customHeight="1">
      <c r="A2584" s="7070" t="s">
        <v>18626</v>
      </c>
      <c r="B2584" s="6" t="s">
        <v>31323</v>
      </c>
      <c r="C2584" s="114">
        <v>46044</v>
      </c>
      <c r="D2584" s="114">
        <v>46262</v>
      </c>
      <c r="E2584" s="8743">
        <v>46150</v>
      </c>
      <c r="F2584" s="8770">
        <f t="shared" si="111"/>
        <v>112</v>
      </c>
      <c r="G2584" s="6">
        <v>9013</v>
      </c>
      <c r="H2584" s="6935" t="s">
        <v>31324</v>
      </c>
      <c r="J2584" s="6" t="s">
        <v>31325</v>
      </c>
      <c r="K2584" s="6" t="s">
        <v>31326</v>
      </c>
      <c r="L2584" s="6" t="s">
        <v>173</v>
      </c>
      <c r="M2584" s="6573" t="s">
        <v>31327</v>
      </c>
      <c r="O2584" s="264">
        <v>1</v>
      </c>
      <c r="P2584" s="264">
        <v>1</v>
      </c>
      <c r="Q2584" s="6" t="s">
        <v>25112</v>
      </c>
      <c r="AA2584" s="6564">
        <v>13714075</v>
      </c>
      <c r="AC2584" s="5050">
        <v>10200</v>
      </c>
      <c r="AD2584" s="5050">
        <v>6798.83</v>
      </c>
      <c r="AE2584" s="5050">
        <f t="shared" si="110"/>
        <v>16998.830000000002</v>
      </c>
    </row>
    <row r="2585" spans="1:31" s="6" customFormat="1" ht="30" customHeight="1">
      <c r="A2585" s="7072" t="s">
        <v>18626</v>
      </c>
      <c r="B2585" s="8654" t="s">
        <v>31328</v>
      </c>
      <c r="C2585" s="8653">
        <v>46057</v>
      </c>
      <c r="D2585" s="8653">
        <v>46134</v>
      </c>
      <c r="E2585" s="8653"/>
      <c r="F2585" s="8654"/>
      <c r="G2585" s="8654">
        <v>9013</v>
      </c>
      <c r="H2585" s="8655" t="s">
        <v>724</v>
      </c>
      <c r="I2585" s="8654"/>
      <c r="J2585" s="8654" t="s">
        <v>31329</v>
      </c>
      <c r="K2585" s="8654" t="s">
        <v>31330</v>
      </c>
      <c r="L2585" s="8654" t="s">
        <v>173</v>
      </c>
      <c r="M2585" s="8662" t="s">
        <v>31331</v>
      </c>
      <c r="N2585" s="8654"/>
      <c r="O2585" s="4088">
        <v>1</v>
      </c>
      <c r="P2585" s="4088">
        <v>1</v>
      </c>
      <c r="Q2585" s="8654" t="s">
        <v>30142</v>
      </c>
      <c r="R2585" s="8654"/>
      <c r="V2585" s="6" t="s">
        <v>28776</v>
      </c>
      <c r="X2585" s="6" t="s">
        <v>27185</v>
      </c>
      <c r="AA2585" s="6564">
        <v>13714079</v>
      </c>
      <c r="AC2585" s="5050">
        <v>6900</v>
      </c>
      <c r="AD2585" s="5050">
        <v>6798.83</v>
      </c>
      <c r="AE2585" s="5050">
        <f t="shared" si="110"/>
        <v>13698.83</v>
      </c>
    </row>
    <row r="2586" spans="1:31" s="6" customFormat="1" ht="30" customHeight="1">
      <c r="A2586" s="7070" t="s">
        <v>18626</v>
      </c>
      <c r="B2586" s="6" t="s">
        <v>31332</v>
      </c>
      <c r="C2586" s="114">
        <v>46062</v>
      </c>
      <c r="D2586" s="114">
        <v>46262</v>
      </c>
      <c r="E2586" s="8743">
        <v>46150</v>
      </c>
      <c r="F2586" s="8770">
        <f t="shared" si="111"/>
        <v>112</v>
      </c>
      <c r="G2586" s="6">
        <v>9013</v>
      </c>
      <c r="H2586" s="6935" t="s">
        <v>31333</v>
      </c>
      <c r="J2586" s="6" t="s">
        <v>31334</v>
      </c>
      <c r="K2586" s="6" t="s">
        <v>31335</v>
      </c>
      <c r="L2586" s="6" t="s">
        <v>173</v>
      </c>
      <c r="M2586" s="6573" t="s">
        <v>31336</v>
      </c>
      <c r="O2586" s="264">
        <v>1</v>
      </c>
      <c r="P2586" s="264">
        <v>1</v>
      </c>
      <c r="Q2586" s="6" t="s">
        <v>30142</v>
      </c>
      <c r="AA2586" s="6564">
        <v>13714103</v>
      </c>
      <c r="AC2586" s="5050">
        <v>6900</v>
      </c>
      <c r="AD2586" s="5050">
        <v>6798.83</v>
      </c>
      <c r="AE2586" s="5050">
        <f t="shared" si="110"/>
        <v>13698.83</v>
      </c>
    </row>
    <row r="2587" spans="1:31" s="6" customFormat="1" ht="30" customHeight="1">
      <c r="A2587" s="7072" t="s">
        <v>18626</v>
      </c>
      <c r="B2587" s="8440" t="s">
        <v>31337</v>
      </c>
      <c r="C2587" s="8434">
        <v>46043</v>
      </c>
      <c r="D2587" s="8434">
        <v>46134</v>
      </c>
      <c r="E2587" s="8434"/>
      <c r="F2587" s="8440"/>
      <c r="G2587" s="8440">
        <v>9013</v>
      </c>
      <c r="H2587" s="8445" t="s">
        <v>31338</v>
      </c>
      <c r="I2587" s="8440"/>
      <c r="J2587" s="8440" t="s">
        <v>31339</v>
      </c>
      <c r="K2587" s="8440" t="s">
        <v>31340</v>
      </c>
      <c r="L2587" s="8440" t="s">
        <v>173</v>
      </c>
      <c r="M2587" s="8446" t="s">
        <v>31341</v>
      </c>
      <c r="N2587" s="8440"/>
      <c r="O2587" s="4088">
        <v>1</v>
      </c>
      <c r="P2587" s="4088">
        <v>1</v>
      </c>
      <c r="Q2587" s="8440" t="s">
        <v>25112</v>
      </c>
      <c r="R2587" s="8440"/>
      <c r="V2587" s="6" t="s">
        <v>28776</v>
      </c>
      <c r="X2587" s="6" t="s">
        <v>27185</v>
      </c>
      <c r="AA2587" s="6564">
        <v>13714112</v>
      </c>
      <c r="AC2587" s="5050">
        <v>10200</v>
      </c>
      <c r="AD2587" s="5050">
        <v>6798.83</v>
      </c>
      <c r="AE2587" s="5050">
        <f t="shared" si="110"/>
        <v>16998.830000000002</v>
      </c>
    </row>
    <row r="2588" spans="1:31" s="6" customFormat="1" ht="30" customHeight="1">
      <c r="A2588" s="7072" t="s">
        <v>18626</v>
      </c>
      <c r="B2588" s="8440" t="s">
        <v>31342</v>
      </c>
      <c r="C2588" s="8434">
        <v>46058</v>
      </c>
      <c r="D2588" s="8434">
        <v>46134</v>
      </c>
      <c r="E2588" s="8434"/>
      <c r="F2588" s="8440"/>
      <c r="G2588" s="8440">
        <v>9013</v>
      </c>
      <c r="H2588" s="8445" t="s">
        <v>31343</v>
      </c>
      <c r="I2588" s="8440"/>
      <c r="J2588" s="8440" t="s">
        <v>31344</v>
      </c>
      <c r="K2588" s="8440" t="s">
        <v>31345</v>
      </c>
      <c r="L2588" s="8440" t="s">
        <v>173</v>
      </c>
      <c r="M2588" s="8446" t="s">
        <v>31346</v>
      </c>
      <c r="N2588" s="8440"/>
      <c r="O2588" s="4088">
        <v>1</v>
      </c>
      <c r="P2588" s="4088">
        <v>1</v>
      </c>
      <c r="Q2588" s="8440" t="s">
        <v>30142</v>
      </c>
      <c r="R2588" s="8440"/>
      <c r="V2588" s="6" t="s">
        <v>28776</v>
      </c>
      <c r="X2588" s="6" t="s">
        <v>27185</v>
      </c>
      <c r="AA2588" s="6564">
        <v>13714122</v>
      </c>
      <c r="AC2588" s="5050">
        <v>6900</v>
      </c>
      <c r="AD2588" s="5050">
        <v>6798.83</v>
      </c>
      <c r="AE2588" s="5050">
        <f t="shared" si="110"/>
        <v>13698.83</v>
      </c>
    </row>
    <row r="2589" spans="1:31" s="6" customFormat="1" ht="30" customHeight="1">
      <c r="A2589" s="7072" t="s">
        <v>18779</v>
      </c>
      <c r="B2589" s="41" t="s">
        <v>31347</v>
      </c>
      <c r="C2589" s="422">
        <v>46072</v>
      </c>
      <c r="D2589" s="422">
        <v>46134</v>
      </c>
      <c r="E2589" s="422"/>
      <c r="F2589" s="41"/>
      <c r="G2589" s="41">
        <v>8593</v>
      </c>
      <c r="H2589" s="6943" t="s">
        <v>13430</v>
      </c>
      <c r="I2589" s="41"/>
      <c r="J2589" s="41" t="s">
        <v>31348</v>
      </c>
      <c r="K2589" s="41" t="s">
        <v>31349</v>
      </c>
      <c r="L2589" s="41" t="s">
        <v>28</v>
      </c>
      <c r="M2589" s="582" t="s">
        <v>31350</v>
      </c>
      <c r="N2589" s="41"/>
      <c r="O2589" s="4088">
        <v>2</v>
      </c>
      <c r="P2589" s="4088">
        <v>2</v>
      </c>
      <c r="Q2589" s="41" t="s">
        <v>30534</v>
      </c>
      <c r="R2589" s="41"/>
      <c r="V2589" s="6" t="s">
        <v>28776</v>
      </c>
      <c r="X2589" s="6" t="s">
        <v>27185</v>
      </c>
      <c r="AA2589" s="6564">
        <v>13714214</v>
      </c>
      <c r="AC2589" s="5050">
        <v>6900</v>
      </c>
      <c r="AD2589" s="5050">
        <v>7920</v>
      </c>
      <c r="AE2589" s="5050">
        <f t="shared" si="110"/>
        <v>22740</v>
      </c>
    </row>
    <row r="2590" spans="1:31" s="6" customFormat="1" ht="30" customHeight="1">
      <c r="A2590" s="7070" t="s">
        <v>19561</v>
      </c>
      <c r="B2590" s="6" t="s">
        <v>31351</v>
      </c>
      <c r="C2590" s="114">
        <v>46100</v>
      </c>
      <c r="D2590" s="114">
        <v>46134</v>
      </c>
      <c r="E2590" s="114">
        <v>46132</v>
      </c>
      <c r="F2590" s="6939">
        <f t="shared" si="111"/>
        <v>2</v>
      </c>
      <c r="G2590" s="6">
        <v>8617</v>
      </c>
      <c r="H2590" s="6935" t="s">
        <v>1262</v>
      </c>
      <c r="J2590" s="6" t="s">
        <v>31352</v>
      </c>
      <c r="K2590" s="6" t="s">
        <v>31353</v>
      </c>
      <c r="L2590" s="6" t="s">
        <v>179</v>
      </c>
      <c r="M2590" s="6573" t="s">
        <v>31355</v>
      </c>
      <c r="O2590" s="264">
        <v>8</v>
      </c>
      <c r="P2590" s="264">
        <v>8</v>
      </c>
      <c r="Q2590" s="6" t="s">
        <v>31354</v>
      </c>
      <c r="AA2590" s="6564">
        <v>13714218</v>
      </c>
      <c r="AC2590" s="5050">
        <v>31000</v>
      </c>
      <c r="AD2590" s="5050">
        <v>12375</v>
      </c>
      <c r="AE2590" s="5050">
        <f t="shared" si="110"/>
        <v>130000</v>
      </c>
    </row>
    <row r="2591" spans="1:31" s="6" customFormat="1" ht="30" customHeight="1">
      <c r="A2591" s="7070" t="s">
        <v>18745</v>
      </c>
      <c r="B2591" s="6" t="s">
        <v>31356</v>
      </c>
      <c r="C2591" s="114">
        <v>46100</v>
      </c>
      <c r="D2591" s="114">
        <v>46134</v>
      </c>
      <c r="E2591" s="114">
        <v>46132</v>
      </c>
      <c r="F2591" s="6939">
        <f t="shared" si="111"/>
        <v>2</v>
      </c>
      <c r="G2591" s="6">
        <v>8600</v>
      </c>
      <c r="H2591" s="6935" t="s">
        <v>2952</v>
      </c>
      <c r="J2591" s="6" t="s">
        <v>31357</v>
      </c>
      <c r="K2591" s="6" t="s">
        <v>31358</v>
      </c>
      <c r="L2591" s="6" t="s">
        <v>173</v>
      </c>
      <c r="M2591" s="6573" t="s">
        <v>31359</v>
      </c>
      <c r="O2591" s="264">
        <v>1</v>
      </c>
      <c r="P2591" s="264">
        <v>1</v>
      </c>
      <c r="Q2591" s="6" t="s">
        <v>28397</v>
      </c>
      <c r="AA2591" s="6564">
        <v>13714243</v>
      </c>
      <c r="AC2591" s="5050">
        <v>55800</v>
      </c>
      <c r="AD2591" s="5050">
        <v>12375</v>
      </c>
      <c r="AE2591" s="5050">
        <f t="shared" si="110"/>
        <v>68175</v>
      </c>
    </row>
    <row r="2592" spans="1:31" s="6" customFormat="1" ht="30" customHeight="1">
      <c r="A2592" s="7070" t="s">
        <v>18745</v>
      </c>
      <c r="B2592" s="6" t="s">
        <v>31360</v>
      </c>
      <c r="C2592" s="114">
        <v>46100</v>
      </c>
      <c r="D2592" s="114">
        <v>46134</v>
      </c>
      <c r="E2592" s="114">
        <v>46132</v>
      </c>
      <c r="F2592" s="6939">
        <f t="shared" si="111"/>
        <v>2</v>
      </c>
      <c r="G2592" s="6">
        <v>8600</v>
      </c>
      <c r="H2592" s="6935" t="s">
        <v>3929</v>
      </c>
      <c r="J2592" s="6" t="s">
        <v>31361</v>
      </c>
      <c r="K2592" s="6" t="s">
        <v>31362</v>
      </c>
      <c r="L2592" s="6" t="s">
        <v>173</v>
      </c>
      <c r="M2592" s="6573" t="s">
        <v>31363</v>
      </c>
      <c r="O2592" s="264">
        <v>1</v>
      </c>
      <c r="P2592" s="264">
        <v>1</v>
      </c>
      <c r="Q2592" s="6" t="s">
        <v>28397</v>
      </c>
      <c r="AA2592" s="6564">
        <v>13714265</v>
      </c>
      <c r="AC2592" s="5050">
        <v>12400</v>
      </c>
      <c r="AD2592" s="5050">
        <v>12375</v>
      </c>
      <c r="AE2592" s="5050">
        <f t="shared" si="110"/>
        <v>24775</v>
      </c>
    </row>
    <row r="2593" spans="1:31" s="6" customFormat="1" ht="30" customHeight="1">
      <c r="A2593" s="7070" t="s">
        <v>18745</v>
      </c>
      <c r="B2593" s="6" t="s">
        <v>31364</v>
      </c>
      <c r="C2593" s="114">
        <v>46100</v>
      </c>
      <c r="D2593" s="114">
        <v>46191</v>
      </c>
      <c r="E2593" s="114">
        <v>46132</v>
      </c>
      <c r="F2593" s="6939">
        <f t="shared" si="111"/>
        <v>59</v>
      </c>
      <c r="G2593" s="6">
        <v>8600</v>
      </c>
      <c r="H2593" s="6935" t="s">
        <v>5059</v>
      </c>
      <c r="J2593" s="6" t="s">
        <v>31366</v>
      </c>
      <c r="K2593" s="6" t="s">
        <v>31365</v>
      </c>
      <c r="L2593" s="6" t="s">
        <v>173</v>
      </c>
      <c r="M2593" s="6573" t="s">
        <v>31367</v>
      </c>
      <c r="O2593" s="264">
        <v>1</v>
      </c>
      <c r="P2593" s="264">
        <v>1</v>
      </c>
      <c r="Q2593" s="6" t="s">
        <v>29928</v>
      </c>
      <c r="AA2593" s="6564">
        <v>13714293</v>
      </c>
      <c r="AC2593" s="5050">
        <v>78400</v>
      </c>
      <c r="AD2593" s="5050">
        <v>12375</v>
      </c>
      <c r="AE2593" s="5050">
        <f t="shared" si="110"/>
        <v>90775</v>
      </c>
    </row>
    <row r="2594" spans="1:31" s="6" customFormat="1" ht="30" customHeight="1">
      <c r="A2594" s="7070" t="s">
        <v>18626</v>
      </c>
      <c r="B2594" s="6" t="s">
        <v>31368</v>
      </c>
      <c r="C2594" s="114">
        <v>46100</v>
      </c>
      <c r="D2594" s="114">
        <v>46262</v>
      </c>
      <c r="E2594" s="8743">
        <v>46150</v>
      </c>
      <c r="F2594" s="8770">
        <f t="shared" si="111"/>
        <v>112</v>
      </c>
      <c r="G2594" s="6">
        <v>9013</v>
      </c>
      <c r="H2594" s="6935" t="s">
        <v>3516</v>
      </c>
      <c r="J2594" s="6" t="s">
        <v>31369</v>
      </c>
      <c r="K2594" s="6" t="s">
        <v>31370</v>
      </c>
      <c r="L2594" s="6" t="s">
        <v>173</v>
      </c>
      <c r="M2594" s="6573" t="s">
        <v>31371</v>
      </c>
      <c r="O2594" s="264">
        <v>1</v>
      </c>
      <c r="P2594" s="264">
        <v>1</v>
      </c>
      <c r="Q2594" s="6" t="s">
        <v>31057</v>
      </c>
      <c r="AA2594" s="6564">
        <v>13714363</v>
      </c>
      <c r="AC2594" s="5050">
        <v>10200</v>
      </c>
      <c r="AD2594" s="5050">
        <v>6798.83</v>
      </c>
      <c r="AE2594" s="5050">
        <f t="shared" si="110"/>
        <v>16998.830000000002</v>
      </c>
    </row>
    <row r="2595" spans="1:31" s="6" customFormat="1" ht="30" customHeight="1">
      <c r="A2595" s="7072" t="s">
        <v>19716</v>
      </c>
      <c r="B2595" s="9089" t="s">
        <v>31372</v>
      </c>
      <c r="C2595" s="9721">
        <v>46100</v>
      </c>
      <c r="D2595" s="9721">
        <v>46134</v>
      </c>
      <c r="E2595" s="9721"/>
      <c r="F2595" s="9278"/>
      <c r="G2595" s="9278">
        <v>8588</v>
      </c>
      <c r="H2595" s="11504" t="s">
        <v>18181</v>
      </c>
      <c r="I2595" s="41"/>
      <c r="J2595" s="9278" t="s">
        <v>31373</v>
      </c>
      <c r="K2595" s="9278" t="s">
        <v>31374</v>
      </c>
      <c r="L2595" s="41" t="s">
        <v>173</v>
      </c>
      <c r="M2595" s="9231" t="s">
        <v>31376</v>
      </c>
      <c r="N2595" s="41"/>
      <c r="O2595" s="4088">
        <v>1</v>
      </c>
      <c r="P2595" s="4088">
        <v>1</v>
      </c>
      <c r="Q2595" s="9278" t="s">
        <v>31375</v>
      </c>
      <c r="R2595" s="41"/>
      <c r="V2595" s="9694" t="s">
        <v>28776</v>
      </c>
      <c r="X2595" s="9694" t="s">
        <v>27185</v>
      </c>
      <c r="AA2595" s="11490">
        <v>13714379</v>
      </c>
      <c r="AC2595" s="11492">
        <v>3300</v>
      </c>
      <c r="AD2595" s="5050">
        <v>7920</v>
      </c>
      <c r="AE2595" s="11492">
        <f>AC2595+AD2595*P2595+AD2596*P2596</f>
        <v>19932</v>
      </c>
    </row>
    <row r="2596" spans="1:31" s="6" customFormat="1" ht="30" customHeight="1">
      <c r="A2596" s="7072" t="s">
        <v>19716</v>
      </c>
      <c r="B2596" s="9500"/>
      <c r="C2596" s="9410"/>
      <c r="D2596" s="9410"/>
      <c r="E2596" s="9410"/>
      <c r="F2596" s="9209"/>
      <c r="G2596" s="9209"/>
      <c r="H2596" s="11505"/>
      <c r="I2596" s="41"/>
      <c r="J2596" s="9209"/>
      <c r="K2596" s="9209"/>
      <c r="L2596" s="41" t="s">
        <v>20656</v>
      </c>
      <c r="M2596" s="9209"/>
      <c r="N2596" s="41"/>
      <c r="O2596" s="4088">
        <v>2</v>
      </c>
      <c r="P2596" s="4088">
        <v>2</v>
      </c>
      <c r="Q2596" s="9209"/>
      <c r="R2596" s="41"/>
      <c r="V2596" s="9229"/>
      <c r="X2596" s="9229"/>
      <c r="AA2596" s="11491"/>
      <c r="AC2596" s="11493"/>
      <c r="AD2596" s="5050">
        <v>4356</v>
      </c>
      <c r="AE2596" s="11493"/>
    </row>
    <row r="2597" spans="1:31" s="6" customFormat="1" ht="30" customHeight="1">
      <c r="A2597" s="7072" t="s">
        <v>18967</v>
      </c>
      <c r="B2597" s="8440" t="s">
        <v>31378</v>
      </c>
      <c r="C2597" s="8434">
        <v>46100</v>
      </c>
      <c r="D2597" s="8434">
        <v>46134</v>
      </c>
      <c r="E2597" s="8434"/>
      <c r="F2597" s="8440"/>
      <c r="G2597" s="8440">
        <v>8604</v>
      </c>
      <c r="H2597" s="8445" t="s">
        <v>1143</v>
      </c>
      <c r="I2597" s="8440"/>
      <c r="J2597" s="8440" t="s">
        <v>31379</v>
      </c>
      <c r="K2597" s="8440" t="s">
        <v>31380</v>
      </c>
      <c r="L2597" s="8440" t="s">
        <v>173</v>
      </c>
      <c r="M2597" s="8446" t="s">
        <v>31381</v>
      </c>
      <c r="N2597" s="8440"/>
      <c r="O2597" s="4088">
        <v>1</v>
      </c>
      <c r="P2597" s="4088">
        <v>1</v>
      </c>
      <c r="Q2597" s="8440" t="s">
        <v>31021</v>
      </c>
      <c r="R2597" s="8440"/>
      <c r="V2597" s="6" t="s">
        <v>28776</v>
      </c>
      <c r="X2597" s="6" t="s">
        <v>27185</v>
      </c>
      <c r="AA2597" s="6564">
        <v>13714380</v>
      </c>
      <c r="AC2597" s="5050">
        <v>6900</v>
      </c>
      <c r="AD2597" s="5050">
        <v>7920</v>
      </c>
      <c r="AE2597" s="5050">
        <f t="shared" si="110"/>
        <v>14820</v>
      </c>
    </row>
    <row r="2598" spans="1:31" s="6" customFormat="1" ht="30" customHeight="1">
      <c r="A2598" s="7072" t="s">
        <v>18626</v>
      </c>
      <c r="B2598" s="8557" t="s">
        <v>31382</v>
      </c>
      <c r="C2598" s="8559">
        <v>46100</v>
      </c>
      <c r="D2598" s="8559">
        <v>46134</v>
      </c>
      <c r="E2598" s="5965"/>
      <c r="F2598" s="8557"/>
      <c r="G2598" s="8557">
        <v>9013</v>
      </c>
      <c r="H2598" s="8558" t="s">
        <v>31383</v>
      </c>
      <c r="I2598" s="8557"/>
      <c r="J2598" s="8557" t="s">
        <v>31384</v>
      </c>
      <c r="K2598" s="8557" t="s">
        <v>31385</v>
      </c>
      <c r="L2598" s="8557" t="s">
        <v>173</v>
      </c>
      <c r="M2598" s="8561" t="s">
        <v>31386</v>
      </c>
      <c r="N2598" s="8557"/>
      <c r="O2598" s="4088">
        <v>1</v>
      </c>
      <c r="P2598" s="4088">
        <v>1</v>
      </c>
      <c r="Q2598" s="8557" t="s">
        <v>30222</v>
      </c>
      <c r="R2598" s="8557"/>
      <c r="V2598" s="6" t="s">
        <v>28776</v>
      </c>
      <c r="X2598" s="6" t="s">
        <v>27185</v>
      </c>
      <c r="AA2598" s="6564">
        <v>13714398</v>
      </c>
      <c r="AC2598" s="5050">
        <v>10200</v>
      </c>
      <c r="AD2598" s="5050">
        <v>6798.83</v>
      </c>
      <c r="AE2598" s="5050">
        <f t="shared" si="110"/>
        <v>16998.830000000002</v>
      </c>
    </row>
    <row r="2599" spans="1:31" s="6" customFormat="1" ht="30" customHeight="1">
      <c r="A2599" s="7070" t="s">
        <v>18745</v>
      </c>
      <c r="B2599" s="6" t="s">
        <v>31387</v>
      </c>
      <c r="C2599" s="114">
        <v>46100</v>
      </c>
      <c r="D2599" s="114">
        <v>46134</v>
      </c>
      <c r="E2599" s="5496">
        <v>46132</v>
      </c>
      <c r="F2599" s="6939">
        <f t="shared" si="111"/>
        <v>2</v>
      </c>
      <c r="G2599" s="6">
        <v>8600</v>
      </c>
      <c r="H2599" s="6935" t="s">
        <v>4433</v>
      </c>
      <c r="J2599" s="6" t="s">
        <v>31388</v>
      </c>
      <c r="K2599" s="6" t="s">
        <v>31389</v>
      </c>
      <c r="L2599" s="6" t="s">
        <v>173</v>
      </c>
      <c r="M2599" s="6" t="s">
        <v>31391</v>
      </c>
      <c r="O2599" s="264">
        <v>1</v>
      </c>
      <c r="P2599" s="264">
        <v>1</v>
      </c>
      <c r="Q2599" s="6" t="s">
        <v>31390</v>
      </c>
      <c r="AA2599" s="6564">
        <v>13714399</v>
      </c>
      <c r="AC2599" s="5050">
        <v>55800</v>
      </c>
      <c r="AD2599" s="5050">
        <v>12375</v>
      </c>
      <c r="AE2599" s="5050">
        <f t="shared" si="110"/>
        <v>68175</v>
      </c>
    </row>
    <row r="2600" spans="1:31" s="6" customFormat="1" ht="30" customHeight="1">
      <c r="A2600" s="7072" t="s">
        <v>20646</v>
      </c>
      <c r="B2600" s="8804" t="s">
        <v>31392</v>
      </c>
      <c r="C2600" s="8803">
        <v>46112</v>
      </c>
      <c r="D2600" s="8803">
        <v>46171</v>
      </c>
      <c r="E2600" s="8803"/>
      <c r="F2600" s="8804"/>
      <c r="G2600" s="8804">
        <v>9052</v>
      </c>
      <c r="H2600" s="8805" t="s">
        <v>7133</v>
      </c>
      <c r="I2600" s="8804"/>
      <c r="J2600" s="8804" t="s">
        <v>31393</v>
      </c>
      <c r="K2600" s="8804" t="s">
        <v>31394</v>
      </c>
      <c r="L2600" s="8804" t="s">
        <v>173</v>
      </c>
      <c r="M2600" s="8806" t="s">
        <v>31395</v>
      </c>
      <c r="N2600" s="8804"/>
      <c r="O2600" s="4088">
        <v>1</v>
      </c>
      <c r="P2600" s="4088">
        <v>1</v>
      </c>
      <c r="Q2600" s="8804" t="s">
        <v>30712</v>
      </c>
      <c r="R2600" s="8804"/>
      <c r="V2600" s="6" t="s">
        <v>28776</v>
      </c>
      <c r="X2600" s="6" t="s">
        <v>27185</v>
      </c>
      <c r="AA2600" s="6564">
        <v>13716317</v>
      </c>
      <c r="AC2600" s="5050">
        <v>76500</v>
      </c>
      <c r="AD2600" s="5050">
        <v>20250</v>
      </c>
      <c r="AE2600" s="5050">
        <f t="shared" si="110"/>
        <v>96750</v>
      </c>
    </row>
    <row r="2601" spans="1:31" s="6" customFormat="1" ht="30" customHeight="1">
      <c r="A2601" s="8737" t="s">
        <v>20488</v>
      </c>
      <c r="B2601" s="8871" t="s">
        <v>34513</v>
      </c>
      <c r="C2601" s="11488">
        <v>46112</v>
      </c>
      <c r="D2601" s="11488">
        <v>46203</v>
      </c>
      <c r="E2601" s="11488">
        <v>46150</v>
      </c>
      <c r="F2601" s="12310">
        <f>SUM(D2601-E2601)</f>
        <v>53</v>
      </c>
      <c r="G2601" s="9694">
        <v>9052</v>
      </c>
      <c r="H2601" s="11482" t="s">
        <v>31396</v>
      </c>
      <c r="J2601" s="9694" t="s">
        <v>31397</v>
      </c>
      <c r="K2601" s="9694" t="s">
        <v>31398</v>
      </c>
      <c r="L2601" s="6" t="s">
        <v>76</v>
      </c>
      <c r="M2601" s="11489" t="s">
        <v>32105</v>
      </c>
      <c r="O2601" s="264">
        <v>4</v>
      </c>
      <c r="P2601" s="264">
        <v>4</v>
      </c>
      <c r="Q2601" s="9694" t="s">
        <v>31399</v>
      </c>
      <c r="AA2601" s="11490">
        <v>13779501</v>
      </c>
      <c r="AC2601" s="11652">
        <v>58410</v>
      </c>
      <c r="AD2601" s="5050">
        <v>8316</v>
      </c>
      <c r="AE2601" s="11492">
        <f>AC2601+AD2601*P2601+AD2602*P2602</f>
        <v>143441.1</v>
      </c>
    </row>
    <row r="2602" spans="1:31" s="6" customFormat="1" ht="30" customHeight="1">
      <c r="A2602" s="8737" t="s">
        <v>20488</v>
      </c>
      <c r="B2602" s="8854"/>
      <c r="C2602" s="11045"/>
      <c r="D2602" s="11045"/>
      <c r="E2602" s="11045"/>
      <c r="F2602" s="12311"/>
      <c r="G2602" s="9229"/>
      <c r="H2602" s="11483"/>
      <c r="J2602" s="9229"/>
      <c r="K2602" s="9229"/>
      <c r="L2602" s="6" t="s">
        <v>8516</v>
      </c>
      <c r="M2602" s="9229"/>
      <c r="N2602" s="6" t="s">
        <v>3957</v>
      </c>
      <c r="O2602" s="264">
        <v>1</v>
      </c>
      <c r="P2602" s="264">
        <v>1</v>
      </c>
      <c r="Q2602" s="9229"/>
      <c r="AA2602" s="11491"/>
      <c r="AC2602" s="11654"/>
      <c r="AD2602" s="5050">
        <v>51767.1</v>
      </c>
      <c r="AE2602" s="11493"/>
    </row>
    <row r="2603" spans="1:31" s="6" customFormat="1" ht="30" customHeight="1">
      <c r="A2603" s="7073" t="s">
        <v>22509</v>
      </c>
      <c r="B2603" s="8563" t="s">
        <v>31400</v>
      </c>
      <c r="C2603" s="422">
        <v>46113</v>
      </c>
      <c r="D2603" s="422">
        <v>46134</v>
      </c>
      <c r="E2603" s="422"/>
      <c r="F2603" s="41"/>
      <c r="G2603" s="41">
        <v>9014</v>
      </c>
      <c r="H2603" s="6943"/>
      <c r="I2603" s="41" t="s">
        <v>21302</v>
      </c>
      <c r="J2603" s="41" t="s">
        <v>31401</v>
      </c>
      <c r="K2603" s="41" t="s">
        <v>31402</v>
      </c>
      <c r="L2603" s="41" t="s">
        <v>406</v>
      </c>
      <c r="M2603" s="582" t="s">
        <v>31404</v>
      </c>
      <c r="N2603" s="41"/>
      <c r="O2603" s="4088">
        <v>9</v>
      </c>
      <c r="P2603" s="4088">
        <v>9</v>
      </c>
      <c r="Q2603" s="41" t="s">
        <v>31403</v>
      </c>
      <c r="R2603" s="41"/>
      <c r="V2603" s="6" t="s">
        <v>28776</v>
      </c>
      <c r="X2603" s="6" t="s">
        <v>27185</v>
      </c>
      <c r="AA2603" s="6564">
        <v>13782388</v>
      </c>
      <c r="AC2603" s="5050">
        <v>0</v>
      </c>
      <c r="AD2603" s="5050">
        <v>20250</v>
      </c>
      <c r="AE2603" s="5050">
        <f t="shared" si="110"/>
        <v>182250</v>
      </c>
    </row>
    <row r="2604" spans="1:31" s="6" customFormat="1" ht="30" customHeight="1">
      <c r="A2604" s="7073" t="s">
        <v>20936</v>
      </c>
      <c r="B2604" s="7073" t="s">
        <v>31405</v>
      </c>
      <c r="C2604" s="8686">
        <v>46113</v>
      </c>
      <c r="D2604" s="8686">
        <v>46134</v>
      </c>
      <c r="E2604" s="8686"/>
      <c r="F2604" s="8687"/>
      <c r="G2604" s="8687">
        <v>8596</v>
      </c>
      <c r="H2604" s="8688"/>
      <c r="I2604" s="7073" t="s">
        <v>21302</v>
      </c>
      <c r="J2604" s="7073" t="s">
        <v>31406</v>
      </c>
      <c r="K2604" s="7073" t="s">
        <v>31407</v>
      </c>
      <c r="L2604" s="7073" t="s">
        <v>28</v>
      </c>
      <c r="M2604" s="8695" t="s">
        <v>31409</v>
      </c>
      <c r="N2604" s="8687"/>
      <c r="O2604" s="4088">
        <v>2</v>
      </c>
      <c r="P2604" s="4088">
        <v>2</v>
      </c>
      <c r="Q2604" s="7073" t="s">
        <v>31408</v>
      </c>
      <c r="R2604" s="8687"/>
      <c r="V2604" s="6" t="s">
        <v>28776</v>
      </c>
      <c r="X2604" s="6" t="s">
        <v>27185</v>
      </c>
      <c r="AA2604" s="6564">
        <v>13783379</v>
      </c>
      <c r="AC2604" s="5050">
        <v>0</v>
      </c>
      <c r="AD2604" s="5050">
        <v>9600</v>
      </c>
      <c r="AE2604" s="5050">
        <f t="shared" si="110"/>
        <v>19200</v>
      </c>
    </row>
    <row r="2605" spans="1:31" s="6" customFormat="1" ht="30" customHeight="1">
      <c r="A2605" s="8177" t="s">
        <v>20017</v>
      </c>
      <c r="B2605" s="7076" t="s">
        <v>31410</v>
      </c>
      <c r="C2605" s="114">
        <v>46113</v>
      </c>
      <c r="D2605" s="114">
        <v>46174</v>
      </c>
      <c r="E2605" s="114">
        <v>46132</v>
      </c>
      <c r="F2605" s="6939">
        <f t="shared" si="111"/>
        <v>42</v>
      </c>
      <c r="G2605" s="6">
        <v>8369</v>
      </c>
      <c r="H2605" s="7079" t="s">
        <v>4985</v>
      </c>
      <c r="J2605" s="7076" t="s">
        <v>31411</v>
      </c>
      <c r="K2605" s="7076" t="s">
        <v>31412</v>
      </c>
      <c r="L2605" s="7076" t="s">
        <v>31413</v>
      </c>
      <c r="M2605" s="6573" t="s">
        <v>31415</v>
      </c>
      <c r="N2605" s="7076" t="s">
        <v>6604</v>
      </c>
      <c r="O2605" s="264">
        <v>64</v>
      </c>
      <c r="P2605" s="264">
        <v>64</v>
      </c>
      <c r="Q2605" s="7076" t="s">
        <v>31414</v>
      </c>
      <c r="AA2605" s="6564">
        <v>13783525</v>
      </c>
      <c r="AC2605" s="5050">
        <v>55800</v>
      </c>
      <c r="AD2605" s="5050">
        <v>14250</v>
      </c>
      <c r="AE2605" s="5050">
        <f t="shared" si="110"/>
        <v>967800</v>
      </c>
    </row>
    <row r="2606" spans="1:31" s="6" customFormat="1" ht="30" customHeight="1">
      <c r="A2606" s="7073" t="s">
        <v>21279</v>
      </c>
      <c r="B2606" s="8056" t="s">
        <v>31416</v>
      </c>
      <c r="C2606" s="422">
        <v>46113</v>
      </c>
      <c r="D2606" s="422">
        <v>46134</v>
      </c>
      <c r="E2606" s="422"/>
      <c r="F2606" s="41"/>
      <c r="G2606" s="41">
        <v>8599</v>
      </c>
      <c r="H2606" s="6943"/>
      <c r="I2606" s="7073" t="s">
        <v>25520</v>
      </c>
      <c r="J2606" s="7073" t="s">
        <v>31417</v>
      </c>
      <c r="K2606" s="7073" t="s">
        <v>31418</v>
      </c>
      <c r="L2606" s="7073" t="s">
        <v>76</v>
      </c>
      <c r="M2606" s="582" t="s">
        <v>31420</v>
      </c>
      <c r="N2606" s="41"/>
      <c r="O2606" s="4088">
        <v>4</v>
      </c>
      <c r="P2606" s="4088">
        <v>4</v>
      </c>
      <c r="Q2606" s="7073" t="s">
        <v>31419</v>
      </c>
      <c r="R2606" s="41"/>
      <c r="V2606" s="8072" t="s">
        <v>28776</v>
      </c>
      <c r="X2606" s="8072" t="s">
        <v>27185</v>
      </c>
      <c r="AA2606" s="6564">
        <v>13783881</v>
      </c>
      <c r="AC2606" s="5050">
        <v>0</v>
      </c>
      <c r="AD2606" s="5050">
        <v>8316</v>
      </c>
      <c r="AE2606" s="5050">
        <f t="shared" si="110"/>
        <v>33264</v>
      </c>
    </row>
    <row r="2607" spans="1:31" s="6" customFormat="1" ht="30" customHeight="1">
      <c r="A2607" s="7076" t="s">
        <v>21279</v>
      </c>
      <c r="B2607" s="7076" t="s">
        <v>31421</v>
      </c>
      <c r="C2607" s="114">
        <v>46113</v>
      </c>
      <c r="D2607" s="114">
        <v>46134</v>
      </c>
      <c r="E2607" s="114">
        <v>46132</v>
      </c>
      <c r="F2607" s="6939">
        <f>SUM(D2607-E2607)</f>
        <v>2</v>
      </c>
      <c r="G2607" s="6">
        <v>8599</v>
      </c>
      <c r="H2607" s="6935"/>
      <c r="I2607" s="7076" t="s">
        <v>25</v>
      </c>
      <c r="J2607" s="7076" t="s">
        <v>31422</v>
      </c>
      <c r="K2607" s="7076" t="s">
        <v>31423</v>
      </c>
      <c r="L2607" s="7076" t="s">
        <v>173</v>
      </c>
      <c r="M2607" s="6573" t="s">
        <v>31425</v>
      </c>
      <c r="O2607" s="264">
        <v>1</v>
      </c>
      <c r="P2607" s="264">
        <v>1</v>
      </c>
      <c r="Q2607" s="7076" t="s">
        <v>31424</v>
      </c>
      <c r="AA2607" s="6564">
        <v>13783918</v>
      </c>
      <c r="AC2607" s="5050">
        <v>0</v>
      </c>
      <c r="AD2607" s="5050">
        <v>8316</v>
      </c>
      <c r="AE2607" s="5050">
        <f t="shared" si="110"/>
        <v>8316</v>
      </c>
    </row>
    <row r="2608" spans="1:31" s="6" customFormat="1" ht="30" customHeight="1">
      <c r="A2608" s="7076" t="s">
        <v>21279</v>
      </c>
      <c r="B2608" s="7076" t="s">
        <v>31430</v>
      </c>
      <c r="C2608" s="114">
        <v>46113</v>
      </c>
      <c r="D2608" s="114">
        <v>46134</v>
      </c>
      <c r="E2608" s="8039">
        <v>46132</v>
      </c>
      <c r="F2608" s="6939">
        <f t="shared" si="111"/>
        <v>2</v>
      </c>
      <c r="G2608" s="6">
        <v>8599</v>
      </c>
      <c r="H2608" s="6935"/>
      <c r="I2608" s="7076" t="s">
        <v>25</v>
      </c>
      <c r="J2608" s="8061" t="s">
        <v>31431</v>
      </c>
      <c r="K2608" s="7076" t="s">
        <v>31432</v>
      </c>
      <c r="L2608" s="7076" t="s">
        <v>173</v>
      </c>
      <c r="M2608" s="6573" t="s">
        <v>31434</v>
      </c>
      <c r="O2608" s="264">
        <v>1</v>
      </c>
      <c r="P2608" s="264">
        <v>1</v>
      </c>
      <c r="Q2608" s="7076" t="s">
        <v>31433</v>
      </c>
      <c r="AA2608" s="6564">
        <v>13784417</v>
      </c>
      <c r="AC2608" s="5050">
        <v>0</v>
      </c>
      <c r="AD2608" s="5050">
        <v>8316</v>
      </c>
      <c r="AE2608" s="5050">
        <f t="shared" si="110"/>
        <v>8316</v>
      </c>
    </row>
    <row r="2609" spans="1:31" s="6" customFormat="1" ht="30" customHeight="1">
      <c r="A2609" s="8055" t="s">
        <v>26808</v>
      </c>
      <c r="B2609" s="9089" t="s">
        <v>31440</v>
      </c>
      <c r="C2609" s="9721">
        <v>46114</v>
      </c>
      <c r="D2609" s="9721">
        <v>46149</v>
      </c>
      <c r="E2609" s="9721"/>
      <c r="F2609" s="9278"/>
      <c r="G2609" s="9278">
        <v>8607</v>
      </c>
      <c r="H2609" s="11504" t="s">
        <v>768</v>
      </c>
      <c r="I2609" s="41"/>
      <c r="J2609" s="9278" t="s">
        <v>20847</v>
      </c>
      <c r="K2609" s="9278" t="s">
        <v>31441</v>
      </c>
      <c r="L2609" s="8055" t="s">
        <v>193</v>
      </c>
      <c r="M2609" s="9231" t="s">
        <v>31443</v>
      </c>
      <c r="N2609" s="41"/>
      <c r="O2609" s="4088">
        <v>6</v>
      </c>
      <c r="P2609" s="4088">
        <v>6</v>
      </c>
      <c r="Q2609" s="9278" t="s">
        <v>31442</v>
      </c>
      <c r="R2609" s="41"/>
      <c r="V2609" s="9694" t="s">
        <v>28776</v>
      </c>
      <c r="X2609" s="9694" t="s">
        <v>27185</v>
      </c>
      <c r="AA2609" s="11490">
        <v>13413979</v>
      </c>
      <c r="AC2609" s="11492">
        <v>3300</v>
      </c>
      <c r="AD2609" s="5050">
        <v>7840.8</v>
      </c>
      <c r="AE2609" s="11492">
        <f>AC2609+AD2609*P2609+AD2610*P2610</f>
        <v>84844.32</v>
      </c>
    </row>
    <row r="2610" spans="1:31" s="6" customFormat="1" ht="30" customHeight="1">
      <c r="A2610" s="8055" t="s">
        <v>26808</v>
      </c>
      <c r="B2610" s="9500"/>
      <c r="C2610" s="9410"/>
      <c r="D2610" s="9410"/>
      <c r="E2610" s="9410"/>
      <c r="F2610" s="9209"/>
      <c r="G2610" s="9209"/>
      <c r="H2610" s="11505"/>
      <c r="I2610" s="41"/>
      <c r="J2610" s="9209"/>
      <c r="K2610" s="9209"/>
      <c r="L2610" s="41" t="s">
        <v>25529</v>
      </c>
      <c r="M2610" s="9209"/>
      <c r="N2610" s="41"/>
      <c r="O2610" s="4088">
        <v>8</v>
      </c>
      <c r="P2610" s="4088">
        <v>8</v>
      </c>
      <c r="Q2610" s="9209"/>
      <c r="R2610" s="41"/>
      <c r="V2610" s="9229"/>
      <c r="X2610" s="9229"/>
      <c r="AA2610" s="11491"/>
      <c r="AC2610" s="11493"/>
      <c r="AD2610" s="5050">
        <v>4312.4399999999996</v>
      </c>
      <c r="AE2610" s="11493"/>
    </row>
    <row r="2611" spans="1:31" s="6" customFormat="1" ht="30" customHeight="1">
      <c r="A2611" s="8055" t="s">
        <v>26302</v>
      </c>
      <c r="B2611" s="8633" t="s">
        <v>31444</v>
      </c>
      <c r="C2611" s="422">
        <v>46114</v>
      </c>
      <c r="D2611" s="422">
        <v>46149</v>
      </c>
      <c r="E2611" s="422"/>
      <c r="F2611" s="41"/>
      <c r="G2611" s="41">
        <v>6984</v>
      </c>
      <c r="H2611" s="6943" t="s">
        <v>31445</v>
      </c>
      <c r="I2611" s="41"/>
      <c r="J2611" s="41" t="s">
        <v>31446</v>
      </c>
      <c r="K2611" s="41" t="s">
        <v>31447</v>
      </c>
      <c r="L2611" s="41" t="s">
        <v>179</v>
      </c>
      <c r="M2611" s="582" t="s">
        <v>31449</v>
      </c>
      <c r="N2611" s="41"/>
      <c r="O2611" s="4088">
        <v>8</v>
      </c>
      <c r="P2611" s="4088">
        <v>8</v>
      </c>
      <c r="Q2611" s="41" t="s">
        <v>31448</v>
      </c>
      <c r="R2611" s="41"/>
      <c r="V2611" s="6" t="s">
        <v>28776</v>
      </c>
      <c r="X2611" s="6" t="s">
        <v>27185</v>
      </c>
      <c r="AA2611" s="6564">
        <v>13786557</v>
      </c>
      <c r="AC2611" s="5050">
        <v>10200</v>
      </c>
      <c r="AD2611" s="5050">
        <v>7840.8</v>
      </c>
      <c r="AE2611" s="5050">
        <f t="shared" si="110"/>
        <v>72926.399999999994</v>
      </c>
    </row>
    <row r="2612" spans="1:31" s="6" customFormat="1" ht="30" customHeight="1">
      <c r="A2612" s="8079" t="s">
        <v>20911</v>
      </c>
      <c r="B2612" s="8485" t="s">
        <v>31476</v>
      </c>
      <c r="C2612" s="8487">
        <v>46118</v>
      </c>
      <c r="D2612" s="8487">
        <v>46139</v>
      </c>
      <c r="E2612" s="8487"/>
      <c r="F2612" s="8485"/>
      <c r="G2612" s="8485">
        <v>8638</v>
      </c>
      <c r="H2612" s="8486"/>
      <c r="I2612" s="8485" t="s">
        <v>21302</v>
      </c>
      <c r="J2612" s="8485" t="s">
        <v>31477</v>
      </c>
      <c r="K2612" s="8485" t="s">
        <v>31478</v>
      </c>
      <c r="L2612" s="8485" t="s">
        <v>76</v>
      </c>
      <c r="M2612" s="8492" t="s">
        <v>31480</v>
      </c>
      <c r="N2612" s="8485"/>
      <c r="O2612" s="4088">
        <v>4</v>
      </c>
      <c r="P2612" s="4088">
        <v>4</v>
      </c>
      <c r="Q2612" s="8485" t="s">
        <v>31479</v>
      </c>
      <c r="R2612" s="8485"/>
      <c r="V2612" s="6" t="s">
        <v>28776</v>
      </c>
      <c r="X2612" s="6" t="s">
        <v>27185</v>
      </c>
      <c r="AA2612" s="6564">
        <v>13795754</v>
      </c>
      <c r="AC2612" s="5050">
        <v>0</v>
      </c>
      <c r="AD2612" s="5050">
        <v>8316</v>
      </c>
      <c r="AE2612" s="5050">
        <f t="shared" si="110"/>
        <v>33264</v>
      </c>
    </row>
    <row r="2613" spans="1:31" s="6" customFormat="1" ht="30" customHeight="1">
      <c r="A2613" s="8078" t="s">
        <v>20640</v>
      </c>
      <c r="B2613" s="6" t="s">
        <v>31481</v>
      </c>
      <c r="C2613" s="114">
        <v>46111</v>
      </c>
      <c r="D2613" s="114">
        <v>46139</v>
      </c>
      <c r="E2613" s="114">
        <v>46132</v>
      </c>
      <c r="F2613" s="6939">
        <f t="shared" si="111"/>
        <v>7</v>
      </c>
      <c r="G2613" s="6">
        <v>8605</v>
      </c>
      <c r="H2613" s="6935"/>
      <c r="I2613" s="6" t="s">
        <v>25520</v>
      </c>
      <c r="J2613" s="6" t="s">
        <v>31482</v>
      </c>
      <c r="K2613" s="6" t="s">
        <v>31483</v>
      </c>
      <c r="L2613" s="6" t="s">
        <v>173</v>
      </c>
      <c r="M2613" s="6573" t="s">
        <v>31485</v>
      </c>
      <c r="O2613" s="264">
        <v>1</v>
      </c>
      <c r="P2613" s="264">
        <v>1</v>
      </c>
      <c r="Q2613" s="6" t="s">
        <v>31484</v>
      </c>
      <c r="AA2613" s="6564">
        <v>13796415</v>
      </c>
      <c r="AC2613" s="5050">
        <v>0</v>
      </c>
      <c r="AD2613" s="5050">
        <v>4992</v>
      </c>
      <c r="AE2613" s="5050">
        <f t="shared" si="110"/>
        <v>4992</v>
      </c>
    </row>
    <row r="2614" spans="1:31" s="6" customFormat="1" ht="30" customHeight="1">
      <c r="A2614" s="8079" t="s">
        <v>22585</v>
      </c>
      <c r="B2614" s="8440" t="s">
        <v>31486</v>
      </c>
      <c r="C2614" s="8434">
        <v>46118</v>
      </c>
      <c r="D2614" s="8434">
        <v>46139</v>
      </c>
      <c r="E2614" s="8434"/>
      <c r="F2614" s="8440"/>
      <c r="G2614" s="8440">
        <v>8591</v>
      </c>
      <c r="H2614" s="8445" t="s">
        <v>31487</v>
      </c>
      <c r="I2614" s="8440"/>
      <c r="J2614" s="8440" t="s">
        <v>31488</v>
      </c>
      <c r="K2614" s="8440" t="s">
        <v>31489</v>
      </c>
      <c r="L2614" s="8440" t="s">
        <v>28</v>
      </c>
      <c r="M2614" s="8446" t="s">
        <v>31491</v>
      </c>
      <c r="N2614" s="8440"/>
      <c r="O2614" s="4088">
        <v>2</v>
      </c>
      <c r="P2614" s="4088">
        <v>2</v>
      </c>
      <c r="Q2614" s="8440" t="s">
        <v>31490</v>
      </c>
      <c r="R2614" s="8440"/>
      <c r="V2614" s="6" t="s">
        <v>28776</v>
      </c>
      <c r="X2614" s="6" t="s">
        <v>27185</v>
      </c>
      <c r="AA2614" s="6564">
        <v>13796613</v>
      </c>
      <c r="AC2614" s="5050">
        <v>0</v>
      </c>
      <c r="AD2614" s="5050">
        <v>14850</v>
      </c>
      <c r="AE2614" s="5050">
        <f t="shared" si="110"/>
        <v>29700</v>
      </c>
    </row>
    <row r="2615" spans="1:31" s="6" customFormat="1" ht="30" customHeight="1">
      <c r="A2615" s="8078" t="s">
        <v>26302</v>
      </c>
      <c r="B2615" s="6" t="s">
        <v>31508</v>
      </c>
      <c r="C2615" s="114">
        <v>46111</v>
      </c>
      <c r="D2615" s="114">
        <v>46139</v>
      </c>
      <c r="E2615" s="114">
        <v>46132</v>
      </c>
      <c r="F2615" s="6939">
        <f t="shared" si="111"/>
        <v>7</v>
      </c>
      <c r="G2615" s="6">
        <v>6984</v>
      </c>
      <c r="H2615" s="6935"/>
      <c r="I2615" s="6" t="s">
        <v>21302</v>
      </c>
      <c r="J2615" s="6" t="s">
        <v>31509</v>
      </c>
      <c r="K2615" s="6" t="s">
        <v>31510</v>
      </c>
      <c r="L2615" s="6" t="s">
        <v>173</v>
      </c>
      <c r="M2615" s="6573" t="s">
        <v>31512</v>
      </c>
      <c r="O2615" s="264">
        <v>1</v>
      </c>
      <c r="P2615" s="264">
        <v>1</v>
      </c>
      <c r="Q2615" s="6" t="s">
        <v>31511</v>
      </c>
      <c r="AA2615" s="6564">
        <v>13796864</v>
      </c>
      <c r="AC2615" s="5050">
        <v>0</v>
      </c>
      <c r="AD2615" s="5050">
        <v>7840.8</v>
      </c>
      <c r="AE2615" s="5050">
        <f t="shared" ref="AE2615" si="112">AC2615+AD2615*P2615</f>
        <v>7840.8</v>
      </c>
    </row>
    <row r="2616" spans="1:31" s="6" customFormat="1" ht="30" customHeight="1">
      <c r="A2616" s="8736" t="s">
        <v>20488</v>
      </c>
      <c r="B2616" s="41" t="s">
        <v>31513</v>
      </c>
      <c r="C2616" s="422">
        <v>46113</v>
      </c>
      <c r="D2616" s="422">
        <v>46139</v>
      </c>
      <c r="E2616" s="422"/>
      <c r="F2616" s="41"/>
      <c r="G2616" s="41">
        <v>8630</v>
      </c>
      <c r="H2616" s="6943"/>
      <c r="I2616" s="41" t="s">
        <v>21302</v>
      </c>
      <c r="J2616" s="41" t="s">
        <v>21303</v>
      </c>
      <c r="K2616" s="41" t="s">
        <v>31514</v>
      </c>
      <c r="L2616" s="41" t="s">
        <v>173</v>
      </c>
      <c r="M2616" s="582" t="s">
        <v>31516</v>
      </c>
      <c r="N2616" s="41"/>
      <c r="O2616" s="4088">
        <v>1</v>
      </c>
      <c r="P2616" s="4088">
        <v>1</v>
      </c>
      <c r="Q2616" s="41" t="s">
        <v>31515</v>
      </c>
      <c r="R2616" s="41"/>
      <c r="V2616" s="6" t="s">
        <v>28776</v>
      </c>
      <c r="X2616" s="6" t="s">
        <v>27185</v>
      </c>
      <c r="AA2616" s="6564">
        <v>13796890</v>
      </c>
      <c r="AC2616" s="5050">
        <v>0</v>
      </c>
      <c r="AD2616" s="5050">
        <v>8316</v>
      </c>
      <c r="AE2616" s="5050">
        <f t="shared" ref="AE2616:AE2679" si="113">AC2616+AD2616*P2616</f>
        <v>8316</v>
      </c>
    </row>
    <row r="2617" spans="1:31" s="6" customFormat="1" ht="30" customHeight="1">
      <c r="A2617" s="8079" t="s">
        <v>22585</v>
      </c>
      <c r="B2617" s="8701" t="s">
        <v>31517</v>
      </c>
      <c r="C2617" s="422">
        <v>46114</v>
      </c>
      <c r="D2617" s="422">
        <v>46139</v>
      </c>
      <c r="E2617" s="422"/>
      <c r="F2617" s="41"/>
      <c r="G2617" s="41">
        <v>8591</v>
      </c>
      <c r="H2617" s="6943" t="s">
        <v>31518</v>
      </c>
      <c r="I2617" s="41"/>
      <c r="J2617" s="41" t="s">
        <v>31519</v>
      </c>
      <c r="K2617" s="41" t="s">
        <v>31520</v>
      </c>
      <c r="L2617" s="41" t="s">
        <v>173</v>
      </c>
      <c r="M2617" s="582" t="s">
        <v>31522</v>
      </c>
      <c r="N2617" s="41"/>
      <c r="O2617" s="4088">
        <v>1</v>
      </c>
      <c r="P2617" s="4088">
        <v>1</v>
      </c>
      <c r="Q2617" s="41" t="s">
        <v>31521</v>
      </c>
      <c r="R2617" s="41"/>
      <c r="V2617" s="6" t="s">
        <v>28776</v>
      </c>
      <c r="X2617" s="6" t="s">
        <v>27185</v>
      </c>
      <c r="AA2617" s="6564">
        <v>13796924</v>
      </c>
      <c r="AC2617" s="5050">
        <v>4603.5</v>
      </c>
      <c r="AD2617" s="5050">
        <v>14850</v>
      </c>
      <c r="AE2617" s="5050">
        <f t="shared" si="113"/>
        <v>19453.5</v>
      </c>
    </row>
    <row r="2618" spans="1:31" s="6" customFormat="1" ht="30" customHeight="1">
      <c r="A2618" s="8079" t="s">
        <v>22585</v>
      </c>
      <c r="B2618" s="41" t="s">
        <v>31523</v>
      </c>
      <c r="C2618" s="422">
        <v>46113</v>
      </c>
      <c r="D2618" s="422">
        <v>46154</v>
      </c>
      <c r="E2618" s="422"/>
      <c r="F2618" s="41"/>
      <c r="G2618" s="41">
        <v>8591</v>
      </c>
      <c r="H2618" s="6943" t="s">
        <v>31524</v>
      </c>
      <c r="I2618" s="41"/>
      <c r="J2618" s="41" t="s">
        <v>31526</v>
      </c>
      <c r="K2618" s="41" t="s">
        <v>31525</v>
      </c>
      <c r="L2618" s="41" t="s">
        <v>28</v>
      </c>
      <c r="M2618" s="582" t="s">
        <v>31528</v>
      </c>
      <c r="N2618" s="41"/>
      <c r="O2618" s="4088">
        <v>2</v>
      </c>
      <c r="P2618" s="4088">
        <v>2</v>
      </c>
      <c r="Q2618" s="41" t="s">
        <v>31527</v>
      </c>
      <c r="R2618" s="41"/>
      <c r="V2618" s="6" t="s">
        <v>28776</v>
      </c>
      <c r="X2618" s="6" t="s">
        <v>27185</v>
      </c>
      <c r="AA2618" s="6564">
        <v>13797100</v>
      </c>
      <c r="AC2618" s="5050">
        <v>9207</v>
      </c>
      <c r="AD2618" s="5050">
        <v>14850</v>
      </c>
      <c r="AE2618" s="5050">
        <f t="shared" si="113"/>
        <v>38907</v>
      </c>
    </row>
    <row r="2619" spans="1:31" s="6" customFormat="1" ht="30" customHeight="1">
      <c r="A2619" s="8079" t="s">
        <v>20998</v>
      </c>
      <c r="B2619" s="41" t="s">
        <v>31529</v>
      </c>
      <c r="C2619" s="422">
        <v>46114</v>
      </c>
      <c r="D2619" s="422">
        <v>46154</v>
      </c>
      <c r="E2619" s="422"/>
      <c r="F2619" s="41"/>
      <c r="G2619" s="41">
        <v>8558</v>
      </c>
      <c r="H2619" s="6943" t="s">
        <v>7815</v>
      </c>
      <c r="I2619" s="41"/>
      <c r="J2619" s="41" t="s">
        <v>31530</v>
      </c>
      <c r="K2619" s="41" t="s">
        <v>31531</v>
      </c>
      <c r="L2619" s="41" t="s">
        <v>173</v>
      </c>
      <c r="M2619" s="582" t="s">
        <v>31533</v>
      </c>
      <c r="N2619" s="41"/>
      <c r="O2619" s="4088">
        <v>1</v>
      </c>
      <c r="P2619" s="4088">
        <v>1</v>
      </c>
      <c r="Q2619" s="41" t="s">
        <v>31532</v>
      </c>
      <c r="R2619" s="41"/>
      <c r="V2619" s="6" t="s">
        <v>28776</v>
      </c>
      <c r="X2619" s="6" t="s">
        <v>27185</v>
      </c>
      <c r="AA2619" s="6564">
        <v>13797163</v>
      </c>
      <c r="AC2619" s="5050">
        <v>18414</v>
      </c>
      <c r="AD2619" s="5050">
        <v>14850</v>
      </c>
      <c r="AE2619" s="5050">
        <f t="shared" si="113"/>
        <v>33264</v>
      </c>
    </row>
    <row r="2620" spans="1:31" s="6" customFormat="1" ht="30" customHeight="1">
      <c r="A2620" s="8079" t="s">
        <v>22585</v>
      </c>
      <c r="B2620" s="41" t="s">
        <v>31534</v>
      </c>
      <c r="C2620" s="422">
        <v>46118</v>
      </c>
      <c r="D2620" s="422">
        <v>46154</v>
      </c>
      <c r="E2620" s="422"/>
      <c r="F2620" s="41"/>
      <c r="G2620" s="41">
        <v>8591</v>
      </c>
      <c r="H2620" s="6943" t="s">
        <v>31535</v>
      </c>
      <c r="I2620" s="41"/>
      <c r="J2620" s="41" t="s">
        <v>9497</v>
      </c>
      <c r="K2620" s="41" t="s">
        <v>31536</v>
      </c>
      <c r="L2620" s="41" t="s">
        <v>173</v>
      </c>
      <c r="M2620" s="582" t="s">
        <v>31538</v>
      </c>
      <c r="N2620" s="41"/>
      <c r="O2620" s="4088">
        <v>1</v>
      </c>
      <c r="P2620" s="4088">
        <v>1</v>
      </c>
      <c r="Q2620" s="41" t="s">
        <v>31537</v>
      </c>
      <c r="R2620" s="41"/>
      <c r="V2620" s="6" t="s">
        <v>28776</v>
      </c>
      <c r="X2620" s="6" t="s">
        <v>27185</v>
      </c>
      <c r="AA2620" s="6564">
        <v>13797165</v>
      </c>
      <c r="AC2620" s="5050">
        <v>9207</v>
      </c>
      <c r="AD2620" s="5050">
        <v>14850</v>
      </c>
      <c r="AE2620" s="5050">
        <f t="shared" si="113"/>
        <v>24057</v>
      </c>
    </row>
    <row r="2621" spans="1:31" s="6" customFormat="1" ht="30" customHeight="1">
      <c r="A2621" s="8078" t="s">
        <v>20911</v>
      </c>
      <c r="B2621" s="6" t="s">
        <v>31539</v>
      </c>
      <c r="C2621" s="114">
        <v>46107</v>
      </c>
      <c r="D2621" s="114">
        <v>46154</v>
      </c>
      <c r="E2621" s="114">
        <v>46132</v>
      </c>
      <c r="F2621" s="6939">
        <f t="shared" ref="F2621:F2680" si="114">SUM(D2621-E2621)</f>
        <v>22</v>
      </c>
      <c r="G2621" s="6">
        <v>8638</v>
      </c>
      <c r="H2621" s="6935" t="s">
        <v>4869</v>
      </c>
      <c r="J2621" s="6" t="s">
        <v>31540</v>
      </c>
      <c r="K2621" s="6" t="s">
        <v>31541</v>
      </c>
      <c r="L2621" s="6" t="s">
        <v>173</v>
      </c>
      <c r="M2621" s="6573" t="s">
        <v>31543</v>
      </c>
      <c r="O2621" s="264">
        <v>1</v>
      </c>
      <c r="P2621" s="264">
        <v>1</v>
      </c>
      <c r="Q2621" s="6" t="s">
        <v>31542</v>
      </c>
      <c r="AA2621" s="6564">
        <v>13797176</v>
      </c>
      <c r="AC2621" s="5050">
        <v>11954.25</v>
      </c>
      <c r="AD2621" s="5050">
        <v>8316</v>
      </c>
      <c r="AE2621" s="5050">
        <f t="shared" si="113"/>
        <v>20270.25</v>
      </c>
    </row>
    <row r="2622" spans="1:31" s="6" customFormat="1" ht="30" customHeight="1">
      <c r="A2622" s="8079" t="s">
        <v>26808</v>
      </c>
      <c r="B2622" s="4672" t="s">
        <v>31556</v>
      </c>
      <c r="C2622" s="422">
        <v>46113</v>
      </c>
      <c r="D2622" s="422">
        <v>46154</v>
      </c>
      <c r="E2622" s="422"/>
      <c r="F2622" s="41"/>
      <c r="G2622" s="41">
        <v>8607</v>
      </c>
      <c r="H2622" s="6943" t="s">
        <v>31557</v>
      </c>
      <c r="I2622" s="41"/>
      <c r="J2622" s="41" t="s">
        <v>28269</v>
      </c>
      <c r="K2622" s="41" t="s">
        <v>31558</v>
      </c>
      <c r="L2622" s="41" t="s">
        <v>193</v>
      </c>
      <c r="M2622" s="582" t="s">
        <v>31560</v>
      </c>
      <c r="N2622" s="41"/>
      <c r="O2622" s="4088">
        <v>6</v>
      </c>
      <c r="P2622" s="4088">
        <v>6</v>
      </c>
      <c r="Q2622" s="41" t="s">
        <v>31559</v>
      </c>
      <c r="R2622" s="41"/>
      <c r="V2622" s="6" t="s">
        <v>32102</v>
      </c>
      <c r="X2622" s="6" t="s">
        <v>32249</v>
      </c>
      <c r="AA2622" s="6564">
        <v>13797235</v>
      </c>
      <c r="AC2622" s="5050">
        <v>10200</v>
      </c>
      <c r="AD2622" s="5050">
        <v>7840.8</v>
      </c>
      <c r="AE2622" s="5050">
        <f t="shared" si="113"/>
        <v>57244.800000000003</v>
      </c>
    </row>
    <row r="2623" spans="1:31" s="6" customFormat="1" ht="30" customHeight="1">
      <c r="A2623" s="8079" t="s">
        <v>20911</v>
      </c>
      <c r="B2623" s="8778" t="s">
        <v>31561</v>
      </c>
      <c r="C2623" s="8777">
        <v>46111</v>
      </c>
      <c r="D2623" s="8777">
        <v>46139</v>
      </c>
      <c r="E2623" s="8777"/>
      <c r="F2623" s="8778"/>
      <c r="G2623" s="8778">
        <v>8638</v>
      </c>
      <c r="H2623" s="8779" t="s">
        <v>4860</v>
      </c>
      <c r="I2623" s="8778"/>
      <c r="J2623" s="8778" t="s">
        <v>17318</v>
      </c>
      <c r="K2623" s="8778" t="s">
        <v>31562</v>
      </c>
      <c r="L2623" s="8778" t="s">
        <v>173</v>
      </c>
      <c r="M2623" s="8780" t="s">
        <v>31564</v>
      </c>
      <c r="N2623" s="8778"/>
      <c r="O2623" s="4088">
        <v>1</v>
      </c>
      <c r="P2623" s="4088">
        <v>1</v>
      </c>
      <c r="Q2623" s="8778" t="s">
        <v>31563</v>
      </c>
      <c r="R2623" s="8778"/>
      <c r="V2623" s="8776" t="s">
        <v>32102</v>
      </c>
      <c r="X2623" s="8776" t="s">
        <v>32249</v>
      </c>
      <c r="AA2623" s="6564">
        <v>13797238</v>
      </c>
      <c r="AC2623" s="5050">
        <v>0</v>
      </c>
      <c r="AD2623" s="5050">
        <v>8316</v>
      </c>
      <c r="AE2623" s="5050">
        <f t="shared" si="113"/>
        <v>8316</v>
      </c>
    </row>
    <row r="2624" spans="1:31" s="6" customFormat="1" ht="30" customHeight="1">
      <c r="A2624" s="8079" t="s">
        <v>20911</v>
      </c>
      <c r="B2624" s="41" t="s">
        <v>31571</v>
      </c>
      <c r="C2624" s="422">
        <v>46106</v>
      </c>
      <c r="D2624" s="422">
        <v>46154</v>
      </c>
      <c r="E2624" s="422"/>
      <c r="F2624" s="41"/>
      <c r="G2624" s="41">
        <v>8638</v>
      </c>
      <c r="H2624" s="6943"/>
      <c r="I2624" s="41" t="s">
        <v>21302</v>
      </c>
      <c r="J2624" s="41" t="s">
        <v>31572</v>
      </c>
      <c r="K2624" s="41" t="s">
        <v>31573</v>
      </c>
      <c r="L2624" s="41" t="s">
        <v>173</v>
      </c>
      <c r="M2624" s="582" t="s">
        <v>31575</v>
      </c>
      <c r="N2624" s="41"/>
      <c r="O2624" s="4088">
        <v>1</v>
      </c>
      <c r="P2624" s="4088">
        <v>1</v>
      </c>
      <c r="Q2624" s="41" t="s">
        <v>31574</v>
      </c>
      <c r="R2624" s="41"/>
      <c r="V2624" s="6" t="s">
        <v>28776</v>
      </c>
      <c r="X2624" s="6" t="s">
        <v>27185</v>
      </c>
      <c r="AA2624" s="6564">
        <v>13797275</v>
      </c>
      <c r="AC2624" s="5050">
        <v>11954.25</v>
      </c>
      <c r="AD2624" s="5050">
        <v>8316</v>
      </c>
      <c r="AE2624" s="5050">
        <f t="shared" si="113"/>
        <v>20270.25</v>
      </c>
    </row>
    <row r="2625" spans="1:31" s="6" customFormat="1" ht="30" customHeight="1">
      <c r="A2625" s="8078" t="s">
        <v>20911</v>
      </c>
      <c r="B2625" s="6" t="s">
        <v>31582</v>
      </c>
      <c r="C2625" s="114">
        <v>46107</v>
      </c>
      <c r="D2625" s="114">
        <v>46154</v>
      </c>
      <c r="E2625" s="114">
        <v>46132</v>
      </c>
      <c r="F2625" s="6939">
        <f t="shared" si="114"/>
        <v>22</v>
      </c>
      <c r="G2625" s="6">
        <v>8638</v>
      </c>
      <c r="H2625" s="6935" t="s">
        <v>10362</v>
      </c>
      <c r="J2625" s="6" t="s">
        <v>31583</v>
      </c>
      <c r="K2625" s="6" t="s">
        <v>31584</v>
      </c>
      <c r="L2625" s="6" t="s">
        <v>173</v>
      </c>
      <c r="M2625" s="6573" t="s">
        <v>31586</v>
      </c>
      <c r="O2625" s="264">
        <v>1</v>
      </c>
      <c r="P2625" s="264">
        <v>1</v>
      </c>
      <c r="Q2625" s="6" t="s">
        <v>31585</v>
      </c>
      <c r="AA2625" s="6564">
        <v>13797289</v>
      </c>
      <c r="AC2625" s="5050">
        <v>11954.25</v>
      </c>
      <c r="AD2625" s="5050">
        <v>8316</v>
      </c>
      <c r="AE2625" s="5050">
        <f t="shared" si="113"/>
        <v>20270.25</v>
      </c>
    </row>
    <row r="2626" spans="1:31" s="6" customFormat="1" ht="30" customHeight="1">
      <c r="A2626" s="8079" t="s">
        <v>20488</v>
      </c>
      <c r="B2626" s="8701" t="s">
        <v>31587</v>
      </c>
      <c r="C2626" s="422">
        <v>46105</v>
      </c>
      <c r="D2626" s="422">
        <v>46154</v>
      </c>
      <c r="E2626" s="422"/>
      <c r="F2626" s="41"/>
      <c r="G2626" s="41">
        <v>8630</v>
      </c>
      <c r="H2626" s="6943"/>
      <c r="I2626" s="41" t="s">
        <v>25</v>
      </c>
      <c r="J2626" s="41" t="s">
        <v>31588</v>
      </c>
      <c r="K2626" s="41" t="s">
        <v>31589</v>
      </c>
      <c r="L2626" s="41" t="s">
        <v>173</v>
      </c>
      <c r="M2626" s="582" t="s">
        <v>31591</v>
      </c>
      <c r="N2626" s="41"/>
      <c r="O2626" s="4088">
        <v>1</v>
      </c>
      <c r="P2626" s="4088">
        <v>1</v>
      </c>
      <c r="Q2626" s="41" t="s">
        <v>31590</v>
      </c>
      <c r="R2626" s="41"/>
      <c r="V2626" s="8215" t="s">
        <v>28776</v>
      </c>
      <c r="X2626" s="8215" t="s">
        <v>27185</v>
      </c>
      <c r="AA2626" s="6564">
        <v>13797322</v>
      </c>
      <c r="AC2626" s="5050">
        <v>17671.5</v>
      </c>
      <c r="AD2626" s="5050">
        <v>8316</v>
      </c>
      <c r="AE2626" s="5050">
        <f t="shared" si="113"/>
        <v>25987.5</v>
      </c>
    </row>
    <row r="2627" spans="1:31" s="6" customFormat="1" ht="30" customHeight="1">
      <c r="A2627" s="8079" t="s">
        <v>20911</v>
      </c>
      <c r="B2627" s="8804" t="s">
        <v>31592</v>
      </c>
      <c r="C2627" s="8803">
        <v>46105</v>
      </c>
      <c r="D2627" s="8803">
        <v>46139</v>
      </c>
      <c r="E2627" s="8803"/>
      <c r="F2627" s="8804"/>
      <c r="G2627" s="8804">
        <v>8638</v>
      </c>
      <c r="H2627" s="8805"/>
      <c r="I2627" s="8804" t="s">
        <v>21302</v>
      </c>
      <c r="J2627" s="8804" t="s">
        <v>31593</v>
      </c>
      <c r="K2627" s="8804" t="s">
        <v>31594</v>
      </c>
      <c r="L2627" s="8804" t="s">
        <v>173</v>
      </c>
      <c r="M2627" s="8806" t="s">
        <v>31596</v>
      </c>
      <c r="N2627" s="8804"/>
      <c r="O2627" s="4088">
        <v>1</v>
      </c>
      <c r="P2627" s="4088">
        <v>1</v>
      </c>
      <c r="Q2627" s="8804" t="s">
        <v>31595</v>
      </c>
      <c r="R2627" s="8804"/>
      <c r="V2627" s="6" t="s">
        <v>28776</v>
      </c>
      <c r="X2627" s="6" t="s">
        <v>27185</v>
      </c>
      <c r="AA2627" s="6564">
        <v>13797324</v>
      </c>
      <c r="AC2627" s="5050">
        <v>0</v>
      </c>
      <c r="AD2627" s="5050">
        <v>8316</v>
      </c>
      <c r="AE2627" s="5050">
        <f t="shared" si="113"/>
        <v>8316</v>
      </c>
    </row>
    <row r="2628" spans="1:31" s="6" customFormat="1" ht="30" customHeight="1">
      <c r="A2628" s="8079" t="s">
        <v>20543</v>
      </c>
      <c r="B2628" s="8701" t="s">
        <v>31597</v>
      </c>
      <c r="C2628" s="422">
        <v>46113</v>
      </c>
      <c r="D2628" s="422">
        <v>46154</v>
      </c>
      <c r="E2628" s="422"/>
      <c r="F2628" s="41"/>
      <c r="G2628" s="41">
        <v>8628</v>
      </c>
      <c r="H2628" s="6943" t="s">
        <v>20994</v>
      </c>
      <c r="I2628" s="41"/>
      <c r="J2628" s="41" t="s">
        <v>25795</v>
      </c>
      <c r="K2628" s="41" t="s">
        <v>31598</v>
      </c>
      <c r="L2628" s="41" t="s">
        <v>76</v>
      </c>
      <c r="M2628" s="582" t="s">
        <v>31600</v>
      </c>
      <c r="N2628" s="41"/>
      <c r="O2628" s="4088">
        <v>4</v>
      </c>
      <c r="P2628" s="4088">
        <v>4</v>
      </c>
      <c r="Q2628" s="41" t="s">
        <v>31599</v>
      </c>
      <c r="R2628" s="41"/>
      <c r="V2628" s="6" t="s">
        <v>28776</v>
      </c>
      <c r="X2628" s="6" t="s">
        <v>27185</v>
      </c>
      <c r="AA2628" s="6564">
        <v>13797333</v>
      </c>
      <c r="AC2628" s="5050">
        <v>46035</v>
      </c>
      <c r="AD2628" s="5050">
        <v>14850</v>
      </c>
      <c r="AE2628" s="5050">
        <f t="shared" si="113"/>
        <v>105435</v>
      </c>
    </row>
    <row r="2629" spans="1:31" s="8515" customFormat="1" ht="30" customHeight="1">
      <c r="A2629" s="8545" t="s">
        <v>26302</v>
      </c>
      <c r="B2629" s="8515" t="s">
        <v>31601</v>
      </c>
      <c r="C2629" s="37">
        <v>46105</v>
      </c>
      <c r="D2629" s="37">
        <v>46139</v>
      </c>
      <c r="E2629" s="37"/>
      <c r="G2629" s="8515">
        <v>6984</v>
      </c>
      <c r="H2629" s="86"/>
      <c r="I2629" s="8515" t="s">
        <v>21302</v>
      </c>
      <c r="J2629" s="8515" t="s">
        <v>31602</v>
      </c>
      <c r="K2629" s="8515" t="s">
        <v>31603</v>
      </c>
      <c r="L2629" s="8515" t="s">
        <v>173</v>
      </c>
      <c r="M2629" s="69" t="s">
        <v>31605</v>
      </c>
      <c r="O2629" s="4511">
        <v>1</v>
      </c>
      <c r="P2629" s="4511">
        <v>1</v>
      </c>
      <c r="Q2629" s="8515" t="s">
        <v>31604</v>
      </c>
      <c r="AA2629" s="4891">
        <v>13797360</v>
      </c>
      <c r="AC2629" s="4906"/>
      <c r="AD2629" s="4906"/>
      <c r="AE2629" s="4906"/>
    </row>
    <row r="2630" spans="1:31" s="6" customFormat="1" ht="30" customHeight="1">
      <c r="A2630" s="8078" t="s">
        <v>26302</v>
      </c>
      <c r="B2630" s="6" t="s">
        <v>31606</v>
      </c>
      <c r="C2630" s="114">
        <v>46105</v>
      </c>
      <c r="D2630" s="114">
        <v>46139</v>
      </c>
      <c r="E2630" s="114">
        <v>46132</v>
      </c>
      <c r="F2630" s="6939">
        <f t="shared" si="114"/>
        <v>7</v>
      </c>
      <c r="G2630" s="6">
        <v>6984</v>
      </c>
      <c r="H2630" s="6935"/>
      <c r="I2630" s="6" t="s">
        <v>21302</v>
      </c>
      <c r="J2630" s="6" t="s">
        <v>31607</v>
      </c>
      <c r="K2630" s="6" t="s">
        <v>31603</v>
      </c>
      <c r="L2630" s="6" t="s">
        <v>173</v>
      </c>
      <c r="M2630" s="6573" t="s">
        <v>31608</v>
      </c>
      <c r="O2630" s="264">
        <v>1</v>
      </c>
      <c r="P2630" s="264">
        <v>1</v>
      </c>
      <c r="Q2630" s="6" t="s">
        <v>31604</v>
      </c>
      <c r="AA2630" s="6564">
        <v>13797363</v>
      </c>
      <c r="AC2630" s="5050">
        <v>0</v>
      </c>
      <c r="AD2630" s="5050">
        <v>7840.8</v>
      </c>
      <c r="AE2630" s="5050">
        <f t="shared" si="113"/>
        <v>7840.8</v>
      </c>
    </row>
    <row r="2631" spans="1:31" s="6" customFormat="1" ht="30" customHeight="1">
      <c r="A2631" s="8078" t="s">
        <v>26302</v>
      </c>
      <c r="B2631" s="6" t="s">
        <v>31618</v>
      </c>
      <c r="C2631" s="114">
        <v>46106</v>
      </c>
      <c r="D2631" s="114">
        <v>46154</v>
      </c>
      <c r="E2631" s="114">
        <v>46132</v>
      </c>
      <c r="F2631" s="6939">
        <f t="shared" si="114"/>
        <v>22</v>
      </c>
      <c r="G2631" s="6">
        <v>6984</v>
      </c>
      <c r="H2631" s="6935" t="s">
        <v>26971</v>
      </c>
      <c r="J2631" s="6" t="s">
        <v>31619</v>
      </c>
      <c r="K2631" s="6" t="s">
        <v>31620</v>
      </c>
      <c r="L2631" s="6" t="s">
        <v>173</v>
      </c>
      <c r="M2631" s="6573" t="s">
        <v>31622</v>
      </c>
      <c r="O2631" s="264">
        <v>1</v>
      </c>
      <c r="P2631" s="264">
        <v>1</v>
      </c>
      <c r="Q2631" s="6" t="s">
        <v>31621</v>
      </c>
      <c r="AA2631" s="6564">
        <v>13797397</v>
      </c>
      <c r="AC2631" s="5050">
        <v>6900</v>
      </c>
      <c r="AD2631" s="5050">
        <v>7840.8</v>
      </c>
      <c r="AE2631" s="5050">
        <f t="shared" si="113"/>
        <v>14740.8</v>
      </c>
    </row>
    <row r="2632" spans="1:31" s="6" customFormat="1" ht="30" customHeight="1">
      <c r="A2632" s="8088" t="s">
        <v>26302</v>
      </c>
      <c r="B2632" s="41" t="s">
        <v>31623</v>
      </c>
      <c r="C2632" s="422">
        <v>46111</v>
      </c>
      <c r="D2632" s="422">
        <v>46139</v>
      </c>
      <c r="E2632" s="422"/>
      <c r="F2632" s="41"/>
      <c r="G2632" s="41">
        <v>6984</v>
      </c>
      <c r="H2632" s="6943"/>
      <c r="I2632" s="41" t="s">
        <v>21302</v>
      </c>
      <c r="J2632" s="41" t="s">
        <v>31624</v>
      </c>
      <c r="K2632" s="41" t="s">
        <v>31625</v>
      </c>
      <c r="L2632" s="41" t="s">
        <v>173</v>
      </c>
      <c r="M2632" s="582" t="s">
        <v>31627</v>
      </c>
      <c r="N2632" s="41"/>
      <c r="O2632" s="4088">
        <v>1</v>
      </c>
      <c r="P2632" s="4088">
        <v>1</v>
      </c>
      <c r="Q2632" s="41" t="s">
        <v>31626</v>
      </c>
      <c r="R2632" s="41"/>
      <c r="V2632" s="6" t="s">
        <v>28776</v>
      </c>
      <c r="X2632" s="6" t="s">
        <v>27185</v>
      </c>
      <c r="AA2632" s="6564">
        <v>13797413</v>
      </c>
      <c r="AC2632" s="5050">
        <v>0</v>
      </c>
      <c r="AD2632" s="5050">
        <v>7840.8</v>
      </c>
      <c r="AE2632" s="5050">
        <f t="shared" si="113"/>
        <v>7840.8</v>
      </c>
    </row>
    <row r="2633" spans="1:31" s="6" customFormat="1" ht="30" customHeight="1">
      <c r="A2633" s="8078" t="s">
        <v>20911</v>
      </c>
      <c r="B2633" s="6" t="s">
        <v>31628</v>
      </c>
      <c r="C2633" s="114">
        <v>46118</v>
      </c>
      <c r="D2633" s="114">
        <v>46154</v>
      </c>
      <c r="E2633" s="114">
        <v>46132</v>
      </c>
      <c r="F2633" s="6939">
        <f t="shared" si="114"/>
        <v>22</v>
      </c>
      <c r="G2633" s="6">
        <v>8638</v>
      </c>
      <c r="H2633" s="6935" t="s">
        <v>31629</v>
      </c>
      <c r="J2633" s="6" t="s">
        <v>31630</v>
      </c>
      <c r="K2633" s="6" t="s">
        <v>31631</v>
      </c>
      <c r="L2633" s="6" t="s">
        <v>173</v>
      </c>
      <c r="M2633" s="6573" t="s">
        <v>31633</v>
      </c>
      <c r="O2633" s="264">
        <v>1</v>
      </c>
      <c r="P2633" s="264">
        <v>1</v>
      </c>
      <c r="Q2633" s="6" t="s">
        <v>31632</v>
      </c>
      <c r="AA2633" s="6564">
        <v>13797080</v>
      </c>
      <c r="AC2633" s="5050">
        <v>11954.25</v>
      </c>
      <c r="AD2633" s="5050">
        <v>8316</v>
      </c>
      <c r="AE2633" s="5050">
        <f t="shared" si="113"/>
        <v>20270.25</v>
      </c>
    </row>
    <row r="2634" spans="1:31" s="6" customFormat="1" ht="30" customHeight="1">
      <c r="A2634" s="8078" t="s">
        <v>20911</v>
      </c>
      <c r="B2634" s="6" t="s">
        <v>31637</v>
      </c>
      <c r="C2634" s="114">
        <v>46108</v>
      </c>
      <c r="D2634" s="114">
        <v>46154</v>
      </c>
      <c r="E2634" s="114">
        <v>46132</v>
      </c>
      <c r="F2634" s="6939">
        <f t="shared" si="114"/>
        <v>22</v>
      </c>
      <c r="G2634" s="6">
        <v>8638</v>
      </c>
      <c r="H2634" s="6935" t="s">
        <v>6127</v>
      </c>
      <c r="J2634" s="6" t="s">
        <v>31638</v>
      </c>
      <c r="K2634" s="6" t="s">
        <v>31639</v>
      </c>
      <c r="L2634" s="6" t="s">
        <v>173</v>
      </c>
      <c r="M2634" s="6573" t="s">
        <v>31641</v>
      </c>
      <c r="O2634" s="264">
        <v>1</v>
      </c>
      <c r="P2634" s="264">
        <v>1</v>
      </c>
      <c r="Q2634" s="6" t="s">
        <v>31640</v>
      </c>
      <c r="AA2634" s="6564">
        <v>13797202</v>
      </c>
      <c r="AC2634" s="5050">
        <v>11954.25</v>
      </c>
      <c r="AD2634" s="5050">
        <v>8316</v>
      </c>
      <c r="AE2634" s="5050">
        <f t="shared" si="113"/>
        <v>20270.25</v>
      </c>
    </row>
    <row r="2635" spans="1:31" s="6" customFormat="1" ht="30" customHeight="1">
      <c r="A2635" s="8094" t="s">
        <v>26302</v>
      </c>
      <c r="B2635" s="8782" t="s">
        <v>31648</v>
      </c>
      <c r="C2635" s="422">
        <v>46118</v>
      </c>
      <c r="D2635" s="422">
        <v>46140</v>
      </c>
      <c r="E2635" s="422"/>
      <c r="F2635" s="41"/>
      <c r="G2635" s="41">
        <v>6984</v>
      </c>
      <c r="H2635" s="6943"/>
      <c r="I2635" s="41" t="s">
        <v>21302</v>
      </c>
      <c r="J2635" s="41" t="s">
        <v>31509</v>
      </c>
      <c r="K2635" s="41" t="s">
        <v>31649</v>
      </c>
      <c r="L2635" s="41" t="s">
        <v>173</v>
      </c>
      <c r="M2635" s="582" t="s">
        <v>31651</v>
      </c>
      <c r="N2635" s="41"/>
      <c r="O2635" s="4088">
        <v>1</v>
      </c>
      <c r="P2635" s="4088">
        <v>1</v>
      </c>
      <c r="Q2635" s="41" t="s">
        <v>31650</v>
      </c>
      <c r="R2635" s="41"/>
      <c r="V2635" s="8198" t="s">
        <v>28776</v>
      </c>
      <c r="X2635" s="8198" t="s">
        <v>27185</v>
      </c>
      <c r="AA2635" s="6564">
        <v>13797799</v>
      </c>
      <c r="AC2635" s="5050">
        <v>0</v>
      </c>
      <c r="AD2635" s="5050">
        <v>7840.8</v>
      </c>
      <c r="AE2635" s="5050">
        <f t="shared" si="113"/>
        <v>7840.8</v>
      </c>
    </row>
    <row r="2636" spans="1:31" s="6" customFormat="1" ht="30" customHeight="1">
      <c r="A2636" s="8093" t="s">
        <v>26419</v>
      </c>
      <c r="B2636" s="6" t="s">
        <v>31652</v>
      </c>
      <c r="C2636" s="114">
        <v>46118</v>
      </c>
      <c r="D2636" s="114">
        <v>46155</v>
      </c>
      <c r="E2636" s="114">
        <v>46132</v>
      </c>
      <c r="F2636" s="6939">
        <f t="shared" si="114"/>
        <v>23</v>
      </c>
      <c r="G2636" s="6">
        <v>5940</v>
      </c>
      <c r="H2636" s="6935" t="s">
        <v>31653</v>
      </c>
      <c r="J2636" s="6" t="s">
        <v>31654</v>
      </c>
      <c r="K2636" s="6" t="s">
        <v>31655</v>
      </c>
      <c r="L2636" s="6" t="s">
        <v>28</v>
      </c>
      <c r="M2636" s="6573" t="s">
        <v>31657</v>
      </c>
      <c r="O2636" s="264">
        <v>2</v>
      </c>
      <c r="P2636" s="264">
        <v>2</v>
      </c>
      <c r="Q2636" s="6" t="s">
        <v>31656</v>
      </c>
      <c r="AA2636" s="6564">
        <v>13798528</v>
      </c>
      <c r="AC2636" s="5050">
        <v>0</v>
      </c>
      <c r="AD2636" s="5050">
        <v>17000</v>
      </c>
      <c r="AE2636" s="5050">
        <f t="shared" si="113"/>
        <v>34000</v>
      </c>
    </row>
    <row r="2637" spans="1:31" s="6" customFormat="1" ht="30" customHeight="1">
      <c r="A2637" s="8093" t="s">
        <v>26302</v>
      </c>
      <c r="B2637" s="6" t="s">
        <v>31658</v>
      </c>
      <c r="C2637" s="114">
        <v>46118</v>
      </c>
      <c r="D2637" s="114">
        <v>46155</v>
      </c>
      <c r="E2637" s="114">
        <v>46132</v>
      </c>
      <c r="F2637" s="6939">
        <f t="shared" si="114"/>
        <v>23</v>
      </c>
      <c r="G2637" s="6">
        <v>6984</v>
      </c>
      <c r="H2637" s="6935" t="s">
        <v>13430</v>
      </c>
      <c r="J2637" s="6" t="s">
        <v>31659</v>
      </c>
      <c r="K2637" s="6" t="s">
        <v>31660</v>
      </c>
      <c r="L2637" s="6" t="s">
        <v>173</v>
      </c>
      <c r="M2637" s="6573" t="s">
        <v>31661</v>
      </c>
      <c r="O2637" s="264">
        <v>1</v>
      </c>
      <c r="P2637" s="264">
        <v>1</v>
      </c>
      <c r="Q2637" s="6" t="s">
        <v>29928</v>
      </c>
      <c r="AA2637" s="6564">
        <v>13798538</v>
      </c>
      <c r="AC2637" s="5050">
        <v>3300</v>
      </c>
      <c r="AD2637" s="5050">
        <v>7840.8</v>
      </c>
      <c r="AE2637" s="5050">
        <f t="shared" si="113"/>
        <v>11140.8</v>
      </c>
    </row>
    <row r="2638" spans="1:31" s="6" customFormat="1" ht="30" customHeight="1">
      <c r="A2638" s="8094" t="s">
        <v>20998</v>
      </c>
      <c r="B2638" s="8440" t="s">
        <v>31662</v>
      </c>
      <c r="C2638" s="8434">
        <v>46118</v>
      </c>
      <c r="D2638" s="8434">
        <v>46155</v>
      </c>
      <c r="E2638" s="8434"/>
      <c r="F2638" s="8440"/>
      <c r="G2638" s="8440">
        <v>8558</v>
      </c>
      <c r="H2638" s="8445" t="s">
        <v>7815</v>
      </c>
      <c r="I2638" s="8440"/>
      <c r="J2638" s="8440" t="s">
        <v>31663</v>
      </c>
      <c r="K2638" s="8440" t="s">
        <v>31664</v>
      </c>
      <c r="L2638" s="8440" t="s">
        <v>76</v>
      </c>
      <c r="M2638" s="8446" t="s">
        <v>31666</v>
      </c>
      <c r="N2638" s="8440"/>
      <c r="O2638" s="4088">
        <v>4</v>
      </c>
      <c r="P2638" s="4088">
        <v>4</v>
      </c>
      <c r="Q2638" s="8440" t="s">
        <v>31665</v>
      </c>
      <c r="R2638" s="8440"/>
      <c r="V2638" s="6" t="s">
        <v>28776</v>
      </c>
      <c r="X2638" s="6" t="s">
        <v>27185</v>
      </c>
      <c r="AA2638" s="6564">
        <v>13798774</v>
      </c>
      <c r="AC2638" s="5050">
        <v>18414</v>
      </c>
      <c r="AD2638" s="5050">
        <v>14850</v>
      </c>
      <c r="AE2638" s="5050">
        <f t="shared" si="113"/>
        <v>77814</v>
      </c>
    </row>
    <row r="2639" spans="1:31" s="6" customFormat="1" ht="30" customHeight="1">
      <c r="A2639" s="8094" t="s">
        <v>26808</v>
      </c>
      <c r="B2639" s="8563" t="s">
        <v>31667</v>
      </c>
      <c r="C2639" s="422">
        <v>46118</v>
      </c>
      <c r="D2639" s="422">
        <v>46155</v>
      </c>
      <c r="E2639" s="422"/>
      <c r="F2639" s="41"/>
      <c r="G2639" s="41">
        <v>8607</v>
      </c>
      <c r="H2639" s="6943" t="s">
        <v>17029</v>
      </c>
      <c r="I2639" s="41"/>
      <c r="J2639" s="41" t="s">
        <v>31668</v>
      </c>
      <c r="K2639" s="41" t="s">
        <v>31669</v>
      </c>
      <c r="L2639" s="41" t="s">
        <v>128</v>
      </c>
      <c r="M2639" s="582" t="s">
        <v>31671</v>
      </c>
      <c r="N2639" s="41"/>
      <c r="O2639" s="4088">
        <v>3</v>
      </c>
      <c r="P2639" s="4088">
        <v>3</v>
      </c>
      <c r="Q2639" s="41" t="s">
        <v>31670</v>
      </c>
      <c r="R2639" s="41"/>
      <c r="V2639" s="8198" t="s">
        <v>28776</v>
      </c>
      <c r="X2639" s="8198" t="s">
        <v>27185</v>
      </c>
      <c r="AA2639" s="6564">
        <v>13798838</v>
      </c>
      <c r="AC2639" s="5050">
        <v>6900</v>
      </c>
      <c r="AD2639" s="5050">
        <v>7840.8</v>
      </c>
      <c r="AE2639" s="5050">
        <f t="shared" si="113"/>
        <v>30422.400000000001</v>
      </c>
    </row>
    <row r="2640" spans="1:31" s="6" customFormat="1" ht="30" customHeight="1">
      <c r="A2640" s="8093" t="s">
        <v>20998</v>
      </c>
      <c r="B2640" s="6" t="s">
        <v>31672</v>
      </c>
      <c r="C2640" s="114">
        <v>46118</v>
      </c>
      <c r="D2640" s="114">
        <v>46155</v>
      </c>
      <c r="E2640" s="114">
        <v>46132</v>
      </c>
      <c r="F2640" s="6939">
        <f t="shared" si="114"/>
        <v>23</v>
      </c>
      <c r="G2640" s="6">
        <v>8558</v>
      </c>
      <c r="H2640" s="6935" t="s">
        <v>1958</v>
      </c>
      <c r="J2640" s="6" t="s">
        <v>31673</v>
      </c>
      <c r="K2640" s="6" t="s">
        <v>31674</v>
      </c>
      <c r="L2640" s="6" t="s">
        <v>128</v>
      </c>
      <c r="M2640" s="6573" t="s">
        <v>31676</v>
      </c>
      <c r="O2640" s="264">
        <v>3</v>
      </c>
      <c r="P2640" s="264">
        <v>3</v>
      </c>
      <c r="Q2640" s="6" t="s">
        <v>31675</v>
      </c>
      <c r="AA2640" s="6564">
        <v>13798940</v>
      </c>
      <c r="AC2640" s="5050">
        <v>18414</v>
      </c>
      <c r="AD2640" s="5050">
        <v>14850</v>
      </c>
      <c r="AE2640" s="5050">
        <f t="shared" si="113"/>
        <v>62964</v>
      </c>
    </row>
    <row r="2641" spans="1:31" s="6" customFormat="1" ht="30" customHeight="1">
      <c r="A2641" s="8093" t="s">
        <v>20640</v>
      </c>
      <c r="B2641" s="6" t="s">
        <v>31693</v>
      </c>
      <c r="C2641" s="114">
        <v>46119</v>
      </c>
      <c r="D2641" s="114">
        <v>46140</v>
      </c>
      <c r="E2641" s="114">
        <v>46132</v>
      </c>
      <c r="F2641" s="6939">
        <f t="shared" si="114"/>
        <v>8</v>
      </c>
      <c r="G2641" s="6">
        <v>8605</v>
      </c>
      <c r="H2641" s="6935" t="s">
        <v>6998</v>
      </c>
      <c r="J2641" s="6" t="s">
        <v>31694</v>
      </c>
      <c r="K2641" s="6" t="s">
        <v>31695</v>
      </c>
      <c r="L2641" s="6" t="s">
        <v>173</v>
      </c>
      <c r="M2641" s="6573" t="s">
        <v>31697</v>
      </c>
      <c r="O2641" s="264">
        <v>1</v>
      </c>
      <c r="P2641" s="264">
        <v>1</v>
      </c>
      <c r="Q2641" s="6" t="s">
        <v>31696</v>
      </c>
      <c r="AA2641" s="6564">
        <v>13802729</v>
      </c>
      <c r="AC2641" s="5050">
        <v>936</v>
      </c>
      <c r="AD2641" s="5050">
        <v>4992</v>
      </c>
      <c r="AE2641" s="5050">
        <f t="shared" si="113"/>
        <v>5928</v>
      </c>
    </row>
    <row r="2642" spans="1:31" s="6" customFormat="1" ht="30" customHeight="1">
      <c r="A2642" s="8093" t="s">
        <v>20502</v>
      </c>
      <c r="B2642" s="6" t="s">
        <v>31698</v>
      </c>
      <c r="C2642" s="114">
        <v>46118</v>
      </c>
      <c r="D2642" s="114">
        <v>46140</v>
      </c>
      <c r="E2642" s="114">
        <v>46132</v>
      </c>
      <c r="F2642" s="6939">
        <f t="shared" si="114"/>
        <v>8</v>
      </c>
      <c r="G2642" s="6">
        <v>8637</v>
      </c>
      <c r="H2642" s="6935" t="s">
        <v>19085</v>
      </c>
      <c r="J2642" s="6" t="s">
        <v>31699</v>
      </c>
      <c r="K2642" s="6" t="s">
        <v>31700</v>
      </c>
      <c r="L2642" s="6" t="s">
        <v>28</v>
      </c>
      <c r="M2642" s="6573" t="s">
        <v>31702</v>
      </c>
      <c r="O2642" s="264">
        <v>2</v>
      </c>
      <c r="P2642" s="264">
        <v>2</v>
      </c>
      <c r="Q2642" s="6" t="s">
        <v>31701</v>
      </c>
      <c r="AA2642" s="6564">
        <v>13802843</v>
      </c>
      <c r="AC2642" s="5050">
        <v>0</v>
      </c>
      <c r="AD2642" s="5050">
        <v>15000</v>
      </c>
      <c r="AE2642" s="5050">
        <f t="shared" si="113"/>
        <v>30000</v>
      </c>
    </row>
    <row r="2643" spans="1:31" s="6" customFormat="1" ht="30" customHeight="1">
      <c r="A2643" s="8094" t="s">
        <v>21279</v>
      </c>
      <c r="B2643" s="8633" t="s">
        <v>31703</v>
      </c>
      <c r="C2643" s="422">
        <v>46119</v>
      </c>
      <c r="D2643" s="422">
        <v>46140</v>
      </c>
      <c r="E2643" s="422"/>
      <c r="F2643" s="41"/>
      <c r="G2643" s="41">
        <v>8599</v>
      </c>
      <c r="H2643" s="6943" t="s">
        <v>9496</v>
      </c>
      <c r="I2643" s="41"/>
      <c r="J2643" s="41" t="s">
        <v>31704</v>
      </c>
      <c r="K2643" s="41" t="s">
        <v>31705</v>
      </c>
      <c r="L2643" s="41" t="s">
        <v>173</v>
      </c>
      <c r="M2643" s="582" t="s">
        <v>31707</v>
      </c>
      <c r="N2643" s="41"/>
      <c r="O2643" s="4088">
        <v>1</v>
      </c>
      <c r="P2643" s="4088">
        <v>1</v>
      </c>
      <c r="Q2643" s="41" t="s">
        <v>31706</v>
      </c>
      <c r="R2643" s="41"/>
      <c r="V2643" s="6" t="s">
        <v>28776</v>
      </c>
      <c r="X2643" s="6" t="s">
        <v>27185</v>
      </c>
      <c r="AA2643" s="6564">
        <v>13802851</v>
      </c>
      <c r="AC2643" s="5050">
        <v>0</v>
      </c>
      <c r="AD2643" s="5050">
        <v>8316</v>
      </c>
      <c r="AE2643" s="5050">
        <f t="shared" si="113"/>
        <v>8316</v>
      </c>
    </row>
    <row r="2644" spans="1:31" s="6" customFormat="1" ht="30" customHeight="1">
      <c r="A2644" s="8229" t="s">
        <v>21279</v>
      </c>
      <c r="B2644" s="41" t="s">
        <v>31708</v>
      </c>
      <c r="C2644" s="422">
        <v>46119</v>
      </c>
      <c r="D2644" s="422">
        <v>46140</v>
      </c>
      <c r="E2644" s="422"/>
      <c r="F2644" s="41"/>
      <c r="G2644" s="41">
        <v>8599</v>
      </c>
      <c r="H2644" s="6943" t="s">
        <v>343</v>
      </c>
      <c r="I2644" s="41"/>
      <c r="J2644" s="41" t="s">
        <v>31709</v>
      </c>
      <c r="K2644" s="41" t="s">
        <v>31705</v>
      </c>
      <c r="L2644" s="41" t="s">
        <v>173</v>
      </c>
      <c r="M2644" s="582" t="s">
        <v>31710</v>
      </c>
      <c r="N2644" s="41"/>
      <c r="O2644" s="4088">
        <v>1</v>
      </c>
      <c r="P2644" s="4088">
        <v>1</v>
      </c>
      <c r="Q2644" s="41" t="s">
        <v>31706</v>
      </c>
      <c r="R2644" s="41"/>
      <c r="V2644" s="6" t="s">
        <v>28776</v>
      </c>
      <c r="X2644" s="6" t="s">
        <v>27185</v>
      </c>
      <c r="AA2644" s="6564">
        <v>13802857</v>
      </c>
      <c r="AC2644" s="5050">
        <v>0</v>
      </c>
      <c r="AD2644" s="5050">
        <v>8316</v>
      </c>
      <c r="AE2644" s="5050">
        <f t="shared" si="113"/>
        <v>8316</v>
      </c>
    </row>
    <row r="2645" spans="1:31" s="6" customFormat="1" ht="30" customHeight="1">
      <c r="A2645" s="8093" t="s">
        <v>20974</v>
      </c>
      <c r="B2645" s="6" t="s">
        <v>31711</v>
      </c>
      <c r="C2645" s="114">
        <v>46119</v>
      </c>
      <c r="D2645" s="114">
        <v>46140</v>
      </c>
      <c r="E2645" s="114">
        <v>46132</v>
      </c>
      <c r="F2645" s="6939">
        <f t="shared" si="114"/>
        <v>8</v>
      </c>
      <c r="G2645" s="6">
        <v>8595</v>
      </c>
      <c r="H2645" s="6935" t="s">
        <v>1207</v>
      </c>
      <c r="J2645" s="6" t="s">
        <v>31712</v>
      </c>
      <c r="K2645" s="6" t="s">
        <v>31713</v>
      </c>
      <c r="L2645" s="6" t="s">
        <v>173</v>
      </c>
      <c r="M2645" s="6573" t="s">
        <v>31715</v>
      </c>
      <c r="O2645" s="264">
        <v>1</v>
      </c>
      <c r="P2645" s="264">
        <v>1</v>
      </c>
      <c r="Q2645" s="6" t="s">
        <v>31714</v>
      </c>
      <c r="AA2645" s="6564">
        <v>13803172</v>
      </c>
      <c r="AC2645" s="5050">
        <v>0</v>
      </c>
      <c r="AD2645" s="5050">
        <v>8400</v>
      </c>
      <c r="AE2645" s="5050">
        <f t="shared" si="113"/>
        <v>8400</v>
      </c>
    </row>
    <row r="2646" spans="1:31" s="6" customFormat="1" ht="30" customHeight="1">
      <c r="A2646" s="8093" t="s">
        <v>20911</v>
      </c>
      <c r="B2646" s="6" t="s">
        <v>31716</v>
      </c>
      <c r="C2646" s="114">
        <v>46118</v>
      </c>
      <c r="D2646" s="114">
        <v>46140</v>
      </c>
      <c r="E2646" s="114">
        <v>46132</v>
      </c>
      <c r="F2646" s="6939">
        <f t="shared" si="114"/>
        <v>8</v>
      </c>
      <c r="G2646" s="6">
        <v>8638</v>
      </c>
      <c r="H2646" s="6935" t="s">
        <v>31717</v>
      </c>
      <c r="J2646" s="6" t="s">
        <v>31718</v>
      </c>
      <c r="K2646" s="6" t="s">
        <v>31719</v>
      </c>
      <c r="L2646" s="6" t="s">
        <v>173</v>
      </c>
      <c r="M2646" s="6573" t="s">
        <v>31721</v>
      </c>
      <c r="O2646" s="264">
        <v>1</v>
      </c>
      <c r="P2646" s="264">
        <v>1</v>
      </c>
      <c r="Q2646" s="6" t="s">
        <v>31720</v>
      </c>
      <c r="AA2646" s="6564">
        <v>13803185</v>
      </c>
      <c r="AC2646" s="5050">
        <v>0</v>
      </c>
      <c r="AD2646" s="5050">
        <v>8316</v>
      </c>
      <c r="AE2646" s="5050">
        <f t="shared" si="113"/>
        <v>8316</v>
      </c>
    </row>
    <row r="2647" spans="1:31" s="6" customFormat="1" ht="30" customHeight="1">
      <c r="A2647" s="8093" t="s">
        <v>20974</v>
      </c>
      <c r="B2647" s="8093" t="s">
        <v>31722</v>
      </c>
      <c r="C2647" s="114">
        <v>46119</v>
      </c>
      <c r="D2647" s="114">
        <v>46140</v>
      </c>
      <c r="E2647" s="114">
        <v>46132</v>
      </c>
      <c r="F2647" s="6939">
        <f t="shared" si="114"/>
        <v>8</v>
      </c>
      <c r="G2647" s="6">
        <v>8595</v>
      </c>
      <c r="H2647" s="8099" t="s">
        <v>31723</v>
      </c>
      <c r="J2647" s="8093" t="s">
        <v>31724</v>
      </c>
      <c r="K2647" s="8093" t="s">
        <v>31725</v>
      </c>
      <c r="L2647" s="6" t="s">
        <v>173</v>
      </c>
      <c r="M2647" s="6573" t="s">
        <v>31727</v>
      </c>
      <c r="O2647" s="264">
        <v>1</v>
      </c>
      <c r="P2647" s="264">
        <v>1</v>
      </c>
      <c r="Q2647" s="8093" t="s">
        <v>31726</v>
      </c>
      <c r="AA2647" s="6564">
        <v>13803224</v>
      </c>
      <c r="AC2647" s="5050">
        <v>0</v>
      </c>
      <c r="AD2647" s="5050">
        <v>8400</v>
      </c>
      <c r="AE2647" s="5050">
        <f t="shared" si="113"/>
        <v>8400</v>
      </c>
    </row>
    <row r="2648" spans="1:31" s="6" customFormat="1" ht="30" customHeight="1">
      <c r="A2648" s="8094" t="s">
        <v>20543</v>
      </c>
      <c r="B2648" s="8094" t="s">
        <v>31734</v>
      </c>
      <c r="C2648" s="422">
        <v>46108</v>
      </c>
      <c r="D2648" s="8253">
        <v>46140</v>
      </c>
      <c r="E2648" s="422"/>
      <c r="F2648" s="41"/>
      <c r="G2648" s="41">
        <v>8628</v>
      </c>
      <c r="H2648" s="6943"/>
      <c r="I2648" s="8094" t="s">
        <v>21302</v>
      </c>
      <c r="J2648" s="8094" t="s">
        <v>31736</v>
      </c>
      <c r="K2648" s="8094" t="s">
        <v>31737</v>
      </c>
      <c r="L2648" s="41" t="s">
        <v>173</v>
      </c>
      <c r="M2648" s="582" t="s">
        <v>31739</v>
      </c>
      <c r="N2648" s="41"/>
      <c r="O2648" s="4088">
        <v>1</v>
      </c>
      <c r="P2648" s="4088">
        <v>1</v>
      </c>
      <c r="Q2648" s="8094" t="s">
        <v>31738</v>
      </c>
      <c r="R2648" s="41"/>
      <c r="V2648" s="6" t="s">
        <v>28776</v>
      </c>
      <c r="X2648" s="6" t="s">
        <v>32249</v>
      </c>
      <c r="AA2648" s="6564">
        <v>13803747</v>
      </c>
      <c r="AC2648" s="5050">
        <v>0</v>
      </c>
      <c r="AD2648" s="5050">
        <v>14850</v>
      </c>
      <c r="AE2648" s="5050">
        <f t="shared" si="113"/>
        <v>14850</v>
      </c>
    </row>
    <row r="2649" spans="1:31" s="6" customFormat="1" ht="30" customHeight="1">
      <c r="A2649" s="8093" t="s">
        <v>26302</v>
      </c>
      <c r="B2649" s="8093" t="s">
        <v>31740</v>
      </c>
      <c r="C2649" s="114">
        <v>46111</v>
      </c>
      <c r="D2649" s="114">
        <v>46140</v>
      </c>
      <c r="E2649" s="114">
        <v>46132</v>
      </c>
      <c r="F2649" s="6939">
        <f t="shared" si="114"/>
        <v>8</v>
      </c>
      <c r="G2649" s="6">
        <v>6984</v>
      </c>
      <c r="H2649" s="6935"/>
      <c r="I2649" s="8093" t="s">
        <v>25520</v>
      </c>
      <c r="J2649" s="8093" t="s">
        <v>31741</v>
      </c>
      <c r="K2649" s="8093" t="s">
        <v>31742</v>
      </c>
      <c r="L2649" s="6" t="s">
        <v>173</v>
      </c>
      <c r="M2649" s="6573" t="s">
        <v>31744</v>
      </c>
      <c r="O2649" s="264">
        <v>1</v>
      </c>
      <c r="P2649" s="264">
        <v>1</v>
      </c>
      <c r="Q2649" s="8093" t="s">
        <v>31743</v>
      </c>
      <c r="AA2649" s="6564">
        <v>13803782</v>
      </c>
      <c r="AC2649" s="5050">
        <v>0</v>
      </c>
      <c r="AD2649" s="5050">
        <v>7840.8</v>
      </c>
      <c r="AE2649" s="5050">
        <f t="shared" si="113"/>
        <v>7840.8</v>
      </c>
    </row>
    <row r="2650" spans="1:31" s="6" customFormat="1" ht="30" customHeight="1">
      <c r="A2650" s="8094" t="s">
        <v>20998</v>
      </c>
      <c r="B2650" s="8094" t="s">
        <v>31749</v>
      </c>
      <c r="C2650" s="422">
        <v>46119</v>
      </c>
      <c r="D2650" s="422">
        <v>46140</v>
      </c>
      <c r="E2650" s="422"/>
      <c r="F2650" s="41"/>
      <c r="G2650" s="41">
        <v>8558</v>
      </c>
      <c r="H2650" s="8206" t="s">
        <v>2129</v>
      </c>
      <c r="I2650" s="41"/>
      <c r="J2650" s="8094" t="s">
        <v>31750</v>
      </c>
      <c r="K2650" s="8094" t="s">
        <v>31751</v>
      </c>
      <c r="L2650" s="41" t="s">
        <v>173</v>
      </c>
      <c r="M2650" s="582" t="s">
        <v>31752</v>
      </c>
      <c r="N2650" s="41"/>
      <c r="O2650" s="4088">
        <v>1</v>
      </c>
      <c r="P2650" s="4088">
        <v>1</v>
      </c>
      <c r="Q2650" s="8094" t="s">
        <v>30765</v>
      </c>
      <c r="R2650" s="41"/>
      <c r="V2650" s="6" t="s">
        <v>28776</v>
      </c>
      <c r="X2650" s="6" t="s">
        <v>27185</v>
      </c>
      <c r="AA2650" s="6564">
        <v>13804046</v>
      </c>
      <c r="AC2650" s="5050">
        <v>0</v>
      </c>
      <c r="AD2650" s="5050">
        <v>14850</v>
      </c>
      <c r="AE2650" s="5050">
        <f t="shared" si="113"/>
        <v>14850</v>
      </c>
    </row>
    <row r="2651" spans="1:31" s="6" customFormat="1" ht="30" customHeight="1">
      <c r="A2651" s="8093" t="s">
        <v>20911</v>
      </c>
      <c r="B2651" s="8093" t="s">
        <v>31753</v>
      </c>
      <c r="C2651" s="114">
        <v>46111</v>
      </c>
      <c r="D2651" s="114">
        <v>46140</v>
      </c>
      <c r="E2651" s="114">
        <v>46132</v>
      </c>
      <c r="F2651" s="6939">
        <f t="shared" si="114"/>
        <v>8</v>
      </c>
      <c r="G2651" s="6">
        <v>8638</v>
      </c>
      <c r="H2651" s="8099" t="s">
        <v>7641</v>
      </c>
      <c r="I2651" s="8093" t="s">
        <v>25558</v>
      </c>
      <c r="J2651" s="8093" t="s">
        <v>31754</v>
      </c>
      <c r="K2651" s="8093" t="s">
        <v>31755</v>
      </c>
      <c r="L2651" s="6" t="s">
        <v>173</v>
      </c>
      <c r="M2651" s="6573" t="s">
        <v>31757</v>
      </c>
      <c r="O2651" s="264">
        <v>1</v>
      </c>
      <c r="P2651" s="264">
        <v>1</v>
      </c>
      <c r="Q2651" s="8093" t="s">
        <v>31756</v>
      </c>
      <c r="AA2651" s="6564">
        <v>13804433</v>
      </c>
      <c r="AC2651" s="5050">
        <v>0</v>
      </c>
      <c r="AD2651" s="5050">
        <v>8316</v>
      </c>
      <c r="AE2651" s="5050">
        <f t="shared" si="113"/>
        <v>8316</v>
      </c>
    </row>
    <row r="2652" spans="1:31" s="6" customFormat="1" ht="30" customHeight="1">
      <c r="A2652" s="8094" t="s">
        <v>20507</v>
      </c>
      <c r="B2652" s="8094" t="s">
        <v>31758</v>
      </c>
      <c r="C2652" s="422">
        <v>46119</v>
      </c>
      <c r="D2652" s="422">
        <v>46140</v>
      </c>
      <c r="E2652" s="422"/>
      <c r="F2652" s="41"/>
      <c r="G2652" s="41">
        <v>8627</v>
      </c>
      <c r="H2652" s="8206" t="s">
        <v>31759</v>
      </c>
      <c r="I2652" s="41"/>
      <c r="J2652" s="8094" t="s">
        <v>31760</v>
      </c>
      <c r="K2652" s="8094" t="s">
        <v>31761</v>
      </c>
      <c r="L2652" s="41" t="s">
        <v>173</v>
      </c>
      <c r="M2652" s="582" t="s">
        <v>31763</v>
      </c>
      <c r="N2652" s="41"/>
      <c r="O2652" s="4088">
        <v>1</v>
      </c>
      <c r="P2652" s="4088">
        <v>1</v>
      </c>
      <c r="Q2652" s="8094" t="s">
        <v>31762</v>
      </c>
      <c r="R2652" s="41"/>
      <c r="V2652" s="6" t="s">
        <v>28776</v>
      </c>
      <c r="X2652" s="6" t="s">
        <v>27185</v>
      </c>
      <c r="AA2652" s="6564">
        <v>13804573</v>
      </c>
      <c r="AC2652" s="5050">
        <v>0</v>
      </c>
      <c r="AD2652" s="5050">
        <v>14850</v>
      </c>
      <c r="AE2652" s="5050">
        <f t="shared" si="113"/>
        <v>14850</v>
      </c>
    </row>
    <row r="2653" spans="1:31" s="6" customFormat="1" ht="30" customHeight="1">
      <c r="A2653" s="8094" t="s">
        <v>26302</v>
      </c>
      <c r="B2653" s="8651" t="s">
        <v>31764</v>
      </c>
      <c r="C2653" s="422">
        <v>46119</v>
      </c>
      <c r="D2653" s="422">
        <v>46140</v>
      </c>
      <c r="E2653" s="422"/>
      <c r="F2653" s="41"/>
      <c r="G2653" s="41">
        <v>6984</v>
      </c>
      <c r="H2653" s="8206" t="s">
        <v>563</v>
      </c>
      <c r="I2653" s="41"/>
      <c r="J2653" s="8094" t="s">
        <v>31765</v>
      </c>
      <c r="K2653" s="8094" t="s">
        <v>31766</v>
      </c>
      <c r="L2653" s="41" t="s">
        <v>173</v>
      </c>
      <c r="M2653" s="582" t="s">
        <v>31768</v>
      </c>
      <c r="N2653" s="41"/>
      <c r="O2653" s="4088">
        <v>1</v>
      </c>
      <c r="P2653" s="4088">
        <v>1</v>
      </c>
      <c r="Q2653" s="8094" t="s">
        <v>31767</v>
      </c>
      <c r="R2653" s="41"/>
      <c r="V2653" s="8198" t="s">
        <v>28776</v>
      </c>
      <c r="X2653" s="8198" t="s">
        <v>27185</v>
      </c>
      <c r="AA2653" s="6564">
        <v>13804906</v>
      </c>
      <c r="AC2653" s="5050">
        <v>0</v>
      </c>
      <c r="AD2653" s="5050">
        <v>7840.8</v>
      </c>
      <c r="AE2653" s="5050">
        <f t="shared" si="113"/>
        <v>7840.8</v>
      </c>
    </row>
    <row r="2654" spans="1:31" s="6" customFormat="1" ht="30" customHeight="1">
      <c r="A2654" s="8094" t="s">
        <v>26302</v>
      </c>
      <c r="B2654" s="8651" t="s">
        <v>31769</v>
      </c>
      <c r="C2654" s="422">
        <v>46119</v>
      </c>
      <c r="D2654" s="422">
        <v>46140</v>
      </c>
      <c r="E2654" s="422"/>
      <c r="F2654" s="41"/>
      <c r="G2654" s="41">
        <v>6984</v>
      </c>
      <c r="H2654" s="8206" t="s">
        <v>2105</v>
      </c>
      <c r="I2654" s="41"/>
      <c r="J2654" s="8094" t="s">
        <v>31770</v>
      </c>
      <c r="K2654" s="8094" t="s">
        <v>31771</v>
      </c>
      <c r="L2654" s="41" t="s">
        <v>173</v>
      </c>
      <c r="M2654" s="582" t="s">
        <v>31773</v>
      </c>
      <c r="N2654" s="41"/>
      <c r="O2654" s="4088">
        <v>1</v>
      </c>
      <c r="P2654" s="4088">
        <v>1</v>
      </c>
      <c r="Q2654" s="8094" t="s">
        <v>31772</v>
      </c>
      <c r="R2654" s="41"/>
      <c r="V2654" s="6" t="s">
        <v>28776</v>
      </c>
      <c r="X2654" s="6" t="s">
        <v>27185</v>
      </c>
      <c r="AA2654" s="6564">
        <v>13804932</v>
      </c>
      <c r="AC2654" s="5050">
        <v>0</v>
      </c>
      <c r="AD2654" s="5050">
        <v>7840.8</v>
      </c>
      <c r="AE2654" s="5050">
        <f t="shared" si="113"/>
        <v>7840.8</v>
      </c>
    </row>
    <row r="2655" spans="1:31" s="6" customFormat="1" ht="30" customHeight="1">
      <c r="A2655" s="8093" t="s">
        <v>26419</v>
      </c>
      <c r="B2655" s="8093" t="s">
        <v>31774</v>
      </c>
      <c r="C2655" s="114">
        <v>46119</v>
      </c>
      <c r="D2655" s="114">
        <v>46155</v>
      </c>
      <c r="E2655" s="114">
        <v>46132</v>
      </c>
      <c r="F2655" s="6939">
        <f t="shared" si="114"/>
        <v>23</v>
      </c>
      <c r="G2655" s="6">
        <v>5940</v>
      </c>
      <c r="H2655" s="8099" t="s">
        <v>4281</v>
      </c>
      <c r="J2655" s="8093" t="s">
        <v>31775</v>
      </c>
      <c r="K2655" s="8093" t="s">
        <v>31776</v>
      </c>
      <c r="L2655" s="6" t="s">
        <v>173</v>
      </c>
      <c r="M2655" s="6573" t="s">
        <v>31778</v>
      </c>
      <c r="O2655" s="264">
        <v>1</v>
      </c>
      <c r="P2655" s="264">
        <v>1</v>
      </c>
      <c r="Q2655" s="8093" t="s">
        <v>31777</v>
      </c>
      <c r="AA2655" s="6564">
        <v>13805044</v>
      </c>
      <c r="AC2655" s="5050">
        <v>52000</v>
      </c>
      <c r="AD2655" s="5050">
        <v>17000</v>
      </c>
      <c r="AE2655" s="5050">
        <f t="shared" si="113"/>
        <v>69000</v>
      </c>
    </row>
    <row r="2656" spans="1:31" s="4550" customFormat="1" ht="30" customHeight="1">
      <c r="A2656" s="8416" t="s">
        <v>22585</v>
      </c>
      <c r="B2656" s="8094" t="s">
        <v>31779</v>
      </c>
      <c r="C2656" s="422">
        <v>46119</v>
      </c>
      <c r="D2656" s="422">
        <v>46140</v>
      </c>
      <c r="E2656" s="422"/>
      <c r="F2656" s="41"/>
      <c r="G2656" s="41">
        <v>8591</v>
      </c>
      <c r="H2656" s="8206" t="s">
        <v>3715</v>
      </c>
      <c r="I2656" s="41"/>
      <c r="J2656" s="8094" t="s">
        <v>31780</v>
      </c>
      <c r="K2656" s="8094" t="s">
        <v>31781</v>
      </c>
      <c r="L2656" s="41" t="s">
        <v>173</v>
      </c>
      <c r="M2656" s="582" t="s">
        <v>31783</v>
      </c>
      <c r="N2656" s="41"/>
      <c r="O2656" s="4088">
        <v>1</v>
      </c>
      <c r="P2656" s="4088">
        <v>1</v>
      </c>
      <c r="Q2656" s="8094" t="s">
        <v>31782</v>
      </c>
      <c r="R2656" s="41"/>
      <c r="AA2656" s="4893">
        <v>13804131</v>
      </c>
      <c r="AC2656" s="5050">
        <v>0</v>
      </c>
      <c r="AD2656" s="5050">
        <v>14850</v>
      </c>
      <c r="AE2656" s="5050">
        <f t="shared" si="113"/>
        <v>14850</v>
      </c>
    </row>
    <row r="2657" spans="1:34" s="6" customFormat="1" ht="30" customHeight="1">
      <c r="A2657" s="8094" t="s">
        <v>26302</v>
      </c>
      <c r="B2657" s="8651" t="s">
        <v>31784</v>
      </c>
      <c r="C2657" s="422">
        <v>46119</v>
      </c>
      <c r="D2657" s="422">
        <v>46140</v>
      </c>
      <c r="E2657" s="422"/>
      <c r="F2657" s="41"/>
      <c r="G2657" s="41">
        <v>6984</v>
      </c>
      <c r="H2657" s="8206" t="s">
        <v>4624</v>
      </c>
      <c r="I2657" s="41"/>
      <c r="J2657" s="8094" t="s">
        <v>31785</v>
      </c>
      <c r="K2657" s="8094" t="s">
        <v>31786</v>
      </c>
      <c r="L2657" s="41" t="s">
        <v>173</v>
      </c>
      <c r="M2657" s="582" t="s">
        <v>31788</v>
      </c>
      <c r="N2657" s="41"/>
      <c r="O2657" s="4088">
        <v>1</v>
      </c>
      <c r="P2657" s="4088">
        <v>1</v>
      </c>
      <c r="Q2657" s="8094" t="s">
        <v>31787</v>
      </c>
      <c r="R2657" s="41"/>
      <c r="V2657" s="8198" t="s">
        <v>28776</v>
      </c>
      <c r="X2657" s="8198" t="s">
        <v>27185</v>
      </c>
      <c r="AA2657" s="6564">
        <v>13804935</v>
      </c>
      <c r="AC2657" s="5050">
        <v>0</v>
      </c>
      <c r="AD2657" s="5050">
        <v>7840.8</v>
      </c>
      <c r="AE2657" s="5050">
        <f t="shared" si="113"/>
        <v>7840.8</v>
      </c>
    </row>
    <row r="2658" spans="1:34" s="6" customFormat="1" ht="30" customHeight="1">
      <c r="A2658" s="8094" t="s">
        <v>26302</v>
      </c>
      <c r="B2658" s="8651" t="s">
        <v>31789</v>
      </c>
      <c r="C2658" s="422">
        <v>46119</v>
      </c>
      <c r="D2658" s="422">
        <v>46140</v>
      </c>
      <c r="E2658" s="422"/>
      <c r="F2658" s="41"/>
      <c r="G2658" s="41">
        <v>6984</v>
      </c>
      <c r="H2658" s="8206" t="s">
        <v>31790</v>
      </c>
      <c r="I2658" s="41"/>
      <c r="J2658" s="8094" t="s">
        <v>31791</v>
      </c>
      <c r="K2658" s="8094" t="s">
        <v>31792</v>
      </c>
      <c r="L2658" s="41" t="s">
        <v>173</v>
      </c>
      <c r="M2658" s="582" t="s">
        <v>31793</v>
      </c>
      <c r="N2658" s="41"/>
      <c r="O2658" s="4088">
        <v>1</v>
      </c>
      <c r="P2658" s="4088">
        <v>1</v>
      </c>
      <c r="Q2658" s="8094" t="s">
        <v>31787</v>
      </c>
      <c r="R2658" s="41"/>
      <c r="V2658" s="6" t="s">
        <v>28776</v>
      </c>
      <c r="X2658" s="6" t="s">
        <v>27185</v>
      </c>
      <c r="AA2658" s="6564">
        <v>13804952</v>
      </c>
      <c r="AC2658" s="5050">
        <v>0</v>
      </c>
      <c r="AD2658" s="5050">
        <v>7840.8</v>
      </c>
      <c r="AE2658" s="5050">
        <f t="shared" si="113"/>
        <v>7840.8</v>
      </c>
    </row>
    <row r="2659" spans="1:34" s="6" customFormat="1" ht="30" customHeight="1">
      <c r="A2659" s="8094" t="s">
        <v>26419</v>
      </c>
      <c r="B2659" s="8094" t="s">
        <v>31794</v>
      </c>
      <c r="C2659" s="422">
        <v>46119</v>
      </c>
      <c r="D2659" s="422">
        <v>46140</v>
      </c>
      <c r="E2659" s="422"/>
      <c r="F2659" s="41"/>
      <c r="G2659" s="41">
        <v>5940</v>
      </c>
      <c r="H2659" s="8206" t="s">
        <v>8498</v>
      </c>
      <c r="I2659" s="41"/>
      <c r="J2659" s="8094" t="s">
        <v>31795</v>
      </c>
      <c r="K2659" s="8094" t="s">
        <v>31796</v>
      </c>
      <c r="L2659" s="41" t="s">
        <v>173</v>
      </c>
      <c r="M2659" s="582" t="s">
        <v>31798</v>
      </c>
      <c r="N2659" s="41"/>
      <c r="O2659" s="4088">
        <v>1</v>
      </c>
      <c r="P2659" s="4088">
        <v>1</v>
      </c>
      <c r="Q2659" s="8094" t="s">
        <v>31797</v>
      </c>
      <c r="R2659" s="41"/>
      <c r="V2659" s="6" t="s">
        <v>28776</v>
      </c>
      <c r="X2659" s="6" t="s">
        <v>27185</v>
      </c>
      <c r="AA2659" s="6564">
        <v>13805041</v>
      </c>
      <c r="AC2659" s="5050">
        <v>0</v>
      </c>
      <c r="AD2659" s="5050">
        <v>17000</v>
      </c>
      <c r="AE2659" s="5050">
        <f t="shared" si="113"/>
        <v>17000</v>
      </c>
    </row>
    <row r="2660" spans="1:34" s="6" customFormat="1" ht="30" customHeight="1">
      <c r="A2660" s="8094" t="s">
        <v>20766</v>
      </c>
      <c r="B2660" s="8094" t="s">
        <v>31799</v>
      </c>
      <c r="C2660" s="422">
        <v>46118</v>
      </c>
      <c r="D2660" s="422">
        <v>46140</v>
      </c>
      <c r="E2660" s="422"/>
      <c r="F2660" s="41"/>
      <c r="G2660" s="41">
        <v>8629</v>
      </c>
      <c r="H2660" s="8206" t="s">
        <v>6338</v>
      </c>
      <c r="I2660" s="41"/>
      <c r="J2660" s="8094" t="s">
        <v>31800</v>
      </c>
      <c r="K2660" s="8094" t="s">
        <v>31801</v>
      </c>
      <c r="L2660" s="41" t="s">
        <v>173</v>
      </c>
      <c r="M2660" s="582" t="s">
        <v>31803</v>
      </c>
      <c r="N2660" s="41"/>
      <c r="O2660" s="4088">
        <v>1</v>
      </c>
      <c r="P2660" s="4088">
        <v>1</v>
      </c>
      <c r="Q2660" s="8094" t="s">
        <v>31802</v>
      </c>
      <c r="R2660" s="41"/>
      <c r="V2660" s="6" t="s">
        <v>28776</v>
      </c>
      <c r="X2660" s="6" t="s">
        <v>27185</v>
      </c>
      <c r="AA2660" s="6564">
        <v>13802838</v>
      </c>
      <c r="AC2660" s="5050">
        <v>0</v>
      </c>
      <c r="AD2660" s="5050">
        <v>8316</v>
      </c>
      <c r="AE2660" s="5050">
        <f t="shared" si="113"/>
        <v>8316</v>
      </c>
    </row>
    <row r="2661" spans="1:34" s="6" customFormat="1" ht="30" customHeight="1">
      <c r="A2661" s="8112" t="s">
        <v>20766</v>
      </c>
      <c r="B2661" s="8112" t="s">
        <v>31799</v>
      </c>
      <c r="C2661" s="114">
        <v>46118</v>
      </c>
      <c r="D2661" s="114">
        <v>46140</v>
      </c>
      <c r="E2661" s="114">
        <v>46132</v>
      </c>
      <c r="F2661" s="6939">
        <f t="shared" si="114"/>
        <v>8</v>
      </c>
      <c r="G2661" s="6">
        <v>8629</v>
      </c>
      <c r="H2661" s="8113" t="s">
        <v>6338</v>
      </c>
      <c r="J2661" s="8112" t="s">
        <v>31800</v>
      </c>
      <c r="K2661" s="8112" t="s">
        <v>31801</v>
      </c>
      <c r="L2661" s="6" t="s">
        <v>173</v>
      </c>
      <c r="M2661" s="6573" t="s">
        <v>31803</v>
      </c>
      <c r="O2661" s="264">
        <v>1</v>
      </c>
      <c r="P2661" s="264">
        <v>1</v>
      </c>
      <c r="Q2661" s="8112" t="s">
        <v>31802</v>
      </c>
      <c r="AA2661" s="6564">
        <v>13802838</v>
      </c>
      <c r="AC2661" s="5050">
        <v>0</v>
      </c>
      <c r="AD2661" s="5050">
        <v>8316</v>
      </c>
      <c r="AE2661" s="5050">
        <f t="shared" si="113"/>
        <v>8316</v>
      </c>
    </row>
    <row r="2662" spans="1:34" s="6" customFormat="1" ht="30" customHeight="1">
      <c r="A2662" s="8326" t="s">
        <v>26302</v>
      </c>
      <c r="B2662" s="8633" t="s">
        <v>31804</v>
      </c>
      <c r="C2662" s="422">
        <v>46118</v>
      </c>
      <c r="D2662" s="340">
        <f>WORKDAY(C2662,14)</f>
        <v>46136</v>
      </c>
      <c r="E2662" s="422"/>
      <c r="F2662" s="41"/>
      <c r="G2662" s="41">
        <v>6984</v>
      </c>
      <c r="H2662" s="6943" t="s">
        <v>6818</v>
      </c>
      <c r="I2662" s="41"/>
      <c r="J2662" s="41" t="s">
        <v>31805</v>
      </c>
      <c r="K2662" s="41" t="s">
        <v>31806</v>
      </c>
      <c r="L2662" s="41" t="s">
        <v>173</v>
      </c>
      <c r="M2662" s="338" t="s">
        <v>31807</v>
      </c>
      <c r="N2662" s="41"/>
      <c r="O2662" s="4088">
        <v>1</v>
      </c>
      <c r="P2662" s="4088">
        <v>1</v>
      </c>
      <c r="Q2662" s="41" t="s">
        <v>31808</v>
      </c>
      <c r="R2662" s="41"/>
      <c r="V2662" s="6" t="s">
        <v>28776</v>
      </c>
      <c r="X2662" s="6" t="s">
        <v>27185</v>
      </c>
      <c r="AA2662" s="6564">
        <v>13800127</v>
      </c>
      <c r="AC2662" s="5050">
        <v>0</v>
      </c>
      <c r="AD2662" s="5050">
        <v>7840.8</v>
      </c>
      <c r="AE2662" s="5050">
        <f t="shared" si="113"/>
        <v>7840.8</v>
      </c>
    </row>
    <row r="2663" spans="1:34" s="6" customFormat="1" ht="30" customHeight="1">
      <c r="A2663" s="8313" t="s">
        <v>26302</v>
      </c>
      <c r="B2663" s="8563" t="s">
        <v>31809</v>
      </c>
      <c r="C2663" s="422">
        <v>46119</v>
      </c>
      <c r="D2663" s="340">
        <f>WORKDAY(C2663,23)</f>
        <v>46150</v>
      </c>
      <c r="E2663" s="422"/>
      <c r="F2663" s="41"/>
      <c r="G2663" s="41">
        <v>6984</v>
      </c>
      <c r="H2663" s="6943" t="s">
        <v>5752</v>
      </c>
      <c r="I2663" s="41"/>
      <c r="J2663" s="41" t="s">
        <v>31810</v>
      </c>
      <c r="K2663" s="41" t="s">
        <v>31811</v>
      </c>
      <c r="L2663" s="41" t="s">
        <v>76</v>
      </c>
      <c r="M2663" s="338" t="s">
        <v>31812</v>
      </c>
      <c r="N2663" s="41"/>
      <c r="O2663" s="4088">
        <v>4</v>
      </c>
      <c r="P2663" s="4088">
        <v>4</v>
      </c>
      <c r="Q2663" s="41" t="s">
        <v>31813</v>
      </c>
      <c r="R2663" s="41"/>
      <c r="V2663" s="6" t="s">
        <v>28776</v>
      </c>
      <c r="X2663" s="6" t="s">
        <v>27185</v>
      </c>
      <c r="AA2663" s="6564">
        <v>13801880</v>
      </c>
      <c r="AC2663" s="5050">
        <v>10200</v>
      </c>
      <c r="AD2663" s="5050">
        <v>7840.8</v>
      </c>
      <c r="AE2663" s="5050">
        <f t="shared" si="113"/>
        <v>41563.199999999997</v>
      </c>
    </row>
    <row r="2664" spans="1:34" s="6" customFormat="1" ht="30" customHeight="1">
      <c r="A2664" s="8416" t="s">
        <v>20507</v>
      </c>
      <c r="B2664" s="41" t="s">
        <v>31814</v>
      </c>
      <c r="C2664" s="422">
        <v>46118</v>
      </c>
      <c r="D2664" s="340">
        <f>WORKDAY(C2664,14)</f>
        <v>46136</v>
      </c>
      <c r="E2664" s="422"/>
      <c r="F2664" s="41"/>
      <c r="G2664" s="41">
        <v>8627</v>
      </c>
      <c r="H2664" s="6943" t="s">
        <v>31815</v>
      </c>
      <c r="I2664" s="41"/>
      <c r="J2664" s="41" t="s">
        <v>31816</v>
      </c>
      <c r="K2664" s="41" t="s">
        <v>31817</v>
      </c>
      <c r="L2664" s="41" t="s">
        <v>173</v>
      </c>
      <c r="M2664" s="338" t="s">
        <v>31818</v>
      </c>
      <c r="N2664" s="41"/>
      <c r="O2664" s="4088">
        <v>1</v>
      </c>
      <c r="P2664" s="4088">
        <v>1</v>
      </c>
      <c r="Q2664" s="41" t="s">
        <v>31819</v>
      </c>
      <c r="R2664" s="41"/>
      <c r="V2664" s="6" t="s">
        <v>28776</v>
      </c>
      <c r="X2664" s="6" t="s">
        <v>27185</v>
      </c>
      <c r="AA2664" s="6564">
        <v>13799138</v>
      </c>
      <c r="AC2664" s="5050">
        <v>0</v>
      </c>
      <c r="AD2664" s="5050">
        <v>14850</v>
      </c>
      <c r="AE2664" s="5050">
        <f t="shared" si="113"/>
        <v>14850</v>
      </c>
    </row>
    <row r="2665" spans="1:34" s="6" customFormat="1" ht="30" customHeight="1">
      <c r="A2665" s="8259" t="s">
        <v>20507</v>
      </c>
      <c r="B2665" s="41" t="s">
        <v>31820</v>
      </c>
      <c r="C2665" s="422">
        <v>46111</v>
      </c>
      <c r="D2665" s="340">
        <f>WORKDAY(C2665,14)</f>
        <v>46129</v>
      </c>
      <c r="E2665" s="422"/>
      <c r="F2665" s="8209"/>
      <c r="G2665" s="41">
        <v>8627</v>
      </c>
      <c r="H2665" s="6943" t="s">
        <v>19961</v>
      </c>
      <c r="I2665" s="41"/>
      <c r="J2665" s="41" t="s">
        <v>19962</v>
      </c>
      <c r="K2665" s="41" t="s">
        <v>31817</v>
      </c>
      <c r="L2665" s="41" t="s">
        <v>173</v>
      </c>
      <c r="M2665" s="338" t="s">
        <v>31821</v>
      </c>
      <c r="N2665" s="41"/>
      <c r="O2665" s="4088">
        <v>1</v>
      </c>
      <c r="P2665" s="4088">
        <v>1</v>
      </c>
      <c r="Q2665" s="41" t="s">
        <v>31822</v>
      </c>
      <c r="R2665" s="41"/>
      <c r="V2665" s="6" t="s">
        <v>28776</v>
      </c>
      <c r="X2665" s="6" t="s">
        <v>27185</v>
      </c>
      <c r="AA2665" s="6564"/>
      <c r="AC2665" s="5050">
        <v>0</v>
      </c>
      <c r="AD2665" s="5050">
        <v>14850</v>
      </c>
      <c r="AE2665" s="5050">
        <f t="shared" si="113"/>
        <v>14850</v>
      </c>
    </row>
    <row r="2666" spans="1:34" s="6" customFormat="1" ht="30" customHeight="1">
      <c r="A2666" s="8259" t="s">
        <v>20543</v>
      </c>
      <c r="B2666" s="41" t="s">
        <v>31823</v>
      </c>
      <c r="C2666" s="422">
        <v>46118</v>
      </c>
      <c r="D2666" s="340">
        <f>WORKDAY(C2666,14)</f>
        <v>46136</v>
      </c>
      <c r="E2666" s="422"/>
      <c r="F2666" s="41"/>
      <c r="G2666" s="41">
        <v>8628</v>
      </c>
      <c r="H2666" s="6943" t="s">
        <v>6567</v>
      </c>
      <c r="I2666" s="41"/>
      <c r="J2666" s="41" t="s">
        <v>31824</v>
      </c>
      <c r="K2666" s="41" t="s">
        <v>31825</v>
      </c>
      <c r="L2666" s="41" t="s">
        <v>76</v>
      </c>
      <c r="M2666" s="338" t="s">
        <v>31826</v>
      </c>
      <c r="N2666" s="41"/>
      <c r="O2666" s="4088">
        <v>4</v>
      </c>
      <c r="P2666" s="4088">
        <v>4</v>
      </c>
      <c r="Q2666" s="41" t="s">
        <v>31827</v>
      </c>
      <c r="R2666" s="41"/>
      <c r="V2666" s="6" t="s">
        <v>28776</v>
      </c>
      <c r="X2666" s="6" t="s">
        <v>27185</v>
      </c>
      <c r="AA2666" s="6564"/>
      <c r="AC2666" s="5050">
        <v>0</v>
      </c>
      <c r="AD2666" s="5050">
        <v>14850</v>
      </c>
      <c r="AE2666" s="5050">
        <f t="shared" si="113"/>
        <v>59400</v>
      </c>
      <c r="AH2666" s="3842"/>
    </row>
    <row r="2667" spans="1:34" ht="30" customHeight="1">
      <c r="A2667" s="8479" t="s">
        <v>20543</v>
      </c>
      <c r="B2667" s="41" t="s">
        <v>31828</v>
      </c>
      <c r="C2667" s="422">
        <v>46119</v>
      </c>
      <c r="D2667" s="340">
        <f>WORKDAY(C2667,23)</f>
        <v>46150</v>
      </c>
      <c r="E2667" s="422"/>
      <c r="F2667" s="41"/>
      <c r="G2667" s="41">
        <v>8628</v>
      </c>
      <c r="H2667" s="49" t="s">
        <v>20994</v>
      </c>
      <c r="I2667" s="3985"/>
      <c r="J2667" s="8338" t="s">
        <v>31829</v>
      </c>
      <c r="K2667" s="8338" t="s">
        <v>31830</v>
      </c>
      <c r="L2667" s="41" t="s">
        <v>193</v>
      </c>
      <c r="M2667" s="338" t="s">
        <v>31831</v>
      </c>
      <c r="N2667" s="42"/>
      <c r="O2667" s="4088">
        <v>6</v>
      </c>
      <c r="P2667" s="4088">
        <v>6</v>
      </c>
      <c r="Q2667" s="8338" t="s">
        <v>31832</v>
      </c>
      <c r="R2667" s="3985"/>
      <c r="S2667" s="142"/>
      <c r="T2667" s="142"/>
      <c r="U2667" s="142"/>
      <c r="V2667" s="31" t="s">
        <v>28776</v>
      </c>
      <c r="W2667" s="31"/>
      <c r="X2667" s="31" t="s">
        <v>27185</v>
      </c>
      <c r="Y2667" s="142"/>
      <c r="Z2667" s="142"/>
      <c r="AA2667" s="4883">
        <v>13801449</v>
      </c>
      <c r="AB2667" s="142"/>
      <c r="AC2667" s="5050">
        <v>46035</v>
      </c>
      <c r="AD2667" s="5050">
        <v>14850</v>
      </c>
      <c r="AE2667" s="5050">
        <f t="shared" si="113"/>
        <v>135135</v>
      </c>
      <c r="AF2667" s="31"/>
      <c r="AG2667" s="142"/>
    </row>
    <row r="2668" spans="1:34" ht="30" customHeight="1">
      <c r="A2668" s="8112" t="s">
        <v>20543</v>
      </c>
      <c r="B2668" s="6" t="s">
        <v>31833</v>
      </c>
      <c r="C2668" s="114">
        <v>46118</v>
      </c>
      <c r="D2668" s="1813">
        <f>WORKDAY(C2668,14)</f>
        <v>46136</v>
      </c>
      <c r="E2668" s="114">
        <v>46132</v>
      </c>
      <c r="F2668" s="6939">
        <f t="shared" si="114"/>
        <v>4</v>
      </c>
      <c r="G2668" s="6">
        <v>8628</v>
      </c>
      <c r="H2668" s="8114" t="s">
        <v>31834</v>
      </c>
      <c r="I2668" s="142"/>
      <c r="J2668" s="8115" t="s">
        <v>31835</v>
      </c>
      <c r="K2668" s="8115" t="s">
        <v>31836</v>
      </c>
      <c r="L2668" s="6" t="s">
        <v>28</v>
      </c>
      <c r="M2668" s="6555" t="s">
        <v>31837</v>
      </c>
      <c r="N2668" s="31"/>
      <c r="O2668" s="264">
        <v>2</v>
      </c>
      <c r="P2668" s="264">
        <v>2</v>
      </c>
      <c r="Q2668" s="8115" t="s">
        <v>31838</v>
      </c>
      <c r="R2668" s="142"/>
      <c r="S2668" s="142"/>
      <c r="T2668" s="142"/>
      <c r="U2668" s="142"/>
      <c r="V2668" s="142"/>
      <c r="W2668" s="142"/>
      <c r="X2668" s="142"/>
      <c r="Y2668" s="142"/>
      <c r="Z2668" s="142"/>
      <c r="AA2668" s="8116"/>
      <c r="AB2668" s="142"/>
      <c r="AC2668" s="5050">
        <v>0</v>
      </c>
      <c r="AD2668" s="5050">
        <v>14850</v>
      </c>
      <c r="AE2668" s="5050">
        <f t="shared" si="113"/>
        <v>29700</v>
      </c>
      <c r="AF2668" s="31"/>
      <c r="AG2668" s="142"/>
    </row>
    <row r="2669" spans="1:34" ht="30" customHeight="1">
      <c r="A2669" s="8117" t="s">
        <v>22585</v>
      </c>
      <c r="B2669" s="8118" t="s">
        <v>31839</v>
      </c>
      <c r="C2669" s="114">
        <v>46118</v>
      </c>
      <c r="D2669" s="1813">
        <f>WORKDAY(C2669,14)</f>
        <v>46136</v>
      </c>
      <c r="E2669" s="114">
        <v>46132</v>
      </c>
      <c r="F2669" s="8119">
        <f t="shared" si="114"/>
        <v>4</v>
      </c>
      <c r="G2669" s="1811">
        <v>8591</v>
      </c>
      <c r="H2669" s="8120" t="s">
        <v>19633</v>
      </c>
      <c r="I2669" s="8118"/>
      <c r="J2669" s="8121" t="s">
        <v>31840</v>
      </c>
      <c r="K2669" s="8122" t="s">
        <v>31841</v>
      </c>
      <c r="L2669" s="6" t="s">
        <v>62</v>
      </c>
      <c r="M2669" s="6555" t="s">
        <v>31842</v>
      </c>
      <c r="N2669" s="251"/>
      <c r="O2669" s="253">
        <v>5</v>
      </c>
      <c r="P2669" s="253">
        <v>5</v>
      </c>
      <c r="Q2669" s="8121" t="s">
        <v>31843</v>
      </c>
      <c r="R2669" s="3487"/>
      <c r="S2669" s="142"/>
      <c r="T2669" s="142"/>
      <c r="U2669" s="142"/>
      <c r="V2669" s="142"/>
      <c r="W2669" s="142"/>
      <c r="X2669" s="142"/>
      <c r="Y2669" s="142"/>
      <c r="Z2669" s="142"/>
      <c r="AA2669" s="8116"/>
      <c r="AB2669" s="142"/>
      <c r="AC2669" s="5050">
        <v>0</v>
      </c>
      <c r="AD2669" s="5050">
        <v>14850</v>
      </c>
      <c r="AE2669" s="5050">
        <f t="shared" si="113"/>
        <v>74250</v>
      </c>
      <c r="AF2669" s="31"/>
      <c r="AG2669" s="142"/>
    </row>
    <row r="2670" spans="1:34" ht="30" customHeight="1">
      <c r="A2670" s="8117" t="s">
        <v>22585</v>
      </c>
      <c r="B2670" s="8118" t="s">
        <v>31844</v>
      </c>
      <c r="C2670" s="114">
        <v>46118</v>
      </c>
      <c r="D2670" s="1813">
        <f>WORKDAY(C2670,14)</f>
        <v>46136</v>
      </c>
      <c r="E2670" s="114">
        <v>46132</v>
      </c>
      <c r="F2670" s="8119">
        <f t="shared" si="114"/>
        <v>4</v>
      </c>
      <c r="G2670" s="1811">
        <v>8591</v>
      </c>
      <c r="H2670" s="8120" t="s">
        <v>3121</v>
      </c>
      <c r="I2670" s="8118"/>
      <c r="J2670" s="8121" t="s">
        <v>31845</v>
      </c>
      <c r="K2670" s="8122" t="s">
        <v>31846</v>
      </c>
      <c r="L2670" s="6" t="s">
        <v>3109</v>
      </c>
      <c r="M2670" s="6555" t="s">
        <v>31847</v>
      </c>
      <c r="N2670" s="251"/>
      <c r="O2670" s="253">
        <v>11</v>
      </c>
      <c r="P2670" s="253">
        <v>11</v>
      </c>
      <c r="Q2670" s="8121" t="s">
        <v>31848</v>
      </c>
      <c r="R2670" s="3487"/>
      <c r="S2670" s="142"/>
      <c r="T2670" s="142"/>
      <c r="U2670" s="142"/>
      <c r="V2670" s="142"/>
      <c r="W2670" s="142"/>
      <c r="X2670" s="142"/>
      <c r="Y2670" s="142"/>
      <c r="Z2670" s="142"/>
      <c r="AA2670" s="8116"/>
      <c r="AB2670" s="142"/>
      <c r="AC2670" s="5050">
        <v>0</v>
      </c>
      <c r="AD2670" s="5050">
        <v>14850</v>
      </c>
      <c r="AE2670" s="5050">
        <f t="shared" si="113"/>
        <v>163350</v>
      </c>
      <c r="AF2670" s="31"/>
      <c r="AG2670" s="142"/>
    </row>
    <row r="2671" spans="1:34" ht="30" customHeight="1">
      <c r="A2671" s="8246" t="s">
        <v>20998</v>
      </c>
      <c r="B2671" s="8250" t="s">
        <v>31849</v>
      </c>
      <c r="C2671" s="8653">
        <v>46118</v>
      </c>
      <c r="D2671" s="8659">
        <f>WORKDAY(C2671,14)</f>
        <v>46136</v>
      </c>
      <c r="E2671" s="8653"/>
      <c r="F2671" s="8248"/>
      <c r="G2671" s="8658">
        <v>8558</v>
      </c>
      <c r="H2671" s="8249" t="s">
        <v>18722</v>
      </c>
      <c r="I2671" s="8250"/>
      <c r="J2671" s="8247" t="s">
        <v>31850</v>
      </c>
      <c r="K2671" s="8251" t="s">
        <v>31851</v>
      </c>
      <c r="L2671" s="8654" t="s">
        <v>28</v>
      </c>
      <c r="M2671" s="8657" t="s">
        <v>31852</v>
      </c>
      <c r="N2671" s="8661"/>
      <c r="O2671" s="258">
        <v>2</v>
      </c>
      <c r="P2671" s="258">
        <v>2</v>
      </c>
      <c r="Q2671" s="8247" t="s">
        <v>31853</v>
      </c>
      <c r="R2671" s="8663"/>
      <c r="S2671" s="142"/>
      <c r="T2671" s="142"/>
      <c r="U2671" s="142"/>
      <c r="V2671" s="8665" t="s">
        <v>28776</v>
      </c>
      <c r="W2671" s="8665"/>
      <c r="X2671" s="8665" t="s">
        <v>27185</v>
      </c>
      <c r="Y2671" s="142"/>
      <c r="Z2671" s="142"/>
      <c r="AA2671" s="8116"/>
      <c r="AB2671" s="142"/>
      <c r="AC2671" s="5050">
        <v>4603.5</v>
      </c>
      <c r="AD2671" s="5050">
        <v>14850</v>
      </c>
      <c r="AE2671" s="5050">
        <f t="shared" si="113"/>
        <v>34303.5</v>
      </c>
      <c r="AF2671" s="31"/>
      <c r="AG2671" s="142"/>
    </row>
    <row r="2672" spans="1:34" ht="30" customHeight="1">
      <c r="A2672" s="8117" t="s">
        <v>20640</v>
      </c>
      <c r="B2672" s="8118" t="s">
        <v>31854</v>
      </c>
      <c r="C2672" s="114">
        <v>46118</v>
      </c>
      <c r="D2672" s="1813">
        <f t="shared" ref="D2672:D2682" si="115">WORKDAY(C2672,14)</f>
        <v>46136</v>
      </c>
      <c r="E2672" s="114">
        <v>46132</v>
      </c>
      <c r="F2672" s="8119">
        <f t="shared" si="114"/>
        <v>4</v>
      </c>
      <c r="G2672" s="1811">
        <v>8605</v>
      </c>
      <c r="H2672" s="8120" t="s">
        <v>12039</v>
      </c>
      <c r="I2672" s="8118"/>
      <c r="J2672" s="8123" t="s">
        <v>31855</v>
      </c>
      <c r="K2672" s="8122" t="s">
        <v>31856</v>
      </c>
      <c r="L2672" s="6" t="s">
        <v>173</v>
      </c>
      <c r="M2672" s="6555" t="s">
        <v>31857</v>
      </c>
      <c r="N2672" s="251"/>
      <c r="O2672" s="253">
        <v>1</v>
      </c>
      <c r="P2672" s="253">
        <v>1</v>
      </c>
      <c r="Q2672" s="8121" t="s">
        <v>29928</v>
      </c>
      <c r="R2672" s="3487"/>
      <c r="S2672" s="142"/>
      <c r="T2672" s="142"/>
      <c r="U2672" s="142"/>
      <c r="V2672" s="142"/>
      <c r="W2672" s="142"/>
      <c r="X2672" s="142"/>
      <c r="Y2672" s="142"/>
      <c r="Z2672" s="142"/>
      <c r="AA2672" s="8116"/>
      <c r="AB2672" s="142"/>
      <c r="AC2672" s="5050">
        <v>936</v>
      </c>
      <c r="AD2672" s="5050">
        <v>4992</v>
      </c>
      <c r="AE2672" s="5050">
        <f t="shared" si="113"/>
        <v>5928</v>
      </c>
      <c r="AF2672" s="31"/>
      <c r="AG2672" s="142"/>
    </row>
    <row r="2673" spans="1:33" ht="30" customHeight="1">
      <c r="A2673" s="8117" t="s">
        <v>20640</v>
      </c>
      <c r="B2673" s="8118" t="s">
        <v>31858</v>
      </c>
      <c r="C2673" s="114">
        <v>46118</v>
      </c>
      <c r="D2673" s="1813">
        <f t="shared" si="115"/>
        <v>46136</v>
      </c>
      <c r="E2673" s="114">
        <v>46132</v>
      </c>
      <c r="F2673" s="8119">
        <f t="shared" si="114"/>
        <v>4</v>
      </c>
      <c r="G2673" s="1811">
        <v>8605</v>
      </c>
      <c r="H2673" s="8120" t="s">
        <v>31859</v>
      </c>
      <c r="I2673" s="8118"/>
      <c r="J2673" s="8121" t="s">
        <v>31860</v>
      </c>
      <c r="K2673" s="8122" t="s">
        <v>31861</v>
      </c>
      <c r="L2673" s="6" t="s">
        <v>173</v>
      </c>
      <c r="M2673" s="6555" t="s">
        <v>31862</v>
      </c>
      <c r="N2673" s="251"/>
      <c r="O2673" s="253">
        <v>1</v>
      </c>
      <c r="P2673" s="253">
        <v>1</v>
      </c>
      <c r="Q2673" s="8121" t="s">
        <v>31863</v>
      </c>
      <c r="R2673" s="3487"/>
      <c r="S2673" s="142"/>
      <c r="T2673" s="142"/>
      <c r="U2673" s="142"/>
      <c r="V2673" s="142"/>
      <c r="W2673" s="142"/>
      <c r="X2673" s="142"/>
      <c r="Y2673" s="142"/>
      <c r="Z2673" s="142"/>
      <c r="AA2673" s="8116"/>
      <c r="AB2673" s="142"/>
      <c r="AC2673" s="5050">
        <v>936</v>
      </c>
      <c r="AD2673" s="5050">
        <v>4992</v>
      </c>
      <c r="AE2673" s="5050">
        <f t="shared" si="113"/>
        <v>5928</v>
      </c>
      <c r="AF2673" s="31"/>
      <c r="AG2673" s="142"/>
    </row>
    <row r="2674" spans="1:33" ht="30" customHeight="1">
      <c r="A2674" s="8117" t="s">
        <v>20640</v>
      </c>
      <c r="B2674" s="8118" t="s">
        <v>31864</v>
      </c>
      <c r="C2674" s="114">
        <v>46118</v>
      </c>
      <c r="D2674" s="1813">
        <f t="shared" si="115"/>
        <v>46136</v>
      </c>
      <c r="E2674" s="114">
        <v>46132</v>
      </c>
      <c r="F2674" s="8119">
        <f t="shared" si="114"/>
        <v>4</v>
      </c>
      <c r="G2674" s="1811">
        <v>8605</v>
      </c>
      <c r="H2674" s="8120" t="s">
        <v>10502</v>
      </c>
      <c r="I2674" s="8118"/>
      <c r="J2674" s="8123" t="s">
        <v>31865</v>
      </c>
      <c r="K2674" s="8122" t="s">
        <v>31866</v>
      </c>
      <c r="L2674" s="6" t="s">
        <v>173</v>
      </c>
      <c r="M2674" s="6555" t="s">
        <v>31867</v>
      </c>
      <c r="N2674" s="251"/>
      <c r="O2674" s="253">
        <v>1</v>
      </c>
      <c r="P2674" s="253">
        <v>1</v>
      </c>
      <c r="Q2674" s="8121" t="s">
        <v>29809</v>
      </c>
      <c r="R2674" s="3487"/>
      <c r="S2674" s="142"/>
      <c r="T2674" s="142"/>
      <c r="U2674" s="142"/>
      <c r="V2674" s="142"/>
      <c r="W2674" s="142"/>
      <c r="X2674" s="142"/>
      <c r="Y2674" s="142"/>
      <c r="Z2674" s="142"/>
      <c r="AA2674" s="8116"/>
      <c r="AB2674" s="142"/>
      <c r="AC2674" s="5050">
        <v>0</v>
      </c>
      <c r="AD2674" s="5050">
        <v>4992</v>
      </c>
      <c r="AE2674" s="5050">
        <f t="shared" si="113"/>
        <v>4992</v>
      </c>
      <c r="AF2674" s="31"/>
      <c r="AG2674" s="142"/>
    </row>
    <row r="2675" spans="1:33" ht="30" customHeight="1">
      <c r="A2675" s="8117" t="s">
        <v>21279</v>
      </c>
      <c r="B2675" s="8118" t="s">
        <v>31868</v>
      </c>
      <c r="C2675" s="1813">
        <v>46108</v>
      </c>
      <c r="D2675" s="1813">
        <f t="shared" si="115"/>
        <v>46128</v>
      </c>
      <c r="E2675" s="114">
        <v>46132</v>
      </c>
      <c r="F2675" s="8119">
        <f t="shared" si="114"/>
        <v>-4</v>
      </c>
      <c r="G2675" s="1811">
        <v>8599</v>
      </c>
      <c r="H2675" s="8120" t="s">
        <v>354</v>
      </c>
      <c r="I2675" s="8118"/>
      <c r="J2675" s="8121" t="s">
        <v>31869</v>
      </c>
      <c r="K2675" s="8122" t="s">
        <v>31870</v>
      </c>
      <c r="L2675" s="6" t="s">
        <v>173</v>
      </c>
      <c r="M2675" s="6555" t="s">
        <v>31871</v>
      </c>
      <c r="N2675" s="251"/>
      <c r="O2675" s="253">
        <v>1</v>
      </c>
      <c r="P2675" s="253">
        <v>1</v>
      </c>
      <c r="Q2675" s="8121" t="s">
        <v>31872</v>
      </c>
      <c r="R2675" s="3487"/>
      <c r="S2675" s="142"/>
      <c r="T2675" s="142"/>
      <c r="U2675" s="142"/>
      <c r="V2675" s="142"/>
      <c r="W2675" s="142"/>
      <c r="X2675" s="142"/>
      <c r="Y2675" s="142"/>
      <c r="Z2675" s="142"/>
      <c r="AA2675" s="8116"/>
      <c r="AB2675" s="142"/>
      <c r="AC2675" s="5050">
        <v>0</v>
      </c>
      <c r="AD2675" s="5050">
        <v>8316</v>
      </c>
      <c r="AE2675" s="5050">
        <f t="shared" si="113"/>
        <v>8316</v>
      </c>
      <c r="AF2675" s="31"/>
      <c r="AG2675" s="142"/>
    </row>
    <row r="2676" spans="1:33" ht="30" customHeight="1">
      <c r="A2676" s="8117" t="s">
        <v>26419</v>
      </c>
      <c r="B2676" s="8118" t="s">
        <v>31873</v>
      </c>
      <c r="C2676" s="114">
        <v>46118</v>
      </c>
      <c r="D2676" s="1813">
        <f t="shared" si="115"/>
        <v>46136</v>
      </c>
      <c r="E2676" s="114">
        <v>46132</v>
      </c>
      <c r="F2676" s="8119">
        <f t="shared" si="114"/>
        <v>4</v>
      </c>
      <c r="G2676" s="1811">
        <v>5940</v>
      </c>
      <c r="H2676" s="8120" t="s">
        <v>9247</v>
      </c>
      <c r="I2676" s="8118"/>
      <c r="J2676" s="8123" t="s">
        <v>31874</v>
      </c>
      <c r="K2676" s="8122" t="s">
        <v>31875</v>
      </c>
      <c r="L2676" s="6" t="s">
        <v>173</v>
      </c>
      <c r="M2676" s="6555" t="s">
        <v>31876</v>
      </c>
      <c r="N2676" s="251"/>
      <c r="O2676" s="253">
        <v>1</v>
      </c>
      <c r="P2676" s="253">
        <v>1</v>
      </c>
      <c r="Q2676" s="8121" t="s">
        <v>31877</v>
      </c>
      <c r="R2676" s="3487"/>
      <c r="S2676" s="142"/>
      <c r="T2676" s="142"/>
      <c r="U2676" s="142"/>
      <c r="V2676" s="142"/>
      <c r="W2676" s="142"/>
      <c r="X2676" s="142"/>
      <c r="Y2676" s="142"/>
      <c r="Z2676" s="142"/>
      <c r="AA2676" s="8116"/>
      <c r="AB2676" s="142"/>
      <c r="AC2676" s="5050">
        <v>0</v>
      </c>
      <c r="AD2676" s="5050">
        <v>17000</v>
      </c>
      <c r="AE2676" s="5050">
        <f t="shared" si="113"/>
        <v>17000</v>
      </c>
      <c r="AF2676" s="31"/>
      <c r="AG2676" s="142"/>
    </row>
    <row r="2677" spans="1:33" ht="30" customHeight="1">
      <c r="A2677" s="8117" t="s">
        <v>26419</v>
      </c>
      <c r="B2677" s="8118" t="s">
        <v>31878</v>
      </c>
      <c r="C2677" s="114">
        <v>46118</v>
      </c>
      <c r="D2677" s="1813">
        <f>WORKDAY(C2677,23)</f>
        <v>46149</v>
      </c>
      <c r="E2677" s="114">
        <v>46132</v>
      </c>
      <c r="F2677" s="8119">
        <f t="shared" si="114"/>
        <v>17</v>
      </c>
      <c r="G2677" s="1811">
        <v>5940</v>
      </c>
      <c r="H2677" s="8120" t="s">
        <v>813</v>
      </c>
      <c r="I2677" s="8118"/>
      <c r="J2677" s="8123" t="s">
        <v>31879</v>
      </c>
      <c r="K2677" s="8122" t="s">
        <v>31880</v>
      </c>
      <c r="L2677" s="6" t="s">
        <v>173</v>
      </c>
      <c r="M2677" s="6555" t="s">
        <v>31881</v>
      </c>
      <c r="N2677" s="251"/>
      <c r="O2677" s="253">
        <v>1</v>
      </c>
      <c r="P2677" s="253">
        <v>1</v>
      </c>
      <c r="Q2677" s="8121" t="s">
        <v>31882</v>
      </c>
      <c r="R2677" s="3487"/>
      <c r="S2677" s="142"/>
      <c r="T2677" s="142"/>
      <c r="U2677" s="142"/>
      <c r="V2677" s="142"/>
      <c r="W2677" s="142"/>
      <c r="X2677" s="142"/>
      <c r="Y2677" s="142"/>
      <c r="Z2677" s="142"/>
      <c r="AA2677" s="8116"/>
      <c r="AB2677" s="142"/>
      <c r="AC2677" s="5050">
        <v>15000</v>
      </c>
      <c r="AD2677" s="5050">
        <v>17000</v>
      </c>
      <c r="AE2677" s="5050">
        <f t="shared" si="113"/>
        <v>32000</v>
      </c>
      <c r="AF2677" s="31"/>
      <c r="AG2677" s="142"/>
    </row>
    <row r="2678" spans="1:33" ht="30" customHeight="1">
      <c r="A2678" s="8117" t="s">
        <v>26419</v>
      </c>
      <c r="B2678" s="8118" t="s">
        <v>31883</v>
      </c>
      <c r="C2678" s="114">
        <v>46113</v>
      </c>
      <c r="D2678" s="1813">
        <f t="shared" si="115"/>
        <v>46133</v>
      </c>
      <c r="E2678" s="114">
        <v>46132</v>
      </c>
      <c r="F2678" s="8119">
        <f t="shared" si="114"/>
        <v>1</v>
      </c>
      <c r="G2678" s="1811">
        <v>5940</v>
      </c>
      <c r="H2678" s="8120" t="s">
        <v>31884</v>
      </c>
      <c r="I2678" s="8118"/>
      <c r="J2678" s="8123" t="s">
        <v>31885</v>
      </c>
      <c r="K2678" s="8122" t="s">
        <v>31886</v>
      </c>
      <c r="L2678" s="6" t="s">
        <v>201</v>
      </c>
      <c r="M2678" s="6555" t="s">
        <v>31887</v>
      </c>
      <c r="N2678" s="251"/>
      <c r="O2678" s="253">
        <v>13</v>
      </c>
      <c r="P2678" s="253">
        <v>13</v>
      </c>
      <c r="Q2678" s="8121" t="s">
        <v>31888</v>
      </c>
      <c r="R2678" s="3487"/>
      <c r="S2678" s="142"/>
      <c r="T2678" s="142"/>
      <c r="U2678" s="142"/>
      <c r="V2678" s="142"/>
      <c r="W2678" s="142"/>
      <c r="X2678" s="142"/>
      <c r="Y2678" s="142"/>
      <c r="Z2678" s="142"/>
      <c r="AA2678" s="8116"/>
      <c r="AB2678" s="142"/>
      <c r="AC2678" s="5050">
        <v>7000</v>
      </c>
      <c r="AD2678" s="5050">
        <v>17000</v>
      </c>
      <c r="AE2678" s="5050">
        <f t="shared" si="113"/>
        <v>228000</v>
      </c>
      <c r="AF2678" s="31"/>
      <c r="AG2678" s="142"/>
    </row>
    <row r="2679" spans="1:33" ht="30" customHeight="1">
      <c r="A2679" s="8117" t="s">
        <v>26419</v>
      </c>
      <c r="B2679" s="8118" t="s">
        <v>31889</v>
      </c>
      <c r="C2679" s="114">
        <v>46118</v>
      </c>
      <c r="D2679" s="1813">
        <f t="shared" si="115"/>
        <v>46136</v>
      </c>
      <c r="E2679" s="114">
        <v>46132</v>
      </c>
      <c r="F2679" s="8119">
        <f t="shared" si="114"/>
        <v>4</v>
      </c>
      <c r="G2679" s="1811">
        <v>5940</v>
      </c>
      <c r="H2679" s="8120" t="s">
        <v>375</v>
      </c>
      <c r="I2679" s="8118"/>
      <c r="J2679" s="8121" t="s">
        <v>31890</v>
      </c>
      <c r="K2679" s="8122" t="s">
        <v>31891</v>
      </c>
      <c r="L2679" s="6" t="s">
        <v>173</v>
      </c>
      <c r="M2679" s="6555" t="s">
        <v>31892</v>
      </c>
      <c r="N2679" s="251"/>
      <c r="O2679" s="253">
        <v>1</v>
      </c>
      <c r="P2679" s="253">
        <v>1</v>
      </c>
      <c r="Q2679" s="8121" t="s">
        <v>31877</v>
      </c>
      <c r="R2679" s="3487"/>
      <c r="S2679" s="142"/>
      <c r="T2679" s="142"/>
      <c r="U2679" s="142"/>
      <c r="V2679" s="142"/>
      <c r="W2679" s="142"/>
      <c r="X2679" s="142"/>
      <c r="Y2679" s="142"/>
      <c r="Z2679" s="142"/>
      <c r="AA2679" s="8116"/>
      <c r="AB2679" s="142"/>
      <c r="AC2679" s="5050">
        <v>0</v>
      </c>
      <c r="AD2679" s="5050">
        <v>17000</v>
      </c>
      <c r="AE2679" s="5050">
        <f t="shared" si="113"/>
        <v>17000</v>
      </c>
      <c r="AF2679" s="31"/>
      <c r="AG2679" s="142"/>
    </row>
    <row r="2680" spans="1:33" ht="30" customHeight="1">
      <c r="A2680" s="8117" t="s">
        <v>20974</v>
      </c>
      <c r="B2680" s="8118" t="s">
        <v>31893</v>
      </c>
      <c r="C2680" s="1813">
        <v>46108</v>
      </c>
      <c r="D2680" s="1813">
        <f t="shared" si="115"/>
        <v>46128</v>
      </c>
      <c r="E2680" s="114">
        <v>46132</v>
      </c>
      <c r="F2680" s="8119">
        <f t="shared" si="114"/>
        <v>-4</v>
      </c>
      <c r="G2680" s="1811">
        <v>8595</v>
      </c>
      <c r="H2680" s="8120" t="s">
        <v>31894</v>
      </c>
      <c r="I2680" s="8118"/>
      <c r="J2680" s="8123" t="s">
        <v>31895</v>
      </c>
      <c r="K2680" s="8122" t="s">
        <v>31896</v>
      </c>
      <c r="L2680" s="6" t="s">
        <v>173</v>
      </c>
      <c r="M2680" s="6555" t="s">
        <v>31897</v>
      </c>
      <c r="N2680" s="251"/>
      <c r="O2680" s="253">
        <v>1</v>
      </c>
      <c r="P2680" s="253">
        <v>1</v>
      </c>
      <c r="Q2680" s="8121" t="s">
        <v>31898</v>
      </c>
      <c r="R2680" s="3487"/>
      <c r="S2680" s="142"/>
      <c r="T2680" s="142"/>
      <c r="U2680" s="142"/>
      <c r="V2680" s="142"/>
      <c r="W2680" s="142"/>
      <c r="X2680" s="142"/>
      <c r="Y2680" s="142"/>
      <c r="Z2680" s="142"/>
      <c r="AA2680" s="8116"/>
      <c r="AB2680" s="142"/>
      <c r="AC2680" s="5050">
        <v>0</v>
      </c>
      <c r="AD2680" s="5050">
        <v>8400</v>
      </c>
      <c r="AE2680" s="5050">
        <f t="shared" ref="AE2680:AE2681" si="116">AC2680+AD2680*P2680</f>
        <v>8400</v>
      </c>
      <c r="AF2680" s="31"/>
      <c r="AG2680" s="142"/>
    </row>
    <row r="2681" spans="1:33" ht="30" customHeight="1">
      <c r="A2681" s="8451" t="s">
        <v>22509</v>
      </c>
      <c r="B2681" s="8118" t="s">
        <v>31899</v>
      </c>
      <c r="C2681" s="114">
        <v>46118</v>
      </c>
      <c r="D2681" s="1813">
        <f>WORKDAY(C2681,40)</f>
        <v>46174</v>
      </c>
      <c r="E2681" s="114">
        <v>46132</v>
      </c>
      <c r="F2681" s="8119">
        <f t="shared" ref="F2681:F2743" si="117">SUM(D2681-E2681)</f>
        <v>42</v>
      </c>
      <c r="G2681" s="1811">
        <v>9013</v>
      </c>
      <c r="H2681" s="8120" t="s">
        <v>31900</v>
      </c>
      <c r="I2681" s="8118"/>
      <c r="J2681" s="8121" t="s">
        <v>31901</v>
      </c>
      <c r="K2681" s="8122" t="s">
        <v>31902</v>
      </c>
      <c r="L2681" s="6" t="s">
        <v>173</v>
      </c>
      <c r="M2681" s="6555" t="s">
        <v>32852</v>
      </c>
      <c r="N2681" s="251"/>
      <c r="O2681" s="253">
        <v>1</v>
      </c>
      <c r="P2681" s="253">
        <v>1</v>
      </c>
      <c r="Q2681" s="8121" t="s">
        <v>31903</v>
      </c>
      <c r="R2681" s="3487"/>
      <c r="S2681" s="142"/>
      <c r="T2681" s="142"/>
      <c r="U2681" s="142"/>
      <c r="V2681" s="142"/>
      <c r="W2681" s="142"/>
      <c r="X2681" s="142"/>
      <c r="Y2681" s="142"/>
      <c r="Z2681" s="142"/>
      <c r="AA2681" s="8116">
        <v>13799070</v>
      </c>
      <c r="AB2681" s="142"/>
      <c r="AC2681" s="5050">
        <v>113700</v>
      </c>
      <c r="AD2681" s="5050">
        <v>20250</v>
      </c>
      <c r="AE2681" s="5050">
        <f t="shared" si="116"/>
        <v>133950</v>
      </c>
      <c r="AF2681" s="31"/>
      <c r="AG2681" s="142"/>
    </row>
    <row r="2682" spans="1:33" ht="30" customHeight="1">
      <c r="A2682" s="8273" t="s">
        <v>22542</v>
      </c>
      <c r="B2682" s="8274" t="s">
        <v>31904</v>
      </c>
      <c r="C2682" s="45">
        <v>46118</v>
      </c>
      <c r="D2682" s="4271">
        <f t="shared" si="115"/>
        <v>46136</v>
      </c>
      <c r="E2682" s="45"/>
      <c r="F2682" s="8205"/>
      <c r="G2682" s="4008">
        <v>8579</v>
      </c>
      <c r="H2682" s="8275" t="s">
        <v>30225</v>
      </c>
      <c r="I2682" s="8274"/>
      <c r="J2682" s="8276" t="s">
        <v>31905</v>
      </c>
      <c r="K2682" s="8277" t="s">
        <v>31906</v>
      </c>
      <c r="L2682" s="6504" t="s">
        <v>173</v>
      </c>
      <c r="M2682" s="3705" t="s">
        <v>31907</v>
      </c>
      <c r="N2682" s="4273"/>
      <c r="O2682" s="261">
        <v>1</v>
      </c>
      <c r="P2682" s="261">
        <v>1</v>
      </c>
      <c r="Q2682" s="8278" t="s">
        <v>31908</v>
      </c>
      <c r="R2682" s="6508"/>
      <c r="S2682" s="334"/>
      <c r="T2682" s="334"/>
      <c r="U2682" s="334"/>
      <c r="V2682" s="247" t="s">
        <v>28776</v>
      </c>
      <c r="W2682" s="247"/>
      <c r="X2682" s="247" t="s">
        <v>27185</v>
      </c>
      <c r="Y2682" s="334"/>
      <c r="Z2682" s="334"/>
      <c r="AA2682" s="8133"/>
      <c r="AB2682" s="334"/>
      <c r="AC2682" s="7049">
        <v>0</v>
      </c>
      <c r="AD2682" s="7049">
        <v>8316</v>
      </c>
      <c r="AE2682" s="7049">
        <f>AC2682+AD2682*P2682</f>
        <v>8316</v>
      </c>
      <c r="AF2682" s="247"/>
      <c r="AG2682" s="334"/>
    </row>
    <row r="2683" spans="1:33" s="6" customFormat="1" ht="30" customHeight="1">
      <c r="A2683" s="8134" t="s">
        <v>20936</v>
      </c>
      <c r="B2683" s="6" t="s">
        <v>31951</v>
      </c>
      <c r="C2683" s="114">
        <v>46118</v>
      </c>
      <c r="D2683" s="114">
        <v>46156</v>
      </c>
      <c r="E2683" s="7060">
        <v>46132</v>
      </c>
      <c r="F2683" s="8131">
        <f t="shared" si="117"/>
        <v>24</v>
      </c>
      <c r="G2683" s="6">
        <v>8596</v>
      </c>
      <c r="H2683" s="6935" t="s">
        <v>31952</v>
      </c>
      <c r="J2683" s="6" t="s">
        <v>31953</v>
      </c>
      <c r="K2683" s="6" t="s">
        <v>31954</v>
      </c>
      <c r="L2683" s="4293" t="s">
        <v>173</v>
      </c>
      <c r="M2683" s="6573" t="s">
        <v>31956</v>
      </c>
      <c r="O2683" s="8132">
        <v>1</v>
      </c>
      <c r="P2683" s="8132">
        <v>1</v>
      </c>
      <c r="Q2683" s="6" t="s">
        <v>31955</v>
      </c>
      <c r="AA2683" s="6564">
        <v>13798475</v>
      </c>
      <c r="AC2683" s="7049">
        <v>40350</v>
      </c>
      <c r="AD2683" s="7049">
        <v>9600</v>
      </c>
      <c r="AE2683" s="7049">
        <f t="shared" ref="AE2683:AE2732" si="118">AC2683+AD2683*P2683</f>
        <v>49950</v>
      </c>
    </row>
    <row r="2684" spans="1:33" s="6" customFormat="1" ht="30" customHeight="1">
      <c r="A2684" s="8134" t="s">
        <v>20543</v>
      </c>
      <c r="B2684" s="6" t="s">
        <v>31957</v>
      </c>
      <c r="C2684" s="114">
        <v>46118</v>
      </c>
      <c r="D2684" s="114">
        <v>46211</v>
      </c>
      <c r="E2684" s="114">
        <v>46132</v>
      </c>
      <c r="F2684" s="8131">
        <f t="shared" si="117"/>
        <v>79</v>
      </c>
      <c r="G2684" s="6">
        <v>8628</v>
      </c>
      <c r="H2684" s="6935" t="s">
        <v>31958</v>
      </c>
      <c r="J2684" s="6" t="s">
        <v>31959</v>
      </c>
      <c r="K2684" s="6" t="s">
        <v>31960</v>
      </c>
      <c r="L2684" s="4293" t="s">
        <v>173</v>
      </c>
      <c r="M2684" s="6573" t="s">
        <v>31962</v>
      </c>
      <c r="O2684" s="8132">
        <v>1</v>
      </c>
      <c r="P2684" s="8132">
        <v>1</v>
      </c>
      <c r="Q2684" s="6" t="s">
        <v>31961</v>
      </c>
      <c r="AA2684" s="6564">
        <v>13798491</v>
      </c>
      <c r="AC2684" s="7049">
        <v>145530</v>
      </c>
      <c r="AD2684" s="5050">
        <v>14850</v>
      </c>
      <c r="AE2684" s="7049">
        <f t="shared" si="118"/>
        <v>160380</v>
      </c>
    </row>
    <row r="2685" spans="1:33" s="6" customFormat="1" ht="30" customHeight="1">
      <c r="A2685" s="8134" t="s">
        <v>20998</v>
      </c>
      <c r="B2685" s="6" t="s">
        <v>31968</v>
      </c>
      <c r="C2685" s="114">
        <v>46119</v>
      </c>
      <c r="D2685" s="114">
        <v>46156</v>
      </c>
      <c r="E2685" s="114">
        <v>46132</v>
      </c>
      <c r="F2685" s="8131">
        <f t="shared" si="117"/>
        <v>24</v>
      </c>
      <c r="G2685" s="6">
        <v>8558</v>
      </c>
      <c r="H2685" s="6935" t="s">
        <v>383</v>
      </c>
      <c r="J2685" s="6" t="s">
        <v>31969</v>
      </c>
      <c r="K2685" s="6" t="s">
        <v>31970</v>
      </c>
      <c r="L2685" s="4293" t="s">
        <v>173</v>
      </c>
      <c r="M2685" s="6573" t="s">
        <v>31972</v>
      </c>
      <c r="O2685" s="8132">
        <v>1</v>
      </c>
      <c r="P2685" s="8132">
        <v>1</v>
      </c>
      <c r="Q2685" s="6" t="s">
        <v>31971</v>
      </c>
      <c r="AA2685" s="6564">
        <v>13801536</v>
      </c>
      <c r="AC2685" s="7049">
        <v>46035</v>
      </c>
      <c r="AD2685" s="7049">
        <v>14850</v>
      </c>
      <c r="AE2685" s="7049">
        <f t="shared" si="118"/>
        <v>60885</v>
      </c>
    </row>
    <row r="2686" spans="1:33" s="6" customFormat="1" ht="30" customHeight="1">
      <c r="A2686" s="8134" t="s">
        <v>21279</v>
      </c>
      <c r="B2686" s="6" t="s">
        <v>31977</v>
      </c>
      <c r="C2686" s="114">
        <v>46119</v>
      </c>
      <c r="D2686" s="114">
        <v>46141</v>
      </c>
      <c r="E2686" s="114">
        <v>46132</v>
      </c>
      <c r="F2686" s="8131">
        <f t="shared" si="117"/>
        <v>9</v>
      </c>
      <c r="G2686" s="6">
        <v>8599</v>
      </c>
      <c r="H2686" s="6935" t="s">
        <v>31978</v>
      </c>
      <c r="J2686" s="6" t="s">
        <v>31979</v>
      </c>
      <c r="K2686" s="6" t="s">
        <v>31980</v>
      </c>
      <c r="L2686" s="4293" t="s">
        <v>173</v>
      </c>
      <c r="M2686" s="6573" t="s">
        <v>31982</v>
      </c>
      <c r="O2686" s="8132">
        <v>1</v>
      </c>
      <c r="P2686" s="8132">
        <v>1</v>
      </c>
      <c r="Q2686" s="6" t="s">
        <v>31981</v>
      </c>
      <c r="AA2686" s="6564">
        <v>13802701</v>
      </c>
      <c r="AC2686" s="7049">
        <v>0</v>
      </c>
      <c r="AD2686" s="7049">
        <v>8316</v>
      </c>
      <c r="AE2686" s="7049">
        <f t="shared" si="118"/>
        <v>8316</v>
      </c>
    </row>
    <row r="2687" spans="1:33" s="6" customFormat="1" ht="30" customHeight="1">
      <c r="A2687" s="8134" t="s">
        <v>21279</v>
      </c>
      <c r="B2687" s="6" t="s">
        <v>31983</v>
      </c>
      <c r="C2687" s="114">
        <v>46119</v>
      </c>
      <c r="D2687" s="114">
        <v>46141</v>
      </c>
      <c r="E2687" s="114">
        <v>46132</v>
      </c>
      <c r="F2687" s="8131">
        <f t="shared" si="117"/>
        <v>9</v>
      </c>
      <c r="G2687" s="6">
        <v>8599</v>
      </c>
      <c r="H2687" s="6935" t="s">
        <v>5614</v>
      </c>
      <c r="J2687" s="6" t="s">
        <v>31984</v>
      </c>
      <c r="K2687" s="6" t="s">
        <v>31985</v>
      </c>
      <c r="L2687" s="4293" t="s">
        <v>173</v>
      </c>
      <c r="M2687" s="6573" t="s">
        <v>31987</v>
      </c>
      <c r="O2687" s="8132">
        <v>1</v>
      </c>
      <c r="P2687" s="8132">
        <v>1</v>
      </c>
      <c r="Q2687" s="6" t="s">
        <v>31986</v>
      </c>
      <c r="AA2687" s="6564">
        <v>13802894</v>
      </c>
      <c r="AC2687" s="7049">
        <v>0</v>
      </c>
      <c r="AD2687" s="7049">
        <v>8316</v>
      </c>
      <c r="AE2687" s="7049">
        <f t="shared" si="118"/>
        <v>8316</v>
      </c>
    </row>
    <row r="2688" spans="1:33" s="6" customFormat="1" ht="30" customHeight="1">
      <c r="A2688" s="8134" t="s">
        <v>21279</v>
      </c>
      <c r="B2688" s="6" t="s">
        <v>31988</v>
      </c>
      <c r="C2688" s="114">
        <v>46119</v>
      </c>
      <c r="D2688" s="114">
        <v>46141</v>
      </c>
      <c r="E2688" s="114">
        <v>46132</v>
      </c>
      <c r="F2688" s="8131">
        <f t="shared" si="117"/>
        <v>9</v>
      </c>
      <c r="G2688" s="6">
        <v>8599</v>
      </c>
      <c r="H2688" s="6935" t="s">
        <v>7641</v>
      </c>
      <c r="J2688" s="6" t="s">
        <v>31989</v>
      </c>
      <c r="K2688" s="6" t="s">
        <v>31985</v>
      </c>
      <c r="L2688" s="4293" t="s">
        <v>173</v>
      </c>
      <c r="M2688" s="6573" t="s">
        <v>31991</v>
      </c>
      <c r="O2688" s="8132">
        <v>1</v>
      </c>
      <c r="P2688" s="8132">
        <v>1</v>
      </c>
      <c r="Q2688" s="6" t="s">
        <v>31990</v>
      </c>
      <c r="AA2688" s="6564">
        <v>13802897</v>
      </c>
      <c r="AC2688" s="7049">
        <v>0</v>
      </c>
      <c r="AD2688" s="7049">
        <v>8316</v>
      </c>
      <c r="AE2688" s="7049">
        <f t="shared" si="118"/>
        <v>8316</v>
      </c>
    </row>
    <row r="2689" spans="1:31" s="6" customFormat="1" ht="30" customHeight="1">
      <c r="A2689" s="8134" t="s">
        <v>20911</v>
      </c>
      <c r="B2689" s="6" t="s">
        <v>31992</v>
      </c>
      <c r="C2689" s="114">
        <v>46119</v>
      </c>
      <c r="D2689" s="114">
        <v>46141</v>
      </c>
      <c r="E2689" s="114">
        <v>46132</v>
      </c>
      <c r="F2689" s="8131">
        <f t="shared" si="117"/>
        <v>9</v>
      </c>
      <c r="G2689" s="6">
        <v>8638</v>
      </c>
      <c r="H2689" s="6935"/>
      <c r="I2689" s="6" t="s">
        <v>21302</v>
      </c>
      <c r="J2689" s="6" t="s">
        <v>31993</v>
      </c>
      <c r="K2689" s="6" t="s">
        <v>31994</v>
      </c>
      <c r="L2689" s="4293" t="s">
        <v>193</v>
      </c>
      <c r="M2689" s="6573" t="s">
        <v>31996</v>
      </c>
      <c r="O2689" s="8132">
        <v>6</v>
      </c>
      <c r="P2689" s="8132">
        <v>6</v>
      </c>
      <c r="Q2689" s="6" t="s">
        <v>31995</v>
      </c>
      <c r="AA2689" s="6564">
        <v>13803105</v>
      </c>
      <c r="AC2689" s="7049">
        <v>0</v>
      </c>
      <c r="AD2689" s="7049">
        <v>8316</v>
      </c>
      <c r="AE2689" s="7049">
        <f t="shared" si="118"/>
        <v>49896</v>
      </c>
    </row>
    <row r="2690" spans="1:31" s="6" customFormat="1" ht="30" customHeight="1">
      <c r="A2690" s="8135" t="s">
        <v>20488</v>
      </c>
      <c r="B2690" s="8440" t="s">
        <v>31997</v>
      </c>
      <c r="C2690" s="8434">
        <v>46119</v>
      </c>
      <c r="D2690" s="8434">
        <v>46156</v>
      </c>
      <c r="E2690" s="8434"/>
      <c r="F2690" s="8205"/>
      <c r="G2690" s="8440">
        <v>8630</v>
      </c>
      <c r="H2690" s="8445" t="s">
        <v>29347</v>
      </c>
      <c r="I2690" s="8440"/>
      <c r="J2690" s="8440" t="s">
        <v>31998</v>
      </c>
      <c r="K2690" s="8440" t="s">
        <v>31999</v>
      </c>
      <c r="L2690" s="8433" t="s">
        <v>173</v>
      </c>
      <c r="M2690" s="8446" t="s">
        <v>32001</v>
      </c>
      <c r="N2690" s="8440"/>
      <c r="O2690" s="261">
        <v>1</v>
      </c>
      <c r="P2690" s="261">
        <v>1</v>
      </c>
      <c r="Q2690" s="8440" t="s">
        <v>32000</v>
      </c>
      <c r="R2690" s="8440"/>
      <c r="V2690" s="6" t="s">
        <v>28776</v>
      </c>
      <c r="X2690" s="6" t="s">
        <v>27185</v>
      </c>
      <c r="AA2690" s="6564">
        <v>13804554</v>
      </c>
      <c r="AC2690" s="7049">
        <v>11954.25</v>
      </c>
      <c r="AD2690" s="7049">
        <v>8316</v>
      </c>
      <c r="AE2690" s="7049">
        <f t="shared" si="118"/>
        <v>20270.25</v>
      </c>
    </row>
    <row r="2691" spans="1:31" s="6" customFormat="1" ht="30" customHeight="1">
      <c r="A2691" s="8134" t="s">
        <v>26419</v>
      </c>
      <c r="B2691" s="6" t="s">
        <v>32002</v>
      </c>
      <c r="C2691" s="114">
        <v>46119</v>
      </c>
      <c r="D2691" s="114">
        <v>46156</v>
      </c>
      <c r="E2691" s="114">
        <v>46132</v>
      </c>
      <c r="F2691" s="8131">
        <f t="shared" si="117"/>
        <v>24</v>
      </c>
      <c r="G2691" s="6">
        <v>5940</v>
      </c>
      <c r="H2691" s="6935" t="s">
        <v>4795</v>
      </c>
      <c r="J2691" s="6" t="s">
        <v>32004</v>
      </c>
      <c r="K2691" s="6" t="s">
        <v>32003</v>
      </c>
      <c r="L2691" s="4293" t="s">
        <v>173</v>
      </c>
      <c r="M2691" s="6573" t="s">
        <v>32006</v>
      </c>
      <c r="O2691" s="8132">
        <v>1</v>
      </c>
      <c r="P2691" s="8132">
        <v>1</v>
      </c>
      <c r="Q2691" s="6" t="s">
        <v>32005</v>
      </c>
      <c r="AA2691" s="6564">
        <v>13804570</v>
      </c>
      <c r="AC2691" s="7049">
        <v>75000</v>
      </c>
      <c r="AD2691" s="7049">
        <v>17000</v>
      </c>
      <c r="AE2691" s="7049">
        <f t="shared" si="118"/>
        <v>92000</v>
      </c>
    </row>
    <row r="2692" spans="1:31" s="6" customFormat="1" ht="30" customHeight="1">
      <c r="A2692" s="8135" t="s">
        <v>20507</v>
      </c>
      <c r="B2692" s="8600" t="s">
        <v>32007</v>
      </c>
      <c r="C2692" s="8599">
        <v>46119</v>
      </c>
      <c r="D2692" s="8599">
        <v>46141</v>
      </c>
      <c r="E2692" s="8599"/>
      <c r="F2692" s="8205"/>
      <c r="G2692" s="8600">
        <v>8627</v>
      </c>
      <c r="H2692" s="8601"/>
      <c r="I2692" s="8600" t="s">
        <v>25520</v>
      </c>
      <c r="J2692" s="8600" t="s">
        <v>32008</v>
      </c>
      <c r="K2692" s="8600" t="s">
        <v>32009</v>
      </c>
      <c r="L2692" s="8603" t="s">
        <v>28</v>
      </c>
      <c r="M2692" s="8604" t="s">
        <v>32011</v>
      </c>
      <c r="N2692" s="8600"/>
      <c r="O2692" s="261">
        <v>2</v>
      </c>
      <c r="P2692" s="261">
        <v>2</v>
      </c>
      <c r="Q2692" s="8600" t="s">
        <v>32010</v>
      </c>
      <c r="R2692" s="8600"/>
      <c r="V2692" s="6" t="s">
        <v>28776</v>
      </c>
      <c r="X2692" s="6" t="s">
        <v>27185</v>
      </c>
      <c r="AA2692" s="6564">
        <v>13804585</v>
      </c>
      <c r="AC2692" s="7049">
        <v>0</v>
      </c>
      <c r="AD2692" s="7049">
        <v>14850</v>
      </c>
      <c r="AE2692" s="7049">
        <f t="shared" si="118"/>
        <v>29700</v>
      </c>
    </row>
    <row r="2693" spans="1:31" s="6" customFormat="1" ht="30" customHeight="1">
      <c r="A2693" s="8135" t="s">
        <v>26302</v>
      </c>
      <c r="B2693" s="8563" t="s">
        <v>32012</v>
      </c>
      <c r="C2693" s="422">
        <v>46119</v>
      </c>
      <c r="D2693" s="422">
        <v>46141</v>
      </c>
      <c r="E2693" s="422"/>
      <c r="F2693" s="8205"/>
      <c r="G2693" s="41">
        <v>6984</v>
      </c>
      <c r="H2693" s="6943" t="s">
        <v>3676</v>
      </c>
      <c r="I2693" s="41"/>
      <c r="J2693" s="41" t="s">
        <v>32013</v>
      </c>
      <c r="K2693" s="41" t="s">
        <v>32014</v>
      </c>
      <c r="L2693" s="6504" t="s">
        <v>173</v>
      </c>
      <c r="M2693" s="582" t="s">
        <v>32016</v>
      </c>
      <c r="N2693" s="41"/>
      <c r="O2693" s="261">
        <v>1</v>
      </c>
      <c r="P2693" s="261">
        <v>1</v>
      </c>
      <c r="Q2693" s="41" t="s">
        <v>32015</v>
      </c>
      <c r="R2693" s="41"/>
      <c r="V2693" s="8198" t="s">
        <v>28776</v>
      </c>
      <c r="X2693" s="8198" t="s">
        <v>27185</v>
      </c>
      <c r="AA2693" s="6564">
        <v>13804736</v>
      </c>
      <c r="AC2693" s="7049">
        <v>0</v>
      </c>
      <c r="AD2693" s="7049">
        <v>7840.8</v>
      </c>
      <c r="AE2693" s="7049">
        <f t="shared" si="118"/>
        <v>7840.8</v>
      </c>
    </row>
    <row r="2694" spans="1:31" s="6" customFormat="1" ht="30" customHeight="1">
      <c r="A2694" s="8135" t="s">
        <v>20911</v>
      </c>
      <c r="B2694" s="8485" t="s">
        <v>32017</v>
      </c>
      <c r="C2694" s="8487">
        <v>46120</v>
      </c>
      <c r="D2694" s="8487">
        <v>46141</v>
      </c>
      <c r="E2694" s="8487"/>
      <c r="F2694" s="8205"/>
      <c r="G2694" s="8485">
        <v>8638</v>
      </c>
      <c r="H2694" s="8486"/>
      <c r="I2694" s="8485" t="s">
        <v>21302</v>
      </c>
      <c r="J2694" s="8485" t="s">
        <v>32018</v>
      </c>
      <c r="K2694" s="8485" t="s">
        <v>32019</v>
      </c>
      <c r="L2694" s="8483" t="s">
        <v>406</v>
      </c>
      <c r="M2694" s="8492" t="s">
        <v>32021</v>
      </c>
      <c r="N2694" s="8485"/>
      <c r="O2694" s="261">
        <v>9</v>
      </c>
      <c r="P2694" s="261">
        <v>9</v>
      </c>
      <c r="Q2694" s="8485" t="s">
        <v>32020</v>
      </c>
      <c r="R2694" s="8485"/>
      <c r="V2694" s="6" t="s">
        <v>28776</v>
      </c>
      <c r="X2694" s="6" t="s">
        <v>27185</v>
      </c>
      <c r="AA2694" s="6564">
        <v>13804757</v>
      </c>
      <c r="AC2694" s="7049">
        <v>0</v>
      </c>
      <c r="AD2694" s="7049">
        <v>8316</v>
      </c>
      <c r="AE2694" s="7049">
        <f t="shared" si="118"/>
        <v>74844</v>
      </c>
    </row>
    <row r="2695" spans="1:31" s="6" customFormat="1" ht="30" customHeight="1">
      <c r="A2695" s="8134" t="s">
        <v>26419</v>
      </c>
      <c r="B2695" s="6" t="s">
        <v>32022</v>
      </c>
      <c r="C2695" s="114">
        <v>46119</v>
      </c>
      <c r="D2695" s="114">
        <v>46141</v>
      </c>
      <c r="E2695" s="114">
        <v>46132</v>
      </c>
      <c r="F2695" s="8131">
        <f t="shared" si="117"/>
        <v>9</v>
      </c>
      <c r="G2695" s="6">
        <v>5940</v>
      </c>
      <c r="H2695" s="6935"/>
      <c r="I2695" s="6" t="s">
        <v>21302</v>
      </c>
      <c r="J2695" s="6" t="s">
        <v>32023</v>
      </c>
      <c r="K2695" s="6" t="s">
        <v>32024</v>
      </c>
      <c r="L2695" s="4293" t="s">
        <v>173</v>
      </c>
      <c r="M2695" s="6573" t="s">
        <v>32025</v>
      </c>
      <c r="O2695" s="8132">
        <v>1</v>
      </c>
      <c r="P2695" s="8132">
        <v>1</v>
      </c>
      <c r="Q2695" s="6" t="s">
        <v>30765</v>
      </c>
      <c r="AA2695" s="6564">
        <v>13804783</v>
      </c>
      <c r="AC2695" s="7049">
        <v>0</v>
      </c>
      <c r="AD2695" s="7049">
        <v>17000</v>
      </c>
      <c r="AE2695" s="7049">
        <f t="shared" si="118"/>
        <v>17000</v>
      </c>
    </row>
    <row r="2696" spans="1:31" s="6" customFormat="1" ht="30" customHeight="1">
      <c r="A2696" s="8135" t="s">
        <v>26808</v>
      </c>
      <c r="B2696" s="8701" t="s">
        <v>32026</v>
      </c>
      <c r="C2696" s="422">
        <v>46119</v>
      </c>
      <c r="D2696" s="422">
        <v>46141</v>
      </c>
      <c r="E2696" s="422"/>
      <c r="F2696" s="8205"/>
      <c r="G2696" s="41">
        <v>8607</v>
      </c>
      <c r="H2696" s="6943" t="s">
        <v>7365</v>
      </c>
      <c r="I2696" s="41"/>
      <c r="J2696" s="41" t="s">
        <v>32029</v>
      </c>
      <c r="K2696" s="41" t="s">
        <v>32027</v>
      </c>
      <c r="L2696" s="6504" t="s">
        <v>173</v>
      </c>
      <c r="M2696" s="582" t="s">
        <v>32030</v>
      </c>
      <c r="N2696" s="41"/>
      <c r="O2696" s="261">
        <v>1</v>
      </c>
      <c r="P2696" s="261">
        <v>1</v>
      </c>
      <c r="Q2696" s="41" t="s">
        <v>32028</v>
      </c>
      <c r="R2696" s="41"/>
      <c r="V2696" s="8215" t="s">
        <v>28776</v>
      </c>
      <c r="X2696" s="8215" t="s">
        <v>27185</v>
      </c>
      <c r="AA2696" s="6564">
        <v>13804838</v>
      </c>
      <c r="AC2696" s="7049">
        <v>0</v>
      </c>
      <c r="AD2696" s="7049">
        <v>7840.8</v>
      </c>
      <c r="AE2696" s="7049">
        <f t="shared" si="118"/>
        <v>7840.8</v>
      </c>
    </row>
    <row r="2697" spans="1:31" s="6" customFormat="1" ht="30" customHeight="1">
      <c r="A2697" s="8135" t="s">
        <v>26302</v>
      </c>
      <c r="B2697" s="8563" t="s">
        <v>32031</v>
      </c>
      <c r="C2697" s="422">
        <v>46119</v>
      </c>
      <c r="D2697" s="422">
        <v>46141</v>
      </c>
      <c r="E2697" s="422"/>
      <c r="F2697" s="8205"/>
      <c r="G2697" s="41">
        <v>6984</v>
      </c>
      <c r="H2697" s="6943" t="s">
        <v>8768</v>
      </c>
      <c r="I2697" s="41"/>
      <c r="J2697" s="41" t="s">
        <v>26950</v>
      </c>
      <c r="K2697" s="41" t="s">
        <v>32032</v>
      </c>
      <c r="L2697" s="6504" t="s">
        <v>173</v>
      </c>
      <c r="M2697" s="582" t="s">
        <v>32034</v>
      </c>
      <c r="N2697" s="41"/>
      <c r="O2697" s="261">
        <v>1</v>
      </c>
      <c r="P2697" s="261">
        <v>1</v>
      </c>
      <c r="Q2697" s="41" t="s">
        <v>32033</v>
      </c>
      <c r="R2697" s="41"/>
      <c r="V2697" s="8198" t="s">
        <v>32102</v>
      </c>
      <c r="X2697" s="8198" t="s">
        <v>32249</v>
      </c>
      <c r="AA2697" s="6564">
        <v>13804953</v>
      </c>
      <c r="AC2697" s="7049">
        <v>0</v>
      </c>
      <c r="AD2697" s="7049">
        <v>7840.8</v>
      </c>
      <c r="AE2697" s="7049">
        <f t="shared" si="118"/>
        <v>7840.8</v>
      </c>
    </row>
    <row r="2698" spans="1:31" s="6" customFormat="1" ht="30" customHeight="1">
      <c r="A2698" s="8134" t="s">
        <v>26419</v>
      </c>
      <c r="B2698" s="6" t="s">
        <v>32035</v>
      </c>
      <c r="C2698" s="114">
        <v>46119</v>
      </c>
      <c r="D2698" s="114">
        <v>46156</v>
      </c>
      <c r="E2698" s="114">
        <v>46132</v>
      </c>
      <c r="F2698" s="8131">
        <f t="shared" si="117"/>
        <v>24</v>
      </c>
      <c r="G2698" s="6">
        <v>5940</v>
      </c>
      <c r="H2698" s="6935" t="s">
        <v>32036</v>
      </c>
      <c r="J2698" s="6" t="s">
        <v>32038</v>
      </c>
      <c r="K2698" s="6" t="s">
        <v>32037</v>
      </c>
      <c r="L2698" s="4293" t="s">
        <v>173</v>
      </c>
      <c r="M2698" s="6573" t="s">
        <v>32040</v>
      </c>
      <c r="O2698" s="8132">
        <v>1</v>
      </c>
      <c r="P2698" s="8132">
        <v>1</v>
      </c>
      <c r="Q2698" s="6" t="s">
        <v>32039</v>
      </c>
      <c r="AA2698" s="6564">
        <v>13805023</v>
      </c>
      <c r="AC2698" s="7049">
        <v>52000</v>
      </c>
      <c r="AD2698" s="7049">
        <v>17000</v>
      </c>
      <c r="AE2698" s="7049">
        <f t="shared" si="118"/>
        <v>69000</v>
      </c>
    </row>
    <row r="2699" spans="1:31" s="6" customFormat="1" ht="30" customHeight="1">
      <c r="A2699" s="8134" t="s">
        <v>26419</v>
      </c>
      <c r="B2699" s="6" t="s">
        <v>32041</v>
      </c>
      <c r="C2699" s="114">
        <v>46119</v>
      </c>
      <c r="D2699" s="114">
        <v>46156</v>
      </c>
      <c r="E2699" s="114">
        <v>46132</v>
      </c>
      <c r="F2699" s="8131">
        <f t="shared" si="117"/>
        <v>24</v>
      </c>
      <c r="G2699" s="6">
        <v>5940</v>
      </c>
      <c r="H2699" s="6935" t="s">
        <v>5059</v>
      </c>
      <c r="J2699" s="6" t="s">
        <v>32042</v>
      </c>
      <c r="K2699" s="6" t="s">
        <v>32043</v>
      </c>
      <c r="L2699" s="4293" t="s">
        <v>173</v>
      </c>
      <c r="M2699" s="6573" t="s">
        <v>32045</v>
      </c>
      <c r="O2699" s="8132">
        <v>1</v>
      </c>
      <c r="P2699" s="8132">
        <v>1</v>
      </c>
      <c r="Q2699" s="6" t="s">
        <v>32044</v>
      </c>
      <c r="AA2699" s="6564">
        <v>13805028</v>
      </c>
      <c r="AC2699" s="7049">
        <v>35000</v>
      </c>
      <c r="AD2699" s="7049">
        <v>17000</v>
      </c>
      <c r="AE2699" s="7049">
        <f t="shared" si="118"/>
        <v>52000</v>
      </c>
    </row>
    <row r="2700" spans="1:31" s="6" customFormat="1" ht="30" customHeight="1">
      <c r="A2700" s="8134" t="s">
        <v>26419</v>
      </c>
      <c r="B2700" s="6" t="s">
        <v>32046</v>
      </c>
      <c r="C2700" s="114">
        <v>46119</v>
      </c>
      <c r="D2700" s="114">
        <v>46141</v>
      </c>
      <c r="E2700" s="114">
        <v>46132</v>
      </c>
      <c r="F2700" s="8131">
        <f t="shared" si="117"/>
        <v>9</v>
      </c>
      <c r="G2700" s="6">
        <v>5940</v>
      </c>
      <c r="H2700" s="6935" t="s">
        <v>2869</v>
      </c>
      <c r="J2700" s="6" t="s">
        <v>32047</v>
      </c>
      <c r="K2700" s="6" t="s">
        <v>32048</v>
      </c>
      <c r="L2700" s="4293" t="s">
        <v>173</v>
      </c>
      <c r="M2700" s="6573" t="s">
        <v>32050</v>
      </c>
      <c r="O2700" s="264">
        <v>1</v>
      </c>
      <c r="P2700" s="264">
        <v>1</v>
      </c>
      <c r="Q2700" s="6" t="s">
        <v>32049</v>
      </c>
      <c r="AA2700" s="6564">
        <v>13805051</v>
      </c>
      <c r="AC2700" s="7049">
        <v>0</v>
      </c>
      <c r="AD2700" s="7049">
        <v>17000</v>
      </c>
      <c r="AE2700" s="7049">
        <f t="shared" si="118"/>
        <v>17000</v>
      </c>
    </row>
    <row r="2701" spans="1:31" s="6" customFormat="1" ht="30" customHeight="1">
      <c r="A2701" s="8134" t="s">
        <v>20543</v>
      </c>
      <c r="B2701" s="6" t="s">
        <v>32064</v>
      </c>
      <c r="C2701" s="114">
        <v>46120</v>
      </c>
      <c r="D2701" s="114">
        <v>46156</v>
      </c>
      <c r="E2701" s="114">
        <v>46132</v>
      </c>
      <c r="F2701" s="8131">
        <f t="shared" si="117"/>
        <v>24</v>
      </c>
      <c r="G2701" s="6">
        <v>8628</v>
      </c>
      <c r="H2701" s="6935" t="s">
        <v>12625</v>
      </c>
      <c r="J2701" s="6" t="s">
        <v>32065</v>
      </c>
      <c r="K2701" s="6" t="s">
        <v>32066</v>
      </c>
      <c r="L2701" s="4293" t="s">
        <v>173</v>
      </c>
      <c r="M2701" s="6573" t="s">
        <v>32067</v>
      </c>
      <c r="O2701" s="264">
        <v>1</v>
      </c>
      <c r="P2701" s="264">
        <v>1</v>
      </c>
      <c r="Q2701" s="6" t="s">
        <v>31738</v>
      </c>
      <c r="AA2701" s="6564">
        <v>13807192</v>
      </c>
      <c r="AC2701" s="7049">
        <v>18414</v>
      </c>
      <c r="AD2701" s="7049">
        <v>14850</v>
      </c>
      <c r="AE2701" s="7049">
        <f t="shared" si="118"/>
        <v>33264</v>
      </c>
    </row>
    <row r="2702" spans="1:31" s="6" customFormat="1" ht="30" customHeight="1">
      <c r="A2702" s="8134" t="s">
        <v>20936</v>
      </c>
      <c r="B2702" s="6" t="s">
        <v>32068</v>
      </c>
      <c r="C2702" s="114">
        <v>46120</v>
      </c>
      <c r="D2702" s="114">
        <v>46156</v>
      </c>
      <c r="E2702" s="114">
        <v>46132</v>
      </c>
      <c r="F2702" s="8131">
        <f t="shared" si="117"/>
        <v>24</v>
      </c>
      <c r="G2702" s="6">
        <v>8596</v>
      </c>
      <c r="H2702" s="6935" t="s">
        <v>1939</v>
      </c>
      <c r="J2702" s="6" t="s">
        <v>32069</v>
      </c>
      <c r="K2702" s="6" t="s">
        <v>32070</v>
      </c>
      <c r="L2702" s="4293" t="s">
        <v>173</v>
      </c>
      <c r="M2702" s="6573" t="s">
        <v>32072</v>
      </c>
      <c r="O2702" s="264">
        <v>1</v>
      </c>
      <c r="P2702" s="264">
        <v>1</v>
      </c>
      <c r="Q2702" s="6" t="s">
        <v>32071</v>
      </c>
      <c r="AA2702" s="6564">
        <v>13807286</v>
      </c>
      <c r="AC2702" s="7049">
        <v>34950</v>
      </c>
      <c r="AD2702" s="7049">
        <v>9600</v>
      </c>
      <c r="AE2702" s="7049">
        <f t="shared" si="118"/>
        <v>44550</v>
      </c>
    </row>
    <row r="2703" spans="1:31" s="6" customFormat="1" ht="30" customHeight="1">
      <c r="A2703" s="8135" t="s">
        <v>20507</v>
      </c>
      <c r="B2703" s="8557" t="s">
        <v>32079</v>
      </c>
      <c r="C2703" s="8559">
        <v>46120</v>
      </c>
      <c r="D2703" s="8559">
        <v>46156</v>
      </c>
      <c r="E2703" s="8559"/>
      <c r="F2703" s="8205"/>
      <c r="G2703" s="8557">
        <v>8627</v>
      </c>
      <c r="H2703" s="8558" t="s">
        <v>15400</v>
      </c>
      <c r="I2703" s="8557"/>
      <c r="J2703" s="8557" t="s">
        <v>32080</v>
      </c>
      <c r="K2703" s="8557" t="s">
        <v>32081</v>
      </c>
      <c r="L2703" s="8556" t="s">
        <v>173</v>
      </c>
      <c r="M2703" s="8561" t="s">
        <v>32083</v>
      </c>
      <c r="N2703" s="8557"/>
      <c r="O2703" s="4088">
        <v>1</v>
      </c>
      <c r="P2703" s="4088">
        <v>1</v>
      </c>
      <c r="Q2703" s="8557" t="s">
        <v>32082</v>
      </c>
      <c r="R2703" s="8557"/>
      <c r="V2703" s="6" t="s">
        <v>28776</v>
      </c>
      <c r="X2703" s="6" t="s">
        <v>27185</v>
      </c>
      <c r="AA2703" s="6564">
        <v>13807526</v>
      </c>
      <c r="AC2703" s="7049">
        <v>18414</v>
      </c>
      <c r="AD2703" s="7049">
        <v>14850</v>
      </c>
      <c r="AE2703" s="7049">
        <f t="shared" si="118"/>
        <v>33264</v>
      </c>
    </row>
    <row r="2704" spans="1:31" s="6" customFormat="1" ht="30" customHeight="1">
      <c r="A2704" s="8135" t="s">
        <v>20488</v>
      </c>
      <c r="B2704" s="41" t="s">
        <v>32084</v>
      </c>
      <c r="C2704" s="422">
        <v>46120</v>
      </c>
      <c r="D2704" s="422">
        <v>46156</v>
      </c>
      <c r="E2704" s="422"/>
      <c r="F2704" s="8205"/>
      <c r="G2704" s="41">
        <v>8630</v>
      </c>
      <c r="H2704" s="6943" t="s">
        <v>20952</v>
      </c>
      <c r="I2704" s="41"/>
      <c r="J2704" s="41" t="s">
        <v>32085</v>
      </c>
      <c r="K2704" s="41" t="s">
        <v>32086</v>
      </c>
      <c r="L2704" s="8315" t="s">
        <v>173</v>
      </c>
      <c r="M2704" s="582" t="s">
        <v>32088</v>
      </c>
      <c r="N2704" s="41"/>
      <c r="O2704" s="4088">
        <v>1</v>
      </c>
      <c r="P2704" s="4088">
        <v>1</v>
      </c>
      <c r="Q2704" s="41" t="s">
        <v>32087</v>
      </c>
      <c r="R2704" s="41"/>
      <c r="V2704" s="6" t="s">
        <v>28776</v>
      </c>
      <c r="X2704" s="6" t="s">
        <v>27185</v>
      </c>
      <c r="AA2704" s="6564">
        <v>13807778</v>
      </c>
      <c r="AC2704" s="7049">
        <v>17671.5</v>
      </c>
      <c r="AD2704" s="7049">
        <v>8316</v>
      </c>
      <c r="AE2704" s="7049">
        <f t="shared" si="118"/>
        <v>25987.5</v>
      </c>
    </row>
    <row r="2705" spans="1:31" s="6" customFormat="1" ht="30" customHeight="1">
      <c r="A2705" s="8164" t="s">
        <v>20488</v>
      </c>
      <c r="B2705" s="8871" t="s">
        <v>32103</v>
      </c>
      <c r="C2705" s="11488">
        <v>46112</v>
      </c>
      <c r="D2705" s="11488">
        <v>46212</v>
      </c>
      <c r="E2705" s="11486">
        <v>46150</v>
      </c>
      <c r="F2705" s="11484">
        <f t="shared" si="117"/>
        <v>62</v>
      </c>
      <c r="G2705" s="9694">
        <v>8630</v>
      </c>
      <c r="H2705" s="11482" t="s">
        <v>31396</v>
      </c>
      <c r="J2705" s="9694" t="s">
        <v>31397</v>
      </c>
      <c r="K2705" s="9694" t="s">
        <v>31398</v>
      </c>
      <c r="L2705" s="4293" t="s">
        <v>76</v>
      </c>
      <c r="M2705" s="11489" t="s">
        <v>32105</v>
      </c>
      <c r="O2705" s="264">
        <v>4</v>
      </c>
      <c r="P2705" s="264">
        <v>4</v>
      </c>
      <c r="Q2705" s="9694" t="s">
        <v>32104</v>
      </c>
      <c r="AA2705" s="11490">
        <v>13779501</v>
      </c>
      <c r="AC2705" s="11492">
        <v>107910</v>
      </c>
      <c r="AD2705" s="7049">
        <v>8316</v>
      </c>
      <c r="AE2705" s="11492">
        <f>AC2705+AD2705*P2705+AD2706*P2706</f>
        <v>192941.1</v>
      </c>
    </row>
    <row r="2706" spans="1:31" s="6" customFormat="1" ht="30" customHeight="1">
      <c r="A2706" s="8164" t="s">
        <v>20488</v>
      </c>
      <c r="B2706" s="8854"/>
      <c r="C2706" s="11045"/>
      <c r="D2706" s="11045"/>
      <c r="E2706" s="11487"/>
      <c r="F2706" s="11485"/>
      <c r="G2706" s="9229"/>
      <c r="H2706" s="11483"/>
      <c r="J2706" s="9229"/>
      <c r="K2706" s="9229"/>
      <c r="L2706" s="8164" t="s">
        <v>8516</v>
      </c>
      <c r="M2706" s="9229"/>
      <c r="O2706" s="264">
        <v>1</v>
      </c>
      <c r="P2706" s="264">
        <v>1</v>
      </c>
      <c r="Q2706" s="9229"/>
      <c r="AA2706" s="11491"/>
      <c r="AC2706" s="11493"/>
      <c r="AD2706" s="7049">
        <v>51767.1</v>
      </c>
      <c r="AE2706" s="11493"/>
    </row>
    <row r="2707" spans="1:31" s="6" customFormat="1" ht="30" customHeight="1">
      <c r="A2707" s="8165" t="s">
        <v>26419</v>
      </c>
      <c r="B2707" s="8165" t="s">
        <v>32112</v>
      </c>
      <c r="C2707" s="8434">
        <v>46118</v>
      </c>
      <c r="D2707" s="8434">
        <v>46157</v>
      </c>
      <c r="E2707" s="8434"/>
      <c r="F2707" s="8205"/>
      <c r="G2707" s="8440">
        <v>5940</v>
      </c>
      <c r="H2707" s="8223" t="s">
        <v>10220</v>
      </c>
      <c r="I2707" s="8440"/>
      <c r="J2707" s="8165" t="s">
        <v>32113</v>
      </c>
      <c r="K2707" s="8165" t="s">
        <v>32114</v>
      </c>
      <c r="L2707" s="8165" t="s">
        <v>173</v>
      </c>
      <c r="M2707" s="8446" t="s">
        <v>32116</v>
      </c>
      <c r="N2707" s="8440"/>
      <c r="O2707" s="4088">
        <v>1</v>
      </c>
      <c r="P2707" s="4088">
        <v>1</v>
      </c>
      <c r="Q2707" s="8165" t="s">
        <v>32115</v>
      </c>
      <c r="R2707" s="8440"/>
      <c r="V2707" s="6" t="s">
        <v>28776</v>
      </c>
      <c r="X2707" s="6" t="s">
        <v>27185</v>
      </c>
      <c r="AA2707" s="6564">
        <v>13797813</v>
      </c>
      <c r="AC2707" s="7049">
        <v>52000</v>
      </c>
      <c r="AD2707" s="7049">
        <v>17000</v>
      </c>
      <c r="AE2707" s="7049">
        <f t="shared" si="118"/>
        <v>69000</v>
      </c>
    </row>
    <row r="2708" spans="1:31" s="6" customFormat="1" ht="30" customHeight="1">
      <c r="A2708" s="8164" t="s">
        <v>26419</v>
      </c>
      <c r="B2708" s="8164" t="s">
        <v>32118</v>
      </c>
      <c r="C2708" s="114">
        <v>46118</v>
      </c>
      <c r="D2708" s="114">
        <v>46157</v>
      </c>
      <c r="E2708" s="114">
        <v>46132</v>
      </c>
      <c r="F2708" s="8131">
        <f t="shared" si="117"/>
        <v>25</v>
      </c>
      <c r="G2708" s="6">
        <v>5940</v>
      </c>
      <c r="H2708" s="8170" t="s">
        <v>10220</v>
      </c>
      <c r="J2708" s="8164" t="s">
        <v>32119</v>
      </c>
      <c r="K2708" s="8164" t="s">
        <v>32114</v>
      </c>
      <c r="L2708" s="8164" t="s">
        <v>173</v>
      </c>
      <c r="M2708" s="6573" t="s">
        <v>32121</v>
      </c>
      <c r="O2708" s="264">
        <v>1</v>
      </c>
      <c r="P2708" s="264">
        <v>1</v>
      </c>
      <c r="Q2708" s="8164" t="s">
        <v>32120</v>
      </c>
      <c r="AA2708" s="6564">
        <v>13797871</v>
      </c>
      <c r="AC2708" s="7049">
        <v>52000</v>
      </c>
      <c r="AD2708" s="7049">
        <v>17000</v>
      </c>
      <c r="AE2708" s="7049">
        <f t="shared" si="118"/>
        <v>69000</v>
      </c>
    </row>
    <row r="2709" spans="1:31" s="6" customFormat="1" ht="30" customHeight="1">
      <c r="A2709" s="8164" t="s">
        <v>26419</v>
      </c>
      <c r="B2709" s="8164" t="s">
        <v>32122</v>
      </c>
      <c r="C2709" s="114">
        <v>46118</v>
      </c>
      <c r="D2709" s="114">
        <v>46157</v>
      </c>
      <c r="E2709" s="114">
        <v>46132</v>
      </c>
      <c r="F2709" s="8131">
        <f t="shared" si="117"/>
        <v>25</v>
      </c>
      <c r="G2709" s="6">
        <v>5940</v>
      </c>
      <c r="H2709" s="8170" t="s">
        <v>31567</v>
      </c>
      <c r="J2709" s="8164" t="s">
        <v>32123</v>
      </c>
      <c r="K2709" s="8164" t="s">
        <v>32124</v>
      </c>
      <c r="L2709" s="8164" t="s">
        <v>173</v>
      </c>
      <c r="M2709" s="6573" t="s">
        <v>32126</v>
      </c>
      <c r="O2709" s="264">
        <v>1</v>
      </c>
      <c r="P2709" s="264">
        <v>1</v>
      </c>
      <c r="Q2709" s="8164" t="s">
        <v>32125</v>
      </c>
      <c r="AA2709" s="6564">
        <v>13798406</v>
      </c>
      <c r="AC2709" s="7049">
        <v>75000</v>
      </c>
      <c r="AD2709" s="7049">
        <v>17000</v>
      </c>
      <c r="AE2709" s="7049">
        <f t="shared" si="118"/>
        <v>92000</v>
      </c>
    </row>
    <row r="2710" spans="1:31" s="6" customFormat="1" ht="30" customHeight="1">
      <c r="A2710" s="8164" t="s">
        <v>21279</v>
      </c>
      <c r="B2710" s="8164" t="s">
        <v>32127</v>
      </c>
      <c r="C2710" s="114">
        <v>46118</v>
      </c>
      <c r="D2710" s="114">
        <v>46142</v>
      </c>
      <c r="E2710" s="114">
        <v>46132</v>
      </c>
      <c r="F2710" s="8131">
        <f t="shared" si="117"/>
        <v>10</v>
      </c>
      <c r="G2710" s="6">
        <v>8599</v>
      </c>
      <c r="H2710" s="8170" t="s">
        <v>4769</v>
      </c>
      <c r="J2710" s="8164" t="s">
        <v>32128</v>
      </c>
      <c r="K2710" s="8164" t="s">
        <v>32129</v>
      </c>
      <c r="L2710" s="8164" t="s">
        <v>173</v>
      </c>
      <c r="M2710" s="6573" t="s">
        <v>32130</v>
      </c>
      <c r="O2710" s="264">
        <v>1</v>
      </c>
      <c r="P2710" s="264">
        <v>1</v>
      </c>
      <c r="Q2710" s="8164" t="s">
        <v>29928</v>
      </c>
      <c r="AA2710" s="6564">
        <v>13798444</v>
      </c>
      <c r="AC2710" s="7049">
        <v>2079</v>
      </c>
      <c r="AD2710" s="7049">
        <v>8316</v>
      </c>
      <c r="AE2710" s="7049">
        <f t="shared" si="118"/>
        <v>10395</v>
      </c>
    </row>
    <row r="2711" spans="1:31" s="6" customFormat="1" ht="30" customHeight="1">
      <c r="A2711" s="8164" t="s">
        <v>26302</v>
      </c>
      <c r="B2711" s="8164" t="s">
        <v>32131</v>
      </c>
      <c r="C2711" s="114">
        <v>46106</v>
      </c>
      <c r="D2711" s="114">
        <v>46157</v>
      </c>
      <c r="E2711" s="114">
        <v>46132</v>
      </c>
      <c r="F2711" s="8131">
        <f t="shared" si="117"/>
        <v>25</v>
      </c>
      <c r="G2711" s="6">
        <v>6984</v>
      </c>
      <c r="H2711" s="8170" t="s">
        <v>4619</v>
      </c>
      <c r="J2711" s="8164" t="s">
        <v>32132</v>
      </c>
      <c r="K2711" s="8164" t="s">
        <v>32133</v>
      </c>
      <c r="L2711" s="8164" t="s">
        <v>179</v>
      </c>
      <c r="M2711" s="6573" t="s">
        <v>32135</v>
      </c>
      <c r="O2711" s="264">
        <v>8</v>
      </c>
      <c r="P2711" s="264">
        <v>8</v>
      </c>
      <c r="Q2711" s="8164" t="s">
        <v>32134</v>
      </c>
      <c r="AA2711" s="6564">
        <v>13798518</v>
      </c>
      <c r="AC2711" s="7049">
        <v>3300</v>
      </c>
      <c r="AD2711" s="7049">
        <v>7840.8</v>
      </c>
      <c r="AE2711" s="7049">
        <f t="shared" si="118"/>
        <v>66026.399999999994</v>
      </c>
    </row>
    <row r="2712" spans="1:31" s="6" customFormat="1" ht="30" customHeight="1">
      <c r="A2712" s="8165" t="s">
        <v>22585</v>
      </c>
      <c r="B2712" s="8165" t="s">
        <v>32136</v>
      </c>
      <c r="C2712" s="422">
        <v>46118</v>
      </c>
      <c r="D2712" s="422">
        <v>46157</v>
      </c>
      <c r="E2712" s="422"/>
      <c r="F2712" s="8205"/>
      <c r="G2712" s="41">
        <v>8591</v>
      </c>
      <c r="H2712" s="8223" t="s">
        <v>32137</v>
      </c>
      <c r="I2712" s="41"/>
      <c r="J2712" s="8165" t="s">
        <v>32138</v>
      </c>
      <c r="K2712" s="8165" t="s">
        <v>32139</v>
      </c>
      <c r="L2712" s="8165" t="s">
        <v>173</v>
      </c>
      <c r="M2712" s="582" t="s">
        <v>32141</v>
      </c>
      <c r="N2712" s="41"/>
      <c r="O2712" s="4088">
        <v>1</v>
      </c>
      <c r="P2712" s="4088">
        <v>1</v>
      </c>
      <c r="Q2712" s="8165" t="s">
        <v>32140</v>
      </c>
      <c r="R2712" s="41"/>
      <c r="V2712" s="6" t="s">
        <v>28776</v>
      </c>
      <c r="X2712" s="6" t="s">
        <v>27185</v>
      </c>
      <c r="AA2712" s="6564">
        <v>13798702</v>
      </c>
      <c r="AC2712" s="7049">
        <v>9207</v>
      </c>
      <c r="AD2712" s="7049">
        <v>14850</v>
      </c>
      <c r="AE2712" s="7049">
        <f t="shared" si="118"/>
        <v>24057</v>
      </c>
    </row>
    <row r="2713" spans="1:31" s="6" customFormat="1" ht="30" customHeight="1">
      <c r="A2713" s="8164" t="s">
        <v>26419</v>
      </c>
      <c r="B2713" s="8164" t="s">
        <v>32142</v>
      </c>
      <c r="C2713" s="114">
        <v>46118</v>
      </c>
      <c r="D2713" s="114">
        <v>46212</v>
      </c>
      <c r="E2713" s="114">
        <v>46132</v>
      </c>
      <c r="F2713" s="6939">
        <f t="shared" si="117"/>
        <v>80</v>
      </c>
      <c r="G2713" s="6">
        <v>5940</v>
      </c>
      <c r="H2713" s="8170" t="s">
        <v>16816</v>
      </c>
      <c r="J2713" s="8164" t="s">
        <v>32143</v>
      </c>
      <c r="K2713" s="8164" t="s">
        <v>32144</v>
      </c>
      <c r="L2713" s="8164" t="s">
        <v>173</v>
      </c>
      <c r="M2713" s="6573" t="s">
        <v>32145</v>
      </c>
      <c r="O2713" s="264">
        <v>1</v>
      </c>
      <c r="P2713" s="264">
        <v>1</v>
      </c>
      <c r="Q2713" s="8164" t="s">
        <v>30028</v>
      </c>
      <c r="AA2713" s="6564">
        <v>13799093</v>
      </c>
      <c r="AC2713" s="7049">
        <v>78000</v>
      </c>
      <c r="AD2713" s="7049">
        <v>17000</v>
      </c>
      <c r="AE2713" s="7049">
        <f t="shared" si="118"/>
        <v>95000</v>
      </c>
    </row>
    <row r="2714" spans="1:31" s="6" customFormat="1" ht="30" customHeight="1">
      <c r="A2714" s="8165" t="s">
        <v>20507</v>
      </c>
      <c r="B2714" s="8721" t="s">
        <v>32146</v>
      </c>
      <c r="C2714" s="422">
        <v>46118</v>
      </c>
      <c r="D2714" s="422">
        <v>46157</v>
      </c>
      <c r="E2714" s="422"/>
      <c r="F2714" s="41"/>
      <c r="G2714" s="41">
        <v>8627</v>
      </c>
      <c r="H2714" s="8223" t="s">
        <v>32147</v>
      </c>
      <c r="I2714" s="41"/>
      <c r="J2714" s="8165" t="s">
        <v>32148</v>
      </c>
      <c r="K2714" s="8165" t="s">
        <v>32149</v>
      </c>
      <c r="L2714" s="8165" t="s">
        <v>173</v>
      </c>
      <c r="M2714" s="582" t="s">
        <v>32151</v>
      </c>
      <c r="N2714" s="41"/>
      <c r="O2714" s="4088">
        <v>1</v>
      </c>
      <c r="P2714" s="4088">
        <v>1</v>
      </c>
      <c r="Q2714" s="8165" t="s">
        <v>32150</v>
      </c>
      <c r="R2714" s="41"/>
      <c r="V2714" s="6" t="s">
        <v>28776</v>
      </c>
      <c r="X2714" s="6" t="s">
        <v>27185</v>
      </c>
      <c r="AA2714" s="6564">
        <v>13800087</v>
      </c>
      <c r="AC2714" s="7049">
        <v>18414</v>
      </c>
      <c r="AD2714" s="7049">
        <v>14850</v>
      </c>
      <c r="AE2714" s="7049">
        <f t="shared" si="118"/>
        <v>33264</v>
      </c>
    </row>
    <row r="2715" spans="1:31" s="6" customFormat="1" ht="30" customHeight="1">
      <c r="A2715" s="8164" t="s">
        <v>26419</v>
      </c>
      <c r="B2715" s="8164" t="s">
        <v>32152</v>
      </c>
      <c r="C2715" s="114">
        <v>46118</v>
      </c>
      <c r="D2715" s="114">
        <v>46157</v>
      </c>
      <c r="E2715" s="114">
        <v>46132</v>
      </c>
      <c r="F2715" s="6939">
        <f t="shared" si="117"/>
        <v>25</v>
      </c>
      <c r="G2715" s="6">
        <v>5940</v>
      </c>
      <c r="H2715" s="8170" t="s">
        <v>4932</v>
      </c>
      <c r="J2715" s="8164" t="s">
        <v>32153</v>
      </c>
      <c r="K2715" s="8164" t="s">
        <v>32154</v>
      </c>
      <c r="L2715" s="8164" t="s">
        <v>173</v>
      </c>
      <c r="M2715" s="6573" t="s">
        <v>32155</v>
      </c>
      <c r="O2715" s="264">
        <v>1</v>
      </c>
      <c r="P2715" s="264">
        <v>1</v>
      </c>
      <c r="Q2715" s="8164" t="s">
        <v>28397</v>
      </c>
      <c r="AA2715" s="6564">
        <v>13800134</v>
      </c>
      <c r="AC2715" s="7049">
        <v>52000</v>
      </c>
      <c r="AD2715" s="7049">
        <v>17000</v>
      </c>
      <c r="AE2715" s="7049">
        <f t="shared" si="118"/>
        <v>69000</v>
      </c>
    </row>
    <row r="2716" spans="1:31" s="6" customFormat="1" ht="30" customHeight="1">
      <c r="A2716" s="8164" t="s">
        <v>21279</v>
      </c>
      <c r="B2716" s="8164" t="s">
        <v>32161</v>
      </c>
      <c r="C2716" s="114">
        <v>46118</v>
      </c>
      <c r="D2716" s="114">
        <v>46142</v>
      </c>
      <c r="E2716" s="114">
        <v>46132</v>
      </c>
      <c r="F2716" s="6939">
        <f t="shared" si="117"/>
        <v>10</v>
      </c>
      <c r="G2716" s="6">
        <v>8599</v>
      </c>
      <c r="H2716" s="8170" t="s">
        <v>2123</v>
      </c>
      <c r="J2716" s="8164" t="s">
        <v>32162</v>
      </c>
      <c r="K2716" s="8164" t="s">
        <v>32163</v>
      </c>
      <c r="L2716" s="8164" t="s">
        <v>173</v>
      </c>
      <c r="M2716" s="6573" t="s">
        <v>32164</v>
      </c>
      <c r="O2716" s="264">
        <v>1</v>
      </c>
      <c r="P2716" s="264">
        <v>1</v>
      </c>
      <c r="Q2716" s="8164" t="s">
        <v>29928</v>
      </c>
      <c r="AA2716" s="6564">
        <v>13802445</v>
      </c>
      <c r="AC2716" s="7049">
        <v>2079</v>
      </c>
      <c r="AD2716" s="7049">
        <v>8316</v>
      </c>
      <c r="AE2716" s="7049">
        <f t="shared" si="118"/>
        <v>10395</v>
      </c>
    </row>
    <row r="2717" spans="1:31" s="6" customFormat="1" ht="30" customHeight="1">
      <c r="A2717" s="8164" t="s">
        <v>21279</v>
      </c>
      <c r="B2717" s="8164" t="s">
        <v>32165</v>
      </c>
      <c r="C2717" s="114">
        <v>46119</v>
      </c>
      <c r="D2717" s="114">
        <v>46142</v>
      </c>
      <c r="E2717" s="114">
        <v>46132</v>
      </c>
      <c r="F2717" s="6939">
        <f t="shared" si="117"/>
        <v>10</v>
      </c>
      <c r="G2717" s="6">
        <v>8599</v>
      </c>
      <c r="H2717" s="8170" t="s">
        <v>1477</v>
      </c>
      <c r="J2717" s="8164" t="s">
        <v>32166</v>
      </c>
      <c r="K2717" s="8164" t="s">
        <v>32167</v>
      </c>
      <c r="L2717" s="8164" t="s">
        <v>173</v>
      </c>
      <c r="M2717" s="6573" t="s">
        <v>32169</v>
      </c>
      <c r="O2717" s="264">
        <v>1</v>
      </c>
      <c r="P2717" s="264">
        <v>1</v>
      </c>
      <c r="Q2717" s="8164" t="s">
        <v>32168</v>
      </c>
      <c r="AA2717" s="6564">
        <v>13802941</v>
      </c>
      <c r="AC2717" s="7049">
        <v>2079</v>
      </c>
      <c r="AD2717" s="7049">
        <v>8316</v>
      </c>
      <c r="AE2717" s="7049">
        <f t="shared" si="118"/>
        <v>10395</v>
      </c>
    </row>
    <row r="2718" spans="1:31" s="6" customFormat="1" ht="30" customHeight="1">
      <c r="A2718" s="8165" t="s">
        <v>26808</v>
      </c>
      <c r="B2718" s="8721" t="s">
        <v>32170</v>
      </c>
      <c r="C2718" s="422">
        <v>46119</v>
      </c>
      <c r="D2718" s="422">
        <v>46142</v>
      </c>
      <c r="E2718" s="422"/>
      <c r="F2718" s="41"/>
      <c r="G2718" s="41">
        <v>8607</v>
      </c>
      <c r="H2718" s="8223" t="s">
        <v>343</v>
      </c>
      <c r="I2718" s="41"/>
      <c r="J2718" s="8165" t="s">
        <v>32171</v>
      </c>
      <c r="K2718" s="8165" t="s">
        <v>32172</v>
      </c>
      <c r="L2718" s="8165" t="s">
        <v>173</v>
      </c>
      <c r="M2718" s="582" t="s">
        <v>32174</v>
      </c>
      <c r="N2718" s="41"/>
      <c r="O2718" s="4088">
        <v>1</v>
      </c>
      <c r="P2718" s="4088">
        <v>1</v>
      </c>
      <c r="Q2718" s="8165" t="s">
        <v>32173</v>
      </c>
      <c r="R2718" s="41"/>
      <c r="V2718" s="8215" t="s">
        <v>28776</v>
      </c>
      <c r="X2718" s="8215" t="s">
        <v>27185</v>
      </c>
      <c r="AA2718" s="6564">
        <v>13803173</v>
      </c>
      <c r="AC2718" s="7049">
        <v>0</v>
      </c>
      <c r="AD2718" s="7049">
        <v>7840.8</v>
      </c>
      <c r="AE2718" s="7049">
        <f t="shared" si="118"/>
        <v>7840.8</v>
      </c>
    </row>
    <row r="2719" spans="1:31" s="6" customFormat="1" ht="30" customHeight="1">
      <c r="A2719" s="8164" t="s">
        <v>20936</v>
      </c>
      <c r="B2719" s="8164" t="s">
        <v>32175</v>
      </c>
      <c r="C2719" s="114">
        <v>46119</v>
      </c>
      <c r="D2719" s="114">
        <v>46142</v>
      </c>
      <c r="E2719" s="114">
        <v>46132</v>
      </c>
      <c r="F2719" s="6939">
        <f t="shared" si="117"/>
        <v>10</v>
      </c>
      <c r="G2719" s="6">
        <v>8596</v>
      </c>
      <c r="H2719" s="8170" t="s">
        <v>1914</v>
      </c>
      <c r="J2719" s="8164" t="s">
        <v>32176</v>
      </c>
      <c r="K2719" s="8164" t="s">
        <v>32177</v>
      </c>
      <c r="L2719" s="8164" t="s">
        <v>173</v>
      </c>
      <c r="M2719" s="6573" t="s">
        <v>32179</v>
      </c>
      <c r="O2719" s="264">
        <v>1</v>
      </c>
      <c r="P2719" s="264">
        <v>1</v>
      </c>
      <c r="Q2719" s="8164" t="s">
        <v>32178</v>
      </c>
      <c r="AA2719" s="6564">
        <v>13803246</v>
      </c>
      <c r="AC2719" s="7049">
        <v>0</v>
      </c>
      <c r="AD2719" s="7049">
        <v>9600</v>
      </c>
      <c r="AE2719" s="7049">
        <f t="shared" si="118"/>
        <v>9600</v>
      </c>
    </row>
    <row r="2720" spans="1:31" s="6" customFormat="1" ht="30" customHeight="1">
      <c r="A2720" s="8164" t="s">
        <v>26419</v>
      </c>
      <c r="B2720" s="8164" t="s">
        <v>32117</v>
      </c>
      <c r="C2720" s="114">
        <v>46114</v>
      </c>
      <c r="D2720" s="114">
        <v>46157</v>
      </c>
      <c r="E2720" s="114">
        <v>46132</v>
      </c>
      <c r="F2720" s="6939">
        <f t="shared" si="117"/>
        <v>25</v>
      </c>
      <c r="G2720" s="6">
        <v>5940</v>
      </c>
      <c r="H2720" s="8170" t="s">
        <v>2123</v>
      </c>
      <c r="J2720" s="8164" t="s">
        <v>32180</v>
      </c>
      <c r="K2720" s="8164" t="s">
        <v>32181</v>
      </c>
      <c r="L2720" s="8164" t="s">
        <v>173</v>
      </c>
      <c r="M2720" s="6573" t="s">
        <v>32182</v>
      </c>
      <c r="O2720" s="264">
        <v>1</v>
      </c>
      <c r="P2720" s="264">
        <v>1</v>
      </c>
      <c r="Q2720" s="8164" t="s">
        <v>31918</v>
      </c>
      <c r="AA2720" s="6564">
        <v>13803649</v>
      </c>
      <c r="AC2720" s="7049">
        <v>52000</v>
      </c>
      <c r="AD2720" s="7049">
        <v>17000</v>
      </c>
      <c r="AE2720" s="7049">
        <f t="shared" si="118"/>
        <v>69000</v>
      </c>
    </row>
    <row r="2721" spans="1:31" s="6" customFormat="1" ht="30" customHeight="1">
      <c r="A2721" s="8164" t="s">
        <v>26419</v>
      </c>
      <c r="B2721" s="8164" t="s">
        <v>32183</v>
      </c>
      <c r="C2721" s="114">
        <v>46114</v>
      </c>
      <c r="D2721" s="114">
        <v>46157</v>
      </c>
      <c r="E2721" s="114">
        <v>46132</v>
      </c>
      <c r="F2721" s="6939">
        <f t="shared" si="117"/>
        <v>25</v>
      </c>
      <c r="G2721" s="6">
        <v>5940</v>
      </c>
      <c r="H2721" s="8170" t="s">
        <v>10041</v>
      </c>
      <c r="J2721" s="8164" t="s">
        <v>32184</v>
      </c>
      <c r="K2721" s="8164" t="s">
        <v>32181</v>
      </c>
      <c r="L2721" s="8164" t="s">
        <v>173</v>
      </c>
      <c r="M2721" s="6573" t="s">
        <v>32185</v>
      </c>
      <c r="O2721" s="264">
        <v>1</v>
      </c>
      <c r="P2721" s="264">
        <v>1</v>
      </c>
      <c r="Q2721" s="8164" t="s">
        <v>31918</v>
      </c>
      <c r="AA2721" s="6564">
        <v>13803669</v>
      </c>
      <c r="AC2721" s="7049">
        <v>35000</v>
      </c>
      <c r="AD2721" s="7049">
        <v>17000</v>
      </c>
      <c r="AE2721" s="7049">
        <f t="shared" si="118"/>
        <v>52000</v>
      </c>
    </row>
    <row r="2722" spans="1:31" s="6" customFormat="1" ht="30" customHeight="1">
      <c r="A2722" s="8165" t="s">
        <v>26808</v>
      </c>
      <c r="B2722" s="8165" t="s">
        <v>32186</v>
      </c>
      <c r="C2722" s="422">
        <v>46119</v>
      </c>
      <c r="D2722" s="422">
        <v>46142</v>
      </c>
      <c r="E2722" s="422"/>
      <c r="F2722" s="41"/>
      <c r="G2722" s="41">
        <v>8607</v>
      </c>
      <c r="H2722" s="8223" t="s">
        <v>1727</v>
      </c>
      <c r="I2722" s="41"/>
      <c r="J2722" s="8165" t="s">
        <v>32187</v>
      </c>
      <c r="K2722" s="8165" t="s">
        <v>32027</v>
      </c>
      <c r="L2722" s="8165" t="s">
        <v>173</v>
      </c>
      <c r="M2722" s="582" t="s">
        <v>32189</v>
      </c>
      <c r="N2722" s="41"/>
      <c r="O2722" s="4088">
        <v>1</v>
      </c>
      <c r="P2722" s="4088">
        <v>1</v>
      </c>
      <c r="Q2722" s="8165" t="s">
        <v>32188</v>
      </c>
      <c r="R2722" s="41"/>
      <c r="V2722" s="8215" t="s">
        <v>28776</v>
      </c>
      <c r="X2722" s="8215" t="s">
        <v>27185</v>
      </c>
      <c r="AA2722" s="6564">
        <v>13804848</v>
      </c>
      <c r="AC2722" s="7049">
        <v>0</v>
      </c>
      <c r="AD2722" s="7049">
        <v>7840.8</v>
      </c>
      <c r="AE2722" s="7049">
        <f t="shared" si="118"/>
        <v>7840.8</v>
      </c>
    </row>
    <row r="2723" spans="1:31" s="6" customFormat="1" ht="30" customHeight="1">
      <c r="A2723" s="8165" t="s">
        <v>26302</v>
      </c>
      <c r="B2723" s="8165" t="s">
        <v>32190</v>
      </c>
      <c r="C2723" s="8517">
        <v>46119</v>
      </c>
      <c r="D2723" s="8517">
        <v>46142</v>
      </c>
      <c r="E2723" s="8517"/>
      <c r="F2723" s="8518"/>
      <c r="G2723" s="8518">
        <v>6984</v>
      </c>
      <c r="H2723" s="8223" t="s">
        <v>7066</v>
      </c>
      <c r="I2723" s="8518"/>
      <c r="J2723" s="8165" t="s">
        <v>32191</v>
      </c>
      <c r="K2723" s="8165" t="s">
        <v>32192</v>
      </c>
      <c r="L2723" s="8165" t="s">
        <v>173</v>
      </c>
      <c r="M2723" s="8526" t="s">
        <v>32194</v>
      </c>
      <c r="N2723" s="8518"/>
      <c r="O2723" s="4088">
        <v>1</v>
      </c>
      <c r="P2723" s="4088">
        <v>1</v>
      </c>
      <c r="Q2723" s="8165" t="s">
        <v>32193</v>
      </c>
      <c r="R2723" s="8518"/>
      <c r="V2723" s="6" t="s">
        <v>28776</v>
      </c>
      <c r="X2723" s="6" t="s">
        <v>27185</v>
      </c>
      <c r="AA2723" s="6564">
        <v>13804958</v>
      </c>
      <c r="AC2723" s="7049">
        <v>1200</v>
      </c>
      <c r="AD2723" s="7049">
        <v>7840.8</v>
      </c>
      <c r="AE2723" s="7049">
        <f t="shared" si="118"/>
        <v>9040.7999999999993</v>
      </c>
    </row>
    <row r="2724" spans="1:31" s="6" customFormat="1" ht="30" customHeight="1">
      <c r="A2724" s="8164" t="s">
        <v>26302</v>
      </c>
      <c r="B2724" s="8164" t="s">
        <v>32195</v>
      </c>
      <c r="C2724" s="114">
        <v>46119</v>
      </c>
      <c r="D2724" s="114">
        <v>46157</v>
      </c>
      <c r="E2724" s="114">
        <v>46132</v>
      </c>
      <c r="F2724" s="6939">
        <f t="shared" si="117"/>
        <v>25</v>
      </c>
      <c r="G2724" s="6">
        <v>6984</v>
      </c>
      <c r="H2724" s="8170" t="s">
        <v>24828</v>
      </c>
      <c r="J2724" s="8164" t="s">
        <v>32196</v>
      </c>
      <c r="K2724" s="8164" t="s">
        <v>32197</v>
      </c>
      <c r="L2724" s="8164" t="s">
        <v>173</v>
      </c>
      <c r="M2724" s="6573" t="s">
        <v>32198</v>
      </c>
      <c r="O2724" s="264">
        <v>1</v>
      </c>
      <c r="P2724" s="264">
        <v>1</v>
      </c>
      <c r="Q2724" s="8164" t="s">
        <v>32015</v>
      </c>
      <c r="AA2724" s="6564">
        <v>13805054</v>
      </c>
      <c r="AC2724" s="7049">
        <v>3300</v>
      </c>
      <c r="AD2724" s="7049">
        <v>7840.8</v>
      </c>
      <c r="AE2724" s="7049">
        <f t="shared" si="118"/>
        <v>11140.8</v>
      </c>
    </row>
    <row r="2725" spans="1:31" s="6" customFormat="1" ht="30" customHeight="1">
      <c r="A2725" s="8164" t="s">
        <v>20646</v>
      </c>
      <c r="B2725" s="8164" t="s">
        <v>32199</v>
      </c>
      <c r="C2725" s="114">
        <v>46120</v>
      </c>
      <c r="D2725" s="114">
        <v>46182</v>
      </c>
      <c r="E2725" s="114">
        <v>46132</v>
      </c>
      <c r="F2725" s="6939">
        <f t="shared" si="117"/>
        <v>50</v>
      </c>
      <c r="G2725" s="6">
        <v>9053</v>
      </c>
      <c r="H2725" s="8170" t="s">
        <v>6551</v>
      </c>
      <c r="J2725" s="8164" t="s">
        <v>32200</v>
      </c>
      <c r="K2725" s="8164" t="s">
        <v>32201</v>
      </c>
      <c r="L2725" s="8164" t="s">
        <v>173</v>
      </c>
      <c r="M2725" s="6573" t="s">
        <v>32203</v>
      </c>
      <c r="O2725" s="264">
        <v>1</v>
      </c>
      <c r="P2725" s="264">
        <v>1</v>
      </c>
      <c r="Q2725" s="8164" t="s">
        <v>32202</v>
      </c>
      <c r="AA2725" s="6564">
        <v>13807485</v>
      </c>
      <c r="AC2725" s="7049">
        <v>39300</v>
      </c>
      <c r="AD2725" s="7049">
        <v>20250</v>
      </c>
      <c r="AE2725" s="7049">
        <f t="shared" si="118"/>
        <v>59550</v>
      </c>
    </row>
    <row r="2726" spans="1:31" s="6" customFormat="1" ht="30" customHeight="1">
      <c r="A2726" s="8165" t="s">
        <v>20543</v>
      </c>
      <c r="B2726" s="8165" t="s">
        <v>32216</v>
      </c>
      <c r="C2726" s="422">
        <v>46121</v>
      </c>
      <c r="D2726" s="422">
        <v>46157</v>
      </c>
      <c r="E2726" s="422"/>
      <c r="F2726" s="41"/>
      <c r="G2726" s="41">
        <v>8628</v>
      </c>
      <c r="H2726" s="6943"/>
      <c r="I2726" s="8165" t="s">
        <v>25</v>
      </c>
      <c r="J2726" s="8165" t="s">
        <v>32217</v>
      </c>
      <c r="K2726" s="8165" t="s">
        <v>32218</v>
      </c>
      <c r="L2726" s="8165" t="s">
        <v>28</v>
      </c>
      <c r="M2726" s="582" t="s">
        <v>32220</v>
      </c>
      <c r="N2726" s="41"/>
      <c r="O2726" s="4088">
        <v>2</v>
      </c>
      <c r="P2726" s="4088">
        <v>2</v>
      </c>
      <c r="Q2726" s="8165" t="s">
        <v>32219</v>
      </c>
      <c r="R2726" s="41"/>
      <c r="V2726" s="6" t="s">
        <v>28776</v>
      </c>
      <c r="X2726" s="6" t="s">
        <v>27185</v>
      </c>
      <c r="AA2726" s="6564">
        <v>13810630</v>
      </c>
      <c r="AC2726" s="7049">
        <v>46035</v>
      </c>
      <c r="AD2726" s="7049">
        <v>14850</v>
      </c>
      <c r="AE2726" s="7049">
        <f t="shared" si="118"/>
        <v>75735</v>
      </c>
    </row>
    <row r="2727" spans="1:31" s="6" customFormat="1" ht="30" customHeight="1">
      <c r="A2727" s="8165" t="s">
        <v>22585</v>
      </c>
      <c r="B2727" s="8165" t="s">
        <v>32234</v>
      </c>
      <c r="C2727" s="8434">
        <v>46121</v>
      </c>
      <c r="D2727" s="8434">
        <v>46142</v>
      </c>
      <c r="E2727" s="8464">
        <v>46132</v>
      </c>
      <c r="F2727" s="8440">
        <f t="shared" si="117"/>
        <v>10</v>
      </c>
      <c r="G2727" s="8440">
        <v>8591</v>
      </c>
      <c r="H2727" s="8445"/>
      <c r="I2727" s="8440"/>
      <c r="J2727" s="8165" t="s">
        <v>32235</v>
      </c>
      <c r="K2727" s="8165" t="s">
        <v>32236</v>
      </c>
      <c r="L2727" s="8165" t="s">
        <v>28</v>
      </c>
      <c r="M2727" s="8446" t="s">
        <v>32238</v>
      </c>
      <c r="N2727" s="8440"/>
      <c r="O2727" s="4088">
        <v>2</v>
      </c>
      <c r="P2727" s="4088">
        <v>2</v>
      </c>
      <c r="Q2727" s="8165" t="s">
        <v>32237</v>
      </c>
      <c r="R2727" s="8440"/>
      <c r="V2727" s="6" t="s">
        <v>9338</v>
      </c>
      <c r="X2727" s="6" t="s">
        <v>27185</v>
      </c>
      <c r="AA2727" s="6564">
        <v>13812547</v>
      </c>
      <c r="AC2727" s="7049">
        <v>0</v>
      </c>
      <c r="AD2727" s="7049">
        <v>14850</v>
      </c>
      <c r="AE2727" s="7049">
        <f t="shared" si="118"/>
        <v>29700</v>
      </c>
    </row>
    <row r="2728" spans="1:31" s="6" customFormat="1" ht="30" customHeight="1">
      <c r="A2728" s="8182" t="s">
        <v>20488</v>
      </c>
      <c r="B2728" s="8440" t="s">
        <v>32250</v>
      </c>
      <c r="C2728" s="8434">
        <v>46111</v>
      </c>
      <c r="D2728" s="8434">
        <v>46160</v>
      </c>
      <c r="E2728" s="8434"/>
      <c r="F2728" s="8440"/>
      <c r="G2728" s="8440">
        <v>8630</v>
      </c>
      <c r="H2728" s="8445" t="s">
        <v>9049</v>
      </c>
      <c r="I2728" s="8440"/>
      <c r="J2728" s="8440" t="s">
        <v>32251</v>
      </c>
      <c r="K2728" s="8440" t="s">
        <v>32252</v>
      </c>
      <c r="L2728" s="8182" t="s">
        <v>173</v>
      </c>
      <c r="M2728" s="8446" t="s">
        <v>32254</v>
      </c>
      <c r="N2728" s="8440"/>
      <c r="O2728" s="4088">
        <v>1</v>
      </c>
      <c r="P2728" s="4088">
        <v>1</v>
      </c>
      <c r="Q2728" s="8440" t="s">
        <v>32253</v>
      </c>
      <c r="R2728" s="8440"/>
      <c r="V2728" s="6" t="s">
        <v>28776</v>
      </c>
      <c r="X2728" s="6" t="s">
        <v>27185</v>
      </c>
      <c r="AA2728" s="6564">
        <v>13797774</v>
      </c>
      <c r="AC2728" s="7049">
        <v>17671.5</v>
      </c>
      <c r="AD2728" s="7049">
        <v>8316</v>
      </c>
      <c r="AE2728" s="7049">
        <f t="shared" si="118"/>
        <v>25987.5</v>
      </c>
    </row>
    <row r="2729" spans="1:31" s="6" customFormat="1" ht="30" customHeight="1">
      <c r="A2729" s="8181" t="s">
        <v>20640</v>
      </c>
      <c r="B2729" s="6" t="s">
        <v>32255</v>
      </c>
      <c r="C2729" s="114">
        <v>46113</v>
      </c>
      <c r="D2729" s="114">
        <v>46160</v>
      </c>
      <c r="E2729" s="114">
        <v>46132</v>
      </c>
      <c r="F2729" s="6939">
        <f t="shared" si="117"/>
        <v>28</v>
      </c>
      <c r="G2729" s="6">
        <v>8605</v>
      </c>
      <c r="H2729" s="6935" t="s">
        <v>7056</v>
      </c>
      <c r="J2729" s="6" t="s">
        <v>32256</v>
      </c>
      <c r="K2729" s="6" t="s">
        <v>32257</v>
      </c>
      <c r="L2729" s="8181" t="s">
        <v>28</v>
      </c>
      <c r="M2729" s="6573" t="s">
        <v>32259</v>
      </c>
      <c r="O2729" s="264">
        <v>2</v>
      </c>
      <c r="P2729" s="264">
        <v>2</v>
      </c>
      <c r="Q2729" s="6" t="s">
        <v>32258</v>
      </c>
      <c r="AA2729" s="6564">
        <v>13798414</v>
      </c>
      <c r="AC2729" s="7049">
        <v>23556</v>
      </c>
      <c r="AD2729" s="7049">
        <v>4992</v>
      </c>
      <c r="AE2729" s="7049">
        <f t="shared" si="118"/>
        <v>33540</v>
      </c>
    </row>
    <row r="2730" spans="1:31" s="6" customFormat="1" ht="30" customHeight="1">
      <c r="A2730" s="8182" t="s">
        <v>26302</v>
      </c>
      <c r="B2730" s="8518" t="s">
        <v>32260</v>
      </c>
      <c r="C2730" s="8517">
        <v>46113</v>
      </c>
      <c r="D2730" s="8517">
        <v>46160</v>
      </c>
      <c r="E2730" s="8517"/>
      <c r="F2730" s="8518"/>
      <c r="G2730" s="8518">
        <v>6984</v>
      </c>
      <c r="H2730" s="8519" t="s">
        <v>32261</v>
      </c>
      <c r="I2730" s="8518"/>
      <c r="J2730" s="8518" t="s">
        <v>32262</v>
      </c>
      <c r="K2730" s="8518" t="s">
        <v>32263</v>
      </c>
      <c r="L2730" s="8182" t="s">
        <v>173</v>
      </c>
      <c r="M2730" s="8526" t="s">
        <v>32265</v>
      </c>
      <c r="N2730" s="8518"/>
      <c r="O2730" s="4088">
        <v>1</v>
      </c>
      <c r="P2730" s="4088">
        <v>1</v>
      </c>
      <c r="Q2730" s="8518" t="s">
        <v>32264</v>
      </c>
      <c r="R2730" s="8518"/>
      <c r="V2730" s="6" t="s">
        <v>28776</v>
      </c>
      <c r="X2730" s="6" t="s">
        <v>27185</v>
      </c>
      <c r="AA2730" s="6564">
        <v>13798426</v>
      </c>
      <c r="AC2730" s="7049">
        <v>6900</v>
      </c>
      <c r="AD2730" s="7049">
        <v>7840.8</v>
      </c>
      <c r="AE2730" s="7049">
        <f t="shared" si="118"/>
        <v>14740.8</v>
      </c>
    </row>
    <row r="2731" spans="1:31" s="6" customFormat="1" ht="30" customHeight="1">
      <c r="A2731" s="8181" t="s">
        <v>21279</v>
      </c>
      <c r="B2731" s="6" t="s">
        <v>32266</v>
      </c>
      <c r="C2731" s="114">
        <v>46113</v>
      </c>
      <c r="D2731" s="114">
        <v>46160</v>
      </c>
      <c r="E2731" s="114">
        <v>46132</v>
      </c>
      <c r="F2731" s="6939">
        <f t="shared" si="117"/>
        <v>28</v>
      </c>
      <c r="G2731" s="6">
        <v>8599</v>
      </c>
      <c r="H2731" s="6935" t="s">
        <v>7834</v>
      </c>
      <c r="J2731" s="6" t="s">
        <v>32267</v>
      </c>
      <c r="K2731" s="6" t="s">
        <v>32268</v>
      </c>
      <c r="L2731" s="6" t="s">
        <v>21181</v>
      </c>
      <c r="M2731" s="6573" t="s">
        <v>32270</v>
      </c>
      <c r="O2731" s="264">
        <v>1</v>
      </c>
      <c r="P2731" s="264">
        <v>1</v>
      </c>
      <c r="Q2731" s="6" t="s">
        <v>32269</v>
      </c>
      <c r="AA2731" s="6564">
        <v>13798451</v>
      </c>
      <c r="AC2731" s="7049">
        <v>5717.25</v>
      </c>
      <c r="AD2731" s="7049">
        <v>4573.8</v>
      </c>
      <c r="AE2731" s="7049">
        <f t="shared" si="118"/>
        <v>10291.049999999999</v>
      </c>
    </row>
    <row r="2732" spans="1:31" s="6" customFormat="1" ht="30" customHeight="1">
      <c r="A2732" s="8181" t="s">
        <v>21279</v>
      </c>
      <c r="B2732" s="6" t="s">
        <v>31983</v>
      </c>
      <c r="C2732" s="114">
        <v>46113</v>
      </c>
      <c r="D2732" s="114">
        <v>46160</v>
      </c>
      <c r="E2732" s="114">
        <v>46132</v>
      </c>
      <c r="F2732" s="6939">
        <f t="shared" si="117"/>
        <v>28</v>
      </c>
      <c r="G2732" s="6">
        <v>8599</v>
      </c>
      <c r="H2732" s="6935" t="s">
        <v>1892</v>
      </c>
      <c r="J2732" s="6" t="s">
        <v>32271</v>
      </c>
      <c r="K2732" s="6" t="s">
        <v>32272</v>
      </c>
      <c r="L2732" s="6" t="s">
        <v>173</v>
      </c>
      <c r="M2732" s="6573" t="s">
        <v>32274</v>
      </c>
      <c r="O2732" s="264">
        <v>1</v>
      </c>
      <c r="P2732" s="264">
        <v>1</v>
      </c>
      <c r="Q2732" s="6" t="s">
        <v>32273</v>
      </c>
      <c r="AA2732" s="6564">
        <v>13798462</v>
      </c>
      <c r="AC2732" s="5050">
        <v>5717.25</v>
      </c>
      <c r="AD2732" s="5050">
        <v>8316</v>
      </c>
      <c r="AE2732" s="5050">
        <f t="shared" si="118"/>
        <v>14033.25</v>
      </c>
    </row>
    <row r="2733" spans="1:31" s="6" customFormat="1" ht="30" customHeight="1">
      <c r="A2733" s="8181" t="s">
        <v>26302</v>
      </c>
      <c r="B2733" s="6" t="s">
        <v>32275</v>
      </c>
      <c r="C2733" s="114">
        <v>46113</v>
      </c>
      <c r="D2733" s="114">
        <v>46160</v>
      </c>
      <c r="E2733" s="114">
        <v>46132</v>
      </c>
      <c r="F2733" s="6939">
        <f t="shared" si="117"/>
        <v>28</v>
      </c>
      <c r="G2733" s="6">
        <v>6984</v>
      </c>
      <c r="H2733" s="6935" t="s">
        <v>32276</v>
      </c>
      <c r="J2733" s="6" t="s">
        <v>32277</v>
      </c>
      <c r="K2733" s="6" t="s">
        <v>32278</v>
      </c>
      <c r="L2733" s="6" t="s">
        <v>173</v>
      </c>
      <c r="M2733" s="6573" t="s">
        <v>32280</v>
      </c>
      <c r="O2733" s="264">
        <v>1</v>
      </c>
      <c r="P2733" s="264">
        <v>1</v>
      </c>
      <c r="Q2733" s="6" t="s">
        <v>32279</v>
      </c>
      <c r="AA2733" s="6564">
        <v>13798473</v>
      </c>
      <c r="AC2733" s="5050">
        <v>6900</v>
      </c>
      <c r="AD2733" s="8000">
        <v>7840.8</v>
      </c>
      <c r="AE2733" s="5050">
        <f>AC2733+AD2733*P2733</f>
        <v>14740.8</v>
      </c>
    </row>
    <row r="2734" spans="1:31" s="6" customFormat="1" ht="30" customHeight="1">
      <c r="A2734" s="8182" t="s">
        <v>26808</v>
      </c>
      <c r="B2734" s="8633" t="s">
        <v>32281</v>
      </c>
      <c r="C2734" s="422">
        <v>46118</v>
      </c>
      <c r="D2734" s="422">
        <v>46146</v>
      </c>
      <c r="E2734" s="422"/>
      <c r="F2734" s="41"/>
      <c r="G2734" s="41">
        <v>8607</v>
      </c>
      <c r="H2734" s="6943" t="s">
        <v>1771</v>
      </c>
      <c r="I2734" s="41"/>
      <c r="J2734" s="41" t="s">
        <v>32282</v>
      </c>
      <c r="K2734" s="41" t="s">
        <v>32283</v>
      </c>
      <c r="L2734" s="41" t="s">
        <v>173</v>
      </c>
      <c r="M2734" s="582" t="s">
        <v>32284</v>
      </c>
      <c r="N2734" s="41"/>
      <c r="O2734" s="4088">
        <v>1</v>
      </c>
      <c r="P2734" s="4088">
        <v>1</v>
      </c>
      <c r="Q2734" s="41" t="s">
        <v>29928</v>
      </c>
      <c r="R2734" s="41"/>
      <c r="V2734" s="6" t="s">
        <v>28776</v>
      </c>
      <c r="X2734" s="6" t="s">
        <v>27185</v>
      </c>
      <c r="AA2734" s="6564">
        <v>13798489</v>
      </c>
      <c r="AC2734" s="5050">
        <v>1200</v>
      </c>
      <c r="AD2734" s="5050">
        <v>7840.8</v>
      </c>
      <c r="AE2734" s="5050">
        <f>AC2734+AD2734*P2734</f>
        <v>9040.7999999999993</v>
      </c>
    </row>
    <row r="2735" spans="1:31" s="6" customFormat="1" ht="30" customHeight="1">
      <c r="A2735" s="8182" t="s">
        <v>20017</v>
      </c>
      <c r="B2735" s="8782" t="s">
        <v>32285</v>
      </c>
      <c r="C2735" s="422">
        <v>46106</v>
      </c>
      <c r="D2735" s="422">
        <v>46146</v>
      </c>
      <c r="E2735" s="422"/>
      <c r="F2735" s="41"/>
      <c r="G2735" s="41">
        <v>8369</v>
      </c>
      <c r="H2735" s="6943" t="s">
        <v>4864</v>
      </c>
      <c r="I2735" s="41"/>
      <c r="J2735" s="41" t="s">
        <v>32286</v>
      </c>
      <c r="K2735" s="41" t="s">
        <v>32287</v>
      </c>
      <c r="L2735" s="41" t="s">
        <v>193</v>
      </c>
      <c r="M2735" s="582" t="s">
        <v>32289</v>
      </c>
      <c r="N2735" s="41"/>
      <c r="O2735" s="4088">
        <v>6</v>
      </c>
      <c r="P2735" s="4088">
        <v>6</v>
      </c>
      <c r="Q2735" s="41" t="s">
        <v>32288</v>
      </c>
      <c r="R2735" s="41"/>
      <c r="V2735" s="6" t="s">
        <v>28776</v>
      </c>
      <c r="X2735" s="6" t="s">
        <v>27185</v>
      </c>
      <c r="AA2735" s="6564">
        <v>13798505</v>
      </c>
      <c r="AC2735" s="5050">
        <v>0</v>
      </c>
      <c r="AD2735" s="5050">
        <v>15000</v>
      </c>
      <c r="AE2735" s="5050">
        <f t="shared" ref="AE2735:AE2798" si="119">AC2735+AD2735*P2735</f>
        <v>90000</v>
      </c>
    </row>
    <row r="2736" spans="1:31" s="6" customFormat="1" ht="30" customHeight="1">
      <c r="A2736" s="8182" t="s">
        <v>20017</v>
      </c>
      <c r="B2736" s="8804" t="s">
        <v>32290</v>
      </c>
      <c r="C2736" s="8803">
        <v>46118</v>
      </c>
      <c r="D2736" s="8803">
        <v>46160</v>
      </c>
      <c r="E2736" s="8803"/>
      <c r="F2736" s="8804"/>
      <c r="G2736" s="8804">
        <v>8369</v>
      </c>
      <c r="H2736" s="8805" t="s">
        <v>13926</v>
      </c>
      <c r="I2736" s="8804"/>
      <c r="J2736" s="8804" t="s">
        <v>32291</v>
      </c>
      <c r="K2736" s="8804" t="s">
        <v>32292</v>
      </c>
      <c r="L2736" s="8804" t="s">
        <v>67</v>
      </c>
      <c r="M2736" s="8806" t="s">
        <v>32294</v>
      </c>
      <c r="N2736" s="8804"/>
      <c r="O2736" s="4088">
        <v>7</v>
      </c>
      <c r="P2736" s="4088">
        <v>7</v>
      </c>
      <c r="Q2736" s="8804" t="s">
        <v>32293</v>
      </c>
      <c r="R2736" s="8804"/>
      <c r="V2736" s="8802" t="s">
        <v>28776</v>
      </c>
      <c r="X2736" s="8802" t="s">
        <v>27185</v>
      </c>
      <c r="AA2736" s="6564">
        <v>13800182</v>
      </c>
      <c r="AC2736" s="5050">
        <v>55800</v>
      </c>
      <c r="AD2736" s="5050">
        <v>15000</v>
      </c>
      <c r="AE2736" s="5050">
        <f t="shared" si="119"/>
        <v>160800</v>
      </c>
    </row>
    <row r="2737" spans="1:31" s="6" customFormat="1" ht="30" customHeight="1">
      <c r="A2737" s="8182" t="s">
        <v>20017</v>
      </c>
      <c r="B2737" s="8633" t="s">
        <v>32295</v>
      </c>
      <c r="C2737" s="422">
        <v>46119</v>
      </c>
      <c r="D2737" s="422">
        <v>46146</v>
      </c>
      <c r="E2737" s="422"/>
      <c r="F2737" s="41"/>
      <c r="G2737" s="41">
        <v>8369</v>
      </c>
      <c r="H2737" s="6943" t="s">
        <v>1202</v>
      </c>
      <c r="I2737" s="41"/>
      <c r="J2737" s="41" t="s">
        <v>32296</v>
      </c>
      <c r="K2737" s="41" t="s">
        <v>32297</v>
      </c>
      <c r="L2737" s="41" t="s">
        <v>173</v>
      </c>
      <c r="M2737" s="582" t="s">
        <v>32299</v>
      </c>
      <c r="N2737" s="41"/>
      <c r="O2737" s="4088">
        <v>1</v>
      </c>
      <c r="P2737" s="4088">
        <v>1</v>
      </c>
      <c r="Q2737" s="41" t="s">
        <v>32298</v>
      </c>
      <c r="R2737" s="41"/>
      <c r="V2737" s="6" t="s">
        <v>28776</v>
      </c>
      <c r="X2737" s="6" t="s">
        <v>27185</v>
      </c>
      <c r="AA2737" s="6564">
        <v>13804834</v>
      </c>
      <c r="AC2737" s="5050">
        <v>0</v>
      </c>
      <c r="AD2737" s="5050">
        <v>15000</v>
      </c>
      <c r="AE2737" s="5050">
        <f t="shared" si="119"/>
        <v>15000</v>
      </c>
    </row>
    <row r="2738" spans="1:31" s="6" customFormat="1" ht="30" customHeight="1">
      <c r="A2738" s="8181" t="s">
        <v>20017</v>
      </c>
      <c r="B2738" s="6" t="s">
        <v>32300</v>
      </c>
      <c r="C2738" s="114">
        <v>46121</v>
      </c>
      <c r="D2738" s="114">
        <v>46160</v>
      </c>
      <c r="E2738" s="114">
        <v>46132</v>
      </c>
      <c r="F2738" s="6939">
        <f t="shared" si="117"/>
        <v>28</v>
      </c>
      <c r="G2738" s="6">
        <v>8369</v>
      </c>
      <c r="H2738" s="6935" t="s">
        <v>12979</v>
      </c>
      <c r="J2738" s="6" t="s">
        <v>32301</v>
      </c>
      <c r="K2738" s="6" t="s">
        <v>32302</v>
      </c>
      <c r="L2738" s="6" t="s">
        <v>173</v>
      </c>
      <c r="M2738" s="6573" t="s">
        <v>32303</v>
      </c>
      <c r="O2738" s="264">
        <v>1</v>
      </c>
      <c r="P2738" s="264">
        <v>1</v>
      </c>
      <c r="Q2738" s="6" t="s">
        <v>30765</v>
      </c>
      <c r="AA2738" s="6564">
        <v>13811579</v>
      </c>
      <c r="AC2738" s="5050">
        <v>18600</v>
      </c>
      <c r="AD2738" s="5050">
        <v>15000</v>
      </c>
      <c r="AE2738" s="5050">
        <f t="shared" si="119"/>
        <v>33600</v>
      </c>
    </row>
    <row r="2739" spans="1:31" s="6" customFormat="1" ht="30" customHeight="1">
      <c r="A2739" s="8182" t="s">
        <v>22585</v>
      </c>
      <c r="B2739" s="8182" t="s">
        <v>32304</v>
      </c>
      <c r="C2739" s="422">
        <v>46118</v>
      </c>
      <c r="D2739" s="422">
        <v>46160</v>
      </c>
      <c r="E2739" s="422"/>
      <c r="F2739" s="41"/>
      <c r="G2739" s="41">
        <v>8591</v>
      </c>
      <c r="H2739" s="8272" t="s">
        <v>461</v>
      </c>
      <c r="I2739" s="41"/>
      <c r="J2739" s="8182" t="s">
        <v>32305</v>
      </c>
      <c r="K2739" s="8182" t="s">
        <v>32306</v>
      </c>
      <c r="L2739" s="8182" t="s">
        <v>128</v>
      </c>
      <c r="M2739" s="582" t="s">
        <v>32307</v>
      </c>
      <c r="N2739" s="41"/>
      <c r="O2739" s="4088">
        <v>3</v>
      </c>
      <c r="P2739" s="4088">
        <v>3</v>
      </c>
      <c r="Q2739" s="8182" t="s">
        <v>32140</v>
      </c>
      <c r="R2739" s="41"/>
      <c r="V2739" s="6" t="s">
        <v>32102</v>
      </c>
      <c r="X2739" s="6" t="s">
        <v>27185</v>
      </c>
      <c r="AA2739" s="6564">
        <v>13798743</v>
      </c>
      <c r="AC2739" s="5050">
        <v>18414</v>
      </c>
      <c r="AD2739" s="5050">
        <v>14850</v>
      </c>
      <c r="AE2739" s="5050">
        <f t="shared" si="119"/>
        <v>62964</v>
      </c>
    </row>
    <row r="2740" spans="1:31" s="6" customFormat="1" ht="30" customHeight="1">
      <c r="A2740" s="8181" t="s">
        <v>20488</v>
      </c>
      <c r="B2740" s="8181" t="s">
        <v>32308</v>
      </c>
      <c r="C2740" s="114">
        <v>46118</v>
      </c>
      <c r="D2740" s="114">
        <v>46160</v>
      </c>
      <c r="E2740" s="114">
        <v>46132</v>
      </c>
      <c r="F2740" s="6939">
        <f t="shared" si="117"/>
        <v>28</v>
      </c>
      <c r="G2740" s="6">
        <v>8630</v>
      </c>
      <c r="H2740" s="8183" t="s">
        <v>32309</v>
      </c>
      <c r="J2740" s="8181" t="s">
        <v>32310</v>
      </c>
      <c r="K2740" s="8181" t="s">
        <v>32311</v>
      </c>
      <c r="L2740" s="8181" t="s">
        <v>28</v>
      </c>
      <c r="M2740" s="6573" t="s">
        <v>32313</v>
      </c>
      <c r="O2740" s="264">
        <v>2</v>
      </c>
      <c r="P2740" s="264">
        <v>2</v>
      </c>
      <c r="Q2740" s="8181" t="s">
        <v>32312</v>
      </c>
      <c r="AA2740" s="6564">
        <v>13798748</v>
      </c>
      <c r="AC2740" s="5050">
        <v>17671.5</v>
      </c>
      <c r="AD2740" s="5050">
        <v>8316</v>
      </c>
      <c r="AE2740" s="5050">
        <f t="shared" si="119"/>
        <v>34303.5</v>
      </c>
    </row>
    <row r="2741" spans="1:31" s="6" customFormat="1" ht="30" customHeight="1">
      <c r="A2741" s="8182" t="s">
        <v>22585</v>
      </c>
      <c r="B2741" s="8182" t="s">
        <v>32314</v>
      </c>
      <c r="C2741" s="422">
        <v>46118</v>
      </c>
      <c r="D2741" s="422">
        <v>46160</v>
      </c>
      <c r="E2741" s="422"/>
      <c r="F2741" s="41"/>
      <c r="G2741" s="41">
        <v>8591</v>
      </c>
      <c r="H2741" s="8272" t="s">
        <v>2545</v>
      </c>
      <c r="I2741" s="41"/>
      <c r="J2741" s="8182" t="s">
        <v>32315</v>
      </c>
      <c r="K2741" s="8182" t="s">
        <v>32316</v>
      </c>
      <c r="L2741" s="8182" t="s">
        <v>173</v>
      </c>
      <c r="M2741" s="582" t="s">
        <v>32318</v>
      </c>
      <c r="N2741" s="41"/>
      <c r="O2741" s="4088">
        <v>1</v>
      </c>
      <c r="P2741" s="4088">
        <v>1</v>
      </c>
      <c r="Q2741" s="8182" t="s">
        <v>32317</v>
      </c>
      <c r="R2741" s="41"/>
      <c r="V2741" s="6" t="s">
        <v>28776</v>
      </c>
      <c r="X2741" s="6" t="s">
        <v>27185</v>
      </c>
      <c r="AA2741" s="6564">
        <v>13798804</v>
      </c>
      <c r="AC2741" s="5050">
        <v>18414</v>
      </c>
      <c r="AD2741" s="5050">
        <v>14850</v>
      </c>
      <c r="AE2741" s="5050">
        <f t="shared" si="119"/>
        <v>33264</v>
      </c>
    </row>
    <row r="2742" spans="1:31" s="6" customFormat="1" ht="30" customHeight="1">
      <c r="A2742" s="8181" t="s">
        <v>26302</v>
      </c>
      <c r="B2742" s="8181" t="s">
        <v>32319</v>
      </c>
      <c r="C2742" s="114">
        <v>46118</v>
      </c>
      <c r="D2742" s="114">
        <v>46160</v>
      </c>
      <c r="E2742" s="114">
        <v>46132</v>
      </c>
      <c r="F2742" s="6939">
        <f t="shared" si="117"/>
        <v>28</v>
      </c>
      <c r="G2742" s="6">
        <v>6984</v>
      </c>
      <c r="H2742" s="8183" t="s">
        <v>18117</v>
      </c>
      <c r="J2742" s="8181" t="s">
        <v>32320</v>
      </c>
      <c r="K2742" s="8181" t="s">
        <v>32321</v>
      </c>
      <c r="L2742" s="8181" t="s">
        <v>76</v>
      </c>
      <c r="M2742" s="6573" t="s">
        <v>32322</v>
      </c>
      <c r="O2742" s="264">
        <v>4</v>
      </c>
      <c r="P2742" s="264">
        <v>4</v>
      </c>
      <c r="Q2742" s="8181" t="s">
        <v>28397</v>
      </c>
      <c r="AA2742" s="6564">
        <v>13799037</v>
      </c>
      <c r="AC2742" s="5050">
        <v>6900</v>
      </c>
      <c r="AD2742" s="5050">
        <v>7840.8</v>
      </c>
      <c r="AE2742" s="5050">
        <f t="shared" si="119"/>
        <v>38263.199999999997</v>
      </c>
    </row>
    <row r="2743" spans="1:31" s="6" customFormat="1" ht="30" customHeight="1">
      <c r="A2743" s="8181" t="s">
        <v>26302</v>
      </c>
      <c r="B2743" s="8181" t="s">
        <v>32323</v>
      </c>
      <c r="C2743" s="114">
        <v>46118</v>
      </c>
      <c r="D2743" s="114">
        <v>46160</v>
      </c>
      <c r="E2743" s="114">
        <v>46132</v>
      </c>
      <c r="F2743" s="6939">
        <f t="shared" si="117"/>
        <v>28</v>
      </c>
      <c r="G2743" s="6">
        <v>6984</v>
      </c>
      <c r="H2743" s="8183" t="s">
        <v>147</v>
      </c>
      <c r="J2743" s="8181" t="s">
        <v>32324</v>
      </c>
      <c r="K2743" s="8181" t="s">
        <v>32325</v>
      </c>
      <c r="L2743" s="8181" t="s">
        <v>173</v>
      </c>
      <c r="M2743" s="6573" t="s">
        <v>32326</v>
      </c>
      <c r="O2743" s="264">
        <v>1</v>
      </c>
      <c r="P2743" s="264">
        <v>1</v>
      </c>
      <c r="Q2743" s="8181" t="s">
        <v>28397</v>
      </c>
      <c r="AA2743" s="6564">
        <v>13799637</v>
      </c>
      <c r="AC2743" s="5050">
        <v>6900</v>
      </c>
      <c r="AD2743" s="5050">
        <v>7840.8</v>
      </c>
      <c r="AE2743" s="5050">
        <f t="shared" si="119"/>
        <v>14740.8</v>
      </c>
    </row>
    <row r="2744" spans="1:31" s="6" customFormat="1" ht="30" customHeight="1">
      <c r="A2744" s="8182" t="s">
        <v>22585</v>
      </c>
      <c r="B2744" s="8182" t="s">
        <v>32327</v>
      </c>
      <c r="C2744" s="8686">
        <v>46119</v>
      </c>
      <c r="D2744" s="8686">
        <v>46160</v>
      </c>
      <c r="E2744" s="8686"/>
      <c r="F2744" s="8687"/>
      <c r="G2744" s="8687">
        <v>8591</v>
      </c>
      <c r="H2744" s="8272" t="s">
        <v>6204</v>
      </c>
      <c r="I2744" s="8687"/>
      <c r="J2744" s="8182" t="s">
        <v>32328</v>
      </c>
      <c r="K2744" s="8182" t="s">
        <v>32329</v>
      </c>
      <c r="L2744" s="8182" t="s">
        <v>128</v>
      </c>
      <c r="M2744" s="8695" t="s">
        <v>32331</v>
      </c>
      <c r="N2744" s="8687"/>
      <c r="O2744" s="4088">
        <v>3</v>
      </c>
      <c r="P2744" s="4088">
        <v>3</v>
      </c>
      <c r="Q2744" s="8182" t="s">
        <v>32330</v>
      </c>
      <c r="R2744" s="8687"/>
      <c r="V2744" s="6" t="s">
        <v>28776</v>
      </c>
      <c r="X2744" s="6" t="s">
        <v>27185</v>
      </c>
      <c r="AA2744" s="6564">
        <v>13801118</v>
      </c>
      <c r="AC2744" s="5050">
        <v>27621</v>
      </c>
      <c r="AD2744" s="5050">
        <v>14850</v>
      </c>
      <c r="AE2744" s="5050">
        <f t="shared" si="119"/>
        <v>72171</v>
      </c>
    </row>
    <row r="2745" spans="1:31" s="6" customFormat="1" ht="30" customHeight="1">
      <c r="A2745" s="8182" t="s">
        <v>22585</v>
      </c>
      <c r="B2745" s="8182" t="s">
        <v>32332</v>
      </c>
      <c r="C2745" s="8434">
        <v>46119</v>
      </c>
      <c r="D2745" s="8434">
        <v>46160</v>
      </c>
      <c r="E2745" s="8434"/>
      <c r="F2745" s="8440"/>
      <c r="G2745" s="8440">
        <v>8591</v>
      </c>
      <c r="H2745" s="8272" t="s">
        <v>7815</v>
      </c>
      <c r="I2745" s="8440"/>
      <c r="J2745" s="8182" t="s">
        <v>32333</v>
      </c>
      <c r="K2745" s="8182" t="s">
        <v>32334</v>
      </c>
      <c r="L2745" s="8182" t="s">
        <v>173</v>
      </c>
      <c r="M2745" s="8446" t="s">
        <v>32336</v>
      </c>
      <c r="N2745" s="8440"/>
      <c r="O2745" s="4088">
        <v>1</v>
      </c>
      <c r="P2745" s="4088">
        <v>1</v>
      </c>
      <c r="Q2745" s="8182" t="s">
        <v>32335</v>
      </c>
      <c r="R2745" s="8440"/>
      <c r="V2745" s="6" t="s">
        <v>28776</v>
      </c>
      <c r="X2745" s="6" t="s">
        <v>27185</v>
      </c>
      <c r="AA2745" s="6564">
        <v>13801274</v>
      </c>
      <c r="AC2745" s="5050">
        <v>46035</v>
      </c>
      <c r="AD2745" s="5050">
        <v>14850</v>
      </c>
      <c r="AE2745" s="5050">
        <f t="shared" si="119"/>
        <v>60885</v>
      </c>
    </row>
    <row r="2746" spans="1:31" s="6" customFormat="1" ht="30" customHeight="1">
      <c r="A2746" s="8181" t="s">
        <v>20640</v>
      </c>
      <c r="B2746" s="8181" t="s">
        <v>32337</v>
      </c>
      <c r="C2746" s="114">
        <v>46119</v>
      </c>
      <c r="D2746" s="114">
        <v>46160</v>
      </c>
      <c r="E2746" s="114">
        <v>46132</v>
      </c>
      <c r="F2746" s="6939">
        <f t="shared" ref="F2746:F2807" si="120">SUM(D2746-E2746)</f>
        <v>28</v>
      </c>
      <c r="G2746" s="6">
        <v>8605</v>
      </c>
      <c r="H2746" s="8183" t="s">
        <v>106</v>
      </c>
      <c r="J2746" s="8181" t="s">
        <v>32338</v>
      </c>
      <c r="K2746" s="8181" t="s">
        <v>32339</v>
      </c>
      <c r="L2746" s="8181" t="s">
        <v>173</v>
      </c>
      <c r="M2746" s="6573" t="s">
        <v>32341</v>
      </c>
      <c r="O2746" s="264">
        <v>1</v>
      </c>
      <c r="P2746" s="264">
        <v>1</v>
      </c>
      <c r="Q2746" s="8181" t="s">
        <v>32340</v>
      </c>
      <c r="AA2746" s="6564">
        <v>13802588</v>
      </c>
      <c r="AC2746" s="5050">
        <v>20982</v>
      </c>
      <c r="AD2746" s="5050">
        <v>4992</v>
      </c>
      <c r="AE2746" s="5050">
        <f t="shared" si="119"/>
        <v>25974</v>
      </c>
    </row>
    <row r="2747" spans="1:31" s="6" customFormat="1" ht="30" customHeight="1">
      <c r="A2747" s="8181" t="s">
        <v>20640</v>
      </c>
      <c r="B2747" s="8181" t="s">
        <v>32342</v>
      </c>
      <c r="C2747" s="114">
        <v>46119</v>
      </c>
      <c r="D2747" s="114">
        <v>46160</v>
      </c>
      <c r="E2747" s="114">
        <v>46132</v>
      </c>
      <c r="F2747" s="6939">
        <f t="shared" si="120"/>
        <v>28</v>
      </c>
      <c r="G2747" s="6">
        <v>8605</v>
      </c>
      <c r="H2747" s="8183" t="s">
        <v>1395</v>
      </c>
      <c r="J2747" s="8181" t="s">
        <v>32343</v>
      </c>
      <c r="K2747" s="8181" t="s">
        <v>32344</v>
      </c>
      <c r="L2747" s="8181" t="s">
        <v>173</v>
      </c>
      <c r="M2747" s="6573" t="s">
        <v>32346</v>
      </c>
      <c r="O2747" s="264">
        <v>1</v>
      </c>
      <c r="P2747" s="264">
        <v>1</v>
      </c>
      <c r="Q2747" s="8181" t="s">
        <v>32345</v>
      </c>
      <c r="AA2747" s="6564">
        <v>13802722</v>
      </c>
      <c r="AC2747" s="5050">
        <v>18174</v>
      </c>
      <c r="AD2747" s="5050">
        <v>4992</v>
      </c>
      <c r="AE2747" s="5050">
        <f t="shared" si="119"/>
        <v>23166</v>
      </c>
    </row>
    <row r="2748" spans="1:31" s="6" customFormat="1" ht="30" customHeight="1">
      <c r="A2748" s="8182" t="s">
        <v>26808</v>
      </c>
      <c r="B2748" s="8800" t="s">
        <v>32347</v>
      </c>
      <c r="C2748" s="422">
        <v>46119</v>
      </c>
      <c r="D2748" s="422">
        <v>46164</v>
      </c>
      <c r="E2748" s="422"/>
      <c r="F2748" s="41"/>
      <c r="G2748" s="41">
        <v>8607</v>
      </c>
      <c r="H2748" s="6943"/>
      <c r="I2748" s="8182" t="s">
        <v>21302</v>
      </c>
      <c r="J2748" s="8182" t="s">
        <v>32348</v>
      </c>
      <c r="K2748" s="8182" t="s">
        <v>32349</v>
      </c>
      <c r="L2748" s="8182" t="s">
        <v>173</v>
      </c>
      <c r="M2748" s="41" t="s">
        <v>32351</v>
      </c>
      <c r="N2748" s="41"/>
      <c r="O2748" s="4088">
        <v>1</v>
      </c>
      <c r="P2748" s="4088">
        <v>1</v>
      </c>
      <c r="Q2748" s="8182" t="s">
        <v>32350</v>
      </c>
      <c r="R2748" s="41"/>
      <c r="V2748" s="6" t="s">
        <v>28776</v>
      </c>
      <c r="X2748" s="6" t="s">
        <v>27185</v>
      </c>
      <c r="AA2748" s="6564">
        <v>13803282</v>
      </c>
      <c r="AC2748" s="5050">
        <v>0</v>
      </c>
      <c r="AD2748" s="5050">
        <v>7840.8</v>
      </c>
      <c r="AE2748" s="5050">
        <f t="shared" si="119"/>
        <v>7840.8</v>
      </c>
    </row>
    <row r="2749" spans="1:31" s="6" customFormat="1" ht="30" customHeight="1">
      <c r="A2749" s="8182" t="s">
        <v>26808</v>
      </c>
      <c r="B2749" s="8182" t="s">
        <v>32352</v>
      </c>
      <c r="C2749" s="422">
        <v>46120</v>
      </c>
      <c r="D2749" s="422">
        <v>46146</v>
      </c>
      <c r="E2749" s="422"/>
      <c r="F2749" s="41"/>
      <c r="G2749" s="41">
        <v>8607</v>
      </c>
      <c r="H2749" s="8272" t="s">
        <v>2064</v>
      </c>
      <c r="I2749" s="41"/>
      <c r="J2749" s="8182" t="s">
        <v>32353</v>
      </c>
      <c r="K2749" s="8182" t="s">
        <v>32354</v>
      </c>
      <c r="L2749" s="8182" t="s">
        <v>173</v>
      </c>
      <c r="M2749" s="582" t="s">
        <v>32356</v>
      </c>
      <c r="N2749" s="41"/>
      <c r="O2749" s="4088">
        <v>1</v>
      </c>
      <c r="P2749" s="4088">
        <v>1</v>
      </c>
      <c r="Q2749" s="8182" t="s">
        <v>32355</v>
      </c>
      <c r="R2749" s="41"/>
      <c r="V2749" s="6" t="s">
        <v>28776</v>
      </c>
      <c r="X2749" s="6" t="s">
        <v>27185</v>
      </c>
      <c r="AA2749" s="6564">
        <v>13807053</v>
      </c>
      <c r="AC2749" s="5050">
        <v>0</v>
      </c>
      <c r="AD2749" s="5050">
        <v>7840.8</v>
      </c>
      <c r="AE2749" s="5050">
        <f t="shared" si="119"/>
        <v>7840.8</v>
      </c>
    </row>
    <row r="2750" spans="1:31" s="6" customFormat="1" ht="30" customHeight="1">
      <c r="A2750" s="8181" t="s">
        <v>21279</v>
      </c>
      <c r="B2750" s="8181" t="s">
        <v>32380</v>
      </c>
      <c r="C2750" s="114">
        <v>46122</v>
      </c>
      <c r="D2750" s="8190">
        <v>46160</v>
      </c>
      <c r="E2750" s="114">
        <v>46132</v>
      </c>
      <c r="F2750" s="6939">
        <f t="shared" si="120"/>
        <v>28</v>
      </c>
      <c r="G2750" s="6">
        <v>8599</v>
      </c>
      <c r="H2750" s="8183" t="s">
        <v>32381</v>
      </c>
      <c r="J2750" s="8181" t="s">
        <v>32382</v>
      </c>
      <c r="K2750" s="8181" t="s">
        <v>32383</v>
      </c>
      <c r="L2750" s="8181" t="s">
        <v>173</v>
      </c>
      <c r="M2750" s="6573" t="s">
        <v>32385</v>
      </c>
      <c r="O2750" s="264">
        <v>1</v>
      </c>
      <c r="P2750" s="264">
        <v>1</v>
      </c>
      <c r="Q2750" s="8181" t="s">
        <v>32384</v>
      </c>
      <c r="AA2750" s="6564">
        <v>13816538</v>
      </c>
      <c r="AC2750" s="5050">
        <v>11954.25</v>
      </c>
      <c r="AD2750" s="5050">
        <v>8316</v>
      </c>
      <c r="AE2750" s="5050">
        <f t="shared" si="119"/>
        <v>20270.25</v>
      </c>
    </row>
    <row r="2751" spans="1:31" s="6" customFormat="1" ht="30" customHeight="1">
      <c r="A2751" s="8199" t="s">
        <v>20766</v>
      </c>
      <c r="B2751" s="41" t="s">
        <v>32397</v>
      </c>
      <c r="C2751" s="422">
        <v>46106</v>
      </c>
      <c r="D2751" s="422">
        <v>46146</v>
      </c>
      <c r="E2751" s="422"/>
      <c r="F2751" s="41"/>
      <c r="G2751" s="41">
        <v>8629</v>
      </c>
      <c r="H2751" s="6943" t="s">
        <v>32398</v>
      </c>
      <c r="I2751" s="41"/>
      <c r="J2751" s="41" t="s">
        <v>32399</v>
      </c>
      <c r="K2751" s="41" t="s">
        <v>32400</v>
      </c>
      <c r="L2751" s="8182" t="s">
        <v>173</v>
      </c>
      <c r="M2751" s="582" t="s">
        <v>32402</v>
      </c>
      <c r="N2751" s="41"/>
      <c r="O2751" s="4088">
        <v>1</v>
      </c>
      <c r="P2751" s="4088">
        <v>1</v>
      </c>
      <c r="Q2751" s="41" t="s">
        <v>32401</v>
      </c>
      <c r="R2751" s="41"/>
      <c r="V2751" s="6" t="s">
        <v>28776</v>
      </c>
      <c r="X2751" s="6" t="s">
        <v>27185</v>
      </c>
      <c r="AA2751" s="6564">
        <v>13798392</v>
      </c>
      <c r="AC2751" s="5050">
        <v>1782</v>
      </c>
      <c r="AD2751" s="5050">
        <v>8316</v>
      </c>
      <c r="AE2751" s="5050">
        <f t="shared" si="119"/>
        <v>10098</v>
      </c>
    </row>
    <row r="2752" spans="1:31" s="6" customFormat="1" ht="30" customHeight="1">
      <c r="A2752" s="8199" t="s">
        <v>26302</v>
      </c>
      <c r="B2752" s="8633" t="s">
        <v>32403</v>
      </c>
      <c r="C2752" s="422">
        <v>46113</v>
      </c>
      <c r="D2752" s="422">
        <v>46160</v>
      </c>
      <c r="E2752" s="422"/>
      <c r="F2752" s="41"/>
      <c r="G2752" s="41">
        <v>6984</v>
      </c>
      <c r="H2752" s="6943" t="s">
        <v>3287</v>
      </c>
      <c r="I2752" s="41"/>
      <c r="J2752" s="41" t="s">
        <v>32404</v>
      </c>
      <c r="K2752" s="41" t="s">
        <v>32405</v>
      </c>
      <c r="L2752" s="8199" t="s">
        <v>76</v>
      </c>
      <c r="M2752" s="582" t="s">
        <v>32407</v>
      </c>
      <c r="N2752" s="41"/>
      <c r="O2752" s="4088">
        <v>4</v>
      </c>
      <c r="P2752" s="4088">
        <v>4</v>
      </c>
      <c r="Q2752" s="41" t="s">
        <v>32406</v>
      </c>
      <c r="R2752" s="41"/>
      <c r="V2752" s="6" t="s">
        <v>28776</v>
      </c>
      <c r="X2752" s="6" t="s">
        <v>27185</v>
      </c>
      <c r="AA2752" s="6564">
        <v>13798397</v>
      </c>
      <c r="AC2752" s="5050">
        <v>6900</v>
      </c>
      <c r="AD2752" s="5050">
        <v>7840.8</v>
      </c>
      <c r="AE2752" s="5050">
        <f t="shared" si="119"/>
        <v>38263.199999999997</v>
      </c>
    </row>
    <row r="2753" spans="1:31" s="6" customFormat="1" ht="30" customHeight="1">
      <c r="A2753" s="8198" t="s">
        <v>21279</v>
      </c>
      <c r="B2753" s="6" t="s">
        <v>32408</v>
      </c>
      <c r="C2753" s="114">
        <v>46113</v>
      </c>
      <c r="D2753" s="114">
        <v>46160</v>
      </c>
      <c r="E2753" s="114">
        <v>46132</v>
      </c>
      <c r="F2753" s="6939">
        <f t="shared" si="120"/>
        <v>28</v>
      </c>
      <c r="G2753" s="6">
        <v>8599</v>
      </c>
      <c r="H2753" s="6935" t="s">
        <v>21319</v>
      </c>
      <c r="J2753" s="6" t="s">
        <v>32409</v>
      </c>
      <c r="K2753" s="6" t="s">
        <v>32410</v>
      </c>
      <c r="L2753" s="8198" t="s">
        <v>173</v>
      </c>
      <c r="M2753" s="6573" t="s">
        <v>32412</v>
      </c>
      <c r="O2753" s="264">
        <v>1</v>
      </c>
      <c r="P2753" s="264">
        <v>1</v>
      </c>
      <c r="Q2753" s="6" t="s">
        <v>32411</v>
      </c>
      <c r="AA2753" s="6564">
        <v>13798440</v>
      </c>
      <c r="AC2753" s="5050">
        <v>11954.25</v>
      </c>
      <c r="AD2753" s="5050">
        <v>8316</v>
      </c>
      <c r="AE2753" s="5050">
        <f t="shared" si="119"/>
        <v>20270.25</v>
      </c>
    </row>
    <row r="2754" spans="1:31" s="6" customFormat="1" ht="30" customHeight="1">
      <c r="A2754" s="8199" t="s">
        <v>20488</v>
      </c>
      <c r="B2754" s="41" t="s">
        <v>32413</v>
      </c>
      <c r="C2754" s="422">
        <v>46118</v>
      </c>
      <c r="D2754" s="422">
        <v>46146</v>
      </c>
      <c r="E2754" s="422"/>
      <c r="F2754" s="41"/>
      <c r="G2754" s="41">
        <v>8630</v>
      </c>
      <c r="H2754" s="6943" t="s">
        <v>17628</v>
      </c>
      <c r="I2754" s="41"/>
      <c r="J2754" s="41" t="s">
        <v>21303</v>
      </c>
      <c r="K2754" s="41" t="s">
        <v>32414</v>
      </c>
      <c r="L2754" s="8199" t="s">
        <v>28</v>
      </c>
      <c r="M2754" s="582" t="s">
        <v>32416</v>
      </c>
      <c r="N2754" s="41"/>
      <c r="O2754" s="4088">
        <v>2</v>
      </c>
      <c r="P2754" s="4088">
        <v>2</v>
      </c>
      <c r="Q2754" s="41" t="s">
        <v>32415</v>
      </c>
      <c r="R2754" s="41"/>
      <c r="V2754" s="6" t="s">
        <v>28776</v>
      </c>
      <c r="X2754" s="6" t="s">
        <v>27185</v>
      </c>
      <c r="AA2754" s="6564">
        <v>13798479</v>
      </c>
      <c r="AC2754" s="5050">
        <v>0</v>
      </c>
      <c r="AD2754" s="5050">
        <v>8316</v>
      </c>
      <c r="AE2754" s="5050">
        <f t="shared" si="119"/>
        <v>16632</v>
      </c>
    </row>
    <row r="2755" spans="1:31" s="6" customFormat="1" ht="30" customHeight="1">
      <c r="A2755" s="8199" t="s">
        <v>26302</v>
      </c>
      <c r="B2755" s="41" t="s">
        <v>32417</v>
      </c>
      <c r="C2755" s="422">
        <v>46106</v>
      </c>
      <c r="D2755" s="422">
        <v>46160</v>
      </c>
      <c r="E2755" s="422"/>
      <c r="F2755" s="41"/>
      <c r="G2755" s="41">
        <v>6984</v>
      </c>
      <c r="H2755" s="6943" t="s">
        <v>14260</v>
      </c>
      <c r="I2755" s="41"/>
      <c r="J2755" s="41" t="s">
        <v>32418</v>
      </c>
      <c r="K2755" s="41" t="s">
        <v>32418</v>
      </c>
      <c r="L2755" s="8199" t="s">
        <v>173</v>
      </c>
      <c r="M2755" s="582" t="s">
        <v>32420</v>
      </c>
      <c r="N2755" s="41"/>
      <c r="O2755" s="4088">
        <v>1</v>
      </c>
      <c r="P2755" s="4088">
        <v>1</v>
      </c>
      <c r="Q2755" s="41" t="s">
        <v>32419</v>
      </c>
      <c r="R2755" s="41"/>
      <c r="V2755" s="6" t="s">
        <v>28776</v>
      </c>
      <c r="X2755" s="6" t="s">
        <v>27185</v>
      </c>
      <c r="AA2755" s="6564">
        <v>13798522</v>
      </c>
      <c r="AC2755" s="5050">
        <v>6900</v>
      </c>
      <c r="AD2755" s="5050">
        <v>7840.8</v>
      </c>
      <c r="AE2755" s="5050">
        <f t="shared" si="119"/>
        <v>14740.8</v>
      </c>
    </row>
    <row r="2756" spans="1:31" s="6" customFormat="1" ht="30" customHeight="1">
      <c r="A2756" s="8198" t="s">
        <v>20911</v>
      </c>
      <c r="B2756" s="6" t="s">
        <v>32421</v>
      </c>
      <c r="C2756" s="114">
        <v>46106</v>
      </c>
      <c r="D2756" s="114">
        <v>46160</v>
      </c>
      <c r="E2756" s="114">
        <v>46132</v>
      </c>
      <c r="F2756" s="6939">
        <f t="shared" si="120"/>
        <v>28</v>
      </c>
      <c r="G2756" s="6">
        <v>8638</v>
      </c>
      <c r="H2756" s="6935" t="s">
        <v>8783</v>
      </c>
      <c r="J2756" s="6" t="s">
        <v>32422</v>
      </c>
      <c r="K2756" s="6" t="s">
        <v>32423</v>
      </c>
      <c r="L2756" s="8198" t="s">
        <v>173</v>
      </c>
      <c r="M2756" s="6573" t="s">
        <v>32425</v>
      </c>
      <c r="O2756" s="264">
        <v>1</v>
      </c>
      <c r="P2756" s="264">
        <v>1</v>
      </c>
      <c r="Q2756" s="6" t="s">
        <v>32424</v>
      </c>
      <c r="AA2756" s="6564">
        <v>13798526</v>
      </c>
      <c r="AC2756" s="5050">
        <v>11954.25</v>
      </c>
      <c r="AD2756" s="5050">
        <v>8316</v>
      </c>
      <c r="AE2756" s="5050">
        <f t="shared" si="119"/>
        <v>20270.25</v>
      </c>
    </row>
    <row r="2757" spans="1:31" s="6" customFormat="1" ht="30" customHeight="1">
      <c r="A2757" s="8198" t="s">
        <v>20936</v>
      </c>
      <c r="B2757" s="6" t="s">
        <v>32426</v>
      </c>
      <c r="C2757" s="114">
        <v>46106</v>
      </c>
      <c r="D2757" s="114">
        <v>46160</v>
      </c>
      <c r="E2757" s="114">
        <v>46132</v>
      </c>
      <c r="F2757" s="6939">
        <f t="shared" si="120"/>
        <v>28</v>
      </c>
      <c r="G2757" s="6">
        <v>8596</v>
      </c>
      <c r="H2757" s="6935" t="s">
        <v>10337</v>
      </c>
      <c r="J2757" s="6" t="s">
        <v>32427</v>
      </c>
      <c r="K2757" s="6" t="s">
        <v>32428</v>
      </c>
      <c r="L2757" s="8198" t="s">
        <v>28</v>
      </c>
      <c r="M2757" s="6573" t="s">
        <v>32430</v>
      </c>
      <c r="O2757" s="264">
        <v>2</v>
      </c>
      <c r="P2757" s="264">
        <v>2</v>
      </c>
      <c r="Q2757" s="6" t="s">
        <v>32429</v>
      </c>
      <c r="AA2757" s="6564">
        <v>13798551</v>
      </c>
      <c r="AC2757" s="5050">
        <v>79500</v>
      </c>
      <c r="AD2757" s="5050">
        <v>9600</v>
      </c>
      <c r="AE2757" s="5050">
        <f t="shared" si="119"/>
        <v>98700</v>
      </c>
    </row>
    <row r="2758" spans="1:31" s="6" customFormat="1" ht="30" customHeight="1">
      <c r="A2758" s="8198" t="s">
        <v>20936</v>
      </c>
      <c r="B2758" s="6" t="s">
        <v>32431</v>
      </c>
      <c r="C2758" s="114">
        <v>46106</v>
      </c>
      <c r="D2758" s="114">
        <v>46160</v>
      </c>
      <c r="E2758" s="114">
        <v>46132</v>
      </c>
      <c r="F2758" s="6939">
        <f t="shared" si="120"/>
        <v>28</v>
      </c>
      <c r="G2758" s="6">
        <v>8596</v>
      </c>
      <c r="H2758" s="6935" t="s">
        <v>11845</v>
      </c>
      <c r="J2758" s="6" t="s">
        <v>32432</v>
      </c>
      <c r="K2758" s="6" t="s">
        <v>32433</v>
      </c>
      <c r="L2758" s="8198" t="s">
        <v>173</v>
      </c>
      <c r="M2758" s="6573" t="s">
        <v>32434</v>
      </c>
      <c r="O2758" s="264">
        <v>1</v>
      </c>
      <c r="P2758" s="264">
        <v>1</v>
      </c>
      <c r="Q2758" s="6" t="s">
        <v>29840</v>
      </c>
      <c r="AA2758" s="6564">
        <v>13798554</v>
      </c>
      <c r="AC2758" s="5050">
        <v>34950</v>
      </c>
      <c r="AD2758" s="5050">
        <v>9600</v>
      </c>
      <c r="AE2758" s="5050">
        <f t="shared" si="119"/>
        <v>44550</v>
      </c>
    </row>
    <row r="2759" spans="1:31" s="6" customFormat="1" ht="30" customHeight="1">
      <c r="A2759" s="8198" t="s">
        <v>20998</v>
      </c>
      <c r="B2759" s="6" t="s">
        <v>32435</v>
      </c>
      <c r="C2759" s="114">
        <v>46118</v>
      </c>
      <c r="D2759" s="114">
        <v>46160</v>
      </c>
      <c r="E2759" s="114">
        <v>46132</v>
      </c>
      <c r="F2759" s="6939">
        <f t="shared" si="120"/>
        <v>28</v>
      </c>
      <c r="G2759" s="6">
        <v>8558</v>
      </c>
      <c r="H2759" s="6935" t="s">
        <v>559</v>
      </c>
      <c r="J2759" s="6" t="s">
        <v>32436</v>
      </c>
      <c r="K2759" s="6" t="s">
        <v>32437</v>
      </c>
      <c r="L2759" s="8198" t="s">
        <v>173</v>
      </c>
      <c r="M2759" s="6573" t="s">
        <v>32438</v>
      </c>
      <c r="O2759" s="264">
        <v>1</v>
      </c>
      <c r="P2759" s="264">
        <v>1</v>
      </c>
      <c r="Q2759" s="6" t="s">
        <v>29928</v>
      </c>
      <c r="AA2759" s="6564">
        <v>13798723</v>
      </c>
      <c r="AC2759" s="5050">
        <v>9207</v>
      </c>
      <c r="AD2759" s="5050">
        <v>14850</v>
      </c>
      <c r="AE2759" s="5050">
        <f t="shared" si="119"/>
        <v>24057</v>
      </c>
    </row>
    <row r="2760" spans="1:31" s="6" customFormat="1" ht="30" customHeight="1">
      <c r="A2760" s="8198" t="s">
        <v>20502</v>
      </c>
      <c r="B2760" s="6" t="s">
        <v>32439</v>
      </c>
      <c r="C2760" s="114">
        <v>46118</v>
      </c>
      <c r="D2760" s="114">
        <v>46160</v>
      </c>
      <c r="E2760" s="114">
        <v>46132</v>
      </c>
      <c r="F2760" s="6939">
        <f t="shared" si="120"/>
        <v>28</v>
      </c>
      <c r="G2760" s="6">
        <v>8637</v>
      </c>
      <c r="H2760" s="6935" t="s">
        <v>32440</v>
      </c>
      <c r="J2760" s="6" t="s">
        <v>32441</v>
      </c>
      <c r="K2760" s="6" t="s">
        <v>32442</v>
      </c>
      <c r="L2760" s="8198" t="s">
        <v>173</v>
      </c>
      <c r="M2760" s="6573" t="s">
        <v>32444</v>
      </c>
      <c r="O2760" s="264">
        <v>1</v>
      </c>
      <c r="P2760" s="264">
        <v>1</v>
      </c>
      <c r="Q2760" s="6" t="s">
        <v>32443</v>
      </c>
      <c r="AA2760" s="6564">
        <v>13799112</v>
      </c>
      <c r="AC2760" s="5050">
        <v>18600</v>
      </c>
      <c r="AD2760" s="5050">
        <v>15000</v>
      </c>
      <c r="AE2760" s="5050">
        <f t="shared" si="119"/>
        <v>33600</v>
      </c>
    </row>
    <row r="2761" spans="1:31" s="6" customFormat="1" ht="30" customHeight="1">
      <c r="A2761" s="8198" t="s">
        <v>26302</v>
      </c>
      <c r="B2761" s="6" t="s">
        <v>32445</v>
      </c>
      <c r="C2761" s="114">
        <v>46118</v>
      </c>
      <c r="D2761" s="114">
        <v>46160</v>
      </c>
      <c r="E2761" s="114">
        <v>46132</v>
      </c>
      <c r="F2761" s="6939">
        <f t="shared" si="120"/>
        <v>28</v>
      </c>
      <c r="G2761" s="6">
        <v>6984</v>
      </c>
      <c r="H2761" s="6935" t="s">
        <v>32446</v>
      </c>
      <c r="J2761" s="6" t="s">
        <v>32447</v>
      </c>
      <c r="K2761" s="6" t="s">
        <v>32448</v>
      </c>
      <c r="L2761" s="8198" t="s">
        <v>173</v>
      </c>
      <c r="M2761" s="6573" t="s">
        <v>32449</v>
      </c>
      <c r="O2761" s="264">
        <v>1</v>
      </c>
      <c r="P2761" s="264">
        <v>1</v>
      </c>
      <c r="Q2761" s="6" t="s">
        <v>32443</v>
      </c>
      <c r="AA2761" s="6564">
        <v>13799252</v>
      </c>
      <c r="AC2761" s="5050">
        <v>6900</v>
      </c>
      <c r="AD2761" s="5050">
        <v>7840.8</v>
      </c>
      <c r="AE2761" s="5050">
        <f t="shared" si="119"/>
        <v>14740.8</v>
      </c>
    </row>
    <row r="2762" spans="1:31" s="6" customFormat="1" ht="30" customHeight="1">
      <c r="A2762" s="8198" t="s">
        <v>20911</v>
      </c>
      <c r="B2762" s="6" t="s">
        <v>32450</v>
      </c>
      <c r="C2762" s="114">
        <v>46118</v>
      </c>
      <c r="D2762" s="114">
        <v>46160</v>
      </c>
      <c r="E2762" s="114">
        <v>46132</v>
      </c>
      <c r="F2762" s="6939">
        <f t="shared" si="120"/>
        <v>28</v>
      </c>
      <c r="G2762" s="6">
        <v>8638</v>
      </c>
      <c r="H2762" s="6935" t="s">
        <v>32451</v>
      </c>
      <c r="J2762" s="6" t="s">
        <v>32452</v>
      </c>
      <c r="K2762" s="6" t="s">
        <v>32453</v>
      </c>
      <c r="L2762" s="8198" t="s">
        <v>173</v>
      </c>
      <c r="M2762" s="6573" t="s">
        <v>32454</v>
      </c>
      <c r="O2762" s="264">
        <v>1</v>
      </c>
      <c r="P2762" s="264">
        <v>1</v>
      </c>
      <c r="Q2762" s="6" t="s">
        <v>31720</v>
      </c>
      <c r="AA2762" s="6564">
        <v>13799933</v>
      </c>
      <c r="AC2762" s="5050">
        <v>11954.25</v>
      </c>
      <c r="AD2762" s="5050">
        <v>8316</v>
      </c>
      <c r="AE2762" s="5050">
        <f t="shared" si="119"/>
        <v>20270.25</v>
      </c>
    </row>
    <row r="2763" spans="1:31" s="6" customFormat="1" ht="30" customHeight="1">
      <c r="A2763" s="8198" t="s">
        <v>21279</v>
      </c>
      <c r="B2763" s="6" t="s">
        <v>32455</v>
      </c>
      <c r="C2763" s="114">
        <v>46118</v>
      </c>
      <c r="D2763" s="114">
        <v>46160</v>
      </c>
      <c r="E2763" s="114">
        <v>46132</v>
      </c>
      <c r="F2763" s="6939">
        <f t="shared" si="120"/>
        <v>28</v>
      </c>
      <c r="G2763" s="6">
        <v>8599</v>
      </c>
      <c r="H2763" s="6935" t="s">
        <v>6127</v>
      </c>
      <c r="J2763" s="6" t="s">
        <v>32456</v>
      </c>
      <c r="K2763" s="6" t="s">
        <v>32457</v>
      </c>
      <c r="L2763" s="8198" t="s">
        <v>173</v>
      </c>
      <c r="M2763" s="6573" t="s">
        <v>32458</v>
      </c>
      <c r="O2763" s="264">
        <v>1</v>
      </c>
      <c r="P2763" s="264">
        <v>1</v>
      </c>
      <c r="Q2763" s="6" t="s">
        <v>29928</v>
      </c>
      <c r="AA2763" s="6564">
        <v>13800003</v>
      </c>
      <c r="AC2763" s="5050">
        <v>11954.25</v>
      </c>
      <c r="AD2763" s="5050">
        <v>8316</v>
      </c>
      <c r="AE2763" s="5050">
        <f t="shared" si="119"/>
        <v>20270.25</v>
      </c>
    </row>
    <row r="2764" spans="1:31" s="6" customFormat="1" ht="30" customHeight="1">
      <c r="A2764" s="8199" t="s">
        <v>26808</v>
      </c>
      <c r="B2764" s="41" t="s">
        <v>32459</v>
      </c>
      <c r="C2764" s="422">
        <v>46118</v>
      </c>
      <c r="D2764" s="422">
        <v>46160</v>
      </c>
      <c r="E2764" s="422"/>
      <c r="F2764" s="41"/>
      <c r="G2764" s="41">
        <v>8607</v>
      </c>
      <c r="H2764" s="6943" t="s">
        <v>6366</v>
      </c>
      <c r="I2764" s="41"/>
      <c r="J2764" s="41" t="s">
        <v>32460</v>
      </c>
      <c r="K2764" s="41" t="s">
        <v>32461</v>
      </c>
      <c r="L2764" s="8199" t="s">
        <v>173</v>
      </c>
      <c r="M2764" s="582" t="s">
        <v>32462</v>
      </c>
      <c r="N2764" s="41"/>
      <c r="O2764" s="4088">
        <v>1</v>
      </c>
      <c r="P2764" s="4088">
        <v>1</v>
      </c>
      <c r="Q2764" s="41" t="s">
        <v>29928</v>
      </c>
      <c r="R2764" s="41"/>
      <c r="V2764" s="8342" t="s">
        <v>28776</v>
      </c>
      <c r="X2764" s="8342" t="s">
        <v>27185</v>
      </c>
      <c r="AA2764" s="6564">
        <v>13800031</v>
      </c>
      <c r="AC2764" s="5050">
        <v>6900</v>
      </c>
      <c r="AD2764" s="5050">
        <v>7840.8</v>
      </c>
      <c r="AE2764" s="5050">
        <f t="shared" si="119"/>
        <v>14740.8</v>
      </c>
    </row>
    <row r="2765" spans="1:31" s="6" customFormat="1" ht="30" customHeight="1">
      <c r="A2765" s="8198" t="s">
        <v>26302</v>
      </c>
      <c r="B2765" s="6" t="s">
        <v>32463</v>
      </c>
      <c r="C2765" s="114">
        <v>46118</v>
      </c>
      <c r="D2765" s="114">
        <v>46160</v>
      </c>
      <c r="E2765" s="114">
        <v>46132</v>
      </c>
      <c r="F2765" s="6939">
        <f t="shared" si="120"/>
        <v>28</v>
      </c>
      <c r="G2765" s="6">
        <v>6984</v>
      </c>
      <c r="H2765" s="6935" t="s">
        <v>11182</v>
      </c>
      <c r="J2765" s="6" t="s">
        <v>32464</v>
      </c>
      <c r="K2765" s="6" t="s">
        <v>32465</v>
      </c>
      <c r="L2765" s="8198" t="s">
        <v>173</v>
      </c>
      <c r="M2765" s="6573" t="s">
        <v>32466</v>
      </c>
      <c r="O2765" s="264">
        <v>1</v>
      </c>
      <c r="P2765" s="264">
        <v>1</v>
      </c>
      <c r="Q2765" s="6" t="s">
        <v>28397</v>
      </c>
      <c r="AA2765" s="6564">
        <v>13800052</v>
      </c>
      <c r="AC2765" s="5050">
        <v>6900</v>
      </c>
      <c r="AD2765" s="5050">
        <v>7840.8</v>
      </c>
      <c r="AE2765" s="5050">
        <f t="shared" si="119"/>
        <v>14740.8</v>
      </c>
    </row>
    <row r="2766" spans="1:31" s="6" customFormat="1" ht="30" customHeight="1">
      <c r="A2766" s="8199" t="s">
        <v>22542</v>
      </c>
      <c r="B2766" s="8440" t="s">
        <v>32467</v>
      </c>
      <c r="C2766" s="8434">
        <v>46118</v>
      </c>
      <c r="D2766" s="8434">
        <v>46160</v>
      </c>
      <c r="E2766" s="8434"/>
      <c r="F2766" s="8440"/>
      <c r="G2766" s="8440">
        <v>8579</v>
      </c>
      <c r="H2766" s="8445" t="s">
        <v>1958</v>
      </c>
      <c r="I2766" s="8440"/>
      <c r="J2766" s="8440" t="s">
        <v>32468</v>
      </c>
      <c r="K2766" s="8440" t="s">
        <v>32469</v>
      </c>
      <c r="L2766" s="8199" t="s">
        <v>173</v>
      </c>
      <c r="M2766" s="8446" t="s">
        <v>32470</v>
      </c>
      <c r="N2766" s="8440"/>
      <c r="O2766" s="4088">
        <v>1</v>
      </c>
      <c r="P2766" s="4088">
        <v>1</v>
      </c>
      <c r="Q2766" s="8440" t="s">
        <v>29928</v>
      </c>
      <c r="R2766" s="8440"/>
      <c r="V2766" s="6" t="s">
        <v>28776</v>
      </c>
      <c r="X2766" s="6" t="s">
        <v>27185</v>
      </c>
      <c r="AA2766" s="6564">
        <v>13800109</v>
      </c>
      <c r="AC2766" s="5050">
        <v>10246.5</v>
      </c>
      <c r="AD2766" s="5050">
        <v>8316</v>
      </c>
      <c r="AE2766" s="5050">
        <f t="shared" si="119"/>
        <v>18562.5</v>
      </c>
    </row>
    <row r="2767" spans="1:31" s="6" customFormat="1" ht="30" customHeight="1">
      <c r="A2767" s="8198" t="s">
        <v>21279</v>
      </c>
      <c r="B2767" s="6" t="s">
        <v>32471</v>
      </c>
      <c r="C2767" s="114">
        <v>46118</v>
      </c>
      <c r="D2767" s="114">
        <v>46160</v>
      </c>
      <c r="E2767" s="114">
        <v>46132</v>
      </c>
      <c r="F2767" s="6939">
        <f t="shared" si="120"/>
        <v>28</v>
      </c>
      <c r="G2767" s="6">
        <v>8599</v>
      </c>
      <c r="H2767" s="6935" t="s">
        <v>10160</v>
      </c>
      <c r="J2767" s="6" t="s">
        <v>32472</v>
      </c>
      <c r="K2767" s="6" t="s">
        <v>31705</v>
      </c>
      <c r="L2767" s="8198" t="s">
        <v>173</v>
      </c>
      <c r="M2767" s="6573" t="s">
        <v>32474</v>
      </c>
      <c r="O2767" s="264">
        <v>1</v>
      </c>
      <c r="P2767" s="264">
        <v>1</v>
      </c>
      <c r="Q2767" s="6" t="s">
        <v>32473</v>
      </c>
      <c r="AA2767" s="6564">
        <v>13800147</v>
      </c>
      <c r="AC2767" s="5050">
        <v>17671.5</v>
      </c>
      <c r="AD2767" s="5050">
        <v>8316</v>
      </c>
      <c r="AE2767" s="5050">
        <f t="shared" si="119"/>
        <v>25987.5</v>
      </c>
    </row>
    <row r="2768" spans="1:31" s="6" customFormat="1" ht="30" customHeight="1">
      <c r="A2768" s="8199" t="s">
        <v>22585</v>
      </c>
      <c r="B2768" s="8485" t="s">
        <v>32475</v>
      </c>
      <c r="C2768" s="8487">
        <v>46119</v>
      </c>
      <c r="D2768" s="8487">
        <v>46160</v>
      </c>
      <c r="E2768" s="8487"/>
      <c r="F2768" s="8485"/>
      <c r="G2768" s="8485">
        <v>8591</v>
      </c>
      <c r="H2768" s="8486" t="s">
        <v>32476</v>
      </c>
      <c r="I2768" s="8485"/>
      <c r="J2768" s="8485" t="s">
        <v>32477</v>
      </c>
      <c r="K2768" s="8485" t="s">
        <v>32478</v>
      </c>
      <c r="L2768" s="8199" t="s">
        <v>128</v>
      </c>
      <c r="M2768" s="8492" t="s">
        <v>32480</v>
      </c>
      <c r="N2768" s="8485"/>
      <c r="O2768" s="4088">
        <v>3</v>
      </c>
      <c r="P2768" s="4088">
        <v>3</v>
      </c>
      <c r="Q2768" s="8485" t="s">
        <v>32479</v>
      </c>
      <c r="R2768" s="8485"/>
      <c r="V2768" s="6" t="s">
        <v>28776</v>
      </c>
      <c r="X2768" s="6" t="s">
        <v>27185</v>
      </c>
      <c r="AA2768" s="6564">
        <v>13801318</v>
      </c>
      <c r="AC2768" s="5050">
        <v>46035</v>
      </c>
      <c r="AD2768" s="5050">
        <v>14850</v>
      </c>
      <c r="AE2768" s="5050">
        <f t="shared" si="119"/>
        <v>90585</v>
      </c>
    </row>
    <row r="2769" spans="1:31" s="6" customFormat="1" ht="30" customHeight="1">
      <c r="A2769" s="8199" t="s">
        <v>22585</v>
      </c>
      <c r="B2769" s="8485" t="s">
        <v>32481</v>
      </c>
      <c r="C2769" s="8487">
        <v>46119</v>
      </c>
      <c r="D2769" s="8487">
        <v>46216</v>
      </c>
      <c r="E2769" s="8487"/>
      <c r="F2769" s="8485"/>
      <c r="G2769" s="8485">
        <v>8591</v>
      </c>
      <c r="H2769" s="8486" t="s">
        <v>32482</v>
      </c>
      <c r="I2769" s="8485"/>
      <c r="J2769" s="8485" t="s">
        <v>32483</v>
      </c>
      <c r="K2769" s="8485" t="s">
        <v>32484</v>
      </c>
      <c r="L2769" s="8199" t="s">
        <v>173</v>
      </c>
      <c r="M2769" s="8492" t="s">
        <v>32486</v>
      </c>
      <c r="N2769" s="8485"/>
      <c r="O2769" s="4088">
        <v>1</v>
      </c>
      <c r="P2769" s="4088">
        <v>1</v>
      </c>
      <c r="Q2769" s="8485" t="s">
        <v>32485</v>
      </c>
      <c r="R2769" s="8485"/>
      <c r="V2769" s="6" t="s">
        <v>28776</v>
      </c>
      <c r="X2769" s="6" t="s">
        <v>27185</v>
      </c>
      <c r="AA2769" s="6564">
        <v>13801456</v>
      </c>
      <c r="AC2769" s="5050">
        <v>86130</v>
      </c>
      <c r="AD2769" s="5050">
        <v>14850</v>
      </c>
      <c r="AE2769" s="5050">
        <f t="shared" si="119"/>
        <v>100980</v>
      </c>
    </row>
    <row r="2770" spans="1:31" s="6" customFormat="1" ht="30" customHeight="1">
      <c r="A2770" s="8198" t="s">
        <v>20640</v>
      </c>
      <c r="B2770" s="6" t="s">
        <v>32487</v>
      </c>
      <c r="C2770" s="114">
        <v>46119</v>
      </c>
      <c r="D2770" s="114">
        <v>46146</v>
      </c>
      <c r="E2770" s="114">
        <v>46132</v>
      </c>
      <c r="F2770" s="6939">
        <f t="shared" si="120"/>
        <v>14</v>
      </c>
      <c r="G2770" s="6">
        <v>8605</v>
      </c>
      <c r="H2770" s="6935" t="s">
        <v>11805</v>
      </c>
      <c r="J2770" s="6" t="s">
        <v>32488</v>
      </c>
      <c r="K2770" s="6" t="s">
        <v>32489</v>
      </c>
      <c r="L2770" s="8198" t="s">
        <v>173</v>
      </c>
      <c r="M2770" s="6573" t="s">
        <v>32490</v>
      </c>
      <c r="O2770" s="264">
        <v>1</v>
      </c>
      <c r="P2770" s="264">
        <v>1</v>
      </c>
      <c r="Q2770" s="6" t="s">
        <v>32345</v>
      </c>
      <c r="AA2770" s="6564">
        <v>13802659</v>
      </c>
      <c r="AC2770" s="5050">
        <v>0</v>
      </c>
      <c r="AD2770" s="5050">
        <v>4992</v>
      </c>
      <c r="AE2770" s="5050">
        <f t="shared" si="119"/>
        <v>4992</v>
      </c>
    </row>
    <row r="2771" spans="1:31" s="6" customFormat="1" ht="30" customHeight="1">
      <c r="A2771" s="8199" t="s">
        <v>26419</v>
      </c>
      <c r="B2771" s="8440" t="s">
        <v>32491</v>
      </c>
      <c r="C2771" s="8434">
        <v>46119</v>
      </c>
      <c r="D2771" s="8434">
        <v>46160</v>
      </c>
      <c r="E2771" s="8434"/>
      <c r="F2771" s="8440"/>
      <c r="G2771" s="8440">
        <v>5940</v>
      </c>
      <c r="H2771" s="8445" t="s">
        <v>10220</v>
      </c>
      <c r="I2771" s="8440"/>
      <c r="J2771" s="8440" t="s">
        <v>32492</v>
      </c>
      <c r="K2771" s="8440" t="s">
        <v>32493</v>
      </c>
      <c r="L2771" s="8199" t="s">
        <v>28</v>
      </c>
      <c r="M2771" s="8446" t="s">
        <v>32494</v>
      </c>
      <c r="N2771" s="8440"/>
      <c r="O2771" s="4088">
        <v>2</v>
      </c>
      <c r="P2771" s="4088">
        <v>2</v>
      </c>
      <c r="Q2771" s="8440" t="s">
        <v>32044</v>
      </c>
      <c r="R2771" s="8440"/>
      <c r="V2771" s="6" t="s">
        <v>28776</v>
      </c>
      <c r="X2771" s="6" t="s">
        <v>27185</v>
      </c>
      <c r="AA2771" s="6564">
        <v>13805029</v>
      </c>
      <c r="AC2771" s="5050">
        <v>52000</v>
      </c>
      <c r="AD2771" s="5050">
        <v>17000</v>
      </c>
      <c r="AE2771" s="5050">
        <f t="shared" si="119"/>
        <v>86000</v>
      </c>
    </row>
    <row r="2772" spans="1:31" s="6" customFormat="1" ht="30" customHeight="1">
      <c r="A2772" s="8199" t="s">
        <v>26808</v>
      </c>
      <c r="B2772" s="8440" t="s">
        <v>32495</v>
      </c>
      <c r="C2772" s="8434">
        <v>46120</v>
      </c>
      <c r="D2772" s="8434">
        <v>46160</v>
      </c>
      <c r="E2772" s="8434"/>
      <c r="F2772" s="8440"/>
      <c r="G2772" s="8440">
        <v>8607</v>
      </c>
      <c r="H2772" s="8445" t="s">
        <v>7676</v>
      </c>
      <c r="I2772" s="8440"/>
      <c r="J2772" s="8440" t="s">
        <v>32496</v>
      </c>
      <c r="K2772" s="8440" t="s">
        <v>32497</v>
      </c>
      <c r="L2772" s="8199" t="s">
        <v>173</v>
      </c>
      <c r="M2772" s="8446" t="s">
        <v>32498</v>
      </c>
      <c r="N2772" s="8440"/>
      <c r="O2772" s="4088">
        <v>1</v>
      </c>
      <c r="P2772" s="4088">
        <v>1</v>
      </c>
      <c r="Q2772" s="8440" t="s">
        <v>32350</v>
      </c>
      <c r="R2772" s="8440"/>
      <c r="V2772" s="6" t="s">
        <v>28776</v>
      </c>
      <c r="X2772" s="6" t="s">
        <v>27185</v>
      </c>
      <c r="AA2772" s="6564">
        <v>13807103</v>
      </c>
      <c r="AC2772" s="5050">
        <v>6900</v>
      </c>
      <c r="AD2772" s="5050">
        <v>7840.8</v>
      </c>
      <c r="AE2772" s="5050">
        <f t="shared" si="119"/>
        <v>14740.8</v>
      </c>
    </row>
    <row r="2773" spans="1:31" s="6" customFormat="1" ht="30" customHeight="1">
      <c r="A2773" s="8199" t="s">
        <v>22542</v>
      </c>
      <c r="B2773" s="8199" t="s">
        <v>32499</v>
      </c>
      <c r="C2773" s="8434">
        <v>46120</v>
      </c>
      <c r="D2773" s="8434">
        <v>46160</v>
      </c>
      <c r="E2773" s="8434"/>
      <c r="F2773" s="8440"/>
      <c r="G2773" s="8440">
        <v>8579</v>
      </c>
      <c r="H2773" s="8471" t="s">
        <v>1958</v>
      </c>
      <c r="I2773" s="8440"/>
      <c r="J2773" s="8199" t="s">
        <v>32500</v>
      </c>
      <c r="K2773" s="8199" t="s">
        <v>32501</v>
      </c>
      <c r="L2773" s="8199" t="s">
        <v>173</v>
      </c>
      <c r="M2773" s="8446" t="s">
        <v>32503</v>
      </c>
      <c r="N2773" s="8440"/>
      <c r="O2773" s="4088">
        <v>1</v>
      </c>
      <c r="P2773" s="4088">
        <v>1</v>
      </c>
      <c r="Q2773" s="8199" t="s">
        <v>32502</v>
      </c>
      <c r="R2773" s="8440"/>
      <c r="V2773" s="6" t="s">
        <v>28776</v>
      </c>
      <c r="X2773" s="6" t="s">
        <v>27185</v>
      </c>
      <c r="AA2773" s="6564">
        <v>13807792</v>
      </c>
      <c r="AC2773" s="5050">
        <v>10246.5</v>
      </c>
      <c r="AD2773" s="5050">
        <v>8316</v>
      </c>
      <c r="AE2773" s="5050">
        <f t="shared" si="119"/>
        <v>18562.5</v>
      </c>
    </row>
    <row r="2774" spans="1:31" s="6" customFormat="1" ht="30" customHeight="1">
      <c r="A2774" s="8198" t="s">
        <v>21279</v>
      </c>
      <c r="B2774" s="8198" t="s">
        <v>32504</v>
      </c>
      <c r="C2774" s="114">
        <v>46120</v>
      </c>
      <c r="D2774" s="114">
        <v>46160</v>
      </c>
      <c r="E2774" s="114">
        <v>46132</v>
      </c>
      <c r="F2774" s="6939">
        <f t="shared" si="120"/>
        <v>28</v>
      </c>
      <c r="G2774" s="6">
        <v>8599</v>
      </c>
      <c r="H2774" s="8200" t="s">
        <v>19286</v>
      </c>
      <c r="J2774" s="8198" t="s">
        <v>32505</v>
      </c>
      <c r="K2774" s="8198" t="s">
        <v>32167</v>
      </c>
      <c r="L2774" s="8198" t="s">
        <v>173</v>
      </c>
      <c r="M2774" s="6573" t="s">
        <v>32507</v>
      </c>
      <c r="O2774" s="264">
        <v>1</v>
      </c>
      <c r="P2774" s="264">
        <v>1</v>
      </c>
      <c r="Q2774" s="8198" t="s">
        <v>32506</v>
      </c>
      <c r="AA2774" s="6564">
        <v>13809275</v>
      </c>
      <c r="AC2774" s="5050">
        <v>11954.25</v>
      </c>
      <c r="AD2774" s="5050">
        <v>8316</v>
      </c>
      <c r="AE2774" s="5050">
        <f t="shared" si="119"/>
        <v>20270.25</v>
      </c>
    </row>
    <row r="2775" spans="1:31" s="6" customFormat="1" ht="30" customHeight="1">
      <c r="A2775" s="8198" t="s">
        <v>26302</v>
      </c>
      <c r="B2775" s="8198" t="s">
        <v>32508</v>
      </c>
      <c r="C2775" s="114">
        <v>46120</v>
      </c>
      <c r="D2775" s="114">
        <v>46160</v>
      </c>
      <c r="E2775" s="114">
        <v>46132</v>
      </c>
      <c r="F2775" s="6939">
        <f t="shared" si="120"/>
        <v>28</v>
      </c>
      <c r="G2775" s="6">
        <v>6984</v>
      </c>
      <c r="H2775" s="8200" t="s">
        <v>21666</v>
      </c>
      <c r="J2775" s="8198" t="s">
        <v>32509</v>
      </c>
      <c r="K2775" s="8198" t="s">
        <v>32510</v>
      </c>
      <c r="L2775" s="8198" t="s">
        <v>173</v>
      </c>
      <c r="M2775" s="6573" t="s">
        <v>32512</v>
      </c>
      <c r="O2775" s="264">
        <v>1</v>
      </c>
      <c r="P2775" s="264">
        <v>1</v>
      </c>
      <c r="Q2775" s="8198" t="s">
        <v>32511</v>
      </c>
      <c r="AA2775" s="6564">
        <v>13809362</v>
      </c>
      <c r="AC2775" s="5050">
        <v>6900</v>
      </c>
      <c r="AD2775" s="5050">
        <v>7840.8</v>
      </c>
      <c r="AE2775" s="5050">
        <f t="shared" si="119"/>
        <v>14740.8</v>
      </c>
    </row>
    <row r="2776" spans="1:31" s="6" customFormat="1" ht="30" customHeight="1">
      <c r="A2776" s="8199" t="s">
        <v>26302</v>
      </c>
      <c r="B2776" s="8199" t="s">
        <v>32513</v>
      </c>
      <c r="C2776" s="8517">
        <v>46120</v>
      </c>
      <c r="D2776" s="8517">
        <v>46160</v>
      </c>
      <c r="E2776" s="8517"/>
      <c r="F2776" s="8518"/>
      <c r="G2776" s="8518">
        <v>6984</v>
      </c>
      <c r="H2776" s="8471" t="s">
        <v>9681</v>
      </c>
      <c r="I2776" s="8518"/>
      <c r="J2776" s="8199" t="s">
        <v>32514</v>
      </c>
      <c r="K2776" s="8199" t="s">
        <v>32515</v>
      </c>
      <c r="L2776" s="8199" t="s">
        <v>173</v>
      </c>
      <c r="M2776" s="8526" t="s">
        <v>32516</v>
      </c>
      <c r="N2776" s="8518"/>
      <c r="O2776" s="4088">
        <v>1</v>
      </c>
      <c r="P2776" s="4088">
        <v>1</v>
      </c>
      <c r="Q2776" s="8199" t="s">
        <v>32015</v>
      </c>
      <c r="R2776" s="8518"/>
      <c r="V2776" s="6" t="s">
        <v>28776</v>
      </c>
      <c r="X2776" s="6" t="s">
        <v>32249</v>
      </c>
      <c r="AA2776" s="6564">
        <v>13809368</v>
      </c>
      <c r="AC2776" s="5050">
        <v>6900</v>
      </c>
      <c r="AD2776" s="5050">
        <v>7840.8</v>
      </c>
      <c r="AE2776" s="5050">
        <f t="shared" si="119"/>
        <v>14740.8</v>
      </c>
    </row>
    <row r="2777" spans="1:31" s="6" customFormat="1" ht="30" customHeight="1">
      <c r="A2777" s="8198" t="s">
        <v>27029</v>
      </c>
      <c r="B2777" s="8198" t="s">
        <v>32533</v>
      </c>
      <c r="C2777" s="114">
        <v>46125</v>
      </c>
      <c r="D2777" s="114">
        <v>46216</v>
      </c>
      <c r="E2777" s="114">
        <v>46132</v>
      </c>
      <c r="F2777" s="6939">
        <f t="shared" si="120"/>
        <v>84</v>
      </c>
      <c r="G2777" s="6">
        <v>8645</v>
      </c>
      <c r="H2777" s="8200" t="s">
        <v>32534</v>
      </c>
      <c r="J2777" s="8198" t="s">
        <v>32535</v>
      </c>
      <c r="K2777" s="8198" t="s">
        <v>32536</v>
      </c>
      <c r="L2777" s="8198" t="s">
        <v>179</v>
      </c>
      <c r="M2777" s="6573" t="s">
        <v>32538</v>
      </c>
      <c r="O2777" s="264">
        <v>8</v>
      </c>
      <c r="P2777" s="264">
        <v>8</v>
      </c>
      <c r="Q2777" s="8198" t="s">
        <v>32537</v>
      </c>
      <c r="AA2777" s="6564">
        <v>13821241</v>
      </c>
      <c r="AC2777" s="5050">
        <v>297500</v>
      </c>
      <c r="AD2777" s="5050">
        <v>39950</v>
      </c>
      <c r="AE2777" s="5050">
        <f t="shared" si="119"/>
        <v>617100</v>
      </c>
    </row>
    <row r="2778" spans="1:31" s="6" customFormat="1" ht="30" customHeight="1">
      <c r="A2778" s="8536" t="s">
        <v>20502</v>
      </c>
      <c r="B2778" s="8213" t="s">
        <v>32544</v>
      </c>
      <c r="C2778" s="422">
        <v>46113</v>
      </c>
      <c r="D2778" s="422">
        <v>46217</v>
      </c>
      <c r="E2778" s="422"/>
      <c r="F2778" s="41"/>
      <c r="G2778" s="41">
        <v>8637</v>
      </c>
      <c r="H2778" s="8284" t="s">
        <v>4825</v>
      </c>
      <c r="I2778" s="8213" t="s">
        <v>25</v>
      </c>
      <c r="J2778" s="8213" t="s">
        <v>32545</v>
      </c>
      <c r="K2778" s="8213" t="s">
        <v>32545</v>
      </c>
      <c r="L2778" s="8213" t="s">
        <v>28</v>
      </c>
      <c r="M2778" s="582" t="s">
        <v>32547</v>
      </c>
      <c r="N2778" s="41"/>
      <c r="O2778" s="4088">
        <v>2</v>
      </c>
      <c r="P2778" s="4088">
        <v>2</v>
      </c>
      <c r="Q2778" s="8213" t="s">
        <v>32546</v>
      </c>
      <c r="R2778" s="41"/>
      <c r="V2778" s="6" t="s">
        <v>28776</v>
      </c>
      <c r="X2778" s="6" t="s">
        <v>27185</v>
      </c>
      <c r="AA2778" s="6564">
        <v>13797662</v>
      </c>
      <c r="AC2778" s="5050">
        <v>250000</v>
      </c>
      <c r="AD2778" s="5050">
        <v>15000</v>
      </c>
      <c r="AE2778" s="5050">
        <f t="shared" si="119"/>
        <v>280000</v>
      </c>
    </row>
    <row r="2779" spans="1:31" s="6" customFormat="1" ht="30" customHeight="1">
      <c r="A2779" s="8676" t="s">
        <v>20911</v>
      </c>
      <c r="B2779" s="8215" t="s">
        <v>32548</v>
      </c>
      <c r="C2779" s="114">
        <v>46111</v>
      </c>
      <c r="D2779" s="114">
        <v>46160</v>
      </c>
      <c r="E2779" s="114">
        <v>46132</v>
      </c>
      <c r="F2779" s="6939">
        <f t="shared" si="120"/>
        <v>28</v>
      </c>
      <c r="G2779" s="6">
        <v>8638</v>
      </c>
      <c r="H2779" s="8216" t="s">
        <v>4146</v>
      </c>
      <c r="J2779" s="8215" t="s">
        <v>32549</v>
      </c>
      <c r="K2779" s="8215" t="s">
        <v>31541</v>
      </c>
      <c r="L2779" s="8215" t="s">
        <v>173</v>
      </c>
      <c r="M2779" s="6573" t="s">
        <v>32550</v>
      </c>
      <c r="O2779" s="264">
        <v>1</v>
      </c>
      <c r="P2779" s="264">
        <v>1</v>
      </c>
      <c r="Q2779" s="8215" t="s">
        <v>31542</v>
      </c>
      <c r="AA2779" s="6564">
        <v>13797787</v>
      </c>
      <c r="AC2779" s="5050">
        <v>17671.5</v>
      </c>
      <c r="AD2779" s="5050">
        <v>8316</v>
      </c>
      <c r="AE2779" s="5050">
        <f t="shared" si="119"/>
        <v>25987.5</v>
      </c>
    </row>
    <row r="2780" spans="1:31" s="6" customFormat="1" ht="30" customHeight="1">
      <c r="A2780" s="8215" t="s">
        <v>21279</v>
      </c>
      <c r="B2780" s="8215" t="s">
        <v>32551</v>
      </c>
      <c r="C2780" s="114">
        <v>46113</v>
      </c>
      <c r="D2780" s="114">
        <v>46160</v>
      </c>
      <c r="E2780" s="114">
        <v>46132</v>
      </c>
      <c r="F2780" s="6939">
        <f t="shared" si="120"/>
        <v>28</v>
      </c>
      <c r="G2780" s="6">
        <v>8599</v>
      </c>
      <c r="H2780" s="8216" t="s">
        <v>6431</v>
      </c>
      <c r="J2780" s="8215" t="s">
        <v>32552</v>
      </c>
      <c r="K2780" s="8215" t="s">
        <v>32553</v>
      </c>
      <c r="L2780" s="8215" t="s">
        <v>173</v>
      </c>
      <c r="M2780" s="6573" t="s">
        <v>32555</v>
      </c>
      <c r="O2780" s="264">
        <v>1</v>
      </c>
      <c r="P2780" s="264">
        <v>1</v>
      </c>
      <c r="Q2780" s="8215" t="s">
        <v>32554</v>
      </c>
      <c r="AA2780" s="6564">
        <v>13798219</v>
      </c>
      <c r="AC2780" s="5050">
        <v>5717.25</v>
      </c>
      <c r="AD2780" s="5050">
        <v>8316</v>
      </c>
      <c r="AE2780" s="5050">
        <f t="shared" si="119"/>
        <v>14033.25</v>
      </c>
    </row>
    <row r="2781" spans="1:31" s="6" customFormat="1" ht="30" customHeight="1">
      <c r="A2781" s="8215" t="s">
        <v>26302</v>
      </c>
      <c r="B2781" s="8215" t="s">
        <v>32556</v>
      </c>
      <c r="C2781" s="114">
        <v>46382</v>
      </c>
      <c r="D2781" s="114">
        <v>46160</v>
      </c>
      <c r="E2781" s="114">
        <v>46132</v>
      </c>
      <c r="F2781" s="6939">
        <f t="shared" si="120"/>
        <v>28</v>
      </c>
      <c r="G2781" s="6">
        <v>6984</v>
      </c>
      <c r="H2781" s="8216" t="s">
        <v>3636</v>
      </c>
      <c r="J2781" s="8215" t="s">
        <v>32557</v>
      </c>
      <c r="K2781" s="8215" t="s">
        <v>32558</v>
      </c>
      <c r="L2781" s="8215" t="s">
        <v>173</v>
      </c>
      <c r="M2781" s="6573" t="s">
        <v>32560</v>
      </c>
      <c r="O2781" s="264">
        <v>1</v>
      </c>
      <c r="P2781" s="264">
        <v>1</v>
      </c>
      <c r="Q2781" s="8215" t="s">
        <v>32559</v>
      </c>
      <c r="AA2781" s="6564">
        <v>13798374</v>
      </c>
      <c r="AC2781" s="5050">
        <v>10200</v>
      </c>
      <c r="AD2781" s="5050">
        <v>7840.8</v>
      </c>
      <c r="AE2781" s="5050">
        <f t="shared" si="119"/>
        <v>18040.8</v>
      </c>
    </row>
    <row r="2782" spans="1:31" s="6" customFormat="1" ht="30" customHeight="1">
      <c r="A2782" s="8215" t="s">
        <v>20936</v>
      </c>
      <c r="B2782" s="8215" t="s">
        <v>32561</v>
      </c>
      <c r="C2782" s="114">
        <v>46113</v>
      </c>
      <c r="D2782" s="114">
        <v>46160</v>
      </c>
      <c r="E2782" s="114">
        <v>46132</v>
      </c>
      <c r="F2782" s="6939">
        <f t="shared" si="120"/>
        <v>28</v>
      </c>
      <c r="G2782" s="6">
        <v>8596</v>
      </c>
      <c r="H2782" s="8216" t="s">
        <v>12748</v>
      </c>
      <c r="J2782" s="8215" t="s">
        <v>32562</v>
      </c>
      <c r="K2782" s="8215" t="s">
        <v>32563</v>
      </c>
      <c r="L2782" s="8215" t="s">
        <v>173</v>
      </c>
      <c r="M2782" s="6573" t="s">
        <v>32564</v>
      </c>
      <c r="O2782" s="264">
        <v>1</v>
      </c>
      <c r="P2782" s="264">
        <v>1</v>
      </c>
      <c r="Q2782" s="8215" t="s">
        <v>29840</v>
      </c>
      <c r="AA2782" s="6564">
        <v>13798468</v>
      </c>
      <c r="AC2782" s="5050">
        <v>34950</v>
      </c>
      <c r="AD2782" s="5050">
        <v>9600</v>
      </c>
      <c r="AE2782" s="5050">
        <f t="shared" si="119"/>
        <v>44550</v>
      </c>
    </row>
    <row r="2783" spans="1:31" s="6" customFormat="1" ht="30" customHeight="1">
      <c r="A2783" s="8213" t="s">
        <v>20998</v>
      </c>
      <c r="B2783" s="8213" t="s">
        <v>32565</v>
      </c>
      <c r="C2783" s="8434">
        <v>46113</v>
      </c>
      <c r="D2783" s="8434">
        <v>46160</v>
      </c>
      <c r="E2783" s="8473"/>
      <c r="F2783" s="8440"/>
      <c r="G2783" s="8440">
        <v>8558</v>
      </c>
      <c r="H2783" s="8284" t="s">
        <v>14948</v>
      </c>
      <c r="I2783" s="8440"/>
      <c r="J2783" s="8213" t="s">
        <v>32566</v>
      </c>
      <c r="K2783" s="8213" t="s">
        <v>32567</v>
      </c>
      <c r="L2783" s="8213" t="s">
        <v>28</v>
      </c>
      <c r="M2783" s="8446" t="s">
        <v>32569</v>
      </c>
      <c r="N2783" s="8440"/>
      <c r="O2783" s="4088">
        <v>2</v>
      </c>
      <c r="P2783" s="4088">
        <v>2</v>
      </c>
      <c r="Q2783" s="8213" t="s">
        <v>32568</v>
      </c>
      <c r="R2783" s="8440"/>
      <c r="V2783" s="6" t="s">
        <v>28776</v>
      </c>
      <c r="X2783" s="6" t="s">
        <v>27185</v>
      </c>
      <c r="AA2783" s="6564">
        <v>13798483</v>
      </c>
      <c r="AC2783" s="5050">
        <v>9207</v>
      </c>
      <c r="AD2783" s="5050">
        <v>14850</v>
      </c>
      <c r="AE2783" s="5050">
        <f t="shared" si="119"/>
        <v>38907</v>
      </c>
    </row>
    <row r="2784" spans="1:31" s="6" customFormat="1" ht="30" customHeight="1">
      <c r="A2784" s="8215" t="s">
        <v>26302</v>
      </c>
      <c r="B2784" s="8215" t="s">
        <v>32570</v>
      </c>
      <c r="C2784" s="114">
        <v>46118</v>
      </c>
      <c r="D2784" s="114">
        <v>46160</v>
      </c>
      <c r="E2784" s="114">
        <v>46132</v>
      </c>
      <c r="F2784" s="6939">
        <f t="shared" si="120"/>
        <v>28</v>
      </c>
      <c r="G2784" s="6">
        <v>6984</v>
      </c>
      <c r="H2784" s="8216" t="s">
        <v>32571</v>
      </c>
      <c r="J2784" s="8215" t="s">
        <v>32572</v>
      </c>
      <c r="K2784" s="8215" t="s">
        <v>32573</v>
      </c>
      <c r="L2784" s="8215" t="s">
        <v>28</v>
      </c>
      <c r="M2784" s="6573" t="s">
        <v>32575</v>
      </c>
      <c r="O2784" s="264">
        <v>2</v>
      </c>
      <c r="P2784" s="264">
        <v>2</v>
      </c>
      <c r="Q2784" s="8215" t="s">
        <v>32574</v>
      </c>
      <c r="AA2784" s="6564">
        <v>13798492</v>
      </c>
      <c r="AC2784" s="5050">
        <v>17100</v>
      </c>
      <c r="AD2784" s="5050">
        <v>7840.8</v>
      </c>
      <c r="AE2784" s="5050">
        <f t="shared" si="119"/>
        <v>32781.599999999999</v>
      </c>
    </row>
    <row r="2785" spans="1:31" s="6" customFormat="1" ht="30" customHeight="1">
      <c r="A2785" s="8215" t="s">
        <v>20936</v>
      </c>
      <c r="B2785" s="8215" t="s">
        <v>32576</v>
      </c>
      <c r="C2785" s="114">
        <v>46113</v>
      </c>
      <c r="D2785" s="114">
        <v>46146</v>
      </c>
      <c r="E2785" s="114">
        <v>46132</v>
      </c>
      <c r="F2785" s="6939">
        <f t="shared" si="120"/>
        <v>14</v>
      </c>
      <c r="G2785" s="6">
        <v>8596</v>
      </c>
      <c r="H2785" s="8216" t="s">
        <v>4932</v>
      </c>
      <c r="J2785" s="8215" t="s">
        <v>32577</v>
      </c>
      <c r="K2785" s="8215" t="s">
        <v>32578</v>
      </c>
      <c r="L2785" s="8215" t="s">
        <v>62</v>
      </c>
      <c r="M2785" s="6573" t="s">
        <v>32580</v>
      </c>
      <c r="O2785" s="264">
        <v>5</v>
      </c>
      <c r="P2785" s="264">
        <v>5</v>
      </c>
      <c r="Q2785" s="8215" t="s">
        <v>32579</v>
      </c>
      <c r="AA2785" s="6564">
        <v>13798512</v>
      </c>
      <c r="AC2785" s="5050">
        <v>1800</v>
      </c>
      <c r="AD2785" s="5050">
        <v>9600</v>
      </c>
      <c r="AE2785" s="5050">
        <f t="shared" si="119"/>
        <v>49800</v>
      </c>
    </row>
    <row r="2786" spans="1:31" s="6" customFormat="1" ht="30" customHeight="1">
      <c r="A2786" s="8213" t="s">
        <v>20998</v>
      </c>
      <c r="B2786" s="8213" t="s">
        <v>32581</v>
      </c>
      <c r="C2786" s="422">
        <v>46118</v>
      </c>
      <c r="D2786" s="422">
        <v>46160</v>
      </c>
      <c r="E2786" s="422"/>
      <c r="F2786" s="41"/>
      <c r="G2786" s="41">
        <v>8558</v>
      </c>
      <c r="H2786" s="8284" t="s">
        <v>32582</v>
      </c>
      <c r="I2786" s="41"/>
      <c r="J2786" s="8213" t="s">
        <v>32583</v>
      </c>
      <c r="K2786" s="8213" t="s">
        <v>32584</v>
      </c>
      <c r="L2786" s="8213" t="s">
        <v>62</v>
      </c>
      <c r="M2786" s="582" t="s">
        <v>32586</v>
      </c>
      <c r="N2786" s="41"/>
      <c r="O2786" s="4088">
        <v>5</v>
      </c>
      <c r="P2786" s="4088">
        <v>5</v>
      </c>
      <c r="Q2786" s="8213" t="s">
        <v>32585</v>
      </c>
      <c r="R2786" s="41"/>
      <c r="V2786" s="6" t="s">
        <v>28776</v>
      </c>
      <c r="X2786" s="6" t="s">
        <v>27185</v>
      </c>
      <c r="AA2786" s="6564">
        <v>13798659</v>
      </c>
      <c r="AC2786" s="5050">
        <v>9207</v>
      </c>
      <c r="AD2786" s="5050">
        <v>14850</v>
      </c>
      <c r="AE2786" s="5050">
        <f t="shared" si="119"/>
        <v>83457</v>
      </c>
    </row>
    <row r="2787" spans="1:31" s="6" customFormat="1" ht="30" customHeight="1">
      <c r="A2787" s="8213" t="s">
        <v>20766</v>
      </c>
      <c r="B2787" s="8213" t="s">
        <v>32587</v>
      </c>
      <c r="C2787" s="422">
        <v>46118</v>
      </c>
      <c r="D2787" s="422">
        <v>46160</v>
      </c>
      <c r="E2787" s="422"/>
      <c r="F2787" s="41"/>
      <c r="G2787" s="41">
        <v>8629</v>
      </c>
      <c r="H2787" s="8284" t="s">
        <v>32588</v>
      </c>
      <c r="I2787" s="41"/>
      <c r="J2787" s="8213" t="s">
        <v>32589</v>
      </c>
      <c r="K2787" s="8213" t="s">
        <v>32590</v>
      </c>
      <c r="L2787" s="8213" t="s">
        <v>173</v>
      </c>
      <c r="M2787" s="582" t="s">
        <v>32592</v>
      </c>
      <c r="N2787" s="41"/>
      <c r="O2787" s="4088">
        <v>1</v>
      </c>
      <c r="P2787" s="4088">
        <v>1</v>
      </c>
      <c r="Q2787" s="8213" t="s">
        <v>32591</v>
      </c>
      <c r="R2787" s="41"/>
      <c r="V2787" s="6" t="s">
        <v>28776</v>
      </c>
      <c r="X2787" s="6" t="s">
        <v>27185</v>
      </c>
      <c r="AA2787" s="6564">
        <v>13798699</v>
      </c>
      <c r="AC2787" s="5050">
        <v>4900.5</v>
      </c>
      <c r="AD2787" s="5050">
        <v>8316</v>
      </c>
      <c r="AE2787" s="5050">
        <f t="shared" si="119"/>
        <v>13216.5</v>
      </c>
    </row>
    <row r="2788" spans="1:31" s="6" customFormat="1" ht="30" customHeight="1">
      <c r="A2788" s="8215" t="s">
        <v>20911</v>
      </c>
      <c r="B2788" s="8215" t="s">
        <v>32593</v>
      </c>
      <c r="C2788" s="114">
        <v>46118</v>
      </c>
      <c r="D2788" s="114">
        <v>46160</v>
      </c>
      <c r="E2788" s="114">
        <v>46132</v>
      </c>
      <c r="F2788" s="6939">
        <f t="shared" si="120"/>
        <v>28</v>
      </c>
      <c r="G2788" s="6">
        <v>8638</v>
      </c>
      <c r="H2788" s="8216" t="s">
        <v>32594</v>
      </c>
      <c r="J2788" s="8215" t="s">
        <v>32595</v>
      </c>
      <c r="K2788" s="8215" t="s">
        <v>32596</v>
      </c>
      <c r="L2788" s="8215" t="s">
        <v>173</v>
      </c>
      <c r="M2788" s="6573" t="s">
        <v>32598</v>
      </c>
      <c r="O2788" s="264">
        <v>1</v>
      </c>
      <c r="P2788" s="264">
        <v>1</v>
      </c>
      <c r="Q2788" s="8215" t="s">
        <v>32597</v>
      </c>
      <c r="AA2788" s="6564">
        <v>13799049</v>
      </c>
      <c r="AC2788" s="5050">
        <v>11954.25</v>
      </c>
      <c r="AD2788" s="5050">
        <v>8316</v>
      </c>
      <c r="AE2788" s="5050">
        <f t="shared" si="119"/>
        <v>20270.25</v>
      </c>
    </row>
    <row r="2789" spans="1:31" s="6" customFormat="1" ht="30" customHeight="1">
      <c r="A2789" s="8215" t="s">
        <v>20911</v>
      </c>
      <c r="B2789" s="8215" t="s">
        <v>32600</v>
      </c>
      <c r="C2789" s="114">
        <v>46118</v>
      </c>
      <c r="D2789" s="114">
        <v>46215</v>
      </c>
      <c r="E2789" s="114">
        <v>46132</v>
      </c>
      <c r="F2789" s="6939">
        <f t="shared" si="120"/>
        <v>83</v>
      </c>
      <c r="G2789" s="6">
        <v>8638</v>
      </c>
      <c r="H2789" s="8216" t="s">
        <v>19727</v>
      </c>
      <c r="J2789" s="8215" t="s">
        <v>32601</v>
      </c>
      <c r="K2789" s="8215" t="s">
        <v>32602</v>
      </c>
      <c r="L2789" s="8215" t="s">
        <v>76</v>
      </c>
      <c r="M2789" s="6573" t="s">
        <v>32604</v>
      </c>
      <c r="O2789" s="264">
        <v>4</v>
      </c>
      <c r="P2789" s="264">
        <v>4</v>
      </c>
      <c r="Q2789" s="8215" t="s">
        <v>32603</v>
      </c>
      <c r="AA2789" s="6564">
        <v>13799170</v>
      </c>
      <c r="AC2789" s="5050">
        <v>91080</v>
      </c>
      <c r="AD2789" s="5050">
        <v>8316</v>
      </c>
      <c r="AE2789" s="5050">
        <f t="shared" si="119"/>
        <v>124344</v>
      </c>
    </row>
    <row r="2790" spans="1:31" s="6" customFormat="1" ht="30" customHeight="1">
      <c r="A2790" s="8215" t="s">
        <v>20911</v>
      </c>
      <c r="B2790" s="8215" t="s">
        <v>32605</v>
      </c>
      <c r="C2790" s="114">
        <v>46118</v>
      </c>
      <c r="D2790" s="114">
        <v>46215</v>
      </c>
      <c r="E2790" s="114">
        <v>46132</v>
      </c>
      <c r="F2790" s="6939">
        <f t="shared" si="120"/>
        <v>83</v>
      </c>
      <c r="G2790" s="6">
        <v>8638</v>
      </c>
      <c r="H2790" s="8216" t="s">
        <v>19094</v>
      </c>
      <c r="J2790" s="8215" t="s">
        <v>32606</v>
      </c>
      <c r="K2790" s="8215" t="s">
        <v>32607</v>
      </c>
      <c r="L2790" s="8215" t="s">
        <v>173</v>
      </c>
      <c r="M2790" s="6573" t="s">
        <v>32608</v>
      </c>
      <c r="O2790" s="264">
        <v>1</v>
      </c>
      <c r="P2790" s="264">
        <v>1</v>
      </c>
      <c r="Q2790" s="8215" t="s">
        <v>30033</v>
      </c>
      <c r="AA2790" s="6564">
        <v>13799279</v>
      </c>
      <c r="AC2790" s="5050">
        <v>28710</v>
      </c>
      <c r="AD2790" s="5050">
        <v>8316</v>
      </c>
      <c r="AE2790" s="5050">
        <f t="shared" si="119"/>
        <v>37026</v>
      </c>
    </row>
    <row r="2791" spans="1:31" s="6" customFormat="1" ht="30" customHeight="1">
      <c r="A2791" s="8215" t="s">
        <v>20911</v>
      </c>
      <c r="B2791" s="8215" t="s">
        <v>32609</v>
      </c>
      <c r="C2791" s="114">
        <v>46118</v>
      </c>
      <c r="D2791" s="8217">
        <v>46160</v>
      </c>
      <c r="E2791" s="114">
        <v>46132</v>
      </c>
      <c r="F2791" s="6939">
        <f t="shared" si="120"/>
        <v>28</v>
      </c>
      <c r="G2791" s="6">
        <v>8638</v>
      </c>
      <c r="H2791" s="8216" t="s">
        <v>4286</v>
      </c>
      <c r="J2791" s="8215" t="s">
        <v>32610</v>
      </c>
      <c r="K2791" s="8215" t="s">
        <v>32611</v>
      </c>
      <c r="L2791" s="8215" t="s">
        <v>67</v>
      </c>
      <c r="M2791" s="6573" t="s">
        <v>32612</v>
      </c>
      <c r="O2791" s="264">
        <v>7</v>
      </c>
      <c r="P2791" s="264">
        <v>7</v>
      </c>
      <c r="Q2791" s="8215" t="s">
        <v>28397</v>
      </c>
      <c r="AA2791" s="6564">
        <v>13799701</v>
      </c>
      <c r="AC2791" s="5050">
        <v>11954.25</v>
      </c>
      <c r="AD2791" s="5050">
        <v>8316</v>
      </c>
      <c r="AE2791" s="5050">
        <f t="shared" si="119"/>
        <v>70166.25</v>
      </c>
    </row>
    <row r="2792" spans="1:31" s="6" customFormat="1" ht="30" customHeight="1">
      <c r="A2792" s="8215" t="s">
        <v>20911</v>
      </c>
      <c r="B2792" s="8215" t="s">
        <v>32613</v>
      </c>
      <c r="C2792" s="114">
        <v>46118</v>
      </c>
      <c r="D2792" s="114">
        <v>46160</v>
      </c>
      <c r="E2792" s="114">
        <v>46132</v>
      </c>
      <c r="F2792" s="6939">
        <f t="shared" si="120"/>
        <v>28</v>
      </c>
      <c r="G2792" s="6">
        <v>8638</v>
      </c>
      <c r="H2792" s="8216" t="s">
        <v>6443</v>
      </c>
      <c r="J2792" s="8215" t="s">
        <v>32614</v>
      </c>
      <c r="K2792" s="8215" t="s">
        <v>32615</v>
      </c>
      <c r="L2792" s="8215" t="s">
        <v>173</v>
      </c>
      <c r="M2792" s="6573" t="s">
        <v>32616</v>
      </c>
      <c r="O2792" s="264">
        <v>1</v>
      </c>
      <c r="P2792" s="264">
        <v>1</v>
      </c>
      <c r="Q2792" s="8215" t="s">
        <v>28397</v>
      </c>
      <c r="AA2792" s="6564">
        <v>13799980</v>
      </c>
      <c r="AC2792" s="5050">
        <v>11954.25</v>
      </c>
      <c r="AD2792" s="5050">
        <v>8316</v>
      </c>
      <c r="AE2792" s="5050">
        <f t="shared" si="119"/>
        <v>20270.25</v>
      </c>
    </row>
    <row r="2793" spans="1:31" s="6" customFormat="1" ht="30" customHeight="1">
      <c r="A2793" s="8215" t="s">
        <v>20911</v>
      </c>
      <c r="B2793" s="8215" t="s">
        <v>32599</v>
      </c>
      <c r="C2793" s="114">
        <v>46118</v>
      </c>
      <c r="D2793" s="114">
        <v>46160</v>
      </c>
      <c r="E2793" s="114">
        <v>46132</v>
      </c>
      <c r="F2793" s="6939">
        <f t="shared" si="120"/>
        <v>28</v>
      </c>
      <c r="G2793" s="6">
        <v>8638</v>
      </c>
      <c r="H2793" s="8216" t="s">
        <v>568</v>
      </c>
      <c r="J2793" s="8215" t="s">
        <v>32617</v>
      </c>
      <c r="K2793" s="8215" t="s">
        <v>32618</v>
      </c>
      <c r="L2793" s="8215" t="s">
        <v>173</v>
      </c>
      <c r="M2793" s="6573" t="s">
        <v>32619</v>
      </c>
      <c r="O2793" s="264">
        <v>1</v>
      </c>
      <c r="P2793" s="264">
        <v>1</v>
      </c>
      <c r="Q2793" s="8215" t="s">
        <v>29928</v>
      </c>
      <c r="AA2793" s="6564">
        <v>13800071</v>
      </c>
      <c r="AC2793" s="5050">
        <v>11954.25</v>
      </c>
      <c r="AD2793" s="5050">
        <v>8316</v>
      </c>
      <c r="AE2793" s="5050">
        <f t="shared" si="119"/>
        <v>20270.25</v>
      </c>
    </row>
    <row r="2794" spans="1:31" s="6" customFormat="1" ht="30" customHeight="1">
      <c r="A2794" s="8215" t="s">
        <v>26302</v>
      </c>
      <c r="B2794" s="8215" t="s">
        <v>32620</v>
      </c>
      <c r="C2794" s="114">
        <v>46118</v>
      </c>
      <c r="D2794" s="114">
        <v>46160</v>
      </c>
      <c r="E2794" s="114">
        <v>46132</v>
      </c>
      <c r="F2794" s="6939">
        <f t="shared" si="120"/>
        <v>28</v>
      </c>
      <c r="G2794" s="6">
        <v>6984</v>
      </c>
      <c r="H2794" s="8216" t="s">
        <v>26429</v>
      </c>
      <c r="J2794" s="8215" t="s">
        <v>32621</v>
      </c>
      <c r="K2794" s="8215" t="s">
        <v>32622</v>
      </c>
      <c r="L2794" s="8215" t="s">
        <v>28</v>
      </c>
      <c r="M2794" s="6573" t="s">
        <v>32623</v>
      </c>
      <c r="O2794" s="264">
        <v>2</v>
      </c>
      <c r="P2794" s="264">
        <v>2</v>
      </c>
      <c r="Q2794" s="8215" t="s">
        <v>29928</v>
      </c>
      <c r="AA2794" s="6564">
        <v>13800154</v>
      </c>
      <c r="AC2794" s="5050">
        <v>17100</v>
      </c>
      <c r="AD2794" s="5050">
        <v>7840.8</v>
      </c>
      <c r="AE2794" s="5050">
        <f t="shared" si="119"/>
        <v>32781.599999999999</v>
      </c>
    </row>
    <row r="2795" spans="1:31" s="6" customFormat="1" ht="30" customHeight="1">
      <c r="A2795" s="8215" t="s">
        <v>20640</v>
      </c>
      <c r="B2795" s="8215" t="s">
        <v>32624</v>
      </c>
      <c r="C2795" s="114">
        <v>46118</v>
      </c>
      <c r="D2795" s="114">
        <v>46146</v>
      </c>
      <c r="E2795" s="114">
        <v>46132</v>
      </c>
      <c r="F2795" s="6939">
        <f t="shared" si="120"/>
        <v>14</v>
      </c>
      <c r="G2795" s="6">
        <v>8605</v>
      </c>
      <c r="H2795" s="8216" t="s">
        <v>10220</v>
      </c>
      <c r="J2795" s="8215" t="s">
        <v>32625</v>
      </c>
      <c r="K2795" s="8215" t="s">
        <v>32344</v>
      </c>
      <c r="L2795" s="8215" t="s">
        <v>173</v>
      </c>
      <c r="M2795" s="6573" t="s">
        <v>32626</v>
      </c>
      <c r="O2795" s="264">
        <v>1</v>
      </c>
      <c r="P2795" s="264">
        <v>1</v>
      </c>
      <c r="Q2795" s="8215" t="s">
        <v>29809</v>
      </c>
      <c r="AA2795" s="6564">
        <v>13800243</v>
      </c>
      <c r="AC2795" s="5050">
        <v>0</v>
      </c>
      <c r="AD2795" s="5050">
        <v>4992</v>
      </c>
      <c r="AE2795" s="5050">
        <f t="shared" si="119"/>
        <v>4992</v>
      </c>
    </row>
    <row r="2796" spans="1:31" s="6" customFormat="1" ht="30" customHeight="1">
      <c r="A2796" s="8215" t="s">
        <v>20998</v>
      </c>
      <c r="B2796" s="6" t="s">
        <v>32627</v>
      </c>
      <c r="C2796" s="114">
        <v>46119</v>
      </c>
      <c r="D2796" s="114">
        <v>46160</v>
      </c>
      <c r="E2796" s="114">
        <v>46132</v>
      </c>
      <c r="F2796" s="6939">
        <f t="shared" si="120"/>
        <v>28</v>
      </c>
      <c r="G2796" s="6">
        <v>8558</v>
      </c>
      <c r="H2796" s="8216" t="s">
        <v>3070</v>
      </c>
      <c r="J2796" s="8215" t="s">
        <v>32628</v>
      </c>
      <c r="K2796" s="8215" t="s">
        <v>32629</v>
      </c>
      <c r="L2796" s="8215" t="s">
        <v>28</v>
      </c>
      <c r="M2796" s="6573" t="s">
        <v>32631</v>
      </c>
      <c r="O2796" s="264">
        <v>2</v>
      </c>
      <c r="P2796" s="264">
        <v>2</v>
      </c>
      <c r="Q2796" s="8215" t="s">
        <v>32630</v>
      </c>
      <c r="AA2796" s="6564">
        <v>13801613</v>
      </c>
      <c r="AC2796" s="5050">
        <v>46035</v>
      </c>
      <c r="AD2796" s="5050">
        <v>14850</v>
      </c>
      <c r="AE2796" s="5050">
        <f t="shared" si="119"/>
        <v>75735</v>
      </c>
    </row>
    <row r="2797" spans="1:31" s="6" customFormat="1" ht="30" customHeight="1">
      <c r="A2797" s="8215" t="s">
        <v>20640</v>
      </c>
      <c r="B2797" s="8215" t="s">
        <v>32632</v>
      </c>
      <c r="C2797" s="114">
        <v>46119</v>
      </c>
      <c r="D2797" s="114">
        <v>46146</v>
      </c>
      <c r="E2797" s="114">
        <v>46132</v>
      </c>
      <c r="F2797" s="6939">
        <f t="shared" si="120"/>
        <v>14</v>
      </c>
      <c r="G2797" s="6">
        <v>8605</v>
      </c>
      <c r="H2797" s="8216" t="s">
        <v>4665</v>
      </c>
      <c r="J2797" s="8215" t="s">
        <v>32633</v>
      </c>
      <c r="K2797" s="8215" t="s">
        <v>32634</v>
      </c>
      <c r="L2797" s="8215" t="s">
        <v>173</v>
      </c>
      <c r="M2797" s="6573" t="s">
        <v>32635</v>
      </c>
      <c r="O2797" s="264">
        <v>1</v>
      </c>
      <c r="P2797" s="264">
        <v>1</v>
      </c>
      <c r="Q2797" s="8215" t="s">
        <v>32345</v>
      </c>
      <c r="AA2797" s="6564">
        <v>13802678</v>
      </c>
      <c r="AC2797" s="5050">
        <v>0</v>
      </c>
      <c r="AD2797" s="5050">
        <v>4992</v>
      </c>
      <c r="AE2797" s="5050">
        <f t="shared" si="119"/>
        <v>4992</v>
      </c>
    </row>
    <row r="2798" spans="1:31" s="6" customFormat="1" ht="30" customHeight="1">
      <c r="A2798" s="8215" t="s">
        <v>20640</v>
      </c>
      <c r="B2798" s="8215" t="s">
        <v>32636</v>
      </c>
      <c r="C2798" s="114">
        <v>46119</v>
      </c>
      <c r="D2798" s="114">
        <v>46146</v>
      </c>
      <c r="E2798" s="114">
        <v>46132</v>
      </c>
      <c r="F2798" s="6939">
        <f t="shared" si="120"/>
        <v>14</v>
      </c>
      <c r="G2798" s="6">
        <v>8605</v>
      </c>
      <c r="H2798" s="8216" t="s">
        <v>10925</v>
      </c>
      <c r="J2798" s="8215" t="s">
        <v>32637</v>
      </c>
      <c r="K2798" s="8215" t="s">
        <v>32638</v>
      </c>
      <c r="L2798" s="8215" t="s">
        <v>173</v>
      </c>
      <c r="M2798" s="6573" t="s">
        <v>32639</v>
      </c>
      <c r="O2798" s="264">
        <v>1</v>
      </c>
      <c r="P2798" s="264">
        <v>1</v>
      </c>
      <c r="Q2798" s="8215" t="s">
        <v>32345</v>
      </c>
      <c r="AA2798" s="6564">
        <v>13802690</v>
      </c>
      <c r="AC2798" s="5050">
        <v>0</v>
      </c>
      <c r="AD2798" s="5050">
        <v>4992</v>
      </c>
      <c r="AE2798" s="5050">
        <f t="shared" si="119"/>
        <v>4992</v>
      </c>
    </row>
    <row r="2799" spans="1:31" s="6" customFormat="1" ht="30" customHeight="1">
      <c r="A2799" s="8215" t="s">
        <v>20936</v>
      </c>
      <c r="B2799" s="8215" t="s">
        <v>32640</v>
      </c>
      <c r="C2799" s="114">
        <v>46119</v>
      </c>
      <c r="D2799" s="114">
        <v>46146</v>
      </c>
      <c r="E2799" s="114">
        <v>46132</v>
      </c>
      <c r="F2799" s="6939">
        <f t="shared" si="120"/>
        <v>14</v>
      </c>
      <c r="G2799" s="6">
        <v>8596</v>
      </c>
      <c r="H2799" s="8216" t="s">
        <v>9075</v>
      </c>
      <c r="J2799" s="8215" t="s">
        <v>32641</v>
      </c>
      <c r="K2799" s="8215" t="s">
        <v>32642</v>
      </c>
      <c r="L2799" s="8215" t="s">
        <v>173</v>
      </c>
      <c r="M2799" s="6573" t="s">
        <v>32644</v>
      </c>
      <c r="O2799" s="264">
        <v>1</v>
      </c>
      <c r="P2799" s="264">
        <v>1</v>
      </c>
      <c r="Q2799" s="8215" t="s">
        <v>32643</v>
      </c>
      <c r="AA2799" s="6564">
        <v>13802969</v>
      </c>
      <c r="AC2799" s="5050">
        <v>0</v>
      </c>
      <c r="AD2799" s="5050">
        <v>9600</v>
      </c>
      <c r="AE2799" s="5050">
        <f t="shared" ref="AE2799:AE2862" si="121">AC2799+AD2799*P2799</f>
        <v>9600</v>
      </c>
    </row>
    <row r="2800" spans="1:31" s="6" customFormat="1" ht="30" customHeight="1">
      <c r="A2800" s="8228" t="s">
        <v>20936</v>
      </c>
      <c r="B2800" s="6" t="s">
        <v>32657</v>
      </c>
      <c r="C2800" s="114">
        <v>45754</v>
      </c>
      <c r="D2800" s="114">
        <v>46146</v>
      </c>
      <c r="E2800" s="4981">
        <v>46132</v>
      </c>
      <c r="F2800" s="6939">
        <f t="shared" si="120"/>
        <v>14</v>
      </c>
      <c r="G2800" s="6">
        <v>8596</v>
      </c>
      <c r="H2800" s="6935" t="s">
        <v>4932</v>
      </c>
      <c r="J2800" s="6" t="s">
        <v>32577</v>
      </c>
      <c r="K2800" s="6" t="s">
        <v>32658</v>
      </c>
      <c r="L2800" s="8215" t="s">
        <v>173</v>
      </c>
      <c r="M2800" s="6573" t="s">
        <v>32660</v>
      </c>
      <c r="O2800" s="264">
        <v>1</v>
      </c>
      <c r="P2800" s="264">
        <v>1</v>
      </c>
      <c r="Q2800" s="6" t="s">
        <v>32659</v>
      </c>
      <c r="AA2800" s="6564">
        <v>13803353</v>
      </c>
      <c r="AC2800" s="5050">
        <v>1800</v>
      </c>
      <c r="AD2800" s="5050">
        <v>9600</v>
      </c>
      <c r="AE2800" s="5050">
        <f t="shared" si="121"/>
        <v>11400</v>
      </c>
    </row>
    <row r="2801" spans="1:31" s="6" customFormat="1" ht="30" customHeight="1">
      <c r="A2801" s="8229" t="s">
        <v>20911</v>
      </c>
      <c r="B2801" s="8229" t="s">
        <v>32661</v>
      </c>
      <c r="C2801" s="8487">
        <v>46119</v>
      </c>
      <c r="D2801" s="8487">
        <v>46146</v>
      </c>
      <c r="E2801" s="8487"/>
      <c r="F2801" s="8485"/>
      <c r="G2801" s="8485">
        <v>8638</v>
      </c>
      <c r="H2801" s="8486"/>
      <c r="I2801" s="8229" t="s">
        <v>21302</v>
      </c>
      <c r="J2801" s="8229" t="s">
        <v>32662</v>
      </c>
      <c r="K2801" s="8229" t="s">
        <v>32663</v>
      </c>
      <c r="L2801" s="8229" t="s">
        <v>28</v>
      </c>
      <c r="M2801" s="8492" t="s">
        <v>32665</v>
      </c>
      <c r="N2801" s="8485"/>
      <c r="O2801" s="4088">
        <v>2</v>
      </c>
      <c r="P2801" s="4088">
        <v>2</v>
      </c>
      <c r="Q2801" s="8229" t="s">
        <v>32664</v>
      </c>
      <c r="R2801" s="8485"/>
      <c r="V2801" s="6" t="s">
        <v>28776</v>
      </c>
      <c r="X2801" s="6" t="s">
        <v>27185</v>
      </c>
      <c r="AA2801" s="6564">
        <v>13804033</v>
      </c>
      <c r="AC2801" s="5050">
        <v>0</v>
      </c>
      <c r="AD2801" s="5050">
        <v>8316</v>
      </c>
      <c r="AE2801" s="5050">
        <f t="shared" si="121"/>
        <v>16632</v>
      </c>
    </row>
    <row r="2802" spans="1:31" s="6" customFormat="1" ht="30" customHeight="1">
      <c r="A2802" s="8229" t="s">
        <v>20766</v>
      </c>
      <c r="B2802" s="8229" t="s">
        <v>32666</v>
      </c>
      <c r="C2802" s="422">
        <v>46108</v>
      </c>
      <c r="D2802" s="422">
        <v>46146</v>
      </c>
      <c r="E2802" s="422"/>
      <c r="F2802" s="41"/>
      <c r="G2802" s="41">
        <v>8629</v>
      </c>
      <c r="H2802" s="8349" t="s">
        <v>26904</v>
      </c>
      <c r="I2802" s="41"/>
      <c r="J2802" s="8229" t="s">
        <v>32667</v>
      </c>
      <c r="K2802" s="8229" t="s">
        <v>32668</v>
      </c>
      <c r="L2802" s="8229" t="s">
        <v>173</v>
      </c>
      <c r="M2802" s="582" t="s">
        <v>32670</v>
      </c>
      <c r="N2802" s="41"/>
      <c r="O2802" s="4088">
        <v>1</v>
      </c>
      <c r="P2802" s="4088">
        <v>1</v>
      </c>
      <c r="Q2802" s="8229" t="s">
        <v>32669</v>
      </c>
      <c r="R2802" s="41"/>
      <c r="V2802" s="6" t="s">
        <v>28776</v>
      </c>
      <c r="X2802" s="6" t="s">
        <v>27185</v>
      </c>
      <c r="AA2802" s="6564">
        <v>13804380</v>
      </c>
      <c r="AC2802" s="5050">
        <v>0</v>
      </c>
      <c r="AD2802" s="5050">
        <v>8316</v>
      </c>
      <c r="AE2802" s="5050">
        <f t="shared" si="121"/>
        <v>8316</v>
      </c>
    </row>
    <row r="2803" spans="1:31" s="6" customFormat="1" ht="30" customHeight="1">
      <c r="A2803" s="8228" t="s">
        <v>26302</v>
      </c>
      <c r="B2803" s="8228" t="s">
        <v>32671</v>
      </c>
      <c r="C2803" s="114">
        <v>46119</v>
      </c>
      <c r="D2803" s="114">
        <v>46161</v>
      </c>
      <c r="E2803" s="114">
        <v>46132</v>
      </c>
      <c r="F2803" s="6939">
        <f t="shared" si="120"/>
        <v>29</v>
      </c>
      <c r="G2803" s="6">
        <v>6984</v>
      </c>
      <c r="H2803" s="8230" t="s">
        <v>2985</v>
      </c>
      <c r="J2803" s="8228" t="s">
        <v>32672</v>
      </c>
      <c r="K2803" s="8228" t="s">
        <v>32673</v>
      </c>
      <c r="L2803" s="8228" t="s">
        <v>173</v>
      </c>
      <c r="M2803" s="6573" t="s">
        <v>32674</v>
      </c>
      <c r="O2803" s="264">
        <v>1</v>
      </c>
      <c r="P2803" s="264">
        <v>1</v>
      </c>
      <c r="Q2803" s="8228" t="s">
        <v>32033</v>
      </c>
      <c r="AA2803" s="6564">
        <v>13804981</v>
      </c>
      <c r="AC2803" s="5050">
        <v>10200</v>
      </c>
      <c r="AD2803" s="5050">
        <v>7840.8</v>
      </c>
      <c r="AE2803" s="5050">
        <f t="shared" si="121"/>
        <v>18040.8</v>
      </c>
    </row>
    <row r="2804" spans="1:31" s="6" customFormat="1" ht="30" customHeight="1">
      <c r="A2804" s="8229" t="s">
        <v>20766</v>
      </c>
      <c r="B2804" s="8229" t="s">
        <v>32679</v>
      </c>
      <c r="C2804" s="422">
        <v>46120</v>
      </c>
      <c r="D2804" s="422">
        <v>46161</v>
      </c>
      <c r="E2804" s="422"/>
      <c r="F2804" s="41"/>
      <c r="G2804" s="41">
        <v>8629</v>
      </c>
      <c r="H2804" s="8349" t="s">
        <v>32680</v>
      </c>
      <c r="I2804" s="41"/>
      <c r="J2804" s="8229" t="s">
        <v>32681</v>
      </c>
      <c r="K2804" s="8229" t="s">
        <v>32682</v>
      </c>
      <c r="L2804" s="8229" t="s">
        <v>173</v>
      </c>
      <c r="M2804" s="582" t="s">
        <v>32684</v>
      </c>
      <c r="N2804" s="41"/>
      <c r="O2804" s="4088">
        <v>1</v>
      </c>
      <c r="P2804" s="4088">
        <v>1</v>
      </c>
      <c r="Q2804" s="8229" t="s">
        <v>32683</v>
      </c>
      <c r="R2804" s="41"/>
      <c r="V2804" s="8342" t="s">
        <v>28776</v>
      </c>
      <c r="X2804" s="8342" t="s">
        <v>27185</v>
      </c>
      <c r="AA2804" s="6564">
        <v>13807622</v>
      </c>
      <c r="AC2804" s="5050">
        <v>10246.5</v>
      </c>
      <c r="AD2804" s="5050">
        <v>8316</v>
      </c>
      <c r="AE2804" s="5050">
        <f t="shared" si="121"/>
        <v>18562.5</v>
      </c>
    </row>
    <row r="2805" spans="1:31" s="6" customFormat="1" ht="30" customHeight="1">
      <c r="A2805" s="8228" t="s">
        <v>26302</v>
      </c>
      <c r="B2805" s="8228" t="s">
        <v>32685</v>
      </c>
      <c r="C2805" s="114">
        <v>46120</v>
      </c>
      <c r="D2805" s="114">
        <v>46161</v>
      </c>
      <c r="E2805" s="114">
        <v>46132</v>
      </c>
      <c r="F2805" s="6939">
        <f t="shared" si="120"/>
        <v>29</v>
      </c>
      <c r="G2805" s="6">
        <v>6984</v>
      </c>
      <c r="H2805" s="8230" t="s">
        <v>12339</v>
      </c>
      <c r="J2805" s="8228" t="s">
        <v>32686</v>
      </c>
      <c r="K2805" s="8228" t="s">
        <v>32687</v>
      </c>
      <c r="L2805" s="8228" t="s">
        <v>173</v>
      </c>
      <c r="M2805" s="6573" t="s">
        <v>32688</v>
      </c>
      <c r="O2805" s="264">
        <v>1</v>
      </c>
      <c r="P2805" s="264">
        <v>1</v>
      </c>
      <c r="Q2805" s="8228" t="s">
        <v>32511</v>
      </c>
      <c r="AA2805" s="6564">
        <v>13809412</v>
      </c>
      <c r="AC2805" s="5050">
        <v>6900</v>
      </c>
      <c r="AD2805" s="5050">
        <v>7840.8</v>
      </c>
      <c r="AE2805" s="5050">
        <f t="shared" si="121"/>
        <v>14740.8</v>
      </c>
    </row>
    <row r="2806" spans="1:31" s="6" customFormat="1" ht="30" customHeight="1">
      <c r="A2806" s="8228" t="s">
        <v>20974</v>
      </c>
      <c r="B2806" s="8228" t="s">
        <v>32689</v>
      </c>
      <c r="C2806" s="114">
        <v>46120</v>
      </c>
      <c r="D2806" s="114">
        <v>46146</v>
      </c>
      <c r="E2806" s="114">
        <v>46132</v>
      </c>
      <c r="F2806" s="6939">
        <f t="shared" si="120"/>
        <v>14</v>
      </c>
      <c r="G2806" s="6">
        <v>8595</v>
      </c>
      <c r="H2806" s="8230" t="s">
        <v>3826</v>
      </c>
      <c r="J2806" s="8228" t="s">
        <v>32690</v>
      </c>
      <c r="K2806" s="8228" t="s">
        <v>32691</v>
      </c>
      <c r="L2806" s="8228" t="s">
        <v>173</v>
      </c>
      <c r="M2806" s="6573" t="s">
        <v>32693</v>
      </c>
      <c r="O2806" s="264">
        <v>1</v>
      </c>
      <c r="P2806" s="264">
        <v>1</v>
      </c>
      <c r="Q2806" s="8228" t="s">
        <v>32692</v>
      </c>
      <c r="AA2806" s="6564">
        <v>13809472</v>
      </c>
      <c r="AC2806" s="5050">
        <v>1800</v>
      </c>
      <c r="AD2806" s="5050">
        <v>8400</v>
      </c>
      <c r="AE2806" s="5050">
        <f t="shared" si="121"/>
        <v>10200</v>
      </c>
    </row>
    <row r="2807" spans="1:31" s="6" customFormat="1" ht="30" customHeight="1">
      <c r="A2807" s="8228" t="s">
        <v>26302</v>
      </c>
      <c r="B2807" s="8228" t="s">
        <v>32694</v>
      </c>
      <c r="C2807" s="114">
        <v>46121</v>
      </c>
      <c r="D2807" s="114">
        <v>46161</v>
      </c>
      <c r="E2807" s="114">
        <v>46132</v>
      </c>
      <c r="F2807" s="6939">
        <f t="shared" si="120"/>
        <v>29</v>
      </c>
      <c r="G2807" s="6">
        <v>6984</v>
      </c>
      <c r="H2807" s="8230" t="s">
        <v>11998</v>
      </c>
      <c r="J2807" s="8228" t="s">
        <v>32695</v>
      </c>
      <c r="K2807" s="8228" t="s">
        <v>32696</v>
      </c>
      <c r="L2807" s="8228" t="s">
        <v>173</v>
      </c>
      <c r="M2807" s="6573" t="s">
        <v>32697</v>
      </c>
      <c r="O2807" s="264">
        <v>1</v>
      </c>
      <c r="P2807" s="264">
        <v>1</v>
      </c>
      <c r="Q2807" s="8228" t="s">
        <v>32015</v>
      </c>
      <c r="AA2807" s="6564">
        <v>13811290</v>
      </c>
      <c r="AC2807" s="5050">
        <v>10200</v>
      </c>
      <c r="AD2807" s="5050">
        <v>7840.8</v>
      </c>
      <c r="AE2807" s="5050">
        <f t="shared" si="121"/>
        <v>18040.8</v>
      </c>
    </row>
    <row r="2808" spans="1:31" s="6" customFormat="1" ht="30" customHeight="1">
      <c r="A2808" s="8229" t="s">
        <v>20766</v>
      </c>
      <c r="B2808" s="8229" t="s">
        <v>32703</v>
      </c>
      <c r="C2808" s="422">
        <v>46121</v>
      </c>
      <c r="D2808" s="422">
        <v>46161</v>
      </c>
      <c r="E2808" s="422"/>
      <c r="F2808" s="41"/>
      <c r="G2808" s="41">
        <v>8629</v>
      </c>
      <c r="H2808" s="8349" t="s">
        <v>12617</v>
      </c>
      <c r="I2808" s="41"/>
      <c r="J2808" s="8229" t="s">
        <v>32704</v>
      </c>
      <c r="K2808" s="8229" t="s">
        <v>32705</v>
      </c>
      <c r="L2808" s="8229" t="s">
        <v>173</v>
      </c>
      <c r="M2808" s="582" t="s">
        <v>32707</v>
      </c>
      <c r="N2808" s="41"/>
      <c r="O2808" s="4088">
        <v>1</v>
      </c>
      <c r="P2808" s="4088">
        <v>1</v>
      </c>
      <c r="Q2808" s="8229" t="s">
        <v>32706</v>
      </c>
      <c r="R2808" s="41"/>
      <c r="V2808" s="6" t="s">
        <v>28776</v>
      </c>
      <c r="X2808" s="6" t="s">
        <v>27185</v>
      </c>
      <c r="AA2808" s="6564">
        <v>13812972</v>
      </c>
      <c r="AC2808" s="5050">
        <v>15147</v>
      </c>
      <c r="AD2808" s="5050">
        <v>8316</v>
      </c>
      <c r="AE2808" s="5050">
        <f t="shared" si="121"/>
        <v>23463</v>
      </c>
    </row>
    <row r="2809" spans="1:31" s="8448" customFormat="1" ht="30" customHeight="1">
      <c r="A2809" s="8480" t="s">
        <v>20502</v>
      </c>
      <c r="B2809" s="8480" t="s">
        <v>32708</v>
      </c>
      <c r="C2809" s="37">
        <v>46122</v>
      </c>
      <c r="D2809" s="8481">
        <v>46215</v>
      </c>
      <c r="E2809" s="37"/>
      <c r="G2809" s="8448">
        <v>8637</v>
      </c>
      <c r="H2809" s="86"/>
      <c r="I2809" s="8480" t="s">
        <v>21302</v>
      </c>
      <c r="J2809" s="8480" t="s">
        <v>32709</v>
      </c>
      <c r="K2809" s="8480" t="s">
        <v>32710</v>
      </c>
      <c r="L2809" s="8480" t="s">
        <v>167</v>
      </c>
      <c r="M2809" s="69" t="s">
        <v>32712</v>
      </c>
      <c r="O2809" s="4511">
        <v>10</v>
      </c>
      <c r="P2809" s="4511">
        <v>10</v>
      </c>
      <c r="Q2809" s="8480" t="s">
        <v>32711</v>
      </c>
      <c r="AA2809" s="4891">
        <v>13815849</v>
      </c>
      <c r="AC2809" s="4906"/>
      <c r="AD2809" s="4906"/>
      <c r="AE2809" s="4906"/>
    </row>
    <row r="2810" spans="1:31" s="6" customFormat="1" ht="30" customHeight="1">
      <c r="A2810" s="8228" t="s">
        <v>27029</v>
      </c>
      <c r="B2810" s="8228" t="s">
        <v>32719</v>
      </c>
      <c r="C2810" s="114">
        <v>46126</v>
      </c>
      <c r="D2810" s="114">
        <v>46216</v>
      </c>
      <c r="E2810" s="114">
        <v>46132</v>
      </c>
      <c r="F2810" s="6939">
        <f t="shared" ref="F2810:F2873" si="122">SUM(D2810-E2810)</f>
        <v>84</v>
      </c>
      <c r="G2810" s="6">
        <v>8645</v>
      </c>
      <c r="H2810" s="8230" t="s">
        <v>32720</v>
      </c>
      <c r="J2810" s="8228" t="s">
        <v>32721</v>
      </c>
      <c r="K2810" s="8228" t="s">
        <v>32722</v>
      </c>
      <c r="L2810" s="8228" t="s">
        <v>167</v>
      </c>
      <c r="M2810" s="6573" t="s">
        <v>32724</v>
      </c>
      <c r="O2810" s="264">
        <v>10</v>
      </c>
      <c r="P2810" s="264">
        <v>10</v>
      </c>
      <c r="Q2810" s="8228" t="s">
        <v>32723</v>
      </c>
      <c r="AA2810" s="6564">
        <v>13825186</v>
      </c>
      <c r="AC2810" s="5050">
        <v>212500</v>
      </c>
      <c r="AD2810" s="5050">
        <v>39950</v>
      </c>
      <c r="AE2810" s="5050">
        <f t="shared" si="121"/>
        <v>612000</v>
      </c>
    </row>
    <row r="2811" spans="1:31" s="6" customFormat="1" ht="30" customHeight="1">
      <c r="A2811" s="8228" t="s">
        <v>27029</v>
      </c>
      <c r="B2811" s="8228" t="s">
        <v>32725</v>
      </c>
      <c r="C2811" s="114">
        <v>46126</v>
      </c>
      <c r="D2811" s="114">
        <v>46216</v>
      </c>
      <c r="E2811" s="114">
        <v>46132</v>
      </c>
      <c r="F2811" s="6939">
        <f t="shared" si="122"/>
        <v>84</v>
      </c>
      <c r="G2811" s="6">
        <v>8645</v>
      </c>
      <c r="H2811" s="8230" t="s">
        <v>32726</v>
      </c>
      <c r="J2811" s="8228" t="s">
        <v>32727</v>
      </c>
      <c r="K2811" s="8228" t="s">
        <v>32728</v>
      </c>
      <c r="L2811" s="8228" t="s">
        <v>179</v>
      </c>
      <c r="M2811" s="6573" t="s">
        <v>32730</v>
      </c>
      <c r="O2811" s="264">
        <v>8</v>
      </c>
      <c r="P2811" s="264">
        <v>8</v>
      </c>
      <c r="Q2811" s="8228" t="s">
        <v>32729</v>
      </c>
      <c r="AA2811" s="6564">
        <v>13825228</v>
      </c>
      <c r="AC2811" s="5050">
        <v>255000</v>
      </c>
      <c r="AD2811" s="5050">
        <v>39950</v>
      </c>
      <c r="AE2811" s="5050">
        <f t="shared" si="121"/>
        <v>574600</v>
      </c>
    </row>
    <row r="2812" spans="1:31" s="6" customFormat="1" ht="30" customHeight="1">
      <c r="A2812" s="8228" t="s">
        <v>27029</v>
      </c>
      <c r="B2812" s="8228" t="s">
        <v>32732</v>
      </c>
      <c r="C2812" s="114">
        <v>46126</v>
      </c>
      <c r="D2812" s="114">
        <v>46216</v>
      </c>
      <c r="E2812" s="114">
        <v>46132</v>
      </c>
      <c r="F2812" s="6939">
        <f t="shared" si="122"/>
        <v>84</v>
      </c>
      <c r="G2812" s="6">
        <v>8645</v>
      </c>
      <c r="H2812" s="8230" t="s">
        <v>32733</v>
      </c>
      <c r="J2812" s="8228" t="s">
        <v>32734</v>
      </c>
      <c r="K2812" s="8228" t="s">
        <v>32735</v>
      </c>
      <c r="L2812" s="8228" t="s">
        <v>179</v>
      </c>
      <c r="M2812" s="6573" t="s">
        <v>32737</v>
      </c>
      <c r="O2812" s="264">
        <v>8</v>
      </c>
      <c r="P2812" s="264">
        <v>8</v>
      </c>
      <c r="Q2812" s="8228" t="s">
        <v>32736</v>
      </c>
      <c r="AA2812" s="6564">
        <v>13825254</v>
      </c>
      <c r="AC2812" s="5050">
        <v>212500</v>
      </c>
      <c r="AD2812" s="5050">
        <v>39950</v>
      </c>
      <c r="AE2812" s="5050">
        <f t="shared" si="121"/>
        <v>532100</v>
      </c>
    </row>
    <row r="2813" spans="1:31" s="6" customFormat="1" ht="30" customHeight="1">
      <c r="A2813" s="8228" t="s">
        <v>27029</v>
      </c>
      <c r="B2813" s="8228" t="s">
        <v>32731</v>
      </c>
      <c r="C2813" s="114">
        <v>46126</v>
      </c>
      <c r="D2813" s="114">
        <v>46216</v>
      </c>
      <c r="E2813" s="114">
        <v>46132</v>
      </c>
      <c r="F2813" s="6939">
        <f t="shared" si="122"/>
        <v>84</v>
      </c>
      <c r="G2813" s="6">
        <v>8645</v>
      </c>
      <c r="H2813" s="8230" t="s">
        <v>32742</v>
      </c>
      <c r="J2813" s="8228" t="s">
        <v>32743</v>
      </c>
      <c r="K2813" s="8228" t="s">
        <v>32744</v>
      </c>
      <c r="L2813" s="8228" t="s">
        <v>179</v>
      </c>
      <c r="M2813" s="6573" t="s">
        <v>32746</v>
      </c>
      <c r="O2813" s="264">
        <v>8</v>
      </c>
      <c r="P2813" s="264">
        <v>8</v>
      </c>
      <c r="Q2813" s="8228" t="s">
        <v>32745</v>
      </c>
      <c r="AA2813" s="6564">
        <v>13825293</v>
      </c>
      <c r="AC2813" s="5050">
        <v>212500</v>
      </c>
      <c r="AD2813" s="5050">
        <v>39950</v>
      </c>
      <c r="AE2813" s="5050">
        <f t="shared" si="121"/>
        <v>532100</v>
      </c>
    </row>
    <row r="2814" spans="1:31" s="6" customFormat="1" ht="30" customHeight="1">
      <c r="A2814" s="8228" t="s">
        <v>21279</v>
      </c>
      <c r="B2814" s="8245" t="s">
        <v>32747</v>
      </c>
      <c r="C2814" s="114">
        <v>46126</v>
      </c>
      <c r="D2814" s="114">
        <v>46146</v>
      </c>
      <c r="E2814" s="114">
        <v>46150</v>
      </c>
      <c r="F2814" s="6706">
        <f t="shared" si="122"/>
        <v>-4</v>
      </c>
      <c r="G2814" s="6">
        <v>8599</v>
      </c>
      <c r="H2814" s="8230" t="s">
        <v>32748</v>
      </c>
      <c r="J2814" s="8228" t="s">
        <v>32749</v>
      </c>
      <c r="K2814" s="8228" t="s">
        <v>32750</v>
      </c>
      <c r="L2814" s="8228" t="s">
        <v>1753</v>
      </c>
      <c r="M2814" s="6573" t="s">
        <v>32752</v>
      </c>
      <c r="O2814" s="264">
        <v>20</v>
      </c>
      <c r="P2814" s="264">
        <v>20</v>
      </c>
      <c r="Q2814" s="8228" t="s">
        <v>32751</v>
      </c>
      <c r="AA2814" s="6564">
        <v>13826462</v>
      </c>
      <c r="AC2814" s="5050">
        <v>0</v>
      </c>
      <c r="AD2814" s="5050">
        <v>8316</v>
      </c>
      <c r="AE2814" s="5050">
        <f t="shared" si="121"/>
        <v>166320</v>
      </c>
    </row>
    <row r="2815" spans="1:31" s="6" customFormat="1" ht="30" customHeight="1">
      <c r="A2815" s="8265" t="s">
        <v>26302</v>
      </c>
      <c r="B2815" s="8228" t="s">
        <v>32753</v>
      </c>
      <c r="C2815" s="114">
        <v>46127</v>
      </c>
      <c r="D2815" s="114">
        <v>46163</v>
      </c>
      <c r="E2815" s="114">
        <v>46132</v>
      </c>
      <c r="F2815" s="6939">
        <f t="shared" si="122"/>
        <v>31</v>
      </c>
      <c r="G2815" s="6">
        <v>6984</v>
      </c>
      <c r="H2815" s="8230" t="s">
        <v>32754</v>
      </c>
      <c r="J2815" s="8228" t="s">
        <v>32755</v>
      </c>
      <c r="K2815" s="8228" t="s">
        <v>32756</v>
      </c>
      <c r="L2815" s="8228" t="s">
        <v>28</v>
      </c>
      <c r="M2815" s="6573" t="s">
        <v>32758</v>
      </c>
      <c r="O2815" s="264">
        <v>2</v>
      </c>
      <c r="P2815" s="264">
        <v>2</v>
      </c>
      <c r="Q2815" s="8228" t="s">
        <v>32757</v>
      </c>
      <c r="AA2815" s="6564">
        <v>13827644</v>
      </c>
      <c r="AC2815" s="5050">
        <v>10200</v>
      </c>
      <c r="AD2815" s="5050">
        <v>7840.8</v>
      </c>
      <c r="AE2815" s="5050">
        <f t="shared" si="121"/>
        <v>25881.599999999999</v>
      </c>
    </row>
    <row r="2816" spans="1:31" s="6" customFormat="1" ht="30" customHeight="1">
      <c r="A2816" s="8228" t="s">
        <v>26302</v>
      </c>
      <c r="B2816" s="8228" t="s">
        <v>32759</v>
      </c>
      <c r="C2816" s="114">
        <v>46127</v>
      </c>
      <c r="D2816" s="114">
        <v>46163</v>
      </c>
      <c r="E2816" s="114">
        <v>46132</v>
      </c>
      <c r="F2816" s="6939">
        <f t="shared" si="122"/>
        <v>31</v>
      </c>
      <c r="G2816" s="6">
        <v>6984</v>
      </c>
      <c r="H2816" s="8230" t="s">
        <v>32760</v>
      </c>
      <c r="J2816" s="8228" t="s">
        <v>32761</v>
      </c>
      <c r="K2816" s="8228" t="s">
        <v>32762</v>
      </c>
      <c r="L2816" s="8228" t="s">
        <v>173</v>
      </c>
      <c r="M2816" s="6573" t="s">
        <v>32764</v>
      </c>
      <c r="O2816" s="264">
        <v>1</v>
      </c>
      <c r="P2816" s="264">
        <v>1</v>
      </c>
      <c r="Q2816" s="8228" t="s">
        <v>32763</v>
      </c>
      <c r="AA2816" s="6564">
        <v>13828237</v>
      </c>
      <c r="AC2816" s="5050">
        <v>6900</v>
      </c>
      <c r="AD2816" s="5050">
        <v>7840.8</v>
      </c>
      <c r="AE2816" s="5050">
        <f t="shared" si="121"/>
        <v>14740.8</v>
      </c>
    </row>
    <row r="2817" spans="1:31" s="6" customFormat="1" ht="30" customHeight="1">
      <c r="A2817" s="8229" t="s">
        <v>20936</v>
      </c>
      <c r="B2817" s="8229" t="s">
        <v>32765</v>
      </c>
      <c r="C2817" s="8777">
        <v>46127</v>
      </c>
      <c r="D2817" s="8777">
        <v>46149</v>
      </c>
      <c r="E2817" s="8777"/>
      <c r="F2817" s="8781"/>
      <c r="G2817" s="8778">
        <v>8596</v>
      </c>
      <c r="H2817" s="8779"/>
      <c r="I2817" s="8229" t="s">
        <v>21302</v>
      </c>
      <c r="J2817" s="8229" t="s">
        <v>32766</v>
      </c>
      <c r="K2817" s="8229" t="s">
        <v>32767</v>
      </c>
      <c r="L2817" s="8229" t="s">
        <v>1928</v>
      </c>
      <c r="M2817" s="8780" t="s">
        <v>32769</v>
      </c>
      <c r="N2817" s="8778"/>
      <c r="O2817" s="4088">
        <v>18</v>
      </c>
      <c r="P2817" s="4088">
        <v>18</v>
      </c>
      <c r="Q2817" s="8229" t="s">
        <v>32768</v>
      </c>
      <c r="R2817" s="8778"/>
      <c r="V2817" s="8795" t="s">
        <v>28776</v>
      </c>
      <c r="X2817" s="8795" t="s">
        <v>27185</v>
      </c>
      <c r="AA2817" s="6564">
        <v>13829200</v>
      </c>
      <c r="AC2817" s="5050">
        <v>0</v>
      </c>
      <c r="AD2817" s="5050">
        <v>9600</v>
      </c>
      <c r="AE2817" s="5050">
        <f t="shared" si="121"/>
        <v>172800</v>
      </c>
    </row>
    <row r="2818" spans="1:31" s="6" customFormat="1" ht="30" customHeight="1">
      <c r="A2818" s="8229" t="s">
        <v>21279</v>
      </c>
      <c r="B2818" s="8229" t="s">
        <v>32781</v>
      </c>
      <c r="C2818" s="8517">
        <v>46127</v>
      </c>
      <c r="D2818" s="8517">
        <v>46149</v>
      </c>
      <c r="E2818" s="8517"/>
      <c r="F2818" s="8518"/>
      <c r="G2818" s="8518">
        <v>8599</v>
      </c>
      <c r="H2818" s="8349" t="s">
        <v>5614</v>
      </c>
      <c r="I2818" s="8518"/>
      <c r="J2818" s="8229" t="s">
        <v>32782</v>
      </c>
      <c r="K2818" s="8229" t="s">
        <v>32783</v>
      </c>
      <c r="L2818" s="8261" t="s">
        <v>128</v>
      </c>
      <c r="M2818" s="8526" t="s">
        <v>32785</v>
      </c>
      <c r="N2818" s="8518"/>
      <c r="O2818" s="4088">
        <v>3</v>
      </c>
      <c r="P2818" s="4560">
        <v>12</v>
      </c>
      <c r="Q2818" s="8229" t="s">
        <v>32784</v>
      </c>
      <c r="R2818" s="8518"/>
      <c r="V2818" s="8540" t="s">
        <v>28776</v>
      </c>
      <c r="X2818" s="8540" t="s">
        <v>27185</v>
      </c>
      <c r="AA2818" s="6564">
        <v>13831087</v>
      </c>
      <c r="AC2818" s="5050">
        <v>0</v>
      </c>
      <c r="AD2818" s="5050">
        <v>8316</v>
      </c>
      <c r="AE2818" s="5050">
        <f t="shared" si="121"/>
        <v>99792</v>
      </c>
    </row>
    <row r="2819" spans="1:31" s="6" customFormat="1" ht="30" customHeight="1">
      <c r="A2819" s="8229" t="s">
        <v>21279</v>
      </c>
      <c r="B2819" s="8799" t="s">
        <v>32786</v>
      </c>
      <c r="C2819" s="422">
        <v>46127</v>
      </c>
      <c r="D2819" s="422">
        <v>46149</v>
      </c>
      <c r="E2819" s="422"/>
      <c r="F2819" s="41"/>
      <c r="G2819" s="41">
        <v>8599</v>
      </c>
      <c r="H2819" s="8349" t="s">
        <v>559</v>
      </c>
      <c r="I2819" s="41"/>
      <c r="J2819" s="8229" t="s">
        <v>32787</v>
      </c>
      <c r="K2819" s="8229" t="s">
        <v>32788</v>
      </c>
      <c r="L2819" s="8229" t="s">
        <v>167</v>
      </c>
      <c r="M2819" s="582" t="s">
        <v>32790</v>
      </c>
      <c r="N2819" s="41"/>
      <c r="O2819" s="4088">
        <v>10</v>
      </c>
      <c r="P2819" s="4088">
        <v>10</v>
      </c>
      <c r="Q2819" s="8229" t="s">
        <v>32789</v>
      </c>
      <c r="R2819" s="41"/>
      <c r="V2819" s="6" t="s">
        <v>28776</v>
      </c>
      <c r="X2819" s="6" t="s">
        <v>27185</v>
      </c>
      <c r="AA2819" s="6564">
        <v>13831170</v>
      </c>
      <c r="AC2819" s="5050">
        <v>0</v>
      </c>
      <c r="AD2819" s="5050">
        <v>8316</v>
      </c>
      <c r="AE2819" s="5050">
        <f t="shared" si="121"/>
        <v>83160</v>
      </c>
    </row>
    <row r="2820" spans="1:31" s="6" customFormat="1" ht="30" customHeight="1">
      <c r="A2820" s="8265" t="s">
        <v>21279</v>
      </c>
      <c r="B2820" s="592" t="s">
        <v>32792</v>
      </c>
      <c r="C2820" s="114">
        <v>46128</v>
      </c>
      <c r="D2820" s="114">
        <v>46150</v>
      </c>
      <c r="E2820" s="114">
        <v>46150</v>
      </c>
      <c r="F2820" s="6939">
        <f t="shared" si="122"/>
        <v>0</v>
      </c>
      <c r="G2820" s="6">
        <v>8599</v>
      </c>
      <c r="H2820" s="6935"/>
      <c r="I2820" s="6" t="s">
        <v>21302</v>
      </c>
      <c r="J2820" s="6" t="s">
        <v>32793</v>
      </c>
      <c r="K2820" s="6" t="s">
        <v>32794</v>
      </c>
      <c r="L2820" s="6" t="s">
        <v>32795</v>
      </c>
      <c r="M2820" s="6573" t="s">
        <v>32797</v>
      </c>
      <c r="O2820" s="264">
        <v>45</v>
      </c>
      <c r="P2820" s="264">
        <v>45</v>
      </c>
      <c r="Q2820" s="6" t="s">
        <v>32796</v>
      </c>
      <c r="AA2820" s="6564">
        <v>13835156</v>
      </c>
      <c r="AC2820" s="5050">
        <v>0</v>
      </c>
      <c r="AD2820" s="5050">
        <v>4573.8</v>
      </c>
      <c r="AE2820" s="5050">
        <f t="shared" si="121"/>
        <v>205821</v>
      </c>
    </row>
    <row r="2821" spans="1:31" s="6" customFormat="1" ht="30" customHeight="1">
      <c r="A2821" s="8265" t="s">
        <v>26302</v>
      </c>
      <c r="B2821" s="6" t="s">
        <v>32798</v>
      </c>
      <c r="C2821" s="114">
        <v>46128</v>
      </c>
      <c r="D2821" s="114">
        <v>46150</v>
      </c>
      <c r="E2821" s="114">
        <v>46132</v>
      </c>
      <c r="F2821" s="6939">
        <f t="shared" si="122"/>
        <v>18</v>
      </c>
      <c r="G2821" s="6">
        <v>6984</v>
      </c>
      <c r="H2821" s="6935" t="s">
        <v>29076</v>
      </c>
      <c r="J2821" s="6" t="s">
        <v>32799</v>
      </c>
      <c r="K2821" s="6" t="s">
        <v>32800</v>
      </c>
      <c r="L2821" s="6" t="s">
        <v>28</v>
      </c>
      <c r="M2821" s="6573" t="s">
        <v>32802</v>
      </c>
      <c r="O2821" s="264">
        <v>2</v>
      </c>
      <c r="P2821" s="264">
        <v>2</v>
      </c>
      <c r="Q2821" s="6" t="s">
        <v>32801</v>
      </c>
      <c r="AA2821" s="6564">
        <v>13832725</v>
      </c>
      <c r="AC2821" s="5050">
        <v>1200</v>
      </c>
      <c r="AD2821" s="5050">
        <v>7840.8</v>
      </c>
      <c r="AE2821" s="5050">
        <f t="shared" si="121"/>
        <v>16881.599999999999</v>
      </c>
    </row>
    <row r="2822" spans="1:31" s="6" customFormat="1" ht="30" customHeight="1">
      <c r="A2822" s="8261" t="s">
        <v>20766</v>
      </c>
      <c r="B2822" s="41" t="s">
        <v>32819</v>
      </c>
      <c r="C2822" s="422">
        <v>46128</v>
      </c>
      <c r="D2822" s="422">
        <v>46219</v>
      </c>
      <c r="E2822" s="422"/>
      <c r="F2822" s="41"/>
      <c r="G2822" s="41">
        <v>8629</v>
      </c>
      <c r="H2822" s="6943" t="s">
        <v>32820</v>
      </c>
      <c r="I2822" s="41"/>
      <c r="J2822" s="41" t="s">
        <v>32821</v>
      </c>
      <c r="K2822" s="41" t="s">
        <v>32822</v>
      </c>
      <c r="L2822" s="41" t="s">
        <v>28</v>
      </c>
      <c r="M2822" s="582" t="s">
        <v>32824</v>
      </c>
      <c r="N2822" s="41"/>
      <c r="O2822" s="4088">
        <v>2</v>
      </c>
      <c r="P2822" s="4088">
        <v>2</v>
      </c>
      <c r="Q2822" s="41" t="s">
        <v>32823</v>
      </c>
      <c r="R2822" s="41"/>
      <c r="V2822" s="6" t="s">
        <v>28776</v>
      </c>
      <c r="X2822" s="6" t="s">
        <v>27185</v>
      </c>
      <c r="AA2822" s="6564">
        <v>13834071</v>
      </c>
      <c r="AC2822" s="5050">
        <v>50490</v>
      </c>
      <c r="AD2822" s="5050">
        <v>8316</v>
      </c>
      <c r="AE2822" s="5050">
        <f t="shared" si="121"/>
        <v>67122</v>
      </c>
    </row>
    <row r="2823" spans="1:31" s="6" customFormat="1" ht="30" customHeight="1">
      <c r="A2823" s="8280" t="s">
        <v>20543</v>
      </c>
      <c r="B2823" s="8280" t="s">
        <v>32825</v>
      </c>
      <c r="C2823" s="114">
        <v>46108</v>
      </c>
      <c r="D2823" s="114">
        <v>46167</v>
      </c>
      <c r="E2823" s="4981">
        <v>46132</v>
      </c>
      <c r="F2823" s="6939">
        <f t="shared" si="122"/>
        <v>35</v>
      </c>
      <c r="G2823" s="6">
        <v>8628</v>
      </c>
      <c r="H2823" s="8303" t="s">
        <v>12531</v>
      </c>
      <c r="J2823" s="8280" t="s">
        <v>32826</v>
      </c>
      <c r="K2823" s="8280" t="s">
        <v>31737</v>
      </c>
      <c r="L2823" s="8280" t="s">
        <v>173</v>
      </c>
      <c r="M2823" s="6573" t="s">
        <v>32827</v>
      </c>
      <c r="O2823" s="264">
        <v>1</v>
      </c>
      <c r="P2823" s="264">
        <v>1</v>
      </c>
      <c r="Q2823" s="8280" t="s">
        <v>31738</v>
      </c>
      <c r="AA2823" s="6564">
        <v>13803650</v>
      </c>
      <c r="AC2823" s="5050">
        <v>27621</v>
      </c>
      <c r="AD2823" s="5050">
        <v>14850</v>
      </c>
      <c r="AE2823" s="5050">
        <f t="shared" si="121"/>
        <v>42471</v>
      </c>
    </row>
    <row r="2824" spans="1:31" s="6" customFormat="1" ht="30" customHeight="1">
      <c r="A2824" s="8285" t="s">
        <v>21279</v>
      </c>
      <c r="B2824" s="8285" t="s">
        <v>32832</v>
      </c>
      <c r="C2824" s="8434">
        <v>46129</v>
      </c>
      <c r="D2824" s="8434">
        <v>46154</v>
      </c>
      <c r="E2824" s="8434"/>
      <c r="F2824" s="8440"/>
      <c r="G2824" s="8440">
        <v>8599</v>
      </c>
      <c r="H2824" s="8470" t="s">
        <v>343</v>
      </c>
      <c r="I2824" s="8440"/>
      <c r="J2824" s="8285" t="s">
        <v>32833</v>
      </c>
      <c r="K2824" s="8285" t="s">
        <v>32834</v>
      </c>
      <c r="L2824" s="8285" t="s">
        <v>28</v>
      </c>
      <c r="M2824" s="8446" t="s">
        <v>32836</v>
      </c>
      <c r="N2824" s="8440"/>
      <c r="O2824" s="4088">
        <v>2</v>
      </c>
      <c r="P2824" s="4560">
        <v>3</v>
      </c>
      <c r="Q2824" s="8285" t="s">
        <v>32835</v>
      </c>
      <c r="R2824" s="8440"/>
      <c r="V2824" s="6" t="s">
        <v>28776</v>
      </c>
      <c r="X2824" s="6" t="s">
        <v>27185</v>
      </c>
      <c r="AA2824" s="6564">
        <v>13837534</v>
      </c>
      <c r="AC2824" s="5050">
        <v>0</v>
      </c>
      <c r="AD2824" s="5050">
        <v>8316</v>
      </c>
      <c r="AE2824" s="5050">
        <f t="shared" si="121"/>
        <v>24948</v>
      </c>
    </row>
    <row r="2825" spans="1:31" s="6" customFormat="1" ht="30" customHeight="1">
      <c r="A2825" s="8280" t="s">
        <v>21279</v>
      </c>
      <c r="B2825" s="8309" t="s">
        <v>32841</v>
      </c>
      <c r="C2825" s="114">
        <v>46132</v>
      </c>
      <c r="D2825" s="114">
        <v>46154</v>
      </c>
      <c r="E2825" s="114">
        <v>46150</v>
      </c>
      <c r="F2825" s="6939">
        <f t="shared" si="122"/>
        <v>4</v>
      </c>
      <c r="G2825" s="6">
        <v>8599</v>
      </c>
      <c r="H2825" s="8303" t="s">
        <v>672</v>
      </c>
      <c r="J2825" s="8280" t="s">
        <v>32842</v>
      </c>
      <c r="K2825" s="8280" t="s">
        <v>32843</v>
      </c>
      <c r="L2825" s="8280" t="s">
        <v>28</v>
      </c>
      <c r="M2825" s="6573" t="s">
        <v>32845</v>
      </c>
      <c r="O2825" s="264">
        <v>2</v>
      </c>
      <c r="P2825" s="264">
        <v>2</v>
      </c>
      <c r="Q2825" s="8280" t="s">
        <v>32844</v>
      </c>
      <c r="AA2825" s="6564">
        <v>13841261</v>
      </c>
      <c r="AC2825" s="5050">
        <v>0</v>
      </c>
      <c r="AD2825" s="5050">
        <v>8316</v>
      </c>
      <c r="AE2825" s="5050">
        <f t="shared" si="121"/>
        <v>16632</v>
      </c>
    </row>
    <row r="2826" spans="1:31" s="6" customFormat="1" ht="30" customHeight="1">
      <c r="A2826" s="8285" t="s">
        <v>26302</v>
      </c>
      <c r="B2826" s="8285" t="s">
        <v>32846</v>
      </c>
      <c r="C2826" s="8777">
        <v>46132</v>
      </c>
      <c r="D2826" s="8777">
        <v>46154</v>
      </c>
      <c r="E2826" s="8777"/>
      <c r="F2826" s="8778"/>
      <c r="G2826" s="8778">
        <v>6984</v>
      </c>
      <c r="H2826" s="8470" t="s">
        <v>32847</v>
      </c>
      <c r="I2826" s="8778"/>
      <c r="J2826" s="8285" t="s">
        <v>32848</v>
      </c>
      <c r="K2826" s="8285" t="s">
        <v>32849</v>
      </c>
      <c r="L2826" s="8285" t="s">
        <v>28</v>
      </c>
      <c r="M2826" s="8780" t="s">
        <v>32850</v>
      </c>
      <c r="N2826" s="8778"/>
      <c r="O2826" s="4088">
        <v>2</v>
      </c>
      <c r="P2826" s="4088">
        <v>2</v>
      </c>
      <c r="Q2826" s="8285" t="s">
        <v>32801</v>
      </c>
      <c r="R2826" s="8778"/>
      <c r="V2826" s="8795" t="s">
        <v>34790</v>
      </c>
      <c r="X2826" s="8795" t="s">
        <v>32249</v>
      </c>
      <c r="AA2826" s="6564">
        <v>13841383</v>
      </c>
      <c r="AC2826" s="5050">
        <v>1200</v>
      </c>
      <c r="AD2826" s="5050">
        <v>7840.8</v>
      </c>
      <c r="AE2826" s="5050">
        <f t="shared" si="121"/>
        <v>16881.599999999999</v>
      </c>
    </row>
    <row r="2827" spans="1:31" s="6" customFormat="1" ht="30" customHeight="1">
      <c r="A2827" s="8321" t="s">
        <v>22509</v>
      </c>
      <c r="B2827" s="592" t="s">
        <v>32869</v>
      </c>
      <c r="C2827" s="114">
        <v>46132</v>
      </c>
      <c r="D2827" s="114">
        <v>46155</v>
      </c>
      <c r="E2827" s="114">
        <v>46150</v>
      </c>
      <c r="F2827" s="6939">
        <f t="shared" si="122"/>
        <v>5</v>
      </c>
      <c r="G2827" s="6">
        <v>9014</v>
      </c>
      <c r="H2827" s="6935"/>
      <c r="I2827" s="6" t="s">
        <v>21302</v>
      </c>
      <c r="J2827" s="6" t="s">
        <v>32870</v>
      </c>
      <c r="K2827" s="6" t="s">
        <v>32871</v>
      </c>
      <c r="L2827" s="8321" t="s">
        <v>1753</v>
      </c>
      <c r="M2827" s="6573" t="s">
        <v>32873</v>
      </c>
      <c r="O2827" s="264">
        <v>20</v>
      </c>
      <c r="P2827" s="264">
        <v>20</v>
      </c>
      <c r="Q2827" s="6" t="s">
        <v>32872</v>
      </c>
      <c r="AA2827" s="6564">
        <v>13844648</v>
      </c>
      <c r="AC2827" s="5050">
        <v>0</v>
      </c>
      <c r="AD2827" s="5050">
        <v>20250</v>
      </c>
      <c r="AE2827" s="5050">
        <f t="shared" si="121"/>
        <v>405000</v>
      </c>
    </row>
    <row r="2828" spans="1:31" s="6" customFormat="1" ht="30" customHeight="1">
      <c r="A2828" s="8342" t="s">
        <v>20017</v>
      </c>
      <c r="B2828" s="6" t="s">
        <v>32875</v>
      </c>
      <c r="C2828" s="114">
        <v>46133</v>
      </c>
      <c r="D2828" s="114">
        <v>46224</v>
      </c>
      <c r="E2828" s="114">
        <v>46134</v>
      </c>
      <c r="F2828" s="6939">
        <f t="shared" si="122"/>
        <v>90</v>
      </c>
      <c r="G2828" s="6">
        <v>8369</v>
      </c>
      <c r="H2828" s="6935" t="s">
        <v>32876</v>
      </c>
      <c r="J2828" s="6" t="s">
        <v>32877</v>
      </c>
      <c r="K2828" s="6" t="s">
        <v>32878</v>
      </c>
      <c r="L2828" s="8342" t="s">
        <v>173</v>
      </c>
      <c r="M2828" s="6573" t="s">
        <v>32880</v>
      </c>
      <c r="O2828" s="264">
        <v>1</v>
      </c>
      <c r="P2828" s="264">
        <v>1</v>
      </c>
      <c r="Q2828" s="6" t="s">
        <v>32879</v>
      </c>
      <c r="AA2828" s="6564">
        <v>13845618</v>
      </c>
      <c r="AC2828" s="5050">
        <v>55800</v>
      </c>
      <c r="AD2828" s="5050">
        <v>15000</v>
      </c>
      <c r="AE2828" s="5050">
        <f t="shared" si="121"/>
        <v>70800</v>
      </c>
    </row>
    <row r="2829" spans="1:31" s="6" customFormat="1" ht="30" customHeight="1">
      <c r="A2829" s="8388" t="s">
        <v>26302</v>
      </c>
      <c r="B2829" s="6" t="s">
        <v>32903</v>
      </c>
      <c r="C2829" s="114">
        <v>46133</v>
      </c>
      <c r="D2829" s="114">
        <v>46156</v>
      </c>
      <c r="E2829" s="114">
        <v>46134</v>
      </c>
      <c r="F2829" s="6939">
        <f t="shared" si="122"/>
        <v>22</v>
      </c>
      <c r="G2829" s="6">
        <v>6984</v>
      </c>
      <c r="H2829" s="6935"/>
      <c r="I2829" s="6" t="s">
        <v>21302</v>
      </c>
      <c r="J2829" s="6" t="s">
        <v>32904</v>
      </c>
      <c r="K2829" s="6" t="s">
        <v>32905</v>
      </c>
      <c r="L2829" s="8342" t="s">
        <v>28</v>
      </c>
      <c r="M2829" s="6573" t="s">
        <v>32907</v>
      </c>
      <c r="O2829" s="264">
        <v>2</v>
      </c>
      <c r="P2829" s="264">
        <v>2</v>
      </c>
      <c r="Q2829" s="6" t="s">
        <v>32906</v>
      </c>
      <c r="AA2829" s="6564">
        <v>13846551</v>
      </c>
      <c r="AC2829" s="5050">
        <v>0</v>
      </c>
      <c r="AD2829" s="5050">
        <v>7840.8</v>
      </c>
      <c r="AE2829" s="5050">
        <f t="shared" si="121"/>
        <v>15681.6</v>
      </c>
    </row>
    <row r="2830" spans="1:31" s="6" customFormat="1" ht="30" customHeight="1">
      <c r="A2830" s="8386" t="s">
        <v>27029</v>
      </c>
      <c r="B2830" s="8386" t="s">
        <v>32944</v>
      </c>
      <c r="C2830" s="114">
        <v>46134</v>
      </c>
      <c r="D2830" s="114">
        <v>46184</v>
      </c>
      <c r="E2830" s="114">
        <v>46136</v>
      </c>
      <c r="F2830" s="6939">
        <f t="shared" si="122"/>
        <v>48</v>
      </c>
      <c r="G2830" s="6">
        <v>8645</v>
      </c>
      <c r="H2830" s="8387" t="s">
        <v>3826</v>
      </c>
      <c r="J2830" s="8386" t="s">
        <v>32945</v>
      </c>
      <c r="K2830" s="8386" t="s">
        <v>32946</v>
      </c>
      <c r="L2830" s="8386" t="s">
        <v>173</v>
      </c>
      <c r="M2830" s="6573" t="s">
        <v>32947</v>
      </c>
      <c r="O2830" s="264">
        <v>1</v>
      </c>
      <c r="P2830" s="264">
        <v>1</v>
      </c>
      <c r="Q2830" s="8386" t="s">
        <v>31782</v>
      </c>
      <c r="AA2830" s="6564">
        <v>13856706</v>
      </c>
      <c r="AC2830" s="5050">
        <v>12750</v>
      </c>
      <c r="AD2830" s="5050">
        <v>39950</v>
      </c>
      <c r="AE2830" s="5050">
        <f t="shared" si="121"/>
        <v>52700</v>
      </c>
    </row>
    <row r="2831" spans="1:31" s="6" customFormat="1" ht="30" customHeight="1">
      <c r="A2831" s="8397" t="s">
        <v>26302</v>
      </c>
      <c r="B2831" s="6" t="s">
        <v>32960</v>
      </c>
      <c r="C2831" s="114">
        <v>46136</v>
      </c>
      <c r="D2831" s="114">
        <v>46174</v>
      </c>
      <c r="E2831" s="114">
        <v>46139</v>
      </c>
      <c r="F2831" s="6939">
        <f t="shared" si="122"/>
        <v>35</v>
      </c>
      <c r="G2831" s="6">
        <v>6984</v>
      </c>
      <c r="H2831" s="6935" t="s">
        <v>13735</v>
      </c>
      <c r="J2831" s="6" t="s">
        <v>32961</v>
      </c>
      <c r="K2831" s="6" t="s">
        <v>32962</v>
      </c>
      <c r="L2831" s="8397" t="s">
        <v>28</v>
      </c>
      <c r="M2831" s="6573" t="s">
        <v>32963</v>
      </c>
      <c r="O2831" s="264">
        <v>2</v>
      </c>
      <c r="P2831" s="264">
        <v>2</v>
      </c>
      <c r="Q2831" s="6" t="s">
        <v>21669</v>
      </c>
      <c r="AA2831" s="6564">
        <v>13860048</v>
      </c>
      <c r="AC2831" s="5050">
        <v>10200</v>
      </c>
      <c r="AD2831" s="5050">
        <v>7840.8</v>
      </c>
      <c r="AE2831" s="5050">
        <f t="shared" si="121"/>
        <v>25881.599999999999</v>
      </c>
    </row>
    <row r="2832" spans="1:31" s="6" customFormat="1" ht="30" customHeight="1">
      <c r="A2832" s="8397" t="s">
        <v>22509</v>
      </c>
      <c r="B2832" s="592" t="s">
        <v>32964</v>
      </c>
      <c r="C2832" s="114">
        <v>46136</v>
      </c>
      <c r="D2832" s="114">
        <v>46161</v>
      </c>
      <c r="E2832" s="114">
        <v>46150</v>
      </c>
      <c r="F2832" s="6939">
        <f t="shared" si="122"/>
        <v>11</v>
      </c>
      <c r="G2832" s="6">
        <v>9014</v>
      </c>
      <c r="H2832" s="6935"/>
      <c r="I2832" s="6" t="s">
        <v>25520</v>
      </c>
      <c r="J2832" s="6" t="s">
        <v>32965</v>
      </c>
      <c r="K2832" s="6" t="s">
        <v>30872</v>
      </c>
      <c r="L2832" s="8397" t="s">
        <v>28</v>
      </c>
      <c r="M2832" s="6573" t="s">
        <v>32967</v>
      </c>
      <c r="O2832" s="264">
        <v>2</v>
      </c>
      <c r="P2832" s="264">
        <v>2</v>
      </c>
      <c r="Q2832" s="6" t="s">
        <v>32966</v>
      </c>
      <c r="AA2832" s="6564">
        <v>13860107</v>
      </c>
      <c r="AC2832" s="5050">
        <v>0</v>
      </c>
      <c r="AD2832" s="5050">
        <v>20250</v>
      </c>
      <c r="AE2832" s="5050">
        <f t="shared" si="121"/>
        <v>40500</v>
      </c>
    </row>
    <row r="2833" spans="1:31" s="6" customFormat="1" ht="30" customHeight="1">
      <c r="A2833" s="8397" t="s">
        <v>22542</v>
      </c>
      <c r="B2833" s="6" t="s">
        <v>32968</v>
      </c>
      <c r="C2833" s="114">
        <v>46118</v>
      </c>
      <c r="D2833" s="114">
        <v>46161</v>
      </c>
      <c r="E2833" s="114">
        <v>46139</v>
      </c>
      <c r="F2833" s="6939">
        <f t="shared" si="122"/>
        <v>22</v>
      </c>
      <c r="G2833" s="6">
        <v>8579</v>
      </c>
      <c r="H2833" s="6935" t="s">
        <v>31884</v>
      </c>
      <c r="I2833" s="6" t="s">
        <v>25</v>
      </c>
      <c r="J2833" s="6" t="s">
        <v>32969</v>
      </c>
      <c r="K2833" s="6" t="s">
        <v>32970</v>
      </c>
      <c r="L2833" s="8397" t="s">
        <v>128</v>
      </c>
      <c r="M2833" s="6573" t="s">
        <v>32972</v>
      </c>
      <c r="O2833" s="264">
        <v>3</v>
      </c>
      <c r="P2833" s="264">
        <v>3</v>
      </c>
      <c r="Q2833" s="6" t="s">
        <v>32971</v>
      </c>
      <c r="AA2833" s="6564">
        <v>13860178</v>
      </c>
      <c r="AC2833" s="5050">
        <v>0</v>
      </c>
      <c r="AD2833" s="5050">
        <v>8316</v>
      </c>
      <c r="AE2833" s="5050">
        <f t="shared" si="121"/>
        <v>24948</v>
      </c>
    </row>
    <row r="2834" spans="1:31" s="6" customFormat="1" ht="30" customHeight="1">
      <c r="A2834" s="8398" t="s">
        <v>22585</v>
      </c>
      <c r="B2834" s="8581" t="s">
        <v>33060</v>
      </c>
      <c r="C2834" s="8583">
        <v>46118</v>
      </c>
      <c r="D2834" s="8583">
        <v>46161</v>
      </c>
      <c r="E2834" s="8583"/>
      <c r="F2834" s="8581"/>
      <c r="G2834" s="8581">
        <v>8591</v>
      </c>
      <c r="H2834" s="8582" t="s">
        <v>33061</v>
      </c>
      <c r="I2834" s="8581"/>
      <c r="J2834" s="8581" t="s">
        <v>33062</v>
      </c>
      <c r="K2834" s="8581" t="s">
        <v>33063</v>
      </c>
      <c r="L2834" s="8398" t="s">
        <v>173</v>
      </c>
      <c r="M2834" s="8590" t="s">
        <v>33065</v>
      </c>
      <c r="N2834" s="8581"/>
      <c r="O2834" s="4088">
        <v>1</v>
      </c>
      <c r="P2834" s="4088">
        <v>1</v>
      </c>
      <c r="Q2834" s="8581" t="s">
        <v>33064</v>
      </c>
      <c r="R2834" s="8581"/>
      <c r="V2834" s="6" t="s">
        <v>28776</v>
      </c>
      <c r="X2834" s="6" t="s">
        <v>27185</v>
      </c>
      <c r="AA2834" s="6564">
        <v>13860879</v>
      </c>
      <c r="AC2834" s="5050">
        <v>0</v>
      </c>
      <c r="AD2834" s="5050">
        <v>14850</v>
      </c>
      <c r="AE2834" s="5050">
        <f t="shared" si="121"/>
        <v>14850</v>
      </c>
    </row>
    <row r="2835" spans="1:31" s="6" customFormat="1" ht="30" customHeight="1">
      <c r="A2835" s="8421" t="s">
        <v>22509</v>
      </c>
      <c r="B2835" s="592" t="s">
        <v>33331</v>
      </c>
      <c r="C2835" s="114">
        <v>46140</v>
      </c>
      <c r="D2835" s="114">
        <v>46163</v>
      </c>
      <c r="E2835" s="4981">
        <v>46150</v>
      </c>
      <c r="F2835" s="6939">
        <f t="shared" si="122"/>
        <v>13</v>
      </c>
      <c r="G2835" s="6">
        <v>9014</v>
      </c>
      <c r="H2835" s="6935"/>
      <c r="J2835" s="6" t="s">
        <v>14856</v>
      </c>
      <c r="K2835" s="6" t="s">
        <v>33332</v>
      </c>
      <c r="L2835" s="8421" t="s">
        <v>28</v>
      </c>
      <c r="M2835" s="6573" t="s">
        <v>33334</v>
      </c>
      <c r="O2835" s="264">
        <v>2</v>
      </c>
      <c r="P2835" s="264">
        <v>2</v>
      </c>
      <c r="Q2835" s="6" t="s">
        <v>33333</v>
      </c>
      <c r="AA2835" s="6564">
        <v>13873417</v>
      </c>
      <c r="AC2835" s="5050">
        <v>0</v>
      </c>
      <c r="AD2835" s="5050">
        <v>20250</v>
      </c>
      <c r="AE2835" s="5050">
        <f t="shared" si="121"/>
        <v>40500</v>
      </c>
    </row>
    <row r="2836" spans="1:31" s="6" customFormat="1" ht="30" customHeight="1">
      <c r="A2836" s="8644" t="s">
        <v>20936</v>
      </c>
      <c r="B2836" s="6" t="s">
        <v>33455</v>
      </c>
      <c r="C2836" s="114">
        <v>46136</v>
      </c>
      <c r="D2836" s="114">
        <v>46162</v>
      </c>
      <c r="E2836" s="4981">
        <v>46141</v>
      </c>
      <c r="F2836" s="6939">
        <f t="shared" si="122"/>
        <v>21</v>
      </c>
      <c r="G2836" s="6">
        <v>8596</v>
      </c>
      <c r="H2836" s="6935" t="s">
        <v>10076</v>
      </c>
      <c r="J2836" s="6" t="s">
        <v>33456</v>
      </c>
      <c r="K2836" s="6" t="s">
        <v>33457</v>
      </c>
      <c r="L2836" s="8421" t="s">
        <v>173</v>
      </c>
      <c r="M2836" s="6573" t="s">
        <v>33458</v>
      </c>
      <c r="O2836" s="264">
        <v>1</v>
      </c>
      <c r="P2836" s="264">
        <v>1</v>
      </c>
      <c r="Q2836" s="6" t="s">
        <v>21835</v>
      </c>
      <c r="AA2836" s="6564">
        <v>13861030</v>
      </c>
      <c r="AC2836" s="5050">
        <v>1800</v>
      </c>
      <c r="AD2836" s="5050">
        <v>9600</v>
      </c>
      <c r="AE2836" s="5050">
        <f t="shared" si="121"/>
        <v>11400</v>
      </c>
    </row>
    <row r="2837" spans="1:31" s="31" customFormat="1" ht="30" customHeight="1">
      <c r="A2837" s="8421" t="s">
        <v>20543</v>
      </c>
      <c r="B2837" s="8431" t="s">
        <v>33468</v>
      </c>
      <c r="C2837" s="114">
        <v>46141</v>
      </c>
      <c r="D2837" s="114">
        <v>46163</v>
      </c>
      <c r="E2837" s="4981">
        <v>46141</v>
      </c>
      <c r="F2837" s="6939">
        <f t="shared" si="122"/>
        <v>22</v>
      </c>
      <c r="G2837" s="31">
        <v>8628</v>
      </c>
      <c r="H2837" s="8114"/>
      <c r="I2837" s="8431" t="s">
        <v>21302</v>
      </c>
      <c r="J2837" s="8421" t="s">
        <v>33469</v>
      </c>
      <c r="K2837" s="8421" t="s">
        <v>33470</v>
      </c>
      <c r="L2837" s="8421" t="s">
        <v>173</v>
      </c>
      <c r="M2837" s="6573" t="s">
        <v>33472</v>
      </c>
      <c r="O2837" s="264">
        <v>1</v>
      </c>
      <c r="P2837" s="264">
        <v>1</v>
      </c>
      <c r="Q2837" s="8421" t="s">
        <v>33471</v>
      </c>
      <c r="AA2837" s="4883">
        <v>13875219</v>
      </c>
      <c r="AC2837" s="5050">
        <v>0</v>
      </c>
      <c r="AD2837" s="5050">
        <v>14850</v>
      </c>
      <c r="AE2837" s="5050">
        <f t="shared" si="121"/>
        <v>14850</v>
      </c>
    </row>
    <row r="2838" spans="1:31" s="8452" customFormat="1" ht="30" customHeight="1">
      <c r="A2838" s="8513" t="s">
        <v>20640</v>
      </c>
      <c r="B2838" s="8452" t="s">
        <v>33728</v>
      </c>
      <c r="C2838" s="8457">
        <v>46093</v>
      </c>
      <c r="D2838" s="8457">
        <v>46167</v>
      </c>
      <c r="E2838" s="8498">
        <v>46143</v>
      </c>
      <c r="F2838" s="6939">
        <f t="shared" si="122"/>
        <v>24</v>
      </c>
      <c r="G2838" s="8452">
        <v>8605</v>
      </c>
      <c r="H2838" s="6935" t="s">
        <v>5477</v>
      </c>
      <c r="J2838" s="8452" t="s">
        <v>33729</v>
      </c>
      <c r="K2838" s="8452" t="s">
        <v>33730</v>
      </c>
      <c r="L2838" s="8513" t="s">
        <v>173</v>
      </c>
      <c r="M2838" s="6573" t="s">
        <v>33731</v>
      </c>
      <c r="O2838" s="264">
        <v>1</v>
      </c>
      <c r="P2838" s="264">
        <v>1</v>
      </c>
      <c r="Q2838" s="8452" t="s">
        <v>33732</v>
      </c>
      <c r="AA2838" s="8456">
        <v>13880686</v>
      </c>
      <c r="AC2838" s="5050">
        <v>0</v>
      </c>
      <c r="AD2838" s="5050">
        <v>4992</v>
      </c>
      <c r="AE2838" s="5050">
        <f t="shared" si="121"/>
        <v>4992</v>
      </c>
    </row>
    <row r="2839" spans="1:31" s="8452" customFormat="1" ht="30" customHeight="1">
      <c r="A2839" s="8513" t="s">
        <v>20488</v>
      </c>
      <c r="B2839" s="8452" t="s">
        <v>33733</v>
      </c>
      <c r="C2839" s="8457">
        <v>46129</v>
      </c>
      <c r="D2839" s="8457">
        <v>46167</v>
      </c>
      <c r="E2839" s="8462">
        <v>46143</v>
      </c>
      <c r="F2839" s="6939">
        <f t="shared" si="122"/>
        <v>24</v>
      </c>
      <c r="G2839" s="8452">
        <v>8630</v>
      </c>
      <c r="H2839" s="6935"/>
      <c r="I2839" s="8452" t="s">
        <v>21302</v>
      </c>
      <c r="J2839" s="8452" t="s">
        <v>33734</v>
      </c>
      <c r="K2839" s="8452" t="s">
        <v>32252</v>
      </c>
      <c r="L2839" s="8513" t="s">
        <v>28</v>
      </c>
      <c r="M2839" s="6573" t="s">
        <v>33735</v>
      </c>
      <c r="O2839" s="264">
        <v>2</v>
      </c>
      <c r="P2839" s="264">
        <v>2</v>
      </c>
      <c r="Q2839" s="8452" t="s">
        <v>33736</v>
      </c>
      <c r="AA2839" s="8456">
        <v>13882053</v>
      </c>
      <c r="AC2839" s="5050">
        <v>0</v>
      </c>
      <c r="AD2839" s="5050">
        <v>8316</v>
      </c>
      <c r="AE2839" s="5050">
        <f t="shared" si="121"/>
        <v>16632</v>
      </c>
    </row>
    <row r="2840" spans="1:31" s="8452" customFormat="1" ht="30" customHeight="1">
      <c r="A2840" s="8546" t="s">
        <v>26808</v>
      </c>
      <c r="B2840" s="8546" t="s">
        <v>33737</v>
      </c>
      <c r="C2840" s="8583">
        <v>46122</v>
      </c>
      <c r="D2840" s="8583">
        <v>46167</v>
      </c>
      <c r="E2840" s="8583">
        <v>46143</v>
      </c>
      <c r="F2840" s="8581">
        <f>SUM(D2840-E2840)</f>
        <v>24</v>
      </c>
      <c r="G2840" s="8581">
        <v>8607</v>
      </c>
      <c r="H2840" s="8615" t="s">
        <v>4286</v>
      </c>
      <c r="I2840" s="8581"/>
      <c r="J2840" s="8546" t="s">
        <v>33738</v>
      </c>
      <c r="K2840" s="8546" t="s">
        <v>33739</v>
      </c>
      <c r="L2840" s="8546" t="s">
        <v>173</v>
      </c>
      <c r="M2840" s="8590" t="s">
        <v>33740</v>
      </c>
      <c r="N2840" s="8581"/>
      <c r="O2840" s="4088">
        <v>1</v>
      </c>
      <c r="P2840" s="4088">
        <v>1</v>
      </c>
      <c r="Q2840" s="8546" t="s">
        <v>33741</v>
      </c>
      <c r="R2840" s="8581"/>
      <c r="V2840" s="8452" t="s">
        <v>28776</v>
      </c>
      <c r="X2840" s="8452" t="s">
        <v>27185</v>
      </c>
      <c r="AA2840" s="8456">
        <v>13881320</v>
      </c>
      <c r="AC2840" s="5050">
        <v>0</v>
      </c>
      <c r="AD2840" s="5050">
        <v>7840.8</v>
      </c>
      <c r="AE2840" s="5050">
        <f t="shared" si="121"/>
        <v>7840.8</v>
      </c>
    </row>
    <row r="2841" spans="1:31" s="8452" customFormat="1" ht="30" customHeight="1">
      <c r="A2841" s="8513" t="s">
        <v>20488</v>
      </c>
      <c r="B2841" s="8513" t="s">
        <v>33742</v>
      </c>
      <c r="C2841" s="8457">
        <v>46084</v>
      </c>
      <c r="D2841" s="8457">
        <v>46167</v>
      </c>
      <c r="E2841" s="8462">
        <v>46143</v>
      </c>
      <c r="F2841" s="6939">
        <f t="shared" si="122"/>
        <v>24</v>
      </c>
      <c r="G2841" s="8452">
        <v>8630</v>
      </c>
      <c r="H2841" s="8514" t="s">
        <v>33743</v>
      </c>
      <c r="J2841" s="8513" t="s">
        <v>33744</v>
      </c>
      <c r="K2841" s="8513" t="s">
        <v>33745</v>
      </c>
      <c r="L2841" s="8513" t="s">
        <v>173</v>
      </c>
      <c r="M2841" s="6573" t="s">
        <v>33746</v>
      </c>
      <c r="O2841" s="264">
        <v>1</v>
      </c>
      <c r="P2841" s="264">
        <v>1</v>
      </c>
      <c r="Q2841" s="8513" t="s">
        <v>33732</v>
      </c>
      <c r="AA2841" s="8456">
        <v>13880819</v>
      </c>
      <c r="AC2841" s="5050">
        <v>2079</v>
      </c>
      <c r="AD2841" s="5050">
        <v>8316</v>
      </c>
      <c r="AE2841" s="5050">
        <f t="shared" si="121"/>
        <v>10395</v>
      </c>
    </row>
    <row r="2842" spans="1:31" s="8452" customFormat="1" ht="30" customHeight="1">
      <c r="A2842" s="8513" t="s">
        <v>20911</v>
      </c>
      <c r="B2842" s="8513" t="s">
        <v>33747</v>
      </c>
      <c r="C2842" s="8457">
        <v>46049</v>
      </c>
      <c r="D2842" s="8457">
        <v>46178</v>
      </c>
      <c r="E2842" s="8462">
        <v>46143</v>
      </c>
      <c r="F2842" s="6939">
        <f>SUM(D2842-E2842)</f>
        <v>35</v>
      </c>
      <c r="G2842" s="8452">
        <v>8638</v>
      </c>
      <c r="H2842" s="8514" t="s">
        <v>818</v>
      </c>
      <c r="J2842" s="8513" t="s">
        <v>33748</v>
      </c>
      <c r="K2842" s="8513" t="s">
        <v>33749</v>
      </c>
      <c r="L2842" s="8513" t="s">
        <v>173</v>
      </c>
      <c r="M2842" s="6573" t="s">
        <v>33750</v>
      </c>
      <c r="O2842" s="264">
        <v>1</v>
      </c>
      <c r="P2842" s="264">
        <v>1</v>
      </c>
      <c r="Q2842" s="8513" t="s">
        <v>25955</v>
      </c>
      <c r="AA2842" s="8456">
        <v>13879179</v>
      </c>
      <c r="AC2842" s="5050">
        <v>11954.25</v>
      </c>
      <c r="AD2842" s="5050">
        <v>8316</v>
      </c>
      <c r="AE2842" s="5050">
        <f t="shared" si="121"/>
        <v>20270.25</v>
      </c>
    </row>
    <row r="2843" spans="1:31" s="8452" customFormat="1" ht="30" customHeight="1">
      <c r="A2843" s="8513" t="s">
        <v>21279</v>
      </c>
      <c r="B2843" s="8513" t="s">
        <v>33751</v>
      </c>
      <c r="C2843" s="8457">
        <v>46121</v>
      </c>
      <c r="D2843" s="8457">
        <v>46167</v>
      </c>
      <c r="E2843" s="8462">
        <v>46143</v>
      </c>
      <c r="F2843" s="6939">
        <f t="shared" si="122"/>
        <v>24</v>
      </c>
      <c r="G2843" s="8452">
        <v>8599</v>
      </c>
      <c r="H2843" s="8514" t="s">
        <v>10502</v>
      </c>
      <c r="J2843" s="8513" t="s">
        <v>33752</v>
      </c>
      <c r="K2843" s="8513" t="s">
        <v>33753</v>
      </c>
      <c r="L2843" s="8513" t="s">
        <v>173</v>
      </c>
      <c r="M2843" s="6573" t="s">
        <v>33754</v>
      </c>
      <c r="O2843" s="264">
        <v>1</v>
      </c>
      <c r="P2843" s="264">
        <v>1</v>
      </c>
      <c r="Q2843" s="8513" t="s">
        <v>33755</v>
      </c>
      <c r="AA2843" s="8456">
        <v>13881205</v>
      </c>
      <c r="AC2843" s="5050">
        <v>2079</v>
      </c>
      <c r="AD2843" s="5050">
        <v>8316</v>
      </c>
      <c r="AE2843" s="5050">
        <f t="shared" si="121"/>
        <v>10395</v>
      </c>
    </row>
    <row r="2844" spans="1:31" s="8452" customFormat="1" ht="30" customHeight="1">
      <c r="A2844" s="8513" t="s">
        <v>20488</v>
      </c>
      <c r="B2844" s="8513" t="s">
        <v>33756</v>
      </c>
      <c r="C2844" s="8457">
        <v>46112</v>
      </c>
      <c r="D2844" s="8457">
        <v>46178</v>
      </c>
      <c r="E2844" s="8462">
        <v>46143</v>
      </c>
      <c r="F2844" s="6939">
        <f t="shared" si="122"/>
        <v>35</v>
      </c>
      <c r="G2844" s="8452">
        <v>8630</v>
      </c>
      <c r="H2844" s="8514" t="s">
        <v>33757</v>
      </c>
      <c r="J2844" s="8452" t="s">
        <v>33758</v>
      </c>
      <c r="K2844" s="8513" t="s">
        <v>33759</v>
      </c>
      <c r="L2844" s="8513" t="s">
        <v>128</v>
      </c>
      <c r="M2844" s="6573" t="s">
        <v>33760</v>
      </c>
      <c r="O2844" s="264">
        <v>3</v>
      </c>
      <c r="P2844" s="264">
        <v>3</v>
      </c>
      <c r="Q2844" s="8513" t="s">
        <v>33761</v>
      </c>
      <c r="AA2844" s="8456">
        <v>13880915</v>
      </c>
      <c r="AC2844" s="5050">
        <v>17671.5</v>
      </c>
      <c r="AD2844" s="5050">
        <v>8316</v>
      </c>
      <c r="AE2844" s="5050">
        <f t="shared" si="121"/>
        <v>42619.5</v>
      </c>
    </row>
    <row r="2845" spans="1:31" s="8452" customFormat="1" ht="30" customHeight="1">
      <c r="A2845" s="8513" t="s">
        <v>20974</v>
      </c>
      <c r="B2845" s="8513" t="s">
        <v>33762</v>
      </c>
      <c r="C2845" s="8457">
        <v>46118</v>
      </c>
      <c r="D2845" s="8457">
        <v>46167</v>
      </c>
      <c r="E2845" s="8462">
        <v>46143</v>
      </c>
      <c r="F2845" s="6939">
        <f t="shared" si="122"/>
        <v>24</v>
      </c>
      <c r="G2845" s="8452">
        <v>8595</v>
      </c>
      <c r="H2845" s="8514" t="s">
        <v>33763</v>
      </c>
      <c r="J2845" s="8513" t="s">
        <v>32690</v>
      </c>
      <c r="K2845" s="8513" t="s">
        <v>33764</v>
      </c>
      <c r="L2845" s="8513" t="s">
        <v>28</v>
      </c>
      <c r="M2845" s="6573" t="s">
        <v>33765</v>
      </c>
      <c r="O2845" s="264">
        <v>2</v>
      </c>
      <c r="P2845" s="264">
        <v>2</v>
      </c>
      <c r="Q2845" s="8513" t="s">
        <v>33766</v>
      </c>
      <c r="AA2845" s="8456">
        <v>13881626</v>
      </c>
      <c r="AC2845" s="5050">
        <v>1800</v>
      </c>
      <c r="AD2845" s="5050">
        <v>8400</v>
      </c>
      <c r="AE2845" s="5050">
        <f t="shared" si="121"/>
        <v>18600</v>
      </c>
    </row>
    <row r="2846" spans="1:31" s="8452" customFormat="1" ht="30" customHeight="1">
      <c r="A2846" s="8513" t="s">
        <v>20502</v>
      </c>
      <c r="B2846" s="8452" t="s">
        <v>33767</v>
      </c>
      <c r="C2846" s="8457">
        <v>46125</v>
      </c>
      <c r="D2846" s="8457">
        <v>46167</v>
      </c>
      <c r="E2846" s="8462">
        <v>46143</v>
      </c>
      <c r="F2846" s="6939">
        <f t="shared" si="122"/>
        <v>24</v>
      </c>
      <c r="G2846" s="8452">
        <v>8637</v>
      </c>
      <c r="H2846" s="6935" t="s">
        <v>19085</v>
      </c>
      <c r="J2846" s="8452" t="s">
        <v>33768</v>
      </c>
      <c r="K2846" s="8452" t="s">
        <v>33769</v>
      </c>
      <c r="L2846" s="8513" t="s">
        <v>173</v>
      </c>
      <c r="M2846" s="8452" t="s">
        <v>33770</v>
      </c>
      <c r="O2846" s="264">
        <v>1</v>
      </c>
      <c r="P2846" s="264">
        <v>1</v>
      </c>
      <c r="Q2846" s="8452" t="s">
        <v>33771</v>
      </c>
      <c r="AA2846" s="8456">
        <v>13881076</v>
      </c>
      <c r="AC2846" s="5050">
        <v>0</v>
      </c>
      <c r="AD2846" s="5050">
        <v>15000</v>
      </c>
      <c r="AE2846" s="5050">
        <f t="shared" si="121"/>
        <v>15000</v>
      </c>
    </row>
    <row r="2847" spans="1:31" s="8452" customFormat="1" ht="30" customHeight="1">
      <c r="A2847" s="8513" t="s">
        <v>20974</v>
      </c>
      <c r="B2847" s="8452" t="s">
        <v>33772</v>
      </c>
      <c r="C2847" s="8457">
        <v>46142</v>
      </c>
      <c r="D2847" s="8457">
        <v>46167</v>
      </c>
      <c r="E2847" s="8462">
        <v>46143</v>
      </c>
      <c r="F2847" s="6939">
        <f t="shared" si="122"/>
        <v>24</v>
      </c>
      <c r="G2847" s="8452">
        <v>8595</v>
      </c>
      <c r="H2847" s="6935" t="s">
        <v>5679</v>
      </c>
      <c r="J2847" s="8452" t="s">
        <v>33773</v>
      </c>
      <c r="K2847" s="8452" t="s">
        <v>33774</v>
      </c>
      <c r="L2847" s="8513" t="s">
        <v>128</v>
      </c>
      <c r="M2847" s="6573" t="s">
        <v>33775</v>
      </c>
      <c r="O2847" s="264">
        <v>3</v>
      </c>
      <c r="P2847" s="264">
        <v>3</v>
      </c>
      <c r="Q2847" s="8452" t="s">
        <v>33776</v>
      </c>
      <c r="AA2847" s="8456"/>
      <c r="AC2847" s="5050">
        <v>1800</v>
      </c>
      <c r="AD2847" s="5050">
        <v>8400</v>
      </c>
      <c r="AE2847" s="5050">
        <f t="shared" si="121"/>
        <v>27000</v>
      </c>
    </row>
    <row r="2848" spans="1:31" s="8452" customFormat="1" ht="30" customHeight="1">
      <c r="A2848" s="8513" t="s">
        <v>26419</v>
      </c>
      <c r="B2848" s="8452" t="s">
        <v>33777</v>
      </c>
      <c r="C2848" s="8457">
        <v>46136</v>
      </c>
      <c r="D2848" s="8457">
        <v>46178</v>
      </c>
      <c r="E2848" s="8462">
        <v>46143</v>
      </c>
      <c r="F2848" s="6939">
        <f t="shared" si="122"/>
        <v>35</v>
      </c>
      <c r="G2848" s="8452">
        <v>5940</v>
      </c>
      <c r="H2848" s="6935"/>
      <c r="I2848" s="8452" t="s">
        <v>21302</v>
      </c>
      <c r="J2848" s="8452" t="s">
        <v>33778</v>
      </c>
      <c r="K2848" s="8452" t="s">
        <v>33779</v>
      </c>
      <c r="L2848" s="8513" t="s">
        <v>173</v>
      </c>
      <c r="M2848" s="8452" t="s">
        <v>33780</v>
      </c>
      <c r="O2848" s="264">
        <v>1</v>
      </c>
      <c r="P2848" s="264">
        <v>1</v>
      </c>
      <c r="Q2848" s="8452" t="s">
        <v>33781</v>
      </c>
      <c r="AA2848" s="8456">
        <v>13860103</v>
      </c>
      <c r="AC2848" s="5050">
        <v>90000</v>
      </c>
      <c r="AD2848" s="5050">
        <v>17000</v>
      </c>
      <c r="AE2848" s="5050">
        <f t="shared" si="121"/>
        <v>107000</v>
      </c>
    </row>
    <row r="2849" spans="1:31" s="8452" customFormat="1" ht="30" customHeight="1">
      <c r="A2849" s="8513" t="s">
        <v>20488</v>
      </c>
      <c r="B2849" s="8482" t="s">
        <v>33782</v>
      </c>
      <c r="C2849" s="8457">
        <v>46141</v>
      </c>
      <c r="D2849" s="8457">
        <v>46178</v>
      </c>
      <c r="E2849" s="8462">
        <v>46150</v>
      </c>
      <c r="F2849" s="6939">
        <f t="shared" si="122"/>
        <v>28</v>
      </c>
      <c r="G2849" s="8452">
        <v>8630</v>
      </c>
      <c r="H2849" s="6935" t="s">
        <v>5857</v>
      </c>
      <c r="I2849" s="8452" t="s">
        <v>25</v>
      </c>
      <c r="J2849" s="8452" t="s">
        <v>33783</v>
      </c>
      <c r="K2849" s="8452" t="s">
        <v>33784</v>
      </c>
      <c r="L2849" s="8513" t="s">
        <v>28</v>
      </c>
      <c r="M2849" s="8452" t="s">
        <v>33785</v>
      </c>
      <c r="O2849" s="264">
        <v>2</v>
      </c>
      <c r="P2849" s="264">
        <v>2</v>
      </c>
      <c r="Q2849" s="8452" t="s">
        <v>33786</v>
      </c>
      <c r="AA2849" s="8456">
        <v>13877795</v>
      </c>
      <c r="AC2849" s="5050">
        <v>17671.5</v>
      </c>
      <c r="AD2849" s="5050">
        <v>8316</v>
      </c>
      <c r="AE2849" s="5050">
        <f t="shared" si="121"/>
        <v>34303.5</v>
      </c>
    </row>
    <row r="2850" spans="1:31" s="8452" customFormat="1" ht="30" customHeight="1">
      <c r="A2850" s="8513" t="s">
        <v>26302</v>
      </c>
      <c r="B2850" s="8482" t="s">
        <v>33787</v>
      </c>
      <c r="C2850" s="8457">
        <v>46141</v>
      </c>
      <c r="D2850" s="8457">
        <v>46167</v>
      </c>
      <c r="E2850" s="8462">
        <v>46150</v>
      </c>
      <c r="F2850" s="6939">
        <f t="shared" si="122"/>
        <v>17</v>
      </c>
      <c r="G2850" s="8452">
        <v>6984</v>
      </c>
      <c r="H2850" s="6935" t="s">
        <v>7182</v>
      </c>
      <c r="J2850" s="8452" t="s">
        <v>33788</v>
      </c>
      <c r="K2850" s="8452" t="s">
        <v>33789</v>
      </c>
      <c r="L2850" s="8513" t="s">
        <v>128</v>
      </c>
      <c r="M2850" s="8452" t="s">
        <v>33790</v>
      </c>
      <c r="O2850" s="264">
        <v>3</v>
      </c>
      <c r="P2850" s="264">
        <v>3</v>
      </c>
      <c r="Q2850" s="8452" t="s">
        <v>33791</v>
      </c>
      <c r="AA2850" s="8456">
        <v>13878250</v>
      </c>
      <c r="AC2850" s="5050">
        <v>0</v>
      </c>
      <c r="AD2850" s="5050">
        <v>7840.8</v>
      </c>
      <c r="AE2850" s="5050">
        <f t="shared" si="121"/>
        <v>23522.400000000001</v>
      </c>
    </row>
    <row r="2851" spans="1:31" s="8452" customFormat="1" ht="30" customHeight="1">
      <c r="A2851" s="8818" t="s">
        <v>20646</v>
      </c>
      <c r="B2851" s="8452" t="s">
        <v>33792</v>
      </c>
      <c r="C2851" s="8457">
        <v>46141</v>
      </c>
      <c r="D2851" s="8457">
        <v>46204</v>
      </c>
      <c r="E2851" s="8462">
        <v>46143</v>
      </c>
      <c r="F2851" s="6939">
        <f t="shared" si="122"/>
        <v>61</v>
      </c>
      <c r="G2851" s="8452">
        <v>9053</v>
      </c>
      <c r="H2851" s="6935" t="s">
        <v>11217</v>
      </c>
      <c r="J2851" s="8452" t="s">
        <v>33793</v>
      </c>
      <c r="K2851" s="8452" t="s">
        <v>33794</v>
      </c>
      <c r="L2851" s="8513" t="s">
        <v>173</v>
      </c>
      <c r="M2851" s="6573" t="s">
        <v>33795</v>
      </c>
      <c r="O2851" s="264">
        <v>1</v>
      </c>
      <c r="P2851" s="264">
        <v>1</v>
      </c>
      <c r="Q2851" s="8452" t="s">
        <v>33796</v>
      </c>
      <c r="AA2851" s="8456">
        <v>13878667</v>
      </c>
      <c r="AC2851" s="5050">
        <v>113700</v>
      </c>
      <c r="AD2851" s="5050">
        <v>20250</v>
      </c>
      <c r="AE2851" s="5050">
        <f t="shared" si="121"/>
        <v>133950</v>
      </c>
    </row>
    <row r="2852" spans="1:31" s="8452" customFormat="1" ht="30" customHeight="1">
      <c r="A2852" s="8513" t="s">
        <v>20543</v>
      </c>
      <c r="B2852" s="8452" t="s">
        <v>33797</v>
      </c>
      <c r="C2852" s="8457">
        <v>46127</v>
      </c>
      <c r="D2852" s="8457">
        <v>46167</v>
      </c>
      <c r="E2852" s="8462">
        <v>46143</v>
      </c>
      <c r="F2852" s="6939">
        <f t="shared" si="122"/>
        <v>24</v>
      </c>
      <c r="G2852" s="8452">
        <v>8628</v>
      </c>
      <c r="H2852" s="6935" t="s">
        <v>19893</v>
      </c>
      <c r="J2852" s="8452" t="s">
        <v>33798</v>
      </c>
      <c r="K2852" s="8452" t="s">
        <v>31737</v>
      </c>
      <c r="L2852" s="8513" t="s">
        <v>173</v>
      </c>
      <c r="M2852" s="6573" t="s">
        <v>33799</v>
      </c>
      <c r="O2852" s="264">
        <v>1</v>
      </c>
      <c r="P2852" s="264">
        <v>1</v>
      </c>
      <c r="Q2852" s="8452" t="s">
        <v>33800</v>
      </c>
      <c r="AA2852" s="8461">
        <v>13881975</v>
      </c>
      <c r="AC2852" s="5050">
        <v>0</v>
      </c>
      <c r="AD2852" s="5050">
        <v>14850</v>
      </c>
      <c r="AE2852" s="5050">
        <f t="shared" si="121"/>
        <v>14850</v>
      </c>
    </row>
    <row r="2853" spans="1:31" s="8452" customFormat="1" ht="30" customHeight="1">
      <c r="A2853" s="8513" t="s">
        <v>20543</v>
      </c>
      <c r="B2853" s="8452" t="s">
        <v>33801</v>
      </c>
      <c r="C2853" s="8457">
        <v>46133</v>
      </c>
      <c r="D2853" s="8457">
        <v>46167</v>
      </c>
      <c r="E2853" s="8462">
        <v>46143</v>
      </c>
      <c r="F2853" s="6939">
        <f t="shared" si="122"/>
        <v>24</v>
      </c>
      <c r="G2853" s="8452">
        <v>8628</v>
      </c>
      <c r="H2853" s="6935" t="s">
        <v>33802</v>
      </c>
      <c r="J2853" s="8452" t="s">
        <v>33803</v>
      </c>
      <c r="K2853" s="8452" t="s">
        <v>33804</v>
      </c>
      <c r="L2853" s="8513" t="s">
        <v>173</v>
      </c>
      <c r="M2853" s="6573" t="s">
        <v>33805</v>
      </c>
      <c r="O2853" s="264">
        <v>1</v>
      </c>
      <c r="P2853" s="264">
        <v>1</v>
      </c>
      <c r="Q2853" s="8452" t="s">
        <v>33806</v>
      </c>
      <c r="AA2853" s="8461">
        <v>13882080</v>
      </c>
      <c r="AC2853" s="5050">
        <v>0</v>
      </c>
      <c r="AD2853" s="5050">
        <v>14850</v>
      </c>
      <c r="AE2853" s="5050">
        <f t="shared" si="121"/>
        <v>14850</v>
      </c>
    </row>
    <row r="2854" spans="1:31" s="8452" customFormat="1" ht="30" customHeight="1">
      <c r="A2854" s="8513" t="s">
        <v>20543</v>
      </c>
      <c r="B2854" s="8452" t="s">
        <v>33807</v>
      </c>
      <c r="C2854" s="8457">
        <v>46126</v>
      </c>
      <c r="D2854" s="8457">
        <v>46167</v>
      </c>
      <c r="E2854" s="8462">
        <v>46143</v>
      </c>
      <c r="F2854" s="6939">
        <f>SUM(D2855-E2854)</f>
        <v>24</v>
      </c>
      <c r="G2854" s="8452">
        <v>8628</v>
      </c>
      <c r="H2854" s="6935" t="s">
        <v>11421</v>
      </c>
      <c r="J2854" s="8452" t="s">
        <v>23810</v>
      </c>
      <c r="K2854" s="8452" t="s">
        <v>33808</v>
      </c>
      <c r="L2854" s="8513" t="s">
        <v>173</v>
      </c>
      <c r="M2854" s="6573" t="s">
        <v>33809</v>
      </c>
      <c r="O2854" s="264">
        <v>1</v>
      </c>
      <c r="P2854" s="264">
        <v>1</v>
      </c>
      <c r="Q2854" s="8452" t="s">
        <v>33800</v>
      </c>
      <c r="AA2854" s="8456">
        <v>13881995</v>
      </c>
      <c r="AC2854" s="5050">
        <v>0</v>
      </c>
      <c r="AD2854" s="5050">
        <v>14850</v>
      </c>
      <c r="AE2854" s="5050">
        <f t="shared" si="121"/>
        <v>14850</v>
      </c>
    </row>
    <row r="2855" spans="1:31" s="8452" customFormat="1" ht="30" customHeight="1">
      <c r="A2855" s="8513" t="s">
        <v>20543</v>
      </c>
      <c r="B2855" s="8452" t="s">
        <v>33810</v>
      </c>
      <c r="C2855" s="8457">
        <v>46132</v>
      </c>
      <c r="D2855" s="8457">
        <v>46167</v>
      </c>
      <c r="E2855" s="8462">
        <v>46143</v>
      </c>
      <c r="F2855" s="6939">
        <f>SUM(D2855-E2855)</f>
        <v>24</v>
      </c>
      <c r="G2855" s="8452">
        <v>8628</v>
      </c>
      <c r="H2855" s="6935" t="s">
        <v>23314</v>
      </c>
      <c r="J2855" s="8452" t="s">
        <v>33811</v>
      </c>
      <c r="K2855" s="8452" t="s">
        <v>31737</v>
      </c>
      <c r="L2855" s="8513" t="s">
        <v>173</v>
      </c>
      <c r="M2855" s="6573" t="s">
        <v>33812</v>
      </c>
      <c r="O2855" s="264">
        <v>1</v>
      </c>
      <c r="P2855" s="264">
        <v>1</v>
      </c>
      <c r="Q2855" s="8452" t="s">
        <v>33813</v>
      </c>
      <c r="AA2855" s="8456">
        <v>13881987</v>
      </c>
      <c r="AC2855" s="5050">
        <v>0</v>
      </c>
      <c r="AD2855" s="5050">
        <v>14850</v>
      </c>
      <c r="AE2855" s="5050">
        <f t="shared" si="121"/>
        <v>14850</v>
      </c>
    </row>
    <row r="2856" spans="1:31" s="8452" customFormat="1" ht="30" customHeight="1">
      <c r="A2856" s="8513" t="s">
        <v>20640</v>
      </c>
      <c r="B2856" s="8452" t="s">
        <v>33814</v>
      </c>
      <c r="C2856" s="8457">
        <v>46135</v>
      </c>
      <c r="D2856" s="8457">
        <v>46167</v>
      </c>
      <c r="E2856" s="8462">
        <v>46143</v>
      </c>
      <c r="F2856" s="6939">
        <f t="shared" si="122"/>
        <v>24</v>
      </c>
      <c r="G2856" s="8452">
        <v>8605</v>
      </c>
      <c r="H2856" s="6935"/>
      <c r="I2856" s="8452" t="s">
        <v>21302</v>
      </c>
      <c r="J2856" s="8452" t="s">
        <v>33815</v>
      </c>
      <c r="K2856" s="8452" t="s">
        <v>33816</v>
      </c>
      <c r="L2856" s="8513" t="s">
        <v>173</v>
      </c>
      <c r="M2856" s="6573" t="s">
        <v>33817</v>
      </c>
      <c r="O2856" s="264">
        <v>1</v>
      </c>
      <c r="P2856" s="264">
        <v>1</v>
      </c>
      <c r="Q2856" s="8452" t="s">
        <v>33818</v>
      </c>
      <c r="AA2856" s="8456">
        <v>13881908</v>
      </c>
      <c r="AC2856" s="5050">
        <v>0</v>
      </c>
      <c r="AD2856" s="5050">
        <v>4992</v>
      </c>
      <c r="AE2856" s="5050">
        <f t="shared" si="121"/>
        <v>4992</v>
      </c>
    </row>
    <row r="2857" spans="1:31" s="8452" customFormat="1" ht="30" customHeight="1">
      <c r="A2857" s="8513" t="s">
        <v>20543</v>
      </c>
      <c r="B2857" s="8452" t="s">
        <v>33819</v>
      </c>
      <c r="C2857" s="8457">
        <v>46134</v>
      </c>
      <c r="D2857" s="8457">
        <v>46167</v>
      </c>
      <c r="E2857" s="8462">
        <v>46143</v>
      </c>
      <c r="F2857" s="6939">
        <f t="shared" si="122"/>
        <v>24</v>
      </c>
      <c r="G2857" s="8452">
        <v>8628</v>
      </c>
      <c r="H2857" s="6935"/>
      <c r="I2857" s="8452" t="s">
        <v>21302</v>
      </c>
      <c r="J2857" s="8452" t="s">
        <v>18983</v>
      </c>
      <c r="K2857" s="8452" t="s">
        <v>33820</v>
      </c>
      <c r="L2857" s="8513" t="s">
        <v>173</v>
      </c>
      <c r="M2857" s="8452" t="s">
        <v>33821</v>
      </c>
      <c r="O2857" s="264">
        <v>1</v>
      </c>
      <c r="P2857" s="264">
        <v>1</v>
      </c>
      <c r="Q2857" s="8452" t="s">
        <v>33822</v>
      </c>
      <c r="AA2857" s="8456">
        <v>13881792</v>
      </c>
      <c r="AC2857" s="5050">
        <v>0</v>
      </c>
      <c r="AD2857" s="5050">
        <v>14850</v>
      </c>
      <c r="AE2857" s="5050">
        <f t="shared" si="121"/>
        <v>14850</v>
      </c>
    </row>
    <row r="2858" spans="1:31" s="8452" customFormat="1" ht="30" customHeight="1">
      <c r="A2858" s="8513" t="s">
        <v>20974</v>
      </c>
      <c r="B2858" s="8452" t="s">
        <v>33823</v>
      </c>
      <c r="C2858" s="8457">
        <v>46120</v>
      </c>
      <c r="D2858" s="8457">
        <v>46167</v>
      </c>
      <c r="E2858" s="8462">
        <v>46143</v>
      </c>
      <c r="F2858" s="6939">
        <f t="shared" si="122"/>
        <v>24</v>
      </c>
      <c r="G2858" s="8452">
        <v>8595</v>
      </c>
      <c r="H2858" s="6935" t="s">
        <v>33824</v>
      </c>
      <c r="J2858" s="8452" t="s">
        <v>33825</v>
      </c>
      <c r="K2858" s="8452" t="s">
        <v>33826</v>
      </c>
      <c r="L2858" s="8513" t="s">
        <v>406</v>
      </c>
      <c r="M2858" s="8452" t="s">
        <v>33827</v>
      </c>
      <c r="O2858" s="264">
        <v>9</v>
      </c>
      <c r="P2858" s="264">
        <v>9</v>
      </c>
      <c r="Q2858" s="8452" t="s">
        <v>33828</v>
      </c>
      <c r="AA2858" s="8456">
        <v>13881766</v>
      </c>
      <c r="AC2858" s="5050">
        <v>0</v>
      </c>
      <c r="AD2858" s="5050">
        <v>8400</v>
      </c>
      <c r="AE2858" s="5050">
        <f t="shared" si="121"/>
        <v>75600</v>
      </c>
    </row>
    <row r="2859" spans="1:31" s="8452" customFormat="1" ht="30" customHeight="1">
      <c r="A2859" s="8513" t="s">
        <v>20543</v>
      </c>
      <c r="B2859" s="8452" t="s">
        <v>33829</v>
      </c>
      <c r="C2859" s="8457">
        <v>46133</v>
      </c>
      <c r="D2859" s="8457">
        <v>46167</v>
      </c>
      <c r="E2859" s="8462">
        <v>46143</v>
      </c>
      <c r="F2859" s="6939">
        <f t="shared" si="122"/>
        <v>24</v>
      </c>
      <c r="G2859" s="8452">
        <v>8628</v>
      </c>
      <c r="H2859" s="6935" t="s">
        <v>23534</v>
      </c>
      <c r="J2859" s="8452" t="s">
        <v>33830</v>
      </c>
      <c r="K2859" s="8452" t="s">
        <v>33831</v>
      </c>
      <c r="L2859" s="8513" t="s">
        <v>173</v>
      </c>
      <c r="M2859" s="8452" t="s">
        <v>33832</v>
      </c>
      <c r="O2859" s="264">
        <v>1</v>
      </c>
      <c r="P2859" s="264">
        <v>1</v>
      </c>
      <c r="Q2859" s="8452" t="s">
        <v>33833</v>
      </c>
      <c r="AA2859" s="8456">
        <v>13881589</v>
      </c>
      <c r="AC2859" s="5050">
        <v>0</v>
      </c>
      <c r="AD2859" s="5050">
        <v>14850</v>
      </c>
      <c r="AE2859" s="5050">
        <f t="shared" si="121"/>
        <v>14850</v>
      </c>
    </row>
    <row r="2860" spans="1:31" s="8452" customFormat="1" ht="30" customHeight="1">
      <c r="A2860" s="8513" t="s">
        <v>26302</v>
      </c>
      <c r="B2860" s="8452" t="s">
        <v>33834</v>
      </c>
      <c r="C2860" s="8457">
        <v>46115</v>
      </c>
      <c r="D2860" s="8457">
        <v>46167</v>
      </c>
      <c r="E2860" s="8462">
        <v>46143</v>
      </c>
      <c r="F2860" s="6939">
        <f t="shared" si="122"/>
        <v>24</v>
      </c>
      <c r="G2860" s="8452">
        <v>6984</v>
      </c>
      <c r="H2860" s="6935" t="s">
        <v>855</v>
      </c>
      <c r="J2860" s="8452" t="s">
        <v>33835</v>
      </c>
      <c r="K2860" s="8452" t="s">
        <v>33836</v>
      </c>
      <c r="L2860" s="8513" t="s">
        <v>173</v>
      </c>
      <c r="M2860" s="8452" t="s">
        <v>33837</v>
      </c>
      <c r="O2860" s="264">
        <v>1</v>
      </c>
      <c r="P2860" s="264">
        <v>1</v>
      </c>
      <c r="Q2860" s="8452" t="s">
        <v>33838</v>
      </c>
      <c r="AA2860" s="8456">
        <v>13881254</v>
      </c>
      <c r="AC2860" s="5050">
        <v>0</v>
      </c>
      <c r="AD2860" s="5050">
        <v>7840.8</v>
      </c>
      <c r="AE2860" s="5050">
        <f t="shared" si="121"/>
        <v>7840.8</v>
      </c>
    </row>
    <row r="2861" spans="1:31" s="8452" customFormat="1" ht="30" customHeight="1">
      <c r="A2861" s="8513" t="s">
        <v>20936</v>
      </c>
      <c r="B2861" s="8452" t="s">
        <v>33839</v>
      </c>
      <c r="C2861" s="8457">
        <v>46122</v>
      </c>
      <c r="D2861" s="8457">
        <v>46167</v>
      </c>
      <c r="E2861" s="8462">
        <v>46143</v>
      </c>
      <c r="F2861" s="6939">
        <f t="shared" si="122"/>
        <v>24</v>
      </c>
      <c r="G2861" s="8452">
        <v>8596</v>
      </c>
      <c r="H2861" s="6935" t="s">
        <v>2001</v>
      </c>
      <c r="J2861" s="8452" t="s">
        <v>33840</v>
      </c>
      <c r="K2861" s="8452" t="s">
        <v>32070</v>
      </c>
      <c r="L2861" s="8513" t="s">
        <v>173</v>
      </c>
      <c r="M2861" s="8452" t="s">
        <v>33841</v>
      </c>
      <c r="O2861" s="264">
        <v>1</v>
      </c>
      <c r="P2861" s="264">
        <v>1</v>
      </c>
      <c r="Q2861" s="8452" t="s">
        <v>33842</v>
      </c>
      <c r="AA2861" s="8456">
        <v>13881226</v>
      </c>
      <c r="AC2861" s="5050">
        <v>0</v>
      </c>
      <c r="AD2861" s="5050">
        <v>9600</v>
      </c>
      <c r="AE2861" s="5050">
        <f t="shared" si="121"/>
        <v>9600</v>
      </c>
    </row>
    <row r="2862" spans="1:31" s="8452" customFormat="1" ht="30" customHeight="1">
      <c r="A2862" s="8546" t="s">
        <v>26302</v>
      </c>
      <c r="B2862" s="8778" t="s">
        <v>33843</v>
      </c>
      <c r="C2862" s="8777">
        <v>46121</v>
      </c>
      <c r="D2862" s="8777">
        <v>46167</v>
      </c>
      <c r="E2862" s="8777"/>
      <c r="F2862" s="8778"/>
      <c r="G2862" s="8778">
        <v>6984</v>
      </c>
      <c r="H2862" s="8779" t="s">
        <v>32847</v>
      </c>
      <c r="I2862" s="8778"/>
      <c r="J2862" s="8778" t="s">
        <v>32848</v>
      </c>
      <c r="K2862" s="8778" t="s">
        <v>33844</v>
      </c>
      <c r="L2862" s="8546" t="s">
        <v>62</v>
      </c>
      <c r="M2862" s="8780" t="s">
        <v>33845</v>
      </c>
      <c r="N2862" s="8778"/>
      <c r="O2862" s="4088">
        <v>5</v>
      </c>
      <c r="P2862" s="4088">
        <v>5</v>
      </c>
      <c r="Q2862" s="8778" t="s">
        <v>33846</v>
      </c>
      <c r="R2862" s="8778"/>
      <c r="V2862" s="8795" t="s">
        <v>32102</v>
      </c>
      <c r="X2862" s="8795" t="s">
        <v>27185</v>
      </c>
      <c r="AA2862" s="8456">
        <v>13881955</v>
      </c>
      <c r="AC2862" s="5050">
        <v>1200</v>
      </c>
      <c r="AD2862" s="5050">
        <v>7840.8</v>
      </c>
      <c r="AE2862" s="5050">
        <f t="shared" si="121"/>
        <v>40404</v>
      </c>
    </row>
    <row r="2863" spans="1:31" s="8452" customFormat="1" ht="30" customHeight="1">
      <c r="A2863" s="8513" t="s">
        <v>20974</v>
      </c>
      <c r="B2863" s="8513" t="s">
        <v>33847</v>
      </c>
      <c r="C2863" s="8457">
        <v>46118</v>
      </c>
      <c r="D2863" s="8457">
        <v>46178</v>
      </c>
      <c r="E2863" s="8462">
        <v>46143</v>
      </c>
      <c r="F2863" s="6939">
        <f t="shared" si="122"/>
        <v>35</v>
      </c>
      <c r="G2863" s="8452">
        <v>8595</v>
      </c>
      <c r="H2863" s="8514" t="s">
        <v>33848</v>
      </c>
      <c r="J2863" s="8513" t="s">
        <v>33849</v>
      </c>
      <c r="K2863" s="8513" t="s">
        <v>33850</v>
      </c>
      <c r="L2863" s="8513" t="s">
        <v>193</v>
      </c>
      <c r="M2863" s="8452" t="s">
        <v>33851</v>
      </c>
      <c r="O2863" s="264">
        <v>6</v>
      </c>
      <c r="P2863" s="264">
        <v>6</v>
      </c>
      <c r="Q2863" s="8513" t="s">
        <v>33852</v>
      </c>
      <c r="AA2863" s="8456">
        <v>13881644</v>
      </c>
      <c r="AC2863" s="5050">
        <v>4950</v>
      </c>
      <c r="AD2863" s="5050">
        <v>8400</v>
      </c>
      <c r="AE2863" s="5050">
        <f t="shared" ref="AE2863:AE2939" si="123">AC2863+AD2863*P2863</f>
        <v>55350</v>
      </c>
    </row>
    <row r="2864" spans="1:31" s="8516" customFormat="1" ht="30" customHeight="1">
      <c r="A2864" s="8540" t="s">
        <v>26302</v>
      </c>
      <c r="B2864" s="8540" t="s">
        <v>33853</v>
      </c>
      <c r="C2864" s="8530">
        <v>46127</v>
      </c>
      <c r="D2864" s="8530">
        <v>46178</v>
      </c>
      <c r="E2864" s="8531">
        <v>46146</v>
      </c>
      <c r="F2864" s="6939">
        <f t="shared" si="122"/>
        <v>32</v>
      </c>
      <c r="G2864" s="8516">
        <v>6984</v>
      </c>
      <c r="H2864" s="8541" t="s">
        <v>33854</v>
      </c>
      <c r="J2864" s="8540" t="s">
        <v>33855</v>
      </c>
      <c r="K2864" s="8540" t="s">
        <v>33856</v>
      </c>
      <c r="L2864" s="8540" t="s">
        <v>173</v>
      </c>
      <c r="M2864" s="8516" t="s">
        <v>33857</v>
      </c>
      <c r="O2864" s="264">
        <v>1</v>
      </c>
      <c r="P2864" s="264">
        <v>1</v>
      </c>
      <c r="Q2864" s="8540" t="s">
        <v>30534</v>
      </c>
      <c r="AA2864" s="8528">
        <v>13880689</v>
      </c>
      <c r="AC2864" s="5050">
        <v>10200</v>
      </c>
      <c r="AD2864" s="5050">
        <v>7840.8</v>
      </c>
      <c r="AE2864" s="5050">
        <f t="shared" si="123"/>
        <v>18040.8</v>
      </c>
    </row>
    <row r="2865" spans="1:31" s="8516" customFormat="1" ht="30" customHeight="1">
      <c r="A2865" s="8540" t="s">
        <v>26302</v>
      </c>
      <c r="B2865" s="8540" t="s">
        <v>33858</v>
      </c>
      <c r="C2865" s="8530">
        <v>46052</v>
      </c>
      <c r="D2865" s="8530">
        <v>46178</v>
      </c>
      <c r="E2865" s="8531">
        <v>46146</v>
      </c>
      <c r="F2865" s="6939">
        <f t="shared" si="122"/>
        <v>32</v>
      </c>
      <c r="G2865" s="8516">
        <v>6984</v>
      </c>
      <c r="H2865" s="8541" t="s">
        <v>17186</v>
      </c>
      <c r="J2865" s="8540" t="s">
        <v>33859</v>
      </c>
      <c r="K2865" s="8540" t="s">
        <v>33860</v>
      </c>
      <c r="L2865" s="8540" t="s">
        <v>76</v>
      </c>
      <c r="M2865" s="8516" t="s">
        <v>33862</v>
      </c>
      <c r="O2865" s="264">
        <v>4</v>
      </c>
      <c r="P2865" s="264">
        <v>4</v>
      </c>
      <c r="Q2865" s="8540" t="s">
        <v>33861</v>
      </c>
      <c r="AA2865" s="8528">
        <v>13880714</v>
      </c>
      <c r="AC2865" s="5050">
        <v>6900</v>
      </c>
      <c r="AD2865" s="5050">
        <v>7840.8</v>
      </c>
      <c r="AE2865" s="5050">
        <f t="shared" si="123"/>
        <v>38263.199999999997</v>
      </c>
    </row>
    <row r="2866" spans="1:31" s="8516" customFormat="1" ht="30" customHeight="1">
      <c r="A2866" s="8540" t="s">
        <v>26302</v>
      </c>
      <c r="B2866" s="8540" t="s">
        <v>33868</v>
      </c>
      <c r="C2866" s="8530">
        <v>46048</v>
      </c>
      <c r="D2866" s="8530">
        <v>46178</v>
      </c>
      <c r="E2866" s="8531">
        <v>46146</v>
      </c>
      <c r="F2866" s="6939">
        <f t="shared" si="122"/>
        <v>32</v>
      </c>
      <c r="G2866" s="8516">
        <v>6984</v>
      </c>
      <c r="H2866" s="8541" t="s">
        <v>12302</v>
      </c>
      <c r="J2866" s="8540" t="s">
        <v>33869</v>
      </c>
      <c r="K2866" s="8540" t="s">
        <v>33870</v>
      </c>
      <c r="L2866" s="8540" t="s">
        <v>173</v>
      </c>
      <c r="M2866" s="6573" t="s">
        <v>33871</v>
      </c>
      <c r="O2866" s="264">
        <v>1</v>
      </c>
      <c r="P2866" s="264">
        <v>1</v>
      </c>
      <c r="Q2866" s="8540" t="s">
        <v>25112</v>
      </c>
      <c r="AA2866" s="8528">
        <v>13880812</v>
      </c>
      <c r="AC2866" s="5050">
        <v>6900</v>
      </c>
      <c r="AD2866" s="5050">
        <v>7840.8</v>
      </c>
      <c r="AE2866" s="5050">
        <f t="shared" si="123"/>
        <v>14740.8</v>
      </c>
    </row>
    <row r="2867" spans="1:31" s="8516" customFormat="1" ht="30" customHeight="1">
      <c r="A2867" s="8540" t="s">
        <v>20502</v>
      </c>
      <c r="B2867" s="8540" t="s">
        <v>33876</v>
      </c>
      <c r="C2867" s="8530">
        <v>46034</v>
      </c>
      <c r="D2867" s="8530">
        <v>46232</v>
      </c>
      <c r="E2867" s="8531">
        <v>46146</v>
      </c>
      <c r="F2867" s="6939">
        <f t="shared" si="122"/>
        <v>86</v>
      </c>
      <c r="G2867" s="8516">
        <v>8637</v>
      </c>
      <c r="H2867" s="8541" t="s">
        <v>10722</v>
      </c>
      <c r="J2867" s="8540" t="s">
        <v>33877</v>
      </c>
      <c r="K2867" s="8540" t="s">
        <v>33878</v>
      </c>
      <c r="L2867" s="8540" t="s">
        <v>173</v>
      </c>
      <c r="M2867" s="6573" t="s">
        <v>33880</v>
      </c>
      <c r="O2867" s="264">
        <v>1</v>
      </c>
      <c r="P2867" s="264">
        <v>1</v>
      </c>
      <c r="Q2867" s="8540" t="s">
        <v>33879</v>
      </c>
      <c r="AA2867" s="8528">
        <v>13880856</v>
      </c>
      <c r="AC2867" s="6844">
        <v>210500</v>
      </c>
      <c r="AD2867" s="6844">
        <v>15000</v>
      </c>
      <c r="AE2867" s="6844">
        <f t="shared" si="123"/>
        <v>225500</v>
      </c>
    </row>
    <row r="2868" spans="1:31" s="8516" customFormat="1" ht="30" customHeight="1">
      <c r="A2868" s="8540" t="s">
        <v>21279</v>
      </c>
      <c r="B2868" s="8540" t="s">
        <v>33881</v>
      </c>
      <c r="C2868" s="8530">
        <v>46037</v>
      </c>
      <c r="D2868" s="8530">
        <v>46167</v>
      </c>
      <c r="E2868" s="8531">
        <v>46146</v>
      </c>
      <c r="F2868" s="6939">
        <f t="shared" si="122"/>
        <v>21</v>
      </c>
      <c r="G2868" s="8516">
        <v>8599</v>
      </c>
      <c r="H2868" s="8541" t="s">
        <v>354</v>
      </c>
      <c r="J2868" s="8540" t="s">
        <v>33882</v>
      </c>
      <c r="K2868" s="8540" t="s">
        <v>33883</v>
      </c>
      <c r="L2868" s="8540" t="s">
        <v>28</v>
      </c>
      <c r="M2868" s="6573" t="s">
        <v>33884</v>
      </c>
      <c r="O2868" s="264">
        <v>2</v>
      </c>
      <c r="P2868" s="264">
        <v>2</v>
      </c>
      <c r="Q2868" s="8540" t="s">
        <v>30534</v>
      </c>
      <c r="AA2868" s="8528">
        <v>13880866</v>
      </c>
      <c r="AC2868" s="5050">
        <v>0</v>
      </c>
      <c r="AD2868" s="5050">
        <v>8316</v>
      </c>
      <c r="AE2868" s="5050">
        <f t="shared" si="123"/>
        <v>16632</v>
      </c>
    </row>
    <row r="2869" spans="1:31" s="8516" customFormat="1" ht="30" customHeight="1">
      <c r="A2869" s="8540" t="s">
        <v>21279</v>
      </c>
      <c r="B2869" s="8540" t="s">
        <v>33885</v>
      </c>
      <c r="C2869" s="8530">
        <v>46092</v>
      </c>
      <c r="D2869" s="8530">
        <v>46167</v>
      </c>
      <c r="E2869" s="8531">
        <v>46146</v>
      </c>
      <c r="F2869" s="6939">
        <f t="shared" si="122"/>
        <v>21</v>
      </c>
      <c r="G2869" s="8516">
        <v>8599</v>
      </c>
      <c r="H2869" s="8541" t="s">
        <v>7405</v>
      </c>
      <c r="J2869" s="8540" t="s">
        <v>33886</v>
      </c>
      <c r="K2869" s="8540" t="s">
        <v>33887</v>
      </c>
      <c r="L2869" s="8540" t="s">
        <v>62</v>
      </c>
      <c r="M2869" s="6573" t="s">
        <v>33889</v>
      </c>
      <c r="O2869" s="264">
        <v>5</v>
      </c>
      <c r="P2869" s="264">
        <v>5</v>
      </c>
      <c r="Q2869" s="8540" t="s">
        <v>33888</v>
      </c>
      <c r="AA2869" s="8528">
        <v>13880875</v>
      </c>
      <c r="AC2869" s="5050">
        <v>0</v>
      </c>
      <c r="AD2869" s="5050">
        <v>8316</v>
      </c>
      <c r="AE2869" s="5050">
        <f t="shared" si="123"/>
        <v>41580</v>
      </c>
    </row>
    <row r="2870" spans="1:31" s="8516" customFormat="1" ht="30" customHeight="1">
      <c r="A2870" s="8540" t="s">
        <v>21279</v>
      </c>
      <c r="B2870" s="8540" t="s">
        <v>33890</v>
      </c>
      <c r="C2870" s="8530">
        <v>46093</v>
      </c>
      <c r="D2870" s="8530">
        <v>46167</v>
      </c>
      <c r="E2870" s="8531">
        <v>46146</v>
      </c>
      <c r="F2870" s="6939">
        <f t="shared" si="122"/>
        <v>21</v>
      </c>
      <c r="G2870" s="8516">
        <v>8599</v>
      </c>
      <c r="H2870" s="8541" t="s">
        <v>9496</v>
      </c>
      <c r="J2870" s="8540" t="s">
        <v>33891</v>
      </c>
      <c r="K2870" s="8540" t="s">
        <v>33892</v>
      </c>
      <c r="L2870" s="8540" t="s">
        <v>173</v>
      </c>
      <c r="M2870" s="6573" t="s">
        <v>33893</v>
      </c>
      <c r="O2870" s="264">
        <v>1</v>
      </c>
      <c r="P2870" s="264">
        <v>1</v>
      </c>
      <c r="Q2870" s="8540" t="s">
        <v>30142</v>
      </c>
      <c r="AA2870" s="8528">
        <v>13880891</v>
      </c>
      <c r="AC2870" s="5050">
        <v>0</v>
      </c>
      <c r="AD2870" s="5050">
        <v>8316</v>
      </c>
      <c r="AE2870" s="5050">
        <f t="shared" si="123"/>
        <v>8316</v>
      </c>
    </row>
    <row r="2871" spans="1:31" s="8516" customFormat="1" ht="30" customHeight="1">
      <c r="A2871" s="8540" t="s">
        <v>26419</v>
      </c>
      <c r="B2871" s="8540" t="s">
        <v>33898</v>
      </c>
      <c r="C2871" s="8530">
        <v>46095</v>
      </c>
      <c r="D2871" s="8530">
        <v>46167</v>
      </c>
      <c r="E2871" s="8531">
        <v>46146</v>
      </c>
      <c r="F2871" s="6939">
        <f t="shared" si="122"/>
        <v>21</v>
      </c>
      <c r="G2871" s="8516">
        <v>5940</v>
      </c>
      <c r="H2871" s="8541" t="s">
        <v>4271</v>
      </c>
      <c r="J2871" s="8540" t="s">
        <v>33899</v>
      </c>
      <c r="K2871" s="8540" t="s">
        <v>33900</v>
      </c>
      <c r="L2871" s="8540" t="s">
        <v>173</v>
      </c>
      <c r="M2871" s="6573" t="s">
        <v>33901</v>
      </c>
      <c r="O2871" s="264">
        <v>1</v>
      </c>
      <c r="P2871" s="264">
        <v>1</v>
      </c>
      <c r="Q2871" s="8540" t="s">
        <v>30142</v>
      </c>
      <c r="AA2871" s="8528">
        <v>13880968</v>
      </c>
      <c r="AC2871" s="5050">
        <v>120000</v>
      </c>
      <c r="AD2871" s="5050">
        <v>17000</v>
      </c>
      <c r="AE2871" s="5050">
        <f t="shared" si="123"/>
        <v>137000</v>
      </c>
    </row>
    <row r="2872" spans="1:31" s="8516" customFormat="1" ht="30" customHeight="1">
      <c r="A2872" s="8540" t="s">
        <v>26419</v>
      </c>
      <c r="B2872" s="8540" t="s">
        <v>33906</v>
      </c>
      <c r="C2872" s="8530">
        <v>46084</v>
      </c>
      <c r="D2872" s="8530">
        <v>46167</v>
      </c>
      <c r="E2872" s="8531">
        <v>46146</v>
      </c>
      <c r="F2872" s="6939">
        <f t="shared" si="122"/>
        <v>21</v>
      </c>
      <c r="G2872" s="8516">
        <v>5940</v>
      </c>
      <c r="H2872" s="8541" t="s">
        <v>375</v>
      </c>
      <c r="J2872" s="8540" t="s">
        <v>33907</v>
      </c>
      <c r="K2872" s="8540" t="s">
        <v>33908</v>
      </c>
      <c r="L2872" s="8540" t="s">
        <v>128</v>
      </c>
      <c r="M2872" s="6573" t="s">
        <v>33910</v>
      </c>
      <c r="O2872" s="264">
        <v>3</v>
      </c>
      <c r="P2872" s="264">
        <v>3</v>
      </c>
      <c r="Q2872" s="8540" t="s">
        <v>33909</v>
      </c>
      <c r="AA2872" s="8528">
        <v>13881096</v>
      </c>
      <c r="AC2872" s="5050">
        <v>0</v>
      </c>
      <c r="AD2872" s="5050">
        <v>17000</v>
      </c>
      <c r="AE2872" s="5050">
        <f t="shared" si="123"/>
        <v>51000</v>
      </c>
    </row>
    <row r="2873" spans="1:31" s="8516" customFormat="1" ht="30" customHeight="1">
      <c r="A2873" s="8540" t="s">
        <v>26419</v>
      </c>
      <c r="B2873" s="8540" t="s">
        <v>33916</v>
      </c>
      <c r="C2873" s="8530">
        <v>46115</v>
      </c>
      <c r="D2873" s="8530">
        <v>46167</v>
      </c>
      <c r="E2873" s="8531">
        <v>46146</v>
      </c>
      <c r="F2873" s="6939">
        <f t="shared" si="122"/>
        <v>21</v>
      </c>
      <c r="G2873" s="8516">
        <v>5940</v>
      </c>
      <c r="H2873" s="8541" t="s">
        <v>6998</v>
      </c>
      <c r="J2873" s="8540" t="s">
        <v>33917</v>
      </c>
      <c r="K2873" s="8540" t="s">
        <v>32181</v>
      </c>
      <c r="L2873" s="8540" t="s">
        <v>173</v>
      </c>
      <c r="M2873" s="6573" t="s">
        <v>33919</v>
      </c>
      <c r="O2873" s="264">
        <v>1</v>
      </c>
      <c r="P2873" s="264">
        <v>1</v>
      </c>
      <c r="Q2873" s="8540" t="s">
        <v>33918</v>
      </c>
      <c r="AA2873" s="8528">
        <v>13881186</v>
      </c>
      <c r="AC2873" s="5050">
        <v>52000</v>
      </c>
      <c r="AD2873" s="5050">
        <v>17000</v>
      </c>
      <c r="AE2873" s="5050">
        <f t="shared" si="123"/>
        <v>69000</v>
      </c>
    </row>
    <row r="2874" spans="1:31" s="8516" customFormat="1" ht="30" customHeight="1">
      <c r="A2874" s="8540" t="s">
        <v>20766</v>
      </c>
      <c r="B2874" s="8540" t="s">
        <v>33920</v>
      </c>
      <c r="C2874" s="8530">
        <v>46139</v>
      </c>
      <c r="D2874" s="8530">
        <v>46178</v>
      </c>
      <c r="E2874" s="8531">
        <v>46146</v>
      </c>
      <c r="F2874" s="6939">
        <f t="shared" ref="F2874:F2944" si="124">SUM(D2874-E2874)</f>
        <v>32</v>
      </c>
      <c r="G2874" s="8516">
        <v>8629</v>
      </c>
      <c r="H2874" s="8541" t="s">
        <v>17960</v>
      </c>
      <c r="I2874" s="8540" t="s">
        <v>25</v>
      </c>
      <c r="J2874" s="8540" t="s">
        <v>33921</v>
      </c>
      <c r="K2874" s="8540" t="s">
        <v>33922</v>
      </c>
      <c r="L2874" s="8540" t="s">
        <v>193</v>
      </c>
      <c r="M2874" s="6573" t="s">
        <v>33924</v>
      </c>
      <c r="O2874" s="264">
        <v>6</v>
      </c>
      <c r="P2874" s="264">
        <v>6</v>
      </c>
      <c r="Q2874" s="8540" t="s">
        <v>33923</v>
      </c>
      <c r="AA2874" s="8528">
        <v>13881190</v>
      </c>
      <c r="AC2874" s="5050">
        <v>10246.5</v>
      </c>
      <c r="AD2874" s="5050">
        <v>8316</v>
      </c>
      <c r="AE2874" s="5050">
        <f t="shared" si="123"/>
        <v>60142.5</v>
      </c>
    </row>
    <row r="2875" spans="1:31" s="8516" customFormat="1" ht="30" customHeight="1">
      <c r="A2875" s="8540" t="s">
        <v>22542</v>
      </c>
      <c r="B2875" s="8540" t="s">
        <v>33941</v>
      </c>
      <c r="C2875" s="8530">
        <v>46118</v>
      </c>
      <c r="D2875" s="8530">
        <v>46167</v>
      </c>
      <c r="E2875" s="8531">
        <v>46146</v>
      </c>
      <c r="F2875" s="6939">
        <f t="shared" si="124"/>
        <v>21</v>
      </c>
      <c r="G2875" s="8516">
        <v>8579</v>
      </c>
      <c r="H2875" s="8541" t="s">
        <v>20383</v>
      </c>
      <c r="J2875" s="8540" t="s">
        <v>33942</v>
      </c>
      <c r="K2875" s="8540" t="s">
        <v>33943</v>
      </c>
      <c r="L2875" s="8540" t="s">
        <v>173</v>
      </c>
      <c r="M2875" s="6573" t="s">
        <v>33945</v>
      </c>
      <c r="O2875" s="264">
        <v>1</v>
      </c>
      <c r="P2875" s="264">
        <v>1</v>
      </c>
      <c r="Q2875" s="8540" t="s">
        <v>33944</v>
      </c>
      <c r="AA2875" s="8528">
        <v>13881293</v>
      </c>
      <c r="AC2875" s="5050">
        <v>0</v>
      </c>
      <c r="AD2875" s="5050">
        <v>8316</v>
      </c>
      <c r="AE2875" s="5050">
        <f t="shared" si="123"/>
        <v>8316</v>
      </c>
    </row>
    <row r="2876" spans="1:31" s="8516" customFormat="1" ht="30" customHeight="1">
      <c r="A2876" s="8574" t="s">
        <v>20543</v>
      </c>
      <c r="B2876" s="8516" t="s">
        <v>33979</v>
      </c>
      <c r="C2876" s="8562">
        <v>46035</v>
      </c>
      <c r="D2876" s="8562">
        <v>46232</v>
      </c>
      <c r="E2876" s="8566">
        <v>46147</v>
      </c>
      <c r="F2876" s="6939">
        <f t="shared" si="124"/>
        <v>85</v>
      </c>
      <c r="G2876" s="8516">
        <v>8628</v>
      </c>
      <c r="H2876" s="6935" t="s">
        <v>31308</v>
      </c>
      <c r="J2876" s="8574" t="s">
        <v>33980</v>
      </c>
      <c r="K2876" s="8574" t="s">
        <v>33981</v>
      </c>
      <c r="L2876" s="8540" t="s">
        <v>173</v>
      </c>
      <c r="M2876" s="6573" t="s">
        <v>33983</v>
      </c>
      <c r="O2876" s="264">
        <v>1</v>
      </c>
      <c r="P2876" s="264">
        <v>1</v>
      </c>
      <c r="Q2876" s="8574" t="s">
        <v>33982</v>
      </c>
      <c r="AA2876" s="8528">
        <v>13880706</v>
      </c>
      <c r="AC2876" s="5050">
        <v>140580</v>
      </c>
      <c r="AD2876" s="5050">
        <v>14850</v>
      </c>
      <c r="AE2876" s="5050">
        <f t="shared" si="123"/>
        <v>155430</v>
      </c>
    </row>
    <row r="2877" spans="1:31" s="8516" customFormat="1" ht="30" customHeight="1">
      <c r="A2877" s="8574" t="s">
        <v>26302</v>
      </c>
      <c r="B2877" s="8574" t="s">
        <v>33984</v>
      </c>
      <c r="C2877" s="8562">
        <v>46036</v>
      </c>
      <c r="D2877" s="8562">
        <v>46188</v>
      </c>
      <c r="E2877" s="8566">
        <v>46147</v>
      </c>
      <c r="F2877" s="6939">
        <f t="shared" si="124"/>
        <v>41</v>
      </c>
      <c r="G2877" s="8516">
        <v>6984</v>
      </c>
      <c r="H2877" s="8576" t="s">
        <v>8949</v>
      </c>
      <c r="J2877" s="8574" t="s">
        <v>33985</v>
      </c>
      <c r="K2877" s="8574" t="s">
        <v>33986</v>
      </c>
      <c r="L2877" s="8540" t="s">
        <v>173</v>
      </c>
      <c r="M2877" s="6573" t="s">
        <v>33987</v>
      </c>
      <c r="O2877" s="264">
        <v>1</v>
      </c>
      <c r="P2877" s="264">
        <v>1</v>
      </c>
      <c r="Q2877" s="8574" t="s">
        <v>30142</v>
      </c>
      <c r="AA2877" s="8528">
        <v>13880718</v>
      </c>
      <c r="AC2877" s="5050">
        <v>10200</v>
      </c>
      <c r="AD2877" s="5050">
        <v>7840.8</v>
      </c>
      <c r="AE2877" s="5050">
        <f t="shared" si="123"/>
        <v>18040.8</v>
      </c>
    </row>
    <row r="2878" spans="1:31" s="8516" customFormat="1" ht="30" customHeight="1">
      <c r="A2878" s="8574" t="s">
        <v>20502</v>
      </c>
      <c r="B2878" s="8574" t="s">
        <v>33995</v>
      </c>
      <c r="C2878" s="8562">
        <v>46070</v>
      </c>
      <c r="D2878" s="8562">
        <v>46178</v>
      </c>
      <c r="E2878" s="8566">
        <v>46147</v>
      </c>
      <c r="F2878" s="6939">
        <f t="shared" si="124"/>
        <v>31</v>
      </c>
      <c r="G2878" s="8516">
        <v>8637</v>
      </c>
      <c r="H2878" s="8576" t="s">
        <v>1340</v>
      </c>
      <c r="J2878" s="8574" t="s">
        <v>33996</v>
      </c>
      <c r="K2878" s="8574" t="s">
        <v>33997</v>
      </c>
      <c r="L2878" s="8540" t="s">
        <v>173</v>
      </c>
      <c r="M2878" s="6573" t="s">
        <v>33998</v>
      </c>
      <c r="O2878" s="264">
        <v>1</v>
      </c>
      <c r="P2878" s="264">
        <v>1</v>
      </c>
      <c r="Q2878" s="8574" t="s">
        <v>30142</v>
      </c>
      <c r="AA2878" s="8528">
        <v>13881171</v>
      </c>
      <c r="AC2878" s="5050">
        <v>18600</v>
      </c>
      <c r="AD2878" s="5050">
        <v>15000</v>
      </c>
      <c r="AE2878" s="5050">
        <f t="shared" si="123"/>
        <v>33600</v>
      </c>
    </row>
    <row r="2879" spans="1:31" s="8516" customFormat="1" ht="30" customHeight="1">
      <c r="A2879" s="8574" t="s">
        <v>20502</v>
      </c>
      <c r="B2879" s="8574" t="s">
        <v>34037</v>
      </c>
      <c r="C2879" s="8562">
        <v>46146</v>
      </c>
      <c r="D2879" s="8562">
        <v>46167</v>
      </c>
      <c r="E2879" s="8566">
        <v>46147</v>
      </c>
      <c r="F2879" s="6939">
        <f t="shared" si="124"/>
        <v>20</v>
      </c>
      <c r="G2879" s="8516">
        <v>8637</v>
      </c>
      <c r="H2879" s="6935"/>
      <c r="I2879" s="8574" t="s">
        <v>21302</v>
      </c>
      <c r="J2879" s="8574" t="s">
        <v>34038</v>
      </c>
      <c r="K2879" s="8574" t="s">
        <v>34039</v>
      </c>
      <c r="L2879" s="8574" t="s">
        <v>28</v>
      </c>
      <c r="M2879" s="6573" t="s">
        <v>34041</v>
      </c>
      <c r="O2879" s="264">
        <v>2</v>
      </c>
      <c r="P2879" s="264">
        <v>2</v>
      </c>
      <c r="Q2879" s="8574" t="s">
        <v>34040</v>
      </c>
      <c r="AA2879" s="8528">
        <v>13889047</v>
      </c>
      <c r="AC2879" s="5050">
        <v>0</v>
      </c>
      <c r="AD2879" s="5050">
        <v>15000</v>
      </c>
      <c r="AE2879" s="5050">
        <f>AC2879+AD2879*P2879</f>
        <v>30000</v>
      </c>
    </row>
    <row r="2880" spans="1:31" s="8555" customFormat="1" ht="30" customHeight="1">
      <c r="A2880" s="8574" t="s">
        <v>21279</v>
      </c>
      <c r="B2880" s="8574" t="s">
        <v>34042</v>
      </c>
      <c r="C2880" s="8562">
        <v>46146</v>
      </c>
      <c r="D2880" s="8562">
        <v>46178</v>
      </c>
      <c r="E2880" s="8566">
        <v>46147</v>
      </c>
      <c r="F2880" s="6939">
        <f t="shared" si="124"/>
        <v>31</v>
      </c>
      <c r="G2880" s="8555">
        <v>8599</v>
      </c>
      <c r="H2880" s="8576" t="s">
        <v>19098</v>
      </c>
      <c r="J2880" s="8574" t="s">
        <v>34043</v>
      </c>
      <c r="K2880" s="8574" t="s">
        <v>34044</v>
      </c>
      <c r="L2880" s="8574" t="s">
        <v>173</v>
      </c>
      <c r="M2880" s="6573" t="s">
        <v>34046</v>
      </c>
      <c r="O2880" s="264">
        <v>1</v>
      </c>
      <c r="P2880" s="264">
        <v>1</v>
      </c>
      <c r="Q2880" s="8574" t="s">
        <v>34045</v>
      </c>
      <c r="AA2880" s="8564">
        <v>13889065</v>
      </c>
      <c r="AC2880" s="5050">
        <v>11954.25</v>
      </c>
      <c r="AD2880" s="5050">
        <v>8316</v>
      </c>
      <c r="AE2880" s="5050">
        <f>AC2880+AD2880*P2880</f>
        <v>20270.25</v>
      </c>
    </row>
    <row r="2881" spans="1:31" s="8555" customFormat="1" ht="30" customHeight="1">
      <c r="A2881" s="8574" t="s">
        <v>20640</v>
      </c>
      <c r="B2881" s="8574" t="s">
        <v>34055</v>
      </c>
      <c r="C2881" s="8562">
        <v>46146</v>
      </c>
      <c r="D2881" s="8562">
        <v>46178</v>
      </c>
      <c r="E2881" s="8566">
        <v>46147</v>
      </c>
      <c r="F2881" s="6939">
        <f t="shared" si="124"/>
        <v>31</v>
      </c>
      <c r="G2881" s="8555">
        <v>8605</v>
      </c>
      <c r="H2881" s="8576" t="s">
        <v>34056</v>
      </c>
      <c r="J2881" s="8574" t="s">
        <v>34057</v>
      </c>
      <c r="K2881" s="8574" t="s">
        <v>34058</v>
      </c>
      <c r="L2881" s="8574" t="s">
        <v>173</v>
      </c>
      <c r="M2881" s="6573" t="s">
        <v>34060</v>
      </c>
      <c r="O2881" s="264">
        <v>1</v>
      </c>
      <c r="P2881" s="264">
        <v>1</v>
      </c>
      <c r="Q2881" s="8574" t="s">
        <v>34059</v>
      </c>
      <c r="AA2881" s="8564">
        <v>13889369</v>
      </c>
      <c r="AC2881" s="5050">
        <v>0</v>
      </c>
      <c r="AD2881" s="5050">
        <v>4992</v>
      </c>
      <c r="AE2881" s="5050">
        <f>AC2881+AD2881*P2881</f>
        <v>4992</v>
      </c>
    </row>
    <row r="2882" spans="1:31" s="8555" customFormat="1" ht="30" customHeight="1">
      <c r="A2882" s="8574" t="s">
        <v>20640</v>
      </c>
      <c r="B2882" s="8574" t="s">
        <v>34061</v>
      </c>
      <c r="C2882" s="8562">
        <v>46146</v>
      </c>
      <c r="D2882" s="8562">
        <v>46167</v>
      </c>
      <c r="E2882" s="8566">
        <v>46147</v>
      </c>
      <c r="F2882" s="6939">
        <f t="shared" si="124"/>
        <v>20</v>
      </c>
      <c r="G2882" s="8555">
        <v>8605</v>
      </c>
      <c r="H2882" s="8576" t="s">
        <v>2123</v>
      </c>
      <c r="J2882" s="8574" t="s">
        <v>34062</v>
      </c>
      <c r="K2882" s="8574" t="s">
        <v>34058</v>
      </c>
      <c r="L2882" s="8574" t="s">
        <v>173</v>
      </c>
      <c r="M2882" s="6573" t="s">
        <v>34064</v>
      </c>
      <c r="O2882" s="264">
        <v>1</v>
      </c>
      <c r="P2882" s="264">
        <v>1</v>
      </c>
      <c r="Q2882" s="8574" t="s">
        <v>34063</v>
      </c>
      <c r="AA2882" s="8564">
        <v>13889415</v>
      </c>
      <c r="AC2882" s="5050">
        <v>0</v>
      </c>
      <c r="AD2882" s="5050">
        <v>4992</v>
      </c>
      <c r="AE2882" s="5050">
        <f>AC2882+AD2882*P2882</f>
        <v>4992</v>
      </c>
    </row>
    <row r="2883" spans="1:31" s="8555" customFormat="1" ht="30" customHeight="1">
      <c r="A2883" s="8574" t="s">
        <v>20640</v>
      </c>
      <c r="B2883" s="8574" t="s">
        <v>34065</v>
      </c>
      <c r="C2883" s="8562">
        <v>46146</v>
      </c>
      <c r="D2883" s="8562">
        <v>46167</v>
      </c>
      <c r="E2883" s="8566">
        <v>46147</v>
      </c>
      <c r="F2883" s="6939">
        <f t="shared" si="124"/>
        <v>20</v>
      </c>
      <c r="G2883" s="8555">
        <v>8605</v>
      </c>
      <c r="H2883" s="8576" t="s">
        <v>3650</v>
      </c>
      <c r="J2883" s="8574" t="s">
        <v>32488</v>
      </c>
      <c r="K2883" s="8574" t="s">
        <v>34066</v>
      </c>
      <c r="L2883" s="8574" t="s">
        <v>128</v>
      </c>
      <c r="M2883" s="6573" t="s">
        <v>34068</v>
      </c>
      <c r="O2883" s="264">
        <v>3</v>
      </c>
      <c r="P2883" s="264">
        <v>3</v>
      </c>
      <c r="Q2883" s="8574" t="s">
        <v>34067</v>
      </c>
      <c r="AA2883" s="8564">
        <v>13889470</v>
      </c>
      <c r="AC2883" s="5050">
        <v>0</v>
      </c>
      <c r="AD2883" s="5050">
        <v>4992</v>
      </c>
      <c r="AE2883" s="5050">
        <f t="shared" ref="AE2883:AE2884" si="125">AC2883+AD2883*P2883</f>
        <v>14976</v>
      </c>
    </row>
    <row r="2884" spans="1:31" s="8555" customFormat="1" ht="30" customHeight="1">
      <c r="A2884" s="8574" t="s">
        <v>20640</v>
      </c>
      <c r="B2884" s="8574" t="s">
        <v>34069</v>
      </c>
      <c r="C2884" s="8562">
        <v>46146</v>
      </c>
      <c r="D2884" s="8562">
        <v>46167</v>
      </c>
      <c r="E2884" s="8566">
        <v>46147</v>
      </c>
      <c r="F2884" s="6939">
        <f t="shared" si="124"/>
        <v>20</v>
      </c>
      <c r="G2884" s="8555">
        <v>8605</v>
      </c>
      <c r="H2884" s="8576" t="s">
        <v>371</v>
      </c>
      <c r="J2884" s="8574" t="s">
        <v>34070</v>
      </c>
      <c r="K2884" s="8574" t="s">
        <v>34058</v>
      </c>
      <c r="L2884" s="8574" t="s">
        <v>173</v>
      </c>
      <c r="M2884" s="6573" t="s">
        <v>34071</v>
      </c>
      <c r="O2884" s="264">
        <v>1</v>
      </c>
      <c r="P2884" s="264">
        <v>1</v>
      </c>
      <c r="Q2884" s="8574" t="s">
        <v>34059</v>
      </c>
      <c r="AA2884" s="8564">
        <v>13889490</v>
      </c>
      <c r="AC2884" s="5050">
        <v>0</v>
      </c>
      <c r="AD2884" s="5050">
        <v>4992</v>
      </c>
      <c r="AE2884" s="5050">
        <f t="shared" si="125"/>
        <v>4992</v>
      </c>
    </row>
    <row r="2885" spans="1:31" s="8555" customFormat="1" ht="30" customHeight="1">
      <c r="A2885" s="8574" t="s">
        <v>20488</v>
      </c>
      <c r="B2885" s="8574" t="s">
        <v>34072</v>
      </c>
      <c r="C2885" s="8562">
        <v>46146</v>
      </c>
      <c r="D2885" s="8562">
        <v>46178</v>
      </c>
      <c r="E2885" s="8566">
        <v>46147</v>
      </c>
      <c r="F2885" s="6939">
        <f t="shared" si="124"/>
        <v>31</v>
      </c>
      <c r="G2885" s="8555">
        <v>8630</v>
      </c>
      <c r="H2885" s="8576" t="s">
        <v>34073</v>
      </c>
      <c r="J2885" s="8574" t="s">
        <v>26143</v>
      </c>
      <c r="K2885" s="8574" t="s">
        <v>32252</v>
      </c>
      <c r="L2885" s="8574" t="s">
        <v>173</v>
      </c>
      <c r="M2885" s="6573" t="s">
        <v>34075</v>
      </c>
      <c r="O2885" s="264">
        <v>1</v>
      </c>
      <c r="P2885" s="264">
        <v>1</v>
      </c>
      <c r="Q2885" s="8574" t="s">
        <v>34074</v>
      </c>
      <c r="AA2885" s="8564">
        <v>13889521</v>
      </c>
      <c r="AC2885" s="5050">
        <v>17671.5</v>
      </c>
      <c r="AD2885" s="5050">
        <v>8316</v>
      </c>
      <c r="AE2885" s="5050">
        <f t="shared" ref="AE2885" si="126">AC2885+AD2885*P2885</f>
        <v>25987.5</v>
      </c>
    </row>
    <row r="2886" spans="1:31" s="8555" customFormat="1" ht="30" customHeight="1">
      <c r="A2886" s="8574" t="s">
        <v>20766</v>
      </c>
      <c r="B2886" s="8574" t="s">
        <v>34081</v>
      </c>
      <c r="C2886" s="8562">
        <v>46146</v>
      </c>
      <c r="D2886" s="8562">
        <v>46167</v>
      </c>
      <c r="E2886" s="8566">
        <v>46147</v>
      </c>
      <c r="F2886" s="6939">
        <f t="shared" si="124"/>
        <v>20</v>
      </c>
      <c r="G2886" s="8555">
        <v>8629</v>
      </c>
      <c r="H2886" s="8576" t="s">
        <v>6338</v>
      </c>
      <c r="J2886" s="8574" t="s">
        <v>34082</v>
      </c>
      <c r="K2886" s="8574" t="s">
        <v>34083</v>
      </c>
      <c r="L2886" s="8574" t="s">
        <v>173</v>
      </c>
      <c r="M2886" s="6573" t="s">
        <v>34085</v>
      </c>
      <c r="O2886" s="264">
        <v>1</v>
      </c>
      <c r="P2886" s="264">
        <v>1</v>
      </c>
      <c r="Q2886" s="8574" t="s">
        <v>34084</v>
      </c>
      <c r="AA2886" s="8564">
        <v>13889565</v>
      </c>
      <c r="AC2886" s="5050">
        <v>0</v>
      </c>
      <c r="AD2886" s="5050">
        <v>8316</v>
      </c>
      <c r="AE2886" s="5050">
        <f t="shared" si="123"/>
        <v>8316</v>
      </c>
    </row>
    <row r="2887" spans="1:31" s="8555" customFormat="1" ht="30" customHeight="1">
      <c r="A2887" s="8574" t="s">
        <v>20766</v>
      </c>
      <c r="B2887" s="8574" t="s">
        <v>34086</v>
      </c>
      <c r="C2887" s="8562">
        <v>46146</v>
      </c>
      <c r="D2887" s="8562">
        <v>46167</v>
      </c>
      <c r="E2887" s="8566">
        <v>46147</v>
      </c>
      <c r="F2887" s="6939">
        <f t="shared" si="124"/>
        <v>20</v>
      </c>
      <c r="G2887" s="8555">
        <v>8629</v>
      </c>
      <c r="H2887" s="8576" t="s">
        <v>34087</v>
      </c>
      <c r="J2887" s="8574" t="s">
        <v>34088</v>
      </c>
      <c r="K2887" s="8574" t="s">
        <v>34089</v>
      </c>
      <c r="L2887" s="8640" t="s">
        <v>173</v>
      </c>
      <c r="M2887" s="6573" t="s">
        <v>34091</v>
      </c>
      <c r="O2887" s="264">
        <v>1</v>
      </c>
      <c r="P2887" s="264">
        <v>1</v>
      </c>
      <c r="Q2887" s="8574" t="s">
        <v>34090</v>
      </c>
      <c r="AA2887" s="8564">
        <v>13889602</v>
      </c>
      <c r="AC2887" s="5050">
        <v>0</v>
      </c>
      <c r="AD2887" s="5050">
        <v>8316</v>
      </c>
      <c r="AE2887" s="5050">
        <f t="shared" si="123"/>
        <v>8316</v>
      </c>
    </row>
    <row r="2888" spans="1:31" s="8555" customFormat="1" ht="30" customHeight="1">
      <c r="A2888" s="8640" t="s">
        <v>21279</v>
      </c>
      <c r="B2888" s="8640" t="s">
        <v>34154</v>
      </c>
      <c r="C2888" s="8622">
        <v>46147</v>
      </c>
      <c r="D2888" s="8622">
        <v>46172</v>
      </c>
      <c r="E2888" s="8643">
        <v>46148</v>
      </c>
      <c r="F2888" s="6939">
        <f t="shared" si="124"/>
        <v>24</v>
      </c>
      <c r="G2888" s="8555">
        <v>8599</v>
      </c>
      <c r="H2888" s="8642" t="s">
        <v>1958</v>
      </c>
      <c r="J2888" s="8640" t="s">
        <v>34155</v>
      </c>
      <c r="K2888" s="8640" t="s">
        <v>32167</v>
      </c>
      <c r="L2888" s="8640" t="s">
        <v>173</v>
      </c>
      <c r="M2888" s="6573" t="s">
        <v>34157</v>
      </c>
      <c r="O2888" s="264">
        <v>1</v>
      </c>
      <c r="P2888" s="264">
        <v>1</v>
      </c>
      <c r="Q2888" s="8640" t="s">
        <v>34156</v>
      </c>
      <c r="AA2888" s="8623">
        <v>13894044</v>
      </c>
      <c r="AC2888" s="5050">
        <v>0</v>
      </c>
      <c r="AD2888" s="5050">
        <v>8316</v>
      </c>
      <c r="AE2888" s="5050">
        <f t="shared" si="123"/>
        <v>8316</v>
      </c>
    </row>
    <row r="2889" spans="1:31" s="8555" customFormat="1" ht="30" customHeight="1">
      <c r="A2889" s="8640" t="s">
        <v>26419</v>
      </c>
      <c r="B2889" s="8640" t="s">
        <v>34158</v>
      </c>
      <c r="C2889" s="8622">
        <v>46147</v>
      </c>
      <c r="D2889" s="8622">
        <v>46178</v>
      </c>
      <c r="E2889" s="8624">
        <v>46148</v>
      </c>
      <c r="F2889" s="6939">
        <f t="shared" si="124"/>
        <v>30</v>
      </c>
      <c r="G2889" s="8555">
        <v>5940</v>
      </c>
      <c r="H2889" s="8642" t="s">
        <v>4932</v>
      </c>
      <c r="J2889" s="8640" t="s">
        <v>34159</v>
      </c>
      <c r="K2889" s="8640" t="s">
        <v>34160</v>
      </c>
      <c r="L2889" s="8640" t="s">
        <v>173</v>
      </c>
      <c r="M2889" s="6573" t="s">
        <v>34162</v>
      </c>
      <c r="O2889" s="264">
        <v>1</v>
      </c>
      <c r="P2889" s="264">
        <v>1</v>
      </c>
      <c r="Q2889" s="8640" t="s">
        <v>34161</v>
      </c>
      <c r="AA2889" s="8564">
        <v>13894073</v>
      </c>
      <c r="AC2889" s="5050">
        <v>52000</v>
      </c>
      <c r="AD2889" s="5050">
        <v>17000</v>
      </c>
      <c r="AE2889" s="5050">
        <f t="shared" si="123"/>
        <v>69000</v>
      </c>
    </row>
    <row r="2890" spans="1:31" s="8555" customFormat="1" ht="30" customHeight="1">
      <c r="A2890" s="8640" t="s">
        <v>26419</v>
      </c>
      <c r="B2890" s="8640" t="s">
        <v>34163</v>
      </c>
      <c r="C2890" s="8622">
        <v>46147</v>
      </c>
      <c r="D2890" s="8622">
        <v>46178</v>
      </c>
      <c r="E2890" s="8624">
        <v>46148</v>
      </c>
      <c r="F2890" s="6939">
        <f t="shared" si="124"/>
        <v>30</v>
      </c>
      <c r="G2890" s="8621">
        <v>5940</v>
      </c>
      <c r="H2890" s="8642" t="s">
        <v>5904</v>
      </c>
      <c r="J2890" s="8640" t="s">
        <v>34164</v>
      </c>
      <c r="K2890" s="8640" t="s">
        <v>32114</v>
      </c>
      <c r="L2890" s="8640" t="s">
        <v>173</v>
      </c>
      <c r="M2890" s="6573" t="s">
        <v>34165</v>
      </c>
      <c r="O2890" s="264">
        <v>1</v>
      </c>
      <c r="P2890" s="264">
        <v>1</v>
      </c>
      <c r="Q2890" s="8640" t="s">
        <v>31797</v>
      </c>
      <c r="AA2890" s="8564">
        <v>13894136</v>
      </c>
      <c r="AC2890" s="5050">
        <v>52000</v>
      </c>
      <c r="AD2890" s="5050">
        <v>17000</v>
      </c>
      <c r="AE2890" s="5050">
        <f t="shared" si="123"/>
        <v>69000</v>
      </c>
    </row>
    <row r="2891" spans="1:31" s="8555" customFormat="1" ht="30" customHeight="1">
      <c r="A2891" s="8640" t="s">
        <v>20974</v>
      </c>
      <c r="B2891" s="8640" t="s">
        <v>34166</v>
      </c>
      <c r="C2891" s="8622">
        <v>46147</v>
      </c>
      <c r="D2891" s="8622">
        <v>46172</v>
      </c>
      <c r="E2891" s="8624">
        <v>46148</v>
      </c>
      <c r="F2891" s="6939">
        <f t="shared" si="124"/>
        <v>24</v>
      </c>
      <c r="G2891" s="8555">
        <v>8595</v>
      </c>
      <c r="H2891" s="8642" t="s">
        <v>14941</v>
      </c>
      <c r="J2891" s="8640" t="s">
        <v>34167</v>
      </c>
      <c r="K2891" s="8640" t="s">
        <v>33502</v>
      </c>
      <c r="L2891" s="8640" t="s">
        <v>173</v>
      </c>
      <c r="M2891" s="6573" t="s">
        <v>34169</v>
      </c>
      <c r="O2891" s="264">
        <v>1</v>
      </c>
      <c r="P2891" s="264">
        <v>1</v>
      </c>
      <c r="Q2891" s="8640" t="s">
        <v>34168</v>
      </c>
      <c r="AA2891" s="8564">
        <v>13894172</v>
      </c>
      <c r="AC2891" s="5050">
        <v>0</v>
      </c>
      <c r="AD2891" s="5050">
        <v>8400</v>
      </c>
      <c r="AE2891" s="5050">
        <f t="shared" si="123"/>
        <v>8400</v>
      </c>
    </row>
    <row r="2892" spans="1:31" s="8555" customFormat="1" ht="30" customHeight="1">
      <c r="A2892" s="8640" t="s">
        <v>26302</v>
      </c>
      <c r="B2892" s="8640" t="s">
        <v>34170</v>
      </c>
      <c r="C2892" s="8622">
        <v>46147</v>
      </c>
      <c r="D2892" s="8622">
        <v>46172</v>
      </c>
      <c r="E2892" s="8624">
        <v>46148</v>
      </c>
      <c r="F2892" s="6939">
        <f t="shared" si="124"/>
        <v>24</v>
      </c>
      <c r="G2892" s="8555">
        <v>6984</v>
      </c>
      <c r="H2892" s="8642" t="s">
        <v>977</v>
      </c>
      <c r="J2892" s="8640" t="s">
        <v>34171</v>
      </c>
      <c r="K2892" s="8640" t="s">
        <v>34172</v>
      </c>
      <c r="L2892" s="8640" t="s">
        <v>173</v>
      </c>
      <c r="M2892" s="6573" t="s">
        <v>34174</v>
      </c>
      <c r="O2892" s="264">
        <v>1</v>
      </c>
      <c r="P2892" s="264">
        <v>1</v>
      </c>
      <c r="Q2892" s="8640" t="s">
        <v>34173</v>
      </c>
      <c r="AA2892" s="8564">
        <v>13894247</v>
      </c>
      <c r="AC2892" s="5050">
        <v>0</v>
      </c>
      <c r="AD2892" s="5050">
        <v>7840.8</v>
      </c>
      <c r="AE2892" s="5050">
        <f t="shared" si="123"/>
        <v>7840.8</v>
      </c>
    </row>
    <row r="2893" spans="1:31" s="8555" customFormat="1" ht="30" customHeight="1">
      <c r="A2893" s="8640" t="s">
        <v>26302</v>
      </c>
      <c r="B2893" s="8640" t="s">
        <v>34175</v>
      </c>
      <c r="C2893" s="8622">
        <v>46147</v>
      </c>
      <c r="D2893" s="8634">
        <v>46172</v>
      </c>
      <c r="E2893" s="8635">
        <v>46148</v>
      </c>
      <c r="F2893" s="6939">
        <f t="shared" si="124"/>
        <v>24</v>
      </c>
      <c r="G2893" s="8631">
        <v>6984</v>
      </c>
      <c r="H2893" s="6935"/>
      <c r="I2893" s="8555" t="s">
        <v>21302</v>
      </c>
      <c r="J2893" s="8555" t="s">
        <v>34176</v>
      </c>
      <c r="K2893" s="8555" t="s">
        <v>34177</v>
      </c>
      <c r="L2893" s="8640" t="s">
        <v>173</v>
      </c>
      <c r="M2893" s="6573" t="s">
        <v>34179</v>
      </c>
      <c r="O2893" s="264">
        <v>1</v>
      </c>
      <c r="P2893" s="264">
        <v>1</v>
      </c>
      <c r="Q2893" s="8555" t="s">
        <v>34178</v>
      </c>
      <c r="AA2893" s="8564">
        <v>13894291</v>
      </c>
      <c r="AC2893" s="5050">
        <v>0</v>
      </c>
      <c r="AD2893" s="5050">
        <v>7840.8</v>
      </c>
      <c r="AE2893" s="5050">
        <f t="shared" si="123"/>
        <v>7840.8</v>
      </c>
    </row>
    <row r="2894" spans="1:31" s="8555" customFormat="1" ht="30" customHeight="1">
      <c r="A2894" s="8644" t="s">
        <v>26302</v>
      </c>
      <c r="B2894" s="8644" t="s">
        <v>34180</v>
      </c>
      <c r="C2894" s="8634">
        <v>46147</v>
      </c>
      <c r="D2894" s="8634">
        <v>46172</v>
      </c>
      <c r="E2894" s="8635">
        <v>46148</v>
      </c>
      <c r="F2894" s="6939">
        <f t="shared" si="124"/>
        <v>24</v>
      </c>
      <c r="G2894" s="8555">
        <v>6984</v>
      </c>
      <c r="H2894" s="6935" t="s">
        <v>34181</v>
      </c>
      <c r="J2894" s="8555" t="s">
        <v>34182</v>
      </c>
      <c r="K2894" s="8555" t="s">
        <v>33836</v>
      </c>
      <c r="L2894" s="8640" t="s">
        <v>173</v>
      </c>
      <c r="M2894" s="6573" t="s">
        <v>34187</v>
      </c>
      <c r="O2894" s="264">
        <v>1</v>
      </c>
      <c r="P2894" s="264">
        <v>1</v>
      </c>
      <c r="Q2894" s="8555" t="s">
        <v>34183</v>
      </c>
      <c r="AA2894" s="8564">
        <v>13894318</v>
      </c>
      <c r="AC2894" s="5050">
        <v>0</v>
      </c>
      <c r="AD2894" s="5050">
        <v>7840.8</v>
      </c>
      <c r="AE2894" s="5050">
        <f t="shared" si="123"/>
        <v>7840.8</v>
      </c>
    </row>
    <row r="2895" spans="1:31" s="8555" customFormat="1" ht="30" customHeight="1">
      <c r="A2895" s="8644" t="s">
        <v>26302</v>
      </c>
      <c r="B2895" s="8644" t="s">
        <v>34184</v>
      </c>
      <c r="C2895" s="8634">
        <v>46147</v>
      </c>
      <c r="D2895" s="8634">
        <v>46172</v>
      </c>
      <c r="E2895" s="8635">
        <v>46148</v>
      </c>
      <c r="F2895" s="6939">
        <f t="shared" si="124"/>
        <v>24</v>
      </c>
      <c r="G2895" s="8555">
        <v>6984</v>
      </c>
      <c r="H2895" s="6935" t="s">
        <v>5179</v>
      </c>
      <c r="J2895" s="8555" t="s">
        <v>34185</v>
      </c>
      <c r="K2895" s="8555" t="s">
        <v>34186</v>
      </c>
      <c r="L2895" s="8640" t="s">
        <v>173</v>
      </c>
      <c r="M2895" s="6573" t="s">
        <v>34189</v>
      </c>
      <c r="O2895" s="264">
        <v>1</v>
      </c>
      <c r="P2895" s="264">
        <v>1</v>
      </c>
      <c r="Q2895" s="8555" t="s">
        <v>34188</v>
      </c>
      <c r="AA2895" s="8564">
        <v>13894320</v>
      </c>
      <c r="AC2895" s="5050">
        <v>0</v>
      </c>
      <c r="AD2895" s="5050">
        <v>7840.8</v>
      </c>
      <c r="AE2895" s="5050">
        <f t="shared" si="123"/>
        <v>7840.8</v>
      </c>
    </row>
    <row r="2896" spans="1:31" s="8621" customFormat="1" ht="30" customHeight="1">
      <c r="A2896" s="8644" t="s">
        <v>26302</v>
      </c>
      <c r="B2896" s="8644" t="s">
        <v>34190</v>
      </c>
      <c r="C2896" s="8634">
        <v>46147</v>
      </c>
      <c r="D2896" s="8634">
        <v>46178</v>
      </c>
      <c r="E2896" s="8635">
        <v>46148</v>
      </c>
      <c r="F2896" s="6939">
        <f t="shared" si="124"/>
        <v>30</v>
      </c>
      <c r="G2896" s="8621">
        <v>6984</v>
      </c>
      <c r="H2896" s="6935" t="s">
        <v>1382</v>
      </c>
      <c r="J2896" s="8621" t="s">
        <v>34191</v>
      </c>
      <c r="K2896" s="8621" t="s">
        <v>32192</v>
      </c>
      <c r="L2896" s="8640" t="s">
        <v>173</v>
      </c>
      <c r="M2896" s="6573" t="s">
        <v>34192</v>
      </c>
      <c r="O2896" s="264">
        <v>1</v>
      </c>
      <c r="P2896" s="264">
        <v>1</v>
      </c>
      <c r="Q2896" s="8621" t="s">
        <v>32015</v>
      </c>
      <c r="AA2896" s="8623">
        <v>13894351</v>
      </c>
      <c r="AC2896" s="5050">
        <v>0</v>
      </c>
      <c r="AD2896" s="5050">
        <v>7840.8</v>
      </c>
      <c r="AE2896" s="5050">
        <f t="shared" si="123"/>
        <v>7840.8</v>
      </c>
    </row>
    <row r="2897" spans="1:31" s="8621" customFormat="1" ht="30" customHeight="1">
      <c r="A2897" s="8644" t="s">
        <v>26302</v>
      </c>
      <c r="B2897" s="8644" t="s">
        <v>34193</v>
      </c>
      <c r="C2897" s="8634">
        <v>46147</v>
      </c>
      <c r="D2897" s="8634">
        <v>46178</v>
      </c>
      <c r="E2897" s="8635">
        <v>46148</v>
      </c>
      <c r="F2897" s="6939">
        <f t="shared" si="124"/>
        <v>30</v>
      </c>
      <c r="G2897" s="8621">
        <v>6984</v>
      </c>
      <c r="H2897" s="6935"/>
      <c r="I2897" s="8621" t="s">
        <v>21302</v>
      </c>
      <c r="J2897" s="8621" t="s">
        <v>34194</v>
      </c>
      <c r="K2897" s="8621" t="s">
        <v>34195</v>
      </c>
      <c r="L2897" s="8640" t="s">
        <v>173</v>
      </c>
      <c r="M2897" s="6573" t="s">
        <v>34197</v>
      </c>
      <c r="O2897" s="264">
        <v>1</v>
      </c>
      <c r="P2897" s="264">
        <v>1</v>
      </c>
      <c r="Q2897" s="8621" t="s">
        <v>34196</v>
      </c>
      <c r="AA2897" s="8623">
        <v>13894366</v>
      </c>
      <c r="AC2897" s="5050">
        <v>0</v>
      </c>
      <c r="AD2897" s="5050">
        <v>7840.8</v>
      </c>
      <c r="AE2897" s="5050">
        <f t="shared" si="123"/>
        <v>7840.8</v>
      </c>
    </row>
    <row r="2898" spans="1:31" s="8621" customFormat="1" ht="30" customHeight="1">
      <c r="A2898" s="8644" t="s">
        <v>26302</v>
      </c>
      <c r="B2898" s="8644" t="s">
        <v>34198</v>
      </c>
      <c r="C2898" s="8634">
        <v>46147</v>
      </c>
      <c r="D2898" s="8634">
        <v>46178</v>
      </c>
      <c r="E2898" s="8635">
        <v>46148</v>
      </c>
      <c r="F2898" s="6939">
        <f t="shared" si="124"/>
        <v>30</v>
      </c>
      <c r="G2898" s="8621">
        <v>6984</v>
      </c>
      <c r="H2898" s="6935"/>
      <c r="I2898" s="8621" t="s">
        <v>21302</v>
      </c>
      <c r="J2898" s="8621" t="s">
        <v>34199</v>
      </c>
      <c r="K2898" s="8621" t="s">
        <v>34195</v>
      </c>
      <c r="L2898" s="8640" t="s">
        <v>173</v>
      </c>
      <c r="M2898" s="6573" t="s">
        <v>34201</v>
      </c>
      <c r="O2898" s="264">
        <v>1</v>
      </c>
      <c r="P2898" s="264">
        <v>1</v>
      </c>
      <c r="Q2898" s="8621" t="s">
        <v>34200</v>
      </c>
      <c r="AA2898" s="8623">
        <v>13894399</v>
      </c>
      <c r="AC2898" s="5050">
        <v>0</v>
      </c>
      <c r="AD2898" s="5050">
        <v>7840.8</v>
      </c>
      <c r="AE2898" s="5050">
        <f t="shared" si="123"/>
        <v>7840.8</v>
      </c>
    </row>
    <row r="2899" spans="1:31" s="8621" customFormat="1" ht="30" customHeight="1">
      <c r="A2899" s="8644" t="s">
        <v>26302</v>
      </c>
      <c r="B2899" s="8644" t="s">
        <v>34202</v>
      </c>
      <c r="C2899" s="8634">
        <v>46147</v>
      </c>
      <c r="D2899" s="8634">
        <v>46178</v>
      </c>
      <c r="E2899" s="8635">
        <v>46148</v>
      </c>
      <c r="F2899" s="6939">
        <f t="shared" si="124"/>
        <v>30</v>
      </c>
      <c r="G2899" s="8621">
        <v>6984</v>
      </c>
      <c r="H2899" s="6935"/>
      <c r="I2899" s="8621" t="s">
        <v>25520</v>
      </c>
      <c r="J2899" s="8621" t="s">
        <v>34176</v>
      </c>
      <c r="K2899" s="8621" t="s">
        <v>34177</v>
      </c>
      <c r="L2899" s="8640" t="s">
        <v>173</v>
      </c>
      <c r="M2899" s="6573" t="s">
        <v>34204</v>
      </c>
      <c r="O2899" s="264">
        <v>1</v>
      </c>
      <c r="P2899" s="264">
        <v>1</v>
      </c>
      <c r="Q2899" s="8621" t="s">
        <v>34203</v>
      </c>
      <c r="AA2899" s="8623">
        <v>13894581</v>
      </c>
      <c r="AC2899" s="5050">
        <v>0</v>
      </c>
      <c r="AD2899" s="5050">
        <v>7840.8</v>
      </c>
      <c r="AE2899" s="5050">
        <f t="shared" si="123"/>
        <v>7840.8</v>
      </c>
    </row>
    <row r="2900" spans="1:31" s="8621" customFormat="1" ht="30" customHeight="1">
      <c r="A2900" s="8644" t="s">
        <v>26302</v>
      </c>
      <c r="B2900" s="8644" t="s">
        <v>34205</v>
      </c>
      <c r="C2900" s="8634">
        <v>46147</v>
      </c>
      <c r="D2900" s="8634">
        <v>46178</v>
      </c>
      <c r="E2900" s="8635">
        <v>46148</v>
      </c>
      <c r="F2900" s="6939">
        <f t="shared" si="124"/>
        <v>30</v>
      </c>
      <c r="G2900" s="8621">
        <v>6984</v>
      </c>
      <c r="H2900" s="6935" t="s">
        <v>34206</v>
      </c>
      <c r="J2900" s="8621" t="s">
        <v>34207</v>
      </c>
      <c r="K2900" s="8621" t="s">
        <v>34208</v>
      </c>
      <c r="L2900" s="8640" t="s">
        <v>173</v>
      </c>
      <c r="M2900" s="6573" t="s">
        <v>34210</v>
      </c>
      <c r="O2900" s="264">
        <v>1</v>
      </c>
      <c r="P2900" s="264">
        <v>1</v>
      </c>
      <c r="Q2900" s="8621" t="s">
        <v>34209</v>
      </c>
      <c r="AA2900" s="8623">
        <v>13894632</v>
      </c>
      <c r="AC2900" s="5050">
        <v>0</v>
      </c>
      <c r="AD2900" s="5050">
        <v>7840.8</v>
      </c>
      <c r="AE2900" s="5050">
        <f t="shared" si="123"/>
        <v>7840.8</v>
      </c>
    </row>
    <row r="2901" spans="1:31" s="8621" customFormat="1" ht="30" customHeight="1">
      <c r="A2901" s="8644" t="s">
        <v>20488</v>
      </c>
      <c r="B2901" s="8621" t="s">
        <v>34211</v>
      </c>
      <c r="C2901" s="8634">
        <v>46141</v>
      </c>
      <c r="D2901" s="8634">
        <v>46178</v>
      </c>
      <c r="E2901" s="8635">
        <v>46148</v>
      </c>
      <c r="F2901" s="6939">
        <f t="shared" si="124"/>
        <v>30</v>
      </c>
      <c r="G2901" s="8621">
        <v>8630</v>
      </c>
      <c r="H2901" s="6935" t="s">
        <v>20824</v>
      </c>
      <c r="J2901" s="8621" t="s">
        <v>34212</v>
      </c>
      <c r="K2901" s="8621" t="s">
        <v>34213</v>
      </c>
      <c r="L2901" s="8640" t="s">
        <v>173</v>
      </c>
      <c r="M2901" s="6573" t="s">
        <v>34215</v>
      </c>
      <c r="O2901" s="264">
        <v>1</v>
      </c>
      <c r="P2901" s="264">
        <v>1</v>
      </c>
      <c r="Q2901" s="8621" t="s">
        <v>34214</v>
      </c>
      <c r="AA2901" s="8623">
        <v>13894895</v>
      </c>
      <c r="AC2901" s="5050">
        <v>0</v>
      </c>
      <c r="AD2901" s="5050">
        <v>8316</v>
      </c>
      <c r="AE2901" s="5050">
        <f t="shared" si="123"/>
        <v>8316</v>
      </c>
    </row>
    <row r="2902" spans="1:31" s="8621" customFormat="1" ht="30" customHeight="1">
      <c r="A2902" s="8644" t="s">
        <v>26419</v>
      </c>
      <c r="B2902" s="8621" t="s">
        <v>34216</v>
      </c>
      <c r="C2902" s="8634">
        <v>46146</v>
      </c>
      <c r="D2902" s="8634">
        <v>46178</v>
      </c>
      <c r="E2902" s="8635">
        <v>46148</v>
      </c>
      <c r="F2902" s="6939">
        <f t="shared" si="124"/>
        <v>30</v>
      </c>
      <c r="G2902" s="8621">
        <v>5940</v>
      </c>
      <c r="H2902" s="6935" t="s">
        <v>2723</v>
      </c>
      <c r="J2902" s="8621" t="s">
        <v>16653</v>
      </c>
      <c r="K2902" s="8621" t="s">
        <v>34217</v>
      </c>
      <c r="L2902" s="8644" t="s">
        <v>28</v>
      </c>
      <c r="M2902" s="6573" t="s">
        <v>34219</v>
      </c>
      <c r="O2902" s="264">
        <v>2</v>
      </c>
      <c r="P2902" s="264">
        <v>2</v>
      </c>
      <c r="Q2902" s="8621" t="s">
        <v>34218</v>
      </c>
      <c r="AA2902" s="8623">
        <v>13894940</v>
      </c>
      <c r="AC2902" s="5050">
        <v>0</v>
      </c>
      <c r="AD2902" s="5050">
        <v>17000</v>
      </c>
      <c r="AE2902" s="5050">
        <f t="shared" si="123"/>
        <v>34000</v>
      </c>
    </row>
    <row r="2903" spans="1:31" s="8621" customFormat="1" ht="30" customHeight="1">
      <c r="A2903" s="8644" t="s">
        <v>20488</v>
      </c>
      <c r="B2903" s="8621" t="s">
        <v>34225</v>
      </c>
      <c r="C2903" s="8634">
        <v>46140</v>
      </c>
      <c r="D2903" s="8634">
        <v>46183</v>
      </c>
      <c r="E2903" s="8635">
        <v>46148</v>
      </c>
      <c r="F2903" s="6939">
        <f t="shared" si="124"/>
        <v>35</v>
      </c>
      <c r="G2903" s="8621">
        <v>8630</v>
      </c>
      <c r="H2903" s="6935" t="s">
        <v>20490</v>
      </c>
      <c r="J2903" s="8621" t="s">
        <v>34226</v>
      </c>
      <c r="K2903" s="8621" t="s">
        <v>34227</v>
      </c>
      <c r="L2903" s="8644" t="s">
        <v>173</v>
      </c>
      <c r="M2903" s="6573" t="s">
        <v>34229</v>
      </c>
      <c r="O2903" s="264">
        <v>1</v>
      </c>
      <c r="P2903" s="264">
        <v>1</v>
      </c>
      <c r="Q2903" s="8621" t="s">
        <v>34228</v>
      </c>
      <c r="AA2903" s="8623">
        <v>13894969</v>
      </c>
      <c r="AC2903" s="5050">
        <v>0</v>
      </c>
      <c r="AD2903" s="5050">
        <v>8316</v>
      </c>
      <c r="AE2903" s="5050">
        <f t="shared" si="123"/>
        <v>8316</v>
      </c>
    </row>
    <row r="2904" spans="1:31" s="8621" customFormat="1" ht="30" customHeight="1">
      <c r="A2904" s="8640" t="s">
        <v>20640</v>
      </c>
      <c r="B2904" s="8640" t="s">
        <v>34265</v>
      </c>
      <c r="C2904" s="8680">
        <v>46133</v>
      </c>
      <c r="D2904" s="8680">
        <v>46168</v>
      </c>
      <c r="E2904" s="8682">
        <v>46149</v>
      </c>
      <c r="F2904" s="6939">
        <f t="shared" si="124"/>
        <v>19</v>
      </c>
      <c r="G2904" s="8679">
        <v>8605</v>
      </c>
      <c r="H2904" s="8642"/>
      <c r="I2904" s="8679" t="s">
        <v>21302</v>
      </c>
      <c r="J2904" s="8640" t="s">
        <v>34266</v>
      </c>
      <c r="K2904" s="8640" t="s">
        <v>34267</v>
      </c>
      <c r="L2904" s="8640" t="s">
        <v>28</v>
      </c>
      <c r="M2904" s="6573" t="s">
        <v>34344</v>
      </c>
      <c r="N2904" s="8679"/>
      <c r="O2904" s="264">
        <v>2</v>
      </c>
      <c r="P2904" s="264">
        <v>2</v>
      </c>
      <c r="Q2904" s="8640" t="s">
        <v>34268</v>
      </c>
      <c r="R2904" s="8640"/>
      <c r="AA2904" s="8681">
        <v>13881973</v>
      </c>
      <c r="AC2904" s="5050">
        <v>20982</v>
      </c>
      <c r="AD2904" s="5050">
        <v>4992</v>
      </c>
      <c r="AE2904" s="5050">
        <f t="shared" si="123"/>
        <v>30966</v>
      </c>
    </row>
    <row r="2905" spans="1:31" s="8677" customFormat="1" ht="30" customHeight="1">
      <c r="A2905" s="8640" t="s">
        <v>20488</v>
      </c>
      <c r="B2905" s="8640" t="s">
        <v>34324</v>
      </c>
      <c r="C2905" s="8680">
        <v>46148</v>
      </c>
      <c r="D2905" s="8680">
        <v>46169</v>
      </c>
      <c r="E2905" s="8682">
        <v>46149</v>
      </c>
      <c r="F2905" s="6939">
        <f t="shared" si="124"/>
        <v>20</v>
      </c>
      <c r="G2905" s="8679">
        <v>8630</v>
      </c>
      <c r="H2905" s="8642"/>
      <c r="I2905" s="8679" t="s">
        <v>21302</v>
      </c>
      <c r="J2905" s="8640" t="s">
        <v>34325</v>
      </c>
      <c r="K2905" s="8640" t="s">
        <v>34326</v>
      </c>
      <c r="L2905" s="8640" t="s">
        <v>173</v>
      </c>
      <c r="M2905" s="6573" t="s">
        <v>34345</v>
      </c>
      <c r="N2905" s="8679"/>
      <c r="O2905" s="264">
        <v>1</v>
      </c>
      <c r="P2905" s="264">
        <v>1</v>
      </c>
      <c r="Q2905" s="8640" t="s">
        <v>34327</v>
      </c>
      <c r="R2905" s="8640"/>
      <c r="AA2905" s="8681">
        <v>13897943</v>
      </c>
      <c r="AC2905" s="5050">
        <v>0</v>
      </c>
      <c r="AD2905" s="5050">
        <v>8316</v>
      </c>
      <c r="AE2905" s="5050">
        <f t="shared" si="123"/>
        <v>8316</v>
      </c>
    </row>
    <row r="2906" spans="1:31" s="8677" customFormat="1" ht="30" customHeight="1">
      <c r="A2906" s="8640" t="s">
        <v>26419</v>
      </c>
      <c r="B2906" s="8640" t="s">
        <v>34328</v>
      </c>
      <c r="C2906" s="8680">
        <v>46148</v>
      </c>
      <c r="D2906" s="8680">
        <v>46182</v>
      </c>
      <c r="E2906" s="8682">
        <v>46149</v>
      </c>
      <c r="F2906" s="6939">
        <f t="shared" si="124"/>
        <v>33</v>
      </c>
      <c r="G2906" s="8679">
        <v>5940</v>
      </c>
      <c r="H2906" s="8642" t="s">
        <v>31567</v>
      </c>
      <c r="I2906" s="8679"/>
      <c r="J2906" s="8640" t="s">
        <v>34329</v>
      </c>
      <c r="K2906" s="8640" t="s">
        <v>34160</v>
      </c>
      <c r="L2906" s="8640" t="s">
        <v>173</v>
      </c>
      <c r="M2906" s="6573" t="s">
        <v>34346</v>
      </c>
      <c r="N2906" s="8679"/>
      <c r="O2906" s="264">
        <v>1</v>
      </c>
      <c r="P2906" s="264">
        <v>1</v>
      </c>
      <c r="Q2906" s="8640" t="s">
        <v>34330</v>
      </c>
      <c r="R2906" s="8640"/>
      <c r="AA2906" s="8681">
        <v>13898008</v>
      </c>
      <c r="AC2906" s="5050">
        <v>75000</v>
      </c>
      <c r="AD2906" s="5050">
        <v>17000</v>
      </c>
      <c r="AE2906" s="5050">
        <f t="shared" si="123"/>
        <v>92000</v>
      </c>
    </row>
    <row r="2907" spans="1:31" s="8685" customFormat="1" ht="30" customHeight="1">
      <c r="A2907" s="8713" t="s">
        <v>26302</v>
      </c>
      <c r="B2907" s="8685" t="s">
        <v>34426</v>
      </c>
      <c r="C2907" s="8702">
        <v>46020</v>
      </c>
      <c r="D2907" s="8702">
        <v>46183</v>
      </c>
      <c r="E2907" s="8703">
        <v>46149</v>
      </c>
      <c r="F2907" s="6939">
        <f t="shared" si="124"/>
        <v>34</v>
      </c>
      <c r="G2907" s="8685">
        <v>6984</v>
      </c>
      <c r="H2907" s="6935" t="s">
        <v>3303</v>
      </c>
      <c r="J2907" s="8685" t="s">
        <v>34427</v>
      </c>
      <c r="K2907" s="8685" t="s">
        <v>34428</v>
      </c>
      <c r="L2907" s="8713" t="s">
        <v>76</v>
      </c>
      <c r="M2907" s="6573" t="s">
        <v>34429</v>
      </c>
      <c r="O2907" s="264">
        <v>4</v>
      </c>
      <c r="P2907" s="264">
        <v>4</v>
      </c>
      <c r="Q2907" s="8685" t="s">
        <v>30526</v>
      </c>
      <c r="AA2907" s="8699">
        <v>13880808</v>
      </c>
      <c r="AC2907" s="5050">
        <v>10200</v>
      </c>
      <c r="AD2907" s="5050">
        <v>7840.8</v>
      </c>
      <c r="AE2907" s="5050">
        <f t="shared" si="123"/>
        <v>41563.199999999997</v>
      </c>
    </row>
    <row r="2908" spans="1:31" s="8685" customFormat="1" ht="30" customHeight="1">
      <c r="A2908" s="8713" t="s">
        <v>20502</v>
      </c>
      <c r="B2908" s="8713" t="s">
        <v>34430</v>
      </c>
      <c r="C2908" s="8702">
        <v>45693</v>
      </c>
      <c r="D2908" s="8702">
        <v>46235</v>
      </c>
      <c r="E2908" s="8703">
        <v>46149</v>
      </c>
      <c r="F2908" s="6939">
        <f t="shared" si="124"/>
        <v>86</v>
      </c>
      <c r="G2908" s="8685">
        <v>8637</v>
      </c>
      <c r="H2908" s="8714" t="s">
        <v>4281</v>
      </c>
      <c r="J2908" s="8713" t="s">
        <v>34431</v>
      </c>
      <c r="K2908" s="8713" t="s">
        <v>34432</v>
      </c>
      <c r="L2908" s="8713" t="s">
        <v>173</v>
      </c>
      <c r="M2908" s="6573" t="s">
        <v>34433</v>
      </c>
      <c r="O2908" s="264">
        <v>1</v>
      </c>
      <c r="P2908" s="264">
        <v>1</v>
      </c>
      <c r="Q2908" s="8713" t="s">
        <v>30142</v>
      </c>
      <c r="AA2908" s="8699">
        <v>13881129</v>
      </c>
      <c r="AC2908" s="5050">
        <v>167000</v>
      </c>
      <c r="AD2908" s="5050">
        <v>15000</v>
      </c>
      <c r="AE2908" s="5050">
        <f t="shared" si="123"/>
        <v>182000</v>
      </c>
    </row>
    <row r="2909" spans="1:31" s="8685" customFormat="1" ht="30" customHeight="1">
      <c r="A2909" s="8713" t="s">
        <v>20640</v>
      </c>
      <c r="B2909" s="8685" t="s">
        <v>34434</v>
      </c>
      <c r="C2909" s="8702">
        <v>45764</v>
      </c>
      <c r="D2909" s="8702">
        <v>46172</v>
      </c>
      <c r="E2909" s="8703">
        <v>46149</v>
      </c>
      <c r="F2909" s="6939">
        <f t="shared" si="124"/>
        <v>23</v>
      </c>
      <c r="G2909" s="8685">
        <v>8605</v>
      </c>
      <c r="H2909" s="6935" t="s">
        <v>5121</v>
      </c>
      <c r="J2909" s="8685" t="s">
        <v>34435</v>
      </c>
      <c r="K2909" s="8685" t="s">
        <v>34436</v>
      </c>
      <c r="L2909" s="8713" t="s">
        <v>173</v>
      </c>
      <c r="M2909" s="6573" t="s">
        <v>34437</v>
      </c>
      <c r="O2909" s="264">
        <v>1</v>
      </c>
      <c r="P2909" s="264">
        <v>1</v>
      </c>
      <c r="Q2909" s="8685" t="s">
        <v>34438</v>
      </c>
      <c r="AA2909" s="8699">
        <v>13881327</v>
      </c>
      <c r="AC2909" s="5050">
        <v>0</v>
      </c>
      <c r="AD2909" s="5050">
        <v>4992</v>
      </c>
      <c r="AE2909" s="5050">
        <f t="shared" si="123"/>
        <v>4992</v>
      </c>
    </row>
    <row r="2910" spans="1:31" s="8685" customFormat="1" ht="30" customHeight="1">
      <c r="A2910" s="8713" t="s">
        <v>20543</v>
      </c>
      <c r="B2910" s="8685" t="s">
        <v>34439</v>
      </c>
      <c r="C2910" s="8702">
        <v>46127</v>
      </c>
      <c r="D2910" s="8702">
        <v>46183</v>
      </c>
      <c r="E2910" s="8702">
        <v>46149</v>
      </c>
      <c r="F2910" s="6939">
        <f t="shared" si="124"/>
        <v>34</v>
      </c>
      <c r="G2910" s="8685">
        <v>8628</v>
      </c>
      <c r="H2910" s="6935" t="s">
        <v>18634</v>
      </c>
      <c r="J2910" s="8685" t="s">
        <v>34440</v>
      </c>
      <c r="K2910" s="8685" t="s">
        <v>31737</v>
      </c>
      <c r="L2910" s="8713" t="s">
        <v>173</v>
      </c>
      <c r="M2910" s="6573" t="s">
        <v>34441</v>
      </c>
      <c r="O2910" s="264">
        <v>1</v>
      </c>
      <c r="P2910" s="264">
        <v>1</v>
      </c>
      <c r="Q2910" s="8685" t="s">
        <v>33800</v>
      </c>
      <c r="AA2910" s="8699">
        <v>13882151</v>
      </c>
      <c r="AC2910" s="5050">
        <v>27621</v>
      </c>
      <c r="AD2910" s="5050">
        <v>14850</v>
      </c>
      <c r="AE2910" s="5050">
        <f t="shared" si="123"/>
        <v>42471</v>
      </c>
    </row>
    <row r="2911" spans="1:31" s="8677" customFormat="1" ht="30" customHeight="1">
      <c r="A2911" s="8713" t="s">
        <v>21279</v>
      </c>
      <c r="B2911" s="8677" t="s">
        <v>34459</v>
      </c>
      <c r="C2911" s="8702">
        <v>46146</v>
      </c>
      <c r="D2911" s="8702">
        <v>46183</v>
      </c>
      <c r="E2911" s="8702">
        <v>46149</v>
      </c>
      <c r="F2911" s="6939">
        <f t="shared" si="124"/>
        <v>34</v>
      </c>
      <c r="G2911" s="8677">
        <v>8599</v>
      </c>
      <c r="H2911" s="6935" t="s">
        <v>1340</v>
      </c>
      <c r="J2911" s="8677" t="s">
        <v>34460</v>
      </c>
      <c r="K2911" s="8677" t="s">
        <v>34461</v>
      </c>
      <c r="L2911" s="8713" t="s">
        <v>173</v>
      </c>
      <c r="M2911" s="6573" t="s">
        <v>34462</v>
      </c>
      <c r="O2911" s="264">
        <v>1</v>
      </c>
      <c r="P2911" s="264">
        <v>1</v>
      </c>
      <c r="Q2911" s="8677" t="s">
        <v>31986</v>
      </c>
      <c r="AA2911" s="8678">
        <v>13889674</v>
      </c>
      <c r="AC2911" s="5050">
        <v>5717.25</v>
      </c>
      <c r="AD2911" s="5050">
        <v>8316</v>
      </c>
      <c r="AE2911" s="5050">
        <f t="shared" si="123"/>
        <v>14033.25</v>
      </c>
    </row>
    <row r="2912" spans="1:31" s="8677" customFormat="1" ht="30" customHeight="1">
      <c r="A2912" s="8713" t="s">
        <v>26302</v>
      </c>
      <c r="B2912" s="8677" t="s">
        <v>34463</v>
      </c>
      <c r="C2912" s="8702">
        <v>46146</v>
      </c>
      <c r="D2912" s="8702">
        <v>46183</v>
      </c>
      <c r="E2912" s="8702">
        <v>46149</v>
      </c>
      <c r="F2912" s="6939">
        <f t="shared" si="124"/>
        <v>34</v>
      </c>
      <c r="G2912" s="8677">
        <v>6984</v>
      </c>
      <c r="H2912" s="6935" t="s">
        <v>34464</v>
      </c>
      <c r="J2912" s="8677" t="s">
        <v>34465</v>
      </c>
      <c r="K2912" s="8677" t="s">
        <v>34466</v>
      </c>
      <c r="L2912" s="8713" t="s">
        <v>173</v>
      </c>
      <c r="M2912" s="6573" t="s">
        <v>34468</v>
      </c>
      <c r="O2912" s="264">
        <v>1</v>
      </c>
      <c r="P2912" s="264">
        <v>1</v>
      </c>
      <c r="Q2912" s="8677" t="s">
        <v>34467</v>
      </c>
      <c r="AA2912" s="8678">
        <v>13890048</v>
      </c>
      <c r="AC2912" s="5050">
        <v>10200</v>
      </c>
      <c r="AD2912" s="5050">
        <v>7840.8</v>
      </c>
      <c r="AE2912" s="5050">
        <f t="shared" si="123"/>
        <v>18040.8</v>
      </c>
    </row>
    <row r="2913" spans="1:31" s="8677" customFormat="1" ht="30" customHeight="1">
      <c r="A2913" s="8713" t="s">
        <v>26302</v>
      </c>
      <c r="B2913" s="8677" t="s">
        <v>34474</v>
      </c>
      <c r="C2913" s="8702">
        <v>46147</v>
      </c>
      <c r="D2913" s="8702">
        <v>46183</v>
      </c>
      <c r="E2913" s="8702">
        <v>46149</v>
      </c>
      <c r="F2913" s="6939">
        <f t="shared" si="124"/>
        <v>34</v>
      </c>
      <c r="G2913" s="8677">
        <v>6984</v>
      </c>
      <c r="H2913" s="6935" t="s">
        <v>10891</v>
      </c>
      <c r="J2913" s="8677" t="s">
        <v>34475</v>
      </c>
      <c r="K2913" s="8677" t="s">
        <v>34466</v>
      </c>
      <c r="L2913" s="8713" t="s">
        <v>173</v>
      </c>
      <c r="M2913" s="6573" t="s">
        <v>34477</v>
      </c>
      <c r="O2913" s="264">
        <v>1</v>
      </c>
      <c r="P2913" s="264">
        <v>1</v>
      </c>
      <c r="Q2913" s="8677" t="s">
        <v>34476</v>
      </c>
      <c r="AA2913" s="8678">
        <v>13894055</v>
      </c>
      <c r="AC2913" s="5050">
        <v>6900</v>
      </c>
      <c r="AD2913" s="5050">
        <v>7840.8</v>
      </c>
      <c r="AE2913" s="5050">
        <f t="shared" si="123"/>
        <v>14740.8</v>
      </c>
    </row>
    <row r="2914" spans="1:31" s="8677" customFormat="1" ht="30" customHeight="1">
      <c r="A2914" s="8713" t="s">
        <v>20543</v>
      </c>
      <c r="B2914" s="8677" t="s">
        <v>34499</v>
      </c>
      <c r="C2914" s="8702">
        <v>46148</v>
      </c>
      <c r="D2914" s="8702">
        <v>46183</v>
      </c>
      <c r="E2914" s="8702">
        <v>46149</v>
      </c>
      <c r="F2914" s="6939">
        <f t="shared" si="124"/>
        <v>34</v>
      </c>
      <c r="G2914" s="8677">
        <v>8628</v>
      </c>
      <c r="H2914" s="6935" t="s">
        <v>23314</v>
      </c>
      <c r="J2914" s="8677" t="s">
        <v>34500</v>
      </c>
      <c r="K2914" s="8677" t="s">
        <v>34501</v>
      </c>
      <c r="L2914" s="8713" t="s">
        <v>76</v>
      </c>
      <c r="M2914" s="6573" t="s">
        <v>34503</v>
      </c>
      <c r="O2914" s="264">
        <v>4</v>
      </c>
      <c r="P2914" s="264">
        <v>4</v>
      </c>
      <c r="Q2914" s="8677" t="s">
        <v>34502</v>
      </c>
      <c r="AA2914" s="8678">
        <v>13898501</v>
      </c>
      <c r="AB2914" s="8677" t="s">
        <v>486</v>
      </c>
      <c r="AC2914" s="5050">
        <v>0</v>
      </c>
      <c r="AD2914" s="5050">
        <v>14850</v>
      </c>
      <c r="AE2914" s="5050">
        <f t="shared" si="123"/>
        <v>59400</v>
      </c>
    </row>
    <row r="2915" spans="1:31" s="8677" customFormat="1" ht="30" customHeight="1">
      <c r="A2915" s="8713" t="s">
        <v>20543</v>
      </c>
      <c r="B2915" s="8677" t="s">
        <v>34508</v>
      </c>
      <c r="C2915" s="8702">
        <v>46141</v>
      </c>
      <c r="D2915" s="8702">
        <v>46183</v>
      </c>
      <c r="E2915" s="8702">
        <v>46149</v>
      </c>
      <c r="F2915" s="6939">
        <f t="shared" si="124"/>
        <v>34</v>
      </c>
      <c r="G2915" s="8685">
        <v>8628</v>
      </c>
      <c r="H2915" s="6935"/>
      <c r="I2915" s="8677" t="s">
        <v>21302</v>
      </c>
      <c r="J2915" s="8677" t="s">
        <v>34509</v>
      </c>
      <c r="K2915" s="8677" t="s">
        <v>34510</v>
      </c>
      <c r="L2915" s="8771" t="s">
        <v>173</v>
      </c>
      <c r="M2915" s="6573" t="s">
        <v>34512</v>
      </c>
      <c r="O2915" s="264">
        <v>1</v>
      </c>
      <c r="P2915" s="264">
        <v>1</v>
      </c>
      <c r="Q2915" s="8677" t="s">
        <v>34511</v>
      </c>
      <c r="AA2915" s="8678">
        <v>13898780</v>
      </c>
      <c r="AC2915" s="5050">
        <v>0</v>
      </c>
      <c r="AD2915" s="5050">
        <v>14850</v>
      </c>
      <c r="AE2915" s="5050">
        <f t="shared" si="123"/>
        <v>14850</v>
      </c>
    </row>
    <row r="2916" spans="1:31" s="8761" customFormat="1" ht="30" customHeight="1">
      <c r="A2916" s="8791" t="s">
        <v>26302</v>
      </c>
      <c r="B2916" s="8761" t="s">
        <v>34677</v>
      </c>
      <c r="C2916" s="8762">
        <v>46149</v>
      </c>
      <c r="D2916" s="8762">
        <v>46183</v>
      </c>
      <c r="E2916" s="8762">
        <v>46150</v>
      </c>
      <c r="F2916" s="6939">
        <f t="shared" si="124"/>
        <v>33</v>
      </c>
      <c r="G2916" s="8761">
        <v>6984</v>
      </c>
      <c r="H2916" s="6935" t="s">
        <v>34678</v>
      </c>
      <c r="J2916" s="8761" t="s">
        <v>34679</v>
      </c>
      <c r="K2916" s="8761" t="s">
        <v>33836</v>
      </c>
      <c r="L2916" s="8791" t="s">
        <v>173</v>
      </c>
      <c r="M2916" s="6573" t="s">
        <v>34680</v>
      </c>
      <c r="O2916" s="264">
        <v>1</v>
      </c>
      <c r="P2916" s="264">
        <v>1</v>
      </c>
      <c r="Q2916" s="8761" t="s">
        <v>34681</v>
      </c>
      <c r="AA2916" s="8763">
        <v>13902080</v>
      </c>
      <c r="AC2916" s="5050">
        <v>6900</v>
      </c>
      <c r="AD2916" s="5050">
        <v>7840.8</v>
      </c>
      <c r="AE2916" s="5050">
        <f t="shared" si="123"/>
        <v>14740.8</v>
      </c>
    </row>
    <row r="2917" spans="1:31" s="8761" customFormat="1" ht="30" customHeight="1">
      <c r="A2917" s="8791" t="s">
        <v>26808</v>
      </c>
      <c r="B2917" s="8761" t="s">
        <v>34682</v>
      </c>
      <c r="C2917" s="8762">
        <v>46149</v>
      </c>
      <c r="D2917" s="8762">
        <v>46170</v>
      </c>
      <c r="E2917" s="8762">
        <v>46150</v>
      </c>
      <c r="F2917" s="6939">
        <f t="shared" si="124"/>
        <v>20</v>
      </c>
      <c r="G2917" s="8761">
        <v>8607</v>
      </c>
      <c r="H2917" s="6935" t="s">
        <v>34683</v>
      </c>
      <c r="J2917" s="8761" t="s">
        <v>34684</v>
      </c>
      <c r="K2917" s="8761" t="s">
        <v>34685</v>
      </c>
      <c r="L2917" s="8791" t="s">
        <v>128</v>
      </c>
      <c r="M2917" s="6573" t="s">
        <v>34686</v>
      </c>
      <c r="O2917" s="264">
        <v>3</v>
      </c>
      <c r="P2917" s="264">
        <v>3</v>
      </c>
      <c r="Q2917" s="8761" t="s">
        <v>34687</v>
      </c>
      <c r="AA2917" s="8763">
        <v>13902403</v>
      </c>
      <c r="AC2917" s="5050">
        <v>0</v>
      </c>
      <c r="AD2917" s="5050">
        <v>7840.8</v>
      </c>
      <c r="AE2917" s="5050">
        <f t="shared" si="123"/>
        <v>23522.400000000001</v>
      </c>
    </row>
    <row r="2918" spans="1:31" s="8761" customFormat="1" ht="30" customHeight="1">
      <c r="A2918" s="8791" t="s">
        <v>26808</v>
      </c>
      <c r="B2918" s="8761" t="s">
        <v>34688</v>
      </c>
      <c r="C2918" s="8762">
        <v>46149</v>
      </c>
      <c r="D2918" s="8762">
        <v>46170</v>
      </c>
      <c r="E2918" s="8762">
        <v>46150</v>
      </c>
      <c r="F2918" s="6939">
        <f t="shared" si="124"/>
        <v>20</v>
      </c>
      <c r="G2918" s="8761">
        <v>8607</v>
      </c>
      <c r="H2918" s="6935" t="s">
        <v>5628</v>
      </c>
      <c r="J2918" s="8761" t="s">
        <v>34689</v>
      </c>
      <c r="K2918" s="8761" t="s">
        <v>34690</v>
      </c>
      <c r="L2918" s="8791" t="s">
        <v>173</v>
      </c>
      <c r="M2918" s="6573" t="s">
        <v>34691</v>
      </c>
      <c r="O2918" s="264">
        <v>1</v>
      </c>
      <c r="P2918" s="264">
        <v>1</v>
      </c>
      <c r="Q2918" s="8761" t="s">
        <v>34692</v>
      </c>
      <c r="AA2918" s="8763">
        <v>13902105</v>
      </c>
      <c r="AC2918" s="5050">
        <v>0</v>
      </c>
      <c r="AD2918" s="5050">
        <v>7840.8</v>
      </c>
      <c r="AE2918" s="5050">
        <f t="shared" si="123"/>
        <v>7840.8</v>
      </c>
    </row>
    <row r="2919" spans="1:31" s="8761" customFormat="1" ht="30" customHeight="1">
      <c r="A2919" s="8791" t="s">
        <v>22542</v>
      </c>
      <c r="B2919" s="8761" t="s">
        <v>34693</v>
      </c>
      <c r="C2919" s="8762">
        <v>46149</v>
      </c>
      <c r="D2919" s="8762">
        <v>46170</v>
      </c>
      <c r="E2919" s="8762">
        <v>46150</v>
      </c>
      <c r="F2919" s="6939">
        <f t="shared" si="124"/>
        <v>20</v>
      </c>
      <c r="G2919" s="8761">
        <v>8579</v>
      </c>
      <c r="H2919" s="6935" t="s">
        <v>31255</v>
      </c>
      <c r="J2919" s="8761" t="s">
        <v>34694</v>
      </c>
      <c r="K2919" s="8761" t="s">
        <v>34695</v>
      </c>
      <c r="L2919" s="8791" t="s">
        <v>173</v>
      </c>
      <c r="M2919" s="6573" t="s">
        <v>34696</v>
      </c>
      <c r="O2919" s="264">
        <v>1</v>
      </c>
      <c r="P2919" s="264">
        <v>1</v>
      </c>
      <c r="Q2919" s="8761" t="s">
        <v>34697</v>
      </c>
      <c r="AA2919" s="8763">
        <v>13902287</v>
      </c>
      <c r="AC2919" s="5050">
        <v>0</v>
      </c>
      <c r="AD2919" s="5050">
        <v>8316</v>
      </c>
      <c r="AE2919" s="5050">
        <f t="shared" si="123"/>
        <v>8316</v>
      </c>
    </row>
    <row r="2920" spans="1:31" s="8761" customFormat="1" ht="30" customHeight="1">
      <c r="A2920" s="8791" t="s">
        <v>26419</v>
      </c>
      <c r="B2920" s="8761" t="s">
        <v>34698</v>
      </c>
      <c r="C2920" s="8762">
        <v>46149</v>
      </c>
      <c r="D2920" s="8762">
        <v>46183</v>
      </c>
      <c r="E2920" s="8762">
        <v>46150</v>
      </c>
      <c r="F2920" s="6939">
        <f t="shared" si="124"/>
        <v>33</v>
      </c>
      <c r="G2920" s="8761">
        <v>5940</v>
      </c>
      <c r="H2920" s="6935" t="s">
        <v>1771</v>
      </c>
      <c r="J2920" s="8761" t="s">
        <v>34699</v>
      </c>
      <c r="K2920" s="8761" t="s">
        <v>32181</v>
      </c>
      <c r="L2920" s="8791" t="s">
        <v>173</v>
      </c>
      <c r="M2920" s="6573" t="s">
        <v>34700</v>
      </c>
      <c r="O2920" s="264">
        <v>1</v>
      </c>
      <c r="P2920" s="264">
        <v>1</v>
      </c>
      <c r="Q2920" s="8761" t="s">
        <v>34701</v>
      </c>
      <c r="AA2920" s="8763">
        <v>13903633</v>
      </c>
      <c r="AC2920" s="5050">
        <v>52000</v>
      </c>
      <c r="AD2920" s="5050">
        <v>17000</v>
      </c>
      <c r="AE2920" s="5050">
        <f t="shared" si="123"/>
        <v>69000</v>
      </c>
    </row>
    <row r="2921" spans="1:31" ht="30" customHeight="1">
      <c r="A2921" s="8791" t="s">
        <v>26419</v>
      </c>
      <c r="B2921" s="8761" t="s">
        <v>34702</v>
      </c>
      <c r="C2921" s="8762">
        <v>46149</v>
      </c>
      <c r="D2921" s="8762">
        <v>46170</v>
      </c>
      <c r="E2921" s="8762">
        <v>46150</v>
      </c>
      <c r="F2921" s="6939">
        <f t="shared" si="124"/>
        <v>20</v>
      </c>
      <c r="G2921" s="8761">
        <v>5940</v>
      </c>
      <c r="H2921" s="6935" t="s">
        <v>6357</v>
      </c>
      <c r="I2921" s="8761"/>
      <c r="J2921" s="8761" t="s">
        <v>34703</v>
      </c>
      <c r="K2921" s="8761" t="s">
        <v>34704</v>
      </c>
      <c r="L2921" s="8791" t="s">
        <v>173</v>
      </c>
      <c r="M2921" s="6573" t="s">
        <v>34705</v>
      </c>
      <c r="N2921" s="8761"/>
      <c r="O2921" s="264">
        <v>1</v>
      </c>
      <c r="P2921" s="264">
        <v>1</v>
      </c>
      <c r="Q2921" s="8761" t="s">
        <v>34706</v>
      </c>
      <c r="R2921" s="8761"/>
      <c r="S2921" s="8761"/>
      <c r="T2921" s="8761"/>
      <c r="U2921" s="8761"/>
      <c r="V2921" s="8761"/>
      <c r="W2921" s="8761"/>
      <c r="X2921" s="8761"/>
      <c r="Y2921" s="8761"/>
      <c r="Z2921" s="8761"/>
      <c r="AA2921" s="8763">
        <v>13902301</v>
      </c>
      <c r="AB2921" s="8761"/>
      <c r="AC2921" s="5050">
        <v>0</v>
      </c>
      <c r="AD2921" s="5050">
        <v>17000</v>
      </c>
      <c r="AE2921" s="5050">
        <f t="shared" si="123"/>
        <v>17000</v>
      </c>
    </row>
    <row r="2922" spans="1:31" ht="30" customHeight="1">
      <c r="A2922" s="8791" t="s">
        <v>26419</v>
      </c>
      <c r="B2922" s="8761" t="s">
        <v>34707</v>
      </c>
      <c r="C2922" s="8762">
        <v>46149</v>
      </c>
      <c r="D2922" s="8762">
        <v>46170</v>
      </c>
      <c r="E2922" s="8762">
        <v>46150</v>
      </c>
      <c r="F2922" s="6939">
        <f t="shared" si="124"/>
        <v>20</v>
      </c>
      <c r="G2922" s="8761">
        <v>5940</v>
      </c>
      <c r="H2922" s="6935" t="s">
        <v>3070</v>
      </c>
      <c r="I2922" s="8761"/>
      <c r="J2922" s="8761" t="s">
        <v>34708</v>
      </c>
      <c r="K2922" s="8761" t="s">
        <v>32114</v>
      </c>
      <c r="L2922" s="8791" t="s">
        <v>173</v>
      </c>
      <c r="M2922" s="6573" t="s">
        <v>34709</v>
      </c>
      <c r="N2922" s="8761"/>
      <c r="O2922" s="264">
        <v>1</v>
      </c>
      <c r="P2922" s="264">
        <v>1</v>
      </c>
      <c r="Q2922" s="8761" t="s">
        <v>34706</v>
      </c>
      <c r="R2922" s="8761"/>
      <c r="S2922" s="8761"/>
      <c r="T2922" s="8761"/>
      <c r="U2922" s="8761"/>
      <c r="V2922" s="8761"/>
      <c r="W2922" s="8761"/>
      <c r="X2922" s="8761"/>
      <c r="Y2922" s="8761"/>
      <c r="Z2922" s="8761"/>
      <c r="AA2922" s="8763">
        <v>13902322</v>
      </c>
      <c r="AB2922" s="8761"/>
      <c r="AC2922" s="5050">
        <v>0</v>
      </c>
      <c r="AD2922" s="5050">
        <v>17000</v>
      </c>
      <c r="AE2922" s="5050">
        <f t="shared" si="123"/>
        <v>17000</v>
      </c>
    </row>
    <row r="2923" spans="1:31" ht="30" customHeight="1">
      <c r="A2923" s="8791" t="s">
        <v>20543</v>
      </c>
      <c r="B2923" s="8761" t="s">
        <v>34710</v>
      </c>
      <c r="C2923" s="8762">
        <v>46149</v>
      </c>
      <c r="D2923" s="8762">
        <v>46170</v>
      </c>
      <c r="E2923" s="8762">
        <v>46150</v>
      </c>
      <c r="F2923" s="6939">
        <f t="shared" si="124"/>
        <v>20</v>
      </c>
      <c r="G2923" s="8761">
        <v>8628</v>
      </c>
      <c r="H2923" s="6935" t="s">
        <v>34711</v>
      </c>
      <c r="I2923" s="8761"/>
      <c r="J2923" s="8761" t="s">
        <v>34712</v>
      </c>
      <c r="K2923" s="8761" t="s">
        <v>34713</v>
      </c>
      <c r="L2923" s="8791" t="s">
        <v>173</v>
      </c>
      <c r="M2923" s="6573" t="s">
        <v>34714</v>
      </c>
      <c r="N2923" s="8761"/>
      <c r="O2923" s="264">
        <v>1</v>
      </c>
      <c r="P2923" s="264">
        <v>1</v>
      </c>
      <c r="Q2923" s="8761" t="s">
        <v>34715</v>
      </c>
      <c r="R2923" s="8761"/>
      <c r="S2923" s="8761"/>
      <c r="T2923" s="8761"/>
      <c r="U2923" s="8761"/>
      <c r="V2923" s="8761"/>
      <c r="W2923" s="8761"/>
      <c r="X2923" s="8761"/>
      <c r="Y2923" s="8761"/>
      <c r="Z2923" s="8761"/>
      <c r="AA2923" s="8763">
        <v>13904936</v>
      </c>
      <c r="AB2923" s="8761"/>
      <c r="AC2923" s="5050">
        <v>0</v>
      </c>
      <c r="AD2923" s="5050">
        <v>14850</v>
      </c>
      <c r="AE2923" s="5050">
        <f t="shared" si="123"/>
        <v>14850</v>
      </c>
    </row>
    <row r="2924" spans="1:31" s="8677" customFormat="1" ht="30" customHeight="1">
      <c r="A2924" s="8771" t="s">
        <v>20488</v>
      </c>
      <c r="B2924" s="8771" t="s">
        <v>34550</v>
      </c>
      <c r="C2924" s="8743">
        <v>46148</v>
      </c>
      <c r="D2924" s="8743">
        <v>46197</v>
      </c>
      <c r="E2924" s="8784">
        <v>46150</v>
      </c>
      <c r="F2924" s="6939">
        <f t="shared" si="124"/>
        <v>47</v>
      </c>
      <c r="G2924" s="8677">
        <v>8630</v>
      </c>
      <c r="H2924" s="8773" t="s">
        <v>26117</v>
      </c>
      <c r="J2924" s="8771" t="s">
        <v>34551</v>
      </c>
      <c r="K2924" s="8771" t="s">
        <v>34552</v>
      </c>
      <c r="L2924" s="8771" t="s">
        <v>28</v>
      </c>
      <c r="M2924" s="6573" t="s">
        <v>34554</v>
      </c>
      <c r="O2924" s="264">
        <v>2</v>
      </c>
      <c r="P2924" s="264">
        <v>2</v>
      </c>
      <c r="Q2924" s="8771" t="s">
        <v>34553</v>
      </c>
      <c r="AA2924" s="8678">
        <v>13898726</v>
      </c>
      <c r="AC2924" s="5050">
        <v>11954.25</v>
      </c>
      <c r="AD2924" s="5050">
        <v>8316</v>
      </c>
      <c r="AE2924" s="5050">
        <f t="shared" si="123"/>
        <v>28586.25</v>
      </c>
    </row>
    <row r="2925" spans="1:31" s="8677" customFormat="1" ht="30" customHeight="1">
      <c r="A2925" s="8771" t="s">
        <v>20543</v>
      </c>
      <c r="B2925" s="8771" t="s">
        <v>34568</v>
      </c>
      <c r="C2925" s="8743">
        <v>46148</v>
      </c>
      <c r="D2925" s="8743">
        <v>46193</v>
      </c>
      <c r="E2925" s="8744">
        <v>46150</v>
      </c>
      <c r="F2925" s="6939">
        <f t="shared" si="124"/>
        <v>43</v>
      </c>
      <c r="G2925" s="8677">
        <v>8628</v>
      </c>
      <c r="H2925" s="8773" t="s">
        <v>12059</v>
      </c>
      <c r="J2925" s="8771" t="s">
        <v>12060</v>
      </c>
      <c r="K2925" s="8771" t="s">
        <v>34569</v>
      </c>
      <c r="L2925" s="8771" t="s">
        <v>62</v>
      </c>
      <c r="M2925" s="6573" t="s">
        <v>34571</v>
      </c>
      <c r="O2925" s="264">
        <v>5</v>
      </c>
      <c r="P2925" s="264">
        <v>5</v>
      </c>
      <c r="Q2925" s="8771" t="s">
        <v>34570</v>
      </c>
      <c r="AA2925" s="8678">
        <v>13897900</v>
      </c>
      <c r="AC2925" s="5050">
        <v>0</v>
      </c>
      <c r="AD2925" s="5050">
        <v>14850</v>
      </c>
      <c r="AE2925" s="5050">
        <f t="shared" si="123"/>
        <v>74250</v>
      </c>
    </row>
    <row r="2926" spans="1:31" s="8738" customFormat="1" ht="30" customHeight="1">
      <c r="A2926" s="8795" t="s">
        <v>26808</v>
      </c>
      <c r="B2926" s="8738" t="s">
        <v>34729</v>
      </c>
      <c r="C2926" s="8783">
        <v>46147</v>
      </c>
      <c r="D2926" s="8783">
        <v>46191</v>
      </c>
      <c r="E2926" s="8784">
        <v>46150</v>
      </c>
      <c r="F2926" s="6939">
        <f t="shared" si="124"/>
        <v>41</v>
      </c>
      <c r="G2926" s="8738">
        <v>8607</v>
      </c>
      <c r="H2926" s="6935" t="s">
        <v>34730</v>
      </c>
      <c r="J2926" s="8738" t="s">
        <v>34731</v>
      </c>
      <c r="K2926" s="8738" t="s">
        <v>34732</v>
      </c>
      <c r="L2926" s="8795" t="s">
        <v>173</v>
      </c>
      <c r="M2926" s="6573" t="s">
        <v>34734</v>
      </c>
      <c r="O2926" s="264">
        <v>1</v>
      </c>
      <c r="P2926" s="264">
        <v>1</v>
      </c>
      <c r="Q2926" s="8738" t="s">
        <v>34733</v>
      </c>
      <c r="AA2926" s="8742">
        <v>13894158</v>
      </c>
      <c r="AC2926" s="5050">
        <v>6900</v>
      </c>
      <c r="AD2926" s="5050">
        <v>7840.8</v>
      </c>
      <c r="AE2926" s="5050">
        <f t="shared" si="123"/>
        <v>14740.8</v>
      </c>
    </row>
    <row r="2927" spans="1:31" s="8738" customFormat="1" ht="30" customHeight="1">
      <c r="A2927" s="8795" t="s">
        <v>26302</v>
      </c>
      <c r="B2927" s="8738" t="s">
        <v>34741</v>
      </c>
      <c r="C2927" s="8783">
        <v>46126</v>
      </c>
      <c r="D2927" s="8783">
        <v>46191</v>
      </c>
      <c r="E2927" s="8784">
        <v>46150</v>
      </c>
      <c r="F2927" s="6939">
        <f t="shared" si="124"/>
        <v>41</v>
      </c>
      <c r="G2927" s="8738">
        <v>6984</v>
      </c>
      <c r="H2927" s="6935" t="s">
        <v>34742</v>
      </c>
      <c r="J2927" s="8738" t="s">
        <v>34743</v>
      </c>
      <c r="K2927" s="8738" t="s">
        <v>34466</v>
      </c>
      <c r="L2927" s="8795" t="s">
        <v>173</v>
      </c>
      <c r="M2927" s="6573" t="s">
        <v>34744</v>
      </c>
      <c r="O2927" s="264">
        <v>1</v>
      </c>
      <c r="P2927" s="264">
        <v>1</v>
      </c>
      <c r="Q2927" s="8738" t="s">
        <v>32015</v>
      </c>
      <c r="AA2927" s="8742">
        <v>13883016</v>
      </c>
      <c r="AC2927" s="5050">
        <v>10200</v>
      </c>
      <c r="AD2927" s="5050">
        <v>7840.8</v>
      </c>
      <c r="AE2927" s="5050">
        <f t="shared" si="123"/>
        <v>18040.8</v>
      </c>
    </row>
    <row r="2928" spans="1:31" s="8738" customFormat="1" ht="30" customHeight="1">
      <c r="A2928" s="8795" t="s">
        <v>21279</v>
      </c>
      <c r="B2928" s="8795" t="s">
        <v>34770</v>
      </c>
      <c r="C2928" s="8783">
        <v>46062</v>
      </c>
      <c r="D2928" s="8783">
        <v>46195</v>
      </c>
      <c r="E2928" s="8784">
        <v>46150</v>
      </c>
      <c r="F2928" s="6939">
        <f t="shared" si="124"/>
        <v>45</v>
      </c>
      <c r="G2928" s="8738">
        <v>8599</v>
      </c>
      <c r="H2928" s="8798" t="s">
        <v>6504</v>
      </c>
      <c r="J2928" s="8795" t="s">
        <v>34771</v>
      </c>
      <c r="K2928" s="8795" t="s">
        <v>34772</v>
      </c>
      <c r="L2928" s="8795" t="s">
        <v>28</v>
      </c>
      <c r="M2928" s="6573" t="s">
        <v>34773</v>
      </c>
      <c r="O2928" s="264">
        <v>2</v>
      </c>
      <c r="P2928" s="264">
        <v>2</v>
      </c>
      <c r="Q2928" s="8795" t="s">
        <v>30534</v>
      </c>
      <c r="AA2928" s="8742">
        <v>13881116</v>
      </c>
      <c r="AC2928" s="5050">
        <v>11954.25</v>
      </c>
      <c r="AD2928" s="5050">
        <v>8316</v>
      </c>
      <c r="AE2928" s="5050">
        <f t="shared" si="123"/>
        <v>28586.25</v>
      </c>
    </row>
    <row r="2929" spans="1:31" s="8738" customFormat="1" ht="30" customHeight="1">
      <c r="A2929" s="8795" t="s">
        <v>26302</v>
      </c>
      <c r="B2929" s="8795" t="s">
        <v>34774</v>
      </c>
      <c r="C2929" s="8783">
        <v>46041</v>
      </c>
      <c r="D2929" s="8783">
        <v>46195</v>
      </c>
      <c r="E2929" s="8784">
        <v>46150</v>
      </c>
      <c r="F2929" s="6939">
        <f t="shared" si="124"/>
        <v>45</v>
      </c>
      <c r="G2929" s="8738">
        <v>6984</v>
      </c>
      <c r="H2929" s="8798" t="s">
        <v>34775</v>
      </c>
      <c r="J2929" s="8795" t="s">
        <v>34776</v>
      </c>
      <c r="K2929" s="8795" t="s">
        <v>34777</v>
      </c>
      <c r="L2929" s="8795" t="s">
        <v>76</v>
      </c>
      <c r="M2929" s="6573" t="s">
        <v>34778</v>
      </c>
      <c r="O2929" s="264">
        <v>4</v>
      </c>
      <c r="P2929" s="264">
        <v>4</v>
      </c>
      <c r="Q2929" s="8795" t="s">
        <v>25166</v>
      </c>
      <c r="AA2929" s="8742">
        <v>13881090</v>
      </c>
      <c r="AC2929" s="5050">
        <v>17100</v>
      </c>
      <c r="AD2929" s="5050">
        <v>7840.8</v>
      </c>
      <c r="AE2929" s="5050">
        <f t="shared" si="123"/>
        <v>48463.199999999997</v>
      </c>
    </row>
    <row r="2930" spans="1:31" s="8812" customFormat="1" ht="30" customHeight="1">
      <c r="A2930" s="8823" t="s">
        <v>26419</v>
      </c>
      <c r="B2930" s="8812" t="s">
        <v>34791</v>
      </c>
      <c r="C2930" s="8811">
        <v>46150</v>
      </c>
      <c r="D2930" s="8811">
        <v>46191</v>
      </c>
      <c r="E2930" s="8811">
        <v>46153</v>
      </c>
      <c r="F2930" s="6939">
        <f t="shared" si="124"/>
        <v>38</v>
      </c>
      <c r="G2930" s="8812">
        <v>5940</v>
      </c>
      <c r="H2930" s="8814" t="s">
        <v>13765</v>
      </c>
      <c r="J2930" s="8812" t="s">
        <v>34792</v>
      </c>
      <c r="K2930" s="8812" t="s">
        <v>32114</v>
      </c>
      <c r="L2930" s="8823" t="s">
        <v>173</v>
      </c>
      <c r="M2930" s="8815" t="s">
        <v>34793</v>
      </c>
      <c r="O2930" s="4983">
        <v>1</v>
      </c>
      <c r="P2930" s="4983">
        <v>1</v>
      </c>
      <c r="Q2930" s="8812" t="s">
        <v>31918</v>
      </c>
      <c r="AA2930" s="8461">
        <v>13908113</v>
      </c>
      <c r="AC2930" s="5050">
        <v>0</v>
      </c>
      <c r="AD2930" s="5050">
        <v>17000</v>
      </c>
      <c r="AE2930" s="5050">
        <f t="shared" si="123"/>
        <v>17000</v>
      </c>
    </row>
    <row r="2931" spans="1:31" s="8802" customFormat="1" ht="30" customHeight="1">
      <c r="A2931" s="8822" t="s">
        <v>20488</v>
      </c>
      <c r="B2931" s="8802" t="s">
        <v>34794</v>
      </c>
      <c r="C2931" s="8810">
        <v>46150</v>
      </c>
      <c r="D2931" s="8810">
        <v>46198</v>
      </c>
      <c r="E2931" s="8811">
        <v>46153</v>
      </c>
      <c r="F2931" s="6939">
        <f t="shared" si="124"/>
        <v>45</v>
      </c>
      <c r="G2931" s="8802">
        <v>8630</v>
      </c>
      <c r="H2931" s="6935" t="s">
        <v>29347</v>
      </c>
      <c r="J2931" s="8802" t="s">
        <v>34795</v>
      </c>
      <c r="K2931" s="8802" t="s">
        <v>34796</v>
      </c>
      <c r="L2931" s="8822" t="s">
        <v>28</v>
      </c>
      <c r="M2931" s="6573" t="s">
        <v>34797</v>
      </c>
      <c r="O2931" s="264">
        <v>2</v>
      </c>
      <c r="P2931" s="264">
        <v>2</v>
      </c>
      <c r="Q2931" s="8802" t="s">
        <v>34798</v>
      </c>
      <c r="AA2931" s="8809">
        <v>13906807</v>
      </c>
      <c r="AC2931" s="5050">
        <v>11954.25</v>
      </c>
      <c r="AD2931" s="5050">
        <v>8316</v>
      </c>
      <c r="AE2931" s="5050">
        <f t="shared" si="123"/>
        <v>28586.25</v>
      </c>
    </row>
    <row r="2932" spans="1:31" s="8802" customFormat="1" ht="30" customHeight="1">
      <c r="A2932" s="8822" t="s">
        <v>20543</v>
      </c>
      <c r="B2932" s="8802" t="s">
        <v>34799</v>
      </c>
      <c r="C2932" s="8810">
        <v>46150</v>
      </c>
      <c r="D2932" s="8810">
        <v>46193</v>
      </c>
      <c r="E2932" s="8811">
        <v>46153</v>
      </c>
      <c r="F2932" s="6939">
        <f t="shared" si="124"/>
        <v>40</v>
      </c>
      <c r="G2932" s="8802">
        <v>8628</v>
      </c>
      <c r="H2932" s="6935" t="s">
        <v>33802</v>
      </c>
      <c r="J2932" s="8802" t="s">
        <v>34800</v>
      </c>
      <c r="K2932" s="8802" t="s">
        <v>34801</v>
      </c>
      <c r="L2932" s="8822" t="s">
        <v>128</v>
      </c>
      <c r="M2932" s="8802" t="s">
        <v>34802</v>
      </c>
      <c r="O2932" s="264">
        <v>3</v>
      </c>
      <c r="P2932" s="264">
        <v>3</v>
      </c>
      <c r="Q2932" s="8802" t="s">
        <v>34803</v>
      </c>
      <c r="AA2932" s="8809">
        <v>13906550</v>
      </c>
      <c r="AC2932" s="5050">
        <v>0</v>
      </c>
      <c r="AD2932" s="5050">
        <v>14850</v>
      </c>
      <c r="AE2932" s="5050">
        <f t="shared" si="123"/>
        <v>44550</v>
      </c>
    </row>
    <row r="2933" spans="1:31" s="8802" customFormat="1" ht="30" customHeight="1">
      <c r="A2933" s="8822" t="s">
        <v>20543</v>
      </c>
      <c r="B2933" s="8802" t="s">
        <v>34804</v>
      </c>
      <c r="C2933" s="8810">
        <v>46150</v>
      </c>
      <c r="D2933" s="8810">
        <v>46194</v>
      </c>
      <c r="E2933" s="8811">
        <v>46153</v>
      </c>
      <c r="F2933" s="6939">
        <f t="shared" si="124"/>
        <v>41</v>
      </c>
      <c r="G2933" s="8802">
        <v>8628</v>
      </c>
      <c r="H2933" s="6935" t="s">
        <v>23534</v>
      </c>
      <c r="J2933" s="8802" t="s">
        <v>33830</v>
      </c>
      <c r="K2933" s="8802" t="s">
        <v>34805</v>
      </c>
      <c r="L2933" s="8822" t="s">
        <v>28</v>
      </c>
      <c r="M2933" s="6573" t="s">
        <v>34806</v>
      </c>
      <c r="O2933" s="264">
        <v>2</v>
      </c>
      <c r="P2933" s="264">
        <v>2</v>
      </c>
      <c r="Q2933" s="8802" t="s">
        <v>34807</v>
      </c>
      <c r="AA2933" s="8809">
        <v>13906476</v>
      </c>
      <c r="AC2933" s="5050">
        <v>0</v>
      </c>
      <c r="AD2933" s="5050">
        <v>14850</v>
      </c>
      <c r="AE2933" s="5050">
        <f t="shared" si="123"/>
        <v>29700</v>
      </c>
    </row>
    <row r="2934" spans="1:31" s="8802" customFormat="1" ht="30" customHeight="1">
      <c r="A2934" s="8822" t="s">
        <v>20766</v>
      </c>
      <c r="B2934" s="8802" t="s">
        <v>34808</v>
      </c>
      <c r="C2934" s="8810">
        <v>46141</v>
      </c>
      <c r="D2934" s="8810">
        <v>46198</v>
      </c>
      <c r="E2934" s="8811">
        <v>46153</v>
      </c>
      <c r="F2934" s="6939">
        <f t="shared" si="124"/>
        <v>45</v>
      </c>
      <c r="G2934" s="8802">
        <v>8629</v>
      </c>
      <c r="H2934" s="6935" t="s">
        <v>34809</v>
      </c>
      <c r="J2934" s="8802" t="s">
        <v>34810</v>
      </c>
      <c r="K2934" s="8802" t="s">
        <v>34811</v>
      </c>
      <c r="L2934" s="8822" t="s">
        <v>173</v>
      </c>
      <c r="M2934" s="6573" t="s">
        <v>34812</v>
      </c>
      <c r="O2934" s="264">
        <v>1</v>
      </c>
      <c r="P2934" s="264">
        <v>1</v>
      </c>
      <c r="Q2934" s="8802" t="s">
        <v>34813</v>
      </c>
      <c r="AA2934" s="8809">
        <v>13899709</v>
      </c>
      <c r="AC2934" s="5050">
        <v>4900.5</v>
      </c>
      <c r="AD2934" s="5050">
        <v>8316</v>
      </c>
      <c r="AE2934" s="5050">
        <f t="shared" si="123"/>
        <v>13216.5</v>
      </c>
    </row>
    <row r="2935" spans="1:31" s="8802" customFormat="1" ht="30" customHeight="1">
      <c r="A2935" s="8644" t="s">
        <v>21279</v>
      </c>
      <c r="B2935" s="8644" t="s">
        <v>34814</v>
      </c>
      <c r="C2935" s="8833">
        <v>46128</v>
      </c>
      <c r="D2935" s="8833">
        <v>46198</v>
      </c>
      <c r="E2935" s="8834">
        <v>46153</v>
      </c>
      <c r="F2935" s="6939">
        <f t="shared" si="124"/>
        <v>45</v>
      </c>
      <c r="G2935" s="8831">
        <v>8599</v>
      </c>
      <c r="H2935" s="6935" t="s">
        <v>34815</v>
      </c>
      <c r="I2935" s="8831"/>
      <c r="J2935" s="8831" t="s">
        <v>12758</v>
      </c>
      <c r="K2935" s="8831" t="s">
        <v>34816</v>
      </c>
      <c r="L2935" s="8640" t="s">
        <v>173</v>
      </c>
      <c r="M2935" s="6573" t="s">
        <v>34817</v>
      </c>
      <c r="N2935" s="8831"/>
      <c r="O2935" s="264">
        <v>1</v>
      </c>
      <c r="P2935" s="264">
        <v>1</v>
      </c>
      <c r="Q2935" s="8831" t="s">
        <v>33732</v>
      </c>
      <c r="R2935" s="8831"/>
      <c r="S2935" s="8831"/>
      <c r="T2935" s="8831"/>
      <c r="U2935" s="8831"/>
      <c r="V2935" s="8831"/>
      <c r="W2935" s="8831"/>
      <c r="X2935" s="8831"/>
      <c r="Y2935" s="8831"/>
      <c r="Z2935" s="8831"/>
      <c r="AA2935" s="8832">
        <v>13881175</v>
      </c>
      <c r="AB2935" s="8831"/>
      <c r="AC2935" s="5050">
        <v>5717.25</v>
      </c>
      <c r="AD2935" s="5050">
        <v>8316</v>
      </c>
      <c r="AE2935" s="5050">
        <f t="shared" si="123"/>
        <v>14033.25</v>
      </c>
    </row>
    <row r="2936" spans="1:31" s="8738" customFormat="1" ht="30" customHeight="1">
      <c r="A2936" s="8644" t="s">
        <v>20998</v>
      </c>
      <c r="B2936" s="8644" t="s">
        <v>34932</v>
      </c>
      <c r="C2936" s="8833">
        <v>46079</v>
      </c>
      <c r="D2936" s="8833">
        <v>46146</v>
      </c>
      <c r="E2936" s="8834">
        <v>46154</v>
      </c>
      <c r="F2936" s="6939">
        <f t="shared" si="124"/>
        <v>-8</v>
      </c>
      <c r="G2936" s="8831">
        <v>8558</v>
      </c>
      <c r="H2936" s="6935" t="s">
        <v>19915</v>
      </c>
      <c r="I2936" s="8831"/>
      <c r="J2936" s="8831" t="s">
        <v>34933</v>
      </c>
      <c r="K2936" s="8831" t="s">
        <v>34934</v>
      </c>
      <c r="L2936" s="8640" t="s">
        <v>173</v>
      </c>
      <c r="M2936" s="6573" t="s">
        <v>35040</v>
      </c>
      <c r="N2936" s="8831"/>
      <c r="O2936" s="264">
        <v>1</v>
      </c>
      <c r="P2936" s="264">
        <v>1</v>
      </c>
      <c r="Q2936" s="8831" t="s">
        <v>21835</v>
      </c>
      <c r="R2936" s="8831"/>
      <c r="S2936" s="8831"/>
      <c r="T2936" s="8831"/>
      <c r="U2936" s="8831"/>
      <c r="V2936" s="8831"/>
      <c r="W2936" s="8831"/>
      <c r="X2936" s="8831"/>
      <c r="Y2936" s="8831"/>
      <c r="Z2936" s="8831"/>
      <c r="AA2936" s="8832">
        <v>13860153</v>
      </c>
      <c r="AB2936" s="8831"/>
      <c r="AC2936" s="5050">
        <v>4603.5</v>
      </c>
      <c r="AD2936" s="5050">
        <v>14850</v>
      </c>
      <c r="AE2936" s="5050">
        <f t="shared" si="123"/>
        <v>19453.5</v>
      </c>
    </row>
    <row r="2937" spans="1:31" s="8738" customFormat="1" ht="30" customHeight="1">
      <c r="A2937" s="8644" t="s">
        <v>20640</v>
      </c>
      <c r="B2937" s="8644" t="s">
        <v>34973</v>
      </c>
      <c r="C2937" s="8833">
        <v>46136</v>
      </c>
      <c r="D2937" s="8833">
        <v>46204</v>
      </c>
      <c r="E2937" s="8834">
        <v>46154</v>
      </c>
      <c r="F2937" s="6939">
        <f t="shared" si="124"/>
        <v>50</v>
      </c>
      <c r="G2937" s="8831">
        <v>8605</v>
      </c>
      <c r="H2937" s="6935" t="s">
        <v>1532</v>
      </c>
      <c r="I2937" s="8831"/>
      <c r="J2937" s="8831" t="s">
        <v>34974</v>
      </c>
      <c r="K2937" s="8831" t="s">
        <v>34975</v>
      </c>
      <c r="L2937" s="8640" t="s">
        <v>173</v>
      </c>
      <c r="M2937" s="6573" t="s">
        <v>35041</v>
      </c>
      <c r="N2937" s="8831"/>
      <c r="O2937" s="264">
        <v>1</v>
      </c>
      <c r="P2937" s="264">
        <v>1</v>
      </c>
      <c r="Q2937" s="8831" t="s">
        <v>34976</v>
      </c>
      <c r="R2937" s="8831"/>
      <c r="S2937" s="8831"/>
      <c r="T2937" s="8831"/>
      <c r="U2937" s="8831"/>
      <c r="V2937" s="8831"/>
      <c r="W2937" s="8831"/>
      <c r="X2937" s="8831"/>
      <c r="Y2937" s="8831"/>
      <c r="Z2937" s="8831"/>
      <c r="AA2937" s="8832">
        <v>13860565</v>
      </c>
      <c r="AB2937" s="8831"/>
      <c r="AC2937" s="5050">
        <v>936</v>
      </c>
      <c r="AD2937" s="5050">
        <v>4992</v>
      </c>
      <c r="AE2937" s="5050">
        <f t="shared" si="123"/>
        <v>5928</v>
      </c>
    </row>
    <row r="2938" spans="1:31" s="8738" customFormat="1" ht="30" customHeight="1">
      <c r="A2938" s="8644" t="s">
        <v>20640</v>
      </c>
      <c r="B2938" s="8644" t="s">
        <v>34977</v>
      </c>
      <c r="C2938" s="8833">
        <v>46104</v>
      </c>
      <c r="D2938" s="8833">
        <v>46169</v>
      </c>
      <c r="E2938" s="8834">
        <v>46154</v>
      </c>
      <c r="F2938" s="6939">
        <f t="shared" si="124"/>
        <v>15</v>
      </c>
      <c r="G2938" s="8831">
        <v>8605</v>
      </c>
      <c r="H2938" s="6935" t="s">
        <v>354</v>
      </c>
      <c r="I2938" s="8831"/>
      <c r="J2938" s="8831" t="s">
        <v>34978</v>
      </c>
      <c r="K2938" s="8831" t="s">
        <v>23676</v>
      </c>
      <c r="L2938" s="8640" t="s">
        <v>173</v>
      </c>
      <c r="M2938" s="6573" t="s">
        <v>35042</v>
      </c>
      <c r="N2938" s="8831"/>
      <c r="O2938" s="264">
        <v>1</v>
      </c>
      <c r="P2938" s="264">
        <v>1</v>
      </c>
      <c r="Q2938" s="8831" t="s">
        <v>34979</v>
      </c>
      <c r="R2938" s="8831"/>
      <c r="S2938" s="8831"/>
      <c r="T2938" s="8831"/>
      <c r="U2938" s="8831"/>
      <c r="V2938" s="8831"/>
      <c r="W2938" s="8831"/>
      <c r="X2938" s="8831"/>
      <c r="Y2938" s="8831"/>
      <c r="Z2938" s="8831"/>
      <c r="AA2938" s="8832">
        <v>13860583</v>
      </c>
      <c r="AB2938" s="8831"/>
      <c r="AC2938" s="5050">
        <v>0</v>
      </c>
      <c r="AD2938" s="5050">
        <v>4992</v>
      </c>
      <c r="AE2938" s="5050">
        <f t="shared" si="123"/>
        <v>4992</v>
      </c>
    </row>
    <row r="2939" spans="1:31" s="8738" customFormat="1" ht="30" customHeight="1">
      <c r="A2939" s="8644" t="s">
        <v>20502</v>
      </c>
      <c r="B2939" s="8644" t="s">
        <v>34993</v>
      </c>
      <c r="C2939" s="8833">
        <v>46043</v>
      </c>
      <c r="D2939" s="8833">
        <v>46108</v>
      </c>
      <c r="E2939" s="8834">
        <v>46154</v>
      </c>
      <c r="F2939" s="6939">
        <f t="shared" si="124"/>
        <v>-46</v>
      </c>
      <c r="G2939" s="8831">
        <v>8637</v>
      </c>
      <c r="H2939" s="6935" t="s">
        <v>34994</v>
      </c>
      <c r="I2939" s="8831"/>
      <c r="J2939" s="8831" t="s">
        <v>34995</v>
      </c>
      <c r="K2939" s="8831" t="s">
        <v>34996</v>
      </c>
      <c r="L2939" s="8640" t="s">
        <v>173</v>
      </c>
      <c r="M2939" s="6573" t="s">
        <v>35043</v>
      </c>
      <c r="N2939" s="8831"/>
      <c r="O2939" s="264">
        <v>1</v>
      </c>
      <c r="P2939" s="264">
        <v>1</v>
      </c>
      <c r="Q2939" s="8831" t="s">
        <v>21835</v>
      </c>
      <c r="R2939" s="8831"/>
      <c r="S2939" s="8831"/>
      <c r="T2939" s="8831"/>
      <c r="U2939" s="8831"/>
      <c r="V2939" s="8831"/>
      <c r="W2939" s="8831"/>
      <c r="X2939" s="8831"/>
      <c r="Y2939" s="8831"/>
      <c r="Z2939" s="8831"/>
      <c r="AA2939" s="8832">
        <v>13860605</v>
      </c>
      <c r="AB2939" s="8831"/>
      <c r="AC2939" s="5050">
        <v>27900</v>
      </c>
      <c r="AD2939" s="5050">
        <v>15000</v>
      </c>
      <c r="AE2939" s="5050">
        <f t="shared" si="123"/>
        <v>42900</v>
      </c>
    </row>
    <row r="2940" spans="1:31" s="8738" customFormat="1" ht="30" customHeight="1">
      <c r="A2940" s="8644" t="s">
        <v>21279</v>
      </c>
      <c r="B2940" s="8644" t="s">
        <v>35010</v>
      </c>
      <c r="C2940" s="8833">
        <v>46120</v>
      </c>
      <c r="D2940" s="8833">
        <v>46188</v>
      </c>
      <c r="E2940" s="8834">
        <v>46154</v>
      </c>
      <c r="F2940" s="6939">
        <f t="shared" si="124"/>
        <v>34</v>
      </c>
      <c r="G2940" s="8831">
        <v>8599</v>
      </c>
      <c r="H2940" s="6935" t="s">
        <v>30344</v>
      </c>
      <c r="I2940" s="8831"/>
      <c r="J2940" s="8831" t="s">
        <v>35011</v>
      </c>
      <c r="K2940" s="8831" t="s">
        <v>34971</v>
      </c>
      <c r="L2940" s="8640" t="s">
        <v>28</v>
      </c>
      <c r="M2940" s="6573" t="s">
        <v>35044</v>
      </c>
      <c r="N2940" s="8831"/>
      <c r="O2940" s="264">
        <v>2</v>
      </c>
      <c r="P2940" s="264">
        <v>2</v>
      </c>
      <c r="Q2940" s="8831" t="s">
        <v>35012</v>
      </c>
      <c r="R2940" s="8831"/>
      <c r="S2940" s="8831"/>
      <c r="T2940" s="8831"/>
      <c r="U2940" s="8831"/>
      <c r="V2940" s="8831"/>
      <c r="W2940" s="8831"/>
      <c r="X2940" s="8831"/>
      <c r="Y2940" s="8831"/>
      <c r="Z2940" s="8831"/>
      <c r="AA2940" s="8832">
        <v>13860624</v>
      </c>
      <c r="AB2940" s="8831"/>
      <c r="AC2940" s="5050">
        <v>0</v>
      </c>
      <c r="AD2940" s="5050">
        <v>8316</v>
      </c>
      <c r="AE2940" s="5050">
        <f t="shared" ref="AE2940:AE2944" si="127">AC2940+AD2940*P2940</f>
        <v>16632</v>
      </c>
    </row>
    <row r="2941" spans="1:31" s="8738" customFormat="1" ht="30" customHeight="1">
      <c r="A2941" s="8644" t="s">
        <v>20974</v>
      </c>
      <c r="B2941" s="8644" t="s">
        <v>35017</v>
      </c>
      <c r="C2941" s="8833">
        <v>46086</v>
      </c>
      <c r="D2941" s="8833">
        <v>46154</v>
      </c>
      <c r="E2941" s="8834">
        <v>46154</v>
      </c>
      <c r="F2941" s="6939">
        <f t="shared" si="124"/>
        <v>0</v>
      </c>
      <c r="G2941" s="8831">
        <v>8595</v>
      </c>
      <c r="H2941" s="6935" t="s">
        <v>13569</v>
      </c>
      <c r="I2941" s="8831"/>
      <c r="J2941" s="8831" t="s">
        <v>35018</v>
      </c>
      <c r="K2941" s="8831" t="s">
        <v>35019</v>
      </c>
      <c r="L2941" s="8640" t="s">
        <v>173</v>
      </c>
      <c r="M2941" s="6573" t="s">
        <v>35045</v>
      </c>
      <c r="N2941" s="8831"/>
      <c r="O2941" s="264">
        <v>1</v>
      </c>
      <c r="P2941" s="264">
        <v>1</v>
      </c>
      <c r="Q2941" s="8831" t="s">
        <v>21835</v>
      </c>
      <c r="R2941" s="8831"/>
      <c r="S2941" s="8831"/>
      <c r="T2941" s="8831"/>
      <c r="U2941" s="8831"/>
      <c r="V2941" s="8831"/>
      <c r="W2941" s="8831"/>
      <c r="X2941" s="8831"/>
      <c r="Y2941" s="8831"/>
      <c r="Z2941" s="8831"/>
      <c r="AA2941" s="8832">
        <v>13860637</v>
      </c>
      <c r="AB2941" s="8831"/>
      <c r="AC2941" s="5050">
        <v>1800</v>
      </c>
      <c r="AD2941" s="5050">
        <v>8400</v>
      </c>
      <c r="AE2941" s="5050">
        <f t="shared" si="127"/>
        <v>10200</v>
      </c>
    </row>
    <row r="2942" spans="1:31" s="8738" customFormat="1" ht="30" customHeight="1">
      <c r="A2942" s="8644" t="s">
        <v>22542</v>
      </c>
      <c r="B2942" s="8644" t="s">
        <v>35026</v>
      </c>
      <c r="C2942" s="8833">
        <v>46146</v>
      </c>
      <c r="D2942" s="8833">
        <v>46183</v>
      </c>
      <c r="E2942" s="8834">
        <v>46154</v>
      </c>
      <c r="F2942" s="6939">
        <f t="shared" si="124"/>
        <v>29</v>
      </c>
      <c r="G2942" s="8831">
        <v>8579</v>
      </c>
      <c r="H2942" s="6935" t="s">
        <v>9427</v>
      </c>
      <c r="I2942" s="8831"/>
      <c r="J2942" s="8831" t="s">
        <v>35027</v>
      </c>
      <c r="K2942" s="8831" t="s">
        <v>35028</v>
      </c>
      <c r="L2942" s="8640" t="s">
        <v>173</v>
      </c>
      <c r="M2942" s="6573" t="s">
        <v>35046</v>
      </c>
      <c r="N2942" s="8831"/>
      <c r="O2942" s="264">
        <v>1</v>
      </c>
      <c r="P2942" s="264">
        <v>1</v>
      </c>
      <c r="Q2942" s="8831" t="s">
        <v>35029</v>
      </c>
      <c r="R2942" s="8831"/>
      <c r="S2942" s="8831"/>
      <c r="T2942" s="8831"/>
      <c r="U2942" s="8831"/>
      <c r="V2942" s="8831"/>
      <c r="W2942" s="8831"/>
      <c r="X2942" s="8831"/>
      <c r="Y2942" s="8831"/>
      <c r="Z2942" s="8831"/>
      <c r="AA2942" s="8832">
        <v>13890042</v>
      </c>
      <c r="AB2942" s="8831"/>
      <c r="AC2942" s="5050">
        <v>15147</v>
      </c>
      <c r="AD2942" s="5050">
        <v>8316</v>
      </c>
      <c r="AE2942" s="5050">
        <f t="shared" si="127"/>
        <v>23463</v>
      </c>
    </row>
    <row r="2943" spans="1:31" s="8738" customFormat="1" ht="30" customHeight="1">
      <c r="A2943" s="8644" t="s">
        <v>26302</v>
      </c>
      <c r="B2943" s="8644" t="s">
        <v>35033</v>
      </c>
      <c r="C2943" s="8833">
        <v>46149</v>
      </c>
      <c r="D2943" s="8833">
        <v>46216</v>
      </c>
      <c r="E2943" s="8834">
        <v>46154</v>
      </c>
      <c r="F2943" s="6939">
        <f t="shared" si="124"/>
        <v>62</v>
      </c>
      <c r="G2943" s="8831">
        <v>6984</v>
      </c>
      <c r="H2943" s="6935" t="s">
        <v>14173</v>
      </c>
      <c r="I2943" s="8831"/>
      <c r="J2943" s="8831" t="s">
        <v>35034</v>
      </c>
      <c r="K2943" s="8831" t="s">
        <v>34466</v>
      </c>
      <c r="L2943" s="8640" t="s">
        <v>173</v>
      </c>
      <c r="M2943" s="6573" t="s">
        <v>35047</v>
      </c>
      <c r="N2943" s="8831"/>
      <c r="O2943" s="264">
        <v>1</v>
      </c>
      <c r="P2943" s="264">
        <v>1</v>
      </c>
      <c r="Q2943" s="8831" t="s">
        <v>35035</v>
      </c>
      <c r="R2943" s="8831"/>
      <c r="S2943" s="8831"/>
      <c r="T2943" s="8831"/>
      <c r="U2943" s="8831"/>
      <c r="V2943" s="8831"/>
      <c r="W2943" s="8831"/>
      <c r="X2943" s="8831"/>
      <c r="Y2943" s="8831"/>
      <c r="Z2943" s="8831"/>
      <c r="AA2943" s="8832">
        <v>13903675</v>
      </c>
      <c r="AB2943" s="8831"/>
      <c r="AC2943" s="5050">
        <v>10200</v>
      </c>
      <c r="AD2943" s="5050">
        <v>7840.8</v>
      </c>
      <c r="AE2943" s="5050">
        <f t="shared" si="127"/>
        <v>18040.8</v>
      </c>
    </row>
    <row r="2944" spans="1:31" s="8738" customFormat="1" ht="30" customHeight="1">
      <c r="A2944" s="8644" t="s">
        <v>20766</v>
      </c>
      <c r="B2944" s="8644" t="s">
        <v>35036</v>
      </c>
      <c r="C2944" s="8833">
        <v>46150</v>
      </c>
      <c r="D2944" s="8833">
        <v>46217</v>
      </c>
      <c r="E2944" s="8834">
        <v>46154</v>
      </c>
      <c r="F2944" s="6939">
        <f t="shared" si="124"/>
        <v>63</v>
      </c>
      <c r="G2944" s="8831">
        <v>8629</v>
      </c>
      <c r="H2944" s="6935" t="s">
        <v>12912</v>
      </c>
      <c r="I2944" s="8831"/>
      <c r="J2944" s="8831" t="s">
        <v>35037</v>
      </c>
      <c r="K2944" s="8831" t="s">
        <v>35038</v>
      </c>
      <c r="L2944" s="8640" t="s">
        <v>173</v>
      </c>
      <c r="M2944" s="6573" t="s">
        <v>35048</v>
      </c>
      <c r="N2944" s="8831"/>
      <c r="O2944" s="264">
        <v>1</v>
      </c>
      <c r="P2944" s="264">
        <v>1</v>
      </c>
      <c r="Q2944" s="8831" t="s">
        <v>35039</v>
      </c>
      <c r="R2944" s="8831"/>
      <c r="S2944" s="8831"/>
      <c r="T2944" s="8831"/>
      <c r="U2944" s="8831"/>
      <c r="V2944" s="8831"/>
      <c r="W2944" s="8831"/>
      <c r="X2944" s="8831"/>
      <c r="Y2944" s="8831"/>
      <c r="Z2944" s="8831"/>
      <c r="AA2944" s="8832">
        <v>13906346</v>
      </c>
      <c r="AB2944" s="8831"/>
      <c r="AC2944" s="5050">
        <v>10246.5</v>
      </c>
      <c r="AD2944" s="5050">
        <v>8316</v>
      </c>
      <c r="AE2944" s="5050">
        <f t="shared" si="127"/>
        <v>18562.5</v>
      </c>
    </row>
    <row r="2945" spans="1:31" ht="30" customHeight="1">
      <c r="A2945" s="8644"/>
      <c r="B2945" s="8644"/>
      <c r="C2945" s="8833"/>
      <c r="D2945" s="8833"/>
      <c r="E2945" s="8834"/>
      <c r="F2945" s="6939">
        <f t="shared" ref="F2945:F2951" si="128">SUM(D2945-E2945)</f>
        <v>0</v>
      </c>
      <c r="G2945" s="8831"/>
      <c r="H2945" s="6935"/>
      <c r="I2945" s="8831"/>
      <c r="J2945" s="8831"/>
      <c r="K2945" s="8831"/>
      <c r="L2945" s="8640"/>
      <c r="M2945" s="6573"/>
      <c r="N2945" s="8831"/>
      <c r="O2945" s="264">
        <v>0</v>
      </c>
      <c r="P2945" s="264">
        <v>0</v>
      </c>
      <c r="Q2945" s="8831"/>
      <c r="R2945" s="8831"/>
      <c r="S2945" s="8831"/>
      <c r="T2945" s="8831"/>
      <c r="U2945" s="8831"/>
      <c r="V2945" s="8831"/>
      <c r="W2945" s="8831"/>
      <c r="X2945" s="8831"/>
      <c r="Y2945" s="8831"/>
      <c r="Z2945" s="8831"/>
      <c r="AA2945" s="8832"/>
      <c r="AB2945" s="8831"/>
      <c r="AC2945" s="5050">
        <v>0</v>
      </c>
      <c r="AD2945" s="5050"/>
      <c r="AE2945" s="5050"/>
    </row>
    <row r="2946" spans="1:31" ht="30" customHeight="1">
      <c r="A2946" s="8644"/>
      <c r="B2946" s="8644"/>
      <c r="C2946" s="8833"/>
      <c r="D2946" s="8833"/>
      <c r="E2946" s="8834"/>
      <c r="F2946" s="6939">
        <f t="shared" si="128"/>
        <v>0</v>
      </c>
      <c r="G2946" s="8831"/>
      <c r="H2946" s="6935"/>
      <c r="I2946" s="8831"/>
      <c r="J2946" s="8831"/>
      <c r="K2946" s="8831"/>
      <c r="L2946" s="8640"/>
      <c r="M2946" s="6573"/>
      <c r="N2946" s="8831"/>
      <c r="O2946" s="264">
        <v>0</v>
      </c>
      <c r="P2946" s="264">
        <v>0</v>
      </c>
      <c r="Q2946" s="8831"/>
      <c r="R2946" s="8831"/>
      <c r="S2946" s="8831"/>
      <c r="T2946" s="8831"/>
      <c r="U2946" s="8831"/>
      <c r="V2946" s="8831"/>
      <c r="W2946" s="8831"/>
      <c r="X2946" s="8831"/>
      <c r="Y2946" s="8831"/>
      <c r="Z2946" s="8831"/>
      <c r="AA2946" s="8832"/>
      <c r="AB2946" s="8831"/>
      <c r="AC2946" s="5050"/>
      <c r="AD2946" s="5050"/>
      <c r="AE2946" s="5050"/>
    </row>
    <row r="2947" spans="1:31" ht="30" customHeight="1">
      <c r="A2947" s="8644"/>
      <c r="B2947" s="8644"/>
      <c r="C2947" s="8833"/>
      <c r="D2947" s="8833"/>
      <c r="E2947" s="8834"/>
      <c r="F2947" s="6939">
        <f t="shared" si="128"/>
        <v>0</v>
      </c>
      <c r="G2947" s="8831"/>
      <c r="H2947" s="6935"/>
      <c r="I2947" s="8831"/>
      <c r="J2947" s="8831"/>
      <c r="K2947" s="8831"/>
      <c r="L2947" s="8640"/>
      <c r="M2947" s="6573"/>
      <c r="N2947" s="8831"/>
      <c r="O2947" s="264">
        <v>0</v>
      </c>
      <c r="P2947" s="264">
        <v>0</v>
      </c>
      <c r="Q2947" s="8831"/>
      <c r="R2947" s="8831"/>
      <c r="S2947" s="8831"/>
      <c r="T2947" s="8831"/>
      <c r="U2947" s="8831"/>
      <c r="V2947" s="8831"/>
      <c r="W2947" s="8831"/>
      <c r="X2947" s="8831"/>
      <c r="Y2947" s="8831"/>
      <c r="Z2947" s="8831"/>
      <c r="AA2947" s="8832"/>
      <c r="AB2947" s="8831"/>
      <c r="AC2947" s="5050"/>
      <c r="AD2947" s="5050"/>
      <c r="AE2947" s="5050"/>
    </row>
    <row r="2948" spans="1:31" ht="30" customHeight="1">
      <c r="A2948" s="8644"/>
      <c r="B2948" s="8644"/>
      <c r="C2948" s="8833"/>
      <c r="D2948" s="8833"/>
      <c r="E2948" s="8834"/>
      <c r="F2948" s="6939">
        <f t="shared" si="128"/>
        <v>0</v>
      </c>
      <c r="G2948" s="8831"/>
      <c r="H2948" s="6935"/>
      <c r="I2948" s="8831"/>
      <c r="J2948" s="8831"/>
      <c r="K2948" s="8831"/>
      <c r="L2948" s="8640"/>
      <c r="M2948" s="6573"/>
      <c r="N2948" s="8831"/>
      <c r="O2948" s="264">
        <v>0</v>
      </c>
      <c r="P2948" s="264">
        <v>0</v>
      </c>
      <c r="Q2948" s="8831"/>
      <c r="R2948" s="8831"/>
      <c r="S2948" s="8831"/>
      <c r="T2948" s="8831"/>
      <c r="U2948" s="8831"/>
      <c r="V2948" s="8831"/>
      <c r="W2948" s="8831"/>
      <c r="X2948" s="8831"/>
      <c r="Y2948" s="8831"/>
      <c r="Z2948" s="8831"/>
      <c r="AA2948" s="8832"/>
      <c r="AB2948" s="8831"/>
      <c r="AC2948" s="5050"/>
      <c r="AD2948" s="5050"/>
      <c r="AE2948" s="5050"/>
    </row>
    <row r="2949" spans="1:31" ht="30" customHeight="1">
      <c r="A2949" s="8644"/>
      <c r="B2949" s="8644"/>
      <c r="C2949" s="8833"/>
      <c r="D2949" s="8833"/>
      <c r="E2949" s="8834"/>
      <c r="F2949" s="6939">
        <f t="shared" si="128"/>
        <v>0</v>
      </c>
      <c r="G2949" s="8831"/>
      <c r="H2949" s="6935"/>
      <c r="I2949" s="8831"/>
      <c r="J2949" s="8831"/>
      <c r="K2949" s="8831"/>
      <c r="L2949" s="8640"/>
      <c r="M2949" s="6573"/>
      <c r="N2949" s="8831"/>
      <c r="O2949" s="264">
        <v>0</v>
      </c>
      <c r="P2949" s="264">
        <v>0</v>
      </c>
      <c r="Q2949" s="8831"/>
      <c r="R2949" s="8831"/>
      <c r="S2949" s="8831"/>
      <c r="T2949" s="8831"/>
      <c r="U2949" s="8831"/>
      <c r="V2949" s="8831"/>
      <c r="W2949" s="8831"/>
      <c r="X2949" s="8831"/>
      <c r="Y2949" s="8831"/>
      <c r="Z2949" s="8831"/>
      <c r="AA2949" s="8832"/>
      <c r="AB2949" s="8831"/>
      <c r="AC2949" s="5050"/>
      <c r="AD2949" s="5050"/>
      <c r="AE2949" s="5050"/>
    </row>
    <row r="2950" spans="1:31" ht="30" customHeight="1">
      <c r="A2950" s="8644"/>
      <c r="B2950" s="8644"/>
      <c r="C2950" s="8833"/>
      <c r="D2950" s="8833"/>
      <c r="E2950" s="8834"/>
      <c r="F2950" s="6939">
        <f t="shared" si="128"/>
        <v>0</v>
      </c>
      <c r="G2950" s="8831"/>
      <c r="H2950" s="6935"/>
      <c r="I2950" s="8831"/>
      <c r="J2950" s="8831"/>
      <c r="K2950" s="8831"/>
      <c r="L2950" s="8640"/>
      <c r="M2950" s="6573"/>
      <c r="N2950" s="8831"/>
      <c r="O2950" s="264">
        <v>0</v>
      </c>
      <c r="P2950" s="264">
        <v>0</v>
      </c>
      <c r="Q2950" s="8831"/>
      <c r="R2950" s="8831"/>
      <c r="S2950" s="8831"/>
      <c r="T2950" s="8831"/>
      <c r="U2950" s="8831"/>
      <c r="V2950" s="8831"/>
      <c r="W2950" s="8831"/>
      <c r="X2950" s="8831"/>
      <c r="Y2950" s="8831"/>
      <c r="Z2950" s="8831"/>
      <c r="AA2950" s="8832"/>
      <c r="AB2950" s="8831"/>
      <c r="AC2950" s="5050"/>
      <c r="AD2950" s="5050"/>
      <c r="AE2950" s="5050"/>
    </row>
    <row r="2951" spans="1:31" ht="30" customHeight="1">
      <c r="A2951" s="8644"/>
      <c r="B2951" s="8644"/>
      <c r="C2951" s="8833"/>
      <c r="D2951" s="8833"/>
      <c r="E2951" s="8834"/>
      <c r="F2951" s="6939">
        <f t="shared" si="128"/>
        <v>0</v>
      </c>
      <c r="G2951" s="8831"/>
      <c r="H2951" s="6935"/>
      <c r="I2951" s="8831"/>
      <c r="J2951" s="8831"/>
      <c r="K2951" s="8831"/>
      <c r="L2951" s="8640"/>
      <c r="M2951" s="6573"/>
      <c r="N2951" s="8831"/>
      <c r="O2951" s="264">
        <v>0</v>
      </c>
      <c r="P2951" s="264">
        <v>0</v>
      </c>
      <c r="Q2951" s="8831"/>
      <c r="R2951" s="8831"/>
      <c r="S2951" s="8831"/>
      <c r="T2951" s="8831"/>
      <c r="U2951" s="8831"/>
      <c r="V2951" s="8831"/>
      <c r="W2951" s="8831"/>
      <c r="X2951" s="8831"/>
      <c r="Y2951" s="8831"/>
      <c r="Z2951" s="8831"/>
      <c r="AA2951" s="8832"/>
      <c r="AB2951" s="8831"/>
      <c r="AC2951" s="5050"/>
      <c r="AD2951" s="5050"/>
      <c r="AE2951" s="5050"/>
    </row>
    <row r="2952" spans="1:31" ht="30" customHeight="1">
      <c r="A2952" s="8644"/>
      <c r="B2952" s="8644"/>
      <c r="C2952" s="8833"/>
      <c r="D2952" s="8833"/>
      <c r="E2952" s="8834"/>
      <c r="F2952" s="6939"/>
      <c r="G2952" s="8831"/>
      <c r="H2952" s="6935"/>
      <c r="I2952" s="8831"/>
      <c r="J2952" s="8831"/>
      <c r="K2952" s="8831"/>
      <c r="L2952" s="8640"/>
      <c r="M2952" s="6573"/>
      <c r="N2952" s="8831"/>
      <c r="O2952" s="264">
        <v>0</v>
      </c>
      <c r="P2952" s="264">
        <v>0</v>
      </c>
      <c r="Q2952" s="8831"/>
      <c r="R2952" s="8831"/>
      <c r="S2952" s="8831"/>
      <c r="T2952" s="8831"/>
      <c r="U2952" s="8831"/>
      <c r="V2952" s="8831"/>
      <c r="W2952" s="8831"/>
      <c r="X2952" s="8831"/>
      <c r="Y2952" s="8831"/>
      <c r="Z2952" s="8831"/>
      <c r="AA2952" s="8832"/>
      <c r="AB2952" s="8831"/>
      <c r="AC2952" s="5050"/>
      <c r="AD2952" s="5050"/>
      <c r="AE2952" s="5050"/>
    </row>
    <row r="2953" spans="1:31" ht="30" customHeight="1">
      <c r="A2953" s="8644"/>
      <c r="B2953" s="8644"/>
      <c r="C2953" s="8833"/>
      <c r="D2953" s="8833"/>
      <c r="E2953" s="8834"/>
      <c r="F2953" s="6939"/>
      <c r="G2953" s="8831"/>
      <c r="H2953" s="6935"/>
      <c r="I2953" s="8831"/>
      <c r="J2953" s="8831"/>
      <c r="K2953" s="8831"/>
      <c r="L2953" s="8640"/>
      <c r="M2953" s="6573"/>
      <c r="N2953" s="8831"/>
      <c r="O2953" s="264">
        <v>0</v>
      </c>
      <c r="P2953" s="264">
        <v>0</v>
      </c>
      <c r="Q2953" s="8831"/>
      <c r="R2953" s="8831"/>
      <c r="S2953" s="8831"/>
      <c r="T2953" s="8831"/>
      <c r="U2953" s="8831"/>
      <c r="V2953" s="8831"/>
      <c r="W2953" s="8831"/>
      <c r="X2953" s="8831"/>
      <c r="Y2953" s="8831"/>
      <c r="Z2953" s="8831"/>
      <c r="AA2953" s="8832"/>
      <c r="AB2953" s="8831"/>
      <c r="AC2953" s="5050"/>
      <c r="AD2953" s="5050"/>
      <c r="AE2953" s="5050"/>
    </row>
    <row r="2954" spans="1:31" ht="30" customHeight="1">
      <c r="A2954" s="8644"/>
      <c r="B2954" s="8644"/>
      <c r="C2954" s="8833"/>
      <c r="D2954" s="8833"/>
      <c r="E2954" s="8834"/>
      <c r="F2954" s="6939"/>
      <c r="G2954" s="8831"/>
      <c r="H2954" s="6935"/>
      <c r="I2954" s="8831"/>
      <c r="J2954" s="8831"/>
      <c r="K2954" s="8831"/>
      <c r="L2954" s="8640"/>
      <c r="M2954" s="6573"/>
      <c r="N2954" s="8831"/>
      <c r="O2954" s="264">
        <v>0</v>
      </c>
      <c r="P2954" s="264">
        <v>0</v>
      </c>
      <c r="Q2954" s="8831"/>
      <c r="R2954" s="8831"/>
      <c r="S2954" s="8831"/>
      <c r="T2954" s="8831"/>
      <c r="U2954" s="8831"/>
      <c r="V2954" s="8831"/>
      <c r="W2954" s="8831"/>
      <c r="X2954" s="8831"/>
      <c r="Y2954" s="8831"/>
      <c r="Z2954" s="8831"/>
      <c r="AA2954" s="8832"/>
      <c r="AB2954" s="8831"/>
      <c r="AC2954" s="5050"/>
      <c r="AD2954" s="5050"/>
      <c r="AE2954" s="5050"/>
    </row>
    <row r="2955" spans="1:31" ht="30" customHeight="1">
      <c r="A2955" s="8644"/>
      <c r="B2955" s="8644"/>
      <c r="C2955" s="8833"/>
      <c r="D2955" s="8833"/>
      <c r="E2955" s="8834"/>
      <c r="F2955" s="6939"/>
      <c r="G2955" s="8831"/>
      <c r="H2955" s="6935"/>
      <c r="I2955" s="8831"/>
      <c r="J2955" s="8831"/>
      <c r="K2955" s="8831"/>
      <c r="L2955" s="8640"/>
      <c r="M2955" s="6573"/>
      <c r="N2955" s="8831"/>
      <c r="O2955" s="264">
        <v>0</v>
      </c>
      <c r="P2955" s="264">
        <v>0</v>
      </c>
      <c r="Q2955" s="8831"/>
      <c r="R2955" s="8831"/>
      <c r="S2955" s="8831"/>
      <c r="T2955" s="8831"/>
      <c r="U2955" s="8831"/>
      <c r="V2955" s="8831"/>
      <c r="W2955" s="8831"/>
      <c r="X2955" s="8831"/>
      <c r="Y2955" s="8831"/>
      <c r="Z2955" s="8831"/>
      <c r="AA2955" s="8832"/>
      <c r="AB2955" s="8831"/>
      <c r="AC2955" s="5050"/>
      <c r="AD2955" s="5050"/>
      <c r="AE2955" s="5050"/>
    </row>
    <row r="2956" spans="1:31" ht="30" customHeight="1">
      <c r="A2956" s="8644"/>
      <c r="B2956" s="8644"/>
      <c r="C2956" s="8833"/>
      <c r="D2956" s="8833"/>
      <c r="E2956" s="8834"/>
      <c r="F2956" s="6939"/>
      <c r="G2956" s="8831"/>
      <c r="H2956" s="6935"/>
      <c r="I2956" s="8831"/>
      <c r="J2956" s="8831"/>
      <c r="K2956" s="8831"/>
      <c r="L2956" s="8640"/>
      <c r="M2956" s="6573"/>
      <c r="N2956" s="8831"/>
      <c r="O2956" s="264">
        <v>0</v>
      </c>
      <c r="P2956" s="264">
        <v>0</v>
      </c>
      <c r="Q2956" s="8831"/>
      <c r="R2956" s="8831"/>
      <c r="S2956" s="8831"/>
      <c r="T2956" s="8831"/>
      <c r="U2956" s="8831"/>
      <c r="V2956" s="8831"/>
      <c r="W2956" s="8831"/>
      <c r="X2956" s="8831"/>
      <c r="Y2956" s="8831"/>
      <c r="Z2956" s="8831"/>
      <c r="AA2956" s="8832"/>
      <c r="AB2956" s="8831"/>
      <c r="AC2956" s="5050"/>
      <c r="AD2956" s="5050"/>
      <c r="AE2956" s="5050"/>
    </row>
    <row r="2957" spans="1:31" ht="30" customHeight="1">
      <c r="A2957" s="8644"/>
      <c r="B2957" s="8644"/>
      <c r="C2957" s="8833"/>
      <c r="D2957" s="8833"/>
      <c r="E2957" s="8834"/>
      <c r="F2957" s="6939"/>
      <c r="G2957" s="8831"/>
      <c r="H2957" s="6935"/>
      <c r="I2957" s="8831"/>
      <c r="J2957" s="8831"/>
      <c r="K2957" s="8831"/>
      <c r="L2957" s="8640"/>
      <c r="M2957" s="6573"/>
      <c r="N2957" s="8831"/>
      <c r="O2957" s="264">
        <v>0</v>
      </c>
      <c r="P2957" s="264">
        <v>0</v>
      </c>
      <c r="Q2957" s="8831"/>
      <c r="R2957" s="8831"/>
      <c r="S2957" s="8831"/>
      <c r="T2957" s="8831"/>
      <c r="U2957" s="8831"/>
      <c r="V2957" s="8831"/>
      <c r="W2957" s="8831"/>
      <c r="X2957" s="8831"/>
      <c r="Y2957" s="8831"/>
      <c r="Z2957" s="8831"/>
      <c r="AA2957" s="8832"/>
      <c r="AB2957" s="8831"/>
      <c r="AC2957" s="5050"/>
      <c r="AD2957" s="5050"/>
      <c r="AE2957" s="5050"/>
    </row>
    <row r="2958" spans="1:31" ht="30" customHeight="1">
      <c r="A2958" s="8644"/>
      <c r="B2958" s="8644"/>
      <c r="C2958" s="8833"/>
      <c r="D2958" s="8833"/>
      <c r="E2958" s="8834"/>
      <c r="F2958" s="6939"/>
      <c r="G2958" s="8831"/>
      <c r="H2958" s="6935"/>
      <c r="I2958" s="8831"/>
      <c r="J2958" s="8831"/>
      <c r="K2958" s="8831"/>
      <c r="L2958" s="8640"/>
      <c r="M2958" s="6573"/>
      <c r="N2958" s="8831"/>
      <c r="O2958" s="264">
        <v>0</v>
      </c>
      <c r="P2958" s="264">
        <v>0</v>
      </c>
      <c r="Q2958" s="8831"/>
      <c r="R2958" s="8831"/>
      <c r="S2958" s="8831"/>
      <c r="T2958" s="8831"/>
      <c r="U2958" s="8831"/>
      <c r="V2958" s="8831"/>
      <c r="W2958" s="8831"/>
      <c r="X2958" s="8831"/>
      <c r="Y2958" s="8831"/>
      <c r="Z2958" s="8831"/>
      <c r="AA2958" s="8832"/>
      <c r="AB2958" s="8831"/>
      <c r="AC2958" s="5050"/>
      <c r="AD2958" s="5050"/>
      <c r="AE2958" s="5050"/>
    </row>
    <row r="2959" spans="1:31" ht="30" customHeight="1">
      <c r="A2959" s="8644"/>
      <c r="B2959" s="8644"/>
      <c r="C2959" s="8833"/>
      <c r="D2959" s="8833"/>
      <c r="E2959" s="8834"/>
      <c r="F2959" s="6939"/>
      <c r="G2959" s="8831"/>
      <c r="H2959" s="6935"/>
      <c r="I2959" s="8831"/>
      <c r="J2959" s="8831"/>
      <c r="K2959" s="8831"/>
      <c r="L2959" s="8640"/>
      <c r="M2959" s="6573"/>
      <c r="N2959" s="8831"/>
      <c r="O2959" s="264">
        <v>0</v>
      </c>
      <c r="P2959" s="264">
        <v>0</v>
      </c>
      <c r="Q2959" s="8831"/>
      <c r="R2959" s="8831"/>
      <c r="S2959" s="8831"/>
      <c r="T2959" s="8831"/>
      <c r="U2959" s="8831"/>
      <c r="V2959" s="8831"/>
      <c r="W2959" s="8831"/>
      <c r="X2959" s="8831"/>
      <c r="Y2959" s="8831"/>
      <c r="Z2959" s="8831"/>
      <c r="AA2959" s="8832"/>
      <c r="AB2959" s="8831"/>
      <c r="AC2959" s="5050"/>
      <c r="AD2959" s="5050"/>
      <c r="AE2959" s="5050"/>
    </row>
    <row r="2960" spans="1:31" ht="30" customHeight="1">
      <c r="A2960" s="8644"/>
      <c r="B2960" s="8644"/>
      <c r="C2960" s="8833"/>
      <c r="D2960" s="8833"/>
      <c r="E2960" s="8834"/>
      <c r="F2960" s="6939"/>
      <c r="G2960" s="8831"/>
      <c r="H2960" s="6935"/>
      <c r="I2960" s="8831"/>
      <c r="J2960" s="8831"/>
      <c r="K2960" s="8831"/>
      <c r="L2960" s="8640"/>
      <c r="M2960" s="6573"/>
      <c r="N2960" s="8831"/>
      <c r="O2960" s="264">
        <v>0</v>
      </c>
      <c r="P2960" s="264">
        <v>0</v>
      </c>
      <c r="Q2960" s="8831"/>
      <c r="R2960" s="8831"/>
      <c r="S2960" s="8831"/>
      <c r="T2960" s="8831"/>
      <c r="U2960" s="8831"/>
      <c r="V2960" s="8831"/>
      <c r="W2960" s="8831"/>
      <c r="X2960" s="8831"/>
      <c r="Y2960" s="8831"/>
      <c r="Z2960" s="8831"/>
      <c r="AA2960" s="8832"/>
      <c r="AB2960" s="8831"/>
      <c r="AC2960" s="5050"/>
      <c r="AD2960" s="5050"/>
      <c r="AE2960" s="5050"/>
    </row>
    <row r="2961" spans="1:31" ht="30" customHeight="1">
      <c r="A2961" s="8644"/>
      <c r="B2961" s="8644"/>
      <c r="C2961" s="8833"/>
      <c r="D2961" s="8833"/>
      <c r="E2961" s="8834"/>
      <c r="F2961" s="6939"/>
      <c r="G2961" s="8831"/>
      <c r="H2961" s="6935"/>
      <c r="I2961" s="8831"/>
      <c r="J2961" s="8831"/>
      <c r="K2961" s="8831"/>
      <c r="L2961" s="8640"/>
      <c r="M2961" s="6573"/>
      <c r="N2961" s="8831"/>
      <c r="O2961" s="264">
        <v>0</v>
      </c>
      <c r="P2961" s="264">
        <v>0</v>
      </c>
      <c r="Q2961" s="8831"/>
      <c r="R2961" s="8831"/>
      <c r="S2961" s="8831"/>
      <c r="T2961" s="8831"/>
      <c r="U2961" s="8831"/>
      <c r="V2961" s="8831"/>
      <c r="W2961" s="8831"/>
      <c r="X2961" s="8831"/>
      <c r="Y2961" s="8831"/>
      <c r="Z2961" s="8831"/>
      <c r="AA2961" s="8832"/>
      <c r="AB2961" s="8831"/>
      <c r="AC2961" s="5050"/>
      <c r="AD2961" s="5050"/>
      <c r="AE2961" s="5050"/>
    </row>
    <row r="2962" spans="1:31" ht="30" customHeight="1">
      <c r="A2962" s="8644"/>
      <c r="B2962" s="8644"/>
      <c r="C2962" s="8833"/>
      <c r="D2962" s="8833"/>
      <c r="E2962" s="8834"/>
      <c r="F2962" s="6939"/>
      <c r="G2962" s="8831"/>
      <c r="H2962" s="6935"/>
      <c r="I2962" s="8831"/>
      <c r="J2962" s="8831"/>
      <c r="K2962" s="8831"/>
      <c r="L2962" s="8640"/>
      <c r="M2962" s="6573"/>
      <c r="N2962" s="8831"/>
      <c r="O2962" s="264">
        <v>0</v>
      </c>
      <c r="P2962" s="264">
        <v>0</v>
      </c>
      <c r="Q2962" s="8831"/>
      <c r="R2962" s="8831"/>
      <c r="S2962" s="8831"/>
      <c r="T2962" s="8831"/>
      <c r="U2962" s="8831"/>
      <c r="V2962" s="8831"/>
      <c r="W2962" s="8831"/>
      <c r="X2962" s="8831"/>
      <c r="Y2962" s="8831"/>
      <c r="Z2962" s="8831"/>
      <c r="AA2962" s="8832"/>
      <c r="AB2962" s="8831"/>
      <c r="AC2962" s="5050"/>
      <c r="AD2962" s="5050"/>
      <c r="AE2962" s="5050"/>
    </row>
    <row r="2963" spans="1:31" ht="30" customHeight="1">
      <c r="A2963" s="8644"/>
      <c r="B2963" s="8644"/>
      <c r="C2963" s="8833"/>
      <c r="D2963" s="8833"/>
      <c r="E2963" s="8834"/>
      <c r="F2963" s="6939"/>
      <c r="G2963" s="8831"/>
      <c r="H2963" s="6935"/>
      <c r="I2963" s="8831"/>
      <c r="J2963" s="8831"/>
      <c r="K2963" s="8831"/>
      <c r="L2963" s="8640"/>
      <c r="M2963" s="6573"/>
      <c r="N2963" s="8831"/>
      <c r="O2963" s="264">
        <v>0</v>
      </c>
      <c r="P2963" s="264">
        <v>0</v>
      </c>
      <c r="Q2963" s="8831"/>
      <c r="R2963" s="8831"/>
      <c r="S2963" s="8831"/>
      <c r="T2963" s="8831"/>
      <c r="U2963" s="8831"/>
      <c r="V2963" s="8831"/>
      <c r="W2963" s="8831"/>
      <c r="X2963" s="8831"/>
      <c r="Y2963" s="8831"/>
      <c r="Z2963" s="8831"/>
      <c r="AA2963" s="8832"/>
      <c r="AB2963" s="8831"/>
      <c r="AC2963" s="5050"/>
      <c r="AD2963" s="5050"/>
      <c r="AE2963" s="5050"/>
    </row>
    <row r="2964" spans="1:31" ht="30" customHeight="1">
      <c r="A2964" s="8644"/>
      <c r="B2964" s="8644"/>
      <c r="C2964" s="8833"/>
      <c r="D2964" s="8833"/>
      <c r="E2964" s="8834"/>
      <c r="F2964" s="6939"/>
      <c r="G2964" s="8831"/>
      <c r="H2964" s="6935"/>
      <c r="I2964" s="8831"/>
      <c r="J2964" s="8831"/>
      <c r="K2964" s="8831"/>
      <c r="L2964" s="8640"/>
      <c r="M2964" s="6573"/>
      <c r="N2964" s="8831"/>
      <c r="O2964" s="264">
        <v>0</v>
      </c>
      <c r="P2964" s="264">
        <v>0</v>
      </c>
      <c r="Q2964" s="8831"/>
      <c r="R2964" s="8831"/>
      <c r="S2964" s="8831"/>
      <c r="T2964" s="8831"/>
      <c r="U2964" s="8831"/>
      <c r="V2964" s="8831"/>
      <c r="W2964" s="8831"/>
      <c r="X2964" s="8831"/>
      <c r="Y2964" s="8831"/>
      <c r="Z2964" s="8831"/>
      <c r="AA2964" s="8832"/>
      <c r="AB2964" s="8831"/>
      <c r="AC2964" s="5050"/>
      <c r="AD2964" s="5050"/>
      <c r="AE2964" s="5050"/>
    </row>
    <row r="2965" spans="1:31" ht="30" customHeight="1">
      <c r="A2965" s="8644"/>
      <c r="B2965" s="8644"/>
      <c r="C2965" s="8833"/>
      <c r="D2965" s="8833"/>
      <c r="E2965" s="8834"/>
      <c r="F2965" s="6939"/>
      <c r="G2965" s="8831"/>
      <c r="H2965" s="6935"/>
      <c r="I2965" s="8831"/>
      <c r="J2965" s="8831"/>
      <c r="K2965" s="8831"/>
      <c r="L2965" s="8640"/>
      <c r="M2965" s="6573"/>
      <c r="N2965" s="8831"/>
      <c r="O2965" s="264">
        <v>0</v>
      </c>
      <c r="P2965" s="264">
        <v>0</v>
      </c>
      <c r="Q2965" s="8831"/>
      <c r="R2965" s="8831"/>
      <c r="S2965" s="8831"/>
      <c r="T2965" s="8831"/>
      <c r="U2965" s="8831"/>
      <c r="V2965" s="8831"/>
      <c r="W2965" s="8831"/>
      <c r="X2965" s="8831"/>
      <c r="Y2965" s="8831"/>
      <c r="Z2965" s="8831"/>
      <c r="AA2965" s="8832"/>
      <c r="AB2965" s="8831"/>
      <c r="AC2965" s="5050"/>
      <c r="AD2965" s="5050"/>
      <c r="AE2965" s="5050"/>
    </row>
    <row r="2966" spans="1:31" ht="30" customHeight="1">
      <c r="A2966" s="8644"/>
      <c r="B2966" s="8644"/>
      <c r="C2966" s="8833"/>
      <c r="D2966" s="8833"/>
      <c r="E2966" s="8834"/>
      <c r="F2966" s="6939"/>
      <c r="G2966" s="8831"/>
      <c r="H2966" s="6935"/>
      <c r="I2966" s="8831"/>
      <c r="J2966" s="8831"/>
      <c r="K2966" s="8831"/>
      <c r="L2966" s="8640"/>
      <c r="M2966" s="6573"/>
      <c r="N2966" s="8831"/>
      <c r="O2966" s="264">
        <v>0</v>
      </c>
      <c r="P2966" s="264">
        <v>0</v>
      </c>
      <c r="Q2966" s="8831"/>
      <c r="R2966" s="8831"/>
      <c r="S2966" s="8831"/>
      <c r="T2966" s="8831"/>
      <c r="U2966" s="8831"/>
      <c r="V2966" s="8831"/>
      <c r="W2966" s="8831"/>
      <c r="X2966" s="8831"/>
      <c r="Y2966" s="8831"/>
      <c r="Z2966" s="8831"/>
      <c r="AA2966" s="8832"/>
      <c r="AB2966" s="8831"/>
      <c r="AC2966" s="5050"/>
      <c r="AD2966" s="5050"/>
      <c r="AE2966" s="5050"/>
    </row>
    <row r="2967" spans="1:31" ht="30" customHeight="1">
      <c r="A2967" s="8644"/>
      <c r="B2967" s="8644"/>
      <c r="C2967" s="8833"/>
      <c r="D2967" s="8833"/>
      <c r="E2967" s="8834"/>
      <c r="F2967" s="6939"/>
      <c r="G2967" s="8831"/>
      <c r="H2967" s="6935"/>
      <c r="I2967" s="8831"/>
      <c r="J2967" s="8831"/>
      <c r="K2967" s="8831"/>
      <c r="L2967" s="8640"/>
      <c r="M2967" s="6573"/>
      <c r="N2967" s="8831"/>
      <c r="O2967" s="264">
        <v>0</v>
      </c>
      <c r="P2967" s="264">
        <v>0</v>
      </c>
      <c r="Q2967" s="8831"/>
      <c r="R2967" s="8831"/>
      <c r="S2967" s="8831"/>
      <c r="T2967" s="8831"/>
      <c r="U2967" s="8831"/>
      <c r="V2967" s="8831"/>
      <c r="W2967" s="8831"/>
      <c r="X2967" s="8831"/>
      <c r="Y2967" s="8831"/>
      <c r="Z2967" s="8831"/>
      <c r="AA2967" s="8832"/>
      <c r="AB2967" s="8831"/>
      <c r="AC2967" s="5050"/>
      <c r="AD2967" s="5050"/>
      <c r="AE2967" s="5050"/>
    </row>
    <row r="2968" spans="1:31" ht="30" customHeight="1">
      <c r="A2968" s="8644"/>
      <c r="B2968" s="8644"/>
      <c r="C2968" s="8833"/>
      <c r="D2968" s="8833"/>
      <c r="E2968" s="8834"/>
      <c r="F2968" s="6939"/>
      <c r="G2968" s="8831"/>
      <c r="H2968" s="6935"/>
      <c r="I2968" s="8831"/>
      <c r="J2968" s="8831"/>
      <c r="K2968" s="8831"/>
      <c r="L2968" s="8640"/>
      <c r="M2968" s="6573"/>
      <c r="N2968" s="8831"/>
      <c r="O2968" s="264">
        <v>0</v>
      </c>
      <c r="P2968" s="264">
        <v>0</v>
      </c>
      <c r="Q2968" s="8831"/>
      <c r="R2968" s="8831"/>
      <c r="S2968" s="8831"/>
      <c r="T2968" s="8831"/>
      <c r="U2968" s="8831"/>
      <c r="V2968" s="8831"/>
      <c r="W2968" s="8831"/>
      <c r="X2968" s="8831"/>
      <c r="Y2968" s="8831"/>
      <c r="Z2968" s="8831"/>
      <c r="AA2968" s="8832"/>
      <c r="AB2968" s="8831"/>
      <c r="AC2968" s="5050"/>
      <c r="AD2968" s="5050"/>
      <c r="AE2968" s="5050"/>
    </row>
    <row r="2969" spans="1:31" ht="30" customHeight="1">
      <c r="A2969" s="8644"/>
      <c r="B2969" s="8644"/>
      <c r="C2969" s="8833"/>
      <c r="D2969" s="8833"/>
      <c r="E2969" s="8834"/>
      <c r="F2969" s="6939"/>
      <c r="G2969" s="8831"/>
      <c r="H2969" s="6935"/>
      <c r="I2969" s="8831"/>
      <c r="J2969" s="8831"/>
      <c r="K2969" s="8831"/>
      <c r="L2969" s="8640"/>
      <c r="M2969" s="6573"/>
      <c r="N2969" s="8831"/>
      <c r="O2969" s="264">
        <v>0</v>
      </c>
      <c r="P2969" s="264">
        <v>0</v>
      </c>
      <c r="Q2969" s="8831"/>
      <c r="R2969" s="8831"/>
      <c r="S2969" s="8831"/>
      <c r="T2969" s="8831"/>
      <c r="U2969" s="8831"/>
      <c r="V2969" s="8831"/>
      <c r="W2969" s="8831"/>
      <c r="X2969" s="8831"/>
      <c r="Y2969" s="8831"/>
      <c r="Z2969" s="8831"/>
      <c r="AA2969" s="8832"/>
      <c r="AB2969" s="8831"/>
      <c r="AC2969" s="5050"/>
      <c r="AD2969" s="5050"/>
      <c r="AE2969" s="5050"/>
    </row>
    <row r="2970" spans="1:31" ht="30" customHeight="1">
      <c r="A2970" s="8644"/>
      <c r="B2970" s="8644"/>
      <c r="C2970" s="8833"/>
      <c r="D2970" s="8833"/>
      <c r="E2970" s="8834"/>
      <c r="F2970" s="6939"/>
      <c r="G2970" s="8831"/>
      <c r="H2970" s="6935"/>
      <c r="I2970" s="8831"/>
      <c r="J2970" s="8831"/>
      <c r="K2970" s="8831"/>
      <c r="L2970" s="8640"/>
      <c r="M2970" s="6573"/>
      <c r="N2970" s="8831"/>
      <c r="O2970" s="264">
        <v>0</v>
      </c>
      <c r="P2970" s="264">
        <v>0</v>
      </c>
      <c r="Q2970" s="8831"/>
      <c r="R2970" s="8831"/>
      <c r="S2970" s="8831"/>
      <c r="T2970" s="8831"/>
      <c r="U2970" s="8831"/>
      <c r="V2970" s="8831"/>
      <c r="W2970" s="8831"/>
      <c r="X2970" s="8831"/>
      <c r="Y2970" s="8831"/>
      <c r="Z2970" s="8831"/>
      <c r="AA2970" s="8832"/>
      <c r="AB2970" s="8831"/>
      <c r="AC2970" s="5050"/>
      <c r="AD2970" s="5050"/>
      <c r="AE2970" s="5050"/>
    </row>
    <row r="2971" spans="1:31" ht="30" customHeight="1">
      <c r="A2971" s="8644"/>
      <c r="B2971" s="8644"/>
      <c r="C2971" s="8833"/>
      <c r="D2971" s="8833"/>
      <c r="E2971" s="8834"/>
      <c r="F2971" s="6939"/>
      <c r="G2971" s="8831"/>
      <c r="H2971" s="6935"/>
      <c r="I2971" s="8831"/>
      <c r="J2971" s="8831"/>
      <c r="K2971" s="8831"/>
      <c r="L2971" s="8640"/>
      <c r="M2971" s="6573"/>
      <c r="N2971" s="8831"/>
      <c r="O2971" s="264">
        <v>0</v>
      </c>
      <c r="P2971" s="264">
        <v>0</v>
      </c>
      <c r="Q2971" s="8831"/>
      <c r="R2971" s="8831"/>
      <c r="S2971" s="8831"/>
      <c r="T2971" s="8831"/>
      <c r="U2971" s="8831"/>
      <c r="V2971" s="8831"/>
      <c r="W2971" s="8831"/>
      <c r="X2971" s="8831"/>
      <c r="Y2971" s="8831"/>
      <c r="Z2971" s="8831"/>
      <c r="AA2971" s="8832"/>
      <c r="AB2971" s="8831"/>
      <c r="AC2971" s="5050"/>
      <c r="AD2971" s="5050"/>
      <c r="AE2971" s="5050"/>
    </row>
    <row r="2972" spans="1:31" ht="30" customHeight="1">
      <c r="A2972" s="8644"/>
      <c r="B2972" s="8644"/>
      <c r="C2972" s="8833"/>
      <c r="D2972" s="8833"/>
      <c r="E2972" s="8834"/>
      <c r="F2972" s="6939"/>
      <c r="G2972" s="8831"/>
      <c r="H2972" s="6935"/>
      <c r="I2972" s="8831"/>
      <c r="J2972" s="8831"/>
      <c r="K2972" s="8831"/>
      <c r="L2972" s="8640"/>
      <c r="M2972" s="6573"/>
      <c r="N2972" s="8831"/>
      <c r="O2972" s="264">
        <v>0</v>
      </c>
      <c r="P2972" s="264">
        <v>0</v>
      </c>
      <c r="Q2972" s="8831"/>
      <c r="R2972" s="8831"/>
      <c r="S2972" s="8831"/>
      <c r="T2972" s="8831"/>
      <c r="U2972" s="8831"/>
      <c r="V2972" s="8831"/>
      <c r="W2972" s="8831"/>
      <c r="X2972" s="8831"/>
      <c r="Y2972" s="8831"/>
      <c r="Z2972" s="8831"/>
      <c r="AA2972" s="8832"/>
      <c r="AB2972" s="8831"/>
      <c r="AC2972" s="5050"/>
      <c r="AD2972" s="5050"/>
      <c r="AE2972" s="5050"/>
    </row>
    <row r="2973" spans="1:31" ht="30" customHeight="1">
      <c r="A2973" s="8644"/>
      <c r="B2973" s="8644"/>
      <c r="C2973" s="8833"/>
      <c r="D2973" s="8833"/>
      <c r="E2973" s="8834"/>
      <c r="F2973" s="6939"/>
      <c r="G2973" s="8831"/>
      <c r="H2973" s="6935"/>
      <c r="I2973" s="8831"/>
      <c r="J2973" s="8831"/>
      <c r="K2973" s="8831"/>
      <c r="L2973" s="8640"/>
      <c r="M2973" s="6573"/>
      <c r="N2973" s="8831"/>
      <c r="O2973" s="264">
        <v>0</v>
      </c>
      <c r="P2973" s="264">
        <v>0</v>
      </c>
      <c r="Q2973" s="8831"/>
      <c r="R2973" s="8831"/>
      <c r="S2973" s="8831"/>
      <c r="T2973" s="8831"/>
      <c r="U2973" s="8831"/>
      <c r="V2973" s="8831"/>
      <c r="W2973" s="8831"/>
      <c r="X2973" s="8831"/>
      <c r="Y2973" s="8831"/>
      <c r="Z2973" s="8831"/>
      <c r="AA2973" s="8832"/>
      <c r="AB2973" s="8831"/>
      <c r="AC2973" s="5050"/>
      <c r="AD2973" s="5050"/>
      <c r="AE2973" s="5050"/>
    </row>
    <row r="2974" spans="1:31" ht="30" customHeight="1">
      <c r="A2974" s="8644"/>
      <c r="B2974" s="8644"/>
      <c r="C2974" s="8833"/>
      <c r="D2974" s="8833"/>
      <c r="E2974" s="8834"/>
      <c r="F2974" s="6939"/>
      <c r="G2974" s="8831"/>
      <c r="H2974" s="6935"/>
      <c r="I2974" s="8831"/>
      <c r="J2974" s="8831"/>
      <c r="K2974" s="8831"/>
      <c r="L2974" s="8640"/>
      <c r="M2974" s="6573"/>
      <c r="N2974" s="8831"/>
      <c r="O2974" s="264">
        <v>0</v>
      </c>
      <c r="P2974" s="264">
        <v>0</v>
      </c>
      <c r="Q2974" s="8831"/>
      <c r="R2974" s="8831"/>
      <c r="S2974" s="8831"/>
      <c r="T2974" s="8831"/>
      <c r="U2974" s="8831"/>
      <c r="V2974" s="8831"/>
      <c r="W2974" s="8831"/>
      <c r="X2974" s="8831"/>
      <c r="Y2974" s="8831"/>
      <c r="Z2974" s="8831"/>
      <c r="AA2974" s="8832"/>
      <c r="AB2974" s="8831"/>
      <c r="AC2974" s="5050"/>
      <c r="AD2974" s="5050"/>
      <c r="AE2974" s="5050"/>
    </row>
    <row r="2975" spans="1:31" ht="30" customHeight="1">
      <c r="A2975" s="8644"/>
      <c r="B2975" s="8644"/>
      <c r="C2975" s="8833"/>
      <c r="D2975" s="8833"/>
      <c r="E2975" s="8834"/>
      <c r="F2975" s="6939"/>
      <c r="G2975" s="8831"/>
      <c r="H2975" s="6935"/>
      <c r="I2975" s="8831"/>
      <c r="J2975" s="8831"/>
      <c r="K2975" s="8831"/>
      <c r="L2975" s="8640"/>
      <c r="M2975" s="6573"/>
      <c r="N2975" s="8831"/>
      <c r="O2975" s="264">
        <v>0</v>
      </c>
      <c r="P2975" s="264">
        <v>0</v>
      </c>
      <c r="Q2975" s="8831"/>
      <c r="R2975" s="8831"/>
      <c r="S2975" s="8831"/>
      <c r="T2975" s="8831"/>
      <c r="U2975" s="8831"/>
      <c r="V2975" s="8831"/>
      <c r="W2975" s="8831"/>
      <c r="X2975" s="8831"/>
      <c r="Y2975" s="8831"/>
      <c r="Z2975" s="8831"/>
      <c r="AA2975" s="8832"/>
      <c r="AB2975" s="8831"/>
      <c r="AC2975" s="5050"/>
      <c r="AD2975" s="5050"/>
      <c r="AE2975" s="5050"/>
    </row>
    <row r="2976" spans="1:31" ht="30" customHeight="1">
      <c r="O2976" s="264">
        <v>0</v>
      </c>
      <c r="P2976" s="264">
        <v>0</v>
      </c>
    </row>
    <row r="2977" spans="15:16" ht="30" customHeight="1">
      <c r="O2977" s="264">
        <v>0</v>
      </c>
      <c r="P2977" s="264">
        <v>0</v>
      </c>
    </row>
    <row r="2978" spans="15:16" ht="30" customHeight="1">
      <c r="O2978" s="264">
        <v>0</v>
      </c>
      <c r="P2978" s="264">
        <v>0</v>
      </c>
    </row>
    <row r="2979" spans="15:16" ht="30" customHeight="1">
      <c r="O2979" s="264">
        <v>0</v>
      </c>
      <c r="P2979" s="264">
        <v>0</v>
      </c>
    </row>
    <row r="2980" spans="15:16" ht="30" customHeight="1">
      <c r="O2980" s="264">
        <v>0</v>
      </c>
      <c r="P2980" s="264">
        <v>0</v>
      </c>
    </row>
    <row r="2981" spans="15:16" ht="30" customHeight="1">
      <c r="O2981" s="264">
        <v>0</v>
      </c>
      <c r="P2981" s="264">
        <v>0</v>
      </c>
    </row>
    <row r="2982" spans="15:16" ht="30" customHeight="1">
      <c r="O2982" s="264">
        <v>0</v>
      </c>
      <c r="P2982" s="264">
        <v>0</v>
      </c>
    </row>
    <row r="2983" spans="15:16" ht="30" customHeight="1">
      <c r="O2983" s="264">
        <v>0</v>
      </c>
      <c r="P2983" s="264">
        <v>0</v>
      </c>
    </row>
    <row r="2984" spans="15:16" ht="30" customHeight="1">
      <c r="O2984" s="264">
        <v>0</v>
      </c>
      <c r="P2984" s="264">
        <v>0</v>
      </c>
    </row>
    <row r="2985" spans="15:16" ht="30" customHeight="1">
      <c r="O2985" s="264">
        <v>0</v>
      </c>
      <c r="P2985" s="264">
        <v>0</v>
      </c>
    </row>
    <row r="2986" spans="15:16" ht="30" customHeight="1">
      <c r="O2986" s="264">
        <v>0</v>
      </c>
      <c r="P2986" s="264">
        <v>0</v>
      </c>
    </row>
    <row r="2987" spans="15:16" ht="30" customHeight="1">
      <c r="O2987" s="264">
        <v>0</v>
      </c>
      <c r="P2987" s="264">
        <v>0</v>
      </c>
    </row>
    <row r="2988" spans="15:16" ht="30" customHeight="1">
      <c r="O2988" s="264">
        <v>0</v>
      </c>
      <c r="P2988" s="264">
        <v>0</v>
      </c>
    </row>
    <row r="2989" spans="15:16" ht="30" customHeight="1">
      <c r="O2989" s="264">
        <v>0</v>
      </c>
      <c r="P2989" s="264">
        <v>0</v>
      </c>
    </row>
    <row r="2990" spans="15:16" ht="30" customHeight="1">
      <c r="O2990" s="264">
        <v>0</v>
      </c>
      <c r="P2990" s="264">
        <v>0</v>
      </c>
    </row>
    <row r="2991" spans="15:16" ht="30" customHeight="1">
      <c r="O2991" s="264">
        <v>0</v>
      </c>
      <c r="P2991" s="264">
        <v>0</v>
      </c>
    </row>
    <row r="2992" spans="15:16" ht="30" customHeight="1">
      <c r="O2992" s="264">
        <v>0</v>
      </c>
      <c r="P2992" s="264">
        <v>0</v>
      </c>
    </row>
    <row r="2993" spans="15:16" ht="30" customHeight="1">
      <c r="O2993" s="264">
        <v>0</v>
      </c>
      <c r="P2993" s="264">
        <v>0</v>
      </c>
    </row>
    <row r="2994" spans="15:16" ht="30" customHeight="1">
      <c r="O2994" s="264">
        <v>0</v>
      </c>
      <c r="P2994" s="264">
        <v>0</v>
      </c>
    </row>
    <row r="2995" spans="15:16" ht="30" customHeight="1">
      <c r="O2995" s="264">
        <v>0</v>
      </c>
      <c r="P2995" s="264">
        <v>0</v>
      </c>
    </row>
    <row r="2996" spans="15:16" ht="30" customHeight="1">
      <c r="O2996" s="264">
        <v>0</v>
      </c>
      <c r="P2996" s="264">
        <v>0</v>
      </c>
    </row>
    <row r="2997" spans="15:16" ht="30" customHeight="1">
      <c r="O2997" s="264">
        <v>0</v>
      </c>
      <c r="P2997" s="264">
        <v>0</v>
      </c>
    </row>
    <row r="2998" spans="15:16" ht="30" customHeight="1">
      <c r="O2998" s="264">
        <v>0</v>
      </c>
      <c r="P2998" s="264">
        <v>0</v>
      </c>
    </row>
    <row r="2999" spans="15:16" ht="30" customHeight="1">
      <c r="O2999" s="264">
        <v>0</v>
      </c>
      <c r="P2999" s="264">
        <v>0</v>
      </c>
    </row>
    <row r="3000" spans="15:16" ht="30" customHeight="1">
      <c r="O3000" s="264">
        <v>0</v>
      </c>
      <c r="P3000" s="264">
        <v>0</v>
      </c>
    </row>
    <row r="3001" spans="15:16" ht="30" customHeight="1">
      <c r="O3001" s="264">
        <v>0</v>
      </c>
      <c r="P3001" s="264">
        <v>0</v>
      </c>
    </row>
    <row r="3002" spans="15:16" ht="30" customHeight="1">
      <c r="O3002" s="264">
        <v>0</v>
      </c>
      <c r="P3002" s="264">
        <v>0</v>
      </c>
    </row>
    <row r="3003" spans="15:16" ht="30" customHeight="1">
      <c r="O3003" s="264">
        <v>0</v>
      </c>
      <c r="P3003" s="264">
        <v>0</v>
      </c>
    </row>
    <row r="3004" spans="15:16" ht="30" customHeight="1">
      <c r="O3004" s="264">
        <v>0</v>
      </c>
      <c r="P3004" s="264">
        <v>0</v>
      </c>
    </row>
    <row r="3005" spans="15:16" ht="30" customHeight="1">
      <c r="O3005" s="264">
        <v>0</v>
      </c>
      <c r="P3005" s="264">
        <v>0</v>
      </c>
    </row>
    <row r="3006" spans="15:16" ht="30" customHeight="1">
      <c r="O3006" s="264">
        <v>0</v>
      </c>
      <c r="P3006" s="264">
        <v>0</v>
      </c>
    </row>
    <row r="3007" spans="15:16" ht="30" customHeight="1">
      <c r="O3007" s="264">
        <v>0</v>
      </c>
      <c r="P3007" s="264">
        <v>0</v>
      </c>
    </row>
    <row r="3008" spans="15:16" ht="30" customHeight="1">
      <c r="O3008" s="264">
        <v>0</v>
      </c>
      <c r="P3008" s="264">
        <v>0</v>
      </c>
    </row>
    <row r="3009" spans="15:16" ht="30" customHeight="1">
      <c r="O3009" s="264">
        <v>0</v>
      </c>
      <c r="P3009" s="264">
        <v>0</v>
      </c>
    </row>
    <row r="3010" spans="15:16" ht="30" customHeight="1">
      <c r="O3010" s="264">
        <v>0</v>
      </c>
      <c r="P3010" s="264">
        <v>0</v>
      </c>
    </row>
    <row r="3011" spans="15:16" ht="30" customHeight="1">
      <c r="O3011" s="264">
        <v>0</v>
      </c>
      <c r="P3011" s="264">
        <v>0</v>
      </c>
    </row>
    <row r="3012" spans="15:16" ht="30" customHeight="1">
      <c r="O3012" s="264">
        <v>0</v>
      </c>
      <c r="P3012" s="264">
        <v>0</v>
      </c>
    </row>
    <row r="3013" spans="15:16" ht="30" customHeight="1">
      <c r="O3013" s="264">
        <v>0</v>
      </c>
      <c r="P3013" s="264">
        <v>0</v>
      </c>
    </row>
    <row r="3014" spans="15:16" ht="30" customHeight="1">
      <c r="O3014" s="264">
        <v>0</v>
      </c>
      <c r="P3014" s="264">
        <v>0</v>
      </c>
    </row>
    <row r="3015" spans="15:16" ht="30" customHeight="1">
      <c r="O3015" s="264">
        <v>0</v>
      </c>
      <c r="P3015" s="264">
        <v>0</v>
      </c>
    </row>
    <row r="3016" spans="15:16" ht="30" customHeight="1">
      <c r="O3016" s="264">
        <v>0</v>
      </c>
      <c r="P3016" s="264">
        <v>0</v>
      </c>
    </row>
    <row r="3017" spans="15:16" ht="30" customHeight="1">
      <c r="O3017" s="264">
        <v>0</v>
      </c>
      <c r="P3017" s="264">
        <v>0</v>
      </c>
    </row>
    <row r="3018" spans="15:16" ht="30" customHeight="1">
      <c r="O3018" s="264">
        <v>0</v>
      </c>
      <c r="P3018" s="264">
        <v>0</v>
      </c>
    </row>
    <row r="3019" spans="15:16" ht="30" customHeight="1">
      <c r="O3019" s="264">
        <v>0</v>
      </c>
      <c r="P3019" s="264">
        <v>0</v>
      </c>
    </row>
    <row r="3020" spans="15:16" ht="30" customHeight="1">
      <c r="O3020" s="264">
        <v>0</v>
      </c>
      <c r="P3020" s="264">
        <v>0</v>
      </c>
    </row>
    <row r="3021" spans="15:16" ht="30" customHeight="1">
      <c r="O3021" s="264">
        <v>0</v>
      </c>
      <c r="P3021" s="264">
        <v>0</v>
      </c>
    </row>
    <row r="3022" spans="15:16" ht="30" customHeight="1">
      <c r="O3022" s="264">
        <v>0</v>
      </c>
      <c r="P3022" s="264">
        <v>0</v>
      </c>
    </row>
    <row r="3023" spans="15:16" ht="30" customHeight="1">
      <c r="O3023" s="264">
        <v>0</v>
      </c>
      <c r="P3023" s="264">
        <v>0</v>
      </c>
    </row>
    <row r="3024" spans="15:16" ht="30" customHeight="1">
      <c r="O3024" s="264">
        <v>0</v>
      </c>
      <c r="P3024" s="264">
        <v>0</v>
      </c>
    </row>
    <row r="3025" spans="15:16" ht="30" customHeight="1">
      <c r="O3025" s="264">
        <v>0</v>
      </c>
      <c r="P3025" s="264">
        <v>0</v>
      </c>
    </row>
    <row r="3026" spans="15:16" ht="30" customHeight="1">
      <c r="O3026" s="264">
        <v>0</v>
      </c>
      <c r="P3026" s="264">
        <v>0</v>
      </c>
    </row>
    <row r="3027" spans="15:16" ht="30" customHeight="1">
      <c r="O3027" s="264">
        <v>0</v>
      </c>
      <c r="P3027" s="264">
        <v>0</v>
      </c>
    </row>
    <row r="3028" spans="15:16" ht="30" customHeight="1">
      <c r="O3028" s="264">
        <v>0</v>
      </c>
      <c r="P3028" s="264">
        <v>0</v>
      </c>
    </row>
    <row r="3029" spans="15:16" ht="30" customHeight="1">
      <c r="O3029" s="264">
        <v>0</v>
      </c>
      <c r="P3029" s="264">
        <v>0</v>
      </c>
    </row>
    <row r="3030" spans="15:16" ht="30" customHeight="1">
      <c r="O3030" s="264">
        <v>0</v>
      </c>
      <c r="P3030" s="264">
        <v>0</v>
      </c>
    </row>
    <row r="3031" spans="15:16" ht="30" customHeight="1">
      <c r="O3031" s="264">
        <v>0</v>
      </c>
      <c r="P3031" s="264">
        <v>0</v>
      </c>
    </row>
    <row r="3032" spans="15:16" ht="30" customHeight="1">
      <c r="O3032" s="264">
        <v>0</v>
      </c>
      <c r="P3032" s="264">
        <v>0</v>
      </c>
    </row>
    <row r="3033" spans="15:16" ht="30" customHeight="1">
      <c r="O3033" s="264">
        <v>0</v>
      </c>
      <c r="P3033" s="264">
        <v>0</v>
      </c>
    </row>
    <row r="3034" spans="15:16" ht="30" customHeight="1">
      <c r="O3034" s="264">
        <v>0</v>
      </c>
      <c r="P3034" s="264">
        <v>0</v>
      </c>
    </row>
    <row r="3035" spans="15:16" ht="30" customHeight="1">
      <c r="O3035" s="264">
        <v>0</v>
      </c>
      <c r="P3035" s="264">
        <v>0</v>
      </c>
    </row>
    <row r="3036" spans="15:16" ht="30" customHeight="1">
      <c r="O3036" s="264">
        <v>0</v>
      </c>
      <c r="P3036" s="264">
        <v>0</v>
      </c>
    </row>
    <row r="3037" spans="15:16" ht="30" customHeight="1">
      <c r="O3037" s="264">
        <v>0</v>
      </c>
      <c r="P3037" s="264">
        <v>0</v>
      </c>
    </row>
    <row r="3038" spans="15:16" ht="30" customHeight="1">
      <c r="O3038" s="264">
        <v>0</v>
      </c>
      <c r="P3038" s="264">
        <v>0</v>
      </c>
    </row>
    <row r="3039" spans="15:16" ht="30" customHeight="1">
      <c r="O3039" s="264">
        <v>0</v>
      </c>
      <c r="P3039" s="264">
        <v>0</v>
      </c>
    </row>
    <row r="3040" spans="15:16" ht="30" customHeight="1">
      <c r="O3040" s="264">
        <v>0</v>
      </c>
      <c r="P3040" s="264">
        <v>0</v>
      </c>
    </row>
    <row r="3041" spans="15:16" ht="30" customHeight="1">
      <c r="O3041" s="264">
        <v>0</v>
      </c>
      <c r="P3041" s="264">
        <v>0</v>
      </c>
    </row>
    <row r="3042" spans="15:16" ht="30" customHeight="1">
      <c r="O3042" s="264">
        <v>0</v>
      </c>
      <c r="P3042" s="264">
        <v>0</v>
      </c>
    </row>
    <row r="3043" spans="15:16" ht="30" customHeight="1">
      <c r="O3043" s="264">
        <v>0</v>
      </c>
      <c r="P3043" s="264">
        <v>0</v>
      </c>
    </row>
    <row r="3044" spans="15:16" ht="30" customHeight="1">
      <c r="O3044" s="264">
        <v>0</v>
      </c>
      <c r="P3044" s="264">
        <v>0</v>
      </c>
    </row>
    <row r="3045" spans="15:16" ht="30" customHeight="1">
      <c r="O3045" s="264">
        <v>0</v>
      </c>
      <c r="P3045" s="264">
        <v>0</v>
      </c>
    </row>
    <row r="3046" spans="15:16" ht="30" customHeight="1">
      <c r="O3046" s="264">
        <v>0</v>
      </c>
      <c r="P3046" s="264">
        <v>0</v>
      </c>
    </row>
    <row r="3047" spans="15:16" ht="30" customHeight="1">
      <c r="O3047" s="264">
        <v>0</v>
      </c>
      <c r="P3047" s="264">
        <v>0</v>
      </c>
    </row>
    <row r="3048" spans="15:16" ht="30" customHeight="1">
      <c r="O3048" s="264">
        <v>0</v>
      </c>
      <c r="P3048" s="264">
        <v>0</v>
      </c>
    </row>
    <row r="3049" spans="15:16" ht="30" customHeight="1">
      <c r="O3049" s="264">
        <v>0</v>
      </c>
      <c r="P3049" s="264">
        <v>0</v>
      </c>
    </row>
    <row r="3050" spans="15:16" ht="30" customHeight="1">
      <c r="O3050" s="264">
        <v>0</v>
      </c>
      <c r="P3050" s="264">
        <v>0</v>
      </c>
    </row>
    <row r="3051" spans="15:16" ht="30" customHeight="1">
      <c r="O3051" s="264">
        <v>0</v>
      </c>
      <c r="P3051" s="264">
        <v>0</v>
      </c>
    </row>
    <row r="3052" spans="15:16" ht="30" customHeight="1">
      <c r="O3052" s="264">
        <v>0</v>
      </c>
      <c r="P3052" s="264">
        <v>0</v>
      </c>
    </row>
    <row r="3053" spans="15:16" ht="30" customHeight="1">
      <c r="O3053" s="264">
        <v>0</v>
      </c>
      <c r="P3053" s="264">
        <v>0</v>
      </c>
    </row>
    <row r="3054" spans="15:16" ht="30" customHeight="1">
      <c r="O3054" s="264">
        <v>0</v>
      </c>
      <c r="P3054" s="264">
        <v>0</v>
      </c>
    </row>
    <row r="3055" spans="15:16" ht="30" customHeight="1">
      <c r="O3055" s="264">
        <v>0</v>
      </c>
      <c r="P3055" s="264">
        <v>0</v>
      </c>
    </row>
    <row r="3056" spans="15:16" ht="30" customHeight="1">
      <c r="O3056" s="264">
        <v>0</v>
      </c>
      <c r="P3056" s="264">
        <v>0</v>
      </c>
    </row>
    <row r="3057" spans="15:16" ht="30" customHeight="1">
      <c r="O3057" s="264">
        <v>0</v>
      </c>
      <c r="P3057" s="264">
        <v>0</v>
      </c>
    </row>
    <row r="3058" spans="15:16" ht="30" customHeight="1">
      <c r="O3058" s="264">
        <v>0</v>
      </c>
      <c r="P3058" s="264">
        <v>0</v>
      </c>
    </row>
    <row r="3059" spans="15:16" ht="30" customHeight="1">
      <c r="O3059" s="264">
        <v>0</v>
      </c>
      <c r="P3059" s="264">
        <v>0</v>
      </c>
    </row>
    <row r="3060" spans="15:16" ht="30" customHeight="1">
      <c r="O3060" s="264">
        <v>0</v>
      </c>
      <c r="P3060" s="264">
        <v>0</v>
      </c>
    </row>
    <row r="3061" spans="15:16" ht="30" customHeight="1">
      <c r="O3061" s="264">
        <v>0</v>
      </c>
      <c r="P3061" s="264">
        <v>0</v>
      </c>
    </row>
    <row r="3062" spans="15:16" ht="30" customHeight="1">
      <c r="O3062" s="264">
        <v>0</v>
      </c>
      <c r="P3062" s="264">
        <v>0</v>
      </c>
    </row>
    <row r="3063" spans="15:16" ht="30" customHeight="1">
      <c r="O3063" s="264">
        <v>0</v>
      </c>
      <c r="P3063" s="264">
        <v>0</v>
      </c>
    </row>
    <row r="3064" spans="15:16" ht="30" customHeight="1">
      <c r="O3064" s="264">
        <v>0</v>
      </c>
      <c r="P3064" s="264">
        <v>0</v>
      </c>
    </row>
    <row r="3065" spans="15:16" ht="30" customHeight="1">
      <c r="O3065" s="264">
        <v>0</v>
      </c>
      <c r="P3065" s="264">
        <v>0</v>
      </c>
    </row>
    <row r="3066" spans="15:16" ht="30" customHeight="1">
      <c r="O3066" s="264">
        <v>0</v>
      </c>
      <c r="P3066" s="264">
        <v>0</v>
      </c>
    </row>
    <row r="3067" spans="15:16" ht="30" customHeight="1">
      <c r="O3067" s="264">
        <v>0</v>
      </c>
      <c r="P3067" s="264">
        <v>0</v>
      </c>
    </row>
    <row r="3068" spans="15:16" ht="30" customHeight="1">
      <c r="O3068" s="264">
        <v>0</v>
      </c>
      <c r="P3068" s="264">
        <v>0</v>
      </c>
    </row>
    <row r="3069" spans="15:16" ht="30" customHeight="1">
      <c r="O3069" s="264">
        <v>0</v>
      </c>
      <c r="P3069" s="264">
        <v>0</v>
      </c>
    </row>
    <row r="3070" spans="15:16" ht="30" customHeight="1">
      <c r="O3070" s="264">
        <v>0</v>
      </c>
      <c r="P3070" s="264">
        <v>0</v>
      </c>
    </row>
    <row r="3071" spans="15:16" ht="30" customHeight="1">
      <c r="O3071" s="264">
        <v>0</v>
      </c>
      <c r="P3071" s="264">
        <v>0</v>
      </c>
    </row>
    <row r="3072" spans="15:16" ht="30" customHeight="1">
      <c r="O3072" s="264">
        <v>0</v>
      </c>
      <c r="P3072" s="264">
        <v>0</v>
      </c>
    </row>
    <row r="3073" spans="15:16" ht="30" customHeight="1">
      <c r="O3073" s="264">
        <v>0</v>
      </c>
      <c r="P3073" s="264">
        <v>0</v>
      </c>
    </row>
    <row r="3074" spans="15:16" ht="30" customHeight="1">
      <c r="O3074" s="264">
        <v>0</v>
      </c>
      <c r="P3074" s="264">
        <v>0</v>
      </c>
    </row>
    <row r="3075" spans="15:16" ht="30" customHeight="1">
      <c r="O3075" s="264">
        <v>0</v>
      </c>
      <c r="P3075" s="264">
        <v>0</v>
      </c>
    </row>
    <row r="3076" spans="15:16" ht="30" customHeight="1">
      <c r="O3076" s="264">
        <v>0</v>
      </c>
      <c r="P3076" s="264">
        <v>0</v>
      </c>
    </row>
    <row r="3077" spans="15:16" ht="30" customHeight="1">
      <c r="O3077" s="264">
        <v>0</v>
      </c>
      <c r="P3077" s="264">
        <v>0</v>
      </c>
    </row>
    <row r="3078" spans="15:16" ht="30" customHeight="1">
      <c r="O3078" s="264">
        <v>0</v>
      </c>
      <c r="P3078" s="264">
        <v>0</v>
      </c>
    </row>
    <row r="3079" spans="15:16" ht="30" customHeight="1">
      <c r="O3079" s="264">
        <v>0</v>
      </c>
      <c r="P3079" s="264">
        <v>0</v>
      </c>
    </row>
    <row r="3080" spans="15:16" ht="30" customHeight="1">
      <c r="O3080" s="264">
        <v>0</v>
      </c>
      <c r="P3080" s="264">
        <v>0</v>
      </c>
    </row>
    <row r="3081" spans="15:16" ht="30" customHeight="1">
      <c r="O3081" s="264">
        <v>0</v>
      </c>
      <c r="P3081" s="264">
        <v>0</v>
      </c>
    </row>
    <row r="3082" spans="15:16" ht="30" customHeight="1">
      <c r="O3082" s="264">
        <v>0</v>
      </c>
      <c r="P3082" s="264">
        <v>0</v>
      </c>
    </row>
    <row r="3083" spans="15:16" ht="30" customHeight="1">
      <c r="O3083" s="264">
        <v>0</v>
      </c>
      <c r="P3083" s="264">
        <v>0</v>
      </c>
    </row>
    <row r="3084" spans="15:16" ht="30" customHeight="1">
      <c r="O3084" s="264">
        <v>0</v>
      </c>
      <c r="P3084" s="264">
        <v>0</v>
      </c>
    </row>
    <row r="3085" spans="15:16" ht="30" customHeight="1">
      <c r="O3085" s="264">
        <v>0</v>
      </c>
      <c r="P3085" s="264">
        <v>0</v>
      </c>
    </row>
    <row r="3086" spans="15:16" ht="30" customHeight="1">
      <c r="O3086" s="264">
        <v>0</v>
      </c>
      <c r="P3086" s="264">
        <v>0</v>
      </c>
    </row>
    <row r="3087" spans="15:16" ht="30" customHeight="1">
      <c r="O3087" s="264">
        <v>0</v>
      </c>
      <c r="P3087" s="264">
        <v>0</v>
      </c>
    </row>
    <row r="3088" spans="15:16" ht="30" customHeight="1">
      <c r="O3088" s="264">
        <v>0</v>
      </c>
      <c r="P3088" s="264">
        <v>0</v>
      </c>
    </row>
    <row r="3089" spans="15:16" ht="30" customHeight="1">
      <c r="O3089" s="264">
        <v>0</v>
      </c>
      <c r="P3089" s="264">
        <v>0</v>
      </c>
    </row>
    <row r="3090" spans="15:16" ht="30" customHeight="1">
      <c r="O3090" s="264">
        <v>0</v>
      </c>
      <c r="P3090" s="264">
        <v>0</v>
      </c>
    </row>
    <row r="3091" spans="15:16" ht="30" customHeight="1">
      <c r="O3091" s="264">
        <v>0</v>
      </c>
      <c r="P3091" s="264">
        <v>0</v>
      </c>
    </row>
    <row r="3092" spans="15:16" ht="30" customHeight="1">
      <c r="O3092" s="264">
        <v>0</v>
      </c>
      <c r="P3092" s="264">
        <v>0</v>
      </c>
    </row>
    <row r="3093" spans="15:16" ht="30" customHeight="1">
      <c r="O3093" s="264">
        <v>0</v>
      </c>
      <c r="P3093" s="264">
        <v>0</v>
      </c>
    </row>
    <row r="3094" spans="15:16" ht="30" customHeight="1">
      <c r="O3094" s="264">
        <v>0</v>
      </c>
      <c r="P3094" s="264">
        <v>0</v>
      </c>
    </row>
    <row r="3095" spans="15:16" ht="30" customHeight="1">
      <c r="O3095" s="264">
        <v>0</v>
      </c>
      <c r="P3095" s="264">
        <v>0</v>
      </c>
    </row>
    <row r="3096" spans="15:16" ht="30" customHeight="1">
      <c r="O3096" s="264">
        <v>0</v>
      </c>
      <c r="P3096" s="264">
        <v>0</v>
      </c>
    </row>
    <row r="3097" spans="15:16" ht="30" customHeight="1">
      <c r="O3097" s="264">
        <v>0</v>
      </c>
      <c r="P3097" s="264">
        <v>0</v>
      </c>
    </row>
    <row r="3098" spans="15:16" ht="30" customHeight="1">
      <c r="O3098" s="264">
        <v>0</v>
      </c>
      <c r="P3098" s="264">
        <v>0</v>
      </c>
    </row>
    <row r="3099" spans="15:16" ht="30" customHeight="1">
      <c r="O3099" s="264">
        <v>0</v>
      </c>
      <c r="P3099" s="264">
        <v>0</v>
      </c>
    </row>
    <row r="3100" spans="15:16" ht="30" customHeight="1">
      <c r="O3100" s="264">
        <v>0</v>
      </c>
      <c r="P3100" s="264">
        <v>0</v>
      </c>
    </row>
    <row r="3101" spans="15:16" ht="30" customHeight="1">
      <c r="O3101" s="264">
        <v>0</v>
      </c>
      <c r="P3101" s="264">
        <v>0</v>
      </c>
    </row>
    <row r="3102" spans="15:16" ht="30" customHeight="1">
      <c r="O3102" s="264">
        <v>0</v>
      </c>
      <c r="P3102" s="264">
        <v>0</v>
      </c>
    </row>
    <row r="3103" spans="15:16" ht="30" customHeight="1">
      <c r="O3103" s="264">
        <v>0</v>
      </c>
      <c r="P3103" s="264">
        <v>0</v>
      </c>
    </row>
    <row r="3104" spans="15:16" ht="30" customHeight="1">
      <c r="O3104" s="264">
        <v>0</v>
      </c>
      <c r="P3104" s="264">
        <v>0</v>
      </c>
    </row>
    <row r="3105" spans="15:16" ht="30" customHeight="1">
      <c r="O3105" s="264">
        <v>0</v>
      </c>
      <c r="P3105" s="264">
        <v>0</v>
      </c>
    </row>
    <row r="3106" spans="15:16" ht="30" customHeight="1">
      <c r="O3106" s="264">
        <v>0</v>
      </c>
      <c r="P3106" s="264">
        <v>0</v>
      </c>
    </row>
    <row r="3107" spans="15:16" ht="30" customHeight="1">
      <c r="O3107" s="264">
        <v>0</v>
      </c>
      <c r="P3107" s="264">
        <v>0</v>
      </c>
    </row>
    <row r="3108" spans="15:16" ht="30" customHeight="1">
      <c r="O3108" s="264">
        <v>0</v>
      </c>
      <c r="P3108" s="264">
        <v>0</v>
      </c>
    </row>
    <row r="3109" spans="15:16" ht="30" customHeight="1">
      <c r="O3109" s="264">
        <v>0</v>
      </c>
      <c r="P3109" s="264">
        <v>0</v>
      </c>
    </row>
    <row r="3110" spans="15:16" ht="30" customHeight="1">
      <c r="O3110" s="264">
        <v>0</v>
      </c>
      <c r="P3110" s="264">
        <v>0</v>
      </c>
    </row>
    <row r="3111" spans="15:16" ht="30" customHeight="1">
      <c r="O3111" s="264">
        <v>0</v>
      </c>
      <c r="P3111" s="264">
        <v>0</v>
      </c>
    </row>
    <row r="3112" spans="15:16" ht="30" customHeight="1">
      <c r="O3112" s="264">
        <v>0</v>
      </c>
      <c r="P3112" s="264">
        <v>0</v>
      </c>
    </row>
    <row r="3113" spans="15:16" ht="30" customHeight="1">
      <c r="O3113" s="264">
        <v>0</v>
      </c>
      <c r="P3113" s="264">
        <v>0</v>
      </c>
    </row>
    <row r="3114" spans="15:16" ht="30" customHeight="1">
      <c r="O3114" s="264">
        <v>0</v>
      </c>
      <c r="P3114" s="264">
        <v>0</v>
      </c>
    </row>
    <row r="3115" spans="15:16" ht="30" customHeight="1">
      <c r="O3115" s="264">
        <v>0</v>
      </c>
      <c r="P3115" s="264">
        <v>0</v>
      </c>
    </row>
    <row r="3116" spans="15:16" ht="30" customHeight="1">
      <c r="O3116" s="264">
        <v>0</v>
      </c>
      <c r="P3116" s="264">
        <v>0</v>
      </c>
    </row>
    <row r="3117" spans="15:16" ht="30" customHeight="1">
      <c r="O3117" s="264">
        <v>0</v>
      </c>
      <c r="P3117" s="264">
        <v>0</v>
      </c>
    </row>
    <row r="3118" spans="15:16" ht="30" customHeight="1">
      <c r="O3118" s="264">
        <v>0</v>
      </c>
      <c r="P3118" s="264">
        <v>0</v>
      </c>
    </row>
    <row r="3119" spans="15:16" ht="30" customHeight="1">
      <c r="O3119" s="264">
        <v>0</v>
      </c>
      <c r="P3119" s="264">
        <v>0</v>
      </c>
    </row>
    <row r="3120" spans="15:16" ht="30" customHeight="1">
      <c r="O3120" s="264">
        <v>0</v>
      </c>
      <c r="P3120" s="264">
        <v>0</v>
      </c>
    </row>
    <row r="3121" spans="15:16" ht="30" customHeight="1">
      <c r="O3121" s="264">
        <v>0</v>
      </c>
      <c r="P3121" s="264">
        <v>0</v>
      </c>
    </row>
    <row r="3122" spans="15:16" ht="30" customHeight="1">
      <c r="O3122" s="264">
        <v>0</v>
      </c>
      <c r="P3122" s="264">
        <v>0</v>
      </c>
    </row>
    <row r="3123" spans="15:16" ht="30" customHeight="1">
      <c r="O3123" s="264">
        <v>0</v>
      </c>
      <c r="P3123" s="264">
        <v>0</v>
      </c>
    </row>
    <row r="3124" spans="15:16" ht="30" customHeight="1">
      <c r="O3124" s="264">
        <v>0</v>
      </c>
      <c r="P3124" s="264">
        <v>0</v>
      </c>
    </row>
    <row r="3125" spans="15:16" ht="30" customHeight="1">
      <c r="O3125" s="264">
        <v>0</v>
      </c>
      <c r="P3125" s="264">
        <v>0</v>
      </c>
    </row>
    <row r="3126" spans="15:16" ht="30" customHeight="1">
      <c r="O3126" s="264">
        <v>0</v>
      </c>
      <c r="P3126" s="264">
        <v>0</v>
      </c>
    </row>
    <row r="3127" spans="15:16" ht="30" customHeight="1">
      <c r="O3127" s="264">
        <v>0</v>
      </c>
      <c r="P3127" s="264">
        <v>0</v>
      </c>
    </row>
    <row r="3128" spans="15:16" ht="30" customHeight="1">
      <c r="O3128" s="264">
        <v>0</v>
      </c>
      <c r="P3128" s="264">
        <v>0</v>
      </c>
    </row>
    <row r="3129" spans="15:16" ht="30" customHeight="1">
      <c r="O3129" s="264">
        <v>0</v>
      </c>
      <c r="P3129" s="264">
        <v>0</v>
      </c>
    </row>
    <row r="3130" spans="15:16" ht="30" customHeight="1">
      <c r="O3130" s="264">
        <v>0</v>
      </c>
      <c r="P3130" s="264">
        <v>0</v>
      </c>
    </row>
    <row r="3131" spans="15:16" ht="30" customHeight="1">
      <c r="O3131" s="264">
        <v>0</v>
      </c>
      <c r="P3131" s="264">
        <v>0</v>
      </c>
    </row>
    <row r="3132" spans="15:16" ht="30" customHeight="1">
      <c r="O3132" s="264">
        <v>0</v>
      </c>
      <c r="P3132" s="264">
        <v>0</v>
      </c>
    </row>
    <row r="3133" spans="15:16" ht="30" customHeight="1">
      <c r="O3133" s="264">
        <v>0</v>
      </c>
      <c r="P3133" s="264">
        <v>0</v>
      </c>
    </row>
    <row r="3134" spans="15:16" ht="30" customHeight="1">
      <c r="O3134" s="264">
        <v>0</v>
      </c>
      <c r="P3134" s="264">
        <v>0</v>
      </c>
    </row>
    <row r="3135" spans="15:16" ht="30" customHeight="1">
      <c r="O3135" s="264">
        <v>0</v>
      </c>
      <c r="P3135" s="264">
        <v>0</v>
      </c>
    </row>
    <row r="3136" spans="15:16" ht="30" customHeight="1">
      <c r="O3136" s="264">
        <v>0</v>
      </c>
      <c r="P3136" s="264">
        <v>0</v>
      </c>
    </row>
    <row r="3137" spans="15:16" ht="30" customHeight="1">
      <c r="O3137" s="264">
        <v>0</v>
      </c>
      <c r="P3137" s="264">
        <v>0</v>
      </c>
    </row>
    <row r="3138" spans="15:16" ht="30" customHeight="1">
      <c r="O3138" s="264">
        <v>0</v>
      </c>
      <c r="P3138" s="264">
        <v>0</v>
      </c>
    </row>
    <row r="3139" spans="15:16" ht="30" customHeight="1">
      <c r="O3139" s="264">
        <v>0</v>
      </c>
      <c r="P3139" s="264">
        <v>0</v>
      </c>
    </row>
    <row r="3140" spans="15:16" ht="30" customHeight="1">
      <c r="O3140" s="264">
        <v>0</v>
      </c>
      <c r="P3140" s="264">
        <v>0</v>
      </c>
    </row>
    <row r="3141" spans="15:16" ht="30" customHeight="1">
      <c r="O3141" s="264">
        <v>0</v>
      </c>
      <c r="P3141" s="264">
        <v>0</v>
      </c>
    </row>
    <row r="3142" spans="15:16" ht="30" customHeight="1">
      <c r="O3142" s="264">
        <v>0</v>
      </c>
      <c r="P3142" s="264">
        <v>0</v>
      </c>
    </row>
    <row r="3143" spans="15:16" ht="30" customHeight="1">
      <c r="O3143" s="264">
        <v>0</v>
      </c>
      <c r="P3143" s="264">
        <v>0</v>
      </c>
    </row>
    <row r="3144" spans="15:16" ht="30" customHeight="1">
      <c r="O3144" s="264">
        <v>0</v>
      </c>
      <c r="P3144" s="264">
        <v>0</v>
      </c>
    </row>
    <row r="3145" spans="15:16" ht="30" customHeight="1">
      <c r="O3145" s="264">
        <v>0</v>
      </c>
      <c r="P3145" s="264">
        <v>0</v>
      </c>
    </row>
    <row r="3146" spans="15:16" ht="30" customHeight="1">
      <c r="O3146" s="264">
        <v>0</v>
      </c>
      <c r="P3146" s="264">
        <v>0</v>
      </c>
    </row>
    <row r="3147" spans="15:16" ht="30" customHeight="1">
      <c r="O3147" s="264">
        <v>0</v>
      </c>
      <c r="P3147" s="264">
        <v>0</v>
      </c>
    </row>
    <row r="3148" spans="15:16" ht="30" customHeight="1">
      <c r="O3148" s="264">
        <v>0</v>
      </c>
      <c r="P3148" s="264">
        <v>0</v>
      </c>
    </row>
    <row r="3149" spans="15:16" ht="30" customHeight="1">
      <c r="O3149" s="264">
        <v>0</v>
      </c>
      <c r="P3149" s="264">
        <v>0</v>
      </c>
    </row>
    <row r="3150" spans="15:16" ht="30" customHeight="1">
      <c r="O3150" s="264">
        <v>0</v>
      </c>
      <c r="P3150" s="264">
        <v>0</v>
      </c>
    </row>
    <row r="3151" spans="15:16" ht="30" customHeight="1">
      <c r="O3151" s="264">
        <v>0</v>
      </c>
      <c r="P3151" s="264">
        <v>0</v>
      </c>
    </row>
    <row r="3152" spans="15:16" ht="30" customHeight="1">
      <c r="O3152" s="264">
        <v>0</v>
      </c>
      <c r="P3152" s="264">
        <v>0</v>
      </c>
    </row>
    <row r="3153" spans="15:16" ht="30" customHeight="1">
      <c r="O3153" s="264">
        <v>0</v>
      </c>
      <c r="P3153" s="264">
        <v>0</v>
      </c>
    </row>
    <row r="3154" spans="15:16" ht="30" customHeight="1">
      <c r="O3154" s="264">
        <v>0</v>
      </c>
      <c r="P3154" s="264">
        <v>0</v>
      </c>
    </row>
    <row r="3155" spans="15:16" ht="30" customHeight="1">
      <c r="O3155" s="264">
        <v>0</v>
      </c>
      <c r="P3155" s="264">
        <v>0</v>
      </c>
    </row>
    <row r="3156" spans="15:16" ht="30" customHeight="1">
      <c r="O3156" s="264">
        <v>0</v>
      </c>
      <c r="P3156" s="264">
        <v>0</v>
      </c>
    </row>
    <row r="3157" spans="15:16" ht="30" customHeight="1">
      <c r="O3157" s="264">
        <v>0</v>
      </c>
      <c r="P3157" s="264">
        <v>0</v>
      </c>
    </row>
    <row r="3158" spans="15:16" ht="30" customHeight="1">
      <c r="O3158" s="264">
        <v>0</v>
      </c>
      <c r="P3158" s="264">
        <v>0</v>
      </c>
    </row>
    <row r="3159" spans="15:16" ht="30" customHeight="1">
      <c r="O3159" s="264">
        <v>0</v>
      </c>
      <c r="P3159" s="264">
        <v>0</v>
      </c>
    </row>
    <row r="3160" spans="15:16" ht="30" customHeight="1">
      <c r="O3160" s="264">
        <v>0</v>
      </c>
      <c r="P3160" s="264">
        <v>0</v>
      </c>
    </row>
    <row r="3161" spans="15:16" ht="30" customHeight="1">
      <c r="O3161" s="264">
        <v>0</v>
      </c>
      <c r="P3161" s="264">
        <v>0</v>
      </c>
    </row>
    <row r="3162" spans="15:16" ht="30" customHeight="1">
      <c r="O3162" s="264">
        <v>0</v>
      </c>
      <c r="P3162" s="264">
        <v>0</v>
      </c>
    </row>
    <row r="3163" spans="15:16" ht="30" customHeight="1">
      <c r="O3163" s="264">
        <v>0</v>
      </c>
      <c r="P3163" s="264">
        <v>0</v>
      </c>
    </row>
    <row r="3164" spans="15:16" ht="30" customHeight="1">
      <c r="O3164" s="264">
        <v>0</v>
      </c>
      <c r="P3164" s="264">
        <v>0</v>
      </c>
    </row>
    <row r="3165" spans="15:16" ht="30" customHeight="1">
      <c r="O3165" s="264">
        <v>0</v>
      </c>
      <c r="P3165" s="264">
        <v>0</v>
      </c>
    </row>
    <row r="3166" spans="15:16" ht="30" customHeight="1">
      <c r="O3166" s="264">
        <v>0</v>
      </c>
      <c r="P3166" s="264">
        <v>0</v>
      </c>
    </row>
    <row r="3167" spans="15:16" ht="30" customHeight="1">
      <c r="O3167" s="264">
        <v>0</v>
      </c>
      <c r="P3167" s="264">
        <v>0</v>
      </c>
    </row>
    <row r="3168" spans="15:16" ht="30" customHeight="1">
      <c r="O3168" s="264">
        <v>0</v>
      </c>
      <c r="P3168" s="264">
        <v>0</v>
      </c>
    </row>
    <row r="3169" spans="15:16" ht="30" customHeight="1">
      <c r="O3169" s="264">
        <v>0</v>
      </c>
      <c r="P3169" s="264">
        <v>0</v>
      </c>
    </row>
    <row r="3170" spans="15:16" ht="30" customHeight="1">
      <c r="O3170" s="264">
        <v>0</v>
      </c>
      <c r="P3170" s="264">
        <v>0</v>
      </c>
    </row>
    <row r="3171" spans="15:16" ht="30" customHeight="1">
      <c r="O3171" s="264">
        <v>0</v>
      </c>
      <c r="P3171" s="264">
        <v>0</v>
      </c>
    </row>
    <row r="3172" spans="15:16" ht="30" customHeight="1">
      <c r="O3172" s="264">
        <v>0</v>
      </c>
      <c r="P3172" s="264">
        <v>0</v>
      </c>
    </row>
    <row r="3173" spans="15:16" ht="30" customHeight="1">
      <c r="O3173" s="264">
        <v>0</v>
      </c>
      <c r="P3173" s="264">
        <v>0</v>
      </c>
    </row>
    <row r="3174" spans="15:16" ht="30" customHeight="1">
      <c r="O3174" s="264">
        <v>0</v>
      </c>
      <c r="P3174" s="264">
        <v>0</v>
      </c>
    </row>
    <row r="3175" spans="15:16" ht="30" customHeight="1">
      <c r="O3175" s="264">
        <v>0</v>
      </c>
      <c r="P3175" s="264">
        <v>0</v>
      </c>
    </row>
    <row r="3176" spans="15:16" ht="30" customHeight="1">
      <c r="O3176" s="264">
        <v>0</v>
      </c>
      <c r="P3176" s="264">
        <v>0</v>
      </c>
    </row>
    <row r="3177" spans="15:16" ht="30" customHeight="1">
      <c r="O3177" s="264">
        <v>0</v>
      </c>
      <c r="P3177" s="264">
        <v>0</v>
      </c>
    </row>
    <row r="3178" spans="15:16" ht="30" customHeight="1">
      <c r="O3178" s="264">
        <v>0</v>
      </c>
      <c r="P3178" s="264">
        <v>0</v>
      </c>
    </row>
    <row r="3179" spans="15:16" ht="30" customHeight="1">
      <c r="O3179" s="264">
        <v>0</v>
      </c>
      <c r="P3179" s="264">
        <v>0</v>
      </c>
    </row>
    <row r="3180" spans="15:16" ht="30" customHeight="1">
      <c r="O3180" s="264">
        <v>0</v>
      </c>
      <c r="P3180" s="264">
        <v>0</v>
      </c>
    </row>
    <row r="3181" spans="15:16" ht="30" customHeight="1">
      <c r="O3181" s="264">
        <v>0</v>
      </c>
      <c r="P3181" s="264">
        <v>0</v>
      </c>
    </row>
    <row r="3182" spans="15:16" ht="30" customHeight="1">
      <c r="O3182" s="264">
        <v>0</v>
      </c>
      <c r="P3182" s="264">
        <v>0</v>
      </c>
    </row>
    <row r="3183" spans="15:16" ht="30" customHeight="1">
      <c r="O3183" s="264">
        <v>0</v>
      </c>
      <c r="P3183" s="264">
        <v>0</v>
      </c>
    </row>
    <row r="3184" spans="15:16" ht="30" customHeight="1">
      <c r="O3184" s="264">
        <v>0</v>
      </c>
      <c r="P3184" s="264">
        <v>0</v>
      </c>
    </row>
    <row r="3185" spans="15:16" ht="30" customHeight="1">
      <c r="O3185" s="264">
        <v>0</v>
      </c>
      <c r="P3185" s="264">
        <v>0</v>
      </c>
    </row>
    <row r="3186" spans="15:16" ht="30" customHeight="1">
      <c r="O3186" s="264">
        <v>0</v>
      </c>
      <c r="P3186" s="264">
        <v>0</v>
      </c>
    </row>
    <row r="3187" spans="15:16" ht="30" customHeight="1">
      <c r="O3187" s="264">
        <v>0</v>
      </c>
      <c r="P3187" s="264">
        <v>0</v>
      </c>
    </row>
    <row r="3188" spans="15:16" ht="30" customHeight="1">
      <c r="O3188" s="264">
        <v>0</v>
      </c>
      <c r="P3188" s="264">
        <v>0</v>
      </c>
    </row>
    <row r="3189" spans="15:16" ht="30" customHeight="1">
      <c r="O3189" s="264">
        <v>0</v>
      </c>
      <c r="P3189" s="264">
        <v>0</v>
      </c>
    </row>
    <row r="3190" spans="15:16" ht="30" customHeight="1">
      <c r="O3190" s="264">
        <v>0</v>
      </c>
      <c r="P3190" s="264">
        <v>0</v>
      </c>
    </row>
    <row r="3191" spans="15:16" ht="30" customHeight="1">
      <c r="O3191" s="264">
        <v>0</v>
      </c>
      <c r="P3191" s="264">
        <v>0</v>
      </c>
    </row>
    <row r="3192" spans="15:16" ht="30" customHeight="1">
      <c r="O3192" s="264">
        <v>0</v>
      </c>
      <c r="P3192" s="264">
        <v>0</v>
      </c>
    </row>
    <row r="3193" spans="15:16" ht="30" customHeight="1">
      <c r="O3193" s="264">
        <v>0</v>
      </c>
      <c r="P3193" s="264">
        <v>0</v>
      </c>
    </row>
    <row r="3194" spans="15:16" ht="30" customHeight="1">
      <c r="O3194" s="264">
        <v>0</v>
      </c>
      <c r="P3194" s="264">
        <v>0</v>
      </c>
    </row>
    <row r="3195" spans="15:16" ht="30" customHeight="1">
      <c r="O3195" s="264">
        <v>0</v>
      </c>
      <c r="P3195" s="264">
        <v>0</v>
      </c>
    </row>
    <row r="3196" spans="15:16" ht="30" customHeight="1">
      <c r="O3196" s="264">
        <v>0</v>
      </c>
      <c r="P3196" s="264">
        <v>0</v>
      </c>
    </row>
    <row r="3197" spans="15:16" ht="30" customHeight="1">
      <c r="O3197" s="264">
        <v>0</v>
      </c>
      <c r="P3197" s="264">
        <v>0</v>
      </c>
    </row>
    <row r="3198" spans="15:16" ht="30" customHeight="1">
      <c r="O3198" s="264">
        <v>0</v>
      </c>
      <c r="P3198" s="264">
        <v>0</v>
      </c>
    </row>
    <row r="3199" spans="15:16" ht="30" customHeight="1">
      <c r="O3199" s="264">
        <v>0</v>
      </c>
      <c r="P3199" s="264">
        <v>0</v>
      </c>
    </row>
    <row r="3200" spans="15:16" ht="30" customHeight="1">
      <c r="O3200" s="264">
        <v>0</v>
      </c>
      <c r="P3200" s="264">
        <v>0</v>
      </c>
    </row>
    <row r="3201" spans="15:16" ht="30" customHeight="1">
      <c r="O3201" s="264">
        <v>0</v>
      </c>
      <c r="P3201" s="264">
        <v>0</v>
      </c>
    </row>
    <row r="3202" spans="15:16" ht="30" customHeight="1">
      <c r="O3202" s="264">
        <v>0</v>
      </c>
      <c r="P3202" s="264">
        <v>0</v>
      </c>
    </row>
    <row r="3203" spans="15:16" ht="30" customHeight="1">
      <c r="O3203" s="264">
        <v>0</v>
      </c>
      <c r="P3203" s="264">
        <v>0</v>
      </c>
    </row>
    <row r="3204" spans="15:16" ht="30" customHeight="1">
      <c r="O3204" s="264">
        <v>0</v>
      </c>
      <c r="P3204" s="264">
        <v>0</v>
      </c>
    </row>
    <row r="3205" spans="15:16" ht="30" customHeight="1">
      <c r="O3205" s="264">
        <v>0</v>
      </c>
      <c r="P3205" s="264">
        <v>0</v>
      </c>
    </row>
    <row r="3206" spans="15:16" ht="30" customHeight="1">
      <c r="O3206" s="264">
        <v>0</v>
      </c>
      <c r="P3206" s="264">
        <v>0</v>
      </c>
    </row>
    <row r="3207" spans="15:16" ht="30" customHeight="1">
      <c r="O3207" s="264">
        <v>0</v>
      </c>
      <c r="P3207" s="264">
        <v>0</v>
      </c>
    </row>
    <row r="3208" spans="15:16" ht="30" customHeight="1">
      <c r="O3208" s="264">
        <v>0</v>
      </c>
      <c r="P3208" s="264">
        <v>0</v>
      </c>
    </row>
    <row r="3209" spans="15:16" ht="30" customHeight="1">
      <c r="O3209" s="264">
        <v>0</v>
      </c>
      <c r="P3209" s="264">
        <v>0</v>
      </c>
    </row>
    <row r="3210" spans="15:16" ht="30" customHeight="1">
      <c r="O3210" s="264">
        <v>0</v>
      </c>
      <c r="P3210" s="264">
        <v>0</v>
      </c>
    </row>
    <row r="3211" spans="15:16" ht="30" customHeight="1">
      <c r="O3211" s="264">
        <v>0</v>
      </c>
      <c r="P3211" s="264">
        <v>0</v>
      </c>
    </row>
    <row r="3212" spans="15:16" ht="30" customHeight="1">
      <c r="O3212" s="264">
        <v>0</v>
      </c>
      <c r="P3212" s="264">
        <v>0</v>
      </c>
    </row>
    <row r="3213" spans="15:16" ht="30" customHeight="1">
      <c r="O3213" s="264">
        <v>0</v>
      </c>
      <c r="P3213" s="264">
        <v>0</v>
      </c>
    </row>
    <row r="3214" spans="15:16" ht="30" customHeight="1">
      <c r="O3214" s="264">
        <v>0</v>
      </c>
      <c r="P3214" s="264">
        <v>0</v>
      </c>
    </row>
    <row r="3215" spans="15:16" ht="30" customHeight="1">
      <c r="O3215" s="264">
        <v>0</v>
      </c>
      <c r="P3215" s="264">
        <v>0</v>
      </c>
    </row>
    <row r="3216" spans="15:16" ht="30" customHeight="1">
      <c r="O3216" s="264">
        <v>0</v>
      </c>
      <c r="P3216" s="264">
        <v>0</v>
      </c>
    </row>
    <row r="3217" spans="15:16" ht="30" customHeight="1">
      <c r="O3217" s="264">
        <v>0</v>
      </c>
      <c r="P3217" s="264">
        <v>0</v>
      </c>
    </row>
    <row r="3218" spans="15:16" ht="30" customHeight="1">
      <c r="O3218" s="264">
        <v>0</v>
      </c>
      <c r="P3218" s="264">
        <v>0</v>
      </c>
    </row>
    <row r="3219" spans="15:16" ht="30" customHeight="1">
      <c r="O3219" s="264">
        <v>0</v>
      </c>
      <c r="P3219" s="264">
        <v>0</v>
      </c>
    </row>
    <row r="3220" spans="15:16" ht="30" customHeight="1">
      <c r="O3220" s="264">
        <v>0</v>
      </c>
      <c r="P3220" s="264">
        <v>0</v>
      </c>
    </row>
    <row r="3221" spans="15:16" ht="30" customHeight="1">
      <c r="O3221" s="264">
        <v>0</v>
      </c>
      <c r="P3221" s="264">
        <v>0</v>
      </c>
    </row>
    <row r="3222" spans="15:16" ht="30" customHeight="1">
      <c r="O3222" s="264">
        <v>0</v>
      </c>
      <c r="P3222" s="264">
        <v>0</v>
      </c>
    </row>
    <row r="3223" spans="15:16" ht="30" customHeight="1">
      <c r="O3223" s="264">
        <v>0</v>
      </c>
      <c r="P3223" s="264">
        <v>0</v>
      </c>
    </row>
    <row r="3224" spans="15:16" ht="30" customHeight="1">
      <c r="O3224" s="264">
        <v>0</v>
      </c>
      <c r="P3224" s="264">
        <v>0</v>
      </c>
    </row>
    <row r="3225" spans="15:16" ht="30" customHeight="1">
      <c r="O3225" s="264">
        <v>0</v>
      </c>
      <c r="P3225" s="264">
        <v>0</v>
      </c>
    </row>
    <row r="3226" spans="15:16" ht="30" customHeight="1">
      <c r="O3226" s="264">
        <v>0</v>
      </c>
      <c r="P3226" s="264">
        <v>0</v>
      </c>
    </row>
    <row r="3227" spans="15:16" ht="30" customHeight="1">
      <c r="O3227" s="264">
        <v>0</v>
      </c>
      <c r="P3227" s="264">
        <v>0</v>
      </c>
    </row>
    <row r="3228" spans="15:16" ht="30" customHeight="1">
      <c r="O3228" s="264">
        <v>0</v>
      </c>
      <c r="P3228" s="264">
        <v>0</v>
      </c>
    </row>
    <row r="3229" spans="15:16" ht="30" customHeight="1">
      <c r="O3229" s="264">
        <v>0</v>
      </c>
      <c r="P3229" s="264">
        <v>0</v>
      </c>
    </row>
    <row r="3230" spans="15:16" ht="30" customHeight="1">
      <c r="O3230" s="264">
        <v>0</v>
      </c>
      <c r="P3230" s="264">
        <v>0</v>
      </c>
    </row>
    <row r="3231" spans="15:16" ht="30" customHeight="1">
      <c r="O3231" s="264">
        <v>0</v>
      </c>
      <c r="P3231" s="264">
        <v>0</v>
      </c>
    </row>
    <row r="3232" spans="15:16" ht="30" customHeight="1">
      <c r="O3232" s="264">
        <v>0</v>
      </c>
      <c r="P3232" s="264">
        <v>0</v>
      </c>
    </row>
    <row r="3233" spans="15:16" ht="30" customHeight="1">
      <c r="O3233" s="264">
        <v>0</v>
      </c>
      <c r="P3233" s="264">
        <v>0</v>
      </c>
    </row>
    <row r="3234" spans="15:16" ht="30" customHeight="1">
      <c r="O3234" s="264">
        <v>0</v>
      </c>
      <c r="P3234" s="264">
        <v>0</v>
      </c>
    </row>
    <row r="3235" spans="15:16" ht="30" customHeight="1">
      <c r="O3235" s="264">
        <v>0</v>
      </c>
      <c r="P3235" s="264">
        <v>0</v>
      </c>
    </row>
    <row r="3236" spans="15:16" ht="30" customHeight="1">
      <c r="O3236" s="264">
        <v>0</v>
      </c>
      <c r="P3236" s="264">
        <v>0</v>
      </c>
    </row>
    <row r="3237" spans="15:16" ht="30" customHeight="1">
      <c r="O3237" s="264">
        <v>0</v>
      </c>
      <c r="P3237" s="264">
        <v>0</v>
      </c>
    </row>
    <row r="3238" spans="15:16" ht="30" customHeight="1">
      <c r="O3238" s="264">
        <v>0</v>
      </c>
      <c r="P3238" s="264">
        <v>0</v>
      </c>
    </row>
    <row r="3239" spans="15:16" ht="30" customHeight="1">
      <c r="O3239" s="264">
        <v>0</v>
      </c>
      <c r="P3239" s="264">
        <v>0</v>
      </c>
    </row>
    <row r="3240" spans="15:16" ht="30" customHeight="1">
      <c r="O3240" s="264">
        <v>0</v>
      </c>
      <c r="P3240" s="264">
        <v>0</v>
      </c>
    </row>
    <row r="3241" spans="15:16" ht="30" customHeight="1">
      <c r="O3241" s="264">
        <v>0</v>
      </c>
      <c r="P3241" s="264">
        <v>0</v>
      </c>
    </row>
    <row r="3242" spans="15:16" ht="30" customHeight="1">
      <c r="O3242" s="264">
        <v>0</v>
      </c>
      <c r="P3242" s="264">
        <v>0</v>
      </c>
    </row>
    <row r="3243" spans="15:16" ht="30" customHeight="1">
      <c r="O3243" s="264">
        <v>0</v>
      </c>
      <c r="P3243" s="264">
        <v>0</v>
      </c>
    </row>
    <row r="3244" spans="15:16" ht="30" customHeight="1">
      <c r="O3244" s="264">
        <v>0</v>
      </c>
      <c r="P3244" s="264">
        <v>0</v>
      </c>
    </row>
    <row r="3245" spans="15:16" ht="30" customHeight="1">
      <c r="O3245" s="264">
        <v>0</v>
      </c>
      <c r="P3245" s="264">
        <v>0</v>
      </c>
    </row>
    <row r="3246" spans="15:16" ht="30" customHeight="1">
      <c r="O3246" s="264">
        <v>0</v>
      </c>
      <c r="P3246" s="264">
        <v>0</v>
      </c>
    </row>
    <row r="3247" spans="15:16" ht="30" customHeight="1">
      <c r="O3247" s="264">
        <v>0</v>
      </c>
      <c r="P3247" s="264">
        <v>0</v>
      </c>
    </row>
    <row r="3248" spans="15:16" ht="30" customHeight="1">
      <c r="O3248" s="264">
        <v>0</v>
      </c>
      <c r="P3248" s="264">
        <v>0</v>
      </c>
    </row>
    <row r="3249" spans="15:16" ht="30" customHeight="1">
      <c r="O3249" s="264">
        <v>0</v>
      </c>
      <c r="P3249" s="264">
        <v>0</v>
      </c>
    </row>
    <row r="3250" spans="15:16" ht="30" customHeight="1">
      <c r="O3250" s="264">
        <v>0</v>
      </c>
      <c r="P3250" s="264">
        <v>0</v>
      </c>
    </row>
    <row r="3251" spans="15:16" ht="30" customHeight="1">
      <c r="O3251" s="264">
        <v>0</v>
      </c>
      <c r="P3251" s="264">
        <v>0</v>
      </c>
    </row>
    <row r="3252" spans="15:16" ht="30" customHeight="1">
      <c r="O3252" s="264">
        <v>0</v>
      </c>
      <c r="P3252" s="264">
        <v>0</v>
      </c>
    </row>
    <row r="3253" spans="15:16" ht="30" customHeight="1">
      <c r="O3253" s="264">
        <v>0</v>
      </c>
      <c r="P3253" s="264">
        <v>0</v>
      </c>
    </row>
    <row r="3254" spans="15:16" ht="30" customHeight="1">
      <c r="O3254" s="264">
        <v>0</v>
      </c>
      <c r="P3254" s="264">
        <v>0</v>
      </c>
    </row>
    <row r="3255" spans="15:16" ht="30" customHeight="1">
      <c r="O3255" s="264">
        <v>0</v>
      </c>
      <c r="P3255" s="264">
        <v>0</v>
      </c>
    </row>
    <row r="3256" spans="15:16" ht="30" customHeight="1">
      <c r="O3256" s="264">
        <v>0</v>
      </c>
      <c r="P3256" s="264">
        <v>0</v>
      </c>
    </row>
    <row r="3257" spans="15:16" ht="30" customHeight="1">
      <c r="O3257" s="264">
        <v>0</v>
      </c>
      <c r="P3257" s="264">
        <v>0</v>
      </c>
    </row>
    <row r="3258" spans="15:16" ht="30" customHeight="1">
      <c r="O3258" s="264">
        <v>0</v>
      </c>
      <c r="P3258" s="264">
        <v>0</v>
      </c>
    </row>
    <row r="3259" spans="15:16" ht="30" customHeight="1">
      <c r="O3259" s="264">
        <v>0</v>
      </c>
      <c r="P3259" s="264">
        <v>0</v>
      </c>
    </row>
    <row r="3260" spans="15:16" ht="30" customHeight="1">
      <c r="O3260" s="264">
        <v>0</v>
      </c>
      <c r="P3260" s="264">
        <v>0</v>
      </c>
    </row>
    <row r="3261" spans="15:16" ht="30" customHeight="1">
      <c r="O3261" s="264">
        <v>0</v>
      </c>
      <c r="P3261" s="264">
        <v>0</v>
      </c>
    </row>
    <row r="3262" spans="15:16" ht="30" customHeight="1">
      <c r="O3262" s="264">
        <v>0</v>
      </c>
      <c r="P3262" s="264">
        <v>0</v>
      </c>
    </row>
    <row r="3263" spans="15:16" ht="30" customHeight="1">
      <c r="O3263" s="264">
        <v>0</v>
      </c>
      <c r="P3263" s="264">
        <v>0</v>
      </c>
    </row>
    <row r="3264" spans="15:16" ht="30" customHeight="1">
      <c r="O3264" s="264">
        <v>0</v>
      </c>
      <c r="P3264" s="264">
        <v>0</v>
      </c>
    </row>
    <row r="3265" spans="15:16" ht="30" customHeight="1">
      <c r="O3265" s="264">
        <v>0</v>
      </c>
      <c r="P3265" s="264">
        <v>0</v>
      </c>
    </row>
    <row r="3266" spans="15:16" ht="30" customHeight="1">
      <c r="O3266" s="264">
        <v>0</v>
      </c>
      <c r="P3266" s="264">
        <v>0</v>
      </c>
    </row>
    <row r="3267" spans="15:16" ht="30" customHeight="1">
      <c r="O3267" s="264">
        <v>0</v>
      </c>
      <c r="P3267" s="264">
        <v>0</v>
      </c>
    </row>
    <row r="3268" spans="15:16" ht="30" customHeight="1">
      <c r="O3268" s="264">
        <v>0</v>
      </c>
      <c r="P3268" s="264">
        <v>0</v>
      </c>
    </row>
    <row r="3269" spans="15:16" ht="30" customHeight="1">
      <c r="O3269" s="264">
        <v>0</v>
      </c>
      <c r="P3269" s="264">
        <v>0</v>
      </c>
    </row>
    <row r="3270" spans="15:16" ht="30" customHeight="1">
      <c r="O3270" s="264">
        <v>0</v>
      </c>
      <c r="P3270" s="264">
        <v>0</v>
      </c>
    </row>
    <row r="3271" spans="15:16" ht="30" customHeight="1">
      <c r="O3271" s="264">
        <v>0</v>
      </c>
      <c r="P3271" s="264">
        <v>0</v>
      </c>
    </row>
    <row r="3272" spans="15:16" ht="30" customHeight="1">
      <c r="O3272" s="264">
        <v>0</v>
      </c>
      <c r="P3272" s="264">
        <v>0</v>
      </c>
    </row>
    <row r="3273" spans="15:16" ht="30" customHeight="1">
      <c r="O3273" s="264">
        <v>0</v>
      </c>
      <c r="P3273" s="264">
        <v>0</v>
      </c>
    </row>
    <row r="3274" spans="15:16" ht="30" customHeight="1">
      <c r="O3274" s="264">
        <v>0</v>
      </c>
      <c r="P3274" s="264">
        <v>0</v>
      </c>
    </row>
    <row r="3275" spans="15:16" ht="30" customHeight="1">
      <c r="O3275" s="264">
        <v>0</v>
      </c>
      <c r="P3275" s="264">
        <v>0</v>
      </c>
    </row>
    <row r="3276" spans="15:16" ht="30" customHeight="1">
      <c r="O3276" s="264">
        <v>0</v>
      </c>
      <c r="P3276" s="264">
        <v>0</v>
      </c>
    </row>
    <row r="3277" spans="15:16" ht="30" customHeight="1">
      <c r="O3277" s="264">
        <v>0</v>
      </c>
      <c r="P3277" s="264">
        <v>0</v>
      </c>
    </row>
    <row r="3278" spans="15:16" ht="30" customHeight="1">
      <c r="O3278" s="264">
        <v>0</v>
      </c>
      <c r="P3278" s="264">
        <v>0</v>
      </c>
    </row>
    <row r="3279" spans="15:16" ht="30" customHeight="1">
      <c r="O3279" s="264">
        <v>0</v>
      </c>
      <c r="P3279" s="264">
        <v>0</v>
      </c>
    </row>
    <row r="3280" spans="15:16" ht="30" customHeight="1">
      <c r="O3280" s="264">
        <v>0</v>
      </c>
      <c r="P3280" s="264">
        <v>0</v>
      </c>
    </row>
    <row r="3281" spans="15:16" ht="30" customHeight="1">
      <c r="O3281" s="264">
        <v>0</v>
      </c>
      <c r="P3281" s="264">
        <v>0</v>
      </c>
    </row>
    <row r="3282" spans="15:16" ht="30" customHeight="1">
      <c r="O3282" s="264">
        <v>0</v>
      </c>
      <c r="P3282" s="264">
        <v>0</v>
      </c>
    </row>
    <row r="3283" spans="15:16" ht="30" customHeight="1">
      <c r="O3283" s="264">
        <v>0</v>
      </c>
      <c r="P3283" s="264">
        <v>0</v>
      </c>
    </row>
    <row r="3284" spans="15:16" ht="30" customHeight="1">
      <c r="O3284" s="264">
        <v>0</v>
      </c>
      <c r="P3284" s="264">
        <v>0</v>
      </c>
    </row>
    <row r="3285" spans="15:16" ht="30" customHeight="1">
      <c r="O3285" s="264">
        <v>0</v>
      </c>
      <c r="P3285" s="264">
        <v>0</v>
      </c>
    </row>
    <row r="3286" spans="15:16" ht="30" customHeight="1">
      <c r="O3286" s="264">
        <v>0</v>
      </c>
      <c r="P3286" s="264">
        <v>0</v>
      </c>
    </row>
    <row r="3287" spans="15:16" ht="30" customHeight="1">
      <c r="O3287" s="264">
        <v>0</v>
      </c>
      <c r="P3287" s="264">
        <v>0</v>
      </c>
    </row>
    <row r="3288" spans="15:16" ht="30" customHeight="1">
      <c r="O3288" s="264">
        <v>0</v>
      </c>
      <c r="P3288" s="264">
        <v>0</v>
      </c>
    </row>
    <row r="3289" spans="15:16" ht="30" customHeight="1">
      <c r="O3289" s="264">
        <v>0</v>
      </c>
      <c r="P3289" s="264">
        <v>0</v>
      </c>
    </row>
    <row r="3290" spans="15:16" ht="30" customHeight="1">
      <c r="O3290" s="264">
        <v>0</v>
      </c>
      <c r="P3290" s="264">
        <v>0</v>
      </c>
    </row>
    <row r="3291" spans="15:16" ht="30" customHeight="1">
      <c r="O3291" s="264">
        <v>0</v>
      </c>
      <c r="P3291" s="264">
        <v>0</v>
      </c>
    </row>
    <row r="3292" spans="15:16" ht="30" customHeight="1">
      <c r="O3292" s="264">
        <v>0</v>
      </c>
      <c r="P3292" s="264">
        <v>0</v>
      </c>
    </row>
    <row r="3293" spans="15:16" ht="30" customHeight="1">
      <c r="O3293" s="264">
        <v>0</v>
      </c>
      <c r="P3293" s="264">
        <v>0</v>
      </c>
    </row>
    <row r="3294" spans="15:16" ht="30" customHeight="1">
      <c r="O3294" s="264">
        <v>0</v>
      </c>
      <c r="P3294" s="264">
        <v>0</v>
      </c>
    </row>
    <row r="3295" spans="15:16" ht="30" customHeight="1">
      <c r="O3295" s="264">
        <v>0</v>
      </c>
      <c r="P3295" s="264">
        <v>0</v>
      </c>
    </row>
    <row r="3296" spans="15:16" ht="30" customHeight="1">
      <c r="O3296" s="264">
        <v>0</v>
      </c>
      <c r="P3296" s="264">
        <v>0</v>
      </c>
    </row>
    <row r="3297" spans="15:16" ht="30" customHeight="1">
      <c r="O3297" s="264">
        <v>0</v>
      </c>
      <c r="P3297" s="264">
        <v>0</v>
      </c>
    </row>
    <row r="3298" spans="15:16" ht="30" customHeight="1">
      <c r="O3298" s="264">
        <v>0</v>
      </c>
      <c r="P3298" s="264">
        <v>0</v>
      </c>
    </row>
    <row r="3299" spans="15:16" ht="30" customHeight="1">
      <c r="O3299" s="264">
        <v>0</v>
      </c>
      <c r="P3299" s="264">
        <v>0</v>
      </c>
    </row>
    <row r="3300" spans="15:16" ht="30" customHeight="1">
      <c r="O3300" s="264">
        <v>0</v>
      </c>
      <c r="P3300" s="264">
        <v>0</v>
      </c>
    </row>
    <row r="3301" spans="15:16" ht="30" customHeight="1">
      <c r="O3301" s="264">
        <v>0</v>
      </c>
      <c r="P3301" s="264">
        <v>0</v>
      </c>
    </row>
    <row r="3302" spans="15:16" ht="30" customHeight="1">
      <c r="O3302" s="264">
        <v>0</v>
      </c>
      <c r="P3302" s="264">
        <v>0</v>
      </c>
    </row>
    <row r="3303" spans="15:16" ht="30" customHeight="1">
      <c r="O3303" s="264">
        <v>0</v>
      </c>
      <c r="P3303" s="264">
        <v>0</v>
      </c>
    </row>
    <row r="3304" spans="15:16" ht="30" customHeight="1">
      <c r="O3304" s="264">
        <v>0</v>
      </c>
      <c r="P3304" s="264">
        <v>0</v>
      </c>
    </row>
    <row r="3305" spans="15:16" ht="30" customHeight="1">
      <c r="O3305" s="264">
        <v>0</v>
      </c>
      <c r="P3305" s="264">
        <v>0</v>
      </c>
    </row>
    <row r="3306" spans="15:16" ht="30" customHeight="1">
      <c r="O3306" s="264">
        <v>0</v>
      </c>
      <c r="P3306" s="264">
        <v>0</v>
      </c>
    </row>
    <row r="3307" spans="15:16" ht="30" customHeight="1">
      <c r="O3307" s="264">
        <v>0</v>
      </c>
      <c r="P3307" s="264">
        <v>0</v>
      </c>
    </row>
    <row r="3308" spans="15:16" ht="30" customHeight="1">
      <c r="O3308" s="264">
        <v>0</v>
      </c>
      <c r="P3308" s="264">
        <v>0</v>
      </c>
    </row>
    <row r="3309" spans="15:16" ht="30" customHeight="1">
      <c r="O3309" s="264">
        <v>0</v>
      </c>
      <c r="P3309" s="264">
        <v>0</v>
      </c>
    </row>
    <row r="3310" spans="15:16" ht="30" customHeight="1">
      <c r="O3310" s="264">
        <v>0</v>
      </c>
      <c r="P3310" s="264">
        <v>0</v>
      </c>
    </row>
    <row r="3311" spans="15:16" ht="30" customHeight="1">
      <c r="O3311" s="264">
        <v>0</v>
      </c>
      <c r="P3311" s="264">
        <v>0</v>
      </c>
    </row>
    <row r="3312" spans="15:16" ht="30" customHeight="1">
      <c r="O3312" s="264">
        <v>0</v>
      </c>
      <c r="P3312" s="264">
        <v>0</v>
      </c>
    </row>
    <row r="3313" spans="15:16" ht="30" customHeight="1">
      <c r="O3313" s="264">
        <v>0</v>
      </c>
      <c r="P3313" s="264">
        <v>0</v>
      </c>
    </row>
    <row r="3314" spans="15:16" ht="30" customHeight="1">
      <c r="O3314" s="264">
        <v>0</v>
      </c>
      <c r="P3314" s="264">
        <v>0</v>
      </c>
    </row>
    <row r="3315" spans="15:16" ht="30" customHeight="1">
      <c r="O3315" s="264">
        <v>0</v>
      </c>
      <c r="P3315" s="264">
        <v>0</v>
      </c>
    </row>
    <row r="3316" spans="15:16" ht="30" customHeight="1">
      <c r="O3316" s="264">
        <v>0</v>
      </c>
      <c r="P3316" s="264">
        <v>0</v>
      </c>
    </row>
    <row r="3317" spans="15:16" ht="30" customHeight="1">
      <c r="O3317" s="264">
        <v>0</v>
      </c>
      <c r="P3317" s="264">
        <v>0</v>
      </c>
    </row>
    <row r="3318" spans="15:16" ht="30" customHeight="1">
      <c r="O3318" s="264">
        <v>0</v>
      </c>
      <c r="P3318" s="264">
        <v>0</v>
      </c>
    </row>
    <row r="3319" spans="15:16" ht="30" customHeight="1">
      <c r="O3319" s="264">
        <v>0</v>
      </c>
      <c r="P3319" s="264">
        <v>0</v>
      </c>
    </row>
    <row r="3320" spans="15:16" ht="30" customHeight="1">
      <c r="O3320" s="264">
        <v>0</v>
      </c>
      <c r="P3320" s="264">
        <v>0</v>
      </c>
    </row>
    <row r="3321" spans="15:16" ht="30" customHeight="1">
      <c r="O3321" s="264">
        <v>0</v>
      </c>
      <c r="P3321" s="264">
        <v>0</v>
      </c>
    </row>
    <row r="3322" spans="15:16" ht="30" customHeight="1">
      <c r="O3322" s="264">
        <v>0</v>
      </c>
      <c r="P3322" s="264">
        <v>0</v>
      </c>
    </row>
    <row r="3323" spans="15:16" ht="30" customHeight="1">
      <c r="O3323" s="264">
        <v>0</v>
      </c>
      <c r="P3323" s="264">
        <v>0</v>
      </c>
    </row>
    <row r="3324" spans="15:16" ht="30" customHeight="1">
      <c r="O3324" s="264">
        <v>0</v>
      </c>
      <c r="P3324" s="264">
        <v>0</v>
      </c>
    </row>
    <row r="3325" spans="15:16" ht="30" customHeight="1">
      <c r="O3325" s="264">
        <v>0</v>
      </c>
      <c r="P3325" s="264">
        <v>0</v>
      </c>
    </row>
    <row r="3326" spans="15:16" ht="30" customHeight="1">
      <c r="O3326" s="264">
        <v>0</v>
      </c>
      <c r="P3326" s="264">
        <v>0</v>
      </c>
    </row>
    <row r="3327" spans="15:16" ht="30" customHeight="1">
      <c r="O3327" s="264">
        <v>0</v>
      </c>
      <c r="P3327" s="264">
        <v>0</v>
      </c>
    </row>
    <row r="3328" spans="15:16" ht="30" customHeight="1">
      <c r="O3328" s="264">
        <v>0</v>
      </c>
      <c r="P3328" s="264">
        <v>0</v>
      </c>
    </row>
    <row r="3329" spans="15:16" ht="30" customHeight="1">
      <c r="O3329" s="264">
        <v>0</v>
      </c>
      <c r="P3329" s="264">
        <v>0</v>
      </c>
    </row>
    <row r="3330" spans="15:16" ht="30" customHeight="1">
      <c r="O3330" s="264">
        <v>0</v>
      </c>
      <c r="P3330" s="264">
        <v>0</v>
      </c>
    </row>
    <row r="3331" spans="15:16" ht="30" customHeight="1">
      <c r="O3331" s="264">
        <v>0</v>
      </c>
      <c r="P3331" s="264">
        <v>0</v>
      </c>
    </row>
    <row r="3332" spans="15:16" ht="30" customHeight="1">
      <c r="O3332" s="264">
        <v>0</v>
      </c>
      <c r="P3332" s="264">
        <v>0</v>
      </c>
    </row>
    <row r="3333" spans="15:16" ht="30" customHeight="1">
      <c r="O3333" s="264">
        <v>0</v>
      </c>
      <c r="P3333" s="264">
        <v>0</v>
      </c>
    </row>
    <row r="3334" spans="15:16" ht="30" customHeight="1">
      <c r="O3334" s="264">
        <v>0</v>
      </c>
      <c r="P3334" s="264">
        <v>0</v>
      </c>
    </row>
    <row r="3335" spans="15:16" ht="30" customHeight="1">
      <c r="O3335" s="264">
        <v>0</v>
      </c>
      <c r="P3335" s="264">
        <v>0</v>
      </c>
    </row>
    <row r="3336" spans="15:16" ht="30" customHeight="1">
      <c r="O3336" s="264">
        <v>0</v>
      </c>
      <c r="P3336" s="264">
        <v>0</v>
      </c>
    </row>
    <row r="3337" spans="15:16" ht="30" customHeight="1">
      <c r="O3337" s="264">
        <v>0</v>
      </c>
      <c r="P3337" s="264">
        <v>0</v>
      </c>
    </row>
    <row r="3338" spans="15:16" ht="30" customHeight="1">
      <c r="O3338" s="264">
        <v>0</v>
      </c>
      <c r="P3338" s="264">
        <v>0</v>
      </c>
    </row>
    <row r="3339" spans="15:16" ht="30" customHeight="1">
      <c r="O3339" s="264">
        <v>0</v>
      </c>
      <c r="P3339" s="264">
        <v>0</v>
      </c>
    </row>
    <row r="3340" spans="15:16" ht="30" customHeight="1">
      <c r="O3340" s="264">
        <v>0</v>
      </c>
      <c r="P3340" s="264">
        <v>0</v>
      </c>
    </row>
    <row r="3341" spans="15:16" ht="30" customHeight="1">
      <c r="O3341" s="264">
        <v>0</v>
      </c>
      <c r="P3341" s="264">
        <v>0</v>
      </c>
    </row>
    <row r="3342" spans="15:16" ht="30" customHeight="1">
      <c r="O3342" s="264">
        <v>0</v>
      </c>
      <c r="P3342" s="264">
        <v>0</v>
      </c>
    </row>
    <row r="3343" spans="15:16" ht="30" customHeight="1">
      <c r="O3343" s="264">
        <v>0</v>
      </c>
      <c r="P3343" s="264">
        <v>0</v>
      </c>
    </row>
    <row r="3344" spans="15:16" ht="30" customHeight="1">
      <c r="O3344" s="264">
        <v>0</v>
      </c>
      <c r="P3344" s="264">
        <v>0</v>
      </c>
    </row>
    <row r="3345" spans="15:16" ht="30" customHeight="1">
      <c r="O3345" s="264">
        <v>0</v>
      </c>
      <c r="P3345" s="264">
        <v>0</v>
      </c>
    </row>
    <row r="3346" spans="15:16" ht="30" customHeight="1">
      <c r="O3346" s="264">
        <v>0</v>
      </c>
      <c r="P3346" s="264">
        <v>0</v>
      </c>
    </row>
    <row r="3347" spans="15:16" ht="30" customHeight="1">
      <c r="O3347" s="264">
        <v>0</v>
      </c>
      <c r="P3347" s="264">
        <v>0</v>
      </c>
    </row>
    <row r="3348" spans="15:16" ht="30" customHeight="1">
      <c r="O3348" s="264">
        <v>0</v>
      </c>
      <c r="P3348" s="264">
        <v>0</v>
      </c>
    </row>
    <row r="3349" spans="15:16" ht="30" customHeight="1">
      <c r="P3349" s="264">
        <v>0</v>
      </c>
    </row>
    <row r="3350" spans="15:16" ht="30" customHeight="1">
      <c r="P3350" s="264">
        <v>0</v>
      </c>
    </row>
    <row r="3351" spans="15:16" ht="30" customHeight="1">
      <c r="P3351" s="264">
        <v>0</v>
      </c>
    </row>
    <row r="3352" spans="15:16" ht="30" customHeight="1">
      <c r="P3352" s="264">
        <v>0</v>
      </c>
    </row>
  </sheetData>
  <autoFilter ref="A1:AG3352" xr:uid="{F082F44C-1E30-419F-A5C3-D1D2FEB7B170}"/>
  <mergeCells count="3634">
    <mergeCell ref="V2042:V2043"/>
    <mergeCell ref="X2042:X2043"/>
    <mergeCell ref="R1882:R1883"/>
    <mergeCell ref="V2206:V2209"/>
    <mergeCell ref="X2206:X2209"/>
    <mergeCell ref="AA593:AA594"/>
    <mergeCell ref="AC593:AC594"/>
    <mergeCell ref="AA2007:AA2008"/>
    <mergeCell ref="AA1999:AA2000"/>
    <mergeCell ref="B2009:B2012"/>
    <mergeCell ref="C2009:C2012"/>
    <mergeCell ref="H1978:H1979"/>
    <mergeCell ref="J1978:J1979"/>
    <mergeCell ref="K1978:K1979"/>
    <mergeCell ref="M1978:M1979"/>
    <mergeCell ref="H1999:H2000"/>
    <mergeCell ref="G1999:G2000"/>
    <mergeCell ref="F1999:F2000"/>
    <mergeCell ref="E1999:E2000"/>
    <mergeCell ref="F1978:F1979"/>
    <mergeCell ref="G1978:G1979"/>
    <mergeCell ref="D1983:D1985"/>
    <mergeCell ref="B1999:B2000"/>
    <mergeCell ref="B1996:B1997"/>
    <mergeCell ref="J1389:J1391"/>
    <mergeCell ref="K1694:K1695"/>
    <mergeCell ref="J1694:J1695"/>
    <mergeCell ref="B1392:B1393"/>
    <mergeCell ref="C1392:C1393"/>
    <mergeCell ref="D1392:D1393"/>
    <mergeCell ref="G1392:G1393"/>
    <mergeCell ref="J1392:J1393"/>
    <mergeCell ref="K1392:K1393"/>
    <mergeCell ref="M1392:M1393"/>
    <mergeCell ref="G1389:G1391"/>
    <mergeCell ref="D1389:D1391"/>
    <mergeCell ref="I1389:I1391"/>
    <mergeCell ref="B1389:B1391"/>
    <mergeCell ref="B1566:B1567"/>
    <mergeCell ref="V2036:V2038"/>
    <mergeCell ref="X2036:X2038"/>
    <mergeCell ref="K2609:K2610"/>
    <mergeCell ref="J2609:J2610"/>
    <mergeCell ref="H2609:H2610"/>
    <mergeCell ref="G2609:G2610"/>
    <mergeCell ref="F2609:F2610"/>
    <mergeCell ref="E2609:E2610"/>
    <mergeCell ref="D2609:D2610"/>
    <mergeCell ref="C2609:C2610"/>
    <mergeCell ref="B2609:B2610"/>
    <mergeCell ref="Q2609:Q2610"/>
    <mergeCell ref="M2042:M2043"/>
    <mergeCell ref="V2194:V2196"/>
    <mergeCell ref="X2194:X2196"/>
    <mergeCell ref="X2188:X2190"/>
    <mergeCell ref="D2188:D2190"/>
    <mergeCell ref="E2188:E2190"/>
    <mergeCell ref="B2051:B2052"/>
    <mergeCell ref="B2053:B2055"/>
    <mergeCell ref="B2058:B2059"/>
    <mergeCell ref="E2049:E2050"/>
    <mergeCell ref="J2053:J2055"/>
    <mergeCell ref="H2053:H2055"/>
    <mergeCell ref="G2053:G2055"/>
    <mergeCell ref="AE2206:AE2209"/>
    <mergeCell ref="AE2179:AE2180"/>
    <mergeCell ref="Q2179:Q2180"/>
    <mergeCell ref="AA2609:AA2610"/>
    <mergeCell ref="AC2609:AC2610"/>
    <mergeCell ref="D2547:D2548"/>
    <mergeCell ref="B2094:B2095"/>
    <mergeCell ref="M2139:M2141"/>
    <mergeCell ref="K2139:K2141"/>
    <mergeCell ref="J2105:J2107"/>
    <mergeCell ref="G2094:G2095"/>
    <mergeCell ref="B2096:B2097"/>
    <mergeCell ref="M2595:M2596"/>
    <mergeCell ref="Q2595:Q2596"/>
    <mergeCell ref="AA2595:AA2596"/>
    <mergeCell ref="AC2595:AC2596"/>
    <mergeCell ref="C2179:C2180"/>
    <mergeCell ref="C2194:C2196"/>
    <mergeCell ref="C2206:C2209"/>
    <mergeCell ref="D2105:D2107"/>
    <mergeCell ref="C2105:C2107"/>
    <mergeCell ref="D2101:D2103"/>
    <mergeCell ref="F2101:F2103"/>
    <mergeCell ref="AC2115:AC2117"/>
    <mergeCell ref="AC2096:AC2097"/>
    <mergeCell ref="B2179:B2180"/>
    <mergeCell ref="Q2194:Q2196"/>
    <mergeCell ref="M2194:M2196"/>
    <mergeCell ref="K2194:K2196"/>
    <mergeCell ref="J2194:J2196"/>
    <mergeCell ref="H2194:H2196"/>
    <mergeCell ref="G2194:G2196"/>
    <mergeCell ref="AE2609:AE2610"/>
    <mergeCell ref="K2601:K2602"/>
    <mergeCell ref="J2601:J2602"/>
    <mergeCell ref="H2601:H2602"/>
    <mergeCell ref="G2601:G2602"/>
    <mergeCell ref="F2601:F2602"/>
    <mergeCell ref="E2601:E2602"/>
    <mergeCell ref="D2601:D2602"/>
    <mergeCell ref="C2601:C2602"/>
    <mergeCell ref="B2601:B2602"/>
    <mergeCell ref="M2601:M2602"/>
    <mergeCell ref="Q2601:Q2602"/>
    <mergeCell ref="AA2601:AA2602"/>
    <mergeCell ref="AE2601:AE2602"/>
    <mergeCell ref="AC2601:AC2602"/>
    <mergeCell ref="K2595:K2596"/>
    <mergeCell ref="J2595:J2596"/>
    <mergeCell ref="H2595:H2596"/>
    <mergeCell ref="G2595:G2596"/>
    <mergeCell ref="F2595:F2596"/>
    <mergeCell ref="E2595:E2596"/>
    <mergeCell ref="D2595:D2596"/>
    <mergeCell ref="C2595:C2596"/>
    <mergeCell ref="B2595:B2596"/>
    <mergeCell ref="M2609:M2610"/>
    <mergeCell ref="AE2595:AE2596"/>
    <mergeCell ref="V2595:V2596"/>
    <mergeCell ref="X2595:X2596"/>
    <mergeCell ref="AE2194:AE2196"/>
    <mergeCell ref="AE2246:AE2247"/>
    <mergeCell ref="AA2179:AA2180"/>
    <mergeCell ref="V2246:V2247"/>
    <mergeCell ref="X2246:X2247"/>
    <mergeCell ref="F2206:F2209"/>
    <mergeCell ref="E2206:E2209"/>
    <mergeCell ref="D2206:D2209"/>
    <mergeCell ref="K2188:K2190"/>
    <mergeCell ref="M2188:M2190"/>
    <mergeCell ref="Q2188:Q2190"/>
    <mergeCell ref="AA2188:AA2190"/>
    <mergeCell ref="AC2194:AC2196"/>
    <mergeCell ref="K2206:K2209"/>
    <mergeCell ref="J2206:J2209"/>
    <mergeCell ref="H2206:H2209"/>
    <mergeCell ref="AE2042:AE2043"/>
    <mergeCell ref="K2051:K2052"/>
    <mergeCell ref="J2051:J2052"/>
    <mergeCell ref="H2051:H2052"/>
    <mergeCell ref="G2051:G2052"/>
    <mergeCell ref="F2051:F2052"/>
    <mergeCell ref="E2051:E2052"/>
    <mergeCell ref="D2051:D2052"/>
    <mergeCell ref="K2056:K2057"/>
    <mergeCell ref="AC2069:AC2070"/>
    <mergeCell ref="AE2069:AE2070"/>
    <mergeCell ref="G2056:G2057"/>
    <mergeCell ref="F2056:F2057"/>
    <mergeCell ref="AE2079:AE2081"/>
    <mergeCell ref="H2075:H2078"/>
    <mergeCell ref="V2188:V2190"/>
    <mergeCell ref="AE2188:AE2190"/>
    <mergeCell ref="J2139:J2141"/>
    <mergeCell ref="AE2139:AE2141"/>
    <mergeCell ref="V2172:V2174"/>
    <mergeCell ref="X2172:X2174"/>
    <mergeCell ref="AE2172:AE2174"/>
    <mergeCell ref="K2045:K2047"/>
    <mergeCell ref="J2045:J2047"/>
    <mergeCell ref="H2045:H2047"/>
    <mergeCell ref="G2045:G2047"/>
    <mergeCell ref="F2045:F2047"/>
    <mergeCell ref="E2042:E2043"/>
    <mergeCell ref="AC2042:AC2043"/>
    <mergeCell ref="E2058:E2059"/>
    <mergeCell ref="D2058:D2059"/>
    <mergeCell ref="C2058:C2059"/>
    <mergeCell ref="C2063:C2064"/>
    <mergeCell ref="K2042:K2043"/>
    <mergeCell ref="J2042:J2043"/>
    <mergeCell ref="M2051:M2052"/>
    <mergeCell ref="Q2051:Q2052"/>
    <mergeCell ref="AA2051:AA2052"/>
    <mergeCell ref="AC2051:AC2052"/>
    <mergeCell ref="C2053:C2055"/>
    <mergeCell ref="C2051:C2052"/>
    <mergeCell ref="K2049:K2050"/>
    <mergeCell ref="J2049:J2050"/>
    <mergeCell ref="I2049:I2050"/>
    <mergeCell ref="H2049:H2050"/>
    <mergeCell ref="G2049:G2050"/>
    <mergeCell ref="F2049:F2050"/>
    <mergeCell ref="AA2042:AA2043"/>
    <mergeCell ref="D2053:D2055"/>
    <mergeCell ref="M2053:M2055"/>
    <mergeCell ref="Q2053:Q2055"/>
    <mergeCell ref="B2194:B2196"/>
    <mergeCell ref="AA2194:AA2196"/>
    <mergeCell ref="D2082:D2085"/>
    <mergeCell ref="Q2079:Q2081"/>
    <mergeCell ref="K2079:K2081"/>
    <mergeCell ref="J2079:J2081"/>
    <mergeCell ref="M2079:M2081"/>
    <mergeCell ref="C2109:C2111"/>
    <mergeCell ref="D2089:D2090"/>
    <mergeCell ref="H2094:H2095"/>
    <mergeCell ref="C2094:C2095"/>
    <mergeCell ref="B2065:B2067"/>
    <mergeCell ref="M2065:M2067"/>
    <mergeCell ref="Q2065:Q2067"/>
    <mergeCell ref="AA2065:AA2067"/>
    <mergeCell ref="V2146:V2148"/>
    <mergeCell ref="X2146:X2148"/>
    <mergeCell ref="V2049:V2050"/>
    <mergeCell ref="X2049:X2050"/>
    <mergeCell ref="F2194:F2196"/>
    <mergeCell ref="E2194:E2196"/>
    <mergeCell ref="D2194:D2196"/>
    <mergeCell ref="V2079:V2081"/>
    <mergeCell ref="X2079:X2081"/>
    <mergeCell ref="V2139:V2141"/>
    <mergeCell ref="AA2109:AA2111"/>
    <mergeCell ref="AC2072:AC2074"/>
    <mergeCell ref="Q2072:Q2074"/>
    <mergeCell ref="B2079:B2081"/>
    <mergeCell ref="AC2146:AC2148"/>
    <mergeCell ref="AA2137:AA2138"/>
    <mergeCell ref="D2109:D2111"/>
    <mergeCell ref="D2128:D2130"/>
    <mergeCell ref="D2115:D2117"/>
    <mergeCell ref="K2137:K2138"/>
    <mergeCell ref="C2146:C2148"/>
    <mergeCell ref="AC2188:AC2190"/>
    <mergeCell ref="M2172:M2174"/>
    <mergeCell ref="K2172:K2174"/>
    <mergeCell ref="J2172:J2174"/>
    <mergeCell ref="H2172:H2174"/>
    <mergeCell ref="G2172:G2174"/>
    <mergeCell ref="C2075:C2078"/>
    <mergeCell ref="C2079:C2081"/>
    <mergeCell ref="C2139:C2141"/>
    <mergeCell ref="B2139:B2141"/>
    <mergeCell ref="AA2139:AA2141"/>
    <mergeCell ref="F2146:F2148"/>
    <mergeCell ref="M2146:M2148"/>
    <mergeCell ref="AE2072:AE2074"/>
    <mergeCell ref="D2072:D2074"/>
    <mergeCell ref="AE2053:AE2055"/>
    <mergeCell ref="AE2065:AE2067"/>
    <mergeCell ref="K2063:K2064"/>
    <mergeCell ref="J2063:J2064"/>
    <mergeCell ref="H2063:H2064"/>
    <mergeCell ref="AA2075:AA2078"/>
    <mergeCell ref="AC2075:AC2078"/>
    <mergeCell ref="J2075:J2078"/>
    <mergeCell ref="K2069:K2070"/>
    <mergeCell ref="K2089:K2090"/>
    <mergeCell ref="J2089:J2090"/>
    <mergeCell ref="D2094:D2095"/>
    <mergeCell ref="Q2082:Q2085"/>
    <mergeCell ref="AA2089:AA2090"/>
    <mergeCell ref="AC2113:AC2114"/>
    <mergeCell ref="AE2113:AE2114"/>
    <mergeCell ref="H2058:H2059"/>
    <mergeCell ref="AA2056:AA2057"/>
    <mergeCell ref="AC2056:AC2057"/>
    <mergeCell ref="AE2056:AE2057"/>
    <mergeCell ref="AA2058:AA2059"/>
    <mergeCell ref="E2056:E2057"/>
    <mergeCell ref="D2056:D2057"/>
    <mergeCell ref="K2058:K2059"/>
    <mergeCell ref="J2058:J2059"/>
    <mergeCell ref="G2058:G2059"/>
    <mergeCell ref="AE2061:AE2062"/>
    <mergeCell ref="K2053:K2055"/>
    <mergeCell ref="F2053:F2055"/>
    <mergeCell ref="E2053:E2055"/>
    <mergeCell ref="AE2146:AE2148"/>
    <mergeCell ref="H2139:H2141"/>
    <mergeCell ref="G2139:G2141"/>
    <mergeCell ref="F2139:F2141"/>
    <mergeCell ref="E2139:E2141"/>
    <mergeCell ref="D2139:D2141"/>
    <mergeCell ref="K2179:K2180"/>
    <mergeCell ref="J2179:J2180"/>
    <mergeCell ref="H2179:H2180"/>
    <mergeCell ref="G2179:G2180"/>
    <mergeCell ref="F2179:F2180"/>
    <mergeCell ref="E2179:E2180"/>
    <mergeCell ref="D2179:D2180"/>
    <mergeCell ref="M2179:M2180"/>
    <mergeCell ref="E2075:E2078"/>
    <mergeCell ref="D2075:D2078"/>
    <mergeCell ref="K2082:K2085"/>
    <mergeCell ref="AC2094:AC2095"/>
    <mergeCell ref="Q2101:Q2103"/>
    <mergeCell ref="K2101:K2103"/>
    <mergeCell ref="J2101:J2103"/>
    <mergeCell ref="H2101:H2103"/>
    <mergeCell ref="G2101:G2103"/>
    <mergeCell ref="Q2075:Q2078"/>
    <mergeCell ref="H2079:H2081"/>
    <mergeCell ref="G2079:G2081"/>
    <mergeCell ref="F2079:F2081"/>
    <mergeCell ref="E2079:E2081"/>
    <mergeCell ref="D2079:D2081"/>
    <mergeCell ref="AA2079:AA2081"/>
    <mergeCell ref="AC2139:AC2141"/>
    <mergeCell ref="AC2179:AC2180"/>
    <mergeCell ref="AC2079:AC2081"/>
    <mergeCell ref="AC2109:AC2111"/>
    <mergeCell ref="B2001:B2003"/>
    <mergeCell ref="K2009:K2012"/>
    <mergeCell ref="K1999:K2000"/>
    <mergeCell ref="J1999:J2000"/>
    <mergeCell ref="V2001:V2003"/>
    <mergeCell ref="X2001:X2003"/>
    <mergeCell ref="X1978:X1979"/>
    <mergeCell ref="X1975:X1977"/>
    <mergeCell ref="C1935:C1936"/>
    <mergeCell ref="G1935:G1936"/>
    <mergeCell ref="B1972:B1974"/>
    <mergeCell ref="B1967:B1968"/>
    <mergeCell ref="B1941:B1943"/>
    <mergeCell ref="D1996:D1997"/>
    <mergeCell ref="X1996:X1997"/>
    <mergeCell ref="X1935:X1936"/>
    <mergeCell ref="N1996:N1997"/>
    <mergeCell ref="C1937:C1938"/>
    <mergeCell ref="Q1941:Q1943"/>
    <mergeCell ref="H1967:H1968"/>
    <mergeCell ref="G1967:G1968"/>
    <mergeCell ref="Q1978:Q1979"/>
    <mergeCell ref="Q2007:Q2008"/>
    <mergeCell ref="V1969:V1971"/>
    <mergeCell ref="X1969:X1971"/>
    <mergeCell ref="M2039:M2040"/>
    <mergeCell ref="K2039:K2040"/>
    <mergeCell ref="J2039:J2040"/>
    <mergeCell ref="H2039:H2040"/>
    <mergeCell ref="G2039:G2040"/>
    <mergeCell ref="C2013:C2014"/>
    <mergeCell ref="E2009:E2012"/>
    <mergeCell ref="F2009:F2012"/>
    <mergeCell ref="G2009:G2012"/>
    <mergeCell ref="H2009:H2012"/>
    <mergeCell ref="I2009:I2012"/>
    <mergeCell ref="J2009:J2012"/>
    <mergeCell ref="C1999:C2000"/>
    <mergeCell ref="C1996:C1997"/>
    <mergeCell ref="H1996:H1997"/>
    <mergeCell ref="I1996:I1997"/>
    <mergeCell ref="M2007:M2008"/>
    <mergeCell ref="M2009:M2012"/>
    <mergeCell ref="J1975:J1977"/>
    <mergeCell ref="K1935:K1936"/>
    <mergeCell ref="E2001:E2003"/>
    <mergeCell ref="G2013:G2014"/>
    <mergeCell ref="F2013:F2014"/>
    <mergeCell ref="C1967:C1968"/>
    <mergeCell ref="D2001:D2003"/>
    <mergeCell ref="D1999:D2000"/>
    <mergeCell ref="D2009:D2012"/>
    <mergeCell ref="C1941:C1943"/>
    <mergeCell ref="J1996:J1997"/>
    <mergeCell ref="K1996:K1997"/>
    <mergeCell ref="AE1978:AE1979"/>
    <mergeCell ref="AE1937:AE1938"/>
    <mergeCell ref="D1967:D1968"/>
    <mergeCell ref="F1937:F1938"/>
    <mergeCell ref="E1937:E1938"/>
    <mergeCell ref="Q1937:Q1938"/>
    <mergeCell ref="AA1937:AA1938"/>
    <mergeCell ref="I1937:I1938"/>
    <mergeCell ref="H1937:H1938"/>
    <mergeCell ref="R1735:R1736"/>
    <mergeCell ref="V1735:V1736"/>
    <mergeCell ref="X1735:X1736"/>
    <mergeCell ref="AC1860:AC1861"/>
    <mergeCell ref="AE1860:AE1861"/>
    <mergeCell ref="AE1882:AE1883"/>
    <mergeCell ref="AC1884:AC1886"/>
    <mergeCell ref="AE1884:AE1886"/>
    <mergeCell ref="AE1889:AE1890"/>
    <mergeCell ref="AA1882:AA1883"/>
    <mergeCell ref="AA1891:AA1893"/>
    <mergeCell ref="X1900:X1901"/>
    <mergeCell ref="H1904:H1906"/>
    <mergeCell ref="G1904:G1906"/>
    <mergeCell ref="J1920:J1921"/>
    <mergeCell ref="D1882:D1883"/>
    <mergeCell ref="E1978:E1979"/>
    <mergeCell ref="V1935:V1936"/>
    <mergeCell ref="V1891:V1893"/>
    <mergeCell ref="Q1904:Q1906"/>
    <mergeCell ref="H1914:H1915"/>
    <mergeCell ref="M1933:M1934"/>
    <mergeCell ref="E1967:E1968"/>
    <mergeCell ref="F2039:F2040"/>
    <mergeCell ref="E2039:E2040"/>
    <mergeCell ref="D2039:D2040"/>
    <mergeCell ref="M1996:M1997"/>
    <mergeCell ref="G1926:G1928"/>
    <mergeCell ref="J1926:J1928"/>
    <mergeCell ref="E1902:E1903"/>
    <mergeCell ref="J1937:J1938"/>
    <mergeCell ref="E1941:E1943"/>
    <mergeCell ref="M1941:M1943"/>
    <mergeCell ref="H2024:H2026"/>
    <mergeCell ref="G2024:G2026"/>
    <mergeCell ref="F2024:F2026"/>
    <mergeCell ref="E2024:E2026"/>
    <mergeCell ref="D2024:D2026"/>
    <mergeCell ref="M2015:M2017"/>
    <mergeCell ref="D1972:D1974"/>
    <mergeCell ref="J1969:J1971"/>
    <mergeCell ref="E1935:E1936"/>
    <mergeCell ref="D1935:D1936"/>
    <mergeCell ref="D1922:D1923"/>
    <mergeCell ref="J1902:J1903"/>
    <mergeCell ref="D1904:D1906"/>
    <mergeCell ref="J1922:J1923"/>
    <mergeCell ref="D1918:D1919"/>
    <mergeCell ref="D1930:D1932"/>
    <mergeCell ref="K1933:K1934"/>
    <mergeCell ref="E1922:E1923"/>
    <mergeCell ref="K1926:K1928"/>
    <mergeCell ref="G1914:G1915"/>
    <mergeCell ref="M1937:M1938"/>
    <mergeCell ref="K1941:K1943"/>
    <mergeCell ref="V163:V165"/>
    <mergeCell ref="X163:X165"/>
    <mergeCell ref="H1731:H1734"/>
    <mergeCell ref="V1731:V1734"/>
    <mergeCell ref="AC1922:AC1923"/>
    <mergeCell ref="AC1918:AC1919"/>
    <mergeCell ref="AE1900:AE1901"/>
    <mergeCell ref="AE1918:AE1919"/>
    <mergeCell ref="AC1891:AC1893"/>
    <mergeCell ref="AC1896:AC1897"/>
    <mergeCell ref="AE1902:AE1903"/>
    <mergeCell ref="E1891:E1893"/>
    <mergeCell ref="K1891:K1893"/>
    <mergeCell ref="H1891:H1893"/>
    <mergeCell ref="G1891:G1893"/>
    <mergeCell ref="V1896:V1897"/>
    <mergeCell ref="AE1922:AE1923"/>
    <mergeCell ref="K1889:K1890"/>
    <mergeCell ref="F1889:F1890"/>
    <mergeCell ref="E1889:E1890"/>
    <mergeCell ref="F1896:F1897"/>
    <mergeCell ref="F1891:F1893"/>
    <mergeCell ref="H1922:H1923"/>
    <mergeCell ref="G1922:G1923"/>
    <mergeCell ref="Q1900:Q1901"/>
    <mergeCell ref="J1891:J1893"/>
    <mergeCell ref="E1896:E1897"/>
    <mergeCell ref="AE593:AE594"/>
    <mergeCell ref="AA1802:AA1804"/>
    <mergeCell ref="V1802:V1804"/>
    <mergeCell ref="X1802:X1804"/>
    <mergeCell ref="AE1731:AE1734"/>
    <mergeCell ref="AE1930:AE1932"/>
    <mergeCell ref="K1920:K1921"/>
    <mergeCell ref="M1920:M1921"/>
    <mergeCell ref="Q1920:Q1921"/>
    <mergeCell ref="X1920:X1921"/>
    <mergeCell ref="AC1926:AC1928"/>
    <mergeCell ref="AC1902:AC1903"/>
    <mergeCell ref="V1933:V1934"/>
    <mergeCell ref="E1930:E1932"/>
    <mergeCell ref="D1891:D1893"/>
    <mergeCell ref="C1891:C1893"/>
    <mergeCell ref="G1882:G1883"/>
    <mergeCell ref="F1882:F1883"/>
    <mergeCell ref="E1882:E1883"/>
    <mergeCell ref="D1902:D1903"/>
    <mergeCell ref="C1902:C1903"/>
    <mergeCell ref="J1933:J1934"/>
    <mergeCell ref="I1933:I1934"/>
    <mergeCell ref="H1933:H1934"/>
    <mergeCell ref="G1933:G1934"/>
    <mergeCell ref="K1930:K1932"/>
    <mergeCell ref="C1930:C1932"/>
    <mergeCell ref="F1930:F1932"/>
    <mergeCell ref="F1926:F1928"/>
    <mergeCell ref="G1900:G1901"/>
    <mergeCell ref="F1900:F1901"/>
    <mergeCell ref="J1904:J1906"/>
    <mergeCell ref="K1900:K1901"/>
    <mergeCell ref="J1900:J1901"/>
    <mergeCell ref="Q1922:Q1923"/>
    <mergeCell ref="K1922:K1923"/>
    <mergeCell ref="AE1933:AE1934"/>
    <mergeCell ref="AC1914:AC1915"/>
    <mergeCell ref="H1900:H1901"/>
    <mergeCell ref="V1904:V1906"/>
    <mergeCell ref="AC1900:AC1901"/>
    <mergeCell ref="X1896:X1897"/>
    <mergeCell ref="AA1896:AA1897"/>
    <mergeCell ref="X1891:X1893"/>
    <mergeCell ref="G1902:G1903"/>
    <mergeCell ref="F1902:F1903"/>
    <mergeCell ref="M1918:M1919"/>
    <mergeCell ref="K1918:K1919"/>
    <mergeCell ref="V1918:V1919"/>
    <mergeCell ref="X1918:X1919"/>
    <mergeCell ref="F1920:F1921"/>
    <mergeCell ref="G1920:G1921"/>
    <mergeCell ref="V1900:V1901"/>
    <mergeCell ref="AE1926:AE1928"/>
    <mergeCell ref="F1922:F1923"/>
    <mergeCell ref="K1914:K1915"/>
    <mergeCell ref="AE1914:AE1915"/>
    <mergeCell ref="AA1920:AA1921"/>
    <mergeCell ref="AA1922:AA1923"/>
    <mergeCell ref="J1914:J1915"/>
    <mergeCell ref="B1920:B1921"/>
    <mergeCell ref="H1920:H1921"/>
    <mergeCell ref="C1920:C1921"/>
    <mergeCell ref="D1920:D1921"/>
    <mergeCell ref="AA1914:AA1915"/>
    <mergeCell ref="Q1918:Q1919"/>
    <mergeCell ref="AA1918:AA1919"/>
    <mergeCell ref="J1889:J1890"/>
    <mergeCell ref="H1889:H1890"/>
    <mergeCell ref="G1889:G1890"/>
    <mergeCell ref="K1902:K1903"/>
    <mergeCell ref="G1918:G1919"/>
    <mergeCell ref="M1900:M1901"/>
    <mergeCell ref="D1914:D1915"/>
    <mergeCell ref="B1891:B1893"/>
    <mergeCell ref="AC1889:AC1890"/>
    <mergeCell ref="AE1891:AE1893"/>
    <mergeCell ref="M1896:M1897"/>
    <mergeCell ref="K1896:K1897"/>
    <mergeCell ref="J1896:J1897"/>
    <mergeCell ref="H1896:H1897"/>
    <mergeCell ref="G1896:G1897"/>
    <mergeCell ref="K1904:K1906"/>
    <mergeCell ref="X1904:X1906"/>
    <mergeCell ref="F1904:F1906"/>
    <mergeCell ref="V1920:V1921"/>
    <mergeCell ref="AA1904:AA1906"/>
    <mergeCell ref="AC1904:AC1906"/>
    <mergeCell ref="AE1896:AE1897"/>
    <mergeCell ref="AE1904:AE1906"/>
    <mergeCell ref="AA1900:AA1901"/>
    <mergeCell ref="AE1920:AE1921"/>
    <mergeCell ref="C1896:C1897"/>
    <mergeCell ref="B1896:B1897"/>
    <mergeCell ref="D1896:D1897"/>
    <mergeCell ref="Q1891:Q1893"/>
    <mergeCell ref="H1884:H1886"/>
    <mergeCell ref="AA1884:AA1886"/>
    <mergeCell ref="Q1884:Q1886"/>
    <mergeCell ref="K1882:K1883"/>
    <mergeCell ref="M1884:M1886"/>
    <mergeCell ref="K1884:K1886"/>
    <mergeCell ref="C1884:C1886"/>
    <mergeCell ref="B1900:B1901"/>
    <mergeCell ref="C1900:C1901"/>
    <mergeCell ref="E1900:E1901"/>
    <mergeCell ref="D1900:D1901"/>
    <mergeCell ref="D1884:D1886"/>
    <mergeCell ref="AC1920:AC1921"/>
    <mergeCell ref="B1918:B1919"/>
    <mergeCell ref="AA1887:AA1888"/>
    <mergeCell ref="M1891:M1893"/>
    <mergeCell ref="Q1896:Q1897"/>
    <mergeCell ref="B1887:B1888"/>
    <mergeCell ref="M1902:M1903"/>
    <mergeCell ref="Q1902:Q1903"/>
    <mergeCell ref="AA1902:AA1903"/>
    <mergeCell ref="M1887:M1888"/>
    <mergeCell ref="M1889:M1890"/>
    <mergeCell ref="H1887:H1888"/>
    <mergeCell ref="H1902:H1903"/>
    <mergeCell ref="B1902:B1903"/>
    <mergeCell ref="F1914:F1915"/>
    <mergeCell ref="E1914:E1915"/>
    <mergeCell ref="AC1887:AC1888"/>
    <mergeCell ref="Q1889:Q1890"/>
    <mergeCell ref="B1889:B1890"/>
    <mergeCell ref="AA1889:AA1890"/>
    <mergeCell ref="Q1882:Q1883"/>
    <mergeCell ref="K1887:K1888"/>
    <mergeCell ref="J1887:J1888"/>
    <mergeCell ref="F1887:F1888"/>
    <mergeCell ref="E1887:E1888"/>
    <mergeCell ref="B1884:B1886"/>
    <mergeCell ref="J1884:J1886"/>
    <mergeCell ref="V1884:V1886"/>
    <mergeCell ref="X1884:X1886"/>
    <mergeCell ref="AC1882:AC1883"/>
    <mergeCell ref="C1889:C1890"/>
    <mergeCell ref="C1882:C1883"/>
    <mergeCell ref="F1884:F1886"/>
    <mergeCell ref="D1889:D1890"/>
    <mergeCell ref="M1882:M1883"/>
    <mergeCell ref="X1882:X1883"/>
    <mergeCell ref="G1887:G1888"/>
    <mergeCell ref="V1882:V1883"/>
    <mergeCell ref="Q1887:Q1888"/>
    <mergeCell ref="D1887:D1888"/>
    <mergeCell ref="G1884:G1886"/>
    <mergeCell ref="E1884:E1886"/>
    <mergeCell ref="J1882:J1883"/>
    <mergeCell ref="H1882:H1883"/>
    <mergeCell ref="V1887:V1888"/>
    <mergeCell ref="X1887:X1888"/>
    <mergeCell ref="V1889:V1890"/>
    <mergeCell ref="X1889:X1890"/>
    <mergeCell ref="D1878:D1879"/>
    <mergeCell ref="C1878:C1879"/>
    <mergeCell ref="B1878:B1879"/>
    <mergeCell ref="M1878:M1879"/>
    <mergeCell ref="K1878:K1879"/>
    <mergeCell ref="J1878:J1879"/>
    <mergeCell ref="H1878:H1879"/>
    <mergeCell ref="G1878:G1879"/>
    <mergeCell ref="F1878:F1879"/>
    <mergeCell ref="B1882:B1883"/>
    <mergeCell ref="Q1878:Q1879"/>
    <mergeCell ref="K1824:K1826"/>
    <mergeCell ref="J1824:J1826"/>
    <mergeCell ref="H1824:H1826"/>
    <mergeCell ref="K1860:K1861"/>
    <mergeCell ref="G1824:G1826"/>
    <mergeCell ref="F1824:F1826"/>
    <mergeCell ref="E1824:E1826"/>
    <mergeCell ref="Q1860:Q1861"/>
    <mergeCell ref="AF1807:AF1809"/>
    <mergeCell ref="B1805:B1806"/>
    <mergeCell ref="M1805:M1806"/>
    <mergeCell ref="D1807:D1809"/>
    <mergeCell ref="C1807:C1809"/>
    <mergeCell ref="B1807:B1809"/>
    <mergeCell ref="AA1811:AA1813"/>
    <mergeCell ref="AA1860:AA1861"/>
    <mergeCell ref="V1878:V1879"/>
    <mergeCell ref="X1878:X1879"/>
    <mergeCell ref="D1814:D1815"/>
    <mergeCell ref="C1814:C1815"/>
    <mergeCell ref="B1814:B1815"/>
    <mergeCell ref="M1814:M1815"/>
    <mergeCell ref="Q1814:Q1815"/>
    <mergeCell ref="AA1814:AA1815"/>
    <mergeCell ref="H1860:H1861"/>
    <mergeCell ref="G1860:G1861"/>
    <mergeCell ref="F1860:F1861"/>
    <mergeCell ref="D1860:D1861"/>
    <mergeCell ref="C1860:C1861"/>
    <mergeCell ref="J1860:J1861"/>
    <mergeCell ref="H1811:H1813"/>
    <mergeCell ref="J1811:J1813"/>
    <mergeCell ref="K1811:K1813"/>
    <mergeCell ref="AE1818:AE1819"/>
    <mergeCell ref="B1860:B1861"/>
    <mergeCell ref="M1860:M1861"/>
    <mergeCell ref="D1824:D1826"/>
    <mergeCell ref="C1824:C1826"/>
    <mergeCell ref="B1824:B1826"/>
    <mergeCell ref="Q1824:Q1826"/>
    <mergeCell ref="AC1682:AC1683"/>
    <mergeCell ref="X1731:X1734"/>
    <mergeCell ref="AF1735:AF1736"/>
    <mergeCell ref="AA1645:AA1646"/>
    <mergeCell ref="AE1645:AE1646"/>
    <mergeCell ref="X1645:X1646"/>
    <mergeCell ref="V1645:V1646"/>
    <mergeCell ref="V1699:V1700"/>
    <mergeCell ref="AE1887:AE1888"/>
    <mergeCell ref="C1887:C1888"/>
    <mergeCell ref="B1811:B1813"/>
    <mergeCell ref="C1811:C1813"/>
    <mergeCell ref="D1805:D1806"/>
    <mergeCell ref="C1805:C1806"/>
    <mergeCell ref="AA1805:AA1806"/>
    <mergeCell ref="V1805:V1806"/>
    <mergeCell ref="AF1820:AF1823"/>
    <mergeCell ref="Q1820:Q1823"/>
    <mergeCell ref="AF1811:AF1812"/>
    <mergeCell ref="K1814:K1815"/>
    <mergeCell ref="J1814:J1815"/>
    <mergeCell ref="H1814:H1815"/>
    <mergeCell ref="G1814:G1815"/>
    <mergeCell ref="F1814:F1815"/>
    <mergeCell ref="AF1814:AF1815"/>
    <mergeCell ref="AF1818:AF1819"/>
    <mergeCell ref="AC1878:AC1879"/>
    <mergeCell ref="AA1878:AA1879"/>
    <mergeCell ref="D1873:D1875"/>
    <mergeCell ref="C1873:C1875"/>
    <mergeCell ref="B1873:B1875"/>
    <mergeCell ref="E1878:E1879"/>
    <mergeCell ref="AA1483:AA1484"/>
    <mergeCell ref="Q1682:Q1683"/>
    <mergeCell ref="D1694:D1695"/>
    <mergeCell ref="X1566:X1567"/>
    <mergeCell ref="I1493:I1494"/>
    <mergeCell ref="G1493:G1494"/>
    <mergeCell ref="J1493:J1494"/>
    <mergeCell ref="K1493:K1494"/>
    <mergeCell ref="Q1702:Q1705"/>
    <mergeCell ref="M1785:M1787"/>
    <mergeCell ref="Q1785:Q1787"/>
    <mergeCell ref="V1785:V1787"/>
    <mergeCell ref="X1785:X1787"/>
    <mergeCell ref="AA1785:AA1787"/>
    <mergeCell ref="D1820:D1823"/>
    <mergeCell ref="C1820:C1823"/>
    <mergeCell ref="B1820:B1823"/>
    <mergeCell ref="V1682:V1683"/>
    <mergeCell ref="X1682:X1683"/>
    <mergeCell ref="AA1682:AA1683"/>
    <mergeCell ref="D1549:D1550"/>
    <mergeCell ref="G1549:G1550"/>
    <mergeCell ref="E1697:E1698"/>
    <mergeCell ref="AA1694:AA1695"/>
    <mergeCell ref="D1707:D1708"/>
    <mergeCell ref="B1702:B1705"/>
    <mergeCell ref="M1702:M1705"/>
    <mergeCell ref="AA1711:AA1713"/>
    <mergeCell ref="H1711:H1713"/>
    <mergeCell ref="G1711:G1713"/>
    <mergeCell ref="F1711:F1713"/>
    <mergeCell ref="E1711:E1713"/>
    <mergeCell ref="AF1802:AF1803"/>
    <mergeCell ref="Q1805:Q1806"/>
    <mergeCell ref="AF1805:AF1806"/>
    <mergeCell ref="C1785:C1787"/>
    <mergeCell ref="B1785:B1787"/>
    <mergeCell ref="F1702:F1705"/>
    <mergeCell ref="Q1568:Q1571"/>
    <mergeCell ref="AA1707:AA1708"/>
    <mergeCell ref="V1711:V1713"/>
    <mergeCell ref="X1711:X1713"/>
    <mergeCell ref="K1707:K1708"/>
    <mergeCell ref="B1743:B1745"/>
    <mergeCell ref="Q1645:Q1646"/>
    <mergeCell ref="AC1645:AC1646"/>
    <mergeCell ref="AC1731:AC1734"/>
    <mergeCell ref="X1699:X1700"/>
    <mergeCell ref="D1483:D1484"/>
    <mergeCell ref="AE1785:AE1787"/>
    <mergeCell ref="AA1549:AA1550"/>
    <mergeCell ref="X1549:X1550"/>
    <mergeCell ref="X1493:X1494"/>
    <mergeCell ref="AA1493:AA1494"/>
    <mergeCell ref="AC1493:AC1494"/>
    <mergeCell ref="AE1493:AE1494"/>
    <mergeCell ref="V1549:V1550"/>
    <mergeCell ref="Q1519:Q1520"/>
    <mergeCell ref="K1699:K1700"/>
    <mergeCell ref="J1699:J1700"/>
    <mergeCell ref="H1699:H1700"/>
    <mergeCell ref="G1699:G1700"/>
    <mergeCell ref="F1699:F1700"/>
    <mergeCell ref="E1699:E1700"/>
    <mergeCell ref="Q1566:Q1567"/>
    <mergeCell ref="AA1566:AA1567"/>
    <mergeCell ref="V1566:V1567"/>
    <mergeCell ref="E1811:E1813"/>
    <mergeCell ref="H1807:H1809"/>
    <mergeCell ref="V1794:V1796"/>
    <mergeCell ref="X1794:X1796"/>
    <mergeCell ref="B1697:B1698"/>
    <mergeCell ref="H1694:H1695"/>
    <mergeCell ref="G1694:G1695"/>
    <mergeCell ref="F1694:F1695"/>
    <mergeCell ref="E1694:E1695"/>
    <mergeCell ref="J1697:J1698"/>
    <mergeCell ref="H1697:H1698"/>
    <mergeCell ref="G1697:G1698"/>
    <mergeCell ref="I1566:I1567"/>
    <mergeCell ref="J1566:J1567"/>
    <mergeCell ref="K1566:K1567"/>
    <mergeCell ref="B1699:B1700"/>
    <mergeCell ref="B1711:B1713"/>
    <mergeCell ref="M1711:M1713"/>
    <mergeCell ref="C1566:C1567"/>
    <mergeCell ref="G1682:G1683"/>
    <mergeCell ref="C1694:C1695"/>
    <mergeCell ref="B1694:B1695"/>
    <mergeCell ref="K1702:K1705"/>
    <mergeCell ref="J1702:J1705"/>
    <mergeCell ref="H1702:H1705"/>
    <mergeCell ref="G1702:G1705"/>
    <mergeCell ref="D1699:D1700"/>
    <mergeCell ref="C1697:C1698"/>
    <mergeCell ref="F1697:F1698"/>
    <mergeCell ref="K1682:K1683"/>
    <mergeCell ref="M1682:M1683"/>
    <mergeCell ref="C1682:C1683"/>
    <mergeCell ref="D1682:D1683"/>
    <mergeCell ref="D1566:D1567"/>
    <mergeCell ref="E1566:E1567"/>
    <mergeCell ref="F1566:F1567"/>
    <mergeCell ref="G1566:G1567"/>
    <mergeCell ref="C1493:C1494"/>
    <mergeCell ref="E1519:E1520"/>
    <mergeCell ref="H1519:H1520"/>
    <mergeCell ref="C1519:C1520"/>
    <mergeCell ref="B1493:B1494"/>
    <mergeCell ref="M1519:M1520"/>
    <mergeCell ref="M1493:M1494"/>
    <mergeCell ref="G1519:G1520"/>
    <mergeCell ref="F1519:F1520"/>
    <mergeCell ref="B1519:B1520"/>
    <mergeCell ref="B1645:B1646"/>
    <mergeCell ref="C1645:C1646"/>
    <mergeCell ref="D1645:D1646"/>
    <mergeCell ref="G1645:G1646"/>
    <mergeCell ref="H1645:H1646"/>
    <mergeCell ref="J1645:J1646"/>
    <mergeCell ref="K1645:K1646"/>
    <mergeCell ref="B1568:B1571"/>
    <mergeCell ref="M1568:M1571"/>
    <mergeCell ref="M1549:M1550"/>
    <mergeCell ref="J1549:J1550"/>
    <mergeCell ref="K1549:K1550"/>
    <mergeCell ref="B1549:B1550"/>
    <mergeCell ref="C1549:C1550"/>
    <mergeCell ref="I847:I848"/>
    <mergeCell ref="AE1568:AE1571"/>
    <mergeCell ref="AC1568:AC1571"/>
    <mergeCell ref="AC1697:AC1698"/>
    <mergeCell ref="AA1699:AA1700"/>
    <mergeCell ref="AA1702:AA1705"/>
    <mergeCell ref="AC1389:AC1391"/>
    <mergeCell ref="K1568:K1571"/>
    <mergeCell ref="M1389:M1391"/>
    <mergeCell ref="Q1389:Q1391"/>
    <mergeCell ref="V1389:V1391"/>
    <mergeCell ref="X1389:X1391"/>
    <mergeCell ref="AC1702:AC1705"/>
    <mergeCell ref="AA1389:AA1391"/>
    <mergeCell ref="AC1483:AC1484"/>
    <mergeCell ref="AE1483:AE1484"/>
    <mergeCell ref="M1697:M1698"/>
    <mergeCell ref="Q1697:Q1698"/>
    <mergeCell ref="AA1697:AA1698"/>
    <mergeCell ref="M1694:M1695"/>
    <mergeCell ref="Q1694:Q1695"/>
    <mergeCell ref="K1697:K1698"/>
    <mergeCell ref="Q1392:Q1393"/>
    <mergeCell ref="V1392:V1393"/>
    <mergeCell ref="K1519:K1520"/>
    <mergeCell ref="AE1566:AE1567"/>
    <mergeCell ref="AC1566:AC1567"/>
    <mergeCell ref="AE1682:AE1683"/>
    <mergeCell ref="AE1702:AE1705"/>
    <mergeCell ref="AC1699:AC1700"/>
    <mergeCell ref="M1699:M1700"/>
    <mergeCell ref="Q1699:Q1700"/>
    <mergeCell ref="Q849:Q850"/>
    <mergeCell ref="F890:F891"/>
    <mergeCell ref="D888:D889"/>
    <mergeCell ref="G888:G889"/>
    <mergeCell ref="H888:H889"/>
    <mergeCell ref="J888:J889"/>
    <mergeCell ref="K888:K889"/>
    <mergeCell ref="Q888:Q889"/>
    <mergeCell ref="K859:K860"/>
    <mergeCell ref="M810:M812"/>
    <mergeCell ref="K808:K809"/>
    <mergeCell ref="J808:J809"/>
    <mergeCell ref="K810:K812"/>
    <mergeCell ref="E808:E809"/>
    <mergeCell ref="H808:H809"/>
    <mergeCell ref="G808:G809"/>
    <mergeCell ref="F808:F809"/>
    <mergeCell ref="K890:K891"/>
    <mergeCell ref="J890:J891"/>
    <mergeCell ref="D890:D891"/>
    <mergeCell ref="D859:D860"/>
    <mergeCell ref="E817:E818"/>
    <mergeCell ref="E851:E852"/>
    <mergeCell ref="E861:E862"/>
    <mergeCell ref="D861:D862"/>
    <mergeCell ref="Q863:Q865"/>
    <mergeCell ref="H863:H865"/>
    <mergeCell ref="G863:G865"/>
    <mergeCell ref="E863:E865"/>
    <mergeCell ref="I853:I854"/>
    <mergeCell ref="H853:H854"/>
    <mergeCell ref="H847:H848"/>
    <mergeCell ref="M1320:M1321"/>
    <mergeCell ref="V817:V818"/>
    <mergeCell ref="X817:X818"/>
    <mergeCell ref="M817:M818"/>
    <mergeCell ref="K817:K818"/>
    <mergeCell ref="J817:J818"/>
    <mergeCell ref="H817:H818"/>
    <mergeCell ref="G817:G818"/>
    <mergeCell ref="F817:F818"/>
    <mergeCell ref="AE813:AE814"/>
    <mergeCell ref="C851:C852"/>
    <mergeCell ref="I856:I858"/>
    <mergeCell ref="C859:C860"/>
    <mergeCell ref="V813:V814"/>
    <mergeCell ref="J794:J795"/>
    <mergeCell ref="K794:K795"/>
    <mergeCell ref="C817:C818"/>
    <mergeCell ref="F794:F795"/>
    <mergeCell ref="G794:G795"/>
    <mergeCell ref="AE847:AE848"/>
    <mergeCell ref="K849:K850"/>
    <mergeCell ref="D853:D854"/>
    <mergeCell ref="AC859:AC860"/>
    <mergeCell ref="AE859:AE860"/>
    <mergeCell ref="I859:I860"/>
    <mergeCell ref="M859:M860"/>
    <mergeCell ref="Q859:Q860"/>
    <mergeCell ref="AA859:AA860"/>
    <mergeCell ref="E853:E854"/>
    <mergeCell ref="AC817:AC818"/>
    <mergeCell ref="V849:V850"/>
    <mergeCell ref="X849:X850"/>
    <mergeCell ref="Q1234:Q1235"/>
    <mergeCell ref="K1250:K1251"/>
    <mergeCell ref="V1320:V1321"/>
    <mergeCell ref="B1320:B1321"/>
    <mergeCell ref="AF1148:AF1149"/>
    <mergeCell ref="AC1148:AC1149"/>
    <mergeCell ref="Q1483:Q1484"/>
    <mergeCell ref="AC1549:AC1550"/>
    <mergeCell ref="AE1549:AE1550"/>
    <mergeCell ref="AF1549:AF1550"/>
    <mergeCell ref="AF1483:AF1484"/>
    <mergeCell ref="V1483:V1484"/>
    <mergeCell ref="X1483:X1484"/>
    <mergeCell ref="AF1250:AF1251"/>
    <mergeCell ref="Q1250:Q1251"/>
    <mergeCell ref="F1320:F1321"/>
    <mergeCell ref="E1320:E1321"/>
    <mergeCell ref="J1250:J1251"/>
    <mergeCell ref="AF1392:AF1393"/>
    <mergeCell ref="AE1519:AE1520"/>
    <mergeCell ref="K1389:K1391"/>
    <mergeCell ref="V1493:V1494"/>
    <mergeCell ref="V1519:V1520"/>
    <mergeCell ref="X1519:X1520"/>
    <mergeCell ref="J1519:J1520"/>
    <mergeCell ref="C1234:C1235"/>
    <mergeCell ref="F1250:F1251"/>
    <mergeCell ref="J1234:J1235"/>
    <mergeCell ref="B1483:B1484"/>
    <mergeCell ref="D1493:D1494"/>
    <mergeCell ref="Q1549:Q1550"/>
    <mergeCell ref="K1320:K1321"/>
    <mergeCell ref="Q861:Q862"/>
    <mergeCell ref="Q1320:Q1321"/>
    <mergeCell ref="C1389:C1391"/>
    <mergeCell ref="AC1250:AC1251"/>
    <mergeCell ref="X1320:X1321"/>
    <mergeCell ref="AC1392:AC1393"/>
    <mergeCell ref="H1320:H1321"/>
    <mergeCell ref="AC863:AC865"/>
    <mergeCell ref="AA861:AA862"/>
    <mergeCell ref="X1392:X1393"/>
    <mergeCell ref="AA1392:AA1393"/>
    <mergeCell ref="AE1389:AE1391"/>
    <mergeCell ref="AE1234:AE1235"/>
    <mergeCell ref="AE1250:AE1251"/>
    <mergeCell ref="X1234:X1235"/>
    <mergeCell ref="C890:C891"/>
    <mergeCell ref="AE890:AE891"/>
    <mergeCell ref="AE1320:AE1321"/>
    <mergeCell ref="I890:I891"/>
    <mergeCell ref="H890:H891"/>
    <mergeCell ref="G890:G891"/>
    <mergeCell ref="AE1392:AE1393"/>
    <mergeCell ref="M890:M891"/>
    <mergeCell ref="Q890:Q891"/>
    <mergeCell ref="M1250:M1251"/>
    <mergeCell ref="V890:V891"/>
    <mergeCell ref="X890:X891"/>
    <mergeCell ref="D1234:D1235"/>
    <mergeCell ref="E1234:E1235"/>
    <mergeCell ref="F1234:F1235"/>
    <mergeCell ref="E890:E891"/>
    <mergeCell ref="AC1234:AC1235"/>
    <mergeCell ref="K847:K848"/>
    <mergeCell ref="J847:J848"/>
    <mergeCell ref="AA863:AA865"/>
    <mergeCell ref="F863:F865"/>
    <mergeCell ref="M863:M865"/>
    <mergeCell ref="V863:V865"/>
    <mergeCell ref="V847:V848"/>
    <mergeCell ref="X847:X848"/>
    <mergeCell ref="AE1148:AE1149"/>
    <mergeCell ref="V1148:V1149"/>
    <mergeCell ref="X1148:X1149"/>
    <mergeCell ref="AA1148:AA1149"/>
    <mergeCell ref="G1234:G1235"/>
    <mergeCell ref="K1148:K1149"/>
    <mergeCell ref="Q1148:Q1149"/>
    <mergeCell ref="X853:X854"/>
    <mergeCell ref="AA851:AA852"/>
    <mergeCell ref="AC851:AC852"/>
    <mergeCell ref="F853:F854"/>
    <mergeCell ref="AE888:AE889"/>
    <mergeCell ref="M861:M862"/>
    <mergeCell ref="J861:J862"/>
    <mergeCell ref="I861:I862"/>
    <mergeCell ref="H861:H862"/>
    <mergeCell ref="G861:G862"/>
    <mergeCell ref="F861:F862"/>
    <mergeCell ref="M849:M850"/>
    <mergeCell ref="AE849:AE850"/>
    <mergeCell ref="H859:H860"/>
    <mergeCell ref="G859:G860"/>
    <mergeCell ref="F859:F860"/>
    <mergeCell ref="K851:K852"/>
    <mergeCell ref="B794:B795"/>
    <mergeCell ref="C794:C795"/>
    <mergeCell ref="X863:X865"/>
    <mergeCell ref="X888:X889"/>
    <mergeCell ref="K855:K858"/>
    <mergeCell ref="Q855:Q858"/>
    <mergeCell ref="AC855:AC858"/>
    <mergeCell ref="AE855:AE858"/>
    <mergeCell ref="K861:K862"/>
    <mergeCell ref="M855:M858"/>
    <mergeCell ref="Q853:Q854"/>
    <mergeCell ref="AA853:AA854"/>
    <mergeCell ref="AE853:AE854"/>
    <mergeCell ref="AA847:AA848"/>
    <mergeCell ref="AC847:AC848"/>
    <mergeCell ref="AF861:AF862"/>
    <mergeCell ref="AF859:AF860"/>
    <mergeCell ref="K863:K865"/>
    <mergeCell ref="J863:J865"/>
    <mergeCell ref="AF851:AF852"/>
    <mergeCell ref="AF849:AF850"/>
    <mergeCell ref="AF847:AF848"/>
    <mergeCell ref="AF853:AF854"/>
    <mergeCell ref="K853:K854"/>
    <mergeCell ref="J853:J854"/>
    <mergeCell ref="Q851:Q852"/>
    <mergeCell ref="M851:M852"/>
    <mergeCell ref="AE851:AE852"/>
    <mergeCell ref="AE863:AE865"/>
    <mergeCell ref="M853:M854"/>
    <mergeCell ref="AC853:AC854"/>
    <mergeCell ref="M847:M848"/>
    <mergeCell ref="D810:D812"/>
    <mergeCell ref="D784:D786"/>
    <mergeCell ref="E784:E786"/>
    <mergeCell ref="V789:V790"/>
    <mergeCell ref="AC861:AC862"/>
    <mergeCell ref="AE861:AE862"/>
    <mergeCell ref="V861:V862"/>
    <mergeCell ref="X861:X862"/>
    <mergeCell ref="AF863:AF865"/>
    <mergeCell ref="G853:G854"/>
    <mergeCell ref="B791:B793"/>
    <mergeCell ref="C791:C793"/>
    <mergeCell ref="D791:D793"/>
    <mergeCell ref="G791:G793"/>
    <mergeCell ref="H791:H793"/>
    <mergeCell ref="J791:J793"/>
    <mergeCell ref="J815:J816"/>
    <mergeCell ref="H815:H816"/>
    <mergeCell ref="G815:G816"/>
    <mergeCell ref="F815:F816"/>
    <mergeCell ref="E815:E816"/>
    <mergeCell ref="D808:D809"/>
    <mergeCell ref="Q808:Q809"/>
    <mergeCell ref="AA808:AA809"/>
    <mergeCell ref="E810:E812"/>
    <mergeCell ref="V810:V812"/>
    <mergeCell ref="X810:X812"/>
    <mergeCell ref="J813:J814"/>
    <mergeCell ref="B798:B799"/>
    <mergeCell ref="C798:C799"/>
    <mergeCell ref="D798:D799"/>
    <mergeCell ref="E798:E799"/>
    <mergeCell ref="H794:H795"/>
    <mergeCell ref="I794:I795"/>
    <mergeCell ref="X813:X814"/>
    <mergeCell ref="E789:E790"/>
    <mergeCell ref="R789:R790"/>
    <mergeCell ref="E791:E792"/>
    <mergeCell ref="F791:F792"/>
    <mergeCell ref="I791:I792"/>
    <mergeCell ref="M791:M792"/>
    <mergeCell ref="H798:H799"/>
    <mergeCell ref="I798:I799"/>
    <mergeCell ref="J798:J799"/>
    <mergeCell ref="R784:R786"/>
    <mergeCell ref="X791:X793"/>
    <mergeCell ref="M794:M795"/>
    <mergeCell ref="Q794:Q795"/>
    <mergeCell ref="J789:J790"/>
    <mergeCell ref="K789:K790"/>
    <mergeCell ref="F798:F799"/>
    <mergeCell ref="G798:G799"/>
    <mergeCell ref="V791:V793"/>
    <mergeCell ref="AE414:AE416"/>
    <mergeCell ref="C789:C790"/>
    <mergeCell ref="D789:D790"/>
    <mergeCell ref="R791:R792"/>
    <mergeCell ref="V776:V778"/>
    <mergeCell ref="AE776:AE778"/>
    <mergeCell ref="D771:D772"/>
    <mergeCell ref="E771:E772"/>
    <mergeCell ref="G737:G738"/>
    <mergeCell ref="M771:M772"/>
    <mergeCell ref="J767:J768"/>
    <mergeCell ref="K767:K768"/>
    <mergeCell ref="M767:M768"/>
    <mergeCell ref="R771:R772"/>
    <mergeCell ref="R737:R738"/>
    <mergeCell ref="F742:F743"/>
    <mergeCell ref="G742:G743"/>
    <mergeCell ref="H742:H743"/>
    <mergeCell ref="D737:D738"/>
    <mergeCell ref="E737:E738"/>
    <mergeCell ref="I739:I741"/>
    <mergeCell ref="J739:J741"/>
    <mergeCell ref="D769:D770"/>
    <mergeCell ref="F789:F790"/>
    <mergeCell ref="G789:G790"/>
    <mergeCell ref="H789:H790"/>
    <mergeCell ref="I789:I790"/>
    <mergeCell ref="G769:G770"/>
    <mergeCell ref="AE721:AE722"/>
    <mergeCell ref="H728:H729"/>
    <mergeCell ref="AE773:AE775"/>
    <mergeCell ref="Q767:Q768"/>
    <mergeCell ref="C767:C768"/>
    <mergeCell ref="E726:E727"/>
    <mergeCell ref="G726:G727"/>
    <mergeCell ref="V771:V772"/>
    <mergeCell ref="J769:J770"/>
    <mergeCell ref="K769:K770"/>
    <mergeCell ref="M769:M770"/>
    <mergeCell ref="Q769:Q770"/>
    <mergeCell ref="R769:R770"/>
    <mergeCell ref="AA769:AA770"/>
    <mergeCell ref="X771:X772"/>
    <mergeCell ref="F771:F772"/>
    <mergeCell ref="G771:G772"/>
    <mergeCell ref="H771:H772"/>
    <mergeCell ref="C769:C770"/>
    <mergeCell ref="F748:F749"/>
    <mergeCell ref="G748:G749"/>
    <mergeCell ref="V742:V743"/>
    <mergeCell ref="X742:X743"/>
    <mergeCell ref="I728:I729"/>
    <mergeCell ref="J728:J729"/>
    <mergeCell ref="D728:D729"/>
    <mergeCell ref="J732:J733"/>
    <mergeCell ref="G732:G733"/>
    <mergeCell ref="H769:H770"/>
    <mergeCell ref="E732:E733"/>
    <mergeCell ref="F767:F768"/>
    <mergeCell ref="E748:E749"/>
    <mergeCell ref="D767:D768"/>
    <mergeCell ref="G767:G768"/>
    <mergeCell ref="H767:H768"/>
    <mergeCell ref="I767:I768"/>
    <mergeCell ref="Q387:Q388"/>
    <mergeCell ref="Q723:Q725"/>
    <mergeCell ref="G213:G215"/>
    <mergeCell ref="F213:F215"/>
    <mergeCell ref="E312:E313"/>
    <mergeCell ref="K349:K350"/>
    <mergeCell ref="H421:H422"/>
    <mergeCell ref="H387:H388"/>
    <mergeCell ref="M407:M408"/>
    <mergeCell ref="M387:M388"/>
    <mergeCell ref="K389:K390"/>
    <mergeCell ref="M389:M390"/>
    <mergeCell ref="M651:M653"/>
    <mergeCell ref="K651:K653"/>
    <mergeCell ref="Q433:Q434"/>
    <mergeCell ref="G430:G431"/>
    <mergeCell ref="H430:H431"/>
    <mergeCell ref="J430:J431"/>
    <mergeCell ref="K433:K434"/>
    <mergeCell ref="E396:E397"/>
    <mergeCell ref="Q389:Q390"/>
    <mergeCell ref="J466:J467"/>
    <mergeCell ref="G288:G289"/>
    <mergeCell ref="F288:F289"/>
    <mergeCell ref="E213:E215"/>
    <mergeCell ref="M290:M292"/>
    <mergeCell ref="G593:G594"/>
    <mergeCell ref="H593:H594"/>
    <mergeCell ref="J593:J594"/>
    <mergeCell ref="K593:K594"/>
    <mergeCell ref="M593:M594"/>
    <mergeCell ref="Q593:Q594"/>
    <mergeCell ref="AE85:AE86"/>
    <mergeCell ref="Q99:Q100"/>
    <mergeCell ref="AE134:AE135"/>
    <mergeCell ref="M134:M135"/>
    <mergeCell ref="Q91:Q92"/>
    <mergeCell ref="R91:R92"/>
    <mergeCell ref="V91:V92"/>
    <mergeCell ref="AE103:AE104"/>
    <mergeCell ref="AC93:AC94"/>
    <mergeCell ref="AE93:AE94"/>
    <mergeCell ref="H134:H135"/>
    <mergeCell ref="I134:I135"/>
    <mergeCell ref="J134:J135"/>
    <mergeCell ref="Q134:Q135"/>
    <mergeCell ref="R134:R135"/>
    <mergeCell ref="V134:V135"/>
    <mergeCell ref="X134:X135"/>
    <mergeCell ref="AC85:AC86"/>
    <mergeCell ref="R87:R88"/>
    <mergeCell ref="AE105:AE107"/>
    <mergeCell ref="AE91:AE92"/>
    <mergeCell ref="AE108:AE109"/>
    <mergeCell ref="AE87:AE88"/>
    <mergeCell ref="AA134:AA135"/>
    <mergeCell ref="K103:K104"/>
    <mergeCell ref="AC99:AC100"/>
    <mergeCell ref="AE99:AE100"/>
    <mergeCell ref="AC103:AC104"/>
    <mergeCell ref="AA123:AA124"/>
    <mergeCell ref="H91:H92"/>
    <mergeCell ref="I91:I92"/>
    <mergeCell ref="J91:J92"/>
    <mergeCell ref="AC69:AC70"/>
    <mergeCell ref="AE69:AE70"/>
    <mergeCell ref="V196:V197"/>
    <mergeCell ref="X196:X197"/>
    <mergeCell ref="H103:H104"/>
    <mergeCell ref="I103:I104"/>
    <mergeCell ref="R105:R107"/>
    <mergeCell ref="V105:V107"/>
    <mergeCell ref="X105:X107"/>
    <mergeCell ref="AE123:AE124"/>
    <mergeCell ref="G81:G82"/>
    <mergeCell ref="H81:H82"/>
    <mergeCell ref="I81:I82"/>
    <mergeCell ref="K79:K80"/>
    <mergeCell ref="AC134:AC135"/>
    <mergeCell ref="Q85:Q86"/>
    <mergeCell ref="R85:R86"/>
    <mergeCell ref="V85:V86"/>
    <mergeCell ref="X85:X86"/>
    <mergeCell ref="V87:V88"/>
    <mergeCell ref="R123:R124"/>
    <mergeCell ref="AC123:AC124"/>
    <mergeCell ref="AC163:AC165"/>
    <mergeCell ref="K196:K197"/>
    <mergeCell ref="M196:M197"/>
    <mergeCell ref="Q196:Q197"/>
    <mergeCell ref="AA196:AA197"/>
    <mergeCell ref="X87:X88"/>
    <mergeCell ref="AE101:AE102"/>
    <mergeCell ref="AC91:AC92"/>
    <mergeCell ref="AC105:AC107"/>
    <mergeCell ref="AC87:AC88"/>
    <mergeCell ref="AF47:AF48"/>
    <mergeCell ref="AF49:AF50"/>
    <mergeCell ref="K213:K215"/>
    <mergeCell ref="J213:J215"/>
    <mergeCell ref="AE59:AE60"/>
    <mergeCell ref="M57:M58"/>
    <mergeCell ref="AC57:AC58"/>
    <mergeCell ref="AE51:AE53"/>
    <mergeCell ref="AC49:AC50"/>
    <mergeCell ref="AE49:AE50"/>
    <mergeCell ref="AE47:AE48"/>
    <mergeCell ref="J81:J82"/>
    <mergeCell ref="M79:M80"/>
    <mergeCell ref="Q79:Q80"/>
    <mergeCell ref="R79:R80"/>
    <mergeCell ref="J103:J104"/>
    <mergeCell ref="AA101:AA102"/>
    <mergeCell ref="R99:R100"/>
    <mergeCell ref="AA99:AA100"/>
    <mergeCell ref="AA57:AA58"/>
    <mergeCell ref="AA49:AA50"/>
    <mergeCell ref="V49:V50"/>
    <mergeCell ref="X49:X50"/>
    <mergeCell ref="V51:V53"/>
    <mergeCell ref="X51:X53"/>
    <mergeCell ref="AE54:AE56"/>
    <mergeCell ref="AA54:AA56"/>
    <mergeCell ref="AA51:AA53"/>
    <mergeCell ref="AE57:AE58"/>
    <mergeCell ref="AC66:AC68"/>
    <mergeCell ref="AE66:AE68"/>
    <mergeCell ref="AC59:AC60"/>
    <mergeCell ref="E91:E92"/>
    <mergeCell ref="F91:F92"/>
    <mergeCell ref="Q101:Q102"/>
    <mergeCell ref="R101:R102"/>
    <mergeCell ref="K83:K84"/>
    <mergeCell ref="M83:M84"/>
    <mergeCell ref="Q83:Q84"/>
    <mergeCell ref="R83:R84"/>
    <mergeCell ref="V83:V84"/>
    <mergeCell ref="X83:X84"/>
    <mergeCell ref="AA85:AA86"/>
    <mergeCell ref="M85:M86"/>
    <mergeCell ref="X91:X92"/>
    <mergeCell ref="G69:G70"/>
    <mergeCell ref="H69:H70"/>
    <mergeCell ref="I69:I70"/>
    <mergeCell ref="J69:J70"/>
    <mergeCell ref="K69:K70"/>
    <mergeCell ref="AA91:AA92"/>
    <mergeCell ref="F81:F82"/>
    <mergeCell ref="F79:F80"/>
    <mergeCell ref="G79:G80"/>
    <mergeCell ref="H79:H80"/>
    <mergeCell ref="I79:I80"/>
    <mergeCell ref="J79:J80"/>
    <mergeCell ref="I85:I86"/>
    <mergeCell ref="J85:J86"/>
    <mergeCell ref="K87:K88"/>
    <mergeCell ref="K93:K94"/>
    <mergeCell ref="J99:J100"/>
    <mergeCell ref="E85:E86"/>
    <mergeCell ref="F85:F86"/>
    <mergeCell ref="R59:R60"/>
    <mergeCell ref="V59:V60"/>
    <mergeCell ref="X59:X60"/>
    <mergeCell ref="R64:R65"/>
    <mergeCell ref="M61:M63"/>
    <mergeCell ref="Q61:Q63"/>
    <mergeCell ref="K64:K65"/>
    <mergeCell ref="AC64:AC65"/>
    <mergeCell ref="F64:F65"/>
    <mergeCell ref="I66:I68"/>
    <mergeCell ref="G66:G68"/>
    <mergeCell ref="AE64:AE65"/>
    <mergeCell ref="R61:R63"/>
    <mergeCell ref="AC61:AC63"/>
    <mergeCell ref="AE61:AE63"/>
    <mergeCell ref="V61:V63"/>
    <mergeCell ref="X61:X63"/>
    <mergeCell ref="V64:V65"/>
    <mergeCell ref="X64:X65"/>
    <mergeCell ref="AA66:AA68"/>
    <mergeCell ref="AA61:AA63"/>
    <mergeCell ref="R66:R68"/>
    <mergeCell ref="M64:M65"/>
    <mergeCell ref="Q64:Q65"/>
    <mergeCell ref="K59:K60"/>
    <mergeCell ref="R57:R58"/>
    <mergeCell ref="V57:V58"/>
    <mergeCell ref="B69:B70"/>
    <mergeCell ref="C69:C70"/>
    <mergeCell ref="G64:G65"/>
    <mergeCell ref="H64:H65"/>
    <mergeCell ref="I64:I65"/>
    <mergeCell ref="J64:J65"/>
    <mergeCell ref="X57:X58"/>
    <mergeCell ref="AA69:AA70"/>
    <mergeCell ref="AA59:AA60"/>
    <mergeCell ref="AA64:AA65"/>
    <mergeCell ref="J66:J68"/>
    <mergeCell ref="K66:K68"/>
    <mergeCell ref="F61:F63"/>
    <mergeCell ref="B66:B68"/>
    <mergeCell ref="B64:B65"/>
    <mergeCell ref="D64:D65"/>
    <mergeCell ref="E64:E65"/>
    <mergeCell ref="B61:B63"/>
    <mergeCell ref="C61:C63"/>
    <mergeCell ref="D61:D63"/>
    <mergeCell ref="E61:E63"/>
    <mergeCell ref="B59:B60"/>
    <mergeCell ref="C59:C60"/>
    <mergeCell ref="D59:D60"/>
    <mergeCell ref="E59:E60"/>
    <mergeCell ref="F59:F60"/>
    <mergeCell ref="G59:G60"/>
    <mergeCell ref="H59:H60"/>
    <mergeCell ref="I59:I60"/>
    <mergeCell ref="J59:J60"/>
    <mergeCell ref="C81:C82"/>
    <mergeCell ref="D81:D82"/>
    <mergeCell ref="E81:E82"/>
    <mergeCell ref="M69:M70"/>
    <mergeCell ref="Q69:Q70"/>
    <mergeCell ref="R69:R70"/>
    <mergeCell ref="M66:M68"/>
    <mergeCell ref="Q66:Q68"/>
    <mergeCell ref="G57:G58"/>
    <mergeCell ref="H57:H58"/>
    <mergeCell ref="I57:I58"/>
    <mergeCell ref="J57:J58"/>
    <mergeCell ref="K57:K58"/>
    <mergeCell ref="H66:H68"/>
    <mergeCell ref="M59:M60"/>
    <mergeCell ref="Q59:Q60"/>
    <mergeCell ref="Z57:Z58"/>
    <mergeCell ref="V69:V70"/>
    <mergeCell ref="X69:X70"/>
    <mergeCell ref="C66:C68"/>
    <mergeCell ref="D66:D68"/>
    <mergeCell ref="E66:E68"/>
    <mergeCell ref="F66:F68"/>
    <mergeCell ref="G61:G63"/>
    <mergeCell ref="H61:H63"/>
    <mergeCell ref="I61:I63"/>
    <mergeCell ref="J61:J63"/>
    <mergeCell ref="K61:K63"/>
    <mergeCell ref="D69:D70"/>
    <mergeCell ref="E69:E70"/>
    <mergeCell ref="F69:F70"/>
    <mergeCell ref="C64:C65"/>
    <mergeCell ref="B57:B58"/>
    <mergeCell ref="C57:C58"/>
    <mergeCell ref="D57:D58"/>
    <mergeCell ref="E57:E58"/>
    <mergeCell ref="F57:F58"/>
    <mergeCell ref="Q57:Q58"/>
    <mergeCell ref="G51:G53"/>
    <mergeCell ref="H51:H53"/>
    <mergeCell ref="I51:I53"/>
    <mergeCell ref="J51:J53"/>
    <mergeCell ref="K51:K53"/>
    <mergeCell ref="B51:B53"/>
    <mergeCell ref="C51:C53"/>
    <mergeCell ref="D51:D53"/>
    <mergeCell ref="E51:E53"/>
    <mergeCell ref="F51:F53"/>
    <mergeCell ref="B54:B56"/>
    <mergeCell ref="C54:C56"/>
    <mergeCell ref="D54:D56"/>
    <mergeCell ref="E54:E56"/>
    <mergeCell ref="F54:F56"/>
    <mergeCell ref="M51:M53"/>
    <mergeCell ref="Q51:Q53"/>
    <mergeCell ref="M54:M56"/>
    <mergeCell ref="Q54:Q56"/>
    <mergeCell ref="B49:B50"/>
    <mergeCell ref="C49:C50"/>
    <mergeCell ref="D49:D50"/>
    <mergeCell ref="E49:E50"/>
    <mergeCell ref="F49:F50"/>
    <mergeCell ref="M49:M50"/>
    <mergeCell ref="Q49:Q50"/>
    <mergeCell ref="R49:R50"/>
    <mergeCell ref="G49:G50"/>
    <mergeCell ref="H49:H50"/>
    <mergeCell ref="I49:I50"/>
    <mergeCell ref="J49:J50"/>
    <mergeCell ref="K49:K50"/>
    <mergeCell ref="G44:G46"/>
    <mergeCell ref="H44:H46"/>
    <mergeCell ref="I44:I46"/>
    <mergeCell ref="X44:X46"/>
    <mergeCell ref="J44:J46"/>
    <mergeCell ref="K44:K46"/>
    <mergeCell ref="G47:G48"/>
    <mergeCell ref="H47:H48"/>
    <mergeCell ref="I47:I48"/>
    <mergeCell ref="J47:J48"/>
    <mergeCell ref="K47:K48"/>
    <mergeCell ref="M47:M48"/>
    <mergeCell ref="Q47:Q48"/>
    <mergeCell ref="R47:R48"/>
    <mergeCell ref="R54:R56"/>
    <mergeCell ref="AC54:AC56"/>
    <mergeCell ref="V54:V56"/>
    <mergeCell ref="X54:X56"/>
    <mergeCell ref="G54:G56"/>
    <mergeCell ref="H54:H56"/>
    <mergeCell ref="I54:I56"/>
    <mergeCell ref="J54:J56"/>
    <mergeCell ref="K54:K56"/>
    <mergeCell ref="R51:R53"/>
    <mergeCell ref="AC51:AC53"/>
    <mergeCell ref="AC42:AC43"/>
    <mergeCell ref="M44:M46"/>
    <mergeCell ref="Q44:Q46"/>
    <mergeCell ref="R44:R46"/>
    <mergeCell ref="AC44:AC46"/>
    <mergeCell ref="V44:V46"/>
    <mergeCell ref="AA44:AA46"/>
    <mergeCell ref="AA47:AA48"/>
    <mergeCell ref="AC37:AC39"/>
    <mergeCell ref="B47:B48"/>
    <mergeCell ref="C47:C48"/>
    <mergeCell ref="D47:D48"/>
    <mergeCell ref="E47:E48"/>
    <mergeCell ref="AE42:AE43"/>
    <mergeCell ref="G42:G43"/>
    <mergeCell ref="H42:H43"/>
    <mergeCell ref="I42:I43"/>
    <mergeCell ref="J42:J43"/>
    <mergeCell ref="K42:K43"/>
    <mergeCell ref="AE44:AE46"/>
    <mergeCell ref="AA42:AA43"/>
    <mergeCell ref="AA40:AA41"/>
    <mergeCell ref="AC40:AC41"/>
    <mergeCell ref="AE40:AE41"/>
    <mergeCell ref="G40:G41"/>
    <mergeCell ref="H40:H41"/>
    <mergeCell ref="V40:V41"/>
    <mergeCell ref="X40:X41"/>
    <mergeCell ref="F47:F48"/>
    <mergeCell ref="V47:V48"/>
    <mergeCell ref="X47:X48"/>
    <mergeCell ref="Q40:Q41"/>
    <mergeCell ref="R40:R41"/>
    <mergeCell ref="AA37:AA39"/>
    <mergeCell ref="V37:V39"/>
    <mergeCell ref="X37:X39"/>
    <mergeCell ref="J35:J36"/>
    <mergeCell ref="B42:B43"/>
    <mergeCell ref="C42:C43"/>
    <mergeCell ref="D42:D43"/>
    <mergeCell ref="E42:E43"/>
    <mergeCell ref="F42:F43"/>
    <mergeCell ref="V42:V43"/>
    <mergeCell ref="X42:X43"/>
    <mergeCell ref="B44:B46"/>
    <mergeCell ref="C44:C46"/>
    <mergeCell ref="D44:D46"/>
    <mergeCell ref="E44:E46"/>
    <mergeCell ref="F44:F46"/>
    <mergeCell ref="M42:M43"/>
    <mergeCell ref="Q42:Q43"/>
    <mergeCell ref="R42:R43"/>
    <mergeCell ref="I40:I41"/>
    <mergeCell ref="J40:J41"/>
    <mergeCell ref="K40:K41"/>
    <mergeCell ref="C30:C31"/>
    <mergeCell ref="D30:D31"/>
    <mergeCell ref="E30:E31"/>
    <mergeCell ref="F30:F31"/>
    <mergeCell ref="G30:G31"/>
    <mergeCell ref="H30:H31"/>
    <mergeCell ref="I30:I31"/>
    <mergeCell ref="J30:J31"/>
    <mergeCell ref="K30:K31"/>
    <mergeCell ref="R35:R36"/>
    <mergeCell ref="H35:H36"/>
    <mergeCell ref="I35:I36"/>
    <mergeCell ref="B40:B41"/>
    <mergeCell ref="C40:C41"/>
    <mergeCell ref="D40:D41"/>
    <mergeCell ref="E40:E41"/>
    <mergeCell ref="F40:F41"/>
    <mergeCell ref="B37:B39"/>
    <mergeCell ref="C37:C39"/>
    <mergeCell ref="D37:D39"/>
    <mergeCell ref="E37:E39"/>
    <mergeCell ref="F37:F39"/>
    <mergeCell ref="G37:G39"/>
    <mergeCell ref="H37:H39"/>
    <mergeCell ref="I37:I39"/>
    <mergeCell ref="J37:J39"/>
    <mergeCell ref="K37:K39"/>
    <mergeCell ref="M37:M39"/>
    <mergeCell ref="Q37:Q39"/>
    <mergeCell ref="R37:R39"/>
    <mergeCell ref="G35:G36"/>
    <mergeCell ref="M40:M41"/>
    <mergeCell ref="B28:B29"/>
    <mergeCell ref="C28:C29"/>
    <mergeCell ref="D28:D29"/>
    <mergeCell ref="E28:E29"/>
    <mergeCell ref="F28:F29"/>
    <mergeCell ref="AA28:AA29"/>
    <mergeCell ref="AC28:AC29"/>
    <mergeCell ref="G28:G29"/>
    <mergeCell ref="M28:M29"/>
    <mergeCell ref="Q28:Q29"/>
    <mergeCell ref="R28:R29"/>
    <mergeCell ref="AA30:AA31"/>
    <mergeCell ref="X30:X31"/>
    <mergeCell ref="V28:V29"/>
    <mergeCell ref="X28:X29"/>
    <mergeCell ref="K35:K36"/>
    <mergeCell ref="B35:B36"/>
    <mergeCell ref="C35:C36"/>
    <mergeCell ref="D35:D36"/>
    <mergeCell ref="E35:E36"/>
    <mergeCell ref="F35:F36"/>
    <mergeCell ref="B32:B33"/>
    <mergeCell ref="C32:C33"/>
    <mergeCell ref="D32:D33"/>
    <mergeCell ref="E32:E33"/>
    <mergeCell ref="F32:F33"/>
    <mergeCell ref="G32:G33"/>
    <mergeCell ref="H32:H33"/>
    <mergeCell ref="I32:I33"/>
    <mergeCell ref="J32:J33"/>
    <mergeCell ref="K32:K33"/>
    <mergeCell ref="B30:B31"/>
    <mergeCell ref="D26:D27"/>
    <mergeCell ref="E26:E27"/>
    <mergeCell ref="F26:F27"/>
    <mergeCell ref="G26:G27"/>
    <mergeCell ref="H26:H27"/>
    <mergeCell ref="AE22:AE23"/>
    <mergeCell ref="K24:K25"/>
    <mergeCell ref="C24:C25"/>
    <mergeCell ref="Q24:Q25"/>
    <mergeCell ref="R24:R25"/>
    <mergeCell ref="E22:E23"/>
    <mergeCell ref="F22:F23"/>
    <mergeCell ref="B19:B21"/>
    <mergeCell ref="C19:C21"/>
    <mergeCell ref="D19:D21"/>
    <mergeCell ref="E19:E21"/>
    <mergeCell ref="F19:F21"/>
    <mergeCell ref="G19:G21"/>
    <mergeCell ref="AC19:AC21"/>
    <mergeCell ref="AE24:AE25"/>
    <mergeCell ref="R22:R23"/>
    <mergeCell ref="AA22:AA23"/>
    <mergeCell ref="AC22:AC23"/>
    <mergeCell ref="B12:B13"/>
    <mergeCell ref="C12:C13"/>
    <mergeCell ref="D12:D13"/>
    <mergeCell ref="E12:E13"/>
    <mergeCell ref="F12:F13"/>
    <mergeCell ref="D24:D25"/>
    <mergeCell ref="I26:I27"/>
    <mergeCell ref="J26:J27"/>
    <mergeCell ref="K26:K27"/>
    <mergeCell ref="M26:M27"/>
    <mergeCell ref="Q26:Q27"/>
    <mergeCell ref="G24:G25"/>
    <mergeCell ref="H24:H25"/>
    <mergeCell ref="I24:I25"/>
    <mergeCell ref="J24:J25"/>
    <mergeCell ref="E24:E25"/>
    <mergeCell ref="F24:F25"/>
    <mergeCell ref="B22:B23"/>
    <mergeCell ref="C22:C23"/>
    <mergeCell ref="D22:D23"/>
    <mergeCell ref="B24:B25"/>
    <mergeCell ref="M19:M21"/>
    <mergeCell ref="G22:G23"/>
    <mergeCell ref="H22:H23"/>
    <mergeCell ref="I22:I23"/>
    <mergeCell ref="J22:J23"/>
    <mergeCell ref="H12:H13"/>
    <mergeCell ref="I12:I13"/>
    <mergeCell ref="J12:J13"/>
    <mergeCell ref="K12:K13"/>
    <mergeCell ref="B26:B27"/>
    <mergeCell ref="C26:C27"/>
    <mergeCell ref="G12:G13"/>
    <mergeCell ref="AA26:AA27"/>
    <mergeCell ref="AA24:AA25"/>
    <mergeCell ref="AE26:AE27"/>
    <mergeCell ref="V26:V27"/>
    <mergeCell ref="X26:X27"/>
    <mergeCell ref="AE30:AE31"/>
    <mergeCell ref="AE19:AE21"/>
    <mergeCell ref="X19:X21"/>
    <mergeCell ref="R26:R27"/>
    <mergeCell ref="AC26:AC27"/>
    <mergeCell ref="K22:K23"/>
    <mergeCell ref="H19:H21"/>
    <mergeCell ref="I19:I21"/>
    <mergeCell ref="J19:J21"/>
    <mergeCell ref="K19:K21"/>
    <mergeCell ref="M30:M31"/>
    <mergeCell ref="Q30:Q31"/>
    <mergeCell ref="R30:R31"/>
    <mergeCell ref="AC30:AC31"/>
    <mergeCell ref="M12:M13"/>
    <mergeCell ref="Q12:Q13"/>
    <mergeCell ref="R12:R13"/>
    <mergeCell ref="AA12:AA13"/>
    <mergeCell ref="AC12:AC13"/>
    <mergeCell ref="V19:V21"/>
    <mergeCell ref="V24:V25"/>
    <mergeCell ref="X24:X25"/>
    <mergeCell ref="V22:V23"/>
    <mergeCell ref="X22:X23"/>
    <mergeCell ref="M32:M33"/>
    <mergeCell ref="AA83:AA84"/>
    <mergeCell ref="AC83:AC84"/>
    <mergeCell ref="AE83:AE84"/>
    <mergeCell ref="AC79:AC80"/>
    <mergeCell ref="Z37:Z39"/>
    <mergeCell ref="V66:V68"/>
    <mergeCell ref="X66:X68"/>
    <mergeCell ref="Z66:Z68"/>
    <mergeCell ref="V12:V13"/>
    <mergeCell ref="X12:X13"/>
    <mergeCell ref="Q19:Q21"/>
    <mergeCell ref="R19:R21"/>
    <mergeCell ref="AA19:AA21"/>
    <mergeCell ref="Q81:Q82"/>
    <mergeCell ref="R81:R82"/>
    <mergeCell ref="V81:V82"/>
    <mergeCell ref="X81:X82"/>
    <mergeCell ref="AA81:AA82"/>
    <mergeCell ref="AC81:AC82"/>
    <mergeCell ref="AE81:AE82"/>
    <mergeCell ref="AC24:AC25"/>
    <mergeCell ref="AE12:AE13"/>
    <mergeCell ref="Q32:Q33"/>
    <mergeCell ref="R32:R33"/>
    <mergeCell ref="AC32:AC33"/>
    <mergeCell ref="AC35:AC36"/>
    <mergeCell ref="AA32:AA33"/>
    <mergeCell ref="AA35:AA36"/>
    <mergeCell ref="AE35:AE36"/>
    <mergeCell ref="Q35:Q36"/>
    <mergeCell ref="AC47:AC48"/>
    <mergeCell ref="C91:C92"/>
    <mergeCell ref="D91:D92"/>
    <mergeCell ref="M22:M23"/>
    <mergeCell ref="AE28:AE29"/>
    <mergeCell ref="M24:M25"/>
    <mergeCell ref="Q22:Q23"/>
    <mergeCell ref="H28:H29"/>
    <mergeCell ref="I28:I29"/>
    <mergeCell ref="J28:J29"/>
    <mergeCell ref="K28:K29"/>
    <mergeCell ref="AE32:AE33"/>
    <mergeCell ref="V30:V31"/>
    <mergeCell ref="M35:M36"/>
    <mergeCell ref="B83:B84"/>
    <mergeCell ref="C83:C84"/>
    <mergeCell ref="D83:D84"/>
    <mergeCell ref="E83:E84"/>
    <mergeCell ref="F83:F84"/>
    <mergeCell ref="G83:G84"/>
    <mergeCell ref="H83:H84"/>
    <mergeCell ref="I83:I84"/>
    <mergeCell ref="J83:J84"/>
    <mergeCell ref="AE79:AE80"/>
    <mergeCell ref="B79:B80"/>
    <mergeCell ref="C79:C80"/>
    <mergeCell ref="D79:D80"/>
    <mergeCell ref="E79:E80"/>
    <mergeCell ref="AA87:AA88"/>
    <mergeCell ref="G91:G92"/>
    <mergeCell ref="AE37:AE39"/>
    <mergeCell ref="K81:K82"/>
    <mergeCell ref="M81:M82"/>
    <mergeCell ref="B105:B107"/>
    <mergeCell ref="C103:C104"/>
    <mergeCell ref="D103:D104"/>
    <mergeCell ref="E103:E104"/>
    <mergeCell ref="F103:F104"/>
    <mergeCell ref="G103:G104"/>
    <mergeCell ref="M101:M102"/>
    <mergeCell ref="M99:M100"/>
    <mergeCell ref="B81:B82"/>
    <mergeCell ref="AA79:AA80"/>
    <mergeCell ref="V79:V80"/>
    <mergeCell ref="X79:X80"/>
    <mergeCell ref="E87:E88"/>
    <mergeCell ref="F87:F88"/>
    <mergeCell ref="G87:G88"/>
    <mergeCell ref="H87:H88"/>
    <mergeCell ref="I87:I88"/>
    <mergeCell ref="J87:J88"/>
    <mergeCell ref="D93:D94"/>
    <mergeCell ref="E93:E94"/>
    <mergeCell ref="F93:F94"/>
    <mergeCell ref="G93:G94"/>
    <mergeCell ref="H93:H94"/>
    <mergeCell ref="I93:I94"/>
    <mergeCell ref="J93:J94"/>
    <mergeCell ref="K85:K86"/>
    <mergeCell ref="B85:B86"/>
    <mergeCell ref="C85:C86"/>
    <mergeCell ref="D85:D86"/>
    <mergeCell ref="G85:G86"/>
    <mergeCell ref="H85:H86"/>
    <mergeCell ref="B91:B92"/>
    <mergeCell ref="M93:M94"/>
    <mergeCell ref="Q93:Q94"/>
    <mergeCell ref="R93:R94"/>
    <mergeCell ref="V93:V94"/>
    <mergeCell ref="X93:X94"/>
    <mergeCell ref="AA93:AA94"/>
    <mergeCell ref="I99:I100"/>
    <mergeCell ref="C105:C107"/>
    <mergeCell ref="D105:D107"/>
    <mergeCell ref="E105:E107"/>
    <mergeCell ref="F105:F107"/>
    <mergeCell ref="G105:G107"/>
    <mergeCell ref="H105:H107"/>
    <mergeCell ref="I105:I107"/>
    <mergeCell ref="J105:J107"/>
    <mergeCell ref="V99:V100"/>
    <mergeCell ref="X99:X100"/>
    <mergeCell ref="F99:F100"/>
    <mergeCell ref="G99:G100"/>
    <mergeCell ref="H99:H100"/>
    <mergeCell ref="B87:B88"/>
    <mergeCell ref="C87:C88"/>
    <mergeCell ref="D87:D88"/>
    <mergeCell ref="K99:K100"/>
    <mergeCell ref="M87:M88"/>
    <mergeCell ref="Q87:Q88"/>
    <mergeCell ref="B103:B104"/>
    <mergeCell ref="C108:C109"/>
    <mergeCell ref="D108:D109"/>
    <mergeCell ref="B108:B109"/>
    <mergeCell ref="B101:B102"/>
    <mergeCell ref="C101:C102"/>
    <mergeCell ref="D101:D102"/>
    <mergeCell ref="E101:E102"/>
    <mergeCell ref="F101:F102"/>
    <mergeCell ref="G101:G102"/>
    <mergeCell ref="E134:E135"/>
    <mergeCell ref="F134:F135"/>
    <mergeCell ref="B123:B124"/>
    <mergeCell ref="E123:E124"/>
    <mergeCell ref="F123:F124"/>
    <mergeCell ref="G123:G124"/>
    <mergeCell ref="B93:B94"/>
    <mergeCell ref="C93:C94"/>
    <mergeCell ref="K91:K92"/>
    <mergeCell ref="M91:M92"/>
    <mergeCell ref="B99:B100"/>
    <mergeCell ref="C99:C100"/>
    <mergeCell ref="D99:D100"/>
    <mergeCell ref="E99:E100"/>
    <mergeCell ref="K105:K107"/>
    <mergeCell ref="M105:M107"/>
    <mergeCell ref="Q123:Q124"/>
    <mergeCell ref="J290:J292"/>
    <mergeCell ref="H290:H292"/>
    <mergeCell ref="J288:J289"/>
    <mergeCell ref="AC101:AC102"/>
    <mergeCell ref="Q105:Q107"/>
    <mergeCell ref="M103:M104"/>
    <mergeCell ref="Q103:Q104"/>
    <mergeCell ref="R103:R104"/>
    <mergeCell ref="V103:V104"/>
    <mergeCell ref="X103:X104"/>
    <mergeCell ref="AC108:AC109"/>
    <mergeCell ref="AA103:AA104"/>
    <mergeCell ref="H101:H102"/>
    <mergeCell ref="I101:I102"/>
    <mergeCell ref="J101:J102"/>
    <mergeCell ref="V101:V102"/>
    <mergeCell ref="X101:X102"/>
    <mergeCell ref="K101:K102"/>
    <mergeCell ref="Q108:Q109"/>
    <mergeCell ref="H108:H109"/>
    <mergeCell ref="R108:R109"/>
    <mergeCell ref="V108:V109"/>
    <mergeCell ref="X108:X109"/>
    <mergeCell ref="AA105:AA107"/>
    <mergeCell ref="AA108:AA109"/>
    <mergeCell ref="I288:I289"/>
    <mergeCell ref="H196:H197"/>
    <mergeCell ref="I196:I197"/>
    <mergeCell ref="J196:J197"/>
    <mergeCell ref="M213:M215"/>
    <mergeCell ref="Q213:Q215"/>
    <mergeCell ref="C123:C124"/>
    <mergeCell ref="D123:D124"/>
    <mergeCell ref="K108:K109"/>
    <mergeCell ref="M108:M109"/>
    <mergeCell ref="G293:G295"/>
    <mergeCell ref="F293:F295"/>
    <mergeCell ref="E293:E295"/>
    <mergeCell ref="D293:D295"/>
    <mergeCell ref="I293:I295"/>
    <mergeCell ref="K302:K303"/>
    <mergeCell ref="C196:C197"/>
    <mergeCell ref="D196:D197"/>
    <mergeCell ref="I108:I109"/>
    <mergeCell ref="J108:J109"/>
    <mergeCell ref="K134:K135"/>
    <mergeCell ref="E108:E109"/>
    <mergeCell ref="F108:F109"/>
    <mergeCell ref="G108:G109"/>
    <mergeCell ref="H205:H206"/>
    <mergeCell ref="K123:K124"/>
    <mergeCell ref="M123:M124"/>
    <mergeCell ref="I205:I206"/>
    <mergeCell ref="M205:M206"/>
    <mergeCell ref="H123:H124"/>
    <mergeCell ref="I123:I124"/>
    <mergeCell ref="J123:J124"/>
    <mergeCell ref="F163:F165"/>
    <mergeCell ref="D205:D206"/>
    <mergeCell ref="C205:C206"/>
    <mergeCell ref="E288:E289"/>
    <mergeCell ref="E205:E206"/>
    <mergeCell ref="G205:G206"/>
    <mergeCell ref="B302:B303"/>
    <mergeCell ref="C302:C303"/>
    <mergeCell ref="C293:C295"/>
    <mergeCell ref="B293:B295"/>
    <mergeCell ref="G290:G292"/>
    <mergeCell ref="F290:F292"/>
    <mergeCell ref="E290:E292"/>
    <mergeCell ref="D290:D292"/>
    <mergeCell ref="C290:C292"/>
    <mergeCell ref="B134:B135"/>
    <mergeCell ref="B290:B292"/>
    <mergeCell ref="C134:C135"/>
    <mergeCell ref="D134:D135"/>
    <mergeCell ref="F205:F206"/>
    <mergeCell ref="B288:B289"/>
    <mergeCell ref="G134:G135"/>
    <mergeCell ref="G163:G165"/>
    <mergeCell ref="B163:B165"/>
    <mergeCell ref="C163:C165"/>
    <mergeCell ref="D163:D165"/>
    <mergeCell ref="D302:D303"/>
    <mergeCell ref="E302:E303"/>
    <mergeCell ref="F302:F303"/>
    <mergeCell ref="G302:G303"/>
    <mergeCell ref="F196:F197"/>
    <mergeCell ref="G196:G197"/>
    <mergeCell ref="B205:B206"/>
    <mergeCell ref="D288:D289"/>
    <mergeCell ref="C288:C289"/>
    <mergeCell ref="E196:E197"/>
    <mergeCell ref="B213:B215"/>
    <mergeCell ref="E163:E165"/>
    <mergeCell ref="D213:D215"/>
    <mergeCell ref="C213:C215"/>
    <mergeCell ref="B196:B197"/>
    <mergeCell ref="H163:H165"/>
    <mergeCell ref="I163:I165"/>
    <mergeCell ref="J163:J165"/>
    <mergeCell ref="K163:K165"/>
    <mergeCell ref="M163:M165"/>
    <mergeCell ref="Q163:Q165"/>
    <mergeCell ref="R163:R165"/>
    <mergeCell ref="AC288:AC289"/>
    <mergeCell ref="AC293:AC295"/>
    <mergeCell ref="Q293:Q295"/>
    <mergeCell ref="AA302:AA303"/>
    <mergeCell ref="AE302:AE303"/>
    <mergeCell ref="AF213:AF215"/>
    <mergeCell ref="AF205:AF206"/>
    <mergeCell ref="AC213:AC215"/>
    <mergeCell ref="AE213:AE215"/>
    <mergeCell ref="AF293:AF295"/>
    <mergeCell ref="AE163:AE165"/>
    <mergeCell ref="AA163:AA165"/>
    <mergeCell ref="AE288:AE289"/>
    <mergeCell ref="Q288:Q289"/>
    <mergeCell ref="AA288:AA289"/>
    <mergeCell ref="AF288:AF289"/>
    <mergeCell ref="M288:M289"/>
    <mergeCell ref="X290:X292"/>
    <mergeCell ref="V293:V295"/>
    <mergeCell ref="AF290:AF292"/>
    <mergeCell ref="AC290:AC292"/>
    <mergeCell ref="AE290:AE292"/>
    <mergeCell ref="AA205:AA206"/>
    <mergeCell ref="V205:V206"/>
    <mergeCell ref="I290:I292"/>
    <mergeCell ref="K290:K292"/>
    <mergeCell ref="H302:H303"/>
    <mergeCell ref="I302:I303"/>
    <mergeCell ref="J302:J303"/>
    <mergeCell ref="J349:J350"/>
    <mergeCell ref="AF312:AF313"/>
    <mergeCell ref="M312:M313"/>
    <mergeCell ref="Q312:Q313"/>
    <mergeCell ref="AF196:AF197"/>
    <mergeCell ref="X302:X303"/>
    <mergeCell ref="V312:V313"/>
    <mergeCell ref="X312:X313"/>
    <mergeCell ref="AE196:AE197"/>
    <mergeCell ref="AC196:AC197"/>
    <mergeCell ref="AE205:AE206"/>
    <mergeCell ref="AC205:AC206"/>
    <mergeCell ref="AA213:AA215"/>
    <mergeCell ref="M302:M303"/>
    <mergeCell ref="N302:N303"/>
    <mergeCell ref="Q302:Q303"/>
    <mergeCell ref="V290:V292"/>
    <mergeCell ref="X205:X206"/>
    <mergeCell ref="I213:I215"/>
    <mergeCell ref="H213:H215"/>
    <mergeCell ref="K205:K206"/>
    <mergeCell ref="J205:J206"/>
    <mergeCell ref="Q205:Q206"/>
    <mergeCell ref="V213:V215"/>
    <mergeCell ref="X213:X215"/>
    <mergeCell ref="AA387:AA388"/>
    <mergeCell ref="J387:J388"/>
    <mergeCell ref="AA389:AA390"/>
    <mergeCell ref="V414:V416"/>
    <mergeCell ref="X414:X416"/>
    <mergeCell ref="AA433:AA434"/>
    <mergeCell ref="AE312:AE313"/>
    <mergeCell ref="AE293:AE295"/>
    <mergeCell ref="AC312:AC313"/>
    <mergeCell ref="AE349:AE350"/>
    <mergeCell ref="Q349:Q350"/>
    <mergeCell ref="AA312:AA313"/>
    <mergeCell ref="V302:V303"/>
    <mergeCell ref="N288:N289"/>
    <mergeCell ref="H288:H289"/>
    <mergeCell ref="AA293:AA295"/>
    <mergeCell ref="M293:M295"/>
    <mergeCell ref="Q290:Q292"/>
    <mergeCell ref="AA290:AA292"/>
    <mergeCell ref="V288:V289"/>
    <mergeCell ref="X288:X289"/>
    <mergeCell ref="H312:H313"/>
    <mergeCell ref="X293:X295"/>
    <mergeCell ref="H293:H295"/>
    <mergeCell ref="K293:K295"/>
    <mergeCell ref="J293:J295"/>
    <mergeCell ref="K312:K313"/>
    <mergeCell ref="K288:K289"/>
    <mergeCell ref="I349:I350"/>
    <mergeCell ref="H349:H350"/>
    <mergeCell ref="AC302:AC303"/>
    <mergeCell ref="J312:J313"/>
    <mergeCell ref="B430:B431"/>
    <mergeCell ref="C430:C431"/>
    <mergeCell ref="K430:K431"/>
    <mergeCell ref="M430:M431"/>
    <mergeCell ref="Q430:Q431"/>
    <mergeCell ref="G466:G467"/>
    <mergeCell ref="F466:F467"/>
    <mergeCell ref="E466:E467"/>
    <mergeCell ref="AC349:AC350"/>
    <mergeCell ref="AA349:AA350"/>
    <mergeCell ref="M349:M350"/>
    <mergeCell ref="V349:V350"/>
    <mergeCell ref="X349:X350"/>
    <mergeCell ref="G312:G313"/>
    <mergeCell ref="G349:G350"/>
    <mergeCell ref="E387:E388"/>
    <mergeCell ref="V396:V397"/>
    <mergeCell ref="J433:J434"/>
    <mergeCell ref="X433:X434"/>
    <mergeCell ref="M396:M397"/>
    <mergeCell ref="K396:K397"/>
    <mergeCell ref="Q414:Q416"/>
    <mergeCell ref="Q396:Q397"/>
    <mergeCell ref="X396:X397"/>
    <mergeCell ref="AC387:AC388"/>
    <mergeCell ref="V387:V388"/>
    <mergeCell ref="X387:X388"/>
    <mergeCell ref="X389:X390"/>
    <mergeCell ref="G389:G390"/>
    <mergeCell ref="F421:F422"/>
    <mergeCell ref="K414:K416"/>
    <mergeCell ref="J414:J416"/>
    <mergeCell ref="AC396:AC397"/>
    <mergeCell ref="AC389:AC390"/>
    <mergeCell ref="G421:G422"/>
    <mergeCell ref="J396:J397"/>
    <mergeCell ref="C421:C422"/>
    <mergeCell ref="J389:J390"/>
    <mergeCell ref="C433:C434"/>
    <mergeCell ref="D433:D434"/>
    <mergeCell ref="E433:E434"/>
    <mergeCell ref="F433:F434"/>
    <mergeCell ref="E421:E422"/>
    <mergeCell ref="K387:K388"/>
    <mergeCell ref="B389:B390"/>
    <mergeCell ref="H389:H390"/>
    <mergeCell ref="F389:F390"/>
    <mergeCell ref="B396:B397"/>
    <mergeCell ref="C389:C390"/>
    <mergeCell ref="G414:G416"/>
    <mergeCell ref="C414:C416"/>
    <mergeCell ref="H396:H397"/>
    <mergeCell ref="G396:G397"/>
    <mergeCell ref="E389:E390"/>
    <mergeCell ref="D396:D397"/>
    <mergeCell ref="AC433:AC434"/>
    <mergeCell ref="D387:D388"/>
    <mergeCell ref="C387:C388"/>
    <mergeCell ref="B387:B388"/>
    <mergeCell ref="B414:B416"/>
    <mergeCell ref="B433:B434"/>
    <mergeCell ref="B421:B422"/>
    <mergeCell ref="F414:F416"/>
    <mergeCell ref="E414:E416"/>
    <mergeCell ref="D389:D390"/>
    <mergeCell ref="C396:C397"/>
    <mergeCell ref="C538:C539"/>
    <mergeCell ref="D430:D431"/>
    <mergeCell ref="D538:D539"/>
    <mergeCell ref="C466:C467"/>
    <mergeCell ref="C728:C729"/>
    <mergeCell ref="R723:R725"/>
    <mergeCell ref="R466:R467"/>
    <mergeCell ref="E538:E539"/>
    <mergeCell ref="H651:H653"/>
    <mergeCell ref="G721:G722"/>
    <mergeCell ref="H721:H722"/>
    <mergeCell ref="I721:I722"/>
    <mergeCell ref="D421:D422"/>
    <mergeCell ref="H466:H467"/>
    <mergeCell ref="K466:K467"/>
    <mergeCell ref="D414:D416"/>
    <mergeCell ref="H414:H416"/>
    <mergeCell ref="F396:F397"/>
    <mergeCell ref="F723:F725"/>
    <mergeCell ref="G723:G725"/>
    <mergeCell ref="F728:F729"/>
    <mergeCell ref="F726:F727"/>
    <mergeCell ref="C593:C594"/>
    <mergeCell ref="D593:D594"/>
    <mergeCell ref="B726:B727"/>
    <mergeCell ref="C726:C727"/>
    <mergeCell ref="B466:B467"/>
    <mergeCell ref="E651:E653"/>
    <mergeCell ref="G651:G653"/>
    <mergeCell ref="F651:F653"/>
    <mergeCell ref="Q651:Q653"/>
    <mergeCell ref="M721:M722"/>
    <mergeCell ref="AA721:AA722"/>
    <mergeCell ref="AA651:AA653"/>
    <mergeCell ref="AA466:AA467"/>
    <mergeCell ref="V466:V467"/>
    <mergeCell ref="V433:V434"/>
    <mergeCell ref="AA538:AA539"/>
    <mergeCell ref="D466:D467"/>
    <mergeCell ref="I732:I733"/>
    <mergeCell ref="AA706:AA707"/>
    <mergeCell ref="G433:G434"/>
    <mergeCell ref="H433:H434"/>
    <mergeCell ref="M433:M434"/>
    <mergeCell ref="X651:X653"/>
    <mergeCell ref="J651:J653"/>
    <mergeCell ref="X538:X539"/>
    <mergeCell ref="Q732:Q733"/>
    <mergeCell ref="Q728:Q729"/>
    <mergeCell ref="E721:E722"/>
    <mergeCell ref="F721:F722"/>
    <mergeCell ref="E723:E725"/>
    <mergeCell ref="AA732:AA733"/>
    <mergeCell ref="B593:B594"/>
    <mergeCell ref="V593:V594"/>
    <mergeCell ref="X593:X594"/>
    <mergeCell ref="AC706:AC707"/>
    <mergeCell ref="R732:R733"/>
    <mergeCell ref="B723:B725"/>
    <mergeCell ref="C723:C725"/>
    <mergeCell ref="AC732:AC733"/>
    <mergeCell ref="B732:B733"/>
    <mergeCell ref="H726:H727"/>
    <mergeCell ref="I726:I727"/>
    <mergeCell ref="X706:X707"/>
    <mergeCell ref="M706:M707"/>
    <mergeCell ref="V706:V707"/>
    <mergeCell ref="K723:K725"/>
    <mergeCell ref="I466:I467"/>
    <mergeCell ref="X466:X467"/>
    <mergeCell ref="J721:J722"/>
    <mergeCell ref="D721:D722"/>
    <mergeCell ref="H723:H725"/>
    <mergeCell ref="I723:I725"/>
    <mergeCell ref="J723:J725"/>
    <mergeCell ref="F732:F733"/>
    <mergeCell ref="H732:H733"/>
    <mergeCell ref="B728:B729"/>
    <mergeCell ref="AC538:AC539"/>
    <mergeCell ref="B538:B539"/>
    <mergeCell ref="H538:H539"/>
    <mergeCell ref="Q466:Q467"/>
    <mergeCell ref="G538:G539"/>
    <mergeCell ref="Q538:Q539"/>
    <mergeCell ref="V538:V539"/>
    <mergeCell ref="F538:F539"/>
    <mergeCell ref="I538:I539"/>
    <mergeCell ref="V651:V653"/>
    <mergeCell ref="B739:B741"/>
    <mergeCell ref="C739:C741"/>
    <mergeCell ref="D739:D741"/>
    <mergeCell ref="E739:E741"/>
    <mergeCell ref="F739:F741"/>
    <mergeCell ref="G739:G741"/>
    <mergeCell ref="M538:M539"/>
    <mergeCell ref="K538:K539"/>
    <mergeCell ref="J706:J707"/>
    <mergeCell ref="B737:B738"/>
    <mergeCell ref="C737:C738"/>
    <mergeCell ref="B706:B707"/>
    <mergeCell ref="E728:E729"/>
    <mergeCell ref="D723:D725"/>
    <mergeCell ref="B721:B722"/>
    <mergeCell ref="C721:C722"/>
    <mergeCell ref="B651:B653"/>
    <mergeCell ref="F737:F738"/>
    <mergeCell ref="K732:K733"/>
    <mergeCell ref="J726:J727"/>
    <mergeCell ref="K706:K707"/>
    <mergeCell ref="K728:K729"/>
    <mergeCell ref="C706:C707"/>
    <mergeCell ref="D706:D707"/>
    <mergeCell ref="G706:G707"/>
    <mergeCell ref="H706:H707"/>
    <mergeCell ref="D651:D653"/>
    <mergeCell ref="C651:C653"/>
    <mergeCell ref="G728:G729"/>
    <mergeCell ref="D726:D727"/>
    <mergeCell ref="C732:C733"/>
    <mergeCell ref="D732:D733"/>
    <mergeCell ref="E767:E768"/>
    <mergeCell ref="J737:J738"/>
    <mergeCell ref="I742:I743"/>
    <mergeCell ref="J742:J743"/>
    <mergeCell ref="H739:H741"/>
    <mergeCell ref="B776:B778"/>
    <mergeCell ref="C776:C778"/>
    <mergeCell ref="D776:D778"/>
    <mergeCell ref="E776:E778"/>
    <mergeCell ref="B771:B772"/>
    <mergeCell ref="H776:H778"/>
    <mergeCell ref="C742:C743"/>
    <mergeCell ref="D742:D743"/>
    <mergeCell ref="E742:E743"/>
    <mergeCell ref="D748:D749"/>
    <mergeCell ref="E769:E770"/>
    <mergeCell ref="F769:F770"/>
    <mergeCell ref="B748:B749"/>
    <mergeCell ref="C748:C749"/>
    <mergeCell ref="B773:B775"/>
    <mergeCell ref="D744:D746"/>
    <mergeCell ref="E744:E746"/>
    <mergeCell ref="F744:F746"/>
    <mergeCell ref="G744:G746"/>
    <mergeCell ref="C773:C775"/>
    <mergeCell ref="D773:D775"/>
    <mergeCell ref="E773:E775"/>
    <mergeCell ref="F773:F775"/>
    <mergeCell ref="G773:G775"/>
    <mergeCell ref="C771:C772"/>
    <mergeCell ref="H744:H746"/>
    <mergeCell ref="I744:I746"/>
    <mergeCell ref="H773:H775"/>
    <mergeCell ref="I773:I775"/>
    <mergeCell ref="C782:C783"/>
    <mergeCell ref="M782:M783"/>
    <mergeCell ref="X782:X783"/>
    <mergeCell ref="D779:D781"/>
    <mergeCell ref="V779:V781"/>
    <mergeCell ref="AA782:AA783"/>
    <mergeCell ref="D782:D783"/>
    <mergeCell ref="M779:M781"/>
    <mergeCell ref="Q771:Q772"/>
    <mergeCell ref="I782:I783"/>
    <mergeCell ref="J782:J783"/>
    <mergeCell ref="K782:K783"/>
    <mergeCell ref="Q782:Q783"/>
    <mergeCell ref="R782:R783"/>
    <mergeCell ref="H782:H783"/>
    <mergeCell ref="V782:V783"/>
    <mergeCell ref="E782:E783"/>
    <mergeCell ref="F782:F783"/>
    <mergeCell ref="G782:G783"/>
    <mergeCell ref="K815:K816"/>
    <mergeCell ref="J810:J812"/>
    <mergeCell ref="H810:H812"/>
    <mergeCell ref="G810:G812"/>
    <mergeCell ref="F810:F812"/>
    <mergeCell ref="D815:D816"/>
    <mergeCell ref="C815:C816"/>
    <mergeCell ref="B815:B816"/>
    <mergeCell ref="F779:F781"/>
    <mergeCell ref="G779:G781"/>
    <mergeCell ref="H779:H781"/>
    <mergeCell ref="I779:I781"/>
    <mergeCell ref="J779:J781"/>
    <mergeCell ref="K779:K781"/>
    <mergeCell ref="Q779:Q781"/>
    <mergeCell ref="R779:R781"/>
    <mergeCell ref="B789:B790"/>
    <mergeCell ref="J784:J786"/>
    <mergeCell ref="K784:K786"/>
    <mergeCell ref="M784:M786"/>
    <mergeCell ref="Q784:Q786"/>
    <mergeCell ref="E779:E781"/>
    <mergeCell ref="M808:M809"/>
    <mergeCell ref="M789:M790"/>
    <mergeCell ref="C779:C781"/>
    <mergeCell ref="B808:B809"/>
    <mergeCell ref="K791:K793"/>
    <mergeCell ref="B782:B783"/>
    <mergeCell ref="Q789:Q790"/>
    <mergeCell ref="R794:R795"/>
    <mergeCell ref="D794:D795"/>
    <mergeCell ref="E794:E795"/>
    <mergeCell ref="J744:J746"/>
    <mergeCell ref="K744:K746"/>
    <mergeCell ref="M744:M746"/>
    <mergeCell ref="Q744:Q746"/>
    <mergeCell ref="R744:R746"/>
    <mergeCell ref="AC744:AC746"/>
    <mergeCell ref="V748:V749"/>
    <mergeCell ref="X748:X749"/>
    <mergeCell ref="AC776:AC778"/>
    <mergeCell ref="AA771:AA772"/>
    <mergeCell ref="M776:M778"/>
    <mergeCell ref="Q776:Q778"/>
    <mergeCell ref="R776:R778"/>
    <mergeCell ref="AA776:AA778"/>
    <mergeCell ref="I771:I772"/>
    <mergeCell ref="R773:R775"/>
    <mergeCell ref="X776:X778"/>
    <mergeCell ref="I776:I778"/>
    <mergeCell ref="J776:J778"/>
    <mergeCell ref="K776:K778"/>
    <mergeCell ref="J771:J772"/>
    <mergeCell ref="J773:J775"/>
    <mergeCell ref="I769:I770"/>
    <mergeCell ref="J748:J749"/>
    <mergeCell ref="AA773:AA775"/>
    <mergeCell ref="AC773:AC775"/>
    <mergeCell ref="V773:V775"/>
    <mergeCell ref="X773:X775"/>
    <mergeCell ref="K771:K772"/>
    <mergeCell ref="Q773:Q775"/>
    <mergeCell ref="B312:B313"/>
    <mergeCell ref="I312:I313"/>
    <mergeCell ref="B349:B350"/>
    <mergeCell ref="F349:F350"/>
    <mergeCell ref="F312:F313"/>
    <mergeCell ref="F387:F388"/>
    <mergeCell ref="G387:G388"/>
    <mergeCell ref="C312:C313"/>
    <mergeCell ref="E349:E350"/>
    <mergeCell ref="D349:D350"/>
    <mergeCell ref="C349:C350"/>
    <mergeCell ref="D312:D313"/>
    <mergeCell ref="B810:B812"/>
    <mergeCell ref="F784:F786"/>
    <mergeCell ref="G784:G786"/>
    <mergeCell ref="H784:H786"/>
    <mergeCell ref="H748:H749"/>
    <mergeCell ref="I748:I749"/>
    <mergeCell ref="F776:F778"/>
    <mergeCell ref="G776:G778"/>
    <mergeCell ref="C810:C812"/>
    <mergeCell ref="B744:B746"/>
    <mergeCell ref="C744:C746"/>
    <mergeCell ref="H737:H738"/>
    <mergeCell ref="I737:I738"/>
    <mergeCell ref="B742:B743"/>
    <mergeCell ref="B767:B768"/>
    <mergeCell ref="B769:B770"/>
    <mergeCell ref="C808:C809"/>
    <mergeCell ref="B779:B781"/>
    <mergeCell ref="B784:B786"/>
    <mergeCell ref="C784:C786"/>
    <mergeCell ref="AF813:AF814"/>
    <mergeCell ref="AE815:AE816"/>
    <mergeCell ref="AE817:AE818"/>
    <mergeCell ref="V32:V33"/>
    <mergeCell ref="X32:X33"/>
    <mergeCell ref="AA817:AA818"/>
    <mergeCell ref="AA815:AA816"/>
    <mergeCell ref="AC815:AC816"/>
    <mergeCell ref="Q813:Q814"/>
    <mergeCell ref="AA813:AA814"/>
    <mergeCell ref="AC813:AC814"/>
    <mergeCell ref="AC808:AC809"/>
    <mergeCell ref="AE742:AE743"/>
    <mergeCell ref="AE538:AE539"/>
    <mergeCell ref="AE732:AE733"/>
    <mergeCell ref="AE723:AE725"/>
    <mergeCell ref="AA767:AA768"/>
    <mergeCell ref="AC767:AC768"/>
    <mergeCell ref="AE767:AE768"/>
    <mergeCell ref="AF817:AF818"/>
    <mergeCell ref="Q817:Q818"/>
    <mergeCell ref="AF815:AF816"/>
    <mergeCell ref="AE808:AE809"/>
    <mergeCell ref="AA748:AA749"/>
    <mergeCell ref="AC742:AC743"/>
    <mergeCell ref="AA791:AA793"/>
    <mergeCell ref="AF349:AF350"/>
    <mergeCell ref="V421:V422"/>
    <mergeCell ref="X744:X746"/>
    <mergeCell ref="AE387:AE388"/>
    <mergeCell ref="AF387:AF388"/>
    <mergeCell ref="V389:V390"/>
    <mergeCell ref="AE651:AE653"/>
    <mergeCell ref="AC737:AC738"/>
    <mergeCell ref="AC728:AC729"/>
    <mergeCell ref="AA742:AA743"/>
    <mergeCell ref="M737:M738"/>
    <mergeCell ref="AF389:AF390"/>
    <mergeCell ref="AF396:AF397"/>
    <mergeCell ref="AA396:AA397"/>
    <mergeCell ref="AE433:AE434"/>
    <mergeCell ref="AA421:AA422"/>
    <mergeCell ref="AA414:AA416"/>
    <mergeCell ref="V430:V431"/>
    <mergeCell ref="X430:X431"/>
    <mergeCell ref="AA430:AA431"/>
    <mergeCell ref="AC430:AC431"/>
    <mergeCell ref="AE430:AE431"/>
    <mergeCell ref="AE466:AE467"/>
    <mergeCell ref="AC466:AC467"/>
    <mergeCell ref="M466:M467"/>
    <mergeCell ref="AE726:AE727"/>
    <mergeCell ref="Q721:Q722"/>
    <mergeCell ref="R721:R722"/>
    <mergeCell ref="AF433:AF434"/>
    <mergeCell ref="AE389:AE390"/>
    <mergeCell ref="AE396:AE397"/>
    <mergeCell ref="AC721:AC722"/>
    <mergeCell ref="V721:V722"/>
    <mergeCell ref="X721:X722"/>
    <mergeCell ref="AC421:AC422"/>
    <mergeCell ref="AE421:AE422"/>
    <mergeCell ref="Q421:Q422"/>
    <mergeCell ref="M421:M422"/>
    <mergeCell ref="AF706:AF707"/>
    <mergeCell ref="AC414:AC416"/>
    <mergeCell ref="M414:M416"/>
    <mergeCell ref="K421:K422"/>
    <mergeCell ref="J421:J422"/>
    <mergeCell ref="AC651:AC653"/>
    <mergeCell ref="K721:K722"/>
    <mergeCell ref="M726:M727"/>
    <mergeCell ref="Q726:Q727"/>
    <mergeCell ref="R726:R727"/>
    <mergeCell ref="M723:M725"/>
    <mergeCell ref="AA744:AA746"/>
    <mergeCell ref="V784:V786"/>
    <mergeCell ref="AE782:AE783"/>
    <mergeCell ref="Q748:Q749"/>
    <mergeCell ref="R748:R749"/>
    <mergeCell ref="AC748:AC749"/>
    <mergeCell ref="AE706:AE707"/>
    <mergeCell ref="K773:K775"/>
    <mergeCell ref="M773:M775"/>
    <mergeCell ref="X767:X768"/>
    <mergeCell ref="AA779:AA781"/>
    <mergeCell ref="AC771:AC772"/>
    <mergeCell ref="K748:K749"/>
    <mergeCell ref="M748:M749"/>
    <mergeCell ref="AF538:AF539"/>
    <mergeCell ref="X421:X422"/>
    <mergeCell ref="AA723:AA725"/>
    <mergeCell ref="AC723:AC725"/>
    <mergeCell ref="AE784:AE786"/>
    <mergeCell ref="AC779:AC781"/>
    <mergeCell ref="J538:J539"/>
    <mergeCell ref="AA737:AA738"/>
    <mergeCell ref="AA726:AA727"/>
    <mergeCell ref="AA728:AA729"/>
    <mergeCell ref="AA739:AA741"/>
    <mergeCell ref="AC769:AC770"/>
    <mergeCell ref="AE769:AE770"/>
    <mergeCell ref="V723:V725"/>
    <mergeCell ref="X723:X725"/>
    <mergeCell ref="AC739:AC741"/>
    <mergeCell ref="AE739:AE741"/>
    <mergeCell ref="K726:K727"/>
    <mergeCell ref="AC726:AC727"/>
    <mergeCell ref="R728:R729"/>
    <mergeCell ref="K739:K741"/>
    <mergeCell ref="M739:M741"/>
    <mergeCell ref="Q739:Q741"/>
    <mergeCell ref="R739:R741"/>
    <mergeCell ref="M728:M729"/>
    <mergeCell ref="AE744:AE746"/>
    <mergeCell ref="R742:R743"/>
    <mergeCell ref="V739:V741"/>
    <mergeCell ref="X739:X741"/>
    <mergeCell ref="V732:V733"/>
    <mergeCell ref="X732:X733"/>
    <mergeCell ref="M732:M733"/>
    <mergeCell ref="R767:R768"/>
    <mergeCell ref="AE728:AE729"/>
    <mergeCell ref="Q737:Q738"/>
    <mergeCell ref="K737:K738"/>
    <mergeCell ref="V728:V729"/>
    <mergeCell ref="X728:X729"/>
    <mergeCell ref="AC798:AC799"/>
    <mergeCell ref="X789:X790"/>
    <mergeCell ref="X784:X786"/>
    <mergeCell ref="V767:V768"/>
    <mergeCell ref="AE810:AE812"/>
    <mergeCell ref="Q810:Q812"/>
    <mergeCell ref="AE789:AE790"/>
    <mergeCell ref="AE779:AE781"/>
    <mergeCell ref="AE771:AE772"/>
    <mergeCell ref="K742:K743"/>
    <mergeCell ref="M742:M743"/>
    <mergeCell ref="Q742:Q743"/>
    <mergeCell ref="V744:V746"/>
    <mergeCell ref="AE748:AE749"/>
    <mergeCell ref="AA798:AA799"/>
    <mergeCell ref="V794:V795"/>
    <mergeCell ref="X794:X795"/>
    <mergeCell ref="X779:X781"/>
    <mergeCell ref="AC810:AC812"/>
    <mergeCell ref="AA810:AA812"/>
    <mergeCell ref="AE794:AE795"/>
    <mergeCell ref="AA789:AA790"/>
    <mergeCell ref="AC789:AC790"/>
    <mergeCell ref="AA784:AA786"/>
    <mergeCell ref="AC784:AC786"/>
    <mergeCell ref="AC782:AC783"/>
    <mergeCell ref="G847:G848"/>
    <mergeCell ref="F847:F848"/>
    <mergeCell ref="E847:E848"/>
    <mergeCell ref="D847:D848"/>
    <mergeCell ref="C847:C848"/>
    <mergeCell ref="B847:B848"/>
    <mergeCell ref="Q847:Q848"/>
    <mergeCell ref="B851:B852"/>
    <mergeCell ref="D849:D850"/>
    <mergeCell ref="C849:C850"/>
    <mergeCell ref="AE737:AE738"/>
    <mergeCell ref="AF791:AF793"/>
    <mergeCell ref="AF767:AF768"/>
    <mergeCell ref="AF769:AF770"/>
    <mergeCell ref="AF771:AF772"/>
    <mergeCell ref="AF773:AF775"/>
    <mergeCell ref="AF776:AF778"/>
    <mergeCell ref="AF779:AF781"/>
    <mergeCell ref="AF782:AF783"/>
    <mergeCell ref="AF784:AF786"/>
    <mergeCell ref="AF810:AF812"/>
    <mergeCell ref="K798:K799"/>
    <mergeCell ref="M798:M799"/>
    <mergeCell ref="Q798:Q799"/>
    <mergeCell ref="R798:R799"/>
    <mergeCell ref="AE798:AE799"/>
    <mergeCell ref="AA794:AA795"/>
    <mergeCell ref="AE791:AE793"/>
    <mergeCell ref="AC794:AC795"/>
    <mergeCell ref="AF808:AF809"/>
    <mergeCell ref="AC791:AC793"/>
    <mergeCell ref="Q791:Q793"/>
    <mergeCell ref="G1148:G1149"/>
    <mergeCell ref="J1320:J1321"/>
    <mergeCell ref="AA1320:AA1321"/>
    <mergeCell ref="AC1320:AC1321"/>
    <mergeCell ref="B849:B850"/>
    <mergeCell ref="D863:D865"/>
    <mergeCell ref="AC890:AC891"/>
    <mergeCell ref="E859:E860"/>
    <mergeCell ref="K1234:K1235"/>
    <mergeCell ref="AA1250:AA1251"/>
    <mergeCell ref="Q1493:Q1494"/>
    <mergeCell ref="H813:H814"/>
    <mergeCell ref="G813:G814"/>
    <mergeCell ref="M815:M816"/>
    <mergeCell ref="C813:C814"/>
    <mergeCell ref="K813:K814"/>
    <mergeCell ref="F813:F814"/>
    <mergeCell ref="E813:E814"/>
    <mergeCell ref="B813:B814"/>
    <mergeCell ref="Q815:Q816"/>
    <mergeCell ref="M813:M814"/>
    <mergeCell ref="B1148:B1149"/>
    <mergeCell ref="H1148:H1149"/>
    <mergeCell ref="J1148:J1149"/>
    <mergeCell ref="C888:C889"/>
    <mergeCell ref="D813:D814"/>
    <mergeCell ref="B817:B818"/>
    <mergeCell ref="F849:F850"/>
    <mergeCell ref="E849:E850"/>
    <mergeCell ref="D817:D818"/>
    <mergeCell ref="C853:C854"/>
    <mergeCell ref="B853:B854"/>
    <mergeCell ref="AA849:AA850"/>
    <mergeCell ref="AC849:AC850"/>
    <mergeCell ref="V851:V852"/>
    <mergeCell ref="X851:X852"/>
    <mergeCell ref="J851:J852"/>
    <mergeCell ref="I851:I852"/>
    <mergeCell ref="I849:I850"/>
    <mergeCell ref="H851:H852"/>
    <mergeCell ref="J849:J850"/>
    <mergeCell ref="H849:H850"/>
    <mergeCell ref="G849:G850"/>
    <mergeCell ref="G851:G852"/>
    <mergeCell ref="F851:F852"/>
    <mergeCell ref="B888:B889"/>
    <mergeCell ref="B863:B865"/>
    <mergeCell ref="B859:B860"/>
    <mergeCell ref="C861:C862"/>
    <mergeCell ref="AA888:AA889"/>
    <mergeCell ref="AC888:AC889"/>
    <mergeCell ref="D851:D852"/>
    <mergeCell ref="B855:B858"/>
    <mergeCell ref="C855:C858"/>
    <mergeCell ref="C863:C865"/>
    <mergeCell ref="F855:F858"/>
    <mergeCell ref="G855:G858"/>
    <mergeCell ref="H855:H858"/>
    <mergeCell ref="J855:J858"/>
    <mergeCell ref="V855:V858"/>
    <mergeCell ref="X855:X858"/>
    <mergeCell ref="D855:D858"/>
    <mergeCell ref="E855:E858"/>
    <mergeCell ref="V853:V854"/>
    <mergeCell ref="V1743:V1745"/>
    <mergeCell ref="X1743:X1745"/>
    <mergeCell ref="F1735:F1736"/>
    <mergeCell ref="E1735:E1736"/>
    <mergeCell ref="B1735:B1736"/>
    <mergeCell ref="M1735:M1736"/>
    <mergeCell ref="Q1735:Q1736"/>
    <mergeCell ref="F1483:F1484"/>
    <mergeCell ref="G1483:G1484"/>
    <mergeCell ref="H1483:H1484"/>
    <mergeCell ref="J1483:J1484"/>
    <mergeCell ref="K1483:K1484"/>
    <mergeCell ref="M1483:M1484"/>
    <mergeCell ref="AA1519:AA1520"/>
    <mergeCell ref="AC1519:AC1520"/>
    <mergeCell ref="AA1568:AA1571"/>
    <mergeCell ref="H1568:H1571"/>
    <mergeCell ref="G1568:G1571"/>
    <mergeCell ref="F1568:F1571"/>
    <mergeCell ref="E1568:E1571"/>
    <mergeCell ref="D1568:D1571"/>
    <mergeCell ref="C1568:C1571"/>
    <mergeCell ref="B1682:B1683"/>
    <mergeCell ref="E1483:E1484"/>
    <mergeCell ref="C1483:C1484"/>
    <mergeCell ref="J1568:J1571"/>
    <mergeCell ref="D1519:D1520"/>
    <mergeCell ref="E1682:E1683"/>
    <mergeCell ref="F1682:F1683"/>
    <mergeCell ref="H1549:H1550"/>
    <mergeCell ref="H1682:H1683"/>
    <mergeCell ref="J1682:J1683"/>
    <mergeCell ref="AA1735:AA1736"/>
    <mergeCell ref="G1707:G1708"/>
    <mergeCell ref="M1707:M1708"/>
    <mergeCell ref="Q1707:Q1708"/>
    <mergeCell ref="AE1699:AE1700"/>
    <mergeCell ref="E1731:E1734"/>
    <mergeCell ref="AA890:AA891"/>
    <mergeCell ref="V1234:V1235"/>
    <mergeCell ref="B861:B862"/>
    <mergeCell ref="J859:J860"/>
    <mergeCell ref="V888:V889"/>
    <mergeCell ref="M1234:M1235"/>
    <mergeCell ref="B1250:B1251"/>
    <mergeCell ref="D1320:D1321"/>
    <mergeCell ref="B890:B891"/>
    <mergeCell ref="H1250:H1251"/>
    <mergeCell ref="G1250:G1251"/>
    <mergeCell ref="E1250:E1251"/>
    <mergeCell ref="D1250:D1251"/>
    <mergeCell ref="C1250:C1251"/>
    <mergeCell ref="G1320:G1321"/>
    <mergeCell ref="AA1234:AA1235"/>
    <mergeCell ref="H1234:H1235"/>
    <mergeCell ref="C1320:C1321"/>
    <mergeCell ref="B1731:B1734"/>
    <mergeCell ref="Q1731:Q1734"/>
    <mergeCell ref="AA1731:AA1734"/>
    <mergeCell ref="K1711:K1713"/>
    <mergeCell ref="J1711:J1713"/>
    <mergeCell ref="B1234:B1235"/>
    <mergeCell ref="C1148:C1149"/>
    <mergeCell ref="D1148:D1149"/>
    <mergeCell ref="AC1763:AC1764"/>
    <mergeCell ref="AE1763:AE1764"/>
    <mergeCell ref="AC1776:AC1778"/>
    <mergeCell ref="J1761:J1762"/>
    <mergeCell ref="H1761:H1762"/>
    <mergeCell ref="D1763:D1764"/>
    <mergeCell ref="J1765:J1769"/>
    <mergeCell ref="H1765:H1769"/>
    <mergeCell ref="G1765:G1769"/>
    <mergeCell ref="F1765:F1769"/>
    <mergeCell ref="D1776:D1778"/>
    <mergeCell ref="C1776:C1778"/>
    <mergeCell ref="AC1765:AC1769"/>
    <mergeCell ref="AC1772:AC1773"/>
    <mergeCell ref="AE1772:AE1773"/>
    <mergeCell ref="AC1761:AC1762"/>
    <mergeCell ref="AE1761:AE1762"/>
    <mergeCell ref="V1761:V1762"/>
    <mergeCell ref="X1761:X1762"/>
    <mergeCell ref="K1761:K1762"/>
    <mergeCell ref="C1763:C1764"/>
    <mergeCell ref="D1761:D1762"/>
    <mergeCell ref="C1761:C1762"/>
    <mergeCell ref="AE1776:AE1778"/>
    <mergeCell ref="X1765:X1769"/>
    <mergeCell ref="M1763:M1764"/>
    <mergeCell ref="Q1763:Q1764"/>
    <mergeCell ref="G1761:G1762"/>
    <mergeCell ref="F1761:F1762"/>
    <mergeCell ref="E1761:E1762"/>
    <mergeCell ref="X1763:X1764"/>
    <mergeCell ref="AA1763:AA1764"/>
    <mergeCell ref="B1761:B1762"/>
    <mergeCell ref="M1761:M1762"/>
    <mergeCell ref="Q1761:Q1762"/>
    <mergeCell ref="H1763:H1764"/>
    <mergeCell ref="G1763:G1764"/>
    <mergeCell ref="F1763:F1764"/>
    <mergeCell ref="E1763:E1764"/>
    <mergeCell ref="J1707:J1708"/>
    <mergeCell ref="H1707:H1708"/>
    <mergeCell ref="F1731:F1734"/>
    <mergeCell ref="K1731:K1734"/>
    <mergeCell ref="M1731:M1734"/>
    <mergeCell ref="D1731:D1734"/>
    <mergeCell ref="G1735:G1736"/>
    <mergeCell ref="C1707:C1708"/>
    <mergeCell ref="F1707:F1708"/>
    <mergeCell ref="E1707:E1708"/>
    <mergeCell ref="J1731:J1734"/>
    <mergeCell ref="C1711:C1713"/>
    <mergeCell ref="C1731:C1734"/>
    <mergeCell ref="D1735:D1736"/>
    <mergeCell ref="J1735:J1736"/>
    <mergeCell ref="H1735:H1736"/>
    <mergeCell ref="D1711:D1713"/>
    <mergeCell ref="Q1711:Q1713"/>
    <mergeCell ref="C1735:C1736"/>
    <mergeCell ref="B1707:B1708"/>
    <mergeCell ref="AF855:AF858"/>
    <mergeCell ref="AA855:AA858"/>
    <mergeCell ref="K1743:K1745"/>
    <mergeCell ref="J1743:J1745"/>
    <mergeCell ref="H1743:H1745"/>
    <mergeCell ref="G1743:G1745"/>
    <mergeCell ref="F1743:F1745"/>
    <mergeCell ref="E1743:E1745"/>
    <mergeCell ref="D1743:D1745"/>
    <mergeCell ref="C1743:C1745"/>
    <mergeCell ref="M1743:M1745"/>
    <mergeCell ref="Q1743:Q1745"/>
    <mergeCell ref="AA1743:AA1745"/>
    <mergeCell ref="AC1743:AC1745"/>
    <mergeCell ref="AE1743:AE1745"/>
    <mergeCell ref="D1702:D1705"/>
    <mergeCell ref="C1702:C1705"/>
    <mergeCell ref="AF1731:AF1734"/>
    <mergeCell ref="K1735:K1736"/>
    <mergeCell ref="AE1694:AE1695"/>
    <mergeCell ref="AE1697:AE1698"/>
    <mergeCell ref="E1702:E1705"/>
    <mergeCell ref="AE1735:AE1736"/>
    <mergeCell ref="AC1711:AC1713"/>
    <mergeCell ref="AE1711:AE1713"/>
    <mergeCell ref="G1731:G1734"/>
    <mergeCell ref="AC1735:AC1736"/>
    <mergeCell ref="AC1694:AC1695"/>
    <mergeCell ref="C1699:C1700"/>
    <mergeCell ref="D1697:D1698"/>
    <mergeCell ref="AC1707:AC1708"/>
    <mergeCell ref="AE1707:AE1708"/>
    <mergeCell ref="C1772:C1773"/>
    <mergeCell ref="K1763:K1764"/>
    <mergeCell ref="E1794:E1796"/>
    <mergeCell ref="F1794:F1796"/>
    <mergeCell ref="G1794:G1796"/>
    <mergeCell ref="H1794:H1796"/>
    <mergeCell ref="J1794:J1796"/>
    <mergeCell ref="B1776:B1778"/>
    <mergeCell ref="B1794:B1796"/>
    <mergeCell ref="C1794:C1796"/>
    <mergeCell ref="D1794:D1796"/>
    <mergeCell ref="M1765:M1769"/>
    <mergeCell ref="B1772:B1773"/>
    <mergeCell ref="AA1772:AA1773"/>
    <mergeCell ref="J1763:J1764"/>
    <mergeCell ref="M1776:M1778"/>
    <mergeCell ref="V1763:V1764"/>
    <mergeCell ref="K1794:K1796"/>
    <mergeCell ref="Q1794:Q1796"/>
    <mergeCell ref="M1794:M1796"/>
    <mergeCell ref="E1765:E1769"/>
    <mergeCell ref="D1765:D1769"/>
    <mergeCell ref="C1765:C1769"/>
    <mergeCell ref="K1765:K1769"/>
    <mergeCell ref="AA1765:AA1769"/>
    <mergeCell ref="Q1776:Q1778"/>
    <mergeCell ref="B1765:B1769"/>
    <mergeCell ref="Q1765:Q1769"/>
    <mergeCell ref="B1763:B1764"/>
    <mergeCell ref="Q1772:Q1773"/>
    <mergeCell ref="V1772:V1773"/>
    <mergeCell ref="X1772:X1773"/>
    <mergeCell ref="AC1802:AC1804"/>
    <mergeCell ref="AF1800:AF1801"/>
    <mergeCell ref="AF1772:AF1773"/>
    <mergeCell ref="M1772:M1773"/>
    <mergeCell ref="K1776:K1778"/>
    <mergeCell ref="J1776:J1778"/>
    <mergeCell ref="H1776:H1778"/>
    <mergeCell ref="G1776:G1778"/>
    <mergeCell ref="F1776:F1778"/>
    <mergeCell ref="E1776:E1778"/>
    <mergeCell ref="K1785:K1787"/>
    <mergeCell ref="J1785:J1787"/>
    <mergeCell ref="H1785:H1787"/>
    <mergeCell ref="G1785:G1787"/>
    <mergeCell ref="F1785:F1787"/>
    <mergeCell ref="E1785:E1787"/>
    <mergeCell ref="K1772:K1773"/>
    <mergeCell ref="J1772:J1773"/>
    <mergeCell ref="H1772:H1773"/>
    <mergeCell ref="G1772:G1773"/>
    <mergeCell ref="F1772:F1773"/>
    <mergeCell ref="E1772:E1773"/>
    <mergeCell ref="AF1794:AF1796"/>
    <mergeCell ref="X1779:X1781"/>
    <mergeCell ref="AF1785:AF1787"/>
    <mergeCell ref="K1800:K1801"/>
    <mergeCell ref="J1800:J1801"/>
    <mergeCell ref="H1800:H1801"/>
    <mergeCell ref="G1800:G1801"/>
    <mergeCell ref="F1800:F1801"/>
    <mergeCell ref="E1800:E1801"/>
    <mergeCell ref="V1779:V1781"/>
    <mergeCell ref="Q1800:Q1801"/>
    <mergeCell ref="V1800:V1801"/>
    <mergeCell ref="X1800:X1801"/>
    <mergeCell ref="AA1800:AA1801"/>
    <mergeCell ref="G1802:G1804"/>
    <mergeCell ref="H1802:H1804"/>
    <mergeCell ref="J1802:J1804"/>
    <mergeCell ref="K1802:K1804"/>
    <mergeCell ref="B1802:B1804"/>
    <mergeCell ref="C1802:C1804"/>
    <mergeCell ref="B1779:B1781"/>
    <mergeCell ref="C1779:C1781"/>
    <mergeCell ref="D1779:D1781"/>
    <mergeCell ref="E1779:E1781"/>
    <mergeCell ref="F1779:F1781"/>
    <mergeCell ref="G1779:G1781"/>
    <mergeCell ref="H1779:H1781"/>
    <mergeCell ref="J1779:J1781"/>
    <mergeCell ref="K1779:K1781"/>
    <mergeCell ref="M1779:M1781"/>
    <mergeCell ref="Q1779:Q1781"/>
    <mergeCell ref="AA1779:AA1781"/>
    <mergeCell ref="D1802:D1804"/>
    <mergeCell ref="D1800:D1801"/>
    <mergeCell ref="C1800:C1801"/>
    <mergeCell ref="B1800:B1801"/>
    <mergeCell ref="AA1794:AA1796"/>
    <mergeCell ref="D1785:D1787"/>
    <mergeCell ref="AA1776:AA1778"/>
    <mergeCell ref="D1772:D1773"/>
    <mergeCell ref="D1818:D1819"/>
    <mergeCell ref="C1818:C1819"/>
    <mergeCell ref="B1818:B1819"/>
    <mergeCell ref="M1818:M1819"/>
    <mergeCell ref="AC1818:AC1819"/>
    <mergeCell ref="V1818:V1819"/>
    <mergeCell ref="X1818:X1819"/>
    <mergeCell ref="G1820:G1823"/>
    <mergeCell ref="E1820:E1823"/>
    <mergeCell ref="H1818:H1819"/>
    <mergeCell ref="G1818:G1819"/>
    <mergeCell ref="F1818:F1819"/>
    <mergeCell ref="E1818:E1819"/>
    <mergeCell ref="F1820:F1823"/>
    <mergeCell ref="AC1805:AC1806"/>
    <mergeCell ref="AC1820:AC1823"/>
    <mergeCell ref="K1807:K1809"/>
    <mergeCell ref="J1807:J1809"/>
    <mergeCell ref="J1805:J1806"/>
    <mergeCell ref="H1805:H1806"/>
    <mergeCell ref="H1820:H1823"/>
    <mergeCell ref="J1820:J1823"/>
    <mergeCell ref="K1818:K1819"/>
    <mergeCell ref="J1818:J1819"/>
    <mergeCell ref="I1818:I1819"/>
    <mergeCell ref="E1805:E1806"/>
    <mergeCell ref="M1811:M1813"/>
    <mergeCell ref="F1811:F1813"/>
    <mergeCell ref="D1811:D1813"/>
    <mergeCell ref="M1800:M1801"/>
    <mergeCell ref="AE1878:AE1879"/>
    <mergeCell ref="AE1824:AE1826"/>
    <mergeCell ref="E1918:E1919"/>
    <mergeCell ref="Q1802:Q1804"/>
    <mergeCell ref="AC1779:AC1781"/>
    <mergeCell ref="AA1926:AA1928"/>
    <mergeCell ref="M1802:M1804"/>
    <mergeCell ref="AC1824:AC1826"/>
    <mergeCell ref="AA1818:AA1819"/>
    <mergeCell ref="G1805:G1806"/>
    <mergeCell ref="F1805:F1806"/>
    <mergeCell ref="AE1779:AE1781"/>
    <mergeCell ref="AC1794:AC1796"/>
    <mergeCell ref="V1765:V1769"/>
    <mergeCell ref="AE1794:AE1796"/>
    <mergeCell ref="E1860:E1861"/>
    <mergeCell ref="E1802:E1804"/>
    <mergeCell ref="F1802:F1804"/>
    <mergeCell ref="X1805:X1806"/>
    <mergeCell ref="AC1814:AC1815"/>
    <mergeCell ref="AE1814:AE1815"/>
    <mergeCell ref="AC1811:AC1813"/>
    <mergeCell ref="AE1811:AE1813"/>
    <mergeCell ref="G1807:G1809"/>
    <mergeCell ref="F1807:F1809"/>
    <mergeCell ref="E1807:E1809"/>
    <mergeCell ref="M1807:M1809"/>
    <mergeCell ref="Q1807:Q1809"/>
    <mergeCell ref="AC1807:AC1809"/>
    <mergeCell ref="AE1807:AE1809"/>
    <mergeCell ref="AE1802:AE1804"/>
    <mergeCell ref="E1814:E1815"/>
    <mergeCell ref="AE1765:AE1769"/>
    <mergeCell ref="AF1645:AF1646"/>
    <mergeCell ref="M1645:M1646"/>
    <mergeCell ref="K1873:K1875"/>
    <mergeCell ref="J1873:J1875"/>
    <mergeCell ref="H1873:H1875"/>
    <mergeCell ref="G1873:G1875"/>
    <mergeCell ref="F1873:F1875"/>
    <mergeCell ref="E1873:E1875"/>
    <mergeCell ref="M1873:M1875"/>
    <mergeCell ref="Q1873:Q1875"/>
    <mergeCell ref="AA1873:AA1875"/>
    <mergeCell ref="AC1873:AC1875"/>
    <mergeCell ref="AE1873:AE1875"/>
    <mergeCell ref="AC1800:AC1801"/>
    <mergeCell ref="AE1800:AE1801"/>
    <mergeCell ref="AA1761:AA1762"/>
    <mergeCell ref="K1805:K1806"/>
    <mergeCell ref="V1811:V1813"/>
    <mergeCell ref="X1811:X1813"/>
    <mergeCell ref="Q1818:Q1819"/>
    <mergeCell ref="M1824:M1826"/>
    <mergeCell ref="AE1820:AE1823"/>
    <mergeCell ref="AE1805:AE1806"/>
    <mergeCell ref="G1811:G1813"/>
    <mergeCell ref="Q1811:Q1813"/>
    <mergeCell ref="AA1807:AA1809"/>
    <mergeCell ref="M1820:M1823"/>
    <mergeCell ref="AA1820:AA1823"/>
    <mergeCell ref="AC1785:AC1787"/>
    <mergeCell ref="AA1824:AA1826"/>
    <mergeCell ref="K1820:K1823"/>
    <mergeCell ref="B1922:B1923"/>
    <mergeCell ref="M1922:M1923"/>
    <mergeCell ref="M1904:M1906"/>
    <mergeCell ref="C1918:C1919"/>
    <mergeCell ref="M1914:M1915"/>
    <mergeCell ref="Q1914:Q1915"/>
    <mergeCell ref="X1914:X1915"/>
    <mergeCell ref="B1914:B1915"/>
    <mergeCell ref="C1914:C1915"/>
    <mergeCell ref="F1918:F1919"/>
    <mergeCell ref="J1918:J1919"/>
    <mergeCell ref="F1935:F1936"/>
    <mergeCell ref="B1935:B1936"/>
    <mergeCell ref="B1926:B1928"/>
    <mergeCell ref="B1933:B1934"/>
    <mergeCell ref="J1930:J1932"/>
    <mergeCell ref="F1933:F1934"/>
    <mergeCell ref="E1933:E1934"/>
    <mergeCell ref="E1904:E1906"/>
    <mergeCell ref="E1920:E1921"/>
    <mergeCell ref="C1922:C1923"/>
    <mergeCell ref="M1930:M1932"/>
    <mergeCell ref="V1930:V1932"/>
    <mergeCell ref="C1926:C1928"/>
    <mergeCell ref="V1914:V1915"/>
    <mergeCell ref="H1918:H1919"/>
    <mergeCell ref="B1930:B1932"/>
    <mergeCell ref="H1926:H1928"/>
    <mergeCell ref="C1933:C1934"/>
    <mergeCell ref="C1904:C1906"/>
    <mergeCell ref="B1904:B1906"/>
    <mergeCell ref="M1926:M1928"/>
    <mergeCell ref="AC1933:AC1934"/>
    <mergeCell ref="G1930:G1932"/>
    <mergeCell ref="E1926:E1928"/>
    <mergeCell ref="I1930:I1932"/>
    <mergeCell ref="M1935:M1936"/>
    <mergeCell ref="Q1935:Q1936"/>
    <mergeCell ref="AA1935:AA1936"/>
    <mergeCell ref="AC1935:AC1936"/>
    <mergeCell ref="AA1930:AA1932"/>
    <mergeCell ref="AC1930:AC1932"/>
    <mergeCell ref="AA1933:AA1934"/>
    <mergeCell ref="D1941:D1943"/>
    <mergeCell ref="X1930:X1932"/>
    <mergeCell ref="Q1930:Q1932"/>
    <mergeCell ref="Q1933:Q1934"/>
    <mergeCell ref="D1933:D1934"/>
    <mergeCell ref="G1941:G1943"/>
    <mergeCell ref="F1941:F1943"/>
    <mergeCell ref="G1937:G1938"/>
    <mergeCell ref="J1935:J1936"/>
    <mergeCell ref="H1935:H1936"/>
    <mergeCell ref="Q1926:Q1928"/>
    <mergeCell ref="X1933:X1934"/>
    <mergeCell ref="H1930:H1931"/>
    <mergeCell ref="D1926:D1928"/>
    <mergeCell ref="J1941:J1943"/>
    <mergeCell ref="H1941:H1943"/>
    <mergeCell ref="AE1935:AE1936"/>
    <mergeCell ref="K1937:K1938"/>
    <mergeCell ref="K1972:K1974"/>
    <mergeCell ref="J1972:J1974"/>
    <mergeCell ref="AC1972:AC1974"/>
    <mergeCell ref="AE1972:AE1974"/>
    <mergeCell ref="M1972:M1974"/>
    <mergeCell ref="AA1972:AA1974"/>
    <mergeCell ref="V1967:V1968"/>
    <mergeCell ref="X1967:X1968"/>
    <mergeCell ref="AA1967:AA1968"/>
    <mergeCell ref="AC1967:AC1968"/>
    <mergeCell ref="AE1967:AE1968"/>
    <mergeCell ref="AE1941:AE1943"/>
    <mergeCell ref="Q1948:Q1949"/>
    <mergeCell ref="AA1948:AA1949"/>
    <mergeCell ref="AC1948:AC1949"/>
    <mergeCell ref="AE1948:AE1949"/>
    <mergeCell ref="AA1969:AA1971"/>
    <mergeCell ref="AC1969:AC1971"/>
    <mergeCell ref="AE1969:AE1971"/>
    <mergeCell ref="AA1941:AA1943"/>
    <mergeCell ref="K1969:K1971"/>
    <mergeCell ref="AC1941:AC1943"/>
    <mergeCell ref="V1941:V1943"/>
    <mergeCell ref="X1941:X1943"/>
    <mergeCell ref="K1948:K1949"/>
    <mergeCell ref="AC1937:AC1938"/>
    <mergeCell ref="M1948:M1949"/>
    <mergeCell ref="J1948:J1949"/>
    <mergeCell ref="M1967:M1968"/>
    <mergeCell ref="K1967:K1968"/>
    <mergeCell ref="AE1975:AE1977"/>
    <mergeCell ref="Q1972:Q1974"/>
    <mergeCell ref="M1969:M1971"/>
    <mergeCell ref="Q1967:Q1968"/>
    <mergeCell ref="M1975:M1977"/>
    <mergeCell ref="Q1975:Q1977"/>
    <mergeCell ref="AA1975:AA1977"/>
    <mergeCell ref="H1969:H1971"/>
    <mergeCell ref="B1969:B1971"/>
    <mergeCell ref="V1937:V1938"/>
    <mergeCell ref="X1937:X1938"/>
    <mergeCell ref="B1937:B1938"/>
    <mergeCell ref="F1967:F1968"/>
    <mergeCell ref="E1969:E1971"/>
    <mergeCell ref="D1969:D1971"/>
    <mergeCell ref="C1948:C1949"/>
    <mergeCell ref="D1937:D1938"/>
    <mergeCell ref="G1948:G1949"/>
    <mergeCell ref="F1948:F1949"/>
    <mergeCell ref="E1948:E1949"/>
    <mergeCell ref="B1948:B1949"/>
    <mergeCell ref="F1975:F1977"/>
    <mergeCell ref="G1975:G1977"/>
    <mergeCell ref="H1975:H1977"/>
    <mergeCell ref="AC1975:AC1977"/>
    <mergeCell ref="J1967:J1968"/>
    <mergeCell ref="G1969:G1971"/>
    <mergeCell ref="F1969:F1971"/>
    <mergeCell ref="D1948:D1949"/>
    <mergeCell ref="V1975:V1977"/>
    <mergeCell ref="H1948:H1949"/>
    <mergeCell ref="I1948:I1949"/>
    <mergeCell ref="AA1978:AA1979"/>
    <mergeCell ref="B1978:B1979"/>
    <mergeCell ref="C1978:C1979"/>
    <mergeCell ref="D1978:D1979"/>
    <mergeCell ref="K1975:K1977"/>
    <mergeCell ref="H1972:H1974"/>
    <mergeCell ref="G1972:G1974"/>
    <mergeCell ref="F1972:F1974"/>
    <mergeCell ref="C1969:C1971"/>
    <mergeCell ref="E1972:E1974"/>
    <mergeCell ref="Q1983:Q1985"/>
    <mergeCell ref="AA1996:AA1997"/>
    <mergeCell ref="V1972:V1974"/>
    <mergeCell ref="X1972:X1974"/>
    <mergeCell ref="Q1969:Q1971"/>
    <mergeCell ref="D1975:D1977"/>
    <mergeCell ref="K1983:K1985"/>
    <mergeCell ref="J1983:J1985"/>
    <mergeCell ref="I1983:I1985"/>
    <mergeCell ref="E1975:E1977"/>
    <mergeCell ref="E1996:E1997"/>
    <mergeCell ref="F1996:F1997"/>
    <mergeCell ref="B1983:B1985"/>
    <mergeCell ref="V1978:V1979"/>
    <mergeCell ref="B1975:B1977"/>
    <mergeCell ref="C1975:C1977"/>
    <mergeCell ref="C1972:C1974"/>
    <mergeCell ref="C1983:C1985"/>
    <mergeCell ref="E1983:E1985"/>
    <mergeCell ref="Q1996:Q1997"/>
    <mergeCell ref="R1996:R1997"/>
    <mergeCell ref="V1996:V1997"/>
    <mergeCell ref="AC1996:AC1997"/>
    <mergeCell ref="AE1996:AE1997"/>
    <mergeCell ref="AC1999:AC2000"/>
    <mergeCell ref="AE1999:AE2000"/>
    <mergeCell ref="K2001:K2003"/>
    <mergeCell ref="J2001:J2003"/>
    <mergeCell ref="I2001:I2003"/>
    <mergeCell ref="H2001:H2003"/>
    <mergeCell ref="G2001:G2003"/>
    <mergeCell ref="F2001:F2003"/>
    <mergeCell ref="AE2001:AE2003"/>
    <mergeCell ref="AA1983:AA1985"/>
    <mergeCell ref="AC1983:AC1985"/>
    <mergeCell ref="AE1983:AE1985"/>
    <mergeCell ref="AC2001:AC2003"/>
    <mergeCell ref="I1999:I2000"/>
    <mergeCell ref="Q2001:Q2003"/>
    <mergeCell ref="AA2001:AA2003"/>
    <mergeCell ref="X1983:X1985"/>
    <mergeCell ref="V1983:V1985"/>
    <mergeCell ref="G1996:G1997"/>
    <mergeCell ref="M1983:M1985"/>
    <mergeCell ref="AC2007:AC2008"/>
    <mergeCell ref="AE2007:AE2008"/>
    <mergeCell ref="G1983:G1985"/>
    <mergeCell ref="F1983:F1985"/>
    <mergeCell ref="F2007:F2008"/>
    <mergeCell ref="G2007:G2008"/>
    <mergeCell ref="H2007:H2008"/>
    <mergeCell ref="J2007:J2008"/>
    <mergeCell ref="K2007:K2008"/>
    <mergeCell ref="I2007:I2008"/>
    <mergeCell ref="AC1978:AC1979"/>
    <mergeCell ref="C2001:C2003"/>
    <mergeCell ref="Q1999:Q2000"/>
    <mergeCell ref="M1999:M2000"/>
    <mergeCell ref="M2001:M2003"/>
    <mergeCell ref="B2013:B2014"/>
    <mergeCell ref="AA2013:AA2014"/>
    <mergeCell ref="AC2013:AC2014"/>
    <mergeCell ref="AE2013:AE2014"/>
    <mergeCell ref="B2004:B2006"/>
    <mergeCell ref="C2004:C2006"/>
    <mergeCell ref="D2004:D2006"/>
    <mergeCell ref="E2004:E2006"/>
    <mergeCell ref="F2004:F2006"/>
    <mergeCell ref="G2004:G2006"/>
    <mergeCell ref="H2004:H2006"/>
    <mergeCell ref="I2004:I2006"/>
    <mergeCell ref="J2004:J2006"/>
    <mergeCell ref="K2004:K2006"/>
    <mergeCell ref="M2004:M2006"/>
    <mergeCell ref="Q2004:Q2006"/>
    <mergeCell ref="AA2004:AA2006"/>
    <mergeCell ref="AC2004:AC2006"/>
    <mergeCell ref="AE2004:AE2006"/>
    <mergeCell ref="B2007:B2008"/>
    <mergeCell ref="C2007:C2008"/>
    <mergeCell ref="D2007:D2008"/>
    <mergeCell ref="E2007:E2008"/>
    <mergeCell ref="Q2013:Q2014"/>
    <mergeCell ref="M2013:M2014"/>
    <mergeCell ref="K2013:K2014"/>
    <mergeCell ref="J2013:J2014"/>
    <mergeCell ref="Q2009:Q2012"/>
    <mergeCell ref="AA2009:AA2012"/>
    <mergeCell ref="Q2021:Q2023"/>
    <mergeCell ref="AA2021:AA2023"/>
    <mergeCell ref="AC2021:AC2023"/>
    <mergeCell ref="AE2021:AE2023"/>
    <mergeCell ref="K2015:K2017"/>
    <mergeCell ref="J2015:J2017"/>
    <mergeCell ref="H2015:H2017"/>
    <mergeCell ref="G2015:G2017"/>
    <mergeCell ref="F2015:F2017"/>
    <mergeCell ref="E2015:E2017"/>
    <mergeCell ref="D2015:D2017"/>
    <mergeCell ref="F2021:F2023"/>
    <mergeCell ref="E2021:E2023"/>
    <mergeCell ref="D2021:D2023"/>
    <mergeCell ref="E2013:E2014"/>
    <mergeCell ref="D2013:D2014"/>
    <mergeCell ref="AC2009:AC2012"/>
    <mergeCell ref="AE2009:AE2012"/>
    <mergeCell ref="I2013:I2014"/>
    <mergeCell ref="H2013:H2014"/>
    <mergeCell ref="AC2015:AC2017"/>
    <mergeCell ref="AE2015:AE2017"/>
    <mergeCell ref="I2015:I2017"/>
    <mergeCell ref="K2018:K2020"/>
    <mergeCell ref="J2018:J2020"/>
    <mergeCell ref="D2018:D2020"/>
    <mergeCell ref="C2018:C2020"/>
    <mergeCell ref="B2018:B2020"/>
    <mergeCell ref="M2018:M2020"/>
    <mergeCell ref="Q2018:Q2020"/>
    <mergeCell ref="AA2018:AA2020"/>
    <mergeCell ref="AC2018:AC2020"/>
    <mergeCell ref="AE2018:AE2020"/>
    <mergeCell ref="K2021:K2023"/>
    <mergeCell ref="J2021:J2023"/>
    <mergeCell ref="H2021:H2023"/>
    <mergeCell ref="G2021:G2023"/>
    <mergeCell ref="C2021:C2023"/>
    <mergeCell ref="B2021:B2023"/>
    <mergeCell ref="I2018:I2020"/>
    <mergeCell ref="I2021:I2023"/>
    <mergeCell ref="M2021:M2023"/>
    <mergeCell ref="F2018:F2020"/>
    <mergeCell ref="E2018:E2020"/>
    <mergeCell ref="V2021:V2023"/>
    <mergeCell ref="X2021:X2023"/>
    <mergeCell ref="B2015:B2017"/>
    <mergeCell ref="C2015:C2017"/>
    <mergeCell ref="H2018:H2020"/>
    <mergeCell ref="G2018:G2020"/>
    <mergeCell ref="Q2015:Q2017"/>
    <mergeCell ref="AA2015:AA2017"/>
    <mergeCell ref="AC2024:AC2026"/>
    <mergeCell ref="AE2024:AE2026"/>
    <mergeCell ref="H2027:H2029"/>
    <mergeCell ref="G2032:G2033"/>
    <mergeCell ref="D2027:D2029"/>
    <mergeCell ref="B2027:B2029"/>
    <mergeCell ref="M2027:M2029"/>
    <mergeCell ref="AA2027:AA2029"/>
    <mergeCell ref="AC2027:AC2029"/>
    <mergeCell ref="AE2027:AE2029"/>
    <mergeCell ref="C2027:C2029"/>
    <mergeCell ref="F2032:F2033"/>
    <mergeCell ref="E2032:E2033"/>
    <mergeCell ref="D2032:D2033"/>
    <mergeCell ref="V2027:V2029"/>
    <mergeCell ref="X2027:X2029"/>
    <mergeCell ref="C2030:C2031"/>
    <mergeCell ref="B2030:B2031"/>
    <mergeCell ref="Q2030:Q2031"/>
    <mergeCell ref="J2024:J2026"/>
    <mergeCell ref="I2024:I2026"/>
    <mergeCell ref="C2024:C2026"/>
    <mergeCell ref="B2024:B2026"/>
    <mergeCell ref="AA2024:AA2026"/>
    <mergeCell ref="Q2024:Q2026"/>
    <mergeCell ref="M2024:M2026"/>
    <mergeCell ref="K2024:K2026"/>
    <mergeCell ref="V2024:V2026"/>
    <mergeCell ref="X2024:X2026"/>
    <mergeCell ref="V2032:V2033"/>
    <mergeCell ref="X2032:X2033"/>
    <mergeCell ref="AE2036:AE2038"/>
    <mergeCell ref="M2030:M2031"/>
    <mergeCell ref="K2030:K2031"/>
    <mergeCell ref="J2030:J2031"/>
    <mergeCell ref="H2030:H2031"/>
    <mergeCell ref="G2030:G2031"/>
    <mergeCell ref="F2030:F2031"/>
    <mergeCell ref="E2030:E2031"/>
    <mergeCell ref="D2030:D2031"/>
    <mergeCell ref="AA2030:AA2031"/>
    <mergeCell ref="AC2030:AC2031"/>
    <mergeCell ref="AE2030:AE2031"/>
    <mergeCell ref="Q2032:Q2033"/>
    <mergeCell ref="K2032:K2033"/>
    <mergeCell ref="M2032:M2033"/>
    <mergeCell ref="J2032:J2033"/>
    <mergeCell ref="H2032:H2033"/>
    <mergeCell ref="AA2036:AA2038"/>
    <mergeCell ref="M2034:M2035"/>
    <mergeCell ref="AA2034:AA2035"/>
    <mergeCell ref="AC2034:AC2035"/>
    <mergeCell ref="AE2034:AE2035"/>
    <mergeCell ref="K2036:K2038"/>
    <mergeCell ref="J2036:J2038"/>
    <mergeCell ref="H2036:H2038"/>
    <mergeCell ref="G2036:G2038"/>
    <mergeCell ref="AA2032:AA2033"/>
    <mergeCell ref="AC2032:AC2033"/>
    <mergeCell ref="AE2032:AE2033"/>
    <mergeCell ref="F2036:F2038"/>
    <mergeCell ref="E2036:E2038"/>
    <mergeCell ref="AC2036:AC2038"/>
    <mergeCell ref="C2036:C2038"/>
    <mergeCell ref="B2036:B2038"/>
    <mergeCell ref="M2036:M2038"/>
    <mergeCell ref="Q2036:Q2038"/>
    <mergeCell ref="Q2027:Q2029"/>
    <mergeCell ref="K2027:K2029"/>
    <mergeCell ref="J2027:J2029"/>
    <mergeCell ref="I2027:I2029"/>
    <mergeCell ref="Q2034:Q2035"/>
    <mergeCell ref="K2034:K2035"/>
    <mergeCell ref="J2034:J2035"/>
    <mergeCell ref="H2034:H2035"/>
    <mergeCell ref="G2034:G2035"/>
    <mergeCell ref="F2034:F2035"/>
    <mergeCell ref="E2034:E2035"/>
    <mergeCell ref="D2034:D2035"/>
    <mergeCell ref="C2032:C2033"/>
    <mergeCell ref="B2032:B2033"/>
    <mergeCell ref="G2027:G2029"/>
    <mergeCell ref="F2027:F2029"/>
    <mergeCell ref="E2027:E2029"/>
    <mergeCell ref="C2034:C2035"/>
    <mergeCell ref="B2034:B2035"/>
    <mergeCell ref="D2036:D2038"/>
    <mergeCell ref="B2039:B2040"/>
    <mergeCell ref="Q2039:Q2040"/>
    <mergeCell ref="AE2039:AE2040"/>
    <mergeCell ref="E2045:E2047"/>
    <mergeCell ref="D2045:D2047"/>
    <mergeCell ref="C2045:C2047"/>
    <mergeCell ref="B2045:B2047"/>
    <mergeCell ref="M2045:M2047"/>
    <mergeCell ref="Q2045:Q2047"/>
    <mergeCell ref="V2045:V2047"/>
    <mergeCell ref="B2042:B2043"/>
    <mergeCell ref="Q2042:Q2043"/>
    <mergeCell ref="D2049:D2050"/>
    <mergeCell ref="C2049:C2050"/>
    <mergeCell ref="B2049:B2050"/>
    <mergeCell ref="Q2049:Q2050"/>
    <mergeCell ref="AA2049:AA2050"/>
    <mergeCell ref="AC2049:AC2050"/>
    <mergeCell ref="AE2049:AE2050"/>
    <mergeCell ref="C2042:C2043"/>
    <mergeCell ref="H2042:H2043"/>
    <mergeCell ref="G2042:G2043"/>
    <mergeCell ref="F2042:F2043"/>
    <mergeCell ref="X2045:X2047"/>
    <mergeCell ref="M2049:M2050"/>
    <mergeCell ref="AA2039:AA2040"/>
    <mergeCell ref="AC2039:AC2040"/>
    <mergeCell ref="C2039:C2040"/>
    <mergeCell ref="D2042:D2043"/>
    <mergeCell ref="AA2045:AA2047"/>
    <mergeCell ref="AC2045:AC2047"/>
    <mergeCell ref="AE2045:AE2047"/>
    <mergeCell ref="AC2065:AC2067"/>
    <mergeCell ref="AE2051:AE2052"/>
    <mergeCell ref="V2051:V2052"/>
    <mergeCell ref="X2051:X2052"/>
    <mergeCell ref="AC2053:AC2055"/>
    <mergeCell ref="C2056:C2057"/>
    <mergeCell ref="B2056:B2057"/>
    <mergeCell ref="M2056:M2057"/>
    <mergeCell ref="Q2056:Q2057"/>
    <mergeCell ref="F2058:F2059"/>
    <mergeCell ref="B2063:B2064"/>
    <mergeCell ref="M2058:M2059"/>
    <mergeCell ref="Q2063:Q2064"/>
    <mergeCell ref="AA2063:AA2064"/>
    <mergeCell ref="F2072:F2074"/>
    <mergeCell ref="J2069:J2070"/>
    <mergeCell ref="H2069:H2070"/>
    <mergeCell ref="E2072:E2074"/>
    <mergeCell ref="M2072:M2074"/>
    <mergeCell ref="AA2053:AA2055"/>
    <mergeCell ref="V2053:V2055"/>
    <mergeCell ref="X2053:X2055"/>
    <mergeCell ref="AE2063:AE2064"/>
    <mergeCell ref="K2065:K2067"/>
    <mergeCell ref="J2065:J2067"/>
    <mergeCell ref="H2065:H2067"/>
    <mergeCell ref="G2065:G2067"/>
    <mergeCell ref="F2065:F2067"/>
    <mergeCell ref="E2065:E2067"/>
    <mergeCell ref="D2065:D2067"/>
    <mergeCell ref="C2065:C2067"/>
    <mergeCell ref="C2072:C2074"/>
    <mergeCell ref="AE2075:AE2078"/>
    <mergeCell ref="AE2082:AE2085"/>
    <mergeCell ref="AA2072:AA2074"/>
    <mergeCell ref="C2082:C2085"/>
    <mergeCell ref="J2082:J2085"/>
    <mergeCell ref="AC2063:AC2064"/>
    <mergeCell ref="V2061:V2062"/>
    <mergeCell ref="AA2061:AA2062"/>
    <mergeCell ref="AC2061:AC2062"/>
    <mergeCell ref="AC2058:AC2059"/>
    <mergeCell ref="M2069:M2070"/>
    <mergeCell ref="F2069:F2070"/>
    <mergeCell ref="E2069:E2070"/>
    <mergeCell ref="D2069:D2070"/>
    <mergeCell ref="C2069:C2070"/>
    <mergeCell ref="B2069:B2070"/>
    <mergeCell ref="Q2069:Q2070"/>
    <mergeCell ref="G2075:G2078"/>
    <mergeCell ref="F2075:F2078"/>
    <mergeCell ref="M2075:M2078"/>
    <mergeCell ref="K2075:K2078"/>
    <mergeCell ref="B2072:B2074"/>
    <mergeCell ref="B2075:B2078"/>
    <mergeCell ref="X2069:X2070"/>
    <mergeCell ref="B2061:B2062"/>
    <mergeCell ref="M2061:M2062"/>
    <mergeCell ref="Q2061:Q2062"/>
    <mergeCell ref="K2072:K2074"/>
    <mergeCell ref="J2072:J2074"/>
    <mergeCell ref="H2072:H2074"/>
    <mergeCell ref="G2072:G2074"/>
    <mergeCell ref="Q2058:Q2059"/>
    <mergeCell ref="AE2096:AE2097"/>
    <mergeCell ref="K2096:K2097"/>
    <mergeCell ref="H2096:H2097"/>
    <mergeCell ref="G2096:G2097"/>
    <mergeCell ref="F2096:F2097"/>
    <mergeCell ref="E2096:E2097"/>
    <mergeCell ref="D2096:D2097"/>
    <mergeCell ref="C2096:C2097"/>
    <mergeCell ref="E2089:E2090"/>
    <mergeCell ref="G2089:G2090"/>
    <mergeCell ref="AE2089:AE2090"/>
    <mergeCell ref="AE2094:AE2095"/>
    <mergeCell ref="K2094:K2095"/>
    <mergeCell ref="AA2094:AA2095"/>
    <mergeCell ref="E2082:E2085"/>
    <mergeCell ref="F2089:F2090"/>
    <mergeCell ref="Q2094:Q2095"/>
    <mergeCell ref="AC2089:AC2090"/>
    <mergeCell ref="Q2096:Q2097"/>
    <mergeCell ref="M2096:M2097"/>
    <mergeCell ref="V2082:V2085"/>
    <mergeCell ref="AA2096:AA2097"/>
    <mergeCell ref="AC2082:AC2085"/>
    <mergeCell ref="Q2089:Q2090"/>
    <mergeCell ref="M2089:M2090"/>
    <mergeCell ref="AE2109:AE2111"/>
    <mergeCell ref="Q2113:Q2114"/>
    <mergeCell ref="AE2135:AE2136"/>
    <mergeCell ref="AC2105:AC2107"/>
    <mergeCell ref="AA2105:AA2107"/>
    <mergeCell ref="AE2105:AE2107"/>
    <mergeCell ref="H2105:H2107"/>
    <mergeCell ref="G2105:G2107"/>
    <mergeCell ref="F2109:F2111"/>
    <mergeCell ref="E2109:E2111"/>
    <mergeCell ref="M2109:M2111"/>
    <mergeCell ref="J2109:J2111"/>
    <mergeCell ref="AC2135:AC2136"/>
    <mergeCell ref="AE2101:AE2103"/>
    <mergeCell ref="AA2101:AA2103"/>
    <mergeCell ref="Q2105:Q2107"/>
    <mergeCell ref="M2105:M2107"/>
    <mergeCell ref="K2105:K2107"/>
    <mergeCell ref="F2105:F2107"/>
    <mergeCell ref="E2105:E2107"/>
    <mergeCell ref="AE2128:AE2130"/>
    <mergeCell ref="G2128:G2130"/>
    <mergeCell ref="K2115:K2117"/>
    <mergeCell ref="J2115:J2117"/>
    <mergeCell ref="M2101:M2103"/>
    <mergeCell ref="AE2115:AE2117"/>
    <mergeCell ref="AA2115:AA2117"/>
    <mergeCell ref="K2109:K2111"/>
    <mergeCell ref="AC2101:AC2103"/>
    <mergeCell ref="Q2109:Q2111"/>
    <mergeCell ref="AE2058:AE2059"/>
    <mergeCell ref="F2128:F2130"/>
    <mergeCell ref="E2128:E2130"/>
    <mergeCell ref="F2113:F2114"/>
    <mergeCell ref="AA2113:AA2114"/>
    <mergeCell ref="J2096:J2097"/>
    <mergeCell ref="V2069:V2070"/>
    <mergeCell ref="V2063:V2064"/>
    <mergeCell ref="X2063:X2064"/>
    <mergeCell ref="F2172:F2174"/>
    <mergeCell ref="Q2172:Q2174"/>
    <mergeCell ref="AA2172:AA2174"/>
    <mergeCell ref="AC2172:AC2174"/>
    <mergeCell ref="H2113:H2114"/>
    <mergeCell ref="K2128:K2130"/>
    <mergeCell ref="J2128:J2130"/>
    <mergeCell ref="H2128:H2130"/>
    <mergeCell ref="Q2135:Q2136"/>
    <mergeCell ref="AA2082:AA2085"/>
    <mergeCell ref="H2115:H2117"/>
    <mergeCell ref="AA2069:AA2070"/>
    <mergeCell ref="H2135:H2136"/>
    <mergeCell ref="G2135:G2136"/>
    <mergeCell ref="F2135:F2136"/>
    <mergeCell ref="E2135:E2136"/>
    <mergeCell ref="K2113:K2114"/>
    <mergeCell ref="J2113:J2114"/>
    <mergeCell ref="G2113:G2114"/>
    <mergeCell ref="Q2146:Q2148"/>
    <mergeCell ref="Q2139:Q2141"/>
    <mergeCell ref="G2137:G2138"/>
    <mergeCell ref="X2139:X2141"/>
    <mergeCell ref="B2206:B2209"/>
    <mergeCell ref="M2206:M2209"/>
    <mergeCell ref="Q2206:Q2209"/>
    <mergeCell ref="E2172:E2174"/>
    <mergeCell ref="D2172:D2174"/>
    <mergeCell ref="C2172:C2174"/>
    <mergeCell ref="B2172:B2174"/>
    <mergeCell ref="AA2206:AA2209"/>
    <mergeCell ref="AC2206:AC2209"/>
    <mergeCell ref="B2188:B2190"/>
    <mergeCell ref="C2188:C2190"/>
    <mergeCell ref="F2188:F2190"/>
    <mergeCell ref="G2188:G2190"/>
    <mergeCell ref="H2188:H2190"/>
    <mergeCell ref="I2188:I2190"/>
    <mergeCell ref="J2188:J2190"/>
    <mergeCell ref="B2101:B2103"/>
    <mergeCell ref="D2137:D2138"/>
    <mergeCell ref="E2137:E2138"/>
    <mergeCell ref="F2137:F2138"/>
    <mergeCell ref="D2146:D2148"/>
    <mergeCell ref="E2101:E2103"/>
    <mergeCell ref="AA2146:AA2148"/>
    <mergeCell ref="C2128:C2130"/>
    <mergeCell ref="B2128:B2130"/>
    <mergeCell ref="M2128:M2130"/>
    <mergeCell ref="Q2128:Q2130"/>
    <mergeCell ref="AA2128:AA2130"/>
    <mergeCell ref="C2137:C2138"/>
    <mergeCell ref="M2135:M2136"/>
    <mergeCell ref="K2135:K2136"/>
    <mergeCell ref="J2135:J2136"/>
    <mergeCell ref="K2246:K2247"/>
    <mergeCell ref="J2246:J2247"/>
    <mergeCell ref="I2246:I2247"/>
    <mergeCell ref="H2246:H2247"/>
    <mergeCell ref="G2246:G2247"/>
    <mergeCell ref="F2246:F2247"/>
    <mergeCell ref="E2246:E2247"/>
    <mergeCell ref="D2246:D2247"/>
    <mergeCell ref="C2246:C2247"/>
    <mergeCell ref="G2063:G2064"/>
    <mergeCell ref="F2063:F2064"/>
    <mergeCell ref="E2063:E2064"/>
    <mergeCell ref="D2063:D2064"/>
    <mergeCell ref="C2089:C2090"/>
    <mergeCell ref="K2061:K2062"/>
    <mergeCell ref="J2061:J2062"/>
    <mergeCell ref="H2061:H2062"/>
    <mergeCell ref="G2061:G2062"/>
    <mergeCell ref="F2061:F2062"/>
    <mergeCell ref="E2061:E2062"/>
    <mergeCell ref="D2061:D2062"/>
    <mergeCell ref="G2069:G2070"/>
    <mergeCell ref="AC2246:AC2247"/>
    <mergeCell ref="AC2128:AC2130"/>
    <mergeCell ref="Q2115:Q2117"/>
    <mergeCell ref="M2115:M2117"/>
    <mergeCell ref="F2115:F2117"/>
    <mergeCell ref="G2146:G2148"/>
    <mergeCell ref="B2246:B2247"/>
    <mergeCell ref="V2009:V2012"/>
    <mergeCell ref="X2009:X2012"/>
    <mergeCell ref="C2061:C2062"/>
    <mergeCell ref="J2056:J2057"/>
    <mergeCell ref="H2056:H2057"/>
    <mergeCell ref="J2094:J2095"/>
    <mergeCell ref="E2094:E2095"/>
    <mergeCell ref="M2246:M2247"/>
    <mergeCell ref="Q2246:Q2247"/>
    <mergeCell ref="V2135:V2136"/>
    <mergeCell ref="X2135:X2136"/>
    <mergeCell ref="V2065:V2067"/>
    <mergeCell ref="X2065:X2067"/>
    <mergeCell ref="H2082:H2085"/>
    <mergeCell ref="G2082:G2085"/>
    <mergeCell ref="H2109:H2111"/>
    <mergeCell ref="G2109:G2111"/>
    <mergeCell ref="M2113:M2114"/>
    <mergeCell ref="M2094:M2095"/>
    <mergeCell ref="X2082:X2085"/>
    <mergeCell ref="E2146:E2148"/>
    <mergeCell ref="X2061:X2062"/>
    <mergeCell ref="B2146:B2148"/>
    <mergeCell ref="M2063:M2064"/>
    <mergeCell ref="H2089:H2090"/>
    <mergeCell ref="B2547:B2548"/>
    <mergeCell ref="M2547:M2548"/>
    <mergeCell ref="Q2547:Q2548"/>
    <mergeCell ref="F2547:F2548"/>
    <mergeCell ref="E2547:E2548"/>
    <mergeCell ref="F2082:F2085"/>
    <mergeCell ref="B2089:B2090"/>
    <mergeCell ref="C2101:C2103"/>
    <mergeCell ref="B2082:B2085"/>
    <mergeCell ref="B2135:B2136"/>
    <mergeCell ref="H2137:H2138"/>
    <mergeCell ref="J2137:J2138"/>
    <mergeCell ref="E2115:E2117"/>
    <mergeCell ref="C2135:C2136"/>
    <mergeCell ref="B2115:B2117"/>
    <mergeCell ref="F2094:F2095"/>
    <mergeCell ref="D2113:D2114"/>
    <mergeCell ref="B2109:B2111"/>
    <mergeCell ref="K2547:K2548"/>
    <mergeCell ref="J2547:J2548"/>
    <mergeCell ref="H2547:H2548"/>
    <mergeCell ref="G2547:G2548"/>
    <mergeCell ref="K2146:K2148"/>
    <mergeCell ref="J2146:J2148"/>
    <mergeCell ref="H2146:H2148"/>
    <mergeCell ref="M2082:M2085"/>
    <mergeCell ref="G2206:G2209"/>
    <mergeCell ref="B2105:B2107"/>
    <mergeCell ref="C2115:C2117"/>
    <mergeCell ref="M2137:M2138"/>
    <mergeCell ref="E2113:E2114"/>
    <mergeCell ref="G2115:G2117"/>
    <mergeCell ref="K2705:K2706"/>
    <mergeCell ref="J2705:J2706"/>
    <mergeCell ref="H2705:H2706"/>
    <mergeCell ref="G2705:G2706"/>
    <mergeCell ref="F2705:F2706"/>
    <mergeCell ref="E2705:E2706"/>
    <mergeCell ref="D2705:D2706"/>
    <mergeCell ref="C2705:C2706"/>
    <mergeCell ref="B2705:B2706"/>
    <mergeCell ref="M2705:M2706"/>
    <mergeCell ref="Q2705:Q2706"/>
    <mergeCell ref="AA2705:AA2706"/>
    <mergeCell ref="AC2705:AC2706"/>
    <mergeCell ref="AE2705:AE2706"/>
    <mergeCell ref="C2113:C2114"/>
    <mergeCell ref="B2113:B2114"/>
    <mergeCell ref="AE2137:AE2138"/>
    <mergeCell ref="Q2137:Q2138"/>
    <mergeCell ref="R2547:R2548"/>
    <mergeCell ref="V2609:V2610"/>
    <mergeCell ref="X2609:X2610"/>
    <mergeCell ref="V2547:V2548"/>
    <mergeCell ref="X2547:X2548"/>
    <mergeCell ref="AA2547:AA2548"/>
    <mergeCell ref="AC2547:AC2548"/>
    <mergeCell ref="AE2547:AE2548"/>
    <mergeCell ref="AC2137:AC2138"/>
    <mergeCell ref="AA2135:AA2136"/>
    <mergeCell ref="B2137:B2138"/>
    <mergeCell ref="AA2246:AA2247"/>
    <mergeCell ref="D2135:D2136"/>
    <mergeCell ref="C2547:C2548"/>
  </mergeCells>
  <phoneticPr fontId="1358" type="noConversion"/>
  <conditionalFormatting sqref="F2:F12 F71:F79 F81 F89:F91 F93 F95:F99 F101 F103 F110:F123 F125:F134 F136:F163 F166:F196">
    <cfRule type="cellIs" dxfId="97" priority="69" operator="lessThan">
      <formula>0</formula>
    </cfRule>
    <cfRule type="cellIs" dxfId="96" priority="70" operator="greaterThan">
      <formula>0</formula>
    </cfRule>
  </conditionalFormatting>
  <conditionalFormatting sqref="F14:F19">
    <cfRule type="cellIs" dxfId="95" priority="67" operator="lessThan">
      <formula>0</formula>
    </cfRule>
    <cfRule type="cellIs" dxfId="94" priority="68" operator="greaterThan">
      <formula>0</formula>
    </cfRule>
  </conditionalFormatting>
  <conditionalFormatting sqref="F22 F24 F26 F28 F30 F32">
    <cfRule type="cellIs" dxfId="93" priority="65" operator="lessThan">
      <formula>0</formula>
    </cfRule>
    <cfRule type="cellIs" dxfId="92" priority="66" operator="greaterThan">
      <formula>0</formula>
    </cfRule>
  </conditionalFormatting>
  <conditionalFormatting sqref="F34:F35">
    <cfRule type="cellIs" dxfId="91" priority="63" operator="lessThan">
      <formula>0</formula>
    </cfRule>
    <cfRule type="cellIs" dxfId="90" priority="64" operator="greaterThan">
      <formula>0</formula>
    </cfRule>
  </conditionalFormatting>
  <conditionalFormatting sqref="F37">
    <cfRule type="cellIs" dxfId="89" priority="61" operator="lessThan">
      <formula>0</formula>
    </cfRule>
    <cfRule type="cellIs" dxfId="88" priority="62" operator="greaterThan">
      <formula>0</formula>
    </cfRule>
  </conditionalFormatting>
  <conditionalFormatting sqref="F40 F42">
    <cfRule type="cellIs" dxfId="87" priority="59" operator="lessThan">
      <formula>0</formula>
    </cfRule>
    <cfRule type="cellIs" dxfId="86" priority="60" operator="greaterThan">
      <formula>0</formula>
    </cfRule>
  </conditionalFormatting>
  <conditionalFormatting sqref="F44">
    <cfRule type="cellIs" dxfId="85" priority="57" operator="lessThan">
      <formula>0</formula>
    </cfRule>
    <cfRule type="cellIs" dxfId="84" priority="58" operator="greaterThan">
      <formula>0</formula>
    </cfRule>
  </conditionalFormatting>
  <conditionalFormatting sqref="F47 F49">
    <cfRule type="cellIs" dxfId="83" priority="55" operator="lessThan">
      <formula>0</formula>
    </cfRule>
    <cfRule type="cellIs" dxfId="82" priority="56" operator="greaterThan">
      <formula>0</formula>
    </cfRule>
  </conditionalFormatting>
  <conditionalFormatting sqref="F51 F54">
    <cfRule type="cellIs" dxfId="81" priority="53" operator="lessThan">
      <formula>0</formula>
    </cfRule>
    <cfRule type="cellIs" dxfId="80" priority="54" operator="greaterThan">
      <formula>0</formula>
    </cfRule>
  </conditionalFormatting>
  <conditionalFormatting sqref="F57">
    <cfRule type="cellIs" dxfId="79" priority="51" operator="lessThan">
      <formula>0</formula>
    </cfRule>
    <cfRule type="cellIs" dxfId="78" priority="52" operator="greaterThan">
      <formula>0</formula>
    </cfRule>
  </conditionalFormatting>
  <conditionalFormatting sqref="F59">
    <cfRule type="cellIs" dxfId="77" priority="49" operator="lessThan">
      <formula>0</formula>
    </cfRule>
    <cfRule type="cellIs" dxfId="76" priority="50" operator="greaterThan">
      <formula>0</formula>
    </cfRule>
  </conditionalFormatting>
  <conditionalFormatting sqref="F61">
    <cfRule type="cellIs" dxfId="75" priority="47" operator="lessThan">
      <formula>0</formula>
    </cfRule>
    <cfRule type="cellIs" dxfId="74" priority="48" operator="greaterThan">
      <formula>0</formula>
    </cfRule>
  </conditionalFormatting>
  <conditionalFormatting sqref="F64">
    <cfRule type="cellIs" dxfId="73" priority="45" operator="lessThan">
      <formula>0</formula>
    </cfRule>
    <cfRule type="cellIs" dxfId="72" priority="46" operator="greaterThan">
      <formula>0</formula>
    </cfRule>
  </conditionalFormatting>
  <conditionalFormatting sqref="F66">
    <cfRule type="cellIs" dxfId="71" priority="43" operator="lessThan">
      <formula>0</formula>
    </cfRule>
    <cfRule type="cellIs" dxfId="70" priority="44" operator="greaterThan">
      <formula>0</formula>
    </cfRule>
  </conditionalFormatting>
  <conditionalFormatting sqref="F69">
    <cfRule type="cellIs" dxfId="69" priority="41" operator="lessThan">
      <formula>0</formula>
    </cfRule>
    <cfRule type="cellIs" dxfId="68" priority="42" operator="greaterThan">
      <formula>0</formula>
    </cfRule>
  </conditionalFormatting>
  <conditionalFormatting sqref="F83">
    <cfRule type="cellIs" dxfId="67" priority="39" operator="lessThan">
      <formula>0</formula>
    </cfRule>
    <cfRule type="cellIs" dxfId="66" priority="40" operator="greaterThan">
      <formula>0</formula>
    </cfRule>
  </conditionalFormatting>
  <conditionalFormatting sqref="F85">
    <cfRule type="cellIs" dxfId="65" priority="37" operator="lessThan">
      <formula>0</formula>
    </cfRule>
    <cfRule type="cellIs" dxfId="64" priority="38" operator="greaterThan">
      <formula>0</formula>
    </cfRule>
  </conditionalFormatting>
  <conditionalFormatting sqref="F87">
    <cfRule type="cellIs" dxfId="63" priority="35" operator="lessThan">
      <formula>0</formula>
    </cfRule>
    <cfRule type="cellIs" dxfId="62" priority="36" operator="greaterThan">
      <formula>0</formula>
    </cfRule>
  </conditionalFormatting>
  <conditionalFormatting sqref="F105">
    <cfRule type="cellIs" dxfId="61" priority="33" operator="lessThan">
      <formula>0</formula>
    </cfRule>
    <cfRule type="cellIs" dxfId="60" priority="34" operator="greaterThan">
      <formula>0</formula>
    </cfRule>
  </conditionalFormatting>
  <conditionalFormatting sqref="F108">
    <cfRule type="cellIs" dxfId="59" priority="31" operator="lessThan">
      <formula>0</formula>
    </cfRule>
    <cfRule type="cellIs" dxfId="58" priority="32" operator="greaterThan">
      <formula>0</formula>
    </cfRule>
  </conditionalFormatting>
  <conditionalFormatting sqref="F728 F730:F732 F734:F737 F739 F747:F748 F750:F767 F769 F771 F773 F776 F779">
    <cfRule type="cellIs" dxfId="57" priority="29" operator="lessThan">
      <formula>0</formula>
    </cfRule>
    <cfRule type="cellIs" dxfId="56" priority="30" operator="greaterThan">
      <formula>0</formula>
    </cfRule>
  </conditionalFormatting>
  <conditionalFormatting sqref="F742">
    <cfRule type="cellIs" dxfId="55" priority="27" operator="lessThan">
      <formula>0</formula>
    </cfRule>
    <cfRule type="cellIs" dxfId="54" priority="28" operator="greaterThan">
      <formula>0</formula>
    </cfRule>
  </conditionalFormatting>
  <conditionalFormatting sqref="F744">
    <cfRule type="cellIs" dxfId="53" priority="25" operator="lessThan">
      <formula>0</formula>
    </cfRule>
    <cfRule type="cellIs" dxfId="52" priority="26" operator="greaterThan">
      <formula>0</formula>
    </cfRule>
  </conditionalFormatting>
  <conditionalFormatting sqref="F782">
    <cfRule type="cellIs" dxfId="51" priority="23" operator="lessThan">
      <formula>0</formula>
    </cfRule>
    <cfRule type="cellIs" dxfId="50" priority="24" operator="greaterThan">
      <formula>0</formula>
    </cfRule>
  </conditionalFormatting>
  <conditionalFormatting sqref="F784 F866:F890 F1322:F1483 F1572:F1682 F1684:F1694 F1696:F1697 F1699 F1701:F1704 F1706:F1707 F1709:F1711 F1714:F1733 F1735 F1737:F1743 F1746:F1761 F1763 F1765 F1770:F1772 F1774:F1777 F1779 F1782:F1785 F1788:F1794 F1797:F1800 F1802 F1805 F1807 F1810:F1811 F1814 F1816:F1818 F1820 F1824 F1827:F1860 F1862:F1873 F1876:F1878 F1880:F1882 F1884 F1887 F1889 F1891 F1894:F1896 F1898:F1900 F1902 F1904 F1907:F1914 F1916:F1918 F1920 F1922 F1924:F1927 F1929:F1930 F1933 F1935 F1937 F1939:F1941 F1944:F1948 F1950:F1967 F1969 F1972 F1975 F1978">
    <cfRule type="cellIs" dxfId="49" priority="75" operator="lessThan">
      <formula>0</formula>
    </cfRule>
    <cfRule type="cellIs" dxfId="48" priority="76" operator="greaterThan">
      <formula>0</formula>
    </cfRule>
  </conditionalFormatting>
  <conditionalFormatting sqref="F787:F789 F791 F794">
    <cfRule type="cellIs" dxfId="47" priority="13" operator="lessThan">
      <formula>0</formula>
    </cfRule>
    <cfRule type="cellIs" dxfId="46" priority="14" operator="greaterThan">
      <formula>0</formula>
    </cfRule>
  </conditionalFormatting>
  <conditionalFormatting sqref="F796:F798 F810 F813 F815 F817 F819:F847 F849 F851 F853 F855 F859 F861 F863">
    <cfRule type="cellIs" dxfId="45" priority="15" operator="lessThan">
      <formula>0</formula>
    </cfRule>
    <cfRule type="cellIs" dxfId="44" priority="16" operator="greaterThan">
      <formula>0</formula>
    </cfRule>
  </conditionalFormatting>
  <conditionalFormatting sqref="F800:F808">
    <cfRule type="cellIs" dxfId="43" priority="5" operator="lessThan">
      <formula>0</formula>
    </cfRule>
    <cfRule type="cellIs" dxfId="42" priority="6" operator="greaterThan">
      <formula>0</formula>
    </cfRule>
  </conditionalFormatting>
  <conditionalFormatting sqref="F892:F1234 F1236:F1250 F1252:F1320 F1485:F1519 F1521:F1566 F1568">
    <cfRule type="cellIs" dxfId="41" priority="7" operator="lessThan">
      <formula>0</formula>
    </cfRule>
    <cfRule type="cellIs" dxfId="40" priority="8" operator="greaterThan">
      <formula>0</formula>
    </cfRule>
  </conditionalFormatting>
  <conditionalFormatting sqref="F2669:F2705 F2707:F2712">
    <cfRule type="cellIs" dxfId="39" priority="1" operator="lessThan">
      <formula>0</formula>
    </cfRule>
    <cfRule type="cellIs" dxfId="38" priority="2" operator="greaterThan">
      <formula>0</formula>
    </cfRule>
  </conditionalFormatting>
  <hyperlinks>
    <hyperlink ref="M6" r:id="rId1" xr:uid="{922B2C61-5E09-4006-AF09-B5D312A23BA3}"/>
    <hyperlink ref="M12" r:id="rId2" xr:uid="{82AD77FD-5967-4342-8867-4DC10FBD685B}"/>
    <hyperlink ref="M19" r:id="rId3" xr:uid="{EF2E0214-CAEF-4777-9AA7-50E5230A1BA8}"/>
    <hyperlink ref="M24" r:id="rId4" xr:uid="{03693092-D6DB-4B0C-B74B-9F32E33E0E24}"/>
    <hyperlink ref="M26" r:id="rId5" xr:uid="{C0A9B7C6-D125-4091-8E90-5FA8AAEEAA88}"/>
    <hyperlink ref="M28" r:id="rId6" xr:uid="{7A810530-FAA8-4448-B1A7-4B6BF15304BD}"/>
    <hyperlink ref="M30" r:id="rId7" xr:uid="{3BFDAFC1-24B1-44B8-A8D5-33FBBC2F6B10}"/>
    <hyperlink ref="M32" r:id="rId8" xr:uid="{498D486F-E3D1-4870-8B99-EFADB9DA2C11}"/>
    <hyperlink ref="M35" r:id="rId9" xr:uid="{097C05C0-4348-41C4-AD43-6E9D50CE3A6E}"/>
    <hyperlink ref="M37" r:id="rId10" xr:uid="{1BCFC566-D1F5-42FA-AFBA-B934FA713044}"/>
    <hyperlink ref="M40" r:id="rId11" xr:uid="{E70AB6C3-2D3D-45A6-B382-4130378A352A}"/>
    <hyperlink ref="M42" r:id="rId12" xr:uid="{AE910239-4BAF-4E8E-9940-9210A22E03C5}"/>
    <hyperlink ref="M44" r:id="rId13" xr:uid="{9D2734D7-966F-4D28-A1FE-0C5993002455}"/>
    <hyperlink ref="M47" r:id="rId14" xr:uid="{554BDBA7-E17B-4B28-B4F6-54EDFEB404B9}"/>
    <hyperlink ref="M49" r:id="rId15" xr:uid="{189ED1E1-7C96-45F2-A1EC-7DDCAA7588E6}"/>
    <hyperlink ref="M51" r:id="rId16" xr:uid="{B168BA12-5480-404E-843A-17020739C11D}"/>
    <hyperlink ref="M54" r:id="rId17" xr:uid="{B030B28C-5CE5-441E-8F00-A67B7E216B0A}"/>
    <hyperlink ref="M57" r:id="rId18" xr:uid="{1A0B6EC2-B904-496C-87FE-E7D827CF7324}"/>
    <hyperlink ref="M59" r:id="rId19" xr:uid="{BA82952D-1923-4429-B2C6-E2CFD96F6B9C}"/>
    <hyperlink ref="M61" r:id="rId20" xr:uid="{5081BFB7-DB7B-478A-802C-0CAA76116281}"/>
    <hyperlink ref="M64" r:id="rId21" xr:uid="{ADA4FA5F-FB90-4645-8B72-2055E04FB8E6}"/>
    <hyperlink ref="M66" r:id="rId22" xr:uid="{AC7E68DB-C094-4EA4-88F6-F752F533DBC4}"/>
    <hyperlink ref="M69" r:id="rId23" xr:uid="{950E1913-F2CF-4B5E-BBB5-80F481F22946}"/>
    <hyperlink ref="M79" r:id="rId24" xr:uid="{B17B50C7-8CDF-41E8-8C0A-27DE531E9E6C}"/>
    <hyperlink ref="M81" r:id="rId25" xr:uid="{88BA91C0-59AE-47EB-A1BB-A9B2B8594E60}"/>
    <hyperlink ref="M83" r:id="rId26" xr:uid="{4DD04076-F5BE-420D-9832-281A64FA8232}"/>
    <hyperlink ref="M85" r:id="rId27" xr:uid="{CC447B2C-2840-427D-8B8D-53109A81F262}"/>
    <hyperlink ref="M87" r:id="rId28" xr:uid="{BE6752E8-248F-4705-A990-C00BCE9C6872}"/>
    <hyperlink ref="M91" r:id="rId29" xr:uid="{361E54B4-1E6A-4E8E-89B1-DD0D1FCAABE2}"/>
    <hyperlink ref="M93" r:id="rId30" xr:uid="{3ED80EB9-0272-4C40-B5A3-A78BB40FC0BA}"/>
    <hyperlink ref="M99" r:id="rId31" xr:uid="{F625C607-6323-44C7-AB28-1716796994FD}"/>
    <hyperlink ref="M101" r:id="rId32" xr:uid="{D81C3F7A-0CC6-47BC-A4A0-A366A175F377}"/>
    <hyperlink ref="M103" r:id="rId33" xr:uid="{63EBA6BC-9FCC-403B-82A6-7D07A7896665}"/>
    <hyperlink ref="M105" r:id="rId34" xr:uid="{141CCCA5-39AC-4D6D-A895-D3377EF5694E}"/>
    <hyperlink ref="M108" r:id="rId35" xr:uid="{3B3A1CF0-95AA-41FE-B019-485E18E12D07}"/>
    <hyperlink ref="M117" r:id="rId36" xr:uid="{A08C2E05-5147-4E8D-A816-0894FE2FC91C}"/>
    <hyperlink ref="M123" r:id="rId37" xr:uid="{E6E18FEA-44E3-456A-B148-359D5C68F22D}"/>
    <hyperlink ref="M163" r:id="rId38" xr:uid="{6714900F-3773-427C-BA6B-C4F71582448C}"/>
    <hyperlink ref="M168" r:id="rId39" xr:uid="{06DF28B0-BEB5-425E-AFBB-36CDB850C2D9}"/>
    <hyperlink ref="M169" r:id="rId40" xr:uid="{26401FE8-AC05-405D-A277-D9FD5CE6A717}"/>
    <hyperlink ref="M157" r:id="rId41" xr:uid="{79020D50-D9D4-4615-89C8-1F55A8D40299}"/>
    <hyperlink ref="M171" r:id="rId42" xr:uid="{6E85F6DA-FCB0-445C-A924-B5BB488F92F7}"/>
    <hyperlink ref="M172" r:id="rId43" xr:uid="{05BF3E0C-3309-4078-B990-C56E3072986C}"/>
    <hyperlink ref="M173" r:id="rId44" xr:uid="{2B1E0159-7BB4-4983-8C66-99F0E6904193}"/>
    <hyperlink ref="M174" r:id="rId45" xr:uid="{F9F9BC82-F0F5-4604-A6EC-D2322A980821}"/>
    <hyperlink ref="M175" r:id="rId46" xr:uid="{159185D8-579B-4E85-8C6A-D98FF561BAAA}"/>
    <hyperlink ref="M177" r:id="rId47" xr:uid="{BACD41E1-C75F-471C-9040-D18A88A91169}"/>
    <hyperlink ref="M178" r:id="rId48" xr:uid="{4F8E57F8-25F7-4176-B643-18BFF13ECB52}"/>
    <hyperlink ref="M179" r:id="rId49" xr:uid="{E0752EA0-586A-4011-9CE2-82A4856F25C2}"/>
    <hyperlink ref="M180" r:id="rId50" xr:uid="{F9472640-DF49-45E8-B9D4-F213FB504F33}"/>
    <hyperlink ref="M182" r:id="rId51" xr:uid="{3693D1BF-83C3-4EF4-B03D-236BCC2964B4}"/>
    <hyperlink ref="M187" r:id="rId52" xr:uid="{5F2B51B8-DFF5-4EF0-B891-006A366BA24B}"/>
    <hyperlink ref="M198" r:id="rId53" xr:uid="{AD711381-2761-4627-BBA5-344DC89C9357}"/>
    <hyperlink ref="M205" r:id="rId54" xr:uid="{826AB631-308A-4625-8B02-898400B82405}"/>
    <hyperlink ref="M208" r:id="rId55" xr:uid="{39E165E3-5C70-4C49-9740-6109A74AED15}"/>
    <hyperlink ref="M210" r:id="rId56" xr:uid="{B895082D-5B49-4EEF-BF09-77435F62FA67}"/>
    <hyperlink ref="M212" r:id="rId57" xr:uid="{A9D53B47-5F26-43E2-A304-4D639A3A2BDC}"/>
    <hyperlink ref="M213" r:id="rId58" xr:uid="{123D60A9-DF56-4579-8812-E50CDE185235}"/>
    <hyperlink ref="M216" r:id="rId59" xr:uid="{11E7F2BF-2FBF-428D-B48C-7502F7878DC7}"/>
    <hyperlink ref="M217" r:id="rId60" xr:uid="{0D7F8159-7C99-40EF-9208-6066084943C8}"/>
    <hyperlink ref="M218" r:id="rId61" xr:uid="{B51E2414-B54F-49BF-BAFC-5DA4CC43D8B4}"/>
    <hyperlink ref="M219" r:id="rId62" xr:uid="{441331FF-055C-4B67-8C76-86CDCCEBA799}"/>
    <hyperlink ref="M220" r:id="rId63" xr:uid="{7F311A93-7F26-4F13-B1DA-860C74335A24}"/>
    <hyperlink ref="M221" r:id="rId64" xr:uid="{C807ECFF-FA7D-4221-98E5-D7771818BC10}"/>
    <hyperlink ref="M222" r:id="rId65" xr:uid="{E4F6239E-6249-4F00-92BE-E4FE4CE7E516}"/>
    <hyperlink ref="M223" r:id="rId66" xr:uid="{AB3A93FD-2027-41BA-9683-0A0D9AA58035}"/>
    <hyperlink ref="M224" r:id="rId67" xr:uid="{BF875A71-B3DF-474B-BCFD-48DE662AD3A0}"/>
    <hyperlink ref="M225" r:id="rId68" xr:uid="{7BA1C15B-D637-4A30-8BD5-53A8EDF5A15D}"/>
    <hyperlink ref="M227" r:id="rId69" xr:uid="{9FC8C989-7B69-4094-B779-CBFD7FA7B5DF}"/>
    <hyperlink ref="M228" r:id="rId70" xr:uid="{A81E79D8-99F5-460F-9C06-4B8CE98468EC}"/>
    <hyperlink ref="M231" r:id="rId71" xr:uid="{65CBD4E7-9D03-43BE-88BB-447EAD2AF8B5}"/>
    <hyperlink ref="M232" r:id="rId72" xr:uid="{4C630183-1542-4014-B592-8EE1789A05F3}"/>
    <hyperlink ref="M235" r:id="rId73" xr:uid="{BC8DC769-7839-4A16-A8E7-D175D5F96E77}"/>
    <hyperlink ref="M230" r:id="rId74" xr:uid="{D29B292D-C39D-4631-8230-57DC7F8A4E28}"/>
    <hyperlink ref="M237" r:id="rId75" xr:uid="{49EDDC52-6CB7-4910-B470-0D1B86C31074}"/>
    <hyperlink ref="M238" r:id="rId76" xr:uid="{A8F0EBDC-77FD-4E6B-9EC5-3705ED9DF85F}"/>
    <hyperlink ref="M241" r:id="rId77" xr:uid="{B4242E49-63A6-468B-B408-3E82792A4783}"/>
    <hyperlink ref="M226" r:id="rId78" xr:uid="{5FDFC9A1-00AF-469D-8F60-791F91081F3D}"/>
    <hyperlink ref="M233" r:id="rId79" xr:uid="{28B6EA94-301B-41C1-AC2C-D70BE8C7CB59}"/>
    <hyperlink ref="M249" r:id="rId80" xr:uid="{14AB8A44-41F5-419E-9EAC-D6448FED8835}"/>
    <hyperlink ref="M250" r:id="rId81" xr:uid="{E2874B6C-551C-456B-BC2E-1B7BAC9CF8C6}"/>
    <hyperlink ref="M253" r:id="rId82" xr:uid="{8F66EE9D-D5E4-4F35-81C2-E16D704069B3}"/>
    <hyperlink ref="M266" r:id="rId83" xr:uid="{2101EB60-A844-4D41-9751-85EBF6F54553}"/>
    <hyperlink ref="M271" r:id="rId84" xr:uid="{41B5C9EA-6F63-4482-BFCC-2C640191199A}"/>
    <hyperlink ref="M273" r:id="rId85" xr:uid="{24207497-B5CC-487B-B127-D038D3D1B95D}"/>
    <hyperlink ref="M274" r:id="rId86" xr:uid="{BA4E973C-7705-4DFE-97FC-ADA707AE20A8}"/>
    <hyperlink ref="M275" r:id="rId87" xr:uid="{A67DA630-01EA-45A9-B0A9-D6EEF61754ED}"/>
    <hyperlink ref="M280" r:id="rId88" xr:uid="{2EFCEDE0-9A21-4368-80F2-31A446118EDA}"/>
    <hyperlink ref="M283" r:id="rId89" xr:uid="{72AEEF26-268B-475D-914C-242FA10E1584}"/>
    <hyperlink ref="M288" r:id="rId90" xr:uid="{222809CE-57AD-45AD-B8B7-898A036B23A2}"/>
    <hyperlink ref="M290" r:id="rId91" xr:uid="{DD232FE9-4AED-47D4-80BD-8C725577B49A}"/>
    <hyperlink ref="M293" r:id="rId92" xr:uid="{4F6AA56A-4C52-4AE7-9043-D1402D0A83E5}"/>
    <hyperlink ref="M296" r:id="rId93" xr:uid="{78AFE708-5DB1-454E-B63B-554C55CC1028}"/>
    <hyperlink ref="M308" r:id="rId94" xr:uid="{267F69A5-403B-433A-98DB-C9C12E782006}"/>
    <hyperlink ref="M311" r:id="rId95" xr:uid="{2848DC20-E441-4EE2-95EC-B8829BFA7088}"/>
    <hyperlink ref="M312" r:id="rId96" xr:uid="{70373FA3-A175-4439-9D0F-98E177BADCDD}"/>
    <hyperlink ref="M314" r:id="rId97" xr:uid="{564D2273-016C-421F-A91C-3EF827BEE857}"/>
    <hyperlink ref="M316" r:id="rId98" xr:uid="{329E7C31-5030-4C03-A79D-9666822629D3}"/>
    <hyperlink ref="M315" r:id="rId99" xr:uid="{CD3B7525-9982-4CCE-9C0F-3633879ED960}"/>
    <hyperlink ref="M317" r:id="rId100" xr:uid="{1A980D5A-9373-46F9-BECB-B144B1FDF190}"/>
    <hyperlink ref="M327" r:id="rId101" xr:uid="{C6A82DC5-4B67-428D-875F-DF9DC70C5A6E}"/>
    <hyperlink ref="M331" r:id="rId102" xr:uid="{3FE22D05-7340-4307-AA81-3B5AE8577EE8}"/>
    <hyperlink ref="M332" r:id="rId103" xr:uid="{0770BE56-4BAA-4F7B-96CC-08D1851E1D26}"/>
    <hyperlink ref="M346" r:id="rId104" xr:uid="{92D00C0C-D848-4D87-9B78-1BB2481D3D75}"/>
    <hyperlink ref="M349" r:id="rId105" xr:uid="{220771CE-D134-437B-BFF5-2AB04291A995}"/>
    <hyperlink ref="M351" r:id="rId106" xr:uid="{E0B7E060-120A-4F42-8C21-1418858E00EF}"/>
    <hyperlink ref="M363" r:id="rId107" xr:uid="{BE49902E-C648-44F2-8761-C49358BABA4D}"/>
    <hyperlink ref="M369" r:id="rId108" xr:uid="{82AFAA12-BA71-4C78-8CD2-CC397C0E30E4}"/>
    <hyperlink ref="M375" r:id="rId109" xr:uid="{E7997DCE-BCD8-4423-A585-E6D8232A6E48}"/>
    <hyperlink ref="M382" r:id="rId110" xr:uid="{3C1AB899-C2F6-4F4E-84C9-6B8497E5CC9A}"/>
    <hyperlink ref="M387" r:id="rId111" xr:uid="{4602F8F4-C2D5-4EFA-A787-36B25E4FC64B}"/>
    <hyperlink ref="M389" r:id="rId112" xr:uid="{5ED4FC54-CA63-4C32-AE05-451FC4DEE37B}"/>
    <hyperlink ref="M393" r:id="rId113" xr:uid="{71AA2E0E-8C67-4774-8B69-9DCC0BFC302E}"/>
    <hyperlink ref="M396" r:id="rId114" xr:uid="{33EE7D2D-77C6-4935-A4F2-68A1F61DA131}"/>
    <hyperlink ref="M406" r:id="rId115" xr:uid="{BC0B3269-3A34-4C79-8C08-3728DC449A68}"/>
    <hyperlink ref="M407" r:id="rId116" xr:uid="{C319C75A-F3F9-4A78-93E2-5DA7C63F1322}"/>
    <hyperlink ref="M412" r:id="rId117" xr:uid="{842F8F17-9AE3-4A1E-B306-9D89473DCE27}"/>
    <hyperlink ref="M414" r:id="rId118" xr:uid="{75A4AF64-3E39-4C7A-80F8-9FE895A7FFD3}"/>
    <hyperlink ref="M419" r:id="rId119" xr:uid="{0DA42081-6A53-4A98-83D3-306CF07EB2B5}"/>
    <hyperlink ref="M421" r:id="rId120" xr:uid="{D35AC088-F3BE-4923-A393-A42FF43D521E}"/>
    <hyperlink ref="M466" r:id="rId121" xr:uid="{2FEAD427-A6CA-4B3F-A34F-659AF0B586C4}"/>
    <hyperlink ref="M468" r:id="rId122" xr:uid="{0E444C82-C658-4FEC-BD1E-4FEF6814409F}"/>
    <hyperlink ref="M469" r:id="rId123" xr:uid="{696FE276-392A-4A55-A358-C33DF4978039}"/>
    <hyperlink ref="M474" r:id="rId124" xr:uid="{98D29C85-3837-486D-A917-64EA0C88E624}"/>
    <hyperlink ref="M475" r:id="rId125" xr:uid="{8C1448AB-F93B-4147-82C5-3673E691AF6F}"/>
    <hyperlink ref="M477" r:id="rId126" xr:uid="{1A9768EE-E1D4-416A-8D78-28D603E7CE3E}"/>
    <hyperlink ref="M479" r:id="rId127" xr:uid="{F311528D-8D2E-4AD7-A794-F8DEA4769BA3}"/>
    <hyperlink ref="M483" r:id="rId128" xr:uid="{34325B01-C261-47E3-9EC0-7C7179A3A382}"/>
    <hyperlink ref="M488" r:id="rId129" xr:uid="{F28DDD11-1C24-4EDC-A8F7-18A095B42A91}"/>
    <hyperlink ref="M494" r:id="rId130" xr:uid="{52FA93ED-B25C-4A00-A2C2-AC6B4E78E912}"/>
    <hyperlink ref="M499" r:id="rId131" xr:uid="{7E0C2FA0-9E1B-4895-994B-5EC355D029B3}"/>
    <hyperlink ref="M500" r:id="rId132" xr:uid="{FA804471-7998-4780-A75E-B2000D2B9D0B}"/>
    <hyperlink ref="M502" r:id="rId133" xr:uid="{366AFE2B-F651-4A89-9E28-26D42D70192C}"/>
    <hyperlink ref="M443" r:id="rId134" xr:uid="{46E1726C-1A32-46B5-9F64-636762838531}"/>
    <hyperlink ref="M519" r:id="rId135" xr:uid="{52CC9D99-2AE5-4A55-BF2F-47E745826A52}"/>
    <hyperlink ref="M533" r:id="rId136" xr:uid="{7B363887-94C1-4F91-A70D-200A27B479CF}"/>
    <hyperlink ref="M555" r:id="rId137" xr:uid="{27AD3CB7-F4BA-46C5-ACFE-3D0D4CDC8406}"/>
    <hyperlink ref="M574" r:id="rId138" xr:uid="{AEC98454-8E85-437D-9041-19536FCDF088}"/>
    <hyperlink ref="M575" r:id="rId139" xr:uid="{7E8BD99C-EA2F-41C9-8E00-279E22A1B9DE}"/>
    <hyperlink ref="M581" r:id="rId140" xr:uid="{237BA706-04E1-4B0C-A85A-16C4107F2B53}"/>
    <hyperlink ref="M582" r:id="rId141" xr:uid="{B42B4706-FFC8-445A-90B8-DF5309D097B3}"/>
    <hyperlink ref="M585" r:id="rId142" xr:uid="{A41251F4-1CDE-4E80-BB67-6C0CFC0386F6}"/>
    <hyperlink ref="M588" r:id="rId143" xr:uid="{3AB31E80-58F7-44C9-8A6A-9B721B3A0416}"/>
    <hyperlink ref="M589" r:id="rId144" xr:uid="{A1BD30CE-6DC5-4695-9248-610BD1793BB7}"/>
    <hyperlink ref="M595" r:id="rId145" xr:uid="{12BD29CA-2602-4CDC-AF92-0A1068B96BCE}"/>
    <hyperlink ref="M596" r:id="rId146" xr:uid="{51B04724-D36C-4DBB-B38B-A60A8A7D4056}"/>
    <hyperlink ref="M598" r:id="rId147" xr:uid="{C0D2BC36-DBA6-4B33-8107-080746D4D0A7}"/>
    <hyperlink ref="M601" r:id="rId148" xr:uid="{45351899-A9A6-46DF-84EF-8BFE819BDC03}"/>
    <hyperlink ref="M610" r:id="rId149" xr:uid="{8908DF0B-84C7-4955-8F11-5A9CAC1A8AFD}"/>
    <hyperlink ref="M611" r:id="rId150" xr:uid="{5FBE1DE5-6E2D-4AAF-B594-BDCA172E26CF}"/>
    <hyperlink ref="M613" r:id="rId151" xr:uid="{A5B68F96-C5FE-494F-8505-411A832D9FC0}"/>
    <hyperlink ref="M616" r:id="rId152" xr:uid="{EFB4DE3C-BB07-48EF-AB18-C5D619385682}"/>
    <hyperlink ref="M619" r:id="rId153" xr:uid="{F042060B-3BBC-4F6D-B54B-04CA005A2043}"/>
    <hyperlink ref="M624" r:id="rId154" xr:uid="{21518562-E9F9-4581-9A3E-DCB0EF04F153}"/>
    <hyperlink ref="M626" r:id="rId155" xr:uid="{E86D3B05-A2EA-41D8-AC3E-AB5C822C51E6}"/>
    <hyperlink ref="M627" r:id="rId156" xr:uid="{7FB075CE-E376-47D4-9A5B-C0FB2DBEADF4}"/>
    <hyperlink ref="M628" r:id="rId157" xr:uid="{4AC9C065-5674-439C-B82B-26C0DFC6DE6E}"/>
    <hyperlink ref="M629" r:id="rId158" xr:uid="{421DA139-F784-4672-BC76-3DD5692F7745}"/>
    <hyperlink ref="M630" r:id="rId159" xr:uid="{42142B6B-D54B-47C9-AD43-BEFAB77CBDEB}"/>
    <hyperlink ref="M633" r:id="rId160" xr:uid="{70DE60A6-5925-4DF0-9863-C7F57D9C0B3B}"/>
    <hyperlink ref="M635" r:id="rId161" xr:uid="{716FE037-9182-459E-8C7C-6FD63014DF76}"/>
    <hyperlink ref="M636" r:id="rId162" xr:uid="{EF530E69-69FE-4C01-9FBB-EB5B2B83B0F1}"/>
    <hyperlink ref="M639" r:id="rId163" xr:uid="{55B59F84-8D6F-4F7E-AF60-870D22DC95FA}"/>
    <hyperlink ref="M644" r:id="rId164" xr:uid="{FF568170-7D30-4E22-9F10-C2546FD3E61C}"/>
    <hyperlink ref="M645" r:id="rId165" xr:uid="{543B8742-6DC1-484B-A188-EF239CC98783}"/>
    <hyperlink ref="M461" r:id="rId166" xr:uid="{B66EC105-F638-4346-B3DC-B6F049462DB7}"/>
    <hyperlink ref="M646" r:id="rId167" xr:uid="{699B3600-80CB-4AB3-976F-C0814CEAB7DE}"/>
    <hyperlink ref="M647" r:id="rId168" xr:uid="{E72EFBF9-FA76-4351-9A57-93CDB4CB3047}"/>
    <hyperlink ref="M648" r:id="rId169" xr:uid="{FB43AA17-ACD2-46CE-A722-BB80F838FC33}"/>
    <hyperlink ref="M649" r:id="rId170" xr:uid="{3E3AC4B8-15FC-416A-93B4-A32A7F0A8996}"/>
    <hyperlink ref="M650" r:id="rId171" xr:uid="{34E27C2C-CC99-4AE7-8FE5-12405339685B}"/>
    <hyperlink ref="M651" r:id="rId172" xr:uid="{3903C0EA-5E1D-4652-9272-4D4DBE494D1E}"/>
    <hyperlink ref="M654" r:id="rId173" xr:uid="{B37AABE7-0866-493D-A26D-FC61112EADA0}"/>
    <hyperlink ref="M655" r:id="rId174" xr:uid="{B7B54238-9287-4D81-B68E-44F9A4C264F0}"/>
    <hyperlink ref="M656" r:id="rId175" xr:uid="{6DB9CF7D-01EA-4CD4-BB47-7E06C65C5BBD}"/>
    <hyperlink ref="M657" r:id="rId176" xr:uid="{BB803692-AA73-4D01-A3E2-9631A52C1233}"/>
    <hyperlink ref="M659" r:id="rId177" xr:uid="{D903FC22-31A5-4E95-A144-E5A1A0E8BF58}"/>
    <hyperlink ref="M660" r:id="rId178" xr:uid="{9C6A1C72-485D-4BE0-97AB-D538F0C5B95B}"/>
    <hyperlink ref="M662" r:id="rId179" xr:uid="{00E5E385-A9EA-4BD5-BB46-71B90AA8C999}"/>
    <hyperlink ref="M665" r:id="rId180" xr:uid="{14DAA54F-2F00-4D87-BF80-6EC6CBEF835E}"/>
    <hyperlink ref="M666" r:id="rId181" xr:uid="{641D2F29-F7DF-4172-939A-601C6B33EBC3}"/>
    <hyperlink ref="M671" r:id="rId182" xr:uid="{3754D974-CA18-4E7A-9DC6-7F3CEC92696A}"/>
    <hyperlink ref="M673" r:id="rId183" xr:uid="{231E8E9F-CE2A-4B6A-8CCD-FE067C33767D}"/>
    <hyperlink ref="M675" r:id="rId184" xr:uid="{DECC4994-4147-430A-BBFD-0795A05A0244}"/>
    <hyperlink ref="M682" r:id="rId185" xr:uid="{B1FCBFD7-C30D-4730-947B-FFA47349CD95}"/>
    <hyperlink ref="M683" r:id="rId186" xr:uid="{7857462E-45C1-4D5E-BE53-8B79E77A0955}"/>
    <hyperlink ref="M685" r:id="rId187" xr:uid="{38B47316-43AE-4047-826D-0FC3502E1D74}"/>
    <hyperlink ref="M686" r:id="rId188" xr:uid="{A87C6824-0F78-406B-B714-98BBF6BA192A}"/>
    <hyperlink ref="M688" r:id="rId189" xr:uid="{D9A28FB3-0621-4F11-8A52-F06829567738}"/>
    <hyperlink ref="M692" r:id="rId190" xr:uid="{D22E9ED8-ABA8-4D11-9F3A-08AF976D793C}"/>
    <hyperlink ref="M691" r:id="rId191" xr:uid="{4793B397-0210-492D-9EA1-17C37C9C13B9}"/>
    <hyperlink ref="M690" r:id="rId192" xr:uid="{29BE474B-EF49-414E-B2B5-E4D4B0773AC8}"/>
    <hyperlink ref="M689" r:id="rId193" xr:uid="{160A52EF-098F-4E4F-AFD3-82DA46152D12}"/>
    <hyperlink ref="M687" r:id="rId194" xr:uid="{E4A767B0-4247-4BCF-BEA8-C2BBBE4CFA54}"/>
    <hyperlink ref="M684" r:id="rId195" xr:uid="{969D0B69-130B-40BB-BC75-88C996782F6C}"/>
    <hyperlink ref="M721" r:id="rId196" xr:uid="{06CE5BC4-744B-4596-B844-2CB987DC7420}"/>
    <hyperlink ref="M732" r:id="rId197" xr:uid="{46E1E596-940D-46CF-BAA6-EF1A65694A59}"/>
    <hyperlink ref="M737" r:id="rId198" xr:uid="{8570EDE4-95E4-4F56-94E8-DED7ADF9C018}"/>
    <hyperlink ref="M739" r:id="rId199" xr:uid="{38C9A97D-16FC-4CE2-BA5A-DED8160E5E63}"/>
    <hyperlink ref="M742" r:id="rId200" xr:uid="{179C0E7C-8B54-47BB-B0A7-7A0FF50B98BE}"/>
    <hyperlink ref="M744" r:id="rId201" xr:uid="{E2D4DE27-40D6-4030-9F99-C3640EC5D12B}"/>
    <hyperlink ref="M748" r:id="rId202" xr:uid="{0C89D504-3373-4F2E-A80A-1F8857966DEB}"/>
    <hyperlink ref="M789" r:id="rId203" xr:uid="{4AE44282-094A-4020-9B21-286AC49E55DB}"/>
    <hyperlink ref="M791" r:id="rId204" xr:uid="{15D281B0-0ACF-4BF8-A02D-E20ABAFF0881}"/>
    <hyperlink ref="M794" r:id="rId205" xr:uid="{72BED142-C6DE-4BB8-9F57-3000C47BD8B4}"/>
    <hyperlink ref="M798" r:id="rId206" xr:uid="{B7CA2487-C1A9-474C-BAE2-3D8588288556}"/>
    <hyperlink ref="M782" r:id="rId207" xr:uid="{26E80422-3537-45A7-BF35-2B3DB5310A86}"/>
    <hyperlink ref="M779" r:id="rId208" xr:uid="{2E68B703-025E-4D15-B67A-4490439B5320}"/>
    <hyperlink ref="M776" r:id="rId209" xr:uid="{92FF0F99-2C1E-45AB-88D3-AFA3151AA4D4}"/>
    <hyperlink ref="M773" r:id="rId210" xr:uid="{287A1A85-20E0-420A-9CFC-5DC43ACAB475}"/>
    <hyperlink ref="M771" r:id="rId211" xr:uid="{22B214C5-2187-4424-84B0-78ADD9AC4530}"/>
    <hyperlink ref="M769" r:id="rId212" xr:uid="{CEFB1595-E936-45A7-9E2E-50936C236D5F}"/>
    <hyperlink ref="M767" r:id="rId213" xr:uid="{5FD3AD9A-8AFE-410C-8C5C-974493ED19F8}"/>
    <hyperlink ref="M728" r:id="rId214" xr:uid="{071EEDDB-6EEE-4141-89A9-50A1DBBB738F}"/>
    <hyperlink ref="M726" r:id="rId215" xr:uid="{4714D09A-25C2-48F6-B7B3-0F78D8041847}"/>
    <hyperlink ref="M723" r:id="rId216" xr:uid="{B5DAF222-141F-45A3-885E-65C99F04C589}"/>
    <hyperlink ref="M808" r:id="rId217" xr:uid="{5CEFFB93-333F-4EB7-B348-04094C91CBFD}"/>
    <hyperlink ref="M810" r:id="rId218" xr:uid="{DA90CE58-0473-443E-939E-4BAA8BF958F9}"/>
    <hyperlink ref="M813" r:id="rId219" xr:uid="{71117C37-A39A-46FB-AA0A-0BA261B2980B}"/>
    <hyperlink ref="M815" r:id="rId220" xr:uid="{57B433EB-6020-4D99-8286-0094BBF8B2E3}"/>
    <hyperlink ref="M817" r:id="rId221" xr:uid="{1190C927-AC60-4CDE-9A3C-8BBC25A3CDAF}"/>
    <hyperlink ref="M819" r:id="rId222" xr:uid="{4B68D3C1-BB55-407A-B5DC-A6E638FED043}"/>
    <hyperlink ref="M820" r:id="rId223" xr:uid="{E1FA4D49-7433-4F46-8E14-7AED798FF078}"/>
    <hyperlink ref="M821" r:id="rId224" xr:uid="{1606BF42-196F-43DF-A7F2-898464B6D80F}"/>
    <hyperlink ref="M822" r:id="rId225" xr:uid="{5E731A48-3B6F-4200-A720-8FEA7B3615CA}"/>
    <hyperlink ref="M824" r:id="rId226" xr:uid="{06658927-BDC5-4621-82BD-2C2BFB0BFF79}"/>
    <hyperlink ref="M827" r:id="rId227" xr:uid="{2E1CDD84-6C71-4B9B-8D58-20CE055D33E4}"/>
    <hyperlink ref="M828" r:id="rId228" xr:uid="{435ED9E3-1D07-4492-879A-8877D0C171BE}"/>
    <hyperlink ref="M830" r:id="rId229" xr:uid="{841EEAB8-BCC0-41C4-8263-8DE1134BFCA9}"/>
    <hyperlink ref="M832" r:id="rId230" xr:uid="{9C0483C5-3C05-40CB-A399-880C9D25522F}"/>
    <hyperlink ref="M833" r:id="rId231" xr:uid="{95AC76B2-DE2D-43F6-82B9-EC284BB7C118}"/>
    <hyperlink ref="M834" r:id="rId232" xr:uid="{18AE2651-77AE-4204-AAC5-C3DAE6938EFE}"/>
    <hyperlink ref="M874" r:id="rId233" xr:uid="{1A2CBCFA-9599-4172-8E66-15688758DE7B}"/>
    <hyperlink ref="M876" r:id="rId234" xr:uid="{64E42680-3660-460D-99CB-EDAAFC997AA3}"/>
    <hyperlink ref="M841" r:id="rId235" xr:uid="{89932F4E-5BA1-44C0-95CB-E27F1370739A}"/>
    <hyperlink ref="M844" r:id="rId236" xr:uid="{85E7BFFD-1144-416B-AD59-4B6C91094343}"/>
    <hyperlink ref="M847" r:id="rId237" xr:uid="{31513745-542E-4EBC-9D10-E1A627C2A6D3}"/>
    <hyperlink ref="M849" r:id="rId238" xr:uid="{AC7DB5BB-E963-46FA-96DA-9BBCECB0B2EB}"/>
    <hyperlink ref="M851" r:id="rId239" xr:uid="{B954EFA9-7464-417A-8B6C-732B1F82B85A}"/>
    <hyperlink ref="M853" r:id="rId240" xr:uid="{5331BECC-CA37-4121-8EA6-D1DE89F05313}"/>
    <hyperlink ref="M855" r:id="rId241" xr:uid="{AE844051-3E59-4B53-8E88-97FE382F53BD}"/>
    <hyperlink ref="M859" r:id="rId242" xr:uid="{2D2A55B8-C868-4DA5-9408-3255EA723349}"/>
    <hyperlink ref="M861" r:id="rId243" xr:uid="{BAF52C44-28C3-4823-9E3B-6FC2D3C563A3}"/>
    <hyperlink ref="M863" r:id="rId244" xr:uid="{34C53F78-339E-4083-A233-0F9234B86905}"/>
    <hyperlink ref="M866" r:id="rId245" xr:uid="{9DC7A2CC-381B-4463-9E21-EBEE71068CCA}"/>
    <hyperlink ref="M869" r:id="rId246" xr:uid="{DFE9B03F-0582-4EA9-9322-A2DADB126EE4}"/>
    <hyperlink ref="M870" r:id="rId247" xr:uid="{14892133-2774-44DB-8DCA-1D1C7BD4D6BE}"/>
    <hyperlink ref="M880" r:id="rId248" xr:uid="{46695FA1-E684-45BF-AD08-8BE171E326DD}"/>
    <hyperlink ref="M890" r:id="rId249" xr:uid="{DDE34846-FECC-4D28-82D8-7F9B763E603D}"/>
    <hyperlink ref="M894" r:id="rId250" xr:uid="{29709FC7-AC9D-42CF-B4CE-CA37A66F6103}"/>
    <hyperlink ref="M893" r:id="rId251" xr:uid="{8A105C58-74EF-4A21-8EB6-2964083D7F8C}"/>
    <hyperlink ref="M892" r:id="rId252" xr:uid="{C8C42FBD-1A11-4846-B6A3-BF67B10A728D}"/>
    <hyperlink ref="M900" r:id="rId253" xr:uid="{661AE89C-44B4-47D4-843C-A5F76EBA1B4E}"/>
    <hyperlink ref="M901" r:id="rId254" xr:uid="{26A30BD3-5EA2-493A-9EC1-050E14936026}"/>
    <hyperlink ref="M902" r:id="rId255" xr:uid="{FFC3ADDE-A8C5-4755-8B28-AFA5AE9C8B97}"/>
    <hyperlink ref="M906" r:id="rId256" xr:uid="{0266F369-9795-4D6E-9BA4-64D91B92CD2A}"/>
    <hyperlink ref="M907" r:id="rId257" xr:uid="{191478D3-7360-4AB1-9041-D158A0DE4F9A}"/>
    <hyperlink ref="M915" r:id="rId258" xr:uid="{FE232C88-566C-4C1C-A84F-1DD8D7A989E8}"/>
    <hyperlink ref="M918" r:id="rId259" xr:uid="{A6ED2DE7-0453-4946-B499-2C53A2992E70}"/>
    <hyperlink ref="M911" r:id="rId260" xr:uid="{14D49943-6E54-440F-958A-7555DEA22F93}"/>
    <hyperlink ref="M919" r:id="rId261" xr:uid="{192F1A18-84F4-456F-AF82-737DBDDD7952}"/>
    <hyperlink ref="M921" r:id="rId262" xr:uid="{83B2E24A-8B6D-43D9-8A24-520B90F31C96}"/>
    <hyperlink ref="M927" r:id="rId263" xr:uid="{29E1C2D3-DBA4-4BA9-8F75-ADFC8AC05774}"/>
    <hyperlink ref="M928" r:id="rId264" xr:uid="{082D3C49-CEF3-4FA1-B9C3-89D31BD233D8}"/>
    <hyperlink ref="M937" r:id="rId265" xr:uid="{E3591B14-1BEF-4483-A346-EB80D4AB0629}"/>
    <hyperlink ref="M946" r:id="rId266" xr:uid="{E59B7CFD-E02D-403D-AB9D-04792E9B4ED4}"/>
    <hyperlink ref="M958" r:id="rId267" xr:uid="{F03E85EF-98F7-47D8-82C5-B18C8EC16D22}"/>
    <hyperlink ref="M960" r:id="rId268" xr:uid="{47DC031A-2F97-4AAA-B707-70AAF1375329}"/>
    <hyperlink ref="M963" r:id="rId269" xr:uid="{721347DA-290E-4D77-BF61-9BBCE0861CB9}"/>
    <hyperlink ref="M765" r:id="rId270" xr:uid="{7C902F46-CAE1-4F02-A1EF-2010CACB2136}"/>
    <hyperlink ref="M968" r:id="rId271" xr:uid="{779EE641-C77E-4C3E-B151-525194A87D5A}"/>
    <hyperlink ref="M970" r:id="rId272" xr:uid="{FF5DE1B6-5295-47D6-A3C8-DA44E134F81C}"/>
    <hyperlink ref="M971" r:id="rId273" xr:uid="{E6CD42DF-567B-48D6-9BAA-2C97454C68C3}"/>
    <hyperlink ref="M972" r:id="rId274" xr:uid="{276AD4D1-1416-4649-8046-879A6BD2C6BD}"/>
    <hyperlink ref="M973" r:id="rId275" xr:uid="{D75E9558-A75C-49B9-B86D-A70EAB311E82}"/>
    <hyperlink ref="M974" r:id="rId276" xr:uid="{4E376005-8499-4E15-AD40-E134C9261B30}"/>
    <hyperlink ref="M975" r:id="rId277" xr:uid="{BD8D7F00-8B0E-483F-B0C3-335C127F389A}"/>
    <hyperlink ref="M976" r:id="rId278" xr:uid="{BAECD894-14CC-45A9-BAE6-A1F287FF10DF}"/>
    <hyperlink ref="M977" r:id="rId279" xr:uid="{88FED72A-5A3C-4CFB-8579-A00DAAA21F1D}"/>
    <hyperlink ref="M979" r:id="rId280" xr:uid="{394E4E67-AF38-499E-8A26-458C192C4F96}"/>
    <hyperlink ref="M984" r:id="rId281" xr:uid="{FA2C8380-0D85-4563-B12E-B2C3375C1C13}"/>
    <hyperlink ref="M988" r:id="rId282" xr:uid="{6E6FD35C-96EF-4CAC-B4FF-124D7129EC0F}"/>
    <hyperlink ref="M992" r:id="rId283" xr:uid="{B47EB7C4-E080-43D6-A06D-4EE330DB1999}"/>
    <hyperlink ref="M994" r:id="rId284" xr:uid="{1326855F-E142-4B5A-BD90-4A710D9DC3D0}"/>
    <hyperlink ref="M997" r:id="rId285" xr:uid="{6E2C1A79-F010-4678-AC7F-3692E2EA0453}"/>
    <hyperlink ref="M998" r:id="rId286" xr:uid="{4FDDF380-61E2-4B2E-ACC8-6B8C2034AA58}"/>
    <hyperlink ref="M999" r:id="rId287" xr:uid="{4FCFC54C-8147-4324-9617-995D6E205408}"/>
    <hyperlink ref="M914" r:id="rId288" xr:uid="{9711C634-A7BD-44DD-BCCE-8E63D1CAC21D}"/>
    <hyperlink ref="M1000" r:id="rId289" xr:uid="{08F3EEF7-89A0-44E7-9137-C92789938419}"/>
    <hyperlink ref="M1002" r:id="rId290" xr:uid="{0270667E-0BAD-4866-ABCA-AEBBEC34630B}"/>
    <hyperlink ref="M1004" r:id="rId291" xr:uid="{866D12FD-6729-4D33-83E3-1129731F2F09}"/>
    <hyperlink ref="M1005" r:id="rId292" xr:uid="{3E44C782-BC8B-482D-9F76-4837067D78F4}"/>
    <hyperlink ref="M1007" r:id="rId293" xr:uid="{AC4EC319-3F29-4F6D-B477-9E9B9E39D05B}"/>
    <hyperlink ref="M1006" r:id="rId294" xr:uid="{3C52D813-7907-434E-BFDB-A1A0A86EA8CB}"/>
    <hyperlink ref="M1008" r:id="rId295" xr:uid="{A9CC8BC1-0823-47AF-87D0-636CE651C3DA}"/>
    <hyperlink ref="M1010" r:id="rId296" xr:uid="{1F89B2EE-456A-48A1-A8EF-4D1A3133C7A4}"/>
    <hyperlink ref="M1011" r:id="rId297" xr:uid="{EA703EB1-6479-4686-BFB2-4EE2CB9631ED}"/>
    <hyperlink ref="M1012" r:id="rId298" xr:uid="{112DC63C-63C4-4266-AC97-B45E6AF6D0CC}"/>
    <hyperlink ref="M1013" r:id="rId299" xr:uid="{264D4292-8AE1-444E-A956-B1C59E3D644F}"/>
    <hyperlink ref="M1018" r:id="rId300" xr:uid="{40211B83-80E0-445D-9B37-E5A2B856672C}"/>
    <hyperlink ref="M1019" r:id="rId301" xr:uid="{9DA763CE-9178-42FF-82E7-6CE1C80CC605}"/>
    <hyperlink ref="M1020" r:id="rId302" xr:uid="{7277B443-B02B-4BD2-AFC9-A6FA83FFA3B1}"/>
    <hyperlink ref="M1022" r:id="rId303" xr:uid="{A785F42C-A0F9-4E8C-8A26-2F5A15886B4B}"/>
    <hyperlink ref="M1023" r:id="rId304" xr:uid="{3D5ED51A-4E11-4E3C-9860-4E3F0995B321}"/>
    <hyperlink ref="M1024" r:id="rId305" xr:uid="{6556FE71-DF12-48E5-925A-3006C356299D}"/>
    <hyperlink ref="M1025" r:id="rId306" xr:uid="{AC3C7D4D-1C22-467D-855F-43268A56F0EA}"/>
    <hyperlink ref="M1026" r:id="rId307" xr:uid="{C80A06A5-B39A-4102-A88B-085B4EE350FB}"/>
    <hyperlink ref="M1027" r:id="rId308" xr:uid="{B798AAE8-832D-433F-A107-3CF98D1410FA}"/>
    <hyperlink ref="M1028" r:id="rId309" xr:uid="{B3642A4D-A5D1-4409-A055-0E3EB0035CA2}"/>
    <hyperlink ref="M1031" r:id="rId310" xr:uid="{12AE820C-5FDC-43A8-A478-D5BF81AFE915}"/>
    <hyperlink ref="M1035" r:id="rId311" xr:uid="{8BF4ACD2-863B-4D59-AC3B-539835D4A7FB}"/>
    <hyperlink ref="M1036" r:id="rId312" xr:uid="{010D7C0A-B902-41DE-9E68-E33CB6DE58C1}"/>
    <hyperlink ref="M1039" r:id="rId313" xr:uid="{637420E4-5CF2-4F72-86F3-47E6CA534313}"/>
    <hyperlink ref="M1040" r:id="rId314" xr:uid="{2EB95ABB-AF1E-4E15-A334-CCA3891FABDF}"/>
    <hyperlink ref="M1042" r:id="rId315" xr:uid="{8C14E712-EC4C-496D-B3F2-CE5DCF84E7B6}"/>
    <hyperlink ref="M1044" r:id="rId316" xr:uid="{D8DB93AC-A506-49DA-8B0F-C66928FE349F}"/>
    <hyperlink ref="M1047" r:id="rId317" xr:uid="{04E1E74F-4EE5-4685-95EF-6A522D079FCE}"/>
    <hyperlink ref="M1056" r:id="rId318" xr:uid="{10BB971B-A0EE-43B5-A2CF-38A2679FAA98}"/>
    <hyperlink ref="M1179" r:id="rId319" xr:uid="{50D3F36F-BA52-4518-8EC4-50F9CADBB3C5}"/>
    <hyperlink ref="M1181" r:id="rId320" xr:uid="{87B2170D-87E1-4987-BE3D-75B4C90C29DC}"/>
    <hyperlink ref="M1182" r:id="rId321" xr:uid="{7A3D503A-3B1B-43CD-8E38-0D2F111D8075}"/>
    <hyperlink ref="M1187" r:id="rId322" xr:uid="{3A7EBAF0-6681-4DFD-B0C2-B6443284EE92}"/>
    <hyperlink ref="M1188" r:id="rId323" xr:uid="{CA84F763-946B-40ED-B512-98153F0BC90E}"/>
    <hyperlink ref="M1192" r:id="rId324" xr:uid="{7AAA4E46-9439-4B4D-8A05-3B939DD52D62}"/>
    <hyperlink ref="M1145" r:id="rId325" xr:uid="{1AD69F9A-3183-4F61-A811-2E3788F5E6BA}"/>
    <hyperlink ref="M1201" r:id="rId326" xr:uid="{7FAB4BA9-5066-4F13-9E43-0E31CE1008ED}"/>
    <hyperlink ref="M754" r:id="rId327" xr:uid="{FD304BB2-7CDC-4833-859C-D35A6A4A1C57}"/>
    <hyperlink ref="M930" r:id="rId328" xr:uid="{8BC646B3-1F6C-4B4B-8D4C-146A81E0FF9B}"/>
    <hyperlink ref="M1215" r:id="rId329" xr:uid="{9D86C48C-ED48-4FA3-861E-D7888E6A9EC1}"/>
    <hyperlink ref="M1222" r:id="rId330" xr:uid="{2700ABDF-65F0-478D-8D95-CB1B923DC17C}"/>
    <hyperlink ref="M1217" r:id="rId331" xr:uid="{169F4E76-69AD-456A-A94E-964E3B439A07}"/>
    <hyperlink ref="M1206" r:id="rId332" xr:uid="{8E7DAA0F-7015-4853-8F2B-F0C4B13D5EA1}"/>
    <hyperlink ref="M1207" r:id="rId333" xr:uid="{21BED170-B9D1-4748-8F9A-9BC59A055D0C}"/>
    <hyperlink ref="M1237" r:id="rId334" xr:uid="{0C6B14BE-BDF7-4E13-BA1A-3505DC8ED2AF}"/>
    <hyperlink ref="M1250" r:id="rId335" xr:uid="{156C54A5-260C-4A5C-9069-9E62CB6972D8}"/>
    <hyperlink ref="M1212" r:id="rId336" xr:uid="{B846F768-E986-4618-BB7D-D2716EA97405}"/>
    <hyperlink ref="M1252" r:id="rId337" xr:uid="{764E6C20-B011-4816-A07A-6967F52FBEA3}"/>
    <hyperlink ref="M1253" r:id="rId338" xr:uid="{8100003E-DDC9-4271-A6D0-8448251BDDCB}"/>
    <hyperlink ref="M1254" r:id="rId339" xr:uid="{BD449137-9310-44D5-AB9B-4E4262446C78}"/>
    <hyperlink ref="M1255" r:id="rId340" xr:uid="{69A02B8B-61C4-4A20-A225-6158FD297EDE}"/>
    <hyperlink ref="M1287" r:id="rId341" xr:uid="{106AAB0B-677C-48DB-A968-3E70111A46DB}"/>
    <hyperlink ref="M1313" r:id="rId342" xr:uid="{5C33EC71-44FE-4EBC-9CCB-5559D65A5D7E}"/>
    <hyperlink ref="M1315" r:id="rId343" xr:uid="{24F93DE6-581A-46DB-A166-A48D4ED53108}"/>
    <hyperlink ref="M378" r:id="rId344" xr:uid="{5BE83661-6198-4B01-BA5E-08AC1FB84AA5}"/>
    <hyperlink ref="M1318" r:id="rId345" xr:uid="{8C3EB6FD-A723-4980-BAFE-28BF256F8B9E}"/>
    <hyperlink ref="M1320" r:id="rId346" xr:uid="{1EACA8B0-FF01-425D-B06F-FF0334C92733}"/>
    <hyperlink ref="M1090" r:id="rId347" xr:uid="{394CAF11-BE2A-4B93-9526-55EB8414335D}"/>
    <hyperlink ref="M910" r:id="rId348" xr:uid="{DC7BF354-2B18-4052-B580-A97F59C851CB}"/>
    <hyperlink ref="M1342" r:id="rId349" xr:uid="{4AA294F1-E0EA-417E-A7F8-F996B9E592A1}"/>
    <hyperlink ref="M1389" r:id="rId350" xr:uid="{E012C0C8-95ED-4268-9513-3AEA0559D9A1}"/>
    <hyperlink ref="M1398" r:id="rId351" xr:uid="{CC4AE250-48A1-4839-90EF-B691EDC38B64}"/>
    <hyperlink ref="M1403" r:id="rId352" xr:uid="{ADA4AA04-1659-4EF6-B69B-EDDF5E7F679B}"/>
    <hyperlink ref="M1423" r:id="rId353" xr:uid="{E622BCA3-C2C6-48AC-BEF2-B5C2E23DBCFA}"/>
    <hyperlink ref="M1431" r:id="rId354" xr:uid="{510CE20F-0E73-478E-AF3D-F6236638E66F}"/>
    <hyperlink ref="M1451" r:id="rId355" xr:uid="{1987A746-2828-4B61-A510-95282767543C}"/>
    <hyperlink ref="M1455" r:id="rId356" xr:uid="{DB328112-DA65-44F9-B298-37A39E3669B4}"/>
    <hyperlink ref="M1473" r:id="rId357" xr:uid="{DEE785DD-06C8-424A-9CA9-929ADD6F82A1}"/>
    <hyperlink ref="M1482" r:id="rId358" xr:uid="{9676CA4E-C8EB-4643-9C62-A0E0FB1A10BB}"/>
    <hyperlink ref="M1483" r:id="rId359" xr:uid="{2F3390E0-FCD0-49B6-A8B2-F2B103E69BC6}"/>
    <hyperlink ref="M1475" r:id="rId360" xr:uid="{A576BF1E-E263-4C8F-9BAE-2C7094331B83}"/>
    <hyperlink ref="M1519" r:id="rId361" xr:uid="{E0A237C1-14DC-4A27-988F-BB5EC16A527C}"/>
    <hyperlink ref="M1442" r:id="rId362" xr:uid="{90D729AF-CCE2-45B7-A530-CC3B0E10D52E}"/>
    <hyperlink ref="M1542" r:id="rId363" xr:uid="{95959BBE-6D0E-43E7-87D2-8388F457ACDD}"/>
    <hyperlink ref="M1559" r:id="rId364" xr:uid="{55EE828F-6FB2-413F-803A-8D9E47714742}"/>
    <hyperlink ref="M1568" r:id="rId365" xr:uid="{52C158DD-530F-47B8-84DD-6AEDCB5255FB}"/>
    <hyperlink ref="M784" r:id="rId366" xr:uid="{9E5B69C0-8177-44C7-8C1A-339DA0371DF8}"/>
    <hyperlink ref="M1576" r:id="rId367" xr:uid="{FAF4477D-1D0C-48C7-950C-347FEA47EBDF}"/>
    <hyperlink ref="M1586" r:id="rId368" xr:uid="{A163EA1D-F2E6-437A-A64A-E46292BAC2A8}"/>
    <hyperlink ref="M1588" r:id="rId369" xr:uid="{05328A6C-3E8B-46D4-B905-77EA6AEC0B14}"/>
    <hyperlink ref="M1606" r:id="rId370" xr:uid="{88B7235B-87E4-454F-BE7D-86271CBCA0F2}"/>
    <hyperlink ref="M605" r:id="rId371" xr:uid="{C9D303CE-C5E0-482B-B5A1-47E22BD2FFCD}"/>
    <hyperlink ref="M1639" r:id="rId372" xr:uid="{ECB5BF9C-3C3D-4ECA-B84C-5E6E27647342}"/>
    <hyperlink ref="M1656" r:id="rId373" xr:uid="{75B20438-F424-4385-94CC-209BAB4B83B8}"/>
    <hyperlink ref="M1670" r:id="rId374" xr:uid="{671E6107-EACB-47BE-AF2B-76DB5EB48148}"/>
    <hyperlink ref="M1673" r:id="rId375" xr:uid="{2F990CED-B385-4B9F-AA8D-FCCE36CFADC2}"/>
    <hyperlink ref="M256" r:id="rId376" xr:uid="{E145427F-F951-4A56-AA2F-CB55C19122A6}"/>
    <hyperlink ref="M1678" r:id="rId377" xr:uid="{9B4B74D8-D10B-4373-861C-7BA2F58F23BB}"/>
    <hyperlink ref="M1675" r:id="rId378" xr:uid="{5B60DA65-C885-4158-8A2F-E4113DD759B3}"/>
    <hyperlink ref="M1676" r:id="rId379" xr:uid="{D32078B0-C5FB-4310-AFC4-390B1FF9A0B2}"/>
    <hyperlink ref="M1677" r:id="rId380" xr:uid="{2EADA691-B29D-479F-933E-A5FE3D96D5A3}"/>
    <hyperlink ref="M1680" r:id="rId381" xr:uid="{BCF3F2F9-C232-49C3-B9DD-047E3CD00E3C}"/>
    <hyperlink ref="M1685" r:id="rId382" xr:uid="{69E1537C-4679-4E2A-9A10-9693287F5769}"/>
    <hyperlink ref="M1681" r:id="rId383" xr:uid="{6F889846-C960-4656-8992-2938A932C109}"/>
    <hyperlink ref="M1682" r:id="rId384" xr:uid="{97DFC0CE-579E-48EA-897F-F5C0E133CEF0}"/>
    <hyperlink ref="M1684" r:id="rId385" xr:uid="{D31AA54D-76F0-4121-9B3B-4F3E85CF61AB}"/>
    <hyperlink ref="M1689" r:id="rId386" xr:uid="{4AC129C9-C3F0-4429-ADAB-E44AB801033D}"/>
    <hyperlink ref="M1694" r:id="rId387" xr:uid="{919FABA4-52EC-405C-AC0D-2C45898719DF}"/>
    <hyperlink ref="M1697" r:id="rId388" xr:uid="{A5E1CD53-8A9F-4809-945C-A9DF3A4EF276}"/>
    <hyperlink ref="M1699" r:id="rId389" xr:uid="{E0F7E255-3C15-47CE-A755-886B557D7BBB}"/>
    <hyperlink ref="M1706" r:id="rId390" xr:uid="{B3822F35-24D4-408A-8F26-F300A04E1F7C}"/>
    <hyperlink ref="M1711" r:id="rId391" xr:uid="{264421C6-FDAB-49E8-97B2-8022F71CA4DB}"/>
    <hyperlink ref="M1718" r:id="rId392" xr:uid="{8295DFC5-8FFC-4349-A793-5A17370D8C2A}"/>
    <hyperlink ref="M1716" r:id="rId393" xr:uid="{A4B9BE1A-20A0-4D52-A2B6-8946233F14ED}"/>
    <hyperlink ref="M1717" r:id="rId394" xr:uid="{01D5806E-00D8-45E8-ADE7-9392409A6046}"/>
    <hyperlink ref="M1719" r:id="rId395" xr:uid="{0A072BCA-41EA-4A3D-85AC-15D03C6FB110}"/>
    <hyperlink ref="M1720" r:id="rId396" xr:uid="{8ECACA5A-2C13-4921-8EA6-1068737906F1}"/>
    <hyperlink ref="M1721" r:id="rId397" xr:uid="{7C09558D-031E-4175-A334-8D6B5CE18059}"/>
    <hyperlink ref="M1722" r:id="rId398" xr:uid="{998E0508-C6C8-4CF0-B9F8-804D371D5C7D}"/>
    <hyperlink ref="M1724" r:id="rId399" xr:uid="{FACC4CB5-EF5A-48E5-A42E-56397CDC21FF}"/>
    <hyperlink ref="M1726" r:id="rId400" xr:uid="{88EE6647-3CD3-4FEC-B6B3-8BBFD6886E29}"/>
    <hyperlink ref="M1727" r:id="rId401" xr:uid="{1F4169A5-AF33-4D78-BECD-FFA55DDAD4C1}"/>
    <hyperlink ref="M1728" r:id="rId402" xr:uid="{657A78BA-C7E3-4F8C-B315-AD72E813D218}"/>
    <hyperlink ref="M1730" r:id="rId403" xr:uid="{053DE1C0-0B95-43CE-B8B7-74F4E4E5D985}"/>
    <hyperlink ref="M1622" r:id="rId404" xr:uid="{944C971E-9AE2-4978-BD18-7CDE301934AE}"/>
    <hyperlink ref="M1731" r:id="rId405" xr:uid="{DCEAE5E8-25CB-4E00-B3D5-C1941251941B}"/>
    <hyperlink ref="M1735" r:id="rId406" xr:uid="{0B7BD14B-7B25-40FE-8FBD-36E70781770A}"/>
    <hyperlink ref="M1737" r:id="rId407" xr:uid="{4D3BB096-03D6-4F96-8F85-A6E57E57918D}"/>
    <hyperlink ref="M1738" r:id="rId408" xr:uid="{DFF0A8AE-615B-435F-BECA-49D28566F0CE}"/>
    <hyperlink ref="M1739" r:id="rId409" xr:uid="{2067296C-146A-4C21-AE8E-32A7BE3BFB28}"/>
    <hyperlink ref="M1741" r:id="rId410" xr:uid="{63379663-7296-4F21-A26E-4ECE7E18FADB}"/>
    <hyperlink ref="M1742" r:id="rId411" xr:uid="{466168D3-8FCD-4CC4-8A8C-417405FEFF8F}"/>
    <hyperlink ref="M1743" r:id="rId412" xr:uid="{0F88225A-570F-4D1F-8759-4800723CC0E5}"/>
    <hyperlink ref="M1746" r:id="rId413" xr:uid="{FDAA8C1C-F3A2-4749-BDAE-5A2483049254}"/>
    <hyperlink ref="M1747" r:id="rId414" xr:uid="{E8487BC1-BCE3-41EE-879F-291C072269F4}"/>
    <hyperlink ref="M1748" r:id="rId415" xr:uid="{111747DC-29C2-4435-84AC-9C8D1B6E189E}"/>
    <hyperlink ref="M1749" r:id="rId416" xr:uid="{3129242C-225E-4747-B892-522FF5FF7B43}"/>
    <hyperlink ref="M1750" r:id="rId417" xr:uid="{D3529C4B-9044-4741-90FC-8E21A1A88ED9}"/>
    <hyperlink ref="M1707" r:id="rId418" xr:uid="{1A477AF1-7FCB-48FC-9413-D759DE55E8BB}"/>
    <hyperlink ref="M1702" r:id="rId419" xr:uid="{121A8E57-53A0-49AC-A243-CCC19CDAD175}"/>
    <hyperlink ref="M1751" r:id="rId420" xr:uid="{09454155-8D4B-4D18-BA86-E6F06B0B15CB}"/>
    <hyperlink ref="M1757" r:id="rId421" xr:uid="{28A78D63-E841-4801-8E8D-66D69190AAB9}"/>
    <hyperlink ref="M1761" r:id="rId422" xr:uid="{C0C1678B-8991-4664-9ABA-105E5290C2B3}"/>
    <hyperlink ref="M1763" r:id="rId423" xr:uid="{407D4F98-A69A-4B74-8B67-0ED82DD4D3AB}"/>
    <hyperlink ref="M1765" r:id="rId424" xr:uid="{A1FFFA89-8726-4444-BC56-2281AC86BD22}"/>
    <hyperlink ref="M1770" r:id="rId425" xr:uid="{30F0E71E-3823-4518-B5A8-2F82B2B87CAA}"/>
    <hyperlink ref="M1771" r:id="rId426" xr:uid="{0BA05837-C3B7-4E67-BDAC-3FCBE6445CA2}"/>
    <hyperlink ref="M1772" r:id="rId427" xr:uid="{A3FE6776-FB3A-4970-8001-ECF856DAA539}"/>
    <hyperlink ref="M1776" r:id="rId428" xr:uid="{8A002167-D516-4C96-B6D2-4D20BF4F9668}"/>
    <hyperlink ref="M1779" r:id="rId429" xr:uid="{3EA9DF22-E8A8-4E7E-8AC9-C10B99F9FB53}"/>
    <hyperlink ref="M1784" r:id="rId430" xr:uid="{6FA23C55-BD09-4C80-B1BD-85B72BC5C687}"/>
    <hyperlink ref="M1785" r:id="rId431" xr:uid="{CFC373D6-8A04-4931-AF88-9A3D3748B103}"/>
    <hyperlink ref="M1790" r:id="rId432" xr:uid="{ABFEEE29-BF9A-4789-8927-D4CD3C700C93}"/>
    <hyperlink ref="M1791" r:id="rId433" xr:uid="{9EEDFE86-920F-496F-8B12-8E93AFB79B0B}"/>
    <hyperlink ref="M1792" r:id="rId434" xr:uid="{BD7265B4-7344-48E8-80FA-5940D7F1A99B}"/>
    <hyperlink ref="M1793" r:id="rId435" xr:uid="{3062788B-D4EC-4530-A2DA-049D1682A62C}"/>
    <hyperlink ref="M1794" r:id="rId436" xr:uid="{2ECB999E-C8FE-4B50-BEDC-740FFF3D1C89}"/>
    <hyperlink ref="M1797" r:id="rId437" xr:uid="{838EAA28-83FB-40A2-8C6F-EDC10233536E}"/>
    <hyperlink ref="M1798" r:id="rId438" xr:uid="{2DBE5956-307E-4BB2-9609-C210932848E6}"/>
    <hyperlink ref="M1211" r:id="rId439" xr:uid="{B30D723D-3819-44E2-B25E-471E0131D75E}"/>
    <hyperlink ref="M1800" r:id="rId440" xr:uid="{A891A2A5-824E-46CE-AF27-38356E0E8BBB}"/>
    <hyperlink ref="M1802" r:id="rId441" xr:uid="{05BACEE3-5FB7-44CC-B190-41DED580CDAF}"/>
    <hyperlink ref="M1805" r:id="rId442" xr:uid="{0504EFDB-CF75-4AF3-BA6A-C538F34CF142}"/>
    <hyperlink ref="M1807" r:id="rId443" xr:uid="{398B4825-DC5F-459E-B651-8D7727BB71F2}"/>
    <hyperlink ref="M1810" r:id="rId444" xr:uid="{E88153E3-4729-4BD1-A7CE-C3C7D7DCCD17}"/>
    <hyperlink ref="M1811" r:id="rId445" xr:uid="{D84F0DF4-81B7-457E-8C2F-366FCD722F2E}"/>
    <hyperlink ref="M1814" r:id="rId446" xr:uid="{16465D7B-3648-42A6-9869-92C5CA02B528}"/>
    <hyperlink ref="M1816" r:id="rId447" xr:uid="{70BE7094-FFA3-499F-8693-7BFD5FEDF366}"/>
    <hyperlink ref="M1817" r:id="rId448" xr:uid="{D9093580-3AA5-4051-931A-5D182DDCC4A2}"/>
    <hyperlink ref="M1818" r:id="rId449" xr:uid="{1FDC336E-127F-4B0A-9A3D-AF7C5A35FDD2}"/>
    <hyperlink ref="M1820" r:id="rId450" xr:uid="{2307D38B-70B4-45B1-9580-DEB62882C00A}"/>
    <hyperlink ref="M1824" r:id="rId451" xr:uid="{D16FE327-E541-40E7-A144-101153C2B364}"/>
    <hyperlink ref="M1827" r:id="rId452" xr:uid="{F7C980F4-CFA6-4922-88F2-2730BFBAB9B6}"/>
    <hyperlink ref="M1828" r:id="rId453" xr:uid="{2A9FD8BC-0C5C-4946-AE53-10D3BDF6ABC5}"/>
    <hyperlink ref="M1829" r:id="rId454" xr:uid="{F5B27BAE-2CD7-40F1-A8F5-4D62FA2FD2EE}"/>
    <hyperlink ref="M1830" r:id="rId455" xr:uid="{E3C8A5CC-2D58-49F8-A843-6E5E5E326D95}"/>
    <hyperlink ref="M1831" r:id="rId456" xr:uid="{9C41B45C-A3C3-4CEE-BCBD-BBBB86DD63F7}"/>
    <hyperlink ref="M1832" r:id="rId457" xr:uid="{771749A2-D4F4-4886-BB5B-89F72049661E}"/>
    <hyperlink ref="M1835" r:id="rId458" xr:uid="{300D156A-BD52-424C-9B1D-66B152B3497C}"/>
    <hyperlink ref="M1836" r:id="rId459" xr:uid="{BD8A896A-3390-423D-96B1-A8321E90C0AF}"/>
    <hyperlink ref="M1837" r:id="rId460" xr:uid="{9E9BFA5E-6929-4CF4-A572-A4F067A53F22}"/>
    <hyperlink ref="M1839" r:id="rId461" xr:uid="{772CC1C4-C0E2-47C1-A424-BD03805C17EF}"/>
    <hyperlink ref="M1840" r:id="rId462" xr:uid="{726C84D1-1B38-432F-9656-53ADBB189A9C}"/>
    <hyperlink ref="M1841" r:id="rId463" xr:uid="{EA6C332D-833B-4ABE-8BD1-6534EB0DF7E5}"/>
    <hyperlink ref="M1842" r:id="rId464" xr:uid="{8A8BD281-1669-4694-A87F-28E32F19C52A}"/>
    <hyperlink ref="M1843" r:id="rId465" xr:uid="{718F7FD8-5E25-40AD-A401-875CC4DD3192}"/>
    <hyperlink ref="M1844" r:id="rId466" xr:uid="{C5B5BF94-FCE1-405B-8CB3-6F8A2A448F89}"/>
    <hyperlink ref="M1845" r:id="rId467" xr:uid="{694C18C4-13C7-41E8-8E09-7D34917BFCC3}"/>
    <hyperlink ref="M1846" r:id="rId468" xr:uid="{0F984F9F-8A80-4CC2-B3B5-B4CF38156AA0}"/>
    <hyperlink ref="M1847" r:id="rId469" xr:uid="{1C3A9981-9724-47FD-9F00-EBA53CA2D0D1}"/>
    <hyperlink ref="M1848" r:id="rId470" xr:uid="{6E3FD02F-C325-417D-A1BA-01C16CCB1B2E}"/>
    <hyperlink ref="M1849" r:id="rId471" xr:uid="{153A2FBE-29FD-420E-A91D-B7262854A676}"/>
    <hyperlink ref="M1852" r:id="rId472" xr:uid="{B144AA01-D9A4-4C0A-B892-746D7CCD995B}"/>
    <hyperlink ref="M1853" r:id="rId473" xr:uid="{8DF9C07A-997F-454D-B5CF-E99436D771C2}"/>
    <hyperlink ref="M1854" r:id="rId474" xr:uid="{AAFE628A-8910-4E56-A5D5-276C60DD06BF}"/>
    <hyperlink ref="M1858" r:id="rId475" xr:uid="{CF26A1E1-2406-4F8C-9D2A-192B3C230BD6}"/>
    <hyperlink ref="M1860" r:id="rId476" xr:uid="{50129D96-51A6-4201-B4FC-9097F34E9624}"/>
    <hyperlink ref="M1862" r:id="rId477" xr:uid="{26B051AC-7876-4888-87B3-33B58B357305}"/>
    <hyperlink ref="M1864" r:id="rId478" xr:uid="{4863D042-26A0-4211-95E3-BE4306575477}"/>
    <hyperlink ref="M1867" r:id="rId479" xr:uid="{24B85B91-5461-4911-8710-B38953395524}"/>
    <hyperlink ref="M1868" r:id="rId480" xr:uid="{F691B058-776D-404D-A139-B250AC7B6F3A}"/>
    <hyperlink ref="M1869" r:id="rId481" xr:uid="{A0354384-BF05-4AF9-B0B3-07891CAFB210}"/>
    <hyperlink ref="M1873" r:id="rId482" xr:uid="{D96C015E-89D4-4153-AF7C-FEF8A3B7BE03}"/>
    <hyperlink ref="M1877" r:id="rId483" xr:uid="{C90346BF-AE23-49AA-A086-77120B367616}"/>
    <hyperlink ref="M1878" r:id="rId484" xr:uid="{678A09DC-77B0-40E7-B6DB-27952E0750E4}"/>
    <hyperlink ref="M1880" r:id="rId485" xr:uid="{983B19DB-7FD7-4546-B877-4FE219123C11}"/>
    <hyperlink ref="M1881" r:id="rId486" xr:uid="{9278D324-F522-47EA-B955-DCFCF4CB4DED}"/>
    <hyperlink ref="M1882" r:id="rId487" xr:uid="{FAF345E0-7C68-4799-8912-2DD04617B8F8}"/>
    <hyperlink ref="M1884" r:id="rId488" xr:uid="{7ABCAD60-0B0C-4592-8E02-09C8392ED2F1}"/>
    <hyperlink ref="M1887" r:id="rId489" xr:uid="{E918BD10-B2E7-4A39-B57A-14EBABAA9F73}"/>
    <hyperlink ref="M1889" r:id="rId490" xr:uid="{3D2DB441-D80D-47E3-9B88-2B805816FF0B}"/>
    <hyperlink ref="M1891" r:id="rId491" xr:uid="{9BFA2D97-1C06-4EAF-AA44-649B7DED6F4A}"/>
    <hyperlink ref="M1894" r:id="rId492" xr:uid="{E3B4D7A0-803C-44DD-886B-854DD6AE213B}"/>
    <hyperlink ref="M1895" r:id="rId493" xr:uid="{E9F8735D-38D3-464D-A79C-19219EBAAAC5}"/>
    <hyperlink ref="M1896" r:id="rId494" xr:uid="{281CA222-F8D6-46C2-A4CC-FEA33C8A33C8}"/>
    <hyperlink ref="M1898" r:id="rId495" xr:uid="{2B6D3DFC-C8E0-4349-929B-505A670A2E4C}"/>
    <hyperlink ref="M1899" r:id="rId496" xr:uid="{04A992D1-B903-4BB4-91A2-298A71AD5ECC}"/>
    <hyperlink ref="M1900" r:id="rId497" xr:uid="{62D27F48-A578-4407-AF85-7259EFC03527}"/>
    <hyperlink ref="M1902" r:id="rId498" xr:uid="{BBF44F6B-52AD-4F30-B18D-F5CBCCB6027F}"/>
    <hyperlink ref="M1904" r:id="rId499" xr:uid="{C06BBA74-AD99-4807-8FA0-677BAEC497CD}"/>
    <hyperlink ref="M1911" r:id="rId500" xr:uid="{44942B87-B16F-4051-9FC8-E980D11D5996}"/>
    <hyperlink ref="M1913" r:id="rId501" xr:uid="{68C87792-C3E7-44B2-88DD-3F6EC6DCC8F9}"/>
    <hyperlink ref="M1914" r:id="rId502" xr:uid="{BE21AA7E-9591-47D4-B1BB-9EFF085EE0C0}"/>
    <hyperlink ref="M1916" r:id="rId503" xr:uid="{005DD041-7035-4BCD-84CA-F97295F1FA21}"/>
    <hyperlink ref="M1917" r:id="rId504" xr:uid="{4F16A407-840B-4B84-A90B-2084E7402EC8}"/>
    <hyperlink ref="M1918" r:id="rId505" xr:uid="{7292342F-3CBF-454E-848A-34B8F0D8D856}"/>
    <hyperlink ref="M1920" r:id="rId506" xr:uid="{AC3C74A0-D442-41A0-A12F-0FD969A3B8C3}"/>
    <hyperlink ref="M1922" r:id="rId507" xr:uid="{D008C864-6A16-47FD-8601-DBB7BF537ECF}"/>
    <hyperlink ref="M1924" r:id="rId508" xr:uid="{36887429-B050-4903-B1EF-DC453CC5D14B}"/>
    <hyperlink ref="M1926" r:id="rId509" xr:uid="{912A898D-94E4-414A-BD76-5CF904C25CFE}"/>
    <hyperlink ref="M1929" r:id="rId510" xr:uid="{E7F3150B-3B25-4278-B0AC-EEA433B22AC8}"/>
    <hyperlink ref="M1930" r:id="rId511" xr:uid="{20E44BF3-F10F-4EC2-85C1-2F65F1565149}"/>
    <hyperlink ref="M1933" r:id="rId512" xr:uid="{2371DDDB-6574-49C6-A3C4-CBAB066148AF}"/>
    <hyperlink ref="M1935" r:id="rId513" xr:uid="{4C1B52DE-952E-4A02-AD82-F9B754510957}"/>
    <hyperlink ref="M1939" r:id="rId514" xr:uid="{F0069117-3E51-420C-AFB2-935265F470D5}"/>
    <hyperlink ref="M1940" r:id="rId515" xr:uid="{7C2E6499-EC4A-4DBE-912B-928F2C4AAD06}"/>
    <hyperlink ref="M1941" r:id="rId516" xr:uid="{AF8DFE1B-6C24-4EFA-A573-9934B8DAE4C5}"/>
    <hyperlink ref="M1945" r:id="rId517" xr:uid="{E5EC066F-33B9-4CC3-8407-C93F19F985D5}"/>
    <hyperlink ref="M1948" r:id="rId518" xr:uid="{92C415E1-3219-4D07-8187-516805A3C058}"/>
    <hyperlink ref="M1951" r:id="rId519" xr:uid="{38BF11AB-85E3-460F-8A02-5281BEE64F5C}"/>
    <hyperlink ref="M1952" r:id="rId520" xr:uid="{1653BD81-C0CA-4B9F-8363-D98D3EF36786}"/>
    <hyperlink ref="M1956" r:id="rId521" xr:uid="{2A95856F-6DBB-4B99-B1A4-CB1484F4FAE6}"/>
    <hyperlink ref="M1957" r:id="rId522" xr:uid="{234515FC-4C2F-4B55-8013-26029DB672F8}"/>
    <hyperlink ref="M1953" r:id="rId523" xr:uid="{691354F7-DF8D-457F-8494-E0EAE9F54991}"/>
    <hyperlink ref="M1960" r:id="rId524" xr:uid="{A499CBA5-61FF-459B-910E-ECB6E5B9C78C}"/>
    <hyperlink ref="M1961" r:id="rId525" xr:uid="{1DB33530-D8F7-464E-B460-38BB469CF5C0}"/>
    <hyperlink ref="M1967" r:id="rId526" xr:uid="{45365F8D-5D7B-42E1-A67D-4EB0A213EE3A}"/>
    <hyperlink ref="M1969" r:id="rId527" xr:uid="{BC6BC1C3-EF09-4AC6-9A17-F95BFA732D69}"/>
    <hyperlink ref="M1972" r:id="rId528" xr:uid="{49B80E43-D879-4C16-A7F2-BF9675702E11}"/>
    <hyperlink ref="M1975" r:id="rId529" xr:uid="{2206078B-F9AC-427D-B73C-85479A9746EE}"/>
    <hyperlink ref="M1978" r:id="rId530" xr:uid="{8D937AEA-C54A-4B4A-9DB5-B3006682F7D0}"/>
    <hyperlink ref="M1980" r:id="rId531" xr:uid="{450E7AD8-1376-4BD8-A2DF-4150E7229145}"/>
    <hyperlink ref="M1981" r:id="rId532" xr:uid="{7C3AAFD9-8D66-4AF1-8E1B-E08406FD37AD}"/>
    <hyperlink ref="M1983" r:id="rId533" xr:uid="{C6107D65-6897-4053-95C8-1D4FE9900301}"/>
    <hyperlink ref="M1937" r:id="rId534" xr:uid="{8FDFC106-DAEB-4861-9F61-D3644413DBA3}"/>
    <hyperlink ref="M1987" r:id="rId535" xr:uid="{8DE43150-AB27-4B1A-88D6-A6DE2B08D43A}"/>
    <hyperlink ref="M1990" r:id="rId536" xr:uid="{6CFA5DE9-51B8-44AE-A79A-3B07DC345AB7}"/>
    <hyperlink ref="M1994" r:id="rId537" xr:uid="{9604DB78-DC53-4E82-80BE-14D6EE26E060}"/>
    <hyperlink ref="M1996" r:id="rId538" xr:uid="{D0D50C47-9520-45FC-BC0B-4ACF1B74790D}"/>
    <hyperlink ref="M1998" r:id="rId539" xr:uid="{6470A0CF-EE8B-48C4-87D6-4138AA805CA9}"/>
    <hyperlink ref="M1999" r:id="rId540" xr:uid="{AC88C6F8-1E74-4C04-A7E7-16F45C3A895F}"/>
    <hyperlink ref="M2001" r:id="rId541" xr:uid="{205BCD0C-894B-4322-88DA-C415C67431E4}"/>
    <hyperlink ref="M2004" r:id="rId542" xr:uid="{56AB62BE-7CF4-4512-9EA2-71898A90FC03}"/>
    <hyperlink ref="M2007" r:id="rId543" xr:uid="{8309D1DB-34A0-4D53-A22A-86481EAE2568}"/>
    <hyperlink ref="M2009" r:id="rId544" xr:uid="{66E759E0-2386-49C8-8216-026E8E74B480}"/>
    <hyperlink ref="M2013" r:id="rId545" xr:uid="{E5A66D15-6887-4B09-96EA-E05B7F120747}"/>
    <hyperlink ref="M2015" r:id="rId546" xr:uid="{7BBD3E46-EC99-493F-924C-FE42C5401E14}"/>
    <hyperlink ref="M2018" r:id="rId547" xr:uid="{2FA682A2-995C-4E70-9E95-1F4A6410BD43}"/>
    <hyperlink ref="M2021" r:id="rId548" xr:uid="{6CCAC35C-F2BC-4FA8-9866-015F1836DA1F}"/>
    <hyperlink ref="M2024" r:id="rId549" xr:uid="{A330BDCE-F670-499F-A09E-D48974B200ED}"/>
    <hyperlink ref="M2027" r:id="rId550" xr:uid="{F229416C-B3E7-43B0-85CA-54B12B86D89D}"/>
    <hyperlink ref="M2030" r:id="rId551" xr:uid="{88AAD604-3872-49BD-9720-668ECAFC9F3B}"/>
    <hyperlink ref="M2032" r:id="rId552" xr:uid="{5E21F265-2E28-44B6-B048-4DF31296B6F1}"/>
    <hyperlink ref="M2034" r:id="rId553" xr:uid="{85DC88F0-6C1F-434A-93C2-6093001F989B}"/>
    <hyperlink ref="M2036" r:id="rId554" xr:uid="{73317F81-2F65-432A-BC02-8E8AB60C8FFF}"/>
    <hyperlink ref="M2039" r:id="rId555" xr:uid="{59513D6C-1ADA-4CAA-8D4C-B803122251C8}"/>
    <hyperlink ref="M2041" r:id="rId556" xr:uid="{A9CC4290-92BA-46CC-9F4E-6B7485A72DAC}"/>
    <hyperlink ref="M2042" r:id="rId557" xr:uid="{E7398AF0-F64A-415D-AA82-7797438A09DB}"/>
    <hyperlink ref="M2044" r:id="rId558" xr:uid="{F2ABE368-5634-4344-92BB-8F069244C132}"/>
    <hyperlink ref="M2045" r:id="rId559" xr:uid="{6E159AFE-20C4-430C-99F4-1BAD46FC6B44}"/>
    <hyperlink ref="M2048" r:id="rId560" xr:uid="{D22F82CA-724D-4405-982C-A23E161F527D}"/>
    <hyperlink ref="M2049" r:id="rId561" xr:uid="{0009C8EB-7EC8-4AAC-9CA0-739D587277DA}"/>
    <hyperlink ref="M2051" r:id="rId562" xr:uid="{932ACCD4-14E5-4C15-B525-F215C1C337E8}"/>
    <hyperlink ref="M2053" r:id="rId563" xr:uid="{79DEB4CD-55B3-494D-B988-505462F5DBE4}"/>
    <hyperlink ref="M2056" r:id="rId564" xr:uid="{DA770F78-C13F-4B8C-B4FB-BA8D8443FC5D}"/>
    <hyperlink ref="M2058" r:id="rId565" xr:uid="{0224B97F-27AE-44AB-877F-91056DC7076F}"/>
    <hyperlink ref="M2060" r:id="rId566" xr:uid="{E2E818F3-5499-4E04-8E26-A1B002D951D2}"/>
    <hyperlink ref="M2061" r:id="rId567" xr:uid="{61C60B4D-BB19-4A94-A5CE-A2857A6C3594}"/>
    <hyperlink ref="M2063" r:id="rId568" xr:uid="{100E1297-66F7-4C99-B616-47F0088D3AF2}"/>
    <hyperlink ref="M2065" r:id="rId569" xr:uid="{651C4B09-393B-4282-A88C-A5C7A8D65136}"/>
    <hyperlink ref="M2069" r:id="rId570" xr:uid="{BA9AD081-642D-4BC9-9F36-50EE543F961D}"/>
    <hyperlink ref="M2071" r:id="rId571" xr:uid="{167DFE62-68F8-41FF-BB76-72B7A5B3C3EE}"/>
    <hyperlink ref="M2072" r:id="rId572" xr:uid="{8048EC2A-78F9-419B-A68A-23526330341F}"/>
    <hyperlink ref="M2075" r:id="rId573" xr:uid="{E84AC4AE-3546-4D21-ADF3-7245A4E5C52F}"/>
    <hyperlink ref="M2079" r:id="rId574" xr:uid="{D2F3549F-09E5-434F-B656-34C3F864A6DF}"/>
    <hyperlink ref="M2082" r:id="rId575" xr:uid="{0E3D12F5-7B2F-4149-A51E-320FA609B64B}"/>
    <hyperlink ref="M2086" r:id="rId576" xr:uid="{2FB8792E-D3FF-4CA4-85C8-BE4868050AED}"/>
    <hyperlink ref="M2087" r:id="rId577" xr:uid="{753C40FF-C029-42E4-8B95-1094E20C8202}"/>
    <hyperlink ref="M2088" r:id="rId578" xr:uid="{0A00C20A-CFCB-4AA2-BB50-C28D351A949B}"/>
    <hyperlink ref="M2089" r:id="rId579" xr:uid="{64690DCD-C996-4F57-948B-47E38D82CFA8}"/>
    <hyperlink ref="M2091" r:id="rId580" xr:uid="{48990DB7-34B8-4C4D-B20A-B1B1E7801D88}"/>
    <hyperlink ref="M2092" r:id="rId581" xr:uid="{A84F1631-BF69-41E0-8C82-48D9B08A3F60}"/>
    <hyperlink ref="M2093" r:id="rId582" xr:uid="{816CA7B4-2266-4D8C-B9FC-CD38BF067DEF}"/>
    <hyperlink ref="M2094" r:id="rId583" xr:uid="{133C2201-2F76-4AB7-8C22-DFBD422E5B4F}"/>
    <hyperlink ref="M2096" r:id="rId584" xr:uid="{C6035E8A-FE39-431B-854D-1C57AD99969A}"/>
    <hyperlink ref="M2098" r:id="rId585" xr:uid="{CC9126C7-C187-4BFC-BF40-316FC9F08EAD}"/>
    <hyperlink ref="M2099" r:id="rId586" xr:uid="{D9E612D5-E0D7-4522-BB5D-638E3C80E6D5}"/>
    <hyperlink ref="M2101" r:id="rId587" xr:uid="{671FFD1F-267E-4B1A-8D8E-56BEA4251A89}"/>
    <hyperlink ref="M2104" r:id="rId588" xr:uid="{A18AD596-6F56-4A99-B4DA-C15D4A6B74B4}"/>
    <hyperlink ref="M2105" r:id="rId589" xr:uid="{217443F5-1B91-425E-AF7A-05A6C6835717}"/>
    <hyperlink ref="M2108" r:id="rId590" xr:uid="{76F9ADB1-DFCC-493D-A710-B46B688172AC}"/>
    <hyperlink ref="M2109" r:id="rId591" xr:uid="{C25267EB-E20F-4522-B336-A301985D9130}"/>
    <hyperlink ref="M2112" r:id="rId592" xr:uid="{5A22B804-0309-4212-BE1A-262320E305D3}"/>
    <hyperlink ref="M2113" r:id="rId593" xr:uid="{1557AFFD-0AFB-4C49-9FF4-B2E6682A0BB9}"/>
    <hyperlink ref="M2115" r:id="rId594" xr:uid="{C4FD0290-9E12-4CD9-91A6-245AA6D2F640}"/>
    <hyperlink ref="M2119" r:id="rId595" xr:uid="{96C49B88-FC9C-4D19-B2C2-A9AAF5B37C5A}"/>
    <hyperlink ref="M2120" r:id="rId596" xr:uid="{8CBCCDA4-2CC3-49C9-BE1A-514D5CAD9D68}"/>
    <hyperlink ref="M2121" r:id="rId597" xr:uid="{5960A8B4-EB82-42EA-89F8-78D521EF3264}"/>
    <hyperlink ref="M2122" r:id="rId598" xr:uid="{FDA3F440-9DA5-4537-B343-45A01E38AF5B}"/>
    <hyperlink ref="M2123" r:id="rId599" xr:uid="{AD5CB70F-2F9D-4515-B2EB-F2F603AE884D}"/>
    <hyperlink ref="M2124" r:id="rId600" xr:uid="{929ED236-4FEC-44C7-A695-FD58132EB750}"/>
    <hyperlink ref="M2125" r:id="rId601" xr:uid="{E9A75694-C9C0-4615-9FC2-C6644AF3F09C}"/>
    <hyperlink ref="M2126" r:id="rId602" xr:uid="{1E101E45-3393-4EF0-993F-62A46ED91473}"/>
    <hyperlink ref="M2127" r:id="rId603" xr:uid="{54F8E718-8EE0-4608-A3B3-4F78FF7910E5}"/>
    <hyperlink ref="M2128" r:id="rId604" xr:uid="{11EDD56B-F6BB-4018-82C2-B43FF8F46805}"/>
    <hyperlink ref="M2131" r:id="rId605" xr:uid="{8D0891B6-05BE-4FC7-91A1-A58C6A7AAB7F}"/>
    <hyperlink ref="M2132" r:id="rId606" xr:uid="{10D71158-108C-4839-8C22-3F00AB2A8A0E}"/>
    <hyperlink ref="M2133" r:id="rId607" xr:uid="{1B510682-41F6-4E26-B1DD-DABB287793D1}"/>
    <hyperlink ref="M2134" r:id="rId608" xr:uid="{4CA81879-E0EA-4542-8E93-34CE9F9C91FF}"/>
    <hyperlink ref="M2142" r:id="rId609" xr:uid="{BFA8495A-85FE-4C33-BCC7-EA08209910E8}"/>
    <hyperlink ref="M2143" r:id="rId610" xr:uid="{0FE4C4EE-7119-4A7F-8F9F-FB2C2CE8DEBD}"/>
    <hyperlink ref="M2144" r:id="rId611" xr:uid="{EC83CB04-703D-49B7-9AF4-99BE9A5B952A}"/>
    <hyperlink ref="M2145" r:id="rId612" xr:uid="{2DBCCBF9-E051-4D08-B65B-41252FEB29B5}"/>
    <hyperlink ref="M2146" r:id="rId613" xr:uid="{DB769024-B1B4-4CD5-8FAB-16B8DA409B1A}"/>
    <hyperlink ref="M2149" r:id="rId614" xr:uid="{272EFCF5-DCB9-49A2-8483-D3E6A5168131}"/>
    <hyperlink ref="M2150" r:id="rId615" xr:uid="{59B6E68C-141C-448B-8395-30B512460931}"/>
    <hyperlink ref="M2151" r:id="rId616" xr:uid="{A7627E6A-8235-4D54-9B08-4B08A673FEC0}"/>
    <hyperlink ref="M2154" r:id="rId617" xr:uid="{B87E5EC7-0004-478D-9D97-93A2AC64267B}"/>
    <hyperlink ref="M2155" r:id="rId618" xr:uid="{132ED17A-D5EF-47CA-A475-3C25241CB899}"/>
    <hyperlink ref="M2156" r:id="rId619" xr:uid="{FD8352A6-2D0B-422F-B49D-470C11441474}"/>
    <hyperlink ref="M2157" r:id="rId620" xr:uid="{B1349D5B-3A1B-464F-BCD4-E075166EBF98}"/>
    <hyperlink ref="M2158" r:id="rId621" xr:uid="{911C63A5-3A1A-410F-84B0-ED32DE15E33E}"/>
    <hyperlink ref="M2159" r:id="rId622" xr:uid="{BF61F055-0F4A-4854-BD71-A59D0FF29F1E}"/>
    <hyperlink ref="M2160" r:id="rId623" xr:uid="{23233F85-A7DA-44A2-A85D-7397D1672B20}"/>
    <hyperlink ref="M2161" r:id="rId624" xr:uid="{FCF94815-BA26-46B7-B1A4-43A1887C50C9}"/>
    <hyperlink ref="M2162" r:id="rId625" xr:uid="{405A3A7C-4708-4B33-AE83-A40DB4E8D629}"/>
    <hyperlink ref="M2163" r:id="rId626" xr:uid="{9F7EC2E4-B37B-4983-9522-850A49C40DB3}"/>
    <hyperlink ref="M2164" r:id="rId627" xr:uid="{1BDA51E0-6F7A-421B-8162-AF6600D07C0C}"/>
    <hyperlink ref="M2165" r:id="rId628" xr:uid="{DE95CC6B-F957-4FF3-B854-EC1058ED9A3C}"/>
    <hyperlink ref="M2166" r:id="rId629" xr:uid="{6DCD9222-8FBC-4564-AC0B-8FB75FE5B739}"/>
    <hyperlink ref="M2167" r:id="rId630" xr:uid="{E8EE0788-F052-407E-9ACC-94EEC96381AB}"/>
    <hyperlink ref="M2168" r:id="rId631" xr:uid="{09B3C404-4172-4987-888F-55BB3D18036E}"/>
    <hyperlink ref="M2169" r:id="rId632" xr:uid="{E1416842-3D53-4ACB-B81D-205483B52A74}"/>
    <hyperlink ref="M2171" r:id="rId633" xr:uid="{CF47C86B-8ECD-4D99-97BE-ABCBC49F2CE8}"/>
    <hyperlink ref="M2175" r:id="rId634" xr:uid="{FBA364EA-71C7-42AE-8B40-54C8A8217312}"/>
    <hyperlink ref="M2176" r:id="rId635" xr:uid="{0D0217F2-8F63-4344-805F-B19D077D50BE}"/>
    <hyperlink ref="M2177" r:id="rId636" xr:uid="{4130EC2C-69D9-4319-8A39-1ED45987D592}"/>
    <hyperlink ref="M2178" r:id="rId637" xr:uid="{7FBEC3F9-E19E-43CB-9720-43D58D20DFE5}"/>
    <hyperlink ref="M2179" r:id="rId638" xr:uid="{D9D10727-0961-4F19-A977-F9CCFB5882CB}"/>
    <hyperlink ref="M2181" r:id="rId639" xr:uid="{64D5D9B4-8AC3-46BE-803A-918521B14531}"/>
    <hyperlink ref="M2182" r:id="rId640" xr:uid="{05E338A1-AD28-4539-ABB1-9C9D0DBECAA4}"/>
    <hyperlink ref="M2183" r:id="rId641" xr:uid="{8BAB5013-7EF7-4B91-96CA-DFAC8D68380E}"/>
    <hyperlink ref="M2184" r:id="rId642" xr:uid="{44A65DC5-15E4-4FA8-85EB-48460DF3E722}"/>
    <hyperlink ref="M2186" r:id="rId643" xr:uid="{E24674AA-267E-4894-8FAF-AA502410202A}"/>
    <hyperlink ref="M2187" r:id="rId644" xr:uid="{DF2767BE-EC19-475E-86A7-497311F36F2F}"/>
    <hyperlink ref="M2188" r:id="rId645" xr:uid="{BF4FFD36-CBD4-47D0-B75C-1BDE88EDF4EA}"/>
    <hyperlink ref="M2191" r:id="rId646" xr:uid="{DD1CD3B4-4C72-4075-B6E6-8B82415A889E}"/>
    <hyperlink ref="M2192" r:id="rId647" xr:uid="{11888428-D31E-44CB-85AF-BE1575D287AF}"/>
    <hyperlink ref="M2193" r:id="rId648" xr:uid="{2E365592-22F4-4ABF-8D12-4E6270F57588}"/>
    <hyperlink ref="M2194" r:id="rId649" xr:uid="{13813FC5-CD7D-4B00-8ECB-F93E5B6945D8}"/>
    <hyperlink ref="M2197" r:id="rId650" xr:uid="{BBDFC5C4-12AE-4077-9FBA-BBBA9DE95660}"/>
    <hyperlink ref="M2203" r:id="rId651" xr:uid="{527888BE-710D-440B-ADF0-3E4192D2E6E4}"/>
    <hyperlink ref="M2204" r:id="rId652" xr:uid="{3DB9AB12-6F4F-4610-952C-6A3862D92272}"/>
    <hyperlink ref="M2205" r:id="rId653" xr:uid="{D79B2174-7852-4EC1-B723-491B0D12FBDD}"/>
    <hyperlink ref="M2206" r:id="rId654" xr:uid="{A99C6FBF-BA69-4F1C-9B23-1CAF1DC23C07}"/>
    <hyperlink ref="M2210" r:id="rId655" xr:uid="{027DF0A6-8258-478A-8483-1FC58DA9BC08}"/>
    <hyperlink ref="M2212" r:id="rId656" xr:uid="{F9438252-6446-44D9-9E11-4E56854E951D}"/>
    <hyperlink ref="M2213" r:id="rId657" xr:uid="{C8846380-2114-4374-BD69-A559F008165F}"/>
    <hyperlink ref="M2214" r:id="rId658" xr:uid="{A06264E7-743B-4E09-9BAD-F68A01CD552F}"/>
    <hyperlink ref="M2215" r:id="rId659" xr:uid="{7FE31B5E-16F6-4918-A838-8BC8E8CD3649}"/>
    <hyperlink ref="M2216" r:id="rId660" xr:uid="{7FCBD7E4-B407-4B3A-A25A-007D87D49126}"/>
    <hyperlink ref="M2217" r:id="rId661" xr:uid="{7DB108C2-06FA-4A95-B34F-AB0B94AECD29}"/>
    <hyperlink ref="M2218" r:id="rId662" xr:uid="{53CAE140-2394-4C23-B987-EEB9F0D8810B}"/>
    <hyperlink ref="M2219" r:id="rId663" xr:uid="{7A6AB5E1-37D9-443E-8BC1-FE7906E6E696}"/>
    <hyperlink ref="M2220" r:id="rId664" xr:uid="{C3EB8B8D-F3E6-4C36-BDB9-31F4B10C4DFC}"/>
    <hyperlink ref="M2221" r:id="rId665" xr:uid="{1C4EC32E-9363-4BB5-84EC-48A60D4C163A}"/>
    <hyperlink ref="M2222" r:id="rId666" xr:uid="{2B970197-269C-433B-BBAA-6D5F19BD33DE}"/>
    <hyperlink ref="M2223" r:id="rId667" xr:uid="{C0BCB995-6EB2-4861-A841-0314421A6F4E}"/>
    <hyperlink ref="M2224" r:id="rId668" xr:uid="{474A330F-EB73-4661-A238-7C990517DA4C}"/>
    <hyperlink ref="M2225" r:id="rId669" xr:uid="{21D17C3A-4883-4DE8-B730-316432300A46}"/>
    <hyperlink ref="M2226" r:id="rId670" xr:uid="{2AFAAFE8-9A12-495A-A551-82EE6EE2968A}"/>
    <hyperlink ref="M2227" r:id="rId671" xr:uid="{8C94746B-F328-4B04-B3DE-81A39ABD0991}"/>
    <hyperlink ref="M2228" r:id="rId672" xr:uid="{1F4ACA33-15F1-4BFD-82C4-6A45A82F766D}"/>
    <hyperlink ref="M2229" r:id="rId673" xr:uid="{D7C1DE41-EBF0-42FA-8916-13D07CD6C5CD}"/>
    <hyperlink ref="M2231" r:id="rId674" xr:uid="{FE410291-ECDE-445A-8386-2EE942CB65FA}"/>
    <hyperlink ref="M2232" r:id="rId675" xr:uid="{46AC1308-E32D-4A96-915B-BD5DC6BC908D}"/>
    <hyperlink ref="M2234" r:id="rId676" xr:uid="{A8276B3E-B1C6-487E-83D4-266DF1BE0AE1}"/>
    <hyperlink ref="M2235" r:id="rId677" xr:uid="{FF0A81A8-E665-4BC0-9492-94265A64D762}"/>
    <hyperlink ref="M2236" r:id="rId678" xr:uid="{A861E456-7689-46EE-9D22-D44B7CD3C56A}"/>
    <hyperlink ref="M2237" r:id="rId679" xr:uid="{544FD10D-07A6-46E2-BC58-97F39C62A65F}"/>
    <hyperlink ref="M2238" r:id="rId680" xr:uid="{49254C7D-200B-4632-8232-165C6C2992AB}"/>
    <hyperlink ref="M2239" r:id="rId681" xr:uid="{A7C70940-6CE2-4149-BB04-2EC568929F64}"/>
    <hyperlink ref="M2241" r:id="rId682" xr:uid="{154AF60B-2AEB-4846-8A02-80DF5F7F4D87}"/>
    <hyperlink ref="M2243" r:id="rId683" xr:uid="{A1400C56-E72E-4541-8ACA-59B6760BF034}"/>
    <hyperlink ref="M2244" r:id="rId684" xr:uid="{24B9029A-2D7D-4978-8AD1-18660C31D489}"/>
    <hyperlink ref="M2245" r:id="rId685" xr:uid="{5F592DB2-B948-4110-86DE-987089F838CB}"/>
    <hyperlink ref="M2246" r:id="rId686" xr:uid="{B307DDE1-1325-49A3-BBE0-3D6E5A877CE8}"/>
    <hyperlink ref="M2248" r:id="rId687" xr:uid="{2ABB6C5E-1368-4C7E-8F92-15351BCFEDE4}"/>
    <hyperlink ref="M2249" r:id="rId688" xr:uid="{A689C7ED-BB0B-4D2B-AB0A-5DCA0611ECCF}"/>
    <hyperlink ref="M2250" r:id="rId689" xr:uid="{34F84FA4-7262-4ACD-BC49-F660D313680E}"/>
    <hyperlink ref="M2251" r:id="rId690" xr:uid="{96215F3C-AA51-45B1-A45B-5B20E7632DB3}"/>
    <hyperlink ref="M2252" r:id="rId691" xr:uid="{F4A5BBC5-E07C-42A6-9B82-ADDAFB908D5E}"/>
    <hyperlink ref="M2253" r:id="rId692" xr:uid="{F250402E-8DA7-4DC9-9535-F559414EBB7C}"/>
    <hyperlink ref="M2254" r:id="rId693" xr:uid="{C5036AED-BE7B-414C-8038-520536292F61}"/>
    <hyperlink ref="M2255" r:id="rId694" xr:uid="{C358A9E6-B659-44BC-9A9C-B0DE2915DBD6}"/>
    <hyperlink ref="M2256" r:id="rId695" xr:uid="{EE012E86-A907-4C5C-99F1-2DC6A10A63F2}"/>
    <hyperlink ref="M2257" r:id="rId696" xr:uid="{C54941F8-5108-41EC-9F1D-EDE88E0A11B3}"/>
    <hyperlink ref="M2258" r:id="rId697" xr:uid="{AABED4D1-31EA-44A4-AB7D-417BA3A9035E}"/>
    <hyperlink ref="M2259" r:id="rId698" xr:uid="{1C08CAD9-D19A-48BF-88F3-8A5A413CD6F8}"/>
    <hyperlink ref="M2260" r:id="rId699" xr:uid="{49358FBF-4609-4270-AB73-F87A8A4DEB5D}"/>
    <hyperlink ref="M2261" r:id="rId700" xr:uid="{5FD35C5D-2CEB-47F4-BCC2-7EC736508664}"/>
    <hyperlink ref="M2262" r:id="rId701" xr:uid="{4B75DAF8-AC5B-4C75-9B3F-72052200319C}"/>
    <hyperlink ref="M2264" r:id="rId702" xr:uid="{7EA847BB-274B-4ECE-A392-696597CC0293}"/>
    <hyperlink ref="M2265" r:id="rId703" xr:uid="{B3974839-3455-42A5-8261-ABAA287395CE}"/>
    <hyperlink ref="M2266" r:id="rId704" xr:uid="{1FEE4C63-C41F-40CE-B570-A26FDAD5DF90}"/>
    <hyperlink ref="M2267" r:id="rId705" xr:uid="{6794C30F-6035-4146-BCFE-965E0C47ADC2}"/>
    <hyperlink ref="M2268" r:id="rId706" xr:uid="{68E29922-3B4C-4268-9AB7-F19936C11CED}"/>
    <hyperlink ref="M2269" r:id="rId707" xr:uid="{B9B0E424-9172-4A0A-9494-B6E4D8C681C0}"/>
    <hyperlink ref="M2270" r:id="rId708" xr:uid="{90ABD831-AA7A-4B6B-8DEE-1C42892D885A}"/>
    <hyperlink ref="M2271" r:id="rId709" xr:uid="{9559FFA4-5C67-4931-8996-D89CEA7A90B3}"/>
    <hyperlink ref="M2272" r:id="rId710" xr:uid="{8B19BFDC-A0A3-4853-B7CA-50D27A209A1E}"/>
    <hyperlink ref="M2273" r:id="rId711" xr:uid="{D6BB514E-E8AC-4131-AD56-25C57CE02E29}"/>
    <hyperlink ref="M2274" r:id="rId712" xr:uid="{949A0585-4D18-4FAB-B90F-CE229173CCDD}"/>
    <hyperlink ref="M2275" r:id="rId713" xr:uid="{5922FC02-4251-4834-BC77-B7BB88B59C8F}"/>
    <hyperlink ref="M2276" r:id="rId714" xr:uid="{8AA94B16-DD80-4965-A308-1EC846A24421}"/>
    <hyperlink ref="M2277" r:id="rId715" xr:uid="{2674AB86-BF54-459E-A7C1-8F13F02F3029}"/>
    <hyperlink ref="M2278" r:id="rId716" xr:uid="{09950EDF-282E-48F9-A196-57D230267557}"/>
    <hyperlink ref="M2280" r:id="rId717" xr:uid="{B1A14243-3375-4D1B-A872-3902D82C6786}"/>
    <hyperlink ref="M2281" r:id="rId718" xr:uid="{69EACAAD-5A96-497E-836D-678530E27731}"/>
    <hyperlink ref="M2282" r:id="rId719" xr:uid="{B3FC04FB-5205-4161-A752-4EADC957069B}"/>
    <hyperlink ref="M2283" r:id="rId720" xr:uid="{5B637F1E-0832-47FF-BBA7-F4F53B981529}"/>
    <hyperlink ref="M2284" r:id="rId721" xr:uid="{F8599C07-6BAF-4784-9255-ACA4866F1BBE}"/>
    <hyperlink ref="M2287" r:id="rId722" xr:uid="{255A5FC9-24CA-407A-B414-C35A8DA663F8}"/>
    <hyperlink ref="M2172" r:id="rId723" xr:uid="{5D4DF3B3-1738-4346-B3F7-042F81A85836}"/>
    <hyperlink ref="M2139" r:id="rId724" xr:uid="{241D6F89-E9C6-4F93-88A3-E18049118874}"/>
    <hyperlink ref="M2137" r:id="rId725" xr:uid="{DACE6474-30FA-4E40-96C0-1854C0BF4D92}"/>
    <hyperlink ref="M2135" r:id="rId726" xr:uid="{6966AE2F-9CC5-41FE-B582-E1EF70039388}"/>
    <hyperlink ref="M2288" r:id="rId727" xr:uid="{C6432765-C8AD-4E89-8D7D-AA9AA98CF089}"/>
    <hyperlink ref="M2291" r:id="rId728" xr:uid="{FBA8000A-DCDC-4405-91EF-3FF9778F4B82}"/>
    <hyperlink ref="M2292" r:id="rId729" xr:uid="{AE88FEDD-B9C8-4455-B872-0CBF2E0E9D0D}"/>
    <hyperlink ref="M2293" r:id="rId730" xr:uid="{69B09319-E2B6-4D3B-8C5A-D749CFA0D951}"/>
    <hyperlink ref="M2294" r:id="rId731" xr:uid="{5A6D73FB-B1B3-4184-8DB8-AAD271DBE390}"/>
    <hyperlink ref="M2296" r:id="rId732" xr:uid="{030B8BC3-24EE-4179-A37A-CE20366141FF}"/>
    <hyperlink ref="M2297" r:id="rId733" xr:uid="{8C37554E-838B-4984-B040-8E1447389222}"/>
    <hyperlink ref="M2298" r:id="rId734" xr:uid="{B5977337-B4CE-4A81-A4C7-CEDC5A6F4B40}"/>
    <hyperlink ref="M2300" r:id="rId735" xr:uid="{2CA9F518-905C-45F4-81E8-D5EA6DB8A0F6}"/>
    <hyperlink ref="M2301" r:id="rId736" xr:uid="{ADD2BFC6-E22D-4250-A1D4-BA59F0C41174}"/>
    <hyperlink ref="M2302" r:id="rId737" xr:uid="{102ECCA6-142A-4956-8C34-B32B5FD89851}"/>
    <hyperlink ref="M2304" r:id="rId738" xr:uid="{6903AF2D-ED20-491F-A8B4-A0FBE4CC5F84}"/>
    <hyperlink ref="M2305" r:id="rId739" xr:uid="{F55D8646-DE6C-4D8D-8BD5-7C86D9CFAD6B}"/>
    <hyperlink ref="M2306" r:id="rId740" xr:uid="{F0A5CE65-E85E-47AF-882E-6C7F1070618D}"/>
    <hyperlink ref="M2307" r:id="rId741" xr:uid="{86686B96-DC3F-43CB-934F-D2E04D1500F4}"/>
    <hyperlink ref="M2308" r:id="rId742" xr:uid="{A8BDD5E9-4525-40DE-99D4-D98AC1934B4F}"/>
    <hyperlink ref="M2309" r:id="rId743" xr:uid="{92654CDF-A1BE-4613-B08F-C61DAD526EAD}"/>
    <hyperlink ref="M2310" r:id="rId744" xr:uid="{3E8E69EC-C786-4030-8398-86DA3F62C38F}"/>
    <hyperlink ref="M2311" r:id="rId745" xr:uid="{0C279332-B8D1-436D-A0AF-B6F3ECEE7121}"/>
    <hyperlink ref="M2314" r:id="rId746" xr:uid="{01C5551D-A8ED-4E37-9846-FA0AB0A06A59}"/>
    <hyperlink ref="M2315" r:id="rId747" xr:uid="{B6F5DB38-4475-4C90-A734-836A45CBC2B6}"/>
    <hyperlink ref="M2316" r:id="rId748" xr:uid="{661676EF-E17E-4609-A3FD-99781B207E2C}"/>
    <hyperlink ref="M2317" r:id="rId749" xr:uid="{0AB8469F-ADEC-44A4-97BE-0F780ABEBE3E}"/>
    <hyperlink ref="M2318" r:id="rId750" xr:uid="{CD9DB04A-1147-4D9D-9AAB-065C6C54FA5D}"/>
    <hyperlink ref="M2319" r:id="rId751" xr:uid="{7973C54D-A01E-467F-87D5-BEDEE1324991}"/>
    <hyperlink ref="M2320" r:id="rId752" xr:uid="{0D2AC867-BDE5-4134-9605-42611EC3472D}"/>
    <hyperlink ref="M2321" r:id="rId753" xr:uid="{B204C1AF-27CC-4E2D-B524-62A1C283E2E2}"/>
    <hyperlink ref="M2322" r:id="rId754" xr:uid="{4CAD0342-17CB-4F51-97FD-A1BCEE0287B8}"/>
    <hyperlink ref="M2323" r:id="rId755" xr:uid="{70330AE4-2953-4C25-A1DF-CB171FBCAC7A}"/>
    <hyperlink ref="M2324" r:id="rId756" xr:uid="{32C57F91-224F-4304-8FBD-91EA2C6FECED}"/>
    <hyperlink ref="M2325" r:id="rId757" xr:uid="{47E2B1D2-698B-4AA3-93FA-2A8473B00819}"/>
    <hyperlink ref="M2326" r:id="rId758" xr:uid="{F63848A1-FCB9-4BD7-BDFE-7E300F5CA87F}"/>
    <hyperlink ref="M2329" r:id="rId759" xr:uid="{B5CE7A0B-8534-41C6-8DD5-C5064DFCA34A}"/>
    <hyperlink ref="M2330" r:id="rId760" xr:uid="{B4CFB58D-19BB-4BD4-87BA-B85B39EF657C}"/>
    <hyperlink ref="M2331" r:id="rId761" xr:uid="{C83D74D9-D8B8-453B-86B8-906026019C68}"/>
    <hyperlink ref="M2332" r:id="rId762" xr:uid="{0B4A51C7-242F-45A1-A3AC-E923FD98D4B6}"/>
    <hyperlink ref="M2334" r:id="rId763" xr:uid="{06DB73E0-D5CD-40CE-9AFF-2362B134CE77}"/>
    <hyperlink ref="M2336" r:id="rId764" xr:uid="{CA208192-504E-4467-8FD7-110051AD0188}"/>
    <hyperlink ref="M2337" r:id="rId765" xr:uid="{04841C81-AF86-4A10-AF03-242737C1A475}"/>
    <hyperlink ref="M2338" r:id="rId766" xr:uid="{2FD50E77-AF08-490E-932F-9FD318D1C8E7}"/>
    <hyperlink ref="M2339" r:id="rId767" xr:uid="{28586404-7971-44B2-9507-F6EF34E11CDE}"/>
    <hyperlink ref="M2340" r:id="rId768" xr:uid="{41B7DF25-1A36-4BFD-86AD-4C945B4A713C}"/>
    <hyperlink ref="M2341" r:id="rId769" xr:uid="{CD6C3DF1-6BF5-4A88-AC2D-479D55183491}"/>
    <hyperlink ref="M2345" r:id="rId770" xr:uid="{BA7D717B-4D46-4580-A576-B9E205964455}"/>
    <hyperlink ref="M2342" r:id="rId771" xr:uid="{4CA71A3C-61C1-42DD-A962-BF4A8123EA72}"/>
    <hyperlink ref="M2335" r:id="rId772" xr:uid="{AAB16DB4-4584-4476-BD29-1E6BA7003533}"/>
    <hyperlink ref="M2348" r:id="rId773" xr:uid="{57A44ED0-D748-4303-B79D-36F6D7B6E044}"/>
    <hyperlink ref="M2350" r:id="rId774" xr:uid="{A6E26A33-4B59-48DF-AE2C-C691FA07B23E}"/>
    <hyperlink ref="M2351" r:id="rId775" xr:uid="{1F4C7AB1-07CA-4835-BDAE-739C9EF97DC2}"/>
    <hyperlink ref="M2354" r:id="rId776" xr:uid="{C42B5BD0-4FEE-4A4B-9736-5F68AF2ADD00}"/>
    <hyperlink ref="M2355" r:id="rId777" xr:uid="{D3E8D0BB-49BF-4BFE-8E62-B8DA4A7DA20B}"/>
    <hyperlink ref="M2356" r:id="rId778" xr:uid="{E005954B-ECCD-42F6-9E83-77994F4470BB}"/>
    <hyperlink ref="M2357" r:id="rId779" xr:uid="{50D7F2B7-07F6-4028-9872-157D833B325A}"/>
    <hyperlink ref="M2358" r:id="rId780" xr:uid="{9424A176-F865-419E-A9D6-417825AEF268}"/>
    <hyperlink ref="M2359" r:id="rId781" xr:uid="{F44362EF-B0AE-4F28-96E7-9E5EF894E076}"/>
    <hyperlink ref="M2360" r:id="rId782" xr:uid="{B90333A2-5319-4DED-9609-1E4B3D4C4AA0}"/>
    <hyperlink ref="M2361" r:id="rId783" xr:uid="{C405B0CD-CC9A-4D79-9579-90C59432C4DC}"/>
    <hyperlink ref="M2362" r:id="rId784" xr:uid="{4AE63A9A-5E18-489A-9E2D-C7F91E6507C2}"/>
    <hyperlink ref="M2363" r:id="rId785" xr:uid="{CB5A63BD-3500-4D4B-A623-42B04C67EA9A}"/>
    <hyperlink ref="M2364" r:id="rId786" xr:uid="{88283725-DDFF-499C-AA1D-127E3E48C41F}"/>
    <hyperlink ref="M2365" r:id="rId787" xr:uid="{4E3873F2-C9C4-47DD-924F-85E32851A509}"/>
    <hyperlink ref="M2366" r:id="rId788" xr:uid="{4B201CBF-9673-4F71-B151-E274D1ACE8B2}"/>
    <hyperlink ref="M2367" r:id="rId789" xr:uid="{ACA1FFAA-1D9C-406F-9E2E-AC8D2CB0DCED}"/>
    <hyperlink ref="M2368" r:id="rId790" xr:uid="{F2B7F8AC-A2A0-4647-809B-CE188F3BF83E}"/>
    <hyperlink ref="M2369" r:id="rId791" xr:uid="{89360D81-91E6-42D1-B9C9-9B13274D3342}"/>
    <hyperlink ref="M2370" r:id="rId792" xr:uid="{9F784663-F0ED-458B-ABB9-E561A3EA4770}"/>
    <hyperlink ref="M2371" r:id="rId793" xr:uid="{64FB1E3E-7FD8-40EA-A92E-E8AE42102552}"/>
    <hyperlink ref="M2372" r:id="rId794" xr:uid="{0002B03B-06D3-420F-9211-EDA1D200F836}"/>
    <hyperlink ref="M2373" r:id="rId795" xr:uid="{A7955520-953E-49F1-9719-5A5198A46786}"/>
    <hyperlink ref="M2374" r:id="rId796" xr:uid="{0E0EB63B-912B-449B-AAC6-344B37002180}"/>
    <hyperlink ref="M2375" r:id="rId797" xr:uid="{DD59EB1D-05B4-4BE8-9C6C-1A148A55EC4C}"/>
    <hyperlink ref="M2376" r:id="rId798" xr:uid="{145C90FC-8216-4595-9B85-224E8FF5AABD}"/>
    <hyperlink ref="M2377" r:id="rId799" xr:uid="{8BD03CC0-6826-4F54-B861-AF36CE92D6BB}"/>
    <hyperlink ref="M2378" r:id="rId800" xr:uid="{4702F367-7A27-431F-A37E-8290F4BE265B}"/>
    <hyperlink ref="M2379" r:id="rId801" xr:uid="{7E9B48EF-2EF1-4CB6-9FD8-A642ABEB77EC}"/>
    <hyperlink ref="M2380" r:id="rId802" xr:uid="{B919DE4B-6184-464C-820D-6324BE7BC9FC}"/>
    <hyperlink ref="M2381" r:id="rId803" xr:uid="{84E5C85D-275E-47EC-9674-9103A86E6308}"/>
    <hyperlink ref="M2382" r:id="rId804" xr:uid="{083F4FB7-A761-4B98-882E-CAFF1EA9949E}"/>
    <hyperlink ref="M2383" r:id="rId805" xr:uid="{9CEFD5CB-DC9F-45DE-8478-04F281864CB0}"/>
    <hyperlink ref="M2384" r:id="rId806" xr:uid="{7EEEFCD2-FD38-437D-9EAD-B2174349FC13}"/>
    <hyperlink ref="M2385" r:id="rId807" xr:uid="{4CDFF12B-CF6B-4934-AE1C-7298828F369A}"/>
    <hyperlink ref="M2387" r:id="rId808" xr:uid="{F12A1596-B7A1-42A8-9757-B1637EFCFB3D}"/>
    <hyperlink ref="M2388" r:id="rId809" xr:uid="{3D47C42D-BCF6-4AFE-971C-643919ED9DFF}"/>
    <hyperlink ref="M2389" r:id="rId810" xr:uid="{7C27EB49-71CA-4DF9-B784-67D9A2CBCB7F}"/>
    <hyperlink ref="M2390" r:id="rId811" xr:uid="{8022FEB4-B2F6-4530-B73A-971080E4BE5B}"/>
    <hyperlink ref="M2391" r:id="rId812" xr:uid="{1E263C3E-49C6-4638-80C6-8C50BF7BD8BA}"/>
    <hyperlink ref="M2392" r:id="rId813" xr:uid="{346861C3-2B87-4CE6-9B5E-D24542E6EC4F}"/>
    <hyperlink ref="M2393" r:id="rId814" xr:uid="{62B3A1B3-E0D9-4985-AE34-D1910A4ABDF2}"/>
    <hyperlink ref="M2394" r:id="rId815" xr:uid="{77BE6B07-3CF6-4C8C-A99D-FD561661A366}"/>
    <hyperlink ref="M2395" r:id="rId816" xr:uid="{05350AB4-6C6A-49D9-8389-3744D53BAB8F}"/>
    <hyperlink ref="M2396" r:id="rId817" xr:uid="{E08F9265-6AAF-4333-B612-65CD88F6BFF1}"/>
    <hyperlink ref="M2397" r:id="rId818" xr:uid="{545D9246-A585-4460-9F29-05EA3F449524}"/>
    <hyperlink ref="M2398" r:id="rId819" xr:uid="{A5462D91-038C-4F45-9935-1C31E6E58C98}"/>
    <hyperlink ref="M2399" r:id="rId820" xr:uid="{F0FEF016-CF81-413D-AD16-2E6FCADF6C5B}"/>
    <hyperlink ref="M2400" r:id="rId821" xr:uid="{95B935D0-8F54-4DDD-995F-EAE4D65EC1FF}"/>
    <hyperlink ref="M2401" r:id="rId822" xr:uid="{B8E93860-8909-41BF-A3BB-3BF01879EE6C}"/>
    <hyperlink ref="M2403" r:id="rId823" xr:uid="{72DAF54B-881D-4BC5-9043-8B0FE307420B}"/>
    <hyperlink ref="M2404" r:id="rId824" xr:uid="{834B95ED-F80C-48FD-B00A-3438889B5E18}"/>
    <hyperlink ref="M2405" r:id="rId825" xr:uid="{AF55CC7E-DB91-45FA-8833-03BF6BDE174C}"/>
    <hyperlink ref="M2406" r:id="rId826" xr:uid="{7C863F3D-2559-4CF7-8C9A-CBC21BCB621C}"/>
    <hyperlink ref="M2407" r:id="rId827" xr:uid="{A53D2F31-83BE-43F8-BA4A-31BF96ED5BAC}"/>
    <hyperlink ref="M2408" r:id="rId828" xr:uid="{2F4A15D6-D475-4EBB-96F1-110E6301CC2F}"/>
    <hyperlink ref="M2409" r:id="rId829" xr:uid="{84999BF2-EC54-48DF-B608-929C28925589}"/>
    <hyperlink ref="M2410" r:id="rId830" xr:uid="{8A3899F1-E5D9-42DE-9D52-CC3EC9BB544C}"/>
    <hyperlink ref="M2411" r:id="rId831" xr:uid="{9EF82A78-0FFD-4376-B054-25C531E3DEC2}"/>
    <hyperlink ref="M2412" r:id="rId832" xr:uid="{FED1EA04-F52F-423B-B012-88DC23F47CE7}"/>
    <hyperlink ref="M2413" r:id="rId833" xr:uid="{843F11CC-5655-4892-BC5F-8C4E5D41DCFA}"/>
    <hyperlink ref="M2414" r:id="rId834" xr:uid="{4964A8C6-E102-4F69-9638-668B5187BF46}"/>
    <hyperlink ref="M2415" r:id="rId835" xr:uid="{D7165C1C-5C66-4E78-9C38-C9080032CCC4}"/>
    <hyperlink ref="M2299" r:id="rId836" xr:uid="{10ADBA10-3E15-4F23-AE6F-5B9E3A03C6A3}"/>
    <hyperlink ref="M2416" r:id="rId837" xr:uid="{2F508610-BDD1-4115-BEC2-46C617104AAC}"/>
    <hyperlink ref="M2417" r:id="rId838" xr:uid="{FC61BFF2-7306-442F-8749-C04184B8E192}"/>
    <hyperlink ref="M2418" r:id="rId839" xr:uid="{3E0194DD-1D05-4DC8-9279-6D164902DCA9}"/>
    <hyperlink ref="M2419" r:id="rId840" xr:uid="{F871E6B1-A5F0-466F-895C-E667A0F7A588}"/>
    <hyperlink ref="M2420" r:id="rId841" xr:uid="{F4F87E1F-F552-43FC-8D79-1CB172844A70}"/>
    <hyperlink ref="M2421" r:id="rId842" xr:uid="{88BAF4ED-2448-466B-A794-9F30D24F0FD9}"/>
    <hyperlink ref="M2422" r:id="rId843" xr:uid="{BFB6F5CF-A10B-49B2-94CE-A64A2C8EDA73}"/>
    <hyperlink ref="M2423" r:id="rId844" xr:uid="{6C39B488-E20F-404B-85C2-F9D7AC3C46DE}"/>
    <hyperlink ref="M2424" r:id="rId845" xr:uid="{F2DE5B57-AA23-4D2A-A639-AC4CE653DB95}"/>
    <hyperlink ref="M2425" r:id="rId846" xr:uid="{E393C371-9543-40CB-B0E9-A119234C8731}"/>
    <hyperlink ref="M2426" r:id="rId847" xr:uid="{612BBCCD-7B25-426C-A95D-2C3073792EE2}"/>
    <hyperlink ref="M2427" r:id="rId848" xr:uid="{C8C85394-E208-41C2-8BC7-7707CBCCCDED}"/>
    <hyperlink ref="M2428" r:id="rId849" xr:uid="{B7D6191D-4D29-4D91-B3FD-DDE1BC60D21E}"/>
    <hyperlink ref="M2429" r:id="rId850" xr:uid="{1B8F03B3-BB36-41B2-9D62-658DD1503386}"/>
    <hyperlink ref="M2430" r:id="rId851" xr:uid="{E04A3E5D-5A8E-4E8A-9553-5DB3D43BE849}"/>
    <hyperlink ref="M2431" r:id="rId852" xr:uid="{1F7E059F-BF90-43EB-9E53-92CA1ECFEBCA}"/>
    <hyperlink ref="M2433" r:id="rId853" xr:uid="{3C726247-F8B3-4AD9-82CC-584B760FF7F2}"/>
    <hyperlink ref="M2434" r:id="rId854" xr:uid="{4D718FD3-207F-4104-921D-4EDB699A4431}"/>
    <hyperlink ref="M2435" r:id="rId855" xr:uid="{4D5206DE-377D-426F-9E32-E0404F5548EC}"/>
    <hyperlink ref="M2436" r:id="rId856" xr:uid="{485189DD-D7B8-4F3C-9B74-141E59EED9C1}"/>
    <hyperlink ref="M2437" r:id="rId857" xr:uid="{463C238D-78AC-43AF-8D37-AF73981BA4DD}"/>
    <hyperlink ref="M2438" r:id="rId858" xr:uid="{E30CC68C-DFBB-4993-8D62-AD642A05B1BE}"/>
    <hyperlink ref="M2439" r:id="rId859" xr:uid="{48B2A48D-A2B8-44BE-AF15-DE697F11ABAC}"/>
    <hyperlink ref="M2440" r:id="rId860" xr:uid="{EB2F46E4-E9CE-4658-83F7-13835217967F}"/>
    <hyperlink ref="M2441" r:id="rId861" xr:uid="{4BC6A48D-09C8-41B2-AD34-0DD73FD4FED8}"/>
    <hyperlink ref="M2442" r:id="rId862" xr:uid="{C929D600-966B-4C61-8910-D423DF98B294}"/>
    <hyperlink ref="M2443" r:id="rId863" xr:uid="{592C6275-3DB0-4B7B-A60D-EDC7F570C1EA}"/>
    <hyperlink ref="M2444" r:id="rId864" xr:uid="{61168A59-9043-445D-956A-CB4EB9821F3B}"/>
    <hyperlink ref="M2445" r:id="rId865" xr:uid="{FB445894-0C87-4CE2-8EA6-0FC92FB906E7}"/>
    <hyperlink ref="M2446" r:id="rId866" xr:uid="{FA0A3D9C-EEF6-4086-B879-C06D0A3C0BAE}"/>
    <hyperlink ref="M2447" r:id="rId867" xr:uid="{83C74A3F-E1C9-4534-999A-0E4028CC7673}"/>
    <hyperlink ref="M2448" r:id="rId868" xr:uid="{25F9BB29-2498-49AF-B12A-2533A1C088C7}"/>
    <hyperlink ref="M2449" r:id="rId869" xr:uid="{CAA5FAEE-C05B-46AC-A09A-AC6082BFA2BD}"/>
    <hyperlink ref="M2450" r:id="rId870" xr:uid="{B9165371-3492-4A34-B9BB-BACCDF825F8F}"/>
    <hyperlink ref="M2451" r:id="rId871" xr:uid="{A205EDC5-4204-476A-8E91-4D8E5952591E}"/>
    <hyperlink ref="M2452" r:id="rId872" xr:uid="{745602B3-7F16-4129-A67C-5946586623C2}"/>
    <hyperlink ref="M2453" r:id="rId873" xr:uid="{DB5EC5E7-CCF6-47EF-ADCE-3718E8F3DBF3}"/>
    <hyperlink ref="M2454" r:id="rId874" xr:uid="{692DA37F-F369-4D24-A0BA-094C37097EC5}"/>
    <hyperlink ref="M2455" r:id="rId875" xr:uid="{E60E2782-D2A1-4C38-B0FD-D2045B70AE4C}"/>
    <hyperlink ref="M2456" r:id="rId876" xr:uid="{66A53ABF-A9C2-4317-A3FB-94086AF613CA}"/>
    <hyperlink ref="M2457" r:id="rId877" xr:uid="{673783CE-9529-4CC4-92DD-FECA88F05BCA}"/>
    <hyperlink ref="M2458" r:id="rId878" xr:uid="{C4A22F29-4908-4C1E-8AEE-DCEDAEDB4E1B}"/>
    <hyperlink ref="M2459" r:id="rId879" xr:uid="{5A7DD8E7-C762-4337-85CB-4580AD9C4CA1}"/>
    <hyperlink ref="M2460" r:id="rId880" xr:uid="{26D17B0C-2D99-48A9-8E0A-DFDF1B7B2CBB}"/>
    <hyperlink ref="M2461" r:id="rId881" xr:uid="{B02480F4-DB52-4CDD-8690-0C6C0CC0E2E1}"/>
    <hyperlink ref="M2462" r:id="rId882" xr:uid="{5CC777C8-DC59-4BC4-B73F-FD4323AA1196}"/>
    <hyperlink ref="M2463" r:id="rId883" xr:uid="{80212A93-B8C5-46D5-83EE-C715313FAC3A}"/>
    <hyperlink ref="M2464" r:id="rId884" xr:uid="{7C7754B4-2E42-4CA2-9804-2CA46B083C70}"/>
    <hyperlink ref="M2465" r:id="rId885" xr:uid="{EB7A01AD-D930-43F1-85CC-CDC304933BF2}"/>
    <hyperlink ref="M2466" r:id="rId886" xr:uid="{5ECAB7C8-2755-4BB8-A87A-F8A9A0E37F48}"/>
    <hyperlink ref="M2467" r:id="rId887" xr:uid="{8B9FD025-B463-4F69-AD06-5BFE4D32E69C}"/>
    <hyperlink ref="M2468" r:id="rId888" xr:uid="{18562EBD-B7A7-4C08-B2E3-1077409312AD}"/>
    <hyperlink ref="M2469" r:id="rId889" xr:uid="{BB05D5B4-69C2-4EDF-A077-DAC484010B63}"/>
    <hyperlink ref="M2470" r:id="rId890" xr:uid="{8A14224A-9D46-432C-9D88-49DE367CCC95}"/>
    <hyperlink ref="M2471" r:id="rId891" xr:uid="{DEEE96F9-1707-48E1-BED8-7815F876A9B7}"/>
    <hyperlink ref="M2472" r:id="rId892" xr:uid="{1B294811-CD8D-4D75-BF05-0FA61D3830C0}"/>
    <hyperlink ref="M2473" r:id="rId893" xr:uid="{CFE89960-1929-4C70-8F48-1338A938EFDD}"/>
    <hyperlink ref="M2474" r:id="rId894" xr:uid="{9241FACE-D5E5-44C1-9FBD-0AD107EA57A0}"/>
    <hyperlink ref="M2475" r:id="rId895" xr:uid="{3C1CD26B-4204-4F5E-88AF-ED59752A42B2}"/>
    <hyperlink ref="M2476" r:id="rId896" xr:uid="{FA28879E-1E73-401B-B477-82B6D770B861}"/>
    <hyperlink ref="M2477" r:id="rId897" xr:uid="{D8C19FE5-E750-4255-A0F7-C892B441F710}"/>
    <hyperlink ref="M2478" r:id="rId898" xr:uid="{17AF7E1E-4681-4C47-9788-50A59A0B562C}"/>
    <hyperlink ref="M2479" r:id="rId899" xr:uid="{2BB4170A-8B9D-457C-9C12-D32EDE76246E}"/>
    <hyperlink ref="M2480" r:id="rId900" xr:uid="{46EDE24A-98BB-448E-887C-CCC63DEDCB2D}"/>
    <hyperlink ref="M2481" r:id="rId901" xr:uid="{7C7266F7-BAB9-4203-8935-5DE8E13A5B67}"/>
    <hyperlink ref="M2482" r:id="rId902" xr:uid="{A68A2581-50BB-41C5-9DC3-3AB12DCC0709}"/>
    <hyperlink ref="M2483" r:id="rId903" xr:uid="{2108DBAC-2C9D-453B-8C7E-5F1304378FED}"/>
    <hyperlink ref="M2484" r:id="rId904" xr:uid="{11EC63C0-75B0-48BD-B948-D7438ACD1206}"/>
    <hyperlink ref="M2485" r:id="rId905" xr:uid="{FCB3D0D3-3AC0-462F-BF10-CC4BAFBAEF6F}"/>
    <hyperlink ref="M2486" r:id="rId906" xr:uid="{60800BED-5562-483D-A7D0-B9BA46B31C90}"/>
    <hyperlink ref="M2487" r:id="rId907" xr:uid="{8CC356FA-360E-424F-8AD7-35584209FDD7}"/>
    <hyperlink ref="M2488" r:id="rId908" xr:uid="{59C32552-D9AF-4CAC-99F5-3C3C765B338A}"/>
    <hyperlink ref="M2489" r:id="rId909" xr:uid="{63B37CF7-B98E-4FE6-BC69-E36DD7BAEAEF}"/>
    <hyperlink ref="M2490" r:id="rId910" xr:uid="{14FE041B-55EE-4605-9ABB-CC76F1D7F648}"/>
    <hyperlink ref="M2491" r:id="rId911" xr:uid="{A29FAA85-325A-4F3F-9748-C815113BCEA1}"/>
    <hyperlink ref="M2492" r:id="rId912" xr:uid="{2652AAE3-CB0A-416B-8C03-F1AB3BB32634}"/>
    <hyperlink ref="M2493" r:id="rId913" xr:uid="{6E3C4C60-8B6D-4A04-AE43-F81CC5DF12DB}"/>
    <hyperlink ref="M2494" r:id="rId914" xr:uid="{EE221420-934E-47BE-84EB-FC5DB7939BA7}"/>
    <hyperlink ref="M2495" r:id="rId915" xr:uid="{86D42156-2994-41C5-B773-A8F46E4B6752}"/>
    <hyperlink ref="M2496" r:id="rId916" xr:uid="{23246AE1-DE87-4F5B-AA40-D89A9784687A}"/>
    <hyperlink ref="M2497" r:id="rId917" xr:uid="{B9EEA54F-0E3D-453E-ACA1-83268C407070}"/>
    <hyperlink ref="M2498" r:id="rId918" xr:uid="{3E4318CA-3EAD-4ADA-9DE1-B9B9072AE437}"/>
    <hyperlink ref="M2499" r:id="rId919" xr:uid="{2E8F573F-1A7F-4224-99CD-060A5E6D8359}"/>
    <hyperlink ref="M2500" r:id="rId920" xr:uid="{2441B79F-C85D-48B7-951A-3C6D0960C1A1}"/>
    <hyperlink ref="M2501" r:id="rId921" xr:uid="{B159EB0C-2D2C-4803-A746-362F780A90D5}"/>
    <hyperlink ref="M2502" r:id="rId922" xr:uid="{2328DA1E-541C-4849-A741-39BFCEBA0674}"/>
    <hyperlink ref="M2503" r:id="rId923" xr:uid="{DE521EC7-CD58-44CB-A3CE-41672256A7D3}"/>
    <hyperlink ref="M2504" r:id="rId924" xr:uid="{F8E0176D-305F-44CD-921D-DD5C72B6ACC4}"/>
    <hyperlink ref="M2505" r:id="rId925" xr:uid="{B28D5A2A-043A-43CB-81C6-6F9DF1892253}"/>
    <hyperlink ref="M2506" r:id="rId926" xr:uid="{935D347A-576E-40FB-84CF-4F76774046B0}"/>
    <hyperlink ref="M2507" r:id="rId927" xr:uid="{ECE21C4A-82FE-42A9-85BB-B0B69B67B123}"/>
    <hyperlink ref="M2508" r:id="rId928" xr:uid="{EAA17545-97B4-42C8-BCC5-DA539A2A6B6F}"/>
    <hyperlink ref="M2509" r:id="rId929" xr:uid="{BE6535C9-61DF-4F1E-8659-EFC3BC063670}"/>
    <hyperlink ref="M2510" r:id="rId930" xr:uid="{8ECE2A53-294F-4D24-A9A7-DF6B2E5EA02F}"/>
    <hyperlink ref="M2511" r:id="rId931" xr:uid="{274CE90C-9472-4C8D-B42B-2BF9272FAB2C}"/>
    <hyperlink ref="M2512" r:id="rId932" xr:uid="{9FD45876-E57F-4E6C-AE3D-5243D9290B79}"/>
    <hyperlink ref="M2513" r:id="rId933" xr:uid="{7AEB0F5D-731F-4E27-A1C5-BFF074B97710}"/>
    <hyperlink ref="M2514" r:id="rId934" xr:uid="{A2376F73-7F93-4390-84FE-936BC85E7774}"/>
    <hyperlink ref="M2515" r:id="rId935" xr:uid="{0FB03B30-9E0D-4163-A64D-3F9548E542B8}"/>
    <hyperlink ref="M2516" r:id="rId936" xr:uid="{2A9AD2A4-07AB-4C7D-982C-9F4195ECB33B}"/>
    <hyperlink ref="M2517" r:id="rId937" xr:uid="{99DD714A-D078-4172-A44D-EB29932B1B84}"/>
    <hyperlink ref="M2518" r:id="rId938" xr:uid="{F7420C77-2DCA-4922-8A84-1170E65B05A3}"/>
    <hyperlink ref="M2519" r:id="rId939" xr:uid="{77A8DC8F-9C95-4C27-A41C-BAE086C64E7B}"/>
    <hyperlink ref="M2520" r:id="rId940" xr:uid="{2DC38CD6-777B-4807-87DF-04A281E8ED6D}"/>
    <hyperlink ref="M2521" r:id="rId941" xr:uid="{C76FCD51-DBE6-45A5-85F4-F51FBC10EB00}"/>
    <hyperlink ref="M2522" r:id="rId942" xr:uid="{78AA482B-737C-447C-AF67-3F6731E44593}"/>
    <hyperlink ref="M2523" r:id="rId943" xr:uid="{4D91BA9C-DDE4-4305-8539-13E3A3EDEED6}"/>
    <hyperlink ref="M2524" r:id="rId944" xr:uid="{A351913C-BB8C-4560-8115-6CB2586C7512}"/>
    <hyperlink ref="M2525" r:id="rId945" xr:uid="{FFCEEF6C-8E5A-47F6-9299-C4A261F4AA41}"/>
    <hyperlink ref="M2526" r:id="rId946" xr:uid="{EE814EE7-BA6A-4091-9B41-B1BF61698068}"/>
    <hyperlink ref="M2527" r:id="rId947" xr:uid="{E66DBF39-280E-44BC-9E4D-FD62FA829BDC}"/>
    <hyperlink ref="M2528" r:id="rId948" xr:uid="{5A398242-C149-4F2B-B536-D88E18823220}"/>
    <hyperlink ref="M2529" r:id="rId949" xr:uid="{3E569D72-83A7-469A-AA16-22462CDBDA91}"/>
    <hyperlink ref="M2530" r:id="rId950" xr:uid="{A2D36B34-18A6-4FAA-AC13-03E49CA85C49}"/>
    <hyperlink ref="M2531" r:id="rId951" xr:uid="{37475C34-06D4-4B96-94C7-B24B60A5416F}"/>
    <hyperlink ref="M2532" r:id="rId952" xr:uid="{5D23E180-E91B-4448-B6A6-6BF607B412F7}"/>
    <hyperlink ref="M2533" r:id="rId953" xr:uid="{DC6FAF4F-5660-4971-8803-2CE25A34B909}"/>
    <hyperlink ref="M2534" r:id="rId954" xr:uid="{BEF37C2C-2DBA-4EBF-AF29-086D228B616A}"/>
    <hyperlink ref="M2535" r:id="rId955" xr:uid="{CADE3DE8-726D-4EFD-9462-2E0C141FBE76}"/>
    <hyperlink ref="M2536" r:id="rId956" xr:uid="{49B9A041-720F-4E83-9BED-ACCAA563229D}"/>
    <hyperlink ref="M2537" r:id="rId957" xr:uid="{FD99ADBB-D210-4DC3-B4CC-22A4648A069C}"/>
    <hyperlink ref="M2538" r:id="rId958" xr:uid="{7FAAAAD0-5FED-48D8-8BC0-0D1704E2403F}"/>
    <hyperlink ref="M2539" r:id="rId959" xr:uid="{34C78477-A7E4-4F69-AC9C-8FA30C740AFA}"/>
    <hyperlink ref="M2540" r:id="rId960" xr:uid="{27473559-AAD5-4A9E-9A08-5A43619F6406}"/>
    <hyperlink ref="M2541" r:id="rId961" xr:uid="{FEF1C962-E454-4048-BF32-D3B4E09259BF}"/>
    <hyperlink ref="M2542" r:id="rId962" xr:uid="{8303B1C6-CB5B-44D9-B942-60C8DF83E314}"/>
    <hyperlink ref="M2543" r:id="rId963" xr:uid="{C0C4F510-2D09-4F05-B7DA-F1E3A951526B}"/>
    <hyperlink ref="M2544" r:id="rId964" xr:uid="{C13EB98A-95D0-4045-8C49-C061A55368A4}"/>
    <hyperlink ref="M2545" r:id="rId965" xr:uid="{0C65ED98-F7AE-4BC3-8E77-70B707DD0111}"/>
    <hyperlink ref="M2546" r:id="rId966" xr:uid="{E49154C4-2870-4325-AC70-8EC8283D5693}"/>
    <hyperlink ref="M2547" r:id="rId967" xr:uid="{F2BF8ED0-8CE8-4AA3-B58C-6AEC4D0DC072}"/>
    <hyperlink ref="M2549" r:id="rId968" xr:uid="{6B2531FF-21EA-4B28-B4CE-8D2F56CED5FF}"/>
    <hyperlink ref="M797" r:id="rId969" xr:uid="{E6221928-B3DD-44AA-84AF-08B2CFA244B7}"/>
    <hyperlink ref="M602" r:id="rId970" xr:uid="{503842CA-282A-4BE2-8DB4-9DFC89D8C033}"/>
    <hyperlink ref="M2550" r:id="rId971" xr:uid="{6022386D-9CC3-4C84-A0BE-E34F10CC95C0}"/>
    <hyperlink ref="M2551" r:id="rId972" xr:uid="{062017EB-A814-4D7C-AB23-06F62F7CE863}"/>
    <hyperlink ref="M2552" r:id="rId973" xr:uid="{1471E01A-7F8A-42EC-94AE-B8285C7EA2E3}"/>
    <hyperlink ref="M2553" r:id="rId974" xr:uid="{D58BCADF-C1E9-4E4B-B6B3-D3ACAFF4C02C}"/>
    <hyperlink ref="M2554" r:id="rId975" xr:uid="{06222569-D9B1-43A8-A56D-51A5F34B0D5C}"/>
    <hyperlink ref="M2555" r:id="rId976" xr:uid="{9441D198-67C2-4B54-9091-DA4CB4692C31}"/>
    <hyperlink ref="M2556" r:id="rId977" xr:uid="{98BB0132-EA5F-48E7-8669-213672EDF1B7}"/>
    <hyperlink ref="M2557" r:id="rId978" xr:uid="{1093F3E2-959F-4B75-843F-D35CCA9C812C}"/>
    <hyperlink ref="M2558" r:id="rId979" xr:uid="{060ECF9D-AE32-4B82-8408-7D4CE132D42F}"/>
    <hyperlink ref="M2559" r:id="rId980" xr:uid="{B438D9FA-9E1F-4B9F-B319-E959CD467A57}"/>
    <hyperlink ref="M2560" r:id="rId981" xr:uid="{2E70F528-3DB4-4266-A44C-72E4643A9A4E}"/>
    <hyperlink ref="M2561" r:id="rId982" xr:uid="{CE089EDA-3BC5-4D92-AFC4-996D27930762}"/>
    <hyperlink ref="M2562" r:id="rId983" xr:uid="{1EBA2292-9CB7-44CC-A8A2-FBE3EEB4C78B}"/>
    <hyperlink ref="M2563" r:id="rId984" xr:uid="{EDFBC12E-5FB9-4BE5-9928-A9E68B2C54D8}"/>
    <hyperlink ref="M2564" r:id="rId985" xr:uid="{C2D9A17E-CA82-4085-926F-9607388BAE51}"/>
    <hyperlink ref="M2565" r:id="rId986" xr:uid="{9D379377-38F7-4EAC-A760-E234B8FE2B07}"/>
    <hyperlink ref="M2566" r:id="rId987" xr:uid="{CF3CD580-4227-4E03-8F3A-ABF37E8202F9}"/>
    <hyperlink ref="M2567" r:id="rId988" xr:uid="{204038D5-156C-4CC6-82F8-5B73CC622BA1}"/>
    <hyperlink ref="M2568" r:id="rId989" xr:uid="{A93FC7B8-E207-4EEA-9140-C2E2EC1D84FF}"/>
    <hyperlink ref="M2569" r:id="rId990" xr:uid="{C33EDE43-D1D6-44B9-94DE-15C1A81E137F}"/>
    <hyperlink ref="M2570" r:id="rId991" xr:uid="{D9180504-A7DC-40E7-A0C1-3D0F3294115D}"/>
    <hyperlink ref="M2571" r:id="rId992" xr:uid="{AF3E9E7A-F651-4132-867D-448C064A4F9D}"/>
    <hyperlink ref="M2572" r:id="rId993" xr:uid="{452E36D5-6D10-4A95-9223-2160D1530D88}"/>
    <hyperlink ref="M2573" r:id="rId994" xr:uid="{BC4FBC30-90D5-48D6-90DF-767537394B05}"/>
    <hyperlink ref="M2574" r:id="rId995" xr:uid="{A0C0FD97-A8DD-419D-BD33-EE4D2481B417}"/>
    <hyperlink ref="M2575" r:id="rId996" xr:uid="{B874C80A-1D6E-4D4F-BE03-0D5E876303DC}"/>
    <hyperlink ref="M2576" r:id="rId997" xr:uid="{76D07E21-8F52-4ACF-981A-46AFCFB7778F}"/>
    <hyperlink ref="M2577" r:id="rId998" xr:uid="{E4752B3F-B522-4105-A937-75768E6385B9}"/>
    <hyperlink ref="M2578" r:id="rId999" xr:uid="{ED679FF0-B6BD-4AFB-AD6C-3903BEC23280}"/>
    <hyperlink ref="M2579" r:id="rId1000" xr:uid="{23B2D236-2352-4F5D-9906-F9AD69601096}"/>
    <hyperlink ref="M2580" r:id="rId1001" xr:uid="{BED03166-085E-40EB-9912-44D6EF111410}"/>
    <hyperlink ref="M2581" r:id="rId1002" xr:uid="{670AC9A2-E2BD-46ED-BC8E-066070ADF337}"/>
    <hyperlink ref="M2582" r:id="rId1003" xr:uid="{08B86531-06AC-4F0C-8E33-95E1E79E2E0E}"/>
    <hyperlink ref="M2583" r:id="rId1004" xr:uid="{BB1D0C4C-9686-4422-9D28-CBE7B3221A15}"/>
    <hyperlink ref="M2584" r:id="rId1005" xr:uid="{B48AA340-F066-4F62-B5F7-7CAE29DBABF9}"/>
    <hyperlink ref="M2585" r:id="rId1006" xr:uid="{E4483518-F3BB-405C-81A4-88EDFC6FD399}"/>
    <hyperlink ref="M2586" r:id="rId1007" xr:uid="{06E621F2-53C5-4364-B3C7-C399E9157B9E}"/>
    <hyperlink ref="M2587" r:id="rId1008" xr:uid="{D6482D62-010C-4C64-B2EA-276F7D0C7CA8}"/>
    <hyperlink ref="M2588" r:id="rId1009" xr:uid="{EA69EF13-D2EB-434E-AA34-572DE3C2A7A1}"/>
    <hyperlink ref="M2589" r:id="rId1010" xr:uid="{87FD5824-F6EF-4C32-A111-F45501776CDC}"/>
    <hyperlink ref="M2590" r:id="rId1011" xr:uid="{3122C184-1AC6-453D-BDC3-D2BEA969A426}"/>
    <hyperlink ref="M2591" r:id="rId1012" xr:uid="{2F221751-7F51-4412-9CF4-2F4C762DE3B5}"/>
    <hyperlink ref="M2592" r:id="rId1013" xr:uid="{32B91B16-1E8A-48B9-BAE6-E3ECD8A7DB0B}"/>
    <hyperlink ref="M2593" r:id="rId1014" xr:uid="{3BC81F00-4A9C-44B5-B115-F38B1345A44D}"/>
    <hyperlink ref="M2594" r:id="rId1015" xr:uid="{F70BF4E8-2FEA-4C47-A1BC-5FA507456E6B}"/>
    <hyperlink ref="M2595" r:id="rId1016" xr:uid="{39DBF4D9-BDF8-407E-B3A4-BCCB5308B46D}"/>
    <hyperlink ref="M2597" r:id="rId1017" xr:uid="{53433565-4F3F-41EF-8EE4-483AE581A593}"/>
    <hyperlink ref="M2598" r:id="rId1018" xr:uid="{A4C40B15-1DA8-452E-866A-C9043EC3EF4B}"/>
    <hyperlink ref="M2600" r:id="rId1019" xr:uid="{832D2F34-C80C-47F6-9B22-F6944FDD3A37}"/>
    <hyperlink ref="M2603" r:id="rId1020" xr:uid="{0E8DFE71-C5EE-4ABE-8957-1AAEB2054507}"/>
    <hyperlink ref="M2604" r:id="rId1021" xr:uid="{8A3E49C4-AB38-4404-996D-C1CD151A0445}"/>
    <hyperlink ref="M2605" r:id="rId1022" xr:uid="{72875396-8994-4A20-83EF-618DE272EF90}"/>
    <hyperlink ref="M2606" r:id="rId1023" xr:uid="{27EB8AC7-EC6B-4235-B13C-B60EFB31CBBC}"/>
    <hyperlink ref="M2607" r:id="rId1024" xr:uid="{1D54684D-7137-4CED-981C-34E9DDE91385}"/>
    <hyperlink ref="M2608" r:id="rId1025" xr:uid="{5549C7C5-50C7-441B-8114-C1BA7E0DB508}"/>
    <hyperlink ref="M2609" r:id="rId1026" xr:uid="{C970EECC-C10D-4967-A3B8-286283B41A70}"/>
    <hyperlink ref="M2611" r:id="rId1027" xr:uid="{A81A25D8-8895-4597-958E-4B8CDAF55AEC}"/>
    <hyperlink ref="M2612" r:id="rId1028" xr:uid="{733EE687-0402-4C17-85C0-85ACCAD79A58}"/>
    <hyperlink ref="M2613" r:id="rId1029" xr:uid="{4FAC9519-A158-41CC-AA26-6E741FB21154}"/>
    <hyperlink ref="M2614" r:id="rId1030" xr:uid="{8EA58EF7-7905-477A-B300-09FEF5B18C89}"/>
    <hyperlink ref="M2615" r:id="rId1031" xr:uid="{AF1EF751-BFE8-490A-90DD-A480293B37AA}"/>
    <hyperlink ref="M2616" r:id="rId1032" xr:uid="{9EE9CF07-3F93-4F3D-8DCA-A004F62F289F}"/>
    <hyperlink ref="M2617" r:id="rId1033" xr:uid="{AD3F4D4F-9559-4AFC-A559-102296DAA8D7}"/>
    <hyperlink ref="M2618" r:id="rId1034" xr:uid="{2FD9BA84-68C1-49B9-9F7F-2F5E024A5AAF}"/>
    <hyperlink ref="M2619" r:id="rId1035" xr:uid="{E2A83ACA-0AAC-412F-97BC-CA122CD1CD7B}"/>
    <hyperlink ref="M2620" r:id="rId1036" xr:uid="{F674CBB8-5C65-4C76-858C-64C9592CD2DC}"/>
    <hyperlink ref="M2621" r:id="rId1037" xr:uid="{A2D65072-9A41-4F03-9710-37AA18BC4469}"/>
    <hyperlink ref="M2622" r:id="rId1038" xr:uid="{F341E3FB-DD41-4DE1-9136-F8515AF322B3}"/>
    <hyperlink ref="M2623" r:id="rId1039" xr:uid="{8BDD4453-6078-4B61-ADFA-4154EA4AE5C6}"/>
    <hyperlink ref="M2624" r:id="rId1040" xr:uid="{CEEDE471-5627-4A29-8565-9E631D828D9F}"/>
    <hyperlink ref="M2625" r:id="rId1041" xr:uid="{34632A9F-83F5-49AE-9B9A-25265E27FFDE}"/>
    <hyperlink ref="M2626" r:id="rId1042" xr:uid="{4276B590-214D-42EE-A65C-CDF1217DC34B}"/>
    <hyperlink ref="M2627" r:id="rId1043" xr:uid="{D13E1AB8-3E23-4A1B-A019-D6A6303299B1}"/>
    <hyperlink ref="M2628" r:id="rId1044" xr:uid="{3AD27A9F-9B63-4C94-94E0-8DF2899057B3}"/>
    <hyperlink ref="M2629" r:id="rId1045" xr:uid="{10FF9575-B782-4419-993B-CBDFB0AA0B22}"/>
    <hyperlink ref="M2630" r:id="rId1046" xr:uid="{E48113C4-1573-424F-BF57-5203CCC29EDB}"/>
    <hyperlink ref="M2631" r:id="rId1047" xr:uid="{41724D71-90D8-492A-9EC0-C7CCF55D4EA8}"/>
    <hyperlink ref="M2632" r:id="rId1048" xr:uid="{549C801C-20A5-42F8-A42B-05A3BDC67848}"/>
    <hyperlink ref="M2633" r:id="rId1049" xr:uid="{1C4E7C40-3BB0-4C04-8DE9-AE8B9B4A92F4}"/>
    <hyperlink ref="M2634" r:id="rId1050" xr:uid="{507AF3A5-4F42-470E-9DE6-E9A3C05F9299}"/>
    <hyperlink ref="M2635" r:id="rId1051" xr:uid="{1EAB4A00-3694-4D0E-8037-D54AF5AC3C6E}"/>
    <hyperlink ref="M2636" r:id="rId1052" xr:uid="{2F20FD93-6EDA-4F8F-AC2D-86E17FD7BDF7}"/>
    <hyperlink ref="M2637" r:id="rId1053" xr:uid="{A7E05117-5479-40B3-AA87-9B2593CA8BD9}"/>
    <hyperlink ref="M2638" r:id="rId1054" xr:uid="{9AAA8CBA-F0BA-493A-8749-E32365C8ABA8}"/>
    <hyperlink ref="M2639" r:id="rId1055" xr:uid="{0D9B922D-B5F4-4ACC-8EEE-1A8F53FA751D}"/>
    <hyperlink ref="M2640" r:id="rId1056" xr:uid="{27BF7C64-183B-4C80-875B-7C42FEC8892F}"/>
    <hyperlink ref="M2641" r:id="rId1057" xr:uid="{3F61EA43-0A82-41F2-AE61-4C6EF7CD8072}"/>
    <hyperlink ref="M2642" r:id="rId1058" xr:uid="{2A42C6F8-1489-4696-B3DC-CF85F9A45177}"/>
    <hyperlink ref="M2643" r:id="rId1059" xr:uid="{255B3BB9-A0BE-4552-B566-BFB1EF3CE60A}"/>
    <hyperlink ref="M2644" r:id="rId1060" xr:uid="{E5522194-DE30-4F87-8CA9-E964BD3B2996}"/>
    <hyperlink ref="M2645" r:id="rId1061" xr:uid="{738D4885-AF9C-4BA0-BACB-9E9AA8FE73B7}"/>
    <hyperlink ref="M2646" r:id="rId1062" xr:uid="{62FAF91F-84C5-4AE5-8DBC-5AA9B41E4698}"/>
    <hyperlink ref="M2647" r:id="rId1063" xr:uid="{8B5C4D4A-F410-480B-8CE7-A7BD2FABED33}"/>
    <hyperlink ref="M2648" r:id="rId1064" xr:uid="{5DA3EB61-650E-4E27-8BE2-467769EA102B}"/>
    <hyperlink ref="M2649" r:id="rId1065" xr:uid="{5DCB69B2-17A8-4595-8AAE-C37694C7650F}"/>
    <hyperlink ref="M2650" r:id="rId1066" xr:uid="{75272DB4-9E91-4656-AD90-81E84B6C183B}"/>
    <hyperlink ref="M2651" r:id="rId1067" xr:uid="{F74A2D30-9A1C-4A06-8CA2-6B0137C21DC5}"/>
    <hyperlink ref="M2652" r:id="rId1068" xr:uid="{CB4A5EAC-9386-4567-B81A-B6900723384C}"/>
    <hyperlink ref="M2653" r:id="rId1069" xr:uid="{227D7C6C-3B85-4A6B-90B6-874F08244086}"/>
    <hyperlink ref="M2654" r:id="rId1070" xr:uid="{AA9CC791-F911-45F9-880E-910CC48F9197}"/>
    <hyperlink ref="M2655" r:id="rId1071" xr:uid="{D7F06862-B0E7-46F1-86EC-60F57D4C19D0}"/>
    <hyperlink ref="M2656" r:id="rId1072" xr:uid="{8485D0EF-1ABC-42EC-A282-858CBF852073}"/>
    <hyperlink ref="M2657" r:id="rId1073" xr:uid="{CCFB06C2-B040-402F-8FF1-461D5E8386CE}"/>
    <hyperlink ref="M2658" r:id="rId1074" xr:uid="{17896572-6579-49A7-A270-9CCE1C0FA05D}"/>
    <hyperlink ref="M2659" r:id="rId1075" xr:uid="{E320CB18-60FE-42D8-B073-EA84CDE0480E}"/>
    <hyperlink ref="M2660" r:id="rId1076" xr:uid="{32D8DDB9-9CBE-4857-8A0F-EE985805208C}"/>
    <hyperlink ref="M2661" r:id="rId1077" xr:uid="{4188B0F2-3A4C-4D46-94DB-AD6AC47587E0}"/>
    <hyperlink ref="M2683" r:id="rId1078" xr:uid="{E599B9FE-03FF-4DFF-8921-AE79DE806629}"/>
    <hyperlink ref="M2684" r:id="rId1079" xr:uid="{D0080851-BDF6-4005-A06A-01E2FE764C97}"/>
    <hyperlink ref="M2685" r:id="rId1080" xr:uid="{83B3265F-4AFA-48C3-9646-DDBF8F5ACED3}"/>
    <hyperlink ref="M2686" r:id="rId1081" xr:uid="{7BBB5E72-3EF4-4FB4-AA9D-7B07E390235D}"/>
    <hyperlink ref="M2687" r:id="rId1082" xr:uid="{891A8576-8A7B-436B-9402-31E68AA1FD4F}"/>
    <hyperlink ref="M2688" r:id="rId1083" xr:uid="{32890156-3DA2-45F1-AB30-F54E9F13D69F}"/>
    <hyperlink ref="M2689" r:id="rId1084" xr:uid="{38393E3B-C33D-4A27-82A4-266906734A68}"/>
    <hyperlink ref="M2690" r:id="rId1085" xr:uid="{CEC74AF4-6889-455C-A477-72F748E4574E}"/>
    <hyperlink ref="M2691" r:id="rId1086" xr:uid="{6355DCD2-9737-4243-A040-95F612E8E69D}"/>
    <hyperlink ref="M2692" r:id="rId1087" xr:uid="{F779C7A6-6449-4BF0-B0F5-619812C4DCE5}"/>
    <hyperlink ref="M2693" r:id="rId1088" xr:uid="{83A0EDBF-FFB5-4B3E-BC3D-1CE0B06DE5E6}"/>
    <hyperlink ref="M2694" r:id="rId1089" xr:uid="{98D979F4-F517-47D7-A153-E4AA5012B85B}"/>
    <hyperlink ref="M2695" r:id="rId1090" xr:uid="{5A528AB7-86CB-4227-B30F-F884B798BF31}"/>
    <hyperlink ref="M2696" r:id="rId1091" xr:uid="{A407F159-98F2-4C12-818E-62A540B4E56A}"/>
    <hyperlink ref="M2697" r:id="rId1092" xr:uid="{1E9ED374-AFFD-4AD6-AA00-8995CBC66ED4}"/>
    <hyperlink ref="M2698" r:id="rId1093" xr:uid="{88D0B6B2-DCD1-41DA-B02D-56064E6A45F5}"/>
    <hyperlink ref="M2699" r:id="rId1094" xr:uid="{8A589321-F8C2-45C4-8CAC-28F1E7C327A7}"/>
    <hyperlink ref="M2700" r:id="rId1095" xr:uid="{911601B2-ECD3-4E81-97B3-2C838C61FAD6}"/>
    <hyperlink ref="M2701" r:id="rId1096" xr:uid="{688662A0-C189-4C31-9238-AD582B7A35D4}"/>
    <hyperlink ref="M2702" r:id="rId1097" xr:uid="{7B0908C9-6759-47A7-ADCA-2631A42EDE52}"/>
    <hyperlink ref="M2703" r:id="rId1098" xr:uid="{08AE56E8-5B54-455D-A968-51096A04339A}"/>
    <hyperlink ref="M2704" r:id="rId1099" xr:uid="{B87892C6-7302-4841-B575-07E183D95C89}"/>
    <hyperlink ref="M2705" r:id="rId1100" xr:uid="{053BB4F1-C809-45B9-BC24-FAD4B00CB243}"/>
    <hyperlink ref="M2707" r:id="rId1101" xr:uid="{65CE00BD-0413-424D-80B3-695EA880A4B4}"/>
    <hyperlink ref="M2708" r:id="rId1102" xr:uid="{E0BF1FE3-9A2E-41F8-8A1C-DD3709159350}"/>
    <hyperlink ref="M2709" r:id="rId1103" xr:uid="{5D754E36-49A4-40A7-905B-04136CF08227}"/>
    <hyperlink ref="M2710" r:id="rId1104" xr:uid="{51F42009-66F8-44BC-86C1-CFB56699D91A}"/>
    <hyperlink ref="M2711" r:id="rId1105" xr:uid="{69916EDB-1606-480F-B25A-EF111EB52009}"/>
    <hyperlink ref="M2712" r:id="rId1106" xr:uid="{241C72D2-C138-4C02-9EE5-AA8FF2A6E170}"/>
    <hyperlink ref="M2713" r:id="rId1107" xr:uid="{BF7933F6-412E-44AB-8554-5DFDCEF918CF}"/>
    <hyperlink ref="M2714" r:id="rId1108" xr:uid="{79A5D020-CA23-477F-9FF3-486FB83C8F12}"/>
    <hyperlink ref="M2715" r:id="rId1109" xr:uid="{E65CDB42-D027-4CF0-BA49-AC006994274A}"/>
    <hyperlink ref="M2716" r:id="rId1110" xr:uid="{502FD6C5-E7AC-4AB6-B0F7-B4830B978DBE}"/>
    <hyperlink ref="M2717" r:id="rId1111" xr:uid="{F5738A10-0B61-48C5-8DAA-B55DEC09508F}"/>
    <hyperlink ref="M2718" r:id="rId1112" xr:uid="{700FBB74-B457-4987-82C3-CCFAEC5BE26E}"/>
    <hyperlink ref="M2719" r:id="rId1113" xr:uid="{4F9AF2FE-D488-40E1-82D6-283EA46970DA}"/>
    <hyperlink ref="M2720" r:id="rId1114" xr:uid="{F270B020-CD6B-4210-B9E2-1B4857B5BDBB}"/>
    <hyperlink ref="M2721" r:id="rId1115" xr:uid="{1F7BB712-E883-4179-9B52-C3772C2DD892}"/>
    <hyperlink ref="M2722" r:id="rId1116" xr:uid="{A52F8ACE-9961-4C7B-A5D8-AC9DDD009259}"/>
    <hyperlink ref="M2723" r:id="rId1117" xr:uid="{E20AD403-00C1-43D9-9385-6142E25E6324}"/>
    <hyperlink ref="M2724" r:id="rId1118" xr:uid="{DF977E07-4A29-4A1C-AA1C-98D57B91FF84}"/>
    <hyperlink ref="M2725" r:id="rId1119" xr:uid="{D8103224-4B0A-44DF-A00A-804CC622153D}"/>
    <hyperlink ref="M2726" r:id="rId1120" xr:uid="{34E01286-E5FF-4A8E-A5A1-12CA75DC6741}"/>
    <hyperlink ref="M2727" r:id="rId1121" xr:uid="{FE00DA0C-A1AE-4880-A3BF-414F9A8C410D}"/>
    <hyperlink ref="M2728" r:id="rId1122" xr:uid="{89AC56F3-8889-46A8-8F42-219BA5564D60}"/>
    <hyperlink ref="M2729" r:id="rId1123" xr:uid="{97DAEC1E-5F19-46B8-843C-D9FE3693F8BE}"/>
    <hyperlink ref="M2730" r:id="rId1124" xr:uid="{B2B047BC-2047-4A8C-BB2B-81CC2E3F03E4}"/>
    <hyperlink ref="M2731" r:id="rId1125" xr:uid="{2F894C89-E3BD-43B2-B4CC-A20577B9B964}"/>
    <hyperlink ref="M2732" r:id="rId1126" xr:uid="{18D753F7-0E1E-4BDE-9D21-546CA157EC6D}"/>
    <hyperlink ref="M2733" r:id="rId1127" xr:uid="{85CF1669-E052-494B-BC91-6F89DB8C2420}"/>
    <hyperlink ref="M2734" r:id="rId1128" xr:uid="{B80713A5-9511-4744-8692-FABA3D5C7F73}"/>
    <hyperlink ref="M2735" r:id="rId1129" xr:uid="{9FB68DA1-26CA-4CC1-89BD-38FBF7062C05}"/>
    <hyperlink ref="M2736" r:id="rId1130" xr:uid="{2F7ADFF5-9679-4A32-8944-A5A4CCAF7E43}"/>
    <hyperlink ref="M2737" r:id="rId1131" xr:uid="{1234C74F-6EC1-426B-8EC8-7F5688F22882}"/>
    <hyperlink ref="M2738" r:id="rId1132" xr:uid="{0526BE4A-F1C5-4761-A865-9E192130C036}"/>
    <hyperlink ref="M2739" r:id="rId1133" xr:uid="{D0BF62CE-887A-4612-8CCE-81135800D4DE}"/>
    <hyperlink ref="M2740" r:id="rId1134" xr:uid="{BC23F8A9-48A7-4376-A890-EB8C97DD5B81}"/>
    <hyperlink ref="M2741" r:id="rId1135" xr:uid="{89F2CFF0-F4E5-435C-8768-FD15335867F2}"/>
    <hyperlink ref="M2742" r:id="rId1136" xr:uid="{5DCE56F5-0258-4D24-A152-578E969D83A9}"/>
    <hyperlink ref="M2743" r:id="rId1137" xr:uid="{77E8DF15-AE0C-4651-9C02-176C63D59213}"/>
    <hyperlink ref="M2744" r:id="rId1138" xr:uid="{CA0B1C77-625E-4005-9642-1F4B01497D54}"/>
    <hyperlink ref="M2745" r:id="rId1139" xr:uid="{18824D35-7A53-42C8-B9D3-52A1ECF0406B}"/>
    <hyperlink ref="M2746" r:id="rId1140" xr:uid="{B7EEA343-9EEB-40D7-9E71-5F6091168D39}"/>
    <hyperlink ref="M2747" r:id="rId1141" xr:uid="{57F4163C-1733-4AE3-BF4E-771314A02F38}"/>
    <hyperlink ref="M2749" r:id="rId1142" xr:uid="{D65AEF16-7B48-465E-A1F8-44F2DBD696DB}"/>
    <hyperlink ref="M2750" r:id="rId1143" xr:uid="{489588BA-2BFB-4C6D-A5A1-89BF9A7F7C57}"/>
    <hyperlink ref="M2751" r:id="rId1144" xr:uid="{A4E55BAB-2526-41E9-9D27-A9967B4BE445}"/>
    <hyperlink ref="M2752" r:id="rId1145" xr:uid="{60328D48-5C73-4902-BFE6-76B81D2BE2BB}"/>
    <hyperlink ref="M2753" r:id="rId1146" xr:uid="{3BE1E092-32C3-4611-8A87-9D3E5DE70293}"/>
    <hyperlink ref="M2754" r:id="rId1147" xr:uid="{9A769F63-8214-48FF-B864-E4E7522C4B6F}"/>
    <hyperlink ref="M2755" r:id="rId1148" xr:uid="{49C3FEFE-0641-4788-AFFC-F2BB888D2E81}"/>
    <hyperlink ref="M2756" r:id="rId1149" xr:uid="{4CB7A18D-727A-4923-9954-754A83F6B389}"/>
    <hyperlink ref="M2757" r:id="rId1150" xr:uid="{E6975FB9-7AE3-44A7-98AB-EB8C3C85854E}"/>
    <hyperlink ref="M2758" r:id="rId1151" xr:uid="{3D657677-CD86-4A4C-ACAC-9E5074A4AA7D}"/>
    <hyperlink ref="M2759" r:id="rId1152" xr:uid="{2B4D1DF9-A2FD-4749-88B7-8029C3B2D846}"/>
    <hyperlink ref="M2760" r:id="rId1153" xr:uid="{8BD260BA-9972-4C7A-9F6C-53090B6BBFF6}"/>
    <hyperlink ref="M2761" r:id="rId1154" xr:uid="{CD9BD318-46B8-4B13-BAEF-B41645BAE2DA}"/>
    <hyperlink ref="M2762" r:id="rId1155" xr:uid="{AFCF0AC0-B72E-4297-BD47-2AF5AD1E9503}"/>
    <hyperlink ref="M2763" r:id="rId1156" xr:uid="{91B380FF-1716-41FD-8C2A-E306435188AB}"/>
    <hyperlink ref="M2764" r:id="rId1157" xr:uid="{3B2EEF5C-A717-4EC4-85F8-D08EF0A7B93A}"/>
    <hyperlink ref="M2765" r:id="rId1158" xr:uid="{EC12C665-F87F-43D5-BE5F-8681091C0F5F}"/>
    <hyperlink ref="M2766" r:id="rId1159" xr:uid="{B31E31CD-6155-4265-BFBA-A6FD053069BE}"/>
    <hyperlink ref="M2767" r:id="rId1160" xr:uid="{8CF2C2BD-BAF3-444A-AF39-589B32CCE86B}"/>
    <hyperlink ref="M2768" r:id="rId1161" xr:uid="{9F725BF4-4E6F-4AFF-8B3A-F6FB58AAC0DB}"/>
    <hyperlink ref="M2769" r:id="rId1162" xr:uid="{A5C46038-E9A2-4795-9BE3-B0D08FC13C52}"/>
    <hyperlink ref="M2770" r:id="rId1163" xr:uid="{2DE08E42-FB8F-4E6A-AE59-69E7A082AEAB}"/>
    <hyperlink ref="M2771" r:id="rId1164" xr:uid="{6FDB7F88-0B1C-4953-AAF8-02690FBE4C3A}"/>
    <hyperlink ref="M2772" r:id="rId1165" xr:uid="{76845AE5-AFF8-453A-8D1E-16B9D1A1E82D}"/>
    <hyperlink ref="M2773" r:id="rId1166" xr:uid="{1721B4C6-495E-41BB-BCE4-E7A14160D81D}"/>
    <hyperlink ref="M2774" r:id="rId1167" xr:uid="{A234752B-A8EE-4993-B4FC-A01B1C02D452}"/>
    <hyperlink ref="M2775" r:id="rId1168" xr:uid="{469080AE-567C-4E9E-A744-8B9E95C65028}"/>
    <hyperlink ref="M2776" r:id="rId1169" xr:uid="{B4C22299-F270-402E-A1A3-3718428ED7FF}"/>
    <hyperlink ref="M2777" r:id="rId1170" xr:uid="{A2E19D13-350E-4EAD-9CCD-FDCFB5278466}"/>
    <hyperlink ref="M2778" r:id="rId1171" xr:uid="{B2D151E3-183B-4D14-862C-5202107C6E7E}"/>
    <hyperlink ref="M2779" r:id="rId1172" xr:uid="{5CD37584-5173-4D3B-88D5-D2450FAB589C}"/>
    <hyperlink ref="M2780" r:id="rId1173" xr:uid="{A72E13BB-06FF-4561-8B2D-2ACF77B5A2BB}"/>
    <hyperlink ref="M2781" r:id="rId1174" xr:uid="{24C7FB10-0376-45C0-A2AE-A1C40874963C}"/>
    <hyperlink ref="M2782" r:id="rId1175" xr:uid="{00FD2B62-7632-4A8B-AB04-EB8ECDE6C3BA}"/>
    <hyperlink ref="M2783" r:id="rId1176" xr:uid="{A8A73C85-2B03-4509-96BB-64C2E8481991}"/>
    <hyperlink ref="M2784" r:id="rId1177" xr:uid="{FBA579D7-64C4-4CDA-BE53-DC4084715A97}"/>
    <hyperlink ref="M2785" r:id="rId1178" xr:uid="{16CB023C-8FE0-4558-B485-1E5E8D70BF8E}"/>
    <hyperlink ref="M2786" r:id="rId1179" xr:uid="{804FF9EB-F768-40BC-A928-1D75DA0A7EB1}"/>
    <hyperlink ref="M2787" r:id="rId1180" xr:uid="{99A20843-56BB-49CB-9603-86475A4DB662}"/>
    <hyperlink ref="M2788" r:id="rId1181" xr:uid="{4F7A27E6-C7C9-4F68-99C3-7E329C880FCA}"/>
    <hyperlink ref="M2789" r:id="rId1182" xr:uid="{2ACBF7A4-E948-4C5F-A25B-8A6736CED050}"/>
    <hyperlink ref="M2790" r:id="rId1183" xr:uid="{9B9411A5-79EA-4FC1-BB98-470511848A0C}"/>
    <hyperlink ref="M2791" r:id="rId1184" xr:uid="{43988A00-D4B4-4F88-99A0-FA02A9B6E1E7}"/>
    <hyperlink ref="M2792" r:id="rId1185" xr:uid="{3C96B2AB-991B-4AEE-9B23-3327CD897BAA}"/>
    <hyperlink ref="M2793" r:id="rId1186" xr:uid="{12AB4F6A-221F-442A-9510-25E9A3B63448}"/>
    <hyperlink ref="M2794" r:id="rId1187" xr:uid="{AC016855-3E20-4973-ADD3-3E841C389AF0}"/>
    <hyperlink ref="M2795" r:id="rId1188" xr:uid="{B4374A37-CBBB-45B0-9FF9-F12F666D58FD}"/>
    <hyperlink ref="M2796" r:id="rId1189" xr:uid="{3CB9FC6C-B207-4B97-8030-717E3A327BAE}"/>
    <hyperlink ref="M2797" r:id="rId1190" xr:uid="{16A121FD-FBEA-4ECE-89BE-4872021D9D4A}"/>
    <hyperlink ref="M2798" r:id="rId1191" xr:uid="{D4BF6363-DE86-4785-9B6D-3C9B729DD4C6}"/>
    <hyperlink ref="M2799" r:id="rId1192" xr:uid="{C57B47AB-5B00-427F-A871-D823F0522A63}"/>
    <hyperlink ref="M2800" r:id="rId1193" xr:uid="{C8BE4BA1-AC40-4D66-91C9-36D04F65AE04}"/>
    <hyperlink ref="M2801" r:id="rId1194" xr:uid="{709F9A57-335E-43B3-9DAB-027B27277D1D}"/>
    <hyperlink ref="M2802" r:id="rId1195" xr:uid="{D0916408-CB89-4903-923B-FF7F5EB60F1B}"/>
    <hyperlink ref="M2803" r:id="rId1196" xr:uid="{09BD6C9E-48DD-4775-9C98-5053011FA3FB}"/>
    <hyperlink ref="M2804" r:id="rId1197" xr:uid="{5EECD576-652C-4A9F-B7DB-A24C6D0EC68D}"/>
    <hyperlink ref="M2805" r:id="rId1198" xr:uid="{EB8D217F-BCE0-4801-8455-A45EB1D47856}"/>
    <hyperlink ref="M2806" r:id="rId1199" xr:uid="{F2A3003D-1DA3-4E59-80E7-9810276D3C63}"/>
    <hyperlink ref="M2807" r:id="rId1200" xr:uid="{4E88EC24-4A32-4CC2-952F-E5BED4015931}"/>
    <hyperlink ref="M2808" r:id="rId1201" xr:uid="{1A398C7C-A861-4A7D-B6D8-C57605BC0515}"/>
    <hyperlink ref="M2809" r:id="rId1202" xr:uid="{20C75E01-4A5E-4598-8571-F0CE6692ADA7}"/>
    <hyperlink ref="M2810" r:id="rId1203" xr:uid="{52D87BC3-492C-49D4-B602-2F2638EA99A1}"/>
    <hyperlink ref="M2811" r:id="rId1204" xr:uid="{B3DC27F2-3BA8-4640-845F-1320D3E7E464}"/>
    <hyperlink ref="M2812" r:id="rId1205" xr:uid="{5DA51D44-8429-42B2-B17C-E1F332CEF748}"/>
    <hyperlink ref="M2813" r:id="rId1206" xr:uid="{C29ED540-6A05-4E63-9584-FDD9E87C27F3}"/>
    <hyperlink ref="M2814" r:id="rId1207" xr:uid="{878958B9-C295-4261-966A-9A843C45A656}"/>
    <hyperlink ref="M2815" r:id="rId1208" xr:uid="{1329D8A1-D9DD-4E9E-BB7E-B99F4AF6D442}"/>
    <hyperlink ref="M2816" r:id="rId1209" xr:uid="{780C8E6A-D807-491D-88EE-91560693D27F}"/>
    <hyperlink ref="M2817" r:id="rId1210" xr:uid="{1373C09F-8FBA-4115-9330-B4F27C91A0EA}"/>
    <hyperlink ref="M2818" r:id="rId1211" xr:uid="{09B3FFEC-EC38-4986-9F73-5CE7BC0A75A2}"/>
    <hyperlink ref="M2819" r:id="rId1212" xr:uid="{6D1463B0-4B3C-4B87-BED9-8AC830AF0E2B}"/>
    <hyperlink ref="M2820" r:id="rId1213" xr:uid="{17EF5C0A-31E6-4880-B7E5-981E4482E853}"/>
    <hyperlink ref="M2821" r:id="rId1214" xr:uid="{8A5E4A0D-040F-44A6-A02B-C3B8B1F45380}"/>
    <hyperlink ref="M2822" r:id="rId1215" xr:uid="{EC551AD7-C564-4C5F-944C-A81D41829C4A}"/>
    <hyperlink ref="M2823" r:id="rId1216" xr:uid="{CA7595E3-1AFE-45BA-8E3A-C973D8BA9821}"/>
    <hyperlink ref="M2824" r:id="rId1217" xr:uid="{E0833CEE-5895-42DE-83E5-3D9E0BCF7EC0}"/>
    <hyperlink ref="M2825" r:id="rId1218" xr:uid="{DB3CC2D7-D988-4074-BA1C-EFA16196750A}"/>
    <hyperlink ref="M2826" r:id="rId1219" xr:uid="{07A9A7FE-DCD2-4CE8-9185-B4431004E394}"/>
    <hyperlink ref="M2312" r:id="rId1220" xr:uid="{7044835F-5604-4F23-911C-6B40FDF6A5A2}"/>
    <hyperlink ref="M2681" r:id="rId1221" xr:uid="{94712282-2564-45FA-9901-63F713601DA8}"/>
    <hyperlink ref="M2827" r:id="rId1222" xr:uid="{BCB2C231-229C-4717-A690-2371C5769FB4}"/>
    <hyperlink ref="M2828" r:id="rId1223" xr:uid="{46369636-F5B3-41AA-BB18-5DCFDD0791FC}"/>
    <hyperlink ref="M2829" r:id="rId1224" xr:uid="{3A205281-0A90-4F96-8748-9CE51886BC5B}"/>
    <hyperlink ref="M2830" r:id="rId1225" xr:uid="{1C924D6B-2F67-4780-B122-6FA44A47A804}"/>
    <hyperlink ref="M2831" r:id="rId1226" xr:uid="{A7B5AD3E-B2C5-4159-995D-24E89C68BAFF}"/>
    <hyperlink ref="M2832" r:id="rId1227" xr:uid="{4C81E4DC-247F-44D1-AF50-A32C24D7250C}"/>
    <hyperlink ref="M2833" r:id="rId1228" xr:uid="{8C40D889-549F-44F6-9497-BBF1CDFAEF65}"/>
    <hyperlink ref="M2834" r:id="rId1229" xr:uid="{46B93047-E2B9-4479-9A12-38DA4204AC06}"/>
    <hyperlink ref="M2835" r:id="rId1230" xr:uid="{69DC18D3-5BD4-453F-AD02-E48AFD1C02E9}"/>
    <hyperlink ref="M2836" r:id="rId1231" xr:uid="{A1747C47-F4FD-4F9D-A8A0-4569F793F34B}"/>
    <hyperlink ref="M2837" r:id="rId1232" xr:uid="{46887DE0-013B-4FCA-BCB8-968010C8DA21}"/>
    <hyperlink ref="M2838" r:id="rId1233" xr:uid="{E13DFBD7-A3C2-4F5B-A505-D573D30EDE3B}"/>
    <hyperlink ref="M2839" r:id="rId1234" xr:uid="{9537ACF8-94D4-4471-BCD2-9C5E6312EE21}"/>
    <hyperlink ref="M2840" r:id="rId1235" xr:uid="{56E64FBB-F9EB-4003-80DC-8F91AA44EE8A}"/>
    <hyperlink ref="M2841" r:id="rId1236" xr:uid="{E3DC6099-6FED-40A5-BF67-4DA99BA66986}"/>
    <hyperlink ref="M2842" r:id="rId1237" xr:uid="{2009AA18-A729-4343-96A1-68F544B08B02}"/>
    <hyperlink ref="M2843" r:id="rId1238" xr:uid="{DF3F85B7-BC8F-4625-A392-A512F8DDDD42}"/>
    <hyperlink ref="M2844" r:id="rId1239" xr:uid="{13304CC0-A16A-4C26-BC3E-2945453B3428}"/>
    <hyperlink ref="M2845" r:id="rId1240" xr:uid="{8A80260F-5209-4171-A3C1-22ABDB192FAD}"/>
    <hyperlink ref="M2847" r:id="rId1241" xr:uid="{0950C21A-8C08-45E4-B5B5-BB24421D4B3F}"/>
    <hyperlink ref="M2851" r:id="rId1242" xr:uid="{1ADBCE1D-D308-445F-9754-F02F60C4F693}"/>
    <hyperlink ref="M2852" r:id="rId1243" xr:uid="{28C6B67C-483F-46A8-915D-6ACF2BE50C3C}"/>
    <hyperlink ref="M2853" r:id="rId1244" xr:uid="{E96F484C-F9CD-4CA3-BDB5-D5B4000853E5}"/>
    <hyperlink ref="M2854" r:id="rId1245" xr:uid="{67E4C76E-9FAF-400A-A21C-C9B83F6A14D8}"/>
    <hyperlink ref="M2855" r:id="rId1246" xr:uid="{8971D7AC-25FA-4332-9A60-AF61AFA497DD}"/>
    <hyperlink ref="M2856" r:id="rId1247" xr:uid="{5A524DE4-1578-42F7-B1A4-FD13CF467339}"/>
    <hyperlink ref="M2862" r:id="rId1248" xr:uid="{909F54ED-5A04-48F5-AF99-2BFF0CAC39E8}"/>
    <hyperlink ref="M2866" r:id="rId1249" xr:uid="{CEBD633F-ADB2-4D1E-8B22-07050F16F358}"/>
    <hyperlink ref="M2867" r:id="rId1250" xr:uid="{9B34D519-8ADB-482F-B5A0-69F1905036CC}"/>
    <hyperlink ref="M2868" r:id="rId1251" xr:uid="{E37D8956-84D9-4DBB-A790-3F57B6F4CC51}"/>
    <hyperlink ref="M2869" r:id="rId1252" xr:uid="{D8837EC0-F082-4314-A5C9-17A7061B50C3}"/>
    <hyperlink ref="M2870" r:id="rId1253" xr:uid="{DCE185DE-A28D-4E6A-BEDA-3F8E2A1E881E}"/>
    <hyperlink ref="M2871" r:id="rId1254" xr:uid="{15402DDE-9527-40C0-9182-0CD5E5908477}"/>
    <hyperlink ref="M2872" r:id="rId1255" xr:uid="{8CF4D8CF-8659-4117-A186-D8439B4CF9A1}"/>
    <hyperlink ref="M2873" r:id="rId1256" xr:uid="{A8161FD9-CE0B-443C-9BFF-F89F1438B5ED}"/>
    <hyperlink ref="M2874" r:id="rId1257" xr:uid="{D3CAEA3E-126B-416B-A98A-7E898C31401B}"/>
    <hyperlink ref="M2875" r:id="rId1258" xr:uid="{4D746F3E-E68F-4C6C-91B5-38AEC6804526}"/>
    <hyperlink ref="M2876" r:id="rId1259" xr:uid="{15D1356C-0591-42B7-B53B-F24CA74289BD}"/>
    <hyperlink ref="M2877" r:id="rId1260" xr:uid="{39A6C6C5-CDB7-4CE0-9E6B-8F4897AF415A}"/>
    <hyperlink ref="M2878" r:id="rId1261" xr:uid="{33ECC65E-0DF0-457B-8C89-46B0B0445577}"/>
    <hyperlink ref="M2879" r:id="rId1262" xr:uid="{95B22D98-681A-444B-AAC5-53309AA4FB26}"/>
    <hyperlink ref="M2880" r:id="rId1263" xr:uid="{E4521A3C-D20E-44C4-9800-855C5CD0E580}"/>
    <hyperlink ref="M2881" r:id="rId1264" xr:uid="{A3EE1532-8533-4FEC-B1E9-DA8C78E9C643}"/>
    <hyperlink ref="M2882" r:id="rId1265" xr:uid="{407AD614-4274-4A0E-AD1E-2484AC73762C}"/>
    <hyperlink ref="M2883" r:id="rId1266" xr:uid="{58BB9DAE-BBFA-45A0-A921-C8F22168F497}"/>
    <hyperlink ref="M2884" r:id="rId1267" xr:uid="{3308B71A-A943-4897-B12E-C56B0299743E}"/>
    <hyperlink ref="M2885" r:id="rId1268" xr:uid="{1AAB5139-CDF9-451E-9BCF-61B35DFD4573}"/>
    <hyperlink ref="M2886" r:id="rId1269" xr:uid="{BD4A430C-1496-4407-BB15-799C6775EB1F}"/>
    <hyperlink ref="M2887" r:id="rId1270" xr:uid="{B82BA3D4-6068-4306-A4AE-A79BDEA8B131}"/>
    <hyperlink ref="M2888" r:id="rId1271" xr:uid="{1643423D-E0D9-4189-A875-167697FCE682}"/>
    <hyperlink ref="M2889" r:id="rId1272" xr:uid="{8A981056-3DBC-43C8-9B45-7F308141500D}"/>
    <hyperlink ref="M2890" r:id="rId1273" xr:uid="{6C89B536-4B62-4E74-9CAF-179C93C66546}"/>
    <hyperlink ref="M2891" r:id="rId1274" xr:uid="{17B31B0E-7DFA-4CD4-AEEA-88DC0DCB6848}"/>
    <hyperlink ref="M2892" r:id="rId1275" xr:uid="{6446612E-3F8C-4FB1-8755-263E85DD4F75}"/>
    <hyperlink ref="M2893" r:id="rId1276" xr:uid="{70488597-9153-4A1C-A47C-A21D6E0456A5}"/>
    <hyperlink ref="M2894" r:id="rId1277" xr:uid="{F3886342-9B96-46D5-83B0-687AFE2487DE}"/>
    <hyperlink ref="M2895" r:id="rId1278" xr:uid="{A7BAD3A0-7A2A-4803-9C1F-8852A86CE00C}"/>
    <hyperlink ref="M2896" r:id="rId1279" xr:uid="{F9F5C5B4-024B-4C41-A4EF-49B62305A20C}"/>
    <hyperlink ref="M2897" r:id="rId1280" xr:uid="{36C0C178-C503-4860-AFFA-711953308F94}"/>
    <hyperlink ref="M2898" r:id="rId1281" xr:uid="{3E24957C-E9F3-457E-9FF0-8493EDAE7849}"/>
    <hyperlink ref="M2899" r:id="rId1282" xr:uid="{DFD03AC7-F4EE-46D0-B638-5291AB087AEA}"/>
    <hyperlink ref="M2900" r:id="rId1283" xr:uid="{E7B99056-F709-4698-B1D5-364F5DBD02D8}"/>
    <hyperlink ref="M2901" r:id="rId1284" xr:uid="{9748A69E-A8DE-4BC1-AC5F-9E974CE3213D}"/>
    <hyperlink ref="M2902" r:id="rId1285" xr:uid="{937CD788-CB27-484D-8D3A-C601E10EF3DE}"/>
    <hyperlink ref="M2903" r:id="rId1286" xr:uid="{32433A77-FA0C-4C61-9A8F-106305C1977A}"/>
    <hyperlink ref="M2907" r:id="rId1287" xr:uid="{2FDFFD79-9683-4687-9A91-C803AF2EBACA}"/>
    <hyperlink ref="M2908" r:id="rId1288" xr:uid="{11F5D5C9-D3CD-44F5-A156-EF927573DF7E}"/>
    <hyperlink ref="M2909" r:id="rId1289" xr:uid="{BCC00CB0-6A70-422F-892A-D3D2161B6299}"/>
    <hyperlink ref="M2910" r:id="rId1290" xr:uid="{83931F5A-EC8F-4ED4-AA54-F5752887F3E5}"/>
    <hyperlink ref="M2911" r:id="rId1291" xr:uid="{F1824A37-8A61-4A5C-B575-3B91C68B27CA}"/>
    <hyperlink ref="M2912" r:id="rId1292" xr:uid="{F964A7C8-5993-4547-89A5-C50AA304EBFD}"/>
    <hyperlink ref="M2913" r:id="rId1293" xr:uid="{DE711A39-3DA9-41FA-A3FF-2317D73A3A4B}"/>
    <hyperlink ref="M2914" r:id="rId1294" xr:uid="{A207FB83-5DBE-46C7-93F8-696DF3115453}"/>
    <hyperlink ref="M2915" r:id="rId1295" xr:uid="{BAA08E04-7070-4B23-9DD1-4756C0A7E8BF}"/>
    <hyperlink ref="M2601" r:id="rId1296" xr:uid="{D4B2B391-D8D0-4663-9DB8-5C15F53BAA68}"/>
    <hyperlink ref="M2925" r:id="rId1297" xr:uid="{7F410936-CFB2-4341-B4CF-76640A28EAD4}"/>
    <hyperlink ref="M2924" r:id="rId1298" xr:uid="{B72D10FE-E81A-43D3-8AD6-AE64B16DF6F2}"/>
    <hyperlink ref="M2926" r:id="rId1299" xr:uid="{A1A32403-2B5A-45EF-9CE6-8B5B4FB7D16F}"/>
    <hyperlink ref="M2927" r:id="rId1300" xr:uid="{AD891456-9EE9-4B29-9F8D-082ECC8ABAFF}"/>
    <hyperlink ref="M2928" r:id="rId1301" xr:uid="{20367AFB-BB49-4ABF-A1E1-1EC68DC7298D}"/>
    <hyperlink ref="M2929" r:id="rId1302" xr:uid="{6DF0D630-D6B7-4DEF-824C-FA213E32816C}"/>
    <hyperlink ref="M2930" r:id="rId1303" xr:uid="{23A94763-5D52-42AE-890E-6578E1030338}"/>
    <hyperlink ref="M2931" r:id="rId1304" xr:uid="{CA04AB21-D6DE-4F95-B583-32960C851E8B}"/>
    <hyperlink ref="M2933" r:id="rId1305" xr:uid="{4FDB2C1A-81B0-462F-9FF6-2DC090C5BCE0}"/>
    <hyperlink ref="M2934" r:id="rId1306" xr:uid="{41508902-1CA7-4014-AD23-5DA9E1C365B4}"/>
    <hyperlink ref="M2935" r:id="rId1307" xr:uid="{EC7A15F5-BED2-4BC5-BB25-36F92C3DC3E5}"/>
  </hyperlinks>
  <pageMargins left="0.7" right="0.7" top="0.75" bottom="0.75" header="0.3" footer="0.3"/>
  <pageSetup paperSize="9" orientation="portrait" r:id="rId1308"/>
  <ignoredErrors>
    <ignoredError sqref="D7 D15 D74 D96 D121 D140:D141 D171 D143:D144 D688 D699:D700 D703 D708 D714 D717 D751 D754 D1065:D1068 D1073:D1074 D1079:D1082 D1085:D1086 D1089 D1095:D1096 D1099 D1133 D1136 D1146 D1169:D1171"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4CC57-4E34-46B7-B5DC-2E6BAE9D1A2E}">
  <dimension ref="A1:AG2509"/>
  <sheetViews>
    <sheetView tabSelected="1" workbookViewId="0">
      <pane ySplit="1" topLeftCell="A401" activePane="bottomLeft" state="frozen"/>
      <selection activeCell="N1" sqref="N1"/>
      <selection pane="bottomLeft" activeCell="M409" sqref="M409"/>
    </sheetView>
  </sheetViews>
  <sheetFormatPr defaultRowHeight="27.95" customHeight="1"/>
  <cols>
    <col min="1" max="1" width="26.5703125" style="6580" customWidth="1"/>
    <col min="2" max="2" width="13.7109375" style="3" customWidth="1"/>
    <col min="3" max="3" width="11.28515625" style="2" customWidth="1"/>
    <col min="4" max="4" width="12" style="2" customWidth="1"/>
    <col min="5" max="5" width="11.7109375" style="2" customWidth="1"/>
    <col min="6" max="6" width="10.85546875" style="6581" customWidth="1"/>
    <col min="7" max="7" width="11.28515625" style="2" customWidth="1"/>
    <col min="8" max="8" width="9.85546875" style="6975" customWidth="1"/>
    <col min="9" max="9" width="9.7109375" style="2" customWidth="1"/>
    <col min="10" max="10" width="24.28515625" style="3" customWidth="1"/>
    <col min="11" max="11" width="24.7109375" style="2" customWidth="1"/>
    <col min="12" max="12" width="25.5703125" style="2" customWidth="1"/>
    <col min="13" max="13" width="28.85546875" style="2" customWidth="1"/>
    <col min="14" max="14" width="9.85546875" style="1" customWidth="1"/>
    <col min="15" max="15" width="9.28515625" style="2" customWidth="1"/>
    <col min="16" max="16" width="10.28515625" style="2" customWidth="1"/>
    <col min="17" max="17" width="29.28515625" style="2" customWidth="1"/>
    <col min="18" max="18" width="11.140625" style="2" customWidth="1"/>
    <col min="19" max="19" width="1.85546875" style="2" customWidth="1"/>
    <col min="20" max="20" width="9.7109375" style="2" customWidth="1"/>
    <col min="21" max="21" width="12" style="2" customWidth="1"/>
    <col min="22" max="22" width="11" style="2" customWidth="1"/>
    <col min="23" max="23" width="11.28515625" style="2" customWidth="1"/>
    <col min="24" max="25" width="10.5703125" style="2" customWidth="1"/>
    <col min="26" max="26" width="10" style="2" customWidth="1"/>
    <col min="27" max="27" width="15.85546875" style="6582" customWidth="1"/>
    <col min="28" max="28" width="13.140625" style="2" customWidth="1"/>
    <col min="29" max="29" width="13.140625" style="6583" customWidth="1"/>
    <col min="30" max="30" width="14" style="6583" customWidth="1"/>
    <col min="31" max="31" width="15.5703125" style="6583" customWidth="1"/>
    <col min="32" max="32" width="9.140625" style="1"/>
    <col min="33" max="33" width="9.140625" style="2"/>
  </cols>
  <sheetData>
    <row r="1" spans="1:33" s="2" customFormat="1" ht="27.95" customHeight="1">
      <c r="A1" s="8038" t="s">
        <v>0</v>
      </c>
      <c r="B1" s="252" t="s">
        <v>1</v>
      </c>
      <c r="C1" s="252" t="s">
        <v>2</v>
      </c>
      <c r="D1" s="252" t="s">
        <v>2074</v>
      </c>
      <c r="E1" s="252" t="s">
        <v>2071</v>
      </c>
      <c r="F1" s="4804" t="s">
        <v>2072</v>
      </c>
      <c r="G1" s="252" t="s">
        <v>3</v>
      </c>
      <c r="H1" s="6973" t="s">
        <v>4</v>
      </c>
      <c r="I1" s="252" t="s">
        <v>5</v>
      </c>
      <c r="J1" s="252" t="s">
        <v>6</v>
      </c>
      <c r="K1" s="252" t="s">
        <v>7</v>
      </c>
      <c r="L1" s="252" t="s">
        <v>8</v>
      </c>
      <c r="M1" s="252" t="s">
        <v>2167</v>
      </c>
      <c r="N1" s="252"/>
      <c r="O1" s="264" t="s">
        <v>9</v>
      </c>
      <c r="P1" s="264" t="s">
        <v>10</v>
      </c>
      <c r="Q1" s="252" t="s">
        <v>11</v>
      </c>
      <c r="R1" s="263" t="s">
        <v>12</v>
      </c>
      <c r="S1" s="262"/>
      <c r="T1" s="252" t="s">
        <v>13</v>
      </c>
      <c r="U1" s="252" t="s">
        <v>14</v>
      </c>
      <c r="V1" s="252" t="s">
        <v>15</v>
      </c>
      <c r="W1" s="252" t="s">
        <v>16</v>
      </c>
      <c r="X1" s="252" t="s">
        <v>6783</v>
      </c>
      <c r="Y1" s="252" t="s">
        <v>17</v>
      </c>
      <c r="Z1" s="252" t="s">
        <v>18</v>
      </c>
      <c r="AA1" s="4878" t="s">
        <v>9313</v>
      </c>
      <c r="AB1" s="252" t="s">
        <v>5534</v>
      </c>
      <c r="AC1" s="4898" t="s">
        <v>8436</v>
      </c>
      <c r="AD1" s="4898" t="s">
        <v>8437</v>
      </c>
      <c r="AE1" s="4898" t="s">
        <v>8438</v>
      </c>
      <c r="AF1" s="6" t="s">
        <v>8439</v>
      </c>
      <c r="AG1" s="6" t="s">
        <v>8440</v>
      </c>
    </row>
    <row r="2" spans="1:33" s="6681" customFormat="1" ht="27.95" customHeight="1">
      <c r="A2" s="8768" t="s">
        <v>31435</v>
      </c>
      <c r="B2" s="8036" t="s">
        <v>31426</v>
      </c>
      <c r="C2" s="7080">
        <v>46113</v>
      </c>
      <c r="D2" s="7080">
        <v>46148</v>
      </c>
      <c r="E2" s="7081">
        <v>46132</v>
      </c>
      <c r="F2" s="4805">
        <f>SUM(D2-E2)</f>
        <v>16</v>
      </c>
      <c r="G2" s="7043">
        <v>5940</v>
      </c>
      <c r="H2" s="7082"/>
      <c r="I2" s="8035" t="s">
        <v>25</v>
      </c>
      <c r="J2" s="8036" t="s">
        <v>31427</v>
      </c>
      <c r="K2" s="8037" t="s">
        <v>31428</v>
      </c>
      <c r="L2" s="8034" t="s">
        <v>173</v>
      </c>
      <c r="M2" s="7084" t="s">
        <v>31436</v>
      </c>
      <c r="N2" s="3904"/>
      <c r="O2" s="7085">
        <v>1</v>
      </c>
      <c r="P2" s="7085">
        <v>1</v>
      </c>
      <c r="Q2" s="8036" t="s">
        <v>31429</v>
      </c>
      <c r="R2" s="6586"/>
      <c r="S2" s="6586"/>
      <c r="T2" s="6586"/>
      <c r="U2" s="6586"/>
      <c r="V2" s="7086"/>
      <c r="W2" s="6586"/>
      <c r="X2" s="7086"/>
      <c r="Y2" s="6586"/>
      <c r="Z2" s="5991"/>
      <c r="AA2" s="6285">
        <v>13784242</v>
      </c>
      <c r="AB2" s="5992"/>
      <c r="AC2" s="4908">
        <v>52000</v>
      </c>
      <c r="AD2" s="4908">
        <v>17000</v>
      </c>
      <c r="AE2" s="4908">
        <f>AC2+AD2*P2</f>
        <v>69000</v>
      </c>
      <c r="AF2" s="3536"/>
      <c r="AG2" s="6593"/>
    </row>
    <row r="3" spans="1:33" s="6147" customFormat="1" ht="27.95" customHeight="1">
      <c r="A3" s="8191" t="s">
        <v>32391</v>
      </c>
      <c r="B3" s="8572" t="s">
        <v>31450</v>
      </c>
      <c r="C3" s="340">
        <v>46114</v>
      </c>
      <c r="D3" s="340">
        <v>46135</v>
      </c>
      <c r="E3" s="341"/>
      <c r="F3" s="374"/>
      <c r="G3" s="339">
        <v>8593</v>
      </c>
      <c r="H3" s="3303"/>
      <c r="I3" s="8172" t="s">
        <v>21302</v>
      </c>
      <c r="J3" s="8068" t="s">
        <v>31451</v>
      </c>
      <c r="K3" s="8151" t="s">
        <v>31452</v>
      </c>
      <c r="L3" s="8149" t="s">
        <v>179</v>
      </c>
      <c r="M3" s="338" t="s">
        <v>31454</v>
      </c>
      <c r="N3" s="255"/>
      <c r="O3" s="258">
        <v>8</v>
      </c>
      <c r="P3" s="258">
        <v>8</v>
      </c>
      <c r="Q3" s="8068" t="s">
        <v>31453</v>
      </c>
      <c r="R3" s="6511"/>
      <c r="S3" s="6586"/>
      <c r="T3" s="6586"/>
      <c r="U3" s="6586"/>
      <c r="V3" s="8173" t="s">
        <v>28776</v>
      </c>
      <c r="W3" s="6586"/>
      <c r="X3" s="8173" t="s">
        <v>27185</v>
      </c>
      <c r="Y3" s="6586"/>
      <c r="Z3" s="5991"/>
      <c r="AA3" s="6285">
        <v>13787495</v>
      </c>
      <c r="AB3" s="5992"/>
      <c r="AC3" s="4908">
        <v>0</v>
      </c>
      <c r="AD3" s="4908">
        <v>8624</v>
      </c>
      <c r="AE3" s="4908">
        <f>AC3+AD3*P3</f>
        <v>68992</v>
      </c>
      <c r="AF3" s="3536"/>
      <c r="AG3" s="6593"/>
    </row>
    <row r="4" spans="1:33" s="6147" customFormat="1" ht="27.95" customHeight="1">
      <c r="A4" s="8578" t="s">
        <v>31459</v>
      </c>
      <c r="B4" s="8068" t="s">
        <v>31455</v>
      </c>
      <c r="C4" s="8522">
        <v>46114</v>
      </c>
      <c r="D4" s="8522">
        <v>46149</v>
      </c>
      <c r="E4" s="8525"/>
      <c r="F4" s="8524"/>
      <c r="G4" s="8521">
        <v>8615</v>
      </c>
      <c r="H4" s="8150" t="s">
        <v>7465</v>
      </c>
      <c r="I4" s="3405"/>
      <c r="J4" s="8068" t="s">
        <v>31456</v>
      </c>
      <c r="K4" s="8466" t="s">
        <v>31457</v>
      </c>
      <c r="L4" s="8149" t="s">
        <v>179</v>
      </c>
      <c r="M4" s="8520" t="s">
        <v>31460</v>
      </c>
      <c r="N4" s="8523"/>
      <c r="O4" s="258">
        <v>8</v>
      </c>
      <c r="P4" s="258">
        <v>8</v>
      </c>
      <c r="Q4" s="8068" t="s">
        <v>31458</v>
      </c>
      <c r="R4" s="8527"/>
      <c r="S4" s="6586"/>
      <c r="T4" s="6586"/>
      <c r="U4" s="6586"/>
      <c r="V4" s="8539" t="s">
        <v>28776</v>
      </c>
      <c r="W4" s="6586"/>
      <c r="X4" s="8539" t="s">
        <v>27185</v>
      </c>
      <c r="Y4" s="6586"/>
      <c r="Z4" s="5991"/>
      <c r="AA4" s="6285">
        <v>13789314</v>
      </c>
      <c r="AB4" s="5992"/>
      <c r="AC4" s="4908">
        <v>8625</v>
      </c>
      <c r="AD4" s="4908">
        <v>8712</v>
      </c>
      <c r="AE4" s="4908">
        <f t="shared" ref="AE4:AE68" si="0">AC4+AD4*P4</f>
        <v>78321</v>
      </c>
      <c r="AF4" s="3536"/>
      <c r="AG4" s="6593"/>
    </row>
    <row r="5" spans="1:33" s="6147" customFormat="1" ht="27.95" customHeight="1">
      <c r="A5" s="8149" t="s">
        <v>31459</v>
      </c>
      <c r="B5" s="8068" t="s">
        <v>31461</v>
      </c>
      <c r="C5" s="340">
        <v>46114</v>
      </c>
      <c r="D5" s="340">
        <v>46175</v>
      </c>
      <c r="E5" s="341"/>
      <c r="F5" s="374"/>
      <c r="G5" s="339">
        <v>8615</v>
      </c>
      <c r="H5" s="8150" t="s">
        <v>7465</v>
      </c>
      <c r="I5" s="3405"/>
      <c r="J5" s="8068" t="s">
        <v>31462</v>
      </c>
      <c r="K5" s="8151" t="s">
        <v>31457</v>
      </c>
      <c r="L5" s="8149" t="s">
        <v>31464</v>
      </c>
      <c r="M5" s="338" t="s">
        <v>31465</v>
      </c>
      <c r="N5" s="255"/>
      <c r="O5" s="258">
        <v>80</v>
      </c>
      <c r="P5" s="258">
        <v>80</v>
      </c>
      <c r="Q5" s="8068" t="s">
        <v>31463</v>
      </c>
      <c r="R5" s="6511"/>
      <c r="S5" s="6586"/>
      <c r="T5" s="6586"/>
      <c r="U5" s="6586"/>
      <c r="V5" s="8152" t="s">
        <v>28776</v>
      </c>
      <c r="W5" s="6586"/>
      <c r="X5" s="8152" t="s">
        <v>27185</v>
      </c>
      <c r="Y5" s="6586"/>
      <c r="Z5" s="5991"/>
      <c r="AA5" s="6285">
        <v>13789382</v>
      </c>
      <c r="AB5" s="5992"/>
      <c r="AC5" s="4908">
        <v>8625</v>
      </c>
      <c r="AD5" s="4908">
        <v>3103.65</v>
      </c>
      <c r="AE5" s="4908">
        <f t="shared" si="0"/>
        <v>256917</v>
      </c>
      <c r="AF5" s="3536"/>
      <c r="AG5" s="6593"/>
    </row>
    <row r="6" spans="1:33" s="6147" customFormat="1" ht="27.95" customHeight="1">
      <c r="A6" s="8225" t="s">
        <v>31459</v>
      </c>
      <c r="B6" s="8572" t="s">
        <v>31466</v>
      </c>
      <c r="C6" s="340">
        <v>46114</v>
      </c>
      <c r="D6" s="340">
        <v>46149</v>
      </c>
      <c r="E6" s="341"/>
      <c r="F6" s="374"/>
      <c r="G6" s="339">
        <v>8615</v>
      </c>
      <c r="H6" s="8150" t="s">
        <v>24744</v>
      </c>
      <c r="I6" s="339"/>
      <c r="J6" s="8068" t="s">
        <v>31467</v>
      </c>
      <c r="K6" s="8151" t="s">
        <v>31468</v>
      </c>
      <c r="L6" s="8149" t="s">
        <v>76</v>
      </c>
      <c r="M6" s="338" t="s">
        <v>31470</v>
      </c>
      <c r="N6" s="255"/>
      <c r="O6" s="258">
        <v>4</v>
      </c>
      <c r="P6" s="258">
        <v>4</v>
      </c>
      <c r="Q6" s="8068" t="s">
        <v>31469</v>
      </c>
      <c r="R6" s="6511"/>
      <c r="S6" s="6586"/>
      <c r="T6" s="6586"/>
      <c r="U6" s="6586"/>
      <c r="V6" s="8226" t="s">
        <v>28776</v>
      </c>
      <c r="W6" s="6586"/>
      <c r="X6" s="8226" t="s">
        <v>27185</v>
      </c>
      <c r="Y6" s="6586"/>
      <c r="Z6" s="5991"/>
      <c r="AA6" s="6285">
        <v>13789421</v>
      </c>
      <c r="AB6" s="5992"/>
      <c r="AC6" s="4908">
        <v>8625</v>
      </c>
      <c r="AD6" s="4908">
        <v>8712</v>
      </c>
      <c r="AE6" s="4908">
        <f t="shared" si="0"/>
        <v>43473</v>
      </c>
      <c r="AF6" s="3536"/>
      <c r="AG6" s="6593"/>
    </row>
    <row r="7" spans="1:33" s="6147" customFormat="1" ht="27.95" customHeight="1">
      <c r="A7" s="8578" t="s">
        <v>31471</v>
      </c>
      <c r="B7" s="8466" t="s">
        <v>31472</v>
      </c>
      <c r="C7" s="8436">
        <v>46115</v>
      </c>
      <c r="D7" s="8436">
        <v>46136</v>
      </c>
      <c r="E7" s="8438"/>
      <c r="F7" s="8444"/>
      <c r="G7" s="8437">
        <v>8602</v>
      </c>
      <c r="H7" s="8467" t="s">
        <v>1619</v>
      </c>
      <c r="I7" s="3405"/>
      <c r="J7" s="8466" t="s">
        <v>17055</v>
      </c>
      <c r="K7" s="8468" t="s">
        <v>31473</v>
      </c>
      <c r="L7" s="8465" t="s">
        <v>193</v>
      </c>
      <c r="M7" s="8435" t="s">
        <v>31475</v>
      </c>
      <c r="N7" s="8441"/>
      <c r="O7" s="258">
        <v>6</v>
      </c>
      <c r="P7" s="258">
        <v>6</v>
      </c>
      <c r="Q7" s="8466" t="s">
        <v>31474</v>
      </c>
      <c r="R7" s="8450"/>
      <c r="S7" s="6586"/>
      <c r="T7" s="6586"/>
      <c r="U7" s="6586"/>
      <c r="V7" s="8469" t="s">
        <v>28776</v>
      </c>
      <c r="W7" s="6586"/>
      <c r="X7" s="8469" t="s">
        <v>27185</v>
      </c>
      <c r="Y7" s="6586"/>
      <c r="Z7" s="6699"/>
      <c r="AA7" s="6285">
        <v>13790635</v>
      </c>
      <c r="AB7" s="5992"/>
      <c r="AC7" s="4908">
        <v>0</v>
      </c>
      <c r="AD7" s="4908">
        <v>13612.5</v>
      </c>
      <c r="AE7" s="4908">
        <f t="shared" si="0"/>
        <v>81675</v>
      </c>
      <c r="AF7" s="3536"/>
      <c r="AG7" s="6593"/>
    </row>
    <row r="8" spans="1:33" s="6147" customFormat="1" ht="27.95" customHeight="1">
      <c r="A8" s="8775" t="s">
        <v>31492</v>
      </c>
      <c r="B8" s="8723" t="s">
        <v>32791</v>
      </c>
      <c r="C8" s="340">
        <v>46114</v>
      </c>
      <c r="D8" s="340">
        <v>46139</v>
      </c>
      <c r="E8" s="341"/>
      <c r="F8" s="374"/>
      <c r="G8" s="339">
        <v>8634</v>
      </c>
      <c r="H8" s="8236" t="s">
        <v>286</v>
      </c>
      <c r="I8" s="3347"/>
      <c r="J8" s="7006" t="s">
        <v>31493</v>
      </c>
      <c r="K8" s="8237" t="s">
        <v>31494</v>
      </c>
      <c r="L8" s="8225" t="s">
        <v>76</v>
      </c>
      <c r="M8" s="338" t="s">
        <v>31496</v>
      </c>
      <c r="N8" s="255"/>
      <c r="O8" s="258">
        <v>4</v>
      </c>
      <c r="P8" s="258">
        <v>4</v>
      </c>
      <c r="Q8" s="8238" t="s">
        <v>31495</v>
      </c>
      <c r="R8" s="6511"/>
      <c r="S8" s="6586"/>
      <c r="T8" s="6586"/>
      <c r="U8" s="6586"/>
      <c r="V8" s="8239" t="s">
        <v>28776</v>
      </c>
      <c r="W8" s="6586"/>
      <c r="X8" s="8239" t="s">
        <v>27185</v>
      </c>
      <c r="Y8" s="6586"/>
      <c r="Z8" s="3432"/>
      <c r="AA8" s="6285">
        <v>13796677</v>
      </c>
      <c r="AB8" s="5992"/>
      <c r="AC8" s="4908">
        <v>0</v>
      </c>
      <c r="AD8" s="4908">
        <v>8712</v>
      </c>
      <c r="AE8" s="4908">
        <f t="shared" si="0"/>
        <v>34848</v>
      </c>
      <c r="AF8" s="3536"/>
      <c r="AG8" s="6593"/>
    </row>
    <row r="9" spans="1:33" s="6147" customFormat="1" ht="27.95" customHeight="1">
      <c r="A9" s="8080" t="s">
        <v>31492</v>
      </c>
      <c r="B9" s="8081" t="s">
        <v>31497</v>
      </c>
      <c r="C9" s="7080">
        <v>46118</v>
      </c>
      <c r="D9" s="7080">
        <v>46139</v>
      </c>
      <c r="E9" s="7081">
        <v>46132</v>
      </c>
      <c r="F9" s="4805">
        <f t="shared" ref="F9:F68" si="1">SUM(D9-E9)</f>
        <v>7</v>
      </c>
      <c r="G9" s="7043">
        <v>8634</v>
      </c>
      <c r="H9" s="8082" t="s">
        <v>5179</v>
      </c>
      <c r="I9" s="7090"/>
      <c r="J9" s="8081" t="s">
        <v>11837</v>
      </c>
      <c r="K9" s="8083" t="s">
        <v>31498</v>
      </c>
      <c r="L9" s="8080" t="s">
        <v>173</v>
      </c>
      <c r="M9" s="7084" t="s">
        <v>31500</v>
      </c>
      <c r="N9" s="3904"/>
      <c r="O9" s="7085">
        <v>1</v>
      </c>
      <c r="P9" s="7085">
        <v>1</v>
      </c>
      <c r="Q9" s="7140" t="s">
        <v>31499</v>
      </c>
      <c r="R9" s="6586"/>
      <c r="S9" s="6586"/>
      <c r="T9" s="6586"/>
      <c r="U9" s="6586"/>
      <c r="V9" s="4109"/>
      <c r="W9" s="6586"/>
      <c r="X9" s="4109"/>
      <c r="Y9" s="6586"/>
      <c r="Z9" s="6699"/>
      <c r="AA9" s="6285">
        <v>13796699</v>
      </c>
      <c r="AB9" s="5992"/>
      <c r="AC9" s="4908">
        <v>0</v>
      </c>
      <c r="AD9" s="4908">
        <v>8712</v>
      </c>
      <c r="AE9" s="4908">
        <f t="shared" si="0"/>
        <v>8712</v>
      </c>
      <c r="AF9" s="3536"/>
      <c r="AG9" s="6593"/>
    </row>
    <row r="10" spans="1:33" s="6147" customFormat="1" ht="27.95" customHeight="1">
      <c r="A10" s="8225" t="s">
        <v>31492</v>
      </c>
      <c r="B10" s="8238" t="s">
        <v>31501</v>
      </c>
      <c r="C10" s="340">
        <v>46118</v>
      </c>
      <c r="D10" s="340">
        <v>46139</v>
      </c>
      <c r="E10" s="341"/>
      <c r="F10" s="374"/>
      <c r="G10" s="339">
        <v>8634</v>
      </c>
      <c r="H10" s="8236" t="s">
        <v>1395</v>
      </c>
      <c r="I10" s="3347"/>
      <c r="J10" s="8238" t="s">
        <v>28365</v>
      </c>
      <c r="K10" s="8237" t="s">
        <v>30731</v>
      </c>
      <c r="L10" s="8225" t="s">
        <v>173</v>
      </c>
      <c r="M10" s="338" t="s">
        <v>31503</v>
      </c>
      <c r="N10" s="255"/>
      <c r="O10" s="258">
        <v>1</v>
      </c>
      <c r="P10" s="258">
        <v>1</v>
      </c>
      <c r="Q10" s="8238" t="s">
        <v>31502</v>
      </c>
      <c r="R10" s="6511"/>
      <c r="S10" s="6586"/>
      <c r="T10" s="6586"/>
      <c r="U10" s="6586"/>
      <c r="V10" s="8390" t="s">
        <v>32948</v>
      </c>
      <c r="W10" s="6586"/>
      <c r="X10" s="8390" t="s">
        <v>27185</v>
      </c>
      <c r="Y10" s="6586"/>
      <c r="Z10" s="5991"/>
      <c r="AA10" s="6285">
        <v>13796739</v>
      </c>
      <c r="AB10" s="5992"/>
      <c r="AC10" s="4908">
        <v>0</v>
      </c>
      <c r="AD10" s="4908">
        <v>8712</v>
      </c>
      <c r="AE10" s="4908">
        <f t="shared" si="0"/>
        <v>8712</v>
      </c>
      <c r="AF10" s="3536"/>
      <c r="AG10" s="6593"/>
    </row>
    <row r="11" spans="1:33" s="6147" customFormat="1" ht="27.95" customHeight="1">
      <c r="A11" s="8225" t="s">
        <v>31492</v>
      </c>
      <c r="B11" s="8720" t="s">
        <v>31504</v>
      </c>
      <c r="C11" s="340">
        <v>46118</v>
      </c>
      <c r="D11" s="340">
        <v>46139</v>
      </c>
      <c r="E11" s="341"/>
      <c r="F11" s="374"/>
      <c r="G11" s="339">
        <v>8634</v>
      </c>
      <c r="H11" s="8236" t="s">
        <v>31505</v>
      </c>
      <c r="I11" s="3347"/>
      <c r="J11" s="8238" t="s">
        <v>31506</v>
      </c>
      <c r="K11" s="8237" t="s">
        <v>30731</v>
      </c>
      <c r="L11" s="8225" t="s">
        <v>173</v>
      </c>
      <c r="M11" s="338" t="s">
        <v>31507</v>
      </c>
      <c r="N11" s="255"/>
      <c r="O11" s="258">
        <v>1</v>
      </c>
      <c r="P11" s="258">
        <v>1</v>
      </c>
      <c r="Q11" s="8238" t="s">
        <v>31502</v>
      </c>
      <c r="R11" s="6511"/>
      <c r="S11" s="6586"/>
      <c r="T11" s="6586"/>
      <c r="U11" s="6586"/>
      <c r="V11" s="8311" t="s">
        <v>28776</v>
      </c>
      <c r="W11" s="6586"/>
      <c r="X11" s="8311" t="s">
        <v>27185</v>
      </c>
      <c r="Y11" s="6586"/>
      <c r="Z11" s="5991"/>
      <c r="AA11" s="6285">
        <v>13796796</v>
      </c>
      <c r="AB11" s="5992"/>
      <c r="AC11" s="4908">
        <v>0</v>
      </c>
      <c r="AD11" s="4908">
        <v>8712</v>
      </c>
      <c r="AE11" s="4908">
        <f t="shared" si="0"/>
        <v>8712</v>
      </c>
      <c r="AF11" s="3536"/>
      <c r="AG11" s="6593"/>
    </row>
    <row r="12" spans="1:33" s="6147" customFormat="1" ht="27.95" customHeight="1">
      <c r="A12" s="8080" t="s">
        <v>31459</v>
      </c>
      <c r="B12" s="8062" t="s">
        <v>31544</v>
      </c>
      <c r="C12" s="7080">
        <v>46114</v>
      </c>
      <c r="D12" s="7080">
        <v>46154</v>
      </c>
      <c r="E12" s="7081">
        <v>46132</v>
      </c>
      <c r="F12" s="4805">
        <f t="shared" si="1"/>
        <v>22</v>
      </c>
      <c r="G12" s="7043">
        <v>8615</v>
      </c>
      <c r="H12" s="8082" t="s">
        <v>31545</v>
      </c>
      <c r="I12" s="7090"/>
      <c r="J12" s="7140" t="s">
        <v>31546</v>
      </c>
      <c r="K12" s="8083" t="s">
        <v>31547</v>
      </c>
      <c r="L12" s="8080" t="s">
        <v>128</v>
      </c>
      <c r="M12" s="7084" t="s">
        <v>31549</v>
      </c>
      <c r="N12" s="3904"/>
      <c r="O12" s="7085">
        <v>3</v>
      </c>
      <c r="P12" s="7085">
        <v>3</v>
      </c>
      <c r="Q12" s="8081" t="s">
        <v>31548</v>
      </c>
      <c r="R12" s="6586"/>
      <c r="S12" s="6586"/>
      <c r="T12" s="6586"/>
      <c r="U12" s="6586"/>
      <c r="V12" s="3496"/>
      <c r="W12" s="6586"/>
      <c r="X12" s="7089"/>
      <c r="Y12" s="6586"/>
      <c r="Z12" s="5991"/>
      <c r="AA12" s="6285">
        <v>13797189</v>
      </c>
      <c r="AB12" s="5992"/>
      <c r="AC12" s="4908">
        <v>12750</v>
      </c>
      <c r="AD12" s="4908">
        <v>8712</v>
      </c>
      <c r="AE12" s="4908">
        <f t="shared" si="0"/>
        <v>38886</v>
      </c>
      <c r="AF12" s="3536"/>
      <c r="AG12" s="6593"/>
    </row>
    <row r="13" spans="1:33" s="6147" customFormat="1" ht="27.95" customHeight="1">
      <c r="A13" s="8080" t="s">
        <v>31459</v>
      </c>
      <c r="B13" s="8081" t="s">
        <v>31550</v>
      </c>
      <c r="C13" s="7080">
        <v>46114</v>
      </c>
      <c r="D13" s="7080">
        <v>46154</v>
      </c>
      <c r="E13" s="7081">
        <v>46132</v>
      </c>
      <c r="F13" s="4805">
        <f t="shared" si="1"/>
        <v>22</v>
      </c>
      <c r="G13" s="7043">
        <v>8615</v>
      </c>
      <c r="H13" s="8082" t="s">
        <v>31551</v>
      </c>
      <c r="I13" s="7090"/>
      <c r="J13" s="8081" t="s">
        <v>31552</v>
      </c>
      <c r="K13" s="8083" t="s">
        <v>31553</v>
      </c>
      <c r="L13" s="8080" t="s">
        <v>128</v>
      </c>
      <c r="M13" s="7084" t="s">
        <v>31555</v>
      </c>
      <c r="N13" s="3904"/>
      <c r="O13" s="7085">
        <v>3</v>
      </c>
      <c r="P13" s="7085">
        <v>3</v>
      </c>
      <c r="Q13" s="8081" t="s">
        <v>31554</v>
      </c>
      <c r="R13" s="6586"/>
      <c r="S13" s="6586"/>
      <c r="T13" s="6586"/>
      <c r="U13" s="6586"/>
      <c r="V13" s="7095"/>
      <c r="W13" s="6586"/>
      <c r="X13" s="7095"/>
      <c r="Y13" s="6586"/>
      <c r="Z13" s="5991"/>
      <c r="AA13" s="6285">
        <v>13797198</v>
      </c>
      <c r="AB13" s="5992"/>
      <c r="AC13" s="4908">
        <v>12750</v>
      </c>
      <c r="AD13" s="4908">
        <v>8712</v>
      </c>
      <c r="AE13" s="4908">
        <f t="shared" si="0"/>
        <v>38886</v>
      </c>
      <c r="AF13" s="3536"/>
      <c r="AG13" s="6593"/>
    </row>
    <row r="14" spans="1:33" s="6147" customFormat="1" ht="27.95" customHeight="1">
      <c r="A14" s="8768" t="s">
        <v>31565</v>
      </c>
      <c r="B14" s="8816" t="s">
        <v>31566</v>
      </c>
      <c r="C14" s="7080">
        <v>46113</v>
      </c>
      <c r="D14" s="7080">
        <v>46154</v>
      </c>
      <c r="E14" s="7081">
        <v>46132</v>
      </c>
      <c r="F14" s="4805">
        <f t="shared" si="1"/>
        <v>22</v>
      </c>
      <c r="G14" s="7043">
        <v>8600</v>
      </c>
      <c r="H14" s="8082" t="s">
        <v>31567</v>
      </c>
      <c r="I14" s="7090"/>
      <c r="J14" s="8081" t="s">
        <v>31568</v>
      </c>
      <c r="K14" s="8083" t="s">
        <v>31569</v>
      </c>
      <c r="L14" s="8080" t="s">
        <v>19331</v>
      </c>
      <c r="M14" s="7084" t="s">
        <v>31570</v>
      </c>
      <c r="N14" s="3904"/>
      <c r="O14" s="7085">
        <v>39</v>
      </c>
      <c r="P14" s="7085">
        <v>39</v>
      </c>
      <c r="Q14" s="8081" t="s">
        <v>31569</v>
      </c>
      <c r="R14" s="6586"/>
      <c r="S14" s="6586"/>
      <c r="T14" s="6586"/>
      <c r="U14" s="6586"/>
      <c r="V14" s="7096"/>
      <c r="W14" s="6586"/>
      <c r="X14" s="7096"/>
      <c r="Y14" s="6586"/>
      <c r="Z14" s="5991"/>
      <c r="AA14" s="6285">
        <v>13797259</v>
      </c>
      <c r="AB14" s="5992"/>
      <c r="AC14" s="4908">
        <v>23250</v>
      </c>
      <c r="AD14" s="4908">
        <v>13337.5</v>
      </c>
      <c r="AE14" s="4908">
        <f t="shared" si="0"/>
        <v>543412.5</v>
      </c>
      <c r="AF14" s="3536"/>
      <c r="AG14" s="6593"/>
    </row>
    <row r="15" spans="1:33" s="6147" customFormat="1" ht="27.95" customHeight="1">
      <c r="A15" s="8225" t="s">
        <v>31492</v>
      </c>
      <c r="B15" s="8238" t="s">
        <v>31576</v>
      </c>
      <c r="C15" s="8436">
        <v>46114</v>
      </c>
      <c r="D15" s="8436">
        <v>46139</v>
      </c>
      <c r="E15" s="8438"/>
      <c r="F15" s="8444"/>
      <c r="G15" s="8437">
        <v>8634</v>
      </c>
      <c r="H15" s="8236" t="s">
        <v>31577</v>
      </c>
      <c r="I15" s="3648"/>
      <c r="J15" s="8238" t="s">
        <v>31578</v>
      </c>
      <c r="K15" s="8237" t="s">
        <v>31579</v>
      </c>
      <c r="L15" s="8225" t="s">
        <v>173</v>
      </c>
      <c r="M15" s="8435" t="s">
        <v>31581</v>
      </c>
      <c r="N15" s="3402"/>
      <c r="O15" s="258">
        <v>1</v>
      </c>
      <c r="P15" s="258">
        <v>1</v>
      </c>
      <c r="Q15" s="8238" t="s">
        <v>31580</v>
      </c>
      <c r="R15" s="8450"/>
      <c r="S15" s="6586"/>
      <c r="T15" s="6586"/>
      <c r="U15" s="6586"/>
      <c r="V15" s="8469" t="s">
        <v>28776</v>
      </c>
      <c r="W15" s="6586"/>
      <c r="X15" s="8469" t="s">
        <v>27185</v>
      </c>
      <c r="Y15" s="6586"/>
      <c r="Z15" s="5991"/>
      <c r="AA15" s="6285">
        <v>13797280</v>
      </c>
      <c r="AB15" s="5992"/>
      <c r="AC15" s="4908">
        <v>0</v>
      </c>
      <c r="AD15" s="4908">
        <v>8712</v>
      </c>
      <c r="AE15" s="4908">
        <f t="shared" si="0"/>
        <v>8712</v>
      </c>
      <c r="AF15" s="3536"/>
      <c r="AG15" s="6593"/>
    </row>
    <row r="16" spans="1:33" s="6147" customFormat="1" ht="27.95" customHeight="1">
      <c r="A16" s="8225" t="s">
        <v>31565</v>
      </c>
      <c r="B16" s="8720" t="s">
        <v>31609</v>
      </c>
      <c r="C16" s="340">
        <v>46113</v>
      </c>
      <c r="D16" s="340">
        <v>46154</v>
      </c>
      <c r="E16" s="341"/>
      <c r="F16" s="374"/>
      <c r="G16" s="339">
        <v>8600</v>
      </c>
      <c r="H16" s="3649"/>
      <c r="I16" s="8377" t="s">
        <v>25</v>
      </c>
      <c r="J16" s="8238" t="s">
        <v>31610</v>
      </c>
      <c r="K16" s="8237" t="s">
        <v>31611</v>
      </c>
      <c r="L16" s="8225" t="s">
        <v>173</v>
      </c>
      <c r="M16" s="338" t="s">
        <v>31613</v>
      </c>
      <c r="N16" s="255"/>
      <c r="O16" s="258">
        <v>1</v>
      </c>
      <c r="P16" s="258">
        <v>1</v>
      </c>
      <c r="Q16" s="8238" t="s">
        <v>31612</v>
      </c>
      <c r="R16" s="6511"/>
      <c r="S16" s="6586"/>
      <c r="T16" s="6586"/>
      <c r="U16" s="6586"/>
      <c r="V16" s="8376" t="s">
        <v>28776</v>
      </c>
      <c r="W16" s="6586"/>
      <c r="X16" s="8376" t="s">
        <v>27185</v>
      </c>
      <c r="Y16" s="6586"/>
      <c r="Z16" s="5991"/>
      <c r="AA16" s="7097">
        <v>13797372</v>
      </c>
      <c r="AB16" s="5992"/>
      <c r="AC16" s="4908">
        <v>38750</v>
      </c>
      <c r="AD16" s="4908">
        <v>13337.5</v>
      </c>
      <c r="AE16" s="4908">
        <f t="shared" si="0"/>
        <v>52087.5</v>
      </c>
      <c r="AF16" s="3536"/>
      <c r="AG16" s="6593"/>
    </row>
    <row r="17" spans="1:33" s="6720" customFormat="1" ht="27.95" customHeight="1">
      <c r="A17" s="8359" t="s">
        <v>31459</v>
      </c>
      <c r="B17" s="8360" t="s">
        <v>31614</v>
      </c>
      <c r="C17" s="358">
        <v>46114</v>
      </c>
      <c r="D17" s="358">
        <v>46139</v>
      </c>
      <c r="E17" s="359"/>
      <c r="F17" s="449"/>
      <c r="G17" s="360">
        <v>8615</v>
      </c>
      <c r="H17" s="3221"/>
      <c r="I17" s="8361" t="s">
        <v>21302</v>
      </c>
      <c r="J17" s="8360" t="s">
        <v>31615</v>
      </c>
      <c r="K17" s="8362" t="s">
        <v>30059</v>
      </c>
      <c r="L17" s="8363" t="s">
        <v>173</v>
      </c>
      <c r="M17" s="135" t="s">
        <v>31617</v>
      </c>
      <c r="N17" s="364"/>
      <c r="O17" s="365">
        <v>1</v>
      </c>
      <c r="P17" s="365">
        <v>1</v>
      </c>
      <c r="Q17" s="8360" t="s">
        <v>31616</v>
      </c>
      <c r="R17" s="6584"/>
      <c r="S17" s="6584"/>
      <c r="T17" s="6584"/>
      <c r="U17" s="6584"/>
      <c r="V17" s="8364" t="s">
        <v>28776</v>
      </c>
      <c r="W17" s="6584"/>
      <c r="X17" s="8364" t="s">
        <v>27185</v>
      </c>
      <c r="Y17" s="6584"/>
      <c r="Z17" s="3297"/>
      <c r="AA17" s="4880">
        <v>13797393</v>
      </c>
      <c r="AB17" s="518"/>
      <c r="AC17" s="4900"/>
      <c r="AD17" s="4900"/>
      <c r="AE17" s="4900"/>
      <c r="AF17" s="68"/>
      <c r="AG17" s="182"/>
    </row>
    <row r="18" spans="1:33" s="6147" customFormat="1" ht="27.95" customHeight="1">
      <c r="A18" s="8240" t="s">
        <v>31492</v>
      </c>
      <c r="B18" s="8238" t="s">
        <v>31634</v>
      </c>
      <c r="C18" s="8691">
        <v>46118</v>
      </c>
      <c r="D18" s="8691">
        <v>46154</v>
      </c>
      <c r="E18" s="8694"/>
      <c r="F18" s="8693"/>
      <c r="G18" s="8690">
        <v>8634</v>
      </c>
      <c r="H18" s="8236" t="s">
        <v>16773</v>
      </c>
      <c r="I18" s="8698"/>
      <c r="J18" s="8238" t="s">
        <v>31635</v>
      </c>
      <c r="K18" s="8237" t="s">
        <v>30731</v>
      </c>
      <c r="L18" s="8225" t="s">
        <v>173</v>
      </c>
      <c r="M18" s="8689" t="s">
        <v>31636</v>
      </c>
      <c r="N18" s="8692"/>
      <c r="O18" s="258">
        <v>1</v>
      </c>
      <c r="P18" s="258">
        <v>1</v>
      </c>
      <c r="Q18" s="8238" t="s">
        <v>31502</v>
      </c>
      <c r="R18" s="8696"/>
      <c r="S18" s="6586"/>
      <c r="T18" s="6586"/>
      <c r="U18" s="6586"/>
      <c r="V18" s="8715" t="s">
        <v>28776</v>
      </c>
      <c r="W18" s="6586"/>
      <c r="X18" s="8715" t="s">
        <v>27185</v>
      </c>
      <c r="Y18" s="6586"/>
      <c r="Z18" s="5991"/>
      <c r="AA18" s="6285">
        <v>13797125</v>
      </c>
      <c r="AB18" s="5992"/>
      <c r="AC18" s="4908">
        <v>4125</v>
      </c>
      <c r="AD18" s="4908">
        <v>8712</v>
      </c>
      <c r="AE18" s="4908">
        <f t="shared" si="0"/>
        <v>12837</v>
      </c>
      <c r="AF18" s="3536"/>
      <c r="AG18" s="6593"/>
    </row>
    <row r="19" spans="1:33" s="6147" customFormat="1" ht="27.95" customHeight="1">
      <c r="A19" s="8225" t="s">
        <v>31565</v>
      </c>
      <c r="B19" s="8238" t="s">
        <v>31642</v>
      </c>
      <c r="C19" s="8489">
        <v>46113</v>
      </c>
      <c r="D19" s="8489">
        <v>46154</v>
      </c>
      <c r="E19" s="8490"/>
      <c r="F19" s="8491"/>
      <c r="G19" s="8488">
        <v>8600</v>
      </c>
      <c r="H19" s="8236" t="s">
        <v>31643</v>
      </c>
      <c r="I19" s="8496"/>
      <c r="J19" s="8238" t="s">
        <v>31644</v>
      </c>
      <c r="K19" s="8237" t="s">
        <v>31645</v>
      </c>
      <c r="L19" s="8225" t="s">
        <v>167</v>
      </c>
      <c r="M19" s="8484" t="s">
        <v>31647</v>
      </c>
      <c r="N19" s="8494"/>
      <c r="O19" s="258">
        <v>10</v>
      </c>
      <c r="P19" s="258">
        <v>11</v>
      </c>
      <c r="Q19" s="8238" t="s">
        <v>31646</v>
      </c>
      <c r="R19" s="8493"/>
      <c r="S19" s="6586"/>
      <c r="T19" s="6586"/>
      <c r="U19" s="6586"/>
      <c r="V19" s="8533" t="s">
        <v>28776</v>
      </c>
      <c r="W19" s="6586"/>
      <c r="X19" s="8533" t="s">
        <v>27185</v>
      </c>
      <c r="Y19" s="6586"/>
      <c r="Z19" s="5991"/>
      <c r="AA19" s="6285">
        <v>13797459</v>
      </c>
      <c r="AB19" s="5992"/>
      <c r="AC19" s="4908">
        <v>38750</v>
      </c>
      <c r="AD19" s="4908">
        <v>13337.5</v>
      </c>
      <c r="AE19" s="4908">
        <f t="shared" si="0"/>
        <v>185462.5</v>
      </c>
      <c r="AF19" s="3536"/>
      <c r="AG19" s="6593"/>
    </row>
    <row r="20" spans="1:33" s="6147" customFormat="1" ht="27.95" customHeight="1">
      <c r="A20" s="8543" t="s">
        <v>31677</v>
      </c>
      <c r="B20" s="8096" t="s">
        <v>31678</v>
      </c>
      <c r="C20" s="7080">
        <v>46118</v>
      </c>
      <c r="D20" s="7080">
        <v>46155</v>
      </c>
      <c r="E20" s="7081">
        <v>46132</v>
      </c>
      <c r="F20" s="4805">
        <f t="shared" si="1"/>
        <v>23</v>
      </c>
      <c r="G20" s="7043">
        <v>8616</v>
      </c>
      <c r="H20" s="8097" t="s">
        <v>6190</v>
      </c>
      <c r="I20" s="7090"/>
      <c r="J20" s="8096" t="s">
        <v>31679</v>
      </c>
      <c r="K20" s="8098" t="s">
        <v>31680</v>
      </c>
      <c r="L20" s="8095" t="s">
        <v>28</v>
      </c>
      <c r="M20" s="7084" t="s">
        <v>31682</v>
      </c>
      <c r="N20" s="3904"/>
      <c r="O20" s="7085">
        <v>2</v>
      </c>
      <c r="P20" s="7085">
        <v>2</v>
      </c>
      <c r="Q20" s="8096" t="s">
        <v>31681</v>
      </c>
      <c r="R20" s="6586"/>
      <c r="S20" s="6586"/>
      <c r="T20" s="6586"/>
      <c r="U20" s="6586"/>
      <c r="V20" s="6699"/>
      <c r="W20" s="6586"/>
      <c r="X20" s="6699"/>
      <c r="Y20" s="6586"/>
      <c r="Z20" s="6699"/>
      <c r="AA20" s="6285">
        <v>13798965</v>
      </c>
      <c r="AB20" s="5992"/>
      <c r="AC20" s="4908">
        <v>8625</v>
      </c>
      <c r="AD20" s="4908">
        <v>8712</v>
      </c>
      <c r="AE20" s="4908">
        <f t="shared" si="0"/>
        <v>26049</v>
      </c>
      <c r="AF20" s="3536"/>
      <c r="AG20" s="6593"/>
    </row>
    <row r="21" spans="1:33" s="6147" customFormat="1" ht="27.95" customHeight="1">
      <c r="A21" s="8095" t="s">
        <v>31459</v>
      </c>
      <c r="B21" s="8096" t="s">
        <v>31683</v>
      </c>
      <c r="C21" s="7080">
        <v>46118</v>
      </c>
      <c r="D21" s="7080">
        <v>46155</v>
      </c>
      <c r="E21" s="7081">
        <v>46132</v>
      </c>
      <c r="F21" s="4805">
        <f t="shared" si="1"/>
        <v>23</v>
      </c>
      <c r="G21" s="7043">
        <v>8615</v>
      </c>
      <c r="H21" s="8097" t="s">
        <v>22020</v>
      </c>
      <c r="I21" s="7090"/>
      <c r="J21" s="8096" t="s">
        <v>31684</v>
      </c>
      <c r="K21" s="8098" t="s">
        <v>31685</v>
      </c>
      <c r="L21" s="8095" t="s">
        <v>28</v>
      </c>
      <c r="M21" s="7084" t="s">
        <v>31687</v>
      </c>
      <c r="N21" s="3904"/>
      <c r="O21" s="7085">
        <v>2</v>
      </c>
      <c r="P21" s="7085">
        <v>2</v>
      </c>
      <c r="Q21" s="8096" t="s">
        <v>31686</v>
      </c>
      <c r="R21" s="6586"/>
      <c r="S21" s="6586"/>
      <c r="T21" s="6586"/>
      <c r="U21" s="6586"/>
      <c r="V21" s="3574"/>
      <c r="W21" s="6586"/>
      <c r="X21" s="3574"/>
      <c r="Y21" s="6586"/>
      <c r="Z21" s="6701"/>
      <c r="AA21" s="6285">
        <v>13799056</v>
      </c>
      <c r="AB21" s="5992"/>
      <c r="AC21" s="4908">
        <v>12750</v>
      </c>
      <c r="AD21" s="4908">
        <v>8712</v>
      </c>
      <c r="AE21" s="4908">
        <f t="shared" si="0"/>
        <v>30174</v>
      </c>
      <c r="AF21" s="3536"/>
      <c r="AG21" s="6593"/>
    </row>
    <row r="22" spans="1:33" s="6147" customFormat="1" ht="27.95" customHeight="1">
      <c r="A22" s="8240" t="s">
        <v>31492</v>
      </c>
      <c r="B22" s="8571" t="s">
        <v>31688</v>
      </c>
      <c r="C22" s="340">
        <v>46119</v>
      </c>
      <c r="D22" s="340">
        <v>46140</v>
      </c>
      <c r="E22" s="341"/>
      <c r="F22" s="374"/>
      <c r="G22" s="339">
        <v>8634</v>
      </c>
      <c r="H22" s="8242" t="s">
        <v>2625</v>
      </c>
      <c r="I22" s="3347"/>
      <c r="J22" s="8241" t="s">
        <v>31689</v>
      </c>
      <c r="K22" s="8243" t="s">
        <v>31690</v>
      </c>
      <c r="L22" s="8240" t="s">
        <v>173</v>
      </c>
      <c r="M22" s="338" t="s">
        <v>31692</v>
      </c>
      <c r="N22" s="255"/>
      <c r="O22" s="258">
        <v>1</v>
      </c>
      <c r="P22" s="258">
        <v>1</v>
      </c>
      <c r="Q22" s="8241" t="s">
        <v>31691</v>
      </c>
      <c r="R22" s="6511"/>
      <c r="S22" s="6586"/>
      <c r="T22" s="6586"/>
      <c r="U22" s="6586"/>
      <c r="V22" s="8239" t="s">
        <v>28776</v>
      </c>
      <c r="W22" s="6586"/>
      <c r="X22" s="8239" t="s">
        <v>27185</v>
      </c>
      <c r="Y22" s="6586"/>
      <c r="Z22" s="5991"/>
      <c r="AA22" s="6285">
        <v>13802699</v>
      </c>
      <c r="AB22" s="5992"/>
      <c r="AC22" s="4908">
        <v>0</v>
      </c>
      <c r="AD22" s="4908">
        <v>8712</v>
      </c>
      <c r="AE22" s="4908">
        <f t="shared" si="0"/>
        <v>8712</v>
      </c>
      <c r="AF22" s="3536"/>
      <c r="AG22" s="6593"/>
    </row>
    <row r="23" spans="1:33" s="6147" customFormat="1" ht="27.95" customHeight="1">
      <c r="A23" s="8707" t="s">
        <v>31728</v>
      </c>
      <c r="B23" s="8104" t="s">
        <v>31729</v>
      </c>
      <c r="C23" s="8100">
        <v>46119</v>
      </c>
      <c r="D23" s="7080">
        <v>46140</v>
      </c>
      <c r="E23" s="7081">
        <v>46150</v>
      </c>
      <c r="F23" s="4805">
        <f t="shared" si="1"/>
        <v>-10</v>
      </c>
      <c r="G23" s="7043">
        <v>8593</v>
      </c>
      <c r="H23" s="8097" t="s">
        <v>343</v>
      </c>
      <c r="I23" s="7106"/>
      <c r="J23" s="8096" t="s">
        <v>31730</v>
      </c>
      <c r="K23" s="8098" t="s">
        <v>31731</v>
      </c>
      <c r="L23" s="8095" t="s">
        <v>173</v>
      </c>
      <c r="M23" s="7084" t="s">
        <v>31733</v>
      </c>
      <c r="N23" s="3904"/>
      <c r="O23" s="7085">
        <v>1</v>
      </c>
      <c r="P23" s="7085">
        <v>1</v>
      </c>
      <c r="Q23" s="8096" t="s">
        <v>31732</v>
      </c>
      <c r="R23" s="6586"/>
      <c r="S23" s="6586"/>
      <c r="T23" s="6586"/>
      <c r="U23" s="6586"/>
      <c r="V23" s="7105"/>
      <c r="W23" s="6586"/>
      <c r="X23" s="7105"/>
      <c r="Y23" s="6586"/>
      <c r="Z23" s="5991"/>
      <c r="AA23" s="7107">
        <v>13803523</v>
      </c>
      <c r="AB23" s="5992"/>
      <c r="AC23" s="4908">
        <v>0</v>
      </c>
      <c r="AD23" s="4908">
        <v>8624</v>
      </c>
      <c r="AE23" s="4908">
        <f t="shared" si="0"/>
        <v>8624</v>
      </c>
      <c r="AF23" s="3536"/>
      <c r="AG23" s="6593"/>
    </row>
    <row r="24" spans="1:33" s="6147" customFormat="1" ht="27.95" customHeight="1">
      <c r="A24" s="8240" t="s">
        <v>31492</v>
      </c>
      <c r="B24" s="8241" t="s">
        <v>31745</v>
      </c>
      <c r="C24" s="340">
        <v>46119</v>
      </c>
      <c r="D24" s="340">
        <v>46140</v>
      </c>
      <c r="E24" s="341"/>
      <c r="F24" s="374"/>
      <c r="G24" s="339">
        <v>8634</v>
      </c>
      <c r="H24" s="8242" t="s">
        <v>8783</v>
      </c>
      <c r="I24" s="3347"/>
      <c r="J24" s="8241" t="s">
        <v>27633</v>
      </c>
      <c r="K24" s="8243" t="s">
        <v>31746</v>
      </c>
      <c r="L24" s="8240" t="s">
        <v>173</v>
      </c>
      <c r="M24" s="338" t="s">
        <v>31748</v>
      </c>
      <c r="N24" s="255"/>
      <c r="O24" s="258">
        <v>1</v>
      </c>
      <c r="P24" s="258">
        <v>1</v>
      </c>
      <c r="Q24" s="8241" t="s">
        <v>31747</v>
      </c>
      <c r="R24" s="6511"/>
      <c r="S24" s="6586"/>
      <c r="T24" s="6586"/>
      <c r="U24" s="6586"/>
      <c r="V24" s="8390" t="s">
        <v>28776</v>
      </c>
      <c r="W24" s="6586"/>
      <c r="X24" s="8390" t="s">
        <v>27185</v>
      </c>
      <c r="Y24" s="6586"/>
      <c r="Z24" s="5991"/>
      <c r="AA24" s="7058">
        <v>13803796</v>
      </c>
      <c r="AB24" s="5992"/>
      <c r="AC24" s="4908">
        <v>0</v>
      </c>
      <c r="AD24" s="4908">
        <v>8712</v>
      </c>
      <c r="AE24" s="4908">
        <f t="shared" si="0"/>
        <v>8712</v>
      </c>
      <c r="AF24" s="3536"/>
      <c r="AG24" s="6593"/>
    </row>
    <row r="25" spans="1:33" s="6147" customFormat="1" ht="27.95" customHeight="1">
      <c r="A25" s="8314" t="s">
        <v>31677</v>
      </c>
      <c r="B25" s="8649" t="s">
        <v>31909</v>
      </c>
      <c r="C25" s="340">
        <v>46118</v>
      </c>
      <c r="D25" s="340">
        <f>WORKDAY(C25,14)</f>
        <v>46136</v>
      </c>
      <c r="E25" s="341"/>
      <c r="F25" s="8248"/>
      <c r="G25" s="339">
        <v>8616</v>
      </c>
      <c r="H25" s="8249"/>
      <c r="I25" s="8250"/>
      <c r="J25" s="8247" t="s">
        <v>31910</v>
      </c>
      <c r="K25" s="8251" t="s">
        <v>31911</v>
      </c>
      <c r="L25" s="8246" t="s">
        <v>167</v>
      </c>
      <c r="M25" s="338" t="s">
        <v>31912</v>
      </c>
      <c r="N25" s="255"/>
      <c r="O25" s="258">
        <v>10</v>
      </c>
      <c r="P25" s="258">
        <v>10</v>
      </c>
      <c r="Q25" s="8247" t="s">
        <v>31913</v>
      </c>
      <c r="R25" s="6511"/>
      <c r="S25" s="6586"/>
      <c r="T25" s="6586"/>
      <c r="U25" s="6586"/>
      <c r="V25" s="8252" t="s">
        <v>28776</v>
      </c>
      <c r="W25" s="6586"/>
      <c r="X25" s="8252" t="s">
        <v>27185</v>
      </c>
      <c r="Y25" s="6586"/>
      <c r="Z25" s="8129"/>
      <c r="AA25" s="6285">
        <v>13799097</v>
      </c>
      <c r="AB25" s="8129"/>
      <c r="AC25" s="4908">
        <v>0</v>
      </c>
      <c r="AD25" s="4908">
        <v>8712</v>
      </c>
      <c r="AE25" s="4908">
        <f t="shared" si="0"/>
        <v>87120</v>
      </c>
      <c r="AF25" s="3536"/>
      <c r="AG25" s="6593"/>
    </row>
    <row r="26" spans="1:33" s="6147" customFormat="1" ht="27.95" customHeight="1">
      <c r="A26" s="8124" t="s">
        <v>31435</v>
      </c>
      <c r="B26" s="8125" t="s">
        <v>31914</v>
      </c>
      <c r="C26" s="7080">
        <v>46118</v>
      </c>
      <c r="D26" s="1813">
        <f>WORKDAY(C26,23)</f>
        <v>46149</v>
      </c>
      <c r="E26" s="7081">
        <v>46132</v>
      </c>
      <c r="F26" s="8119">
        <f t="shared" si="1"/>
        <v>17</v>
      </c>
      <c r="G26" s="7043">
        <v>5940</v>
      </c>
      <c r="H26" s="8126" t="s">
        <v>3702</v>
      </c>
      <c r="I26" s="8127"/>
      <c r="J26" s="8125" t="s">
        <v>31915</v>
      </c>
      <c r="K26" s="8128" t="s">
        <v>31916</v>
      </c>
      <c r="L26" s="8124" t="s">
        <v>173</v>
      </c>
      <c r="M26" s="7084" t="s">
        <v>31917</v>
      </c>
      <c r="N26" s="3904"/>
      <c r="O26" s="7085">
        <v>1</v>
      </c>
      <c r="P26" s="7085">
        <v>1</v>
      </c>
      <c r="Q26" s="8125" t="s">
        <v>31918</v>
      </c>
      <c r="R26" s="6586"/>
      <c r="S26" s="6586"/>
      <c r="T26" s="6586"/>
      <c r="U26" s="6586"/>
      <c r="V26" s="8129"/>
      <c r="W26" s="6586"/>
      <c r="X26" s="8129"/>
      <c r="Y26" s="6586"/>
      <c r="Z26" s="8129"/>
      <c r="AA26" s="6285"/>
      <c r="AB26" s="8129"/>
      <c r="AC26" s="4908">
        <v>52000</v>
      </c>
      <c r="AD26" s="4908">
        <v>17000</v>
      </c>
      <c r="AE26" s="4908">
        <f t="shared" si="0"/>
        <v>69000</v>
      </c>
      <c r="AF26" s="3536"/>
      <c r="AG26" s="6593"/>
    </row>
    <row r="27" spans="1:33" s="6720" customFormat="1" ht="27.95" customHeight="1">
      <c r="A27" s="8751" t="s">
        <v>31435</v>
      </c>
      <c r="B27" s="8752" t="s">
        <v>31919</v>
      </c>
      <c r="C27" s="8732">
        <v>46118</v>
      </c>
      <c r="D27" s="8732">
        <f>WORKDAY(C27,14)</f>
        <v>46136</v>
      </c>
      <c r="E27" s="8730"/>
      <c r="F27" s="8753"/>
      <c r="G27" s="8731">
        <v>5940</v>
      </c>
      <c r="H27" s="8754" t="s">
        <v>4985</v>
      </c>
      <c r="I27" s="8755"/>
      <c r="J27" s="8756" t="s">
        <v>31920</v>
      </c>
      <c r="K27" s="8757" t="s">
        <v>31921</v>
      </c>
      <c r="L27" s="8751" t="s">
        <v>201</v>
      </c>
      <c r="M27" s="8724" t="s">
        <v>31922</v>
      </c>
      <c r="N27" s="364"/>
      <c r="O27" s="365">
        <v>13</v>
      </c>
      <c r="P27" s="365">
        <v>13</v>
      </c>
      <c r="Q27" s="8752" t="s">
        <v>31923</v>
      </c>
      <c r="R27" s="6584"/>
      <c r="S27" s="6584"/>
      <c r="T27" s="6584"/>
      <c r="U27" s="6584"/>
      <c r="V27" s="8758"/>
      <c r="W27" s="6584"/>
      <c r="X27" s="8758"/>
      <c r="Y27" s="6584"/>
      <c r="Z27" s="8758"/>
      <c r="AA27" s="4880"/>
      <c r="AB27" s="8758"/>
      <c r="AC27" s="4900"/>
      <c r="AD27" s="4900"/>
      <c r="AE27" s="4900"/>
      <c r="AF27" s="8728"/>
      <c r="AG27" s="182"/>
    </row>
    <row r="28" spans="1:33" s="6147" customFormat="1" ht="27.95" customHeight="1">
      <c r="A28" s="8353" t="s">
        <v>31492</v>
      </c>
      <c r="B28" s="8649" t="s">
        <v>31924</v>
      </c>
      <c r="C28" s="340">
        <v>46118</v>
      </c>
      <c r="D28" s="340">
        <f>WORKDAY(C28,14)</f>
        <v>46136</v>
      </c>
      <c r="E28" s="341"/>
      <c r="F28" s="8248"/>
      <c r="G28" s="339">
        <v>8634</v>
      </c>
      <c r="H28" s="8249" t="s">
        <v>19090</v>
      </c>
      <c r="I28" s="8250"/>
      <c r="J28" s="8247" t="s">
        <v>31925</v>
      </c>
      <c r="K28" s="8251" t="s">
        <v>31926</v>
      </c>
      <c r="L28" s="8246" t="s">
        <v>173</v>
      </c>
      <c r="M28" s="338" t="s">
        <v>31927</v>
      </c>
      <c r="N28" s="255"/>
      <c r="O28" s="258">
        <v>1</v>
      </c>
      <c r="P28" s="258">
        <v>1</v>
      </c>
      <c r="Q28" s="8247" t="s">
        <v>31928</v>
      </c>
      <c r="R28" s="6511"/>
      <c r="S28" s="6586"/>
      <c r="T28" s="6586"/>
      <c r="U28" s="6586"/>
      <c r="V28" s="8279" t="s">
        <v>28776</v>
      </c>
      <c r="W28" s="6586"/>
      <c r="X28" s="8279" t="s">
        <v>27185</v>
      </c>
      <c r="Y28" s="6586"/>
      <c r="Z28" s="8129"/>
      <c r="AA28" s="6285">
        <v>13797649</v>
      </c>
      <c r="AB28" s="8129"/>
      <c r="AC28" s="4908">
        <v>0</v>
      </c>
      <c r="AD28" s="4908">
        <v>8712</v>
      </c>
      <c r="AE28" s="4908">
        <f t="shared" si="0"/>
        <v>8712</v>
      </c>
      <c r="AF28" s="3536"/>
      <c r="AG28" s="6593"/>
    </row>
    <row r="29" spans="1:33" s="6147" customFormat="1" ht="27.95" customHeight="1">
      <c r="A29" s="8537" t="s">
        <v>31492</v>
      </c>
      <c r="B29" s="8247" t="s">
        <v>31929</v>
      </c>
      <c r="C29" s="8436">
        <v>46118</v>
      </c>
      <c r="D29" s="8436">
        <f>WORKDAY(C29,14)</f>
        <v>46136</v>
      </c>
      <c r="E29" s="8438"/>
      <c r="F29" s="8248"/>
      <c r="G29" s="8437">
        <v>8634</v>
      </c>
      <c r="H29" s="8249" t="s">
        <v>3000</v>
      </c>
      <c r="I29" s="8250"/>
      <c r="J29" s="7006" t="s">
        <v>27700</v>
      </c>
      <c r="K29" s="8251" t="s">
        <v>31930</v>
      </c>
      <c r="L29" s="8246" t="s">
        <v>173</v>
      </c>
      <c r="M29" s="8435" t="s">
        <v>31931</v>
      </c>
      <c r="N29" s="8441"/>
      <c r="O29" s="258">
        <v>1</v>
      </c>
      <c r="P29" s="258">
        <v>1</v>
      </c>
      <c r="Q29" s="8247" t="s">
        <v>29809</v>
      </c>
      <c r="R29" s="8450"/>
      <c r="S29" s="6586"/>
      <c r="T29" s="6586"/>
      <c r="U29" s="6586"/>
      <c r="V29" s="8469" t="s">
        <v>28776</v>
      </c>
      <c r="W29" s="6586"/>
      <c r="X29" s="8469" t="s">
        <v>27185</v>
      </c>
      <c r="Y29" s="6586"/>
      <c r="Z29" s="8129"/>
      <c r="AA29" s="8538">
        <v>13797689</v>
      </c>
      <c r="AB29" s="8129"/>
      <c r="AC29" s="4908">
        <v>0</v>
      </c>
      <c r="AD29" s="4908">
        <v>8712</v>
      </c>
      <c r="AE29" s="4908">
        <f t="shared" si="0"/>
        <v>8712</v>
      </c>
      <c r="AF29" s="3536"/>
      <c r="AG29" s="6593"/>
    </row>
    <row r="30" spans="1:33" s="6147" customFormat="1" ht="27.95" customHeight="1">
      <c r="A30" s="8124" t="s">
        <v>31492</v>
      </c>
      <c r="B30" s="8125" t="s">
        <v>31932</v>
      </c>
      <c r="C30" s="7080">
        <v>46118</v>
      </c>
      <c r="D30" s="1813">
        <f>WORKDAY(C30,14)</f>
        <v>46136</v>
      </c>
      <c r="E30" s="7081">
        <v>46132</v>
      </c>
      <c r="F30" s="8119">
        <f t="shared" si="1"/>
        <v>4</v>
      </c>
      <c r="G30" s="7043">
        <v>8634</v>
      </c>
      <c r="H30" s="8126"/>
      <c r="I30" s="8127" t="s">
        <v>21302</v>
      </c>
      <c r="J30" s="8125" t="s">
        <v>31933</v>
      </c>
      <c r="K30" s="8128" t="s">
        <v>31934</v>
      </c>
      <c r="L30" s="8124" t="s">
        <v>173</v>
      </c>
      <c r="M30" s="7084" t="s">
        <v>31935</v>
      </c>
      <c r="N30" s="3904"/>
      <c r="O30" s="7085">
        <v>1</v>
      </c>
      <c r="P30" s="7085">
        <v>1</v>
      </c>
      <c r="Q30" s="8125" t="s">
        <v>31936</v>
      </c>
      <c r="R30" s="6586"/>
      <c r="S30" s="6586"/>
      <c r="T30" s="6586"/>
      <c r="U30" s="6586"/>
      <c r="V30" s="8129"/>
      <c r="W30" s="6586"/>
      <c r="X30" s="8129"/>
      <c r="Y30" s="6586"/>
      <c r="Z30" s="8129"/>
      <c r="AA30" s="6285"/>
      <c r="AB30" s="8129"/>
      <c r="AC30" s="4908">
        <v>0</v>
      </c>
      <c r="AD30" s="4908">
        <v>8712</v>
      </c>
      <c r="AE30" s="4908">
        <f t="shared" si="0"/>
        <v>8712</v>
      </c>
      <c r="AF30" s="3536"/>
      <c r="AG30" s="6593"/>
    </row>
    <row r="31" spans="1:33" s="6147" customFormat="1" ht="27.95" customHeight="1">
      <c r="A31" s="8124" t="s">
        <v>31492</v>
      </c>
      <c r="B31" s="8125" t="s">
        <v>31937</v>
      </c>
      <c r="C31" s="7080">
        <v>46118</v>
      </c>
      <c r="D31" s="1813">
        <f t="shared" ref="D31:D32" si="2">WORKDAY(C31,14)</f>
        <v>46136</v>
      </c>
      <c r="E31" s="7081">
        <v>46132</v>
      </c>
      <c r="F31" s="8119">
        <f t="shared" si="1"/>
        <v>4</v>
      </c>
      <c r="G31" s="7043">
        <v>8634</v>
      </c>
      <c r="H31" s="8126"/>
      <c r="I31" s="8127" t="s">
        <v>21302</v>
      </c>
      <c r="J31" s="8125" t="s">
        <v>31938</v>
      </c>
      <c r="K31" s="8128" t="s">
        <v>31934</v>
      </c>
      <c r="L31" s="8124" t="s">
        <v>173</v>
      </c>
      <c r="M31" s="7084" t="s">
        <v>31939</v>
      </c>
      <c r="N31" s="3904"/>
      <c r="O31" s="7085">
        <v>1</v>
      </c>
      <c r="P31" s="7085">
        <v>1</v>
      </c>
      <c r="Q31" s="8125" t="s">
        <v>31940</v>
      </c>
      <c r="R31" s="6586"/>
      <c r="S31" s="6586"/>
      <c r="T31" s="6586"/>
      <c r="U31" s="6586"/>
      <c r="V31" s="8129"/>
      <c r="W31" s="6586"/>
      <c r="X31" s="8129"/>
      <c r="Y31" s="6586"/>
      <c r="Z31" s="8129"/>
      <c r="AA31" s="6285"/>
      <c r="AB31" s="8129"/>
      <c r="AC31" s="4908">
        <v>0</v>
      </c>
      <c r="AD31" s="4908">
        <v>8712</v>
      </c>
      <c r="AE31" s="4908">
        <f t="shared" si="0"/>
        <v>8712</v>
      </c>
      <c r="AF31" s="3536"/>
      <c r="AG31" s="6593"/>
    </row>
    <row r="32" spans="1:33" s="6147" customFormat="1" ht="27.95" customHeight="1">
      <c r="A32" s="8124" t="s">
        <v>31492</v>
      </c>
      <c r="B32" s="8125" t="s">
        <v>31941</v>
      </c>
      <c r="C32" s="7080">
        <v>46118</v>
      </c>
      <c r="D32" s="1813">
        <f t="shared" si="2"/>
        <v>46136</v>
      </c>
      <c r="E32" s="7081">
        <v>46132</v>
      </c>
      <c r="F32" s="8119">
        <f t="shared" si="1"/>
        <v>4</v>
      </c>
      <c r="G32" s="7043">
        <v>8634</v>
      </c>
      <c r="H32" s="8126" t="s">
        <v>135</v>
      </c>
      <c r="I32" s="8127"/>
      <c r="J32" s="8125" t="s">
        <v>31942</v>
      </c>
      <c r="K32" s="8128" t="s">
        <v>31943</v>
      </c>
      <c r="L32" s="8124" t="s">
        <v>173</v>
      </c>
      <c r="M32" s="7084" t="s">
        <v>31944</v>
      </c>
      <c r="N32" s="3904"/>
      <c r="O32" s="7085">
        <v>1</v>
      </c>
      <c r="P32" s="7085">
        <v>1</v>
      </c>
      <c r="Q32" s="8125" t="s">
        <v>31945</v>
      </c>
      <c r="R32" s="6586"/>
      <c r="S32" s="6586"/>
      <c r="T32" s="6586"/>
      <c r="U32" s="6586"/>
      <c r="V32" s="8129"/>
      <c r="W32" s="6586"/>
      <c r="X32" s="8129"/>
      <c r="Y32" s="6586"/>
      <c r="Z32" s="8129"/>
      <c r="AA32" s="6285"/>
      <c r="AB32" s="8129"/>
      <c r="AC32" s="4908">
        <v>0</v>
      </c>
      <c r="AD32" s="4908">
        <v>8712</v>
      </c>
      <c r="AE32" s="4908">
        <f t="shared" si="0"/>
        <v>8712</v>
      </c>
      <c r="AF32" s="3536"/>
      <c r="AG32" s="6593"/>
    </row>
    <row r="33" spans="1:33" s="6147" customFormat="1" ht="27.95" customHeight="1">
      <c r="A33" s="8166" t="s">
        <v>31459</v>
      </c>
      <c r="B33" s="8125" t="s">
        <v>31946</v>
      </c>
      <c r="C33" s="7080">
        <v>46118</v>
      </c>
      <c r="D33" s="1813">
        <f>WORKDAY(C33,23)</f>
        <v>46149</v>
      </c>
      <c r="E33" s="7081">
        <v>46132</v>
      </c>
      <c r="F33" s="8119">
        <f t="shared" si="1"/>
        <v>17</v>
      </c>
      <c r="G33" s="7043">
        <v>8615</v>
      </c>
      <c r="H33" s="8126" t="s">
        <v>17773</v>
      </c>
      <c r="I33" s="8127" t="s">
        <v>25</v>
      </c>
      <c r="J33" s="8125" t="s">
        <v>31947</v>
      </c>
      <c r="K33" s="8128" t="s">
        <v>31948</v>
      </c>
      <c r="L33" s="8124" t="s">
        <v>28</v>
      </c>
      <c r="M33" s="7084" t="s">
        <v>31949</v>
      </c>
      <c r="N33" s="3904"/>
      <c r="O33" s="7085">
        <v>2</v>
      </c>
      <c r="P33" s="7085">
        <v>2</v>
      </c>
      <c r="Q33" s="8125" t="s">
        <v>31950</v>
      </c>
      <c r="R33" s="6586"/>
      <c r="S33" s="6586"/>
      <c r="T33" s="6586"/>
      <c r="U33" s="6586"/>
      <c r="V33" s="8129"/>
      <c r="W33" s="6586"/>
      <c r="X33" s="8129"/>
      <c r="Y33" s="6586"/>
      <c r="Z33" s="8129"/>
      <c r="AA33" s="6285"/>
      <c r="AB33" s="8129"/>
      <c r="AC33" s="4908">
        <v>12750</v>
      </c>
      <c r="AD33" s="4908">
        <v>8712</v>
      </c>
      <c r="AE33" s="4908">
        <f t="shared" si="0"/>
        <v>30174</v>
      </c>
      <c r="AF33" s="3536"/>
      <c r="AG33" s="6593"/>
    </row>
    <row r="34" spans="1:33" s="6147" customFormat="1" ht="27.95" customHeight="1">
      <c r="A34" s="8136" t="s">
        <v>31459</v>
      </c>
      <c r="B34" s="8137" t="s">
        <v>31963</v>
      </c>
      <c r="C34" s="7080">
        <v>46119</v>
      </c>
      <c r="D34" s="7080">
        <f>WORKDAY(C34,23)</f>
        <v>46150</v>
      </c>
      <c r="E34" s="7081">
        <v>46132</v>
      </c>
      <c r="F34" s="4805">
        <f t="shared" si="1"/>
        <v>18</v>
      </c>
      <c r="G34" s="7043">
        <v>8615</v>
      </c>
      <c r="H34" s="8138" t="s">
        <v>5221</v>
      </c>
      <c r="I34" s="7090"/>
      <c r="J34" s="8137" t="s">
        <v>31964</v>
      </c>
      <c r="K34" s="8139" t="s">
        <v>31965</v>
      </c>
      <c r="L34" s="8124" t="s">
        <v>28</v>
      </c>
      <c r="M34" s="7084" t="s">
        <v>31967</v>
      </c>
      <c r="N34" s="3904"/>
      <c r="O34" s="7085">
        <v>2</v>
      </c>
      <c r="P34" s="7085">
        <v>2</v>
      </c>
      <c r="Q34" s="8137" t="s">
        <v>31966</v>
      </c>
      <c r="R34" s="6586"/>
      <c r="S34" s="6586"/>
      <c r="T34" s="6586"/>
      <c r="U34" s="6586"/>
      <c r="V34" s="6704"/>
      <c r="W34" s="6586"/>
      <c r="X34" s="6704"/>
      <c r="Y34" s="6586"/>
      <c r="Z34" s="5991"/>
      <c r="AA34" s="6285">
        <v>13801052</v>
      </c>
      <c r="AB34" s="5992"/>
      <c r="AC34" s="4908">
        <v>12750</v>
      </c>
      <c r="AD34" s="4908">
        <v>8712</v>
      </c>
      <c r="AE34" s="4908">
        <f t="shared" si="0"/>
        <v>30174</v>
      </c>
      <c r="AF34" s="3536"/>
      <c r="AG34" s="6593"/>
    </row>
    <row r="35" spans="1:33" s="6147" customFormat="1" ht="27.95" customHeight="1">
      <c r="A35" s="8136" t="s">
        <v>31565</v>
      </c>
      <c r="B35" s="8137" t="s">
        <v>31973</v>
      </c>
      <c r="C35" s="7080">
        <v>46119</v>
      </c>
      <c r="D35" s="7080">
        <v>46156</v>
      </c>
      <c r="E35" s="7081">
        <v>46132</v>
      </c>
      <c r="F35" s="4805">
        <f t="shared" si="1"/>
        <v>24</v>
      </c>
      <c r="G35" s="7043">
        <v>8600</v>
      </c>
      <c r="H35" s="8138" t="s">
        <v>1733</v>
      </c>
      <c r="I35" s="7090"/>
      <c r="J35" s="8137" t="s">
        <v>31974</v>
      </c>
      <c r="K35" s="8139" t="s">
        <v>31975</v>
      </c>
      <c r="L35" s="8136" t="s">
        <v>406</v>
      </c>
      <c r="M35" s="7084" t="s">
        <v>32057</v>
      </c>
      <c r="N35" s="3904"/>
      <c r="O35" s="7085">
        <v>9</v>
      </c>
      <c r="P35" s="7085">
        <v>9</v>
      </c>
      <c r="Q35" s="8137" t="s">
        <v>31976</v>
      </c>
      <c r="R35" s="6586"/>
      <c r="S35" s="6586"/>
      <c r="T35" s="6586"/>
      <c r="U35" s="6586"/>
      <c r="V35" s="6704"/>
      <c r="W35" s="6586"/>
      <c r="X35" s="6704"/>
      <c r="Y35" s="6586"/>
      <c r="Z35" s="5991"/>
      <c r="AA35" s="6285">
        <v>13802536</v>
      </c>
      <c r="AB35" s="5992"/>
      <c r="AC35" s="4908">
        <v>38750</v>
      </c>
      <c r="AD35" s="4908">
        <v>13337.5</v>
      </c>
      <c r="AE35" s="4908">
        <f t="shared" si="0"/>
        <v>158787.5</v>
      </c>
      <c r="AF35" s="3536"/>
      <c r="AG35" s="6593"/>
    </row>
    <row r="36" spans="1:33" s="6147" customFormat="1" ht="27.95" customHeight="1">
      <c r="A36" s="8793" t="s">
        <v>32051</v>
      </c>
      <c r="B36" s="8148" t="s">
        <v>32052</v>
      </c>
      <c r="C36" s="7080">
        <v>46120</v>
      </c>
      <c r="D36" s="7080">
        <v>46156</v>
      </c>
      <c r="E36" s="7081">
        <v>46150</v>
      </c>
      <c r="F36" s="4805">
        <f t="shared" si="1"/>
        <v>6</v>
      </c>
      <c r="G36" s="7043">
        <v>8644</v>
      </c>
      <c r="H36" s="7082"/>
      <c r="I36" s="8145" t="s">
        <v>25</v>
      </c>
      <c r="J36" s="7140" t="s">
        <v>32053</v>
      </c>
      <c r="K36" s="8139" t="s">
        <v>32054</v>
      </c>
      <c r="L36" s="8136" t="s">
        <v>28</v>
      </c>
      <c r="M36" s="7084" t="s">
        <v>32056</v>
      </c>
      <c r="N36" s="3904"/>
      <c r="O36" s="7085">
        <v>2</v>
      </c>
      <c r="P36" s="7085">
        <v>2</v>
      </c>
      <c r="Q36" s="8137" t="s">
        <v>32055</v>
      </c>
      <c r="R36" s="6586"/>
      <c r="S36" s="6586"/>
      <c r="T36" s="6586"/>
      <c r="U36" s="6586"/>
      <c r="V36" s="7110"/>
      <c r="W36" s="6586"/>
      <c r="X36" s="7110"/>
      <c r="Y36" s="6586"/>
      <c r="Z36" s="5991"/>
      <c r="AA36" s="6285">
        <v>13805901</v>
      </c>
      <c r="AB36" s="5992"/>
      <c r="AC36" s="4908">
        <v>12750</v>
      </c>
      <c r="AD36" s="4908">
        <v>7656</v>
      </c>
      <c r="AE36" s="4908">
        <f t="shared" si="0"/>
        <v>28062</v>
      </c>
      <c r="AF36" s="3536"/>
      <c r="AG36" s="6593"/>
    </row>
    <row r="37" spans="1:33" s="6147" customFormat="1" ht="27.95" customHeight="1">
      <c r="A37" s="8793" t="s">
        <v>32058</v>
      </c>
      <c r="B37" s="8137" t="s">
        <v>32059</v>
      </c>
      <c r="C37" s="7080">
        <v>46120</v>
      </c>
      <c r="D37" s="7080">
        <v>46156</v>
      </c>
      <c r="E37" s="7081">
        <v>46132</v>
      </c>
      <c r="F37" s="4805">
        <f t="shared" si="1"/>
        <v>24</v>
      </c>
      <c r="G37" s="7043">
        <v>8638</v>
      </c>
      <c r="H37" s="8138" t="s">
        <v>10653</v>
      </c>
      <c r="I37" s="7056"/>
      <c r="J37" s="8137" t="s">
        <v>32060</v>
      </c>
      <c r="K37" s="8139" t="s">
        <v>32061</v>
      </c>
      <c r="L37" s="8136" t="s">
        <v>128</v>
      </c>
      <c r="M37" s="7084" t="s">
        <v>32063</v>
      </c>
      <c r="N37" s="3904"/>
      <c r="O37" s="7085">
        <v>3</v>
      </c>
      <c r="P37" s="7085">
        <v>3</v>
      </c>
      <c r="Q37" s="8137" t="s">
        <v>32062</v>
      </c>
      <c r="R37" s="6586"/>
      <c r="S37" s="6586"/>
      <c r="T37" s="6586"/>
      <c r="U37" s="6586"/>
      <c r="V37" s="7111"/>
      <c r="W37" s="6586"/>
      <c r="X37" s="7111"/>
      <c r="Y37" s="6586"/>
      <c r="Z37" s="5991"/>
      <c r="AA37" s="6285">
        <v>13806811</v>
      </c>
      <c r="AB37" s="5992"/>
      <c r="AC37" s="4908">
        <v>8625</v>
      </c>
      <c r="AD37" s="4908">
        <v>8712</v>
      </c>
      <c r="AE37" s="4908">
        <f t="shared" si="0"/>
        <v>34761</v>
      </c>
      <c r="AF37" s="3536"/>
      <c r="AG37" s="6593"/>
    </row>
    <row r="38" spans="1:33" s="6147" customFormat="1" ht="27.95" customHeight="1">
      <c r="A38" s="8768" t="s">
        <v>32073</v>
      </c>
      <c r="B38" s="8137" t="s">
        <v>32074</v>
      </c>
      <c r="C38" s="7080">
        <v>46120</v>
      </c>
      <c r="D38" s="7080">
        <v>46156</v>
      </c>
      <c r="E38" s="7081">
        <v>46132</v>
      </c>
      <c r="F38" s="4805">
        <f t="shared" si="1"/>
        <v>24</v>
      </c>
      <c r="G38" s="7043">
        <v>9055</v>
      </c>
      <c r="H38" s="7112"/>
      <c r="I38" s="7090"/>
      <c r="J38" s="7140" t="s">
        <v>32075</v>
      </c>
      <c r="K38" s="8139" t="s">
        <v>32076</v>
      </c>
      <c r="L38" s="8136" t="s">
        <v>76</v>
      </c>
      <c r="M38" s="7084" t="s">
        <v>32078</v>
      </c>
      <c r="N38" s="3904"/>
      <c r="O38" s="7085">
        <v>4</v>
      </c>
      <c r="P38" s="7085">
        <v>4</v>
      </c>
      <c r="Q38" s="8137" t="s">
        <v>32077</v>
      </c>
      <c r="R38" s="6586"/>
      <c r="S38" s="6586"/>
      <c r="T38" s="6586"/>
      <c r="U38" s="6586"/>
      <c r="V38" s="7111"/>
      <c r="W38" s="6586"/>
      <c r="X38" s="7111"/>
      <c r="Y38" s="6586"/>
      <c r="Z38" s="5991"/>
      <c r="AA38" s="6285">
        <v>13807494</v>
      </c>
      <c r="AB38" s="5992"/>
      <c r="AC38" s="4908">
        <v>4125</v>
      </c>
      <c r="AD38" s="4908">
        <v>8800</v>
      </c>
      <c r="AE38" s="4908">
        <f t="shared" si="0"/>
        <v>39325</v>
      </c>
      <c r="AF38" s="3536"/>
      <c r="AG38" s="6593"/>
    </row>
    <row r="39" spans="1:33" s="6147" customFormat="1" ht="27.95" customHeight="1">
      <c r="A39" s="8639" t="s">
        <v>32090</v>
      </c>
      <c r="B39" s="8148" t="s">
        <v>32089</v>
      </c>
      <c r="C39" s="7080">
        <v>46120</v>
      </c>
      <c r="D39" s="7080">
        <v>46141</v>
      </c>
      <c r="E39" s="7081">
        <v>46150</v>
      </c>
      <c r="F39" s="4805">
        <f t="shared" si="1"/>
        <v>-9</v>
      </c>
      <c r="G39" s="7043">
        <v>8608</v>
      </c>
      <c r="H39" s="8138" t="s">
        <v>4769</v>
      </c>
      <c r="I39" s="7090"/>
      <c r="J39" s="7140" t="s">
        <v>32091</v>
      </c>
      <c r="K39" s="8139" t="s">
        <v>32092</v>
      </c>
      <c r="L39" s="8136" t="s">
        <v>28</v>
      </c>
      <c r="M39" s="7084" t="s">
        <v>32094</v>
      </c>
      <c r="N39" s="3904"/>
      <c r="O39" s="7085">
        <v>2</v>
      </c>
      <c r="P39" s="7085">
        <v>2</v>
      </c>
      <c r="Q39" s="8137" t="s">
        <v>32093</v>
      </c>
      <c r="R39" s="6586"/>
      <c r="S39" s="6586"/>
      <c r="T39" s="6586"/>
      <c r="U39" s="6586"/>
      <c r="V39" s="7089"/>
      <c r="W39" s="6586"/>
      <c r="X39" s="7089"/>
      <c r="Y39" s="6586"/>
      <c r="Z39" s="5991"/>
      <c r="AA39" s="6285">
        <v>13808071</v>
      </c>
      <c r="AB39" s="5992"/>
      <c r="AC39" s="4908">
        <v>0</v>
      </c>
      <c r="AD39" s="4908">
        <v>8624</v>
      </c>
      <c r="AE39" s="4908">
        <f t="shared" si="0"/>
        <v>17248</v>
      </c>
      <c r="AF39" s="3536"/>
      <c r="AG39" s="6593"/>
    </row>
    <row r="40" spans="1:33" s="6147" customFormat="1" ht="27.95" customHeight="1">
      <c r="A40" s="8543" t="s">
        <v>32095</v>
      </c>
      <c r="B40" s="8148" t="s">
        <v>32096</v>
      </c>
      <c r="C40" s="7080">
        <v>46120</v>
      </c>
      <c r="D40" s="7080">
        <v>46141</v>
      </c>
      <c r="E40" s="7081">
        <v>46150</v>
      </c>
      <c r="F40" s="4805">
        <f t="shared" si="1"/>
        <v>-9</v>
      </c>
      <c r="G40" s="7043">
        <v>9055</v>
      </c>
      <c r="H40" s="7112"/>
      <c r="I40" s="8145" t="s">
        <v>25520</v>
      </c>
      <c r="J40" s="7140" t="s">
        <v>32097</v>
      </c>
      <c r="K40" s="8139" t="s">
        <v>32098</v>
      </c>
      <c r="L40" s="8136" t="s">
        <v>173</v>
      </c>
      <c r="M40" s="7084" t="s">
        <v>32100</v>
      </c>
      <c r="N40" s="3904"/>
      <c r="O40" s="7085">
        <v>1</v>
      </c>
      <c r="P40" s="7085">
        <v>1</v>
      </c>
      <c r="Q40" s="8137" t="s">
        <v>32099</v>
      </c>
      <c r="R40" s="6586"/>
      <c r="S40" s="6586"/>
      <c r="T40" s="6586"/>
      <c r="U40" s="6586"/>
      <c r="V40" s="7114"/>
      <c r="W40" s="6586"/>
      <c r="X40" s="7114"/>
      <c r="Y40" s="6586"/>
      <c r="Z40" s="5991"/>
      <c r="AA40" s="6285">
        <v>13808768</v>
      </c>
      <c r="AB40" s="5992"/>
      <c r="AC40" s="4908">
        <v>0</v>
      </c>
      <c r="AD40" s="4908">
        <v>7656</v>
      </c>
      <c r="AE40" s="4908">
        <f t="shared" si="0"/>
        <v>7656</v>
      </c>
      <c r="AF40" s="3536"/>
      <c r="AG40" s="6593"/>
    </row>
    <row r="41" spans="1:33" s="6147" customFormat="1" ht="27.95" customHeight="1">
      <c r="A41" s="8257" t="s">
        <v>32106</v>
      </c>
      <c r="B41" s="8254" t="s">
        <v>32107</v>
      </c>
      <c r="C41" s="340">
        <v>46113</v>
      </c>
      <c r="D41" s="340">
        <v>46157</v>
      </c>
      <c r="E41" s="341"/>
      <c r="F41" s="374"/>
      <c r="G41" s="339">
        <v>8600</v>
      </c>
      <c r="H41" s="8255" t="s">
        <v>16816</v>
      </c>
      <c r="I41" s="3347"/>
      <c r="J41" s="8254" t="s">
        <v>32108</v>
      </c>
      <c r="K41" s="8256" t="s">
        <v>32109</v>
      </c>
      <c r="L41" s="8257" t="s">
        <v>173</v>
      </c>
      <c r="M41" s="338" t="s">
        <v>32111</v>
      </c>
      <c r="N41" s="255"/>
      <c r="O41" s="258">
        <v>1</v>
      </c>
      <c r="P41" s="258">
        <v>1</v>
      </c>
      <c r="Q41" s="8254" t="s">
        <v>32110</v>
      </c>
      <c r="R41" s="6511"/>
      <c r="S41" s="6586"/>
      <c r="T41" s="6586"/>
      <c r="U41" s="6586"/>
      <c r="V41" s="8376" t="s">
        <v>28776</v>
      </c>
      <c r="W41" s="6586"/>
      <c r="X41" s="8376" t="s">
        <v>27185</v>
      </c>
      <c r="Y41" s="6586"/>
      <c r="Z41" s="6701"/>
      <c r="AA41" s="6285">
        <v>13797513</v>
      </c>
      <c r="AB41" s="5992"/>
      <c r="AC41" s="4908">
        <v>69750</v>
      </c>
      <c r="AD41" s="4908">
        <v>13337.5</v>
      </c>
      <c r="AE41" s="4908">
        <f t="shared" si="0"/>
        <v>83087.5</v>
      </c>
      <c r="AF41" s="3536"/>
      <c r="AG41" s="3536"/>
    </row>
    <row r="42" spans="1:33" s="6147" customFormat="1" ht="27.95" customHeight="1">
      <c r="A42" s="8166" t="s">
        <v>31459</v>
      </c>
      <c r="B42" s="8167" t="s">
        <v>32156</v>
      </c>
      <c r="C42" s="7080">
        <v>46119</v>
      </c>
      <c r="D42" s="7080">
        <v>46157</v>
      </c>
      <c r="E42" s="7081">
        <v>46132</v>
      </c>
      <c r="F42" s="4805">
        <f t="shared" si="1"/>
        <v>25</v>
      </c>
      <c r="G42" s="7043">
        <v>8615</v>
      </c>
      <c r="H42" s="8168" t="s">
        <v>24070</v>
      </c>
      <c r="I42" s="7090"/>
      <c r="J42" s="8167" t="s">
        <v>32157</v>
      </c>
      <c r="K42" s="8169" t="s">
        <v>32158</v>
      </c>
      <c r="L42" s="8136" t="s">
        <v>173</v>
      </c>
      <c r="M42" s="7084" t="s">
        <v>32160</v>
      </c>
      <c r="N42" s="3904"/>
      <c r="O42" s="7085">
        <v>1</v>
      </c>
      <c r="P42" s="7085">
        <v>1</v>
      </c>
      <c r="Q42" s="8167" t="s">
        <v>32159</v>
      </c>
      <c r="R42" s="6586"/>
      <c r="S42" s="6586"/>
      <c r="T42" s="6586"/>
      <c r="U42" s="6586"/>
      <c r="V42" s="3432"/>
      <c r="W42" s="6586"/>
      <c r="X42" s="3432"/>
      <c r="Y42" s="6586"/>
      <c r="Z42" s="5991"/>
      <c r="AA42" s="6285">
        <v>13801124</v>
      </c>
      <c r="AB42" s="5992"/>
      <c r="AC42" s="4908">
        <v>12750</v>
      </c>
      <c r="AD42" s="4908">
        <v>8712</v>
      </c>
      <c r="AE42" s="4908">
        <f t="shared" si="0"/>
        <v>21462</v>
      </c>
      <c r="AF42" s="3536"/>
      <c r="AG42" s="6593"/>
    </row>
    <row r="43" spans="1:33" s="6147" customFormat="1" ht="27.95" customHeight="1">
      <c r="A43" s="8794" t="s">
        <v>32204</v>
      </c>
      <c r="B43" s="8650" t="s">
        <v>32205</v>
      </c>
      <c r="C43" s="340">
        <v>46120</v>
      </c>
      <c r="D43" s="340">
        <v>46142</v>
      </c>
      <c r="E43" s="341"/>
      <c r="F43" s="374"/>
      <c r="G43" s="339">
        <v>8618</v>
      </c>
      <c r="H43" s="8255" t="s">
        <v>11845</v>
      </c>
      <c r="I43" s="3347"/>
      <c r="J43" s="8254" t="s">
        <v>32206</v>
      </c>
      <c r="K43" s="8256" t="s">
        <v>32207</v>
      </c>
      <c r="L43" s="8257" t="s">
        <v>67</v>
      </c>
      <c r="M43" s="338" t="s">
        <v>32209</v>
      </c>
      <c r="N43" s="255"/>
      <c r="O43" s="258">
        <v>7</v>
      </c>
      <c r="P43" s="258">
        <v>7</v>
      </c>
      <c r="Q43" s="8254" t="s">
        <v>32208</v>
      </c>
      <c r="R43" s="6511"/>
      <c r="S43" s="6586"/>
      <c r="T43" s="6586"/>
      <c r="U43" s="6586"/>
      <c r="V43" s="8258" t="s">
        <v>28776</v>
      </c>
      <c r="W43" s="6586"/>
      <c r="X43" s="8258" t="s">
        <v>27185</v>
      </c>
      <c r="Y43" s="6586"/>
      <c r="Z43" s="5991"/>
      <c r="AA43" s="6285">
        <v>13809175</v>
      </c>
      <c r="AB43" s="5992"/>
      <c r="AC43" s="4908">
        <v>0</v>
      </c>
      <c r="AD43" s="4908">
        <v>8711.92</v>
      </c>
      <c r="AE43" s="4908">
        <f t="shared" si="0"/>
        <v>60983.44</v>
      </c>
      <c r="AF43" s="3536"/>
      <c r="AG43" s="6593"/>
    </row>
    <row r="44" spans="1:33" s="6147" customFormat="1" ht="27.95" customHeight="1">
      <c r="A44" s="8166" t="s">
        <v>32058</v>
      </c>
      <c r="B44" s="8167" t="s">
        <v>32210</v>
      </c>
      <c r="C44" s="7080">
        <v>46121</v>
      </c>
      <c r="D44" s="7080">
        <v>46157</v>
      </c>
      <c r="E44" s="7081">
        <v>46132</v>
      </c>
      <c r="F44" s="4805">
        <f t="shared" si="1"/>
        <v>25</v>
      </c>
      <c r="G44" s="7043">
        <v>8638</v>
      </c>
      <c r="H44" s="8168" t="s">
        <v>32211</v>
      </c>
      <c r="I44" s="7090"/>
      <c r="J44" s="8167" t="s">
        <v>32212</v>
      </c>
      <c r="K44" s="8169" t="s">
        <v>32213</v>
      </c>
      <c r="L44" s="8166" t="s">
        <v>28</v>
      </c>
      <c r="M44" s="7084" t="s">
        <v>32215</v>
      </c>
      <c r="N44" s="3904"/>
      <c r="O44" s="7085">
        <v>2</v>
      </c>
      <c r="P44" s="7085">
        <v>2</v>
      </c>
      <c r="Q44" s="8167" t="s">
        <v>32214</v>
      </c>
      <c r="R44" s="6586"/>
      <c r="S44" s="6586"/>
      <c r="T44" s="6586"/>
      <c r="U44" s="6586"/>
      <c r="V44" s="7116"/>
      <c r="W44" s="6586"/>
      <c r="X44" s="7116"/>
      <c r="Y44" s="6586"/>
      <c r="Z44" s="5991"/>
      <c r="AA44" s="6285">
        <v>13810087</v>
      </c>
      <c r="AB44" s="5992"/>
      <c r="AC44" s="4908">
        <v>8625</v>
      </c>
      <c r="AD44" s="4908">
        <v>8712</v>
      </c>
      <c r="AE44" s="4908">
        <f t="shared" si="0"/>
        <v>26049</v>
      </c>
      <c r="AF44" s="3536"/>
      <c r="AG44" s="6593"/>
    </row>
    <row r="45" spans="1:33" s="6147" customFormat="1" ht="27.95" customHeight="1">
      <c r="A45" s="8793" t="s">
        <v>32221</v>
      </c>
      <c r="B45" s="8174" t="s">
        <v>32222</v>
      </c>
      <c r="C45" s="7080">
        <v>46121</v>
      </c>
      <c r="D45" s="7080">
        <v>46157</v>
      </c>
      <c r="E45" s="7081">
        <v>46150</v>
      </c>
      <c r="F45" s="4805">
        <f t="shared" si="1"/>
        <v>7</v>
      </c>
      <c r="G45" s="7043">
        <v>8646</v>
      </c>
      <c r="H45" s="8168" t="s">
        <v>32223</v>
      </c>
      <c r="I45" s="7117"/>
      <c r="J45" s="8167" t="s">
        <v>32224</v>
      </c>
      <c r="K45" s="8169" t="s">
        <v>32225</v>
      </c>
      <c r="L45" s="8166" t="s">
        <v>128</v>
      </c>
      <c r="M45" s="7084" t="s">
        <v>32227</v>
      </c>
      <c r="N45" s="3904"/>
      <c r="O45" s="7085">
        <v>3</v>
      </c>
      <c r="P45" s="7085">
        <v>3</v>
      </c>
      <c r="Q45" s="8167" t="s">
        <v>32226</v>
      </c>
      <c r="R45" s="6586"/>
      <c r="S45" s="6586"/>
      <c r="T45" s="6586"/>
      <c r="U45" s="6586"/>
      <c r="V45" s="7116"/>
      <c r="W45" s="6586"/>
      <c r="X45" s="7116"/>
      <c r="Y45" s="6586"/>
      <c r="Z45" s="5991"/>
      <c r="AA45" s="6285">
        <v>13810989</v>
      </c>
      <c r="AB45" s="5992"/>
      <c r="AC45" s="4908">
        <v>15500</v>
      </c>
      <c r="AD45" s="4908">
        <v>13612.5</v>
      </c>
      <c r="AE45" s="4908">
        <f t="shared" si="0"/>
        <v>56337.5</v>
      </c>
      <c r="AF45" s="3536"/>
      <c r="AG45" s="6593"/>
    </row>
    <row r="46" spans="1:33" s="6147" customFormat="1" ht="27.95" customHeight="1">
      <c r="A46" s="8768" t="s">
        <v>32228</v>
      </c>
      <c r="B46" s="8174" t="s">
        <v>32229</v>
      </c>
      <c r="C46" s="7080">
        <v>46121</v>
      </c>
      <c r="D46" s="7080">
        <v>46142</v>
      </c>
      <c r="E46" s="4981">
        <v>46150</v>
      </c>
      <c r="F46" s="4805">
        <f t="shared" si="1"/>
        <v>-8</v>
      </c>
      <c r="G46" s="7043">
        <v>8609</v>
      </c>
      <c r="H46" s="7115"/>
      <c r="I46" s="8171" t="s">
        <v>21302</v>
      </c>
      <c r="J46" s="8167" t="s">
        <v>32230</v>
      </c>
      <c r="K46" s="8169" t="s">
        <v>32231</v>
      </c>
      <c r="L46" s="8166" t="s">
        <v>21181</v>
      </c>
      <c r="M46" s="7084" t="s">
        <v>32233</v>
      </c>
      <c r="N46" s="3904"/>
      <c r="O46" s="7085">
        <v>1</v>
      </c>
      <c r="P46" s="7085">
        <v>1</v>
      </c>
      <c r="Q46" s="8167" t="s">
        <v>32232</v>
      </c>
      <c r="R46" s="6586"/>
      <c r="S46" s="6586"/>
      <c r="T46" s="6586"/>
      <c r="U46" s="6586"/>
      <c r="V46" s="7089"/>
      <c r="W46" s="6586"/>
      <c r="X46" s="7089"/>
      <c r="Y46" s="6586"/>
      <c r="Z46" s="5991"/>
      <c r="AA46" s="6285">
        <v>13811752</v>
      </c>
      <c r="AB46" s="5992"/>
      <c r="AC46" s="4908">
        <v>0</v>
      </c>
      <c r="AD46" s="4908">
        <v>4743.2</v>
      </c>
      <c r="AE46" s="4908">
        <f t="shared" si="0"/>
        <v>4743.2</v>
      </c>
      <c r="AF46" s="3536"/>
      <c r="AG46" s="6593"/>
    </row>
    <row r="47" spans="1:33" s="6147" customFormat="1" ht="27.95" customHeight="1">
      <c r="A47" s="8184" t="s">
        <v>31459</v>
      </c>
      <c r="B47" s="8167" t="s">
        <v>32239</v>
      </c>
      <c r="C47" s="7080">
        <v>46121</v>
      </c>
      <c r="D47" s="7080">
        <v>46157</v>
      </c>
      <c r="E47" s="7081">
        <v>46132</v>
      </c>
      <c r="F47" s="4805">
        <f t="shared" si="1"/>
        <v>25</v>
      </c>
      <c r="G47" s="7043">
        <v>8615</v>
      </c>
      <c r="H47" s="8168" t="s">
        <v>8435</v>
      </c>
      <c r="I47" s="7090"/>
      <c r="J47" s="8167" t="s">
        <v>32240</v>
      </c>
      <c r="K47" s="8169" t="s">
        <v>32241</v>
      </c>
      <c r="L47" s="8184" t="s">
        <v>173</v>
      </c>
      <c r="M47" s="7084" t="s">
        <v>32242</v>
      </c>
      <c r="N47" s="3904"/>
      <c r="O47" s="7085">
        <v>1</v>
      </c>
      <c r="P47" s="7085">
        <v>1</v>
      </c>
      <c r="Q47" s="8167" t="s">
        <v>30765</v>
      </c>
      <c r="R47" s="6586"/>
      <c r="S47" s="6586"/>
      <c r="T47" s="6586"/>
      <c r="U47" s="6586"/>
      <c r="V47" s="7118"/>
      <c r="W47" s="6586"/>
      <c r="X47" s="7118"/>
      <c r="Y47" s="6586"/>
      <c r="Z47" s="5991"/>
      <c r="AA47" s="6285">
        <v>13812795</v>
      </c>
      <c r="AB47" s="5992"/>
      <c r="AC47" s="4908">
        <v>12750</v>
      </c>
      <c r="AD47" s="4908">
        <v>8712</v>
      </c>
      <c r="AE47" s="4908">
        <f t="shared" si="0"/>
        <v>21462</v>
      </c>
      <c r="AF47" s="3536"/>
      <c r="AG47" s="6593"/>
    </row>
    <row r="48" spans="1:33" s="6147" customFormat="1" ht="27.95" customHeight="1">
      <c r="A48" s="8166" t="s">
        <v>31677</v>
      </c>
      <c r="B48" s="8174" t="s">
        <v>32243</v>
      </c>
      <c r="C48" s="7080">
        <v>46121</v>
      </c>
      <c r="D48" s="7080">
        <v>46142</v>
      </c>
      <c r="E48" s="7081">
        <v>46150</v>
      </c>
      <c r="F48" s="4805">
        <f t="shared" si="1"/>
        <v>-8</v>
      </c>
      <c r="G48" s="7043">
        <v>8616</v>
      </c>
      <c r="H48" s="7115"/>
      <c r="I48" s="8171" t="s">
        <v>21302</v>
      </c>
      <c r="J48" s="8167" t="s">
        <v>32244</v>
      </c>
      <c r="K48" s="8169" t="s">
        <v>32246</v>
      </c>
      <c r="L48" s="8166" t="s">
        <v>32245</v>
      </c>
      <c r="M48" s="7084" t="s">
        <v>32248</v>
      </c>
      <c r="N48" s="3904"/>
      <c r="O48" s="7085">
        <v>24</v>
      </c>
      <c r="P48" s="7085">
        <v>24</v>
      </c>
      <c r="Q48" s="8167" t="s">
        <v>32247</v>
      </c>
      <c r="R48" s="6586"/>
      <c r="S48" s="6586"/>
      <c r="T48" s="6586"/>
      <c r="U48" s="6586"/>
      <c r="V48" s="7118"/>
      <c r="W48" s="6586"/>
      <c r="X48" s="7118"/>
      <c r="Y48" s="6586"/>
      <c r="Z48" s="5991"/>
      <c r="AA48" s="6285">
        <v>13813008</v>
      </c>
      <c r="AB48" s="5992"/>
      <c r="AC48" s="4908">
        <v>0</v>
      </c>
      <c r="AD48" s="4908">
        <v>4791.6000000000004</v>
      </c>
      <c r="AE48" s="4908">
        <f t="shared" si="0"/>
        <v>114998.40000000001</v>
      </c>
      <c r="AF48" s="3536"/>
      <c r="AG48" s="6593"/>
    </row>
    <row r="49" spans="1:33" s="6147" customFormat="1" ht="27.95" customHeight="1">
      <c r="A49" s="8184" t="s">
        <v>32095</v>
      </c>
      <c r="B49" s="8192" t="s">
        <v>32357</v>
      </c>
      <c r="C49" s="7080">
        <v>46120</v>
      </c>
      <c r="D49" s="7080">
        <v>46183</v>
      </c>
      <c r="E49" s="7081">
        <v>46150</v>
      </c>
      <c r="F49" s="4805">
        <f t="shared" si="1"/>
        <v>33</v>
      </c>
      <c r="G49" s="7043">
        <v>9055</v>
      </c>
      <c r="H49" s="7115"/>
      <c r="I49" s="8186" t="s">
        <v>21302</v>
      </c>
      <c r="J49" s="8185" t="s">
        <v>32358</v>
      </c>
      <c r="K49" s="8187" t="s">
        <v>32359</v>
      </c>
      <c r="L49" s="8184" t="s">
        <v>10039</v>
      </c>
      <c r="M49" s="7084" t="s">
        <v>32361</v>
      </c>
      <c r="N49" s="8188" t="s">
        <v>19547</v>
      </c>
      <c r="O49" s="7085">
        <v>24</v>
      </c>
      <c r="P49" s="7085">
        <v>24</v>
      </c>
      <c r="Q49" s="8185" t="s">
        <v>32360</v>
      </c>
      <c r="R49" s="6586"/>
      <c r="S49" s="6586"/>
      <c r="T49" s="6586"/>
      <c r="U49" s="6586"/>
      <c r="V49" s="7119"/>
      <c r="W49" s="6586"/>
      <c r="X49" s="7119"/>
      <c r="Y49" s="6586"/>
      <c r="Z49" s="5991"/>
      <c r="AA49" s="6285">
        <v>13807196</v>
      </c>
      <c r="AB49" s="5992"/>
      <c r="AC49" s="4908">
        <v>0</v>
      </c>
      <c r="AD49" s="4908">
        <v>21750</v>
      </c>
      <c r="AE49" s="4908">
        <f t="shared" si="0"/>
        <v>522000</v>
      </c>
      <c r="AF49" s="3536"/>
      <c r="AG49" s="6593"/>
    </row>
    <row r="50" spans="1:33" s="6147" customFormat="1" ht="27.95" customHeight="1">
      <c r="A50" s="8191" t="s">
        <v>31459</v>
      </c>
      <c r="B50" s="8300" t="s">
        <v>32362</v>
      </c>
      <c r="C50" s="8436">
        <v>46121</v>
      </c>
      <c r="D50" s="8436">
        <v>46160</v>
      </c>
      <c r="E50" s="8438"/>
      <c r="F50" s="8444"/>
      <c r="G50" s="8437">
        <v>8615</v>
      </c>
      <c r="H50" s="8299" t="s">
        <v>16136</v>
      </c>
      <c r="I50" s="8443"/>
      <c r="J50" s="8300" t="s">
        <v>32363</v>
      </c>
      <c r="K50" s="8301" t="s">
        <v>32364</v>
      </c>
      <c r="L50" s="8191" t="s">
        <v>173</v>
      </c>
      <c r="M50" s="8435" t="s">
        <v>32365</v>
      </c>
      <c r="N50" s="8441"/>
      <c r="O50" s="258">
        <v>1</v>
      </c>
      <c r="P50" s="258">
        <v>1</v>
      </c>
      <c r="Q50" s="8300" t="s">
        <v>30765</v>
      </c>
      <c r="R50" s="8450"/>
      <c r="S50" s="6586"/>
      <c r="T50" s="6586"/>
      <c r="U50" s="6586"/>
      <c r="V50" s="8469" t="s">
        <v>28776</v>
      </c>
      <c r="W50" s="6586"/>
      <c r="X50" s="8469" t="s">
        <v>27185</v>
      </c>
      <c r="Y50" s="6586"/>
      <c r="Z50" s="5991"/>
      <c r="AA50" s="6285">
        <v>13811650</v>
      </c>
      <c r="AB50" s="5992"/>
      <c r="AC50" s="4908">
        <v>12750</v>
      </c>
      <c r="AD50" s="4908">
        <v>8712</v>
      </c>
      <c r="AE50" s="4908">
        <f t="shared" si="0"/>
        <v>21462</v>
      </c>
      <c r="AF50" s="3536"/>
      <c r="AG50" s="6593"/>
    </row>
    <row r="51" spans="1:33" s="6147" customFormat="1" ht="27.95" customHeight="1">
      <c r="A51" s="8195" t="s">
        <v>32204</v>
      </c>
      <c r="B51" s="8185" t="s">
        <v>32366</v>
      </c>
      <c r="C51" s="7080">
        <v>46122</v>
      </c>
      <c r="D51" s="7080">
        <v>46142</v>
      </c>
      <c r="E51" s="4981">
        <v>46132</v>
      </c>
      <c r="F51" s="4805">
        <f t="shared" si="1"/>
        <v>10</v>
      </c>
      <c r="G51" s="7043">
        <v>8618</v>
      </c>
      <c r="H51" s="8189" t="s">
        <v>7676</v>
      </c>
      <c r="I51" s="8186" t="s">
        <v>25</v>
      </c>
      <c r="J51" s="8185" t="s">
        <v>11974</v>
      </c>
      <c r="K51" s="8187" t="s">
        <v>32367</v>
      </c>
      <c r="L51" s="8184" t="s">
        <v>4333</v>
      </c>
      <c r="M51" s="7084" t="s">
        <v>32369</v>
      </c>
      <c r="N51" s="3904"/>
      <c r="O51" s="7085">
        <v>28</v>
      </c>
      <c r="P51" s="7085">
        <v>28</v>
      </c>
      <c r="Q51" s="8185" t="s">
        <v>32368</v>
      </c>
      <c r="R51" s="6586"/>
      <c r="S51" s="6586"/>
      <c r="T51" s="6586"/>
      <c r="U51" s="6586"/>
      <c r="V51" s="7089"/>
      <c r="W51" s="6586"/>
      <c r="X51" s="7089"/>
      <c r="Y51" s="6586"/>
      <c r="Z51" s="5991"/>
      <c r="AA51" s="6285">
        <v>13814876</v>
      </c>
      <c r="AB51" s="5992"/>
      <c r="AC51" s="4908">
        <v>0</v>
      </c>
      <c r="AD51" s="4908">
        <v>8711.92</v>
      </c>
      <c r="AE51" s="4908">
        <f t="shared" si="0"/>
        <v>243933.76</v>
      </c>
      <c r="AF51" s="3536"/>
      <c r="AG51" s="6593"/>
    </row>
    <row r="52" spans="1:33" s="6147" customFormat="1" ht="27.95" customHeight="1">
      <c r="A52" s="8191" t="s">
        <v>31677</v>
      </c>
      <c r="B52" s="8722" t="s">
        <v>32370</v>
      </c>
      <c r="C52" s="340">
        <v>46122</v>
      </c>
      <c r="D52" s="340">
        <v>46146</v>
      </c>
      <c r="E52" s="341"/>
      <c r="F52" s="374"/>
      <c r="G52" s="339">
        <v>8616</v>
      </c>
      <c r="H52" s="8299" t="s">
        <v>5896</v>
      </c>
      <c r="I52" s="3347"/>
      <c r="J52" s="8300" t="s">
        <v>32371</v>
      </c>
      <c r="K52" s="8301" t="s">
        <v>32372</v>
      </c>
      <c r="L52" s="8191" t="s">
        <v>28810</v>
      </c>
      <c r="M52" s="338" t="s">
        <v>32374</v>
      </c>
      <c r="N52" s="255"/>
      <c r="O52" s="258">
        <v>16</v>
      </c>
      <c r="P52" s="258">
        <v>16</v>
      </c>
      <c r="Q52" s="8300" t="s">
        <v>32373</v>
      </c>
      <c r="R52" s="6511"/>
      <c r="S52" s="6586"/>
      <c r="T52" s="6586"/>
      <c r="U52" s="6586"/>
      <c r="V52" s="8302" t="s">
        <v>28776</v>
      </c>
      <c r="W52" s="6586"/>
      <c r="X52" s="8302" t="s">
        <v>27185</v>
      </c>
      <c r="Y52" s="6586"/>
      <c r="Z52" s="5991"/>
      <c r="AA52" s="6285">
        <v>13815303</v>
      </c>
      <c r="AB52" s="5992"/>
      <c r="AC52" s="4908">
        <v>0</v>
      </c>
      <c r="AD52" s="4908">
        <v>4791.6000000000004</v>
      </c>
      <c r="AE52" s="4908">
        <f t="shared" si="0"/>
        <v>76665.600000000006</v>
      </c>
      <c r="AF52" s="3536"/>
      <c r="AG52" s="6593"/>
    </row>
    <row r="53" spans="1:33" s="6147" customFormat="1" ht="27.95" customHeight="1">
      <c r="A53" s="8184" t="s">
        <v>32051</v>
      </c>
      <c r="B53" s="8192" t="s">
        <v>32375</v>
      </c>
      <c r="C53" s="7080">
        <v>46122</v>
      </c>
      <c r="D53" s="7080">
        <v>46160</v>
      </c>
      <c r="E53" s="7081">
        <v>46150</v>
      </c>
      <c r="F53" s="4805">
        <f t="shared" si="1"/>
        <v>10</v>
      </c>
      <c r="G53" s="7043">
        <v>8644</v>
      </c>
      <c r="H53" s="8189" t="s">
        <v>4864</v>
      </c>
      <c r="I53" s="7090"/>
      <c r="J53" s="8185" t="s">
        <v>32376</v>
      </c>
      <c r="K53" s="8187" t="s">
        <v>32377</v>
      </c>
      <c r="L53" s="8184" t="s">
        <v>128</v>
      </c>
      <c r="M53" s="7084" t="s">
        <v>32379</v>
      </c>
      <c r="N53" s="3904"/>
      <c r="O53" s="7085">
        <v>3</v>
      </c>
      <c r="P53" s="7085">
        <v>3</v>
      </c>
      <c r="Q53" s="8185" t="s">
        <v>32378</v>
      </c>
      <c r="R53" s="6586"/>
      <c r="S53" s="6586"/>
      <c r="T53" s="6586"/>
      <c r="U53" s="6586"/>
      <c r="V53" s="7120"/>
      <c r="W53" s="6586"/>
      <c r="X53" s="7120"/>
      <c r="Y53" s="6586"/>
      <c r="Z53" s="5991"/>
      <c r="AA53" s="6285">
        <v>13816139</v>
      </c>
      <c r="AB53" s="5992"/>
      <c r="AC53" s="4908">
        <v>8625</v>
      </c>
      <c r="AD53" s="4908">
        <v>7656</v>
      </c>
      <c r="AE53" s="4908">
        <f t="shared" si="0"/>
        <v>31593</v>
      </c>
      <c r="AF53" s="3536"/>
      <c r="AG53" s="6593"/>
    </row>
    <row r="54" spans="1:33" s="6147" customFormat="1" ht="27.95" customHeight="1">
      <c r="A54" s="8201" t="s">
        <v>32095</v>
      </c>
      <c r="B54" s="8192" t="s">
        <v>32386</v>
      </c>
      <c r="C54" s="7080">
        <v>46122</v>
      </c>
      <c r="D54" s="7080">
        <v>46142</v>
      </c>
      <c r="E54" s="7081">
        <v>46150</v>
      </c>
      <c r="F54" s="4805">
        <f t="shared" si="1"/>
        <v>-8</v>
      </c>
      <c r="G54" s="7043">
        <v>9055</v>
      </c>
      <c r="H54" s="7115"/>
      <c r="I54" s="8186" t="s">
        <v>25520</v>
      </c>
      <c r="J54" s="8185" t="s">
        <v>32388</v>
      </c>
      <c r="K54" s="8187" t="s">
        <v>32387</v>
      </c>
      <c r="L54" s="8201" t="s">
        <v>76</v>
      </c>
      <c r="M54" s="7084" t="s">
        <v>32390</v>
      </c>
      <c r="N54" s="3904"/>
      <c r="O54" s="7121">
        <v>4</v>
      </c>
      <c r="P54" s="7085">
        <v>4</v>
      </c>
      <c r="Q54" s="8185" t="s">
        <v>32389</v>
      </c>
      <c r="R54" s="6586"/>
      <c r="S54" s="6586"/>
      <c r="T54" s="6586"/>
      <c r="U54" s="6586"/>
      <c r="V54" s="7120"/>
      <c r="W54" s="6586"/>
      <c r="X54" s="7120"/>
      <c r="Y54" s="6586"/>
      <c r="Z54" s="5991"/>
      <c r="AA54" s="6285">
        <v>13816566</v>
      </c>
      <c r="AB54" s="5992"/>
      <c r="AC54" s="4908">
        <v>0</v>
      </c>
      <c r="AD54" s="4908">
        <v>7656</v>
      </c>
      <c r="AE54" s="4908">
        <f t="shared" si="0"/>
        <v>30624</v>
      </c>
      <c r="AF54" s="3536"/>
      <c r="AG54" s="6593"/>
    </row>
    <row r="55" spans="1:33" s="6147" customFormat="1" ht="27.95" customHeight="1">
      <c r="A55" s="8184" t="s">
        <v>32051</v>
      </c>
      <c r="B55" s="8192" t="s">
        <v>32396</v>
      </c>
      <c r="C55" s="7080">
        <v>46122</v>
      </c>
      <c r="D55" s="7080">
        <v>46160</v>
      </c>
      <c r="E55" s="7081">
        <v>46150</v>
      </c>
      <c r="F55" s="4805">
        <f t="shared" si="1"/>
        <v>10</v>
      </c>
      <c r="G55" s="7043">
        <v>8644</v>
      </c>
      <c r="H55" s="8189" t="s">
        <v>17066</v>
      </c>
      <c r="I55" s="7090"/>
      <c r="J55" s="8185" t="s">
        <v>32392</v>
      </c>
      <c r="K55" s="8187" t="s">
        <v>32393</v>
      </c>
      <c r="L55" s="8184" t="s">
        <v>21181</v>
      </c>
      <c r="M55" s="7084" t="s">
        <v>32395</v>
      </c>
      <c r="N55" s="3904"/>
      <c r="O55" s="7085">
        <v>1</v>
      </c>
      <c r="P55" s="7085">
        <v>1</v>
      </c>
      <c r="Q55" s="8185" t="s">
        <v>32394</v>
      </c>
      <c r="R55" s="6586"/>
      <c r="S55" s="6586"/>
      <c r="T55" s="6586"/>
      <c r="U55" s="6586"/>
      <c r="V55" s="7122"/>
      <c r="W55" s="6586"/>
      <c r="X55" s="7122"/>
      <c r="Y55" s="6586"/>
      <c r="Z55" s="5991"/>
      <c r="AA55" s="6285">
        <v>13816683</v>
      </c>
      <c r="AB55" s="5992"/>
      <c r="AC55" s="4908">
        <v>12750</v>
      </c>
      <c r="AD55" s="4908">
        <v>4210.8</v>
      </c>
      <c r="AE55" s="4908">
        <f t="shared" si="0"/>
        <v>16960.8</v>
      </c>
      <c r="AF55" s="3536"/>
      <c r="AG55" s="6593"/>
    </row>
    <row r="56" spans="1:33" s="6147" customFormat="1" ht="27.95" customHeight="1">
      <c r="A56" s="8201" t="s">
        <v>32095</v>
      </c>
      <c r="B56" s="8202" t="s">
        <v>32517</v>
      </c>
      <c r="C56" s="7080">
        <v>46125</v>
      </c>
      <c r="D56" s="7080">
        <v>46147</v>
      </c>
      <c r="E56" s="7081">
        <v>46132</v>
      </c>
      <c r="F56" s="4805">
        <f t="shared" si="1"/>
        <v>15</v>
      </c>
      <c r="G56" s="7043">
        <v>9055</v>
      </c>
      <c r="H56" s="8203" t="s">
        <v>32518</v>
      </c>
      <c r="I56" s="7090"/>
      <c r="J56" s="8202" t="s">
        <v>32519</v>
      </c>
      <c r="K56" s="8204" t="s">
        <v>32520</v>
      </c>
      <c r="L56" s="8201" t="s">
        <v>173</v>
      </c>
      <c r="M56" s="7084" t="s">
        <v>32522</v>
      </c>
      <c r="N56" s="3904"/>
      <c r="O56" s="7085">
        <v>1</v>
      </c>
      <c r="P56" s="7085">
        <v>1</v>
      </c>
      <c r="Q56" s="8202" t="s">
        <v>32521</v>
      </c>
      <c r="R56" s="6586"/>
      <c r="S56" s="6586"/>
      <c r="T56" s="6586"/>
      <c r="U56" s="6586"/>
      <c r="V56" s="7122"/>
      <c r="W56" s="6586"/>
      <c r="X56" s="7122"/>
      <c r="Y56" s="6586"/>
      <c r="Z56" s="5991"/>
      <c r="AA56" s="6285">
        <v>13820507</v>
      </c>
      <c r="AB56" s="5992"/>
      <c r="AC56" s="4908">
        <v>0</v>
      </c>
      <c r="AD56" s="4908">
        <v>7656</v>
      </c>
      <c r="AE56" s="4908">
        <f t="shared" si="0"/>
        <v>7656</v>
      </c>
      <c r="AF56" s="3536"/>
      <c r="AG56" s="6593"/>
    </row>
    <row r="57" spans="1:33" s="6147" customFormat="1" ht="27.95" customHeight="1">
      <c r="A57" s="8201" t="s">
        <v>32095</v>
      </c>
      <c r="B57" s="8202" t="s">
        <v>32523</v>
      </c>
      <c r="C57" s="7080">
        <v>46125</v>
      </c>
      <c r="D57" s="7080">
        <v>46147</v>
      </c>
      <c r="E57" s="7081">
        <v>46132</v>
      </c>
      <c r="F57" s="4805">
        <f t="shared" si="1"/>
        <v>15</v>
      </c>
      <c r="G57" s="7043">
        <v>9055</v>
      </c>
      <c r="H57" s="8203" t="s">
        <v>2001</v>
      </c>
      <c r="I57" s="7090"/>
      <c r="J57" s="8202" t="s">
        <v>32524</v>
      </c>
      <c r="K57" s="8204" t="s">
        <v>32525</v>
      </c>
      <c r="L57" s="8201" t="s">
        <v>173</v>
      </c>
      <c r="M57" s="7084" t="s">
        <v>32527</v>
      </c>
      <c r="N57" s="3904"/>
      <c r="O57" s="7085">
        <v>1</v>
      </c>
      <c r="P57" s="7085">
        <v>1</v>
      </c>
      <c r="Q57" s="8202" t="s">
        <v>32526</v>
      </c>
      <c r="R57" s="6586"/>
      <c r="S57" s="6586"/>
      <c r="T57" s="6586"/>
      <c r="U57" s="6586"/>
      <c r="V57" s="7122"/>
      <c r="W57" s="6586"/>
      <c r="X57" s="7122"/>
      <c r="Y57" s="6586"/>
      <c r="Z57" s="5991"/>
      <c r="AA57" s="6285">
        <v>13820641</v>
      </c>
      <c r="AB57" s="5992"/>
      <c r="AC57" s="4908">
        <v>0</v>
      </c>
      <c r="AD57" s="4908">
        <v>7656</v>
      </c>
      <c r="AE57" s="4908">
        <f t="shared" si="0"/>
        <v>7656</v>
      </c>
      <c r="AF57" s="3536"/>
      <c r="AG57" s="6593"/>
    </row>
    <row r="58" spans="1:33" s="6147" customFormat="1" ht="27.95" customHeight="1">
      <c r="A58" s="8609" t="s">
        <v>32090</v>
      </c>
      <c r="B58" s="8610" t="s">
        <v>32528</v>
      </c>
      <c r="C58" s="8585">
        <v>46125</v>
      </c>
      <c r="D58" s="8585">
        <v>46161</v>
      </c>
      <c r="E58" s="8587"/>
      <c r="F58" s="8588"/>
      <c r="G58" s="8584">
        <v>8608</v>
      </c>
      <c r="H58" s="8592"/>
      <c r="I58" s="8611" t="s">
        <v>25</v>
      </c>
      <c r="J58" s="8610" t="s">
        <v>32529</v>
      </c>
      <c r="K58" s="8612" t="s">
        <v>32530</v>
      </c>
      <c r="L58" s="8613" t="s">
        <v>28</v>
      </c>
      <c r="M58" s="8580" t="s">
        <v>32532</v>
      </c>
      <c r="N58" s="8591"/>
      <c r="O58" s="258">
        <v>2</v>
      </c>
      <c r="P58" s="258">
        <v>2</v>
      </c>
      <c r="Q58" s="8610" t="s">
        <v>32531</v>
      </c>
      <c r="R58" s="8589"/>
      <c r="S58" s="6586"/>
      <c r="T58" s="6586"/>
      <c r="U58" s="6586"/>
      <c r="V58" s="8614" t="s">
        <v>28776</v>
      </c>
      <c r="W58" s="6586"/>
      <c r="X58" s="8614" t="s">
        <v>27185</v>
      </c>
      <c r="Y58" s="6586"/>
      <c r="Z58" s="5991"/>
      <c r="AA58" s="6285">
        <v>13821102</v>
      </c>
      <c r="AB58" s="5992"/>
      <c r="AC58" s="4908">
        <v>4125</v>
      </c>
      <c r="AD58" s="4908">
        <v>8624</v>
      </c>
      <c r="AE58" s="4908">
        <f t="shared" si="0"/>
        <v>21373</v>
      </c>
      <c r="AF58" s="3536"/>
      <c r="AG58" s="6593"/>
    </row>
    <row r="59" spans="1:33" s="6147" customFormat="1" ht="27.95" customHeight="1">
      <c r="A59" s="8201" t="s">
        <v>32095</v>
      </c>
      <c r="B59" s="8208" t="s">
        <v>32539</v>
      </c>
      <c r="C59" s="7080">
        <v>46125</v>
      </c>
      <c r="D59" s="7080">
        <v>46147</v>
      </c>
      <c r="E59" s="7081">
        <v>46150</v>
      </c>
      <c r="F59" s="4805">
        <f t="shared" si="1"/>
        <v>-3</v>
      </c>
      <c r="G59" s="7043">
        <v>9055</v>
      </c>
      <c r="H59" s="8203" t="s">
        <v>15299</v>
      </c>
      <c r="I59" s="7090"/>
      <c r="J59" s="8202" t="s">
        <v>32540</v>
      </c>
      <c r="K59" s="8204" t="s">
        <v>32541</v>
      </c>
      <c r="L59" s="8201" t="s">
        <v>76</v>
      </c>
      <c r="M59" s="7084" t="s">
        <v>32543</v>
      </c>
      <c r="N59" s="3904"/>
      <c r="O59" s="7085">
        <v>4</v>
      </c>
      <c r="P59" s="7085">
        <v>4</v>
      </c>
      <c r="Q59" s="8202" t="s">
        <v>32542</v>
      </c>
      <c r="R59" s="6586"/>
      <c r="S59" s="6586"/>
      <c r="T59" s="6586"/>
      <c r="U59" s="6586"/>
      <c r="V59" s="3432"/>
      <c r="W59" s="6586"/>
      <c r="X59" s="3432"/>
      <c r="Y59" s="6586"/>
      <c r="Z59" s="6701"/>
      <c r="AA59" s="6285">
        <v>13821572</v>
      </c>
      <c r="AB59" s="5992"/>
      <c r="AC59" s="4908">
        <v>0</v>
      </c>
      <c r="AD59" s="4908">
        <v>7656</v>
      </c>
      <c r="AE59" s="4908">
        <f t="shared" si="0"/>
        <v>30624</v>
      </c>
      <c r="AF59" s="3536"/>
      <c r="AG59" s="6593"/>
    </row>
    <row r="60" spans="1:33" s="6147" customFormat="1" ht="27.95" customHeight="1">
      <c r="A60" s="8639" t="s">
        <v>32645</v>
      </c>
      <c r="B60" s="8219" t="s">
        <v>32646</v>
      </c>
      <c r="C60" s="7080">
        <v>46119</v>
      </c>
      <c r="D60" s="7080">
        <v>46213</v>
      </c>
      <c r="E60" s="4981">
        <v>46132</v>
      </c>
      <c r="F60" s="4805">
        <f t="shared" si="1"/>
        <v>81</v>
      </c>
      <c r="G60" s="7043">
        <v>8558</v>
      </c>
      <c r="H60" s="8220" t="s">
        <v>6357</v>
      </c>
      <c r="I60" s="7090"/>
      <c r="J60" s="8219" t="s">
        <v>32647</v>
      </c>
      <c r="K60" s="8221" t="s">
        <v>32648</v>
      </c>
      <c r="L60" s="8218" t="s">
        <v>173</v>
      </c>
      <c r="M60" s="7084" t="s">
        <v>32650</v>
      </c>
      <c r="N60" s="3904"/>
      <c r="O60" s="7085">
        <v>1</v>
      </c>
      <c r="P60" s="7085">
        <v>1</v>
      </c>
      <c r="Q60" s="8219" t="s">
        <v>32649</v>
      </c>
      <c r="R60" s="6586"/>
      <c r="S60" s="6586"/>
      <c r="T60" s="6586"/>
      <c r="U60" s="6586"/>
      <c r="V60" s="7089"/>
      <c r="W60" s="6586"/>
      <c r="X60" s="7089"/>
      <c r="Y60" s="6586"/>
      <c r="Z60" s="5991"/>
      <c r="AA60" s="6285">
        <v>13803240</v>
      </c>
      <c r="AB60" s="5992"/>
      <c r="AC60" s="4908">
        <v>93357</v>
      </c>
      <c r="AD60" s="4908">
        <v>15000</v>
      </c>
      <c r="AE60" s="4908">
        <f t="shared" si="0"/>
        <v>108357</v>
      </c>
      <c r="AF60" s="3536"/>
      <c r="AG60" s="6593"/>
    </row>
    <row r="61" spans="1:33" s="6147" customFormat="1" ht="27.95" customHeight="1">
      <c r="A61" s="8218" t="s">
        <v>32645</v>
      </c>
      <c r="B61" s="8219" t="s">
        <v>32651</v>
      </c>
      <c r="C61" s="7080">
        <v>46119</v>
      </c>
      <c r="D61" s="7080">
        <v>46217</v>
      </c>
      <c r="E61" s="7081">
        <v>46132</v>
      </c>
      <c r="F61" s="4805">
        <f t="shared" si="1"/>
        <v>85</v>
      </c>
      <c r="G61" s="7043">
        <v>8558</v>
      </c>
      <c r="H61" s="8220" t="s">
        <v>2536</v>
      </c>
      <c r="I61" s="7090"/>
      <c r="J61" s="8219" t="s">
        <v>32652</v>
      </c>
      <c r="K61" s="8221" t="s">
        <v>32653</v>
      </c>
      <c r="L61" s="8218" t="s">
        <v>173</v>
      </c>
      <c r="M61" s="7084" t="s">
        <v>32655</v>
      </c>
      <c r="N61" s="3904"/>
      <c r="O61" s="7085">
        <v>1</v>
      </c>
      <c r="P61" s="7085">
        <v>1</v>
      </c>
      <c r="Q61" s="8219" t="s">
        <v>32654</v>
      </c>
      <c r="R61" s="6586"/>
      <c r="S61" s="6586"/>
      <c r="T61" s="6586"/>
      <c r="U61" s="6586"/>
      <c r="V61" s="7124"/>
      <c r="W61" s="6586"/>
      <c r="X61" s="7124"/>
      <c r="Y61" s="6586"/>
      <c r="Z61" s="5991"/>
      <c r="AA61" s="6285">
        <v>13803243</v>
      </c>
      <c r="AB61" s="5992"/>
      <c r="AC61" s="4908">
        <v>70587</v>
      </c>
      <c r="AD61" s="4908">
        <v>15000</v>
      </c>
      <c r="AE61" s="4908">
        <f t="shared" si="0"/>
        <v>85587</v>
      </c>
      <c r="AF61" s="3536"/>
      <c r="AG61" s="6593"/>
    </row>
    <row r="62" spans="1:33" s="6147" customFormat="1" ht="27.95" customHeight="1">
      <c r="A62" s="8330" t="s">
        <v>31459</v>
      </c>
      <c r="B62" s="8331" t="s">
        <v>32675</v>
      </c>
      <c r="C62" s="340">
        <v>46120</v>
      </c>
      <c r="D62" s="340">
        <v>46146</v>
      </c>
      <c r="E62" s="341"/>
      <c r="F62" s="374"/>
      <c r="G62" s="339">
        <v>8615</v>
      </c>
      <c r="H62" s="3462"/>
      <c r="I62" s="8332" t="s">
        <v>21302</v>
      </c>
      <c r="J62" s="8331" t="s">
        <v>31615</v>
      </c>
      <c r="K62" s="8333" t="s">
        <v>32676</v>
      </c>
      <c r="L62" s="8334" t="s">
        <v>173</v>
      </c>
      <c r="M62" s="338" t="s">
        <v>32678</v>
      </c>
      <c r="N62" s="255"/>
      <c r="O62" s="258">
        <v>1</v>
      </c>
      <c r="P62" s="257">
        <v>5</v>
      </c>
      <c r="Q62" s="8331" t="s">
        <v>32677</v>
      </c>
      <c r="R62" s="6511"/>
      <c r="S62" s="6586"/>
      <c r="T62" s="6586"/>
      <c r="U62" s="6586"/>
      <c r="V62" s="8329" t="s">
        <v>28776</v>
      </c>
      <c r="W62" s="6586"/>
      <c r="X62" s="8329" t="s">
        <v>27185</v>
      </c>
      <c r="Y62" s="6586"/>
      <c r="Z62" s="5991"/>
      <c r="AA62" s="6285">
        <v>13807327</v>
      </c>
      <c r="AB62" s="5992"/>
      <c r="AC62" s="4908">
        <v>0</v>
      </c>
      <c r="AD62" s="4908">
        <v>8712</v>
      </c>
      <c r="AE62" s="4908">
        <f t="shared" si="0"/>
        <v>43560</v>
      </c>
      <c r="AF62" s="3536"/>
      <c r="AG62" s="6593"/>
    </row>
    <row r="63" spans="1:33" s="6147" customFormat="1" ht="27.95" customHeight="1">
      <c r="A63" s="8231" t="s">
        <v>32221</v>
      </c>
      <c r="B63" s="8244" t="s">
        <v>32698</v>
      </c>
      <c r="C63" s="7080">
        <v>46121</v>
      </c>
      <c r="D63" s="7080">
        <v>46217</v>
      </c>
      <c r="E63" s="7081">
        <v>46150</v>
      </c>
      <c r="F63" s="4805">
        <f t="shared" si="1"/>
        <v>67</v>
      </c>
      <c r="G63" s="7043">
        <v>8646</v>
      </c>
      <c r="H63" s="8235" t="s">
        <v>1049</v>
      </c>
      <c r="I63" s="7125"/>
      <c r="J63" s="8232" t="s">
        <v>32699</v>
      </c>
      <c r="K63" s="8234" t="s">
        <v>32700</v>
      </c>
      <c r="L63" s="8231" t="s">
        <v>28</v>
      </c>
      <c r="M63" s="7084" t="s">
        <v>32702</v>
      </c>
      <c r="N63" s="3904"/>
      <c r="O63" s="7085">
        <v>2</v>
      </c>
      <c r="P63" s="7085">
        <v>2</v>
      </c>
      <c r="Q63" s="8232" t="s">
        <v>32701</v>
      </c>
      <c r="R63" s="6586"/>
      <c r="S63" s="6586"/>
      <c r="T63" s="6586"/>
      <c r="U63" s="6586"/>
      <c r="V63" s="7126"/>
      <c r="W63" s="6586"/>
      <c r="X63" s="7126"/>
      <c r="Y63" s="6586"/>
      <c r="Z63" s="5991"/>
      <c r="AA63" s="6285">
        <v>13812804</v>
      </c>
      <c r="AB63" s="5992"/>
      <c r="AC63" s="4908">
        <v>62560</v>
      </c>
      <c r="AD63" s="4908">
        <v>13612.5</v>
      </c>
      <c r="AE63" s="4908">
        <f t="shared" si="0"/>
        <v>89785</v>
      </c>
      <c r="AF63" s="3536"/>
      <c r="AG63" s="6593"/>
    </row>
    <row r="64" spans="1:33" s="6147" customFormat="1" ht="27.95" customHeight="1">
      <c r="A64" s="8768" t="s">
        <v>32717</v>
      </c>
      <c r="B64" s="8244" t="s">
        <v>32713</v>
      </c>
      <c r="C64" s="7080">
        <v>46126</v>
      </c>
      <c r="D64" s="7080">
        <v>46148</v>
      </c>
      <c r="E64" s="7081">
        <v>46150</v>
      </c>
      <c r="F64" s="4805">
        <f t="shared" si="1"/>
        <v>-2</v>
      </c>
      <c r="G64" s="7043">
        <v>8601</v>
      </c>
      <c r="H64" s="7082"/>
      <c r="I64" s="8233" t="s">
        <v>21302</v>
      </c>
      <c r="J64" s="8232" t="s">
        <v>32714</v>
      </c>
      <c r="K64" s="8234" t="s">
        <v>32715</v>
      </c>
      <c r="L64" s="8231" t="s">
        <v>28</v>
      </c>
      <c r="M64" s="7084" t="s">
        <v>32718</v>
      </c>
      <c r="N64" s="3904"/>
      <c r="O64" s="7085">
        <v>2</v>
      </c>
      <c r="P64" s="7085">
        <v>2</v>
      </c>
      <c r="Q64" s="8232" t="s">
        <v>32716</v>
      </c>
      <c r="R64" s="6586"/>
      <c r="S64" s="6586"/>
      <c r="T64" s="6586"/>
      <c r="U64" s="6586"/>
      <c r="V64" s="7126"/>
      <c r="W64" s="6586"/>
      <c r="X64" s="7126"/>
      <c r="Y64" s="6586"/>
      <c r="Z64" s="5991"/>
      <c r="AA64" s="6285">
        <v>13825081</v>
      </c>
      <c r="AB64" s="5992"/>
      <c r="AC64" s="4908">
        <v>0</v>
      </c>
      <c r="AD64" s="4908">
        <v>8800</v>
      </c>
      <c r="AE64" s="4908">
        <f t="shared" si="0"/>
        <v>17600</v>
      </c>
      <c r="AF64" s="3536"/>
      <c r="AG64" s="6593"/>
    </row>
    <row r="65" spans="1:33" s="6147" customFormat="1" ht="27.95" customHeight="1">
      <c r="A65" s="8231" t="s">
        <v>32738</v>
      </c>
      <c r="B65" s="8244" t="s">
        <v>32739</v>
      </c>
      <c r="C65" s="8596">
        <v>46147</v>
      </c>
      <c r="D65" s="8596">
        <v>46236</v>
      </c>
      <c r="E65" s="8595">
        <v>46150</v>
      </c>
      <c r="F65" s="8616">
        <f t="shared" si="1"/>
        <v>86</v>
      </c>
      <c r="G65" s="8586">
        <v>8637</v>
      </c>
      <c r="H65" s="8235"/>
      <c r="I65" s="8617" t="s">
        <v>34103</v>
      </c>
      <c r="J65" s="8232" t="s">
        <v>14535</v>
      </c>
      <c r="K65" s="8618" t="s">
        <v>34104</v>
      </c>
      <c r="L65" s="8619" t="s">
        <v>858</v>
      </c>
      <c r="M65" s="8594" t="s">
        <v>32741</v>
      </c>
      <c r="N65" s="8597"/>
      <c r="O65" s="7085">
        <v>16</v>
      </c>
      <c r="P65" s="7085">
        <v>16</v>
      </c>
      <c r="Q65" s="8620" t="s">
        <v>32740</v>
      </c>
      <c r="R65" s="6586"/>
      <c r="S65" s="6586"/>
      <c r="T65" s="6586"/>
      <c r="U65" s="6586"/>
      <c r="V65" s="7128"/>
      <c r="W65" s="6586"/>
      <c r="X65" s="7128"/>
      <c r="Y65" s="6586"/>
      <c r="Z65" s="5991"/>
      <c r="AA65" s="6285">
        <v>13825266</v>
      </c>
      <c r="AB65" s="5992"/>
      <c r="AC65" s="4908">
        <v>263500</v>
      </c>
      <c r="AD65" s="4908">
        <v>15750</v>
      </c>
      <c r="AE65" s="4908">
        <f t="shared" si="0"/>
        <v>515500</v>
      </c>
      <c r="AF65" s="8598"/>
      <c r="AG65" s="6593"/>
    </row>
    <row r="66" spans="1:33" s="6147" customFormat="1" ht="27.95" customHeight="1">
      <c r="A66" s="8414" t="s">
        <v>32770</v>
      </c>
      <c r="B66" s="8331" t="s">
        <v>32771</v>
      </c>
      <c r="C66" s="340">
        <v>46127</v>
      </c>
      <c r="D66" s="340">
        <v>46149</v>
      </c>
      <c r="E66" s="341"/>
      <c r="F66" s="374"/>
      <c r="G66" s="339">
        <v>8599</v>
      </c>
      <c r="H66" s="8351" t="s">
        <v>2129</v>
      </c>
      <c r="I66" s="3347"/>
      <c r="J66" s="8331" t="s">
        <v>32772</v>
      </c>
      <c r="K66" s="8333" t="s">
        <v>32773</v>
      </c>
      <c r="L66" s="8330" t="s">
        <v>76</v>
      </c>
      <c r="M66" s="338" t="s">
        <v>32775</v>
      </c>
      <c r="N66" s="255"/>
      <c r="O66" s="258">
        <v>4</v>
      </c>
      <c r="P66" s="257">
        <v>6</v>
      </c>
      <c r="Q66" s="8331" t="s">
        <v>32774</v>
      </c>
      <c r="R66" s="6511"/>
      <c r="S66" s="6586"/>
      <c r="T66" s="6586"/>
      <c r="U66" s="6586"/>
      <c r="V66" s="8329" t="s">
        <v>28776</v>
      </c>
      <c r="W66" s="6586"/>
      <c r="X66" s="8329" t="s">
        <v>27185</v>
      </c>
      <c r="Y66" s="6586"/>
      <c r="Z66" s="5991"/>
      <c r="AA66" s="6285">
        <v>13830526</v>
      </c>
      <c r="AB66" s="5992"/>
      <c r="AC66" s="4908">
        <v>0</v>
      </c>
      <c r="AD66" s="4908">
        <v>8712</v>
      </c>
      <c r="AE66" s="4908">
        <f t="shared" si="0"/>
        <v>52272</v>
      </c>
      <c r="AF66" s="3536"/>
      <c r="AG66" s="6593"/>
    </row>
    <row r="67" spans="1:33" s="6147" customFormat="1" ht="27.95" customHeight="1">
      <c r="A67" s="8231" t="s">
        <v>32051</v>
      </c>
      <c r="B67" s="8244" t="s">
        <v>32776</v>
      </c>
      <c r="C67" s="7080">
        <v>46127</v>
      </c>
      <c r="D67" s="7080">
        <v>46149</v>
      </c>
      <c r="E67" s="7081">
        <v>46150</v>
      </c>
      <c r="F67" s="4805">
        <f t="shared" si="1"/>
        <v>-1</v>
      </c>
      <c r="G67" s="7043">
        <v>8644</v>
      </c>
      <c r="H67" s="8235" t="s">
        <v>15434</v>
      </c>
      <c r="I67" s="7090"/>
      <c r="J67" s="8232" t="s">
        <v>32777</v>
      </c>
      <c r="K67" s="8234" t="s">
        <v>32778</v>
      </c>
      <c r="L67" s="8231" t="s">
        <v>173</v>
      </c>
      <c r="M67" s="7084" t="s">
        <v>32780</v>
      </c>
      <c r="N67" s="3904"/>
      <c r="O67" s="7085">
        <v>1</v>
      </c>
      <c r="P67" s="7085">
        <v>1</v>
      </c>
      <c r="Q67" s="8232" t="s">
        <v>32779</v>
      </c>
      <c r="R67" s="6586"/>
      <c r="S67" s="6586"/>
      <c r="T67" s="6586"/>
      <c r="U67" s="6586"/>
      <c r="V67" s="7129"/>
      <c r="W67" s="6586"/>
      <c r="X67" s="7129"/>
      <c r="Y67" s="6586"/>
      <c r="Z67" s="5991"/>
      <c r="AA67" s="6285">
        <v>13830815</v>
      </c>
      <c r="AB67" s="5992"/>
      <c r="AC67" s="4908">
        <v>0</v>
      </c>
      <c r="AD67" s="4908">
        <v>7656</v>
      </c>
      <c r="AE67" s="4908">
        <f t="shared" si="0"/>
        <v>7656</v>
      </c>
      <c r="AF67" s="3536"/>
      <c r="AG67" s="6593"/>
    </row>
    <row r="68" spans="1:33" s="6147" customFormat="1" ht="27.95" customHeight="1">
      <c r="A68" s="8266" t="s">
        <v>32095</v>
      </c>
      <c r="B68" s="8271" t="s">
        <v>32803</v>
      </c>
      <c r="C68" s="7080">
        <v>46128</v>
      </c>
      <c r="D68" s="7080">
        <v>46150</v>
      </c>
      <c r="E68" s="7081">
        <v>46150</v>
      </c>
      <c r="F68" s="4805">
        <f t="shared" si="1"/>
        <v>0</v>
      </c>
      <c r="G68" s="7043">
        <v>9055</v>
      </c>
      <c r="H68" s="8268"/>
      <c r="I68" s="8270" t="s">
        <v>21302</v>
      </c>
      <c r="J68" s="8267" t="s">
        <v>32804</v>
      </c>
      <c r="K68" s="8269" t="s">
        <v>32805</v>
      </c>
      <c r="L68" s="8266" t="s">
        <v>76</v>
      </c>
      <c r="M68" s="7084" t="s">
        <v>32807</v>
      </c>
      <c r="N68" s="3904"/>
      <c r="O68" s="7085">
        <v>4</v>
      </c>
      <c r="P68" s="7085">
        <v>4</v>
      </c>
      <c r="Q68" s="8267" t="s">
        <v>32806</v>
      </c>
      <c r="R68" s="6586"/>
      <c r="S68" s="6586"/>
      <c r="T68" s="6586"/>
      <c r="U68" s="6586"/>
      <c r="V68" s="7129"/>
      <c r="W68" s="6586"/>
      <c r="X68" s="7129"/>
      <c r="Y68" s="6586"/>
      <c r="Z68" s="5991"/>
      <c r="AA68" s="6285">
        <v>13832916</v>
      </c>
      <c r="AB68" s="5992"/>
      <c r="AC68" s="4908">
        <v>0</v>
      </c>
      <c r="AD68" s="4908">
        <v>7656</v>
      </c>
      <c r="AE68" s="4908">
        <f t="shared" si="0"/>
        <v>30624</v>
      </c>
      <c r="AF68" s="3536"/>
      <c r="AG68" s="6593"/>
    </row>
    <row r="69" spans="1:33" s="6147" customFormat="1" ht="27.95" customHeight="1">
      <c r="A69" s="8266" t="s">
        <v>32095</v>
      </c>
      <c r="B69" s="8267" t="s">
        <v>32808</v>
      </c>
      <c r="C69" s="7080">
        <v>46128</v>
      </c>
      <c r="D69" s="7080">
        <v>46150</v>
      </c>
      <c r="E69" s="7081">
        <v>46132</v>
      </c>
      <c r="F69" s="4805">
        <f t="shared" ref="F69:F132" si="3">SUM(D69-E69)</f>
        <v>18</v>
      </c>
      <c r="G69" s="7043">
        <v>9055</v>
      </c>
      <c r="H69" s="7127"/>
      <c r="I69" s="8270" t="s">
        <v>21302</v>
      </c>
      <c r="J69" s="8267" t="s">
        <v>32809</v>
      </c>
      <c r="K69" s="8269" t="s">
        <v>32810</v>
      </c>
      <c r="L69" s="8266" t="s">
        <v>28</v>
      </c>
      <c r="M69" s="7084" t="s">
        <v>32812</v>
      </c>
      <c r="N69" s="3904"/>
      <c r="O69" s="7085">
        <v>2</v>
      </c>
      <c r="P69" s="7085">
        <v>2</v>
      </c>
      <c r="Q69" s="8267" t="s">
        <v>32811</v>
      </c>
      <c r="R69" s="6586"/>
      <c r="S69" s="6586"/>
      <c r="T69" s="6586"/>
      <c r="U69" s="6586"/>
      <c r="V69" s="7089"/>
      <c r="W69" s="6586"/>
      <c r="X69" s="7089"/>
      <c r="Y69" s="6586"/>
      <c r="Z69" s="5991"/>
      <c r="AA69" s="6285">
        <v>13833453</v>
      </c>
      <c r="AB69" s="5992"/>
      <c r="AC69" s="4908">
        <v>0</v>
      </c>
      <c r="AD69" s="4908">
        <v>7656</v>
      </c>
      <c r="AE69" s="4908">
        <f t="shared" ref="AE69:AE132" si="4">AC69+AD69*P69</f>
        <v>15312</v>
      </c>
      <c r="AF69" s="3536"/>
      <c r="AG69" s="6593"/>
    </row>
    <row r="70" spans="1:33" s="6147" customFormat="1" ht="27.95" customHeight="1">
      <c r="A70" s="8266" t="s">
        <v>32814</v>
      </c>
      <c r="B70" s="8267" t="s">
        <v>32813</v>
      </c>
      <c r="C70" s="7080">
        <v>46128</v>
      </c>
      <c r="D70" s="7080">
        <v>46219</v>
      </c>
      <c r="E70" s="7081">
        <v>46132</v>
      </c>
      <c r="F70" s="4805">
        <f t="shared" si="3"/>
        <v>87</v>
      </c>
      <c r="G70" s="7043">
        <v>8369</v>
      </c>
      <c r="H70" s="8268" t="s">
        <v>2723</v>
      </c>
      <c r="I70" s="7130"/>
      <c r="J70" s="8267" t="s">
        <v>32815</v>
      </c>
      <c r="K70" s="8269" t="s">
        <v>32816</v>
      </c>
      <c r="L70" s="8266" t="s">
        <v>173</v>
      </c>
      <c r="M70" s="7084" t="s">
        <v>32818</v>
      </c>
      <c r="N70" s="3904"/>
      <c r="O70" s="7085">
        <v>1</v>
      </c>
      <c r="P70" s="7085">
        <v>1</v>
      </c>
      <c r="Q70" s="8267" t="s">
        <v>32817</v>
      </c>
      <c r="R70" s="6586"/>
      <c r="S70" s="6586"/>
      <c r="T70" s="6586"/>
      <c r="U70" s="6586"/>
      <c r="V70" s="7089"/>
      <c r="W70" s="6586"/>
      <c r="X70" s="7089"/>
      <c r="Y70" s="6586"/>
      <c r="Z70" s="5991"/>
      <c r="AA70" s="6285">
        <v>13833800</v>
      </c>
      <c r="AB70" s="5992"/>
      <c r="AC70" s="4908">
        <v>69750</v>
      </c>
      <c r="AD70" s="4908">
        <v>17000</v>
      </c>
      <c r="AE70" s="4908">
        <f t="shared" si="4"/>
        <v>86750</v>
      </c>
      <c r="AF70" s="3536"/>
      <c r="AG70" s="6593"/>
    </row>
    <row r="71" spans="1:33" s="6147" customFormat="1" ht="27.95" customHeight="1">
      <c r="A71" s="8304" t="s">
        <v>32770</v>
      </c>
      <c r="B71" s="8305" t="s">
        <v>32828</v>
      </c>
      <c r="C71" s="7080">
        <v>46129</v>
      </c>
      <c r="D71" s="7080">
        <v>46154</v>
      </c>
      <c r="E71" s="7081">
        <v>46132</v>
      </c>
      <c r="F71" s="4805">
        <f t="shared" si="3"/>
        <v>22</v>
      </c>
      <c r="G71" s="7043">
        <v>8599</v>
      </c>
      <c r="H71" s="7082"/>
      <c r="I71" s="8306" t="s">
        <v>21302</v>
      </c>
      <c r="J71" s="8305" t="s">
        <v>32829</v>
      </c>
      <c r="K71" s="8341" t="s">
        <v>32874</v>
      </c>
      <c r="L71" s="8304" t="s">
        <v>62</v>
      </c>
      <c r="M71" s="7084" t="s">
        <v>32831</v>
      </c>
      <c r="N71" s="3432"/>
      <c r="O71" s="7085">
        <v>5</v>
      </c>
      <c r="P71" s="7085">
        <v>5</v>
      </c>
      <c r="Q71" s="8305" t="s">
        <v>32830</v>
      </c>
      <c r="R71" s="6586"/>
      <c r="S71" s="6586"/>
      <c r="T71" s="6586"/>
      <c r="U71" s="6586"/>
      <c r="V71" s="7089"/>
      <c r="W71" s="6586"/>
      <c r="X71" s="7089"/>
      <c r="Y71" s="6586"/>
      <c r="Z71" s="5991"/>
      <c r="AA71" s="6285">
        <v>13837269</v>
      </c>
      <c r="AB71" s="5992"/>
      <c r="AC71" s="4908">
        <v>0</v>
      </c>
      <c r="AD71" s="4908">
        <v>8712</v>
      </c>
      <c r="AE71" s="4908">
        <f t="shared" si="4"/>
        <v>43560</v>
      </c>
      <c r="AF71" s="3536"/>
      <c r="AG71" s="6593"/>
    </row>
    <row r="72" spans="1:33" s="6147" customFormat="1" ht="27.95" customHeight="1">
      <c r="A72" s="8304" t="s">
        <v>32645</v>
      </c>
      <c r="B72" s="8305" t="s">
        <v>32837</v>
      </c>
      <c r="C72" s="7080">
        <v>46120</v>
      </c>
      <c r="D72" s="7080">
        <v>46222</v>
      </c>
      <c r="E72" s="7081">
        <v>46132</v>
      </c>
      <c r="F72" s="4805">
        <f t="shared" si="3"/>
        <v>90</v>
      </c>
      <c r="G72" s="7043">
        <v>8558</v>
      </c>
      <c r="H72" s="8308" t="s">
        <v>7145</v>
      </c>
      <c r="I72" s="7132"/>
      <c r="J72" s="8305" t="s">
        <v>32838</v>
      </c>
      <c r="K72" s="8307" t="s">
        <v>31751</v>
      </c>
      <c r="L72" s="8304" t="s">
        <v>173</v>
      </c>
      <c r="M72" s="7084" t="s">
        <v>32840</v>
      </c>
      <c r="N72" s="3904"/>
      <c r="O72" s="7085">
        <v>1</v>
      </c>
      <c r="P72" s="7085">
        <v>1</v>
      </c>
      <c r="Q72" s="8305" t="s">
        <v>32839</v>
      </c>
      <c r="R72" s="6586"/>
      <c r="S72" s="6586"/>
      <c r="T72" s="6586"/>
      <c r="U72" s="6586"/>
      <c r="V72" s="7122"/>
      <c r="W72" s="6586"/>
      <c r="X72" s="7122"/>
      <c r="Y72" s="6586"/>
      <c r="Z72" s="5991"/>
      <c r="AA72" s="6285">
        <v>13838510</v>
      </c>
      <c r="AB72" s="5992"/>
      <c r="AC72" s="4908">
        <v>88803</v>
      </c>
      <c r="AD72" s="4908">
        <v>15000</v>
      </c>
      <c r="AE72" s="4908">
        <f t="shared" si="4"/>
        <v>103803</v>
      </c>
      <c r="AF72" s="3536"/>
      <c r="AG72" s="6593"/>
    </row>
    <row r="73" spans="1:33" s="6147" customFormat="1" ht="27.95" customHeight="1">
      <c r="A73" s="8316" t="s">
        <v>32051</v>
      </c>
      <c r="B73" s="8322" t="s">
        <v>32853</v>
      </c>
      <c r="C73" s="7080">
        <v>46132</v>
      </c>
      <c r="D73" s="7080">
        <v>46167</v>
      </c>
      <c r="E73" s="7081">
        <v>46150</v>
      </c>
      <c r="F73" s="4805">
        <f t="shared" si="3"/>
        <v>17</v>
      </c>
      <c r="G73" s="7043">
        <v>8644</v>
      </c>
      <c r="H73" s="7082"/>
      <c r="I73" s="8318" t="s">
        <v>21302</v>
      </c>
      <c r="J73" s="8317" t="s">
        <v>32854</v>
      </c>
      <c r="K73" s="8319" t="s">
        <v>32855</v>
      </c>
      <c r="L73" s="8316" t="s">
        <v>28</v>
      </c>
      <c r="M73" s="7084" t="s">
        <v>32857</v>
      </c>
      <c r="N73" s="3904"/>
      <c r="O73" s="7085">
        <v>2</v>
      </c>
      <c r="P73" s="7085">
        <v>2</v>
      </c>
      <c r="Q73" s="8317" t="s">
        <v>32856</v>
      </c>
      <c r="R73" s="6586"/>
      <c r="S73" s="6586"/>
      <c r="T73" s="6586"/>
      <c r="U73" s="6586"/>
      <c r="V73" s="7135"/>
      <c r="W73" s="6586"/>
      <c r="X73" s="7135"/>
      <c r="Y73" s="6586"/>
      <c r="Z73" s="5991"/>
      <c r="AA73" s="6285">
        <v>13843634</v>
      </c>
      <c r="AB73" s="5992"/>
      <c r="AC73" s="4908">
        <v>0</v>
      </c>
      <c r="AD73" s="4908">
        <v>7656</v>
      </c>
      <c r="AE73" s="4908">
        <f t="shared" si="4"/>
        <v>15312</v>
      </c>
      <c r="AF73" s="3536"/>
      <c r="AG73" s="6593"/>
    </row>
    <row r="74" spans="1:33" s="6147" customFormat="1" ht="27.95" customHeight="1">
      <c r="A74" s="8316" t="s">
        <v>32228</v>
      </c>
      <c r="B74" s="8322" t="s">
        <v>32858</v>
      </c>
      <c r="C74" s="7080">
        <v>46132</v>
      </c>
      <c r="D74" s="7080">
        <v>46155</v>
      </c>
      <c r="E74" s="7081">
        <v>46150</v>
      </c>
      <c r="F74" s="4805">
        <f t="shared" si="3"/>
        <v>5</v>
      </c>
      <c r="G74" s="7043">
        <v>8609</v>
      </c>
      <c r="H74" s="8320" t="s">
        <v>1033</v>
      </c>
      <c r="I74" s="8318" t="s">
        <v>25</v>
      </c>
      <c r="J74" s="7140" t="s">
        <v>32859</v>
      </c>
      <c r="K74" s="8319" t="s">
        <v>32860</v>
      </c>
      <c r="L74" s="8316" t="s">
        <v>28</v>
      </c>
      <c r="M74" s="7084" t="s">
        <v>32862</v>
      </c>
      <c r="N74" s="3904"/>
      <c r="O74" s="7085">
        <v>2</v>
      </c>
      <c r="P74" s="7085">
        <v>2</v>
      </c>
      <c r="Q74" s="8317" t="s">
        <v>32861</v>
      </c>
      <c r="R74" s="6586"/>
      <c r="S74" s="6586"/>
      <c r="T74" s="6586"/>
      <c r="U74" s="6586"/>
      <c r="V74" s="6699"/>
      <c r="W74" s="6586"/>
      <c r="X74" s="6699"/>
      <c r="Y74" s="6586"/>
      <c r="Z74" s="5991"/>
      <c r="AA74" s="6285">
        <v>13844490</v>
      </c>
      <c r="AB74" s="5992"/>
      <c r="AC74" s="4908">
        <v>0</v>
      </c>
      <c r="AD74" s="4908">
        <v>8624</v>
      </c>
      <c r="AE74" s="4908">
        <f t="shared" si="4"/>
        <v>17248</v>
      </c>
      <c r="AF74" s="3536"/>
      <c r="AG74" s="6593"/>
    </row>
    <row r="75" spans="1:33" s="6147" customFormat="1" ht="27.95" customHeight="1">
      <c r="A75" s="8316" t="s">
        <v>32095</v>
      </c>
      <c r="B75" s="8322" t="s">
        <v>32863</v>
      </c>
      <c r="C75" s="7080">
        <v>46132</v>
      </c>
      <c r="D75" s="7080">
        <v>46155</v>
      </c>
      <c r="E75" s="7081">
        <v>46150</v>
      </c>
      <c r="F75" s="4805">
        <f t="shared" si="3"/>
        <v>5</v>
      </c>
      <c r="G75" s="7043">
        <v>9055</v>
      </c>
      <c r="H75" s="8320" t="s">
        <v>32864</v>
      </c>
      <c r="I75" s="7136"/>
      <c r="J75" s="7140" t="s">
        <v>32865</v>
      </c>
      <c r="K75" s="8319" t="s">
        <v>32866</v>
      </c>
      <c r="L75" s="8316" t="s">
        <v>28</v>
      </c>
      <c r="M75" s="7084" t="s">
        <v>32868</v>
      </c>
      <c r="N75" s="3904"/>
      <c r="O75" s="7085">
        <v>2</v>
      </c>
      <c r="P75" s="7085">
        <v>2</v>
      </c>
      <c r="Q75" s="8317" t="s">
        <v>32867</v>
      </c>
      <c r="R75" s="6586"/>
      <c r="S75" s="6586"/>
      <c r="T75" s="6586"/>
      <c r="U75" s="6586"/>
      <c r="V75" s="6699"/>
      <c r="W75" s="6586"/>
      <c r="X75" s="6699"/>
      <c r="Y75" s="6586"/>
      <c r="Z75" s="5991"/>
      <c r="AA75" s="6285">
        <v>13844598</v>
      </c>
      <c r="AB75" s="5992"/>
      <c r="AC75" s="4908">
        <v>0</v>
      </c>
      <c r="AD75" s="4908">
        <v>7656</v>
      </c>
      <c r="AE75" s="4908">
        <f t="shared" si="4"/>
        <v>15312</v>
      </c>
      <c r="AF75" s="3536"/>
      <c r="AG75" s="6593"/>
    </row>
    <row r="76" spans="1:33" s="6147" customFormat="1" ht="27.95" customHeight="1">
      <c r="A76" s="8768" t="s">
        <v>32881</v>
      </c>
      <c r="B76" s="8345" t="s">
        <v>32882</v>
      </c>
      <c r="C76" s="7080">
        <v>46133</v>
      </c>
      <c r="D76" s="7080">
        <v>46169</v>
      </c>
      <c r="E76" s="7081">
        <v>46134</v>
      </c>
      <c r="F76" s="4805">
        <f t="shared" si="3"/>
        <v>35</v>
      </c>
      <c r="G76" s="7043">
        <v>8604</v>
      </c>
      <c r="H76" s="8346" t="s">
        <v>101</v>
      </c>
      <c r="I76" s="7090"/>
      <c r="J76" s="8345" t="s">
        <v>32883</v>
      </c>
      <c r="K76" s="8341" t="s">
        <v>32884</v>
      </c>
      <c r="L76" s="8316" t="s">
        <v>28</v>
      </c>
      <c r="M76" s="7084" t="s">
        <v>32886</v>
      </c>
      <c r="N76" s="3904"/>
      <c r="O76" s="7085">
        <v>2</v>
      </c>
      <c r="P76" s="7085">
        <v>2</v>
      </c>
      <c r="Q76" s="8345" t="s">
        <v>32885</v>
      </c>
      <c r="R76" s="6586"/>
      <c r="S76" s="6586"/>
      <c r="T76" s="6586"/>
      <c r="U76" s="6586"/>
      <c r="V76" s="6699"/>
      <c r="W76" s="6586"/>
      <c r="X76" s="6699"/>
      <c r="Y76" s="6586"/>
      <c r="Z76" s="5991"/>
      <c r="AA76" s="6285">
        <v>13845958</v>
      </c>
      <c r="AB76" s="5992"/>
      <c r="AC76" s="4908">
        <v>4125</v>
      </c>
      <c r="AD76" s="4908">
        <v>8624</v>
      </c>
      <c r="AE76" s="4908">
        <f t="shared" si="4"/>
        <v>21373</v>
      </c>
      <c r="AF76" s="3536"/>
      <c r="AG76" s="6593"/>
    </row>
    <row r="77" spans="1:33" s="6147" customFormat="1" ht="27.95" customHeight="1">
      <c r="A77" s="8344" t="s">
        <v>32095</v>
      </c>
      <c r="B77" s="8348" t="s">
        <v>32887</v>
      </c>
      <c r="C77" s="7080">
        <v>46133</v>
      </c>
      <c r="D77" s="7080">
        <v>46156</v>
      </c>
      <c r="E77" s="7081">
        <v>46150</v>
      </c>
      <c r="F77" s="4805">
        <f t="shared" si="3"/>
        <v>6</v>
      </c>
      <c r="G77" s="7043">
        <v>9055</v>
      </c>
      <c r="H77" s="7137"/>
      <c r="I77" s="8347" t="s">
        <v>21302</v>
      </c>
      <c r="J77" s="8345" t="s">
        <v>32888</v>
      </c>
      <c r="K77" s="8341" t="s">
        <v>32889</v>
      </c>
      <c r="L77" s="8344" t="s">
        <v>173</v>
      </c>
      <c r="M77" s="7084" t="s">
        <v>32891</v>
      </c>
      <c r="N77" s="3904"/>
      <c r="O77" s="7085">
        <v>1</v>
      </c>
      <c r="P77" s="7085">
        <v>1</v>
      </c>
      <c r="Q77" s="8345" t="s">
        <v>32890</v>
      </c>
      <c r="R77" s="6586"/>
      <c r="S77" s="6586"/>
      <c r="T77" s="6586"/>
      <c r="U77" s="6586"/>
      <c r="V77" s="7138"/>
      <c r="W77" s="6586"/>
      <c r="X77" s="7138"/>
      <c r="Y77" s="6586"/>
      <c r="Z77" s="5991"/>
      <c r="AA77" s="6285">
        <v>13846062</v>
      </c>
      <c r="AB77" s="5992"/>
      <c r="AC77" s="4908">
        <v>0</v>
      </c>
      <c r="AD77" s="4908">
        <v>7656</v>
      </c>
      <c r="AE77" s="4908">
        <f t="shared" si="4"/>
        <v>7656</v>
      </c>
      <c r="AF77" s="3536"/>
      <c r="AG77" s="6593"/>
    </row>
    <row r="78" spans="1:33" s="6147" customFormat="1" ht="27.95" customHeight="1">
      <c r="A78" s="8344" t="s">
        <v>32770</v>
      </c>
      <c r="B78" s="8345" t="s">
        <v>32892</v>
      </c>
      <c r="C78" s="7080">
        <v>46133</v>
      </c>
      <c r="D78" s="7080">
        <v>46156</v>
      </c>
      <c r="E78" s="7081">
        <v>46134</v>
      </c>
      <c r="F78" s="4805">
        <f t="shared" si="3"/>
        <v>22</v>
      </c>
      <c r="G78" s="7043">
        <v>8599</v>
      </c>
      <c r="H78" s="8346" t="s">
        <v>28582</v>
      </c>
      <c r="I78" s="7136"/>
      <c r="J78" s="8345" t="s">
        <v>32893</v>
      </c>
      <c r="K78" s="8341" t="s">
        <v>32894</v>
      </c>
      <c r="L78" s="8344" t="s">
        <v>173</v>
      </c>
      <c r="M78" s="7084" t="s">
        <v>32896</v>
      </c>
      <c r="N78" s="3904"/>
      <c r="O78" s="7085">
        <v>1</v>
      </c>
      <c r="P78" s="7085">
        <v>1</v>
      </c>
      <c r="Q78" s="8345" t="s">
        <v>32895</v>
      </c>
      <c r="R78" s="6586"/>
      <c r="S78" s="6586"/>
      <c r="T78" s="6586"/>
      <c r="U78" s="6586"/>
      <c r="V78" s="7104"/>
      <c r="W78" s="6586"/>
      <c r="X78" s="7104"/>
      <c r="Y78" s="6586"/>
      <c r="Z78" s="5991"/>
      <c r="AA78" s="6285">
        <v>13846479</v>
      </c>
      <c r="AB78" s="5992"/>
      <c r="AC78" s="4908">
        <v>0</v>
      </c>
      <c r="AD78" s="4908">
        <v>8712</v>
      </c>
      <c r="AE78" s="4908">
        <f t="shared" si="4"/>
        <v>8712</v>
      </c>
      <c r="AF78" s="3536"/>
      <c r="AG78" s="6593"/>
    </row>
    <row r="79" spans="1:33" s="6147" customFormat="1" ht="27.95" customHeight="1">
      <c r="A79" s="8350" t="s">
        <v>32770</v>
      </c>
      <c r="B79" s="8354" t="s">
        <v>32897</v>
      </c>
      <c r="C79" s="340">
        <v>46133</v>
      </c>
      <c r="D79" s="340">
        <v>46156</v>
      </c>
      <c r="E79" s="341"/>
      <c r="F79" s="374"/>
      <c r="G79" s="339">
        <v>8599</v>
      </c>
      <c r="H79" s="8355" t="s">
        <v>32898</v>
      </c>
      <c r="I79" s="3347"/>
      <c r="J79" s="8354" t="s">
        <v>32899</v>
      </c>
      <c r="K79" s="8356" t="s">
        <v>32900</v>
      </c>
      <c r="L79" s="8350" t="s">
        <v>193</v>
      </c>
      <c r="M79" s="338" t="s">
        <v>32902</v>
      </c>
      <c r="N79" s="255"/>
      <c r="O79" s="258">
        <v>6</v>
      </c>
      <c r="P79" s="258">
        <v>6</v>
      </c>
      <c r="Q79" s="8354" t="s">
        <v>32901</v>
      </c>
      <c r="R79" s="6511"/>
      <c r="S79" s="6586"/>
      <c r="T79" s="6586"/>
      <c r="U79" s="6586"/>
      <c r="V79" s="8378" t="s">
        <v>28776</v>
      </c>
      <c r="W79" s="6586"/>
      <c r="X79" s="8378" t="s">
        <v>27185</v>
      </c>
      <c r="Y79" s="6586"/>
      <c r="Z79" s="5991"/>
      <c r="AA79" s="6285">
        <v>13846543</v>
      </c>
      <c r="AB79" s="5992"/>
      <c r="AC79" s="4908">
        <v>0</v>
      </c>
      <c r="AD79" s="4908">
        <v>8712</v>
      </c>
      <c r="AE79" s="4908">
        <f t="shared" si="4"/>
        <v>52272</v>
      </c>
      <c r="AF79" s="3536"/>
      <c r="AG79" s="6593"/>
    </row>
    <row r="80" spans="1:33" s="6147" customFormat="1" ht="27.95" customHeight="1">
      <c r="A80" s="8350" t="s">
        <v>32770</v>
      </c>
      <c r="B80" s="8354" t="s">
        <v>32908</v>
      </c>
      <c r="C80" s="340">
        <v>46133</v>
      </c>
      <c r="D80" s="340">
        <v>46156</v>
      </c>
      <c r="E80" s="341"/>
      <c r="F80" s="374"/>
      <c r="G80" s="339">
        <v>8599</v>
      </c>
      <c r="H80" s="8355" t="s">
        <v>30496</v>
      </c>
      <c r="I80" s="3577"/>
      <c r="J80" s="7006" t="s">
        <v>32909</v>
      </c>
      <c r="K80" s="8356" t="s">
        <v>32910</v>
      </c>
      <c r="L80" s="8350" t="s">
        <v>28</v>
      </c>
      <c r="M80" s="338" t="s">
        <v>32912</v>
      </c>
      <c r="N80" s="255"/>
      <c r="O80" s="258">
        <v>2</v>
      </c>
      <c r="P80" s="258">
        <v>2</v>
      </c>
      <c r="Q80" s="8354" t="s">
        <v>32911</v>
      </c>
      <c r="R80" s="6511"/>
      <c r="S80" s="6586"/>
      <c r="T80" s="6586"/>
      <c r="U80" s="6586"/>
      <c r="V80" s="8357" t="s">
        <v>28776</v>
      </c>
      <c r="W80" s="6586"/>
      <c r="X80" s="8357" t="s">
        <v>27185</v>
      </c>
      <c r="Y80" s="6586"/>
      <c r="Z80" s="5991"/>
      <c r="AA80" s="6285">
        <v>13846594</v>
      </c>
      <c r="AB80" s="5992"/>
      <c r="AC80" s="4908">
        <v>0</v>
      </c>
      <c r="AD80" s="4908">
        <v>8712</v>
      </c>
      <c r="AE80" s="4908">
        <f t="shared" si="4"/>
        <v>17424</v>
      </c>
      <c r="AF80" s="3536"/>
      <c r="AG80" s="6593"/>
    </row>
    <row r="81" spans="1:33" s="6147" customFormat="1" ht="27.95" customHeight="1">
      <c r="A81" s="8578" t="s">
        <v>32913</v>
      </c>
      <c r="B81" s="12329" t="s">
        <v>32914</v>
      </c>
      <c r="C81" s="9752">
        <v>46133</v>
      </c>
      <c r="D81" s="9752">
        <v>46156</v>
      </c>
      <c r="E81" s="9891"/>
      <c r="F81" s="9714"/>
      <c r="G81" s="9708">
        <v>8647</v>
      </c>
      <c r="H81" s="8668"/>
      <c r="I81" s="12327" t="s">
        <v>21302</v>
      </c>
      <c r="J81" s="12323" t="s">
        <v>32915</v>
      </c>
      <c r="K81" s="12324" t="s">
        <v>32916</v>
      </c>
      <c r="L81" s="8350" t="s">
        <v>173</v>
      </c>
      <c r="M81" s="9231" t="s">
        <v>32918</v>
      </c>
      <c r="N81" s="8667"/>
      <c r="O81" s="258">
        <v>1</v>
      </c>
      <c r="P81" s="258">
        <v>1</v>
      </c>
      <c r="Q81" s="12323" t="s">
        <v>32917</v>
      </c>
      <c r="R81" s="8666"/>
      <c r="S81" s="6586"/>
      <c r="T81" s="6586"/>
      <c r="U81" s="6586"/>
      <c r="V81" s="12319" t="s">
        <v>28776</v>
      </c>
      <c r="W81" s="6586"/>
      <c r="X81" s="12321" t="s">
        <v>27185</v>
      </c>
      <c r="Y81" s="6586"/>
      <c r="Z81" s="5991"/>
      <c r="AA81" s="12111">
        <v>13847228</v>
      </c>
      <c r="AB81" s="5992"/>
      <c r="AC81" s="11842">
        <v>0</v>
      </c>
      <c r="AD81" s="4908">
        <v>8800</v>
      </c>
      <c r="AE81" s="11842">
        <f t="shared" si="4"/>
        <v>8800</v>
      </c>
      <c r="AF81" s="3536"/>
      <c r="AG81" s="6593"/>
    </row>
    <row r="82" spans="1:33" s="6147" customFormat="1" ht="27.95" customHeight="1">
      <c r="A82" s="8350" t="s">
        <v>32913</v>
      </c>
      <c r="B82" s="12326"/>
      <c r="C82" s="9753"/>
      <c r="D82" s="9753"/>
      <c r="E82" s="9892"/>
      <c r="F82" s="9715"/>
      <c r="G82" s="9710"/>
      <c r="H82" s="4300"/>
      <c r="I82" s="12328"/>
      <c r="J82" s="12326"/>
      <c r="K82" s="12325"/>
      <c r="L82" s="8350" t="s">
        <v>21181</v>
      </c>
      <c r="M82" s="9280"/>
      <c r="N82" s="8667"/>
      <c r="O82" s="257">
        <v>0</v>
      </c>
      <c r="P82" s="257">
        <v>0</v>
      </c>
      <c r="Q82" s="11978"/>
      <c r="R82" s="8666"/>
      <c r="S82" s="6586"/>
      <c r="T82" s="6586"/>
      <c r="U82" s="6586"/>
      <c r="V82" s="12320"/>
      <c r="W82" s="6586"/>
      <c r="X82" s="12322"/>
      <c r="Y82" s="6586"/>
      <c r="Z82" s="5991"/>
      <c r="AA82" s="12113"/>
      <c r="AB82" s="5992"/>
      <c r="AC82" s="11844"/>
      <c r="AD82" s="4908">
        <v>0</v>
      </c>
      <c r="AE82" s="11844"/>
      <c r="AF82" s="3536"/>
      <c r="AG82" s="6593"/>
    </row>
    <row r="83" spans="1:33" s="6147" customFormat="1" ht="27.95" customHeight="1">
      <c r="A83" s="8344" t="s">
        <v>32221</v>
      </c>
      <c r="B83" s="8348" t="s">
        <v>32919</v>
      </c>
      <c r="C83" s="7080">
        <v>46133</v>
      </c>
      <c r="D83" s="7080">
        <v>46164</v>
      </c>
      <c r="E83" s="4981">
        <v>46150</v>
      </c>
      <c r="F83" s="4805">
        <f t="shared" si="3"/>
        <v>14</v>
      </c>
      <c r="G83" s="7043">
        <v>8646</v>
      </c>
      <c r="H83" s="8346" t="s">
        <v>7365</v>
      </c>
      <c r="I83" s="7090"/>
      <c r="J83" s="8345" t="s">
        <v>32920</v>
      </c>
      <c r="K83" s="8341" t="s">
        <v>32921</v>
      </c>
      <c r="L83" s="8344" t="s">
        <v>28</v>
      </c>
      <c r="M83" s="7084" t="s">
        <v>32923</v>
      </c>
      <c r="N83" s="3904"/>
      <c r="O83" s="7085">
        <v>2</v>
      </c>
      <c r="P83" s="7085">
        <v>2</v>
      </c>
      <c r="Q83" s="8345" t="s">
        <v>32922</v>
      </c>
      <c r="R83" s="6586"/>
      <c r="S83" s="6586"/>
      <c r="T83" s="6586"/>
      <c r="U83" s="6586"/>
      <c r="V83" s="7109"/>
      <c r="W83" s="6586"/>
      <c r="X83" s="7109"/>
      <c r="Y83" s="6586"/>
      <c r="Z83" s="5991"/>
      <c r="AA83" s="6708">
        <v>13848332</v>
      </c>
      <c r="AB83" s="5992"/>
      <c r="AC83" s="4908">
        <v>0</v>
      </c>
      <c r="AD83" s="4908">
        <v>13612.5</v>
      </c>
      <c r="AE83" s="4908">
        <f t="shared" si="4"/>
        <v>27225</v>
      </c>
      <c r="AF83" s="3536"/>
      <c r="AG83" s="6593"/>
    </row>
    <row r="84" spans="1:33" s="6147" customFormat="1" ht="27.95" customHeight="1">
      <c r="A84" s="8353" t="s">
        <v>32221</v>
      </c>
      <c r="B84" s="8716" t="s">
        <v>32924</v>
      </c>
      <c r="C84" s="8691">
        <v>46134</v>
      </c>
      <c r="D84" s="8691">
        <v>46157</v>
      </c>
      <c r="E84" s="8694"/>
      <c r="F84" s="8693"/>
      <c r="G84" s="8690">
        <v>8646</v>
      </c>
      <c r="H84" s="8717" t="s">
        <v>4906</v>
      </c>
      <c r="I84" s="8698"/>
      <c r="J84" s="8716" t="s">
        <v>32925</v>
      </c>
      <c r="K84" s="8718" t="s">
        <v>32926</v>
      </c>
      <c r="L84" s="8719" t="s">
        <v>76</v>
      </c>
      <c r="M84" s="8689" t="s">
        <v>32928</v>
      </c>
      <c r="N84" s="8692"/>
      <c r="O84" s="258">
        <v>4</v>
      </c>
      <c r="P84" s="258">
        <v>4</v>
      </c>
      <c r="Q84" s="8716" t="s">
        <v>32927</v>
      </c>
      <c r="R84" s="8696"/>
      <c r="S84" s="6586"/>
      <c r="T84" s="6586"/>
      <c r="U84" s="6586"/>
      <c r="V84" s="8715" t="s">
        <v>28776</v>
      </c>
      <c r="W84" s="6586"/>
      <c r="X84" s="8715" t="s">
        <v>27185</v>
      </c>
      <c r="Y84" s="6586"/>
      <c r="Z84" s="5991"/>
      <c r="AA84" s="6708">
        <v>13850182</v>
      </c>
      <c r="AB84" s="5992"/>
      <c r="AC84" s="4908">
        <v>0</v>
      </c>
      <c r="AD84" s="4908">
        <v>13612.5</v>
      </c>
      <c r="AE84" s="4908">
        <f t="shared" si="4"/>
        <v>54450</v>
      </c>
      <c r="AF84" s="3536"/>
      <c r="AG84" s="6593"/>
    </row>
    <row r="85" spans="1:33" s="6147" customFormat="1" ht="27.95" customHeight="1">
      <c r="A85" s="8365" t="s">
        <v>31459</v>
      </c>
      <c r="B85" s="8369" t="s">
        <v>32929</v>
      </c>
      <c r="C85" s="7080">
        <v>46134</v>
      </c>
      <c r="D85" s="7080">
        <v>46170</v>
      </c>
      <c r="E85" s="7081">
        <v>46150</v>
      </c>
      <c r="F85" s="4805">
        <f t="shared" si="3"/>
        <v>20</v>
      </c>
      <c r="G85" s="7043">
        <v>8615</v>
      </c>
      <c r="H85" s="7082"/>
      <c r="I85" s="8368" t="s">
        <v>21302</v>
      </c>
      <c r="J85" s="8366" t="s">
        <v>32930</v>
      </c>
      <c r="K85" s="8367" t="s">
        <v>32931</v>
      </c>
      <c r="L85" s="8365" t="s">
        <v>21181</v>
      </c>
      <c r="M85" s="7084" t="s">
        <v>32933</v>
      </c>
      <c r="N85" s="3904"/>
      <c r="O85" s="7085">
        <v>1</v>
      </c>
      <c r="P85" s="7085">
        <v>1</v>
      </c>
      <c r="Q85" s="8366" t="s">
        <v>32932</v>
      </c>
      <c r="R85" s="6586"/>
      <c r="S85" s="6586"/>
      <c r="T85" s="6586"/>
      <c r="U85" s="6586"/>
      <c r="V85" s="7105"/>
      <c r="W85" s="6586"/>
      <c r="X85" s="7105"/>
      <c r="Y85" s="6586"/>
      <c r="Z85" s="5991"/>
      <c r="AA85" s="5082">
        <v>13851497</v>
      </c>
      <c r="AB85" s="5992"/>
      <c r="AC85" s="4908">
        <v>12750</v>
      </c>
      <c r="AD85" s="4908">
        <v>4791.6000000000004</v>
      </c>
      <c r="AE85" s="4908">
        <f t="shared" si="4"/>
        <v>17541.599999999999</v>
      </c>
      <c r="AF85" s="3536"/>
      <c r="AG85" s="6593"/>
    </row>
    <row r="86" spans="1:33" s="6147" customFormat="1" ht="27.95" customHeight="1">
      <c r="A86" s="8381" t="s">
        <v>32090</v>
      </c>
      <c r="B86" s="8382" t="s">
        <v>32934</v>
      </c>
      <c r="C86" s="7080">
        <v>46135</v>
      </c>
      <c r="D86" s="7080">
        <v>46160</v>
      </c>
      <c r="E86" s="7081">
        <v>46136</v>
      </c>
      <c r="F86" s="4805">
        <f t="shared" si="3"/>
        <v>24</v>
      </c>
      <c r="G86" s="7043">
        <v>8608</v>
      </c>
      <c r="H86" s="8383" t="s">
        <v>32935</v>
      </c>
      <c r="I86" s="8384" t="s">
        <v>25</v>
      </c>
      <c r="J86" s="8382" t="s">
        <v>9894</v>
      </c>
      <c r="K86" s="8385" t="s">
        <v>32936</v>
      </c>
      <c r="L86" s="8381" t="s">
        <v>173</v>
      </c>
      <c r="M86" s="7084" t="s">
        <v>32938</v>
      </c>
      <c r="N86" s="3904"/>
      <c r="O86" s="7085">
        <v>1</v>
      </c>
      <c r="P86" s="7085">
        <v>1</v>
      </c>
      <c r="Q86" s="8382" t="s">
        <v>32937</v>
      </c>
      <c r="R86" s="6586"/>
      <c r="S86" s="6586"/>
      <c r="T86" s="6586"/>
      <c r="U86" s="6586"/>
      <c r="V86" s="7105"/>
      <c r="W86" s="6586"/>
      <c r="X86" s="7105"/>
      <c r="Y86" s="6586"/>
      <c r="Z86" s="5991"/>
      <c r="AA86" s="6708">
        <v>13853925</v>
      </c>
      <c r="AB86" s="5992"/>
      <c r="AC86" s="4908">
        <v>0</v>
      </c>
      <c r="AD86" s="4908">
        <v>8624</v>
      </c>
      <c r="AE86" s="4908">
        <f t="shared" si="4"/>
        <v>8624</v>
      </c>
      <c r="AF86" s="3536"/>
      <c r="AG86" s="6593"/>
    </row>
    <row r="87" spans="1:33" s="6147" customFormat="1" ht="27.95" customHeight="1">
      <c r="A87" s="8381" t="s">
        <v>32090</v>
      </c>
      <c r="B87" s="8382" t="s">
        <v>32939</v>
      </c>
      <c r="C87" s="7080">
        <v>46135</v>
      </c>
      <c r="D87" s="7080">
        <v>46160</v>
      </c>
      <c r="E87" s="4981">
        <v>46136</v>
      </c>
      <c r="F87" s="4805">
        <f t="shared" si="3"/>
        <v>24</v>
      </c>
      <c r="G87" s="7043">
        <v>8608</v>
      </c>
      <c r="H87" s="7143"/>
      <c r="I87" s="8384" t="s">
        <v>25</v>
      </c>
      <c r="J87" s="8382" t="s">
        <v>32940</v>
      </c>
      <c r="K87" s="8385" t="s">
        <v>32941</v>
      </c>
      <c r="L87" s="8381" t="s">
        <v>406</v>
      </c>
      <c r="M87" s="7084" t="s">
        <v>32943</v>
      </c>
      <c r="N87" s="3904"/>
      <c r="O87" s="7085">
        <v>9</v>
      </c>
      <c r="P87" s="7085">
        <v>9</v>
      </c>
      <c r="Q87" s="8382" t="s">
        <v>32942</v>
      </c>
      <c r="R87" s="6586"/>
      <c r="S87" s="6586"/>
      <c r="T87" s="6586"/>
      <c r="U87" s="6586"/>
      <c r="V87" s="7105"/>
      <c r="W87" s="6586"/>
      <c r="X87" s="7105"/>
      <c r="Y87" s="6586"/>
      <c r="Z87" s="5991"/>
      <c r="AA87" s="7145">
        <v>13854005</v>
      </c>
      <c r="AB87" s="5992"/>
      <c r="AC87" s="4908">
        <v>0</v>
      </c>
      <c r="AD87" s="4908">
        <v>8624</v>
      </c>
      <c r="AE87" s="4908">
        <f t="shared" si="4"/>
        <v>77616</v>
      </c>
      <c r="AF87" s="3536"/>
      <c r="AG87" s="3536"/>
    </row>
    <row r="88" spans="1:33" s="6147" customFormat="1" ht="27.95" customHeight="1">
      <c r="A88" s="8393" t="s">
        <v>32221</v>
      </c>
      <c r="B88" s="8394" t="s">
        <v>32949</v>
      </c>
      <c r="C88" s="7080">
        <v>46121</v>
      </c>
      <c r="D88" s="7080">
        <v>46174</v>
      </c>
      <c r="E88" s="4981">
        <v>46139</v>
      </c>
      <c r="F88" s="4805">
        <f t="shared" si="3"/>
        <v>35</v>
      </c>
      <c r="G88" s="7043">
        <v>8646</v>
      </c>
      <c r="H88" s="8395" t="s">
        <v>32950</v>
      </c>
      <c r="I88" s="7090"/>
      <c r="J88" s="8394" t="s">
        <v>32951</v>
      </c>
      <c r="K88" s="8396" t="s">
        <v>32952</v>
      </c>
      <c r="L88" s="8393" t="s">
        <v>128</v>
      </c>
      <c r="M88" s="7084" t="s">
        <v>32954</v>
      </c>
      <c r="N88" s="3904"/>
      <c r="O88" s="7085">
        <v>3</v>
      </c>
      <c r="P88" s="7085">
        <v>3</v>
      </c>
      <c r="Q88" s="8394" t="s">
        <v>32953</v>
      </c>
      <c r="R88" s="6586"/>
      <c r="S88" s="6586"/>
      <c r="T88" s="6586"/>
      <c r="U88" s="6586"/>
      <c r="V88" s="7129"/>
      <c r="W88" s="6586"/>
      <c r="X88" s="7129"/>
      <c r="Y88" s="6586"/>
      <c r="Z88" s="5991"/>
      <c r="AA88" s="7145">
        <v>13860771</v>
      </c>
      <c r="AB88" s="5992"/>
      <c r="AC88" s="4908">
        <v>7750</v>
      </c>
      <c r="AD88" s="4908">
        <v>13612.5</v>
      </c>
      <c r="AE88" s="4908">
        <f t="shared" si="4"/>
        <v>48587.5</v>
      </c>
      <c r="AF88" s="3536"/>
      <c r="AG88" s="3536"/>
    </row>
    <row r="89" spans="1:33" s="6147" customFormat="1" ht="27.95" customHeight="1">
      <c r="A89" s="8393" t="s">
        <v>32095</v>
      </c>
      <c r="B89" s="8394" t="s">
        <v>32955</v>
      </c>
      <c r="C89" s="7080">
        <v>46136</v>
      </c>
      <c r="D89" s="7080">
        <v>46161</v>
      </c>
      <c r="E89" s="7081">
        <v>46139</v>
      </c>
      <c r="F89" s="4805">
        <f t="shared" si="3"/>
        <v>22</v>
      </c>
      <c r="G89" s="7043">
        <v>9055</v>
      </c>
      <c r="H89" s="8395" t="s">
        <v>31018</v>
      </c>
      <c r="I89" s="7090"/>
      <c r="J89" s="7140" t="s">
        <v>32956</v>
      </c>
      <c r="K89" s="8396" t="s">
        <v>32957</v>
      </c>
      <c r="L89" s="8393" t="s">
        <v>173</v>
      </c>
      <c r="M89" s="7084" t="s">
        <v>32959</v>
      </c>
      <c r="N89" s="3904"/>
      <c r="O89" s="7085">
        <v>1</v>
      </c>
      <c r="P89" s="7085">
        <v>1</v>
      </c>
      <c r="Q89" s="8394" t="s">
        <v>32958</v>
      </c>
      <c r="R89" s="6586"/>
      <c r="S89" s="6586"/>
      <c r="T89" s="6586"/>
      <c r="U89" s="6586"/>
      <c r="V89" s="7089"/>
      <c r="W89" s="6586"/>
      <c r="X89" s="7089"/>
      <c r="Y89" s="6586"/>
      <c r="Z89" s="5991"/>
      <c r="AA89" s="7145">
        <v>13859490</v>
      </c>
      <c r="AB89" s="5992"/>
      <c r="AC89" s="4908">
        <v>0</v>
      </c>
      <c r="AD89" s="4908">
        <v>7656</v>
      </c>
      <c r="AE89" s="4908">
        <f t="shared" si="4"/>
        <v>7656</v>
      </c>
      <c r="AF89" s="3536"/>
      <c r="AG89" s="6593"/>
    </row>
    <row r="90" spans="1:33" s="6147" customFormat="1" ht="27.95" customHeight="1">
      <c r="A90" s="8393" t="s">
        <v>32051</v>
      </c>
      <c r="B90" s="8394" t="s">
        <v>32973</v>
      </c>
      <c r="C90" s="8399">
        <v>46121</v>
      </c>
      <c r="D90" s="7080">
        <v>46161</v>
      </c>
      <c r="E90" s="7081">
        <v>46139</v>
      </c>
      <c r="F90" s="4805">
        <f t="shared" si="3"/>
        <v>22</v>
      </c>
      <c r="G90" s="7043">
        <v>8644</v>
      </c>
      <c r="H90" s="8395" t="s">
        <v>32974</v>
      </c>
      <c r="I90" s="7123"/>
      <c r="J90" s="8394" t="s">
        <v>32975</v>
      </c>
      <c r="K90" s="8396" t="s">
        <v>32976</v>
      </c>
      <c r="L90" s="8393" t="s">
        <v>62</v>
      </c>
      <c r="M90" s="7084" t="s">
        <v>32978</v>
      </c>
      <c r="N90" s="3904"/>
      <c r="O90" s="7085">
        <v>5</v>
      </c>
      <c r="P90" s="7085">
        <v>5</v>
      </c>
      <c r="Q90" s="8394" t="s">
        <v>32977</v>
      </c>
      <c r="R90" s="6586"/>
      <c r="S90" s="6586"/>
      <c r="T90" s="6586"/>
      <c r="U90" s="6586"/>
      <c r="V90" s="7086"/>
      <c r="W90" s="6586"/>
      <c r="X90" s="7086"/>
      <c r="Y90" s="6586"/>
      <c r="Z90" s="5991"/>
      <c r="AA90" s="6708">
        <v>13860398</v>
      </c>
      <c r="AB90" s="5992"/>
      <c r="AC90" s="4908">
        <v>1500</v>
      </c>
      <c r="AD90" s="4908">
        <v>7656</v>
      </c>
      <c r="AE90" s="4908">
        <f t="shared" si="4"/>
        <v>39780</v>
      </c>
      <c r="AF90" s="3536"/>
      <c r="AG90" s="6593"/>
    </row>
    <row r="91" spans="1:33" s="6147" customFormat="1" ht="27.95" customHeight="1">
      <c r="A91" s="8393" t="s">
        <v>32770</v>
      </c>
      <c r="B91" s="8394" t="s">
        <v>32979</v>
      </c>
      <c r="C91" s="7080">
        <v>46136</v>
      </c>
      <c r="D91" s="7080">
        <v>46161</v>
      </c>
      <c r="E91" s="7081">
        <v>46139</v>
      </c>
      <c r="F91" s="4805">
        <f t="shared" si="3"/>
        <v>22</v>
      </c>
      <c r="G91" s="7043">
        <v>8599</v>
      </c>
      <c r="H91" s="8395" t="s">
        <v>32980</v>
      </c>
      <c r="I91" s="7123"/>
      <c r="J91" s="8394" t="s">
        <v>12513</v>
      </c>
      <c r="K91" s="8396" t="s">
        <v>32981</v>
      </c>
      <c r="L91" s="8393" t="s">
        <v>173</v>
      </c>
      <c r="M91" s="7084" t="s">
        <v>32983</v>
      </c>
      <c r="N91" s="3904"/>
      <c r="O91" s="7085">
        <v>1</v>
      </c>
      <c r="P91" s="7085">
        <v>1</v>
      </c>
      <c r="Q91" s="8394" t="s">
        <v>32982</v>
      </c>
      <c r="R91" s="6586"/>
      <c r="S91" s="6586"/>
      <c r="T91" s="6586"/>
      <c r="U91" s="6586"/>
      <c r="V91" s="7101"/>
      <c r="W91" s="6586"/>
      <c r="X91" s="7101"/>
      <c r="Y91" s="6586"/>
      <c r="Z91" s="5991"/>
      <c r="AA91" s="6708">
        <v>13860476</v>
      </c>
      <c r="AB91" s="5992"/>
      <c r="AC91" s="4908">
        <v>1500</v>
      </c>
      <c r="AD91" s="4908">
        <v>8712</v>
      </c>
      <c r="AE91" s="4908">
        <f t="shared" si="4"/>
        <v>10212</v>
      </c>
      <c r="AF91" s="3536"/>
      <c r="AG91" s="6593"/>
    </row>
    <row r="92" spans="1:33" s="6147" customFormat="1" ht="27.95" customHeight="1">
      <c r="A92" s="8393" t="s">
        <v>31459</v>
      </c>
      <c r="B92" s="8394" t="s">
        <v>32984</v>
      </c>
      <c r="C92" s="7080">
        <v>46125</v>
      </c>
      <c r="D92" s="7080">
        <v>46161</v>
      </c>
      <c r="E92" s="7081">
        <v>46139</v>
      </c>
      <c r="F92" s="4805">
        <f t="shared" si="3"/>
        <v>22</v>
      </c>
      <c r="G92" s="7043">
        <v>8615</v>
      </c>
      <c r="H92" s="7146"/>
      <c r="I92" s="8400" t="s">
        <v>21302</v>
      </c>
      <c r="J92" s="8394" t="s">
        <v>9527</v>
      </c>
      <c r="K92" s="8396" t="s">
        <v>32985</v>
      </c>
      <c r="L92" s="8393" t="s">
        <v>173</v>
      </c>
      <c r="M92" s="7084" t="s">
        <v>32987</v>
      </c>
      <c r="N92" s="3904"/>
      <c r="O92" s="7085">
        <v>1</v>
      </c>
      <c r="P92" s="7085">
        <v>1</v>
      </c>
      <c r="Q92" s="8394" t="s">
        <v>32986</v>
      </c>
      <c r="R92" s="6586"/>
      <c r="S92" s="6586"/>
      <c r="T92" s="6586"/>
      <c r="U92" s="6586"/>
      <c r="V92" s="7101"/>
      <c r="W92" s="6586"/>
      <c r="X92" s="7101"/>
      <c r="Y92" s="6586"/>
      <c r="Z92" s="5991"/>
      <c r="AA92" s="7147">
        <v>13860556</v>
      </c>
      <c r="AB92" s="5992"/>
      <c r="AC92" s="4908">
        <v>0</v>
      </c>
      <c r="AD92" s="4908">
        <v>8712</v>
      </c>
      <c r="AE92" s="4908">
        <f t="shared" si="4"/>
        <v>8712</v>
      </c>
      <c r="AF92" s="3536"/>
      <c r="AG92" s="6593"/>
    </row>
    <row r="93" spans="1:33" s="6147" customFormat="1" ht="27.95" customHeight="1">
      <c r="A93" s="8393" t="s">
        <v>31459</v>
      </c>
      <c r="B93" s="8394" t="s">
        <v>32989</v>
      </c>
      <c r="C93" s="7080">
        <v>46121</v>
      </c>
      <c r="D93" s="7080">
        <v>46161</v>
      </c>
      <c r="E93" s="4981">
        <v>46139</v>
      </c>
      <c r="F93" s="4805">
        <f t="shared" si="3"/>
        <v>22</v>
      </c>
      <c r="G93" s="7043">
        <v>8615</v>
      </c>
      <c r="H93" s="7082"/>
      <c r="I93" s="8400" t="s">
        <v>25520</v>
      </c>
      <c r="J93" s="8394" t="s">
        <v>32990</v>
      </c>
      <c r="K93" s="8396" t="s">
        <v>32991</v>
      </c>
      <c r="L93" s="8393" t="s">
        <v>28</v>
      </c>
      <c r="M93" s="7084" t="s">
        <v>32993</v>
      </c>
      <c r="N93" s="3904"/>
      <c r="O93" s="7085">
        <v>2</v>
      </c>
      <c r="P93" s="7085">
        <v>2</v>
      </c>
      <c r="Q93" s="8394" t="s">
        <v>32992</v>
      </c>
      <c r="R93" s="6586"/>
      <c r="S93" s="6586"/>
      <c r="T93" s="6586"/>
      <c r="U93" s="6586"/>
      <c r="V93" s="7089"/>
      <c r="W93" s="6586"/>
      <c r="X93" s="7089"/>
      <c r="Y93" s="6586"/>
      <c r="Z93" s="5991"/>
      <c r="AA93" s="6708">
        <v>13860563</v>
      </c>
      <c r="AB93" s="5992"/>
      <c r="AC93" s="4908">
        <v>0</v>
      </c>
      <c r="AD93" s="4908">
        <v>8712</v>
      </c>
      <c r="AE93" s="4908">
        <f t="shared" si="4"/>
        <v>17424</v>
      </c>
      <c r="AF93" s="3536"/>
      <c r="AG93" s="6593"/>
    </row>
    <row r="94" spans="1:33" s="6147" customFormat="1" ht="27.95" customHeight="1">
      <c r="A94" s="8393" t="s">
        <v>31459</v>
      </c>
      <c r="B94" s="8394" t="s">
        <v>32988</v>
      </c>
      <c r="C94" s="7080">
        <v>46125</v>
      </c>
      <c r="D94" s="7080">
        <v>46161</v>
      </c>
      <c r="E94" s="7081">
        <v>46139</v>
      </c>
      <c r="F94" s="4805">
        <f t="shared" si="3"/>
        <v>22</v>
      </c>
      <c r="G94" s="7043">
        <v>8615</v>
      </c>
      <c r="H94" s="7148"/>
      <c r="I94" s="8400" t="s">
        <v>25520</v>
      </c>
      <c r="J94" s="7140" t="s">
        <v>7536</v>
      </c>
      <c r="K94" s="8396" t="s">
        <v>32985</v>
      </c>
      <c r="L94" s="8393" t="s">
        <v>173</v>
      </c>
      <c r="M94" s="7084" t="s">
        <v>32995</v>
      </c>
      <c r="N94" s="3904"/>
      <c r="O94" s="7085">
        <v>1</v>
      </c>
      <c r="P94" s="7085">
        <v>1</v>
      </c>
      <c r="Q94" s="8394" t="s">
        <v>32994</v>
      </c>
      <c r="R94" s="6586"/>
      <c r="S94" s="6586"/>
      <c r="T94" s="6586"/>
      <c r="U94" s="6586"/>
      <c r="V94" s="7089"/>
      <c r="W94" s="6586"/>
      <c r="X94" s="7089"/>
      <c r="Y94" s="6586"/>
      <c r="Z94" s="5991"/>
      <c r="AA94" s="7145">
        <v>13860593</v>
      </c>
      <c r="AB94" s="5992"/>
      <c r="AC94" s="4908">
        <v>0</v>
      </c>
      <c r="AD94" s="4908">
        <v>8712</v>
      </c>
      <c r="AE94" s="4908">
        <f t="shared" si="4"/>
        <v>8712</v>
      </c>
      <c r="AF94" s="3536"/>
      <c r="AG94" s="6593"/>
    </row>
    <row r="95" spans="1:33" s="6147" customFormat="1" ht="27.95" customHeight="1">
      <c r="A95" s="8393" t="s">
        <v>32051</v>
      </c>
      <c r="B95" s="8394" t="s">
        <v>32996</v>
      </c>
      <c r="C95" s="7080">
        <v>46121</v>
      </c>
      <c r="D95" s="7080">
        <v>46161</v>
      </c>
      <c r="E95" s="7081">
        <v>46139</v>
      </c>
      <c r="F95" s="4805">
        <f t="shared" si="3"/>
        <v>22</v>
      </c>
      <c r="G95" s="7043">
        <v>8644</v>
      </c>
      <c r="H95" s="8395" t="s">
        <v>32997</v>
      </c>
      <c r="I95" s="7090"/>
      <c r="J95" s="8394" t="s">
        <v>32998</v>
      </c>
      <c r="K95" s="8396" t="s">
        <v>32999</v>
      </c>
      <c r="L95" s="8393" t="s">
        <v>193</v>
      </c>
      <c r="M95" s="7084" t="s">
        <v>33001</v>
      </c>
      <c r="N95" s="3904"/>
      <c r="O95" s="7085">
        <v>6</v>
      </c>
      <c r="P95" s="7085">
        <v>6</v>
      </c>
      <c r="Q95" s="8394" t="s">
        <v>33000</v>
      </c>
      <c r="R95" s="6586"/>
      <c r="S95" s="6586"/>
      <c r="T95" s="6586"/>
      <c r="U95" s="6586"/>
      <c r="V95" s="6704"/>
      <c r="W95" s="6586"/>
      <c r="X95" s="6704"/>
      <c r="Y95" s="6586"/>
      <c r="Z95" s="5991"/>
      <c r="AA95" s="7145">
        <v>13860750</v>
      </c>
      <c r="AB95" s="5992"/>
      <c r="AC95" s="4908">
        <v>0</v>
      </c>
      <c r="AD95" s="4908">
        <v>7656</v>
      </c>
      <c r="AE95" s="4908">
        <f t="shared" si="4"/>
        <v>45936</v>
      </c>
      <c r="AF95" s="3536"/>
      <c r="AG95" s="6593"/>
    </row>
    <row r="96" spans="1:33" s="6147" customFormat="1" ht="27.95" customHeight="1">
      <c r="A96" s="8393" t="s">
        <v>32221</v>
      </c>
      <c r="B96" s="8394" t="s">
        <v>33002</v>
      </c>
      <c r="C96" s="7080">
        <v>46121</v>
      </c>
      <c r="D96" s="7080">
        <v>46174</v>
      </c>
      <c r="E96" s="7081">
        <v>46139</v>
      </c>
      <c r="F96" s="4805">
        <f t="shared" si="3"/>
        <v>35</v>
      </c>
      <c r="G96" s="7043">
        <v>8646</v>
      </c>
      <c r="H96" s="8395" t="s">
        <v>33003</v>
      </c>
      <c r="I96" s="7090"/>
      <c r="J96" s="8394" t="s">
        <v>33004</v>
      </c>
      <c r="K96" s="8396" t="s">
        <v>33005</v>
      </c>
      <c r="L96" s="8393" t="s">
        <v>173</v>
      </c>
      <c r="M96" s="7084" t="s">
        <v>33007</v>
      </c>
      <c r="N96" s="3904"/>
      <c r="O96" s="7085">
        <v>1</v>
      </c>
      <c r="P96" s="7085">
        <v>1</v>
      </c>
      <c r="Q96" s="8394" t="s">
        <v>33006</v>
      </c>
      <c r="R96" s="6586"/>
      <c r="S96" s="6586"/>
      <c r="T96" s="6586"/>
      <c r="U96" s="6586"/>
      <c r="V96" s="6704"/>
      <c r="W96" s="6586"/>
      <c r="X96" s="6704"/>
      <c r="Y96" s="6586"/>
      <c r="Z96" s="5991"/>
      <c r="AA96" s="7145">
        <v>13860753</v>
      </c>
      <c r="AB96" s="5992"/>
      <c r="AC96" s="4908">
        <v>38750</v>
      </c>
      <c r="AD96" s="4908">
        <v>13612.5</v>
      </c>
      <c r="AE96" s="4908">
        <f t="shared" si="4"/>
        <v>52362.5</v>
      </c>
      <c r="AF96" s="3536"/>
      <c r="AG96" s="6593"/>
    </row>
    <row r="97" spans="1:33" s="6147" customFormat="1" ht="27.95" customHeight="1">
      <c r="A97" s="8393" t="s">
        <v>32221</v>
      </c>
      <c r="B97" s="8394" t="s">
        <v>33009</v>
      </c>
      <c r="C97" s="7080">
        <v>46121</v>
      </c>
      <c r="D97" s="8399">
        <v>46174</v>
      </c>
      <c r="E97" s="7081">
        <v>46139</v>
      </c>
      <c r="F97" s="4805">
        <f t="shared" si="3"/>
        <v>35</v>
      </c>
      <c r="G97" s="7043">
        <v>8646</v>
      </c>
      <c r="H97" s="8395" t="s">
        <v>33010</v>
      </c>
      <c r="I97" s="7090"/>
      <c r="J97" s="8394" t="s">
        <v>33011</v>
      </c>
      <c r="K97" s="8396" t="s">
        <v>33012</v>
      </c>
      <c r="L97" s="8393" t="s">
        <v>62</v>
      </c>
      <c r="M97" s="7084" t="s">
        <v>33014</v>
      </c>
      <c r="N97" s="3904"/>
      <c r="O97" s="7085">
        <v>5</v>
      </c>
      <c r="P97" s="7085">
        <v>5</v>
      </c>
      <c r="Q97" s="8394" t="s">
        <v>33013</v>
      </c>
      <c r="R97" s="6586"/>
      <c r="S97" s="6586"/>
      <c r="T97" s="6586"/>
      <c r="U97" s="6586"/>
      <c r="V97" s="6704"/>
      <c r="W97" s="6586"/>
      <c r="X97" s="6704"/>
      <c r="Y97" s="6586"/>
      <c r="Z97" s="5991"/>
      <c r="AA97" s="6708">
        <v>13860755</v>
      </c>
      <c r="AB97" s="5992"/>
      <c r="AC97" s="4908">
        <v>69750</v>
      </c>
      <c r="AD97" s="4908">
        <v>13612.5</v>
      </c>
      <c r="AE97" s="4908">
        <f t="shared" si="4"/>
        <v>137812.5</v>
      </c>
      <c r="AF97" s="3536"/>
      <c r="AG97" s="6593"/>
    </row>
    <row r="98" spans="1:33" s="6147" customFormat="1" ht="27.95" customHeight="1">
      <c r="A98" s="8393" t="s">
        <v>32221</v>
      </c>
      <c r="B98" s="8394" t="s">
        <v>33016</v>
      </c>
      <c r="C98" s="7080">
        <v>46121</v>
      </c>
      <c r="D98" s="7080">
        <v>46174</v>
      </c>
      <c r="E98" s="7081">
        <v>46139</v>
      </c>
      <c r="F98" s="4805">
        <f t="shared" si="3"/>
        <v>35</v>
      </c>
      <c r="G98" s="7043">
        <v>8646</v>
      </c>
      <c r="H98" s="8395" t="s">
        <v>33017</v>
      </c>
      <c r="I98" s="7149"/>
      <c r="J98" s="8394" t="s">
        <v>33018</v>
      </c>
      <c r="K98" s="8396" t="s">
        <v>33019</v>
      </c>
      <c r="L98" s="8393" t="s">
        <v>28</v>
      </c>
      <c r="M98" s="7084" t="s">
        <v>33021</v>
      </c>
      <c r="N98" s="3904"/>
      <c r="O98" s="7085">
        <v>2</v>
      </c>
      <c r="P98" s="7085">
        <v>2</v>
      </c>
      <c r="Q98" s="8394" t="s">
        <v>33020</v>
      </c>
      <c r="R98" s="6586"/>
      <c r="S98" s="6586"/>
      <c r="T98" s="6586"/>
      <c r="U98" s="6586"/>
      <c r="V98" s="7098"/>
      <c r="W98" s="6586"/>
      <c r="X98" s="7098"/>
      <c r="Y98" s="6586"/>
      <c r="Z98" s="5991"/>
      <c r="AA98" s="6708">
        <v>13860783</v>
      </c>
      <c r="AB98" s="5992"/>
      <c r="AC98" s="4908">
        <v>23250</v>
      </c>
      <c r="AD98" s="4908">
        <v>13612.5</v>
      </c>
      <c r="AE98" s="4908">
        <f t="shared" si="4"/>
        <v>50475</v>
      </c>
      <c r="AF98" s="3536"/>
      <c r="AG98" s="6593"/>
    </row>
    <row r="99" spans="1:33" s="6147" customFormat="1" ht="27.95" customHeight="1">
      <c r="A99" s="8393" t="s">
        <v>32221</v>
      </c>
      <c r="B99" s="8394" t="s">
        <v>33015</v>
      </c>
      <c r="C99" s="7080">
        <v>46121</v>
      </c>
      <c r="D99" s="7080">
        <v>46174</v>
      </c>
      <c r="E99" s="7081">
        <v>46139</v>
      </c>
      <c r="F99" s="4805">
        <f t="shared" si="3"/>
        <v>35</v>
      </c>
      <c r="G99" s="7043">
        <v>8646</v>
      </c>
      <c r="H99" s="8395" t="s">
        <v>33022</v>
      </c>
      <c r="I99" s="7149"/>
      <c r="J99" s="8394" t="s">
        <v>33023</v>
      </c>
      <c r="K99" s="8396" t="s">
        <v>33024</v>
      </c>
      <c r="L99" s="8393" t="s">
        <v>76</v>
      </c>
      <c r="M99" s="7084" t="s">
        <v>33026</v>
      </c>
      <c r="N99" s="3904"/>
      <c r="O99" s="7085">
        <v>4</v>
      </c>
      <c r="P99" s="7085">
        <v>4</v>
      </c>
      <c r="Q99" s="8394" t="s">
        <v>33025</v>
      </c>
      <c r="R99" s="6586"/>
      <c r="S99" s="6586"/>
      <c r="T99" s="6586"/>
      <c r="U99" s="6586"/>
      <c r="V99" s="7150"/>
      <c r="W99" s="6586"/>
      <c r="X99" s="7150"/>
      <c r="Y99" s="6586"/>
      <c r="Z99" s="5991"/>
      <c r="AA99" s="6705">
        <v>13860788</v>
      </c>
      <c r="AB99" s="5992"/>
      <c r="AC99" s="4908">
        <v>38750</v>
      </c>
      <c r="AD99" s="4908">
        <v>13612.5</v>
      </c>
      <c r="AE99" s="4908">
        <f t="shared" si="4"/>
        <v>93200</v>
      </c>
      <c r="AF99" s="3536"/>
      <c r="AG99" s="6593"/>
    </row>
    <row r="100" spans="1:33" s="6147" customFormat="1" ht="27.95" customHeight="1">
      <c r="A100" s="8393" t="s">
        <v>32221</v>
      </c>
      <c r="B100" s="8394" t="s">
        <v>33027</v>
      </c>
      <c r="C100" s="8399" t="s">
        <v>33028</v>
      </c>
      <c r="D100" s="7080">
        <v>46174</v>
      </c>
      <c r="E100" s="7081">
        <v>46139</v>
      </c>
      <c r="F100" s="4805">
        <f t="shared" si="3"/>
        <v>35</v>
      </c>
      <c r="G100" s="7043">
        <v>8646</v>
      </c>
      <c r="H100" s="8395" t="s">
        <v>33029</v>
      </c>
      <c r="I100" s="7149"/>
      <c r="J100" s="8394" t="s">
        <v>33030</v>
      </c>
      <c r="K100" s="8396" t="s">
        <v>33031</v>
      </c>
      <c r="L100" s="8393" t="s">
        <v>28</v>
      </c>
      <c r="M100" s="7084" t="s">
        <v>33033</v>
      </c>
      <c r="N100" s="3904"/>
      <c r="O100" s="7085">
        <v>2</v>
      </c>
      <c r="P100" s="7085">
        <v>2</v>
      </c>
      <c r="Q100" s="8394" t="s">
        <v>33032</v>
      </c>
      <c r="R100" s="6586"/>
      <c r="S100" s="6586"/>
      <c r="T100" s="6586"/>
      <c r="U100" s="6586"/>
      <c r="V100" s="7150"/>
      <c r="W100" s="6586"/>
      <c r="X100" s="7150"/>
      <c r="Y100" s="6586"/>
      <c r="Z100" s="5991"/>
      <c r="AA100" s="6705">
        <v>13860789</v>
      </c>
      <c r="AB100" s="5992"/>
      <c r="AC100" s="4908">
        <v>69750</v>
      </c>
      <c r="AD100" s="4908">
        <v>13612.5</v>
      </c>
      <c r="AE100" s="4908">
        <f t="shared" si="4"/>
        <v>96975</v>
      </c>
      <c r="AF100" s="3536"/>
      <c r="AG100" s="6593"/>
    </row>
    <row r="101" spans="1:33" s="6147" customFormat="1" ht="27.95" customHeight="1">
      <c r="A101" s="8393" t="s">
        <v>32221</v>
      </c>
      <c r="B101" s="8394" t="s">
        <v>33008</v>
      </c>
      <c r="C101" s="7080">
        <v>46121</v>
      </c>
      <c r="D101" s="7080">
        <v>46174</v>
      </c>
      <c r="E101" s="7081">
        <v>46139</v>
      </c>
      <c r="F101" s="4805">
        <f t="shared" si="3"/>
        <v>35</v>
      </c>
      <c r="G101" s="7043">
        <v>8646</v>
      </c>
      <c r="H101" s="8395" t="s">
        <v>33034</v>
      </c>
      <c r="I101" s="7090"/>
      <c r="J101" s="8394" t="s">
        <v>33035</v>
      </c>
      <c r="K101" s="8396" t="s">
        <v>33036</v>
      </c>
      <c r="L101" s="8393" t="s">
        <v>28</v>
      </c>
      <c r="M101" s="7084" t="s">
        <v>33038</v>
      </c>
      <c r="N101" s="3904"/>
      <c r="O101" s="7085">
        <v>2</v>
      </c>
      <c r="P101" s="7085">
        <v>2</v>
      </c>
      <c r="Q101" s="8394" t="s">
        <v>33037</v>
      </c>
      <c r="R101" s="6586"/>
      <c r="S101" s="6586"/>
      <c r="T101" s="6586"/>
      <c r="U101" s="6586"/>
      <c r="V101" s="7150"/>
      <c r="W101" s="6586"/>
      <c r="X101" s="7150"/>
      <c r="Y101" s="6586"/>
      <c r="Z101" s="5991"/>
      <c r="AA101" s="6705">
        <v>13860793</v>
      </c>
      <c r="AB101" s="5992"/>
      <c r="AC101" s="4908">
        <v>15500</v>
      </c>
      <c r="AD101" s="4908">
        <v>13612.5</v>
      </c>
      <c r="AE101" s="4908">
        <f t="shared" si="4"/>
        <v>42725</v>
      </c>
      <c r="AF101" s="3536"/>
      <c r="AG101" s="6593"/>
    </row>
    <row r="102" spans="1:33" s="6147" customFormat="1" ht="27.95" customHeight="1">
      <c r="A102" s="8393" t="s">
        <v>31492</v>
      </c>
      <c r="B102" s="8394" t="s">
        <v>33039</v>
      </c>
      <c r="C102" s="7080">
        <v>46125</v>
      </c>
      <c r="D102" s="7080">
        <v>46174</v>
      </c>
      <c r="E102" s="7081">
        <v>46139</v>
      </c>
      <c r="F102" s="4805">
        <f t="shared" si="3"/>
        <v>35</v>
      </c>
      <c r="G102" s="7043">
        <v>8634</v>
      </c>
      <c r="H102" s="8395" t="s">
        <v>33040</v>
      </c>
      <c r="I102" s="7149"/>
      <c r="J102" s="7140" t="s">
        <v>11913</v>
      </c>
      <c r="K102" s="8396" t="s">
        <v>33041</v>
      </c>
      <c r="L102" s="8393" t="s">
        <v>76</v>
      </c>
      <c r="M102" s="7084" t="s">
        <v>33043</v>
      </c>
      <c r="N102" s="3904"/>
      <c r="O102" s="7085">
        <v>4</v>
      </c>
      <c r="P102" s="7085">
        <v>4</v>
      </c>
      <c r="Q102" s="8394" t="s">
        <v>33042</v>
      </c>
      <c r="R102" s="6586"/>
      <c r="S102" s="6586"/>
      <c r="T102" s="6586"/>
      <c r="U102" s="6586"/>
      <c r="V102" s="6704"/>
      <c r="W102" s="6586"/>
      <c r="X102" s="6704"/>
      <c r="Y102" s="6586"/>
      <c r="Z102" s="5991"/>
      <c r="AA102" s="6705">
        <v>13860803</v>
      </c>
      <c r="AB102" s="5992"/>
      <c r="AC102" s="4908">
        <v>8250</v>
      </c>
      <c r="AD102" s="4908">
        <v>8712</v>
      </c>
      <c r="AE102" s="4908">
        <f t="shared" si="4"/>
        <v>43098</v>
      </c>
      <c r="AF102" s="3536"/>
      <c r="AG102" s="6593"/>
    </row>
    <row r="103" spans="1:33" s="6147" customFormat="1" ht="27.95" customHeight="1">
      <c r="A103" s="8393" t="s">
        <v>32221</v>
      </c>
      <c r="B103" s="8394" t="s">
        <v>33044</v>
      </c>
      <c r="C103" s="7080">
        <v>46126</v>
      </c>
      <c r="D103" s="7080">
        <v>46174</v>
      </c>
      <c r="E103" s="7081">
        <v>46139</v>
      </c>
      <c r="F103" s="4805">
        <f t="shared" si="3"/>
        <v>35</v>
      </c>
      <c r="G103" s="7043">
        <v>8646</v>
      </c>
      <c r="H103" s="8395" t="s">
        <v>28972</v>
      </c>
      <c r="I103" s="7090"/>
      <c r="J103" s="8394" t="s">
        <v>33045</v>
      </c>
      <c r="K103" s="8396" t="s">
        <v>33046</v>
      </c>
      <c r="L103" s="8393" t="s">
        <v>28</v>
      </c>
      <c r="M103" s="7084" t="s">
        <v>33048</v>
      </c>
      <c r="N103" s="3904"/>
      <c r="O103" s="7085">
        <v>2</v>
      </c>
      <c r="P103" s="7085">
        <v>2</v>
      </c>
      <c r="Q103" s="8394" t="s">
        <v>33047</v>
      </c>
      <c r="R103" s="6586"/>
      <c r="S103" s="6586"/>
      <c r="T103" s="6586"/>
      <c r="U103" s="6586"/>
      <c r="V103" s="6704"/>
      <c r="W103" s="6586"/>
      <c r="X103" s="6704"/>
      <c r="Y103" s="6586"/>
      <c r="Z103" s="5991"/>
      <c r="AA103" s="6705">
        <v>13860804</v>
      </c>
      <c r="AB103" s="5992"/>
      <c r="AC103" s="4908">
        <v>23250</v>
      </c>
      <c r="AD103" s="4908">
        <v>13612.5</v>
      </c>
      <c r="AE103" s="4908">
        <f t="shared" si="4"/>
        <v>50475</v>
      </c>
      <c r="AF103" s="3536"/>
      <c r="AG103" s="6593"/>
    </row>
    <row r="104" spans="1:33" s="6147" customFormat="1" ht="27.95" customHeight="1">
      <c r="A104" s="8393" t="s">
        <v>31492</v>
      </c>
      <c r="B104" s="8394" t="s">
        <v>33049</v>
      </c>
      <c r="C104" s="7080">
        <v>46126</v>
      </c>
      <c r="D104" s="7080">
        <v>46161</v>
      </c>
      <c r="E104" s="7081">
        <v>46139</v>
      </c>
      <c r="F104" s="4805">
        <f t="shared" si="3"/>
        <v>22</v>
      </c>
      <c r="G104" s="7043">
        <v>8634</v>
      </c>
      <c r="H104" s="8395" t="s">
        <v>33050</v>
      </c>
      <c r="I104" s="7152"/>
      <c r="J104" s="8394" t="s">
        <v>33051</v>
      </c>
      <c r="K104" s="8396" t="s">
        <v>33052</v>
      </c>
      <c r="L104" s="8393" t="s">
        <v>67</v>
      </c>
      <c r="M104" s="7084" t="s">
        <v>33054</v>
      </c>
      <c r="N104" s="3904"/>
      <c r="O104" s="7085">
        <v>7</v>
      </c>
      <c r="P104" s="7085">
        <v>7</v>
      </c>
      <c r="Q104" s="8394" t="s">
        <v>33053</v>
      </c>
      <c r="R104" s="6586"/>
      <c r="S104" s="6586"/>
      <c r="T104" s="6586"/>
      <c r="U104" s="6586"/>
      <c r="V104" s="6704"/>
      <c r="W104" s="6586"/>
      <c r="X104" s="6704"/>
      <c r="Y104" s="6586"/>
      <c r="Z104" s="5991"/>
      <c r="AA104" s="7153">
        <v>13860815</v>
      </c>
      <c r="AB104" s="5992"/>
      <c r="AC104" s="4908">
        <v>1500</v>
      </c>
      <c r="AD104" s="4908">
        <v>8712</v>
      </c>
      <c r="AE104" s="4908">
        <f t="shared" si="4"/>
        <v>62484</v>
      </c>
      <c r="AF104" s="3536"/>
      <c r="AG104" s="6593"/>
    </row>
    <row r="105" spans="1:33" s="6147" customFormat="1" ht="27.95" customHeight="1">
      <c r="A105" s="8393" t="s">
        <v>32221</v>
      </c>
      <c r="B105" s="8394" t="s">
        <v>33055</v>
      </c>
      <c r="C105" s="7080">
        <v>46121</v>
      </c>
      <c r="D105" s="7080">
        <v>46161</v>
      </c>
      <c r="E105" s="7081">
        <v>46139</v>
      </c>
      <c r="F105" s="4805">
        <f t="shared" si="3"/>
        <v>22</v>
      </c>
      <c r="G105" s="7043">
        <v>8646</v>
      </c>
      <c r="H105" s="7151"/>
      <c r="I105" s="7090"/>
      <c r="J105" s="8394" t="s">
        <v>33056</v>
      </c>
      <c r="K105" s="8396" t="s">
        <v>33057</v>
      </c>
      <c r="L105" s="8393" t="s">
        <v>173</v>
      </c>
      <c r="M105" s="7084" t="s">
        <v>33059</v>
      </c>
      <c r="N105" s="3904"/>
      <c r="O105" s="7085">
        <v>1</v>
      </c>
      <c r="P105" s="7085">
        <v>1</v>
      </c>
      <c r="Q105" s="8394" t="s">
        <v>33058</v>
      </c>
      <c r="R105" s="6586"/>
      <c r="S105" s="6586"/>
      <c r="T105" s="6586"/>
      <c r="U105" s="6586"/>
      <c r="V105" s="6704"/>
      <c r="W105" s="6586"/>
      <c r="X105" s="6704"/>
      <c r="Y105" s="6586"/>
      <c r="Z105" s="5991"/>
      <c r="AA105" s="6705">
        <v>13860845</v>
      </c>
      <c r="AB105" s="5992"/>
      <c r="AC105" s="4908">
        <v>0</v>
      </c>
      <c r="AD105" s="4908">
        <v>13612.5</v>
      </c>
      <c r="AE105" s="4908">
        <f t="shared" si="4"/>
        <v>13612.5</v>
      </c>
      <c r="AF105" s="3536"/>
      <c r="AG105" s="6593"/>
    </row>
    <row r="106" spans="1:33" s="6147" customFormat="1" ht="27.95" customHeight="1">
      <c r="A106" s="8393" t="s">
        <v>32221</v>
      </c>
      <c r="B106" s="8394" t="s">
        <v>33066</v>
      </c>
      <c r="C106" s="7080">
        <v>46125</v>
      </c>
      <c r="D106" s="7080">
        <v>46174</v>
      </c>
      <c r="E106" s="7081">
        <v>46139</v>
      </c>
      <c r="F106" s="4805">
        <f t="shared" si="3"/>
        <v>35</v>
      </c>
      <c r="G106" s="7043">
        <v>8646</v>
      </c>
      <c r="H106" s="8395" t="s">
        <v>33067</v>
      </c>
      <c r="I106" s="7090"/>
      <c r="J106" s="8394" t="s">
        <v>33068</v>
      </c>
      <c r="K106" s="8396" t="s">
        <v>33069</v>
      </c>
      <c r="L106" s="8393" t="s">
        <v>128</v>
      </c>
      <c r="M106" s="7084" t="s">
        <v>33071</v>
      </c>
      <c r="N106" s="3904"/>
      <c r="O106" s="7085">
        <v>3</v>
      </c>
      <c r="P106" s="7085">
        <v>3</v>
      </c>
      <c r="Q106" s="8394" t="s">
        <v>33070</v>
      </c>
      <c r="R106" s="6586"/>
      <c r="S106" s="6586"/>
      <c r="T106" s="6586"/>
      <c r="U106" s="6586"/>
      <c r="V106" s="7154"/>
      <c r="W106" s="6586"/>
      <c r="X106" s="7154"/>
      <c r="Y106" s="6586"/>
      <c r="Z106" s="7155"/>
      <c r="AA106" s="6705">
        <v>13860900</v>
      </c>
      <c r="AB106" s="7156"/>
      <c r="AC106" s="4908">
        <v>69750</v>
      </c>
      <c r="AD106" s="4908">
        <v>13612.5</v>
      </c>
      <c r="AE106" s="4908">
        <f t="shared" si="4"/>
        <v>110587.5</v>
      </c>
      <c r="AF106" s="3536"/>
      <c r="AG106" s="6593"/>
    </row>
    <row r="107" spans="1:33" s="6147" customFormat="1" ht="27.95" customHeight="1">
      <c r="A107" s="8393" t="s">
        <v>32221</v>
      </c>
      <c r="B107" s="8394" t="s">
        <v>33072</v>
      </c>
      <c r="C107" s="7163">
        <v>46121</v>
      </c>
      <c r="D107" s="7163">
        <v>46161</v>
      </c>
      <c r="E107" s="7163">
        <v>46139</v>
      </c>
      <c r="F107" s="4805">
        <f t="shared" si="3"/>
        <v>22</v>
      </c>
      <c r="G107" s="3536">
        <v>8646</v>
      </c>
      <c r="H107" s="8401" t="s">
        <v>32876</v>
      </c>
      <c r="I107" s="6593"/>
      <c r="J107" s="8393" t="s">
        <v>22498</v>
      </c>
      <c r="K107" s="8402" t="s">
        <v>33073</v>
      </c>
      <c r="L107" s="8393" t="s">
        <v>173</v>
      </c>
      <c r="M107" s="7031" t="s">
        <v>33075</v>
      </c>
      <c r="N107" s="3536"/>
      <c r="O107" s="7085">
        <v>1</v>
      </c>
      <c r="P107" s="7085">
        <v>1</v>
      </c>
      <c r="Q107" s="8393" t="s">
        <v>33074</v>
      </c>
      <c r="R107" s="6593"/>
      <c r="S107" s="6593"/>
      <c r="T107" s="6593"/>
      <c r="U107" s="6593"/>
      <c r="V107" s="3536"/>
      <c r="W107" s="6593"/>
      <c r="X107" s="3536"/>
      <c r="Y107" s="6593"/>
      <c r="Z107" s="6593"/>
      <c r="AA107" s="6708">
        <v>13860911</v>
      </c>
      <c r="AB107" s="6593"/>
      <c r="AC107" s="4908">
        <v>0</v>
      </c>
      <c r="AD107" s="4908">
        <v>13612.5</v>
      </c>
      <c r="AE107" s="4908">
        <f t="shared" si="4"/>
        <v>13612.5</v>
      </c>
      <c r="AF107" s="3536"/>
      <c r="AG107" s="6593"/>
    </row>
    <row r="108" spans="1:33" s="6147" customFormat="1" ht="27.95" customHeight="1">
      <c r="A108" s="8393" t="s">
        <v>32221</v>
      </c>
      <c r="B108" s="8394" t="s">
        <v>33076</v>
      </c>
      <c r="C108" s="7163">
        <v>46121</v>
      </c>
      <c r="D108" s="7163">
        <v>46174</v>
      </c>
      <c r="E108" s="7163">
        <v>46139</v>
      </c>
      <c r="F108" s="4805">
        <f t="shared" si="3"/>
        <v>35</v>
      </c>
      <c r="G108" s="3536">
        <v>8646</v>
      </c>
      <c r="H108" s="7164"/>
      <c r="I108" s="8403" t="s">
        <v>21302</v>
      </c>
      <c r="J108" s="8393" t="s">
        <v>33077</v>
      </c>
      <c r="K108" s="8402" t="s">
        <v>33078</v>
      </c>
      <c r="L108" s="8393" t="s">
        <v>128</v>
      </c>
      <c r="M108" s="7031" t="s">
        <v>33080</v>
      </c>
      <c r="N108" s="3536"/>
      <c r="O108" s="7085">
        <v>3</v>
      </c>
      <c r="P108" s="7085">
        <v>3</v>
      </c>
      <c r="Q108" s="8393" t="s">
        <v>33079</v>
      </c>
      <c r="R108" s="6593"/>
      <c r="S108" s="6593"/>
      <c r="T108" s="6593"/>
      <c r="U108" s="6593"/>
      <c r="V108" s="3536"/>
      <c r="W108" s="6593"/>
      <c r="X108" s="6593"/>
      <c r="Y108" s="6593"/>
      <c r="Z108" s="6593"/>
      <c r="AA108" s="6708">
        <v>13860913</v>
      </c>
      <c r="AB108" s="6593"/>
      <c r="AC108" s="4908">
        <v>7750</v>
      </c>
      <c r="AD108" s="4908">
        <v>13612.5</v>
      </c>
      <c r="AE108" s="4908">
        <f t="shared" si="4"/>
        <v>48587.5</v>
      </c>
      <c r="AF108" s="3536"/>
      <c r="AG108" s="6593"/>
    </row>
    <row r="109" spans="1:33" s="6147" customFormat="1" ht="27.95" customHeight="1">
      <c r="A109" s="8404" t="s">
        <v>32095</v>
      </c>
      <c r="B109" s="4550" t="s">
        <v>33081</v>
      </c>
      <c r="C109" s="7163">
        <v>46139</v>
      </c>
      <c r="D109" s="7163">
        <v>46161</v>
      </c>
      <c r="E109" s="7163">
        <v>46140</v>
      </c>
      <c r="F109" s="4805">
        <f t="shared" si="3"/>
        <v>21</v>
      </c>
      <c r="G109" s="3536">
        <v>9055</v>
      </c>
      <c r="H109" s="8405" t="s">
        <v>13470</v>
      </c>
      <c r="I109" s="7166"/>
      <c r="J109" s="7168" t="s">
        <v>33082</v>
      </c>
      <c r="K109" s="8406" t="s">
        <v>33083</v>
      </c>
      <c r="L109" s="8393" t="s">
        <v>128</v>
      </c>
      <c r="M109" s="7031" t="s">
        <v>33171</v>
      </c>
      <c r="N109" s="3536"/>
      <c r="O109" s="7085">
        <v>3</v>
      </c>
      <c r="P109" s="7085">
        <v>3</v>
      </c>
      <c r="Q109" s="8407" t="s">
        <v>33084</v>
      </c>
      <c r="R109" s="6593"/>
      <c r="S109" s="6593"/>
      <c r="T109" s="6593"/>
      <c r="U109" s="6593"/>
      <c r="V109" s="3536"/>
      <c r="W109" s="3536"/>
      <c r="X109" s="3536"/>
      <c r="Y109" s="6593"/>
      <c r="Z109" s="6593"/>
      <c r="AA109" s="6708">
        <v>13867062</v>
      </c>
      <c r="AB109" s="6593"/>
      <c r="AC109" s="4908">
        <v>0</v>
      </c>
      <c r="AD109" s="4908">
        <v>7656</v>
      </c>
      <c r="AE109" s="4908">
        <f t="shared" si="4"/>
        <v>22968</v>
      </c>
      <c r="AF109" s="3536"/>
      <c r="AG109" s="6593"/>
    </row>
    <row r="110" spans="1:33" s="6147" customFormat="1" ht="27.95" customHeight="1">
      <c r="A110" s="8404" t="s">
        <v>32095</v>
      </c>
      <c r="B110" s="4550" t="s">
        <v>33085</v>
      </c>
      <c r="C110" s="7163">
        <v>46139</v>
      </c>
      <c r="D110" s="7163">
        <v>46161</v>
      </c>
      <c r="E110" s="7163">
        <v>46140</v>
      </c>
      <c r="F110" s="4805">
        <f t="shared" si="3"/>
        <v>21</v>
      </c>
      <c r="G110" s="3536">
        <v>9055</v>
      </c>
      <c r="H110" s="8405" t="s">
        <v>1864</v>
      </c>
      <c r="I110" s="7166"/>
      <c r="J110" s="7170" t="s">
        <v>33086</v>
      </c>
      <c r="K110" s="8406" t="s">
        <v>33087</v>
      </c>
      <c r="L110" s="8393" t="s">
        <v>128</v>
      </c>
      <c r="M110" s="7031" t="s">
        <v>33172</v>
      </c>
      <c r="N110" s="3536"/>
      <c r="O110" s="7085">
        <v>3</v>
      </c>
      <c r="P110" s="7085">
        <v>3</v>
      </c>
      <c r="Q110" s="8407" t="s">
        <v>33088</v>
      </c>
      <c r="R110" s="6593"/>
      <c r="S110" s="6593"/>
      <c r="T110" s="6593"/>
      <c r="U110" s="6593"/>
      <c r="V110" s="3536"/>
      <c r="W110" s="6593"/>
      <c r="X110" s="3536"/>
      <c r="Y110" s="6593"/>
      <c r="Z110" s="6593"/>
      <c r="AA110" s="6708">
        <v>13867075</v>
      </c>
      <c r="AB110" s="6593"/>
      <c r="AC110" s="4908">
        <v>0</v>
      </c>
      <c r="AD110" s="4908">
        <v>7656</v>
      </c>
      <c r="AE110" s="4908">
        <f t="shared" si="4"/>
        <v>22968</v>
      </c>
      <c r="AF110" s="3536"/>
      <c r="AG110" s="6593"/>
    </row>
    <row r="111" spans="1:33" s="6147" customFormat="1" ht="27.95" customHeight="1">
      <c r="A111" s="8404" t="s">
        <v>32095</v>
      </c>
      <c r="B111" s="4550" t="s">
        <v>33089</v>
      </c>
      <c r="C111" s="7163">
        <v>46139</v>
      </c>
      <c r="D111" s="7163">
        <v>46161</v>
      </c>
      <c r="E111" s="7163">
        <v>46140</v>
      </c>
      <c r="F111" s="4805">
        <f t="shared" si="3"/>
        <v>21</v>
      </c>
      <c r="G111" s="3536">
        <v>9055</v>
      </c>
      <c r="H111" s="8405" t="s">
        <v>15643</v>
      </c>
      <c r="I111" s="6593"/>
      <c r="J111" s="8407" t="s">
        <v>33090</v>
      </c>
      <c r="K111" s="8406" t="s">
        <v>33091</v>
      </c>
      <c r="L111" s="8393" t="s">
        <v>128</v>
      </c>
      <c r="M111" s="7031" t="s">
        <v>33173</v>
      </c>
      <c r="N111" s="7171"/>
      <c r="O111" s="7085">
        <v>3</v>
      </c>
      <c r="P111" s="7085">
        <v>3</v>
      </c>
      <c r="Q111" s="8407" t="s">
        <v>33092</v>
      </c>
      <c r="R111" s="6593"/>
      <c r="S111" s="6593"/>
      <c r="T111" s="6593"/>
      <c r="U111" s="6593"/>
      <c r="V111" s="7172"/>
      <c r="W111" s="3536"/>
      <c r="X111" s="7172"/>
      <c r="Y111" s="6593"/>
      <c r="Z111" s="6593"/>
      <c r="AA111" s="6708">
        <v>13867110</v>
      </c>
      <c r="AB111" s="6593"/>
      <c r="AC111" s="4908">
        <v>0</v>
      </c>
      <c r="AD111" s="4908">
        <v>7656</v>
      </c>
      <c r="AE111" s="4908">
        <f t="shared" si="4"/>
        <v>22968</v>
      </c>
      <c r="AF111" s="3536"/>
      <c r="AG111" s="6593"/>
    </row>
    <row r="112" spans="1:33" s="6147" customFormat="1" ht="27.95" customHeight="1">
      <c r="A112" s="8404" t="s">
        <v>32095</v>
      </c>
      <c r="B112" s="4550" t="s">
        <v>33093</v>
      </c>
      <c r="C112" s="7163">
        <v>46139</v>
      </c>
      <c r="D112" s="7163">
        <v>46161</v>
      </c>
      <c r="E112" s="7163">
        <v>46140</v>
      </c>
      <c r="F112" s="4805">
        <f t="shared" si="3"/>
        <v>21</v>
      </c>
      <c r="G112" s="3536">
        <v>9055</v>
      </c>
      <c r="H112" s="8405" t="s">
        <v>33094</v>
      </c>
      <c r="I112" s="7166"/>
      <c r="J112" s="8407" t="s">
        <v>33095</v>
      </c>
      <c r="K112" s="8406" t="s">
        <v>33096</v>
      </c>
      <c r="L112" s="8407" t="s">
        <v>76</v>
      </c>
      <c r="M112" s="7031" t="s">
        <v>33174</v>
      </c>
      <c r="N112" s="7171"/>
      <c r="O112" s="7085">
        <v>4</v>
      </c>
      <c r="P112" s="7085">
        <v>4</v>
      </c>
      <c r="Q112" s="8407" t="s">
        <v>33097</v>
      </c>
      <c r="R112" s="6593"/>
      <c r="S112" s="6593"/>
      <c r="T112" s="6593"/>
      <c r="U112" s="6593"/>
      <c r="V112" s="3536"/>
      <c r="W112" s="3536"/>
      <c r="X112" s="3536"/>
      <c r="Y112" s="6593"/>
      <c r="Z112" s="6593"/>
      <c r="AA112" s="6708">
        <v>13867106</v>
      </c>
      <c r="AB112" s="6593"/>
      <c r="AC112" s="4908">
        <v>0</v>
      </c>
      <c r="AD112" s="4908">
        <v>7656</v>
      </c>
      <c r="AE112" s="4908">
        <f t="shared" si="4"/>
        <v>30624</v>
      </c>
      <c r="AF112" s="3536"/>
      <c r="AG112" s="6593"/>
    </row>
    <row r="113" spans="1:33" s="6147" customFormat="1" ht="27.95" customHeight="1">
      <c r="A113" s="8404" t="s">
        <v>32095</v>
      </c>
      <c r="B113" s="4550" t="s">
        <v>33098</v>
      </c>
      <c r="C113" s="7163">
        <v>46139</v>
      </c>
      <c r="D113" s="7163">
        <v>46161</v>
      </c>
      <c r="E113" s="7163">
        <v>46140</v>
      </c>
      <c r="F113" s="4805">
        <f t="shared" si="3"/>
        <v>21</v>
      </c>
      <c r="G113" s="3536">
        <v>9055</v>
      </c>
      <c r="H113" s="8405" t="s">
        <v>33099</v>
      </c>
      <c r="I113" s="6593"/>
      <c r="J113" s="8407" t="s">
        <v>33100</v>
      </c>
      <c r="K113" s="8406" t="s">
        <v>33101</v>
      </c>
      <c r="L113" s="8393" t="s">
        <v>173</v>
      </c>
      <c r="M113" s="7031" t="s">
        <v>33175</v>
      </c>
      <c r="N113" s="3536"/>
      <c r="O113" s="7085">
        <v>1</v>
      </c>
      <c r="P113" s="7085">
        <v>1</v>
      </c>
      <c r="Q113" s="8407" t="s">
        <v>33102</v>
      </c>
      <c r="R113" s="6593"/>
      <c r="S113" s="6593"/>
      <c r="T113" s="6593"/>
      <c r="U113" s="6593"/>
      <c r="V113" s="7175"/>
      <c r="W113" s="3536"/>
      <c r="X113" s="7175"/>
      <c r="Y113" s="6593"/>
      <c r="Z113" s="6593"/>
      <c r="AA113" s="5082">
        <v>13867082</v>
      </c>
      <c r="AB113" s="6593"/>
      <c r="AC113" s="4908">
        <v>0</v>
      </c>
      <c r="AD113" s="4908">
        <v>7656</v>
      </c>
      <c r="AE113" s="4908">
        <f t="shared" si="4"/>
        <v>7656</v>
      </c>
      <c r="AF113" s="3536"/>
      <c r="AG113" s="6593"/>
    </row>
    <row r="114" spans="1:33" s="6147" customFormat="1" ht="27.95" customHeight="1">
      <c r="A114" s="8404" t="s">
        <v>32095</v>
      </c>
      <c r="B114" s="4550" t="s">
        <v>33103</v>
      </c>
      <c r="C114" s="7163">
        <v>46139</v>
      </c>
      <c r="D114" s="7163">
        <v>46161</v>
      </c>
      <c r="E114" s="7163">
        <v>46140</v>
      </c>
      <c r="F114" s="4805">
        <f t="shared" si="3"/>
        <v>21</v>
      </c>
      <c r="G114" s="3536">
        <v>9055</v>
      </c>
      <c r="H114" s="8405" t="s">
        <v>33104</v>
      </c>
      <c r="I114" s="3536"/>
      <c r="J114" s="8407" t="s">
        <v>33105</v>
      </c>
      <c r="K114" s="8406" t="s">
        <v>33106</v>
      </c>
      <c r="L114" s="8407" t="s">
        <v>62</v>
      </c>
      <c r="M114" s="7031" t="s">
        <v>33176</v>
      </c>
      <c r="N114" s="3536"/>
      <c r="O114" s="7085">
        <v>5</v>
      </c>
      <c r="P114" s="7085">
        <v>5</v>
      </c>
      <c r="Q114" s="8407" t="s">
        <v>33107</v>
      </c>
      <c r="R114" s="7176"/>
      <c r="S114" s="6593"/>
      <c r="T114" s="6593"/>
      <c r="U114" s="6593"/>
      <c r="V114" s="3536"/>
      <c r="W114" s="3536"/>
      <c r="X114" s="3536"/>
      <c r="Y114" s="6593"/>
      <c r="Z114" s="6593"/>
      <c r="AA114" s="6708">
        <v>13867122</v>
      </c>
      <c r="AB114" s="6593"/>
      <c r="AC114" s="4908">
        <v>0</v>
      </c>
      <c r="AD114" s="4908">
        <v>7656</v>
      </c>
      <c r="AE114" s="4908">
        <f t="shared" si="4"/>
        <v>38280</v>
      </c>
      <c r="AF114" s="3536"/>
      <c r="AG114" s="6593"/>
    </row>
    <row r="115" spans="1:33" s="6147" customFormat="1" ht="27.95" customHeight="1">
      <c r="A115" s="8404" t="s">
        <v>32095</v>
      </c>
      <c r="B115" s="4550" t="s">
        <v>33108</v>
      </c>
      <c r="C115" s="7163">
        <v>46139</v>
      </c>
      <c r="D115" s="7163">
        <v>46161</v>
      </c>
      <c r="E115" s="7163">
        <v>46140</v>
      </c>
      <c r="F115" s="4805">
        <f t="shared" si="3"/>
        <v>21</v>
      </c>
      <c r="G115" s="3536">
        <v>9055</v>
      </c>
      <c r="H115" s="8405" t="s">
        <v>33109</v>
      </c>
      <c r="I115" s="6593"/>
      <c r="J115" s="8407" t="s">
        <v>33110</v>
      </c>
      <c r="K115" s="8406" t="s">
        <v>33111</v>
      </c>
      <c r="L115" s="8407" t="s">
        <v>28</v>
      </c>
      <c r="M115" s="7031" t="s">
        <v>33177</v>
      </c>
      <c r="N115" s="3536"/>
      <c r="O115" s="7085">
        <v>2</v>
      </c>
      <c r="P115" s="7085">
        <v>2</v>
      </c>
      <c r="Q115" s="8407" t="s">
        <v>33112</v>
      </c>
      <c r="R115" s="7176"/>
      <c r="S115" s="6593"/>
      <c r="T115" s="6593"/>
      <c r="U115" s="6593"/>
      <c r="V115" s="3536"/>
      <c r="W115" s="6593"/>
      <c r="X115" s="3536"/>
      <c r="Y115" s="6593"/>
      <c r="Z115" s="6593"/>
      <c r="AA115" s="6708">
        <v>13867141</v>
      </c>
      <c r="AB115" s="6593"/>
      <c r="AC115" s="4908">
        <v>0</v>
      </c>
      <c r="AD115" s="4908">
        <v>7656</v>
      </c>
      <c r="AE115" s="4908">
        <f t="shared" si="4"/>
        <v>15312</v>
      </c>
      <c r="AF115" s="3536"/>
      <c r="AG115" s="6593"/>
    </row>
    <row r="116" spans="1:33" s="6147" customFormat="1" ht="27.95" customHeight="1">
      <c r="A116" s="8404" t="s">
        <v>32095</v>
      </c>
      <c r="B116" s="4550" t="s">
        <v>33113</v>
      </c>
      <c r="C116" s="7163">
        <v>46139</v>
      </c>
      <c r="D116" s="7163">
        <v>46161</v>
      </c>
      <c r="E116" s="7163">
        <v>46140</v>
      </c>
      <c r="F116" s="4805">
        <f t="shared" si="3"/>
        <v>21</v>
      </c>
      <c r="G116" s="3536">
        <v>9055</v>
      </c>
      <c r="H116" s="8405" t="s">
        <v>33114</v>
      </c>
      <c r="I116" s="6593"/>
      <c r="J116" s="8407" t="s">
        <v>33115</v>
      </c>
      <c r="K116" s="8406" t="s">
        <v>33116</v>
      </c>
      <c r="L116" s="8393" t="s">
        <v>173</v>
      </c>
      <c r="M116" s="7031" t="s">
        <v>33178</v>
      </c>
      <c r="N116" s="3536"/>
      <c r="O116" s="7085">
        <v>1</v>
      </c>
      <c r="P116" s="7085">
        <v>1</v>
      </c>
      <c r="Q116" s="8407" t="s">
        <v>33117</v>
      </c>
      <c r="R116" s="7176"/>
      <c r="S116" s="6593"/>
      <c r="T116" s="6593"/>
      <c r="U116" s="6593"/>
      <c r="V116" s="3536"/>
      <c r="W116" s="3536"/>
      <c r="X116" s="3536"/>
      <c r="Y116" s="6593"/>
      <c r="Z116" s="6593"/>
      <c r="AA116" s="6708">
        <v>13867452</v>
      </c>
      <c r="AB116" s="6593"/>
      <c r="AC116" s="4908">
        <v>0</v>
      </c>
      <c r="AD116" s="4908">
        <v>7656</v>
      </c>
      <c r="AE116" s="4908">
        <f t="shared" si="4"/>
        <v>7656</v>
      </c>
      <c r="AF116" s="3536"/>
      <c r="AG116" s="6593"/>
    </row>
    <row r="117" spans="1:33" s="6147" customFormat="1" ht="27.95" customHeight="1">
      <c r="A117" s="8404" t="s">
        <v>32095</v>
      </c>
      <c r="B117" s="4550" t="s">
        <v>33118</v>
      </c>
      <c r="C117" s="7163">
        <v>46139</v>
      </c>
      <c r="D117" s="7163">
        <v>46161</v>
      </c>
      <c r="E117" s="7163">
        <v>46140</v>
      </c>
      <c r="F117" s="4805">
        <f t="shared" si="3"/>
        <v>21</v>
      </c>
      <c r="G117" s="3536">
        <v>9055</v>
      </c>
      <c r="H117" s="8405" t="s">
        <v>33119</v>
      </c>
      <c r="I117" s="6593"/>
      <c r="J117" s="8407" t="s">
        <v>33120</v>
      </c>
      <c r="K117" s="8406" t="s">
        <v>33121</v>
      </c>
      <c r="L117" s="8407" t="s">
        <v>193</v>
      </c>
      <c r="M117" s="7031" t="s">
        <v>33179</v>
      </c>
      <c r="N117" s="3536"/>
      <c r="O117" s="7085">
        <v>6</v>
      </c>
      <c r="P117" s="7085">
        <v>6</v>
      </c>
      <c r="Q117" s="8407" t="s">
        <v>33122</v>
      </c>
      <c r="R117" s="7176"/>
      <c r="S117" s="6593"/>
      <c r="T117" s="6593"/>
      <c r="U117" s="6593"/>
      <c r="V117" s="3536"/>
      <c r="W117" s="6593"/>
      <c r="X117" s="3536"/>
      <c r="Y117" s="6593"/>
      <c r="Z117" s="6593"/>
      <c r="AA117" s="6708">
        <v>13867491</v>
      </c>
      <c r="AB117" s="6593"/>
      <c r="AC117" s="4908">
        <v>0</v>
      </c>
      <c r="AD117" s="4908">
        <v>7656</v>
      </c>
      <c r="AE117" s="4908">
        <f t="shared" si="4"/>
        <v>45936</v>
      </c>
      <c r="AF117" s="3536"/>
      <c r="AG117" s="6593"/>
    </row>
    <row r="118" spans="1:33" s="6147" customFormat="1" ht="27.95" customHeight="1">
      <c r="A118" s="8404" t="s">
        <v>32095</v>
      </c>
      <c r="B118" s="4550" t="s">
        <v>33123</v>
      </c>
      <c r="C118" s="7163">
        <v>46139</v>
      </c>
      <c r="D118" s="7163">
        <v>46161</v>
      </c>
      <c r="E118" s="7163">
        <v>46140</v>
      </c>
      <c r="F118" s="4805">
        <f t="shared" si="3"/>
        <v>21</v>
      </c>
      <c r="G118" s="3536">
        <v>9055</v>
      </c>
      <c r="H118" s="8405" t="s">
        <v>5814</v>
      </c>
      <c r="I118" s="3536"/>
      <c r="J118" s="4550" t="s">
        <v>33124</v>
      </c>
      <c r="K118" s="8406" t="s">
        <v>33125</v>
      </c>
      <c r="L118" s="8407" t="s">
        <v>20680</v>
      </c>
      <c r="M118" s="7031" t="s">
        <v>33180</v>
      </c>
      <c r="N118" s="3536"/>
      <c r="O118" s="7085">
        <v>3</v>
      </c>
      <c r="P118" s="7085">
        <v>3</v>
      </c>
      <c r="Q118" s="8407" t="s">
        <v>33126</v>
      </c>
      <c r="R118" s="7176"/>
      <c r="S118" s="6593"/>
      <c r="T118" s="6593"/>
      <c r="U118" s="6593"/>
      <c r="V118" s="3536"/>
      <c r="W118" s="6593"/>
      <c r="X118" s="3536"/>
      <c r="Y118" s="6593"/>
      <c r="Z118" s="6593"/>
      <c r="AA118" s="6708">
        <v>13867515</v>
      </c>
      <c r="AB118" s="6593"/>
      <c r="AC118" s="4908">
        <v>0</v>
      </c>
      <c r="AD118" s="4908">
        <v>4210.8</v>
      </c>
      <c r="AE118" s="4908">
        <f t="shared" si="4"/>
        <v>12632.400000000001</v>
      </c>
      <c r="AF118" s="3536"/>
      <c r="AG118" s="6593"/>
    </row>
    <row r="119" spans="1:33" s="6147" customFormat="1" ht="27.95" customHeight="1">
      <c r="A119" s="8404" t="s">
        <v>32095</v>
      </c>
      <c r="B119" s="4550" t="s">
        <v>33127</v>
      </c>
      <c r="C119" s="7163">
        <v>46139</v>
      </c>
      <c r="D119" s="7163">
        <v>46161</v>
      </c>
      <c r="E119" s="7163">
        <v>46140</v>
      </c>
      <c r="F119" s="4805">
        <f t="shared" si="3"/>
        <v>21</v>
      </c>
      <c r="G119" s="3536">
        <v>9055</v>
      </c>
      <c r="H119" s="8405" t="s">
        <v>33129</v>
      </c>
      <c r="I119" s="3536"/>
      <c r="J119" s="4550" t="s">
        <v>33130</v>
      </c>
      <c r="K119" s="8406" t="s">
        <v>33131</v>
      </c>
      <c r="L119" s="8393" t="s">
        <v>173</v>
      </c>
      <c r="M119" s="7031" t="s">
        <v>33181</v>
      </c>
      <c r="N119" s="3536"/>
      <c r="O119" s="7085">
        <v>1</v>
      </c>
      <c r="P119" s="7085">
        <v>1</v>
      </c>
      <c r="Q119" s="8407" t="s">
        <v>33132</v>
      </c>
      <c r="R119" s="6593"/>
      <c r="S119" s="6593"/>
      <c r="T119" s="6593"/>
      <c r="U119" s="6593"/>
      <c r="V119" s="6593"/>
      <c r="W119" s="6593"/>
      <c r="X119" s="6593"/>
      <c r="Y119" s="6593"/>
      <c r="Z119" s="6593"/>
      <c r="AA119" s="6705">
        <v>13867507</v>
      </c>
      <c r="AB119" s="6593"/>
      <c r="AC119" s="4908">
        <v>0</v>
      </c>
      <c r="AD119" s="4908">
        <v>7656</v>
      </c>
      <c r="AE119" s="4908">
        <f t="shared" si="4"/>
        <v>7656</v>
      </c>
      <c r="AF119" s="3536"/>
      <c r="AG119" s="6593"/>
    </row>
    <row r="120" spans="1:33" s="6147" customFormat="1" ht="27.95" customHeight="1">
      <c r="A120" s="8404" t="s">
        <v>32095</v>
      </c>
      <c r="B120" s="4550" t="s">
        <v>33128</v>
      </c>
      <c r="C120" s="7163">
        <v>46139</v>
      </c>
      <c r="D120" s="7163">
        <v>46161</v>
      </c>
      <c r="E120" s="7163">
        <v>46140</v>
      </c>
      <c r="F120" s="4805">
        <f t="shared" si="3"/>
        <v>21</v>
      </c>
      <c r="G120" s="3536">
        <v>9055</v>
      </c>
      <c r="H120" s="7182"/>
      <c r="I120" s="3536" t="s">
        <v>21302</v>
      </c>
      <c r="J120" s="4550" t="s">
        <v>33133</v>
      </c>
      <c r="K120" s="8406" t="s">
        <v>33134</v>
      </c>
      <c r="L120" s="8407" t="s">
        <v>21181</v>
      </c>
      <c r="M120" s="7031" t="s">
        <v>33182</v>
      </c>
      <c r="N120" s="3536"/>
      <c r="O120" s="7085">
        <v>1</v>
      </c>
      <c r="P120" s="7085">
        <v>1</v>
      </c>
      <c r="Q120" s="8407" t="s">
        <v>33135</v>
      </c>
      <c r="R120" s="6593"/>
      <c r="S120" s="6593"/>
      <c r="T120" s="6593"/>
      <c r="U120" s="6593"/>
      <c r="V120" s="3536"/>
      <c r="W120" s="3536"/>
      <c r="X120" s="3536"/>
      <c r="Y120" s="6593"/>
      <c r="Z120" s="6593"/>
      <c r="AA120" s="6705">
        <v>13867554</v>
      </c>
      <c r="AB120" s="6593"/>
      <c r="AC120" s="4908">
        <v>0</v>
      </c>
      <c r="AD120" s="4908">
        <v>4210.8</v>
      </c>
      <c r="AE120" s="4908">
        <f t="shared" si="4"/>
        <v>4210.8</v>
      </c>
      <c r="AF120" s="3536"/>
      <c r="AG120" s="6593"/>
    </row>
    <row r="121" spans="1:33" s="6147" customFormat="1" ht="27.95" customHeight="1">
      <c r="A121" s="8404" t="s">
        <v>32095</v>
      </c>
      <c r="B121" s="4550" t="s">
        <v>33136</v>
      </c>
      <c r="C121" s="7163">
        <v>46139</v>
      </c>
      <c r="D121" s="7163">
        <v>46161</v>
      </c>
      <c r="E121" s="7163">
        <v>46140</v>
      </c>
      <c r="F121" s="4805">
        <f t="shared" si="3"/>
        <v>21</v>
      </c>
      <c r="G121" s="3536">
        <v>9055</v>
      </c>
      <c r="H121" s="7182"/>
      <c r="I121" s="3536" t="s">
        <v>21302</v>
      </c>
      <c r="J121" s="4550" t="s">
        <v>33143</v>
      </c>
      <c r="K121" s="8406" t="s">
        <v>33144</v>
      </c>
      <c r="L121" s="8407" t="s">
        <v>76</v>
      </c>
      <c r="M121" s="7031" t="s">
        <v>33183</v>
      </c>
      <c r="N121" s="3536"/>
      <c r="O121" s="7085">
        <v>4</v>
      </c>
      <c r="P121" s="7085">
        <v>4</v>
      </c>
      <c r="Q121" s="8407" t="s">
        <v>33145</v>
      </c>
      <c r="R121" s="6593"/>
      <c r="S121" s="6593"/>
      <c r="T121" s="6593"/>
      <c r="U121" s="6593"/>
      <c r="V121" s="3536"/>
      <c r="W121" s="6593"/>
      <c r="X121" s="3536"/>
      <c r="Y121" s="6593"/>
      <c r="Z121" s="6593"/>
      <c r="AA121" s="6705">
        <v>13867562</v>
      </c>
      <c r="AB121" s="6593"/>
      <c r="AC121" s="4908">
        <v>0</v>
      </c>
      <c r="AD121" s="4908">
        <v>7656</v>
      </c>
      <c r="AE121" s="4908">
        <f t="shared" si="4"/>
        <v>30624</v>
      </c>
      <c r="AF121" s="3536"/>
      <c r="AG121" s="6593"/>
    </row>
    <row r="122" spans="1:33" s="6147" customFormat="1" ht="27.95" customHeight="1">
      <c r="A122" s="8404" t="s">
        <v>32095</v>
      </c>
      <c r="B122" s="4550" t="s">
        <v>33137</v>
      </c>
      <c r="C122" s="7163">
        <v>46139</v>
      </c>
      <c r="D122" s="7163">
        <v>46161</v>
      </c>
      <c r="E122" s="7163">
        <v>46140</v>
      </c>
      <c r="F122" s="4805">
        <f t="shared" si="3"/>
        <v>21</v>
      </c>
      <c r="G122" s="3536">
        <v>9055</v>
      </c>
      <c r="H122" s="8405" t="s">
        <v>5192</v>
      </c>
      <c r="I122" s="3536"/>
      <c r="J122" s="8404" t="s">
        <v>33146</v>
      </c>
      <c r="K122" s="8406" t="s">
        <v>33147</v>
      </c>
      <c r="L122" s="8407" t="s">
        <v>62</v>
      </c>
      <c r="M122" s="7031" t="s">
        <v>33184</v>
      </c>
      <c r="N122" s="3536"/>
      <c r="O122" s="7085">
        <v>5</v>
      </c>
      <c r="P122" s="7085">
        <v>5</v>
      </c>
      <c r="Q122" s="8407" t="s">
        <v>33148</v>
      </c>
      <c r="R122" s="6593"/>
      <c r="S122" s="6593"/>
      <c r="T122" s="6593"/>
      <c r="U122" s="6593"/>
      <c r="V122" s="3536"/>
      <c r="W122" s="6593"/>
      <c r="X122" s="3536"/>
      <c r="Y122" s="6593"/>
      <c r="Z122" s="6593"/>
      <c r="AA122" s="6705">
        <v>13867594</v>
      </c>
      <c r="AB122" s="6593"/>
      <c r="AC122" s="4908">
        <v>0</v>
      </c>
      <c r="AD122" s="4908">
        <v>7656</v>
      </c>
      <c r="AE122" s="4908">
        <f t="shared" si="4"/>
        <v>38280</v>
      </c>
      <c r="AF122" s="3536"/>
      <c r="AG122" s="6593"/>
    </row>
    <row r="123" spans="1:33" s="6147" customFormat="1" ht="27.95" customHeight="1">
      <c r="A123" s="8404" t="s">
        <v>32095</v>
      </c>
      <c r="B123" s="4550" t="s">
        <v>33138</v>
      </c>
      <c r="C123" s="7163">
        <v>46139</v>
      </c>
      <c r="D123" s="7163">
        <v>46161</v>
      </c>
      <c r="E123" s="7163">
        <v>46140</v>
      </c>
      <c r="F123" s="4805">
        <f t="shared" si="3"/>
        <v>21</v>
      </c>
      <c r="G123" s="3536">
        <v>9055</v>
      </c>
      <c r="H123" s="8405" t="s">
        <v>33149</v>
      </c>
      <c r="I123" s="3536"/>
      <c r="J123" s="4550" t="s">
        <v>33150</v>
      </c>
      <c r="K123" s="8406" t="s">
        <v>33131</v>
      </c>
      <c r="L123" s="8393" t="s">
        <v>128</v>
      </c>
      <c r="M123" s="7031" t="s">
        <v>33185</v>
      </c>
      <c r="N123" s="3536"/>
      <c r="O123" s="7085">
        <v>3</v>
      </c>
      <c r="P123" s="7085">
        <v>3</v>
      </c>
      <c r="Q123" s="8407" t="s">
        <v>33151</v>
      </c>
      <c r="R123" s="6593"/>
      <c r="S123" s="6593"/>
      <c r="T123" s="6593"/>
      <c r="U123" s="6593"/>
      <c r="V123" s="3536"/>
      <c r="W123" s="3536"/>
      <c r="X123" s="3536"/>
      <c r="Y123" s="6593"/>
      <c r="Z123" s="6593"/>
      <c r="AA123" s="6705">
        <v>13867604</v>
      </c>
      <c r="AB123" s="6593"/>
      <c r="AC123" s="4908">
        <v>0</v>
      </c>
      <c r="AD123" s="4908">
        <v>7656</v>
      </c>
      <c r="AE123" s="4908">
        <f t="shared" si="4"/>
        <v>22968</v>
      </c>
      <c r="AF123" s="3536"/>
      <c r="AG123" s="6593"/>
    </row>
    <row r="124" spans="1:33" s="6147" customFormat="1" ht="27.95" customHeight="1">
      <c r="A124" s="8404" t="s">
        <v>32095</v>
      </c>
      <c r="B124" s="4550" t="s">
        <v>33139</v>
      </c>
      <c r="C124" s="7163">
        <v>46139</v>
      </c>
      <c r="D124" s="7163">
        <v>46161</v>
      </c>
      <c r="E124" s="7163">
        <v>46140</v>
      </c>
      <c r="F124" s="4805">
        <f t="shared" si="3"/>
        <v>21</v>
      </c>
      <c r="G124" s="3536">
        <v>9055</v>
      </c>
      <c r="H124" s="8405" t="s">
        <v>33155</v>
      </c>
      <c r="I124" s="3536"/>
      <c r="J124" s="4550" t="s">
        <v>33156</v>
      </c>
      <c r="K124" s="8406" t="s">
        <v>33131</v>
      </c>
      <c r="L124" s="8407" t="s">
        <v>76</v>
      </c>
      <c r="M124" s="7031" t="s">
        <v>33186</v>
      </c>
      <c r="N124" s="3536"/>
      <c r="O124" s="7085">
        <v>4</v>
      </c>
      <c r="P124" s="7085">
        <v>4</v>
      </c>
      <c r="Q124" s="8407" t="s">
        <v>33157</v>
      </c>
      <c r="R124" s="6593"/>
      <c r="S124" s="6593"/>
      <c r="T124" s="6593"/>
      <c r="U124" s="6593"/>
      <c r="V124" s="3536"/>
      <c r="W124" s="6593"/>
      <c r="X124" s="3536"/>
      <c r="Y124" s="6593"/>
      <c r="Z124" s="6593"/>
      <c r="AA124" s="6705">
        <v>13867642</v>
      </c>
      <c r="AB124" s="6593"/>
      <c r="AC124" s="4908">
        <v>0</v>
      </c>
      <c r="AD124" s="4908">
        <v>7656</v>
      </c>
      <c r="AE124" s="4908">
        <f t="shared" si="4"/>
        <v>30624</v>
      </c>
      <c r="AF124" s="3536"/>
      <c r="AG124" s="6593"/>
    </row>
    <row r="125" spans="1:33" s="6147" customFormat="1" ht="27.95" customHeight="1">
      <c r="A125" s="8404" t="s">
        <v>32095</v>
      </c>
      <c r="B125" s="4550" t="s">
        <v>33140</v>
      </c>
      <c r="C125" s="7163">
        <v>46139</v>
      </c>
      <c r="D125" s="7163">
        <v>46161</v>
      </c>
      <c r="E125" s="7163">
        <v>46140</v>
      </c>
      <c r="F125" s="4805">
        <f t="shared" si="3"/>
        <v>21</v>
      </c>
      <c r="G125" s="3536">
        <v>9055</v>
      </c>
      <c r="H125" s="8405" t="s">
        <v>33152</v>
      </c>
      <c r="I125" s="7180"/>
      <c r="J125" s="8404" t="s">
        <v>33153</v>
      </c>
      <c r="K125" s="8406" t="s">
        <v>33131</v>
      </c>
      <c r="L125" s="8407" t="s">
        <v>62</v>
      </c>
      <c r="M125" s="7031" t="s">
        <v>33187</v>
      </c>
      <c r="N125" s="3536"/>
      <c r="O125" s="7085">
        <v>5</v>
      </c>
      <c r="P125" s="7085">
        <v>5</v>
      </c>
      <c r="Q125" s="8407" t="s">
        <v>33154</v>
      </c>
      <c r="R125" s="6593"/>
      <c r="S125" s="6593"/>
      <c r="T125" s="6593"/>
      <c r="U125" s="6593"/>
      <c r="V125" s="3536"/>
      <c r="W125" s="6593"/>
      <c r="X125" s="3536"/>
      <c r="Y125" s="6593"/>
      <c r="Z125" s="6593"/>
      <c r="AA125" s="6705">
        <v>13867636</v>
      </c>
      <c r="AB125" s="6593"/>
      <c r="AC125" s="4908">
        <v>0</v>
      </c>
      <c r="AD125" s="4908">
        <v>7656</v>
      </c>
      <c r="AE125" s="4908">
        <f t="shared" si="4"/>
        <v>38280</v>
      </c>
      <c r="AF125" s="3536"/>
      <c r="AG125" s="6593"/>
    </row>
    <row r="126" spans="1:33" s="6147" customFormat="1" ht="27.95" customHeight="1">
      <c r="A126" s="8404" t="s">
        <v>32095</v>
      </c>
      <c r="B126" s="4550" t="s">
        <v>33141</v>
      </c>
      <c r="C126" s="7163">
        <v>46139</v>
      </c>
      <c r="D126" s="7163">
        <v>46161</v>
      </c>
      <c r="E126" s="7163">
        <v>46140</v>
      </c>
      <c r="F126" s="4805">
        <f t="shared" si="3"/>
        <v>21</v>
      </c>
      <c r="G126" s="3536">
        <v>9055</v>
      </c>
      <c r="H126" s="8405" t="s">
        <v>33158</v>
      </c>
      <c r="I126" s="3536"/>
      <c r="J126" s="8404" t="s">
        <v>33159</v>
      </c>
      <c r="K126" s="8406" t="s">
        <v>33160</v>
      </c>
      <c r="L126" s="8393" t="s">
        <v>128</v>
      </c>
      <c r="M126" s="7031" t="s">
        <v>33188</v>
      </c>
      <c r="N126" s="3536"/>
      <c r="O126" s="7085">
        <v>3</v>
      </c>
      <c r="P126" s="7085">
        <v>3</v>
      </c>
      <c r="Q126" s="8407" t="s">
        <v>33161</v>
      </c>
      <c r="R126" s="6593"/>
      <c r="S126" s="6593"/>
      <c r="T126" s="6593"/>
      <c r="U126" s="6593"/>
      <c r="V126" s="3536"/>
      <c r="W126" s="3536"/>
      <c r="X126" s="3536"/>
      <c r="Y126" s="6593"/>
      <c r="Z126" s="6593"/>
      <c r="AA126" s="6705">
        <v>13867673</v>
      </c>
      <c r="AB126" s="6593"/>
      <c r="AC126" s="4908">
        <v>0</v>
      </c>
      <c r="AD126" s="4908">
        <v>7656</v>
      </c>
      <c r="AE126" s="4908">
        <f t="shared" si="4"/>
        <v>22968</v>
      </c>
      <c r="AF126" s="3536"/>
      <c r="AG126" s="6593"/>
    </row>
    <row r="127" spans="1:33" s="6147" customFormat="1" ht="27.95" customHeight="1">
      <c r="A127" s="8404" t="s">
        <v>32095</v>
      </c>
      <c r="B127" s="4550" t="s">
        <v>33142</v>
      </c>
      <c r="C127" s="7163">
        <v>46139</v>
      </c>
      <c r="D127" s="7163">
        <v>46161</v>
      </c>
      <c r="E127" s="7163">
        <v>46140</v>
      </c>
      <c r="F127" s="4805">
        <f t="shared" si="3"/>
        <v>21</v>
      </c>
      <c r="G127" s="3536">
        <v>9055</v>
      </c>
      <c r="H127" s="8405" t="s">
        <v>33162</v>
      </c>
      <c r="I127" s="3536"/>
      <c r="J127" s="8404" t="s">
        <v>33163</v>
      </c>
      <c r="K127" s="8406" t="s">
        <v>33164</v>
      </c>
      <c r="L127" s="8393" t="s">
        <v>128</v>
      </c>
      <c r="M127" s="7031" t="s">
        <v>33189</v>
      </c>
      <c r="N127" s="3536"/>
      <c r="O127" s="7085">
        <v>3</v>
      </c>
      <c r="P127" s="7085">
        <v>3</v>
      </c>
      <c r="Q127" s="8407" t="s">
        <v>33165</v>
      </c>
      <c r="R127" s="6593"/>
      <c r="S127" s="6593"/>
      <c r="T127" s="6593"/>
      <c r="U127" s="6593"/>
      <c r="V127" s="3536"/>
      <c r="W127" s="3536"/>
      <c r="X127" s="3536"/>
      <c r="Y127" s="6593"/>
      <c r="Z127" s="6593"/>
      <c r="AA127" s="6705">
        <v>13867701</v>
      </c>
      <c r="AB127" s="6593"/>
      <c r="AC127" s="4908">
        <v>0</v>
      </c>
      <c r="AD127" s="4908">
        <v>7656</v>
      </c>
      <c r="AE127" s="4908">
        <f t="shared" si="4"/>
        <v>22968</v>
      </c>
      <c r="AF127" s="3536"/>
      <c r="AG127" s="6593"/>
    </row>
    <row r="128" spans="1:33" s="6147" customFormat="1" ht="27.95" customHeight="1">
      <c r="A128" s="8404" t="s">
        <v>32073</v>
      </c>
      <c r="B128" s="4550" t="s">
        <v>33166</v>
      </c>
      <c r="C128" s="7163">
        <v>46139</v>
      </c>
      <c r="D128" s="7163">
        <v>46161</v>
      </c>
      <c r="E128" s="7163">
        <v>46140</v>
      </c>
      <c r="F128" s="4805">
        <f t="shared" si="3"/>
        <v>21</v>
      </c>
      <c r="G128" s="3536">
        <v>9056</v>
      </c>
      <c r="H128" s="8405" t="s">
        <v>33167</v>
      </c>
      <c r="I128" s="3536"/>
      <c r="J128" s="7184" t="s">
        <v>33168</v>
      </c>
      <c r="K128" s="8406" t="s">
        <v>33169</v>
      </c>
      <c r="L128" s="8407" t="s">
        <v>28</v>
      </c>
      <c r="M128" s="7031" t="s">
        <v>33190</v>
      </c>
      <c r="N128" s="3536"/>
      <c r="O128" s="7085">
        <v>2</v>
      </c>
      <c r="P128" s="7085">
        <v>2</v>
      </c>
      <c r="Q128" s="8407" t="s">
        <v>33170</v>
      </c>
      <c r="R128" s="6593"/>
      <c r="S128" s="6593"/>
      <c r="T128" s="6593"/>
      <c r="U128" s="6593"/>
      <c r="V128" s="7185"/>
      <c r="W128" s="3536"/>
      <c r="X128" s="7185"/>
      <c r="Y128" s="6593"/>
      <c r="Z128" s="6593"/>
      <c r="AA128" s="6705">
        <v>13867472</v>
      </c>
      <c r="AB128" s="6593"/>
      <c r="AC128" s="4908">
        <v>1500</v>
      </c>
      <c r="AD128" s="4908">
        <v>8800</v>
      </c>
      <c r="AE128" s="4908">
        <f t="shared" si="4"/>
        <v>19100</v>
      </c>
      <c r="AF128" s="3536"/>
      <c r="AG128" s="6593"/>
    </row>
    <row r="129" spans="1:33" s="6147" customFormat="1" ht="27.95" customHeight="1">
      <c r="A129" s="8408" t="s">
        <v>32051</v>
      </c>
      <c r="B129" s="8408" t="s">
        <v>33191</v>
      </c>
      <c r="C129" s="7163">
        <v>46121</v>
      </c>
      <c r="D129" s="7163">
        <v>46174</v>
      </c>
      <c r="E129" s="7163">
        <v>46139</v>
      </c>
      <c r="F129" s="8409">
        <f t="shared" si="3"/>
        <v>35</v>
      </c>
      <c r="G129" s="3536">
        <v>8644</v>
      </c>
      <c r="H129" s="8410" t="s">
        <v>33192</v>
      </c>
      <c r="I129" s="8411"/>
      <c r="J129" s="8412" t="s">
        <v>33193</v>
      </c>
      <c r="K129" s="8413" t="s">
        <v>33194</v>
      </c>
      <c r="L129" s="8412" t="s">
        <v>173</v>
      </c>
      <c r="M129" s="7031" t="s">
        <v>33195</v>
      </c>
      <c r="N129" s="3536"/>
      <c r="O129" s="7085">
        <v>1</v>
      </c>
      <c r="P129" s="7085">
        <v>1</v>
      </c>
      <c r="Q129" s="8412" t="s">
        <v>33196</v>
      </c>
      <c r="R129" s="6593"/>
      <c r="S129" s="6593"/>
      <c r="T129" s="6593"/>
      <c r="U129" s="6593"/>
      <c r="V129" s="3536"/>
      <c r="W129" s="3536"/>
      <c r="X129" s="3536"/>
      <c r="Y129" s="6593"/>
      <c r="Z129" s="6593"/>
      <c r="AA129" s="6708">
        <v>13860374</v>
      </c>
      <c r="AB129" s="6593"/>
      <c r="AC129" s="4908">
        <v>8625</v>
      </c>
      <c r="AD129" s="4908">
        <v>7656</v>
      </c>
      <c r="AE129" s="4908">
        <f t="shared" si="4"/>
        <v>16281</v>
      </c>
      <c r="AF129" s="3536"/>
      <c r="AG129" s="6593"/>
    </row>
    <row r="130" spans="1:33" s="6147" customFormat="1" ht="27.95" customHeight="1">
      <c r="A130" s="8408" t="s">
        <v>32051</v>
      </c>
      <c r="B130" s="8408" t="s">
        <v>33197</v>
      </c>
      <c r="C130" s="7163">
        <v>46121</v>
      </c>
      <c r="D130" s="7163">
        <v>46174</v>
      </c>
      <c r="E130" s="7163">
        <v>46139</v>
      </c>
      <c r="F130" s="8409">
        <f t="shared" si="3"/>
        <v>35</v>
      </c>
      <c r="G130" s="3536">
        <v>8644</v>
      </c>
      <c r="H130" s="8410" t="s">
        <v>33198</v>
      </c>
      <c r="I130" s="8411"/>
      <c r="J130" s="8412" t="s">
        <v>33199</v>
      </c>
      <c r="K130" s="8413" t="s">
        <v>33200</v>
      </c>
      <c r="L130" s="8412" t="s">
        <v>128</v>
      </c>
      <c r="M130" s="7031" t="s">
        <v>33201</v>
      </c>
      <c r="N130" s="3536"/>
      <c r="O130" s="7085">
        <v>3</v>
      </c>
      <c r="P130" s="7085">
        <v>3</v>
      </c>
      <c r="Q130" s="8412" t="s">
        <v>33202</v>
      </c>
      <c r="R130" s="6593"/>
      <c r="S130" s="6593"/>
      <c r="T130" s="6593"/>
      <c r="U130" s="6593"/>
      <c r="V130" s="3536"/>
      <c r="W130" s="6593"/>
      <c r="X130" s="3536"/>
      <c r="Y130" s="6593"/>
      <c r="Z130" s="6593"/>
      <c r="AA130" s="6708"/>
      <c r="AB130" s="6593"/>
      <c r="AC130" s="4908">
        <v>4125</v>
      </c>
      <c r="AD130" s="4908">
        <v>7656</v>
      </c>
      <c r="AE130" s="4908">
        <f t="shared" si="4"/>
        <v>27093</v>
      </c>
      <c r="AF130" s="3536"/>
      <c r="AG130" s="6593"/>
    </row>
    <row r="131" spans="1:33" s="6147" customFormat="1" ht="27.95" customHeight="1">
      <c r="A131" s="8408" t="s">
        <v>32051</v>
      </c>
      <c r="B131" s="8408" t="s">
        <v>33203</v>
      </c>
      <c r="C131" s="7163">
        <v>46121</v>
      </c>
      <c r="D131" s="7163">
        <v>46174</v>
      </c>
      <c r="E131" s="7163">
        <v>46139</v>
      </c>
      <c r="F131" s="8409">
        <f t="shared" si="3"/>
        <v>35</v>
      </c>
      <c r="G131" s="3536">
        <v>8644</v>
      </c>
      <c r="H131" s="8410" t="s">
        <v>33204</v>
      </c>
      <c r="I131" s="6593"/>
      <c r="J131" s="8412" t="s">
        <v>33205</v>
      </c>
      <c r="K131" s="8413" t="s">
        <v>33206</v>
      </c>
      <c r="L131" s="8412" t="s">
        <v>28</v>
      </c>
      <c r="M131" s="7031" t="s">
        <v>33207</v>
      </c>
      <c r="N131" s="7171"/>
      <c r="O131" s="7085">
        <v>2</v>
      </c>
      <c r="P131" s="7085">
        <v>2</v>
      </c>
      <c r="Q131" s="8412" t="s">
        <v>33208</v>
      </c>
      <c r="R131" s="6593"/>
      <c r="S131" s="6593"/>
      <c r="T131" s="6593"/>
      <c r="U131" s="6593"/>
      <c r="V131" s="8411"/>
      <c r="W131" s="3536"/>
      <c r="X131" s="8411"/>
      <c r="Y131" s="6593"/>
      <c r="Z131" s="6593"/>
      <c r="AA131" s="6708">
        <v>13860491</v>
      </c>
      <c r="AB131" s="6593"/>
      <c r="AC131" s="4908">
        <v>4125</v>
      </c>
      <c r="AD131" s="4908">
        <v>7656</v>
      </c>
      <c r="AE131" s="4908">
        <f t="shared" si="4"/>
        <v>19437</v>
      </c>
      <c r="AF131" s="3536"/>
      <c r="AG131" s="6593"/>
    </row>
    <row r="132" spans="1:33" s="6147" customFormat="1" ht="27.95" customHeight="1">
      <c r="A132" s="8408" t="s">
        <v>32051</v>
      </c>
      <c r="B132" s="8408" t="s">
        <v>33209</v>
      </c>
      <c r="C132" s="7163">
        <v>46122</v>
      </c>
      <c r="D132" s="7163">
        <v>46174</v>
      </c>
      <c r="E132" s="7163">
        <v>46139</v>
      </c>
      <c r="F132" s="8409">
        <f t="shared" si="3"/>
        <v>35</v>
      </c>
      <c r="G132" s="3536">
        <v>8644</v>
      </c>
      <c r="H132" s="8410" t="s">
        <v>33210</v>
      </c>
      <c r="I132" s="8411"/>
      <c r="J132" s="8412" t="s">
        <v>23548</v>
      </c>
      <c r="K132" s="8413" t="s">
        <v>33211</v>
      </c>
      <c r="L132" s="8412" t="s">
        <v>173</v>
      </c>
      <c r="M132" s="7031" t="s">
        <v>33212</v>
      </c>
      <c r="N132" s="7171"/>
      <c r="O132" s="7085">
        <v>1</v>
      </c>
      <c r="P132" s="7085">
        <v>1</v>
      </c>
      <c r="Q132" s="8412" t="s">
        <v>33213</v>
      </c>
      <c r="R132" s="6593"/>
      <c r="S132" s="6593"/>
      <c r="T132" s="6593"/>
      <c r="U132" s="6593"/>
      <c r="V132" s="3536"/>
      <c r="W132" s="3536"/>
      <c r="X132" s="3536"/>
      <c r="Y132" s="6593"/>
      <c r="Z132" s="6593"/>
      <c r="AA132" s="6708">
        <v>13860495</v>
      </c>
      <c r="AB132" s="6593"/>
      <c r="AC132" s="4908">
        <v>21375</v>
      </c>
      <c r="AD132" s="4908">
        <v>7656</v>
      </c>
      <c r="AE132" s="4908">
        <f t="shared" si="4"/>
        <v>29031</v>
      </c>
      <c r="AF132" s="3536"/>
      <c r="AG132" s="6593"/>
    </row>
    <row r="133" spans="1:33" s="6147" customFormat="1" ht="27.95" customHeight="1">
      <c r="A133" s="8408" t="s">
        <v>31459</v>
      </c>
      <c r="B133" s="8408" t="s">
        <v>33214</v>
      </c>
      <c r="C133" s="7163">
        <v>46115</v>
      </c>
      <c r="D133" s="7163">
        <v>46174</v>
      </c>
      <c r="E133" s="7163">
        <v>46139</v>
      </c>
      <c r="F133" s="8409">
        <f t="shared" ref="F133:F149" si="5">SUM(D133-E133)</f>
        <v>35</v>
      </c>
      <c r="G133" s="3536">
        <v>8615</v>
      </c>
      <c r="H133" s="8410" t="s">
        <v>33215</v>
      </c>
      <c r="I133" s="6593"/>
      <c r="J133" s="8412" t="s">
        <v>33216</v>
      </c>
      <c r="K133" s="8413" t="s">
        <v>33217</v>
      </c>
      <c r="L133" s="8412" t="s">
        <v>128</v>
      </c>
      <c r="M133" s="7031" t="s">
        <v>33218</v>
      </c>
      <c r="N133" s="3536"/>
      <c r="O133" s="7085">
        <v>3</v>
      </c>
      <c r="P133" s="7085">
        <v>3</v>
      </c>
      <c r="Q133" s="8412" t="s">
        <v>33219</v>
      </c>
      <c r="R133" s="6593"/>
      <c r="S133" s="6593"/>
      <c r="T133" s="6593"/>
      <c r="U133" s="6593"/>
      <c r="V133" s="8411"/>
      <c r="W133" s="3536"/>
      <c r="X133" s="8411"/>
      <c r="Y133" s="6593"/>
      <c r="Z133" s="6593"/>
      <c r="AA133" s="5082">
        <v>13860516</v>
      </c>
      <c r="AB133" s="6593"/>
      <c r="AC133" s="4908">
        <v>12750</v>
      </c>
      <c r="AD133" s="4908">
        <v>8712</v>
      </c>
      <c r="AE133" s="4908">
        <f t="shared" ref="AE133:AE196" si="6">AC133+AD133*P133</f>
        <v>38886</v>
      </c>
      <c r="AF133" s="3536"/>
      <c r="AG133" s="6593"/>
    </row>
    <row r="134" spans="1:33" s="6147" customFormat="1" ht="27.95" customHeight="1">
      <c r="A134" s="8408" t="s">
        <v>31459</v>
      </c>
      <c r="B134" s="8408" t="s">
        <v>33220</v>
      </c>
      <c r="C134" s="7163">
        <v>46126</v>
      </c>
      <c r="D134" s="7163">
        <v>46174</v>
      </c>
      <c r="E134" s="7163">
        <v>46139</v>
      </c>
      <c r="F134" s="8409">
        <f t="shared" si="5"/>
        <v>35</v>
      </c>
      <c r="G134" s="3536">
        <v>8615</v>
      </c>
      <c r="H134" s="8410" t="s">
        <v>33221</v>
      </c>
      <c r="I134" s="3536"/>
      <c r="J134" s="8412" t="s">
        <v>33222</v>
      </c>
      <c r="K134" s="8413" t="s">
        <v>33223</v>
      </c>
      <c r="L134" s="8412" t="s">
        <v>173</v>
      </c>
      <c r="M134" s="7031" t="s">
        <v>33224</v>
      </c>
      <c r="N134" s="3536"/>
      <c r="O134" s="7085">
        <v>1</v>
      </c>
      <c r="P134" s="7085">
        <v>1</v>
      </c>
      <c r="Q134" s="8412" t="s">
        <v>33225</v>
      </c>
      <c r="R134" s="7176"/>
      <c r="S134" s="6593"/>
      <c r="T134" s="6593"/>
      <c r="U134" s="6593"/>
      <c r="V134" s="3536"/>
      <c r="W134" s="3536"/>
      <c r="X134" s="3536"/>
      <c r="Y134" s="6593"/>
      <c r="Z134" s="6593"/>
      <c r="AA134" s="6708">
        <v>13860543</v>
      </c>
      <c r="AB134" s="6593"/>
      <c r="AC134" s="4908">
        <v>12750</v>
      </c>
      <c r="AD134" s="4908">
        <v>8712</v>
      </c>
      <c r="AE134" s="4908">
        <f t="shared" si="6"/>
        <v>21462</v>
      </c>
      <c r="AF134" s="3536"/>
      <c r="AG134" s="6593"/>
    </row>
    <row r="135" spans="1:33" s="6147" customFormat="1" ht="27.95" customHeight="1">
      <c r="A135" s="8408" t="s">
        <v>31459</v>
      </c>
      <c r="B135" s="8408" t="s">
        <v>33226</v>
      </c>
      <c r="C135" s="7163">
        <v>46125</v>
      </c>
      <c r="D135" s="7163">
        <v>46174</v>
      </c>
      <c r="E135" s="7163">
        <v>46139</v>
      </c>
      <c r="F135" s="8409">
        <f t="shared" si="5"/>
        <v>35</v>
      </c>
      <c r="G135" s="3536">
        <v>8615</v>
      </c>
      <c r="H135" s="8410"/>
      <c r="I135" s="3536" t="s">
        <v>21302</v>
      </c>
      <c r="J135" s="8412" t="s">
        <v>33227</v>
      </c>
      <c r="K135" s="8413" t="s">
        <v>33228</v>
      </c>
      <c r="L135" s="8412" t="s">
        <v>28</v>
      </c>
      <c r="M135" s="7031" t="s">
        <v>33229</v>
      </c>
      <c r="N135" s="3536"/>
      <c r="O135" s="7085">
        <v>2</v>
      </c>
      <c r="P135" s="7085">
        <v>2</v>
      </c>
      <c r="Q135" s="8412" t="s">
        <v>33230</v>
      </c>
      <c r="R135" s="7176"/>
      <c r="S135" s="6593"/>
      <c r="T135" s="6593"/>
      <c r="U135" s="6593"/>
      <c r="V135" s="3536"/>
      <c r="W135" s="6593"/>
      <c r="X135" s="3536"/>
      <c r="Y135" s="6593"/>
      <c r="Z135" s="6593"/>
      <c r="AA135" s="6708">
        <v>13860566</v>
      </c>
      <c r="AB135" s="6593"/>
      <c r="AC135" s="4908">
        <v>8625</v>
      </c>
      <c r="AD135" s="4908">
        <v>8712</v>
      </c>
      <c r="AE135" s="4908">
        <f t="shared" si="6"/>
        <v>26049</v>
      </c>
      <c r="AF135" s="3536"/>
      <c r="AG135" s="6593"/>
    </row>
    <row r="136" spans="1:33" s="6147" customFormat="1" ht="27.95" customHeight="1">
      <c r="A136" s="8408" t="s">
        <v>31459</v>
      </c>
      <c r="B136" s="8408" t="s">
        <v>33231</v>
      </c>
      <c r="C136" s="7163">
        <v>46133</v>
      </c>
      <c r="D136" s="7163">
        <v>46174</v>
      </c>
      <c r="E136" s="7163">
        <v>46139</v>
      </c>
      <c r="F136" s="8409">
        <f t="shared" si="5"/>
        <v>35</v>
      </c>
      <c r="G136" s="3536">
        <v>8615</v>
      </c>
      <c r="H136" s="8410" t="s">
        <v>33232</v>
      </c>
      <c r="I136" s="6593"/>
      <c r="J136" s="8412" t="s">
        <v>33233</v>
      </c>
      <c r="K136" s="8413" t="s">
        <v>33234</v>
      </c>
      <c r="L136" s="8412" t="s">
        <v>173</v>
      </c>
      <c r="M136" s="7031" t="s">
        <v>33235</v>
      </c>
      <c r="N136" s="3536"/>
      <c r="O136" s="7085">
        <v>1</v>
      </c>
      <c r="P136" s="7085">
        <v>1</v>
      </c>
      <c r="Q136" s="8412" t="s">
        <v>33236</v>
      </c>
      <c r="R136" s="7176"/>
      <c r="S136" s="6593"/>
      <c r="T136" s="6593"/>
      <c r="U136" s="6593"/>
      <c r="V136" s="3536"/>
      <c r="W136" s="3536"/>
      <c r="X136" s="3536"/>
      <c r="Y136" s="6593"/>
      <c r="Z136" s="6593"/>
      <c r="AA136" s="6708">
        <v>13860657</v>
      </c>
      <c r="AB136" s="6593"/>
      <c r="AC136" s="4908">
        <v>8625</v>
      </c>
      <c r="AD136" s="4908">
        <v>8712</v>
      </c>
      <c r="AE136" s="4908">
        <f t="shared" si="6"/>
        <v>17337</v>
      </c>
      <c r="AF136" s="3536"/>
      <c r="AG136" s="6593"/>
    </row>
    <row r="137" spans="1:33" s="6147" customFormat="1" ht="27.95" customHeight="1">
      <c r="A137" s="8408" t="s">
        <v>31565</v>
      </c>
      <c r="B137" s="4550" t="s">
        <v>33237</v>
      </c>
      <c r="C137" s="7163">
        <v>46118</v>
      </c>
      <c r="D137" s="7163">
        <v>46174</v>
      </c>
      <c r="E137" s="7163">
        <v>46139</v>
      </c>
      <c r="F137" s="8409">
        <f t="shared" si="5"/>
        <v>35</v>
      </c>
      <c r="G137" s="3536">
        <v>8600</v>
      </c>
      <c r="H137" s="8410" t="s">
        <v>33238</v>
      </c>
      <c r="I137" s="6593"/>
      <c r="J137" s="8412" t="s">
        <v>33239</v>
      </c>
      <c r="K137" s="8413" t="s">
        <v>33240</v>
      </c>
      <c r="L137" s="8412" t="s">
        <v>3109</v>
      </c>
      <c r="M137" s="7031" t="s">
        <v>33241</v>
      </c>
      <c r="N137" s="3536"/>
      <c r="O137" s="7085">
        <v>11</v>
      </c>
      <c r="P137" s="7085">
        <v>11</v>
      </c>
      <c r="Q137" s="8412" t="s">
        <v>33242</v>
      </c>
      <c r="R137" s="7176"/>
      <c r="S137" s="6593"/>
      <c r="T137" s="6593"/>
      <c r="U137" s="6593"/>
      <c r="V137" s="3536"/>
      <c r="W137" s="6593"/>
      <c r="X137" s="3536"/>
      <c r="Y137" s="6593"/>
      <c r="Z137" s="6593"/>
      <c r="AA137" s="6708">
        <v>13860669</v>
      </c>
      <c r="AB137" s="6593"/>
      <c r="AC137" s="4908">
        <v>69750</v>
      </c>
      <c r="AD137" s="4908">
        <v>13337.5</v>
      </c>
      <c r="AE137" s="4908">
        <f t="shared" si="6"/>
        <v>216462.5</v>
      </c>
      <c r="AF137" s="3536"/>
      <c r="AG137" s="6593"/>
    </row>
    <row r="138" spans="1:33" s="6147" customFormat="1" ht="27.95" customHeight="1">
      <c r="A138" s="8408" t="s">
        <v>32221</v>
      </c>
      <c r="B138" s="4550" t="s">
        <v>33243</v>
      </c>
      <c r="C138" s="7163">
        <v>46121</v>
      </c>
      <c r="D138" s="7163">
        <v>46174</v>
      </c>
      <c r="E138" s="7163">
        <v>46139</v>
      </c>
      <c r="F138" s="8409">
        <f t="shared" si="5"/>
        <v>35</v>
      </c>
      <c r="G138" s="3536">
        <v>8646</v>
      </c>
      <c r="H138" s="8410" t="s">
        <v>33244</v>
      </c>
      <c r="I138" s="3571"/>
      <c r="J138" s="8408" t="s">
        <v>33245</v>
      </c>
      <c r="K138" s="8413" t="s">
        <v>33246</v>
      </c>
      <c r="L138" s="8412" t="s">
        <v>173</v>
      </c>
      <c r="M138" s="7031" t="s">
        <v>33247</v>
      </c>
      <c r="N138" s="3536"/>
      <c r="O138" s="7085">
        <v>1</v>
      </c>
      <c r="P138" s="7085">
        <v>1</v>
      </c>
      <c r="Q138" s="8412" t="s">
        <v>32953</v>
      </c>
      <c r="R138" s="6593"/>
      <c r="S138" s="6681"/>
      <c r="T138" s="6593"/>
      <c r="U138" s="6593"/>
      <c r="V138" s="6593"/>
      <c r="W138" s="6593"/>
      <c r="X138" s="6593"/>
      <c r="Y138" s="6593"/>
      <c r="Z138" s="6593"/>
      <c r="AA138" s="5082">
        <v>13860715</v>
      </c>
      <c r="AB138" s="6593"/>
      <c r="AC138" s="4908">
        <v>38750</v>
      </c>
      <c r="AD138" s="6683">
        <v>13612.5</v>
      </c>
      <c r="AE138" s="4908">
        <f t="shared" si="6"/>
        <v>52362.5</v>
      </c>
      <c r="AF138" s="3536"/>
      <c r="AG138" s="6593"/>
    </row>
    <row r="139" spans="1:33" s="6147" customFormat="1" ht="27.95" customHeight="1">
      <c r="A139" s="8408" t="s">
        <v>32221</v>
      </c>
      <c r="B139" s="4550" t="s">
        <v>33248</v>
      </c>
      <c r="C139" s="7163">
        <v>46121</v>
      </c>
      <c r="D139" s="7163">
        <v>46174</v>
      </c>
      <c r="E139" s="7163">
        <v>46139</v>
      </c>
      <c r="F139" s="8409">
        <f t="shared" si="5"/>
        <v>35</v>
      </c>
      <c r="G139" s="3536">
        <v>8646</v>
      </c>
      <c r="H139" s="8410" t="s">
        <v>33249</v>
      </c>
      <c r="I139" s="3571"/>
      <c r="J139" s="8408" t="s">
        <v>33250</v>
      </c>
      <c r="K139" s="8413" t="s">
        <v>33251</v>
      </c>
      <c r="L139" s="8412" t="s">
        <v>128</v>
      </c>
      <c r="M139" s="7031" t="s">
        <v>33253</v>
      </c>
      <c r="N139" s="3536"/>
      <c r="O139" s="7085">
        <v>3</v>
      </c>
      <c r="P139" s="7085">
        <v>3</v>
      </c>
      <c r="Q139" s="8412" t="s">
        <v>33252</v>
      </c>
      <c r="R139" s="6593"/>
      <c r="S139" s="6681"/>
      <c r="T139" s="6593"/>
      <c r="U139" s="6593"/>
      <c r="V139" s="6593"/>
      <c r="W139" s="6593"/>
      <c r="X139" s="6593"/>
      <c r="Y139" s="6593"/>
      <c r="Z139" s="6593"/>
      <c r="AA139" s="6708">
        <v>13860747</v>
      </c>
      <c r="AB139" s="6593"/>
      <c r="AC139" s="4908">
        <v>23250</v>
      </c>
      <c r="AD139" s="6683">
        <v>13612.5</v>
      </c>
      <c r="AE139" s="4908">
        <f t="shared" si="6"/>
        <v>64087.5</v>
      </c>
      <c r="AF139" s="3536"/>
      <c r="AG139" s="6593"/>
    </row>
    <row r="140" spans="1:33" s="6147" customFormat="1" ht="27.95" customHeight="1">
      <c r="A140" s="8408" t="s">
        <v>32881</v>
      </c>
      <c r="B140" s="8408" t="s">
        <v>33254</v>
      </c>
      <c r="C140" s="7163">
        <v>46139</v>
      </c>
      <c r="D140" s="7163">
        <v>46162</v>
      </c>
      <c r="E140" s="7163">
        <v>46140</v>
      </c>
      <c r="F140" s="8409">
        <f t="shared" si="5"/>
        <v>22</v>
      </c>
      <c r="G140" s="3536">
        <v>8604</v>
      </c>
      <c r="H140" s="8410" t="s">
        <v>768</v>
      </c>
      <c r="I140" s="8411" t="s">
        <v>21302</v>
      </c>
      <c r="J140" s="8408" t="s">
        <v>33255</v>
      </c>
      <c r="K140" s="8413" t="s">
        <v>32884</v>
      </c>
      <c r="L140" s="8412" t="s">
        <v>173</v>
      </c>
      <c r="M140" s="7031" t="s">
        <v>33257</v>
      </c>
      <c r="N140" s="3536"/>
      <c r="O140" s="7085">
        <v>1</v>
      </c>
      <c r="P140" s="7085">
        <v>1</v>
      </c>
      <c r="Q140" s="8412" t="s">
        <v>33256</v>
      </c>
      <c r="R140" s="6593"/>
      <c r="S140" s="6681"/>
      <c r="T140" s="6593"/>
      <c r="U140" s="6593"/>
      <c r="V140" s="6593"/>
      <c r="W140" s="6593"/>
      <c r="X140" s="6593"/>
      <c r="Y140" s="6593"/>
      <c r="Z140" s="6593"/>
      <c r="AA140" s="5082">
        <v>13864558</v>
      </c>
      <c r="AB140" s="6593"/>
      <c r="AC140" s="4908">
        <v>0</v>
      </c>
      <c r="AD140" s="6683">
        <v>8624</v>
      </c>
      <c r="AE140" s="4908">
        <f t="shared" si="6"/>
        <v>8624</v>
      </c>
      <c r="AF140" s="3536"/>
      <c r="AG140" s="6593"/>
    </row>
    <row r="141" spans="1:33" s="6147" customFormat="1" ht="27.95" customHeight="1">
      <c r="A141" s="8408" t="s">
        <v>31677</v>
      </c>
      <c r="B141" s="8408" t="s">
        <v>33258</v>
      </c>
      <c r="C141" s="7163">
        <v>46139</v>
      </c>
      <c r="D141" s="7163">
        <v>46162</v>
      </c>
      <c r="E141" s="7163">
        <v>46140</v>
      </c>
      <c r="F141" s="8409">
        <f t="shared" si="5"/>
        <v>22</v>
      </c>
      <c r="G141" s="3536">
        <v>8616</v>
      </c>
      <c r="H141" s="8410" t="s">
        <v>1771</v>
      </c>
      <c r="I141" s="3571"/>
      <c r="J141" s="8408" t="s">
        <v>33259</v>
      </c>
      <c r="K141" s="8413" t="s">
        <v>33260</v>
      </c>
      <c r="L141" s="8412" t="s">
        <v>28</v>
      </c>
      <c r="M141" s="7031" t="s">
        <v>33262</v>
      </c>
      <c r="N141" s="3536"/>
      <c r="O141" s="7085">
        <v>2</v>
      </c>
      <c r="P141" s="7085">
        <v>2</v>
      </c>
      <c r="Q141" s="8412" t="s">
        <v>33261</v>
      </c>
      <c r="R141" s="6593"/>
      <c r="S141" s="6681"/>
      <c r="T141" s="6593"/>
      <c r="U141" s="6593"/>
      <c r="V141" s="6593"/>
      <c r="W141" s="6593"/>
      <c r="X141" s="6593"/>
      <c r="Y141" s="6593"/>
      <c r="Z141" s="6593"/>
      <c r="AA141" s="6708">
        <v>13865280</v>
      </c>
      <c r="AB141" s="6593"/>
      <c r="AC141" s="4908">
        <v>1500</v>
      </c>
      <c r="AD141" s="6683">
        <v>8712</v>
      </c>
      <c r="AE141" s="4908">
        <f t="shared" si="6"/>
        <v>18924</v>
      </c>
      <c r="AF141" s="3536"/>
      <c r="AG141" s="6593"/>
    </row>
    <row r="142" spans="1:33" s="6147" customFormat="1" ht="27.95" customHeight="1">
      <c r="A142" s="8408" t="s">
        <v>32051</v>
      </c>
      <c r="B142" s="8408" t="s">
        <v>33263</v>
      </c>
      <c r="C142" s="7163">
        <v>46139</v>
      </c>
      <c r="D142" s="7163">
        <v>46162</v>
      </c>
      <c r="E142" s="7163">
        <v>46140</v>
      </c>
      <c r="F142" s="8409">
        <f t="shared" si="5"/>
        <v>22</v>
      </c>
      <c r="G142" s="3536">
        <v>8644</v>
      </c>
      <c r="H142" s="8410" t="s">
        <v>16942</v>
      </c>
      <c r="I142" s="3571"/>
      <c r="J142" s="8408" t="s">
        <v>33264</v>
      </c>
      <c r="K142" s="8413" t="s">
        <v>33265</v>
      </c>
      <c r="L142" s="8412" t="s">
        <v>76</v>
      </c>
      <c r="M142" s="7031" t="s">
        <v>33267</v>
      </c>
      <c r="N142" s="3536"/>
      <c r="O142" s="7085">
        <v>4</v>
      </c>
      <c r="P142" s="7085">
        <v>4</v>
      </c>
      <c r="Q142" s="8412" t="s">
        <v>33266</v>
      </c>
      <c r="R142" s="6593"/>
      <c r="S142" s="6681"/>
      <c r="T142" s="6593"/>
      <c r="U142" s="6593"/>
      <c r="V142" s="3536"/>
      <c r="W142" s="3536"/>
      <c r="X142" s="3536"/>
      <c r="Y142" s="6593"/>
      <c r="Z142" s="6593"/>
      <c r="AA142" s="5082">
        <v>13865403</v>
      </c>
      <c r="AB142" s="6593"/>
      <c r="AC142" s="4908">
        <v>0</v>
      </c>
      <c r="AD142" s="6683">
        <v>7656</v>
      </c>
      <c r="AE142" s="4908">
        <f t="shared" si="6"/>
        <v>30624</v>
      </c>
      <c r="AF142" s="3536"/>
      <c r="AG142" s="6593"/>
    </row>
    <row r="143" spans="1:33" s="6147" customFormat="1" ht="27.95" customHeight="1">
      <c r="A143" s="8408" t="s">
        <v>31677</v>
      </c>
      <c r="B143" s="8408" t="s">
        <v>33268</v>
      </c>
      <c r="C143" s="7163">
        <v>46139</v>
      </c>
      <c r="D143" s="7163">
        <v>46162</v>
      </c>
      <c r="E143" s="7163">
        <v>46140</v>
      </c>
      <c r="F143" s="8409">
        <f t="shared" si="5"/>
        <v>22</v>
      </c>
      <c r="G143" s="3536">
        <v>8616</v>
      </c>
      <c r="H143" s="8410" t="s">
        <v>286</v>
      </c>
      <c r="I143" s="3571"/>
      <c r="J143" s="8408" t="s">
        <v>33269</v>
      </c>
      <c r="K143" s="8413" t="s">
        <v>33270</v>
      </c>
      <c r="L143" s="8412" t="s">
        <v>406</v>
      </c>
      <c r="M143" s="7031" t="s">
        <v>33272</v>
      </c>
      <c r="N143" s="3536"/>
      <c r="O143" s="7085">
        <v>9</v>
      </c>
      <c r="P143" s="7085">
        <v>9</v>
      </c>
      <c r="Q143" s="8412" t="s">
        <v>33271</v>
      </c>
      <c r="R143" s="6593"/>
      <c r="S143" s="6681"/>
      <c r="T143" s="6593"/>
      <c r="U143" s="6593"/>
      <c r="V143" s="6593"/>
      <c r="W143" s="6593"/>
      <c r="X143" s="6593"/>
      <c r="Y143" s="6593"/>
      <c r="Z143" s="6593"/>
      <c r="AA143" s="6708">
        <v>13865746</v>
      </c>
      <c r="AB143" s="6593"/>
      <c r="AC143" s="4908">
        <v>0</v>
      </c>
      <c r="AD143" s="6683">
        <v>8712</v>
      </c>
      <c r="AE143" s="4908">
        <f t="shared" si="6"/>
        <v>78408</v>
      </c>
      <c r="AF143" s="3536"/>
      <c r="AG143" s="6593"/>
    </row>
    <row r="144" spans="1:33" s="6147" customFormat="1" ht="27.95" customHeight="1">
      <c r="A144" s="8408" t="s">
        <v>32051</v>
      </c>
      <c r="B144" s="8408" t="s">
        <v>33273</v>
      </c>
      <c r="C144" s="7163">
        <v>46139</v>
      </c>
      <c r="D144" s="7163">
        <v>46162</v>
      </c>
      <c r="E144" s="4981">
        <v>46140</v>
      </c>
      <c r="F144" s="8409">
        <f t="shared" si="5"/>
        <v>22</v>
      </c>
      <c r="G144" s="3536">
        <v>8644</v>
      </c>
      <c r="H144" s="8410" t="s">
        <v>31643</v>
      </c>
      <c r="I144" s="3571"/>
      <c r="J144" s="8408" t="s">
        <v>33274</v>
      </c>
      <c r="K144" s="8413" t="s">
        <v>33275</v>
      </c>
      <c r="L144" s="8412" t="s">
        <v>67</v>
      </c>
      <c r="M144" s="7031" t="s">
        <v>33277</v>
      </c>
      <c r="N144" s="3536"/>
      <c r="O144" s="7085">
        <v>7</v>
      </c>
      <c r="P144" s="7085">
        <v>7</v>
      </c>
      <c r="Q144" s="8412" t="s">
        <v>33276</v>
      </c>
      <c r="R144" s="6593"/>
      <c r="S144" s="6681"/>
      <c r="T144" s="6593"/>
      <c r="U144" s="6593"/>
      <c r="V144" s="6593"/>
      <c r="W144" s="6593"/>
      <c r="X144" s="6593"/>
      <c r="Y144" s="6593"/>
      <c r="Z144" s="6593"/>
      <c r="AA144" s="6708">
        <v>13865749</v>
      </c>
      <c r="AB144" s="6593"/>
      <c r="AC144" s="4908">
        <v>0</v>
      </c>
      <c r="AD144" s="6683">
        <v>7656</v>
      </c>
      <c r="AE144" s="4908">
        <f t="shared" si="6"/>
        <v>53592</v>
      </c>
      <c r="AF144" s="3536"/>
      <c r="AG144" s="6593"/>
    </row>
    <row r="145" spans="1:33" s="6147" customFormat="1" ht="27.95" customHeight="1">
      <c r="A145" s="8408" t="s">
        <v>32770</v>
      </c>
      <c r="B145" s="8408" t="s">
        <v>33278</v>
      </c>
      <c r="C145" s="7163">
        <v>46139</v>
      </c>
      <c r="D145" s="7163">
        <v>46162</v>
      </c>
      <c r="E145" s="4981">
        <v>46140</v>
      </c>
      <c r="F145" s="8409">
        <f t="shared" si="5"/>
        <v>22</v>
      </c>
      <c r="G145" s="3536">
        <v>8599</v>
      </c>
      <c r="H145" s="8410" t="s">
        <v>672</v>
      </c>
      <c r="I145" s="3571"/>
      <c r="J145" s="8408" t="s">
        <v>33279</v>
      </c>
      <c r="K145" s="8413" t="s">
        <v>33280</v>
      </c>
      <c r="L145" s="8412" t="s">
        <v>173</v>
      </c>
      <c r="M145" s="7031" t="s">
        <v>33282</v>
      </c>
      <c r="N145" s="3536"/>
      <c r="O145" s="7085">
        <v>1</v>
      </c>
      <c r="P145" s="7085">
        <v>1</v>
      </c>
      <c r="Q145" s="8412" t="s">
        <v>33281</v>
      </c>
      <c r="R145" s="6593"/>
      <c r="S145" s="6681"/>
      <c r="T145" s="6593"/>
      <c r="U145" s="6593"/>
      <c r="V145" s="6593"/>
      <c r="W145" s="6593"/>
      <c r="X145" s="6593"/>
      <c r="Y145" s="6593"/>
      <c r="Z145" s="6593"/>
      <c r="AA145" s="6708">
        <v>13866224</v>
      </c>
      <c r="AB145" s="6593"/>
      <c r="AC145" s="4908">
        <v>0</v>
      </c>
      <c r="AD145" s="6683">
        <v>8712</v>
      </c>
      <c r="AE145" s="4908">
        <f t="shared" si="6"/>
        <v>8712</v>
      </c>
      <c r="AF145" s="3536"/>
      <c r="AG145" s="6593"/>
    </row>
    <row r="146" spans="1:33" s="6147" customFormat="1" ht="27.95" customHeight="1">
      <c r="A146" s="8408" t="s">
        <v>32095</v>
      </c>
      <c r="B146" s="8408" t="s">
        <v>33283</v>
      </c>
      <c r="C146" s="7163">
        <v>46139</v>
      </c>
      <c r="D146" s="7163">
        <v>46162</v>
      </c>
      <c r="E146" s="4981">
        <v>46140</v>
      </c>
      <c r="F146" s="8409">
        <f t="shared" si="5"/>
        <v>22</v>
      </c>
      <c r="G146" s="3536">
        <v>9055</v>
      </c>
      <c r="H146" s="8410" t="s">
        <v>33284</v>
      </c>
      <c r="I146" s="3571"/>
      <c r="J146" s="8408" t="s">
        <v>33285</v>
      </c>
      <c r="K146" s="8413" t="s">
        <v>33286</v>
      </c>
      <c r="L146" s="8412" t="s">
        <v>76</v>
      </c>
      <c r="M146" s="7031" t="s">
        <v>33288</v>
      </c>
      <c r="N146" s="3536"/>
      <c r="O146" s="7085">
        <v>4</v>
      </c>
      <c r="P146" s="7085">
        <v>4</v>
      </c>
      <c r="Q146" s="8412" t="s">
        <v>33287</v>
      </c>
      <c r="R146" s="6593"/>
      <c r="S146" s="6681"/>
      <c r="T146" s="6593"/>
      <c r="U146" s="6593"/>
      <c r="V146" s="6593"/>
      <c r="W146" s="6593"/>
      <c r="X146" s="6593"/>
      <c r="Y146" s="6593"/>
      <c r="Z146" s="6593"/>
      <c r="AA146" s="6708">
        <v>13866969</v>
      </c>
      <c r="AB146" s="6593"/>
      <c r="AC146" s="4908">
        <v>1500</v>
      </c>
      <c r="AD146" s="6683">
        <v>7656</v>
      </c>
      <c r="AE146" s="4908">
        <f t="shared" si="6"/>
        <v>32124</v>
      </c>
      <c r="AF146" s="3536"/>
      <c r="AG146" s="6593"/>
    </row>
    <row r="147" spans="1:33" s="6147" customFormat="1" ht="27.95" customHeight="1">
      <c r="A147" s="8408" t="s">
        <v>32095</v>
      </c>
      <c r="B147" s="8408" t="s">
        <v>33290</v>
      </c>
      <c r="C147" s="7163">
        <v>46139</v>
      </c>
      <c r="D147" s="7163">
        <v>46162</v>
      </c>
      <c r="E147" s="4981">
        <v>46140</v>
      </c>
      <c r="F147" s="8409">
        <f t="shared" si="5"/>
        <v>22</v>
      </c>
      <c r="G147" s="3536">
        <v>9055</v>
      </c>
      <c r="H147" s="8410" t="s">
        <v>33291</v>
      </c>
      <c r="I147" s="3571"/>
      <c r="J147" s="8408" t="s">
        <v>33292</v>
      </c>
      <c r="K147" s="8413" t="s">
        <v>33293</v>
      </c>
      <c r="L147" s="8412" t="s">
        <v>28</v>
      </c>
      <c r="M147" s="7031" t="s">
        <v>33295</v>
      </c>
      <c r="N147" s="3536"/>
      <c r="O147" s="7085">
        <v>2</v>
      </c>
      <c r="P147" s="7085">
        <v>2</v>
      </c>
      <c r="Q147" s="8412" t="s">
        <v>33294</v>
      </c>
      <c r="R147" s="6593"/>
      <c r="S147" s="6681"/>
      <c r="T147" s="6593"/>
      <c r="U147" s="6593"/>
      <c r="V147" s="3536"/>
      <c r="W147" s="3536"/>
      <c r="X147" s="3536"/>
      <c r="Y147" s="6593"/>
      <c r="Z147" s="6593"/>
      <c r="AA147" s="6708">
        <v>13866988</v>
      </c>
      <c r="AB147" s="6593"/>
      <c r="AC147" s="4908">
        <v>1500</v>
      </c>
      <c r="AD147" s="6683">
        <v>7656</v>
      </c>
      <c r="AE147" s="4908">
        <f t="shared" si="6"/>
        <v>16812</v>
      </c>
      <c r="AF147" s="3536"/>
      <c r="AG147" s="6593"/>
    </row>
    <row r="148" spans="1:33" s="6147" customFormat="1" ht="27.95" customHeight="1">
      <c r="A148" s="8408" t="s">
        <v>32095</v>
      </c>
      <c r="B148" s="8408" t="s">
        <v>33289</v>
      </c>
      <c r="C148" s="7163">
        <v>46139</v>
      </c>
      <c r="D148" s="7163">
        <v>46162</v>
      </c>
      <c r="E148" s="4981">
        <v>46140</v>
      </c>
      <c r="F148" s="8409">
        <f t="shared" si="5"/>
        <v>22</v>
      </c>
      <c r="G148" s="3536">
        <v>9055</v>
      </c>
      <c r="H148" s="8410" t="s">
        <v>5623</v>
      </c>
      <c r="I148" s="3571"/>
      <c r="J148" s="8408" t="s">
        <v>33296</v>
      </c>
      <c r="K148" s="8413" t="s">
        <v>33297</v>
      </c>
      <c r="L148" s="8412" t="s">
        <v>128</v>
      </c>
      <c r="M148" s="7031" t="s">
        <v>33299</v>
      </c>
      <c r="N148" s="3536"/>
      <c r="O148" s="7085">
        <v>3</v>
      </c>
      <c r="P148" s="7085">
        <v>3</v>
      </c>
      <c r="Q148" s="8412" t="s">
        <v>33298</v>
      </c>
      <c r="R148" s="6593"/>
      <c r="S148" s="6681"/>
      <c r="T148" s="6593"/>
      <c r="U148" s="6593"/>
      <c r="V148" s="3536"/>
      <c r="W148" s="3536"/>
      <c r="X148" s="3536"/>
      <c r="Y148" s="6593"/>
      <c r="Z148" s="6593"/>
      <c r="AA148" s="6708">
        <v>13867013</v>
      </c>
      <c r="AB148" s="6593"/>
      <c r="AC148" s="4908">
        <v>0</v>
      </c>
      <c r="AD148" s="6683">
        <v>7656</v>
      </c>
      <c r="AE148" s="4908">
        <f t="shared" si="6"/>
        <v>22968</v>
      </c>
      <c r="AF148" s="3536"/>
      <c r="AG148" s="6593"/>
    </row>
    <row r="149" spans="1:33" s="6147" customFormat="1" ht="27.95" customHeight="1">
      <c r="A149" s="8408" t="s">
        <v>32095</v>
      </c>
      <c r="B149" s="8408" t="s">
        <v>33300</v>
      </c>
      <c r="C149" s="7163">
        <v>46139</v>
      </c>
      <c r="D149" s="7163">
        <v>46162</v>
      </c>
      <c r="E149" s="4981">
        <v>46140</v>
      </c>
      <c r="F149" s="8409">
        <f t="shared" si="5"/>
        <v>22</v>
      </c>
      <c r="G149" s="3536">
        <v>9055</v>
      </c>
      <c r="H149" s="8410" t="s">
        <v>33301</v>
      </c>
      <c r="I149" s="3571"/>
      <c r="J149" s="8408" t="s">
        <v>33302</v>
      </c>
      <c r="K149" s="8413" t="s">
        <v>33303</v>
      </c>
      <c r="L149" s="8412" t="s">
        <v>128</v>
      </c>
      <c r="M149" s="7031" t="s">
        <v>33305</v>
      </c>
      <c r="N149" s="3536"/>
      <c r="O149" s="7085">
        <v>3</v>
      </c>
      <c r="P149" s="7085">
        <v>3</v>
      </c>
      <c r="Q149" s="8412" t="s">
        <v>33304</v>
      </c>
      <c r="R149" s="6593"/>
      <c r="S149" s="6681"/>
      <c r="T149" s="6593"/>
      <c r="U149" s="6681"/>
      <c r="V149" s="3536"/>
      <c r="W149" s="3536"/>
      <c r="X149" s="3536"/>
      <c r="Y149" s="6593"/>
      <c r="Z149" s="6593"/>
      <c r="AA149" s="6708">
        <v>13867019</v>
      </c>
      <c r="AB149" s="6593"/>
      <c r="AC149" s="4908">
        <v>0</v>
      </c>
      <c r="AD149" s="6683">
        <v>7656</v>
      </c>
      <c r="AE149" s="4908">
        <f t="shared" si="6"/>
        <v>22968</v>
      </c>
      <c r="AF149" s="3536"/>
      <c r="AG149" s="6593"/>
    </row>
    <row r="150" spans="1:33" s="6147" customFormat="1" ht="27.95" customHeight="1">
      <c r="A150" s="8408" t="s">
        <v>32095</v>
      </c>
      <c r="B150" s="8408" t="s">
        <v>33306</v>
      </c>
      <c r="C150" s="7163">
        <v>46139</v>
      </c>
      <c r="D150" s="7163">
        <v>46162</v>
      </c>
      <c r="E150" s="4981">
        <v>46140</v>
      </c>
      <c r="F150" s="8409">
        <f>SUM(D150-E150)</f>
        <v>22</v>
      </c>
      <c r="G150" s="3536">
        <v>9055</v>
      </c>
      <c r="H150" s="8410" t="s">
        <v>7941</v>
      </c>
      <c r="I150" s="3571"/>
      <c r="J150" s="8408" t="s">
        <v>33307</v>
      </c>
      <c r="K150" s="8413" t="s">
        <v>33308</v>
      </c>
      <c r="L150" s="8412" t="s">
        <v>173</v>
      </c>
      <c r="M150" s="7031" t="s">
        <v>33310</v>
      </c>
      <c r="N150" s="3536"/>
      <c r="O150" s="7085">
        <v>1</v>
      </c>
      <c r="P150" s="7085">
        <v>1</v>
      </c>
      <c r="Q150" s="8412" t="s">
        <v>33309</v>
      </c>
      <c r="R150" s="6593"/>
      <c r="S150" s="6681"/>
      <c r="T150" s="6593"/>
      <c r="U150" s="6593"/>
      <c r="V150" s="3536"/>
      <c r="W150" s="3536"/>
      <c r="X150" s="3536"/>
      <c r="Y150" s="6593"/>
      <c r="Z150" s="6593"/>
      <c r="AA150" s="6708">
        <v>13867026</v>
      </c>
      <c r="AB150" s="6593"/>
      <c r="AC150" s="4908">
        <v>0</v>
      </c>
      <c r="AD150" s="6683">
        <v>7656</v>
      </c>
      <c r="AE150" s="4908">
        <f t="shared" si="6"/>
        <v>7656</v>
      </c>
      <c r="AF150" s="3536"/>
      <c r="AG150" s="6593"/>
    </row>
    <row r="151" spans="1:33" s="6147" customFormat="1" ht="27.95" customHeight="1">
      <c r="A151" s="8408" t="s">
        <v>32095</v>
      </c>
      <c r="B151" s="8408" t="s">
        <v>33311</v>
      </c>
      <c r="C151" s="7163">
        <v>46139</v>
      </c>
      <c r="D151" s="7163">
        <v>46162</v>
      </c>
      <c r="E151" s="4981">
        <v>46140</v>
      </c>
      <c r="F151" s="8409">
        <f>SUM(D151-E151)</f>
        <v>22</v>
      </c>
      <c r="G151" s="3536">
        <v>9055</v>
      </c>
      <c r="H151" s="8410" t="s">
        <v>26744</v>
      </c>
      <c r="I151" s="3571"/>
      <c r="J151" s="8408" t="s">
        <v>33312</v>
      </c>
      <c r="K151" s="8413" t="s">
        <v>33313</v>
      </c>
      <c r="L151" s="8412" t="s">
        <v>128</v>
      </c>
      <c r="M151" s="7031" t="s">
        <v>33315</v>
      </c>
      <c r="N151" s="3536"/>
      <c r="O151" s="7085">
        <v>3</v>
      </c>
      <c r="P151" s="7085">
        <v>3</v>
      </c>
      <c r="Q151" s="8412" t="s">
        <v>33314</v>
      </c>
      <c r="R151" s="6593"/>
      <c r="S151" s="6681"/>
      <c r="T151" s="6593"/>
      <c r="U151" s="6593"/>
      <c r="V151" s="3536"/>
      <c r="W151" s="3536"/>
      <c r="X151" s="3536"/>
      <c r="Y151" s="6593"/>
      <c r="Z151" s="6593"/>
      <c r="AA151" s="6708">
        <v>13867028</v>
      </c>
      <c r="AB151" s="6593"/>
      <c r="AC151" s="4908">
        <v>0</v>
      </c>
      <c r="AD151" s="6683">
        <v>7656</v>
      </c>
      <c r="AE151" s="4908">
        <f t="shared" si="6"/>
        <v>22968</v>
      </c>
      <c r="AF151" s="3536"/>
      <c r="AG151" s="6593"/>
    </row>
    <row r="152" spans="1:33" s="6147" customFormat="1" ht="27.95" customHeight="1">
      <c r="A152" s="8408" t="s">
        <v>32095</v>
      </c>
      <c r="B152" s="8408" t="s">
        <v>33316</v>
      </c>
      <c r="C152" s="7163">
        <v>46139</v>
      </c>
      <c r="D152" s="7163">
        <v>46162</v>
      </c>
      <c r="E152" s="4981">
        <v>46140</v>
      </c>
      <c r="F152" s="8409">
        <f t="shared" ref="F152:F172" si="7">SUM(D152-E152)</f>
        <v>22</v>
      </c>
      <c r="G152" s="3536">
        <v>9055</v>
      </c>
      <c r="H152" s="8410" t="s">
        <v>11998</v>
      </c>
      <c r="I152" s="3571"/>
      <c r="J152" s="8408" t="s">
        <v>33317</v>
      </c>
      <c r="K152" s="8413" t="s">
        <v>33318</v>
      </c>
      <c r="L152" s="8412" t="s">
        <v>128</v>
      </c>
      <c r="M152" s="7031" t="s">
        <v>33320</v>
      </c>
      <c r="N152" s="3536"/>
      <c r="O152" s="7085">
        <v>3</v>
      </c>
      <c r="P152" s="7085">
        <v>3</v>
      </c>
      <c r="Q152" s="8412" t="s">
        <v>33319</v>
      </c>
      <c r="R152" s="6593"/>
      <c r="S152" s="6681"/>
      <c r="T152" s="6593"/>
      <c r="U152" s="6593"/>
      <c r="V152" s="3536"/>
      <c r="W152" s="3536"/>
      <c r="X152" s="3536"/>
      <c r="Y152" s="6593"/>
      <c r="Z152" s="6593"/>
      <c r="AA152" s="6708">
        <v>13867058</v>
      </c>
      <c r="AB152" s="6593"/>
      <c r="AC152" s="4908">
        <v>1500</v>
      </c>
      <c r="AD152" s="6683">
        <v>7656</v>
      </c>
      <c r="AE152" s="4908">
        <f t="shared" si="6"/>
        <v>24468</v>
      </c>
      <c r="AF152" s="3536"/>
      <c r="AG152" s="6593"/>
    </row>
    <row r="153" spans="1:33" s="6147" customFormat="1" ht="27.95" customHeight="1">
      <c r="A153" s="8417" t="s">
        <v>32095</v>
      </c>
      <c r="B153" s="8408" t="s">
        <v>33321</v>
      </c>
      <c r="C153" s="7163">
        <v>46139</v>
      </c>
      <c r="D153" s="7163">
        <v>46162</v>
      </c>
      <c r="E153" s="4981">
        <v>46140</v>
      </c>
      <c r="F153" s="8409">
        <f t="shared" si="7"/>
        <v>22</v>
      </c>
      <c r="G153" s="3536">
        <v>9055</v>
      </c>
      <c r="H153" s="8410" t="s">
        <v>33322</v>
      </c>
      <c r="I153" s="3571"/>
      <c r="J153" s="8408" t="s">
        <v>33323</v>
      </c>
      <c r="K153" s="8413" t="s">
        <v>33324</v>
      </c>
      <c r="L153" s="8412" t="s">
        <v>28</v>
      </c>
      <c r="M153" s="7031" t="s">
        <v>33326</v>
      </c>
      <c r="N153" s="3536"/>
      <c r="O153" s="7085">
        <v>2</v>
      </c>
      <c r="P153" s="7085">
        <v>2</v>
      </c>
      <c r="Q153" s="8412" t="s">
        <v>33325</v>
      </c>
      <c r="R153" s="6593"/>
      <c r="S153" s="6681"/>
      <c r="T153" s="6593"/>
      <c r="U153" s="6593"/>
      <c r="V153" s="3536"/>
      <c r="W153" s="3536"/>
      <c r="X153" s="3536"/>
      <c r="Y153" s="6593"/>
      <c r="Z153" s="6593"/>
      <c r="AA153" s="6708">
        <v>13867431</v>
      </c>
      <c r="AB153" s="6593"/>
      <c r="AC153" s="4908">
        <v>0</v>
      </c>
      <c r="AD153" s="6683">
        <v>7656</v>
      </c>
      <c r="AE153" s="4908">
        <f t="shared" si="6"/>
        <v>15312</v>
      </c>
      <c r="AF153" s="3536"/>
      <c r="AG153" s="6593"/>
    </row>
    <row r="154" spans="1:33" s="6147" customFormat="1" ht="27.95" customHeight="1">
      <c r="A154" s="8417" t="s">
        <v>32073</v>
      </c>
      <c r="B154" s="4550" t="s">
        <v>33327</v>
      </c>
      <c r="C154" s="7163">
        <v>46140</v>
      </c>
      <c r="D154" s="7163">
        <v>46163</v>
      </c>
      <c r="E154" s="4981">
        <v>46141</v>
      </c>
      <c r="F154" s="8409">
        <f>SUM(D154-E154)</f>
        <v>22</v>
      </c>
      <c r="G154" s="3536">
        <v>9055</v>
      </c>
      <c r="H154" s="8419" t="s">
        <v>5382</v>
      </c>
      <c r="I154" s="3571"/>
      <c r="J154" s="8417" t="s">
        <v>33328</v>
      </c>
      <c r="K154" s="8420" t="s">
        <v>33329</v>
      </c>
      <c r="L154" s="8418" t="s">
        <v>76</v>
      </c>
      <c r="M154" s="7031" t="s">
        <v>33330</v>
      </c>
      <c r="N154" s="3536"/>
      <c r="O154" s="7085">
        <v>4</v>
      </c>
      <c r="P154" s="7085">
        <v>4</v>
      </c>
      <c r="Q154" s="8418" t="s">
        <v>21931</v>
      </c>
      <c r="R154" s="6593"/>
      <c r="S154" s="6681"/>
      <c r="T154" s="6593"/>
      <c r="U154" s="6593"/>
      <c r="V154" s="3536"/>
      <c r="W154" s="3536"/>
      <c r="X154" s="3536"/>
      <c r="Y154" s="6593"/>
      <c r="Z154" s="6593"/>
      <c r="AA154" s="5082">
        <v>13873398</v>
      </c>
      <c r="AB154" s="6593"/>
      <c r="AC154" s="4908">
        <v>1500</v>
      </c>
      <c r="AD154" s="6683">
        <v>8800</v>
      </c>
      <c r="AE154" s="4908">
        <f t="shared" si="6"/>
        <v>36700</v>
      </c>
      <c r="AF154" s="3536"/>
      <c r="AG154" s="6593"/>
    </row>
    <row r="155" spans="1:33" s="6147" customFormat="1" ht="27.95" customHeight="1">
      <c r="A155" s="8417" t="s">
        <v>32095</v>
      </c>
      <c r="B155" s="4550" t="s">
        <v>33335</v>
      </c>
      <c r="C155" s="7163">
        <v>46139</v>
      </c>
      <c r="D155" s="7163">
        <v>46162</v>
      </c>
      <c r="E155" s="4981">
        <v>46141</v>
      </c>
      <c r="F155" s="8409">
        <f t="shared" ref="F155:F157" si="8">SUM(D155-E155)</f>
        <v>21</v>
      </c>
      <c r="G155" s="3536">
        <v>9055</v>
      </c>
      <c r="H155" s="8419" t="s">
        <v>33336</v>
      </c>
      <c r="I155" s="3571"/>
      <c r="J155" s="8417" t="s">
        <v>33337</v>
      </c>
      <c r="K155" s="8420" t="s">
        <v>33338</v>
      </c>
      <c r="L155" s="8418" t="s">
        <v>28</v>
      </c>
      <c r="M155" s="7031" t="s">
        <v>33340</v>
      </c>
      <c r="N155" s="3536"/>
      <c r="O155" s="7085">
        <v>2</v>
      </c>
      <c r="P155" s="7085">
        <v>2</v>
      </c>
      <c r="Q155" s="8418" t="s">
        <v>33339</v>
      </c>
      <c r="R155" s="6593"/>
      <c r="S155" s="6681"/>
      <c r="T155" s="6593"/>
      <c r="U155" s="6593"/>
      <c r="V155" s="3536"/>
      <c r="W155" s="6593"/>
      <c r="X155" s="3536"/>
      <c r="Y155" s="6593"/>
      <c r="Z155" s="6593"/>
      <c r="AA155" s="6708">
        <v>13867873</v>
      </c>
      <c r="AB155" s="6593"/>
      <c r="AC155" s="4908">
        <v>0</v>
      </c>
      <c r="AD155" s="6683">
        <v>7656</v>
      </c>
      <c r="AE155" s="4908">
        <f t="shared" si="6"/>
        <v>15312</v>
      </c>
      <c r="AF155" s="3536"/>
      <c r="AG155" s="6593"/>
    </row>
    <row r="156" spans="1:33" s="6147" customFormat="1" ht="27.95" customHeight="1">
      <c r="A156" s="8417" t="s">
        <v>32095</v>
      </c>
      <c r="B156" s="4550" t="s">
        <v>33341</v>
      </c>
      <c r="C156" s="7163">
        <v>46139</v>
      </c>
      <c r="D156" s="7163">
        <v>46162</v>
      </c>
      <c r="E156" s="4981">
        <v>46141</v>
      </c>
      <c r="F156" s="8409">
        <f t="shared" si="8"/>
        <v>21</v>
      </c>
      <c r="G156" s="3536">
        <v>9055</v>
      </c>
      <c r="H156" s="8419" t="s">
        <v>32518</v>
      </c>
      <c r="I156" s="7194"/>
      <c r="J156" s="8417" t="s">
        <v>33342</v>
      </c>
      <c r="K156" s="8420" t="s">
        <v>33343</v>
      </c>
      <c r="L156" s="8418" t="s">
        <v>173</v>
      </c>
      <c r="M156" s="7031" t="s">
        <v>33345</v>
      </c>
      <c r="N156" s="3536"/>
      <c r="O156" s="7085">
        <v>1</v>
      </c>
      <c r="P156" s="7085">
        <v>1</v>
      </c>
      <c r="Q156" s="8418" t="s">
        <v>33344</v>
      </c>
      <c r="R156" s="6593"/>
      <c r="S156" s="6681"/>
      <c r="T156" s="6593"/>
      <c r="U156" s="6593"/>
      <c r="V156" s="3536"/>
      <c r="W156" s="6593"/>
      <c r="X156" s="3536"/>
      <c r="Y156" s="6593"/>
      <c r="Z156" s="6593"/>
      <c r="AA156" s="5082">
        <v>13867841</v>
      </c>
      <c r="AB156" s="6593"/>
      <c r="AC156" s="4908">
        <v>0</v>
      </c>
      <c r="AD156" s="6683">
        <v>7656</v>
      </c>
      <c r="AE156" s="4908">
        <f t="shared" si="6"/>
        <v>7656</v>
      </c>
      <c r="AF156" s="3536"/>
      <c r="AG156" s="6593"/>
    </row>
    <row r="157" spans="1:33" s="6147" customFormat="1" ht="27.95" customHeight="1">
      <c r="A157" s="8417" t="s">
        <v>32095</v>
      </c>
      <c r="B157" s="4550" t="s">
        <v>33346</v>
      </c>
      <c r="C157" s="7163">
        <v>46139</v>
      </c>
      <c r="D157" s="7163">
        <v>46162</v>
      </c>
      <c r="E157" s="4981">
        <v>46141</v>
      </c>
      <c r="F157" s="8409">
        <f t="shared" si="8"/>
        <v>21</v>
      </c>
      <c r="G157" s="3536">
        <v>9055</v>
      </c>
      <c r="H157" s="8419" t="s">
        <v>10083</v>
      </c>
      <c r="I157" s="3571"/>
      <c r="J157" s="8417" t="s">
        <v>33347</v>
      </c>
      <c r="K157" s="8420" t="s">
        <v>33348</v>
      </c>
      <c r="L157" s="8418" t="s">
        <v>128</v>
      </c>
      <c r="M157" s="7031" t="s">
        <v>33350</v>
      </c>
      <c r="N157" s="3536"/>
      <c r="O157" s="7085">
        <v>3</v>
      </c>
      <c r="P157" s="7085">
        <v>3</v>
      </c>
      <c r="Q157" s="8418" t="s">
        <v>33349</v>
      </c>
      <c r="R157" s="6593"/>
      <c r="S157" s="6681"/>
      <c r="T157" s="6593"/>
      <c r="U157" s="6593"/>
      <c r="V157" s="3536"/>
      <c r="W157" s="6593"/>
      <c r="X157" s="3536"/>
      <c r="Y157" s="6593"/>
      <c r="Z157" s="6593"/>
      <c r="AA157" s="6708">
        <v>13867835</v>
      </c>
      <c r="AB157" s="6593"/>
      <c r="AC157" s="4908">
        <v>0</v>
      </c>
      <c r="AD157" s="6683">
        <v>7656</v>
      </c>
      <c r="AE157" s="4908">
        <f t="shared" si="6"/>
        <v>22968</v>
      </c>
      <c r="AF157" s="3536"/>
      <c r="AG157" s="6593"/>
    </row>
    <row r="158" spans="1:33" s="6147" customFormat="1" ht="27.95" customHeight="1">
      <c r="A158" s="8417" t="s">
        <v>32095</v>
      </c>
      <c r="B158" s="4550" t="s">
        <v>33351</v>
      </c>
      <c r="C158" s="7163">
        <v>46139</v>
      </c>
      <c r="D158" s="7163">
        <v>46162</v>
      </c>
      <c r="E158" s="4981">
        <v>46141</v>
      </c>
      <c r="F158" s="8409">
        <f t="shared" si="7"/>
        <v>21</v>
      </c>
      <c r="G158" s="3536">
        <v>9055</v>
      </c>
      <c r="H158" s="8419" t="s">
        <v>10427</v>
      </c>
      <c r="I158" s="3571"/>
      <c r="J158" s="8417" t="s">
        <v>33352</v>
      </c>
      <c r="K158" s="8420" t="s">
        <v>33353</v>
      </c>
      <c r="L158" s="8418" t="s">
        <v>62</v>
      </c>
      <c r="M158" s="7031" t="s">
        <v>33355</v>
      </c>
      <c r="N158" s="3536"/>
      <c r="O158" s="7085">
        <v>5</v>
      </c>
      <c r="P158" s="7085">
        <v>5</v>
      </c>
      <c r="Q158" s="8418" t="s">
        <v>33354</v>
      </c>
      <c r="R158" s="6593"/>
      <c r="S158" s="6681"/>
      <c r="T158" s="6593"/>
      <c r="U158" s="6593"/>
      <c r="V158" s="3536"/>
      <c r="W158" s="3536"/>
      <c r="X158" s="3536"/>
      <c r="Y158" s="6593"/>
      <c r="Z158" s="6593"/>
      <c r="AA158" s="6708">
        <v>13867816</v>
      </c>
      <c r="AB158" s="6593"/>
      <c r="AC158" s="4908">
        <v>0</v>
      </c>
      <c r="AD158" s="6683">
        <v>7656</v>
      </c>
      <c r="AE158" s="4908">
        <f t="shared" si="6"/>
        <v>38280</v>
      </c>
      <c r="AF158" s="3536"/>
      <c r="AG158" s="6593"/>
    </row>
    <row r="159" spans="1:33" s="6147" customFormat="1" ht="27.95" customHeight="1">
      <c r="A159" s="8417" t="s">
        <v>32095</v>
      </c>
      <c r="B159" s="592" t="s">
        <v>33356</v>
      </c>
      <c r="C159" s="7163">
        <v>46140</v>
      </c>
      <c r="D159" s="7163">
        <v>46163</v>
      </c>
      <c r="E159" s="4981">
        <v>46150</v>
      </c>
      <c r="F159" s="8409">
        <f t="shared" si="7"/>
        <v>13</v>
      </c>
      <c r="G159" s="3536">
        <v>9055</v>
      </c>
      <c r="H159" s="7192"/>
      <c r="I159" s="8423" t="s">
        <v>21302</v>
      </c>
      <c r="J159" s="8417" t="s">
        <v>33357</v>
      </c>
      <c r="K159" s="8420" t="s">
        <v>33358</v>
      </c>
      <c r="L159" s="8418" t="s">
        <v>128</v>
      </c>
      <c r="M159" s="7031" t="s">
        <v>33360</v>
      </c>
      <c r="N159" s="3536"/>
      <c r="O159" s="7085">
        <v>3</v>
      </c>
      <c r="P159" s="7085">
        <v>3</v>
      </c>
      <c r="Q159" s="8418" t="s">
        <v>33359</v>
      </c>
      <c r="R159" s="6593"/>
      <c r="S159" s="6681"/>
      <c r="T159" s="6593"/>
      <c r="U159" s="6593"/>
      <c r="V159" s="6593"/>
      <c r="W159" s="6593"/>
      <c r="X159" s="6593"/>
      <c r="Y159" s="6593"/>
      <c r="Z159" s="6593"/>
      <c r="AA159" s="6708">
        <v>13874021</v>
      </c>
      <c r="AB159" s="6593"/>
      <c r="AC159" s="4908">
        <v>0</v>
      </c>
      <c r="AD159" s="6683">
        <v>7656</v>
      </c>
      <c r="AE159" s="4908">
        <f t="shared" si="6"/>
        <v>22968</v>
      </c>
      <c r="AF159" s="3536"/>
      <c r="AG159" s="6593"/>
    </row>
    <row r="160" spans="1:33" s="6147" customFormat="1" ht="27.95" customHeight="1">
      <c r="A160" s="8417" t="s">
        <v>32717</v>
      </c>
      <c r="B160" s="8428" t="s">
        <v>33361</v>
      </c>
      <c r="C160" s="7163">
        <v>46139</v>
      </c>
      <c r="D160" s="7163">
        <v>46175</v>
      </c>
      <c r="E160" s="4981">
        <v>46150</v>
      </c>
      <c r="F160" s="8409">
        <f t="shared" si="7"/>
        <v>25</v>
      </c>
      <c r="G160" s="3536">
        <v>8601</v>
      </c>
      <c r="H160" s="8419" t="s">
        <v>5714</v>
      </c>
      <c r="I160" s="3571"/>
      <c r="J160" s="8417" t="s">
        <v>33362</v>
      </c>
      <c r="K160" s="8420" t="s">
        <v>33363</v>
      </c>
      <c r="L160" s="8418" t="s">
        <v>173</v>
      </c>
      <c r="M160" s="7031" t="s">
        <v>33365</v>
      </c>
      <c r="N160" s="3536"/>
      <c r="O160" s="7085">
        <v>1</v>
      </c>
      <c r="P160" s="7085">
        <v>1</v>
      </c>
      <c r="Q160" s="8418" t="s">
        <v>33364</v>
      </c>
      <c r="R160" s="6593"/>
      <c r="S160" s="6681"/>
      <c r="T160" s="6593"/>
      <c r="U160" s="6593"/>
      <c r="V160" s="7197"/>
      <c r="W160" s="3536"/>
      <c r="X160" s="7197"/>
      <c r="Y160" s="6593"/>
      <c r="Z160" s="6593"/>
      <c r="AA160" s="5082">
        <v>13868228</v>
      </c>
      <c r="AB160" s="6593"/>
      <c r="AC160" s="4908">
        <v>38750</v>
      </c>
      <c r="AD160" s="6683">
        <v>8800</v>
      </c>
      <c r="AE160" s="4908">
        <f t="shared" si="6"/>
        <v>47550</v>
      </c>
      <c r="AF160" s="3536"/>
      <c r="AG160" s="6593"/>
    </row>
    <row r="161" spans="1:33" s="6147" customFormat="1" ht="27.95" customHeight="1">
      <c r="A161" s="8417" t="s">
        <v>32073</v>
      </c>
      <c r="B161" s="8417" t="s">
        <v>33366</v>
      </c>
      <c r="C161" s="7163">
        <v>46139</v>
      </c>
      <c r="D161" s="7163">
        <v>46175</v>
      </c>
      <c r="E161" s="4981">
        <v>46141</v>
      </c>
      <c r="F161" s="8409">
        <f t="shared" si="7"/>
        <v>34</v>
      </c>
      <c r="G161" s="3536">
        <v>9055</v>
      </c>
      <c r="H161" s="8419" t="s">
        <v>33367</v>
      </c>
      <c r="I161" s="3571"/>
      <c r="J161" s="8417" t="s">
        <v>33368</v>
      </c>
      <c r="K161" s="8420" t="s">
        <v>33369</v>
      </c>
      <c r="L161" s="8418" t="s">
        <v>62</v>
      </c>
      <c r="M161" s="7031" t="s">
        <v>33371</v>
      </c>
      <c r="N161" s="3536"/>
      <c r="O161" s="7085">
        <v>5</v>
      </c>
      <c r="P161" s="7085">
        <v>5</v>
      </c>
      <c r="Q161" s="8418" t="s">
        <v>33370</v>
      </c>
      <c r="R161" s="6593"/>
      <c r="S161" s="6681"/>
      <c r="T161" s="6593"/>
      <c r="U161" s="6593"/>
      <c r="V161" s="7197"/>
      <c r="W161" s="6593"/>
      <c r="X161" s="7197"/>
      <c r="Y161" s="6593"/>
      <c r="Z161" s="6593"/>
      <c r="AA161" s="6708">
        <v>13867861</v>
      </c>
      <c r="AB161" s="6593"/>
      <c r="AC161" s="4908">
        <v>4125</v>
      </c>
      <c r="AD161" s="6683">
        <v>8800</v>
      </c>
      <c r="AE161" s="4908">
        <f t="shared" si="6"/>
        <v>48125</v>
      </c>
      <c r="AF161" s="3536"/>
      <c r="AG161" s="6593"/>
    </row>
    <row r="162" spans="1:33" s="6147" customFormat="1" ht="27.95" customHeight="1">
      <c r="A162" s="8417" t="s">
        <v>32095</v>
      </c>
      <c r="B162" s="8417" t="s">
        <v>33372</v>
      </c>
      <c r="C162" s="7163">
        <v>46139</v>
      </c>
      <c r="D162" s="7163">
        <v>46175</v>
      </c>
      <c r="E162" s="4981">
        <v>46141</v>
      </c>
      <c r="F162" s="8409">
        <f t="shared" si="7"/>
        <v>34</v>
      </c>
      <c r="G162" s="3536">
        <v>9055</v>
      </c>
      <c r="H162" s="8419" t="s">
        <v>13242</v>
      </c>
      <c r="I162" s="3571"/>
      <c r="J162" s="8417" t="s">
        <v>33373</v>
      </c>
      <c r="K162" s="8420" t="s">
        <v>33374</v>
      </c>
      <c r="L162" s="8418" t="s">
        <v>128</v>
      </c>
      <c r="M162" s="7031" t="s">
        <v>33376</v>
      </c>
      <c r="N162" s="3536"/>
      <c r="O162" s="7085">
        <v>3</v>
      </c>
      <c r="P162" s="7085">
        <v>3</v>
      </c>
      <c r="Q162" s="8418" t="s">
        <v>33375</v>
      </c>
      <c r="R162" s="6593"/>
      <c r="S162" s="6681"/>
      <c r="T162" s="6593"/>
      <c r="U162" s="6593"/>
      <c r="V162" s="3536"/>
      <c r="W162" s="3536"/>
      <c r="X162" s="3536"/>
      <c r="Y162" s="6593"/>
      <c r="Z162" s="6593"/>
      <c r="AA162" s="6708">
        <v>13866995</v>
      </c>
      <c r="AB162" s="6593"/>
      <c r="AC162" s="4908">
        <v>12750</v>
      </c>
      <c r="AD162" s="6683">
        <v>7656</v>
      </c>
      <c r="AE162" s="4908">
        <f t="shared" si="6"/>
        <v>35718</v>
      </c>
      <c r="AF162" s="3536"/>
      <c r="AG162" s="6593"/>
    </row>
    <row r="163" spans="1:33" s="6147" customFormat="1" ht="27.95" customHeight="1">
      <c r="A163" s="8417" t="s">
        <v>32221</v>
      </c>
      <c r="B163" s="8417" t="s">
        <v>33377</v>
      </c>
      <c r="C163" s="7163">
        <v>46139</v>
      </c>
      <c r="D163" s="7163">
        <v>46175</v>
      </c>
      <c r="E163" s="4981">
        <v>46141</v>
      </c>
      <c r="F163" s="8409">
        <f t="shared" si="7"/>
        <v>34</v>
      </c>
      <c r="G163" s="3536">
        <v>8646</v>
      </c>
      <c r="H163" s="8419" t="s">
        <v>2802</v>
      </c>
      <c r="I163" s="7199"/>
      <c r="J163" s="8417" t="s">
        <v>20894</v>
      </c>
      <c r="K163" s="8420" t="s">
        <v>33378</v>
      </c>
      <c r="L163" s="8418" t="s">
        <v>173</v>
      </c>
      <c r="M163" s="7031" t="s">
        <v>33379</v>
      </c>
      <c r="N163" s="3536"/>
      <c r="O163" s="7085">
        <v>1</v>
      </c>
      <c r="P163" s="7085">
        <v>1</v>
      </c>
      <c r="Q163" s="8418" t="s">
        <v>33378</v>
      </c>
      <c r="R163" s="6593"/>
      <c r="S163" s="6681"/>
      <c r="T163" s="6593"/>
      <c r="U163" s="6593"/>
      <c r="V163" s="6593"/>
      <c r="W163" s="6593"/>
      <c r="X163" s="6593"/>
      <c r="Y163" s="6593"/>
      <c r="Z163" s="6593"/>
      <c r="AA163" s="6708">
        <v>13866909</v>
      </c>
      <c r="AB163" s="6593"/>
      <c r="AC163" s="4908">
        <v>69750</v>
      </c>
      <c r="AD163" s="6683">
        <v>13612.5</v>
      </c>
      <c r="AE163" s="4908">
        <f t="shared" si="6"/>
        <v>83362.5</v>
      </c>
      <c r="AF163" s="7199"/>
      <c r="AG163" s="6593"/>
    </row>
    <row r="164" spans="1:33" s="6147" customFormat="1" ht="27.95" customHeight="1">
      <c r="A164" s="8417" t="s">
        <v>32913</v>
      </c>
      <c r="B164" s="8417" t="s">
        <v>33380</v>
      </c>
      <c r="C164" s="7163">
        <v>46139</v>
      </c>
      <c r="D164" s="7163">
        <v>46175</v>
      </c>
      <c r="E164" s="4981">
        <v>46141</v>
      </c>
      <c r="F164" s="8409">
        <f t="shared" si="7"/>
        <v>34</v>
      </c>
      <c r="G164" s="3536">
        <v>8647</v>
      </c>
      <c r="H164" s="8419" t="s">
        <v>33381</v>
      </c>
      <c r="I164" s="8423" t="s">
        <v>25</v>
      </c>
      <c r="J164" s="8417" t="s">
        <v>14921</v>
      </c>
      <c r="K164" s="8420" t="s">
        <v>33382</v>
      </c>
      <c r="L164" s="8418" t="s">
        <v>28</v>
      </c>
      <c r="M164" s="7031" t="s">
        <v>33384</v>
      </c>
      <c r="N164" s="3536"/>
      <c r="O164" s="7085">
        <v>2</v>
      </c>
      <c r="P164" s="7085">
        <v>2</v>
      </c>
      <c r="Q164" s="8418" t="s">
        <v>33383</v>
      </c>
      <c r="R164" s="3536"/>
      <c r="S164" s="6681"/>
      <c r="T164" s="6593"/>
      <c r="U164" s="6593"/>
      <c r="V164" s="7172"/>
      <c r="W164" s="3536"/>
      <c r="X164" s="7172"/>
      <c r="Y164" s="6593"/>
      <c r="Z164" s="6593"/>
      <c r="AA164" s="6708">
        <v>13866349</v>
      </c>
      <c r="AB164" s="6593"/>
      <c r="AC164" s="4908">
        <v>10200</v>
      </c>
      <c r="AD164" s="6683">
        <v>8800</v>
      </c>
      <c r="AE164" s="4908">
        <f t="shared" si="6"/>
        <v>27800</v>
      </c>
      <c r="AF164" s="7199"/>
      <c r="AG164" s="6593"/>
    </row>
    <row r="165" spans="1:33" s="6147" customFormat="1" ht="27.95" customHeight="1">
      <c r="A165" s="8417" t="s">
        <v>32051</v>
      </c>
      <c r="B165" s="8417" t="s">
        <v>33385</v>
      </c>
      <c r="C165" s="7163">
        <v>46139</v>
      </c>
      <c r="D165" s="7163">
        <v>46175</v>
      </c>
      <c r="E165" s="4981">
        <v>46141</v>
      </c>
      <c r="F165" s="8409">
        <f t="shared" si="7"/>
        <v>34</v>
      </c>
      <c r="G165" s="3536">
        <v>8644</v>
      </c>
      <c r="H165" s="8419" t="s">
        <v>28258</v>
      </c>
      <c r="I165" s="3571"/>
      <c r="J165" s="8417" t="s">
        <v>33386</v>
      </c>
      <c r="K165" s="8420" t="s">
        <v>33386</v>
      </c>
      <c r="L165" s="8418" t="s">
        <v>173</v>
      </c>
      <c r="M165" s="7031" t="s">
        <v>33388</v>
      </c>
      <c r="N165" s="3536"/>
      <c r="O165" s="7085">
        <v>1</v>
      </c>
      <c r="P165" s="7085">
        <v>1</v>
      </c>
      <c r="Q165" s="8418" t="s">
        <v>33387</v>
      </c>
      <c r="R165" s="6593"/>
      <c r="S165" s="6681"/>
      <c r="T165" s="6593"/>
      <c r="U165" s="6593"/>
      <c r="V165" s="7172"/>
      <c r="W165" s="6593"/>
      <c r="X165" s="7172"/>
      <c r="Y165" s="6593"/>
      <c r="Z165" s="6593"/>
      <c r="AA165" s="6708">
        <v>13865900</v>
      </c>
      <c r="AB165" s="6593"/>
      <c r="AC165" s="4908">
        <v>12750</v>
      </c>
      <c r="AD165" s="6683">
        <v>7656</v>
      </c>
      <c r="AE165" s="4908">
        <f t="shared" si="6"/>
        <v>20406</v>
      </c>
      <c r="AF165" s="7199"/>
      <c r="AG165" s="6593"/>
    </row>
    <row r="166" spans="1:33" s="6147" customFormat="1" ht="27.95" customHeight="1">
      <c r="A166" s="8417" t="s">
        <v>32051</v>
      </c>
      <c r="B166" s="8417" t="s">
        <v>33389</v>
      </c>
      <c r="C166" s="7163">
        <v>46139</v>
      </c>
      <c r="D166" s="7163">
        <v>46175</v>
      </c>
      <c r="E166" s="4981">
        <v>46141</v>
      </c>
      <c r="F166" s="8409">
        <f t="shared" si="7"/>
        <v>34</v>
      </c>
      <c r="G166" s="3536">
        <v>8644</v>
      </c>
      <c r="H166" s="8419" t="s">
        <v>6872</v>
      </c>
      <c r="I166" s="3571"/>
      <c r="J166" s="8417" t="s">
        <v>33390</v>
      </c>
      <c r="K166" s="8420" t="s">
        <v>33391</v>
      </c>
      <c r="L166" s="8418" t="s">
        <v>173</v>
      </c>
      <c r="M166" s="7031" t="s">
        <v>33398</v>
      </c>
      <c r="N166" s="3536"/>
      <c r="O166" s="7085">
        <v>1</v>
      </c>
      <c r="P166" s="7085">
        <v>1</v>
      </c>
      <c r="Q166" s="7203" t="s">
        <v>33392</v>
      </c>
      <c r="R166" s="6593"/>
      <c r="S166" s="6681"/>
      <c r="T166" s="6593"/>
      <c r="U166" s="6593"/>
      <c r="V166" s="6593"/>
      <c r="W166" s="6593"/>
      <c r="X166" s="6593"/>
      <c r="Y166" s="6593"/>
      <c r="Z166" s="6593"/>
      <c r="AA166" s="6708">
        <v>13865877</v>
      </c>
      <c r="AB166" s="6593"/>
      <c r="AC166" s="4908">
        <v>4125</v>
      </c>
      <c r="AD166" s="6683">
        <v>7656</v>
      </c>
      <c r="AE166" s="4908">
        <f t="shared" si="6"/>
        <v>11781</v>
      </c>
      <c r="AF166" s="7199"/>
      <c r="AG166" s="6593"/>
    </row>
    <row r="167" spans="1:33" s="6147" customFormat="1" ht="27.95" customHeight="1">
      <c r="A167" s="8429" t="s">
        <v>32051</v>
      </c>
      <c r="B167" s="8429" t="s">
        <v>33393</v>
      </c>
      <c r="C167" s="46">
        <v>46139</v>
      </c>
      <c r="D167" s="46">
        <v>46175</v>
      </c>
      <c r="E167" s="8599"/>
      <c r="F167" s="8626"/>
      <c r="G167" s="8602">
        <v>8644</v>
      </c>
      <c r="H167" s="8627" t="s">
        <v>10653</v>
      </c>
      <c r="I167" s="3618"/>
      <c r="J167" s="8429" t="s">
        <v>33394</v>
      </c>
      <c r="K167" s="8628" t="s">
        <v>33395</v>
      </c>
      <c r="L167" s="8629" t="s">
        <v>128</v>
      </c>
      <c r="M167" s="8604" t="s">
        <v>33397</v>
      </c>
      <c r="N167" s="8602"/>
      <c r="O167" s="258">
        <v>3</v>
      </c>
      <c r="P167" s="258">
        <v>3</v>
      </c>
      <c r="Q167" s="8629" t="s">
        <v>33396</v>
      </c>
      <c r="R167" s="3985"/>
      <c r="S167" s="6681"/>
      <c r="T167" s="6593"/>
      <c r="U167" s="6593"/>
      <c r="V167" s="8630" t="s">
        <v>28776</v>
      </c>
      <c r="W167" s="3536"/>
      <c r="X167" s="8630" t="s">
        <v>27185</v>
      </c>
      <c r="Y167" s="6593"/>
      <c r="Z167" s="6593"/>
      <c r="AA167" s="5082">
        <v>13865846</v>
      </c>
      <c r="AB167" s="6593"/>
      <c r="AC167" s="4908">
        <v>4125</v>
      </c>
      <c r="AD167" s="6683">
        <v>7656</v>
      </c>
      <c r="AE167" s="4908">
        <f t="shared" si="6"/>
        <v>27093</v>
      </c>
      <c r="AF167" s="7199"/>
      <c r="AG167" s="6593"/>
    </row>
    <row r="168" spans="1:33" s="6147" customFormat="1" ht="27.95" customHeight="1">
      <c r="A168" s="8417" t="s">
        <v>32221</v>
      </c>
      <c r="B168" s="8417" t="s">
        <v>33399</v>
      </c>
      <c r="C168" s="7163">
        <v>46139</v>
      </c>
      <c r="D168" s="7163">
        <v>46175</v>
      </c>
      <c r="E168" s="4981">
        <v>46141</v>
      </c>
      <c r="F168" s="8409">
        <f t="shared" si="7"/>
        <v>34</v>
      </c>
      <c r="G168" s="3536">
        <v>8646</v>
      </c>
      <c r="H168" s="8419" t="s">
        <v>29084</v>
      </c>
      <c r="I168" s="3571"/>
      <c r="J168" s="8417" t="s">
        <v>24969</v>
      </c>
      <c r="K168" s="8420" t="s">
        <v>33400</v>
      </c>
      <c r="L168" s="8418" t="s">
        <v>173</v>
      </c>
      <c r="M168" s="7031" t="s">
        <v>33402</v>
      </c>
      <c r="N168" s="3536"/>
      <c r="O168" s="7085">
        <v>1</v>
      </c>
      <c r="P168" s="7085">
        <v>1</v>
      </c>
      <c r="Q168" s="8418" t="s">
        <v>33401</v>
      </c>
      <c r="R168" s="6593"/>
      <c r="S168" s="6681"/>
      <c r="T168" s="6593"/>
      <c r="U168" s="6593"/>
      <c r="V168" s="7205"/>
      <c r="W168" s="6593"/>
      <c r="X168" s="7205"/>
      <c r="Y168" s="6593"/>
      <c r="Z168" s="6593"/>
      <c r="AA168" s="6708">
        <v>13865843</v>
      </c>
      <c r="AB168" s="6593"/>
      <c r="AC168" s="4908">
        <v>7750</v>
      </c>
      <c r="AD168" s="6683">
        <v>13612.5</v>
      </c>
      <c r="AE168" s="4908">
        <f t="shared" si="6"/>
        <v>21362.5</v>
      </c>
      <c r="AF168" s="7199"/>
      <c r="AG168" s="6593"/>
    </row>
    <row r="169" spans="1:33" s="6147" customFormat="1" ht="27.95" customHeight="1">
      <c r="A169" s="8417" t="s">
        <v>32221</v>
      </c>
      <c r="B169" s="8417" t="s">
        <v>33403</v>
      </c>
      <c r="C169" s="7163">
        <v>46139</v>
      </c>
      <c r="D169" s="7163">
        <v>46175</v>
      </c>
      <c r="E169" s="4981">
        <v>46141</v>
      </c>
      <c r="F169" s="8409">
        <f t="shared" si="7"/>
        <v>34</v>
      </c>
      <c r="G169" s="3536">
        <v>8646</v>
      </c>
      <c r="H169" s="8419" t="s">
        <v>33404</v>
      </c>
      <c r="I169" s="3571"/>
      <c r="J169" s="8417" t="s">
        <v>33405</v>
      </c>
      <c r="K169" s="8420" t="s">
        <v>33406</v>
      </c>
      <c r="L169" s="8418" t="s">
        <v>173</v>
      </c>
      <c r="M169" s="7031" t="s">
        <v>33408</v>
      </c>
      <c r="N169" s="3536"/>
      <c r="O169" s="7085">
        <v>1</v>
      </c>
      <c r="P169" s="7085">
        <v>1</v>
      </c>
      <c r="Q169" s="7193" t="s">
        <v>33407</v>
      </c>
      <c r="R169" s="6593"/>
      <c r="S169" s="6681"/>
      <c r="T169" s="6593"/>
      <c r="U169" s="6593"/>
      <c r="V169" s="7207"/>
      <c r="W169" s="3536"/>
      <c r="X169" s="7207"/>
      <c r="Y169" s="6593"/>
      <c r="Z169" s="6593"/>
      <c r="AA169" s="6708">
        <v>13865831</v>
      </c>
      <c r="AB169" s="6593"/>
      <c r="AC169" s="4908">
        <v>23250</v>
      </c>
      <c r="AD169" s="6683">
        <v>13612.5</v>
      </c>
      <c r="AE169" s="4908">
        <f t="shared" si="6"/>
        <v>36862.5</v>
      </c>
      <c r="AF169" s="7199"/>
      <c r="AG169" s="6593"/>
    </row>
    <row r="170" spans="1:33" s="6147" customFormat="1" ht="27.95" customHeight="1">
      <c r="A170" s="8417" t="s">
        <v>32051</v>
      </c>
      <c r="B170" s="8417" t="s">
        <v>33409</v>
      </c>
      <c r="C170" s="7163">
        <v>46139</v>
      </c>
      <c r="D170" s="7163">
        <v>46175</v>
      </c>
      <c r="E170" s="4981">
        <v>46141</v>
      </c>
      <c r="F170" s="8409">
        <f t="shared" si="7"/>
        <v>34</v>
      </c>
      <c r="G170" s="3536">
        <v>8644</v>
      </c>
      <c r="H170" s="8419" t="s">
        <v>33410</v>
      </c>
      <c r="I170" s="3571"/>
      <c r="J170" s="8417" t="s">
        <v>33411</v>
      </c>
      <c r="K170" s="8420" t="s">
        <v>33412</v>
      </c>
      <c r="L170" s="8418" t="s">
        <v>28</v>
      </c>
      <c r="M170" s="7031" t="s">
        <v>33414</v>
      </c>
      <c r="N170" s="3536"/>
      <c r="O170" s="7085">
        <v>2</v>
      </c>
      <c r="P170" s="7085">
        <v>2</v>
      </c>
      <c r="Q170" s="8418" t="s">
        <v>33413</v>
      </c>
      <c r="R170" s="6593"/>
      <c r="S170" s="6681"/>
      <c r="T170" s="6593"/>
      <c r="U170" s="6593"/>
      <c r="V170" s="3536"/>
      <c r="W170" s="3536"/>
      <c r="X170" s="3536"/>
      <c r="Y170" s="6593"/>
      <c r="Z170" s="6593"/>
      <c r="AA170" s="5082">
        <v>13865817</v>
      </c>
      <c r="AB170" s="6593"/>
      <c r="AC170" s="4908">
        <v>21375</v>
      </c>
      <c r="AD170" s="6683">
        <v>7656</v>
      </c>
      <c r="AE170" s="4908">
        <f t="shared" si="6"/>
        <v>36687</v>
      </c>
      <c r="AF170" s="7199"/>
      <c r="AG170" s="6593"/>
    </row>
    <row r="171" spans="1:33" s="6147" customFormat="1" ht="27.95" customHeight="1">
      <c r="A171" s="8417" t="s">
        <v>32221</v>
      </c>
      <c r="B171" s="8417" t="s">
        <v>33415</v>
      </c>
      <c r="C171" s="7163">
        <v>46139</v>
      </c>
      <c r="D171" s="7163">
        <v>46175</v>
      </c>
      <c r="E171" s="4981">
        <v>46141</v>
      </c>
      <c r="F171" s="8409">
        <f t="shared" si="7"/>
        <v>34</v>
      </c>
      <c r="G171" s="3536">
        <v>8646</v>
      </c>
      <c r="H171" s="8419" t="s">
        <v>7802</v>
      </c>
      <c r="I171" s="7204"/>
      <c r="J171" s="8417" t="s">
        <v>33416</v>
      </c>
      <c r="K171" s="8420" t="s">
        <v>33417</v>
      </c>
      <c r="L171" s="8418" t="s">
        <v>173</v>
      </c>
      <c r="M171" s="7031" t="s">
        <v>33419</v>
      </c>
      <c r="N171" s="3536"/>
      <c r="O171" s="7085">
        <v>1</v>
      </c>
      <c r="P171" s="7085">
        <v>1</v>
      </c>
      <c r="Q171" s="8418" t="s">
        <v>33418</v>
      </c>
      <c r="R171" s="6593"/>
      <c r="S171" s="6681"/>
      <c r="T171" s="6593"/>
      <c r="U171" s="6593"/>
      <c r="V171" s="6593"/>
      <c r="W171" s="6593"/>
      <c r="X171" s="6593"/>
      <c r="Y171" s="6593"/>
      <c r="Z171" s="6593"/>
      <c r="AA171" s="6708">
        <v>13865721</v>
      </c>
      <c r="AB171" s="6593"/>
      <c r="AC171" s="4908">
        <v>23250</v>
      </c>
      <c r="AD171" s="8424">
        <v>13612.5</v>
      </c>
      <c r="AE171" s="4908">
        <f t="shared" si="6"/>
        <v>36862.5</v>
      </c>
      <c r="AF171" s="7199"/>
      <c r="AG171" s="6593"/>
    </row>
    <row r="172" spans="1:33" s="6147" customFormat="1" ht="27.95" customHeight="1">
      <c r="A172" s="8417" t="s">
        <v>32051</v>
      </c>
      <c r="B172" s="8417" t="s">
        <v>33420</v>
      </c>
      <c r="C172" s="7163">
        <v>46139</v>
      </c>
      <c r="D172" s="7163">
        <v>46175</v>
      </c>
      <c r="E172" s="4981">
        <v>46141</v>
      </c>
      <c r="F172" s="8409">
        <f t="shared" si="7"/>
        <v>34</v>
      </c>
      <c r="G172" s="3536">
        <v>8644</v>
      </c>
      <c r="H172" s="8419" t="s">
        <v>11761</v>
      </c>
      <c r="I172" s="3571"/>
      <c r="J172" s="8417" t="s">
        <v>33421</v>
      </c>
      <c r="K172" s="8420" t="s">
        <v>33422</v>
      </c>
      <c r="L172" s="8418" t="s">
        <v>173</v>
      </c>
      <c r="M172" s="7031" t="s">
        <v>33424</v>
      </c>
      <c r="N172" s="3536"/>
      <c r="O172" s="7085">
        <v>1</v>
      </c>
      <c r="P172" s="7085">
        <v>1</v>
      </c>
      <c r="Q172" s="8418" t="s">
        <v>33423</v>
      </c>
      <c r="R172" s="6593"/>
      <c r="S172" s="6681"/>
      <c r="T172" s="6593"/>
      <c r="U172" s="6593"/>
      <c r="V172" s="3536"/>
      <c r="W172" s="3536"/>
      <c r="X172" s="3536"/>
      <c r="Y172" s="6593"/>
      <c r="Z172" s="6593"/>
      <c r="AA172" s="6708">
        <v>13865390</v>
      </c>
      <c r="AB172" s="6593"/>
      <c r="AC172" s="4908">
        <v>21375</v>
      </c>
      <c r="AD172" s="6683">
        <v>7656</v>
      </c>
      <c r="AE172" s="4908">
        <f t="shared" si="6"/>
        <v>29031</v>
      </c>
      <c r="AF172" s="7199"/>
      <c r="AG172" s="6593"/>
    </row>
    <row r="173" spans="1:33" s="6147" customFormat="1" ht="27.95" customHeight="1">
      <c r="A173" s="8417" t="s">
        <v>32221</v>
      </c>
      <c r="B173" s="8417" t="s">
        <v>33425</v>
      </c>
      <c r="C173" s="7163">
        <v>46139</v>
      </c>
      <c r="D173" s="7163">
        <v>46175</v>
      </c>
      <c r="E173" s="4981">
        <v>46141</v>
      </c>
      <c r="F173" s="8409">
        <f>SUM(D173-E173)</f>
        <v>34</v>
      </c>
      <c r="G173" s="3536">
        <v>8646</v>
      </c>
      <c r="H173" s="8419" t="s">
        <v>22817</v>
      </c>
      <c r="I173" s="3571"/>
      <c r="J173" s="7189" t="s">
        <v>33426</v>
      </c>
      <c r="K173" s="8420" t="s">
        <v>33427</v>
      </c>
      <c r="L173" s="8418" t="s">
        <v>173</v>
      </c>
      <c r="M173" s="7031" t="s">
        <v>33429</v>
      </c>
      <c r="N173" s="3536"/>
      <c r="O173" s="7085">
        <v>1</v>
      </c>
      <c r="P173" s="7085">
        <v>1</v>
      </c>
      <c r="Q173" s="8418" t="s">
        <v>33428</v>
      </c>
      <c r="R173" s="6593"/>
      <c r="S173" s="6681"/>
      <c r="T173" s="6593"/>
      <c r="U173" s="6593"/>
      <c r="V173" s="7187"/>
      <c r="W173" s="3536"/>
      <c r="X173" s="7187"/>
      <c r="Y173" s="6593"/>
      <c r="Z173" s="6593"/>
      <c r="AA173" s="6708"/>
      <c r="AB173" s="6593"/>
      <c r="AC173" s="4908">
        <v>23250</v>
      </c>
      <c r="AD173" s="6683">
        <v>13612.5</v>
      </c>
      <c r="AE173" s="4908">
        <f t="shared" si="6"/>
        <v>36862.5</v>
      </c>
      <c r="AF173" s="7199"/>
      <c r="AG173" s="6593"/>
    </row>
    <row r="174" spans="1:33" s="6147" customFormat="1" ht="27.95" customHeight="1">
      <c r="A174" s="8417" t="s">
        <v>32221</v>
      </c>
      <c r="B174" s="8417" t="s">
        <v>33430</v>
      </c>
      <c r="C174" s="7163">
        <v>46139</v>
      </c>
      <c r="D174" s="7163">
        <v>46175</v>
      </c>
      <c r="E174" s="4981">
        <v>46141</v>
      </c>
      <c r="F174" s="8409">
        <f>SUM(D174-E174)</f>
        <v>34</v>
      </c>
      <c r="G174" s="3536">
        <v>8646</v>
      </c>
      <c r="H174" s="8419" t="s">
        <v>13598</v>
      </c>
      <c r="I174" s="3571"/>
      <c r="J174" s="8417" t="s">
        <v>33431</v>
      </c>
      <c r="K174" s="8420" t="s">
        <v>33432</v>
      </c>
      <c r="L174" s="8418" t="s">
        <v>128</v>
      </c>
      <c r="M174" s="7031" t="s">
        <v>33434</v>
      </c>
      <c r="N174" s="3536"/>
      <c r="O174" s="7085">
        <v>3</v>
      </c>
      <c r="P174" s="7209">
        <v>3</v>
      </c>
      <c r="Q174" s="8418" t="s">
        <v>33433</v>
      </c>
      <c r="R174" s="6593"/>
      <c r="S174" s="6681"/>
      <c r="T174" s="6593"/>
      <c r="U174" s="6593"/>
      <c r="V174" s="7208"/>
      <c r="W174" s="3536"/>
      <c r="X174" s="7208"/>
      <c r="Y174" s="6593"/>
      <c r="Z174" s="6593"/>
      <c r="AA174" s="6708">
        <v>3866950</v>
      </c>
      <c r="AB174" s="6593"/>
      <c r="AC174" s="4908">
        <v>23250</v>
      </c>
      <c r="AD174" s="6683">
        <v>13612.5</v>
      </c>
      <c r="AE174" s="4908">
        <f t="shared" si="6"/>
        <v>64087.5</v>
      </c>
      <c r="AF174" s="7199"/>
      <c r="AG174" s="6593"/>
    </row>
    <row r="175" spans="1:33" s="6147" customFormat="1" ht="27.95" customHeight="1">
      <c r="A175" s="8429" t="s">
        <v>32051</v>
      </c>
      <c r="B175" s="8429" t="s">
        <v>33435</v>
      </c>
      <c r="C175" s="46">
        <v>46136</v>
      </c>
      <c r="D175" s="46">
        <v>46175</v>
      </c>
      <c r="E175" s="8653"/>
      <c r="F175" s="8626"/>
      <c r="G175" s="8656">
        <v>8644</v>
      </c>
      <c r="H175" s="8627" t="s">
        <v>21267</v>
      </c>
      <c r="I175" s="3618"/>
      <c r="J175" s="8429" t="s">
        <v>21268</v>
      </c>
      <c r="K175" s="8628" t="s">
        <v>33436</v>
      </c>
      <c r="L175" s="8629" t="s">
        <v>128</v>
      </c>
      <c r="M175" s="8662" t="s">
        <v>33438</v>
      </c>
      <c r="N175" s="8656"/>
      <c r="O175" s="258">
        <v>3</v>
      </c>
      <c r="P175" s="258">
        <v>3</v>
      </c>
      <c r="Q175" s="8629" t="s">
        <v>33437</v>
      </c>
      <c r="R175" s="3985"/>
      <c r="S175" s="6681"/>
      <c r="T175" s="6593"/>
      <c r="U175" s="6593"/>
      <c r="V175" s="8671" t="s">
        <v>28776</v>
      </c>
      <c r="W175" s="6593"/>
      <c r="X175" s="8671" t="s">
        <v>27185</v>
      </c>
      <c r="Y175" s="6593"/>
      <c r="Z175" s="6593"/>
      <c r="AA175" s="6708">
        <v>13860245</v>
      </c>
      <c r="AB175" s="6593"/>
      <c r="AC175" s="4908">
        <v>12750</v>
      </c>
      <c r="AD175" s="6683">
        <v>7656</v>
      </c>
      <c r="AE175" s="4908">
        <f t="shared" si="6"/>
        <v>35718</v>
      </c>
      <c r="AF175" s="7199"/>
      <c r="AG175" s="6593"/>
    </row>
    <row r="176" spans="1:33" s="6147" customFormat="1" ht="27.95" customHeight="1">
      <c r="A176" s="8417" t="s">
        <v>31565</v>
      </c>
      <c r="B176" s="8417" t="s">
        <v>33439</v>
      </c>
      <c r="C176" s="7163">
        <v>46136</v>
      </c>
      <c r="D176" s="7163">
        <v>46175</v>
      </c>
      <c r="E176" s="4981">
        <v>46141</v>
      </c>
      <c r="F176" s="8409">
        <f t="shared" ref="F176:F238" si="9">SUM(D176-E176)</f>
        <v>34</v>
      </c>
      <c r="G176" s="3536">
        <v>8600</v>
      </c>
      <c r="H176" s="8419" t="s">
        <v>33440</v>
      </c>
      <c r="I176" s="3571"/>
      <c r="J176" s="8417" t="s">
        <v>33441</v>
      </c>
      <c r="K176" s="8420" t="s">
        <v>33442</v>
      </c>
      <c r="L176" s="8418" t="s">
        <v>341</v>
      </c>
      <c r="M176" s="7031" t="s">
        <v>33444</v>
      </c>
      <c r="N176" s="3536"/>
      <c r="O176" s="7085">
        <v>12</v>
      </c>
      <c r="P176" s="7085">
        <v>12</v>
      </c>
      <c r="Q176" s="7203" t="s">
        <v>33443</v>
      </c>
      <c r="R176" s="6593"/>
      <c r="S176" s="6681"/>
      <c r="T176" s="6593"/>
      <c r="U176" s="6593"/>
      <c r="V176" s="3536"/>
      <c r="W176" s="3536"/>
      <c r="X176" s="3536"/>
      <c r="Y176" s="6593"/>
      <c r="Z176" s="6593"/>
      <c r="AA176" s="6708">
        <v>13860316</v>
      </c>
      <c r="AB176" s="6593"/>
      <c r="AC176" s="4908">
        <v>38750</v>
      </c>
      <c r="AD176" s="6683">
        <v>13337.5</v>
      </c>
      <c r="AE176" s="4908">
        <f t="shared" si="6"/>
        <v>198800</v>
      </c>
      <c r="AF176" s="7199"/>
      <c r="AG176" s="6593"/>
    </row>
    <row r="177" spans="1:33" s="6147" customFormat="1" ht="27.95" customHeight="1">
      <c r="A177" s="8425" t="s">
        <v>32051</v>
      </c>
      <c r="B177" s="8425" t="s">
        <v>33445</v>
      </c>
      <c r="C177" s="7163">
        <v>46121</v>
      </c>
      <c r="D177" s="7163">
        <v>46175</v>
      </c>
      <c r="E177" s="4981">
        <v>46141</v>
      </c>
      <c r="F177" s="8409">
        <f t="shared" si="9"/>
        <v>34</v>
      </c>
      <c r="G177" s="4486">
        <v>8644</v>
      </c>
      <c r="H177" s="8426" t="s">
        <v>32754</v>
      </c>
      <c r="I177" s="7210"/>
      <c r="J177" s="8425" t="s">
        <v>33446</v>
      </c>
      <c r="K177" s="8425" t="s">
        <v>33447</v>
      </c>
      <c r="L177" s="8418" t="s">
        <v>173</v>
      </c>
      <c r="M177" s="7059" t="s">
        <v>33449</v>
      </c>
      <c r="N177" s="4486"/>
      <c r="O177" s="7160">
        <v>1</v>
      </c>
      <c r="P177" s="7160">
        <v>1</v>
      </c>
      <c r="Q177" s="8427" t="s">
        <v>33448</v>
      </c>
      <c r="R177" s="7161"/>
      <c r="S177" s="6681"/>
      <c r="T177" s="7161"/>
      <c r="U177" s="7161"/>
      <c r="V177" s="3536"/>
      <c r="W177" s="7161"/>
      <c r="X177" s="3536"/>
      <c r="Y177" s="7161"/>
      <c r="Z177" s="7161"/>
      <c r="AA177" s="5082">
        <v>13860369</v>
      </c>
      <c r="AB177" s="7161"/>
      <c r="AC177" s="4908">
        <v>4125</v>
      </c>
      <c r="AD177" s="6683">
        <v>7656</v>
      </c>
      <c r="AE177" s="4908">
        <f t="shared" si="6"/>
        <v>11781</v>
      </c>
      <c r="AF177" s="7211"/>
      <c r="AG177" s="6593"/>
    </row>
    <row r="178" spans="1:33" s="6147" customFormat="1" ht="27.95" customHeight="1">
      <c r="A178" s="8747" t="s">
        <v>32051</v>
      </c>
      <c r="B178" s="8747" t="s">
        <v>33450</v>
      </c>
      <c r="C178" s="46">
        <v>46121</v>
      </c>
      <c r="D178" s="46">
        <v>46175</v>
      </c>
      <c r="E178" s="8729"/>
      <c r="F178" s="8626"/>
      <c r="G178" s="8725">
        <v>8644</v>
      </c>
      <c r="H178" s="8748" t="s">
        <v>2630</v>
      </c>
      <c r="I178" s="8734"/>
      <c r="J178" s="8747" t="s">
        <v>33451</v>
      </c>
      <c r="K178" s="8747" t="s">
        <v>33452</v>
      </c>
      <c r="L178" s="8629" t="s">
        <v>62</v>
      </c>
      <c r="M178" s="8726" t="s">
        <v>33454</v>
      </c>
      <c r="N178" s="8725"/>
      <c r="O178" s="261">
        <v>5</v>
      </c>
      <c r="P178" s="261">
        <v>5</v>
      </c>
      <c r="Q178" s="8749" t="s">
        <v>33453</v>
      </c>
      <c r="R178" s="3985"/>
      <c r="S178" s="6593"/>
      <c r="T178" s="6593"/>
      <c r="U178" s="3536"/>
      <c r="V178" s="3536" t="s">
        <v>28776</v>
      </c>
      <c r="W178" s="3536"/>
      <c r="X178" s="3536" t="s">
        <v>27185</v>
      </c>
      <c r="Y178" s="6593"/>
      <c r="Z178" s="6593"/>
      <c r="AA178" s="6708">
        <v>13860370</v>
      </c>
      <c r="AB178" s="6593"/>
      <c r="AC178" s="4908">
        <v>12750</v>
      </c>
      <c r="AD178" s="6683">
        <v>7656</v>
      </c>
      <c r="AE178" s="4908">
        <f t="shared" si="6"/>
        <v>51030</v>
      </c>
      <c r="AF178" s="7199"/>
      <c r="AG178" s="6593"/>
    </row>
    <row r="179" spans="1:33" s="6147" customFormat="1" ht="27.95" customHeight="1">
      <c r="A179" s="8425" t="s">
        <v>32228</v>
      </c>
      <c r="B179" s="8425" t="s">
        <v>33459</v>
      </c>
      <c r="C179" s="7163">
        <v>46140</v>
      </c>
      <c r="D179" s="7163">
        <v>46199</v>
      </c>
      <c r="E179" s="4981">
        <v>46141</v>
      </c>
      <c r="F179" s="8409">
        <f t="shared" si="9"/>
        <v>58</v>
      </c>
      <c r="G179" s="4486">
        <v>8609</v>
      </c>
      <c r="H179" s="8426" t="s">
        <v>4055</v>
      </c>
      <c r="I179" s="8430" t="s">
        <v>25</v>
      </c>
      <c r="J179" s="8425" t="s">
        <v>4384</v>
      </c>
      <c r="K179" s="8425" t="s">
        <v>33460</v>
      </c>
      <c r="L179" s="8418" t="s">
        <v>33461</v>
      </c>
      <c r="M179" s="7059" t="s">
        <v>33463</v>
      </c>
      <c r="N179" s="4486" t="s">
        <v>6604</v>
      </c>
      <c r="O179" s="7160">
        <v>89</v>
      </c>
      <c r="P179" s="7160">
        <v>89</v>
      </c>
      <c r="Q179" s="8427" t="s">
        <v>33462</v>
      </c>
      <c r="R179" s="6593"/>
      <c r="S179" s="6593"/>
      <c r="T179" s="6593"/>
      <c r="U179" s="6593"/>
      <c r="V179" s="3536"/>
      <c r="W179" s="6593"/>
      <c r="X179" s="3536"/>
      <c r="Y179" s="6593"/>
      <c r="Z179" s="6593"/>
      <c r="AA179" s="5082">
        <v>13870088</v>
      </c>
      <c r="AB179" s="6593"/>
      <c r="AC179" s="4908">
        <v>0</v>
      </c>
      <c r="AD179" s="6683">
        <v>8192.7999999999993</v>
      </c>
      <c r="AE179" s="4908">
        <f t="shared" si="6"/>
        <v>729159.2</v>
      </c>
      <c r="AF179" s="7199"/>
      <c r="AG179" s="6593"/>
    </row>
    <row r="180" spans="1:33" s="6147" customFormat="1" ht="27.95" customHeight="1">
      <c r="A180" s="8747" t="s">
        <v>32051</v>
      </c>
      <c r="B180" s="8747" t="s">
        <v>33464</v>
      </c>
      <c r="C180" s="46">
        <v>46140</v>
      </c>
      <c r="D180" s="46">
        <v>46199</v>
      </c>
      <c r="E180" s="8729"/>
      <c r="F180" s="8626"/>
      <c r="G180" s="8725">
        <v>8644</v>
      </c>
      <c r="H180" s="8748" t="s">
        <v>7948</v>
      </c>
      <c r="I180" s="8734"/>
      <c r="J180" s="8747" t="s">
        <v>2941</v>
      </c>
      <c r="K180" s="8747" t="s">
        <v>33465</v>
      </c>
      <c r="L180" s="8629" t="s">
        <v>28</v>
      </c>
      <c r="M180" s="8726" t="s">
        <v>33467</v>
      </c>
      <c r="N180" s="8725"/>
      <c r="O180" s="261">
        <v>2</v>
      </c>
      <c r="P180" s="261">
        <v>2</v>
      </c>
      <c r="Q180" s="8749" t="s">
        <v>33466</v>
      </c>
      <c r="R180" s="3985"/>
      <c r="S180" s="6593"/>
      <c r="T180" s="6593"/>
      <c r="U180" s="3536"/>
      <c r="V180" s="8842" t="s">
        <v>28776</v>
      </c>
      <c r="W180" s="3536"/>
      <c r="X180" s="8750" t="s">
        <v>27185</v>
      </c>
      <c r="Y180" s="6593"/>
      <c r="Z180" s="6593"/>
      <c r="AA180" s="6708">
        <v>13871258</v>
      </c>
      <c r="AB180" s="6593"/>
      <c r="AC180" s="4908">
        <v>12750</v>
      </c>
      <c r="AD180" s="6683">
        <v>7656</v>
      </c>
      <c r="AE180" s="4908">
        <f t="shared" si="6"/>
        <v>28062</v>
      </c>
      <c r="AF180" s="7199"/>
      <c r="AG180" s="6593"/>
    </row>
    <row r="181" spans="1:33" s="6147" customFormat="1" ht="27.95" customHeight="1">
      <c r="A181" s="8499" t="s">
        <v>31677</v>
      </c>
      <c r="B181" s="8499" t="s">
        <v>33474</v>
      </c>
      <c r="C181" s="7163">
        <v>46142</v>
      </c>
      <c r="D181" s="7163">
        <v>46167</v>
      </c>
      <c r="E181" s="8498">
        <v>46143</v>
      </c>
      <c r="F181" s="8500">
        <f t="shared" si="9"/>
        <v>24</v>
      </c>
      <c r="G181" s="8455">
        <v>8616</v>
      </c>
      <c r="H181" s="8501" t="s">
        <v>6600</v>
      </c>
      <c r="I181" s="8502"/>
      <c r="J181" s="8499" t="s">
        <v>33475</v>
      </c>
      <c r="K181" s="8499" t="s">
        <v>33476</v>
      </c>
      <c r="L181" s="8503" t="s">
        <v>173</v>
      </c>
      <c r="M181" s="8453" t="s">
        <v>33477</v>
      </c>
      <c r="N181" s="8455"/>
      <c r="O181" s="7160">
        <v>1</v>
      </c>
      <c r="P181" s="7160">
        <v>1</v>
      </c>
      <c r="Q181" s="8504" t="s">
        <v>33478</v>
      </c>
      <c r="R181" s="6593"/>
      <c r="S181" s="6593"/>
      <c r="T181" s="6593"/>
      <c r="U181" s="6593"/>
      <c r="V181" s="6593"/>
      <c r="W181" s="6593"/>
      <c r="X181" s="6593"/>
      <c r="Y181" s="6593"/>
      <c r="Z181" s="6593"/>
      <c r="AA181" s="8459">
        <v>13883905</v>
      </c>
      <c r="AB181" s="6593"/>
      <c r="AC181" s="4908">
        <v>0</v>
      </c>
      <c r="AD181" s="8454">
        <v>8712</v>
      </c>
      <c r="AE181" s="4908">
        <f t="shared" si="6"/>
        <v>8712</v>
      </c>
      <c r="AF181" s="8505"/>
      <c r="AG181" s="6593"/>
    </row>
    <row r="182" spans="1:33" s="6147" customFormat="1" ht="27.95" customHeight="1">
      <c r="A182" s="8499" t="s">
        <v>32095</v>
      </c>
      <c r="B182" s="8499" t="s">
        <v>33479</v>
      </c>
      <c r="C182" s="7163">
        <v>46142</v>
      </c>
      <c r="D182" s="7163">
        <v>46167</v>
      </c>
      <c r="E182" s="8462">
        <v>46143</v>
      </c>
      <c r="F182" s="8500">
        <f t="shared" si="9"/>
        <v>24</v>
      </c>
      <c r="G182" s="8455">
        <v>9055</v>
      </c>
      <c r="H182" s="8501" t="s">
        <v>33480</v>
      </c>
      <c r="I182" s="8502"/>
      <c r="J182" s="8499" t="s">
        <v>33481</v>
      </c>
      <c r="K182" s="8499" t="s">
        <v>33482</v>
      </c>
      <c r="L182" s="8503" t="s">
        <v>173</v>
      </c>
      <c r="M182" s="8453" t="s">
        <v>33483</v>
      </c>
      <c r="N182" s="8455"/>
      <c r="O182" s="7160">
        <v>1</v>
      </c>
      <c r="P182" s="7160">
        <v>1</v>
      </c>
      <c r="Q182" s="8504" t="s">
        <v>33484</v>
      </c>
      <c r="R182" s="6593"/>
      <c r="S182" s="6593"/>
      <c r="T182" s="6593"/>
      <c r="U182" s="6593"/>
      <c r="V182" s="8505"/>
      <c r="W182" s="8458"/>
      <c r="X182" s="8505"/>
      <c r="Y182" s="6593"/>
      <c r="Z182" s="6593"/>
      <c r="AA182" s="5082">
        <v>13883151</v>
      </c>
      <c r="AB182" s="6593"/>
      <c r="AC182" s="4908">
        <v>0</v>
      </c>
      <c r="AD182" s="4908">
        <v>7656</v>
      </c>
      <c r="AE182" s="4908">
        <f t="shared" si="6"/>
        <v>7656</v>
      </c>
      <c r="AF182" s="8505"/>
      <c r="AG182" s="6593"/>
    </row>
    <row r="183" spans="1:33" s="6147" customFormat="1" ht="27.95" customHeight="1">
      <c r="A183" s="8499" t="s">
        <v>32913</v>
      </c>
      <c r="B183" s="8499" t="s">
        <v>33485</v>
      </c>
      <c r="C183" s="7163">
        <v>46129</v>
      </c>
      <c r="D183" s="7163">
        <v>46167</v>
      </c>
      <c r="E183" s="8462">
        <v>46143</v>
      </c>
      <c r="F183" s="8500">
        <f t="shared" si="9"/>
        <v>24</v>
      </c>
      <c r="G183" s="8455">
        <v>8647</v>
      </c>
      <c r="H183" s="8501" t="s">
        <v>5607</v>
      </c>
      <c r="I183" s="8502"/>
      <c r="J183" s="8499" t="s">
        <v>33486</v>
      </c>
      <c r="K183" s="8499" t="s">
        <v>33487</v>
      </c>
      <c r="L183" s="8503" t="s">
        <v>173</v>
      </c>
      <c r="M183" s="8453" t="s">
        <v>33488</v>
      </c>
      <c r="N183" s="8455"/>
      <c r="O183" s="7160">
        <v>1</v>
      </c>
      <c r="P183" s="7160">
        <v>1</v>
      </c>
      <c r="Q183" s="8504" t="s">
        <v>33489</v>
      </c>
      <c r="R183" s="6593"/>
      <c r="S183" s="6593"/>
      <c r="T183" s="6593"/>
      <c r="U183" s="6593"/>
      <c r="V183" s="8505"/>
      <c r="W183" s="6593"/>
      <c r="X183" s="8505"/>
      <c r="Y183" s="6593"/>
      <c r="Z183" s="6593"/>
      <c r="AA183" s="8458">
        <v>13882284</v>
      </c>
      <c r="AB183" s="6593"/>
      <c r="AC183" s="4908">
        <v>0</v>
      </c>
      <c r="AD183" s="4908">
        <v>8800</v>
      </c>
      <c r="AE183" s="4908">
        <f t="shared" si="6"/>
        <v>8800</v>
      </c>
      <c r="AF183" s="8505"/>
      <c r="AG183" s="6593"/>
    </row>
    <row r="184" spans="1:33" s="6147" customFormat="1" ht="27.95" customHeight="1">
      <c r="A184" s="8499" t="s">
        <v>32913</v>
      </c>
      <c r="B184" s="8499" t="s">
        <v>33490</v>
      </c>
      <c r="C184" s="7163">
        <v>46126</v>
      </c>
      <c r="D184" s="7163">
        <v>46167</v>
      </c>
      <c r="E184" s="8462">
        <v>46143</v>
      </c>
      <c r="F184" s="8500">
        <f t="shared" si="9"/>
        <v>24</v>
      </c>
      <c r="G184" s="8455">
        <v>8647</v>
      </c>
      <c r="H184" s="8501" t="s">
        <v>4191</v>
      </c>
      <c r="I184" s="8502"/>
      <c r="J184" s="8499" t="s">
        <v>33491</v>
      </c>
      <c r="K184" s="8499" t="s">
        <v>33492</v>
      </c>
      <c r="L184" s="8503" t="s">
        <v>173</v>
      </c>
      <c r="M184" s="8453" t="s">
        <v>33493</v>
      </c>
      <c r="N184" s="8455"/>
      <c r="O184" s="7160">
        <v>1</v>
      </c>
      <c r="P184" s="7160">
        <v>1</v>
      </c>
      <c r="Q184" s="8504" t="s">
        <v>33489</v>
      </c>
      <c r="R184" s="6593"/>
      <c r="S184" s="6593"/>
      <c r="T184" s="6593"/>
      <c r="U184" s="6593"/>
      <c r="V184" s="8505"/>
      <c r="W184" s="6593"/>
      <c r="X184" s="8505"/>
      <c r="Y184" s="6593"/>
      <c r="Z184" s="6593"/>
      <c r="AA184" s="8459">
        <v>13882238</v>
      </c>
      <c r="AB184" s="6593"/>
      <c r="AC184" s="4908">
        <v>0</v>
      </c>
      <c r="AD184" s="4908">
        <v>8800</v>
      </c>
      <c r="AE184" s="4908">
        <f t="shared" si="6"/>
        <v>8800</v>
      </c>
      <c r="AF184" s="8505"/>
      <c r="AG184" s="6593"/>
    </row>
    <row r="185" spans="1:33" s="6147" customFormat="1" ht="27.95" customHeight="1">
      <c r="A185" s="8499" t="s">
        <v>33494</v>
      </c>
      <c r="B185" s="8499" t="s">
        <v>33495</v>
      </c>
      <c r="C185" s="7163">
        <v>46126</v>
      </c>
      <c r="D185" s="7163">
        <v>46167</v>
      </c>
      <c r="E185" s="8462">
        <v>46143</v>
      </c>
      <c r="F185" s="8500">
        <f t="shared" si="9"/>
        <v>24</v>
      </c>
      <c r="G185" s="8455">
        <v>8595</v>
      </c>
      <c r="H185" s="8501"/>
      <c r="I185" s="8502" t="s">
        <v>21302</v>
      </c>
      <c r="J185" s="8499" t="s">
        <v>33496</v>
      </c>
      <c r="K185" s="8499" t="s">
        <v>31725</v>
      </c>
      <c r="L185" s="8503" t="s">
        <v>76</v>
      </c>
      <c r="M185" s="8453" t="s">
        <v>33497</v>
      </c>
      <c r="N185" s="8455"/>
      <c r="O185" s="7160">
        <v>4</v>
      </c>
      <c r="P185" s="7160">
        <v>4</v>
      </c>
      <c r="Q185" s="8504" t="s">
        <v>33498</v>
      </c>
      <c r="R185" s="6593"/>
      <c r="S185" s="6593"/>
      <c r="T185" s="6593"/>
      <c r="U185" s="6593"/>
      <c r="V185" s="8458"/>
      <c r="W185" s="8458"/>
      <c r="X185" s="8458"/>
      <c r="Y185" s="6593"/>
      <c r="Z185" s="6593"/>
      <c r="AA185" s="7212"/>
      <c r="AB185" s="6593"/>
      <c r="AC185" s="4908">
        <v>0</v>
      </c>
      <c r="AD185" s="4908">
        <v>8624</v>
      </c>
      <c r="AE185" s="4908">
        <f t="shared" si="6"/>
        <v>34496</v>
      </c>
      <c r="AF185" s="8505"/>
      <c r="AG185" s="6593"/>
    </row>
    <row r="186" spans="1:33" s="6147" customFormat="1" ht="27.95" customHeight="1">
      <c r="A186" s="8499" t="s">
        <v>33494</v>
      </c>
      <c r="B186" s="8499" t="s">
        <v>33499</v>
      </c>
      <c r="C186" s="7163">
        <v>46125</v>
      </c>
      <c r="D186" s="7163">
        <v>46167</v>
      </c>
      <c r="E186" s="8462">
        <v>46143</v>
      </c>
      <c r="F186" s="8500">
        <f t="shared" si="9"/>
        <v>24</v>
      </c>
      <c r="G186" s="8455">
        <v>8595</v>
      </c>
      <c r="H186" s="8501" t="s">
        <v>33500</v>
      </c>
      <c r="I186" s="8502"/>
      <c r="J186" s="8499" t="s">
        <v>33501</v>
      </c>
      <c r="K186" s="8499" t="s">
        <v>33502</v>
      </c>
      <c r="L186" s="8503" t="s">
        <v>173</v>
      </c>
      <c r="M186" s="8453" t="s">
        <v>33503</v>
      </c>
      <c r="N186" s="8455"/>
      <c r="O186" s="7160">
        <v>1</v>
      </c>
      <c r="P186" s="7160">
        <v>1</v>
      </c>
      <c r="Q186" s="8504" t="s">
        <v>33504</v>
      </c>
      <c r="R186" s="6593"/>
      <c r="S186" s="6593"/>
      <c r="T186" s="6593"/>
      <c r="U186" s="6593"/>
      <c r="V186" s="8505"/>
      <c r="W186" s="8458"/>
      <c r="X186" s="8505"/>
      <c r="Y186" s="6593"/>
      <c r="Z186" s="6593"/>
      <c r="AA186" s="8459">
        <v>13882002</v>
      </c>
      <c r="AB186" s="6593"/>
      <c r="AC186" s="4908">
        <v>0</v>
      </c>
      <c r="AD186" s="4908">
        <v>8624</v>
      </c>
      <c r="AE186" s="4908">
        <f t="shared" si="6"/>
        <v>8624</v>
      </c>
      <c r="AF186" s="8505"/>
      <c r="AG186" s="6593"/>
    </row>
    <row r="187" spans="1:33" s="6147" customFormat="1" ht="27.95" customHeight="1">
      <c r="A187" s="8499" t="s">
        <v>32770</v>
      </c>
      <c r="B187" s="8499" t="s">
        <v>33505</v>
      </c>
      <c r="C187" s="7163">
        <v>46125</v>
      </c>
      <c r="D187" s="7163">
        <v>46167</v>
      </c>
      <c r="E187" s="8462">
        <v>46143</v>
      </c>
      <c r="F187" s="8500">
        <f t="shared" si="9"/>
        <v>24</v>
      </c>
      <c r="G187" s="8455">
        <v>8599</v>
      </c>
      <c r="H187" s="8501" t="s">
        <v>32898</v>
      </c>
      <c r="I187" s="8502"/>
      <c r="J187" s="8499" t="s">
        <v>33506</v>
      </c>
      <c r="K187" s="8499" t="s">
        <v>31705</v>
      </c>
      <c r="L187" s="8503" t="s">
        <v>173</v>
      </c>
      <c r="M187" s="8453" t="s">
        <v>33507</v>
      </c>
      <c r="N187" s="8455"/>
      <c r="O187" s="7160">
        <v>1</v>
      </c>
      <c r="P187" s="7160">
        <v>1</v>
      </c>
      <c r="Q187" s="8504" t="s">
        <v>33508</v>
      </c>
      <c r="R187" s="6593"/>
      <c r="S187" s="6593"/>
      <c r="T187" s="6593"/>
      <c r="U187" s="6593"/>
      <c r="V187" s="8505"/>
      <c r="W187" s="6593"/>
      <c r="X187" s="8505"/>
      <c r="Y187" s="6593"/>
      <c r="Z187" s="6593"/>
      <c r="AA187" s="8459">
        <v>13881860</v>
      </c>
      <c r="AB187" s="6593"/>
      <c r="AC187" s="4908">
        <v>0</v>
      </c>
      <c r="AD187" s="4908">
        <v>8712</v>
      </c>
      <c r="AE187" s="4908">
        <f t="shared" si="6"/>
        <v>8712</v>
      </c>
      <c r="AF187" s="8505"/>
      <c r="AG187" s="6593"/>
    </row>
    <row r="188" spans="1:33" s="6147" customFormat="1" ht="27.95" customHeight="1">
      <c r="A188" s="8499" t="s">
        <v>33494</v>
      </c>
      <c r="B188" s="8499" t="s">
        <v>33509</v>
      </c>
      <c r="C188" s="7163">
        <v>46134</v>
      </c>
      <c r="D188" s="7163">
        <v>46167</v>
      </c>
      <c r="E188" s="8462">
        <v>46143</v>
      </c>
      <c r="F188" s="8500">
        <f t="shared" si="9"/>
        <v>24</v>
      </c>
      <c r="G188" s="8455">
        <v>8595</v>
      </c>
      <c r="H188" s="8501" t="s">
        <v>33510</v>
      </c>
      <c r="I188" s="8502"/>
      <c r="J188" s="8499" t="s">
        <v>33511</v>
      </c>
      <c r="K188" s="8499" t="s">
        <v>33512</v>
      </c>
      <c r="L188" s="8503" t="s">
        <v>173</v>
      </c>
      <c r="M188" s="8453" t="s">
        <v>33513</v>
      </c>
      <c r="N188" s="8455"/>
      <c r="O188" s="7160">
        <v>1</v>
      </c>
      <c r="P188" s="7160">
        <v>1</v>
      </c>
      <c r="Q188" s="8504" t="s">
        <v>33514</v>
      </c>
      <c r="R188" s="6593"/>
      <c r="S188" s="6593"/>
      <c r="T188" s="6593"/>
      <c r="U188" s="6593"/>
      <c r="V188" s="6593"/>
      <c r="W188" s="6593"/>
      <c r="X188" s="6593"/>
      <c r="Y188" s="6593"/>
      <c r="Z188" s="6593"/>
      <c r="AA188" s="8459">
        <v>13881556</v>
      </c>
      <c r="AB188" s="6593"/>
      <c r="AC188" s="4908">
        <v>0</v>
      </c>
      <c r="AD188" s="4908">
        <v>8624</v>
      </c>
      <c r="AE188" s="4908">
        <f t="shared" si="6"/>
        <v>8624</v>
      </c>
      <c r="AF188" s="8505"/>
      <c r="AG188" s="6593"/>
    </row>
    <row r="189" spans="1:33" s="6147" customFormat="1" ht="27.95" customHeight="1">
      <c r="A189" s="8499" t="s">
        <v>32095</v>
      </c>
      <c r="B189" s="8499" t="s">
        <v>33515</v>
      </c>
      <c r="C189" s="7163">
        <v>46142</v>
      </c>
      <c r="D189" s="7163">
        <v>46167</v>
      </c>
      <c r="E189" s="8462">
        <v>46143</v>
      </c>
      <c r="F189" s="8500">
        <f t="shared" si="9"/>
        <v>24</v>
      </c>
      <c r="G189" s="8455">
        <v>9055</v>
      </c>
      <c r="H189" s="8501" t="s">
        <v>1764</v>
      </c>
      <c r="I189" s="8502"/>
      <c r="J189" s="8499" t="s">
        <v>33516</v>
      </c>
      <c r="K189" s="8499" t="s">
        <v>33517</v>
      </c>
      <c r="L189" s="8503" t="s">
        <v>173</v>
      </c>
      <c r="M189" s="8453" t="s">
        <v>33518</v>
      </c>
      <c r="N189" s="8455"/>
      <c r="O189" s="7160">
        <v>1</v>
      </c>
      <c r="P189" s="7160">
        <v>1</v>
      </c>
      <c r="Q189" s="8504" t="s">
        <v>33519</v>
      </c>
      <c r="R189" s="6593"/>
      <c r="S189" s="6593"/>
      <c r="T189" s="6593"/>
      <c r="U189" s="6593"/>
      <c r="V189" s="8458"/>
      <c r="W189" s="8458"/>
      <c r="X189" s="8458"/>
      <c r="Y189" s="6593"/>
      <c r="Z189" s="6593"/>
      <c r="AA189" s="7147">
        <v>13883101</v>
      </c>
      <c r="AB189" s="6593"/>
      <c r="AC189" s="4908">
        <v>0</v>
      </c>
      <c r="AD189" s="4908">
        <v>7656</v>
      </c>
      <c r="AE189" s="4908">
        <f t="shared" si="6"/>
        <v>7656</v>
      </c>
      <c r="AF189" s="8458"/>
      <c r="AG189" s="6593"/>
    </row>
    <row r="190" spans="1:33" s="6147" customFormat="1" ht="27.95" customHeight="1">
      <c r="A190" s="8837" t="s">
        <v>32913</v>
      </c>
      <c r="B190" s="8837" t="s">
        <v>33520</v>
      </c>
      <c r="C190" s="46">
        <v>46126</v>
      </c>
      <c r="D190" s="46">
        <v>46167</v>
      </c>
      <c r="E190" s="8821"/>
      <c r="F190" s="8547"/>
      <c r="G190" s="8819">
        <v>8647</v>
      </c>
      <c r="H190" s="8838"/>
      <c r="I190" s="8839" t="s">
        <v>21302</v>
      </c>
      <c r="J190" s="8837" t="s">
        <v>24289</v>
      </c>
      <c r="K190" s="8837" t="s">
        <v>33521</v>
      </c>
      <c r="L190" s="8840" t="s">
        <v>173</v>
      </c>
      <c r="M190" s="8820" t="s">
        <v>33522</v>
      </c>
      <c r="N190" s="8819"/>
      <c r="O190" s="261">
        <v>1</v>
      </c>
      <c r="P190" s="261">
        <v>1</v>
      </c>
      <c r="Q190" s="8841" t="s">
        <v>33523</v>
      </c>
      <c r="R190" s="3985"/>
      <c r="S190" s="6593"/>
      <c r="T190" s="6593"/>
      <c r="U190" s="6593"/>
      <c r="V190" s="8598" t="s">
        <v>28776</v>
      </c>
      <c r="W190" s="6593"/>
      <c r="X190" s="8842" t="s">
        <v>27185</v>
      </c>
      <c r="Y190" s="6593"/>
      <c r="Z190" s="6593"/>
      <c r="AA190" s="8459">
        <v>13883033</v>
      </c>
      <c r="AB190" s="6593"/>
      <c r="AC190" s="4908">
        <v>0</v>
      </c>
      <c r="AD190" s="4908">
        <v>8800</v>
      </c>
      <c r="AE190" s="4908">
        <f t="shared" si="6"/>
        <v>8800</v>
      </c>
      <c r="AF190" s="8458"/>
      <c r="AG190" s="6593"/>
    </row>
    <row r="191" spans="1:33" s="6147" customFormat="1" ht="27.95" customHeight="1">
      <c r="A191" s="8506" t="s">
        <v>32913</v>
      </c>
      <c r="B191" s="8506" t="s">
        <v>33524</v>
      </c>
      <c r="C191" s="7163">
        <v>46127</v>
      </c>
      <c r="D191" s="7163">
        <v>46167</v>
      </c>
      <c r="E191" s="8462">
        <v>46143</v>
      </c>
      <c r="F191" s="8500">
        <f t="shared" si="9"/>
        <v>24</v>
      </c>
      <c r="G191" s="8458">
        <v>8647</v>
      </c>
      <c r="H191" s="8507" t="s">
        <v>6357</v>
      </c>
      <c r="I191" s="6593"/>
      <c r="J191" s="8506" t="s">
        <v>33525</v>
      </c>
      <c r="K191" s="8506" t="s">
        <v>33487</v>
      </c>
      <c r="L191" s="8503" t="s">
        <v>173</v>
      </c>
      <c r="M191" s="8463" t="s">
        <v>33526</v>
      </c>
      <c r="N191" s="8458"/>
      <c r="O191" s="7160">
        <v>1</v>
      </c>
      <c r="P191" s="7160">
        <v>1</v>
      </c>
      <c r="Q191" s="8506" t="s">
        <v>33527</v>
      </c>
      <c r="R191" s="6593"/>
      <c r="S191" s="6593"/>
      <c r="T191" s="6593"/>
      <c r="U191" s="6593"/>
      <c r="V191" s="8458"/>
      <c r="W191" s="8458"/>
      <c r="X191" s="8458"/>
      <c r="Y191" s="6593"/>
      <c r="Z191" s="8508"/>
      <c r="AA191" s="8459">
        <v>13882272</v>
      </c>
      <c r="AB191" s="6593"/>
      <c r="AC191" s="4908">
        <v>0</v>
      </c>
      <c r="AD191" s="4908">
        <v>8800</v>
      </c>
      <c r="AE191" s="4908">
        <f t="shared" si="6"/>
        <v>8800</v>
      </c>
      <c r="AF191" s="8505"/>
      <c r="AG191" s="6593"/>
    </row>
    <row r="192" spans="1:33" s="6147" customFormat="1" ht="27.95" customHeight="1">
      <c r="A192" s="8506" t="s">
        <v>32913</v>
      </c>
      <c r="B192" s="8506" t="s">
        <v>33528</v>
      </c>
      <c r="C192" s="7163">
        <v>46142</v>
      </c>
      <c r="D192" s="7163">
        <v>46167</v>
      </c>
      <c r="E192" s="8462">
        <v>46143</v>
      </c>
      <c r="F192" s="8500">
        <f t="shared" si="9"/>
        <v>24</v>
      </c>
      <c r="G192" s="8458">
        <v>8647</v>
      </c>
      <c r="H192" s="8507" t="s">
        <v>1704</v>
      </c>
      <c r="I192" s="6593"/>
      <c r="J192" s="8506" t="s">
        <v>26639</v>
      </c>
      <c r="K192" s="8506" t="s">
        <v>33529</v>
      </c>
      <c r="L192" s="8503" t="s">
        <v>173</v>
      </c>
      <c r="M192" s="8463" t="s">
        <v>33530</v>
      </c>
      <c r="N192" s="8458"/>
      <c r="O192" s="7160">
        <v>1</v>
      </c>
      <c r="P192" s="7160">
        <v>1</v>
      </c>
      <c r="Q192" s="8506" t="s">
        <v>33478</v>
      </c>
      <c r="R192" s="6593"/>
      <c r="S192" s="6593"/>
      <c r="T192" s="6593"/>
      <c r="U192" s="6593"/>
      <c r="V192" s="8505"/>
      <c r="W192" s="8458"/>
      <c r="X192" s="8505"/>
      <c r="Y192" s="6593"/>
      <c r="Z192" s="6593"/>
      <c r="AA192" s="5082">
        <v>13883936</v>
      </c>
      <c r="AB192" s="6593"/>
      <c r="AC192" s="4908">
        <v>0</v>
      </c>
      <c r="AD192" s="4908">
        <v>8800</v>
      </c>
      <c r="AE192" s="4908">
        <f t="shared" si="6"/>
        <v>8800</v>
      </c>
      <c r="AF192" s="8505"/>
      <c r="AG192" s="6593"/>
    </row>
    <row r="193" spans="1:33" s="6147" customFormat="1" ht="27.95" customHeight="1">
      <c r="A193" s="8506" t="s">
        <v>32095</v>
      </c>
      <c r="B193" s="8506" t="s">
        <v>33531</v>
      </c>
      <c r="C193" s="7163">
        <v>46142</v>
      </c>
      <c r="D193" s="7163">
        <v>46167</v>
      </c>
      <c r="E193" s="8462">
        <v>46143</v>
      </c>
      <c r="F193" s="8500">
        <f t="shared" si="9"/>
        <v>24</v>
      </c>
      <c r="G193" s="8458">
        <v>9055</v>
      </c>
      <c r="H193" s="8507" t="s">
        <v>563</v>
      </c>
      <c r="I193" s="6593"/>
      <c r="J193" s="8506" t="s">
        <v>33532</v>
      </c>
      <c r="K193" s="8506" t="s">
        <v>33533</v>
      </c>
      <c r="L193" s="8503" t="s">
        <v>173</v>
      </c>
      <c r="M193" s="8463" t="s">
        <v>33534</v>
      </c>
      <c r="N193" s="8458"/>
      <c r="O193" s="7160">
        <v>1</v>
      </c>
      <c r="P193" s="7160">
        <v>1</v>
      </c>
      <c r="Q193" s="8506" t="s">
        <v>33535</v>
      </c>
      <c r="R193" s="6593"/>
      <c r="S193" s="6593"/>
      <c r="T193" s="6593"/>
      <c r="U193" s="6593"/>
      <c r="V193" s="8505"/>
      <c r="W193" s="6593"/>
      <c r="X193" s="8505"/>
      <c r="Y193" s="6593"/>
      <c r="Z193" s="6593"/>
      <c r="AA193" s="8459">
        <v>13883808</v>
      </c>
      <c r="AB193" s="6593"/>
      <c r="AC193" s="4908">
        <v>0</v>
      </c>
      <c r="AD193" s="4908">
        <v>7656</v>
      </c>
      <c r="AE193" s="4908">
        <f t="shared" si="6"/>
        <v>7656</v>
      </c>
      <c r="AF193" s="8505"/>
      <c r="AG193" s="6593"/>
    </row>
    <row r="194" spans="1:33" s="6147" customFormat="1" ht="27.95" customHeight="1">
      <c r="A194" s="8506" t="s">
        <v>32095</v>
      </c>
      <c r="B194" s="8506" t="s">
        <v>33536</v>
      </c>
      <c r="C194" s="7163">
        <v>46172</v>
      </c>
      <c r="D194" s="7163">
        <v>46167</v>
      </c>
      <c r="E194" s="8462">
        <v>46143</v>
      </c>
      <c r="F194" s="8500">
        <f t="shared" si="9"/>
        <v>24</v>
      </c>
      <c r="G194" s="8458">
        <v>9055</v>
      </c>
      <c r="H194" s="8507" t="s">
        <v>33537</v>
      </c>
      <c r="I194" s="6593"/>
      <c r="J194" s="8506" t="s">
        <v>33538</v>
      </c>
      <c r="K194" s="8506" t="s">
        <v>33539</v>
      </c>
      <c r="L194" s="8503" t="s">
        <v>173</v>
      </c>
      <c r="M194" s="8463" t="s">
        <v>33540</v>
      </c>
      <c r="N194" s="8458"/>
      <c r="O194" s="7160">
        <v>1</v>
      </c>
      <c r="P194" s="7160">
        <v>1</v>
      </c>
      <c r="Q194" s="8506" t="s">
        <v>33484</v>
      </c>
      <c r="R194" s="6593"/>
      <c r="S194" s="6593"/>
      <c r="T194" s="6593"/>
      <c r="U194" s="6593"/>
      <c r="V194" s="8458"/>
      <c r="W194" s="8458"/>
      <c r="X194" s="8458"/>
      <c r="Y194" s="6593"/>
      <c r="Z194" s="6593"/>
      <c r="AA194" s="5082">
        <v>13883183</v>
      </c>
      <c r="AB194" s="6593"/>
      <c r="AC194" s="4908">
        <v>0</v>
      </c>
      <c r="AD194" s="4908">
        <v>7656</v>
      </c>
      <c r="AE194" s="4908">
        <f t="shared" si="6"/>
        <v>7656</v>
      </c>
      <c r="AF194" s="8505"/>
      <c r="AG194" s="6593"/>
    </row>
    <row r="195" spans="1:33" s="6147" customFormat="1" ht="27.95" customHeight="1">
      <c r="A195" s="8506" t="s">
        <v>32204</v>
      </c>
      <c r="B195" s="8506" t="s">
        <v>33541</v>
      </c>
      <c r="C195" s="7163">
        <v>46172</v>
      </c>
      <c r="D195" s="7163">
        <v>46167</v>
      </c>
      <c r="E195" s="8462">
        <v>46143</v>
      </c>
      <c r="F195" s="8500">
        <f t="shared" si="9"/>
        <v>24</v>
      </c>
      <c r="G195" s="8458">
        <v>8618</v>
      </c>
      <c r="H195" s="8507" t="s">
        <v>6379</v>
      </c>
      <c r="I195" s="6593"/>
      <c r="J195" s="8506" t="s">
        <v>33542</v>
      </c>
      <c r="K195" s="8506" t="s">
        <v>33543</v>
      </c>
      <c r="L195" s="8503" t="s">
        <v>173</v>
      </c>
      <c r="M195" s="8463" t="s">
        <v>33544</v>
      </c>
      <c r="N195" s="8458"/>
      <c r="O195" s="7160">
        <v>1</v>
      </c>
      <c r="P195" s="7160">
        <v>1</v>
      </c>
      <c r="Q195" s="8506" t="s">
        <v>33478</v>
      </c>
      <c r="R195" s="6593"/>
      <c r="S195" s="6593"/>
      <c r="T195" s="6593"/>
      <c r="U195" s="6593"/>
      <c r="V195" s="6593"/>
      <c r="W195" s="6593"/>
      <c r="X195" s="6593"/>
      <c r="Y195" s="6593"/>
      <c r="Z195" s="6593"/>
      <c r="AA195" s="8459">
        <v>13882850</v>
      </c>
      <c r="AB195" s="6593"/>
      <c r="AC195" s="4908">
        <v>0</v>
      </c>
      <c r="AD195" s="4908">
        <v>8711.92</v>
      </c>
      <c r="AE195" s="4908">
        <f t="shared" si="6"/>
        <v>8711.92</v>
      </c>
      <c r="AF195" s="8505"/>
      <c r="AG195" s="6593"/>
    </row>
    <row r="196" spans="1:33" s="6147" customFormat="1" ht="27.95" customHeight="1">
      <c r="A196" s="8506" t="s">
        <v>32090</v>
      </c>
      <c r="B196" s="8506" t="s">
        <v>33545</v>
      </c>
      <c r="C196" s="7163">
        <v>46121</v>
      </c>
      <c r="D196" s="7163">
        <v>46167</v>
      </c>
      <c r="E196" s="8462">
        <v>46143</v>
      </c>
      <c r="F196" s="8500">
        <f t="shared" si="9"/>
        <v>24</v>
      </c>
      <c r="G196" s="8458">
        <v>8608</v>
      </c>
      <c r="H196" s="8507" t="s">
        <v>8421</v>
      </c>
      <c r="I196" s="6593"/>
      <c r="J196" s="8506" t="s">
        <v>33546</v>
      </c>
      <c r="K196" s="8506" t="s">
        <v>33547</v>
      </c>
      <c r="L196" s="8503" t="s">
        <v>173</v>
      </c>
      <c r="M196" s="8463" t="s">
        <v>33548</v>
      </c>
      <c r="N196" s="8458"/>
      <c r="O196" s="7160">
        <v>1</v>
      </c>
      <c r="P196" s="7160">
        <v>1</v>
      </c>
      <c r="Q196" s="8506" t="s">
        <v>33549</v>
      </c>
      <c r="R196" s="6593"/>
      <c r="S196" s="6593"/>
      <c r="T196" s="6593"/>
      <c r="U196" s="6593"/>
      <c r="V196" s="8505"/>
      <c r="W196" s="6593"/>
      <c r="X196" s="8505"/>
      <c r="Y196" s="6593"/>
      <c r="Z196" s="6593"/>
      <c r="AA196" s="5082">
        <v>13881484</v>
      </c>
      <c r="AB196" s="6593"/>
      <c r="AC196" s="4908">
        <v>1500</v>
      </c>
      <c r="AD196" s="4908">
        <v>8624</v>
      </c>
      <c r="AE196" s="4908">
        <f t="shared" si="6"/>
        <v>10124</v>
      </c>
      <c r="AF196" s="8505"/>
      <c r="AG196" s="6593"/>
    </row>
    <row r="197" spans="1:33" s="6147" customFormat="1" ht="27.95" customHeight="1">
      <c r="A197" s="8506" t="s">
        <v>32913</v>
      </c>
      <c r="B197" s="8506" t="s">
        <v>33550</v>
      </c>
      <c r="C197" s="7163">
        <v>46126</v>
      </c>
      <c r="D197" s="7163">
        <v>46167</v>
      </c>
      <c r="E197" s="8462">
        <v>46143</v>
      </c>
      <c r="F197" s="8500">
        <f t="shared" si="9"/>
        <v>24</v>
      </c>
      <c r="G197" s="8458">
        <v>8647</v>
      </c>
      <c r="H197" s="8507" t="s">
        <v>5714</v>
      </c>
      <c r="I197" s="6593"/>
      <c r="J197" s="8506" t="s">
        <v>25421</v>
      </c>
      <c r="K197" s="8506" t="s">
        <v>33551</v>
      </c>
      <c r="L197" s="8503" t="s">
        <v>173</v>
      </c>
      <c r="M197" s="8463" t="s">
        <v>33552</v>
      </c>
      <c r="N197" s="8458"/>
      <c r="O197" s="7160">
        <v>1</v>
      </c>
      <c r="P197" s="7160">
        <v>1</v>
      </c>
      <c r="Q197" s="8506" t="s">
        <v>33553</v>
      </c>
      <c r="R197" s="6593"/>
      <c r="S197" s="6593"/>
      <c r="T197" s="6593"/>
      <c r="U197" s="6593"/>
      <c r="V197" s="8458"/>
      <c r="W197" s="8458"/>
      <c r="X197" s="8458"/>
      <c r="Y197" s="6593"/>
      <c r="Z197" s="6593"/>
      <c r="AA197" s="8459">
        <v>13881458</v>
      </c>
      <c r="AB197" s="6593"/>
      <c r="AC197" s="4908">
        <v>0</v>
      </c>
      <c r="AD197" s="4908">
        <v>8800</v>
      </c>
      <c r="AE197" s="4908">
        <f t="shared" ref="AE197:AE260" si="10">AC197+AD197*P197</f>
        <v>8800</v>
      </c>
      <c r="AF197" s="8505"/>
      <c r="AG197" s="6593"/>
    </row>
    <row r="198" spans="1:33" s="6147" customFormat="1" ht="27.95" customHeight="1">
      <c r="A198" s="8506" t="s">
        <v>31435</v>
      </c>
      <c r="B198" s="8506" t="s">
        <v>33554</v>
      </c>
      <c r="C198" s="7163">
        <v>46125</v>
      </c>
      <c r="D198" s="7163">
        <v>46167</v>
      </c>
      <c r="E198" s="8462">
        <v>46143</v>
      </c>
      <c r="F198" s="8500">
        <f t="shared" si="9"/>
        <v>24</v>
      </c>
      <c r="G198" s="8458">
        <v>5940</v>
      </c>
      <c r="H198" s="8507" t="s">
        <v>33555</v>
      </c>
      <c r="I198" s="6593"/>
      <c r="J198" s="8506" t="s">
        <v>33556</v>
      </c>
      <c r="K198" s="8506" t="s">
        <v>32114</v>
      </c>
      <c r="L198" s="8503" t="s">
        <v>173</v>
      </c>
      <c r="M198" s="8463" t="s">
        <v>33557</v>
      </c>
      <c r="N198" s="8458"/>
      <c r="O198" s="7160">
        <v>1</v>
      </c>
      <c r="P198" s="7160">
        <v>1</v>
      </c>
      <c r="Q198" s="8506" t="s">
        <v>33558</v>
      </c>
      <c r="R198" s="6593"/>
      <c r="S198" s="6593"/>
      <c r="T198" s="6593"/>
      <c r="U198" s="6593"/>
      <c r="V198" s="6593"/>
      <c r="W198" s="6593"/>
      <c r="X198" s="6593"/>
      <c r="Y198" s="6593"/>
      <c r="Z198" s="6593"/>
      <c r="AA198" s="8458">
        <v>13881453</v>
      </c>
      <c r="AB198" s="6593"/>
      <c r="AC198" s="4908">
        <v>7000</v>
      </c>
      <c r="AD198" s="4908">
        <v>17000</v>
      </c>
      <c r="AE198" s="4908">
        <f t="shared" si="10"/>
        <v>24000</v>
      </c>
      <c r="AF198" s="8505"/>
      <c r="AG198" s="6593"/>
    </row>
    <row r="199" spans="1:33" s="6147" customFormat="1" ht="27.95" customHeight="1">
      <c r="A199" s="8506" t="s">
        <v>32204</v>
      </c>
      <c r="B199" s="8506" t="s">
        <v>33559</v>
      </c>
      <c r="C199" s="7163">
        <v>46142</v>
      </c>
      <c r="D199" s="7163">
        <v>46167</v>
      </c>
      <c r="E199" s="8462">
        <v>46143</v>
      </c>
      <c r="F199" s="8500">
        <f t="shared" si="9"/>
        <v>24</v>
      </c>
      <c r="G199" s="8458">
        <v>8618</v>
      </c>
      <c r="H199" s="8507" t="s">
        <v>1267</v>
      </c>
      <c r="I199" s="6593"/>
      <c r="J199" s="8506" t="s">
        <v>33560</v>
      </c>
      <c r="K199" s="8506" t="s">
        <v>33561</v>
      </c>
      <c r="L199" s="8503" t="s">
        <v>173</v>
      </c>
      <c r="M199" s="8463" t="s">
        <v>33562</v>
      </c>
      <c r="N199" s="8458"/>
      <c r="O199" s="7160">
        <v>1</v>
      </c>
      <c r="P199" s="7160">
        <v>1</v>
      </c>
      <c r="Q199" s="8506" t="s">
        <v>33478</v>
      </c>
      <c r="R199" s="6593"/>
      <c r="S199" s="6593"/>
      <c r="T199" s="6593"/>
      <c r="U199" s="6593"/>
      <c r="V199" s="8458"/>
      <c r="W199" s="8458"/>
      <c r="X199" s="8458"/>
      <c r="Y199" s="6593"/>
      <c r="Z199" s="6593"/>
      <c r="AA199" s="5082">
        <v>13882892</v>
      </c>
      <c r="AB199" s="6593"/>
      <c r="AC199" s="4908">
        <v>1500</v>
      </c>
      <c r="AD199" s="4908">
        <v>8711.92</v>
      </c>
      <c r="AE199" s="4908">
        <f t="shared" si="10"/>
        <v>10211.92</v>
      </c>
      <c r="AF199" s="8505"/>
      <c r="AG199" s="6593"/>
    </row>
    <row r="200" spans="1:33" s="6147" customFormat="1" ht="27.95" customHeight="1">
      <c r="A200" s="8506" t="s">
        <v>32913</v>
      </c>
      <c r="B200" s="8506" t="s">
        <v>33563</v>
      </c>
      <c r="C200" s="7163">
        <v>46127</v>
      </c>
      <c r="D200" s="7163">
        <v>46167</v>
      </c>
      <c r="E200" s="8462">
        <v>46143</v>
      </c>
      <c r="F200" s="8500">
        <f t="shared" si="9"/>
        <v>24</v>
      </c>
      <c r="G200" s="8458">
        <v>8647</v>
      </c>
      <c r="H200" s="8507" t="s">
        <v>33564</v>
      </c>
      <c r="I200" s="8505"/>
      <c r="J200" s="8506" t="s">
        <v>33565</v>
      </c>
      <c r="K200" s="8506" t="s">
        <v>30787</v>
      </c>
      <c r="L200" s="8503" t="s">
        <v>173</v>
      </c>
      <c r="M200" s="8463" t="s">
        <v>33566</v>
      </c>
      <c r="N200" s="8458"/>
      <c r="O200" s="7160">
        <v>1</v>
      </c>
      <c r="P200" s="7160">
        <v>1</v>
      </c>
      <c r="Q200" s="8506" t="s">
        <v>29809</v>
      </c>
      <c r="R200" s="6593"/>
      <c r="S200" s="6593"/>
      <c r="T200" s="6593"/>
      <c r="U200" s="6593"/>
      <c r="V200" s="8458"/>
      <c r="W200" s="6593"/>
      <c r="X200" s="8458"/>
      <c r="Y200" s="6593"/>
      <c r="Z200" s="6593"/>
      <c r="AA200" s="8459">
        <v>13882406</v>
      </c>
      <c r="AB200" s="6593"/>
      <c r="AC200" s="4908">
        <v>0</v>
      </c>
      <c r="AD200" s="4908">
        <v>8800</v>
      </c>
      <c r="AE200" s="4908">
        <f t="shared" si="10"/>
        <v>8800</v>
      </c>
      <c r="AF200" s="8505"/>
      <c r="AG200" s="6593"/>
    </row>
    <row r="201" spans="1:33" s="6147" customFormat="1" ht="27.95" customHeight="1">
      <c r="A201" s="8534" t="s">
        <v>32073</v>
      </c>
      <c r="B201" s="8535" t="s">
        <v>33567</v>
      </c>
      <c r="C201" s="7163">
        <v>46141</v>
      </c>
      <c r="D201" s="7163">
        <v>46167</v>
      </c>
      <c r="E201" s="8462">
        <v>46150</v>
      </c>
      <c r="F201" s="8500">
        <f t="shared" si="9"/>
        <v>17</v>
      </c>
      <c r="G201" s="8505">
        <v>9055</v>
      </c>
      <c r="H201" s="8507" t="s">
        <v>33568</v>
      </c>
      <c r="I201" s="8505"/>
      <c r="J201" s="8506" t="s">
        <v>33569</v>
      </c>
      <c r="K201" s="8506" t="s">
        <v>33570</v>
      </c>
      <c r="L201" s="8506" t="s">
        <v>21372</v>
      </c>
      <c r="M201" s="8463" t="s">
        <v>33571</v>
      </c>
      <c r="N201" s="8505"/>
      <c r="O201" s="8509">
        <v>4</v>
      </c>
      <c r="P201" s="8509">
        <v>4</v>
      </c>
      <c r="Q201" s="8506" t="s">
        <v>33572</v>
      </c>
      <c r="R201" s="6593"/>
      <c r="S201" s="6593"/>
      <c r="T201" s="6593"/>
      <c r="U201" s="6593"/>
      <c r="V201" s="8505"/>
      <c r="W201" s="6593"/>
      <c r="X201" s="8505"/>
      <c r="Y201" s="6593"/>
      <c r="Z201" s="6593"/>
      <c r="AA201" s="7147">
        <v>13878432</v>
      </c>
      <c r="AB201" s="6593"/>
      <c r="AC201" s="4908">
        <v>1500</v>
      </c>
      <c r="AD201" s="4908">
        <v>4840</v>
      </c>
      <c r="AE201" s="4908">
        <f t="shared" si="10"/>
        <v>20860</v>
      </c>
      <c r="AF201" s="8458"/>
      <c r="AG201" s="6593"/>
    </row>
    <row r="202" spans="1:33" s="6147" customFormat="1" ht="27.95" customHeight="1">
      <c r="A202" s="8506" t="s">
        <v>32204</v>
      </c>
      <c r="B202" s="8506" t="s">
        <v>33573</v>
      </c>
      <c r="C202" s="7163">
        <v>46142</v>
      </c>
      <c r="D202" s="7163">
        <v>46167</v>
      </c>
      <c r="E202" s="8462">
        <v>46143</v>
      </c>
      <c r="F202" s="8500">
        <f t="shared" si="9"/>
        <v>24</v>
      </c>
      <c r="G202" s="8458">
        <v>8618</v>
      </c>
      <c r="H202" s="8507" t="s">
        <v>375</v>
      </c>
      <c r="I202" s="8505"/>
      <c r="J202" s="8506" t="s">
        <v>33574</v>
      </c>
      <c r="K202" s="8506" t="s">
        <v>33575</v>
      </c>
      <c r="L202" s="8506" t="s">
        <v>173</v>
      </c>
      <c r="M202" s="8463" t="s">
        <v>33576</v>
      </c>
      <c r="N202" s="8458"/>
      <c r="O202" s="7160">
        <v>1</v>
      </c>
      <c r="P202" s="7160">
        <v>1</v>
      </c>
      <c r="Q202" s="8506" t="s">
        <v>33478</v>
      </c>
      <c r="R202" s="6593"/>
      <c r="S202" s="6593"/>
      <c r="T202" s="6593"/>
      <c r="U202" s="6593"/>
      <c r="V202" s="8505"/>
      <c r="W202" s="6593"/>
      <c r="X202" s="8505"/>
      <c r="Y202" s="6593"/>
      <c r="Z202" s="6593"/>
      <c r="AA202" s="8459">
        <v>13882807</v>
      </c>
      <c r="AB202" s="6593"/>
      <c r="AC202" s="4908">
        <v>0</v>
      </c>
      <c r="AD202" s="4908">
        <v>8711.92</v>
      </c>
      <c r="AE202" s="4908">
        <f t="shared" si="10"/>
        <v>8711.92</v>
      </c>
      <c r="AF202" s="8458"/>
      <c r="AG202" s="6593"/>
    </row>
    <row r="203" spans="1:33" s="6147" customFormat="1" ht="27.95" customHeight="1">
      <c r="A203" s="8506" t="s">
        <v>32051</v>
      </c>
      <c r="B203" s="8506" t="s">
        <v>33577</v>
      </c>
      <c r="C203" s="7163">
        <v>46142</v>
      </c>
      <c r="D203" s="7163">
        <v>46167</v>
      </c>
      <c r="E203" s="8462">
        <v>46143</v>
      </c>
      <c r="F203" s="8500">
        <f t="shared" si="9"/>
        <v>24</v>
      </c>
      <c r="G203" s="8458">
        <v>8644</v>
      </c>
      <c r="H203" s="8507" t="s">
        <v>1727</v>
      </c>
      <c r="I203" s="6593"/>
      <c r="J203" s="8506" t="s">
        <v>33578</v>
      </c>
      <c r="K203" s="8506" t="s">
        <v>33579</v>
      </c>
      <c r="L203" s="8506" t="s">
        <v>173</v>
      </c>
      <c r="M203" s="8463" t="s">
        <v>33580</v>
      </c>
      <c r="N203" s="7171"/>
      <c r="O203" s="7160">
        <v>1</v>
      </c>
      <c r="P203" s="7160">
        <v>1</v>
      </c>
      <c r="Q203" s="8506" t="s">
        <v>30245</v>
      </c>
      <c r="R203" s="6593"/>
      <c r="S203" s="6593"/>
      <c r="T203" s="6593"/>
      <c r="U203" s="6593"/>
      <c r="V203" s="8505"/>
      <c r="W203" s="6593"/>
      <c r="X203" s="8505"/>
      <c r="Y203" s="6593"/>
      <c r="Z203" s="6593"/>
      <c r="AA203" s="8459">
        <v>13882679</v>
      </c>
      <c r="AB203" s="6593"/>
      <c r="AC203" s="4908">
        <v>0</v>
      </c>
      <c r="AD203" s="4908">
        <v>7656</v>
      </c>
      <c r="AE203" s="4908">
        <f t="shared" si="10"/>
        <v>7656</v>
      </c>
      <c r="AF203" s="8505"/>
      <c r="AG203" s="6593"/>
    </row>
    <row r="204" spans="1:33" s="6147" customFormat="1" ht="27.95" customHeight="1">
      <c r="A204" s="8506" t="s">
        <v>31565</v>
      </c>
      <c r="B204" s="8506" t="s">
        <v>33581</v>
      </c>
      <c r="C204" s="7163">
        <v>46135</v>
      </c>
      <c r="D204" s="7163">
        <v>46167</v>
      </c>
      <c r="E204" s="8462">
        <v>46143</v>
      </c>
      <c r="F204" s="8500">
        <f t="shared" si="9"/>
        <v>24</v>
      </c>
      <c r="G204" s="8460">
        <v>8600</v>
      </c>
      <c r="H204" s="8507" t="s">
        <v>2545</v>
      </c>
      <c r="I204" s="8460"/>
      <c r="J204" s="8506" t="s">
        <v>33582</v>
      </c>
      <c r="K204" s="8506" t="s">
        <v>30597</v>
      </c>
      <c r="L204" s="8506" t="s">
        <v>173</v>
      </c>
      <c r="M204" s="8463" t="s">
        <v>33583</v>
      </c>
      <c r="N204" s="8460"/>
      <c r="O204" s="7160">
        <v>1</v>
      </c>
      <c r="P204" s="7160">
        <v>1</v>
      </c>
      <c r="Q204" s="8460" t="s">
        <v>33584</v>
      </c>
      <c r="R204" s="8460"/>
      <c r="S204" s="8460"/>
      <c r="T204" s="8460"/>
      <c r="U204" s="8460"/>
      <c r="V204" s="8506"/>
      <c r="W204" s="8460"/>
      <c r="X204" s="8506"/>
      <c r="Y204" s="8460"/>
      <c r="Z204" s="8460"/>
      <c r="AA204" s="5082">
        <v>13882324</v>
      </c>
      <c r="AB204" s="8460"/>
      <c r="AC204" s="4908">
        <v>0</v>
      </c>
      <c r="AD204" s="4908">
        <v>13337.5</v>
      </c>
      <c r="AE204" s="4908">
        <f t="shared" si="10"/>
        <v>13337.5</v>
      </c>
      <c r="AF204" s="8506"/>
      <c r="AG204" s="8460"/>
    </row>
    <row r="205" spans="1:33" s="6147" customFormat="1" ht="27.95" customHeight="1">
      <c r="A205" s="8506" t="s">
        <v>32913</v>
      </c>
      <c r="B205" s="8460" t="s">
        <v>33585</v>
      </c>
      <c r="C205" s="7163">
        <v>46126</v>
      </c>
      <c r="D205" s="7163">
        <v>46167</v>
      </c>
      <c r="E205" s="8462">
        <v>46143</v>
      </c>
      <c r="F205" s="8500">
        <f t="shared" si="9"/>
        <v>24</v>
      </c>
      <c r="G205" s="8460">
        <v>8647</v>
      </c>
      <c r="H205" s="8510" t="s">
        <v>3528</v>
      </c>
      <c r="I205" s="8460"/>
      <c r="J205" s="8506" t="s">
        <v>33586</v>
      </c>
      <c r="K205" s="8506" t="s">
        <v>33587</v>
      </c>
      <c r="L205" s="8506" t="s">
        <v>173</v>
      </c>
      <c r="M205" s="8463" t="s">
        <v>33588</v>
      </c>
      <c r="N205" s="8460"/>
      <c r="O205" s="5049">
        <v>1</v>
      </c>
      <c r="P205" s="5049">
        <v>1</v>
      </c>
      <c r="Q205" s="8460" t="s">
        <v>33553</v>
      </c>
      <c r="R205" s="8460"/>
      <c r="S205" s="8460"/>
      <c r="T205" s="8460"/>
      <c r="U205" s="8460"/>
      <c r="V205" s="8506"/>
      <c r="W205" s="8460"/>
      <c r="X205" s="8506"/>
      <c r="Y205" s="8460"/>
      <c r="Z205" s="8460"/>
      <c r="AA205" s="8461">
        <v>13881330</v>
      </c>
      <c r="AB205" s="8460"/>
      <c r="AC205" s="4908">
        <v>0</v>
      </c>
      <c r="AD205" s="4908">
        <v>8800</v>
      </c>
      <c r="AE205" s="4908">
        <f t="shared" si="10"/>
        <v>8800</v>
      </c>
      <c r="AF205" s="8506"/>
      <c r="AG205" s="8460"/>
    </row>
    <row r="206" spans="1:33" s="6147" customFormat="1" ht="27.95" customHeight="1">
      <c r="A206" s="8506" t="s">
        <v>32095</v>
      </c>
      <c r="B206" s="8460" t="s">
        <v>33589</v>
      </c>
      <c r="C206" s="7163">
        <v>46142</v>
      </c>
      <c r="D206" s="7163">
        <v>46167</v>
      </c>
      <c r="E206" s="8498">
        <v>46143</v>
      </c>
      <c r="F206" s="8500">
        <f t="shared" si="9"/>
        <v>24</v>
      </c>
      <c r="G206" s="8458">
        <v>9055</v>
      </c>
      <c r="H206" s="8507" t="s">
        <v>10427</v>
      </c>
      <c r="I206" s="8458"/>
      <c r="J206" s="8506" t="s">
        <v>33590</v>
      </c>
      <c r="K206" s="8506" t="s">
        <v>33591</v>
      </c>
      <c r="L206" s="8506" t="s">
        <v>173</v>
      </c>
      <c r="M206" s="8463" t="s">
        <v>33592</v>
      </c>
      <c r="N206" s="8458"/>
      <c r="O206" s="7160">
        <v>1</v>
      </c>
      <c r="P206" s="7160">
        <v>1</v>
      </c>
      <c r="Q206" s="8460" t="s">
        <v>33484</v>
      </c>
      <c r="R206" s="8458"/>
      <c r="S206" s="8458"/>
      <c r="T206" s="8458"/>
      <c r="U206" s="8458"/>
      <c r="V206" s="8505"/>
      <c r="W206" s="8458"/>
      <c r="X206" s="8505"/>
      <c r="Y206" s="8458"/>
      <c r="Z206" s="8458"/>
      <c r="AA206" s="5082">
        <v>13883816</v>
      </c>
      <c r="AB206" s="8458"/>
      <c r="AC206" s="4908">
        <v>0</v>
      </c>
      <c r="AD206" s="4908">
        <v>7656</v>
      </c>
      <c r="AE206" s="4908">
        <f t="shared" si="10"/>
        <v>7656</v>
      </c>
      <c r="AF206" s="8506"/>
      <c r="AG206" s="8458"/>
    </row>
    <row r="207" spans="1:33" s="6147" customFormat="1" ht="27.95" customHeight="1">
      <c r="A207" s="8506" t="s">
        <v>32095</v>
      </c>
      <c r="B207" s="8460" t="s">
        <v>33593</v>
      </c>
      <c r="C207" s="7163">
        <v>46142</v>
      </c>
      <c r="D207" s="7163">
        <v>46167</v>
      </c>
      <c r="E207" s="8462">
        <v>46143</v>
      </c>
      <c r="F207" s="8500">
        <f t="shared" si="9"/>
        <v>24</v>
      </c>
      <c r="G207" s="8460">
        <v>9055</v>
      </c>
      <c r="H207" s="8510" t="s">
        <v>1648</v>
      </c>
      <c r="I207" s="8460"/>
      <c r="J207" s="8506" t="s">
        <v>33594</v>
      </c>
      <c r="K207" s="8506" t="s">
        <v>33595</v>
      </c>
      <c r="L207" s="8506" t="s">
        <v>173</v>
      </c>
      <c r="M207" s="8463" t="s">
        <v>33596</v>
      </c>
      <c r="N207" s="8460"/>
      <c r="O207" s="5049">
        <v>1</v>
      </c>
      <c r="P207" s="5049">
        <v>1</v>
      </c>
      <c r="Q207" s="8506" t="s">
        <v>33478</v>
      </c>
      <c r="R207" s="8460"/>
      <c r="S207" s="8460"/>
      <c r="T207" s="8460"/>
      <c r="U207" s="8460"/>
      <c r="V207" s="8505"/>
      <c r="W207" s="8460"/>
      <c r="X207" s="8505"/>
      <c r="Y207" s="8460"/>
      <c r="Z207" s="8460"/>
      <c r="AA207" s="8461">
        <v>13883187</v>
      </c>
      <c r="AB207" s="8460"/>
      <c r="AC207" s="4908">
        <v>0</v>
      </c>
      <c r="AD207" s="4908">
        <v>7656</v>
      </c>
      <c r="AE207" s="4908">
        <f t="shared" si="10"/>
        <v>7656</v>
      </c>
      <c r="AF207" s="8506"/>
      <c r="AG207" s="8460"/>
    </row>
    <row r="208" spans="1:33" s="6147" customFormat="1" ht="27.95" customHeight="1">
      <c r="A208" s="8506" t="s">
        <v>32095</v>
      </c>
      <c r="B208" s="8460" t="s">
        <v>33597</v>
      </c>
      <c r="C208" s="7163">
        <v>46142</v>
      </c>
      <c r="D208" s="7163">
        <v>46167</v>
      </c>
      <c r="E208" s="8462">
        <v>46143</v>
      </c>
      <c r="F208" s="8500">
        <f t="shared" si="9"/>
        <v>24</v>
      </c>
      <c r="G208" s="8460">
        <v>9055</v>
      </c>
      <c r="H208" s="8510" t="s">
        <v>10247</v>
      </c>
      <c r="I208" s="8460"/>
      <c r="J208" s="8506" t="s">
        <v>33598</v>
      </c>
      <c r="K208" s="8506" t="s">
        <v>33599</v>
      </c>
      <c r="L208" s="8506" t="s">
        <v>173</v>
      </c>
      <c r="M208" s="8460" t="s">
        <v>33600</v>
      </c>
      <c r="N208" s="8460"/>
      <c r="O208" s="5049">
        <v>1</v>
      </c>
      <c r="P208" s="5049">
        <v>1</v>
      </c>
      <c r="Q208" s="8506" t="s">
        <v>33484</v>
      </c>
      <c r="R208" s="8460"/>
      <c r="S208" s="8460"/>
      <c r="T208" s="8460"/>
      <c r="U208" s="8460"/>
      <c r="V208" s="8505"/>
      <c r="W208" s="8460"/>
      <c r="X208" s="8505"/>
      <c r="Y208" s="8460"/>
      <c r="Z208" s="8460"/>
      <c r="AA208" s="8458">
        <v>13883147</v>
      </c>
      <c r="AB208" s="8460"/>
      <c r="AC208" s="4908">
        <v>0</v>
      </c>
      <c r="AD208" s="4908">
        <v>7656</v>
      </c>
      <c r="AE208" s="4908">
        <f t="shared" si="10"/>
        <v>7656</v>
      </c>
      <c r="AF208" s="8506"/>
      <c r="AG208" s="8460"/>
    </row>
    <row r="209" spans="1:33" s="6147" customFormat="1" ht="27.95" customHeight="1">
      <c r="A209" s="8506" t="s">
        <v>32095</v>
      </c>
      <c r="B209" s="8460" t="s">
        <v>33601</v>
      </c>
      <c r="C209" s="7163">
        <v>46142</v>
      </c>
      <c r="D209" s="7163">
        <v>46167</v>
      </c>
      <c r="E209" s="8462">
        <v>46143</v>
      </c>
      <c r="F209" s="8500">
        <f t="shared" si="9"/>
        <v>24</v>
      </c>
      <c r="G209" s="8460">
        <v>9055</v>
      </c>
      <c r="H209" s="8510" t="s">
        <v>16014</v>
      </c>
      <c r="I209" s="8460"/>
      <c r="J209" s="8506" t="s">
        <v>33602</v>
      </c>
      <c r="K209" s="8460" t="s">
        <v>33603</v>
      </c>
      <c r="L209" s="8506" t="s">
        <v>173</v>
      </c>
      <c r="M209" s="8460" t="s">
        <v>33604</v>
      </c>
      <c r="N209" s="8460"/>
      <c r="O209" s="5049">
        <v>1</v>
      </c>
      <c r="P209" s="5049">
        <v>1</v>
      </c>
      <c r="Q209" s="8506" t="s">
        <v>33484</v>
      </c>
      <c r="R209" s="8460"/>
      <c r="S209" s="8460"/>
      <c r="T209" s="8460"/>
      <c r="U209" s="8460"/>
      <c r="V209" s="8506"/>
      <c r="W209" s="8460"/>
      <c r="X209" s="8506"/>
      <c r="Y209" s="8460"/>
      <c r="Z209" s="8460"/>
      <c r="AA209" s="8459">
        <v>13883142</v>
      </c>
      <c r="AB209" s="8460"/>
      <c r="AC209" s="4908">
        <v>0</v>
      </c>
      <c r="AD209" s="4908">
        <v>7656</v>
      </c>
      <c r="AE209" s="4908">
        <f t="shared" si="10"/>
        <v>7656</v>
      </c>
      <c r="AF209" s="8506"/>
      <c r="AG209" s="8460"/>
    </row>
    <row r="210" spans="1:33" s="6147" customFormat="1" ht="27.95" customHeight="1">
      <c r="A210" s="8506" t="s">
        <v>31565</v>
      </c>
      <c r="B210" s="8460" t="s">
        <v>33605</v>
      </c>
      <c r="C210" s="7163">
        <v>46142</v>
      </c>
      <c r="D210" s="7163">
        <v>46178</v>
      </c>
      <c r="E210" s="8462">
        <v>46143</v>
      </c>
      <c r="F210" s="8500">
        <f t="shared" si="9"/>
        <v>35</v>
      </c>
      <c r="G210" s="8460">
        <v>8600</v>
      </c>
      <c r="H210" s="8510" t="s">
        <v>9079</v>
      </c>
      <c r="I210" s="8460"/>
      <c r="J210" s="8506" t="s">
        <v>33606</v>
      </c>
      <c r="K210" s="8506" t="s">
        <v>33607</v>
      </c>
      <c r="L210" s="8506" t="s">
        <v>4333</v>
      </c>
      <c r="M210" s="8460" t="s">
        <v>33608</v>
      </c>
      <c r="N210" s="8460"/>
      <c r="O210" s="5049">
        <v>28</v>
      </c>
      <c r="P210" s="5049">
        <v>28</v>
      </c>
      <c r="Q210" s="8506" t="s">
        <v>33609</v>
      </c>
      <c r="R210" s="8460"/>
      <c r="S210" s="8460"/>
      <c r="T210" s="8460"/>
      <c r="U210" s="8460"/>
      <c r="V210" s="8506"/>
      <c r="W210" s="8460"/>
      <c r="X210" s="8506"/>
      <c r="Y210" s="8460"/>
      <c r="Z210" s="8460"/>
      <c r="AA210" s="8505">
        <v>13883080</v>
      </c>
      <c r="AB210" s="8460"/>
      <c r="AC210" s="4908">
        <v>7750</v>
      </c>
      <c r="AD210" s="4908">
        <v>13337.5</v>
      </c>
      <c r="AE210" s="4908">
        <f t="shared" si="10"/>
        <v>381200</v>
      </c>
      <c r="AF210" s="8506"/>
      <c r="AG210" s="8460"/>
    </row>
    <row r="211" spans="1:33" s="6147" customFormat="1" ht="27.95" customHeight="1">
      <c r="A211" s="8506" t="s">
        <v>32913</v>
      </c>
      <c r="B211" s="8460" t="s">
        <v>33610</v>
      </c>
      <c r="C211" s="7163">
        <v>46142</v>
      </c>
      <c r="D211" s="7163">
        <v>46178</v>
      </c>
      <c r="E211" s="8462">
        <v>46143</v>
      </c>
      <c r="F211" s="8500">
        <f t="shared" si="9"/>
        <v>35</v>
      </c>
      <c r="G211" s="8460">
        <v>8647</v>
      </c>
      <c r="H211" s="8510" t="s">
        <v>7465</v>
      </c>
      <c r="I211" s="8460"/>
      <c r="J211" s="8506" t="s">
        <v>33611</v>
      </c>
      <c r="K211" s="8674" t="s">
        <v>33492</v>
      </c>
      <c r="L211" s="8506" t="s">
        <v>173</v>
      </c>
      <c r="M211" s="8460" t="s">
        <v>33612</v>
      </c>
      <c r="N211" s="8460"/>
      <c r="O211" s="5049">
        <v>1</v>
      </c>
      <c r="P211" s="5049">
        <v>1</v>
      </c>
      <c r="Q211" s="8506" t="s">
        <v>33613</v>
      </c>
      <c r="R211" s="8460"/>
      <c r="S211" s="8460"/>
      <c r="T211" s="8460"/>
      <c r="U211" s="8460"/>
      <c r="V211" s="8506"/>
      <c r="W211" s="8460"/>
      <c r="X211" s="8506"/>
      <c r="Y211" s="8460"/>
      <c r="Z211" s="8460"/>
      <c r="AA211" s="5082">
        <v>13882296</v>
      </c>
      <c r="AB211" s="8460"/>
      <c r="AC211" s="4908">
        <v>6900</v>
      </c>
      <c r="AD211" s="4908">
        <v>8800</v>
      </c>
      <c r="AE211" s="4908">
        <f t="shared" si="10"/>
        <v>15700</v>
      </c>
      <c r="AF211" s="8506"/>
      <c r="AG211" s="8460"/>
    </row>
    <row r="212" spans="1:33" s="6147" customFormat="1" ht="27.95" customHeight="1">
      <c r="A212" s="8506" t="s">
        <v>32913</v>
      </c>
      <c r="B212" s="8460" t="s">
        <v>33614</v>
      </c>
      <c r="C212" s="7163">
        <v>46127</v>
      </c>
      <c r="D212" s="7163">
        <v>46167</v>
      </c>
      <c r="E212" s="8462">
        <v>46143</v>
      </c>
      <c r="F212" s="8500">
        <f t="shared" si="9"/>
        <v>24</v>
      </c>
      <c r="G212" s="8460">
        <v>8647</v>
      </c>
      <c r="H212" s="8510" t="s">
        <v>2123</v>
      </c>
      <c r="I212" s="8460"/>
      <c r="J212" s="8506" t="s">
        <v>33615</v>
      </c>
      <c r="K212" s="8674" t="s">
        <v>33492</v>
      </c>
      <c r="L212" s="8506" t="s">
        <v>173</v>
      </c>
      <c r="M212" s="8460" t="s">
        <v>33616</v>
      </c>
      <c r="N212" s="8460"/>
      <c r="O212" s="5049">
        <v>1</v>
      </c>
      <c r="P212" s="5049">
        <v>1</v>
      </c>
      <c r="Q212" s="8506" t="s">
        <v>33489</v>
      </c>
      <c r="R212" s="8460"/>
      <c r="S212" s="8460"/>
      <c r="T212" s="8460"/>
      <c r="U212" s="8460"/>
      <c r="V212" s="8506"/>
      <c r="W212" s="8460"/>
      <c r="X212" s="8506"/>
      <c r="Y212" s="8460"/>
      <c r="Z212" s="8460"/>
      <c r="AA212" s="8459">
        <v>13882283</v>
      </c>
      <c r="AB212" s="8460"/>
      <c r="AC212" s="4908">
        <v>0</v>
      </c>
      <c r="AD212" s="4908">
        <v>8800</v>
      </c>
      <c r="AE212" s="4908">
        <f t="shared" si="10"/>
        <v>8800</v>
      </c>
      <c r="AF212" s="8506"/>
      <c r="AG212" s="8460"/>
    </row>
    <row r="213" spans="1:33" s="6147" customFormat="1" ht="27.95" customHeight="1">
      <c r="A213" s="8546" t="s">
        <v>32913</v>
      </c>
      <c r="B213" s="8581" t="s">
        <v>33617</v>
      </c>
      <c r="C213" s="46">
        <v>46132</v>
      </c>
      <c r="D213" s="46">
        <v>46178</v>
      </c>
      <c r="E213" s="8583"/>
      <c r="F213" s="8547"/>
      <c r="G213" s="8581">
        <v>8647</v>
      </c>
      <c r="H213" s="8548" t="s">
        <v>1939</v>
      </c>
      <c r="I213" s="8581"/>
      <c r="J213" s="8581" t="s">
        <v>33618</v>
      </c>
      <c r="K213" s="8675" t="s">
        <v>33492</v>
      </c>
      <c r="L213" s="8546" t="s">
        <v>173</v>
      </c>
      <c r="M213" s="8581" t="s">
        <v>33619</v>
      </c>
      <c r="N213" s="8581"/>
      <c r="O213" s="3896">
        <v>1</v>
      </c>
      <c r="P213" s="3896">
        <v>1</v>
      </c>
      <c r="Q213" s="8546" t="s">
        <v>33489</v>
      </c>
      <c r="R213" s="8581"/>
      <c r="S213" s="8460"/>
      <c r="T213" s="8460"/>
      <c r="U213" s="8460"/>
      <c r="V213" s="8460" t="s">
        <v>28776</v>
      </c>
      <c r="W213" s="8460"/>
      <c r="X213" s="8460" t="s">
        <v>27185</v>
      </c>
      <c r="Y213" s="8460"/>
      <c r="Z213" s="8460"/>
      <c r="AA213" s="5082">
        <v>13882278</v>
      </c>
      <c r="AB213" s="8460"/>
      <c r="AC213" s="4908">
        <v>17100</v>
      </c>
      <c r="AD213" s="4908">
        <v>8800</v>
      </c>
      <c r="AE213" s="4908">
        <f t="shared" si="10"/>
        <v>25900</v>
      </c>
      <c r="AF213" s="8506"/>
      <c r="AG213" s="8460"/>
    </row>
    <row r="214" spans="1:33" s="6147" customFormat="1" ht="27.95" customHeight="1">
      <c r="A214" s="8506" t="s">
        <v>32095</v>
      </c>
      <c r="B214" s="8460" t="s">
        <v>33620</v>
      </c>
      <c r="C214" s="7163">
        <v>46128</v>
      </c>
      <c r="D214" s="7163">
        <v>46167</v>
      </c>
      <c r="E214" s="8462">
        <v>46143</v>
      </c>
      <c r="F214" s="8500">
        <f t="shared" si="9"/>
        <v>24</v>
      </c>
      <c r="G214" s="8460">
        <v>9055</v>
      </c>
      <c r="H214" s="8510" t="s">
        <v>33621</v>
      </c>
      <c r="I214" s="8460"/>
      <c r="J214" s="8460" t="s">
        <v>33622</v>
      </c>
      <c r="K214" s="8506" t="s">
        <v>33623</v>
      </c>
      <c r="L214" s="8506" t="s">
        <v>173</v>
      </c>
      <c r="M214" s="8463" t="s">
        <v>33624</v>
      </c>
      <c r="N214" s="8460"/>
      <c r="O214" s="5049">
        <v>1</v>
      </c>
      <c r="P214" s="5049">
        <v>1</v>
      </c>
      <c r="Q214" s="8506" t="s">
        <v>33625</v>
      </c>
      <c r="R214" s="8460"/>
      <c r="S214" s="8460"/>
      <c r="T214" s="8460"/>
      <c r="U214" s="8460"/>
      <c r="V214" s="8506"/>
      <c r="W214" s="8460"/>
      <c r="X214" s="8506"/>
      <c r="Y214" s="8460"/>
      <c r="Z214" s="8460"/>
      <c r="AA214" s="8459">
        <v>13882260</v>
      </c>
      <c r="AB214" s="8460"/>
      <c r="AC214" s="4908">
        <v>0</v>
      </c>
      <c r="AD214" s="4908">
        <v>7656</v>
      </c>
      <c r="AE214" s="4908">
        <f t="shared" si="10"/>
        <v>7656</v>
      </c>
      <c r="AF214" s="8506"/>
      <c r="AG214" s="8460"/>
    </row>
    <row r="215" spans="1:33" s="6147" customFormat="1" ht="27.95" customHeight="1">
      <c r="A215" s="8506" t="s">
        <v>32095</v>
      </c>
      <c r="B215" s="8460" t="s">
        <v>33626</v>
      </c>
      <c r="C215" s="7163">
        <v>46128</v>
      </c>
      <c r="D215" s="7163">
        <v>46167</v>
      </c>
      <c r="E215" s="8462">
        <v>46143</v>
      </c>
      <c r="F215" s="8500">
        <f t="shared" si="9"/>
        <v>24</v>
      </c>
      <c r="G215" s="8460">
        <v>9055</v>
      </c>
      <c r="H215" s="8510" t="s">
        <v>33322</v>
      </c>
      <c r="I215" s="8460"/>
      <c r="J215" s="8506" t="s">
        <v>33627</v>
      </c>
      <c r="K215" s="8506" t="s">
        <v>33623</v>
      </c>
      <c r="L215" s="8506" t="s">
        <v>173</v>
      </c>
      <c r="M215" s="8460" t="s">
        <v>33628</v>
      </c>
      <c r="N215" s="8460"/>
      <c r="O215" s="5049">
        <v>1</v>
      </c>
      <c r="P215" s="5049">
        <v>1</v>
      </c>
      <c r="Q215" s="8506" t="s">
        <v>33629</v>
      </c>
      <c r="R215" s="8460"/>
      <c r="S215" s="8460"/>
      <c r="T215" s="8460"/>
      <c r="U215" s="8460"/>
      <c r="V215" s="8460"/>
      <c r="W215" s="8460"/>
      <c r="X215" s="8460"/>
      <c r="Y215" s="8460"/>
      <c r="Z215" s="8460"/>
      <c r="AA215" s="8461">
        <v>13882150</v>
      </c>
      <c r="AB215" s="8460"/>
      <c r="AC215" s="4908">
        <v>0</v>
      </c>
      <c r="AD215" s="4908">
        <v>7656</v>
      </c>
      <c r="AE215" s="4908">
        <f t="shared" si="10"/>
        <v>7656</v>
      </c>
      <c r="AF215" s="8506"/>
      <c r="AG215" s="8460"/>
    </row>
    <row r="216" spans="1:33" s="6147" customFormat="1" ht="27.95" customHeight="1">
      <c r="A216" s="8506" t="s">
        <v>31677</v>
      </c>
      <c r="B216" s="8460" t="s">
        <v>33630</v>
      </c>
      <c r="C216" s="7163">
        <v>46114</v>
      </c>
      <c r="D216" s="7163">
        <v>46167</v>
      </c>
      <c r="E216" s="8462">
        <v>46143</v>
      </c>
      <c r="F216" s="8500">
        <f t="shared" si="9"/>
        <v>24</v>
      </c>
      <c r="G216" s="8460">
        <v>8616</v>
      </c>
      <c r="H216" s="8510" t="s">
        <v>33631</v>
      </c>
      <c r="I216" s="8460"/>
      <c r="J216" s="8506" t="s">
        <v>33632</v>
      </c>
      <c r="K216" s="8506" t="s">
        <v>33633</v>
      </c>
      <c r="L216" s="8506" t="s">
        <v>173</v>
      </c>
      <c r="M216" s="8463" t="s">
        <v>33634</v>
      </c>
      <c r="N216" s="8460"/>
      <c r="O216" s="5049">
        <v>1</v>
      </c>
      <c r="P216" s="5049">
        <v>1</v>
      </c>
      <c r="Q216" s="8506" t="s">
        <v>33635</v>
      </c>
      <c r="R216" s="8460"/>
      <c r="S216" s="8460"/>
      <c r="T216" s="8460"/>
      <c r="U216" s="8460"/>
      <c r="V216" s="8506"/>
      <c r="W216" s="8460"/>
      <c r="X216" s="8506"/>
      <c r="Y216" s="8460"/>
      <c r="Z216" s="8460"/>
      <c r="AA216" s="8461">
        <v>13882101</v>
      </c>
      <c r="AB216" s="8460"/>
      <c r="AC216" s="4908">
        <v>1500</v>
      </c>
      <c r="AD216" s="4908">
        <v>8712</v>
      </c>
      <c r="AE216" s="4908">
        <f t="shared" si="10"/>
        <v>10212</v>
      </c>
      <c r="AF216" s="8506"/>
      <c r="AG216" s="8460"/>
    </row>
    <row r="217" spans="1:33" s="6147" customFormat="1" ht="27.95" customHeight="1">
      <c r="A217" s="8506" t="s">
        <v>32073</v>
      </c>
      <c r="B217" s="8506" t="s">
        <v>33636</v>
      </c>
      <c r="C217" s="7163">
        <v>46134</v>
      </c>
      <c r="D217" s="7163">
        <v>46167</v>
      </c>
      <c r="E217" s="8462">
        <v>46143</v>
      </c>
      <c r="F217" s="8500">
        <f t="shared" si="9"/>
        <v>24</v>
      </c>
      <c r="G217" s="8460">
        <v>9055</v>
      </c>
      <c r="H217" s="8510" t="s">
        <v>26744</v>
      </c>
      <c r="I217" s="8460"/>
      <c r="J217" s="8506" t="s">
        <v>33637</v>
      </c>
      <c r="K217" s="8506" t="s">
        <v>33623</v>
      </c>
      <c r="L217" s="8506" t="s">
        <v>173</v>
      </c>
      <c r="M217" s="8463" t="s">
        <v>33638</v>
      </c>
      <c r="N217" s="8460"/>
      <c r="O217" s="5049">
        <v>1</v>
      </c>
      <c r="P217" s="5049">
        <v>1</v>
      </c>
      <c r="Q217" s="8506" t="s">
        <v>33639</v>
      </c>
      <c r="R217" s="8460"/>
      <c r="S217" s="8460"/>
      <c r="T217" s="8460"/>
      <c r="U217" s="8460"/>
      <c r="V217" s="8506"/>
      <c r="W217" s="8460"/>
      <c r="X217" s="8506"/>
      <c r="Y217" s="8460"/>
      <c r="Z217" s="8460"/>
      <c r="AA217" s="8461">
        <v>13882099</v>
      </c>
      <c r="AB217" s="8460"/>
      <c r="AC217" s="4908">
        <v>0</v>
      </c>
      <c r="AD217" s="4908">
        <v>8800</v>
      </c>
      <c r="AE217" s="4908">
        <f t="shared" si="10"/>
        <v>8800</v>
      </c>
      <c r="AF217" s="8506"/>
      <c r="AG217" s="8460"/>
    </row>
    <row r="218" spans="1:33" s="6147" customFormat="1" ht="27.95" customHeight="1">
      <c r="A218" s="8506" t="s">
        <v>31492</v>
      </c>
      <c r="B218" s="8460" t="s">
        <v>33640</v>
      </c>
      <c r="C218" s="7163">
        <v>46114</v>
      </c>
      <c r="D218" s="7163">
        <v>46167</v>
      </c>
      <c r="E218" s="8462">
        <v>46143</v>
      </c>
      <c r="F218" s="8500">
        <f t="shared" si="9"/>
        <v>24</v>
      </c>
      <c r="G218" s="8460">
        <v>8634</v>
      </c>
      <c r="H218" s="8510" t="s">
        <v>135</v>
      </c>
      <c r="I218" s="8460"/>
      <c r="J218" s="8460" t="s">
        <v>33641</v>
      </c>
      <c r="K218" s="8460" t="s">
        <v>33642</v>
      </c>
      <c r="L218" s="8506" t="s">
        <v>173</v>
      </c>
      <c r="M218" s="8460" t="s">
        <v>33643</v>
      </c>
      <c r="N218" s="8460"/>
      <c r="O218" s="5049">
        <v>1</v>
      </c>
      <c r="P218" s="5049">
        <v>1</v>
      </c>
      <c r="Q218" s="8460" t="s">
        <v>33644</v>
      </c>
      <c r="R218" s="8460"/>
      <c r="S218" s="8460"/>
      <c r="T218" s="8460"/>
      <c r="U218" s="8460"/>
      <c r="V218" s="8506"/>
      <c r="W218" s="8460"/>
      <c r="X218" s="8506"/>
      <c r="Y218" s="8460"/>
      <c r="Z218" s="8460"/>
      <c r="AA218" s="8461">
        <v>13882074</v>
      </c>
      <c r="AB218" s="8460"/>
      <c r="AC218" s="4908">
        <v>0</v>
      </c>
      <c r="AD218" s="4908">
        <v>8712</v>
      </c>
      <c r="AE218" s="4908">
        <f t="shared" si="10"/>
        <v>8712</v>
      </c>
      <c r="AF218" s="8506"/>
      <c r="AG218" s="8460"/>
    </row>
    <row r="219" spans="1:33" s="6147" customFormat="1" ht="27.95" customHeight="1">
      <c r="A219" s="8506" t="s">
        <v>32204</v>
      </c>
      <c r="B219" s="8460" t="s">
        <v>33645</v>
      </c>
      <c r="C219" s="7163">
        <v>46121</v>
      </c>
      <c r="D219" s="7163">
        <v>46167</v>
      </c>
      <c r="E219" s="8462">
        <v>46143</v>
      </c>
      <c r="F219" s="8500">
        <f t="shared" si="9"/>
        <v>24</v>
      </c>
      <c r="G219" s="8460">
        <v>8618</v>
      </c>
      <c r="H219" s="8510" t="s">
        <v>33646</v>
      </c>
      <c r="I219" s="8460"/>
      <c r="J219" s="8460" t="s">
        <v>33647</v>
      </c>
      <c r="K219" s="8460" t="s">
        <v>33648</v>
      </c>
      <c r="L219" s="8506" t="s">
        <v>173</v>
      </c>
      <c r="M219" s="8463" t="s">
        <v>33649</v>
      </c>
      <c r="N219" s="8460"/>
      <c r="O219" s="5049">
        <v>1</v>
      </c>
      <c r="P219" s="5049">
        <v>1</v>
      </c>
      <c r="Q219" s="8506" t="s">
        <v>33650</v>
      </c>
      <c r="R219" s="8460"/>
      <c r="S219" s="8460"/>
      <c r="T219" s="8460"/>
      <c r="U219" s="8460"/>
      <c r="V219" s="8506"/>
      <c r="W219" s="8460"/>
      <c r="X219" s="8506"/>
      <c r="Y219" s="8460"/>
      <c r="Z219" s="8460"/>
      <c r="AA219" s="5082">
        <v>13882005</v>
      </c>
      <c r="AB219" s="8460"/>
      <c r="AC219" s="4908">
        <v>0</v>
      </c>
      <c r="AD219" s="4908">
        <v>8711.92</v>
      </c>
      <c r="AE219" s="4908">
        <f t="shared" si="10"/>
        <v>8711.92</v>
      </c>
      <c r="AF219" s="8506"/>
      <c r="AG219" s="8460"/>
    </row>
    <row r="220" spans="1:33" s="6147" customFormat="1" ht="27.95" customHeight="1">
      <c r="A220" s="8546" t="s">
        <v>31492</v>
      </c>
      <c r="B220" s="8546" t="s">
        <v>33651</v>
      </c>
      <c r="C220" s="46">
        <v>46114</v>
      </c>
      <c r="D220" s="46">
        <v>46167</v>
      </c>
      <c r="E220" s="8559"/>
      <c r="F220" s="8547"/>
      <c r="G220" s="8557">
        <v>8634</v>
      </c>
      <c r="H220" s="8548" t="s">
        <v>7187</v>
      </c>
      <c r="I220" s="8557"/>
      <c r="J220" s="8546" t="s">
        <v>33652</v>
      </c>
      <c r="K220" s="8546" t="s">
        <v>33653</v>
      </c>
      <c r="L220" s="8546" t="s">
        <v>173</v>
      </c>
      <c r="M220" s="8561" t="s">
        <v>33654</v>
      </c>
      <c r="N220" s="8557"/>
      <c r="O220" s="3896">
        <v>1</v>
      </c>
      <c r="P220" s="3896">
        <v>1</v>
      </c>
      <c r="Q220" s="8546" t="s">
        <v>33644</v>
      </c>
      <c r="R220" s="8557"/>
      <c r="S220" s="8460"/>
      <c r="T220" s="8460"/>
      <c r="U220" s="8460"/>
      <c r="V220" s="8569" t="s">
        <v>28776</v>
      </c>
      <c r="W220" s="8460"/>
      <c r="X220" s="8569" t="s">
        <v>27185</v>
      </c>
      <c r="Y220" s="8460"/>
      <c r="Z220" s="8460"/>
      <c r="AA220" s="8461">
        <v>13881946</v>
      </c>
      <c r="AB220" s="8460"/>
      <c r="AC220" s="4908">
        <v>1500</v>
      </c>
      <c r="AD220" s="4908">
        <v>8712</v>
      </c>
      <c r="AE220" s="4908">
        <f t="shared" si="10"/>
        <v>10212</v>
      </c>
      <c r="AF220" s="8506"/>
      <c r="AG220" s="8460"/>
    </row>
    <row r="221" spans="1:33" s="6147" customFormat="1" ht="27.95" customHeight="1">
      <c r="A221" s="8506" t="s">
        <v>32051</v>
      </c>
      <c r="B221" s="8506" t="s">
        <v>33655</v>
      </c>
      <c r="C221" s="7163">
        <v>46139</v>
      </c>
      <c r="D221" s="7163">
        <v>46167</v>
      </c>
      <c r="E221" s="8462">
        <v>46143</v>
      </c>
      <c r="F221" s="8500">
        <f t="shared" si="9"/>
        <v>24</v>
      </c>
      <c r="G221" s="8460">
        <v>8644</v>
      </c>
      <c r="H221" s="8510" t="s">
        <v>33656</v>
      </c>
      <c r="I221" s="8460"/>
      <c r="J221" s="8506" t="s">
        <v>33657</v>
      </c>
      <c r="K221" s="8506" t="s">
        <v>33658</v>
      </c>
      <c r="L221" s="8506" t="s">
        <v>173</v>
      </c>
      <c r="M221" s="8463" t="s">
        <v>33659</v>
      </c>
      <c r="N221" s="8460"/>
      <c r="O221" s="5049">
        <v>1</v>
      </c>
      <c r="P221" s="5049">
        <v>1</v>
      </c>
      <c r="Q221" s="8506" t="s">
        <v>33660</v>
      </c>
      <c r="R221" s="8460"/>
      <c r="S221" s="8460"/>
      <c r="T221" s="8460"/>
      <c r="U221" s="8460"/>
      <c r="V221" s="8506"/>
      <c r="W221" s="8460"/>
      <c r="X221" s="8506"/>
      <c r="Y221" s="8460"/>
      <c r="Z221" s="8460"/>
      <c r="AA221" s="5082">
        <v>13881933</v>
      </c>
      <c r="AB221" s="8460"/>
      <c r="AC221" s="4908">
        <v>0</v>
      </c>
      <c r="AD221" s="4908">
        <v>7656</v>
      </c>
      <c r="AE221" s="4908">
        <f t="shared" si="10"/>
        <v>7656</v>
      </c>
      <c r="AF221" s="8506"/>
      <c r="AG221" s="8460"/>
    </row>
    <row r="222" spans="1:33" s="6147" customFormat="1" ht="27.95" customHeight="1">
      <c r="A222" s="8534" t="s">
        <v>32221</v>
      </c>
      <c r="B222" s="8534" t="s">
        <v>33661</v>
      </c>
      <c r="C222" s="7163">
        <v>46142</v>
      </c>
      <c r="D222" s="7163">
        <v>46178</v>
      </c>
      <c r="E222" s="8462">
        <v>46143</v>
      </c>
      <c r="F222" s="8500">
        <f t="shared" si="9"/>
        <v>35</v>
      </c>
      <c r="G222" s="8460">
        <v>8646</v>
      </c>
      <c r="H222" s="8510" t="s">
        <v>33662</v>
      </c>
      <c r="I222" s="8460"/>
      <c r="J222" s="8506" t="s">
        <v>33663</v>
      </c>
      <c r="K222" s="8506" t="s">
        <v>33664</v>
      </c>
      <c r="L222" s="8506" t="s">
        <v>21372</v>
      </c>
      <c r="M222" s="8463" t="s">
        <v>33665</v>
      </c>
      <c r="N222" s="8460"/>
      <c r="O222" s="5049">
        <v>4</v>
      </c>
      <c r="P222" s="5049">
        <v>4</v>
      </c>
      <c r="Q222" s="8506" t="s">
        <v>33666</v>
      </c>
      <c r="R222" s="8460"/>
      <c r="S222" s="8460"/>
      <c r="T222" s="8460"/>
      <c r="U222" s="8460"/>
      <c r="V222" s="8460"/>
      <c r="W222" s="8460"/>
      <c r="X222" s="8460"/>
      <c r="Y222" s="8460"/>
      <c r="Z222" s="8460"/>
      <c r="AA222" s="8459">
        <v>13881868</v>
      </c>
      <c r="AB222" s="8460"/>
      <c r="AC222" s="4908">
        <v>23250</v>
      </c>
      <c r="AD222" s="4908">
        <v>7623</v>
      </c>
      <c r="AE222" s="4908">
        <f t="shared" si="10"/>
        <v>53742</v>
      </c>
      <c r="AF222" s="8506"/>
      <c r="AG222" s="8460"/>
    </row>
    <row r="223" spans="1:33" s="6147" customFormat="1" ht="27.95" customHeight="1">
      <c r="A223" s="8506" t="s">
        <v>32073</v>
      </c>
      <c r="B223" s="8506" t="s">
        <v>33667</v>
      </c>
      <c r="C223" s="7163">
        <v>46128</v>
      </c>
      <c r="D223" s="7163">
        <v>46167</v>
      </c>
      <c r="E223" s="8462">
        <v>46143</v>
      </c>
      <c r="F223" s="8500">
        <f t="shared" si="9"/>
        <v>24</v>
      </c>
      <c r="G223" s="8460">
        <v>9055</v>
      </c>
      <c r="H223" s="8510" t="s">
        <v>33668</v>
      </c>
      <c r="I223" s="8460"/>
      <c r="J223" s="8506" t="s">
        <v>33669</v>
      </c>
      <c r="K223" s="8506" t="s">
        <v>33623</v>
      </c>
      <c r="L223" s="8506" t="s">
        <v>173</v>
      </c>
      <c r="M223" s="8463" t="s">
        <v>33670</v>
      </c>
      <c r="N223" s="8460"/>
      <c r="O223" s="5049">
        <v>1</v>
      </c>
      <c r="P223" s="5049">
        <v>1</v>
      </c>
      <c r="Q223" s="8506" t="s">
        <v>33671</v>
      </c>
      <c r="R223" s="8460"/>
      <c r="S223" s="8460"/>
      <c r="T223" s="8460"/>
      <c r="U223" s="8460"/>
      <c r="V223" s="8506"/>
      <c r="W223" s="8460"/>
      <c r="X223" s="8506"/>
      <c r="Y223" s="8460"/>
      <c r="Z223" s="8460"/>
      <c r="AA223" s="5082">
        <v>13881634</v>
      </c>
      <c r="AB223" s="8460"/>
      <c r="AC223" s="4908">
        <v>1500</v>
      </c>
      <c r="AD223" s="4908">
        <v>8800</v>
      </c>
      <c r="AE223" s="4908">
        <f t="shared" si="10"/>
        <v>10300</v>
      </c>
      <c r="AF223" s="8506"/>
      <c r="AG223" s="8460"/>
    </row>
    <row r="224" spans="1:33" s="6147" customFormat="1" ht="27.95" customHeight="1">
      <c r="A224" s="8506" t="s">
        <v>32913</v>
      </c>
      <c r="B224" s="8506" t="s">
        <v>33672</v>
      </c>
      <c r="C224" s="7163">
        <v>46139</v>
      </c>
      <c r="D224" s="7163">
        <v>46167</v>
      </c>
      <c r="E224" s="8462">
        <v>46143</v>
      </c>
      <c r="F224" s="8500">
        <f t="shared" si="9"/>
        <v>24</v>
      </c>
      <c r="G224" s="8460">
        <v>8647</v>
      </c>
      <c r="H224" s="8510"/>
      <c r="I224" s="8506" t="s">
        <v>21302</v>
      </c>
      <c r="J224" s="8506" t="s">
        <v>33673</v>
      </c>
      <c r="K224" s="8506" t="s">
        <v>33674</v>
      </c>
      <c r="L224" s="8506" t="s">
        <v>28</v>
      </c>
      <c r="M224" s="8460" t="s">
        <v>33675</v>
      </c>
      <c r="N224" s="8460"/>
      <c r="O224" s="5049">
        <v>2</v>
      </c>
      <c r="P224" s="5049">
        <v>2</v>
      </c>
      <c r="Q224" s="8506" t="s">
        <v>33676</v>
      </c>
      <c r="R224" s="8460"/>
      <c r="S224" s="8460"/>
      <c r="T224" s="8460"/>
      <c r="U224" s="8460"/>
      <c r="V224" s="8506"/>
      <c r="W224" s="8460"/>
      <c r="X224" s="8506"/>
      <c r="Y224" s="8460"/>
      <c r="Z224" s="8460"/>
      <c r="AA224" s="8459">
        <v>13881554</v>
      </c>
      <c r="AB224" s="8460"/>
      <c r="AC224" s="4908">
        <v>0</v>
      </c>
      <c r="AD224" s="4908">
        <v>8800</v>
      </c>
      <c r="AE224" s="4908">
        <f t="shared" si="10"/>
        <v>17600</v>
      </c>
      <c r="AF224" s="8506"/>
      <c r="AG224" s="8460"/>
    </row>
    <row r="225" spans="1:33" s="6147" customFormat="1" ht="27.95" customHeight="1">
      <c r="A225" s="8506" t="s">
        <v>32095</v>
      </c>
      <c r="B225" s="8506" t="s">
        <v>33677</v>
      </c>
      <c r="C225" s="7163">
        <v>46120</v>
      </c>
      <c r="D225" s="7163">
        <v>46167</v>
      </c>
      <c r="E225" s="8462">
        <v>46143</v>
      </c>
      <c r="F225" s="8500">
        <f t="shared" si="9"/>
        <v>24</v>
      </c>
      <c r="G225" s="8460">
        <v>9055</v>
      </c>
      <c r="H225" s="8510" t="s">
        <v>33678</v>
      </c>
      <c r="I225" s="8460"/>
      <c r="J225" s="8506" t="s">
        <v>33679</v>
      </c>
      <c r="K225" s="8506" t="s">
        <v>33680</v>
      </c>
      <c r="L225" s="8506" t="s">
        <v>173</v>
      </c>
      <c r="M225" s="8463" t="s">
        <v>33681</v>
      </c>
      <c r="N225" s="8460"/>
      <c r="O225" s="5049">
        <v>1</v>
      </c>
      <c r="P225" s="5049">
        <v>1</v>
      </c>
      <c r="Q225" s="8506" t="s">
        <v>33682</v>
      </c>
      <c r="R225" s="8460"/>
      <c r="S225" s="8460"/>
      <c r="T225" s="8460"/>
      <c r="U225" s="8460"/>
      <c r="V225" s="8506"/>
      <c r="W225" s="8460"/>
      <c r="X225" s="8506"/>
      <c r="Y225" s="8460"/>
      <c r="Z225" s="8460"/>
      <c r="AA225" s="5082">
        <v>13881550</v>
      </c>
      <c r="AB225" s="8460"/>
      <c r="AC225" s="4908">
        <v>0</v>
      </c>
      <c r="AD225" s="4908">
        <v>7656</v>
      </c>
      <c r="AE225" s="4908">
        <f t="shared" si="10"/>
        <v>7656</v>
      </c>
      <c r="AF225" s="8506"/>
      <c r="AG225" s="8460"/>
    </row>
    <row r="226" spans="1:33" s="6147" customFormat="1" ht="27.95" customHeight="1">
      <c r="A226" s="8546" t="s">
        <v>32913</v>
      </c>
      <c r="B226" s="8546" t="s">
        <v>33683</v>
      </c>
      <c r="C226" s="46">
        <v>46127</v>
      </c>
      <c r="D226" s="46">
        <v>46178</v>
      </c>
      <c r="E226" s="8517"/>
      <c r="F226" s="8547"/>
      <c r="G226" s="8518">
        <v>8647</v>
      </c>
      <c r="H226" s="8548" t="s">
        <v>3449</v>
      </c>
      <c r="I226" s="8546"/>
      <c r="J226" s="8546" t="s">
        <v>27003</v>
      </c>
      <c r="K226" s="8546" t="s">
        <v>33492</v>
      </c>
      <c r="L226" s="8546" t="s">
        <v>173</v>
      </c>
      <c r="M226" s="8526" t="s">
        <v>33684</v>
      </c>
      <c r="N226" s="8518"/>
      <c r="O226" s="3896">
        <v>1</v>
      </c>
      <c r="P226" s="3896">
        <v>1</v>
      </c>
      <c r="Q226" s="8546" t="s">
        <v>33685</v>
      </c>
      <c r="R226" s="8518"/>
      <c r="S226" s="8460"/>
      <c r="T226" s="8460"/>
      <c r="U226" s="8460"/>
      <c r="V226" s="8542" t="s">
        <v>28776</v>
      </c>
      <c r="W226" s="8460"/>
      <c r="X226" s="8542" t="s">
        <v>27185</v>
      </c>
      <c r="Y226" s="8460"/>
      <c r="Z226" s="8460"/>
      <c r="AA226" s="8459">
        <v>13881539</v>
      </c>
      <c r="AB226" s="8460"/>
      <c r="AC226" s="4908">
        <v>17100</v>
      </c>
      <c r="AD226" s="4908">
        <v>8800</v>
      </c>
      <c r="AE226" s="4908">
        <f t="shared" si="10"/>
        <v>25900</v>
      </c>
      <c r="AF226" s="8506"/>
      <c r="AG226" s="8460"/>
    </row>
    <row r="227" spans="1:33" s="6147" customFormat="1" ht="27.95" customHeight="1">
      <c r="A227" s="8546" t="s">
        <v>31492</v>
      </c>
      <c r="B227" s="8546" t="s">
        <v>33686</v>
      </c>
      <c r="C227" s="46">
        <v>46114</v>
      </c>
      <c r="D227" s="46">
        <v>46167</v>
      </c>
      <c r="E227" s="8686"/>
      <c r="F227" s="8547"/>
      <c r="G227" s="8687">
        <v>8634</v>
      </c>
      <c r="H227" s="8548" t="s">
        <v>12329</v>
      </c>
      <c r="I227" s="8687"/>
      <c r="J227" s="8546" t="s">
        <v>33687</v>
      </c>
      <c r="K227" s="8546" t="s">
        <v>33642</v>
      </c>
      <c r="L227" s="8546" t="s">
        <v>173</v>
      </c>
      <c r="M227" s="8695" t="s">
        <v>33688</v>
      </c>
      <c r="N227" s="8687"/>
      <c r="O227" s="3896">
        <v>1</v>
      </c>
      <c r="P227" s="3896">
        <v>1</v>
      </c>
      <c r="Q227" s="8546" t="s">
        <v>33644</v>
      </c>
      <c r="R227" s="8687"/>
      <c r="S227" s="8460"/>
      <c r="T227" s="8460"/>
      <c r="U227" s="8460"/>
      <c r="V227" s="8708" t="s">
        <v>28776</v>
      </c>
      <c r="W227" s="8460"/>
      <c r="X227" s="8708" t="s">
        <v>27185</v>
      </c>
      <c r="Y227" s="8460"/>
      <c r="Z227" s="8460"/>
      <c r="AA227" s="5082">
        <v>13881535</v>
      </c>
      <c r="AB227" s="8460"/>
      <c r="AC227" s="4908">
        <v>0</v>
      </c>
      <c r="AD227" s="4908">
        <v>8712</v>
      </c>
      <c r="AE227" s="4908">
        <f t="shared" si="10"/>
        <v>8712</v>
      </c>
      <c r="AF227" s="8506"/>
      <c r="AG227" s="8460"/>
    </row>
    <row r="228" spans="1:33" s="6147" customFormat="1" ht="27.95" customHeight="1">
      <c r="A228" s="8511" t="s">
        <v>32095</v>
      </c>
      <c r="B228" s="8506" t="s">
        <v>33689</v>
      </c>
      <c r="C228" s="7163">
        <v>46133</v>
      </c>
      <c r="D228" s="7163">
        <v>46167</v>
      </c>
      <c r="E228" s="8462">
        <v>46143</v>
      </c>
      <c r="F228" s="8500">
        <f t="shared" si="9"/>
        <v>24</v>
      </c>
      <c r="G228" s="8506">
        <v>9055</v>
      </c>
      <c r="H228" s="8510" t="s">
        <v>12979</v>
      </c>
      <c r="I228" s="8506"/>
      <c r="J228" s="8506" t="s">
        <v>33690</v>
      </c>
      <c r="K228" s="8506" t="s">
        <v>33691</v>
      </c>
      <c r="L228" s="8506" t="s">
        <v>173</v>
      </c>
      <c r="M228" s="8463" t="s">
        <v>33692</v>
      </c>
      <c r="N228" s="8506"/>
      <c r="O228" s="8512">
        <v>1</v>
      </c>
      <c r="P228" s="8512">
        <v>1</v>
      </c>
      <c r="Q228" s="8506" t="s">
        <v>33693</v>
      </c>
      <c r="R228" s="8506"/>
      <c r="S228" s="8506"/>
      <c r="T228" s="8506"/>
      <c r="U228" s="8506"/>
      <c r="V228" s="8506"/>
      <c r="W228" s="8506"/>
      <c r="X228" s="8506"/>
      <c r="Y228" s="8506"/>
      <c r="Z228" s="8506"/>
      <c r="AA228" s="8461">
        <v>13881508</v>
      </c>
      <c r="AB228" s="8506"/>
      <c r="AC228" s="4908">
        <v>0</v>
      </c>
      <c r="AD228" s="4908">
        <v>7656</v>
      </c>
      <c r="AE228" s="4908">
        <f t="shared" si="10"/>
        <v>7656</v>
      </c>
      <c r="AF228" s="8506"/>
      <c r="AG228" s="8506"/>
    </row>
    <row r="229" spans="1:33" s="6147" customFormat="1" ht="27.95" customHeight="1">
      <c r="A229" s="8506" t="s">
        <v>31459</v>
      </c>
      <c r="B229" s="8506" t="s">
        <v>33694</v>
      </c>
      <c r="C229" s="7163">
        <v>46132</v>
      </c>
      <c r="D229" s="7163">
        <v>46167</v>
      </c>
      <c r="E229" s="8462">
        <v>46143</v>
      </c>
      <c r="F229" s="8500">
        <f t="shared" si="9"/>
        <v>24</v>
      </c>
      <c r="G229" s="8506">
        <v>8615</v>
      </c>
      <c r="H229" s="8510"/>
      <c r="I229" s="8506" t="s">
        <v>21302</v>
      </c>
      <c r="J229" s="8506" t="s">
        <v>31615</v>
      </c>
      <c r="K229" s="8506" t="s">
        <v>31132</v>
      </c>
      <c r="L229" s="8506" t="s">
        <v>173</v>
      </c>
      <c r="M229" s="8506" t="s">
        <v>33695</v>
      </c>
      <c r="N229" s="8506"/>
      <c r="O229" s="8512">
        <v>1</v>
      </c>
      <c r="P229" s="8512">
        <v>1</v>
      </c>
      <c r="Q229" s="8506" t="s">
        <v>33696</v>
      </c>
      <c r="R229" s="8506"/>
      <c r="S229" s="8506"/>
      <c r="T229" s="8506"/>
      <c r="U229" s="8506"/>
      <c r="V229" s="8506"/>
      <c r="W229" s="8506"/>
      <c r="X229" s="8506"/>
      <c r="Y229" s="8506"/>
      <c r="Z229" s="8506"/>
      <c r="AA229" s="7212">
        <v>13881500</v>
      </c>
      <c r="AB229" s="8506"/>
      <c r="AC229" s="4908">
        <v>0</v>
      </c>
      <c r="AD229" s="4908">
        <v>8712</v>
      </c>
      <c r="AE229" s="4908">
        <f t="shared" si="10"/>
        <v>8712</v>
      </c>
      <c r="AF229" s="8506"/>
      <c r="AG229" s="8506"/>
    </row>
    <row r="230" spans="1:33" s="6147" customFormat="1" ht="27.95" customHeight="1">
      <c r="A230" s="8506" t="s">
        <v>32221</v>
      </c>
      <c r="B230" s="8506" t="s">
        <v>33697</v>
      </c>
      <c r="C230" s="7163">
        <v>46125</v>
      </c>
      <c r="D230" s="7163">
        <v>46167</v>
      </c>
      <c r="E230" s="8462">
        <v>46143</v>
      </c>
      <c r="F230" s="8500">
        <f t="shared" si="9"/>
        <v>24</v>
      </c>
      <c r="G230" s="8506">
        <v>8646</v>
      </c>
      <c r="H230" s="8510" t="s">
        <v>1493</v>
      </c>
      <c r="I230" s="8506"/>
      <c r="J230" s="8506" t="s">
        <v>33698</v>
      </c>
      <c r="K230" s="8506" t="s">
        <v>33699</v>
      </c>
      <c r="L230" s="8506" t="s">
        <v>173</v>
      </c>
      <c r="M230" s="8506" t="s">
        <v>33700</v>
      </c>
      <c r="N230" s="8506"/>
      <c r="O230" s="8512">
        <v>1</v>
      </c>
      <c r="P230" s="8512">
        <v>1</v>
      </c>
      <c r="Q230" s="8506" t="s">
        <v>33701</v>
      </c>
      <c r="R230" s="8506"/>
      <c r="S230" s="8506"/>
      <c r="T230" s="8506"/>
      <c r="U230" s="8506"/>
      <c r="V230" s="8506"/>
      <c r="W230" s="8506"/>
      <c r="X230" s="8506"/>
      <c r="Y230" s="8506"/>
      <c r="Z230" s="8506"/>
      <c r="AA230" s="8458">
        <v>13881478</v>
      </c>
      <c r="AB230" s="8506"/>
      <c r="AC230" s="4908">
        <v>0</v>
      </c>
      <c r="AD230" s="4908">
        <v>13612.5</v>
      </c>
      <c r="AE230" s="4908">
        <f t="shared" si="10"/>
        <v>13612.5</v>
      </c>
      <c r="AF230" s="8506"/>
      <c r="AG230" s="8506"/>
    </row>
    <row r="231" spans="1:33" s="6147" customFormat="1" ht="27.95" customHeight="1">
      <c r="A231" s="8546" t="s">
        <v>32913</v>
      </c>
      <c r="B231" s="8546" t="s">
        <v>33702</v>
      </c>
      <c r="C231" s="46">
        <v>46126</v>
      </c>
      <c r="D231" s="46">
        <v>46167</v>
      </c>
      <c r="E231" s="8517"/>
      <c r="F231" s="8547"/>
      <c r="G231" s="8546">
        <v>8647</v>
      </c>
      <c r="H231" s="8548"/>
      <c r="I231" s="8546" t="s">
        <v>21302</v>
      </c>
      <c r="J231" s="8546" t="s">
        <v>33703</v>
      </c>
      <c r="K231" s="8546" t="s">
        <v>33492</v>
      </c>
      <c r="L231" s="8546" t="s">
        <v>173</v>
      </c>
      <c r="M231" s="8526" t="s">
        <v>33704</v>
      </c>
      <c r="N231" s="8546"/>
      <c r="O231" s="8549">
        <v>1</v>
      </c>
      <c r="P231" s="8549">
        <v>1</v>
      </c>
      <c r="Q231" s="8546" t="s">
        <v>33705</v>
      </c>
      <c r="R231" s="8546"/>
      <c r="S231" s="8506"/>
      <c r="T231" s="8506"/>
      <c r="U231" s="8506"/>
      <c r="V231" s="8542" t="s">
        <v>28776</v>
      </c>
      <c r="W231" s="8506"/>
      <c r="X231" s="8542" t="s">
        <v>27185</v>
      </c>
      <c r="Y231" s="8506"/>
      <c r="Z231" s="8506"/>
      <c r="AA231" s="5082">
        <v>13881431</v>
      </c>
      <c r="AB231" s="8506"/>
      <c r="AC231" s="4908">
        <v>17100</v>
      </c>
      <c r="AD231" s="4908">
        <v>8800</v>
      </c>
      <c r="AE231" s="4908">
        <f t="shared" si="10"/>
        <v>25900</v>
      </c>
      <c r="AF231" s="8506"/>
      <c r="AG231" s="8506"/>
    </row>
    <row r="232" spans="1:33" s="6147" customFormat="1" ht="27.95" customHeight="1">
      <c r="A232" s="8506" t="s">
        <v>31492</v>
      </c>
      <c r="B232" s="8506" t="s">
        <v>33706</v>
      </c>
      <c r="C232" s="7163">
        <v>46114</v>
      </c>
      <c r="D232" s="7163">
        <v>46167</v>
      </c>
      <c r="E232" s="8462">
        <v>46143</v>
      </c>
      <c r="F232" s="8500">
        <f t="shared" si="9"/>
        <v>24</v>
      </c>
      <c r="G232" s="8506">
        <v>8634</v>
      </c>
      <c r="H232" s="8510" t="s">
        <v>28582</v>
      </c>
      <c r="I232" s="8506"/>
      <c r="J232" s="8506" t="s">
        <v>33707</v>
      </c>
      <c r="K232" s="8506" t="s">
        <v>33642</v>
      </c>
      <c r="L232" s="8506" t="s">
        <v>173</v>
      </c>
      <c r="M232" s="8463" t="s">
        <v>33708</v>
      </c>
      <c r="N232" s="8506"/>
      <c r="O232" s="8512">
        <v>1</v>
      </c>
      <c r="P232" s="8512">
        <v>1</v>
      </c>
      <c r="Q232" s="8506" t="s">
        <v>33644</v>
      </c>
      <c r="R232" s="8506"/>
      <c r="S232" s="8506"/>
      <c r="T232" s="8506"/>
      <c r="U232" s="8506"/>
      <c r="V232" s="8506"/>
      <c r="W232" s="8506"/>
      <c r="X232" s="8506"/>
      <c r="Y232" s="8506"/>
      <c r="Z232" s="8506"/>
      <c r="AA232" s="8461">
        <v>13881408</v>
      </c>
      <c r="AB232" s="8506"/>
      <c r="AC232" s="4908">
        <v>0</v>
      </c>
      <c r="AD232" s="4908">
        <v>8712</v>
      </c>
      <c r="AE232" s="4908">
        <f t="shared" si="10"/>
        <v>8712</v>
      </c>
      <c r="AF232" s="8506"/>
      <c r="AG232" s="8506"/>
    </row>
    <row r="233" spans="1:33" s="6147" customFormat="1" ht="27.95" customHeight="1">
      <c r="A233" s="8546" t="s">
        <v>32645</v>
      </c>
      <c r="B233" s="8546" t="s">
        <v>33709</v>
      </c>
      <c r="C233" s="46">
        <v>46136</v>
      </c>
      <c r="D233" s="46">
        <v>46167</v>
      </c>
      <c r="E233" s="8777"/>
      <c r="F233" s="8547"/>
      <c r="G233" s="8546">
        <v>8558</v>
      </c>
      <c r="H233" s="8548"/>
      <c r="I233" s="8546" t="s">
        <v>25</v>
      </c>
      <c r="J233" s="8546" t="s">
        <v>33710</v>
      </c>
      <c r="K233" s="8546" t="s">
        <v>33711</v>
      </c>
      <c r="L233" s="8546" t="s">
        <v>173</v>
      </c>
      <c r="M233" s="8780" t="s">
        <v>33712</v>
      </c>
      <c r="N233" s="8546"/>
      <c r="O233" s="8549">
        <v>1</v>
      </c>
      <c r="P233" s="8549">
        <v>1</v>
      </c>
      <c r="Q233" s="8546" t="s">
        <v>33713</v>
      </c>
      <c r="R233" s="8546"/>
      <c r="S233" s="8506"/>
      <c r="T233" s="8506"/>
      <c r="U233" s="8506"/>
      <c r="V233" s="8792" t="s">
        <v>34790</v>
      </c>
      <c r="W233" s="8506"/>
      <c r="X233" s="8792" t="s">
        <v>27185</v>
      </c>
      <c r="Y233" s="8506"/>
      <c r="Z233" s="8506"/>
      <c r="AA233" s="5082">
        <v>13881376</v>
      </c>
      <c r="AB233" s="8506"/>
      <c r="AC233" s="4908">
        <v>0</v>
      </c>
      <c r="AD233" s="4908">
        <v>15000</v>
      </c>
      <c r="AE233" s="4908">
        <f t="shared" si="10"/>
        <v>15000</v>
      </c>
      <c r="AF233" s="8506"/>
      <c r="AG233" s="8506"/>
    </row>
    <row r="234" spans="1:33" s="6147" customFormat="1" ht="27.95" customHeight="1">
      <c r="A234" s="8506" t="s">
        <v>32881</v>
      </c>
      <c r="B234" s="8506" t="s">
        <v>33714</v>
      </c>
      <c r="C234" s="7163">
        <v>46125</v>
      </c>
      <c r="D234" s="7163">
        <v>46178</v>
      </c>
      <c r="E234" s="8462">
        <v>46143</v>
      </c>
      <c r="F234" s="8500">
        <f t="shared" si="9"/>
        <v>35</v>
      </c>
      <c r="G234" s="8506">
        <v>8604</v>
      </c>
      <c r="H234" s="8510" t="s">
        <v>1764</v>
      </c>
      <c r="I234" s="8506"/>
      <c r="J234" s="8506" t="s">
        <v>33715</v>
      </c>
      <c r="K234" s="8506" t="s">
        <v>33716</v>
      </c>
      <c r="L234" s="8506" t="s">
        <v>173</v>
      </c>
      <c r="M234" s="8506" t="s">
        <v>33717</v>
      </c>
      <c r="N234" s="8506"/>
      <c r="O234" s="8512">
        <v>1</v>
      </c>
      <c r="P234" s="8512">
        <v>1</v>
      </c>
      <c r="Q234" s="8506" t="s">
        <v>33718</v>
      </c>
      <c r="R234" s="8506"/>
      <c r="S234" s="8506"/>
      <c r="T234" s="8506"/>
      <c r="U234" s="8506"/>
      <c r="V234" s="8506"/>
      <c r="W234" s="8506"/>
      <c r="X234" s="8506"/>
      <c r="Y234" s="8506"/>
      <c r="Z234" s="8506"/>
      <c r="AA234" s="7147">
        <v>13881364</v>
      </c>
      <c r="AB234" s="8506"/>
      <c r="AC234" s="4908">
        <v>4125</v>
      </c>
      <c r="AD234" s="4908">
        <v>8624</v>
      </c>
      <c r="AE234" s="4908">
        <f t="shared" si="10"/>
        <v>12749</v>
      </c>
      <c r="AF234" s="8506"/>
      <c r="AG234" s="8506"/>
    </row>
    <row r="235" spans="1:33" s="6147" customFormat="1" ht="27.95" customHeight="1">
      <c r="A235" s="8546" t="s">
        <v>32913</v>
      </c>
      <c r="B235" s="8546" t="s">
        <v>33719</v>
      </c>
      <c r="C235" s="46">
        <v>46128</v>
      </c>
      <c r="D235" s="46">
        <v>46178</v>
      </c>
      <c r="E235" s="8583"/>
      <c r="F235" s="8547"/>
      <c r="G235" s="8546">
        <v>8647</v>
      </c>
      <c r="H235" s="8548" t="s">
        <v>3697</v>
      </c>
      <c r="I235" s="8546"/>
      <c r="J235" s="8546" t="s">
        <v>33720</v>
      </c>
      <c r="K235" s="8546" t="s">
        <v>33492</v>
      </c>
      <c r="L235" s="8546" t="s">
        <v>173</v>
      </c>
      <c r="M235" s="8590" t="s">
        <v>33721</v>
      </c>
      <c r="N235" s="8546"/>
      <c r="O235" s="8549">
        <v>1</v>
      </c>
      <c r="P235" s="8549">
        <v>1</v>
      </c>
      <c r="Q235" s="8546" t="s">
        <v>33489</v>
      </c>
      <c r="R235" s="8546"/>
      <c r="S235" s="8506"/>
      <c r="T235" s="8506"/>
      <c r="U235" s="8506"/>
      <c r="V235" s="8607" t="s">
        <v>28776</v>
      </c>
      <c r="W235" s="8506"/>
      <c r="X235" s="8607" t="s">
        <v>27185</v>
      </c>
      <c r="Y235" s="8506"/>
      <c r="Z235" s="8506"/>
      <c r="AA235" s="5082">
        <v>13881297</v>
      </c>
      <c r="AB235" s="8506"/>
      <c r="AC235" s="4908">
        <v>6900</v>
      </c>
      <c r="AD235" s="4908">
        <v>8800</v>
      </c>
      <c r="AE235" s="4908">
        <f t="shared" si="10"/>
        <v>15700</v>
      </c>
      <c r="AF235" s="8506"/>
      <c r="AG235" s="8506"/>
    </row>
    <row r="236" spans="1:33" s="6147" customFormat="1" ht="27.95" customHeight="1">
      <c r="A236" s="8546" t="s">
        <v>32717</v>
      </c>
      <c r="B236" s="8546" t="s">
        <v>33722</v>
      </c>
      <c r="C236" s="46">
        <v>46126</v>
      </c>
      <c r="D236" s="46">
        <v>46167</v>
      </c>
      <c r="E236" s="8777"/>
      <c r="F236" s="8547"/>
      <c r="G236" s="8546">
        <v>8601</v>
      </c>
      <c r="H236" s="8548" t="s">
        <v>33723</v>
      </c>
      <c r="I236" s="8546"/>
      <c r="J236" s="8546" t="s">
        <v>33724</v>
      </c>
      <c r="K236" s="8546" t="s">
        <v>33725</v>
      </c>
      <c r="L236" s="8546" t="s">
        <v>173</v>
      </c>
      <c r="M236" s="8780" t="s">
        <v>33726</v>
      </c>
      <c r="N236" s="8546"/>
      <c r="O236" s="8549">
        <v>1</v>
      </c>
      <c r="P236" s="8549">
        <v>1</v>
      </c>
      <c r="Q236" s="8546" t="s">
        <v>33727</v>
      </c>
      <c r="R236" s="8546"/>
      <c r="S236" s="8506"/>
      <c r="T236" s="8506"/>
      <c r="U236" s="8506"/>
      <c r="V236" s="8607" t="s">
        <v>28776</v>
      </c>
      <c r="W236" s="8506"/>
      <c r="X236" s="8607" t="s">
        <v>27185</v>
      </c>
      <c r="Y236" s="8506"/>
      <c r="Z236" s="8506"/>
      <c r="AA236" s="8459">
        <v>13882993</v>
      </c>
      <c r="AB236" s="8506"/>
      <c r="AC236" s="4908">
        <v>0</v>
      </c>
      <c r="AD236" s="4908">
        <v>8800</v>
      </c>
      <c r="AE236" s="4908">
        <f t="shared" si="10"/>
        <v>8800</v>
      </c>
      <c r="AF236" s="8506"/>
      <c r="AG236" s="8506"/>
    </row>
    <row r="237" spans="1:33" s="6147" customFormat="1" ht="27.95" customHeight="1">
      <c r="A237" s="8542" t="s">
        <v>31565</v>
      </c>
      <c r="B237" s="8542" t="s">
        <v>33863</v>
      </c>
      <c r="C237" s="7163">
        <v>46126</v>
      </c>
      <c r="D237" s="7163">
        <v>46178</v>
      </c>
      <c r="E237" s="8531">
        <v>46146</v>
      </c>
      <c r="F237" s="8500">
        <f t="shared" si="9"/>
        <v>32</v>
      </c>
      <c r="G237" s="7167">
        <v>8600</v>
      </c>
      <c r="H237" s="8544" t="s">
        <v>12320</v>
      </c>
      <c r="I237" s="7167"/>
      <c r="J237" s="8542" t="s">
        <v>33864</v>
      </c>
      <c r="K237" s="8542" t="s">
        <v>33865</v>
      </c>
      <c r="L237" s="8542" t="s">
        <v>76</v>
      </c>
      <c r="M237" s="8532" t="s">
        <v>33867</v>
      </c>
      <c r="N237" s="7167"/>
      <c r="O237" s="7237">
        <v>4</v>
      </c>
      <c r="P237" s="7237">
        <v>4</v>
      </c>
      <c r="Q237" s="8542" t="s">
        <v>33866</v>
      </c>
      <c r="R237" s="7167"/>
      <c r="S237" s="7167"/>
      <c r="T237" s="7167"/>
      <c r="U237" s="7167"/>
      <c r="V237" s="7242"/>
      <c r="W237" s="7167"/>
      <c r="X237" s="7242"/>
      <c r="Y237" s="7167"/>
      <c r="Z237" s="7167"/>
      <c r="AA237" s="6708">
        <v>13880778</v>
      </c>
      <c r="AB237" s="7167"/>
      <c r="AC237" s="5050">
        <v>15500</v>
      </c>
      <c r="AD237" s="5050">
        <v>13337.5</v>
      </c>
      <c r="AE237" s="4908">
        <f t="shared" si="10"/>
        <v>68850</v>
      </c>
      <c r="AF237" s="7167"/>
      <c r="AG237" s="7167"/>
    </row>
    <row r="238" spans="1:33" s="6147" customFormat="1" ht="27.95" customHeight="1">
      <c r="A238" s="8542" t="s">
        <v>32204</v>
      </c>
      <c r="B238" s="8542" t="s">
        <v>33872</v>
      </c>
      <c r="C238" s="7163">
        <v>46140</v>
      </c>
      <c r="D238" s="7163">
        <v>46178</v>
      </c>
      <c r="E238" s="8531">
        <v>46146</v>
      </c>
      <c r="F238" s="8500">
        <f t="shared" si="9"/>
        <v>32</v>
      </c>
      <c r="G238" s="7167">
        <v>8618</v>
      </c>
      <c r="H238" s="8544" t="s">
        <v>7405</v>
      </c>
      <c r="I238" s="7167"/>
      <c r="J238" s="8542" t="s">
        <v>33873</v>
      </c>
      <c r="K238" s="8542" t="s">
        <v>33874</v>
      </c>
      <c r="L238" s="8542" t="s">
        <v>173</v>
      </c>
      <c r="M238" s="8532" t="s">
        <v>33875</v>
      </c>
      <c r="N238" s="7167"/>
      <c r="O238" s="7237">
        <v>1</v>
      </c>
      <c r="P238" s="7237">
        <v>1</v>
      </c>
      <c r="Q238" s="8542" t="s">
        <v>21835</v>
      </c>
      <c r="R238" s="7167"/>
      <c r="S238" s="7167"/>
      <c r="T238" s="7167"/>
      <c r="U238" s="7167"/>
      <c r="V238" s="7167"/>
      <c r="W238" s="7167"/>
      <c r="X238" s="7167"/>
      <c r="Y238" s="7167"/>
      <c r="Z238" s="7167"/>
      <c r="AA238" s="7212">
        <v>13880853</v>
      </c>
      <c r="AB238" s="7167"/>
      <c r="AC238" s="5050">
        <v>8625</v>
      </c>
      <c r="AD238" s="5050">
        <v>8711.92</v>
      </c>
      <c r="AE238" s="4908">
        <f t="shared" si="10"/>
        <v>17336.919999999998</v>
      </c>
      <c r="AF238" s="7167"/>
      <c r="AG238" s="7167"/>
    </row>
    <row r="239" spans="1:33" s="6147" customFormat="1" ht="27.95" customHeight="1">
      <c r="A239" s="8542" t="s">
        <v>31565</v>
      </c>
      <c r="B239" s="8542" t="s">
        <v>33894</v>
      </c>
      <c r="C239" s="7163">
        <v>46126</v>
      </c>
      <c r="D239" s="7163">
        <v>46232</v>
      </c>
      <c r="E239" s="8531">
        <v>46146</v>
      </c>
      <c r="F239" s="8500">
        <f t="shared" ref="F239:F302" si="11">SUM(D239-E239)</f>
        <v>86</v>
      </c>
      <c r="G239" s="7167">
        <v>8600</v>
      </c>
      <c r="H239" s="8544" t="s">
        <v>2723</v>
      </c>
      <c r="I239" s="7167"/>
      <c r="J239" s="8542" t="s">
        <v>33895</v>
      </c>
      <c r="K239" s="8542" t="s">
        <v>33896</v>
      </c>
      <c r="L239" s="8542" t="s">
        <v>173</v>
      </c>
      <c r="M239" s="8532" t="s">
        <v>33897</v>
      </c>
      <c r="N239" s="7167"/>
      <c r="O239" s="7237">
        <v>1</v>
      </c>
      <c r="P239" s="7237">
        <v>1</v>
      </c>
      <c r="Q239" s="8542" t="s">
        <v>33866</v>
      </c>
      <c r="R239" s="7167"/>
      <c r="S239" s="7167"/>
      <c r="T239" s="7167"/>
      <c r="U239" s="7167"/>
      <c r="V239" s="7216"/>
      <c r="W239" s="7167"/>
      <c r="X239" s="7216"/>
      <c r="Y239" s="7167"/>
      <c r="Z239" s="7167"/>
      <c r="AA239" s="6708">
        <v>13880952</v>
      </c>
      <c r="AB239" s="7167"/>
      <c r="AC239" s="5050">
        <v>135000</v>
      </c>
      <c r="AD239" s="5050">
        <v>13337.5</v>
      </c>
      <c r="AE239" s="4908">
        <f t="shared" si="10"/>
        <v>148337.5</v>
      </c>
      <c r="AF239" s="7167"/>
      <c r="AG239" s="7167"/>
    </row>
    <row r="240" spans="1:33" s="6147" customFormat="1" ht="27.95" customHeight="1">
      <c r="A240" s="8542" t="s">
        <v>31492</v>
      </c>
      <c r="B240" s="8542" t="s">
        <v>33902</v>
      </c>
      <c r="C240" s="7163">
        <v>46142</v>
      </c>
      <c r="D240" s="7163">
        <v>46167</v>
      </c>
      <c r="E240" s="8531">
        <v>46146</v>
      </c>
      <c r="F240" s="8500">
        <f t="shared" si="11"/>
        <v>21</v>
      </c>
      <c r="G240" s="7167">
        <v>8634</v>
      </c>
      <c r="H240" s="8544" t="s">
        <v>14233</v>
      </c>
      <c r="I240" s="7167"/>
      <c r="J240" s="8554" t="s">
        <v>33978</v>
      </c>
      <c r="K240" s="8542" t="s">
        <v>33904</v>
      </c>
      <c r="L240" s="8542" t="s">
        <v>28</v>
      </c>
      <c r="M240" s="8532" t="s">
        <v>33905</v>
      </c>
      <c r="N240" s="7167"/>
      <c r="O240" s="7237">
        <v>2</v>
      </c>
      <c r="P240" s="7237">
        <v>2</v>
      </c>
      <c r="Q240" s="8542" t="s">
        <v>33903</v>
      </c>
      <c r="R240" s="7167"/>
      <c r="S240" s="7167"/>
      <c r="T240" s="7167"/>
      <c r="U240" s="7167"/>
      <c r="V240" s="7245"/>
      <c r="W240" s="7167"/>
      <c r="X240" s="7245"/>
      <c r="Y240" s="7167"/>
      <c r="Z240" s="7167"/>
      <c r="AA240" s="4893">
        <v>13881041</v>
      </c>
      <c r="AB240" s="7167"/>
      <c r="AC240" s="5050">
        <v>0</v>
      </c>
      <c r="AD240" s="5050">
        <v>8712</v>
      </c>
      <c r="AE240" s="4908">
        <f t="shared" si="10"/>
        <v>17424</v>
      </c>
      <c r="AF240" s="7167"/>
      <c r="AG240" s="7167"/>
    </row>
    <row r="241" spans="1:33" s="6147" customFormat="1" ht="27.95" customHeight="1">
      <c r="A241" s="8542" t="s">
        <v>32095</v>
      </c>
      <c r="B241" s="8542" t="s">
        <v>33911</v>
      </c>
      <c r="C241" s="7163">
        <v>46120</v>
      </c>
      <c r="D241" s="7163">
        <v>46167</v>
      </c>
      <c r="E241" s="8531">
        <v>46146</v>
      </c>
      <c r="F241" s="8500">
        <f t="shared" si="11"/>
        <v>21</v>
      </c>
      <c r="G241" s="7167">
        <v>9055</v>
      </c>
      <c r="H241" s="8544" t="s">
        <v>24076</v>
      </c>
      <c r="I241" s="7167"/>
      <c r="J241" s="8542" t="s">
        <v>33912</v>
      </c>
      <c r="K241" s="8542" t="s">
        <v>33913</v>
      </c>
      <c r="L241" s="8542" t="s">
        <v>173</v>
      </c>
      <c r="M241" s="8532" t="s">
        <v>33915</v>
      </c>
      <c r="N241" s="7167"/>
      <c r="O241" s="7237">
        <v>1</v>
      </c>
      <c r="P241" s="7237">
        <v>1</v>
      </c>
      <c r="Q241" s="8542" t="s">
        <v>33914</v>
      </c>
      <c r="R241" s="7167"/>
      <c r="S241" s="7167"/>
      <c r="T241" s="7167"/>
      <c r="U241" s="7167"/>
      <c r="V241" s="7173"/>
      <c r="W241" s="7167"/>
      <c r="X241" s="7173"/>
      <c r="Y241" s="7167"/>
      <c r="Z241" s="7167"/>
      <c r="AA241" s="4893">
        <v>13881183</v>
      </c>
      <c r="AB241" s="7167"/>
      <c r="AC241" s="5050">
        <v>0</v>
      </c>
      <c r="AD241" s="5050">
        <v>7656</v>
      </c>
      <c r="AE241" s="4908">
        <f t="shared" si="10"/>
        <v>7656</v>
      </c>
      <c r="AF241" s="7167"/>
      <c r="AG241" s="7167"/>
    </row>
    <row r="242" spans="1:33" s="6147" customFormat="1" ht="27.95" customHeight="1">
      <c r="A242" s="8542" t="s">
        <v>32204</v>
      </c>
      <c r="B242" s="8542" t="s">
        <v>33925</v>
      </c>
      <c r="C242" s="7163">
        <v>46122</v>
      </c>
      <c r="D242" s="7163">
        <v>46167</v>
      </c>
      <c r="E242" s="8531">
        <v>46146</v>
      </c>
      <c r="F242" s="8500">
        <f t="shared" si="11"/>
        <v>21</v>
      </c>
      <c r="G242" s="7167">
        <v>8618</v>
      </c>
      <c r="H242" s="8544" t="s">
        <v>12395</v>
      </c>
      <c r="I242" s="7167"/>
      <c r="J242" s="8542" t="s">
        <v>33926</v>
      </c>
      <c r="K242" s="8542" t="s">
        <v>33927</v>
      </c>
      <c r="L242" s="8542" t="s">
        <v>173</v>
      </c>
      <c r="M242" s="8532" t="s">
        <v>33929</v>
      </c>
      <c r="N242" s="7167"/>
      <c r="O242" s="7237">
        <v>1</v>
      </c>
      <c r="P242" s="7237">
        <v>1</v>
      </c>
      <c r="Q242" s="8542" t="s">
        <v>33928</v>
      </c>
      <c r="R242" s="7167"/>
      <c r="S242" s="7167"/>
      <c r="T242" s="7167"/>
      <c r="U242" s="7167"/>
      <c r="V242" s="7173"/>
      <c r="W242" s="7167"/>
      <c r="X242" s="7173"/>
      <c r="Y242" s="7167"/>
      <c r="Z242" s="7167"/>
      <c r="AA242" s="5082">
        <v>13881222</v>
      </c>
      <c r="AB242" s="7167"/>
      <c r="AC242" s="5050">
        <v>0</v>
      </c>
      <c r="AD242" s="5050">
        <v>8711.92</v>
      </c>
      <c r="AE242" s="4908">
        <f t="shared" si="10"/>
        <v>8711.92</v>
      </c>
      <c r="AF242" s="7167"/>
      <c r="AG242" s="7167"/>
    </row>
    <row r="243" spans="1:33" s="6147" customFormat="1" ht="27.95" customHeight="1">
      <c r="A243" s="8542" t="s">
        <v>31492</v>
      </c>
      <c r="B243" s="8542" t="s">
        <v>33930</v>
      </c>
      <c r="C243" s="7163">
        <v>46118</v>
      </c>
      <c r="D243" s="7163">
        <v>46167</v>
      </c>
      <c r="E243" s="8531">
        <v>46146</v>
      </c>
      <c r="F243" s="8500">
        <f t="shared" si="11"/>
        <v>21</v>
      </c>
      <c r="G243" s="7167">
        <v>8634</v>
      </c>
      <c r="H243" s="7233"/>
      <c r="I243" s="8542" t="s">
        <v>21302</v>
      </c>
      <c r="J243" s="8542" t="s">
        <v>33931</v>
      </c>
      <c r="K243" s="8542" t="s">
        <v>33932</v>
      </c>
      <c r="L243" s="8542" t="s">
        <v>173</v>
      </c>
      <c r="M243" s="8532" t="s">
        <v>33934</v>
      </c>
      <c r="N243" s="7167"/>
      <c r="O243" s="7237">
        <v>1</v>
      </c>
      <c r="P243" s="7237">
        <v>1</v>
      </c>
      <c r="Q243" s="8542" t="s">
        <v>33933</v>
      </c>
      <c r="R243" s="7167"/>
      <c r="S243" s="7167"/>
      <c r="T243" s="7167"/>
      <c r="U243" s="7167"/>
      <c r="V243" s="7202"/>
      <c r="W243" s="7167"/>
      <c r="X243" s="7202"/>
      <c r="Y243" s="7167"/>
      <c r="Z243" s="7167"/>
      <c r="AA243" s="6708">
        <v>13881253</v>
      </c>
      <c r="AB243" s="7167"/>
      <c r="AC243" s="5050">
        <v>0</v>
      </c>
      <c r="AD243" s="5050">
        <v>8712</v>
      </c>
      <c r="AE243" s="4908">
        <f t="shared" si="10"/>
        <v>8712</v>
      </c>
      <c r="AF243" s="7167"/>
      <c r="AG243" s="7167"/>
    </row>
    <row r="244" spans="1:33" s="6147" customFormat="1" ht="27.95" customHeight="1">
      <c r="A244" s="8542" t="s">
        <v>32095</v>
      </c>
      <c r="B244" s="8542" t="s">
        <v>33936</v>
      </c>
      <c r="C244" s="7163">
        <v>46121</v>
      </c>
      <c r="D244" s="7163">
        <v>46167</v>
      </c>
      <c r="E244" s="8531">
        <v>46146</v>
      </c>
      <c r="F244" s="8500">
        <f t="shared" si="11"/>
        <v>21</v>
      </c>
      <c r="G244" s="7167">
        <v>9055</v>
      </c>
      <c r="H244" s="8544" t="s">
        <v>33937</v>
      </c>
      <c r="I244" s="7167"/>
      <c r="J244" s="8542" t="s">
        <v>33938</v>
      </c>
      <c r="K244" s="8542" t="s">
        <v>33623</v>
      </c>
      <c r="L244" s="8542" t="s">
        <v>173</v>
      </c>
      <c r="M244" s="8532" t="s">
        <v>33940</v>
      </c>
      <c r="N244" s="7167"/>
      <c r="O244" s="7237">
        <v>1</v>
      </c>
      <c r="P244" s="7237">
        <v>1</v>
      </c>
      <c r="Q244" s="8542" t="s">
        <v>33939</v>
      </c>
      <c r="R244" s="7167"/>
      <c r="S244" s="7167"/>
      <c r="T244" s="7167"/>
      <c r="U244" s="7167"/>
      <c r="V244" s="7202"/>
      <c r="W244" s="7167"/>
      <c r="X244" s="7202"/>
      <c r="Y244" s="7167"/>
      <c r="Z244" s="7167"/>
      <c r="AA244" s="4893">
        <v>13881288</v>
      </c>
      <c r="AB244" s="7167"/>
      <c r="AC244" s="5050">
        <v>0</v>
      </c>
      <c r="AD244" s="5050">
        <v>7656</v>
      </c>
      <c r="AE244" s="4908">
        <f t="shared" si="10"/>
        <v>7656</v>
      </c>
      <c r="AF244" s="7167"/>
      <c r="AG244" s="7167"/>
    </row>
    <row r="245" spans="1:33" s="6147" customFormat="1" ht="27.95" customHeight="1">
      <c r="A245" s="8542" t="s">
        <v>32095</v>
      </c>
      <c r="B245" s="8542" t="s">
        <v>33946</v>
      </c>
      <c r="C245" s="7163">
        <v>46120</v>
      </c>
      <c r="D245" s="7163">
        <v>46167</v>
      </c>
      <c r="E245" s="8531">
        <v>46146</v>
      </c>
      <c r="F245" s="8500">
        <f t="shared" si="11"/>
        <v>21</v>
      </c>
      <c r="G245" s="7167">
        <v>9055</v>
      </c>
      <c r="H245" s="8544" t="s">
        <v>33947</v>
      </c>
      <c r="I245" s="7167"/>
      <c r="J245" s="8542" t="s">
        <v>33948</v>
      </c>
      <c r="K245" s="8542" t="s">
        <v>33949</v>
      </c>
      <c r="L245" s="8542" t="s">
        <v>173</v>
      </c>
      <c r="M245" s="8532" t="s">
        <v>33951</v>
      </c>
      <c r="N245" s="7167"/>
      <c r="O245" s="7237">
        <v>1</v>
      </c>
      <c r="P245" s="7237">
        <v>1</v>
      </c>
      <c r="Q245" s="8542" t="s">
        <v>33950</v>
      </c>
      <c r="R245" s="7167"/>
      <c r="S245" s="7167"/>
      <c r="T245" s="7167"/>
      <c r="U245" s="7167"/>
      <c r="V245" s="7249"/>
      <c r="W245" s="7167"/>
      <c r="X245" s="7249"/>
      <c r="Y245" s="7167"/>
      <c r="Z245" s="7167"/>
      <c r="AA245" s="4893">
        <v>13881532</v>
      </c>
      <c r="AB245" s="7167"/>
      <c r="AC245" s="5050">
        <v>0</v>
      </c>
      <c r="AD245" s="5050">
        <v>7656</v>
      </c>
      <c r="AE245" s="4908">
        <f t="shared" si="10"/>
        <v>7656</v>
      </c>
      <c r="AF245" s="7167"/>
      <c r="AG245" s="7167"/>
    </row>
    <row r="246" spans="1:33" s="6147" customFormat="1" ht="27.95" customHeight="1">
      <c r="A246" s="8542" t="s">
        <v>32221</v>
      </c>
      <c r="B246" s="8542" t="s">
        <v>33952</v>
      </c>
      <c r="C246" s="7163">
        <v>46127</v>
      </c>
      <c r="D246" s="7163">
        <v>46167</v>
      </c>
      <c r="E246" s="8531">
        <v>46146</v>
      </c>
      <c r="F246" s="8500">
        <f t="shared" si="11"/>
        <v>21</v>
      </c>
      <c r="G246" s="7167">
        <v>8646</v>
      </c>
      <c r="H246" s="8544" t="s">
        <v>33953</v>
      </c>
      <c r="I246" s="7167"/>
      <c r="J246" s="8542" t="s">
        <v>33954</v>
      </c>
      <c r="K246" s="8542" t="s">
        <v>33955</v>
      </c>
      <c r="L246" s="8542" t="s">
        <v>28</v>
      </c>
      <c r="M246" s="8532" t="s">
        <v>33957</v>
      </c>
      <c r="N246" s="7167"/>
      <c r="O246" s="7237">
        <v>2</v>
      </c>
      <c r="P246" s="7237">
        <v>2</v>
      </c>
      <c r="Q246" s="8542" t="s">
        <v>33956</v>
      </c>
      <c r="R246" s="7167"/>
      <c r="S246" s="7167"/>
      <c r="T246" s="7167"/>
      <c r="U246" s="7167"/>
      <c r="V246" s="7250"/>
      <c r="W246" s="7167"/>
      <c r="X246" s="7250"/>
      <c r="Y246" s="7167"/>
      <c r="Z246" s="7167"/>
      <c r="AA246" s="7107">
        <v>13881786</v>
      </c>
      <c r="AB246" s="7167"/>
      <c r="AC246" s="5050">
        <v>0</v>
      </c>
      <c r="AD246" s="5050">
        <v>13612.5</v>
      </c>
      <c r="AE246" s="4908">
        <f t="shared" si="10"/>
        <v>27225</v>
      </c>
      <c r="AF246" s="7167"/>
      <c r="AG246" s="7167"/>
    </row>
    <row r="247" spans="1:33" s="6147" customFormat="1" ht="27.95" customHeight="1">
      <c r="A247" s="8646" t="s">
        <v>32095</v>
      </c>
      <c r="B247" s="8542" t="s">
        <v>33958</v>
      </c>
      <c r="C247" s="7163">
        <v>46128</v>
      </c>
      <c r="D247" s="7163">
        <v>46167</v>
      </c>
      <c r="E247" s="8531">
        <v>46146</v>
      </c>
      <c r="F247" s="8500">
        <f t="shared" si="11"/>
        <v>21</v>
      </c>
      <c r="G247" s="7167">
        <v>9055</v>
      </c>
      <c r="H247" s="8544" t="s">
        <v>33959</v>
      </c>
      <c r="I247" s="7167"/>
      <c r="J247" s="8542" t="s">
        <v>33960</v>
      </c>
      <c r="K247" s="8542" t="s">
        <v>33623</v>
      </c>
      <c r="L247" s="8542" t="s">
        <v>173</v>
      </c>
      <c r="M247" s="8532" t="s">
        <v>33962</v>
      </c>
      <c r="N247" s="7167"/>
      <c r="O247" s="7237">
        <v>1</v>
      </c>
      <c r="P247" s="7237">
        <v>1</v>
      </c>
      <c r="Q247" s="8542" t="s">
        <v>33961</v>
      </c>
      <c r="R247" s="7167"/>
      <c r="S247" s="7167"/>
      <c r="T247" s="7167"/>
      <c r="U247" s="7167"/>
      <c r="V247" s="7250"/>
      <c r="W247" s="7167"/>
      <c r="X247" s="7250"/>
      <c r="Y247" s="7167"/>
      <c r="Z247" s="7167"/>
      <c r="AA247" s="7052">
        <v>13882185</v>
      </c>
      <c r="AB247" s="7167"/>
      <c r="AC247" s="5050">
        <v>0</v>
      </c>
      <c r="AD247" s="5050">
        <v>7656</v>
      </c>
      <c r="AE247" s="4908">
        <f t="shared" si="10"/>
        <v>7656</v>
      </c>
      <c r="AF247" s="7243"/>
      <c r="AG247" s="7167"/>
    </row>
    <row r="248" spans="1:33" s="6147" customFormat="1" ht="27.95" customHeight="1">
      <c r="A248" s="8542" t="s">
        <v>31677</v>
      </c>
      <c r="B248" s="8542" t="s">
        <v>33963</v>
      </c>
      <c r="C248" s="7163">
        <v>46139</v>
      </c>
      <c r="D248" s="7163">
        <v>46167</v>
      </c>
      <c r="E248" s="8531">
        <v>46146</v>
      </c>
      <c r="F248" s="8500">
        <f t="shared" si="11"/>
        <v>21</v>
      </c>
      <c r="G248" s="7167">
        <v>8616</v>
      </c>
      <c r="H248" s="8544" t="s">
        <v>5879</v>
      </c>
      <c r="I248" s="7167"/>
      <c r="J248" s="8542" t="s">
        <v>33964</v>
      </c>
      <c r="K248" s="8542" t="s">
        <v>33965</v>
      </c>
      <c r="L248" s="8542" t="s">
        <v>173</v>
      </c>
      <c r="M248" s="8532" t="s">
        <v>33967</v>
      </c>
      <c r="N248" s="7167"/>
      <c r="O248" s="7237">
        <v>1</v>
      </c>
      <c r="P248" s="7237">
        <v>1</v>
      </c>
      <c r="Q248" s="8542" t="s">
        <v>33966</v>
      </c>
      <c r="R248" s="7167"/>
      <c r="S248" s="7167"/>
      <c r="T248" s="7167"/>
      <c r="U248" s="7167"/>
      <c r="V248" s="7167"/>
      <c r="W248" s="7167"/>
      <c r="X248" s="7167"/>
      <c r="Y248" s="7167"/>
      <c r="Z248" s="7167"/>
      <c r="AA248" s="7253">
        <v>13882197</v>
      </c>
      <c r="AB248" s="7167"/>
      <c r="AC248" s="5050">
        <v>0</v>
      </c>
      <c r="AD248" s="5050">
        <v>8712</v>
      </c>
      <c r="AE248" s="4908">
        <f t="shared" si="10"/>
        <v>8712</v>
      </c>
      <c r="AF248" s="7243"/>
      <c r="AG248" s="7167"/>
    </row>
    <row r="249" spans="1:33" s="6147" customFormat="1" ht="27.95" customHeight="1">
      <c r="A249" s="8542" t="s">
        <v>32228</v>
      </c>
      <c r="B249" s="8542" t="s">
        <v>33968</v>
      </c>
      <c r="C249" s="7163">
        <v>46132</v>
      </c>
      <c r="D249" s="7163">
        <v>46167</v>
      </c>
      <c r="E249" s="8531">
        <v>46146</v>
      </c>
      <c r="F249" s="8500">
        <f t="shared" si="11"/>
        <v>21</v>
      </c>
      <c r="G249" s="7167">
        <v>8609</v>
      </c>
      <c r="H249" s="8544" t="s">
        <v>19915</v>
      </c>
      <c r="I249" s="7167"/>
      <c r="J249" s="8542" t="s">
        <v>33969</v>
      </c>
      <c r="K249" s="8542" t="s">
        <v>33970</v>
      </c>
      <c r="L249" s="8542" t="s">
        <v>173</v>
      </c>
      <c r="M249" s="8532" t="s">
        <v>33972</v>
      </c>
      <c r="N249" s="7167"/>
      <c r="O249" s="7237">
        <v>1</v>
      </c>
      <c r="P249" s="7237">
        <v>1</v>
      </c>
      <c r="Q249" s="8542" t="s">
        <v>33971</v>
      </c>
      <c r="R249" s="7167"/>
      <c r="S249" s="7167"/>
      <c r="T249" s="7167"/>
      <c r="U249" s="7167"/>
      <c r="V249" s="7254"/>
      <c r="W249" s="7167"/>
      <c r="X249" s="7254"/>
      <c r="Y249" s="7167"/>
      <c r="Z249" s="7167"/>
      <c r="AA249" s="7255">
        <v>13882202</v>
      </c>
      <c r="AB249" s="7167"/>
      <c r="AC249" s="5050">
        <v>0</v>
      </c>
      <c r="AD249" s="5050">
        <v>8624</v>
      </c>
      <c r="AE249" s="4908">
        <f t="shared" si="10"/>
        <v>8624</v>
      </c>
      <c r="AF249" s="7243"/>
      <c r="AG249" s="7167"/>
    </row>
    <row r="250" spans="1:33" s="6147" customFormat="1" ht="27.95" customHeight="1">
      <c r="A250" s="8536" t="s">
        <v>32717</v>
      </c>
      <c r="B250" s="8536" t="s">
        <v>33973</v>
      </c>
      <c r="C250" s="46">
        <v>46134</v>
      </c>
      <c r="D250" s="46">
        <v>46167</v>
      </c>
      <c r="E250" s="8583"/>
      <c r="F250" s="8547"/>
      <c r="G250" s="3919">
        <v>8601</v>
      </c>
      <c r="H250" s="8606" t="s">
        <v>6726</v>
      </c>
      <c r="I250" s="3919"/>
      <c r="J250" s="8536" t="s">
        <v>33974</v>
      </c>
      <c r="K250" s="8536" t="s">
        <v>33975</v>
      </c>
      <c r="L250" s="8536" t="s">
        <v>173</v>
      </c>
      <c r="M250" s="8590" t="s">
        <v>33977</v>
      </c>
      <c r="N250" s="3919"/>
      <c r="O250" s="3962">
        <v>1</v>
      </c>
      <c r="P250" s="3962">
        <v>1</v>
      </c>
      <c r="Q250" s="8536" t="s">
        <v>33976</v>
      </c>
      <c r="R250" s="3919"/>
      <c r="S250" s="7167"/>
      <c r="T250" s="7167"/>
      <c r="U250" s="7167"/>
      <c r="V250" s="8607" t="s">
        <v>28776</v>
      </c>
      <c r="W250" s="7167"/>
      <c r="X250" s="8607" t="s">
        <v>27185</v>
      </c>
      <c r="Y250" s="7167"/>
      <c r="Z250" s="7167"/>
      <c r="AA250" s="4893">
        <v>13882314</v>
      </c>
      <c r="AB250" s="7167"/>
      <c r="AC250" s="5050">
        <v>0</v>
      </c>
      <c r="AD250" s="5050">
        <v>8800</v>
      </c>
      <c r="AE250" s="4908">
        <f t="shared" si="10"/>
        <v>8800</v>
      </c>
      <c r="AF250" s="7243"/>
      <c r="AG250" s="7167"/>
    </row>
    <row r="251" spans="1:33" s="6147" customFormat="1" ht="27.95" customHeight="1">
      <c r="A251" s="8569" t="s">
        <v>32221</v>
      </c>
      <c r="B251" s="8569" t="s">
        <v>33989</v>
      </c>
      <c r="C251" s="7163">
        <v>46120</v>
      </c>
      <c r="D251" s="7163">
        <v>46178</v>
      </c>
      <c r="E251" s="8566">
        <v>46147</v>
      </c>
      <c r="F251" s="8500">
        <f t="shared" si="11"/>
        <v>31</v>
      </c>
      <c r="G251" s="7167">
        <v>8646</v>
      </c>
      <c r="H251" s="8577" t="s">
        <v>33990</v>
      </c>
      <c r="I251" s="7167"/>
      <c r="J251" s="8569" t="s">
        <v>33991</v>
      </c>
      <c r="K251" s="8569" t="s">
        <v>33992</v>
      </c>
      <c r="L251" s="8542" t="s">
        <v>173</v>
      </c>
      <c r="M251" s="8567" t="s">
        <v>33994</v>
      </c>
      <c r="N251" s="7167"/>
      <c r="O251" s="7237">
        <v>1</v>
      </c>
      <c r="P251" s="7237">
        <v>1</v>
      </c>
      <c r="Q251" s="8569" t="s">
        <v>33993</v>
      </c>
      <c r="R251" s="7167"/>
      <c r="S251" s="7167"/>
      <c r="T251" s="7167"/>
      <c r="U251" s="7167"/>
      <c r="V251" s="7256"/>
      <c r="W251" s="7167"/>
      <c r="X251" s="7256"/>
      <c r="Y251" s="7167"/>
      <c r="Z251" s="7167"/>
      <c r="AA251" s="4893">
        <v>13881153</v>
      </c>
      <c r="AB251" s="7167"/>
      <c r="AC251" s="5050">
        <v>15500</v>
      </c>
      <c r="AD251" s="5050">
        <v>13612.5</v>
      </c>
      <c r="AE251" s="4908">
        <f t="shared" si="10"/>
        <v>29112.5</v>
      </c>
      <c r="AF251" s="7243"/>
      <c r="AG251" s="7167"/>
    </row>
    <row r="252" spans="1:33" s="6147" customFormat="1" ht="27.95" customHeight="1">
      <c r="A252" s="8569" t="s">
        <v>32228</v>
      </c>
      <c r="B252" s="8569" t="s">
        <v>33999</v>
      </c>
      <c r="C252" s="7163">
        <v>46120</v>
      </c>
      <c r="D252" s="7163">
        <v>46167</v>
      </c>
      <c r="E252" s="8566">
        <v>46147</v>
      </c>
      <c r="F252" s="8500">
        <f t="shared" si="11"/>
        <v>20</v>
      </c>
      <c r="G252" s="7167">
        <v>8609</v>
      </c>
      <c r="H252" s="7252"/>
      <c r="I252" s="8569" t="s">
        <v>21302</v>
      </c>
      <c r="J252" s="8569" t="s">
        <v>34000</v>
      </c>
      <c r="K252" s="8569" t="s">
        <v>34001</v>
      </c>
      <c r="L252" s="8542" t="s">
        <v>173</v>
      </c>
      <c r="M252" s="8567" t="s">
        <v>34003</v>
      </c>
      <c r="N252" s="7167"/>
      <c r="O252" s="7237">
        <v>1</v>
      </c>
      <c r="P252" s="7237">
        <v>1</v>
      </c>
      <c r="Q252" s="8569" t="s">
        <v>34002</v>
      </c>
      <c r="R252" s="7167"/>
      <c r="S252" s="7167"/>
      <c r="T252" s="7167"/>
      <c r="U252" s="7167"/>
      <c r="V252" s="7257"/>
      <c r="W252" s="7167"/>
      <c r="X252" s="7257"/>
      <c r="Y252" s="7167"/>
      <c r="Z252" s="7167"/>
      <c r="AA252" s="7253">
        <v>13881299</v>
      </c>
      <c r="AB252" s="7167"/>
      <c r="AC252" s="5050">
        <v>0</v>
      </c>
      <c r="AD252" s="5050">
        <v>8624</v>
      </c>
      <c r="AE252" s="4908">
        <f t="shared" si="10"/>
        <v>8624</v>
      </c>
      <c r="AF252" s="7243"/>
      <c r="AG252" s="7167"/>
    </row>
    <row r="253" spans="1:33" s="6147" customFormat="1" ht="27.95" customHeight="1">
      <c r="A253" s="8569" t="s">
        <v>32204</v>
      </c>
      <c r="B253" s="8569" t="s">
        <v>34004</v>
      </c>
      <c r="C253" s="7163">
        <v>46134</v>
      </c>
      <c r="D253" s="7163">
        <v>46167</v>
      </c>
      <c r="E253" s="8566">
        <v>46147</v>
      </c>
      <c r="F253" s="8500">
        <f t="shared" si="11"/>
        <v>20</v>
      </c>
      <c r="G253" s="7167">
        <v>8618</v>
      </c>
      <c r="H253" s="8577" t="s">
        <v>12320</v>
      </c>
      <c r="I253" s="7167"/>
      <c r="J253" s="8569" t="s">
        <v>34005</v>
      </c>
      <c r="K253" s="8569" t="s">
        <v>33927</v>
      </c>
      <c r="L253" s="8542" t="s">
        <v>173</v>
      </c>
      <c r="M253" s="8567" t="s">
        <v>34007</v>
      </c>
      <c r="N253" s="7167"/>
      <c r="O253" s="7237">
        <v>1</v>
      </c>
      <c r="P253" s="7237">
        <v>1</v>
      </c>
      <c r="Q253" s="8569" t="s">
        <v>34006</v>
      </c>
      <c r="R253" s="7167"/>
      <c r="S253" s="7167"/>
      <c r="T253" s="7167"/>
      <c r="U253" s="7167"/>
      <c r="V253" s="7258"/>
      <c r="W253" s="7167"/>
      <c r="X253" s="7258"/>
      <c r="Y253" s="7167"/>
      <c r="Z253" s="7167"/>
      <c r="AA253" s="4893">
        <v>13881383</v>
      </c>
      <c r="AB253" s="7167"/>
      <c r="AC253" s="5050">
        <v>0</v>
      </c>
      <c r="AD253" s="5050">
        <v>8711.92</v>
      </c>
      <c r="AE253" s="4908">
        <f t="shared" si="10"/>
        <v>8711.92</v>
      </c>
      <c r="AF253" s="7243"/>
      <c r="AG253" s="7167"/>
    </row>
    <row r="254" spans="1:33" s="6147" customFormat="1" ht="27.95" customHeight="1">
      <c r="A254" s="8569" t="s">
        <v>31459</v>
      </c>
      <c r="B254" s="8569" t="s">
        <v>34008</v>
      </c>
      <c r="C254" s="7163">
        <v>46142</v>
      </c>
      <c r="D254" s="7163">
        <v>46178</v>
      </c>
      <c r="E254" s="8566">
        <v>46147</v>
      </c>
      <c r="F254" s="8500">
        <f t="shared" si="11"/>
        <v>31</v>
      </c>
      <c r="G254" s="7167">
        <v>8615</v>
      </c>
      <c r="H254" s="7233"/>
      <c r="I254" s="8569" t="s">
        <v>21302</v>
      </c>
      <c r="J254" s="8569" t="s">
        <v>34009</v>
      </c>
      <c r="K254" s="8569" t="s">
        <v>34010</v>
      </c>
      <c r="L254" s="8542" t="s">
        <v>173</v>
      </c>
      <c r="M254" s="8567" t="s">
        <v>34011</v>
      </c>
      <c r="N254" s="7167"/>
      <c r="O254" s="7237">
        <v>1</v>
      </c>
      <c r="P254" s="7237">
        <v>1</v>
      </c>
      <c r="Q254" s="8569" t="s">
        <v>30850</v>
      </c>
      <c r="R254" s="7167"/>
      <c r="S254" s="7167"/>
      <c r="T254" s="7167"/>
      <c r="U254" s="7167"/>
      <c r="V254" s="7258"/>
      <c r="W254" s="7167"/>
      <c r="X254" s="7258"/>
      <c r="Y254" s="7167"/>
      <c r="Z254" s="7167"/>
      <c r="AA254" s="4893">
        <v>13882721</v>
      </c>
      <c r="AB254" s="7167"/>
      <c r="AC254" s="5050">
        <v>8625</v>
      </c>
      <c r="AD254" s="5050">
        <v>8712</v>
      </c>
      <c r="AE254" s="4908">
        <f t="shared" si="10"/>
        <v>17337</v>
      </c>
      <c r="AF254" s="7243"/>
      <c r="AG254" s="7167"/>
    </row>
    <row r="255" spans="1:33" s="6147" customFormat="1" ht="27.95" customHeight="1">
      <c r="A255" s="8569" t="s">
        <v>32204</v>
      </c>
      <c r="B255" s="8569" t="s">
        <v>34012</v>
      </c>
      <c r="C255" s="7163">
        <v>46142</v>
      </c>
      <c r="D255" s="7163">
        <v>46178</v>
      </c>
      <c r="E255" s="8566">
        <v>46147</v>
      </c>
      <c r="F255" s="8500">
        <f t="shared" si="11"/>
        <v>31</v>
      </c>
      <c r="G255" s="7167">
        <v>8618</v>
      </c>
      <c r="H255" s="8577" t="s">
        <v>613</v>
      </c>
      <c r="I255" s="7167"/>
      <c r="J255" s="8569" t="s">
        <v>34013</v>
      </c>
      <c r="K255" s="8569" t="s">
        <v>34014</v>
      </c>
      <c r="L255" s="8542" t="s">
        <v>173</v>
      </c>
      <c r="M255" s="8567" t="s">
        <v>34015</v>
      </c>
      <c r="N255" s="7167"/>
      <c r="O255" s="7237">
        <v>1</v>
      </c>
      <c r="P255" s="7237">
        <v>1</v>
      </c>
      <c r="Q255" s="8569" t="s">
        <v>30765</v>
      </c>
      <c r="R255" s="7167"/>
      <c r="S255" s="7167"/>
      <c r="T255" s="7167"/>
      <c r="U255" s="7167"/>
      <c r="V255" s="7261"/>
      <c r="W255" s="7167"/>
      <c r="X255" s="7261"/>
      <c r="Y255" s="7167"/>
      <c r="Z255" s="7167"/>
      <c r="AA255" s="7262">
        <v>13882781</v>
      </c>
      <c r="AB255" s="7167"/>
      <c r="AC255" s="5050">
        <v>4125</v>
      </c>
      <c r="AD255" s="5050">
        <v>8711.92</v>
      </c>
      <c r="AE255" s="4908">
        <f t="shared" si="10"/>
        <v>12836.92</v>
      </c>
      <c r="AF255" s="7243"/>
      <c r="AG255" s="7167"/>
    </row>
    <row r="256" spans="1:33" s="6147" customFormat="1" ht="27.95" customHeight="1">
      <c r="A256" s="8569" t="s">
        <v>32221</v>
      </c>
      <c r="B256" s="8569" t="s">
        <v>34016</v>
      </c>
      <c r="C256" s="7163">
        <v>46135</v>
      </c>
      <c r="D256" s="7163">
        <v>46178</v>
      </c>
      <c r="E256" s="8566">
        <v>46147</v>
      </c>
      <c r="F256" s="8500">
        <f t="shared" si="11"/>
        <v>31</v>
      </c>
      <c r="G256" s="7167">
        <v>8646</v>
      </c>
      <c r="H256" s="8577" t="s">
        <v>34017</v>
      </c>
      <c r="I256" s="7167"/>
      <c r="J256" s="8569" t="s">
        <v>34018</v>
      </c>
      <c r="K256" s="8569" t="s">
        <v>30462</v>
      </c>
      <c r="L256" s="8542" t="s">
        <v>173</v>
      </c>
      <c r="M256" s="8567" t="s">
        <v>34019</v>
      </c>
      <c r="N256" s="7167"/>
      <c r="O256" s="7237">
        <v>1</v>
      </c>
      <c r="P256" s="7237">
        <v>1</v>
      </c>
      <c r="Q256" s="8569" t="s">
        <v>29809</v>
      </c>
      <c r="R256" s="7167"/>
      <c r="S256" s="7167"/>
      <c r="T256" s="7167"/>
      <c r="U256" s="7167"/>
      <c r="V256" s="7263"/>
      <c r="W256" s="7167"/>
      <c r="X256" s="7263"/>
      <c r="Y256" s="7167"/>
      <c r="Z256" s="7167"/>
      <c r="AA256" s="4550">
        <v>13882947</v>
      </c>
      <c r="AB256" s="7167"/>
      <c r="AC256" s="5050">
        <v>23250</v>
      </c>
      <c r="AD256" s="5050">
        <v>13612.5</v>
      </c>
      <c r="AE256" s="4908">
        <f t="shared" si="10"/>
        <v>36862.5</v>
      </c>
      <c r="AF256" s="7243"/>
      <c r="AG256" s="7167"/>
    </row>
    <row r="257" spans="1:33" s="6147" customFormat="1" ht="27.95" customHeight="1">
      <c r="A257" s="8569" t="s">
        <v>32051</v>
      </c>
      <c r="B257" s="8569" t="s">
        <v>34020</v>
      </c>
      <c r="C257" s="7163">
        <v>46142</v>
      </c>
      <c r="D257" s="7163">
        <v>46178</v>
      </c>
      <c r="E257" s="8566">
        <v>46147</v>
      </c>
      <c r="F257" s="8500">
        <f t="shared" si="11"/>
        <v>31</v>
      </c>
      <c r="G257" s="7167">
        <v>8644</v>
      </c>
      <c r="H257" s="8577" t="s">
        <v>13157</v>
      </c>
      <c r="I257" s="7167"/>
      <c r="J257" s="8569" t="s">
        <v>34021</v>
      </c>
      <c r="K257" s="8569" t="s">
        <v>34022</v>
      </c>
      <c r="L257" s="8542" t="s">
        <v>173</v>
      </c>
      <c r="M257" s="8567" t="s">
        <v>34023</v>
      </c>
      <c r="N257" s="7167"/>
      <c r="O257" s="7237">
        <v>1</v>
      </c>
      <c r="P257" s="7237">
        <v>1</v>
      </c>
      <c r="Q257" s="8569" t="s">
        <v>30449</v>
      </c>
      <c r="R257" s="7167"/>
      <c r="S257" s="7167"/>
      <c r="T257" s="7167"/>
      <c r="U257" s="7167"/>
      <c r="V257" s="7264"/>
      <c r="W257" s="7167"/>
      <c r="X257" s="7264"/>
      <c r="Y257" s="7167"/>
      <c r="Z257" s="7167"/>
      <c r="AA257" s="7262">
        <v>13882966</v>
      </c>
      <c r="AB257" s="7167"/>
      <c r="AC257" s="5050">
        <v>4125</v>
      </c>
      <c r="AD257" s="5050">
        <v>7656</v>
      </c>
      <c r="AE257" s="4908">
        <f t="shared" si="10"/>
        <v>11781</v>
      </c>
      <c r="AF257" s="7243"/>
      <c r="AG257" s="7167"/>
    </row>
    <row r="258" spans="1:33" s="6147" customFormat="1" ht="27.95" customHeight="1">
      <c r="A258" s="8575" t="s">
        <v>32051</v>
      </c>
      <c r="B258" s="8575" t="s">
        <v>34024</v>
      </c>
      <c r="C258" s="46">
        <v>46142</v>
      </c>
      <c r="D258" s="46">
        <v>46178</v>
      </c>
      <c r="E258" s="8729"/>
      <c r="F258" s="8547"/>
      <c r="G258" s="3919">
        <v>8644</v>
      </c>
      <c r="H258" s="8759" t="s">
        <v>5216</v>
      </c>
      <c r="I258" s="3919"/>
      <c r="J258" s="8575" t="s">
        <v>34025</v>
      </c>
      <c r="K258" s="8575" t="s">
        <v>34026</v>
      </c>
      <c r="L258" s="8536" t="s">
        <v>173</v>
      </c>
      <c r="M258" s="8733" t="s">
        <v>34027</v>
      </c>
      <c r="N258" s="3919"/>
      <c r="O258" s="3962">
        <v>1</v>
      </c>
      <c r="P258" s="3962">
        <v>1</v>
      </c>
      <c r="Q258" s="8575" t="s">
        <v>30245</v>
      </c>
      <c r="R258" s="3919"/>
      <c r="S258" s="7167"/>
      <c r="T258" s="7167"/>
      <c r="U258" s="7167"/>
      <c r="V258" s="8760" t="s">
        <v>28776</v>
      </c>
      <c r="W258" s="7167"/>
      <c r="X258" s="8760" t="s">
        <v>27185</v>
      </c>
      <c r="Y258" s="7167"/>
      <c r="Z258" s="7167"/>
      <c r="AA258" s="4893">
        <v>13883041</v>
      </c>
      <c r="AB258" s="7167"/>
      <c r="AC258" s="5050">
        <v>12750</v>
      </c>
      <c r="AD258" s="5050">
        <v>7656</v>
      </c>
      <c r="AE258" s="4908">
        <f t="shared" si="10"/>
        <v>20406</v>
      </c>
      <c r="AF258" s="7243"/>
      <c r="AG258" s="7167"/>
    </row>
    <row r="259" spans="1:33" s="6147" customFormat="1" ht="27.95" customHeight="1">
      <c r="A259" s="8569" t="s">
        <v>31492</v>
      </c>
      <c r="B259" s="8569" t="s">
        <v>34028</v>
      </c>
      <c r="C259" s="7163">
        <v>46142</v>
      </c>
      <c r="D259" s="7163">
        <v>46178</v>
      </c>
      <c r="E259" s="8566">
        <v>46147</v>
      </c>
      <c r="F259" s="8500">
        <f t="shared" si="11"/>
        <v>31</v>
      </c>
      <c r="G259" s="7167">
        <v>8634</v>
      </c>
      <c r="H259" s="8577" t="s">
        <v>7405</v>
      </c>
      <c r="I259" s="7167"/>
      <c r="J259" s="8569" t="s">
        <v>34029</v>
      </c>
      <c r="K259" s="8569" t="s">
        <v>34030</v>
      </c>
      <c r="L259" s="8542" t="s">
        <v>173</v>
      </c>
      <c r="M259" s="8567" t="s">
        <v>34031</v>
      </c>
      <c r="N259" s="7167"/>
      <c r="O259" s="7237">
        <v>1</v>
      </c>
      <c r="P259" s="7237">
        <v>1</v>
      </c>
      <c r="Q259" s="8569" t="s">
        <v>30765</v>
      </c>
      <c r="R259" s="7167"/>
      <c r="S259" s="7167"/>
      <c r="T259" s="7167"/>
      <c r="U259" s="7167"/>
      <c r="V259" s="4917"/>
      <c r="W259" s="7167"/>
      <c r="X259" s="4917"/>
      <c r="Y259" s="7167"/>
      <c r="Z259" s="7167"/>
      <c r="AA259" s="4893">
        <v>13883062</v>
      </c>
      <c r="AB259" s="7167"/>
      <c r="AC259" s="5050">
        <v>8250</v>
      </c>
      <c r="AD259" s="5050">
        <v>8712</v>
      </c>
      <c r="AE259" s="4908">
        <f t="shared" si="10"/>
        <v>16962</v>
      </c>
      <c r="AF259" s="7243"/>
      <c r="AG259" s="7167"/>
    </row>
    <row r="260" spans="1:33" s="6147" customFormat="1" ht="27.95" customHeight="1">
      <c r="A260" s="8569" t="s">
        <v>31471</v>
      </c>
      <c r="B260" s="8569" t="s">
        <v>34032</v>
      </c>
      <c r="C260" s="7163">
        <v>46146</v>
      </c>
      <c r="D260" s="7163">
        <v>46167</v>
      </c>
      <c r="E260" s="8566">
        <v>46147</v>
      </c>
      <c r="F260" s="8500">
        <f t="shared" si="11"/>
        <v>20</v>
      </c>
      <c r="G260" s="7167">
        <v>8602</v>
      </c>
      <c r="H260" s="8577" t="s">
        <v>4276</v>
      </c>
      <c r="I260" s="8569" t="s">
        <v>21302</v>
      </c>
      <c r="J260" s="8569" t="s">
        <v>34033</v>
      </c>
      <c r="K260" s="8569" t="s">
        <v>34034</v>
      </c>
      <c r="L260" s="8542" t="s">
        <v>173</v>
      </c>
      <c r="M260" s="8567" t="s">
        <v>34036</v>
      </c>
      <c r="N260" s="7167"/>
      <c r="O260" s="7237">
        <v>1</v>
      </c>
      <c r="P260" s="7237">
        <v>1</v>
      </c>
      <c r="Q260" s="8569" t="s">
        <v>34035</v>
      </c>
      <c r="R260" s="7167"/>
      <c r="S260" s="7167"/>
      <c r="T260" s="7167"/>
      <c r="U260" s="7167"/>
      <c r="V260" s="4917"/>
      <c r="W260" s="7167"/>
      <c r="X260" s="4917"/>
      <c r="Y260" s="7167"/>
      <c r="Z260" s="7167"/>
      <c r="AA260" s="7212">
        <v>13889006</v>
      </c>
      <c r="AB260" s="7167"/>
      <c r="AC260" s="5050">
        <v>0</v>
      </c>
      <c r="AD260" s="5050">
        <v>13612.5</v>
      </c>
      <c r="AE260" s="4908">
        <f t="shared" si="10"/>
        <v>13612.5</v>
      </c>
      <c r="AF260" s="7243"/>
      <c r="AG260" s="7167"/>
    </row>
    <row r="261" spans="1:33" s="6147" customFormat="1" ht="27.95" customHeight="1">
      <c r="A261" s="8637" t="s">
        <v>32221</v>
      </c>
      <c r="B261" s="8569" t="s">
        <v>34047</v>
      </c>
      <c r="C261" s="7163">
        <v>46146</v>
      </c>
      <c r="D261" s="7163">
        <v>46167</v>
      </c>
      <c r="E261" s="8566">
        <v>46147</v>
      </c>
      <c r="F261" s="8500">
        <f t="shared" si="11"/>
        <v>20</v>
      </c>
      <c r="G261" s="7167">
        <v>8646</v>
      </c>
      <c r="H261" s="8577" t="s">
        <v>34048</v>
      </c>
      <c r="I261" s="7167"/>
      <c r="J261" s="8569" t="s">
        <v>34049</v>
      </c>
      <c r="K261" s="8569" t="s">
        <v>30462</v>
      </c>
      <c r="L261" s="8542" t="s">
        <v>173</v>
      </c>
      <c r="M261" s="8567" t="s">
        <v>34050</v>
      </c>
      <c r="N261" s="7167"/>
      <c r="O261" s="7237">
        <v>1</v>
      </c>
      <c r="P261" s="7237">
        <v>1</v>
      </c>
      <c r="Q261" s="8569" t="s">
        <v>30245</v>
      </c>
      <c r="R261" s="7167"/>
      <c r="S261" s="7167"/>
      <c r="T261" s="7167"/>
      <c r="U261" s="7167"/>
      <c r="V261" s="7266"/>
      <c r="W261" s="7167"/>
      <c r="X261" s="7266"/>
      <c r="Y261" s="7167"/>
      <c r="Z261" s="7167"/>
      <c r="AA261" s="6708">
        <v>13889166</v>
      </c>
      <c r="AB261" s="7167"/>
      <c r="AC261" s="5050">
        <v>3875</v>
      </c>
      <c r="AD261" s="5050">
        <v>13612.5</v>
      </c>
      <c r="AE261" s="4908">
        <f t="shared" ref="AE261:AE324" si="12">AC261+AD261*P261</f>
        <v>17487.5</v>
      </c>
      <c r="AF261" s="7243"/>
      <c r="AG261" s="7167"/>
    </row>
    <row r="262" spans="1:33" s="6147" customFormat="1" ht="27.95" customHeight="1">
      <c r="A262" s="8569" t="s">
        <v>32051</v>
      </c>
      <c r="B262" s="8569" t="s">
        <v>34051</v>
      </c>
      <c r="C262" s="7163">
        <v>46146</v>
      </c>
      <c r="D262" s="7163">
        <v>46167</v>
      </c>
      <c r="E262" s="8566">
        <v>46147</v>
      </c>
      <c r="F262" s="8500">
        <f t="shared" si="11"/>
        <v>20</v>
      </c>
      <c r="G262" s="7167">
        <v>8644</v>
      </c>
      <c r="H262" s="8577" t="s">
        <v>2123</v>
      </c>
      <c r="I262" s="7167"/>
      <c r="J262" s="8569" t="s">
        <v>34052</v>
      </c>
      <c r="K262" s="8569" t="s">
        <v>31531</v>
      </c>
      <c r="L262" s="8542" t="s">
        <v>173</v>
      </c>
      <c r="M262" s="8567" t="s">
        <v>34054</v>
      </c>
      <c r="N262" s="7167"/>
      <c r="O262" s="7237">
        <v>1</v>
      </c>
      <c r="P262" s="7237">
        <v>1</v>
      </c>
      <c r="Q262" s="8569" t="s">
        <v>34053</v>
      </c>
      <c r="R262" s="7167"/>
      <c r="S262" s="7167"/>
      <c r="T262" s="7167"/>
      <c r="U262" s="7167"/>
      <c r="V262" s="7266"/>
      <c r="W262" s="7167"/>
      <c r="X262" s="7266"/>
      <c r="Y262" s="7167"/>
      <c r="Z262" s="7167"/>
      <c r="AA262" s="4893">
        <v>13889181</v>
      </c>
      <c r="AB262" s="7167"/>
      <c r="AC262" s="5050">
        <v>0</v>
      </c>
      <c r="AD262" s="5050">
        <v>7656</v>
      </c>
      <c r="AE262" s="4908">
        <f t="shared" si="12"/>
        <v>7656</v>
      </c>
      <c r="AF262" s="7243"/>
      <c r="AG262" s="7167"/>
    </row>
    <row r="263" spans="1:33" s="6147" customFormat="1" ht="27.95" customHeight="1">
      <c r="A263" s="8569" t="s">
        <v>32913</v>
      </c>
      <c r="B263" s="8579" t="s">
        <v>34076</v>
      </c>
      <c r="C263" s="7163">
        <v>46146</v>
      </c>
      <c r="D263" s="7163">
        <v>46167</v>
      </c>
      <c r="E263" s="8566">
        <v>46150</v>
      </c>
      <c r="F263" s="8500">
        <f t="shared" si="11"/>
        <v>17</v>
      </c>
      <c r="G263" s="7167">
        <v>8647</v>
      </c>
      <c r="H263" s="8577" t="s">
        <v>5862</v>
      </c>
      <c r="I263" s="7219"/>
      <c r="J263" s="8569" t="s">
        <v>34077</v>
      </c>
      <c r="K263" s="8569" t="s">
        <v>34078</v>
      </c>
      <c r="L263" s="8542" t="s">
        <v>173</v>
      </c>
      <c r="M263" s="8567" t="s">
        <v>34080</v>
      </c>
      <c r="N263" s="7219"/>
      <c r="O263" s="7237">
        <v>1</v>
      </c>
      <c r="P263" s="7237">
        <v>1</v>
      </c>
      <c r="Q263" s="8569" t="s">
        <v>34079</v>
      </c>
      <c r="R263" s="7167"/>
      <c r="S263" s="7167"/>
      <c r="T263" s="7167"/>
      <c r="U263" s="7167"/>
      <c r="V263" s="7269"/>
      <c r="W263" s="7167"/>
      <c r="X263" s="7269"/>
      <c r="Y263" s="7167"/>
      <c r="Z263" s="7167"/>
      <c r="AA263" s="5082">
        <v>13889526</v>
      </c>
      <c r="AB263" s="7167"/>
      <c r="AC263" s="5050">
        <v>0</v>
      </c>
      <c r="AD263" s="5050">
        <v>8800</v>
      </c>
      <c r="AE263" s="4908">
        <f t="shared" si="12"/>
        <v>8800</v>
      </c>
      <c r="AF263" s="7243"/>
      <c r="AG263" s="7167"/>
    </row>
    <row r="264" spans="1:33" s="6147" customFormat="1" ht="27.75" customHeight="1">
      <c r="A264" s="8569" t="s">
        <v>32204</v>
      </c>
      <c r="B264" s="8569" t="s">
        <v>34092</v>
      </c>
      <c r="C264" s="7163">
        <v>46146</v>
      </c>
      <c r="D264" s="7163">
        <v>46178</v>
      </c>
      <c r="E264" s="8566">
        <v>46147</v>
      </c>
      <c r="F264" s="8500">
        <f t="shared" si="11"/>
        <v>31</v>
      </c>
      <c r="G264" s="7167">
        <v>8618</v>
      </c>
      <c r="H264" s="8577" t="s">
        <v>3407</v>
      </c>
      <c r="I264" s="7268"/>
      <c r="J264" s="8569" t="s">
        <v>34093</v>
      </c>
      <c r="K264" s="8569" t="s">
        <v>33927</v>
      </c>
      <c r="L264" s="8542" t="s">
        <v>173</v>
      </c>
      <c r="M264" s="8567" t="s">
        <v>34095</v>
      </c>
      <c r="N264" s="7167"/>
      <c r="O264" s="7237">
        <v>1</v>
      </c>
      <c r="P264" s="7237">
        <v>1</v>
      </c>
      <c r="Q264" s="8569" t="s">
        <v>34094</v>
      </c>
      <c r="R264" s="7167"/>
      <c r="S264" s="7167"/>
      <c r="T264" s="7167"/>
      <c r="U264" s="7167"/>
      <c r="V264" s="7270"/>
      <c r="W264" s="7167"/>
      <c r="X264" s="7270"/>
      <c r="Y264" s="7167"/>
      <c r="Z264" s="7167"/>
      <c r="AA264" s="6708">
        <v>13889628</v>
      </c>
      <c r="AB264" s="7167"/>
      <c r="AC264" s="5050">
        <v>8625</v>
      </c>
      <c r="AD264" s="5050">
        <v>8711.92</v>
      </c>
      <c r="AE264" s="4908">
        <f t="shared" si="12"/>
        <v>17336.919999999998</v>
      </c>
      <c r="AF264" s="7243"/>
      <c r="AG264" s="7167"/>
    </row>
    <row r="265" spans="1:33" s="6147" customFormat="1" ht="27.95" customHeight="1">
      <c r="A265" s="8569" t="s">
        <v>32090</v>
      </c>
      <c r="B265" s="8569" t="s">
        <v>34096</v>
      </c>
      <c r="C265" s="7163">
        <v>46146</v>
      </c>
      <c r="D265" s="7163">
        <v>46167</v>
      </c>
      <c r="E265" s="8566">
        <v>46147</v>
      </c>
      <c r="F265" s="8500">
        <f t="shared" si="11"/>
        <v>20</v>
      </c>
      <c r="G265" s="7167">
        <v>8608</v>
      </c>
      <c r="H265" s="7271"/>
      <c r="I265" s="8569" t="s">
        <v>21302</v>
      </c>
      <c r="J265" s="8569" t="s">
        <v>9894</v>
      </c>
      <c r="K265" s="8569" t="s">
        <v>34097</v>
      </c>
      <c r="L265" s="8542" t="s">
        <v>173</v>
      </c>
      <c r="M265" s="8567" t="s">
        <v>34098</v>
      </c>
      <c r="N265" s="7167"/>
      <c r="O265" s="7237">
        <v>1</v>
      </c>
      <c r="P265" s="7237">
        <v>1</v>
      </c>
      <c r="Q265" s="8569" t="s">
        <v>30765</v>
      </c>
      <c r="R265" s="7167"/>
      <c r="S265" s="7167"/>
      <c r="T265" s="7167"/>
      <c r="U265" s="7167"/>
      <c r="V265" s="7250"/>
      <c r="W265" s="7167"/>
      <c r="X265" s="7250"/>
      <c r="Y265" s="7167"/>
      <c r="Z265" s="7167"/>
      <c r="AA265" s="5082">
        <v>13890198</v>
      </c>
      <c r="AB265" s="7167"/>
      <c r="AC265" s="5050">
        <v>0</v>
      </c>
      <c r="AD265" s="5050">
        <v>8624</v>
      </c>
      <c r="AE265" s="4908">
        <f t="shared" si="12"/>
        <v>8624</v>
      </c>
      <c r="AF265" s="7243"/>
      <c r="AG265" s="7167"/>
    </row>
    <row r="266" spans="1:33" s="6147" customFormat="1" ht="27.95" customHeight="1">
      <c r="A266" s="8569" t="s">
        <v>32204</v>
      </c>
      <c r="B266" s="8569" t="s">
        <v>34099</v>
      </c>
      <c r="C266" s="7163">
        <v>46146</v>
      </c>
      <c r="D266" s="7163">
        <v>46167</v>
      </c>
      <c r="E266" s="8566">
        <v>46147</v>
      </c>
      <c r="F266" s="8500">
        <f t="shared" si="11"/>
        <v>20</v>
      </c>
      <c r="G266" s="7167">
        <v>8618</v>
      </c>
      <c r="H266" s="8577" t="s">
        <v>4754</v>
      </c>
      <c r="I266" s="7167"/>
      <c r="J266" s="8569" t="s">
        <v>34100</v>
      </c>
      <c r="K266" s="8569" t="s">
        <v>33927</v>
      </c>
      <c r="L266" s="8542" t="s">
        <v>173</v>
      </c>
      <c r="M266" s="8567" t="s">
        <v>34102</v>
      </c>
      <c r="N266" s="7167"/>
      <c r="O266" s="7237">
        <v>1</v>
      </c>
      <c r="P266" s="7237">
        <v>1</v>
      </c>
      <c r="Q266" s="8569" t="s">
        <v>34101</v>
      </c>
      <c r="R266" s="7167"/>
      <c r="S266" s="7167"/>
      <c r="T266" s="7167"/>
      <c r="U266" s="7167"/>
      <c r="V266" s="7250"/>
      <c r="W266" s="7167"/>
      <c r="X266" s="7250"/>
      <c r="Y266" s="7167"/>
      <c r="Z266" s="7167"/>
      <c r="AA266" s="6708">
        <v>13890211</v>
      </c>
      <c r="AB266" s="7167"/>
      <c r="AC266" s="5050">
        <v>0</v>
      </c>
      <c r="AD266" s="5050">
        <v>8711.92</v>
      </c>
      <c r="AE266" s="4908">
        <f t="shared" si="12"/>
        <v>8711.92</v>
      </c>
      <c r="AF266" s="7243"/>
      <c r="AG266" s="7167"/>
    </row>
    <row r="267" spans="1:33" s="6147" customFormat="1" ht="27.95" customHeight="1">
      <c r="A267" s="8637" t="s">
        <v>32204</v>
      </c>
      <c r="B267" s="8637" t="s">
        <v>34105</v>
      </c>
      <c r="C267" s="7163">
        <v>46134</v>
      </c>
      <c r="D267" s="7163">
        <v>46174</v>
      </c>
      <c r="E267" s="8643">
        <v>46148</v>
      </c>
      <c r="F267" s="8500">
        <f t="shared" si="11"/>
        <v>26</v>
      </c>
      <c r="G267" s="7167">
        <v>8618</v>
      </c>
      <c r="H267" s="8638" t="s">
        <v>10220</v>
      </c>
      <c r="I267" s="7268"/>
      <c r="J267" s="8637" t="s">
        <v>34106</v>
      </c>
      <c r="K267" s="8637" t="s">
        <v>33927</v>
      </c>
      <c r="L267" s="8542" t="s">
        <v>173</v>
      </c>
      <c r="M267" s="8625" t="s">
        <v>34108</v>
      </c>
      <c r="N267" s="7268"/>
      <c r="O267" s="7237">
        <v>1</v>
      </c>
      <c r="P267" s="7237">
        <v>1</v>
      </c>
      <c r="Q267" s="8637" t="s">
        <v>34107</v>
      </c>
      <c r="R267" s="7167"/>
      <c r="S267" s="7167"/>
      <c r="T267" s="7167"/>
      <c r="U267" s="7167"/>
      <c r="V267" s="7250"/>
      <c r="W267" s="7167"/>
      <c r="X267" s="7250"/>
      <c r="Y267" s="7167"/>
      <c r="Z267" s="7167"/>
      <c r="AA267" s="4893">
        <v>13881398</v>
      </c>
      <c r="AB267" s="7167"/>
      <c r="AC267" s="5050">
        <v>0</v>
      </c>
      <c r="AD267" s="5050">
        <v>8711.92</v>
      </c>
      <c r="AE267" s="4908">
        <f t="shared" si="12"/>
        <v>8711.92</v>
      </c>
      <c r="AF267" s="7243"/>
      <c r="AG267" s="7167"/>
    </row>
    <row r="268" spans="1:33" s="6147" customFormat="1" ht="27.95" customHeight="1">
      <c r="A268" s="8637" t="s">
        <v>32090</v>
      </c>
      <c r="B268" s="8637" t="s">
        <v>34109</v>
      </c>
      <c r="C268" s="7163">
        <v>46146</v>
      </c>
      <c r="D268" s="7163">
        <v>46171</v>
      </c>
      <c r="E268" s="8624">
        <v>46148</v>
      </c>
      <c r="F268" s="8500">
        <f t="shared" si="11"/>
        <v>23</v>
      </c>
      <c r="G268" s="7167">
        <v>8608</v>
      </c>
      <c r="H268" s="7271"/>
      <c r="I268" s="8637" t="s">
        <v>21302</v>
      </c>
      <c r="J268" s="8637" t="s">
        <v>34110</v>
      </c>
      <c r="K268" s="8637" t="s">
        <v>34111</v>
      </c>
      <c r="L268" s="8637" t="s">
        <v>173</v>
      </c>
      <c r="M268" s="8625" t="s">
        <v>34113</v>
      </c>
      <c r="N268" s="7167"/>
      <c r="O268" s="7237">
        <v>1</v>
      </c>
      <c r="P268" s="7237">
        <v>1</v>
      </c>
      <c r="Q268" s="8637" t="s">
        <v>34112</v>
      </c>
      <c r="R268" s="7167"/>
      <c r="S268" s="7167"/>
      <c r="T268" s="7167"/>
      <c r="U268" s="7167"/>
      <c r="V268" s="7167"/>
      <c r="W268" s="7167"/>
      <c r="X268" s="7167"/>
      <c r="Y268" s="7167"/>
      <c r="Z268" s="7167"/>
      <c r="AA268" s="3536">
        <v>13890233</v>
      </c>
      <c r="AB268" s="7167"/>
      <c r="AC268" s="5050">
        <v>0</v>
      </c>
      <c r="AD268" s="5050">
        <v>8624</v>
      </c>
      <c r="AE268" s="4908">
        <f t="shared" si="12"/>
        <v>8624</v>
      </c>
      <c r="AF268" s="7243"/>
      <c r="AG268" s="7167"/>
    </row>
    <row r="269" spans="1:33" s="6147" customFormat="1" ht="27.95" customHeight="1">
      <c r="A269" s="8637" t="s">
        <v>32090</v>
      </c>
      <c r="B269" s="8637" t="s">
        <v>34114</v>
      </c>
      <c r="C269" s="7163">
        <v>46146</v>
      </c>
      <c r="D269" s="7163">
        <v>46171</v>
      </c>
      <c r="E269" s="8624">
        <v>46148</v>
      </c>
      <c r="F269" s="8500">
        <f t="shared" si="11"/>
        <v>23</v>
      </c>
      <c r="G269" s="7167">
        <v>8608</v>
      </c>
      <c r="H269" s="8638" t="s">
        <v>34115</v>
      </c>
      <c r="I269" s="7167"/>
      <c r="J269" s="8637" t="s">
        <v>34116</v>
      </c>
      <c r="K269" s="8637" t="s">
        <v>34117</v>
      </c>
      <c r="L269" s="8637" t="s">
        <v>28</v>
      </c>
      <c r="M269" s="8625" t="s">
        <v>34119</v>
      </c>
      <c r="N269" s="7167"/>
      <c r="O269" s="7237">
        <v>2</v>
      </c>
      <c r="P269" s="7237">
        <v>2</v>
      </c>
      <c r="Q269" s="8637" t="s">
        <v>34118</v>
      </c>
      <c r="R269" s="7167"/>
      <c r="S269" s="7167"/>
      <c r="T269" s="7167"/>
      <c r="U269" s="7167"/>
      <c r="V269" s="7167"/>
      <c r="W269" s="7167"/>
      <c r="X269" s="7167"/>
      <c r="Y269" s="7167"/>
      <c r="Z269" s="7167"/>
      <c r="AA269" s="5082">
        <v>13890235</v>
      </c>
      <c r="AB269" s="7167"/>
      <c r="AC269" s="5050">
        <v>0</v>
      </c>
      <c r="AD269" s="5050">
        <v>8624</v>
      </c>
      <c r="AE269" s="4908">
        <f t="shared" si="12"/>
        <v>17248</v>
      </c>
      <c r="AF269" s="7243"/>
      <c r="AG269" s="7167"/>
    </row>
    <row r="270" spans="1:33" s="6147" customFormat="1" ht="27.95" customHeight="1">
      <c r="A270" s="8637" t="s">
        <v>31492</v>
      </c>
      <c r="B270" s="8648" t="s">
        <v>34120</v>
      </c>
      <c r="C270" s="7163">
        <v>46147</v>
      </c>
      <c r="D270" s="7163">
        <v>46167</v>
      </c>
      <c r="E270" s="8624">
        <v>46150</v>
      </c>
      <c r="F270" s="8500">
        <f t="shared" si="11"/>
        <v>17</v>
      </c>
      <c r="G270" s="7167">
        <v>8634</v>
      </c>
      <c r="H270" s="8638" t="s">
        <v>14233</v>
      </c>
      <c r="I270" s="8637" t="s">
        <v>21302</v>
      </c>
      <c r="J270" s="8637" t="s">
        <v>34121</v>
      </c>
      <c r="K270" s="8637" t="s">
        <v>34122</v>
      </c>
      <c r="L270" s="8637" t="s">
        <v>20680</v>
      </c>
      <c r="M270" s="8625" t="s">
        <v>34124</v>
      </c>
      <c r="N270" s="7167"/>
      <c r="O270" s="7237">
        <v>3</v>
      </c>
      <c r="P270" s="7237">
        <v>3</v>
      </c>
      <c r="Q270" s="8637" t="s">
        <v>34123</v>
      </c>
      <c r="R270" s="7167"/>
      <c r="S270" s="7167"/>
      <c r="T270" s="7167"/>
      <c r="U270" s="7167"/>
      <c r="V270" s="4917"/>
      <c r="W270" s="7167"/>
      <c r="X270" s="4917"/>
      <c r="Y270" s="7167"/>
      <c r="Z270" s="7167"/>
      <c r="AA270" s="6708">
        <v>13892760</v>
      </c>
      <c r="AB270" s="7167"/>
      <c r="AC270" s="5050">
        <v>0</v>
      </c>
      <c r="AD270" s="5050">
        <v>4791.6000000000004</v>
      </c>
      <c r="AE270" s="4908">
        <f t="shared" si="12"/>
        <v>14374.800000000001</v>
      </c>
      <c r="AF270" s="7243"/>
      <c r="AG270" s="7167"/>
    </row>
    <row r="271" spans="1:33" s="6147" customFormat="1" ht="27.95" customHeight="1">
      <c r="A271" s="8637" t="s">
        <v>32645</v>
      </c>
      <c r="B271" s="8637" t="s">
        <v>34125</v>
      </c>
      <c r="C271" s="7163">
        <v>46147</v>
      </c>
      <c r="D271" s="7163">
        <v>46183</v>
      </c>
      <c r="E271" s="8624">
        <v>46148</v>
      </c>
      <c r="F271" s="8500">
        <f t="shared" si="11"/>
        <v>35</v>
      </c>
      <c r="G271" s="7167">
        <v>8558</v>
      </c>
      <c r="H271" s="8638" t="s">
        <v>3070</v>
      </c>
      <c r="I271" s="7268"/>
      <c r="J271" s="8637" t="s">
        <v>34126</v>
      </c>
      <c r="K271" s="8637" t="s">
        <v>34127</v>
      </c>
      <c r="L271" s="8637" t="s">
        <v>173</v>
      </c>
      <c r="M271" s="8625" t="s">
        <v>34129</v>
      </c>
      <c r="N271" s="7167"/>
      <c r="O271" s="7237">
        <v>1</v>
      </c>
      <c r="P271" s="7237">
        <v>1</v>
      </c>
      <c r="Q271" s="8637" t="s">
        <v>34128</v>
      </c>
      <c r="R271" s="7167"/>
      <c r="S271" s="7167"/>
      <c r="T271" s="7167"/>
      <c r="U271" s="7167"/>
      <c r="V271" s="4917"/>
      <c r="W271" s="7167"/>
      <c r="X271" s="4917"/>
      <c r="Y271" s="7274"/>
      <c r="Z271" s="7167"/>
      <c r="AA271" s="4893">
        <v>13893754</v>
      </c>
      <c r="AB271" s="7167"/>
      <c r="AC271" s="5050">
        <v>47000</v>
      </c>
      <c r="AD271" s="5050">
        <v>15000</v>
      </c>
      <c r="AE271" s="4908">
        <f t="shared" si="12"/>
        <v>62000</v>
      </c>
      <c r="AF271" s="7243"/>
      <c r="AG271" s="7167"/>
    </row>
    <row r="272" spans="1:33" s="6147" customFormat="1" ht="27.95" customHeight="1">
      <c r="A272" s="8637" t="s">
        <v>32221</v>
      </c>
      <c r="B272" s="8637" t="s">
        <v>34130</v>
      </c>
      <c r="C272" s="7163">
        <v>46147</v>
      </c>
      <c r="D272" s="7163">
        <v>46183</v>
      </c>
      <c r="E272" s="8624">
        <v>46148</v>
      </c>
      <c r="F272" s="8500">
        <f t="shared" si="11"/>
        <v>35</v>
      </c>
      <c r="G272" s="7167">
        <v>8646</v>
      </c>
      <c r="H272" s="8638" t="s">
        <v>34131</v>
      </c>
      <c r="I272" s="7167"/>
      <c r="J272" s="8637" t="s">
        <v>34132</v>
      </c>
      <c r="K272" s="8637" t="s">
        <v>34133</v>
      </c>
      <c r="L272" s="8637" t="s">
        <v>173</v>
      </c>
      <c r="M272" s="8625" t="s">
        <v>34135</v>
      </c>
      <c r="N272" s="7167"/>
      <c r="O272" s="7237">
        <v>1</v>
      </c>
      <c r="P272" s="7237">
        <v>1</v>
      </c>
      <c r="Q272" s="8637" t="s">
        <v>34134</v>
      </c>
      <c r="R272" s="7167"/>
      <c r="S272" s="7167"/>
      <c r="T272" s="7167"/>
      <c r="U272" s="7167"/>
      <c r="V272" s="4917"/>
      <c r="W272" s="7167"/>
      <c r="X272" s="4917"/>
      <c r="Y272" s="7167"/>
      <c r="Z272" s="7167"/>
      <c r="AA272" s="4893">
        <v>13893757</v>
      </c>
      <c r="AB272" s="7167"/>
      <c r="AC272" s="5050">
        <v>0</v>
      </c>
      <c r="AD272" s="5050">
        <v>13612.5</v>
      </c>
      <c r="AE272" s="4908">
        <f t="shared" si="12"/>
        <v>13612.5</v>
      </c>
      <c r="AF272" s="7243"/>
      <c r="AG272" s="7167"/>
    </row>
    <row r="273" spans="1:33" s="6147" customFormat="1" ht="27.95" customHeight="1">
      <c r="A273" s="8637" t="s">
        <v>32221</v>
      </c>
      <c r="B273" s="8637" t="s">
        <v>34136</v>
      </c>
      <c r="C273" s="7163">
        <v>46147</v>
      </c>
      <c r="D273" s="7163">
        <v>46183</v>
      </c>
      <c r="E273" s="8624">
        <v>46148</v>
      </c>
      <c r="F273" s="8500">
        <f t="shared" si="11"/>
        <v>35</v>
      </c>
      <c r="G273" s="7167">
        <v>8646</v>
      </c>
      <c r="H273" s="8638" t="s">
        <v>33500</v>
      </c>
      <c r="I273" s="7167"/>
      <c r="J273" s="8637" t="s">
        <v>34137</v>
      </c>
      <c r="K273" s="8637" t="s">
        <v>34138</v>
      </c>
      <c r="L273" s="8637" t="s">
        <v>173</v>
      </c>
      <c r="M273" s="8625" t="s">
        <v>34140</v>
      </c>
      <c r="N273" s="7167"/>
      <c r="O273" s="7237">
        <v>1</v>
      </c>
      <c r="P273" s="7237">
        <v>1</v>
      </c>
      <c r="Q273" s="8637" t="s">
        <v>34139</v>
      </c>
      <c r="R273" s="7167"/>
      <c r="S273" s="7167"/>
      <c r="T273" s="7167"/>
      <c r="U273" s="7167"/>
      <c r="V273" s="7167"/>
      <c r="W273" s="7167"/>
      <c r="X273" s="7167"/>
      <c r="Y273" s="7167"/>
      <c r="Z273" s="7167"/>
      <c r="AA273" s="5082">
        <v>13893772</v>
      </c>
      <c r="AB273" s="7167"/>
      <c r="AC273" s="5050">
        <v>0</v>
      </c>
      <c r="AD273" s="5050">
        <v>13612.5</v>
      </c>
      <c r="AE273" s="4908">
        <f t="shared" si="12"/>
        <v>13612.5</v>
      </c>
      <c r="AF273" s="7243"/>
      <c r="AG273" s="7167"/>
    </row>
    <row r="274" spans="1:33" s="6147" customFormat="1" ht="27.95" customHeight="1">
      <c r="A274" s="8637" t="s">
        <v>32221</v>
      </c>
      <c r="B274" s="8637" t="s">
        <v>34142</v>
      </c>
      <c r="C274" s="7163">
        <v>46147</v>
      </c>
      <c r="D274" s="7163">
        <v>46183</v>
      </c>
      <c r="E274" s="8624">
        <v>46148</v>
      </c>
      <c r="F274" s="8500">
        <f t="shared" si="11"/>
        <v>35</v>
      </c>
      <c r="G274" s="7167">
        <v>8646</v>
      </c>
      <c r="H274" s="8638" t="s">
        <v>19085</v>
      </c>
      <c r="I274" s="7167"/>
      <c r="J274" s="8637" t="s">
        <v>34143</v>
      </c>
      <c r="K274" s="8637" t="s">
        <v>30462</v>
      </c>
      <c r="L274" s="8637" t="s">
        <v>173</v>
      </c>
      <c r="M274" s="8625" t="s">
        <v>34145</v>
      </c>
      <c r="N274" s="7167"/>
      <c r="O274" s="7237">
        <v>1</v>
      </c>
      <c r="P274" s="7237">
        <v>1</v>
      </c>
      <c r="Q274" s="8637" t="s">
        <v>34144</v>
      </c>
      <c r="R274" s="7167"/>
      <c r="S274" s="7167"/>
      <c r="T274" s="7167"/>
      <c r="U274" s="7167"/>
      <c r="V274" s="7167"/>
      <c r="W274" s="7167"/>
      <c r="X274" s="7167"/>
      <c r="Y274" s="7167"/>
      <c r="Z274" s="7167"/>
      <c r="AA274" s="6708">
        <v>13893790</v>
      </c>
      <c r="AB274" s="7167"/>
      <c r="AC274" s="5050">
        <v>0</v>
      </c>
      <c r="AD274" s="5050">
        <v>13612.5</v>
      </c>
      <c r="AE274" s="4908">
        <f t="shared" si="12"/>
        <v>13612.5</v>
      </c>
      <c r="AF274" s="7243"/>
      <c r="AG274" s="7167"/>
    </row>
    <row r="275" spans="1:33" s="6147" customFormat="1" ht="27.95" customHeight="1">
      <c r="A275" s="8637" t="s">
        <v>32221</v>
      </c>
      <c r="B275" s="8637" t="s">
        <v>34141</v>
      </c>
      <c r="C275" s="7163">
        <v>46147</v>
      </c>
      <c r="D275" s="7163">
        <v>46183</v>
      </c>
      <c r="E275" s="8624">
        <v>46148</v>
      </c>
      <c r="F275" s="8500">
        <f t="shared" si="11"/>
        <v>35</v>
      </c>
      <c r="G275" s="7167">
        <v>8646</v>
      </c>
      <c r="H275" s="8638" t="s">
        <v>4953</v>
      </c>
      <c r="I275" s="7167"/>
      <c r="J275" s="8637" t="s">
        <v>34146</v>
      </c>
      <c r="K275" s="8637" t="s">
        <v>34147</v>
      </c>
      <c r="L275" s="8637" t="s">
        <v>173</v>
      </c>
      <c r="M275" s="8625" t="s">
        <v>34148</v>
      </c>
      <c r="N275" s="7167"/>
      <c r="O275" s="7237">
        <v>1</v>
      </c>
      <c r="P275" s="7237">
        <v>1</v>
      </c>
      <c r="Q275" s="8637" t="s">
        <v>34134</v>
      </c>
      <c r="R275" s="7167"/>
      <c r="S275" s="7167"/>
      <c r="T275" s="7167"/>
      <c r="U275" s="7167"/>
      <c r="V275" s="7276"/>
      <c r="W275" s="7167"/>
      <c r="X275" s="7276"/>
      <c r="Y275" s="7167"/>
      <c r="Z275" s="7167"/>
      <c r="AA275" s="5082">
        <v>13893985</v>
      </c>
      <c r="AB275" s="7167"/>
      <c r="AC275" s="5050">
        <v>0</v>
      </c>
      <c r="AD275" s="5050">
        <v>13612.5</v>
      </c>
      <c r="AE275" s="4908">
        <f t="shared" si="12"/>
        <v>13612.5</v>
      </c>
      <c r="AF275" s="7243"/>
      <c r="AG275" s="7167"/>
    </row>
    <row r="276" spans="1:33" s="6147" customFormat="1" ht="27.95" customHeight="1">
      <c r="A276" s="8637" t="s">
        <v>32221</v>
      </c>
      <c r="B276" s="8637" t="s">
        <v>34149</v>
      </c>
      <c r="C276" s="7163">
        <v>46147</v>
      </c>
      <c r="D276" s="7163">
        <v>46183</v>
      </c>
      <c r="E276" s="8624">
        <v>46148</v>
      </c>
      <c r="F276" s="8500">
        <f t="shared" si="11"/>
        <v>35</v>
      </c>
      <c r="G276" s="7167">
        <v>8646</v>
      </c>
      <c r="H276" s="8638" t="s">
        <v>34150</v>
      </c>
      <c r="I276" s="7167"/>
      <c r="J276" s="8637" t="s">
        <v>34151</v>
      </c>
      <c r="K276" s="8637" t="s">
        <v>30462</v>
      </c>
      <c r="L276" s="8637" t="s">
        <v>173</v>
      </c>
      <c r="M276" s="8625" t="s">
        <v>34153</v>
      </c>
      <c r="N276" s="7167"/>
      <c r="O276" s="7237">
        <v>1</v>
      </c>
      <c r="P276" s="7237">
        <v>1</v>
      </c>
      <c r="Q276" s="8637" t="s">
        <v>34152</v>
      </c>
      <c r="R276" s="7167"/>
      <c r="S276" s="7167"/>
      <c r="T276" s="7167"/>
      <c r="U276" s="7167"/>
      <c r="V276" s="4917"/>
      <c r="W276" s="7167"/>
      <c r="X276" s="4917"/>
      <c r="Y276" s="7167"/>
      <c r="Z276" s="7167"/>
      <c r="AA276" s="4893">
        <v>13894035</v>
      </c>
      <c r="AB276" s="7167"/>
      <c r="AC276" s="5050">
        <v>0</v>
      </c>
      <c r="AD276" s="5050">
        <v>13612.5</v>
      </c>
      <c r="AE276" s="4908">
        <f t="shared" si="12"/>
        <v>13612.5</v>
      </c>
      <c r="AF276" s="7275"/>
      <c r="AG276" s="7167"/>
    </row>
    <row r="277" spans="1:33" s="6147" customFormat="1" ht="27.95" customHeight="1">
      <c r="A277" s="8646" t="s">
        <v>32095</v>
      </c>
      <c r="B277" s="8646" t="s">
        <v>34220</v>
      </c>
      <c r="C277" s="7163">
        <v>46146</v>
      </c>
      <c r="D277" s="7163">
        <v>46183</v>
      </c>
      <c r="E277" s="8635">
        <v>46148</v>
      </c>
      <c r="F277" s="8500">
        <f t="shared" si="11"/>
        <v>35</v>
      </c>
      <c r="G277" s="7167">
        <v>9055</v>
      </c>
      <c r="H277" s="8647" t="s">
        <v>31018</v>
      </c>
      <c r="I277" s="7167"/>
      <c r="J277" s="8646" t="s">
        <v>34221</v>
      </c>
      <c r="K277" s="8646" t="s">
        <v>34222</v>
      </c>
      <c r="L277" s="8637" t="s">
        <v>173</v>
      </c>
      <c r="M277" s="8636" t="s">
        <v>34224</v>
      </c>
      <c r="N277" s="7167"/>
      <c r="O277" s="7237">
        <v>1</v>
      </c>
      <c r="P277" s="7237">
        <v>1</v>
      </c>
      <c r="Q277" s="8646" t="s">
        <v>34223</v>
      </c>
      <c r="R277" s="7167"/>
      <c r="S277" s="7167"/>
      <c r="T277" s="7167"/>
      <c r="U277" s="7167"/>
      <c r="V277" s="4917"/>
      <c r="W277" s="7167"/>
      <c r="X277" s="4917"/>
      <c r="Y277" s="7167"/>
      <c r="Z277" s="7167"/>
      <c r="AA277" s="4893">
        <v>13894965</v>
      </c>
      <c r="AB277" s="7167"/>
      <c r="AC277" s="5050">
        <v>0</v>
      </c>
      <c r="AD277" s="5050">
        <v>7656</v>
      </c>
      <c r="AE277" s="4908">
        <f t="shared" si="12"/>
        <v>7656</v>
      </c>
      <c r="AF277" s="7275"/>
      <c r="AG277" s="7167"/>
    </row>
    <row r="278" spans="1:33" s="6147" customFormat="1" ht="27.95" customHeight="1">
      <c r="A278" s="8646" t="s">
        <v>32204</v>
      </c>
      <c r="B278" s="8646" t="s">
        <v>34230</v>
      </c>
      <c r="C278" s="7163">
        <v>46147</v>
      </c>
      <c r="D278" s="7163">
        <v>46167</v>
      </c>
      <c r="E278" s="8635">
        <v>46148</v>
      </c>
      <c r="F278" s="8500">
        <f t="shared" si="11"/>
        <v>19</v>
      </c>
      <c r="G278" s="7167">
        <v>8618</v>
      </c>
      <c r="H278" s="8647" t="s">
        <v>589</v>
      </c>
      <c r="I278" s="7273"/>
      <c r="J278" s="8646" t="s">
        <v>34231</v>
      </c>
      <c r="K278" s="8646" t="s">
        <v>34232</v>
      </c>
      <c r="L278" s="8637" t="s">
        <v>173</v>
      </c>
      <c r="M278" s="8636" t="s">
        <v>34234</v>
      </c>
      <c r="N278" s="7167"/>
      <c r="O278" s="7237">
        <v>1</v>
      </c>
      <c r="P278" s="7237">
        <v>1</v>
      </c>
      <c r="Q278" s="8646" t="s">
        <v>34233</v>
      </c>
      <c r="R278" s="7167"/>
      <c r="S278" s="7167"/>
      <c r="T278" s="7167"/>
      <c r="U278" s="7167"/>
      <c r="V278" s="7173"/>
      <c r="W278" s="7167"/>
      <c r="X278" s="7173"/>
      <c r="Y278" s="7167"/>
      <c r="Z278" s="7167"/>
      <c r="AA278" s="4893">
        <v>13895058</v>
      </c>
      <c r="AB278" s="7167"/>
      <c r="AC278" s="5050">
        <v>0</v>
      </c>
      <c r="AD278" s="5050">
        <v>8711.92</v>
      </c>
      <c r="AE278" s="4908">
        <f t="shared" si="12"/>
        <v>8711.92</v>
      </c>
      <c r="AF278" s="7275"/>
      <c r="AG278" s="7167"/>
    </row>
    <row r="279" spans="1:33" s="6147" customFormat="1" ht="27.95" customHeight="1">
      <c r="A279" s="8646" t="s">
        <v>32221</v>
      </c>
      <c r="B279" s="8646" t="s">
        <v>34235</v>
      </c>
      <c r="C279" s="7163">
        <v>46120</v>
      </c>
      <c r="D279" s="7163">
        <v>46183</v>
      </c>
      <c r="E279" s="8682">
        <v>46149</v>
      </c>
      <c r="F279" s="8500">
        <f t="shared" si="11"/>
        <v>34</v>
      </c>
      <c r="G279" s="7167">
        <v>8646</v>
      </c>
      <c r="H279" s="8647" t="s">
        <v>13919</v>
      </c>
      <c r="I279" s="7273"/>
      <c r="J279" s="8646" t="s">
        <v>34236</v>
      </c>
      <c r="K279" s="8646" t="s">
        <v>34237</v>
      </c>
      <c r="L279" s="8637" t="s">
        <v>173</v>
      </c>
      <c r="M279" s="8683" t="s">
        <v>34347</v>
      </c>
      <c r="N279" s="7167"/>
      <c r="O279" s="7237">
        <v>1</v>
      </c>
      <c r="P279" s="7237">
        <v>1</v>
      </c>
      <c r="Q279" s="8646" t="s">
        <v>33993</v>
      </c>
      <c r="R279" s="7167"/>
      <c r="S279" s="7167"/>
      <c r="T279" s="7167"/>
      <c r="U279" s="7167"/>
      <c r="V279" s="7173"/>
      <c r="W279" s="7167"/>
      <c r="X279" s="7173"/>
      <c r="Y279" s="7167"/>
      <c r="Z279" s="7167"/>
      <c r="AA279" s="8461">
        <v>13881449</v>
      </c>
      <c r="AB279" s="7167"/>
      <c r="AC279" s="5050">
        <v>90000</v>
      </c>
      <c r="AD279" s="5050">
        <v>13612.5</v>
      </c>
      <c r="AE279" s="4908">
        <f t="shared" si="12"/>
        <v>103612.5</v>
      </c>
      <c r="AF279" s="7275"/>
      <c r="AG279" s="7167"/>
    </row>
    <row r="280" spans="1:33" s="6147" customFormat="1" ht="27.95" customHeight="1">
      <c r="A280" s="8646" t="s">
        <v>32221</v>
      </c>
      <c r="B280" s="8646" t="s">
        <v>34238</v>
      </c>
      <c r="C280" s="7163">
        <v>46121</v>
      </c>
      <c r="D280" s="7163">
        <v>46183</v>
      </c>
      <c r="E280" s="8682">
        <v>46149</v>
      </c>
      <c r="F280" s="8500">
        <f t="shared" si="11"/>
        <v>34</v>
      </c>
      <c r="G280" s="7167">
        <v>8646</v>
      </c>
      <c r="H280" s="8647" t="s">
        <v>34239</v>
      </c>
      <c r="I280" s="7273"/>
      <c r="J280" s="8646" t="s">
        <v>34240</v>
      </c>
      <c r="K280" s="8646" t="s">
        <v>34241</v>
      </c>
      <c r="L280" s="8637" t="s">
        <v>128</v>
      </c>
      <c r="M280" s="8683" t="s">
        <v>34348</v>
      </c>
      <c r="N280" s="7167"/>
      <c r="O280" s="7237">
        <v>3</v>
      </c>
      <c r="P280" s="7237">
        <v>3</v>
      </c>
      <c r="Q280" s="8646" t="s">
        <v>34242</v>
      </c>
      <c r="R280" s="7167"/>
      <c r="S280" s="7167"/>
      <c r="T280" s="7167"/>
      <c r="U280" s="7167"/>
      <c r="V280" s="7228"/>
      <c r="W280" s="7167"/>
      <c r="X280" s="7228"/>
      <c r="Y280" s="7167"/>
      <c r="Z280" s="7167"/>
      <c r="AA280" s="8684">
        <v>13881509</v>
      </c>
      <c r="AB280" s="7167"/>
      <c r="AC280" s="5050">
        <v>0</v>
      </c>
      <c r="AD280" s="5050">
        <v>13612.5</v>
      </c>
      <c r="AE280" s="4908">
        <f t="shared" si="12"/>
        <v>40837.5</v>
      </c>
      <c r="AF280" s="7275"/>
      <c r="AG280" s="7167"/>
    </row>
    <row r="281" spans="1:33" s="6147" customFormat="1" ht="27.95" customHeight="1">
      <c r="A281" s="8646" t="s">
        <v>32221</v>
      </c>
      <c r="B281" s="8646" t="s">
        <v>34243</v>
      </c>
      <c r="C281" s="7163">
        <v>46140</v>
      </c>
      <c r="D281" s="7163">
        <v>46183</v>
      </c>
      <c r="E281" s="8682">
        <v>46149</v>
      </c>
      <c r="F281" s="8500">
        <f t="shared" si="11"/>
        <v>34</v>
      </c>
      <c r="G281" s="7167">
        <v>8646</v>
      </c>
      <c r="H281" s="8647" t="s">
        <v>34239</v>
      </c>
      <c r="I281" s="7273"/>
      <c r="J281" s="8646" t="s">
        <v>34249</v>
      </c>
      <c r="K281" s="8646" t="s">
        <v>30462</v>
      </c>
      <c r="L281" s="8637" t="s">
        <v>173</v>
      </c>
      <c r="M281" s="8683" t="s">
        <v>34349</v>
      </c>
      <c r="N281" s="7167"/>
      <c r="O281" s="7237">
        <v>1</v>
      </c>
      <c r="P281" s="7237">
        <v>1</v>
      </c>
      <c r="Q281" s="8646" t="s">
        <v>34250</v>
      </c>
      <c r="R281" s="7167"/>
      <c r="S281" s="7167"/>
      <c r="T281" s="7167"/>
      <c r="U281" s="7167"/>
      <c r="V281" s="7250"/>
      <c r="W281" s="7167"/>
      <c r="X281" s="7250"/>
      <c r="Y281" s="7167"/>
      <c r="Z281" s="7167"/>
      <c r="AA281" s="8684">
        <v>13897075</v>
      </c>
      <c r="AB281" s="7167"/>
      <c r="AC281" s="5050">
        <v>0</v>
      </c>
      <c r="AD281" s="5050">
        <v>13612.5</v>
      </c>
      <c r="AE281" s="4908">
        <f t="shared" si="12"/>
        <v>13612.5</v>
      </c>
      <c r="AF281" s="7275"/>
      <c r="AG281" s="7167"/>
    </row>
    <row r="282" spans="1:33" s="6147" customFormat="1" ht="27.95" customHeight="1">
      <c r="A282" s="8646" t="s">
        <v>32221</v>
      </c>
      <c r="B282" s="8646" t="s">
        <v>34244</v>
      </c>
      <c r="C282" s="7163">
        <v>46148</v>
      </c>
      <c r="D282" s="7163">
        <v>46183</v>
      </c>
      <c r="E282" s="8682">
        <v>46149</v>
      </c>
      <c r="F282" s="8500">
        <f t="shared" si="11"/>
        <v>34</v>
      </c>
      <c r="G282" s="7167">
        <v>8646</v>
      </c>
      <c r="H282" s="8647" t="s">
        <v>377</v>
      </c>
      <c r="I282" s="7273"/>
      <c r="J282" s="8646" t="s">
        <v>34251</v>
      </c>
      <c r="K282" s="8646" t="s">
        <v>34252</v>
      </c>
      <c r="L282" s="8637" t="s">
        <v>173</v>
      </c>
      <c r="M282" s="8683" t="s">
        <v>34350</v>
      </c>
      <c r="N282" s="7167"/>
      <c r="O282" s="7237">
        <v>1</v>
      </c>
      <c r="P282" s="7237">
        <v>1</v>
      </c>
      <c r="Q282" s="8646" t="s">
        <v>34253</v>
      </c>
      <c r="R282" s="7167"/>
      <c r="S282" s="7167"/>
      <c r="T282" s="7167"/>
      <c r="U282" s="7167"/>
      <c r="V282" s="7250"/>
      <c r="W282" s="7167"/>
      <c r="X282" s="7250"/>
      <c r="Y282" s="7167"/>
      <c r="Z282" s="7167"/>
      <c r="AA282" s="8684">
        <v>13897779</v>
      </c>
      <c r="AB282" s="7167"/>
      <c r="AC282" s="5050">
        <v>0</v>
      </c>
      <c r="AD282" s="5050">
        <v>13612.5</v>
      </c>
      <c r="AE282" s="4908">
        <f t="shared" si="12"/>
        <v>13612.5</v>
      </c>
      <c r="AF282" s="7275"/>
      <c r="AG282" s="7167"/>
    </row>
    <row r="283" spans="1:33" s="6147" customFormat="1" ht="27.95" customHeight="1">
      <c r="A283" s="8646" t="s">
        <v>32221</v>
      </c>
      <c r="B283" s="8646" t="s">
        <v>34245</v>
      </c>
      <c r="C283" s="7163">
        <v>46148</v>
      </c>
      <c r="D283" s="7163">
        <v>46183</v>
      </c>
      <c r="E283" s="8682">
        <v>46149</v>
      </c>
      <c r="F283" s="8500">
        <f t="shared" si="11"/>
        <v>34</v>
      </c>
      <c r="G283" s="7167">
        <v>8646</v>
      </c>
      <c r="H283" s="8647" t="s">
        <v>6697</v>
      </c>
      <c r="I283" s="7273"/>
      <c r="J283" s="8646" t="s">
        <v>34254</v>
      </c>
      <c r="K283" s="8646" t="s">
        <v>34255</v>
      </c>
      <c r="L283" s="8637" t="s">
        <v>173</v>
      </c>
      <c r="M283" s="8683" t="s">
        <v>34351</v>
      </c>
      <c r="N283" s="7167"/>
      <c r="O283" s="7237">
        <v>1</v>
      </c>
      <c r="P283" s="7237">
        <v>1</v>
      </c>
      <c r="Q283" s="8646" t="s">
        <v>34134</v>
      </c>
      <c r="R283" s="7167"/>
      <c r="S283" s="7167"/>
      <c r="T283" s="7167"/>
      <c r="U283" s="7167"/>
      <c r="V283" s="4549"/>
      <c r="W283" s="7167"/>
      <c r="X283" s="4549"/>
      <c r="Y283" s="7167"/>
      <c r="Z283" s="7167"/>
      <c r="AA283" s="5082">
        <v>13897808</v>
      </c>
      <c r="AB283" s="7167"/>
      <c r="AC283" s="5050">
        <v>0</v>
      </c>
      <c r="AD283" s="5050">
        <v>13612.5</v>
      </c>
      <c r="AE283" s="4908">
        <f t="shared" si="12"/>
        <v>13612.5</v>
      </c>
      <c r="AF283" s="7275"/>
      <c r="AG283" s="7167"/>
    </row>
    <row r="284" spans="1:33" s="6147" customFormat="1" ht="27.95" customHeight="1">
      <c r="A284" s="8646" t="s">
        <v>32221</v>
      </c>
      <c r="B284" s="8646" t="s">
        <v>34246</v>
      </c>
      <c r="C284" s="7163">
        <v>46140</v>
      </c>
      <c r="D284" s="7163">
        <v>46183</v>
      </c>
      <c r="E284" s="8682">
        <v>46149</v>
      </c>
      <c r="F284" s="8500">
        <f t="shared" si="11"/>
        <v>34</v>
      </c>
      <c r="G284" s="7167">
        <v>8646</v>
      </c>
      <c r="H284" s="8647" t="s">
        <v>3783</v>
      </c>
      <c r="I284" s="7273"/>
      <c r="J284" s="8646" t="s">
        <v>34256</v>
      </c>
      <c r="K284" s="8646" t="s">
        <v>34257</v>
      </c>
      <c r="L284" s="8637" t="s">
        <v>173</v>
      </c>
      <c r="M284" s="8683" t="s">
        <v>34352</v>
      </c>
      <c r="N284" s="7167"/>
      <c r="O284" s="7237">
        <v>1</v>
      </c>
      <c r="P284" s="7237">
        <v>1</v>
      </c>
      <c r="Q284" s="8646" t="s">
        <v>34258</v>
      </c>
      <c r="R284" s="7167"/>
      <c r="S284" s="7167"/>
      <c r="T284" s="7167"/>
      <c r="U284" s="7167"/>
      <c r="V284" s="4549"/>
      <c r="W284" s="7167"/>
      <c r="X284" s="4549"/>
      <c r="Y284" s="7167"/>
      <c r="Z284" s="7167"/>
      <c r="AA284" s="8461">
        <v>13898599</v>
      </c>
      <c r="AB284" s="7167"/>
      <c r="AC284" s="5050">
        <v>0</v>
      </c>
      <c r="AD284" s="5050">
        <v>13612.5</v>
      </c>
      <c r="AE284" s="4908">
        <f t="shared" si="12"/>
        <v>13612.5</v>
      </c>
      <c r="AF284" s="7275"/>
      <c r="AG284" s="7167"/>
    </row>
    <row r="285" spans="1:33" s="6147" customFormat="1" ht="27.95" customHeight="1">
      <c r="A285" s="8646" t="s">
        <v>32221</v>
      </c>
      <c r="B285" s="8646" t="s">
        <v>34247</v>
      </c>
      <c r="C285" s="7163">
        <v>46142</v>
      </c>
      <c r="D285" s="7163">
        <v>46183</v>
      </c>
      <c r="E285" s="8682">
        <v>46149</v>
      </c>
      <c r="F285" s="8500">
        <f t="shared" si="11"/>
        <v>34</v>
      </c>
      <c r="G285" s="7167">
        <v>8646</v>
      </c>
      <c r="H285" s="8647"/>
      <c r="I285" s="7273" t="s">
        <v>21302</v>
      </c>
      <c r="J285" s="8646" t="s">
        <v>34259</v>
      </c>
      <c r="K285" s="8646" t="s">
        <v>34260</v>
      </c>
      <c r="L285" s="8637" t="s">
        <v>173</v>
      </c>
      <c r="M285" s="8683" t="s">
        <v>34353</v>
      </c>
      <c r="N285" s="7167"/>
      <c r="O285" s="7237">
        <v>1</v>
      </c>
      <c r="P285" s="7237">
        <v>1</v>
      </c>
      <c r="Q285" s="8646" t="s">
        <v>34261</v>
      </c>
      <c r="R285" s="7167"/>
      <c r="S285" s="7167"/>
      <c r="T285" s="7167"/>
      <c r="U285" s="7167"/>
      <c r="V285" s="7238"/>
      <c r="W285" s="7167"/>
      <c r="X285" s="7238"/>
      <c r="Y285" s="7167"/>
      <c r="Z285" s="7167"/>
      <c r="AA285" s="5082">
        <v>13899280</v>
      </c>
      <c r="AB285" s="7167"/>
      <c r="AC285" s="5050">
        <v>0</v>
      </c>
      <c r="AD285" s="5050">
        <v>13612.5</v>
      </c>
      <c r="AE285" s="4908">
        <f t="shared" si="12"/>
        <v>13612.5</v>
      </c>
      <c r="AF285" s="7275"/>
      <c r="AG285" s="7167"/>
    </row>
    <row r="286" spans="1:33" s="6147" customFormat="1" ht="27.95" customHeight="1">
      <c r="A286" s="8646" t="s">
        <v>32221</v>
      </c>
      <c r="B286" s="8646" t="s">
        <v>34248</v>
      </c>
      <c r="C286" s="7163">
        <v>46140</v>
      </c>
      <c r="D286" s="7163">
        <v>46183</v>
      </c>
      <c r="E286" s="8682">
        <v>46149</v>
      </c>
      <c r="F286" s="8500">
        <f t="shared" si="11"/>
        <v>34</v>
      </c>
      <c r="G286" s="7167">
        <v>8646</v>
      </c>
      <c r="H286" s="8647" t="s">
        <v>34262</v>
      </c>
      <c r="I286" s="7273"/>
      <c r="J286" s="8646" t="s">
        <v>34263</v>
      </c>
      <c r="K286" s="8646" t="s">
        <v>34264</v>
      </c>
      <c r="L286" s="8637" t="s">
        <v>173</v>
      </c>
      <c r="M286" s="8683" t="s">
        <v>34354</v>
      </c>
      <c r="N286" s="7167"/>
      <c r="O286" s="7237">
        <v>1</v>
      </c>
      <c r="P286" s="7237">
        <v>1</v>
      </c>
      <c r="Q286" s="8646" t="s">
        <v>34258</v>
      </c>
      <c r="R286" s="7167"/>
      <c r="S286" s="7167"/>
      <c r="T286" s="7167"/>
      <c r="U286" s="7167"/>
      <c r="V286" s="7238"/>
      <c r="W286" s="7167"/>
      <c r="X286" s="7238"/>
      <c r="Y286" s="7167"/>
      <c r="Z286" s="7167"/>
      <c r="AA286" s="8684">
        <v>13899334</v>
      </c>
      <c r="AB286" s="7167"/>
      <c r="AC286" s="5050">
        <v>0</v>
      </c>
      <c r="AD286" s="5050">
        <v>13612.5</v>
      </c>
      <c r="AE286" s="4908">
        <f t="shared" si="12"/>
        <v>13612.5</v>
      </c>
      <c r="AF286" s="7275"/>
      <c r="AG286" s="7167"/>
    </row>
    <row r="287" spans="1:33" s="6147" customFormat="1" ht="27.95" customHeight="1">
      <c r="A287" s="8646" t="s">
        <v>33494</v>
      </c>
      <c r="B287" s="8646" t="s">
        <v>34269</v>
      </c>
      <c r="C287" s="7163">
        <v>46142</v>
      </c>
      <c r="D287" s="7163">
        <v>46164</v>
      </c>
      <c r="E287" s="8682">
        <v>46149</v>
      </c>
      <c r="F287" s="8500">
        <f t="shared" si="11"/>
        <v>15</v>
      </c>
      <c r="G287" s="7167">
        <v>8595</v>
      </c>
      <c r="H287" s="8647" t="s">
        <v>30344</v>
      </c>
      <c r="I287" s="7273"/>
      <c r="J287" s="8646" t="s">
        <v>34270</v>
      </c>
      <c r="K287" s="8646" t="s">
        <v>34271</v>
      </c>
      <c r="L287" s="8637" t="s">
        <v>67</v>
      </c>
      <c r="M287" s="8683" t="s">
        <v>34355</v>
      </c>
      <c r="N287" s="7167"/>
      <c r="O287" s="7237">
        <v>7</v>
      </c>
      <c r="P287" s="7237">
        <v>7</v>
      </c>
      <c r="Q287" s="8646" t="s">
        <v>34272</v>
      </c>
      <c r="R287" s="7167"/>
      <c r="S287" s="7167"/>
      <c r="T287" s="7167"/>
      <c r="U287" s="7167"/>
      <c r="V287" s="7263"/>
      <c r="W287" s="7167"/>
      <c r="X287" s="7263"/>
      <c r="Y287" s="7167"/>
      <c r="Z287" s="7167"/>
      <c r="AA287" s="7281">
        <v>13882109</v>
      </c>
      <c r="AB287" s="7167"/>
      <c r="AC287" s="5050">
        <v>0</v>
      </c>
      <c r="AD287" s="4908">
        <v>8624</v>
      </c>
      <c r="AE287" s="4908">
        <f t="shared" si="12"/>
        <v>60368</v>
      </c>
      <c r="AF287" s="7275"/>
      <c r="AG287" s="7167"/>
    </row>
    <row r="288" spans="1:33" s="6147" customFormat="1" ht="27.95" customHeight="1">
      <c r="A288" s="8646" t="s">
        <v>32204</v>
      </c>
      <c r="B288" s="8646" t="s">
        <v>34273</v>
      </c>
      <c r="C288" s="7163">
        <v>46147</v>
      </c>
      <c r="D288" s="7163">
        <v>46168</v>
      </c>
      <c r="E288" s="8682">
        <v>46149</v>
      </c>
      <c r="F288" s="8500">
        <f t="shared" si="11"/>
        <v>19</v>
      </c>
      <c r="G288" s="7167">
        <v>8618</v>
      </c>
      <c r="H288" s="8647" t="s">
        <v>11217</v>
      </c>
      <c r="I288" s="7273"/>
      <c r="J288" s="8646" t="s">
        <v>34276</v>
      </c>
      <c r="K288" s="8646" t="s">
        <v>34277</v>
      </c>
      <c r="L288" s="8637" t="s">
        <v>173</v>
      </c>
      <c r="M288" s="8683" t="s">
        <v>34356</v>
      </c>
      <c r="N288" s="7167"/>
      <c r="O288" s="7237">
        <v>1</v>
      </c>
      <c r="P288" s="7237">
        <v>1</v>
      </c>
      <c r="Q288" s="8646" t="s">
        <v>34233</v>
      </c>
      <c r="R288" s="7167"/>
      <c r="S288" s="7167"/>
      <c r="T288" s="7167"/>
      <c r="U288" s="7167"/>
      <c r="V288" s="7282"/>
      <c r="W288" s="7167"/>
      <c r="X288" s="7282"/>
      <c r="Y288" s="7167"/>
      <c r="Z288" s="7167"/>
      <c r="AA288" s="8598">
        <v>13895059</v>
      </c>
      <c r="AB288" s="7167"/>
      <c r="AC288" s="5050">
        <v>0</v>
      </c>
      <c r="AD288" s="5050">
        <v>8711.92</v>
      </c>
      <c r="AE288" s="4908">
        <f t="shared" si="12"/>
        <v>8711.92</v>
      </c>
      <c r="AF288" s="7275"/>
      <c r="AG288" s="7167"/>
    </row>
    <row r="289" spans="1:33" s="6147" customFormat="1" ht="27.95" customHeight="1">
      <c r="A289" s="8646" t="s">
        <v>32204</v>
      </c>
      <c r="B289" s="8646" t="s">
        <v>34275</v>
      </c>
      <c r="C289" s="7163">
        <v>46148</v>
      </c>
      <c r="D289" s="7163">
        <v>46169</v>
      </c>
      <c r="E289" s="8682">
        <v>46149</v>
      </c>
      <c r="F289" s="8500">
        <f t="shared" si="11"/>
        <v>20</v>
      </c>
      <c r="G289" s="7167">
        <v>8618</v>
      </c>
      <c r="H289" s="8647" t="s">
        <v>4619</v>
      </c>
      <c r="I289" s="7273"/>
      <c r="J289" s="8646" t="s">
        <v>34279</v>
      </c>
      <c r="K289" s="8646" t="s">
        <v>34277</v>
      </c>
      <c r="L289" s="8637" t="s">
        <v>173</v>
      </c>
      <c r="M289" s="8683" t="s">
        <v>34357</v>
      </c>
      <c r="N289" s="7167"/>
      <c r="O289" s="7237">
        <v>1</v>
      </c>
      <c r="P289" s="7237">
        <v>1</v>
      </c>
      <c r="Q289" s="8646" t="s">
        <v>34233</v>
      </c>
      <c r="R289" s="7167"/>
      <c r="S289" s="7167"/>
      <c r="T289" s="7167"/>
      <c r="U289" s="7167"/>
      <c r="V289" s="7173"/>
      <c r="W289" s="7167"/>
      <c r="X289" s="7173"/>
      <c r="Y289" s="7167"/>
      <c r="Z289" s="7167"/>
      <c r="AA289" s="8461">
        <v>13896984</v>
      </c>
      <c r="AB289" s="7167"/>
      <c r="AC289" s="5050">
        <v>0</v>
      </c>
      <c r="AD289" s="5050">
        <v>8711.92</v>
      </c>
      <c r="AE289" s="4908">
        <f t="shared" si="12"/>
        <v>8711.92</v>
      </c>
      <c r="AF289" s="7275"/>
      <c r="AG289" s="7167"/>
    </row>
    <row r="290" spans="1:33" s="6147" customFormat="1" ht="27.95" customHeight="1">
      <c r="A290" s="8646" t="s">
        <v>32204</v>
      </c>
      <c r="B290" s="8646" t="s">
        <v>34278</v>
      </c>
      <c r="C290" s="7163">
        <v>46147</v>
      </c>
      <c r="D290" s="7163">
        <v>46168</v>
      </c>
      <c r="E290" s="8682">
        <v>46149</v>
      </c>
      <c r="F290" s="8500">
        <f t="shared" si="11"/>
        <v>19</v>
      </c>
      <c r="G290" s="7167">
        <v>8618</v>
      </c>
      <c r="H290" s="8647" t="s">
        <v>6422</v>
      </c>
      <c r="I290" s="7273"/>
      <c r="J290" s="8646" t="s">
        <v>34280</v>
      </c>
      <c r="K290" s="8646" t="s">
        <v>34232</v>
      </c>
      <c r="L290" s="8637" t="s">
        <v>173</v>
      </c>
      <c r="M290" s="8683" t="s">
        <v>34358</v>
      </c>
      <c r="N290" s="7167"/>
      <c r="O290" s="7237">
        <v>1</v>
      </c>
      <c r="P290" s="7237">
        <v>1</v>
      </c>
      <c r="Q290" s="8646" t="s">
        <v>34281</v>
      </c>
      <c r="R290" s="7167"/>
      <c r="S290" s="7167"/>
      <c r="T290" s="7167"/>
      <c r="U290" s="7167"/>
      <c r="V290" s="7283"/>
      <c r="W290" s="7167"/>
      <c r="X290" s="7283"/>
      <c r="Y290" s="7167"/>
      <c r="Z290" s="7167"/>
      <c r="AA290" s="5082">
        <v>13895086</v>
      </c>
      <c r="AB290" s="7167"/>
      <c r="AC290" s="5050">
        <v>0</v>
      </c>
      <c r="AD290" s="5050">
        <v>8711.92</v>
      </c>
      <c r="AE290" s="4908">
        <f t="shared" si="12"/>
        <v>8711.92</v>
      </c>
      <c r="AF290" s="7275"/>
      <c r="AG290" s="7167"/>
    </row>
    <row r="291" spans="1:33" s="6147" customFormat="1" ht="27.95" customHeight="1">
      <c r="A291" s="8646" t="s">
        <v>32204</v>
      </c>
      <c r="B291" s="8646" t="s">
        <v>34274</v>
      </c>
      <c r="C291" s="7163">
        <v>46148</v>
      </c>
      <c r="D291" s="7163">
        <v>46169</v>
      </c>
      <c r="E291" s="8682">
        <v>46149</v>
      </c>
      <c r="F291" s="8500">
        <f t="shared" si="11"/>
        <v>20</v>
      </c>
      <c r="G291" s="7167">
        <v>8618</v>
      </c>
      <c r="H291" s="8647"/>
      <c r="I291" s="7273" t="s">
        <v>21302</v>
      </c>
      <c r="J291" s="8646" t="s">
        <v>34282</v>
      </c>
      <c r="K291" s="8646" t="s">
        <v>34283</v>
      </c>
      <c r="L291" s="8637" t="s">
        <v>173</v>
      </c>
      <c r="M291" s="8683" t="s">
        <v>34359</v>
      </c>
      <c r="N291" s="7167"/>
      <c r="O291" s="7237">
        <v>1</v>
      </c>
      <c r="P291" s="7237">
        <v>1</v>
      </c>
      <c r="Q291" s="8646" t="s">
        <v>34284</v>
      </c>
      <c r="R291" s="7167"/>
      <c r="S291" s="7167"/>
      <c r="T291" s="7167"/>
      <c r="U291" s="7167"/>
      <c r="V291" s="7190"/>
      <c r="W291" s="7167"/>
      <c r="X291" s="7190"/>
      <c r="Y291" s="7167"/>
      <c r="Z291" s="7167"/>
      <c r="AA291" s="8461">
        <v>13896980</v>
      </c>
      <c r="AB291" s="7167"/>
      <c r="AC291" s="5050">
        <v>0</v>
      </c>
      <c r="AD291" s="5050">
        <v>8711.92</v>
      </c>
      <c r="AE291" s="4908">
        <f t="shared" si="12"/>
        <v>8711.92</v>
      </c>
      <c r="AF291" s="7275"/>
      <c r="AG291" s="7167"/>
    </row>
    <row r="292" spans="1:33" s="6147" customFormat="1" ht="27.95" customHeight="1">
      <c r="A292" s="8646" t="s">
        <v>32095</v>
      </c>
      <c r="B292" s="8646" t="s">
        <v>34285</v>
      </c>
      <c r="C292" s="7163">
        <v>46148</v>
      </c>
      <c r="D292" s="7163">
        <v>46169</v>
      </c>
      <c r="E292" s="8682">
        <v>46149</v>
      </c>
      <c r="F292" s="8500">
        <f t="shared" si="11"/>
        <v>20</v>
      </c>
      <c r="G292" s="7167">
        <v>9055</v>
      </c>
      <c r="H292" s="8647" t="s">
        <v>34286</v>
      </c>
      <c r="I292" s="7273"/>
      <c r="J292" s="8646" t="s">
        <v>34287</v>
      </c>
      <c r="K292" s="8646" t="s">
        <v>34288</v>
      </c>
      <c r="L292" s="8637" t="s">
        <v>173</v>
      </c>
      <c r="M292" s="8683" t="s">
        <v>34360</v>
      </c>
      <c r="N292" s="7167"/>
      <c r="O292" s="7237">
        <v>1</v>
      </c>
      <c r="P292" s="7237">
        <v>1</v>
      </c>
      <c r="Q292" s="8646" t="s">
        <v>34289</v>
      </c>
      <c r="R292" s="7167"/>
      <c r="S292" s="7167"/>
      <c r="T292" s="7167"/>
      <c r="U292" s="7167"/>
      <c r="V292" s="7190"/>
      <c r="W292" s="7167"/>
      <c r="X292" s="7190"/>
      <c r="Y292" s="7167"/>
      <c r="Z292" s="7167"/>
      <c r="AA292" s="5082">
        <v>13898740</v>
      </c>
      <c r="AB292" s="7167"/>
      <c r="AC292" s="5050">
        <v>0</v>
      </c>
      <c r="AD292" s="5050">
        <v>7656</v>
      </c>
      <c r="AE292" s="4908">
        <f t="shared" si="12"/>
        <v>7656</v>
      </c>
      <c r="AF292" s="7275"/>
      <c r="AG292" s="7167"/>
    </row>
    <row r="293" spans="1:33" s="6147" customFormat="1" ht="27.95" customHeight="1">
      <c r="A293" s="8646" t="s">
        <v>32095</v>
      </c>
      <c r="B293" s="8646" t="s">
        <v>34290</v>
      </c>
      <c r="C293" s="7163">
        <v>46148</v>
      </c>
      <c r="D293" s="7163">
        <v>46169</v>
      </c>
      <c r="E293" s="8682">
        <v>46149</v>
      </c>
      <c r="F293" s="8500">
        <f t="shared" si="11"/>
        <v>20</v>
      </c>
      <c r="G293" s="7167">
        <v>9055</v>
      </c>
      <c r="H293" s="8647"/>
      <c r="I293" s="7273" t="s">
        <v>21302</v>
      </c>
      <c r="J293" s="8646" t="s">
        <v>34292</v>
      </c>
      <c r="K293" s="8646" t="s">
        <v>34293</v>
      </c>
      <c r="L293" s="8637" t="s">
        <v>128</v>
      </c>
      <c r="M293" s="8683" t="s">
        <v>34361</v>
      </c>
      <c r="N293" s="7167"/>
      <c r="O293" s="7237">
        <v>3</v>
      </c>
      <c r="P293" s="7237">
        <v>3</v>
      </c>
      <c r="Q293" s="8646" t="s">
        <v>34294</v>
      </c>
      <c r="R293" s="7167"/>
      <c r="S293" s="7167"/>
      <c r="T293" s="7167"/>
      <c r="U293" s="7167"/>
      <c r="V293" s="7167"/>
      <c r="W293" s="7167"/>
      <c r="X293" s="7167"/>
      <c r="Y293" s="7167"/>
      <c r="Z293" s="7167"/>
      <c r="AA293" s="8461">
        <v>13898815</v>
      </c>
      <c r="AB293" s="7167"/>
      <c r="AC293" s="5050">
        <v>0</v>
      </c>
      <c r="AD293" s="5050">
        <v>7656</v>
      </c>
      <c r="AE293" s="4908">
        <f t="shared" si="12"/>
        <v>22968</v>
      </c>
      <c r="AF293" s="7275"/>
      <c r="AG293" s="7167"/>
    </row>
    <row r="294" spans="1:33" s="6147" customFormat="1" ht="27.95" customHeight="1">
      <c r="A294" s="8646" t="s">
        <v>32095</v>
      </c>
      <c r="B294" s="8646" t="s">
        <v>34291</v>
      </c>
      <c r="C294" s="7163">
        <v>46148</v>
      </c>
      <c r="D294" s="7163">
        <v>46169</v>
      </c>
      <c r="E294" s="8682">
        <v>46149</v>
      </c>
      <c r="F294" s="8500">
        <f t="shared" si="11"/>
        <v>20</v>
      </c>
      <c r="G294" s="7167">
        <v>9055</v>
      </c>
      <c r="H294" s="8647"/>
      <c r="I294" s="7273" t="s">
        <v>21302</v>
      </c>
      <c r="J294" s="8646" t="s">
        <v>34295</v>
      </c>
      <c r="K294" s="8646" t="s">
        <v>34296</v>
      </c>
      <c r="L294" s="8637" t="s">
        <v>21181</v>
      </c>
      <c r="M294" s="8683" t="s">
        <v>34362</v>
      </c>
      <c r="N294" s="7167"/>
      <c r="O294" s="7237">
        <v>1</v>
      </c>
      <c r="P294" s="7237">
        <v>1</v>
      </c>
      <c r="Q294" s="8646" t="s">
        <v>34297</v>
      </c>
      <c r="R294" s="7167"/>
      <c r="S294" s="7167"/>
      <c r="T294" s="7167"/>
      <c r="U294" s="7167"/>
      <c r="V294" s="7189"/>
      <c r="W294" s="7167"/>
      <c r="X294" s="7189"/>
      <c r="Y294" s="7167"/>
      <c r="Z294" s="7167"/>
      <c r="AA294" s="5082">
        <v>13896647</v>
      </c>
      <c r="AB294" s="7167"/>
      <c r="AC294" s="5050">
        <v>0</v>
      </c>
      <c r="AD294" s="5050">
        <v>4210.8</v>
      </c>
      <c r="AE294" s="4908">
        <f t="shared" si="12"/>
        <v>4210.8</v>
      </c>
      <c r="AF294" s="7275"/>
      <c r="AG294" s="7167"/>
    </row>
    <row r="295" spans="1:33" s="6147" customFormat="1" ht="27.95" customHeight="1">
      <c r="A295" s="8646" t="s">
        <v>31459</v>
      </c>
      <c r="B295" s="8646" t="s">
        <v>34298</v>
      </c>
      <c r="C295" s="7163">
        <v>46148</v>
      </c>
      <c r="D295" s="7163">
        <v>46169</v>
      </c>
      <c r="E295" s="8682">
        <v>46149</v>
      </c>
      <c r="F295" s="8500">
        <f t="shared" si="11"/>
        <v>20</v>
      </c>
      <c r="G295" s="7167">
        <v>8615</v>
      </c>
      <c r="H295" s="8647" t="s">
        <v>10914</v>
      </c>
      <c r="I295" s="7273"/>
      <c r="J295" s="8646" t="s">
        <v>34304</v>
      </c>
      <c r="K295" s="8646" t="s">
        <v>34305</v>
      </c>
      <c r="L295" s="8637" t="s">
        <v>173</v>
      </c>
      <c r="M295" s="8683" t="s">
        <v>34363</v>
      </c>
      <c r="N295" s="7167"/>
      <c r="O295" s="7237">
        <v>1</v>
      </c>
      <c r="P295" s="7237">
        <v>1</v>
      </c>
      <c r="Q295" s="8646" t="s">
        <v>34307</v>
      </c>
      <c r="R295" s="7167"/>
      <c r="S295" s="6593"/>
      <c r="T295" s="6593"/>
      <c r="U295" s="6593"/>
      <c r="V295" s="3536"/>
      <c r="W295" s="3536"/>
      <c r="X295" s="3536"/>
      <c r="Y295" s="6593"/>
      <c r="Z295" s="6593"/>
      <c r="AA295" s="6705">
        <v>13897193</v>
      </c>
      <c r="AB295" s="6593"/>
      <c r="AC295" s="5050">
        <v>0</v>
      </c>
      <c r="AD295" s="5050">
        <v>8712</v>
      </c>
      <c r="AE295" s="4908">
        <f t="shared" si="12"/>
        <v>8712</v>
      </c>
      <c r="AF295" s="7275"/>
      <c r="AG295" s="6593"/>
    </row>
    <row r="296" spans="1:33" s="6147" customFormat="1" ht="27.95" customHeight="1">
      <c r="A296" s="8646" t="s">
        <v>31459</v>
      </c>
      <c r="B296" s="8646" t="s">
        <v>34299</v>
      </c>
      <c r="C296" s="7163">
        <v>46148</v>
      </c>
      <c r="D296" s="7163">
        <v>46169</v>
      </c>
      <c r="E296" s="8682">
        <v>46149</v>
      </c>
      <c r="F296" s="8500">
        <f t="shared" si="11"/>
        <v>20</v>
      </c>
      <c r="G296" s="7167">
        <v>8615</v>
      </c>
      <c r="H296" s="8647" t="s">
        <v>4129</v>
      </c>
      <c r="I296" s="7273"/>
      <c r="J296" s="8646" t="s">
        <v>34306</v>
      </c>
      <c r="K296" s="8646" t="s">
        <v>34305</v>
      </c>
      <c r="L296" s="8637" t="s">
        <v>173</v>
      </c>
      <c r="M296" s="8683" t="s">
        <v>34364</v>
      </c>
      <c r="N296" s="7167"/>
      <c r="O296" s="7237">
        <v>1</v>
      </c>
      <c r="P296" s="7237">
        <v>1</v>
      </c>
      <c r="Q296" s="8646" t="s">
        <v>34308</v>
      </c>
      <c r="R296" s="7167"/>
      <c r="S296" s="6593"/>
      <c r="T296" s="6593"/>
      <c r="U296" s="6593"/>
      <c r="V296" s="3536"/>
      <c r="W296" s="3536"/>
      <c r="X296" s="3536"/>
      <c r="Y296" s="6593"/>
      <c r="Z296" s="6593"/>
      <c r="AA296" s="6705">
        <v>13897116</v>
      </c>
      <c r="AB296" s="6593"/>
      <c r="AC296" s="5050">
        <v>0</v>
      </c>
      <c r="AD296" s="5050">
        <v>8712</v>
      </c>
      <c r="AE296" s="4908">
        <f t="shared" si="12"/>
        <v>8712</v>
      </c>
      <c r="AF296" s="7275"/>
      <c r="AG296" s="6593"/>
    </row>
    <row r="297" spans="1:33" s="6147" customFormat="1" ht="27.95" customHeight="1">
      <c r="A297" s="8646" t="s">
        <v>31459</v>
      </c>
      <c r="B297" s="8646" t="s">
        <v>34300</v>
      </c>
      <c r="C297" s="7163">
        <v>46148</v>
      </c>
      <c r="D297" s="7163">
        <v>46169</v>
      </c>
      <c r="E297" s="8682">
        <v>46149</v>
      </c>
      <c r="F297" s="8500">
        <f t="shared" si="11"/>
        <v>20</v>
      </c>
      <c r="G297" s="7167">
        <v>8615</v>
      </c>
      <c r="H297" s="8647" t="s">
        <v>10925</v>
      </c>
      <c r="I297" s="7273"/>
      <c r="J297" s="8646" t="s">
        <v>34309</v>
      </c>
      <c r="K297" s="8646" t="s">
        <v>30059</v>
      </c>
      <c r="L297" s="8637" t="s">
        <v>173</v>
      </c>
      <c r="M297" s="8683" t="s">
        <v>34365</v>
      </c>
      <c r="N297" s="7167"/>
      <c r="O297" s="7237">
        <v>1</v>
      </c>
      <c r="P297" s="7237">
        <v>1</v>
      </c>
      <c r="Q297" s="8646" t="s">
        <v>34313</v>
      </c>
      <c r="R297" s="7167"/>
      <c r="S297" s="4550"/>
      <c r="T297" s="4550"/>
      <c r="U297" s="4550"/>
      <c r="V297" s="3536"/>
      <c r="W297" s="4550"/>
      <c r="X297" s="3536"/>
      <c r="Y297" s="4550"/>
      <c r="Z297" s="4550"/>
      <c r="AA297" s="8461">
        <v>13897678</v>
      </c>
      <c r="AB297" s="4550"/>
      <c r="AC297" s="5050">
        <v>0</v>
      </c>
      <c r="AD297" s="5050">
        <v>8712</v>
      </c>
      <c r="AE297" s="4908">
        <f t="shared" si="12"/>
        <v>8712</v>
      </c>
      <c r="AF297" s="7275"/>
      <c r="AG297" s="4550"/>
    </row>
    <row r="298" spans="1:33" s="6147" customFormat="1" ht="27.95" customHeight="1">
      <c r="A298" s="8646" t="s">
        <v>31459</v>
      </c>
      <c r="B298" s="8646" t="s">
        <v>34301</v>
      </c>
      <c r="C298" s="7163">
        <v>46148</v>
      </c>
      <c r="D298" s="7163">
        <v>46169</v>
      </c>
      <c r="E298" s="8682">
        <v>46149</v>
      </c>
      <c r="F298" s="8500">
        <f t="shared" si="11"/>
        <v>20</v>
      </c>
      <c r="G298" s="7167">
        <v>8615</v>
      </c>
      <c r="H298" s="8647" t="s">
        <v>5197</v>
      </c>
      <c r="I298" s="7273"/>
      <c r="J298" s="8646" t="s">
        <v>34310</v>
      </c>
      <c r="K298" s="8646" t="s">
        <v>34305</v>
      </c>
      <c r="L298" s="8637" t="s">
        <v>173</v>
      </c>
      <c r="M298" s="8683" t="s">
        <v>34366</v>
      </c>
      <c r="N298" s="7167"/>
      <c r="O298" s="7237">
        <v>1</v>
      </c>
      <c r="P298" s="7237">
        <v>1</v>
      </c>
      <c r="Q298" s="8646" t="s">
        <v>34314</v>
      </c>
      <c r="R298" s="7167"/>
      <c r="S298" s="4550"/>
      <c r="T298" s="4550"/>
      <c r="U298" s="4550"/>
      <c r="V298" s="4550"/>
      <c r="W298" s="4550"/>
      <c r="X298" s="4550"/>
      <c r="Y298" s="4550"/>
      <c r="Z298" s="4550"/>
      <c r="AA298" s="8684">
        <v>13897751</v>
      </c>
      <c r="AB298" s="4550"/>
      <c r="AC298" s="5050">
        <v>0</v>
      </c>
      <c r="AD298" s="5050">
        <v>8712</v>
      </c>
      <c r="AE298" s="4908">
        <f t="shared" si="12"/>
        <v>8712</v>
      </c>
      <c r="AF298" s="7275"/>
      <c r="AG298" s="4550"/>
    </row>
    <row r="299" spans="1:33" s="6147" customFormat="1" ht="27.95" customHeight="1">
      <c r="A299" s="8646" t="s">
        <v>31459</v>
      </c>
      <c r="B299" s="8646" t="s">
        <v>34302</v>
      </c>
      <c r="C299" s="7163">
        <v>46148</v>
      </c>
      <c r="D299" s="7163">
        <v>46169</v>
      </c>
      <c r="E299" s="8682">
        <v>46149</v>
      </c>
      <c r="F299" s="8500">
        <f t="shared" si="11"/>
        <v>20</v>
      </c>
      <c r="G299" s="7167">
        <v>8615</v>
      </c>
      <c r="H299" s="8647" t="s">
        <v>7877</v>
      </c>
      <c r="I299" s="7273"/>
      <c r="J299" s="8646" t="s">
        <v>34311</v>
      </c>
      <c r="K299" s="8646" t="s">
        <v>34312</v>
      </c>
      <c r="L299" s="8637" t="s">
        <v>173</v>
      </c>
      <c r="M299" s="8683" t="s">
        <v>34367</v>
      </c>
      <c r="N299" s="7167"/>
      <c r="O299" s="7237">
        <v>1</v>
      </c>
      <c r="P299" s="7237">
        <v>1</v>
      </c>
      <c r="Q299" s="8646" t="s">
        <v>34313</v>
      </c>
      <c r="R299" s="7167"/>
      <c r="S299" s="4550"/>
      <c r="T299" s="4550"/>
      <c r="U299" s="4550"/>
      <c r="V299" s="4550"/>
      <c r="W299" s="4550"/>
      <c r="X299" s="4550"/>
      <c r="Y299" s="4550"/>
      <c r="Z299" s="4550"/>
      <c r="AA299" s="8684">
        <v>13897094</v>
      </c>
      <c r="AB299" s="4550"/>
      <c r="AC299" s="5050">
        <v>0</v>
      </c>
      <c r="AD299" s="5050">
        <v>8712</v>
      </c>
      <c r="AE299" s="4908">
        <f t="shared" si="12"/>
        <v>8712</v>
      </c>
      <c r="AF299" s="7275"/>
      <c r="AG299" s="4550"/>
    </row>
    <row r="300" spans="1:33" s="6147" customFormat="1" ht="27.95" customHeight="1">
      <c r="A300" s="8646" t="s">
        <v>31459</v>
      </c>
      <c r="B300" s="8646" t="s">
        <v>34303</v>
      </c>
      <c r="C300" s="7163">
        <v>46148</v>
      </c>
      <c r="D300" s="7163">
        <v>46169</v>
      </c>
      <c r="E300" s="8682">
        <v>46149</v>
      </c>
      <c r="F300" s="8500">
        <f t="shared" si="11"/>
        <v>20</v>
      </c>
      <c r="G300" s="7167">
        <v>8615</v>
      </c>
      <c r="H300" s="8647" t="s">
        <v>14233</v>
      </c>
      <c r="I300" s="7273"/>
      <c r="J300" s="8646" t="s">
        <v>34315</v>
      </c>
      <c r="K300" s="8646" t="s">
        <v>30059</v>
      </c>
      <c r="L300" s="8637" t="s">
        <v>173</v>
      </c>
      <c r="M300" s="8746" t="s">
        <v>34368</v>
      </c>
      <c r="N300" s="7167"/>
      <c r="O300" s="7237">
        <v>1</v>
      </c>
      <c r="P300" s="7237">
        <v>1</v>
      </c>
      <c r="Q300" s="8646" t="s">
        <v>34316</v>
      </c>
      <c r="R300" s="7167"/>
      <c r="S300" s="4550"/>
      <c r="T300" s="4550"/>
      <c r="U300" s="4550"/>
      <c r="V300" s="4550"/>
      <c r="W300" s="4550"/>
      <c r="X300" s="4550"/>
      <c r="Y300" s="4550"/>
      <c r="Z300" s="4550"/>
      <c r="AA300" s="8461">
        <v>13897427</v>
      </c>
      <c r="AB300" s="4550"/>
      <c r="AC300" s="5050">
        <v>0</v>
      </c>
      <c r="AD300" s="5050">
        <v>8712</v>
      </c>
      <c r="AE300" s="4908">
        <f t="shared" si="12"/>
        <v>8712</v>
      </c>
      <c r="AF300" s="7275"/>
      <c r="AG300" s="4550"/>
    </row>
    <row r="301" spans="1:33" s="6147" customFormat="1" ht="27.95" customHeight="1">
      <c r="A301" s="8646" t="s">
        <v>31435</v>
      </c>
      <c r="B301" s="8646" t="s">
        <v>34317</v>
      </c>
      <c r="C301" s="7163">
        <v>46148</v>
      </c>
      <c r="D301" s="7163">
        <v>46182</v>
      </c>
      <c r="E301" s="8682">
        <v>46149</v>
      </c>
      <c r="F301" s="8500">
        <f t="shared" si="11"/>
        <v>33</v>
      </c>
      <c r="G301" s="7167">
        <v>5940</v>
      </c>
      <c r="H301" s="8647" t="s">
        <v>1707</v>
      </c>
      <c r="I301" s="7273"/>
      <c r="J301" s="8646" t="s">
        <v>34318</v>
      </c>
      <c r="K301" s="8646" t="s">
        <v>34319</v>
      </c>
      <c r="L301" s="8637" t="s">
        <v>173</v>
      </c>
      <c r="M301" s="8683" t="s">
        <v>34369</v>
      </c>
      <c r="N301" s="7167"/>
      <c r="O301" s="7237">
        <v>1</v>
      </c>
      <c r="P301" s="7237">
        <v>1</v>
      </c>
      <c r="Q301" s="8646" t="s">
        <v>34320</v>
      </c>
      <c r="R301" s="7167"/>
      <c r="S301" s="4550"/>
      <c r="T301" s="4550"/>
      <c r="U301" s="4550"/>
      <c r="V301" s="7215"/>
      <c r="W301" s="4550"/>
      <c r="X301" s="7215"/>
      <c r="Y301" s="4550"/>
      <c r="Z301" s="4550"/>
      <c r="AA301" s="8461">
        <v>13897764</v>
      </c>
      <c r="AB301" s="4550"/>
      <c r="AC301" s="5050">
        <v>35000</v>
      </c>
      <c r="AD301" s="5050">
        <v>17000</v>
      </c>
      <c r="AE301" s="4908">
        <f t="shared" si="12"/>
        <v>52000</v>
      </c>
      <c r="AF301" s="7275"/>
      <c r="AG301" s="4550"/>
    </row>
    <row r="302" spans="1:33" s="6147" customFormat="1" ht="27.95" customHeight="1">
      <c r="A302" s="8646" t="s">
        <v>32881</v>
      </c>
      <c r="B302" s="8646" t="s">
        <v>34321</v>
      </c>
      <c r="C302" s="7163">
        <v>46148</v>
      </c>
      <c r="D302" s="7163">
        <v>46169</v>
      </c>
      <c r="E302" s="8682">
        <v>46149</v>
      </c>
      <c r="F302" s="8500">
        <f t="shared" si="11"/>
        <v>20</v>
      </c>
      <c r="G302" s="7167">
        <v>8604</v>
      </c>
      <c r="H302" s="8647" t="s">
        <v>1727</v>
      </c>
      <c r="I302" s="7273"/>
      <c r="J302" s="8646" t="s">
        <v>34322</v>
      </c>
      <c r="K302" s="8646" t="s">
        <v>30806</v>
      </c>
      <c r="L302" s="8637" t="s">
        <v>28</v>
      </c>
      <c r="M302" s="8683" t="s">
        <v>34370</v>
      </c>
      <c r="N302" s="7167"/>
      <c r="O302" s="7237">
        <v>2</v>
      </c>
      <c r="P302" s="7237">
        <v>2</v>
      </c>
      <c r="Q302" s="8646" t="s">
        <v>34323</v>
      </c>
      <c r="R302" s="7167"/>
      <c r="S302" s="4550"/>
      <c r="T302" s="4550"/>
      <c r="U302" s="4550"/>
      <c r="V302" s="4550"/>
      <c r="W302" s="4550"/>
      <c r="X302" s="4550"/>
      <c r="Y302" s="4550"/>
      <c r="Z302" s="4550"/>
      <c r="AA302" s="8461">
        <v>13897908</v>
      </c>
      <c r="AB302" s="4550"/>
      <c r="AC302" s="5050">
        <v>0</v>
      </c>
      <c r="AD302" s="5050">
        <v>8624</v>
      </c>
      <c r="AE302" s="4908">
        <f t="shared" si="12"/>
        <v>17248</v>
      </c>
      <c r="AF302" s="7275"/>
      <c r="AG302" s="4550"/>
    </row>
    <row r="303" spans="1:33" s="6147" customFormat="1" ht="27.95" customHeight="1">
      <c r="A303" s="8646" t="s">
        <v>34331</v>
      </c>
      <c r="B303" s="8735" t="s">
        <v>34332</v>
      </c>
      <c r="C303" s="7163">
        <v>46148</v>
      </c>
      <c r="D303" s="7163">
        <v>46182</v>
      </c>
      <c r="E303" s="8682">
        <v>46150</v>
      </c>
      <c r="F303" s="8500">
        <f t="shared" ref="F303:F370" si="13">SUM(D303-E303)</f>
        <v>32</v>
      </c>
      <c r="G303" s="7167">
        <v>6984</v>
      </c>
      <c r="H303" s="8647" t="s">
        <v>12238</v>
      </c>
      <c r="I303" s="7273"/>
      <c r="J303" s="8646" t="s">
        <v>34333</v>
      </c>
      <c r="K303" s="8646" t="s">
        <v>34334</v>
      </c>
      <c r="L303" s="8637" t="s">
        <v>21181</v>
      </c>
      <c r="M303" s="8683" t="s">
        <v>34371</v>
      </c>
      <c r="N303" s="7167"/>
      <c r="O303" s="7237">
        <v>1</v>
      </c>
      <c r="P303" s="7237">
        <v>1</v>
      </c>
      <c r="Q303" s="8646" t="s">
        <v>34335</v>
      </c>
      <c r="R303" s="7167"/>
      <c r="S303" s="4550"/>
      <c r="T303" s="4550"/>
      <c r="U303" s="4550"/>
      <c r="V303" s="4550"/>
      <c r="W303" s="4550"/>
      <c r="X303" s="4550"/>
      <c r="Y303" s="4550"/>
      <c r="Z303" s="4550"/>
      <c r="AA303" s="8461">
        <v>13898402</v>
      </c>
      <c r="AB303" s="4550"/>
      <c r="AC303" s="5050">
        <v>8625</v>
      </c>
      <c r="AD303" s="5050">
        <v>3782.5993100495798</v>
      </c>
      <c r="AE303" s="4908">
        <f t="shared" si="12"/>
        <v>12407.59931004958</v>
      </c>
      <c r="AF303" s="7275"/>
      <c r="AG303" s="4550"/>
    </row>
    <row r="304" spans="1:33" s="6147" customFormat="1" ht="27.95" customHeight="1">
      <c r="A304" s="8646" t="s">
        <v>32228</v>
      </c>
      <c r="B304" s="8646" t="s">
        <v>34336</v>
      </c>
      <c r="C304" s="7163">
        <v>46148</v>
      </c>
      <c r="D304" s="7163">
        <v>46182</v>
      </c>
      <c r="E304" s="8682">
        <v>46149</v>
      </c>
      <c r="F304" s="8500">
        <f t="shared" si="13"/>
        <v>33</v>
      </c>
      <c r="G304" s="7167">
        <v>8609</v>
      </c>
      <c r="H304" s="8647" t="s">
        <v>10292</v>
      </c>
      <c r="I304" s="7273" t="s">
        <v>21302</v>
      </c>
      <c r="J304" s="8646" t="s">
        <v>34337</v>
      </c>
      <c r="K304" s="8646" t="s">
        <v>34338</v>
      </c>
      <c r="L304" s="8637" t="s">
        <v>28</v>
      </c>
      <c r="M304" s="8683" t="s">
        <v>34372</v>
      </c>
      <c r="N304" s="7167"/>
      <c r="O304" s="7237">
        <v>2</v>
      </c>
      <c r="P304" s="7237">
        <v>2</v>
      </c>
      <c r="Q304" s="8646" t="s">
        <v>34339</v>
      </c>
      <c r="R304" s="7167"/>
      <c r="S304" s="4550"/>
      <c r="T304" s="4550"/>
      <c r="U304" s="4550"/>
      <c r="V304" s="4550"/>
      <c r="W304" s="4550"/>
      <c r="X304" s="4550"/>
      <c r="Y304" s="4550"/>
      <c r="Z304" s="4550"/>
      <c r="AA304" s="7212">
        <v>13899079</v>
      </c>
      <c r="AB304" s="4550"/>
      <c r="AC304" s="5050">
        <v>8625</v>
      </c>
      <c r="AD304" s="5050">
        <v>8624</v>
      </c>
      <c r="AE304" s="4908">
        <f t="shared" si="12"/>
        <v>25873</v>
      </c>
      <c r="AF304" s="7275"/>
      <c r="AG304" s="4550"/>
    </row>
    <row r="305" spans="1:33" s="6147" customFormat="1" ht="27.95" customHeight="1">
      <c r="A305" s="8646" t="s">
        <v>31728</v>
      </c>
      <c r="B305" s="8646" t="s">
        <v>34340</v>
      </c>
      <c r="C305" s="7163">
        <v>46148</v>
      </c>
      <c r="D305" s="7163">
        <v>46169</v>
      </c>
      <c r="E305" s="8682">
        <v>46149</v>
      </c>
      <c r="F305" s="8500">
        <f t="shared" si="13"/>
        <v>20</v>
      </c>
      <c r="G305" s="7167">
        <v>8593</v>
      </c>
      <c r="H305" s="8647" t="s">
        <v>19428</v>
      </c>
      <c r="I305" s="7273"/>
      <c r="J305" s="8646" t="s">
        <v>34341</v>
      </c>
      <c r="K305" s="8646" t="s">
        <v>34342</v>
      </c>
      <c r="L305" s="8637" t="s">
        <v>173</v>
      </c>
      <c r="M305" s="8683" t="s">
        <v>34373</v>
      </c>
      <c r="N305" s="7167"/>
      <c r="O305" s="7237">
        <v>1</v>
      </c>
      <c r="P305" s="7237">
        <v>1</v>
      </c>
      <c r="Q305" s="8646" t="s">
        <v>34343</v>
      </c>
      <c r="R305" s="7167"/>
      <c r="S305" s="4550"/>
      <c r="T305" s="4550"/>
      <c r="U305" s="4550"/>
      <c r="V305" s="7290"/>
      <c r="W305" s="4550"/>
      <c r="X305" s="7290"/>
      <c r="Y305" s="4550"/>
      <c r="Z305" s="4550"/>
      <c r="AA305" s="8461">
        <v>13899170</v>
      </c>
      <c r="AB305" s="4550"/>
      <c r="AC305" s="5050">
        <v>0</v>
      </c>
      <c r="AD305" s="5050">
        <v>8624</v>
      </c>
      <c r="AE305" s="4908">
        <f t="shared" si="12"/>
        <v>8624</v>
      </c>
      <c r="AF305" s="7275"/>
      <c r="AG305" s="4550"/>
    </row>
    <row r="306" spans="1:33" s="6147" customFormat="1" ht="27.95" customHeight="1">
      <c r="A306" s="8708" t="s">
        <v>32221</v>
      </c>
      <c r="B306" s="8708" t="s">
        <v>34374</v>
      </c>
      <c r="C306" s="7163">
        <v>46120</v>
      </c>
      <c r="D306" s="7163">
        <v>46178</v>
      </c>
      <c r="E306" s="8703">
        <v>46149</v>
      </c>
      <c r="F306" s="8709">
        <f t="shared" si="13"/>
        <v>29</v>
      </c>
      <c r="G306" s="8708">
        <v>8646</v>
      </c>
      <c r="H306" s="8710" t="s">
        <v>34375</v>
      </c>
      <c r="I306" s="8708"/>
      <c r="J306" s="8708" t="s">
        <v>34376</v>
      </c>
      <c r="K306" s="8708" t="s">
        <v>34377</v>
      </c>
      <c r="L306" s="8708" t="s">
        <v>173</v>
      </c>
      <c r="M306" s="8705" t="s">
        <v>34378</v>
      </c>
      <c r="N306" s="8708"/>
      <c r="O306" s="8711">
        <v>1</v>
      </c>
      <c r="P306" s="8711">
        <v>1</v>
      </c>
      <c r="Q306" s="8708" t="s">
        <v>34379</v>
      </c>
      <c r="R306" s="8708"/>
      <c r="S306" s="8708"/>
      <c r="T306" s="8708"/>
      <c r="U306" s="8708"/>
      <c r="V306" s="8708"/>
      <c r="W306" s="8708"/>
      <c r="X306" s="8708"/>
      <c r="Y306" s="8708"/>
      <c r="Z306" s="8708"/>
      <c r="AA306" s="8461">
        <v>13881124</v>
      </c>
      <c r="AB306" s="8708"/>
      <c r="AC306" s="5050">
        <v>23250</v>
      </c>
      <c r="AD306" s="5050">
        <v>13612.5</v>
      </c>
      <c r="AE306" s="4908">
        <f t="shared" si="12"/>
        <v>36862.5</v>
      </c>
      <c r="AF306" s="8708"/>
      <c r="AG306" s="8708"/>
    </row>
    <row r="307" spans="1:33" s="6147" customFormat="1" ht="27.95" customHeight="1">
      <c r="A307" s="8708" t="s">
        <v>32221</v>
      </c>
      <c r="B307" s="8830" t="s">
        <v>34930</v>
      </c>
      <c r="C307" s="7163">
        <v>46121</v>
      </c>
      <c r="D307" s="7163">
        <v>46183</v>
      </c>
      <c r="E307" s="8703">
        <v>46149</v>
      </c>
      <c r="F307" s="8709">
        <f t="shared" si="13"/>
        <v>34</v>
      </c>
      <c r="G307" s="8708">
        <v>8646</v>
      </c>
      <c r="H307" s="8710" t="s">
        <v>34048</v>
      </c>
      <c r="I307" s="8708"/>
      <c r="J307" s="8708" t="s">
        <v>34381</v>
      </c>
      <c r="K307" s="8708" t="s">
        <v>34382</v>
      </c>
      <c r="L307" s="8708" t="s">
        <v>128</v>
      </c>
      <c r="M307" s="8705" t="s">
        <v>34383</v>
      </c>
      <c r="N307" s="8708"/>
      <c r="O307" s="8711">
        <v>3</v>
      </c>
      <c r="P307" s="8711">
        <v>3</v>
      </c>
      <c r="Q307" s="8708" t="s">
        <v>34384</v>
      </c>
      <c r="R307" s="8708"/>
      <c r="S307" s="8708"/>
      <c r="T307" s="8708"/>
      <c r="U307" s="8708"/>
      <c r="V307" s="8708"/>
      <c r="W307" s="8708"/>
      <c r="X307" s="8708"/>
      <c r="Y307" s="8708"/>
      <c r="Z307" s="8708"/>
      <c r="AA307" s="8704">
        <v>13881162</v>
      </c>
      <c r="AB307" s="8708"/>
      <c r="AC307" s="5050">
        <v>3875</v>
      </c>
      <c r="AD307" s="5050">
        <v>13612.5</v>
      </c>
      <c r="AE307" s="4908">
        <f t="shared" si="12"/>
        <v>44712.5</v>
      </c>
      <c r="AF307" s="8708"/>
      <c r="AG307" s="8708"/>
    </row>
    <row r="308" spans="1:33" s="6147" customFormat="1" ht="27.95" customHeight="1">
      <c r="A308" s="8708" t="s">
        <v>32221</v>
      </c>
      <c r="B308" s="8708" t="s">
        <v>34385</v>
      </c>
      <c r="C308" s="7163">
        <v>46142</v>
      </c>
      <c r="D308" s="7163">
        <v>46183</v>
      </c>
      <c r="E308" s="8703">
        <v>46149</v>
      </c>
      <c r="F308" s="8709">
        <f t="shared" si="13"/>
        <v>34</v>
      </c>
      <c r="G308" s="8708">
        <v>8646</v>
      </c>
      <c r="H308" s="8710" t="s">
        <v>5421</v>
      </c>
      <c r="I308" s="8708"/>
      <c r="J308" s="8708" t="s">
        <v>34386</v>
      </c>
      <c r="K308" s="8708" t="s">
        <v>34387</v>
      </c>
      <c r="L308" s="8708" t="s">
        <v>173</v>
      </c>
      <c r="M308" s="8705" t="s">
        <v>34388</v>
      </c>
      <c r="N308" s="8708"/>
      <c r="O308" s="8711">
        <v>1</v>
      </c>
      <c r="P308" s="8711">
        <v>1</v>
      </c>
      <c r="Q308" s="8708" t="s">
        <v>34389</v>
      </c>
      <c r="R308" s="8708"/>
      <c r="S308" s="8708"/>
      <c r="T308" s="8708"/>
      <c r="U308" s="8708"/>
      <c r="V308" s="8708"/>
      <c r="W308" s="8708"/>
      <c r="X308" s="8708"/>
      <c r="Y308" s="8708"/>
      <c r="Z308" s="8708"/>
      <c r="AA308" s="8704">
        <v>13881212</v>
      </c>
      <c r="AB308" s="8708"/>
      <c r="AC308" s="5050">
        <v>69750</v>
      </c>
      <c r="AD308" s="5050">
        <v>13612.5</v>
      </c>
      <c r="AE308" s="4908">
        <f t="shared" si="12"/>
        <v>83362.5</v>
      </c>
      <c r="AF308" s="8708"/>
      <c r="AG308" s="8708"/>
    </row>
    <row r="309" spans="1:33" s="6147" customFormat="1" ht="27.95" customHeight="1">
      <c r="A309" s="8708" t="s">
        <v>32221</v>
      </c>
      <c r="B309" s="8708" t="s">
        <v>34390</v>
      </c>
      <c r="C309" s="7163">
        <v>46120</v>
      </c>
      <c r="D309" s="7163">
        <v>46183</v>
      </c>
      <c r="E309" s="8703">
        <v>46149</v>
      </c>
      <c r="F309" s="8709">
        <f t="shared" si="13"/>
        <v>34</v>
      </c>
      <c r="G309" s="8708">
        <v>8646</v>
      </c>
      <c r="H309" s="8710" t="s">
        <v>5192</v>
      </c>
      <c r="I309" s="8708"/>
      <c r="J309" s="8708" t="s">
        <v>34391</v>
      </c>
      <c r="K309" s="8708" t="s">
        <v>34392</v>
      </c>
      <c r="L309" s="8708" t="s">
        <v>173</v>
      </c>
      <c r="M309" s="8705" t="s">
        <v>34393</v>
      </c>
      <c r="N309" s="8708"/>
      <c r="O309" s="8711">
        <v>1</v>
      </c>
      <c r="P309" s="8711">
        <v>1</v>
      </c>
      <c r="Q309" s="8708" t="s">
        <v>34379</v>
      </c>
      <c r="R309" s="8708"/>
      <c r="S309" s="8708"/>
      <c r="T309" s="8708"/>
      <c r="U309" s="8708"/>
      <c r="V309" s="8708"/>
      <c r="W309" s="8708"/>
      <c r="X309" s="8708"/>
      <c r="Y309" s="8708"/>
      <c r="Z309" s="8708"/>
      <c r="AA309" s="8704">
        <v>13881371</v>
      </c>
      <c r="AB309" s="8708"/>
      <c r="AC309" s="5050">
        <v>15500</v>
      </c>
      <c r="AD309" s="5050">
        <v>13612.5</v>
      </c>
      <c r="AE309" s="4908">
        <f t="shared" si="12"/>
        <v>29112.5</v>
      </c>
      <c r="AF309" s="8708"/>
      <c r="AG309" s="8708"/>
    </row>
    <row r="310" spans="1:33" s="6147" customFormat="1" ht="27.95" customHeight="1">
      <c r="A310" s="8708" t="s">
        <v>32095</v>
      </c>
      <c r="B310" s="8708" t="s">
        <v>34394</v>
      </c>
      <c r="C310" s="7163">
        <v>46133</v>
      </c>
      <c r="D310" s="7163">
        <v>46183</v>
      </c>
      <c r="E310" s="8703">
        <v>46149</v>
      </c>
      <c r="F310" s="8709">
        <f t="shared" si="13"/>
        <v>34</v>
      </c>
      <c r="G310" s="8708">
        <v>9055</v>
      </c>
      <c r="H310" s="8710" t="s">
        <v>34395</v>
      </c>
      <c r="I310" s="8708"/>
      <c r="J310" s="8708" t="s">
        <v>34396</v>
      </c>
      <c r="K310" s="8708" t="s">
        <v>34397</v>
      </c>
      <c r="L310" s="8708" t="s">
        <v>173</v>
      </c>
      <c r="M310" s="8705" t="s">
        <v>34398</v>
      </c>
      <c r="N310" s="8708"/>
      <c r="O310" s="8711">
        <v>1</v>
      </c>
      <c r="P310" s="8711">
        <v>1</v>
      </c>
      <c r="Q310" s="8708" t="s">
        <v>34399</v>
      </c>
      <c r="R310" s="8708"/>
      <c r="S310" s="8708"/>
      <c r="T310" s="8708"/>
      <c r="U310" s="8708"/>
      <c r="V310" s="8708"/>
      <c r="W310" s="8708"/>
      <c r="X310" s="8708"/>
      <c r="Y310" s="8708"/>
      <c r="Z310" s="8708"/>
      <c r="AA310" s="5082">
        <v>13881426</v>
      </c>
      <c r="AB310" s="8708"/>
      <c r="AC310" s="5050">
        <v>0</v>
      </c>
      <c r="AD310" s="5050">
        <v>7656</v>
      </c>
      <c r="AE310" s="4908">
        <f t="shared" si="12"/>
        <v>7656</v>
      </c>
      <c r="AF310" s="8708"/>
      <c r="AG310" s="8708"/>
    </row>
    <row r="311" spans="1:33" s="6147" customFormat="1" ht="27.95" customHeight="1">
      <c r="A311" s="8708" t="s">
        <v>32221</v>
      </c>
      <c r="B311" s="8708" t="s">
        <v>34400</v>
      </c>
      <c r="C311" s="7163">
        <v>46121</v>
      </c>
      <c r="D311" s="7163">
        <v>46183</v>
      </c>
      <c r="E311" s="8703">
        <v>46149</v>
      </c>
      <c r="F311" s="8709">
        <f t="shared" si="13"/>
        <v>34</v>
      </c>
      <c r="G311" s="8708">
        <v>8646</v>
      </c>
      <c r="H311" s="8710" t="s">
        <v>34401</v>
      </c>
      <c r="I311" s="8708"/>
      <c r="J311" s="8708" t="s">
        <v>34254</v>
      </c>
      <c r="K311" s="8708" t="s">
        <v>34402</v>
      </c>
      <c r="L311" s="8708" t="s">
        <v>62</v>
      </c>
      <c r="M311" s="8705" t="s">
        <v>34403</v>
      </c>
      <c r="N311" s="8708"/>
      <c r="O311" s="8711">
        <v>5</v>
      </c>
      <c r="P311" s="8711">
        <v>5</v>
      </c>
      <c r="Q311" s="8708" t="s">
        <v>34404</v>
      </c>
      <c r="R311" s="8708"/>
      <c r="S311" s="8708"/>
      <c r="T311" s="8708"/>
      <c r="U311" s="8708"/>
      <c r="V311" s="8708"/>
      <c r="W311" s="8708"/>
      <c r="X311" s="8708"/>
      <c r="Y311" s="8708"/>
      <c r="Z311" s="8708"/>
      <c r="AA311" s="8461">
        <v>13881435</v>
      </c>
      <c r="AB311" s="8708"/>
      <c r="AC311" s="5050">
        <v>0</v>
      </c>
      <c r="AD311" s="5050">
        <v>13612.5</v>
      </c>
      <c r="AE311" s="4908">
        <f t="shared" si="12"/>
        <v>68062.5</v>
      </c>
      <c r="AF311" s="8708"/>
      <c r="AG311" s="8708"/>
    </row>
    <row r="312" spans="1:33" s="6147" customFormat="1" ht="27.95" customHeight="1">
      <c r="A312" s="8708" t="s">
        <v>32221</v>
      </c>
      <c r="B312" s="8708" t="s">
        <v>34405</v>
      </c>
      <c r="C312" s="7163">
        <v>46121</v>
      </c>
      <c r="D312" s="7163">
        <v>46183</v>
      </c>
      <c r="E312" s="8703">
        <v>46149</v>
      </c>
      <c r="F312" s="8709">
        <f t="shared" si="13"/>
        <v>34</v>
      </c>
      <c r="G312" s="8708">
        <v>8646</v>
      </c>
      <c r="H312" s="8710" t="s">
        <v>34406</v>
      </c>
      <c r="I312" s="8708"/>
      <c r="J312" s="8708" t="s">
        <v>34407</v>
      </c>
      <c r="K312" s="8708" t="s">
        <v>34408</v>
      </c>
      <c r="L312" s="8708" t="s">
        <v>193</v>
      </c>
      <c r="M312" s="8705" t="s">
        <v>34409</v>
      </c>
      <c r="N312" s="8708"/>
      <c r="O312" s="8711">
        <v>6</v>
      </c>
      <c r="P312" s="8711">
        <v>6</v>
      </c>
      <c r="Q312" s="8708" t="s">
        <v>34410</v>
      </c>
      <c r="R312" s="8708"/>
      <c r="S312" s="8708"/>
      <c r="T312" s="8708"/>
      <c r="U312" s="8708"/>
      <c r="V312" s="8708"/>
      <c r="W312" s="8708"/>
      <c r="X312" s="8708"/>
      <c r="Y312" s="8708"/>
      <c r="Z312" s="8708"/>
      <c r="AA312" s="5082">
        <v>13881934</v>
      </c>
      <c r="AB312" s="8708"/>
      <c r="AC312" s="5050">
        <v>38750</v>
      </c>
      <c r="AD312" s="5050">
        <v>13612.5</v>
      </c>
      <c r="AE312" s="4908">
        <f t="shared" si="12"/>
        <v>120425</v>
      </c>
      <c r="AF312" s="8708"/>
      <c r="AG312" s="8708"/>
    </row>
    <row r="313" spans="1:33" s="6147" customFormat="1" ht="27.95" customHeight="1">
      <c r="A313" s="8708" t="s">
        <v>31492</v>
      </c>
      <c r="B313" s="8708" t="s">
        <v>34411</v>
      </c>
      <c r="C313" s="7163">
        <v>46126</v>
      </c>
      <c r="D313" s="7163">
        <v>46183</v>
      </c>
      <c r="E313" s="8703">
        <v>46149</v>
      </c>
      <c r="F313" s="8709">
        <f t="shared" si="13"/>
        <v>34</v>
      </c>
      <c r="G313" s="8708">
        <v>8634</v>
      </c>
      <c r="H313" s="8710" t="s">
        <v>30309</v>
      </c>
      <c r="I313" s="8708"/>
      <c r="J313" s="8708" t="s">
        <v>34412</v>
      </c>
      <c r="K313" s="8708" t="s">
        <v>34413</v>
      </c>
      <c r="L313" s="8708" t="s">
        <v>67</v>
      </c>
      <c r="M313" s="8705" t="s">
        <v>34414</v>
      </c>
      <c r="N313" s="8708"/>
      <c r="O313" s="8711">
        <v>7</v>
      </c>
      <c r="P313" s="8711">
        <v>7</v>
      </c>
      <c r="Q313" s="8708" t="s">
        <v>34415</v>
      </c>
      <c r="R313" s="8708"/>
      <c r="S313" s="8708"/>
      <c r="T313" s="8708"/>
      <c r="U313" s="8708"/>
      <c r="V313" s="8708"/>
      <c r="W313" s="8708"/>
      <c r="X313" s="8708"/>
      <c r="Y313" s="8708"/>
      <c r="Z313" s="8708"/>
      <c r="AA313" s="8704">
        <v>13881969</v>
      </c>
      <c r="AB313" s="8708"/>
      <c r="AC313" s="5050">
        <v>4125</v>
      </c>
      <c r="AD313" s="5050">
        <v>8712</v>
      </c>
      <c r="AE313" s="4908">
        <f t="shared" si="12"/>
        <v>65109</v>
      </c>
      <c r="AF313" s="8708"/>
      <c r="AG313" s="8708"/>
    </row>
    <row r="314" spans="1:33" s="6147" customFormat="1" ht="27.95" customHeight="1">
      <c r="A314" s="8708" t="s">
        <v>32221</v>
      </c>
      <c r="B314" s="8708" t="s">
        <v>34416</v>
      </c>
      <c r="C314" s="7163">
        <v>46142</v>
      </c>
      <c r="D314" s="7163">
        <v>46183</v>
      </c>
      <c r="E314" s="8703">
        <v>46149</v>
      </c>
      <c r="F314" s="8709">
        <f t="shared" si="13"/>
        <v>34</v>
      </c>
      <c r="G314" s="8708">
        <v>8646</v>
      </c>
      <c r="H314" s="8710" t="s">
        <v>5614</v>
      </c>
      <c r="I314" s="8708"/>
      <c r="J314" s="8708" t="s">
        <v>34417</v>
      </c>
      <c r="K314" s="8708" t="s">
        <v>34418</v>
      </c>
      <c r="L314" s="8708" t="s">
        <v>76</v>
      </c>
      <c r="M314" s="8705" t="s">
        <v>34419</v>
      </c>
      <c r="N314" s="8708"/>
      <c r="O314" s="8711">
        <v>4</v>
      </c>
      <c r="P314" s="8711">
        <v>4</v>
      </c>
      <c r="Q314" s="8708" t="s">
        <v>34420</v>
      </c>
      <c r="R314" s="8708"/>
      <c r="S314" s="8708"/>
      <c r="T314" s="8708"/>
      <c r="U314" s="8708"/>
      <c r="V314" s="8708"/>
      <c r="W314" s="8708"/>
      <c r="X314" s="8708"/>
      <c r="Y314" s="8708"/>
      <c r="Z314" s="8708"/>
      <c r="AA314" s="8712">
        <v>13882112</v>
      </c>
      <c r="AB314" s="8708"/>
      <c r="AC314" s="5050">
        <v>0</v>
      </c>
      <c r="AD314" s="5050">
        <v>13612.5</v>
      </c>
      <c r="AE314" s="4908">
        <f t="shared" si="12"/>
        <v>54450</v>
      </c>
      <c r="AF314" s="8708"/>
      <c r="AG314" s="8708"/>
    </row>
    <row r="315" spans="1:33" s="6147" customFormat="1" ht="27.95" customHeight="1">
      <c r="A315" s="8708" t="s">
        <v>32095</v>
      </c>
      <c r="B315" s="8708" t="s">
        <v>34421</v>
      </c>
      <c r="C315" s="7163">
        <v>46134</v>
      </c>
      <c r="D315" s="7163">
        <v>46183</v>
      </c>
      <c r="E315" s="8703">
        <v>46149</v>
      </c>
      <c r="F315" s="8709">
        <f t="shared" si="13"/>
        <v>34</v>
      </c>
      <c r="G315" s="8708">
        <v>9055</v>
      </c>
      <c r="H315" s="8710" t="s">
        <v>16446</v>
      </c>
      <c r="I315" s="8708"/>
      <c r="J315" s="8708" t="s">
        <v>34422</v>
      </c>
      <c r="K315" s="8708" t="s">
        <v>33623</v>
      </c>
      <c r="L315" s="8708" t="s">
        <v>173</v>
      </c>
      <c r="M315" s="8705" t="s">
        <v>34423</v>
      </c>
      <c r="N315" s="8708"/>
      <c r="O315" s="8711">
        <v>1</v>
      </c>
      <c r="P315" s="8711">
        <v>1</v>
      </c>
      <c r="Q315" s="8708" t="s">
        <v>34424</v>
      </c>
      <c r="R315" s="8708"/>
      <c r="S315" s="8708"/>
      <c r="T315" s="8708"/>
      <c r="U315" s="8708"/>
      <c r="V315" s="8708"/>
      <c r="W315" s="8708"/>
      <c r="X315" s="8708"/>
      <c r="Y315" s="8708"/>
      <c r="Z315" s="8708"/>
      <c r="AA315" s="8598">
        <v>13882120</v>
      </c>
      <c r="AB315" s="8708"/>
      <c r="AC315" s="5050">
        <v>0</v>
      </c>
      <c r="AD315" s="5050">
        <v>7656</v>
      </c>
      <c r="AE315" s="4908">
        <f t="shared" si="12"/>
        <v>7656</v>
      </c>
      <c r="AF315" s="8708"/>
      <c r="AG315" s="8708"/>
    </row>
    <row r="316" spans="1:33" s="6147" customFormat="1" ht="27.95" customHeight="1">
      <c r="A316" s="8708" t="s">
        <v>32051</v>
      </c>
      <c r="B316" s="8708" t="s">
        <v>34425</v>
      </c>
      <c r="C316" s="7163">
        <v>46142</v>
      </c>
      <c r="D316" s="7163">
        <v>46183</v>
      </c>
      <c r="E316" s="8703">
        <v>46149</v>
      </c>
      <c r="F316" s="8709">
        <f t="shared" si="13"/>
        <v>34</v>
      </c>
      <c r="G316" s="8708">
        <v>8644</v>
      </c>
      <c r="H316" s="8710" t="s">
        <v>10960</v>
      </c>
      <c r="I316" s="8708"/>
      <c r="J316" s="8708" t="s">
        <v>34442</v>
      </c>
      <c r="K316" s="8708" t="s">
        <v>34443</v>
      </c>
      <c r="L316" s="8708" t="s">
        <v>173</v>
      </c>
      <c r="M316" s="8705" t="s">
        <v>34444</v>
      </c>
      <c r="N316" s="8708"/>
      <c r="O316" s="8711">
        <v>1</v>
      </c>
      <c r="P316" s="8711">
        <v>1</v>
      </c>
      <c r="Q316" s="8708" t="s">
        <v>30245</v>
      </c>
      <c r="R316" s="8708"/>
      <c r="S316" s="8708"/>
      <c r="T316" s="8708"/>
      <c r="U316" s="8708"/>
      <c r="V316" s="8708"/>
      <c r="W316" s="8708"/>
      <c r="X316" s="8708"/>
      <c r="Y316" s="8708"/>
      <c r="Z316" s="8708"/>
      <c r="AA316" s="8461">
        <v>13882665</v>
      </c>
      <c r="AB316" s="8708"/>
      <c r="AC316" s="5050">
        <v>12750</v>
      </c>
      <c r="AD316" s="5050">
        <v>7656</v>
      </c>
      <c r="AE316" s="4908">
        <f t="shared" si="12"/>
        <v>20406</v>
      </c>
      <c r="AF316" s="8708"/>
      <c r="AG316" s="8708"/>
    </row>
    <row r="317" spans="1:33" s="6147" customFormat="1" ht="27.95" customHeight="1">
      <c r="A317" s="8708" t="s">
        <v>32051</v>
      </c>
      <c r="B317" s="8708" t="s">
        <v>34446</v>
      </c>
      <c r="C317" s="7163">
        <v>46142</v>
      </c>
      <c r="D317" s="7163">
        <v>46183</v>
      </c>
      <c r="E317" s="8703">
        <v>46149</v>
      </c>
      <c r="F317" s="8709">
        <f t="shared" si="13"/>
        <v>34</v>
      </c>
      <c r="G317" s="7167">
        <v>8644</v>
      </c>
      <c r="H317" s="8710" t="s">
        <v>584</v>
      </c>
      <c r="I317" s="7273"/>
      <c r="J317" s="8708" t="s">
        <v>34447</v>
      </c>
      <c r="K317" s="8708" t="s">
        <v>34448</v>
      </c>
      <c r="L317" s="8708" t="s">
        <v>173</v>
      </c>
      <c r="M317" s="8705" t="s">
        <v>34450</v>
      </c>
      <c r="N317" s="7167"/>
      <c r="O317" s="7237">
        <v>1</v>
      </c>
      <c r="P317" s="7237">
        <v>1</v>
      </c>
      <c r="Q317" s="8708" t="s">
        <v>34449</v>
      </c>
      <c r="R317" s="7167"/>
      <c r="S317" s="4550"/>
      <c r="T317" s="4550"/>
      <c r="U317" s="4550"/>
      <c r="V317" s="4550"/>
      <c r="W317" s="4550"/>
      <c r="X317" s="4550"/>
      <c r="Y317" s="4550"/>
      <c r="Z317" s="4550"/>
      <c r="AA317" s="4893">
        <v>13882747</v>
      </c>
      <c r="AB317" s="4550"/>
      <c r="AC317" s="5050">
        <v>8625</v>
      </c>
      <c r="AD317" s="5050">
        <v>7656</v>
      </c>
      <c r="AE317" s="4908">
        <f t="shared" si="12"/>
        <v>16281</v>
      </c>
      <c r="AF317" s="7275"/>
      <c r="AG317" s="4550"/>
    </row>
    <row r="318" spans="1:33" s="6147" customFormat="1" ht="27.95" customHeight="1">
      <c r="A318" s="8708" t="s">
        <v>32051</v>
      </c>
      <c r="B318" s="8708" t="s">
        <v>34445</v>
      </c>
      <c r="C318" s="7163">
        <v>46142</v>
      </c>
      <c r="D318" s="7163">
        <v>46183</v>
      </c>
      <c r="E318" s="8703">
        <v>46149</v>
      </c>
      <c r="F318" s="8709">
        <f t="shared" si="13"/>
        <v>34</v>
      </c>
      <c r="G318" s="7167">
        <v>8644</v>
      </c>
      <c r="H318" s="8710" t="s">
        <v>13470</v>
      </c>
      <c r="I318" s="7273"/>
      <c r="J318" s="8708" t="s">
        <v>34452</v>
      </c>
      <c r="K318" s="8708" t="s">
        <v>34453</v>
      </c>
      <c r="L318" s="8708" t="s">
        <v>173</v>
      </c>
      <c r="M318" s="8705" t="s">
        <v>34454</v>
      </c>
      <c r="N318" s="7167"/>
      <c r="O318" s="7237">
        <v>1</v>
      </c>
      <c r="P318" s="7237">
        <v>1</v>
      </c>
      <c r="Q318" s="8708" t="s">
        <v>30245</v>
      </c>
      <c r="R318" s="7167"/>
      <c r="S318" s="4550"/>
      <c r="T318" s="4550"/>
      <c r="U318" s="4550"/>
      <c r="V318" s="4550"/>
      <c r="W318" s="4550"/>
      <c r="X318" s="4550"/>
      <c r="Y318" s="4550"/>
      <c r="Z318" s="4550"/>
      <c r="AA318" s="4893">
        <v>13882813</v>
      </c>
      <c r="AB318" s="4550"/>
      <c r="AC318" s="5050">
        <v>21375</v>
      </c>
      <c r="AD318" s="5050">
        <v>7656</v>
      </c>
      <c r="AE318" s="4908">
        <f t="shared" si="12"/>
        <v>29031</v>
      </c>
      <c r="AF318" s="7275"/>
      <c r="AG318" s="4550"/>
    </row>
    <row r="319" spans="1:33" s="6147" customFormat="1" ht="27.95" customHeight="1">
      <c r="A319" s="8708" t="s">
        <v>32051</v>
      </c>
      <c r="B319" s="8708" t="s">
        <v>34451</v>
      </c>
      <c r="C319" s="7163">
        <v>46172</v>
      </c>
      <c r="D319" s="7163">
        <v>46183</v>
      </c>
      <c r="E319" s="8703">
        <v>46149</v>
      </c>
      <c r="F319" s="8709">
        <f t="shared" si="13"/>
        <v>34</v>
      </c>
      <c r="G319" s="7167">
        <v>8644</v>
      </c>
      <c r="H319" s="8710" t="s">
        <v>34455</v>
      </c>
      <c r="I319" s="7273"/>
      <c r="J319" s="8708" t="s">
        <v>34456</v>
      </c>
      <c r="K319" s="8708" t="s">
        <v>34457</v>
      </c>
      <c r="L319" s="8708" t="s">
        <v>173</v>
      </c>
      <c r="M319" s="8705" t="s">
        <v>34458</v>
      </c>
      <c r="N319" s="7167"/>
      <c r="O319" s="7237">
        <v>1</v>
      </c>
      <c r="P319" s="7237">
        <v>1</v>
      </c>
      <c r="Q319" s="8708" t="s">
        <v>30449</v>
      </c>
      <c r="R319" s="7167"/>
      <c r="S319" s="4550"/>
      <c r="T319" s="4550"/>
      <c r="U319" s="4550"/>
      <c r="V319" s="4550"/>
      <c r="W319" s="4550"/>
      <c r="X319" s="4550"/>
      <c r="Y319" s="4550"/>
      <c r="Z319" s="4550"/>
      <c r="AA319" s="7153">
        <v>13883872</v>
      </c>
      <c r="AB319" s="4550"/>
      <c r="AC319" s="5050">
        <v>4125</v>
      </c>
      <c r="AD319" s="5050">
        <v>7656</v>
      </c>
      <c r="AE319" s="4908">
        <f t="shared" si="12"/>
        <v>11781</v>
      </c>
      <c r="AF319" s="7275"/>
      <c r="AG319" s="4550"/>
    </row>
    <row r="320" spans="1:33" s="6147" customFormat="1" ht="27.95" customHeight="1">
      <c r="A320" s="8708" t="s">
        <v>32073</v>
      </c>
      <c r="B320" s="8708" t="s">
        <v>34469</v>
      </c>
      <c r="C320" s="7163">
        <v>46146</v>
      </c>
      <c r="D320" s="7163">
        <v>46183</v>
      </c>
      <c r="E320" s="8703">
        <v>46149</v>
      </c>
      <c r="F320" s="8709">
        <f t="shared" si="13"/>
        <v>34</v>
      </c>
      <c r="G320" s="7167">
        <v>9055</v>
      </c>
      <c r="H320" s="8710" t="s">
        <v>33284</v>
      </c>
      <c r="I320" s="7273"/>
      <c r="J320" s="8708" t="s">
        <v>34470</v>
      </c>
      <c r="K320" s="8708" t="s">
        <v>34471</v>
      </c>
      <c r="L320" s="8708" t="s">
        <v>173</v>
      </c>
      <c r="M320" s="8705" t="s">
        <v>34473</v>
      </c>
      <c r="N320" s="7167"/>
      <c r="O320" s="7237">
        <v>1</v>
      </c>
      <c r="P320" s="7237">
        <v>1</v>
      </c>
      <c r="Q320" s="8708" t="s">
        <v>34472</v>
      </c>
      <c r="R320" s="7167"/>
      <c r="S320" s="4550"/>
      <c r="T320" s="4550"/>
      <c r="U320" s="4550"/>
      <c r="V320" s="4550"/>
      <c r="W320" s="4550"/>
      <c r="X320" s="4550"/>
      <c r="Y320" s="4550"/>
      <c r="Z320" s="4550"/>
      <c r="AA320" s="4893">
        <v>13890272</v>
      </c>
      <c r="AB320" s="4550"/>
      <c r="AC320" s="5050">
        <v>1500</v>
      </c>
      <c r="AD320" s="5050">
        <v>8800</v>
      </c>
      <c r="AE320" s="4908">
        <f t="shared" si="12"/>
        <v>10300</v>
      </c>
      <c r="AF320" s="7275"/>
      <c r="AG320" s="4550"/>
    </row>
    <row r="321" spans="1:33" s="6147" customFormat="1" ht="27.95" customHeight="1">
      <c r="A321" s="8767" t="s">
        <v>32095</v>
      </c>
      <c r="B321" s="8708" t="s">
        <v>34478</v>
      </c>
      <c r="C321" s="7163">
        <v>46146</v>
      </c>
      <c r="D321" s="7163">
        <v>46183</v>
      </c>
      <c r="E321" s="8703">
        <v>46149</v>
      </c>
      <c r="F321" s="8709">
        <f t="shared" si="13"/>
        <v>34</v>
      </c>
      <c r="G321" s="7167">
        <v>9055</v>
      </c>
      <c r="H321" s="8710" t="s">
        <v>34479</v>
      </c>
      <c r="I321" s="7273"/>
      <c r="J321" s="8708" t="s">
        <v>34480</v>
      </c>
      <c r="K321" s="8708" t="s">
        <v>34481</v>
      </c>
      <c r="L321" s="8708" t="s">
        <v>173</v>
      </c>
      <c r="M321" s="8705" t="s">
        <v>34483</v>
      </c>
      <c r="N321" s="7167"/>
      <c r="O321" s="7237">
        <v>1</v>
      </c>
      <c r="P321" s="7237">
        <v>1</v>
      </c>
      <c r="Q321" s="8708" t="s">
        <v>34482</v>
      </c>
      <c r="R321" s="7167"/>
      <c r="S321" s="4550"/>
      <c r="T321" s="4550"/>
      <c r="U321" s="4550"/>
      <c r="V321" s="4550"/>
      <c r="W321" s="4550"/>
      <c r="X321" s="4550"/>
      <c r="Y321" s="4550"/>
      <c r="Z321" s="4550"/>
      <c r="AA321" s="4550">
        <v>13894975</v>
      </c>
      <c r="AB321" s="4550"/>
      <c r="AC321" s="5050">
        <v>0</v>
      </c>
      <c r="AD321" s="5050">
        <v>7656</v>
      </c>
      <c r="AE321" s="4908">
        <f t="shared" si="12"/>
        <v>7656</v>
      </c>
      <c r="AF321" s="7275"/>
      <c r="AG321" s="4550"/>
    </row>
    <row r="322" spans="1:33" s="6147" customFormat="1" ht="27.95" customHeight="1">
      <c r="A322" s="8708" t="s">
        <v>32051</v>
      </c>
      <c r="B322" s="8708" t="s">
        <v>34484</v>
      </c>
      <c r="C322" s="7163">
        <v>46148</v>
      </c>
      <c r="D322" s="7163">
        <v>46183</v>
      </c>
      <c r="E322" s="8703">
        <v>46149</v>
      </c>
      <c r="F322" s="8709">
        <f t="shared" si="13"/>
        <v>34</v>
      </c>
      <c r="G322" s="7167">
        <v>8644</v>
      </c>
      <c r="H322" s="8710" t="s">
        <v>4542</v>
      </c>
      <c r="I322" s="7273"/>
      <c r="J322" s="8708" t="s">
        <v>34485</v>
      </c>
      <c r="K322" s="8708" t="s">
        <v>34486</v>
      </c>
      <c r="L322" s="8708" t="s">
        <v>173</v>
      </c>
      <c r="M322" s="8705" t="s">
        <v>34488</v>
      </c>
      <c r="N322" s="7167"/>
      <c r="O322" s="7237">
        <v>1</v>
      </c>
      <c r="P322" s="7237">
        <v>1</v>
      </c>
      <c r="Q322" s="8708" t="s">
        <v>34487</v>
      </c>
      <c r="R322" s="7167"/>
      <c r="S322" s="4550"/>
      <c r="T322" s="4550"/>
      <c r="U322" s="4550"/>
      <c r="V322" s="4550"/>
      <c r="W322" s="4550"/>
      <c r="X322" s="4550"/>
      <c r="Y322" s="4550"/>
      <c r="Z322" s="4550"/>
      <c r="AA322" s="5082">
        <v>13897847</v>
      </c>
      <c r="AB322" s="4550"/>
      <c r="AC322" s="5050">
        <v>0</v>
      </c>
      <c r="AD322" s="5050">
        <v>7656</v>
      </c>
      <c r="AE322" s="4908">
        <f t="shared" si="12"/>
        <v>7656</v>
      </c>
      <c r="AF322" s="7275"/>
      <c r="AG322" s="4550"/>
    </row>
    <row r="323" spans="1:33" s="6147" customFormat="1" ht="27.95" customHeight="1">
      <c r="A323" s="8708" t="s">
        <v>32221</v>
      </c>
      <c r="B323" s="8708" t="s">
        <v>34489</v>
      </c>
      <c r="C323" s="7163">
        <v>46148</v>
      </c>
      <c r="D323" s="7163">
        <v>46183</v>
      </c>
      <c r="E323" s="8703">
        <v>46149</v>
      </c>
      <c r="F323" s="8709">
        <f t="shared" si="13"/>
        <v>34</v>
      </c>
      <c r="G323" s="7167">
        <v>8646</v>
      </c>
      <c r="H323" s="8710" t="s">
        <v>10362</v>
      </c>
      <c r="I323" s="7273"/>
      <c r="J323" s="8708" t="s">
        <v>34490</v>
      </c>
      <c r="K323" s="8708" t="s">
        <v>34491</v>
      </c>
      <c r="L323" s="8708" t="s">
        <v>173</v>
      </c>
      <c r="M323" s="8705" t="s">
        <v>34493</v>
      </c>
      <c r="N323" s="7167"/>
      <c r="O323" s="7237">
        <v>1</v>
      </c>
      <c r="P323" s="7237">
        <v>1</v>
      </c>
      <c r="Q323" s="8708" t="s">
        <v>34492</v>
      </c>
      <c r="R323" s="7167"/>
      <c r="S323" s="4550"/>
      <c r="T323" s="4550"/>
      <c r="U323" s="4550"/>
      <c r="V323" s="4550"/>
      <c r="W323" s="4550"/>
      <c r="X323" s="4550"/>
      <c r="Y323" s="4550"/>
      <c r="Z323" s="4550"/>
      <c r="AA323" s="6708">
        <v>13897882</v>
      </c>
      <c r="AB323" s="4550"/>
      <c r="AC323" s="5050">
        <v>0</v>
      </c>
      <c r="AD323" s="5050">
        <v>13612.5</v>
      </c>
      <c r="AE323" s="4908">
        <f t="shared" si="12"/>
        <v>13612.5</v>
      </c>
      <c r="AF323" s="7275"/>
      <c r="AG323" s="4550"/>
    </row>
    <row r="324" spans="1:33" s="6147" customFormat="1" ht="27.95" customHeight="1">
      <c r="A324" s="8708" t="s">
        <v>32073</v>
      </c>
      <c r="B324" s="8708" t="s">
        <v>34494</v>
      </c>
      <c r="C324" s="7163">
        <v>46148</v>
      </c>
      <c r="D324" s="7163">
        <v>46183</v>
      </c>
      <c r="E324" s="8703">
        <v>46149</v>
      </c>
      <c r="F324" s="8709">
        <f t="shared" si="13"/>
        <v>34</v>
      </c>
      <c r="G324" s="7167">
        <v>9055</v>
      </c>
      <c r="H324" s="8710" t="s">
        <v>34495</v>
      </c>
      <c r="I324" s="7273"/>
      <c r="J324" s="8708" t="s">
        <v>34496</v>
      </c>
      <c r="K324" s="8708" t="s">
        <v>33623</v>
      </c>
      <c r="L324" s="8708" t="s">
        <v>173</v>
      </c>
      <c r="M324" s="8705" t="s">
        <v>34498</v>
      </c>
      <c r="N324" s="7167"/>
      <c r="O324" s="7237">
        <v>1</v>
      </c>
      <c r="P324" s="7237">
        <v>1</v>
      </c>
      <c r="Q324" s="8708" t="s">
        <v>34497</v>
      </c>
      <c r="R324" s="7167"/>
      <c r="S324" s="4550"/>
      <c r="T324" s="4550"/>
      <c r="U324" s="4550"/>
      <c r="V324" s="4550"/>
      <c r="W324" s="4550"/>
      <c r="X324" s="4550"/>
      <c r="Y324" s="4550"/>
      <c r="Z324" s="4550"/>
      <c r="AA324" s="7212">
        <v>13897972</v>
      </c>
      <c r="AB324" s="4550"/>
      <c r="AC324" s="5050">
        <v>1500</v>
      </c>
      <c r="AD324" s="5050">
        <v>8800</v>
      </c>
      <c r="AE324" s="4908">
        <f t="shared" si="12"/>
        <v>10300</v>
      </c>
      <c r="AF324" s="7275"/>
      <c r="AG324" s="4550"/>
    </row>
    <row r="325" spans="1:33" s="6147" customFormat="1" ht="27.95" customHeight="1">
      <c r="A325" s="8708" t="s">
        <v>32221</v>
      </c>
      <c r="B325" s="8708" t="s">
        <v>34504</v>
      </c>
      <c r="C325" s="7163">
        <v>46140</v>
      </c>
      <c r="D325" s="7163">
        <v>46183</v>
      </c>
      <c r="E325" s="8703">
        <v>46149</v>
      </c>
      <c r="F325" s="8709">
        <f t="shared" si="13"/>
        <v>34</v>
      </c>
      <c r="G325" s="7167">
        <v>8646</v>
      </c>
      <c r="H325" s="8710" t="s">
        <v>32898</v>
      </c>
      <c r="I325" s="7273"/>
      <c r="J325" s="8708" t="s">
        <v>34505</v>
      </c>
      <c r="K325" s="8708" t="s">
        <v>34506</v>
      </c>
      <c r="L325" s="8708" t="s">
        <v>173</v>
      </c>
      <c r="M325" s="8705" t="s">
        <v>34507</v>
      </c>
      <c r="N325" s="7167"/>
      <c r="O325" s="7237">
        <v>1</v>
      </c>
      <c r="P325" s="7237">
        <v>1</v>
      </c>
      <c r="Q325" s="8708" t="s">
        <v>34258</v>
      </c>
      <c r="R325" s="7167"/>
      <c r="S325" s="4550"/>
      <c r="T325" s="4550"/>
      <c r="U325" s="4550"/>
      <c r="V325" s="7296"/>
      <c r="W325" s="4550"/>
      <c r="X325" s="7296"/>
      <c r="Y325" s="4550"/>
      <c r="Z325" s="4550"/>
      <c r="AA325" s="4893">
        <v>13898696</v>
      </c>
      <c r="AB325" s="4550"/>
      <c r="AC325" s="5050">
        <v>0</v>
      </c>
      <c r="AD325" s="5050">
        <v>13612.5</v>
      </c>
      <c r="AE325" s="4908">
        <f t="shared" ref="AE325:AE388" si="14">AC325+AD325*P325</f>
        <v>13612.5</v>
      </c>
      <c r="AF325" s="7275"/>
      <c r="AG325" s="4550"/>
    </row>
    <row r="326" spans="1:33" s="6147" customFormat="1" ht="27.95" customHeight="1">
      <c r="A326" s="8787" t="s">
        <v>32228</v>
      </c>
      <c r="B326" s="8787" t="s">
        <v>34573</v>
      </c>
      <c r="C326" s="7163">
        <v>46120</v>
      </c>
      <c r="D326" s="7163">
        <v>46196</v>
      </c>
      <c r="E326" s="8765">
        <v>46150</v>
      </c>
      <c r="F326" s="8788">
        <f t="shared" si="13"/>
        <v>46</v>
      </c>
      <c r="G326" s="8787">
        <v>8609</v>
      </c>
      <c r="H326" s="8789"/>
      <c r="I326" s="8787" t="s">
        <v>21302</v>
      </c>
      <c r="J326" s="8787" t="s">
        <v>34574</v>
      </c>
      <c r="K326" s="8787" t="s">
        <v>34575</v>
      </c>
      <c r="L326" s="8787" t="s">
        <v>173</v>
      </c>
      <c r="M326" s="8766" t="s">
        <v>34576</v>
      </c>
      <c r="N326" s="8787"/>
      <c r="O326" s="8790">
        <v>1</v>
      </c>
      <c r="P326" s="8790">
        <v>1</v>
      </c>
      <c r="Q326" s="8787" t="s">
        <v>34577</v>
      </c>
      <c r="R326" s="8787"/>
      <c r="S326" s="8764"/>
      <c r="T326" s="8764"/>
      <c r="U326" s="8764"/>
      <c r="V326" s="8787"/>
      <c r="W326" s="8764"/>
      <c r="X326" s="8787"/>
      <c r="Y326" s="8764"/>
      <c r="Z326" s="8764"/>
      <c r="AA326" s="8461">
        <v>13881954</v>
      </c>
      <c r="AB326" s="8764"/>
      <c r="AC326" s="5050">
        <v>0</v>
      </c>
      <c r="AD326" s="5050">
        <v>8624</v>
      </c>
      <c r="AE326" s="4908">
        <f t="shared" si="14"/>
        <v>8624</v>
      </c>
      <c r="AF326" s="8787"/>
      <c r="AG326" s="8764"/>
    </row>
    <row r="327" spans="1:33" s="6147" customFormat="1" ht="27.95" customHeight="1">
      <c r="A327" s="8787" t="s">
        <v>32228</v>
      </c>
      <c r="B327" s="8787" t="s">
        <v>34578</v>
      </c>
      <c r="C327" s="7163">
        <v>46149</v>
      </c>
      <c r="D327" s="7163">
        <v>46183</v>
      </c>
      <c r="E327" s="8765">
        <v>46150</v>
      </c>
      <c r="F327" s="8788">
        <f t="shared" si="13"/>
        <v>33</v>
      </c>
      <c r="G327" s="8787">
        <v>8609</v>
      </c>
      <c r="H327" s="8789"/>
      <c r="I327" s="8787" t="s">
        <v>21302</v>
      </c>
      <c r="J327" s="8787" t="s">
        <v>34579</v>
      </c>
      <c r="K327" s="8787" t="s">
        <v>34580</v>
      </c>
      <c r="L327" s="8787" t="s">
        <v>28</v>
      </c>
      <c r="M327" s="8766" t="s">
        <v>34581</v>
      </c>
      <c r="N327" s="8787"/>
      <c r="O327" s="8790">
        <v>2</v>
      </c>
      <c r="P327" s="8790">
        <v>2</v>
      </c>
      <c r="Q327" s="8787" t="s">
        <v>34582</v>
      </c>
      <c r="R327" s="8787"/>
      <c r="S327" s="8764"/>
      <c r="T327" s="8764"/>
      <c r="U327" s="8764"/>
      <c r="V327" s="8787"/>
      <c r="W327" s="8764"/>
      <c r="X327" s="8787"/>
      <c r="Y327" s="8764"/>
      <c r="Z327" s="8764"/>
      <c r="AA327" s="8461">
        <v>13902962</v>
      </c>
      <c r="AB327" s="8764"/>
      <c r="AC327" s="5050">
        <v>8625</v>
      </c>
      <c r="AD327" s="5050">
        <v>8624</v>
      </c>
      <c r="AE327" s="4908">
        <f t="shared" si="14"/>
        <v>25873</v>
      </c>
      <c r="AF327" s="8787"/>
      <c r="AG327" s="8764"/>
    </row>
    <row r="328" spans="1:33" s="6147" customFormat="1" ht="27.95" customHeight="1">
      <c r="A328" s="8787" t="s">
        <v>32073</v>
      </c>
      <c r="B328" s="8787" t="s">
        <v>34583</v>
      </c>
      <c r="C328" s="7163">
        <v>46125</v>
      </c>
      <c r="D328" s="7163">
        <v>46196</v>
      </c>
      <c r="E328" s="8765">
        <v>46150</v>
      </c>
      <c r="F328" s="8788">
        <f t="shared" si="13"/>
        <v>46</v>
      </c>
      <c r="G328" s="8787">
        <v>9055</v>
      </c>
      <c r="H328" s="8789" t="s">
        <v>34584</v>
      </c>
      <c r="I328" s="8787"/>
      <c r="J328" s="8787" t="s">
        <v>34585</v>
      </c>
      <c r="K328" s="8787" t="s">
        <v>33623</v>
      </c>
      <c r="L328" s="8787" t="s">
        <v>173</v>
      </c>
      <c r="M328" s="8766" t="s">
        <v>34586</v>
      </c>
      <c r="N328" s="8787"/>
      <c r="O328" s="8790">
        <v>1</v>
      </c>
      <c r="P328" s="8790">
        <v>1</v>
      </c>
      <c r="Q328" s="8787" t="s">
        <v>34587</v>
      </c>
      <c r="R328" s="8787"/>
      <c r="S328" s="8764"/>
      <c r="T328" s="8764"/>
      <c r="U328" s="8764"/>
      <c r="V328" s="8787"/>
      <c r="W328" s="8764"/>
      <c r="X328" s="8787"/>
      <c r="Y328" s="8764"/>
      <c r="Z328" s="8764"/>
      <c r="AA328" s="8461">
        <v>13882096</v>
      </c>
      <c r="AB328" s="8764"/>
      <c r="AC328" s="5050">
        <v>0</v>
      </c>
      <c r="AD328" s="5050">
        <v>8800</v>
      </c>
      <c r="AE328" s="4908">
        <f t="shared" si="14"/>
        <v>8800</v>
      </c>
      <c r="AF328" s="8787"/>
      <c r="AG328" s="8764"/>
    </row>
    <row r="329" spans="1:33" s="6147" customFormat="1" ht="27.95" customHeight="1">
      <c r="A329" s="8787" t="s">
        <v>32051</v>
      </c>
      <c r="B329" s="8787" t="s">
        <v>34588</v>
      </c>
      <c r="C329" s="7163">
        <v>46142</v>
      </c>
      <c r="D329" s="7163">
        <v>46177</v>
      </c>
      <c r="E329" s="8765">
        <v>46150</v>
      </c>
      <c r="F329" s="8788">
        <f t="shared" si="13"/>
        <v>27</v>
      </c>
      <c r="G329" s="8787">
        <v>8644</v>
      </c>
      <c r="H329" s="8789" t="s">
        <v>2802</v>
      </c>
      <c r="I329" s="8787"/>
      <c r="J329" s="8787" t="s">
        <v>34589</v>
      </c>
      <c r="K329" s="8787" t="s">
        <v>34590</v>
      </c>
      <c r="L329" s="8787" t="s">
        <v>173</v>
      </c>
      <c r="M329" s="8766" t="s">
        <v>34591</v>
      </c>
      <c r="N329" s="8787"/>
      <c r="O329" s="8790">
        <v>1</v>
      </c>
      <c r="P329" s="8790">
        <v>1</v>
      </c>
      <c r="Q329" s="8787" t="s">
        <v>34592</v>
      </c>
      <c r="R329" s="8787"/>
      <c r="S329" s="8764"/>
      <c r="T329" s="8764"/>
      <c r="U329" s="8764"/>
      <c r="V329" s="8787"/>
      <c r="W329" s="8764"/>
      <c r="X329" s="8787"/>
      <c r="Y329" s="8764"/>
      <c r="Z329" s="8764"/>
      <c r="AA329" s="8461">
        <v>13882872</v>
      </c>
      <c r="AB329" s="8764"/>
      <c r="AC329" s="5050">
        <v>12750</v>
      </c>
      <c r="AD329" s="5050">
        <v>7656</v>
      </c>
      <c r="AE329" s="4908">
        <f t="shared" si="14"/>
        <v>20406</v>
      </c>
      <c r="AF329" s="8787"/>
      <c r="AG329" s="8764"/>
    </row>
    <row r="330" spans="1:33" s="6147" customFormat="1" ht="27.95" customHeight="1">
      <c r="A330" s="8787" t="s">
        <v>31492</v>
      </c>
      <c r="B330" s="8787" t="s">
        <v>34593</v>
      </c>
      <c r="C330" s="7163">
        <v>46149</v>
      </c>
      <c r="D330" s="7163">
        <v>46170</v>
      </c>
      <c r="E330" s="8765">
        <v>46150</v>
      </c>
      <c r="F330" s="8788">
        <f t="shared" si="13"/>
        <v>20</v>
      </c>
      <c r="G330" s="8787">
        <v>8634</v>
      </c>
      <c r="H330" s="8789" t="s">
        <v>5904</v>
      </c>
      <c r="I330" s="8787"/>
      <c r="J330" s="8787" t="s">
        <v>34594</v>
      </c>
      <c r="K330" s="8787" t="s">
        <v>34595</v>
      </c>
      <c r="L330" s="8787" t="s">
        <v>173</v>
      </c>
      <c r="M330" s="8766" t="s">
        <v>34596</v>
      </c>
      <c r="N330" s="8787"/>
      <c r="O330" s="8790">
        <v>1</v>
      </c>
      <c r="P330" s="8790">
        <v>1</v>
      </c>
      <c r="Q330" s="8787" t="s">
        <v>34597</v>
      </c>
      <c r="R330" s="8787"/>
      <c r="S330" s="8764"/>
      <c r="T330" s="8764"/>
      <c r="U330" s="8764"/>
      <c r="V330" s="8787"/>
      <c r="W330" s="8764"/>
      <c r="X330" s="8787"/>
      <c r="Y330" s="8764"/>
      <c r="Z330" s="8764"/>
      <c r="AA330" s="8461">
        <v>13901559</v>
      </c>
      <c r="AB330" s="8764"/>
      <c r="AC330" s="5050">
        <v>0</v>
      </c>
      <c r="AD330" s="5050">
        <v>8712</v>
      </c>
      <c r="AE330" s="4908">
        <f t="shared" si="14"/>
        <v>8712</v>
      </c>
      <c r="AF330" s="8787"/>
      <c r="AG330" s="8764"/>
    </row>
    <row r="331" spans="1:33" s="6147" customFormat="1" ht="27.95" customHeight="1">
      <c r="A331" s="8787" t="s">
        <v>32095</v>
      </c>
      <c r="B331" s="8787" t="s">
        <v>34598</v>
      </c>
      <c r="C331" s="7163">
        <v>46149</v>
      </c>
      <c r="D331" s="7163">
        <v>46170</v>
      </c>
      <c r="E331" s="8765">
        <v>46150</v>
      </c>
      <c r="F331" s="8788">
        <f t="shared" si="13"/>
        <v>20</v>
      </c>
      <c r="G331" s="8787">
        <v>9055</v>
      </c>
      <c r="H331" s="8789" t="s">
        <v>34599</v>
      </c>
      <c r="I331" s="8787"/>
      <c r="J331" s="8787" t="s">
        <v>34600</v>
      </c>
      <c r="K331" s="8787" t="s">
        <v>33539</v>
      </c>
      <c r="L331" s="8787" t="s">
        <v>173</v>
      </c>
      <c r="M331" s="8766" t="s">
        <v>34601</v>
      </c>
      <c r="N331" s="8787"/>
      <c r="O331" s="8790">
        <v>1</v>
      </c>
      <c r="P331" s="8790">
        <v>1</v>
      </c>
      <c r="Q331" s="8787" t="s">
        <v>34602</v>
      </c>
      <c r="R331" s="8787"/>
      <c r="S331" s="8764"/>
      <c r="T331" s="8764"/>
      <c r="U331" s="8764"/>
      <c r="V331" s="8787"/>
      <c r="W331" s="8764"/>
      <c r="X331" s="8787"/>
      <c r="Y331" s="8764"/>
      <c r="Z331" s="8764"/>
      <c r="AA331" s="8461">
        <v>13901932</v>
      </c>
      <c r="AB331" s="8764"/>
      <c r="AC331" s="5050">
        <v>0</v>
      </c>
      <c r="AD331" s="5050">
        <v>7656</v>
      </c>
      <c r="AE331" s="4908">
        <f t="shared" si="14"/>
        <v>7656</v>
      </c>
      <c r="AF331" s="8787"/>
      <c r="AG331" s="8764"/>
    </row>
    <row r="332" spans="1:33" s="6147" customFormat="1" ht="27.95" customHeight="1">
      <c r="A332" s="8787" t="s">
        <v>32095</v>
      </c>
      <c r="B332" s="8787" t="s">
        <v>34603</v>
      </c>
      <c r="C332" s="7163">
        <v>46149</v>
      </c>
      <c r="D332" s="7163">
        <v>46170</v>
      </c>
      <c r="E332" s="8765">
        <v>46150</v>
      </c>
      <c r="F332" s="8788">
        <f t="shared" si="13"/>
        <v>20</v>
      </c>
      <c r="G332" s="8787">
        <v>9055</v>
      </c>
      <c r="H332" s="8789" t="s">
        <v>34604</v>
      </c>
      <c r="I332" s="8787"/>
      <c r="J332" s="8787" t="s">
        <v>34605</v>
      </c>
      <c r="K332" s="8787" t="s">
        <v>33599</v>
      </c>
      <c r="L332" s="8787" t="s">
        <v>173</v>
      </c>
      <c r="M332" s="8766" t="s">
        <v>34606</v>
      </c>
      <c r="N332" s="8787"/>
      <c r="O332" s="8790">
        <v>1</v>
      </c>
      <c r="P332" s="8790">
        <v>1</v>
      </c>
      <c r="Q332" s="8787" t="s">
        <v>34602</v>
      </c>
      <c r="R332" s="8787"/>
      <c r="S332" s="8764"/>
      <c r="T332" s="8764"/>
      <c r="U332" s="8764"/>
      <c r="V332" s="8787"/>
      <c r="W332" s="8764"/>
      <c r="X332" s="8787"/>
      <c r="Y332" s="8764"/>
      <c r="Z332" s="8764"/>
      <c r="AA332" s="8461">
        <v>13901728</v>
      </c>
      <c r="AB332" s="8764"/>
      <c r="AC332" s="5050">
        <v>0</v>
      </c>
      <c r="AD332" s="5050">
        <v>7656</v>
      </c>
      <c r="AE332" s="4908">
        <f t="shared" si="14"/>
        <v>7656</v>
      </c>
      <c r="AF332" s="8787"/>
      <c r="AG332" s="8764"/>
    </row>
    <row r="333" spans="1:33" s="6147" customFormat="1" ht="27.95" customHeight="1">
      <c r="A333" s="8787" t="s">
        <v>32095</v>
      </c>
      <c r="B333" s="8787" t="s">
        <v>34607</v>
      </c>
      <c r="C333" s="7163">
        <v>46149</v>
      </c>
      <c r="D333" s="7163">
        <v>46170</v>
      </c>
      <c r="E333" s="8765">
        <v>46150</v>
      </c>
      <c r="F333" s="8788">
        <f t="shared" si="13"/>
        <v>20</v>
      </c>
      <c r="G333" s="8787">
        <v>9055</v>
      </c>
      <c r="H333" s="8789" t="s">
        <v>14305</v>
      </c>
      <c r="I333" s="8787"/>
      <c r="J333" s="8787" t="s">
        <v>34608</v>
      </c>
      <c r="K333" s="8787" t="s">
        <v>34609</v>
      </c>
      <c r="L333" s="8787" t="s">
        <v>173</v>
      </c>
      <c r="M333" s="8766" t="s">
        <v>34610</v>
      </c>
      <c r="N333" s="8787"/>
      <c r="O333" s="8790">
        <v>1</v>
      </c>
      <c r="P333" s="8790">
        <v>1</v>
      </c>
      <c r="Q333" s="8787" t="s">
        <v>34602</v>
      </c>
      <c r="R333" s="8787"/>
      <c r="S333" s="8764"/>
      <c r="T333" s="8764"/>
      <c r="U333" s="8764"/>
      <c r="V333" s="8787"/>
      <c r="W333" s="8764"/>
      <c r="X333" s="8787"/>
      <c r="Y333" s="8764"/>
      <c r="Z333" s="8764"/>
      <c r="AA333" s="8461">
        <v>13901761</v>
      </c>
      <c r="AB333" s="8764"/>
      <c r="AC333" s="5050">
        <v>0</v>
      </c>
      <c r="AD333" s="5050">
        <v>7656</v>
      </c>
      <c r="AE333" s="4908">
        <f t="shared" si="14"/>
        <v>7656</v>
      </c>
      <c r="AF333" s="8787"/>
      <c r="AG333" s="8764"/>
    </row>
    <row r="334" spans="1:33" s="6147" customFormat="1" ht="27.95" customHeight="1">
      <c r="A334" s="8787" t="s">
        <v>32095</v>
      </c>
      <c r="B334" s="8787" t="s">
        <v>34611</v>
      </c>
      <c r="C334" s="7163">
        <v>46149</v>
      </c>
      <c r="D334" s="7163">
        <v>46170</v>
      </c>
      <c r="E334" s="8765">
        <v>46150</v>
      </c>
      <c r="F334" s="8788">
        <f t="shared" si="13"/>
        <v>20</v>
      </c>
      <c r="G334" s="8787">
        <v>9055</v>
      </c>
      <c r="H334" s="8789" t="s">
        <v>1069</v>
      </c>
      <c r="I334" s="8787"/>
      <c r="J334" s="8787" t="s">
        <v>34612</v>
      </c>
      <c r="K334" s="8787" t="s">
        <v>34613</v>
      </c>
      <c r="L334" s="8787" t="s">
        <v>173</v>
      </c>
      <c r="M334" s="8766" t="s">
        <v>34614</v>
      </c>
      <c r="N334" s="8787"/>
      <c r="O334" s="8790">
        <v>1</v>
      </c>
      <c r="P334" s="8790">
        <v>1</v>
      </c>
      <c r="Q334" s="8787" t="s">
        <v>34615</v>
      </c>
      <c r="R334" s="8787"/>
      <c r="S334" s="8764"/>
      <c r="T334" s="8764"/>
      <c r="U334" s="8764"/>
      <c r="V334" s="8787"/>
      <c r="W334" s="8764"/>
      <c r="X334" s="8787"/>
      <c r="Y334" s="8764"/>
      <c r="Z334" s="8764"/>
      <c r="AA334" s="8461">
        <v>13901781</v>
      </c>
      <c r="AB334" s="8764"/>
      <c r="AC334" s="5050">
        <v>0</v>
      </c>
      <c r="AD334" s="5050">
        <v>7656</v>
      </c>
      <c r="AE334" s="4908">
        <f t="shared" si="14"/>
        <v>7656</v>
      </c>
      <c r="AF334" s="8787"/>
      <c r="AG334" s="8764"/>
    </row>
    <row r="335" spans="1:33" s="6147" customFormat="1" ht="27.95" customHeight="1">
      <c r="A335" s="8787" t="s">
        <v>32095</v>
      </c>
      <c r="B335" s="8787" t="s">
        <v>34616</v>
      </c>
      <c r="C335" s="7163">
        <v>46149</v>
      </c>
      <c r="D335" s="7163">
        <v>46170</v>
      </c>
      <c r="E335" s="8765">
        <v>46150</v>
      </c>
      <c r="F335" s="8788">
        <f t="shared" si="13"/>
        <v>20</v>
      </c>
      <c r="G335" s="8787">
        <v>9055</v>
      </c>
      <c r="H335" s="8789" t="s">
        <v>9681</v>
      </c>
      <c r="I335" s="8787"/>
      <c r="J335" s="8787" t="s">
        <v>34617</v>
      </c>
      <c r="K335" s="8787" t="s">
        <v>34618</v>
      </c>
      <c r="L335" s="8787" t="s">
        <v>173</v>
      </c>
      <c r="M335" s="8766" t="s">
        <v>34619</v>
      </c>
      <c r="N335" s="8787"/>
      <c r="O335" s="8790">
        <v>1</v>
      </c>
      <c r="P335" s="8790">
        <v>1</v>
      </c>
      <c r="Q335" s="8787" t="s">
        <v>34615</v>
      </c>
      <c r="R335" s="8787"/>
      <c r="S335" s="8764"/>
      <c r="T335" s="8764"/>
      <c r="U335" s="8764"/>
      <c r="V335" s="8787"/>
      <c r="W335" s="8764"/>
      <c r="X335" s="8787"/>
      <c r="Y335" s="8764"/>
      <c r="Z335" s="8764"/>
      <c r="AA335" s="8461">
        <v>13901895</v>
      </c>
      <c r="AB335" s="8764"/>
      <c r="AC335" s="5050">
        <v>0</v>
      </c>
      <c r="AD335" s="5050">
        <v>7656</v>
      </c>
      <c r="AE335" s="4908">
        <f t="shared" si="14"/>
        <v>7656</v>
      </c>
      <c r="AF335" s="8787"/>
      <c r="AG335" s="8764"/>
    </row>
    <row r="336" spans="1:33" s="6147" customFormat="1" ht="27.95" customHeight="1">
      <c r="A336" s="8787" t="s">
        <v>32717</v>
      </c>
      <c r="B336" s="8787" t="s">
        <v>34620</v>
      </c>
      <c r="C336" s="7163">
        <v>46149</v>
      </c>
      <c r="D336" s="7163">
        <v>46170</v>
      </c>
      <c r="E336" s="8765">
        <v>46150</v>
      </c>
      <c r="F336" s="8788">
        <f t="shared" si="13"/>
        <v>20</v>
      </c>
      <c r="G336" s="8787">
        <v>8601</v>
      </c>
      <c r="H336" s="8789" t="s">
        <v>8510</v>
      </c>
      <c r="I336" s="8787"/>
      <c r="J336" s="8787" t="s">
        <v>34621</v>
      </c>
      <c r="K336" s="8787" t="s">
        <v>34622</v>
      </c>
      <c r="L336" s="8787" t="s">
        <v>173</v>
      </c>
      <c r="M336" s="8766" t="s">
        <v>34623</v>
      </c>
      <c r="N336" s="8787"/>
      <c r="O336" s="8790">
        <v>1</v>
      </c>
      <c r="P336" s="8790">
        <v>1</v>
      </c>
      <c r="Q336" s="8787" t="s">
        <v>34624</v>
      </c>
      <c r="R336" s="8787"/>
      <c r="S336" s="8764"/>
      <c r="T336" s="8764"/>
      <c r="U336" s="8764"/>
      <c r="V336" s="8787"/>
      <c r="W336" s="8764"/>
      <c r="X336" s="8787"/>
      <c r="Y336" s="8764"/>
      <c r="Z336" s="8764"/>
      <c r="AA336" s="8461">
        <v>13902236</v>
      </c>
      <c r="AB336" s="8764"/>
      <c r="AC336" s="5050">
        <v>0</v>
      </c>
      <c r="AD336" s="5050">
        <v>8800</v>
      </c>
      <c r="AE336" s="4908">
        <f t="shared" si="14"/>
        <v>8800</v>
      </c>
      <c r="AF336" s="8787"/>
      <c r="AG336" s="8764"/>
    </row>
    <row r="337" spans="1:33" s="6147" customFormat="1" ht="27.95" customHeight="1">
      <c r="A337" s="8787" t="s">
        <v>32717</v>
      </c>
      <c r="B337" s="8787" t="s">
        <v>34625</v>
      </c>
      <c r="C337" s="7163">
        <v>46149</v>
      </c>
      <c r="D337" s="7163">
        <v>46170</v>
      </c>
      <c r="E337" s="8765">
        <v>46150</v>
      </c>
      <c r="F337" s="8788">
        <f t="shared" si="13"/>
        <v>20</v>
      </c>
      <c r="G337" s="8787">
        <v>8601</v>
      </c>
      <c r="H337" s="8789" t="s">
        <v>2952</v>
      </c>
      <c r="I337" s="8787"/>
      <c r="J337" s="8787" t="s">
        <v>34626</v>
      </c>
      <c r="K337" s="8787" t="s">
        <v>34627</v>
      </c>
      <c r="L337" s="8787" t="s">
        <v>173</v>
      </c>
      <c r="M337" s="8766" t="s">
        <v>34628</v>
      </c>
      <c r="N337" s="8787"/>
      <c r="O337" s="8790">
        <v>1</v>
      </c>
      <c r="P337" s="8790">
        <v>1</v>
      </c>
      <c r="Q337" s="8787" t="s">
        <v>34624</v>
      </c>
      <c r="R337" s="8787"/>
      <c r="S337" s="8764"/>
      <c r="T337" s="8764"/>
      <c r="U337" s="8764"/>
      <c r="V337" s="8787"/>
      <c r="W337" s="8764"/>
      <c r="X337" s="8787"/>
      <c r="Y337" s="8764"/>
      <c r="Z337" s="8764"/>
      <c r="AA337" s="8461">
        <v>13902257</v>
      </c>
      <c r="AB337" s="8764"/>
      <c r="AC337" s="5050">
        <v>0</v>
      </c>
      <c r="AD337" s="5050">
        <v>8800</v>
      </c>
      <c r="AE337" s="4908">
        <f t="shared" si="14"/>
        <v>8800</v>
      </c>
      <c r="AF337" s="8787"/>
      <c r="AG337" s="8764"/>
    </row>
    <row r="338" spans="1:33" s="6147" customFormat="1" ht="27.95" customHeight="1">
      <c r="A338" s="8787" t="s">
        <v>32717</v>
      </c>
      <c r="B338" s="8787" t="s">
        <v>34629</v>
      </c>
      <c r="C338" s="7163">
        <v>46149</v>
      </c>
      <c r="D338" s="7163">
        <v>46183</v>
      </c>
      <c r="E338" s="8765">
        <v>46150</v>
      </c>
      <c r="F338" s="8788">
        <f t="shared" si="13"/>
        <v>33</v>
      </c>
      <c r="G338" s="8787">
        <v>8601</v>
      </c>
      <c r="H338" s="8789" t="s">
        <v>11774</v>
      </c>
      <c r="I338" s="8787"/>
      <c r="J338" s="8787" t="s">
        <v>34630</v>
      </c>
      <c r="K338" s="8787" t="s">
        <v>34631</v>
      </c>
      <c r="L338" s="8787" t="s">
        <v>62</v>
      </c>
      <c r="M338" s="8766" t="s">
        <v>34632</v>
      </c>
      <c r="N338" s="8787"/>
      <c r="O338" s="8790">
        <v>5</v>
      </c>
      <c r="P338" s="8790">
        <v>5</v>
      </c>
      <c r="Q338" s="8787" t="s">
        <v>34633</v>
      </c>
      <c r="R338" s="8787"/>
      <c r="S338" s="8764"/>
      <c r="T338" s="8764"/>
      <c r="U338" s="8764"/>
      <c r="V338" s="8787"/>
      <c r="W338" s="8764"/>
      <c r="X338" s="8787"/>
      <c r="Y338" s="8764"/>
      <c r="Z338" s="8764"/>
      <c r="AA338" s="8461">
        <v>13901966</v>
      </c>
      <c r="AB338" s="8764"/>
      <c r="AC338" s="5050">
        <v>15500</v>
      </c>
      <c r="AD338" s="5050">
        <v>8800</v>
      </c>
      <c r="AE338" s="4908">
        <f t="shared" si="14"/>
        <v>59500</v>
      </c>
      <c r="AF338" s="8787"/>
      <c r="AG338" s="8764"/>
    </row>
    <row r="339" spans="1:33" s="6147" customFormat="1" ht="27.95" customHeight="1">
      <c r="A339" s="8787" t="s">
        <v>34331</v>
      </c>
      <c r="B339" s="8787" t="s">
        <v>34634</v>
      </c>
      <c r="C339" s="7163">
        <v>46149</v>
      </c>
      <c r="D339" s="7163">
        <v>46183</v>
      </c>
      <c r="E339" s="8765">
        <v>46150</v>
      </c>
      <c r="F339" s="8788">
        <f t="shared" si="13"/>
        <v>33</v>
      </c>
      <c r="G339" s="8787">
        <v>6984</v>
      </c>
      <c r="H339" s="8789"/>
      <c r="I339" s="8787" t="s">
        <v>21302</v>
      </c>
      <c r="J339" s="8787" t="s">
        <v>34635</v>
      </c>
      <c r="K339" s="8787" t="s">
        <v>34636</v>
      </c>
      <c r="L339" s="8787" t="s">
        <v>173</v>
      </c>
      <c r="M339" s="8766" t="s">
        <v>34637</v>
      </c>
      <c r="N339" s="8787"/>
      <c r="O339" s="8790">
        <v>1</v>
      </c>
      <c r="P339" s="8790">
        <v>1</v>
      </c>
      <c r="Q339" s="8787" t="s">
        <v>34638</v>
      </c>
      <c r="R339" s="8787"/>
      <c r="S339" s="8764"/>
      <c r="T339" s="8764"/>
      <c r="U339" s="8764"/>
      <c r="V339" s="8787"/>
      <c r="W339" s="8764"/>
      <c r="X339" s="8787"/>
      <c r="Y339" s="8764"/>
      <c r="Z339" s="8764"/>
      <c r="AA339" s="8461">
        <v>13902167</v>
      </c>
      <c r="AB339" s="8764"/>
      <c r="AC339" s="5050">
        <v>8625</v>
      </c>
      <c r="AD339" s="5050">
        <v>6877.4532909992404</v>
      </c>
      <c r="AE339" s="4908">
        <f t="shared" si="14"/>
        <v>15502.453290999241</v>
      </c>
      <c r="AF339" s="8787"/>
      <c r="AG339" s="8764"/>
    </row>
    <row r="340" spans="1:33" s="6147" customFormat="1" ht="27.95" customHeight="1">
      <c r="A340" s="8787" t="s">
        <v>31677</v>
      </c>
      <c r="B340" s="8787" t="s">
        <v>34639</v>
      </c>
      <c r="C340" s="7163">
        <v>46149</v>
      </c>
      <c r="D340" s="7163">
        <v>46170</v>
      </c>
      <c r="E340" s="8765">
        <v>46150</v>
      </c>
      <c r="F340" s="8788">
        <f t="shared" si="13"/>
        <v>20</v>
      </c>
      <c r="G340" s="8787">
        <v>8616</v>
      </c>
      <c r="H340" s="8789" t="s">
        <v>13169</v>
      </c>
      <c r="I340" s="8787"/>
      <c r="J340" s="8787" t="s">
        <v>34640</v>
      </c>
      <c r="K340" s="8787" t="s">
        <v>33476</v>
      </c>
      <c r="L340" s="8787" t="s">
        <v>173</v>
      </c>
      <c r="M340" s="8766" t="s">
        <v>34641</v>
      </c>
      <c r="N340" s="8787"/>
      <c r="O340" s="8790">
        <v>1</v>
      </c>
      <c r="P340" s="8790">
        <v>1</v>
      </c>
      <c r="Q340" s="8787" t="s">
        <v>34642</v>
      </c>
      <c r="R340" s="8787"/>
      <c r="S340" s="8764"/>
      <c r="T340" s="8764"/>
      <c r="U340" s="8764"/>
      <c r="V340" s="8787"/>
      <c r="W340" s="8764"/>
      <c r="X340" s="8787"/>
      <c r="Y340" s="8764"/>
      <c r="Z340" s="8764"/>
      <c r="AA340" s="8461">
        <v>13902214</v>
      </c>
      <c r="AB340" s="8764"/>
      <c r="AC340" s="5050">
        <v>0</v>
      </c>
      <c r="AD340" s="5050">
        <v>8712</v>
      </c>
      <c r="AE340" s="4908">
        <f t="shared" si="14"/>
        <v>8712</v>
      </c>
      <c r="AF340" s="8787"/>
      <c r="AG340" s="8764"/>
    </row>
    <row r="341" spans="1:33" s="6147" customFormat="1" ht="27.95" customHeight="1">
      <c r="A341" s="8787" t="s">
        <v>31677</v>
      </c>
      <c r="B341" s="8787" t="s">
        <v>34643</v>
      </c>
      <c r="C341" s="7163">
        <v>46149</v>
      </c>
      <c r="D341" s="7163">
        <v>46170</v>
      </c>
      <c r="E341" s="8765">
        <v>46150</v>
      </c>
      <c r="F341" s="8788">
        <f t="shared" si="13"/>
        <v>20</v>
      </c>
      <c r="G341" s="8787">
        <v>8616</v>
      </c>
      <c r="H341" s="8789" t="s">
        <v>5121</v>
      </c>
      <c r="I341" s="8787"/>
      <c r="J341" s="8787" t="s">
        <v>34644</v>
      </c>
      <c r="K341" s="8787" t="s">
        <v>34645</v>
      </c>
      <c r="L341" s="8787" t="s">
        <v>173</v>
      </c>
      <c r="M341" s="8766" t="s">
        <v>34646</v>
      </c>
      <c r="N341" s="8787"/>
      <c r="O341" s="8790">
        <v>1</v>
      </c>
      <c r="P341" s="8790">
        <v>1</v>
      </c>
      <c r="Q341" s="8787" t="s">
        <v>34647</v>
      </c>
      <c r="R341" s="8787"/>
      <c r="S341" s="8764"/>
      <c r="T341" s="8764"/>
      <c r="U341" s="8764"/>
      <c r="V341" s="8787"/>
      <c r="W341" s="8764"/>
      <c r="X341" s="8787"/>
      <c r="Y341" s="8764"/>
      <c r="Z341" s="8764"/>
      <c r="AA341" s="8461">
        <v>13903371</v>
      </c>
      <c r="AB341" s="8764"/>
      <c r="AC341" s="5050">
        <v>0</v>
      </c>
      <c r="AD341" s="5050">
        <v>8712</v>
      </c>
      <c r="AE341" s="4908">
        <f t="shared" si="14"/>
        <v>8712</v>
      </c>
      <c r="AF341" s="8787"/>
      <c r="AG341" s="8764"/>
    </row>
    <row r="342" spans="1:33" s="6147" customFormat="1" ht="27.95" customHeight="1">
      <c r="A342" s="8787" t="s">
        <v>31677</v>
      </c>
      <c r="B342" s="8787" t="s">
        <v>34648</v>
      </c>
      <c r="C342" s="7163">
        <v>46149</v>
      </c>
      <c r="D342" s="7163">
        <v>46170</v>
      </c>
      <c r="E342" s="8765">
        <v>46150</v>
      </c>
      <c r="F342" s="8788">
        <f t="shared" si="13"/>
        <v>20</v>
      </c>
      <c r="G342" s="8787">
        <v>8616</v>
      </c>
      <c r="H342" s="8789" t="s">
        <v>12748</v>
      </c>
      <c r="I342" s="8787"/>
      <c r="J342" s="8787" t="s">
        <v>34649</v>
      </c>
      <c r="K342" s="8787" t="s">
        <v>34650</v>
      </c>
      <c r="L342" s="8787" t="s">
        <v>173</v>
      </c>
      <c r="M342" s="8766" t="s">
        <v>34651</v>
      </c>
      <c r="N342" s="8787"/>
      <c r="O342" s="8790">
        <v>1</v>
      </c>
      <c r="P342" s="8790">
        <v>1</v>
      </c>
      <c r="Q342" s="8787" t="s">
        <v>34652</v>
      </c>
      <c r="R342" s="8787"/>
      <c r="S342" s="8764"/>
      <c r="T342" s="8764"/>
      <c r="U342" s="8764"/>
      <c r="V342" s="8787"/>
      <c r="W342" s="8764"/>
      <c r="X342" s="8787"/>
      <c r="Y342" s="8764"/>
      <c r="Z342" s="8764"/>
      <c r="AA342" s="8461">
        <v>13902186</v>
      </c>
      <c r="AB342" s="8764"/>
      <c r="AC342" s="5050">
        <v>0</v>
      </c>
      <c r="AD342" s="5050">
        <v>8712</v>
      </c>
      <c r="AE342" s="4908">
        <f t="shared" si="14"/>
        <v>8712</v>
      </c>
      <c r="AF342" s="8787"/>
      <c r="AG342" s="8764"/>
    </row>
    <row r="343" spans="1:33" s="6147" customFormat="1" ht="27.95" customHeight="1">
      <c r="A343" s="8787" t="s">
        <v>31677</v>
      </c>
      <c r="B343" s="8787" t="s">
        <v>34653</v>
      </c>
      <c r="C343" s="7163">
        <v>46149</v>
      </c>
      <c r="D343" s="7163">
        <v>46170</v>
      </c>
      <c r="E343" s="8765">
        <v>46150</v>
      </c>
      <c r="F343" s="8788">
        <f t="shared" si="13"/>
        <v>20</v>
      </c>
      <c r="G343" s="8787">
        <v>8616</v>
      </c>
      <c r="H343" s="8789"/>
      <c r="I343" s="8787" t="s">
        <v>21302</v>
      </c>
      <c r="J343" s="8787" t="s">
        <v>34654</v>
      </c>
      <c r="K343" s="8787" t="s">
        <v>34655</v>
      </c>
      <c r="L343" s="8787" t="s">
        <v>173</v>
      </c>
      <c r="M343" s="8766" t="s">
        <v>34656</v>
      </c>
      <c r="N343" s="8787"/>
      <c r="O343" s="8790">
        <v>1</v>
      </c>
      <c r="P343" s="8790">
        <v>1</v>
      </c>
      <c r="Q343" s="8787" t="s">
        <v>34657</v>
      </c>
      <c r="R343" s="8787"/>
      <c r="S343" s="8764"/>
      <c r="T343" s="8764"/>
      <c r="U343" s="8764"/>
      <c r="V343" s="8787"/>
      <c r="W343" s="8764"/>
      <c r="X343" s="8787"/>
      <c r="Y343" s="8764"/>
      <c r="Z343" s="8764"/>
      <c r="AA343" s="8461">
        <v>13902209</v>
      </c>
      <c r="AB343" s="8764"/>
      <c r="AC343" s="5050">
        <v>0</v>
      </c>
      <c r="AD343" s="5050">
        <v>8712</v>
      </c>
      <c r="AE343" s="4908">
        <f t="shared" si="14"/>
        <v>8712</v>
      </c>
      <c r="AF343" s="8787"/>
      <c r="AG343" s="8764"/>
    </row>
    <row r="344" spans="1:33" s="6147" customFormat="1" ht="27.95" customHeight="1">
      <c r="A344" s="8787" t="s">
        <v>32106</v>
      </c>
      <c r="B344" s="8787" t="s">
        <v>34658</v>
      </c>
      <c r="C344" s="7163">
        <v>46149</v>
      </c>
      <c r="D344" s="7163">
        <v>46170</v>
      </c>
      <c r="E344" s="8765">
        <v>46150</v>
      </c>
      <c r="F344" s="8788">
        <f t="shared" si="13"/>
        <v>20</v>
      </c>
      <c r="G344" s="8787">
        <v>8600</v>
      </c>
      <c r="H344" s="8789"/>
      <c r="I344" s="8787" t="s">
        <v>21302</v>
      </c>
      <c r="J344" s="8787" t="s">
        <v>34659</v>
      </c>
      <c r="K344" s="8787" t="s">
        <v>34660</v>
      </c>
      <c r="L344" s="8787" t="s">
        <v>28</v>
      </c>
      <c r="M344" s="8766" t="s">
        <v>34661</v>
      </c>
      <c r="N344" s="8787"/>
      <c r="O344" s="8790">
        <v>2</v>
      </c>
      <c r="P344" s="8790">
        <v>2</v>
      </c>
      <c r="Q344" s="8787" t="s">
        <v>34662</v>
      </c>
      <c r="R344" s="8787"/>
      <c r="S344" s="8764"/>
      <c r="T344" s="8764"/>
      <c r="U344" s="8764"/>
      <c r="V344" s="8787"/>
      <c r="W344" s="8764"/>
      <c r="X344" s="8787"/>
      <c r="Y344" s="8764"/>
      <c r="Z344" s="8764"/>
      <c r="AA344" s="8461">
        <v>13903772</v>
      </c>
      <c r="AB344" s="8764"/>
      <c r="AC344" s="5050">
        <v>0</v>
      </c>
      <c r="AD344" s="5050">
        <v>13337.5</v>
      </c>
      <c r="AE344" s="4908">
        <f t="shared" si="14"/>
        <v>26675</v>
      </c>
      <c r="AF344" s="8787"/>
      <c r="AG344" s="8764"/>
    </row>
    <row r="345" spans="1:33" s="6147" customFormat="1" ht="27.95" customHeight="1">
      <c r="A345" s="8787" t="s">
        <v>32106</v>
      </c>
      <c r="B345" s="8787" t="s">
        <v>34663</v>
      </c>
      <c r="C345" s="7163">
        <v>46149</v>
      </c>
      <c r="D345" s="7163">
        <v>46170</v>
      </c>
      <c r="E345" s="8765">
        <v>46150</v>
      </c>
      <c r="F345" s="8788">
        <f t="shared" si="13"/>
        <v>20</v>
      </c>
      <c r="G345" s="8787">
        <v>8600</v>
      </c>
      <c r="H345" s="8789"/>
      <c r="I345" s="8787" t="s">
        <v>21302</v>
      </c>
      <c r="J345" s="8787" t="s">
        <v>34664</v>
      </c>
      <c r="K345" s="8787" t="s">
        <v>34660</v>
      </c>
      <c r="L345" s="8787" t="s">
        <v>173</v>
      </c>
      <c r="M345" s="8766" t="s">
        <v>34665</v>
      </c>
      <c r="N345" s="8787"/>
      <c r="O345" s="8790">
        <v>1</v>
      </c>
      <c r="P345" s="8790">
        <v>1</v>
      </c>
      <c r="Q345" s="8787" t="s">
        <v>34666</v>
      </c>
      <c r="R345" s="8787"/>
      <c r="S345" s="8764"/>
      <c r="T345" s="8764"/>
      <c r="U345" s="8764"/>
      <c r="V345" s="8787"/>
      <c r="W345" s="8764"/>
      <c r="X345" s="8787"/>
      <c r="Y345" s="8764"/>
      <c r="Z345" s="8764"/>
      <c r="AA345" s="8461">
        <v>13902265</v>
      </c>
      <c r="AB345" s="8764"/>
      <c r="AC345" s="5050">
        <v>0</v>
      </c>
      <c r="AD345" s="5050">
        <v>13337.5</v>
      </c>
      <c r="AE345" s="4908">
        <f t="shared" si="14"/>
        <v>13337.5</v>
      </c>
      <c r="AF345" s="8787"/>
      <c r="AG345" s="8764"/>
    </row>
    <row r="346" spans="1:33" s="6147" customFormat="1" ht="27.95" customHeight="1">
      <c r="A346" s="8787" t="s">
        <v>31459</v>
      </c>
      <c r="B346" s="8787" t="s">
        <v>34667</v>
      </c>
      <c r="C346" s="7163">
        <v>46149</v>
      </c>
      <c r="D346" s="7163">
        <v>46170</v>
      </c>
      <c r="E346" s="8765">
        <v>46150</v>
      </c>
      <c r="F346" s="8788">
        <f t="shared" si="13"/>
        <v>20</v>
      </c>
      <c r="G346" s="8787">
        <v>8615</v>
      </c>
      <c r="H346" s="8789" t="s">
        <v>34668</v>
      </c>
      <c r="I346" s="8787"/>
      <c r="J346" s="8787" t="s">
        <v>34669</v>
      </c>
      <c r="K346" s="8787" t="s">
        <v>31132</v>
      </c>
      <c r="L346" s="8787" t="s">
        <v>173</v>
      </c>
      <c r="M346" s="8766" t="s">
        <v>34670</v>
      </c>
      <c r="N346" s="8787"/>
      <c r="O346" s="8790">
        <v>1</v>
      </c>
      <c r="P346" s="8790">
        <v>1</v>
      </c>
      <c r="Q346" s="8787" t="s">
        <v>34671</v>
      </c>
      <c r="R346" s="8787"/>
      <c r="S346" s="8764"/>
      <c r="T346" s="8764"/>
      <c r="U346" s="8764"/>
      <c r="V346" s="8787"/>
      <c r="W346" s="8764"/>
      <c r="X346" s="8787"/>
      <c r="Y346" s="8764"/>
      <c r="Z346" s="8764"/>
      <c r="AA346" s="8461">
        <v>13903409</v>
      </c>
      <c r="AB346" s="8764"/>
      <c r="AC346" s="5050">
        <v>1500</v>
      </c>
      <c r="AD346" s="5050">
        <v>8712</v>
      </c>
      <c r="AE346" s="4908">
        <f t="shared" si="14"/>
        <v>10212</v>
      </c>
      <c r="AF346" s="8787"/>
      <c r="AG346" s="8764"/>
    </row>
    <row r="347" spans="1:33" s="6147" customFormat="1" ht="27.95" customHeight="1">
      <c r="A347" s="8787" t="s">
        <v>32881</v>
      </c>
      <c r="B347" s="8787" t="s">
        <v>34672</v>
      </c>
      <c r="C347" s="7163">
        <v>46149</v>
      </c>
      <c r="D347" s="7163">
        <v>46170</v>
      </c>
      <c r="E347" s="8765">
        <v>46150</v>
      </c>
      <c r="F347" s="8788">
        <f t="shared" si="13"/>
        <v>20</v>
      </c>
      <c r="G347" s="8787">
        <v>8604</v>
      </c>
      <c r="H347" s="8789"/>
      <c r="I347" s="8787" t="s">
        <v>21302</v>
      </c>
      <c r="J347" s="8787" t="s">
        <v>34673</v>
      </c>
      <c r="K347" s="8787" t="s">
        <v>34674</v>
      </c>
      <c r="L347" s="8787" t="s">
        <v>128</v>
      </c>
      <c r="M347" s="8766" t="s">
        <v>34675</v>
      </c>
      <c r="N347" s="8787"/>
      <c r="O347" s="8790">
        <v>3</v>
      </c>
      <c r="P347" s="8790">
        <v>3</v>
      </c>
      <c r="Q347" s="8787" t="s">
        <v>34676</v>
      </c>
      <c r="R347" s="8787"/>
      <c r="S347" s="8764"/>
      <c r="T347" s="8764"/>
      <c r="U347" s="8764"/>
      <c r="V347" s="8787"/>
      <c r="W347" s="8764"/>
      <c r="X347" s="8787"/>
      <c r="Y347" s="8764"/>
      <c r="Z347" s="8764"/>
      <c r="AA347" s="8461">
        <v>13903559</v>
      </c>
      <c r="AB347" s="8764"/>
      <c r="AC347" s="5050">
        <v>0</v>
      </c>
      <c r="AD347" s="5050">
        <v>8624</v>
      </c>
      <c r="AE347" s="4908">
        <f t="shared" si="14"/>
        <v>25872</v>
      </c>
      <c r="AF347" s="8787"/>
      <c r="AG347" s="8764"/>
    </row>
    <row r="348" spans="1:33" s="6147" customFormat="1" ht="27.95" customHeight="1">
      <c r="A348" s="8767" t="s">
        <v>32717</v>
      </c>
      <c r="B348" s="8767" t="s">
        <v>34514</v>
      </c>
      <c r="C348" s="7163">
        <v>46149</v>
      </c>
      <c r="D348" s="7163">
        <v>46171</v>
      </c>
      <c r="E348" s="8784">
        <v>46150</v>
      </c>
      <c r="F348" s="8709">
        <f t="shared" si="13"/>
        <v>21</v>
      </c>
      <c r="G348" s="7167">
        <v>8601</v>
      </c>
      <c r="H348" s="8647"/>
      <c r="I348" s="8767" t="s">
        <v>21302</v>
      </c>
      <c r="J348" s="8767" t="s">
        <v>34515</v>
      </c>
      <c r="K348" s="8767" t="s">
        <v>34516</v>
      </c>
      <c r="L348" s="8767" t="s">
        <v>128</v>
      </c>
      <c r="M348" s="8746" t="s">
        <v>34518</v>
      </c>
      <c r="N348" s="7167"/>
      <c r="O348" s="7237">
        <v>3</v>
      </c>
      <c r="P348" s="7237">
        <v>3</v>
      </c>
      <c r="Q348" s="8767" t="s">
        <v>34517</v>
      </c>
      <c r="R348" s="7167"/>
      <c r="S348" s="4550"/>
      <c r="T348" s="4550"/>
      <c r="U348" s="4550"/>
      <c r="V348" s="7232"/>
      <c r="W348" s="4550"/>
      <c r="X348" s="7232"/>
      <c r="Y348" s="4550"/>
      <c r="Z348" s="4550"/>
      <c r="AA348" s="4893">
        <v>13905260</v>
      </c>
      <c r="AB348" s="4550"/>
      <c r="AC348" s="5050">
        <v>0</v>
      </c>
      <c r="AD348" s="5050">
        <v>8800</v>
      </c>
      <c r="AE348" s="4908">
        <f t="shared" si="14"/>
        <v>26400</v>
      </c>
      <c r="AF348" s="7275"/>
      <c r="AG348" s="4550"/>
    </row>
    <row r="349" spans="1:33" s="6147" customFormat="1" ht="27.95" customHeight="1">
      <c r="A349" s="8767" t="s">
        <v>32717</v>
      </c>
      <c r="B349" s="8767" t="s">
        <v>34519</v>
      </c>
      <c r="C349" s="7163">
        <v>46149</v>
      </c>
      <c r="D349" s="7163">
        <v>46171</v>
      </c>
      <c r="E349" s="8744">
        <v>46150</v>
      </c>
      <c r="F349" s="8709">
        <f t="shared" si="13"/>
        <v>21</v>
      </c>
      <c r="G349" s="4550">
        <v>8601</v>
      </c>
      <c r="H349" s="8769" t="s">
        <v>8510</v>
      </c>
      <c r="I349" s="4550"/>
      <c r="J349" s="8767" t="s">
        <v>34520</v>
      </c>
      <c r="K349" s="8767" t="s">
        <v>34521</v>
      </c>
      <c r="L349" s="8767" t="s">
        <v>128</v>
      </c>
      <c r="M349" s="8746" t="s">
        <v>34522</v>
      </c>
      <c r="N349" s="4550"/>
      <c r="O349" s="5049">
        <v>3</v>
      </c>
      <c r="P349" s="5049">
        <v>3</v>
      </c>
      <c r="Q349" s="8767" t="s">
        <v>34517</v>
      </c>
      <c r="R349" s="4550"/>
      <c r="S349" s="4550"/>
      <c r="T349" s="4550"/>
      <c r="U349" s="4550"/>
      <c r="V349" s="7232"/>
      <c r="W349" s="4550"/>
      <c r="X349" s="7232"/>
      <c r="Y349" s="4550"/>
      <c r="Z349" s="4550"/>
      <c r="AA349" s="5082">
        <v>13904507</v>
      </c>
      <c r="AB349" s="4550"/>
      <c r="AC349" s="5050">
        <v>0</v>
      </c>
      <c r="AD349" s="5050">
        <v>8800</v>
      </c>
      <c r="AE349" s="4908">
        <f t="shared" si="14"/>
        <v>26400</v>
      </c>
      <c r="AF349" s="7275"/>
      <c r="AG349" s="4550"/>
    </row>
    <row r="350" spans="1:33" s="6147" customFormat="1" ht="27.95" customHeight="1">
      <c r="A350" s="8767" t="s">
        <v>31435</v>
      </c>
      <c r="B350" s="4550" t="s">
        <v>34523</v>
      </c>
      <c r="C350" s="7163">
        <v>46149</v>
      </c>
      <c r="D350" s="7163">
        <v>46184</v>
      </c>
      <c r="E350" s="8744">
        <v>46150</v>
      </c>
      <c r="F350" s="8709">
        <f t="shared" si="13"/>
        <v>34</v>
      </c>
      <c r="G350" s="4550">
        <v>5940</v>
      </c>
      <c r="H350" s="8769" t="s">
        <v>34524</v>
      </c>
      <c r="I350" s="4550"/>
      <c r="J350" s="4550" t="s">
        <v>34525</v>
      </c>
      <c r="K350" s="8767" t="s">
        <v>32181</v>
      </c>
      <c r="L350" s="8767" t="s">
        <v>173</v>
      </c>
      <c r="M350" s="8746" t="s">
        <v>34527</v>
      </c>
      <c r="N350" s="4550"/>
      <c r="O350" s="5049">
        <v>1</v>
      </c>
      <c r="P350" s="5049">
        <v>1</v>
      </c>
      <c r="Q350" s="4550" t="s">
        <v>34526</v>
      </c>
      <c r="R350" s="4550"/>
      <c r="S350" s="4550"/>
      <c r="T350" s="4550"/>
      <c r="U350" s="4550"/>
      <c r="V350" s="4550"/>
      <c r="W350" s="4550"/>
      <c r="X350" s="4550"/>
      <c r="Y350" s="4550"/>
      <c r="Z350" s="4550"/>
      <c r="AA350" s="6708">
        <v>13903619</v>
      </c>
      <c r="AB350" s="4550"/>
      <c r="AC350" s="5050">
        <v>52000</v>
      </c>
      <c r="AD350" s="5050">
        <v>17000</v>
      </c>
      <c r="AE350" s="4908">
        <f t="shared" si="14"/>
        <v>69000</v>
      </c>
      <c r="AF350" s="7275"/>
      <c r="AG350" s="4550"/>
    </row>
    <row r="351" spans="1:33" s="6147" customFormat="1" ht="27.95" customHeight="1">
      <c r="A351" s="8767" t="s">
        <v>32881</v>
      </c>
      <c r="B351" s="4550" t="s">
        <v>34528</v>
      </c>
      <c r="C351" s="7163">
        <v>46149</v>
      </c>
      <c r="D351" s="7163">
        <v>46171</v>
      </c>
      <c r="E351" s="8744">
        <v>46150</v>
      </c>
      <c r="F351" s="8709">
        <f t="shared" si="13"/>
        <v>21</v>
      </c>
      <c r="G351" s="4550">
        <v>8604</v>
      </c>
      <c r="H351" s="7300"/>
      <c r="I351" s="4550" t="s">
        <v>21302</v>
      </c>
      <c r="J351" s="4550" t="s">
        <v>34529</v>
      </c>
      <c r="K351" s="8767" t="s">
        <v>34530</v>
      </c>
      <c r="L351" s="8767" t="s">
        <v>173</v>
      </c>
      <c r="M351" s="8746" t="s">
        <v>34532</v>
      </c>
      <c r="N351" s="4550"/>
      <c r="O351" s="5049">
        <v>1</v>
      </c>
      <c r="P351" s="5049">
        <v>1</v>
      </c>
      <c r="Q351" s="4550" t="s">
        <v>34531</v>
      </c>
      <c r="R351" s="4550"/>
      <c r="S351" s="4550"/>
      <c r="T351" s="4550"/>
      <c r="U351" s="4550"/>
      <c r="V351" s="4550"/>
      <c r="W351" s="4550"/>
      <c r="X351" s="4550"/>
      <c r="Y351" s="4550"/>
      <c r="Z351" s="4550"/>
      <c r="AA351" s="4893">
        <v>13903553</v>
      </c>
      <c r="AB351" s="4550"/>
      <c r="AC351" s="5050">
        <v>0</v>
      </c>
      <c r="AD351" s="5050">
        <v>8624</v>
      </c>
      <c r="AE351" s="4908">
        <f t="shared" si="14"/>
        <v>8624</v>
      </c>
      <c r="AF351" s="7275"/>
      <c r="AG351" s="4550"/>
    </row>
    <row r="352" spans="1:33" s="6147" customFormat="1" ht="27.95" customHeight="1">
      <c r="A352" s="8767" t="s">
        <v>32228</v>
      </c>
      <c r="B352" s="4550" t="s">
        <v>34533</v>
      </c>
      <c r="C352" s="7163">
        <v>46149</v>
      </c>
      <c r="D352" s="7163">
        <v>46171</v>
      </c>
      <c r="E352" s="8744">
        <v>46150</v>
      </c>
      <c r="F352" s="8709">
        <f t="shared" si="13"/>
        <v>21</v>
      </c>
      <c r="G352" s="4550">
        <v>8609</v>
      </c>
      <c r="H352" s="8769" t="s">
        <v>26788</v>
      </c>
      <c r="I352" s="4550"/>
      <c r="J352" s="4550" t="s">
        <v>34534</v>
      </c>
      <c r="K352" s="8767" t="s">
        <v>34535</v>
      </c>
      <c r="L352" s="8767" t="s">
        <v>173</v>
      </c>
      <c r="M352" s="8746" t="s">
        <v>34537</v>
      </c>
      <c r="N352" s="4550"/>
      <c r="O352" s="5049">
        <v>1</v>
      </c>
      <c r="P352" s="5049">
        <v>1</v>
      </c>
      <c r="Q352" s="8767" t="s">
        <v>34536</v>
      </c>
      <c r="R352" s="4550"/>
      <c r="S352" s="4550"/>
      <c r="T352" s="4550"/>
      <c r="U352" s="4550"/>
      <c r="V352" s="4550"/>
      <c r="W352" s="4550"/>
      <c r="X352" s="4550"/>
      <c r="Y352" s="4550"/>
      <c r="Z352" s="4550"/>
      <c r="AA352" s="5082">
        <v>13902065</v>
      </c>
      <c r="AB352" s="4550"/>
      <c r="AC352" s="5050">
        <v>0</v>
      </c>
      <c r="AD352" s="5050">
        <v>8624</v>
      </c>
      <c r="AE352" s="4908">
        <f t="shared" si="14"/>
        <v>8624</v>
      </c>
      <c r="AF352" s="7275"/>
      <c r="AG352" s="4550"/>
    </row>
    <row r="353" spans="1:33" s="6147" customFormat="1" ht="27.95" customHeight="1">
      <c r="A353" s="8767" t="s">
        <v>32095</v>
      </c>
      <c r="B353" s="8767" t="s">
        <v>34538</v>
      </c>
      <c r="C353" s="7163">
        <v>46148</v>
      </c>
      <c r="D353" s="7163">
        <v>46178</v>
      </c>
      <c r="E353" s="8744">
        <v>46150</v>
      </c>
      <c r="F353" s="8709">
        <f t="shared" si="13"/>
        <v>28</v>
      </c>
      <c r="G353" s="4550">
        <v>9055</v>
      </c>
      <c r="H353" s="8769" t="s">
        <v>15299</v>
      </c>
      <c r="I353" s="4550"/>
      <c r="J353" s="4550" t="s">
        <v>34539</v>
      </c>
      <c r="K353" s="8767" t="s">
        <v>33623</v>
      </c>
      <c r="L353" s="8767" t="s">
        <v>173</v>
      </c>
      <c r="M353" s="8746" t="s">
        <v>34541</v>
      </c>
      <c r="N353" s="4550"/>
      <c r="O353" s="5049">
        <v>1</v>
      </c>
      <c r="P353" s="5049">
        <v>1</v>
      </c>
      <c r="Q353" s="8767" t="s">
        <v>34540</v>
      </c>
      <c r="R353" s="4550"/>
      <c r="S353" s="4550"/>
      <c r="T353" s="4550"/>
      <c r="U353" s="4550"/>
      <c r="V353" s="4550"/>
      <c r="W353" s="4550"/>
      <c r="X353" s="4550"/>
      <c r="Y353" s="4550"/>
      <c r="Z353" s="4550"/>
      <c r="AA353" s="3536">
        <v>13898938</v>
      </c>
      <c r="AB353" s="4550"/>
      <c r="AC353" s="5050">
        <v>0</v>
      </c>
      <c r="AD353" s="5050">
        <v>7656</v>
      </c>
      <c r="AE353" s="4908">
        <f t="shared" si="14"/>
        <v>7656</v>
      </c>
      <c r="AF353" s="7275"/>
      <c r="AG353" s="4550"/>
    </row>
    <row r="354" spans="1:33" s="6147" customFormat="1" ht="27.95" customHeight="1">
      <c r="A354" s="8767" t="s">
        <v>32095</v>
      </c>
      <c r="B354" s="8767" t="s">
        <v>34542</v>
      </c>
      <c r="C354" s="7163">
        <v>46148</v>
      </c>
      <c r="D354" s="7163">
        <v>46197</v>
      </c>
      <c r="E354" s="8744">
        <v>46150</v>
      </c>
      <c r="F354" s="8709">
        <f t="shared" si="13"/>
        <v>47</v>
      </c>
      <c r="G354" s="4550">
        <v>9055</v>
      </c>
      <c r="H354" s="8769" t="s">
        <v>33114</v>
      </c>
      <c r="I354" s="7226"/>
      <c r="J354" s="8767" t="s">
        <v>34543</v>
      </c>
      <c r="K354" s="8767" t="s">
        <v>33623</v>
      </c>
      <c r="L354" s="8767" t="s">
        <v>173</v>
      </c>
      <c r="M354" s="8746" t="s">
        <v>34544</v>
      </c>
      <c r="N354" s="4550"/>
      <c r="O354" s="5049">
        <v>1</v>
      </c>
      <c r="P354" s="5049">
        <v>1</v>
      </c>
      <c r="Q354" s="8767" t="s">
        <v>34540</v>
      </c>
      <c r="R354" s="4550"/>
      <c r="S354" s="4550"/>
      <c r="T354" s="4550"/>
      <c r="U354" s="4550"/>
      <c r="V354" s="4550"/>
      <c r="W354" s="4550"/>
      <c r="X354" s="4550"/>
      <c r="Y354" s="4550"/>
      <c r="Z354" s="4550"/>
      <c r="AA354" s="4893">
        <v>13898843</v>
      </c>
      <c r="AB354" s="4550"/>
      <c r="AC354" s="5050">
        <v>0</v>
      </c>
      <c r="AD354" s="5050">
        <v>7656</v>
      </c>
      <c r="AE354" s="4908">
        <f t="shared" si="14"/>
        <v>7656</v>
      </c>
      <c r="AF354" s="7275"/>
      <c r="AG354" s="4550"/>
    </row>
    <row r="355" spans="1:33" s="6147" customFormat="1" ht="27.95" customHeight="1">
      <c r="A355" s="8767" t="s">
        <v>31565</v>
      </c>
      <c r="B355" s="8767" t="s">
        <v>34545</v>
      </c>
      <c r="C355" s="7163">
        <v>46148</v>
      </c>
      <c r="D355" s="7163">
        <v>46197</v>
      </c>
      <c r="E355" s="8744">
        <v>46150</v>
      </c>
      <c r="F355" s="8709">
        <f t="shared" si="13"/>
        <v>47</v>
      </c>
      <c r="G355" s="4550">
        <v>8600</v>
      </c>
      <c r="H355" s="8769" t="s">
        <v>11766</v>
      </c>
      <c r="I355" s="8767" t="s">
        <v>25</v>
      </c>
      <c r="J355" s="8767" t="s">
        <v>34546</v>
      </c>
      <c r="K355" s="8767" t="s">
        <v>34547</v>
      </c>
      <c r="L355" s="8767" t="s">
        <v>28</v>
      </c>
      <c r="M355" s="8746" t="s">
        <v>34549</v>
      </c>
      <c r="N355" s="7226"/>
      <c r="O355" s="5049">
        <v>2</v>
      </c>
      <c r="P355" s="5049">
        <v>2</v>
      </c>
      <c r="Q355" s="8767" t="s">
        <v>34548</v>
      </c>
      <c r="R355" s="4550"/>
      <c r="S355" s="4550"/>
      <c r="T355" s="4550"/>
      <c r="U355" s="4550"/>
      <c r="V355" s="4550"/>
      <c r="W355" s="4550"/>
      <c r="X355" s="4550"/>
      <c r="Y355" s="4550"/>
      <c r="Z355" s="4550"/>
      <c r="AA355" s="5082">
        <v>13898736</v>
      </c>
      <c r="AB355" s="4550"/>
      <c r="AC355" s="5050">
        <v>0</v>
      </c>
      <c r="AD355" s="5050">
        <v>13337.5</v>
      </c>
      <c r="AE355" s="4908">
        <f t="shared" si="14"/>
        <v>26675</v>
      </c>
      <c r="AF355" s="7275"/>
      <c r="AG355" s="4550"/>
    </row>
    <row r="356" spans="1:33" s="6147" customFormat="1" ht="27.95" customHeight="1">
      <c r="A356" s="8767" t="s">
        <v>31492</v>
      </c>
      <c r="B356" s="8767" t="s">
        <v>34555</v>
      </c>
      <c r="C356" s="7163">
        <v>46148</v>
      </c>
      <c r="D356" s="7163">
        <v>46191</v>
      </c>
      <c r="E356" s="8744">
        <v>46150</v>
      </c>
      <c r="F356" s="8709">
        <f t="shared" si="13"/>
        <v>41</v>
      </c>
      <c r="G356" s="4550">
        <v>8634</v>
      </c>
      <c r="H356" s="8769" t="s">
        <v>7405</v>
      </c>
      <c r="I356" s="4550"/>
      <c r="J356" s="8767" t="s">
        <v>34556</v>
      </c>
      <c r="K356" s="8767" t="s">
        <v>34557</v>
      </c>
      <c r="L356" s="8767" t="s">
        <v>128</v>
      </c>
      <c r="M356" s="8746" t="s">
        <v>34559</v>
      </c>
      <c r="N356" s="4550"/>
      <c r="O356" s="5049">
        <v>3</v>
      </c>
      <c r="P356" s="5049">
        <v>3</v>
      </c>
      <c r="Q356" s="8767" t="s">
        <v>34558</v>
      </c>
      <c r="R356" s="4550"/>
      <c r="S356" s="4550"/>
      <c r="T356" s="4550"/>
      <c r="U356" s="4550"/>
      <c r="V356" s="4550"/>
      <c r="W356" s="4550"/>
      <c r="X356" s="4550"/>
      <c r="Y356" s="4550"/>
      <c r="Z356" s="4550"/>
      <c r="AA356" s="6705">
        <v>13898474</v>
      </c>
      <c r="AB356" s="4550"/>
      <c r="AC356" s="5050">
        <v>8250</v>
      </c>
      <c r="AD356" s="5050">
        <v>8712</v>
      </c>
      <c r="AE356" s="4908">
        <f t="shared" si="14"/>
        <v>34386</v>
      </c>
      <c r="AF356" s="4550"/>
      <c r="AG356" s="4550"/>
    </row>
    <row r="357" spans="1:33" s="6147" customFormat="1" ht="27.95" customHeight="1">
      <c r="A357" s="8767" t="s">
        <v>32073</v>
      </c>
      <c r="B357" s="8767" t="s">
        <v>34560</v>
      </c>
      <c r="C357" s="7163">
        <v>46148</v>
      </c>
      <c r="D357" s="7163">
        <v>46191</v>
      </c>
      <c r="E357" s="8744">
        <v>46150</v>
      </c>
      <c r="F357" s="8709">
        <f t="shared" si="13"/>
        <v>41</v>
      </c>
      <c r="G357" s="4550">
        <v>9055</v>
      </c>
      <c r="H357" s="8769" t="s">
        <v>34561</v>
      </c>
      <c r="I357" s="4550"/>
      <c r="J357" s="8767" t="s">
        <v>34562</v>
      </c>
      <c r="K357" s="8767" t="s">
        <v>33623</v>
      </c>
      <c r="L357" s="8767" t="s">
        <v>173</v>
      </c>
      <c r="M357" s="8746" t="s">
        <v>34563</v>
      </c>
      <c r="N357" s="4550"/>
      <c r="O357" s="5049">
        <v>1</v>
      </c>
      <c r="P357" s="5049">
        <v>1</v>
      </c>
      <c r="Q357" s="8767" t="s">
        <v>34472</v>
      </c>
      <c r="R357" s="4550"/>
      <c r="S357" s="4550"/>
      <c r="T357" s="4550"/>
      <c r="U357" s="4550"/>
      <c r="V357" s="7302"/>
      <c r="W357" s="4550"/>
      <c r="X357" s="7302"/>
      <c r="Y357" s="4550"/>
      <c r="Z357" s="4550"/>
      <c r="AA357" s="7303">
        <v>13897989</v>
      </c>
      <c r="AB357" s="4550"/>
      <c r="AC357" s="5050">
        <v>1500</v>
      </c>
      <c r="AD357" s="5050">
        <v>8800</v>
      </c>
      <c r="AE357" s="4908">
        <f t="shared" si="14"/>
        <v>10300</v>
      </c>
      <c r="AF357" s="4550"/>
      <c r="AG357" s="4550"/>
    </row>
    <row r="358" spans="1:33" s="6147" customFormat="1" ht="27.95" customHeight="1">
      <c r="A358" s="8767" t="s">
        <v>32051</v>
      </c>
      <c r="B358" s="8767" t="s">
        <v>34564</v>
      </c>
      <c r="C358" s="7163">
        <v>46148</v>
      </c>
      <c r="D358" s="7163">
        <v>46191</v>
      </c>
      <c r="E358" s="8744">
        <v>46150</v>
      </c>
      <c r="F358" s="8709">
        <f t="shared" si="13"/>
        <v>41</v>
      </c>
      <c r="G358" s="4550">
        <v>8644</v>
      </c>
      <c r="H358" s="8769" t="s">
        <v>5361</v>
      </c>
      <c r="I358" s="4550"/>
      <c r="J358" s="8767" t="s">
        <v>34565</v>
      </c>
      <c r="K358" s="8767" t="s">
        <v>34566</v>
      </c>
      <c r="L358" s="8767" t="s">
        <v>173</v>
      </c>
      <c r="M358" s="8746" t="s">
        <v>34567</v>
      </c>
      <c r="N358" s="4550"/>
      <c r="O358" s="5049">
        <v>1</v>
      </c>
      <c r="P358" s="5049">
        <v>1</v>
      </c>
      <c r="Q358" s="8767" t="s">
        <v>34487</v>
      </c>
      <c r="R358" s="4550"/>
      <c r="S358" s="4550"/>
      <c r="T358" s="4550"/>
      <c r="U358" s="4550"/>
      <c r="V358" s="7216"/>
      <c r="W358" s="4550"/>
      <c r="X358" s="7216"/>
      <c r="Y358" s="4550"/>
      <c r="Z358" s="4550"/>
      <c r="AA358" s="4893">
        <v>13897935</v>
      </c>
      <c r="AB358" s="4550"/>
      <c r="AC358" s="5050">
        <v>0</v>
      </c>
      <c r="AD358" s="5050">
        <v>7656</v>
      </c>
      <c r="AE358" s="4908">
        <f t="shared" si="14"/>
        <v>7656</v>
      </c>
      <c r="AF358" s="4550"/>
      <c r="AG358" s="4550"/>
    </row>
    <row r="359" spans="1:33" s="6147" customFormat="1" ht="27.95" customHeight="1">
      <c r="A359" s="8792" t="s">
        <v>32058</v>
      </c>
      <c r="B359" s="8767" t="s">
        <v>34572</v>
      </c>
      <c r="C359" s="7163">
        <v>46148</v>
      </c>
      <c r="D359" s="7163">
        <v>46191</v>
      </c>
      <c r="E359" s="8744">
        <v>46150</v>
      </c>
      <c r="F359" s="8709">
        <f t="shared" si="13"/>
        <v>41</v>
      </c>
      <c r="G359" s="4550">
        <v>8638</v>
      </c>
      <c r="H359" s="8769" t="s">
        <v>10345</v>
      </c>
      <c r="I359" s="4550"/>
      <c r="J359" s="8745" t="s">
        <v>34716</v>
      </c>
      <c r="K359" s="4550" t="s">
        <v>34717</v>
      </c>
      <c r="L359" s="8792" t="s">
        <v>62</v>
      </c>
      <c r="M359" s="8786" t="s">
        <v>34719</v>
      </c>
      <c r="N359" s="4550"/>
      <c r="O359" s="5049">
        <v>5</v>
      </c>
      <c r="P359" s="5049">
        <v>5</v>
      </c>
      <c r="Q359" s="4550" t="s">
        <v>34718</v>
      </c>
      <c r="R359" s="4550"/>
      <c r="S359" s="4550"/>
      <c r="T359" s="4550"/>
      <c r="U359" s="4550"/>
      <c r="V359" s="7216"/>
      <c r="W359" s="4550"/>
      <c r="X359" s="7216"/>
      <c r="Y359" s="4550"/>
      <c r="Z359" s="4550"/>
      <c r="AA359" s="4893">
        <v>13897795</v>
      </c>
      <c r="AB359" s="4550"/>
      <c r="AC359" s="5050">
        <v>0</v>
      </c>
      <c r="AD359" s="5050">
        <v>8712</v>
      </c>
      <c r="AE359" s="4908">
        <f t="shared" si="14"/>
        <v>43560</v>
      </c>
      <c r="AF359" s="4550"/>
      <c r="AG359" s="4550"/>
    </row>
    <row r="360" spans="1:33" s="6147" customFormat="1" ht="27.95" customHeight="1">
      <c r="A360" s="8792" t="s">
        <v>32058</v>
      </c>
      <c r="B360" s="8792" t="s">
        <v>34720</v>
      </c>
      <c r="C360" s="7163">
        <v>46141</v>
      </c>
      <c r="D360" s="7163">
        <v>46191</v>
      </c>
      <c r="E360" s="8784">
        <v>46150</v>
      </c>
      <c r="F360" s="8709">
        <f t="shared" si="13"/>
        <v>41</v>
      </c>
      <c r="G360" s="4550">
        <v>8638</v>
      </c>
      <c r="H360" s="7304"/>
      <c r="I360" s="4550" t="s">
        <v>21302</v>
      </c>
      <c r="J360" s="4550" t="s">
        <v>34721</v>
      </c>
      <c r="K360" s="4550" t="s">
        <v>34722</v>
      </c>
      <c r="L360" s="8792" t="s">
        <v>28</v>
      </c>
      <c r="M360" s="8786" t="s">
        <v>34724</v>
      </c>
      <c r="N360" s="4550"/>
      <c r="O360" s="5049">
        <v>2</v>
      </c>
      <c r="P360" s="5049">
        <v>2</v>
      </c>
      <c r="Q360" s="4550" t="s">
        <v>34723</v>
      </c>
      <c r="R360" s="4550"/>
      <c r="S360" s="4550"/>
      <c r="T360" s="4550"/>
      <c r="U360" s="4550"/>
      <c r="V360" s="4550"/>
      <c r="W360" s="4550"/>
      <c r="X360" s="4550"/>
      <c r="Y360" s="4550"/>
      <c r="Z360" s="4550"/>
      <c r="AA360" s="4893">
        <v>13897175</v>
      </c>
      <c r="AB360" s="4550"/>
      <c r="AC360" s="5050">
        <v>0</v>
      </c>
      <c r="AD360" s="5050">
        <v>8712</v>
      </c>
      <c r="AE360" s="4908">
        <f t="shared" si="14"/>
        <v>17424</v>
      </c>
      <c r="AF360" s="4550"/>
      <c r="AG360" s="4550"/>
    </row>
    <row r="361" spans="1:33" s="6147" customFormat="1" ht="27.95" customHeight="1">
      <c r="A361" s="8792" t="s">
        <v>32204</v>
      </c>
      <c r="B361" s="4550" t="s">
        <v>34725</v>
      </c>
      <c r="C361" s="7163">
        <v>46147</v>
      </c>
      <c r="D361" s="7163">
        <v>46191</v>
      </c>
      <c r="E361" s="8784">
        <v>46150</v>
      </c>
      <c r="F361" s="8709">
        <f t="shared" si="13"/>
        <v>41</v>
      </c>
      <c r="G361" s="4550">
        <v>8618</v>
      </c>
      <c r="H361" s="7301"/>
      <c r="I361" s="4550" t="s">
        <v>21302</v>
      </c>
      <c r="J361" s="4550" t="s">
        <v>34726</v>
      </c>
      <c r="K361" s="4550" t="s">
        <v>34727</v>
      </c>
      <c r="L361" s="8792" t="s">
        <v>173</v>
      </c>
      <c r="M361" s="8786" t="s">
        <v>34728</v>
      </c>
      <c r="N361" s="4550"/>
      <c r="O361" s="5049">
        <v>1</v>
      </c>
      <c r="P361" s="5049">
        <v>1</v>
      </c>
      <c r="Q361" s="4550" t="s">
        <v>34233</v>
      </c>
      <c r="R361" s="4550"/>
      <c r="S361" s="4550"/>
      <c r="T361" s="4550"/>
      <c r="U361" s="4550"/>
      <c r="V361" s="4550"/>
      <c r="W361" s="4550"/>
      <c r="X361" s="4550"/>
      <c r="Y361" s="4550"/>
      <c r="Z361" s="4550"/>
      <c r="AA361" s="4550">
        <v>13895039</v>
      </c>
      <c r="AB361" s="4550"/>
      <c r="AC361" s="5050">
        <v>4125</v>
      </c>
      <c r="AD361" s="5050">
        <v>8711.92</v>
      </c>
      <c r="AE361" s="4908">
        <f t="shared" si="14"/>
        <v>12836.92</v>
      </c>
      <c r="AF361" s="4550"/>
      <c r="AG361" s="4550"/>
    </row>
    <row r="362" spans="1:33" s="6147" customFormat="1" ht="27.95" customHeight="1">
      <c r="A362" s="8792" t="s">
        <v>32204</v>
      </c>
      <c r="B362" s="8785" t="s">
        <v>34735</v>
      </c>
      <c r="C362" s="7163">
        <v>46142</v>
      </c>
      <c r="D362" s="7163">
        <v>46191</v>
      </c>
      <c r="E362" s="8784">
        <v>46150</v>
      </c>
      <c r="F362" s="8709">
        <f t="shared" si="13"/>
        <v>41</v>
      </c>
      <c r="G362" s="4550">
        <v>8618</v>
      </c>
      <c r="H362" s="8797" t="s">
        <v>4006</v>
      </c>
      <c r="I362" s="4550"/>
      <c r="J362" s="4550" t="s">
        <v>34736</v>
      </c>
      <c r="K362" s="4550" t="s">
        <v>33543</v>
      </c>
      <c r="L362" s="8792" t="s">
        <v>173</v>
      </c>
      <c r="M362" s="8786" t="s">
        <v>34737</v>
      </c>
      <c r="N362" s="4550"/>
      <c r="O362" s="5049">
        <v>1</v>
      </c>
      <c r="P362" s="5049">
        <v>1</v>
      </c>
      <c r="Q362" s="4550" t="s">
        <v>30765</v>
      </c>
      <c r="R362" s="4550"/>
      <c r="S362" s="4550"/>
      <c r="T362" s="4550"/>
      <c r="U362" s="4550"/>
      <c r="V362" s="4550"/>
      <c r="W362" s="4550"/>
      <c r="X362" s="4550"/>
      <c r="Y362" s="4550"/>
      <c r="Z362" s="4550"/>
      <c r="AA362" s="4893">
        <v>13883865</v>
      </c>
      <c r="AB362" s="4550"/>
      <c r="AC362" s="5050">
        <v>4125</v>
      </c>
      <c r="AD362" s="5050">
        <v>8711.92</v>
      </c>
      <c r="AE362" s="4908">
        <f t="shared" si="14"/>
        <v>12836.92</v>
      </c>
      <c r="AF362" s="4550"/>
      <c r="AG362" s="4550"/>
    </row>
    <row r="363" spans="1:33" s="6147" customFormat="1" ht="27.95" customHeight="1">
      <c r="A363" s="8792" t="s">
        <v>32051</v>
      </c>
      <c r="B363" s="4550" t="s">
        <v>34738</v>
      </c>
      <c r="C363" s="7163">
        <v>46142</v>
      </c>
      <c r="D363" s="7163">
        <v>46191</v>
      </c>
      <c r="E363" s="8784">
        <v>46150</v>
      </c>
      <c r="F363" s="8709">
        <f t="shared" si="13"/>
        <v>41</v>
      </c>
      <c r="G363" s="4550">
        <v>8644</v>
      </c>
      <c r="H363" s="8797" t="s">
        <v>1395</v>
      </c>
      <c r="I363" s="4550"/>
      <c r="J363" s="4550" t="s">
        <v>34739</v>
      </c>
      <c r="K363" s="4550" t="s">
        <v>34026</v>
      </c>
      <c r="L363" s="8792" t="s">
        <v>173</v>
      </c>
      <c r="M363" s="8786" t="s">
        <v>34740</v>
      </c>
      <c r="N363" s="4550"/>
      <c r="O363" s="5049">
        <v>1</v>
      </c>
      <c r="P363" s="5049">
        <v>1</v>
      </c>
      <c r="Q363" s="4550" t="s">
        <v>30245</v>
      </c>
      <c r="R363" s="4550"/>
      <c r="S363" s="4550"/>
      <c r="T363" s="4550"/>
      <c r="U363" s="4550"/>
      <c r="V363" s="4550"/>
      <c r="W363" s="4550"/>
      <c r="X363" s="4550"/>
      <c r="Y363" s="4550"/>
      <c r="Z363" s="4550"/>
      <c r="AA363" s="4893">
        <v>13883020</v>
      </c>
      <c r="AB363" s="4550"/>
      <c r="AC363" s="5050">
        <v>12750</v>
      </c>
      <c r="AD363" s="5050">
        <v>7656</v>
      </c>
      <c r="AE363" s="4908">
        <f t="shared" si="14"/>
        <v>20406</v>
      </c>
      <c r="AF363" s="4550"/>
      <c r="AG363" s="4550"/>
    </row>
    <row r="364" spans="1:33" s="6147" customFormat="1" ht="27.95" customHeight="1">
      <c r="A364" s="8792" t="s">
        <v>32221</v>
      </c>
      <c r="B364" s="4550" t="s">
        <v>34745</v>
      </c>
      <c r="C364" s="7163">
        <v>46142</v>
      </c>
      <c r="D364" s="7163">
        <v>46193</v>
      </c>
      <c r="E364" s="8784">
        <v>46150</v>
      </c>
      <c r="F364" s="8709">
        <f t="shared" si="13"/>
        <v>43</v>
      </c>
      <c r="G364" s="4550">
        <v>8646</v>
      </c>
      <c r="H364" s="8797" t="s">
        <v>6799</v>
      </c>
      <c r="I364" s="4550"/>
      <c r="J364" s="4550" t="s">
        <v>34018</v>
      </c>
      <c r="K364" s="4550" t="s">
        <v>34746</v>
      </c>
      <c r="L364" s="8792" t="s">
        <v>173</v>
      </c>
      <c r="M364" s="8786" t="s">
        <v>34748</v>
      </c>
      <c r="N364" s="4550"/>
      <c r="O364" s="5049">
        <v>1</v>
      </c>
      <c r="P364" s="5049">
        <v>1</v>
      </c>
      <c r="Q364" s="4550" t="s">
        <v>34747</v>
      </c>
      <c r="R364" s="4550"/>
      <c r="S364" s="4550"/>
      <c r="T364" s="4550"/>
      <c r="U364" s="4550"/>
      <c r="V364" s="4550"/>
      <c r="W364" s="4550"/>
      <c r="X364" s="4550"/>
      <c r="Y364" s="4550"/>
      <c r="Z364" s="4550"/>
      <c r="AA364" s="4893">
        <v>13881507</v>
      </c>
      <c r="AB364" s="4550"/>
      <c r="AC364" s="5050">
        <v>23250</v>
      </c>
      <c r="AD364" s="5050">
        <v>13612.5</v>
      </c>
      <c r="AE364" s="4908">
        <f t="shared" si="14"/>
        <v>36862.5</v>
      </c>
      <c r="AF364" s="4550"/>
      <c r="AG364" s="4550"/>
    </row>
    <row r="365" spans="1:33" s="6147" customFormat="1" ht="27.95" customHeight="1">
      <c r="A365" s="8792" t="s">
        <v>32221</v>
      </c>
      <c r="B365" s="8785" t="s">
        <v>34749</v>
      </c>
      <c r="C365" s="7163">
        <v>46121</v>
      </c>
      <c r="D365" s="7163">
        <v>46195</v>
      </c>
      <c r="E365" s="8784">
        <v>46150</v>
      </c>
      <c r="F365" s="8709">
        <f t="shared" si="13"/>
        <v>45</v>
      </c>
      <c r="G365" s="4550">
        <v>8646</v>
      </c>
      <c r="H365" s="8797" t="s">
        <v>32898</v>
      </c>
      <c r="I365" s="4550"/>
      <c r="J365" s="8792" t="s">
        <v>34750</v>
      </c>
      <c r="K365" s="4550" t="s">
        <v>34751</v>
      </c>
      <c r="L365" s="8792" t="s">
        <v>76</v>
      </c>
      <c r="M365" s="8786" t="s">
        <v>34753</v>
      </c>
      <c r="N365" s="4550"/>
      <c r="O365" s="5049">
        <v>4</v>
      </c>
      <c r="P365" s="5049">
        <v>4</v>
      </c>
      <c r="Q365" s="4550" t="s">
        <v>34752</v>
      </c>
      <c r="R365" s="4550"/>
      <c r="S365" s="4550"/>
      <c r="T365" s="4550"/>
      <c r="U365" s="4550"/>
      <c r="V365" s="4550"/>
      <c r="W365" s="4550"/>
      <c r="X365" s="4550"/>
      <c r="Y365" s="4550"/>
      <c r="Z365" s="4550"/>
      <c r="AA365" s="4893">
        <v>13881415</v>
      </c>
      <c r="AB365" s="4550"/>
      <c r="AC365" s="5050">
        <v>0</v>
      </c>
      <c r="AD365" s="5050">
        <v>13612.5</v>
      </c>
      <c r="AE365" s="4908">
        <f t="shared" si="14"/>
        <v>54450</v>
      </c>
      <c r="AF365" s="4550"/>
      <c r="AG365" s="4550"/>
    </row>
    <row r="366" spans="1:33" s="6147" customFormat="1" ht="27.95" customHeight="1">
      <c r="A366" s="8792" t="s">
        <v>32221</v>
      </c>
      <c r="B366" s="8785" t="s">
        <v>34754</v>
      </c>
      <c r="C366" s="7163">
        <v>46121</v>
      </c>
      <c r="D366" s="7163">
        <v>46196</v>
      </c>
      <c r="E366" s="8784">
        <v>46150</v>
      </c>
      <c r="F366" s="8709">
        <f>SUM(D366-E366)</f>
        <v>46</v>
      </c>
      <c r="G366" s="4550">
        <v>8646</v>
      </c>
      <c r="H366" s="8797" t="s">
        <v>33192</v>
      </c>
      <c r="I366" s="4550"/>
      <c r="J366" s="4550" t="s">
        <v>34755</v>
      </c>
      <c r="K366" s="4550" t="s">
        <v>34756</v>
      </c>
      <c r="L366" s="8792" t="s">
        <v>28</v>
      </c>
      <c r="M366" s="8786" t="s">
        <v>34758</v>
      </c>
      <c r="N366" s="4550"/>
      <c r="O366" s="5049">
        <v>2</v>
      </c>
      <c r="P366" s="5049">
        <v>2</v>
      </c>
      <c r="Q366" s="4550" t="s">
        <v>34757</v>
      </c>
      <c r="R366" s="4550"/>
      <c r="S366" s="4550"/>
      <c r="T366" s="4550"/>
      <c r="U366" s="4550"/>
      <c r="V366" s="4550"/>
      <c r="W366" s="4550"/>
      <c r="X366" s="4550"/>
      <c r="Y366" s="4550"/>
      <c r="Z366" s="4550"/>
      <c r="AA366" s="4893">
        <v>13881300</v>
      </c>
      <c r="AB366" s="4550"/>
      <c r="AC366" s="5050">
        <v>69750</v>
      </c>
      <c r="AD366" s="5050">
        <v>13612.5</v>
      </c>
      <c r="AE366" s="4908">
        <f t="shared" si="14"/>
        <v>96975</v>
      </c>
      <c r="AF366" s="4550"/>
      <c r="AG366" s="4550"/>
    </row>
    <row r="367" spans="1:33" s="6147" customFormat="1" ht="27.95" customHeight="1">
      <c r="A367" s="8792" t="s">
        <v>32221</v>
      </c>
      <c r="B367" s="8792" t="s">
        <v>34380</v>
      </c>
      <c r="C367" s="7163">
        <v>46120</v>
      </c>
      <c r="D367" s="7163">
        <v>46193</v>
      </c>
      <c r="E367" s="8784">
        <v>46150</v>
      </c>
      <c r="F367" s="8709">
        <f>SUM(D367-E367)</f>
        <v>43</v>
      </c>
      <c r="G367" s="4550">
        <v>8646</v>
      </c>
      <c r="H367" s="8797" t="s">
        <v>34759</v>
      </c>
      <c r="I367" s="4550"/>
      <c r="J367" s="8792" t="s">
        <v>34760</v>
      </c>
      <c r="K367" s="8792" t="s">
        <v>34761</v>
      </c>
      <c r="L367" s="8792" t="s">
        <v>173</v>
      </c>
      <c r="M367" s="8786" t="s">
        <v>34763</v>
      </c>
      <c r="N367" s="4550"/>
      <c r="O367" s="5049">
        <v>1</v>
      </c>
      <c r="P367" s="5049">
        <v>1</v>
      </c>
      <c r="Q367" s="8792" t="s">
        <v>34762</v>
      </c>
      <c r="R367" s="4550"/>
      <c r="S367" s="4550"/>
      <c r="T367" s="4550"/>
      <c r="U367" s="4550"/>
      <c r="V367" s="4550"/>
      <c r="W367" s="4550"/>
      <c r="X367" s="4550"/>
      <c r="Y367" s="4550"/>
      <c r="Z367" s="4550"/>
      <c r="AA367" s="4893">
        <v>13881230</v>
      </c>
      <c r="AB367" s="4550"/>
      <c r="AC367" s="5050">
        <v>38750</v>
      </c>
      <c r="AD367" s="5050">
        <v>13612.5</v>
      </c>
      <c r="AE367" s="4908">
        <f t="shared" si="14"/>
        <v>52362.5</v>
      </c>
      <c r="AF367" s="4550"/>
      <c r="AG367" s="4550"/>
    </row>
    <row r="368" spans="1:33" s="6147" customFormat="1" ht="27.95" customHeight="1">
      <c r="A368" s="8792" t="s">
        <v>32051</v>
      </c>
      <c r="B368" s="8792" t="s">
        <v>34764</v>
      </c>
      <c r="C368" s="7163">
        <v>46126</v>
      </c>
      <c r="D368" s="7163">
        <v>46194</v>
      </c>
      <c r="E368" s="8784">
        <v>46150</v>
      </c>
      <c r="F368" s="8709">
        <f t="shared" si="13"/>
        <v>44</v>
      </c>
      <c r="G368" s="4550">
        <v>8644</v>
      </c>
      <c r="H368" s="8797" t="s">
        <v>34765</v>
      </c>
      <c r="I368" s="4550"/>
      <c r="J368" s="8792" t="s">
        <v>34766</v>
      </c>
      <c r="K368" s="8792" t="s">
        <v>34767</v>
      </c>
      <c r="L368" s="8792" t="s">
        <v>62</v>
      </c>
      <c r="M368" s="8786" t="s">
        <v>34769</v>
      </c>
      <c r="N368" s="4550"/>
      <c r="O368" s="5049">
        <v>5</v>
      </c>
      <c r="P368" s="5049">
        <v>5</v>
      </c>
      <c r="Q368" s="8792" t="s">
        <v>34768</v>
      </c>
      <c r="R368" s="4550"/>
      <c r="S368" s="4550"/>
      <c r="T368" s="4550"/>
      <c r="U368" s="4550"/>
      <c r="V368" s="4550"/>
      <c r="W368" s="4550"/>
      <c r="X368" s="4550"/>
      <c r="Y368" s="4550"/>
      <c r="Z368" s="4550"/>
      <c r="AA368" s="4893">
        <v>13881118</v>
      </c>
      <c r="AB368" s="4550"/>
      <c r="AC368" s="5050">
        <v>0</v>
      </c>
      <c r="AD368" s="5050">
        <v>7656</v>
      </c>
      <c r="AE368" s="4908">
        <f t="shared" si="14"/>
        <v>38280</v>
      </c>
      <c r="AF368" s="4550"/>
      <c r="AG368" s="4550"/>
    </row>
    <row r="369" spans="1:33" s="6147" customFormat="1" ht="27.95" customHeight="1">
      <c r="A369" s="8792" t="s">
        <v>32051</v>
      </c>
      <c r="B369" s="8792" t="s">
        <v>34779</v>
      </c>
      <c r="C369" s="7163">
        <v>46125</v>
      </c>
      <c r="D369" s="7163">
        <v>46195</v>
      </c>
      <c r="E369" s="8784">
        <v>46150</v>
      </c>
      <c r="F369" s="8709">
        <f t="shared" si="13"/>
        <v>45</v>
      </c>
      <c r="G369" s="4550">
        <v>8644</v>
      </c>
      <c r="H369" s="8797" t="s">
        <v>34780</v>
      </c>
      <c r="I369" s="4550"/>
      <c r="J369" s="8792" t="s">
        <v>34781</v>
      </c>
      <c r="K369" s="8792" t="s">
        <v>34782</v>
      </c>
      <c r="L369" s="8792" t="s">
        <v>193</v>
      </c>
      <c r="M369" s="8786" t="s">
        <v>34784</v>
      </c>
      <c r="N369" s="4550"/>
      <c r="O369" s="5049">
        <v>6</v>
      </c>
      <c r="P369" s="5049">
        <v>6</v>
      </c>
      <c r="Q369" s="8792" t="s">
        <v>34783</v>
      </c>
      <c r="R369" s="4550"/>
      <c r="S369" s="4550"/>
      <c r="T369" s="4550"/>
      <c r="U369" s="4550"/>
      <c r="V369" s="4550"/>
      <c r="W369" s="4550"/>
      <c r="X369" s="4550"/>
      <c r="Y369" s="4550"/>
      <c r="Z369" s="4550"/>
      <c r="AA369" s="4893">
        <v>13881079</v>
      </c>
      <c r="AB369" s="4550"/>
      <c r="AC369" s="5050">
        <v>0</v>
      </c>
      <c r="AD369" s="5050">
        <v>7656</v>
      </c>
      <c r="AE369" s="4908">
        <f t="shared" si="14"/>
        <v>45936</v>
      </c>
      <c r="AF369" s="4550"/>
      <c r="AG369" s="4550"/>
    </row>
    <row r="370" spans="1:33" s="6147" customFormat="1" ht="27.95" customHeight="1">
      <c r="A370" s="8792" t="s">
        <v>32221</v>
      </c>
      <c r="B370" s="8792" t="s">
        <v>34785</v>
      </c>
      <c r="C370" s="7163">
        <v>46121</v>
      </c>
      <c r="D370" s="7163">
        <v>46193</v>
      </c>
      <c r="E370" s="8784">
        <v>46150</v>
      </c>
      <c r="F370" s="8709">
        <f t="shared" si="13"/>
        <v>43</v>
      </c>
      <c r="G370" s="4550">
        <v>8646</v>
      </c>
      <c r="H370" s="8797" t="s">
        <v>33662</v>
      </c>
      <c r="I370" s="4550"/>
      <c r="J370" s="8792" t="s">
        <v>34786</v>
      </c>
      <c r="K370" s="8792" t="s">
        <v>34787</v>
      </c>
      <c r="L370" s="8792" t="s">
        <v>62</v>
      </c>
      <c r="M370" s="8786" t="s">
        <v>34789</v>
      </c>
      <c r="N370" s="4550"/>
      <c r="O370" s="5049">
        <v>5</v>
      </c>
      <c r="P370" s="5049">
        <v>5</v>
      </c>
      <c r="Q370" s="8792" t="s">
        <v>34788</v>
      </c>
      <c r="R370" s="4550"/>
      <c r="S370" s="4550"/>
      <c r="T370" s="4550"/>
      <c r="U370" s="4550"/>
      <c r="V370" s="4550"/>
      <c r="W370" s="4550"/>
      <c r="X370" s="4550"/>
      <c r="Y370" s="4550"/>
      <c r="Z370" s="4550"/>
      <c r="AA370" s="4550">
        <v>13881071</v>
      </c>
      <c r="AB370" s="4550"/>
      <c r="AC370" s="5050">
        <v>23250</v>
      </c>
      <c r="AD370" s="5050">
        <v>13612.5</v>
      </c>
      <c r="AE370" s="4908">
        <f t="shared" si="14"/>
        <v>91312.5</v>
      </c>
      <c r="AF370" s="4550"/>
      <c r="AG370" s="4550"/>
    </row>
    <row r="371" spans="1:33" s="6147" customFormat="1" ht="27.95" customHeight="1">
      <c r="A371" s="8823" t="s">
        <v>32204</v>
      </c>
      <c r="B371" s="8823" t="s">
        <v>34818</v>
      </c>
      <c r="C371" s="7163">
        <v>46136</v>
      </c>
      <c r="D371" s="7163">
        <v>46183</v>
      </c>
      <c r="E371" s="8811">
        <v>46153</v>
      </c>
      <c r="F371" s="8829">
        <f t="shared" ref="F371:F372" si="15">SUM(D371-E371)</f>
        <v>30</v>
      </c>
      <c r="G371" s="8823">
        <v>8618</v>
      </c>
      <c r="H371" s="8825"/>
      <c r="I371" s="8823" t="s">
        <v>21302</v>
      </c>
      <c r="J371" s="8823" t="s">
        <v>34819</v>
      </c>
      <c r="K371" s="8823" t="s">
        <v>34820</v>
      </c>
      <c r="L371" s="8823" t="s">
        <v>173</v>
      </c>
      <c r="M371" s="8815" t="s">
        <v>34821</v>
      </c>
      <c r="N371" s="8823"/>
      <c r="O371" s="8826">
        <v>1</v>
      </c>
      <c r="P371" s="8826">
        <v>1</v>
      </c>
      <c r="Q371" s="8823" t="s">
        <v>33478</v>
      </c>
      <c r="R371" s="8823"/>
      <c r="S371" s="8823"/>
      <c r="T371" s="8823"/>
      <c r="U371" s="8823"/>
      <c r="V371" s="8823"/>
      <c r="W371" s="8823"/>
      <c r="X371" s="8823"/>
      <c r="Y371" s="8823"/>
      <c r="Z371" s="8823"/>
      <c r="AA371" s="7212">
        <v>13908447</v>
      </c>
      <c r="AB371" s="8823"/>
      <c r="AC371" s="4908">
        <v>0</v>
      </c>
      <c r="AD371" s="4908">
        <v>8711.92</v>
      </c>
      <c r="AE371" s="4908">
        <f t="shared" si="14"/>
        <v>8711.92</v>
      </c>
      <c r="AF371" s="8823"/>
      <c r="AG371" s="8823"/>
    </row>
    <row r="372" spans="1:33" s="6147" customFormat="1" ht="27.95" customHeight="1">
      <c r="A372" s="8823" t="s">
        <v>32058</v>
      </c>
      <c r="B372" s="8823" t="s">
        <v>34822</v>
      </c>
      <c r="C372" s="7163">
        <v>46150</v>
      </c>
      <c r="D372" s="7163">
        <v>46174</v>
      </c>
      <c r="E372" s="8811">
        <v>46153</v>
      </c>
      <c r="F372" s="8824">
        <f t="shared" si="15"/>
        <v>21</v>
      </c>
      <c r="G372" s="8823">
        <v>8638</v>
      </c>
      <c r="H372" s="8825"/>
      <c r="I372" s="8823" t="s">
        <v>21302</v>
      </c>
      <c r="J372" s="8823" t="s">
        <v>34823</v>
      </c>
      <c r="K372" s="8823" t="s">
        <v>34824</v>
      </c>
      <c r="L372" s="8823" t="s">
        <v>341</v>
      </c>
      <c r="M372" s="8815" t="s">
        <v>34825</v>
      </c>
      <c r="N372" s="8823"/>
      <c r="O372" s="8826">
        <v>12</v>
      </c>
      <c r="P372" s="8826">
        <v>12</v>
      </c>
      <c r="Q372" s="8823" t="s">
        <v>34826</v>
      </c>
      <c r="R372" s="8823"/>
      <c r="S372" s="8823"/>
      <c r="T372" s="8823"/>
      <c r="U372" s="8823"/>
      <c r="V372" s="8823"/>
      <c r="W372" s="8823"/>
      <c r="X372" s="8823"/>
      <c r="Y372" s="8823"/>
      <c r="Z372" s="8823"/>
      <c r="AA372" s="8813">
        <v>13909090</v>
      </c>
      <c r="AB372" s="8823"/>
      <c r="AC372" s="4908">
        <v>0</v>
      </c>
      <c r="AD372" s="4908">
        <v>8712</v>
      </c>
      <c r="AE372" s="4908">
        <f t="shared" si="14"/>
        <v>104544</v>
      </c>
      <c r="AF372" s="8823"/>
      <c r="AG372" s="8823"/>
    </row>
    <row r="373" spans="1:33" s="6147" customFormat="1" ht="27.95" customHeight="1">
      <c r="A373" s="8823" t="s">
        <v>32095</v>
      </c>
      <c r="B373" s="8827" t="s">
        <v>34827</v>
      </c>
      <c r="C373" s="7163">
        <v>46150</v>
      </c>
      <c r="D373" s="7163">
        <v>46203</v>
      </c>
      <c r="E373" s="8811">
        <v>46153</v>
      </c>
      <c r="F373" s="8824">
        <f t="shared" ref="F373:F420" si="16">SUM(D373-E373)</f>
        <v>50</v>
      </c>
      <c r="G373" s="8823">
        <v>9055</v>
      </c>
      <c r="H373" s="8825" t="s">
        <v>34828</v>
      </c>
      <c r="I373" s="8823"/>
      <c r="J373" s="8823" t="s">
        <v>34829</v>
      </c>
      <c r="K373" s="8823" t="s">
        <v>34830</v>
      </c>
      <c r="L373" s="8823" t="s">
        <v>173</v>
      </c>
      <c r="M373" s="8815" t="s">
        <v>34831</v>
      </c>
      <c r="N373" s="8823"/>
      <c r="O373" s="8826">
        <v>1</v>
      </c>
      <c r="P373" s="8826">
        <v>1</v>
      </c>
      <c r="Q373" s="8823" t="s">
        <v>34832</v>
      </c>
      <c r="R373" s="8823"/>
      <c r="S373" s="8823"/>
      <c r="T373" s="8823"/>
      <c r="U373" s="8823"/>
      <c r="V373" s="8823"/>
      <c r="W373" s="8823"/>
      <c r="X373" s="8823"/>
      <c r="Y373" s="8823"/>
      <c r="Z373" s="8823"/>
      <c r="AA373" s="8461">
        <v>13908524</v>
      </c>
      <c r="AB373" s="8823"/>
      <c r="AC373" s="4908">
        <v>0</v>
      </c>
      <c r="AD373" s="5050">
        <v>7656</v>
      </c>
      <c r="AE373" s="4908">
        <f t="shared" si="14"/>
        <v>7656</v>
      </c>
      <c r="AF373" s="8823"/>
      <c r="AG373" s="8823"/>
    </row>
    <row r="374" spans="1:33" s="6147" customFormat="1" ht="27.95" customHeight="1">
      <c r="A374" s="8823" t="s">
        <v>32913</v>
      </c>
      <c r="B374" s="8823" t="s">
        <v>34833</v>
      </c>
      <c r="C374" s="7163">
        <v>46150</v>
      </c>
      <c r="D374" s="7163">
        <v>46193</v>
      </c>
      <c r="E374" s="8811">
        <v>46153</v>
      </c>
      <c r="F374" s="8824">
        <f t="shared" si="16"/>
        <v>40</v>
      </c>
      <c r="G374" s="8823">
        <v>8647</v>
      </c>
      <c r="H374" s="8825" t="s">
        <v>3528</v>
      </c>
      <c r="I374" s="8823"/>
      <c r="J374" s="8823" t="s">
        <v>33586</v>
      </c>
      <c r="K374" s="8823" t="s">
        <v>34834</v>
      </c>
      <c r="L374" s="8823" t="s">
        <v>67</v>
      </c>
      <c r="M374" s="8815" t="s">
        <v>34835</v>
      </c>
      <c r="N374" s="8823"/>
      <c r="O374" s="8826">
        <v>7</v>
      </c>
      <c r="P374" s="8826">
        <v>7</v>
      </c>
      <c r="Q374" s="8823" t="s">
        <v>34836</v>
      </c>
      <c r="R374" s="8823"/>
      <c r="S374" s="8823"/>
      <c r="T374" s="8823"/>
      <c r="U374" s="8823"/>
      <c r="V374" s="8823"/>
      <c r="W374" s="8823"/>
      <c r="X374" s="8823"/>
      <c r="Y374" s="8823"/>
      <c r="Z374" s="8823"/>
      <c r="AA374" s="8461">
        <v>13908428</v>
      </c>
      <c r="AB374" s="8823"/>
      <c r="AC374" s="4908">
        <v>0</v>
      </c>
      <c r="AD374" s="5050">
        <v>8800</v>
      </c>
      <c r="AE374" s="4908">
        <f t="shared" si="14"/>
        <v>61600</v>
      </c>
      <c r="AF374" s="8823"/>
      <c r="AG374" s="8823"/>
    </row>
    <row r="375" spans="1:33" s="6147" customFormat="1" ht="27.95" customHeight="1">
      <c r="A375" s="8823" t="s">
        <v>34837</v>
      </c>
      <c r="B375" s="8823" t="s">
        <v>34838</v>
      </c>
      <c r="C375" s="7163">
        <v>46150</v>
      </c>
      <c r="D375" s="7163">
        <v>46194</v>
      </c>
      <c r="E375" s="8811">
        <v>46153</v>
      </c>
      <c r="F375" s="8824">
        <f t="shared" si="16"/>
        <v>41</v>
      </c>
      <c r="G375" s="8823">
        <v>8627</v>
      </c>
      <c r="H375" s="8825" t="s">
        <v>14078</v>
      </c>
      <c r="I375" s="8823"/>
      <c r="J375" s="8823" t="s">
        <v>34839</v>
      </c>
      <c r="K375" s="8823" t="s">
        <v>34840</v>
      </c>
      <c r="L375" s="8823" t="s">
        <v>128</v>
      </c>
      <c r="M375" s="8815" t="s">
        <v>34841</v>
      </c>
      <c r="N375" s="8823"/>
      <c r="O375" s="8826">
        <v>3</v>
      </c>
      <c r="P375" s="8826">
        <v>3</v>
      </c>
      <c r="Q375" s="8823" t="s">
        <v>34842</v>
      </c>
      <c r="R375" s="8823"/>
      <c r="S375" s="8823"/>
      <c r="T375" s="8823"/>
      <c r="U375" s="8823"/>
      <c r="V375" s="8823"/>
      <c r="W375" s="8823"/>
      <c r="X375" s="8823"/>
      <c r="Y375" s="8823"/>
      <c r="Z375" s="8823"/>
      <c r="AA375" s="5082">
        <v>13906760</v>
      </c>
      <c r="AB375" s="8823"/>
      <c r="AC375" s="4908">
        <v>0</v>
      </c>
      <c r="AD375" s="5050">
        <v>15750</v>
      </c>
      <c r="AE375" s="4908">
        <f t="shared" si="14"/>
        <v>47250</v>
      </c>
      <c r="AF375" s="8823"/>
      <c r="AG375" s="8823"/>
    </row>
    <row r="376" spans="1:33" s="6147" customFormat="1" ht="27.95" customHeight="1">
      <c r="A376" s="8823" t="s">
        <v>34843</v>
      </c>
      <c r="B376" s="8823" t="s">
        <v>34844</v>
      </c>
      <c r="C376" s="7163">
        <v>46150</v>
      </c>
      <c r="D376" s="7163">
        <v>46174</v>
      </c>
      <c r="E376" s="8811">
        <v>46153</v>
      </c>
      <c r="F376" s="8824">
        <f t="shared" si="16"/>
        <v>21</v>
      </c>
      <c r="G376" s="8823">
        <v>8606</v>
      </c>
      <c r="H376" s="8825"/>
      <c r="I376" s="8823" t="s">
        <v>25</v>
      </c>
      <c r="J376" s="8823" t="s">
        <v>34845</v>
      </c>
      <c r="K376" s="8823" t="s">
        <v>34846</v>
      </c>
      <c r="L376" s="8823" t="s">
        <v>128</v>
      </c>
      <c r="M376" s="8815" t="s">
        <v>34847</v>
      </c>
      <c r="N376" s="8823"/>
      <c r="O376" s="8826">
        <v>3</v>
      </c>
      <c r="P376" s="8826">
        <v>3</v>
      </c>
      <c r="Q376" s="8823" t="s">
        <v>34848</v>
      </c>
      <c r="R376" s="8823"/>
      <c r="S376" s="8823"/>
      <c r="T376" s="8823"/>
      <c r="U376" s="8823"/>
      <c r="V376" s="8823"/>
      <c r="W376" s="8823"/>
      <c r="X376" s="8823"/>
      <c r="Y376" s="8823"/>
      <c r="Z376" s="8823"/>
      <c r="AA376" s="8813">
        <v>13906543</v>
      </c>
      <c r="AB376" s="8823"/>
      <c r="AC376" s="4908">
        <v>0</v>
      </c>
      <c r="AD376" s="5050">
        <v>8624</v>
      </c>
      <c r="AE376" s="4908">
        <f t="shared" si="14"/>
        <v>25872</v>
      </c>
      <c r="AF376" s="8823"/>
      <c r="AG376" s="8823"/>
    </row>
    <row r="377" spans="1:33" s="6147" customFormat="1" ht="27.95" customHeight="1">
      <c r="A377" s="8823" t="s">
        <v>32058</v>
      </c>
      <c r="B377" s="8823" t="s">
        <v>34849</v>
      </c>
      <c r="C377" s="7163">
        <v>46150</v>
      </c>
      <c r="D377" s="7163">
        <v>46193</v>
      </c>
      <c r="E377" s="8811">
        <v>46153</v>
      </c>
      <c r="F377" s="8824">
        <f t="shared" si="16"/>
        <v>40</v>
      </c>
      <c r="G377" s="8823">
        <v>8638</v>
      </c>
      <c r="H377" s="8825" t="s">
        <v>34850</v>
      </c>
      <c r="I377" s="8823"/>
      <c r="J377" s="8823" t="s">
        <v>34851</v>
      </c>
      <c r="K377" s="8823" t="s">
        <v>34852</v>
      </c>
      <c r="L377" s="8823" t="s">
        <v>173</v>
      </c>
      <c r="M377" s="8815" t="s">
        <v>34853</v>
      </c>
      <c r="N377" s="8823"/>
      <c r="O377" s="8826">
        <v>1</v>
      </c>
      <c r="P377" s="8826">
        <v>1</v>
      </c>
      <c r="Q377" s="8823" t="s">
        <v>34854</v>
      </c>
      <c r="R377" s="8823"/>
      <c r="S377" s="8823"/>
      <c r="T377" s="8823"/>
      <c r="U377" s="8823"/>
      <c r="V377" s="8823"/>
      <c r="W377" s="8823"/>
      <c r="X377" s="8823"/>
      <c r="Y377" s="8823"/>
      <c r="Z377" s="8823"/>
      <c r="AA377" s="8461">
        <v>13906425</v>
      </c>
      <c r="AB377" s="8823"/>
      <c r="AC377" s="4908">
        <v>0</v>
      </c>
      <c r="AD377" s="5050">
        <v>8712</v>
      </c>
      <c r="AE377" s="4908">
        <f t="shared" si="14"/>
        <v>8712</v>
      </c>
      <c r="AF377" s="8823"/>
      <c r="AG377" s="8823"/>
    </row>
    <row r="378" spans="1:33" s="6147" customFormat="1" ht="27.95" customHeight="1">
      <c r="A378" s="8823" t="s">
        <v>32073</v>
      </c>
      <c r="B378" s="8823" t="s">
        <v>34855</v>
      </c>
      <c r="C378" s="7163">
        <v>46149</v>
      </c>
      <c r="D378" s="7163">
        <v>46196</v>
      </c>
      <c r="E378" s="8811">
        <v>46153</v>
      </c>
      <c r="F378" s="8824">
        <f t="shared" si="16"/>
        <v>43</v>
      </c>
      <c r="G378" s="8823">
        <v>9055</v>
      </c>
      <c r="H378" s="8825" t="s">
        <v>34856</v>
      </c>
      <c r="I378" s="8823"/>
      <c r="J378" s="8823" t="s">
        <v>34857</v>
      </c>
      <c r="K378" s="8823" t="s">
        <v>34858</v>
      </c>
      <c r="L378" s="8823" t="s">
        <v>173</v>
      </c>
      <c r="M378" s="8815" t="s">
        <v>34859</v>
      </c>
      <c r="N378" s="8823"/>
      <c r="O378" s="8826">
        <v>1</v>
      </c>
      <c r="P378" s="8826">
        <v>1</v>
      </c>
      <c r="Q378" s="8823" t="s">
        <v>34860</v>
      </c>
      <c r="R378" s="8823"/>
      <c r="S378" s="8823"/>
      <c r="T378" s="8823"/>
      <c r="U378" s="8823"/>
      <c r="V378" s="8823"/>
      <c r="W378" s="8823"/>
      <c r="X378" s="8823"/>
      <c r="Y378" s="8823"/>
      <c r="Z378" s="8823"/>
      <c r="AA378" s="8461">
        <v>13902561</v>
      </c>
      <c r="AB378" s="8823"/>
      <c r="AC378" s="4908">
        <v>1500</v>
      </c>
      <c r="AD378" s="5050">
        <v>8800</v>
      </c>
      <c r="AE378" s="4908">
        <f t="shared" si="14"/>
        <v>10300</v>
      </c>
      <c r="AF378" s="8823"/>
      <c r="AG378" s="8823"/>
    </row>
    <row r="379" spans="1:33" s="6147" customFormat="1" ht="27.95" customHeight="1">
      <c r="A379" s="8823" t="s">
        <v>32228</v>
      </c>
      <c r="B379" s="8823" t="s">
        <v>34861</v>
      </c>
      <c r="C379" s="7163">
        <v>46149</v>
      </c>
      <c r="D379" s="7163">
        <v>46199</v>
      </c>
      <c r="E379" s="8811">
        <v>46153</v>
      </c>
      <c r="F379" s="8824">
        <f t="shared" si="16"/>
        <v>46</v>
      </c>
      <c r="G379" s="8823">
        <v>8609</v>
      </c>
      <c r="H379" s="8825"/>
      <c r="I379" s="8823" t="s">
        <v>21302</v>
      </c>
      <c r="J379" s="8823" t="s">
        <v>34862</v>
      </c>
      <c r="K379" s="8823" t="s">
        <v>34001</v>
      </c>
      <c r="L379" s="8823" t="s">
        <v>173</v>
      </c>
      <c r="M379" s="8815" t="s">
        <v>34863</v>
      </c>
      <c r="N379" s="8823"/>
      <c r="O379" s="8826">
        <v>1</v>
      </c>
      <c r="P379" s="8826">
        <v>1</v>
      </c>
      <c r="Q379" s="8823" t="s">
        <v>34864</v>
      </c>
      <c r="R379" s="8823"/>
      <c r="S379" s="8823"/>
      <c r="T379" s="8823"/>
      <c r="U379" s="8823"/>
      <c r="V379" s="8823"/>
      <c r="W379" s="8823"/>
      <c r="X379" s="8823"/>
      <c r="Y379" s="8823"/>
      <c r="Z379" s="8823"/>
      <c r="AA379" s="7107">
        <v>13902045</v>
      </c>
      <c r="AB379" s="8823"/>
      <c r="AC379" s="4908">
        <v>0</v>
      </c>
      <c r="AD379" s="5050">
        <v>8624</v>
      </c>
      <c r="AE379" s="4908">
        <f t="shared" si="14"/>
        <v>8624</v>
      </c>
      <c r="AF379" s="8823"/>
      <c r="AG379" s="8823"/>
    </row>
    <row r="380" spans="1:33" s="6147" customFormat="1" ht="27.95" customHeight="1">
      <c r="A380" s="8823" t="s">
        <v>32228</v>
      </c>
      <c r="B380" s="8823" t="s">
        <v>34865</v>
      </c>
      <c r="C380" s="7163">
        <v>46149</v>
      </c>
      <c r="D380" s="7163">
        <v>46195</v>
      </c>
      <c r="E380" s="8811">
        <v>46153</v>
      </c>
      <c r="F380" s="8824">
        <f t="shared" si="16"/>
        <v>42</v>
      </c>
      <c r="G380" s="8823">
        <v>8609</v>
      </c>
      <c r="H380" s="8825"/>
      <c r="I380" s="8823" t="s">
        <v>21302</v>
      </c>
      <c r="J380" s="8823" t="s">
        <v>34866</v>
      </c>
      <c r="K380" s="8823" t="s">
        <v>34867</v>
      </c>
      <c r="L380" s="8823" t="s">
        <v>173</v>
      </c>
      <c r="M380" s="8815" t="s">
        <v>34868</v>
      </c>
      <c r="N380" s="8823"/>
      <c r="O380" s="8826">
        <v>1</v>
      </c>
      <c r="P380" s="8826">
        <v>1</v>
      </c>
      <c r="Q380" s="8823" t="s">
        <v>34869</v>
      </c>
      <c r="R380" s="8823"/>
      <c r="S380" s="8823"/>
      <c r="T380" s="8823"/>
      <c r="U380" s="8823"/>
      <c r="V380" s="8823"/>
      <c r="W380" s="8823"/>
      <c r="X380" s="8823"/>
      <c r="Y380" s="8823"/>
      <c r="Z380" s="8823"/>
      <c r="AA380" s="8808">
        <v>13901999</v>
      </c>
      <c r="AB380" s="8823"/>
      <c r="AC380" s="4908">
        <v>0</v>
      </c>
      <c r="AD380" s="5050">
        <v>8624</v>
      </c>
      <c r="AE380" s="4908">
        <f t="shared" si="14"/>
        <v>8624</v>
      </c>
      <c r="AF380" s="8823"/>
      <c r="AG380" s="8823"/>
    </row>
    <row r="381" spans="1:33" s="6147" customFormat="1" ht="27.95" customHeight="1">
      <c r="A381" s="8823" t="s">
        <v>32095</v>
      </c>
      <c r="B381" s="8823" t="s">
        <v>34870</v>
      </c>
      <c r="C381" s="7163">
        <v>46148</v>
      </c>
      <c r="D381" s="7163">
        <v>46196</v>
      </c>
      <c r="E381" s="8811">
        <v>46153</v>
      </c>
      <c r="F381" s="8824">
        <f t="shared" si="16"/>
        <v>43</v>
      </c>
      <c r="G381" s="8823">
        <v>9055</v>
      </c>
      <c r="H381" s="8825" t="s">
        <v>34871</v>
      </c>
      <c r="I381" s="8823"/>
      <c r="J381" s="8823" t="s">
        <v>34872</v>
      </c>
      <c r="K381" s="8823" t="s">
        <v>33623</v>
      </c>
      <c r="L381" s="8823" t="s">
        <v>173</v>
      </c>
      <c r="M381" s="8815" t="s">
        <v>34873</v>
      </c>
      <c r="N381" s="8823"/>
      <c r="O381" s="8826">
        <v>1</v>
      </c>
      <c r="P381" s="8826">
        <v>1</v>
      </c>
      <c r="Q381" s="8823" t="s">
        <v>34874</v>
      </c>
      <c r="R381" s="8823"/>
      <c r="S381" s="8823"/>
      <c r="T381" s="8823"/>
      <c r="U381" s="8823"/>
      <c r="V381" s="8823"/>
      <c r="W381" s="8823"/>
      <c r="X381" s="8823"/>
      <c r="Y381" s="8823"/>
      <c r="Z381" s="8823"/>
      <c r="AA381" s="7253">
        <v>13898988</v>
      </c>
      <c r="AB381" s="8823"/>
      <c r="AC381" s="4908">
        <v>0</v>
      </c>
      <c r="AD381" s="5050">
        <v>7656</v>
      </c>
      <c r="AE381" s="4908">
        <f t="shared" si="14"/>
        <v>7656</v>
      </c>
      <c r="AF381" s="8823"/>
      <c r="AG381" s="8823"/>
    </row>
    <row r="382" spans="1:33" s="6147" customFormat="1" ht="27.95" customHeight="1">
      <c r="A382" s="8823" t="s">
        <v>31492</v>
      </c>
      <c r="B382" s="8823" t="s">
        <v>34875</v>
      </c>
      <c r="C382" s="7163">
        <v>46148</v>
      </c>
      <c r="D382" s="7163">
        <v>46197</v>
      </c>
      <c r="E382" s="8811">
        <v>46153</v>
      </c>
      <c r="F382" s="8824">
        <f t="shared" si="16"/>
        <v>44</v>
      </c>
      <c r="G382" s="8823">
        <v>8634</v>
      </c>
      <c r="H382" s="8825" t="s">
        <v>10076</v>
      </c>
      <c r="I382" s="8823"/>
      <c r="J382" s="8823" t="s">
        <v>34876</v>
      </c>
      <c r="K382" s="8823" t="s">
        <v>34877</v>
      </c>
      <c r="L382" s="8823" t="s">
        <v>76</v>
      </c>
      <c r="M382" s="8815" t="s">
        <v>34878</v>
      </c>
      <c r="N382" s="8823"/>
      <c r="O382" s="8826">
        <v>4</v>
      </c>
      <c r="P382" s="8826">
        <v>4</v>
      </c>
      <c r="Q382" s="8823" t="s">
        <v>34879</v>
      </c>
      <c r="R382" s="8823"/>
      <c r="S382" s="8823"/>
      <c r="T382" s="8823"/>
      <c r="U382" s="8823"/>
      <c r="V382" s="8823"/>
      <c r="W382" s="8823"/>
      <c r="X382" s="8823"/>
      <c r="Y382" s="8823"/>
      <c r="Z382" s="8823"/>
      <c r="AA382" s="7255">
        <v>13898791</v>
      </c>
      <c r="AB382" s="8823"/>
      <c r="AC382" s="4908">
        <v>12750</v>
      </c>
      <c r="AD382" s="5050">
        <v>8712</v>
      </c>
      <c r="AE382" s="4908">
        <f t="shared" si="14"/>
        <v>47598</v>
      </c>
      <c r="AF382" s="8823"/>
      <c r="AG382" s="8823"/>
    </row>
    <row r="383" spans="1:33" s="6147" customFormat="1" ht="27.95" customHeight="1">
      <c r="A383" s="8823" t="s">
        <v>32051</v>
      </c>
      <c r="B383" s="8823" t="s">
        <v>34880</v>
      </c>
      <c r="C383" s="7163">
        <v>46139</v>
      </c>
      <c r="D383" s="7163">
        <v>46197</v>
      </c>
      <c r="E383" s="8811">
        <v>46153</v>
      </c>
      <c r="F383" s="8824">
        <f t="shared" si="16"/>
        <v>44</v>
      </c>
      <c r="G383" s="8823">
        <v>8644</v>
      </c>
      <c r="H383" s="8825" t="s">
        <v>34780</v>
      </c>
      <c r="I383" s="8823"/>
      <c r="J383" s="8823" t="s">
        <v>34881</v>
      </c>
      <c r="K383" s="8823" t="s">
        <v>34882</v>
      </c>
      <c r="L383" s="8823" t="s">
        <v>173</v>
      </c>
      <c r="M383" s="8815" t="s">
        <v>34883</v>
      </c>
      <c r="N383" s="8823"/>
      <c r="O383" s="8826">
        <v>1</v>
      </c>
      <c r="P383" s="8826">
        <v>1</v>
      </c>
      <c r="Q383" s="8823" t="s">
        <v>34884</v>
      </c>
      <c r="R383" s="8823"/>
      <c r="S383" s="8823"/>
      <c r="T383" s="8823"/>
      <c r="U383" s="8823"/>
      <c r="V383" s="8823"/>
      <c r="W383" s="8823"/>
      <c r="X383" s="8823"/>
      <c r="Y383" s="8823"/>
      <c r="Z383" s="8823"/>
      <c r="AA383" s="8461">
        <v>13898714</v>
      </c>
      <c r="AB383" s="8823"/>
      <c r="AC383" s="4908">
        <v>0</v>
      </c>
      <c r="AD383" s="5050">
        <v>7656</v>
      </c>
      <c r="AE383" s="4908">
        <f t="shared" si="14"/>
        <v>7656</v>
      </c>
      <c r="AF383" s="8823"/>
      <c r="AG383" s="8823"/>
    </row>
    <row r="384" spans="1:33" s="6147" customFormat="1" ht="27.95" customHeight="1">
      <c r="A384" s="8823" t="s">
        <v>32051</v>
      </c>
      <c r="B384" s="8823" t="s">
        <v>34885</v>
      </c>
      <c r="C384" s="7163">
        <v>46140</v>
      </c>
      <c r="D384" s="7163">
        <v>46197</v>
      </c>
      <c r="E384" s="8811">
        <v>46153</v>
      </c>
      <c r="F384" s="8824">
        <f t="shared" si="16"/>
        <v>44</v>
      </c>
      <c r="G384" s="8823">
        <v>8644</v>
      </c>
      <c r="H384" s="8825" t="s">
        <v>34886</v>
      </c>
      <c r="I384" s="8823"/>
      <c r="J384" s="8823" t="s">
        <v>34887</v>
      </c>
      <c r="K384" s="8823" t="s">
        <v>34888</v>
      </c>
      <c r="L384" s="8823" t="s">
        <v>173</v>
      </c>
      <c r="M384" s="8815" t="s">
        <v>34889</v>
      </c>
      <c r="N384" s="8823"/>
      <c r="O384" s="8826">
        <v>1</v>
      </c>
      <c r="P384" s="8826">
        <v>1</v>
      </c>
      <c r="Q384" s="8823" t="s">
        <v>33660</v>
      </c>
      <c r="R384" s="8823"/>
      <c r="S384" s="8823"/>
      <c r="T384" s="8823"/>
      <c r="U384" s="8823"/>
      <c r="V384" s="8823"/>
      <c r="W384" s="8823"/>
      <c r="X384" s="8823"/>
      <c r="Y384" s="8823"/>
      <c r="Z384" s="8823"/>
      <c r="AA384" s="8461">
        <v>13894935</v>
      </c>
      <c r="AB384" s="8823"/>
      <c r="AC384" s="4908">
        <v>0</v>
      </c>
      <c r="AD384" s="5050">
        <v>7656</v>
      </c>
      <c r="AE384" s="4908">
        <f t="shared" si="14"/>
        <v>7656</v>
      </c>
      <c r="AF384" s="8823"/>
      <c r="AG384" s="8823"/>
    </row>
    <row r="385" spans="1:33" s="6147" customFormat="1" ht="27.95" customHeight="1">
      <c r="A385" s="8823" t="s">
        <v>31459</v>
      </c>
      <c r="B385" s="8823" t="s">
        <v>34890</v>
      </c>
      <c r="C385" s="7163">
        <v>46142</v>
      </c>
      <c r="D385" s="7163">
        <v>46198</v>
      </c>
      <c r="E385" s="8811">
        <v>46153</v>
      </c>
      <c r="F385" s="8824">
        <f t="shared" si="16"/>
        <v>45</v>
      </c>
      <c r="G385" s="8823">
        <v>8615</v>
      </c>
      <c r="H385" s="8825" t="s">
        <v>18203</v>
      </c>
      <c r="I385" s="8823"/>
      <c r="J385" s="8823" t="s">
        <v>34891</v>
      </c>
      <c r="K385" s="8823" t="s">
        <v>32241</v>
      </c>
      <c r="L385" s="8823" t="s">
        <v>173</v>
      </c>
      <c r="M385" s="8815" t="s">
        <v>34892</v>
      </c>
      <c r="N385" s="8823"/>
      <c r="O385" s="8826">
        <v>1</v>
      </c>
      <c r="P385" s="8826">
        <v>1</v>
      </c>
      <c r="Q385" s="8823" t="s">
        <v>33478</v>
      </c>
      <c r="R385" s="8823"/>
      <c r="S385" s="8823"/>
      <c r="T385" s="8823"/>
      <c r="U385" s="8823"/>
      <c r="V385" s="8823"/>
      <c r="W385" s="8823"/>
      <c r="X385" s="8823"/>
      <c r="Y385" s="8823"/>
      <c r="Z385" s="8823"/>
      <c r="AA385" s="7253">
        <v>13882990</v>
      </c>
      <c r="AB385" s="8823"/>
      <c r="AC385" s="4908">
        <v>12750</v>
      </c>
      <c r="AD385" s="5050">
        <v>8712</v>
      </c>
      <c r="AE385" s="4908">
        <f t="shared" si="14"/>
        <v>21462</v>
      </c>
      <c r="AF385" s="8823"/>
      <c r="AG385" s="8823"/>
    </row>
    <row r="386" spans="1:33" s="6147" customFormat="1" ht="27.95" customHeight="1">
      <c r="A386" s="8823" t="s">
        <v>31459</v>
      </c>
      <c r="B386" s="8823" t="s">
        <v>34893</v>
      </c>
      <c r="C386" s="8828">
        <v>46142</v>
      </c>
      <c r="D386" s="7163">
        <v>46198</v>
      </c>
      <c r="E386" s="8811">
        <v>46153</v>
      </c>
      <c r="F386" s="8824">
        <f t="shared" si="16"/>
        <v>45</v>
      </c>
      <c r="G386" s="8823">
        <v>8615</v>
      </c>
      <c r="H386" s="8825" t="s">
        <v>16616</v>
      </c>
      <c r="I386" s="8823"/>
      <c r="J386" s="8823" t="s">
        <v>34894</v>
      </c>
      <c r="K386" s="8823" t="s">
        <v>32241</v>
      </c>
      <c r="L386" s="8823" t="s">
        <v>173</v>
      </c>
      <c r="M386" s="8815" t="s">
        <v>34895</v>
      </c>
      <c r="N386" s="8823"/>
      <c r="O386" s="8826">
        <v>1</v>
      </c>
      <c r="P386" s="8826">
        <v>1</v>
      </c>
      <c r="Q386" s="8823" t="s">
        <v>33478</v>
      </c>
      <c r="R386" s="8823"/>
      <c r="S386" s="8823"/>
      <c r="T386" s="8823"/>
      <c r="U386" s="8823"/>
      <c r="V386" s="8823"/>
      <c r="W386" s="8823"/>
      <c r="X386" s="8823"/>
      <c r="Y386" s="8823"/>
      <c r="Z386" s="8823"/>
      <c r="AA386" s="8461">
        <v>13882951</v>
      </c>
      <c r="AB386" s="8823"/>
      <c r="AC386" s="4908">
        <v>12750</v>
      </c>
      <c r="AD386" s="5050">
        <v>8712</v>
      </c>
      <c r="AE386" s="4908">
        <f t="shared" si="14"/>
        <v>21462</v>
      </c>
      <c r="AF386" s="8823"/>
      <c r="AG386" s="8823"/>
    </row>
    <row r="387" spans="1:33" s="6147" customFormat="1" ht="27.95" customHeight="1">
      <c r="A387" s="8823" t="s">
        <v>32881</v>
      </c>
      <c r="B387" s="8823" t="s">
        <v>34896</v>
      </c>
      <c r="C387" s="8828">
        <v>46125</v>
      </c>
      <c r="D387" s="7163">
        <v>46198</v>
      </c>
      <c r="E387" s="8811">
        <v>46153</v>
      </c>
      <c r="F387" s="8824">
        <f t="shared" si="16"/>
        <v>45</v>
      </c>
      <c r="G387" s="8823">
        <v>8604</v>
      </c>
      <c r="H387" s="8825" t="s">
        <v>34897</v>
      </c>
      <c r="I387" s="8823"/>
      <c r="J387" s="8823" t="s">
        <v>34898</v>
      </c>
      <c r="K387" s="8823" t="s">
        <v>34899</v>
      </c>
      <c r="L387" s="8823" t="s">
        <v>28</v>
      </c>
      <c r="M387" s="8815" t="s">
        <v>34900</v>
      </c>
      <c r="N387" s="8823"/>
      <c r="O387" s="8826">
        <v>2</v>
      </c>
      <c r="P387" s="8826">
        <v>2</v>
      </c>
      <c r="Q387" s="8823" t="s">
        <v>34901</v>
      </c>
      <c r="R387" s="8823"/>
      <c r="S387" s="8823"/>
      <c r="T387" s="8823"/>
      <c r="U387" s="8823"/>
      <c r="V387" s="8823"/>
      <c r="W387" s="8823"/>
      <c r="X387" s="8823"/>
      <c r="Y387" s="8823"/>
      <c r="Z387" s="8823"/>
      <c r="AA387" s="8461">
        <v>13882347</v>
      </c>
      <c r="AB387" s="8823"/>
      <c r="AC387" s="4908">
        <v>0</v>
      </c>
      <c r="AD387" s="5050">
        <v>8624</v>
      </c>
      <c r="AE387" s="4908">
        <f t="shared" si="14"/>
        <v>17248</v>
      </c>
      <c r="AF387" s="8823"/>
      <c r="AG387" s="8823"/>
    </row>
    <row r="388" spans="1:33" s="6147" customFormat="1" ht="27.95" customHeight="1">
      <c r="A388" s="8823" t="s">
        <v>32095</v>
      </c>
      <c r="B388" s="8823" t="s">
        <v>34902</v>
      </c>
      <c r="C388" s="8828">
        <v>46128</v>
      </c>
      <c r="D388" s="7163">
        <v>46197</v>
      </c>
      <c r="E388" s="8811">
        <v>46153</v>
      </c>
      <c r="F388" s="8824">
        <f t="shared" si="16"/>
        <v>44</v>
      </c>
      <c r="G388" s="8823">
        <v>9055</v>
      </c>
      <c r="H388" s="8825" t="s">
        <v>34903</v>
      </c>
      <c r="I388" s="8823"/>
      <c r="J388" s="8823" t="s">
        <v>34904</v>
      </c>
      <c r="K388" s="8823" t="s">
        <v>34905</v>
      </c>
      <c r="L388" s="8823" t="s">
        <v>173</v>
      </c>
      <c r="M388" s="8815" t="s">
        <v>34906</v>
      </c>
      <c r="N388" s="8823"/>
      <c r="O388" s="8826">
        <v>1</v>
      </c>
      <c r="P388" s="8826">
        <v>1</v>
      </c>
      <c r="Q388" s="8823" t="s">
        <v>34907</v>
      </c>
      <c r="R388" s="8823"/>
      <c r="S388" s="8823"/>
      <c r="T388" s="8823"/>
      <c r="U388" s="8823"/>
      <c r="V388" s="8823"/>
      <c r="W388" s="8823"/>
      <c r="X388" s="8823"/>
      <c r="Y388" s="8823"/>
      <c r="Z388" s="8823"/>
      <c r="AA388" s="7262">
        <v>13882246</v>
      </c>
      <c r="AB388" s="8823"/>
      <c r="AC388" s="4908">
        <v>0</v>
      </c>
      <c r="AD388" s="5050">
        <v>7656</v>
      </c>
      <c r="AE388" s="4908">
        <f t="shared" si="14"/>
        <v>7656</v>
      </c>
      <c r="AF388" s="8823"/>
      <c r="AG388" s="8823"/>
    </row>
    <row r="389" spans="1:33" s="6147" customFormat="1" ht="27.95" customHeight="1">
      <c r="A389" s="8823" t="s">
        <v>32881</v>
      </c>
      <c r="B389" s="8823" t="s">
        <v>34908</v>
      </c>
      <c r="C389" s="8828">
        <v>46129</v>
      </c>
      <c r="D389" s="7163">
        <v>46198</v>
      </c>
      <c r="E389" s="8811">
        <v>46153</v>
      </c>
      <c r="F389" s="8824">
        <f t="shared" si="16"/>
        <v>45</v>
      </c>
      <c r="G389" s="8823">
        <v>8604</v>
      </c>
      <c r="H389" s="8825" t="s">
        <v>2545</v>
      </c>
      <c r="I389" s="8823"/>
      <c r="J389" s="8823" t="s">
        <v>34909</v>
      </c>
      <c r="K389" s="8823" t="s">
        <v>30782</v>
      </c>
      <c r="L389" s="8823" t="s">
        <v>173</v>
      </c>
      <c r="M389" s="8815" t="s">
        <v>34910</v>
      </c>
      <c r="N389" s="8823"/>
      <c r="O389" s="8826">
        <v>1</v>
      </c>
      <c r="P389" s="8826">
        <v>1</v>
      </c>
      <c r="Q389" s="8823" t="s">
        <v>34911</v>
      </c>
      <c r="R389" s="8823"/>
      <c r="S389" s="8823"/>
      <c r="T389" s="8823"/>
      <c r="U389" s="8823"/>
      <c r="V389" s="8823"/>
      <c r="W389" s="8823"/>
      <c r="X389" s="8823"/>
      <c r="Y389" s="8823"/>
      <c r="Z389" s="8823"/>
      <c r="AA389" s="8812">
        <v>13882222</v>
      </c>
      <c r="AB389" s="8823"/>
      <c r="AC389" s="4908">
        <v>0</v>
      </c>
      <c r="AD389" s="5050">
        <v>8624</v>
      </c>
      <c r="AE389" s="4908">
        <f t="shared" ref="AE389:AE417" si="17">AC389+AD389*P389</f>
        <v>8624</v>
      </c>
      <c r="AF389" s="8823"/>
      <c r="AG389" s="8823"/>
    </row>
    <row r="390" spans="1:33" s="6147" customFormat="1" ht="27.95" customHeight="1">
      <c r="A390" s="8823" t="s">
        <v>33494</v>
      </c>
      <c r="B390" s="8823" t="s">
        <v>34912</v>
      </c>
      <c r="C390" s="8828">
        <v>46133</v>
      </c>
      <c r="D390" s="7163">
        <v>46197</v>
      </c>
      <c r="E390" s="8811">
        <v>46153</v>
      </c>
      <c r="F390" s="8824">
        <f t="shared" si="16"/>
        <v>44</v>
      </c>
      <c r="G390" s="8823">
        <v>8595</v>
      </c>
      <c r="H390" s="8825" t="s">
        <v>34913</v>
      </c>
      <c r="I390" s="8823"/>
      <c r="J390" s="8823" t="s">
        <v>34914</v>
      </c>
      <c r="K390" s="8823" t="s">
        <v>34915</v>
      </c>
      <c r="L390" s="8823" t="s">
        <v>173</v>
      </c>
      <c r="M390" s="8815" t="s">
        <v>34916</v>
      </c>
      <c r="N390" s="8823"/>
      <c r="O390" s="8826">
        <v>1</v>
      </c>
      <c r="P390" s="8826">
        <v>1</v>
      </c>
      <c r="Q390" s="8823" t="s">
        <v>34917</v>
      </c>
      <c r="R390" s="8823"/>
      <c r="S390" s="8823"/>
      <c r="T390" s="8823"/>
      <c r="U390" s="8823"/>
      <c r="V390" s="8823"/>
      <c r="W390" s="8823"/>
      <c r="X390" s="8823"/>
      <c r="Y390" s="8823"/>
      <c r="Z390" s="8823"/>
      <c r="AA390" s="7262">
        <v>13881993</v>
      </c>
      <c r="AB390" s="8823"/>
      <c r="AC390" s="4908">
        <v>8625</v>
      </c>
      <c r="AD390" s="5050">
        <v>8624</v>
      </c>
      <c r="AE390" s="4908">
        <f t="shared" si="17"/>
        <v>17249</v>
      </c>
      <c r="AF390" s="8823"/>
      <c r="AG390" s="8823"/>
    </row>
    <row r="391" spans="1:33" s="6147" customFormat="1" ht="29.25" customHeight="1">
      <c r="A391" s="8823" t="s">
        <v>32770</v>
      </c>
      <c r="B391" s="8823" t="s">
        <v>34918</v>
      </c>
      <c r="C391" s="8828">
        <v>46125</v>
      </c>
      <c r="D391" s="7163">
        <v>46198</v>
      </c>
      <c r="E391" s="8811">
        <v>46153</v>
      </c>
      <c r="F391" s="8824">
        <f t="shared" si="16"/>
        <v>45</v>
      </c>
      <c r="G391" s="8823">
        <v>8599</v>
      </c>
      <c r="H391" s="8825" t="s">
        <v>30496</v>
      </c>
      <c r="I391" s="8823"/>
      <c r="J391" s="8823" t="s">
        <v>34919</v>
      </c>
      <c r="K391" s="8823" t="s">
        <v>31705</v>
      </c>
      <c r="L391" s="8823" t="s">
        <v>173</v>
      </c>
      <c r="M391" s="8815" t="s">
        <v>34920</v>
      </c>
      <c r="N391" s="8823"/>
      <c r="O391" s="8826">
        <v>1</v>
      </c>
      <c r="P391" s="8826">
        <v>1</v>
      </c>
      <c r="Q391" s="8823" t="s">
        <v>33508</v>
      </c>
      <c r="R391" s="8823"/>
      <c r="S391" s="8823"/>
      <c r="T391" s="8823"/>
      <c r="U391" s="8823"/>
      <c r="V391" s="8823"/>
      <c r="W391" s="8823"/>
      <c r="X391" s="8823"/>
      <c r="Y391" s="8823"/>
      <c r="Z391" s="8823"/>
      <c r="AA391" s="8461">
        <v>13881849</v>
      </c>
      <c r="AB391" s="8823"/>
      <c r="AC391" s="4908">
        <v>0</v>
      </c>
      <c r="AD391" s="5050">
        <v>8712</v>
      </c>
      <c r="AE391" s="4908">
        <f t="shared" si="17"/>
        <v>8712</v>
      </c>
      <c r="AF391" s="8823"/>
      <c r="AG391" s="8823"/>
    </row>
    <row r="392" spans="1:33" s="6147" customFormat="1" ht="27.75" customHeight="1">
      <c r="A392" s="8823" t="s">
        <v>32770</v>
      </c>
      <c r="B392" s="8823" t="s">
        <v>34921</v>
      </c>
      <c r="C392" s="8828">
        <v>46128</v>
      </c>
      <c r="D392" s="7163">
        <v>46198</v>
      </c>
      <c r="E392" s="8811">
        <v>46153</v>
      </c>
      <c r="F392" s="8824">
        <f t="shared" si="16"/>
        <v>45</v>
      </c>
      <c r="G392" s="8823">
        <v>8599</v>
      </c>
      <c r="H392" s="8825" t="s">
        <v>28480</v>
      </c>
      <c r="I392" s="8823"/>
      <c r="J392" s="8823" t="s">
        <v>12755</v>
      </c>
      <c r="K392" s="8823" t="s">
        <v>34922</v>
      </c>
      <c r="L392" s="8823" t="s">
        <v>173</v>
      </c>
      <c r="M392" s="8815" t="s">
        <v>34923</v>
      </c>
      <c r="N392" s="8823"/>
      <c r="O392" s="8826">
        <v>1</v>
      </c>
      <c r="P392" s="8826">
        <v>1</v>
      </c>
      <c r="Q392" s="8823" t="s">
        <v>34924</v>
      </c>
      <c r="R392" s="8823"/>
      <c r="S392" s="8823"/>
      <c r="T392" s="8823"/>
      <c r="U392" s="8823"/>
      <c r="V392" s="8823"/>
      <c r="W392" s="8823"/>
      <c r="X392" s="8823"/>
      <c r="Y392" s="8823"/>
      <c r="Z392" s="8823"/>
      <c r="AA392" s="8461">
        <v>13881555</v>
      </c>
      <c r="AB392" s="8823"/>
      <c r="AC392" s="4908">
        <v>0</v>
      </c>
      <c r="AD392" s="5050">
        <v>8712</v>
      </c>
      <c r="AE392" s="4908">
        <f t="shared" si="17"/>
        <v>8712</v>
      </c>
      <c r="AF392" s="8823"/>
      <c r="AG392" s="8823"/>
    </row>
    <row r="393" spans="1:33" s="6147" customFormat="1" ht="27.95" customHeight="1">
      <c r="A393" s="8823" t="s">
        <v>32221</v>
      </c>
      <c r="B393" s="8823" t="s">
        <v>34925</v>
      </c>
      <c r="C393" s="8828">
        <v>46121</v>
      </c>
      <c r="D393" s="7163">
        <v>46198</v>
      </c>
      <c r="E393" s="8811">
        <v>46153</v>
      </c>
      <c r="F393" s="8824">
        <f t="shared" si="16"/>
        <v>45</v>
      </c>
      <c r="G393" s="8823">
        <v>8646</v>
      </c>
      <c r="H393" s="8825" t="s">
        <v>3783</v>
      </c>
      <c r="I393" s="8823"/>
      <c r="J393" s="8823" t="s">
        <v>34926</v>
      </c>
      <c r="K393" s="8823" t="s">
        <v>34927</v>
      </c>
      <c r="L393" s="8823" t="s">
        <v>76</v>
      </c>
      <c r="M393" s="8815" t="s">
        <v>34928</v>
      </c>
      <c r="N393" s="8823"/>
      <c r="O393" s="8826">
        <v>4</v>
      </c>
      <c r="P393" s="8826">
        <v>4</v>
      </c>
      <c r="Q393" s="8823" t="s">
        <v>34929</v>
      </c>
      <c r="R393" s="8823"/>
      <c r="S393" s="8823"/>
      <c r="T393" s="8823"/>
      <c r="U393" s="8823"/>
      <c r="V393" s="8823"/>
      <c r="W393" s="8823"/>
      <c r="X393" s="8823"/>
      <c r="Y393" s="8823"/>
      <c r="Z393" s="8823"/>
      <c r="AA393" s="7212">
        <v>13881423</v>
      </c>
      <c r="AB393" s="8823"/>
      <c r="AC393" s="4908">
        <v>0</v>
      </c>
      <c r="AD393" s="5050">
        <v>13612.5</v>
      </c>
      <c r="AE393" s="4908">
        <f t="shared" si="17"/>
        <v>54450</v>
      </c>
      <c r="AF393" s="8823"/>
      <c r="AG393" s="8823"/>
    </row>
    <row r="394" spans="1:33" s="6147" customFormat="1" ht="27.95" customHeight="1">
      <c r="A394" s="12701" t="s">
        <v>34331</v>
      </c>
      <c r="B394" s="7188" t="s">
        <v>34935</v>
      </c>
      <c r="C394" s="7311">
        <v>46126</v>
      </c>
      <c r="D394" s="4981">
        <v>46192</v>
      </c>
      <c r="E394" s="8834">
        <v>46154</v>
      </c>
      <c r="F394" s="8824">
        <f t="shared" si="16"/>
        <v>38</v>
      </c>
      <c r="G394" s="4550">
        <v>6984</v>
      </c>
      <c r="H394" s="12702" t="s">
        <v>34936</v>
      </c>
      <c r="I394" s="4550"/>
      <c r="J394" s="12701" t="s">
        <v>34937</v>
      </c>
      <c r="K394" s="12701" t="s">
        <v>34938</v>
      </c>
      <c r="L394" s="8823" t="s">
        <v>76</v>
      </c>
      <c r="M394" s="8836" t="s">
        <v>35049</v>
      </c>
      <c r="N394" s="4550"/>
      <c r="O394" s="5049">
        <v>4</v>
      </c>
      <c r="P394" s="5049">
        <v>4</v>
      </c>
      <c r="Q394" s="12701" t="s">
        <v>33866</v>
      </c>
      <c r="R394" s="4550"/>
      <c r="S394" s="4550"/>
      <c r="T394" s="4550"/>
      <c r="U394" s="4550"/>
      <c r="V394" s="7228"/>
      <c r="W394" s="4550"/>
      <c r="X394" s="7228"/>
      <c r="Y394" s="4550"/>
      <c r="Z394" s="4550"/>
      <c r="AA394" s="8461">
        <v>13860166</v>
      </c>
      <c r="AB394" s="4550"/>
      <c r="AC394" s="4908">
        <v>8625</v>
      </c>
      <c r="AD394" s="5050">
        <v>6877.4532909992404</v>
      </c>
      <c r="AE394" s="4908">
        <f t="shared" si="17"/>
        <v>36134.813163996965</v>
      </c>
      <c r="AF394" s="4550"/>
      <c r="AG394" s="4550"/>
    </row>
    <row r="395" spans="1:33" s="6147" customFormat="1" ht="27.95" customHeight="1">
      <c r="A395" s="12701" t="s">
        <v>32095</v>
      </c>
      <c r="B395" s="8835" t="s">
        <v>34939</v>
      </c>
      <c r="C395" s="7311">
        <v>46125</v>
      </c>
      <c r="D395" s="4981">
        <v>46191</v>
      </c>
      <c r="E395" s="8834">
        <v>46154</v>
      </c>
      <c r="F395" s="8824">
        <f t="shared" si="16"/>
        <v>37</v>
      </c>
      <c r="G395" s="4550">
        <v>9055</v>
      </c>
      <c r="H395" s="12702" t="s">
        <v>34940</v>
      </c>
      <c r="I395" s="4550"/>
      <c r="J395" s="12701" t="s">
        <v>34947</v>
      </c>
      <c r="K395" s="12701" t="s">
        <v>34941</v>
      </c>
      <c r="L395" s="8823" t="s">
        <v>173</v>
      </c>
      <c r="M395" s="8836" t="s">
        <v>35050</v>
      </c>
      <c r="N395" s="4550"/>
      <c r="O395" s="5049">
        <v>1</v>
      </c>
      <c r="P395" s="5049">
        <v>1</v>
      </c>
      <c r="Q395" s="12701" t="s">
        <v>34951</v>
      </c>
      <c r="R395" s="4550"/>
      <c r="S395" s="4550"/>
      <c r="T395" s="4550"/>
      <c r="U395" s="4550"/>
      <c r="V395" s="7228"/>
      <c r="W395" s="4550"/>
      <c r="X395" s="7228"/>
      <c r="Y395" s="4550"/>
      <c r="Z395" s="4550"/>
      <c r="AA395" s="8461">
        <v>13860188</v>
      </c>
      <c r="AB395" s="4550"/>
      <c r="AC395" s="4908">
        <v>0</v>
      </c>
      <c r="AD395" s="5050">
        <v>7656</v>
      </c>
      <c r="AE395" s="4908">
        <f t="shared" si="17"/>
        <v>7656</v>
      </c>
      <c r="AF395" s="4550"/>
      <c r="AG395" s="4550"/>
    </row>
    <row r="396" spans="1:33" s="6147" customFormat="1" ht="27.95" customHeight="1">
      <c r="A396" s="12701" t="s">
        <v>32095</v>
      </c>
      <c r="B396" s="8835" t="s">
        <v>34942</v>
      </c>
      <c r="C396" s="7311">
        <v>46120</v>
      </c>
      <c r="D396" s="4981">
        <v>46188</v>
      </c>
      <c r="E396" s="8834">
        <v>46154</v>
      </c>
      <c r="F396" s="8824">
        <f t="shared" si="16"/>
        <v>34</v>
      </c>
      <c r="G396" s="8835">
        <v>9055</v>
      </c>
      <c r="H396" s="12702" t="s">
        <v>34946</v>
      </c>
      <c r="I396" s="4550"/>
      <c r="J396" s="12701" t="s">
        <v>34948</v>
      </c>
      <c r="K396" s="12701" t="s">
        <v>34949</v>
      </c>
      <c r="L396" s="8823" t="s">
        <v>173</v>
      </c>
      <c r="M396" s="8836" t="s">
        <v>35051</v>
      </c>
      <c r="N396" s="4550"/>
      <c r="O396" s="5049">
        <v>1</v>
      </c>
      <c r="P396" s="5049">
        <v>1</v>
      </c>
      <c r="Q396" s="12701" t="s">
        <v>34950</v>
      </c>
      <c r="R396" s="4550"/>
      <c r="S396" s="4550"/>
      <c r="T396" s="4550"/>
      <c r="U396" s="4550"/>
      <c r="V396" s="7228"/>
      <c r="W396" s="4550"/>
      <c r="X396" s="7228"/>
      <c r="Y396" s="4550"/>
      <c r="Z396" s="4550"/>
      <c r="AA396" s="8461">
        <v>13881501</v>
      </c>
      <c r="AB396" s="4550"/>
      <c r="AC396" s="4908">
        <v>0</v>
      </c>
      <c r="AD396" s="5050">
        <v>7656</v>
      </c>
      <c r="AE396" s="4908">
        <f t="shared" si="17"/>
        <v>7656</v>
      </c>
      <c r="AF396" s="4550"/>
      <c r="AG396" s="4550"/>
    </row>
    <row r="397" spans="1:33" s="6147" customFormat="1" ht="27.95" customHeight="1">
      <c r="A397" s="12701" t="s">
        <v>32095</v>
      </c>
      <c r="B397" s="8835" t="s">
        <v>34943</v>
      </c>
      <c r="C397" s="7311">
        <v>46132</v>
      </c>
      <c r="D397" s="4981">
        <v>46198</v>
      </c>
      <c r="E397" s="8834">
        <v>46154</v>
      </c>
      <c r="F397" s="8824">
        <f t="shared" si="16"/>
        <v>44</v>
      </c>
      <c r="G397" s="8835">
        <v>9055</v>
      </c>
      <c r="H397" s="12702" t="s">
        <v>34940</v>
      </c>
      <c r="I397" s="4550"/>
      <c r="J397" s="12701" t="s">
        <v>34947</v>
      </c>
      <c r="K397" s="12701" t="s">
        <v>34952</v>
      </c>
      <c r="L397" s="8823" t="s">
        <v>173</v>
      </c>
      <c r="M397" s="8836" t="s">
        <v>35052</v>
      </c>
      <c r="N397" s="4550"/>
      <c r="O397" s="5049">
        <v>1</v>
      </c>
      <c r="P397" s="5049">
        <v>1</v>
      </c>
      <c r="Q397" s="12701" t="s">
        <v>34953</v>
      </c>
      <c r="R397" s="4550"/>
      <c r="S397" s="4550"/>
      <c r="T397" s="4550"/>
      <c r="U397" s="4550"/>
      <c r="V397" s="4550"/>
      <c r="W397" s="4550"/>
      <c r="X397" s="4550"/>
      <c r="Y397" s="4550"/>
      <c r="Z397" s="4550"/>
      <c r="AA397" s="5082">
        <v>13860579</v>
      </c>
      <c r="AB397" s="4550"/>
      <c r="AC397" s="4908">
        <v>0</v>
      </c>
      <c r="AD397" s="5050">
        <v>7656</v>
      </c>
      <c r="AE397" s="4908">
        <f t="shared" si="17"/>
        <v>7656</v>
      </c>
      <c r="AF397" s="4550"/>
      <c r="AG397" s="4550"/>
    </row>
    <row r="398" spans="1:33" s="6147" customFormat="1" ht="27.95" customHeight="1">
      <c r="A398" s="12701" t="s">
        <v>32095</v>
      </c>
      <c r="B398" s="8835" t="s">
        <v>34944</v>
      </c>
      <c r="C398" s="4981">
        <v>46149</v>
      </c>
      <c r="D398" s="4981">
        <v>46216</v>
      </c>
      <c r="E398" s="8834">
        <v>46154</v>
      </c>
      <c r="F398" s="8824">
        <f t="shared" si="16"/>
        <v>62</v>
      </c>
      <c r="G398" s="8835">
        <v>9055</v>
      </c>
      <c r="H398" s="12702" t="s">
        <v>14189</v>
      </c>
      <c r="I398" s="4550"/>
      <c r="J398" s="12701" t="s">
        <v>34954</v>
      </c>
      <c r="K398" s="12701" t="s">
        <v>34955</v>
      </c>
      <c r="L398" s="8823" t="s">
        <v>173</v>
      </c>
      <c r="M398" s="8836" t="s">
        <v>35053</v>
      </c>
      <c r="N398" s="4550"/>
      <c r="O398" s="5049">
        <v>1</v>
      </c>
      <c r="P398" s="5049">
        <v>1</v>
      </c>
      <c r="Q398" s="12701" t="s">
        <v>34956</v>
      </c>
      <c r="R398" s="4550"/>
      <c r="S398" s="4550"/>
      <c r="T398" s="4550"/>
      <c r="U398" s="4550"/>
      <c r="V398" s="4550"/>
      <c r="W398" s="4550"/>
      <c r="X398" s="4550"/>
      <c r="Y398" s="4550"/>
      <c r="Z398" s="4550"/>
      <c r="AA398" s="8461">
        <v>13901947</v>
      </c>
      <c r="AB398" s="4550"/>
      <c r="AC398" s="4908">
        <v>0</v>
      </c>
      <c r="AD398" s="5050">
        <v>7656</v>
      </c>
      <c r="AE398" s="4908">
        <f t="shared" si="17"/>
        <v>7656</v>
      </c>
      <c r="AF398" s="4550"/>
      <c r="AG398" s="4550"/>
    </row>
    <row r="399" spans="1:33" s="6147" customFormat="1" ht="27.95" customHeight="1">
      <c r="A399" s="12701" t="s">
        <v>32095</v>
      </c>
      <c r="B399" s="8835" t="s">
        <v>34945</v>
      </c>
      <c r="C399" s="8834">
        <v>46149</v>
      </c>
      <c r="D399" s="8834">
        <v>46216</v>
      </c>
      <c r="E399" s="8834">
        <v>46154</v>
      </c>
      <c r="F399" s="8824">
        <f t="shared" si="16"/>
        <v>62</v>
      </c>
      <c r="G399" s="8835">
        <v>9055</v>
      </c>
      <c r="H399" s="12702" t="s">
        <v>3636</v>
      </c>
      <c r="I399" s="4550"/>
      <c r="J399" s="12701" t="s">
        <v>34957</v>
      </c>
      <c r="K399" s="12701" t="s">
        <v>34958</v>
      </c>
      <c r="L399" s="8823" t="s">
        <v>173</v>
      </c>
      <c r="M399" s="8836" t="s">
        <v>35054</v>
      </c>
      <c r="N399" s="4550"/>
      <c r="O399" s="5049">
        <v>1</v>
      </c>
      <c r="P399" s="5049">
        <v>1</v>
      </c>
      <c r="Q399" s="12701" t="s">
        <v>34907</v>
      </c>
      <c r="R399" s="4550"/>
      <c r="S399" s="4550"/>
      <c r="T399" s="4550"/>
      <c r="U399" s="4550"/>
      <c r="V399" s="4550"/>
      <c r="W399" s="4550"/>
      <c r="X399" s="4550"/>
      <c r="Y399" s="4550"/>
      <c r="Z399" s="4550"/>
      <c r="AA399" s="8461">
        <v>13901807</v>
      </c>
      <c r="AB399" s="4550"/>
      <c r="AC399" s="4908">
        <v>0</v>
      </c>
      <c r="AD399" s="5050">
        <v>7656</v>
      </c>
      <c r="AE399" s="4908">
        <f t="shared" si="17"/>
        <v>7656</v>
      </c>
      <c r="AF399" s="4550"/>
      <c r="AG399" s="4550"/>
    </row>
    <row r="400" spans="1:33" s="6147" customFormat="1" ht="27.95" customHeight="1">
      <c r="A400" s="12701" t="s">
        <v>31459</v>
      </c>
      <c r="B400" s="8835" t="s">
        <v>34959</v>
      </c>
      <c r="C400" s="4981">
        <v>46134</v>
      </c>
      <c r="D400" s="4981">
        <v>46202</v>
      </c>
      <c r="E400" s="8834">
        <v>46154</v>
      </c>
      <c r="F400" s="8824">
        <f t="shared" si="16"/>
        <v>48</v>
      </c>
      <c r="G400" s="4550">
        <v>8615</v>
      </c>
      <c r="H400" s="12702" t="s">
        <v>30320</v>
      </c>
      <c r="I400" s="4550"/>
      <c r="J400" s="4550" t="s">
        <v>34960</v>
      </c>
      <c r="K400" s="4550" t="s">
        <v>34961</v>
      </c>
      <c r="L400" s="8823" t="s">
        <v>173</v>
      </c>
      <c r="M400" s="8836" t="s">
        <v>35055</v>
      </c>
      <c r="N400" s="4550"/>
      <c r="O400" s="5049">
        <v>1</v>
      </c>
      <c r="P400" s="5049">
        <v>1</v>
      </c>
      <c r="Q400" s="4550" t="s">
        <v>34951</v>
      </c>
      <c r="R400" s="4550"/>
      <c r="S400" s="4550"/>
      <c r="T400" s="4550"/>
      <c r="U400" s="4550"/>
      <c r="V400" s="4550"/>
      <c r="W400" s="4550"/>
      <c r="X400" s="4550"/>
      <c r="Y400" s="4550"/>
      <c r="Z400" s="4550"/>
      <c r="AA400" s="8461">
        <v>13860269</v>
      </c>
      <c r="AB400" s="4550"/>
      <c r="AC400" s="4908">
        <v>8625</v>
      </c>
      <c r="AD400" s="5050">
        <v>8712</v>
      </c>
      <c r="AE400" s="4908">
        <f t="shared" si="17"/>
        <v>17337</v>
      </c>
      <c r="AF400" s="4550"/>
      <c r="AG400" s="4550"/>
    </row>
    <row r="401" spans="1:33" s="6147" customFormat="1" ht="27.95" customHeight="1">
      <c r="A401" s="12701" t="s">
        <v>31459</v>
      </c>
      <c r="B401" s="8835" t="s">
        <v>34962</v>
      </c>
      <c r="C401" s="8834">
        <v>46136</v>
      </c>
      <c r="D401" s="4981">
        <v>46203</v>
      </c>
      <c r="E401" s="8834">
        <v>46154</v>
      </c>
      <c r="F401" s="8824">
        <f t="shared" si="16"/>
        <v>49</v>
      </c>
      <c r="G401" s="8835">
        <v>8615</v>
      </c>
      <c r="H401" s="12702" t="s">
        <v>3967</v>
      </c>
      <c r="I401" s="4550"/>
      <c r="J401" s="4550" t="s">
        <v>34963</v>
      </c>
      <c r="K401" s="4550" t="s">
        <v>34964</v>
      </c>
      <c r="L401" s="8823" t="s">
        <v>173</v>
      </c>
      <c r="M401" s="8836" t="s">
        <v>35056</v>
      </c>
      <c r="N401" s="4550"/>
      <c r="O401" s="5049">
        <v>1</v>
      </c>
      <c r="P401" s="5049">
        <v>1</v>
      </c>
      <c r="Q401" s="4550" t="s">
        <v>34965</v>
      </c>
      <c r="R401" s="4550"/>
      <c r="S401" s="4550"/>
      <c r="T401" s="4550"/>
      <c r="U401" s="4550"/>
      <c r="V401" s="4550"/>
      <c r="W401" s="4550"/>
      <c r="X401" s="4550"/>
      <c r="Y401" s="4550"/>
      <c r="Z401" s="4550"/>
      <c r="AA401" s="7212">
        <v>13860475</v>
      </c>
      <c r="AB401" s="4550"/>
      <c r="AC401" s="4908">
        <v>0</v>
      </c>
      <c r="AD401" s="5050">
        <v>8712</v>
      </c>
      <c r="AE401" s="4908">
        <f t="shared" si="17"/>
        <v>8712</v>
      </c>
      <c r="AF401" s="4550"/>
      <c r="AG401" s="4550"/>
    </row>
    <row r="402" spans="1:33" s="6147" customFormat="1" ht="27.95" customHeight="1">
      <c r="A402" s="12701" t="s">
        <v>31728</v>
      </c>
      <c r="B402" s="7265" t="s">
        <v>34966</v>
      </c>
      <c r="C402" s="4981">
        <v>46133</v>
      </c>
      <c r="D402" s="4981">
        <v>46201</v>
      </c>
      <c r="E402" s="8834">
        <v>46154</v>
      </c>
      <c r="F402" s="8824">
        <f t="shared" si="16"/>
        <v>47</v>
      </c>
      <c r="G402" s="4550">
        <v>8593</v>
      </c>
      <c r="H402" s="12702" t="s">
        <v>33763</v>
      </c>
      <c r="I402" s="4550"/>
      <c r="J402" s="8835" t="s">
        <v>34967</v>
      </c>
      <c r="K402" s="12701" t="s">
        <v>34968</v>
      </c>
      <c r="L402" s="12701" t="s">
        <v>28</v>
      </c>
      <c r="M402" s="8836" t="s">
        <v>35057</v>
      </c>
      <c r="N402" s="4550"/>
      <c r="O402" s="5049">
        <v>2</v>
      </c>
      <c r="P402" s="5049">
        <v>2</v>
      </c>
      <c r="Q402" s="4550" t="s">
        <v>34951</v>
      </c>
      <c r="R402" s="4550"/>
      <c r="S402" s="4550"/>
      <c r="T402" s="4550"/>
      <c r="U402" s="4550"/>
      <c r="V402" s="7228"/>
      <c r="W402" s="4550"/>
      <c r="X402" s="7228"/>
      <c r="Y402" s="4550"/>
      <c r="Z402" s="4550"/>
      <c r="AA402" s="8461">
        <v>13860299</v>
      </c>
      <c r="AB402" s="4550"/>
      <c r="AC402" s="4908">
        <v>1500</v>
      </c>
      <c r="AD402" s="5050">
        <v>8624</v>
      </c>
      <c r="AE402" s="4908">
        <f t="shared" si="17"/>
        <v>18748</v>
      </c>
      <c r="AF402" s="4550"/>
      <c r="AG402" s="4550"/>
    </row>
    <row r="403" spans="1:33" s="6147" customFormat="1" ht="27.95" customHeight="1">
      <c r="A403" s="8823" t="s">
        <v>32770</v>
      </c>
      <c r="B403" s="8835" t="s">
        <v>34969</v>
      </c>
      <c r="C403" s="4981">
        <v>46125</v>
      </c>
      <c r="D403" s="4981">
        <v>46191</v>
      </c>
      <c r="E403" s="8834">
        <v>46154</v>
      </c>
      <c r="F403" s="8824">
        <f t="shared" si="16"/>
        <v>37</v>
      </c>
      <c r="G403" s="4550">
        <v>8599</v>
      </c>
      <c r="H403" s="12702" t="s">
        <v>30344</v>
      </c>
      <c r="I403" s="4550"/>
      <c r="J403" s="7257" t="s">
        <v>34970</v>
      </c>
      <c r="K403" s="12701" t="s">
        <v>34971</v>
      </c>
      <c r="L403" s="12701" t="s">
        <v>28</v>
      </c>
      <c r="M403" s="8836" t="s">
        <v>35058</v>
      </c>
      <c r="N403" s="4550"/>
      <c r="O403" s="5049">
        <v>2</v>
      </c>
      <c r="P403" s="5049">
        <v>2</v>
      </c>
      <c r="Q403" s="12701" t="s">
        <v>34972</v>
      </c>
      <c r="R403" s="4550"/>
      <c r="S403" s="4550"/>
      <c r="T403" s="4550"/>
      <c r="U403" s="4550"/>
      <c r="V403" s="4550"/>
      <c r="W403" s="4550"/>
      <c r="X403" s="4550"/>
      <c r="Y403" s="4550"/>
      <c r="Z403" s="4550"/>
      <c r="AA403" s="8461">
        <v>13860376</v>
      </c>
      <c r="AB403" s="4550"/>
      <c r="AC403" s="4908">
        <v>0</v>
      </c>
      <c r="AD403" s="5050">
        <v>8712</v>
      </c>
      <c r="AE403" s="4908">
        <f t="shared" si="17"/>
        <v>17424</v>
      </c>
      <c r="AF403" s="4550"/>
      <c r="AG403" s="4550"/>
    </row>
    <row r="404" spans="1:33" s="6147" customFormat="1" ht="27.95" customHeight="1">
      <c r="A404" s="12701" t="s">
        <v>32073</v>
      </c>
      <c r="B404" s="7177" t="s">
        <v>34980</v>
      </c>
      <c r="C404" s="4981">
        <v>46129</v>
      </c>
      <c r="D404" s="4981">
        <v>46199</v>
      </c>
      <c r="E404" s="8834">
        <v>46154</v>
      </c>
      <c r="F404" s="8824">
        <f t="shared" si="16"/>
        <v>45</v>
      </c>
      <c r="G404" s="4550">
        <v>9055</v>
      </c>
      <c r="H404" s="12702" t="s">
        <v>34981</v>
      </c>
      <c r="I404" s="7257"/>
      <c r="J404" s="7177" t="s">
        <v>34982</v>
      </c>
      <c r="K404" s="12701" t="s">
        <v>34983</v>
      </c>
      <c r="L404" s="8823" t="s">
        <v>173</v>
      </c>
      <c r="M404" s="8836" t="s">
        <v>35059</v>
      </c>
      <c r="N404" s="4550"/>
      <c r="O404" s="5049">
        <v>1</v>
      </c>
      <c r="P404" s="5049">
        <v>1</v>
      </c>
      <c r="Q404" s="12701" t="s">
        <v>34924</v>
      </c>
      <c r="R404" s="4550"/>
      <c r="S404" s="4550"/>
      <c r="T404" s="4550"/>
      <c r="U404" s="4550"/>
      <c r="V404" s="7222"/>
      <c r="W404" s="4550"/>
      <c r="X404" s="7222"/>
      <c r="Y404" s="4550"/>
      <c r="Z404" s="4550"/>
      <c r="AA404" s="8461">
        <v>13860595</v>
      </c>
      <c r="AB404" s="4550"/>
      <c r="AC404" s="4908">
        <v>4125</v>
      </c>
      <c r="AD404" s="5050">
        <v>8800</v>
      </c>
      <c r="AE404" s="4908">
        <f t="shared" si="17"/>
        <v>12925</v>
      </c>
      <c r="AF404" s="4550"/>
      <c r="AG404" s="4550"/>
    </row>
    <row r="405" spans="1:33" s="6147" customFormat="1" ht="27.95" customHeight="1">
      <c r="A405" s="12701" t="s">
        <v>32073</v>
      </c>
      <c r="B405" s="7177" t="s">
        <v>34984</v>
      </c>
      <c r="C405" s="4981">
        <v>46132</v>
      </c>
      <c r="D405" s="4981">
        <v>46198</v>
      </c>
      <c r="E405" s="8834">
        <v>46154</v>
      </c>
      <c r="F405" s="8824">
        <f t="shared" si="16"/>
        <v>44</v>
      </c>
      <c r="G405" s="8835">
        <v>9055</v>
      </c>
      <c r="H405" s="12702" t="s">
        <v>34985</v>
      </c>
      <c r="I405" s="4550"/>
      <c r="J405" s="7257" t="s">
        <v>34986</v>
      </c>
      <c r="K405" s="12701" t="s">
        <v>34987</v>
      </c>
      <c r="L405" s="12701" t="s">
        <v>76</v>
      </c>
      <c r="M405" s="8836" t="s">
        <v>35060</v>
      </c>
      <c r="N405" s="4550"/>
      <c r="O405" s="5049">
        <v>4</v>
      </c>
      <c r="P405" s="5049">
        <v>4</v>
      </c>
      <c r="Q405" s="12701" t="s">
        <v>34988</v>
      </c>
      <c r="R405" s="4550"/>
      <c r="S405" s="4550"/>
      <c r="T405" s="4550"/>
      <c r="U405" s="4550"/>
      <c r="V405" s="7222"/>
      <c r="W405" s="4550"/>
      <c r="X405" s="7222"/>
      <c r="Y405" s="4550"/>
      <c r="Z405" s="4550"/>
      <c r="AA405" s="8461">
        <v>13860597</v>
      </c>
      <c r="AB405" s="4550"/>
      <c r="AC405" s="4908">
        <v>8625</v>
      </c>
      <c r="AD405" s="5050">
        <v>8800</v>
      </c>
      <c r="AE405" s="4908">
        <f t="shared" si="17"/>
        <v>43825</v>
      </c>
      <c r="AF405" s="4550"/>
      <c r="AG405" s="4550"/>
    </row>
    <row r="406" spans="1:33" s="6147" customFormat="1" ht="27.95" customHeight="1">
      <c r="A406" s="12701" t="s">
        <v>32913</v>
      </c>
      <c r="B406" s="8835" t="s">
        <v>34989</v>
      </c>
      <c r="C406" s="4981">
        <v>46128</v>
      </c>
      <c r="D406" s="4981">
        <v>46196</v>
      </c>
      <c r="E406" s="8834">
        <v>46154</v>
      </c>
      <c r="F406" s="8824">
        <f t="shared" si="16"/>
        <v>42</v>
      </c>
      <c r="G406" s="4550">
        <v>8647</v>
      </c>
      <c r="H406" s="12702" t="s">
        <v>1559</v>
      </c>
      <c r="I406" s="4550"/>
      <c r="J406" s="7312" t="s">
        <v>34990</v>
      </c>
      <c r="K406" s="12701" t="s">
        <v>34991</v>
      </c>
      <c r="L406" s="12701" t="s">
        <v>62</v>
      </c>
      <c r="M406" s="8836" t="s">
        <v>35061</v>
      </c>
      <c r="N406" s="4550"/>
      <c r="O406" s="5049">
        <v>5</v>
      </c>
      <c r="P406" s="5049">
        <v>5</v>
      </c>
      <c r="Q406" s="12701" t="s">
        <v>34992</v>
      </c>
      <c r="R406" s="4550"/>
      <c r="S406" s="4550"/>
      <c r="T406" s="4550"/>
      <c r="U406" s="4550"/>
      <c r="V406" s="4550"/>
      <c r="W406" s="4550"/>
      <c r="X406" s="4550"/>
      <c r="Y406" s="4550"/>
      <c r="Z406" s="4550"/>
      <c r="AA406" s="8461">
        <v>13860604</v>
      </c>
      <c r="AB406" s="4550"/>
      <c r="AC406" s="4908">
        <v>6900</v>
      </c>
      <c r="AD406" s="5050">
        <v>8800</v>
      </c>
      <c r="AE406" s="4908">
        <f t="shared" si="17"/>
        <v>50900</v>
      </c>
      <c r="AF406" s="4550"/>
      <c r="AG406" s="4550"/>
    </row>
    <row r="407" spans="1:33" s="6147" customFormat="1" ht="27.95" customHeight="1">
      <c r="A407" s="8767" t="s">
        <v>32717</v>
      </c>
      <c r="B407" s="7305" t="s">
        <v>34997</v>
      </c>
      <c r="C407" s="8834">
        <v>46133</v>
      </c>
      <c r="D407" s="8834">
        <v>46201</v>
      </c>
      <c r="E407" s="8834">
        <v>46154</v>
      </c>
      <c r="F407" s="8824">
        <f t="shared" si="16"/>
        <v>47</v>
      </c>
      <c r="G407" s="4550">
        <v>8601</v>
      </c>
      <c r="H407" s="12702" t="s">
        <v>10220</v>
      </c>
      <c r="I407" s="4550"/>
      <c r="J407" s="12701" t="s">
        <v>34998</v>
      </c>
      <c r="K407" s="12701" t="s">
        <v>34999</v>
      </c>
      <c r="L407" s="12701" t="s">
        <v>167</v>
      </c>
      <c r="M407" s="8836" t="s">
        <v>35062</v>
      </c>
      <c r="N407" s="4550"/>
      <c r="O407" s="5049">
        <v>10</v>
      </c>
      <c r="P407" s="5049">
        <v>10</v>
      </c>
      <c r="Q407" s="12701" t="s">
        <v>35000</v>
      </c>
      <c r="R407" s="4550"/>
      <c r="S407" s="4550"/>
      <c r="T407" s="4550"/>
      <c r="U407" s="4550"/>
      <c r="V407" s="7258"/>
      <c r="W407" s="4550"/>
      <c r="X407" s="7258"/>
      <c r="Y407" s="4550"/>
      <c r="Z407" s="4550"/>
      <c r="AA407" s="8461">
        <v>13860606</v>
      </c>
      <c r="AB407" s="4550"/>
      <c r="AC407" s="4908">
        <v>0</v>
      </c>
      <c r="AD407" s="5050">
        <v>8800</v>
      </c>
      <c r="AE407" s="4908">
        <f t="shared" si="17"/>
        <v>88000</v>
      </c>
      <c r="AF407" s="4550"/>
      <c r="AG407" s="4550"/>
    </row>
    <row r="408" spans="1:33" s="6147" customFormat="1" ht="27.95" customHeight="1">
      <c r="A408" s="12703" t="s">
        <v>32221</v>
      </c>
      <c r="B408" s="7218" t="s">
        <v>35001</v>
      </c>
      <c r="C408" s="4981">
        <v>46127</v>
      </c>
      <c r="D408" s="4981">
        <v>46193</v>
      </c>
      <c r="E408" s="8834">
        <v>46154</v>
      </c>
      <c r="F408" s="8824">
        <f t="shared" si="16"/>
        <v>39</v>
      </c>
      <c r="G408" s="4550">
        <v>8646</v>
      </c>
      <c r="H408" s="12702" t="s">
        <v>12964</v>
      </c>
      <c r="I408" s="4550"/>
      <c r="J408" s="7218" t="s">
        <v>35002</v>
      </c>
      <c r="K408" s="12701" t="s">
        <v>35003</v>
      </c>
      <c r="L408" s="12701" t="s">
        <v>28</v>
      </c>
      <c r="M408" s="8836" t="s">
        <v>35064</v>
      </c>
      <c r="N408" s="4550"/>
      <c r="O408" s="5049">
        <v>2</v>
      </c>
      <c r="P408" s="5049">
        <v>2</v>
      </c>
      <c r="Q408" s="4550" t="s">
        <v>35004</v>
      </c>
      <c r="R408" s="4550"/>
      <c r="S408" s="4550"/>
      <c r="T408" s="4550"/>
      <c r="U408" s="4550"/>
      <c r="V408" s="7258"/>
      <c r="W408" s="4550"/>
      <c r="X408" s="7258"/>
      <c r="Y408" s="4550"/>
      <c r="Z408" s="4550"/>
      <c r="AA408" s="8461">
        <v>13860616</v>
      </c>
      <c r="AB408" s="4550"/>
      <c r="AC408" s="4908">
        <v>23250</v>
      </c>
      <c r="AD408" s="5050">
        <v>13612.5</v>
      </c>
      <c r="AE408" s="4908">
        <f t="shared" si="17"/>
        <v>50475</v>
      </c>
      <c r="AF408" s="4550"/>
      <c r="AG408" s="4550"/>
    </row>
    <row r="409" spans="1:33" s="6147" customFormat="1" ht="27.95" customHeight="1">
      <c r="A409" s="12703" t="s">
        <v>32221</v>
      </c>
      <c r="B409" s="12701" t="s">
        <v>35005</v>
      </c>
      <c r="C409" s="8834">
        <v>46149</v>
      </c>
      <c r="D409" s="8834">
        <v>46216</v>
      </c>
      <c r="E409" s="8834">
        <v>46154</v>
      </c>
      <c r="F409" s="8824">
        <f t="shared" si="16"/>
        <v>62</v>
      </c>
      <c r="G409" s="8835">
        <v>8646</v>
      </c>
      <c r="H409" s="12702" t="s">
        <v>35006</v>
      </c>
      <c r="I409" s="4550"/>
      <c r="J409" s="7305" t="s">
        <v>35007</v>
      </c>
      <c r="K409" s="12701" t="s">
        <v>35008</v>
      </c>
      <c r="L409" s="8823" t="s">
        <v>173</v>
      </c>
      <c r="M409" s="8836" t="s">
        <v>35063</v>
      </c>
      <c r="N409" s="4550"/>
      <c r="O409" s="5049">
        <v>1</v>
      </c>
      <c r="P409" s="5049">
        <v>1</v>
      </c>
      <c r="Q409" s="12701" t="s">
        <v>35009</v>
      </c>
      <c r="R409" s="4550"/>
      <c r="S409" s="4550"/>
      <c r="T409" s="4550"/>
      <c r="U409" s="4550"/>
      <c r="V409" s="4550"/>
      <c r="W409" s="4550"/>
      <c r="X409" s="4550"/>
      <c r="Y409" s="4550"/>
      <c r="Z409" s="4550"/>
      <c r="AA409" s="7212">
        <v>13902352</v>
      </c>
      <c r="AB409" s="4550"/>
      <c r="AC409" s="4908">
        <v>7750</v>
      </c>
      <c r="AD409" s="5050">
        <v>13612.5</v>
      </c>
      <c r="AE409" s="4908">
        <f t="shared" si="17"/>
        <v>21362.5</v>
      </c>
      <c r="AF409" s="4550"/>
      <c r="AG409" s="4550"/>
    </row>
    <row r="410" spans="1:33" s="6147" customFormat="1" ht="27.95" customHeight="1">
      <c r="A410" s="12701" t="s">
        <v>31471</v>
      </c>
      <c r="B410" s="8835" t="s">
        <v>35013</v>
      </c>
      <c r="C410" s="8834">
        <v>46133</v>
      </c>
      <c r="D410" s="8834">
        <v>46201</v>
      </c>
      <c r="E410" s="8834">
        <v>46154</v>
      </c>
      <c r="F410" s="8824">
        <f t="shared" si="16"/>
        <v>47</v>
      </c>
      <c r="G410" s="4550">
        <v>8602</v>
      </c>
      <c r="H410" s="12702" t="s">
        <v>19991</v>
      </c>
      <c r="I410" s="4550"/>
      <c r="J410" s="12701" t="s">
        <v>35014</v>
      </c>
      <c r="K410" s="12701" t="s">
        <v>35015</v>
      </c>
      <c r="L410" s="12701" t="s">
        <v>28</v>
      </c>
      <c r="M410" s="8836" t="s">
        <v>35065</v>
      </c>
      <c r="N410" s="4550"/>
      <c r="O410" s="5049">
        <v>2</v>
      </c>
      <c r="P410" s="5049">
        <v>2</v>
      </c>
      <c r="Q410" s="12701" t="s">
        <v>35016</v>
      </c>
      <c r="R410" s="4550"/>
      <c r="S410" s="4550"/>
      <c r="T410" s="4550"/>
      <c r="U410" s="4550"/>
      <c r="V410" s="4550"/>
      <c r="W410" s="4550"/>
      <c r="X410" s="4550"/>
      <c r="Y410" s="4550"/>
      <c r="Z410" s="4550"/>
      <c r="AA410" s="8461">
        <v>13860635</v>
      </c>
      <c r="AB410" s="4550"/>
      <c r="AC410" s="4908">
        <v>0</v>
      </c>
      <c r="AD410" s="5050">
        <v>13612.5</v>
      </c>
      <c r="AE410" s="4908">
        <f t="shared" si="17"/>
        <v>27225</v>
      </c>
      <c r="AF410" s="4550"/>
      <c r="AG410" s="4550"/>
    </row>
    <row r="411" spans="1:33" s="6147" customFormat="1" ht="27.95" customHeight="1">
      <c r="A411" s="12701" t="s">
        <v>32881</v>
      </c>
      <c r="B411" s="8835" t="s">
        <v>35020</v>
      </c>
      <c r="C411" s="4981">
        <v>46125</v>
      </c>
      <c r="D411" s="8834">
        <v>46191</v>
      </c>
      <c r="E411" s="8834">
        <v>46154</v>
      </c>
      <c r="F411" s="8824">
        <f t="shared" si="16"/>
        <v>37</v>
      </c>
      <c r="G411" s="4550">
        <v>8604</v>
      </c>
      <c r="H411" s="12702" t="s">
        <v>35021</v>
      </c>
      <c r="I411" s="4550"/>
      <c r="J411" s="7316" t="s">
        <v>35022</v>
      </c>
      <c r="K411" s="12701" t="s">
        <v>30782</v>
      </c>
      <c r="L411" s="8823" t="s">
        <v>173</v>
      </c>
      <c r="M411" s="8836" t="s">
        <v>35066</v>
      </c>
      <c r="N411" s="4550"/>
      <c r="O411" s="5049">
        <v>1</v>
      </c>
      <c r="P411" s="5049">
        <v>1</v>
      </c>
      <c r="Q411" s="4550" t="s">
        <v>35023</v>
      </c>
      <c r="R411" s="4550"/>
      <c r="S411" s="4550"/>
      <c r="T411" s="4550"/>
      <c r="U411" s="4550"/>
      <c r="V411" s="4550"/>
      <c r="W411" s="4550"/>
      <c r="X411" s="4550"/>
      <c r="Y411" s="4550"/>
      <c r="Z411" s="4550"/>
      <c r="AA411" s="5082">
        <v>13882390</v>
      </c>
      <c r="AB411" s="4550"/>
      <c r="AC411" s="4908">
        <v>0</v>
      </c>
      <c r="AD411" s="5050">
        <v>8624</v>
      </c>
      <c r="AE411" s="4908">
        <f t="shared" si="17"/>
        <v>8624</v>
      </c>
      <c r="AF411" s="4550"/>
      <c r="AG411" s="4550"/>
    </row>
    <row r="412" spans="1:33" s="6147" customFormat="1" ht="27.95" customHeight="1">
      <c r="A412" s="12701" t="s">
        <v>32881</v>
      </c>
      <c r="B412" s="8835" t="s">
        <v>35024</v>
      </c>
      <c r="C412" s="4981">
        <v>46142</v>
      </c>
      <c r="D412" s="7163">
        <v>46198</v>
      </c>
      <c r="E412" s="8834">
        <v>46154</v>
      </c>
      <c r="F412" s="8824">
        <f t="shared" si="16"/>
        <v>44</v>
      </c>
      <c r="G412" s="8835">
        <v>8604</v>
      </c>
      <c r="H412" s="12702" t="s">
        <v>33238</v>
      </c>
      <c r="I412" s="4550"/>
      <c r="J412" s="12701" t="s">
        <v>35025</v>
      </c>
      <c r="K412" s="12701" t="s">
        <v>30782</v>
      </c>
      <c r="L412" s="8823" t="s">
        <v>173</v>
      </c>
      <c r="M412" s="8836" t="s">
        <v>35067</v>
      </c>
      <c r="N412" s="4550"/>
      <c r="O412" s="5049">
        <v>1</v>
      </c>
      <c r="P412" s="5049">
        <v>1</v>
      </c>
      <c r="Q412" s="12701" t="s">
        <v>35023</v>
      </c>
      <c r="R412" s="4550"/>
      <c r="S412" s="4550"/>
      <c r="T412" s="4550"/>
      <c r="U412" s="4550"/>
      <c r="V412" s="4550"/>
      <c r="W412" s="4550"/>
      <c r="X412" s="4550"/>
      <c r="Y412" s="4550"/>
      <c r="Z412" s="4550"/>
      <c r="AA412" s="8835">
        <v>13881576</v>
      </c>
      <c r="AB412" s="4550"/>
      <c r="AC412" s="4908">
        <v>1500</v>
      </c>
      <c r="AD412" s="5050">
        <v>8624</v>
      </c>
      <c r="AE412" s="4908">
        <f t="shared" si="17"/>
        <v>10124</v>
      </c>
      <c r="AF412" s="4550"/>
      <c r="AG412" s="4550"/>
    </row>
    <row r="413" spans="1:33" s="6147" customFormat="1" ht="27.95" customHeight="1">
      <c r="A413" s="12701" t="s">
        <v>32228</v>
      </c>
      <c r="B413" s="8835" t="s">
        <v>35030</v>
      </c>
      <c r="C413" s="4981">
        <v>46149</v>
      </c>
      <c r="D413" s="8834">
        <v>46216</v>
      </c>
      <c r="E413" s="8834">
        <v>46154</v>
      </c>
      <c r="F413" s="8824">
        <f t="shared" si="16"/>
        <v>62</v>
      </c>
      <c r="G413" s="4550">
        <v>8609</v>
      </c>
      <c r="H413" s="7314"/>
      <c r="I413" s="4550" t="s">
        <v>21302</v>
      </c>
      <c r="J413" s="8835" t="s">
        <v>4384</v>
      </c>
      <c r="K413" s="12701" t="s">
        <v>35031</v>
      </c>
      <c r="L413" s="8823" t="s">
        <v>173</v>
      </c>
      <c r="M413" s="8836" t="s">
        <v>35068</v>
      </c>
      <c r="N413" s="4550"/>
      <c r="O413" s="5049">
        <v>1</v>
      </c>
      <c r="P413" s="5049">
        <v>1</v>
      </c>
      <c r="Q413" s="4550" t="s">
        <v>35032</v>
      </c>
      <c r="R413" s="4550"/>
      <c r="S413" s="4550"/>
      <c r="T413" s="4550"/>
      <c r="U413" s="4550"/>
      <c r="V413" s="4550"/>
      <c r="W413" s="4550"/>
      <c r="X413" s="4550"/>
      <c r="Y413" s="4550"/>
      <c r="Z413" s="4550"/>
      <c r="AA413" s="7317">
        <v>13902083</v>
      </c>
      <c r="AB413" s="4550"/>
      <c r="AC413" s="4908">
        <v>0</v>
      </c>
      <c r="AD413" s="5050">
        <v>8624</v>
      </c>
      <c r="AE413" s="4908">
        <f t="shared" si="17"/>
        <v>8624</v>
      </c>
      <c r="AF413" s="4550"/>
      <c r="AG413" s="4550"/>
    </row>
    <row r="414" spans="1:33" s="6147" customFormat="1" ht="27.95" customHeight="1">
      <c r="A414" s="7307"/>
      <c r="B414" s="7307"/>
      <c r="C414" s="4981"/>
      <c r="D414" s="4981"/>
      <c r="E414" s="8834">
        <v>46154</v>
      </c>
      <c r="F414" s="8824">
        <f t="shared" si="16"/>
        <v>-46154</v>
      </c>
      <c r="G414" s="4550"/>
      <c r="H414" s="7314"/>
      <c r="I414" s="4550"/>
      <c r="J414" s="4550"/>
      <c r="K414" s="7218"/>
      <c r="L414" s="7218"/>
      <c r="M414" s="8836"/>
      <c r="N414" s="4550"/>
      <c r="O414" s="5049"/>
      <c r="P414" s="5049"/>
      <c r="Q414" s="7218"/>
      <c r="R414" s="4550"/>
      <c r="S414" s="4550"/>
      <c r="T414" s="4550"/>
      <c r="U414" s="4550"/>
      <c r="V414" s="4550"/>
      <c r="W414" s="4550"/>
      <c r="X414" s="4550"/>
      <c r="Y414" s="4550"/>
      <c r="Z414" s="4550"/>
      <c r="AA414" s="4893"/>
      <c r="AB414" s="4550"/>
      <c r="AC414" s="4908">
        <v>0</v>
      </c>
      <c r="AD414" s="5050"/>
      <c r="AE414" s="4908">
        <f t="shared" si="17"/>
        <v>0</v>
      </c>
      <c r="AF414" s="4550"/>
      <c r="AG414" s="4550"/>
    </row>
    <row r="415" spans="1:33" s="6147" customFormat="1" ht="27.95" customHeight="1">
      <c r="A415" s="7308"/>
      <c r="B415" s="7308"/>
      <c r="C415" s="4981"/>
      <c r="D415" s="4981"/>
      <c r="E415" s="4981"/>
      <c r="F415" s="8824">
        <f t="shared" si="16"/>
        <v>0</v>
      </c>
      <c r="G415" s="4550"/>
      <c r="H415" s="7314"/>
      <c r="I415" s="4550"/>
      <c r="J415" s="4550"/>
      <c r="K415" s="7218"/>
      <c r="L415" s="7318"/>
      <c r="M415" s="8836"/>
      <c r="N415" s="4550"/>
      <c r="O415" s="5049"/>
      <c r="P415" s="5049"/>
      <c r="Q415" s="4550"/>
      <c r="R415" s="4550"/>
      <c r="S415" s="4550"/>
      <c r="T415" s="4550"/>
      <c r="U415" s="4550"/>
      <c r="V415" s="4550"/>
      <c r="W415" s="4550"/>
      <c r="X415" s="4550"/>
      <c r="Y415" s="4550"/>
      <c r="Z415" s="4550"/>
      <c r="AA415" s="4550"/>
      <c r="AB415" s="4550"/>
      <c r="AC415" s="4908">
        <v>0</v>
      </c>
      <c r="AD415" s="5050"/>
      <c r="AE415" s="4908">
        <f t="shared" si="17"/>
        <v>0</v>
      </c>
      <c r="AF415" s="4550"/>
      <c r="AG415" s="4550"/>
    </row>
    <row r="416" spans="1:33" s="6147" customFormat="1" ht="27.95" customHeight="1">
      <c r="A416" s="7206"/>
      <c r="B416" s="4550"/>
      <c r="C416" s="4981"/>
      <c r="D416" s="4981"/>
      <c r="E416" s="4981"/>
      <c r="F416" s="8824">
        <f t="shared" si="16"/>
        <v>0</v>
      </c>
      <c r="G416" s="4550"/>
      <c r="H416" s="7314"/>
      <c r="I416" s="4550"/>
      <c r="J416" s="7206"/>
      <c r="K416" s="7218"/>
      <c r="L416" s="7218"/>
      <c r="M416" s="4550"/>
      <c r="N416" s="4550"/>
      <c r="O416" s="5049"/>
      <c r="P416" s="5049"/>
      <c r="Q416" s="4550"/>
      <c r="R416" s="4550"/>
      <c r="S416" s="4550"/>
      <c r="T416" s="4550"/>
      <c r="U416" s="4550"/>
      <c r="V416" s="4550"/>
      <c r="W416" s="4550"/>
      <c r="X416" s="4550"/>
      <c r="Y416" s="4550"/>
      <c r="Z416" s="4550"/>
      <c r="AA416" s="4893"/>
      <c r="AB416" s="4550"/>
      <c r="AC416" s="4908">
        <v>0</v>
      </c>
      <c r="AD416" s="5050"/>
      <c r="AE416" s="4908">
        <f t="shared" si="17"/>
        <v>0</v>
      </c>
      <c r="AF416" s="4550"/>
      <c r="AG416" s="4550"/>
    </row>
    <row r="417" spans="1:33" s="6147" customFormat="1" ht="27.95" customHeight="1">
      <c r="A417" s="7214"/>
      <c r="B417" s="7214"/>
      <c r="C417" s="4981"/>
      <c r="D417" s="4981"/>
      <c r="E417" s="7319"/>
      <c r="F417" s="8824">
        <f t="shared" si="16"/>
        <v>0</v>
      </c>
      <c r="G417" s="4550"/>
      <c r="H417" s="7314"/>
      <c r="I417" s="4550"/>
      <c r="J417" s="7214"/>
      <c r="K417" s="7218"/>
      <c r="L417" s="7218"/>
      <c r="M417" s="4550"/>
      <c r="N417" s="4550"/>
      <c r="O417" s="5049"/>
      <c r="P417" s="5049"/>
      <c r="Q417" s="7218"/>
      <c r="R417" s="4550"/>
      <c r="S417" s="4550"/>
      <c r="T417" s="4550"/>
      <c r="U417" s="4550"/>
      <c r="V417" s="4550"/>
      <c r="W417" s="4550"/>
      <c r="X417" s="4550"/>
      <c r="Y417" s="4550"/>
      <c r="Z417" s="4550"/>
      <c r="AA417" s="4550"/>
      <c r="AB417" s="4550"/>
      <c r="AC417" s="4908">
        <v>0</v>
      </c>
      <c r="AD417" s="5050"/>
      <c r="AE417" s="4908">
        <f t="shared" si="17"/>
        <v>0</v>
      </c>
      <c r="AF417" s="4550"/>
      <c r="AG417" s="4550"/>
    </row>
    <row r="418" spans="1:33" s="6147" customFormat="1" ht="27.95" customHeight="1">
      <c r="A418" s="7247"/>
      <c r="B418" s="4550"/>
      <c r="C418" s="4981"/>
      <c r="D418" s="4981"/>
      <c r="E418" s="4981"/>
      <c r="F418" s="8824">
        <f t="shared" si="16"/>
        <v>0</v>
      </c>
      <c r="G418" s="4550"/>
      <c r="H418" s="7320"/>
      <c r="I418" s="4550"/>
      <c r="J418" s="7247"/>
      <c r="K418" s="7250"/>
      <c r="L418" s="7250"/>
      <c r="M418" s="4550"/>
      <c r="N418" s="4550"/>
      <c r="O418" s="5049"/>
      <c r="P418" s="5049"/>
      <c r="Q418" s="7250"/>
      <c r="R418" s="4550"/>
      <c r="S418" s="4550"/>
      <c r="T418" s="4550"/>
      <c r="U418" s="4550"/>
      <c r="V418" s="4550"/>
      <c r="W418" s="4550"/>
      <c r="X418" s="4550"/>
      <c r="Y418" s="4550"/>
      <c r="Z418" s="4550"/>
      <c r="AA418" s="7321"/>
      <c r="AB418" s="4550"/>
      <c r="AC418" s="5050"/>
      <c r="AD418" s="5050"/>
      <c r="AE418" s="5051"/>
      <c r="AF418" s="4550"/>
      <c r="AG418" s="4550"/>
    </row>
    <row r="419" spans="1:33" s="6147" customFormat="1" ht="27.95" customHeight="1">
      <c r="A419" s="7322"/>
      <c r="B419" s="7250"/>
      <c r="C419" s="7297"/>
      <c r="D419" s="4981"/>
      <c r="E419" s="4981"/>
      <c r="F419" s="8824">
        <f t="shared" si="16"/>
        <v>0</v>
      </c>
      <c r="G419" s="4550"/>
      <c r="H419" s="7320"/>
      <c r="I419" s="4550"/>
      <c r="J419" s="4550"/>
      <c r="K419" s="7250"/>
      <c r="L419" s="7250"/>
      <c r="M419" s="4550"/>
      <c r="N419" s="4550"/>
      <c r="O419" s="5049"/>
      <c r="P419" s="5049"/>
      <c r="Q419" s="7250"/>
      <c r="R419" s="4550"/>
      <c r="S419" s="4550"/>
      <c r="T419" s="4550"/>
      <c r="U419" s="4550"/>
      <c r="V419" s="4550"/>
      <c r="W419" s="4550"/>
      <c r="X419" s="4550"/>
      <c r="Y419" s="4550"/>
      <c r="Z419" s="4550"/>
      <c r="AA419" s="7323"/>
      <c r="AB419" s="4550"/>
      <c r="AC419" s="5050"/>
      <c r="AD419" s="5050"/>
      <c r="AE419" s="5051"/>
      <c r="AF419" s="4550"/>
      <c r="AG419" s="4550"/>
    </row>
    <row r="420" spans="1:33" s="6147" customFormat="1" ht="27.95" customHeight="1">
      <c r="A420" s="7315"/>
      <c r="B420" s="4550"/>
      <c r="C420" s="4981"/>
      <c r="D420" s="4981"/>
      <c r="E420" s="4981"/>
      <c r="F420" s="8824">
        <f t="shared" si="16"/>
        <v>0</v>
      </c>
      <c r="G420" s="4550"/>
      <c r="H420" s="7320"/>
      <c r="I420" s="4550"/>
      <c r="J420" s="4550"/>
      <c r="K420" s="7250"/>
      <c r="L420" s="7250"/>
      <c r="M420" s="4550"/>
      <c r="N420" s="4550"/>
      <c r="O420" s="5049"/>
      <c r="P420" s="5049"/>
      <c r="Q420" s="7250"/>
      <c r="R420" s="4550"/>
      <c r="S420" s="4550"/>
      <c r="T420" s="4550"/>
      <c r="U420" s="4550"/>
      <c r="V420" s="4550"/>
      <c r="W420" s="4550"/>
      <c r="X420" s="4550"/>
      <c r="Y420" s="4550"/>
      <c r="Z420" s="4550"/>
      <c r="AA420" s="6708"/>
      <c r="AB420" s="4550"/>
      <c r="AC420" s="5050"/>
      <c r="AD420" s="5050"/>
      <c r="AE420" s="5051"/>
      <c r="AF420" s="4550"/>
      <c r="AG420" s="4550"/>
    </row>
    <row r="421" spans="1:33" s="6147" customFormat="1" ht="27.95" customHeight="1">
      <c r="A421" s="7324"/>
      <c r="B421" s="4550"/>
      <c r="C421" s="4981"/>
      <c r="D421" s="4981"/>
      <c r="E421" s="4981"/>
      <c r="F421" s="7047"/>
      <c r="G421" s="4550"/>
      <c r="H421" s="7301"/>
      <c r="I421" s="7250"/>
      <c r="J421" s="7305"/>
      <c r="K421" s="7250"/>
      <c r="L421" s="7250"/>
      <c r="M421" s="4550"/>
      <c r="N421" s="4550"/>
      <c r="O421" s="5049"/>
      <c r="P421" s="5049"/>
      <c r="Q421" s="7250"/>
      <c r="R421" s="4550"/>
      <c r="S421" s="4550"/>
      <c r="T421" s="4550"/>
      <c r="U421" s="4550"/>
      <c r="V421" s="4550"/>
      <c r="W421" s="4550"/>
      <c r="X421" s="4550"/>
      <c r="Y421" s="4550"/>
      <c r="Z421" s="4550"/>
      <c r="AA421" s="5082"/>
      <c r="AB421" s="4550"/>
      <c r="AC421" s="5050"/>
      <c r="AD421" s="5050"/>
      <c r="AE421" s="5051"/>
      <c r="AF421" s="4550"/>
      <c r="AG421" s="4550"/>
    </row>
    <row r="422" spans="1:33" s="6147" customFormat="1" ht="27.95" customHeight="1">
      <c r="A422" s="7293"/>
      <c r="B422" s="7293"/>
      <c r="C422" s="4981"/>
      <c r="D422" s="4981"/>
      <c r="E422" s="4981"/>
      <c r="F422" s="7047"/>
      <c r="G422" s="4550"/>
      <c r="H422" s="7320"/>
      <c r="I422" s="4550"/>
      <c r="J422" s="4550"/>
      <c r="K422" s="7250"/>
      <c r="L422" s="7250"/>
      <c r="M422" s="4550"/>
      <c r="N422" s="4550"/>
      <c r="O422" s="5049"/>
      <c r="P422" s="5049"/>
      <c r="Q422" s="7250"/>
      <c r="R422" s="4550"/>
      <c r="S422" s="4550"/>
      <c r="T422" s="4550"/>
      <c r="U422" s="4550"/>
      <c r="V422" s="4550"/>
      <c r="W422" s="4550"/>
      <c r="X422" s="4550"/>
      <c r="Y422" s="4550"/>
      <c r="Z422" s="4550"/>
      <c r="AA422" s="4893"/>
      <c r="AB422" s="4550"/>
      <c r="AC422" s="5050"/>
      <c r="AD422" s="5050"/>
      <c r="AE422" s="5051"/>
      <c r="AF422" s="4550"/>
      <c r="AG422" s="4550"/>
    </row>
    <row r="423" spans="1:33" s="6147" customFormat="1" ht="27.95" customHeight="1">
      <c r="A423" s="7247"/>
      <c r="B423" s="4550"/>
      <c r="C423" s="4981"/>
      <c r="D423" s="4981"/>
      <c r="E423" s="4981"/>
      <c r="F423" s="7047"/>
      <c r="G423" s="4550"/>
      <c r="H423" s="7320"/>
      <c r="I423" s="4550"/>
      <c r="J423" s="4550"/>
      <c r="K423" s="7250"/>
      <c r="L423" s="7250"/>
      <c r="M423" s="4550"/>
      <c r="N423" s="4550"/>
      <c r="O423" s="5049"/>
      <c r="P423" s="5049"/>
      <c r="Q423" s="7241"/>
      <c r="R423" s="4550"/>
      <c r="S423" s="4550"/>
      <c r="T423" s="4550"/>
      <c r="U423" s="4550"/>
      <c r="V423" s="4550"/>
      <c r="W423" s="4550"/>
      <c r="X423" s="4550"/>
      <c r="Y423" s="4550"/>
      <c r="Z423" s="4550"/>
      <c r="AA423" s="5082"/>
      <c r="AB423" s="4550"/>
      <c r="AC423" s="5050"/>
      <c r="AD423" s="5050"/>
      <c r="AE423" s="5051"/>
      <c r="AF423" s="4550"/>
      <c r="AG423" s="4550"/>
    </row>
    <row r="424" spans="1:33" s="6147" customFormat="1" ht="27.95" customHeight="1">
      <c r="A424" s="7250"/>
      <c r="B424" s="4550"/>
      <c r="C424" s="4981"/>
      <c r="D424" s="4981"/>
      <c r="E424" s="4981"/>
      <c r="F424" s="7047"/>
      <c r="G424" s="4550"/>
      <c r="H424" s="7320"/>
      <c r="I424" s="4550"/>
      <c r="J424" s="4550"/>
      <c r="K424" s="7250"/>
      <c r="L424" s="7250"/>
      <c r="M424" s="4550"/>
      <c r="N424" s="4550"/>
      <c r="O424" s="5049"/>
      <c r="P424" s="5049"/>
      <c r="Q424" s="4550"/>
      <c r="R424" s="4550"/>
      <c r="S424" s="4550"/>
      <c r="T424" s="4550"/>
      <c r="U424" s="4550"/>
      <c r="V424" s="4550"/>
      <c r="W424" s="4550"/>
      <c r="X424" s="4550"/>
      <c r="Y424" s="4550"/>
      <c r="Z424" s="4550"/>
      <c r="AA424" s="6708"/>
      <c r="AB424" s="4550"/>
      <c r="AC424" s="5050"/>
      <c r="AD424" s="5050"/>
      <c r="AE424" s="5051"/>
      <c r="AF424" s="4550"/>
      <c r="AG424" s="4550"/>
    </row>
    <row r="425" spans="1:33" s="6147" customFormat="1" ht="27.95" customHeight="1">
      <c r="A425" s="7325"/>
      <c r="B425" s="4550"/>
      <c r="C425" s="4981"/>
      <c r="D425" s="4981"/>
      <c r="E425" s="4981"/>
      <c r="F425" s="8040"/>
      <c r="G425" s="4550"/>
      <c r="H425" s="7320"/>
      <c r="I425" s="4550"/>
      <c r="J425" s="4550"/>
      <c r="K425" s="7250"/>
      <c r="L425" s="7250"/>
      <c r="M425" s="7031"/>
      <c r="N425" s="4550"/>
      <c r="O425" s="5049"/>
      <c r="P425" s="5049"/>
      <c r="Q425" s="4550"/>
      <c r="R425" s="4550"/>
      <c r="S425" s="4550"/>
      <c r="T425" s="4550"/>
      <c r="U425" s="4550"/>
      <c r="V425" s="4550"/>
      <c r="W425" s="4550"/>
      <c r="X425" s="4550"/>
      <c r="Y425" s="4550"/>
      <c r="Z425" s="4550"/>
      <c r="AA425" s="4550"/>
      <c r="AB425" s="4550"/>
      <c r="AC425" s="5050"/>
      <c r="AD425" s="5050"/>
      <c r="AE425" s="5051"/>
      <c r="AF425" s="4550"/>
      <c r="AG425" s="4550"/>
    </row>
    <row r="426" spans="1:33" s="6147" customFormat="1" ht="27.95" customHeight="1">
      <c r="A426" s="7250"/>
      <c r="B426" s="4550"/>
      <c r="C426" s="4981"/>
      <c r="D426" s="4981"/>
      <c r="E426" s="4981"/>
      <c r="F426" s="7047"/>
      <c r="G426" s="4550"/>
      <c r="H426" s="7320"/>
      <c r="I426" s="4550"/>
      <c r="J426" s="7231"/>
      <c r="K426" s="7250"/>
      <c r="L426" s="7250"/>
      <c r="M426" s="4550"/>
      <c r="N426" s="4550"/>
      <c r="O426" s="5049"/>
      <c r="P426" s="5049"/>
      <c r="Q426" s="7250"/>
      <c r="R426" s="4550"/>
      <c r="S426" s="4550"/>
      <c r="T426" s="4550"/>
      <c r="U426" s="4550"/>
      <c r="V426" s="4550"/>
      <c r="W426" s="4550"/>
      <c r="X426" s="4550"/>
      <c r="Y426" s="4550"/>
      <c r="Z426" s="4550"/>
      <c r="AA426" s="5082"/>
      <c r="AB426" s="4550"/>
      <c r="AC426" s="5050"/>
      <c r="AD426" s="5050"/>
      <c r="AE426" s="5051"/>
      <c r="AF426" s="4550"/>
      <c r="AG426" s="4550"/>
    </row>
    <row r="427" spans="1:33" s="6147" customFormat="1" ht="27.95" customHeight="1">
      <c r="A427" s="7250"/>
      <c r="B427" s="7206"/>
      <c r="C427" s="4981"/>
      <c r="D427" s="4981"/>
      <c r="E427" s="4981"/>
      <c r="F427" s="7047"/>
      <c r="G427" s="4550"/>
      <c r="H427" s="7320"/>
      <c r="I427" s="4550"/>
      <c r="J427" s="4550"/>
      <c r="K427" s="7250"/>
      <c r="L427" s="7250"/>
      <c r="M427" s="4550"/>
      <c r="N427" s="4550"/>
      <c r="O427" s="5049"/>
      <c r="P427" s="5049"/>
      <c r="Q427" s="4550"/>
      <c r="R427" s="4550"/>
      <c r="S427" s="4550"/>
      <c r="T427" s="4550"/>
      <c r="U427" s="4550"/>
      <c r="V427" s="4550"/>
      <c r="W427" s="4550"/>
      <c r="X427" s="4550"/>
      <c r="Y427" s="4550"/>
      <c r="Z427" s="4550"/>
      <c r="AA427" s="6708"/>
      <c r="AB427" s="4550"/>
      <c r="AC427" s="5050"/>
      <c r="AD427" s="5050"/>
      <c r="AE427" s="5051"/>
      <c r="AF427" s="4550"/>
      <c r="AG427" s="4550"/>
    </row>
    <row r="428" spans="1:33" s="6147" customFormat="1" ht="27.95" customHeight="1">
      <c r="A428" s="7250"/>
      <c r="B428" s="7250"/>
      <c r="C428" s="4981"/>
      <c r="D428" s="4981"/>
      <c r="E428" s="4981"/>
      <c r="F428" s="8040"/>
      <c r="G428" s="4550"/>
      <c r="H428" s="7320"/>
      <c r="I428" s="4550"/>
      <c r="J428" s="4550"/>
      <c r="K428" s="7250"/>
      <c r="L428" s="7250"/>
      <c r="M428" s="4550"/>
      <c r="N428" s="4550"/>
      <c r="O428" s="5049"/>
      <c r="P428" s="5049"/>
      <c r="Q428" s="4550"/>
      <c r="R428" s="4550"/>
      <c r="S428" s="4550"/>
      <c r="T428" s="4550"/>
      <c r="U428" s="4550"/>
      <c r="V428" s="4550"/>
      <c r="W428" s="4550"/>
      <c r="X428" s="4550"/>
      <c r="Y428" s="4550"/>
      <c r="Z428" s="4550"/>
      <c r="AA428" s="4550"/>
      <c r="AB428" s="4550"/>
      <c r="AC428" s="5050"/>
      <c r="AD428" s="5050"/>
      <c r="AE428" s="5051"/>
      <c r="AF428" s="4550"/>
      <c r="AG428" s="4550"/>
    </row>
    <row r="429" spans="1:33" s="6147" customFormat="1" ht="27.95" customHeight="1">
      <c r="A429" s="7250"/>
      <c r="B429" s="7250"/>
      <c r="C429" s="4981"/>
      <c r="D429" s="4981"/>
      <c r="E429" s="4981"/>
      <c r="F429" s="8040"/>
      <c r="G429" s="4550"/>
      <c r="H429" s="7320"/>
      <c r="I429" s="4550"/>
      <c r="J429" s="4550"/>
      <c r="K429" s="7250"/>
      <c r="L429" s="7250"/>
      <c r="M429" s="4550"/>
      <c r="N429" s="4550"/>
      <c r="O429" s="5049"/>
      <c r="P429" s="5049"/>
      <c r="Q429" s="4550"/>
      <c r="R429" s="4550"/>
      <c r="S429" s="4550"/>
      <c r="T429" s="4550"/>
      <c r="U429" s="4550"/>
      <c r="V429" s="4550"/>
      <c r="W429" s="4550"/>
      <c r="X429" s="4550"/>
      <c r="Y429" s="4550"/>
      <c r="Z429" s="4550"/>
      <c r="AA429" s="4893"/>
      <c r="AB429" s="4550"/>
      <c r="AC429" s="5050"/>
      <c r="AD429" s="5050"/>
      <c r="AE429" s="5051"/>
      <c r="AF429" s="4550"/>
      <c r="AG429" s="4550"/>
    </row>
    <row r="430" spans="1:33" s="6147" customFormat="1" ht="27.95" customHeight="1">
      <c r="A430" s="7318"/>
      <c r="B430" s="9847"/>
      <c r="C430" s="11486"/>
      <c r="D430" s="11486"/>
      <c r="E430" s="11486"/>
      <c r="F430" s="12310"/>
      <c r="G430" s="9847"/>
      <c r="H430" s="12699"/>
      <c r="I430" s="9847"/>
      <c r="J430" s="9847"/>
      <c r="K430" s="12697"/>
      <c r="L430" s="7250"/>
      <c r="M430" s="9847"/>
      <c r="N430" s="4550"/>
      <c r="O430" s="5049"/>
      <c r="P430" s="5049"/>
      <c r="Q430" s="12697"/>
      <c r="R430" s="4550"/>
      <c r="S430" s="4550"/>
      <c r="T430" s="4550"/>
      <c r="U430" s="4550"/>
      <c r="V430" s="9847"/>
      <c r="W430" s="4550"/>
      <c r="X430" s="9847"/>
      <c r="Y430" s="4550"/>
      <c r="Z430" s="4550"/>
      <c r="AA430" s="11707"/>
      <c r="AB430" s="4550"/>
      <c r="AC430" s="11492"/>
      <c r="AD430" s="5050"/>
      <c r="AE430" s="11492"/>
      <c r="AF430" s="9847"/>
      <c r="AG430" s="4550"/>
    </row>
    <row r="431" spans="1:33" s="6147" customFormat="1" ht="27.95" customHeight="1">
      <c r="A431" s="7162"/>
      <c r="B431" s="11647"/>
      <c r="C431" s="11487"/>
      <c r="D431" s="11487"/>
      <c r="E431" s="11487"/>
      <c r="F431" s="12311"/>
      <c r="G431" s="11647"/>
      <c r="H431" s="12700"/>
      <c r="I431" s="11647"/>
      <c r="J431" s="11647"/>
      <c r="K431" s="12698"/>
      <c r="L431" s="7326"/>
      <c r="M431" s="11647"/>
      <c r="N431" s="4550"/>
      <c r="O431" s="5049"/>
      <c r="P431" s="5049"/>
      <c r="Q431" s="12698"/>
      <c r="R431" s="4550"/>
      <c r="S431" s="4550"/>
      <c r="T431" s="4550"/>
      <c r="U431" s="4550"/>
      <c r="V431" s="11647"/>
      <c r="W431" s="4550"/>
      <c r="X431" s="11647"/>
      <c r="Y431" s="4550"/>
      <c r="Z431" s="4550"/>
      <c r="AA431" s="11708"/>
      <c r="AB431" s="4550"/>
      <c r="AC431" s="11493"/>
      <c r="AD431" s="5050"/>
      <c r="AE431" s="11493"/>
      <c r="AF431" s="11647"/>
      <c r="AG431" s="4550"/>
    </row>
    <row r="432" spans="1:33" s="6147" customFormat="1" ht="27.95" customHeight="1">
      <c r="A432" s="7299"/>
      <c r="B432" s="4550"/>
      <c r="C432" s="4981"/>
      <c r="D432" s="4981"/>
      <c r="E432" s="4981"/>
      <c r="F432" s="8040"/>
      <c r="G432" s="4550"/>
      <c r="H432" s="7320"/>
      <c r="I432" s="4550"/>
      <c r="J432" s="4550"/>
      <c r="K432" s="7250"/>
      <c r="L432" s="7250"/>
      <c r="M432" s="4550"/>
      <c r="N432" s="4550"/>
      <c r="O432" s="5049"/>
      <c r="P432" s="5049"/>
      <c r="Q432" s="4550"/>
      <c r="R432" s="4550"/>
      <c r="S432" s="4550"/>
      <c r="T432" s="4550"/>
      <c r="U432" s="4550"/>
      <c r="V432" s="4550"/>
      <c r="W432" s="4550"/>
      <c r="X432" s="4550"/>
      <c r="Y432" s="4550"/>
      <c r="Z432" s="4550"/>
      <c r="AA432" s="4550"/>
      <c r="AB432" s="4550"/>
      <c r="AC432" s="5050"/>
      <c r="AD432" s="5050"/>
      <c r="AE432" s="5051"/>
      <c r="AF432" s="4550"/>
      <c r="AG432" s="4550"/>
    </row>
    <row r="433" spans="1:33" s="6147" customFormat="1" ht="27.95" customHeight="1">
      <c r="A433" s="7307"/>
      <c r="B433" s="4550"/>
      <c r="C433" s="4981"/>
      <c r="D433" s="4981"/>
      <c r="E433" s="4981"/>
      <c r="F433" s="8040"/>
      <c r="G433" s="4550"/>
      <c r="H433" s="7327"/>
      <c r="I433" s="4550"/>
      <c r="J433" s="4550"/>
      <c r="K433" s="4550"/>
      <c r="L433" s="7250"/>
      <c r="M433" s="4550"/>
      <c r="N433" s="4550"/>
      <c r="O433" s="5049"/>
      <c r="P433" s="5049"/>
      <c r="Q433" s="4550"/>
      <c r="R433" s="4550"/>
      <c r="S433" s="4550"/>
      <c r="T433" s="4550"/>
      <c r="U433" s="4550"/>
      <c r="V433" s="4550"/>
      <c r="W433" s="4550"/>
      <c r="X433" s="4550"/>
      <c r="Y433" s="4550"/>
      <c r="Z433" s="4550"/>
      <c r="AA433" s="5082"/>
      <c r="AB433" s="4550"/>
      <c r="AC433" s="5050"/>
      <c r="AD433" s="5050"/>
      <c r="AE433" s="5051"/>
      <c r="AF433" s="4550"/>
      <c r="AG433" s="4550"/>
    </row>
    <row r="434" spans="1:33" s="6147" customFormat="1" ht="27.95" customHeight="1">
      <c r="A434" s="7228"/>
      <c r="B434" s="7228"/>
      <c r="C434" s="4981"/>
      <c r="D434" s="4981"/>
      <c r="E434" s="4981"/>
      <c r="F434" s="7047"/>
      <c r="G434" s="4550"/>
      <c r="H434" s="7327"/>
      <c r="I434" s="4550"/>
      <c r="J434" s="4550"/>
      <c r="K434" s="7228"/>
      <c r="L434" s="7250"/>
      <c r="M434" s="4550"/>
      <c r="N434" s="4550"/>
      <c r="O434" s="5049"/>
      <c r="P434" s="5049"/>
      <c r="Q434" s="4550"/>
      <c r="R434" s="4550"/>
      <c r="S434" s="4550"/>
      <c r="T434" s="4550"/>
      <c r="U434" s="4550"/>
      <c r="V434" s="4550"/>
      <c r="W434" s="4550"/>
      <c r="X434" s="4550"/>
      <c r="Y434" s="4550"/>
      <c r="Z434" s="4550"/>
      <c r="AA434" s="4893"/>
      <c r="AB434" s="4550"/>
      <c r="AC434" s="5050"/>
      <c r="AD434" s="5050"/>
      <c r="AE434" s="5051"/>
      <c r="AF434" s="4550"/>
      <c r="AG434" s="4550"/>
    </row>
    <row r="435" spans="1:33" s="6147" customFormat="1" ht="27.95" customHeight="1">
      <c r="A435" s="7228"/>
      <c r="B435" s="7228"/>
      <c r="C435" s="4981"/>
      <c r="D435" s="4981"/>
      <c r="E435" s="4981"/>
      <c r="F435" s="8040"/>
      <c r="G435" s="4550"/>
      <c r="H435" s="7327"/>
      <c r="I435" s="4550"/>
      <c r="J435" s="7228"/>
      <c r="K435" s="7228"/>
      <c r="L435" s="7228"/>
      <c r="M435" s="4550"/>
      <c r="N435" s="4550"/>
      <c r="O435" s="5049"/>
      <c r="P435" s="5049"/>
      <c r="Q435" s="7228"/>
      <c r="R435" s="4550"/>
      <c r="S435" s="4550"/>
      <c r="T435" s="4550"/>
      <c r="U435" s="4550"/>
      <c r="V435" s="4550"/>
      <c r="W435" s="4550"/>
      <c r="X435" s="4550"/>
      <c r="Y435" s="4550"/>
      <c r="Z435" s="4550"/>
      <c r="AA435" s="4550"/>
      <c r="AB435" s="4550"/>
      <c r="AC435" s="5050"/>
      <c r="AD435" s="5050"/>
      <c r="AE435" s="5051"/>
      <c r="AF435" s="4550"/>
      <c r="AG435" s="4550"/>
    </row>
    <row r="436" spans="1:33" s="6147" customFormat="1" ht="27.95" customHeight="1">
      <c r="A436" s="7231"/>
      <c r="B436" s="4550"/>
      <c r="C436" s="4981"/>
      <c r="D436" s="4981"/>
      <c r="E436" s="4981"/>
      <c r="F436" s="7047"/>
      <c r="G436" s="4550"/>
      <c r="H436" s="7327"/>
      <c r="I436" s="4550"/>
      <c r="J436" s="4550"/>
      <c r="K436" s="7228"/>
      <c r="L436" s="7228"/>
      <c r="M436" s="4550"/>
      <c r="N436" s="4550"/>
      <c r="O436" s="5049"/>
      <c r="P436" s="5049"/>
      <c r="Q436" s="7228"/>
      <c r="R436" s="4550"/>
      <c r="S436" s="4550"/>
      <c r="T436" s="4550"/>
      <c r="U436" s="4550"/>
      <c r="V436" s="7216"/>
      <c r="W436" s="4550"/>
      <c r="X436" s="7216"/>
      <c r="Y436" s="4550"/>
      <c r="Z436" s="4550"/>
      <c r="AA436" s="4893"/>
      <c r="AB436" s="4550"/>
      <c r="AC436" s="5050"/>
      <c r="AD436" s="5050"/>
      <c r="AE436" s="5051"/>
      <c r="AF436" s="4550"/>
      <c r="AG436" s="4550"/>
    </row>
    <row r="437" spans="1:33" s="6147" customFormat="1" ht="27.95" customHeight="1">
      <c r="A437" s="7167"/>
      <c r="B437" s="4550"/>
      <c r="C437" s="7328"/>
      <c r="D437" s="4981"/>
      <c r="E437" s="4981"/>
      <c r="F437" s="8040"/>
      <c r="G437" s="4550"/>
      <c r="H437" s="7327"/>
      <c r="I437" s="4550"/>
      <c r="J437" s="7228"/>
      <c r="K437" s="7228"/>
      <c r="L437" s="7228"/>
      <c r="M437" s="4550"/>
      <c r="N437" s="4550"/>
      <c r="O437" s="5049"/>
      <c r="P437" s="5049"/>
      <c r="Q437" s="7228"/>
      <c r="R437" s="4550"/>
      <c r="S437" s="4550"/>
      <c r="T437" s="4550"/>
      <c r="U437" s="4550"/>
      <c r="V437" s="7216"/>
      <c r="W437" s="4550"/>
      <c r="X437" s="7216"/>
      <c r="Y437" s="4550"/>
      <c r="Z437" s="4550"/>
      <c r="AA437" s="4550"/>
      <c r="AB437" s="4550"/>
      <c r="AC437" s="5050"/>
      <c r="AD437" s="5050"/>
      <c r="AE437" s="5051"/>
      <c r="AF437" s="4550"/>
      <c r="AG437" s="4550"/>
    </row>
    <row r="438" spans="1:33" s="6147" customFormat="1" ht="27.95" customHeight="1">
      <c r="A438" s="7228"/>
      <c r="B438" s="7228"/>
      <c r="C438" s="7328"/>
      <c r="D438" s="4981"/>
      <c r="E438" s="4981"/>
      <c r="F438" s="8040"/>
      <c r="G438" s="4550"/>
      <c r="H438" s="7327"/>
      <c r="I438" s="4550"/>
      <c r="J438" s="7228"/>
      <c r="K438" s="7228"/>
      <c r="L438" s="7228"/>
      <c r="M438" s="4550"/>
      <c r="N438" s="4550"/>
      <c r="O438" s="5049"/>
      <c r="P438" s="5049"/>
      <c r="Q438" s="4550"/>
      <c r="R438" s="4550"/>
      <c r="S438" s="4550"/>
      <c r="T438" s="4550"/>
      <c r="U438" s="4550"/>
      <c r="V438" s="7329"/>
      <c r="W438" s="4550"/>
      <c r="X438" s="7329"/>
      <c r="Y438" s="4550"/>
      <c r="Z438" s="4550"/>
      <c r="AA438" s="4893"/>
      <c r="AB438" s="4550"/>
      <c r="AC438" s="5050"/>
      <c r="AD438" s="5050"/>
      <c r="AE438" s="5051"/>
      <c r="AF438" s="4550"/>
      <c r="AG438" s="4550"/>
    </row>
    <row r="439" spans="1:33" s="6147" customFormat="1" ht="27.95" customHeight="1">
      <c r="A439" s="7330"/>
      <c r="B439" s="7330"/>
      <c r="C439" s="7328"/>
      <c r="D439" s="4981"/>
      <c r="E439" s="7328"/>
      <c r="F439" s="7047"/>
      <c r="G439" s="4550"/>
      <c r="H439" s="7327"/>
      <c r="I439" s="4550"/>
      <c r="J439" s="7330"/>
      <c r="K439" s="7228"/>
      <c r="L439" s="7228"/>
      <c r="M439" s="4550"/>
      <c r="N439" s="4550"/>
      <c r="O439" s="5049"/>
      <c r="P439" s="5049"/>
      <c r="Q439" s="7228"/>
      <c r="R439" s="4550"/>
      <c r="S439" s="4550"/>
      <c r="T439" s="4550"/>
      <c r="U439" s="4550"/>
      <c r="V439" s="4550"/>
      <c r="W439" s="4550"/>
      <c r="X439" s="4550"/>
      <c r="Y439" s="4550"/>
      <c r="Z439" s="4550"/>
      <c r="AA439" s="7331"/>
      <c r="AB439" s="4550"/>
      <c r="AC439" s="5050"/>
      <c r="AD439" s="5050"/>
      <c r="AE439" s="5051"/>
      <c r="AF439" s="4550"/>
      <c r="AG439" s="4550"/>
    </row>
    <row r="440" spans="1:33" s="6147" customFormat="1" ht="27.95" customHeight="1">
      <c r="A440" s="7228"/>
      <c r="B440" s="4550"/>
      <c r="C440" s="7328"/>
      <c r="D440" s="4981"/>
      <c r="E440" s="4981"/>
      <c r="F440" s="8040"/>
      <c r="G440" s="4550"/>
      <c r="H440" s="7327"/>
      <c r="I440" s="4550"/>
      <c r="J440" s="7228"/>
      <c r="K440" s="7228"/>
      <c r="L440" s="7228"/>
      <c r="M440" s="4550"/>
      <c r="N440" s="4550"/>
      <c r="O440" s="5049"/>
      <c r="P440" s="5049"/>
      <c r="Q440" s="7228"/>
      <c r="R440" s="4550"/>
      <c r="S440" s="4550"/>
      <c r="T440" s="4550"/>
      <c r="U440" s="4550"/>
      <c r="V440" s="4550"/>
      <c r="W440" s="4550"/>
      <c r="X440" s="4550"/>
      <c r="Y440" s="4550"/>
      <c r="Z440" s="4550"/>
      <c r="AA440" s="5082"/>
      <c r="AB440" s="4550"/>
      <c r="AC440" s="5050"/>
      <c r="AD440" s="5050"/>
      <c r="AE440" s="5051"/>
      <c r="AF440" s="4550"/>
      <c r="AG440" s="4550"/>
    </row>
    <row r="441" spans="1:33" s="6147" customFormat="1" ht="27.95" customHeight="1">
      <c r="A441" s="7228"/>
      <c r="B441" s="4550"/>
      <c r="C441" s="7328"/>
      <c r="D441" s="4981"/>
      <c r="E441" s="4981"/>
      <c r="F441" s="8040"/>
      <c r="G441" s="4550"/>
      <c r="H441" s="7327"/>
      <c r="I441" s="4550"/>
      <c r="J441" s="7228"/>
      <c r="K441" s="7228"/>
      <c r="L441" s="7228"/>
      <c r="M441" s="4550"/>
      <c r="N441" s="4550"/>
      <c r="O441" s="5049"/>
      <c r="P441" s="5049"/>
      <c r="Q441" s="4550"/>
      <c r="R441" s="4550"/>
      <c r="S441" s="4550"/>
      <c r="T441" s="4550"/>
      <c r="U441" s="4550"/>
      <c r="V441" s="4550"/>
      <c r="W441" s="4550"/>
      <c r="X441" s="4550"/>
      <c r="Y441" s="4550"/>
      <c r="Z441" s="4550"/>
      <c r="AA441" s="4893"/>
      <c r="AB441" s="4550"/>
      <c r="AC441" s="5050"/>
      <c r="AD441" s="5050"/>
      <c r="AE441" s="5051"/>
      <c r="AF441" s="4550"/>
      <c r="AG441" s="4550"/>
    </row>
    <row r="442" spans="1:33" s="6147" customFormat="1" ht="27.95" customHeight="1">
      <c r="A442" s="7267"/>
      <c r="B442" s="7267"/>
      <c r="C442" s="7328"/>
      <c r="D442" s="4981"/>
      <c r="E442" s="4981"/>
      <c r="F442" s="8040"/>
      <c r="G442" s="4550"/>
      <c r="H442" s="7327"/>
      <c r="I442" s="4550"/>
      <c r="J442" s="7267"/>
      <c r="K442" s="7228"/>
      <c r="L442" s="7228"/>
      <c r="M442" s="4550"/>
      <c r="N442" s="4550"/>
      <c r="O442" s="5049"/>
      <c r="P442" s="5049"/>
      <c r="Q442" s="7228"/>
      <c r="R442" s="4550"/>
      <c r="S442" s="4550"/>
      <c r="T442" s="4550"/>
      <c r="U442" s="4550"/>
      <c r="V442" s="4550"/>
      <c r="W442" s="4550"/>
      <c r="X442" s="4550"/>
      <c r="Y442" s="4550"/>
      <c r="Z442" s="4550"/>
      <c r="AA442" s="4893"/>
      <c r="AB442" s="4550"/>
      <c r="AC442" s="5050"/>
      <c r="AD442" s="5050"/>
      <c r="AE442" s="5051"/>
      <c r="AF442" s="4550"/>
      <c r="AG442" s="4550"/>
    </row>
    <row r="443" spans="1:33" s="6147" customFormat="1" ht="27.95" customHeight="1">
      <c r="A443" s="7332"/>
      <c r="B443" s="4550"/>
      <c r="C443" s="7328"/>
      <c r="D443" s="4981"/>
      <c r="E443" s="4981"/>
      <c r="F443" s="8040"/>
      <c r="G443" s="4550"/>
      <c r="H443" s="7327"/>
      <c r="I443" s="4550"/>
      <c r="J443" s="7332"/>
      <c r="K443" s="7228"/>
      <c r="L443" s="7228"/>
      <c r="M443" s="4550"/>
      <c r="N443" s="4550"/>
      <c r="O443" s="5049"/>
      <c r="P443" s="5049"/>
      <c r="Q443" s="7228"/>
      <c r="R443" s="4550"/>
      <c r="S443" s="4550"/>
      <c r="T443" s="4550"/>
      <c r="U443" s="4550"/>
      <c r="V443" s="4550"/>
      <c r="W443" s="4550"/>
      <c r="X443" s="4550"/>
      <c r="Y443" s="4550"/>
      <c r="Z443" s="4550"/>
      <c r="AA443" s="4893"/>
      <c r="AB443" s="4550"/>
      <c r="AC443" s="5050"/>
      <c r="AD443" s="5050"/>
      <c r="AE443" s="5051"/>
      <c r="AF443" s="4550"/>
      <c r="AG443" s="4550"/>
    </row>
    <row r="444" spans="1:33" s="6147" customFormat="1" ht="27.95" customHeight="1">
      <c r="A444" s="7332"/>
      <c r="B444" s="4550"/>
      <c r="C444" s="7328"/>
      <c r="D444" s="4981"/>
      <c r="E444" s="4981"/>
      <c r="F444" s="7047"/>
      <c r="G444" s="4550"/>
      <c r="H444" s="7327"/>
      <c r="I444" s="4550"/>
      <c r="J444" s="7332"/>
      <c r="K444" s="7228"/>
      <c r="L444" s="7228"/>
      <c r="M444" s="7228"/>
      <c r="N444" s="4550"/>
      <c r="O444" s="5049"/>
      <c r="P444" s="5049"/>
      <c r="Q444" s="7228"/>
      <c r="R444" s="4550"/>
      <c r="S444" s="4550"/>
      <c r="T444" s="4550"/>
      <c r="U444" s="4550"/>
      <c r="V444" s="4550"/>
      <c r="W444" s="4550"/>
      <c r="X444" s="4550"/>
      <c r="Y444" s="4550"/>
      <c r="Z444" s="4550"/>
      <c r="AA444" s="5082"/>
      <c r="AB444" s="4550"/>
      <c r="AC444" s="5050"/>
      <c r="AD444" s="5050"/>
      <c r="AE444" s="5051"/>
      <c r="AF444" s="4550"/>
      <c r="AG444" s="4550"/>
    </row>
    <row r="445" spans="1:33" s="6147" customFormat="1" ht="27.95" customHeight="1">
      <c r="A445" s="7167"/>
      <c r="B445" s="7228"/>
      <c r="C445" s="7328"/>
      <c r="D445" s="4981"/>
      <c r="E445" s="4981"/>
      <c r="F445" s="8040"/>
      <c r="G445" s="4550"/>
      <c r="H445" s="7327"/>
      <c r="I445" s="4550"/>
      <c r="J445" s="4550"/>
      <c r="K445" s="7228"/>
      <c r="L445" s="7241"/>
      <c r="M445" s="4550"/>
      <c r="N445" s="4550"/>
      <c r="O445" s="5049"/>
      <c r="P445" s="5049"/>
      <c r="Q445" s="7228"/>
      <c r="R445" s="4550"/>
      <c r="S445" s="4550"/>
      <c r="T445" s="4550"/>
      <c r="U445" s="4550"/>
      <c r="V445" s="4550"/>
      <c r="W445" s="4550"/>
      <c r="X445" s="4550"/>
      <c r="Y445" s="4550"/>
      <c r="Z445" s="4550"/>
      <c r="AA445" s="4893"/>
      <c r="AB445" s="4550"/>
      <c r="AC445" s="5050"/>
      <c r="AD445" s="5050"/>
      <c r="AE445" s="5051"/>
      <c r="AF445" s="4550"/>
      <c r="AG445" s="4550"/>
    </row>
    <row r="446" spans="1:33" s="6147" customFormat="1" ht="27.95" customHeight="1">
      <c r="A446" s="7228"/>
      <c r="B446" s="7265"/>
      <c r="C446" s="7328"/>
      <c r="D446" s="4981"/>
      <c r="E446" s="4981"/>
      <c r="F446" s="7047"/>
      <c r="G446" s="4550"/>
      <c r="H446" s="7327"/>
      <c r="I446" s="4550"/>
      <c r="J446" s="7265"/>
      <c r="K446" s="7228"/>
      <c r="L446" s="7228"/>
      <c r="M446" s="4550"/>
      <c r="N446" s="4550"/>
      <c r="O446" s="5049"/>
      <c r="P446" s="5049"/>
      <c r="Q446" s="7228"/>
      <c r="R446" s="4550"/>
      <c r="S446" s="4550"/>
      <c r="T446" s="4550"/>
      <c r="U446" s="4550"/>
      <c r="V446" s="4550"/>
      <c r="W446" s="4550"/>
      <c r="X446" s="4550"/>
      <c r="Y446" s="4550"/>
      <c r="Z446" s="4550"/>
      <c r="AA446" s="4893"/>
      <c r="AB446" s="4550"/>
      <c r="AC446" s="5050"/>
      <c r="AD446" s="5050"/>
      <c r="AE446" s="5051"/>
      <c r="AF446" s="4550"/>
      <c r="AG446" s="4550"/>
    </row>
    <row r="447" spans="1:33" s="6147" customFormat="1" ht="27.95" customHeight="1">
      <c r="A447" s="7228"/>
      <c r="B447" s="7228"/>
      <c r="C447" s="4981"/>
      <c r="D447" s="4981"/>
      <c r="E447" s="4981"/>
      <c r="F447" s="8040"/>
      <c r="G447" s="4550"/>
      <c r="H447" s="7327"/>
      <c r="I447" s="4550"/>
      <c r="J447" s="7228"/>
      <c r="K447" s="7228"/>
      <c r="L447" s="4550"/>
      <c r="M447" s="7031"/>
      <c r="N447" s="4550"/>
      <c r="O447" s="5049"/>
      <c r="P447" s="5049"/>
      <c r="Q447" s="7228"/>
      <c r="R447" s="4550"/>
      <c r="S447" s="4550"/>
      <c r="T447" s="4550"/>
      <c r="U447" s="4550"/>
      <c r="V447" s="4550"/>
      <c r="W447" s="4550"/>
      <c r="X447" s="4550"/>
      <c r="Y447" s="4550"/>
      <c r="Z447" s="4550"/>
      <c r="AA447" s="4893"/>
      <c r="AB447" s="4550"/>
      <c r="AC447" s="5050"/>
      <c r="AD447" s="5050"/>
      <c r="AE447" s="5051"/>
      <c r="AF447" s="4550"/>
      <c r="AG447" s="4550"/>
    </row>
    <row r="448" spans="1:33" s="6147" customFormat="1" ht="27.95" customHeight="1">
      <c r="A448" s="7228"/>
      <c r="B448" s="4550"/>
      <c r="C448" s="4981"/>
      <c r="D448" s="4981"/>
      <c r="E448" s="4981"/>
      <c r="F448" s="7047"/>
      <c r="G448" s="4550"/>
      <c r="H448" s="7327"/>
      <c r="I448" s="4550"/>
      <c r="J448" s="7195"/>
      <c r="K448" s="7228"/>
      <c r="L448" s="7228"/>
      <c r="M448" s="4550"/>
      <c r="N448" s="4550"/>
      <c r="O448" s="5049"/>
      <c r="P448" s="5049"/>
      <c r="Q448" s="7228"/>
      <c r="R448" s="4550"/>
      <c r="S448" s="4550"/>
      <c r="T448" s="4550"/>
      <c r="U448" s="4550"/>
      <c r="V448" s="4550"/>
      <c r="W448" s="4550"/>
      <c r="X448" s="4550"/>
      <c r="Y448" s="4550"/>
      <c r="Z448" s="4550"/>
      <c r="AA448" s="4893"/>
      <c r="AB448" s="4550"/>
      <c r="AC448" s="5050"/>
      <c r="AD448" s="5050"/>
      <c r="AE448" s="5051"/>
      <c r="AF448" s="4550"/>
      <c r="AG448" s="4550"/>
    </row>
    <row r="449" spans="1:33" s="6147" customFormat="1" ht="27.95" customHeight="1">
      <c r="A449" s="7289"/>
      <c r="B449" s="4550"/>
      <c r="C449" s="4981"/>
      <c r="D449" s="4981"/>
      <c r="E449" s="4981"/>
      <c r="F449" s="7047"/>
      <c r="G449" s="4550"/>
      <c r="H449" s="7327"/>
      <c r="I449" s="4550"/>
      <c r="J449" s="4550"/>
      <c r="K449" s="7228"/>
      <c r="L449" s="7228"/>
      <c r="M449" s="4550"/>
      <c r="N449" s="4550"/>
      <c r="O449" s="5049"/>
      <c r="P449" s="5049"/>
      <c r="Q449" s="7228"/>
      <c r="R449" s="4550"/>
      <c r="S449" s="4550"/>
      <c r="T449" s="4550"/>
      <c r="U449" s="4550"/>
      <c r="V449" s="4550"/>
      <c r="W449" s="4550"/>
      <c r="X449" s="4550"/>
      <c r="Y449" s="4550"/>
      <c r="Z449" s="4550"/>
      <c r="AA449" s="4893"/>
      <c r="AB449" s="4550"/>
      <c r="AC449" s="5050"/>
      <c r="AD449" s="5050"/>
      <c r="AE449" s="5051"/>
      <c r="AF449" s="4550"/>
      <c r="AG449" s="4550"/>
    </row>
    <row r="450" spans="1:33" s="6147" customFormat="1" ht="27.95" customHeight="1">
      <c r="A450" s="7289"/>
      <c r="B450" s="4550"/>
      <c r="C450" s="4981"/>
      <c r="D450" s="4981"/>
      <c r="E450" s="4981"/>
      <c r="F450" s="6939"/>
      <c r="G450" s="4550"/>
      <c r="H450" s="7327"/>
      <c r="I450" s="4550"/>
      <c r="J450" s="7289"/>
      <c r="K450" s="7228"/>
      <c r="L450" s="7228"/>
      <c r="M450" s="4550"/>
      <c r="N450" s="4550"/>
      <c r="O450" s="5049"/>
      <c r="P450" s="5049"/>
      <c r="Q450" s="7228"/>
      <c r="R450" s="4550"/>
      <c r="S450" s="4550"/>
      <c r="T450" s="4550"/>
      <c r="U450" s="4550"/>
      <c r="V450" s="4550"/>
      <c r="W450" s="4550"/>
      <c r="X450" s="4550"/>
      <c r="Y450" s="4550"/>
      <c r="Z450" s="4550"/>
      <c r="AA450" s="4893"/>
      <c r="AB450" s="4550"/>
      <c r="AC450" s="5050"/>
      <c r="AD450" s="5050"/>
      <c r="AE450" s="5051"/>
      <c r="AF450" s="4550"/>
      <c r="AG450" s="4550"/>
    </row>
    <row r="451" spans="1:33" s="6147" customFormat="1" ht="27.95" customHeight="1">
      <c r="A451" s="7333"/>
      <c r="B451" s="7333"/>
      <c r="C451" s="4981"/>
      <c r="D451" s="4981"/>
      <c r="E451" s="4981"/>
      <c r="F451" s="6939"/>
      <c r="G451" s="4550"/>
      <c r="H451" s="7327"/>
      <c r="I451" s="4550"/>
      <c r="J451" s="7333"/>
      <c r="K451" s="7228"/>
      <c r="L451" s="7228"/>
      <c r="M451" s="4550"/>
      <c r="N451" s="4550"/>
      <c r="O451" s="5049"/>
      <c r="P451" s="5049"/>
      <c r="Q451" s="7228"/>
      <c r="R451" s="4550"/>
      <c r="S451" s="4550"/>
      <c r="T451" s="4550"/>
      <c r="U451" s="4550"/>
      <c r="V451" s="4550"/>
      <c r="W451" s="4550"/>
      <c r="X451" s="4550"/>
      <c r="Y451" s="4550"/>
      <c r="Z451" s="4550"/>
      <c r="AA451" s="4893"/>
      <c r="AB451" s="4550"/>
      <c r="AC451" s="5050"/>
      <c r="AD451" s="5050"/>
      <c r="AE451" s="5051"/>
      <c r="AF451" s="4550"/>
      <c r="AG451" s="4550"/>
    </row>
    <row r="452" spans="1:33" s="6147" customFormat="1" ht="27.95" customHeight="1">
      <c r="A452" s="7305"/>
      <c r="B452" s="4550"/>
      <c r="C452" s="4981"/>
      <c r="D452" s="4981"/>
      <c r="E452" s="4981"/>
      <c r="F452" s="8040"/>
      <c r="G452" s="4550"/>
      <c r="H452" s="7334"/>
      <c r="I452" s="4550"/>
      <c r="J452" s="4550"/>
      <c r="K452" s="4550"/>
      <c r="L452" s="4550"/>
      <c r="M452" s="4550"/>
      <c r="N452" s="4550"/>
      <c r="O452" s="5049"/>
      <c r="P452" s="5049"/>
      <c r="Q452" s="4550"/>
      <c r="R452" s="4550"/>
      <c r="S452" s="4550"/>
      <c r="T452" s="4550"/>
      <c r="U452" s="4550"/>
      <c r="V452" s="4550"/>
      <c r="W452" s="4550"/>
      <c r="X452" s="4550"/>
      <c r="Y452" s="4550"/>
      <c r="Z452" s="4550"/>
      <c r="AA452" s="4893"/>
      <c r="AB452" s="4550"/>
      <c r="AC452" s="5050"/>
      <c r="AD452" s="5050"/>
      <c r="AE452" s="5051"/>
      <c r="AF452" s="4550"/>
      <c r="AG452" s="4550"/>
    </row>
    <row r="453" spans="1:33" s="6147" customFormat="1" ht="27.95" customHeight="1">
      <c r="A453" s="7289"/>
      <c r="B453" s="4550"/>
      <c r="C453" s="4981"/>
      <c r="D453" s="4981"/>
      <c r="E453" s="4981"/>
      <c r="F453" s="7047"/>
      <c r="G453" s="4550"/>
      <c r="H453" s="7334"/>
      <c r="I453" s="4550"/>
      <c r="J453" s="4550"/>
      <c r="K453" s="4550"/>
      <c r="L453" s="4550"/>
      <c r="M453" s="4550"/>
      <c r="N453" s="4550"/>
      <c r="O453" s="5049"/>
      <c r="P453" s="5049"/>
      <c r="Q453" s="4550"/>
      <c r="R453" s="4550"/>
      <c r="S453" s="4550"/>
      <c r="T453" s="4550"/>
      <c r="U453" s="4550"/>
      <c r="V453" s="4550"/>
      <c r="W453" s="4550"/>
      <c r="X453" s="4550"/>
      <c r="Y453" s="4550"/>
      <c r="Z453" s="4550"/>
      <c r="AA453" s="4893"/>
      <c r="AB453" s="4550"/>
      <c r="AC453" s="5050"/>
      <c r="AD453" s="5050"/>
      <c r="AE453" s="5051"/>
      <c r="AF453" s="4550"/>
      <c r="AG453" s="4550"/>
    </row>
    <row r="454" spans="1:33" s="6147" customFormat="1" ht="27.95" customHeight="1">
      <c r="A454" s="7241"/>
      <c r="B454" s="4550"/>
      <c r="C454" s="4981"/>
      <c r="D454" s="4981"/>
      <c r="E454" s="4981"/>
      <c r="F454" s="8040"/>
      <c r="G454" s="4550"/>
      <c r="H454" s="7334"/>
      <c r="I454" s="4550"/>
      <c r="J454" s="4550"/>
      <c r="K454" s="4550"/>
      <c r="L454" s="4550"/>
      <c r="M454" s="4550"/>
      <c r="N454" s="4550"/>
      <c r="O454" s="5049"/>
      <c r="P454" s="5049"/>
      <c r="Q454" s="4550"/>
      <c r="R454" s="4550"/>
      <c r="S454" s="4550"/>
      <c r="T454" s="4550"/>
      <c r="U454" s="4550"/>
      <c r="V454" s="4550"/>
      <c r="W454" s="4550"/>
      <c r="X454" s="4550"/>
      <c r="Y454" s="4550"/>
      <c r="Z454" s="4550"/>
      <c r="AA454" s="4550"/>
      <c r="AB454" s="4550"/>
      <c r="AC454" s="5050"/>
      <c r="AD454" s="5050"/>
      <c r="AE454" s="5051"/>
      <c r="AF454" s="4550"/>
      <c r="AG454" s="4550"/>
    </row>
    <row r="455" spans="1:33" s="6147" customFormat="1" ht="27.95" customHeight="1">
      <c r="A455" s="7241"/>
      <c r="B455" s="4550"/>
      <c r="C455" s="4981"/>
      <c r="D455" s="4981"/>
      <c r="E455" s="4981"/>
      <c r="F455" s="8040"/>
      <c r="G455" s="4550"/>
      <c r="H455" s="7334"/>
      <c r="I455" s="4550"/>
      <c r="J455" s="4550"/>
      <c r="K455" s="4550"/>
      <c r="L455" s="4550"/>
      <c r="M455" s="4550"/>
      <c r="N455" s="4550"/>
      <c r="O455" s="5049"/>
      <c r="P455" s="5049"/>
      <c r="Q455" s="4550"/>
      <c r="R455" s="4550"/>
      <c r="S455" s="4550"/>
      <c r="T455" s="4550"/>
      <c r="U455" s="4550"/>
      <c r="V455" s="4550"/>
      <c r="W455" s="4550"/>
      <c r="X455" s="4550"/>
      <c r="Y455" s="4550"/>
      <c r="Z455" s="4550"/>
      <c r="AA455" s="4550"/>
      <c r="AB455" s="4550"/>
      <c r="AC455" s="5050"/>
      <c r="AD455" s="5050"/>
      <c r="AE455" s="5051"/>
      <c r="AF455" s="4550"/>
      <c r="AG455" s="4550"/>
    </row>
    <row r="456" spans="1:33" s="6147" customFormat="1" ht="27.95" customHeight="1">
      <c r="A456" s="7306"/>
      <c r="B456" s="7306"/>
      <c r="C456" s="4981"/>
      <c r="D456" s="4981"/>
      <c r="E456" s="4981"/>
      <c r="F456" s="7047"/>
      <c r="G456" s="4550"/>
      <c r="H456" s="7334"/>
      <c r="I456" s="4550"/>
      <c r="J456" s="4550"/>
      <c r="K456" s="4550"/>
      <c r="L456" s="4550"/>
      <c r="M456" s="4550"/>
      <c r="N456" s="4550"/>
      <c r="O456" s="5049"/>
      <c r="P456" s="5049"/>
      <c r="Q456" s="4550"/>
      <c r="R456" s="4550"/>
      <c r="S456" s="4550"/>
      <c r="T456" s="4550"/>
      <c r="U456" s="4550"/>
      <c r="V456" s="7335"/>
      <c r="W456" s="4550"/>
      <c r="X456" s="7335"/>
      <c r="Y456" s="4550"/>
      <c r="Z456" s="4550"/>
      <c r="AA456" s="4893"/>
      <c r="AB456" s="4550"/>
      <c r="AC456" s="5050"/>
      <c r="AD456" s="5050"/>
      <c r="AE456" s="5051"/>
      <c r="AF456" s="4550"/>
      <c r="AG456" s="4550"/>
    </row>
    <row r="457" spans="1:33" s="6147" customFormat="1" ht="27.95" customHeight="1">
      <c r="A457" s="7206"/>
      <c r="B457" s="4550"/>
      <c r="C457" s="4981"/>
      <c r="D457" s="4981"/>
      <c r="E457" s="4981"/>
      <c r="F457" s="7047"/>
      <c r="G457" s="4550"/>
      <c r="H457" s="7334"/>
      <c r="I457" s="4550"/>
      <c r="J457" s="4550"/>
      <c r="K457" s="4550"/>
      <c r="L457" s="4550"/>
      <c r="M457" s="4550"/>
      <c r="N457" s="4550"/>
      <c r="O457" s="5049"/>
      <c r="P457" s="5049"/>
      <c r="Q457" s="4550"/>
      <c r="R457" s="4550"/>
      <c r="S457" s="4550"/>
      <c r="T457" s="4550"/>
      <c r="U457" s="4550"/>
      <c r="V457" s="7335"/>
      <c r="W457" s="4550"/>
      <c r="X457" s="7335"/>
      <c r="Y457" s="4550"/>
      <c r="Z457" s="4550"/>
      <c r="AA457" s="4893"/>
      <c r="AB457" s="4550"/>
      <c r="AC457" s="5050"/>
      <c r="AD457" s="5050"/>
      <c r="AE457" s="5051"/>
      <c r="AF457" s="4550"/>
      <c r="AG457" s="4550"/>
    </row>
    <row r="458" spans="1:33" s="6147" customFormat="1" ht="27.95" customHeight="1">
      <c r="A458" s="7241"/>
      <c r="B458" s="4550"/>
      <c r="C458" s="4981"/>
      <c r="D458" s="4981"/>
      <c r="E458" s="4981"/>
      <c r="F458" s="8040"/>
      <c r="G458" s="4550"/>
      <c r="H458" s="7334"/>
      <c r="I458" s="4550"/>
      <c r="J458" s="4550"/>
      <c r="K458" s="4550"/>
      <c r="L458" s="4550"/>
      <c r="M458" s="4550"/>
      <c r="N458" s="4550"/>
      <c r="O458" s="5049"/>
      <c r="P458" s="5049"/>
      <c r="Q458" s="4550"/>
      <c r="R458" s="4550"/>
      <c r="S458" s="4550"/>
      <c r="T458" s="4550"/>
      <c r="U458" s="4550"/>
      <c r="V458" s="7335"/>
      <c r="W458" s="4550"/>
      <c r="X458" s="7335"/>
      <c r="Y458" s="4550"/>
      <c r="Z458" s="4550"/>
      <c r="AA458" s="4893"/>
      <c r="AB458" s="4550"/>
      <c r="AC458" s="5050"/>
      <c r="AD458" s="5050"/>
      <c r="AE458" s="5051"/>
      <c r="AF458" s="4550"/>
      <c r="AG458" s="4550"/>
    </row>
    <row r="459" spans="1:33" s="6147" customFormat="1" ht="27.95" customHeight="1">
      <c r="A459" s="7174"/>
      <c r="B459" s="4550"/>
      <c r="C459" s="4981"/>
      <c r="D459" s="4981"/>
      <c r="E459" s="4981"/>
      <c r="F459" s="7047"/>
      <c r="G459" s="4550"/>
      <c r="H459" s="7334"/>
      <c r="I459" s="4550"/>
      <c r="J459" s="4550"/>
      <c r="K459" s="4550"/>
      <c r="L459" s="4550"/>
      <c r="M459" s="4550"/>
      <c r="N459" s="4550"/>
      <c r="O459" s="5049"/>
      <c r="P459" s="5049"/>
      <c r="Q459" s="4550"/>
      <c r="R459" s="4550"/>
      <c r="S459" s="4550"/>
      <c r="T459" s="4550"/>
      <c r="U459" s="4550"/>
      <c r="V459" s="4550"/>
      <c r="W459" s="4550"/>
      <c r="X459" s="4550"/>
      <c r="Y459" s="4550"/>
      <c r="Z459" s="4550"/>
      <c r="AA459" s="4893"/>
      <c r="AB459" s="4550"/>
      <c r="AC459" s="5050"/>
      <c r="AD459" s="5050"/>
      <c r="AE459" s="5051"/>
      <c r="AF459" s="4550"/>
      <c r="AG459" s="4550"/>
    </row>
    <row r="460" spans="1:33" s="6147" customFormat="1" ht="27.95" customHeight="1">
      <c r="A460" s="7241"/>
      <c r="B460" s="4550"/>
      <c r="C460" s="4981"/>
      <c r="D460" s="4981"/>
      <c r="E460" s="4981"/>
      <c r="F460" s="8040"/>
      <c r="G460" s="4550"/>
      <c r="H460" s="7334"/>
      <c r="I460" s="4550"/>
      <c r="J460" s="4550"/>
      <c r="K460" s="4550"/>
      <c r="L460" s="4550"/>
      <c r="M460" s="4550"/>
      <c r="N460" s="4550"/>
      <c r="O460" s="5049"/>
      <c r="P460" s="5049"/>
      <c r="Q460" s="4550"/>
      <c r="R460" s="4550"/>
      <c r="S460" s="4550"/>
      <c r="T460" s="4550"/>
      <c r="U460" s="4550"/>
      <c r="V460" s="4550"/>
      <c r="W460" s="4550"/>
      <c r="X460" s="4550"/>
      <c r="Y460" s="4550"/>
      <c r="Z460" s="4550"/>
      <c r="AA460" s="4893"/>
      <c r="AB460" s="4550"/>
      <c r="AC460" s="5050"/>
      <c r="AD460" s="5050"/>
      <c r="AE460" s="5051"/>
      <c r="AF460" s="4550"/>
      <c r="AG460" s="4550"/>
    </row>
    <row r="461" spans="1:33" s="6147" customFormat="1" ht="27.95" customHeight="1">
      <c r="A461" s="7241"/>
      <c r="B461" s="4550"/>
      <c r="C461" s="4981"/>
      <c r="D461" s="4981"/>
      <c r="E461" s="4981"/>
      <c r="F461" s="8040"/>
      <c r="G461" s="4550"/>
      <c r="H461" s="7334"/>
      <c r="I461" s="4550"/>
      <c r="J461" s="4550"/>
      <c r="K461" s="4550"/>
      <c r="L461" s="4550"/>
      <c r="M461" s="4550"/>
      <c r="N461" s="4550"/>
      <c r="O461" s="5049"/>
      <c r="P461" s="5049"/>
      <c r="Q461" s="4550"/>
      <c r="R461" s="4550"/>
      <c r="S461" s="4550"/>
      <c r="T461" s="4550"/>
      <c r="U461" s="4550"/>
      <c r="V461" s="4550"/>
      <c r="W461" s="4550"/>
      <c r="X461" s="4550"/>
      <c r="Y461" s="4550"/>
      <c r="Z461" s="4550"/>
      <c r="AA461" s="4893"/>
      <c r="AB461" s="4550"/>
      <c r="AC461" s="5050"/>
      <c r="AD461" s="5050"/>
      <c r="AE461" s="5051"/>
      <c r="AF461" s="4550"/>
      <c r="AG461" s="4550"/>
    </row>
    <row r="462" spans="1:33" s="6147" customFormat="1" ht="27.95" customHeight="1">
      <c r="A462" s="7336"/>
      <c r="B462" s="4550"/>
      <c r="C462" s="4981"/>
      <c r="D462" s="4981"/>
      <c r="E462" s="4981"/>
      <c r="F462" s="8040"/>
      <c r="G462" s="4550"/>
      <c r="H462" s="7334"/>
      <c r="I462" s="4550"/>
      <c r="J462" s="4550"/>
      <c r="K462" s="4550"/>
      <c r="L462" s="4550"/>
      <c r="M462" s="4550"/>
      <c r="N462" s="4550"/>
      <c r="O462" s="5049"/>
      <c r="P462" s="5049"/>
      <c r="Q462" s="4550"/>
      <c r="R462" s="4550"/>
      <c r="S462" s="4550"/>
      <c r="T462" s="4550"/>
      <c r="U462" s="4550"/>
      <c r="V462" s="4550"/>
      <c r="W462" s="4550"/>
      <c r="X462" s="4550"/>
      <c r="Y462" s="4550"/>
      <c r="Z462" s="4550"/>
      <c r="AA462" s="4893"/>
      <c r="AB462" s="4550"/>
      <c r="AC462" s="5050"/>
      <c r="AD462" s="5050"/>
      <c r="AE462" s="5051"/>
      <c r="AF462" s="4550"/>
      <c r="AG462" s="4550"/>
    </row>
    <row r="463" spans="1:33" s="6147" customFormat="1" ht="27.95" customHeight="1">
      <c r="A463" s="7213"/>
      <c r="B463" s="4550"/>
      <c r="C463" s="4981"/>
      <c r="D463" s="4981"/>
      <c r="E463" s="4981"/>
      <c r="F463" s="8040"/>
      <c r="G463" s="4550"/>
      <c r="H463" s="7337"/>
      <c r="I463" s="4550"/>
      <c r="J463" s="4550"/>
      <c r="K463" s="4550"/>
      <c r="L463" s="4550"/>
      <c r="M463" s="4550"/>
      <c r="N463" s="4550"/>
      <c r="O463" s="5049"/>
      <c r="P463" s="5049"/>
      <c r="Q463" s="4550"/>
      <c r="R463" s="4550"/>
      <c r="S463" s="4550"/>
      <c r="T463" s="4550"/>
      <c r="U463" s="4550"/>
      <c r="V463" s="4550"/>
      <c r="W463" s="4550"/>
      <c r="X463" s="4550"/>
      <c r="Y463" s="4550"/>
      <c r="Z463" s="4550"/>
      <c r="AA463" s="4893"/>
      <c r="AB463" s="4550"/>
      <c r="AC463" s="5050"/>
      <c r="AD463" s="5050"/>
      <c r="AE463" s="5051"/>
      <c r="AF463" s="4550"/>
      <c r="AG463" s="4550"/>
    </row>
    <row r="464" spans="1:33" s="6147" customFormat="1" ht="27.95" customHeight="1">
      <c r="A464" s="7213"/>
      <c r="B464" s="4550"/>
      <c r="C464" s="4981"/>
      <c r="D464" s="4981"/>
      <c r="E464" s="4981"/>
      <c r="F464" s="8040"/>
      <c r="G464" s="4550"/>
      <c r="H464" s="7337"/>
      <c r="I464" s="4550"/>
      <c r="J464" s="4550"/>
      <c r="K464" s="4550"/>
      <c r="L464" s="4550"/>
      <c r="M464" s="4550"/>
      <c r="N464" s="4550"/>
      <c r="O464" s="5049"/>
      <c r="P464" s="5049"/>
      <c r="Q464" s="4550"/>
      <c r="R464" s="4550"/>
      <c r="S464" s="4550"/>
      <c r="T464" s="4550"/>
      <c r="U464" s="4550"/>
      <c r="V464" s="4550"/>
      <c r="W464" s="4550"/>
      <c r="X464" s="4550"/>
      <c r="Y464" s="4550"/>
      <c r="Z464" s="4550"/>
      <c r="AA464" s="4893"/>
      <c r="AB464" s="4550"/>
      <c r="AC464" s="5050"/>
      <c r="AD464" s="5050"/>
      <c r="AE464" s="5051"/>
      <c r="AF464" s="4550"/>
      <c r="AG464" s="4550"/>
    </row>
    <row r="465" spans="1:33" s="6147" customFormat="1" ht="27.95" customHeight="1">
      <c r="A465" s="7213"/>
      <c r="B465" s="4550"/>
      <c r="C465" s="4981"/>
      <c r="D465" s="4981"/>
      <c r="E465" s="4981"/>
      <c r="F465" s="8040"/>
      <c r="G465" s="4550"/>
      <c r="H465" s="7337"/>
      <c r="I465" s="4550"/>
      <c r="J465" s="4550"/>
      <c r="K465" s="4550"/>
      <c r="L465" s="4550"/>
      <c r="M465" s="4550"/>
      <c r="N465" s="4550"/>
      <c r="O465" s="5049"/>
      <c r="P465" s="5049"/>
      <c r="Q465" s="4550"/>
      <c r="R465" s="4550"/>
      <c r="S465" s="4550"/>
      <c r="T465" s="4550"/>
      <c r="U465" s="4550"/>
      <c r="V465" s="4550"/>
      <c r="W465" s="4550"/>
      <c r="X465" s="4550"/>
      <c r="Y465" s="4550"/>
      <c r="Z465" s="4550"/>
      <c r="AA465" s="4893"/>
      <c r="AB465" s="4550"/>
      <c r="AC465" s="5050"/>
      <c r="AD465" s="5050"/>
      <c r="AE465" s="5051"/>
      <c r="AF465" s="4550"/>
      <c r="AG465" s="4550"/>
    </row>
    <row r="466" spans="1:33" s="6147" customFormat="1" ht="27.95" customHeight="1">
      <c r="A466" s="7338"/>
      <c r="B466" s="4550"/>
      <c r="C466" s="4981"/>
      <c r="D466" s="4981"/>
      <c r="E466" s="4981"/>
      <c r="F466" s="8040"/>
      <c r="G466" s="4550"/>
      <c r="H466" s="7337"/>
      <c r="I466" s="4550"/>
      <c r="J466" s="4550"/>
      <c r="K466" s="4550"/>
      <c r="L466" s="4550"/>
      <c r="M466" s="7031"/>
      <c r="N466" s="4550"/>
      <c r="O466" s="5049"/>
      <c r="P466" s="5049"/>
      <c r="Q466" s="4550"/>
      <c r="R466" s="4550"/>
      <c r="S466" s="4550"/>
      <c r="T466" s="4550"/>
      <c r="U466" s="4550"/>
      <c r="V466" s="4550"/>
      <c r="W466" s="4550"/>
      <c r="X466" s="4550"/>
      <c r="Y466" s="4550"/>
      <c r="Z466" s="4550"/>
      <c r="AA466" s="4893"/>
      <c r="AB466" s="4550"/>
      <c r="AC466" s="5050"/>
      <c r="AD466" s="5050"/>
      <c r="AE466" s="5051"/>
      <c r="AF466" s="4550"/>
      <c r="AG466" s="4550"/>
    </row>
    <row r="467" spans="1:33" s="6147" customFormat="1" ht="27.95" customHeight="1">
      <c r="A467" s="7213"/>
      <c r="B467" s="4550"/>
      <c r="C467" s="4981"/>
      <c r="D467" s="4981"/>
      <c r="E467" s="4981"/>
      <c r="F467" s="8040"/>
      <c r="G467" s="4550"/>
      <c r="H467" s="7337"/>
      <c r="I467" s="4550"/>
      <c r="J467" s="4550"/>
      <c r="K467" s="4550"/>
      <c r="L467" s="4550"/>
      <c r="M467" s="7031"/>
      <c r="N467" s="4550"/>
      <c r="O467" s="5049"/>
      <c r="P467" s="5049"/>
      <c r="Q467" s="7290"/>
      <c r="R467" s="4550"/>
      <c r="S467" s="4550"/>
      <c r="T467" s="4550"/>
      <c r="U467" s="4550"/>
      <c r="V467" s="4550"/>
      <c r="W467" s="4550"/>
      <c r="X467" s="4550"/>
      <c r="Y467" s="4550"/>
      <c r="Z467" s="4550"/>
      <c r="AA467" s="7212"/>
      <c r="AB467" s="4550"/>
      <c r="AC467" s="5050"/>
      <c r="AD467" s="5050"/>
      <c r="AE467" s="5051"/>
      <c r="AF467" s="4550"/>
      <c r="AG467" s="4550"/>
    </row>
    <row r="468" spans="1:33" s="6147" customFormat="1" ht="27.95" customHeight="1">
      <c r="A468" s="7213"/>
      <c r="B468" s="7290"/>
      <c r="C468" s="4981"/>
      <c r="D468" s="4981"/>
      <c r="E468" s="4981"/>
      <c r="F468" s="8040"/>
      <c r="G468" s="4550"/>
      <c r="H468" s="7337"/>
      <c r="I468" s="4550"/>
      <c r="J468" s="7213"/>
      <c r="K468" s="7213"/>
      <c r="L468" s="7213"/>
      <c r="M468" s="4550"/>
      <c r="N468" s="4550"/>
      <c r="O468" s="5049"/>
      <c r="P468" s="5049"/>
      <c r="Q468" s="7213"/>
      <c r="R468" s="4550"/>
      <c r="S468" s="4550"/>
      <c r="T468" s="4550"/>
      <c r="U468" s="4550"/>
      <c r="V468" s="4550"/>
      <c r="W468" s="4550"/>
      <c r="X468" s="4550"/>
      <c r="Y468" s="4550"/>
      <c r="Z468" s="4550"/>
      <c r="AA468" s="4550"/>
      <c r="AB468" s="4550"/>
      <c r="AC468" s="5050"/>
      <c r="AD468" s="5050"/>
      <c r="AE468" s="5051"/>
      <c r="AF468" s="4550"/>
      <c r="AG468" s="4550"/>
    </row>
    <row r="469" spans="1:33" s="6147" customFormat="1" ht="27.95" customHeight="1">
      <c r="A469" s="7339"/>
      <c r="B469" s="7339"/>
      <c r="C469" s="4981"/>
      <c r="D469" s="4981"/>
      <c r="E469" s="4981"/>
      <c r="F469" s="7047"/>
      <c r="G469" s="4550"/>
      <c r="H469" s="7301"/>
      <c r="I469" s="7213"/>
      <c r="J469" s="7339"/>
      <c r="K469" s="7213"/>
      <c r="L469" s="7213"/>
      <c r="M469" s="4550"/>
      <c r="N469" s="4550"/>
      <c r="O469" s="5049"/>
      <c r="P469" s="5049"/>
      <c r="Q469" s="7213"/>
      <c r="R469" s="4550"/>
      <c r="S469" s="4550"/>
      <c r="T469" s="4550"/>
      <c r="U469" s="4550"/>
      <c r="V469" s="4550"/>
      <c r="W469" s="4550"/>
      <c r="X469" s="4550"/>
      <c r="Y469" s="4550"/>
      <c r="Z469" s="4550"/>
      <c r="AA469" s="4550"/>
      <c r="AB469" s="4550"/>
      <c r="AC469" s="5050"/>
      <c r="AD469" s="5050"/>
      <c r="AE469" s="5051"/>
      <c r="AF469" s="4550"/>
      <c r="AG469" s="4550"/>
    </row>
    <row r="470" spans="1:33" s="6147" customFormat="1" ht="27.95" customHeight="1">
      <c r="A470" s="7290"/>
      <c r="B470" s="4550"/>
      <c r="C470" s="4981"/>
      <c r="D470" s="4981"/>
      <c r="E470" s="4981"/>
      <c r="F470" s="7047"/>
      <c r="G470" s="4550"/>
      <c r="H470" s="7340"/>
      <c r="I470" s="4550"/>
      <c r="J470" s="4550"/>
      <c r="K470" s="4550"/>
      <c r="L470" s="7290"/>
      <c r="M470" s="4550"/>
      <c r="N470" s="4550"/>
      <c r="O470" s="5049"/>
      <c r="P470" s="5049"/>
      <c r="Q470" s="4550"/>
      <c r="R470" s="4550"/>
      <c r="S470" s="4550"/>
      <c r="T470" s="4550"/>
      <c r="U470" s="4550"/>
      <c r="V470" s="4550"/>
      <c r="W470" s="4550"/>
      <c r="X470" s="4550"/>
      <c r="Y470" s="4550"/>
      <c r="Z470" s="4550"/>
      <c r="AA470" s="5082"/>
      <c r="AB470" s="4550"/>
      <c r="AC470" s="5050"/>
      <c r="AD470" s="5050"/>
      <c r="AE470" s="5051"/>
      <c r="AF470" s="4550"/>
      <c r="AG470" s="4550"/>
    </row>
    <row r="471" spans="1:33" s="6147" customFormat="1" ht="27.95" customHeight="1">
      <c r="A471" s="7290"/>
      <c r="B471" s="7290"/>
      <c r="C471" s="4981"/>
      <c r="D471" s="4981"/>
      <c r="E471" s="4981"/>
      <c r="F471" s="8040"/>
      <c r="G471" s="4550"/>
      <c r="H471" s="7340"/>
      <c r="I471" s="4550"/>
      <c r="J471" s="7290"/>
      <c r="K471" s="7290"/>
      <c r="L471" s="7290"/>
      <c r="M471" s="4550"/>
      <c r="N471" s="4550"/>
      <c r="O471" s="5049"/>
      <c r="P471" s="5049"/>
      <c r="Q471" s="7341"/>
      <c r="R471" s="4550"/>
      <c r="S471" s="4550"/>
      <c r="T471" s="4550"/>
      <c r="U471" s="4550"/>
      <c r="V471" s="4550"/>
      <c r="W471" s="4550"/>
      <c r="X471" s="4550"/>
      <c r="Y471" s="4550"/>
      <c r="Z471" s="4550"/>
      <c r="AA471" s="4550"/>
      <c r="AB471" s="4550"/>
      <c r="AC471" s="5050"/>
      <c r="AD471" s="5050"/>
      <c r="AE471" s="5051"/>
      <c r="AF471" s="4550"/>
      <c r="AG471" s="4550"/>
    </row>
    <row r="472" spans="1:33" s="6147" customFormat="1" ht="27.95" customHeight="1">
      <c r="A472" s="7290"/>
      <c r="B472" s="7290"/>
      <c r="C472" s="4981"/>
      <c r="D472" s="4981"/>
      <c r="E472" s="4981"/>
      <c r="F472" s="8040"/>
      <c r="G472" s="4550"/>
      <c r="H472" s="7340"/>
      <c r="I472" s="4550"/>
      <c r="J472" s="7290"/>
      <c r="K472" s="7290"/>
      <c r="L472" s="7290"/>
      <c r="M472" s="4550"/>
      <c r="N472" s="4550"/>
      <c r="O472" s="5049"/>
      <c r="P472" s="5049"/>
      <c r="Q472" s="7290"/>
      <c r="R472" s="4550"/>
      <c r="S472" s="4550"/>
      <c r="T472" s="4550"/>
      <c r="U472" s="4550"/>
      <c r="V472" s="4550"/>
      <c r="W472" s="4550"/>
      <c r="X472" s="4550"/>
      <c r="Y472" s="4550"/>
      <c r="Z472" s="4550"/>
      <c r="AA472" s="4893"/>
      <c r="AB472" s="4550"/>
      <c r="AC472" s="5050"/>
      <c r="AD472" s="5050"/>
      <c r="AE472" s="5051"/>
      <c r="AF472" s="4550"/>
      <c r="AG472" s="4550"/>
    </row>
    <row r="473" spans="1:33" s="6147" customFormat="1" ht="27.95" customHeight="1">
      <c r="A473" s="7289"/>
      <c r="B473" s="4550"/>
      <c r="C473" s="4981"/>
      <c r="D473" s="4981"/>
      <c r="E473" s="4981"/>
      <c r="F473" s="7047"/>
      <c r="G473" s="4550"/>
      <c r="H473" s="7342"/>
      <c r="I473" s="4550"/>
      <c r="J473" s="4550"/>
      <c r="K473" s="4550"/>
      <c r="L473" s="7246"/>
      <c r="M473" s="7031"/>
      <c r="N473" s="4550"/>
      <c r="O473" s="5049"/>
      <c r="P473" s="5049"/>
      <c r="Q473" s="4550"/>
      <c r="R473" s="4550"/>
      <c r="S473" s="4550"/>
      <c r="T473" s="4550"/>
      <c r="U473" s="4550"/>
      <c r="V473" s="7343"/>
      <c r="W473" s="4550"/>
      <c r="X473" s="7343"/>
      <c r="Y473" s="4550"/>
      <c r="Z473" s="4550"/>
      <c r="AA473" s="4893"/>
      <c r="AB473" s="4550"/>
      <c r="AC473" s="5050"/>
      <c r="AD473" s="5050"/>
      <c r="AE473" s="5051"/>
      <c r="AF473" s="4550"/>
      <c r="AG473" s="4550"/>
    </row>
    <row r="474" spans="1:33" s="6147" customFormat="1" ht="27.95" customHeight="1">
      <c r="A474" s="7282"/>
      <c r="B474" s="4550"/>
      <c r="C474" s="4981"/>
      <c r="D474" s="4981"/>
      <c r="E474" s="4981"/>
      <c r="F474" s="7047"/>
      <c r="G474" s="4550"/>
      <c r="H474" s="7342"/>
      <c r="I474" s="4550"/>
      <c r="J474" s="4550"/>
      <c r="K474" s="4550"/>
      <c r="L474" s="7246"/>
      <c r="M474" s="7031"/>
      <c r="N474" s="4550"/>
      <c r="O474" s="5049"/>
      <c r="P474" s="5049"/>
      <c r="Q474" s="4550"/>
      <c r="R474" s="4550"/>
      <c r="S474" s="4550"/>
      <c r="T474" s="4550"/>
      <c r="U474" s="4550"/>
      <c r="V474" s="7343"/>
      <c r="W474" s="4550"/>
      <c r="X474" s="7343"/>
      <c r="Y474" s="4550"/>
      <c r="Z474" s="4550"/>
      <c r="AA474" s="4893"/>
      <c r="AB474" s="4550"/>
      <c r="AC474" s="5050"/>
      <c r="AD474" s="5050"/>
      <c r="AE474" s="5051"/>
      <c r="AF474" s="4550"/>
      <c r="AG474" s="4550"/>
    </row>
    <row r="475" spans="1:33" s="6147" customFormat="1" ht="27.95" customHeight="1">
      <c r="A475" s="7280"/>
      <c r="B475" s="7280"/>
      <c r="C475" s="4981"/>
      <c r="D475" s="4981"/>
      <c r="E475" s="4981"/>
      <c r="F475" s="7047"/>
      <c r="G475" s="4550"/>
      <c r="H475" s="7301"/>
      <c r="I475" s="4550"/>
      <c r="J475" s="7280"/>
      <c r="K475" s="4550"/>
      <c r="L475" s="7246"/>
      <c r="M475" s="4550"/>
      <c r="N475" s="4550"/>
      <c r="O475" s="5049"/>
      <c r="P475" s="5049"/>
      <c r="Q475" s="4550"/>
      <c r="R475" s="4550"/>
      <c r="S475" s="4550"/>
      <c r="T475" s="4550"/>
      <c r="U475" s="4550"/>
      <c r="V475" s="7343"/>
      <c r="W475" s="4550"/>
      <c r="X475" s="7343"/>
      <c r="Y475" s="4550"/>
      <c r="Z475" s="4550"/>
      <c r="AA475" s="4893"/>
      <c r="AB475" s="4550"/>
      <c r="AC475" s="5050"/>
      <c r="AD475" s="5050"/>
      <c r="AE475" s="5051"/>
      <c r="AF475" s="4550"/>
      <c r="AG475" s="4550"/>
    </row>
    <row r="476" spans="1:33" s="6147" customFormat="1" ht="27.95" customHeight="1">
      <c r="A476" s="7293"/>
      <c r="B476" s="4550"/>
      <c r="C476" s="4981"/>
      <c r="D476" s="4981"/>
      <c r="E476" s="4981"/>
      <c r="F476" s="7047"/>
      <c r="G476" s="4550"/>
      <c r="H476" s="7342"/>
      <c r="I476" s="4550"/>
      <c r="J476" s="4550"/>
      <c r="K476" s="4550"/>
      <c r="L476" s="7246"/>
      <c r="M476" s="4550"/>
      <c r="N476" s="4550"/>
      <c r="O476" s="5049"/>
      <c r="P476" s="5049"/>
      <c r="Q476" s="4550"/>
      <c r="R476" s="4550"/>
      <c r="S476" s="4550"/>
      <c r="T476" s="4550"/>
      <c r="U476" s="4550"/>
      <c r="V476" s="7343"/>
      <c r="W476" s="4550"/>
      <c r="X476" s="7343"/>
      <c r="Y476" s="4550"/>
      <c r="Z476" s="4550"/>
      <c r="AA476" s="4893"/>
      <c r="AB476" s="4550"/>
      <c r="AC476" s="5050"/>
      <c r="AD476" s="5050"/>
      <c r="AE476" s="5051"/>
      <c r="AF476" s="4550"/>
      <c r="AG476" s="4550"/>
    </row>
    <row r="477" spans="1:33" s="6147" customFormat="1" ht="27.95" customHeight="1">
      <c r="A477" s="7227"/>
      <c r="B477" s="4550"/>
      <c r="C477" s="4981"/>
      <c r="D477" s="4981"/>
      <c r="E477" s="4981"/>
      <c r="F477" s="7047"/>
      <c r="G477" s="4550"/>
      <c r="H477" s="7342"/>
      <c r="I477" s="4550"/>
      <c r="J477" s="4550"/>
      <c r="K477" s="4550"/>
      <c r="L477" s="7246"/>
      <c r="M477" s="7031"/>
      <c r="N477" s="4550"/>
      <c r="O477" s="5049"/>
      <c r="P477" s="5049"/>
      <c r="Q477" s="4550"/>
      <c r="R477" s="4550"/>
      <c r="S477" s="4550"/>
      <c r="T477" s="4550"/>
      <c r="U477" s="4550"/>
      <c r="V477" s="4550"/>
      <c r="W477" s="4550"/>
      <c r="X477" s="4550"/>
      <c r="Y477" s="4550"/>
      <c r="Z477" s="4550"/>
      <c r="AA477" s="4893"/>
      <c r="AB477" s="4550"/>
      <c r="AC477" s="5050"/>
      <c r="AD477" s="5050"/>
      <c r="AE477" s="5051"/>
      <c r="AF477" s="4550"/>
      <c r="AG477" s="4550"/>
    </row>
    <row r="478" spans="1:33" s="6147" customFormat="1" ht="27.95" customHeight="1">
      <c r="A478" s="7344"/>
      <c r="B478" s="4550"/>
      <c r="C478" s="4981"/>
      <c r="D478" s="4981"/>
      <c r="E478" s="4981"/>
      <c r="F478" s="8040"/>
      <c r="G478" s="4550"/>
      <c r="H478" s="7342"/>
      <c r="I478" s="4550"/>
      <c r="J478" s="4550"/>
      <c r="K478" s="4550"/>
      <c r="L478" s="7246"/>
      <c r="M478" s="4550"/>
      <c r="N478" s="4550"/>
      <c r="O478" s="5049"/>
      <c r="P478" s="5049"/>
      <c r="Q478" s="4550"/>
      <c r="R478" s="4550"/>
      <c r="S478" s="4550"/>
      <c r="T478" s="4550"/>
      <c r="U478" s="4550"/>
      <c r="V478" s="4550"/>
      <c r="W478" s="4550"/>
      <c r="X478" s="4550"/>
      <c r="Y478" s="4550"/>
      <c r="Z478" s="4550"/>
      <c r="AA478" s="4893"/>
      <c r="AB478" s="4550"/>
      <c r="AC478" s="5050"/>
      <c r="AD478" s="5050"/>
      <c r="AE478" s="5051"/>
      <c r="AF478" s="4550"/>
      <c r="AG478" s="4550"/>
    </row>
    <row r="479" spans="1:33" s="6147" customFormat="1" ht="27.95" customHeight="1">
      <c r="A479" s="7289"/>
      <c r="B479" s="4550"/>
      <c r="C479" s="4981"/>
      <c r="D479" s="4981"/>
      <c r="E479" s="4981"/>
      <c r="F479" s="7047"/>
      <c r="G479" s="4550"/>
      <c r="H479" s="6022"/>
      <c r="I479" s="4550"/>
      <c r="J479" s="4550"/>
      <c r="K479" s="4550"/>
      <c r="L479" s="7338"/>
      <c r="M479" s="4550"/>
      <c r="N479" s="4550"/>
      <c r="O479" s="5049"/>
      <c r="P479" s="5049"/>
      <c r="Q479" s="4550"/>
      <c r="R479" s="4550"/>
      <c r="S479" s="4550"/>
      <c r="T479" s="4550"/>
      <c r="U479" s="4550"/>
      <c r="V479" s="4550"/>
      <c r="W479" s="4550"/>
      <c r="X479" s="4550"/>
      <c r="Y479" s="4550"/>
      <c r="Z479" s="4550"/>
      <c r="AA479" s="4893"/>
      <c r="AB479" s="4550"/>
      <c r="AC479" s="5050"/>
      <c r="AD479" s="5050"/>
      <c r="AE479" s="5051"/>
      <c r="AF479" s="4550"/>
      <c r="AG479" s="4550"/>
    </row>
    <row r="480" spans="1:33" s="6147" customFormat="1" ht="27.95" customHeight="1">
      <c r="A480" s="7310"/>
      <c r="B480" s="4550"/>
      <c r="C480" s="4981"/>
      <c r="D480" s="4981"/>
      <c r="E480" s="4981"/>
      <c r="F480" s="8040"/>
      <c r="G480" s="4550"/>
      <c r="H480" s="7301"/>
      <c r="I480" s="4550"/>
      <c r="J480" s="4550"/>
      <c r="K480" s="4550"/>
      <c r="L480" s="7338"/>
      <c r="M480" s="7031"/>
      <c r="N480" s="4550"/>
      <c r="O480" s="5049"/>
      <c r="P480" s="5049"/>
      <c r="Q480" s="4550"/>
      <c r="R480" s="4550"/>
      <c r="S480" s="4550"/>
      <c r="T480" s="4550"/>
      <c r="U480" s="4550"/>
      <c r="V480" s="4550"/>
      <c r="W480" s="4550"/>
      <c r="X480" s="4550"/>
      <c r="Y480" s="4550"/>
      <c r="Z480" s="4550"/>
      <c r="AA480" s="4893"/>
      <c r="AB480" s="4550"/>
      <c r="AC480" s="5050"/>
      <c r="AD480" s="5050"/>
      <c r="AE480" s="5051"/>
      <c r="AF480" s="4550"/>
      <c r="AG480" s="4550"/>
    </row>
    <row r="481" spans="1:33" s="6147" customFormat="1" ht="27.95" customHeight="1">
      <c r="A481" s="7338"/>
      <c r="B481" s="4550"/>
      <c r="C481" s="4981"/>
      <c r="D481" s="4981"/>
      <c r="E481" s="4981"/>
      <c r="F481" s="8040"/>
      <c r="G481" s="4550"/>
      <c r="H481" s="6022"/>
      <c r="I481" s="4550"/>
      <c r="J481" s="4550"/>
      <c r="K481" s="4550"/>
      <c r="L481" s="7338"/>
      <c r="M481" s="7031"/>
      <c r="N481" s="4550"/>
      <c r="O481" s="5049"/>
      <c r="P481" s="5049"/>
      <c r="Q481" s="4550"/>
      <c r="R481" s="4550"/>
      <c r="S481" s="4550"/>
      <c r="T481" s="4550"/>
      <c r="U481" s="4550"/>
      <c r="V481" s="4550"/>
      <c r="W481" s="4550"/>
      <c r="X481" s="4550"/>
      <c r="Y481" s="4550"/>
      <c r="Z481" s="4550"/>
      <c r="AA481" s="4893"/>
      <c r="AB481" s="4550"/>
      <c r="AC481" s="5050"/>
      <c r="AD481" s="5050"/>
      <c r="AE481" s="5051"/>
      <c r="AF481" s="4550"/>
      <c r="AG481" s="4550"/>
    </row>
    <row r="482" spans="1:33" s="6147" customFormat="1" ht="27.95" customHeight="1">
      <c r="A482" s="7338"/>
      <c r="B482" s="4550"/>
      <c r="C482" s="4981"/>
      <c r="D482" s="4981"/>
      <c r="E482" s="4981"/>
      <c r="F482" s="7047"/>
      <c r="G482" s="4550"/>
      <c r="H482" s="6022"/>
      <c r="I482" s="4550"/>
      <c r="J482" s="4550"/>
      <c r="K482" s="4550"/>
      <c r="L482" s="7338"/>
      <c r="M482" s="4550"/>
      <c r="N482" s="4550"/>
      <c r="O482" s="5049"/>
      <c r="P482" s="5049"/>
      <c r="Q482" s="4550"/>
      <c r="R482" s="4550"/>
      <c r="S482" s="4550"/>
      <c r="T482" s="4550"/>
      <c r="U482" s="4550"/>
      <c r="V482" s="4550"/>
      <c r="W482" s="4550"/>
      <c r="X482" s="4550"/>
      <c r="Y482" s="4550"/>
      <c r="Z482" s="4550"/>
      <c r="AA482" s="4893"/>
      <c r="AB482" s="4550"/>
      <c r="AC482" s="5050"/>
      <c r="AD482" s="5050"/>
      <c r="AE482" s="5051"/>
      <c r="AF482" s="4550"/>
      <c r="AG482" s="4550"/>
    </row>
    <row r="483" spans="1:33" s="6147" customFormat="1" ht="27.95" customHeight="1">
      <c r="A483" s="7345"/>
      <c r="B483" s="4550"/>
      <c r="C483" s="4981"/>
      <c r="D483" s="4981"/>
      <c r="E483" s="4981"/>
      <c r="F483" s="8040"/>
      <c r="G483" s="4550"/>
      <c r="H483" s="6022"/>
      <c r="I483" s="4550"/>
      <c r="J483" s="4550"/>
      <c r="K483" s="4550"/>
      <c r="L483" s="7338"/>
      <c r="M483" s="4550"/>
      <c r="N483" s="4550"/>
      <c r="O483" s="5049"/>
      <c r="P483" s="5049"/>
      <c r="Q483" s="4550"/>
      <c r="R483" s="4550"/>
      <c r="S483" s="4550"/>
      <c r="T483" s="4550"/>
      <c r="U483" s="4550"/>
      <c r="V483" s="4550"/>
      <c r="W483" s="4550"/>
      <c r="X483" s="4550"/>
      <c r="Y483" s="4550"/>
      <c r="Z483" s="4550"/>
      <c r="AA483" s="4893"/>
      <c r="AB483" s="4550"/>
      <c r="AC483" s="5050"/>
      <c r="AD483" s="5050"/>
      <c r="AE483" s="5051"/>
      <c r="AF483" s="4550"/>
      <c r="AG483" s="4550"/>
    </row>
    <row r="484" spans="1:33" s="6147" customFormat="1" ht="27.95" customHeight="1">
      <c r="A484" s="7247"/>
      <c r="B484" s="4550"/>
      <c r="C484" s="4981"/>
      <c r="D484" s="4981"/>
      <c r="E484" s="4981"/>
      <c r="F484" s="8040"/>
      <c r="G484" s="4550"/>
      <c r="H484" s="6022"/>
      <c r="I484" s="4550"/>
      <c r="J484" s="4550"/>
      <c r="K484" s="4550"/>
      <c r="L484" s="7338"/>
      <c r="M484" s="4550"/>
      <c r="N484" s="4550"/>
      <c r="O484" s="5049"/>
      <c r="P484" s="5049"/>
      <c r="Q484" s="4550"/>
      <c r="R484" s="4550"/>
      <c r="S484" s="4550"/>
      <c r="T484" s="4550"/>
      <c r="U484" s="4550"/>
      <c r="V484" s="4550"/>
      <c r="W484" s="4550"/>
      <c r="X484" s="4550"/>
      <c r="Y484" s="4550"/>
      <c r="Z484" s="4550"/>
      <c r="AA484" s="4893"/>
      <c r="AB484" s="4550"/>
      <c r="AC484" s="5050"/>
      <c r="AD484" s="5050"/>
      <c r="AE484" s="5051"/>
      <c r="AF484" s="4550"/>
      <c r="AG484" s="4550"/>
    </row>
    <row r="485" spans="1:33" s="6147" customFormat="1" ht="27.95" customHeight="1">
      <c r="A485" s="7338"/>
      <c r="B485" s="4550"/>
      <c r="C485" s="4981"/>
      <c r="D485" s="4981"/>
      <c r="E485" s="4981"/>
      <c r="F485" s="8040"/>
      <c r="G485" s="4550"/>
      <c r="H485" s="6022"/>
      <c r="I485" s="4550"/>
      <c r="J485" s="4550"/>
      <c r="K485" s="4550"/>
      <c r="L485" s="7338"/>
      <c r="M485" s="4550"/>
      <c r="N485" s="4550"/>
      <c r="O485" s="5049"/>
      <c r="P485" s="5049"/>
      <c r="Q485" s="4550"/>
      <c r="R485" s="4550"/>
      <c r="S485" s="4550"/>
      <c r="T485" s="4550"/>
      <c r="U485" s="4550"/>
      <c r="V485" s="4550"/>
      <c r="W485" s="4550"/>
      <c r="X485" s="4550"/>
      <c r="Y485" s="4550"/>
      <c r="Z485" s="4550"/>
      <c r="AA485" s="4893"/>
      <c r="AB485" s="4550"/>
      <c r="AC485" s="5050"/>
      <c r="AD485" s="5050"/>
      <c r="AE485" s="5051"/>
      <c r="AF485" s="4550"/>
      <c r="AG485" s="4550"/>
    </row>
    <row r="486" spans="1:33" s="6147" customFormat="1" ht="27.95" customHeight="1">
      <c r="A486" s="7227"/>
      <c r="B486" s="4550"/>
      <c r="C486" s="4981"/>
      <c r="D486" s="4981"/>
      <c r="E486" s="4981"/>
      <c r="F486" s="8040"/>
      <c r="G486" s="4550"/>
      <c r="H486" s="6022"/>
      <c r="I486" s="4550"/>
      <c r="J486" s="4550"/>
      <c r="K486" s="4550"/>
      <c r="L486" s="7338"/>
      <c r="M486" s="7031"/>
      <c r="N486" s="4550"/>
      <c r="O486" s="5049"/>
      <c r="P486" s="5049"/>
      <c r="Q486" s="4550"/>
      <c r="R486" s="4550"/>
      <c r="S486" s="4550"/>
      <c r="T486" s="4550"/>
      <c r="U486" s="4550"/>
      <c r="V486" s="4550"/>
      <c r="W486" s="4550"/>
      <c r="X486" s="4550"/>
      <c r="Y486" s="4550"/>
      <c r="Z486" s="4550"/>
      <c r="AA486" s="4893"/>
      <c r="AB486" s="4550"/>
      <c r="AC486" s="5050"/>
      <c r="AD486" s="5050"/>
      <c r="AE486" s="5051"/>
      <c r="AF486" s="4550"/>
      <c r="AG486" s="4550"/>
    </row>
    <row r="487" spans="1:33" s="6147" customFormat="1" ht="27.95" customHeight="1">
      <c r="A487" s="7247"/>
      <c r="B487" s="4550"/>
      <c r="C487" s="4981"/>
      <c r="D487" s="4981"/>
      <c r="E487" s="4981"/>
      <c r="F487" s="8040"/>
      <c r="G487" s="4550"/>
      <c r="H487" s="6022"/>
      <c r="I487" s="4550"/>
      <c r="J487" s="4550"/>
      <c r="K487" s="4550"/>
      <c r="L487" s="7338"/>
      <c r="M487" s="7031"/>
      <c r="N487" s="4550"/>
      <c r="O487" s="5049"/>
      <c r="P487" s="5049"/>
      <c r="Q487" s="4550"/>
      <c r="R487" s="4550"/>
      <c r="S487" s="4550"/>
      <c r="T487" s="4550"/>
      <c r="U487" s="4550"/>
      <c r="V487" s="4550"/>
      <c r="W487" s="4550"/>
      <c r="X487" s="4550"/>
      <c r="Y487" s="4550"/>
      <c r="Z487" s="4550"/>
      <c r="AA487" s="4893"/>
      <c r="AB487" s="4550"/>
      <c r="AC487" s="5050"/>
      <c r="AD487" s="5050"/>
      <c r="AE487" s="5051"/>
      <c r="AF487" s="4550"/>
      <c r="AG487" s="4550"/>
    </row>
    <row r="488" spans="1:33" s="6147" customFormat="1" ht="27.95" customHeight="1">
      <c r="A488" s="7346"/>
      <c r="B488" s="4550"/>
      <c r="C488" s="4981"/>
      <c r="D488" s="4981"/>
      <c r="E488" s="4981"/>
      <c r="F488" s="8040"/>
      <c r="G488" s="4550"/>
      <c r="H488" s="6022"/>
      <c r="I488" s="4550"/>
      <c r="J488" s="4550"/>
      <c r="K488" s="4550"/>
      <c r="L488" s="7338"/>
      <c r="M488" s="4550"/>
      <c r="N488" s="4550"/>
      <c r="O488" s="5049"/>
      <c r="P488" s="5049"/>
      <c r="Q488" s="4550"/>
      <c r="R488" s="4550"/>
      <c r="S488" s="4550"/>
      <c r="T488" s="4550"/>
      <c r="U488" s="4550"/>
      <c r="V488" s="4550"/>
      <c r="W488" s="4550"/>
      <c r="X488" s="4550"/>
      <c r="Y488" s="4550"/>
      <c r="Z488" s="4550"/>
      <c r="AA488" s="4893"/>
      <c r="AB488" s="4550"/>
      <c r="AC488" s="5050"/>
      <c r="AD488" s="5050"/>
      <c r="AE488" s="5051"/>
      <c r="AF488" s="4550"/>
      <c r="AG488" s="4550"/>
    </row>
    <row r="489" spans="1:33" s="6147" customFormat="1" ht="27.95" customHeight="1">
      <c r="A489" s="7338"/>
      <c r="B489" s="4550"/>
      <c r="C489" s="4981"/>
      <c r="D489" s="4981"/>
      <c r="E489" s="4981"/>
      <c r="F489" s="8040"/>
      <c r="G489" s="4550"/>
      <c r="H489" s="6022"/>
      <c r="I489" s="4550"/>
      <c r="J489" s="4550"/>
      <c r="K489" s="4550"/>
      <c r="L489" s="7338"/>
      <c r="M489" s="7031"/>
      <c r="N489" s="4550"/>
      <c r="O489" s="5049"/>
      <c r="P489" s="5049"/>
      <c r="Q489" s="4550"/>
      <c r="R489" s="4550"/>
      <c r="S489" s="4550"/>
      <c r="T489" s="4550"/>
      <c r="U489" s="4550"/>
      <c r="V489" s="4550"/>
      <c r="W489" s="4550"/>
      <c r="X489" s="4550"/>
      <c r="Y489" s="4550"/>
      <c r="Z489" s="4550"/>
      <c r="AA489" s="4893"/>
      <c r="AB489" s="4550"/>
      <c r="AC489" s="5050"/>
      <c r="AD489" s="5050"/>
      <c r="AE489" s="5051"/>
      <c r="AF489" s="4550"/>
      <c r="AG489" s="4550"/>
    </row>
    <row r="490" spans="1:33" s="6147" customFormat="1" ht="27.95" customHeight="1">
      <c r="A490" s="7174"/>
      <c r="B490" s="4550"/>
      <c r="C490" s="4981"/>
      <c r="D490" s="4981"/>
      <c r="E490" s="4981"/>
      <c r="F490" s="8040"/>
      <c r="G490" s="4550"/>
      <c r="H490" s="6022"/>
      <c r="I490" s="4550"/>
      <c r="J490" s="4550"/>
      <c r="K490" s="4550"/>
      <c r="L490" s="7338"/>
      <c r="M490" s="4550"/>
      <c r="N490" s="4550"/>
      <c r="O490" s="5049"/>
      <c r="P490" s="5049"/>
      <c r="Q490" s="4550"/>
      <c r="R490" s="4550"/>
      <c r="S490" s="4550"/>
      <c r="T490" s="4550"/>
      <c r="U490" s="4550"/>
      <c r="V490" s="4550"/>
      <c r="W490" s="4550"/>
      <c r="X490" s="4550"/>
      <c r="Y490" s="4550"/>
      <c r="Z490" s="4550"/>
      <c r="AA490" s="4893"/>
      <c r="AB490" s="4550"/>
      <c r="AC490" s="5050"/>
      <c r="AD490" s="5050"/>
      <c r="AE490" s="5051"/>
      <c r="AF490" s="4550"/>
      <c r="AG490" s="4550"/>
    </row>
    <row r="491" spans="1:33" s="6147" customFormat="1" ht="27.95" customHeight="1">
      <c r="A491" s="7338"/>
      <c r="B491" s="4550"/>
      <c r="C491" s="4981"/>
      <c r="D491" s="4981"/>
      <c r="E491" s="4981"/>
      <c r="F491" s="8040"/>
      <c r="G491" s="4550"/>
      <c r="H491" s="7301"/>
      <c r="I491" s="4550"/>
      <c r="J491" s="4550"/>
      <c r="K491" s="4550"/>
      <c r="L491" s="7338"/>
      <c r="M491" s="4550"/>
      <c r="N491" s="4550"/>
      <c r="O491" s="5049"/>
      <c r="P491" s="5049"/>
      <c r="Q491" s="4550"/>
      <c r="R491" s="4550"/>
      <c r="S491" s="4550"/>
      <c r="T491" s="4550"/>
      <c r="U491" s="4550"/>
      <c r="V491" s="4550"/>
      <c r="W491" s="4550"/>
      <c r="X491" s="4550"/>
      <c r="Y491" s="4550"/>
      <c r="Z491" s="4550"/>
      <c r="AA491" s="4893"/>
      <c r="AB491" s="4550"/>
      <c r="AC491" s="5050"/>
      <c r="AD491" s="5050"/>
      <c r="AE491" s="5051"/>
      <c r="AF491" s="4550"/>
      <c r="AG491" s="4550"/>
    </row>
    <row r="492" spans="1:33" s="6147" customFormat="1" ht="27.95" customHeight="1">
      <c r="A492" s="7338"/>
      <c r="B492" s="4550"/>
      <c r="C492" s="4981"/>
      <c r="D492" s="4981"/>
      <c r="E492" s="4981"/>
      <c r="F492" s="8040"/>
      <c r="G492" s="4550"/>
      <c r="H492" s="6022"/>
      <c r="I492" s="4550"/>
      <c r="J492" s="4550"/>
      <c r="K492" s="4550"/>
      <c r="L492" s="7338"/>
      <c r="M492" s="7031"/>
      <c r="N492" s="4550"/>
      <c r="O492" s="5049"/>
      <c r="P492" s="5049"/>
      <c r="Q492" s="4550"/>
      <c r="R492" s="4550"/>
      <c r="S492" s="4550"/>
      <c r="T492" s="4550"/>
      <c r="U492" s="4550"/>
      <c r="V492" s="4550"/>
      <c r="W492" s="4550"/>
      <c r="X492" s="4550"/>
      <c r="Y492" s="4550"/>
      <c r="Z492" s="4550"/>
      <c r="AA492" s="4893"/>
      <c r="AB492" s="4550"/>
      <c r="AC492" s="5050"/>
      <c r="AD492" s="5050"/>
      <c r="AE492" s="5051"/>
      <c r="AF492" s="4550"/>
      <c r="AG492" s="4550"/>
    </row>
    <row r="493" spans="1:33" s="6147" customFormat="1" ht="27.95" customHeight="1">
      <c r="A493" s="6021"/>
      <c r="B493" s="4550"/>
      <c r="C493" s="4981"/>
      <c r="D493" s="4981"/>
      <c r="E493" s="4981"/>
      <c r="F493" s="8040"/>
      <c r="G493" s="4550"/>
      <c r="H493" s="6022"/>
      <c r="I493" s="4550"/>
      <c r="J493" s="4550"/>
      <c r="K493" s="4550"/>
      <c r="L493" s="7032"/>
      <c r="M493" s="7031"/>
      <c r="N493" s="4550"/>
      <c r="O493" s="5049"/>
      <c r="P493" s="5049"/>
      <c r="Q493" s="4550"/>
      <c r="R493" s="4550"/>
      <c r="S493" s="4550"/>
      <c r="T493" s="4550"/>
      <c r="U493" s="4550"/>
      <c r="V493" s="4550"/>
      <c r="W493" s="4550"/>
      <c r="X493" s="4550"/>
      <c r="Y493" s="4550"/>
      <c r="Z493" s="4550"/>
      <c r="AA493" s="4893"/>
      <c r="AB493" s="4550"/>
      <c r="AC493" s="5050"/>
      <c r="AD493" s="5050"/>
      <c r="AE493" s="5051"/>
      <c r="AF493" s="4550"/>
      <c r="AG493" s="4550"/>
    </row>
    <row r="494" spans="1:33" s="6147" customFormat="1" ht="27.95" customHeight="1">
      <c r="A494" s="7338"/>
      <c r="B494" s="4550"/>
      <c r="C494" s="4981"/>
      <c r="D494" s="4981"/>
      <c r="E494" s="4981"/>
      <c r="F494" s="8040"/>
      <c r="G494" s="4550"/>
      <c r="H494" s="7301"/>
      <c r="I494" s="4550"/>
      <c r="J494" s="4550"/>
      <c r="K494" s="4550"/>
      <c r="L494" s="7338"/>
      <c r="M494" s="4550"/>
      <c r="N494" s="4550"/>
      <c r="O494" s="5049"/>
      <c r="P494" s="5049"/>
      <c r="Q494" s="4550"/>
      <c r="R494" s="4550"/>
      <c r="S494" s="4550"/>
      <c r="T494" s="4550"/>
      <c r="U494" s="4550"/>
      <c r="V494" s="7347"/>
      <c r="W494" s="4550"/>
      <c r="X494" s="7347"/>
      <c r="Y494" s="4550"/>
      <c r="Z494" s="4550"/>
      <c r="AA494" s="4893"/>
      <c r="AB494" s="4550"/>
      <c r="AC494" s="5050"/>
      <c r="AD494" s="5050"/>
      <c r="AE494" s="5051"/>
      <c r="AF494" s="4550"/>
      <c r="AG494" s="4550"/>
    </row>
    <row r="495" spans="1:33" s="6147" customFormat="1" ht="27.95" customHeight="1">
      <c r="A495" s="7227"/>
      <c r="B495" s="4550"/>
      <c r="C495" s="4981"/>
      <c r="D495" s="4981"/>
      <c r="E495" s="4981"/>
      <c r="F495" s="7047"/>
      <c r="G495" s="4550"/>
      <c r="H495" s="6022"/>
      <c r="I495" s="4550"/>
      <c r="J495" s="4550"/>
      <c r="K495" s="4550"/>
      <c r="L495" s="7338"/>
      <c r="M495" s="4550"/>
      <c r="N495" s="4550"/>
      <c r="O495" s="5049"/>
      <c r="P495" s="5049"/>
      <c r="Q495" s="4550"/>
      <c r="R495" s="4550"/>
      <c r="S495" s="4550"/>
      <c r="T495" s="4550"/>
      <c r="U495" s="4550"/>
      <c r="V495" s="7296"/>
      <c r="W495" s="4550"/>
      <c r="X495" s="7296"/>
      <c r="Y495" s="4550"/>
      <c r="Z495" s="4550"/>
      <c r="AA495" s="4893"/>
      <c r="AB495" s="4550"/>
      <c r="AC495" s="5050"/>
      <c r="AD495" s="5050"/>
      <c r="AE495" s="5051"/>
      <c r="AF495" s="4550"/>
      <c r="AG495" s="4550"/>
    </row>
    <row r="496" spans="1:33" s="6147" customFormat="1" ht="27.95" customHeight="1">
      <c r="A496" s="7338"/>
      <c r="B496" s="4550"/>
      <c r="C496" s="4981"/>
      <c r="D496" s="4981"/>
      <c r="E496" s="7348"/>
      <c r="F496" s="8040"/>
      <c r="G496" s="4550"/>
      <c r="H496" s="6022"/>
      <c r="I496" s="4550"/>
      <c r="J496" s="4550"/>
      <c r="K496" s="4550"/>
      <c r="L496" s="7338"/>
      <c r="M496" s="7031"/>
      <c r="N496" s="4550"/>
      <c r="O496" s="5049"/>
      <c r="P496" s="5049"/>
      <c r="Q496" s="4550"/>
      <c r="R496" s="4550"/>
      <c r="S496" s="4550"/>
      <c r="T496" s="4550"/>
      <c r="U496" s="4550"/>
      <c r="V496" s="7296"/>
      <c r="W496" s="4550"/>
      <c r="X496" s="7296"/>
      <c r="Y496" s="4550"/>
      <c r="Z496" s="4550"/>
      <c r="AA496" s="4893"/>
      <c r="AB496" s="4550"/>
      <c r="AC496" s="5050"/>
      <c r="AD496" s="5050"/>
      <c r="AE496" s="5051"/>
      <c r="AF496" s="4550"/>
      <c r="AG496" s="4550"/>
    </row>
    <row r="497" spans="1:33" s="6147" customFormat="1" ht="27.95" customHeight="1">
      <c r="A497" s="7338"/>
      <c r="B497" s="4550"/>
      <c r="C497" s="4981"/>
      <c r="D497" s="4981"/>
      <c r="E497" s="4981"/>
      <c r="F497" s="7047"/>
      <c r="G497" s="4550"/>
      <c r="H497" s="7301"/>
      <c r="I497" s="4550"/>
      <c r="J497" s="4550"/>
      <c r="K497" s="4550"/>
      <c r="L497" s="7338"/>
      <c r="M497" s="4550"/>
      <c r="N497" s="4550"/>
      <c r="O497" s="5049"/>
      <c r="P497" s="5049"/>
      <c r="Q497" s="4550"/>
      <c r="R497" s="4550"/>
      <c r="S497" s="4550"/>
      <c r="T497" s="4550"/>
      <c r="U497" s="4550"/>
      <c r="V497" s="4550"/>
      <c r="W497" s="4550"/>
      <c r="X497" s="4550"/>
      <c r="Y497" s="4550"/>
      <c r="Z497" s="4550"/>
      <c r="AA497" s="4893"/>
      <c r="AB497" s="4550"/>
      <c r="AC497" s="5050"/>
      <c r="AD497" s="5050"/>
      <c r="AE497" s="5051"/>
      <c r="AF497" s="4550"/>
      <c r="AG497" s="4550"/>
    </row>
    <row r="498" spans="1:33" s="6147" customFormat="1" ht="27.95" customHeight="1">
      <c r="A498" s="7349"/>
      <c r="B498" s="4550"/>
      <c r="C498" s="4981"/>
      <c r="D498" s="4981"/>
      <c r="E498" s="4981"/>
      <c r="F498" s="7047"/>
      <c r="G498" s="4550"/>
      <c r="H498" s="7301"/>
      <c r="I498" s="4550"/>
      <c r="J498" s="4550"/>
      <c r="K498" s="4550"/>
      <c r="L498" s="7338"/>
      <c r="M498" s="4550"/>
      <c r="N498" s="4550"/>
      <c r="O498" s="5049"/>
      <c r="P498" s="5049"/>
      <c r="Q498" s="4550"/>
      <c r="R498" s="4550"/>
      <c r="S498" s="4550"/>
      <c r="T498" s="4550"/>
      <c r="U498" s="4550"/>
      <c r="V498" s="4550"/>
      <c r="W498" s="4550"/>
      <c r="X498" s="4550"/>
      <c r="Y498" s="4550"/>
      <c r="Z498" s="4550"/>
      <c r="AA498" s="4893"/>
      <c r="AB498" s="4550"/>
      <c r="AC498" s="5050"/>
      <c r="AD498" s="5050"/>
      <c r="AE498" s="5051"/>
      <c r="AF498" s="4550"/>
      <c r="AG498" s="4550"/>
    </row>
    <row r="499" spans="1:33" s="6147" customFormat="1" ht="27.95" customHeight="1">
      <c r="A499" s="7195"/>
      <c r="B499" s="4550"/>
      <c r="C499" s="4981"/>
      <c r="D499" s="4981"/>
      <c r="E499" s="4981"/>
      <c r="F499" s="7047"/>
      <c r="G499" s="4550"/>
      <c r="H499" s="6022"/>
      <c r="I499" s="4550"/>
      <c r="J499" s="4550"/>
      <c r="K499" s="4550"/>
      <c r="L499" s="7338"/>
      <c r="M499" s="4550"/>
      <c r="N499" s="4550"/>
      <c r="O499" s="5049"/>
      <c r="P499" s="5049"/>
      <c r="Q499" s="4550"/>
      <c r="R499" s="4550"/>
      <c r="S499" s="4550"/>
      <c r="T499" s="4550"/>
      <c r="U499" s="4550"/>
      <c r="V499" s="4550"/>
      <c r="W499" s="4550"/>
      <c r="X499" s="4550"/>
      <c r="Y499" s="4550"/>
      <c r="Z499" s="4550"/>
      <c r="AA499" s="4893"/>
      <c r="AB499" s="4550"/>
      <c r="AC499" s="5050"/>
      <c r="AD499" s="5050"/>
      <c r="AE499" s="5051"/>
      <c r="AF499" s="4550"/>
      <c r="AG499" s="4550"/>
    </row>
    <row r="500" spans="1:33" s="6147" customFormat="1" ht="27.95" customHeight="1">
      <c r="A500" s="7350"/>
      <c r="B500" s="7350"/>
      <c r="C500" s="4981"/>
      <c r="D500" s="4981"/>
      <c r="E500" s="4981"/>
      <c r="F500" s="8040"/>
      <c r="G500" s="4550"/>
      <c r="H500" s="6022"/>
      <c r="I500" s="4550"/>
      <c r="J500" s="7350"/>
      <c r="K500" s="4550"/>
      <c r="L500" s="7338"/>
      <c r="M500" s="4550"/>
      <c r="N500" s="4550"/>
      <c r="O500" s="5049"/>
      <c r="P500" s="5049"/>
      <c r="Q500" s="4550"/>
      <c r="R500" s="4550"/>
      <c r="S500" s="4550"/>
      <c r="T500" s="4550"/>
      <c r="U500" s="4550"/>
      <c r="V500" s="4550"/>
      <c r="W500" s="4550"/>
      <c r="X500" s="4550"/>
      <c r="Y500" s="4550"/>
      <c r="Z500" s="4550"/>
      <c r="AA500" s="4893"/>
      <c r="AB500" s="4550"/>
      <c r="AC500" s="5050"/>
      <c r="AD500" s="5050"/>
      <c r="AE500" s="5051"/>
      <c r="AF500" s="4550"/>
      <c r="AG500" s="4550"/>
    </row>
    <row r="501" spans="1:33" s="6147" customFormat="1" ht="27.95" customHeight="1">
      <c r="A501" s="7338"/>
      <c r="B501" s="4550"/>
      <c r="C501" s="4981"/>
      <c r="D501" s="4981"/>
      <c r="E501" s="4981"/>
      <c r="F501" s="7047"/>
      <c r="G501" s="4550"/>
      <c r="H501" s="6022"/>
      <c r="I501" s="4550"/>
      <c r="J501" s="4550"/>
      <c r="K501" s="4550"/>
      <c r="L501" s="7338"/>
      <c r="M501" s="7031"/>
      <c r="N501" s="4550"/>
      <c r="O501" s="5049"/>
      <c r="P501" s="5049"/>
      <c r="Q501" s="4550"/>
      <c r="R501" s="4550"/>
      <c r="S501" s="4550"/>
      <c r="T501" s="4550"/>
      <c r="U501" s="4550"/>
      <c r="V501" s="4550"/>
      <c r="W501" s="4550"/>
      <c r="X501" s="4550"/>
      <c r="Y501" s="4550"/>
      <c r="Z501" s="4550"/>
      <c r="AA501" s="4893"/>
      <c r="AB501" s="4550"/>
      <c r="AC501" s="5050"/>
      <c r="AD501" s="5050"/>
      <c r="AE501" s="5051"/>
      <c r="AF501" s="4550"/>
      <c r="AG501" s="4550"/>
    </row>
    <row r="502" spans="1:33" s="6147" customFormat="1" ht="27.95" customHeight="1">
      <c r="A502" s="7338"/>
      <c r="B502" s="4550"/>
      <c r="C502" s="4981"/>
      <c r="D502" s="4981"/>
      <c r="E502" s="4981"/>
      <c r="F502" s="8040"/>
      <c r="G502" s="4550"/>
      <c r="H502" s="6022"/>
      <c r="I502" s="4550"/>
      <c r="J502" s="4550"/>
      <c r="K502" s="4550"/>
      <c r="L502" s="7338"/>
      <c r="M502" s="7031"/>
      <c r="N502" s="4550"/>
      <c r="O502" s="5049"/>
      <c r="P502" s="5049"/>
      <c r="Q502" s="4550"/>
      <c r="R502" s="4550"/>
      <c r="S502" s="4550"/>
      <c r="T502" s="4550"/>
      <c r="U502" s="4550"/>
      <c r="V502" s="4550"/>
      <c r="W502" s="4550"/>
      <c r="X502" s="4550"/>
      <c r="Y502" s="4550"/>
      <c r="Z502" s="4550"/>
      <c r="AA502" s="4893"/>
      <c r="AB502" s="4550"/>
      <c r="AC502" s="5050"/>
      <c r="AD502" s="5050"/>
      <c r="AE502" s="5051"/>
      <c r="AF502" s="4550"/>
      <c r="AG502" s="4550"/>
    </row>
    <row r="503" spans="1:33" s="6147" customFormat="1" ht="27.95" customHeight="1">
      <c r="A503" s="7317"/>
      <c r="B503" s="4550"/>
      <c r="C503" s="4981"/>
      <c r="D503" s="4981"/>
      <c r="E503" s="4981"/>
      <c r="F503" s="7047"/>
      <c r="G503" s="4550"/>
      <c r="H503" s="6022"/>
      <c r="I503" s="4550"/>
      <c r="J503" s="4550"/>
      <c r="K503" s="4550"/>
      <c r="L503" s="7338"/>
      <c r="M503" s="4550"/>
      <c r="N503" s="4550"/>
      <c r="O503" s="5049"/>
      <c r="P503" s="5049"/>
      <c r="Q503" s="4550"/>
      <c r="R503" s="4550"/>
      <c r="S503" s="4550"/>
      <c r="T503" s="4550"/>
      <c r="U503" s="4550"/>
      <c r="V503" s="4550"/>
      <c r="W503" s="4550"/>
      <c r="X503" s="4550"/>
      <c r="Y503" s="4550"/>
      <c r="Z503" s="4550"/>
      <c r="AA503" s="4893"/>
      <c r="AB503" s="4550"/>
      <c r="AC503" s="5050"/>
      <c r="AD503" s="5050"/>
      <c r="AE503" s="5051"/>
      <c r="AF503" s="4550"/>
      <c r="AG503" s="4550"/>
    </row>
    <row r="504" spans="1:33" s="6147" customFormat="1" ht="27.95" customHeight="1">
      <c r="A504" s="7351"/>
      <c r="B504" s="4550"/>
      <c r="C504" s="4981"/>
      <c r="D504" s="4981"/>
      <c r="E504" s="4981"/>
      <c r="F504" s="8040"/>
      <c r="G504" s="4550"/>
      <c r="H504" s="6022"/>
      <c r="I504" s="4550"/>
      <c r="J504" s="4550"/>
      <c r="K504" s="4550"/>
      <c r="L504" s="7338"/>
      <c r="M504" s="7031"/>
      <c r="N504" s="4550"/>
      <c r="O504" s="5049"/>
      <c r="P504" s="5049"/>
      <c r="Q504" s="4550"/>
      <c r="R504" s="4550"/>
      <c r="S504" s="4550"/>
      <c r="T504" s="4550"/>
      <c r="U504" s="4550"/>
      <c r="V504" s="4550"/>
      <c r="W504" s="4550"/>
      <c r="X504" s="4550"/>
      <c r="Y504" s="4550"/>
      <c r="Z504" s="4550"/>
      <c r="AA504" s="4893"/>
      <c r="AB504" s="4550"/>
      <c r="AC504" s="5050"/>
      <c r="AD504" s="5050"/>
      <c r="AE504" s="5051"/>
      <c r="AF504" s="4550"/>
      <c r="AG504" s="4550"/>
    </row>
    <row r="505" spans="1:33" s="6147" customFormat="1" ht="27.95" customHeight="1">
      <c r="A505" s="7206"/>
      <c r="B505" s="4550"/>
      <c r="C505" s="4981"/>
      <c r="D505" s="4981"/>
      <c r="E505" s="4981"/>
      <c r="F505" s="7047"/>
      <c r="G505" s="4550"/>
      <c r="H505" s="6022"/>
      <c r="I505" s="4550"/>
      <c r="J505" s="4550"/>
      <c r="K505" s="4550"/>
      <c r="L505" s="7338"/>
      <c r="M505" s="4550"/>
      <c r="N505" s="4550"/>
      <c r="O505" s="5049"/>
      <c r="P505" s="5049"/>
      <c r="Q505" s="4550"/>
      <c r="R505" s="4550"/>
      <c r="S505" s="4550"/>
      <c r="T505" s="4550"/>
      <c r="U505" s="4550"/>
      <c r="V505" s="4550"/>
      <c r="W505" s="4550"/>
      <c r="X505" s="4550"/>
      <c r="Y505" s="4550"/>
      <c r="Z505" s="4550"/>
      <c r="AA505" s="4893"/>
      <c r="AB505" s="4550"/>
      <c r="AC505" s="5050"/>
      <c r="AD505" s="5050"/>
      <c r="AE505" s="5051"/>
      <c r="AF505" s="4550"/>
      <c r="AG505" s="4550"/>
    </row>
    <row r="506" spans="1:33" s="6147" customFormat="1" ht="27.95" customHeight="1">
      <c r="A506" s="7247"/>
      <c r="B506" s="4550"/>
      <c r="C506" s="4981"/>
      <c r="D506" s="4981"/>
      <c r="E506" s="4981"/>
      <c r="F506" s="7047"/>
      <c r="G506" s="4550"/>
      <c r="H506" s="6022"/>
      <c r="I506" s="4550"/>
      <c r="J506" s="4550"/>
      <c r="K506" s="4550"/>
      <c r="L506" s="7338"/>
      <c r="M506" s="4550"/>
      <c r="N506" s="4550"/>
      <c r="O506" s="5049"/>
      <c r="P506" s="5049"/>
      <c r="Q506" s="4550"/>
      <c r="R506" s="4550"/>
      <c r="S506" s="4550"/>
      <c r="T506" s="4550"/>
      <c r="U506" s="4550"/>
      <c r="V506" s="7222"/>
      <c r="W506" s="4550"/>
      <c r="X506" s="7222"/>
      <c r="Y506" s="4550"/>
      <c r="Z506" s="4550"/>
      <c r="AA506" s="4893"/>
      <c r="AB506" s="4550"/>
      <c r="AC506" s="5050"/>
      <c r="AD506" s="5050"/>
      <c r="AE506" s="5051"/>
      <c r="AF506" s="4550"/>
      <c r="AG506" s="4550"/>
    </row>
    <row r="507" spans="1:33" s="6147" customFormat="1" ht="27.95" customHeight="1">
      <c r="A507" s="7247"/>
      <c r="B507" s="4550"/>
      <c r="C507" s="4981"/>
      <c r="D507" s="4981"/>
      <c r="E507" s="4981"/>
      <c r="F507" s="7047"/>
      <c r="G507" s="4550"/>
      <c r="H507" s="7301"/>
      <c r="I507" s="4550"/>
      <c r="J507" s="4550"/>
      <c r="K507" s="4550"/>
      <c r="L507" s="7338"/>
      <c r="M507" s="7031"/>
      <c r="N507" s="4550"/>
      <c r="O507" s="5049"/>
      <c r="P507" s="5049"/>
      <c r="Q507" s="4550"/>
      <c r="R507" s="4550"/>
      <c r="S507" s="4550"/>
      <c r="T507" s="4550"/>
      <c r="U507" s="4550"/>
      <c r="V507" s="4550"/>
      <c r="W507" s="4550"/>
      <c r="X507" s="4550"/>
      <c r="Y507" s="4550"/>
      <c r="Z507" s="4550"/>
      <c r="AA507" s="4893"/>
      <c r="AB507" s="4550"/>
      <c r="AC507" s="5050"/>
      <c r="AD507" s="5050"/>
      <c r="AE507" s="5051"/>
      <c r="AF507" s="4550"/>
      <c r="AG507" s="4550"/>
    </row>
    <row r="508" spans="1:33" s="6147" customFormat="1" ht="27.95" customHeight="1">
      <c r="A508" s="7338"/>
      <c r="B508" s="4550"/>
      <c r="C508" s="4981"/>
      <c r="D508" s="4981"/>
      <c r="E508" s="4981"/>
      <c r="F508" s="7047"/>
      <c r="G508" s="4550"/>
      <c r="H508" s="6022"/>
      <c r="I508" s="4550"/>
      <c r="J508" s="4550"/>
      <c r="K508" s="4550"/>
      <c r="L508" s="7338"/>
      <c r="M508" s="4550"/>
      <c r="N508" s="4550"/>
      <c r="O508" s="5049"/>
      <c r="P508" s="5049"/>
      <c r="Q508" s="4550"/>
      <c r="R508" s="4550"/>
      <c r="S508" s="4550"/>
      <c r="T508" s="4550"/>
      <c r="U508" s="4550"/>
      <c r="V508" s="4550"/>
      <c r="W508" s="4550"/>
      <c r="X508" s="4550"/>
      <c r="Y508" s="4550"/>
      <c r="Z508" s="4550"/>
      <c r="AA508" s="4893"/>
      <c r="AB508" s="4550"/>
      <c r="AC508" s="5050"/>
      <c r="AD508" s="5050"/>
      <c r="AE508" s="5051"/>
      <c r="AF508" s="4550"/>
      <c r="AG508" s="4550"/>
    </row>
    <row r="509" spans="1:33" s="6147" customFormat="1" ht="27.95" customHeight="1">
      <c r="A509" s="7338"/>
      <c r="B509" s="4550"/>
      <c r="C509" s="4981"/>
      <c r="D509" s="4981"/>
      <c r="E509" s="4981"/>
      <c r="F509" s="7047"/>
      <c r="G509" s="4550"/>
      <c r="H509" s="6022"/>
      <c r="I509" s="4550"/>
      <c r="J509" s="4550"/>
      <c r="K509" s="4550"/>
      <c r="L509" s="7338"/>
      <c r="M509" s="4550"/>
      <c r="N509" s="4550"/>
      <c r="O509" s="5049"/>
      <c r="P509" s="5049"/>
      <c r="Q509" s="4550"/>
      <c r="R509" s="4550"/>
      <c r="S509" s="4550"/>
      <c r="T509" s="4550"/>
      <c r="U509" s="4550"/>
      <c r="V509" s="4550"/>
      <c r="W509" s="4550"/>
      <c r="X509" s="4550"/>
      <c r="Y509" s="4550"/>
      <c r="Z509" s="4550"/>
      <c r="AA509" s="4893"/>
      <c r="AB509" s="4550"/>
      <c r="AC509" s="5050"/>
      <c r="AD509" s="5050"/>
      <c r="AE509" s="5051"/>
      <c r="AF509" s="4550"/>
      <c r="AG509" s="4550"/>
    </row>
    <row r="510" spans="1:33" s="6147" customFormat="1" ht="27.95" customHeight="1">
      <c r="A510" s="7227"/>
      <c r="B510" s="4550"/>
      <c r="C510" s="4981"/>
      <c r="D510" s="4981"/>
      <c r="E510" s="4981"/>
      <c r="F510" s="7047"/>
      <c r="G510" s="4550"/>
      <c r="H510" s="6022"/>
      <c r="I510" s="4550"/>
      <c r="J510" s="4550"/>
      <c r="K510" s="4550"/>
      <c r="L510" s="7338"/>
      <c r="M510" s="7031"/>
      <c r="N510" s="4550"/>
      <c r="O510" s="5049"/>
      <c r="P510" s="5049"/>
      <c r="Q510" s="4550"/>
      <c r="R510" s="4550"/>
      <c r="S510" s="4550"/>
      <c r="T510" s="4550"/>
      <c r="U510" s="4550"/>
      <c r="V510" s="4550"/>
      <c r="W510" s="4550"/>
      <c r="X510" s="4550"/>
      <c r="Y510" s="4550"/>
      <c r="Z510" s="4550"/>
      <c r="AA510" s="4893"/>
      <c r="AB510" s="4550"/>
      <c r="AC510" s="5050"/>
      <c r="AD510" s="5050"/>
      <c r="AE510" s="5051"/>
      <c r="AF510" s="4550"/>
      <c r="AG510" s="4550"/>
    </row>
    <row r="511" spans="1:33" s="6147" customFormat="1" ht="27.95" customHeight="1">
      <c r="A511" s="7352"/>
      <c r="B511" s="4550"/>
      <c r="C511" s="4981"/>
      <c r="D511" s="4981"/>
      <c r="E511" s="4981"/>
      <c r="F511" s="7047"/>
      <c r="G511" s="4550"/>
      <c r="H511" s="7353"/>
      <c r="I511" s="4550"/>
      <c r="J511" s="4550"/>
      <c r="K511" s="4550"/>
      <c r="L511" s="7352"/>
      <c r="M511" s="4550"/>
      <c r="N511" s="4550"/>
      <c r="O511" s="5049"/>
      <c r="P511" s="5049"/>
      <c r="Q511" s="4550"/>
      <c r="R511" s="4550"/>
      <c r="S511" s="4550"/>
      <c r="T511" s="4550"/>
      <c r="U511" s="4550"/>
      <c r="V511" s="4550"/>
      <c r="W511" s="4550"/>
      <c r="X511" s="4550"/>
      <c r="Y511" s="4550"/>
      <c r="Z511" s="4550"/>
      <c r="AA511" s="4893"/>
      <c r="AB511" s="4550"/>
      <c r="AC511" s="5050"/>
      <c r="AD511" s="5050"/>
      <c r="AE511" s="5051"/>
      <c r="AF511" s="4550"/>
      <c r="AG511" s="4550"/>
    </row>
    <row r="512" spans="1:33" s="6147" customFormat="1" ht="27.95" customHeight="1">
      <c r="A512" s="7352"/>
      <c r="B512" s="4550"/>
      <c r="C512" s="4981"/>
      <c r="D512" s="4981"/>
      <c r="E512" s="4981"/>
      <c r="F512" s="8040"/>
      <c r="G512" s="4550"/>
      <c r="H512" s="7353"/>
      <c r="I512" s="4550"/>
      <c r="J512" s="4550"/>
      <c r="K512" s="4550"/>
      <c r="L512" s="7352"/>
      <c r="M512" s="4550"/>
      <c r="N512" s="4550"/>
      <c r="O512" s="5049"/>
      <c r="P512" s="5049"/>
      <c r="Q512" s="4550"/>
      <c r="R512" s="4550"/>
      <c r="S512" s="4550"/>
      <c r="T512" s="4550"/>
      <c r="U512" s="4550"/>
      <c r="V512" s="4550"/>
      <c r="W512" s="4550"/>
      <c r="X512" s="4550"/>
      <c r="Y512" s="4550"/>
      <c r="Z512" s="4550"/>
      <c r="AA512" s="4893"/>
      <c r="AB512" s="4550"/>
      <c r="AC512" s="5050"/>
      <c r="AD512" s="5050"/>
      <c r="AE512" s="5051"/>
      <c r="AF512" s="4550"/>
      <c r="AG512" s="4550"/>
    </row>
    <row r="513" spans="1:33" s="6147" customFormat="1" ht="27.95" customHeight="1">
      <c r="A513" s="7298"/>
      <c r="B513" s="7298"/>
      <c r="C513" s="4981"/>
      <c r="D513" s="4981"/>
      <c r="E513" s="4981"/>
      <c r="F513" s="8040"/>
      <c r="G513" s="4550"/>
      <c r="H513" s="7353"/>
      <c r="I513" s="4550"/>
      <c r="J513" s="7298"/>
      <c r="K513" s="4550"/>
      <c r="L513" s="7352"/>
      <c r="M513" s="4550"/>
      <c r="N513" s="4550"/>
      <c r="O513" s="5049"/>
      <c r="P513" s="5049"/>
      <c r="Q513" s="4550"/>
      <c r="R513" s="4550"/>
      <c r="S513" s="4550"/>
      <c r="T513" s="4550"/>
      <c r="U513" s="4550"/>
      <c r="V513" s="4550"/>
      <c r="W513" s="4550"/>
      <c r="X513" s="4550"/>
      <c r="Y513" s="4550"/>
      <c r="Z513" s="4550"/>
      <c r="AA513" s="4893"/>
      <c r="AB513" s="4550"/>
      <c r="AC513" s="5050"/>
      <c r="AD513" s="5050"/>
      <c r="AE513" s="5051"/>
      <c r="AF513" s="4550"/>
      <c r="AG513" s="4550"/>
    </row>
    <row r="514" spans="1:33" s="6147" customFormat="1" ht="27.95" customHeight="1">
      <c r="A514" s="7352"/>
      <c r="B514" s="4550"/>
      <c r="C514" s="4981"/>
      <c r="D514" s="4981"/>
      <c r="E514" s="4981"/>
      <c r="F514" s="7047"/>
      <c r="G514" s="4550"/>
      <c r="H514" s="7353"/>
      <c r="I514" s="4550"/>
      <c r="J514" s="4550"/>
      <c r="K514" s="4550"/>
      <c r="L514" s="7352"/>
      <c r="M514" s="4550"/>
      <c r="N514" s="4550"/>
      <c r="O514" s="5049"/>
      <c r="P514" s="5049"/>
      <c r="Q514" s="4550"/>
      <c r="R514" s="4550"/>
      <c r="S514" s="4550"/>
      <c r="T514" s="4550"/>
      <c r="U514" s="4550"/>
      <c r="V514" s="4550"/>
      <c r="W514" s="4550"/>
      <c r="X514" s="4550"/>
      <c r="Y514" s="4550"/>
      <c r="Z514" s="4550"/>
      <c r="AA514" s="4893"/>
      <c r="AB514" s="4550"/>
      <c r="AC514" s="5050"/>
      <c r="AD514" s="5050"/>
      <c r="AE514" s="5051"/>
      <c r="AF514" s="4550"/>
      <c r="AG514" s="4550"/>
    </row>
    <row r="515" spans="1:33" s="6147" customFormat="1" ht="27.95" customHeight="1">
      <c r="A515" s="7267"/>
      <c r="B515" s="7267"/>
      <c r="C515" s="4981"/>
      <c r="D515" s="4981"/>
      <c r="E515" s="4981"/>
      <c r="F515" s="7047"/>
      <c r="G515" s="4550"/>
      <c r="H515" s="7353"/>
      <c r="I515" s="4550"/>
      <c r="J515" s="7267"/>
      <c r="K515" s="4550"/>
      <c r="L515" s="7352"/>
      <c r="M515" s="7031"/>
      <c r="N515" s="4550"/>
      <c r="O515" s="5049"/>
      <c r="P515" s="5049"/>
      <c r="Q515" s="4550"/>
      <c r="R515" s="4550"/>
      <c r="S515" s="4550"/>
      <c r="T515" s="4550"/>
      <c r="U515" s="4550"/>
      <c r="V515" s="4550"/>
      <c r="W515" s="4550"/>
      <c r="X515" s="4550"/>
      <c r="Y515" s="4550"/>
      <c r="Z515" s="4550"/>
      <c r="AA515" s="4893"/>
      <c r="AB515" s="4550"/>
      <c r="AC515" s="5050"/>
      <c r="AD515" s="5050"/>
      <c r="AE515" s="5051"/>
      <c r="AF515" s="4550"/>
      <c r="AG515" s="4550"/>
    </row>
    <row r="516" spans="1:33" s="6147" customFormat="1" ht="27.95" customHeight="1">
      <c r="A516" s="7352"/>
      <c r="B516" s="4550"/>
      <c r="C516" s="4981"/>
      <c r="D516" s="4981"/>
      <c r="E516" s="4981"/>
      <c r="F516" s="8040"/>
      <c r="G516" s="4550"/>
      <c r="H516" s="7353"/>
      <c r="I516" s="4550"/>
      <c r="J516" s="4550"/>
      <c r="K516" s="4550"/>
      <c r="L516" s="7352"/>
      <c r="M516" s="4550"/>
      <c r="N516" s="4550"/>
      <c r="O516" s="5049"/>
      <c r="P516" s="5049"/>
      <c r="Q516" s="4550"/>
      <c r="R516" s="4550"/>
      <c r="S516" s="4550"/>
      <c r="T516" s="4550"/>
      <c r="U516" s="4550"/>
      <c r="V516" s="4550"/>
      <c r="W516" s="4550"/>
      <c r="X516" s="4550"/>
      <c r="Y516" s="4550"/>
      <c r="Z516" s="4550"/>
      <c r="AA516" s="4893"/>
      <c r="AB516" s="4550"/>
      <c r="AC516" s="5050"/>
      <c r="AD516" s="5050"/>
      <c r="AE516" s="5051"/>
      <c r="AF516" s="4550"/>
      <c r="AG516" s="4550"/>
    </row>
    <row r="517" spans="1:33" s="6147" customFormat="1" ht="27.95" customHeight="1">
      <c r="A517" s="7352"/>
      <c r="B517" s="4550"/>
      <c r="C517" s="4981"/>
      <c r="D517" s="4981"/>
      <c r="E517" s="4981"/>
      <c r="F517" s="8040"/>
      <c r="G517" s="4550"/>
      <c r="H517" s="7353"/>
      <c r="I517" s="4550"/>
      <c r="J517" s="4550"/>
      <c r="K517" s="4550"/>
      <c r="L517" s="7352"/>
      <c r="M517" s="7031"/>
      <c r="N517" s="4550"/>
      <c r="O517" s="5049"/>
      <c r="P517" s="5049"/>
      <c r="Q517" s="4550"/>
      <c r="R517" s="4550"/>
      <c r="S517" s="4550"/>
      <c r="T517" s="4550"/>
      <c r="U517" s="4550"/>
      <c r="V517" s="4550"/>
      <c r="W517" s="4550"/>
      <c r="X517" s="4550"/>
      <c r="Y517" s="4550"/>
      <c r="Z517" s="4550"/>
      <c r="AA517" s="4893"/>
      <c r="AB517" s="4550"/>
      <c r="AC517" s="5050"/>
      <c r="AD517" s="5050"/>
      <c r="AE517" s="5051"/>
      <c r="AF517" s="4550"/>
      <c r="AG517" s="4550"/>
    </row>
    <row r="518" spans="1:33" s="6147" customFormat="1" ht="27.95" customHeight="1">
      <c r="A518" s="7282"/>
      <c r="B518" s="4550"/>
      <c r="C518" s="4981"/>
      <c r="D518" s="4981"/>
      <c r="E518" s="4981"/>
      <c r="F518" s="7047"/>
      <c r="G518" s="4550"/>
      <c r="H518" s="7301"/>
      <c r="I518" s="4550"/>
      <c r="J518" s="4550"/>
      <c r="K518" s="4550"/>
      <c r="L518" s="7352"/>
      <c r="M518" s="7031"/>
      <c r="N518" s="4550"/>
      <c r="O518" s="5049"/>
      <c r="P518" s="5049"/>
      <c r="Q518" s="4550"/>
      <c r="R518" s="4550"/>
      <c r="S518" s="4550"/>
      <c r="T518" s="4550"/>
      <c r="U518" s="4550"/>
      <c r="V518" s="4550"/>
      <c r="W518" s="4550"/>
      <c r="X518" s="4550"/>
      <c r="Y518" s="4550"/>
      <c r="Z518" s="4550"/>
      <c r="AA518" s="4893"/>
      <c r="AB518" s="4550"/>
      <c r="AC518" s="5050"/>
      <c r="AD518" s="5050"/>
      <c r="AE518" s="5051"/>
      <c r="AF518" s="4550"/>
      <c r="AG518" s="4550"/>
    </row>
    <row r="519" spans="1:33" s="6147" customFormat="1" ht="27.95" customHeight="1">
      <c r="A519" s="7206"/>
      <c r="B519" s="4550"/>
      <c r="C519" s="4981"/>
      <c r="D519" s="4981"/>
      <c r="E519" s="4981"/>
      <c r="F519" s="7047"/>
      <c r="G519" s="4550"/>
      <c r="H519" s="7353"/>
      <c r="I519" s="4550"/>
      <c r="J519" s="4550"/>
      <c r="K519" s="4550"/>
      <c r="L519" s="7352"/>
      <c r="M519" s="7031"/>
      <c r="N519" s="4550"/>
      <c r="O519" s="5049"/>
      <c r="P519" s="5049"/>
      <c r="Q519" s="4550"/>
      <c r="R519" s="4550"/>
      <c r="S519" s="4550"/>
      <c r="T519" s="4550"/>
      <c r="U519" s="4550"/>
      <c r="V519" s="4550"/>
      <c r="W519" s="4550"/>
      <c r="X519" s="4550"/>
      <c r="Y519" s="4550"/>
      <c r="Z519" s="4550"/>
      <c r="AA519" s="4893"/>
      <c r="AB519" s="4550"/>
      <c r="AC519" s="5050"/>
      <c r="AD519" s="5050"/>
      <c r="AE519" s="5051"/>
      <c r="AF519" s="4550"/>
      <c r="AG519" s="4550"/>
    </row>
    <row r="520" spans="1:33" s="6147" customFormat="1" ht="27.95" customHeight="1">
      <c r="A520" s="7289"/>
      <c r="B520" s="4550"/>
      <c r="C520" s="4981"/>
      <c r="D520" s="4981"/>
      <c r="E520" s="4981"/>
      <c r="F520" s="7047"/>
      <c r="G520" s="4550"/>
      <c r="H520" s="7354"/>
      <c r="I520" s="4550"/>
      <c r="J520" s="4550"/>
      <c r="K520" s="4550"/>
      <c r="L520" s="7341"/>
      <c r="M520" s="7031"/>
      <c r="N520" s="4550"/>
      <c r="O520" s="5049"/>
      <c r="P520" s="5049"/>
      <c r="Q520" s="4550"/>
      <c r="R520" s="4550"/>
      <c r="S520" s="4550"/>
      <c r="T520" s="4550"/>
      <c r="U520" s="4550"/>
      <c r="V520" s="4550"/>
      <c r="W520" s="4550"/>
      <c r="X520" s="4550"/>
      <c r="Y520" s="4550"/>
      <c r="Z520" s="4550"/>
      <c r="AA520" s="4893"/>
      <c r="AB520" s="4550"/>
      <c r="AC520" s="5050"/>
      <c r="AD520" s="5050"/>
      <c r="AE520" s="5051"/>
      <c r="AF520" s="4550"/>
      <c r="AG520" s="4550"/>
    </row>
    <row r="521" spans="1:33" s="6147" customFormat="1" ht="27.95" customHeight="1">
      <c r="A521" s="7355"/>
      <c r="B521" s="4550"/>
      <c r="C521" s="4981"/>
      <c r="D521" s="4981"/>
      <c r="E521" s="4981"/>
      <c r="F521" s="7047"/>
      <c r="G521" s="4550"/>
      <c r="H521" s="7354"/>
      <c r="I521" s="4550"/>
      <c r="J521" s="4550"/>
      <c r="K521" s="4550"/>
      <c r="L521" s="7341"/>
      <c r="M521" s="7031"/>
      <c r="N521" s="4550"/>
      <c r="O521" s="5049"/>
      <c r="P521" s="5049"/>
      <c r="Q521" s="4550"/>
      <c r="R521" s="4550"/>
      <c r="S521" s="4550"/>
      <c r="T521" s="4550"/>
      <c r="U521" s="4550"/>
      <c r="V521" s="4550"/>
      <c r="W521" s="4550"/>
      <c r="X521" s="4550"/>
      <c r="Y521" s="4550"/>
      <c r="Z521" s="4550"/>
      <c r="AA521" s="4893"/>
      <c r="AB521" s="4550"/>
      <c r="AC521" s="5050"/>
      <c r="AD521" s="5050"/>
      <c r="AE521" s="5051"/>
      <c r="AF521" s="4550"/>
      <c r="AG521" s="4550"/>
    </row>
    <row r="522" spans="1:33" s="6147" customFormat="1" ht="27.95" customHeight="1">
      <c r="A522" s="7356"/>
      <c r="B522" s="4550"/>
      <c r="C522" s="4981"/>
      <c r="D522" s="4981"/>
      <c r="E522" s="4981"/>
      <c r="F522" s="7047"/>
      <c r="G522" s="4550"/>
      <c r="H522" s="7301"/>
      <c r="I522" s="4550"/>
      <c r="J522" s="4550"/>
      <c r="K522" s="4550"/>
      <c r="L522" s="7357"/>
      <c r="M522" s="4550"/>
      <c r="N522" s="4550"/>
      <c r="O522" s="5049"/>
      <c r="P522" s="5049"/>
      <c r="Q522" s="4550"/>
      <c r="R522" s="4550"/>
      <c r="S522" s="4550"/>
      <c r="T522" s="4550"/>
      <c r="U522" s="4550"/>
      <c r="V522" s="4550"/>
      <c r="W522" s="4550"/>
      <c r="X522" s="4550"/>
      <c r="Y522" s="4550"/>
      <c r="Z522" s="4550"/>
      <c r="AA522" s="4893"/>
      <c r="AB522" s="4550"/>
      <c r="AC522" s="5050"/>
      <c r="AD522" s="5050"/>
      <c r="AE522" s="5051"/>
      <c r="AF522" s="4550"/>
      <c r="AG522" s="4550"/>
    </row>
    <row r="523" spans="1:33" s="6147" customFormat="1" ht="27.95" customHeight="1">
      <c r="A523" s="7341"/>
      <c r="B523" s="4550"/>
      <c r="C523" s="4981"/>
      <c r="D523" s="4981"/>
      <c r="E523" s="4981"/>
      <c r="F523" s="7047"/>
      <c r="G523" s="4550"/>
      <c r="H523" s="7301"/>
      <c r="I523" s="4550"/>
      <c r="J523" s="4550"/>
      <c r="K523" s="4550"/>
      <c r="L523" s="4550"/>
      <c r="M523" s="4550"/>
      <c r="N523" s="4550"/>
      <c r="O523" s="5049"/>
      <c r="P523" s="5049"/>
      <c r="Q523" s="4550"/>
      <c r="R523" s="4550"/>
      <c r="S523" s="4550"/>
      <c r="T523" s="4550"/>
      <c r="U523" s="4550"/>
      <c r="V523" s="4550"/>
      <c r="W523" s="4550"/>
      <c r="X523" s="4550"/>
      <c r="Y523" s="4550"/>
      <c r="Z523" s="4550"/>
      <c r="AA523" s="4893"/>
      <c r="AB523" s="4550"/>
      <c r="AC523" s="5050"/>
      <c r="AD523" s="5050"/>
      <c r="AE523" s="5051"/>
      <c r="AF523" s="4550"/>
      <c r="AG523" s="4550"/>
    </row>
    <row r="524" spans="1:33" s="6147" customFormat="1" ht="27.95" customHeight="1">
      <c r="A524" s="7195"/>
      <c r="B524" s="4550"/>
      <c r="C524" s="4981"/>
      <c r="D524" s="4981"/>
      <c r="E524" s="4981"/>
      <c r="F524" s="7047"/>
      <c r="G524" s="4550"/>
      <c r="H524" s="7358"/>
      <c r="I524" s="4550"/>
      <c r="J524" s="4550"/>
      <c r="K524" s="4550"/>
      <c r="L524" s="4550"/>
      <c r="M524" s="7031"/>
      <c r="N524" s="4550"/>
      <c r="O524" s="5049"/>
      <c r="P524" s="5049"/>
      <c r="Q524" s="7357"/>
      <c r="R524" s="4550"/>
      <c r="S524" s="4550"/>
      <c r="T524" s="4550"/>
      <c r="U524" s="4550"/>
      <c r="V524" s="4550"/>
      <c r="W524" s="4550"/>
      <c r="X524" s="4550"/>
      <c r="Y524" s="4550"/>
      <c r="Z524" s="4550"/>
      <c r="AA524" s="4893"/>
      <c r="AB524" s="4550"/>
      <c r="AC524" s="5050"/>
      <c r="AD524" s="5050"/>
      <c r="AE524" s="5051"/>
      <c r="AF524" s="4550"/>
      <c r="AG524" s="4550"/>
    </row>
    <row r="525" spans="1:33" s="6147" customFormat="1" ht="27.95" customHeight="1">
      <c r="A525" s="7279"/>
      <c r="B525" s="4550"/>
      <c r="C525" s="4981"/>
      <c r="D525" s="4981"/>
      <c r="E525" s="4981"/>
      <c r="F525" s="7047"/>
      <c r="G525" s="4550"/>
      <c r="H525" s="7358"/>
      <c r="I525" s="4550"/>
      <c r="J525" s="4550"/>
      <c r="K525" s="4550"/>
      <c r="L525" s="4550"/>
      <c r="M525" s="4550"/>
      <c r="N525" s="4550"/>
      <c r="O525" s="5049"/>
      <c r="P525" s="5049"/>
      <c r="Q525" s="4550"/>
      <c r="R525" s="4550"/>
      <c r="S525" s="4550"/>
      <c r="T525" s="4550"/>
      <c r="U525" s="4550"/>
      <c r="V525" s="4550"/>
      <c r="W525" s="4550"/>
      <c r="X525" s="4550"/>
      <c r="Y525" s="4550"/>
      <c r="Z525" s="4550"/>
      <c r="AA525" s="4893"/>
      <c r="AB525" s="4550"/>
      <c r="AC525" s="5050"/>
      <c r="AD525" s="5050"/>
      <c r="AE525" s="5051"/>
      <c r="AF525" s="4550"/>
      <c r="AG525" s="4550"/>
    </row>
    <row r="526" spans="1:33" s="6147" customFormat="1" ht="27.95" customHeight="1">
      <c r="A526" s="7169"/>
      <c r="B526" s="7169"/>
      <c r="C526" s="4981"/>
      <c r="D526" s="4981"/>
      <c r="E526" s="4981"/>
      <c r="F526" s="8040"/>
      <c r="G526" s="4550"/>
      <c r="H526" s="7358"/>
      <c r="I526" s="4550"/>
      <c r="J526" s="7169"/>
      <c r="K526" s="4550"/>
      <c r="L526" s="4550"/>
      <c r="M526" s="7031"/>
      <c r="N526" s="4550"/>
      <c r="O526" s="5049"/>
      <c r="P526" s="5049"/>
      <c r="Q526" s="4550"/>
      <c r="R526" s="4550"/>
      <c r="S526" s="4550"/>
      <c r="T526" s="4550"/>
      <c r="U526" s="4550"/>
      <c r="V526" s="4550"/>
      <c r="W526" s="4550"/>
      <c r="X526" s="4550"/>
      <c r="Y526" s="4550"/>
      <c r="Z526" s="4550"/>
      <c r="AA526" s="4893"/>
      <c r="AB526" s="4550"/>
      <c r="AC526" s="5050"/>
      <c r="AD526" s="5050"/>
      <c r="AE526" s="5051"/>
      <c r="AF526" s="4550"/>
      <c r="AG526" s="4550"/>
    </row>
    <row r="527" spans="1:33" s="6147" customFormat="1" ht="27.95" customHeight="1">
      <c r="A527" s="7234"/>
      <c r="B527" s="4550"/>
      <c r="C527" s="4981"/>
      <c r="D527" s="4981"/>
      <c r="E527" s="4981"/>
      <c r="F527" s="7047"/>
      <c r="G527" s="4550"/>
      <c r="H527" s="7358"/>
      <c r="I527" s="4550"/>
      <c r="J527" s="4550"/>
      <c r="K527" s="4550"/>
      <c r="L527" s="4550"/>
      <c r="M527" s="7031"/>
      <c r="N527" s="4550"/>
      <c r="O527" s="5049"/>
      <c r="P527" s="5049"/>
      <c r="Q527" s="4550"/>
      <c r="R527" s="4550"/>
      <c r="S527" s="4550"/>
      <c r="T527" s="4550"/>
      <c r="U527" s="4550"/>
      <c r="V527" s="4550"/>
      <c r="W527" s="4550"/>
      <c r="X527" s="4550"/>
      <c r="Y527" s="4550"/>
      <c r="Z527" s="4550"/>
      <c r="AA527" s="4893"/>
      <c r="AB527" s="4550"/>
      <c r="AC527" s="5050"/>
      <c r="AD527" s="5050"/>
      <c r="AE527" s="5051"/>
      <c r="AF527" s="4550"/>
      <c r="AG527" s="4550"/>
    </row>
    <row r="528" spans="1:33" s="6147" customFormat="1" ht="27.95" customHeight="1">
      <c r="A528" s="7357"/>
      <c r="B528" s="4550"/>
      <c r="C528" s="4981"/>
      <c r="D528" s="4981"/>
      <c r="E528" s="4981"/>
      <c r="F528" s="7047"/>
      <c r="G528" s="4550"/>
      <c r="H528" s="7358"/>
      <c r="I528" s="4550"/>
      <c r="J528" s="4550"/>
      <c r="K528" s="4550"/>
      <c r="L528" s="7357"/>
      <c r="M528" s="4550"/>
      <c r="N528" s="4550"/>
      <c r="O528" s="5049"/>
      <c r="P528" s="5049"/>
      <c r="Q528" s="4550"/>
      <c r="R528" s="4550"/>
      <c r="S528" s="4550"/>
      <c r="T528" s="4550"/>
      <c r="U528" s="4550"/>
      <c r="V528" s="7359"/>
      <c r="W528" s="4550"/>
      <c r="X528" s="7359"/>
      <c r="Y528" s="4550"/>
      <c r="Z528" s="4550"/>
      <c r="AA528" s="4893"/>
      <c r="AB528" s="4550"/>
      <c r="AC528" s="5050"/>
      <c r="AD528" s="5050"/>
      <c r="AE528" s="5051"/>
      <c r="AF528" s="4550"/>
      <c r="AG528" s="4550"/>
    </row>
    <row r="529" spans="1:33" s="6147" customFormat="1" ht="27.95" customHeight="1">
      <c r="A529" s="7357"/>
      <c r="B529" s="4550"/>
      <c r="C529" s="4981"/>
      <c r="D529" s="4981"/>
      <c r="E529" s="4981"/>
      <c r="F529" s="8040"/>
      <c r="G529" s="4550"/>
      <c r="H529" s="7358"/>
      <c r="I529" s="4550"/>
      <c r="J529" s="4550"/>
      <c r="K529" s="4550"/>
      <c r="L529" s="4550"/>
      <c r="M529" s="4550"/>
      <c r="N529" s="4550"/>
      <c r="O529" s="5049"/>
      <c r="P529" s="5049"/>
      <c r="Q529" s="4550"/>
      <c r="R529" s="4550"/>
      <c r="S529" s="4550"/>
      <c r="T529" s="4550"/>
      <c r="U529" s="4550"/>
      <c r="V529" s="7359"/>
      <c r="W529" s="4550"/>
      <c r="X529" s="7359"/>
      <c r="Y529" s="4550"/>
      <c r="Z529" s="4550"/>
      <c r="AA529" s="4893"/>
      <c r="AB529" s="4550"/>
      <c r="AC529" s="5050"/>
      <c r="AD529" s="5050"/>
      <c r="AE529" s="5051"/>
      <c r="AF529" s="4550"/>
      <c r="AG529" s="4550"/>
    </row>
    <row r="530" spans="1:33" s="6147" customFormat="1" ht="27.95" customHeight="1">
      <c r="A530" s="7247"/>
      <c r="B530" s="4550"/>
      <c r="C530" s="4981"/>
      <c r="D530" s="4981"/>
      <c r="E530" s="4981"/>
      <c r="F530" s="7047"/>
      <c r="G530" s="4550"/>
      <c r="H530" s="7358"/>
      <c r="I530" s="4550"/>
      <c r="J530" s="4550"/>
      <c r="K530" s="4550"/>
      <c r="L530" s="4550"/>
      <c r="M530" s="7031"/>
      <c r="N530" s="4550"/>
      <c r="O530" s="5049"/>
      <c r="P530" s="5049"/>
      <c r="Q530" s="4550"/>
      <c r="R530" s="4550"/>
      <c r="S530" s="4550"/>
      <c r="T530" s="4550"/>
      <c r="U530" s="4550"/>
      <c r="V530" s="4550"/>
      <c r="W530" s="4550"/>
      <c r="X530" s="4550"/>
      <c r="Y530" s="4550"/>
      <c r="Z530" s="4550"/>
      <c r="AA530" s="4893"/>
      <c r="AB530" s="4550"/>
      <c r="AC530" s="5050"/>
      <c r="AD530" s="5050"/>
      <c r="AE530" s="5051"/>
      <c r="AF530" s="4550"/>
      <c r="AG530" s="4550"/>
    </row>
    <row r="531" spans="1:33" s="6147" customFormat="1" ht="27.95" customHeight="1">
      <c r="A531" s="7357"/>
      <c r="B531" s="7357"/>
      <c r="C531" s="4981"/>
      <c r="D531" s="4981"/>
      <c r="E531" s="4981"/>
      <c r="F531" s="8040"/>
      <c r="G531" s="4550"/>
      <c r="H531" s="7358"/>
      <c r="I531" s="4550"/>
      <c r="J531" s="7357"/>
      <c r="K531" s="7357"/>
      <c r="L531" s="7357"/>
      <c r="M531" s="4550"/>
      <c r="N531" s="4550"/>
      <c r="O531" s="5049"/>
      <c r="P531" s="5049"/>
      <c r="Q531" s="7357"/>
      <c r="R531" s="4550"/>
      <c r="S531" s="4550"/>
      <c r="T531" s="4550"/>
      <c r="U531" s="4550"/>
      <c r="V531" s="4550"/>
      <c r="W531" s="4550"/>
      <c r="X531" s="4550"/>
      <c r="Y531" s="4550"/>
      <c r="Z531" s="4550"/>
      <c r="AA531" s="4893"/>
      <c r="AB531" s="4550"/>
      <c r="AC531" s="5050"/>
      <c r="AD531" s="5050"/>
      <c r="AE531" s="5051"/>
      <c r="AF531" s="4550"/>
      <c r="AG531" s="4550"/>
    </row>
    <row r="532" spans="1:33" s="6147" customFormat="1" ht="27.95" customHeight="1">
      <c r="A532" s="7289"/>
      <c r="B532" s="7289"/>
      <c r="C532" s="4981"/>
      <c r="D532" s="4981"/>
      <c r="E532" s="4981"/>
      <c r="F532" s="7047"/>
      <c r="G532" s="4550"/>
      <c r="H532" s="7358"/>
      <c r="I532" s="4550"/>
      <c r="J532" s="7289"/>
      <c r="K532" s="7357"/>
      <c r="L532" s="7357"/>
      <c r="M532" s="4550"/>
      <c r="N532" s="4550"/>
      <c r="O532" s="5049"/>
      <c r="P532" s="5049"/>
      <c r="Q532" s="7357"/>
      <c r="R532" s="4550"/>
      <c r="S532" s="4550"/>
      <c r="T532" s="4550"/>
      <c r="U532" s="4550"/>
      <c r="V532" s="4550"/>
      <c r="W532" s="4550"/>
      <c r="X532" s="4550"/>
      <c r="Y532" s="4550"/>
      <c r="Z532" s="4550"/>
      <c r="AA532" s="4893"/>
      <c r="AB532" s="4550"/>
      <c r="AC532" s="5050"/>
      <c r="AD532" s="5050"/>
      <c r="AE532" s="5051"/>
      <c r="AF532" s="4550"/>
      <c r="AG532" s="4550"/>
    </row>
    <row r="533" spans="1:33" s="6147" customFormat="1" ht="27.95" customHeight="1">
      <c r="A533" s="7355"/>
      <c r="B533" s="4550"/>
      <c r="C533" s="4981"/>
      <c r="D533" s="4981"/>
      <c r="E533" s="4981"/>
      <c r="F533" s="7047"/>
      <c r="G533" s="4550"/>
      <c r="H533" s="7358"/>
      <c r="I533" s="4550"/>
      <c r="J533" s="7355"/>
      <c r="K533" s="7357"/>
      <c r="L533" s="7357"/>
      <c r="M533" s="4550"/>
      <c r="N533" s="4550"/>
      <c r="O533" s="5049"/>
      <c r="P533" s="5049"/>
      <c r="Q533" s="7360"/>
      <c r="R533" s="4550"/>
      <c r="S533" s="4550"/>
      <c r="T533" s="4550"/>
      <c r="U533" s="4550"/>
      <c r="V533" s="4550"/>
      <c r="W533" s="4550"/>
      <c r="X533" s="4550"/>
      <c r="Y533" s="4550"/>
      <c r="Z533" s="4550"/>
      <c r="AA533" s="4893"/>
      <c r="AB533" s="4550"/>
      <c r="AC533" s="5050"/>
      <c r="AD533" s="5050"/>
      <c r="AE533" s="5051"/>
      <c r="AF533" s="4550"/>
      <c r="AG533" s="4550"/>
    </row>
    <row r="534" spans="1:33" s="6147" customFormat="1" ht="27.95" customHeight="1">
      <c r="A534" s="7195"/>
      <c r="B534" s="7195"/>
      <c r="C534" s="4981"/>
      <c r="D534" s="4981"/>
      <c r="E534" s="4981"/>
      <c r="F534" s="7047"/>
      <c r="G534" s="4550"/>
      <c r="H534" s="7358"/>
      <c r="I534" s="4550"/>
      <c r="J534" s="7195"/>
      <c r="K534" s="7357"/>
      <c r="L534" s="7357"/>
      <c r="M534" s="4550"/>
      <c r="N534" s="4550"/>
      <c r="O534" s="5049"/>
      <c r="P534" s="5049"/>
      <c r="Q534" s="7357"/>
      <c r="R534" s="4550"/>
      <c r="S534" s="4550"/>
      <c r="T534" s="4550"/>
      <c r="U534" s="4550"/>
      <c r="V534" s="4550"/>
      <c r="W534" s="4550"/>
      <c r="X534" s="4550"/>
      <c r="Y534" s="4550"/>
      <c r="Z534" s="4550"/>
      <c r="AA534" s="4893"/>
      <c r="AB534" s="4550"/>
      <c r="AC534" s="5050"/>
      <c r="AD534" s="5050"/>
      <c r="AE534" s="5051"/>
      <c r="AF534" s="4550"/>
      <c r="AG534" s="4550"/>
    </row>
    <row r="535" spans="1:33" s="6147" customFormat="1" ht="27.95" customHeight="1">
      <c r="A535" s="7316"/>
      <c r="B535" s="7316"/>
      <c r="C535" s="4981"/>
      <c r="D535" s="4981"/>
      <c r="E535" s="4981"/>
      <c r="F535" s="7047"/>
      <c r="G535" s="4550"/>
      <c r="H535" s="7358"/>
      <c r="I535" s="4550"/>
      <c r="J535" s="7316"/>
      <c r="K535" s="7357"/>
      <c r="L535" s="7357"/>
      <c r="M535" s="7031"/>
      <c r="N535" s="4550"/>
      <c r="O535" s="5049"/>
      <c r="P535" s="5049"/>
      <c r="Q535" s="7357"/>
      <c r="R535" s="4550"/>
      <c r="S535" s="4550"/>
      <c r="T535" s="4550"/>
      <c r="U535" s="4550"/>
      <c r="V535" s="4550"/>
      <c r="W535" s="4550"/>
      <c r="X535" s="4550"/>
      <c r="Y535" s="4550"/>
      <c r="Z535" s="4550"/>
      <c r="AA535" s="4893"/>
      <c r="AB535" s="4550"/>
      <c r="AC535" s="5050"/>
      <c r="AD535" s="5050"/>
      <c r="AE535" s="5051"/>
      <c r="AF535" s="4550"/>
      <c r="AG535" s="4550"/>
    </row>
    <row r="536" spans="1:33" s="6147" customFormat="1" ht="27.95" customHeight="1">
      <c r="A536" s="7305"/>
      <c r="B536" s="7305"/>
      <c r="C536" s="4981"/>
      <c r="D536" s="4981"/>
      <c r="E536" s="4981"/>
      <c r="F536" s="7047"/>
      <c r="G536" s="4550"/>
      <c r="H536" s="7358"/>
      <c r="I536" s="4550"/>
      <c r="J536" s="7305"/>
      <c r="K536" s="7357"/>
      <c r="L536" s="7357"/>
      <c r="M536" s="7031"/>
      <c r="N536" s="4550"/>
      <c r="O536" s="5049"/>
      <c r="P536" s="5049"/>
      <c r="Q536" s="7357"/>
      <c r="R536" s="4550"/>
      <c r="S536" s="4550"/>
      <c r="T536" s="4550"/>
      <c r="U536" s="4550"/>
      <c r="V536" s="4550"/>
      <c r="W536" s="4550"/>
      <c r="X536" s="4550"/>
      <c r="Y536" s="4550"/>
      <c r="Z536" s="4550"/>
      <c r="AA536" s="4893"/>
      <c r="AB536" s="4550"/>
      <c r="AC536" s="5050"/>
      <c r="AD536" s="5050"/>
      <c r="AE536" s="5051"/>
      <c r="AF536" s="4550"/>
      <c r="AG536" s="4550"/>
    </row>
    <row r="537" spans="1:33" s="6147" customFormat="1" ht="27.95" customHeight="1">
      <c r="A537" s="7293"/>
      <c r="B537" s="4550"/>
      <c r="C537" s="4981"/>
      <c r="D537" s="4981"/>
      <c r="E537" s="4981"/>
      <c r="F537" s="7047"/>
      <c r="G537" s="4550"/>
      <c r="H537" s="7301"/>
      <c r="I537" s="4550"/>
      <c r="J537" s="4550"/>
      <c r="K537" s="4550"/>
      <c r="L537" s="7360"/>
      <c r="M537" s="7031"/>
      <c r="N537" s="4550"/>
      <c r="O537" s="5049"/>
      <c r="P537" s="5049"/>
      <c r="Q537" s="4550"/>
      <c r="R537" s="4550"/>
      <c r="S537" s="4550"/>
      <c r="T537" s="4550"/>
      <c r="U537" s="4550"/>
      <c r="V537" s="4550"/>
      <c r="W537" s="4550"/>
      <c r="X537" s="4550"/>
      <c r="Y537" s="4550"/>
      <c r="Z537" s="4550"/>
      <c r="AA537" s="4893"/>
      <c r="AB537" s="4550"/>
      <c r="AC537" s="5050"/>
      <c r="AD537" s="5050"/>
      <c r="AE537" s="5051"/>
      <c r="AF537" s="4550"/>
      <c r="AG537" s="4550"/>
    </row>
    <row r="538" spans="1:33" s="6147" customFormat="1" ht="27.95" customHeight="1">
      <c r="A538" s="7360"/>
      <c r="B538" s="4550"/>
      <c r="C538" s="4981"/>
      <c r="D538" s="4981"/>
      <c r="E538" s="4981"/>
      <c r="F538" s="8040"/>
      <c r="G538" s="4550"/>
      <c r="H538" s="7361"/>
      <c r="I538" s="4550"/>
      <c r="J538" s="4550"/>
      <c r="K538" s="4550"/>
      <c r="L538" s="7360"/>
      <c r="M538" s="7031"/>
      <c r="N538" s="4550"/>
      <c r="O538" s="5049"/>
      <c r="P538" s="5049"/>
      <c r="Q538" s="4550"/>
      <c r="R538" s="4550"/>
      <c r="S538" s="4550"/>
      <c r="T538" s="4550"/>
      <c r="U538" s="4550"/>
      <c r="V538" s="4550"/>
      <c r="W538" s="4550"/>
      <c r="X538" s="4550"/>
      <c r="Y538" s="4550"/>
      <c r="Z538" s="4550"/>
      <c r="AA538" s="4893"/>
      <c r="AB538" s="4550"/>
      <c r="AC538" s="5050"/>
      <c r="AD538" s="5050"/>
      <c r="AE538" s="5051"/>
      <c r="AF538" s="4550"/>
      <c r="AG538" s="4550"/>
    </row>
    <row r="539" spans="1:33" s="6147" customFormat="1" ht="27.95" customHeight="1">
      <c r="A539" s="7362"/>
      <c r="B539" s="4550"/>
      <c r="C539" s="4981"/>
      <c r="D539" s="4981"/>
      <c r="E539" s="4981"/>
      <c r="F539" s="8040"/>
      <c r="G539" s="4550"/>
      <c r="H539" s="7363"/>
      <c r="I539" s="4550"/>
      <c r="J539" s="4550"/>
      <c r="K539" s="4550"/>
      <c r="L539" s="7360"/>
      <c r="M539" s="7031"/>
      <c r="N539" s="4550"/>
      <c r="O539" s="5049"/>
      <c r="P539" s="5049"/>
      <c r="Q539" s="4550"/>
      <c r="R539" s="4550"/>
      <c r="S539" s="4550"/>
      <c r="T539" s="4550"/>
      <c r="U539" s="4550"/>
      <c r="V539" s="4550"/>
      <c r="W539" s="4550"/>
      <c r="X539" s="4550"/>
      <c r="Y539" s="4550"/>
      <c r="Z539" s="4550"/>
      <c r="AA539" s="4893"/>
      <c r="AB539" s="4550"/>
      <c r="AC539" s="5050"/>
      <c r="AD539" s="5050"/>
      <c r="AE539" s="5051"/>
      <c r="AF539" s="4550"/>
      <c r="AG539" s="4550"/>
    </row>
    <row r="540" spans="1:33" s="6147" customFormat="1" ht="27.95" customHeight="1">
      <c r="A540" s="7312"/>
      <c r="B540" s="4550"/>
      <c r="C540" s="4981"/>
      <c r="D540" s="4981"/>
      <c r="E540" s="4981"/>
      <c r="F540" s="7047"/>
      <c r="G540" s="4550"/>
      <c r="H540" s="7361"/>
      <c r="I540" s="4550"/>
      <c r="J540" s="4550"/>
      <c r="K540" s="4550"/>
      <c r="L540" s="7360"/>
      <c r="M540" s="7031"/>
      <c r="N540" s="4550"/>
      <c r="O540" s="5049"/>
      <c r="P540" s="5049"/>
      <c r="Q540" s="4550"/>
      <c r="R540" s="4550"/>
      <c r="S540" s="4550"/>
      <c r="T540" s="4550"/>
      <c r="U540" s="4550"/>
      <c r="V540" s="4550"/>
      <c r="W540" s="4550"/>
      <c r="X540" s="4550"/>
      <c r="Y540" s="4550"/>
      <c r="Z540" s="4550"/>
      <c r="AA540" s="4893"/>
      <c r="AB540" s="4550"/>
      <c r="AC540" s="5050"/>
      <c r="AD540" s="5050"/>
      <c r="AE540" s="5051"/>
      <c r="AF540" s="4550"/>
      <c r="AG540" s="4550"/>
    </row>
    <row r="541" spans="1:33" s="6147" customFormat="1" ht="27.95" customHeight="1">
      <c r="A541" s="7360"/>
      <c r="B541" s="4550"/>
      <c r="C541" s="4981"/>
      <c r="D541" s="4981"/>
      <c r="E541" s="4981"/>
      <c r="F541" s="8040"/>
      <c r="G541" s="4550"/>
      <c r="H541" s="7361"/>
      <c r="I541" s="4550"/>
      <c r="J541" s="4550"/>
      <c r="K541" s="4550"/>
      <c r="L541" s="7360"/>
      <c r="M541" s="7031"/>
      <c r="N541" s="4550"/>
      <c r="O541" s="5049"/>
      <c r="P541" s="5049"/>
      <c r="Q541" s="4550"/>
      <c r="R541" s="4550"/>
      <c r="S541" s="4550"/>
      <c r="T541" s="4550"/>
      <c r="U541" s="4550"/>
      <c r="V541" s="4550"/>
      <c r="W541" s="4550"/>
      <c r="X541" s="4550"/>
      <c r="Y541" s="4550"/>
      <c r="Z541" s="4550"/>
      <c r="AA541" s="4893"/>
      <c r="AB541" s="4550"/>
      <c r="AC541" s="5050"/>
      <c r="AD541" s="5050"/>
      <c r="AE541" s="5051"/>
      <c r="AF541" s="4550"/>
      <c r="AG541" s="4550"/>
    </row>
    <row r="542" spans="1:33" s="6147" customFormat="1" ht="27.95" customHeight="1">
      <c r="A542" s="7360"/>
      <c r="B542" s="9847"/>
      <c r="C542" s="11486"/>
      <c r="D542" s="11486"/>
      <c r="E542" s="11486"/>
      <c r="F542" s="12310"/>
      <c r="G542" s="9847"/>
      <c r="H542" s="12694"/>
      <c r="I542" s="4550"/>
      <c r="J542" s="9847"/>
      <c r="K542" s="9847"/>
      <c r="L542" s="4550"/>
      <c r="M542" s="12206"/>
      <c r="N542" s="4550"/>
      <c r="O542" s="5049"/>
      <c r="P542" s="5049"/>
      <c r="Q542" s="9847"/>
      <c r="R542" s="4550"/>
      <c r="S542" s="4550"/>
      <c r="T542" s="4550"/>
      <c r="U542" s="4550"/>
      <c r="V542" s="9847"/>
      <c r="W542" s="4550"/>
      <c r="X542" s="9847"/>
      <c r="Y542" s="4550"/>
      <c r="Z542" s="4550"/>
      <c r="AA542" s="11707"/>
      <c r="AB542" s="4550"/>
      <c r="AC542" s="11492"/>
      <c r="AD542" s="5050"/>
      <c r="AE542" s="11492"/>
      <c r="AF542" s="4550"/>
      <c r="AG542" s="4550"/>
    </row>
    <row r="543" spans="1:33" s="6147" customFormat="1" ht="27.95" customHeight="1">
      <c r="A543" s="7360"/>
      <c r="B543" s="11687"/>
      <c r="C543" s="12340"/>
      <c r="D543" s="12340"/>
      <c r="E543" s="12340"/>
      <c r="F543" s="12693"/>
      <c r="G543" s="11687"/>
      <c r="H543" s="12695"/>
      <c r="I543" s="4550"/>
      <c r="J543" s="11687"/>
      <c r="K543" s="11687"/>
      <c r="L543" s="4550"/>
      <c r="M543" s="11687"/>
      <c r="N543" s="4550"/>
      <c r="O543" s="5049"/>
      <c r="P543" s="5049"/>
      <c r="Q543" s="11687"/>
      <c r="R543" s="4550"/>
      <c r="S543" s="4550"/>
      <c r="T543" s="4550"/>
      <c r="U543" s="4550"/>
      <c r="V543" s="11687"/>
      <c r="W543" s="4550"/>
      <c r="X543" s="11687"/>
      <c r="Y543" s="4550"/>
      <c r="Z543" s="4550"/>
      <c r="AA543" s="12334"/>
      <c r="AB543" s="4550"/>
      <c r="AC543" s="11578"/>
      <c r="AD543" s="5050"/>
      <c r="AE543" s="11578"/>
      <c r="AF543" s="4550"/>
      <c r="AG543" s="4550"/>
    </row>
    <row r="544" spans="1:33" s="6147" customFormat="1" ht="27.95" customHeight="1">
      <c r="A544" s="7162"/>
      <c r="B544" s="11647"/>
      <c r="C544" s="11487"/>
      <c r="D544" s="11487"/>
      <c r="E544" s="11487"/>
      <c r="F544" s="12311"/>
      <c r="G544" s="11647"/>
      <c r="H544" s="12696"/>
      <c r="I544" s="4550"/>
      <c r="J544" s="11647"/>
      <c r="K544" s="11647"/>
      <c r="L544" s="4550"/>
      <c r="M544" s="11647"/>
      <c r="N544" s="4550"/>
      <c r="O544" s="5049"/>
      <c r="P544" s="5049"/>
      <c r="Q544" s="11647"/>
      <c r="R544" s="4550"/>
      <c r="S544" s="4550"/>
      <c r="T544" s="4550"/>
      <c r="U544" s="4550"/>
      <c r="V544" s="11647"/>
      <c r="W544" s="4550"/>
      <c r="X544" s="11647"/>
      <c r="Y544" s="4550"/>
      <c r="Z544" s="4550"/>
      <c r="AA544" s="11708"/>
      <c r="AB544" s="4550"/>
      <c r="AC544" s="11493"/>
      <c r="AD544" s="5050"/>
      <c r="AE544" s="11493"/>
      <c r="AF544" s="4550"/>
      <c r="AG544" s="4550"/>
    </row>
    <row r="545" spans="1:33" s="6147" customFormat="1" ht="27.95" customHeight="1">
      <c r="A545" s="7162"/>
      <c r="B545" s="4550"/>
      <c r="C545" s="4981"/>
      <c r="D545" s="4981"/>
      <c r="E545" s="4981"/>
      <c r="F545" s="8040"/>
      <c r="G545" s="4550"/>
      <c r="H545" s="7361"/>
      <c r="I545" s="4550"/>
      <c r="J545" s="4550"/>
      <c r="K545" s="4550"/>
      <c r="L545" s="4550"/>
      <c r="M545" s="7031"/>
      <c r="N545" s="4550"/>
      <c r="O545" s="5049"/>
      <c r="P545" s="5049"/>
      <c r="Q545" s="4550"/>
      <c r="R545" s="4550"/>
      <c r="S545" s="4550"/>
      <c r="T545" s="4550"/>
      <c r="U545" s="4550"/>
      <c r="V545" s="4550"/>
      <c r="W545" s="4550"/>
      <c r="X545" s="4550"/>
      <c r="Y545" s="4550"/>
      <c r="Z545" s="4550"/>
      <c r="AA545" s="4893"/>
      <c r="AB545" s="4550"/>
      <c r="AC545" s="5050"/>
      <c r="AD545" s="5050"/>
      <c r="AE545" s="5051"/>
      <c r="AF545" s="4550"/>
      <c r="AG545" s="4550"/>
    </row>
    <row r="546" spans="1:33" s="6147" customFormat="1" ht="27.95" customHeight="1">
      <c r="A546" s="7364"/>
      <c r="B546" s="4550"/>
      <c r="C546" s="4981"/>
      <c r="D546" s="4981"/>
      <c r="E546" s="4981"/>
      <c r="F546" s="7047"/>
      <c r="G546" s="4550"/>
      <c r="H546" s="7361"/>
      <c r="I546" s="4550"/>
      <c r="J546" s="4550"/>
      <c r="K546" s="4550"/>
      <c r="L546" s="4550"/>
      <c r="M546" s="7031"/>
      <c r="N546" s="4550"/>
      <c r="O546" s="5049"/>
      <c r="P546" s="5049"/>
      <c r="Q546" s="4550"/>
      <c r="R546" s="4550"/>
      <c r="S546" s="4550"/>
      <c r="T546" s="4550"/>
      <c r="U546" s="4550"/>
      <c r="V546" s="4550"/>
      <c r="W546" s="4550"/>
      <c r="X546" s="4550"/>
      <c r="Y546" s="4550"/>
      <c r="Z546" s="4550"/>
      <c r="AA546" s="4893"/>
      <c r="AB546" s="4550"/>
      <c r="AC546" s="5050"/>
      <c r="AD546" s="5050"/>
      <c r="AE546" s="5051"/>
      <c r="AF546" s="4550"/>
      <c r="AG546" s="4550"/>
    </row>
    <row r="547" spans="1:33" s="6147" customFormat="1" ht="27.95" customHeight="1">
      <c r="A547" s="7279"/>
      <c r="B547" s="4550"/>
      <c r="C547" s="4981"/>
      <c r="D547" s="4981"/>
      <c r="E547" s="4981"/>
      <c r="F547" s="7047"/>
      <c r="G547" s="4550"/>
      <c r="H547" s="7361"/>
      <c r="I547" s="4550"/>
      <c r="J547" s="4550"/>
      <c r="K547" s="4550"/>
      <c r="L547" s="4550"/>
      <c r="M547" s="7031"/>
      <c r="N547" s="4550"/>
      <c r="O547" s="5049"/>
      <c r="P547" s="5049"/>
      <c r="Q547" s="4550"/>
      <c r="R547" s="4550"/>
      <c r="S547" s="4550"/>
      <c r="T547" s="4550"/>
      <c r="U547" s="4550"/>
      <c r="V547" s="4550"/>
      <c r="W547" s="4550"/>
      <c r="X547" s="4550"/>
      <c r="Y547" s="4550"/>
      <c r="Z547" s="4550"/>
      <c r="AA547" s="4893"/>
      <c r="AB547" s="4550"/>
      <c r="AC547" s="5050"/>
      <c r="AD547" s="5050"/>
      <c r="AE547" s="5051"/>
      <c r="AF547" s="4550"/>
      <c r="AG547" s="4550"/>
    </row>
    <row r="548" spans="1:33" s="6147" customFormat="1" ht="27.95" customHeight="1">
      <c r="A548" s="7360"/>
      <c r="B548" s="7365"/>
      <c r="C548" s="4981"/>
      <c r="D548" s="4981"/>
      <c r="E548" s="4981"/>
      <c r="F548" s="7047"/>
      <c r="G548" s="4550"/>
      <c r="H548" s="7361"/>
      <c r="I548" s="4550"/>
      <c r="J548" s="4550"/>
      <c r="K548" s="4550"/>
      <c r="L548" s="4550"/>
      <c r="M548" s="7031"/>
      <c r="N548" s="4550"/>
      <c r="O548" s="5049"/>
      <c r="P548" s="5049"/>
      <c r="Q548" s="4550"/>
      <c r="R548" s="4550"/>
      <c r="S548" s="4550"/>
      <c r="T548" s="4550"/>
      <c r="U548" s="4550"/>
      <c r="V548" s="7343"/>
      <c r="W548" s="4550"/>
      <c r="X548" s="7343"/>
      <c r="Y548" s="4550"/>
      <c r="Z548" s="4550"/>
      <c r="AA548" s="4893"/>
      <c r="AB548" s="4550"/>
      <c r="AC548" s="5050"/>
      <c r="AD548" s="5050"/>
      <c r="AE548" s="5051"/>
      <c r="AF548" s="4550"/>
      <c r="AG548" s="4550"/>
    </row>
    <row r="549" spans="1:33" s="6147" customFormat="1" ht="27.95" customHeight="1">
      <c r="A549" s="7267"/>
      <c r="B549" s="4550"/>
      <c r="C549" s="4981"/>
      <c r="D549" s="4981"/>
      <c r="E549" s="4981"/>
      <c r="F549" s="7047"/>
      <c r="G549" s="4550"/>
      <c r="H549" s="7361"/>
      <c r="I549" s="4550"/>
      <c r="J549" s="4550"/>
      <c r="K549" s="4550"/>
      <c r="L549" s="4550"/>
      <c r="M549" s="4550"/>
      <c r="N549" s="4550"/>
      <c r="O549" s="5049"/>
      <c r="P549" s="5049"/>
      <c r="Q549" s="4550"/>
      <c r="R549" s="4550"/>
      <c r="S549" s="4550"/>
      <c r="T549" s="4550"/>
      <c r="U549" s="4550"/>
      <c r="V549" s="7343"/>
      <c r="W549" s="4550"/>
      <c r="X549" s="7343"/>
      <c r="Y549" s="4550"/>
      <c r="Z549" s="4550"/>
      <c r="AA549" s="4893"/>
      <c r="AB549" s="4550"/>
      <c r="AC549" s="5050"/>
      <c r="AD549" s="5050"/>
      <c r="AE549" s="5051"/>
      <c r="AF549" s="4550"/>
      <c r="AG549" s="4550"/>
    </row>
    <row r="550" spans="1:33" s="6147" customFormat="1" ht="27.95" customHeight="1">
      <c r="A550" s="7305"/>
      <c r="B550" s="4550"/>
      <c r="C550" s="4981"/>
      <c r="D550" s="4981"/>
      <c r="E550" s="4981"/>
      <c r="F550" s="7047"/>
      <c r="G550" s="4550"/>
      <c r="H550" s="7361"/>
      <c r="I550" s="4550"/>
      <c r="J550" s="4550"/>
      <c r="K550" s="4550"/>
      <c r="L550" s="4550"/>
      <c r="M550" s="7031"/>
      <c r="N550" s="4550"/>
      <c r="O550" s="5049"/>
      <c r="P550" s="5049"/>
      <c r="Q550" s="4550"/>
      <c r="R550" s="4550"/>
      <c r="S550" s="4550"/>
      <c r="T550" s="4550"/>
      <c r="U550" s="4550"/>
      <c r="V550" s="4550"/>
      <c r="W550" s="4550"/>
      <c r="X550" s="4550"/>
      <c r="Y550" s="4550"/>
      <c r="Z550" s="4550"/>
      <c r="AA550" s="4893"/>
      <c r="AB550" s="4550"/>
      <c r="AC550" s="5050"/>
      <c r="AD550" s="5050"/>
      <c r="AE550" s="5051"/>
      <c r="AF550" s="4550"/>
      <c r="AG550" s="4550"/>
    </row>
    <row r="551" spans="1:33" s="6147" customFormat="1" ht="27.95" customHeight="1">
      <c r="A551" s="7236"/>
      <c r="B551" s="4550"/>
      <c r="C551" s="4981"/>
      <c r="D551" s="4981"/>
      <c r="E551" s="4981"/>
      <c r="F551" s="7047"/>
      <c r="G551" s="4550"/>
      <c r="H551" s="7366"/>
      <c r="I551" s="4550"/>
      <c r="J551" s="4550"/>
      <c r="K551" s="4550"/>
      <c r="L551" s="4550"/>
      <c r="M551" s="7031"/>
      <c r="N551" s="4550"/>
      <c r="O551" s="5049"/>
      <c r="P551" s="5049"/>
      <c r="Q551" s="4550"/>
      <c r="R551" s="4550"/>
      <c r="S551" s="4550"/>
      <c r="T551" s="4550"/>
      <c r="U551" s="4550"/>
      <c r="V551" s="4550"/>
      <c r="W551" s="4550"/>
      <c r="X551" s="4550"/>
      <c r="Y551" s="4550"/>
      <c r="Z551" s="4550"/>
      <c r="AA551" s="4893"/>
      <c r="AB551" s="4550"/>
      <c r="AC551" s="5050"/>
      <c r="AD551" s="5050"/>
      <c r="AE551" s="5051"/>
      <c r="AF551" s="4550"/>
      <c r="AG551" s="4550"/>
    </row>
    <row r="552" spans="1:33" s="6147" customFormat="1" ht="27.95" customHeight="1">
      <c r="A552" s="7293"/>
      <c r="B552" s="4550"/>
      <c r="C552" s="4981"/>
      <c r="D552" s="4981"/>
      <c r="E552" s="4981"/>
      <c r="F552" s="7047"/>
      <c r="G552" s="4550"/>
      <c r="H552" s="7366"/>
      <c r="I552" s="4550"/>
      <c r="J552" s="4550"/>
      <c r="K552" s="4550"/>
      <c r="L552" s="4550"/>
      <c r="M552" s="4550"/>
      <c r="N552" s="4550"/>
      <c r="O552" s="5049"/>
      <c r="P552" s="5049"/>
      <c r="Q552" s="4550"/>
      <c r="R552" s="4550"/>
      <c r="S552" s="4550"/>
      <c r="T552" s="4550"/>
      <c r="U552" s="4550"/>
      <c r="V552" s="4550"/>
      <c r="W552" s="4550"/>
      <c r="X552" s="4550"/>
      <c r="Y552" s="4550"/>
      <c r="Z552" s="4550"/>
      <c r="AA552" s="4893"/>
      <c r="AB552" s="4550"/>
      <c r="AC552" s="5050"/>
      <c r="AD552" s="5050"/>
      <c r="AE552" s="5051"/>
      <c r="AF552" s="4550"/>
      <c r="AG552" s="4550"/>
    </row>
    <row r="553" spans="1:33" s="6147" customFormat="1" ht="27.95" customHeight="1">
      <c r="A553" s="7248"/>
      <c r="B553" s="4550"/>
      <c r="C553" s="4981"/>
      <c r="D553" s="4981"/>
      <c r="E553" s="4981"/>
      <c r="F553" s="8040"/>
      <c r="G553" s="4550"/>
      <c r="H553" s="7366"/>
      <c r="I553" s="4550"/>
      <c r="J553" s="4550"/>
      <c r="K553" s="4550"/>
      <c r="L553" s="4550"/>
      <c r="M553" s="7031"/>
      <c r="N553" s="4550"/>
      <c r="O553" s="5049"/>
      <c r="P553" s="5049"/>
      <c r="Q553" s="4550"/>
      <c r="R553" s="4550"/>
      <c r="S553" s="4550"/>
      <c r="T553" s="4550"/>
      <c r="U553" s="4550"/>
      <c r="V553" s="4550"/>
      <c r="W553" s="4550"/>
      <c r="X553" s="4550"/>
      <c r="Y553" s="4550"/>
      <c r="Z553" s="4550"/>
      <c r="AA553" s="4893"/>
      <c r="AB553" s="4550"/>
      <c r="AC553" s="5050"/>
      <c r="AD553" s="5050"/>
      <c r="AE553" s="5051"/>
      <c r="AF553" s="4550"/>
      <c r="AG553" s="4550"/>
    </row>
    <row r="554" spans="1:33" s="6147" customFormat="1" ht="27.95" customHeight="1">
      <c r="A554" s="7367"/>
      <c r="B554" s="4550"/>
      <c r="C554" s="4981"/>
      <c r="D554" s="4981"/>
      <c r="E554" s="4981"/>
      <c r="F554" s="8040"/>
      <c r="G554" s="4550"/>
      <c r="H554" s="7366"/>
      <c r="I554" s="4550"/>
      <c r="J554" s="4550"/>
      <c r="K554" s="4550"/>
      <c r="L554" s="4550"/>
      <c r="M554" s="4550"/>
      <c r="N554" s="4550"/>
      <c r="O554" s="5049"/>
      <c r="P554" s="5049"/>
      <c r="Q554" s="4550"/>
      <c r="R554" s="4550"/>
      <c r="S554" s="4550"/>
      <c r="T554" s="4550"/>
      <c r="U554" s="4550"/>
      <c r="V554" s="4550"/>
      <c r="W554" s="4550"/>
      <c r="X554" s="4550"/>
      <c r="Y554" s="4550"/>
      <c r="Z554" s="4550"/>
      <c r="AA554" s="4893"/>
      <c r="AB554" s="4550"/>
      <c r="AC554" s="5050"/>
      <c r="AD554" s="5050"/>
      <c r="AE554" s="5051"/>
      <c r="AF554" s="4550"/>
      <c r="AG554" s="4550"/>
    </row>
    <row r="555" spans="1:33" s="6147" customFormat="1" ht="27.95" customHeight="1">
      <c r="A555" s="7367"/>
      <c r="B555" s="4550"/>
      <c r="C555" s="4981"/>
      <c r="D555" s="4981"/>
      <c r="E555" s="4981"/>
      <c r="F555" s="8040"/>
      <c r="G555" s="4550"/>
      <c r="H555" s="7366"/>
      <c r="I555" s="4550"/>
      <c r="J555" s="4550"/>
      <c r="K555" s="4550"/>
      <c r="L555" s="4550"/>
      <c r="M555" s="7031"/>
      <c r="N555" s="4550"/>
      <c r="O555" s="5049"/>
      <c r="P555" s="5049"/>
      <c r="Q555" s="4550"/>
      <c r="R555" s="4550"/>
      <c r="S555" s="4550"/>
      <c r="T555" s="4550"/>
      <c r="U555" s="4550"/>
      <c r="V555" s="4550"/>
      <c r="W555" s="4550"/>
      <c r="X555" s="4550"/>
      <c r="Y555" s="4550"/>
      <c r="Z555" s="4550"/>
      <c r="AA555" s="4893"/>
      <c r="AB555" s="4550"/>
      <c r="AC555" s="5050"/>
      <c r="AD555" s="5050"/>
      <c r="AE555" s="5051"/>
      <c r="AF555" s="4550"/>
      <c r="AG555" s="4550"/>
    </row>
    <row r="556" spans="1:33" s="6147" customFormat="1" ht="27.95" customHeight="1">
      <c r="A556" s="7186"/>
      <c r="B556" s="4550"/>
      <c r="C556" s="4981"/>
      <c r="D556" s="4981"/>
      <c r="E556" s="4981"/>
      <c r="F556" s="8040"/>
      <c r="G556" s="4550"/>
      <c r="H556" s="7366"/>
      <c r="I556" s="4550"/>
      <c r="J556" s="4550"/>
      <c r="K556" s="4550"/>
      <c r="L556" s="4550"/>
      <c r="M556" s="7031"/>
      <c r="N556" s="4550"/>
      <c r="O556" s="5049"/>
      <c r="P556" s="5049"/>
      <c r="Q556" s="4550"/>
      <c r="R556" s="4550"/>
      <c r="S556" s="4550"/>
      <c r="T556" s="4550"/>
      <c r="U556" s="4550"/>
      <c r="V556" s="4550"/>
      <c r="W556" s="4550"/>
      <c r="X556" s="4550"/>
      <c r="Y556" s="4550"/>
      <c r="Z556" s="4550"/>
      <c r="AA556" s="4893"/>
      <c r="AB556" s="4550"/>
      <c r="AC556" s="5050"/>
      <c r="AD556" s="5050"/>
      <c r="AE556" s="5051"/>
      <c r="AF556" s="4550"/>
      <c r="AG556" s="4550"/>
    </row>
    <row r="557" spans="1:33" s="6147" customFormat="1" ht="27.95" customHeight="1">
      <c r="A557" s="7292"/>
      <c r="B557" s="4550"/>
      <c r="C557" s="4981"/>
      <c r="D557" s="4981"/>
      <c r="E557" s="4981"/>
      <c r="F557" s="8040"/>
      <c r="G557" s="4550"/>
      <c r="H557" s="7366"/>
      <c r="I557" s="4550"/>
      <c r="J557" s="4550"/>
      <c r="K557" s="4550"/>
      <c r="L557" s="4550"/>
      <c r="M557" s="7031"/>
      <c r="N557" s="4550"/>
      <c r="O557" s="5049"/>
      <c r="P557" s="5049"/>
      <c r="Q557" s="4550"/>
      <c r="R557" s="4550"/>
      <c r="S557" s="4550"/>
      <c r="T557" s="4550"/>
      <c r="U557" s="4550"/>
      <c r="V557" s="4550"/>
      <c r="W557" s="4550"/>
      <c r="X557" s="4550"/>
      <c r="Y557" s="4550"/>
      <c r="Z557" s="4550"/>
      <c r="AA557" s="4893"/>
      <c r="AB557" s="4550"/>
      <c r="AC557" s="5050"/>
      <c r="AD557" s="5050"/>
      <c r="AE557" s="5051"/>
      <c r="AF557" s="4550"/>
      <c r="AG557" s="4550"/>
    </row>
    <row r="558" spans="1:33" s="6147" customFormat="1" ht="27.95" customHeight="1">
      <c r="A558" s="7206"/>
      <c r="B558" s="4550"/>
      <c r="C558" s="4981"/>
      <c r="D558" s="4981"/>
      <c r="E558" s="4981"/>
      <c r="F558" s="7047"/>
      <c r="G558" s="4550"/>
      <c r="H558" s="7366"/>
      <c r="I558" s="4550"/>
      <c r="J558" s="4550"/>
      <c r="K558" s="4550"/>
      <c r="L558" s="4550"/>
      <c r="M558" s="4550"/>
      <c r="N558" s="4550"/>
      <c r="O558" s="5049"/>
      <c r="P558" s="5049"/>
      <c r="Q558" s="4550"/>
      <c r="R558" s="4550"/>
      <c r="S558" s="4550"/>
      <c r="T558" s="4550"/>
      <c r="U558" s="4550"/>
      <c r="V558" s="4550"/>
      <c r="W558" s="4550"/>
      <c r="X558" s="4550"/>
      <c r="Y558" s="4550"/>
      <c r="Z558" s="4550"/>
      <c r="AA558" s="4893"/>
      <c r="AB558" s="4550"/>
      <c r="AC558" s="5050"/>
      <c r="AD558" s="5050"/>
      <c r="AE558" s="5051"/>
      <c r="AF558" s="4550"/>
      <c r="AG558" s="4550"/>
    </row>
    <row r="559" spans="1:33" s="6147" customFormat="1" ht="27.95" customHeight="1">
      <c r="A559" s="7265"/>
      <c r="B559" s="4550"/>
      <c r="C559" s="4981"/>
      <c r="D559" s="4981"/>
      <c r="E559" s="4981"/>
      <c r="F559" s="7047"/>
      <c r="G559" s="4550"/>
      <c r="H559" s="7366"/>
      <c r="I559" s="4550"/>
      <c r="J559" s="4550"/>
      <c r="K559" s="4550"/>
      <c r="L559" s="4550"/>
      <c r="M559" s="4550"/>
      <c r="N559" s="4550"/>
      <c r="O559" s="5049"/>
      <c r="P559" s="5049"/>
      <c r="Q559" s="4550"/>
      <c r="R559" s="4550"/>
      <c r="S559" s="4550"/>
      <c r="T559" s="4550"/>
      <c r="U559" s="4550"/>
      <c r="V559" s="4550"/>
      <c r="W559" s="4550"/>
      <c r="X559" s="4550"/>
      <c r="Y559" s="4550"/>
      <c r="Z559" s="4550"/>
      <c r="AA559" s="4893"/>
      <c r="AB559" s="4550"/>
      <c r="AC559" s="5050"/>
      <c r="AD559" s="5050"/>
      <c r="AE559" s="5051"/>
      <c r="AF559" s="4550"/>
      <c r="AG559" s="4550"/>
    </row>
    <row r="560" spans="1:33" s="6147" customFormat="1" ht="27.95" customHeight="1">
      <c r="A560" s="7259"/>
      <c r="B560" s="7350"/>
      <c r="C560" s="4981"/>
      <c r="D560" s="4981"/>
      <c r="E560" s="4981"/>
      <c r="F560" s="8040"/>
      <c r="G560" s="4550"/>
      <c r="H560" s="7366"/>
      <c r="I560" s="4550"/>
      <c r="J560" s="7350"/>
      <c r="K560" s="4550"/>
      <c r="L560" s="4550"/>
      <c r="M560" s="4550"/>
      <c r="N560" s="4550"/>
      <c r="O560" s="5049"/>
      <c r="P560" s="5049"/>
      <c r="Q560" s="4550"/>
      <c r="R560" s="4550"/>
      <c r="S560" s="4550"/>
      <c r="T560" s="4550"/>
      <c r="U560" s="4550"/>
      <c r="V560" s="4550"/>
      <c r="W560" s="4550"/>
      <c r="X560" s="4550"/>
      <c r="Y560" s="4550"/>
      <c r="Z560" s="4550"/>
      <c r="AA560" s="4893"/>
      <c r="AB560" s="4550"/>
      <c r="AC560" s="5050"/>
      <c r="AD560" s="5050"/>
      <c r="AE560" s="5051"/>
      <c r="AF560" s="4550"/>
      <c r="AG560" s="4550"/>
    </row>
    <row r="561" spans="1:33" s="6147" customFormat="1" ht="27.95" customHeight="1">
      <c r="A561" s="7367"/>
      <c r="B561" s="4550"/>
      <c r="C561" s="4981"/>
      <c r="D561" s="4981"/>
      <c r="E561" s="4981"/>
      <c r="F561" s="7047"/>
      <c r="G561" s="4550"/>
      <c r="H561" s="7366"/>
      <c r="I561" s="4550"/>
      <c r="J561" s="4550"/>
      <c r="K561" s="4550"/>
      <c r="L561" s="4550"/>
      <c r="M561" s="4550"/>
      <c r="N561" s="4550"/>
      <c r="O561" s="5049"/>
      <c r="P561" s="5049"/>
      <c r="Q561" s="4550"/>
      <c r="R561" s="4550"/>
      <c r="S561" s="4550"/>
      <c r="T561" s="4550"/>
      <c r="U561" s="4550"/>
      <c r="V561" s="4550"/>
      <c r="W561" s="4550"/>
      <c r="X561" s="4550"/>
      <c r="Y561" s="4550"/>
      <c r="Z561" s="4550"/>
      <c r="AA561" s="4893"/>
      <c r="AB561" s="4550"/>
      <c r="AC561" s="5050"/>
      <c r="AD561" s="5050"/>
      <c r="AE561" s="5051"/>
      <c r="AF561" s="4550"/>
      <c r="AG561" s="4550"/>
    </row>
    <row r="562" spans="1:33" s="6147" customFormat="1" ht="27.95" customHeight="1">
      <c r="A562" s="7316"/>
      <c r="B562" s="4550"/>
      <c r="C562" s="4981"/>
      <c r="D562" s="4981"/>
      <c r="E562" s="4981"/>
      <c r="F562" s="7047"/>
      <c r="G562" s="4550"/>
      <c r="H562" s="7366"/>
      <c r="I562" s="4550"/>
      <c r="J562" s="4550"/>
      <c r="K562" s="4550"/>
      <c r="L562" s="4550"/>
      <c r="M562" s="7031"/>
      <c r="N562" s="4550"/>
      <c r="O562" s="5049"/>
      <c r="P562" s="5049"/>
      <c r="Q562" s="4550"/>
      <c r="R562" s="4550"/>
      <c r="S562" s="4550"/>
      <c r="T562" s="4550"/>
      <c r="U562" s="4550"/>
      <c r="V562" s="4550"/>
      <c r="W562" s="4550"/>
      <c r="X562" s="4550"/>
      <c r="Y562" s="4550"/>
      <c r="Z562" s="4550"/>
      <c r="AA562" s="4893"/>
      <c r="AB562" s="4550"/>
      <c r="AC562" s="5050"/>
      <c r="AD562" s="5050"/>
      <c r="AE562" s="5051"/>
      <c r="AF562" s="4550"/>
      <c r="AG562" s="4550"/>
    </row>
    <row r="563" spans="1:33" s="6147" customFormat="1" ht="27.95" customHeight="1">
      <c r="A563" s="7368"/>
      <c r="B563" s="7368"/>
      <c r="C563" s="4981"/>
      <c r="D563" s="4981"/>
      <c r="E563" s="4981"/>
      <c r="F563" s="7047"/>
      <c r="G563" s="4550"/>
      <c r="H563" s="7366"/>
      <c r="I563" s="4550"/>
      <c r="J563" s="7368"/>
      <c r="K563" s="4550"/>
      <c r="L563" s="4550"/>
      <c r="M563" s="4550"/>
      <c r="N563" s="4550"/>
      <c r="O563" s="5049"/>
      <c r="P563" s="5049"/>
      <c r="Q563" s="4550"/>
      <c r="R563" s="4550"/>
      <c r="S563" s="4550"/>
      <c r="T563" s="4550"/>
      <c r="U563" s="4550"/>
      <c r="V563" s="4550"/>
      <c r="W563" s="4550"/>
      <c r="X563" s="4550"/>
      <c r="Y563" s="4550"/>
      <c r="Z563" s="4550"/>
      <c r="AA563" s="4893"/>
      <c r="AB563" s="4550"/>
      <c r="AC563" s="5050"/>
      <c r="AD563" s="5050"/>
      <c r="AE563" s="5051"/>
      <c r="AF563" s="4550"/>
      <c r="AG563" s="4550"/>
    </row>
    <row r="564" spans="1:33" s="6147" customFormat="1" ht="27.95" customHeight="1">
      <c r="A564" s="7247"/>
      <c r="B564" s="7247"/>
      <c r="C564" s="4981"/>
      <c r="D564" s="4981"/>
      <c r="E564" s="4981"/>
      <c r="F564" s="7047"/>
      <c r="G564" s="4550"/>
      <c r="H564" s="7366"/>
      <c r="I564" s="4550"/>
      <c r="J564" s="7247"/>
      <c r="K564" s="7367"/>
      <c r="L564" s="7367"/>
      <c r="M564" s="7031"/>
      <c r="N564" s="4550"/>
      <c r="O564" s="5049"/>
      <c r="P564" s="5049"/>
      <c r="Q564" s="7367"/>
      <c r="R564" s="4550"/>
      <c r="S564" s="4550"/>
      <c r="T564" s="4550"/>
      <c r="U564" s="4550"/>
      <c r="V564" s="4550"/>
      <c r="W564" s="4550"/>
      <c r="X564" s="4550"/>
      <c r="Y564" s="4550"/>
      <c r="Z564" s="4550"/>
      <c r="AA564" s="4893"/>
      <c r="AB564" s="4550"/>
      <c r="AC564" s="5050"/>
      <c r="AD564" s="5050"/>
      <c r="AE564" s="5051"/>
      <c r="AF564" s="4550"/>
      <c r="AG564" s="4550"/>
    </row>
    <row r="565" spans="1:33" s="6147" customFormat="1" ht="27.95" customHeight="1">
      <c r="A565" s="7369"/>
      <c r="B565" s="4550"/>
      <c r="C565" s="4981"/>
      <c r="D565" s="4981"/>
      <c r="E565" s="4981"/>
      <c r="F565" s="7047"/>
      <c r="G565" s="4550"/>
      <c r="H565" s="7301"/>
      <c r="I565" s="4550"/>
      <c r="J565" s="4550"/>
      <c r="K565" s="4550"/>
      <c r="L565" s="7369"/>
      <c r="M565" s="4550"/>
      <c r="N565" s="4550"/>
      <c r="O565" s="5049"/>
      <c r="P565" s="5049"/>
      <c r="Q565" s="4550"/>
      <c r="R565" s="4550"/>
      <c r="S565" s="4550"/>
      <c r="T565" s="4550"/>
      <c r="U565" s="4550"/>
      <c r="V565" s="4550"/>
      <c r="W565" s="4550"/>
      <c r="X565" s="4550"/>
      <c r="Y565" s="4550"/>
      <c r="Z565" s="4550"/>
      <c r="AA565" s="4893"/>
      <c r="AB565" s="4550"/>
      <c r="AC565" s="5050"/>
      <c r="AD565" s="5050"/>
      <c r="AE565" s="5051"/>
      <c r="AF565" s="4550"/>
      <c r="AG565" s="4550"/>
    </row>
    <row r="566" spans="1:33" s="6147" customFormat="1" ht="27.95" customHeight="1">
      <c r="A566" s="7280"/>
      <c r="B566" s="7280"/>
      <c r="C566" s="4981"/>
      <c r="D566" s="4981"/>
      <c r="E566" s="4981"/>
      <c r="F566" s="7047"/>
      <c r="G566" s="4550"/>
      <c r="H566" s="7370"/>
      <c r="I566" s="4550"/>
      <c r="J566" s="7280"/>
      <c r="K566" s="4550"/>
      <c r="L566" s="7369"/>
      <c r="M566" s="7031"/>
      <c r="N566" s="4550"/>
      <c r="O566" s="5049"/>
      <c r="P566" s="5049"/>
      <c r="Q566" s="4550"/>
      <c r="R566" s="4550"/>
      <c r="S566" s="4550"/>
      <c r="T566" s="4550"/>
      <c r="U566" s="4550"/>
      <c r="V566" s="4550"/>
      <c r="W566" s="4550"/>
      <c r="X566" s="4550"/>
      <c r="Y566" s="4550"/>
      <c r="Z566" s="4550"/>
      <c r="AA566" s="4893"/>
      <c r="AB566" s="4550"/>
      <c r="AC566" s="5050"/>
      <c r="AD566" s="5050"/>
      <c r="AE566" s="5051"/>
      <c r="AF566" s="4550"/>
      <c r="AG566" s="4550"/>
    </row>
    <row r="567" spans="1:33" s="6147" customFormat="1" ht="27.95" customHeight="1">
      <c r="A567" s="7332"/>
      <c r="B567" s="4550"/>
      <c r="C567" s="4981"/>
      <c r="D567" s="4981"/>
      <c r="E567" s="4981"/>
      <c r="F567" s="7047"/>
      <c r="G567" s="4550"/>
      <c r="H567" s="7370"/>
      <c r="I567" s="4550"/>
      <c r="J567" s="4550"/>
      <c r="K567" s="4550"/>
      <c r="L567" s="7369"/>
      <c r="M567" s="4550"/>
      <c r="N567" s="4550"/>
      <c r="O567" s="5049"/>
      <c r="P567" s="5049"/>
      <c r="Q567" s="4550"/>
      <c r="R567" s="4550"/>
      <c r="S567" s="4550"/>
      <c r="T567" s="4550"/>
      <c r="U567" s="4550"/>
      <c r="V567" s="4550"/>
      <c r="W567" s="4550"/>
      <c r="X567" s="4550"/>
      <c r="Y567" s="4550"/>
      <c r="Z567" s="4550"/>
      <c r="AA567" s="4893"/>
      <c r="AB567" s="4550"/>
      <c r="AC567" s="5050"/>
      <c r="AD567" s="5050"/>
      <c r="AE567" s="5051"/>
      <c r="AF567" s="4550"/>
      <c r="AG567" s="4550"/>
    </row>
    <row r="568" spans="1:33" s="6147" customFormat="1" ht="27.95" customHeight="1">
      <c r="A568" s="7369"/>
      <c r="B568" s="4550"/>
      <c r="C568" s="4981"/>
      <c r="D568" s="4981"/>
      <c r="E568" s="4981"/>
      <c r="F568" s="7047"/>
      <c r="G568" s="4550"/>
      <c r="H568" s="7370"/>
      <c r="I568" s="4550"/>
      <c r="J568" s="4550"/>
      <c r="K568" s="4550"/>
      <c r="L568" s="7369"/>
      <c r="M568" s="4550"/>
      <c r="N568" s="4550"/>
      <c r="O568" s="5049"/>
      <c r="P568" s="5049"/>
      <c r="Q568" s="4550"/>
      <c r="R568" s="4550"/>
      <c r="S568" s="4550"/>
      <c r="T568" s="4550"/>
      <c r="U568" s="4550"/>
      <c r="V568" s="7359"/>
      <c r="W568" s="4550"/>
      <c r="X568" s="7359"/>
      <c r="Y568" s="4550"/>
      <c r="Z568" s="4550"/>
      <c r="AA568" s="4893"/>
      <c r="AB568" s="4550"/>
      <c r="AC568" s="5050"/>
      <c r="AD568" s="5050"/>
      <c r="AE568" s="5051"/>
      <c r="AF568" s="4550"/>
      <c r="AG568" s="4550"/>
    </row>
    <row r="569" spans="1:33" s="6147" customFormat="1" ht="27.95" customHeight="1">
      <c r="A569" s="7355"/>
      <c r="B569" s="4550"/>
      <c r="C569" s="4981"/>
      <c r="D569" s="4981"/>
      <c r="E569" s="4981"/>
      <c r="F569" s="7047"/>
      <c r="G569" s="4550"/>
      <c r="H569" s="7370"/>
      <c r="I569" s="4550"/>
      <c r="J569" s="4550"/>
      <c r="K569" s="4550"/>
      <c r="L569" s="7369"/>
      <c r="M569" s="4550"/>
      <c r="N569" s="4550"/>
      <c r="O569" s="5049"/>
      <c r="P569" s="5049"/>
      <c r="Q569" s="4550"/>
      <c r="R569" s="4550"/>
      <c r="S569" s="4550"/>
      <c r="T569" s="4550"/>
      <c r="U569" s="4550"/>
      <c r="V569" s="7359"/>
      <c r="W569" s="4550"/>
      <c r="X569" s="7359"/>
      <c r="Y569" s="4550"/>
      <c r="Z569" s="4550"/>
      <c r="AA569" s="4893"/>
      <c r="AB569" s="4550"/>
      <c r="AC569" s="5050"/>
      <c r="AD569" s="5050"/>
      <c r="AE569" s="5051"/>
      <c r="AF569" s="4550"/>
      <c r="AG569" s="4550"/>
    </row>
    <row r="570" spans="1:33" s="6147" customFormat="1" ht="27.95" customHeight="1">
      <c r="A570" s="7316"/>
      <c r="B570" s="4550"/>
      <c r="C570" s="4981"/>
      <c r="D570" s="4981"/>
      <c r="E570" s="4981"/>
      <c r="F570" s="7047"/>
      <c r="G570" s="4550"/>
      <c r="H570" s="7370"/>
      <c r="I570" s="4550"/>
      <c r="J570" s="4550"/>
      <c r="K570" s="4550"/>
      <c r="L570" s="7369"/>
      <c r="M570" s="4550"/>
      <c r="N570" s="4550"/>
      <c r="O570" s="5049"/>
      <c r="P570" s="5049"/>
      <c r="Q570" s="4550"/>
      <c r="R570" s="4550"/>
      <c r="S570" s="4550"/>
      <c r="T570" s="4550"/>
      <c r="U570" s="4550"/>
      <c r="V570" s="7359"/>
      <c r="W570" s="4550"/>
      <c r="X570" s="7359"/>
      <c r="Y570" s="4550"/>
      <c r="Z570" s="4550"/>
      <c r="AA570" s="4893"/>
      <c r="AB570" s="4550"/>
      <c r="AC570" s="5050"/>
      <c r="AD570" s="5050"/>
      <c r="AE570" s="5051"/>
      <c r="AF570" s="4550"/>
      <c r="AG570" s="4550"/>
    </row>
    <row r="571" spans="1:33" s="6147" customFormat="1" ht="27.95" customHeight="1">
      <c r="A571" s="7332"/>
      <c r="B571" s="4550"/>
      <c r="C571" s="4981"/>
      <c r="D571" s="4981"/>
      <c r="E571" s="4981"/>
      <c r="F571" s="7047"/>
      <c r="G571" s="4550"/>
      <c r="H571" s="7370"/>
      <c r="I571" s="4550"/>
      <c r="J571" s="4550"/>
      <c r="K571" s="4550"/>
      <c r="L571" s="7369"/>
      <c r="M571" s="4550"/>
      <c r="N571" s="4550"/>
      <c r="O571" s="5049"/>
      <c r="P571" s="5049"/>
      <c r="Q571" s="4550"/>
      <c r="R571" s="4550"/>
      <c r="S571" s="4550"/>
      <c r="T571" s="4550"/>
      <c r="U571" s="4550"/>
      <c r="V571" s="7359"/>
      <c r="W571" s="4550"/>
      <c r="X571" s="7359"/>
      <c r="Y571" s="4550"/>
      <c r="Z571" s="4550"/>
      <c r="AA571" s="4893"/>
      <c r="AB571" s="4550"/>
      <c r="AC571" s="5050"/>
      <c r="AD571" s="5050"/>
      <c r="AE571" s="5051"/>
      <c r="AF571" s="4550"/>
      <c r="AG571" s="4550"/>
    </row>
    <row r="572" spans="1:33" s="6147" customFormat="1" ht="27.95" customHeight="1">
      <c r="A572" s="7248"/>
      <c r="B572" s="4550"/>
      <c r="C572" s="4981"/>
      <c r="D572" s="4981"/>
      <c r="E572" s="4981"/>
      <c r="F572" s="7047"/>
      <c r="G572" s="4550"/>
      <c r="H572" s="7370"/>
      <c r="I572" s="4550"/>
      <c r="J572" s="4550"/>
      <c r="K572" s="4550"/>
      <c r="L572" s="7369"/>
      <c r="M572" s="4550"/>
      <c r="N572" s="4550"/>
      <c r="O572" s="5049"/>
      <c r="P572" s="5049"/>
      <c r="Q572" s="4550"/>
      <c r="R572" s="4550"/>
      <c r="S572" s="4550"/>
      <c r="T572" s="4550"/>
      <c r="U572" s="4550"/>
      <c r="V572" s="4550"/>
      <c r="W572" s="4550"/>
      <c r="X572" s="4550"/>
      <c r="Y572" s="4550"/>
      <c r="Z572" s="4550"/>
      <c r="AA572" s="4893"/>
      <c r="AB572" s="4550"/>
      <c r="AC572" s="5050"/>
      <c r="AD572" s="5050"/>
      <c r="AE572" s="5051"/>
      <c r="AF572" s="4550"/>
      <c r="AG572" s="4550"/>
    </row>
    <row r="573" spans="1:33" s="6147" customFormat="1" ht="27.95" customHeight="1">
      <c r="A573" s="7355"/>
      <c r="B573" s="4550"/>
      <c r="C573" s="4981"/>
      <c r="D573" s="4981"/>
      <c r="E573" s="4981"/>
      <c r="F573" s="7047"/>
      <c r="G573" s="4550"/>
      <c r="H573" s="7370"/>
      <c r="I573" s="4550"/>
      <c r="J573" s="4550"/>
      <c r="K573" s="4550"/>
      <c r="L573" s="7369"/>
      <c r="M573" s="7031"/>
      <c r="N573" s="4550"/>
      <c r="O573" s="5049"/>
      <c r="P573" s="5049"/>
      <c r="Q573" s="4550"/>
      <c r="R573" s="4550"/>
      <c r="S573" s="4550"/>
      <c r="T573" s="4550"/>
      <c r="U573" s="4550"/>
      <c r="V573" s="7359"/>
      <c r="W573" s="4550"/>
      <c r="X573" s="7359"/>
      <c r="Y573" s="4550"/>
      <c r="Z573" s="4550"/>
      <c r="AA573" s="4893"/>
      <c r="AB573" s="4550"/>
      <c r="AC573" s="5050"/>
      <c r="AD573" s="5050"/>
      <c r="AE573" s="5051"/>
      <c r="AF573" s="4550"/>
      <c r="AG573" s="4550"/>
    </row>
    <row r="574" spans="1:33" s="6147" customFormat="1" ht="27.95" customHeight="1">
      <c r="A574" s="7206"/>
      <c r="B574" s="4550"/>
      <c r="C574" s="4981"/>
      <c r="D574" s="4981"/>
      <c r="E574" s="4981"/>
      <c r="F574" s="8040"/>
      <c r="G574" s="4550"/>
      <c r="H574" s="7370"/>
      <c r="I574" s="4550"/>
      <c r="J574" s="4550"/>
      <c r="K574" s="4550"/>
      <c r="L574" s="7369"/>
      <c r="M574" s="7031"/>
      <c r="N574" s="4550"/>
      <c r="O574" s="5049"/>
      <c r="P574" s="5049"/>
      <c r="Q574" s="4550"/>
      <c r="R574" s="4550"/>
      <c r="S574" s="4550"/>
      <c r="T574" s="4550"/>
      <c r="U574" s="4550"/>
      <c r="V574" s="7359"/>
      <c r="W574" s="4550"/>
      <c r="X574" s="7359"/>
      <c r="Y574" s="4550"/>
      <c r="Z574" s="4550"/>
      <c r="AA574" s="4893"/>
      <c r="AB574" s="4550"/>
      <c r="AC574" s="5050"/>
      <c r="AD574" s="5050"/>
      <c r="AE574" s="5051"/>
      <c r="AF574" s="4550"/>
      <c r="AG574" s="4550"/>
    </row>
    <row r="575" spans="1:33" s="6147" customFormat="1" ht="27.95" customHeight="1">
      <c r="A575" s="7236"/>
      <c r="B575" s="7236"/>
      <c r="C575" s="4981"/>
      <c r="D575" s="4981"/>
      <c r="E575" s="4981"/>
      <c r="F575" s="7047"/>
      <c r="G575" s="4550"/>
      <c r="H575" s="7370"/>
      <c r="I575" s="4550"/>
      <c r="J575" s="7236"/>
      <c r="K575" s="4550"/>
      <c r="L575" s="7369"/>
      <c r="M575" s="7031"/>
      <c r="N575" s="4550"/>
      <c r="O575" s="5049"/>
      <c r="P575" s="5049"/>
      <c r="Q575" s="4550"/>
      <c r="R575" s="4550"/>
      <c r="S575" s="4550"/>
      <c r="T575" s="4550"/>
      <c r="U575" s="4550"/>
      <c r="V575" s="4550"/>
      <c r="W575" s="4550"/>
      <c r="X575" s="4550"/>
      <c r="Y575" s="4550"/>
      <c r="Z575" s="4550"/>
      <c r="AA575" s="4893"/>
      <c r="AB575" s="4550"/>
      <c r="AC575" s="5050"/>
      <c r="AD575" s="5050"/>
      <c r="AE575" s="5051"/>
      <c r="AF575" s="4550"/>
      <c r="AG575" s="4550"/>
    </row>
    <row r="576" spans="1:33" s="6147" customFormat="1" ht="27.95" customHeight="1">
      <c r="A576" s="7369"/>
      <c r="B576" s="4550"/>
      <c r="C576" s="4981"/>
      <c r="D576" s="4981"/>
      <c r="E576" s="4981"/>
      <c r="F576" s="8040"/>
      <c r="G576" s="4550"/>
      <c r="H576" s="7370"/>
      <c r="I576" s="4550"/>
      <c r="J576" s="4550"/>
      <c r="K576" s="4550"/>
      <c r="L576" s="7369"/>
      <c r="M576" s="7031"/>
      <c r="N576" s="4550"/>
      <c r="O576" s="5049"/>
      <c r="P576" s="5049"/>
      <c r="Q576" s="4550"/>
      <c r="R576" s="4550"/>
      <c r="S576" s="4550"/>
      <c r="T576" s="4550"/>
      <c r="U576" s="4550"/>
      <c r="V576" s="4550"/>
      <c r="W576" s="4550"/>
      <c r="X576" s="4550"/>
      <c r="Y576" s="4550"/>
      <c r="Z576" s="4550"/>
      <c r="AA576" s="4893"/>
      <c r="AB576" s="4550"/>
      <c r="AC576" s="5050"/>
      <c r="AD576" s="5050"/>
      <c r="AE576" s="5051"/>
      <c r="AF576" s="4550"/>
      <c r="AG576" s="4550"/>
    </row>
    <row r="577" spans="1:33" s="6147" customFormat="1" ht="27.95" customHeight="1">
      <c r="A577" s="7162"/>
      <c r="B577" s="4550"/>
      <c r="C577" s="4981"/>
      <c r="D577" s="4981"/>
      <c r="E577" s="4981"/>
      <c r="F577" s="7047"/>
      <c r="G577" s="4550"/>
      <c r="H577" s="7370"/>
      <c r="I577" s="4550"/>
      <c r="J577" s="4550"/>
      <c r="K577" s="4550"/>
      <c r="L577" s="7369"/>
      <c r="M577" s="7031"/>
      <c r="N577" s="4550"/>
      <c r="O577" s="5049"/>
      <c r="P577" s="5049"/>
      <c r="Q577" s="4550"/>
      <c r="R577" s="4550"/>
      <c r="S577" s="4550"/>
      <c r="T577" s="4550"/>
      <c r="U577" s="4550"/>
      <c r="V577" s="4550"/>
      <c r="W577" s="4550"/>
      <c r="X577" s="4550"/>
      <c r="Y577" s="4550"/>
      <c r="Z577" s="4550"/>
      <c r="AA577" s="4893"/>
      <c r="AB577" s="4550"/>
      <c r="AC577" s="5050"/>
      <c r="AD577" s="5050"/>
      <c r="AE577" s="5051"/>
      <c r="AF577" s="4550"/>
      <c r="AG577" s="4550"/>
    </row>
    <row r="578" spans="1:33" s="6147" customFormat="1" ht="27.95" customHeight="1">
      <c r="A578" s="7305"/>
      <c r="B578" s="4550"/>
      <c r="C578" s="4981"/>
      <c r="D578" s="7080"/>
      <c r="E578" s="4981"/>
      <c r="F578" s="7047"/>
      <c r="G578" s="4550"/>
      <c r="H578" s="7371"/>
      <c r="I578" s="4550"/>
      <c r="J578" s="4550"/>
      <c r="K578" s="4550"/>
      <c r="L578" s="7347"/>
      <c r="M578" s="7031"/>
      <c r="N578" s="4550"/>
      <c r="O578" s="5049"/>
      <c r="P578" s="5049"/>
      <c r="Q578" s="4550"/>
      <c r="R578" s="4550"/>
      <c r="S578" s="4550"/>
      <c r="T578" s="4550"/>
      <c r="U578" s="4550"/>
      <c r="V578" s="7343"/>
      <c r="W578" s="4550"/>
      <c r="X578" s="7343"/>
      <c r="Y578" s="4550"/>
      <c r="Z578" s="4550"/>
      <c r="AA578" s="4893"/>
      <c r="AB578" s="4550"/>
      <c r="AC578" s="5050"/>
      <c r="AD578" s="5050"/>
      <c r="AE578" s="5051"/>
      <c r="AF578" s="4550"/>
      <c r="AG578" s="4550"/>
    </row>
    <row r="579" spans="1:33" s="6147" customFormat="1" ht="27.95" customHeight="1">
      <c r="A579" s="7347"/>
      <c r="B579" s="4550"/>
      <c r="C579" s="4981"/>
      <c r="D579" s="7080"/>
      <c r="E579" s="4981"/>
      <c r="F579" s="7047"/>
      <c r="G579" s="4550"/>
      <c r="H579" s="7371"/>
      <c r="I579" s="4550"/>
      <c r="J579" s="4550"/>
      <c r="K579" s="7347"/>
      <c r="L579" s="7347"/>
      <c r="M579" s="7031"/>
      <c r="N579" s="4550"/>
      <c r="O579" s="5049"/>
      <c r="P579" s="5049"/>
      <c r="Q579" s="4550"/>
      <c r="R579" s="4550"/>
      <c r="S579" s="4550"/>
      <c r="T579" s="4550"/>
      <c r="U579" s="4550"/>
      <c r="V579" s="4550"/>
      <c r="W579" s="4550"/>
      <c r="X579" s="4550"/>
      <c r="Y579" s="4550"/>
      <c r="Z579" s="4550"/>
      <c r="AA579" s="4893"/>
      <c r="AB579" s="4550"/>
      <c r="AC579" s="5050"/>
      <c r="AD579" s="5050"/>
      <c r="AE579" s="5051"/>
      <c r="AF579" s="4550"/>
      <c r="AG579" s="4550"/>
    </row>
    <row r="580" spans="1:33" s="6147" customFormat="1" ht="27.95" customHeight="1">
      <c r="A580" s="7169"/>
      <c r="B580" s="7169"/>
      <c r="C580" s="4981"/>
      <c r="D580" s="7080"/>
      <c r="E580" s="4981"/>
      <c r="F580" s="8040"/>
      <c r="G580" s="4550"/>
      <c r="H580" s="7371"/>
      <c r="I580" s="4550"/>
      <c r="J580" s="7169"/>
      <c r="K580" s="7347"/>
      <c r="L580" s="7347"/>
      <c r="M580" s="7031"/>
      <c r="N580" s="4550"/>
      <c r="O580" s="5049"/>
      <c r="P580" s="5049"/>
      <c r="Q580" s="4550"/>
      <c r="R580" s="4550"/>
      <c r="S580" s="4550"/>
      <c r="T580" s="4550"/>
      <c r="U580" s="4550"/>
      <c r="V580" s="4550"/>
      <c r="W580" s="4550"/>
      <c r="X580" s="4550"/>
      <c r="Y580" s="4550"/>
      <c r="Z580" s="4550"/>
      <c r="AA580" s="4893"/>
      <c r="AB580" s="4550"/>
      <c r="AC580" s="5050"/>
      <c r="AD580" s="5050"/>
      <c r="AE580" s="5051"/>
      <c r="AF580" s="4550"/>
      <c r="AG580" s="4550"/>
    </row>
    <row r="581" spans="1:33" s="6147" customFormat="1" ht="27.95" customHeight="1">
      <c r="A581" s="7347"/>
      <c r="B581" s="7347"/>
      <c r="C581" s="4981"/>
      <c r="D581" s="7080"/>
      <c r="E581" s="4981"/>
      <c r="F581" s="8040"/>
      <c r="G581" s="4550"/>
      <c r="H581" s="7371"/>
      <c r="I581" s="4550"/>
      <c r="J581" s="4550"/>
      <c r="K581" s="4550"/>
      <c r="L581" s="7347"/>
      <c r="M581" s="7031"/>
      <c r="N581" s="4550"/>
      <c r="O581" s="5049"/>
      <c r="P581" s="5049"/>
      <c r="Q581" s="4550"/>
      <c r="R581" s="4550"/>
      <c r="S581" s="4550"/>
      <c r="T581" s="4550"/>
      <c r="U581" s="4550"/>
      <c r="V581" s="4550"/>
      <c r="W581" s="4550"/>
      <c r="X581" s="4550"/>
      <c r="Y581" s="4550"/>
      <c r="Z581" s="4550"/>
      <c r="AA581" s="4893"/>
      <c r="AB581" s="4550"/>
      <c r="AC581" s="5050"/>
      <c r="AD581" s="5050"/>
      <c r="AE581" s="5051"/>
      <c r="AF581" s="4550"/>
      <c r="AG581" s="4550"/>
    </row>
    <row r="582" spans="1:33" s="6147" customFormat="1" ht="27.95" customHeight="1">
      <c r="A582" s="7362"/>
      <c r="B582" s="7362"/>
      <c r="C582" s="4981"/>
      <c r="D582" s="7080"/>
      <c r="E582" s="4981"/>
      <c r="F582" s="8040"/>
      <c r="G582" s="4550"/>
      <c r="H582" s="7371"/>
      <c r="I582" s="4550"/>
      <c r="J582" s="4550"/>
      <c r="K582" s="7347"/>
      <c r="L582" s="7347"/>
      <c r="M582" s="7031"/>
      <c r="N582" s="4550"/>
      <c r="O582" s="5049"/>
      <c r="P582" s="5049"/>
      <c r="Q582" s="4550"/>
      <c r="R582" s="4550"/>
      <c r="S582" s="4550"/>
      <c r="T582" s="4550"/>
      <c r="U582" s="4550"/>
      <c r="V582" s="4550"/>
      <c r="W582" s="4550"/>
      <c r="X582" s="4550"/>
      <c r="Y582" s="4550"/>
      <c r="Z582" s="4550"/>
      <c r="AA582" s="4893"/>
      <c r="AB582" s="4550"/>
      <c r="AC582" s="5050"/>
      <c r="AD582" s="5050"/>
      <c r="AE582" s="5051"/>
      <c r="AF582" s="4550"/>
      <c r="AG582" s="4550"/>
    </row>
    <row r="583" spans="1:33" s="6147" customFormat="1" ht="27.95" customHeight="1">
      <c r="A583" s="7162"/>
      <c r="B583" s="7162"/>
      <c r="C583" s="4981"/>
      <c r="D583" s="7080"/>
      <c r="E583" s="4981"/>
      <c r="F583" s="7047"/>
      <c r="G583" s="4550"/>
      <c r="H583" s="7371"/>
      <c r="I583" s="4550"/>
      <c r="J583" s="7162"/>
      <c r="K583" s="7347"/>
      <c r="L583" s="7347"/>
      <c r="M583" s="7031"/>
      <c r="N583" s="4550"/>
      <c r="O583" s="5049"/>
      <c r="P583" s="5049"/>
      <c r="Q583" s="4550"/>
      <c r="R583" s="4550"/>
      <c r="S583" s="4550"/>
      <c r="T583" s="4550"/>
      <c r="U583" s="4550"/>
      <c r="V583" s="4550"/>
      <c r="W583" s="4550"/>
      <c r="X583" s="4550"/>
      <c r="Y583" s="4550"/>
      <c r="Z583" s="4550"/>
      <c r="AA583" s="4893"/>
      <c r="AB583" s="4550"/>
      <c r="AC583" s="5050"/>
      <c r="AD583" s="5050"/>
      <c r="AE583" s="5051"/>
      <c r="AF583" s="4550"/>
      <c r="AG583" s="4550"/>
    </row>
    <row r="584" spans="1:33" s="6147" customFormat="1" ht="27.95" customHeight="1">
      <c r="A584" s="7347"/>
      <c r="B584" s="4550"/>
      <c r="C584" s="4981"/>
      <c r="D584" s="7080"/>
      <c r="E584" s="4981"/>
      <c r="F584" s="8040"/>
      <c r="G584" s="4550"/>
      <c r="H584" s="7371"/>
      <c r="I584" s="4550"/>
      <c r="J584" s="4550"/>
      <c r="K584" s="7347"/>
      <c r="L584" s="7347"/>
      <c r="M584" s="7031"/>
      <c r="N584" s="4550"/>
      <c r="O584" s="5049"/>
      <c r="P584" s="5049"/>
      <c r="Q584" s="4550"/>
      <c r="R584" s="4550"/>
      <c r="S584" s="4550"/>
      <c r="T584" s="4550"/>
      <c r="U584" s="4550"/>
      <c r="V584" s="4550"/>
      <c r="W584" s="4550"/>
      <c r="X584" s="4550"/>
      <c r="Y584" s="4550"/>
      <c r="Z584" s="4550"/>
      <c r="AA584" s="4550"/>
      <c r="AB584" s="4550"/>
      <c r="AC584" s="5050"/>
      <c r="AD584" s="5050"/>
      <c r="AE584" s="5051"/>
      <c r="AF584" s="4550"/>
      <c r="AG584" s="4550"/>
    </row>
    <row r="585" spans="1:33" s="6147" customFormat="1" ht="27.95" customHeight="1">
      <c r="A585" s="7305"/>
      <c r="B585" s="4550"/>
      <c r="C585" s="4981"/>
      <c r="D585" s="7080"/>
      <c r="E585" s="4981"/>
      <c r="F585" s="7047"/>
      <c r="G585" s="4550"/>
      <c r="H585" s="7371"/>
      <c r="I585" s="4550"/>
      <c r="J585" s="4550"/>
      <c r="K585" s="4550"/>
      <c r="L585" s="7347"/>
      <c r="M585" s="7031"/>
      <c r="N585" s="4550"/>
      <c r="O585" s="5049"/>
      <c r="P585" s="5049"/>
      <c r="Q585" s="4550"/>
      <c r="R585" s="4550"/>
      <c r="S585" s="4550"/>
      <c r="T585" s="4550"/>
      <c r="U585" s="4550"/>
      <c r="V585" s="4550"/>
      <c r="W585" s="4550"/>
      <c r="X585" s="4550"/>
      <c r="Y585" s="4550"/>
      <c r="Z585" s="4550"/>
      <c r="AA585" s="4893"/>
      <c r="AB585" s="4550"/>
      <c r="AC585" s="5050"/>
      <c r="AD585" s="5050"/>
      <c r="AE585" s="5051"/>
      <c r="AF585" s="4550"/>
      <c r="AG585" s="4550"/>
    </row>
    <row r="586" spans="1:33" s="6147" customFormat="1" ht="27.95" customHeight="1">
      <c r="A586" s="7347"/>
      <c r="B586" s="7306"/>
      <c r="C586" s="4981"/>
      <c r="D586" s="7080"/>
      <c r="E586" s="4981"/>
      <c r="F586" s="8040"/>
      <c r="G586" s="4550"/>
      <c r="H586" s="7371"/>
      <c r="I586" s="4550"/>
      <c r="J586" s="4550"/>
      <c r="K586" s="4550"/>
      <c r="L586" s="7369"/>
      <c r="M586" s="7031"/>
      <c r="N586" s="4550"/>
      <c r="O586" s="5049"/>
      <c r="P586" s="5049"/>
      <c r="Q586" s="4550"/>
      <c r="R586" s="4550"/>
      <c r="S586" s="4550"/>
      <c r="T586" s="4550"/>
      <c r="U586" s="4550"/>
      <c r="V586" s="4550"/>
      <c r="W586" s="4550"/>
      <c r="X586" s="4550"/>
      <c r="Y586" s="4550"/>
      <c r="Z586" s="4550"/>
      <c r="AA586" s="4893"/>
      <c r="AB586" s="4550"/>
      <c r="AC586" s="5050"/>
      <c r="AD586" s="5050"/>
      <c r="AE586" s="5051"/>
      <c r="AF586" s="4550"/>
      <c r="AG586" s="4550"/>
    </row>
    <row r="587" spans="1:33" s="6147" customFormat="1" ht="27.95" customHeight="1">
      <c r="A587" s="7347"/>
      <c r="B587" s="4550"/>
      <c r="C587" s="4981"/>
      <c r="D587" s="7080"/>
      <c r="E587" s="4981"/>
      <c r="F587" s="8040"/>
      <c r="G587" s="4550"/>
      <c r="H587" s="7371"/>
      <c r="I587" s="4550"/>
      <c r="J587" s="4550"/>
      <c r="K587" s="4550"/>
      <c r="L587" s="7347"/>
      <c r="M587" s="7031"/>
      <c r="N587" s="4550"/>
      <c r="O587" s="5049"/>
      <c r="P587" s="5049"/>
      <c r="Q587" s="4550"/>
      <c r="R587" s="4550"/>
      <c r="S587" s="4550"/>
      <c r="T587" s="4550"/>
      <c r="U587" s="4550"/>
      <c r="V587" s="4550"/>
      <c r="W587" s="4550"/>
      <c r="X587" s="4550"/>
      <c r="Y587" s="4550"/>
      <c r="Z587" s="4550"/>
      <c r="AA587" s="4893"/>
      <c r="AB587" s="4550"/>
      <c r="AC587" s="5050"/>
      <c r="AD587" s="5050"/>
      <c r="AE587" s="5051"/>
      <c r="AF587" s="4550"/>
      <c r="AG587" s="4550"/>
    </row>
    <row r="588" spans="1:33" s="6147" customFormat="1" ht="27.95" customHeight="1">
      <c r="A588" s="7372"/>
      <c r="B588" s="4550"/>
      <c r="C588" s="4981"/>
      <c r="D588" s="7080"/>
      <c r="E588" s="4981"/>
      <c r="F588" s="8040"/>
      <c r="G588" s="4550"/>
      <c r="H588" s="7371"/>
      <c r="I588" s="4550"/>
      <c r="J588" s="4550"/>
      <c r="K588" s="4550"/>
      <c r="L588" s="7347"/>
      <c r="M588" s="7031"/>
      <c r="N588" s="4550"/>
      <c r="O588" s="5049"/>
      <c r="P588" s="5049"/>
      <c r="Q588" s="7347"/>
      <c r="R588" s="4550"/>
      <c r="S588" s="4550"/>
      <c r="T588" s="4550"/>
      <c r="U588" s="4550"/>
      <c r="V588" s="4550"/>
      <c r="W588" s="4550"/>
      <c r="X588" s="4550"/>
      <c r="Y588" s="4550"/>
      <c r="Z588" s="4550"/>
      <c r="AA588" s="4550"/>
      <c r="AB588" s="4550"/>
      <c r="AC588" s="5050"/>
      <c r="AD588" s="5050"/>
      <c r="AE588" s="5051"/>
      <c r="AF588" s="4550"/>
      <c r="AG588" s="4550"/>
    </row>
    <row r="589" spans="1:33" s="6147" customFormat="1" ht="27.95" customHeight="1">
      <c r="A589" s="7244"/>
      <c r="B589" s="4550"/>
      <c r="C589" s="4981"/>
      <c r="D589" s="7080"/>
      <c r="E589" s="4981"/>
      <c r="F589" s="8040"/>
      <c r="G589" s="4550"/>
      <c r="H589" s="7371"/>
      <c r="I589" s="4550"/>
      <c r="J589" s="4550"/>
      <c r="K589" s="4550"/>
      <c r="L589" s="7369"/>
      <c r="M589" s="7031"/>
      <c r="N589" s="4550"/>
      <c r="O589" s="5049"/>
      <c r="P589" s="5049"/>
      <c r="Q589" s="4550"/>
      <c r="R589" s="4550"/>
      <c r="S589" s="4550"/>
      <c r="T589" s="4550"/>
      <c r="U589" s="4550"/>
      <c r="V589" s="4550"/>
      <c r="W589" s="4550"/>
      <c r="X589" s="4550"/>
      <c r="Y589" s="4550"/>
      <c r="Z589" s="4550"/>
      <c r="AA589" s="4893"/>
      <c r="AB589" s="4550"/>
      <c r="AC589" s="5050"/>
      <c r="AD589" s="5050"/>
      <c r="AE589" s="5051"/>
      <c r="AF589" s="4550"/>
      <c r="AG589" s="4550"/>
    </row>
    <row r="590" spans="1:33" s="6147" customFormat="1" ht="27.95" customHeight="1">
      <c r="A590" s="7178"/>
      <c r="B590" s="7178"/>
      <c r="C590" s="4981"/>
      <c r="D590" s="7080"/>
      <c r="E590" s="4981"/>
      <c r="F590" s="8040"/>
      <c r="G590" s="4550"/>
      <c r="H590" s="7371"/>
      <c r="I590" s="4550"/>
      <c r="J590" s="7178"/>
      <c r="K590" s="7347"/>
      <c r="L590" s="7347"/>
      <c r="M590" s="7031"/>
      <c r="N590" s="4550"/>
      <c r="O590" s="5049"/>
      <c r="P590" s="5049"/>
      <c r="Q590" s="7347"/>
      <c r="R590" s="4550"/>
      <c r="S590" s="4550"/>
      <c r="T590" s="4550"/>
      <c r="U590" s="4550"/>
      <c r="V590" s="4550"/>
      <c r="W590" s="4550"/>
      <c r="X590" s="4550"/>
      <c r="Y590" s="4550"/>
      <c r="Z590" s="4550"/>
      <c r="AA590" s="4893"/>
      <c r="AB590" s="4550"/>
      <c r="AC590" s="5050"/>
      <c r="AD590" s="5050"/>
      <c r="AE590" s="5051"/>
      <c r="AF590" s="4550"/>
      <c r="AG590" s="4550"/>
    </row>
    <row r="591" spans="1:33" s="6147" customFormat="1" ht="27.95" customHeight="1">
      <c r="A591" s="7369"/>
      <c r="B591" s="4550"/>
      <c r="C591" s="4981"/>
      <c r="D591" s="7080"/>
      <c r="E591" s="4981"/>
      <c r="F591" s="8040"/>
      <c r="G591" s="4550"/>
      <c r="H591" s="7371"/>
      <c r="I591" s="4550"/>
      <c r="J591" s="4550"/>
      <c r="K591" s="4550"/>
      <c r="L591" s="7347"/>
      <c r="M591" s="7031"/>
      <c r="N591" s="4550"/>
      <c r="O591" s="5049"/>
      <c r="P591" s="5049"/>
      <c r="Q591" s="4550"/>
      <c r="R591" s="4550"/>
      <c r="S591" s="4550"/>
      <c r="T591" s="4550"/>
      <c r="U591" s="4550"/>
      <c r="V591" s="4550"/>
      <c r="W591" s="4550"/>
      <c r="X591" s="4550"/>
      <c r="Y591" s="4550"/>
      <c r="Z591" s="4550"/>
      <c r="AA591" s="4893"/>
      <c r="AB591" s="4550"/>
      <c r="AC591" s="5050"/>
      <c r="AD591" s="5050"/>
      <c r="AE591" s="5051"/>
      <c r="AF591" s="4550"/>
      <c r="AG591" s="4550"/>
    </row>
    <row r="592" spans="1:33" s="6147" customFormat="1" ht="27.95" customHeight="1">
      <c r="A592" s="7347"/>
      <c r="B592" s="4550"/>
      <c r="C592" s="4981"/>
      <c r="D592" s="7080"/>
      <c r="E592" s="4981"/>
      <c r="F592" s="8040"/>
      <c r="G592" s="4550"/>
      <c r="H592" s="7301"/>
      <c r="I592" s="7347"/>
      <c r="J592" s="4550"/>
      <c r="K592" s="7347"/>
      <c r="L592" s="7369"/>
      <c r="M592" s="7031"/>
      <c r="N592" s="4550"/>
      <c r="O592" s="5049"/>
      <c r="P592" s="5049"/>
      <c r="Q592" s="4550"/>
      <c r="R592" s="4550"/>
      <c r="S592" s="4550"/>
      <c r="T592" s="4550"/>
      <c r="U592" s="4550"/>
      <c r="V592" s="4550"/>
      <c r="W592" s="4550"/>
      <c r="X592" s="4550"/>
      <c r="Y592" s="4550"/>
      <c r="Z592" s="4550"/>
      <c r="AA592" s="4893"/>
      <c r="AB592" s="4550"/>
      <c r="AC592" s="5050"/>
      <c r="AD592" s="5050"/>
      <c r="AE592" s="5051"/>
      <c r="AF592" s="4550"/>
      <c r="AG592" s="4550"/>
    </row>
    <row r="593" spans="1:33" s="6147" customFormat="1" ht="27.95" customHeight="1">
      <c r="A593" s="7244"/>
      <c r="B593" s="4550"/>
      <c r="C593" s="4981"/>
      <c r="D593" s="7080"/>
      <c r="E593" s="4981"/>
      <c r="F593" s="8040"/>
      <c r="G593" s="4550"/>
      <c r="H593" s="7371"/>
      <c r="I593" s="4550"/>
      <c r="J593" s="4550"/>
      <c r="K593" s="7347"/>
      <c r="L593" s="7347"/>
      <c r="M593" s="7031"/>
      <c r="N593" s="4550"/>
      <c r="O593" s="5049"/>
      <c r="P593" s="5049"/>
      <c r="Q593" s="4550"/>
      <c r="R593" s="4550"/>
      <c r="S593" s="4550"/>
      <c r="T593" s="4550"/>
      <c r="U593" s="4550"/>
      <c r="V593" s="4550"/>
      <c r="W593" s="4550"/>
      <c r="X593" s="4550"/>
      <c r="Y593" s="4550"/>
      <c r="Z593" s="4550"/>
      <c r="AA593" s="4893"/>
      <c r="AB593" s="4550"/>
      <c r="AC593" s="5050"/>
      <c r="AD593" s="5050"/>
      <c r="AE593" s="5051"/>
      <c r="AF593" s="4550"/>
      <c r="AG593" s="4550"/>
    </row>
    <row r="594" spans="1:33" s="6147" customFormat="1" ht="27.95" customHeight="1">
      <c r="A594" s="7234"/>
      <c r="B594" s="4550"/>
      <c r="C594" s="4981"/>
      <c r="D594" s="7080"/>
      <c r="E594" s="4981"/>
      <c r="F594" s="7047"/>
      <c r="G594" s="4550"/>
      <c r="H594" s="7371"/>
      <c r="I594" s="4550"/>
      <c r="J594" s="4550"/>
      <c r="K594" s="4550"/>
      <c r="L594" s="7347"/>
      <c r="M594" s="7031"/>
      <c r="N594" s="4550"/>
      <c r="O594" s="5049"/>
      <c r="P594" s="5049"/>
      <c r="Q594" s="4550"/>
      <c r="R594" s="4550"/>
      <c r="S594" s="4550"/>
      <c r="T594" s="4550"/>
      <c r="U594" s="4550"/>
      <c r="V594" s="4550"/>
      <c r="W594" s="4550"/>
      <c r="X594" s="4550"/>
      <c r="Y594" s="4550"/>
      <c r="Z594" s="4550"/>
      <c r="AA594" s="4893"/>
      <c r="AB594" s="4550"/>
      <c r="AC594" s="5050"/>
      <c r="AD594" s="5050"/>
      <c r="AE594" s="5051"/>
      <c r="AF594" s="4550"/>
      <c r="AG594" s="4550"/>
    </row>
    <row r="595" spans="1:33" s="6147" customFormat="1" ht="27.95" customHeight="1">
      <c r="A595" s="7347"/>
      <c r="B595" s="4550"/>
      <c r="C595" s="4981"/>
      <c r="D595" s="7080"/>
      <c r="E595" s="4981"/>
      <c r="F595" s="8040"/>
      <c r="G595" s="4550"/>
      <c r="H595" s="7371"/>
      <c r="I595" s="4550"/>
      <c r="J595" s="4550"/>
      <c r="K595" s="4550"/>
      <c r="L595" s="7347"/>
      <c r="M595" s="7031"/>
      <c r="N595" s="4550"/>
      <c r="O595" s="5049"/>
      <c r="P595" s="5049"/>
      <c r="Q595" s="7347"/>
      <c r="R595" s="4550"/>
      <c r="S595" s="4550"/>
      <c r="T595" s="4550"/>
      <c r="U595" s="4550"/>
      <c r="V595" s="4550"/>
      <c r="W595" s="4550"/>
      <c r="X595" s="4550"/>
      <c r="Y595" s="4550"/>
      <c r="Z595" s="4550"/>
      <c r="AA595" s="4893"/>
      <c r="AB595" s="4550"/>
      <c r="AC595" s="5050"/>
      <c r="AD595" s="5050"/>
      <c r="AE595" s="5051"/>
      <c r="AF595" s="4550"/>
      <c r="AG595" s="4550"/>
    </row>
    <row r="596" spans="1:33" s="6147" customFormat="1" ht="27.95" customHeight="1">
      <c r="A596" s="7265"/>
      <c r="B596" s="4550"/>
      <c r="C596" s="4981"/>
      <c r="D596" s="7080"/>
      <c r="E596" s="4981"/>
      <c r="F596" s="7047"/>
      <c r="G596" s="4550"/>
      <c r="H596" s="7301"/>
      <c r="I596" s="7347"/>
      <c r="J596" s="4550"/>
      <c r="K596" s="7347"/>
      <c r="L596" s="7347"/>
      <c r="M596" s="7031"/>
      <c r="N596" s="4550"/>
      <c r="O596" s="5049"/>
      <c r="P596" s="5049"/>
      <c r="Q596" s="4550"/>
      <c r="R596" s="4550"/>
      <c r="S596" s="4550"/>
      <c r="T596" s="4550"/>
      <c r="U596" s="4550"/>
      <c r="V596" s="7222"/>
      <c r="W596" s="4550"/>
      <c r="X596" s="7222"/>
      <c r="Y596" s="4550"/>
      <c r="Z596" s="4550"/>
      <c r="AA596" s="4893"/>
      <c r="AB596" s="4550"/>
      <c r="AC596" s="5050"/>
      <c r="AD596" s="5050"/>
      <c r="AE596" s="5051"/>
      <c r="AF596" s="4550"/>
      <c r="AG596" s="4550"/>
    </row>
    <row r="597" spans="1:33" s="6147" customFormat="1" ht="27.95" customHeight="1">
      <c r="A597" s="7285"/>
      <c r="B597" s="9847"/>
      <c r="C597" s="11486"/>
      <c r="D597" s="12548"/>
      <c r="E597" s="4981"/>
      <c r="F597" s="7047"/>
      <c r="G597" s="9847"/>
      <c r="H597" s="12689"/>
      <c r="I597" s="4550"/>
      <c r="J597" s="9847"/>
      <c r="K597" s="12691"/>
      <c r="L597" s="7293"/>
      <c r="M597" s="12206"/>
      <c r="N597" s="4550"/>
      <c r="O597" s="5049"/>
      <c r="P597" s="5049"/>
      <c r="Q597" s="4550"/>
      <c r="R597" s="4550"/>
      <c r="S597" s="4550"/>
      <c r="T597" s="4550"/>
      <c r="U597" s="4550"/>
      <c r="V597" s="12687"/>
      <c r="W597" s="4550"/>
      <c r="X597" s="12687"/>
      <c r="Y597" s="4550"/>
      <c r="Z597" s="4550"/>
      <c r="AA597" s="11707"/>
      <c r="AB597" s="4550"/>
      <c r="AC597" s="11492"/>
      <c r="AD597" s="5050"/>
      <c r="AE597" s="11492"/>
      <c r="AF597" s="9847"/>
      <c r="AG597" s="4550"/>
    </row>
    <row r="598" spans="1:33" s="6147" customFormat="1" ht="27.95" customHeight="1">
      <c r="A598" s="7308"/>
      <c r="B598" s="11647"/>
      <c r="C598" s="11487"/>
      <c r="D598" s="12549"/>
      <c r="E598" s="4981"/>
      <c r="F598" s="7047"/>
      <c r="G598" s="11647"/>
      <c r="H598" s="12690"/>
      <c r="I598" s="4550"/>
      <c r="J598" s="11647"/>
      <c r="K598" s="12692"/>
      <c r="L598" s="7285"/>
      <c r="M598" s="12351"/>
      <c r="N598" s="4550"/>
      <c r="O598" s="5049"/>
      <c r="P598" s="5049"/>
      <c r="Q598" s="4550"/>
      <c r="R598" s="4550"/>
      <c r="S598" s="4550"/>
      <c r="T598" s="4550"/>
      <c r="U598" s="4550"/>
      <c r="V598" s="12688"/>
      <c r="W598" s="4550"/>
      <c r="X598" s="12688"/>
      <c r="Y598" s="4550"/>
      <c r="Z598" s="4550"/>
      <c r="AA598" s="11708"/>
      <c r="AB598" s="4550"/>
      <c r="AC598" s="11493"/>
      <c r="AD598" s="5050"/>
      <c r="AE598" s="11493"/>
      <c r="AF598" s="11647"/>
      <c r="AG598" s="4550"/>
    </row>
    <row r="599" spans="1:33" s="6147" customFormat="1" ht="27.95" customHeight="1">
      <c r="A599" s="7373"/>
      <c r="B599" s="4550"/>
      <c r="C599" s="4981"/>
      <c r="D599" s="7080"/>
      <c r="E599" s="4981"/>
      <c r="F599" s="7047"/>
      <c r="G599" s="4550"/>
      <c r="H599" s="7371"/>
      <c r="I599" s="4550"/>
      <c r="J599" s="4550"/>
      <c r="K599" s="7347"/>
      <c r="L599" s="7347"/>
      <c r="M599" s="7031"/>
      <c r="N599" s="4550"/>
      <c r="O599" s="5049"/>
      <c r="P599" s="5049"/>
      <c r="Q599" s="4550"/>
      <c r="R599" s="4550"/>
      <c r="S599" s="4550"/>
      <c r="T599" s="4550"/>
      <c r="U599" s="4550"/>
      <c r="V599" s="7222"/>
      <c r="W599" s="4550"/>
      <c r="X599" s="7222"/>
      <c r="Y599" s="4550"/>
      <c r="Z599" s="4550"/>
      <c r="AA599" s="4893"/>
      <c r="AB599" s="4550"/>
      <c r="AC599" s="5050"/>
      <c r="AD599" s="5050"/>
      <c r="AE599" s="5051"/>
      <c r="AF599" s="4550"/>
      <c r="AG599" s="4550"/>
    </row>
    <row r="600" spans="1:33" s="6147" customFormat="1" ht="27.95" customHeight="1">
      <c r="A600" s="7265"/>
      <c r="B600" s="4550"/>
      <c r="C600" s="4981"/>
      <c r="D600" s="7080"/>
      <c r="E600" s="4981"/>
      <c r="F600" s="7047"/>
      <c r="G600" s="4550"/>
      <c r="H600" s="7371"/>
      <c r="I600" s="4550"/>
      <c r="J600" s="4550"/>
      <c r="K600" s="7347"/>
      <c r="L600" s="7347"/>
      <c r="M600" s="7031"/>
      <c r="N600" s="4550"/>
      <c r="O600" s="5049"/>
      <c r="P600" s="5049"/>
      <c r="Q600" s="4550"/>
      <c r="R600" s="4550"/>
      <c r="S600" s="4550"/>
      <c r="T600" s="4550"/>
      <c r="U600" s="4550"/>
      <c r="V600" s="4550"/>
      <c r="W600" s="4550"/>
      <c r="X600" s="4550"/>
      <c r="Y600" s="4550"/>
      <c r="Z600" s="4550"/>
      <c r="AA600" s="4893"/>
      <c r="AB600" s="4550"/>
      <c r="AC600" s="5050"/>
      <c r="AD600" s="5050"/>
      <c r="AE600" s="5051"/>
      <c r="AF600" s="4550"/>
      <c r="AG600" s="4550"/>
    </row>
    <row r="601" spans="1:33" s="6147" customFormat="1" ht="27.95" customHeight="1">
      <c r="A601" s="7349"/>
      <c r="B601" s="4550"/>
      <c r="C601" s="4981"/>
      <c r="D601" s="7080"/>
      <c r="E601" s="4981"/>
      <c r="F601" s="7047"/>
      <c r="G601" s="4550"/>
      <c r="H601" s="7371"/>
      <c r="I601" s="4550"/>
      <c r="J601" s="4550"/>
      <c r="K601" s="7347"/>
      <c r="L601" s="7347"/>
      <c r="M601" s="7031"/>
      <c r="N601" s="4550"/>
      <c r="O601" s="5049"/>
      <c r="P601" s="5049"/>
      <c r="Q601" s="7347"/>
      <c r="R601" s="4550"/>
      <c r="S601" s="4550"/>
      <c r="T601" s="4550"/>
      <c r="U601" s="4550"/>
      <c r="V601" s="4550"/>
      <c r="W601" s="4550"/>
      <c r="X601" s="4550"/>
      <c r="Y601" s="4550"/>
      <c r="Z601" s="4550"/>
      <c r="AA601" s="4893"/>
      <c r="AB601" s="4550"/>
      <c r="AC601" s="5050"/>
      <c r="AD601" s="5050"/>
      <c r="AE601" s="5051"/>
      <c r="AF601" s="4550"/>
      <c r="AG601" s="4550"/>
    </row>
    <row r="602" spans="1:33" s="6147" customFormat="1" ht="27.95" customHeight="1">
      <c r="A602" s="7336"/>
      <c r="B602" s="4550"/>
      <c r="C602" s="4981"/>
      <c r="D602" s="7080"/>
      <c r="E602" s="4981"/>
      <c r="F602" s="7047"/>
      <c r="G602" s="4550"/>
      <c r="H602" s="7371"/>
      <c r="I602" s="4550"/>
      <c r="J602" s="4550"/>
      <c r="K602" s="7347"/>
      <c r="L602" s="7347"/>
      <c r="M602" s="7031"/>
      <c r="N602" s="4550"/>
      <c r="O602" s="5049"/>
      <c r="P602" s="5049"/>
      <c r="Q602" s="4550"/>
      <c r="R602" s="4550"/>
      <c r="S602" s="4550"/>
      <c r="T602" s="4550"/>
      <c r="U602" s="4550"/>
      <c r="V602" s="4550"/>
      <c r="W602" s="4550"/>
      <c r="X602" s="4550"/>
      <c r="Y602" s="4550"/>
      <c r="Z602" s="4550"/>
      <c r="AA602" s="4893"/>
      <c r="AB602" s="4550"/>
      <c r="AC602" s="5050"/>
      <c r="AD602" s="5050"/>
      <c r="AE602" s="5051"/>
      <c r="AF602" s="4550"/>
      <c r="AG602" s="4550"/>
    </row>
    <row r="603" spans="1:33" s="6147" customFormat="1" ht="27.95" customHeight="1">
      <c r="A603" s="7347"/>
      <c r="B603" s="4550"/>
      <c r="C603" s="4981"/>
      <c r="D603" s="7080"/>
      <c r="E603" s="4981"/>
      <c r="F603" s="7047"/>
      <c r="G603" s="4550"/>
      <c r="H603" s="7371"/>
      <c r="I603" s="4550"/>
      <c r="J603" s="4550"/>
      <c r="K603" s="7347"/>
      <c r="L603" s="7369"/>
      <c r="M603" s="7031"/>
      <c r="N603" s="4550"/>
      <c r="O603" s="5049"/>
      <c r="P603" s="5049"/>
      <c r="Q603" s="7347"/>
      <c r="R603" s="4550"/>
      <c r="S603" s="4550"/>
      <c r="T603" s="4550"/>
      <c r="U603" s="4550"/>
      <c r="V603" s="4550"/>
      <c r="W603" s="4550"/>
      <c r="X603" s="4550"/>
      <c r="Y603" s="4550"/>
      <c r="Z603" s="4550"/>
      <c r="AA603" s="4893"/>
      <c r="AB603" s="4550"/>
      <c r="AC603" s="5050"/>
      <c r="AD603" s="5050"/>
      <c r="AE603" s="5051"/>
      <c r="AF603" s="4550"/>
      <c r="AG603" s="4550"/>
    </row>
    <row r="604" spans="1:33" s="6147" customFormat="1" ht="27.95" customHeight="1">
      <c r="A604" s="7347"/>
      <c r="B604" s="4550"/>
      <c r="C604" s="4981"/>
      <c r="D604" s="7080"/>
      <c r="E604" s="4981"/>
      <c r="F604" s="7047"/>
      <c r="G604" s="4550"/>
      <c r="H604" s="7371"/>
      <c r="I604" s="4550"/>
      <c r="J604" s="4550"/>
      <c r="K604" s="7347"/>
      <c r="L604" s="7347"/>
      <c r="M604" s="7031"/>
      <c r="N604" s="4550"/>
      <c r="O604" s="5049"/>
      <c r="P604" s="5049"/>
      <c r="Q604" s="7347"/>
      <c r="R604" s="4550"/>
      <c r="S604" s="4550"/>
      <c r="T604" s="4550"/>
      <c r="U604" s="4550"/>
      <c r="V604" s="4550"/>
      <c r="W604" s="4550"/>
      <c r="X604" s="4550"/>
      <c r="Y604" s="4550"/>
      <c r="Z604" s="4550"/>
      <c r="AA604" s="4893"/>
      <c r="AB604" s="4550"/>
      <c r="AC604" s="5050"/>
      <c r="AD604" s="5050"/>
      <c r="AE604" s="5051"/>
      <c r="AF604" s="4550"/>
      <c r="AG604" s="4550"/>
    </row>
    <row r="605" spans="1:33" s="6147" customFormat="1" ht="27.95" customHeight="1">
      <c r="A605" s="7336"/>
      <c r="B605" s="4550"/>
      <c r="C605" s="4981"/>
      <c r="D605" s="7080"/>
      <c r="E605" s="4981"/>
      <c r="F605" s="7047"/>
      <c r="G605" s="4550"/>
      <c r="H605" s="7371"/>
      <c r="I605" s="4550"/>
      <c r="J605" s="4550"/>
      <c r="K605" s="4550"/>
      <c r="L605" s="7347"/>
      <c r="M605" s="7031"/>
      <c r="N605" s="4550"/>
      <c r="O605" s="5049"/>
      <c r="P605" s="5049"/>
      <c r="Q605" s="4550"/>
      <c r="R605" s="4550"/>
      <c r="S605" s="4550"/>
      <c r="T605" s="4550"/>
      <c r="U605" s="4550"/>
      <c r="V605" s="4550"/>
      <c r="W605" s="4550"/>
      <c r="X605" s="4550"/>
      <c r="Y605" s="4550"/>
      <c r="Z605" s="4550"/>
      <c r="AA605" s="4893"/>
      <c r="AB605" s="4550"/>
      <c r="AC605" s="5050"/>
      <c r="AD605" s="5050"/>
      <c r="AE605" s="5051"/>
      <c r="AF605" s="4550"/>
      <c r="AG605" s="4550"/>
    </row>
    <row r="606" spans="1:33" s="6147" customFormat="1" ht="27.95" customHeight="1">
      <c r="A606" s="7347"/>
      <c r="B606" s="4550"/>
      <c r="C606" s="4981"/>
      <c r="D606" s="7080"/>
      <c r="E606" s="4981"/>
      <c r="F606" s="8040"/>
      <c r="G606" s="4550"/>
      <c r="H606" s="7371"/>
      <c r="I606" s="4550"/>
      <c r="J606" s="4550"/>
      <c r="K606" s="7347"/>
      <c r="L606" s="7347"/>
      <c r="M606" s="7031"/>
      <c r="N606" s="4550"/>
      <c r="O606" s="5049"/>
      <c r="P606" s="5049"/>
      <c r="Q606" s="4550"/>
      <c r="R606" s="4550"/>
      <c r="S606" s="4550"/>
      <c r="T606" s="4550"/>
      <c r="U606" s="4550"/>
      <c r="V606" s="4550"/>
      <c r="W606" s="4550"/>
      <c r="X606" s="4550"/>
      <c r="Y606" s="4550"/>
      <c r="Z606" s="4550"/>
      <c r="AA606" s="4893"/>
      <c r="AB606" s="4550"/>
      <c r="AC606" s="5050"/>
      <c r="AD606" s="5050"/>
      <c r="AE606" s="5051"/>
      <c r="AF606" s="4550"/>
      <c r="AG606" s="4550"/>
    </row>
    <row r="607" spans="1:33" s="6147" customFormat="1" ht="27.95" customHeight="1">
      <c r="A607" s="7374"/>
      <c r="B607" s="4550"/>
      <c r="C607" s="4981"/>
      <c r="D607" s="7080"/>
      <c r="E607" s="4981"/>
      <c r="F607" s="8040"/>
      <c r="G607" s="4550"/>
      <c r="H607" s="7375"/>
      <c r="I607" s="4550"/>
      <c r="J607" s="4550"/>
      <c r="K607" s="4550"/>
      <c r="L607" s="7347"/>
      <c r="M607" s="7031"/>
      <c r="N607" s="4550"/>
      <c r="O607" s="5049"/>
      <c r="P607" s="5049"/>
      <c r="Q607" s="4550"/>
      <c r="R607" s="4550"/>
      <c r="S607" s="4550"/>
      <c r="T607" s="4550"/>
      <c r="U607" s="4550"/>
      <c r="V607" s="4550"/>
      <c r="W607" s="4550"/>
      <c r="X607" s="4550"/>
      <c r="Y607" s="4550"/>
      <c r="Z607" s="4550"/>
      <c r="AA607" s="4893"/>
      <c r="AB607" s="4550"/>
      <c r="AC607" s="5050"/>
      <c r="AD607" s="5050"/>
      <c r="AE607" s="5051"/>
      <c r="AF607" s="4550"/>
      <c r="AG607" s="4550"/>
    </row>
    <row r="608" spans="1:33" s="6147" customFormat="1" ht="27.95" customHeight="1">
      <c r="A608" s="7206"/>
      <c r="B608" s="4550"/>
      <c r="C608" s="4981"/>
      <c r="D608" s="7080"/>
      <c r="E608" s="4981"/>
      <c r="F608" s="7047"/>
      <c r="G608" s="4550"/>
      <c r="H608" s="7301"/>
      <c r="I608" s="4550"/>
      <c r="J608" s="4550"/>
      <c r="K608" s="4550"/>
      <c r="L608" s="7376"/>
      <c r="M608" s="7031"/>
      <c r="N608" s="4550"/>
      <c r="O608" s="5049"/>
      <c r="P608" s="5049"/>
      <c r="Q608" s="4550"/>
      <c r="R608" s="4550"/>
      <c r="S608" s="4550"/>
      <c r="T608" s="4550"/>
      <c r="U608" s="4550"/>
      <c r="V608" s="7377"/>
      <c r="W608" s="4550"/>
      <c r="X608" s="7377"/>
      <c r="Y608" s="4550"/>
      <c r="Z608" s="4550"/>
      <c r="AA608" s="4893"/>
      <c r="AB608" s="4550"/>
      <c r="AC608" s="5050"/>
      <c r="AD608" s="5050"/>
      <c r="AE608" s="5051"/>
      <c r="AF608" s="4550"/>
      <c r="AG608" s="4550"/>
    </row>
    <row r="609" spans="1:33" s="6147" customFormat="1" ht="27.95" customHeight="1">
      <c r="A609" s="7217"/>
      <c r="B609" s="4550"/>
      <c r="C609" s="4981"/>
      <c r="D609" s="7080"/>
      <c r="E609" s="4981"/>
      <c r="F609" s="7047"/>
      <c r="G609" s="4550"/>
      <c r="H609" s="7375"/>
      <c r="I609" s="4550"/>
      <c r="J609" s="4550"/>
      <c r="K609" s="4550"/>
      <c r="L609" s="7369"/>
      <c r="M609" s="7031"/>
      <c r="N609" s="4550"/>
      <c r="O609" s="5049"/>
      <c r="P609" s="5049"/>
      <c r="Q609" s="4550"/>
      <c r="R609" s="4550"/>
      <c r="S609" s="4550"/>
      <c r="T609" s="4550"/>
      <c r="U609" s="4550"/>
      <c r="V609" s="4550"/>
      <c r="W609" s="4550"/>
      <c r="X609" s="4550"/>
      <c r="Y609" s="4550"/>
      <c r="Z609" s="4550"/>
      <c r="AA609" s="4893"/>
      <c r="AB609" s="4550"/>
      <c r="AC609" s="5050"/>
      <c r="AD609" s="5050"/>
      <c r="AE609" s="5051"/>
      <c r="AF609" s="4550"/>
      <c r="AG609" s="4550"/>
    </row>
    <row r="610" spans="1:33" s="6147" customFormat="1" ht="27.95" customHeight="1">
      <c r="A610" s="7177"/>
      <c r="B610" s="4550"/>
      <c r="C610" s="4981"/>
      <c r="D610" s="7080"/>
      <c r="E610" s="4981"/>
      <c r="F610" s="7047"/>
      <c r="G610" s="4550"/>
      <c r="H610" s="7375"/>
      <c r="I610" s="4550"/>
      <c r="J610" s="4550"/>
      <c r="K610" s="4550"/>
      <c r="L610" s="7376"/>
      <c r="M610" s="7031"/>
      <c r="N610" s="4550"/>
      <c r="O610" s="5049"/>
      <c r="P610" s="5049"/>
      <c r="Q610" s="4550"/>
      <c r="R610" s="4550"/>
      <c r="S610" s="4550"/>
      <c r="T610" s="4550"/>
      <c r="U610" s="4550"/>
      <c r="V610" s="4550"/>
      <c r="W610" s="4550"/>
      <c r="X610" s="4550"/>
      <c r="Y610" s="4550"/>
      <c r="Z610" s="4550"/>
      <c r="AA610" s="4893"/>
      <c r="AB610" s="4550"/>
      <c r="AC610" s="5050"/>
      <c r="AD610" s="5050"/>
      <c r="AE610" s="5051"/>
      <c r="AF610" s="4550"/>
      <c r="AG610" s="4550"/>
    </row>
    <row r="611" spans="1:33" s="6147" customFormat="1" ht="27.95" customHeight="1">
      <c r="A611" s="7376"/>
      <c r="B611" s="4550"/>
      <c r="C611" s="4981"/>
      <c r="D611" s="7080"/>
      <c r="E611" s="4981"/>
      <c r="F611" s="7047"/>
      <c r="G611" s="4550"/>
      <c r="H611" s="7378"/>
      <c r="I611" s="4550"/>
      <c r="J611" s="4550"/>
      <c r="K611" s="4550"/>
      <c r="L611" s="7376"/>
      <c r="M611" s="7031"/>
      <c r="N611" s="4550"/>
      <c r="O611" s="5049"/>
      <c r="P611" s="5049"/>
      <c r="Q611" s="4550"/>
      <c r="R611" s="4550"/>
      <c r="S611" s="4550"/>
      <c r="T611" s="4550"/>
      <c r="U611" s="4550"/>
      <c r="V611" s="7335"/>
      <c r="W611" s="4550"/>
      <c r="X611" s="7335"/>
      <c r="Y611" s="4550"/>
      <c r="Z611" s="4550"/>
      <c r="AA611" s="4893"/>
      <c r="AB611" s="4550"/>
      <c r="AC611" s="5050"/>
      <c r="AD611" s="5050"/>
      <c r="AE611" s="5051"/>
      <c r="AF611" s="4550"/>
      <c r="AG611" s="4550"/>
    </row>
    <row r="612" spans="1:33" s="6147" customFormat="1" ht="27.95" customHeight="1">
      <c r="A612" s="7376"/>
      <c r="B612" s="9847"/>
      <c r="C612" s="11486"/>
      <c r="D612" s="12548"/>
      <c r="E612" s="11486"/>
      <c r="F612" s="12310"/>
      <c r="G612" s="9847"/>
      <c r="H612" s="12685"/>
      <c r="I612" s="9847"/>
      <c r="J612" s="9847"/>
      <c r="K612" s="9847"/>
      <c r="L612" s="7376"/>
      <c r="M612" s="12206"/>
      <c r="N612" s="4550"/>
      <c r="O612" s="5049"/>
      <c r="P612" s="5049"/>
      <c r="Q612" s="9847"/>
      <c r="R612" s="9847"/>
      <c r="S612" s="4550"/>
      <c r="T612" s="4550"/>
      <c r="U612" s="4550"/>
      <c r="V612" s="9847"/>
      <c r="W612" s="4550"/>
      <c r="X612" s="9847"/>
      <c r="Y612" s="4550"/>
      <c r="Z612" s="4550"/>
      <c r="AA612" s="11707"/>
      <c r="AB612" s="4550"/>
      <c r="AC612" s="11492"/>
      <c r="AD612" s="5050"/>
      <c r="AE612" s="11492"/>
      <c r="AF612" s="4550"/>
      <c r="AG612" s="4550"/>
    </row>
    <row r="613" spans="1:33" s="6147" customFormat="1" ht="27.95" customHeight="1">
      <c r="A613" s="7198"/>
      <c r="B613" s="11647"/>
      <c r="C613" s="11487"/>
      <c r="D613" s="12549"/>
      <c r="E613" s="11487"/>
      <c r="F613" s="12311"/>
      <c r="G613" s="11647"/>
      <c r="H613" s="12686"/>
      <c r="I613" s="11647"/>
      <c r="J613" s="11647"/>
      <c r="K613" s="11647"/>
      <c r="L613" s="4550"/>
      <c r="M613" s="12351"/>
      <c r="N613" s="4550"/>
      <c r="O613" s="5049"/>
      <c r="P613" s="5049"/>
      <c r="Q613" s="11647"/>
      <c r="R613" s="11647"/>
      <c r="S613" s="4550"/>
      <c r="T613" s="4550"/>
      <c r="U613" s="4550"/>
      <c r="V613" s="11647"/>
      <c r="W613" s="4550"/>
      <c r="X613" s="11647"/>
      <c r="Y613" s="4550"/>
      <c r="Z613" s="4550"/>
      <c r="AA613" s="11708"/>
      <c r="AB613" s="4550"/>
      <c r="AC613" s="11493"/>
      <c r="AD613" s="5050"/>
      <c r="AE613" s="11493"/>
      <c r="AF613" s="4550"/>
      <c r="AG613" s="4550"/>
    </row>
    <row r="614" spans="1:33" s="6147" customFormat="1" ht="27.95" customHeight="1">
      <c r="A614" s="7379"/>
      <c r="B614" s="9847"/>
      <c r="C614" s="11486"/>
      <c r="D614" s="12548"/>
      <c r="E614" s="11486"/>
      <c r="F614" s="12679"/>
      <c r="G614" s="9847"/>
      <c r="H614" s="12682"/>
      <c r="I614" s="9847"/>
      <c r="J614" s="9847"/>
      <c r="K614" s="9847"/>
      <c r="L614" s="7379"/>
      <c r="M614" s="12206"/>
      <c r="N614" s="4550"/>
      <c r="O614" s="5049"/>
      <c r="P614" s="5049"/>
      <c r="Q614" s="9847"/>
      <c r="R614" s="9847"/>
      <c r="S614" s="4550"/>
      <c r="T614" s="4550"/>
      <c r="U614" s="4550"/>
      <c r="V614" s="9847"/>
      <c r="W614" s="4550"/>
      <c r="X614" s="9847"/>
      <c r="Y614" s="4550"/>
      <c r="Z614" s="4550"/>
      <c r="AA614" s="11707"/>
      <c r="AB614" s="4550"/>
      <c r="AC614" s="11492"/>
      <c r="AD614" s="5050"/>
      <c r="AE614" s="11842"/>
      <c r="AF614" s="4550"/>
      <c r="AG614" s="4550"/>
    </row>
    <row r="615" spans="1:33" s="6147" customFormat="1" ht="27.95" customHeight="1">
      <c r="A615" s="7380"/>
      <c r="B615" s="11687"/>
      <c r="C615" s="12340"/>
      <c r="D615" s="12571"/>
      <c r="E615" s="12340"/>
      <c r="F615" s="12680"/>
      <c r="G615" s="11687"/>
      <c r="H615" s="12683"/>
      <c r="I615" s="11687"/>
      <c r="J615" s="11687"/>
      <c r="K615" s="11687"/>
      <c r="L615" s="7083"/>
      <c r="M615" s="12350"/>
      <c r="N615" s="7381"/>
      <c r="O615" s="7085"/>
      <c r="P615" s="7085"/>
      <c r="Q615" s="11687"/>
      <c r="R615" s="11687"/>
      <c r="S615" s="6586"/>
      <c r="T615" s="6586"/>
      <c r="U615" s="6586"/>
      <c r="V615" s="11687"/>
      <c r="W615" s="6586"/>
      <c r="X615" s="11687"/>
      <c r="Y615" s="6586"/>
      <c r="Z615" s="5991"/>
      <c r="AA615" s="12334"/>
      <c r="AB615" s="5992"/>
      <c r="AC615" s="11578"/>
      <c r="AD615" s="4908"/>
      <c r="AE615" s="11843"/>
      <c r="AF615" s="3536"/>
      <c r="AG615" s="6593"/>
    </row>
    <row r="616" spans="1:33" s="6147" customFormat="1" ht="27.95" customHeight="1">
      <c r="A616" s="7379"/>
      <c r="B616" s="11647"/>
      <c r="C616" s="11487"/>
      <c r="D616" s="12549"/>
      <c r="E616" s="11487"/>
      <c r="F616" s="12681"/>
      <c r="G616" s="11647"/>
      <c r="H616" s="12684"/>
      <c r="I616" s="11647"/>
      <c r="J616" s="11647"/>
      <c r="K616" s="11647"/>
      <c r="L616" s="7382"/>
      <c r="M616" s="12351"/>
      <c r="N616" s="7383"/>
      <c r="O616" s="7085"/>
      <c r="P616" s="7085"/>
      <c r="Q616" s="11647"/>
      <c r="R616" s="11647"/>
      <c r="S616" s="6586"/>
      <c r="T616" s="6586"/>
      <c r="U616" s="6586"/>
      <c r="V616" s="11647"/>
      <c r="W616" s="6586"/>
      <c r="X616" s="11647"/>
      <c r="Y616" s="6586"/>
      <c r="Z616" s="5991"/>
      <c r="AA616" s="11708"/>
      <c r="AB616" s="5992"/>
      <c r="AC616" s="11493"/>
      <c r="AD616" s="4908"/>
      <c r="AE616" s="11844"/>
      <c r="AF616" s="3536"/>
      <c r="AG616" s="6593"/>
    </row>
    <row r="617" spans="1:33" s="6147" customFormat="1" ht="27.95" customHeight="1">
      <c r="A617" s="7384"/>
      <c r="B617" s="12670"/>
      <c r="C617" s="12671"/>
      <c r="D617" s="12671"/>
      <c r="E617" s="12412"/>
      <c r="F617" s="12678"/>
      <c r="G617" s="12410"/>
      <c r="H617" s="12672"/>
      <c r="I617" s="12673"/>
      <c r="J617" s="12674"/>
      <c r="K617" s="12676"/>
      <c r="L617" s="7083"/>
      <c r="M617" s="12206"/>
      <c r="N617" s="7383"/>
      <c r="O617" s="7085"/>
      <c r="P617" s="7085"/>
      <c r="Q617" s="12656"/>
      <c r="R617" s="10654"/>
      <c r="S617" s="6586"/>
      <c r="T617" s="6586"/>
      <c r="U617" s="6586"/>
      <c r="V617" s="7089"/>
      <c r="W617" s="6586"/>
      <c r="X617" s="7089"/>
      <c r="Y617" s="6586"/>
      <c r="Z617" s="5991"/>
      <c r="AA617" s="12111"/>
      <c r="AB617" s="5992"/>
      <c r="AC617" s="11842"/>
      <c r="AD617" s="4908"/>
      <c r="AE617" s="11492"/>
      <c r="AF617" s="3536"/>
      <c r="AG617" s="6593"/>
    </row>
    <row r="618" spans="1:33" s="6147" customFormat="1" ht="27.95" customHeight="1">
      <c r="A618" s="7384"/>
      <c r="B618" s="12670"/>
      <c r="C618" s="12671"/>
      <c r="D618" s="12671"/>
      <c r="E618" s="12412"/>
      <c r="F618" s="12678"/>
      <c r="G618" s="12410"/>
      <c r="H618" s="12672"/>
      <c r="I618" s="12673"/>
      <c r="J618" s="12675"/>
      <c r="K618" s="12677"/>
      <c r="L618" s="7385"/>
      <c r="M618" s="12350"/>
      <c r="N618" s="7386"/>
      <c r="O618" s="7160"/>
      <c r="P618" s="7160"/>
      <c r="Q618" s="12614"/>
      <c r="R618" s="10655"/>
      <c r="S618" s="6586"/>
      <c r="T618" s="6586"/>
      <c r="U618" s="6586"/>
      <c r="V618" s="7089"/>
      <c r="W618" s="6586"/>
      <c r="X618" s="7089"/>
      <c r="Y618" s="6586"/>
      <c r="Z618" s="5991"/>
      <c r="AA618" s="12113"/>
      <c r="AB618" s="5992"/>
      <c r="AC618" s="11844"/>
      <c r="AD618" s="4908"/>
      <c r="AE618" s="11493"/>
      <c r="AF618" s="3536"/>
      <c r="AG618" s="6593"/>
    </row>
    <row r="619" spans="1:33" s="6147" customFormat="1" ht="27.95" customHeight="1">
      <c r="A619" s="7387"/>
      <c r="B619" s="12670"/>
      <c r="C619" s="12671"/>
      <c r="D619" s="12671"/>
      <c r="E619" s="12412"/>
      <c r="F619" s="12094"/>
      <c r="G619" s="12410"/>
      <c r="H619" s="12672"/>
      <c r="I619" s="9934"/>
      <c r="J619" s="12656"/>
      <c r="K619" s="12654"/>
      <c r="L619" s="7379"/>
      <c r="M619" s="12206"/>
      <c r="N619" s="7383"/>
      <c r="O619" s="7085"/>
      <c r="P619" s="7085"/>
      <c r="Q619" s="12656"/>
      <c r="R619" s="10654"/>
      <c r="S619" s="6586"/>
      <c r="T619" s="6586"/>
      <c r="U619" s="6586"/>
      <c r="V619" s="12669"/>
      <c r="W619" s="6586"/>
      <c r="X619" s="12669"/>
      <c r="Y619" s="6586"/>
      <c r="Z619" s="5991"/>
      <c r="AA619" s="12111"/>
      <c r="AB619" s="5992"/>
      <c r="AC619" s="11842"/>
      <c r="AD619" s="5050"/>
      <c r="AE619" s="11492"/>
      <c r="AF619" s="3536"/>
      <c r="AG619" s="6593"/>
    </row>
    <row r="620" spans="1:33" s="6147" customFormat="1" ht="27.95" customHeight="1">
      <c r="A620" s="7384"/>
      <c r="B620" s="12670"/>
      <c r="C620" s="12671"/>
      <c r="D620" s="12671"/>
      <c r="E620" s="12412"/>
      <c r="F620" s="12095"/>
      <c r="G620" s="12410"/>
      <c r="H620" s="12672"/>
      <c r="I620" s="9839"/>
      <c r="J620" s="12612"/>
      <c r="K620" s="12621"/>
      <c r="L620" s="7083"/>
      <c r="M620" s="12351"/>
      <c r="N620" s="7388"/>
      <c r="O620" s="7085"/>
      <c r="P620" s="7085"/>
      <c r="Q620" s="12614"/>
      <c r="R620" s="10655"/>
      <c r="S620" s="6586"/>
      <c r="T620" s="6586"/>
      <c r="U620" s="6586"/>
      <c r="V620" s="10862"/>
      <c r="W620" s="6586"/>
      <c r="X620" s="10862"/>
      <c r="Y620" s="6586"/>
      <c r="Z620" s="5991"/>
      <c r="AA620" s="12113"/>
      <c r="AB620" s="5992"/>
      <c r="AC620" s="11844"/>
      <c r="AD620" s="4908"/>
      <c r="AE620" s="11493"/>
      <c r="AF620" s="3536"/>
      <c r="AG620" s="6593"/>
    </row>
    <row r="621" spans="1:33" s="6147" customFormat="1" ht="27.95" customHeight="1">
      <c r="A621" s="7384"/>
      <c r="B621" s="8062"/>
      <c r="C621" s="7080"/>
      <c r="D621" s="7080"/>
      <c r="E621" s="4981"/>
      <c r="F621" s="4805"/>
      <c r="G621" s="7043"/>
      <c r="H621" s="7389"/>
      <c r="I621" s="7043"/>
      <c r="J621" s="8053"/>
      <c r="K621" s="7390"/>
      <c r="L621" s="7379"/>
      <c r="M621" s="7084"/>
      <c r="N621" s="3904"/>
      <c r="O621" s="7085"/>
      <c r="P621" s="7085"/>
      <c r="Q621" s="7391"/>
      <c r="R621" s="6586"/>
      <c r="S621" s="6586"/>
      <c r="T621" s="6586"/>
      <c r="U621" s="6586"/>
      <c r="V621" s="7089"/>
      <c r="W621" s="6586"/>
      <c r="X621" s="7089"/>
      <c r="Y621" s="6586"/>
      <c r="Z621" s="5991"/>
      <c r="AA621" s="6285"/>
      <c r="AB621" s="5992"/>
      <c r="AC621" s="4908"/>
      <c r="AD621" s="5050"/>
      <c r="AE621" s="4908"/>
      <c r="AF621" s="3536"/>
      <c r="AG621" s="6593"/>
    </row>
    <row r="622" spans="1:33" s="6147" customFormat="1" ht="27.95" customHeight="1">
      <c r="A622" s="7384"/>
      <c r="B622" s="8062"/>
      <c r="C622" s="7080"/>
      <c r="D622" s="7080"/>
      <c r="E622" s="7081"/>
      <c r="F622" s="4805"/>
      <c r="G622" s="7043"/>
      <c r="H622" s="7389"/>
      <c r="I622" s="7043"/>
      <c r="J622" s="7391"/>
      <c r="K622" s="7087"/>
      <c r="L622" s="7379"/>
      <c r="M622" s="7084"/>
      <c r="N622" s="3904"/>
      <c r="O622" s="7085"/>
      <c r="P622" s="7085"/>
      <c r="Q622" s="7391"/>
      <c r="R622" s="6586"/>
      <c r="S622" s="6586"/>
      <c r="T622" s="6586"/>
      <c r="U622" s="6586"/>
      <c r="V622" s="7392"/>
      <c r="W622" s="6586"/>
      <c r="X622" s="7392"/>
      <c r="Y622" s="6586"/>
      <c r="Z622" s="5991"/>
      <c r="AA622" s="7097"/>
      <c r="AB622" s="5992"/>
      <c r="AC622" s="4908"/>
      <c r="AD622" s="5050"/>
      <c r="AE622" s="4908"/>
      <c r="AF622" s="3536"/>
      <c r="AG622" s="6593"/>
    </row>
    <row r="623" spans="1:33" s="6147" customFormat="1" ht="27.95" customHeight="1">
      <c r="A623" s="7393"/>
      <c r="B623" s="12668"/>
      <c r="C623" s="12548"/>
      <c r="D623" s="12548"/>
      <c r="E623" s="12572"/>
      <c r="F623" s="12094"/>
      <c r="G623" s="9934"/>
      <c r="H623" s="12663"/>
      <c r="I623" s="9934"/>
      <c r="J623" s="12668"/>
      <c r="K623" s="12654"/>
      <c r="L623" s="7379"/>
      <c r="M623" s="12206"/>
      <c r="N623" s="7383"/>
      <c r="O623" s="7085"/>
      <c r="P623" s="7085"/>
      <c r="Q623" s="12656"/>
      <c r="R623" s="10654"/>
      <c r="S623" s="6586"/>
      <c r="T623" s="6586"/>
      <c r="U623" s="6586"/>
      <c r="V623" s="12667"/>
      <c r="W623" s="6586"/>
      <c r="X623" s="12667"/>
      <c r="Y623" s="6586"/>
      <c r="Z623" s="5991"/>
      <c r="AA623" s="12111"/>
      <c r="AB623" s="5992"/>
      <c r="AC623" s="11492"/>
      <c r="AD623" s="4908"/>
      <c r="AE623" s="11492"/>
      <c r="AF623" s="3536"/>
      <c r="AG623" s="6593"/>
    </row>
    <row r="624" spans="1:33" s="6147" customFormat="1" ht="27.95" customHeight="1">
      <c r="A624" s="7384"/>
      <c r="B624" s="12617"/>
      <c r="C624" s="12549"/>
      <c r="D624" s="12549"/>
      <c r="E624" s="12574"/>
      <c r="F624" s="12095"/>
      <c r="G624" s="9839"/>
      <c r="H624" s="12623"/>
      <c r="I624" s="9839"/>
      <c r="J624" s="12612"/>
      <c r="K624" s="12655"/>
      <c r="L624" s="7083"/>
      <c r="M624" s="12351"/>
      <c r="N624" s="7383"/>
      <c r="O624" s="7085"/>
      <c r="P624" s="7085"/>
      <c r="Q624" s="12614"/>
      <c r="R624" s="10655"/>
      <c r="S624" s="6586"/>
      <c r="T624" s="6586"/>
      <c r="U624" s="6586"/>
      <c r="V624" s="10862"/>
      <c r="W624" s="6586"/>
      <c r="X624" s="10862"/>
      <c r="Y624" s="6586"/>
      <c r="Z624" s="5991"/>
      <c r="AA624" s="12113"/>
      <c r="AB624" s="5992"/>
      <c r="AC624" s="11493"/>
      <c r="AD624" s="4908"/>
      <c r="AE624" s="11493"/>
      <c r="AF624" s="3536"/>
      <c r="AG624" s="6593"/>
    </row>
    <row r="625" spans="1:33" s="6147" customFormat="1" ht="27.95" customHeight="1">
      <c r="A625" s="7394"/>
      <c r="B625" s="7395"/>
      <c r="C625" s="7080"/>
      <c r="D625" s="7080"/>
      <c r="E625" s="7081"/>
      <c r="F625" s="4805"/>
      <c r="G625" s="7043"/>
      <c r="H625" s="7389"/>
      <c r="I625" s="7043"/>
      <c r="J625" s="7395"/>
      <c r="K625" s="7087"/>
      <c r="L625" s="7379"/>
      <c r="M625" s="7084"/>
      <c r="N625" s="3904"/>
      <c r="O625" s="7085"/>
      <c r="P625" s="7085"/>
      <c r="Q625" s="7391"/>
      <c r="R625" s="6586"/>
      <c r="S625" s="6586"/>
      <c r="T625" s="6586"/>
      <c r="U625" s="6586"/>
      <c r="V625" s="7396"/>
      <c r="W625" s="6586"/>
      <c r="X625" s="7396"/>
      <c r="Y625" s="6586"/>
      <c r="Z625" s="5991"/>
      <c r="AA625" s="6285"/>
      <c r="AB625" s="5992"/>
      <c r="AC625" s="4908"/>
      <c r="AD625" s="4908"/>
      <c r="AE625" s="4908"/>
      <c r="AF625" s="3536"/>
      <c r="AG625" s="6593"/>
    </row>
    <row r="626" spans="1:33" s="6147" customFormat="1" ht="27.95" customHeight="1">
      <c r="A626" s="7397"/>
      <c r="B626" s="7398"/>
      <c r="C626" s="7080"/>
      <c r="D626" s="7080"/>
      <c r="E626" s="7081"/>
      <c r="F626" s="4805"/>
      <c r="G626" s="7043"/>
      <c r="H626" s="7389"/>
      <c r="I626" s="7043"/>
      <c r="J626" s="7398"/>
      <c r="K626" s="7087"/>
      <c r="L626" s="7379"/>
      <c r="M626" s="7084"/>
      <c r="N626" s="3904"/>
      <c r="O626" s="7085"/>
      <c r="P626" s="7085"/>
      <c r="Q626" s="7088"/>
      <c r="R626" s="6586"/>
      <c r="S626" s="6586"/>
      <c r="T626" s="6586"/>
      <c r="U626" s="6586"/>
      <c r="V626" s="7399"/>
      <c r="W626" s="6586"/>
      <c r="X626" s="7399"/>
      <c r="Y626" s="6586"/>
      <c r="Z626" s="5991"/>
      <c r="AA626" s="6285"/>
      <c r="AB626" s="5992"/>
      <c r="AC626" s="4908"/>
      <c r="AD626" s="4908"/>
      <c r="AE626" s="4908"/>
      <c r="AF626" s="3536"/>
      <c r="AG626" s="6593"/>
    </row>
    <row r="627" spans="1:33" s="6147" customFormat="1" ht="27.95" customHeight="1">
      <c r="A627" s="7165"/>
      <c r="B627" s="7094"/>
      <c r="C627" s="7080"/>
      <c r="D627" s="7080"/>
      <c r="E627" s="7081"/>
      <c r="F627" s="4805"/>
      <c r="G627" s="7043"/>
      <c r="H627" s="7389"/>
      <c r="I627" s="7043"/>
      <c r="J627" s="7094"/>
      <c r="K627" s="7087"/>
      <c r="L627" s="7379"/>
      <c r="M627" s="7084"/>
      <c r="N627" s="3904"/>
      <c r="O627" s="7085"/>
      <c r="P627" s="7085"/>
      <c r="Q627" s="7391"/>
      <c r="R627" s="6586"/>
      <c r="S627" s="6586"/>
      <c r="T627" s="6586"/>
      <c r="U627" s="6586"/>
      <c r="V627" s="7400"/>
      <c r="W627" s="6586"/>
      <c r="X627" s="7400"/>
      <c r="Y627" s="6586"/>
      <c r="Z627" s="5991"/>
      <c r="AA627" s="6285"/>
      <c r="AB627" s="5992"/>
      <c r="AC627" s="4908"/>
      <c r="AD627" s="4908"/>
      <c r="AE627" s="4908"/>
      <c r="AF627" s="3536"/>
      <c r="AG627" s="6593"/>
    </row>
    <row r="628" spans="1:33" s="6147" customFormat="1" ht="27.95" customHeight="1">
      <c r="A628" s="7384"/>
      <c r="B628" s="12666"/>
      <c r="C628" s="12548"/>
      <c r="D628" s="12548"/>
      <c r="E628" s="12572"/>
      <c r="F628" s="12094"/>
      <c r="G628" s="9934"/>
      <c r="H628" s="12663"/>
      <c r="I628" s="9934"/>
      <c r="J628" s="12611"/>
      <c r="K628" s="12654"/>
      <c r="L628" s="7083"/>
      <c r="M628" s="12206"/>
      <c r="N628" s="7383"/>
      <c r="O628" s="7085"/>
      <c r="P628" s="7085"/>
      <c r="Q628" s="12656"/>
      <c r="R628" s="10654"/>
      <c r="S628" s="6586"/>
      <c r="T628" s="6586"/>
      <c r="U628" s="6586"/>
      <c r="V628" s="7089"/>
      <c r="W628" s="6586"/>
      <c r="X628" s="7089"/>
      <c r="Y628" s="6586"/>
      <c r="Z628" s="5991"/>
      <c r="AA628" s="12111"/>
      <c r="AB628" s="5992"/>
      <c r="AC628" s="11842"/>
      <c r="AD628" s="4908"/>
      <c r="AE628" s="11492"/>
      <c r="AF628" s="3536"/>
      <c r="AG628" s="6593"/>
    </row>
    <row r="629" spans="1:33" s="6147" customFormat="1" ht="27.95" customHeight="1">
      <c r="A629" s="7384"/>
      <c r="B629" s="12617"/>
      <c r="C629" s="12549"/>
      <c r="D629" s="12549"/>
      <c r="E629" s="12574"/>
      <c r="F629" s="12095"/>
      <c r="G629" s="9839"/>
      <c r="H629" s="12623"/>
      <c r="I629" s="9839"/>
      <c r="J629" s="12612"/>
      <c r="K629" s="12655"/>
      <c r="L629" s="7384"/>
      <c r="M629" s="12351"/>
      <c r="N629" s="7383"/>
      <c r="O629" s="7085"/>
      <c r="P629" s="7085"/>
      <c r="Q629" s="12614"/>
      <c r="R629" s="10655"/>
      <c r="S629" s="6586"/>
      <c r="T629" s="6586"/>
      <c r="U629" s="6586"/>
      <c r="V629" s="7089"/>
      <c r="W629" s="6586"/>
      <c r="X629" s="7089"/>
      <c r="Y629" s="6586"/>
      <c r="Z629" s="5991"/>
      <c r="AA629" s="12113"/>
      <c r="AB629" s="5992"/>
      <c r="AC629" s="11844"/>
      <c r="AD629" s="4908"/>
      <c r="AE629" s="11493"/>
      <c r="AF629" s="3536"/>
      <c r="AG629" s="6593"/>
    </row>
    <row r="630" spans="1:33" s="6147" customFormat="1" ht="27.95" customHeight="1">
      <c r="A630" s="7384"/>
      <c r="B630" s="12656"/>
      <c r="C630" s="11486"/>
      <c r="D630" s="12548"/>
      <c r="E630" s="11486"/>
      <c r="F630" s="12094"/>
      <c r="G630" s="9934"/>
      <c r="H630" s="12663"/>
      <c r="I630" s="9934"/>
      <c r="J630" s="12656"/>
      <c r="K630" s="12654"/>
      <c r="L630" s="7401"/>
      <c r="M630" s="12206"/>
      <c r="N630" s="7383"/>
      <c r="O630" s="7085"/>
      <c r="P630" s="7085"/>
      <c r="Q630" s="12656"/>
      <c r="R630" s="10654"/>
      <c r="S630" s="6586"/>
      <c r="T630" s="6586"/>
      <c r="U630" s="6586"/>
      <c r="V630" s="12665"/>
      <c r="W630" s="6586"/>
      <c r="X630" s="12665"/>
      <c r="Y630" s="6586"/>
      <c r="Z630" s="5991"/>
      <c r="AA630" s="12111"/>
      <c r="AB630" s="5992"/>
      <c r="AC630" s="11842"/>
      <c r="AD630" s="4908"/>
      <c r="AE630" s="11842"/>
      <c r="AF630" s="3536"/>
      <c r="AG630" s="6593"/>
    </row>
    <row r="631" spans="1:33" s="6147" customFormat="1" ht="27.95" customHeight="1">
      <c r="A631" s="7384"/>
      <c r="B631" s="12641"/>
      <c r="C631" s="12340"/>
      <c r="D631" s="12571"/>
      <c r="E631" s="12340"/>
      <c r="F631" s="12575"/>
      <c r="G631" s="10783"/>
      <c r="H631" s="12642"/>
      <c r="I631" s="10783"/>
      <c r="J631" s="12645"/>
      <c r="K631" s="12646"/>
      <c r="L631" s="7083"/>
      <c r="M631" s="12350"/>
      <c r="N631" s="7383"/>
      <c r="O631" s="7085"/>
      <c r="P631" s="7085"/>
      <c r="Q631" s="12647"/>
      <c r="R631" s="10795"/>
      <c r="S631" s="6586"/>
      <c r="T631" s="6586"/>
      <c r="U631" s="6586"/>
      <c r="V631" s="10861"/>
      <c r="W631" s="6586"/>
      <c r="X631" s="10861"/>
      <c r="Y631" s="6586"/>
      <c r="Z631" s="5991"/>
      <c r="AA631" s="12112"/>
      <c r="AB631" s="5992"/>
      <c r="AC631" s="11843"/>
      <c r="AD631" s="4908"/>
      <c r="AE631" s="11843"/>
      <c r="AF631" s="3536"/>
      <c r="AG631" s="6593"/>
    </row>
    <row r="632" spans="1:33" s="6147" customFormat="1" ht="27.95" customHeight="1">
      <c r="A632" s="7384"/>
      <c r="B632" s="12617"/>
      <c r="C632" s="11487"/>
      <c r="D632" s="12549"/>
      <c r="E632" s="11487"/>
      <c r="F632" s="12095"/>
      <c r="G632" s="9839"/>
      <c r="H632" s="12643"/>
      <c r="I632" s="9839"/>
      <c r="J632" s="12612"/>
      <c r="K632" s="12621"/>
      <c r="L632" s="7384"/>
      <c r="M632" s="12351"/>
      <c r="N632" s="7383"/>
      <c r="O632" s="7085"/>
      <c r="P632" s="7085"/>
      <c r="Q632" s="12614"/>
      <c r="R632" s="10655"/>
      <c r="S632" s="6586"/>
      <c r="T632" s="6586"/>
      <c r="U632" s="6586"/>
      <c r="V632" s="10862"/>
      <c r="W632" s="6586"/>
      <c r="X632" s="10862"/>
      <c r="Y632" s="6586"/>
      <c r="Z632" s="5991"/>
      <c r="AA632" s="12113"/>
      <c r="AB632" s="5992"/>
      <c r="AC632" s="11844"/>
      <c r="AD632" s="4908"/>
      <c r="AE632" s="11844"/>
      <c r="AF632" s="3536"/>
      <c r="AG632" s="6593"/>
    </row>
    <row r="633" spans="1:33" s="6147" customFormat="1" ht="27.95" customHeight="1">
      <c r="A633" s="7384"/>
      <c r="B633" s="12656"/>
      <c r="C633" s="12548"/>
      <c r="D633" s="12548"/>
      <c r="E633" s="12572"/>
      <c r="F633" s="12094"/>
      <c r="G633" s="9934"/>
      <c r="H633" s="12663"/>
      <c r="I633" s="9934"/>
      <c r="J633" s="12656"/>
      <c r="K633" s="12654"/>
      <c r="L633" s="7083"/>
      <c r="M633" s="12206"/>
      <c r="N633" s="7383"/>
      <c r="O633" s="7085"/>
      <c r="P633" s="7085"/>
      <c r="Q633" s="12656"/>
      <c r="R633" s="10654"/>
      <c r="S633" s="6586"/>
      <c r="T633" s="6586"/>
      <c r="U633" s="6586"/>
      <c r="V633" s="12664"/>
      <c r="W633" s="6586"/>
      <c r="X633" s="12664"/>
      <c r="Y633" s="6586"/>
      <c r="Z633" s="5991"/>
      <c r="AA633" s="12111"/>
      <c r="AB633" s="5992"/>
      <c r="AC633" s="11842"/>
      <c r="AD633" s="4908"/>
      <c r="AE633" s="11492"/>
      <c r="AF633" s="3536"/>
      <c r="AG633" s="6593"/>
    </row>
    <row r="634" spans="1:33" s="6147" customFormat="1" ht="27.95" customHeight="1">
      <c r="A634" s="7384"/>
      <c r="B634" s="12617"/>
      <c r="C634" s="12549"/>
      <c r="D634" s="12549"/>
      <c r="E634" s="12574"/>
      <c r="F634" s="12095"/>
      <c r="G634" s="9839"/>
      <c r="H634" s="12643"/>
      <c r="I634" s="9839"/>
      <c r="J634" s="12612"/>
      <c r="K634" s="12621"/>
      <c r="L634" s="7384"/>
      <c r="M634" s="12351"/>
      <c r="N634" s="7383"/>
      <c r="O634" s="7085"/>
      <c r="P634" s="7085"/>
      <c r="Q634" s="12614"/>
      <c r="R634" s="10655"/>
      <c r="S634" s="6586"/>
      <c r="T634" s="6586"/>
      <c r="U634" s="6586"/>
      <c r="V634" s="10862"/>
      <c r="W634" s="6586"/>
      <c r="X634" s="10862"/>
      <c r="Y634" s="6586"/>
      <c r="Z634" s="5991"/>
      <c r="AA634" s="12113"/>
      <c r="AB634" s="5992"/>
      <c r="AC634" s="11844"/>
      <c r="AD634" s="4908"/>
      <c r="AE634" s="11493"/>
      <c r="AF634" s="3536"/>
      <c r="AG634" s="6593"/>
    </row>
    <row r="635" spans="1:33" s="6147" customFormat="1" ht="27.95" customHeight="1">
      <c r="A635" s="7384"/>
      <c r="B635" s="12640"/>
      <c r="C635" s="11486"/>
      <c r="D635" s="12548"/>
      <c r="E635" s="11486"/>
      <c r="F635" s="12094"/>
      <c r="G635" s="9934"/>
      <c r="H635" s="12663"/>
      <c r="I635" s="9934"/>
      <c r="J635" s="12640"/>
      <c r="K635" s="12654"/>
      <c r="L635" s="7083"/>
      <c r="M635" s="12206"/>
      <c r="N635" s="7383"/>
      <c r="O635" s="7085"/>
      <c r="P635" s="7085"/>
      <c r="Q635" s="12656"/>
      <c r="R635" s="10654"/>
      <c r="S635" s="6586"/>
      <c r="T635" s="6586"/>
      <c r="U635" s="6586"/>
      <c r="V635" s="12662"/>
      <c r="W635" s="6586"/>
      <c r="X635" s="12662"/>
      <c r="Y635" s="6586"/>
      <c r="Z635" s="5991"/>
      <c r="AA635" s="12111"/>
      <c r="AB635" s="5992"/>
      <c r="AC635" s="11842"/>
      <c r="AD635" s="4908"/>
      <c r="AE635" s="11842"/>
      <c r="AF635" s="3536"/>
      <c r="AG635" s="6593"/>
    </row>
    <row r="636" spans="1:33" s="6147" customFormat="1" ht="27.95" customHeight="1">
      <c r="A636" s="7384"/>
      <c r="B636" s="12641"/>
      <c r="C636" s="12340"/>
      <c r="D636" s="12571"/>
      <c r="E636" s="12340"/>
      <c r="F636" s="12575"/>
      <c r="G636" s="10783"/>
      <c r="H636" s="12642"/>
      <c r="I636" s="10783"/>
      <c r="J636" s="12645"/>
      <c r="K636" s="12646"/>
      <c r="L636" s="7402"/>
      <c r="M636" s="12350"/>
      <c r="N636" s="7383"/>
      <c r="O636" s="7085"/>
      <c r="P636" s="7085"/>
      <c r="Q636" s="12647"/>
      <c r="R636" s="10795"/>
      <c r="S636" s="6586"/>
      <c r="T636" s="6586"/>
      <c r="U636" s="6586"/>
      <c r="V636" s="10861"/>
      <c r="W636" s="6586"/>
      <c r="X636" s="10861"/>
      <c r="Y636" s="6586"/>
      <c r="Z636" s="5991"/>
      <c r="AA636" s="12112"/>
      <c r="AB636" s="5992"/>
      <c r="AC636" s="11843"/>
      <c r="AD636" s="4908"/>
      <c r="AE636" s="11843"/>
      <c r="AF636" s="3536"/>
      <c r="AG636" s="6593"/>
    </row>
    <row r="637" spans="1:33" s="6147" customFormat="1" ht="27.95" customHeight="1">
      <c r="A637" s="7100"/>
      <c r="B637" s="12617"/>
      <c r="C637" s="11487"/>
      <c r="D637" s="12549"/>
      <c r="E637" s="11487"/>
      <c r="F637" s="12095"/>
      <c r="G637" s="9839"/>
      <c r="H637" s="12643"/>
      <c r="I637" s="9839"/>
      <c r="J637" s="12612"/>
      <c r="K637" s="12621"/>
      <c r="L637" s="7402"/>
      <c r="M637" s="12351"/>
      <c r="N637" s="7383"/>
      <c r="O637" s="7085"/>
      <c r="P637" s="7085"/>
      <c r="Q637" s="12614"/>
      <c r="R637" s="10655"/>
      <c r="S637" s="6586"/>
      <c r="T637" s="6586"/>
      <c r="U637" s="6586"/>
      <c r="V637" s="10862"/>
      <c r="W637" s="6586"/>
      <c r="X637" s="10862"/>
      <c r="Y637" s="6586"/>
      <c r="Z637" s="5991"/>
      <c r="AA637" s="12113"/>
      <c r="AB637" s="5992"/>
      <c r="AC637" s="11844"/>
      <c r="AD637" s="4908"/>
      <c r="AE637" s="11844"/>
      <c r="AF637" s="3536"/>
      <c r="AG637" s="6593"/>
    </row>
    <row r="638" spans="1:33" s="6147" customFormat="1" ht="27.95" customHeight="1">
      <c r="A638" s="7403"/>
      <c r="B638" s="7404"/>
      <c r="C638" s="7080"/>
      <c r="D638" s="7080"/>
      <c r="E638" s="7081"/>
      <c r="F638" s="4805"/>
      <c r="G638" s="7043"/>
      <c r="H638" s="7389"/>
      <c r="I638" s="7043"/>
      <c r="J638" s="7404"/>
      <c r="K638" s="7390"/>
      <c r="L638" s="7379"/>
      <c r="M638" s="7084"/>
      <c r="N638" s="3904"/>
      <c r="O638" s="7085"/>
      <c r="P638" s="7085"/>
      <c r="Q638" s="7088"/>
      <c r="R638" s="6586"/>
      <c r="S638" s="6586"/>
      <c r="T638" s="6586"/>
      <c r="U638" s="6586"/>
      <c r="V638" s="7405"/>
      <c r="W638" s="6586"/>
      <c r="X638" s="7405"/>
      <c r="Y638" s="6586"/>
      <c r="Z638" s="5991"/>
      <c r="AA638" s="6285"/>
      <c r="AB638" s="5992"/>
      <c r="AC638" s="4908"/>
      <c r="AD638" s="4908"/>
      <c r="AE638" s="4908"/>
      <c r="AF638" s="3536"/>
      <c r="AG638" s="6593"/>
    </row>
    <row r="639" spans="1:33" s="6147" customFormat="1" ht="27.95" customHeight="1">
      <c r="A639" s="7384"/>
      <c r="B639" s="12658"/>
      <c r="C639" s="12548"/>
      <c r="D639" s="12548"/>
      <c r="E639" s="12572"/>
      <c r="F639" s="12094"/>
      <c r="G639" s="9934"/>
      <c r="H639" s="12659"/>
      <c r="I639" s="12660"/>
      <c r="J639" s="12658"/>
      <c r="K639" s="12654"/>
      <c r="L639" s="7379"/>
      <c r="M639" s="12206"/>
      <c r="N639" s="3904"/>
      <c r="O639" s="7085"/>
      <c r="P639" s="7085"/>
      <c r="Q639" s="12656"/>
      <c r="R639" s="10654"/>
      <c r="S639" s="6586"/>
      <c r="T639" s="6586"/>
      <c r="U639" s="6586"/>
      <c r="V639" s="12657"/>
      <c r="W639" s="6586"/>
      <c r="X639" s="12657"/>
      <c r="Y639" s="6586"/>
      <c r="Z639" s="5991"/>
      <c r="AA639" s="12111"/>
      <c r="AB639" s="5992"/>
      <c r="AC639" s="11842"/>
      <c r="AD639" s="4908"/>
      <c r="AE639" s="11492"/>
      <c r="AF639" s="3536"/>
      <c r="AG639" s="6593"/>
    </row>
    <row r="640" spans="1:33" s="6147" customFormat="1" ht="27.95" customHeight="1">
      <c r="A640" s="7406"/>
      <c r="B640" s="12617"/>
      <c r="C640" s="12549"/>
      <c r="D640" s="12549"/>
      <c r="E640" s="12574"/>
      <c r="F640" s="12095"/>
      <c r="G640" s="9839"/>
      <c r="H640" s="12643"/>
      <c r="I640" s="12661"/>
      <c r="J640" s="12612"/>
      <c r="K640" s="12655"/>
      <c r="L640" s="7407"/>
      <c r="M640" s="12351"/>
      <c r="N640" s="3904"/>
      <c r="O640" s="7085"/>
      <c r="P640" s="7085"/>
      <c r="Q640" s="12614"/>
      <c r="R640" s="10655"/>
      <c r="S640" s="6586"/>
      <c r="T640" s="6586"/>
      <c r="U640" s="6586"/>
      <c r="V640" s="10862"/>
      <c r="W640" s="6586"/>
      <c r="X640" s="10862"/>
      <c r="Y640" s="6586"/>
      <c r="Z640" s="5991"/>
      <c r="AA640" s="12113"/>
      <c r="AB640" s="5992"/>
      <c r="AC640" s="11844"/>
      <c r="AD640" s="4908"/>
      <c r="AE640" s="11493"/>
      <c r="AF640" s="3536"/>
      <c r="AG640" s="6593"/>
    </row>
    <row r="641" spans="1:33" s="6147" customFormat="1" ht="27.95" customHeight="1">
      <c r="A641" s="7384"/>
      <c r="B641" s="8062"/>
      <c r="C641" s="7080"/>
      <c r="D641" s="7080"/>
      <c r="E641" s="7081"/>
      <c r="F641" s="4805"/>
      <c r="G641" s="7043"/>
      <c r="H641" s="7389"/>
      <c r="I641" s="7043"/>
      <c r="J641" s="8053"/>
      <c r="K641" s="7390"/>
      <c r="L641" s="7379"/>
      <c r="M641" s="7084"/>
      <c r="N641" s="3904"/>
      <c r="O641" s="7085"/>
      <c r="P641" s="7085"/>
      <c r="Q641" s="7408"/>
      <c r="R641" s="6586"/>
      <c r="S641" s="6586"/>
      <c r="T641" s="6586"/>
      <c r="U641" s="6586"/>
      <c r="V641" s="7409"/>
      <c r="W641" s="6586"/>
      <c r="X641" s="7409"/>
      <c r="Y641" s="6586"/>
      <c r="Z641" s="5991"/>
      <c r="AA641" s="6285"/>
      <c r="AB641" s="5992"/>
      <c r="AC641" s="4908"/>
      <c r="AD641" s="4908"/>
      <c r="AE641" s="4908"/>
      <c r="AF641" s="3536"/>
      <c r="AG641" s="6593"/>
    </row>
    <row r="642" spans="1:33" s="6147" customFormat="1" ht="27.95" customHeight="1">
      <c r="A642" s="7410"/>
      <c r="B642" s="7411"/>
      <c r="C642" s="7080"/>
      <c r="D642" s="7080"/>
      <c r="E642" s="7081"/>
      <c r="F642" s="4805"/>
      <c r="G642" s="7043"/>
      <c r="H642" s="7389"/>
      <c r="I642" s="7043"/>
      <c r="J642" s="7411"/>
      <c r="K642" s="7390"/>
      <c r="L642" s="7379"/>
      <c r="M642" s="7084"/>
      <c r="N642" s="3904"/>
      <c r="O642" s="7085"/>
      <c r="P642" s="7085"/>
      <c r="Q642" s="7391"/>
      <c r="R642" s="6586"/>
      <c r="S642" s="6586"/>
      <c r="T642" s="6586"/>
      <c r="U642" s="6586"/>
      <c r="V642" s="7412"/>
      <c r="W642" s="6586"/>
      <c r="X642" s="7412"/>
      <c r="Y642" s="6586"/>
      <c r="Z642" s="5991"/>
      <c r="AA642" s="6285"/>
      <c r="AB642" s="5992"/>
      <c r="AC642" s="4908"/>
      <c r="AD642" s="4908"/>
      <c r="AE642" s="4908"/>
      <c r="AF642" s="3536"/>
      <c r="AG642" s="6593"/>
    </row>
    <row r="643" spans="1:33" s="6147" customFormat="1" ht="27.95" customHeight="1">
      <c r="A643" s="7384"/>
      <c r="B643" s="8063"/>
      <c r="C643" s="7080"/>
      <c r="D643" s="7080"/>
      <c r="E643" s="7081"/>
      <c r="F643" s="4805"/>
      <c r="G643" s="7043"/>
      <c r="H643" s="7389"/>
      <c r="I643" s="7043"/>
      <c r="J643" s="8053"/>
      <c r="K643" s="7390"/>
      <c r="L643" s="7379"/>
      <c r="M643" s="7084"/>
      <c r="N643" s="3904"/>
      <c r="O643" s="7085"/>
      <c r="P643" s="7085"/>
      <c r="Q643" s="7391"/>
      <c r="R643" s="6586"/>
      <c r="S643" s="6586"/>
      <c r="T643" s="6586"/>
      <c r="U643" s="6586"/>
      <c r="V643" s="7413"/>
      <c r="W643" s="6586"/>
      <c r="X643" s="7413"/>
      <c r="Y643" s="6586"/>
      <c r="Z643" s="5991"/>
      <c r="AA643" s="6285"/>
      <c r="AB643" s="5992"/>
      <c r="AC643" s="4908"/>
      <c r="AD643" s="4908"/>
      <c r="AE643" s="4908"/>
      <c r="AF643" s="3536"/>
      <c r="AG643" s="6593"/>
    </row>
    <row r="644" spans="1:33" s="6147" customFormat="1" ht="27.95" customHeight="1">
      <c r="A644" s="7414"/>
      <c r="B644" s="7415"/>
      <c r="C644" s="7080"/>
      <c r="D644" s="7080"/>
      <c r="E644" s="7081"/>
      <c r="F644" s="4805"/>
      <c r="G644" s="7043"/>
      <c r="H644" s="7389"/>
      <c r="I644" s="7043"/>
      <c r="J644" s="7415"/>
      <c r="K644" s="7390"/>
      <c r="L644" s="7379"/>
      <c r="M644" s="7084"/>
      <c r="N644" s="3904"/>
      <c r="O644" s="7085"/>
      <c r="P644" s="7085"/>
      <c r="Q644" s="7088"/>
      <c r="R644" s="6586"/>
      <c r="S644" s="6586"/>
      <c r="T644" s="6586"/>
      <c r="U644" s="6586"/>
      <c r="V644" s="7416"/>
      <c r="W644" s="6586"/>
      <c r="X644" s="7416"/>
      <c r="Y644" s="6586"/>
      <c r="Z644" s="5991"/>
      <c r="AA644" s="6285"/>
      <c r="AB644" s="5992"/>
      <c r="AC644" s="4908"/>
      <c r="AD644" s="4908"/>
      <c r="AE644" s="4908"/>
      <c r="AF644" s="3536"/>
      <c r="AG644" s="6593"/>
    </row>
    <row r="645" spans="1:33" s="6147" customFormat="1" ht="27.95" customHeight="1">
      <c r="A645" s="7417"/>
      <c r="B645" s="7418"/>
      <c r="C645" s="7080"/>
      <c r="D645" s="7080"/>
      <c r="E645" s="7081"/>
      <c r="F645" s="4805"/>
      <c r="G645" s="7043"/>
      <c r="H645" s="7389"/>
      <c r="I645" s="7043"/>
      <c r="J645" s="7418"/>
      <c r="K645" s="7390"/>
      <c r="L645" s="7379"/>
      <c r="M645" s="7084"/>
      <c r="N645" s="3904"/>
      <c r="O645" s="7085"/>
      <c r="P645" s="7085"/>
      <c r="Q645" s="7088"/>
      <c r="R645" s="6586"/>
      <c r="S645" s="6586"/>
      <c r="T645" s="6586"/>
      <c r="U645" s="6586"/>
      <c r="V645" s="7419"/>
      <c r="W645" s="6586"/>
      <c r="X645" s="7419"/>
      <c r="Y645" s="6586"/>
      <c r="Z645" s="5991"/>
      <c r="AA645" s="6285"/>
      <c r="AB645" s="5992"/>
      <c r="AC645" s="4908"/>
      <c r="AD645" s="4908"/>
      <c r="AE645" s="4908"/>
      <c r="AF645" s="3536"/>
      <c r="AG645" s="6593"/>
    </row>
    <row r="646" spans="1:33" s="6147" customFormat="1" ht="27.95" customHeight="1">
      <c r="A646" s="7420"/>
      <c r="B646" s="7421"/>
      <c r="C646" s="7080"/>
      <c r="D646" s="7080"/>
      <c r="E646" s="7081"/>
      <c r="F646" s="4805"/>
      <c r="G646" s="7043"/>
      <c r="H646" s="7389"/>
      <c r="I646" s="7043"/>
      <c r="J646" s="7421"/>
      <c r="K646" s="7087"/>
      <c r="L646" s="7379"/>
      <c r="M646" s="7084"/>
      <c r="N646" s="3904"/>
      <c r="O646" s="7085"/>
      <c r="P646" s="7085"/>
      <c r="Q646" s="7391"/>
      <c r="R646" s="6586"/>
      <c r="S646" s="6586"/>
      <c r="T646" s="6586"/>
      <c r="U646" s="6586"/>
      <c r="V646" s="7419"/>
      <c r="W646" s="6586"/>
      <c r="X646" s="7419"/>
      <c r="Y646" s="6586"/>
      <c r="Z646" s="5991"/>
      <c r="AA646" s="7422"/>
      <c r="AB646" s="5992"/>
      <c r="AC646" s="4908"/>
      <c r="AD646" s="4908"/>
      <c r="AE646" s="4908"/>
      <c r="AF646" s="3536"/>
      <c r="AG646" s="6593"/>
    </row>
    <row r="647" spans="1:33" s="6147" customFormat="1" ht="27.95" customHeight="1">
      <c r="A647" s="7423"/>
      <c r="B647" s="7425"/>
      <c r="C647" s="7080"/>
      <c r="D647" s="7080"/>
      <c r="E647" s="7424"/>
      <c r="F647" s="4805"/>
      <c r="G647" s="7043"/>
      <c r="H647" s="7389"/>
      <c r="I647" s="7043"/>
      <c r="J647" s="7425"/>
      <c r="K647" s="7087"/>
      <c r="L647" s="7379"/>
      <c r="M647" s="7084"/>
      <c r="N647" s="3904"/>
      <c r="O647" s="7085"/>
      <c r="P647" s="7085"/>
      <c r="Q647" s="7391"/>
      <c r="R647" s="6586"/>
      <c r="S647" s="6586"/>
      <c r="T647" s="6586"/>
      <c r="U647" s="6586"/>
      <c r="V647" s="7426"/>
      <c r="W647" s="6586"/>
      <c r="X647" s="7426"/>
      <c r="Y647" s="6586"/>
      <c r="Z647" s="5991"/>
      <c r="AA647" s="6285"/>
      <c r="AB647" s="5992"/>
      <c r="AC647" s="4908"/>
      <c r="AD647" s="4908"/>
      <c r="AE647" s="4908"/>
      <c r="AF647" s="3536"/>
      <c r="AG647" s="6593"/>
    </row>
    <row r="648" spans="1:33" s="6147" customFormat="1" ht="27.95" customHeight="1">
      <c r="A648" s="7427"/>
      <c r="B648" s="7428"/>
      <c r="C648" s="7080"/>
      <c r="D648" s="7080"/>
      <c r="E648" s="7081"/>
      <c r="F648" s="4805"/>
      <c r="G648" s="7043"/>
      <c r="H648" s="7389"/>
      <c r="I648" s="7043"/>
      <c r="J648" s="7428"/>
      <c r="K648" s="7087"/>
      <c r="L648" s="7379"/>
      <c r="M648" s="7084"/>
      <c r="N648" s="3904"/>
      <c r="O648" s="7085"/>
      <c r="P648" s="7085"/>
      <c r="Q648" s="7391"/>
      <c r="R648" s="6586"/>
      <c r="S648" s="6586"/>
      <c r="T648" s="6586"/>
      <c r="U648" s="6586"/>
      <c r="V648" s="7429"/>
      <c r="W648" s="6586"/>
      <c r="X648" s="7429"/>
      <c r="Y648" s="6586"/>
      <c r="Z648" s="5991"/>
      <c r="AA648" s="6285"/>
      <c r="AB648" s="5992"/>
      <c r="AC648" s="4908"/>
      <c r="AD648" s="4908"/>
      <c r="AE648" s="4908"/>
      <c r="AF648" s="3536"/>
      <c r="AG648" s="6593"/>
    </row>
    <row r="649" spans="1:33" s="6147" customFormat="1" ht="27.95" customHeight="1">
      <c r="A649" s="7417"/>
      <c r="B649" s="7418"/>
      <c r="C649" s="7080"/>
      <c r="D649" s="7080"/>
      <c r="E649" s="7081"/>
      <c r="F649" s="4805"/>
      <c r="G649" s="7043"/>
      <c r="H649" s="7389"/>
      <c r="I649" s="7043"/>
      <c r="J649" s="7418"/>
      <c r="K649" s="7087"/>
      <c r="L649" s="7379"/>
      <c r="M649" s="7084"/>
      <c r="N649" s="3904"/>
      <c r="O649" s="7085"/>
      <c r="P649" s="7085"/>
      <c r="Q649" s="7391"/>
      <c r="R649" s="6586"/>
      <c r="S649" s="6586"/>
      <c r="T649" s="6586"/>
      <c r="U649" s="6586"/>
      <c r="V649" s="7429"/>
      <c r="W649" s="6586"/>
      <c r="X649" s="7429"/>
      <c r="Y649" s="6586"/>
      <c r="Z649" s="5991"/>
      <c r="AA649" s="7097"/>
      <c r="AB649" s="5992"/>
      <c r="AC649" s="4908"/>
      <c r="AD649" s="4908"/>
      <c r="AE649" s="4908"/>
      <c r="AF649" s="3536"/>
      <c r="AG649" s="6593"/>
    </row>
    <row r="650" spans="1:33" s="6147" customFormat="1" ht="27.95" customHeight="1">
      <c r="A650" s="7384"/>
      <c r="B650" s="7430"/>
      <c r="C650" s="7080"/>
      <c r="D650" s="7080"/>
      <c r="E650" s="7081"/>
      <c r="F650" s="4805"/>
      <c r="G650" s="7043"/>
      <c r="H650" s="7389"/>
      <c r="I650" s="7043"/>
      <c r="J650" s="7430"/>
      <c r="K650" s="7087"/>
      <c r="L650" s="7379"/>
      <c r="M650" s="7084"/>
      <c r="N650" s="3904"/>
      <c r="O650" s="7085"/>
      <c r="P650" s="7085"/>
      <c r="Q650" s="7391"/>
      <c r="R650" s="6586"/>
      <c r="S650" s="6586"/>
      <c r="T650" s="6586"/>
      <c r="U650" s="6586"/>
      <c r="V650" s="7431"/>
      <c r="W650" s="6586"/>
      <c r="X650" s="7431"/>
      <c r="Y650" s="6586"/>
      <c r="Z650" s="5991"/>
      <c r="AA650" s="6285"/>
      <c r="AB650" s="5992"/>
      <c r="AC650" s="4908"/>
      <c r="AD650" s="4908"/>
      <c r="AE650" s="4908"/>
      <c r="AF650" s="3536"/>
      <c r="AG650" s="6593"/>
    </row>
    <row r="651" spans="1:33" s="6147" customFormat="1" ht="27.95" customHeight="1">
      <c r="A651" s="7432"/>
      <c r="B651" s="7433"/>
      <c r="C651" s="7080"/>
      <c r="D651" s="7080"/>
      <c r="E651" s="7081"/>
      <c r="F651" s="4805"/>
      <c r="G651" s="7043"/>
      <c r="H651" s="7389"/>
      <c r="I651" s="7043"/>
      <c r="J651" s="7433"/>
      <c r="K651" s="7087"/>
      <c r="L651" s="7379"/>
      <c r="M651" s="7084"/>
      <c r="N651" s="3904"/>
      <c r="O651" s="7085"/>
      <c r="P651" s="7085"/>
      <c r="Q651" s="7391"/>
      <c r="R651" s="6586"/>
      <c r="S651" s="6586"/>
      <c r="T651" s="6586"/>
      <c r="U651" s="6586"/>
      <c r="V651" s="7431"/>
      <c r="W651" s="6586"/>
      <c r="X651" s="7431"/>
      <c r="Y651" s="6586"/>
      <c r="Z651" s="5991"/>
      <c r="AA651" s="7434"/>
      <c r="AB651" s="5992"/>
      <c r="AC651" s="4908"/>
      <c r="AD651" s="4908"/>
      <c r="AE651" s="4908"/>
      <c r="AF651" s="3536"/>
      <c r="AG651" s="6593"/>
    </row>
    <row r="652" spans="1:33" s="6147" customFormat="1" ht="27.95" customHeight="1">
      <c r="A652" s="7384"/>
      <c r="B652" s="8062"/>
      <c r="C652" s="7080"/>
      <c r="D652" s="7080"/>
      <c r="E652" s="7081"/>
      <c r="F652" s="4805"/>
      <c r="G652" s="7043"/>
      <c r="H652" s="7389"/>
      <c r="I652" s="7043"/>
      <c r="J652" s="8053"/>
      <c r="K652" s="7087"/>
      <c r="L652" s="7379"/>
      <c r="M652" s="7084"/>
      <c r="N652" s="3904"/>
      <c r="O652" s="7085"/>
      <c r="P652" s="7085"/>
      <c r="Q652" s="7391"/>
      <c r="R652" s="6586"/>
      <c r="S652" s="6586"/>
      <c r="T652" s="6586"/>
      <c r="U652" s="6586"/>
      <c r="V652" s="7435"/>
      <c r="W652" s="6586"/>
      <c r="X652" s="7435"/>
      <c r="Y652" s="6586"/>
      <c r="Z652" s="5991"/>
      <c r="AA652" s="6285"/>
      <c r="AB652" s="5992"/>
      <c r="AC652" s="4908"/>
      <c r="AD652" s="4908"/>
      <c r="AE652" s="4908"/>
      <c r="AF652" s="3536"/>
      <c r="AG652" s="6593"/>
    </row>
    <row r="653" spans="1:33" s="6147" customFormat="1" ht="27.95" customHeight="1">
      <c r="A653" s="7406"/>
      <c r="B653" s="7437"/>
      <c r="C653" s="7080"/>
      <c r="D653" s="7080"/>
      <c r="E653" s="7081"/>
      <c r="F653" s="4805"/>
      <c r="G653" s="7043"/>
      <c r="H653" s="7436"/>
      <c r="I653" s="7043"/>
      <c r="J653" s="7437"/>
      <c r="K653" s="7087"/>
      <c r="L653" s="7379"/>
      <c r="M653" s="7084"/>
      <c r="N653" s="3904"/>
      <c r="O653" s="7085"/>
      <c r="P653" s="7085"/>
      <c r="Q653" s="7088"/>
      <c r="R653" s="6586"/>
      <c r="S653" s="6586"/>
      <c r="T653" s="6586"/>
      <c r="U653" s="6586"/>
      <c r="V653" s="7438"/>
      <c r="W653" s="6586"/>
      <c r="X653" s="7438"/>
      <c r="Y653" s="6586"/>
      <c r="Z653" s="5991"/>
      <c r="AA653" s="6285"/>
      <c r="AB653" s="5992"/>
      <c r="AC653" s="4908"/>
      <c r="AD653" s="4908"/>
      <c r="AE653" s="4908"/>
      <c r="AF653" s="3536"/>
      <c r="AG653" s="6593"/>
    </row>
    <row r="654" spans="1:33" s="6147" customFormat="1" ht="27.95" customHeight="1">
      <c r="A654" s="7439"/>
      <c r="B654" s="8062"/>
      <c r="C654" s="7080"/>
      <c r="D654" s="7080"/>
      <c r="E654" s="7081"/>
      <c r="F654" s="4805"/>
      <c r="G654" s="7043"/>
      <c r="H654" s="7436"/>
      <c r="I654" s="7043"/>
      <c r="J654" s="8053"/>
      <c r="K654" s="7087"/>
      <c r="L654" s="7379"/>
      <c r="M654" s="7084"/>
      <c r="N654" s="3904"/>
      <c r="O654" s="7085"/>
      <c r="P654" s="7085"/>
      <c r="Q654" s="7088"/>
      <c r="R654" s="6586"/>
      <c r="S654" s="6586"/>
      <c r="T654" s="6586"/>
      <c r="U654" s="6586"/>
      <c r="V654" s="7438"/>
      <c r="W654" s="6586"/>
      <c r="X654" s="7438"/>
      <c r="Y654" s="6586"/>
      <c r="Z654" s="5991"/>
      <c r="AA654" s="7097"/>
      <c r="AB654" s="5992"/>
      <c r="AC654" s="4908"/>
      <c r="AD654" s="4908"/>
      <c r="AE654" s="4908"/>
      <c r="AF654" s="3536"/>
      <c r="AG654" s="6593"/>
    </row>
    <row r="655" spans="1:33" s="6147" customFormat="1" ht="27.95" customHeight="1">
      <c r="A655" s="7440"/>
      <c r="B655" s="8062"/>
      <c r="C655" s="7080"/>
      <c r="D655" s="7080"/>
      <c r="E655" s="7081"/>
      <c r="F655" s="4805"/>
      <c r="G655" s="7043"/>
      <c r="H655" s="7436"/>
      <c r="I655" s="7043"/>
      <c r="J655" s="8053"/>
      <c r="K655" s="7087"/>
      <c r="L655" s="7343"/>
      <c r="M655" s="7084"/>
      <c r="N655" s="3904"/>
      <c r="O655" s="7085"/>
      <c r="P655" s="7085"/>
      <c r="Q655" s="7441"/>
      <c r="R655" s="6586"/>
      <c r="S655" s="6586"/>
      <c r="T655" s="6586"/>
      <c r="U655" s="6586"/>
      <c r="V655" s="7442"/>
      <c r="W655" s="6586"/>
      <c r="X655" s="7442"/>
      <c r="Y655" s="6586"/>
      <c r="Z655" s="5991"/>
      <c r="AA655" s="6285"/>
      <c r="AB655" s="5992"/>
      <c r="AC655" s="4908"/>
      <c r="AD655" s="4908"/>
      <c r="AE655" s="4908"/>
      <c r="AF655" s="3536"/>
      <c r="AG655" s="6593"/>
    </row>
    <row r="656" spans="1:33" s="6147" customFormat="1" ht="27.95" customHeight="1">
      <c r="A656" s="7440"/>
      <c r="B656" s="8062"/>
      <c r="C656" s="7080"/>
      <c r="D656" s="7080"/>
      <c r="E656" s="7081"/>
      <c r="F656" s="4805"/>
      <c r="G656" s="7043"/>
      <c r="H656" s="7436"/>
      <c r="I656" s="7043"/>
      <c r="J656" s="8053"/>
      <c r="K656" s="7087"/>
      <c r="L656" s="7343"/>
      <c r="M656" s="7084"/>
      <c r="N656" s="3904"/>
      <c r="O656" s="7085"/>
      <c r="P656" s="7085"/>
      <c r="Q656" s="7441"/>
      <c r="R656" s="6586"/>
      <c r="S656" s="6586"/>
      <c r="T656" s="6586"/>
      <c r="U656" s="6586"/>
      <c r="V656" s="7442"/>
      <c r="W656" s="6586"/>
      <c r="X656" s="7442"/>
      <c r="Y656" s="6586"/>
      <c r="Z656" s="5991"/>
      <c r="AA656" s="6285"/>
      <c r="AB656" s="5992"/>
      <c r="AC656" s="4908"/>
      <c r="AD656" s="4908"/>
      <c r="AE656" s="4908"/>
      <c r="AF656" s="3536"/>
      <c r="AG656" s="6593"/>
    </row>
    <row r="657" spans="1:33" s="6147" customFormat="1" ht="27.95" customHeight="1">
      <c r="A657" s="7443"/>
      <c r="B657" s="7445"/>
      <c r="C657" s="7080"/>
      <c r="D657" s="7080"/>
      <c r="E657" s="7444"/>
      <c r="F657" s="4805"/>
      <c r="G657" s="7043"/>
      <c r="H657" s="7436"/>
      <c r="I657" s="7043"/>
      <c r="J657" s="7445"/>
      <c r="K657" s="7087"/>
      <c r="L657" s="7379"/>
      <c r="M657" s="7084"/>
      <c r="N657" s="3904"/>
      <c r="O657" s="7085"/>
      <c r="P657" s="7085"/>
      <c r="Q657" s="7088"/>
      <c r="R657" s="6586"/>
      <c r="S657" s="6586"/>
      <c r="T657" s="6586"/>
      <c r="U657" s="6586"/>
      <c r="V657" s="7442"/>
      <c r="W657" s="6586"/>
      <c r="X657" s="7442"/>
      <c r="Y657" s="6586"/>
      <c r="Z657" s="5991"/>
      <c r="AA657" s="6285"/>
      <c r="AB657" s="5992"/>
      <c r="AC657" s="4908"/>
      <c r="AD657" s="4908"/>
      <c r="AE657" s="4908"/>
      <c r="AF657" s="3536"/>
      <c r="AG657" s="6593"/>
    </row>
    <row r="658" spans="1:33" s="6147" customFormat="1" ht="27.95" customHeight="1">
      <c r="A658" s="7440"/>
      <c r="B658" s="12653"/>
      <c r="C658" s="12548"/>
      <c r="D658" s="12548"/>
      <c r="E658" s="12572"/>
      <c r="F658" s="12094"/>
      <c r="G658" s="9934"/>
      <c r="H658" s="12618"/>
      <c r="I658" s="9934"/>
      <c r="J658" s="12653"/>
      <c r="K658" s="12620"/>
      <c r="L658" s="7343"/>
      <c r="M658" s="12206"/>
      <c r="N658" s="7111"/>
      <c r="O658" s="7085"/>
      <c r="P658" s="7085"/>
      <c r="Q658" s="12615"/>
      <c r="R658" s="10654"/>
      <c r="S658" s="6586"/>
      <c r="T658" s="6586"/>
      <c r="U658" s="6586"/>
      <c r="V658" s="12652"/>
      <c r="W658" s="6586"/>
      <c r="X658" s="12652"/>
      <c r="Y658" s="6586"/>
      <c r="Z658" s="5991"/>
      <c r="AA658" s="12111"/>
      <c r="AB658" s="5992"/>
      <c r="AC658" s="11842"/>
      <c r="AD658" s="4908"/>
      <c r="AE658" s="11492"/>
      <c r="AF658" s="11935"/>
      <c r="AG658" s="6593"/>
    </row>
    <row r="659" spans="1:33" s="6147" customFormat="1" ht="27.95" customHeight="1">
      <c r="A659" s="7446"/>
      <c r="B659" s="12628"/>
      <c r="C659" s="12549"/>
      <c r="D659" s="12549"/>
      <c r="E659" s="12574"/>
      <c r="F659" s="12095"/>
      <c r="G659" s="9839"/>
      <c r="H659" s="12619"/>
      <c r="I659" s="9839"/>
      <c r="J659" s="12612"/>
      <c r="K659" s="12630"/>
      <c r="L659" s="7447"/>
      <c r="M659" s="12351"/>
      <c r="N659" s="7111"/>
      <c r="O659" s="7085"/>
      <c r="P659" s="7085"/>
      <c r="Q659" s="12614"/>
      <c r="R659" s="10655"/>
      <c r="S659" s="6586"/>
      <c r="T659" s="6586"/>
      <c r="U659" s="6586"/>
      <c r="V659" s="10862"/>
      <c r="W659" s="6586"/>
      <c r="X659" s="10862"/>
      <c r="Y659" s="6586"/>
      <c r="Z659" s="5991"/>
      <c r="AA659" s="12113"/>
      <c r="AB659" s="5992"/>
      <c r="AC659" s="11844"/>
      <c r="AD659" s="4908"/>
      <c r="AE659" s="11493"/>
      <c r="AF659" s="11936"/>
      <c r="AG659" s="6593"/>
    </row>
    <row r="660" spans="1:33" s="6147" customFormat="1" ht="27.95" customHeight="1">
      <c r="A660" s="7440"/>
      <c r="B660" s="12651"/>
      <c r="C660" s="12548"/>
      <c r="D660" s="12548"/>
      <c r="E660" s="12572"/>
      <c r="F660" s="12094"/>
      <c r="G660" s="9934"/>
      <c r="H660" s="12618"/>
      <c r="I660" s="9934"/>
      <c r="J660" s="12651"/>
      <c r="K660" s="12620"/>
      <c r="L660" s="7343"/>
      <c r="M660" s="12206"/>
      <c r="N660" s="7111"/>
      <c r="O660" s="7085"/>
      <c r="P660" s="7085"/>
      <c r="Q660" s="12615"/>
      <c r="R660" s="10654"/>
      <c r="S660" s="6586"/>
      <c r="T660" s="6586"/>
      <c r="U660" s="6586"/>
      <c r="V660" s="7089"/>
      <c r="W660" s="6586"/>
      <c r="X660" s="7089"/>
      <c r="Y660" s="6586"/>
      <c r="Z660" s="5991"/>
      <c r="AA660" s="12111"/>
      <c r="AB660" s="5992"/>
      <c r="AC660" s="11842"/>
      <c r="AD660" s="4908"/>
      <c r="AE660" s="11492"/>
      <c r="AF660" s="11935"/>
      <c r="AG660" s="6593"/>
    </row>
    <row r="661" spans="1:33" s="6147" customFormat="1" ht="27.95" customHeight="1">
      <c r="A661" s="7448"/>
      <c r="B661" s="12628"/>
      <c r="C661" s="12549"/>
      <c r="D661" s="12549"/>
      <c r="E661" s="12574"/>
      <c r="F661" s="12095"/>
      <c r="G661" s="9839"/>
      <c r="H661" s="12619"/>
      <c r="I661" s="9839"/>
      <c r="J661" s="12612"/>
      <c r="K661" s="12621"/>
      <c r="L661" s="7449"/>
      <c r="M661" s="12351"/>
      <c r="N661" s="7111"/>
      <c r="O661" s="7085"/>
      <c r="P661" s="7085"/>
      <c r="Q661" s="12614"/>
      <c r="R661" s="10655"/>
      <c r="S661" s="6586"/>
      <c r="T661" s="6586"/>
      <c r="U661" s="6586"/>
      <c r="V661" s="7089"/>
      <c r="W661" s="6586"/>
      <c r="X661" s="7089"/>
      <c r="Y661" s="6586"/>
      <c r="Z661" s="5991"/>
      <c r="AA661" s="12113"/>
      <c r="AB661" s="5992"/>
      <c r="AC661" s="11844"/>
      <c r="AD661" s="4908"/>
      <c r="AE661" s="11493"/>
      <c r="AF661" s="11936"/>
      <c r="AG661" s="6593"/>
    </row>
    <row r="662" spans="1:33" s="6147" customFormat="1" ht="27.95" customHeight="1">
      <c r="A662" s="7440"/>
      <c r="B662" s="12649"/>
      <c r="C662" s="12548"/>
      <c r="D662" s="12548"/>
      <c r="E662" s="12572"/>
      <c r="F662" s="12094"/>
      <c r="G662" s="9934"/>
      <c r="H662" s="12618"/>
      <c r="I662" s="9934"/>
      <c r="J662" s="12649"/>
      <c r="K662" s="12650"/>
      <c r="L662" s="7343"/>
      <c r="M662" s="12206"/>
      <c r="N662" s="7111"/>
      <c r="O662" s="7085"/>
      <c r="P662" s="7085"/>
      <c r="Q662" s="12615"/>
      <c r="R662" s="10654"/>
      <c r="S662" s="6586"/>
      <c r="T662" s="6586"/>
      <c r="U662" s="6586"/>
      <c r="V662" s="12648"/>
      <c r="W662" s="6586"/>
      <c r="X662" s="12648"/>
      <c r="Y662" s="6586"/>
      <c r="Z662" s="5991"/>
      <c r="AA662" s="12111"/>
      <c r="AB662" s="5992"/>
      <c r="AC662" s="11842"/>
      <c r="AD662" s="4908"/>
      <c r="AE662" s="11492"/>
      <c r="AF662" s="11935"/>
      <c r="AG662" s="6593"/>
    </row>
    <row r="663" spans="1:33" s="6147" customFormat="1" ht="27.95" customHeight="1">
      <c r="A663" s="7450"/>
      <c r="B663" s="12628"/>
      <c r="C663" s="12549"/>
      <c r="D663" s="12549"/>
      <c r="E663" s="12574"/>
      <c r="F663" s="12095"/>
      <c r="G663" s="9839"/>
      <c r="H663" s="12619"/>
      <c r="I663" s="9839"/>
      <c r="J663" s="12612"/>
      <c r="K663" s="12621"/>
      <c r="L663" s="7083"/>
      <c r="M663" s="12351"/>
      <c r="N663" s="7111"/>
      <c r="O663" s="7085"/>
      <c r="P663" s="7085"/>
      <c r="Q663" s="12614"/>
      <c r="R663" s="10655"/>
      <c r="S663" s="6586"/>
      <c r="T663" s="6586"/>
      <c r="U663" s="6586"/>
      <c r="V663" s="10862"/>
      <c r="W663" s="6586"/>
      <c r="X663" s="10862"/>
      <c r="Y663" s="6586"/>
      <c r="Z663" s="5991"/>
      <c r="AA663" s="12113"/>
      <c r="AB663" s="5992"/>
      <c r="AC663" s="11844"/>
      <c r="AD663" s="4908"/>
      <c r="AE663" s="11493"/>
      <c r="AF663" s="11936"/>
      <c r="AG663" s="6593"/>
    </row>
    <row r="664" spans="1:33" s="6147" customFormat="1" ht="27.95" customHeight="1">
      <c r="A664" s="7440"/>
      <c r="B664" s="12601"/>
      <c r="C664" s="12548"/>
      <c r="D664" s="12548"/>
      <c r="E664" s="12572"/>
      <c r="F664" s="12094"/>
      <c r="G664" s="9934"/>
      <c r="H664" s="12618"/>
      <c r="I664" s="9934"/>
      <c r="J664" s="12601"/>
      <c r="K664" s="12620"/>
      <c r="L664" s="7343"/>
      <c r="M664" s="12206"/>
      <c r="N664" s="7111"/>
      <c r="O664" s="7085"/>
      <c r="P664" s="7085"/>
      <c r="Q664" s="12615"/>
      <c r="R664" s="10654"/>
      <c r="S664" s="6586"/>
      <c r="T664" s="6586"/>
      <c r="U664" s="6586"/>
      <c r="V664" s="12644"/>
      <c r="W664" s="6586"/>
      <c r="X664" s="12644"/>
      <c r="Y664" s="6586"/>
      <c r="Z664" s="5991"/>
      <c r="AA664" s="12111"/>
      <c r="AB664" s="5992"/>
      <c r="AC664" s="11842"/>
      <c r="AD664" s="4908"/>
      <c r="AE664" s="11842"/>
      <c r="AF664" s="11935"/>
      <c r="AG664" s="6593"/>
    </row>
    <row r="665" spans="1:33" s="6147" customFormat="1" ht="27.95" customHeight="1">
      <c r="A665" s="7099"/>
      <c r="B665" s="12641"/>
      <c r="C665" s="12571"/>
      <c r="D665" s="12571"/>
      <c r="E665" s="12573"/>
      <c r="F665" s="12575"/>
      <c r="G665" s="10783"/>
      <c r="H665" s="12642"/>
      <c r="I665" s="10783"/>
      <c r="J665" s="12645"/>
      <c r="K665" s="12646"/>
      <c r="L665" s="7083"/>
      <c r="M665" s="12350"/>
      <c r="N665" s="7451"/>
      <c r="O665" s="5049"/>
      <c r="P665" s="5049"/>
      <c r="Q665" s="12647"/>
      <c r="R665" s="10795"/>
      <c r="S665" s="4550"/>
      <c r="T665" s="4550"/>
      <c r="U665" s="4550"/>
      <c r="V665" s="10861"/>
      <c r="W665" s="4550"/>
      <c r="X665" s="10861"/>
      <c r="Y665" s="4550"/>
      <c r="Z665" s="4550"/>
      <c r="AA665" s="12112"/>
      <c r="AB665" s="4550"/>
      <c r="AC665" s="11843"/>
      <c r="AD665" s="4908"/>
      <c r="AE665" s="11843"/>
      <c r="AF665" s="11939"/>
      <c r="AG665" s="4550"/>
    </row>
    <row r="666" spans="1:33" s="6147" customFormat="1" ht="27.95" customHeight="1">
      <c r="A666" s="7452"/>
      <c r="B666" s="12617"/>
      <c r="C666" s="12549"/>
      <c r="D666" s="12549"/>
      <c r="E666" s="12574"/>
      <c r="F666" s="12095"/>
      <c r="G666" s="9839"/>
      <c r="H666" s="12643"/>
      <c r="I666" s="9839"/>
      <c r="J666" s="12612"/>
      <c r="K666" s="12621"/>
      <c r="L666" s="7453"/>
      <c r="M666" s="12351"/>
      <c r="N666" s="7343"/>
      <c r="O666" s="5049"/>
      <c r="P666" s="5049"/>
      <c r="Q666" s="12614"/>
      <c r="R666" s="10655"/>
      <c r="S666" s="4550"/>
      <c r="T666" s="4550"/>
      <c r="U666" s="4550"/>
      <c r="V666" s="10862"/>
      <c r="W666" s="4550"/>
      <c r="X666" s="10862"/>
      <c r="Y666" s="4550"/>
      <c r="Z666" s="4550"/>
      <c r="AA666" s="12113"/>
      <c r="AB666" s="4550"/>
      <c r="AC666" s="11844"/>
      <c r="AD666" s="4908"/>
      <c r="AE666" s="11844"/>
      <c r="AF666" s="11936"/>
      <c r="AG666" s="4550"/>
    </row>
    <row r="667" spans="1:33" s="6147" customFormat="1" ht="27.95" customHeight="1">
      <c r="A667" s="7440"/>
      <c r="B667" s="12640"/>
      <c r="C667" s="12548"/>
      <c r="D667" s="12548"/>
      <c r="E667" s="12572"/>
      <c r="F667" s="12094"/>
      <c r="G667" s="9934"/>
      <c r="H667" s="12618"/>
      <c r="I667" s="9847"/>
      <c r="J667" s="12639"/>
      <c r="K667" s="12633"/>
      <c r="L667" s="7343"/>
      <c r="M667" s="12206"/>
      <c r="N667" s="7111"/>
      <c r="O667" s="7085"/>
      <c r="P667" s="7085"/>
      <c r="Q667" s="12633"/>
      <c r="R667" s="9847"/>
      <c r="S667" s="4550"/>
      <c r="T667" s="4550"/>
      <c r="U667" s="4550"/>
      <c r="V667" s="12644"/>
      <c r="W667" s="4550"/>
      <c r="X667" s="12644"/>
      <c r="Y667" s="4550"/>
      <c r="Z667" s="4550"/>
      <c r="AA667" s="11707"/>
      <c r="AB667" s="4550"/>
      <c r="AC667" s="11842"/>
      <c r="AD667" s="4908"/>
      <c r="AE667" s="11842"/>
      <c r="AF667" s="11935"/>
      <c r="AG667" s="4550"/>
    </row>
    <row r="668" spans="1:33" s="6147" customFormat="1" ht="27.95" customHeight="1">
      <c r="A668" s="7454"/>
      <c r="B668" s="12641"/>
      <c r="C668" s="12571"/>
      <c r="D668" s="12571"/>
      <c r="E668" s="12573"/>
      <c r="F668" s="12575"/>
      <c r="G668" s="10783"/>
      <c r="H668" s="12642"/>
      <c r="I668" s="11687"/>
      <c r="J668" s="11687"/>
      <c r="K668" s="11687"/>
      <c r="L668" s="7454"/>
      <c r="M668" s="12350"/>
      <c r="N668" s="7455"/>
      <c r="O668" s="5049"/>
      <c r="P668" s="5049"/>
      <c r="Q668" s="11687"/>
      <c r="R668" s="11687"/>
      <c r="S668" s="4550"/>
      <c r="T668" s="4550"/>
      <c r="U668" s="4550"/>
      <c r="V668" s="10861"/>
      <c r="W668" s="4550"/>
      <c r="X668" s="10861"/>
      <c r="Y668" s="4550"/>
      <c r="Z668" s="4550"/>
      <c r="AA668" s="12334"/>
      <c r="AB668" s="4550"/>
      <c r="AC668" s="11843"/>
      <c r="AD668" s="4908"/>
      <c r="AE668" s="11843"/>
      <c r="AF668" s="11939"/>
      <c r="AG668" s="4550"/>
    </row>
    <row r="669" spans="1:33" s="6147" customFormat="1" ht="27.95" customHeight="1">
      <c r="A669" s="7100"/>
      <c r="B669" s="12617"/>
      <c r="C669" s="12549"/>
      <c r="D669" s="12549"/>
      <c r="E669" s="12574"/>
      <c r="F669" s="12095"/>
      <c r="G669" s="9839"/>
      <c r="H669" s="12643"/>
      <c r="I669" s="11647"/>
      <c r="J669" s="11647"/>
      <c r="K669" s="11647"/>
      <c r="L669" s="7454"/>
      <c r="M669" s="12351"/>
      <c r="N669" s="7343"/>
      <c r="O669" s="5049"/>
      <c r="P669" s="5049"/>
      <c r="Q669" s="11647"/>
      <c r="R669" s="11647"/>
      <c r="S669" s="4550"/>
      <c r="T669" s="4550"/>
      <c r="U669" s="4550"/>
      <c r="V669" s="10862"/>
      <c r="W669" s="4550"/>
      <c r="X669" s="10862"/>
      <c r="Y669" s="4550"/>
      <c r="Z669" s="4550"/>
      <c r="AA669" s="11708"/>
      <c r="AB669" s="4550"/>
      <c r="AC669" s="11844"/>
      <c r="AD669" s="4908"/>
      <c r="AE669" s="11844"/>
      <c r="AF669" s="11936"/>
      <c r="AG669" s="4550"/>
    </row>
    <row r="670" spans="1:33" s="6147" customFormat="1" ht="27.95" customHeight="1">
      <c r="A670" s="7440"/>
      <c r="B670" s="12601"/>
      <c r="C670" s="12548"/>
      <c r="D670" s="12548"/>
      <c r="E670" s="12572"/>
      <c r="F670" s="12094"/>
      <c r="G670" s="9934"/>
      <c r="H670" s="12618"/>
      <c r="I670" s="9847"/>
      <c r="J670" s="12501"/>
      <c r="K670" s="12633"/>
      <c r="L670" s="7343"/>
      <c r="M670" s="12206"/>
      <c r="N670" s="7111"/>
      <c r="O670" s="7085"/>
      <c r="P670" s="7085"/>
      <c r="Q670" s="12633"/>
      <c r="R670" s="9847"/>
      <c r="S670" s="4550"/>
      <c r="T670" s="4550"/>
      <c r="U670" s="4550"/>
      <c r="V670" s="12525"/>
      <c r="W670" s="4550"/>
      <c r="X670" s="12525"/>
      <c r="Y670" s="4550"/>
      <c r="Z670" s="4550"/>
      <c r="AA670" s="11707"/>
      <c r="AB670" s="4550"/>
      <c r="AC670" s="11842"/>
      <c r="AD670" s="4908"/>
      <c r="AE670" s="11842"/>
      <c r="AF670" s="11935"/>
      <c r="AG670" s="4550"/>
    </row>
    <row r="671" spans="1:33" s="6147" customFormat="1" ht="27.95" customHeight="1">
      <c r="A671" s="7452"/>
      <c r="B671" s="12641"/>
      <c r="C671" s="12571"/>
      <c r="D671" s="12571"/>
      <c r="E671" s="12573"/>
      <c r="F671" s="12575"/>
      <c r="G671" s="10783"/>
      <c r="H671" s="12642"/>
      <c r="I671" s="11687"/>
      <c r="J671" s="11687"/>
      <c r="K671" s="11687"/>
      <c r="L671" s="7456"/>
      <c r="M671" s="12350"/>
      <c r="N671" s="7343"/>
      <c r="O671" s="5049"/>
      <c r="P671" s="5049"/>
      <c r="Q671" s="11687"/>
      <c r="R671" s="11687"/>
      <c r="S671" s="4550"/>
      <c r="T671" s="4550"/>
      <c r="U671" s="4550"/>
      <c r="V671" s="11687"/>
      <c r="W671" s="4550"/>
      <c r="X671" s="11687"/>
      <c r="Y671" s="4550"/>
      <c r="Z671" s="4550"/>
      <c r="AA671" s="12334"/>
      <c r="AB671" s="4550"/>
      <c r="AC671" s="11843"/>
      <c r="AD671" s="4908"/>
      <c r="AE671" s="11843"/>
      <c r="AF671" s="11939"/>
      <c r="AG671" s="4550"/>
    </row>
    <row r="672" spans="1:33" s="6147" customFormat="1" ht="27.95" customHeight="1">
      <c r="A672" s="7452"/>
      <c r="B672" s="12617"/>
      <c r="C672" s="12549"/>
      <c r="D672" s="12549"/>
      <c r="E672" s="12574"/>
      <c r="F672" s="12095"/>
      <c r="G672" s="9839"/>
      <c r="H672" s="12643"/>
      <c r="I672" s="11647"/>
      <c r="J672" s="11647"/>
      <c r="K672" s="11647"/>
      <c r="L672" s="7457"/>
      <c r="M672" s="12351"/>
      <c r="N672" s="7343"/>
      <c r="O672" s="5049"/>
      <c r="P672" s="5049"/>
      <c r="Q672" s="11647"/>
      <c r="R672" s="11647"/>
      <c r="S672" s="4550"/>
      <c r="T672" s="4550"/>
      <c r="U672" s="4550"/>
      <c r="V672" s="11647"/>
      <c r="W672" s="4550"/>
      <c r="X672" s="11647"/>
      <c r="Y672" s="4550"/>
      <c r="Z672" s="4550"/>
      <c r="AA672" s="11708"/>
      <c r="AB672" s="4550"/>
      <c r="AC672" s="11844"/>
      <c r="AD672" s="4908"/>
      <c r="AE672" s="11844"/>
      <c r="AF672" s="11936"/>
      <c r="AG672" s="4550"/>
    </row>
    <row r="673" spans="1:33" s="6147" customFormat="1" ht="27.95" customHeight="1">
      <c r="A673" s="7440"/>
      <c r="B673" s="12640"/>
      <c r="C673" s="12548"/>
      <c r="D673" s="12548"/>
      <c r="E673" s="12572"/>
      <c r="F673" s="12094"/>
      <c r="G673" s="9934"/>
      <c r="H673" s="12618"/>
      <c r="I673" s="9847"/>
      <c r="J673" s="12639"/>
      <c r="K673" s="12633"/>
      <c r="L673" s="7458"/>
      <c r="M673" s="12206"/>
      <c r="N673" s="7343"/>
      <c r="O673" s="5049"/>
      <c r="P673" s="5049"/>
      <c r="Q673" s="12633"/>
      <c r="R673" s="9847"/>
      <c r="S673" s="4550"/>
      <c r="T673" s="4550"/>
      <c r="U673" s="4550"/>
      <c r="V673" s="9847"/>
      <c r="W673" s="4550"/>
      <c r="X673" s="9847"/>
      <c r="Y673" s="4550"/>
      <c r="Z673" s="4550"/>
      <c r="AA673" s="11707"/>
      <c r="AB673" s="4550"/>
      <c r="AC673" s="11842"/>
      <c r="AD673" s="4908"/>
      <c r="AE673" s="11492"/>
      <c r="AF673" s="9847"/>
      <c r="AG673" s="4550"/>
    </row>
    <row r="674" spans="1:33" s="6147" customFormat="1" ht="27.95" customHeight="1">
      <c r="A674" s="7100"/>
      <c r="B674" s="12628"/>
      <c r="C674" s="12549"/>
      <c r="D674" s="12549"/>
      <c r="E674" s="12574"/>
      <c r="F674" s="12095"/>
      <c r="G674" s="9839"/>
      <c r="H674" s="12619"/>
      <c r="I674" s="11647"/>
      <c r="J674" s="11647"/>
      <c r="K674" s="11647"/>
      <c r="L674" s="7083"/>
      <c r="M674" s="12351"/>
      <c r="N674" s="7343"/>
      <c r="O674" s="5049"/>
      <c r="P674" s="5049"/>
      <c r="Q674" s="11647"/>
      <c r="R674" s="11647"/>
      <c r="S674" s="4550"/>
      <c r="T674" s="4550"/>
      <c r="U674" s="4550"/>
      <c r="V674" s="11647"/>
      <c r="W674" s="4550"/>
      <c r="X674" s="11647"/>
      <c r="Y674" s="4550"/>
      <c r="Z674" s="4550"/>
      <c r="AA674" s="11708"/>
      <c r="AB674" s="4550"/>
      <c r="AC674" s="11844"/>
      <c r="AD674" s="4908"/>
      <c r="AE674" s="11493"/>
      <c r="AF674" s="11647"/>
      <c r="AG674" s="4550"/>
    </row>
    <row r="675" spans="1:33" s="6147" customFormat="1" ht="27.95" customHeight="1">
      <c r="A675" s="7459"/>
      <c r="B675" s="12581"/>
      <c r="C675" s="12548"/>
      <c r="D675" s="12548"/>
      <c r="E675" s="12572"/>
      <c r="F675" s="12094"/>
      <c r="G675" s="9934"/>
      <c r="H675" s="12618"/>
      <c r="I675" s="7053"/>
      <c r="J675" s="12638"/>
      <c r="K675" s="12633"/>
      <c r="L675" s="7343"/>
      <c r="M675" s="12206"/>
      <c r="N675" s="7343"/>
      <c r="O675" s="5049"/>
      <c r="P675" s="5049"/>
      <c r="Q675" s="12633"/>
      <c r="R675" s="11687"/>
      <c r="S675" s="4550"/>
      <c r="T675" s="4550"/>
      <c r="U675" s="4550"/>
      <c r="V675" s="9847"/>
      <c r="W675" s="4550"/>
      <c r="X675" s="9847"/>
      <c r="Y675" s="4550"/>
      <c r="Z675" s="4550"/>
      <c r="AA675" s="12334"/>
      <c r="AB675" s="4550"/>
      <c r="AC675" s="11843"/>
      <c r="AD675" s="4908"/>
      <c r="AE675" s="11843"/>
      <c r="AF675" s="11687"/>
      <c r="AG675" s="4550"/>
    </row>
    <row r="676" spans="1:33" s="6147" customFormat="1" ht="27.95" customHeight="1">
      <c r="A676" s="7440"/>
      <c r="B676" s="12636"/>
      <c r="C676" s="12571"/>
      <c r="D676" s="12571"/>
      <c r="E676" s="12573"/>
      <c r="F676" s="12575"/>
      <c r="G676" s="10783"/>
      <c r="H676" s="12626"/>
      <c r="I676" s="7053"/>
      <c r="J676" s="12634"/>
      <c r="K676" s="12634"/>
      <c r="L676" s="4550"/>
      <c r="M676" s="12350"/>
      <c r="N676" s="7343"/>
      <c r="O676" s="5049"/>
      <c r="P676" s="5049"/>
      <c r="Q676" s="12634"/>
      <c r="R676" s="11687"/>
      <c r="S676" s="4550"/>
      <c r="T676" s="4550"/>
      <c r="U676" s="4550"/>
      <c r="V676" s="11687"/>
      <c r="W676" s="4550"/>
      <c r="X676" s="11687"/>
      <c r="Y676" s="4550"/>
      <c r="Z676" s="4550"/>
      <c r="AA676" s="12334"/>
      <c r="AB676" s="4550"/>
      <c r="AC676" s="11843"/>
      <c r="AD676" s="4908"/>
      <c r="AE676" s="11843"/>
      <c r="AF676" s="11687"/>
      <c r="AG676" s="4550"/>
    </row>
    <row r="677" spans="1:33" s="6147" customFormat="1" ht="27.95" customHeight="1">
      <c r="A677" s="7460"/>
      <c r="B677" s="12637"/>
      <c r="C677" s="12549"/>
      <c r="D677" s="12549"/>
      <c r="E677" s="12574"/>
      <c r="F677" s="12095"/>
      <c r="G677" s="9839"/>
      <c r="H677" s="12619"/>
      <c r="I677" s="7052"/>
      <c r="J677" s="12635"/>
      <c r="K677" s="12635"/>
      <c r="L677" s="7458"/>
      <c r="M677" s="12351"/>
      <c r="N677" s="7343"/>
      <c r="O677" s="5049"/>
      <c r="P677" s="5049"/>
      <c r="Q677" s="12635"/>
      <c r="R677" s="11647"/>
      <c r="S677" s="4550"/>
      <c r="T677" s="4550"/>
      <c r="U677" s="4550"/>
      <c r="V677" s="11647"/>
      <c r="W677" s="4550"/>
      <c r="X677" s="11647"/>
      <c r="Y677" s="4550"/>
      <c r="Z677" s="4550"/>
      <c r="AA677" s="11708"/>
      <c r="AB677" s="4550"/>
      <c r="AC677" s="11844"/>
      <c r="AD677" s="5050"/>
      <c r="AE677" s="11844"/>
      <c r="AF677" s="11647"/>
      <c r="AG677" s="4550"/>
    </row>
    <row r="678" spans="1:33" s="6147" customFormat="1" ht="27.95" customHeight="1">
      <c r="A678" s="7461"/>
      <c r="B678" s="7462"/>
      <c r="C678" s="7080"/>
      <c r="D678" s="7080"/>
      <c r="E678" s="7081"/>
      <c r="F678" s="4805"/>
      <c r="G678" s="7043"/>
      <c r="H678" s="7436"/>
      <c r="I678" s="7043"/>
      <c r="J678" s="7462"/>
      <c r="K678" s="7463"/>
      <c r="L678" s="7343"/>
      <c r="M678" s="7084"/>
      <c r="N678" s="3904"/>
      <c r="O678" s="7085"/>
      <c r="P678" s="7085"/>
      <c r="Q678" s="7379"/>
      <c r="R678" s="6586"/>
      <c r="S678" s="6586"/>
      <c r="T678" s="6586"/>
      <c r="U678" s="6586"/>
      <c r="V678" s="7464"/>
      <c r="W678" s="6586"/>
      <c r="X678" s="7464"/>
      <c r="Y678" s="6586"/>
      <c r="Z678" s="5991"/>
      <c r="AA678" s="6285"/>
      <c r="AB678" s="5992"/>
      <c r="AC678" s="4908"/>
      <c r="AD678" s="4908"/>
      <c r="AE678" s="4908"/>
      <c r="AF678" s="4550"/>
      <c r="AG678" s="6593"/>
    </row>
    <row r="679" spans="1:33" s="6147" customFormat="1" ht="27.95" customHeight="1">
      <c r="A679" s="7440"/>
      <c r="B679" s="7421"/>
      <c r="C679" s="7080"/>
      <c r="D679" s="7080"/>
      <c r="E679" s="7081"/>
      <c r="F679" s="4805"/>
      <c r="G679" s="7043"/>
      <c r="H679" s="7436"/>
      <c r="I679" s="7043"/>
      <c r="J679" s="7421"/>
      <c r="K679" s="7463"/>
      <c r="L679" s="7343"/>
      <c r="M679" s="7084"/>
      <c r="N679" s="3904"/>
      <c r="O679" s="7085"/>
      <c r="P679" s="7085"/>
      <c r="Q679" s="7391"/>
      <c r="R679" s="6586"/>
      <c r="S679" s="6586"/>
      <c r="T679" s="6586"/>
      <c r="U679" s="6586"/>
      <c r="V679" s="7464"/>
      <c r="W679" s="6586"/>
      <c r="X679" s="7464"/>
      <c r="Y679" s="6586"/>
      <c r="Z679" s="5991"/>
      <c r="AA679" s="6285"/>
      <c r="AB679" s="5992"/>
      <c r="AC679" s="4908"/>
      <c r="AD679" s="4908"/>
      <c r="AE679" s="4908"/>
      <c r="AF679" s="4550"/>
      <c r="AG679" s="6593"/>
    </row>
    <row r="680" spans="1:33" s="6147" customFormat="1" ht="27.95" customHeight="1">
      <c r="A680" s="7465"/>
      <c r="B680" s="12632"/>
      <c r="C680" s="12548"/>
      <c r="D680" s="12548"/>
      <c r="E680" s="12572"/>
      <c r="F680" s="12094"/>
      <c r="G680" s="9934"/>
      <c r="H680" s="12618"/>
      <c r="I680" s="9934"/>
      <c r="J680" s="12632"/>
      <c r="K680" s="12620"/>
      <c r="L680" s="7343"/>
      <c r="M680" s="12206"/>
      <c r="N680" s="7343"/>
      <c r="O680" s="5049"/>
      <c r="P680" s="5049"/>
      <c r="Q680" s="12615"/>
      <c r="R680" s="10654"/>
      <c r="S680" s="6586"/>
      <c r="T680" s="6586"/>
      <c r="U680" s="6586"/>
      <c r="V680" s="12631"/>
      <c r="W680" s="6586"/>
      <c r="X680" s="12631"/>
      <c r="Y680" s="6586"/>
      <c r="Z680" s="5991"/>
      <c r="AA680" s="12111"/>
      <c r="AB680" s="5992"/>
      <c r="AC680" s="11842"/>
      <c r="AD680" s="4908"/>
      <c r="AE680" s="11492"/>
      <c r="AF680" s="4550"/>
      <c r="AG680" s="6593"/>
    </row>
    <row r="681" spans="1:33" s="6147" customFormat="1" ht="27.95" customHeight="1">
      <c r="A681" s="7466"/>
      <c r="B681" s="12617"/>
      <c r="C681" s="12549"/>
      <c r="D681" s="12549"/>
      <c r="E681" s="12574"/>
      <c r="F681" s="12095"/>
      <c r="G681" s="9839"/>
      <c r="H681" s="12623"/>
      <c r="I681" s="9839"/>
      <c r="J681" s="12612"/>
      <c r="K681" s="12621"/>
      <c r="L681" s="4550"/>
      <c r="M681" s="12351"/>
      <c r="N681" s="7343"/>
      <c r="O681" s="5049"/>
      <c r="P681" s="5049"/>
      <c r="Q681" s="12605"/>
      <c r="R681" s="10655"/>
      <c r="S681" s="6586"/>
      <c r="T681" s="6586"/>
      <c r="U681" s="6586"/>
      <c r="V681" s="10862"/>
      <c r="W681" s="6586"/>
      <c r="X681" s="10862"/>
      <c r="Y681" s="6586"/>
      <c r="Z681" s="5991"/>
      <c r="AA681" s="12113"/>
      <c r="AB681" s="5992"/>
      <c r="AC681" s="11844"/>
      <c r="AD681" s="4908"/>
      <c r="AE681" s="11493"/>
      <c r="AF681" s="4550"/>
      <c r="AG681" s="6593"/>
    </row>
    <row r="682" spans="1:33" s="6147" customFormat="1" ht="27.95" customHeight="1">
      <c r="A682" s="7440"/>
      <c r="B682" s="12615"/>
      <c r="C682" s="12548"/>
      <c r="D682" s="12548"/>
      <c r="E682" s="12572"/>
      <c r="F682" s="12094"/>
      <c r="G682" s="9934"/>
      <c r="H682" s="12618"/>
      <c r="I682" s="9934"/>
      <c r="J682" s="12615"/>
      <c r="K682" s="12620"/>
      <c r="L682" s="7317"/>
      <c r="M682" s="12206"/>
      <c r="N682" s="7111"/>
      <c r="O682" s="7085"/>
      <c r="P682" s="7085"/>
      <c r="Q682" s="12615"/>
      <c r="R682" s="10654"/>
      <c r="S682" s="6586"/>
      <c r="T682" s="6586"/>
      <c r="U682" s="6586"/>
      <c r="V682" s="12622"/>
      <c r="W682" s="6586"/>
      <c r="X682" s="12622"/>
      <c r="Y682" s="6586"/>
      <c r="Z682" s="5991"/>
      <c r="AA682" s="12111"/>
      <c r="AB682" s="5992"/>
      <c r="AC682" s="11842"/>
      <c r="AD682" s="4908"/>
      <c r="AE682" s="11492"/>
      <c r="AF682" s="9847"/>
      <c r="AG682" s="6593"/>
    </row>
    <row r="683" spans="1:33" s="6147" customFormat="1" ht="27.95" customHeight="1">
      <c r="A683" s="7142"/>
      <c r="B683" s="12627"/>
      <c r="C683" s="12571"/>
      <c r="D683" s="12571"/>
      <c r="E683" s="12574"/>
      <c r="F683" s="12095"/>
      <c r="G683" s="10783"/>
      <c r="H683" s="12626"/>
      <c r="I683" s="9839"/>
      <c r="J683" s="12627"/>
      <c r="K683" s="12629"/>
      <c r="L683" s="7467"/>
      <c r="M683" s="12351"/>
      <c r="N683" s="7111"/>
      <c r="O683" s="7085"/>
      <c r="P683" s="7085"/>
      <c r="Q683" s="12627"/>
      <c r="R683" s="10655"/>
      <c r="S683" s="6586"/>
      <c r="T683" s="6586"/>
      <c r="U683" s="6586"/>
      <c r="V683" s="12624"/>
      <c r="W683" s="6586"/>
      <c r="X683" s="12624"/>
      <c r="Y683" s="6586"/>
      <c r="Z683" s="5991"/>
      <c r="AA683" s="12112"/>
      <c r="AB683" s="5992"/>
      <c r="AC683" s="11843"/>
      <c r="AD683" s="4908"/>
      <c r="AE683" s="11578"/>
      <c r="AF683" s="11687"/>
      <c r="AG683" s="6593"/>
    </row>
    <row r="684" spans="1:33" s="6147" customFormat="1" ht="27.95" customHeight="1">
      <c r="A684" s="7403"/>
      <c r="B684" s="12628"/>
      <c r="C684" s="12549"/>
      <c r="D684" s="12549"/>
      <c r="E684" s="7158"/>
      <c r="F684" s="8041"/>
      <c r="G684" s="9839"/>
      <c r="H684" s="12619"/>
      <c r="I684" s="7046"/>
      <c r="J684" s="12628"/>
      <c r="K684" s="12630"/>
      <c r="L684" s="7317"/>
      <c r="M684" s="7159"/>
      <c r="N684" s="7111"/>
      <c r="O684" s="7085"/>
      <c r="P684" s="7085"/>
      <c r="Q684" s="12628"/>
      <c r="R684" s="6733"/>
      <c r="S684" s="6586"/>
      <c r="T684" s="6586"/>
      <c r="U684" s="6586"/>
      <c r="V684" s="12625"/>
      <c r="W684" s="6586"/>
      <c r="X684" s="12625"/>
      <c r="Y684" s="6586"/>
      <c r="Z684" s="5991"/>
      <c r="AA684" s="12113"/>
      <c r="AB684" s="5992"/>
      <c r="AC684" s="11844"/>
      <c r="AD684" s="4908"/>
      <c r="AE684" s="11493"/>
      <c r="AF684" s="11647"/>
      <c r="AG684" s="6593"/>
    </row>
    <row r="685" spans="1:33" s="6147" customFormat="1" ht="27.95" customHeight="1">
      <c r="A685" s="7440"/>
      <c r="B685" s="12615"/>
      <c r="C685" s="12548"/>
      <c r="D685" s="12548"/>
      <c r="E685" s="12572"/>
      <c r="F685" s="12094"/>
      <c r="G685" s="9934"/>
      <c r="H685" s="12618"/>
      <c r="I685" s="9934"/>
      <c r="J685" s="12615"/>
      <c r="K685" s="12620"/>
      <c r="L685" s="7343"/>
      <c r="M685" s="12206"/>
      <c r="N685" s="7111"/>
      <c r="O685" s="7085"/>
      <c r="P685" s="7085"/>
      <c r="Q685" s="12615"/>
      <c r="R685" s="10654"/>
      <c r="S685" s="6586"/>
      <c r="T685" s="6586"/>
      <c r="U685" s="6586"/>
      <c r="V685" s="12622"/>
      <c r="W685" s="6586"/>
      <c r="X685" s="12622"/>
      <c r="Y685" s="6586"/>
      <c r="Z685" s="5991"/>
      <c r="AA685" s="12111"/>
      <c r="AB685" s="5992"/>
      <c r="AC685" s="11842"/>
      <c r="AD685" s="4908"/>
      <c r="AE685" s="11492"/>
      <c r="AF685" s="4550"/>
      <c r="AG685" s="6593"/>
    </row>
    <row r="686" spans="1:33" s="6147" customFormat="1" ht="27.95" customHeight="1">
      <c r="A686" s="7440"/>
      <c r="B686" s="12617"/>
      <c r="C686" s="12549"/>
      <c r="D686" s="12549"/>
      <c r="E686" s="12574"/>
      <c r="F686" s="12095"/>
      <c r="G686" s="9839"/>
      <c r="H686" s="12623"/>
      <c r="I686" s="9839"/>
      <c r="J686" s="12612"/>
      <c r="K686" s="12621"/>
      <c r="L686" s="7083"/>
      <c r="M686" s="12351"/>
      <c r="N686" s="7111"/>
      <c r="O686" s="7085"/>
      <c r="P686" s="7085"/>
      <c r="Q686" s="12605"/>
      <c r="R686" s="10655"/>
      <c r="S686" s="6586"/>
      <c r="T686" s="6586"/>
      <c r="U686" s="6586"/>
      <c r="V686" s="10862"/>
      <c r="W686" s="6586"/>
      <c r="X686" s="10862"/>
      <c r="Y686" s="6586"/>
      <c r="Z686" s="5991"/>
      <c r="AA686" s="12113"/>
      <c r="AB686" s="5992"/>
      <c r="AC686" s="11844"/>
      <c r="AD686" s="4908"/>
      <c r="AE686" s="11493"/>
      <c r="AF686" s="4550"/>
      <c r="AG686" s="6593"/>
    </row>
    <row r="687" spans="1:33" s="6147" customFormat="1" ht="27.95" customHeight="1">
      <c r="A687" s="7440"/>
      <c r="B687" s="8062"/>
      <c r="C687" s="7080"/>
      <c r="D687" s="7080"/>
      <c r="E687" s="4981"/>
      <c r="F687" s="4805"/>
      <c r="G687" s="7043"/>
      <c r="H687" s="7436"/>
      <c r="I687" s="7043"/>
      <c r="J687" s="7468"/>
      <c r="K687" s="7087"/>
      <c r="L687" s="7343"/>
      <c r="M687" s="7084"/>
      <c r="N687" s="3904"/>
      <c r="O687" s="7085"/>
      <c r="P687" s="7085"/>
      <c r="Q687" s="7441"/>
      <c r="R687" s="6586"/>
      <c r="S687" s="6586"/>
      <c r="T687" s="6586"/>
      <c r="U687" s="6586"/>
      <c r="V687" s="7089"/>
      <c r="W687" s="6586"/>
      <c r="X687" s="7089"/>
      <c r="Y687" s="6586"/>
      <c r="Z687" s="5991"/>
      <c r="AA687" s="6285"/>
      <c r="AB687" s="5992"/>
      <c r="AC687" s="4908"/>
      <c r="AD687" s="4908"/>
      <c r="AE687" s="4908"/>
      <c r="AF687" s="4550"/>
      <c r="AG687" s="6593"/>
    </row>
    <row r="688" spans="1:33" s="6147" customFormat="1" ht="27.95" customHeight="1">
      <c r="A688" s="7440"/>
      <c r="B688" s="7441"/>
      <c r="C688" s="7080"/>
      <c r="D688" s="7080"/>
      <c r="E688" s="4981"/>
      <c r="F688" s="4805"/>
      <c r="G688" s="7043"/>
      <c r="H688" s="7436"/>
      <c r="I688" s="7043"/>
      <c r="J688" s="7441"/>
      <c r="K688" s="7463"/>
      <c r="L688" s="7343"/>
      <c r="M688" s="7084"/>
      <c r="N688" s="3904"/>
      <c r="O688" s="7085"/>
      <c r="P688" s="7085"/>
      <c r="Q688" s="7441"/>
      <c r="R688" s="6586"/>
      <c r="S688" s="6586"/>
      <c r="T688" s="6586"/>
      <c r="U688" s="6586"/>
      <c r="V688" s="7089"/>
      <c r="W688" s="6586"/>
      <c r="X688" s="7089"/>
      <c r="Y688" s="6586"/>
      <c r="Z688" s="5991"/>
      <c r="AA688" s="6285"/>
      <c r="AB688" s="5992"/>
      <c r="AC688" s="4908"/>
      <c r="AD688" s="4908"/>
      <c r="AE688" s="4908"/>
      <c r="AF688" s="4550"/>
      <c r="AG688" s="6593"/>
    </row>
    <row r="689" spans="1:33" s="6147" customFormat="1" ht="27.95" customHeight="1">
      <c r="A689" s="7440"/>
      <c r="B689" s="12616"/>
      <c r="C689" s="12548"/>
      <c r="D689" s="12548"/>
      <c r="E689" s="12572"/>
      <c r="F689" s="12094"/>
      <c r="G689" s="9934"/>
      <c r="H689" s="12618"/>
      <c r="I689" s="12609"/>
      <c r="J689" s="12611"/>
      <c r="K689" s="12613"/>
      <c r="L689" s="7379"/>
      <c r="M689" s="12206"/>
      <c r="N689" s="7111"/>
      <c r="O689" s="7085"/>
      <c r="P689" s="7085"/>
      <c r="Q689" s="12615"/>
      <c r="R689" s="10654"/>
      <c r="S689" s="6586"/>
      <c r="T689" s="6586"/>
      <c r="U689" s="6586"/>
      <c r="V689" s="7089"/>
      <c r="W689" s="6586"/>
      <c r="X689" s="7089"/>
      <c r="Y689" s="6586"/>
      <c r="Z689" s="5991"/>
      <c r="AA689" s="12111"/>
      <c r="AB689" s="5992"/>
      <c r="AC689" s="11842"/>
      <c r="AD689" s="4908"/>
      <c r="AE689" s="11492"/>
      <c r="AF689" s="4550"/>
      <c r="AG689" s="6593"/>
    </row>
    <row r="690" spans="1:33" s="6147" customFormat="1" ht="27.95" customHeight="1">
      <c r="A690" s="7440"/>
      <c r="B690" s="12617"/>
      <c r="C690" s="12549"/>
      <c r="D690" s="12549"/>
      <c r="E690" s="12574"/>
      <c r="F690" s="12095"/>
      <c r="G690" s="9839"/>
      <c r="H690" s="12619"/>
      <c r="I690" s="12610"/>
      <c r="J690" s="12612"/>
      <c r="K690" s="12614"/>
      <c r="L690" s="7343"/>
      <c r="M690" s="12351"/>
      <c r="N690" s="7111"/>
      <c r="O690" s="7085"/>
      <c r="P690" s="7085"/>
      <c r="Q690" s="12605"/>
      <c r="R690" s="10655"/>
      <c r="S690" s="6586"/>
      <c r="T690" s="6586"/>
      <c r="U690" s="6586"/>
      <c r="V690" s="7089"/>
      <c r="W690" s="6586"/>
      <c r="X690" s="7089"/>
      <c r="Y690" s="6586"/>
      <c r="Z690" s="5991"/>
      <c r="AA690" s="12113"/>
      <c r="AB690" s="5992"/>
      <c r="AC690" s="11844"/>
      <c r="AD690" s="4908"/>
      <c r="AE690" s="11493"/>
      <c r="AF690" s="4550"/>
      <c r="AG690" s="6593"/>
    </row>
    <row r="691" spans="1:33" s="6147" customFormat="1" ht="27.95" customHeight="1">
      <c r="A691" s="7279"/>
      <c r="B691" s="7398"/>
      <c r="C691" s="7080"/>
      <c r="D691" s="7080"/>
      <c r="E691" s="7081"/>
      <c r="F691" s="4805"/>
      <c r="G691" s="7043"/>
      <c r="H691" s="7389"/>
      <c r="I691" s="7469"/>
      <c r="J691" s="7398"/>
      <c r="K691" s="7463"/>
      <c r="L691" s="7343"/>
      <c r="M691" s="7084"/>
      <c r="N691" s="3904"/>
      <c r="O691" s="7085"/>
      <c r="P691" s="7085"/>
      <c r="Q691" s="7441"/>
      <c r="R691" s="6586"/>
      <c r="S691" s="6586"/>
      <c r="T691" s="6586"/>
      <c r="U691" s="6586"/>
      <c r="V691" s="7470"/>
      <c r="W691" s="6586"/>
      <c r="X691" s="7470"/>
      <c r="Y691" s="6586"/>
      <c r="Z691" s="5991"/>
      <c r="AA691" s="6285"/>
      <c r="AB691" s="5992"/>
      <c r="AC691" s="4908"/>
      <c r="AD691" s="4908"/>
      <c r="AE691" s="4908"/>
      <c r="AF691" s="4550"/>
      <c r="AG691" s="6593"/>
    </row>
    <row r="692" spans="1:33" s="6147" customFormat="1" ht="27.95" customHeight="1">
      <c r="A692" s="7250"/>
      <c r="B692" s="8062"/>
      <c r="C692" s="7080"/>
      <c r="D692" s="7080"/>
      <c r="E692" s="4981"/>
      <c r="F692" s="4805"/>
      <c r="G692" s="7043"/>
      <c r="H692" s="7436"/>
      <c r="I692" s="7043"/>
      <c r="J692" s="8053"/>
      <c r="K692" s="7463"/>
      <c r="L692" s="7343"/>
      <c r="M692" s="7084"/>
      <c r="N692" s="3904"/>
      <c r="O692" s="7085"/>
      <c r="P692" s="7085"/>
      <c r="Q692" s="7441"/>
      <c r="R692" s="6586"/>
      <c r="S692" s="6586"/>
      <c r="T692" s="6586"/>
      <c r="U692" s="6586"/>
      <c r="V692" s="7470"/>
      <c r="W692" s="6586"/>
      <c r="X692" s="7470"/>
      <c r="Y692" s="6586"/>
      <c r="Z692" s="5991"/>
      <c r="AA692" s="6285"/>
      <c r="AB692" s="5992"/>
      <c r="AC692" s="4908"/>
      <c r="AD692" s="4908"/>
      <c r="AE692" s="4908"/>
      <c r="AF692" s="4550"/>
      <c r="AG692" s="6593"/>
    </row>
    <row r="693" spans="1:33" s="6147" customFormat="1" ht="27.95" customHeight="1">
      <c r="A693" s="7440"/>
      <c r="B693" s="8062"/>
      <c r="C693" s="7080"/>
      <c r="D693" s="7080"/>
      <c r="E693" s="4981"/>
      <c r="F693" s="4805"/>
      <c r="G693" s="7043"/>
      <c r="H693" s="7436"/>
      <c r="I693" s="7043"/>
      <c r="J693" s="7441"/>
      <c r="K693" s="7463"/>
      <c r="L693" s="7343"/>
      <c r="M693" s="7084"/>
      <c r="N693" s="3904"/>
      <c r="O693" s="7085"/>
      <c r="P693" s="7085"/>
      <c r="Q693" s="7441"/>
      <c r="R693" s="6586"/>
      <c r="S693" s="6586"/>
      <c r="T693" s="6586"/>
      <c r="U693" s="6586"/>
      <c r="V693" s="7089"/>
      <c r="W693" s="6586"/>
      <c r="X693" s="7089"/>
      <c r="Y693" s="6586"/>
      <c r="Z693" s="5991"/>
      <c r="AA693" s="7097"/>
      <c r="AB693" s="5992"/>
      <c r="AC693" s="4908"/>
      <c r="AD693" s="4908"/>
      <c r="AE693" s="4908"/>
      <c r="AF693" s="4550"/>
      <c r="AG693" s="6593"/>
    </row>
    <row r="694" spans="1:33" s="6147" customFormat="1" ht="27.95" customHeight="1">
      <c r="A694" s="7471"/>
      <c r="B694" s="7472"/>
      <c r="C694" s="7080"/>
      <c r="D694" s="7080"/>
      <c r="E694" s="7081"/>
      <c r="F694" s="4805"/>
      <c r="G694" s="7043"/>
      <c r="H694" s="7436"/>
      <c r="I694" s="7043"/>
      <c r="J694" s="7472"/>
      <c r="K694" s="7463"/>
      <c r="L694" s="7343"/>
      <c r="M694" s="7084"/>
      <c r="N694" s="3904"/>
      <c r="O694" s="7085"/>
      <c r="P694" s="7085"/>
      <c r="Q694" s="7441"/>
      <c r="R694" s="6586"/>
      <c r="S694" s="6586"/>
      <c r="T694" s="6586"/>
      <c r="U694" s="6586"/>
      <c r="V694" s="7400"/>
      <c r="W694" s="6586"/>
      <c r="X694" s="7400"/>
      <c r="Y694" s="6586"/>
      <c r="Z694" s="5991"/>
      <c r="AA694" s="6285"/>
      <c r="AB694" s="5992"/>
      <c r="AC694" s="4908"/>
      <c r="AD694" s="4908"/>
      <c r="AE694" s="4908"/>
      <c r="AF694" s="4550"/>
      <c r="AG694" s="6593"/>
    </row>
    <row r="695" spans="1:33" s="6147" customFormat="1" ht="27.95" customHeight="1">
      <c r="A695" s="7427"/>
      <c r="B695" s="7428"/>
      <c r="C695" s="7080"/>
      <c r="D695" s="7080"/>
      <c r="E695" s="7081"/>
      <c r="F695" s="4805"/>
      <c r="G695" s="7043"/>
      <c r="H695" s="7436"/>
      <c r="I695" s="7043"/>
      <c r="J695" s="7428"/>
      <c r="K695" s="7463"/>
      <c r="L695" s="7343"/>
      <c r="M695" s="7084"/>
      <c r="N695" s="3904"/>
      <c r="O695" s="7085"/>
      <c r="P695" s="7085"/>
      <c r="Q695" s="7391"/>
      <c r="R695" s="6586"/>
      <c r="S695" s="6586"/>
      <c r="T695" s="6586"/>
      <c r="U695" s="6586"/>
      <c r="V695" s="7400"/>
      <c r="W695" s="6586"/>
      <c r="X695" s="7400"/>
      <c r="Y695" s="6586"/>
      <c r="Z695" s="5991"/>
      <c r="AA695" s="6285"/>
      <c r="AB695" s="5992"/>
      <c r="AC695" s="4908"/>
      <c r="AD695" s="4908"/>
      <c r="AE695" s="4908"/>
      <c r="AF695" s="4550"/>
      <c r="AG695" s="6593"/>
    </row>
    <row r="696" spans="1:33" s="6147" customFormat="1" ht="27.95" customHeight="1">
      <c r="A696" s="7417"/>
      <c r="B696" s="7418"/>
      <c r="C696" s="7080"/>
      <c r="D696" s="7080"/>
      <c r="E696" s="7081"/>
      <c r="F696" s="4805"/>
      <c r="G696" s="7043"/>
      <c r="H696" s="7389"/>
      <c r="I696" s="7469"/>
      <c r="J696" s="7418"/>
      <c r="K696" s="7463"/>
      <c r="L696" s="7343"/>
      <c r="M696" s="7084"/>
      <c r="N696" s="3904"/>
      <c r="O696" s="7085"/>
      <c r="P696" s="7085"/>
      <c r="Q696" s="7441"/>
      <c r="R696" s="6586"/>
      <c r="S696" s="6586"/>
      <c r="T696" s="6586"/>
      <c r="U696" s="6586"/>
      <c r="V696" s="7400"/>
      <c r="W696" s="6586"/>
      <c r="X696" s="7400"/>
      <c r="Y696" s="6586"/>
      <c r="Z696" s="5991"/>
      <c r="AA696" s="6285"/>
      <c r="AB696" s="5992"/>
      <c r="AC696" s="4908"/>
      <c r="AD696" s="4908"/>
      <c r="AE696" s="4908"/>
      <c r="AF696" s="4550"/>
      <c r="AG696" s="6593"/>
    </row>
    <row r="697" spans="1:33" s="6147" customFormat="1" ht="27.95" customHeight="1">
      <c r="A697" s="7382"/>
      <c r="B697" s="7404"/>
      <c r="C697" s="7080"/>
      <c r="D697" s="7080"/>
      <c r="E697" s="7081"/>
      <c r="F697" s="8042"/>
      <c r="G697" s="7043"/>
      <c r="H697" s="7473"/>
      <c r="I697" s="7043"/>
      <c r="J697" s="7404"/>
      <c r="K697" s="7474"/>
      <c r="L697" s="7350"/>
      <c r="M697" s="7084"/>
      <c r="N697" s="3904"/>
      <c r="O697" s="7085"/>
      <c r="P697" s="7085"/>
      <c r="Q697" s="7404"/>
      <c r="R697" s="6586"/>
      <c r="S697" s="6586"/>
      <c r="T697" s="6586"/>
      <c r="U697" s="6586"/>
      <c r="V697" s="7197"/>
      <c r="W697" s="6586"/>
      <c r="X697" s="7197"/>
      <c r="Y697" s="6586"/>
      <c r="Z697" s="7475"/>
      <c r="AA697" s="7476"/>
      <c r="AB697" s="7475"/>
      <c r="AC697" s="6146"/>
      <c r="AD697" s="6146"/>
      <c r="AE697" s="6146"/>
      <c r="AF697" s="3536"/>
      <c r="AG697" s="6593"/>
    </row>
    <row r="698" spans="1:33" s="6147" customFormat="1" ht="27.95" customHeight="1">
      <c r="A698" s="7165"/>
      <c r="B698" s="7094"/>
      <c r="C698" s="7080"/>
      <c r="D698" s="7080"/>
      <c r="E698" s="7081"/>
      <c r="F698" s="4805"/>
      <c r="G698" s="7043"/>
      <c r="H698" s="7436"/>
      <c r="I698" s="7043"/>
      <c r="J698" s="7094"/>
      <c r="K698" s="7463"/>
      <c r="L698" s="7343"/>
      <c r="M698" s="7084"/>
      <c r="N698" s="3904"/>
      <c r="O698" s="7085"/>
      <c r="P698" s="7085"/>
      <c r="Q698" s="7408"/>
      <c r="R698" s="6586"/>
      <c r="S698" s="6586"/>
      <c r="T698" s="6586"/>
      <c r="U698" s="6586"/>
      <c r="V698" s="7400"/>
      <c r="W698" s="6586"/>
      <c r="X698" s="7400"/>
      <c r="Y698" s="6586"/>
      <c r="Z698" s="5991"/>
      <c r="AA698" s="6285"/>
      <c r="AB698" s="5992"/>
      <c r="AC698" s="4908"/>
      <c r="AD698" s="5050"/>
      <c r="AE698" s="5051"/>
      <c r="AF698" s="4550"/>
      <c r="AG698" s="6593"/>
    </row>
    <row r="699" spans="1:33" s="6147" customFormat="1" ht="27.95" customHeight="1">
      <c r="A699" s="7477"/>
      <c r="B699" s="12597"/>
      <c r="C699" s="12548"/>
      <c r="D699" s="12548"/>
      <c r="E699" s="12572"/>
      <c r="F699" s="12094"/>
      <c r="G699" s="9934"/>
      <c r="H699" s="12599"/>
      <c r="I699" s="7043"/>
      <c r="J699" s="12597"/>
      <c r="K699" s="12597"/>
      <c r="L699" s="7269"/>
      <c r="M699" s="12206"/>
      <c r="N699" s="3904"/>
      <c r="O699" s="7085"/>
      <c r="P699" s="7085"/>
      <c r="Q699" s="12597"/>
      <c r="R699" s="6586"/>
      <c r="S699" s="6586"/>
      <c r="T699" s="6586"/>
      <c r="U699" s="6586"/>
      <c r="V699" s="7089"/>
      <c r="W699" s="6586"/>
      <c r="X699" s="7089"/>
      <c r="Y699" s="6586"/>
      <c r="Z699" s="5991"/>
      <c r="AA699" s="12111"/>
      <c r="AB699" s="5992"/>
      <c r="AC699" s="11842"/>
      <c r="AD699" s="4908"/>
      <c r="AE699" s="11842"/>
      <c r="AF699" s="11935"/>
      <c r="AG699" s="6593"/>
    </row>
    <row r="700" spans="1:33" s="6147" customFormat="1" ht="27.95" customHeight="1">
      <c r="A700" s="7477"/>
      <c r="B700" s="12578"/>
      <c r="C700" s="12549"/>
      <c r="D700" s="12549"/>
      <c r="E700" s="12574"/>
      <c r="F700" s="12095"/>
      <c r="G700" s="9839"/>
      <c r="H700" s="12600"/>
      <c r="I700" s="7043"/>
      <c r="J700" s="12578"/>
      <c r="K700" s="12578"/>
      <c r="L700" s="7269"/>
      <c r="M700" s="12351"/>
      <c r="N700" s="7431"/>
      <c r="O700" s="7085"/>
      <c r="P700" s="7085"/>
      <c r="Q700" s="12578"/>
      <c r="R700" s="6586"/>
      <c r="S700" s="6586"/>
      <c r="T700" s="6586"/>
      <c r="U700" s="6586"/>
      <c r="V700" s="7089"/>
      <c r="W700" s="6586"/>
      <c r="X700" s="7089"/>
      <c r="Y700" s="6586"/>
      <c r="Z700" s="5991"/>
      <c r="AA700" s="12113"/>
      <c r="AB700" s="5992"/>
      <c r="AC700" s="11844"/>
      <c r="AD700" s="4908"/>
      <c r="AE700" s="11844"/>
      <c r="AF700" s="11936"/>
      <c r="AG700" s="6593"/>
    </row>
    <row r="701" spans="1:33" s="6147" customFormat="1" ht="27.95" customHeight="1">
      <c r="A701" s="7477"/>
      <c r="B701" s="12581"/>
      <c r="C701" s="12548"/>
      <c r="D701" s="12548"/>
      <c r="E701" s="12572"/>
      <c r="F701" s="12094"/>
      <c r="G701" s="9934"/>
      <c r="H701" s="12599"/>
      <c r="I701" s="7043"/>
      <c r="J701" s="12581"/>
      <c r="K701" s="12595"/>
      <c r="L701" s="7269"/>
      <c r="M701" s="12206"/>
      <c r="N701" s="3904"/>
      <c r="O701" s="7085"/>
      <c r="P701" s="7085"/>
      <c r="Q701" s="12597"/>
      <c r="R701" s="6586"/>
      <c r="S701" s="6586"/>
      <c r="T701" s="6586"/>
      <c r="U701" s="6586"/>
      <c r="V701" s="12606"/>
      <c r="W701" s="6586"/>
      <c r="X701" s="12606"/>
      <c r="Y701" s="6586"/>
      <c r="Z701" s="5991"/>
      <c r="AA701" s="12111"/>
      <c r="AB701" s="5992"/>
      <c r="AC701" s="11842"/>
      <c r="AD701" s="4908"/>
      <c r="AE701" s="11842"/>
      <c r="AF701" s="11935"/>
      <c r="AG701" s="6593"/>
    </row>
    <row r="702" spans="1:33" s="6147" customFormat="1" ht="27.95" customHeight="1">
      <c r="A702" s="7477"/>
      <c r="B702" s="12607"/>
      <c r="C702" s="12571"/>
      <c r="D702" s="12571"/>
      <c r="E702" s="12573"/>
      <c r="F702" s="12575"/>
      <c r="G702" s="10783"/>
      <c r="H702" s="12608"/>
      <c r="I702" s="7043"/>
      <c r="J702" s="12607"/>
      <c r="K702" s="12603"/>
      <c r="L702" s="7269"/>
      <c r="M702" s="12350"/>
      <c r="N702" s="7431"/>
      <c r="O702" s="7085"/>
      <c r="P702" s="7085"/>
      <c r="Q702" s="12604"/>
      <c r="R702" s="6586"/>
      <c r="S702" s="6586"/>
      <c r="T702" s="6586"/>
      <c r="U702" s="6586"/>
      <c r="V702" s="10861"/>
      <c r="W702" s="6586"/>
      <c r="X702" s="10861"/>
      <c r="Y702" s="6586"/>
      <c r="Z702" s="5991"/>
      <c r="AA702" s="12112"/>
      <c r="AB702" s="5992"/>
      <c r="AC702" s="11843"/>
      <c r="AD702" s="4908"/>
      <c r="AE702" s="11843"/>
      <c r="AF702" s="11939"/>
      <c r="AG702" s="6593"/>
    </row>
    <row r="703" spans="1:33" s="6147" customFormat="1" ht="27.95" customHeight="1">
      <c r="A703" s="7460"/>
      <c r="B703" s="12578"/>
      <c r="C703" s="12549"/>
      <c r="D703" s="12549"/>
      <c r="E703" s="12574"/>
      <c r="F703" s="12095"/>
      <c r="G703" s="9839"/>
      <c r="H703" s="12600"/>
      <c r="I703" s="7043"/>
      <c r="J703" s="12578"/>
      <c r="K703" s="12596"/>
      <c r="L703" s="7478"/>
      <c r="M703" s="12351"/>
      <c r="N703" s="7431"/>
      <c r="O703" s="7085"/>
      <c r="P703" s="7085"/>
      <c r="Q703" s="12605"/>
      <c r="R703" s="6586"/>
      <c r="S703" s="6586"/>
      <c r="T703" s="6586"/>
      <c r="U703" s="6586"/>
      <c r="V703" s="10862"/>
      <c r="W703" s="6586"/>
      <c r="X703" s="10862"/>
      <c r="Y703" s="6586"/>
      <c r="Z703" s="5991"/>
      <c r="AA703" s="12113"/>
      <c r="AB703" s="5992"/>
      <c r="AC703" s="11844"/>
      <c r="AD703" s="4908"/>
      <c r="AE703" s="11844"/>
      <c r="AF703" s="11936"/>
      <c r="AG703" s="6593"/>
    </row>
    <row r="704" spans="1:33" s="6147" customFormat="1" ht="27.95" customHeight="1">
      <c r="A704" s="7477"/>
      <c r="B704" s="12601"/>
      <c r="C704" s="12548"/>
      <c r="D704" s="12548"/>
      <c r="E704" s="12572"/>
      <c r="F704" s="12094"/>
      <c r="G704" s="9934"/>
      <c r="H704" s="12599"/>
      <c r="I704" s="7043"/>
      <c r="J704" s="12601"/>
      <c r="K704" s="12595"/>
      <c r="L704" s="7269"/>
      <c r="M704" s="12206"/>
      <c r="N704" s="3904"/>
      <c r="O704" s="7085"/>
      <c r="P704" s="7085"/>
      <c r="Q704" s="12597"/>
      <c r="R704" s="6586"/>
      <c r="S704" s="6586"/>
      <c r="T704" s="6586"/>
      <c r="U704" s="6586"/>
      <c r="V704" s="12602"/>
      <c r="W704" s="6586"/>
      <c r="X704" s="12602"/>
      <c r="Y704" s="6586"/>
      <c r="Z704" s="5991"/>
      <c r="AA704" s="12111"/>
      <c r="AB704" s="5992"/>
      <c r="AC704" s="11842"/>
      <c r="AD704" s="4908"/>
      <c r="AE704" s="11842"/>
      <c r="AF704" s="11935"/>
      <c r="AG704" s="6593"/>
    </row>
    <row r="705" spans="1:33" s="6147" customFormat="1" ht="27.95" customHeight="1">
      <c r="A705" s="7452"/>
      <c r="B705" s="12578"/>
      <c r="C705" s="12549"/>
      <c r="D705" s="12549"/>
      <c r="E705" s="12574"/>
      <c r="F705" s="12095"/>
      <c r="G705" s="9839"/>
      <c r="H705" s="12600"/>
      <c r="I705" s="7043"/>
      <c r="J705" s="12578"/>
      <c r="K705" s="12596"/>
      <c r="L705" s="7479"/>
      <c r="M705" s="12351"/>
      <c r="N705" s="7480"/>
      <c r="O705" s="7085"/>
      <c r="P705" s="7085"/>
      <c r="Q705" s="12578"/>
      <c r="R705" s="6586"/>
      <c r="S705" s="6586"/>
      <c r="T705" s="6586"/>
      <c r="U705" s="6586"/>
      <c r="V705" s="10862"/>
      <c r="W705" s="6586"/>
      <c r="X705" s="10862"/>
      <c r="Y705" s="6586"/>
      <c r="Z705" s="5991"/>
      <c r="AA705" s="12113"/>
      <c r="AB705" s="5992"/>
      <c r="AC705" s="11844"/>
      <c r="AD705" s="4908"/>
      <c r="AE705" s="11844"/>
      <c r="AF705" s="11936"/>
      <c r="AG705" s="6593"/>
    </row>
    <row r="706" spans="1:33" s="6147" customFormat="1" ht="27.95" customHeight="1">
      <c r="A706" s="7481"/>
      <c r="B706" s="12597"/>
      <c r="C706" s="12548"/>
      <c r="D706" s="12548"/>
      <c r="E706" s="12572"/>
      <c r="F706" s="12094"/>
      <c r="G706" s="9934"/>
      <c r="H706" s="12599"/>
      <c r="I706" s="7043"/>
      <c r="J706" s="12597"/>
      <c r="K706" s="12595"/>
      <c r="L706" s="7269"/>
      <c r="M706" s="12206"/>
      <c r="N706" s="7482"/>
      <c r="O706" s="7085"/>
      <c r="P706" s="7085"/>
      <c r="Q706" s="12597"/>
      <c r="R706" s="6586"/>
      <c r="S706" s="6586"/>
      <c r="T706" s="6586"/>
      <c r="U706" s="6586"/>
      <c r="V706" s="7089"/>
      <c r="W706" s="6586"/>
      <c r="X706" s="7089"/>
      <c r="Y706" s="6586"/>
      <c r="Z706" s="5991"/>
      <c r="AA706" s="12111"/>
      <c r="AB706" s="5992"/>
      <c r="AC706" s="11842"/>
      <c r="AD706" s="4908"/>
      <c r="AE706" s="11842"/>
      <c r="AF706" s="11935"/>
      <c r="AG706" s="6593"/>
    </row>
    <row r="707" spans="1:33" s="6147" customFormat="1" ht="27.95" customHeight="1">
      <c r="A707" s="7477"/>
      <c r="B707" s="12578"/>
      <c r="C707" s="12549"/>
      <c r="D707" s="12549"/>
      <c r="E707" s="12574"/>
      <c r="F707" s="12095"/>
      <c r="G707" s="9839"/>
      <c r="H707" s="12600"/>
      <c r="I707" s="7043"/>
      <c r="J707" s="12578"/>
      <c r="K707" s="12596"/>
      <c r="L707" s="7269"/>
      <c r="M707" s="12351"/>
      <c r="N707" s="7431"/>
      <c r="O707" s="7085"/>
      <c r="P707" s="7085"/>
      <c r="Q707" s="12578"/>
      <c r="R707" s="6586"/>
      <c r="S707" s="6586"/>
      <c r="T707" s="6586"/>
      <c r="U707" s="6586"/>
      <c r="V707" s="7089"/>
      <c r="W707" s="6586"/>
      <c r="X707" s="7089"/>
      <c r="Y707" s="6586"/>
      <c r="Z707" s="5991"/>
      <c r="AA707" s="12113"/>
      <c r="AB707" s="5992"/>
      <c r="AC707" s="11844"/>
      <c r="AD707" s="4908"/>
      <c r="AE707" s="11844"/>
      <c r="AF707" s="11936"/>
      <c r="AG707" s="6593"/>
    </row>
    <row r="708" spans="1:33" s="6147" customFormat="1" ht="27.95" customHeight="1">
      <c r="A708" s="7483"/>
      <c r="B708" s="12594"/>
      <c r="C708" s="12548"/>
      <c r="D708" s="12548"/>
      <c r="E708" s="12572"/>
      <c r="F708" s="12094"/>
      <c r="G708" s="9934"/>
      <c r="H708" s="12599"/>
      <c r="I708" s="7043"/>
      <c r="J708" s="12594"/>
      <c r="K708" s="12595"/>
      <c r="L708" s="7484"/>
      <c r="M708" s="12206"/>
      <c r="N708" s="7431"/>
      <c r="O708" s="7085"/>
      <c r="P708" s="7085"/>
      <c r="Q708" s="12597"/>
      <c r="R708" s="6586"/>
      <c r="S708" s="6586"/>
      <c r="T708" s="6586"/>
      <c r="U708" s="6586"/>
      <c r="V708" s="12598"/>
      <c r="W708" s="6586"/>
      <c r="X708" s="12598"/>
      <c r="Y708" s="6586"/>
      <c r="Z708" s="5991"/>
      <c r="AA708" s="12111"/>
      <c r="AB708" s="5992"/>
      <c r="AC708" s="11842"/>
      <c r="AD708" s="4908"/>
      <c r="AE708" s="11842"/>
      <c r="AF708" s="11935"/>
      <c r="AG708" s="6593"/>
    </row>
    <row r="709" spans="1:33" s="6147" customFormat="1" ht="27.95" customHeight="1">
      <c r="A709" s="7485"/>
      <c r="B709" s="12578"/>
      <c r="C709" s="12549"/>
      <c r="D709" s="12549"/>
      <c r="E709" s="12574"/>
      <c r="F709" s="12095"/>
      <c r="G709" s="9839"/>
      <c r="H709" s="12600"/>
      <c r="I709" s="7043"/>
      <c r="J709" s="12578"/>
      <c r="K709" s="12596"/>
      <c r="L709" s="7484"/>
      <c r="M709" s="12351"/>
      <c r="N709" s="7431"/>
      <c r="O709" s="7085"/>
      <c r="P709" s="7085"/>
      <c r="Q709" s="12578"/>
      <c r="R709" s="6586"/>
      <c r="S709" s="6586"/>
      <c r="T709" s="6586"/>
      <c r="U709" s="6586"/>
      <c r="V709" s="10862"/>
      <c r="W709" s="6586"/>
      <c r="X709" s="10862"/>
      <c r="Y709" s="6586"/>
      <c r="Z709" s="5991"/>
      <c r="AA709" s="12113"/>
      <c r="AB709" s="5992"/>
      <c r="AC709" s="11844"/>
      <c r="AD709" s="4908"/>
      <c r="AE709" s="11844"/>
      <c r="AF709" s="11936"/>
      <c r="AG709" s="6593"/>
    </row>
    <row r="710" spans="1:33" s="6147" customFormat="1" ht="27.95" customHeight="1">
      <c r="A710" s="7403"/>
      <c r="B710" s="7404"/>
      <c r="C710" s="7080"/>
      <c r="D710" s="7080"/>
      <c r="E710" s="7081"/>
      <c r="F710" s="4805"/>
      <c r="G710" s="7043"/>
      <c r="H710" s="7486"/>
      <c r="I710" s="7043"/>
      <c r="J710" s="7404"/>
      <c r="K710" s="7487"/>
      <c r="L710" s="7269"/>
      <c r="M710" s="7084"/>
      <c r="N710" s="3904"/>
      <c r="O710" s="7085"/>
      <c r="P710" s="7085"/>
      <c r="Q710" s="7408"/>
      <c r="R710" s="6586"/>
      <c r="S710" s="6586"/>
      <c r="T710" s="6586"/>
      <c r="U710" s="6586"/>
      <c r="V710" s="7488"/>
      <c r="W710" s="6586"/>
      <c r="X710" s="7488"/>
      <c r="Y710" s="6586"/>
      <c r="Z710" s="5991"/>
      <c r="AA710" s="6285"/>
      <c r="AB710" s="5992"/>
      <c r="AC710" s="4908"/>
      <c r="AD710" s="4908"/>
      <c r="AE710" s="4908"/>
      <c r="AF710" s="3536"/>
      <c r="AG710" s="6593"/>
    </row>
    <row r="711" spans="1:33" s="6147" customFormat="1" ht="27.95" customHeight="1">
      <c r="A711" s="7489"/>
      <c r="B711" s="7490"/>
      <c r="C711" s="7080"/>
      <c r="D711" s="7080"/>
      <c r="E711" s="7081"/>
      <c r="F711" s="4805"/>
      <c r="G711" s="7043"/>
      <c r="H711" s="7486"/>
      <c r="I711" s="7043"/>
      <c r="J711" s="7490"/>
      <c r="K711" s="7487"/>
      <c r="L711" s="7269"/>
      <c r="M711" s="7084"/>
      <c r="N711" s="3904"/>
      <c r="O711" s="7085"/>
      <c r="P711" s="7085"/>
      <c r="Q711" s="7408"/>
      <c r="R711" s="6586"/>
      <c r="S711" s="6586"/>
      <c r="T711" s="6586"/>
      <c r="U711" s="6586"/>
      <c r="V711" s="7488"/>
      <c r="W711" s="6586"/>
      <c r="X711" s="7488"/>
      <c r="Y711" s="6586"/>
      <c r="Z711" s="5991"/>
      <c r="AA711" s="6285"/>
      <c r="AB711" s="5992"/>
      <c r="AC711" s="4908"/>
      <c r="AD711" s="4908"/>
      <c r="AE711" s="4908"/>
      <c r="AF711" s="3536"/>
      <c r="AG711" s="6593"/>
    </row>
    <row r="712" spans="1:33" s="6147" customFormat="1" ht="27.95" customHeight="1">
      <c r="A712" s="7491"/>
      <c r="B712" s="7493"/>
      <c r="C712" s="7080"/>
      <c r="D712" s="7080"/>
      <c r="E712" s="7081"/>
      <c r="F712" s="4805"/>
      <c r="G712" s="7043"/>
      <c r="H712" s="7389"/>
      <c r="I712" s="7492"/>
      <c r="J712" s="7493"/>
      <c r="K712" s="7487"/>
      <c r="L712" s="7269"/>
      <c r="M712" s="7084"/>
      <c r="N712" s="3904"/>
      <c r="O712" s="7085"/>
      <c r="P712" s="7085"/>
      <c r="Q712" s="7408"/>
      <c r="R712" s="6586"/>
      <c r="S712" s="6586"/>
      <c r="T712" s="6586"/>
      <c r="U712" s="6586"/>
      <c r="V712" s="4550"/>
      <c r="W712" s="6586"/>
      <c r="X712" s="4550"/>
      <c r="Y712" s="6586"/>
      <c r="Z712" s="5991"/>
      <c r="AA712" s="6285"/>
      <c r="AB712" s="5992"/>
      <c r="AC712" s="4908"/>
      <c r="AD712" s="4908"/>
      <c r="AE712" s="4908"/>
      <c r="AF712" s="3536"/>
      <c r="AG712" s="6593"/>
    </row>
    <row r="713" spans="1:33" s="6147" customFormat="1" ht="27.95" customHeight="1">
      <c r="A713" s="7423"/>
      <c r="B713" s="7425"/>
      <c r="C713" s="7080"/>
      <c r="D713" s="7080"/>
      <c r="E713" s="7081"/>
      <c r="F713" s="4805"/>
      <c r="G713" s="7043"/>
      <c r="H713" s="7486"/>
      <c r="I713" s="7043"/>
      <c r="J713" s="7425"/>
      <c r="K713" s="7487"/>
      <c r="L713" s="7269"/>
      <c r="M713" s="7084"/>
      <c r="N713" s="3904"/>
      <c r="O713" s="7085"/>
      <c r="P713" s="7085"/>
      <c r="Q713" s="7408"/>
      <c r="R713" s="6586"/>
      <c r="S713" s="6586"/>
      <c r="T713" s="6586"/>
      <c r="U713" s="6586"/>
      <c r="V713" s="4550"/>
      <c r="W713" s="6586"/>
      <c r="X713" s="4550"/>
      <c r="Y713" s="6586"/>
      <c r="Z713" s="5991"/>
      <c r="AA713" s="6285"/>
      <c r="AB713" s="5992"/>
      <c r="AC713" s="4908"/>
      <c r="AD713" s="4908"/>
      <c r="AE713" s="4908"/>
      <c r="AF713" s="3536"/>
      <c r="AG713" s="6593"/>
    </row>
    <row r="714" spans="1:33" s="6147" customFormat="1" ht="27.95" customHeight="1">
      <c r="A714" s="7477"/>
      <c r="B714" s="7408"/>
      <c r="C714" s="7080"/>
      <c r="D714" s="7080"/>
      <c r="E714" s="4981"/>
      <c r="F714" s="4805"/>
      <c r="G714" s="7043"/>
      <c r="H714" s="7486"/>
      <c r="I714" s="7043"/>
      <c r="J714" s="7408"/>
      <c r="K714" s="7487"/>
      <c r="L714" s="7269"/>
      <c r="M714" s="7084"/>
      <c r="N714" s="3904"/>
      <c r="O714" s="7085"/>
      <c r="P714" s="7085"/>
      <c r="Q714" s="7408"/>
      <c r="R714" s="6586"/>
      <c r="S714" s="6586"/>
      <c r="T714" s="6586"/>
      <c r="U714" s="6586"/>
      <c r="V714" s="4550"/>
      <c r="W714" s="6586"/>
      <c r="X714" s="4550"/>
      <c r="Y714" s="6586"/>
      <c r="Z714" s="5991"/>
      <c r="AA714" s="6285"/>
      <c r="AB714" s="5992"/>
      <c r="AC714" s="4908"/>
      <c r="AD714" s="4908"/>
      <c r="AE714" s="4908"/>
      <c r="AF714" s="3536"/>
      <c r="AG714" s="6593"/>
    </row>
    <row r="715" spans="1:33" s="6147" customFormat="1" ht="27.95" customHeight="1">
      <c r="A715" s="7477"/>
      <c r="B715" s="7408"/>
      <c r="C715" s="7080"/>
      <c r="D715" s="7080"/>
      <c r="E715" s="7081"/>
      <c r="F715" s="4805"/>
      <c r="G715" s="7043"/>
      <c r="H715" s="7486"/>
      <c r="I715" s="7043"/>
      <c r="J715" s="7408"/>
      <c r="K715" s="7487"/>
      <c r="L715" s="7269"/>
      <c r="M715" s="7084"/>
      <c r="N715" s="3904"/>
      <c r="O715" s="7085"/>
      <c r="P715" s="7085"/>
      <c r="Q715" s="7408"/>
      <c r="R715" s="6586"/>
      <c r="S715" s="6586"/>
      <c r="T715" s="6586"/>
      <c r="U715" s="6586"/>
      <c r="V715" s="7114"/>
      <c r="W715" s="6586"/>
      <c r="X715" s="7114"/>
      <c r="Y715" s="6586"/>
      <c r="Z715" s="5991"/>
      <c r="AA715" s="6285"/>
      <c r="AB715" s="5992"/>
      <c r="AC715" s="4908"/>
      <c r="AD715" s="4908"/>
      <c r="AE715" s="4908"/>
      <c r="AF715" s="3536"/>
      <c r="AG715" s="6593"/>
    </row>
    <row r="716" spans="1:33" s="6147" customFormat="1" ht="27.95" customHeight="1">
      <c r="A716" s="7494"/>
      <c r="B716" s="7495"/>
      <c r="C716" s="7080"/>
      <c r="D716" s="7080"/>
      <c r="E716" s="7081"/>
      <c r="F716" s="4805"/>
      <c r="G716" s="7043"/>
      <c r="H716" s="7486"/>
      <c r="I716" s="7043"/>
      <c r="J716" s="7495"/>
      <c r="K716" s="7487"/>
      <c r="L716" s="7269"/>
      <c r="M716" s="7084"/>
      <c r="N716" s="3904"/>
      <c r="O716" s="7085"/>
      <c r="P716" s="7085"/>
      <c r="Q716" s="7408"/>
      <c r="R716" s="6586"/>
      <c r="S716" s="6586"/>
      <c r="T716" s="6586"/>
      <c r="U716" s="6586"/>
      <c r="V716" s="7496"/>
      <c r="W716" s="6586"/>
      <c r="X716" s="7496"/>
      <c r="Y716" s="6586"/>
      <c r="Z716" s="5991"/>
      <c r="AA716" s="6285"/>
      <c r="AB716" s="5992"/>
      <c r="AC716" s="4908"/>
      <c r="AD716" s="4908"/>
      <c r="AE716" s="4908"/>
      <c r="AF716" s="3536"/>
      <c r="AG716" s="6593"/>
    </row>
    <row r="717" spans="1:33" s="6147" customFormat="1" ht="27.95" customHeight="1">
      <c r="A717" s="7489"/>
      <c r="B717" s="7490"/>
      <c r="C717" s="7080"/>
      <c r="D717" s="7080"/>
      <c r="E717" s="7081"/>
      <c r="F717" s="4805"/>
      <c r="G717" s="7043"/>
      <c r="H717" s="7486"/>
      <c r="I717" s="7043"/>
      <c r="J717" s="7490"/>
      <c r="K717" s="7487"/>
      <c r="L717" s="7269"/>
      <c r="M717" s="7084"/>
      <c r="N717" s="3904"/>
      <c r="O717" s="7085"/>
      <c r="P717" s="7085"/>
      <c r="Q717" s="7408"/>
      <c r="R717" s="6586"/>
      <c r="S717" s="6586"/>
      <c r="T717" s="6586"/>
      <c r="U717" s="6586"/>
      <c r="V717" s="7496"/>
      <c r="W717" s="6586"/>
      <c r="X717" s="7496"/>
      <c r="Y717" s="6586"/>
      <c r="Z717" s="5991"/>
      <c r="AA717" s="6285"/>
      <c r="AB717" s="5992"/>
      <c r="AC717" s="4908"/>
      <c r="AD717" s="4908"/>
      <c r="AE717" s="4908"/>
      <c r="AF717" s="3536"/>
      <c r="AG717" s="6593"/>
    </row>
    <row r="718" spans="1:33" s="6147" customFormat="1" ht="27.95" customHeight="1">
      <c r="A718" s="7477"/>
      <c r="B718" s="7408"/>
      <c r="C718" s="7080"/>
      <c r="D718" s="7080"/>
      <c r="E718" s="7081"/>
      <c r="F718" s="4805"/>
      <c r="G718" s="7043"/>
      <c r="H718" s="7486"/>
      <c r="I718" s="7043"/>
      <c r="J718" s="7408"/>
      <c r="K718" s="7487"/>
      <c r="L718" s="7269"/>
      <c r="M718" s="7084"/>
      <c r="N718" s="3904"/>
      <c r="O718" s="7085"/>
      <c r="P718" s="7085"/>
      <c r="Q718" s="7497"/>
      <c r="R718" s="6586"/>
      <c r="S718" s="6586"/>
      <c r="T718" s="6586"/>
      <c r="U718" s="6586"/>
      <c r="V718" s="7496"/>
      <c r="W718" s="6586"/>
      <c r="X718" s="7496"/>
      <c r="Y718" s="6586"/>
      <c r="Z718" s="5991"/>
      <c r="AA718" s="6285"/>
      <c r="AB718" s="5992"/>
      <c r="AC718" s="4908"/>
      <c r="AD718" s="4908"/>
      <c r="AE718" s="4908"/>
      <c r="AF718" s="3536"/>
      <c r="AG718" s="6593"/>
    </row>
    <row r="719" spans="1:33" s="6147" customFormat="1" ht="27.95" customHeight="1">
      <c r="A719" s="7394"/>
      <c r="B719" s="7395"/>
      <c r="C719" s="7080"/>
      <c r="D719" s="7080"/>
      <c r="E719" s="7081"/>
      <c r="F719" s="4805"/>
      <c r="G719" s="7043"/>
      <c r="H719" s="7486"/>
      <c r="I719" s="7043"/>
      <c r="J719" s="7395"/>
      <c r="K719" s="7487"/>
      <c r="L719" s="7269"/>
      <c r="M719" s="7084"/>
      <c r="N719" s="3904"/>
      <c r="O719" s="7085"/>
      <c r="P719" s="7085"/>
      <c r="Q719" s="7497"/>
      <c r="R719" s="6586"/>
      <c r="S719" s="6586"/>
      <c r="T719" s="6586"/>
      <c r="U719" s="6586"/>
      <c r="V719" s="7498"/>
      <c r="W719" s="6586"/>
      <c r="X719" s="7498"/>
      <c r="Y719" s="6586"/>
      <c r="Z719" s="5991"/>
      <c r="AA719" s="6285"/>
      <c r="AB719" s="5992"/>
      <c r="AC719" s="4908"/>
      <c r="AD719" s="4908"/>
      <c r="AE719" s="4908"/>
      <c r="AF719" s="3536"/>
      <c r="AG719" s="6593"/>
    </row>
    <row r="720" spans="1:33" s="6147" customFormat="1" ht="27.95" customHeight="1">
      <c r="A720" s="7477"/>
      <c r="B720" s="7408"/>
      <c r="C720" s="7080"/>
      <c r="D720" s="7080"/>
      <c r="E720" s="7081"/>
      <c r="F720" s="4805"/>
      <c r="G720" s="7043"/>
      <c r="H720" s="7486"/>
      <c r="I720" s="7043"/>
      <c r="J720" s="7408"/>
      <c r="K720" s="7487"/>
      <c r="L720" s="7269"/>
      <c r="M720" s="7084"/>
      <c r="N720" s="3904"/>
      <c r="O720" s="7085"/>
      <c r="P720" s="7085"/>
      <c r="Q720" s="7408"/>
      <c r="R720" s="6586"/>
      <c r="S720" s="6586"/>
      <c r="T720" s="6586"/>
      <c r="U720" s="6586"/>
      <c r="V720" s="7498"/>
      <c r="W720" s="6586"/>
      <c r="X720" s="7498"/>
      <c r="Y720" s="6586"/>
      <c r="Z720" s="5991"/>
      <c r="AA720" s="6285"/>
      <c r="AB720" s="5992"/>
      <c r="AC720" s="4908"/>
      <c r="AD720" s="4908"/>
      <c r="AE720" s="4908"/>
      <c r="AF720" s="3536"/>
      <c r="AG720" s="6593"/>
    </row>
    <row r="721" spans="1:33" s="6147" customFormat="1" ht="27.95" customHeight="1">
      <c r="A721" s="7499"/>
      <c r="B721" s="7500"/>
      <c r="C721" s="7080"/>
      <c r="D721" s="7080"/>
      <c r="E721" s="7081"/>
      <c r="F721" s="4805"/>
      <c r="G721" s="7043"/>
      <c r="H721" s="7486"/>
      <c r="I721" s="7492"/>
      <c r="J721" s="7500"/>
      <c r="K721" s="7487"/>
      <c r="L721" s="7269"/>
      <c r="M721" s="7084"/>
      <c r="N721" s="3904"/>
      <c r="O721" s="7085"/>
      <c r="P721" s="7085"/>
      <c r="Q721" s="7408"/>
      <c r="R721" s="6586"/>
      <c r="S721" s="6586"/>
      <c r="T721" s="6586"/>
      <c r="U721" s="6586"/>
      <c r="V721" s="7501"/>
      <c r="W721" s="6586"/>
      <c r="X721" s="7501"/>
      <c r="Y721" s="6586"/>
      <c r="Z721" s="5991"/>
      <c r="AA721" s="6285"/>
      <c r="AB721" s="5992"/>
      <c r="AC721" s="4908"/>
      <c r="AD721" s="4908"/>
      <c r="AE721" s="4908"/>
      <c r="AF721" s="3536"/>
      <c r="AG721" s="6593"/>
    </row>
    <row r="722" spans="1:33" s="6147" customFormat="1" ht="27.95" customHeight="1">
      <c r="A722" s="7502"/>
      <c r="B722" s="7503"/>
      <c r="C722" s="7080"/>
      <c r="D722" s="7080"/>
      <c r="E722" s="7081"/>
      <c r="F722" s="4805"/>
      <c r="G722" s="7043"/>
      <c r="H722" s="7486"/>
      <c r="I722" s="7043"/>
      <c r="J722" s="7503"/>
      <c r="K722" s="7487"/>
      <c r="L722" s="7269"/>
      <c r="M722" s="7084"/>
      <c r="N722" s="3904"/>
      <c r="O722" s="7085"/>
      <c r="P722" s="7085"/>
      <c r="Q722" s="7408"/>
      <c r="R722" s="6586"/>
      <c r="S722" s="6586"/>
      <c r="T722" s="6586"/>
      <c r="U722" s="6586"/>
      <c r="V722" s="7501"/>
      <c r="W722" s="6586"/>
      <c r="X722" s="7501"/>
      <c r="Y722" s="6586"/>
      <c r="Z722" s="5991"/>
      <c r="AA722" s="6285"/>
      <c r="AB722" s="5992"/>
      <c r="AC722" s="4908"/>
      <c r="AD722" s="4908"/>
      <c r="AE722" s="4908"/>
      <c r="AF722" s="3536"/>
      <c r="AG722" s="6593"/>
    </row>
    <row r="723" spans="1:33" s="6147" customFormat="1" ht="27.95" customHeight="1">
      <c r="A723" s="7477"/>
      <c r="B723" s="7504"/>
      <c r="C723" s="7080"/>
      <c r="D723" s="7080"/>
      <c r="E723" s="7081"/>
      <c r="F723" s="4805"/>
      <c r="G723" s="7043"/>
      <c r="H723" s="7486"/>
      <c r="I723" s="7043"/>
      <c r="J723" s="7504"/>
      <c r="K723" s="7487"/>
      <c r="L723" s="7269"/>
      <c r="M723" s="7084"/>
      <c r="N723" s="3904"/>
      <c r="O723" s="7085"/>
      <c r="P723" s="7085"/>
      <c r="Q723" s="7408"/>
      <c r="R723" s="6586"/>
      <c r="S723" s="6586"/>
      <c r="T723" s="6586"/>
      <c r="U723" s="6586"/>
      <c r="V723" s="7505"/>
      <c r="W723" s="6586"/>
      <c r="X723" s="7505"/>
      <c r="Y723" s="6586"/>
      <c r="Z723" s="5991"/>
      <c r="AA723" s="6285"/>
      <c r="AB723" s="5992"/>
      <c r="AC723" s="4908"/>
      <c r="AD723" s="4908"/>
      <c r="AE723" s="4908"/>
      <c r="AF723" s="3536"/>
      <c r="AG723" s="6593"/>
    </row>
    <row r="724" spans="1:33" s="6147" customFormat="1" ht="27.95" customHeight="1">
      <c r="A724" s="7477"/>
      <c r="B724" s="7504"/>
      <c r="C724" s="7080"/>
      <c r="D724" s="7080"/>
      <c r="E724" s="7081"/>
      <c r="F724" s="4805"/>
      <c r="G724" s="7043"/>
      <c r="H724" s="7486"/>
      <c r="I724" s="7043"/>
      <c r="J724" s="7408"/>
      <c r="K724" s="7487"/>
      <c r="L724" s="7269"/>
      <c r="M724" s="7084"/>
      <c r="N724" s="3904"/>
      <c r="O724" s="7085"/>
      <c r="P724" s="7085"/>
      <c r="Q724" s="7408"/>
      <c r="R724" s="6586"/>
      <c r="S724" s="6586"/>
      <c r="T724" s="6586"/>
      <c r="U724" s="6586"/>
      <c r="V724" s="7506"/>
      <c r="W724" s="6586"/>
      <c r="X724" s="7506"/>
      <c r="Y724" s="6586"/>
      <c r="Z724" s="5991"/>
      <c r="AA724" s="6285"/>
      <c r="AB724" s="5992"/>
      <c r="AC724" s="4908"/>
      <c r="AD724" s="4908"/>
      <c r="AE724" s="4908"/>
      <c r="AF724" s="3536"/>
      <c r="AG724" s="6593"/>
    </row>
    <row r="725" spans="1:33" s="6147" customFormat="1" ht="27.95" customHeight="1">
      <c r="A725" s="7477"/>
      <c r="B725" s="7408"/>
      <c r="C725" s="7080"/>
      <c r="D725" s="7080"/>
      <c r="E725" s="7081"/>
      <c r="F725" s="4805"/>
      <c r="G725" s="7043"/>
      <c r="H725" s="7486"/>
      <c r="I725" s="7043"/>
      <c r="J725" s="7408"/>
      <c r="K725" s="7487"/>
      <c r="L725" s="7269"/>
      <c r="M725" s="7084"/>
      <c r="N725" s="3904"/>
      <c r="O725" s="7085"/>
      <c r="P725" s="7085"/>
      <c r="Q725" s="7408"/>
      <c r="R725" s="6586"/>
      <c r="S725" s="6586"/>
      <c r="T725" s="6586"/>
      <c r="U725" s="6586"/>
      <c r="V725" s="7506"/>
      <c r="W725" s="6586"/>
      <c r="X725" s="7506"/>
      <c r="Y725" s="6586"/>
      <c r="Z725" s="5991"/>
      <c r="AA725" s="6285"/>
      <c r="AB725" s="5992"/>
      <c r="AC725" s="4908"/>
      <c r="AD725" s="4908"/>
      <c r="AE725" s="4908"/>
      <c r="AF725" s="3536"/>
      <c r="AG725" s="6593"/>
    </row>
    <row r="726" spans="1:33" s="6147" customFormat="1" ht="27.95" customHeight="1">
      <c r="A726" s="7507"/>
      <c r="B726" s="7508"/>
      <c r="C726" s="7080"/>
      <c r="D726" s="7080"/>
      <c r="E726" s="7081"/>
      <c r="F726" s="4805"/>
      <c r="G726" s="7043"/>
      <c r="H726" s="7486"/>
      <c r="I726" s="7043"/>
      <c r="J726" s="7508"/>
      <c r="K726" s="7487"/>
      <c r="L726" s="7269"/>
      <c r="M726" s="7084"/>
      <c r="N726" s="3904"/>
      <c r="O726" s="7085"/>
      <c r="P726" s="7085"/>
      <c r="Q726" s="7408"/>
      <c r="R726" s="6586"/>
      <c r="S726" s="6586"/>
      <c r="T726" s="6586"/>
      <c r="U726" s="6586"/>
      <c r="V726" s="7506"/>
      <c r="W726" s="6586"/>
      <c r="X726" s="7506"/>
      <c r="Y726" s="6586"/>
      <c r="Z726" s="5991"/>
      <c r="AA726" s="6285"/>
      <c r="AB726" s="5992"/>
      <c r="AC726" s="4908"/>
      <c r="AD726" s="4908"/>
      <c r="AE726" s="4908"/>
      <c r="AF726" s="3536"/>
      <c r="AG726" s="6593"/>
    </row>
    <row r="727" spans="1:33" s="6147" customFormat="1" ht="27.95" customHeight="1">
      <c r="A727" s="7509"/>
      <c r="B727" s="7510"/>
      <c r="C727" s="7080"/>
      <c r="D727" s="7080"/>
      <c r="E727" s="7081"/>
      <c r="F727" s="4805"/>
      <c r="G727" s="7043"/>
      <c r="H727" s="7486"/>
      <c r="I727" s="7043"/>
      <c r="J727" s="7510"/>
      <c r="K727" s="7487"/>
      <c r="L727" s="7269"/>
      <c r="M727" s="7084"/>
      <c r="N727" s="3904"/>
      <c r="O727" s="7085"/>
      <c r="P727" s="7085"/>
      <c r="Q727" s="7408"/>
      <c r="R727" s="6586"/>
      <c r="S727" s="6586"/>
      <c r="T727" s="6586"/>
      <c r="U727" s="6586"/>
      <c r="V727" s="7511"/>
      <c r="W727" s="6586"/>
      <c r="X727" s="7511"/>
      <c r="Y727" s="6586"/>
      <c r="Z727" s="5991"/>
      <c r="AA727" s="6285"/>
      <c r="AB727" s="5992"/>
      <c r="AC727" s="4908"/>
      <c r="AD727" s="4908"/>
      <c r="AE727" s="4908"/>
      <c r="AF727" s="3536"/>
      <c r="AG727" s="6593"/>
    </row>
    <row r="728" spans="1:33" s="6147" customFormat="1" ht="27.95" customHeight="1">
      <c r="A728" s="7512"/>
      <c r="B728" s="7513"/>
      <c r="C728" s="7080"/>
      <c r="D728" s="7080"/>
      <c r="E728" s="7081"/>
      <c r="F728" s="4805"/>
      <c r="G728" s="7043"/>
      <c r="H728" s="7486"/>
      <c r="I728" s="7043"/>
      <c r="J728" s="7513"/>
      <c r="K728" s="7487"/>
      <c r="L728" s="7269"/>
      <c r="M728" s="7084"/>
      <c r="N728" s="3904"/>
      <c r="O728" s="7085"/>
      <c r="P728" s="7085"/>
      <c r="Q728" s="7408"/>
      <c r="R728" s="6586"/>
      <c r="S728" s="6586"/>
      <c r="T728" s="6586"/>
      <c r="U728" s="6586"/>
      <c r="V728" s="7511"/>
      <c r="W728" s="6586"/>
      <c r="X728" s="7511"/>
      <c r="Y728" s="6586"/>
      <c r="Z728" s="5991"/>
      <c r="AA728" s="6285"/>
      <c r="AB728" s="5992"/>
      <c r="AC728" s="4908"/>
      <c r="AD728" s="4908"/>
      <c r="AE728" s="4908"/>
      <c r="AF728" s="3536"/>
      <c r="AG728" s="6593"/>
    </row>
    <row r="729" spans="1:33" s="6147" customFormat="1" ht="27.95" customHeight="1">
      <c r="A729" s="7489"/>
      <c r="B729" s="7490"/>
      <c r="C729" s="7080"/>
      <c r="D729" s="7080"/>
      <c r="E729" s="7081"/>
      <c r="F729" s="4805"/>
      <c r="G729" s="7043"/>
      <c r="H729" s="7486"/>
      <c r="I729" s="7043"/>
      <c r="J729" s="7490"/>
      <c r="K729" s="7487"/>
      <c r="L729" s="7269"/>
      <c r="M729" s="7084"/>
      <c r="N729" s="3904"/>
      <c r="O729" s="7085"/>
      <c r="P729" s="7085"/>
      <c r="Q729" s="7408"/>
      <c r="R729" s="6586"/>
      <c r="S729" s="6586"/>
      <c r="T729" s="6586"/>
      <c r="U729" s="6586"/>
      <c r="V729" s="7501"/>
      <c r="W729" s="6586"/>
      <c r="X729" s="7501"/>
      <c r="Y729" s="6586"/>
      <c r="Z729" s="5991"/>
      <c r="AA729" s="6285"/>
      <c r="AB729" s="5992"/>
      <c r="AC729" s="4908"/>
      <c r="AD729" s="4908"/>
      <c r="AE729" s="4908"/>
      <c r="AF729" s="3536"/>
      <c r="AG729" s="6593"/>
    </row>
    <row r="730" spans="1:33" s="6147" customFormat="1" ht="27.95" customHeight="1">
      <c r="A730" s="7489"/>
      <c r="B730" s="7490"/>
      <c r="C730" s="7080"/>
      <c r="D730" s="7080"/>
      <c r="E730" s="7081"/>
      <c r="F730" s="4805"/>
      <c r="G730" s="7043"/>
      <c r="H730" s="7486"/>
      <c r="I730" s="7043"/>
      <c r="J730" s="7490"/>
      <c r="K730" s="7487"/>
      <c r="L730" s="7269"/>
      <c r="M730" s="7084"/>
      <c r="N730" s="3904"/>
      <c r="O730" s="7085"/>
      <c r="P730" s="7085"/>
      <c r="Q730" s="7408"/>
      <c r="R730" s="6586"/>
      <c r="S730" s="6586"/>
      <c r="T730" s="6586"/>
      <c r="U730" s="6586"/>
      <c r="V730" s="7501"/>
      <c r="W730" s="6586"/>
      <c r="X730" s="7501"/>
      <c r="Y730" s="6586"/>
      <c r="Z730" s="5991"/>
      <c r="AA730" s="6285"/>
      <c r="AB730" s="5992"/>
      <c r="AC730" s="4908"/>
      <c r="AD730" s="4908"/>
      <c r="AE730" s="4908"/>
      <c r="AF730" s="3536"/>
      <c r="AG730" s="6593"/>
    </row>
    <row r="731" spans="1:33" s="6147" customFormat="1" ht="27.95" customHeight="1">
      <c r="A731" s="7141"/>
      <c r="B731" s="7519"/>
      <c r="C731" s="7080"/>
      <c r="D731" s="7080"/>
      <c r="E731" s="4981"/>
      <c r="F731" s="4805"/>
      <c r="G731" s="7043"/>
      <c r="H731" s="7515"/>
      <c r="I731" s="7043"/>
      <c r="J731" s="7408"/>
      <c r="K731" s="7516"/>
      <c r="L731" s="7359"/>
      <c r="M731" s="7084"/>
      <c r="N731" s="3904"/>
      <c r="O731" s="7085"/>
      <c r="P731" s="7085"/>
      <c r="Q731" s="7408"/>
      <c r="R731" s="6586"/>
      <c r="S731" s="6586"/>
      <c r="T731" s="6586"/>
      <c r="U731" s="6586"/>
      <c r="V731" s="7517"/>
      <c r="W731" s="6586"/>
      <c r="X731" s="7517"/>
      <c r="Y731" s="6586"/>
      <c r="Z731" s="5991"/>
      <c r="AA731" s="6285"/>
      <c r="AB731" s="5992"/>
      <c r="AC731" s="4908"/>
      <c r="AD731" s="4908"/>
      <c r="AE731" s="4908"/>
      <c r="AF731" s="3536"/>
      <c r="AG731" s="6593"/>
    </row>
    <row r="732" spans="1:33" s="6147" customFormat="1" ht="27.95" customHeight="1">
      <c r="A732" s="7102"/>
      <c r="B732" s="7518"/>
      <c r="C732" s="7080"/>
      <c r="D732" s="7080"/>
      <c r="E732" s="7081"/>
      <c r="F732" s="4805"/>
      <c r="G732" s="7043"/>
      <c r="H732" s="7486"/>
      <c r="I732" s="7514"/>
      <c r="J732" s="7518"/>
      <c r="K732" s="7516"/>
      <c r="L732" s="7359"/>
      <c r="M732" s="7084"/>
      <c r="N732" s="3904"/>
      <c r="O732" s="7085"/>
      <c r="P732" s="7085"/>
      <c r="Q732" s="7519"/>
      <c r="R732" s="6586"/>
      <c r="S732" s="6586"/>
      <c r="T732" s="6586"/>
      <c r="U732" s="6586"/>
      <c r="V732" s="7520"/>
      <c r="W732" s="6586"/>
      <c r="X732" s="7520"/>
      <c r="Y732" s="6586"/>
      <c r="Z732" s="5991"/>
      <c r="AA732" s="6285"/>
      <c r="AB732" s="5992"/>
      <c r="AC732" s="4908"/>
      <c r="AD732" s="4908"/>
      <c r="AE732" s="4908"/>
      <c r="AF732" s="3536"/>
      <c r="AG732" s="6593"/>
    </row>
    <row r="733" spans="1:33" s="6147" customFormat="1" ht="27.95" customHeight="1">
      <c r="A733" s="7521"/>
      <c r="B733" s="7430"/>
      <c r="C733" s="7080"/>
      <c r="D733" s="7080"/>
      <c r="E733" s="7081"/>
      <c r="F733" s="4805"/>
      <c r="G733" s="7043"/>
      <c r="H733" s="7515"/>
      <c r="I733" s="7043"/>
      <c r="J733" s="7430"/>
      <c r="K733" s="7516"/>
      <c r="L733" s="7359"/>
      <c r="M733" s="7084"/>
      <c r="N733" s="3904"/>
      <c r="O733" s="7085"/>
      <c r="P733" s="7085"/>
      <c r="Q733" s="7519"/>
      <c r="R733" s="6586"/>
      <c r="S733" s="6586"/>
      <c r="T733" s="6586"/>
      <c r="U733" s="6586"/>
      <c r="V733" s="7501"/>
      <c r="W733" s="6586"/>
      <c r="X733" s="7501"/>
      <c r="Y733" s="6586"/>
      <c r="Z733" s="5991"/>
      <c r="AA733" s="6285"/>
      <c r="AB733" s="5992"/>
      <c r="AC733" s="4908"/>
      <c r="AD733" s="4908"/>
      <c r="AE733" s="4908"/>
      <c r="AF733" s="3536"/>
      <c r="AG733" s="6593"/>
    </row>
    <row r="734" spans="1:33" s="6147" customFormat="1" ht="27.95" customHeight="1">
      <c r="A734" s="7141"/>
      <c r="B734" s="7519"/>
      <c r="C734" s="7080"/>
      <c r="D734" s="7080"/>
      <c r="E734" s="7081"/>
      <c r="F734" s="4805"/>
      <c r="G734" s="7043"/>
      <c r="H734" s="7515"/>
      <c r="I734" s="7043"/>
      <c r="J734" s="7519"/>
      <c r="K734" s="7516"/>
      <c r="L734" s="7359"/>
      <c r="M734" s="7084"/>
      <c r="N734" s="3904"/>
      <c r="O734" s="7085"/>
      <c r="P734" s="7085"/>
      <c r="Q734" s="7519"/>
      <c r="R734" s="6586"/>
      <c r="S734" s="6586"/>
      <c r="T734" s="6586"/>
      <c r="U734" s="6586"/>
      <c r="V734" s="7089"/>
      <c r="W734" s="6586"/>
      <c r="X734" s="7089"/>
      <c r="Y734" s="6586"/>
      <c r="Z734" s="5991"/>
      <c r="AA734" s="6285"/>
      <c r="AB734" s="5992"/>
      <c r="AC734" s="4908"/>
      <c r="AD734" s="4908"/>
      <c r="AE734" s="4908"/>
      <c r="AF734" s="3536"/>
      <c r="AG734" s="6593"/>
    </row>
    <row r="735" spans="1:33" s="6147" customFormat="1" ht="27.95" customHeight="1">
      <c r="A735" s="7522"/>
      <c r="B735" s="7523"/>
      <c r="C735" s="7080"/>
      <c r="D735" s="7080"/>
      <c r="E735" s="7081"/>
      <c r="F735" s="4805"/>
      <c r="G735" s="7043"/>
      <c r="H735" s="7515"/>
      <c r="I735" s="7043"/>
      <c r="J735" s="7523"/>
      <c r="K735" s="7516"/>
      <c r="L735" s="7359"/>
      <c r="M735" s="7084"/>
      <c r="N735" s="3904"/>
      <c r="O735" s="7085"/>
      <c r="P735" s="7085"/>
      <c r="Q735" s="7519"/>
      <c r="R735" s="6586"/>
      <c r="S735" s="6586"/>
      <c r="T735" s="6586"/>
      <c r="U735" s="6586"/>
      <c r="V735" s="7524"/>
      <c r="W735" s="6586"/>
      <c r="X735" s="7524"/>
      <c r="Y735" s="6586"/>
      <c r="Z735" s="5991"/>
      <c r="AA735" s="6285"/>
      <c r="AB735" s="5992"/>
      <c r="AC735" s="4908"/>
      <c r="AD735" s="4908"/>
      <c r="AE735" s="4908"/>
      <c r="AF735" s="3536"/>
      <c r="AG735" s="6593"/>
    </row>
    <row r="736" spans="1:33" s="6147" customFormat="1" ht="27.95" customHeight="1">
      <c r="A736" s="7141"/>
      <c r="B736" s="7519"/>
      <c r="C736" s="7080"/>
      <c r="D736" s="7080"/>
      <c r="E736" s="7081"/>
      <c r="F736" s="4805"/>
      <c r="G736" s="7043"/>
      <c r="H736" s="7515"/>
      <c r="I736" s="7043"/>
      <c r="J736" s="7519"/>
      <c r="K736" s="7516"/>
      <c r="L736" s="7359"/>
      <c r="M736" s="7084"/>
      <c r="N736" s="3904"/>
      <c r="O736" s="7085"/>
      <c r="P736" s="7085"/>
      <c r="Q736" s="7519"/>
      <c r="R736" s="6586"/>
      <c r="S736" s="6586"/>
      <c r="T736" s="6586"/>
      <c r="U736" s="6586"/>
      <c r="V736" s="7089"/>
      <c r="W736" s="6586"/>
      <c r="X736" s="7089"/>
      <c r="Y736" s="6586"/>
      <c r="Z736" s="5991"/>
      <c r="AA736" s="6285"/>
      <c r="AB736" s="5992"/>
      <c r="AC736" s="4908"/>
      <c r="AD736" s="4908"/>
      <c r="AE736" s="4908"/>
      <c r="AF736" s="3536"/>
      <c r="AG736" s="6593"/>
    </row>
    <row r="737" spans="1:33" s="6147" customFormat="1" ht="27.95" customHeight="1">
      <c r="A737" s="7489"/>
      <c r="B737" s="7490"/>
      <c r="C737" s="7080"/>
      <c r="D737" s="7080"/>
      <c r="E737" s="7081"/>
      <c r="F737" s="4805"/>
      <c r="G737" s="7043"/>
      <c r="H737" s="7515"/>
      <c r="I737" s="7043"/>
      <c r="J737" s="7490"/>
      <c r="K737" s="7516"/>
      <c r="L737" s="7359"/>
      <c r="M737" s="7084"/>
      <c r="N737" s="3904"/>
      <c r="O737" s="7085"/>
      <c r="P737" s="7085"/>
      <c r="Q737" s="7519"/>
      <c r="R737" s="6586"/>
      <c r="S737" s="6586"/>
      <c r="T737" s="6586"/>
      <c r="U737" s="6586"/>
      <c r="V737" s="7416"/>
      <c r="W737" s="6586"/>
      <c r="X737" s="7416"/>
      <c r="Y737" s="6586"/>
      <c r="Z737" s="5991"/>
      <c r="AA737" s="6285"/>
      <c r="AB737" s="5992"/>
      <c r="AC737" s="4908"/>
      <c r="AD737" s="4908"/>
      <c r="AE737" s="4908"/>
      <c r="AF737" s="3536"/>
      <c r="AG737" s="6593"/>
    </row>
    <row r="738" spans="1:33" s="6147" customFormat="1" ht="27.95" customHeight="1">
      <c r="A738" s="7141"/>
      <c r="B738" s="12593"/>
      <c r="C738" s="12548"/>
      <c r="D738" s="12548"/>
      <c r="E738" s="12572"/>
      <c r="F738" s="12094"/>
      <c r="G738" s="9934"/>
      <c r="H738" s="12562"/>
      <c r="I738" s="9934"/>
      <c r="J738" s="12593"/>
      <c r="K738" s="12568"/>
      <c r="L738" s="7359"/>
      <c r="M738" s="12206"/>
      <c r="N738" s="3904"/>
      <c r="O738" s="7085"/>
      <c r="P738" s="7085"/>
      <c r="Q738" s="12565"/>
      <c r="R738" s="6586"/>
      <c r="S738" s="6586"/>
      <c r="T738" s="6586"/>
      <c r="U738" s="6586"/>
      <c r="V738" s="12592"/>
      <c r="W738" s="6586"/>
      <c r="X738" s="12592"/>
      <c r="Y738" s="6586"/>
      <c r="Z738" s="5991"/>
      <c r="AA738" s="12111"/>
      <c r="AB738" s="5992"/>
      <c r="AC738" s="11842"/>
      <c r="AD738" s="4908"/>
      <c r="AE738" s="11842"/>
      <c r="AF738" s="11935"/>
      <c r="AG738" s="6593"/>
    </row>
    <row r="739" spans="1:33" s="6147" customFormat="1" ht="27.95" customHeight="1">
      <c r="A739" s="7414"/>
      <c r="B739" s="12567"/>
      <c r="C739" s="12549"/>
      <c r="D739" s="12549"/>
      <c r="E739" s="12574"/>
      <c r="F739" s="12095"/>
      <c r="G739" s="9839"/>
      <c r="H739" s="12564"/>
      <c r="I739" s="9839"/>
      <c r="J739" s="12567"/>
      <c r="K739" s="12570"/>
      <c r="L739" s="7359"/>
      <c r="M739" s="12351"/>
      <c r="N739" s="7482"/>
      <c r="O739" s="7085"/>
      <c r="P739" s="7085"/>
      <c r="Q739" s="12578"/>
      <c r="R739" s="6586"/>
      <c r="S739" s="6586"/>
      <c r="T739" s="6586"/>
      <c r="U739" s="6586"/>
      <c r="V739" s="10862"/>
      <c r="W739" s="6586"/>
      <c r="X739" s="10862"/>
      <c r="Y739" s="6586"/>
      <c r="Z739" s="5991"/>
      <c r="AA739" s="12113"/>
      <c r="AB739" s="5992"/>
      <c r="AC739" s="11844"/>
      <c r="AD739" s="4908"/>
      <c r="AE739" s="11844"/>
      <c r="AF739" s="11936"/>
      <c r="AG739" s="6593"/>
    </row>
    <row r="740" spans="1:33" s="6147" customFormat="1" ht="27.95" customHeight="1">
      <c r="A740" s="7141"/>
      <c r="B740" s="12577"/>
      <c r="C740" s="12548"/>
      <c r="D740" s="12548"/>
      <c r="E740" s="12572"/>
      <c r="F740" s="12094"/>
      <c r="G740" s="9934"/>
      <c r="H740" s="12562"/>
      <c r="I740" s="9934"/>
      <c r="J740" s="12577"/>
      <c r="K740" s="12568"/>
      <c r="L740" s="7359"/>
      <c r="M740" s="12206"/>
      <c r="N740" s="3904"/>
      <c r="O740" s="7085"/>
      <c r="P740" s="7085"/>
      <c r="Q740" s="12565"/>
      <c r="R740" s="6586"/>
      <c r="S740" s="6586"/>
      <c r="T740" s="6586"/>
      <c r="U740" s="6586"/>
      <c r="V740" s="12590"/>
      <c r="W740" s="6586"/>
      <c r="X740" s="12590"/>
      <c r="Y740" s="6586"/>
      <c r="Z740" s="5991"/>
      <c r="AA740" s="12111"/>
      <c r="AB740" s="5992"/>
      <c r="AC740" s="11842"/>
      <c r="AD740" s="4908"/>
      <c r="AE740" s="11842"/>
      <c r="AF740" s="11935"/>
      <c r="AG740" s="6593"/>
    </row>
    <row r="741" spans="1:33" s="6147" customFormat="1" ht="27.95" customHeight="1">
      <c r="A741" s="7525"/>
      <c r="B741" s="12567"/>
      <c r="C741" s="12549"/>
      <c r="D741" s="12549"/>
      <c r="E741" s="12574"/>
      <c r="F741" s="12095"/>
      <c r="G741" s="9839"/>
      <c r="H741" s="12564"/>
      <c r="I741" s="9839"/>
      <c r="J741" s="12567"/>
      <c r="K741" s="12570"/>
      <c r="L741" s="7359"/>
      <c r="M741" s="12351"/>
      <c r="N741" s="7482"/>
      <c r="O741" s="7085"/>
      <c r="P741" s="7085"/>
      <c r="Q741" s="12578"/>
      <c r="R741" s="6586"/>
      <c r="S741" s="6586"/>
      <c r="T741" s="6586"/>
      <c r="U741" s="6586"/>
      <c r="V741" s="10862"/>
      <c r="W741" s="6586"/>
      <c r="X741" s="10862"/>
      <c r="Y741" s="6586"/>
      <c r="Z741" s="5991"/>
      <c r="AA741" s="12113"/>
      <c r="AB741" s="5992"/>
      <c r="AC741" s="11844"/>
      <c r="AD741" s="4908"/>
      <c r="AE741" s="11844"/>
      <c r="AF741" s="11936"/>
      <c r="AG741" s="6593"/>
    </row>
    <row r="742" spans="1:33" s="6147" customFormat="1" ht="27.95" customHeight="1">
      <c r="A742" s="7141"/>
      <c r="B742" s="12591"/>
      <c r="C742" s="12548"/>
      <c r="D742" s="12548"/>
      <c r="E742" s="12572"/>
      <c r="F742" s="12094"/>
      <c r="G742" s="9934"/>
      <c r="H742" s="12562"/>
      <c r="I742" s="9934"/>
      <c r="J742" s="12591"/>
      <c r="K742" s="12568"/>
      <c r="L742" s="7359"/>
      <c r="M742" s="12206"/>
      <c r="N742" s="3904"/>
      <c r="O742" s="7085"/>
      <c r="P742" s="7085"/>
      <c r="Q742" s="12565"/>
      <c r="R742" s="6586"/>
      <c r="S742" s="6586"/>
      <c r="T742" s="6586"/>
      <c r="U742" s="6586"/>
      <c r="V742" s="12590"/>
      <c r="W742" s="6586"/>
      <c r="X742" s="12590"/>
      <c r="Y742" s="6586"/>
      <c r="Z742" s="5991"/>
      <c r="AA742" s="12111"/>
      <c r="AB742" s="5992"/>
      <c r="AC742" s="11842"/>
      <c r="AD742" s="4908"/>
      <c r="AE742" s="11842"/>
      <c r="AF742" s="11935"/>
      <c r="AG742" s="6593"/>
    </row>
    <row r="743" spans="1:33" s="6147" customFormat="1" ht="27.95" customHeight="1">
      <c r="A743" s="7526"/>
      <c r="B743" s="12567"/>
      <c r="C743" s="12549"/>
      <c r="D743" s="12549"/>
      <c r="E743" s="12574"/>
      <c r="F743" s="12095"/>
      <c r="G743" s="9839"/>
      <c r="H743" s="12564"/>
      <c r="I743" s="9839"/>
      <c r="J743" s="12567"/>
      <c r="K743" s="12570"/>
      <c r="L743" s="7350"/>
      <c r="M743" s="12351"/>
      <c r="N743" s="7482"/>
      <c r="O743" s="7085"/>
      <c r="P743" s="7085"/>
      <c r="Q743" s="12578"/>
      <c r="R743" s="6586"/>
      <c r="S743" s="6586"/>
      <c r="T743" s="6586"/>
      <c r="U743" s="6586"/>
      <c r="V743" s="10862"/>
      <c r="W743" s="6586"/>
      <c r="X743" s="10862"/>
      <c r="Y743" s="6586"/>
      <c r="Z743" s="5991"/>
      <c r="AA743" s="12113"/>
      <c r="AB743" s="5992"/>
      <c r="AC743" s="11844"/>
      <c r="AD743" s="4908"/>
      <c r="AE743" s="11844"/>
      <c r="AF743" s="11936"/>
      <c r="AG743" s="6593"/>
    </row>
    <row r="744" spans="1:33" s="6147" customFormat="1" ht="27.95" customHeight="1">
      <c r="A744" s="7141"/>
      <c r="B744" s="12589"/>
      <c r="C744" s="12548"/>
      <c r="D744" s="12548"/>
      <c r="E744" s="12572"/>
      <c r="F744" s="12094"/>
      <c r="G744" s="9934"/>
      <c r="H744" s="12562"/>
      <c r="I744" s="9934"/>
      <c r="J744" s="12589"/>
      <c r="K744" s="12568"/>
      <c r="L744" s="7359"/>
      <c r="M744" s="12206"/>
      <c r="N744" s="3904"/>
      <c r="O744" s="7085"/>
      <c r="P744" s="7085"/>
      <c r="Q744" s="12565"/>
      <c r="R744" s="6586"/>
      <c r="S744" s="6586"/>
      <c r="T744" s="6586"/>
      <c r="U744" s="6586"/>
      <c r="V744" s="12588"/>
      <c r="W744" s="6586"/>
      <c r="X744" s="12588"/>
      <c r="Y744" s="6586"/>
      <c r="Z744" s="5991"/>
      <c r="AA744" s="12111"/>
      <c r="AB744" s="5992"/>
      <c r="AC744" s="11842"/>
      <c r="AD744" s="4908"/>
      <c r="AE744" s="11842"/>
      <c r="AF744" s="11935"/>
      <c r="AG744" s="6593"/>
    </row>
    <row r="745" spans="1:33" s="6147" customFormat="1" ht="27.95" customHeight="1">
      <c r="A745" s="7417"/>
      <c r="B745" s="12567"/>
      <c r="C745" s="12549"/>
      <c r="D745" s="12549"/>
      <c r="E745" s="12574"/>
      <c r="F745" s="12095"/>
      <c r="G745" s="9839"/>
      <c r="H745" s="12564"/>
      <c r="I745" s="9839"/>
      <c r="J745" s="12567"/>
      <c r="K745" s="12570"/>
      <c r="L745" s="7359"/>
      <c r="M745" s="12351"/>
      <c r="N745" s="7482"/>
      <c r="O745" s="7085"/>
      <c r="P745" s="7085"/>
      <c r="Q745" s="12578"/>
      <c r="R745" s="6586"/>
      <c r="S745" s="6586"/>
      <c r="T745" s="6586"/>
      <c r="U745" s="6586"/>
      <c r="V745" s="10862"/>
      <c r="W745" s="6586"/>
      <c r="X745" s="10862"/>
      <c r="Y745" s="6586"/>
      <c r="Z745" s="5991"/>
      <c r="AA745" s="12113"/>
      <c r="AB745" s="5992"/>
      <c r="AC745" s="11844"/>
      <c r="AD745" s="4908"/>
      <c r="AE745" s="11844"/>
      <c r="AF745" s="11936"/>
      <c r="AG745" s="6593"/>
    </row>
    <row r="746" spans="1:33" s="6147" customFormat="1" ht="27.95" customHeight="1">
      <c r="A746" s="7527"/>
      <c r="B746" s="12584"/>
      <c r="C746" s="12585"/>
      <c r="D746" s="12548"/>
      <c r="E746" s="12572"/>
      <c r="F746" s="12094"/>
      <c r="G746" s="9934"/>
      <c r="H746" s="12562"/>
      <c r="I746" s="7046"/>
      <c r="J746" s="12565"/>
      <c r="K746" s="12565"/>
      <c r="L746" s="7528"/>
      <c r="M746" s="12206"/>
      <c r="N746" s="7482"/>
      <c r="O746" s="7085"/>
      <c r="P746" s="7085"/>
      <c r="Q746" s="12581"/>
      <c r="R746" s="6586"/>
      <c r="S746" s="6586"/>
      <c r="T746" s="6586"/>
      <c r="U746" s="6586"/>
      <c r="V746" s="11740"/>
      <c r="W746" s="6586"/>
      <c r="X746" s="11740"/>
      <c r="Y746" s="6586"/>
      <c r="Z746" s="5991"/>
      <c r="AA746" s="12111"/>
      <c r="AB746" s="5992"/>
      <c r="AC746" s="11842"/>
      <c r="AD746" s="4908"/>
      <c r="AE746" s="11842"/>
      <c r="AF746" s="11935"/>
      <c r="AG746" s="6593"/>
    </row>
    <row r="747" spans="1:33" s="6147" customFormat="1" ht="27.95" customHeight="1">
      <c r="A747" s="7460"/>
      <c r="B747" s="12566"/>
      <c r="C747" s="12586"/>
      <c r="D747" s="12571"/>
      <c r="E747" s="12573"/>
      <c r="F747" s="12575"/>
      <c r="G747" s="10783"/>
      <c r="H747" s="12563"/>
      <c r="I747" s="9934"/>
      <c r="J747" s="12566"/>
      <c r="K747" s="12566"/>
      <c r="L747" s="7528"/>
      <c r="M747" s="12350"/>
      <c r="N747" s="7482"/>
      <c r="O747" s="7085"/>
      <c r="P747" s="7085"/>
      <c r="Q747" s="12582"/>
      <c r="R747" s="6586"/>
      <c r="S747" s="6586"/>
      <c r="T747" s="6586"/>
      <c r="U747" s="6586"/>
      <c r="V747" s="10861"/>
      <c r="W747" s="6586"/>
      <c r="X747" s="10861"/>
      <c r="Y747" s="6586"/>
      <c r="Z747" s="5991"/>
      <c r="AA747" s="12112"/>
      <c r="AB747" s="5992"/>
      <c r="AC747" s="11843"/>
      <c r="AD747" s="4908"/>
      <c r="AE747" s="11843"/>
      <c r="AF747" s="11939"/>
      <c r="AG747" s="6593"/>
    </row>
    <row r="748" spans="1:33" s="6147" customFormat="1" ht="27.95" customHeight="1">
      <c r="A748" s="7141"/>
      <c r="B748" s="12566"/>
      <c r="C748" s="12586"/>
      <c r="D748" s="12571"/>
      <c r="E748" s="12573"/>
      <c r="F748" s="12575"/>
      <c r="G748" s="10783"/>
      <c r="H748" s="12563"/>
      <c r="I748" s="10783"/>
      <c r="J748" s="12566"/>
      <c r="K748" s="12566"/>
      <c r="L748" s="7184"/>
      <c r="M748" s="12350"/>
      <c r="N748" s="3904"/>
      <c r="O748" s="7085"/>
      <c r="P748" s="7085"/>
      <c r="Q748" s="12582"/>
      <c r="R748" s="6586"/>
      <c r="S748" s="6586"/>
      <c r="T748" s="6586"/>
      <c r="U748" s="6586"/>
      <c r="V748" s="10861"/>
      <c r="W748" s="6586"/>
      <c r="X748" s="10861"/>
      <c r="Y748" s="6586"/>
      <c r="Z748" s="5991"/>
      <c r="AA748" s="12112"/>
      <c r="AB748" s="5992"/>
      <c r="AC748" s="11843"/>
      <c r="AD748" s="4908"/>
      <c r="AE748" s="11843"/>
      <c r="AF748" s="11939"/>
      <c r="AG748" s="6593"/>
    </row>
    <row r="749" spans="1:33" s="6147" customFormat="1" ht="27.95" customHeight="1">
      <c r="A749" s="7141"/>
      <c r="B749" s="12567"/>
      <c r="C749" s="12587"/>
      <c r="D749" s="12549"/>
      <c r="E749" s="12574"/>
      <c r="F749" s="12095"/>
      <c r="G749" s="9839"/>
      <c r="H749" s="12564"/>
      <c r="I749" s="9839"/>
      <c r="J749" s="12567"/>
      <c r="K749" s="12567"/>
      <c r="L749" s="7184"/>
      <c r="M749" s="12351"/>
      <c r="N749" s="3904"/>
      <c r="O749" s="7085"/>
      <c r="P749" s="7085"/>
      <c r="Q749" s="12583"/>
      <c r="R749" s="6586"/>
      <c r="S749" s="6586"/>
      <c r="T749" s="6586"/>
      <c r="U749" s="6586"/>
      <c r="V749" s="10862"/>
      <c r="W749" s="6586"/>
      <c r="X749" s="10862"/>
      <c r="Y749" s="6586"/>
      <c r="Z749" s="5991"/>
      <c r="AA749" s="12113"/>
      <c r="AB749" s="5992"/>
      <c r="AC749" s="11844"/>
      <c r="AD749" s="4908"/>
      <c r="AE749" s="11844"/>
      <c r="AF749" s="11936"/>
      <c r="AG749" s="6593"/>
    </row>
    <row r="750" spans="1:33" s="6147" customFormat="1" ht="27.95" customHeight="1">
      <c r="A750" s="7141"/>
      <c r="B750" s="12565"/>
      <c r="C750" s="12548"/>
      <c r="D750" s="12548"/>
      <c r="E750" s="12579"/>
      <c r="F750" s="12094"/>
      <c r="G750" s="9934"/>
      <c r="H750" s="12562"/>
      <c r="I750" s="9934"/>
      <c r="J750" s="12565"/>
      <c r="K750" s="12568"/>
      <c r="L750" s="7359"/>
      <c r="M750" s="12206"/>
      <c r="N750" s="3904"/>
      <c r="O750" s="7085"/>
      <c r="P750" s="7085"/>
      <c r="Q750" s="12565"/>
      <c r="R750" s="6586"/>
      <c r="S750" s="6586"/>
      <c r="T750" s="6586"/>
      <c r="U750" s="6586"/>
      <c r="V750" s="7089"/>
      <c r="W750" s="6586"/>
      <c r="X750" s="7089"/>
      <c r="Y750" s="6586"/>
      <c r="Z750" s="5991"/>
      <c r="AA750" s="12111"/>
      <c r="AB750" s="5992"/>
      <c r="AC750" s="11842"/>
      <c r="AD750" s="4908"/>
      <c r="AE750" s="11842"/>
      <c r="AF750" s="11935"/>
      <c r="AG750" s="6593"/>
    </row>
    <row r="751" spans="1:33" s="6147" customFormat="1" ht="27.95" customHeight="1">
      <c r="A751" s="7141"/>
      <c r="B751" s="12567"/>
      <c r="C751" s="12549"/>
      <c r="D751" s="12549"/>
      <c r="E751" s="12580"/>
      <c r="F751" s="12095"/>
      <c r="G751" s="9839"/>
      <c r="H751" s="12564"/>
      <c r="I751" s="9839"/>
      <c r="J751" s="12567"/>
      <c r="K751" s="12570"/>
      <c r="L751" s="7359"/>
      <c r="M751" s="12351"/>
      <c r="N751" s="7482"/>
      <c r="O751" s="7085"/>
      <c r="P751" s="7085"/>
      <c r="Q751" s="12578"/>
      <c r="R751" s="6586"/>
      <c r="S751" s="6586"/>
      <c r="T751" s="6586"/>
      <c r="U751" s="6586"/>
      <c r="V751" s="7089"/>
      <c r="W751" s="6586"/>
      <c r="X751" s="7089"/>
      <c r="Y751" s="6586"/>
      <c r="Z751" s="5991"/>
      <c r="AA751" s="12113"/>
      <c r="AB751" s="5992"/>
      <c r="AC751" s="11844"/>
      <c r="AD751" s="4908"/>
      <c r="AE751" s="11844"/>
      <c r="AF751" s="11936"/>
      <c r="AG751" s="6593"/>
    </row>
    <row r="752" spans="1:33" s="6147" customFormat="1" ht="27.95" customHeight="1">
      <c r="A752" s="7141"/>
      <c r="B752" s="12577"/>
      <c r="C752" s="12548"/>
      <c r="D752" s="12548"/>
      <c r="E752" s="12572"/>
      <c r="F752" s="12094"/>
      <c r="G752" s="9934"/>
      <c r="H752" s="12562"/>
      <c r="I752" s="9934"/>
      <c r="J752" s="12577"/>
      <c r="K752" s="12568"/>
      <c r="L752" s="7359"/>
      <c r="M752" s="12206"/>
      <c r="N752" s="3904"/>
      <c r="O752" s="7085"/>
      <c r="P752" s="7085"/>
      <c r="Q752" s="12565"/>
      <c r="R752" s="6586"/>
      <c r="S752" s="6586"/>
      <c r="T752" s="6586"/>
      <c r="U752" s="6586"/>
      <c r="V752" s="12576"/>
      <c r="W752" s="6586"/>
      <c r="X752" s="12576"/>
      <c r="Y752" s="6586"/>
      <c r="Z752" s="5991"/>
      <c r="AA752" s="12111"/>
      <c r="AB752" s="5992"/>
      <c r="AC752" s="11842"/>
      <c r="AD752" s="4908"/>
      <c r="AE752" s="11842"/>
      <c r="AF752" s="11935"/>
      <c r="AG752" s="6593"/>
    </row>
    <row r="753" spans="1:33" s="6147" customFormat="1" ht="27.95" customHeight="1">
      <c r="A753" s="7525"/>
      <c r="B753" s="12567"/>
      <c r="C753" s="12549"/>
      <c r="D753" s="12549"/>
      <c r="E753" s="12574"/>
      <c r="F753" s="12095"/>
      <c r="G753" s="9839"/>
      <c r="H753" s="12564"/>
      <c r="I753" s="9839"/>
      <c r="J753" s="12567"/>
      <c r="K753" s="12570"/>
      <c r="L753" s="7359"/>
      <c r="M753" s="12351"/>
      <c r="N753" s="7529"/>
      <c r="O753" s="7085"/>
      <c r="P753" s="7085"/>
      <c r="Q753" s="12567"/>
      <c r="R753" s="6586"/>
      <c r="S753" s="6586"/>
      <c r="T753" s="6586"/>
      <c r="U753" s="6586"/>
      <c r="V753" s="10862"/>
      <c r="W753" s="6586"/>
      <c r="X753" s="10862"/>
      <c r="Y753" s="6586"/>
      <c r="Z753" s="5991"/>
      <c r="AA753" s="12113"/>
      <c r="AB753" s="5992"/>
      <c r="AC753" s="11844"/>
      <c r="AD753" s="4908"/>
      <c r="AE753" s="11844"/>
      <c r="AF753" s="11936"/>
      <c r="AG753" s="6593"/>
    </row>
    <row r="754" spans="1:33" s="6147" customFormat="1" ht="27.95" customHeight="1">
      <c r="A754" s="7141"/>
      <c r="B754" s="12565"/>
      <c r="C754" s="12548"/>
      <c r="D754" s="12548"/>
      <c r="E754" s="12572"/>
      <c r="F754" s="12094"/>
      <c r="G754" s="9934"/>
      <c r="H754" s="12562"/>
      <c r="I754" s="7043"/>
      <c r="J754" s="12565"/>
      <c r="K754" s="12568"/>
      <c r="L754" s="7359"/>
      <c r="M754" s="12206"/>
      <c r="N754" s="7482"/>
      <c r="O754" s="7085"/>
      <c r="P754" s="7085"/>
      <c r="Q754" s="12565"/>
      <c r="R754" s="6586"/>
      <c r="S754" s="6586"/>
      <c r="T754" s="6586"/>
      <c r="U754" s="6586"/>
      <c r="V754" s="12558"/>
      <c r="W754" s="6586"/>
      <c r="X754" s="12558"/>
      <c r="Y754" s="6586"/>
      <c r="Z754" s="5991"/>
      <c r="AA754" s="12111"/>
      <c r="AB754" s="5992"/>
      <c r="AC754" s="11842"/>
      <c r="AD754" s="4908"/>
      <c r="AE754" s="11842"/>
      <c r="AF754" s="12559"/>
      <c r="AG754" s="6593"/>
    </row>
    <row r="755" spans="1:33" s="6147" customFormat="1" ht="27.95" customHeight="1">
      <c r="A755" s="7382"/>
      <c r="B755" s="12566"/>
      <c r="C755" s="12571"/>
      <c r="D755" s="12571"/>
      <c r="E755" s="12573"/>
      <c r="F755" s="12575"/>
      <c r="G755" s="10783"/>
      <c r="H755" s="12563"/>
      <c r="I755" s="7043"/>
      <c r="J755" s="12566"/>
      <c r="K755" s="12569"/>
      <c r="L755" s="7359"/>
      <c r="M755" s="12350"/>
      <c r="N755" s="7381"/>
      <c r="O755" s="7085"/>
      <c r="P755" s="7085"/>
      <c r="Q755" s="12566"/>
      <c r="R755" s="6586"/>
      <c r="S755" s="6586"/>
      <c r="T755" s="6586"/>
      <c r="U755" s="6586"/>
      <c r="V755" s="10861"/>
      <c r="W755" s="6586"/>
      <c r="X755" s="10861"/>
      <c r="Y755" s="6586"/>
      <c r="Z755" s="5991"/>
      <c r="AA755" s="12112"/>
      <c r="AB755" s="5992"/>
      <c r="AC755" s="11843"/>
      <c r="AD755" s="4908"/>
      <c r="AE755" s="11843"/>
      <c r="AF755" s="11939"/>
      <c r="AG755" s="6593"/>
    </row>
    <row r="756" spans="1:33" s="6147" customFormat="1" ht="27.95" customHeight="1">
      <c r="A756" s="7141"/>
      <c r="B756" s="12567"/>
      <c r="C756" s="12549"/>
      <c r="D756" s="12549"/>
      <c r="E756" s="12574"/>
      <c r="F756" s="12575"/>
      <c r="G756" s="9839"/>
      <c r="H756" s="12564"/>
      <c r="I756" s="7043"/>
      <c r="J756" s="12567"/>
      <c r="K756" s="12570"/>
      <c r="L756" s="7359"/>
      <c r="M756" s="12351"/>
      <c r="N756" s="7482"/>
      <c r="O756" s="7085"/>
      <c r="P756" s="7085"/>
      <c r="Q756" s="12567"/>
      <c r="R756" s="6586"/>
      <c r="S756" s="6586"/>
      <c r="T756" s="6586"/>
      <c r="U756" s="6586"/>
      <c r="V756" s="10862"/>
      <c r="W756" s="6586"/>
      <c r="X756" s="10862"/>
      <c r="Y756" s="6586"/>
      <c r="Z756" s="5991"/>
      <c r="AA756" s="12113"/>
      <c r="AB756" s="5992"/>
      <c r="AC756" s="11844"/>
      <c r="AD756" s="4908"/>
      <c r="AE756" s="11844"/>
      <c r="AF756" s="11936"/>
      <c r="AG756" s="6593"/>
    </row>
    <row r="757" spans="1:33" s="6147" customFormat="1" ht="27.95" customHeight="1">
      <c r="A757" s="7530"/>
      <c r="B757" s="7531"/>
      <c r="C757" s="7080"/>
      <c r="D757" s="7080"/>
      <c r="E757" s="7081"/>
      <c r="F757" s="4805"/>
      <c r="G757" s="7043"/>
      <c r="H757" s="7515"/>
      <c r="I757" s="7043"/>
      <c r="J757" s="7531"/>
      <c r="K757" s="7516"/>
      <c r="L757" s="7359"/>
      <c r="M757" s="7084"/>
      <c r="N757" s="3904"/>
      <c r="O757" s="7085"/>
      <c r="P757" s="7085"/>
      <c r="Q757" s="7519"/>
      <c r="R757" s="6586"/>
      <c r="S757" s="6586"/>
      <c r="T757" s="6586"/>
      <c r="U757" s="6586"/>
      <c r="V757" s="7532"/>
      <c r="W757" s="6586"/>
      <c r="X757" s="7532"/>
      <c r="Y757" s="6586"/>
      <c r="Z757" s="5991"/>
      <c r="AA757" s="6285"/>
      <c r="AB757" s="5992"/>
      <c r="AC757" s="4908"/>
      <c r="AD757" s="4908"/>
      <c r="AE757" s="4908"/>
      <c r="AF757" s="3536"/>
      <c r="AG757" s="6593"/>
    </row>
    <row r="758" spans="1:33" s="6147" customFormat="1" ht="27.95" customHeight="1">
      <c r="A758" s="7141"/>
      <c r="B758" s="7519"/>
      <c r="C758" s="7080"/>
      <c r="D758" s="7080"/>
      <c r="E758" s="7081"/>
      <c r="F758" s="4805"/>
      <c r="G758" s="7043"/>
      <c r="H758" s="7515"/>
      <c r="I758" s="7043"/>
      <c r="J758" s="7519"/>
      <c r="K758" s="7516"/>
      <c r="L758" s="7359"/>
      <c r="M758" s="7084"/>
      <c r="N758" s="3904"/>
      <c r="O758" s="7085"/>
      <c r="P758" s="7085"/>
      <c r="Q758" s="7519"/>
      <c r="R758" s="6586"/>
      <c r="S758" s="6586"/>
      <c r="T758" s="6586"/>
      <c r="U758" s="6586"/>
      <c r="V758" s="7532"/>
      <c r="W758" s="6586"/>
      <c r="X758" s="7532"/>
      <c r="Y758" s="6586"/>
      <c r="Z758" s="5991"/>
      <c r="AA758" s="6285"/>
      <c r="AB758" s="5992"/>
      <c r="AC758" s="4908"/>
      <c r="AD758" s="4908"/>
      <c r="AE758" s="4908"/>
      <c r="AF758" s="3536"/>
      <c r="AG758" s="6593"/>
    </row>
    <row r="759" spans="1:33" s="6147" customFormat="1" ht="27.95" customHeight="1">
      <c r="A759" s="7165"/>
      <c r="B759" s="7094"/>
      <c r="C759" s="7080"/>
      <c r="D759" s="7080"/>
      <c r="E759" s="7081"/>
      <c r="F759" s="4805"/>
      <c r="G759" s="7043"/>
      <c r="H759" s="7515"/>
      <c r="I759" s="7043"/>
      <c r="J759" s="7094"/>
      <c r="K759" s="7516"/>
      <c r="L759" s="7359"/>
      <c r="M759" s="7084"/>
      <c r="N759" s="3904"/>
      <c r="O759" s="7085"/>
      <c r="P759" s="7085"/>
      <c r="Q759" s="7519"/>
      <c r="R759" s="6586"/>
      <c r="S759" s="6586"/>
      <c r="T759" s="6586"/>
      <c r="U759" s="6586"/>
      <c r="V759" s="7533"/>
      <c r="W759" s="6586"/>
      <c r="X759" s="7533"/>
      <c r="Y759" s="6586"/>
      <c r="Z759" s="5991"/>
      <c r="AA759" s="6285"/>
      <c r="AB759" s="5992"/>
      <c r="AC759" s="4908"/>
      <c r="AD759" s="4908"/>
      <c r="AE759" s="4908"/>
      <c r="AF759" s="3536"/>
      <c r="AG759" s="6593"/>
    </row>
    <row r="760" spans="1:33" s="6147" customFormat="1" ht="27.95" customHeight="1">
      <c r="A760" s="7141"/>
      <c r="B760" s="7519"/>
      <c r="C760" s="7080"/>
      <c r="D760" s="7080"/>
      <c r="E760" s="7081"/>
      <c r="F760" s="4805"/>
      <c r="G760" s="7043"/>
      <c r="H760" s="7515"/>
      <c r="I760" s="7043"/>
      <c r="J760" s="7519"/>
      <c r="K760" s="7516"/>
      <c r="L760" s="7359"/>
      <c r="M760" s="7084"/>
      <c r="N760" s="3904"/>
      <c r="O760" s="7085"/>
      <c r="P760" s="7085"/>
      <c r="Q760" s="7519"/>
      <c r="R760" s="6586"/>
      <c r="S760" s="6586"/>
      <c r="T760" s="6586"/>
      <c r="U760" s="6586"/>
      <c r="V760" s="7533"/>
      <c r="W760" s="6586"/>
      <c r="X760" s="7533"/>
      <c r="Y760" s="6586"/>
      <c r="Z760" s="5991"/>
      <c r="AA760" s="6285"/>
      <c r="AB760" s="5992"/>
      <c r="AC760" s="4908"/>
      <c r="AD760" s="4908"/>
      <c r="AE760" s="4908"/>
      <c r="AF760" s="3536"/>
      <c r="AG760" s="6593"/>
    </row>
    <row r="761" spans="1:33" s="6147" customFormat="1" ht="27.95" customHeight="1">
      <c r="A761" s="7103"/>
      <c r="B761" s="7534"/>
      <c r="C761" s="7080"/>
      <c r="D761" s="7080"/>
      <c r="E761" s="7081"/>
      <c r="F761" s="4805"/>
      <c r="G761" s="7043"/>
      <c r="H761" s="7515"/>
      <c r="I761" s="7043"/>
      <c r="J761" s="7534"/>
      <c r="K761" s="7516"/>
      <c r="L761" s="7359"/>
      <c r="M761" s="7084"/>
      <c r="N761" s="3904"/>
      <c r="O761" s="7085"/>
      <c r="P761" s="7085"/>
      <c r="Q761" s="7519"/>
      <c r="R761" s="6586"/>
      <c r="S761" s="6586"/>
      <c r="T761" s="6586"/>
      <c r="U761" s="6586"/>
      <c r="V761" s="7535"/>
      <c r="W761" s="6586"/>
      <c r="X761" s="7535"/>
      <c r="Y761" s="6586"/>
      <c r="Z761" s="5991"/>
      <c r="AA761" s="6285"/>
      <c r="AB761" s="5992"/>
      <c r="AC761" s="4908"/>
      <c r="AD761" s="4908"/>
      <c r="AE761" s="4908"/>
      <c r="AF761" s="3536"/>
      <c r="AG761" s="6593"/>
    </row>
    <row r="762" spans="1:33" s="6147" customFormat="1" ht="27.95" customHeight="1">
      <c r="A762" s="7536"/>
      <c r="B762" s="7538"/>
      <c r="C762" s="7080"/>
      <c r="D762" s="7080"/>
      <c r="E762" s="7081"/>
      <c r="F762" s="4805"/>
      <c r="G762" s="7043"/>
      <c r="H762" s="7537"/>
      <c r="I762" s="7043"/>
      <c r="J762" s="7538"/>
      <c r="K762" s="7539"/>
      <c r="L762" s="7540"/>
      <c r="M762" s="7084"/>
      <c r="N762" s="3904"/>
      <c r="O762" s="7085"/>
      <c r="P762" s="7085"/>
      <c r="Q762" s="7541"/>
      <c r="R762" s="6586"/>
      <c r="S762" s="6586"/>
      <c r="T762" s="6586"/>
      <c r="U762" s="6586"/>
      <c r="V762" s="7542"/>
      <c r="W762" s="6586"/>
      <c r="X762" s="7542"/>
      <c r="Y762" s="6586"/>
      <c r="Z762" s="5991"/>
      <c r="AA762" s="6285"/>
      <c r="AB762" s="5992"/>
      <c r="AC762" s="4908"/>
      <c r="AD762" s="4908"/>
      <c r="AE762" s="4908"/>
      <c r="AF762" s="3536"/>
      <c r="AG762" s="6593"/>
    </row>
    <row r="763" spans="1:33" s="6147" customFormat="1" ht="27.95" customHeight="1">
      <c r="A763" s="7543"/>
      <c r="B763" s="7541"/>
      <c r="C763" s="7080"/>
      <c r="D763" s="7080"/>
      <c r="E763" s="7081"/>
      <c r="F763" s="4805"/>
      <c r="G763" s="7043"/>
      <c r="H763" s="7436"/>
      <c r="I763" s="7544"/>
      <c r="J763" s="7541"/>
      <c r="K763" s="7539"/>
      <c r="L763" s="7540"/>
      <c r="M763" s="7084"/>
      <c r="N763" s="3904"/>
      <c r="O763" s="7085"/>
      <c r="P763" s="7085"/>
      <c r="Q763" s="7541"/>
      <c r="R763" s="6586"/>
      <c r="S763" s="6586"/>
      <c r="T763" s="6586"/>
      <c r="U763" s="6586"/>
      <c r="V763" s="7545"/>
      <c r="W763" s="6586"/>
      <c r="X763" s="7545"/>
      <c r="Y763" s="6586"/>
      <c r="Z763" s="5991"/>
      <c r="AA763" s="6285"/>
      <c r="AB763" s="5992"/>
      <c r="AC763" s="4908"/>
      <c r="AD763" s="4908"/>
      <c r="AE763" s="4908"/>
      <c r="AF763" s="3536"/>
      <c r="AG763" s="6593"/>
    </row>
    <row r="764" spans="1:33" s="6147" customFormat="1" ht="27.95" customHeight="1">
      <c r="A764" s="7543"/>
      <c r="B764" s="7541"/>
      <c r="C764" s="7080"/>
      <c r="D764" s="7080"/>
      <c r="E764" s="7081"/>
      <c r="F764" s="4805"/>
      <c r="G764" s="7043"/>
      <c r="H764" s="7537"/>
      <c r="I764" s="7043"/>
      <c r="J764" s="7541"/>
      <c r="K764" s="7539"/>
      <c r="L764" s="7540"/>
      <c r="M764" s="7084"/>
      <c r="N764" s="3904"/>
      <c r="O764" s="7085"/>
      <c r="P764" s="7085"/>
      <c r="Q764" s="7541"/>
      <c r="R764" s="6586"/>
      <c r="S764" s="6586"/>
      <c r="T764" s="6586"/>
      <c r="U764" s="6586"/>
      <c r="V764" s="7545"/>
      <c r="W764" s="6586"/>
      <c r="X764" s="7545"/>
      <c r="Y764" s="6586"/>
      <c r="Z764" s="5991"/>
      <c r="AA764" s="6285"/>
      <c r="AB764" s="5992"/>
      <c r="AC764" s="4908"/>
      <c r="AD764" s="4908"/>
      <c r="AE764" s="4908"/>
      <c r="AF764" s="3536"/>
      <c r="AG764" s="6593"/>
    </row>
    <row r="765" spans="1:33" s="6147" customFormat="1" ht="27.95" customHeight="1">
      <c r="A765" s="7543"/>
      <c r="B765" s="7541"/>
      <c r="C765" s="7080"/>
      <c r="D765" s="7080"/>
      <c r="E765" s="7081"/>
      <c r="F765" s="4805"/>
      <c r="G765" s="7043"/>
      <c r="H765" s="7537"/>
      <c r="I765" s="7043"/>
      <c r="J765" s="7541"/>
      <c r="K765" s="7539"/>
      <c r="L765" s="7540"/>
      <c r="M765" s="7084"/>
      <c r="N765" s="3904"/>
      <c r="O765" s="7085"/>
      <c r="P765" s="7085"/>
      <c r="Q765" s="7541"/>
      <c r="R765" s="6586"/>
      <c r="S765" s="6586"/>
      <c r="T765" s="6586"/>
      <c r="U765" s="6586"/>
      <c r="V765" s="7545"/>
      <c r="W765" s="6586"/>
      <c r="X765" s="7545"/>
      <c r="Y765" s="6586"/>
      <c r="Z765" s="5991"/>
      <c r="AA765" s="6285"/>
      <c r="AB765" s="5992"/>
      <c r="AC765" s="4908"/>
      <c r="AD765" s="4908"/>
      <c r="AE765" s="4908"/>
      <c r="AF765" s="3536"/>
      <c r="AG765" s="6593"/>
    </row>
    <row r="766" spans="1:33" s="6147" customFormat="1" ht="27.95" customHeight="1">
      <c r="A766" s="7397"/>
      <c r="B766" s="7398"/>
      <c r="C766" s="7080"/>
      <c r="D766" s="7080"/>
      <c r="E766" s="7081"/>
      <c r="F766" s="4805"/>
      <c r="G766" s="7043"/>
      <c r="H766" s="7537"/>
      <c r="I766" s="7043"/>
      <c r="J766" s="7398"/>
      <c r="K766" s="7539"/>
      <c r="L766" s="7540"/>
      <c r="M766" s="7084"/>
      <c r="N766" s="3904"/>
      <c r="O766" s="7085"/>
      <c r="P766" s="7085"/>
      <c r="Q766" s="7541"/>
      <c r="R766" s="6586"/>
      <c r="S766" s="6586"/>
      <c r="T766" s="6586"/>
      <c r="U766" s="6586"/>
      <c r="V766" s="7546"/>
      <c r="W766" s="6586"/>
      <c r="X766" s="7546"/>
      <c r="Y766" s="6586"/>
      <c r="Z766" s="5991"/>
      <c r="AA766" s="6285"/>
      <c r="AB766" s="5992"/>
      <c r="AC766" s="4908"/>
      <c r="AD766" s="4908"/>
      <c r="AE766" s="4908"/>
      <c r="AF766" s="3536"/>
      <c r="AG766" s="6593"/>
    </row>
    <row r="767" spans="1:33" s="6147" customFormat="1" ht="27.95" customHeight="1">
      <c r="A767" s="7393"/>
      <c r="B767" s="7547"/>
      <c r="C767" s="7080"/>
      <c r="D767" s="7080"/>
      <c r="E767" s="7081"/>
      <c r="F767" s="4805"/>
      <c r="G767" s="7043"/>
      <c r="H767" s="7537"/>
      <c r="I767" s="7043"/>
      <c r="J767" s="7547"/>
      <c r="K767" s="7539"/>
      <c r="L767" s="7540"/>
      <c r="M767" s="7084"/>
      <c r="N767" s="3904"/>
      <c r="O767" s="7085"/>
      <c r="P767" s="7085"/>
      <c r="Q767" s="7541"/>
      <c r="R767" s="6586"/>
      <c r="S767" s="6586"/>
      <c r="T767" s="6586"/>
      <c r="U767" s="6586"/>
      <c r="V767" s="7546"/>
      <c r="W767" s="6586"/>
      <c r="X767" s="7546"/>
      <c r="Y767" s="6586"/>
      <c r="Z767" s="5991"/>
      <c r="AA767" s="6285"/>
      <c r="AB767" s="5992"/>
      <c r="AC767" s="4908"/>
      <c r="AD767" s="4908"/>
      <c r="AE767" s="4908"/>
      <c r="AF767" s="3536"/>
      <c r="AG767" s="6593"/>
    </row>
    <row r="768" spans="1:33" s="6147" customFormat="1" ht="27.95" customHeight="1">
      <c r="A768" s="7543"/>
      <c r="B768" s="7541"/>
      <c r="C768" s="7080"/>
      <c r="D768" s="7080"/>
      <c r="E768" s="7081"/>
      <c r="F768" s="4805"/>
      <c r="G768" s="7043"/>
      <c r="H768" s="7537"/>
      <c r="I768" s="7043"/>
      <c r="J768" s="7541"/>
      <c r="K768" s="7539"/>
      <c r="L768" s="7540"/>
      <c r="M768" s="7084"/>
      <c r="N768" s="3904"/>
      <c r="O768" s="7085"/>
      <c r="P768" s="7085"/>
      <c r="Q768" s="7541"/>
      <c r="R768" s="6586"/>
      <c r="S768" s="6586"/>
      <c r="T768" s="6586"/>
      <c r="U768" s="6586"/>
      <c r="V768" s="7546"/>
      <c r="W768" s="6586"/>
      <c r="X768" s="7546"/>
      <c r="Y768" s="6586"/>
      <c r="Z768" s="5991"/>
      <c r="AA768" s="6285"/>
      <c r="AB768" s="5992"/>
      <c r="AC768" s="4908"/>
      <c r="AD768" s="4908"/>
      <c r="AE768" s="4908"/>
      <c r="AF768" s="3536"/>
      <c r="AG768" s="6593"/>
    </row>
    <row r="769" spans="1:33" s="6147" customFormat="1" ht="27.95" customHeight="1">
      <c r="A769" s="7521"/>
      <c r="B769" s="7430"/>
      <c r="C769" s="7080"/>
      <c r="D769" s="7080"/>
      <c r="E769" s="7081"/>
      <c r="F769" s="4805"/>
      <c r="G769" s="7043"/>
      <c r="H769" s="7515"/>
      <c r="I769" s="7043"/>
      <c r="J769" s="7430"/>
      <c r="K769" s="7516"/>
      <c r="L769" s="7540"/>
      <c r="M769" s="7084"/>
      <c r="N769" s="3904"/>
      <c r="O769" s="7085"/>
      <c r="P769" s="7085"/>
      <c r="Q769" s="7519"/>
      <c r="R769" s="6586"/>
      <c r="S769" s="6586"/>
      <c r="T769" s="6586"/>
      <c r="U769" s="6586"/>
      <c r="V769" s="7095"/>
      <c r="W769" s="6586"/>
      <c r="X769" s="7095"/>
      <c r="Y769" s="6586"/>
      <c r="Z769" s="5991"/>
      <c r="AA769" s="6285"/>
      <c r="AB769" s="5992"/>
      <c r="AC769" s="4908"/>
      <c r="AD769" s="4908"/>
      <c r="AE769" s="4908"/>
      <c r="AF769" s="3536"/>
      <c r="AG769" s="6593"/>
    </row>
    <row r="770" spans="1:33" s="6147" customFormat="1" ht="27.95" customHeight="1">
      <c r="A770" s="7141"/>
      <c r="B770" s="7519"/>
      <c r="C770" s="7080"/>
      <c r="D770" s="7080"/>
      <c r="E770" s="7081"/>
      <c r="F770" s="4805"/>
      <c r="G770" s="7043"/>
      <c r="H770" s="7515"/>
      <c r="I770" s="7043"/>
      <c r="J770" s="7519"/>
      <c r="K770" s="7516"/>
      <c r="L770" s="7359"/>
      <c r="M770" s="7084"/>
      <c r="N770" s="3904"/>
      <c r="O770" s="7085"/>
      <c r="P770" s="7085"/>
      <c r="Q770" s="7519"/>
      <c r="R770" s="6586"/>
      <c r="S770" s="6586"/>
      <c r="T770" s="6586"/>
      <c r="U770" s="6586"/>
      <c r="V770" s="7095"/>
      <c r="W770" s="6586"/>
      <c r="X770" s="7095"/>
      <c r="Y770" s="6586"/>
      <c r="Z770" s="5991"/>
      <c r="AA770" s="6285"/>
      <c r="AB770" s="5992"/>
      <c r="AC770" s="4908"/>
      <c r="AD770" s="4908"/>
      <c r="AE770" s="4908"/>
      <c r="AF770" s="3536"/>
      <c r="AG770" s="6593"/>
    </row>
    <row r="771" spans="1:33" s="6147" customFormat="1" ht="27.95" customHeight="1">
      <c r="A771" s="7141"/>
      <c r="B771" s="7519"/>
      <c r="C771" s="7080"/>
      <c r="D771" s="7080"/>
      <c r="E771" s="7081"/>
      <c r="F771" s="4805"/>
      <c r="G771" s="7043"/>
      <c r="H771" s="7515"/>
      <c r="I771" s="7043"/>
      <c r="J771" s="7519"/>
      <c r="K771" s="7516"/>
      <c r="L771" s="7359"/>
      <c r="M771" s="7084"/>
      <c r="N771" s="3904"/>
      <c r="O771" s="7085"/>
      <c r="P771" s="7085"/>
      <c r="Q771" s="7519"/>
      <c r="R771" s="6586"/>
      <c r="S771" s="6586"/>
      <c r="T771" s="6586"/>
      <c r="U771" s="6586"/>
      <c r="V771" s="7506"/>
      <c r="W771" s="6586"/>
      <c r="X771" s="7506"/>
      <c r="Y771" s="6586"/>
      <c r="Z771" s="5991"/>
      <c r="AA771" s="6285"/>
      <c r="AB771" s="5992"/>
      <c r="AC771" s="4908"/>
      <c r="AD771" s="4908"/>
      <c r="AE771" s="4908"/>
      <c r="AF771" s="3536"/>
      <c r="AG771" s="6593"/>
    </row>
    <row r="772" spans="1:33" s="6147" customFormat="1" ht="27.95" customHeight="1">
      <c r="A772" s="7548"/>
      <c r="B772" s="7550"/>
      <c r="C772" s="7080"/>
      <c r="D772" s="7080"/>
      <c r="E772" s="7081"/>
      <c r="F772" s="4805"/>
      <c r="G772" s="7043"/>
      <c r="H772" s="7549"/>
      <c r="I772" s="7043"/>
      <c r="J772" s="7550"/>
      <c r="K772" s="7551"/>
      <c r="L772" s="7552"/>
      <c r="M772" s="7084"/>
      <c r="N772" s="3904"/>
      <c r="O772" s="7085"/>
      <c r="P772" s="7085"/>
      <c r="Q772" s="7553"/>
      <c r="R772" s="6586"/>
      <c r="S772" s="6586"/>
      <c r="T772" s="6586"/>
      <c r="U772" s="6586"/>
      <c r="V772" s="7554"/>
      <c r="W772" s="6586"/>
      <c r="X772" s="7554"/>
      <c r="Y772" s="6586"/>
      <c r="Z772" s="5991"/>
      <c r="AA772" s="6285"/>
      <c r="AB772" s="5992"/>
      <c r="AC772" s="4908"/>
      <c r="AD772" s="4908"/>
      <c r="AE772" s="4908"/>
      <c r="AF772" s="3536"/>
      <c r="AG772" s="6593"/>
    </row>
    <row r="773" spans="1:33" s="6147" customFormat="1" ht="27.95" customHeight="1">
      <c r="A773" s="7555"/>
      <c r="B773" s="7553"/>
      <c r="C773" s="7080"/>
      <c r="D773" s="7080"/>
      <c r="E773" s="7081"/>
      <c r="F773" s="4805"/>
      <c r="G773" s="7043"/>
      <c r="H773" s="7549"/>
      <c r="I773" s="7043"/>
      <c r="J773" s="7553"/>
      <c r="K773" s="7551"/>
      <c r="L773" s="7552"/>
      <c r="M773" s="7084"/>
      <c r="N773" s="3904"/>
      <c r="O773" s="7085"/>
      <c r="P773" s="7085"/>
      <c r="Q773" s="7553"/>
      <c r="R773" s="6586"/>
      <c r="S773" s="6586"/>
      <c r="T773" s="6586"/>
      <c r="U773" s="6586"/>
      <c r="V773" s="7554"/>
      <c r="W773" s="6586"/>
      <c r="X773" s="7554"/>
      <c r="Y773" s="6586"/>
      <c r="Z773" s="5991"/>
      <c r="AA773" s="6285"/>
      <c r="AB773" s="5992"/>
      <c r="AC773" s="4908"/>
      <c r="AD773" s="4908"/>
      <c r="AE773" s="4908"/>
      <c r="AF773" s="3536"/>
      <c r="AG773" s="6593"/>
    </row>
    <row r="774" spans="1:33" s="6147" customFormat="1" ht="27.95" customHeight="1">
      <c r="A774" s="7555"/>
      <c r="B774" s="7553"/>
      <c r="C774" s="7080"/>
      <c r="D774" s="7080"/>
      <c r="E774" s="4981"/>
      <c r="F774" s="4805"/>
      <c r="G774" s="7043"/>
      <c r="H774" s="7549"/>
      <c r="I774" s="7043"/>
      <c r="J774" s="7553"/>
      <c r="K774" s="7551"/>
      <c r="L774" s="7552"/>
      <c r="M774" s="7084"/>
      <c r="N774" s="3904"/>
      <c r="O774" s="7085"/>
      <c r="P774" s="7085"/>
      <c r="Q774" s="7553"/>
      <c r="R774" s="6586"/>
      <c r="S774" s="6586"/>
      <c r="T774" s="6586"/>
      <c r="U774" s="6586"/>
      <c r="V774" s="7554"/>
      <c r="W774" s="6586"/>
      <c r="X774" s="7554"/>
      <c r="Y774" s="6586"/>
      <c r="Z774" s="5991"/>
      <c r="AA774" s="6285"/>
      <c r="AB774" s="5992"/>
      <c r="AC774" s="4908"/>
      <c r="AD774" s="4908"/>
      <c r="AE774" s="4908"/>
      <c r="AF774" s="3536"/>
      <c r="AG774" s="6593"/>
    </row>
    <row r="775" spans="1:33" s="6147" customFormat="1" ht="27.95" customHeight="1">
      <c r="A775" s="7555"/>
      <c r="B775" s="7553"/>
      <c r="C775" s="7080"/>
      <c r="D775" s="7080"/>
      <c r="E775" s="7081"/>
      <c r="F775" s="4805"/>
      <c r="G775" s="7043"/>
      <c r="H775" s="7549"/>
      <c r="I775" s="7043"/>
      <c r="J775" s="7553"/>
      <c r="K775" s="7551"/>
      <c r="L775" s="7552"/>
      <c r="M775" s="7084"/>
      <c r="N775" s="3904"/>
      <c r="O775" s="7085"/>
      <c r="P775" s="7085"/>
      <c r="Q775" s="7553"/>
      <c r="R775" s="6586"/>
      <c r="S775" s="6586"/>
      <c r="T775" s="6586"/>
      <c r="U775" s="6586"/>
      <c r="V775" s="7556"/>
      <c r="W775" s="6586"/>
      <c r="X775" s="7556"/>
      <c r="Y775" s="6586"/>
      <c r="Z775" s="5991"/>
      <c r="AA775" s="6285"/>
      <c r="AB775" s="5992"/>
      <c r="AC775" s="4908"/>
      <c r="AD775" s="4908"/>
      <c r="AE775" s="4908"/>
      <c r="AF775" s="3536"/>
      <c r="AG775" s="6593"/>
    </row>
    <row r="776" spans="1:33" s="6147" customFormat="1" ht="27.95" customHeight="1">
      <c r="A776" s="7555"/>
      <c r="B776" s="7553"/>
      <c r="C776" s="7080"/>
      <c r="D776" s="7080"/>
      <c r="E776" s="4981"/>
      <c r="F776" s="4805"/>
      <c r="G776" s="7043"/>
      <c r="H776" s="7549"/>
      <c r="I776" s="7043"/>
      <c r="J776" s="7553"/>
      <c r="K776" s="7551"/>
      <c r="L776" s="7552"/>
      <c r="M776" s="7084"/>
      <c r="N776" s="3904"/>
      <c r="O776" s="7085"/>
      <c r="P776" s="7085"/>
      <c r="Q776" s="7553"/>
      <c r="R776" s="6586"/>
      <c r="S776" s="6586"/>
      <c r="T776" s="6586"/>
      <c r="U776" s="6586"/>
      <c r="V776" s="7556"/>
      <c r="W776" s="6586"/>
      <c r="X776" s="7556"/>
      <c r="Y776" s="6586"/>
      <c r="Z776" s="5991"/>
      <c r="AA776" s="6285"/>
      <c r="AB776" s="5992"/>
      <c r="AC776" s="4908"/>
      <c r="AD776" s="4908"/>
      <c r="AE776" s="4908"/>
      <c r="AF776" s="3536"/>
      <c r="AG776" s="6593"/>
    </row>
    <row r="777" spans="1:33" s="6147" customFormat="1" ht="27.95" customHeight="1">
      <c r="A777" s="7552"/>
      <c r="B777" s="4550"/>
      <c r="C777" s="4981"/>
      <c r="D777" s="4981"/>
      <c r="E777" s="4981"/>
      <c r="F777" s="4805"/>
      <c r="G777" s="4550"/>
      <c r="H777" s="7549"/>
      <c r="I777" s="4550"/>
      <c r="J777" s="4550"/>
      <c r="K777" s="4550"/>
      <c r="L777" s="7552"/>
      <c r="M777" s="7031"/>
      <c r="N777" s="4550"/>
      <c r="O777" s="5049"/>
      <c r="P777" s="5049"/>
      <c r="Q777" s="4550"/>
      <c r="R777" s="4550"/>
      <c r="S777" s="4550"/>
      <c r="T777" s="4550"/>
      <c r="U777" s="4550"/>
      <c r="V777" s="4550"/>
      <c r="W777" s="4550"/>
      <c r="X777" s="4550"/>
      <c r="Y777" s="4550"/>
      <c r="Z777" s="4550"/>
      <c r="AA777" s="4893"/>
      <c r="AB777" s="4550"/>
      <c r="AC777" s="4908"/>
      <c r="AD777" s="4908"/>
      <c r="AE777" s="4908"/>
      <c r="AF777" s="3536"/>
      <c r="AG777" s="4550"/>
    </row>
    <row r="778" spans="1:33" s="6147" customFormat="1" ht="27.95" customHeight="1">
      <c r="A778" s="7350"/>
      <c r="B778" s="7350"/>
      <c r="C778" s="4981"/>
      <c r="D778" s="4981"/>
      <c r="E778" s="4981"/>
      <c r="F778" s="4805"/>
      <c r="G778" s="4550"/>
      <c r="H778" s="7549"/>
      <c r="I778" s="4550"/>
      <c r="J778" s="7350"/>
      <c r="K778" s="4550"/>
      <c r="L778" s="7368"/>
      <c r="M778" s="7031"/>
      <c r="N778" s="4550"/>
      <c r="O778" s="5049"/>
      <c r="P778" s="5049"/>
      <c r="Q778" s="4550"/>
      <c r="R778" s="4550"/>
      <c r="S778" s="4550"/>
      <c r="T778" s="4550"/>
      <c r="U778" s="4550"/>
      <c r="V778" s="4550"/>
      <c r="W778" s="4550"/>
      <c r="X778" s="4550"/>
      <c r="Y778" s="4550"/>
      <c r="Z778" s="4550"/>
      <c r="AA778" s="4893"/>
      <c r="AB778" s="4550"/>
      <c r="AC778" s="4908"/>
      <c r="AD778" s="4908"/>
      <c r="AE778" s="4908"/>
      <c r="AF778" s="3536"/>
      <c r="AG778" s="4550"/>
    </row>
    <row r="779" spans="1:33" s="6147" customFormat="1" ht="27.95" customHeight="1">
      <c r="A779" s="7368"/>
      <c r="B779" s="9847"/>
      <c r="C779" s="11486"/>
      <c r="D779" s="11486"/>
      <c r="E779" s="4981"/>
      <c r="F779" s="4805"/>
      <c r="G779" s="9847"/>
      <c r="H779" s="12560"/>
      <c r="I779" s="4550"/>
      <c r="J779" s="9847"/>
      <c r="K779" s="9847"/>
      <c r="L779" s="4550"/>
      <c r="M779" s="7031"/>
      <c r="N779" s="4550"/>
      <c r="O779" s="5049"/>
      <c r="P779" s="7557"/>
      <c r="Q779" s="9847"/>
      <c r="R779" s="4550"/>
      <c r="S779" s="4550"/>
      <c r="T779" s="4550"/>
      <c r="U779" s="4550"/>
      <c r="V779" s="9847"/>
      <c r="W779" s="4550"/>
      <c r="X779" s="9847"/>
      <c r="Y779" s="4550"/>
      <c r="Z779" s="4550"/>
      <c r="AA779" s="11707"/>
      <c r="AB779" s="4550"/>
      <c r="AC779" s="11842"/>
      <c r="AD779" s="4908"/>
      <c r="AE779" s="11842"/>
      <c r="AF779" s="3536"/>
      <c r="AG779" s="4550"/>
    </row>
    <row r="780" spans="1:33" s="6147" customFormat="1" ht="27.95" customHeight="1">
      <c r="A780" s="7368"/>
      <c r="B780" s="11647"/>
      <c r="C780" s="11487"/>
      <c r="D780" s="11487"/>
      <c r="E780" s="7060"/>
      <c r="F780" s="7057"/>
      <c r="G780" s="11647"/>
      <c r="H780" s="12561"/>
      <c r="I780" s="7051"/>
      <c r="J780" s="11647"/>
      <c r="K780" s="11647"/>
      <c r="L780" s="7368"/>
      <c r="M780" s="7059"/>
      <c r="N780" s="4550"/>
      <c r="O780" s="5049"/>
      <c r="P780" s="7557"/>
      <c r="Q780" s="11647"/>
      <c r="R780" s="4550"/>
      <c r="S780" s="4550"/>
      <c r="T780" s="4550"/>
      <c r="U780" s="4550"/>
      <c r="V780" s="11647"/>
      <c r="W780" s="4550"/>
      <c r="X780" s="11647"/>
      <c r="Y780" s="4550"/>
      <c r="Z780" s="4550"/>
      <c r="AA780" s="11708"/>
      <c r="AB780" s="4550"/>
      <c r="AC780" s="11844"/>
      <c r="AD780" s="4908"/>
      <c r="AE780" s="11844"/>
      <c r="AF780" s="3536"/>
      <c r="AG780" s="4550"/>
    </row>
    <row r="781" spans="1:33" s="6147" customFormat="1" ht="27.95" customHeight="1">
      <c r="A781" s="7558"/>
      <c r="B781" s="12398"/>
      <c r="C781" s="11486"/>
      <c r="D781" s="11486"/>
      <c r="E781" s="11486"/>
      <c r="F781" s="12094"/>
      <c r="G781" s="9847"/>
      <c r="H781" s="12556"/>
      <c r="I781" s="9847"/>
      <c r="J781" s="9847"/>
      <c r="K781" s="9847"/>
      <c r="L781" s="4550"/>
      <c r="M781" s="12206"/>
      <c r="N781" s="4550"/>
      <c r="O781" s="5049"/>
      <c r="P781" s="5049"/>
      <c r="Q781" s="9847"/>
      <c r="R781" s="4550"/>
      <c r="S781" s="4550"/>
      <c r="T781" s="4550"/>
      <c r="U781" s="4550"/>
      <c r="V781" s="9847"/>
      <c r="W781" s="4550"/>
      <c r="X781" s="9847"/>
      <c r="Y781" s="4550"/>
      <c r="Z781" s="4550"/>
      <c r="AA781" s="11707"/>
      <c r="AB781" s="4550"/>
      <c r="AC781" s="11842"/>
      <c r="AD781" s="4908"/>
      <c r="AE781" s="11842"/>
      <c r="AF781" s="3536"/>
      <c r="AG781" s="4550"/>
    </row>
    <row r="782" spans="1:33" s="6147" customFormat="1" ht="27.95" customHeight="1">
      <c r="A782" s="7559"/>
      <c r="B782" s="11647"/>
      <c r="C782" s="11487"/>
      <c r="D782" s="11487"/>
      <c r="E782" s="11487"/>
      <c r="F782" s="12095"/>
      <c r="G782" s="11647"/>
      <c r="H782" s="12557"/>
      <c r="I782" s="11647"/>
      <c r="J782" s="11647"/>
      <c r="K782" s="11647"/>
      <c r="L782" s="4550"/>
      <c r="M782" s="11647"/>
      <c r="N782" s="4550"/>
      <c r="O782" s="5049"/>
      <c r="P782" s="5049"/>
      <c r="Q782" s="11647"/>
      <c r="R782" s="4550"/>
      <c r="S782" s="4550"/>
      <c r="T782" s="4550"/>
      <c r="U782" s="4550"/>
      <c r="V782" s="11647"/>
      <c r="W782" s="4550"/>
      <c r="X782" s="11647"/>
      <c r="Y782" s="4550"/>
      <c r="Z782" s="4550"/>
      <c r="AA782" s="11708"/>
      <c r="AB782" s="4550"/>
      <c r="AC782" s="11844"/>
      <c r="AD782" s="4908"/>
      <c r="AE782" s="11844"/>
      <c r="AF782" s="3536"/>
      <c r="AG782" s="4550"/>
    </row>
    <row r="783" spans="1:33" s="6147" customFormat="1" ht="27.95" customHeight="1">
      <c r="A783" s="7162"/>
      <c r="B783" s="4550"/>
      <c r="C783" s="4981"/>
      <c r="D783" s="4981"/>
      <c r="E783" s="4981"/>
      <c r="F783" s="4805"/>
      <c r="G783" s="4550"/>
      <c r="H783" s="7549"/>
      <c r="I783" s="4550"/>
      <c r="J783" s="4550"/>
      <c r="K783" s="4550"/>
      <c r="L783" s="4550"/>
      <c r="M783" s="7031"/>
      <c r="N783" s="4550"/>
      <c r="O783" s="5049"/>
      <c r="P783" s="5049"/>
      <c r="Q783" s="4550"/>
      <c r="R783" s="4550"/>
      <c r="S783" s="4550"/>
      <c r="T783" s="4550"/>
      <c r="U783" s="4550"/>
      <c r="V783" s="4550"/>
      <c r="W783" s="4550"/>
      <c r="X783" s="4550"/>
      <c r="Y783" s="4550"/>
      <c r="Z783" s="4550"/>
      <c r="AA783" s="4893"/>
      <c r="AB783" s="4550"/>
      <c r="AC783" s="4908"/>
      <c r="AD783" s="4908"/>
      <c r="AE783" s="4908"/>
      <c r="AF783" s="3536"/>
      <c r="AG783" s="4550"/>
    </row>
    <row r="784" spans="1:33" s="6147" customFormat="1" ht="27.95" customHeight="1">
      <c r="A784" s="7560"/>
      <c r="B784" s="4550"/>
      <c r="C784" s="4981"/>
      <c r="D784" s="4981"/>
      <c r="E784" s="4981"/>
      <c r="F784" s="4805"/>
      <c r="G784" s="4550"/>
      <c r="H784" s="7561"/>
      <c r="I784" s="4550"/>
      <c r="J784" s="4550"/>
      <c r="K784" s="4550"/>
      <c r="L784" s="4550"/>
      <c r="M784" s="7031"/>
      <c r="N784" s="4550"/>
      <c r="O784" s="5049"/>
      <c r="P784" s="5049"/>
      <c r="Q784" s="4550"/>
      <c r="R784" s="4550"/>
      <c r="S784" s="4550"/>
      <c r="T784" s="4550"/>
      <c r="U784" s="4550"/>
      <c r="V784" s="4550"/>
      <c r="W784" s="4550"/>
      <c r="X784" s="4550"/>
      <c r="Y784" s="4550"/>
      <c r="Z784" s="4550"/>
      <c r="AA784" s="4893"/>
      <c r="AB784" s="4550"/>
      <c r="AC784" s="4908"/>
      <c r="AD784" s="4908"/>
      <c r="AE784" s="4908"/>
      <c r="AF784" s="3536"/>
      <c r="AG784" s="4550"/>
    </row>
    <row r="785" spans="1:33" s="6147" customFormat="1" ht="27.95" customHeight="1">
      <c r="A785" s="7560"/>
      <c r="B785" s="4550"/>
      <c r="C785" s="4981"/>
      <c r="D785" s="4981"/>
      <c r="E785" s="4981"/>
      <c r="F785" s="4805"/>
      <c r="G785" s="4550"/>
      <c r="H785" s="7561"/>
      <c r="I785" s="4550"/>
      <c r="J785" s="4550"/>
      <c r="K785" s="4550"/>
      <c r="L785" s="4550"/>
      <c r="M785" s="7031"/>
      <c r="N785" s="4550"/>
      <c r="O785" s="5049"/>
      <c r="P785" s="5049"/>
      <c r="Q785" s="4550"/>
      <c r="R785" s="4550"/>
      <c r="S785" s="4550"/>
      <c r="T785" s="4550"/>
      <c r="U785" s="4550"/>
      <c r="V785" s="4550"/>
      <c r="W785" s="4550"/>
      <c r="X785" s="4550"/>
      <c r="Y785" s="4550"/>
      <c r="Z785" s="4550"/>
      <c r="AA785" s="4893"/>
      <c r="AB785" s="4550"/>
      <c r="AC785" s="4908"/>
      <c r="AD785" s="4908"/>
      <c r="AE785" s="4908"/>
      <c r="AF785" s="3536"/>
      <c r="AG785" s="4550"/>
    </row>
    <row r="786" spans="1:33" s="6147" customFormat="1" ht="27.95" customHeight="1">
      <c r="A786" s="7560"/>
      <c r="B786" s="4550"/>
      <c r="C786" s="4981"/>
      <c r="D786" s="4981"/>
      <c r="E786" s="4981"/>
      <c r="F786" s="4805"/>
      <c r="G786" s="4550"/>
      <c r="H786" s="7561"/>
      <c r="I786" s="4550"/>
      <c r="J786" s="4550"/>
      <c r="K786" s="4550"/>
      <c r="L786" s="4550"/>
      <c r="M786" s="4550"/>
      <c r="N786" s="4550"/>
      <c r="O786" s="5049"/>
      <c r="P786" s="5049"/>
      <c r="Q786" s="4550"/>
      <c r="R786" s="4550"/>
      <c r="S786" s="4550"/>
      <c r="T786" s="4550"/>
      <c r="U786" s="4550"/>
      <c r="V786" s="4550"/>
      <c r="W786" s="4550"/>
      <c r="X786" s="4550"/>
      <c r="Y786" s="4550"/>
      <c r="Z786" s="4550"/>
      <c r="AA786" s="4893"/>
      <c r="AB786" s="4550"/>
      <c r="AC786" s="4908"/>
      <c r="AD786" s="4908"/>
      <c r="AE786" s="4908"/>
      <c r="AF786" s="3536"/>
      <c r="AG786" s="4550"/>
    </row>
    <row r="787" spans="1:33" s="6147" customFormat="1" ht="27.95" customHeight="1">
      <c r="A787" s="7562"/>
      <c r="B787" s="4550"/>
      <c r="C787" s="4981"/>
      <c r="D787" s="4981"/>
      <c r="E787" s="4981"/>
      <c r="F787" s="4805"/>
      <c r="G787" s="4550"/>
      <c r="H787" s="7561"/>
      <c r="I787" s="4550"/>
      <c r="J787" s="4550"/>
      <c r="K787" s="4550"/>
      <c r="L787" s="4550"/>
      <c r="M787" s="4550"/>
      <c r="N787" s="4550"/>
      <c r="O787" s="5049"/>
      <c r="P787" s="5049"/>
      <c r="Q787" s="4550"/>
      <c r="R787" s="4550"/>
      <c r="S787" s="4550"/>
      <c r="T787" s="4550"/>
      <c r="U787" s="4550"/>
      <c r="V787" s="4550"/>
      <c r="W787" s="4550"/>
      <c r="X787" s="4550"/>
      <c r="Y787" s="4550"/>
      <c r="Z787" s="4550"/>
      <c r="AA787" s="4893"/>
      <c r="AB787" s="4550"/>
      <c r="AC787" s="4908"/>
      <c r="AD787" s="4908"/>
      <c r="AE787" s="4908"/>
      <c r="AF787" s="3536"/>
      <c r="AG787" s="4550"/>
    </row>
    <row r="788" spans="1:33" s="6147" customFormat="1" ht="27.95" customHeight="1">
      <c r="A788" s="7560"/>
      <c r="B788" s="4550"/>
      <c r="C788" s="4981"/>
      <c r="D788" s="4981"/>
      <c r="E788" s="4981"/>
      <c r="F788" s="4805"/>
      <c r="G788" s="4550"/>
      <c r="H788" s="7561"/>
      <c r="I788" s="4550"/>
      <c r="J788" s="7265"/>
      <c r="K788" s="7560"/>
      <c r="L788" s="7560"/>
      <c r="M788" s="4550"/>
      <c r="N788" s="4550"/>
      <c r="O788" s="5049"/>
      <c r="P788" s="5049"/>
      <c r="Q788" s="7560"/>
      <c r="R788" s="4550"/>
      <c r="S788" s="4550"/>
      <c r="T788" s="4550"/>
      <c r="U788" s="4550"/>
      <c r="V788" s="4550"/>
      <c r="W788" s="4550"/>
      <c r="X788" s="4550"/>
      <c r="Y788" s="4550"/>
      <c r="Z788" s="4550"/>
      <c r="AA788" s="4893"/>
      <c r="AB788" s="4550"/>
      <c r="AC788" s="4908"/>
      <c r="AD788" s="4908"/>
      <c r="AE788" s="4908"/>
      <c r="AF788" s="3536"/>
      <c r="AG788" s="4550"/>
    </row>
    <row r="789" spans="1:33" s="6147" customFormat="1" ht="27.95" customHeight="1">
      <c r="A789" s="7563"/>
      <c r="B789" s="7563"/>
      <c r="C789" s="4981"/>
      <c r="D789" s="4981"/>
      <c r="E789" s="4981"/>
      <c r="F789" s="4805"/>
      <c r="G789" s="4550"/>
      <c r="H789" s="7549"/>
      <c r="I789" s="7560"/>
      <c r="J789" s="7563"/>
      <c r="K789" s="7560"/>
      <c r="L789" s="7560"/>
      <c r="M789" s="4550"/>
      <c r="N789" s="7564"/>
      <c r="O789" s="5049"/>
      <c r="P789" s="5049"/>
      <c r="Q789" s="7565"/>
      <c r="R789" s="4550"/>
      <c r="S789" s="4550"/>
      <c r="T789" s="4550"/>
      <c r="U789" s="4550"/>
      <c r="V789" s="4550"/>
      <c r="W789" s="4550"/>
      <c r="X789" s="4550"/>
      <c r="Y789" s="4550"/>
      <c r="Z789" s="4550"/>
      <c r="AA789" s="4893"/>
      <c r="AB789" s="4550"/>
      <c r="AC789" s="4908"/>
      <c r="AD789" s="4908"/>
      <c r="AE789" s="4908"/>
      <c r="AF789" s="3536"/>
      <c r="AG789" s="4550"/>
    </row>
    <row r="790" spans="1:33" s="6147" customFormat="1" ht="27.95" customHeight="1">
      <c r="A790" s="7306"/>
      <c r="B790" s="7306"/>
      <c r="C790" s="4981"/>
      <c r="D790" s="4981"/>
      <c r="E790" s="4981"/>
      <c r="F790" s="4805"/>
      <c r="G790" s="4550"/>
      <c r="H790" s="7566"/>
      <c r="I790" s="4550"/>
      <c r="J790" s="7306"/>
      <c r="K790" s="4550"/>
      <c r="L790" s="7567"/>
      <c r="M790" s="4550"/>
      <c r="N790" s="4550"/>
      <c r="O790" s="5049"/>
      <c r="P790" s="5049"/>
      <c r="Q790" s="4550"/>
      <c r="R790" s="4550"/>
      <c r="S790" s="4550"/>
      <c r="T790" s="4550"/>
      <c r="U790" s="4550"/>
      <c r="V790" s="4550"/>
      <c r="W790" s="4550"/>
      <c r="X790" s="4550"/>
      <c r="Y790" s="4550"/>
      <c r="Z790" s="4550"/>
      <c r="AA790" s="4893"/>
      <c r="AB790" s="4550"/>
      <c r="AC790" s="4908"/>
      <c r="AD790" s="4908"/>
      <c r="AE790" s="4908"/>
      <c r="AF790" s="3536"/>
      <c r="AG790" s="4550"/>
    </row>
    <row r="791" spans="1:33" s="6147" customFormat="1" ht="27.95" customHeight="1">
      <c r="A791" s="7567"/>
      <c r="B791" s="4550"/>
      <c r="C791" s="4981"/>
      <c r="D791" s="4981"/>
      <c r="E791" s="4981"/>
      <c r="F791" s="4805"/>
      <c r="G791" s="4550"/>
      <c r="H791" s="7566"/>
      <c r="I791" s="4550"/>
      <c r="J791" s="4550"/>
      <c r="K791" s="4550"/>
      <c r="L791" s="7567"/>
      <c r="M791" s="7031"/>
      <c r="N791" s="4550"/>
      <c r="O791" s="5049"/>
      <c r="P791" s="5049"/>
      <c r="Q791" s="4550"/>
      <c r="R791" s="4550"/>
      <c r="S791" s="4550"/>
      <c r="T791" s="4550"/>
      <c r="U791" s="4550"/>
      <c r="V791" s="4550"/>
      <c r="W791" s="4550"/>
      <c r="X791" s="4550"/>
      <c r="Y791" s="4550"/>
      <c r="Z791" s="4550"/>
      <c r="AA791" s="4893"/>
      <c r="AB791" s="4550"/>
      <c r="AC791" s="4908"/>
      <c r="AD791" s="4908"/>
      <c r="AE791" s="4908"/>
      <c r="AF791" s="3536"/>
      <c r="AG791" s="4550"/>
    </row>
    <row r="792" spans="1:33" s="6147" customFormat="1" ht="27.95" customHeight="1">
      <c r="A792" s="7568"/>
      <c r="B792" s="4550"/>
      <c r="C792" s="4981"/>
      <c r="D792" s="4981"/>
      <c r="E792" s="4981"/>
      <c r="F792" s="4805"/>
      <c r="G792" s="4550"/>
      <c r="H792" s="7566"/>
      <c r="I792" s="4550"/>
      <c r="J792" s="4550"/>
      <c r="K792" s="4550"/>
      <c r="L792" s="7567"/>
      <c r="M792" s="7031"/>
      <c r="N792" s="4550"/>
      <c r="O792" s="5049"/>
      <c r="P792" s="5049"/>
      <c r="Q792" s="4550"/>
      <c r="R792" s="4550"/>
      <c r="S792" s="4550"/>
      <c r="T792" s="4550"/>
      <c r="U792" s="4550"/>
      <c r="V792" s="4550"/>
      <c r="W792" s="4550"/>
      <c r="X792" s="4550"/>
      <c r="Y792" s="4550"/>
      <c r="Z792" s="4550"/>
      <c r="AA792" s="4893"/>
      <c r="AB792" s="4550"/>
      <c r="AC792" s="4908"/>
      <c r="AD792" s="4908"/>
      <c r="AE792" s="4908"/>
      <c r="AF792" s="3536"/>
      <c r="AG792" s="4550"/>
    </row>
    <row r="793" spans="1:33" s="6147" customFormat="1" ht="27.95" customHeight="1">
      <c r="A793" s="7236"/>
      <c r="B793" s="4550"/>
      <c r="C793" s="4981"/>
      <c r="D793" s="4981"/>
      <c r="E793" s="4981"/>
      <c r="F793" s="4805"/>
      <c r="G793" s="4550"/>
      <c r="H793" s="7566"/>
      <c r="I793" s="4550"/>
      <c r="J793" s="4550"/>
      <c r="K793" s="4550"/>
      <c r="L793" s="7567"/>
      <c r="M793" s="7031"/>
      <c r="N793" s="4550"/>
      <c r="O793" s="5049"/>
      <c r="P793" s="5049"/>
      <c r="Q793" s="4550"/>
      <c r="R793" s="4550"/>
      <c r="S793" s="4550"/>
      <c r="T793" s="4550"/>
      <c r="U793" s="4550"/>
      <c r="V793" s="4550"/>
      <c r="W793" s="4550"/>
      <c r="X793" s="4550"/>
      <c r="Y793" s="4550"/>
      <c r="Z793" s="4550"/>
      <c r="AA793" s="4893"/>
      <c r="AB793" s="4550"/>
      <c r="AC793" s="4908"/>
      <c r="AD793" s="4908"/>
      <c r="AE793" s="4908"/>
      <c r="AF793" s="3536"/>
      <c r="AG793" s="4550"/>
    </row>
    <row r="794" spans="1:33" s="6147" customFormat="1" ht="27.95" customHeight="1">
      <c r="A794" s="7567"/>
      <c r="B794" s="4550"/>
      <c r="C794" s="4981"/>
      <c r="D794" s="4981"/>
      <c r="E794" s="4981"/>
      <c r="F794" s="4805"/>
      <c r="G794" s="4550"/>
      <c r="H794" s="7566"/>
      <c r="I794" s="4550"/>
      <c r="J794" s="4550"/>
      <c r="K794" s="4550"/>
      <c r="L794" s="7567"/>
      <c r="M794" s="4550"/>
      <c r="N794" s="4550"/>
      <c r="O794" s="5049"/>
      <c r="P794" s="5049"/>
      <c r="Q794" s="4550"/>
      <c r="R794" s="4550"/>
      <c r="S794" s="4550"/>
      <c r="T794" s="4550"/>
      <c r="U794" s="4550"/>
      <c r="V794" s="4550"/>
      <c r="W794" s="4550"/>
      <c r="X794" s="4550"/>
      <c r="Y794" s="4550"/>
      <c r="Z794" s="4550"/>
      <c r="AA794" s="4893"/>
      <c r="AB794" s="4550"/>
      <c r="AC794" s="4908"/>
      <c r="AD794" s="4908"/>
      <c r="AE794" s="4908"/>
      <c r="AF794" s="3536"/>
      <c r="AG794" s="4550"/>
    </row>
    <row r="795" spans="1:33" s="6147" customFormat="1" ht="27.95" customHeight="1">
      <c r="A795" s="7336"/>
      <c r="B795" s="4550"/>
      <c r="C795" s="4981"/>
      <c r="D795" s="4981"/>
      <c r="E795" s="4981"/>
      <c r="F795" s="4805"/>
      <c r="G795" s="4550"/>
      <c r="H795" s="7566"/>
      <c r="I795" s="4550"/>
      <c r="J795" s="4550"/>
      <c r="K795" s="4550"/>
      <c r="L795" s="7567"/>
      <c r="M795" s="4550"/>
      <c r="N795" s="4550"/>
      <c r="O795" s="5049"/>
      <c r="P795" s="5049"/>
      <c r="Q795" s="4550"/>
      <c r="R795" s="4550"/>
      <c r="S795" s="4550"/>
      <c r="T795" s="4550"/>
      <c r="U795" s="4550"/>
      <c r="V795" s="4550"/>
      <c r="W795" s="4550"/>
      <c r="X795" s="4550"/>
      <c r="Y795" s="4550"/>
      <c r="Z795" s="4550"/>
      <c r="AA795" s="4893"/>
      <c r="AB795" s="4550"/>
      <c r="AC795" s="4908"/>
      <c r="AD795" s="4908"/>
      <c r="AE795" s="4908"/>
      <c r="AF795" s="3536"/>
      <c r="AG795" s="4550"/>
    </row>
    <row r="796" spans="1:33" s="6147" customFormat="1" ht="27.95" customHeight="1">
      <c r="A796" s="7567"/>
      <c r="B796" s="4550"/>
      <c r="C796" s="4981"/>
      <c r="D796" s="4981"/>
      <c r="E796" s="4981"/>
      <c r="F796" s="4805"/>
      <c r="G796" s="4550"/>
      <c r="H796" s="7566"/>
      <c r="I796" s="4550"/>
      <c r="J796" s="4550"/>
      <c r="K796" s="4550"/>
      <c r="L796" s="7569"/>
      <c r="M796" s="4550"/>
      <c r="N796" s="4550"/>
      <c r="O796" s="5049"/>
      <c r="P796" s="5049"/>
      <c r="Q796" s="4550"/>
      <c r="R796" s="4550"/>
      <c r="S796" s="4550"/>
      <c r="T796" s="4550"/>
      <c r="U796" s="4550"/>
      <c r="V796" s="4550"/>
      <c r="W796" s="4550"/>
      <c r="X796" s="4550"/>
      <c r="Y796" s="4550"/>
      <c r="Z796" s="4550"/>
      <c r="AA796" s="4893"/>
      <c r="AB796" s="4550"/>
      <c r="AC796" s="4908"/>
      <c r="AD796" s="4908"/>
      <c r="AE796" s="4908"/>
      <c r="AF796" s="3536"/>
      <c r="AG796" s="4550"/>
    </row>
    <row r="797" spans="1:33" s="6147" customFormat="1" ht="27.95" customHeight="1">
      <c r="A797" s="7293"/>
      <c r="B797" s="4550"/>
      <c r="C797" s="4981"/>
      <c r="D797" s="4981"/>
      <c r="E797" s="4981"/>
      <c r="F797" s="4805"/>
      <c r="G797" s="4550"/>
      <c r="H797" s="7566"/>
      <c r="I797" s="4550"/>
      <c r="J797" s="4550"/>
      <c r="K797" s="4550"/>
      <c r="L797" s="7567"/>
      <c r="M797" s="7031"/>
      <c r="N797" s="4550"/>
      <c r="O797" s="5049"/>
      <c r="P797" s="5049"/>
      <c r="Q797" s="4550"/>
      <c r="R797" s="4550"/>
      <c r="S797" s="4550"/>
      <c r="T797" s="4550"/>
      <c r="U797" s="4550"/>
      <c r="V797" s="4550"/>
      <c r="W797" s="4550"/>
      <c r="X797" s="4550"/>
      <c r="Y797" s="4550"/>
      <c r="Z797" s="4550"/>
      <c r="AA797" s="4893"/>
      <c r="AB797" s="4550"/>
      <c r="AC797" s="4908"/>
      <c r="AD797" s="4908"/>
      <c r="AE797" s="4908"/>
      <c r="AF797" s="3536"/>
      <c r="AG797" s="4550"/>
    </row>
    <row r="798" spans="1:33" s="6147" customFormat="1" ht="27.95" customHeight="1">
      <c r="A798" s="7362"/>
      <c r="B798" s="4550"/>
      <c r="C798" s="4981"/>
      <c r="D798" s="4981"/>
      <c r="E798" s="4981"/>
      <c r="F798" s="4805"/>
      <c r="G798" s="4550"/>
      <c r="H798" s="7566"/>
      <c r="I798" s="4550"/>
      <c r="J798" s="4550"/>
      <c r="K798" s="4550"/>
      <c r="L798" s="7567"/>
      <c r="M798" s="7031"/>
      <c r="N798" s="4550"/>
      <c r="O798" s="5049"/>
      <c r="P798" s="5049"/>
      <c r="Q798" s="4550"/>
      <c r="R798" s="4550"/>
      <c r="S798" s="4550"/>
      <c r="T798" s="4550"/>
      <c r="U798" s="4550"/>
      <c r="V798" s="4550"/>
      <c r="W798" s="4550"/>
      <c r="X798" s="4550"/>
      <c r="Y798" s="4550"/>
      <c r="Z798" s="4550"/>
      <c r="AA798" s="4893"/>
      <c r="AB798" s="4550"/>
      <c r="AC798" s="4908"/>
      <c r="AD798" s="4908"/>
      <c r="AE798" s="4908"/>
      <c r="AF798" s="3536"/>
      <c r="AG798" s="4550"/>
    </row>
    <row r="799" spans="1:33" s="6147" customFormat="1" ht="27.95" customHeight="1">
      <c r="A799" s="7307"/>
      <c r="B799" s="4550"/>
      <c r="C799" s="4981"/>
      <c r="D799" s="4981"/>
      <c r="E799" s="4981"/>
      <c r="F799" s="4805"/>
      <c r="G799" s="4550"/>
      <c r="H799" s="7566"/>
      <c r="I799" s="4550"/>
      <c r="J799" s="4550"/>
      <c r="K799" s="4550"/>
      <c r="L799" s="7567"/>
      <c r="M799" s="4550"/>
      <c r="N799" s="4550"/>
      <c r="O799" s="5049"/>
      <c r="P799" s="5049"/>
      <c r="Q799" s="4550"/>
      <c r="R799" s="4550"/>
      <c r="S799" s="4550"/>
      <c r="T799" s="4550"/>
      <c r="U799" s="4550"/>
      <c r="V799" s="4550"/>
      <c r="W799" s="4550"/>
      <c r="X799" s="4550"/>
      <c r="Y799" s="4550"/>
      <c r="Z799" s="4550"/>
      <c r="AA799" s="4893"/>
      <c r="AB799" s="4550"/>
      <c r="AC799" s="4908"/>
      <c r="AD799" s="4908"/>
      <c r="AE799" s="4908"/>
      <c r="AF799" s="3536"/>
      <c r="AG799" s="4550"/>
    </row>
    <row r="800" spans="1:33" s="6147" customFormat="1" ht="27.95" customHeight="1">
      <c r="A800" s="7206"/>
      <c r="B800" s="4550"/>
      <c r="C800" s="4981"/>
      <c r="D800" s="4981"/>
      <c r="E800" s="4981"/>
      <c r="F800" s="4805"/>
      <c r="G800" s="4550"/>
      <c r="H800" s="7549"/>
      <c r="I800" s="4550"/>
      <c r="J800" s="4550"/>
      <c r="K800" s="4550"/>
      <c r="L800" s="7569"/>
      <c r="M800" s="4550"/>
      <c r="N800" s="4550"/>
      <c r="O800" s="5049"/>
      <c r="P800" s="5049"/>
      <c r="Q800" s="4550"/>
      <c r="R800" s="4550"/>
      <c r="S800" s="4550"/>
      <c r="T800" s="4550"/>
      <c r="U800" s="4550"/>
      <c r="V800" s="4550"/>
      <c r="W800" s="4550"/>
      <c r="X800" s="4550"/>
      <c r="Y800" s="4550"/>
      <c r="Z800" s="4550"/>
      <c r="AA800" s="4893"/>
      <c r="AB800" s="4550"/>
      <c r="AC800" s="4908"/>
      <c r="AD800" s="4908"/>
      <c r="AE800" s="4908"/>
      <c r="AF800" s="3536"/>
      <c r="AG800" s="4550"/>
    </row>
    <row r="801" spans="1:33" s="6147" customFormat="1" ht="27.95" customHeight="1">
      <c r="A801" s="7307"/>
      <c r="B801" s="7307"/>
      <c r="C801" s="4981"/>
      <c r="D801" s="4981"/>
      <c r="E801" s="7081"/>
      <c r="F801" s="4805"/>
      <c r="G801" s="4550"/>
      <c r="H801" s="7570"/>
      <c r="I801" s="4550"/>
      <c r="J801" s="7307"/>
      <c r="K801" s="4550"/>
      <c r="L801" s="7571"/>
      <c r="M801" s="7031"/>
      <c r="N801" s="4550"/>
      <c r="O801" s="5049"/>
      <c r="P801" s="5049"/>
      <c r="Q801" s="4550"/>
      <c r="R801" s="4550"/>
      <c r="S801" s="4550"/>
      <c r="T801" s="4550"/>
      <c r="U801" s="4550"/>
      <c r="V801" s="4550"/>
      <c r="W801" s="4550"/>
      <c r="X801" s="4550"/>
      <c r="Y801" s="4550"/>
      <c r="Z801" s="4550"/>
      <c r="AA801" s="4893"/>
      <c r="AB801" s="4550"/>
      <c r="AC801" s="4908"/>
      <c r="AD801" s="4908"/>
      <c r="AE801" s="4908"/>
      <c r="AF801" s="3536"/>
      <c r="AG801" s="4550"/>
    </row>
    <row r="802" spans="1:33" s="6147" customFormat="1" ht="27.95" customHeight="1">
      <c r="A802" s="7292"/>
      <c r="B802" s="7292"/>
      <c r="C802" s="4981"/>
      <c r="D802" s="4981"/>
      <c r="E802" s="4981"/>
      <c r="F802" s="4805"/>
      <c r="G802" s="4550"/>
      <c r="H802" s="7570"/>
      <c r="I802" s="4550"/>
      <c r="J802" s="7292"/>
      <c r="K802" s="7569"/>
      <c r="L802" s="7569"/>
      <c r="M802" s="7031"/>
      <c r="N802" s="4550"/>
      <c r="O802" s="5049"/>
      <c r="P802" s="5049"/>
      <c r="Q802" s="7569"/>
      <c r="R802" s="4550"/>
      <c r="S802" s="4550"/>
      <c r="T802" s="4550"/>
      <c r="U802" s="4550"/>
      <c r="V802" s="4550"/>
      <c r="W802" s="4550"/>
      <c r="X802" s="4550"/>
      <c r="Y802" s="4550"/>
      <c r="Z802" s="4550"/>
      <c r="AA802" s="4893"/>
      <c r="AB802" s="4550"/>
      <c r="AC802" s="4908"/>
      <c r="AD802" s="4908"/>
      <c r="AE802" s="4908"/>
      <c r="AF802" s="3536"/>
      <c r="AG802" s="4550"/>
    </row>
    <row r="803" spans="1:33" s="6147" customFormat="1" ht="27.95" customHeight="1">
      <c r="A803" s="7569"/>
      <c r="B803" s="7569"/>
      <c r="C803" s="4981"/>
      <c r="D803" s="4981"/>
      <c r="E803" s="4981"/>
      <c r="F803" s="4805"/>
      <c r="G803" s="4550"/>
      <c r="H803" s="7570"/>
      <c r="I803" s="4550"/>
      <c r="J803" s="7569"/>
      <c r="K803" s="7569"/>
      <c r="L803" s="7569"/>
      <c r="M803" s="4550"/>
      <c r="N803" s="4550"/>
      <c r="O803" s="5049"/>
      <c r="P803" s="5049"/>
      <c r="Q803" s="7569"/>
      <c r="R803" s="4550"/>
      <c r="S803" s="4550"/>
      <c r="T803" s="4550"/>
      <c r="U803" s="4550"/>
      <c r="V803" s="4550"/>
      <c r="W803" s="4550"/>
      <c r="X803" s="4550"/>
      <c r="Y803" s="4550"/>
      <c r="Z803" s="4550"/>
      <c r="AA803" s="4893"/>
      <c r="AB803" s="4550"/>
      <c r="AC803" s="4908"/>
      <c r="AD803" s="4908"/>
      <c r="AE803" s="4908"/>
      <c r="AF803" s="3536"/>
      <c r="AG803" s="4550"/>
    </row>
    <row r="804" spans="1:33" s="6147" customFormat="1" ht="27.95" customHeight="1">
      <c r="A804" s="7569"/>
      <c r="B804" s="7569"/>
      <c r="C804" s="4981"/>
      <c r="D804" s="4981"/>
      <c r="E804" s="4981"/>
      <c r="F804" s="4805"/>
      <c r="G804" s="4550"/>
      <c r="H804" s="7570"/>
      <c r="I804" s="4550"/>
      <c r="J804" s="7572"/>
      <c r="K804" s="7569"/>
      <c r="L804" s="7569"/>
      <c r="M804" s="4550"/>
      <c r="N804" s="4550"/>
      <c r="O804" s="5049"/>
      <c r="P804" s="5049"/>
      <c r="Q804" s="7569"/>
      <c r="R804" s="4550"/>
      <c r="S804" s="4550"/>
      <c r="T804" s="4550"/>
      <c r="U804" s="4550"/>
      <c r="V804" s="4550"/>
      <c r="W804" s="4550"/>
      <c r="X804" s="4550"/>
      <c r="Y804" s="4550"/>
      <c r="Z804" s="4550"/>
      <c r="AA804" s="4893"/>
      <c r="AB804" s="4550"/>
      <c r="AC804" s="4908"/>
      <c r="AD804" s="4908"/>
      <c r="AE804" s="4908"/>
      <c r="AF804" s="3536"/>
      <c r="AG804" s="4550"/>
    </row>
    <row r="805" spans="1:33" s="6147" customFormat="1" ht="27.95" customHeight="1">
      <c r="A805" s="7374"/>
      <c r="B805" s="7374"/>
      <c r="C805" s="4981"/>
      <c r="D805" s="4981"/>
      <c r="E805" s="7081"/>
      <c r="F805" s="4805"/>
      <c r="G805" s="4550"/>
      <c r="H805" s="7549"/>
      <c r="I805" s="7569"/>
      <c r="J805" s="7374"/>
      <c r="K805" s="7569"/>
      <c r="L805" s="7178"/>
      <c r="M805" s="7031"/>
      <c r="N805" s="7569"/>
      <c r="O805" s="5049"/>
      <c r="P805" s="5049"/>
      <c r="Q805" s="7569"/>
      <c r="R805" s="4550"/>
      <c r="S805" s="4550"/>
      <c r="T805" s="4550"/>
      <c r="U805" s="4550"/>
      <c r="V805" s="4550"/>
      <c r="W805" s="4550"/>
      <c r="X805" s="4550"/>
      <c r="Y805" s="4550"/>
      <c r="Z805" s="4550"/>
      <c r="AA805" s="6273"/>
      <c r="AB805" s="4550"/>
      <c r="AC805" s="4908"/>
      <c r="AD805" s="4908"/>
      <c r="AE805" s="4908"/>
      <c r="AF805" s="3536"/>
      <c r="AG805" s="4550"/>
    </row>
    <row r="806" spans="1:33" s="6147" customFormat="1" ht="27.95" customHeight="1">
      <c r="A806" s="7333"/>
      <c r="B806" s="7333"/>
      <c r="C806" s="4981"/>
      <c r="D806" s="4981"/>
      <c r="E806" s="4981"/>
      <c r="F806" s="4805"/>
      <c r="G806" s="4550"/>
      <c r="H806" s="7570"/>
      <c r="I806" s="4550"/>
      <c r="J806" s="7333"/>
      <c r="K806" s="7279"/>
      <c r="L806" s="4550"/>
      <c r="M806" s="7031"/>
      <c r="N806" s="4550"/>
      <c r="O806" s="5049"/>
      <c r="P806" s="5049"/>
      <c r="Q806" s="7569"/>
      <c r="R806" s="4550"/>
      <c r="S806" s="4550"/>
      <c r="T806" s="4550"/>
      <c r="U806" s="4550"/>
      <c r="V806" s="7302"/>
      <c r="W806" s="4550"/>
      <c r="X806" s="7302"/>
      <c r="Y806" s="4550"/>
      <c r="Z806" s="4550"/>
      <c r="AA806" s="4893"/>
      <c r="AB806" s="4550"/>
      <c r="AC806" s="4908"/>
      <c r="AD806" s="4908"/>
      <c r="AE806" s="4908"/>
      <c r="AF806" s="3536"/>
      <c r="AG806" s="4550"/>
    </row>
    <row r="807" spans="1:33" s="6147" customFormat="1" ht="27.95" customHeight="1">
      <c r="A807" s="7279"/>
      <c r="B807" s="7279"/>
      <c r="C807" s="4981"/>
      <c r="D807" s="4981"/>
      <c r="E807" s="4981"/>
      <c r="F807" s="4805"/>
      <c r="G807" s="4550"/>
      <c r="H807" s="7570"/>
      <c r="I807" s="4550"/>
      <c r="J807" s="7279"/>
      <c r="K807" s="7569"/>
      <c r="L807" s="7569"/>
      <c r="M807" s="4550"/>
      <c r="N807" s="4550"/>
      <c r="O807" s="5049"/>
      <c r="P807" s="5049"/>
      <c r="Q807" s="7569"/>
      <c r="R807" s="4550"/>
      <c r="S807" s="4550"/>
      <c r="T807" s="4550"/>
      <c r="U807" s="4550"/>
      <c r="V807" s="4550"/>
      <c r="W807" s="4550"/>
      <c r="X807" s="4550"/>
      <c r="Y807" s="4550"/>
      <c r="Z807" s="4550"/>
      <c r="AA807" s="4893"/>
      <c r="AB807" s="4550"/>
      <c r="AC807" s="4908"/>
      <c r="AD807" s="4908"/>
      <c r="AE807" s="4908"/>
      <c r="AF807" s="3536"/>
      <c r="AG807" s="4550"/>
    </row>
    <row r="808" spans="1:33" s="6147" customFormat="1" ht="27.95" customHeight="1">
      <c r="A808" s="7569"/>
      <c r="B808" s="7569"/>
      <c r="C808" s="4981"/>
      <c r="D808" s="4981"/>
      <c r="E808" s="4981"/>
      <c r="F808" s="4805"/>
      <c r="G808" s="4550"/>
      <c r="H808" s="7570"/>
      <c r="I808" s="4550"/>
      <c r="J808" s="7569"/>
      <c r="K808" s="7569"/>
      <c r="L808" s="7569"/>
      <c r="M808" s="4550"/>
      <c r="N808" s="4550"/>
      <c r="O808" s="5049"/>
      <c r="P808" s="5049"/>
      <c r="Q808" s="7569"/>
      <c r="R808" s="4550"/>
      <c r="S808" s="4550"/>
      <c r="T808" s="4550"/>
      <c r="U808" s="4550"/>
      <c r="V808" s="4550"/>
      <c r="W808" s="4550"/>
      <c r="X808" s="4550"/>
      <c r="Y808" s="4550"/>
      <c r="Z808" s="4550"/>
      <c r="AA808" s="4893"/>
      <c r="AB808" s="4550"/>
      <c r="AC808" s="4908"/>
      <c r="AD808" s="4908"/>
      <c r="AE808" s="4908"/>
      <c r="AF808" s="3536"/>
      <c r="AG808" s="4550"/>
    </row>
    <row r="809" spans="1:33" s="6147" customFormat="1" ht="27.95" customHeight="1">
      <c r="A809" s="7569"/>
      <c r="B809" s="7569"/>
      <c r="C809" s="4981"/>
      <c r="D809" s="4981"/>
      <c r="E809" s="4981"/>
      <c r="F809" s="4805"/>
      <c r="G809" s="4550"/>
      <c r="H809" s="7570"/>
      <c r="I809" s="4550"/>
      <c r="J809" s="7569"/>
      <c r="K809" s="7569"/>
      <c r="L809" s="7569"/>
      <c r="M809" s="7031"/>
      <c r="N809" s="4550"/>
      <c r="O809" s="5049"/>
      <c r="P809" s="5049"/>
      <c r="Q809" s="7335"/>
      <c r="R809" s="4550"/>
      <c r="S809" s="4550"/>
      <c r="T809" s="4550"/>
      <c r="U809" s="4550"/>
      <c r="V809" s="4550"/>
      <c r="W809" s="4550"/>
      <c r="X809" s="4550"/>
      <c r="Y809" s="4550"/>
      <c r="Z809" s="4550"/>
      <c r="AA809" s="4893"/>
      <c r="AB809" s="4550"/>
      <c r="AC809" s="4908"/>
      <c r="AD809" s="4908"/>
      <c r="AE809" s="4908"/>
      <c r="AF809" s="3536"/>
      <c r="AG809" s="4550"/>
    </row>
    <row r="810" spans="1:33" s="6147" customFormat="1" ht="27.95" customHeight="1">
      <c r="A810" s="7230"/>
      <c r="B810" s="4550"/>
      <c r="C810" s="4981"/>
      <c r="D810" s="4981"/>
      <c r="E810" s="4981"/>
      <c r="F810" s="4805"/>
      <c r="G810" s="4550"/>
      <c r="H810" s="7573"/>
      <c r="I810" s="4550"/>
      <c r="J810" s="4550"/>
      <c r="K810" s="4550"/>
      <c r="L810" s="7279"/>
      <c r="M810" s="7031"/>
      <c r="N810" s="4550"/>
      <c r="O810" s="5049"/>
      <c r="P810" s="5049"/>
      <c r="Q810" s="4550"/>
      <c r="R810" s="4550"/>
      <c r="S810" s="4550"/>
      <c r="T810" s="4550"/>
      <c r="U810" s="4550"/>
      <c r="V810" s="4550"/>
      <c r="W810" s="4550"/>
      <c r="X810" s="4550"/>
      <c r="Y810" s="4550"/>
      <c r="Z810" s="4550"/>
      <c r="AA810" s="4893"/>
      <c r="AB810" s="4550"/>
      <c r="AC810" s="4908"/>
      <c r="AD810" s="4908"/>
      <c r="AE810" s="4908"/>
      <c r="AF810" s="3536"/>
      <c r="AG810" s="4550"/>
    </row>
    <row r="811" spans="1:33" s="6147" customFormat="1" ht="27.95" customHeight="1">
      <c r="A811" s="7306"/>
      <c r="B811" s="7306"/>
      <c r="C811" s="4981"/>
      <c r="D811" s="4981"/>
      <c r="E811" s="4981"/>
      <c r="F811" s="4805"/>
      <c r="G811" s="4550"/>
      <c r="H811" s="7573"/>
      <c r="I811" s="4550"/>
      <c r="J811" s="7306"/>
      <c r="K811" s="4550"/>
      <c r="L811" s="7335"/>
      <c r="M811" s="4550"/>
      <c r="N811" s="4550"/>
      <c r="O811" s="5049"/>
      <c r="P811" s="5049"/>
      <c r="Q811" s="4550"/>
      <c r="R811" s="4550"/>
      <c r="S811" s="4550"/>
      <c r="T811" s="4550"/>
      <c r="U811" s="4550"/>
      <c r="V811" s="4550"/>
      <c r="W811" s="4550"/>
      <c r="X811" s="4550"/>
      <c r="Y811" s="4550"/>
      <c r="Z811" s="4550"/>
      <c r="AA811" s="4893"/>
      <c r="AB811" s="4550"/>
      <c r="AC811" s="4908"/>
      <c r="AD811" s="4908"/>
      <c r="AE811" s="4908"/>
      <c r="AF811" s="3536"/>
      <c r="AG811" s="4550"/>
    </row>
    <row r="812" spans="1:33" s="6147" customFormat="1" ht="27.95" customHeight="1">
      <c r="A812" s="7335"/>
      <c r="B812" s="4550"/>
      <c r="C812" s="4981"/>
      <c r="D812" s="4981"/>
      <c r="E812" s="4981"/>
      <c r="F812" s="4805"/>
      <c r="G812" s="4550"/>
      <c r="H812" s="7573"/>
      <c r="I812" s="4550"/>
      <c r="J812" s="4550"/>
      <c r="K812" s="4550"/>
      <c r="L812" s="7335"/>
      <c r="M812" s="7031"/>
      <c r="N812" s="4550"/>
      <c r="O812" s="5049"/>
      <c r="P812" s="5049"/>
      <c r="Q812" s="4550"/>
      <c r="R812" s="4550"/>
      <c r="S812" s="4550"/>
      <c r="T812" s="4550"/>
      <c r="U812" s="4550"/>
      <c r="V812" s="4550"/>
      <c r="W812" s="4550"/>
      <c r="X812" s="4550"/>
      <c r="Y812" s="4550"/>
      <c r="Z812" s="4550"/>
      <c r="AA812" s="4893"/>
      <c r="AB812" s="4550"/>
      <c r="AC812" s="4908"/>
      <c r="AD812" s="4908"/>
      <c r="AE812" s="4908"/>
      <c r="AF812" s="3536"/>
      <c r="AG812" s="4550"/>
    </row>
    <row r="813" spans="1:33" s="6147" customFormat="1" ht="27.95" customHeight="1">
      <c r="A813" s="7574"/>
      <c r="B813" s="7335"/>
      <c r="C813" s="4981"/>
      <c r="D813" s="4981"/>
      <c r="E813" s="4981"/>
      <c r="F813" s="4805"/>
      <c r="G813" s="4550"/>
      <c r="H813" s="7573"/>
      <c r="I813" s="4550"/>
      <c r="J813" s="7335"/>
      <c r="K813" s="7335"/>
      <c r="L813" s="7335"/>
      <c r="M813" s="4550"/>
      <c r="N813" s="4550"/>
      <c r="O813" s="5049"/>
      <c r="P813" s="5049"/>
      <c r="Q813" s="7335"/>
      <c r="R813" s="4550"/>
      <c r="S813" s="4550"/>
      <c r="T813" s="4550"/>
      <c r="U813" s="4550"/>
      <c r="V813" s="4550"/>
      <c r="W813" s="4550"/>
      <c r="X813" s="4550"/>
      <c r="Y813" s="4550"/>
      <c r="Z813" s="4550"/>
      <c r="AA813" s="4893"/>
      <c r="AB813" s="4550"/>
      <c r="AC813" s="4908"/>
      <c r="AD813" s="4908"/>
      <c r="AE813" s="4908"/>
      <c r="AF813" s="3536"/>
      <c r="AG813" s="4550"/>
    </row>
    <row r="814" spans="1:33" s="6147" customFormat="1" ht="27.95" customHeight="1">
      <c r="A814" s="7335"/>
      <c r="B814" s="7575"/>
      <c r="C814" s="4981"/>
      <c r="D814" s="4981"/>
      <c r="E814" s="7081"/>
      <c r="F814" s="4805"/>
      <c r="G814" s="4550"/>
      <c r="H814" s="7573"/>
      <c r="I814" s="4550"/>
      <c r="J814" s="7335"/>
      <c r="K814" s="7335"/>
      <c r="L814" s="7335"/>
      <c r="M814" s="4550"/>
      <c r="N814" s="4550"/>
      <c r="O814" s="5049"/>
      <c r="P814" s="5049"/>
      <c r="Q814" s="7335"/>
      <c r="R814" s="4550"/>
      <c r="S814" s="4550"/>
      <c r="T814" s="4550"/>
      <c r="U814" s="4550"/>
      <c r="V814" s="4550"/>
      <c r="W814" s="4550"/>
      <c r="X814" s="4550"/>
      <c r="Y814" s="4550"/>
      <c r="Z814" s="4550"/>
      <c r="AA814" s="4893"/>
      <c r="AB814" s="4550"/>
      <c r="AC814" s="4908"/>
      <c r="AD814" s="4908"/>
      <c r="AE814" s="4908"/>
      <c r="AF814" s="3536"/>
      <c r="AG814" s="4550"/>
    </row>
    <row r="815" spans="1:33" s="6147" customFormat="1" ht="27.95" customHeight="1">
      <c r="A815" s="7479"/>
      <c r="B815" s="4550"/>
      <c r="C815" s="4981"/>
      <c r="D815" s="4981"/>
      <c r="E815" s="4981"/>
      <c r="F815" s="4805"/>
      <c r="G815" s="4550"/>
      <c r="H815" s="7573"/>
      <c r="I815" s="4550"/>
      <c r="J815" s="7479"/>
      <c r="K815" s="7335"/>
      <c r="L815" s="7335"/>
      <c r="M815" s="4550"/>
      <c r="N815" s="4550"/>
      <c r="O815" s="5049"/>
      <c r="P815" s="5049"/>
      <c r="Q815" s="7335"/>
      <c r="R815" s="4550"/>
      <c r="S815" s="4550"/>
      <c r="T815" s="4550"/>
      <c r="U815" s="4550"/>
      <c r="V815" s="4550"/>
      <c r="W815" s="4550"/>
      <c r="X815" s="4550"/>
      <c r="Y815" s="4550"/>
      <c r="Z815" s="4550"/>
      <c r="AA815" s="4893"/>
      <c r="AB815" s="4550"/>
      <c r="AC815" s="4908"/>
      <c r="AD815" s="4908"/>
      <c r="AE815" s="4908"/>
      <c r="AF815" s="3536"/>
      <c r="AG815" s="4550"/>
    </row>
    <row r="816" spans="1:33" s="6147" customFormat="1" ht="27.95" customHeight="1">
      <c r="A816" s="7195"/>
      <c r="B816" s="7195"/>
      <c r="C816" s="4981"/>
      <c r="D816" s="4981"/>
      <c r="E816" s="4981"/>
      <c r="F816" s="4805"/>
      <c r="G816" s="4550"/>
      <c r="H816" s="7573"/>
      <c r="I816" s="4550"/>
      <c r="J816" s="7195"/>
      <c r="K816" s="7335"/>
      <c r="L816" s="7335"/>
      <c r="M816" s="4550"/>
      <c r="N816" s="4550"/>
      <c r="O816" s="5049"/>
      <c r="P816" s="5049"/>
      <c r="Q816" s="7335"/>
      <c r="R816" s="4550"/>
      <c r="S816" s="4550"/>
      <c r="T816" s="4550"/>
      <c r="U816" s="4550"/>
      <c r="V816" s="4550"/>
      <c r="W816" s="4550"/>
      <c r="X816" s="4550"/>
      <c r="Y816" s="4550"/>
      <c r="Z816" s="4550"/>
      <c r="AA816" s="4893"/>
      <c r="AB816" s="4550"/>
      <c r="AC816" s="4908"/>
      <c r="AD816" s="4908"/>
      <c r="AE816" s="4908"/>
      <c r="AF816" s="3536"/>
      <c r="AG816" s="4550"/>
    </row>
    <row r="817" spans="1:33" s="6147" customFormat="1" ht="27.95" customHeight="1">
      <c r="A817" s="7350"/>
      <c r="B817" s="7350"/>
      <c r="C817" s="4981"/>
      <c r="D817" s="4981"/>
      <c r="E817" s="4981"/>
      <c r="F817" s="4805"/>
      <c r="G817" s="4550"/>
      <c r="H817" s="7573"/>
      <c r="I817" s="4550"/>
      <c r="J817" s="7350"/>
      <c r="K817" s="7335"/>
      <c r="L817" s="7335"/>
      <c r="M817" s="4550"/>
      <c r="N817" s="4550"/>
      <c r="O817" s="5049"/>
      <c r="P817" s="5049"/>
      <c r="Q817" s="7335"/>
      <c r="R817" s="4550"/>
      <c r="S817" s="4550"/>
      <c r="T817" s="4550"/>
      <c r="U817" s="4550"/>
      <c r="V817" s="4550"/>
      <c r="W817" s="4550"/>
      <c r="X817" s="4550"/>
      <c r="Y817" s="4550"/>
      <c r="Z817" s="4550"/>
      <c r="AA817" s="4893"/>
      <c r="AB817" s="4550"/>
      <c r="AC817" s="4908"/>
      <c r="AD817" s="4908"/>
      <c r="AE817" s="4908"/>
      <c r="AF817" s="3536"/>
      <c r="AG817" s="4550"/>
    </row>
    <row r="818" spans="1:33" s="6147" customFormat="1" ht="27.95" customHeight="1">
      <c r="A818" s="7294"/>
      <c r="B818" s="7576"/>
      <c r="C818" s="4981"/>
      <c r="D818" s="4981"/>
      <c r="E818" s="7081"/>
      <c r="F818" s="4805"/>
      <c r="G818" s="4550"/>
      <c r="H818" s="7573"/>
      <c r="I818" s="4550"/>
      <c r="J818" s="7335"/>
      <c r="K818" s="7335"/>
      <c r="L818" s="7335"/>
      <c r="M818" s="7031"/>
      <c r="N818" s="4550"/>
      <c r="O818" s="5049"/>
      <c r="P818" s="5049"/>
      <c r="Q818" s="4550"/>
      <c r="R818" s="4550"/>
      <c r="S818" s="4550"/>
      <c r="T818" s="4550"/>
      <c r="U818" s="4550"/>
      <c r="V818" s="4550"/>
      <c r="W818" s="4550"/>
      <c r="X818" s="4550"/>
      <c r="Y818" s="4550"/>
      <c r="Z818" s="4550"/>
      <c r="AA818" s="4893"/>
      <c r="AB818" s="4550"/>
      <c r="AC818" s="4908"/>
      <c r="AD818" s="4908"/>
      <c r="AE818" s="4908"/>
      <c r="AF818" s="3536"/>
      <c r="AG818" s="4550"/>
    </row>
    <row r="819" spans="1:33" s="6147" customFormat="1" ht="27.95" customHeight="1">
      <c r="A819" s="7310"/>
      <c r="B819" s="7310"/>
      <c r="C819" s="4981"/>
      <c r="D819" s="4981"/>
      <c r="E819" s="4981"/>
      <c r="F819" s="4805"/>
      <c r="G819" s="4550"/>
      <c r="H819" s="7573"/>
      <c r="I819" s="4550"/>
      <c r="J819" s="7310"/>
      <c r="K819" s="7335"/>
      <c r="L819" s="7335"/>
      <c r="M819" s="7031"/>
      <c r="N819" s="4550"/>
      <c r="O819" s="5049"/>
      <c r="P819" s="5049"/>
      <c r="Q819" s="7335"/>
      <c r="R819" s="4550"/>
      <c r="S819" s="4550"/>
      <c r="T819" s="4550"/>
      <c r="U819" s="4550"/>
      <c r="V819" s="4550"/>
      <c r="W819" s="4550"/>
      <c r="X819" s="4550"/>
      <c r="Y819" s="4550"/>
      <c r="Z819" s="4550"/>
      <c r="AA819" s="4893"/>
      <c r="AB819" s="4550"/>
      <c r="AC819" s="4908"/>
      <c r="AD819" s="4908"/>
      <c r="AE819" s="4908"/>
      <c r="AF819" s="3536"/>
      <c r="AG819" s="4550"/>
    </row>
    <row r="820" spans="1:33" s="6147" customFormat="1" ht="27.95" customHeight="1">
      <c r="A820" s="7350"/>
      <c r="B820" s="7350"/>
      <c r="C820" s="4981"/>
      <c r="D820" s="4981"/>
      <c r="E820" s="4981"/>
      <c r="F820" s="4805"/>
      <c r="G820" s="4550"/>
      <c r="H820" s="7573"/>
      <c r="I820" s="4550"/>
      <c r="J820" s="7350"/>
      <c r="K820" s="7335"/>
      <c r="L820" s="7335"/>
      <c r="M820" s="4550"/>
      <c r="N820" s="4550"/>
      <c r="O820" s="5049"/>
      <c r="P820" s="5049"/>
      <c r="Q820" s="7335"/>
      <c r="R820" s="4550"/>
      <c r="S820" s="4550"/>
      <c r="T820" s="4550"/>
      <c r="U820" s="4550"/>
      <c r="V820" s="4550"/>
      <c r="W820" s="4550"/>
      <c r="X820" s="4550"/>
      <c r="Y820" s="4550"/>
      <c r="Z820" s="4550"/>
      <c r="AA820" s="4893"/>
      <c r="AB820" s="4550"/>
      <c r="AC820" s="4908"/>
      <c r="AD820" s="4908"/>
      <c r="AE820" s="4908"/>
      <c r="AF820" s="3536"/>
      <c r="AG820" s="4550"/>
    </row>
    <row r="821" spans="1:33" s="6147" customFormat="1" ht="27.95" customHeight="1">
      <c r="A821" s="7335"/>
      <c r="B821" s="6435"/>
      <c r="C821" s="4981"/>
      <c r="D821" s="4981"/>
      <c r="E821" s="4981"/>
      <c r="F821" s="4805"/>
      <c r="G821" s="4550"/>
      <c r="H821" s="7573"/>
      <c r="I821" s="4550"/>
      <c r="J821" s="7335"/>
      <c r="K821" s="7335"/>
      <c r="L821" s="7335"/>
      <c r="M821" s="7031"/>
      <c r="N821" s="4550"/>
      <c r="O821" s="5049"/>
      <c r="P821" s="5049"/>
      <c r="Q821" s="7335"/>
      <c r="R821" s="4550"/>
      <c r="S821" s="4550"/>
      <c r="T821" s="4550"/>
      <c r="U821" s="4550"/>
      <c r="V821" s="4550"/>
      <c r="W821" s="4550"/>
      <c r="X821" s="4550"/>
      <c r="Y821" s="4550"/>
      <c r="Z821" s="4550"/>
      <c r="AA821" s="4893"/>
      <c r="AB821" s="4550"/>
      <c r="AC821" s="4908"/>
      <c r="AD821" s="4908"/>
      <c r="AE821" s="4908"/>
      <c r="AF821" s="3536"/>
      <c r="AG821" s="4550"/>
    </row>
    <row r="822" spans="1:33" s="6147" customFormat="1" ht="27.95" customHeight="1">
      <c r="A822" s="7335"/>
      <c r="B822" s="7335"/>
      <c r="C822" s="4981"/>
      <c r="D822" s="4981"/>
      <c r="E822" s="4981"/>
      <c r="F822" s="4805"/>
      <c r="G822" s="4550"/>
      <c r="H822" s="7573"/>
      <c r="I822" s="4550"/>
      <c r="J822" s="7335"/>
      <c r="K822" s="7256"/>
      <c r="L822" s="7335"/>
      <c r="M822" s="4550"/>
      <c r="N822" s="4550"/>
      <c r="O822" s="5049"/>
      <c r="P822" s="5049"/>
      <c r="Q822" s="7335"/>
      <c r="R822" s="4550"/>
      <c r="S822" s="4550"/>
      <c r="T822" s="4550"/>
      <c r="U822" s="4550"/>
      <c r="V822" s="4550"/>
      <c r="W822" s="4550"/>
      <c r="X822" s="4550"/>
      <c r="Y822" s="4550"/>
      <c r="Z822" s="4550"/>
      <c r="AA822" s="4893"/>
      <c r="AB822" s="4550"/>
      <c r="AC822" s="4908"/>
      <c r="AD822" s="4908"/>
      <c r="AE822" s="4908"/>
      <c r="AF822" s="3536"/>
      <c r="AG822" s="4550"/>
    </row>
    <row r="823" spans="1:33" s="6147" customFormat="1" ht="27.95" customHeight="1">
      <c r="A823" s="7577"/>
      <c r="B823" s="7577"/>
      <c r="C823" s="4981"/>
      <c r="D823" s="4981"/>
      <c r="E823" s="4981"/>
      <c r="F823" s="4805"/>
      <c r="G823" s="4550"/>
      <c r="H823" s="7573"/>
      <c r="I823" s="4550"/>
      <c r="J823" s="7577"/>
      <c r="K823" s="7335"/>
      <c r="L823" s="7335"/>
      <c r="M823" s="4550"/>
      <c r="N823" s="4550"/>
      <c r="O823" s="5049"/>
      <c r="P823" s="5049"/>
      <c r="Q823" s="7335"/>
      <c r="R823" s="4550"/>
      <c r="S823" s="4550"/>
      <c r="T823" s="4550"/>
      <c r="U823" s="4550"/>
      <c r="V823" s="4550"/>
      <c r="W823" s="4550"/>
      <c r="X823" s="4550"/>
      <c r="Y823" s="4550"/>
      <c r="Z823" s="4550"/>
      <c r="AA823" s="4893"/>
      <c r="AB823" s="4550"/>
      <c r="AC823" s="4908"/>
      <c r="AD823" s="4908"/>
      <c r="AE823" s="4908"/>
      <c r="AF823" s="3536"/>
      <c r="AG823" s="4550"/>
    </row>
    <row r="824" spans="1:33" s="6147" customFormat="1" ht="27.95" customHeight="1">
      <c r="A824" s="7335"/>
      <c r="B824" s="7335"/>
      <c r="C824" s="4981"/>
      <c r="D824" s="4981"/>
      <c r="E824" s="4981"/>
      <c r="F824" s="4805"/>
      <c r="G824" s="4550"/>
      <c r="H824" s="7573"/>
      <c r="I824" s="4550"/>
      <c r="J824" s="7335"/>
      <c r="K824" s="7335"/>
      <c r="L824" s="7335"/>
      <c r="M824" s="4550"/>
      <c r="N824" s="4550"/>
      <c r="O824" s="5049"/>
      <c r="P824" s="5049"/>
      <c r="Q824" s="7335"/>
      <c r="R824" s="4550"/>
      <c r="S824" s="4550"/>
      <c r="T824" s="4550"/>
      <c r="U824" s="4550"/>
      <c r="V824" s="4550"/>
      <c r="W824" s="4550"/>
      <c r="X824" s="4550"/>
      <c r="Y824" s="4550"/>
      <c r="Z824" s="4550"/>
      <c r="AA824" s="4893"/>
      <c r="AB824" s="4550"/>
      <c r="AC824" s="4908"/>
      <c r="AD824" s="4908"/>
      <c r="AE824" s="4908"/>
      <c r="AF824" s="3536"/>
      <c r="AG824" s="4550"/>
    </row>
    <row r="825" spans="1:33" s="6147" customFormat="1" ht="27.95" customHeight="1">
      <c r="A825" s="7265"/>
      <c r="B825" s="7265"/>
      <c r="C825" s="4981"/>
      <c r="D825" s="4981"/>
      <c r="E825" s="4981"/>
      <c r="F825" s="4805"/>
      <c r="G825" s="4550"/>
      <c r="H825" s="7573"/>
      <c r="I825" s="4550"/>
      <c r="J825" s="7335"/>
      <c r="K825" s="7335"/>
      <c r="L825" s="7335"/>
      <c r="M825" s="4550"/>
      <c r="N825" s="4550"/>
      <c r="O825" s="5049"/>
      <c r="P825" s="5049"/>
      <c r="Q825" s="7335"/>
      <c r="R825" s="4550"/>
      <c r="S825" s="4550"/>
      <c r="T825" s="4550"/>
      <c r="U825" s="4550"/>
      <c r="V825" s="4550"/>
      <c r="W825" s="4550"/>
      <c r="X825" s="4550"/>
      <c r="Y825" s="4550"/>
      <c r="Z825" s="4550"/>
      <c r="AA825" s="4893"/>
      <c r="AB825" s="4550"/>
      <c r="AC825" s="4908"/>
      <c r="AD825" s="4908"/>
      <c r="AE825" s="4908"/>
      <c r="AF825" s="3536"/>
      <c r="AG825" s="4550"/>
    </row>
    <row r="826" spans="1:33" s="6147" customFormat="1" ht="27.95" customHeight="1">
      <c r="A826" s="7236"/>
      <c r="B826" s="7236"/>
      <c r="C826" s="4981"/>
      <c r="D826" s="4981"/>
      <c r="E826" s="4981"/>
      <c r="F826" s="4805"/>
      <c r="G826" s="4550"/>
      <c r="H826" s="7573"/>
      <c r="I826" s="4550"/>
      <c r="J826" s="7236"/>
      <c r="K826" s="7335"/>
      <c r="L826" s="7335"/>
      <c r="M826" s="4550"/>
      <c r="N826" s="4550"/>
      <c r="O826" s="5049"/>
      <c r="P826" s="5049"/>
      <c r="Q826" s="7335"/>
      <c r="R826" s="4550"/>
      <c r="S826" s="4550"/>
      <c r="T826" s="4550"/>
      <c r="U826" s="4550"/>
      <c r="V826" s="4550"/>
      <c r="W826" s="4550"/>
      <c r="X826" s="4550"/>
      <c r="Y826" s="4550"/>
      <c r="Z826" s="4550"/>
      <c r="AA826" s="4893"/>
      <c r="AB826" s="4550"/>
      <c r="AC826" s="4908"/>
      <c r="AD826" s="4908"/>
      <c r="AE826" s="4908"/>
      <c r="AF826" s="3536"/>
      <c r="AG826" s="4550"/>
    </row>
    <row r="827" spans="1:33" s="6147" customFormat="1" ht="27.95" customHeight="1">
      <c r="A827" s="7335"/>
      <c r="B827" s="7578"/>
      <c r="C827" s="4981"/>
      <c r="D827" s="4981"/>
      <c r="E827" s="4981"/>
      <c r="F827" s="4805"/>
      <c r="G827" s="4550"/>
      <c r="H827" s="7573"/>
      <c r="I827" s="4550"/>
      <c r="J827" s="7335"/>
      <c r="K827" s="7335"/>
      <c r="L827" s="7335"/>
      <c r="M827" s="4550"/>
      <c r="N827" s="4550"/>
      <c r="O827" s="5049"/>
      <c r="P827" s="5049"/>
      <c r="Q827" s="7335"/>
      <c r="R827" s="4550"/>
      <c r="S827" s="4550"/>
      <c r="T827" s="4550"/>
      <c r="U827" s="4550"/>
      <c r="V827" s="4550"/>
      <c r="W827" s="4550"/>
      <c r="X827" s="4550"/>
      <c r="Y827" s="4550"/>
      <c r="Z827" s="4550"/>
      <c r="AA827" s="4893"/>
      <c r="AB827" s="4550"/>
      <c r="AC827" s="4908"/>
      <c r="AD827" s="4908"/>
      <c r="AE827" s="4908"/>
      <c r="AF827" s="3536"/>
      <c r="AG827" s="4550"/>
    </row>
    <row r="828" spans="1:33" s="6147" customFormat="1" ht="27.95" customHeight="1">
      <c r="A828" s="7265"/>
      <c r="B828" s="7265"/>
      <c r="C828" s="4981"/>
      <c r="D828" s="4981"/>
      <c r="E828" s="4981"/>
      <c r="F828" s="4805"/>
      <c r="G828" s="4550"/>
      <c r="H828" s="7573"/>
      <c r="I828" s="4550"/>
      <c r="J828" s="7265"/>
      <c r="K828" s="7335"/>
      <c r="L828" s="7335"/>
      <c r="M828" s="7031"/>
      <c r="N828" s="4550"/>
      <c r="O828" s="5049"/>
      <c r="P828" s="5049"/>
      <c r="Q828" s="7335"/>
      <c r="R828" s="4550"/>
      <c r="S828" s="4550"/>
      <c r="T828" s="4550"/>
      <c r="U828" s="4550"/>
      <c r="V828" s="4550"/>
      <c r="W828" s="4550"/>
      <c r="X828" s="4550"/>
      <c r="Y828" s="4550"/>
      <c r="Z828" s="4550"/>
      <c r="AA828" s="4893"/>
      <c r="AB828" s="4550"/>
      <c r="AC828" s="4908"/>
      <c r="AD828" s="4908"/>
      <c r="AE828" s="4908"/>
      <c r="AF828" s="3536"/>
      <c r="AG828" s="4550"/>
    </row>
    <row r="829" spans="1:33" s="6147" customFormat="1" ht="27.95" customHeight="1">
      <c r="A829" s="7335"/>
      <c r="B829" s="7335"/>
      <c r="C829" s="4981"/>
      <c r="D829" s="4981"/>
      <c r="E829" s="4981"/>
      <c r="F829" s="4805"/>
      <c r="G829" s="4550"/>
      <c r="H829" s="7573"/>
      <c r="I829" s="4550"/>
      <c r="J829" s="7335"/>
      <c r="K829" s="7335"/>
      <c r="L829" s="7335"/>
      <c r="M829" s="4550"/>
      <c r="N829" s="4550"/>
      <c r="O829" s="5049"/>
      <c r="P829" s="5049"/>
      <c r="Q829" s="7335"/>
      <c r="R829" s="4550"/>
      <c r="S829" s="4550"/>
      <c r="T829" s="4550"/>
      <c r="U829" s="4550"/>
      <c r="V829" s="4550"/>
      <c r="W829" s="4550"/>
      <c r="X829" s="4550"/>
      <c r="Y829" s="4550"/>
      <c r="Z829" s="4550"/>
      <c r="AA829" s="4893"/>
      <c r="AB829" s="4550"/>
      <c r="AC829" s="4908"/>
      <c r="AD829" s="4908"/>
      <c r="AE829" s="4908"/>
      <c r="AF829" s="3536"/>
      <c r="AG829" s="4550"/>
    </row>
    <row r="830" spans="1:33" s="6147" customFormat="1" ht="27.95" customHeight="1">
      <c r="A830" s="7579"/>
      <c r="B830" s="7579"/>
      <c r="C830" s="4981"/>
      <c r="D830" s="4981"/>
      <c r="E830" s="4981"/>
      <c r="F830" s="4805"/>
      <c r="G830" s="4550"/>
      <c r="H830" s="7573"/>
      <c r="I830" s="4550"/>
      <c r="J830" s="4550"/>
      <c r="K830" s="7335"/>
      <c r="L830" s="7335"/>
      <c r="M830" s="4550"/>
      <c r="N830" s="4550"/>
      <c r="O830" s="5049"/>
      <c r="P830" s="5049"/>
      <c r="Q830" s="7335"/>
      <c r="R830" s="4550"/>
      <c r="S830" s="4550"/>
      <c r="T830" s="4550"/>
      <c r="U830" s="4550"/>
      <c r="V830" s="4550"/>
      <c r="W830" s="4550"/>
      <c r="X830" s="4550"/>
      <c r="Y830" s="4550"/>
      <c r="Z830" s="4550"/>
      <c r="AA830" s="4893"/>
      <c r="AB830" s="4550"/>
      <c r="AC830" s="4908"/>
      <c r="AD830" s="4908"/>
      <c r="AE830" s="4908"/>
      <c r="AF830" s="3536"/>
      <c r="AG830" s="4550"/>
    </row>
    <row r="831" spans="1:33" s="6147" customFormat="1" ht="27.95" customHeight="1">
      <c r="A831" s="7563"/>
      <c r="B831" s="7563"/>
      <c r="C831" s="4981"/>
      <c r="D831" s="4981"/>
      <c r="E831" s="4981"/>
      <c r="F831" s="4805"/>
      <c r="G831" s="4550"/>
      <c r="H831" s="7573"/>
      <c r="I831" s="4550"/>
      <c r="J831" s="7563"/>
      <c r="K831" s="7335"/>
      <c r="L831" s="7335"/>
      <c r="M831" s="4550"/>
      <c r="N831" s="4550"/>
      <c r="O831" s="5049"/>
      <c r="P831" s="5049"/>
      <c r="Q831" s="7335"/>
      <c r="R831" s="4550"/>
      <c r="S831" s="4550"/>
      <c r="T831" s="4550"/>
      <c r="U831" s="4550"/>
      <c r="V831" s="4550"/>
      <c r="W831" s="4550"/>
      <c r="X831" s="4550"/>
      <c r="Y831" s="4550"/>
      <c r="Z831" s="4550"/>
      <c r="AA831" s="4893"/>
      <c r="AB831" s="4550"/>
      <c r="AC831" s="4908"/>
      <c r="AD831" s="4908"/>
      <c r="AE831" s="4908"/>
      <c r="AF831" s="3536"/>
      <c r="AG831" s="4550"/>
    </row>
    <row r="832" spans="1:33" s="6147" customFormat="1" ht="27.95" customHeight="1">
      <c r="A832" s="7335"/>
      <c r="B832" s="7335"/>
      <c r="C832" s="4981"/>
      <c r="D832" s="4981"/>
      <c r="E832" s="4981"/>
      <c r="F832" s="4805"/>
      <c r="G832" s="4550"/>
      <c r="H832" s="7573"/>
      <c r="I832" s="4550"/>
      <c r="J832" s="7335"/>
      <c r="K832" s="7335"/>
      <c r="L832" s="7335"/>
      <c r="M832" s="4550"/>
      <c r="N832" s="4550"/>
      <c r="O832" s="5049"/>
      <c r="P832" s="5049"/>
      <c r="Q832" s="7335"/>
      <c r="R832" s="4550"/>
      <c r="S832" s="4550"/>
      <c r="T832" s="4550"/>
      <c r="U832" s="4550"/>
      <c r="V832" s="4550"/>
      <c r="W832" s="4550"/>
      <c r="X832" s="4550"/>
      <c r="Y832" s="4550"/>
      <c r="Z832" s="4550"/>
      <c r="AA832" s="4893"/>
      <c r="AB832" s="4550"/>
      <c r="AC832" s="4908"/>
      <c r="AD832" s="4908"/>
      <c r="AE832" s="4908"/>
      <c r="AF832" s="3536"/>
      <c r="AG832" s="4550"/>
    </row>
    <row r="833" spans="1:33" s="6147" customFormat="1" ht="27.95" customHeight="1">
      <c r="A833" s="7195"/>
      <c r="B833" s="7195"/>
      <c r="C833" s="4981"/>
      <c r="D833" s="4981"/>
      <c r="E833" s="4981"/>
      <c r="F833" s="4805"/>
      <c r="G833" s="4550"/>
      <c r="H833" s="7573"/>
      <c r="I833" s="4550"/>
      <c r="J833" s="7195"/>
      <c r="K833" s="7335"/>
      <c r="L833" s="7335"/>
      <c r="M833" s="4550"/>
      <c r="N833" s="4550"/>
      <c r="O833" s="5049"/>
      <c r="P833" s="5049"/>
      <c r="Q833" s="7335"/>
      <c r="R833" s="4550"/>
      <c r="S833" s="4550"/>
      <c r="T833" s="4550"/>
      <c r="U833" s="4550"/>
      <c r="V833" s="4550"/>
      <c r="W833" s="4550"/>
      <c r="X833" s="4550"/>
      <c r="Y833" s="4550"/>
      <c r="Z833" s="4550"/>
      <c r="AA833" s="4893"/>
      <c r="AB833" s="4550"/>
      <c r="AC833" s="4908"/>
      <c r="AD833" s="4908"/>
      <c r="AE833" s="4908"/>
      <c r="AF833" s="3536"/>
      <c r="AG833" s="4550"/>
    </row>
    <row r="834" spans="1:33" s="6147" customFormat="1" ht="27.95" customHeight="1">
      <c r="A834" s="7580"/>
      <c r="B834" s="7335"/>
      <c r="C834" s="4981"/>
      <c r="D834" s="4981"/>
      <c r="E834" s="4981"/>
      <c r="F834" s="4805"/>
      <c r="G834" s="4550"/>
      <c r="H834" s="7573"/>
      <c r="I834" s="4550"/>
      <c r="J834" s="7335"/>
      <c r="K834" s="7335"/>
      <c r="L834" s="7335"/>
      <c r="M834" s="4550"/>
      <c r="N834" s="4550"/>
      <c r="O834" s="5049"/>
      <c r="P834" s="5049"/>
      <c r="Q834" s="7294"/>
      <c r="R834" s="4550"/>
      <c r="S834" s="4550"/>
      <c r="T834" s="4550"/>
      <c r="U834" s="4550"/>
      <c r="V834" s="4550"/>
      <c r="W834" s="4550"/>
      <c r="X834" s="4550"/>
      <c r="Y834" s="4550"/>
      <c r="Z834" s="4550"/>
      <c r="AA834" s="4893"/>
      <c r="AB834" s="4550"/>
      <c r="AC834" s="4908"/>
      <c r="AD834" s="4908"/>
      <c r="AE834" s="4908"/>
      <c r="AF834" s="3536"/>
      <c r="AG834" s="4550"/>
    </row>
    <row r="835" spans="1:33" s="6147" customFormat="1" ht="27.95" customHeight="1">
      <c r="A835" s="7230"/>
      <c r="B835" s="7230"/>
      <c r="C835" s="4981"/>
      <c r="D835" s="4981"/>
      <c r="E835" s="4981"/>
      <c r="F835" s="4805"/>
      <c r="G835" s="4550"/>
      <c r="H835" s="7581"/>
      <c r="I835" s="7335"/>
      <c r="J835" s="7230"/>
      <c r="K835" s="7294"/>
      <c r="L835" s="7294"/>
      <c r="M835" s="4550"/>
      <c r="N835" s="4550"/>
      <c r="O835" s="5049"/>
      <c r="P835" s="5049"/>
      <c r="Q835" s="7294"/>
      <c r="R835" s="4550"/>
      <c r="S835" s="4550"/>
      <c r="T835" s="4550"/>
      <c r="U835" s="4550"/>
      <c r="V835" s="7582"/>
      <c r="W835" s="4550"/>
      <c r="X835" s="7582"/>
      <c r="Y835" s="4550"/>
      <c r="Z835" s="4550"/>
      <c r="AA835" s="4893"/>
      <c r="AB835" s="4550"/>
      <c r="AC835" s="4908"/>
      <c r="AD835" s="4908"/>
      <c r="AE835" s="4908"/>
      <c r="AF835" s="3536"/>
      <c r="AG835" s="4550"/>
    </row>
    <row r="836" spans="1:33" s="6147" customFormat="1" ht="27.95" customHeight="1">
      <c r="A836" s="7294"/>
      <c r="B836" s="4550"/>
      <c r="C836" s="4981"/>
      <c r="D836" s="4981"/>
      <c r="E836" s="4981"/>
      <c r="F836" s="4805"/>
      <c r="G836" s="4550"/>
      <c r="H836" s="7581"/>
      <c r="I836" s="4550"/>
      <c r="J836" s="4550"/>
      <c r="K836" s="4550"/>
      <c r="L836" s="7294"/>
      <c r="M836" s="4550"/>
      <c r="N836" s="4550"/>
      <c r="O836" s="5049"/>
      <c r="P836" s="5049"/>
      <c r="Q836" s="4550"/>
      <c r="R836" s="4550"/>
      <c r="S836" s="4550"/>
      <c r="T836" s="4550"/>
      <c r="U836" s="4550"/>
      <c r="V836" s="7582"/>
      <c r="W836" s="4550"/>
      <c r="X836" s="7582"/>
      <c r="Y836" s="4550"/>
      <c r="Z836" s="4550"/>
      <c r="AA836" s="4893"/>
      <c r="AB836" s="4550"/>
      <c r="AC836" s="4908"/>
      <c r="AD836" s="4908"/>
      <c r="AE836" s="4908"/>
      <c r="AF836" s="3536"/>
      <c r="AG836" s="4550"/>
    </row>
    <row r="837" spans="1:33" s="6147" customFormat="1" ht="27.95" customHeight="1">
      <c r="A837" s="7236"/>
      <c r="B837" s="7236"/>
      <c r="C837" s="4981"/>
      <c r="D837" s="4981"/>
      <c r="E837" s="4981"/>
      <c r="F837" s="4805"/>
      <c r="G837" s="4550"/>
      <c r="H837" s="7581"/>
      <c r="I837" s="4550"/>
      <c r="J837" s="7236"/>
      <c r="K837" s="4550"/>
      <c r="L837" s="7294"/>
      <c r="M837" s="7031"/>
      <c r="N837" s="4550"/>
      <c r="O837" s="5049"/>
      <c r="P837" s="5049"/>
      <c r="Q837" s="4550"/>
      <c r="R837" s="4550"/>
      <c r="S837" s="4550"/>
      <c r="T837" s="4550"/>
      <c r="U837" s="4550"/>
      <c r="V837" s="4550"/>
      <c r="W837" s="4550"/>
      <c r="X837" s="4550"/>
      <c r="Y837" s="4550"/>
      <c r="Z837" s="4550"/>
      <c r="AA837" s="4893"/>
      <c r="AB837" s="4550"/>
      <c r="AC837" s="4908"/>
      <c r="AD837" s="4908"/>
      <c r="AE837" s="4908"/>
      <c r="AF837" s="3536"/>
      <c r="AG837" s="4550"/>
    </row>
    <row r="838" spans="1:33" s="6147" customFormat="1" ht="27.95" customHeight="1">
      <c r="A838" s="7294"/>
      <c r="B838" s="7294"/>
      <c r="C838" s="4981"/>
      <c r="D838" s="4981"/>
      <c r="E838" s="4981"/>
      <c r="F838" s="4805"/>
      <c r="G838" s="4550"/>
      <c r="H838" s="7581"/>
      <c r="I838" s="4550"/>
      <c r="J838" s="7294"/>
      <c r="K838" s="7294"/>
      <c r="L838" s="7294"/>
      <c r="M838" s="4550"/>
      <c r="N838" s="4550"/>
      <c r="O838" s="5049"/>
      <c r="P838" s="5049"/>
      <c r="Q838" s="7294"/>
      <c r="R838" s="4550"/>
      <c r="S838" s="4550"/>
      <c r="T838" s="4550"/>
      <c r="U838" s="4550"/>
      <c r="V838" s="4550"/>
      <c r="W838" s="4550"/>
      <c r="X838" s="4550"/>
      <c r="Y838" s="4550"/>
      <c r="Z838" s="4550"/>
      <c r="AA838" s="4893"/>
      <c r="AB838" s="4550"/>
      <c r="AC838" s="4908"/>
      <c r="AD838" s="4908"/>
      <c r="AE838" s="4908"/>
      <c r="AF838" s="3536"/>
      <c r="AG838" s="4550"/>
    </row>
    <row r="839" spans="1:33" s="6147" customFormat="1" ht="27.95" customHeight="1">
      <c r="A839" s="7294"/>
      <c r="B839" s="7294"/>
      <c r="C839" s="4981"/>
      <c r="D839" s="4981"/>
      <c r="E839" s="4981"/>
      <c r="F839" s="4805"/>
      <c r="G839" s="4550"/>
      <c r="H839" s="7581"/>
      <c r="I839" s="4550"/>
      <c r="J839" s="7294"/>
      <c r="K839" s="7294"/>
      <c r="L839" s="7294"/>
      <c r="M839" s="4550"/>
      <c r="N839" s="4550"/>
      <c r="O839" s="5049"/>
      <c r="P839" s="5049"/>
      <c r="Q839" s="7294"/>
      <c r="R839" s="4550"/>
      <c r="S839" s="4550"/>
      <c r="T839" s="4550"/>
      <c r="U839" s="4550"/>
      <c r="V839" s="7298"/>
      <c r="W839" s="4550"/>
      <c r="X839" s="7298"/>
      <c r="Y839" s="4550"/>
      <c r="Z839" s="4550"/>
      <c r="AA839" s="4893"/>
      <c r="AB839" s="4550"/>
      <c r="AC839" s="4908"/>
      <c r="AD839" s="4908"/>
      <c r="AE839" s="4908"/>
      <c r="AF839" s="3536"/>
      <c r="AG839" s="4550"/>
    </row>
    <row r="840" spans="1:33" s="6147" customFormat="1" ht="27.95" customHeight="1">
      <c r="A840" s="7294"/>
      <c r="B840" s="7244"/>
      <c r="C840" s="4981"/>
      <c r="D840" s="4981"/>
      <c r="E840" s="4981"/>
      <c r="F840" s="4805"/>
      <c r="G840" s="4550"/>
      <c r="H840" s="7581"/>
      <c r="I840" s="4550"/>
      <c r="J840" s="7294"/>
      <c r="K840" s="7294"/>
      <c r="L840" s="7294"/>
      <c r="M840" s="4550"/>
      <c r="N840" s="4550"/>
      <c r="O840" s="5049"/>
      <c r="P840" s="5049"/>
      <c r="Q840" s="7294"/>
      <c r="R840" s="4550"/>
      <c r="S840" s="4550"/>
      <c r="T840" s="4550"/>
      <c r="U840" s="4550"/>
      <c r="V840" s="7298"/>
      <c r="W840" s="4550"/>
      <c r="X840" s="7298"/>
      <c r="Y840" s="4550"/>
      <c r="Z840" s="4550"/>
      <c r="AA840" s="4893"/>
      <c r="AB840" s="4550"/>
      <c r="AC840" s="4908"/>
      <c r="AD840" s="4908"/>
      <c r="AE840" s="4908"/>
      <c r="AF840" s="3536"/>
      <c r="AG840" s="4550"/>
    </row>
    <row r="841" spans="1:33" s="6147" customFormat="1" ht="27.95" customHeight="1">
      <c r="A841" s="7236"/>
      <c r="B841" s="7236"/>
      <c r="C841" s="4981"/>
      <c r="D841" s="4981"/>
      <c r="E841" s="4981"/>
      <c r="F841" s="4805"/>
      <c r="G841" s="4550"/>
      <c r="H841" s="7549"/>
      <c r="I841" s="7294"/>
      <c r="J841" s="7236"/>
      <c r="K841" s="7294"/>
      <c r="L841" s="7294"/>
      <c r="M841" s="4550"/>
      <c r="N841" s="4550"/>
      <c r="O841" s="5049"/>
      <c r="P841" s="5049"/>
      <c r="Q841" s="7294"/>
      <c r="R841" s="4550"/>
      <c r="S841" s="4550"/>
      <c r="T841" s="4550"/>
      <c r="U841" s="4550"/>
      <c r="V841" s="4550"/>
      <c r="W841" s="4550"/>
      <c r="X841" s="4550"/>
      <c r="Y841" s="4550"/>
      <c r="Z841" s="4550"/>
      <c r="AA841" s="4893"/>
      <c r="AB841" s="4550"/>
      <c r="AC841" s="4908"/>
      <c r="AD841" s="4908"/>
      <c r="AE841" s="4908"/>
      <c r="AF841" s="3536"/>
      <c r="AG841" s="4550"/>
    </row>
    <row r="842" spans="1:33" s="6147" customFormat="1" ht="27.95" customHeight="1">
      <c r="A842" s="7236"/>
      <c r="B842" s="7236"/>
      <c r="C842" s="4981"/>
      <c r="D842" s="4981"/>
      <c r="E842" s="4981"/>
      <c r="F842" s="4805"/>
      <c r="G842" s="4550"/>
      <c r="H842" s="7581"/>
      <c r="I842" s="4550"/>
      <c r="J842" s="7236"/>
      <c r="K842" s="7294"/>
      <c r="L842" s="7294"/>
      <c r="M842" s="4550"/>
      <c r="N842" s="4550"/>
      <c r="O842" s="5049"/>
      <c r="P842" s="5049"/>
      <c r="Q842" s="7294"/>
      <c r="R842" s="4550"/>
      <c r="S842" s="4550"/>
      <c r="T842" s="4550"/>
      <c r="U842" s="4550"/>
      <c r="V842" s="4550"/>
      <c r="W842" s="4550"/>
      <c r="X842" s="4550"/>
      <c r="Y842" s="4550"/>
      <c r="Z842" s="4550"/>
      <c r="AA842" s="4893"/>
      <c r="AB842" s="4550"/>
      <c r="AC842" s="4908"/>
      <c r="AD842" s="4908"/>
      <c r="AE842" s="4908"/>
      <c r="AF842" s="3536"/>
      <c r="AG842" s="4550"/>
    </row>
    <row r="843" spans="1:33" s="6147" customFormat="1" ht="27.95" customHeight="1">
      <c r="A843" s="7294"/>
      <c r="B843" s="7294"/>
      <c r="C843" s="4981"/>
      <c r="D843" s="4981"/>
      <c r="E843" s="4981"/>
      <c r="F843" s="4805"/>
      <c r="G843" s="4550"/>
      <c r="H843" s="7581"/>
      <c r="I843" s="4550"/>
      <c r="J843" s="7294"/>
      <c r="K843" s="7294"/>
      <c r="L843" s="7294"/>
      <c r="M843" s="4550"/>
      <c r="N843" s="4550"/>
      <c r="O843" s="5049"/>
      <c r="P843" s="5049"/>
      <c r="Q843" s="7294"/>
      <c r="R843" s="4550"/>
      <c r="S843" s="4550"/>
      <c r="T843" s="4550"/>
      <c r="U843" s="4550"/>
      <c r="V843" s="4550"/>
      <c r="W843" s="4550"/>
      <c r="X843" s="4550"/>
      <c r="Y843" s="4550"/>
      <c r="Z843" s="4550"/>
      <c r="AA843" s="4893"/>
      <c r="AB843" s="4550"/>
      <c r="AC843" s="4908"/>
      <c r="AD843" s="4908"/>
      <c r="AE843" s="4908"/>
      <c r="AF843" s="3536"/>
      <c r="AG843" s="4550"/>
    </row>
    <row r="844" spans="1:33" s="6147" customFormat="1" ht="27.95" customHeight="1">
      <c r="A844" s="7162"/>
      <c r="B844" s="7162"/>
      <c r="C844" s="4981"/>
      <c r="D844" s="4981"/>
      <c r="E844" s="4981"/>
      <c r="F844" s="4805"/>
      <c r="G844" s="4550"/>
      <c r="H844" s="7549"/>
      <c r="I844" s="7294"/>
      <c r="J844" s="7162"/>
      <c r="K844" s="7294"/>
      <c r="L844" s="7294"/>
      <c r="M844" s="4550"/>
      <c r="N844" s="4550"/>
      <c r="O844" s="5049"/>
      <c r="P844" s="5049"/>
      <c r="Q844" s="7294"/>
      <c r="R844" s="4550"/>
      <c r="S844" s="4550"/>
      <c r="T844" s="4550"/>
      <c r="U844" s="4550"/>
      <c r="V844" s="4550"/>
      <c r="W844" s="4550"/>
      <c r="X844" s="4550"/>
      <c r="Y844" s="4550"/>
      <c r="Z844" s="4550"/>
      <c r="AA844" s="4893"/>
      <c r="AB844" s="4550"/>
      <c r="AC844" s="4908"/>
      <c r="AD844" s="4908"/>
      <c r="AE844" s="4908"/>
      <c r="AF844" s="3536"/>
      <c r="AG844" s="4550"/>
    </row>
    <row r="845" spans="1:33" s="6147" customFormat="1" ht="27.95" customHeight="1">
      <c r="A845" s="7294"/>
      <c r="B845" s="7294"/>
      <c r="C845" s="4981"/>
      <c r="D845" s="4981"/>
      <c r="E845" s="4981"/>
      <c r="F845" s="4805"/>
      <c r="G845" s="4550"/>
      <c r="H845" s="7581"/>
      <c r="I845" s="4550"/>
      <c r="J845" s="7294"/>
      <c r="K845" s="7294"/>
      <c r="L845" s="7294"/>
      <c r="M845" s="4550"/>
      <c r="N845" s="4550"/>
      <c r="O845" s="5049"/>
      <c r="P845" s="5049"/>
      <c r="Q845" s="7294"/>
      <c r="R845" s="4550"/>
      <c r="S845" s="4550"/>
      <c r="T845" s="4550"/>
      <c r="U845" s="4550"/>
      <c r="V845" s="4550"/>
      <c r="W845" s="4550"/>
      <c r="X845" s="4550"/>
      <c r="Y845" s="4550"/>
      <c r="Z845" s="4550"/>
      <c r="AA845" s="4893"/>
      <c r="AB845" s="4550"/>
      <c r="AC845" s="4908"/>
      <c r="AD845" s="4908"/>
      <c r="AE845" s="4908"/>
      <c r="AF845" s="3536"/>
      <c r="AG845" s="4550"/>
    </row>
    <row r="846" spans="1:33" s="6147" customFormat="1" ht="27.95" customHeight="1">
      <c r="A846" s="7195"/>
      <c r="B846" s="7195"/>
      <c r="C846" s="4981"/>
      <c r="D846" s="4981"/>
      <c r="E846" s="4981"/>
      <c r="F846" s="4805"/>
      <c r="G846" s="4550"/>
      <c r="H846" s="7581"/>
      <c r="I846" s="4550"/>
      <c r="J846" s="7195"/>
      <c r="K846" s="7294"/>
      <c r="L846" s="7294"/>
      <c r="M846" s="4550"/>
      <c r="N846" s="4550"/>
      <c r="O846" s="5049"/>
      <c r="P846" s="5049"/>
      <c r="Q846" s="7294"/>
      <c r="R846" s="4550"/>
      <c r="S846" s="4550"/>
      <c r="T846" s="4550"/>
      <c r="U846" s="4550"/>
      <c r="V846" s="4550"/>
      <c r="W846" s="4550"/>
      <c r="X846" s="4550"/>
      <c r="Y846" s="4550"/>
      <c r="Z846" s="4550"/>
      <c r="AA846" s="4893"/>
      <c r="AB846" s="4550"/>
      <c r="AC846" s="4908"/>
      <c r="AD846" s="4908"/>
      <c r="AE846" s="4908"/>
      <c r="AF846" s="3536"/>
      <c r="AG846" s="4550"/>
    </row>
    <row r="847" spans="1:33" s="6147" customFormat="1" ht="27.95" customHeight="1">
      <c r="A847" s="7294"/>
      <c r="B847" s="7294"/>
      <c r="C847" s="4981"/>
      <c r="D847" s="4981"/>
      <c r="E847" s="4981"/>
      <c r="F847" s="4805"/>
      <c r="G847" s="4550"/>
      <c r="H847" s="7581"/>
      <c r="I847" s="4550"/>
      <c r="J847" s="7294"/>
      <c r="K847" s="7294"/>
      <c r="L847" s="7294"/>
      <c r="M847" s="4550"/>
      <c r="N847" s="4550"/>
      <c r="O847" s="5049"/>
      <c r="P847" s="5049"/>
      <c r="Q847" s="7294"/>
      <c r="R847" s="4550"/>
      <c r="S847" s="4550"/>
      <c r="T847" s="4550"/>
      <c r="U847" s="4550"/>
      <c r="V847" s="4550"/>
      <c r="W847" s="4550"/>
      <c r="X847" s="4550"/>
      <c r="Y847" s="4550"/>
      <c r="Z847" s="4550"/>
      <c r="AA847" s="4893"/>
      <c r="AB847" s="4550"/>
      <c r="AC847" s="4908"/>
      <c r="AD847" s="4908"/>
      <c r="AE847" s="4908"/>
      <c r="AF847" s="3536"/>
      <c r="AG847" s="4550"/>
    </row>
    <row r="848" spans="1:33" s="6147" customFormat="1" ht="27.95" customHeight="1">
      <c r="A848" s="7294"/>
      <c r="B848" s="7294"/>
      <c r="C848" s="4981"/>
      <c r="D848" s="4981"/>
      <c r="E848" s="4981"/>
      <c r="F848" s="4805"/>
      <c r="G848" s="4550"/>
      <c r="H848" s="7581"/>
      <c r="I848" s="4550"/>
      <c r="J848" s="7294"/>
      <c r="K848" s="7294"/>
      <c r="L848" s="7294"/>
      <c r="M848" s="4550"/>
      <c r="N848" s="4550"/>
      <c r="O848" s="5049"/>
      <c r="P848" s="5049"/>
      <c r="Q848" s="7294"/>
      <c r="R848" s="4550"/>
      <c r="S848" s="4550"/>
      <c r="T848" s="4550"/>
      <c r="U848" s="4550"/>
      <c r="V848" s="4550"/>
      <c r="W848" s="4550"/>
      <c r="X848" s="4550"/>
      <c r="Y848" s="4550"/>
      <c r="Z848" s="4550"/>
      <c r="AA848" s="4893"/>
      <c r="AB848" s="4550"/>
      <c r="AC848" s="4908"/>
      <c r="AD848" s="4908"/>
      <c r="AE848" s="4908"/>
      <c r="AF848" s="3536"/>
      <c r="AG848" s="4550"/>
    </row>
    <row r="849" spans="1:33" s="6147" customFormat="1" ht="27.95" customHeight="1">
      <c r="A849" s="7294"/>
      <c r="B849" s="7583"/>
      <c r="C849" s="4981"/>
      <c r="D849" s="4981"/>
      <c r="E849" s="4981"/>
      <c r="F849" s="4805"/>
      <c r="G849" s="4550"/>
      <c r="H849" s="7581"/>
      <c r="I849" s="4550"/>
      <c r="J849" s="7294"/>
      <c r="K849" s="7294"/>
      <c r="L849" s="7294"/>
      <c r="M849" s="7031"/>
      <c r="N849" s="4550"/>
      <c r="O849" s="5049"/>
      <c r="P849" s="5049"/>
      <c r="Q849" s="7294"/>
      <c r="R849" s="4550"/>
      <c r="S849" s="4550"/>
      <c r="T849" s="4550"/>
      <c r="U849" s="4550"/>
      <c r="V849" s="4550"/>
      <c r="W849" s="4550"/>
      <c r="X849" s="4550"/>
      <c r="Y849" s="4550"/>
      <c r="Z849" s="4550"/>
      <c r="AA849" s="4893"/>
      <c r="AB849" s="4550"/>
      <c r="AC849" s="4908"/>
      <c r="AD849" s="4908"/>
      <c r="AE849" s="4908"/>
      <c r="AF849" s="3536"/>
      <c r="AG849" s="4550"/>
    </row>
    <row r="850" spans="1:33" s="6147" customFormat="1" ht="27.95" customHeight="1">
      <c r="A850" s="7292"/>
      <c r="B850" s="7292"/>
      <c r="C850" s="4981"/>
      <c r="D850" s="4981"/>
      <c r="E850" s="4981"/>
      <c r="F850" s="4805"/>
      <c r="G850" s="4550"/>
      <c r="H850" s="7549"/>
      <c r="I850" s="7294"/>
      <c r="J850" s="7292"/>
      <c r="K850" s="7294"/>
      <c r="L850" s="7294"/>
      <c r="M850" s="4550"/>
      <c r="N850" s="4550"/>
      <c r="O850" s="5049"/>
      <c r="P850" s="5049"/>
      <c r="Q850" s="7294"/>
      <c r="R850" s="4550"/>
      <c r="S850" s="4550"/>
      <c r="T850" s="4550"/>
      <c r="U850" s="4550"/>
      <c r="V850" s="4550"/>
      <c r="W850" s="4550"/>
      <c r="X850" s="4550"/>
      <c r="Y850" s="4550"/>
      <c r="Z850" s="4550"/>
      <c r="AA850" s="4893"/>
      <c r="AB850" s="4550"/>
      <c r="AC850" s="4908"/>
      <c r="AD850" s="4908"/>
      <c r="AE850" s="4908"/>
      <c r="AF850" s="3536"/>
      <c r="AG850" s="4550"/>
    </row>
    <row r="851" spans="1:33" s="6147" customFormat="1" ht="27.95" customHeight="1">
      <c r="A851" s="7234"/>
      <c r="B851" s="7234"/>
      <c r="C851" s="4981"/>
      <c r="D851" s="4981"/>
      <c r="E851" s="4981"/>
      <c r="F851" s="4805"/>
      <c r="G851" s="4550"/>
      <c r="H851" s="7549"/>
      <c r="I851" s="7294"/>
      <c r="J851" s="7234"/>
      <c r="K851" s="7294"/>
      <c r="L851" s="7294"/>
      <c r="M851" s="7031"/>
      <c r="N851" s="4550"/>
      <c r="O851" s="5049"/>
      <c r="P851" s="5049"/>
      <c r="Q851" s="7294"/>
      <c r="R851" s="4550"/>
      <c r="S851" s="4550"/>
      <c r="T851" s="4550"/>
      <c r="U851" s="4550"/>
      <c r="V851" s="4550"/>
      <c r="W851" s="4550"/>
      <c r="X851" s="4550"/>
      <c r="Y851" s="4550"/>
      <c r="Z851" s="4550"/>
      <c r="AA851" s="4893"/>
      <c r="AB851" s="4550"/>
      <c r="AC851" s="4908"/>
      <c r="AD851" s="4908"/>
      <c r="AE851" s="4908"/>
      <c r="AF851" s="3536"/>
      <c r="AG851" s="4550"/>
    </row>
    <row r="852" spans="1:33" s="6147" customFormat="1" ht="27.95" customHeight="1">
      <c r="A852" s="7294"/>
      <c r="B852" s="7294"/>
      <c r="C852" s="4981"/>
      <c r="D852" s="4981"/>
      <c r="E852" s="4981"/>
      <c r="F852" s="4805"/>
      <c r="G852" s="4550"/>
      <c r="H852" s="7581"/>
      <c r="I852" s="4550"/>
      <c r="J852" s="7294"/>
      <c r="K852" s="7294"/>
      <c r="L852" s="7294"/>
      <c r="M852" s="4550"/>
      <c r="N852" s="4550"/>
      <c r="O852" s="5049"/>
      <c r="P852" s="5049"/>
      <c r="Q852" s="7377"/>
      <c r="R852" s="4550"/>
      <c r="S852" s="4550"/>
      <c r="T852" s="4550"/>
      <c r="U852" s="4550"/>
      <c r="V852" s="4550"/>
      <c r="W852" s="4550"/>
      <c r="X852" s="4550"/>
      <c r="Y852" s="4550"/>
      <c r="Z852" s="4550"/>
      <c r="AA852" s="4893"/>
      <c r="AB852" s="4550"/>
      <c r="AC852" s="4908"/>
      <c r="AD852" s="4908"/>
      <c r="AE852" s="4908"/>
      <c r="AF852" s="3536"/>
      <c r="AG852" s="4550"/>
    </row>
    <row r="853" spans="1:33" s="6147" customFormat="1" ht="27.95" customHeight="1">
      <c r="A853" s="7279"/>
      <c r="B853" s="7279"/>
      <c r="C853" s="4981"/>
      <c r="D853" s="4981"/>
      <c r="E853" s="4981"/>
      <c r="F853" s="4805"/>
      <c r="G853" s="4550"/>
      <c r="H853" s="7581"/>
      <c r="I853" s="4550"/>
      <c r="J853" s="7279"/>
      <c r="K853" s="7294"/>
      <c r="L853" s="7294"/>
      <c r="M853" s="4550"/>
      <c r="N853" s="4550"/>
      <c r="O853" s="5049"/>
      <c r="P853" s="5049"/>
      <c r="Q853" s="7294"/>
      <c r="R853" s="4550"/>
      <c r="S853" s="4550"/>
      <c r="T853" s="4550"/>
      <c r="U853" s="4550"/>
      <c r="V853" s="4550"/>
      <c r="W853" s="4550"/>
      <c r="X853" s="4550"/>
      <c r="Y853" s="4550"/>
      <c r="Z853" s="4550"/>
      <c r="AA853" s="4893"/>
      <c r="AB853" s="4550"/>
      <c r="AC853" s="4908"/>
      <c r="AD853" s="4908"/>
      <c r="AE853" s="4908"/>
      <c r="AF853" s="3536"/>
      <c r="AG853" s="4550"/>
    </row>
    <row r="854" spans="1:33" s="6147" customFormat="1" ht="27.95" customHeight="1">
      <c r="A854" s="7294"/>
      <c r="B854" s="7294"/>
      <c r="C854" s="4981"/>
      <c r="D854" s="4981"/>
      <c r="E854" s="7081"/>
      <c r="F854" s="4805"/>
      <c r="G854" s="4550"/>
      <c r="H854" s="7581"/>
      <c r="I854" s="4550"/>
      <c r="J854" s="7294"/>
      <c r="K854" s="7294"/>
      <c r="L854" s="7294"/>
      <c r="M854" s="7031"/>
      <c r="N854" s="4550"/>
      <c r="O854" s="5049"/>
      <c r="P854" s="5049"/>
      <c r="Q854" s="7294"/>
      <c r="R854" s="4550"/>
      <c r="S854" s="4550"/>
      <c r="T854" s="4550"/>
      <c r="U854" s="4550"/>
      <c r="V854" s="4550"/>
      <c r="W854" s="4550"/>
      <c r="X854" s="4550"/>
      <c r="Y854" s="4550"/>
      <c r="Z854" s="4550"/>
      <c r="AA854" s="4893"/>
      <c r="AB854" s="4550"/>
      <c r="AC854" s="4908"/>
      <c r="AD854" s="4908"/>
      <c r="AE854" s="4908"/>
      <c r="AF854" s="3536"/>
      <c r="AG854" s="4550"/>
    </row>
    <row r="855" spans="1:33" s="6147" customFormat="1" ht="27.95" customHeight="1">
      <c r="A855" s="7479"/>
      <c r="B855" s="7479"/>
      <c r="C855" s="4981"/>
      <c r="D855" s="4981"/>
      <c r="E855" s="4981"/>
      <c r="F855" s="4805"/>
      <c r="G855" s="4550"/>
      <c r="H855" s="7581"/>
      <c r="I855" s="4550"/>
      <c r="J855" s="7479"/>
      <c r="K855" s="7294"/>
      <c r="L855" s="7294"/>
      <c r="M855" s="4550"/>
      <c r="N855" s="4550"/>
      <c r="O855" s="5049"/>
      <c r="P855" s="5049"/>
      <c r="Q855" s="7294"/>
      <c r="R855" s="4550"/>
      <c r="S855" s="4550"/>
      <c r="T855" s="4550"/>
      <c r="U855" s="4550"/>
      <c r="V855" s="4550"/>
      <c r="W855" s="4550"/>
      <c r="X855" s="4550"/>
      <c r="Y855" s="4550"/>
      <c r="Z855" s="4550"/>
      <c r="AA855" s="4893"/>
      <c r="AB855" s="4550"/>
      <c r="AC855" s="4908"/>
      <c r="AD855" s="4908"/>
      <c r="AE855" s="4908"/>
      <c r="AF855" s="3536"/>
      <c r="AG855" s="4550"/>
    </row>
    <row r="856" spans="1:33" s="6147" customFormat="1" ht="27.95" customHeight="1">
      <c r="A856" s="7294"/>
      <c r="B856" s="7307"/>
      <c r="C856" s="4981"/>
      <c r="D856" s="4981"/>
      <c r="E856" s="7081"/>
      <c r="F856" s="4805"/>
      <c r="G856" s="4550"/>
      <c r="H856" s="7549"/>
      <c r="I856" s="7294"/>
      <c r="J856" s="7307"/>
      <c r="K856" s="7294"/>
      <c r="L856" s="7294"/>
      <c r="M856" s="4550"/>
      <c r="N856" s="4550"/>
      <c r="O856" s="5049"/>
      <c r="P856" s="5049"/>
      <c r="Q856" s="7294"/>
      <c r="R856" s="4550"/>
      <c r="S856" s="4550"/>
      <c r="T856" s="4550"/>
      <c r="U856" s="4550"/>
      <c r="V856" s="4550"/>
      <c r="W856" s="4550"/>
      <c r="X856" s="4550"/>
      <c r="Y856" s="4550"/>
      <c r="Z856" s="4550"/>
      <c r="AA856" s="4893"/>
      <c r="AB856" s="4550"/>
      <c r="AC856" s="4908"/>
      <c r="AD856" s="4908"/>
      <c r="AE856" s="4908"/>
      <c r="AF856" s="3536"/>
      <c r="AG856" s="4550"/>
    </row>
    <row r="857" spans="1:33" s="6147" customFormat="1" ht="27.95" customHeight="1">
      <c r="A857" s="7294"/>
      <c r="B857" s="7294"/>
      <c r="C857" s="4981"/>
      <c r="D857" s="4981"/>
      <c r="E857" s="4981"/>
      <c r="F857" s="4805"/>
      <c r="G857" s="4550"/>
      <c r="H857" s="7549"/>
      <c r="I857" s="7294"/>
      <c r="J857" s="7294"/>
      <c r="K857" s="7294"/>
      <c r="L857" s="7294"/>
      <c r="M857" s="4550"/>
      <c r="N857" s="4550"/>
      <c r="O857" s="5049"/>
      <c r="P857" s="5049"/>
      <c r="Q857" s="7294"/>
      <c r="R857" s="4550"/>
      <c r="S857" s="4550"/>
      <c r="T857" s="4550"/>
      <c r="U857" s="4550"/>
      <c r="V857" s="4550"/>
      <c r="W857" s="4550"/>
      <c r="X857" s="4550"/>
      <c r="Y857" s="4550"/>
      <c r="Z857" s="4550"/>
      <c r="AA857" s="4893"/>
      <c r="AB857" s="4550"/>
      <c r="AC857" s="4908"/>
      <c r="AD857" s="4908"/>
      <c r="AE857" s="4908"/>
      <c r="AF857" s="3536"/>
      <c r="AG857" s="4550"/>
    </row>
    <row r="858" spans="1:33" s="6147" customFormat="1" ht="27.95" customHeight="1">
      <c r="A858" s="7198"/>
      <c r="B858" s="4550"/>
      <c r="C858" s="4981"/>
      <c r="D858" s="4981"/>
      <c r="E858" s="7081"/>
      <c r="F858" s="4805"/>
      <c r="G858" s="4550"/>
      <c r="H858" s="7584"/>
      <c r="I858" s="4550"/>
      <c r="J858" s="4550"/>
      <c r="K858" s="4550"/>
      <c r="L858" s="7263"/>
      <c r="M858" s="4550"/>
      <c r="N858" s="4550"/>
      <c r="O858" s="5049"/>
      <c r="P858" s="5049"/>
      <c r="Q858" s="4550"/>
      <c r="R858" s="4550"/>
      <c r="S858" s="4550"/>
      <c r="T858" s="4550"/>
      <c r="U858" s="4550"/>
      <c r="V858" s="4550"/>
      <c r="W858" s="4550"/>
      <c r="X858" s="4550"/>
      <c r="Y858" s="4550"/>
      <c r="Z858" s="4550"/>
      <c r="AA858" s="4893"/>
      <c r="AB858" s="4550"/>
      <c r="AC858" s="4908"/>
      <c r="AD858" s="4908"/>
      <c r="AE858" s="4908"/>
      <c r="AF858" s="3536"/>
      <c r="AG858" s="4550"/>
    </row>
    <row r="859" spans="1:33" s="6147" customFormat="1" ht="27.95" customHeight="1">
      <c r="A859" s="7234"/>
      <c r="B859" s="4550"/>
      <c r="C859" s="4981"/>
      <c r="D859" s="4981"/>
      <c r="E859" s="4981"/>
      <c r="F859" s="4805"/>
      <c r="G859" s="4550"/>
      <c r="H859" s="7584"/>
      <c r="I859" s="4550"/>
      <c r="J859" s="4550"/>
      <c r="K859" s="4550"/>
      <c r="L859" s="7263"/>
      <c r="M859" s="7031"/>
      <c r="N859" s="4550"/>
      <c r="O859" s="5049"/>
      <c r="P859" s="5049"/>
      <c r="Q859" s="4550"/>
      <c r="R859" s="4550"/>
      <c r="S859" s="4550"/>
      <c r="T859" s="4550"/>
      <c r="U859" s="4550"/>
      <c r="V859" s="4550"/>
      <c r="W859" s="4550"/>
      <c r="X859" s="4550"/>
      <c r="Y859" s="4550"/>
      <c r="Z859" s="4550"/>
      <c r="AA859" s="4893"/>
      <c r="AB859" s="4550"/>
      <c r="AC859" s="4908"/>
      <c r="AD859" s="4908"/>
      <c r="AE859" s="4908"/>
      <c r="AF859" s="3536"/>
      <c r="AG859" s="4550"/>
    </row>
    <row r="860" spans="1:33" s="6147" customFormat="1" ht="27.95" customHeight="1">
      <c r="A860" s="7585"/>
      <c r="B860" s="4550"/>
      <c r="C860" s="4981"/>
      <c r="D860" s="4981"/>
      <c r="E860" s="4981"/>
      <c r="F860" s="4805"/>
      <c r="G860" s="4550"/>
      <c r="H860" s="7584"/>
      <c r="I860" s="4550"/>
      <c r="J860" s="4550"/>
      <c r="K860" s="4550"/>
      <c r="L860" s="7263"/>
      <c r="M860" s="4550"/>
      <c r="N860" s="4550"/>
      <c r="O860" s="5049"/>
      <c r="P860" s="5049"/>
      <c r="Q860" s="4550"/>
      <c r="R860" s="4550"/>
      <c r="S860" s="4550"/>
      <c r="T860" s="4550"/>
      <c r="U860" s="4550"/>
      <c r="V860" s="4550"/>
      <c r="W860" s="4550"/>
      <c r="X860" s="4550"/>
      <c r="Y860" s="4550"/>
      <c r="Z860" s="4550"/>
      <c r="AA860" s="4893"/>
      <c r="AB860" s="4550"/>
      <c r="AC860" s="4908"/>
      <c r="AD860" s="4908"/>
      <c r="AE860" s="4908"/>
      <c r="AF860" s="3536"/>
      <c r="AG860" s="4550"/>
    </row>
    <row r="861" spans="1:33" s="6147" customFormat="1" ht="27.95" customHeight="1">
      <c r="A861" s="7263"/>
      <c r="B861" s="4550"/>
      <c r="C861" s="4981"/>
      <c r="D861" s="4981"/>
      <c r="E861" s="4981"/>
      <c r="F861" s="4805"/>
      <c r="G861" s="4550"/>
      <c r="H861" s="7584"/>
      <c r="I861" s="4550"/>
      <c r="J861" s="4550"/>
      <c r="K861" s="4550"/>
      <c r="L861" s="7263"/>
      <c r="M861" s="7031"/>
      <c r="N861" s="4550"/>
      <c r="O861" s="5049"/>
      <c r="P861" s="5049"/>
      <c r="Q861" s="4550"/>
      <c r="R861" s="4550"/>
      <c r="S861" s="4550"/>
      <c r="T861" s="4550"/>
      <c r="U861" s="4550"/>
      <c r="V861" s="4550"/>
      <c r="W861" s="4550"/>
      <c r="X861" s="4550"/>
      <c r="Y861" s="4550"/>
      <c r="Z861" s="4550"/>
      <c r="AA861" s="4893"/>
      <c r="AB861" s="4550"/>
      <c r="AC861" s="4908"/>
      <c r="AD861" s="4908"/>
      <c r="AE861" s="4908"/>
      <c r="AF861" s="3536"/>
      <c r="AG861" s="4550"/>
    </row>
    <row r="862" spans="1:33" s="6147" customFormat="1" ht="27.95" customHeight="1">
      <c r="A862" s="7263"/>
      <c r="B862" s="4550"/>
      <c r="C862" s="4981"/>
      <c r="D862" s="4981"/>
      <c r="E862" s="4981"/>
      <c r="F862" s="4805"/>
      <c r="G862" s="4550"/>
      <c r="H862" s="7584"/>
      <c r="I862" s="4550"/>
      <c r="J862" s="4550"/>
      <c r="K862" s="4550"/>
      <c r="L862" s="7263"/>
      <c r="M862" s="7031"/>
      <c r="N862" s="4550"/>
      <c r="O862" s="5049"/>
      <c r="P862" s="5049"/>
      <c r="Q862" s="4550"/>
      <c r="R862" s="4550"/>
      <c r="S862" s="4550"/>
      <c r="T862" s="4550"/>
      <c r="U862" s="4550"/>
      <c r="V862" s="4550"/>
      <c r="W862" s="4550"/>
      <c r="X862" s="4550"/>
      <c r="Y862" s="4550"/>
      <c r="Z862" s="4550"/>
      <c r="AA862" s="4893"/>
      <c r="AB862" s="4550"/>
      <c r="AC862" s="4908"/>
      <c r="AD862" s="4908"/>
      <c r="AE862" s="4908"/>
      <c r="AF862" s="3536"/>
      <c r="AG862" s="4550"/>
    </row>
    <row r="863" spans="1:33" s="6147" customFormat="1" ht="27.95" customHeight="1">
      <c r="A863" s="7263"/>
      <c r="B863" s="4550"/>
      <c r="C863" s="4550"/>
      <c r="D863" s="4981"/>
      <c r="E863" s="4981"/>
      <c r="F863" s="4805"/>
      <c r="G863" s="4550"/>
      <c r="H863" s="7584"/>
      <c r="I863" s="4550"/>
      <c r="J863" s="4550"/>
      <c r="K863" s="4550"/>
      <c r="L863" s="7263"/>
      <c r="M863" s="7031"/>
      <c r="N863" s="4550"/>
      <c r="O863" s="5049"/>
      <c r="P863" s="5049"/>
      <c r="Q863" s="4550"/>
      <c r="R863" s="4550"/>
      <c r="S863" s="4550"/>
      <c r="T863" s="4550"/>
      <c r="U863" s="4550"/>
      <c r="V863" s="4550"/>
      <c r="W863" s="4550"/>
      <c r="X863" s="4550"/>
      <c r="Y863" s="4550"/>
      <c r="Z863" s="4550"/>
      <c r="AA863" s="4893"/>
      <c r="AB863" s="4550"/>
      <c r="AC863" s="4908"/>
      <c r="AD863" s="4908"/>
      <c r="AE863" s="4908"/>
      <c r="AF863" s="3536"/>
      <c r="AG863" s="4550"/>
    </row>
    <row r="864" spans="1:33" s="6147" customFormat="1" ht="27.95" customHeight="1">
      <c r="A864" s="7265"/>
      <c r="B864" s="4550"/>
      <c r="C864" s="4981"/>
      <c r="D864" s="4981"/>
      <c r="E864" s="4981"/>
      <c r="F864" s="4805"/>
      <c r="G864" s="4550"/>
      <c r="H864" s="7584"/>
      <c r="I864" s="4550"/>
      <c r="J864" s="4550"/>
      <c r="K864" s="4550"/>
      <c r="L864" s="7263"/>
      <c r="M864" s="7031"/>
      <c r="N864" s="4550"/>
      <c r="O864" s="5049"/>
      <c r="P864" s="5049"/>
      <c r="Q864" s="4550"/>
      <c r="R864" s="4550"/>
      <c r="S864" s="4550"/>
      <c r="T864" s="4550"/>
      <c r="U864" s="4550"/>
      <c r="V864" s="4550"/>
      <c r="W864" s="4550"/>
      <c r="X864" s="4550"/>
      <c r="Y864" s="4550"/>
      <c r="Z864" s="4550"/>
      <c r="AA864" s="4893"/>
      <c r="AB864" s="4550"/>
      <c r="AC864" s="4908"/>
      <c r="AD864" s="4908"/>
      <c r="AE864" s="4908"/>
      <c r="AF864" s="3536"/>
      <c r="AG864" s="4550"/>
    </row>
    <row r="865" spans="1:33" s="6147" customFormat="1" ht="27.95" customHeight="1">
      <c r="A865" s="7178"/>
      <c r="B865" s="4550"/>
      <c r="C865" s="4981"/>
      <c r="D865" s="4981"/>
      <c r="E865" s="4981"/>
      <c r="F865" s="4805"/>
      <c r="G865" s="4550"/>
      <c r="H865" s="7584"/>
      <c r="I865" s="4550"/>
      <c r="J865" s="7178"/>
      <c r="K865" s="4550"/>
      <c r="L865" s="7263"/>
      <c r="M865" s="7031"/>
      <c r="N865" s="4550"/>
      <c r="O865" s="5049"/>
      <c r="P865" s="5049"/>
      <c r="Q865" s="4550"/>
      <c r="R865" s="4550"/>
      <c r="S865" s="4550"/>
      <c r="T865" s="4550"/>
      <c r="U865" s="4550"/>
      <c r="V865" s="4550"/>
      <c r="W865" s="4550"/>
      <c r="X865" s="4550"/>
      <c r="Y865" s="4550"/>
      <c r="Z865" s="4550"/>
      <c r="AA865" s="4893"/>
      <c r="AB865" s="4550"/>
      <c r="AC865" s="4908"/>
      <c r="AD865" s="4908"/>
      <c r="AE865" s="4908"/>
      <c r="AF865" s="3536"/>
      <c r="AG865" s="4550"/>
    </row>
    <row r="866" spans="1:33" s="6147" customFormat="1" ht="27.95" customHeight="1">
      <c r="A866" s="7263"/>
      <c r="B866" s="7236"/>
      <c r="C866" s="4981"/>
      <c r="D866" s="4981"/>
      <c r="E866" s="4981"/>
      <c r="F866" s="4805"/>
      <c r="G866" s="4550"/>
      <c r="H866" s="7584"/>
      <c r="I866" s="4550"/>
      <c r="J866" s="7236"/>
      <c r="K866" s="4550"/>
      <c r="L866" s="7263"/>
      <c r="M866" s="7031"/>
      <c r="N866" s="4550"/>
      <c r="O866" s="5049"/>
      <c r="P866" s="5049"/>
      <c r="Q866" s="4550"/>
      <c r="R866" s="4550"/>
      <c r="S866" s="4550"/>
      <c r="T866" s="4550"/>
      <c r="U866" s="4550"/>
      <c r="V866" s="4550"/>
      <c r="W866" s="4550"/>
      <c r="X866" s="4550"/>
      <c r="Y866" s="4550"/>
      <c r="Z866" s="4550"/>
      <c r="AA866" s="4893"/>
      <c r="AB866" s="4550"/>
      <c r="AC866" s="4908"/>
      <c r="AD866" s="4908"/>
      <c r="AE866" s="4908"/>
      <c r="AF866" s="3536"/>
      <c r="AG866" s="4550"/>
    </row>
    <row r="867" spans="1:33" s="6147" customFormat="1" ht="27.95" customHeight="1">
      <c r="A867" s="7263"/>
      <c r="B867" s="4550"/>
      <c r="C867" s="4981"/>
      <c r="D867" s="4981"/>
      <c r="E867" s="4981"/>
      <c r="F867" s="4805"/>
      <c r="G867" s="4550"/>
      <c r="H867" s="7584"/>
      <c r="I867" s="4550"/>
      <c r="J867" s="4550"/>
      <c r="K867" s="4550"/>
      <c r="L867" s="7263"/>
      <c r="M867" s="7031"/>
      <c r="N867" s="4550"/>
      <c r="O867" s="5049"/>
      <c r="P867" s="5049"/>
      <c r="Q867" s="4550"/>
      <c r="R867" s="4550"/>
      <c r="S867" s="4550"/>
      <c r="T867" s="4550"/>
      <c r="U867" s="4550"/>
      <c r="V867" s="4550"/>
      <c r="W867" s="4550"/>
      <c r="X867" s="4550"/>
      <c r="Y867" s="4550"/>
      <c r="Z867" s="4550"/>
      <c r="AA867" s="4893"/>
      <c r="AB867" s="4550"/>
      <c r="AC867" s="4908"/>
      <c r="AD867" s="4908"/>
      <c r="AE867" s="4908"/>
      <c r="AF867" s="3536"/>
      <c r="AG867" s="4550"/>
    </row>
    <row r="868" spans="1:33" s="6147" customFormat="1" ht="27.95" customHeight="1">
      <c r="A868" s="7263"/>
      <c r="B868" s="4550"/>
      <c r="C868" s="4981"/>
      <c r="D868" s="4981"/>
      <c r="E868" s="7081"/>
      <c r="F868" s="4805"/>
      <c r="G868" s="4550"/>
      <c r="H868" s="7584"/>
      <c r="I868" s="4550"/>
      <c r="J868" s="4550"/>
      <c r="K868" s="4550"/>
      <c r="L868" s="7263"/>
      <c r="M868" s="7031"/>
      <c r="N868" s="4550"/>
      <c r="O868" s="5049"/>
      <c r="P868" s="5049"/>
      <c r="Q868" s="4550"/>
      <c r="R868" s="4550"/>
      <c r="S868" s="4550"/>
      <c r="T868" s="4550"/>
      <c r="U868" s="4550"/>
      <c r="V868" s="4550"/>
      <c r="W868" s="4550"/>
      <c r="X868" s="4550"/>
      <c r="Y868" s="4550"/>
      <c r="Z868" s="4550"/>
      <c r="AA868" s="4893"/>
      <c r="AB868" s="4550"/>
      <c r="AC868" s="4908"/>
      <c r="AD868" s="4908"/>
      <c r="AE868" s="4908"/>
      <c r="AF868" s="3536"/>
      <c r="AG868" s="4550"/>
    </row>
    <row r="869" spans="1:33" s="6147" customFormat="1" ht="27.95" customHeight="1">
      <c r="A869" s="7585"/>
      <c r="B869" s="4550"/>
      <c r="C869" s="4981"/>
      <c r="D869" s="4981"/>
      <c r="E869" s="4981"/>
      <c r="F869" s="4805"/>
      <c r="G869" s="4550"/>
      <c r="H869" s="7584"/>
      <c r="I869" s="4550"/>
      <c r="J869" s="4550"/>
      <c r="K869" s="4550"/>
      <c r="L869" s="7263"/>
      <c r="M869" s="4550"/>
      <c r="N869" s="4550"/>
      <c r="O869" s="5049"/>
      <c r="P869" s="5049"/>
      <c r="Q869" s="4550"/>
      <c r="R869" s="4550"/>
      <c r="S869" s="4550"/>
      <c r="T869" s="4550"/>
      <c r="U869" s="4550"/>
      <c r="V869" s="7329"/>
      <c r="W869" s="4550"/>
      <c r="X869" s="7329"/>
      <c r="Y869" s="4550"/>
      <c r="Z869" s="4550"/>
      <c r="AA869" s="4893"/>
      <c r="AB869" s="4550"/>
      <c r="AC869" s="4908"/>
      <c r="AD869" s="4908"/>
      <c r="AE869" s="4908"/>
      <c r="AF869" s="3536"/>
      <c r="AG869" s="4550"/>
    </row>
    <row r="870" spans="1:33" s="6147" customFormat="1" ht="27.95" customHeight="1">
      <c r="A870" s="7586"/>
      <c r="B870" s="4550"/>
      <c r="C870" s="4981"/>
      <c r="D870" s="4981"/>
      <c r="E870" s="4981"/>
      <c r="F870" s="4805"/>
      <c r="G870" s="4550"/>
      <c r="H870" s="7584"/>
      <c r="I870" s="4550"/>
      <c r="J870" s="4550"/>
      <c r="K870" s="4550"/>
      <c r="L870" s="7263"/>
      <c r="M870" s="7031"/>
      <c r="N870" s="4550"/>
      <c r="O870" s="5049"/>
      <c r="P870" s="5049"/>
      <c r="Q870" s="4550"/>
      <c r="R870" s="4550"/>
      <c r="S870" s="4550"/>
      <c r="T870" s="4550"/>
      <c r="U870" s="4550"/>
      <c r="V870" s="7587"/>
      <c r="W870" s="4550"/>
      <c r="X870" s="7587"/>
      <c r="Y870" s="4550"/>
      <c r="Z870" s="4550"/>
      <c r="AA870" s="4893"/>
      <c r="AB870" s="4550"/>
      <c r="AC870" s="4908"/>
      <c r="AD870" s="4908"/>
      <c r="AE870" s="4908"/>
      <c r="AF870" s="3536"/>
      <c r="AG870" s="4550"/>
    </row>
    <row r="871" spans="1:33" s="6147" customFormat="1" ht="27.95" customHeight="1">
      <c r="A871" s="7263"/>
      <c r="B871" s="4550"/>
      <c r="C871" s="4981"/>
      <c r="D871" s="4981"/>
      <c r="E871" s="4981"/>
      <c r="F871" s="4805"/>
      <c r="G871" s="4550"/>
      <c r="H871" s="7584"/>
      <c r="I871" s="4550"/>
      <c r="J871" s="4550"/>
      <c r="K871" s="4550"/>
      <c r="L871" s="7263"/>
      <c r="M871" s="4550"/>
      <c r="N871" s="4550"/>
      <c r="O871" s="5049"/>
      <c r="P871" s="5049"/>
      <c r="Q871" s="4550"/>
      <c r="R871" s="4550"/>
      <c r="S871" s="4550"/>
      <c r="T871" s="4550"/>
      <c r="U871" s="4550"/>
      <c r="V871" s="4550"/>
      <c r="W871" s="4550"/>
      <c r="X871" s="4550"/>
      <c r="Y871" s="4550"/>
      <c r="Z871" s="4550"/>
      <c r="AA871" s="4893"/>
      <c r="AB871" s="4550"/>
      <c r="AC871" s="4908"/>
      <c r="AD871" s="4908"/>
      <c r="AE871" s="4908"/>
      <c r="AF871" s="3536"/>
      <c r="AG871" s="4550"/>
    </row>
    <row r="872" spans="1:33" s="6147" customFormat="1" ht="27.95" customHeight="1">
      <c r="A872" s="7177"/>
      <c r="B872" s="4550"/>
      <c r="C872" s="4981"/>
      <c r="D872" s="4981"/>
      <c r="E872" s="4981"/>
      <c r="F872" s="4805"/>
      <c r="G872" s="4550"/>
      <c r="H872" s="7584"/>
      <c r="I872" s="4550"/>
      <c r="J872" s="4550"/>
      <c r="K872" s="4550"/>
      <c r="L872" s="7263"/>
      <c r="M872" s="4550"/>
      <c r="N872" s="4550"/>
      <c r="O872" s="5049"/>
      <c r="P872" s="5049"/>
      <c r="Q872" s="4550"/>
      <c r="R872" s="4550"/>
      <c r="S872" s="4550"/>
      <c r="T872" s="4550"/>
      <c r="U872" s="4550"/>
      <c r="V872" s="4550"/>
      <c r="W872" s="4550"/>
      <c r="X872" s="4550"/>
      <c r="Y872" s="4550"/>
      <c r="Z872" s="4550"/>
      <c r="AA872" s="4893"/>
      <c r="AB872" s="4550"/>
      <c r="AC872" s="4908"/>
      <c r="AD872" s="4908"/>
      <c r="AE872" s="4908"/>
      <c r="AF872" s="3536"/>
      <c r="AG872" s="4550"/>
    </row>
    <row r="873" spans="1:33" s="6147" customFormat="1" ht="27.95" customHeight="1">
      <c r="A873" s="7263"/>
      <c r="B873" s="4550"/>
      <c r="C873" s="4981"/>
      <c r="D873" s="4981"/>
      <c r="E873" s="4981"/>
      <c r="F873" s="4805"/>
      <c r="G873" s="4550"/>
      <c r="H873" s="7584"/>
      <c r="I873" s="4550"/>
      <c r="J873" s="4550"/>
      <c r="K873" s="4550"/>
      <c r="L873" s="7263"/>
      <c r="M873" s="4550"/>
      <c r="N873" s="4550"/>
      <c r="O873" s="5049"/>
      <c r="P873" s="5049"/>
      <c r="Q873" s="4550"/>
      <c r="R873" s="4550"/>
      <c r="S873" s="4550"/>
      <c r="T873" s="4550"/>
      <c r="U873" s="4550"/>
      <c r="V873" s="4550"/>
      <c r="W873" s="4550"/>
      <c r="X873" s="4550"/>
      <c r="Y873" s="4550"/>
      <c r="Z873" s="4550"/>
      <c r="AA873" s="4893"/>
      <c r="AB873" s="4550"/>
      <c r="AC873" s="4908"/>
      <c r="AD873" s="4908"/>
      <c r="AE873" s="4908"/>
      <c r="AF873" s="3536"/>
      <c r="AG873" s="4550"/>
    </row>
    <row r="874" spans="1:33" s="6147" customFormat="1" ht="27.95" customHeight="1">
      <c r="A874" s="7263"/>
      <c r="B874" s="4550"/>
      <c r="C874" s="4981"/>
      <c r="D874" s="4981"/>
      <c r="E874" s="4981"/>
      <c r="F874" s="4805"/>
      <c r="G874" s="4550"/>
      <c r="H874" s="7584"/>
      <c r="I874" s="4550"/>
      <c r="J874" s="4550"/>
      <c r="K874" s="4550"/>
      <c r="L874" s="7263"/>
      <c r="M874" s="4550"/>
      <c r="N874" s="4550"/>
      <c r="O874" s="5049"/>
      <c r="P874" s="5049"/>
      <c r="Q874" s="4550"/>
      <c r="R874" s="4550"/>
      <c r="S874" s="4550"/>
      <c r="T874" s="4550"/>
      <c r="U874" s="4550"/>
      <c r="V874" s="4550"/>
      <c r="W874" s="4550"/>
      <c r="X874" s="4550"/>
      <c r="Y874" s="4550"/>
      <c r="Z874" s="4550"/>
      <c r="AA874" s="4893"/>
      <c r="AB874" s="4550"/>
      <c r="AC874" s="4908"/>
      <c r="AD874" s="4908"/>
      <c r="AE874" s="4908"/>
      <c r="AF874" s="3536"/>
      <c r="AG874" s="4550"/>
    </row>
    <row r="875" spans="1:33" s="6147" customFormat="1" ht="27.95" customHeight="1">
      <c r="A875" s="7293"/>
      <c r="B875" s="4550"/>
      <c r="C875" s="4981"/>
      <c r="D875" s="4981"/>
      <c r="E875" s="4981"/>
      <c r="F875" s="4805"/>
      <c r="G875" s="4550"/>
      <c r="H875" s="7549"/>
      <c r="I875" s="4550"/>
      <c r="J875" s="4550"/>
      <c r="K875" s="4550"/>
      <c r="L875" s="7263"/>
      <c r="M875" s="7031"/>
      <c r="N875" s="4550"/>
      <c r="O875" s="5049"/>
      <c r="P875" s="5049"/>
      <c r="Q875" s="4550"/>
      <c r="R875" s="4550"/>
      <c r="S875" s="4550"/>
      <c r="T875" s="4550"/>
      <c r="U875" s="4550"/>
      <c r="V875" s="7377"/>
      <c r="W875" s="4550"/>
      <c r="X875" s="7377"/>
      <c r="Y875" s="4550"/>
      <c r="Z875" s="4550"/>
      <c r="AA875" s="4893"/>
      <c r="AB875" s="4550"/>
      <c r="AC875" s="4908"/>
      <c r="AD875" s="4908"/>
      <c r="AE875" s="4908"/>
      <c r="AF875" s="3536"/>
      <c r="AG875" s="4550"/>
    </row>
    <row r="876" spans="1:33" s="6147" customFormat="1" ht="27.95" customHeight="1">
      <c r="A876" s="7260"/>
      <c r="B876" s="4550"/>
      <c r="C876" s="4981"/>
      <c r="D876" s="4981"/>
      <c r="E876" s="4981"/>
      <c r="F876" s="4805"/>
      <c r="G876" s="4550"/>
      <c r="H876" s="7584"/>
      <c r="I876" s="4550"/>
      <c r="J876" s="4550"/>
      <c r="K876" s="4550"/>
      <c r="L876" s="7263"/>
      <c r="M876" s="4550"/>
      <c r="N876" s="4550"/>
      <c r="O876" s="5049"/>
      <c r="P876" s="5049"/>
      <c r="Q876" s="4550"/>
      <c r="R876" s="4550"/>
      <c r="S876" s="4550"/>
      <c r="T876" s="4550"/>
      <c r="U876" s="4550"/>
      <c r="V876" s="7377"/>
      <c r="W876" s="4550"/>
      <c r="X876" s="7377"/>
      <c r="Y876" s="4550"/>
      <c r="Z876" s="4550"/>
      <c r="AA876" s="4893"/>
      <c r="AB876" s="4550"/>
      <c r="AC876" s="4908"/>
      <c r="AD876" s="4908"/>
      <c r="AE876" s="4908"/>
      <c r="AF876" s="3536"/>
      <c r="AG876" s="4550"/>
    </row>
    <row r="877" spans="1:33" s="6147" customFormat="1" ht="27.95" customHeight="1">
      <c r="A877" s="7263"/>
      <c r="B877" s="4550"/>
      <c r="C877" s="4981"/>
      <c r="D877" s="4981"/>
      <c r="E877" s="4981"/>
      <c r="F877" s="4805"/>
      <c r="G877" s="4550"/>
      <c r="H877" s="7584"/>
      <c r="I877" s="4550"/>
      <c r="J877" s="4550"/>
      <c r="K877" s="4550"/>
      <c r="L877" s="7263"/>
      <c r="M877" s="4550"/>
      <c r="N877" s="4550"/>
      <c r="O877" s="5049"/>
      <c r="P877" s="5049"/>
      <c r="Q877" s="4550"/>
      <c r="R877" s="4550"/>
      <c r="S877" s="4550"/>
      <c r="T877" s="4550"/>
      <c r="U877" s="4550"/>
      <c r="V877" s="7377"/>
      <c r="W877" s="4550"/>
      <c r="X877" s="7377"/>
      <c r="Y877" s="4550"/>
      <c r="Z877" s="4550"/>
      <c r="AA877" s="4893"/>
      <c r="AB877" s="4550"/>
      <c r="AC877" s="4908"/>
      <c r="AD877" s="4908"/>
      <c r="AE877" s="4908"/>
      <c r="AF877" s="3536"/>
      <c r="AG877" s="4550"/>
    </row>
    <row r="878" spans="1:33" s="6147" customFormat="1" ht="27.95" customHeight="1">
      <c r="A878" s="7263"/>
      <c r="B878" s="4550"/>
      <c r="C878" s="4981"/>
      <c r="D878" s="4981"/>
      <c r="E878" s="4981"/>
      <c r="F878" s="4805"/>
      <c r="G878" s="4550"/>
      <c r="H878" s="7584"/>
      <c r="I878" s="4550"/>
      <c r="J878" s="4550"/>
      <c r="K878" s="4550"/>
      <c r="L878" s="7263"/>
      <c r="M878" s="4550"/>
      <c r="N878" s="4550"/>
      <c r="O878" s="5049"/>
      <c r="P878" s="5049"/>
      <c r="Q878" s="4550"/>
      <c r="R878" s="4550"/>
      <c r="S878" s="4550"/>
      <c r="T878" s="4550"/>
      <c r="U878" s="4550"/>
      <c r="V878" s="7377"/>
      <c r="W878" s="4550"/>
      <c r="X878" s="7377"/>
      <c r="Y878" s="4550"/>
      <c r="Z878" s="4550"/>
      <c r="AA878" s="4893"/>
      <c r="AB878" s="4550"/>
      <c r="AC878" s="4908"/>
      <c r="AD878" s="4908"/>
      <c r="AE878" s="4908"/>
      <c r="AF878" s="3536"/>
      <c r="AG878" s="4550"/>
    </row>
    <row r="879" spans="1:33" s="6147" customFormat="1" ht="27.95" customHeight="1">
      <c r="A879" s="7333"/>
      <c r="B879" s="4550"/>
      <c r="C879" s="4981"/>
      <c r="D879" s="4981"/>
      <c r="E879" s="4981"/>
      <c r="F879" s="4805"/>
      <c r="G879" s="4550"/>
      <c r="H879" s="7584"/>
      <c r="I879" s="4550"/>
      <c r="J879" s="4550"/>
      <c r="K879" s="4550"/>
      <c r="L879" s="7263"/>
      <c r="M879" s="7031"/>
      <c r="N879" s="4550"/>
      <c r="O879" s="5049"/>
      <c r="P879" s="5049"/>
      <c r="Q879" s="4550"/>
      <c r="R879" s="4550"/>
      <c r="S879" s="4550"/>
      <c r="T879" s="4550"/>
      <c r="U879" s="4550"/>
      <c r="V879" s="4550"/>
      <c r="W879" s="4550"/>
      <c r="X879" s="4550"/>
      <c r="Y879" s="4550"/>
      <c r="Z879" s="4550"/>
      <c r="AA879" s="4893"/>
      <c r="AB879" s="4550"/>
      <c r="AC879" s="4908"/>
      <c r="AD879" s="4908"/>
      <c r="AE879" s="4908"/>
      <c r="AF879" s="3536"/>
      <c r="AG879" s="4550"/>
    </row>
    <row r="880" spans="1:33" s="6147" customFormat="1" ht="27.95" customHeight="1">
      <c r="A880" s="7263"/>
      <c r="B880" s="4550"/>
      <c r="C880" s="4981"/>
      <c r="D880" s="4981"/>
      <c r="E880" s="7081"/>
      <c r="F880" s="4805"/>
      <c r="G880" s="4550"/>
      <c r="H880" s="7584"/>
      <c r="I880" s="4550"/>
      <c r="J880" s="4550"/>
      <c r="K880" s="4550"/>
      <c r="L880" s="7263"/>
      <c r="M880" s="4550"/>
      <c r="N880" s="4550"/>
      <c r="O880" s="5049"/>
      <c r="P880" s="5049"/>
      <c r="Q880" s="4550"/>
      <c r="R880" s="4550"/>
      <c r="S880" s="4550"/>
      <c r="T880" s="4550"/>
      <c r="U880" s="4550"/>
      <c r="V880" s="4550"/>
      <c r="W880" s="4550"/>
      <c r="X880" s="4550"/>
      <c r="Y880" s="4550"/>
      <c r="Z880" s="4550"/>
      <c r="AA880" s="4893"/>
      <c r="AB880" s="4550"/>
      <c r="AC880" s="4908"/>
      <c r="AD880" s="4908"/>
      <c r="AE880" s="4908"/>
      <c r="AF880" s="3536"/>
      <c r="AG880" s="4550"/>
    </row>
    <row r="881" spans="1:33" s="6147" customFormat="1" ht="27.95" customHeight="1">
      <c r="A881" s="7377"/>
      <c r="B881" s="4550"/>
      <c r="C881" s="4981"/>
      <c r="D881" s="4981"/>
      <c r="E881" s="4981"/>
      <c r="F881" s="4805"/>
      <c r="G881" s="4550"/>
      <c r="H881" s="7588"/>
      <c r="I881" s="4550"/>
      <c r="J881" s="4550"/>
      <c r="K881" s="4550"/>
      <c r="L881" s="7377"/>
      <c r="M881" s="4550"/>
      <c r="N881" s="4550"/>
      <c r="O881" s="5049"/>
      <c r="P881" s="5049"/>
      <c r="Q881" s="4550"/>
      <c r="R881" s="4550"/>
      <c r="S881" s="4550"/>
      <c r="T881" s="4550"/>
      <c r="U881" s="4550"/>
      <c r="V881" s="4550"/>
      <c r="W881" s="4550"/>
      <c r="X881" s="4550"/>
      <c r="Y881" s="4550"/>
      <c r="Z881" s="4550"/>
      <c r="AA881" s="4893"/>
      <c r="AB881" s="4550"/>
      <c r="AC881" s="4908"/>
      <c r="AD881" s="4908"/>
      <c r="AE881" s="4908"/>
      <c r="AF881" s="3536"/>
      <c r="AG881" s="4550"/>
    </row>
    <row r="882" spans="1:33" s="6147" customFormat="1" ht="27.95" customHeight="1">
      <c r="A882" s="7377"/>
      <c r="B882" s="4550"/>
      <c r="C882" s="4981"/>
      <c r="D882" s="4981"/>
      <c r="E882" s="4981"/>
      <c r="F882" s="4805"/>
      <c r="G882" s="4550"/>
      <c r="H882" s="7588"/>
      <c r="I882" s="4550"/>
      <c r="J882" s="4550"/>
      <c r="K882" s="4550"/>
      <c r="L882" s="7377"/>
      <c r="M882" s="4550"/>
      <c r="N882" s="4550"/>
      <c r="O882" s="5049"/>
      <c r="P882" s="5049"/>
      <c r="Q882" s="4550"/>
      <c r="R882" s="4550"/>
      <c r="S882" s="4550"/>
      <c r="T882" s="4550"/>
      <c r="U882" s="4550"/>
      <c r="V882" s="4550"/>
      <c r="W882" s="4550"/>
      <c r="X882" s="4550"/>
      <c r="Y882" s="4550"/>
      <c r="Z882" s="4550"/>
      <c r="AA882" s="4893"/>
      <c r="AB882" s="4550"/>
      <c r="AC882" s="4908"/>
      <c r="AD882" s="4908"/>
      <c r="AE882" s="4908"/>
      <c r="AF882" s="3536"/>
      <c r="AG882" s="4550"/>
    </row>
    <row r="883" spans="1:33" s="6147" customFormat="1" ht="27.95" customHeight="1">
      <c r="A883" s="7267"/>
      <c r="B883" s="4550"/>
      <c r="C883" s="4981"/>
      <c r="D883" s="4981"/>
      <c r="E883" s="4981"/>
      <c r="F883" s="4805"/>
      <c r="G883" s="4550"/>
      <c r="H883" s="7549"/>
      <c r="I883" s="4550"/>
      <c r="J883" s="4550"/>
      <c r="K883" s="4550"/>
      <c r="L883" s="7377"/>
      <c r="M883" s="7031"/>
      <c r="N883" s="4550"/>
      <c r="O883" s="5049"/>
      <c r="P883" s="5049"/>
      <c r="Q883" s="4550"/>
      <c r="R883" s="4550"/>
      <c r="S883" s="4550"/>
      <c r="T883" s="4550"/>
      <c r="U883" s="4550"/>
      <c r="V883" s="4550"/>
      <c r="W883" s="4550"/>
      <c r="X883" s="4550"/>
      <c r="Y883" s="4550"/>
      <c r="Z883" s="4550"/>
      <c r="AA883" s="4893"/>
      <c r="AB883" s="4550"/>
      <c r="AC883" s="4908"/>
      <c r="AD883" s="4908"/>
      <c r="AE883" s="4908"/>
      <c r="AF883" s="3536"/>
      <c r="AG883" s="4550"/>
    </row>
    <row r="884" spans="1:33" s="6147" customFormat="1" ht="27.95" customHeight="1">
      <c r="A884" s="7331"/>
      <c r="B884" s="4550"/>
      <c r="C884" s="4981"/>
      <c r="D884" s="4981"/>
      <c r="E884" s="4981"/>
      <c r="F884" s="4805"/>
      <c r="G884" s="4550"/>
      <c r="H884" s="7588"/>
      <c r="I884" s="4550"/>
      <c r="J884" s="4550"/>
      <c r="K884" s="4550"/>
      <c r="L884" s="7377"/>
      <c r="M884" s="7377"/>
      <c r="N884" s="4550"/>
      <c r="O884" s="5049"/>
      <c r="P884" s="5049"/>
      <c r="Q884" s="4550"/>
      <c r="R884" s="4550"/>
      <c r="S884" s="4550"/>
      <c r="T884" s="4550"/>
      <c r="U884" s="4550"/>
      <c r="V884" s="4550"/>
      <c r="W884" s="4550"/>
      <c r="X884" s="4550"/>
      <c r="Y884" s="4550"/>
      <c r="Z884" s="4550"/>
      <c r="AA884" s="4893"/>
      <c r="AB884" s="4550"/>
      <c r="AC884" s="4908"/>
      <c r="AD884" s="4908"/>
      <c r="AE884" s="4908"/>
      <c r="AF884" s="3536"/>
      <c r="AG884" s="4550"/>
    </row>
    <row r="885" spans="1:33" s="6147" customFormat="1" ht="27.95" customHeight="1">
      <c r="A885" s="7377"/>
      <c r="B885" s="4550"/>
      <c r="C885" s="4981"/>
      <c r="D885" s="4981"/>
      <c r="E885" s="4981"/>
      <c r="F885" s="4805"/>
      <c r="G885" s="4550"/>
      <c r="H885" s="7588"/>
      <c r="I885" s="4550"/>
      <c r="J885" s="7377"/>
      <c r="K885" s="7377"/>
      <c r="L885" s="7377"/>
      <c r="M885" s="7031"/>
      <c r="N885" s="4550"/>
      <c r="O885" s="5049"/>
      <c r="P885" s="5049"/>
      <c r="Q885" s="7377"/>
      <c r="R885" s="4550"/>
      <c r="S885" s="4550"/>
      <c r="T885" s="4550"/>
      <c r="U885" s="4550"/>
      <c r="V885" s="4550"/>
      <c r="W885" s="4550"/>
      <c r="X885" s="4550"/>
      <c r="Y885" s="4550"/>
      <c r="Z885" s="4550"/>
      <c r="AA885" s="4893"/>
      <c r="AB885" s="4550"/>
      <c r="AC885" s="4908"/>
      <c r="AD885" s="4908"/>
      <c r="AE885" s="4908"/>
      <c r="AF885" s="3536"/>
      <c r="AG885" s="4550"/>
    </row>
    <row r="886" spans="1:33" s="6147" customFormat="1" ht="27.95" customHeight="1">
      <c r="A886" s="7377"/>
      <c r="B886" s="7377"/>
      <c r="C886" s="4981"/>
      <c r="D886" s="4981"/>
      <c r="E886" s="4981"/>
      <c r="F886" s="4805"/>
      <c r="G886" s="4550"/>
      <c r="H886" s="7588"/>
      <c r="I886" s="4550"/>
      <c r="J886" s="7377"/>
      <c r="K886" s="7589"/>
      <c r="L886" s="7377"/>
      <c r="M886" s="4550"/>
      <c r="N886" s="4550"/>
      <c r="O886" s="5049"/>
      <c r="P886" s="5049"/>
      <c r="Q886" s="7377"/>
      <c r="R886" s="4550"/>
      <c r="S886" s="4550"/>
      <c r="T886" s="4550"/>
      <c r="U886" s="4550"/>
      <c r="V886" s="4550"/>
      <c r="W886" s="4550"/>
      <c r="X886" s="4550"/>
      <c r="Y886" s="4550"/>
      <c r="Z886" s="4550"/>
      <c r="AA886" s="4893"/>
      <c r="AB886" s="4550"/>
      <c r="AC886" s="4908"/>
      <c r="AD886" s="4908"/>
      <c r="AE886" s="4908"/>
      <c r="AF886" s="3536"/>
      <c r="AG886" s="4550"/>
    </row>
    <row r="887" spans="1:33" s="6147" customFormat="1" ht="27.95" customHeight="1">
      <c r="A887" s="7308"/>
      <c r="B887" s="7308"/>
      <c r="C887" s="4981"/>
      <c r="D887" s="4981"/>
      <c r="E887" s="4981"/>
      <c r="F887" s="4805"/>
      <c r="G887" s="4550"/>
      <c r="H887" s="7588"/>
      <c r="I887" s="4550"/>
      <c r="J887" s="7308"/>
      <c r="K887" s="7377"/>
      <c r="L887" s="7377"/>
      <c r="M887" s="4550"/>
      <c r="N887" s="4550"/>
      <c r="O887" s="5049"/>
      <c r="P887" s="5049"/>
      <c r="Q887" s="7377"/>
      <c r="R887" s="4550"/>
      <c r="S887" s="4550"/>
      <c r="T887" s="4550"/>
      <c r="U887" s="4550"/>
      <c r="V887" s="4550"/>
      <c r="W887" s="4550"/>
      <c r="X887" s="4550"/>
      <c r="Y887" s="4550"/>
      <c r="Z887" s="4550"/>
      <c r="AA887" s="4893"/>
      <c r="AB887" s="4550"/>
      <c r="AC887" s="4908"/>
      <c r="AD887" s="4908"/>
      <c r="AE887" s="4908"/>
      <c r="AF887" s="3536"/>
      <c r="AG887" s="4550"/>
    </row>
    <row r="888" spans="1:33" s="6147" customFormat="1" ht="27.95" customHeight="1">
      <c r="A888" s="7377"/>
      <c r="B888" s="7377"/>
      <c r="C888" s="4981"/>
      <c r="D888" s="4981"/>
      <c r="E888" s="7081"/>
      <c r="F888" s="4805"/>
      <c r="G888" s="4550"/>
      <c r="H888" s="7588"/>
      <c r="I888" s="4550"/>
      <c r="J888" s="7377"/>
      <c r="K888" s="7377"/>
      <c r="L888" s="7377"/>
      <c r="M888" s="7031"/>
      <c r="N888" s="4550"/>
      <c r="O888" s="5049"/>
      <c r="P888" s="5049"/>
      <c r="Q888" s="7377"/>
      <c r="R888" s="4550"/>
      <c r="S888" s="4550"/>
      <c r="T888" s="4550"/>
      <c r="U888" s="4550"/>
      <c r="V888" s="4550"/>
      <c r="W888" s="4550"/>
      <c r="X888" s="4550"/>
      <c r="Y888" s="4550"/>
      <c r="Z888" s="4550"/>
      <c r="AA888" s="4893"/>
      <c r="AB888" s="4550"/>
      <c r="AC888" s="4908"/>
      <c r="AD888" s="4908"/>
      <c r="AE888" s="4908"/>
      <c r="AF888" s="3536"/>
      <c r="AG888" s="4550"/>
    </row>
    <row r="889" spans="1:33" s="6147" customFormat="1" ht="27.95" customHeight="1">
      <c r="A889" s="7528"/>
      <c r="B889" s="7528"/>
      <c r="C889" s="4981"/>
      <c r="D889" s="4981"/>
      <c r="E889" s="4981"/>
      <c r="F889" s="4805"/>
      <c r="G889" s="4550"/>
      <c r="H889" s="7588"/>
      <c r="I889" s="4550"/>
      <c r="J889" s="7528"/>
      <c r="K889" s="7377"/>
      <c r="L889" s="7377"/>
      <c r="M889" s="7031"/>
      <c r="N889" s="4550"/>
      <c r="O889" s="5049"/>
      <c r="P889" s="5049"/>
      <c r="Q889" s="7377"/>
      <c r="R889" s="4550"/>
      <c r="S889" s="4550"/>
      <c r="T889" s="4550"/>
      <c r="U889" s="4550"/>
      <c r="V889" s="4550"/>
      <c r="W889" s="4550"/>
      <c r="X889" s="4550"/>
      <c r="Y889" s="4550"/>
      <c r="Z889" s="4550"/>
      <c r="AA889" s="4893"/>
      <c r="AB889" s="4550"/>
      <c r="AC889" s="4908"/>
      <c r="AD889" s="4908"/>
      <c r="AE889" s="4908"/>
      <c r="AF889" s="3536"/>
      <c r="AG889" s="4550"/>
    </row>
    <row r="890" spans="1:33" s="6147" customFormat="1" ht="27.95" customHeight="1">
      <c r="A890" s="7377"/>
      <c r="B890" s="7377"/>
      <c r="C890" s="4981"/>
      <c r="D890" s="4981"/>
      <c r="E890" s="4981"/>
      <c r="F890" s="4805"/>
      <c r="G890" s="4550"/>
      <c r="H890" s="7588"/>
      <c r="I890" s="4550"/>
      <c r="J890" s="7377"/>
      <c r="K890" s="7377"/>
      <c r="L890" s="7377"/>
      <c r="M890" s="7031"/>
      <c r="N890" s="4550"/>
      <c r="O890" s="5049"/>
      <c r="P890" s="5049"/>
      <c r="Q890" s="7377"/>
      <c r="R890" s="4550"/>
      <c r="S890" s="4550"/>
      <c r="T890" s="4550"/>
      <c r="U890" s="4550"/>
      <c r="V890" s="4550"/>
      <c r="W890" s="4550"/>
      <c r="X890" s="4550"/>
      <c r="Y890" s="4550"/>
      <c r="Z890" s="4550"/>
      <c r="AA890" s="4893"/>
      <c r="AB890" s="4550"/>
      <c r="AC890" s="4908"/>
      <c r="AD890" s="4908"/>
      <c r="AE890" s="4908"/>
      <c r="AF890" s="3536"/>
      <c r="AG890" s="4550"/>
    </row>
    <row r="891" spans="1:33" s="6147" customFormat="1" ht="27.95" customHeight="1">
      <c r="A891" s="7272"/>
      <c r="B891" s="4550"/>
      <c r="C891" s="4981"/>
      <c r="D891" s="4981"/>
      <c r="E891" s="4981"/>
      <c r="F891" s="4805"/>
      <c r="G891" s="4550"/>
      <c r="H891" s="7590"/>
      <c r="I891" s="4550"/>
      <c r="J891" s="4550"/>
      <c r="K891" s="4550"/>
      <c r="L891" s="7316"/>
      <c r="M891" s="7031"/>
      <c r="N891" s="4550"/>
      <c r="O891" s="5049"/>
      <c r="P891" s="5049"/>
      <c r="Q891" s="4550"/>
      <c r="R891" s="4550"/>
      <c r="S891" s="4550"/>
      <c r="T891" s="4550"/>
      <c r="U891" s="4550"/>
      <c r="V891" s="4550"/>
      <c r="W891" s="4550"/>
      <c r="X891" s="4550"/>
      <c r="Y891" s="4550"/>
      <c r="Z891" s="4550"/>
      <c r="AA891" s="4893"/>
      <c r="AB891" s="4550"/>
      <c r="AC891" s="4908"/>
      <c r="AD891" s="4908"/>
      <c r="AE891" s="4908"/>
      <c r="AF891" s="3536"/>
      <c r="AG891" s="4550"/>
    </row>
    <row r="892" spans="1:33" s="6147" customFormat="1" ht="27.95" customHeight="1">
      <c r="A892" s="7234"/>
      <c r="B892" s="4550"/>
      <c r="C892" s="4981"/>
      <c r="D892" s="4981"/>
      <c r="E892" s="4981"/>
      <c r="F892" s="4805"/>
      <c r="G892" s="4550"/>
      <c r="H892" s="7590"/>
      <c r="I892" s="4550"/>
      <c r="J892" s="4550"/>
      <c r="K892" s="4550"/>
      <c r="L892" s="7316"/>
      <c r="M892" s="4550"/>
      <c r="N892" s="4550"/>
      <c r="O892" s="5049"/>
      <c r="P892" s="5049"/>
      <c r="Q892" s="4550"/>
      <c r="R892" s="4550"/>
      <c r="S892" s="4550"/>
      <c r="T892" s="4550"/>
      <c r="U892" s="4550"/>
      <c r="V892" s="4550"/>
      <c r="W892" s="4550"/>
      <c r="X892" s="4550"/>
      <c r="Y892" s="4550"/>
      <c r="Z892" s="4550"/>
      <c r="AA892" s="4893"/>
      <c r="AB892" s="4550"/>
      <c r="AC892" s="4908"/>
      <c r="AD892" s="4908"/>
      <c r="AE892" s="4908"/>
      <c r="AF892" s="3536"/>
      <c r="AG892" s="4550"/>
    </row>
    <row r="893" spans="1:33" s="6147" customFormat="1" ht="27.95" customHeight="1">
      <c r="A893" s="7316"/>
      <c r="B893" s="4550"/>
      <c r="C893" s="4981"/>
      <c r="D893" s="4981"/>
      <c r="E893" s="4981"/>
      <c r="F893" s="4805"/>
      <c r="G893" s="4550"/>
      <c r="H893" s="7590"/>
      <c r="I893" s="4550"/>
      <c r="J893" s="4550"/>
      <c r="K893" s="4550"/>
      <c r="L893" s="7316"/>
      <c r="M893" s="7031"/>
      <c r="N893" s="4550"/>
      <c r="O893" s="5049"/>
      <c r="P893" s="5049"/>
      <c r="Q893" s="4550"/>
      <c r="R893" s="4550"/>
      <c r="S893" s="4550"/>
      <c r="T893" s="4550"/>
      <c r="U893" s="4550"/>
      <c r="V893" s="4550"/>
      <c r="W893" s="4550"/>
      <c r="X893" s="4550"/>
      <c r="Y893" s="4550"/>
      <c r="Z893" s="4550"/>
      <c r="AA893" s="4893"/>
      <c r="AB893" s="4550"/>
      <c r="AC893" s="4908"/>
      <c r="AD893" s="4908"/>
      <c r="AE893" s="4908"/>
      <c r="AF893" s="3536"/>
      <c r="AG893" s="4550"/>
    </row>
    <row r="894" spans="1:33" s="6147" customFormat="1" ht="27.95" customHeight="1">
      <c r="A894" s="7316"/>
      <c r="B894" s="4550"/>
      <c r="C894" s="4981"/>
      <c r="D894" s="4981"/>
      <c r="E894" s="4981"/>
      <c r="F894" s="4805"/>
      <c r="G894" s="4550"/>
      <c r="H894" s="7590"/>
      <c r="I894" s="4550"/>
      <c r="J894" s="4550"/>
      <c r="K894" s="4550"/>
      <c r="L894" s="7316"/>
      <c r="M894" s="4550"/>
      <c r="N894" s="4550"/>
      <c r="O894" s="5049"/>
      <c r="P894" s="5049"/>
      <c r="Q894" s="4550"/>
      <c r="R894" s="4550"/>
      <c r="S894" s="4550"/>
      <c r="T894" s="4550"/>
      <c r="U894" s="4550"/>
      <c r="V894" s="4550"/>
      <c r="W894" s="4550"/>
      <c r="X894" s="4550"/>
      <c r="Y894" s="4550"/>
      <c r="Z894" s="4550"/>
      <c r="AA894" s="4893"/>
      <c r="AB894" s="4550"/>
      <c r="AC894" s="4908"/>
      <c r="AD894" s="4908"/>
      <c r="AE894" s="4908"/>
      <c r="AF894" s="3536"/>
      <c r="AG894" s="4550"/>
    </row>
    <row r="895" spans="1:33" s="6147" customFormat="1" ht="27.95" customHeight="1">
      <c r="A895" s="7183"/>
      <c r="B895" s="4550"/>
      <c r="C895" s="4981"/>
      <c r="D895" s="4981"/>
      <c r="E895" s="7081"/>
      <c r="F895" s="4805"/>
      <c r="G895" s="4550"/>
      <c r="H895" s="7590"/>
      <c r="I895" s="4550"/>
      <c r="J895" s="4550"/>
      <c r="K895" s="4550"/>
      <c r="L895" s="7316"/>
      <c r="M895" s="7031"/>
      <c r="N895" s="4550"/>
      <c r="O895" s="5049"/>
      <c r="P895" s="5049"/>
      <c r="Q895" s="4550"/>
      <c r="R895" s="4550"/>
      <c r="S895" s="4550"/>
      <c r="T895" s="4550"/>
      <c r="U895" s="4550"/>
      <c r="V895" s="4550"/>
      <c r="W895" s="4550"/>
      <c r="X895" s="4550"/>
      <c r="Y895" s="4550"/>
      <c r="Z895" s="4550"/>
      <c r="AA895" s="4893"/>
      <c r="AB895" s="4550"/>
      <c r="AC895" s="4908"/>
      <c r="AD895" s="4908"/>
      <c r="AE895" s="4908"/>
      <c r="AF895" s="3536"/>
      <c r="AG895" s="4550"/>
    </row>
    <row r="896" spans="1:33" s="6147" customFormat="1" ht="27.95" customHeight="1">
      <c r="A896" s="7585"/>
      <c r="B896" s="4550"/>
      <c r="C896" s="4981"/>
      <c r="D896" s="4981"/>
      <c r="E896" s="4981"/>
      <c r="F896" s="4805"/>
      <c r="G896" s="4550"/>
      <c r="H896" s="7590"/>
      <c r="I896" s="4550"/>
      <c r="J896" s="4550"/>
      <c r="K896" s="4550"/>
      <c r="L896" s="7316"/>
      <c r="M896" s="7031"/>
      <c r="N896" s="4550"/>
      <c r="O896" s="5049"/>
      <c r="P896" s="5049"/>
      <c r="Q896" s="4550"/>
      <c r="R896" s="4550"/>
      <c r="S896" s="4550"/>
      <c r="T896" s="4550"/>
      <c r="U896" s="4550"/>
      <c r="V896" s="4550"/>
      <c r="W896" s="4550"/>
      <c r="X896" s="4550"/>
      <c r="Y896" s="4550"/>
      <c r="Z896" s="4550"/>
      <c r="AA896" s="4893"/>
      <c r="AB896" s="4550"/>
      <c r="AC896" s="4908"/>
      <c r="AD896" s="4908"/>
      <c r="AE896" s="4908"/>
      <c r="AF896" s="3536"/>
      <c r="AG896" s="4550"/>
    </row>
    <row r="897" spans="1:33" s="6147" customFormat="1" ht="27.95" customHeight="1">
      <c r="A897" s="7214"/>
      <c r="B897" s="7214"/>
      <c r="C897" s="4981"/>
      <c r="D897" s="4981"/>
      <c r="E897" s="4981"/>
      <c r="F897" s="4805"/>
      <c r="G897" s="4550"/>
      <c r="H897" s="7590"/>
      <c r="I897" s="4550"/>
      <c r="J897" s="7214"/>
      <c r="K897" s="4550"/>
      <c r="L897" s="7316"/>
      <c r="M897" s="7031"/>
      <c r="N897" s="4550"/>
      <c r="O897" s="5049"/>
      <c r="P897" s="5049"/>
      <c r="Q897" s="4550"/>
      <c r="R897" s="4550"/>
      <c r="S897" s="4550"/>
      <c r="T897" s="4550"/>
      <c r="U897" s="4550"/>
      <c r="V897" s="4550"/>
      <c r="W897" s="4550"/>
      <c r="X897" s="4550"/>
      <c r="Y897" s="4550"/>
      <c r="Z897" s="4550"/>
      <c r="AA897" s="4893"/>
      <c r="AB897" s="4550"/>
      <c r="AC897" s="4908"/>
      <c r="AD897" s="4908"/>
      <c r="AE897" s="4908"/>
      <c r="AF897" s="3536"/>
      <c r="AG897" s="4550"/>
    </row>
    <row r="898" spans="1:33" s="6147" customFormat="1" ht="27.95" customHeight="1">
      <c r="A898" s="7223"/>
      <c r="B898" s="4550"/>
      <c r="C898" s="4981"/>
      <c r="D898" s="4981"/>
      <c r="E898" s="7081"/>
      <c r="F898" s="4805"/>
      <c r="G898" s="4550"/>
      <c r="H898" s="7591"/>
      <c r="I898" s="4550"/>
      <c r="J898" s="4550"/>
      <c r="K898" s="4550"/>
      <c r="L898" s="7223"/>
      <c r="M898" s="7031"/>
      <c r="N898" s="4550"/>
      <c r="O898" s="5049"/>
      <c r="P898" s="5049"/>
      <c r="Q898" s="4550"/>
      <c r="R898" s="4550"/>
      <c r="S898" s="4550"/>
      <c r="T898" s="4550"/>
      <c r="U898" s="4550"/>
      <c r="V898" s="4550"/>
      <c r="W898" s="4550"/>
      <c r="X898" s="4550"/>
      <c r="Y898" s="4550"/>
      <c r="Z898" s="4550"/>
      <c r="AA898" s="4893"/>
      <c r="AB898" s="4550"/>
      <c r="AC898" s="4908"/>
      <c r="AD898" s="4908"/>
      <c r="AE898" s="4908"/>
      <c r="AF898" s="3536"/>
      <c r="AG898" s="4550"/>
    </row>
    <row r="899" spans="1:33" s="6147" customFormat="1" ht="27.95" customHeight="1">
      <c r="A899" s="7223"/>
      <c r="B899" s="4550"/>
      <c r="C899" s="4981"/>
      <c r="D899" s="4981"/>
      <c r="E899" s="4981"/>
      <c r="F899" s="4805"/>
      <c r="G899" s="4550"/>
      <c r="H899" s="7591"/>
      <c r="I899" s="4550"/>
      <c r="J899" s="4550"/>
      <c r="K899" s="4550"/>
      <c r="L899" s="7223"/>
      <c r="M899" s="7031"/>
      <c r="N899" s="4550"/>
      <c r="O899" s="5049"/>
      <c r="P899" s="5049"/>
      <c r="Q899" s="4550"/>
      <c r="R899" s="4550"/>
      <c r="S899" s="4550"/>
      <c r="T899" s="4550"/>
      <c r="U899" s="4550"/>
      <c r="V899" s="4550"/>
      <c r="W899" s="4550"/>
      <c r="X899" s="4550"/>
      <c r="Y899" s="4550"/>
      <c r="Z899" s="4550"/>
      <c r="AA899" s="4893"/>
      <c r="AB899" s="4550"/>
      <c r="AC899" s="4908"/>
      <c r="AD899" s="4908"/>
      <c r="AE899" s="4908"/>
      <c r="AF899" s="3536"/>
      <c r="AG899" s="4550"/>
    </row>
    <row r="900" spans="1:33" s="6147" customFormat="1" ht="27.95" customHeight="1">
      <c r="A900" s="7592"/>
      <c r="B900" s="4550"/>
      <c r="C900" s="4981"/>
      <c r="D900" s="4981"/>
      <c r="E900" s="4981"/>
      <c r="F900" s="4805"/>
      <c r="G900" s="4550"/>
      <c r="H900" s="7591"/>
      <c r="I900" s="4550"/>
      <c r="J900" s="4550"/>
      <c r="K900" s="4550"/>
      <c r="L900" s="7223"/>
      <c r="M900" s="4550"/>
      <c r="N900" s="4550"/>
      <c r="O900" s="5049"/>
      <c r="P900" s="5049"/>
      <c r="Q900" s="4550"/>
      <c r="R900" s="4550"/>
      <c r="S900" s="4550"/>
      <c r="T900" s="4550"/>
      <c r="U900" s="4550"/>
      <c r="V900" s="4550"/>
      <c r="W900" s="4550"/>
      <c r="X900" s="4550"/>
      <c r="Y900" s="4550"/>
      <c r="Z900" s="4550"/>
      <c r="AA900" s="4893"/>
      <c r="AB900" s="4550"/>
      <c r="AC900" s="4908"/>
      <c r="AD900" s="4908"/>
      <c r="AE900" s="4908"/>
      <c r="AF900" s="3536"/>
      <c r="AG900" s="4550"/>
    </row>
    <row r="901" spans="1:33" s="6147" customFormat="1" ht="27.95" customHeight="1">
      <c r="A901" s="7593"/>
      <c r="B901" s="4550"/>
      <c r="C901" s="4981"/>
      <c r="D901" s="4981"/>
      <c r="E901" s="4981"/>
      <c r="F901" s="4805"/>
      <c r="G901" s="4550"/>
      <c r="H901" s="7591"/>
      <c r="I901" s="4550"/>
      <c r="J901" s="4550"/>
      <c r="K901" s="4550"/>
      <c r="L901" s="7223"/>
      <c r="M901" s="7031"/>
      <c r="N901" s="4550"/>
      <c r="O901" s="5049"/>
      <c r="P901" s="5049"/>
      <c r="Q901" s="4550"/>
      <c r="R901" s="4550"/>
      <c r="S901" s="4550"/>
      <c r="T901" s="4550"/>
      <c r="U901" s="4550"/>
      <c r="V901" s="4550"/>
      <c r="W901" s="4550"/>
      <c r="X901" s="4550"/>
      <c r="Y901" s="4550"/>
      <c r="Z901" s="4550"/>
      <c r="AA901" s="4893"/>
      <c r="AB901" s="4550"/>
      <c r="AC901" s="4908"/>
      <c r="AD901" s="4908"/>
      <c r="AE901" s="4908"/>
      <c r="AF901" s="3536"/>
      <c r="AG901" s="4550"/>
    </row>
    <row r="902" spans="1:33" s="6147" customFormat="1" ht="27.95" customHeight="1">
      <c r="A902" s="7280"/>
      <c r="B902" s="4550"/>
      <c r="C902" s="4981"/>
      <c r="D902" s="4981"/>
      <c r="E902" s="4981"/>
      <c r="F902" s="4805"/>
      <c r="G902" s="4550"/>
      <c r="H902" s="7591"/>
      <c r="I902" s="4550"/>
      <c r="J902" s="4550"/>
      <c r="K902" s="4550"/>
      <c r="L902" s="7223"/>
      <c r="M902" s="7031"/>
      <c r="N902" s="4550"/>
      <c r="O902" s="5049"/>
      <c r="P902" s="5049"/>
      <c r="Q902" s="4550"/>
      <c r="R902" s="4550"/>
      <c r="S902" s="4550"/>
      <c r="T902" s="4550"/>
      <c r="U902" s="4550"/>
      <c r="V902" s="7222"/>
      <c r="W902" s="4550"/>
      <c r="X902" s="7222"/>
      <c r="Y902" s="4550"/>
      <c r="Z902" s="4550"/>
      <c r="AA902" s="4893"/>
      <c r="AB902" s="4550"/>
      <c r="AC902" s="4908"/>
      <c r="AD902" s="4908"/>
      <c r="AE902" s="4908"/>
      <c r="AF902" s="3536"/>
      <c r="AG902" s="4550"/>
    </row>
    <row r="903" spans="1:33" s="6147" customFormat="1" ht="27.95" customHeight="1">
      <c r="A903" s="7265"/>
      <c r="B903" s="4550"/>
      <c r="C903" s="4981"/>
      <c r="D903" s="4981"/>
      <c r="E903" s="4981"/>
      <c r="F903" s="4805"/>
      <c r="G903" s="4550"/>
      <c r="H903" s="7591"/>
      <c r="I903" s="4550"/>
      <c r="J903" s="4550"/>
      <c r="K903" s="4550"/>
      <c r="L903" s="7223"/>
      <c r="M903" s="7031"/>
      <c r="N903" s="4550"/>
      <c r="O903" s="5049"/>
      <c r="P903" s="5049"/>
      <c r="Q903" s="4550"/>
      <c r="R903" s="4550"/>
      <c r="S903" s="4550"/>
      <c r="T903" s="4550"/>
      <c r="U903" s="4550"/>
      <c r="V903" s="4550"/>
      <c r="W903" s="4550"/>
      <c r="X903" s="4550"/>
      <c r="Y903" s="4550"/>
      <c r="Z903" s="4550"/>
      <c r="AA903" s="4893"/>
      <c r="AB903" s="4550"/>
      <c r="AC903" s="4908"/>
      <c r="AD903" s="4908"/>
      <c r="AE903" s="4908"/>
      <c r="AF903" s="3536"/>
      <c r="AG903" s="4550"/>
    </row>
    <row r="904" spans="1:33" s="6147" customFormat="1" ht="27.95" customHeight="1">
      <c r="A904" s="7223"/>
      <c r="B904" s="4550"/>
      <c r="C904" s="4981"/>
      <c r="D904" s="4981"/>
      <c r="E904" s="4981"/>
      <c r="F904" s="4805"/>
      <c r="G904" s="4550"/>
      <c r="H904" s="7591"/>
      <c r="I904" s="4550"/>
      <c r="J904" s="4550"/>
      <c r="K904" s="4550"/>
      <c r="L904" s="7223"/>
      <c r="M904" s="7031"/>
      <c r="N904" s="4550"/>
      <c r="O904" s="5049"/>
      <c r="P904" s="5049"/>
      <c r="Q904" s="4550"/>
      <c r="R904" s="4550"/>
      <c r="S904" s="4550"/>
      <c r="T904" s="4550"/>
      <c r="U904" s="4550"/>
      <c r="V904" s="4550"/>
      <c r="W904" s="4550"/>
      <c r="X904" s="4550"/>
      <c r="Y904" s="4550"/>
      <c r="Z904" s="4550"/>
      <c r="AA904" s="4893"/>
      <c r="AB904" s="4550"/>
      <c r="AC904" s="4908"/>
      <c r="AD904" s="4908"/>
      <c r="AE904" s="4908"/>
      <c r="AF904" s="3536"/>
      <c r="AG904" s="4550"/>
    </row>
    <row r="905" spans="1:33" s="6147" customFormat="1" ht="27.95" customHeight="1">
      <c r="A905" s="7223"/>
      <c r="B905" s="7350"/>
      <c r="C905" s="4981"/>
      <c r="D905" s="4981"/>
      <c r="E905" s="4981"/>
      <c r="F905" s="4805"/>
      <c r="G905" s="4550"/>
      <c r="H905" s="7591"/>
      <c r="I905" s="4550"/>
      <c r="J905" s="7350"/>
      <c r="K905" s="4550"/>
      <c r="L905" s="7223"/>
      <c r="M905" s="4550"/>
      <c r="N905" s="4550"/>
      <c r="O905" s="5049"/>
      <c r="P905" s="5049"/>
      <c r="Q905" s="4550"/>
      <c r="R905" s="4550"/>
      <c r="S905" s="4550"/>
      <c r="T905" s="4550"/>
      <c r="U905" s="4550"/>
      <c r="V905" s="4550"/>
      <c r="W905" s="4550"/>
      <c r="X905" s="4550"/>
      <c r="Y905" s="4550"/>
      <c r="Z905" s="4550"/>
      <c r="AA905" s="4893"/>
      <c r="AB905" s="4550"/>
      <c r="AC905" s="4908"/>
      <c r="AD905" s="4908"/>
      <c r="AE905" s="4908"/>
      <c r="AF905" s="3536"/>
      <c r="AG905" s="4550"/>
    </row>
    <row r="906" spans="1:33" s="6147" customFormat="1" ht="27.95" customHeight="1">
      <c r="A906" s="7223"/>
      <c r="B906" s="4550"/>
      <c r="C906" s="4981"/>
      <c r="D906" s="4981"/>
      <c r="E906" s="7081"/>
      <c r="F906" s="4805"/>
      <c r="G906" s="4550"/>
      <c r="H906" s="7591"/>
      <c r="I906" s="4550"/>
      <c r="J906" s="4550"/>
      <c r="K906" s="4550"/>
      <c r="L906" s="7223"/>
      <c r="M906" s="4550"/>
      <c r="N906" s="4550"/>
      <c r="O906" s="5049"/>
      <c r="P906" s="5049"/>
      <c r="Q906" s="4550"/>
      <c r="R906" s="4550"/>
      <c r="S906" s="4550"/>
      <c r="T906" s="4550"/>
      <c r="U906" s="4550"/>
      <c r="V906" s="4550"/>
      <c r="W906" s="4550"/>
      <c r="X906" s="4550"/>
      <c r="Y906" s="4550"/>
      <c r="Z906" s="4550"/>
      <c r="AA906" s="4893"/>
      <c r="AB906" s="4550"/>
      <c r="AC906" s="4908"/>
      <c r="AD906" s="4908"/>
      <c r="AE906" s="4908"/>
      <c r="AF906" s="3536"/>
      <c r="AG906" s="4550"/>
    </row>
    <row r="907" spans="1:33" s="6147" customFormat="1" ht="27.95" customHeight="1">
      <c r="A907" s="7177"/>
      <c r="B907" s="4550"/>
      <c r="C907" s="4981"/>
      <c r="D907" s="4981"/>
      <c r="E907" s="4981"/>
      <c r="F907" s="4805"/>
      <c r="G907" s="4550"/>
      <c r="H907" s="7591"/>
      <c r="I907" s="4550"/>
      <c r="J907" s="4550"/>
      <c r="K907" s="4550"/>
      <c r="L907" s="7223"/>
      <c r="M907" s="4550"/>
      <c r="N907" s="4550"/>
      <c r="O907" s="5049"/>
      <c r="P907" s="5049"/>
      <c r="Q907" s="4550"/>
      <c r="R907" s="4550"/>
      <c r="S907" s="4550"/>
      <c r="T907" s="4550"/>
      <c r="U907" s="4550"/>
      <c r="V907" s="4550"/>
      <c r="W907" s="4550"/>
      <c r="X907" s="4550"/>
      <c r="Y907" s="4550"/>
      <c r="Z907" s="4550"/>
      <c r="AA907" s="4893"/>
      <c r="AB907" s="4550"/>
      <c r="AC907" s="4908"/>
      <c r="AD907" s="4908"/>
      <c r="AE907" s="4908"/>
      <c r="AF907" s="3536"/>
      <c r="AG907" s="4550"/>
    </row>
    <row r="908" spans="1:33" s="6147" customFormat="1" ht="27.95" customHeight="1">
      <c r="A908" s="7223"/>
      <c r="B908" s="7350"/>
      <c r="C908" s="4981"/>
      <c r="D908" s="4981"/>
      <c r="E908" s="4981"/>
      <c r="F908" s="4805"/>
      <c r="G908" s="4550"/>
      <c r="H908" s="7591"/>
      <c r="I908" s="4550"/>
      <c r="J908" s="7350"/>
      <c r="K908" s="4550"/>
      <c r="L908" s="7223"/>
      <c r="M908" s="4550"/>
      <c r="N908" s="4550"/>
      <c r="O908" s="5049"/>
      <c r="P908" s="5049"/>
      <c r="Q908" s="4550"/>
      <c r="R908" s="4550"/>
      <c r="S908" s="4550"/>
      <c r="T908" s="4550"/>
      <c r="U908" s="4550"/>
      <c r="V908" s="4550"/>
      <c r="W908" s="4550"/>
      <c r="X908" s="4550"/>
      <c r="Y908" s="4550"/>
      <c r="Z908" s="4550"/>
      <c r="AA908" s="4893"/>
      <c r="AB908" s="4550"/>
      <c r="AC908" s="4908"/>
      <c r="AD908" s="4908"/>
      <c r="AE908" s="4908"/>
      <c r="AF908" s="3536"/>
      <c r="AG908" s="4550"/>
    </row>
    <row r="909" spans="1:33" s="6147" customFormat="1" ht="27.95" customHeight="1">
      <c r="A909" s="7223"/>
      <c r="B909" s="4550"/>
      <c r="C909" s="4981"/>
      <c r="D909" s="4981"/>
      <c r="E909" s="4981"/>
      <c r="F909" s="4805"/>
      <c r="G909" s="4550"/>
      <c r="H909" s="7591"/>
      <c r="I909" s="4550"/>
      <c r="J909" s="4550"/>
      <c r="K909" s="4550"/>
      <c r="L909" s="4550"/>
      <c r="M909" s="7031"/>
      <c r="N909" s="4550"/>
      <c r="O909" s="5049"/>
      <c r="P909" s="5049"/>
      <c r="Q909" s="4550"/>
      <c r="R909" s="4550"/>
      <c r="S909" s="4550"/>
      <c r="T909" s="4550"/>
      <c r="U909" s="4550"/>
      <c r="V909" s="4550"/>
      <c r="W909" s="4550"/>
      <c r="X909" s="4550"/>
      <c r="Y909" s="4550"/>
      <c r="Z909" s="4550"/>
      <c r="AA909" s="4893"/>
      <c r="AB909" s="4550"/>
      <c r="AC909" s="4908"/>
      <c r="AD909" s="4908"/>
      <c r="AE909" s="4908"/>
      <c r="AF909" s="3536"/>
      <c r="AG909" s="4550"/>
    </row>
    <row r="910" spans="1:33" s="6147" customFormat="1" ht="27.95" customHeight="1">
      <c r="A910" s="7299"/>
      <c r="B910" s="4550"/>
      <c r="C910" s="4981"/>
      <c r="D910" s="4981"/>
      <c r="E910" s="4981"/>
      <c r="F910" s="4805"/>
      <c r="G910" s="4550"/>
      <c r="H910" s="7549"/>
      <c r="I910" s="4550"/>
      <c r="J910" s="4550"/>
      <c r="K910" s="4550"/>
      <c r="L910" s="4550"/>
      <c r="M910" s="7031"/>
      <c r="N910" s="4550"/>
      <c r="O910" s="5049"/>
      <c r="P910" s="5049"/>
      <c r="Q910" s="4550"/>
      <c r="R910" s="4550"/>
      <c r="S910" s="4550"/>
      <c r="T910" s="4550"/>
      <c r="U910" s="4550"/>
      <c r="V910" s="4550"/>
      <c r="W910" s="4550"/>
      <c r="X910" s="4550"/>
      <c r="Y910" s="4550"/>
      <c r="Z910" s="4550"/>
      <c r="AA910" s="4893"/>
      <c r="AB910" s="4550"/>
      <c r="AC910" s="4908"/>
      <c r="AD910" s="4908"/>
      <c r="AE910" s="4908"/>
      <c r="AF910" s="3536"/>
      <c r="AG910" s="4550"/>
    </row>
    <row r="911" spans="1:33" s="6147" customFormat="1" ht="27.95" customHeight="1">
      <c r="A911" s="7223"/>
      <c r="B911" s="4550"/>
      <c r="C911" s="4981"/>
      <c r="D911" s="4981"/>
      <c r="E911" s="7081"/>
      <c r="F911" s="4805"/>
      <c r="G911" s="4550"/>
      <c r="H911" s="7591"/>
      <c r="I911" s="4550"/>
      <c r="J911" s="4550"/>
      <c r="K911" s="4550"/>
      <c r="L911" s="4550"/>
      <c r="M911" s="7031"/>
      <c r="N911" s="4550"/>
      <c r="O911" s="5049"/>
      <c r="P911" s="5049"/>
      <c r="Q911" s="4550"/>
      <c r="R911" s="4550"/>
      <c r="S911" s="4550"/>
      <c r="T911" s="4550"/>
      <c r="U911" s="4550"/>
      <c r="V911" s="4550"/>
      <c r="W911" s="4550"/>
      <c r="X911" s="4550"/>
      <c r="Y911" s="4550"/>
      <c r="Z911" s="4550"/>
      <c r="AA911" s="4893"/>
      <c r="AB911" s="4550"/>
      <c r="AC911" s="4908"/>
      <c r="AD911" s="4908"/>
      <c r="AE911" s="4908"/>
      <c r="AF911" s="3536"/>
      <c r="AG911" s="4550"/>
    </row>
    <row r="912" spans="1:33" s="6147" customFormat="1" ht="27.95" customHeight="1">
      <c r="A912" s="7223"/>
      <c r="B912" s="4550"/>
      <c r="C912" s="4981"/>
      <c r="D912" s="4981"/>
      <c r="E912" s="7081"/>
      <c r="F912" s="4805"/>
      <c r="G912" s="4550"/>
      <c r="H912" s="7591"/>
      <c r="I912" s="4550"/>
      <c r="J912" s="4550"/>
      <c r="K912" s="4550"/>
      <c r="L912" s="4550"/>
      <c r="M912" s="4550"/>
      <c r="N912" s="4550"/>
      <c r="O912" s="5049"/>
      <c r="P912" s="5049"/>
      <c r="Q912" s="4550"/>
      <c r="R912" s="4550"/>
      <c r="S912" s="4550"/>
      <c r="T912" s="4550"/>
      <c r="U912" s="4550"/>
      <c r="V912" s="4550"/>
      <c r="W912" s="4550"/>
      <c r="X912" s="4550"/>
      <c r="Y912" s="4550"/>
      <c r="Z912" s="4550"/>
      <c r="AA912" s="4893"/>
      <c r="AB912" s="4550"/>
      <c r="AC912" s="4908"/>
      <c r="AD912" s="4908"/>
      <c r="AE912" s="4908"/>
      <c r="AF912" s="3536"/>
      <c r="AG912" s="4550"/>
    </row>
    <row r="913" spans="1:33" s="6147" customFormat="1" ht="27.95" customHeight="1">
      <c r="A913" s="7306"/>
      <c r="B913" s="7306"/>
      <c r="C913" s="4981"/>
      <c r="D913" s="4981"/>
      <c r="E913" s="4981"/>
      <c r="F913" s="4805"/>
      <c r="G913" s="4550"/>
      <c r="H913" s="7591"/>
      <c r="I913" s="4550"/>
      <c r="J913" s="7306"/>
      <c r="K913" s="4550"/>
      <c r="L913" s="4550"/>
      <c r="M913" s="7031"/>
      <c r="N913" s="4550"/>
      <c r="O913" s="5049"/>
      <c r="P913" s="5049"/>
      <c r="Q913" s="4550"/>
      <c r="R913" s="4550"/>
      <c r="S913" s="4550"/>
      <c r="T913" s="4550"/>
      <c r="U913" s="4550"/>
      <c r="V913" s="4550"/>
      <c r="W913" s="4550"/>
      <c r="X913" s="4550"/>
      <c r="Y913" s="4550"/>
      <c r="Z913" s="4550"/>
      <c r="AA913" s="4893"/>
      <c r="AB913" s="4550"/>
      <c r="AC913" s="4908"/>
      <c r="AD913" s="4908"/>
      <c r="AE913" s="4908"/>
      <c r="AF913" s="3536"/>
      <c r="AG913" s="4550"/>
    </row>
    <row r="914" spans="1:33" s="6147" customFormat="1" ht="27.95" customHeight="1">
      <c r="A914" s="7260"/>
      <c r="B914" s="4550"/>
      <c r="C914" s="4981"/>
      <c r="D914" s="4981"/>
      <c r="E914" s="4981"/>
      <c r="F914" s="4805"/>
      <c r="G914" s="4550"/>
      <c r="H914" s="7591"/>
      <c r="I914" s="4550"/>
      <c r="J914" s="4550"/>
      <c r="K914" s="4550"/>
      <c r="L914" s="4550"/>
      <c r="M914" s="7031"/>
      <c r="N914" s="4550"/>
      <c r="O914" s="5049"/>
      <c r="P914" s="5049"/>
      <c r="Q914" s="4550"/>
      <c r="R914" s="4550"/>
      <c r="S914" s="4550"/>
      <c r="T914" s="4550"/>
      <c r="U914" s="4550"/>
      <c r="V914" s="4550"/>
      <c r="W914" s="4550"/>
      <c r="X914" s="4550"/>
      <c r="Y914" s="4550"/>
      <c r="Z914" s="4550"/>
      <c r="AA914" s="4893"/>
      <c r="AB914" s="4550"/>
      <c r="AC914" s="4908"/>
      <c r="AD914" s="4908"/>
      <c r="AE914" s="4908"/>
      <c r="AF914" s="3536"/>
      <c r="AG914" s="4550"/>
    </row>
    <row r="915" spans="1:33" s="6147" customFormat="1" ht="27.95" customHeight="1">
      <c r="A915" s="7223"/>
      <c r="B915" s="4550"/>
      <c r="C915" s="4981"/>
      <c r="D915" s="4981"/>
      <c r="E915" s="4981"/>
      <c r="F915" s="4805"/>
      <c r="G915" s="4550"/>
      <c r="H915" s="7591"/>
      <c r="I915" s="4550"/>
      <c r="J915" s="4550"/>
      <c r="K915" s="4550"/>
      <c r="L915" s="4550"/>
      <c r="M915" s="7031"/>
      <c r="N915" s="4550"/>
      <c r="O915" s="5049"/>
      <c r="P915" s="5049"/>
      <c r="Q915" s="4550"/>
      <c r="R915" s="4550"/>
      <c r="S915" s="4550"/>
      <c r="T915" s="4550"/>
      <c r="U915" s="4550"/>
      <c r="V915" s="4550"/>
      <c r="W915" s="4550"/>
      <c r="X915" s="4550"/>
      <c r="Y915" s="4550"/>
      <c r="Z915" s="4550"/>
      <c r="AA915" s="4893"/>
      <c r="AB915" s="4550"/>
      <c r="AC915" s="4908"/>
      <c r="AD915" s="4908"/>
      <c r="AE915" s="4908"/>
      <c r="AF915" s="3536"/>
      <c r="AG915" s="4550"/>
    </row>
    <row r="916" spans="1:33" s="6147" customFormat="1" ht="27.95" customHeight="1">
      <c r="A916" s="7223"/>
      <c r="B916" s="4550"/>
      <c r="C916" s="4981"/>
      <c r="D916" s="4981"/>
      <c r="E916" s="4981"/>
      <c r="F916" s="4805"/>
      <c r="G916" s="4550"/>
      <c r="H916" s="7591"/>
      <c r="I916" s="4550"/>
      <c r="J916" s="4550"/>
      <c r="K916" s="4550"/>
      <c r="L916" s="4550"/>
      <c r="M916" s="7031"/>
      <c r="N916" s="4550"/>
      <c r="O916" s="5049"/>
      <c r="P916" s="5049"/>
      <c r="Q916" s="4550"/>
      <c r="R916" s="4550"/>
      <c r="S916" s="4550"/>
      <c r="T916" s="4550"/>
      <c r="U916" s="4550"/>
      <c r="V916" s="4550"/>
      <c r="W916" s="4550"/>
      <c r="X916" s="4550"/>
      <c r="Y916" s="4550"/>
      <c r="Z916" s="4550"/>
      <c r="AA916" s="4893"/>
      <c r="AB916" s="4550"/>
      <c r="AC916" s="4908"/>
      <c r="AD916" s="4908"/>
      <c r="AE916" s="4908"/>
      <c r="AF916" s="3536"/>
      <c r="AG916" s="4550"/>
    </row>
    <row r="917" spans="1:33" s="6147" customFormat="1" ht="27.95" customHeight="1">
      <c r="A917" s="7292"/>
      <c r="B917" s="7292"/>
      <c r="C917" s="4981"/>
      <c r="D917" s="4981"/>
      <c r="E917" s="4981"/>
      <c r="F917" s="4805"/>
      <c r="G917" s="4550"/>
      <c r="H917" s="7549"/>
      <c r="I917" s="4550"/>
      <c r="J917" s="7292"/>
      <c r="K917" s="4550"/>
      <c r="L917" s="4550"/>
      <c r="M917" s="7031"/>
      <c r="N917" s="4550"/>
      <c r="O917" s="5049"/>
      <c r="P917" s="5049"/>
      <c r="Q917" s="4550"/>
      <c r="R917" s="4550"/>
      <c r="S917" s="4550"/>
      <c r="T917" s="4550"/>
      <c r="U917" s="4550"/>
      <c r="V917" s="4550"/>
      <c r="W917" s="4550"/>
      <c r="X917" s="4550"/>
      <c r="Y917" s="4550"/>
      <c r="Z917" s="4550"/>
      <c r="AA917" s="4893"/>
      <c r="AB917" s="4550"/>
      <c r="AC917" s="4908"/>
      <c r="AD917" s="4908"/>
      <c r="AE917" s="4908"/>
      <c r="AF917" s="3536"/>
      <c r="AG917" s="4550"/>
    </row>
    <row r="918" spans="1:33" s="6147" customFormat="1" ht="27.95" customHeight="1">
      <c r="A918" s="7223"/>
      <c r="B918" s="4550"/>
      <c r="C918" s="4981"/>
      <c r="D918" s="4981"/>
      <c r="E918" s="4981"/>
      <c r="F918" s="4805"/>
      <c r="G918" s="4550"/>
      <c r="H918" s="7591"/>
      <c r="I918" s="4550"/>
      <c r="J918" s="4550"/>
      <c r="K918" s="4550"/>
      <c r="L918" s="4550"/>
      <c r="M918" s="7031"/>
      <c r="N918" s="4550"/>
      <c r="O918" s="5049"/>
      <c r="P918" s="5049"/>
      <c r="Q918" s="4550"/>
      <c r="R918" s="4550"/>
      <c r="S918" s="4550"/>
      <c r="T918" s="4550"/>
      <c r="U918" s="4550"/>
      <c r="V918" s="4550"/>
      <c r="W918" s="4550"/>
      <c r="X918" s="4550"/>
      <c r="Y918" s="4550"/>
      <c r="Z918" s="4550"/>
      <c r="AA918" s="4893"/>
      <c r="AB918" s="4550"/>
      <c r="AC918" s="4908"/>
      <c r="AD918" s="4908"/>
      <c r="AE918" s="4908"/>
      <c r="AF918" s="3536"/>
      <c r="AG918" s="4550"/>
    </row>
    <row r="919" spans="1:33" s="6147" customFormat="1" ht="27.95" customHeight="1">
      <c r="A919" s="7223"/>
      <c r="B919" s="4550"/>
      <c r="C919" s="4981"/>
      <c r="D919" s="4981"/>
      <c r="E919" s="4981"/>
      <c r="F919" s="4805"/>
      <c r="G919" s="4550"/>
      <c r="H919" s="7591"/>
      <c r="I919" s="4550"/>
      <c r="J919" s="4550"/>
      <c r="K919" s="4550"/>
      <c r="L919" s="4550"/>
      <c r="M919" s="7031"/>
      <c r="N919" s="4550"/>
      <c r="O919" s="5049"/>
      <c r="P919" s="5049"/>
      <c r="Q919" s="4550"/>
      <c r="R919" s="4550"/>
      <c r="S919" s="4550"/>
      <c r="T919" s="4550"/>
      <c r="U919" s="4550"/>
      <c r="V919" s="4550"/>
      <c r="W919" s="4550"/>
      <c r="X919" s="4550"/>
      <c r="Y919" s="4550"/>
      <c r="Z919" s="4550"/>
      <c r="AA919" s="4893"/>
      <c r="AB919" s="4550"/>
      <c r="AC919" s="4908"/>
      <c r="AD919" s="4908"/>
      <c r="AE919" s="4908"/>
      <c r="AF919" s="3536"/>
      <c r="AG919" s="4550"/>
    </row>
    <row r="920" spans="1:33" s="6147" customFormat="1" ht="27.95" customHeight="1">
      <c r="A920" s="7223"/>
      <c r="B920" s="7298"/>
      <c r="C920" s="4981"/>
      <c r="D920" s="4981"/>
      <c r="E920" s="4981"/>
      <c r="F920" s="4805"/>
      <c r="G920" s="4550"/>
      <c r="H920" s="7591"/>
      <c r="I920" s="4550"/>
      <c r="J920" s="7298"/>
      <c r="K920" s="4550"/>
      <c r="L920" s="4550"/>
      <c r="M920" s="4550"/>
      <c r="N920" s="4550"/>
      <c r="O920" s="5049"/>
      <c r="P920" s="5049"/>
      <c r="Q920" s="4550"/>
      <c r="R920" s="4550"/>
      <c r="S920" s="4550"/>
      <c r="T920" s="4550"/>
      <c r="U920" s="4550"/>
      <c r="V920" s="4550"/>
      <c r="W920" s="4550"/>
      <c r="X920" s="4550"/>
      <c r="Y920" s="4550"/>
      <c r="Z920" s="4550"/>
      <c r="AA920" s="4893"/>
      <c r="AB920" s="4550"/>
      <c r="AC920" s="4908"/>
      <c r="AD920" s="4908"/>
      <c r="AE920" s="4908"/>
      <c r="AF920" s="3536"/>
      <c r="AG920" s="4550"/>
    </row>
    <row r="921" spans="1:33" s="6147" customFormat="1" ht="27.95" customHeight="1">
      <c r="A921" s="7230"/>
      <c r="B921" s="4550"/>
      <c r="C921" s="4981"/>
      <c r="D921" s="4981"/>
      <c r="E921" s="4981"/>
      <c r="F921" s="4805"/>
      <c r="G921" s="4550"/>
      <c r="H921" s="7591"/>
      <c r="I921" s="4550"/>
      <c r="J921" s="4550"/>
      <c r="K921" s="4550"/>
      <c r="L921" s="4550"/>
      <c r="M921" s="4550"/>
      <c r="N921" s="4550"/>
      <c r="O921" s="5049"/>
      <c r="P921" s="5049"/>
      <c r="Q921" s="4550"/>
      <c r="R921" s="4550"/>
      <c r="S921" s="4550"/>
      <c r="T921" s="4550"/>
      <c r="U921" s="4550"/>
      <c r="V921" s="4550"/>
      <c r="W921" s="4550"/>
      <c r="X921" s="4550"/>
      <c r="Y921" s="4550"/>
      <c r="Z921" s="4550"/>
      <c r="AA921" s="4893"/>
      <c r="AB921" s="4550"/>
      <c r="AC921" s="4908"/>
      <c r="AD921" s="4908"/>
      <c r="AE921" s="4908"/>
      <c r="AF921" s="3536"/>
      <c r="AG921" s="4550"/>
    </row>
    <row r="922" spans="1:33" s="6147" customFormat="1" ht="27.95" customHeight="1">
      <c r="A922" s="7594"/>
      <c r="B922" s="4550"/>
      <c r="C922" s="4981"/>
      <c r="D922" s="4981"/>
      <c r="E922" s="7081"/>
      <c r="F922" s="4805"/>
      <c r="G922" s="4550"/>
      <c r="H922" s="7591"/>
      <c r="I922" s="4550"/>
      <c r="J922" s="4550"/>
      <c r="K922" s="4550"/>
      <c r="L922" s="4550"/>
      <c r="M922" s="7031"/>
      <c r="N922" s="4550"/>
      <c r="O922" s="5049"/>
      <c r="P922" s="5049"/>
      <c r="Q922" s="4550"/>
      <c r="R922" s="4550"/>
      <c r="S922" s="4550"/>
      <c r="T922" s="4550"/>
      <c r="U922" s="4550"/>
      <c r="V922" s="4550"/>
      <c r="W922" s="4550"/>
      <c r="X922" s="4550"/>
      <c r="Y922" s="4550"/>
      <c r="Z922" s="4550"/>
      <c r="AA922" s="4893"/>
      <c r="AB922" s="4550"/>
      <c r="AC922" s="4908"/>
      <c r="AD922" s="4908"/>
      <c r="AE922" s="4908"/>
      <c r="AF922" s="3536"/>
      <c r="AG922" s="4550"/>
    </row>
    <row r="923" spans="1:33" s="6147" customFormat="1" ht="27.95" customHeight="1">
      <c r="A923" s="7332"/>
      <c r="B923" s="7332"/>
      <c r="C923" s="4981"/>
      <c r="D923" s="4981"/>
      <c r="E923" s="4981"/>
      <c r="F923" s="4805"/>
      <c r="G923" s="4550"/>
      <c r="H923" s="7591"/>
      <c r="I923" s="4550"/>
      <c r="J923" s="7332"/>
      <c r="K923" s="4550"/>
      <c r="L923" s="4550"/>
      <c r="M923" s="4550"/>
      <c r="N923" s="4550"/>
      <c r="O923" s="5049"/>
      <c r="P923" s="5049"/>
      <c r="Q923" s="4550"/>
      <c r="R923" s="4550"/>
      <c r="S923" s="4550"/>
      <c r="T923" s="4550"/>
      <c r="U923" s="4550"/>
      <c r="V923" s="7595"/>
      <c r="W923" s="4550"/>
      <c r="X923" s="7595"/>
      <c r="Y923" s="4550"/>
      <c r="Z923" s="4550"/>
      <c r="AA923" s="4893"/>
      <c r="AB923" s="4550"/>
      <c r="AC923" s="4908"/>
      <c r="AD923" s="4908"/>
      <c r="AE923" s="4908"/>
      <c r="AF923" s="3536"/>
      <c r="AG923" s="4550"/>
    </row>
    <row r="924" spans="1:33" s="6147" customFormat="1" ht="27.95" customHeight="1">
      <c r="A924" s="7217"/>
      <c r="B924" s="4550"/>
      <c r="C924" s="4981"/>
      <c r="D924" s="4981"/>
      <c r="E924" s="4981"/>
      <c r="F924" s="4805"/>
      <c r="G924" s="4550"/>
      <c r="H924" s="7549"/>
      <c r="I924" s="4550"/>
      <c r="J924" s="4550"/>
      <c r="K924" s="4550"/>
      <c r="L924" s="4550"/>
      <c r="M924" s="4550"/>
      <c r="N924" s="4550"/>
      <c r="O924" s="5049"/>
      <c r="P924" s="5049"/>
      <c r="Q924" s="4550"/>
      <c r="R924" s="4550"/>
      <c r="S924" s="4550"/>
      <c r="T924" s="4550"/>
      <c r="U924" s="4550"/>
      <c r="V924" s="4550"/>
      <c r="W924" s="4550"/>
      <c r="X924" s="4550"/>
      <c r="Y924" s="4550"/>
      <c r="Z924" s="4550"/>
      <c r="AA924" s="4893"/>
      <c r="AB924" s="4550"/>
      <c r="AC924" s="4908"/>
      <c r="AD924" s="4908"/>
      <c r="AE924" s="4908"/>
      <c r="AF924" s="3536"/>
      <c r="AG924" s="4550"/>
    </row>
    <row r="925" spans="1:33" s="6147" customFormat="1" ht="27.95" customHeight="1">
      <c r="A925" s="7292"/>
      <c r="B925" s="4550"/>
      <c r="C925" s="4981"/>
      <c r="D925" s="4981"/>
      <c r="E925" s="4981"/>
      <c r="F925" s="4805"/>
      <c r="G925" s="4550"/>
      <c r="H925" s="7596"/>
      <c r="I925" s="4550"/>
      <c r="J925" s="4550"/>
      <c r="K925" s="4550"/>
      <c r="L925" s="4550"/>
      <c r="M925" s="4550"/>
      <c r="N925" s="4550"/>
      <c r="O925" s="5049"/>
      <c r="P925" s="5049"/>
      <c r="Q925" s="4550"/>
      <c r="R925" s="4550"/>
      <c r="S925" s="4550"/>
      <c r="T925" s="4550"/>
      <c r="U925" s="4550"/>
      <c r="V925" s="4550"/>
      <c r="W925" s="4550"/>
      <c r="X925" s="4550"/>
      <c r="Y925" s="4550"/>
      <c r="Z925" s="4550"/>
      <c r="AA925" s="4893"/>
      <c r="AB925" s="4550"/>
      <c r="AC925" s="4908"/>
      <c r="AD925" s="4908"/>
      <c r="AE925" s="4908"/>
      <c r="AF925" s="3536"/>
      <c r="AG925" s="4550"/>
    </row>
    <row r="926" spans="1:33" s="6147" customFormat="1" ht="27.95" customHeight="1">
      <c r="A926" s="7597"/>
      <c r="B926" s="4550"/>
      <c r="C926" s="4981"/>
      <c r="D926" s="4981"/>
      <c r="E926" s="4981"/>
      <c r="F926" s="4805"/>
      <c r="G926" s="4550"/>
      <c r="H926" s="7596"/>
      <c r="I926" s="4550"/>
      <c r="J926" s="4550"/>
      <c r="K926" s="4550"/>
      <c r="L926" s="4550"/>
      <c r="M926" s="7031"/>
      <c r="N926" s="4550"/>
      <c r="O926" s="5049"/>
      <c r="P926" s="5049"/>
      <c r="Q926" s="4550"/>
      <c r="R926" s="4550"/>
      <c r="S926" s="4550"/>
      <c r="T926" s="4550"/>
      <c r="U926" s="4550"/>
      <c r="V926" s="4550"/>
      <c r="W926" s="4550"/>
      <c r="X926" s="4550"/>
      <c r="Y926" s="4550"/>
      <c r="Z926" s="4550"/>
      <c r="AA926" s="4893"/>
      <c r="AB926" s="4550"/>
      <c r="AC926" s="4908"/>
      <c r="AD926" s="4908"/>
      <c r="AE926" s="4908"/>
      <c r="AF926" s="3536"/>
      <c r="AG926" s="4550"/>
    </row>
    <row r="927" spans="1:33" s="6147" customFormat="1" ht="27.95" customHeight="1">
      <c r="A927" s="7597"/>
      <c r="B927" s="4550"/>
      <c r="C927" s="4981"/>
      <c r="D927" s="4981"/>
      <c r="E927" s="4981"/>
      <c r="F927" s="4805"/>
      <c r="G927" s="4550"/>
      <c r="H927" s="7596"/>
      <c r="I927" s="4550"/>
      <c r="J927" s="4550"/>
      <c r="K927" s="4550"/>
      <c r="L927" s="4550"/>
      <c r="M927" s="7031"/>
      <c r="N927" s="4550"/>
      <c r="O927" s="5049"/>
      <c r="P927" s="5049"/>
      <c r="Q927" s="4550"/>
      <c r="R927" s="4550"/>
      <c r="S927" s="4550"/>
      <c r="T927" s="4550"/>
      <c r="U927" s="4550"/>
      <c r="V927" s="4550"/>
      <c r="W927" s="4550"/>
      <c r="X927" s="4550"/>
      <c r="Y927" s="4550"/>
      <c r="Z927" s="4550"/>
      <c r="AA927" s="4893"/>
      <c r="AB927" s="4550"/>
      <c r="AC927" s="4908"/>
      <c r="AD927" s="4908"/>
      <c r="AE927" s="4908"/>
      <c r="AF927" s="3536"/>
      <c r="AG927" s="4550"/>
    </row>
    <row r="928" spans="1:33" s="6147" customFormat="1" ht="27.95" customHeight="1">
      <c r="A928" s="7528"/>
      <c r="B928" s="4550"/>
      <c r="C928" s="4981"/>
      <c r="D928" s="4981"/>
      <c r="E928" s="4981"/>
      <c r="F928" s="6572"/>
      <c r="G928" s="4550"/>
      <c r="H928" s="7598"/>
      <c r="I928" s="4550"/>
      <c r="J928" s="4550"/>
      <c r="K928" s="4550"/>
      <c r="L928" s="4550"/>
      <c r="M928" s="4550"/>
      <c r="N928" s="4550"/>
      <c r="O928" s="5049"/>
      <c r="P928" s="5049"/>
      <c r="Q928" s="4550"/>
      <c r="R928" s="4550"/>
      <c r="S928" s="4550"/>
      <c r="T928" s="4550"/>
      <c r="U928" s="4550"/>
      <c r="V928" s="4550"/>
      <c r="W928" s="4550"/>
      <c r="X928" s="4550"/>
      <c r="Y928" s="4550"/>
      <c r="Z928" s="4550"/>
      <c r="AA928" s="4893"/>
      <c r="AB928" s="4550"/>
      <c r="AC928" s="5050"/>
      <c r="AD928" s="5050"/>
      <c r="AE928" s="4908"/>
      <c r="AF928" s="4550"/>
      <c r="AG928" s="4550"/>
    </row>
    <row r="929" spans="1:33" s="6147" customFormat="1" ht="27.95" customHeight="1">
      <c r="A929" s="7597"/>
      <c r="B929" s="4550"/>
      <c r="C929" s="4981"/>
      <c r="D929" s="4981"/>
      <c r="E929" s="7081"/>
      <c r="F929" s="6572"/>
      <c r="G929" s="4550"/>
      <c r="H929" s="7598"/>
      <c r="I929" s="4550"/>
      <c r="J929" s="4550"/>
      <c r="K929" s="4550"/>
      <c r="L929" s="4550"/>
      <c r="M929" s="4550"/>
      <c r="N929" s="4550"/>
      <c r="O929" s="5049"/>
      <c r="P929" s="5049"/>
      <c r="Q929" s="4550"/>
      <c r="R929" s="4550"/>
      <c r="S929" s="4550"/>
      <c r="T929" s="4550"/>
      <c r="U929" s="4550"/>
      <c r="V929" s="4550"/>
      <c r="W929" s="4550"/>
      <c r="X929" s="4550"/>
      <c r="Y929" s="4550"/>
      <c r="Z929" s="4550"/>
      <c r="AA929" s="4893"/>
      <c r="AB929" s="4550"/>
      <c r="AC929" s="5050"/>
      <c r="AD929" s="5050"/>
      <c r="AE929" s="4908"/>
      <c r="AF929" s="4550"/>
      <c r="AG929" s="4550"/>
    </row>
    <row r="930" spans="1:33" s="6147" customFormat="1" ht="27.95" customHeight="1">
      <c r="A930" s="7260"/>
      <c r="B930" s="4550"/>
      <c r="C930" s="4981"/>
      <c r="D930" s="4981"/>
      <c r="E930" s="4981"/>
      <c r="F930" s="6572"/>
      <c r="G930" s="4550"/>
      <c r="H930" s="7598"/>
      <c r="I930" s="4550"/>
      <c r="J930" s="4550"/>
      <c r="K930" s="4550"/>
      <c r="L930" s="4550"/>
      <c r="M930" s="7031"/>
      <c r="N930" s="4550"/>
      <c r="O930" s="5049"/>
      <c r="P930" s="5049"/>
      <c r="Q930" s="4550"/>
      <c r="R930" s="4550"/>
      <c r="S930" s="4550"/>
      <c r="T930" s="4550"/>
      <c r="U930" s="4550"/>
      <c r="V930" s="4550"/>
      <c r="W930" s="4550"/>
      <c r="X930" s="4550"/>
      <c r="Y930" s="4550"/>
      <c r="Z930" s="4550"/>
      <c r="AA930" s="4893"/>
      <c r="AB930" s="4550"/>
      <c r="AC930" s="5050"/>
      <c r="AD930" s="5050"/>
      <c r="AE930" s="4908"/>
      <c r="AF930" s="4550"/>
      <c r="AG930" s="4550"/>
    </row>
    <row r="931" spans="1:33" s="6147" customFormat="1" ht="27.95" customHeight="1">
      <c r="A931" s="7599"/>
      <c r="B931" s="4550"/>
      <c r="C931" s="4981"/>
      <c r="D931" s="4981"/>
      <c r="E931" s="7081"/>
      <c r="F931" s="6572"/>
      <c r="G931" s="4550"/>
      <c r="H931" s="7598"/>
      <c r="I931" s="4550"/>
      <c r="J931" s="4550"/>
      <c r="K931" s="4550"/>
      <c r="L931" s="4550"/>
      <c r="M931" s="7031"/>
      <c r="N931" s="4550"/>
      <c r="O931" s="5049"/>
      <c r="P931" s="5049"/>
      <c r="Q931" s="4550"/>
      <c r="R931" s="4550"/>
      <c r="S931" s="4550"/>
      <c r="T931" s="4550"/>
      <c r="U931" s="4550"/>
      <c r="V931" s="4550"/>
      <c r="W931" s="4550"/>
      <c r="X931" s="4550"/>
      <c r="Y931" s="4550"/>
      <c r="Z931" s="4550"/>
      <c r="AA931" s="4893"/>
      <c r="AB931" s="4550"/>
      <c r="AC931" s="5050"/>
      <c r="AD931" s="5050"/>
      <c r="AE931" s="4908"/>
      <c r="AF931" s="4550"/>
      <c r="AG931" s="4550"/>
    </row>
    <row r="932" spans="1:33" s="6147" customFormat="1" ht="27.95" customHeight="1">
      <c r="A932" s="7234"/>
      <c r="B932" s="4550"/>
      <c r="C932" s="4981"/>
      <c r="D932" s="4981"/>
      <c r="E932" s="4981"/>
      <c r="F932" s="6572"/>
      <c r="G932" s="4550"/>
      <c r="H932" s="7598"/>
      <c r="I932" s="4550"/>
      <c r="J932" s="4550"/>
      <c r="K932" s="4550"/>
      <c r="L932" s="4550"/>
      <c r="M932" s="4550"/>
      <c r="N932" s="4550"/>
      <c r="O932" s="5049"/>
      <c r="P932" s="5049"/>
      <c r="Q932" s="4550"/>
      <c r="R932" s="4550"/>
      <c r="S932" s="4550"/>
      <c r="T932" s="4550"/>
      <c r="U932" s="4550"/>
      <c r="V932" s="4550"/>
      <c r="W932" s="4550"/>
      <c r="X932" s="4550"/>
      <c r="Y932" s="4550"/>
      <c r="Z932" s="4550"/>
      <c r="AA932" s="4893"/>
      <c r="AB932" s="4550"/>
      <c r="AC932" s="5050"/>
      <c r="AD932" s="5050"/>
      <c r="AE932" s="4908"/>
      <c r="AF932" s="4550"/>
      <c r="AG932" s="4550"/>
    </row>
    <row r="933" spans="1:33" s="6147" customFormat="1" ht="27.95" customHeight="1">
      <c r="A933" s="7597"/>
      <c r="B933" s="4550"/>
      <c r="C933" s="4981"/>
      <c r="D933" s="4981"/>
      <c r="E933" s="4981"/>
      <c r="F933" s="6572"/>
      <c r="G933" s="4550"/>
      <c r="H933" s="7598"/>
      <c r="I933" s="4550"/>
      <c r="J933" s="4550"/>
      <c r="K933" s="4550"/>
      <c r="L933" s="4550"/>
      <c r="M933" s="7031"/>
      <c r="N933" s="4550"/>
      <c r="O933" s="5049"/>
      <c r="P933" s="5049"/>
      <c r="Q933" s="4550"/>
      <c r="R933" s="4550"/>
      <c r="S933" s="4550"/>
      <c r="T933" s="4550"/>
      <c r="U933" s="4550"/>
      <c r="V933" s="4550"/>
      <c r="W933" s="4550"/>
      <c r="X933" s="4550"/>
      <c r="Y933" s="4550"/>
      <c r="Z933" s="4550"/>
      <c r="AA933" s="4893"/>
      <c r="AB933" s="4550"/>
      <c r="AC933" s="5050"/>
      <c r="AD933" s="5050"/>
      <c r="AE933" s="4908"/>
      <c r="AF933" s="4550"/>
      <c r="AG933" s="4550"/>
    </row>
    <row r="934" spans="1:33" s="6147" customFormat="1" ht="27.95" customHeight="1">
      <c r="A934" s="7597"/>
      <c r="B934" s="4550"/>
      <c r="C934" s="4981"/>
      <c r="D934" s="4981"/>
      <c r="E934" s="4981"/>
      <c r="F934" s="6572"/>
      <c r="G934" s="4550"/>
      <c r="H934" s="7598"/>
      <c r="I934" s="4550"/>
      <c r="J934" s="4550"/>
      <c r="K934" s="4550"/>
      <c r="L934" s="4550"/>
      <c r="M934" s="4550"/>
      <c r="N934" s="4550"/>
      <c r="O934" s="5049"/>
      <c r="P934" s="5049"/>
      <c r="Q934" s="4550"/>
      <c r="R934" s="4550"/>
      <c r="S934" s="4550"/>
      <c r="T934" s="4550"/>
      <c r="U934" s="4550"/>
      <c r="V934" s="4550"/>
      <c r="W934" s="4550"/>
      <c r="X934" s="4550"/>
      <c r="Y934" s="4550"/>
      <c r="Z934" s="4550"/>
      <c r="AA934" s="4893"/>
      <c r="AB934" s="4550"/>
      <c r="AC934" s="5050"/>
      <c r="AD934" s="5050"/>
      <c r="AE934" s="4908"/>
      <c r="AF934" s="4550"/>
      <c r="AG934" s="4550"/>
    </row>
    <row r="935" spans="1:33" s="6147" customFormat="1" ht="27.95" customHeight="1">
      <c r="A935" s="7600"/>
      <c r="B935" s="4550"/>
      <c r="C935" s="4981"/>
      <c r="D935" s="4981"/>
      <c r="E935" s="4981"/>
      <c r="F935" s="6572"/>
      <c r="G935" s="4550"/>
      <c r="H935" s="7601"/>
      <c r="I935" s="4550"/>
      <c r="J935" s="4550"/>
      <c r="K935" s="4550"/>
      <c r="L935" s="4550"/>
      <c r="M935" s="7031"/>
      <c r="N935" s="4550"/>
      <c r="O935" s="5049"/>
      <c r="P935" s="5049"/>
      <c r="Q935" s="4550"/>
      <c r="R935" s="4550"/>
      <c r="S935" s="4550"/>
      <c r="T935" s="4550"/>
      <c r="U935" s="4550"/>
      <c r="V935" s="4550"/>
      <c r="W935" s="4550"/>
      <c r="X935" s="4550"/>
      <c r="Y935" s="4550"/>
      <c r="Z935" s="4550"/>
      <c r="AA935" s="4893"/>
      <c r="AB935" s="4550"/>
      <c r="AC935" s="5050"/>
      <c r="AD935" s="5050"/>
      <c r="AE935" s="4908"/>
      <c r="AF935" s="4550"/>
      <c r="AG935" s="4550"/>
    </row>
    <row r="936" spans="1:33" s="6147" customFormat="1" ht="27.95" customHeight="1">
      <c r="A936" s="7217"/>
      <c r="B936" s="4550"/>
      <c r="C936" s="4981"/>
      <c r="D936" s="4981"/>
      <c r="E936" s="4981"/>
      <c r="F936" s="6572"/>
      <c r="G936" s="4550"/>
      <c r="H936" s="7601"/>
      <c r="I936" s="4550"/>
      <c r="J936" s="4550"/>
      <c r="K936" s="4550"/>
      <c r="L936" s="4550"/>
      <c r="M936" s="4550"/>
      <c r="N936" s="4550"/>
      <c r="O936" s="5049"/>
      <c r="P936" s="5049"/>
      <c r="Q936" s="4550"/>
      <c r="R936" s="4550"/>
      <c r="S936" s="4550"/>
      <c r="T936" s="4550"/>
      <c r="U936" s="4550"/>
      <c r="V936" s="4550"/>
      <c r="W936" s="4550"/>
      <c r="X936" s="4550"/>
      <c r="Y936" s="4550"/>
      <c r="Z936" s="4550"/>
      <c r="AA936" s="4893"/>
      <c r="AB936" s="4550"/>
      <c r="AC936" s="5050"/>
      <c r="AD936" s="5050"/>
      <c r="AE936" s="4908"/>
      <c r="AF936" s="4550"/>
      <c r="AG936" s="4550"/>
    </row>
    <row r="937" spans="1:33" s="6147" customFormat="1" ht="27.95" customHeight="1">
      <c r="A937" s="7600"/>
      <c r="B937" s="4550"/>
      <c r="C937" s="4981"/>
      <c r="D937" s="4981"/>
      <c r="E937" s="4981"/>
      <c r="F937" s="6572"/>
      <c r="G937" s="4550"/>
      <c r="H937" s="7601"/>
      <c r="I937" s="4550"/>
      <c r="J937" s="4550"/>
      <c r="K937" s="4550"/>
      <c r="L937" s="4550"/>
      <c r="M937" s="4550"/>
      <c r="N937" s="4550"/>
      <c r="O937" s="5049"/>
      <c r="P937" s="5049"/>
      <c r="Q937" s="4550"/>
      <c r="R937" s="4550"/>
      <c r="S937" s="4550"/>
      <c r="T937" s="4550"/>
      <c r="U937" s="4550"/>
      <c r="V937" s="4550"/>
      <c r="W937" s="4550"/>
      <c r="X937" s="4550"/>
      <c r="Y937" s="4550"/>
      <c r="Z937" s="4550"/>
      <c r="AA937" s="4893"/>
      <c r="AB937" s="4550"/>
      <c r="AC937" s="5050"/>
      <c r="AD937" s="5050"/>
      <c r="AE937" s="4908"/>
      <c r="AF937" s="4550"/>
      <c r="AG937" s="4550"/>
    </row>
    <row r="938" spans="1:33" s="6147" customFormat="1" ht="27.95" customHeight="1">
      <c r="A938" s="7602"/>
      <c r="B938" s="7602"/>
      <c r="C938" s="4981"/>
      <c r="D938" s="4981"/>
      <c r="E938" s="4981"/>
      <c r="F938" s="6572"/>
      <c r="G938" s="4550"/>
      <c r="H938" s="7601"/>
      <c r="I938" s="4550"/>
      <c r="J938" s="7602"/>
      <c r="K938" s="4550"/>
      <c r="L938" s="4550"/>
      <c r="M938" s="7031"/>
      <c r="N938" s="4550"/>
      <c r="O938" s="5049"/>
      <c r="P938" s="5049"/>
      <c r="Q938" s="4550"/>
      <c r="R938" s="4550"/>
      <c r="S938" s="4550"/>
      <c r="T938" s="4550"/>
      <c r="U938" s="4550"/>
      <c r="V938" s="4550"/>
      <c r="W938" s="4550"/>
      <c r="X938" s="4550"/>
      <c r="Y938" s="4550"/>
      <c r="Z938" s="4550"/>
      <c r="AA938" s="4893"/>
      <c r="AB938" s="4550"/>
      <c r="AC938" s="5050"/>
      <c r="AD938" s="5050"/>
      <c r="AE938" s="4908"/>
      <c r="AF938" s="4550"/>
      <c r="AG938" s="4550"/>
    </row>
    <row r="939" spans="1:33" s="6147" customFormat="1" ht="27.95" customHeight="1">
      <c r="A939" s="7332"/>
      <c r="B939" s="4550"/>
      <c r="C939" s="4981"/>
      <c r="D939" s="4981"/>
      <c r="E939" s="4981"/>
      <c r="F939" s="6572"/>
      <c r="G939" s="4550"/>
      <c r="H939" s="7601"/>
      <c r="I939" s="4550"/>
      <c r="J939" s="4550"/>
      <c r="K939" s="4550"/>
      <c r="L939" s="4550"/>
      <c r="M939" s="4550"/>
      <c r="N939" s="4550"/>
      <c r="O939" s="5049"/>
      <c r="P939" s="5049"/>
      <c r="Q939" s="4550"/>
      <c r="R939" s="4550"/>
      <c r="S939" s="4550"/>
      <c r="T939" s="4550"/>
      <c r="U939" s="4550"/>
      <c r="V939" s="4550"/>
      <c r="W939" s="4550"/>
      <c r="X939" s="4550"/>
      <c r="Y939" s="4550"/>
      <c r="Z939" s="4550"/>
      <c r="AA939" s="4893"/>
      <c r="AB939" s="4550"/>
      <c r="AC939" s="5050"/>
      <c r="AD939" s="5050"/>
      <c r="AE939" s="4908"/>
      <c r="AF939" s="4550"/>
      <c r="AG939" s="4550"/>
    </row>
    <row r="940" spans="1:33" s="6147" customFormat="1" ht="27.95" customHeight="1">
      <c r="A940" s="7600"/>
      <c r="B940" s="4550"/>
      <c r="C940" s="4981"/>
      <c r="D940" s="4981"/>
      <c r="E940" s="4981"/>
      <c r="F940" s="6572"/>
      <c r="G940" s="4550"/>
      <c r="H940" s="7601"/>
      <c r="I940" s="4550"/>
      <c r="J940" s="4550"/>
      <c r="K940" s="4550"/>
      <c r="L940" s="4550"/>
      <c r="M940" s="4550"/>
      <c r="N940" s="4550"/>
      <c r="O940" s="5049"/>
      <c r="P940" s="5049"/>
      <c r="Q940" s="4550"/>
      <c r="R940" s="4550"/>
      <c r="S940" s="4550"/>
      <c r="T940" s="4550"/>
      <c r="U940" s="4550"/>
      <c r="V940" s="4550"/>
      <c r="W940" s="4550"/>
      <c r="X940" s="4550"/>
      <c r="Y940" s="4550"/>
      <c r="Z940" s="4550"/>
      <c r="AA940" s="4893"/>
      <c r="AB940" s="4550"/>
      <c r="AC940" s="5050"/>
      <c r="AD940" s="5050"/>
      <c r="AE940" s="4908"/>
      <c r="AF940" s="4550"/>
      <c r="AG940" s="4550"/>
    </row>
    <row r="941" spans="1:33" s="6147" customFormat="1" ht="27.95" customHeight="1">
      <c r="A941" s="7600"/>
      <c r="B941" s="4550"/>
      <c r="C941" s="4981"/>
      <c r="D941" s="4981"/>
      <c r="E941" s="7081"/>
      <c r="F941" s="6572"/>
      <c r="G941" s="4550"/>
      <c r="H941" s="7601"/>
      <c r="I941" s="4550"/>
      <c r="J941" s="4550"/>
      <c r="K941" s="4550"/>
      <c r="L941" s="4550"/>
      <c r="M941" s="4550"/>
      <c r="N941" s="4550"/>
      <c r="O941" s="5049"/>
      <c r="P941" s="5049"/>
      <c r="Q941" s="4550"/>
      <c r="R941" s="4550"/>
      <c r="S941" s="4550"/>
      <c r="T941" s="4550"/>
      <c r="U941" s="4550"/>
      <c r="V941" s="4550"/>
      <c r="W941" s="4550"/>
      <c r="X941" s="4550"/>
      <c r="Y941" s="4550"/>
      <c r="Z941" s="4550"/>
      <c r="AA941" s="4893"/>
      <c r="AB941" s="4550"/>
      <c r="AC941" s="5050"/>
      <c r="AD941" s="5050"/>
      <c r="AE941" s="4908"/>
      <c r="AF941" s="4550"/>
      <c r="AG941" s="4550"/>
    </row>
    <row r="942" spans="1:33" s="6147" customFormat="1" ht="27.95" customHeight="1">
      <c r="A942" s="7295"/>
      <c r="B942" s="4550"/>
      <c r="C942" s="4981"/>
      <c r="D942" s="4981"/>
      <c r="E942" s="4981"/>
      <c r="F942" s="6572"/>
      <c r="G942" s="4550"/>
      <c r="H942" s="7601"/>
      <c r="I942" s="4550"/>
      <c r="J942" s="4550"/>
      <c r="K942" s="4550"/>
      <c r="L942" s="4550"/>
      <c r="M942" s="4550"/>
      <c r="N942" s="4550"/>
      <c r="O942" s="5049"/>
      <c r="P942" s="5049"/>
      <c r="Q942" s="4550"/>
      <c r="R942" s="4550"/>
      <c r="S942" s="4550"/>
      <c r="T942" s="4550"/>
      <c r="U942" s="4550"/>
      <c r="V942" s="4550"/>
      <c r="W942" s="4550"/>
      <c r="X942" s="4550"/>
      <c r="Y942" s="4550"/>
      <c r="Z942" s="4550"/>
      <c r="AA942" s="4893"/>
      <c r="AB942" s="4550"/>
      <c r="AC942" s="5050"/>
      <c r="AD942" s="5050"/>
      <c r="AE942" s="4908"/>
      <c r="AF942" s="4550"/>
      <c r="AG942" s="4550"/>
    </row>
    <row r="943" spans="1:33" s="6147" customFormat="1" ht="27.95" customHeight="1">
      <c r="A943" s="7600"/>
      <c r="B943" s="4550"/>
      <c r="C943" s="4981"/>
      <c r="D943" s="4981"/>
      <c r="E943" s="4981"/>
      <c r="F943" s="6572"/>
      <c r="G943" s="4550"/>
      <c r="H943" s="7601"/>
      <c r="I943" s="4550"/>
      <c r="J943" s="4550"/>
      <c r="K943" s="4550"/>
      <c r="L943" s="4550"/>
      <c r="M943" s="4550"/>
      <c r="N943" s="4550"/>
      <c r="O943" s="5049"/>
      <c r="P943" s="5049"/>
      <c r="Q943" s="4550"/>
      <c r="R943" s="4550"/>
      <c r="S943" s="4550"/>
      <c r="T943" s="4550"/>
      <c r="U943" s="4550"/>
      <c r="V943" s="4550"/>
      <c r="W943" s="4550"/>
      <c r="X943" s="4550"/>
      <c r="Y943" s="4550"/>
      <c r="Z943" s="4550"/>
      <c r="AA943" s="4893"/>
      <c r="AB943" s="4550"/>
      <c r="AC943" s="5050"/>
      <c r="AD943" s="5050"/>
      <c r="AE943" s="4908"/>
      <c r="AF943" s="4550"/>
      <c r="AG943" s="4550"/>
    </row>
    <row r="944" spans="1:33" s="6147" customFormat="1" ht="27.95" customHeight="1">
      <c r="A944" s="6435"/>
      <c r="B944" s="7306"/>
      <c r="C944" s="4981"/>
      <c r="D944" s="4981"/>
      <c r="E944" s="4981"/>
      <c r="F944" s="6572"/>
      <c r="G944" s="4550"/>
      <c r="H944" s="7601"/>
      <c r="I944" s="4550"/>
      <c r="J944" s="7306"/>
      <c r="K944" s="4550"/>
      <c r="L944" s="4550"/>
      <c r="M944" s="4550"/>
      <c r="N944" s="4550"/>
      <c r="O944" s="5049"/>
      <c r="P944" s="5049"/>
      <c r="Q944" s="4550"/>
      <c r="R944" s="4550"/>
      <c r="S944" s="4550"/>
      <c r="T944" s="4550"/>
      <c r="U944" s="4550"/>
      <c r="V944" s="4550"/>
      <c r="W944" s="4550"/>
      <c r="X944" s="4550"/>
      <c r="Y944" s="4550"/>
      <c r="Z944" s="4550"/>
      <c r="AA944" s="4893"/>
      <c r="AB944" s="4550"/>
      <c r="AC944" s="5050"/>
      <c r="AD944" s="5050"/>
      <c r="AE944" s="4908"/>
      <c r="AF944" s="4550"/>
      <c r="AG944" s="4550"/>
    </row>
    <row r="945" spans="1:33" s="6147" customFormat="1" ht="27.95" customHeight="1">
      <c r="A945" s="7287"/>
      <c r="B945" s="4550"/>
      <c r="C945" s="4981"/>
      <c r="D945" s="4981"/>
      <c r="E945" s="4981"/>
      <c r="F945" s="6572"/>
      <c r="G945" s="4550"/>
      <c r="H945" s="7601"/>
      <c r="I945" s="4550"/>
      <c r="J945" s="4550"/>
      <c r="K945" s="4550"/>
      <c r="L945" s="4550"/>
      <c r="M945" s="4550"/>
      <c r="N945" s="4550"/>
      <c r="O945" s="5049"/>
      <c r="P945" s="5049"/>
      <c r="Q945" s="4550"/>
      <c r="R945" s="4550"/>
      <c r="S945" s="4550"/>
      <c r="T945" s="4550"/>
      <c r="U945" s="4550"/>
      <c r="V945" s="4550"/>
      <c r="W945" s="4550"/>
      <c r="X945" s="4550"/>
      <c r="Y945" s="4550"/>
      <c r="Z945" s="4550"/>
      <c r="AA945" s="4893"/>
      <c r="AB945" s="4550"/>
      <c r="AC945" s="5050"/>
      <c r="AD945" s="5050"/>
      <c r="AE945" s="4908"/>
      <c r="AF945" s="4550"/>
      <c r="AG945" s="4550"/>
    </row>
    <row r="946" spans="1:33" s="6147" customFormat="1" ht="27.95" customHeight="1">
      <c r="A946" s="7350"/>
      <c r="B946" s="4550"/>
      <c r="C946" s="4981"/>
      <c r="D946" s="4981"/>
      <c r="E946" s="4981"/>
      <c r="F946" s="6572"/>
      <c r="G946" s="4550"/>
      <c r="H946" s="7601"/>
      <c r="I946" s="4550"/>
      <c r="J946" s="4550"/>
      <c r="K946" s="4550"/>
      <c r="L946" s="4550"/>
      <c r="M946" s="4550"/>
      <c r="N946" s="4550"/>
      <c r="O946" s="5049"/>
      <c r="P946" s="5049"/>
      <c r="Q946" s="4550"/>
      <c r="R946" s="4550"/>
      <c r="S946" s="4550"/>
      <c r="T946" s="4550"/>
      <c r="U946" s="4550"/>
      <c r="V946" s="4550"/>
      <c r="W946" s="4550"/>
      <c r="X946" s="4550"/>
      <c r="Y946" s="4550"/>
      <c r="Z946" s="4550"/>
      <c r="AA946" s="4893"/>
      <c r="AB946" s="4550"/>
      <c r="AC946" s="5050"/>
      <c r="AD946" s="5050"/>
      <c r="AE946" s="4908"/>
      <c r="AF946" s="4550"/>
      <c r="AG946" s="4550"/>
    </row>
    <row r="947" spans="1:33" s="6147" customFormat="1" ht="27.95" customHeight="1">
      <c r="A947" s="7600"/>
      <c r="B947" s="4550"/>
      <c r="C947" s="4981"/>
      <c r="D947" s="4981"/>
      <c r="E947" s="4981"/>
      <c r="F947" s="6572"/>
      <c r="G947" s="4550"/>
      <c r="H947" s="7601"/>
      <c r="I947" s="4550"/>
      <c r="J947" s="4550"/>
      <c r="K947" s="4550"/>
      <c r="L947" s="4550"/>
      <c r="M947" s="7031"/>
      <c r="N947" s="4550"/>
      <c r="O947" s="5049"/>
      <c r="P947" s="5049"/>
      <c r="Q947" s="4550"/>
      <c r="R947" s="4550"/>
      <c r="S947" s="4550"/>
      <c r="T947" s="4550"/>
      <c r="U947" s="4550"/>
      <c r="V947" s="4550"/>
      <c r="W947" s="4550"/>
      <c r="X947" s="4550"/>
      <c r="Y947" s="4550"/>
      <c r="Z947" s="4550"/>
      <c r="AA947" s="4893"/>
      <c r="AB947" s="4550"/>
      <c r="AC947" s="5050"/>
      <c r="AD947" s="5050"/>
      <c r="AE947" s="4908"/>
      <c r="AF947" s="4550"/>
      <c r="AG947" s="4550"/>
    </row>
    <row r="948" spans="1:33" s="6147" customFormat="1" ht="27.95" customHeight="1">
      <c r="A948" s="7558"/>
      <c r="B948" s="4550"/>
      <c r="C948" s="4981"/>
      <c r="D948" s="4981"/>
      <c r="E948" s="4981"/>
      <c r="F948" s="6572"/>
      <c r="G948" s="4550"/>
      <c r="H948" s="7601"/>
      <c r="I948" s="4550"/>
      <c r="J948" s="4550"/>
      <c r="K948" s="4550"/>
      <c r="L948" s="4550"/>
      <c r="M948" s="4550"/>
      <c r="N948" s="4550"/>
      <c r="O948" s="5049"/>
      <c r="P948" s="5049"/>
      <c r="Q948" s="4550"/>
      <c r="R948" s="4550"/>
      <c r="S948" s="4550"/>
      <c r="T948" s="4550"/>
      <c r="U948" s="4550"/>
      <c r="V948" s="4550"/>
      <c r="W948" s="4550"/>
      <c r="X948" s="4550"/>
      <c r="Y948" s="4550"/>
      <c r="Z948" s="4550"/>
      <c r="AA948" s="4893"/>
      <c r="AB948" s="4550"/>
      <c r="AC948" s="5050"/>
      <c r="AD948" s="5050"/>
      <c r="AE948" s="4908"/>
      <c r="AF948" s="4550"/>
      <c r="AG948" s="4550"/>
    </row>
    <row r="949" spans="1:33" s="6147" customFormat="1" ht="27.95" customHeight="1">
      <c r="A949" s="7603"/>
      <c r="B949" s="8062"/>
      <c r="C949" s="7080"/>
      <c r="D949" s="7080"/>
      <c r="E949" s="7081"/>
      <c r="F949" s="4805"/>
      <c r="G949" s="7043"/>
      <c r="H949" s="7604"/>
      <c r="I949" s="7043"/>
      <c r="J949" s="8053"/>
      <c r="K949" s="7087"/>
      <c r="L949" s="4550"/>
      <c r="M949" s="7084"/>
      <c r="N949" s="3904"/>
      <c r="O949" s="7085"/>
      <c r="P949" s="7085"/>
      <c r="Q949" s="7088"/>
      <c r="R949" s="6586"/>
      <c r="S949" s="6586"/>
      <c r="T949" s="6586"/>
      <c r="U949" s="6586"/>
      <c r="V949" s="4550"/>
      <c r="W949" s="6586"/>
      <c r="X949" s="4550"/>
      <c r="Y949" s="6586"/>
      <c r="Z949" s="5991"/>
      <c r="AA949" s="6285"/>
      <c r="AB949" s="5992"/>
      <c r="AC949" s="4908"/>
      <c r="AD949" s="4908"/>
      <c r="AE949" s="4908"/>
      <c r="AF949" s="3536"/>
      <c r="AG949" s="6593"/>
    </row>
    <row r="950" spans="1:33" s="6147" customFormat="1" ht="27.95" customHeight="1">
      <c r="A950" s="7603"/>
      <c r="B950" s="8062"/>
      <c r="C950" s="7080"/>
      <c r="D950" s="7080"/>
      <c r="E950" s="7081"/>
      <c r="F950" s="4805"/>
      <c r="G950" s="7043"/>
      <c r="H950" s="7604"/>
      <c r="I950" s="7043"/>
      <c r="J950" s="8053"/>
      <c r="K950" s="7605"/>
      <c r="L950" s="4550"/>
      <c r="M950" s="7084"/>
      <c r="N950" s="3904"/>
      <c r="O950" s="7085"/>
      <c r="P950" s="7085"/>
      <c r="Q950" s="7088"/>
      <c r="R950" s="6586"/>
      <c r="S950" s="6586"/>
      <c r="T950" s="6586"/>
      <c r="U950" s="6586"/>
      <c r="V950" s="7606"/>
      <c r="W950" s="6586"/>
      <c r="X950" s="7606"/>
      <c r="Y950" s="6586"/>
      <c r="Z950" s="5991"/>
      <c r="AA950" s="6285"/>
      <c r="AB950" s="5992"/>
      <c r="AC950" s="4908"/>
      <c r="AD950" s="4908"/>
      <c r="AE950" s="4908"/>
      <c r="AF950" s="3536"/>
      <c r="AG950" s="6593"/>
    </row>
    <row r="951" spans="1:33" s="6147" customFormat="1" ht="27.95" customHeight="1">
      <c r="A951" s="7603"/>
      <c r="B951" s="8062"/>
      <c r="C951" s="7080"/>
      <c r="D951" s="7080"/>
      <c r="E951" s="7081"/>
      <c r="F951" s="4805"/>
      <c r="G951" s="7043"/>
      <c r="H951" s="7604"/>
      <c r="I951" s="7043"/>
      <c r="J951" s="8053"/>
      <c r="K951" s="7087"/>
      <c r="L951" s="4550"/>
      <c r="M951" s="7084"/>
      <c r="N951" s="3904"/>
      <c r="O951" s="7085"/>
      <c r="P951" s="7085"/>
      <c r="Q951" s="7088"/>
      <c r="R951" s="6586"/>
      <c r="S951" s="6586"/>
      <c r="T951" s="6586"/>
      <c r="U951" s="6586"/>
      <c r="V951" s="7606"/>
      <c r="W951" s="6586"/>
      <c r="X951" s="7606"/>
      <c r="Y951" s="6586"/>
      <c r="Z951" s="5991"/>
      <c r="AA951" s="6285"/>
      <c r="AB951" s="5992"/>
      <c r="AC951" s="4908"/>
      <c r="AD951" s="4908"/>
      <c r="AE951" s="4908"/>
      <c r="AF951" s="3536"/>
      <c r="AG951" s="6593"/>
    </row>
    <row r="952" spans="1:33" s="6147" customFormat="1" ht="27.95" customHeight="1">
      <c r="A952" s="7607"/>
      <c r="B952" s="7608"/>
      <c r="C952" s="7080"/>
      <c r="D952" s="7080"/>
      <c r="E952" s="7081"/>
      <c r="F952" s="4805"/>
      <c r="G952" s="7043"/>
      <c r="H952" s="7604"/>
      <c r="I952" s="7043"/>
      <c r="J952" s="7608"/>
      <c r="K952" s="7605"/>
      <c r="L952" s="4550"/>
      <c r="M952" s="7084"/>
      <c r="N952" s="3904"/>
      <c r="O952" s="7085"/>
      <c r="P952" s="7085"/>
      <c r="Q952" s="7088"/>
      <c r="R952" s="6586"/>
      <c r="S952" s="6586"/>
      <c r="T952" s="6586"/>
      <c r="U952" s="6586"/>
      <c r="V952" s="7609"/>
      <c r="W952" s="6586"/>
      <c r="X952" s="7609"/>
      <c r="Y952" s="6586"/>
      <c r="Z952" s="5991"/>
      <c r="AA952" s="6285"/>
      <c r="AB952" s="5992"/>
      <c r="AC952" s="4908"/>
      <c r="AD952" s="4908"/>
      <c r="AE952" s="4908"/>
      <c r="AF952" s="3536"/>
      <c r="AG952" s="6593"/>
    </row>
    <row r="953" spans="1:33" s="6147" customFormat="1" ht="27.95" customHeight="1">
      <c r="A953" s="7522"/>
      <c r="B953" s="7523"/>
      <c r="C953" s="7080"/>
      <c r="D953" s="7080"/>
      <c r="E953" s="7081"/>
      <c r="F953" s="4805"/>
      <c r="G953" s="7043"/>
      <c r="H953" s="7604"/>
      <c r="I953" s="7043"/>
      <c r="J953" s="7523"/>
      <c r="K953" s="7087"/>
      <c r="L953" s="4550"/>
      <c r="M953" s="7084"/>
      <c r="N953" s="3904"/>
      <c r="O953" s="7085"/>
      <c r="P953" s="7085"/>
      <c r="Q953" s="7088"/>
      <c r="R953" s="6586"/>
      <c r="S953" s="6586"/>
      <c r="T953" s="6586"/>
      <c r="U953" s="6586"/>
      <c r="V953" s="7610"/>
      <c r="W953" s="6586"/>
      <c r="X953" s="7610"/>
      <c r="Y953" s="6586"/>
      <c r="Z953" s="5991"/>
      <c r="AA953" s="7097"/>
      <c r="AB953" s="5992"/>
      <c r="AC953" s="4908"/>
      <c r="AD953" s="4908"/>
      <c r="AE953" s="4908"/>
      <c r="AF953" s="3536"/>
      <c r="AG953" s="6593"/>
    </row>
    <row r="954" spans="1:33" s="6147" customFormat="1" ht="27.95" customHeight="1">
      <c r="A954" s="7423"/>
      <c r="B954" s="7425"/>
      <c r="C954" s="7080"/>
      <c r="D954" s="7080"/>
      <c r="E954" s="7081"/>
      <c r="F954" s="4805"/>
      <c r="G954" s="7043"/>
      <c r="H954" s="7604"/>
      <c r="I954" s="7043"/>
      <c r="J954" s="7425"/>
      <c r="K954" s="7087"/>
      <c r="L954" s="4550"/>
      <c r="M954" s="7084"/>
      <c r="N954" s="3904"/>
      <c r="O954" s="7085"/>
      <c r="P954" s="7085"/>
      <c r="Q954" s="7088"/>
      <c r="R954" s="6586"/>
      <c r="S954" s="6586"/>
      <c r="T954" s="6586"/>
      <c r="U954" s="6586"/>
      <c r="V954" s="7611"/>
      <c r="W954" s="6586"/>
      <c r="X954" s="7611"/>
      <c r="Y954" s="6586"/>
      <c r="Z954" s="5991"/>
      <c r="AA954" s="6285"/>
      <c r="AB954" s="5992"/>
      <c r="AC954" s="4908"/>
      <c r="AD954" s="4908"/>
      <c r="AE954" s="4908"/>
      <c r="AF954" s="3536"/>
      <c r="AG954" s="6593"/>
    </row>
    <row r="955" spans="1:33" s="6147" customFormat="1" ht="27.95" customHeight="1">
      <c r="A955" s="7499"/>
      <c r="B955" s="7500"/>
      <c r="C955" s="7080"/>
      <c r="D955" s="7080"/>
      <c r="E955" s="7081"/>
      <c r="F955" s="4805"/>
      <c r="G955" s="7043"/>
      <c r="H955" s="7604"/>
      <c r="I955" s="7043"/>
      <c r="J955" s="7500"/>
      <c r="K955" s="7087"/>
      <c r="L955" s="4550"/>
      <c r="M955" s="7084"/>
      <c r="N955" s="3904"/>
      <c r="O955" s="7085"/>
      <c r="P955" s="7085"/>
      <c r="Q955" s="7088"/>
      <c r="R955" s="6586"/>
      <c r="S955" s="6586"/>
      <c r="T955" s="6586"/>
      <c r="U955" s="6586"/>
      <c r="V955" s="7612"/>
      <c r="W955" s="6586"/>
      <c r="X955" s="7612"/>
      <c r="Y955" s="6586"/>
      <c r="Z955" s="5991"/>
      <c r="AA955" s="6285"/>
      <c r="AB955" s="5992"/>
      <c r="AC955" s="4908"/>
      <c r="AD955" s="4908"/>
      <c r="AE955" s="4908"/>
      <c r="AF955" s="3536"/>
      <c r="AG955" s="6593"/>
    </row>
    <row r="956" spans="1:33" s="6147" customFormat="1" ht="27.95" customHeight="1">
      <c r="A956" s="7526"/>
      <c r="B956" s="7613"/>
      <c r="C956" s="7080"/>
      <c r="D956" s="7080"/>
      <c r="E956" s="7081"/>
      <c r="F956" s="4805"/>
      <c r="G956" s="7043"/>
      <c r="H956" s="7604"/>
      <c r="I956" s="7043"/>
      <c r="J956" s="7613"/>
      <c r="K956" s="7087"/>
      <c r="L956" s="4550"/>
      <c r="M956" s="7084"/>
      <c r="N956" s="3904"/>
      <c r="O956" s="7085"/>
      <c r="P956" s="7085"/>
      <c r="Q956" s="7088"/>
      <c r="R956" s="6586"/>
      <c r="S956" s="6586"/>
      <c r="T956" s="6586"/>
      <c r="U956" s="6586"/>
      <c r="V956" s="7612"/>
      <c r="W956" s="6586"/>
      <c r="X956" s="7612"/>
      <c r="Y956" s="6586"/>
      <c r="Z956" s="5991"/>
      <c r="AA956" s="7614"/>
      <c r="AB956" s="5992"/>
      <c r="AC956" s="4908"/>
      <c r="AD956" s="4908"/>
      <c r="AE956" s="4908"/>
      <c r="AF956" s="3536"/>
      <c r="AG956" s="6593"/>
    </row>
    <row r="957" spans="1:33" s="6147" customFormat="1" ht="27.95" customHeight="1">
      <c r="A957" s="7615"/>
      <c r="B957" s="8064"/>
      <c r="C957" s="7080"/>
      <c r="D957" s="7080"/>
      <c r="E957" s="7081"/>
      <c r="F957" s="4805"/>
      <c r="G957" s="7043"/>
      <c r="H957" s="7604"/>
      <c r="I957" s="7043"/>
      <c r="J957" s="7616"/>
      <c r="K957" s="7087"/>
      <c r="L957" s="4550"/>
      <c r="M957" s="7084"/>
      <c r="N957" s="3904"/>
      <c r="O957" s="7085"/>
      <c r="P957" s="7085"/>
      <c r="Q957" s="7088"/>
      <c r="R957" s="6586"/>
      <c r="S957" s="6586"/>
      <c r="T957" s="6586"/>
      <c r="U957" s="6586"/>
      <c r="V957" s="7612"/>
      <c r="W957" s="6586"/>
      <c r="X957" s="7612"/>
      <c r="Y957" s="6586"/>
      <c r="Z957" s="5991"/>
      <c r="AA957" s="6285"/>
      <c r="AB957" s="5992"/>
      <c r="AC957" s="4908"/>
      <c r="AD957" s="4908"/>
      <c r="AE957" s="4908"/>
      <c r="AF957" s="3536"/>
      <c r="AG957" s="6593"/>
    </row>
    <row r="958" spans="1:33" s="6147" customFormat="1" ht="27.95" customHeight="1">
      <c r="A958" s="7617"/>
      <c r="B958" s="7616"/>
      <c r="C958" s="7080"/>
      <c r="D958" s="7080"/>
      <c r="E958" s="4981"/>
      <c r="F958" s="4805"/>
      <c r="G958" s="7043"/>
      <c r="H958" s="7604"/>
      <c r="I958" s="7043"/>
      <c r="J958" s="8053"/>
      <c r="K958" s="7087"/>
      <c r="L958" s="4550"/>
      <c r="M958" s="7084"/>
      <c r="N958" s="3904"/>
      <c r="O958" s="7085"/>
      <c r="P958" s="7085"/>
      <c r="Q958" s="7088"/>
      <c r="R958" s="6586"/>
      <c r="S958" s="6586"/>
      <c r="T958" s="6586"/>
      <c r="U958" s="6586"/>
      <c r="V958" s="7089"/>
      <c r="W958" s="6586"/>
      <c r="X958" s="7089"/>
      <c r="Y958" s="6586"/>
      <c r="Z958" s="5991"/>
      <c r="AA958" s="6285"/>
      <c r="AB958" s="5992"/>
      <c r="AC958" s="4908"/>
      <c r="AD958" s="4908"/>
      <c r="AE958" s="4908"/>
      <c r="AF958" s="3536"/>
      <c r="AG958" s="6593"/>
    </row>
    <row r="959" spans="1:33" s="6147" customFormat="1" ht="27.95" customHeight="1">
      <c r="A959" s="7397"/>
      <c r="B959" s="7398"/>
      <c r="C959" s="7080"/>
      <c r="D959" s="7080"/>
      <c r="E959" s="7081"/>
      <c r="F959" s="4805"/>
      <c r="G959" s="7043"/>
      <c r="H959" s="7604"/>
      <c r="I959" s="7043"/>
      <c r="J959" s="7398"/>
      <c r="K959" s="7605"/>
      <c r="L959" s="4550"/>
      <c r="M959" s="7084"/>
      <c r="N959" s="3904"/>
      <c r="O959" s="7085"/>
      <c r="P959" s="7085"/>
      <c r="Q959" s="7616"/>
      <c r="R959" s="6586"/>
      <c r="S959" s="6586"/>
      <c r="T959" s="6586"/>
      <c r="U959" s="6586"/>
      <c r="V959" s="7619"/>
      <c r="W959" s="6586"/>
      <c r="X959" s="7619"/>
      <c r="Y959" s="6586"/>
      <c r="Z959" s="5991"/>
      <c r="AA959" s="6285"/>
      <c r="AB959" s="5992"/>
      <c r="AC959" s="4908"/>
      <c r="AD959" s="4908"/>
      <c r="AE959" s="4908"/>
      <c r="AF959" s="3536"/>
      <c r="AG959" s="6593"/>
    </row>
    <row r="960" spans="1:33" s="6147" customFormat="1" ht="27.95" customHeight="1">
      <c r="A960" s="7530"/>
      <c r="B960" s="7531"/>
      <c r="C960" s="7080"/>
      <c r="D960" s="7080"/>
      <c r="E960" s="7081"/>
      <c r="F960" s="4805"/>
      <c r="G960" s="7043"/>
      <c r="H960" s="7604"/>
      <c r="I960" s="7043"/>
      <c r="J960" s="7531"/>
      <c r="K960" s="7605"/>
      <c r="L960" s="4550"/>
      <c r="M960" s="7084"/>
      <c r="N960" s="3904"/>
      <c r="O960" s="7085"/>
      <c r="P960" s="7085"/>
      <c r="Q960" s="7088"/>
      <c r="R960" s="6586"/>
      <c r="S960" s="6586"/>
      <c r="T960" s="6586"/>
      <c r="U960" s="6586"/>
      <c r="V960" s="7620"/>
      <c r="W960" s="6586"/>
      <c r="X960" s="7620"/>
      <c r="Y960" s="6586"/>
      <c r="Z960" s="5991"/>
      <c r="AA960" s="6285"/>
      <c r="AB960" s="5992"/>
      <c r="AC960" s="4908"/>
      <c r="AD960" s="4908"/>
      <c r="AE960" s="4908"/>
      <c r="AF960" s="3536"/>
      <c r="AG960" s="6593"/>
    </row>
    <row r="961" spans="1:33" s="6147" customFormat="1" ht="27.95" customHeight="1">
      <c r="A961" s="7394"/>
      <c r="B961" s="7395"/>
      <c r="C961" s="7080"/>
      <c r="D961" s="7080"/>
      <c r="E961" s="7081"/>
      <c r="F961" s="4805"/>
      <c r="G961" s="7043"/>
      <c r="H961" s="7604"/>
      <c r="I961" s="7043"/>
      <c r="J961" s="7395"/>
      <c r="K961" s="7621"/>
      <c r="L961" s="4550"/>
      <c r="M961" s="7084"/>
      <c r="N961" s="3904"/>
      <c r="O961" s="7085"/>
      <c r="P961" s="7085"/>
      <c r="Q961" s="7088"/>
      <c r="R961" s="6586"/>
      <c r="S961" s="6586"/>
      <c r="T961" s="6586"/>
      <c r="U961" s="6586"/>
      <c r="V961" s="7620"/>
      <c r="W961" s="6586"/>
      <c r="X961" s="7620"/>
      <c r="Y961" s="6586"/>
      <c r="Z961" s="5991"/>
      <c r="AA961" s="6285"/>
      <c r="AB961" s="5992"/>
      <c r="AC961" s="4908"/>
      <c r="AD961" s="4908"/>
      <c r="AE961" s="4908"/>
      <c r="AF961" s="3536"/>
      <c r="AG961" s="6593"/>
    </row>
    <row r="962" spans="1:33" s="6147" customFormat="1" ht="27.95" customHeight="1">
      <c r="A962" s="7622"/>
      <c r="B962" s="7623"/>
      <c r="C962" s="7080"/>
      <c r="D962" s="7080"/>
      <c r="E962" s="7081"/>
      <c r="F962" s="4805"/>
      <c r="G962" s="7043"/>
      <c r="H962" s="7604"/>
      <c r="I962" s="7043"/>
      <c r="J962" s="7623"/>
      <c r="K962" s="7621"/>
      <c r="L962" s="4550"/>
      <c r="M962" s="7084"/>
      <c r="N962" s="3904"/>
      <c r="O962" s="7085"/>
      <c r="P962" s="7085"/>
      <c r="Q962" s="7088"/>
      <c r="R962" s="6586"/>
      <c r="S962" s="6586"/>
      <c r="T962" s="6586"/>
      <c r="U962" s="6586"/>
      <c r="V962" s="7620"/>
      <c r="W962" s="6586"/>
      <c r="X962" s="7620"/>
      <c r="Y962" s="6586"/>
      <c r="Z962" s="5991"/>
      <c r="AA962" s="6285"/>
      <c r="AB962" s="5992"/>
      <c r="AC962" s="4908"/>
      <c r="AD962" s="4908"/>
      <c r="AE962" s="4908"/>
      <c r="AF962" s="3536"/>
      <c r="AG962" s="6593"/>
    </row>
    <row r="963" spans="1:33" s="6147" customFormat="1" ht="27.95" customHeight="1">
      <c r="A963" s="7403"/>
      <c r="B963" s="7404"/>
      <c r="C963" s="7080"/>
      <c r="D963" s="7080"/>
      <c r="E963" s="7081"/>
      <c r="F963" s="4805"/>
      <c r="G963" s="7043"/>
      <c r="H963" s="7604"/>
      <c r="I963" s="7043"/>
      <c r="J963" s="7404"/>
      <c r="K963" s="7605"/>
      <c r="L963" s="4550"/>
      <c r="M963" s="7084"/>
      <c r="N963" s="3904"/>
      <c r="O963" s="7085"/>
      <c r="P963" s="7085"/>
      <c r="Q963" s="7088"/>
      <c r="R963" s="6586"/>
      <c r="S963" s="6586"/>
      <c r="T963" s="6586"/>
      <c r="U963" s="6586"/>
      <c r="V963" s="7464"/>
      <c r="W963" s="6586"/>
      <c r="X963" s="7464"/>
      <c r="Y963" s="6586"/>
      <c r="Z963" s="5991"/>
      <c r="AA963" s="6285"/>
      <c r="AB963" s="5992"/>
      <c r="AC963" s="4908"/>
      <c r="AD963" s="4908"/>
      <c r="AE963" s="4908"/>
      <c r="AF963" s="3536"/>
      <c r="AG963" s="6593"/>
    </row>
    <row r="964" spans="1:33" s="6147" customFormat="1" ht="27.95" customHeight="1">
      <c r="A964" s="7617"/>
      <c r="B964" s="7523"/>
      <c r="C964" s="7080"/>
      <c r="D964" s="7080"/>
      <c r="E964" s="7081"/>
      <c r="F964" s="4805"/>
      <c r="G964" s="7043"/>
      <c r="H964" s="7604"/>
      <c r="I964" s="7043"/>
      <c r="J964" s="8053"/>
      <c r="K964" s="7087"/>
      <c r="L964" s="4550"/>
      <c r="M964" s="7084"/>
      <c r="N964" s="3904"/>
      <c r="O964" s="7085"/>
      <c r="P964" s="7085"/>
      <c r="Q964" s="7088"/>
      <c r="R964" s="6586"/>
      <c r="S964" s="6586"/>
      <c r="T964" s="6586"/>
      <c r="U964" s="6586"/>
      <c r="V964" s="7464"/>
      <c r="W964" s="6586"/>
      <c r="X964" s="7464"/>
      <c r="Y964" s="6586"/>
      <c r="Z964" s="5991"/>
      <c r="AA964" s="7097"/>
      <c r="AB964" s="5992"/>
      <c r="AC964" s="4908"/>
      <c r="AD964" s="4908"/>
      <c r="AE964" s="4908"/>
      <c r="AF964" s="3536"/>
      <c r="AG964" s="6593"/>
    </row>
    <row r="965" spans="1:33" s="6147" customFormat="1" ht="27.95" customHeight="1">
      <c r="A965" s="7617"/>
      <c r="B965" s="8062"/>
      <c r="C965" s="7080"/>
      <c r="D965" s="7080"/>
      <c r="E965" s="4981"/>
      <c r="F965" s="4805"/>
      <c r="G965" s="7043"/>
      <c r="H965" s="7604"/>
      <c r="I965" s="7043"/>
      <c r="J965" s="8053"/>
      <c r="K965" s="7616"/>
      <c r="L965" s="4550"/>
      <c r="M965" s="7084"/>
      <c r="N965" s="3904"/>
      <c r="O965" s="7085"/>
      <c r="P965" s="7085"/>
      <c r="Q965" s="7088"/>
      <c r="R965" s="6586"/>
      <c r="S965" s="6586"/>
      <c r="T965" s="6586"/>
      <c r="U965" s="6586"/>
      <c r="V965" s="7089"/>
      <c r="W965" s="6586"/>
      <c r="X965" s="7089"/>
      <c r="Y965" s="6586"/>
      <c r="Z965" s="5991"/>
      <c r="AA965" s="6285"/>
      <c r="AB965" s="5992"/>
      <c r="AC965" s="4908"/>
      <c r="AD965" s="4908"/>
      <c r="AE965" s="4908"/>
      <c r="AF965" s="3536"/>
      <c r="AG965" s="6593"/>
    </row>
    <row r="966" spans="1:33" s="6147" customFormat="1" ht="27.95" customHeight="1">
      <c r="A966" s="7617"/>
      <c r="B966" s="8062"/>
      <c r="C966" s="7080"/>
      <c r="D966" s="7080"/>
      <c r="E966" s="7081"/>
      <c r="F966" s="4805"/>
      <c r="G966" s="7043"/>
      <c r="H966" s="7604"/>
      <c r="I966" s="7043"/>
      <c r="J966" s="8053"/>
      <c r="K966" s="7087"/>
      <c r="L966" s="4550"/>
      <c r="M966" s="7084"/>
      <c r="N966" s="3904"/>
      <c r="O966" s="7085"/>
      <c r="P966" s="7085"/>
      <c r="Q966" s="7088"/>
      <c r="R966" s="6586"/>
      <c r="S966" s="6586"/>
      <c r="T966" s="6586"/>
      <c r="U966" s="6586"/>
      <c r="V966" s="7624"/>
      <c r="W966" s="6586"/>
      <c r="X966" s="7624"/>
      <c r="Y966" s="6586"/>
      <c r="Z966" s="5991"/>
      <c r="AA966" s="6285"/>
      <c r="AB966" s="5992"/>
      <c r="AC966" s="4908"/>
      <c r="AD966" s="4908"/>
      <c r="AE966" s="4908"/>
      <c r="AF966" s="3536"/>
      <c r="AG966" s="6593"/>
    </row>
    <row r="967" spans="1:33" s="6147" customFormat="1" ht="27.95" customHeight="1">
      <c r="A967" s="7617"/>
      <c r="B967" s="8062"/>
      <c r="C967" s="7080"/>
      <c r="D967" s="7080"/>
      <c r="E967" s="7081"/>
      <c r="F967" s="4805"/>
      <c r="G967" s="7043"/>
      <c r="H967" s="7604"/>
      <c r="I967" s="7043"/>
      <c r="J967" s="7616"/>
      <c r="K967" s="7087"/>
      <c r="L967" s="4550"/>
      <c r="M967" s="7084"/>
      <c r="N967" s="3904"/>
      <c r="O967" s="7085"/>
      <c r="P967" s="7085"/>
      <c r="Q967" s="7088"/>
      <c r="R967" s="6586"/>
      <c r="S967" s="6586"/>
      <c r="T967" s="6586"/>
      <c r="U967" s="6586"/>
      <c r="V967" s="7606"/>
      <c r="W967" s="6586"/>
      <c r="X967" s="7606"/>
      <c r="Y967" s="6586"/>
      <c r="Z967" s="5991"/>
      <c r="AA967" s="6285"/>
      <c r="AB967" s="5992"/>
      <c r="AC967" s="4908"/>
      <c r="AD967" s="4908"/>
      <c r="AE967" s="4908"/>
      <c r="AF967" s="3536"/>
      <c r="AG967" s="6593"/>
    </row>
    <row r="968" spans="1:33" s="6147" customFormat="1" ht="27.95" customHeight="1">
      <c r="A968" s="7491"/>
      <c r="B968" s="7493"/>
      <c r="C968" s="7080"/>
      <c r="D968" s="7080"/>
      <c r="E968" s="7625"/>
      <c r="F968" s="4805"/>
      <c r="G968" s="7043"/>
      <c r="H968" s="7604"/>
      <c r="I968" s="7043"/>
      <c r="J968" s="7493"/>
      <c r="K968" s="7087"/>
      <c r="L968" s="4550"/>
      <c r="M968" s="7084"/>
      <c r="N968" s="3904"/>
      <c r="O968" s="7085"/>
      <c r="P968" s="7085"/>
      <c r="Q968" s="7616"/>
      <c r="R968" s="6586"/>
      <c r="S968" s="6586"/>
      <c r="T968" s="6586"/>
      <c r="U968" s="6586"/>
      <c r="V968" s="7626"/>
      <c r="W968" s="6586"/>
      <c r="X968" s="7626"/>
      <c r="Y968" s="6586"/>
      <c r="Z968" s="5991"/>
      <c r="AA968" s="6285"/>
      <c r="AB968" s="5992"/>
      <c r="AC968" s="4908"/>
      <c r="AD968" s="4908"/>
      <c r="AE968" s="4908"/>
      <c r="AF968" s="3536"/>
      <c r="AG968" s="6593"/>
    </row>
    <row r="969" spans="1:33" s="6147" customFormat="1" ht="27.95" customHeight="1">
      <c r="A969" s="7414"/>
      <c r="B969" s="7415"/>
      <c r="C969" s="7080"/>
      <c r="D969" s="7080"/>
      <c r="E969" s="7081"/>
      <c r="F969" s="4805"/>
      <c r="G969" s="7043"/>
      <c r="H969" s="7604"/>
      <c r="I969" s="7043"/>
      <c r="J969" s="7415"/>
      <c r="K969" s="7087"/>
      <c r="L969" s="4550"/>
      <c r="M969" s="7084"/>
      <c r="N969" s="3904"/>
      <c r="O969" s="7085"/>
      <c r="P969" s="7085"/>
      <c r="Q969" s="7616"/>
      <c r="R969" s="6586"/>
      <c r="S969" s="6586"/>
      <c r="T969" s="6586"/>
      <c r="U969" s="6586"/>
      <c r="V969" s="7416"/>
      <c r="W969" s="6586"/>
      <c r="X969" s="7416"/>
      <c r="Y969" s="6586"/>
      <c r="Z969" s="5991"/>
      <c r="AA969" s="6285"/>
      <c r="AB969" s="5992"/>
      <c r="AC969" s="4908"/>
      <c r="AD969" s="4908"/>
      <c r="AE969" s="4908"/>
      <c r="AF969" s="3536"/>
      <c r="AG969" s="6593"/>
    </row>
    <row r="970" spans="1:33" s="6147" customFormat="1" ht="27.95" customHeight="1">
      <c r="A970" s="7617"/>
      <c r="B970" s="7616"/>
      <c r="C970" s="7080"/>
      <c r="D970" s="7080"/>
      <c r="E970" s="7081"/>
      <c r="F970" s="4805"/>
      <c r="G970" s="7043"/>
      <c r="H970" s="7604"/>
      <c r="I970" s="7043"/>
      <c r="J970" s="7616"/>
      <c r="K970" s="7605"/>
      <c r="L970" s="4550"/>
      <c r="M970" s="7084"/>
      <c r="N970" s="3904"/>
      <c r="O970" s="7085"/>
      <c r="P970" s="7085"/>
      <c r="Q970" s="7616"/>
      <c r="R970" s="6586"/>
      <c r="S970" s="6586"/>
      <c r="T970" s="6586"/>
      <c r="U970" s="6586"/>
      <c r="V970" s="7089"/>
      <c r="W970" s="6586"/>
      <c r="X970" s="7089"/>
      <c r="Y970" s="6586"/>
      <c r="Z970" s="5991"/>
      <c r="AA970" s="6285"/>
      <c r="AB970" s="5992"/>
      <c r="AC970" s="4908"/>
      <c r="AD970" s="4908"/>
      <c r="AE970" s="4908"/>
      <c r="AF970" s="3536"/>
      <c r="AG970" s="6593"/>
    </row>
    <row r="971" spans="1:33" s="6147" customFormat="1" ht="27.95" customHeight="1">
      <c r="A971" s="7491"/>
      <c r="B971" s="7493"/>
      <c r="C971" s="7080"/>
      <c r="D971" s="7080"/>
      <c r="E971" s="7081"/>
      <c r="F971" s="4805"/>
      <c r="G971" s="7043"/>
      <c r="H971" s="7604"/>
      <c r="I971" s="7043"/>
      <c r="J971" s="7493"/>
      <c r="K971" s="7087"/>
      <c r="L971" s="4550"/>
      <c r="M971" s="7084"/>
      <c r="N971" s="3904"/>
      <c r="O971" s="7085"/>
      <c r="P971" s="7085"/>
      <c r="Q971" s="7088"/>
      <c r="R971" s="6586"/>
      <c r="S971" s="6586"/>
      <c r="T971" s="6586"/>
      <c r="U971" s="6586"/>
      <c r="V971" s="7627"/>
      <c r="W971" s="6586"/>
      <c r="X971" s="7627"/>
      <c r="Y971" s="6586"/>
      <c r="Z971" s="5991"/>
      <c r="AA971" s="6285"/>
      <c r="AB971" s="5992"/>
      <c r="AC971" s="4908"/>
      <c r="AD971" s="4908"/>
      <c r="AE971" s="4908"/>
      <c r="AF971" s="3536"/>
      <c r="AG971" s="6593"/>
    </row>
    <row r="972" spans="1:33" s="6147" customFormat="1" ht="27.95" customHeight="1">
      <c r="A972" s="7377"/>
      <c r="B972" s="7144"/>
      <c r="C972" s="7080"/>
      <c r="D972" s="7080"/>
      <c r="E972" s="7081"/>
      <c r="F972" s="4805"/>
      <c r="G972" s="7043"/>
      <c r="H972" s="7604"/>
      <c r="I972" s="7043"/>
      <c r="J972" s="7144"/>
      <c r="K972" s="7605"/>
      <c r="L972" s="4550"/>
      <c r="M972" s="7084"/>
      <c r="N972" s="3904"/>
      <c r="O972" s="7085"/>
      <c r="P972" s="7085"/>
      <c r="Q972" s="7088"/>
      <c r="R972" s="6586"/>
      <c r="S972" s="6586"/>
      <c r="T972" s="6586"/>
      <c r="U972" s="6586"/>
      <c r="V972" s="7627"/>
      <c r="W972" s="6586"/>
      <c r="X972" s="7627"/>
      <c r="Y972" s="6586"/>
      <c r="Z972" s="5991"/>
      <c r="AA972" s="6285"/>
      <c r="AB972" s="5992"/>
      <c r="AC972" s="4908"/>
      <c r="AD972" s="4908"/>
      <c r="AE972" s="4908"/>
      <c r="AF972" s="3536"/>
      <c r="AG972" s="6593"/>
    </row>
    <row r="973" spans="1:33" s="6147" customFormat="1" ht="27.95" customHeight="1">
      <c r="A973" s="7377"/>
      <c r="B973" s="8062"/>
      <c r="C973" s="7080"/>
      <c r="D973" s="7080"/>
      <c r="E973" s="7081"/>
      <c r="F973" s="4805"/>
      <c r="G973" s="7043"/>
      <c r="H973" s="7604"/>
      <c r="I973" s="7043"/>
      <c r="J973" s="8053"/>
      <c r="K973" s="7605"/>
      <c r="L973" s="7083"/>
      <c r="M973" s="7084"/>
      <c r="N973" s="3904"/>
      <c r="O973" s="7085"/>
      <c r="P973" s="7085"/>
      <c r="Q973" s="7088"/>
      <c r="R973" s="6586"/>
      <c r="S973" s="6586"/>
      <c r="T973" s="6586"/>
      <c r="U973" s="6586"/>
      <c r="V973" s="7627"/>
      <c r="W973" s="6586"/>
      <c r="X973" s="7627"/>
      <c r="Y973" s="6586"/>
      <c r="Z973" s="5991"/>
      <c r="AA973" s="7097"/>
      <c r="AB973" s="5992"/>
      <c r="AC973" s="4908"/>
      <c r="AD973" s="4908"/>
      <c r="AE973" s="4908"/>
      <c r="AF973" s="3536"/>
      <c r="AG973" s="6593"/>
    </row>
    <row r="974" spans="1:33" s="6147" customFormat="1" ht="27.95" customHeight="1">
      <c r="A974" s="7377"/>
      <c r="B974" s="8062"/>
      <c r="C974" s="7080"/>
      <c r="D974" s="7080"/>
      <c r="E974" s="7081"/>
      <c r="F974" s="4805"/>
      <c r="G974" s="7043"/>
      <c r="H974" s="7604"/>
      <c r="I974" s="7043"/>
      <c r="J974" s="8053"/>
      <c r="K974" s="7605"/>
      <c r="L974" s="7083"/>
      <c r="M974" s="7084"/>
      <c r="N974" s="3904"/>
      <c r="O974" s="7085"/>
      <c r="P974" s="7085"/>
      <c r="Q974" s="7088"/>
      <c r="R974" s="6586"/>
      <c r="S974" s="6586"/>
      <c r="T974" s="6586"/>
      <c r="U974" s="6586"/>
      <c r="V974" s="7506"/>
      <c r="W974" s="6586"/>
      <c r="X974" s="7506"/>
      <c r="Y974" s="6586"/>
      <c r="Z974" s="5991"/>
      <c r="AA974" s="6285"/>
      <c r="AB974" s="5992"/>
      <c r="AC974" s="4908"/>
      <c r="AD974" s="4908"/>
      <c r="AE974" s="4908"/>
      <c r="AF974" s="3536"/>
      <c r="AG974" s="6593"/>
    </row>
    <row r="975" spans="1:33" s="6147" customFormat="1" ht="27.95" customHeight="1">
      <c r="A975" s="7307"/>
      <c r="B975" s="7628"/>
      <c r="C975" s="7080"/>
      <c r="D975" s="7080"/>
      <c r="E975" s="7081"/>
      <c r="F975" s="4805"/>
      <c r="G975" s="7043"/>
      <c r="H975" s="7604"/>
      <c r="I975" s="7043"/>
      <c r="J975" s="7628"/>
      <c r="K975" s="7087"/>
      <c r="L975" s="7083"/>
      <c r="M975" s="7084"/>
      <c r="N975" s="3904"/>
      <c r="O975" s="7085"/>
      <c r="P975" s="7085"/>
      <c r="Q975" s="7088"/>
      <c r="R975" s="6586"/>
      <c r="S975" s="6586"/>
      <c r="T975" s="6586"/>
      <c r="U975" s="6586"/>
      <c r="V975" s="7506"/>
      <c r="W975" s="6586"/>
      <c r="X975" s="7506"/>
      <c r="Y975" s="6586"/>
      <c r="Z975" s="5991"/>
      <c r="AA975" s="6285"/>
      <c r="AB975" s="5992"/>
      <c r="AC975" s="4908"/>
      <c r="AD975" s="4908"/>
      <c r="AE975" s="4908"/>
      <c r="AF975" s="3536"/>
      <c r="AG975" s="6593"/>
    </row>
    <row r="976" spans="1:33" s="6147" customFormat="1" ht="27.95" customHeight="1">
      <c r="A976" s="7377"/>
      <c r="B976" s="8062"/>
      <c r="C976" s="7080"/>
      <c r="D976" s="7080"/>
      <c r="E976" s="4981"/>
      <c r="F976" s="4805"/>
      <c r="G976" s="7043"/>
      <c r="H976" s="7604"/>
      <c r="I976" s="7043"/>
      <c r="J976" s="8053"/>
      <c r="K976" s="7605"/>
      <c r="L976" s="7083"/>
      <c r="M976" s="7084"/>
      <c r="N976" s="3904"/>
      <c r="O976" s="7085"/>
      <c r="P976" s="7085"/>
      <c r="Q976" s="7088"/>
      <c r="R976" s="6586"/>
      <c r="S976" s="6586"/>
      <c r="T976" s="6586"/>
      <c r="U976" s="6586"/>
      <c r="V976" s="7506"/>
      <c r="W976" s="6586"/>
      <c r="X976" s="7506"/>
      <c r="Y976" s="6586"/>
      <c r="Z976" s="5991"/>
      <c r="AA976" s="6285"/>
      <c r="AB976" s="5992"/>
      <c r="AC976" s="4908"/>
      <c r="AD976" s="4908"/>
      <c r="AE976" s="4908"/>
      <c r="AF976" s="3536"/>
      <c r="AG976" s="6593"/>
    </row>
    <row r="977" spans="1:33" s="6147" customFormat="1" ht="27.95" customHeight="1">
      <c r="A977" s="7377"/>
      <c r="B977" s="8062"/>
      <c r="C977" s="7080"/>
      <c r="D977" s="7080"/>
      <c r="E977" s="7081"/>
      <c r="F977" s="4805"/>
      <c r="G977" s="7043"/>
      <c r="H977" s="7604"/>
      <c r="I977" s="7043"/>
      <c r="J977" s="8053"/>
      <c r="K977" s="7605"/>
      <c r="L977" s="7083"/>
      <c r="M977" s="7084"/>
      <c r="N977" s="3904"/>
      <c r="O977" s="7085"/>
      <c r="P977" s="7085"/>
      <c r="Q977" s="7088"/>
      <c r="R977" s="6586"/>
      <c r="S977" s="6586"/>
      <c r="T977" s="6586"/>
      <c r="U977" s="6586"/>
      <c r="V977" s="7506"/>
      <c r="W977" s="6586"/>
      <c r="X977" s="7506"/>
      <c r="Y977" s="6586"/>
      <c r="Z977" s="5991"/>
      <c r="AA977" s="6285"/>
      <c r="AB977" s="5992"/>
      <c r="AC977" s="4908"/>
      <c r="AD977" s="4908"/>
      <c r="AE977" s="4908"/>
      <c r="AF977" s="3536"/>
      <c r="AG977" s="6593"/>
    </row>
    <row r="978" spans="1:33" s="6147" customFormat="1" ht="27.95" customHeight="1">
      <c r="A978" s="7377"/>
      <c r="B978" s="8062"/>
      <c r="C978" s="7080"/>
      <c r="D978" s="7080"/>
      <c r="E978" s="7081"/>
      <c r="F978" s="4805"/>
      <c r="G978" s="7043"/>
      <c r="H978" s="7604"/>
      <c r="I978" s="7043"/>
      <c r="J978" s="7616"/>
      <c r="K978" s="7605"/>
      <c r="L978" s="7617"/>
      <c r="M978" s="7084"/>
      <c r="N978" s="3904"/>
      <c r="O978" s="7085"/>
      <c r="P978" s="7085"/>
      <c r="Q978" s="7088"/>
      <c r="R978" s="6586"/>
      <c r="S978" s="6586"/>
      <c r="T978" s="6586"/>
      <c r="U978" s="6586"/>
      <c r="V978" s="7426"/>
      <c r="W978" s="6586"/>
      <c r="X978" s="7426"/>
      <c r="Y978" s="6586"/>
      <c r="Z978" s="5991"/>
      <c r="AA978" s="6285"/>
      <c r="AB978" s="5992"/>
      <c r="AC978" s="4908"/>
      <c r="AD978" s="4908"/>
      <c r="AE978" s="4908"/>
      <c r="AF978" s="3536"/>
      <c r="AG978" s="6593"/>
    </row>
    <row r="979" spans="1:33" s="6147" customFormat="1" ht="27.95" customHeight="1">
      <c r="A979" s="7417"/>
      <c r="B979" s="7418"/>
      <c r="C979" s="7080"/>
      <c r="D979" s="7080"/>
      <c r="E979" s="7081"/>
      <c r="F979" s="4805"/>
      <c r="G979" s="7043"/>
      <c r="H979" s="7604"/>
      <c r="I979" s="7043"/>
      <c r="J979" s="7418"/>
      <c r="K979" s="7605"/>
      <c r="L979" s="7617"/>
      <c r="M979" s="7084"/>
      <c r="N979" s="3904"/>
      <c r="O979" s="7085"/>
      <c r="P979" s="7085"/>
      <c r="Q979" s="7616"/>
      <c r="R979" s="6586"/>
      <c r="S979" s="6586"/>
      <c r="T979" s="6586"/>
      <c r="U979" s="6586"/>
      <c r="V979" s="7416"/>
      <c r="W979" s="6586"/>
      <c r="X979" s="7416"/>
      <c r="Y979" s="6586"/>
      <c r="Z979" s="5991"/>
      <c r="AA979" s="6285"/>
      <c r="AB979" s="5992"/>
      <c r="AC979" s="4908"/>
      <c r="AD979" s="4908"/>
      <c r="AE979" s="4908"/>
      <c r="AF979" s="3536"/>
      <c r="AG979" s="6593"/>
    </row>
    <row r="980" spans="1:33" s="6147" customFormat="1" ht="27.95" customHeight="1">
      <c r="A980" s="7629"/>
      <c r="B980" s="7630"/>
      <c r="C980" s="7080"/>
      <c r="D980" s="7080"/>
      <c r="E980" s="7081"/>
      <c r="F980" s="4805"/>
      <c r="G980" s="7043"/>
      <c r="H980" s="7604"/>
      <c r="I980" s="7043"/>
      <c r="J980" s="7630"/>
      <c r="K980" s="7605"/>
      <c r="L980" s="7617"/>
      <c r="M980" s="7084"/>
      <c r="N980" s="3904"/>
      <c r="O980" s="7085"/>
      <c r="P980" s="7085"/>
      <c r="Q980" s="7616"/>
      <c r="R980" s="6586"/>
      <c r="S980" s="6586"/>
      <c r="T980" s="6586"/>
      <c r="U980" s="6586"/>
      <c r="V980" s="7416"/>
      <c r="W980" s="6586"/>
      <c r="X980" s="7416"/>
      <c r="Y980" s="6586"/>
      <c r="Z980" s="5991"/>
      <c r="AA980" s="6285"/>
      <c r="AB980" s="5992"/>
      <c r="AC980" s="4908"/>
      <c r="AD980" s="4908"/>
      <c r="AE980" s="4908"/>
      <c r="AF980" s="3536"/>
      <c r="AG980" s="6593"/>
    </row>
    <row r="981" spans="1:33" s="6147" customFormat="1" ht="27.95" customHeight="1">
      <c r="A981" s="7452"/>
      <c r="B981" s="7628"/>
      <c r="C981" s="7080"/>
      <c r="D981" s="7080"/>
      <c r="E981" s="7081"/>
      <c r="F981" s="4805"/>
      <c r="G981" s="7043"/>
      <c r="H981" s="7604"/>
      <c r="I981" s="7043"/>
      <c r="J981" s="7628"/>
      <c r="K981" s="7631"/>
      <c r="L981" s="7632"/>
      <c r="M981" s="7084"/>
      <c r="N981" s="3904"/>
      <c r="O981" s="7085"/>
      <c r="P981" s="7085"/>
      <c r="Q981" s="7462"/>
      <c r="R981" s="6586"/>
      <c r="S981" s="6586"/>
      <c r="T981" s="6586"/>
      <c r="U981" s="6586"/>
      <c r="V981" s="7416"/>
      <c r="W981" s="6586"/>
      <c r="X981" s="7416"/>
      <c r="Y981" s="6586"/>
      <c r="Z981" s="5991"/>
      <c r="AA981" s="6285"/>
      <c r="AB981" s="5992"/>
      <c r="AC981" s="4908"/>
      <c r="AD981" s="4908"/>
      <c r="AE981" s="4908"/>
      <c r="AF981" s="3536"/>
      <c r="AG981" s="6593"/>
    </row>
    <row r="982" spans="1:33" s="6147" customFormat="1" ht="27.95" customHeight="1">
      <c r="A982" s="7617"/>
      <c r="B982" s="7550"/>
      <c r="C982" s="7080"/>
      <c r="D982" s="7080"/>
      <c r="E982" s="7081"/>
      <c r="F982" s="4805"/>
      <c r="G982" s="7043"/>
      <c r="H982" s="7604"/>
      <c r="I982" s="7043"/>
      <c r="J982" s="7550"/>
      <c r="K982" s="7605"/>
      <c r="L982" s="7083"/>
      <c r="M982" s="7084"/>
      <c r="N982" s="3904"/>
      <c r="O982" s="7085"/>
      <c r="P982" s="7085"/>
      <c r="Q982" s="7088"/>
      <c r="R982" s="6586"/>
      <c r="S982" s="6586"/>
      <c r="T982" s="6586"/>
      <c r="U982" s="6586"/>
      <c r="V982" s="7633"/>
      <c r="W982" s="6586"/>
      <c r="X982" s="7633"/>
      <c r="Y982" s="6586"/>
      <c r="Z982" s="5991"/>
      <c r="AA982" s="6285"/>
      <c r="AB982" s="5992"/>
      <c r="AC982" s="4908"/>
      <c r="AD982" s="4908"/>
      <c r="AE982" s="4908"/>
      <c r="AF982" s="3536"/>
      <c r="AG982" s="6593"/>
    </row>
    <row r="983" spans="1:33" s="6147" customFormat="1" ht="27.95" customHeight="1">
      <c r="A983" s="7617"/>
      <c r="B983" s="7634"/>
      <c r="C983" s="7080"/>
      <c r="D983" s="7080"/>
      <c r="E983" s="7081"/>
      <c r="F983" s="4805"/>
      <c r="G983" s="7043"/>
      <c r="H983" s="7604"/>
      <c r="I983" s="7043"/>
      <c r="J983" s="7634"/>
      <c r="K983" s="7087"/>
      <c r="L983" s="7083"/>
      <c r="M983" s="7084"/>
      <c r="N983" s="3904"/>
      <c r="O983" s="7085"/>
      <c r="P983" s="7085"/>
      <c r="Q983" s="7088"/>
      <c r="R983" s="6586"/>
      <c r="S983" s="6586"/>
      <c r="T983" s="6586"/>
      <c r="U983" s="6586"/>
      <c r="V983" s="7635"/>
      <c r="W983" s="6586"/>
      <c r="X983" s="7635"/>
      <c r="Y983" s="6586"/>
      <c r="Z983" s="5991"/>
      <c r="AA983" s="7097"/>
      <c r="AB983" s="5992"/>
      <c r="AC983" s="4908"/>
      <c r="AD983" s="4908"/>
      <c r="AE983" s="4908"/>
      <c r="AF983" s="3536"/>
      <c r="AG983" s="6593"/>
    </row>
    <row r="984" spans="1:33" s="6147" customFormat="1" ht="27.95" customHeight="1">
      <c r="A984" s="7636"/>
      <c r="B984" s="7637"/>
      <c r="C984" s="7080"/>
      <c r="D984" s="7080"/>
      <c r="E984" s="7081"/>
      <c r="F984" s="4805"/>
      <c r="G984" s="7043"/>
      <c r="H984" s="7082"/>
      <c r="I984" s="7618"/>
      <c r="J984" s="7637"/>
      <c r="K984" s="7605"/>
      <c r="L984" s="4550"/>
      <c r="M984" s="7084"/>
      <c r="N984" s="3904"/>
      <c r="O984" s="7085"/>
      <c r="P984" s="7085"/>
      <c r="Q984" s="7616"/>
      <c r="R984" s="6586"/>
      <c r="S984" s="6586"/>
      <c r="T984" s="6586"/>
      <c r="U984" s="6586"/>
      <c r="V984" s="7638"/>
      <c r="W984" s="6586"/>
      <c r="X984" s="7638"/>
      <c r="Y984" s="6586"/>
      <c r="Z984" s="5991"/>
      <c r="AA984" s="7097"/>
      <c r="AB984" s="5992"/>
      <c r="AC984" s="4908"/>
      <c r="AD984" s="4908"/>
      <c r="AE984" s="4908"/>
      <c r="AF984" s="3536"/>
      <c r="AG984" s="6593"/>
    </row>
    <row r="985" spans="1:33" s="6147" customFormat="1" ht="27.95" customHeight="1">
      <c r="A985" s="7617"/>
      <c r="B985" s="7616"/>
      <c r="C985" s="7080"/>
      <c r="D985" s="7080"/>
      <c r="E985" s="7081"/>
      <c r="F985" s="4805"/>
      <c r="G985" s="7043"/>
      <c r="H985" s="7604"/>
      <c r="I985" s="7043"/>
      <c r="J985" s="8053"/>
      <c r="K985" s="7605"/>
      <c r="L985" s="7083"/>
      <c r="M985" s="7084"/>
      <c r="N985" s="3904"/>
      <c r="O985" s="7085"/>
      <c r="P985" s="7085"/>
      <c r="Q985" s="7088"/>
      <c r="R985" s="6586"/>
      <c r="S985" s="6586"/>
      <c r="T985" s="6586"/>
      <c r="U985" s="6586"/>
      <c r="V985" s="7639"/>
      <c r="W985" s="6586"/>
      <c r="X985" s="7639"/>
      <c r="Y985" s="6586"/>
      <c r="Z985" s="5991"/>
      <c r="AA985" s="7640"/>
      <c r="AB985" s="5992"/>
      <c r="AC985" s="4908"/>
      <c r="AD985" s="4908"/>
      <c r="AE985" s="4908"/>
      <c r="AF985" s="3536"/>
      <c r="AG985" s="6593"/>
    </row>
    <row r="986" spans="1:33" s="6147" customFormat="1" ht="27.95" customHeight="1">
      <c r="A986" s="7617"/>
      <c r="B986" s="8065"/>
      <c r="C986" s="7080"/>
      <c r="D986" s="7080"/>
      <c r="E986" s="7081"/>
      <c r="F986" s="4805"/>
      <c r="G986" s="7043"/>
      <c r="H986" s="7604"/>
      <c r="I986" s="7043"/>
      <c r="J986" s="8053"/>
      <c r="K986" s="7621"/>
      <c r="L986" s="7083"/>
      <c r="M986" s="7084"/>
      <c r="N986" s="3904"/>
      <c r="O986" s="7085"/>
      <c r="P986" s="7085"/>
      <c r="Q986" s="7088"/>
      <c r="R986" s="6586"/>
      <c r="S986" s="6586"/>
      <c r="T986" s="6586"/>
      <c r="U986" s="6586"/>
      <c r="V986" s="7641"/>
      <c r="W986" s="6586"/>
      <c r="X986" s="7641"/>
      <c r="Y986" s="6586"/>
      <c r="Z986" s="5991"/>
      <c r="AA986" s="7097"/>
      <c r="AB986" s="5992"/>
      <c r="AC986" s="4908"/>
      <c r="AD986" s="4908"/>
      <c r="AE986" s="4908"/>
      <c r="AF986" s="3536"/>
      <c r="AG986" s="6593"/>
    </row>
    <row r="987" spans="1:33" s="6147" customFormat="1" ht="27.95" customHeight="1">
      <c r="A987" s="7642"/>
      <c r="B987" s="7643"/>
      <c r="C987" s="7080"/>
      <c r="D987" s="7080"/>
      <c r="E987" s="7081"/>
      <c r="F987" s="4805"/>
      <c r="G987" s="7043"/>
      <c r="H987" s="7604"/>
      <c r="I987" s="7043"/>
      <c r="J987" s="7643"/>
      <c r="K987" s="7621"/>
      <c r="L987" s="7083"/>
      <c r="M987" s="7084"/>
      <c r="N987" s="3904"/>
      <c r="O987" s="7085"/>
      <c r="P987" s="7085"/>
      <c r="Q987" s="7088"/>
      <c r="R987" s="6586"/>
      <c r="S987" s="6586"/>
      <c r="T987" s="6586"/>
      <c r="U987" s="6586"/>
      <c r="V987" s="7641"/>
      <c r="W987" s="6586"/>
      <c r="X987" s="7641"/>
      <c r="Y987" s="6586"/>
      <c r="Z987" s="5991"/>
      <c r="AA987" s="6285"/>
      <c r="AB987" s="5992"/>
      <c r="AC987" s="4908"/>
      <c r="AD987" s="4908"/>
      <c r="AE987" s="4908"/>
      <c r="AF987" s="3536"/>
      <c r="AG987" s="6593"/>
    </row>
    <row r="988" spans="1:33" s="6147" customFormat="1" ht="27.95" customHeight="1">
      <c r="A988" s="7239"/>
      <c r="B988" s="7510"/>
      <c r="C988" s="7080"/>
      <c r="D988" s="7080"/>
      <c r="E988" s="7081"/>
      <c r="F988" s="4805"/>
      <c r="G988" s="7043"/>
      <c r="H988" s="7604"/>
      <c r="I988" s="7043"/>
      <c r="J988" s="7510"/>
      <c r="K988" s="7087"/>
      <c r="L988" s="7617"/>
      <c r="M988" s="7084"/>
      <c r="N988" s="3904"/>
      <c r="O988" s="7085"/>
      <c r="P988" s="7085"/>
      <c r="Q988" s="7088"/>
      <c r="R988" s="6586"/>
      <c r="S988" s="6586"/>
      <c r="T988" s="6586"/>
      <c r="U988" s="6586"/>
      <c r="V988" s="7644"/>
      <c r="W988" s="6586"/>
      <c r="X988" s="7644"/>
      <c r="Y988" s="6586"/>
      <c r="Z988" s="5991"/>
      <c r="AA988" s="6285"/>
      <c r="AB988" s="5992"/>
      <c r="AC988" s="4908"/>
      <c r="AD988" s="4908"/>
      <c r="AE988" s="4908"/>
      <c r="AF988" s="3536"/>
      <c r="AG988" s="6593"/>
    </row>
    <row r="989" spans="1:33" s="6147" customFormat="1" ht="27.95" customHeight="1">
      <c r="A989" s="7645"/>
      <c r="B989" s="8062"/>
      <c r="C989" s="7080"/>
      <c r="D989" s="7080"/>
      <c r="E989" s="4981"/>
      <c r="F989" s="4805"/>
      <c r="G989" s="7043"/>
      <c r="H989" s="7646"/>
      <c r="I989" s="7043"/>
      <c r="J989" s="8053"/>
      <c r="K989" s="7621"/>
      <c r="L989" s="7645"/>
      <c r="M989" s="7084"/>
      <c r="N989" s="3904"/>
      <c r="O989" s="7085"/>
      <c r="P989" s="7085"/>
      <c r="Q989" s="7088"/>
      <c r="R989" s="6586"/>
      <c r="S989" s="6586"/>
      <c r="T989" s="6586"/>
      <c r="U989" s="6586"/>
      <c r="V989" s="7089"/>
      <c r="W989" s="6586"/>
      <c r="X989" s="7089"/>
      <c r="Y989" s="6586"/>
      <c r="Z989" s="5991"/>
      <c r="AA989" s="6285"/>
      <c r="AB989" s="5992"/>
      <c r="AC989" s="4908"/>
      <c r="AD989" s="4908"/>
      <c r="AE989" s="4908"/>
      <c r="AF989" s="3536"/>
      <c r="AG989" s="6593"/>
    </row>
    <row r="990" spans="1:33" s="6147" customFormat="1" ht="27.95" customHeight="1">
      <c r="A990" s="7491"/>
      <c r="B990" s="7493"/>
      <c r="C990" s="7080"/>
      <c r="D990" s="7080"/>
      <c r="E990" s="7081"/>
      <c r="F990" s="4805"/>
      <c r="G990" s="7043"/>
      <c r="H990" s="7646"/>
      <c r="I990" s="7043"/>
      <c r="J990" s="7493"/>
      <c r="K990" s="7087"/>
      <c r="L990" s="7645"/>
      <c r="M990" s="7084"/>
      <c r="N990" s="3904"/>
      <c r="O990" s="7085"/>
      <c r="P990" s="7085"/>
      <c r="Q990" s="7088"/>
      <c r="R990" s="6586"/>
      <c r="S990" s="6586"/>
      <c r="T990" s="6586"/>
      <c r="U990" s="6586"/>
      <c r="V990" s="7554"/>
      <c r="W990" s="6586"/>
      <c r="X990" s="7554"/>
      <c r="Y990" s="6586"/>
      <c r="Z990" s="5991"/>
      <c r="AA990" s="6285"/>
      <c r="AB990" s="5992"/>
      <c r="AC990" s="4908"/>
      <c r="AD990" s="4908"/>
      <c r="AE990" s="4908"/>
      <c r="AF990" s="3536"/>
      <c r="AG990" s="6593"/>
    </row>
    <row r="991" spans="1:33" s="6147" customFormat="1" ht="27.95" customHeight="1">
      <c r="A991" s="7403"/>
      <c r="B991" s="7404"/>
      <c r="C991" s="7080"/>
      <c r="D991" s="7080"/>
      <c r="E991" s="7081"/>
      <c r="F991" s="4805"/>
      <c r="G991" s="7043"/>
      <c r="H991" s="7646"/>
      <c r="I991" s="7043"/>
      <c r="J991" s="7404"/>
      <c r="K991" s="7087"/>
      <c r="L991" s="7083"/>
      <c r="M991" s="7084"/>
      <c r="N991" s="3904"/>
      <c r="O991" s="7085"/>
      <c r="P991" s="7085"/>
      <c r="Q991" s="7647"/>
      <c r="R991" s="6586"/>
      <c r="S991" s="6586"/>
      <c r="T991" s="6586"/>
      <c r="U991" s="6586"/>
      <c r="V991" s="7089"/>
      <c r="W991" s="6586"/>
      <c r="X991" s="7089"/>
      <c r="Y991" s="6586"/>
      <c r="Z991" s="5991"/>
      <c r="AA991" s="6285"/>
      <c r="AB991" s="5992"/>
      <c r="AC991" s="4908"/>
      <c r="AD991" s="4908"/>
      <c r="AE991" s="4908"/>
      <c r="AF991" s="3536"/>
      <c r="AG991" s="6593"/>
    </row>
    <row r="992" spans="1:33" s="6147" customFormat="1" ht="27.95" customHeight="1">
      <c r="A992" s="7525"/>
      <c r="B992" s="7648"/>
      <c r="C992" s="7080"/>
      <c r="D992" s="7080"/>
      <c r="E992" s="7081"/>
      <c r="F992" s="4805"/>
      <c r="G992" s="7043"/>
      <c r="H992" s="7646"/>
      <c r="I992" s="7043"/>
      <c r="J992" s="7648"/>
      <c r="K992" s="7087"/>
      <c r="L992" s="7083"/>
      <c r="M992" s="7084"/>
      <c r="N992" s="3904"/>
      <c r="O992" s="7085"/>
      <c r="P992" s="7085"/>
      <c r="Q992" s="7462"/>
      <c r="R992" s="6586"/>
      <c r="S992" s="6586"/>
      <c r="T992" s="6586"/>
      <c r="U992" s="6586"/>
      <c r="V992" s="7438"/>
      <c r="W992" s="6586"/>
      <c r="X992" s="7438"/>
      <c r="Y992" s="6586"/>
      <c r="Z992" s="5991"/>
      <c r="AA992" s="6285"/>
      <c r="AB992" s="5992"/>
      <c r="AC992" s="4908"/>
      <c r="AD992" s="4908"/>
      <c r="AE992" s="4908"/>
      <c r="AF992" s="3536"/>
      <c r="AG992" s="6593"/>
    </row>
    <row r="993" spans="1:33" s="6147" customFormat="1" ht="27.95" customHeight="1">
      <c r="A993" s="7645"/>
      <c r="B993" s="7647"/>
      <c r="C993" s="7080"/>
      <c r="D993" s="7080"/>
      <c r="E993" s="7081"/>
      <c r="F993" s="4805"/>
      <c r="G993" s="7043"/>
      <c r="H993" s="7646"/>
      <c r="I993" s="7043"/>
      <c r="J993" s="8053"/>
      <c r="K993" s="7087"/>
      <c r="L993" s="7083"/>
      <c r="M993" s="7084"/>
      <c r="N993" s="3904"/>
      <c r="O993" s="7085"/>
      <c r="P993" s="7085"/>
      <c r="Q993" s="7462"/>
      <c r="R993" s="6586"/>
      <c r="S993" s="6586"/>
      <c r="T993" s="6586"/>
      <c r="U993" s="6586"/>
      <c r="V993" s="7438"/>
      <c r="W993" s="6586"/>
      <c r="X993" s="7438"/>
      <c r="Y993" s="6586"/>
      <c r="Z993" s="5991"/>
      <c r="AA993" s="6285"/>
      <c r="AB993" s="5992"/>
      <c r="AC993" s="4908"/>
      <c r="AD993" s="4908"/>
      <c r="AE993" s="4908"/>
      <c r="AF993" s="3536"/>
      <c r="AG993" s="6593"/>
    </row>
    <row r="994" spans="1:33" s="6147" customFormat="1" ht="27.95" customHeight="1">
      <c r="A994" s="7489"/>
      <c r="B994" s="8066"/>
      <c r="C994" s="7080"/>
      <c r="D994" s="7080"/>
      <c r="E994" s="7081"/>
      <c r="F994" s="4805"/>
      <c r="G994" s="7043"/>
      <c r="H994" s="7646"/>
      <c r="I994" s="7043"/>
      <c r="J994" s="7490"/>
      <c r="K994" s="7087"/>
      <c r="L994" s="7083"/>
      <c r="M994" s="7084"/>
      <c r="N994" s="3904"/>
      <c r="O994" s="7085"/>
      <c r="P994" s="7085"/>
      <c r="Q994" s="7088"/>
      <c r="R994" s="6586"/>
      <c r="S994" s="6586"/>
      <c r="T994" s="6586"/>
      <c r="U994" s="6586"/>
      <c r="V994" s="7649"/>
      <c r="W994" s="6586"/>
      <c r="X994" s="7649"/>
      <c r="Y994" s="6586"/>
      <c r="Z994" s="5991"/>
      <c r="AA994" s="6285"/>
      <c r="AB994" s="5992"/>
      <c r="AC994" s="4908"/>
      <c r="AD994" s="4908"/>
      <c r="AE994" s="4908"/>
      <c r="AF994" s="3536"/>
      <c r="AG994" s="6593"/>
    </row>
    <row r="995" spans="1:33" s="6147" customFormat="1" ht="27.95" customHeight="1">
      <c r="A995" s="7645"/>
      <c r="B995" s="7623"/>
      <c r="C995" s="7080"/>
      <c r="D995" s="7080"/>
      <c r="E995" s="7081"/>
      <c r="F995" s="4805"/>
      <c r="G995" s="7043"/>
      <c r="H995" s="7646"/>
      <c r="I995" s="7043"/>
      <c r="J995" s="7623"/>
      <c r="K995" s="7087"/>
      <c r="L995" s="7083"/>
      <c r="M995" s="7084"/>
      <c r="N995" s="3904"/>
      <c r="O995" s="7085"/>
      <c r="P995" s="7085"/>
      <c r="Q995" s="7088"/>
      <c r="R995" s="6586"/>
      <c r="S995" s="6586"/>
      <c r="T995" s="6586"/>
      <c r="U995" s="6586"/>
      <c r="V995" s="7649"/>
      <c r="W995" s="6586"/>
      <c r="X995" s="7649"/>
      <c r="Y995" s="6586"/>
      <c r="Z995" s="5991"/>
      <c r="AA995" s="6285"/>
      <c r="AB995" s="5992"/>
      <c r="AC995" s="4908"/>
      <c r="AD995" s="4908"/>
      <c r="AE995" s="4908"/>
      <c r="AF995" s="3536"/>
      <c r="AG995" s="6593"/>
    </row>
    <row r="996" spans="1:33" s="6147" customFormat="1" ht="27.95" customHeight="1">
      <c r="A996" s="7403"/>
      <c r="B996" s="7404"/>
      <c r="C996" s="7080"/>
      <c r="D996" s="7080"/>
      <c r="E996" s="7081"/>
      <c r="F996" s="4805"/>
      <c r="G996" s="7043"/>
      <c r="H996" s="7646"/>
      <c r="I996" s="7043"/>
      <c r="J996" s="7404"/>
      <c r="K996" s="7087"/>
      <c r="L996" s="7645"/>
      <c r="M996" s="7084"/>
      <c r="N996" s="3904"/>
      <c r="O996" s="7085"/>
      <c r="P996" s="7085"/>
      <c r="Q996" s="7647"/>
      <c r="R996" s="6586"/>
      <c r="S996" s="6586"/>
      <c r="T996" s="6586"/>
      <c r="U996" s="6586"/>
      <c r="V996" s="7649"/>
      <c r="W996" s="6586"/>
      <c r="X996" s="7649"/>
      <c r="Y996" s="6586"/>
      <c r="Z996" s="5991"/>
      <c r="AA996" s="6285"/>
      <c r="AB996" s="5992"/>
      <c r="AC996" s="4908"/>
      <c r="AD996" s="4908"/>
      <c r="AE996" s="4908"/>
      <c r="AF996" s="3536"/>
      <c r="AG996" s="6593"/>
    </row>
    <row r="997" spans="1:33" s="6147" customFormat="1" ht="27.95" customHeight="1">
      <c r="A997" s="7645"/>
      <c r="B997" s="7647"/>
      <c r="C997" s="7080"/>
      <c r="D997" s="7080"/>
      <c r="E997" s="7081"/>
      <c r="F997" s="4805"/>
      <c r="G997" s="7043"/>
      <c r="H997" s="7646"/>
      <c r="I997" s="7043"/>
      <c r="J997" s="8053"/>
      <c r="K997" s="7621"/>
      <c r="L997" s="7083"/>
      <c r="M997" s="7084"/>
      <c r="N997" s="3904"/>
      <c r="O997" s="7085"/>
      <c r="P997" s="7085"/>
      <c r="Q997" s="7647"/>
      <c r="R997" s="6586"/>
      <c r="S997" s="6586"/>
      <c r="T997" s="6586"/>
      <c r="U997" s="6586"/>
      <c r="V997" s="7649"/>
      <c r="W997" s="6586"/>
      <c r="X997" s="7649"/>
      <c r="Y997" s="6586"/>
      <c r="Z997" s="5991"/>
      <c r="AA997" s="6285"/>
      <c r="AB997" s="5992"/>
      <c r="AC997" s="4908"/>
      <c r="AD997" s="4908"/>
      <c r="AE997" s="4908"/>
      <c r="AF997" s="3536"/>
      <c r="AG997" s="6593"/>
    </row>
    <row r="998" spans="1:33" s="6147" customFormat="1" ht="27.95" customHeight="1">
      <c r="A998" s="7645"/>
      <c r="B998" s="7647"/>
      <c r="C998" s="7080"/>
      <c r="D998" s="7080"/>
      <c r="E998" s="7081"/>
      <c r="F998" s="4805"/>
      <c r="G998" s="7043"/>
      <c r="H998" s="7646"/>
      <c r="I998" s="7043"/>
      <c r="J998" s="8053"/>
      <c r="K998" s="7087"/>
      <c r="L998" s="7645"/>
      <c r="M998" s="7084"/>
      <c r="N998" s="3904"/>
      <c r="O998" s="7085"/>
      <c r="P998" s="7085"/>
      <c r="Q998" s="7647"/>
      <c r="R998" s="6586"/>
      <c r="S998" s="6586"/>
      <c r="T998" s="6586"/>
      <c r="U998" s="6586"/>
      <c r="V998" s="7556"/>
      <c r="W998" s="6586"/>
      <c r="X998" s="7556"/>
      <c r="Y998" s="6586"/>
      <c r="Z998" s="5991"/>
      <c r="AA998" s="6285"/>
      <c r="AB998" s="5992"/>
      <c r="AC998" s="4908"/>
      <c r="AD998" s="4908"/>
      <c r="AE998" s="4908"/>
      <c r="AF998" s="3536"/>
      <c r="AG998" s="6593"/>
    </row>
    <row r="999" spans="1:33" s="6147" customFormat="1" ht="27.95" customHeight="1">
      <c r="A999" s="7645"/>
      <c r="B999" s="8062"/>
      <c r="C999" s="7080"/>
      <c r="D999" s="7080"/>
      <c r="E999" s="4981"/>
      <c r="F999" s="4805"/>
      <c r="G999" s="7043"/>
      <c r="H999" s="7646"/>
      <c r="I999" s="7043"/>
      <c r="J999" s="8053"/>
      <c r="K999" s="7087"/>
      <c r="L999" s="7083"/>
      <c r="M999" s="7084"/>
      <c r="N999" s="3904"/>
      <c r="O999" s="7085"/>
      <c r="P999" s="7085"/>
      <c r="Q999" s="7088"/>
      <c r="R999" s="6586"/>
      <c r="S999" s="6586"/>
      <c r="T999" s="6586"/>
      <c r="U999" s="6586"/>
      <c r="V999" s="7556"/>
      <c r="W999" s="6586"/>
      <c r="X999" s="7556"/>
      <c r="Y999" s="6586"/>
      <c r="Z999" s="5991"/>
      <c r="AA999" s="6285"/>
      <c r="AB999" s="5992"/>
      <c r="AC999" s="4908"/>
      <c r="AD999" s="4908"/>
      <c r="AE999" s="4908"/>
      <c r="AF999" s="3536"/>
      <c r="AG999" s="6593"/>
    </row>
    <row r="1000" spans="1:33" s="6147" customFormat="1" ht="27.95" customHeight="1">
      <c r="A1000" s="7645"/>
      <c r="B1000" s="7144"/>
      <c r="C1000" s="7080"/>
      <c r="D1000" s="7080"/>
      <c r="E1000" s="4981"/>
      <c r="F1000" s="4805"/>
      <c r="G1000" s="7043"/>
      <c r="H1000" s="7646"/>
      <c r="I1000" s="7043"/>
      <c r="J1000" s="7144"/>
      <c r="K1000" s="7087"/>
      <c r="L1000" s="7083"/>
      <c r="M1000" s="7084"/>
      <c r="N1000" s="3904"/>
      <c r="O1000" s="7085"/>
      <c r="P1000" s="7085"/>
      <c r="Q1000" s="7088"/>
      <c r="R1000" s="6586"/>
      <c r="S1000" s="6586"/>
      <c r="T1000" s="6586"/>
      <c r="U1000" s="6586"/>
      <c r="V1000" s="7650"/>
      <c r="W1000" s="6586"/>
      <c r="X1000" s="7650"/>
      <c r="Y1000" s="6586"/>
      <c r="Z1000" s="5991"/>
      <c r="AA1000" s="6285"/>
      <c r="AB1000" s="5992"/>
      <c r="AC1000" s="4908"/>
      <c r="AD1000" s="4908"/>
      <c r="AE1000" s="4908"/>
      <c r="AF1000" s="3536"/>
      <c r="AG1000" s="6593"/>
    </row>
    <row r="1001" spans="1:33" s="6147" customFormat="1" ht="27.95" customHeight="1">
      <c r="A1001" s="7645"/>
      <c r="B1001" s="8062"/>
      <c r="C1001" s="7080"/>
      <c r="D1001" s="7080"/>
      <c r="E1001" s="4981"/>
      <c r="F1001" s="4805"/>
      <c r="G1001" s="7043"/>
      <c r="H1001" s="7646"/>
      <c r="I1001" s="7043"/>
      <c r="J1001" s="8053"/>
      <c r="K1001" s="7087"/>
      <c r="L1001" s="7083"/>
      <c r="M1001" s="7084"/>
      <c r="N1001" s="3904"/>
      <c r="O1001" s="7085"/>
      <c r="P1001" s="7085"/>
      <c r="Q1001" s="7088"/>
      <c r="R1001" s="6586"/>
      <c r="S1001" s="6586"/>
      <c r="T1001" s="6586"/>
      <c r="U1001" s="6586"/>
      <c r="V1001" s="7650"/>
      <c r="W1001" s="6586"/>
      <c r="X1001" s="7650"/>
      <c r="Y1001" s="6586"/>
      <c r="Z1001" s="5991"/>
      <c r="AA1001" s="6285"/>
      <c r="AB1001" s="5992"/>
      <c r="AC1001" s="4908"/>
      <c r="AD1001" s="4908"/>
      <c r="AE1001" s="4908"/>
      <c r="AF1001" s="3536"/>
      <c r="AG1001" s="6593"/>
    </row>
    <row r="1002" spans="1:33" s="6147" customFormat="1" ht="27.95" customHeight="1">
      <c r="A1002" s="7645"/>
      <c r="B1002" s="8062"/>
      <c r="C1002" s="7080"/>
      <c r="D1002" s="7080"/>
      <c r="E1002" s="7081"/>
      <c r="F1002" s="4805"/>
      <c r="G1002" s="7043"/>
      <c r="H1002" s="7646"/>
      <c r="I1002" s="7043"/>
      <c r="J1002" s="8053"/>
      <c r="K1002" s="7087"/>
      <c r="L1002" s="7083"/>
      <c r="M1002" s="7084"/>
      <c r="N1002" s="3904"/>
      <c r="O1002" s="7085"/>
      <c r="P1002" s="7085"/>
      <c r="Q1002" s="7088"/>
      <c r="R1002" s="6586"/>
      <c r="S1002" s="6586"/>
      <c r="T1002" s="6586"/>
      <c r="U1002" s="6586"/>
      <c r="V1002" s="7438"/>
      <c r="W1002" s="6586"/>
      <c r="X1002" s="7438"/>
      <c r="Y1002" s="6586"/>
      <c r="Z1002" s="5991"/>
      <c r="AA1002" s="6285"/>
      <c r="AB1002" s="5992"/>
      <c r="AC1002" s="4908"/>
      <c r="AD1002" s="4908"/>
      <c r="AE1002" s="4908"/>
      <c r="AF1002" s="3536"/>
      <c r="AG1002" s="6593"/>
    </row>
    <row r="1003" spans="1:33" s="6147" customFormat="1" ht="27.95" customHeight="1">
      <c r="A1003" s="7499"/>
      <c r="B1003" s="7500"/>
      <c r="C1003" s="7080"/>
      <c r="D1003" s="7080"/>
      <c r="E1003" s="7081"/>
      <c r="F1003" s="4805"/>
      <c r="G1003" s="7043"/>
      <c r="H1003" s="7646"/>
      <c r="I1003" s="7043"/>
      <c r="J1003" s="7500"/>
      <c r="K1003" s="7087"/>
      <c r="L1003" s="7083"/>
      <c r="M1003" s="7084"/>
      <c r="N1003" s="3904"/>
      <c r="O1003" s="7085"/>
      <c r="P1003" s="7085"/>
      <c r="Q1003" s="7088"/>
      <c r="R1003" s="6586"/>
      <c r="S1003" s="6586"/>
      <c r="T1003" s="6586"/>
      <c r="U1003" s="6586"/>
      <c r="V1003" s="7624"/>
      <c r="W1003" s="6586"/>
      <c r="X1003" s="7624"/>
      <c r="Y1003" s="6586"/>
      <c r="Z1003" s="5991"/>
      <c r="AA1003" s="6285"/>
      <c r="AB1003" s="5992"/>
      <c r="AC1003" s="4908"/>
      <c r="AD1003" s="4908"/>
      <c r="AE1003" s="4908"/>
      <c r="AF1003" s="3536"/>
      <c r="AG1003" s="6593"/>
    </row>
    <row r="1004" spans="1:33" s="6147" customFormat="1" ht="27.95" customHeight="1">
      <c r="A1004" s="7113"/>
      <c r="B1004" s="7651"/>
      <c r="C1004" s="7080"/>
      <c r="D1004" s="7080"/>
      <c r="E1004" s="7081"/>
      <c r="F1004" s="4805"/>
      <c r="G1004" s="7043"/>
      <c r="H1004" s="7646"/>
      <c r="I1004" s="7043"/>
      <c r="J1004" s="7651"/>
      <c r="K1004" s="7087"/>
      <c r="L1004" s="7083"/>
      <c r="M1004" s="7084"/>
      <c r="N1004" s="3904"/>
      <c r="O1004" s="7085"/>
      <c r="P1004" s="7085"/>
      <c r="Q1004" s="7088"/>
      <c r="R1004" s="6586"/>
      <c r="S1004" s="6586"/>
      <c r="T1004" s="6586"/>
      <c r="U1004" s="6586"/>
      <c r="V1004" s="7624"/>
      <c r="W1004" s="6586"/>
      <c r="X1004" s="7624"/>
      <c r="Y1004" s="6586"/>
      <c r="Z1004" s="5991"/>
      <c r="AA1004" s="7097"/>
      <c r="AB1004" s="5992"/>
      <c r="AC1004" s="4908"/>
      <c r="AD1004" s="4908"/>
      <c r="AE1004" s="4908"/>
      <c r="AF1004" s="3536"/>
      <c r="AG1004" s="6593"/>
    </row>
    <row r="1005" spans="1:33" s="6147" customFormat="1" ht="27.95" customHeight="1">
      <c r="A1005" s="7645"/>
      <c r="B1005" s="8062"/>
      <c r="C1005" s="7080"/>
      <c r="D1005" s="7080"/>
      <c r="E1005" s="4981"/>
      <c r="F1005" s="4805"/>
      <c r="G1005" s="7043"/>
      <c r="H1005" s="7646"/>
      <c r="I1005" s="7043"/>
      <c r="J1005" s="8053"/>
      <c r="K1005" s="7087"/>
      <c r="L1005" s="7083"/>
      <c r="M1005" s="7084"/>
      <c r="N1005" s="3904"/>
      <c r="O1005" s="7085"/>
      <c r="P1005" s="7085"/>
      <c r="Q1005" s="7088"/>
      <c r="R1005" s="6586"/>
      <c r="S1005" s="6586"/>
      <c r="T1005" s="6586"/>
      <c r="U1005" s="6586"/>
      <c r="V1005" s="7089"/>
      <c r="W1005" s="6586"/>
      <c r="X1005" s="7089"/>
      <c r="Y1005" s="6586"/>
      <c r="Z1005" s="5991"/>
      <c r="AA1005" s="6285"/>
      <c r="AB1005" s="5992"/>
      <c r="AC1005" s="4908"/>
      <c r="AD1005" s="4908"/>
      <c r="AE1005" s="4908"/>
      <c r="AF1005" s="3536"/>
      <c r="AG1005" s="6593"/>
    </row>
    <row r="1006" spans="1:33" s="6147" customFormat="1" ht="27.95" customHeight="1">
      <c r="A1006" s="7645"/>
      <c r="B1006" s="8062"/>
      <c r="C1006" s="7080"/>
      <c r="D1006" s="7080"/>
      <c r="E1006" s="4981"/>
      <c r="F1006" s="4805"/>
      <c r="G1006" s="7043"/>
      <c r="H1006" s="7646"/>
      <c r="I1006" s="7652"/>
      <c r="J1006" s="8054"/>
      <c r="K1006" s="7134"/>
      <c r="L1006" s="7083"/>
      <c r="M1006" s="7084"/>
      <c r="N1006" s="3904"/>
      <c r="O1006" s="7085"/>
      <c r="P1006" s="7085"/>
      <c r="Q1006" s="7133"/>
      <c r="R1006" s="6586"/>
      <c r="S1006" s="6586"/>
      <c r="T1006" s="6586"/>
      <c r="U1006" s="6586"/>
      <c r="V1006" s="7653"/>
      <c r="W1006" s="3904"/>
      <c r="X1006" s="7653"/>
      <c r="Y1006" s="6586"/>
      <c r="Z1006" s="3904"/>
      <c r="AA1006" s="7097"/>
      <c r="AB1006" s="6586"/>
      <c r="AC1006" s="4908"/>
      <c r="AD1006" s="4908"/>
      <c r="AE1006" s="4908"/>
      <c r="AF1006" s="3536"/>
      <c r="AG1006" s="6593"/>
    </row>
    <row r="1007" spans="1:33" s="6147" customFormat="1" ht="27.95" customHeight="1">
      <c r="A1007" s="7446"/>
      <c r="B1007" s="7654"/>
      <c r="C1007" s="7080"/>
      <c r="D1007" s="7080"/>
      <c r="E1007" s="7081"/>
      <c r="F1007" s="4805"/>
      <c r="G1007" s="7043"/>
      <c r="H1007" s="7646"/>
      <c r="I1007" s="7652"/>
      <c r="J1007" s="7654"/>
      <c r="K1007" s="7134"/>
      <c r="L1007" s="7083"/>
      <c r="M1007" s="7084"/>
      <c r="N1007" s="3904"/>
      <c r="O1007" s="7085"/>
      <c r="P1007" s="7085"/>
      <c r="Q1007" s="7133"/>
      <c r="R1007" s="6586"/>
      <c r="S1007" s="6586"/>
      <c r="T1007" s="6586"/>
      <c r="U1007" s="6586"/>
      <c r="V1007" s="7624"/>
      <c r="W1007" s="3904"/>
      <c r="X1007" s="7624"/>
      <c r="Y1007" s="6586"/>
      <c r="Z1007" s="3904"/>
      <c r="AA1007" s="7614"/>
      <c r="AB1007" s="6586"/>
      <c r="AC1007" s="4908"/>
      <c r="AD1007" s="4908"/>
      <c r="AE1007" s="4908"/>
      <c r="AF1007" s="3536"/>
      <c r="AG1007" s="6593"/>
    </row>
    <row r="1008" spans="1:33" s="6147" customFormat="1" ht="27.95" customHeight="1">
      <c r="A1008" s="7645"/>
      <c r="B1008" s="8062"/>
      <c r="C1008" s="7080"/>
      <c r="D1008" s="7080"/>
      <c r="E1008" s="7081"/>
      <c r="F1008" s="4805"/>
      <c r="G1008" s="7043"/>
      <c r="H1008" s="7646"/>
      <c r="I1008" s="7652"/>
      <c r="J1008" s="8054"/>
      <c r="K1008" s="7134"/>
      <c r="L1008" s="7083"/>
      <c r="M1008" s="7084"/>
      <c r="N1008" s="3904"/>
      <c r="O1008" s="7085"/>
      <c r="P1008" s="7085"/>
      <c r="Q1008" s="7133"/>
      <c r="R1008" s="6586"/>
      <c r="S1008" s="6586"/>
      <c r="T1008" s="6586"/>
      <c r="U1008" s="6586"/>
      <c r="V1008" s="7624"/>
      <c r="W1008" s="6586"/>
      <c r="X1008" s="7624"/>
      <c r="Y1008" s="6586"/>
      <c r="Z1008" s="3904"/>
      <c r="AA1008" s="7614"/>
      <c r="AB1008" s="6586"/>
      <c r="AC1008" s="4908"/>
      <c r="AD1008" s="4908"/>
      <c r="AE1008" s="4908"/>
      <c r="AF1008" s="3536"/>
      <c r="AG1008" s="6593"/>
    </row>
    <row r="1009" spans="1:33" s="6147" customFormat="1" ht="27.95" customHeight="1">
      <c r="A1009" s="7642"/>
      <c r="B1009" s="7643"/>
      <c r="C1009" s="7080"/>
      <c r="D1009" s="7080"/>
      <c r="E1009" s="7081"/>
      <c r="F1009" s="4805"/>
      <c r="G1009" s="7043"/>
      <c r="H1009" s="7646"/>
      <c r="I1009" s="7652"/>
      <c r="J1009" s="7643"/>
      <c r="K1009" s="7134"/>
      <c r="L1009" s="7083"/>
      <c r="M1009" s="7084"/>
      <c r="N1009" s="3904"/>
      <c r="O1009" s="7085"/>
      <c r="P1009" s="7085"/>
      <c r="Q1009" s="7133"/>
      <c r="R1009" s="6586"/>
      <c r="S1009" s="6586"/>
      <c r="T1009" s="6586"/>
      <c r="U1009" s="6586"/>
      <c r="V1009" s="7624"/>
      <c r="W1009" s="6586"/>
      <c r="X1009" s="7624"/>
      <c r="Y1009" s="6586"/>
      <c r="Z1009" s="3904"/>
      <c r="AA1009" s="7097"/>
      <c r="AB1009" s="6586"/>
      <c r="AC1009" s="4908"/>
      <c r="AD1009" s="4908"/>
      <c r="AE1009" s="4908"/>
      <c r="AF1009" s="3536"/>
      <c r="AG1009" s="6593"/>
    </row>
    <row r="1010" spans="1:33" s="6147" customFormat="1" ht="27.95" customHeight="1">
      <c r="A1010" s="7645"/>
      <c r="B1010" s="8062"/>
      <c r="C1010" s="7080"/>
      <c r="D1010" s="7080"/>
      <c r="E1010" s="7081"/>
      <c r="F1010" s="4805"/>
      <c r="G1010" s="7043"/>
      <c r="H1010" s="7646"/>
      <c r="I1010" s="7652"/>
      <c r="J1010" s="8054"/>
      <c r="K1010" s="7134"/>
      <c r="L1010" s="7083"/>
      <c r="M1010" s="7084"/>
      <c r="N1010" s="3904"/>
      <c r="O1010" s="7085"/>
      <c r="P1010" s="7085"/>
      <c r="Q1010" s="7133"/>
      <c r="R1010" s="6586"/>
      <c r="S1010" s="6586"/>
      <c r="T1010" s="6586"/>
      <c r="U1010" s="3904"/>
      <c r="V1010" s="7655"/>
      <c r="W1010" s="3904"/>
      <c r="X1010" s="7655"/>
      <c r="Y1010" s="3904"/>
      <c r="Z1010" s="3904"/>
      <c r="AA1010" s="7614"/>
      <c r="AB1010" s="6586"/>
      <c r="AC1010" s="4908"/>
      <c r="AD1010" s="4908"/>
      <c r="AE1010" s="4908"/>
      <c r="AF1010" s="3536"/>
      <c r="AG1010" s="6593"/>
    </row>
    <row r="1011" spans="1:33" s="6147" customFormat="1" ht="27.95" customHeight="1">
      <c r="A1011" s="7645"/>
      <c r="B1011" s="8062"/>
      <c r="C1011" s="7080"/>
      <c r="D1011" s="7080"/>
      <c r="E1011" s="7081"/>
      <c r="F1011" s="4805"/>
      <c r="G1011" s="7043"/>
      <c r="H1011" s="7646"/>
      <c r="I1011" s="7652"/>
      <c r="J1011" s="8054"/>
      <c r="K1011" s="7134"/>
      <c r="L1011" s="7645"/>
      <c r="M1011" s="7084"/>
      <c r="N1011" s="3904"/>
      <c r="O1011" s="7085"/>
      <c r="P1011" s="7085"/>
      <c r="Q1011" s="7133"/>
      <c r="R1011" s="6586"/>
      <c r="S1011" s="6586"/>
      <c r="T1011" s="6586"/>
      <c r="U1011" s="6586"/>
      <c r="V1011" s="7416"/>
      <c r="W1011" s="3904"/>
      <c r="X1011" s="7416"/>
      <c r="Y1011" s="6586"/>
      <c r="Z1011" s="3904"/>
      <c r="AA1011" s="7614"/>
      <c r="AB1011" s="6586"/>
      <c r="AC1011" s="4908"/>
      <c r="AD1011" s="4908"/>
      <c r="AE1011" s="4908"/>
      <c r="AF1011" s="3536"/>
      <c r="AG1011" s="6593"/>
    </row>
    <row r="1012" spans="1:33" s="6147" customFormat="1" ht="27.95" customHeight="1">
      <c r="A1012" s="7656"/>
      <c r="B1012" s="7657"/>
      <c r="C1012" s="7080"/>
      <c r="D1012" s="7080"/>
      <c r="E1012" s="7081"/>
      <c r="F1012" s="4805"/>
      <c r="G1012" s="7043"/>
      <c r="H1012" s="7646"/>
      <c r="I1012" s="7652"/>
      <c r="J1012" s="7657"/>
      <c r="K1012" s="7134"/>
      <c r="L1012" s="7083"/>
      <c r="M1012" s="7084"/>
      <c r="N1012" s="3904"/>
      <c r="O1012" s="7085"/>
      <c r="P1012" s="7085"/>
      <c r="Q1012" s="7133"/>
      <c r="R1012" s="6586"/>
      <c r="S1012" s="6586"/>
      <c r="T1012" s="6586"/>
      <c r="U1012" s="6586"/>
      <c r="V1012" s="7416"/>
      <c r="W1012" s="6586"/>
      <c r="X1012" s="7416"/>
      <c r="Y1012" s="6586"/>
      <c r="Z1012" s="3904"/>
      <c r="AA1012" s="7614"/>
      <c r="AB1012" s="6586"/>
      <c r="AC1012" s="4908"/>
      <c r="AD1012" s="4908"/>
      <c r="AE1012" s="4908"/>
      <c r="AF1012" s="3536"/>
      <c r="AG1012" s="6593"/>
    </row>
    <row r="1013" spans="1:33" s="6147" customFormat="1" ht="27.95" customHeight="1">
      <c r="A1013" s="7234"/>
      <c r="B1013" s="7538"/>
      <c r="C1013" s="7080"/>
      <c r="D1013" s="7080"/>
      <c r="E1013" s="7081"/>
      <c r="F1013" s="4805"/>
      <c r="G1013" s="7043"/>
      <c r="H1013" s="7646"/>
      <c r="I1013" s="7652"/>
      <c r="J1013" s="7538"/>
      <c r="K1013" s="7658"/>
      <c r="L1013" s="7083"/>
      <c r="M1013" s="7084"/>
      <c r="N1013" s="3904"/>
      <c r="O1013" s="7085"/>
      <c r="P1013" s="7085"/>
      <c r="Q1013" s="7647"/>
      <c r="R1013" s="6586"/>
      <c r="S1013" s="6586"/>
      <c r="T1013" s="6586"/>
      <c r="U1013" s="6586"/>
      <c r="V1013" s="7659"/>
      <c r="W1013" s="3904"/>
      <c r="X1013" s="7659"/>
      <c r="Y1013" s="6586"/>
      <c r="Z1013" s="3904"/>
      <c r="AA1013" s="7614"/>
      <c r="AB1013" s="6586"/>
      <c r="AC1013" s="4908"/>
      <c r="AD1013" s="4908"/>
      <c r="AE1013" s="4908"/>
      <c r="AF1013" s="3536"/>
      <c r="AG1013" s="6593"/>
    </row>
    <row r="1014" spans="1:33" s="6147" customFormat="1" ht="27.95" customHeight="1">
      <c r="A1014" s="7236"/>
      <c r="B1014" s="7462"/>
      <c r="C1014" s="7080"/>
      <c r="D1014" s="7080"/>
      <c r="E1014" s="7081"/>
      <c r="F1014" s="4805"/>
      <c r="G1014" s="7043"/>
      <c r="H1014" s="7646"/>
      <c r="I1014" s="7652"/>
      <c r="J1014" s="7462"/>
      <c r="K1014" s="7658"/>
      <c r="L1014" s="7083"/>
      <c r="M1014" s="7084"/>
      <c r="N1014" s="3904"/>
      <c r="O1014" s="7085"/>
      <c r="P1014" s="7085"/>
      <c r="Q1014" s="7647"/>
      <c r="R1014" s="6586"/>
      <c r="S1014" s="6586"/>
      <c r="T1014" s="6586"/>
      <c r="U1014" s="6586"/>
      <c r="V1014" s="7660"/>
      <c r="W1014" s="6586"/>
      <c r="X1014" s="7660"/>
      <c r="Y1014" s="6586"/>
      <c r="Z1014" s="3904"/>
      <c r="AA1014" s="7614"/>
      <c r="AB1014" s="6586"/>
      <c r="AC1014" s="4908"/>
      <c r="AD1014" s="4908"/>
      <c r="AE1014" s="4908"/>
      <c r="AF1014" s="3536"/>
      <c r="AG1014" s="6593"/>
    </row>
    <row r="1015" spans="1:33" s="6147" customFormat="1" ht="27.95" customHeight="1">
      <c r="A1015" s="7377"/>
      <c r="B1015" s="8067"/>
      <c r="C1015" s="7080"/>
      <c r="D1015" s="7080"/>
      <c r="E1015" s="7081"/>
      <c r="F1015" s="4805"/>
      <c r="G1015" s="7043"/>
      <c r="H1015" s="7646"/>
      <c r="I1015" s="7652"/>
      <c r="J1015" s="8054"/>
      <c r="K1015" s="7621"/>
      <c r="L1015" s="7645"/>
      <c r="M1015" s="7084"/>
      <c r="N1015" s="3904"/>
      <c r="O1015" s="7085"/>
      <c r="P1015" s="7085"/>
      <c r="Q1015" s="7133"/>
      <c r="R1015" s="6586"/>
      <c r="S1015" s="6586"/>
      <c r="T1015" s="6586"/>
      <c r="U1015" s="6586"/>
      <c r="V1015" s="7660"/>
      <c r="W1015" s="6586"/>
      <c r="X1015" s="7660"/>
      <c r="Y1015" s="6586"/>
      <c r="Z1015" s="3904"/>
      <c r="AA1015" s="7614"/>
      <c r="AB1015" s="6586"/>
      <c r="AC1015" s="4908"/>
      <c r="AD1015" s="7661"/>
      <c r="AE1015" s="4908"/>
      <c r="AF1015" s="3536"/>
      <c r="AG1015" s="6593"/>
    </row>
    <row r="1016" spans="1:33" s="6147" customFormat="1" ht="27.95" customHeight="1">
      <c r="A1016" s="7593"/>
      <c r="B1016" s="7651"/>
      <c r="C1016" s="7080"/>
      <c r="D1016" s="7080"/>
      <c r="E1016" s="7081"/>
      <c r="F1016" s="4805"/>
      <c r="G1016" s="7043"/>
      <c r="H1016" s="7646"/>
      <c r="I1016" s="7652"/>
      <c r="J1016" s="7651"/>
      <c r="K1016" s="7621"/>
      <c r="L1016" s="7083"/>
      <c r="M1016" s="7084"/>
      <c r="N1016" s="3904"/>
      <c r="O1016" s="7085"/>
      <c r="P1016" s="7085"/>
      <c r="Q1016" s="7647"/>
      <c r="R1016" s="6586"/>
      <c r="S1016" s="6586"/>
      <c r="T1016" s="6586"/>
      <c r="U1016" s="6586"/>
      <c r="V1016" s="7662"/>
      <c r="W1016" s="3904"/>
      <c r="X1016" s="7662"/>
      <c r="Y1016" s="6586"/>
      <c r="Z1016" s="3904"/>
      <c r="AA1016" s="7614"/>
      <c r="AB1016" s="6586"/>
      <c r="AC1016" s="4908"/>
      <c r="AD1016" s="7661"/>
      <c r="AE1016" s="4908"/>
      <c r="AF1016" s="3536"/>
      <c r="AG1016" s="6593"/>
    </row>
    <row r="1017" spans="1:33" s="6147" customFormat="1" ht="27.95" customHeight="1">
      <c r="A1017" s="7267"/>
      <c r="B1017" s="7504"/>
      <c r="C1017" s="7080"/>
      <c r="D1017" s="7080"/>
      <c r="E1017" s="7081"/>
      <c r="F1017" s="4805"/>
      <c r="G1017" s="7043"/>
      <c r="H1017" s="7646"/>
      <c r="I1017" s="7652"/>
      <c r="J1017" s="7504"/>
      <c r="K1017" s="7621"/>
      <c r="L1017" s="7645"/>
      <c r="M1017" s="7084"/>
      <c r="N1017" s="3904"/>
      <c r="O1017" s="7085"/>
      <c r="P1017" s="7085"/>
      <c r="Q1017" s="7647"/>
      <c r="R1017" s="6586"/>
      <c r="S1017" s="6586"/>
      <c r="T1017" s="6586"/>
      <c r="U1017" s="6586"/>
      <c r="V1017" s="7662"/>
      <c r="W1017" s="6586"/>
      <c r="X1017" s="7662"/>
      <c r="Y1017" s="6586"/>
      <c r="Z1017" s="3904"/>
      <c r="AA1017" s="7097"/>
      <c r="AB1017" s="6586"/>
      <c r="AC1017" s="4908"/>
      <c r="AD1017" s="7661"/>
      <c r="AE1017" s="4908"/>
      <c r="AF1017" s="3536"/>
      <c r="AG1017" s="6593"/>
    </row>
    <row r="1018" spans="1:33" s="6147" customFormat="1" ht="27.95" customHeight="1">
      <c r="A1018" s="7377"/>
      <c r="B1018" s="7647"/>
      <c r="C1018" s="7080"/>
      <c r="D1018" s="7080"/>
      <c r="E1018" s="7081"/>
      <c r="F1018" s="4805"/>
      <c r="G1018" s="7043"/>
      <c r="H1018" s="7646"/>
      <c r="I1018" s="7652"/>
      <c r="J1018" s="8054"/>
      <c r="K1018" s="7134"/>
      <c r="L1018" s="7645"/>
      <c r="M1018" s="7084"/>
      <c r="N1018" s="3904"/>
      <c r="O1018" s="7085"/>
      <c r="P1018" s="7085"/>
      <c r="Q1018" s="7133"/>
      <c r="R1018" s="6586"/>
      <c r="S1018" s="6586"/>
      <c r="T1018" s="6586"/>
      <c r="U1018" s="6586"/>
      <c r="V1018" s="6586"/>
      <c r="W1018" s="6586"/>
      <c r="X1018" s="6586"/>
      <c r="Y1018" s="6586"/>
      <c r="Z1018" s="3904"/>
      <c r="AA1018" s="7614"/>
      <c r="AB1018" s="6586"/>
      <c r="AC1018" s="4908"/>
      <c r="AD1018" s="7661"/>
      <c r="AE1018" s="4908"/>
      <c r="AF1018" s="3536"/>
      <c r="AG1018" s="6593"/>
    </row>
    <row r="1019" spans="1:33" s="6147" customFormat="1" ht="27.95" customHeight="1">
      <c r="A1019" s="7377"/>
      <c r="B1019" s="7647"/>
      <c r="C1019" s="7080"/>
      <c r="D1019" s="7080"/>
      <c r="E1019" s="7081"/>
      <c r="F1019" s="4805"/>
      <c r="G1019" s="7043"/>
      <c r="H1019" s="7646"/>
      <c r="I1019" s="7652"/>
      <c r="J1019" s="8054"/>
      <c r="K1019" s="7621"/>
      <c r="L1019" s="7083"/>
      <c r="M1019" s="7084"/>
      <c r="N1019" s="3904"/>
      <c r="O1019" s="7085"/>
      <c r="P1019" s="7085"/>
      <c r="Q1019" s="7647"/>
      <c r="R1019" s="6586"/>
      <c r="S1019" s="6586"/>
      <c r="T1019" s="6586"/>
      <c r="U1019" s="6586"/>
      <c r="V1019" s="7663"/>
      <c r="W1019" s="3904"/>
      <c r="X1019" s="7663"/>
      <c r="Y1019" s="6586"/>
      <c r="Z1019" s="3904"/>
      <c r="AA1019" s="7614"/>
      <c r="AB1019" s="6586"/>
      <c r="AC1019" s="4908"/>
      <c r="AD1019" s="7661"/>
      <c r="AE1019" s="4908"/>
      <c r="AF1019" s="3536"/>
      <c r="AG1019" s="6593"/>
    </row>
    <row r="1020" spans="1:33" s="6147" customFormat="1" ht="27.95" customHeight="1">
      <c r="A1020" s="7377"/>
      <c r="B1020" s="7647"/>
      <c r="C1020" s="7080"/>
      <c r="D1020" s="7080"/>
      <c r="E1020" s="7081"/>
      <c r="F1020" s="4805"/>
      <c r="G1020" s="7043"/>
      <c r="H1020" s="7646"/>
      <c r="I1020" s="7652"/>
      <c r="J1020" s="7647"/>
      <c r="K1020" s="7134"/>
      <c r="L1020" s="7083"/>
      <c r="M1020" s="7084"/>
      <c r="N1020" s="3904"/>
      <c r="O1020" s="7085"/>
      <c r="P1020" s="7085"/>
      <c r="Q1020" s="7133"/>
      <c r="R1020" s="6586"/>
      <c r="S1020" s="6586"/>
      <c r="T1020" s="6586"/>
      <c r="U1020" s="6586"/>
      <c r="V1020" s="7663"/>
      <c r="W1020" s="6586"/>
      <c r="X1020" s="7663"/>
      <c r="Y1020" s="6586"/>
      <c r="Z1020" s="3904"/>
      <c r="AA1020" s="7614"/>
      <c r="AB1020" s="6586"/>
      <c r="AC1020" s="4908"/>
      <c r="AD1020" s="7661"/>
      <c r="AE1020" s="4908"/>
      <c r="AF1020" s="3536"/>
      <c r="AG1020" s="6593"/>
    </row>
    <row r="1021" spans="1:33" s="6147" customFormat="1" ht="27.95" customHeight="1">
      <c r="A1021" s="7222"/>
      <c r="B1021" s="8067"/>
      <c r="C1021" s="7080"/>
      <c r="D1021" s="7080"/>
      <c r="E1021" s="4981"/>
      <c r="F1021" s="4805"/>
      <c r="G1021" s="7043"/>
      <c r="H1021" s="7664"/>
      <c r="I1021" s="7652"/>
      <c r="J1021" s="8054"/>
      <c r="K1021" s="7134"/>
      <c r="L1021" s="7665"/>
      <c r="M1021" s="7084"/>
      <c r="N1021" s="3904"/>
      <c r="O1021" s="7085"/>
      <c r="P1021" s="7085"/>
      <c r="Q1021" s="7133"/>
      <c r="R1021" s="6586"/>
      <c r="S1021" s="6586"/>
      <c r="T1021" s="6586"/>
      <c r="U1021" s="6586"/>
      <c r="V1021" s="7663"/>
      <c r="W1021" s="6586"/>
      <c r="X1021" s="7663"/>
      <c r="Y1021" s="6586"/>
      <c r="Z1021" s="3904"/>
      <c r="AA1021" s="7614"/>
      <c r="AB1021" s="6586"/>
      <c r="AC1021" s="4908"/>
      <c r="AD1021" s="7661"/>
      <c r="AE1021" s="4908"/>
      <c r="AF1021" s="3536"/>
      <c r="AG1021" s="6593"/>
    </row>
    <row r="1022" spans="1:33" s="6147" customFormat="1" ht="27.95" customHeight="1">
      <c r="A1022" s="7222"/>
      <c r="B1022" s="8067"/>
      <c r="C1022" s="7080"/>
      <c r="D1022" s="7080"/>
      <c r="E1022" s="4981"/>
      <c r="F1022" s="4805"/>
      <c r="G1022" s="7043"/>
      <c r="H1022" s="7664"/>
      <c r="I1022" s="7652"/>
      <c r="J1022" s="8054"/>
      <c r="K1022" s="7666"/>
      <c r="L1022" s="7083"/>
      <c r="M1022" s="7084"/>
      <c r="N1022" s="3904"/>
      <c r="O1022" s="7085"/>
      <c r="P1022" s="7085"/>
      <c r="Q1022" s="7667"/>
      <c r="R1022" s="6586"/>
      <c r="S1022" s="6586"/>
      <c r="T1022" s="6586"/>
      <c r="U1022" s="6586"/>
      <c r="V1022" s="7668"/>
      <c r="W1022" s="6586"/>
      <c r="X1022" s="7668"/>
      <c r="Y1022" s="6586"/>
      <c r="Z1022" s="3904"/>
      <c r="AA1022" s="7614"/>
      <c r="AB1022" s="6586"/>
      <c r="AC1022" s="4908"/>
      <c r="AD1022" s="4908"/>
      <c r="AE1022" s="4908"/>
      <c r="AF1022" s="3536"/>
      <c r="AG1022" s="6593"/>
    </row>
    <row r="1023" spans="1:33" s="6147" customFormat="1" ht="27.95" customHeight="1">
      <c r="A1023" s="7234"/>
      <c r="B1023" s="7538"/>
      <c r="C1023" s="7080"/>
      <c r="D1023" s="7080"/>
      <c r="E1023" s="7081"/>
      <c r="F1023" s="4805"/>
      <c r="G1023" s="7043"/>
      <c r="H1023" s="7664"/>
      <c r="I1023" s="7652"/>
      <c r="J1023" s="7538"/>
      <c r="K1023" s="7134"/>
      <c r="L1023" s="7665"/>
      <c r="M1023" s="7084"/>
      <c r="N1023" s="3904"/>
      <c r="O1023" s="7085"/>
      <c r="P1023" s="7085"/>
      <c r="Q1023" s="7667"/>
      <c r="R1023" s="6586"/>
      <c r="S1023" s="6586"/>
      <c r="T1023" s="6586"/>
      <c r="U1023" s="6586"/>
      <c r="V1023" s="7626"/>
      <c r="W1023" s="3904"/>
      <c r="X1023" s="7626"/>
      <c r="Y1023" s="6586"/>
      <c r="Z1023" s="3904"/>
      <c r="AA1023" s="7614"/>
      <c r="AB1023" s="6586"/>
      <c r="AC1023" s="4908"/>
      <c r="AD1023" s="4908"/>
      <c r="AE1023" s="4908"/>
      <c r="AF1023" s="3536"/>
      <c r="AG1023" s="6593"/>
    </row>
    <row r="1024" spans="1:33" s="6147" customFormat="1" ht="27.95" customHeight="1">
      <c r="A1024" s="7599"/>
      <c r="B1024" s="7472"/>
      <c r="C1024" s="7080"/>
      <c r="D1024" s="7080"/>
      <c r="E1024" s="7081"/>
      <c r="F1024" s="4805"/>
      <c r="G1024" s="7043"/>
      <c r="H1024" s="7664"/>
      <c r="I1024" s="7652"/>
      <c r="J1024" s="7472"/>
      <c r="K1024" s="7621"/>
      <c r="L1024" s="7083"/>
      <c r="M1024" s="7084"/>
      <c r="N1024" s="3904"/>
      <c r="O1024" s="7085"/>
      <c r="P1024" s="7085"/>
      <c r="Q1024" s="7133"/>
      <c r="R1024" s="6586"/>
      <c r="S1024" s="6586"/>
      <c r="T1024" s="6586"/>
      <c r="U1024" s="6586"/>
      <c r="V1024" s="7626"/>
      <c r="W1024" s="6586"/>
      <c r="X1024" s="7626"/>
      <c r="Y1024" s="6586"/>
      <c r="Z1024" s="3904"/>
      <c r="AA1024" s="7614"/>
      <c r="AB1024" s="6586"/>
      <c r="AC1024" s="4908"/>
      <c r="AD1024" s="4908"/>
      <c r="AE1024" s="4908"/>
      <c r="AF1024" s="3536"/>
      <c r="AG1024" s="6593"/>
    </row>
    <row r="1025" spans="1:33" s="6147" customFormat="1" ht="27.95" customHeight="1">
      <c r="A1025" s="7222"/>
      <c r="B1025" s="8067"/>
      <c r="C1025" s="7080"/>
      <c r="D1025" s="7080"/>
      <c r="E1025" s="7081"/>
      <c r="F1025" s="4805"/>
      <c r="G1025" s="7043"/>
      <c r="H1025" s="7664"/>
      <c r="I1025" s="7652"/>
      <c r="J1025" s="8054"/>
      <c r="K1025" s="7666"/>
      <c r="L1025" s="7645"/>
      <c r="M1025" s="7084"/>
      <c r="N1025" s="3904"/>
      <c r="O1025" s="7085"/>
      <c r="P1025" s="7085"/>
      <c r="Q1025" s="7133"/>
      <c r="R1025" s="6586"/>
      <c r="S1025" s="6586"/>
      <c r="T1025" s="6586"/>
      <c r="U1025" s="6586"/>
      <c r="V1025" s="7626"/>
      <c r="W1025" s="6586"/>
      <c r="X1025" s="7626"/>
      <c r="Y1025" s="6586"/>
      <c r="Z1025" s="3904"/>
      <c r="AA1025" s="7614"/>
      <c r="AB1025" s="6586"/>
      <c r="AC1025" s="4908"/>
      <c r="AD1025" s="4908"/>
      <c r="AE1025" s="4908"/>
      <c r="AF1025" s="3536"/>
      <c r="AG1025" s="6593"/>
    </row>
    <row r="1026" spans="1:33" s="6147" customFormat="1" ht="27.95" customHeight="1">
      <c r="A1026" s="7195"/>
      <c r="B1026" s="7490"/>
      <c r="C1026" s="7080"/>
      <c r="D1026" s="7080"/>
      <c r="E1026" s="7081"/>
      <c r="F1026" s="4805"/>
      <c r="G1026" s="7043"/>
      <c r="H1026" s="7664"/>
      <c r="I1026" s="7652"/>
      <c r="J1026" s="7490"/>
      <c r="K1026" s="7666"/>
      <c r="L1026" s="7665"/>
      <c r="M1026" s="7084"/>
      <c r="N1026" s="3904"/>
      <c r="O1026" s="7085"/>
      <c r="P1026" s="7085"/>
      <c r="Q1026" s="7667"/>
      <c r="R1026" s="6586"/>
      <c r="S1026" s="6586"/>
      <c r="T1026" s="6586"/>
      <c r="U1026" s="6586"/>
      <c r="V1026" s="7669"/>
      <c r="W1026" s="3904"/>
      <c r="X1026" s="7669"/>
      <c r="Y1026" s="6586"/>
      <c r="Z1026" s="3904"/>
      <c r="AA1026" s="7614"/>
      <c r="AB1026" s="6586"/>
      <c r="AC1026" s="4908"/>
      <c r="AD1026" s="4908"/>
      <c r="AE1026" s="4908"/>
      <c r="AF1026" s="3536"/>
      <c r="AG1026" s="6593"/>
    </row>
    <row r="1027" spans="1:33" s="6147" customFormat="1" ht="27.95" customHeight="1">
      <c r="A1027" s="7670"/>
      <c r="B1027" s="8067"/>
      <c r="C1027" s="7080"/>
      <c r="D1027" s="7080"/>
      <c r="E1027" s="7081"/>
      <c r="F1027" s="4805"/>
      <c r="G1027" s="7043"/>
      <c r="H1027" s="7664"/>
      <c r="I1027" s="7652"/>
      <c r="J1027" s="8054"/>
      <c r="K1027" s="7666"/>
      <c r="L1027" s="7665"/>
      <c r="M1027" s="7084"/>
      <c r="N1027" s="3904"/>
      <c r="O1027" s="7085"/>
      <c r="P1027" s="7085"/>
      <c r="Q1027" s="7667"/>
      <c r="R1027" s="6586"/>
      <c r="S1027" s="6586"/>
      <c r="T1027" s="6586"/>
      <c r="U1027" s="6586"/>
      <c r="V1027" s="7669"/>
      <c r="W1027" s="6586"/>
      <c r="X1027" s="7669"/>
      <c r="Y1027" s="6586"/>
      <c r="Z1027" s="3904"/>
      <c r="AA1027" s="7614"/>
      <c r="AB1027" s="6586"/>
      <c r="AC1027" s="4908"/>
      <c r="AD1027" s="7661"/>
      <c r="AE1027" s="4908"/>
      <c r="AF1027" s="3536"/>
      <c r="AG1027" s="6593"/>
    </row>
    <row r="1028" spans="1:33" s="6147" customFormat="1" ht="27.95" customHeight="1">
      <c r="A1028" s="7355"/>
      <c r="B1028" s="7395"/>
      <c r="C1028" s="7080"/>
      <c r="D1028" s="7080"/>
      <c r="E1028" s="7081"/>
      <c r="F1028" s="4805"/>
      <c r="G1028" s="7043"/>
      <c r="H1028" s="7671"/>
      <c r="I1028" s="7652"/>
      <c r="J1028" s="7395"/>
      <c r="K1028" s="7672"/>
      <c r="L1028" s="7673"/>
      <c r="M1028" s="7084"/>
      <c r="N1028" s="3904"/>
      <c r="O1028" s="7085"/>
      <c r="P1028" s="7085"/>
      <c r="Q1028" s="7674"/>
      <c r="R1028" s="6586"/>
      <c r="S1028" s="6586"/>
      <c r="T1028" s="6586"/>
      <c r="U1028" s="6586"/>
      <c r="V1028" s="7675"/>
      <c r="W1028" s="6586"/>
      <c r="X1028" s="7675"/>
      <c r="Y1028" s="6586"/>
      <c r="Z1028" s="3904"/>
      <c r="AA1028" s="7614"/>
      <c r="AB1028" s="6586"/>
      <c r="AC1028" s="4908"/>
      <c r="AD1028" s="7661"/>
      <c r="AE1028" s="4908"/>
      <c r="AF1028" s="3536"/>
      <c r="AG1028" s="6593"/>
    </row>
    <row r="1029" spans="1:33" s="6147" customFormat="1" ht="27.95" customHeight="1">
      <c r="A1029" s="7676"/>
      <c r="B1029" s="8067"/>
      <c r="C1029" s="7080"/>
      <c r="D1029" s="7080"/>
      <c r="E1029" s="4981"/>
      <c r="F1029" s="4805"/>
      <c r="G1029" s="7043"/>
      <c r="H1029" s="7671"/>
      <c r="I1029" s="7652"/>
      <c r="J1029" s="8054"/>
      <c r="K1029" s="7134"/>
      <c r="L1029" s="7083"/>
      <c r="M1029" s="7084"/>
      <c r="N1029" s="3904"/>
      <c r="O1029" s="7085"/>
      <c r="P1029" s="7085"/>
      <c r="Q1029" s="7133"/>
      <c r="R1029" s="6586"/>
      <c r="S1029" s="6586"/>
      <c r="T1029" s="6586"/>
      <c r="U1029" s="6586"/>
      <c r="V1029" s="7675"/>
      <c r="W1029" s="6586"/>
      <c r="X1029" s="7675"/>
      <c r="Y1029" s="6586"/>
      <c r="Z1029" s="3904"/>
      <c r="AA1029" s="7614"/>
      <c r="AB1029" s="6586"/>
      <c r="AC1029" s="4908"/>
      <c r="AD1029" s="7661"/>
      <c r="AE1029" s="4908"/>
      <c r="AF1029" s="3536"/>
      <c r="AG1029" s="6593"/>
    </row>
    <row r="1030" spans="1:33" s="6147" customFormat="1" ht="27.95" customHeight="1">
      <c r="A1030" s="7676"/>
      <c r="B1030" s="7674"/>
      <c r="C1030" s="7080"/>
      <c r="D1030" s="7080"/>
      <c r="E1030" s="4981"/>
      <c r="F1030" s="4805"/>
      <c r="G1030" s="7043"/>
      <c r="H1030" s="7671"/>
      <c r="I1030" s="7652"/>
      <c r="J1030" s="8054"/>
      <c r="K1030" s="7672"/>
      <c r="L1030" s="7083"/>
      <c r="M1030" s="7084"/>
      <c r="N1030" s="3904"/>
      <c r="O1030" s="7085"/>
      <c r="P1030" s="7085"/>
      <c r="Q1030" s="7674"/>
      <c r="R1030" s="6586"/>
      <c r="S1030" s="6586"/>
      <c r="T1030" s="6586"/>
      <c r="U1030" s="6586"/>
      <c r="V1030" s="7675"/>
      <c r="W1030" s="6586"/>
      <c r="X1030" s="7675"/>
      <c r="Y1030" s="6586"/>
      <c r="Z1030" s="3904"/>
      <c r="AA1030" s="7614"/>
      <c r="AB1030" s="6586"/>
      <c r="AC1030" s="4908"/>
      <c r="AD1030" s="7661"/>
      <c r="AE1030" s="4908"/>
      <c r="AF1030" s="3536"/>
      <c r="AG1030" s="6593"/>
    </row>
    <row r="1031" spans="1:33" s="6147" customFormat="1" ht="27.95" customHeight="1">
      <c r="A1031" s="7676"/>
      <c r="B1031" s="7674"/>
      <c r="C1031" s="7080"/>
      <c r="D1031" s="7080"/>
      <c r="E1031" s="7081"/>
      <c r="F1031" s="4805"/>
      <c r="G1031" s="7043"/>
      <c r="H1031" s="7671"/>
      <c r="I1031" s="7652"/>
      <c r="J1031" s="8054"/>
      <c r="K1031" s="7134"/>
      <c r="L1031" s="7673"/>
      <c r="M1031" s="7084"/>
      <c r="N1031" s="3904"/>
      <c r="O1031" s="7085"/>
      <c r="P1031" s="7085"/>
      <c r="Q1031" s="7674"/>
      <c r="R1031" s="6586"/>
      <c r="S1031" s="6586"/>
      <c r="T1031" s="6586"/>
      <c r="U1031" s="6586"/>
      <c r="V1031" s="6586"/>
      <c r="W1031" s="6586"/>
      <c r="X1031" s="6586"/>
      <c r="Y1031" s="6586"/>
      <c r="Z1031" s="3904"/>
      <c r="AA1031" s="7614"/>
      <c r="AB1031" s="6586"/>
      <c r="AC1031" s="4908"/>
      <c r="AD1031" s="7661"/>
      <c r="AE1031" s="4908"/>
      <c r="AF1031" s="3536"/>
      <c r="AG1031" s="6593"/>
    </row>
    <row r="1032" spans="1:33" s="6147" customFormat="1" ht="27.95" customHeight="1">
      <c r="A1032" s="7676"/>
      <c r="B1032" s="7674"/>
      <c r="C1032" s="7080"/>
      <c r="D1032" s="7080"/>
      <c r="E1032" s="4981"/>
      <c r="F1032" s="4805"/>
      <c r="G1032" s="7043"/>
      <c r="H1032" s="7671"/>
      <c r="I1032" s="7652"/>
      <c r="J1032" s="8054"/>
      <c r="K1032" s="7672"/>
      <c r="L1032" s="7083"/>
      <c r="M1032" s="7084"/>
      <c r="N1032" s="3904"/>
      <c r="O1032" s="7085"/>
      <c r="P1032" s="7085"/>
      <c r="Q1032" s="7133"/>
      <c r="R1032" s="6586"/>
      <c r="S1032" s="6586"/>
      <c r="T1032" s="6586"/>
      <c r="U1032" s="6586"/>
      <c r="V1032" s="6586"/>
      <c r="W1032" s="6586"/>
      <c r="X1032" s="6586"/>
      <c r="Y1032" s="6586"/>
      <c r="Z1032" s="3904"/>
      <c r="AA1032" s="7614"/>
      <c r="AB1032" s="6586"/>
      <c r="AC1032" s="4908"/>
      <c r="AD1032" s="7661"/>
      <c r="AE1032" s="4908"/>
      <c r="AF1032" s="3536"/>
      <c r="AG1032" s="6593"/>
    </row>
    <row r="1033" spans="1:33" s="6147" customFormat="1" ht="27.95" customHeight="1">
      <c r="A1033" s="7676"/>
      <c r="B1033" s="7674"/>
      <c r="C1033" s="7080"/>
      <c r="D1033" s="7080"/>
      <c r="E1033" s="7081"/>
      <c r="F1033" s="4805"/>
      <c r="G1033" s="7043"/>
      <c r="H1033" s="7671"/>
      <c r="I1033" s="7652"/>
      <c r="J1033" s="8054"/>
      <c r="K1033" s="7672"/>
      <c r="L1033" s="7083"/>
      <c r="M1033" s="7084"/>
      <c r="N1033" s="3904"/>
      <c r="O1033" s="7085"/>
      <c r="P1033" s="7085"/>
      <c r="Q1033" s="7133"/>
      <c r="R1033" s="6586"/>
      <c r="S1033" s="6586"/>
      <c r="T1033" s="6586"/>
      <c r="U1033" s="6586"/>
      <c r="V1033" s="7678"/>
      <c r="W1033" s="3904"/>
      <c r="X1033" s="7678"/>
      <c r="Y1033" s="6586"/>
      <c r="Z1033" s="3904"/>
      <c r="AA1033" s="7614"/>
      <c r="AB1033" s="6586"/>
      <c r="AC1033" s="4908"/>
      <c r="AD1033" s="7661"/>
      <c r="AE1033" s="4908"/>
      <c r="AF1033" s="3536"/>
      <c r="AG1033" s="6593"/>
    </row>
    <row r="1034" spans="1:33" s="6147" customFormat="1" ht="27.95" customHeight="1">
      <c r="A1034" s="7676"/>
      <c r="B1034" s="8067"/>
      <c r="C1034" s="7080"/>
      <c r="D1034" s="7080"/>
      <c r="E1034" s="7081"/>
      <c r="F1034" s="4805"/>
      <c r="G1034" s="7043"/>
      <c r="H1034" s="7671"/>
      <c r="I1034" s="7652"/>
      <c r="J1034" s="8054"/>
      <c r="K1034" s="7679"/>
      <c r="L1034" s="7108"/>
      <c r="M1034" s="7084"/>
      <c r="N1034" s="3904"/>
      <c r="O1034" s="7085"/>
      <c r="P1034" s="7085"/>
      <c r="Q1034" s="7674"/>
      <c r="R1034" s="6586"/>
      <c r="S1034" s="6586"/>
      <c r="T1034" s="6586"/>
      <c r="U1034" s="6586"/>
      <c r="V1034" s="7610"/>
      <c r="W1034" s="3904"/>
      <c r="X1034" s="7610"/>
      <c r="Y1034" s="6586"/>
      <c r="Z1034" s="3904"/>
      <c r="AA1034" s="7680"/>
      <c r="AB1034" s="6586"/>
      <c r="AC1034" s="4908"/>
      <c r="AD1034" s="7661"/>
      <c r="AE1034" s="4908"/>
      <c r="AF1034" s="3536"/>
      <c r="AG1034" s="6593"/>
    </row>
    <row r="1035" spans="1:33" s="6147" customFormat="1" ht="27.95" customHeight="1">
      <c r="A1035" s="7676"/>
      <c r="B1035" s="8067"/>
      <c r="C1035" s="7080"/>
      <c r="D1035" s="7080"/>
      <c r="E1035" s="7081"/>
      <c r="F1035" s="4805"/>
      <c r="G1035" s="7043"/>
      <c r="H1035" s="7671"/>
      <c r="I1035" s="7677"/>
      <c r="J1035" s="8054"/>
      <c r="K1035" s="7681"/>
      <c r="L1035" s="7682"/>
      <c r="M1035" s="7084"/>
      <c r="N1035" s="3904"/>
      <c r="O1035" s="7085"/>
      <c r="P1035" s="7085"/>
      <c r="Q1035" s="7683"/>
      <c r="R1035" s="6586"/>
      <c r="S1035" s="6586"/>
      <c r="T1035" s="6586"/>
      <c r="U1035" s="6586"/>
      <c r="V1035" s="7610"/>
      <c r="W1035" s="6586"/>
      <c r="X1035" s="7610"/>
      <c r="Y1035" s="6586"/>
      <c r="Z1035" s="3904"/>
      <c r="AA1035" s="7684"/>
      <c r="AB1035" s="6586"/>
      <c r="AC1035" s="4908"/>
      <c r="AD1035" s="7661"/>
      <c r="AE1035" s="4908"/>
      <c r="AF1035" s="3536"/>
      <c r="AG1035" s="6593"/>
    </row>
    <row r="1036" spans="1:33" s="6147" customFormat="1" ht="27.95" customHeight="1">
      <c r="A1036" s="7332"/>
      <c r="B1036" s="7418"/>
      <c r="C1036" s="7080"/>
      <c r="D1036" s="7080"/>
      <c r="E1036" s="7081"/>
      <c r="F1036" s="4805"/>
      <c r="G1036" s="7043"/>
      <c r="H1036" s="7671"/>
      <c r="I1036" s="7652"/>
      <c r="J1036" s="7418"/>
      <c r="K1036" s="7134"/>
      <c r="L1036" s="7083"/>
      <c r="M1036" s="7084"/>
      <c r="N1036" s="3904"/>
      <c r="O1036" s="7085"/>
      <c r="P1036" s="7085"/>
      <c r="Q1036" s="7133"/>
      <c r="R1036" s="6586"/>
      <c r="S1036" s="6586"/>
      <c r="T1036" s="6586"/>
      <c r="U1036" s="6586"/>
      <c r="V1036" s="7685"/>
      <c r="W1036" s="3904"/>
      <c r="X1036" s="7685"/>
      <c r="Y1036" s="6586"/>
      <c r="Z1036" s="3904"/>
      <c r="AA1036" s="7614"/>
      <c r="AB1036" s="6586"/>
      <c r="AC1036" s="4908"/>
      <c r="AD1036" s="7661"/>
      <c r="AE1036" s="4908"/>
      <c r="AF1036" s="3536"/>
      <c r="AG1036" s="6593"/>
    </row>
    <row r="1037" spans="1:33" s="6147" customFormat="1" ht="27.95" customHeight="1">
      <c r="A1037" s="7676"/>
      <c r="B1037" s="7674"/>
      <c r="C1037" s="7080"/>
      <c r="D1037" s="7080"/>
      <c r="E1037" s="7081"/>
      <c r="F1037" s="4805"/>
      <c r="G1037" s="7043"/>
      <c r="H1037" s="7671"/>
      <c r="I1037" s="7677"/>
      <c r="J1037" s="8054"/>
      <c r="K1037" s="7672"/>
      <c r="L1037" s="7673"/>
      <c r="M1037" s="7084"/>
      <c r="N1037" s="3904"/>
      <c r="O1037" s="7085"/>
      <c r="P1037" s="7085"/>
      <c r="Q1037" s="7133"/>
      <c r="R1037" s="6586"/>
      <c r="S1037" s="6586"/>
      <c r="T1037" s="6586"/>
      <c r="U1037" s="6586"/>
      <c r="V1037" s="7685"/>
      <c r="W1037" s="6586"/>
      <c r="X1037" s="7685"/>
      <c r="Y1037" s="6586"/>
      <c r="Z1037" s="3904"/>
      <c r="AA1037" s="7614"/>
      <c r="AB1037" s="6586"/>
      <c r="AC1037" s="4908"/>
      <c r="AD1037" s="7661"/>
      <c r="AE1037" s="4908"/>
      <c r="AF1037" s="3536"/>
      <c r="AG1037" s="6593"/>
    </row>
    <row r="1038" spans="1:33" s="6147" customFormat="1" ht="27.95" customHeight="1">
      <c r="A1038" s="7267"/>
      <c r="B1038" s="7504"/>
      <c r="C1038" s="7080"/>
      <c r="D1038" s="7080"/>
      <c r="E1038" s="7081"/>
      <c r="F1038" s="4805"/>
      <c r="G1038" s="7043"/>
      <c r="H1038" s="7671"/>
      <c r="I1038" s="7652"/>
      <c r="J1038" s="7504"/>
      <c r="K1038" s="7134"/>
      <c r="L1038" s="7083"/>
      <c r="M1038" s="7084"/>
      <c r="N1038" s="3904"/>
      <c r="O1038" s="7085"/>
      <c r="P1038" s="7085"/>
      <c r="Q1038" s="7133"/>
      <c r="R1038" s="6586"/>
      <c r="S1038" s="6586"/>
      <c r="T1038" s="6586"/>
      <c r="U1038" s="6586"/>
      <c r="V1038" s="7686"/>
      <c r="W1038" s="3904"/>
      <c r="X1038" s="7686"/>
      <c r="Y1038" s="6586"/>
      <c r="Z1038" s="3904"/>
      <c r="AA1038" s="7614"/>
      <c r="AB1038" s="6586"/>
      <c r="AC1038" s="4908"/>
      <c r="AD1038" s="7661"/>
      <c r="AE1038" s="4908"/>
      <c r="AF1038" s="3536"/>
      <c r="AG1038" s="6593"/>
    </row>
    <row r="1039" spans="1:33" s="6147" customFormat="1" ht="27.95" customHeight="1">
      <c r="A1039" s="7478"/>
      <c r="B1039" s="12546"/>
      <c r="C1039" s="12548"/>
      <c r="D1039" s="12548"/>
      <c r="E1039" s="7081"/>
      <c r="F1039" s="4805"/>
      <c r="G1039" s="9934"/>
      <c r="H1039" s="12550"/>
      <c r="I1039" s="7652"/>
      <c r="J1039" s="12552"/>
      <c r="K1039" s="12554"/>
      <c r="L1039" s="7083"/>
      <c r="M1039" s="7084"/>
      <c r="N1039" s="3904"/>
      <c r="O1039" s="7085"/>
      <c r="P1039" s="7085"/>
      <c r="Q1039" s="12541"/>
      <c r="R1039" s="6586"/>
      <c r="S1039" s="6586"/>
      <c r="T1039" s="6586"/>
      <c r="U1039" s="6586"/>
      <c r="V1039" s="12543"/>
      <c r="W1039" s="3904"/>
      <c r="X1039" s="12543"/>
      <c r="Y1039" s="6586"/>
      <c r="Z1039" s="3904"/>
      <c r="AA1039" s="12544"/>
      <c r="AB1039" s="6586"/>
      <c r="AC1039" s="11842"/>
      <c r="AD1039" s="7661"/>
      <c r="AE1039" s="11842"/>
      <c r="AF1039" s="11935"/>
      <c r="AG1039" s="6593"/>
    </row>
    <row r="1040" spans="1:33" s="6147" customFormat="1" ht="27.95" customHeight="1">
      <c r="A1040" s="7478"/>
      <c r="B1040" s="12547"/>
      <c r="C1040" s="12549"/>
      <c r="D1040" s="12549"/>
      <c r="E1040" s="7081"/>
      <c r="F1040" s="4805"/>
      <c r="G1040" s="9839"/>
      <c r="H1040" s="12551"/>
      <c r="I1040" s="7652"/>
      <c r="J1040" s="12553"/>
      <c r="K1040" s="12555"/>
      <c r="L1040" s="7687"/>
      <c r="M1040" s="7084"/>
      <c r="N1040" s="3904"/>
      <c r="O1040" s="7085"/>
      <c r="P1040" s="7085"/>
      <c r="Q1040" s="12542"/>
      <c r="R1040" s="6586"/>
      <c r="S1040" s="6586"/>
      <c r="T1040" s="6586"/>
      <c r="U1040" s="6586"/>
      <c r="V1040" s="9839"/>
      <c r="W1040" s="3904"/>
      <c r="X1040" s="9839"/>
      <c r="Y1040" s="6586"/>
      <c r="Z1040" s="3904"/>
      <c r="AA1040" s="12545"/>
      <c r="AB1040" s="6586"/>
      <c r="AC1040" s="11844"/>
      <c r="AD1040" s="7661"/>
      <c r="AE1040" s="11844"/>
      <c r="AF1040" s="11936"/>
      <c r="AG1040" s="6593"/>
    </row>
    <row r="1041" spans="1:33" s="6147" customFormat="1" ht="27.95" customHeight="1">
      <c r="A1041" s="7307"/>
      <c r="B1041" s="7628"/>
      <c r="C1041" s="7080"/>
      <c r="D1041" s="7080"/>
      <c r="E1041" s="7081"/>
      <c r="F1041" s="4805"/>
      <c r="G1041" s="7043"/>
      <c r="H1041" s="7671"/>
      <c r="I1041" s="7652"/>
      <c r="J1041" s="7628"/>
      <c r="K1041" s="7672"/>
      <c r="L1041" s="7673"/>
      <c r="M1041" s="7084"/>
      <c r="N1041" s="3904"/>
      <c r="O1041" s="7085"/>
      <c r="P1041" s="7085"/>
      <c r="Q1041" s="7133"/>
      <c r="R1041" s="6586"/>
      <c r="S1041" s="6586"/>
      <c r="T1041" s="6586"/>
      <c r="U1041" s="6586"/>
      <c r="V1041" s="7663"/>
      <c r="W1041" s="3904"/>
      <c r="X1041" s="7663"/>
      <c r="Y1041" s="6586"/>
      <c r="Z1041" s="3904"/>
      <c r="AA1041" s="7614"/>
      <c r="AB1041" s="6586"/>
      <c r="AC1041" s="4908"/>
      <c r="AD1041" s="7661"/>
      <c r="AE1041" s="4908"/>
      <c r="AF1041" s="3536"/>
      <c r="AG1041" s="6593"/>
    </row>
    <row r="1042" spans="1:33" s="6147" customFormat="1" ht="27.95" customHeight="1">
      <c r="A1042" s="7377"/>
      <c r="B1042" s="8067"/>
      <c r="C1042" s="7080"/>
      <c r="D1042" s="7080"/>
      <c r="E1042" s="7081"/>
      <c r="F1042" s="4805"/>
      <c r="G1042" s="7043"/>
      <c r="H1042" s="7671"/>
      <c r="I1042" s="7652"/>
      <c r="J1042" s="8054"/>
      <c r="K1042" s="7134"/>
      <c r="L1042" s="7083"/>
      <c r="M1042" s="7084"/>
      <c r="N1042" s="3904"/>
      <c r="O1042" s="7085"/>
      <c r="P1042" s="7085"/>
      <c r="Q1042" s="7133"/>
      <c r="R1042" s="6586"/>
      <c r="S1042" s="6586"/>
      <c r="T1042" s="6586"/>
      <c r="U1042" s="6586"/>
      <c r="V1042" s="7663"/>
      <c r="W1042" s="6586"/>
      <c r="X1042" s="7663"/>
      <c r="Y1042" s="6586"/>
      <c r="Z1042" s="3904"/>
      <c r="AA1042" s="7614"/>
      <c r="AB1042" s="6586"/>
      <c r="AC1042" s="4908"/>
      <c r="AD1042" s="7661"/>
      <c r="AE1042" s="4908"/>
      <c r="AF1042" s="3536"/>
      <c r="AG1042" s="6593"/>
    </row>
    <row r="1043" spans="1:33" s="6147" customFormat="1" ht="27.95" customHeight="1">
      <c r="A1043" s="7676"/>
      <c r="B1043" s="8067"/>
      <c r="C1043" s="7080"/>
      <c r="D1043" s="7080"/>
      <c r="E1043" s="4981"/>
      <c r="F1043" s="4805"/>
      <c r="G1043" s="7043"/>
      <c r="H1043" s="7671"/>
      <c r="I1043" s="7652"/>
      <c r="J1043" s="8054"/>
      <c r="K1043" s="7134"/>
      <c r="L1043" s="7673"/>
      <c r="M1043" s="7084"/>
      <c r="N1043" s="3904"/>
      <c r="O1043" s="7085"/>
      <c r="P1043" s="7085"/>
      <c r="Q1043" s="7133"/>
      <c r="R1043" s="6586"/>
      <c r="S1043" s="6586"/>
      <c r="T1043" s="6586"/>
      <c r="U1043" s="6586"/>
      <c r="V1043" s="6586"/>
      <c r="W1043" s="6586"/>
      <c r="X1043" s="6586"/>
      <c r="Y1043" s="6586"/>
      <c r="Z1043" s="3904"/>
      <c r="AA1043" s="7614"/>
      <c r="AB1043" s="6586"/>
      <c r="AC1043" s="4908"/>
      <c r="AD1043" s="7661"/>
      <c r="AE1043" s="4908"/>
      <c r="AF1043" s="3536"/>
      <c r="AG1043" s="6593"/>
    </row>
    <row r="1044" spans="1:33" s="6147" customFormat="1" ht="27.95" customHeight="1">
      <c r="A1044" s="7308"/>
      <c r="B1044" s="7688"/>
      <c r="C1044" s="7080"/>
      <c r="D1044" s="7080"/>
      <c r="E1044" s="7081"/>
      <c r="F1044" s="4805"/>
      <c r="G1044" s="7043"/>
      <c r="H1044" s="7671"/>
      <c r="I1044" s="7652"/>
      <c r="J1044" s="7688"/>
      <c r="K1044" s="7134"/>
      <c r="L1044" s="7673"/>
      <c r="M1044" s="7084"/>
      <c r="N1044" s="3904"/>
      <c r="O1044" s="7085"/>
      <c r="P1044" s="7085"/>
      <c r="Q1044" s="7133"/>
      <c r="R1044" s="6586"/>
      <c r="S1044" s="6586"/>
      <c r="T1044" s="6586"/>
      <c r="U1044" s="6586"/>
      <c r="V1044" s="7475"/>
      <c r="W1044" s="3904"/>
      <c r="X1044" s="7475"/>
      <c r="Y1044" s="6586"/>
      <c r="Z1044" s="3904"/>
      <c r="AA1044" s="7614"/>
      <c r="AB1044" s="6586"/>
      <c r="AC1044" s="4908"/>
      <c r="AD1044" s="7661"/>
      <c r="AE1044" s="4908"/>
      <c r="AF1044" s="3536"/>
      <c r="AG1044" s="6593"/>
    </row>
    <row r="1045" spans="1:33" s="6147" customFormat="1" ht="27.95" customHeight="1">
      <c r="A1045" s="7236"/>
      <c r="B1045" s="7462"/>
      <c r="C1045" s="7080"/>
      <c r="D1045" s="7080"/>
      <c r="E1045" s="7081"/>
      <c r="F1045" s="4805"/>
      <c r="G1045" s="7043"/>
      <c r="H1045" s="7671"/>
      <c r="I1045" s="7652"/>
      <c r="J1045" s="7462"/>
      <c r="K1045" s="7672"/>
      <c r="L1045" s="7673"/>
      <c r="M1045" s="7084"/>
      <c r="N1045" s="3904"/>
      <c r="O1045" s="7085"/>
      <c r="P1045" s="7085"/>
      <c r="Q1045" s="7674"/>
      <c r="R1045" s="6586"/>
      <c r="S1045" s="6586"/>
      <c r="T1045" s="6586"/>
      <c r="U1045" s="6586"/>
      <c r="V1045" s="7626"/>
      <c r="W1045" s="3904"/>
      <c r="X1045" s="7626"/>
      <c r="Y1045" s="6586"/>
      <c r="Z1045" s="3904"/>
      <c r="AA1045" s="7614"/>
      <c r="AB1045" s="6586"/>
      <c r="AC1045" s="4908"/>
      <c r="AD1045" s="7661"/>
      <c r="AE1045" s="4908"/>
      <c r="AF1045" s="3536"/>
      <c r="AG1045" s="6593"/>
    </row>
    <row r="1046" spans="1:33" s="6147" customFormat="1" ht="27.95" customHeight="1">
      <c r="A1046" s="7195"/>
      <c r="B1046" s="7490"/>
      <c r="C1046" s="7080"/>
      <c r="D1046" s="7080"/>
      <c r="E1046" s="7081"/>
      <c r="F1046" s="4805"/>
      <c r="G1046" s="7043"/>
      <c r="H1046" s="7671"/>
      <c r="I1046" s="7652"/>
      <c r="J1046" s="7490"/>
      <c r="K1046" s="7134"/>
      <c r="L1046" s="7673"/>
      <c r="M1046" s="7084"/>
      <c r="N1046" s="3904"/>
      <c r="O1046" s="7085"/>
      <c r="P1046" s="7085"/>
      <c r="Q1046" s="7133"/>
      <c r="R1046" s="6586"/>
      <c r="S1046" s="6586"/>
      <c r="T1046" s="6586"/>
      <c r="U1046" s="6586"/>
      <c r="V1046" s="7626"/>
      <c r="W1046" s="3904"/>
      <c r="X1046" s="7626"/>
      <c r="Y1046" s="6586"/>
      <c r="Z1046" s="3904"/>
      <c r="AA1046" s="7614"/>
      <c r="AB1046" s="6586"/>
      <c r="AC1046" s="4908"/>
      <c r="AD1046" s="7661"/>
      <c r="AE1046" s="4908"/>
      <c r="AF1046" s="3536"/>
      <c r="AG1046" s="6593"/>
    </row>
    <row r="1047" spans="1:33" s="6147" customFormat="1" ht="27.95" customHeight="1">
      <c r="A1047" s="7676"/>
      <c r="B1047" s="8067"/>
      <c r="C1047" s="7080"/>
      <c r="D1047" s="7080"/>
      <c r="E1047" s="7081"/>
      <c r="F1047" s="4805"/>
      <c r="G1047" s="7043"/>
      <c r="H1047" s="7671"/>
      <c r="I1047" s="7652"/>
      <c r="J1047" s="8054"/>
      <c r="K1047" s="7134"/>
      <c r="L1047" s="7673"/>
      <c r="M1047" s="7084"/>
      <c r="N1047" s="3904"/>
      <c r="O1047" s="7085"/>
      <c r="P1047" s="7085"/>
      <c r="Q1047" s="7133"/>
      <c r="R1047" s="6586"/>
      <c r="S1047" s="6586"/>
      <c r="T1047" s="6586"/>
      <c r="U1047" s="6586"/>
      <c r="V1047" s="7626"/>
      <c r="W1047" s="3904"/>
      <c r="X1047" s="7626"/>
      <c r="Y1047" s="6586"/>
      <c r="Z1047" s="3904"/>
      <c r="AA1047" s="7614"/>
      <c r="AB1047" s="6586"/>
      <c r="AC1047" s="4908"/>
      <c r="AD1047" s="7661"/>
      <c r="AE1047" s="4908"/>
      <c r="AF1047" s="3536"/>
      <c r="AG1047" s="6593"/>
    </row>
    <row r="1048" spans="1:33" s="6147" customFormat="1" ht="27.95" customHeight="1">
      <c r="A1048" s="7592"/>
      <c r="B1048" s="7690"/>
      <c r="C1048" s="7080"/>
      <c r="D1048" s="7080"/>
      <c r="E1048" s="7081"/>
      <c r="F1048" s="4805"/>
      <c r="G1048" s="7043"/>
      <c r="H1048" s="7689"/>
      <c r="I1048" s="7652"/>
      <c r="J1048" s="7690"/>
      <c r="K1048" s="7134"/>
      <c r="L1048" s="7691"/>
      <c r="M1048" s="7084"/>
      <c r="N1048" s="3904"/>
      <c r="O1048" s="7085"/>
      <c r="P1048" s="7085"/>
      <c r="Q1048" s="7133"/>
      <c r="R1048" s="6586"/>
      <c r="S1048" s="6586"/>
      <c r="T1048" s="6586"/>
      <c r="U1048" s="6586"/>
      <c r="V1048" s="7692"/>
      <c r="W1048" s="3904"/>
      <c r="X1048" s="7692"/>
      <c r="Y1048" s="6586"/>
      <c r="Z1048" s="3904"/>
      <c r="AA1048" s="7614"/>
      <c r="AB1048" s="6586"/>
      <c r="AC1048" s="4908"/>
      <c r="AD1048" s="7661"/>
      <c r="AE1048" s="4908"/>
      <c r="AF1048" s="3536"/>
      <c r="AG1048" s="6593"/>
    </row>
    <row r="1049" spans="1:33" s="6147" customFormat="1" ht="27.95" customHeight="1">
      <c r="A1049" s="7587"/>
      <c r="B1049" s="7490"/>
      <c r="C1049" s="7080"/>
      <c r="D1049" s="7080"/>
      <c r="E1049" s="7081"/>
      <c r="F1049" s="4805"/>
      <c r="G1049" s="7043"/>
      <c r="H1049" s="7689"/>
      <c r="I1049" s="7652"/>
      <c r="J1049" s="7490"/>
      <c r="K1049" s="7134"/>
      <c r="L1049" s="7673"/>
      <c r="M1049" s="7084"/>
      <c r="N1049" s="3904"/>
      <c r="O1049" s="7085"/>
      <c r="P1049" s="7085"/>
      <c r="Q1049" s="7133"/>
      <c r="R1049" s="6586"/>
      <c r="S1049" s="6586"/>
      <c r="T1049" s="6586"/>
      <c r="U1049" s="6586"/>
      <c r="V1049" s="7693"/>
      <c r="W1049" s="3904"/>
      <c r="X1049" s="7693"/>
      <c r="Y1049" s="6586"/>
      <c r="Z1049" s="3904"/>
      <c r="AA1049" s="7614"/>
      <c r="AB1049" s="6586"/>
      <c r="AC1049" s="4908"/>
      <c r="AD1049" s="7661"/>
      <c r="AE1049" s="4908"/>
      <c r="AF1049" s="3536"/>
      <c r="AG1049" s="6593"/>
    </row>
    <row r="1050" spans="1:33" s="6147" customFormat="1" ht="27.95" customHeight="1">
      <c r="A1050" s="7587"/>
      <c r="B1050" s="8067"/>
      <c r="C1050" s="7080"/>
      <c r="D1050" s="7080"/>
      <c r="E1050" s="4981"/>
      <c r="F1050" s="4805"/>
      <c r="G1050" s="7043"/>
      <c r="H1050" s="7689"/>
      <c r="I1050" s="7652"/>
      <c r="J1050" s="8054"/>
      <c r="K1050" s="7694"/>
      <c r="L1050" s="7691"/>
      <c r="M1050" s="7084"/>
      <c r="N1050" s="3904"/>
      <c r="O1050" s="7085"/>
      <c r="P1050" s="7085"/>
      <c r="Q1050" s="7695"/>
      <c r="R1050" s="6586"/>
      <c r="S1050" s="6586"/>
      <c r="T1050" s="6586"/>
      <c r="U1050" s="6586"/>
      <c r="V1050" s="7693"/>
      <c r="W1050" s="3904"/>
      <c r="X1050" s="7693"/>
      <c r="Y1050" s="6586"/>
      <c r="Z1050" s="3904"/>
      <c r="AA1050" s="7614"/>
      <c r="AB1050" s="6586"/>
      <c r="AC1050" s="4908"/>
      <c r="AD1050" s="7661"/>
      <c r="AE1050" s="4908"/>
      <c r="AF1050" s="3536"/>
      <c r="AG1050" s="6593"/>
    </row>
    <row r="1051" spans="1:33" s="6147" customFormat="1" ht="27.95" customHeight="1">
      <c r="A1051" s="7265"/>
      <c r="B1051" s="7531"/>
      <c r="C1051" s="7080"/>
      <c r="D1051" s="7080"/>
      <c r="E1051" s="7081"/>
      <c r="F1051" s="4805"/>
      <c r="G1051" s="7043"/>
      <c r="H1051" s="7689"/>
      <c r="I1051" s="7652"/>
      <c r="J1051" s="7531"/>
      <c r="K1051" s="7134"/>
      <c r="L1051" s="7673"/>
      <c r="M1051" s="7084"/>
      <c r="N1051" s="3904"/>
      <c r="O1051" s="7085"/>
      <c r="P1051" s="7085"/>
      <c r="Q1051" s="7133"/>
      <c r="R1051" s="6586"/>
      <c r="S1051" s="6586"/>
      <c r="T1051" s="6586"/>
      <c r="U1051" s="6586"/>
      <c r="V1051" s="7626"/>
      <c r="W1051" s="3904"/>
      <c r="X1051" s="7626"/>
      <c r="Y1051" s="6586"/>
      <c r="Z1051" s="3904"/>
      <c r="AA1051" s="7614"/>
      <c r="AB1051" s="6586"/>
      <c r="AC1051" s="4908"/>
      <c r="AD1051" s="7661"/>
      <c r="AE1051" s="4908"/>
      <c r="AF1051" s="3536"/>
      <c r="AG1051" s="6593"/>
    </row>
    <row r="1052" spans="1:33" s="6147" customFormat="1" ht="27.95" customHeight="1">
      <c r="A1052" s="7587"/>
      <c r="B1052" s="8067"/>
      <c r="C1052" s="7080"/>
      <c r="D1052" s="7080"/>
      <c r="E1052" s="7081"/>
      <c r="F1052" s="4805"/>
      <c r="G1052" s="7043"/>
      <c r="H1052" s="7689"/>
      <c r="I1052" s="7652"/>
      <c r="J1052" s="8054"/>
      <c r="K1052" s="7134"/>
      <c r="L1052" s="7083"/>
      <c r="M1052" s="7084"/>
      <c r="N1052" s="3904"/>
      <c r="O1052" s="7085"/>
      <c r="P1052" s="7085"/>
      <c r="Q1052" s="7133"/>
      <c r="R1052" s="6586"/>
      <c r="S1052" s="6586"/>
      <c r="T1052" s="6586"/>
      <c r="U1052" s="6586"/>
      <c r="V1052" s="7626"/>
      <c r="W1052" s="6586"/>
      <c r="X1052" s="7626"/>
      <c r="Y1052" s="6586"/>
      <c r="Z1052" s="3904"/>
      <c r="AA1052" s="7614"/>
      <c r="AB1052" s="6586"/>
      <c r="AC1052" s="4908"/>
      <c r="AD1052" s="7661"/>
      <c r="AE1052" s="4908"/>
      <c r="AF1052" s="3536"/>
      <c r="AG1052" s="6593"/>
    </row>
    <row r="1053" spans="1:33" s="6147" customFormat="1" ht="27.95" customHeight="1">
      <c r="A1053" s="7587"/>
      <c r="B1053" s="8067"/>
      <c r="C1053" s="7080"/>
      <c r="D1053" s="7080"/>
      <c r="E1053" s="7081"/>
      <c r="F1053" s="4805"/>
      <c r="G1053" s="7043"/>
      <c r="H1053" s="7689"/>
      <c r="I1053" s="7652"/>
      <c r="J1053" s="8054"/>
      <c r="K1053" s="7696"/>
      <c r="L1053" s="7673"/>
      <c r="M1053" s="7084"/>
      <c r="N1053" s="3904"/>
      <c r="O1053" s="7085"/>
      <c r="P1053" s="7085"/>
      <c r="Q1053" s="7133"/>
      <c r="R1053" s="6586"/>
      <c r="S1053" s="6586"/>
      <c r="T1053" s="6586"/>
      <c r="U1053" s="6586"/>
      <c r="V1053" s="7626"/>
      <c r="W1053" s="6586"/>
      <c r="X1053" s="7626"/>
      <c r="Y1053" s="6586"/>
      <c r="Z1053" s="3904"/>
      <c r="AA1053" s="7614"/>
      <c r="AB1053" s="6586"/>
      <c r="AC1053" s="4908"/>
      <c r="AD1053" s="7661"/>
      <c r="AE1053" s="4908"/>
      <c r="AF1053" s="3536"/>
      <c r="AG1053" s="6593"/>
    </row>
    <row r="1054" spans="1:33" s="6147" customFormat="1" ht="27.95" customHeight="1">
      <c r="A1054" s="7587"/>
      <c r="B1054" s="8067"/>
      <c r="C1054" s="7080"/>
      <c r="D1054" s="7080"/>
      <c r="E1054" s="7081"/>
      <c r="F1054" s="4805"/>
      <c r="G1054" s="7043"/>
      <c r="H1054" s="7689"/>
      <c r="I1054" s="7652"/>
      <c r="J1054" s="8054"/>
      <c r="K1054" s="7696"/>
      <c r="L1054" s="7673"/>
      <c r="M1054" s="7084"/>
      <c r="N1054" s="3904"/>
      <c r="O1054" s="7085"/>
      <c r="P1054" s="7085"/>
      <c r="Q1054" s="7133"/>
      <c r="R1054" s="6586"/>
      <c r="S1054" s="6586"/>
      <c r="T1054" s="6586"/>
      <c r="U1054" s="6586"/>
      <c r="V1054" s="7697"/>
      <c r="W1054" s="3904"/>
      <c r="X1054" s="7697"/>
      <c r="Y1054" s="6586"/>
      <c r="Z1054" s="3904"/>
      <c r="AA1054" s="7614"/>
      <c r="AB1054" s="6586"/>
      <c r="AC1054" s="4908"/>
      <c r="AD1054" s="7661"/>
      <c r="AE1054" s="4908"/>
      <c r="AF1054" s="3536"/>
      <c r="AG1054" s="6593"/>
    </row>
    <row r="1055" spans="1:33" s="6147" customFormat="1" ht="27.95" customHeight="1">
      <c r="A1055" s="7350"/>
      <c r="B1055" s="7404"/>
      <c r="C1055" s="7080"/>
      <c r="D1055" s="7080"/>
      <c r="E1055" s="7081"/>
      <c r="F1055" s="4805"/>
      <c r="G1055" s="7043"/>
      <c r="H1055" s="7689"/>
      <c r="I1055" s="7652"/>
      <c r="J1055" s="7404"/>
      <c r="K1055" s="7621"/>
      <c r="L1055" s="7083"/>
      <c r="M1055" s="7084"/>
      <c r="N1055" s="3904"/>
      <c r="O1055" s="7085"/>
      <c r="P1055" s="7085"/>
      <c r="Q1055" s="7695"/>
      <c r="R1055" s="6586"/>
      <c r="S1055" s="6586"/>
      <c r="T1055" s="6586"/>
      <c r="U1055" s="6586"/>
      <c r="V1055" s="7488"/>
      <c r="W1055" s="3904"/>
      <c r="X1055" s="7488"/>
      <c r="Y1055" s="6586"/>
      <c r="Z1055" s="3904"/>
      <c r="AA1055" s="7614"/>
      <c r="AB1055" s="6586"/>
      <c r="AC1055" s="4908"/>
      <c r="AD1055" s="7661"/>
      <c r="AE1055" s="4908"/>
      <c r="AF1055" s="3536"/>
      <c r="AG1055" s="6593"/>
    </row>
    <row r="1056" spans="1:33" s="6147" customFormat="1" ht="27.95" customHeight="1">
      <c r="A1056" s="7350"/>
      <c r="B1056" s="7404"/>
      <c r="C1056" s="7080"/>
      <c r="D1056" s="7080"/>
      <c r="E1056" s="7081"/>
      <c r="F1056" s="4805"/>
      <c r="G1056" s="7043"/>
      <c r="H1056" s="7689"/>
      <c r="I1056" s="7652"/>
      <c r="J1056" s="7404"/>
      <c r="K1056" s="7134"/>
      <c r="L1056" s="7691"/>
      <c r="M1056" s="7084"/>
      <c r="N1056" s="3904"/>
      <c r="O1056" s="7085"/>
      <c r="P1056" s="7085"/>
      <c r="Q1056" s="7133"/>
      <c r="R1056" s="6586"/>
      <c r="S1056" s="6586"/>
      <c r="T1056" s="6586"/>
      <c r="U1056" s="6586"/>
      <c r="V1056" s="7488"/>
      <c r="W1056" s="6586"/>
      <c r="X1056" s="7488"/>
      <c r="Y1056" s="6586"/>
      <c r="Z1056" s="3904"/>
      <c r="AA1056" s="7614"/>
      <c r="AB1056" s="6586"/>
      <c r="AC1056" s="4908"/>
      <c r="AD1056" s="7661"/>
      <c r="AE1056" s="4908"/>
      <c r="AF1056" s="3536"/>
      <c r="AG1056" s="6593"/>
    </row>
    <row r="1057" spans="1:33" s="6147" customFormat="1" ht="27.95" customHeight="1">
      <c r="A1057" s="7587"/>
      <c r="B1057" s="8067"/>
      <c r="C1057" s="7080"/>
      <c r="D1057" s="7080"/>
      <c r="E1057" s="7081"/>
      <c r="F1057" s="4805"/>
      <c r="G1057" s="7043"/>
      <c r="H1057" s="7689"/>
      <c r="I1057" s="7652"/>
      <c r="J1057" s="8054"/>
      <c r="K1057" s="7134"/>
      <c r="L1057" s="7083"/>
      <c r="M1057" s="7084"/>
      <c r="N1057" s="3904"/>
      <c r="O1057" s="7085"/>
      <c r="P1057" s="7085"/>
      <c r="Q1057" s="7133"/>
      <c r="R1057" s="6586"/>
      <c r="S1057" s="6586"/>
      <c r="T1057" s="6586"/>
      <c r="U1057" s="6586"/>
      <c r="V1057" s="7488"/>
      <c r="W1057" s="6586"/>
      <c r="X1057" s="7488"/>
      <c r="Y1057" s="6586"/>
      <c r="Z1057" s="3904"/>
      <c r="AA1057" s="7614"/>
      <c r="AB1057" s="6586"/>
      <c r="AC1057" s="4908"/>
      <c r="AD1057" s="7661"/>
      <c r="AE1057" s="4908"/>
      <c r="AF1057" s="3536"/>
      <c r="AG1057" s="6593"/>
    </row>
    <row r="1058" spans="1:33" s="6147" customFormat="1" ht="27.95" customHeight="1">
      <c r="A1058" s="7587"/>
      <c r="B1058" s="7144"/>
      <c r="C1058" s="7080"/>
      <c r="D1058" s="7080"/>
      <c r="E1058" s="4981"/>
      <c r="F1058" s="4805"/>
      <c r="G1058" s="7043"/>
      <c r="H1058" s="7689"/>
      <c r="I1058" s="7652"/>
      <c r="J1058" s="8054"/>
      <c r="K1058" s="7134"/>
      <c r="L1058" s="7083"/>
      <c r="M1058" s="7084"/>
      <c r="N1058" s="3904"/>
      <c r="O1058" s="7085"/>
      <c r="P1058" s="7085"/>
      <c r="Q1058" s="7133"/>
      <c r="R1058" s="6586"/>
      <c r="S1058" s="6586"/>
      <c r="T1058" s="6586"/>
      <c r="U1058" s="6586"/>
      <c r="V1058" s="7488"/>
      <c r="W1058" s="6586"/>
      <c r="X1058" s="7488"/>
      <c r="Y1058" s="6586"/>
      <c r="Z1058" s="3904"/>
      <c r="AA1058" s="7614"/>
      <c r="AB1058" s="6586"/>
      <c r="AC1058" s="4908"/>
      <c r="AD1058" s="7661"/>
      <c r="AE1058" s="4908"/>
      <c r="AF1058" s="3536"/>
      <c r="AG1058" s="6593"/>
    </row>
    <row r="1059" spans="1:33" s="6147" customFormat="1" ht="27.95" customHeight="1">
      <c r="A1059" s="7350"/>
      <c r="B1059" s="7404"/>
      <c r="C1059" s="7080"/>
      <c r="D1059" s="7080"/>
      <c r="E1059" s="7081"/>
      <c r="F1059" s="4805"/>
      <c r="G1059" s="7043"/>
      <c r="H1059" s="7689"/>
      <c r="I1059" s="7652"/>
      <c r="J1059" s="7404"/>
      <c r="K1059" s="7134"/>
      <c r="L1059" s="7673"/>
      <c r="M1059" s="7084"/>
      <c r="N1059" s="3904"/>
      <c r="O1059" s="7085"/>
      <c r="P1059" s="7085"/>
      <c r="Q1059" s="7695"/>
      <c r="R1059" s="6586"/>
      <c r="S1059" s="6586"/>
      <c r="T1059" s="6586"/>
      <c r="U1059" s="6586"/>
      <c r="V1059" s="7698"/>
      <c r="W1059" s="3904"/>
      <c r="X1059" s="7698"/>
      <c r="Y1059" s="6586"/>
      <c r="Z1059" s="3904"/>
      <c r="AA1059" s="7614"/>
      <c r="AB1059" s="6586"/>
      <c r="AC1059" s="4908"/>
      <c r="AD1059" s="7661"/>
      <c r="AE1059" s="4908"/>
      <c r="AF1059" s="3536"/>
      <c r="AG1059" s="6593"/>
    </row>
    <row r="1060" spans="1:33" s="6147" customFormat="1" ht="27.95" customHeight="1">
      <c r="A1060" s="7336"/>
      <c r="B1060" s="7700"/>
      <c r="C1060" s="7080"/>
      <c r="D1060" s="7080"/>
      <c r="E1060" s="7081"/>
      <c r="F1060" s="4805"/>
      <c r="G1060" s="7043"/>
      <c r="H1060" s="7131"/>
      <c r="I1060" s="7699"/>
      <c r="J1060" s="7700"/>
      <c r="K1060" s="7134"/>
      <c r="L1060" s="7083"/>
      <c r="M1060" s="7084"/>
      <c r="N1060" s="3904"/>
      <c r="O1060" s="7085"/>
      <c r="P1060" s="7085"/>
      <c r="Q1060" s="7133"/>
      <c r="R1060" s="6586"/>
      <c r="S1060" s="6586"/>
      <c r="T1060" s="6586"/>
      <c r="U1060" s="6586"/>
      <c r="V1060" s="7701"/>
      <c r="W1060" s="6586"/>
      <c r="X1060" s="7701"/>
      <c r="Y1060" s="6586"/>
      <c r="Z1060" s="3904"/>
      <c r="AA1060" s="7614"/>
      <c r="AB1060" s="6586"/>
      <c r="AC1060" s="4908"/>
      <c r="AD1060" s="7661"/>
      <c r="AE1060" s="4908"/>
      <c r="AF1060" s="3536"/>
      <c r="AG1060" s="6593"/>
    </row>
    <row r="1061" spans="1:33" s="6147" customFormat="1" ht="27.95" customHeight="1">
      <c r="A1061" s="7702"/>
      <c r="B1061" s="7657"/>
      <c r="C1061" s="7080"/>
      <c r="D1061" s="7080"/>
      <c r="E1061" s="7081"/>
      <c r="F1061" s="4805"/>
      <c r="G1061" s="7043"/>
      <c r="H1061" s="7703"/>
      <c r="I1061" s="7652"/>
      <c r="J1061" s="7657"/>
      <c r="K1061" s="7621"/>
      <c r="L1061" s="7691"/>
      <c r="M1061" s="7084"/>
      <c r="N1061" s="3904"/>
      <c r="O1061" s="7085"/>
      <c r="P1061" s="7085"/>
      <c r="Q1061" s="7695"/>
      <c r="R1061" s="6586"/>
      <c r="S1061" s="6586"/>
      <c r="T1061" s="6586"/>
      <c r="U1061" s="6586"/>
      <c r="V1061" s="7701"/>
      <c r="W1061" s="6586"/>
      <c r="X1061" s="7701"/>
      <c r="Y1061" s="6586"/>
      <c r="Z1061" s="3904"/>
      <c r="AA1061" s="7614"/>
      <c r="AB1061" s="6586"/>
      <c r="AC1061" s="4908"/>
      <c r="AD1061" s="7661"/>
      <c r="AE1061" s="4908"/>
      <c r="AF1061" s="3536"/>
      <c r="AG1061" s="6593"/>
    </row>
    <row r="1062" spans="1:33" s="6147" customFormat="1" ht="27.95" customHeight="1">
      <c r="A1062" s="7702"/>
      <c r="B1062" s="8067"/>
      <c r="C1062" s="7080"/>
      <c r="D1062" s="7080"/>
      <c r="E1062" s="4981"/>
      <c r="F1062" s="4805"/>
      <c r="G1062" s="7043"/>
      <c r="H1062" s="7703"/>
      <c r="I1062" s="7652"/>
      <c r="J1062" s="8054"/>
      <c r="K1062" s="7134"/>
      <c r="L1062" s="7691"/>
      <c r="M1062" s="7084"/>
      <c r="N1062" s="3904"/>
      <c r="O1062" s="7085"/>
      <c r="P1062" s="7085"/>
      <c r="Q1062" s="7695"/>
      <c r="R1062" s="6586"/>
      <c r="S1062" s="6586"/>
      <c r="T1062" s="6586"/>
      <c r="U1062" s="6586"/>
      <c r="V1062" s="7701"/>
      <c r="W1062" s="6586"/>
      <c r="X1062" s="7701"/>
      <c r="Y1062" s="6586"/>
      <c r="Z1062" s="3904"/>
      <c r="AA1062" s="7614"/>
      <c r="AB1062" s="6586"/>
      <c r="AC1062" s="4908"/>
      <c r="AD1062" s="7661"/>
      <c r="AE1062" s="4908"/>
      <c r="AF1062" s="3536"/>
      <c r="AG1062" s="6593"/>
    </row>
    <row r="1063" spans="1:33" s="6147" customFormat="1" ht="27.95" customHeight="1">
      <c r="A1063" s="7702"/>
      <c r="B1063" s="8067"/>
      <c r="C1063" s="7080"/>
      <c r="D1063" s="7080"/>
      <c r="E1063" s="4981"/>
      <c r="F1063" s="4805"/>
      <c r="G1063" s="7043"/>
      <c r="H1063" s="7703"/>
      <c r="I1063" s="7652"/>
      <c r="J1063" s="8054"/>
      <c r="K1063" s="7134"/>
      <c r="L1063" s="7083"/>
      <c r="M1063" s="7084"/>
      <c r="N1063" s="3904"/>
      <c r="O1063" s="7085"/>
      <c r="P1063" s="7085"/>
      <c r="Q1063" s="7695"/>
      <c r="R1063" s="6586"/>
      <c r="S1063" s="6586"/>
      <c r="T1063" s="6586"/>
      <c r="U1063" s="6586"/>
      <c r="V1063" s="6586"/>
      <c r="W1063" s="6586"/>
      <c r="X1063" s="6586"/>
      <c r="Y1063" s="6586"/>
      <c r="Z1063" s="3904"/>
      <c r="AA1063" s="7614"/>
      <c r="AB1063" s="6586"/>
      <c r="AC1063" s="4908"/>
      <c r="AD1063" s="7661"/>
      <c r="AE1063" s="4908"/>
      <c r="AF1063" s="3536"/>
      <c r="AG1063" s="6593"/>
    </row>
    <row r="1064" spans="1:33" s="6147" customFormat="1" ht="27.95" customHeight="1">
      <c r="A1064" s="7702"/>
      <c r="B1064" s="8067"/>
      <c r="C1064" s="7080"/>
      <c r="D1064" s="7080"/>
      <c r="E1064" s="7081"/>
      <c r="F1064" s="4805"/>
      <c r="G1064" s="7043"/>
      <c r="H1064" s="7703"/>
      <c r="I1064" s="7652"/>
      <c r="J1064" s="8054"/>
      <c r="K1064" s="7704"/>
      <c r="L1064" s="7705"/>
      <c r="M1064" s="7084"/>
      <c r="N1064" s="3904"/>
      <c r="O1064" s="7085"/>
      <c r="P1064" s="7085"/>
      <c r="Q1064" s="7695"/>
      <c r="R1064" s="6586"/>
      <c r="S1064" s="6586"/>
      <c r="T1064" s="6586"/>
      <c r="U1064" s="6586"/>
      <c r="V1064" s="6586"/>
      <c r="W1064" s="6586"/>
      <c r="X1064" s="6586"/>
      <c r="Y1064" s="6586"/>
      <c r="Z1064" s="3904"/>
      <c r="AA1064" s="7614"/>
      <c r="AB1064" s="6586"/>
      <c r="AC1064" s="4908"/>
      <c r="AD1064" s="7661"/>
      <c r="AE1064" s="4908"/>
      <c r="AF1064" s="3536"/>
      <c r="AG1064" s="6593"/>
    </row>
    <row r="1065" spans="1:33" s="6147" customFormat="1" ht="27.95" customHeight="1">
      <c r="A1065" s="7702"/>
      <c r="B1065" s="8067"/>
      <c r="C1065" s="7080"/>
      <c r="D1065" s="7080"/>
      <c r="E1065" s="4981"/>
      <c r="F1065" s="4805"/>
      <c r="G1065" s="7043"/>
      <c r="H1065" s="7703"/>
      <c r="I1065" s="7652"/>
      <c r="J1065" s="8054"/>
      <c r="K1065" s="7134"/>
      <c r="L1065" s="7705"/>
      <c r="M1065" s="7084"/>
      <c r="N1065" s="3904"/>
      <c r="O1065" s="7085"/>
      <c r="P1065" s="7085"/>
      <c r="Q1065" s="7695"/>
      <c r="R1065" s="6586"/>
      <c r="S1065" s="6586"/>
      <c r="T1065" s="6586"/>
      <c r="U1065" s="6586"/>
      <c r="V1065" s="7706"/>
      <c r="W1065" s="3904"/>
      <c r="X1065" s="7706"/>
      <c r="Y1065" s="6586"/>
      <c r="Z1065" s="3904"/>
      <c r="AA1065" s="7614"/>
      <c r="AB1065" s="6586"/>
      <c r="AC1065" s="4908"/>
      <c r="AD1065" s="7661"/>
      <c r="AE1065" s="4908"/>
      <c r="AF1065" s="3536"/>
      <c r="AG1065" s="6593"/>
    </row>
    <row r="1066" spans="1:33" s="6147" customFormat="1" ht="27.95" customHeight="1">
      <c r="A1066" s="7707"/>
      <c r="B1066" s="7708"/>
      <c r="C1066" s="7080"/>
      <c r="D1066" s="7080"/>
      <c r="E1066" s="7081"/>
      <c r="F1066" s="4805"/>
      <c r="G1066" s="7043"/>
      <c r="H1066" s="7703"/>
      <c r="I1066" s="7652"/>
      <c r="J1066" s="7708"/>
      <c r="K1066" s="7704"/>
      <c r="L1066" s="7691"/>
      <c r="M1066" s="7084"/>
      <c r="N1066" s="3904"/>
      <c r="O1066" s="7085"/>
      <c r="P1066" s="7085"/>
      <c r="Q1066" s="7695"/>
      <c r="R1066" s="6586"/>
      <c r="S1066" s="6586"/>
      <c r="T1066" s="6586"/>
      <c r="U1066" s="6586"/>
      <c r="V1066" s="7426"/>
      <c r="W1066" s="3904"/>
      <c r="X1066" s="7426"/>
      <c r="Y1066" s="6586"/>
      <c r="Z1066" s="3904"/>
      <c r="AA1066" s="7614"/>
      <c r="AB1066" s="6586"/>
      <c r="AC1066" s="4908"/>
      <c r="AD1066" s="7661"/>
      <c r="AE1066" s="4908"/>
      <c r="AF1066" s="3536"/>
      <c r="AG1066" s="6593"/>
    </row>
    <row r="1067" spans="1:33" s="6147" customFormat="1" ht="27.95" customHeight="1">
      <c r="A1067" s="7702"/>
      <c r="B1067" s="8067"/>
      <c r="C1067" s="7080"/>
      <c r="D1067" s="7080"/>
      <c r="E1067" s="7081"/>
      <c r="F1067" s="4805"/>
      <c r="G1067" s="7043"/>
      <c r="H1067" s="7703"/>
      <c r="I1067" s="7652"/>
      <c r="J1067" s="7709"/>
      <c r="K1067" s="7621"/>
      <c r="L1067" s="7705"/>
      <c r="M1067" s="7084"/>
      <c r="N1067" s="3904"/>
      <c r="O1067" s="7085"/>
      <c r="P1067" s="7085"/>
      <c r="Q1067" s="7695"/>
      <c r="R1067" s="6586"/>
      <c r="S1067" s="6586"/>
      <c r="T1067" s="6586"/>
      <c r="U1067" s="6586"/>
      <c r="V1067" s="7426"/>
      <c r="W1067" s="6586"/>
      <c r="X1067" s="7426"/>
      <c r="Y1067" s="6586"/>
      <c r="Z1067" s="3904"/>
      <c r="AA1067" s="7097"/>
      <c r="AB1067" s="6586"/>
      <c r="AC1067" s="4908"/>
      <c r="AD1067" s="7661"/>
      <c r="AE1067" s="4908"/>
      <c r="AF1067" s="3536"/>
      <c r="AG1067" s="6593"/>
    </row>
    <row r="1068" spans="1:33" s="6147" customFormat="1" ht="27.95" customHeight="1">
      <c r="A1068" s="7224"/>
      <c r="B1068" s="7710"/>
      <c r="C1068" s="7080"/>
      <c r="D1068" s="7080"/>
      <c r="E1068" s="7081"/>
      <c r="F1068" s="4805"/>
      <c r="G1068" s="7043"/>
      <c r="H1068" s="7703"/>
      <c r="I1068" s="7652"/>
      <c r="J1068" s="7710"/>
      <c r="K1068" s="7704"/>
      <c r="L1068" s="7705"/>
      <c r="M1068" s="7084"/>
      <c r="N1068" s="3904"/>
      <c r="O1068" s="7085"/>
      <c r="P1068" s="7085"/>
      <c r="Q1068" s="7695"/>
      <c r="R1068" s="6586"/>
      <c r="S1068" s="6586"/>
      <c r="T1068" s="6586"/>
      <c r="U1068" s="6586"/>
      <c r="V1068" s="7524"/>
      <c r="W1068" s="3904"/>
      <c r="X1068" s="7524"/>
      <c r="Y1068" s="6586"/>
      <c r="Z1068" s="3904"/>
      <c r="AA1068" s="7614"/>
      <c r="AB1068" s="6586"/>
      <c r="AC1068" s="4908"/>
      <c r="AD1068" s="7661"/>
      <c r="AE1068" s="4908"/>
      <c r="AF1068" s="3536"/>
      <c r="AG1068" s="6593"/>
    </row>
    <row r="1069" spans="1:33" s="6147" customFormat="1" ht="27.95" customHeight="1">
      <c r="A1069" s="7362"/>
      <c r="B1069" s="7657"/>
      <c r="C1069" s="7080"/>
      <c r="D1069" s="7080"/>
      <c r="E1069" s="7081"/>
      <c r="F1069" s="4805"/>
      <c r="G1069" s="7043"/>
      <c r="H1069" s="7711"/>
      <c r="I1069" s="7652"/>
      <c r="J1069" s="7657"/>
      <c r="K1069" s="7621"/>
      <c r="L1069" s="7093"/>
      <c r="M1069" s="7084"/>
      <c r="N1069" s="3904"/>
      <c r="O1069" s="7085"/>
      <c r="P1069" s="7085"/>
      <c r="Q1069" s="7712"/>
      <c r="R1069" s="6586"/>
      <c r="S1069" s="6586"/>
      <c r="T1069" s="6586"/>
      <c r="U1069" s="6586"/>
      <c r="V1069" s="7524"/>
      <c r="W1069" s="6586"/>
      <c r="X1069" s="7524"/>
      <c r="Y1069" s="6586"/>
      <c r="Z1069" s="3904"/>
      <c r="AA1069" s="7614"/>
      <c r="AB1069" s="6586"/>
      <c r="AC1069" s="4908"/>
      <c r="AD1069" s="7661"/>
      <c r="AE1069" s="4908"/>
      <c r="AF1069" s="3536"/>
      <c r="AG1069" s="6593"/>
    </row>
    <row r="1070" spans="1:33" s="6147" customFormat="1" ht="27.95" customHeight="1">
      <c r="A1070" s="7346"/>
      <c r="B1070" s="7437"/>
      <c r="C1070" s="7080"/>
      <c r="D1070" s="7080"/>
      <c r="E1070" s="7081"/>
      <c r="F1070" s="4805"/>
      <c r="G1070" s="7043"/>
      <c r="H1070" s="7711"/>
      <c r="I1070" s="7652"/>
      <c r="J1070" s="7437"/>
      <c r="K1070" s="7621"/>
      <c r="L1070" s="7093"/>
      <c r="M1070" s="7084"/>
      <c r="N1070" s="3904"/>
      <c r="O1070" s="7085"/>
      <c r="P1070" s="7085"/>
      <c r="Q1070" s="7712"/>
      <c r="R1070" s="6586"/>
      <c r="S1070" s="6586"/>
      <c r="T1070" s="6586"/>
      <c r="U1070" s="6586"/>
      <c r="V1070" s="7524"/>
      <c r="W1070" s="6586"/>
      <c r="X1070" s="7524"/>
      <c r="Y1070" s="6586"/>
      <c r="Z1070" s="3904"/>
      <c r="AA1070" s="7614"/>
      <c r="AB1070" s="6586"/>
      <c r="AC1070" s="4908"/>
      <c r="AD1070" s="7661"/>
      <c r="AE1070" s="4908"/>
      <c r="AF1070" s="3536"/>
      <c r="AG1070" s="6593"/>
    </row>
    <row r="1071" spans="1:33" s="6147" customFormat="1" ht="27.95" customHeight="1">
      <c r="A1071" s="7571"/>
      <c r="B1071" s="7714"/>
      <c r="C1071" s="7080"/>
      <c r="D1071" s="7080"/>
      <c r="E1071" s="7081"/>
      <c r="F1071" s="4805"/>
      <c r="G1071" s="7043"/>
      <c r="H1071" s="7689"/>
      <c r="I1071" s="7713"/>
      <c r="J1071" s="7714"/>
      <c r="K1071" s="7715"/>
      <c r="L1071" s="7093"/>
      <c r="M1071" s="7084"/>
      <c r="N1071" s="3904"/>
      <c r="O1071" s="7085"/>
      <c r="P1071" s="7085"/>
      <c r="Q1071" s="7683"/>
      <c r="R1071" s="6586"/>
      <c r="S1071" s="6586"/>
      <c r="T1071" s="6586"/>
      <c r="U1071" s="6586"/>
      <c r="V1071" s="7716"/>
      <c r="W1071" s="3904"/>
      <c r="X1071" s="7716"/>
      <c r="Y1071" s="6586"/>
      <c r="Z1071" s="3904"/>
      <c r="AA1071" s="7614"/>
      <c r="AB1071" s="6586"/>
      <c r="AC1071" s="4908"/>
      <c r="AD1071" s="7661"/>
      <c r="AE1071" s="4908"/>
      <c r="AF1071" s="3536"/>
      <c r="AG1071" s="6593"/>
    </row>
    <row r="1072" spans="1:33" s="6147" customFormat="1" ht="27.95" customHeight="1">
      <c r="A1072" s="7350"/>
      <c r="B1072" s="7404"/>
      <c r="C1072" s="7080"/>
      <c r="D1072" s="7080"/>
      <c r="E1072" s="7081"/>
      <c r="F1072" s="4805"/>
      <c r="G1072" s="7043"/>
      <c r="H1072" s="7711"/>
      <c r="I1072" s="7652"/>
      <c r="J1072" s="7404"/>
      <c r="K1072" s="7715"/>
      <c r="L1072" s="7093"/>
      <c r="M1072" s="7084"/>
      <c r="N1072" s="3904"/>
      <c r="O1072" s="7085"/>
      <c r="P1072" s="7085"/>
      <c r="Q1072" s="7712"/>
      <c r="R1072" s="6586"/>
      <c r="S1072" s="6586"/>
      <c r="T1072" s="6586"/>
      <c r="U1072" s="6586"/>
      <c r="V1072" s="7717"/>
      <c r="W1072" s="3904"/>
      <c r="X1072" s="7717"/>
      <c r="Y1072" s="6586"/>
      <c r="Z1072" s="3904"/>
      <c r="AA1072" s="7614"/>
      <c r="AB1072" s="6586"/>
      <c r="AC1072" s="4908"/>
      <c r="AD1072" s="7661"/>
      <c r="AE1072" s="4908"/>
      <c r="AF1072" s="3536"/>
      <c r="AG1072" s="6593"/>
    </row>
    <row r="1073" spans="1:33" s="6147" customFormat="1" ht="27.95" customHeight="1">
      <c r="A1073" s="7718"/>
      <c r="B1073" s="7712"/>
      <c r="C1073" s="7080"/>
      <c r="D1073" s="7080"/>
      <c r="E1073" s="7081"/>
      <c r="F1073" s="4805"/>
      <c r="G1073" s="7043"/>
      <c r="H1073" s="7711"/>
      <c r="I1073" s="7652"/>
      <c r="J1073" s="7712"/>
      <c r="K1073" s="7621"/>
      <c r="L1073" s="7093"/>
      <c r="M1073" s="7084"/>
      <c r="N1073" s="3904"/>
      <c r="O1073" s="7085"/>
      <c r="P1073" s="7085"/>
      <c r="Q1073" s="7683"/>
      <c r="R1073" s="6586"/>
      <c r="S1073" s="6586"/>
      <c r="T1073" s="6586"/>
      <c r="U1073" s="6586"/>
      <c r="V1073" s="7464"/>
      <c r="W1073" s="3904"/>
      <c r="X1073" s="7464"/>
      <c r="Y1073" s="6586"/>
      <c r="Z1073" s="3904"/>
      <c r="AA1073" s="7614"/>
      <c r="AB1073" s="6586"/>
      <c r="AC1073" s="4908"/>
      <c r="AD1073" s="7661"/>
      <c r="AE1073" s="4908"/>
      <c r="AF1073" s="3536"/>
      <c r="AG1073" s="6593"/>
    </row>
    <row r="1074" spans="1:33" s="6147" customFormat="1" ht="27.95" customHeight="1">
      <c r="A1074" s="7299"/>
      <c r="B1074" s="7523"/>
      <c r="C1074" s="7080"/>
      <c r="D1074" s="7080"/>
      <c r="E1074" s="7081"/>
      <c r="F1074" s="4805"/>
      <c r="G1074" s="7043"/>
      <c r="H1074" s="7711"/>
      <c r="I1074" s="7652"/>
      <c r="J1074" s="7523"/>
      <c r="K1074" s="7621"/>
      <c r="L1074" s="7093"/>
      <c r="M1074" s="7084"/>
      <c r="N1074" s="3904"/>
      <c r="O1074" s="7085"/>
      <c r="P1074" s="7085"/>
      <c r="Q1074" s="7683"/>
      <c r="R1074" s="6586"/>
      <c r="S1074" s="6586"/>
      <c r="T1074" s="6586"/>
      <c r="U1074" s="6586"/>
      <c r="V1074" s="7464"/>
      <c r="W1074" s="6586"/>
      <c r="X1074" s="7464"/>
      <c r="Y1074" s="6586"/>
      <c r="Z1074" s="3904"/>
      <c r="AA1074" s="7614"/>
      <c r="AB1074" s="6586"/>
      <c r="AC1074" s="4908"/>
      <c r="AD1074" s="7661"/>
      <c r="AE1074" s="4908"/>
      <c r="AF1074" s="3536"/>
      <c r="AG1074" s="6593"/>
    </row>
    <row r="1075" spans="1:33" s="6147" customFormat="1" ht="27.95" customHeight="1">
      <c r="A1075" s="7346"/>
      <c r="B1075" s="7437"/>
      <c r="C1075" s="7080"/>
      <c r="D1075" s="7080"/>
      <c r="E1075" s="7081"/>
      <c r="F1075" s="4805"/>
      <c r="G1075" s="7043"/>
      <c r="H1075" s="7711"/>
      <c r="I1075" s="7652"/>
      <c r="J1075" s="7437"/>
      <c r="K1075" s="7715"/>
      <c r="L1075" s="7093"/>
      <c r="M1075" s="7084"/>
      <c r="N1075" s="3904"/>
      <c r="O1075" s="7085"/>
      <c r="P1075" s="7085"/>
      <c r="Q1075" s="7683"/>
      <c r="R1075" s="6586"/>
      <c r="S1075" s="6586"/>
      <c r="T1075" s="6586"/>
      <c r="U1075" s="6586"/>
      <c r="V1075" s="7464"/>
      <c r="W1075" s="6586"/>
      <c r="X1075" s="7464"/>
      <c r="Y1075" s="6586"/>
      <c r="Z1075" s="3904"/>
      <c r="AA1075" s="7614"/>
      <c r="AB1075" s="6586"/>
      <c r="AC1075" s="4908"/>
      <c r="AD1075" s="7661"/>
      <c r="AE1075" s="4908"/>
      <c r="AF1075" s="3536"/>
      <c r="AG1075" s="6593"/>
    </row>
    <row r="1076" spans="1:33" s="6147" customFormat="1" ht="27.95" customHeight="1">
      <c r="A1076" s="7718"/>
      <c r="B1076" s="7712"/>
      <c r="C1076" s="7080"/>
      <c r="D1076" s="7080"/>
      <c r="E1076" s="7081"/>
      <c r="F1076" s="4805"/>
      <c r="G1076" s="7043"/>
      <c r="H1076" s="7711"/>
      <c r="I1076" s="7652"/>
      <c r="J1076" s="7712"/>
      <c r="K1076" s="7715"/>
      <c r="L1076" s="7093"/>
      <c r="M1076" s="7084"/>
      <c r="N1076" s="3904"/>
      <c r="O1076" s="7085"/>
      <c r="P1076" s="7085"/>
      <c r="Q1076" s="7712"/>
      <c r="R1076" s="6586"/>
      <c r="S1076" s="6586"/>
      <c r="T1076" s="6586"/>
      <c r="U1076" s="6586"/>
      <c r="V1076" s="6586"/>
      <c r="W1076" s="6586"/>
      <c r="X1076" s="6586"/>
      <c r="Y1076" s="6586"/>
      <c r="Z1076" s="3904"/>
      <c r="AA1076" s="7614"/>
      <c r="AB1076" s="6586"/>
      <c r="AC1076" s="4908"/>
      <c r="AD1076" s="7661"/>
      <c r="AE1076" s="4908"/>
      <c r="AF1076" s="3536"/>
      <c r="AG1076" s="6593"/>
    </row>
    <row r="1077" spans="1:33" s="6147" customFormat="1" ht="27.95" customHeight="1">
      <c r="A1077" s="7719"/>
      <c r="B1077" s="7724"/>
      <c r="C1077" s="7080"/>
      <c r="D1077" s="7157"/>
      <c r="E1077" s="4981"/>
      <c r="F1077" s="7057"/>
      <c r="G1077" s="7046"/>
      <c r="H1077" s="7720"/>
      <c r="I1077" s="7721"/>
      <c r="J1077" s="7722"/>
      <c r="K1077" s="7723"/>
      <c r="L1077" s="7682"/>
      <c r="M1077" s="7159"/>
      <c r="N1077" s="7044"/>
      <c r="O1077" s="7160"/>
      <c r="P1077" s="7160"/>
      <c r="Q1077" s="7724"/>
      <c r="R1077" s="7045"/>
      <c r="S1077" s="7045"/>
      <c r="T1077" s="7045"/>
      <c r="U1077" s="7045"/>
      <c r="V1077" s="7045"/>
      <c r="W1077" s="7045"/>
      <c r="X1077" s="7045"/>
      <c r="Y1077" s="7045"/>
      <c r="Z1077" s="7044"/>
      <c r="AA1077" s="7725"/>
      <c r="AB1077" s="7045"/>
      <c r="AC1077" s="6683"/>
      <c r="AD1077" s="7726"/>
      <c r="AE1077" s="6683"/>
      <c r="AF1077" s="4486"/>
      <c r="AG1077" s="7161"/>
    </row>
    <row r="1078" spans="1:33" s="6147" customFormat="1" ht="27.95" customHeight="1">
      <c r="A1078" s="7373"/>
      <c r="B1078" s="7512"/>
      <c r="C1078" s="7727"/>
      <c r="D1078" s="7727"/>
      <c r="E1078" s="7727"/>
      <c r="F1078" s="6572"/>
      <c r="G1078" s="7091"/>
      <c r="H1078" s="7728"/>
      <c r="I1078" s="7729"/>
      <c r="J1078" s="7512"/>
      <c r="K1078" s="7730"/>
      <c r="L1078" s="7682"/>
      <c r="M1078" s="7031"/>
      <c r="N1078" s="7682"/>
      <c r="O1078" s="4983"/>
      <c r="P1078" s="4983"/>
      <c r="Q1078" s="7682"/>
      <c r="R1078" s="7091"/>
      <c r="S1078" s="7091"/>
      <c r="T1078" s="7091"/>
      <c r="U1078" s="7091"/>
      <c r="V1078" s="7731"/>
      <c r="W1078" s="7091"/>
      <c r="X1078" s="7731"/>
      <c r="Y1078" s="7091"/>
      <c r="Z1078" s="7091"/>
      <c r="AA1078" s="7732"/>
      <c r="AB1078" s="7091"/>
      <c r="AC1078" s="5050"/>
      <c r="AD1078" s="5083"/>
      <c r="AE1078" s="5050"/>
      <c r="AF1078" s="4550"/>
      <c r="AG1078" s="4550"/>
    </row>
    <row r="1079" spans="1:33" s="6147" customFormat="1" ht="27.95" customHeight="1">
      <c r="A1079" s="7733"/>
      <c r="B1079" s="7139"/>
      <c r="C1079" s="7727"/>
      <c r="D1079" s="7727"/>
      <c r="E1079" s="7081"/>
      <c r="F1079" s="6572"/>
      <c r="G1079" s="7091"/>
      <c r="H1079" s="7728"/>
      <c r="I1079" s="7682"/>
      <c r="J1079" s="7139"/>
      <c r="K1079" s="7682"/>
      <c r="L1079" s="7682"/>
      <c r="M1079" s="7031"/>
      <c r="N1079" s="7091"/>
      <c r="O1079" s="4983"/>
      <c r="P1079" s="4983"/>
      <c r="Q1079" s="7682"/>
      <c r="R1079" s="7091"/>
      <c r="S1079" s="7091"/>
      <c r="T1079" s="7091"/>
      <c r="U1079" s="7091"/>
      <c r="V1079" s="7731"/>
      <c r="W1079" s="7091"/>
      <c r="X1079" s="7731"/>
      <c r="Y1079" s="7091"/>
      <c r="Z1079" s="7091"/>
      <c r="AA1079" s="7732"/>
      <c r="AB1079" s="7091"/>
      <c r="AC1079" s="5050"/>
      <c r="AD1079" s="5083"/>
      <c r="AE1079" s="5050"/>
      <c r="AF1079" s="4550"/>
      <c r="AG1079" s="4550"/>
    </row>
    <row r="1080" spans="1:33" s="6147" customFormat="1" ht="27.95" customHeight="1">
      <c r="A1080" s="7374"/>
      <c r="B1080" s="7734"/>
      <c r="C1080" s="7727"/>
      <c r="D1080" s="7727"/>
      <c r="E1080" s="7081"/>
      <c r="F1080" s="6572"/>
      <c r="G1080" s="7091"/>
      <c r="H1080" s="7728"/>
      <c r="I1080" s="7682"/>
      <c r="J1080" s="7734"/>
      <c r="K1080" s="7682"/>
      <c r="L1080" s="7682"/>
      <c r="M1080" s="7031"/>
      <c r="N1080" s="7091"/>
      <c r="O1080" s="4983"/>
      <c r="P1080" s="4983"/>
      <c r="Q1080" s="7682"/>
      <c r="R1080" s="7091"/>
      <c r="S1080" s="7091"/>
      <c r="T1080" s="7091"/>
      <c r="U1080" s="7091"/>
      <c r="V1080" s="7731"/>
      <c r="W1080" s="7091"/>
      <c r="X1080" s="7731"/>
      <c r="Y1080" s="7091"/>
      <c r="Z1080" s="7091"/>
      <c r="AA1080" s="7732"/>
      <c r="AB1080" s="7091"/>
      <c r="AC1080" s="5050"/>
      <c r="AD1080" s="5083"/>
      <c r="AE1080" s="5050"/>
      <c r="AF1080" s="4550"/>
      <c r="AG1080" s="4550"/>
    </row>
    <row r="1081" spans="1:33" s="6147" customFormat="1" ht="27.95" customHeight="1">
      <c r="A1081" s="7195"/>
      <c r="B1081" s="7489"/>
      <c r="C1081" s="7727"/>
      <c r="D1081" s="7727"/>
      <c r="E1081" s="7727"/>
      <c r="F1081" s="6572"/>
      <c r="G1081" s="7091"/>
      <c r="H1081" s="7728"/>
      <c r="I1081" s="7682"/>
      <c r="J1081" s="7489"/>
      <c r="K1081" s="7397"/>
      <c r="L1081" s="7682"/>
      <c r="M1081" s="7031"/>
      <c r="N1081" s="7091"/>
      <c r="O1081" s="4983"/>
      <c r="P1081" s="4983"/>
      <c r="Q1081" s="7682"/>
      <c r="R1081" s="7091"/>
      <c r="S1081" s="7091"/>
      <c r="T1081" s="7091"/>
      <c r="U1081" s="7091"/>
      <c r="V1081" s="7447"/>
      <c r="W1081" s="7091"/>
      <c r="X1081" s="7447"/>
      <c r="Y1081" s="7091"/>
      <c r="Z1081" s="7091"/>
      <c r="AA1081" s="7732"/>
      <c r="AB1081" s="7091"/>
      <c r="AC1081" s="5050"/>
      <c r="AD1081" s="5083"/>
      <c r="AE1081" s="5050"/>
      <c r="AF1081" s="4550"/>
      <c r="AG1081" s="4550"/>
    </row>
    <row r="1082" spans="1:33" s="6147" customFormat="1" ht="27.95" customHeight="1">
      <c r="A1082" s="7332"/>
      <c r="B1082" s="7417"/>
      <c r="C1082" s="7727"/>
      <c r="D1082" s="7727"/>
      <c r="E1082" s="7727"/>
      <c r="F1082" s="6572"/>
      <c r="G1082" s="7091"/>
      <c r="H1082" s="7728"/>
      <c r="I1082" s="7682"/>
      <c r="J1082" s="7417"/>
      <c r="K1082" s="7682"/>
      <c r="L1082" s="7682"/>
      <c r="M1082" s="7031"/>
      <c r="N1082" s="7091"/>
      <c r="O1082" s="4983"/>
      <c r="P1082" s="4983"/>
      <c r="Q1082" s="7682"/>
      <c r="R1082" s="7091"/>
      <c r="S1082" s="7091"/>
      <c r="T1082" s="7091"/>
      <c r="U1082" s="7091"/>
      <c r="V1082" s="7735"/>
      <c r="W1082" s="7091"/>
      <c r="X1082" s="7735"/>
      <c r="Y1082" s="7091"/>
      <c r="Z1082" s="7091"/>
      <c r="AA1082" s="7732"/>
      <c r="AB1082" s="7091"/>
      <c r="AC1082" s="5050"/>
      <c r="AD1082" s="5083"/>
      <c r="AE1082" s="5050"/>
      <c r="AF1082" s="4550"/>
      <c r="AG1082" s="4550"/>
    </row>
    <row r="1083" spans="1:33" s="6147" customFormat="1" ht="27.95" customHeight="1">
      <c r="A1083" s="7733"/>
      <c r="B1083" s="7682"/>
      <c r="C1083" s="7727"/>
      <c r="D1083" s="7727"/>
      <c r="E1083" s="7081"/>
      <c r="F1083" s="6572"/>
      <c r="G1083" s="7091"/>
      <c r="H1083" s="7728"/>
      <c r="I1083" s="7729"/>
      <c r="J1083" s="7682"/>
      <c r="K1083" s="7736"/>
      <c r="L1083" s="7682"/>
      <c r="M1083" s="7031"/>
      <c r="N1083" s="7091"/>
      <c r="O1083" s="4983"/>
      <c r="P1083" s="4983"/>
      <c r="Q1083" s="7682"/>
      <c r="R1083" s="7091"/>
      <c r="S1083" s="7091"/>
      <c r="T1083" s="7091"/>
      <c r="U1083" s="7091"/>
      <c r="V1083" s="7735"/>
      <c r="W1083" s="7091"/>
      <c r="X1083" s="7735"/>
      <c r="Y1083" s="7091"/>
      <c r="Z1083" s="7091"/>
      <c r="AA1083" s="7732"/>
      <c r="AB1083" s="7091"/>
      <c r="AC1083" s="5050"/>
      <c r="AD1083" s="5083"/>
      <c r="AE1083" s="5050"/>
      <c r="AF1083" s="4550"/>
      <c r="AG1083" s="4550"/>
    </row>
    <row r="1084" spans="1:33" s="6147" customFormat="1" ht="27.95" customHeight="1">
      <c r="A1084" s="7733"/>
      <c r="B1084" s="7682"/>
      <c r="C1084" s="7727"/>
      <c r="D1084" s="7727"/>
      <c r="E1084" s="4981"/>
      <c r="F1084" s="6572"/>
      <c r="G1084" s="7091"/>
      <c r="H1084" s="7728"/>
      <c r="I1084" s="7729"/>
      <c r="J1084" s="7682"/>
      <c r="K1084" s="7682"/>
      <c r="L1084" s="7682"/>
      <c r="M1084" s="7031"/>
      <c r="N1084" s="7091"/>
      <c r="O1084" s="4983"/>
      <c r="P1084" s="4983"/>
      <c r="Q1084" s="7682"/>
      <c r="R1084" s="7091"/>
      <c r="S1084" s="7091"/>
      <c r="T1084" s="7091"/>
      <c r="U1084" s="7091"/>
      <c r="V1084" s="7735"/>
      <c r="W1084" s="7091"/>
      <c r="X1084" s="7735"/>
      <c r="Y1084" s="7091"/>
      <c r="Z1084" s="7091"/>
      <c r="AA1084" s="7732"/>
      <c r="AB1084" s="7091"/>
      <c r="AC1084" s="5050"/>
      <c r="AD1084" s="5083"/>
      <c r="AE1084" s="5050"/>
      <c r="AF1084" s="4550"/>
      <c r="AG1084" s="4550"/>
    </row>
    <row r="1085" spans="1:33" s="6147" customFormat="1" ht="27.95" customHeight="1">
      <c r="A1085" s="7733"/>
      <c r="B1085" s="7682"/>
      <c r="C1085" s="7727"/>
      <c r="D1085" s="7727"/>
      <c r="E1085" s="7727"/>
      <c r="F1085" s="6572"/>
      <c r="G1085" s="7091"/>
      <c r="H1085" s="7728"/>
      <c r="I1085" s="7729"/>
      <c r="J1085" s="7682"/>
      <c r="K1085" s="7682"/>
      <c r="L1085" s="7682"/>
      <c r="M1085" s="7031"/>
      <c r="N1085" s="7091"/>
      <c r="O1085" s="4983"/>
      <c r="P1085" s="4983"/>
      <c r="Q1085" s="7682"/>
      <c r="R1085" s="7091"/>
      <c r="S1085" s="7091"/>
      <c r="T1085" s="7091"/>
      <c r="U1085" s="7091"/>
      <c r="V1085" s="7548"/>
      <c r="W1085" s="7091"/>
      <c r="X1085" s="7548"/>
      <c r="Y1085" s="7091"/>
      <c r="Z1085" s="7091"/>
      <c r="AA1085" s="7732"/>
      <c r="AB1085" s="7091"/>
      <c r="AC1085" s="5050"/>
      <c r="AD1085" s="5083"/>
      <c r="AE1085" s="5050"/>
      <c r="AF1085" s="4550"/>
      <c r="AG1085" s="4550"/>
    </row>
    <row r="1086" spans="1:33" s="6147" customFormat="1" ht="27.95" customHeight="1">
      <c r="A1086" s="7362"/>
      <c r="B1086" s="7656"/>
      <c r="C1086" s="7727"/>
      <c r="D1086" s="7727"/>
      <c r="E1086" s="7727"/>
      <c r="F1086" s="6572"/>
      <c r="G1086" s="7091"/>
      <c r="H1086" s="7737"/>
      <c r="I1086" s="7682"/>
      <c r="J1086" s="7656"/>
      <c r="K1086" s="7682"/>
      <c r="L1086" s="7682"/>
      <c r="M1086" s="7031"/>
      <c r="N1086" s="7091"/>
      <c r="O1086" s="4983"/>
      <c r="P1086" s="4983"/>
      <c r="Q1086" s="7682"/>
      <c r="R1086" s="7091"/>
      <c r="S1086" s="7091"/>
      <c r="T1086" s="7091"/>
      <c r="U1086" s="7091"/>
      <c r="V1086" s="7491"/>
      <c r="W1086" s="7091"/>
      <c r="X1086" s="7491"/>
      <c r="Y1086" s="7091"/>
      <c r="Z1086" s="7091"/>
      <c r="AA1086" s="7732"/>
      <c r="AB1086" s="7091"/>
      <c r="AC1086" s="5050"/>
      <c r="AD1086" s="5083"/>
      <c r="AE1086" s="5050"/>
      <c r="AF1086" s="4550"/>
      <c r="AG1086" s="4550"/>
    </row>
    <row r="1087" spans="1:33" s="6147" customFormat="1" ht="27.95" customHeight="1">
      <c r="A1087" s="7333"/>
      <c r="B1087" s="7139"/>
      <c r="C1087" s="7727"/>
      <c r="D1087" s="7727"/>
      <c r="E1087" s="7081"/>
      <c r="F1087" s="6572"/>
      <c r="G1087" s="7091"/>
      <c r="H1087" s="7728"/>
      <c r="I1087" s="7682"/>
      <c r="J1087" s="7139"/>
      <c r="K1087" s="7682"/>
      <c r="L1087" s="7682"/>
      <c r="M1087" s="7031"/>
      <c r="N1087" s="7091"/>
      <c r="O1087" s="4983"/>
      <c r="P1087" s="4983"/>
      <c r="Q1087" s="7682"/>
      <c r="R1087" s="7091"/>
      <c r="S1087" s="7091"/>
      <c r="T1087" s="7091"/>
      <c r="U1087" s="7091"/>
      <c r="V1087" s="7491"/>
      <c r="W1087" s="7091"/>
      <c r="X1087" s="7491"/>
      <c r="Y1087" s="7091"/>
      <c r="Z1087" s="7091"/>
      <c r="AA1087" s="7732"/>
      <c r="AB1087" s="7091"/>
      <c r="AC1087" s="5050"/>
      <c r="AD1087" s="5083"/>
      <c r="AE1087" s="5050"/>
      <c r="AF1087" s="4550"/>
      <c r="AG1087" s="4550"/>
    </row>
    <row r="1088" spans="1:33" s="6147" customFormat="1" ht="27.95" customHeight="1">
      <c r="A1088" s="7738"/>
      <c r="B1088" s="7196"/>
      <c r="C1088" s="7727"/>
      <c r="D1088" s="7727"/>
      <c r="E1088" s="4981"/>
      <c r="F1088" s="6572"/>
      <c r="G1088" s="7091"/>
      <c r="H1088" s="7739"/>
      <c r="I1088" s="7729"/>
      <c r="J1088" s="7196"/>
      <c r="K1088" s="7196"/>
      <c r="L1088" s="7682"/>
      <c r="M1088" s="7031"/>
      <c r="N1088" s="7091"/>
      <c r="O1088" s="4983"/>
      <c r="P1088" s="4983"/>
      <c r="Q1088" s="7196"/>
      <c r="R1088" s="7091"/>
      <c r="S1088" s="7091"/>
      <c r="T1088" s="7091"/>
      <c r="U1088" s="7091"/>
      <c r="V1088" s="7091"/>
      <c r="W1088" s="7091"/>
      <c r="X1088" s="7091"/>
      <c r="Y1088" s="7091"/>
      <c r="Z1088" s="7091"/>
      <c r="AA1088" s="7732"/>
      <c r="AB1088" s="7091"/>
      <c r="AC1088" s="5050"/>
      <c r="AD1088" s="5083"/>
      <c r="AE1088" s="5050"/>
      <c r="AF1088" s="4550"/>
      <c r="AG1088" s="4550"/>
    </row>
    <row r="1089" spans="1:33" s="6147" customFormat="1" ht="27.95" customHeight="1">
      <c r="A1089" s="7332"/>
      <c r="B1089" s="7417"/>
      <c r="C1089" s="7740"/>
      <c r="D1089" s="7727"/>
      <c r="E1089" s="7727"/>
      <c r="F1089" s="6572"/>
      <c r="G1089" s="7091"/>
      <c r="H1089" s="7739"/>
      <c r="I1089" s="7729"/>
      <c r="J1089" s="7417"/>
      <c r="K1089" s="7196"/>
      <c r="L1089" s="7196"/>
      <c r="M1089" s="7031"/>
      <c r="N1089" s="7091"/>
      <c r="O1089" s="4983"/>
      <c r="P1089" s="4983"/>
      <c r="Q1089" s="7196"/>
      <c r="R1089" s="7091"/>
      <c r="S1089" s="7091"/>
      <c r="T1089" s="7091"/>
      <c r="U1089" s="7091"/>
      <c r="V1089" s="7741"/>
      <c r="W1089" s="7091"/>
      <c r="X1089" s="7741"/>
      <c r="Y1089" s="7091"/>
      <c r="Z1089" s="7091"/>
      <c r="AA1089" s="7732"/>
      <c r="AB1089" s="7091"/>
      <c r="AC1089" s="5050"/>
      <c r="AD1089" s="5083"/>
      <c r="AE1089" s="5050"/>
      <c r="AF1089" s="4550"/>
      <c r="AG1089" s="4550"/>
    </row>
    <row r="1090" spans="1:33" s="6147" customFormat="1" ht="27.95" customHeight="1">
      <c r="A1090" s="7350"/>
      <c r="B1090" s="7403"/>
      <c r="C1090" s="7727"/>
      <c r="D1090" s="7727"/>
      <c r="E1090" s="7727"/>
      <c r="F1090" s="6572"/>
      <c r="G1090" s="7091"/>
      <c r="H1090" s="7739"/>
      <c r="I1090" s="7729"/>
      <c r="J1090" s="7403"/>
      <c r="K1090" s="7730"/>
      <c r="L1090" s="7196"/>
      <c r="M1090" s="7031"/>
      <c r="N1090" s="7091"/>
      <c r="O1090" s="4983"/>
      <c r="P1090" s="4983"/>
      <c r="Q1090" s="7196"/>
      <c r="R1090" s="7091"/>
      <c r="S1090" s="7091"/>
      <c r="T1090" s="7091"/>
      <c r="U1090" s="7091"/>
      <c r="V1090" s="7741"/>
      <c r="W1090" s="7091"/>
      <c r="X1090" s="7741"/>
      <c r="Y1090" s="7091"/>
      <c r="Z1090" s="7091"/>
      <c r="AA1090" s="7732"/>
      <c r="AB1090" s="7091"/>
      <c r="AC1090" s="5050"/>
      <c r="AD1090" s="5083"/>
      <c r="AE1090" s="5050"/>
      <c r="AF1090" s="4550"/>
      <c r="AG1090" s="4550"/>
    </row>
    <row r="1091" spans="1:33" s="6147" customFormat="1" ht="27.95" customHeight="1">
      <c r="A1091" s="7332"/>
      <c r="B1091" s="7417"/>
      <c r="C1091" s="7740"/>
      <c r="D1091" s="7727"/>
      <c r="E1091" s="7727"/>
      <c r="F1091" s="6572"/>
      <c r="G1091" s="7091"/>
      <c r="H1091" s="7739"/>
      <c r="I1091" s="7729"/>
      <c r="J1091" s="7417"/>
      <c r="K1091" s="7730"/>
      <c r="L1091" s="7196"/>
      <c r="M1091" s="7031"/>
      <c r="N1091" s="7091"/>
      <c r="O1091" s="4983"/>
      <c r="P1091" s="4983"/>
      <c r="Q1091" s="7196"/>
      <c r="R1091" s="7091"/>
      <c r="S1091" s="7091"/>
      <c r="T1091" s="7091"/>
      <c r="U1091" s="7091"/>
      <c r="V1091" s="7092"/>
      <c r="W1091" s="7091"/>
      <c r="X1091" s="7092"/>
      <c r="Y1091" s="7091"/>
      <c r="Z1091" s="7091"/>
      <c r="AA1091" s="7732"/>
      <c r="AB1091" s="7091"/>
      <c r="AC1091" s="5050"/>
      <c r="AD1091" s="5083"/>
      <c r="AE1091" s="5050"/>
      <c r="AF1091" s="4550"/>
      <c r="AG1091" s="4550"/>
    </row>
    <row r="1092" spans="1:33" s="6147" customFormat="1" ht="27.95" customHeight="1">
      <c r="A1092" s="7350"/>
      <c r="B1092" s="7403"/>
      <c r="C1092" s="7727"/>
      <c r="D1092" s="7727"/>
      <c r="E1092" s="7727"/>
      <c r="F1092" s="6572"/>
      <c r="G1092" s="7091"/>
      <c r="H1092" s="7739"/>
      <c r="I1092" s="7729"/>
      <c r="J1092" s="7403"/>
      <c r="K1092" s="7730"/>
      <c r="L1092" s="7196"/>
      <c r="M1092" s="7031"/>
      <c r="N1092" s="7091"/>
      <c r="O1092" s="4983"/>
      <c r="P1092" s="4983"/>
      <c r="Q1092" s="7196"/>
      <c r="R1092" s="7091"/>
      <c r="S1092" s="7091"/>
      <c r="T1092" s="7091"/>
      <c r="U1092" s="7091"/>
      <c r="V1092" s="7742"/>
      <c r="W1092" s="7091"/>
      <c r="X1092" s="7742"/>
      <c r="Y1092" s="7091"/>
      <c r="Z1092" s="7091"/>
      <c r="AA1092" s="7732"/>
      <c r="AB1092" s="7091"/>
      <c r="AC1092" s="5050"/>
      <c r="AD1092" s="5083"/>
      <c r="AE1092" s="5050"/>
      <c r="AF1092" s="4550"/>
      <c r="AG1092" s="4550"/>
    </row>
    <row r="1093" spans="1:33" s="6147" customFormat="1" ht="27.95" customHeight="1">
      <c r="A1093" s="7585"/>
      <c r="B1093" s="7393"/>
      <c r="C1093" s="7727"/>
      <c r="D1093" s="7727"/>
      <c r="E1093" s="7081"/>
      <c r="F1093" s="6572"/>
      <c r="G1093" s="7091"/>
      <c r="H1093" s="7739"/>
      <c r="I1093" s="7729"/>
      <c r="J1093" s="7393"/>
      <c r="K1093" s="7730"/>
      <c r="L1093" s="7196"/>
      <c r="M1093" s="7031"/>
      <c r="N1093" s="7091"/>
      <c r="O1093" s="4983"/>
      <c r="P1093" s="4983"/>
      <c r="Q1093" s="7196"/>
      <c r="R1093" s="7091"/>
      <c r="S1093" s="7091"/>
      <c r="T1093" s="7091"/>
      <c r="U1093" s="7091"/>
      <c r="V1093" s="7742"/>
      <c r="W1093" s="7091"/>
      <c r="X1093" s="7742"/>
      <c r="Y1093" s="7091"/>
      <c r="Z1093" s="7091"/>
      <c r="AA1093" s="7732"/>
      <c r="AB1093" s="7091"/>
      <c r="AC1093" s="5050"/>
      <c r="AD1093" s="5083"/>
      <c r="AE1093" s="5050"/>
      <c r="AF1093" s="4550"/>
      <c r="AG1093" s="4550"/>
    </row>
    <row r="1094" spans="1:33" s="6147" customFormat="1" ht="27.95" customHeight="1">
      <c r="A1094" s="7234"/>
      <c r="B1094" s="7536"/>
      <c r="C1094" s="7727"/>
      <c r="D1094" s="7727"/>
      <c r="E1094" s="7727"/>
      <c r="F1094" s="6572"/>
      <c r="G1094" s="7091"/>
      <c r="H1094" s="7739"/>
      <c r="I1094" s="7729"/>
      <c r="J1094" s="7536"/>
      <c r="K1094" s="7743"/>
      <c r="L1094" s="7196"/>
      <c r="M1094" s="7031"/>
      <c r="N1094" s="7091"/>
      <c r="O1094" s="4983"/>
      <c r="P1094" s="4983"/>
      <c r="Q1094" s="7196"/>
      <c r="R1094" s="7091"/>
      <c r="S1094" s="7091"/>
      <c r="T1094" s="7091"/>
      <c r="U1094" s="7091"/>
      <c r="V1094" s="7744"/>
      <c r="W1094" s="7091"/>
      <c r="X1094" s="7744"/>
      <c r="Y1094" s="7091"/>
      <c r="Z1094" s="7091"/>
      <c r="AA1094" s="7732"/>
      <c r="AB1094" s="7091"/>
      <c r="AC1094" s="5050"/>
      <c r="AD1094" s="5083"/>
      <c r="AE1094" s="5050"/>
      <c r="AF1094" s="4550"/>
      <c r="AG1094" s="4550"/>
    </row>
    <row r="1095" spans="1:33" s="6147" customFormat="1" ht="27.95" customHeight="1">
      <c r="A1095" s="7738"/>
      <c r="B1095" s="7745"/>
      <c r="C1095" s="7727"/>
      <c r="D1095" s="7740"/>
      <c r="E1095" s="7727"/>
      <c r="F1095" s="6572"/>
      <c r="G1095" s="7091"/>
      <c r="H1095" s="7739"/>
      <c r="I1095" s="7729"/>
      <c r="J1095" s="7196"/>
      <c r="K1095" s="7730"/>
      <c r="L1095" s="7196"/>
      <c r="M1095" s="7031"/>
      <c r="N1095" s="7091"/>
      <c r="O1095" s="4983"/>
      <c r="P1095" s="4983"/>
      <c r="Q1095" s="7196"/>
      <c r="R1095" s="7091"/>
      <c r="S1095" s="7091"/>
      <c r="T1095" s="7091"/>
      <c r="U1095" s="7091"/>
      <c r="V1095" s="7744"/>
      <c r="W1095" s="7091"/>
      <c r="X1095" s="7744"/>
      <c r="Y1095" s="7091"/>
      <c r="Z1095" s="7091"/>
      <c r="AA1095" s="7732"/>
      <c r="AB1095" s="7091"/>
      <c r="AC1095" s="5050"/>
      <c r="AD1095" s="5083"/>
      <c r="AE1095" s="5050"/>
      <c r="AF1095" s="4550"/>
      <c r="AG1095" s="4550"/>
    </row>
    <row r="1096" spans="1:33" s="6147" customFormat="1" ht="27.95" customHeight="1">
      <c r="A1096" s="7738"/>
      <c r="B1096" s="7196"/>
      <c r="C1096" s="7727"/>
      <c r="D1096" s="7727"/>
      <c r="E1096" s="7081"/>
      <c r="F1096" s="6572"/>
      <c r="G1096" s="7091"/>
      <c r="H1096" s="7739"/>
      <c r="I1096" s="7729"/>
      <c r="J1096" s="7746"/>
      <c r="K1096" s="7196"/>
      <c r="L1096" s="7196"/>
      <c r="M1096" s="7031"/>
      <c r="N1096" s="7091"/>
      <c r="O1096" s="4983"/>
      <c r="P1096" s="4983"/>
      <c r="Q1096" s="7196"/>
      <c r="R1096" s="7091"/>
      <c r="S1096" s="7091"/>
      <c r="T1096" s="7091"/>
      <c r="U1096" s="7091"/>
      <c r="V1096" s="7744"/>
      <c r="W1096" s="7091"/>
      <c r="X1096" s="7744"/>
      <c r="Y1096" s="7091"/>
      <c r="Z1096" s="7091"/>
      <c r="AA1096" s="7732"/>
      <c r="AB1096" s="7091"/>
      <c r="AC1096" s="5050"/>
      <c r="AD1096" s="5083"/>
      <c r="AE1096" s="5050"/>
      <c r="AF1096" s="4550"/>
      <c r="AG1096" s="4550"/>
    </row>
    <row r="1097" spans="1:33" s="6147" customFormat="1" ht="27.95" customHeight="1">
      <c r="A1097" s="7738"/>
      <c r="B1097" s="7142"/>
      <c r="C1097" s="7727"/>
      <c r="D1097" s="7727"/>
      <c r="E1097" s="4981"/>
      <c r="F1097" s="6572"/>
      <c r="G1097" s="7091"/>
      <c r="H1097" s="7739"/>
      <c r="I1097" s="7729"/>
      <c r="J1097" s="7142"/>
      <c r="K1097" s="7730"/>
      <c r="L1097" s="7196"/>
      <c r="M1097" s="7031"/>
      <c r="N1097" s="7091"/>
      <c r="O1097" s="4983"/>
      <c r="P1097" s="4983"/>
      <c r="Q1097" s="7196"/>
      <c r="R1097" s="7091"/>
      <c r="S1097" s="7091"/>
      <c r="T1097" s="7091"/>
      <c r="U1097" s="7091"/>
      <c r="V1097" s="7744"/>
      <c r="W1097" s="7091"/>
      <c r="X1097" s="7744"/>
      <c r="Y1097" s="7091"/>
      <c r="Z1097" s="7091"/>
      <c r="AA1097" s="7732"/>
      <c r="AB1097" s="7091"/>
      <c r="AC1097" s="5050"/>
      <c r="AD1097" s="5083"/>
      <c r="AE1097" s="5050"/>
      <c r="AF1097" s="4550"/>
      <c r="AG1097" s="4550"/>
    </row>
    <row r="1098" spans="1:33" s="6147" customFormat="1" ht="27.95" customHeight="1">
      <c r="A1098" s="7738"/>
      <c r="B1098" s="7196"/>
      <c r="C1098" s="7727"/>
      <c r="D1098" s="7727"/>
      <c r="E1098" s="7081"/>
      <c r="F1098" s="6572"/>
      <c r="G1098" s="7091"/>
      <c r="H1098" s="7739"/>
      <c r="I1098" s="7729"/>
      <c r="J1098" s="7196"/>
      <c r="K1098" s="7196"/>
      <c r="L1098" s="7196"/>
      <c r="M1098" s="7031"/>
      <c r="N1098" s="7091"/>
      <c r="O1098" s="4983"/>
      <c r="P1098" s="4983"/>
      <c r="Q1098" s="7196"/>
      <c r="R1098" s="7091"/>
      <c r="S1098" s="7091"/>
      <c r="T1098" s="7091"/>
      <c r="U1098" s="7091"/>
      <c r="V1098" s="7747"/>
      <c r="W1098" s="7091"/>
      <c r="X1098" s="7747"/>
      <c r="Y1098" s="7091"/>
      <c r="Z1098" s="7091"/>
      <c r="AA1098" s="7732"/>
      <c r="AB1098" s="7091"/>
      <c r="AC1098" s="5050"/>
      <c r="AD1098" s="5083"/>
      <c r="AE1098" s="5050"/>
      <c r="AF1098" s="4550"/>
      <c r="AG1098" s="4550"/>
    </row>
    <row r="1099" spans="1:33" s="6147" customFormat="1" ht="27.95" customHeight="1">
      <c r="A1099" s="7738"/>
      <c r="B1099" s="7196"/>
      <c r="C1099" s="7727"/>
      <c r="D1099" s="7727"/>
      <c r="E1099" s="7081"/>
      <c r="F1099" s="6572"/>
      <c r="G1099" s="7091"/>
      <c r="H1099" s="7739"/>
      <c r="I1099" s="7729"/>
      <c r="J1099" s="7196"/>
      <c r="K1099" s="7196"/>
      <c r="L1099" s="7196"/>
      <c r="M1099" s="7031"/>
      <c r="N1099" s="7091"/>
      <c r="O1099" s="4983"/>
      <c r="P1099" s="4983"/>
      <c r="Q1099" s="7196"/>
      <c r="R1099" s="7091"/>
      <c r="S1099" s="7091"/>
      <c r="T1099" s="7091"/>
      <c r="U1099" s="7091"/>
      <c r="V1099" s="7748"/>
      <c r="W1099" s="7091"/>
      <c r="X1099" s="7748"/>
      <c r="Y1099" s="7091"/>
      <c r="Z1099" s="7091"/>
      <c r="AA1099" s="7732"/>
      <c r="AB1099" s="7091"/>
      <c r="AC1099" s="5050"/>
      <c r="AD1099" s="5083"/>
      <c r="AE1099" s="5050"/>
      <c r="AF1099" s="4550"/>
      <c r="AG1099" s="4550"/>
    </row>
    <row r="1100" spans="1:33" s="6147" customFormat="1" ht="27.95" customHeight="1">
      <c r="A1100" s="7332"/>
      <c r="B1100" s="7417"/>
      <c r="C1100" s="7727"/>
      <c r="D1100" s="7727"/>
      <c r="E1100" s="7727"/>
      <c r="F1100" s="6572"/>
      <c r="G1100" s="7091"/>
      <c r="H1100" s="7739"/>
      <c r="I1100" s="7196"/>
      <c r="J1100" s="7417"/>
      <c r="K1100" s="7196"/>
      <c r="L1100" s="7196"/>
      <c r="M1100" s="7031"/>
      <c r="N1100" s="7091"/>
      <c r="O1100" s="4983"/>
      <c r="P1100" s="4983"/>
      <c r="Q1100" s="7196"/>
      <c r="R1100" s="7091"/>
      <c r="S1100" s="7091"/>
      <c r="T1100" s="7091"/>
      <c r="U1100" s="7091"/>
      <c r="V1100" s="7749"/>
      <c r="W1100" s="7091"/>
      <c r="X1100" s="7749"/>
      <c r="Y1100" s="7091"/>
      <c r="Z1100" s="7091"/>
      <c r="AA1100" s="7732"/>
      <c r="AB1100" s="7091"/>
      <c r="AC1100" s="5050"/>
      <c r="AD1100" s="5083"/>
      <c r="AE1100" s="5050"/>
      <c r="AF1100" s="4550"/>
      <c r="AG1100" s="4550"/>
    </row>
    <row r="1101" spans="1:33" s="6147" customFormat="1" ht="27.95" customHeight="1">
      <c r="A1101" s="7265"/>
      <c r="B1101" s="4550"/>
      <c r="C1101" s="4981"/>
      <c r="D1101" s="4981"/>
      <c r="E1101" s="4981"/>
      <c r="F1101" s="6572"/>
      <c r="G1101" s="4550"/>
      <c r="H1101" s="7750"/>
      <c r="I1101" s="4550"/>
      <c r="J1101" s="4550"/>
      <c r="K1101" s="4550"/>
      <c r="L1101" s="7751"/>
      <c r="M1101" s="4550"/>
      <c r="N1101" s="4550"/>
      <c r="O1101" s="4983"/>
      <c r="P1101" s="4983"/>
      <c r="Q1101" s="4550"/>
      <c r="R1101" s="4550"/>
      <c r="S1101" s="4550"/>
      <c r="T1101" s="4550"/>
      <c r="U1101" s="4550"/>
      <c r="V1101" s="7749"/>
      <c r="W1101" s="4550"/>
      <c r="X1101" s="7749"/>
      <c r="Y1101" s="4550"/>
      <c r="Z1101" s="4550"/>
      <c r="AA1101" s="4893"/>
      <c r="AB1101" s="4550"/>
      <c r="AC1101" s="5050"/>
      <c r="AD1101" s="5083"/>
      <c r="AE1101" s="5050"/>
      <c r="AF1101" s="4550"/>
      <c r="AG1101" s="4550"/>
    </row>
    <row r="1102" spans="1:33" s="6147" customFormat="1" ht="27.95" customHeight="1">
      <c r="A1102" s="7752"/>
      <c r="B1102" s="4550"/>
      <c r="C1102" s="4981"/>
      <c r="D1102" s="4981"/>
      <c r="E1102" s="4981"/>
      <c r="F1102" s="6572"/>
      <c r="G1102" s="4550"/>
      <c r="H1102" s="7753"/>
      <c r="I1102" s="4550"/>
      <c r="J1102" s="4550"/>
      <c r="K1102" s="4550"/>
      <c r="L1102" s="7100"/>
      <c r="M1102" s="7031"/>
      <c r="N1102" s="4550"/>
      <c r="O1102" s="4983"/>
      <c r="P1102" s="4983"/>
      <c r="Q1102" s="7339"/>
      <c r="R1102" s="4550"/>
      <c r="S1102" s="4550"/>
      <c r="T1102" s="4550"/>
      <c r="U1102" s="4550"/>
      <c r="V1102" s="4550"/>
      <c r="W1102" s="4550"/>
      <c r="X1102" s="4550"/>
      <c r="Y1102" s="4550"/>
      <c r="Z1102" s="4550"/>
      <c r="AA1102" s="4893"/>
      <c r="AB1102" s="4550"/>
      <c r="AC1102" s="5050"/>
      <c r="AD1102" s="5083"/>
      <c r="AE1102" s="5050"/>
      <c r="AF1102" s="4550"/>
      <c r="AG1102" s="4550"/>
    </row>
    <row r="1103" spans="1:33" s="6147" customFormat="1" ht="27.95" customHeight="1">
      <c r="A1103" s="7582"/>
      <c r="B1103" s="4550"/>
      <c r="C1103" s="4981"/>
      <c r="D1103" s="4981"/>
      <c r="E1103" s="7081"/>
      <c r="F1103" s="6572"/>
      <c r="G1103" s="4550"/>
      <c r="H1103" s="7754"/>
      <c r="I1103" s="4550"/>
      <c r="J1103" s="7582"/>
      <c r="K1103" s="7582"/>
      <c r="L1103" s="7751"/>
      <c r="M1103" s="7031"/>
      <c r="N1103" s="4550"/>
      <c r="O1103" s="4983"/>
      <c r="P1103" s="4983"/>
      <c r="Q1103" s="7582"/>
      <c r="R1103" s="4550"/>
      <c r="S1103" s="4550"/>
      <c r="T1103" s="4550"/>
      <c r="U1103" s="4550"/>
      <c r="V1103" s="4550"/>
      <c r="W1103" s="4550"/>
      <c r="X1103" s="4550"/>
      <c r="Y1103" s="4550"/>
      <c r="Z1103" s="4550"/>
      <c r="AA1103" s="4893"/>
      <c r="AB1103" s="4550"/>
      <c r="AC1103" s="5050"/>
      <c r="AD1103" s="5083"/>
      <c r="AE1103" s="5050"/>
      <c r="AF1103" s="4550"/>
      <c r="AG1103" s="4550"/>
    </row>
    <row r="1104" spans="1:33" s="6147" customFormat="1" ht="27.95" customHeight="1">
      <c r="A1104" s="7333"/>
      <c r="B1104" s="7333"/>
      <c r="C1104" s="4981"/>
      <c r="D1104" s="4981"/>
      <c r="E1104" s="4981"/>
      <c r="F1104" s="6572"/>
      <c r="G1104" s="4550"/>
      <c r="H1104" s="7754"/>
      <c r="I1104" s="4550"/>
      <c r="J1104" s="7333"/>
      <c r="K1104" s="7279"/>
      <c r="L1104" s="7743"/>
      <c r="M1104" s="4550"/>
      <c r="N1104" s="4550"/>
      <c r="O1104" s="4983"/>
      <c r="P1104" s="4983"/>
      <c r="Q1104" s="7582"/>
      <c r="R1104" s="4550"/>
      <c r="S1104" s="4550"/>
      <c r="T1104" s="4550"/>
      <c r="U1104" s="4550"/>
      <c r="V1104" s="4550"/>
      <c r="W1104" s="4550"/>
      <c r="X1104" s="4550"/>
      <c r="Y1104" s="4550"/>
      <c r="Z1104" s="4550"/>
      <c r="AA1104" s="4893"/>
      <c r="AB1104" s="4550"/>
      <c r="AC1104" s="5050"/>
      <c r="AD1104" s="5083"/>
      <c r="AE1104" s="5050"/>
      <c r="AF1104" s="4550"/>
      <c r="AG1104" s="4550"/>
    </row>
    <row r="1105" spans="1:33" s="6147" customFormat="1" ht="27.95" customHeight="1">
      <c r="A1105" s="7582"/>
      <c r="B1105" s="7755"/>
      <c r="C1105" s="4981"/>
      <c r="D1105" s="4981"/>
      <c r="E1105" s="4981"/>
      <c r="F1105" s="6572"/>
      <c r="G1105" s="4550"/>
      <c r="H1105" s="7754"/>
      <c r="I1105" s="4550"/>
      <c r="J1105" s="7582"/>
      <c r="K1105" s="7582"/>
      <c r="L1105" s="7743"/>
      <c r="M1105" s="4550"/>
      <c r="N1105" s="4550"/>
      <c r="O1105" s="4983"/>
      <c r="P1105" s="4983"/>
      <c r="Q1105" s="7582"/>
      <c r="R1105" s="4550"/>
      <c r="S1105" s="4550"/>
      <c r="T1105" s="4550"/>
      <c r="U1105" s="4550"/>
      <c r="V1105" s="7735"/>
      <c r="W1105" s="4550"/>
      <c r="X1105" s="7735"/>
      <c r="Y1105" s="4550"/>
      <c r="Z1105" s="4550"/>
      <c r="AA1105" s="4893"/>
      <c r="AB1105" s="4550"/>
      <c r="AC1105" s="5050"/>
      <c r="AD1105" s="5083"/>
      <c r="AE1105" s="5050"/>
      <c r="AF1105" s="4550"/>
      <c r="AG1105" s="4550"/>
    </row>
    <row r="1106" spans="1:33" s="6147" customFormat="1" ht="27.95" customHeight="1">
      <c r="A1106" s="7599"/>
      <c r="B1106" s="7332"/>
      <c r="C1106" s="4981"/>
      <c r="D1106" s="4981"/>
      <c r="E1106" s="4981"/>
      <c r="F1106" s="6572"/>
      <c r="G1106" s="4550"/>
      <c r="H1106" s="7754"/>
      <c r="I1106" s="4550"/>
      <c r="J1106" s="7332"/>
      <c r="K1106" s="7279"/>
      <c r="L1106" s="7743"/>
      <c r="M1106" s="7031"/>
      <c r="N1106" s="4550"/>
      <c r="O1106" s="4983"/>
      <c r="P1106" s="4983"/>
      <c r="Q1106" s="7582"/>
      <c r="R1106" s="4550"/>
      <c r="S1106" s="4550"/>
      <c r="T1106" s="4550"/>
      <c r="U1106" s="4550"/>
      <c r="V1106" s="7280"/>
      <c r="W1106" s="4550"/>
      <c r="X1106" s="7280"/>
      <c r="Y1106" s="4550"/>
      <c r="Z1106" s="4550"/>
      <c r="AA1106" s="4893"/>
      <c r="AB1106" s="4550"/>
      <c r="AC1106" s="5050"/>
      <c r="AD1106" s="5083"/>
      <c r="AE1106" s="5050"/>
      <c r="AF1106" s="4550"/>
      <c r="AG1106" s="4550"/>
    </row>
    <row r="1107" spans="1:33" s="6147" customFormat="1" ht="27.95" customHeight="1">
      <c r="A1107" s="7195"/>
      <c r="B1107" s="4550"/>
      <c r="C1107" s="4981"/>
      <c r="D1107" s="4981"/>
      <c r="E1107" s="4981"/>
      <c r="F1107" s="6572"/>
      <c r="G1107" s="4550"/>
      <c r="H1107" s="7754"/>
      <c r="I1107" s="4550"/>
      <c r="J1107" s="7195"/>
      <c r="K1107" s="7582"/>
      <c r="L1107" s="7743"/>
      <c r="M1107" s="4550"/>
      <c r="N1107" s="4550"/>
      <c r="O1107" s="4983"/>
      <c r="P1107" s="4983"/>
      <c r="Q1107" s="7582"/>
      <c r="R1107" s="4550"/>
      <c r="S1107" s="4550"/>
      <c r="T1107" s="4550"/>
      <c r="U1107" s="4550"/>
      <c r="V1107" s="7280"/>
      <c r="W1107" s="4550"/>
      <c r="X1107" s="7280"/>
      <c r="Y1107" s="4550"/>
      <c r="Z1107" s="4550"/>
      <c r="AA1107" s="4893"/>
      <c r="AB1107" s="4550"/>
      <c r="AC1107" s="5050"/>
      <c r="AD1107" s="5083"/>
      <c r="AE1107" s="5050"/>
      <c r="AF1107" s="4550"/>
      <c r="AG1107" s="4550"/>
    </row>
    <row r="1108" spans="1:33" s="6147" customFormat="1" ht="27.95" customHeight="1">
      <c r="A1108" s="7582"/>
      <c r="B1108" s="7582"/>
      <c r="C1108" s="4981"/>
      <c r="D1108" s="4981"/>
      <c r="E1108" s="4981"/>
      <c r="F1108" s="6572"/>
      <c r="G1108" s="4550"/>
      <c r="H1108" s="7754"/>
      <c r="I1108" s="4550"/>
      <c r="J1108" s="7582"/>
      <c r="K1108" s="7582"/>
      <c r="L1108" s="7743"/>
      <c r="M1108" s="7031"/>
      <c r="N1108" s="4550"/>
      <c r="O1108" s="4983"/>
      <c r="P1108" s="4983"/>
      <c r="Q1108" s="7582"/>
      <c r="R1108" s="4550"/>
      <c r="S1108" s="4550"/>
      <c r="T1108" s="4550"/>
      <c r="U1108" s="4550"/>
      <c r="V1108" s="7744"/>
      <c r="W1108" s="4550"/>
      <c r="X1108" s="7744"/>
      <c r="Y1108" s="4550"/>
      <c r="Z1108" s="4550"/>
      <c r="AA1108" s="4893"/>
      <c r="AB1108" s="4550"/>
      <c r="AC1108" s="5050"/>
      <c r="AD1108" s="5083"/>
      <c r="AE1108" s="5050"/>
      <c r="AF1108" s="4550"/>
      <c r="AG1108" s="4550"/>
    </row>
    <row r="1109" spans="1:33" s="6147" customFormat="1" ht="27.95" customHeight="1">
      <c r="A1109" s="7582"/>
      <c r="B1109" s="4550"/>
      <c r="C1109" s="4981"/>
      <c r="D1109" s="4981"/>
      <c r="E1109" s="4981"/>
      <c r="F1109" s="6572"/>
      <c r="G1109" s="4550"/>
      <c r="H1109" s="7754"/>
      <c r="I1109" s="4550"/>
      <c r="J1109" s="4550"/>
      <c r="K1109" s="7582"/>
      <c r="L1109" s="7743"/>
      <c r="M1109" s="4550"/>
      <c r="N1109" s="4550"/>
      <c r="O1109" s="4983"/>
      <c r="P1109" s="4983"/>
      <c r="Q1109" s="7582"/>
      <c r="R1109" s="4550"/>
      <c r="S1109" s="4550"/>
      <c r="T1109" s="4550"/>
      <c r="U1109" s="4550"/>
      <c r="V1109" s="4550"/>
      <c r="W1109" s="4550"/>
      <c r="X1109" s="4550"/>
      <c r="Y1109" s="4550"/>
      <c r="Z1109" s="4550"/>
      <c r="AA1109" s="4893"/>
      <c r="AB1109" s="4550"/>
      <c r="AC1109" s="5050"/>
      <c r="AD1109" s="5083"/>
      <c r="AE1109" s="5050"/>
      <c r="AF1109" s="4550"/>
      <c r="AG1109" s="4550"/>
    </row>
    <row r="1110" spans="1:33" s="6147" customFormat="1" ht="27.95" customHeight="1">
      <c r="A1110" s="7582"/>
      <c r="B1110" s="7582"/>
      <c r="C1110" s="4981"/>
      <c r="D1110" s="4981"/>
      <c r="E1110" s="4981"/>
      <c r="F1110" s="6572"/>
      <c r="G1110" s="4550"/>
      <c r="H1110" s="7754"/>
      <c r="I1110" s="7582"/>
      <c r="J1110" s="7582"/>
      <c r="K1110" s="7582"/>
      <c r="L1110" s="7743"/>
      <c r="M1110" s="4550"/>
      <c r="N1110" s="4550"/>
      <c r="O1110" s="4983"/>
      <c r="P1110" s="4983"/>
      <c r="Q1110" s="7582"/>
      <c r="R1110" s="4550"/>
      <c r="S1110" s="4550"/>
      <c r="T1110" s="4550"/>
      <c r="U1110" s="4550"/>
      <c r="V1110" s="4550"/>
      <c r="W1110" s="4550"/>
      <c r="X1110" s="4550"/>
      <c r="Y1110" s="4550"/>
      <c r="Z1110" s="4550"/>
      <c r="AA1110" s="4893"/>
      <c r="AB1110" s="4550"/>
      <c r="AC1110" s="5050"/>
      <c r="AD1110" s="5083"/>
      <c r="AE1110" s="5050"/>
      <c r="AF1110" s="4550"/>
      <c r="AG1110" s="4550"/>
    </row>
    <row r="1111" spans="1:33" s="6147" customFormat="1" ht="27.95" customHeight="1">
      <c r="A1111" s="7756"/>
      <c r="B1111" s="4550"/>
      <c r="C1111" s="4981"/>
      <c r="D1111" s="4981"/>
      <c r="E1111" s="7081"/>
      <c r="F1111" s="6572"/>
      <c r="G1111" s="4550"/>
      <c r="H1111" s="7757"/>
      <c r="I1111" s="4550"/>
      <c r="J1111" s="4550"/>
      <c r="K1111" s="4550"/>
      <c r="L1111" s="7743"/>
      <c r="M1111" s="4550"/>
      <c r="N1111" s="4550"/>
      <c r="O1111" s="4983"/>
      <c r="P1111" s="4983"/>
      <c r="Q1111" s="4550"/>
      <c r="R1111" s="4550"/>
      <c r="S1111" s="4550"/>
      <c r="T1111" s="4550"/>
      <c r="U1111" s="4550"/>
      <c r="V1111" s="4550"/>
      <c r="W1111" s="4550"/>
      <c r="X1111" s="4550"/>
      <c r="Y1111" s="4550"/>
      <c r="Z1111" s="4550"/>
      <c r="AA1111" s="4893"/>
      <c r="AB1111" s="4550"/>
      <c r="AC1111" s="5050"/>
      <c r="AD1111" s="5083"/>
      <c r="AE1111" s="5050"/>
      <c r="AF1111" s="4550"/>
      <c r="AG1111" s="4550"/>
    </row>
    <row r="1112" spans="1:33" s="6147" customFormat="1" ht="27.95" customHeight="1">
      <c r="A1112" s="7224"/>
      <c r="B1112" s="4550"/>
      <c r="C1112" s="4981"/>
      <c r="D1112" s="4981"/>
      <c r="E1112" s="4981"/>
      <c r="F1112" s="6572"/>
      <c r="G1112" s="4550"/>
      <c r="H1112" s="7757"/>
      <c r="I1112" s="4550"/>
      <c r="J1112" s="4550"/>
      <c r="K1112" s="4550"/>
      <c r="L1112" s="7758"/>
      <c r="M1112" s="4550"/>
      <c r="N1112" s="4550"/>
      <c r="O1112" s="4983"/>
      <c r="P1112" s="4983"/>
      <c r="Q1112" s="4550"/>
      <c r="R1112" s="4550"/>
      <c r="S1112" s="4550"/>
      <c r="T1112" s="4550"/>
      <c r="U1112" s="4550"/>
      <c r="V1112" s="4550"/>
      <c r="W1112" s="4550"/>
      <c r="X1112" s="4550"/>
      <c r="Y1112" s="4550"/>
      <c r="Z1112" s="4550"/>
      <c r="AA1112" s="4893"/>
      <c r="AB1112" s="4550"/>
      <c r="AC1112" s="5050"/>
      <c r="AD1112" s="5083"/>
      <c r="AE1112" s="5050"/>
      <c r="AF1112" s="4550"/>
      <c r="AG1112" s="4550"/>
    </row>
    <row r="1113" spans="1:33" s="6147" customFormat="1" ht="27.95" customHeight="1">
      <c r="A1113" s="7298"/>
      <c r="B1113" s="7298"/>
      <c r="C1113" s="4981"/>
      <c r="D1113" s="4981"/>
      <c r="E1113" s="4981"/>
      <c r="F1113" s="6572"/>
      <c r="G1113" s="4550"/>
      <c r="H1113" s="7757"/>
      <c r="I1113" s="4550"/>
      <c r="J1113" s="7298"/>
      <c r="K1113" s="4550"/>
      <c r="L1113" s="7758"/>
      <c r="M1113" s="7031"/>
      <c r="N1113" s="4550"/>
      <c r="O1113" s="4983"/>
      <c r="P1113" s="4983"/>
      <c r="Q1113" s="4550"/>
      <c r="R1113" s="4550"/>
      <c r="S1113" s="4550"/>
      <c r="T1113" s="4550"/>
      <c r="U1113" s="4550"/>
      <c r="V1113" s="4550"/>
      <c r="W1113" s="4550"/>
      <c r="X1113" s="4550"/>
      <c r="Y1113" s="4550"/>
      <c r="Z1113" s="4550"/>
      <c r="AA1113" s="4893"/>
      <c r="AB1113" s="4550"/>
      <c r="AC1113" s="5050"/>
      <c r="AD1113" s="5083"/>
      <c r="AE1113" s="5050"/>
      <c r="AF1113" s="4550"/>
      <c r="AG1113" s="4550"/>
    </row>
    <row r="1114" spans="1:33" s="6147" customFormat="1" ht="27.95" customHeight="1">
      <c r="A1114" s="7756"/>
      <c r="B1114" s="4550"/>
      <c r="C1114" s="4981"/>
      <c r="D1114" s="4981"/>
      <c r="E1114" s="4981"/>
      <c r="F1114" s="6572"/>
      <c r="G1114" s="4550"/>
      <c r="H1114" s="7757"/>
      <c r="I1114" s="4550"/>
      <c r="J1114" s="4550"/>
      <c r="K1114" s="4550"/>
      <c r="L1114" s="4550"/>
      <c r="M1114" s="4550"/>
      <c r="N1114" s="4550"/>
      <c r="O1114" s="4983"/>
      <c r="P1114" s="4983"/>
      <c r="Q1114" s="4550"/>
      <c r="R1114" s="4550"/>
      <c r="S1114" s="4550"/>
      <c r="T1114" s="4550"/>
      <c r="U1114" s="4550"/>
      <c r="V1114" s="7368"/>
      <c r="W1114" s="4550"/>
      <c r="X1114" s="7368"/>
      <c r="Y1114" s="4550"/>
      <c r="Z1114" s="4550"/>
      <c r="AA1114" s="4893"/>
      <c r="AB1114" s="4550"/>
      <c r="AC1114" s="5050"/>
      <c r="AD1114" s="5083"/>
      <c r="AE1114" s="5050"/>
      <c r="AF1114" s="4550"/>
      <c r="AG1114" s="4550"/>
    </row>
    <row r="1115" spans="1:33" s="6147" customFormat="1" ht="27.95" customHeight="1">
      <c r="A1115" s="7217"/>
      <c r="B1115" s="4550"/>
      <c r="C1115" s="4981"/>
      <c r="D1115" s="4981"/>
      <c r="E1115" s="4981"/>
      <c r="F1115" s="6572"/>
      <c r="G1115" s="4550"/>
      <c r="H1115" s="7757"/>
      <c r="I1115" s="4550"/>
      <c r="J1115" s="4550"/>
      <c r="K1115" s="4550"/>
      <c r="L1115" s="4550"/>
      <c r="M1115" s="4550"/>
      <c r="N1115" s="4550"/>
      <c r="O1115" s="4983"/>
      <c r="P1115" s="4983"/>
      <c r="Q1115" s="4550"/>
      <c r="R1115" s="4550"/>
      <c r="S1115" s="4550"/>
      <c r="T1115" s="4550"/>
      <c r="U1115" s="4550"/>
      <c r="V1115" s="4550"/>
      <c r="W1115" s="4550"/>
      <c r="X1115" s="4550"/>
      <c r="Y1115" s="4550"/>
      <c r="Z1115" s="4550"/>
      <c r="AA1115" s="4893"/>
      <c r="AB1115" s="4550"/>
      <c r="AC1115" s="5050"/>
      <c r="AD1115" s="5083"/>
      <c r="AE1115" s="5050"/>
      <c r="AF1115" s="4550"/>
      <c r="AG1115" s="4550"/>
    </row>
    <row r="1116" spans="1:33" s="6147" customFormat="1" ht="27.95" customHeight="1">
      <c r="A1116" s="7599"/>
      <c r="B1116" s="4550"/>
      <c r="C1116" s="4981"/>
      <c r="D1116" s="4981"/>
      <c r="E1116" s="4981"/>
      <c r="F1116" s="6572"/>
      <c r="G1116" s="4550"/>
      <c r="H1116" s="7757"/>
      <c r="I1116" s="4550"/>
      <c r="J1116" s="4550"/>
      <c r="K1116" s="4550"/>
      <c r="L1116" s="4550"/>
      <c r="M1116" s="4550"/>
      <c r="N1116" s="4550"/>
      <c r="O1116" s="4983"/>
      <c r="P1116" s="4983"/>
      <c r="Q1116" s="4550"/>
      <c r="R1116" s="4550"/>
      <c r="S1116" s="4550"/>
      <c r="T1116" s="4550"/>
      <c r="U1116" s="4550"/>
      <c r="V1116" s="4550"/>
      <c r="W1116" s="4550"/>
      <c r="X1116" s="4550"/>
      <c r="Y1116" s="4550"/>
      <c r="Z1116" s="4550"/>
      <c r="AA1116" s="4893"/>
      <c r="AB1116" s="4550"/>
      <c r="AC1116" s="5050"/>
      <c r="AD1116" s="5083"/>
      <c r="AE1116" s="5050"/>
      <c r="AF1116" s="4550"/>
      <c r="AG1116" s="4550"/>
    </row>
    <row r="1117" spans="1:33" s="6147" customFormat="1" ht="27.95" customHeight="1">
      <c r="A1117" s="7362"/>
      <c r="B1117" s="7362"/>
      <c r="C1117" s="4981"/>
      <c r="D1117" s="4981"/>
      <c r="E1117" s="4981"/>
      <c r="F1117" s="6572"/>
      <c r="G1117" s="4550"/>
      <c r="H1117" s="7757"/>
      <c r="I1117" s="4550"/>
      <c r="J1117" s="7362"/>
      <c r="K1117" s="4550"/>
      <c r="L1117" s="4550"/>
      <c r="M1117" s="4550"/>
      <c r="N1117" s="4550"/>
      <c r="O1117" s="4983"/>
      <c r="P1117" s="4983"/>
      <c r="Q1117" s="4550"/>
      <c r="R1117" s="4550"/>
      <c r="S1117" s="4550"/>
      <c r="T1117" s="4550"/>
      <c r="U1117" s="4550"/>
      <c r="V1117" s="4550"/>
      <c r="W1117" s="4550"/>
      <c r="X1117" s="4550"/>
      <c r="Y1117" s="4550"/>
      <c r="Z1117" s="4550"/>
      <c r="AA1117" s="4893"/>
      <c r="AB1117" s="4550"/>
      <c r="AC1117" s="5050"/>
      <c r="AD1117" s="5083"/>
      <c r="AE1117" s="5050"/>
      <c r="AF1117" s="4550"/>
      <c r="AG1117" s="4550"/>
    </row>
    <row r="1118" spans="1:33" s="6147" customFormat="1" ht="27.95" customHeight="1">
      <c r="A1118" s="7756"/>
      <c r="B1118" s="4550"/>
      <c r="C1118" s="4981"/>
      <c r="D1118" s="4981"/>
      <c r="E1118" s="7081"/>
      <c r="F1118" s="6572"/>
      <c r="G1118" s="4550"/>
      <c r="H1118" s="7757"/>
      <c r="I1118" s="4550"/>
      <c r="J1118" s="4550"/>
      <c r="K1118" s="4550"/>
      <c r="L1118" s="4550"/>
      <c r="M1118" s="4550"/>
      <c r="N1118" s="4550"/>
      <c r="O1118" s="4983"/>
      <c r="P1118" s="4983"/>
      <c r="Q1118" s="4550"/>
      <c r="R1118" s="4550"/>
      <c r="S1118" s="4550"/>
      <c r="T1118" s="4550"/>
      <c r="U1118" s="4550"/>
      <c r="V1118" s="4550"/>
      <c r="W1118" s="4550"/>
      <c r="X1118" s="4550"/>
      <c r="Y1118" s="4550"/>
      <c r="Z1118" s="4550"/>
      <c r="AA1118" s="4893"/>
      <c r="AB1118" s="4550"/>
      <c r="AC1118" s="5050"/>
      <c r="AD1118" s="5083"/>
      <c r="AE1118" s="5050"/>
      <c r="AF1118" s="4550"/>
      <c r="AG1118" s="4550"/>
    </row>
    <row r="1119" spans="1:33" s="6147" customFormat="1" ht="27.95" customHeight="1">
      <c r="A1119" s="7759"/>
      <c r="B1119" s="4550"/>
      <c r="C1119" s="4981"/>
      <c r="D1119" s="4981"/>
      <c r="E1119" s="4981"/>
      <c r="F1119" s="6572"/>
      <c r="G1119" s="4550"/>
      <c r="H1119" s="7754"/>
      <c r="I1119" s="4550"/>
      <c r="J1119" s="4550"/>
      <c r="K1119" s="4550"/>
      <c r="L1119" s="4550"/>
      <c r="M1119" s="4550"/>
      <c r="N1119" s="4550"/>
      <c r="O1119" s="4983"/>
      <c r="P1119" s="4983"/>
      <c r="Q1119" s="4550"/>
      <c r="R1119" s="4550"/>
      <c r="S1119" s="4550"/>
      <c r="T1119" s="4550"/>
      <c r="U1119" s="4550"/>
      <c r="V1119" s="4550"/>
      <c r="W1119" s="4550"/>
      <c r="X1119" s="4550"/>
      <c r="Y1119" s="4550"/>
      <c r="Z1119" s="4550"/>
      <c r="AA1119" s="4893"/>
      <c r="AB1119" s="4550"/>
      <c r="AC1119" s="5050"/>
      <c r="AD1119" s="5083"/>
      <c r="AE1119" s="5050"/>
      <c r="AF1119" s="4550"/>
      <c r="AG1119" s="4550"/>
    </row>
    <row r="1120" spans="1:33" s="6147" customFormat="1" ht="27.95" customHeight="1">
      <c r="A1120" s="7256"/>
      <c r="B1120" s="4550"/>
      <c r="C1120" s="4981"/>
      <c r="D1120" s="4981"/>
      <c r="E1120" s="7081"/>
      <c r="F1120" s="6572"/>
      <c r="G1120" s="4550"/>
      <c r="H1120" s="7760"/>
      <c r="I1120" s="4550"/>
      <c r="J1120" s="4550"/>
      <c r="K1120" s="4550"/>
      <c r="L1120" s="4550"/>
      <c r="M1120" s="4550"/>
      <c r="N1120" s="4550"/>
      <c r="O1120" s="4983"/>
      <c r="P1120" s="4983"/>
      <c r="Q1120" s="4550"/>
      <c r="R1120" s="4550"/>
      <c r="S1120" s="4550"/>
      <c r="T1120" s="4550"/>
      <c r="U1120" s="4550"/>
      <c r="V1120" s="4550"/>
      <c r="W1120" s="4550"/>
      <c r="X1120" s="4550"/>
      <c r="Y1120" s="4550"/>
      <c r="Z1120" s="4550"/>
      <c r="AA1120" s="4893"/>
      <c r="AB1120" s="4550"/>
      <c r="AC1120" s="5050"/>
      <c r="AD1120" s="5083"/>
      <c r="AE1120" s="5050"/>
      <c r="AF1120" s="4550"/>
      <c r="AG1120" s="4550"/>
    </row>
    <row r="1121" spans="1:33" s="6147" customFormat="1" ht="27.95" customHeight="1">
      <c r="A1121" s="7256"/>
      <c r="B1121" s="7317"/>
      <c r="C1121" s="4981"/>
      <c r="D1121" s="4981"/>
      <c r="E1121" s="7081"/>
      <c r="F1121" s="6572"/>
      <c r="G1121" s="4550"/>
      <c r="H1121" s="7760"/>
      <c r="I1121" s="4550"/>
      <c r="J1121" s="7317"/>
      <c r="K1121" s="4550"/>
      <c r="L1121" s="4550"/>
      <c r="M1121" s="4550"/>
      <c r="N1121" s="4550"/>
      <c r="O1121" s="4983"/>
      <c r="P1121" s="4983"/>
      <c r="Q1121" s="4550"/>
      <c r="R1121" s="4550"/>
      <c r="S1121" s="4550"/>
      <c r="T1121" s="4550"/>
      <c r="U1121" s="4550"/>
      <c r="V1121" s="4550"/>
      <c r="W1121" s="4550"/>
      <c r="X1121" s="4550"/>
      <c r="Y1121" s="4550"/>
      <c r="Z1121" s="4550"/>
      <c r="AA1121" s="4893"/>
      <c r="AB1121" s="4550"/>
      <c r="AC1121" s="5050"/>
      <c r="AD1121" s="5083"/>
      <c r="AE1121" s="5050"/>
      <c r="AF1121" s="4550"/>
      <c r="AG1121" s="4550"/>
    </row>
    <row r="1122" spans="1:33" s="6147" customFormat="1" ht="27.95" customHeight="1">
      <c r="A1122" s="7256"/>
      <c r="B1122" s="4550"/>
      <c r="C1122" s="4981"/>
      <c r="D1122" s="4981"/>
      <c r="E1122" s="7081"/>
      <c r="F1122" s="6572"/>
      <c r="G1122" s="4550"/>
      <c r="H1122" s="7760"/>
      <c r="I1122" s="4550"/>
      <c r="J1122" s="4550"/>
      <c r="K1122" s="4550"/>
      <c r="L1122" s="4550"/>
      <c r="M1122" s="4550"/>
      <c r="N1122" s="4550"/>
      <c r="O1122" s="4983"/>
      <c r="P1122" s="4983"/>
      <c r="Q1122" s="4550"/>
      <c r="R1122" s="4550"/>
      <c r="S1122" s="4550"/>
      <c r="T1122" s="4550"/>
      <c r="U1122" s="4550"/>
      <c r="V1122" s="4550"/>
      <c r="W1122" s="4550"/>
      <c r="X1122" s="4550"/>
      <c r="Y1122" s="4550"/>
      <c r="Z1122" s="4550"/>
      <c r="AA1122" s="4893"/>
      <c r="AB1122" s="4550"/>
      <c r="AC1122" s="5050"/>
      <c r="AD1122" s="5083"/>
      <c r="AE1122" s="5050"/>
      <c r="AF1122" s="4550"/>
      <c r="AG1122" s="4550"/>
    </row>
    <row r="1123" spans="1:33" s="6147" customFormat="1" ht="27.95" customHeight="1">
      <c r="A1123" s="7256"/>
      <c r="B1123" s="4550"/>
      <c r="C1123" s="4981"/>
      <c r="D1123" s="4981"/>
      <c r="E1123" s="7081"/>
      <c r="F1123" s="6572"/>
      <c r="G1123" s="4550"/>
      <c r="H1123" s="7760"/>
      <c r="I1123" s="4550"/>
      <c r="J1123" s="4550"/>
      <c r="K1123" s="4550"/>
      <c r="L1123" s="4550"/>
      <c r="M1123" s="4550"/>
      <c r="N1123" s="4550"/>
      <c r="O1123" s="4983"/>
      <c r="P1123" s="4983"/>
      <c r="Q1123" s="4550"/>
      <c r="R1123" s="4550"/>
      <c r="S1123" s="4550"/>
      <c r="T1123" s="4550"/>
      <c r="U1123" s="4550"/>
      <c r="V1123" s="4550"/>
      <c r="W1123" s="4550"/>
      <c r="X1123" s="4550"/>
      <c r="Y1123" s="4550"/>
      <c r="Z1123" s="4550"/>
      <c r="AA1123" s="4893"/>
      <c r="AB1123" s="4550"/>
      <c r="AC1123" s="5050"/>
      <c r="AD1123" s="5083"/>
      <c r="AE1123" s="5050"/>
      <c r="AF1123" s="4550"/>
      <c r="AG1123" s="4550"/>
    </row>
    <row r="1124" spans="1:33" s="6147" customFormat="1" ht="27.95" customHeight="1">
      <c r="A1124" s="7761"/>
      <c r="B1124" s="4550"/>
      <c r="C1124" s="4981"/>
      <c r="D1124" s="4981"/>
      <c r="E1124" s="7081"/>
      <c r="F1124" s="6572"/>
      <c r="G1124" s="4550"/>
      <c r="H1124" s="7762"/>
      <c r="I1124" s="4550"/>
      <c r="J1124" s="4550"/>
      <c r="K1124" s="4550"/>
      <c r="L1124" s="4550"/>
      <c r="M1124" s="4550"/>
      <c r="N1124" s="4550"/>
      <c r="O1124" s="4983"/>
      <c r="P1124" s="4983"/>
      <c r="Q1124" s="4550"/>
      <c r="R1124" s="4550"/>
      <c r="S1124" s="4550"/>
      <c r="T1124" s="4550"/>
      <c r="U1124" s="4550"/>
      <c r="V1124" s="4550"/>
      <c r="W1124" s="4550"/>
      <c r="X1124" s="4550"/>
      <c r="Y1124" s="4550"/>
      <c r="Z1124" s="4550"/>
      <c r="AA1124" s="4893"/>
      <c r="AB1124" s="4550"/>
      <c r="AC1124" s="5050"/>
      <c r="AD1124" s="5083"/>
      <c r="AE1124" s="5050"/>
      <c r="AF1124" s="4550"/>
      <c r="AG1124" s="4550"/>
    </row>
    <row r="1125" spans="1:33" s="6147" customFormat="1" ht="27.95" customHeight="1">
      <c r="A1125" s="7763"/>
      <c r="B1125" s="9847"/>
      <c r="C1125" s="11486"/>
      <c r="D1125" s="11486"/>
      <c r="E1125" s="11486"/>
      <c r="F1125" s="11512"/>
      <c r="G1125" s="9847"/>
      <c r="H1125" s="12539"/>
      <c r="I1125" s="4550"/>
      <c r="J1125" s="9847"/>
      <c r="K1125" s="9847"/>
      <c r="L1125" s="4550"/>
      <c r="M1125" s="9847"/>
      <c r="N1125" s="4550"/>
      <c r="O1125" s="4983"/>
      <c r="P1125" s="4983"/>
      <c r="Q1125" s="9847"/>
      <c r="R1125" s="4550"/>
      <c r="S1125" s="4550"/>
      <c r="T1125" s="4550"/>
      <c r="U1125" s="4550"/>
      <c r="V1125" s="9847"/>
      <c r="W1125" s="4550"/>
      <c r="X1125" s="9847"/>
      <c r="Y1125" s="4550"/>
      <c r="Z1125" s="4550"/>
      <c r="AA1125" s="12538"/>
      <c r="AB1125" s="4550"/>
      <c r="AC1125" s="11492"/>
      <c r="AD1125" s="5083"/>
      <c r="AE1125" s="11492"/>
      <c r="AF1125" s="4550"/>
      <c r="AG1125" s="4550"/>
    </row>
    <row r="1126" spans="1:33" s="6147" customFormat="1" ht="27.95" customHeight="1">
      <c r="A1126" s="7230"/>
      <c r="B1126" s="11647"/>
      <c r="C1126" s="11487"/>
      <c r="D1126" s="11487"/>
      <c r="E1126" s="11487"/>
      <c r="F1126" s="11514"/>
      <c r="G1126" s="11647"/>
      <c r="H1126" s="12540"/>
      <c r="I1126" s="4550"/>
      <c r="J1126" s="11647"/>
      <c r="K1126" s="11647"/>
      <c r="L1126" s="4550"/>
      <c r="M1126" s="11647"/>
      <c r="N1126" s="4550"/>
      <c r="O1126" s="4983"/>
      <c r="P1126" s="4983"/>
      <c r="Q1126" s="11647"/>
      <c r="R1126" s="4550"/>
      <c r="S1126" s="4550"/>
      <c r="T1126" s="4550"/>
      <c r="U1126" s="4550"/>
      <c r="V1126" s="11647"/>
      <c r="W1126" s="4550"/>
      <c r="X1126" s="11647"/>
      <c r="Y1126" s="4550"/>
      <c r="Z1126" s="4550"/>
      <c r="AA1126" s="12538"/>
      <c r="AB1126" s="4550"/>
      <c r="AC1126" s="11493"/>
      <c r="AD1126" s="5083"/>
      <c r="AE1126" s="11493"/>
      <c r="AF1126" s="4550"/>
      <c r="AG1126" s="4550"/>
    </row>
    <row r="1127" spans="1:33" s="6147" customFormat="1" ht="27.95" customHeight="1">
      <c r="A1127" s="7585"/>
      <c r="B1127" s="4550"/>
      <c r="C1127" s="4981"/>
      <c r="D1127" s="4981"/>
      <c r="E1127" s="7081"/>
      <c r="F1127" s="6572"/>
      <c r="G1127" s="4550"/>
      <c r="H1127" s="7764"/>
      <c r="I1127" s="4550"/>
      <c r="J1127" s="4550"/>
      <c r="K1127" s="4550"/>
      <c r="L1127" s="4550"/>
      <c r="M1127" s="4550"/>
      <c r="N1127" s="4550"/>
      <c r="O1127" s="4983"/>
      <c r="P1127" s="4983"/>
      <c r="Q1127" s="4550"/>
      <c r="R1127" s="4550"/>
      <c r="S1127" s="4550"/>
      <c r="T1127" s="4550"/>
      <c r="U1127" s="4550"/>
      <c r="V1127" s="4550"/>
      <c r="W1127" s="4550"/>
      <c r="X1127" s="4550"/>
      <c r="Y1127" s="4550"/>
      <c r="Z1127" s="4550"/>
      <c r="AA1127" s="5082"/>
      <c r="AB1127" s="4550"/>
      <c r="AC1127" s="5050"/>
      <c r="AD1127" s="5083"/>
      <c r="AE1127" s="5050"/>
      <c r="AF1127" s="4550"/>
      <c r="AG1127" s="4550"/>
    </row>
    <row r="1128" spans="1:33" s="6147" customFormat="1" ht="27.95" customHeight="1">
      <c r="A1128" s="7299"/>
      <c r="B1128" s="4550"/>
      <c r="C1128" s="4981"/>
      <c r="D1128" s="4981"/>
      <c r="E1128" s="4981"/>
      <c r="F1128" s="6572"/>
      <c r="G1128" s="4550"/>
      <c r="H1128" s="7764"/>
      <c r="I1128" s="4550"/>
      <c r="J1128" s="4550"/>
      <c r="K1128" s="4550"/>
      <c r="L1128" s="4550"/>
      <c r="M1128" s="7031"/>
      <c r="N1128" s="4550"/>
      <c r="O1128" s="4983"/>
      <c r="P1128" s="4983"/>
      <c r="Q1128" s="4550"/>
      <c r="R1128" s="4550"/>
      <c r="S1128" s="4550"/>
      <c r="T1128" s="4550"/>
      <c r="U1128" s="4550"/>
      <c r="V1128" s="4550"/>
      <c r="W1128" s="4550"/>
      <c r="X1128" s="4550"/>
      <c r="Y1128" s="4550"/>
      <c r="Z1128" s="4550"/>
      <c r="AA1128" s="4893"/>
      <c r="AB1128" s="4550"/>
      <c r="AC1128" s="5050"/>
      <c r="AD1128" s="5083"/>
      <c r="AE1128" s="5050"/>
      <c r="AF1128" s="4550"/>
      <c r="AG1128" s="4550"/>
    </row>
    <row r="1129" spans="1:33" s="6147" customFormat="1" ht="27.95" customHeight="1">
      <c r="A1129" s="7765"/>
      <c r="B1129" s="4550"/>
      <c r="C1129" s="4981"/>
      <c r="D1129" s="4981"/>
      <c r="E1129" s="7081"/>
      <c r="F1129" s="6572"/>
      <c r="G1129" s="4550"/>
      <c r="H1129" s="7764"/>
      <c r="I1129" s="4550"/>
      <c r="J1129" s="4550"/>
      <c r="K1129" s="4550"/>
      <c r="L1129" s="4550"/>
      <c r="M1129" s="4550"/>
      <c r="N1129" s="4550"/>
      <c r="O1129" s="4983"/>
      <c r="P1129" s="4983"/>
      <c r="Q1129" s="4550"/>
      <c r="R1129" s="4550"/>
      <c r="S1129" s="4550"/>
      <c r="T1129" s="4550"/>
      <c r="U1129" s="4550"/>
      <c r="V1129" s="4550"/>
      <c r="W1129" s="4550"/>
      <c r="X1129" s="4550"/>
      <c r="Y1129" s="4550"/>
      <c r="Z1129" s="4550"/>
      <c r="AA1129" s="4893"/>
      <c r="AB1129" s="4550"/>
      <c r="AC1129" s="5050"/>
      <c r="AD1129" s="5083"/>
      <c r="AE1129" s="5050"/>
      <c r="AF1129" s="4550"/>
      <c r="AG1129" s="4550"/>
    </row>
    <row r="1130" spans="1:33" s="6147" customFormat="1" ht="27.95" customHeight="1">
      <c r="A1130" s="7765"/>
      <c r="B1130" s="4550"/>
      <c r="C1130" s="4981"/>
      <c r="D1130" s="4981"/>
      <c r="E1130" s="7081"/>
      <c r="F1130" s="6572"/>
      <c r="G1130" s="4550"/>
      <c r="H1130" s="7764"/>
      <c r="I1130" s="4550"/>
      <c r="J1130" s="4550"/>
      <c r="K1130" s="4550"/>
      <c r="L1130" s="4550"/>
      <c r="M1130" s="4550"/>
      <c r="N1130" s="4550"/>
      <c r="O1130" s="4983"/>
      <c r="P1130" s="4983"/>
      <c r="Q1130" s="4550"/>
      <c r="R1130" s="4550"/>
      <c r="S1130" s="4550"/>
      <c r="T1130" s="4550"/>
      <c r="U1130" s="4550"/>
      <c r="V1130" s="7744"/>
      <c r="W1130" s="4550"/>
      <c r="X1130" s="7744"/>
      <c r="Y1130" s="4550"/>
      <c r="Z1130" s="4550"/>
      <c r="AA1130" s="4893"/>
      <c r="AB1130" s="4550"/>
      <c r="AC1130" s="5050"/>
      <c r="AD1130" s="5083"/>
      <c r="AE1130" s="5050"/>
      <c r="AF1130" s="4550"/>
      <c r="AG1130" s="4550"/>
    </row>
    <row r="1131" spans="1:33" s="6147" customFormat="1" ht="27.95" customHeight="1">
      <c r="A1131" s="7350"/>
      <c r="B1131" s="7350"/>
      <c r="C1131" s="4981"/>
      <c r="D1131" s="4981"/>
      <c r="E1131" s="4981"/>
      <c r="F1131" s="6572"/>
      <c r="G1131" s="4550"/>
      <c r="H1131" s="7754"/>
      <c r="I1131" s="4550"/>
      <c r="J1131" s="7350"/>
      <c r="K1131" s="4550"/>
      <c r="L1131" s="4550"/>
      <c r="M1131" s="4550"/>
      <c r="N1131" s="4550"/>
      <c r="O1131" s="4983"/>
      <c r="P1131" s="4983"/>
      <c r="Q1131" s="4550"/>
      <c r="R1131" s="4550"/>
      <c r="S1131" s="4550"/>
      <c r="T1131" s="4550"/>
      <c r="U1131" s="4550"/>
      <c r="V1131" s="4550"/>
      <c r="W1131" s="4550"/>
      <c r="X1131" s="4550"/>
      <c r="Y1131" s="4550"/>
      <c r="Z1131" s="4550"/>
      <c r="AA1131" s="4893"/>
      <c r="AB1131" s="4550"/>
      <c r="AC1131" s="5050"/>
      <c r="AD1131" s="5083"/>
      <c r="AE1131" s="5050"/>
      <c r="AF1131" s="4550"/>
      <c r="AG1131" s="4550"/>
    </row>
    <row r="1132" spans="1:33" s="6147" customFormat="1" ht="27.95" customHeight="1">
      <c r="A1132" s="7766"/>
      <c r="B1132" s="4550"/>
      <c r="C1132" s="4981"/>
      <c r="D1132" s="4981"/>
      <c r="E1132" s="7081"/>
      <c r="F1132" s="6572"/>
      <c r="G1132" s="4550"/>
      <c r="H1132" s="7764"/>
      <c r="I1132" s="4550"/>
      <c r="J1132" s="4550"/>
      <c r="K1132" s="4550"/>
      <c r="L1132" s="4550"/>
      <c r="M1132" s="4550"/>
      <c r="N1132" s="4550"/>
      <c r="O1132" s="4983"/>
      <c r="P1132" s="4983"/>
      <c r="Q1132" s="4550"/>
      <c r="R1132" s="4550"/>
      <c r="S1132" s="4550"/>
      <c r="T1132" s="4550"/>
      <c r="U1132" s="4550"/>
      <c r="V1132" s="4550"/>
      <c r="W1132" s="4550"/>
      <c r="X1132" s="4550"/>
      <c r="Y1132" s="4550"/>
      <c r="Z1132" s="4550"/>
      <c r="AA1132" s="4893"/>
      <c r="AB1132" s="4550"/>
      <c r="AC1132" s="5050"/>
      <c r="AD1132" s="5083"/>
      <c r="AE1132" s="5050"/>
      <c r="AF1132" s="4550"/>
      <c r="AG1132" s="4550"/>
    </row>
    <row r="1133" spans="1:33" s="6147" customFormat="1" ht="27.95" customHeight="1">
      <c r="A1133" s="7299"/>
      <c r="B1133" s="4550"/>
      <c r="C1133" s="4981"/>
      <c r="D1133" s="4981"/>
      <c r="E1133" s="4981"/>
      <c r="F1133" s="6572"/>
      <c r="G1133" s="4550"/>
      <c r="H1133" s="7754"/>
      <c r="I1133" s="4550"/>
      <c r="J1133" s="4550"/>
      <c r="K1133" s="4550"/>
      <c r="L1133" s="4550"/>
      <c r="M1133" s="4550"/>
      <c r="N1133" s="4550"/>
      <c r="O1133" s="4983"/>
      <c r="P1133" s="4983"/>
      <c r="Q1133" s="4550"/>
      <c r="R1133" s="4550"/>
      <c r="S1133" s="4550"/>
      <c r="T1133" s="4550"/>
      <c r="U1133" s="4550"/>
      <c r="V1133" s="7368"/>
      <c r="W1133" s="4550"/>
      <c r="X1133" s="7368"/>
      <c r="Y1133" s="4550"/>
      <c r="Z1133" s="4550"/>
      <c r="AA1133" s="4893"/>
      <c r="AB1133" s="4550"/>
      <c r="AC1133" s="5050"/>
      <c r="AD1133" s="5083"/>
      <c r="AE1133" s="5050"/>
      <c r="AF1133" s="4550"/>
      <c r="AG1133" s="4550"/>
    </row>
    <row r="1134" spans="1:33" s="6147" customFormat="1" ht="27.95" customHeight="1">
      <c r="A1134" s="7767"/>
      <c r="B1134" s="4550"/>
      <c r="C1134" s="4981"/>
      <c r="D1134" s="4981"/>
      <c r="E1134" s="4981"/>
      <c r="F1134" s="6572"/>
      <c r="G1134" s="4550"/>
      <c r="H1134" s="7764"/>
      <c r="I1134" s="4550"/>
      <c r="J1134" s="4550"/>
      <c r="K1134" s="4550"/>
      <c r="L1134" s="4550"/>
      <c r="M1134" s="4550"/>
      <c r="N1134" s="4550"/>
      <c r="O1134" s="4983"/>
      <c r="P1134" s="4983"/>
      <c r="Q1134" s="4550"/>
      <c r="R1134" s="4550"/>
      <c r="S1134" s="4550"/>
      <c r="T1134" s="4550"/>
      <c r="U1134" s="4550"/>
      <c r="V1134" s="7368"/>
      <c r="W1134" s="4550"/>
      <c r="X1134" s="7368"/>
      <c r="Y1134" s="4550"/>
      <c r="Z1134" s="4550"/>
      <c r="AA1134" s="4893"/>
      <c r="AB1134" s="4550"/>
      <c r="AC1134" s="5050"/>
      <c r="AD1134" s="5083"/>
      <c r="AE1134" s="5050"/>
      <c r="AF1134" s="4550"/>
      <c r="AG1134" s="4550"/>
    </row>
    <row r="1135" spans="1:33" s="6147" customFormat="1" ht="27.95" customHeight="1">
      <c r="A1135" s="7287"/>
      <c r="B1135" s="4550"/>
      <c r="C1135" s="4981"/>
      <c r="D1135" s="4981"/>
      <c r="E1135" s="7081"/>
      <c r="F1135" s="6572"/>
      <c r="G1135" s="4550"/>
      <c r="H1135" s="7764"/>
      <c r="I1135" s="4550"/>
      <c r="J1135" s="4550"/>
      <c r="K1135" s="4550"/>
      <c r="L1135" s="4550"/>
      <c r="M1135" s="4550"/>
      <c r="N1135" s="4550"/>
      <c r="O1135" s="4983"/>
      <c r="P1135" s="4983"/>
      <c r="Q1135" s="4550"/>
      <c r="R1135" s="4550"/>
      <c r="S1135" s="4550"/>
      <c r="T1135" s="4550"/>
      <c r="U1135" s="4550"/>
      <c r="V1135" s="7368"/>
      <c r="W1135" s="4550"/>
      <c r="X1135" s="7368"/>
      <c r="Y1135" s="4550"/>
      <c r="Z1135" s="4550"/>
      <c r="AA1135" s="4893"/>
      <c r="AB1135" s="4550"/>
      <c r="AC1135" s="5050"/>
      <c r="AD1135" s="5083"/>
      <c r="AE1135" s="5050"/>
      <c r="AF1135" s="4550"/>
      <c r="AG1135" s="4550"/>
    </row>
    <row r="1136" spans="1:33" s="6147" customFormat="1" ht="27.95" customHeight="1">
      <c r="A1136" s="7293"/>
      <c r="B1136" s="4550"/>
      <c r="C1136" s="4981"/>
      <c r="D1136" s="4981"/>
      <c r="E1136" s="4981"/>
      <c r="F1136" s="6572"/>
      <c r="G1136" s="4550"/>
      <c r="H1136" s="7754"/>
      <c r="I1136" s="4550"/>
      <c r="J1136" s="4550"/>
      <c r="K1136" s="4550"/>
      <c r="L1136" s="4550"/>
      <c r="M1136" s="4550"/>
      <c r="N1136" s="4550"/>
      <c r="O1136" s="4983"/>
      <c r="P1136" s="4983"/>
      <c r="Q1136" s="4550"/>
      <c r="R1136" s="4550"/>
      <c r="S1136" s="4550"/>
      <c r="T1136" s="4550"/>
      <c r="U1136" s="4550"/>
      <c r="V1136" s="7368"/>
      <c r="W1136" s="4550"/>
      <c r="X1136" s="7368"/>
      <c r="Y1136" s="4550"/>
      <c r="Z1136" s="4550"/>
      <c r="AA1136" s="4893"/>
      <c r="AB1136" s="4550"/>
      <c r="AC1136" s="5050"/>
      <c r="AD1136" s="5083"/>
      <c r="AE1136" s="5050"/>
      <c r="AF1136" s="4550"/>
      <c r="AG1136" s="4550"/>
    </row>
    <row r="1137" spans="1:33" s="6147" customFormat="1" ht="27.95" customHeight="1">
      <c r="A1137" s="7332"/>
      <c r="B1137" s="7332"/>
      <c r="C1137" s="4981"/>
      <c r="D1137" s="4981"/>
      <c r="E1137" s="4981"/>
      <c r="F1137" s="6572"/>
      <c r="G1137" s="4550"/>
      <c r="H1137" s="7768"/>
      <c r="I1137" s="4550"/>
      <c r="J1137" s="7332"/>
      <c r="K1137" s="4550"/>
      <c r="L1137" s="4550"/>
      <c r="M1137" s="4550"/>
      <c r="N1137" s="4550"/>
      <c r="O1137" s="4983"/>
      <c r="P1137" s="4983"/>
      <c r="Q1137" s="4550"/>
      <c r="R1137" s="4550"/>
      <c r="S1137" s="4550"/>
      <c r="T1137" s="4550"/>
      <c r="U1137" s="4550"/>
      <c r="V1137" s="7368"/>
      <c r="W1137" s="4550"/>
      <c r="X1137" s="7368"/>
      <c r="Y1137" s="4550"/>
      <c r="Z1137" s="4550"/>
      <c r="AA1137" s="4893"/>
      <c r="AB1137" s="4550"/>
      <c r="AC1137" s="5050"/>
      <c r="AD1137" s="5083"/>
      <c r="AE1137" s="5050"/>
      <c r="AF1137" s="4550"/>
      <c r="AG1137" s="4550"/>
    </row>
    <row r="1138" spans="1:33" s="6147" customFormat="1" ht="27.95" customHeight="1">
      <c r="A1138" s="7293"/>
      <c r="B1138" s="4550"/>
      <c r="C1138" s="4981"/>
      <c r="D1138" s="4981"/>
      <c r="E1138" s="7081"/>
      <c r="F1138" s="6572"/>
      <c r="G1138" s="4550"/>
      <c r="H1138" s="7768"/>
      <c r="I1138" s="4550"/>
      <c r="J1138" s="4550"/>
      <c r="K1138" s="4550"/>
      <c r="L1138" s="4550"/>
      <c r="M1138" s="4550"/>
      <c r="N1138" s="4550"/>
      <c r="O1138" s="4983"/>
      <c r="P1138" s="4983"/>
      <c r="Q1138" s="4550"/>
      <c r="R1138" s="4550"/>
      <c r="S1138" s="4550"/>
      <c r="T1138" s="4550"/>
      <c r="U1138" s="4550"/>
      <c r="V1138" s="4550"/>
      <c r="W1138" s="4550"/>
      <c r="X1138" s="4550"/>
      <c r="Y1138" s="4550"/>
      <c r="Z1138" s="4550"/>
      <c r="AA1138" s="4893"/>
      <c r="AB1138" s="4550"/>
      <c r="AC1138" s="5050"/>
      <c r="AD1138" s="5083"/>
      <c r="AE1138" s="5050"/>
      <c r="AF1138" s="4550"/>
      <c r="AG1138" s="4550"/>
    </row>
    <row r="1139" spans="1:33" s="6147" customFormat="1" ht="27.95" customHeight="1">
      <c r="A1139" s="7372"/>
      <c r="B1139" s="4550"/>
      <c r="C1139" s="4981"/>
      <c r="D1139" s="4981"/>
      <c r="E1139" s="4981"/>
      <c r="F1139" s="6572"/>
      <c r="G1139" s="4550"/>
      <c r="H1139" s="7754"/>
      <c r="I1139" s="4550"/>
      <c r="J1139" s="4550"/>
      <c r="K1139" s="4550"/>
      <c r="L1139" s="7261"/>
      <c r="M1139" s="4550"/>
      <c r="N1139" s="4550"/>
      <c r="O1139" s="4983"/>
      <c r="P1139" s="4983"/>
      <c r="Q1139" s="4550"/>
      <c r="R1139" s="4550"/>
      <c r="S1139" s="4550"/>
      <c r="T1139" s="4550"/>
      <c r="U1139" s="4550"/>
      <c r="V1139" s="4550"/>
      <c r="W1139" s="4550"/>
      <c r="X1139" s="4550"/>
      <c r="Y1139" s="4550"/>
      <c r="Z1139" s="4550"/>
      <c r="AA1139" s="4893"/>
      <c r="AB1139" s="4550"/>
      <c r="AC1139" s="5050"/>
      <c r="AD1139" s="5083"/>
      <c r="AE1139" s="5050"/>
      <c r="AF1139" s="4550"/>
      <c r="AG1139" s="4550"/>
    </row>
    <row r="1140" spans="1:33" s="6147" customFormat="1" ht="27.95" customHeight="1">
      <c r="A1140" s="7261"/>
      <c r="B1140" s="7769"/>
      <c r="C1140" s="4981"/>
      <c r="D1140" s="4981"/>
      <c r="E1140" s="4981"/>
      <c r="F1140" s="6572"/>
      <c r="G1140" s="4550"/>
      <c r="H1140" s="7754"/>
      <c r="I1140" s="7261"/>
      <c r="J1140" s="7599"/>
      <c r="K1140" s="7261"/>
      <c r="L1140" s="7261"/>
      <c r="M1140" s="4550"/>
      <c r="N1140" s="4550"/>
      <c r="O1140" s="4983"/>
      <c r="P1140" s="4983"/>
      <c r="Q1140" s="7261"/>
      <c r="R1140" s="4550"/>
      <c r="S1140" s="4550"/>
      <c r="T1140" s="4550"/>
      <c r="U1140" s="4550"/>
      <c r="V1140" s="4550"/>
      <c r="W1140" s="4550"/>
      <c r="X1140" s="4550"/>
      <c r="Y1140" s="4550"/>
      <c r="Z1140" s="4550"/>
      <c r="AA1140" s="6708"/>
      <c r="AB1140" s="4550"/>
      <c r="AC1140" s="5050"/>
      <c r="AD1140" s="5083"/>
      <c r="AE1140" s="5050"/>
      <c r="AF1140" s="4550"/>
      <c r="AG1140" s="4550"/>
    </row>
    <row r="1141" spans="1:33" s="6147" customFormat="1" ht="27.95" customHeight="1">
      <c r="A1141" s="7261"/>
      <c r="B1141" s="9847"/>
      <c r="C1141" s="11486"/>
      <c r="D1141" s="11486"/>
      <c r="E1141" s="11486"/>
      <c r="F1141" s="11512"/>
      <c r="G1141" s="9847"/>
      <c r="H1141" s="12534"/>
      <c r="I1141" s="4550"/>
      <c r="J1141" s="12536"/>
      <c r="K1141" s="12533"/>
      <c r="L1141" s="7770"/>
      <c r="M1141" s="12206"/>
      <c r="N1141" s="4550"/>
      <c r="O1141" s="4983"/>
      <c r="P1141" s="4983"/>
      <c r="Q1141" s="12533"/>
      <c r="R1141" s="4550"/>
      <c r="S1141" s="4550"/>
      <c r="T1141" s="4550"/>
      <c r="U1141" s="4550"/>
      <c r="V1141" s="4550"/>
      <c r="W1141" s="4550"/>
      <c r="X1141" s="4550"/>
      <c r="Y1141" s="4550"/>
      <c r="Z1141" s="4550"/>
      <c r="AA1141" s="11925"/>
      <c r="AB1141" s="4550"/>
      <c r="AC1141" s="11492"/>
      <c r="AD1141" s="5083"/>
      <c r="AE1141" s="11492"/>
      <c r="AF1141" s="12533"/>
      <c r="AG1141" s="4550"/>
    </row>
    <row r="1142" spans="1:33" s="6147" customFormat="1" ht="27.95" customHeight="1">
      <c r="A1142" s="7372"/>
      <c r="B1142" s="11647"/>
      <c r="C1142" s="11487"/>
      <c r="D1142" s="11487"/>
      <c r="E1142" s="11487"/>
      <c r="F1142" s="11514"/>
      <c r="G1142" s="11647"/>
      <c r="H1142" s="12535"/>
      <c r="I1142" s="4550"/>
      <c r="J1142" s="12537"/>
      <c r="K1142" s="12537"/>
      <c r="L1142" s="7254"/>
      <c r="M1142" s="11647"/>
      <c r="N1142" s="4550"/>
      <c r="O1142" s="4983"/>
      <c r="P1142" s="4983"/>
      <c r="Q1142" s="11647"/>
      <c r="R1142" s="4550"/>
      <c r="S1142" s="4550"/>
      <c r="T1142" s="4550"/>
      <c r="U1142" s="4550"/>
      <c r="V1142" s="4550"/>
      <c r="W1142" s="4550"/>
      <c r="X1142" s="4550"/>
      <c r="Y1142" s="4550"/>
      <c r="Z1142" s="4550"/>
      <c r="AA1142" s="11926"/>
      <c r="AB1142" s="4550"/>
      <c r="AC1142" s="11493"/>
      <c r="AD1142" s="5083"/>
      <c r="AE1142" s="11493"/>
      <c r="AF1142" s="11647"/>
      <c r="AG1142" s="4550"/>
    </row>
    <row r="1143" spans="1:33" s="6147" customFormat="1" ht="27.95" customHeight="1">
      <c r="A1143" s="7770"/>
      <c r="B1143" s="4550"/>
      <c r="C1143" s="4981"/>
      <c r="D1143" s="4981"/>
      <c r="E1143" s="7081"/>
      <c r="F1143" s="6572"/>
      <c r="G1143" s="4550"/>
      <c r="H1143" s="7754"/>
      <c r="I1143" s="4550"/>
      <c r="J1143" s="4550"/>
      <c r="K1143" s="4550"/>
      <c r="L1143" s="4550"/>
      <c r="M1143" s="7031"/>
      <c r="N1143" s="4550"/>
      <c r="O1143" s="4983"/>
      <c r="P1143" s="4983"/>
      <c r="Q1143" s="4550"/>
      <c r="R1143" s="4550"/>
      <c r="S1143" s="4550"/>
      <c r="T1143" s="4550"/>
      <c r="U1143" s="4550"/>
      <c r="V1143" s="4550"/>
      <c r="W1143" s="4550"/>
      <c r="X1143" s="4550"/>
      <c r="Y1143" s="4550"/>
      <c r="Z1143" s="4550"/>
      <c r="AA1143" s="4893"/>
      <c r="AB1143" s="4550"/>
      <c r="AC1143" s="5050"/>
      <c r="AD1143" s="5083"/>
      <c r="AE1143" s="5050"/>
      <c r="AF1143" s="4550"/>
      <c r="AG1143" s="4550"/>
    </row>
    <row r="1144" spans="1:33" s="6147" customFormat="1" ht="27.95" customHeight="1">
      <c r="A1144" s="7770"/>
      <c r="B1144" s="4550"/>
      <c r="C1144" s="4981"/>
      <c r="D1144" s="4981"/>
      <c r="E1144" s="7081"/>
      <c r="F1144" s="6572"/>
      <c r="G1144" s="4550"/>
      <c r="H1144" s="7771"/>
      <c r="I1144" s="4550"/>
      <c r="J1144" s="4550"/>
      <c r="K1144" s="4550"/>
      <c r="L1144" s="4550"/>
      <c r="M1144" s="7031"/>
      <c r="N1144" s="4550"/>
      <c r="O1144" s="4983"/>
      <c r="P1144" s="4983"/>
      <c r="Q1144" s="4550"/>
      <c r="R1144" s="4550"/>
      <c r="S1144" s="4550"/>
      <c r="T1144" s="4550"/>
      <c r="U1144" s="4550"/>
      <c r="V1144" s="4550"/>
      <c r="W1144" s="4550"/>
      <c r="X1144" s="4550"/>
      <c r="Y1144" s="4550"/>
      <c r="Z1144" s="4550"/>
      <c r="AA1144" s="4893"/>
      <c r="AB1144" s="4550"/>
      <c r="AC1144" s="5050"/>
      <c r="AD1144" s="5083"/>
      <c r="AE1144" s="5050"/>
      <c r="AF1144" s="4550"/>
      <c r="AG1144" s="4550"/>
    </row>
    <row r="1145" spans="1:33" s="6147" customFormat="1" ht="27.95" customHeight="1">
      <c r="A1145" s="7332"/>
      <c r="B1145" s="4550"/>
      <c r="C1145" s="4981"/>
      <c r="D1145" s="4981"/>
      <c r="E1145" s="4981"/>
      <c r="F1145" s="6572"/>
      <c r="G1145" s="4550"/>
      <c r="H1145" s="7754"/>
      <c r="I1145" s="4550"/>
      <c r="J1145" s="4550"/>
      <c r="K1145" s="4550"/>
      <c r="L1145" s="4550"/>
      <c r="M1145" s="7031"/>
      <c r="N1145" s="4550"/>
      <c r="O1145" s="4983"/>
      <c r="P1145" s="4983"/>
      <c r="Q1145" s="4550"/>
      <c r="R1145" s="4550"/>
      <c r="S1145" s="4550"/>
      <c r="T1145" s="4550"/>
      <c r="U1145" s="4550"/>
      <c r="V1145" s="7368"/>
      <c r="W1145" s="4550"/>
      <c r="X1145" s="7368"/>
      <c r="Y1145" s="4550"/>
      <c r="Z1145" s="4550"/>
      <c r="AA1145" s="4893"/>
      <c r="AB1145" s="4550"/>
      <c r="AC1145" s="5050"/>
      <c r="AD1145" s="5083"/>
      <c r="AE1145" s="5050"/>
      <c r="AF1145" s="4550"/>
      <c r="AG1145" s="4550"/>
    </row>
    <row r="1146" spans="1:33" s="6147" customFormat="1" ht="27.95" customHeight="1">
      <c r="A1146" s="7770"/>
      <c r="B1146" s="4550"/>
      <c r="C1146" s="4981"/>
      <c r="D1146" s="4981"/>
      <c r="E1146" s="7081"/>
      <c r="F1146" s="6572"/>
      <c r="G1146" s="4550"/>
      <c r="H1146" s="7771"/>
      <c r="I1146" s="4550"/>
      <c r="J1146" s="4550"/>
      <c r="K1146" s="4550"/>
      <c r="L1146" s="4550"/>
      <c r="M1146" s="7031"/>
      <c r="N1146" s="4550"/>
      <c r="O1146" s="4983"/>
      <c r="P1146" s="4983"/>
      <c r="Q1146" s="4550"/>
      <c r="R1146" s="4550"/>
      <c r="S1146" s="4550"/>
      <c r="T1146" s="4550"/>
      <c r="U1146" s="4550"/>
      <c r="V1146" s="7368"/>
      <c r="W1146" s="4550"/>
      <c r="X1146" s="7368"/>
      <c r="Y1146" s="4550"/>
      <c r="Z1146" s="4550"/>
      <c r="AA1146" s="4893"/>
      <c r="AB1146" s="4550"/>
      <c r="AC1146" s="5050"/>
      <c r="AD1146" s="5083"/>
      <c r="AE1146" s="5050"/>
      <c r="AF1146" s="4550"/>
      <c r="AG1146" s="4550"/>
    </row>
    <row r="1147" spans="1:33" s="6147" customFormat="1" ht="27.95" customHeight="1">
      <c r="A1147" s="7770"/>
      <c r="B1147" s="4550"/>
      <c r="C1147" s="4981"/>
      <c r="D1147" s="4981"/>
      <c r="E1147" s="4981"/>
      <c r="F1147" s="6572"/>
      <c r="G1147" s="4550"/>
      <c r="H1147" s="7771"/>
      <c r="I1147" s="4550"/>
      <c r="J1147" s="4550"/>
      <c r="K1147" s="4550"/>
      <c r="L1147" s="4550"/>
      <c r="M1147" s="4550"/>
      <c r="N1147" s="4550"/>
      <c r="O1147" s="4983"/>
      <c r="P1147" s="4983"/>
      <c r="Q1147" s="4550"/>
      <c r="R1147" s="4550"/>
      <c r="S1147" s="4550"/>
      <c r="T1147" s="4550"/>
      <c r="U1147" s="4550"/>
      <c r="V1147" s="4550"/>
      <c r="W1147" s="4550"/>
      <c r="X1147" s="4550"/>
      <c r="Y1147" s="4550"/>
      <c r="Z1147" s="4550"/>
      <c r="AA1147" s="4893"/>
      <c r="AB1147" s="4550"/>
      <c r="AC1147" s="5050"/>
      <c r="AD1147" s="5083"/>
      <c r="AE1147" s="5050"/>
      <c r="AF1147" s="4550"/>
      <c r="AG1147" s="4550"/>
    </row>
    <row r="1148" spans="1:33" s="6147" customFormat="1" ht="27.95" customHeight="1">
      <c r="A1148" s="7772"/>
      <c r="B1148" s="4550"/>
      <c r="C1148" s="4981"/>
      <c r="D1148" s="4981"/>
      <c r="E1148" s="7081"/>
      <c r="F1148" s="6572"/>
      <c r="G1148" s="4550"/>
      <c r="H1148" s="7771"/>
      <c r="I1148" s="4550"/>
      <c r="J1148" s="4550"/>
      <c r="K1148" s="4550"/>
      <c r="L1148" s="4550"/>
      <c r="M1148" s="4550"/>
      <c r="N1148" s="4550"/>
      <c r="O1148" s="4983"/>
      <c r="P1148" s="4983"/>
      <c r="Q1148" s="4550"/>
      <c r="R1148" s="4550"/>
      <c r="S1148" s="4550"/>
      <c r="T1148" s="4550"/>
      <c r="U1148" s="4550"/>
      <c r="V1148" s="4550"/>
      <c r="W1148" s="4550"/>
      <c r="X1148" s="4550"/>
      <c r="Y1148" s="4550"/>
      <c r="Z1148" s="4550"/>
      <c r="AA1148" s="4893"/>
      <c r="AB1148" s="4550"/>
      <c r="AC1148" s="5050"/>
      <c r="AD1148" s="5083"/>
      <c r="AE1148" s="5050"/>
      <c r="AF1148" s="4550"/>
      <c r="AG1148" s="4550"/>
    </row>
    <row r="1149" spans="1:33" s="6147" customFormat="1" ht="27.95" customHeight="1">
      <c r="A1149" s="7766"/>
      <c r="B1149" s="4550"/>
      <c r="C1149" s="4981"/>
      <c r="D1149" s="4981"/>
      <c r="E1149" s="4981"/>
      <c r="F1149" s="6572"/>
      <c r="G1149" s="4550"/>
      <c r="H1149" s="7754"/>
      <c r="I1149" s="4550"/>
      <c r="J1149" s="4550"/>
      <c r="K1149" s="4550"/>
      <c r="L1149" s="4550"/>
      <c r="M1149" s="4550"/>
      <c r="N1149" s="4550"/>
      <c r="O1149" s="4983"/>
      <c r="P1149" s="4983"/>
      <c r="Q1149" s="4550"/>
      <c r="R1149" s="4550"/>
      <c r="S1149" s="4550"/>
      <c r="T1149" s="4550"/>
      <c r="U1149" s="4550"/>
      <c r="V1149" s="4550"/>
      <c r="W1149" s="4550"/>
      <c r="X1149" s="4550"/>
      <c r="Y1149" s="4550"/>
      <c r="Z1149" s="4550"/>
      <c r="AA1149" s="4893"/>
      <c r="AB1149" s="4550"/>
      <c r="AC1149" s="5050"/>
      <c r="AD1149" s="5083"/>
      <c r="AE1149" s="5050"/>
      <c r="AF1149" s="4550"/>
      <c r="AG1149" s="4550"/>
    </row>
    <row r="1150" spans="1:33" s="6147" customFormat="1" ht="27.95" customHeight="1">
      <c r="A1150" s="7707"/>
      <c r="B1150" s="4550"/>
      <c r="C1150" s="4981"/>
      <c r="D1150" s="4981"/>
      <c r="E1150" s="7081"/>
      <c r="F1150" s="6572"/>
      <c r="G1150" s="4550"/>
      <c r="H1150" s="7773"/>
      <c r="I1150" s="4550"/>
      <c r="J1150" s="4550"/>
      <c r="K1150" s="4550"/>
      <c r="L1150" s="4550"/>
      <c r="M1150" s="4550"/>
      <c r="N1150" s="4550"/>
      <c r="O1150" s="4983"/>
      <c r="P1150" s="4983"/>
      <c r="Q1150" s="4550"/>
      <c r="R1150" s="4550"/>
      <c r="S1150" s="4550"/>
      <c r="T1150" s="4550"/>
      <c r="U1150" s="4550"/>
      <c r="V1150" s="4550"/>
      <c r="W1150" s="4550"/>
      <c r="X1150" s="4550"/>
      <c r="Y1150" s="4550"/>
      <c r="Z1150" s="4550"/>
      <c r="AA1150" s="4893"/>
      <c r="AB1150" s="4550"/>
      <c r="AC1150" s="5050"/>
      <c r="AD1150" s="5083"/>
      <c r="AE1150" s="5050"/>
      <c r="AF1150" s="4550"/>
      <c r="AG1150" s="4550"/>
    </row>
    <row r="1151" spans="1:33" s="6147" customFormat="1" ht="27.95" customHeight="1">
      <c r="A1151" s="7774"/>
      <c r="B1151" s="4550"/>
      <c r="C1151" s="4981"/>
      <c r="D1151" s="4981"/>
      <c r="E1151" s="7081"/>
      <c r="F1151" s="6572"/>
      <c r="G1151" s="4550"/>
      <c r="H1151" s="7754"/>
      <c r="I1151" s="4550"/>
      <c r="J1151" s="4550"/>
      <c r="K1151" s="4550"/>
      <c r="L1151" s="4550"/>
      <c r="M1151" s="4550"/>
      <c r="N1151" s="4550"/>
      <c r="O1151" s="4983"/>
      <c r="P1151" s="4983"/>
      <c r="Q1151" s="4550"/>
      <c r="R1151" s="4550"/>
      <c r="S1151" s="4550"/>
      <c r="T1151" s="4550"/>
      <c r="U1151" s="4550"/>
      <c r="V1151" s="7329"/>
      <c r="W1151" s="4550"/>
      <c r="X1151" s="7329"/>
      <c r="Y1151" s="4550"/>
      <c r="Z1151" s="4550"/>
      <c r="AA1151" s="4893"/>
      <c r="AB1151" s="4550"/>
      <c r="AC1151" s="5050"/>
      <c r="AD1151" s="5083"/>
      <c r="AE1151" s="5050"/>
      <c r="AF1151" s="4550"/>
      <c r="AG1151" s="4550"/>
    </row>
    <row r="1152" spans="1:33" s="6147" customFormat="1" ht="27.95" customHeight="1">
      <c r="A1152" s="7479"/>
      <c r="B1152" s="4550"/>
      <c r="C1152" s="4981"/>
      <c r="D1152" s="4981"/>
      <c r="E1152" s="4981"/>
      <c r="F1152" s="6572"/>
      <c r="G1152" s="4550"/>
      <c r="H1152" s="7754"/>
      <c r="I1152" s="4550"/>
      <c r="J1152" s="4550"/>
      <c r="K1152" s="4550"/>
      <c r="L1152" s="4550"/>
      <c r="M1152" s="4550"/>
      <c r="N1152" s="4550"/>
      <c r="O1152" s="4983"/>
      <c r="P1152" s="4983"/>
      <c r="Q1152" s="4550"/>
      <c r="R1152" s="4550"/>
      <c r="S1152" s="4550"/>
      <c r="T1152" s="4550"/>
      <c r="U1152" s="4550"/>
      <c r="V1152" s="4550"/>
      <c r="W1152" s="4550"/>
      <c r="X1152" s="4550"/>
      <c r="Y1152" s="4550"/>
      <c r="Z1152" s="4550"/>
      <c r="AA1152" s="4893"/>
      <c r="AB1152" s="4550"/>
      <c r="AC1152" s="5050"/>
      <c r="AD1152" s="5083"/>
      <c r="AE1152" s="5050"/>
      <c r="AF1152" s="4550"/>
      <c r="AG1152" s="4550"/>
    </row>
    <row r="1153" spans="1:33" s="6147" customFormat="1" ht="27.95" customHeight="1">
      <c r="A1153" s="7775"/>
      <c r="B1153" s="4550"/>
      <c r="C1153" s="4981"/>
      <c r="D1153" s="4981"/>
      <c r="E1153" s="7081"/>
      <c r="F1153" s="6572"/>
      <c r="G1153" s="4550"/>
      <c r="H1153" s="7776"/>
      <c r="I1153" s="4550"/>
      <c r="J1153" s="4550"/>
      <c r="K1153" s="4550"/>
      <c r="L1153" s="4550"/>
      <c r="M1153" s="4550"/>
      <c r="N1153" s="4550"/>
      <c r="O1153" s="4983"/>
      <c r="P1153" s="4983"/>
      <c r="Q1153" s="4550"/>
      <c r="R1153" s="4550"/>
      <c r="S1153" s="4550"/>
      <c r="T1153" s="4550"/>
      <c r="U1153" s="4550"/>
      <c r="V1153" s="4550"/>
      <c r="W1153" s="4550"/>
      <c r="X1153" s="4550"/>
      <c r="Y1153" s="4550"/>
      <c r="Z1153" s="4550"/>
      <c r="AA1153" s="4893"/>
      <c r="AB1153" s="4550"/>
      <c r="AC1153" s="5050"/>
      <c r="AD1153" s="5083"/>
      <c r="AE1153" s="5050"/>
      <c r="AF1153" s="4550"/>
      <c r="AG1153" s="4550"/>
    </row>
    <row r="1154" spans="1:33" s="6147" customFormat="1" ht="27.95" customHeight="1">
      <c r="A1154" s="7775"/>
      <c r="B1154" s="4550"/>
      <c r="C1154" s="4981"/>
      <c r="D1154" s="4981"/>
      <c r="E1154" s="7081"/>
      <c r="F1154" s="6572"/>
      <c r="G1154" s="4550"/>
      <c r="H1154" s="7776"/>
      <c r="I1154" s="4550"/>
      <c r="J1154" s="4550"/>
      <c r="K1154" s="4550"/>
      <c r="L1154" s="4550"/>
      <c r="M1154" s="4550"/>
      <c r="N1154" s="4550"/>
      <c r="O1154" s="4983"/>
      <c r="P1154" s="4983"/>
      <c r="Q1154" s="4550"/>
      <c r="R1154" s="4550"/>
      <c r="S1154" s="4550"/>
      <c r="T1154" s="4550"/>
      <c r="U1154" s="4550"/>
      <c r="V1154" s="4550"/>
      <c r="W1154" s="4550"/>
      <c r="X1154" s="4550"/>
      <c r="Y1154" s="4550"/>
      <c r="Z1154" s="4550"/>
      <c r="AA1154" s="4893"/>
      <c r="AB1154" s="4550"/>
      <c r="AC1154" s="5050"/>
      <c r="AD1154" s="5083"/>
      <c r="AE1154" s="5050"/>
      <c r="AF1154" s="4550"/>
      <c r="AG1154" s="4550"/>
    </row>
    <row r="1155" spans="1:33" s="6147" customFormat="1" ht="27.95" customHeight="1">
      <c r="A1155" s="7332"/>
      <c r="B1155" s="4550"/>
      <c r="C1155" s="4981"/>
      <c r="D1155" s="4981"/>
      <c r="E1155" s="4981"/>
      <c r="F1155" s="6572"/>
      <c r="G1155" s="4550"/>
      <c r="H1155" s="7776"/>
      <c r="I1155" s="4550"/>
      <c r="J1155" s="4550"/>
      <c r="K1155" s="4550"/>
      <c r="L1155" s="4550"/>
      <c r="M1155" s="4550"/>
      <c r="N1155" s="4550"/>
      <c r="O1155" s="4983"/>
      <c r="P1155" s="4983"/>
      <c r="Q1155" s="4550"/>
      <c r="R1155" s="4550"/>
      <c r="S1155" s="4550"/>
      <c r="T1155" s="4550"/>
      <c r="U1155" s="4550"/>
      <c r="V1155" s="7368"/>
      <c r="W1155" s="4550"/>
      <c r="X1155" s="7368"/>
      <c r="Y1155" s="4550"/>
      <c r="Z1155" s="4550"/>
      <c r="AA1155" s="4893"/>
      <c r="AB1155" s="4550"/>
      <c r="AC1155" s="5050"/>
      <c r="AD1155" s="5083"/>
      <c r="AE1155" s="5050"/>
      <c r="AF1155" s="4550"/>
      <c r="AG1155" s="4550"/>
    </row>
    <row r="1156" spans="1:33" s="6147" customFormat="1" ht="27.95" customHeight="1">
      <c r="A1156" s="7775"/>
      <c r="B1156" s="4550"/>
      <c r="C1156" s="4981"/>
      <c r="D1156" s="4981"/>
      <c r="E1156" s="7081"/>
      <c r="F1156" s="6572"/>
      <c r="G1156" s="4550"/>
      <c r="H1156" s="7776"/>
      <c r="I1156" s="4550"/>
      <c r="J1156" s="4550"/>
      <c r="K1156" s="4550"/>
      <c r="L1156" s="4550"/>
      <c r="M1156" s="4550"/>
      <c r="N1156" s="4550"/>
      <c r="O1156" s="4983"/>
      <c r="P1156" s="4983"/>
      <c r="Q1156" s="4550"/>
      <c r="R1156" s="4550"/>
      <c r="S1156" s="4550"/>
      <c r="T1156" s="4550"/>
      <c r="U1156" s="4550"/>
      <c r="V1156" s="7368"/>
      <c r="W1156" s="4550"/>
      <c r="X1156" s="7368"/>
      <c r="Y1156" s="4550"/>
      <c r="Z1156" s="4550"/>
      <c r="AA1156" s="4893"/>
      <c r="AB1156" s="4550"/>
      <c r="AC1156" s="5050"/>
      <c r="AD1156" s="5083"/>
      <c r="AE1156" s="5050"/>
      <c r="AF1156" s="4550"/>
      <c r="AG1156" s="4550"/>
    </row>
    <row r="1157" spans="1:33" s="6147" customFormat="1" ht="27.95" customHeight="1">
      <c r="A1157" s="7775"/>
      <c r="B1157" s="4550"/>
      <c r="C1157" s="4981"/>
      <c r="D1157" s="4981"/>
      <c r="E1157" s="7081"/>
      <c r="F1157" s="6572"/>
      <c r="G1157" s="4550"/>
      <c r="H1157" s="7776"/>
      <c r="I1157" s="4550"/>
      <c r="J1157" s="4550"/>
      <c r="K1157" s="4550"/>
      <c r="L1157" s="4550"/>
      <c r="M1157" s="4550"/>
      <c r="N1157" s="4550"/>
      <c r="O1157" s="4983"/>
      <c r="P1157" s="4983"/>
      <c r="Q1157" s="4550"/>
      <c r="R1157" s="4550"/>
      <c r="S1157" s="4550"/>
      <c r="T1157" s="4550"/>
      <c r="U1157" s="4550"/>
      <c r="V1157" s="4550"/>
      <c r="W1157" s="4550"/>
      <c r="X1157" s="4550"/>
      <c r="Y1157" s="4550"/>
      <c r="Z1157" s="4550"/>
      <c r="AA1157" s="4893"/>
      <c r="AB1157" s="4550"/>
      <c r="AC1157" s="5050"/>
      <c r="AD1157" s="5083"/>
      <c r="AE1157" s="5050"/>
      <c r="AF1157" s="4550"/>
      <c r="AG1157" s="4550"/>
    </row>
    <row r="1158" spans="1:33" s="6147" customFormat="1" ht="27.95" customHeight="1">
      <c r="A1158" s="7373"/>
      <c r="B1158" s="4550"/>
      <c r="C1158" s="4981"/>
      <c r="D1158" s="4981"/>
      <c r="E1158" s="4981"/>
      <c r="F1158" s="6572"/>
      <c r="G1158" s="4550"/>
      <c r="H1158" s="7776"/>
      <c r="I1158" s="4550"/>
      <c r="J1158" s="4550"/>
      <c r="K1158" s="4550"/>
      <c r="L1158" s="4550"/>
      <c r="M1158" s="4550"/>
      <c r="N1158" s="4550"/>
      <c r="O1158" s="4983"/>
      <c r="P1158" s="4983"/>
      <c r="Q1158" s="4550"/>
      <c r="R1158" s="4550"/>
      <c r="S1158" s="4550"/>
      <c r="T1158" s="4550"/>
      <c r="U1158" s="4550"/>
      <c r="V1158" s="4550"/>
      <c r="W1158" s="4550"/>
      <c r="X1158" s="4550"/>
      <c r="Y1158" s="4550"/>
      <c r="Z1158" s="4550"/>
      <c r="AA1158" s="4893"/>
      <c r="AB1158" s="4550"/>
      <c r="AC1158" s="5050"/>
      <c r="AD1158" s="5083"/>
      <c r="AE1158" s="5050"/>
      <c r="AF1158" s="4550"/>
      <c r="AG1158" s="4550"/>
    </row>
    <row r="1159" spans="1:33" s="6147" customFormat="1" ht="27.95" customHeight="1">
      <c r="A1159" s="7350"/>
      <c r="B1159" s="7350"/>
      <c r="C1159" s="4981"/>
      <c r="D1159" s="4981"/>
      <c r="E1159" s="4981"/>
      <c r="F1159" s="6572"/>
      <c r="G1159" s="4550"/>
      <c r="H1159" s="7754"/>
      <c r="I1159" s="4550"/>
      <c r="J1159" s="7350"/>
      <c r="K1159" s="4550"/>
      <c r="L1159" s="4550"/>
      <c r="M1159" s="4550"/>
      <c r="N1159" s="4550"/>
      <c r="O1159" s="4983"/>
      <c r="P1159" s="4983"/>
      <c r="Q1159" s="4550"/>
      <c r="R1159" s="4550"/>
      <c r="S1159" s="4550"/>
      <c r="T1159" s="4550"/>
      <c r="U1159" s="4550"/>
      <c r="V1159" s="4550"/>
      <c r="W1159" s="4550"/>
      <c r="X1159" s="4550"/>
      <c r="Y1159" s="4550"/>
      <c r="Z1159" s="4550"/>
      <c r="AA1159" s="4893"/>
      <c r="AB1159" s="4550"/>
      <c r="AC1159" s="5050"/>
      <c r="AD1159" s="5083"/>
      <c r="AE1159" s="5050"/>
      <c r="AF1159" s="4550"/>
      <c r="AG1159" s="4550"/>
    </row>
    <row r="1160" spans="1:33" s="6147" customFormat="1" ht="27.95" customHeight="1">
      <c r="A1160" s="7777"/>
      <c r="B1160" s="4550"/>
      <c r="C1160" s="4981"/>
      <c r="D1160" s="4981"/>
      <c r="E1160" s="7081"/>
      <c r="F1160" s="6572"/>
      <c r="G1160" s="4550"/>
      <c r="H1160" s="7778"/>
      <c r="I1160" s="4550"/>
      <c r="J1160" s="4550"/>
      <c r="K1160" s="4550"/>
      <c r="L1160" s="4550"/>
      <c r="M1160" s="4550"/>
      <c r="N1160" s="4550"/>
      <c r="O1160" s="4983"/>
      <c r="P1160" s="4983"/>
      <c r="Q1160" s="4550"/>
      <c r="R1160" s="4550"/>
      <c r="S1160" s="4550"/>
      <c r="T1160" s="4550"/>
      <c r="U1160" s="4550"/>
      <c r="V1160" s="4550"/>
      <c r="W1160" s="4550"/>
      <c r="X1160" s="4550"/>
      <c r="Y1160" s="4550"/>
      <c r="Z1160" s="4550"/>
      <c r="AA1160" s="4893"/>
      <c r="AB1160" s="4550"/>
      <c r="AC1160" s="5050"/>
      <c r="AD1160" s="5083"/>
      <c r="AE1160" s="5050"/>
      <c r="AF1160" s="4550"/>
      <c r="AG1160" s="4550"/>
    </row>
    <row r="1161" spans="1:33" s="6147" customFormat="1" ht="27.95" customHeight="1">
      <c r="A1161" s="7528"/>
      <c r="B1161" s="4550"/>
      <c r="C1161" s="4981"/>
      <c r="D1161" s="4981"/>
      <c r="E1161" s="7081"/>
      <c r="F1161" s="6572"/>
      <c r="G1161" s="4550"/>
      <c r="H1161" s="7778"/>
      <c r="I1161" s="4550"/>
      <c r="J1161" s="4550"/>
      <c r="K1161" s="4550"/>
      <c r="L1161" s="4550"/>
      <c r="M1161" s="4550"/>
      <c r="N1161" s="4550"/>
      <c r="O1161" s="4983"/>
      <c r="P1161" s="4983"/>
      <c r="Q1161" s="4550"/>
      <c r="R1161" s="4550"/>
      <c r="S1161" s="4550"/>
      <c r="T1161" s="4550"/>
      <c r="U1161" s="4550"/>
      <c r="V1161" s="4550"/>
      <c r="W1161" s="4550"/>
      <c r="X1161" s="4550"/>
      <c r="Y1161" s="4550"/>
      <c r="Z1161" s="4550"/>
      <c r="AA1161" s="4893"/>
      <c r="AB1161" s="4550"/>
      <c r="AC1161" s="5050"/>
      <c r="AD1161" s="5083"/>
      <c r="AE1161" s="5050"/>
      <c r="AF1161" s="4550"/>
      <c r="AG1161" s="4550"/>
    </row>
    <row r="1162" spans="1:33" s="6147" customFormat="1" ht="27.95" customHeight="1">
      <c r="A1162" s="7777"/>
      <c r="B1162" s="4550"/>
      <c r="C1162" s="4981"/>
      <c r="D1162" s="4981"/>
      <c r="E1162" s="7081"/>
      <c r="F1162" s="6572"/>
      <c r="G1162" s="4550"/>
      <c r="H1162" s="7754"/>
      <c r="I1162" s="4550"/>
      <c r="J1162" s="4550"/>
      <c r="K1162" s="4550"/>
      <c r="L1162" s="4550"/>
      <c r="M1162" s="4550"/>
      <c r="N1162" s="4550"/>
      <c r="O1162" s="4983"/>
      <c r="P1162" s="4983"/>
      <c r="Q1162" s="4550"/>
      <c r="R1162" s="4550"/>
      <c r="S1162" s="4550"/>
      <c r="T1162" s="4550"/>
      <c r="U1162" s="4550"/>
      <c r="V1162" s="4550"/>
      <c r="W1162" s="4550"/>
      <c r="X1162" s="4550"/>
      <c r="Y1162" s="4550"/>
      <c r="Z1162" s="4550"/>
      <c r="AA1162" s="4893"/>
      <c r="AB1162" s="4550"/>
      <c r="AC1162" s="5050"/>
      <c r="AD1162" s="5083"/>
      <c r="AE1162" s="5050"/>
      <c r="AF1162" s="4550"/>
      <c r="AG1162" s="4550"/>
    </row>
    <row r="1163" spans="1:33" s="6147" customFormat="1" ht="27.95" customHeight="1">
      <c r="A1163" s="7779"/>
      <c r="B1163" s="7779"/>
      <c r="C1163" s="4981"/>
      <c r="D1163" s="4981"/>
      <c r="E1163" s="4981"/>
      <c r="F1163" s="6572"/>
      <c r="G1163" s="4550"/>
      <c r="H1163" s="7778"/>
      <c r="I1163" s="4550"/>
      <c r="J1163" s="7779"/>
      <c r="K1163" s="4550"/>
      <c r="L1163" s="4550"/>
      <c r="M1163" s="4550"/>
      <c r="N1163" s="4550"/>
      <c r="O1163" s="4983"/>
      <c r="P1163" s="4983"/>
      <c r="Q1163" s="4550"/>
      <c r="R1163" s="4550"/>
      <c r="S1163" s="4550"/>
      <c r="T1163" s="4550"/>
      <c r="U1163" s="4550"/>
      <c r="V1163" s="4550"/>
      <c r="W1163" s="4550"/>
      <c r="X1163" s="4550"/>
      <c r="Y1163" s="4550"/>
      <c r="Z1163" s="4550"/>
      <c r="AA1163" s="4893"/>
      <c r="AB1163" s="4550"/>
      <c r="AC1163" s="5050"/>
      <c r="AD1163" s="5083"/>
      <c r="AE1163" s="5050"/>
      <c r="AF1163" s="4550"/>
      <c r="AG1163" s="4550"/>
    </row>
    <row r="1164" spans="1:33" s="6147" customFormat="1" ht="27.95" customHeight="1">
      <c r="A1164" s="7346"/>
      <c r="B1164" s="4550"/>
      <c r="C1164" s="4981"/>
      <c r="D1164" s="4981"/>
      <c r="E1164" s="4981"/>
      <c r="F1164" s="6572"/>
      <c r="G1164" s="4550"/>
      <c r="H1164" s="7778"/>
      <c r="I1164" s="4550"/>
      <c r="J1164" s="4550"/>
      <c r="K1164" s="4550"/>
      <c r="L1164" s="4550"/>
      <c r="M1164" s="4550"/>
      <c r="N1164" s="4550"/>
      <c r="O1164" s="4983"/>
      <c r="P1164" s="4983"/>
      <c r="Q1164" s="4550"/>
      <c r="R1164" s="4550"/>
      <c r="S1164" s="4550"/>
      <c r="T1164" s="4550"/>
      <c r="U1164" s="4550"/>
      <c r="V1164" s="4550"/>
      <c r="W1164" s="4550"/>
      <c r="X1164" s="4550"/>
      <c r="Y1164" s="4550"/>
      <c r="Z1164" s="4550"/>
      <c r="AA1164" s="4893"/>
      <c r="AB1164" s="4550"/>
      <c r="AC1164" s="5050"/>
      <c r="AD1164" s="5083"/>
      <c r="AE1164" s="5050"/>
      <c r="AF1164" s="4550"/>
      <c r="AG1164" s="4550"/>
    </row>
    <row r="1165" spans="1:33" s="6147" customFormat="1" ht="27.95" customHeight="1">
      <c r="A1165" s="7272"/>
      <c r="B1165" s="4550"/>
      <c r="C1165" s="4981"/>
      <c r="D1165" s="4981"/>
      <c r="E1165" s="4981"/>
      <c r="F1165" s="6572"/>
      <c r="G1165" s="4550"/>
      <c r="H1165" s="7778"/>
      <c r="I1165" s="4550"/>
      <c r="J1165" s="4550"/>
      <c r="K1165" s="4550"/>
      <c r="L1165" s="4550"/>
      <c r="M1165" s="4550"/>
      <c r="N1165" s="4550"/>
      <c r="O1165" s="4983"/>
      <c r="P1165" s="4983"/>
      <c r="Q1165" s="4550"/>
      <c r="R1165" s="4550"/>
      <c r="S1165" s="4550"/>
      <c r="T1165" s="4550"/>
      <c r="U1165" s="4550"/>
      <c r="V1165" s="4550"/>
      <c r="W1165" s="4550"/>
      <c r="X1165" s="4550"/>
      <c r="Y1165" s="4550"/>
      <c r="Z1165" s="4550"/>
      <c r="AA1165" s="4893"/>
      <c r="AB1165" s="4550"/>
      <c r="AC1165" s="5050"/>
      <c r="AD1165" s="5083"/>
      <c r="AE1165" s="5050"/>
      <c r="AF1165" s="4550"/>
      <c r="AG1165" s="4550"/>
    </row>
    <row r="1166" spans="1:33" s="6147" customFormat="1" ht="27.95" customHeight="1">
      <c r="A1166" s="7777"/>
      <c r="B1166" s="7779"/>
      <c r="C1166" s="4981"/>
      <c r="D1166" s="4981"/>
      <c r="E1166" s="4981"/>
      <c r="F1166" s="6572"/>
      <c r="G1166" s="4550"/>
      <c r="H1166" s="7778"/>
      <c r="I1166" s="4550"/>
      <c r="J1166" s="7779"/>
      <c r="K1166" s="4550"/>
      <c r="L1166" s="4550"/>
      <c r="M1166" s="4550"/>
      <c r="N1166" s="4550"/>
      <c r="O1166" s="4983"/>
      <c r="P1166" s="4983"/>
      <c r="Q1166" s="4550"/>
      <c r="R1166" s="4550"/>
      <c r="S1166" s="4550"/>
      <c r="T1166" s="4550"/>
      <c r="U1166" s="4550"/>
      <c r="V1166" s="4550"/>
      <c r="W1166" s="4550"/>
      <c r="X1166" s="4550"/>
      <c r="Y1166" s="4550"/>
      <c r="Z1166" s="4550"/>
      <c r="AA1166" s="4893"/>
      <c r="AB1166" s="4550"/>
      <c r="AC1166" s="5050"/>
      <c r="AD1166" s="5083"/>
      <c r="AE1166" s="5050"/>
      <c r="AF1166" s="4550"/>
      <c r="AG1166" s="4550"/>
    </row>
    <row r="1167" spans="1:33" s="6147" customFormat="1" ht="27.95" customHeight="1">
      <c r="A1167" s="7195"/>
      <c r="B1167" s="4550"/>
      <c r="C1167" s="4981"/>
      <c r="D1167" s="4981"/>
      <c r="E1167" s="4981"/>
      <c r="F1167" s="6572"/>
      <c r="G1167" s="4550"/>
      <c r="H1167" s="7754"/>
      <c r="I1167" s="4550"/>
      <c r="J1167" s="4550"/>
      <c r="K1167" s="4550"/>
      <c r="L1167" s="4550"/>
      <c r="M1167" s="4550"/>
      <c r="N1167" s="4550"/>
      <c r="O1167" s="4983"/>
      <c r="P1167" s="4983"/>
      <c r="Q1167" s="4550"/>
      <c r="R1167" s="4550"/>
      <c r="S1167" s="4550"/>
      <c r="T1167" s="4550"/>
      <c r="U1167" s="4550"/>
      <c r="V1167" s="4550"/>
      <c r="W1167" s="4550"/>
      <c r="X1167" s="4550"/>
      <c r="Y1167" s="4550"/>
      <c r="Z1167" s="4550"/>
      <c r="AA1167" s="5082"/>
      <c r="AB1167" s="4550"/>
      <c r="AC1167" s="5050"/>
      <c r="AD1167" s="5083"/>
      <c r="AE1167" s="5050"/>
      <c r="AF1167" s="4550"/>
      <c r="AG1167" s="4550"/>
    </row>
    <row r="1168" spans="1:33" s="6147" customFormat="1" ht="27.95" customHeight="1">
      <c r="A1168" s="7178"/>
      <c r="B1168" s="7178"/>
      <c r="C1168" s="4981"/>
      <c r="D1168" s="4981"/>
      <c r="E1168" s="4981"/>
      <c r="F1168" s="6572"/>
      <c r="G1168" s="4550"/>
      <c r="H1168" s="7780"/>
      <c r="I1168" s="4550"/>
      <c r="J1168" s="7178"/>
      <c r="K1168" s="4550"/>
      <c r="L1168" s="4550"/>
      <c r="M1168" s="4550"/>
      <c r="N1168" s="4550"/>
      <c r="O1168" s="4983"/>
      <c r="P1168" s="4983"/>
      <c r="Q1168" s="4550"/>
      <c r="R1168" s="4550"/>
      <c r="S1168" s="4550"/>
      <c r="T1168" s="4550"/>
      <c r="U1168" s="4550"/>
      <c r="V1168" s="4550"/>
      <c r="W1168" s="4550"/>
      <c r="X1168" s="4550"/>
      <c r="Y1168" s="4550"/>
      <c r="Z1168" s="4550"/>
      <c r="AA1168" s="4893"/>
      <c r="AB1168" s="4550"/>
      <c r="AC1168" s="5050"/>
      <c r="AD1168" s="5083"/>
      <c r="AE1168" s="5050"/>
      <c r="AF1168" s="4550"/>
      <c r="AG1168" s="4550"/>
    </row>
    <row r="1169" spans="1:33" s="6147" customFormat="1" ht="27.95" customHeight="1">
      <c r="A1169" s="7781"/>
      <c r="B1169" s="4550"/>
      <c r="C1169" s="4981"/>
      <c r="D1169" s="4981"/>
      <c r="E1169" s="7081"/>
      <c r="F1169" s="6572"/>
      <c r="G1169" s="4550"/>
      <c r="H1169" s="7754"/>
      <c r="I1169" s="4550"/>
      <c r="J1169" s="4550"/>
      <c r="K1169" s="4550"/>
      <c r="L1169" s="4550"/>
      <c r="M1169" s="4550"/>
      <c r="N1169" s="4550"/>
      <c r="O1169" s="4983"/>
      <c r="P1169" s="4983"/>
      <c r="Q1169" s="4550"/>
      <c r="R1169" s="4550"/>
      <c r="S1169" s="4550"/>
      <c r="T1169" s="4550"/>
      <c r="U1169" s="4550"/>
      <c r="V1169" s="4550"/>
      <c r="W1169" s="4550"/>
      <c r="X1169" s="4550"/>
      <c r="Y1169" s="4550"/>
      <c r="Z1169" s="4550"/>
      <c r="AA1169" s="4893"/>
      <c r="AB1169" s="4550"/>
      <c r="AC1169" s="5050"/>
      <c r="AD1169" s="5083"/>
      <c r="AE1169" s="5050"/>
      <c r="AF1169" s="4550"/>
      <c r="AG1169" s="4550"/>
    </row>
    <row r="1170" spans="1:33" s="6147" customFormat="1" ht="27.95" customHeight="1">
      <c r="A1170" s="7287"/>
      <c r="B1170" s="4550"/>
      <c r="C1170" s="4981"/>
      <c r="D1170" s="4981"/>
      <c r="E1170" s="4981"/>
      <c r="F1170" s="6572"/>
      <c r="G1170" s="4550"/>
      <c r="H1170" s="7754"/>
      <c r="I1170" s="4550"/>
      <c r="J1170" s="4550"/>
      <c r="K1170" s="4550"/>
      <c r="L1170" s="4550"/>
      <c r="M1170" s="4550"/>
      <c r="N1170" s="4550"/>
      <c r="O1170" s="4983"/>
      <c r="P1170" s="4983"/>
      <c r="Q1170" s="4550"/>
      <c r="R1170" s="4550"/>
      <c r="S1170" s="4550"/>
      <c r="T1170" s="4550"/>
      <c r="U1170" s="4550"/>
      <c r="V1170" s="4550"/>
      <c r="W1170" s="4550"/>
      <c r="X1170" s="4550"/>
      <c r="Y1170" s="4550"/>
      <c r="Z1170" s="4550"/>
      <c r="AA1170" s="4893"/>
      <c r="AB1170" s="4550"/>
      <c r="AC1170" s="5050"/>
      <c r="AD1170" s="5083"/>
      <c r="AE1170" s="5050"/>
      <c r="AF1170" s="4550"/>
      <c r="AG1170" s="4550"/>
    </row>
    <row r="1171" spans="1:33" s="6147" customFormat="1" ht="27.95" customHeight="1">
      <c r="A1171" s="7782"/>
      <c r="B1171" s="4550"/>
      <c r="C1171" s="4981"/>
      <c r="D1171" s="4981"/>
      <c r="E1171" s="4981"/>
      <c r="F1171" s="6572"/>
      <c r="G1171" s="4550"/>
      <c r="H1171" s="7783"/>
      <c r="I1171" s="4550"/>
      <c r="J1171" s="4550"/>
      <c r="K1171" s="4550"/>
      <c r="L1171" s="4550"/>
      <c r="M1171" s="4550"/>
      <c r="N1171" s="4550"/>
      <c r="O1171" s="4983"/>
      <c r="P1171" s="4983"/>
      <c r="Q1171" s="4550"/>
      <c r="R1171" s="4550"/>
      <c r="S1171" s="4550"/>
      <c r="T1171" s="4550"/>
      <c r="U1171" s="4550"/>
      <c r="V1171" s="4550"/>
      <c r="W1171" s="4550"/>
      <c r="X1171" s="4550"/>
      <c r="Y1171" s="4550"/>
      <c r="Z1171" s="4550"/>
      <c r="AA1171" s="4893"/>
      <c r="AB1171" s="4550"/>
      <c r="AC1171" s="5050"/>
      <c r="AD1171" s="5083"/>
      <c r="AE1171" s="5050"/>
      <c r="AF1171" s="4550"/>
      <c r="AG1171" s="4550"/>
    </row>
    <row r="1172" spans="1:33" s="6147" customFormat="1" ht="27.95" customHeight="1">
      <c r="A1172" s="7362"/>
      <c r="B1172" s="4550"/>
      <c r="C1172" s="4981"/>
      <c r="D1172" s="4981"/>
      <c r="E1172" s="4981"/>
      <c r="F1172" s="6572"/>
      <c r="G1172" s="4550"/>
      <c r="H1172" s="7783"/>
      <c r="I1172" s="4550"/>
      <c r="J1172" s="4550"/>
      <c r="K1172" s="4550"/>
      <c r="L1172" s="4550"/>
      <c r="M1172" s="4550"/>
      <c r="N1172" s="4550"/>
      <c r="O1172" s="4983"/>
      <c r="P1172" s="4983"/>
      <c r="Q1172" s="4550"/>
      <c r="R1172" s="4550"/>
      <c r="S1172" s="4550"/>
      <c r="T1172" s="4550"/>
      <c r="U1172" s="4550"/>
      <c r="V1172" s="4550"/>
      <c r="W1172" s="4550"/>
      <c r="X1172" s="4550"/>
      <c r="Y1172" s="4550"/>
      <c r="Z1172" s="4550"/>
      <c r="AA1172" s="4893"/>
      <c r="AB1172" s="4550"/>
      <c r="AC1172" s="5050"/>
      <c r="AD1172" s="5083"/>
      <c r="AE1172" s="5050"/>
      <c r="AF1172" s="4550"/>
      <c r="AG1172" s="4550"/>
    </row>
    <row r="1173" spans="1:33" s="6147" customFormat="1" ht="27.95" customHeight="1">
      <c r="A1173" s="7308"/>
      <c r="B1173" s="4550"/>
      <c r="C1173" s="4981"/>
      <c r="D1173" s="4981"/>
      <c r="E1173" s="4981"/>
      <c r="F1173" s="6572"/>
      <c r="G1173" s="4550"/>
      <c r="H1173" s="7783"/>
      <c r="I1173" s="4550"/>
      <c r="J1173" s="4550"/>
      <c r="K1173" s="4550"/>
      <c r="L1173" s="4550"/>
      <c r="M1173" s="4550"/>
      <c r="N1173" s="4550"/>
      <c r="O1173" s="4983"/>
      <c r="P1173" s="4983"/>
      <c r="Q1173" s="4550"/>
      <c r="R1173" s="4550"/>
      <c r="S1173" s="4550"/>
      <c r="T1173" s="4550"/>
      <c r="U1173" s="4550"/>
      <c r="V1173" s="4550"/>
      <c r="W1173" s="4550"/>
      <c r="X1173" s="4550"/>
      <c r="Y1173" s="4550"/>
      <c r="Z1173" s="4550"/>
      <c r="AA1173" s="4893"/>
      <c r="AB1173" s="4550"/>
      <c r="AC1173" s="5050"/>
      <c r="AD1173" s="5083"/>
      <c r="AE1173" s="5050"/>
      <c r="AF1173" s="4550"/>
      <c r="AG1173" s="4550"/>
    </row>
    <row r="1174" spans="1:33" s="6147" customFormat="1" ht="27.95" customHeight="1">
      <c r="A1174" s="7310"/>
      <c r="B1174" s="4550"/>
      <c r="C1174" s="4981"/>
      <c r="D1174" s="4981"/>
      <c r="E1174" s="4981"/>
      <c r="F1174" s="6572"/>
      <c r="G1174" s="4550"/>
      <c r="H1174" s="7783"/>
      <c r="I1174" s="4550"/>
      <c r="J1174" s="4550"/>
      <c r="K1174" s="4550"/>
      <c r="L1174" s="4550"/>
      <c r="M1174" s="4550"/>
      <c r="N1174" s="4550"/>
      <c r="O1174" s="4983"/>
      <c r="P1174" s="4983"/>
      <c r="Q1174" s="4550"/>
      <c r="R1174" s="4550"/>
      <c r="S1174" s="4550"/>
      <c r="T1174" s="4550"/>
      <c r="U1174" s="4550"/>
      <c r="V1174" s="4550"/>
      <c r="W1174" s="4550"/>
      <c r="X1174" s="4550"/>
      <c r="Y1174" s="4550"/>
      <c r="Z1174" s="4550"/>
      <c r="AA1174" s="4893"/>
      <c r="AB1174" s="4550"/>
      <c r="AC1174" s="5050"/>
      <c r="AD1174" s="5083"/>
      <c r="AE1174" s="5050"/>
      <c r="AF1174" s="4550"/>
      <c r="AG1174" s="4550"/>
    </row>
    <row r="1175" spans="1:33" s="6147" customFormat="1" ht="27.95" customHeight="1">
      <c r="A1175" s="7484"/>
      <c r="B1175" s="4550"/>
      <c r="C1175" s="4981"/>
      <c r="D1175" s="4981"/>
      <c r="E1175" s="4981"/>
      <c r="F1175" s="6572"/>
      <c r="G1175" s="4550"/>
      <c r="H1175" s="7784"/>
      <c r="I1175" s="4550"/>
      <c r="J1175" s="7484"/>
      <c r="K1175" s="7484"/>
      <c r="L1175" s="7484"/>
      <c r="M1175" s="4550"/>
      <c r="N1175" s="4550"/>
      <c r="O1175" s="4983"/>
      <c r="P1175" s="4983"/>
      <c r="Q1175" s="4550"/>
      <c r="R1175" s="4550"/>
      <c r="S1175" s="4550"/>
      <c r="T1175" s="4550"/>
      <c r="U1175" s="4550"/>
      <c r="V1175" s="7306"/>
      <c r="W1175" s="4550"/>
      <c r="X1175" s="7306"/>
      <c r="Y1175" s="4550"/>
      <c r="Z1175" s="4550"/>
      <c r="AA1175" s="4893"/>
      <c r="AB1175" s="4550"/>
      <c r="AC1175" s="5050"/>
      <c r="AD1175" s="5083"/>
      <c r="AE1175" s="5050"/>
      <c r="AF1175" s="4550"/>
      <c r="AG1175" s="4550"/>
    </row>
    <row r="1176" spans="1:33" s="6147" customFormat="1" ht="27.95" customHeight="1">
      <c r="A1176" s="7420"/>
      <c r="B1176" s="7420"/>
      <c r="C1176" s="4981"/>
      <c r="D1176" s="4981"/>
      <c r="E1176" s="7081"/>
      <c r="F1176" s="6572"/>
      <c r="G1176" s="4550"/>
      <c r="H1176" s="7785"/>
      <c r="I1176" s="4550"/>
      <c r="J1176" s="7420"/>
      <c r="K1176" s="4550"/>
      <c r="L1176" s="5134"/>
      <c r="M1176" s="4550"/>
      <c r="N1176" s="4550"/>
      <c r="O1176" s="4983"/>
      <c r="P1176" s="4983"/>
      <c r="Q1176" s="4550"/>
      <c r="R1176" s="4550"/>
      <c r="S1176" s="4550"/>
      <c r="T1176" s="4550"/>
      <c r="U1176" s="4550"/>
      <c r="V1176" s="7306"/>
      <c r="W1176" s="4550"/>
      <c r="X1176" s="7306"/>
      <c r="Y1176" s="4550"/>
      <c r="Z1176" s="4550"/>
      <c r="AA1176" s="4893"/>
      <c r="AB1176" s="4550"/>
      <c r="AC1176" s="5050"/>
      <c r="AD1176" s="5083"/>
      <c r="AE1176" s="5050"/>
      <c r="AF1176" s="4550"/>
      <c r="AG1176" s="4550"/>
    </row>
    <row r="1177" spans="1:33" s="6147" customFormat="1" ht="27.95" customHeight="1">
      <c r="A1177" s="5134"/>
      <c r="B1177" s="4550"/>
      <c r="C1177" s="4981"/>
      <c r="D1177" s="4981"/>
      <c r="E1177" s="7081"/>
      <c r="F1177" s="6572"/>
      <c r="G1177" s="4550"/>
      <c r="H1177" s="7785"/>
      <c r="I1177" s="4550"/>
      <c r="J1177" s="4550"/>
      <c r="K1177" s="4550"/>
      <c r="L1177" s="5134"/>
      <c r="M1177" s="4550"/>
      <c r="N1177" s="4550"/>
      <c r="O1177" s="4983"/>
      <c r="P1177" s="4983"/>
      <c r="Q1177" s="4550"/>
      <c r="R1177" s="4550"/>
      <c r="S1177" s="4550"/>
      <c r="T1177" s="4550"/>
      <c r="U1177" s="4550"/>
      <c r="V1177" s="7306"/>
      <c r="W1177" s="4550"/>
      <c r="X1177" s="7306"/>
      <c r="Y1177" s="4550"/>
      <c r="Z1177" s="4550"/>
      <c r="AA1177" s="4893"/>
      <c r="AB1177" s="4550"/>
      <c r="AC1177" s="5050"/>
      <c r="AD1177" s="5083"/>
      <c r="AE1177" s="5050"/>
      <c r="AF1177" s="4550"/>
      <c r="AG1177" s="4550"/>
    </row>
    <row r="1178" spans="1:33" s="6147" customFormat="1" ht="27.95" customHeight="1">
      <c r="A1178" s="5134"/>
      <c r="B1178" s="4550"/>
      <c r="C1178" s="4981"/>
      <c r="D1178" s="4981"/>
      <c r="E1178" s="4981"/>
      <c r="F1178" s="6572"/>
      <c r="G1178" s="4550"/>
      <c r="H1178" s="7785"/>
      <c r="I1178" s="4550"/>
      <c r="J1178" s="7244"/>
      <c r="K1178" s="5134"/>
      <c r="L1178" s="5134"/>
      <c r="M1178" s="7031"/>
      <c r="N1178" s="4550"/>
      <c r="O1178" s="4983"/>
      <c r="P1178" s="4983"/>
      <c r="Q1178" s="5134"/>
      <c r="R1178" s="4550"/>
      <c r="S1178" s="4550"/>
      <c r="T1178" s="4550"/>
      <c r="U1178" s="4550"/>
      <c r="V1178" s="4550"/>
      <c r="W1178" s="4550"/>
      <c r="X1178" s="4550"/>
      <c r="Y1178" s="4550"/>
      <c r="Z1178" s="4550"/>
      <c r="AA1178" s="4893"/>
      <c r="AB1178" s="4550"/>
      <c r="AC1178" s="5050"/>
      <c r="AD1178" s="5083"/>
      <c r="AE1178" s="5050"/>
      <c r="AF1178" s="4550"/>
      <c r="AG1178" s="4550"/>
    </row>
    <row r="1179" spans="1:33" s="6147" customFormat="1" ht="27.95" customHeight="1">
      <c r="A1179" s="7420"/>
      <c r="B1179" s="7420"/>
      <c r="C1179" s="4981"/>
      <c r="D1179" s="4981"/>
      <c r="E1179" s="7081"/>
      <c r="F1179" s="6572"/>
      <c r="G1179" s="4550"/>
      <c r="H1179" s="7785"/>
      <c r="I1179" s="5134"/>
      <c r="J1179" s="7420"/>
      <c r="K1179" s="5134"/>
      <c r="L1179" s="5134"/>
      <c r="M1179" s="4550"/>
      <c r="N1179" s="4550"/>
      <c r="O1179" s="4983"/>
      <c r="P1179" s="4983"/>
      <c r="Q1179" s="5134"/>
      <c r="R1179" s="4550"/>
      <c r="S1179" s="4550"/>
      <c r="T1179" s="4550"/>
      <c r="U1179" s="4550"/>
      <c r="V1179" s="4550"/>
      <c r="W1179" s="4550"/>
      <c r="X1179" s="4550"/>
      <c r="Y1179" s="4550"/>
      <c r="Z1179" s="4550"/>
      <c r="AA1179" s="4893"/>
      <c r="AB1179" s="4550"/>
      <c r="AC1179" s="5050"/>
      <c r="AD1179" s="5083"/>
      <c r="AE1179" s="5050"/>
      <c r="AF1179" s="4550"/>
      <c r="AG1179" s="4550"/>
    </row>
    <row r="1180" spans="1:33" s="6147" customFormat="1" ht="27.95" customHeight="1">
      <c r="A1180" s="7248"/>
      <c r="B1180" s="4550"/>
      <c r="C1180" s="4981"/>
      <c r="D1180" s="4981"/>
      <c r="E1180" s="7081"/>
      <c r="F1180" s="6572"/>
      <c r="G1180" s="4550"/>
      <c r="H1180" s="7785"/>
      <c r="I1180" s="4550"/>
      <c r="J1180" s="4550"/>
      <c r="K1180" s="5134"/>
      <c r="L1180" s="5134"/>
      <c r="M1180" s="4550"/>
      <c r="N1180" s="4550"/>
      <c r="O1180" s="4983"/>
      <c r="P1180" s="4983"/>
      <c r="Q1180" s="5134"/>
      <c r="R1180" s="4550"/>
      <c r="S1180" s="4550"/>
      <c r="T1180" s="4550"/>
      <c r="U1180" s="4550"/>
      <c r="V1180" s="4550"/>
      <c r="W1180" s="4550"/>
      <c r="X1180" s="4550"/>
      <c r="Y1180" s="4550"/>
      <c r="Z1180" s="4550"/>
      <c r="AA1180" s="4893"/>
      <c r="AB1180" s="4550"/>
      <c r="AC1180" s="5050"/>
      <c r="AD1180" s="5083"/>
      <c r="AE1180" s="5050"/>
      <c r="AF1180" s="4550"/>
      <c r="AG1180" s="4550"/>
    </row>
    <row r="1181" spans="1:33" s="6147" customFormat="1" ht="27.95" customHeight="1">
      <c r="A1181" s="5134"/>
      <c r="B1181" s="4550"/>
      <c r="C1181" s="4981"/>
      <c r="D1181" s="4981"/>
      <c r="E1181" s="7081"/>
      <c r="F1181" s="6572"/>
      <c r="G1181" s="4550"/>
      <c r="H1181" s="7785"/>
      <c r="I1181" s="4550"/>
      <c r="J1181" s="4550"/>
      <c r="K1181" s="5134"/>
      <c r="L1181" s="5134"/>
      <c r="M1181" s="4550"/>
      <c r="N1181" s="4550"/>
      <c r="O1181" s="4983"/>
      <c r="P1181" s="4983"/>
      <c r="Q1181" s="5134"/>
      <c r="R1181" s="4550"/>
      <c r="S1181" s="4550"/>
      <c r="T1181" s="4550"/>
      <c r="U1181" s="4550"/>
      <c r="V1181" s="4550"/>
      <c r="W1181" s="4550"/>
      <c r="X1181" s="4550"/>
      <c r="Y1181" s="4550"/>
      <c r="Z1181" s="4550"/>
      <c r="AA1181" s="4893"/>
      <c r="AB1181" s="4550"/>
      <c r="AC1181" s="5050"/>
      <c r="AD1181" s="5083"/>
      <c r="AE1181" s="5050"/>
      <c r="AF1181" s="4550"/>
      <c r="AG1181" s="4550"/>
    </row>
    <row r="1182" spans="1:33" s="6147" customFormat="1" ht="27.95" customHeight="1">
      <c r="A1182" s="7244"/>
      <c r="B1182" s="7244"/>
      <c r="C1182" s="4981"/>
      <c r="D1182" s="4981"/>
      <c r="E1182" s="4981"/>
      <c r="F1182" s="6572"/>
      <c r="G1182" s="4550"/>
      <c r="H1182" s="7785"/>
      <c r="I1182" s="4550"/>
      <c r="J1182" s="7244"/>
      <c r="K1182" s="5134"/>
      <c r="L1182" s="5134"/>
      <c r="M1182" s="4550"/>
      <c r="N1182" s="4550"/>
      <c r="O1182" s="4983"/>
      <c r="P1182" s="4983"/>
      <c r="Q1182" s="5134"/>
      <c r="R1182" s="4550"/>
      <c r="S1182" s="4550"/>
      <c r="T1182" s="4550"/>
      <c r="U1182" s="4550"/>
      <c r="V1182" s="4550"/>
      <c r="W1182" s="4550"/>
      <c r="X1182" s="4550"/>
      <c r="Y1182" s="4550"/>
      <c r="Z1182" s="4550"/>
      <c r="AA1182" s="4893"/>
      <c r="AB1182" s="4550"/>
      <c r="AC1182" s="5050"/>
      <c r="AD1182" s="5083"/>
      <c r="AE1182" s="5050"/>
      <c r="AF1182" s="4550"/>
      <c r="AG1182" s="4550"/>
    </row>
    <row r="1183" spans="1:33" s="6147" customFormat="1" ht="27.95" customHeight="1">
      <c r="A1183" s="7330"/>
      <c r="B1183" s="4550"/>
      <c r="C1183" s="4981"/>
      <c r="D1183" s="4981"/>
      <c r="E1183" s="7786"/>
      <c r="F1183" s="6572"/>
      <c r="G1183" s="4550"/>
      <c r="H1183" s="7785"/>
      <c r="I1183" s="4550"/>
      <c r="J1183" s="4550"/>
      <c r="K1183" s="5134"/>
      <c r="L1183" s="5134"/>
      <c r="M1183" s="4550"/>
      <c r="N1183" s="4550"/>
      <c r="O1183" s="4983"/>
      <c r="P1183" s="4983"/>
      <c r="Q1183" s="5134"/>
      <c r="R1183" s="4550"/>
      <c r="S1183" s="4550"/>
      <c r="T1183" s="4550"/>
      <c r="U1183" s="4550"/>
      <c r="V1183" s="4550"/>
      <c r="W1183" s="4550"/>
      <c r="X1183" s="4550"/>
      <c r="Y1183" s="4550"/>
      <c r="Z1183" s="4550"/>
      <c r="AA1183" s="4893"/>
      <c r="AB1183" s="4550"/>
      <c r="AC1183" s="5050"/>
      <c r="AD1183" s="5083"/>
      <c r="AE1183" s="5050"/>
      <c r="AF1183" s="4550"/>
      <c r="AG1183" s="4550"/>
    </row>
    <row r="1184" spans="1:33" s="6147" customFormat="1" ht="27.95" customHeight="1">
      <c r="A1184" s="5134"/>
      <c r="B1184" s="4550"/>
      <c r="C1184" s="4981"/>
      <c r="D1184" s="4981"/>
      <c r="E1184" s="4981"/>
      <c r="F1184" s="6572"/>
      <c r="G1184" s="4550"/>
      <c r="H1184" s="7785"/>
      <c r="I1184" s="4550"/>
      <c r="J1184" s="4550"/>
      <c r="K1184" s="5134"/>
      <c r="L1184" s="5134"/>
      <c r="M1184" s="4550"/>
      <c r="N1184" s="4550"/>
      <c r="O1184" s="4983"/>
      <c r="P1184" s="4983"/>
      <c r="Q1184" s="5134"/>
      <c r="R1184" s="4550"/>
      <c r="S1184" s="4550"/>
      <c r="T1184" s="4550"/>
      <c r="U1184" s="4550"/>
      <c r="V1184" s="4550"/>
      <c r="W1184" s="4550"/>
      <c r="X1184" s="4550"/>
      <c r="Y1184" s="4550"/>
      <c r="Z1184" s="4550"/>
      <c r="AA1184" s="4893"/>
      <c r="AB1184" s="4550"/>
      <c r="AC1184" s="5050"/>
      <c r="AD1184" s="5083"/>
      <c r="AE1184" s="5050"/>
      <c r="AF1184" s="4550"/>
      <c r="AG1184" s="4550"/>
    </row>
    <row r="1185" spans="1:33" s="6147" customFormat="1" ht="27.95" customHeight="1">
      <c r="A1185" s="5134"/>
      <c r="B1185" s="7332"/>
      <c r="C1185" s="4981"/>
      <c r="D1185" s="4981"/>
      <c r="E1185" s="4981"/>
      <c r="F1185" s="6572"/>
      <c r="G1185" s="4550"/>
      <c r="H1185" s="7785"/>
      <c r="I1185" s="4550"/>
      <c r="J1185" s="7332"/>
      <c r="K1185" s="5134"/>
      <c r="L1185" s="5134"/>
      <c r="M1185" s="4550"/>
      <c r="N1185" s="4550"/>
      <c r="O1185" s="4983"/>
      <c r="P1185" s="4983"/>
      <c r="Q1185" s="5134"/>
      <c r="R1185" s="4550"/>
      <c r="S1185" s="4550"/>
      <c r="T1185" s="4550"/>
      <c r="U1185" s="4550"/>
      <c r="V1185" s="4550"/>
      <c r="W1185" s="4550"/>
      <c r="X1185" s="4550"/>
      <c r="Y1185" s="4550"/>
      <c r="Z1185" s="4550"/>
      <c r="AA1185" s="4893"/>
      <c r="AB1185" s="4550"/>
      <c r="AC1185" s="5050"/>
      <c r="AD1185" s="5083"/>
      <c r="AE1185" s="5050"/>
      <c r="AF1185" s="4550"/>
      <c r="AG1185" s="4550"/>
    </row>
    <row r="1186" spans="1:33" s="6147" customFormat="1" ht="27.95" customHeight="1">
      <c r="A1186" s="7599"/>
      <c r="B1186" s="7479"/>
      <c r="C1186" s="4981"/>
      <c r="D1186" s="4981"/>
      <c r="E1186" s="7081"/>
      <c r="F1186" s="6572"/>
      <c r="G1186" s="4550"/>
      <c r="H1186" s="7785"/>
      <c r="I1186" s="4550"/>
      <c r="J1186" s="7479"/>
      <c r="K1186" s="5134"/>
      <c r="L1186" s="5134"/>
      <c r="M1186" s="4550"/>
      <c r="N1186" s="4550"/>
      <c r="O1186" s="4983"/>
      <c r="P1186" s="4983"/>
      <c r="Q1186" s="5134"/>
      <c r="R1186" s="4550"/>
      <c r="S1186" s="4550"/>
      <c r="T1186" s="4550"/>
      <c r="U1186" s="4550"/>
      <c r="V1186" s="4550"/>
      <c r="W1186" s="4550"/>
      <c r="X1186" s="4550"/>
      <c r="Y1186" s="4550"/>
      <c r="Z1186" s="4550"/>
      <c r="AA1186" s="4893"/>
      <c r="AB1186" s="4550"/>
      <c r="AC1186" s="5050"/>
      <c r="AD1186" s="5083"/>
      <c r="AE1186" s="5050"/>
      <c r="AF1186" s="4550"/>
      <c r="AG1186" s="4550"/>
    </row>
    <row r="1187" spans="1:33" s="6147" customFormat="1" ht="27.95" customHeight="1">
      <c r="A1187" s="5134"/>
      <c r="B1187" s="5134"/>
      <c r="C1187" s="4981"/>
      <c r="D1187" s="4981"/>
      <c r="E1187" s="7081"/>
      <c r="F1187" s="6572"/>
      <c r="G1187" s="4550"/>
      <c r="H1187" s="7785"/>
      <c r="I1187" s="4550"/>
      <c r="J1187" s="5134"/>
      <c r="K1187" s="5134"/>
      <c r="L1187" s="5134"/>
      <c r="M1187" s="4550"/>
      <c r="N1187" s="4550"/>
      <c r="O1187" s="4983"/>
      <c r="P1187" s="4983"/>
      <c r="Q1187" s="5134"/>
      <c r="R1187" s="4550"/>
      <c r="S1187" s="4550"/>
      <c r="T1187" s="4550"/>
      <c r="U1187" s="4550"/>
      <c r="V1187" s="4550"/>
      <c r="W1187" s="4550"/>
      <c r="X1187" s="4550"/>
      <c r="Y1187" s="4550"/>
      <c r="Z1187" s="4550"/>
      <c r="AA1187" s="4893"/>
      <c r="AB1187" s="4550"/>
      <c r="AC1187" s="5050"/>
      <c r="AD1187" s="5083"/>
      <c r="AE1187" s="5050"/>
      <c r="AF1187" s="4550"/>
      <c r="AG1187" s="4550"/>
    </row>
    <row r="1188" spans="1:33" s="6147" customFormat="1" ht="27.95" customHeight="1">
      <c r="A1188" s="5134"/>
      <c r="B1188" s="5134"/>
      <c r="C1188" s="4981"/>
      <c r="D1188" s="4981"/>
      <c r="E1188" s="7081"/>
      <c r="F1188" s="6572"/>
      <c r="G1188" s="4550"/>
      <c r="H1188" s="7785"/>
      <c r="I1188" s="4550"/>
      <c r="J1188" s="5134"/>
      <c r="K1188" s="5134"/>
      <c r="L1188" s="5134"/>
      <c r="M1188" s="4550"/>
      <c r="N1188" s="4550"/>
      <c r="O1188" s="4983"/>
      <c r="P1188" s="4983"/>
      <c r="Q1188" s="5134"/>
      <c r="R1188" s="4550"/>
      <c r="S1188" s="4550"/>
      <c r="T1188" s="4550"/>
      <c r="U1188" s="4550"/>
      <c r="V1188" s="4550"/>
      <c r="W1188" s="4550"/>
      <c r="X1188" s="4550"/>
      <c r="Y1188" s="4550"/>
      <c r="Z1188" s="4550"/>
      <c r="AA1188" s="4893"/>
      <c r="AB1188" s="4550"/>
      <c r="AC1188" s="5050"/>
      <c r="AD1188" s="5083"/>
      <c r="AE1188" s="5050"/>
      <c r="AF1188" s="4550"/>
      <c r="AG1188" s="4550"/>
    </row>
    <row r="1189" spans="1:33" s="6147" customFormat="1" ht="27.95" customHeight="1">
      <c r="A1189" s="5134"/>
      <c r="B1189" s="7169"/>
      <c r="C1189" s="4981"/>
      <c r="D1189" s="4981"/>
      <c r="E1189" s="4981"/>
      <c r="F1189" s="6572"/>
      <c r="G1189" s="4550"/>
      <c r="H1189" s="7785"/>
      <c r="I1189" s="4550"/>
      <c r="J1189" s="7169"/>
      <c r="K1189" s="5134"/>
      <c r="L1189" s="5134"/>
      <c r="M1189" s="4550"/>
      <c r="N1189" s="4550"/>
      <c r="O1189" s="4983"/>
      <c r="P1189" s="4983"/>
      <c r="Q1189" s="5134"/>
      <c r="R1189" s="4550"/>
      <c r="S1189" s="4550"/>
      <c r="T1189" s="4550"/>
      <c r="U1189" s="4550"/>
      <c r="V1189" s="4550"/>
      <c r="W1189" s="4550"/>
      <c r="X1189" s="4550"/>
      <c r="Y1189" s="4550"/>
      <c r="Z1189" s="4550"/>
      <c r="AA1189" s="4893"/>
      <c r="AB1189" s="4550"/>
      <c r="AC1189" s="5050"/>
      <c r="AD1189" s="5083"/>
      <c r="AE1189" s="5050"/>
      <c r="AF1189" s="4550"/>
      <c r="AG1189" s="4550"/>
    </row>
    <row r="1190" spans="1:33" s="6147" customFormat="1" ht="27.95" customHeight="1">
      <c r="A1190" s="7585"/>
      <c r="B1190" s="7585"/>
      <c r="C1190" s="4981"/>
      <c r="D1190" s="4981"/>
      <c r="E1190" s="4981"/>
      <c r="F1190" s="6572"/>
      <c r="G1190" s="4550"/>
      <c r="H1190" s="7754"/>
      <c r="I1190" s="5134"/>
      <c r="J1190" s="7585"/>
      <c r="K1190" s="5134"/>
      <c r="L1190" s="5134"/>
      <c r="M1190" s="4550"/>
      <c r="N1190" s="4550"/>
      <c r="O1190" s="4983"/>
      <c r="P1190" s="4983"/>
      <c r="Q1190" s="5134"/>
      <c r="R1190" s="4550"/>
      <c r="S1190" s="4550"/>
      <c r="T1190" s="4550"/>
      <c r="U1190" s="4550"/>
      <c r="V1190" s="4550"/>
      <c r="W1190" s="4550"/>
      <c r="X1190" s="4550"/>
      <c r="Y1190" s="4550"/>
      <c r="Z1190" s="4550"/>
      <c r="AA1190" s="4893"/>
      <c r="AB1190" s="4550"/>
      <c r="AC1190" s="5050"/>
      <c r="AD1190" s="5083"/>
      <c r="AE1190" s="5050"/>
      <c r="AF1190" s="4550"/>
      <c r="AG1190" s="4550"/>
    </row>
    <row r="1191" spans="1:33" s="6147" customFormat="1" ht="27.95" customHeight="1">
      <c r="A1191" s="5134"/>
      <c r="B1191" s="4550"/>
      <c r="C1191" s="4981"/>
      <c r="D1191" s="4981"/>
      <c r="E1191" s="7081"/>
      <c r="F1191" s="6572"/>
      <c r="G1191" s="4550"/>
      <c r="H1191" s="7785"/>
      <c r="I1191" s="4550"/>
      <c r="J1191" s="4550"/>
      <c r="K1191" s="5134"/>
      <c r="L1191" s="5134"/>
      <c r="M1191" s="4550"/>
      <c r="N1191" s="4550"/>
      <c r="O1191" s="4983"/>
      <c r="P1191" s="4983"/>
      <c r="Q1191" s="5134"/>
      <c r="R1191" s="4550"/>
      <c r="S1191" s="4550"/>
      <c r="T1191" s="4550"/>
      <c r="U1191" s="4550"/>
      <c r="V1191" s="4550"/>
      <c r="W1191" s="4550"/>
      <c r="X1191" s="4550"/>
      <c r="Y1191" s="4550"/>
      <c r="Z1191" s="4550"/>
      <c r="AA1191" s="4893"/>
      <c r="AB1191" s="4550"/>
      <c r="AC1191" s="5050"/>
      <c r="AD1191" s="5083"/>
      <c r="AE1191" s="5050"/>
      <c r="AF1191" s="4550"/>
      <c r="AG1191" s="4550"/>
    </row>
    <row r="1192" spans="1:33" s="6147" customFormat="1" ht="27.95" customHeight="1">
      <c r="A1192" s="5134"/>
      <c r="B1192" s="4550"/>
      <c r="C1192" s="4981"/>
      <c r="D1192" s="4981"/>
      <c r="E1192" s="4981"/>
      <c r="F1192" s="6572"/>
      <c r="G1192" s="4550"/>
      <c r="H1192" s="7785"/>
      <c r="I1192" s="4550"/>
      <c r="J1192" s="4550"/>
      <c r="K1192" s="5134"/>
      <c r="L1192" s="5134"/>
      <c r="M1192" s="4550"/>
      <c r="N1192" s="4550"/>
      <c r="O1192" s="4983"/>
      <c r="P1192" s="4983"/>
      <c r="Q1192" s="5134"/>
      <c r="R1192" s="4550"/>
      <c r="S1192" s="4550"/>
      <c r="T1192" s="4550"/>
      <c r="U1192" s="4550"/>
      <c r="V1192" s="4550"/>
      <c r="W1192" s="4550"/>
      <c r="X1192" s="4550"/>
      <c r="Y1192" s="4550"/>
      <c r="Z1192" s="4550"/>
      <c r="AA1192" s="4893"/>
      <c r="AB1192" s="4550"/>
      <c r="AC1192" s="5050"/>
      <c r="AD1192" s="5083"/>
      <c r="AE1192" s="5050"/>
      <c r="AF1192" s="4550"/>
      <c r="AG1192" s="4550"/>
    </row>
    <row r="1193" spans="1:33" s="6147" customFormat="1" ht="27.95" customHeight="1">
      <c r="A1193" s="7169"/>
      <c r="B1193" s="7169"/>
      <c r="C1193" s="4981"/>
      <c r="D1193" s="4981"/>
      <c r="E1193" s="7081"/>
      <c r="F1193" s="6572"/>
      <c r="G1193" s="4550"/>
      <c r="H1193" s="7785"/>
      <c r="I1193" s="4550"/>
      <c r="J1193" s="7169"/>
      <c r="K1193" s="5134"/>
      <c r="L1193" s="5134"/>
      <c r="M1193" s="4550"/>
      <c r="N1193" s="4550"/>
      <c r="O1193" s="4983"/>
      <c r="P1193" s="4983"/>
      <c r="Q1193" s="5134"/>
      <c r="R1193" s="4550"/>
      <c r="S1193" s="4550"/>
      <c r="T1193" s="4550"/>
      <c r="U1193" s="4550"/>
      <c r="V1193" s="4550"/>
      <c r="W1193" s="4550"/>
      <c r="X1193" s="4550"/>
      <c r="Y1193" s="4550"/>
      <c r="Z1193" s="4550"/>
      <c r="AA1193" s="4893"/>
      <c r="AB1193" s="4550"/>
      <c r="AC1193" s="5050"/>
      <c r="AD1193" s="5083"/>
      <c r="AE1193" s="5050"/>
      <c r="AF1193" s="4550"/>
      <c r="AG1193" s="4550"/>
    </row>
    <row r="1194" spans="1:33" s="6147" customFormat="1" ht="27.95" customHeight="1">
      <c r="A1194" s="7479"/>
      <c r="B1194" s="4550"/>
      <c r="C1194" s="4981"/>
      <c r="D1194" s="4981"/>
      <c r="E1194" s="7081"/>
      <c r="F1194" s="6572"/>
      <c r="G1194" s="4550"/>
      <c r="H1194" s="7785"/>
      <c r="I1194" s="5134"/>
      <c r="J1194" s="4550"/>
      <c r="K1194" s="5134"/>
      <c r="L1194" s="5134"/>
      <c r="M1194" s="4550"/>
      <c r="N1194" s="4550"/>
      <c r="O1194" s="4983"/>
      <c r="P1194" s="4983"/>
      <c r="Q1194" s="5134"/>
      <c r="R1194" s="4550"/>
      <c r="S1194" s="4550"/>
      <c r="T1194" s="4550"/>
      <c r="U1194" s="4550"/>
      <c r="V1194" s="4550"/>
      <c r="W1194" s="4550"/>
      <c r="X1194" s="4550"/>
      <c r="Y1194" s="4550"/>
      <c r="Z1194" s="4550"/>
      <c r="AA1194" s="4893"/>
      <c r="AB1194" s="4550"/>
      <c r="AC1194" s="5050"/>
      <c r="AD1194" s="5083"/>
      <c r="AE1194" s="5050"/>
      <c r="AF1194" s="4550"/>
      <c r="AG1194" s="4550"/>
    </row>
    <row r="1195" spans="1:33" s="6147" customFormat="1" ht="27.95" customHeight="1">
      <c r="A1195" s="7307"/>
      <c r="B1195" s="4550"/>
      <c r="C1195" s="4981"/>
      <c r="D1195" s="4981"/>
      <c r="E1195" s="7081"/>
      <c r="F1195" s="6572"/>
      <c r="G1195" s="4550"/>
      <c r="H1195" s="7785"/>
      <c r="I1195" s="4550"/>
      <c r="J1195" s="7307"/>
      <c r="K1195" s="5134"/>
      <c r="L1195" s="5134"/>
      <c r="M1195" s="4550"/>
      <c r="N1195" s="4550"/>
      <c r="O1195" s="4983"/>
      <c r="P1195" s="4983"/>
      <c r="Q1195" s="5134"/>
      <c r="R1195" s="4550"/>
      <c r="S1195" s="4550"/>
      <c r="T1195" s="4550"/>
      <c r="U1195" s="4550"/>
      <c r="V1195" s="4550"/>
      <c r="W1195" s="4550"/>
      <c r="X1195" s="4550"/>
      <c r="Y1195" s="4550"/>
      <c r="Z1195" s="4550"/>
      <c r="AA1195" s="4893"/>
      <c r="AB1195" s="4550"/>
      <c r="AC1195" s="5050"/>
      <c r="AD1195" s="5083"/>
      <c r="AE1195" s="5050"/>
      <c r="AF1195" s="4550"/>
      <c r="AG1195" s="4550"/>
    </row>
    <row r="1196" spans="1:33" s="6147" customFormat="1" ht="27.95" customHeight="1">
      <c r="A1196" s="7350"/>
      <c r="B1196" s="7350"/>
      <c r="C1196" s="4981"/>
      <c r="D1196" s="4981"/>
      <c r="E1196" s="4981"/>
      <c r="F1196" s="6572"/>
      <c r="G1196" s="4550"/>
      <c r="H1196" s="7787"/>
      <c r="I1196" s="4550"/>
      <c r="J1196" s="7350"/>
      <c r="K1196" s="4550"/>
      <c r="L1196" s="5134"/>
      <c r="M1196" s="4550"/>
      <c r="N1196" s="4550"/>
      <c r="O1196" s="4983"/>
      <c r="P1196" s="4983"/>
      <c r="Q1196" s="4550"/>
      <c r="R1196" s="4550"/>
      <c r="S1196" s="4550"/>
      <c r="T1196" s="4550"/>
      <c r="U1196" s="4550"/>
      <c r="V1196" s="4550"/>
      <c r="W1196" s="4550"/>
      <c r="X1196" s="4550"/>
      <c r="Y1196" s="4550"/>
      <c r="Z1196" s="4550"/>
      <c r="AA1196" s="4893"/>
      <c r="AB1196" s="4550"/>
      <c r="AC1196" s="5050"/>
      <c r="AD1196" s="5083"/>
      <c r="AE1196" s="5050"/>
      <c r="AF1196" s="4550"/>
      <c r="AG1196" s="4550"/>
    </row>
    <row r="1197" spans="1:33" s="6147" customFormat="1" ht="27.95" customHeight="1">
      <c r="A1197" s="7788"/>
      <c r="B1197" s="4550"/>
      <c r="C1197" s="4981"/>
      <c r="D1197" s="4981"/>
      <c r="E1197" s="7081"/>
      <c r="F1197" s="6572"/>
      <c r="G1197" s="4550"/>
      <c r="H1197" s="7787"/>
      <c r="I1197" s="4550"/>
      <c r="J1197" s="7788"/>
      <c r="K1197" s="7788"/>
      <c r="L1197" s="7788"/>
      <c r="M1197" s="4550"/>
      <c r="N1197" s="4550"/>
      <c r="O1197" s="4983"/>
      <c r="P1197" s="4983"/>
      <c r="Q1197" s="7788"/>
      <c r="R1197" s="4550"/>
      <c r="S1197" s="4550"/>
      <c r="T1197" s="4550"/>
      <c r="U1197" s="4550"/>
      <c r="V1197" s="4550"/>
      <c r="W1197" s="4550"/>
      <c r="X1197" s="4550"/>
      <c r="Y1197" s="4550"/>
      <c r="Z1197" s="4550"/>
      <c r="AA1197" s="4893"/>
      <c r="AB1197" s="4550"/>
      <c r="AC1197" s="5050"/>
      <c r="AD1197" s="5083"/>
      <c r="AE1197" s="5050"/>
      <c r="AF1197" s="4550"/>
      <c r="AG1197" s="4550"/>
    </row>
    <row r="1198" spans="1:33" s="6147" customFormat="1" ht="27.95" customHeight="1">
      <c r="A1198" s="7788"/>
      <c r="B1198" s="7788"/>
      <c r="C1198" s="4981"/>
      <c r="D1198" s="4981"/>
      <c r="E1198" s="7081"/>
      <c r="F1198" s="6572"/>
      <c r="G1198" s="4550"/>
      <c r="H1198" s="7787"/>
      <c r="I1198" s="4550"/>
      <c r="J1198" s="4550"/>
      <c r="K1198" s="7788"/>
      <c r="L1198" s="7788"/>
      <c r="M1198" s="4550"/>
      <c r="N1198" s="4550"/>
      <c r="O1198" s="4983"/>
      <c r="P1198" s="4983"/>
      <c r="Q1198" s="7788"/>
      <c r="R1198" s="4550"/>
      <c r="S1198" s="4550"/>
      <c r="T1198" s="4550"/>
      <c r="U1198" s="4550"/>
      <c r="V1198" s="7789"/>
      <c r="W1198" s="4550"/>
      <c r="X1198" s="7789"/>
      <c r="Y1198" s="4550"/>
      <c r="Z1198" s="4550"/>
      <c r="AA1198" s="4893"/>
      <c r="AB1198" s="4550"/>
      <c r="AC1198" s="5050"/>
      <c r="AD1198" s="5083"/>
      <c r="AE1198" s="5050"/>
      <c r="AF1198" s="4550"/>
      <c r="AG1198" s="4550"/>
    </row>
    <row r="1199" spans="1:33" s="6147" customFormat="1" ht="27.95" customHeight="1">
      <c r="A1199" s="7788"/>
      <c r="B1199" s="7346"/>
      <c r="C1199" s="4981"/>
      <c r="D1199" s="4981"/>
      <c r="E1199" s="7081"/>
      <c r="F1199" s="6572"/>
      <c r="G1199" s="4550"/>
      <c r="H1199" s="7787"/>
      <c r="I1199" s="4550"/>
      <c r="J1199" s="7346"/>
      <c r="K1199" s="7788"/>
      <c r="L1199" s="7788"/>
      <c r="M1199" s="4550"/>
      <c r="N1199" s="4550"/>
      <c r="O1199" s="4983"/>
      <c r="P1199" s="4983"/>
      <c r="Q1199" s="7788"/>
      <c r="R1199" s="4550"/>
      <c r="S1199" s="4550"/>
      <c r="T1199" s="4550"/>
      <c r="U1199" s="4550"/>
      <c r="V1199" s="4550"/>
      <c r="W1199" s="4550"/>
      <c r="X1199" s="4550"/>
      <c r="Y1199" s="4550"/>
      <c r="Z1199" s="4550"/>
      <c r="AA1199" s="4893"/>
      <c r="AB1199" s="4550"/>
      <c r="AC1199" s="5050"/>
      <c r="AD1199" s="5083"/>
      <c r="AE1199" s="5050"/>
      <c r="AF1199" s="4550"/>
      <c r="AG1199" s="4550"/>
    </row>
    <row r="1200" spans="1:33" s="6147" customFormat="1" ht="27.95" customHeight="1">
      <c r="A1200" s="7593"/>
      <c r="B1200" s="7593"/>
      <c r="C1200" s="4981"/>
      <c r="D1200" s="4981"/>
      <c r="E1200" s="7081"/>
      <c r="F1200" s="6572"/>
      <c r="G1200" s="4550"/>
      <c r="H1200" s="7787"/>
      <c r="I1200" s="4550"/>
      <c r="J1200" s="7593"/>
      <c r="K1200" s="7788"/>
      <c r="L1200" s="7788"/>
      <c r="M1200" s="4550"/>
      <c r="N1200" s="4550"/>
      <c r="O1200" s="4983"/>
      <c r="P1200" s="4983"/>
      <c r="Q1200" s="7788"/>
      <c r="R1200" s="4550"/>
      <c r="S1200" s="4550"/>
      <c r="T1200" s="4550"/>
      <c r="U1200" s="4550"/>
      <c r="V1200" s="4550"/>
      <c r="W1200" s="4550"/>
      <c r="X1200" s="4550"/>
      <c r="Y1200" s="4550"/>
      <c r="Z1200" s="4550"/>
      <c r="AA1200" s="4893"/>
      <c r="AB1200" s="4550"/>
      <c r="AC1200" s="5050"/>
      <c r="AD1200" s="5083"/>
      <c r="AE1200" s="5050"/>
      <c r="AF1200" s="4550"/>
      <c r="AG1200" s="4550"/>
    </row>
    <row r="1201" spans="1:33" s="6147" customFormat="1" ht="27.95" customHeight="1">
      <c r="A1201" s="7267"/>
      <c r="B1201" s="7267"/>
      <c r="C1201" s="4981"/>
      <c r="D1201" s="4981"/>
      <c r="E1201" s="4981"/>
      <c r="F1201" s="6572"/>
      <c r="G1201" s="4550"/>
      <c r="H1201" s="7787"/>
      <c r="I1201" s="4550"/>
      <c r="J1201" s="7267"/>
      <c r="K1201" s="7788"/>
      <c r="L1201" s="7788"/>
      <c r="M1201" s="4550"/>
      <c r="N1201" s="4550"/>
      <c r="O1201" s="4983"/>
      <c r="P1201" s="4983"/>
      <c r="Q1201" s="7788"/>
      <c r="R1201" s="4550"/>
      <c r="S1201" s="4550"/>
      <c r="T1201" s="4550"/>
      <c r="U1201" s="4550"/>
      <c r="V1201" s="4550"/>
      <c r="W1201" s="4550"/>
      <c r="X1201" s="4550"/>
      <c r="Y1201" s="4550"/>
      <c r="Z1201" s="4550"/>
      <c r="AA1201" s="4893"/>
      <c r="AB1201" s="4550"/>
      <c r="AC1201" s="5050"/>
      <c r="AD1201" s="5083"/>
      <c r="AE1201" s="5050"/>
      <c r="AF1201" s="4550"/>
      <c r="AG1201" s="4550"/>
    </row>
    <row r="1202" spans="1:33" s="6147" customFormat="1" ht="27.95" customHeight="1">
      <c r="A1202" s="7602"/>
      <c r="B1202" s="7602"/>
      <c r="C1202" s="4981"/>
      <c r="D1202" s="4981"/>
      <c r="E1202" s="4981"/>
      <c r="F1202" s="6572"/>
      <c r="G1202" s="4550"/>
      <c r="H1202" s="7754"/>
      <c r="I1202" s="7788"/>
      <c r="J1202" s="7602"/>
      <c r="K1202" s="7788"/>
      <c r="L1202" s="7788"/>
      <c r="M1202" s="4550"/>
      <c r="N1202" s="4550"/>
      <c r="O1202" s="4983"/>
      <c r="P1202" s="4983"/>
      <c r="Q1202" s="7788"/>
      <c r="R1202" s="4550"/>
      <c r="S1202" s="4550"/>
      <c r="T1202" s="4550"/>
      <c r="U1202" s="4550"/>
      <c r="V1202" s="4550"/>
      <c r="W1202" s="4550"/>
      <c r="X1202" s="4550"/>
      <c r="Y1202" s="4550"/>
      <c r="Z1202" s="4550"/>
      <c r="AA1202" s="4893"/>
      <c r="AB1202" s="4550"/>
      <c r="AC1202" s="5050"/>
      <c r="AD1202" s="5083"/>
      <c r="AE1202" s="5050"/>
      <c r="AF1202" s="4550"/>
      <c r="AG1202" s="4550"/>
    </row>
    <row r="1203" spans="1:33" s="6147" customFormat="1" ht="27.95" customHeight="1">
      <c r="A1203" s="7285"/>
      <c r="B1203" s="4550"/>
      <c r="C1203" s="4981"/>
      <c r="D1203" s="4981"/>
      <c r="E1203" s="4981"/>
      <c r="F1203" s="6572"/>
      <c r="G1203" s="4550"/>
      <c r="H1203" s="7790"/>
      <c r="I1203" s="4550"/>
      <c r="J1203" s="4550"/>
      <c r="K1203" s="4550"/>
      <c r="L1203" s="7368"/>
      <c r="M1203" s="4550"/>
      <c r="N1203" s="4550"/>
      <c r="O1203" s="4983"/>
      <c r="P1203" s="4983"/>
      <c r="Q1203" s="4550"/>
      <c r="R1203" s="4550"/>
      <c r="S1203" s="4550"/>
      <c r="T1203" s="4550"/>
      <c r="U1203" s="4550"/>
      <c r="V1203" s="4550"/>
      <c r="W1203" s="4550"/>
      <c r="X1203" s="4550"/>
      <c r="Y1203" s="4550"/>
      <c r="Z1203" s="4550"/>
      <c r="AA1203" s="4893"/>
      <c r="AB1203" s="4550"/>
      <c r="AC1203" s="5050"/>
      <c r="AD1203" s="5083"/>
      <c r="AE1203" s="5050"/>
      <c r="AF1203" s="4550"/>
      <c r="AG1203" s="4550"/>
    </row>
    <row r="1204" spans="1:33" s="6147" customFormat="1" ht="27.95" customHeight="1">
      <c r="A1204" s="7285"/>
      <c r="B1204" s="4550"/>
      <c r="C1204" s="4981"/>
      <c r="D1204" s="4981"/>
      <c r="E1204" s="7081"/>
      <c r="F1204" s="6572"/>
      <c r="G1204" s="4550"/>
      <c r="H1204" s="7790"/>
      <c r="I1204" s="4550"/>
      <c r="J1204" s="4550"/>
      <c r="K1204" s="4550"/>
      <c r="L1204" s="7285"/>
      <c r="M1204" s="7031"/>
      <c r="N1204" s="4550"/>
      <c r="O1204" s="4983"/>
      <c r="P1204" s="4983"/>
      <c r="Q1204" s="4550"/>
      <c r="R1204" s="4550"/>
      <c r="S1204" s="4550"/>
      <c r="T1204" s="4550"/>
      <c r="U1204" s="4550"/>
      <c r="V1204" s="4550"/>
      <c r="W1204" s="4550"/>
      <c r="X1204" s="4550"/>
      <c r="Y1204" s="4550"/>
      <c r="Z1204" s="4550"/>
      <c r="AA1204" s="4893"/>
      <c r="AB1204" s="4550"/>
      <c r="AC1204" s="5050"/>
      <c r="AD1204" s="5083"/>
      <c r="AE1204" s="5050"/>
      <c r="AF1204" s="4550"/>
      <c r="AG1204" s="4550"/>
    </row>
    <row r="1205" spans="1:33" s="6147" customFormat="1" ht="27.95" customHeight="1">
      <c r="A1205" s="7585"/>
      <c r="B1205" s="4550"/>
      <c r="C1205" s="4981"/>
      <c r="D1205" s="4981"/>
      <c r="E1205" s="4981"/>
      <c r="F1205" s="6572"/>
      <c r="G1205" s="4550"/>
      <c r="H1205" s="7790"/>
      <c r="I1205" s="4550"/>
      <c r="J1205" s="4550"/>
      <c r="K1205" s="4550"/>
      <c r="L1205" s="7285"/>
      <c r="M1205" s="4550"/>
      <c r="N1205" s="4550"/>
      <c r="O1205" s="4983"/>
      <c r="P1205" s="4983"/>
      <c r="Q1205" s="4550"/>
      <c r="R1205" s="4550"/>
      <c r="S1205" s="4550"/>
      <c r="T1205" s="4550"/>
      <c r="U1205" s="4550"/>
      <c r="V1205" s="4550"/>
      <c r="W1205" s="4550"/>
      <c r="X1205" s="4550"/>
      <c r="Y1205" s="4550"/>
      <c r="Z1205" s="4550"/>
      <c r="AA1205" s="4893"/>
      <c r="AB1205" s="4550"/>
      <c r="AC1205" s="5050"/>
      <c r="AD1205" s="5083"/>
      <c r="AE1205" s="5050"/>
      <c r="AF1205" s="4550"/>
      <c r="AG1205" s="4550"/>
    </row>
    <row r="1206" spans="1:33" s="6147" customFormat="1" ht="27.95" customHeight="1">
      <c r="A1206" s="7198"/>
      <c r="B1206" s="4550"/>
      <c r="C1206" s="4981"/>
      <c r="D1206" s="4981"/>
      <c r="E1206" s="4981"/>
      <c r="F1206" s="6572"/>
      <c r="G1206" s="4550"/>
      <c r="H1206" s="7790"/>
      <c r="I1206" s="4550"/>
      <c r="J1206" s="4550"/>
      <c r="K1206" s="4550"/>
      <c r="L1206" s="7285"/>
      <c r="M1206" s="7031"/>
      <c r="N1206" s="4550"/>
      <c r="O1206" s="4983"/>
      <c r="P1206" s="4983"/>
      <c r="Q1206" s="4550"/>
      <c r="R1206" s="4550"/>
      <c r="S1206" s="4550"/>
      <c r="T1206" s="4550"/>
      <c r="U1206" s="4550"/>
      <c r="V1206" s="4550"/>
      <c r="W1206" s="4550"/>
      <c r="X1206" s="4550"/>
      <c r="Y1206" s="4550"/>
      <c r="Z1206" s="4550"/>
      <c r="AA1206" s="4893"/>
      <c r="AB1206" s="4550"/>
      <c r="AC1206" s="5050"/>
      <c r="AD1206" s="5083"/>
      <c r="AE1206" s="5050"/>
      <c r="AF1206" s="4550"/>
      <c r="AG1206" s="4550"/>
    </row>
    <row r="1207" spans="1:33" s="6147" customFormat="1" ht="27.95" customHeight="1">
      <c r="A1207" s="7224"/>
      <c r="B1207" s="4550"/>
      <c r="C1207" s="4981"/>
      <c r="D1207" s="4981"/>
      <c r="E1207" s="4981"/>
      <c r="F1207" s="6572"/>
      <c r="G1207" s="4550"/>
      <c r="H1207" s="7790"/>
      <c r="I1207" s="4550"/>
      <c r="J1207" s="4550"/>
      <c r="K1207" s="4550"/>
      <c r="L1207" s="7285"/>
      <c r="M1207" s="4550"/>
      <c r="N1207" s="4550"/>
      <c r="O1207" s="4983"/>
      <c r="P1207" s="4983"/>
      <c r="Q1207" s="4550"/>
      <c r="R1207" s="4550"/>
      <c r="S1207" s="4550"/>
      <c r="T1207" s="4550"/>
      <c r="U1207" s="4550"/>
      <c r="V1207" s="4550"/>
      <c r="W1207" s="4550"/>
      <c r="X1207" s="4550"/>
      <c r="Y1207" s="4550"/>
      <c r="Z1207" s="4550"/>
      <c r="AA1207" s="4893"/>
      <c r="AB1207" s="4550"/>
      <c r="AC1207" s="5050"/>
      <c r="AD1207" s="5083"/>
      <c r="AE1207" s="5050"/>
      <c r="AF1207" s="4550"/>
      <c r="AG1207" s="4550"/>
    </row>
    <row r="1208" spans="1:33" s="6147" customFormat="1" ht="27.95" customHeight="1">
      <c r="A1208" s="7285"/>
      <c r="B1208" s="4550"/>
      <c r="C1208" s="4981"/>
      <c r="D1208" s="4981"/>
      <c r="E1208" s="7081"/>
      <c r="F1208" s="6572"/>
      <c r="G1208" s="4550"/>
      <c r="H1208" s="7790"/>
      <c r="I1208" s="4550"/>
      <c r="J1208" s="4550"/>
      <c r="K1208" s="4550"/>
      <c r="L1208" s="7285"/>
      <c r="M1208" s="4550"/>
      <c r="N1208" s="4550"/>
      <c r="O1208" s="4983"/>
      <c r="P1208" s="4983"/>
      <c r="Q1208" s="4550"/>
      <c r="R1208" s="4550"/>
      <c r="S1208" s="4550"/>
      <c r="T1208" s="4550"/>
      <c r="U1208" s="4550"/>
      <c r="V1208" s="4550"/>
      <c r="W1208" s="4550"/>
      <c r="X1208" s="4550"/>
      <c r="Y1208" s="4550"/>
      <c r="Z1208" s="4550"/>
      <c r="AA1208" s="4893"/>
      <c r="AB1208" s="4550"/>
      <c r="AC1208" s="5050"/>
      <c r="AD1208" s="5083"/>
      <c r="AE1208" s="5050"/>
      <c r="AF1208" s="4550"/>
      <c r="AG1208" s="4550"/>
    </row>
    <row r="1209" spans="1:33" s="6147" customFormat="1" ht="27.95" customHeight="1">
      <c r="A1209" s="7285"/>
      <c r="B1209" s="4550"/>
      <c r="C1209" s="4981"/>
      <c r="D1209" s="4981"/>
      <c r="E1209" s="7081"/>
      <c r="F1209" s="6572"/>
      <c r="G1209" s="4550"/>
      <c r="H1209" s="7790"/>
      <c r="I1209" s="4550"/>
      <c r="J1209" s="7317"/>
      <c r="K1209" s="4550"/>
      <c r="L1209" s="7285"/>
      <c r="M1209" s="7031"/>
      <c r="N1209" s="4550"/>
      <c r="O1209" s="4983"/>
      <c r="P1209" s="4983"/>
      <c r="Q1209" s="4550"/>
      <c r="R1209" s="4550"/>
      <c r="S1209" s="4550"/>
      <c r="T1209" s="4550"/>
      <c r="U1209" s="4550"/>
      <c r="V1209" s="4550"/>
      <c r="W1209" s="4550"/>
      <c r="X1209" s="4550"/>
      <c r="Y1209" s="4550"/>
      <c r="Z1209" s="4550"/>
      <c r="AA1209" s="4893"/>
      <c r="AB1209" s="4550"/>
      <c r="AC1209" s="5050"/>
      <c r="AD1209" s="5083"/>
      <c r="AE1209" s="5050"/>
      <c r="AF1209" s="4550"/>
      <c r="AG1209" s="4550"/>
    </row>
    <row r="1210" spans="1:33" s="6147" customFormat="1" ht="27.95" customHeight="1">
      <c r="A1210" s="7368"/>
      <c r="B1210" s="7368"/>
      <c r="C1210" s="4981"/>
      <c r="D1210" s="7791"/>
      <c r="E1210" s="7081"/>
      <c r="F1210" s="6572"/>
      <c r="G1210" s="4550"/>
      <c r="H1210" s="7792"/>
      <c r="I1210" s="4550"/>
      <c r="J1210" s="7368"/>
      <c r="K1210" s="7368"/>
      <c r="L1210" s="7368"/>
      <c r="M1210" s="4550"/>
      <c r="N1210" s="4550"/>
      <c r="O1210" s="4983"/>
      <c r="P1210" s="4983"/>
      <c r="Q1210" s="7368"/>
      <c r="R1210" s="4550"/>
      <c r="S1210" s="4550"/>
      <c r="T1210" s="4550"/>
      <c r="U1210" s="4550"/>
      <c r="V1210" s="4550"/>
      <c r="W1210" s="4550"/>
      <c r="X1210" s="4550"/>
      <c r="Y1210" s="4550"/>
      <c r="Z1210" s="4550"/>
      <c r="AA1210" s="4893"/>
      <c r="AB1210" s="4550"/>
      <c r="AC1210" s="5050"/>
      <c r="AD1210" s="5083"/>
      <c r="AE1210" s="5050"/>
      <c r="AF1210" s="4550"/>
      <c r="AG1210" s="4550"/>
    </row>
    <row r="1211" spans="1:33" s="6147" customFormat="1" ht="27.95" customHeight="1">
      <c r="A1211" s="7368"/>
      <c r="B1211" s="9847"/>
      <c r="C1211" s="11486"/>
      <c r="D1211" s="11486"/>
      <c r="E1211" s="11486"/>
      <c r="F1211" s="11512"/>
      <c r="G1211" s="9847"/>
      <c r="H1211" s="12528"/>
      <c r="I1211" s="4550"/>
      <c r="J1211" s="12530"/>
      <c r="K1211" s="12530"/>
      <c r="L1211" s="7177"/>
      <c r="M1211" s="12206"/>
      <c r="N1211" s="4550"/>
      <c r="O1211" s="4983"/>
      <c r="P1211" s="4983"/>
      <c r="Q1211" s="12532"/>
      <c r="R1211" s="4550"/>
      <c r="S1211" s="4550"/>
      <c r="T1211" s="4550"/>
      <c r="U1211" s="4550"/>
      <c r="V1211" s="9847"/>
      <c r="W1211" s="4550"/>
      <c r="X1211" s="9847"/>
      <c r="Y1211" s="4550"/>
      <c r="Z1211" s="4550"/>
      <c r="AA1211" s="11707"/>
      <c r="AB1211" s="4550"/>
      <c r="AC1211" s="11492"/>
      <c r="AD1211" s="5083"/>
      <c r="AE1211" s="11492"/>
      <c r="AF1211" s="4550"/>
      <c r="AG1211" s="4550"/>
    </row>
    <row r="1212" spans="1:33" s="6147" customFormat="1" ht="27.95" customHeight="1">
      <c r="A1212" s="7368"/>
      <c r="B1212" s="11647"/>
      <c r="C1212" s="11487"/>
      <c r="D1212" s="11487"/>
      <c r="E1212" s="11487"/>
      <c r="F1212" s="11514"/>
      <c r="G1212" s="11647"/>
      <c r="H1212" s="12529"/>
      <c r="I1212" s="4550"/>
      <c r="J1212" s="12531"/>
      <c r="K1212" s="12531"/>
      <c r="L1212" s="7368"/>
      <c r="M1212" s="11647"/>
      <c r="N1212" s="4550"/>
      <c r="O1212" s="4983"/>
      <c r="P1212" s="4983"/>
      <c r="Q1212" s="12531"/>
      <c r="R1212" s="4550"/>
      <c r="S1212" s="4550"/>
      <c r="T1212" s="4550"/>
      <c r="U1212" s="4550"/>
      <c r="V1212" s="11647"/>
      <c r="W1212" s="4550"/>
      <c r="X1212" s="11647"/>
      <c r="Y1212" s="4550"/>
      <c r="Z1212" s="4550"/>
      <c r="AA1212" s="11708"/>
      <c r="AB1212" s="4550"/>
      <c r="AC1212" s="11493"/>
      <c r="AD1212" s="5083"/>
      <c r="AE1212" s="11493"/>
      <c r="AF1212" s="4550"/>
      <c r="AG1212" s="4550"/>
    </row>
    <row r="1213" spans="1:33" s="6147" customFormat="1" ht="27.95" customHeight="1">
      <c r="A1213" s="7368"/>
      <c r="B1213" s="4550"/>
      <c r="C1213" s="4981"/>
      <c r="D1213" s="4981"/>
      <c r="E1213" s="4981"/>
      <c r="F1213" s="6572"/>
      <c r="G1213" s="4550"/>
      <c r="H1213" s="7754"/>
      <c r="I1213" s="7368"/>
      <c r="J1213" s="7368"/>
      <c r="K1213" s="7368"/>
      <c r="L1213" s="7368"/>
      <c r="M1213" s="4550"/>
      <c r="N1213" s="4550"/>
      <c r="O1213" s="4983"/>
      <c r="P1213" s="4983"/>
      <c r="Q1213" s="7368"/>
      <c r="R1213" s="4550"/>
      <c r="S1213" s="4550"/>
      <c r="T1213" s="4550"/>
      <c r="U1213" s="4550"/>
      <c r="V1213" s="4550"/>
      <c r="W1213" s="4550"/>
      <c r="X1213" s="4550"/>
      <c r="Y1213" s="4550"/>
      <c r="Z1213" s="4550"/>
      <c r="AA1213" s="4893"/>
      <c r="AB1213" s="4550"/>
      <c r="AC1213" s="5050"/>
      <c r="AD1213" s="5083"/>
      <c r="AE1213" s="5050"/>
      <c r="AF1213" s="4550"/>
      <c r="AG1213" s="4550"/>
    </row>
    <row r="1214" spans="1:33" s="6147" customFormat="1" ht="27.95" customHeight="1">
      <c r="A1214" s="7368"/>
      <c r="B1214" s="7368"/>
      <c r="C1214" s="4981"/>
      <c r="D1214" s="4981"/>
      <c r="E1214" s="7081"/>
      <c r="F1214" s="6572"/>
      <c r="G1214" s="4550"/>
      <c r="H1214" s="7792"/>
      <c r="I1214" s="4550"/>
      <c r="J1214" s="4550"/>
      <c r="K1214" s="7368"/>
      <c r="L1214" s="7368"/>
      <c r="M1214" s="4550"/>
      <c r="N1214" s="4550"/>
      <c r="O1214" s="4983"/>
      <c r="P1214" s="4983"/>
      <c r="Q1214" s="7368"/>
      <c r="R1214" s="4550"/>
      <c r="S1214" s="4550"/>
      <c r="T1214" s="4550"/>
      <c r="U1214" s="4550"/>
      <c r="V1214" s="4550"/>
      <c r="W1214" s="4550"/>
      <c r="X1214" s="4550"/>
      <c r="Y1214" s="4550"/>
      <c r="Z1214" s="4550"/>
      <c r="AA1214" s="4893"/>
      <c r="AB1214" s="4550"/>
      <c r="AC1214" s="5050"/>
      <c r="AD1214" s="5083"/>
      <c r="AE1214" s="5050"/>
      <c r="AF1214" s="4550"/>
      <c r="AG1214" s="4550"/>
    </row>
    <row r="1215" spans="1:33" s="6147" customFormat="1" ht="27.95" customHeight="1">
      <c r="A1215" s="7332"/>
      <c r="B1215" s="7332"/>
      <c r="C1215" s="4981"/>
      <c r="D1215" s="4981"/>
      <c r="E1215" s="4981"/>
      <c r="F1215" s="6572"/>
      <c r="G1215" s="4550"/>
      <c r="H1215" s="7792"/>
      <c r="I1215" s="4550"/>
      <c r="J1215" s="7332"/>
      <c r="K1215" s="7368"/>
      <c r="L1215" s="7368"/>
      <c r="M1215" s="4550"/>
      <c r="N1215" s="4550"/>
      <c r="O1215" s="4983"/>
      <c r="P1215" s="4983"/>
      <c r="Q1215" s="7368"/>
      <c r="R1215" s="4550"/>
      <c r="S1215" s="4550"/>
      <c r="T1215" s="4550"/>
      <c r="U1215" s="4550"/>
      <c r="V1215" s="4550"/>
      <c r="W1215" s="4550"/>
      <c r="X1215" s="4550"/>
      <c r="Y1215" s="4550"/>
      <c r="Z1215" s="4550"/>
      <c r="AA1215" s="4893"/>
      <c r="AB1215" s="4550"/>
      <c r="AC1215" s="5050"/>
      <c r="AD1215" s="5083"/>
      <c r="AE1215" s="5050"/>
      <c r="AF1215" s="4550"/>
      <c r="AG1215" s="4550"/>
    </row>
    <row r="1216" spans="1:33" s="6147" customFormat="1" ht="27.95" customHeight="1">
      <c r="A1216" s="7759"/>
      <c r="B1216" s="4550"/>
      <c r="C1216" s="4981"/>
      <c r="D1216" s="4981"/>
      <c r="E1216" s="7081"/>
      <c r="F1216" s="6572"/>
      <c r="G1216" s="4550"/>
      <c r="H1216" s="7792"/>
      <c r="I1216" s="7368"/>
      <c r="J1216" s="4550"/>
      <c r="K1216" s="7368"/>
      <c r="L1216" s="7368"/>
      <c r="M1216" s="4550"/>
      <c r="N1216" s="4550"/>
      <c r="O1216" s="4983"/>
      <c r="P1216" s="4983"/>
      <c r="Q1216" s="7368"/>
      <c r="R1216" s="4550"/>
      <c r="S1216" s="4550"/>
      <c r="T1216" s="4550"/>
      <c r="U1216" s="4550"/>
      <c r="V1216" s="4550"/>
      <c r="W1216" s="4550"/>
      <c r="X1216" s="4550"/>
      <c r="Y1216" s="4550"/>
      <c r="Z1216" s="4550"/>
      <c r="AA1216" s="4893"/>
      <c r="AB1216" s="4550"/>
      <c r="AC1216" s="5050"/>
      <c r="AD1216" s="5083"/>
      <c r="AE1216" s="5050"/>
      <c r="AF1216" s="4550"/>
      <c r="AG1216" s="4550"/>
    </row>
    <row r="1217" spans="1:33" s="6147" customFormat="1" ht="27.95" customHeight="1">
      <c r="A1217" s="7346"/>
      <c r="B1217" s="4550"/>
      <c r="C1217" s="4981"/>
      <c r="D1217" s="4981"/>
      <c r="E1217" s="4981"/>
      <c r="F1217" s="6572"/>
      <c r="G1217" s="4550"/>
      <c r="H1217" s="7793"/>
      <c r="I1217" s="4550"/>
      <c r="J1217" s="4550"/>
      <c r="K1217" s="4550"/>
      <c r="L1217" s="7794"/>
      <c r="M1217" s="4550"/>
      <c r="N1217" s="4550"/>
      <c r="O1217" s="4983"/>
      <c r="P1217" s="4983"/>
      <c r="Q1217" s="4550"/>
      <c r="R1217" s="4550"/>
      <c r="S1217" s="4550"/>
      <c r="T1217" s="4550"/>
      <c r="U1217" s="4550"/>
      <c r="V1217" s="7795"/>
      <c r="W1217" s="4550"/>
      <c r="X1217" s="7795"/>
      <c r="Y1217" s="4550"/>
      <c r="Z1217" s="4550"/>
      <c r="AA1217" s="4893"/>
      <c r="AB1217" s="4550"/>
      <c r="AC1217" s="5050"/>
      <c r="AD1217" s="5083"/>
      <c r="AE1217" s="5050"/>
      <c r="AF1217" s="4550"/>
      <c r="AG1217" s="4550"/>
    </row>
    <row r="1218" spans="1:33" s="6147" customFormat="1" ht="27.95" customHeight="1">
      <c r="A1218" s="7794"/>
      <c r="B1218" s="4550"/>
      <c r="C1218" s="4981"/>
      <c r="D1218" s="4981"/>
      <c r="E1218" s="4981"/>
      <c r="F1218" s="6572"/>
      <c r="G1218" s="4550"/>
      <c r="H1218" s="7754"/>
      <c r="I1218" s="4550"/>
      <c r="J1218" s="4550"/>
      <c r="K1218" s="4550"/>
      <c r="L1218" s="7794"/>
      <c r="M1218" s="4550"/>
      <c r="N1218" s="4550"/>
      <c r="O1218" s="4983"/>
      <c r="P1218" s="4983"/>
      <c r="Q1218" s="4550"/>
      <c r="R1218" s="4550"/>
      <c r="S1218" s="4550"/>
      <c r="T1218" s="4550"/>
      <c r="U1218" s="4550"/>
      <c r="V1218" s="4550"/>
      <c r="W1218" s="4550"/>
      <c r="X1218" s="4550"/>
      <c r="Y1218" s="4550"/>
      <c r="Z1218" s="4550"/>
      <c r="AA1218" s="4893"/>
      <c r="AB1218" s="4550"/>
      <c r="AC1218" s="5050"/>
      <c r="AD1218" s="5083"/>
      <c r="AE1218" s="5050"/>
      <c r="AF1218" s="4550"/>
      <c r="AG1218" s="4550"/>
    </row>
    <row r="1219" spans="1:33" s="6147" customFormat="1" ht="27.95" customHeight="1">
      <c r="A1219" s="7794"/>
      <c r="B1219" s="4550"/>
      <c r="C1219" s="4981"/>
      <c r="D1219" s="4981"/>
      <c r="E1219" s="4981"/>
      <c r="F1219" s="6572"/>
      <c r="G1219" s="4550"/>
      <c r="H1219" s="7793"/>
      <c r="I1219" s="4550"/>
      <c r="J1219" s="4550"/>
      <c r="K1219" s="4550"/>
      <c r="L1219" s="7794"/>
      <c r="M1219" s="4550"/>
      <c r="N1219" s="4550"/>
      <c r="O1219" s="4983"/>
      <c r="P1219" s="4983"/>
      <c r="Q1219" s="4550"/>
      <c r="R1219" s="4550"/>
      <c r="S1219" s="4550"/>
      <c r="T1219" s="4550"/>
      <c r="U1219" s="4550"/>
      <c r="V1219" s="4550"/>
      <c r="W1219" s="4550"/>
      <c r="X1219" s="4550"/>
      <c r="Y1219" s="4550"/>
      <c r="Z1219" s="4550"/>
      <c r="AA1219" s="4893"/>
      <c r="AB1219" s="4550"/>
      <c r="AC1219" s="5050"/>
      <c r="AD1219" s="5083"/>
      <c r="AE1219" s="5050"/>
      <c r="AF1219" s="4550"/>
      <c r="AG1219" s="4550"/>
    </row>
    <row r="1220" spans="1:33" s="6147" customFormat="1" ht="27.95" customHeight="1">
      <c r="A1220" s="7794"/>
      <c r="B1220" s="4550"/>
      <c r="C1220" s="4981"/>
      <c r="D1220" s="4981"/>
      <c r="E1220" s="7081"/>
      <c r="F1220" s="6572"/>
      <c r="G1220" s="4550"/>
      <c r="H1220" s="7793"/>
      <c r="I1220" s="4550"/>
      <c r="J1220" s="4550"/>
      <c r="K1220" s="4550"/>
      <c r="L1220" s="7794"/>
      <c r="M1220" s="4550"/>
      <c r="N1220" s="4550"/>
      <c r="O1220" s="4983"/>
      <c r="P1220" s="4983"/>
      <c r="Q1220" s="4550"/>
      <c r="R1220" s="4550"/>
      <c r="S1220" s="4550"/>
      <c r="T1220" s="4550"/>
      <c r="U1220" s="4550"/>
      <c r="V1220" s="4550"/>
      <c r="W1220" s="4550"/>
      <c r="X1220" s="4550"/>
      <c r="Y1220" s="4550"/>
      <c r="Z1220" s="4550"/>
      <c r="AA1220" s="4893"/>
      <c r="AB1220" s="4550"/>
      <c r="AC1220" s="5050"/>
      <c r="AD1220" s="5083"/>
      <c r="AE1220" s="5050"/>
      <c r="AF1220" s="4550"/>
      <c r="AG1220" s="4550"/>
    </row>
    <row r="1221" spans="1:33" s="6147" customFormat="1" ht="27.95" customHeight="1">
      <c r="A1221" s="7240"/>
      <c r="B1221" s="4550"/>
      <c r="C1221" s="4981"/>
      <c r="D1221" s="4981"/>
      <c r="E1221" s="7081"/>
      <c r="F1221" s="6572"/>
      <c r="G1221" s="4550"/>
      <c r="H1221" s="7793"/>
      <c r="I1221" s="4550"/>
      <c r="J1221" s="4550"/>
      <c r="K1221" s="4550"/>
      <c r="L1221" s="7794"/>
      <c r="M1221" s="4550"/>
      <c r="N1221" s="4550"/>
      <c r="O1221" s="4983"/>
      <c r="P1221" s="4983"/>
      <c r="Q1221" s="4550"/>
      <c r="R1221" s="4550"/>
      <c r="S1221" s="4550"/>
      <c r="T1221" s="4550"/>
      <c r="U1221" s="4550"/>
      <c r="V1221" s="4550"/>
      <c r="W1221" s="4550"/>
      <c r="X1221" s="4550"/>
      <c r="Y1221" s="4550"/>
      <c r="Z1221" s="4550"/>
      <c r="AA1221" s="4893"/>
      <c r="AB1221" s="4550"/>
      <c r="AC1221" s="5050"/>
      <c r="AD1221" s="5083"/>
      <c r="AE1221" s="5050"/>
      <c r="AF1221" s="4550"/>
      <c r="AG1221" s="4550"/>
    </row>
    <row r="1222" spans="1:33" s="6147" customFormat="1" ht="27.95" customHeight="1">
      <c r="A1222" s="7332"/>
      <c r="B1222" s="7332"/>
      <c r="C1222" s="4981"/>
      <c r="D1222" s="4981"/>
      <c r="E1222" s="4981"/>
      <c r="F1222" s="6572"/>
      <c r="G1222" s="4550"/>
      <c r="H1222" s="7793"/>
      <c r="I1222" s="4550"/>
      <c r="J1222" s="7332"/>
      <c r="K1222" s="4550"/>
      <c r="L1222" s="7794"/>
      <c r="M1222" s="4550"/>
      <c r="N1222" s="4550"/>
      <c r="O1222" s="4983"/>
      <c r="P1222" s="4983"/>
      <c r="Q1222" s="4550"/>
      <c r="R1222" s="4550"/>
      <c r="S1222" s="4550"/>
      <c r="T1222" s="4550"/>
      <c r="U1222" s="4550"/>
      <c r="V1222" s="4550"/>
      <c r="W1222" s="4550"/>
      <c r="X1222" s="4550"/>
      <c r="Y1222" s="4550"/>
      <c r="Z1222" s="4550"/>
      <c r="AA1222" s="4893"/>
      <c r="AB1222" s="4550"/>
      <c r="AC1222" s="5050"/>
      <c r="AD1222" s="5083"/>
      <c r="AE1222" s="5050"/>
      <c r="AF1222" s="4550"/>
      <c r="AG1222" s="4550"/>
    </row>
    <row r="1223" spans="1:33" s="6147" customFormat="1" ht="27.95" customHeight="1">
      <c r="A1223" s="7794"/>
      <c r="B1223" s="4550"/>
      <c r="C1223" s="4981"/>
      <c r="D1223" s="4981"/>
      <c r="E1223" s="7081"/>
      <c r="F1223" s="6572"/>
      <c r="G1223" s="4550"/>
      <c r="H1223" s="7793"/>
      <c r="I1223" s="4550"/>
      <c r="J1223" s="4550"/>
      <c r="K1223" s="4550"/>
      <c r="L1223" s="4550"/>
      <c r="M1223" s="4550"/>
      <c r="N1223" s="4550"/>
      <c r="O1223" s="4983"/>
      <c r="P1223" s="4983"/>
      <c r="Q1223" s="4550"/>
      <c r="R1223" s="4550"/>
      <c r="S1223" s="4550"/>
      <c r="T1223" s="4550"/>
      <c r="U1223" s="4550"/>
      <c r="V1223" s="4550"/>
      <c r="W1223" s="4550"/>
      <c r="X1223" s="4550"/>
      <c r="Y1223" s="4550"/>
      <c r="Z1223" s="4550"/>
      <c r="AA1223" s="4893"/>
      <c r="AB1223" s="4550"/>
      <c r="AC1223" s="5050"/>
      <c r="AD1223" s="5083"/>
      <c r="AE1223" s="5050"/>
      <c r="AF1223" s="4550"/>
      <c r="AG1223" s="4550"/>
    </row>
    <row r="1224" spans="1:33" s="6147" customFormat="1" ht="27.95" customHeight="1">
      <c r="A1224" s="7794"/>
      <c r="B1224" s="4550"/>
      <c r="C1224" s="4981"/>
      <c r="D1224" s="4981"/>
      <c r="E1224" s="7081"/>
      <c r="F1224" s="6572"/>
      <c r="G1224" s="4550"/>
      <c r="H1224" s="7793"/>
      <c r="I1224" s="4550"/>
      <c r="J1224" s="4550"/>
      <c r="K1224" s="4550"/>
      <c r="L1224" s="4550"/>
      <c r="M1224" s="4550"/>
      <c r="N1224" s="4550"/>
      <c r="O1224" s="4983"/>
      <c r="P1224" s="4983"/>
      <c r="Q1224" s="4550"/>
      <c r="R1224" s="4550"/>
      <c r="S1224" s="4550"/>
      <c r="T1224" s="4550"/>
      <c r="U1224" s="4550"/>
      <c r="V1224" s="4550"/>
      <c r="W1224" s="4550"/>
      <c r="X1224" s="4550"/>
      <c r="Y1224" s="4550"/>
      <c r="Z1224" s="4550"/>
      <c r="AA1224" s="4893"/>
      <c r="AB1224" s="4550"/>
      <c r="AC1224" s="5050"/>
      <c r="AD1224" s="5083"/>
      <c r="AE1224" s="5050"/>
      <c r="AF1224" s="4550"/>
      <c r="AG1224" s="4550"/>
    </row>
    <row r="1225" spans="1:33" s="6147" customFormat="1" ht="27.95" customHeight="1">
      <c r="A1225" s="7794"/>
      <c r="B1225" s="4550"/>
      <c r="C1225" s="4981"/>
      <c r="D1225" s="4981"/>
      <c r="E1225" s="4981"/>
      <c r="F1225" s="6572"/>
      <c r="G1225" s="4550"/>
      <c r="H1225" s="7754"/>
      <c r="I1225" s="4550"/>
      <c r="J1225" s="4550"/>
      <c r="K1225" s="4550"/>
      <c r="L1225" s="4550"/>
      <c r="M1225" s="4550"/>
      <c r="N1225" s="4550"/>
      <c r="O1225" s="4983"/>
      <c r="P1225" s="4983"/>
      <c r="Q1225" s="4550"/>
      <c r="R1225" s="4550"/>
      <c r="S1225" s="4550"/>
      <c r="T1225" s="4550"/>
      <c r="U1225" s="4550"/>
      <c r="V1225" s="4550"/>
      <c r="W1225" s="4550"/>
      <c r="X1225" s="4550"/>
      <c r="Y1225" s="4550"/>
      <c r="Z1225" s="4550"/>
      <c r="AA1225" s="6273"/>
      <c r="AB1225" s="4550"/>
      <c r="AC1225" s="5050"/>
      <c r="AD1225" s="5083"/>
      <c r="AE1225" s="5050"/>
      <c r="AF1225" s="4550"/>
      <c r="AG1225" s="4550"/>
    </row>
    <row r="1226" spans="1:33" s="6147" customFormat="1" ht="27.95" customHeight="1">
      <c r="A1226" s="7214"/>
      <c r="B1226" s="7214"/>
      <c r="C1226" s="4981"/>
      <c r="D1226" s="4981"/>
      <c r="E1226" s="7081"/>
      <c r="F1226" s="6572"/>
      <c r="G1226" s="4550"/>
      <c r="H1226" s="7754"/>
      <c r="I1226" s="4550"/>
      <c r="J1226" s="7214"/>
      <c r="K1226" s="4550"/>
      <c r="L1226" s="4550"/>
      <c r="M1226" s="4550"/>
      <c r="N1226" s="4550"/>
      <c r="O1226" s="4983"/>
      <c r="P1226" s="4983"/>
      <c r="Q1226" s="4550"/>
      <c r="R1226" s="4550"/>
      <c r="S1226" s="4550"/>
      <c r="T1226" s="4550"/>
      <c r="U1226" s="4550"/>
      <c r="V1226" s="4550"/>
      <c r="W1226" s="4550"/>
      <c r="X1226" s="4550"/>
      <c r="Y1226" s="4550"/>
      <c r="Z1226" s="4550"/>
      <c r="AA1226" s="4893"/>
      <c r="AB1226" s="4550"/>
      <c r="AC1226" s="5050"/>
      <c r="AD1226" s="5083"/>
      <c r="AE1226" s="5050"/>
      <c r="AF1226" s="4550"/>
      <c r="AG1226" s="4550"/>
    </row>
    <row r="1227" spans="1:33" s="6147" customFormat="1" ht="27.95" customHeight="1">
      <c r="A1227" s="7224"/>
      <c r="B1227" s="4550"/>
      <c r="C1227" s="4981"/>
      <c r="D1227" s="4981"/>
      <c r="E1227" s="4981"/>
      <c r="F1227" s="6572"/>
      <c r="G1227" s="4550"/>
      <c r="H1227" s="7754"/>
      <c r="I1227" s="4550"/>
      <c r="J1227" s="4550"/>
      <c r="K1227" s="4550"/>
      <c r="L1227" s="4550"/>
      <c r="M1227" s="4550"/>
      <c r="N1227" s="4550"/>
      <c r="O1227" s="4983"/>
      <c r="P1227" s="4983"/>
      <c r="Q1227" s="4550"/>
      <c r="R1227" s="4550"/>
      <c r="S1227" s="4550"/>
      <c r="T1227" s="4550"/>
      <c r="U1227" s="4550"/>
      <c r="V1227" s="7595"/>
      <c r="W1227" s="4550"/>
      <c r="X1227" s="7595"/>
      <c r="Y1227" s="4550"/>
      <c r="Z1227" s="4550"/>
      <c r="AA1227" s="4893"/>
      <c r="AB1227" s="4550"/>
      <c r="AC1227" s="5050"/>
      <c r="AD1227" s="5083"/>
      <c r="AE1227" s="5050"/>
      <c r="AF1227" s="4550"/>
      <c r="AG1227" s="4550"/>
    </row>
    <row r="1228" spans="1:33" s="6147" customFormat="1" ht="27.95" customHeight="1">
      <c r="A1228" s="7310"/>
      <c r="B1228" s="4550"/>
      <c r="C1228" s="4981"/>
      <c r="D1228" s="4981"/>
      <c r="E1228" s="4981"/>
      <c r="F1228" s="6572"/>
      <c r="G1228" s="4550"/>
      <c r="H1228" s="7754"/>
      <c r="I1228" s="4550"/>
      <c r="J1228" s="4550"/>
      <c r="K1228" s="4550"/>
      <c r="L1228" s="4550"/>
      <c r="M1228" s="4550"/>
      <c r="N1228" s="4550"/>
      <c r="O1228" s="4983"/>
      <c r="P1228" s="4983"/>
      <c r="Q1228" s="4550"/>
      <c r="R1228" s="4550"/>
      <c r="S1228" s="4550"/>
      <c r="T1228" s="4550"/>
      <c r="U1228" s="4550"/>
      <c r="V1228" s="7595"/>
      <c r="W1228" s="4550"/>
      <c r="X1228" s="7595"/>
      <c r="Y1228" s="4550"/>
      <c r="Z1228" s="4550"/>
      <c r="AA1228" s="4893"/>
      <c r="AB1228" s="4550"/>
      <c r="AC1228" s="5050"/>
      <c r="AD1228" s="5083"/>
      <c r="AE1228" s="5050"/>
      <c r="AF1228" s="4550"/>
      <c r="AG1228" s="4550"/>
    </row>
    <row r="1229" spans="1:33" s="6147" customFormat="1" ht="27.95" customHeight="1">
      <c r="A1229" s="7272"/>
      <c r="B1229" s="4550"/>
      <c r="C1229" s="4981"/>
      <c r="D1229" s="4981"/>
      <c r="E1229" s="4981"/>
      <c r="F1229" s="6572"/>
      <c r="G1229" s="4550"/>
      <c r="H1229" s="7796"/>
      <c r="I1229" s="4550"/>
      <c r="J1229" s="4550"/>
      <c r="K1229" s="4550"/>
      <c r="L1229" s="4550"/>
      <c r="M1229" s="4550"/>
      <c r="N1229" s="4550"/>
      <c r="O1229" s="4983"/>
      <c r="P1229" s="4983"/>
      <c r="Q1229" s="4550"/>
      <c r="R1229" s="4550"/>
      <c r="S1229" s="4550"/>
      <c r="T1229" s="4550"/>
      <c r="U1229" s="4550"/>
      <c r="V1229" s="4550"/>
      <c r="W1229" s="4550"/>
      <c r="X1229" s="4550"/>
      <c r="Y1229" s="4550"/>
      <c r="Z1229" s="4550"/>
      <c r="AA1229" s="4893"/>
      <c r="AB1229" s="4550"/>
      <c r="AC1229" s="5050"/>
      <c r="AD1229" s="5083"/>
      <c r="AE1229" s="5050"/>
      <c r="AF1229" s="4550"/>
      <c r="AG1229" s="4550"/>
    </row>
    <row r="1230" spans="1:33" s="6147" customFormat="1" ht="27.95" customHeight="1">
      <c r="A1230" s="7769"/>
      <c r="B1230" s="4550"/>
      <c r="C1230" s="4981"/>
      <c r="D1230" s="4981"/>
      <c r="E1230" s="4981"/>
      <c r="F1230" s="6572"/>
      <c r="G1230" s="4550"/>
      <c r="H1230" s="7754"/>
      <c r="I1230" s="4550"/>
      <c r="J1230" s="4550"/>
      <c r="K1230" s="4550"/>
      <c r="L1230" s="4550"/>
      <c r="M1230" s="4550"/>
      <c r="N1230" s="4550"/>
      <c r="O1230" s="4983"/>
      <c r="P1230" s="4983"/>
      <c r="Q1230" s="4550"/>
      <c r="R1230" s="4550"/>
      <c r="S1230" s="4550"/>
      <c r="T1230" s="4550"/>
      <c r="U1230" s="4550"/>
      <c r="V1230" s="4550"/>
      <c r="W1230" s="4550"/>
      <c r="X1230" s="4550"/>
      <c r="Y1230" s="4550"/>
      <c r="Z1230" s="4550"/>
      <c r="AA1230" s="4893"/>
      <c r="AB1230" s="4550"/>
      <c r="AC1230" s="5050"/>
      <c r="AD1230" s="5083"/>
      <c r="AE1230" s="5050"/>
      <c r="AF1230" s="4550"/>
      <c r="AG1230" s="4550"/>
    </row>
    <row r="1231" spans="1:33" s="6147" customFormat="1" ht="27.95" customHeight="1">
      <c r="A1231" s="7571"/>
      <c r="B1231" s="4550"/>
      <c r="C1231" s="4981"/>
      <c r="D1231" s="4981"/>
      <c r="E1231" s="7081"/>
      <c r="F1231" s="6572"/>
      <c r="G1231" s="4550"/>
      <c r="H1231" s="7797"/>
      <c r="I1231" s="4550"/>
      <c r="J1231" s="4550"/>
      <c r="K1231" s="4550"/>
      <c r="L1231" s="4550"/>
      <c r="M1231" s="4550"/>
      <c r="N1231" s="4550"/>
      <c r="O1231" s="4983"/>
      <c r="P1231" s="4983"/>
      <c r="Q1231" s="4550"/>
      <c r="R1231" s="4550"/>
      <c r="S1231" s="4550"/>
      <c r="T1231" s="4550"/>
      <c r="U1231" s="4550"/>
      <c r="V1231" s="4550"/>
      <c r="W1231" s="4550"/>
      <c r="X1231" s="4550"/>
      <c r="Y1231" s="4550"/>
      <c r="Z1231" s="4550"/>
      <c r="AA1231" s="4893"/>
      <c r="AB1231" s="4550"/>
      <c r="AC1231" s="5050"/>
      <c r="AD1231" s="5083"/>
      <c r="AE1231" s="5050"/>
      <c r="AF1231" s="4550"/>
      <c r="AG1231" s="4550"/>
    </row>
    <row r="1232" spans="1:33" s="6147" customFormat="1" ht="27.95" customHeight="1">
      <c r="A1232" s="7571"/>
      <c r="B1232" s="4550"/>
      <c r="C1232" s="4981"/>
      <c r="D1232" s="4981"/>
      <c r="E1232" s="7081"/>
      <c r="F1232" s="6572"/>
      <c r="G1232" s="4550"/>
      <c r="H1232" s="7754"/>
      <c r="I1232" s="4550"/>
      <c r="J1232" s="4550"/>
      <c r="K1232" s="4550"/>
      <c r="L1232" s="4550"/>
      <c r="M1232" s="4550"/>
      <c r="N1232" s="4550"/>
      <c r="O1232" s="4983"/>
      <c r="P1232" s="4983"/>
      <c r="Q1232" s="4550"/>
      <c r="R1232" s="4550"/>
      <c r="S1232" s="4550"/>
      <c r="T1232" s="4550"/>
      <c r="U1232" s="4550"/>
      <c r="V1232" s="4550"/>
      <c r="W1232" s="4550"/>
      <c r="X1232" s="4550"/>
      <c r="Y1232" s="4550"/>
      <c r="Z1232" s="4550"/>
      <c r="AA1232" s="4893"/>
      <c r="AB1232" s="4550"/>
      <c r="AC1232" s="5050"/>
      <c r="AD1232" s="5083"/>
      <c r="AE1232" s="5050"/>
      <c r="AF1232" s="4550"/>
      <c r="AG1232" s="4550"/>
    </row>
    <row r="1233" spans="1:33" s="6147" customFormat="1" ht="27.95" customHeight="1">
      <c r="A1233" s="7229"/>
      <c r="B1233" s="4550"/>
      <c r="C1233" s="4981"/>
      <c r="D1233" s="4981"/>
      <c r="E1233" s="7081"/>
      <c r="F1233" s="6572"/>
      <c r="G1233" s="4550"/>
      <c r="H1233" s="7797"/>
      <c r="I1233" s="4550"/>
      <c r="J1233" s="4550"/>
      <c r="K1233" s="4550"/>
      <c r="L1233" s="4550"/>
      <c r="M1233" s="7031"/>
      <c r="N1233" s="4550"/>
      <c r="O1233" s="4983"/>
      <c r="P1233" s="4983"/>
      <c r="Q1233" s="4550"/>
      <c r="R1233" s="4550"/>
      <c r="S1233" s="4550"/>
      <c r="T1233" s="4550"/>
      <c r="U1233" s="4550"/>
      <c r="V1233" s="4550"/>
      <c r="W1233" s="4550"/>
      <c r="X1233" s="4550"/>
      <c r="Y1233" s="4550"/>
      <c r="Z1233" s="4550"/>
      <c r="AA1233" s="4893"/>
      <c r="AB1233" s="4550"/>
      <c r="AC1233" s="5050"/>
      <c r="AD1233" s="5083"/>
      <c r="AE1233" s="5050"/>
      <c r="AF1233" s="4550"/>
      <c r="AG1233" s="4550"/>
    </row>
    <row r="1234" spans="1:33" s="6147" customFormat="1" ht="27.95" customHeight="1">
      <c r="A1234" s="7333"/>
      <c r="B1234" s="4550"/>
      <c r="C1234" s="4981"/>
      <c r="D1234" s="4981"/>
      <c r="E1234" s="4981"/>
      <c r="F1234" s="6572"/>
      <c r="G1234" s="4550"/>
      <c r="H1234" s="7797"/>
      <c r="I1234" s="4550"/>
      <c r="J1234" s="4550"/>
      <c r="K1234" s="4550"/>
      <c r="L1234" s="4550"/>
      <c r="M1234" s="4550"/>
      <c r="N1234" s="4550"/>
      <c r="O1234" s="4983"/>
      <c r="P1234" s="4983"/>
      <c r="Q1234" s="4550"/>
      <c r="R1234" s="4550"/>
      <c r="S1234" s="4550"/>
      <c r="T1234" s="4550"/>
      <c r="U1234" s="4550"/>
      <c r="V1234" s="7329"/>
      <c r="W1234" s="4550"/>
      <c r="X1234" s="7329"/>
      <c r="Y1234" s="4550"/>
      <c r="Z1234" s="4550"/>
      <c r="AA1234" s="4893"/>
      <c r="AB1234" s="4550"/>
      <c r="AC1234" s="5050"/>
      <c r="AD1234" s="5083"/>
      <c r="AE1234" s="5050"/>
      <c r="AF1234" s="4550"/>
      <c r="AG1234" s="4550"/>
    </row>
    <row r="1235" spans="1:33" s="6147" customFormat="1" ht="27.95" customHeight="1">
      <c r="A1235" s="7244"/>
      <c r="B1235" s="4550"/>
      <c r="C1235" s="4981"/>
      <c r="D1235" s="4981"/>
      <c r="E1235" s="4981"/>
      <c r="F1235" s="6572"/>
      <c r="G1235" s="4550"/>
      <c r="H1235" s="7798"/>
      <c r="I1235" s="4550"/>
      <c r="J1235" s="4550"/>
      <c r="K1235" s="7799"/>
      <c r="L1235" s="4550"/>
      <c r="M1235" s="4550"/>
      <c r="N1235" s="4550"/>
      <c r="O1235" s="4983"/>
      <c r="P1235" s="4983"/>
      <c r="Q1235" s="7799"/>
      <c r="R1235" s="4550"/>
      <c r="S1235" s="4550"/>
      <c r="T1235" s="4550"/>
      <c r="U1235" s="4550"/>
      <c r="V1235" s="4550"/>
      <c r="W1235" s="4550"/>
      <c r="X1235" s="4550"/>
      <c r="Y1235" s="4550"/>
      <c r="Z1235" s="4550"/>
      <c r="AA1235" s="4893"/>
      <c r="AB1235" s="4550"/>
      <c r="AC1235" s="5050"/>
      <c r="AD1235" s="5083"/>
      <c r="AE1235" s="5050"/>
      <c r="AF1235" s="4550"/>
      <c r="AG1235" s="4550"/>
    </row>
    <row r="1236" spans="1:33" s="6147" customFormat="1" ht="27.95" customHeight="1">
      <c r="A1236" s="7585"/>
      <c r="B1236" s="4550"/>
      <c r="C1236" s="4981"/>
      <c r="D1236" s="4981"/>
      <c r="E1236" s="4981"/>
      <c r="F1236" s="6572"/>
      <c r="G1236" s="4550"/>
      <c r="H1236" s="7798"/>
      <c r="I1236" s="4550"/>
      <c r="J1236" s="4550"/>
      <c r="K1236" s="7799"/>
      <c r="L1236" s="7799"/>
      <c r="M1236" s="4550"/>
      <c r="N1236" s="4550"/>
      <c r="O1236" s="4983"/>
      <c r="P1236" s="4983"/>
      <c r="Q1236" s="7799"/>
      <c r="R1236" s="4550"/>
      <c r="S1236" s="4550"/>
      <c r="T1236" s="4550"/>
      <c r="U1236" s="4550"/>
      <c r="V1236" s="4550"/>
      <c r="W1236" s="4550"/>
      <c r="X1236" s="4550"/>
      <c r="Y1236" s="4550"/>
      <c r="Z1236" s="4550"/>
      <c r="AA1236" s="4893"/>
      <c r="AB1236" s="4550"/>
      <c r="AC1236" s="5050"/>
      <c r="AD1236" s="5083"/>
      <c r="AE1236" s="5050"/>
      <c r="AF1236" s="4550"/>
      <c r="AG1236" s="4550"/>
    </row>
    <row r="1237" spans="1:33" s="6147" customFormat="1" ht="27.95" customHeight="1">
      <c r="A1237" s="7800"/>
      <c r="B1237" s="4550"/>
      <c r="C1237" s="4981"/>
      <c r="D1237" s="4981"/>
      <c r="E1237" s="4981"/>
      <c r="F1237" s="6572"/>
      <c r="G1237" s="4550"/>
      <c r="H1237" s="7754"/>
      <c r="I1237" s="7799"/>
      <c r="J1237" s="7800"/>
      <c r="K1237" s="7799"/>
      <c r="L1237" s="7799"/>
      <c r="M1237" s="4550"/>
      <c r="N1237" s="4550"/>
      <c r="O1237" s="4983"/>
      <c r="P1237" s="4983"/>
      <c r="Q1237" s="4550"/>
      <c r="R1237" s="4550"/>
      <c r="S1237" s="4550"/>
      <c r="T1237" s="4550"/>
      <c r="U1237" s="4550"/>
      <c r="V1237" s="4550"/>
      <c r="W1237" s="4550"/>
      <c r="X1237" s="4550"/>
      <c r="Y1237" s="4550"/>
      <c r="Z1237" s="4550"/>
      <c r="AA1237" s="4893"/>
      <c r="AB1237" s="4550"/>
      <c r="AC1237" s="5050"/>
      <c r="AD1237" s="5083"/>
      <c r="AE1237" s="5050"/>
      <c r="AF1237" s="4550"/>
      <c r="AG1237" s="4550"/>
    </row>
    <row r="1238" spans="1:33" s="6147" customFormat="1" ht="27.95" customHeight="1">
      <c r="A1238" s="7799"/>
      <c r="B1238" s="4550"/>
      <c r="C1238" s="4981"/>
      <c r="D1238" s="4981"/>
      <c r="E1238" s="7081"/>
      <c r="F1238" s="6572"/>
      <c r="G1238" s="4550"/>
      <c r="H1238" s="7798"/>
      <c r="I1238" s="4550"/>
      <c r="J1238" s="4550"/>
      <c r="K1238" s="7799"/>
      <c r="L1238" s="7799"/>
      <c r="M1238" s="4550"/>
      <c r="N1238" s="4550"/>
      <c r="O1238" s="4983"/>
      <c r="P1238" s="4983"/>
      <c r="Q1238" s="4550"/>
      <c r="R1238" s="4550"/>
      <c r="S1238" s="4550"/>
      <c r="T1238" s="4550"/>
      <c r="U1238" s="4550"/>
      <c r="V1238" s="4550"/>
      <c r="W1238" s="4550"/>
      <c r="X1238" s="4550"/>
      <c r="Y1238" s="4550"/>
      <c r="Z1238" s="4550"/>
      <c r="AA1238" s="4893"/>
      <c r="AB1238" s="4550"/>
      <c r="AC1238" s="5050"/>
      <c r="AD1238" s="5083"/>
      <c r="AE1238" s="5050"/>
      <c r="AF1238" s="4550"/>
      <c r="AG1238" s="4550"/>
    </row>
    <row r="1239" spans="1:33" s="6147" customFormat="1" ht="27.95" customHeight="1">
      <c r="A1239" s="7801"/>
      <c r="B1239" s="4550"/>
      <c r="C1239" s="4981"/>
      <c r="D1239" s="4981"/>
      <c r="E1239" s="7081"/>
      <c r="F1239" s="6572"/>
      <c r="G1239" s="4550"/>
      <c r="H1239" s="7802"/>
      <c r="I1239" s="4550"/>
      <c r="J1239" s="4550"/>
      <c r="K1239" s="4550"/>
      <c r="L1239" s="7799"/>
      <c r="M1239" s="4550"/>
      <c r="N1239" s="4550"/>
      <c r="O1239" s="4983"/>
      <c r="P1239" s="4983"/>
      <c r="Q1239" s="4550"/>
      <c r="R1239" s="4550"/>
      <c r="S1239" s="4550"/>
      <c r="T1239" s="4550"/>
      <c r="U1239" s="4550"/>
      <c r="V1239" s="4550"/>
      <c r="W1239" s="4550"/>
      <c r="X1239" s="4550"/>
      <c r="Y1239" s="4550"/>
      <c r="Z1239" s="4550"/>
      <c r="AA1239" s="4893"/>
      <c r="AB1239" s="4550"/>
      <c r="AC1239" s="5050"/>
      <c r="AD1239" s="5083"/>
      <c r="AE1239" s="5050"/>
      <c r="AF1239" s="4550"/>
      <c r="AG1239" s="4550"/>
    </row>
    <row r="1240" spans="1:33" s="6147" customFormat="1" ht="27.95" customHeight="1">
      <c r="A1240" s="7801"/>
      <c r="B1240" s="4550"/>
      <c r="C1240" s="4981"/>
      <c r="D1240" s="4981"/>
      <c r="E1240" s="4981"/>
      <c r="F1240" s="6572"/>
      <c r="G1240" s="4550"/>
      <c r="H1240" s="7802"/>
      <c r="I1240" s="4550"/>
      <c r="J1240" s="4550"/>
      <c r="K1240" s="4550"/>
      <c r="L1240" s="7799"/>
      <c r="M1240" s="4550"/>
      <c r="N1240" s="4550"/>
      <c r="O1240" s="4983"/>
      <c r="P1240" s="4983"/>
      <c r="Q1240" s="4550"/>
      <c r="R1240" s="4550"/>
      <c r="S1240" s="4550"/>
      <c r="T1240" s="4550"/>
      <c r="U1240" s="4550"/>
      <c r="V1240" s="4550"/>
      <c r="W1240" s="4550"/>
      <c r="X1240" s="4550"/>
      <c r="Y1240" s="4550"/>
      <c r="Z1240" s="4550"/>
      <c r="AA1240" s="4893"/>
      <c r="AB1240" s="4550"/>
      <c r="AC1240" s="5050"/>
      <c r="AD1240" s="5083"/>
      <c r="AE1240" s="5050"/>
      <c r="AF1240" s="4550"/>
      <c r="AG1240" s="4550"/>
    </row>
    <row r="1241" spans="1:33" s="6147" customFormat="1" ht="27.95" customHeight="1">
      <c r="A1241" s="7592"/>
      <c r="B1241" s="4550"/>
      <c r="C1241" s="4981"/>
      <c r="D1241" s="4981"/>
      <c r="E1241" s="4981"/>
      <c r="F1241" s="6572"/>
      <c r="G1241" s="4550"/>
      <c r="H1241" s="7802"/>
      <c r="I1241" s="4550"/>
      <c r="J1241" s="4550"/>
      <c r="K1241" s="4550"/>
      <c r="L1241" s="7801"/>
      <c r="M1241" s="4550"/>
      <c r="N1241" s="4550"/>
      <c r="O1241" s="4983"/>
      <c r="P1241" s="4983"/>
      <c r="Q1241" s="4550"/>
      <c r="R1241" s="4550"/>
      <c r="S1241" s="4550"/>
      <c r="T1241" s="4550"/>
      <c r="U1241" s="4550"/>
      <c r="V1241" s="4550"/>
      <c r="W1241" s="4550"/>
      <c r="X1241" s="4550"/>
      <c r="Y1241" s="4550"/>
      <c r="Z1241" s="4550"/>
      <c r="AA1241" s="4893"/>
      <c r="AB1241" s="4550"/>
      <c r="AC1241" s="5050"/>
      <c r="AD1241" s="5083"/>
      <c r="AE1241" s="5050"/>
      <c r="AF1241" s="4550"/>
      <c r="AG1241" s="4550"/>
    </row>
    <row r="1242" spans="1:33" s="6147" customFormat="1" ht="27.95" customHeight="1">
      <c r="A1242" s="7298"/>
      <c r="B1242" s="7298"/>
      <c r="C1242" s="4981"/>
      <c r="D1242" s="4981"/>
      <c r="E1242" s="4981"/>
      <c r="F1242" s="6572"/>
      <c r="G1242" s="4550"/>
      <c r="H1242" s="7754"/>
      <c r="I1242" s="4550"/>
      <c r="J1242" s="7298"/>
      <c r="K1242" s="4550"/>
      <c r="L1242" s="7801"/>
      <c r="M1242" s="4550"/>
      <c r="N1242" s="4550"/>
      <c r="O1242" s="4983"/>
      <c r="P1242" s="4983"/>
      <c r="Q1242" s="4550"/>
      <c r="R1242" s="4550"/>
      <c r="S1242" s="4550"/>
      <c r="T1242" s="4550"/>
      <c r="U1242" s="4550"/>
      <c r="V1242" s="4550"/>
      <c r="W1242" s="4550"/>
      <c r="X1242" s="4550"/>
      <c r="Y1242" s="4550"/>
      <c r="Z1242" s="4550"/>
      <c r="AA1242" s="4893"/>
      <c r="AB1242" s="4550"/>
      <c r="AC1242" s="5050"/>
      <c r="AD1242" s="5083"/>
      <c r="AE1242" s="5050"/>
      <c r="AF1242" s="4550"/>
      <c r="AG1242" s="4550"/>
    </row>
    <row r="1243" spans="1:33" s="6147" customFormat="1" ht="27.95" customHeight="1">
      <c r="A1243" s="7801"/>
      <c r="B1243" s="4550"/>
      <c r="C1243" s="4981"/>
      <c r="D1243" s="4981"/>
      <c r="E1243" s="7081"/>
      <c r="F1243" s="6572"/>
      <c r="G1243" s="4550"/>
      <c r="H1243" s="7802"/>
      <c r="I1243" s="4550"/>
      <c r="J1243" s="4550"/>
      <c r="K1243" s="4550"/>
      <c r="L1243" s="7801"/>
      <c r="M1243" s="4550"/>
      <c r="N1243" s="4550"/>
      <c r="O1243" s="4983"/>
      <c r="P1243" s="4983"/>
      <c r="Q1243" s="4550"/>
      <c r="R1243" s="4550"/>
      <c r="S1243" s="4550"/>
      <c r="T1243" s="4550"/>
      <c r="U1243" s="4550"/>
      <c r="V1243" s="4550"/>
      <c r="W1243" s="4550"/>
      <c r="X1243" s="4550"/>
      <c r="Y1243" s="4550"/>
      <c r="Z1243" s="4550"/>
      <c r="AA1243" s="4893"/>
      <c r="AB1243" s="4550"/>
      <c r="AC1243" s="5050"/>
      <c r="AD1243" s="5083"/>
      <c r="AE1243" s="5050"/>
      <c r="AF1243" s="4550"/>
      <c r="AG1243" s="4550"/>
    </row>
    <row r="1244" spans="1:33" s="6147" customFormat="1" ht="27.95" customHeight="1">
      <c r="A1244" s="7801"/>
      <c r="B1244" s="4550"/>
      <c r="C1244" s="4981"/>
      <c r="D1244" s="4981"/>
      <c r="E1244" s="7081"/>
      <c r="F1244" s="6572"/>
      <c r="G1244" s="4550"/>
      <c r="H1244" s="7802"/>
      <c r="I1244" s="4550"/>
      <c r="J1244" s="4550"/>
      <c r="K1244" s="4550"/>
      <c r="L1244" s="7801"/>
      <c r="M1244" s="4550"/>
      <c r="N1244" s="4550"/>
      <c r="O1244" s="4983"/>
      <c r="P1244" s="4983"/>
      <c r="Q1244" s="4550"/>
      <c r="R1244" s="4550"/>
      <c r="S1244" s="4550"/>
      <c r="T1244" s="4550"/>
      <c r="U1244" s="4550"/>
      <c r="V1244" s="4550"/>
      <c r="W1244" s="4550"/>
      <c r="X1244" s="4550"/>
      <c r="Y1244" s="4550"/>
      <c r="Z1244" s="4550"/>
      <c r="AA1244" s="4893"/>
      <c r="AB1244" s="4550"/>
      <c r="AC1244" s="5050"/>
      <c r="AD1244" s="5083"/>
      <c r="AE1244" s="5050"/>
      <c r="AF1244" s="4550"/>
      <c r="AG1244" s="4550"/>
    </row>
    <row r="1245" spans="1:33" s="6147" customFormat="1" ht="27.95" customHeight="1">
      <c r="A1245" s="7224"/>
      <c r="B1245" s="4550"/>
      <c r="C1245" s="4981"/>
      <c r="D1245" s="4981"/>
      <c r="E1245" s="4981"/>
      <c r="F1245" s="6572"/>
      <c r="G1245" s="4550"/>
      <c r="H1245" s="7802"/>
      <c r="I1245" s="4550"/>
      <c r="J1245" s="4550"/>
      <c r="K1245" s="4550"/>
      <c r="L1245" s="7801"/>
      <c r="M1245" s="4550"/>
      <c r="N1245" s="4550"/>
      <c r="O1245" s="4983"/>
      <c r="P1245" s="4983"/>
      <c r="Q1245" s="4550"/>
      <c r="R1245" s="4550"/>
      <c r="S1245" s="4550"/>
      <c r="T1245" s="4550"/>
      <c r="U1245" s="4550"/>
      <c r="V1245" s="4550"/>
      <c r="W1245" s="4550"/>
      <c r="X1245" s="4550"/>
      <c r="Y1245" s="4550"/>
      <c r="Z1245" s="4550"/>
      <c r="AA1245" s="4893"/>
      <c r="AB1245" s="4550"/>
      <c r="AC1245" s="5050"/>
      <c r="AD1245" s="5083"/>
      <c r="AE1245" s="5050"/>
      <c r="AF1245" s="4550"/>
      <c r="AG1245" s="4550"/>
    </row>
    <row r="1246" spans="1:33" s="6147" customFormat="1" ht="27.95" customHeight="1">
      <c r="A1246" s="7313"/>
      <c r="B1246" s="4550"/>
      <c r="C1246" s="4981"/>
      <c r="D1246" s="4981"/>
      <c r="E1246" s="4981"/>
      <c r="F1246" s="6572"/>
      <c r="G1246" s="4550"/>
      <c r="H1246" s="7802"/>
      <c r="I1246" s="4550"/>
      <c r="J1246" s="4550"/>
      <c r="K1246" s="4550"/>
      <c r="L1246" s="4550"/>
      <c r="M1246" s="4550"/>
      <c r="N1246" s="4550"/>
      <c r="O1246" s="4983"/>
      <c r="P1246" s="4983"/>
      <c r="Q1246" s="4550"/>
      <c r="R1246" s="4550"/>
      <c r="S1246" s="4550"/>
      <c r="T1246" s="4550"/>
      <c r="U1246" s="4550"/>
      <c r="V1246" s="4550"/>
      <c r="W1246" s="4550"/>
      <c r="X1246" s="4550"/>
      <c r="Y1246" s="4550"/>
      <c r="Z1246" s="4550"/>
      <c r="AA1246" s="4893"/>
      <c r="AB1246" s="4550"/>
      <c r="AC1246" s="5050"/>
      <c r="AD1246" s="5083"/>
      <c r="AE1246" s="5050"/>
      <c r="AF1246" s="4550"/>
      <c r="AG1246" s="4550"/>
    </row>
    <row r="1247" spans="1:33" s="6147" customFormat="1" ht="27.95" customHeight="1">
      <c r="A1247" s="7801"/>
      <c r="B1247" s="4550"/>
      <c r="C1247" s="4981"/>
      <c r="D1247" s="4981"/>
      <c r="E1247" s="7081"/>
      <c r="F1247" s="6572"/>
      <c r="G1247" s="4550"/>
      <c r="H1247" s="7802"/>
      <c r="I1247" s="4550"/>
      <c r="J1247" s="4550"/>
      <c r="K1247" s="4550"/>
      <c r="L1247" s="4550"/>
      <c r="M1247" s="4550"/>
      <c r="N1247" s="4550"/>
      <c r="O1247" s="4983"/>
      <c r="P1247" s="4983"/>
      <c r="Q1247" s="4550"/>
      <c r="R1247" s="4550"/>
      <c r="S1247" s="4550"/>
      <c r="T1247" s="4550"/>
      <c r="U1247" s="4550"/>
      <c r="V1247" s="4550"/>
      <c r="W1247" s="4550"/>
      <c r="X1247" s="4550"/>
      <c r="Y1247" s="4550"/>
      <c r="Z1247" s="4550"/>
      <c r="AA1247" s="4893"/>
      <c r="AB1247" s="4550"/>
      <c r="AC1247" s="5050"/>
      <c r="AD1247" s="5083"/>
      <c r="AE1247" s="5050"/>
      <c r="AF1247" s="4550"/>
      <c r="AG1247" s="4550"/>
    </row>
    <row r="1248" spans="1:33" s="6147" customFormat="1" ht="27.95" customHeight="1">
      <c r="A1248" s="7372"/>
      <c r="B1248" s="4550"/>
      <c r="C1248" s="4981"/>
      <c r="D1248" s="4981"/>
      <c r="E1248" s="4981"/>
      <c r="F1248" s="6572"/>
      <c r="G1248" s="4550"/>
      <c r="H1248" s="7802"/>
      <c r="I1248" s="4550"/>
      <c r="J1248" s="4550"/>
      <c r="K1248" s="4550"/>
      <c r="L1248" s="4550"/>
      <c r="M1248" s="4550"/>
      <c r="N1248" s="4550"/>
      <c r="O1248" s="4983"/>
      <c r="P1248" s="4983"/>
      <c r="Q1248" s="4550"/>
      <c r="R1248" s="4550"/>
      <c r="S1248" s="4550"/>
      <c r="T1248" s="4550"/>
      <c r="U1248" s="4550"/>
      <c r="V1248" s="4550"/>
      <c r="W1248" s="4550"/>
      <c r="X1248" s="4550"/>
      <c r="Y1248" s="4550"/>
      <c r="Z1248" s="4550"/>
      <c r="AA1248" s="4893"/>
      <c r="AB1248" s="4550"/>
      <c r="AC1248" s="5050"/>
      <c r="AD1248" s="5083"/>
      <c r="AE1248" s="5050"/>
      <c r="AF1248" s="4550"/>
      <c r="AG1248" s="4550"/>
    </row>
    <row r="1249" spans="1:33" s="6147" customFormat="1" ht="27.95" customHeight="1">
      <c r="A1249" s="7333"/>
      <c r="B1249" s="4550"/>
      <c r="C1249" s="4981"/>
      <c r="D1249" s="4981"/>
      <c r="E1249" s="4981"/>
      <c r="F1249" s="6572"/>
      <c r="G1249" s="4550"/>
      <c r="H1249" s="7802"/>
      <c r="I1249" s="4550"/>
      <c r="J1249" s="4550"/>
      <c r="K1249" s="4550"/>
      <c r="L1249" s="4550"/>
      <c r="M1249" s="4550"/>
      <c r="N1249" s="4550"/>
      <c r="O1249" s="4983"/>
      <c r="P1249" s="4983"/>
      <c r="Q1249" s="4550"/>
      <c r="R1249" s="4550"/>
      <c r="S1249" s="4550"/>
      <c r="T1249" s="4550"/>
      <c r="U1249" s="4550"/>
      <c r="V1249" s="4550"/>
      <c r="W1249" s="4550"/>
      <c r="X1249" s="4550"/>
      <c r="Y1249" s="4550"/>
      <c r="Z1249" s="4550"/>
      <c r="AA1249" s="4893"/>
      <c r="AB1249" s="4550"/>
      <c r="AC1249" s="5050"/>
      <c r="AD1249" s="5083"/>
      <c r="AE1249" s="5050"/>
      <c r="AF1249" s="4550"/>
      <c r="AG1249" s="4550"/>
    </row>
    <row r="1250" spans="1:33" s="6147" customFormat="1" ht="27.95" customHeight="1">
      <c r="A1250" s="7801"/>
      <c r="B1250" s="4550"/>
      <c r="C1250" s="4981"/>
      <c r="D1250" s="4981"/>
      <c r="E1250" s="4981"/>
      <c r="F1250" s="6572"/>
      <c r="G1250" s="4550"/>
      <c r="H1250" s="7802"/>
      <c r="I1250" s="4550"/>
      <c r="J1250" s="4550"/>
      <c r="K1250" s="4550"/>
      <c r="L1250" s="4550"/>
      <c r="M1250" s="4550"/>
      <c r="N1250" s="4550"/>
      <c r="O1250" s="4983"/>
      <c r="P1250" s="4983"/>
      <c r="Q1250" s="4550"/>
      <c r="R1250" s="4550"/>
      <c r="S1250" s="4550"/>
      <c r="T1250" s="4550"/>
      <c r="U1250" s="4550"/>
      <c r="V1250" s="4550"/>
      <c r="W1250" s="4550"/>
      <c r="X1250" s="4550"/>
      <c r="Y1250" s="4550"/>
      <c r="Z1250" s="4550"/>
      <c r="AA1250" s="4893"/>
      <c r="AB1250" s="4550"/>
      <c r="AC1250" s="5050"/>
      <c r="AD1250" s="5083"/>
      <c r="AE1250" s="5050"/>
      <c r="AF1250" s="4550"/>
      <c r="AG1250" s="4550"/>
    </row>
    <row r="1251" spans="1:33" s="6147" customFormat="1" ht="27.95" customHeight="1">
      <c r="A1251" s="7224"/>
      <c r="B1251" s="4550"/>
      <c r="C1251" s="4981"/>
      <c r="D1251" s="4981"/>
      <c r="E1251" s="4981"/>
      <c r="F1251" s="6572"/>
      <c r="G1251" s="4550"/>
      <c r="H1251" s="7803"/>
      <c r="I1251" s="4550"/>
      <c r="J1251" s="4550"/>
      <c r="K1251" s="4550"/>
      <c r="L1251" s="4550"/>
      <c r="M1251" s="4550"/>
      <c r="N1251" s="4550"/>
      <c r="O1251" s="4983"/>
      <c r="P1251" s="4983"/>
      <c r="Q1251" s="4550"/>
      <c r="R1251" s="4550"/>
      <c r="S1251" s="4550"/>
      <c r="T1251" s="4550"/>
      <c r="U1251" s="4550"/>
      <c r="V1251" s="4550"/>
      <c r="W1251" s="4550"/>
      <c r="X1251" s="4550"/>
      <c r="Y1251" s="4550"/>
      <c r="Z1251" s="4550"/>
      <c r="AA1251" s="4893"/>
      <c r="AB1251" s="4550"/>
      <c r="AC1251" s="5050"/>
      <c r="AD1251" s="5083"/>
      <c r="AE1251" s="5050"/>
      <c r="AF1251" s="4550"/>
      <c r="AG1251" s="4550"/>
    </row>
    <row r="1252" spans="1:33" s="6147" customFormat="1" ht="27.95" customHeight="1">
      <c r="A1252" s="7220"/>
      <c r="B1252" s="4550"/>
      <c r="C1252" s="4981"/>
      <c r="D1252" s="4981"/>
      <c r="E1252" s="7081"/>
      <c r="F1252" s="6572"/>
      <c r="G1252" s="4550"/>
      <c r="H1252" s="7803"/>
      <c r="I1252" s="4550"/>
      <c r="J1252" s="4550"/>
      <c r="K1252" s="4550"/>
      <c r="L1252" s="4550"/>
      <c r="M1252" s="4550"/>
      <c r="N1252" s="4550"/>
      <c r="O1252" s="4983"/>
      <c r="P1252" s="4983"/>
      <c r="Q1252" s="4550"/>
      <c r="R1252" s="4550"/>
      <c r="S1252" s="4550"/>
      <c r="T1252" s="4550"/>
      <c r="U1252" s="4550"/>
      <c r="V1252" s="4550"/>
      <c r="W1252" s="4550"/>
      <c r="X1252" s="4550"/>
      <c r="Y1252" s="4550"/>
      <c r="Z1252" s="4550"/>
      <c r="AA1252" s="4893"/>
      <c r="AB1252" s="4550"/>
      <c r="AC1252" s="5050"/>
      <c r="AD1252" s="5083"/>
      <c r="AE1252" s="5050"/>
      <c r="AF1252" s="4550"/>
      <c r="AG1252" s="4550"/>
    </row>
    <row r="1253" spans="1:33" s="6147" customFormat="1" ht="27.95" customHeight="1">
      <c r="A1253" s="7800"/>
      <c r="B1253" s="4550"/>
      <c r="C1253" s="4981"/>
      <c r="D1253" s="4981"/>
      <c r="E1253" s="7081"/>
      <c r="F1253" s="6572"/>
      <c r="G1253" s="4550"/>
      <c r="H1253" s="7804"/>
      <c r="I1253" s="4550"/>
      <c r="J1253" s="4550"/>
      <c r="K1253" s="4550"/>
      <c r="L1253" s="4550"/>
      <c r="M1253" s="4550"/>
      <c r="N1253" s="4550"/>
      <c r="O1253" s="4983"/>
      <c r="P1253" s="4983"/>
      <c r="Q1253" s="4550"/>
      <c r="R1253" s="4550"/>
      <c r="S1253" s="4550"/>
      <c r="T1253" s="4550"/>
      <c r="U1253" s="4550"/>
      <c r="V1253" s="4550"/>
      <c r="W1253" s="4550"/>
      <c r="X1253" s="4550"/>
      <c r="Y1253" s="4550"/>
      <c r="Z1253" s="4550"/>
      <c r="AA1253" s="4893"/>
      <c r="AB1253" s="4550"/>
      <c r="AC1253" s="5050"/>
      <c r="AD1253" s="5083"/>
      <c r="AE1253" s="5050"/>
      <c r="AF1253" s="4550"/>
      <c r="AG1253" s="4550"/>
    </row>
    <row r="1254" spans="1:33" s="6147" customFormat="1" ht="27.95" customHeight="1">
      <c r="A1254" s="7326"/>
      <c r="B1254" s="4550"/>
      <c r="C1254" s="4981"/>
      <c r="D1254" s="4981"/>
      <c r="E1254" s="4981"/>
      <c r="F1254" s="6572"/>
      <c r="G1254" s="4550"/>
      <c r="H1254" s="7804"/>
      <c r="I1254" s="4550"/>
      <c r="J1254" s="4550"/>
      <c r="K1254" s="4550"/>
      <c r="L1254" s="4550"/>
      <c r="M1254" s="4550"/>
      <c r="N1254" s="4550"/>
      <c r="O1254" s="4983"/>
      <c r="P1254" s="4983"/>
      <c r="Q1254" s="4550"/>
      <c r="R1254" s="4550"/>
      <c r="S1254" s="4550"/>
      <c r="T1254" s="4550"/>
      <c r="U1254" s="4550"/>
      <c r="V1254" s="4550"/>
      <c r="W1254" s="4550"/>
      <c r="X1254" s="4550"/>
      <c r="Y1254" s="4550"/>
      <c r="Z1254" s="4550"/>
      <c r="AA1254" s="4893"/>
      <c r="AB1254" s="4550"/>
      <c r="AC1254" s="5050"/>
      <c r="AD1254" s="5083"/>
      <c r="AE1254" s="5050"/>
      <c r="AF1254" s="4550"/>
      <c r="AG1254" s="4550"/>
    </row>
    <row r="1255" spans="1:33" s="6147" customFormat="1" ht="27.95" customHeight="1">
      <c r="A1255" s="7333"/>
      <c r="B1255" s="4550"/>
      <c r="C1255" s="4981"/>
      <c r="D1255" s="4981"/>
      <c r="E1255" s="4981"/>
      <c r="F1255" s="6572"/>
      <c r="G1255" s="4550"/>
      <c r="H1255" s="7804"/>
      <c r="I1255" s="4550"/>
      <c r="J1255" s="4550"/>
      <c r="K1255" s="4550"/>
      <c r="L1255" s="4550"/>
      <c r="M1255" s="4550"/>
      <c r="N1255" s="4550"/>
      <c r="O1255" s="4983"/>
      <c r="P1255" s="4983"/>
      <c r="Q1255" s="4550"/>
      <c r="R1255" s="4550"/>
      <c r="S1255" s="4550"/>
      <c r="T1255" s="4550"/>
      <c r="U1255" s="4550"/>
      <c r="V1255" s="4550"/>
      <c r="W1255" s="4550"/>
      <c r="X1255" s="4550"/>
      <c r="Y1255" s="4550"/>
      <c r="Z1255" s="4550"/>
      <c r="AA1255" s="4893"/>
      <c r="AB1255" s="4550"/>
      <c r="AC1255" s="5050"/>
      <c r="AD1255" s="5083"/>
      <c r="AE1255" s="5050"/>
      <c r="AF1255" s="4550"/>
      <c r="AG1255" s="4550"/>
    </row>
    <row r="1256" spans="1:33" s="6147" customFormat="1" ht="27.95" customHeight="1">
      <c r="A1256" s="7326"/>
      <c r="B1256" s="4550"/>
      <c r="C1256" s="4981"/>
      <c r="D1256" s="4981"/>
      <c r="E1256" s="7081"/>
      <c r="F1256" s="6572"/>
      <c r="G1256" s="4550"/>
      <c r="H1256" s="7804"/>
      <c r="I1256" s="4550"/>
      <c r="J1256" s="4550"/>
      <c r="K1256" s="4550"/>
      <c r="L1256" s="4550"/>
      <c r="M1256" s="4550"/>
      <c r="N1256" s="4550"/>
      <c r="O1256" s="4983"/>
      <c r="P1256" s="4983"/>
      <c r="Q1256" s="4550"/>
      <c r="R1256" s="4550"/>
      <c r="S1256" s="4550"/>
      <c r="T1256" s="4550"/>
      <c r="U1256" s="4550"/>
      <c r="V1256" s="4550"/>
      <c r="W1256" s="4550"/>
      <c r="X1256" s="4550"/>
      <c r="Y1256" s="4550"/>
      <c r="Z1256" s="4550"/>
      <c r="AA1256" s="4893"/>
      <c r="AB1256" s="4550"/>
      <c r="AC1256" s="5050"/>
      <c r="AD1256" s="5083"/>
      <c r="AE1256" s="5050"/>
      <c r="AF1256" s="4550"/>
      <c r="AG1256" s="4550"/>
    </row>
    <row r="1257" spans="1:33" s="6147" customFormat="1" ht="27.95" customHeight="1">
      <c r="A1257" s="7670"/>
      <c r="B1257" s="4550"/>
      <c r="C1257" s="4981"/>
      <c r="D1257" s="4981"/>
      <c r="E1257" s="7081"/>
      <c r="F1257" s="6572"/>
      <c r="G1257" s="4550"/>
      <c r="H1257" s="7804"/>
      <c r="I1257" s="4550"/>
      <c r="J1257" s="4550"/>
      <c r="K1257" s="4550"/>
      <c r="L1257" s="4550"/>
      <c r="M1257" s="4550"/>
      <c r="N1257" s="4550"/>
      <c r="O1257" s="4983"/>
      <c r="P1257" s="4983"/>
      <c r="Q1257" s="4550"/>
      <c r="R1257" s="4550"/>
      <c r="S1257" s="4550"/>
      <c r="T1257" s="4550"/>
      <c r="U1257" s="4550"/>
      <c r="V1257" s="4550"/>
      <c r="W1257" s="4550"/>
      <c r="X1257" s="4550"/>
      <c r="Y1257" s="4550"/>
      <c r="Z1257" s="4550"/>
      <c r="AA1257" s="4893"/>
      <c r="AB1257" s="4550"/>
      <c r="AC1257" s="5050"/>
      <c r="AD1257" s="5083"/>
      <c r="AE1257" s="5050"/>
      <c r="AF1257" s="4550"/>
      <c r="AG1257" s="4550"/>
    </row>
    <row r="1258" spans="1:33" s="6147" customFormat="1" ht="27.95" customHeight="1">
      <c r="A1258" s="7326"/>
      <c r="B1258" s="4550"/>
      <c r="C1258" s="4981"/>
      <c r="D1258" s="4981"/>
      <c r="E1258" s="7081"/>
      <c r="F1258" s="6572"/>
      <c r="G1258" s="4550"/>
      <c r="H1258" s="7804"/>
      <c r="I1258" s="4550"/>
      <c r="J1258" s="4550"/>
      <c r="K1258" s="4550"/>
      <c r="L1258" s="4550"/>
      <c r="M1258" s="4550"/>
      <c r="N1258" s="4550"/>
      <c r="O1258" s="4983"/>
      <c r="P1258" s="4983"/>
      <c r="Q1258" s="4550"/>
      <c r="R1258" s="4550"/>
      <c r="S1258" s="4550"/>
      <c r="T1258" s="4550"/>
      <c r="U1258" s="4550"/>
      <c r="V1258" s="4550"/>
      <c r="W1258" s="4550"/>
      <c r="X1258" s="4550"/>
      <c r="Y1258" s="4550"/>
      <c r="Z1258" s="4550"/>
      <c r="AA1258" s="4893"/>
      <c r="AB1258" s="4550"/>
      <c r="AC1258" s="5050"/>
      <c r="AD1258" s="5083"/>
      <c r="AE1258" s="5050"/>
      <c r="AF1258" s="4550"/>
      <c r="AG1258" s="4550"/>
    </row>
    <row r="1259" spans="1:33" s="6147" customFormat="1" ht="27.95" customHeight="1">
      <c r="A1259" s="7178"/>
      <c r="B1259" s="7178"/>
      <c r="C1259" s="4981"/>
      <c r="D1259" s="4981"/>
      <c r="E1259" s="7081"/>
      <c r="F1259" s="6572"/>
      <c r="G1259" s="4550"/>
      <c r="H1259" s="7804"/>
      <c r="I1259" s="4550"/>
      <c r="J1259" s="7178"/>
      <c r="K1259" s="4550"/>
      <c r="L1259" s="4550"/>
      <c r="M1259" s="4550"/>
      <c r="N1259" s="4550"/>
      <c r="O1259" s="4983"/>
      <c r="P1259" s="4983"/>
      <c r="Q1259" s="4550"/>
      <c r="R1259" s="4550"/>
      <c r="S1259" s="4550"/>
      <c r="T1259" s="4550"/>
      <c r="U1259" s="4550"/>
      <c r="V1259" s="4550"/>
      <c r="W1259" s="4550"/>
      <c r="X1259" s="4550"/>
      <c r="Y1259" s="4550"/>
      <c r="Z1259" s="4550"/>
      <c r="AA1259" s="4893"/>
      <c r="AB1259" s="4550"/>
      <c r="AC1259" s="5050"/>
      <c r="AD1259" s="5083"/>
      <c r="AE1259" s="5050"/>
      <c r="AF1259" s="4550"/>
      <c r="AG1259" s="4550"/>
    </row>
    <row r="1260" spans="1:33" s="6147" customFormat="1" ht="27.95" customHeight="1">
      <c r="A1260" s="7595"/>
      <c r="B1260" s="4550"/>
      <c r="C1260" s="4981"/>
      <c r="D1260" s="4981"/>
      <c r="E1260" s="7081"/>
      <c r="F1260" s="6572"/>
      <c r="G1260" s="4550"/>
      <c r="H1260" s="7805"/>
      <c r="I1260" s="4550"/>
      <c r="J1260" s="4550"/>
      <c r="K1260" s="7595"/>
      <c r="L1260" s="7595"/>
      <c r="M1260" s="4550"/>
      <c r="N1260" s="4550"/>
      <c r="O1260" s="4983"/>
      <c r="P1260" s="4983"/>
      <c r="Q1260" s="7595"/>
      <c r="R1260" s="4550"/>
      <c r="S1260" s="4550"/>
      <c r="T1260" s="4550"/>
      <c r="U1260" s="4550"/>
      <c r="V1260" s="4550"/>
      <c r="W1260" s="4550"/>
      <c r="X1260" s="4550"/>
      <c r="Y1260" s="4550"/>
      <c r="Z1260" s="4550"/>
      <c r="AA1260" s="4893"/>
      <c r="AB1260" s="4550"/>
      <c r="AC1260" s="5050"/>
      <c r="AD1260" s="5083"/>
      <c r="AE1260" s="5050"/>
      <c r="AF1260" s="4550"/>
      <c r="AG1260" s="4550"/>
    </row>
    <row r="1261" spans="1:33" s="6147" customFormat="1" ht="27.95" customHeight="1">
      <c r="A1261" s="7593"/>
      <c r="B1261" s="4550"/>
      <c r="C1261" s="4981"/>
      <c r="D1261" s="4981"/>
      <c r="E1261" s="4981"/>
      <c r="F1261" s="6572"/>
      <c r="G1261" s="4550"/>
      <c r="H1261" s="7805"/>
      <c r="I1261" s="4550"/>
      <c r="J1261" s="7593"/>
      <c r="K1261" s="7595"/>
      <c r="L1261" s="7595"/>
      <c r="M1261" s="4550"/>
      <c r="N1261" s="4550"/>
      <c r="O1261" s="4983"/>
      <c r="P1261" s="4983"/>
      <c r="Q1261" s="7595"/>
      <c r="R1261" s="4550"/>
      <c r="S1261" s="4550"/>
      <c r="T1261" s="4550"/>
      <c r="U1261" s="4550"/>
      <c r="V1261" s="4550"/>
      <c r="W1261" s="4550"/>
      <c r="X1261" s="4550"/>
      <c r="Y1261" s="4550"/>
      <c r="Z1261" s="4550"/>
      <c r="AA1261" s="4893"/>
      <c r="AB1261" s="4550"/>
      <c r="AC1261" s="5050"/>
      <c r="AD1261" s="5083"/>
      <c r="AE1261" s="5050"/>
      <c r="AF1261" s="4550"/>
      <c r="AG1261" s="4550"/>
    </row>
    <row r="1262" spans="1:33" s="6147" customFormat="1" ht="27.95" customHeight="1">
      <c r="A1262" s="7595"/>
      <c r="B1262" s="7595"/>
      <c r="C1262" s="4981"/>
      <c r="D1262" s="4981"/>
      <c r="E1262" s="7081"/>
      <c r="F1262" s="6572"/>
      <c r="G1262" s="4550"/>
      <c r="H1262" s="7805"/>
      <c r="I1262" s="4550"/>
      <c r="J1262" s="7595"/>
      <c r="K1262" s="7595"/>
      <c r="L1262" s="7595"/>
      <c r="M1262" s="4550"/>
      <c r="N1262" s="4550"/>
      <c r="O1262" s="4983"/>
      <c r="P1262" s="4983"/>
      <c r="Q1262" s="7595"/>
      <c r="R1262" s="4550"/>
      <c r="S1262" s="4550"/>
      <c r="T1262" s="4550"/>
      <c r="U1262" s="4550"/>
      <c r="V1262" s="4550"/>
      <c r="W1262" s="4550"/>
      <c r="X1262" s="4550"/>
      <c r="Y1262" s="4550"/>
      <c r="Z1262" s="4550"/>
      <c r="AA1262" s="4893"/>
      <c r="AB1262" s="4550"/>
      <c r="AC1262" s="5050"/>
      <c r="AD1262" s="5083"/>
      <c r="AE1262" s="5050"/>
      <c r="AF1262" s="4550"/>
      <c r="AG1262" s="4550"/>
    </row>
    <row r="1263" spans="1:33" s="6147" customFormat="1" ht="27.95" customHeight="1">
      <c r="A1263" s="7595"/>
      <c r="B1263" s="7595"/>
      <c r="C1263" s="4981"/>
      <c r="D1263" s="4981"/>
      <c r="E1263" s="7081"/>
      <c r="F1263" s="6572"/>
      <c r="G1263" s="4550"/>
      <c r="H1263" s="7805"/>
      <c r="I1263" s="4550"/>
      <c r="J1263" s="4550"/>
      <c r="K1263" s="7595"/>
      <c r="L1263" s="7595"/>
      <c r="M1263" s="4550"/>
      <c r="N1263" s="4550"/>
      <c r="O1263" s="4983"/>
      <c r="P1263" s="4983"/>
      <c r="Q1263" s="7595"/>
      <c r="R1263" s="4550"/>
      <c r="S1263" s="4550"/>
      <c r="T1263" s="4550"/>
      <c r="U1263" s="4550"/>
      <c r="V1263" s="4550"/>
      <c r="W1263" s="4550"/>
      <c r="X1263" s="4550"/>
      <c r="Y1263" s="4550"/>
      <c r="Z1263" s="4550"/>
      <c r="AA1263" s="4893"/>
      <c r="AB1263" s="4550"/>
      <c r="AC1263" s="5050"/>
      <c r="AD1263" s="5083"/>
      <c r="AE1263" s="5050"/>
      <c r="AF1263" s="4550"/>
      <c r="AG1263" s="4550"/>
    </row>
    <row r="1264" spans="1:33" s="6147" customFormat="1" ht="27.95" customHeight="1">
      <c r="A1264" s="7420"/>
      <c r="B1264" s="7420"/>
      <c r="C1264" s="4981"/>
      <c r="D1264" s="4981"/>
      <c r="E1264" s="4981"/>
      <c r="F1264" s="6572"/>
      <c r="G1264" s="4550"/>
      <c r="H1264" s="7805"/>
      <c r="I1264" s="4550"/>
      <c r="J1264" s="7420"/>
      <c r="K1264" s="7595"/>
      <c r="L1264" s="7595"/>
      <c r="M1264" s="4550"/>
      <c r="N1264" s="4550"/>
      <c r="O1264" s="4983"/>
      <c r="P1264" s="4983"/>
      <c r="Q1264" s="7595"/>
      <c r="R1264" s="4550"/>
      <c r="S1264" s="4550"/>
      <c r="T1264" s="4550"/>
      <c r="U1264" s="4550"/>
      <c r="V1264" s="7329"/>
      <c r="W1264" s="4550"/>
      <c r="X1264" s="7329"/>
      <c r="Y1264" s="4550"/>
      <c r="Z1264" s="4550"/>
      <c r="AA1264" s="4893"/>
      <c r="AB1264" s="4550"/>
      <c r="AC1264" s="5050"/>
      <c r="AD1264" s="5083"/>
      <c r="AE1264" s="5050"/>
      <c r="AF1264" s="4550"/>
      <c r="AG1264" s="4550"/>
    </row>
    <row r="1265" spans="1:33" s="6147" customFormat="1" ht="27.95" customHeight="1">
      <c r="A1265" s="7595"/>
      <c r="B1265" s="7595"/>
      <c r="C1265" s="4981"/>
      <c r="D1265" s="4981"/>
      <c r="E1265" s="7081"/>
      <c r="F1265" s="6572"/>
      <c r="G1265" s="4550"/>
      <c r="H1265" s="7805"/>
      <c r="I1265" s="4550"/>
      <c r="J1265" s="4550"/>
      <c r="K1265" s="7595"/>
      <c r="L1265" s="7595"/>
      <c r="M1265" s="4550"/>
      <c r="N1265" s="4550"/>
      <c r="O1265" s="4983"/>
      <c r="P1265" s="4983"/>
      <c r="Q1265" s="7595"/>
      <c r="R1265" s="4550"/>
      <c r="S1265" s="4550"/>
      <c r="T1265" s="4550"/>
      <c r="U1265" s="4550"/>
      <c r="V1265" s="4550"/>
      <c r="W1265" s="4550"/>
      <c r="X1265" s="4550"/>
      <c r="Y1265" s="4550"/>
      <c r="Z1265" s="4550"/>
      <c r="AA1265" s="4893"/>
      <c r="AB1265" s="4550"/>
      <c r="AC1265" s="5050"/>
      <c r="AD1265" s="5083"/>
      <c r="AE1265" s="5050"/>
      <c r="AF1265" s="4550"/>
      <c r="AG1265" s="4550"/>
    </row>
    <row r="1266" spans="1:33" s="6147" customFormat="1" ht="27.95" customHeight="1">
      <c r="A1266" s="7595"/>
      <c r="B1266" s="7595"/>
      <c r="C1266" s="4981"/>
      <c r="D1266" s="4981"/>
      <c r="E1266" s="7081"/>
      <c r="F1266" s="6572"/>
      <c r="G1266" s="4550"/>
      <c r="H1266" s="7754"/>
      <c r="I1266" s="7595"/>
      <c r="J1266" s="7595"/>
      <c r="K1266" s="7595"/>
      <c r="L1266" s="7595"/>
      <c r="M1266" s="4550"/>
      <c r="N1266" s="4550"/>
      <c r="O1266" s="4983"/>
      <c r="P1266" s="4983"/>
      <c r="Q1266" s="7595"/>
      <c r="R1266" s="4550"/>
      <c r="S1266" s="4550"/>
      <c r="T1266" s="4550"/>
      <c r="U1266" s="4550"/>
      <c r="V1266" s="4550"/>
      <c r="W1266" s="4550"/>
      <c r="X1266" s="4550"/>
      <c r="Y1266" s="4550"/>
      <c r="Z1266" s="4550"/>
      <c r="AA1266" s="4893"/>
      <c r="AB1266" s="4550"/>
      <c r="AC1266" s="5050"/>
      <c r="AD1266" s="5083"/>
      <c r="AE1266" s="5050"/>
      <c r="AF1266" s="4550"/>
      <c r="AG1266" s="4550"/>
    </row>
    <row r="1267" spans="1:33" s="6147" customFormat="1" ht="27.95" customHeight="1">
      <c r="A1267" s="7420"/>
      <c r="B1267" s="7420"/>
      <c r="C1267" s="4981"/>
      <c r="D1267" s="4981"/>
      <c r="E1267" s="4981"/>
      <c r="F1267" s="6572"/>
      <c r="G1267" s="4550"/>
      <c r="H1267" s="7805"/>
      <c r="I1267" s="4550"/>
      <c r="J1267" s="7420"/>
      <c r="K1267" s="7595"/>
      <c r="L1267" s="7595"/>
      <c r="M1267" s="4550"/>
      <c r="N1267" s="4550"/>
      <c r="O1267" s="4983"/>
      <c r="P1267" s="4983"/>
      <c r="Q1267" s="7595"/>
      <c r="R1267" s="4550"/>
      <c r="S1267" s="4550"/>
      <c r="T1267" s="4550"/>
      <c r="U1267" s="4550"/>
      <c r="V1267" s="4550"/>
      <c r="W1267" s="4550"/>
      <c r="X1267" s="4550"/>
      <c r="Y1267" s="4550"/>
      <c r="Z1267" s="4550"/>
      <c r="AA1267" s="4893"/>
      <c r="AB1267" s="4550"/>
      <c r="AC1267" s="5050"/>
      <c r="AD1267" s="5083"/>
      <c r="AE1267" s="5050"/>
      <c r="AF1267" s="4550"/>
      <c r="AG1267" s="4550"/>
    </row>
    <row r="1268" spans="1:33" s="6147" customFormat="1" ht="27.95" customHeight="1">
      <c r="A1268" s="7272"/>
      <c r="B1268" s="7806"/>
      <c r="C1268" s="4981"/>
      <c r="D1268" s="4981"/>
      <c r="E1268" s="4981"/>
      <c r="F1268" s="6572"/>
      <c r="G1268" s="4550"/>
      <c r="H1268" s="7805"/>
      <c r="I1268" s="4550"/>
      <c r="J1268" s="7272"/>
      <c r="K1268" s="7595"/>
      <c r="L1268" s="7595"/>
      <c r="M1268" s="4550"/>
      <c r="N1268" s="4550"/>
      <c r="O1268" s="4983"/>
      <c r="P1268" s="4983"/>
      <c r="Q1268" s="7595"/>
      <c r="R1268" s="4550"/>
      <c r="S1268" s="4550"/>
      <c r="T1268" s="4550"/>
      <c r="U1268" s="4550"/>
      <c r="V1268" s="4550"/>
      <c r="W1268" s="4550"/>
      <c r="X1268" s="4550"/>
      <c r="Y1268" s="4550"/>
      <c r="Z1268" s="4550"/>
      <c r="AA1268" s="4893"/>
      <c r="AB1268" s="4550"/>
      <c r="AC1268" s="5050"/>
      <c r="AD1268" s="5083"/>
      <c r="AE1268" s="5050"/>
      <c r="AF1268" s="4550"/>
      <c r="AG1268" s="4550"/>
    </row>
    <row r="1269" spans="1:33" s="6147" customFormat="1" ht="27.95" customHeight="1">
      <c r="A1269" s="7248"/>
      <c r="B1269" s="4550"/>
      <c r="C1269" s="4981"/>
      <c r="D1269" s="4981"/>
      <c r="E1269" s="7081"/>
      <c r="F1269" s="6572"/>
      <c r="G1269" s="4550"/>
      <c r="H1269" s="7805"/>
      <c r="I1269" s="4550"/>
      <c r="J1269" s="7248"/>
      <c r="K1269" s="7595"/>
      <c r="L1269" s="7595"/>
      <c r="M1269" s="4550"/>
      <c r="N1269" s="4550"/>
      <c r="O1269" s="4983"/>
      <c r="P1269" s="4983"/>
      <c r="Q1269" s="7595"/>
      <c r="R1269" s="4550"/>
      <c r="S1269" s="4550"/>
      <c r="T1269" s="4550"/>
      <c r="U1269" s="4550"/>
      <c r="V1269" s="4550"/>
      <c r="W1269" s="4550"/>
      <c r="X1269" s="4550"/>
      <c r="Y1269" s="4550"/>
      <c r="Z1269" s="4550"/>
      <c r="AA1269" s="4893"/>
      <c r="AB1269" s="4550"/>
      <c r="AC1269" s="5050"/>
      <c r="AD1269" s="5083"/>
      <c r="AE1269" s="5050"/>
      <c r="AF1269" s="4550"/>
      <c r="AG1269" s="4550"/>
    </row>
    <row r="1270" spans="1:33" s="6147" customFormat="1" ht="27.95" customHeight="1">
      <c r="A1270" s="7595"/>
      <c r="B1270" s="7595"/>
      <c r="C1270" s="4981"/>
      <c r="D1270" s="4981"/>
      <c r="E1270" s="7081"/>
      <c r="F1270" s="6572"/>
      <c r="G1270" s="4550"/>
      <c r="H1270" s="7805"/>
      <c r="I1270" s="7595"/>
      <c r="J1270" s="7595"/>
      <c r="K1270" s="7595"/>
      <c r="L1270" s="7595"/>
      <c r="M1270" s="4550"/>
      <c r="N1270" s="4550"/>
      <c r="O1270" s="4983"/>
      <c r="P1270" s="4983"/>
      <c r="Q1270" s="7595"/>
      <c r="R1270" s="4550"/>
      <c r="S1270" s="4550"/>
      <c r="T1270" s="4550"/>
      <c r="U1270" s="4550"/>
      <c r="V1270" s="4550"/>
      <c r="W1270" s="4550"/>
      <c r="X1270" s="4550"/>
      <c r="Y1270" s="4550"/>
      <c r="Z1270" s="4550"/>
      <c r="AA1270" s="4893"/>
      <c r="AB1270" s="4550"/>
      <c r="AC1270" s="5050"/>
      <c r="AD1270" s="5083"/>
      <c r="AE1270" s="5050"/>
      <c r="AF1270" s="4550"/>
      <c r="AG1270" s="4550"/>
    </row>
    <row r="1271" spans="1:33" s="6147" customFormat="1" ht="27.95" customHeight="1">
      <c r="A1271" s="7595"/>
      <c r="B1271" s="7595"/>
      <c r="C1271" s="4981"/>
      <c r="D1271" s="4981"/>
      <c r="E1271" s="7081"/>
      <c r="F1271" s="6572"/>
      <c r="G1271" s="4550"/>
      <c r="H1271" s="7805"/>
      <c r="I1271" s="4550"/>
      <c r="J1271" s="7595"/>
      <c r="K1271" s="7595"/>
      <c r="L1271" s="7595"/>
      <c r="M1271" s="4550"/>
      <c r="N1271" s="4550"/>
      <c r="O1271" s="4983"/>
      <c r="P1271" s="4983"/>
      <c r="Q1271" s="7595"/>
      <c r="R1271" s="4550"/>
      <c r="S1271" s="4550"/>
      <c r="T1271" s="4550"/>
      <c r="U1271" s="4550"/>
      <c r="V1271" s="4550"/>
      <c r="W1271" s="4550"/>
      <c r="X1271" s="4550"/>
      <c r="Y1271" s="4550"/>
      <c r="Z1271" s="4550"/>
      <c r="AA1271" s="4893"/>
      <c r="AB1271" s="4550"/>
      <c r="AC1271" s="5050"/>
      <c r="AD1271" s="5083"/>
      <c r="AE1271" s="5050"/>
      <c r="AF1271" s="4550"/>
      <c r="AG1271" s="4550"/>
    </row>
    <row r="1272" spans="1:33" s="6147" customFormat="1" ht="27.95" customHeight="1">
      <c r="A1272" s="7595"/>
      <c r="B1272" s="7807"/>
      <c r="C1272" s="4981"/>
      <c r="D1272" s="4981"/>
      <c r="E1272" s="7081"/>
      <c r="F1272" s="6572"/>
      <c r="G1272" s="4550"/>
      <c r="H1272" s="7805"/>
      <c r="I1272" s="4550"/>
      <c r="J1272" s="7595"/>
      <c r="K1272" s="7595"/>
      <c r="L1272" s="7595"/>
      <c r="M1272" s="4550"/>
      <c r="N1272" s="4550"/>
      <c r="O1272" s="4983"/>
      <c r="P1272" s="4983"/>
      <c r="Q1272" s="7595"/>
      <c r="R1272" s="4550"/>
      <c r="S1272" s="4550"/>
      <c r="T1272" s="4550"/>
      <c r="U1272" s="4550"/>
      <c r="V1272" s="4550"/>
      <c r="W1272" s="4550"/>
      <c r="X1272" s="4550"/>
      <c r="Y1272" s="4550"/>
      <c r="Z1272" s="4550"/>
      <c r="AA1272" s="4893"/>
      <c r="AB1272" s="4550"/>
      <c r="AC1272" s="5050"/>
      <c r="AD1272" s="5083"/>
      <c r="AE1272" s="5050"/>
      <c r="AF1272" s="4550"/>
      <c r="AG1272" s="4550"/>
    </row>
    <row r="1273" spans="1:33" s="6147" customFormat="1" ht="27.95" customHeight="1">
      <c r="A1273" s="7595"/>
      <c r="B1273" s="7595"/>
      <c r="C1273" s="4981"/>
      <c r="D1273" s="4981"/>
      <c r="E1273" s="7081"/>
      <c r="F1273" s="6572"/>
      <c r="G1273" s="4550"/>
      <c r="H1273" s="7805"/>
      <c r="I1273" s="4550"/>
      <c r="J1273" s="7595"/>
      <c r="K1273" s="7595"/>
      <c r="L1273" s="7595"/>
      <c r="M1273" s="4550"/>
      <c r="N1273" s="4550"/>
      <c r="O1273" s="4983"/>
      <c r="P1273" s="4983"/>
      <c r="Q1273" s="7595"/>
      <c r="R1273" s="4550"/>
      <c r="S1273" s="4550"/>
      <c r="T1273" s="4550"/>
      <c r="U1273" s="4550"/>
      <c r="V1273" s="4550"/>
      <c r="W1273" s="4550"/>
      <c r="X1273" s="4550"/>
      <c r="Y1273" s="4550"/>
      <c r="Z1273" s="4550"/>
      <c r="AA1273" s="4893"/>
      <c r="AB1273" s="4550"/>
      <c r="AC1273" s="5050"/>
      <c r="AD1273" s="5083"/>
      <c r="AE1273" s="5050"/>
      <c r="AF1273" s="4550"/>
      <c r="AG1273" s="4550"/>
    </row>
    <row r="1274" spans="1:33" s="6147" customFormat="1" ht="27.95" customHeight="1">
      <c r="A1274" s="7595"/>
      <c r="B1274" s="4550"/>
      <c r="C1274" s="4981"/>
      <c r="D1274" s="4981"/>
      <c r="E1274" s="7081"/>
      <c r="F1274" s="6572"/>
      <c r="G1274" s="4550"/>
      <c r="H1274" s="7805"/>
      <c r="I1274" s="7595"/>
      <c r="J1274" s="7595"/>
      <c r="K1274" s="7595"/>
      <c r="L1274" s="4550"/>
      <c r="M1274" s="4550"/>
      <c r="N1274" s="4550"/>
      <c r="O1274" s="4983"/>
      <c r="P1274" s="4983"/>
      <c r="Q1274" s="7595"/>
      <c r="R1274" s="4550"/>
      <c r="S1274" s="4550"/>
      <c r="T1274" s="4550"/>
      <c r="U1274" s="4550"/>
      <c r="V1274" s="4550"/>
      <c r="W1274" s="4550"/>
      <c r="X1274" s="4550"/>
      <c r="Y1274" s="4550"/>
      <c r="Z1274" s="4550"/>
      <c r="AA1274" s="4893"/>
      <c r="AB1274" s="4550"/>
      <c r="AC1274" s="5050"/>
      <c r="AD1274" s="5083"/>
      <c r="AE1274" s="5050"/>
      <c r="AF1274" s="4550"/>
      <c r="AG1274" s="4550"/>
    </row>
    <row r="1275" spans="1:33" s="6147" customFormat="1" ht="27.95" customHeight="1">
      <c r="A1275" s="7479"/>
      <c r="B1275" s="4550"/>
      <c r="C1275" s="4981"/>
      <c r="D1275" s="4981"/>
      <c r="E1275" s="4981"/>
      <c r="F1275" s="6572"/>
      <c r="G1275" s="4550"/>
      <c r="H1275" s="7808"/>
      <c r="I1275" s="4550"/>
      <c r="J1275" s="4550"/>
      <c r="K1275" s="4550"/>
      <c r="L1275" s="4550"/>
      <c r="M1275" s="4550"/>
      <c r="N1275" s="4550"/>
      <c r="O1275" s="4983"/>
      <c r="P1275" s="4983"/>
      <c r="Q1275" s="4550"/>
      <c r="R1275" s="4550"/>
      <c r="S1275" s="4550"/>
      <c r="T1275" s="4550"/>
      <c r="U1275" s="4550"/>
      <c r="V1275" s="4550"/>
      <c r="W1275" s="4550"/>
      <c r="X1275" s="4550"/>
      <c r="Y1275" s="4550"/>
      <c r="Z1275" s="4550"/>
      <c r="AA1275" s="4893"/>
      <c r="AB1275" s="4550"/>
      <c r="AC1275" s="5050"/>
      <c r="AD1275" s="5083"/>
      <c r="AE1275" s="5050"/>
      <c r="AF1275" s="4550"/>
      <c r="AG1275" s="4550"/>
    </row>
    <row r="1276" spans="1:33" s="6147" customFormat="1" ht="27.95" customHeight="1">
      <c r="A1276" s="7309"/>
      <c r="B1276" s="4550"/>
      <c r="C1276" s="4981"/>
      <c r="D1276" s="4981"/>
      <c r="E1276" s="4981"/>
      <c r="F1276" s="6572"/>
      <c r="G1276" s="4550"/>
      <c r="H1276" s="7808"/>
      <c r="I1276" s="4550"/>
      <c r="J1276" s="4550"/>
      <c r="K1276" s="4550"/>
      <c r="L1276" s="4550"/>
      <c r="M1276" s="4550"/>
      <c r="N1276" s="4550"/>
      <c r="O1276" s="4983"/>
      <c r="P1276" s="4983"/>
      <c r="Q1276" s="4550"/>
      <c r="R1276" s="4550"/>
      <c r="S1276" s="4550"/>
      <c r="T1276" s="4550"/>
      <c r="U1276" s="4550"/>
      <c r="V1276" s="4550"/>
      <c r="W1276" s="4550"/>
      <c r="X1276" s="4550"/>
      <c r="Y1276" s="4550"/>
      <c r="Z1276" s="4550"/>
      <c r="AA1276" s="4893"/>
      <c r="AB1276" s="4550"/>
      <c r="AC1276" s="5050"/>
      <c r="AD1276" s="5083"/>
      <c r="AE1276" s="5050"/>
      <c r="AF1276" s="4550"/>
      <c r="AG1276" s="4550"/>
    </row>
    <row r="1277" spans="1:33" s="6147" customFormat="1" ht="27.95" customHeight="1">
      <c r="A1277" s="7809"/>
      <c r="B1277" s="7051"/>
      <c r="C1277" s="7060"/>
      <c r="D1277" s="7060"/>
      <c r="E1277" s="4981"/>
      <c r="F1277" s="6572"/>
      <c r="G1277" s="7051"/>
      <c r="H1277" s="7808"/>
      <c r="I1277" s="7051"/>
      <c r="J1277" s="7051"/>
      <c r="K1277" s="7051"/>
      <c r="L1277" s="4550"/>
      <c r="M1277" s="7051"/>
      <c r="N1277" s="4550"/>
      <c r="O1277" s="4983"/>
      <c r="P1277" s="4983"/>
      <c r="Q1277" s="7051"/>
      <c r="R1277" s="4550"/>
      <c r="S1277" s="4550"/>
      <c r="T1277" s="4550"/>
      <c r="U1277" s="4550"/>
      <c r="V1277" s="7051"/>
      <c r="W1277" s="4550"/>
      <c r="X1277" s="7051"/>
      <c r="Y1277" s="4550"/>
      <c r="Z1277" s="4550"/>
      <c r="AA1277" s="7054"/>
      <c r="AB1277" s="4550"/>
      <c r="AC1277" s="7049"/>
      <c r="AD1277" s="5083"/>
      <c r="AE1277" s="5050"/>
      <c r="AF1277" s="4550"/>
      <c r="AG1277" s="4550"/>
    </row>
    <row r="1278" spans="1:33" s="6147" customFormat="1" ht="27.95" customHeight="1">
      <c r="A1278" s="7810"/>
      <c r="B1278" s="4550"/>
      <c r="C1278" s="4981"/>
      <c r="D1278" s="4981"/>
      <c r="E1278" s="4981"/>
      <c r="F1278" s="6572"/>
      <c r="G1278" s="4550"/>
      <c r="H1278" s="7808"/>
      <c r="I1278" s="4550"/>
      <c r="J1278" s="4550"/>
      <c r="K1278" s="4550"/>
      <c r="L1278" s="4550"/>
      <c r="M1278" s="4550"/>
      <c r="N1278" s="4550"/>
      <c r="O1278" s="4983"/>
      <c r="P1278" s="4983"/>
      <c r="Q1278" s="4550"/>
      <c r="R1278" s="4550"/>
      <c r="S1278" s="4550"/>
      <c r="T1278" s="4550"/>
      <c r="U1278" s="4550"/>
      <c r="V1278" s="4550"/>
      <c r="W1278" s="4550"/>
      <c r="X1278" s="4550"/>
      <c r="Y1278" s="4550"/>
      <c r="Z1278" s="4550"/>
      <c r="AA1278" s="4893"/>
      <c r="AB1278" s="4550"/>
      <c r="AC1278" s="5050"/>
      <c r="AD1278" s="5083"/>
      <c r="AE1278" s="5050"/>
      <c r="AF1278" s="4550"/>
      <c r="AG1278" s="4550"/>
    </row>
    <row r="1279" spans="1:33" s="6147" customFormat="1" ht="27.95" customHeight="1">
      <c r="A1279" s="7811"/>
      <c r="B1279" s="4981"/>
      <c r="C1279" s="4981"/>
      <c r="D1279" s="4981"/>
      <c r="E1279" s="4981"/>
      <c r="F1279" s="6572"/>
      <c r="G1279" s="4550"/>
      <c r="H1279" s="7812"/>
      <c r="I1279" s="4550"/>
      <c r="J1279" s="4550"/>
      <c r="K1279" s="4550"/>
      <c r="L1279" s="4550"/>
      <c r="M1279" s="4550"/>
      <c r="N1279" s="4550"/>
      <c r="O1279" s="4983"/>
      <c r="P1279" s="4983"/>
      <c r="Q1279" s="4550"/>
      <c r="R1279" s="4550"/>
      <c r="S1279" s="4550"/>
      <c r="T1279" s="4550"/>
      <c r="U1279" s="4550"/>
      <c r="V1279" s="4550"/>
      <c r="W1279" s="4550"/>
      <c r="X1279" s="4550"/>
      <c r="Y1279" s="4550"/>
      <c r="Z1279" s="4550"/>
      <c r="AA1279" s="4893"/>
      <c r="AB1279" s="4550"/>
      <c r="AC1279" s="5050"/>
      <c r="AD1279" s="5083"/>
      <c r="AE1279" s="5050"/>
      <c r="AF1279" s="4550"/>
      <c r="AG1279" s="4550"/>
    </row>
    <row r="1280" spans="1:33" s="6147" customFormat="1" ht="27.95" customHeight="1">
      <c r="A1280" s="7221"/>
      <c r="B1280" s="9847"/>
      <c r="C1280" s="11486"/>
      <c r="D1280" s="11486"/>
      <c r="E1280" s="4981"/>
      <c r="F1280" s="6572"/>
      <c r="G1280" s="9847"/>
      <c r="H1280" s="7812"/>
      <c r="I1280" s="9847"/>
      <c r="J1280" s="9847"/>
      <c r="K1280" s="9847"/>
      <c r="L1280" s="4550"/>
      <c r="M1280" s="12206"/>
      <c r="N1280" s="4550"/>
      <c r="O1280" s="4983"/>
      <c r="P1280" s="4983"/>
      <c r="Q1280" s="9847"/>
      <c r="R1280" s="4550"/>
      <c r="S1280" s="4550"/>
      <c r="T1280" s="4550"/>
      <c r="U1280" s="4550"/>
      <c r="V1280" s="9847"/>
      <c r="W1280" s="4550"/>
      <c r="X1280" s="9847"/>
      <c r="Y1280" s="4550"/>
      <c r="Z1280" s="4550"/>
      <c r="AA1280" s="11707"/>
      <c r="AB1280" s="4550"/>
      <c r="AC1280" s="11492"/>
      <c r="AD1280" s="5083"/>
      <c r="AE1280" s="11492"/>
      <c r="AF1280" s="4550"/>
      <c r="AG1280" s="4550"/>
    </row>
    <row r="1281" spans="1:33" s="6147" customFormat="1" ht="27.95" customHeight="1">
      <c r="A1281" s="7813"/>
      <c r="B1281" s="11687"/>
      <c r="C1281" s="12340"/>
      <c r="D1281" s="12340"/>
      <c r="E1281" s="4981"/>
      <c r="F1281" s="6572"/>
      <c r="G1281" s="11687"/>
      <c r="H1281" s="7754"/>
      <c r="I1281" s="11687"/>
      <c r="J1281" s="11687"/>
      <c r="K1281" s="11687"/>
      <c r="L1281" s="4550"/>
      <c r="M1281" s="12350"/>
      <c r="N1281" s="4550"/>
      <c r="O1281" s="4983"/>
      <c r="P1281" s="4983"/>
      <c r="Q1281" s="11687"/>
      <c r="R1281" s="4550"/>
      <c r="S1281" s="4550"/>
      <c r="T1281" s="4550"/>
      <c r="U1281" s="4550"/>
      <c r="V1281" s="11687"/>
      <c r="W1281" s="4550"/>
      <c r="X1281" s="11687"/>
      <c r="Y1281" s="4550"/>
      <c r="Z1281" s="4550"/>
      <c r="AA1281" s="12334"/>
      <c r="AB1281" s="4550"/>
      <c r="AC1281" s="11578"/>
      <c r="AD1281" s="5083"/>
      <c r="AE1281" s="11578"/>
      <c r="AF1281" s="4550"/>
      <c r="AG1281" s="4550"/>
    </row>
    <row r="1282" spans="1:33" s="6147" customFormat="1" ht="27.95" customHeight="1">
      <c r="A1282" s="7814"/>
      <c r="B1282" s="11647"/>
      <c r="C1282" s="11487"/>
      <c r="D1282" s="11487"/>
      <c r="E1282" s="4981"/>
      <c r="F1282" s="6572"/>
      <c r="G1282" s="11647"/>
      <c r="H1282" s="7754"/>
      <c r="I1282" s="11647"/>
      <c r="J1282" s="11647"/>
      <c r="K1282" s="11647"/>
      <c r="L1282" s="4550"/>
      <c r="M1282" s="12351"/>
      <c r="N1282" s="4550"/>
      <c r="O1282" s="4983"/>
      <c r="P1282" s="4983"/>
      <c r="Q1282" s="11647"/>
      <c r="R1282" s="4550"/>
      <c r="S1282" s="4550"/>
      <c r="T1282" s="4550"/>
      <c r="U1282" s="4550"/>
      <c r="V1282" s="11647"/>
      <c r="W1282" s="4550"/>
      <c r="X1282" s="11647"/>
      <c r="Y1282" s="4550"/>
      <c r="Z1282" s="4550"/>
      <c r="AA1282" s="11708"/>
      <c r="AB1282" s="4550"/>
      <c r="AC1282" s="11493"/>
      <c r="AD1282" s="5083"/>
      <c r="AE1282" s="11493"/>
      <c r="AF1282" s="4550"/>
      <c r="AG1282" s="4550"/>
    </row>
    <row r="1283" spans="1:33" s="6147" customFormat="1" ht="27.95" customHeight="1">
      <c r="A1283" s="7309"/>
      <c r="B1283" s="9847"/>
      <c r="C1283" s="11486"/>
      <c r="D1283" s="11486"/>
      <c r="E1283" s="7061"/>
      <c r="F1283" s="6572"/>
      <c r="G1283" s="9847"/>
      <c r="H1283" s="7754"/>
      <c r="I1283" s="7052"/>
      <c r="J1283" s="9847"/>
      <c r="K1283" s="9847"/>
      <c r="L1283" s="4550"/>
      <c r="M1283" s="9847"/>
      <c r="N1283" s="4550"/>
      <c r="O1283" s="4983"/>
      <c r="P1283" s="4983"/>
      <c r="Q1283" s="9847"/>
      <c r="R1283" s="4550"/>
      <c r="S1283" s="4550"/>
      <c r="T1283" s="4550"/>
      <c r="U1283" s="4550"/>
      <c r="V1283" s="9847"/>
      <c r="W1283" s="4550"/>
      <c r="X1283" s="9847"/>
      <c r="Y1283" s="4550"/>
      <c r="Z1283" s="4550"/>
      <c r="AA1283" s="11707"/>
      <c r="AB1283" s="4550"/>
      <c r="AC1283" s="11492"/>
      <c r="AD1283" s="5083"/>
      <c r="AE1283" s="11492"/>
      <c r="AF1283" s="9847"/>
      <c r="AG1283" s="4550"/>
    </row>
    <row r="1284" spans="1:33" s="6147" customFormat="1" ht="27.95" customHeight="1">
      <c r="A1284" s="7563"/>
      <c r="B1284" s="11647"/>
      <c r="C1284" s="11487"/>
      <c r="D1284" s="11487"/>
      <c r="E1284" s="7081"/>
      <c r="F1284" s="6572"/>
      <c r="G1284" s="11647"/>
      <c r="H1284" s="7812"/>
      <c r="I1284" s="4550"/>
      <c r="J1284" s="11647"/>
      <c r="K1284" s="11647"/>
      <c r="L1284" s="4550"/>
      <c r="M1284" s="11647"/>
      <c r="N1284" s="4550"/>
      <c r="O1284" s="4983"/>
      <c r="P1284" s="4983"/>
      <c r="Q1284" s="11647"/>
      <c r="R1284" s="4550"/>
      <c r="S1284" s="4550"/>
      <c r="T1284" s="4550"/>
      <c r="U1284" s="4550"/>
      <c r="V1284" s="11647"/>
      <c r="W1284" s="4550"/>
      <c r="X1284" s="11647"/>
      <c r="Y1284" s="4550"/>
      <c r="Z1284" s="4550"/>
      <c r="AA1284" s="11708"/>
      <c r="AB1284" s="4550"/>
      <c r="AC1284" s="11493"/>
      <c r="AD1284" s="5083"/>
      <c r="AE1284" s="11493"/>
      <c r="AF1284" s="11647"/>
      <c r="AG1284" s="4550"/>
    </row>
    <row r="1285" spans="1:33" s="6147" customFormat="1" ht="27.95" customHeight="1">
      <c r="A1285" s="7811"/>
      <c r="B1285" s="4550"/>
      <c r="C1285" s="4981"/>
      <c r="D1285" s="4981"/>
      <c r="E1285" s="7081"/>
      <c r="F1285" s="6572"/>
      <c r="G1285" s="4550"/>
      <c r="H1285" s="7812"/>
      <c r="I1285" s="4550"/>
      <c r="J1285" s="4550"/>
      <c r="K1285" s="4550"/>
      <c r="L1285" s="4550"/>
      <c r="M1285" s="4550"/>
      <c r="N1285" s="4550"/>
      <c r="O1285" s="4983"/>
      <c r="P1285" s="4983"/>
      <c r="Q1285" s="4550"/>
      <c r="R1285" s="4550"/>
      <c r="S1285" s="4550"/>
      <c r="T1285" s="4550"/>
      <c r="U1285" s="4550"/>
      <c r="V1285" s="4550"/>
      <c r="W1285" s="4550"/>
      <c r="X1285" s="4550"/>
      <c r="Y1285" s="4550"/>
      <c r="Z1285" s="4550"/>
      <c r="AA1285" s="6273"/>
      <c r="AB1285" s="4550"/>
      <c r="AC1285" s="5050"/>
      <c r="AD1285" s="5083"/>
      <c r="AE1285" s="5050"/>
      <c r="AF1285" s="4550"/>
      <c r="AG1285" s="4550"/>
    </row>
    <row r="1286" spans="1:33" s="6147" customFormat="1" ht="27.95" customHeight="1">
      <c r="A1286" s="7288"/>
      <c r="B1286" s="4550"/>
      <c r="C1286" s="4981"/>
      <c r="D1286" s="4981"/>
      <c r="E1286" s="7081"/>
      <c r="F1286" s="6572"/>
      <c r="G1286" s="4550"/>
      <c r="H1286" s="7815"/>
      <c r="I1286" s="4550"/>
      <c r="J1286" s="4550"/>
      <c r="K1286" s="4550"/>
      <c r="L1286" s="4550"/>
      <c r="M1286" s="4550"/>
      <c r="N1286" s="4550"/>
      <c r="O1286" s="4983"/>
      <c r="P1286" s="4983"/>
      <c r="Q1286" s="4550"/>
      <c r="R1286" s="4550"/>
      <c r="S1286" s="4550"/>
      <c r="T1286" s="4550"/>
      <c r="U1286" s="4550"/>
      <c r="V1286" s="4550"/>
      <c r="W1286" s="4550"/>
      <c r="X1286" s="4550"/>
      <c r="Y1286" s="4550"/>
      <c r="Z1286" s="4550"/>
      <c r="AA1286" s="4893"/>
      <c r="AB1286" s="4550"/>
      <c r="AC1286" s="5050"/>
      <c r="AD1286" s="5083"/>
      <c r="AE1286" s="5050"/>
      <c r="AF1286" s="4550"/>
      <c r="AG1286" s="4550"/>
    </row>
    <row r="1287" spans="1:33" s="6147" customFormat="1" ht="27.95" customHeight="1">
      <c r="A1287" s="7816"/>
      <c r="B1287" s="4550"/>
      <c r="C1287" s="4981"/>
      <c r="D1287" s="4981"/>
      <c r="E1287" s="7081"/>
      <c r="F1287" s="6572"/>
      <c r="G1287" s="4550"/>
      <c r="H1287" s="7815"/>
      <c r="I1287" s="4550"/>
      <c r="J1287" s="4550"/>
      <c r="K1287" s="4550"/>
      <c r="L1287" s="4550"/>
      <c r="M1287" s="4550"/>
      <c r="N1287" s="4550"/>
      <c r="O1287" s="4983"/>
      <c r="P1287" s="4983"/>
      <c r="Q1287" s="4550"/>
      <c r="R1287" s="4550"/>
      <c r="S1287" s="4550"/>
      <c r="T1287" s="4550"/>
      <c r="U1287" s="4550"/>
      <c r="V1287" s="4550"/>
      <c r="W1287" s="4550"/>
      <c r="X1287" s="4550"/>
      <c r="Y1287" s="4550"/>
      <c r="Z1287" s="4550"/>
      <c r="AA1287" s="4893"/>
      <c r="AB1287" s="4550"/>
      <c r="AC1287" s="5050"/>
      <c r="AD1287" s="5083"/>
      <c r="AE1287" s="5050"/>
      <c r="AF1287" s="4550"/>
      <c r="AG1287" s="4550"/>
    </row>
    <row r="1288" spans="1:33" s="6147" customFormat="1" ht="27.95" customHeight="1">
      <c r="A1288" s="7816"/>
      <c r="B1288" s="4550"/>
      <c r="C1288" s="4981"/>
      <c r="D1288" s="4981"/>
      <c r="E1288" s="7081"/>
      <c r="F1288" s="6572"/>
      <c r="G1288" s="4550"/>
      <c r="H1288" s="7815"/>
      <c r="I1288" s="4550"/>
      <c r="J1288" s="4550"/>
      <c r="K1288" s="4550"/>
      <c r="L1288" s="4550"/>
      <c r="M1288" s="4550"/>
      <c r="N1288" s="4550"/>
      <c r="O1288" s="4983"/>
      <c r="P1288" s="4983"/>
      <c r="Q1288" s="4550"/>
      <c r="R1288" s="4550"/>
      <c r="S1288" s="4550"/>
      <c r="T1288" s="4550"/>
      <c r="U1288" s="4550"/>
      <c r="V1288" s="4550"/>
      <c r="W1288" s="4550"/>
      <c r="X1288" s="4550"/>
      <c r="Y1288" s="4550"/>
      <c r="Z1288" s="4550"/>
      <c r="AA1288" s="4893"/>
      <c r="AB1288" s="4550"/>
      <c r="AC1288" s="5050"/>
      <c r="AD1288" s="5083"/>
      <c r="AE1288" s="5050"/>
      <c r="AF1288" s="4550"/>
      <c r="AG1288" s="4550"/>
    </row>
    <row r="1289" spans="1:33" s="6147" customFormat="1" ht="27.95" customHeight="1">
      <c r="A1289" s="7816"/>
      <c r="B1289" s="4550"/>
      <c r="C1289" s="7163"/>
      <c r="D1289" s="7163"/>
      <c r="E1289" s="7163"/>
      <c r="F1289" s="6572"/>
      <c r="G1289" s="3536"/>
      <c r="H1289" s="7817"/>
      <c r="I1289" s="3536"/>
      <c r="J1289" s="4550"/>
      <c r="K1289" s="4550"/>
      <c r="L1289" s="4550"/>
      <c r="M1289" s="7031"/>
      <c r="N1289" s="3536"/>
      <c r="O1289" s="4983"/>
      <c r="P1289" s="4983"/>
      <c r="Q1289" s="4550"/>
      <c r="R1289" s="3536"/>
      <c r="S1289" s="3536"/>
      <c r="T1289" s="3536"/>
      <c r="U1289" s="3536"/>
      <c r="V1289" s="3536"/>
      <c r="W1289" s="3536"/>
      <c r="X1289" s="3536"/>
      <c r="Y1289" s="3536"/>
      <c r="Z1289" s="3536"/>
      <c r="AA1289" s="6705"/>
      <c r="AB1289" s="3536"/>
      <c r="AC1289" s="5050"/>
      <c r="AD1289" s="5083"/>
      <c r="AE1289" s="5050"/>
      <c r="AF1289" s="4550"/>
      <c r="AG1289" s="3536"/>
    </row>
    <row r="1290" spans="1:33" s="6147" customFormat="1" ht="27.95" customHeight="1">
      <c r="A1290" s="7816"/>
      <c r="B1290" s="4550"/>
      <c r="C1290" s="4981"/>
      <c r="D1290" s="4981"/>
      <c r="E1290" s="4981"/>
      <c r="F1290" s="6572"/>
      <c r="G1290" s="4550"/>
      <c r="H1290" s="7815"/>
      <c r="I1290" s="4550"/>
      <c r="J1290" s="4550"/>
      <c r="K1290" s="4550"/>
      <c r="L1290" s="4550"/>
      <c r="M1290" s="4550"/>
      <c r="N1290" s="4550"/>
      <c r="O1290" s="4983"/>
      <c r="P1290" s="4983"/>
      <c r="Q1290" s="4550"/>
      <c r="R1290" s="4550"/>
      <c r="S1290" s="4550"/>
      <c r="T1290" s="4550"/>
      <c r="U1290" s="4550"/>
      <c r="V1290" s="4550"/>
      <c r="W1290" s="4550"/>
      <c r="X1290" s="4550"/>
      <c r="Y1290" s="4550"/>
      <c r="Z1290" s="4550"/>
      <c r="AA1290" s="4893"/>
      <c r="AB1290" s="4550"/>
      <c r="AC1290" s="5050"/>
      <c r="AD1290" s="5083"/>
      <c r="AE1290" s="5050"/>
      <c r="AF1290" s="4550"/>
      <c r="AG1290" s="4550"/>
    </row>
    <row r="1291" spans="1:33" s="6147" customFormat="1" ht="27.95" customHeight="1">
      <c r="A1291" s="7479"/>
      <c r="B1291" s="4550"/>
      <c r="C1291" s="4981"/>
      <c r="D1291" s="4981"/>
      <c r="E1291" s="4981"/>
      <c r="F1291" s="6572"/>
      <c r="G1291" s="4550"/>
      <c r="H1291" s="7815"/>
      <c r="I1291" s="4550"/>
      <c r="J1291" s="4550"/>
      <c r="K1291" s="4550"/>
      <c r="L1291" s="4550"/>
      <c r="M1291" s="4550"/>
      <c r="N1291" s="4550"/>
      <c r="O1291" s="4983"/>
      <c r="P1291" s="4983"/>
      <c r="Q1291" s="4550"/>
      <c r="R1291" s="4550"/>
      <c r="S1291" s="4550"/>
      <c r="T1291" s="4550"/>
      <c r="U1291" s="4550"/>
      <c r="V1291" s="4550"/>
      <c r="W1291" s="4550"/>
      <c r="X1291" s="4550"/>
      <c r="Y1291" s="4550"/>
      <c r="Z1291" s="4550"/>
      <c r="AA1291" s="4893"/>
      <c r="AB1291" s="4550"/>
      <c r="AC1291" s="5050"/>
      <c r="AD1291" s="5083"/>
      <c r="AE1291" s="5050"/>
      <c r="AF1291" s="4550"/>
      <c r="AG1291" s="4550"/>
    </row>
    <row r="1292" spans="1:33" s="6147" customFormat="1" ht="27.95" customHeight="1">
      <c r="A1292" s="7816"/>
      <c r="B1292" s="4550"/>
      <c r="C1292" s="4981"/>
      <c r="D1292" s="4981"/>
      <c r="E1292" s="7081"/>
      <c r="F1292" s="6572"/>
      <c r="G1292" s="4550"/>
      <c r="H1292" s="7754"/>
      <c r="I1292" s="4550"/>
      <c r="J1292" s="4550"/>
      <c r="K1292" s="4550"/>
      <c r="L1292" s="4550"/>
      <c r="M1292" s="4550"/>
      <c r="N1292" s="4550"/>
      <c r="O1292" s="4983"/>
      <c r="P1292" s="4983"/>
      <c r="Q1292" s="4550"/>
      <c r="R1292" s="4550"/>
      <c r="S1292" s="4550"/>
      <c r="T1292" s="4550"/>
      <c r="U1292" s="4550"/>
      <c r="V1292" s="4550"/>
      <c r="W1292" s="4550"/>
      <c r="X1292" s="4550"/>
      <c r="Y1292" s="4550"/>
      <c r="Z1292" s="4550"/>
      <c r="AA1292" s="4893"/>
      <c r="AB1292" s="4550"/>
      <c r="AC1292" s="5050"/>
      <c r="AD1292" s="5083"/>
      <c r="AE1292" s="5050"/>
      <c r="AF1292" s="4550"/>
      <c r="AG1292" s="4550"/>
    </row>
    <row r="1293" spans="1:33" s="6147" customFormat="1" ht="27.95" customHeight="1">
      <c r="A1293" s="7585"/>
      <c r="B1293" s="4550"/>
      <c r="C1293" s="4981"/>
      <c r="D1293" s="4981"/>
      <c r="E1293" s="4981"/>
      <c r="F1293" s="6572"/>
      <c r="G1293" s="4550"/>
      <c r="H1293" s="7815"/>
      <c r="I1293" s="4550"/>
      <c r="J1293" s="4550"/>
      <c r="K1293" s="4550"/>
      <c r="L1293" s="4550"/>
      <c r="M1293" s="4550"/>
      <c r="N1293" s="4550"/>
      <c r="O1293" s="4983"/>
      <c r="P1293" s="4983"/>
      <c r="Q1293" s="4550"/>
      <c r="R1293" s="4550"/>
      <c r="S1293" s="4550"/>
      <c r="T1293" s="4550"/>
      <c r="U1293" s="4550"/>
      <c r="V1293" s="4550"/>
      <c r="W1293" s="4550"/>
      <c r="X1293" s="4550"/>
      <c r="Y1293" s="4550"/>
      <c r="Z1293" s="4550"/>
      <c r="AA1293" s="4893"/>
      <c r="AB1293" s="4550"/>
      <c r="AC1293" s="5050"/>
      <c r="AD1293" s="5083"/>
      <c r="AE1293" s="5050"/>
      <c r="AF1293" s="4550"/>
      <c r="AG1293" s="4550"/>
    </row>
    <row r="1294" spans="1:33" s="6147" customFormat="1" ht="27.95" customHeight="1">
      <c r="A1294" s="7178"/>
      <c r="B1294" s="7818"/>
      <c r="C1294" s="4981"/>
      <c r="D1294" s="4981"/>
      <c r="E1294" s="7081"/>
      <c r="F1294" s="6572"/>
      <c r="G1294" s="4550"/>
      <c r="H1294" s="7815"/>
      <c r="I1294" s="4550"/>
      <c r="J1294" s="7178"/>
      <c r="K1294" s="4550"/>
      <c r="L1294" s="4550"/>
      <c r="M1294" s="7031"/>
      <c r="N1294" s="4550"/>
      <c r="O1294" s="4983"/>
      <c r="P1294" s="4983"/>
      <c r="Q1294" s="4550"/>
      <c r="R1294" s="4550"/>
      <c r="S1294" s="4550"/>
      <c r="T1294" s="4550"/>
      <c r="U1294" s="4550"/>
      <c r="V1294" s="4550"/>
      <c r="W1294" s="4550"/>
      <c r="X1294" s="4550"/>
      <c r="Y1294" s="4550"/>
      <c r="Z1294" s="4550"/>
      <c r="AA1294" s="4893"/>
      <c r="AB1294" s="4550"/>
      <c r="AC1294" s="5050"/>
      <c r="AD1294" s="5083"/>
      <c r="AE1294" s="5050"/>
      <c r="AF1294" s="4550"/>
      <c r="AG1294" s="4550"/>
    </row>
    <row r="1295" spans="1:33" s="6147" customFormat="1" ht="27.95" customHeight="1">
      <c r="A1295" s="7816"/>
      <c r="B1295" s="4550"/>
      <c r="C1295" s="4981"/>
      <c r="D1295" s="4981"/>
      <c r="E1295" s="4981"/>
      <c r="F1295" s="6572"/>
      <c r="G1295" s="4550"/>
      <c r="H1295" s="7815"/>
      <c r="I1295" s="4550"/>
      <c r="J1295" s="4550"/>
      <c r="K1295" s="4550"/>
      <c r="L1295" s="4550"/>
      <c r="M1295" s="4550"/>
      <c r="N1295" s="4550"/>
      <c r="O1295" s="4983"/>
      <c r="P1295" s="4983"/>
      <c r="Q1295" s="4550"/>
      <c r="R1295" s="4550"/>
      <c r="S1295" s="4550"/>
      <c r="T1295" s="4550"/>
      <c r="U1295" s="4550"/>
      <c r="V1295" s="4550"/>
      <c r="W1295" s="4550"/>
      <c r="X1295" s="4550"/>
      <c r="Y1295" s="4550"/>
      <c r="Z1295" s="4550"/>
      <c r="AA1295" s="4893"/>
      <c r="AB1295" s="4550"/>
      <c r="AC1295" s="5050"/>
      <c r="AD1295" s="5083"/>
      <c r="AE1295" s="5050"/>
      <c r="AF1295" s="4550"/>
      <c r="AG1295" s="4550"/>
    </row>
    <row r="1296" spans="1:33" s="6147" customFormat="1" ht="27.95" customHeight="1">
      <c r="A1296" s="7816"/>
      <c r="B1296" s="4550"/>
      <c r="C1296" s="4981"/>
      <c r="D1296" s="4981"/>
      <c r="E1296" s="7081"/>
      <c r="F1296" s="6572"/>
      <c r="G1296" s="4550"/>
      <c r="H1296" s="7815"/>
      <c r="I1296" s="4550"/>
      <c r="J1296" s="4550"/>
      <c r="K1296" s="4550"/>
      <c r="L1296" s="4550"/>
      <c r="M1296" s="4550"/>
      <c r="N1296" s="4550"/>
      <c r="O1296" s="4983"/>
      <c r="P1296" s="4983"/>
      <c r="Q1296" s="4550"/>
      <c r="R1296" s="4550"/>
      <c r="S1296" s="4550"/>
      <c r="T1296" s="4550"/>
      <c r="U1296" s="4550"/>
      <c r="V1296" s="4550"/>
      <c r="W1296" s="4550"/>
      <c r="X1296" s="4550"/>
      <c r="Y1296" s="4550"/>
      <c r="Z1296" s="4550"/>
      <c r="AA1296" s="4893"/>
      <c r="AB1296" s="4550"/>
      <c r="AC1296" s="5050"/>
      <c r="AD1296" s="5083"/>
      <c r="AE1296" s="5050"/>
      <c r="AF1296" s="4550"/>
      <c r="AG1296" s="4550"/>
    </row>
    <row r="1297" spans="1:33" s="6147" customFormat="1" ht="27.95" customHeight="1">
      <c r="A1297" s="7816"/>
      <c r="B1297" s="4550"/>
      <c r="C1297" s="4981"/>
      <c r="D1297" s="4981"/>
      <c r="E1297" s="7081"/>
      <c r="F1297" s="6572"/>
      <c r="G1297" s="4550"/>
      <c r="H1297" s="7815"/>
      <c r="I1297" s="4550"/>
      <c r="J1297" s="4550"/>
      <c r="K1297" s="4550"/>
      <c r="L1297" s="4550"/>
      <c r="M1297" s="4550"/>
      <c r="N1297" s="4550"/>
      <c r="O1297" s="4983"/>
      <c r="P1297" s="4983"/>
      <c r="Q1297" s="4550"/>
      <c r="R1297" s="4550"/>
      <c r="S1297" s="4550"/>
      <c r="T1297" s="4550"/>
      <c r="U1297" s="4550"/>
      <c r="V1297" s="4550"/>
      <c r="W1297" s="4550"/>
      <c r="X1297" s="4550"/>
      <c r="Y1297" s="4550"/>
      <c r="Z1297" s="4550"/>
      <c r="AA1297" s="4893"/>
      <c r="AB1297" s="4550"/>
      <c r="AC1297" s="5050"/>
      <c r="AD1297" s="5083"/>
      <c r="AE1297" s="5050"/>
      <c r="AF1297" s="4550"/>
      <c r="AG1297" s="4550"/>
    </row>
    <row r="1298" spans="1:33" s="6147" customFormat="1" ht="27.95" customHeight="1">
      <c r="A1298" s="7816"/>
      <c r="B1298" s="4550"/>
      <c r="C1298" s="4981"/>
      <c r="D1298" s="4981"/>
      <c r="E1298" s="4981"/>
      <c r="F1298" s="6572"/>
      <c r="G1298" s="4550"/>
      <c r="H1298" s="7815"/>
      <c r="I1298" s="4550"/>
      <c r="J1298" s="4550"/>
      <c r="K1298" s="4550"/>
      <c r="L1298" s="4550"/>
      <c r="M1298" s="4550"/>
      <c r="N1298" s="4550"/>
      <c r="O1298" s="4983"/>
      <c r="P1298" s="4983"/>
      <c r="Q1298" s="4550"/>
      <c r="R1298" s="4550"/>
      <c r="S1298" s="4550"/>
      <c r="T1298" s="4550"/>
      <c r="U1298" s="4550"/>
      <c r="V1298" s="4550"/>
      <c r="W1298" s="4550"/>
      <c r="X1298" s="4550"/>
      <c r="Y1298" s="4550"/>
      <c r="Z1298" s="4550"/>
      <c r="AA1298" s="4893"/>
      <c r="AB1298" s="4550"/>
      <c r="AC1298" s="5050"/>
      <c r="AD1298" s="5083"/>
      <c r="AE1298" s="5050"/>
      <c r="AF1298" s="4550"/>
      <c r="AG1298" s="4550"/>
    </row>
    <row r="1299" spans="1:33" s="6147" customFormat="1" ht="27.95" customHeight="1">
      <c r="A1299" s="7816"/>
      <c r="B1299" s="4550"/>
      <c r="C1299" s="4981"/>
      <c r="D1299" s="4981"/>
      <c r="E1299" s="4981"/>
      <c r="F1299" s="6572"/>
      <c r="G1299" s="4550"/>
      <c r="H1299" s="7815"/>
      <c r="I1299" s="4550"/>
      <c r="J1299" s="4550"/>
      <c r="K1299" s="4550"/>
      <c r="L1299" s="4550"/>
      <c r="M1299" s="4550"/>
      <c r="N1299" s="4550"/>
      <c r="O1299" s="4983"/>
      <c r="P1299" s="4983"/>
      <c r="Q1299" s="4550"/>
      <c r="R1299" s="4550"/>
      <c r="S1299" s="4550"/>
      <c r="T1299" s="4550"/>
      <c r="U1299" s="4550"/>
      <c r="V1299" s="4550"/>
      <c r="W1299" s="4550"/>
      <c r="X1299" s="4550"/>
      <c r="Y1299" s="4550"/>
      <c r="Z1299" s="4550"/>
      <c r="AA1299" s="4893"/>
      <c r="AB1299" s="4550"/>
      <c r="AC1299" s="5050"/>
      <c r="AD1299" s="5083"/>
      <c r="AE1299" s="5050"/>
      <c r="AF1299" s="4550"/>
      <c r="AG1299" s="4550"/>
    </row>
    <row r="1300" spans="1:33" s="6147" customFormat="1" ht="27.95" customHeight="1">
      <c r="A1300" s="7816"/>
      <c r="B1300" s="4550"/>
      <c r="C1300" s="4981"/>
      <c r="D1300" s="4981"/>
      <c r="E1300" s="7081"/>
      <c r="F1300" s="6572"/>
      <c r="G1300" s="4550"/>
      <c r="H1300" s="7815"/>
      <c r="I1300" s="4550"/>
      <c r="J1300" s="4550"/>
      <c r="K1300" s="4550"/>
      <c r="L1300" s="4550"/>
      <c r="M1300" s="4550"/>
      <c r="N1300" s="4550"/>
      <c r="O1300" s="4983"/>
      <c r="P1300" s="4983"/>
      <c r="Q1300" s="4550"/>
      <c r="R1300" s="4550"/>
      <c r="S1300" s="4550"/>
      <c r="T1300" s="4550"/>
      <c r="U1300" s="4550"/>
      <c r="V1300" s="4550"/>
      <c r="W1300" s="4550"/>
      <c r="X1300" s="4550"/>
      <c r="Y1300" s="4550"/>
      <c r="Z1300" s="4550"/>
      <c r="AA1300" s="4893"/>
      <c r="AB1300" s="4550"/>
      <c r="AC1300" s="5050"/>
      <c r="AD1300" s="5083"/>
      <c r="AE1300" s="5050"/>
      <c r="AF1300" s="4550"/>
      <c r="AG1300" s="4550"/>
    </row>
    <row r="1301" spans="1:33" s="6147" customFormat="1" ht="27.95" customHeight="1">
      <c r="A1301" s="7816"/>
      <c r="B1301" s="4550"/>
      <c r="C1301" s="4981"/>
      <c r="D1301" s="4981"/>
      <c r="E1301" s="7081"/>
      <c r="F1301" s="6572"/>
      <c r="G1301" s="4550"/>
      <c r="H1301" s="7815"/>
      <c r="I1301" s="4550"/>
      <c r="J1301" s="4550"/>
      <c r="K1301" s="4550"/>
      <c r="L1301" s="4550"/>
      <c r="M1301" s="4550"/>
      <c r="N1301" s="4550"/>
      <c r="O1301" s="4983"/>
      <c r="P1301" s="4983"/>
      <c r="Q1301" s="4550"/>
      <c r="R1301" s="4550"/>
      <c r="S1301" s="4550"/>
      <c r="T1301" s="4550"/>
      <c r="U1301" s="4550"/>
      <c r="V1301" s="7178"/>
      <c r="W1301" s="4550"/>
      <c r="X1301" s="7178"/>
      <c r="Y1301" s="4550"/>
      <c r="Z1301" s="4550"/>
      <c r="AA1301" s="4893"/>
      <c r="AB1301" s="4550"/>
      <c r="AC1301" s="5050"/>
      <c r="AD1301" s="5083"/>
      <c r="AE1301" s="5050"/>
      <c r="AF1301" s="4550"/>
      <c r="AG1301" s="4550"/>
    </row>
    <row r="1302" spans="1:33" s="6147" customFormat="1" ht="27.95" customHeight="1">
      <c r="A1302" s="7816"/>
      <c r="B1302" s="4550"/>
      <c r="C1302" s="4981"/>
      <c r="D1302" s="4981"/>
      <c r="E1302" s="4981"/>
      <c r="F1302" s="6572"/>
      <c r="G1302" s="4550"/>
      <c r="H1302" s="7815"/>
      <c r="I1302" s="4550"/>
      <c r="J1302" s="4550"/>
      <c r="K1302" s="4550"/>
      <c r="L1302" s="4550"/>
      <c r="M1302" s="4550"/>
      <c r="N1302" s="4550"/>
      <c r="O1302" s="4983"/>
      <c r="P1302" s="4983"/>
      <c r="Q1302" s="4550"/>
      <c r="R1302" s="4550"/>
      <c r="S1302" s="4550"/>
      <c r="T1302" s="4550"/>
      <c r="U1302" s="4550"/>
      <c r="V1302" s="4550"/>
      <c r="W1302" s="4550"/>
      <c r="X1302" s="4550"/>
      <c r="Y1302" s="4550"/>
      <c r="Z1302" s="4550"/>
      <c r="AA1302" s="4893"/>
      <c r="AB1302" s="4550"/>
      <c r="AC1302" s="5050"/>
      <c r="AD1302" s="5083"/>
      <c r="AE1302" s="5050"/>
      <c r="AF1302" s="4550"/>
      <c r="AG1302" s="4550"/>
    </row>
    <row r="1303" spans="1:33" s="6147" customFormat="1" ht="27.95" customHeight="1">
      <c r="A1303" s="7308"/>
      <c r="B1303" s="4550"/>
      <c r="C1303" s="4981"/>
      <c r="D1303" s="4981"/>
      <c r="E1303" s="4981"/>
      <c r="F1303" s="6572"/>
      <c r="G1303" s="4550"/>
      <c r="H1303" s="7815"/>
      <c r="I1303" s="4550"/>
      <c r="J1303" s="4550"/>
      <c r="K1303" s="4550"/>
      <c r="L1303" s="4550"/>
      <c r="M1303" s="4550"/>
      <c r="N1303" s="4550"/>
      <c r="O1303" s="4983"/>
      <c r="P1303" s="4983"/>
      <c r="Q1303" s="4550"/>
      <c r="R1303" s="4550"/>
      <c r="S1303" s="4550"/>
      <c r="T1303" s="4550"/>
      <c r="U1303" s="4550"/>
      <c r="V1303" s="4550"/>
      <c r="W1303" s="4550"/>
      <c r="X1303" s="4550"/>
      <c r="Y1303" s="4550"/>
      <c r="Z1303" s="4550"/>
      <c r="AA1303" s="4893"/>
      <c r="AB1303" s="4550"/>
      <c r="AC1303" s="5050"/>
      <c r="AD1303" s="5083"/>
      <c r="AE1303" s="5050"/>
      <c r="AF1303" s="4550"/>
      <c r="AG1303" s="4550"/>
    </row>
    <row r="1304" spans="1:33" s="6147" customFormat="1" ht="27.95" customHeight="1">
      <c r="A1304" s="7254"/>
      <c r="B1304" s="7254"/>
      <c r="C1304" s="4981"/>
      <c r="D1304" s="4981"/>
      <c r="E1304" s="7081"/>
      <c r="F1304" s="6572"/>
      <c r="G1304" s="4550"/>
      <c r="H1304" s="7819"/>
      <c r="I1304" s="4550"/>
      <c r="J1304" s="7317"/>
      <c r="K1304" s="7254"/>
      <c r="L1304" s="7254"/>
      <c r="M1304" s="4550"/>
      <c r="N1304" s="4550"/>
      <c r="O1304" s="4983"/>
      <c r="P1304" s="4983"/>
      <c r="Q1304" s="7254"/>
      <c r="R1304" s="4550"/>
      <c r="S1304" s="4550"/>
      <c r="T1304" s="4550"/>
      <c r="U1304" s="4550"/>
      <c r="V1304" s="4550"/>
      <c r="W1304" s="4550"/>
      <c r="X1304" s="4550"/>
      <c r="Y1304" s="4550"/>
      <c r="Z1304" s="4550"/>
      <c r="AA1304" s="4893"/>
      <c r="AB1304" s="4550"/>
      <c r="AC1304" s="5050"/>
      <c r="AD1304" s="5083"/>
      <c r="AE1304" s="5050"/>
      <c r="AF1304" s="4550"/>
      <c r="AG1304" s="4550"/>
    </row>
    <row r="1305" spans="1:33" s="6147" customFormat="1" ht="27.95" customHeight="1">
      <c r="A1305" s="7277"/>
      <c r="B1305" s="7254"/>
      <c r="C1305" s="4981"/>
      <c r="D1305" s="4981"/>
      <c r="E1305" s="7081"/>
      <c r="F1305" s="6572"/>
      <c r="G1305" s="4550"/>
      <c r="H1305" s="7819"/>
      <c r="I1305" s="4550"/>
      <c r="J1305" s="7254"/>
      <c r="K1305" s="7254"/>
      <c r="L1305" s="7254"/>
      <c r="M1305" s="4550"/>
      <c r="N1305" s="4550"/>
      <c r="O1305" s="4983"/>
      <c r="P1305" s="4983"/>
      <c r="Q1305" s="7254"/>
      <c r="R1305" s="4550"/>
      <c r="S1305" s="4550"/>
      <c r="T1305" s="4550"/>
      <c r="U1305" s="4550"/>
      <c r="V1305" s="4550"/>
      <c r="W1305" s="4550"/>
      <c r="X1305" s="4550"/>
      <c r="Y1305" s="4550"/>
      <c r="Z1305" s="4550"/>
      <c r="AA1305" s="4893"/>
      <c r="AB1305" s="4550"/>
      <c r="AC1305" s="5050"/>
      <c r="AD1305" s="5083"/>
      <c r="AE1305" s="5050"/>
      <c r="AF1305" s="4550"/>
      <c r="AG1305" s="4550"/>
    </row>
    <row r="1306" spans="1:33" s="6147" customFormat="1" ht="27.95" customHeight="1">
      <c r="A1306" s="7254"/>
      <c r="B1306" s="7254"/>
      <c r="C1306" s="4981"/>
      <c r="D1306" s="4981"/>
      <c r="E1306" s="7081"/>
      <c r="F1306" s="6572"/>
      <c r="G1306" s="4550"/>
      <c r="H1306" s="7819"/>
      <c r="I1306" s="4550"/>
      <c r="J1306" s="7254"/>
      <c r="K1306" s="7254"/>
      <c r="L1306" s="7254"/>
      <c r="M1306" s="4550"/>
      <c r="N1306" s="4550"/>
      <c r="O1306" s="4983"/>
      <c r="P1306" s="4983"/>
      <c r="Q1306" s="7254"/>
      <c r="R1306" s="4550"/>
      <c r="S1306" s="4550"/>
      <c r="T1306" s="4550"/>
      <c r="U1306" s="4550"/>
      <c r="V1306" s="4550"/>
      <c r="W1306" s="4550"/>
      <c r="X1306" s="4550"/>
      <c r="Y1306" s="4550"/>
      <c r="Z1306" s="4550"/>
      <c r="AA1306" s="4893"/>
      <c r="AB1306" s="4550"/>
      <c r="AC1306" s="5050"/>
      <c r="AD1306" s="5083"/>
      <c r="AE1306" s="5050"/>
      <c r="AF1306" s="4550"/>
      <c r="AG1306" s="4550"/>
    </row>
    <row r="1307" spans="1:33" s="6147" customFormat="1" ht="27.95" customHeight="1">
      <c r="A1307" s="7254"/>
      <c r="B1307" s="4550"/>
      <c r="C1307" s="4981"/>
      <c r="D1307" s="4981"/>
      <c r="E1307" s="7081"/>
      <c r="F1307" s="6572"/>
      <c r="G1307" s="4550"/>
      <c r="H1307" s="7819"/>
      <c r="I1307" s="4550"/>
      <c r="J1307" s="4550"/>
      <c r="K1307" s="7254"/>
      <c r="L1307" s="7254"/>
      <c r="M1307" s="4550"/>
      <c r="N1307" s="4550"/>
      <c r="O1307" s="4983"/>
      <c r="P1307" s="4983"/>
      <c r="Q1307" s="7254"/>
      <c r="R1307" s="4550"/>
      <c r="S1307" s="4550"/>
      <c r="T1307" s="4550"/>
      <c r="U1307" s="4550"/>
      <c r="V1307" s="4550"/>
      <c r="W1307" s="4550"/>
      <c r="X1307" s="4550"/>
      <c r="Y1307" s="4550"/>
      <c r="Z1307" s="4550"/>
      <c r="AA1307" s="4893"/>
      <c r="AB1307" s="4550"/>
      <c r="AC1307" s="5050"/>
      <c r="AD1307" s="5083"/>
      <c r="AE1307" s="5050"/>
      <c r="AF1307" s="4550"/>
      <c r="AG1307" s="4550"/>
    </row>
    <row r="1308" spans="1:33" s="6147" customFormat="1" ht="27.95" customHeight="1">
      <c r="A1308" s="7579"/>
      <c r="B1308" s="4550"/>
      <c r="C1308" s="4981"/>
      <c r="D1308" s="4981"/>
      <c r="E1308" s="4981"/>
      <c r="F1308" s="6572"/>
      <c r="G1308" s="4550"/>
      <c r="H1308" s="7819"/>
      <c r="I1308" s="4550"/>
      <c r="J1308" s="7579"/>
      <c r="K1308" s="7254"/>
      <c r="L1308" s="7254"/>
      <c r="M1308" s="4550"/>
      <c r="N1308" s="4550"/>
      <c r="O1308" s="4983"/>
      <c r="P1308" s="4983"/>
      <c r="Q1308" s="7254"/>
      <c r="R1308" s="4550"/>
      <c r="S1308" s="4550"/>
      <c r="T1308" s="4550"/>
      <c r="U1308" s="4550"/>
      <c r="V1308" s="4550"/>
      <c r="W1308" s="4550"/>
      <c r="X1308" s="4550"/>
      <c r="Y1308" s="4550"/>
      <c r="Z1308" s="4550"/>
      <c r="AA1308" s="4893"/>
      <c r="AB1308" s="4550"/>
      <c r="AC1308" s="5050"/>
      <c r="AD1308" s="5083"/>
      <c r="AE1308" s="5050"/>
      <c r="AF1308" s="4550"/>
      <c r="AG1308" s="4550"/>
    </row>
    <row r="1309" spans="1:33" s="6147" customFormat="1" ht="27.95" customHeight="1">
      <c r="A1309" s="7254"/>
      <c r="B1309" s="7254"/>
      <c r="C1309" s="4981"/>
      <c r="D1309" s="7820"/>
      <c r="E1309" s="7081"/>
      <c r="F1309" s="6572"/>
      <c r="G1309" s="4550"/>
      <c r="H1309" s="7819"/>
      <c r="I1309" s="4550"/>
      <c r="J1309" s="7254"/>
      <c r="K1309" s="7254"/>
      <c r="L1309" s="7254"/>
      <c r="M1309" s="4550"/>
      <c r="N1309" s="4550"/>
      <c r="O1309" s="4983"/>
      <c r="P1309" s="4983"/>
      <c r="Q1309" s="7254"/>
      <c r="R1309" s="4550"/>
      <c r="S1309" s="4550"/>
      <c r="T1309" s="4550"/>
      <c r="U1309" s="4550"/>
      <c r="V1309" s="4550"/>
      <c r="W1309" s="4550"/>
      <c r="X1309" s="4550"/>
      <c r="Y1309" s="4550"/>
      <c r="Z1309" s="4550"/>
      <c r="AA1309" s="4893"/>
      <c r="AB1309" s="4550"/>
      <c r="AC1309" s="5050"/>
      <c r="AD1309" s="5083"/>
      <c r="AE1309" s="5050"/>
      <c r="AF1309" s="4550"/>
      <c r="AG1309" s="4550"/>
    </row>
    <row r="1310" spans="1:33" s="6147" customFormat="1" ht="27.95" customHeight="1">
      <c r="A1310" s="7254"/>
      <c r="B1310" s="4550"/>
      <c r="C1310" s="4981"/>
      <c r="D1310" s="4981"/>
      <c r="E1310" s="7081"/>
      <c r="F1310" s="6572"/>
      <c r="G1310" s="4550"/>
      <c r="H1310" s="7819"/>
      <c r="I1310" s="4550"/>
      <c r="J1310" s="7254"/>
      <c r="K1310" s="7254"/>
      <c r="L1310" s="7254"/>
      <c r="M1310" s="4550"/>
      <c r="N1310" s="4550"/>
      <c r="O1310" s="4983"/>
      <c r="P1310" s="4983"/>
      <c r="Q1310" s="7254"/>
      <c r="R1310" s="4550"/>
      <c r="S1310" s="4550"/>
      <c r="T1310" s="4550"/>
      <c r="U1310" s="4550"/>
      <c r="V1310" s="4550"/>
      <c r="W1310" s="4550"/>
      <c r="X1310" s="4550"/>
      <c r="Y1310" s="4550"/>
      <c r="Z1310" s="4550"/>
      <c r="AA1310" s="4893"/>
      <c r="AB1310" s="4550"/>
      <c r="AC1310" s="5050"/>
      <c r="AD1310" s="5083"/>
      <c r="AE1310" s="5050"/>
      <c r="AF1310" s="4550"/>
      <c r="AG1310" s="4550"/>
    </row>
    <row r="1311" spans="1:33" s="6147" customFormat="1" ht="27.95" customHeight="1">
      <c r="A1311" s="7254"/>
      <c r="B1311" s="4550"/>
      <c r="C1311" s="4981"/>
      <c r="D1311" s="4981"/>
      <c r="E1311" s="7081"/>
      <c r="F1311" s="6572"/>
      <c r="G1311" s="4550"/>
      <c r="H1311" s="7819"/>
      <c r="I1311" s="4550"/>
      <c r="J1311" s="7254"/>
      <c r="K1311" s="7254"/>
      <c r="L1311" s="7254"/>
      <c r="M1311" s="4550"/>
      <c r="N1311" s="4550"/>
      <c r="O1311" s="4983"/>
      <c r="P1311" s="4983"/>
      <c r="Q1311" s="7254"/>
      <c r="R1311" s="4550"/>
      <c r="S1311" s="4550"/>
      <c r="T1311" s="4550"/>
      <c r="U1311" s="4550"/>
      <c r="V1311" s="4550"/>
      <c r="W1311" s="4550"/>
      <c r="X1311" s="4550"/>
      <c r="Y1311" s="4550"/>
      <c r="Z1311" s="4550"/>
      <c r="AA1311" s="4893"/>
      <c r="AB1311" s="4550"/>
      <c r="AC1311" s="5050"/>
      <c r="AD1311" s="5083"/>
      <c r="AE1311" s="5050"/>
      <c r="AF1311" s="4550"/>
      <c r="AG1311" s="4550"/>
    </row>
    <row r="1312" spans="1:33" s="6147" customFormat="1" ht="27.95" customHeight="1">
      <c r="A1312" s="7346"/>
      <c r="B1312" s="4550"/>
      <c r="C1312" s="4981"/>
      <c r="D1312" s="4981"/>
      <c r="E1312" s="4981"/>
      <c r="F1312" s="6572"/>
      <c r="G1312" s="4550"/>
      <c r="H1312" s="7819"/>
      <c r="I1312" s="4550"/>
      <c r="J1312" s="7346"/>
      <c r="K1312" s="7254"/>
      <c r="L1312" s="7254"/>
      <c r="M1312" s="4550"/>
      <c r="N1312" s="4550"/>
      <c r="O1312" s="4983"/>
      <c r="P1312" s="4983"/>
      <c r="Q1312" s="7254"/>
      <c r="R1312" s="4550"/>
      <c r="S1312" s="4550"/>
      <c r="T1312" s="4550"/>
      <c r="U1312" s="4550"/>
      <c r="V1312" s="4550"/>
      <c r="W1312" s="4550"/>
      <c r="X1312" s="4550"/>
      <c r="Y1312" s="4550"/>
      <c r="Z1312" s="4550"/>
      <c r="AA1312" s="4893"/>
      <c r="AB1312" s="4550"/>
      <c r="AC1312" s="5050"/>
      <c r="AD1312" s="5083"/>
      <c r="AE1312" s="5050"/>
      <c r="AF1312" s="4550"/>
      <c r="AG1312" s="4550"/>
    </row>
    <row r="1313" spans="1:33" s="6147" customFormat="1" ht="27.95" customHeight="1">
      <c r="A1313" s="7779"/>
      <c r="B1313" s="4550"/>
      <c r="C1313" s="4981"/>
      <c r="D1313" s="4981"/>
      <c r="E1313" s="4981"/>
      <c r="F1313" s="6572"/>
      <c r="G1313" s="4550"/>
      <c r="H1313" s="7754"/>
      <c r="I1313" s="7254"/>
      <c r="J1313" s="7779"/>
      <c r="K1313" s="7254"/>
      <c r="L1313" s="7254"/>
      <c r="M1313" s="4550"/>
      <c r="N1313" s="4550"/>
      <c r="O1313" s="4983"/>
      <c r="P1313" s="4983"/>
      <c r="Q1313" s="4550"/>
      <c r="R1313" s="4550"/>
      <c r="S1313" s="4550"/>
      <c r="T1313" s="4550"/>
      <c r="U1313" s="4550"/>
      <c r="V1313" s="4550"/>
      <c r="W1313" s="4550"/>
      <c r="X1313" s="4550"/>
      <c r="Y1313" s="4550"/>
      <c r="Z1313" s="4550"/>
      <c r="AA1313" s="4893"/>
      <c r="AB1313" s="4550"/>
      <c r="AC1313" s="5050"/>
      <c r="AD1313" s="5083"/>
      <c r="AE1313" s="5050"/>
      <c r="AF1313" s="4550"/>
      <c r="AG1313" s="4550"/>
    </row>
    <row r="1314" spans="1:33" s="6147" customFormat="1" ht="27.95" customHeight="1">
      <c r="A1314" s="7346"/>
      <c r="B1314" s="4550"/>
      <c r="C1314" s="4981"/>
      <c r="D1314" s="4981"/>
      <c r="E1314" s="4981"/>
      <c r="F1314" s="6572"/>
      <c r="G1314" s="4550"/>
      <c r="H1314" s="7754"/>
      <c r="I1314" s="4550"/>
      <c r="J1314" s="4550"/>
      <c r="K1314" s="7254"/>
      <c r="L1314" s="7254"/>
      <c r="M1314" s="7031"/>
      <c r="N1314" s="4550"/>
      <c r="O1314" s="4983"/>
      <c r="P1314" s="4983"/>
      <c r="Q1314" s="7254"/>
      <c r="R1314" s="4550"/>
      <c r="S1314" s="4550"/>
      <c r="T1314" s="4550"/>
      <c r="U1314" s="4550"/>
      <c r="V1314" s="4550"/>
      <c r="W1314" s="4550"/>
      <c r="X1314" s="4550"/>
      <c r="Y1314" s="4550"/>
      <c r="Z1314" s="4550"/>
      <c r="AA1314" s="4893"/>
      <c r="AB1314" s="4550"/>
      <c r="AC1314" s="5050"/>
      <c r="AD1314" s="5083"/>
      <c r="AE1314" s="5050"/>
      <c r="AF1314" s="4550"/>
      <c r="AG1314" s="4550"/>
    </row>
    <row r="1315" spans="1:33" s="6147" customFormat="1" ht="27.95" customHeight="1">
      <c r="A1315" s="7766"/>
      <c r="B1315" s="4550"/>
      <c r="C1315" s="4981"/>
      <c r="D1315" s="4981"/>
      <c r="E1315" s="4981"/>
      <c r="F1315" s="6572"/>
      <c r="G1315" s="4550"/>
      <c r="H1315" s="7819"/>
      <c r="I1315" s="7254"/>
      <c r="J1315" s="7766"/>
      <c r="K1315" s="7254"/>
      <c r="L1315" s="7254"/>
      <c r="M1315" s="4550"/>
      <c r="N1315" s="4550"/>
      <c r="O1315" s="4983"/>
      <c r="P1315" s="4983"/>
      <c r="Q1315" s="7254"/>
      <c r="R1315" s="4550"/>
      <c r="S1315" s="4550"/>
      <c r="T1315" s="4550"/>
      <c r="U1315" s="4550"/>
      <c r="V1315" s="4550"/>
      <c r="W1315" s="4550"/>
      <c r="X1315" s="4550"/>
      <c r="Y1315" s="4550"/>
      <c r="Z1315" s="4550"/>
      <c r="AA1315" s="4893"/>
      <c r="AB1315" s="4550"/>
      <c r="AC1315" s="5050"/>
      <c r="AD1315" s="5083"/>
      <c r="AE1315" s="5050"/>
      <c r="AF1315" s="4550"/>
      <c r="AG1315" s="4550"/>
    </row>
    <row r="1316" spans="1:33" s="6147" customFormat="1" ht="27.95" customHeight="1">
      <c r="A1316" s="7821"/>
      <c r="B1316" s="4550"/>
      <c r="C1316" s="4981"/>
      <c r="D1316" s="4981"/>
      <c r="E1316" s="7081"/>
      <c r="F1316" s="6572"/>
      <c r="G1316" s="4550"/>
      <c r="H1316" s="7822"/>
      <c r="I1316" s="4550"/>
      <c r="J1316" s="4550"/>
      <c r="K1316" s="4550"/>
      <c r="L1316" s="7298"/>
      <c r="M1316" s="4550"/>
      <c r="N1316" s="4550"/>
      <c r="O1316" s="4983"/>
      <c r="P1316" s="4983"/>
      <c r="Q1316" s="4550"/>
      <c r="R1316" s="4550"/>
      <c r="S1316" s="4550"/>
      <c r="T1316" s="4550"/>
      <c r="U1316" s="4550"/>
      <c r="V1316" s="4550"/>
      <c r="W1316" s="4550"/>
      <c r="X1316" s="4550"/>
      <c r="Y1316" s="4550"/>
      <c r="Z1316" s="4550"/>
      <c r="AA1316" s="4893"/>
      <c r="AB1316" s="4550"/>
      <c r="AC1316" s="5050"/>
      <c r="AD1316" s="5083"/>
      <c r="AE1316" s="5050"/>
      <c r="AF1316" s="4550"/>
      <c r="AG1316" s="4550"/>
    </row>
    <row r="1317" spans="1:33" s="6147" customFormat="1" ht="27.95" customHeight="1">
      <c r="A1317" s="7779"/>
      <c r="B1317" s="7779"/>
      <c r="C1317" s="4981"/>
      <c r="D1317" s="4981"/>
      <c r="E1317" s="4981"/>
      <c r="F1317" s="6572"/>
      <c r="G1317" s="4550"/>
      <c r="H1317" s="7823"/>
      <c r="I1317" s="4550"/>
      <c r="J1317" s="7779"/>
      <c r="K1317" s="7298"/>
      <c r="L1317" s="7579"/>
      <c r="M1317" s="4550"/>
      <c r="N1317" s="4550"/>
      <c r="O1317" s="4983"/>
      <c r="P1317" s="4983"/>
      <c r="Q1317" s="7298"/>
      <c r="R1317" s="4550"/>
      <c r="S1317" s="4550"/>
      <c r="T1317" s="4550"/>
      <c r="U1317" s="4550"/>
      <c r="V1317" s="7824"/>
      <c r="W1317" s="4550"/>
      <c r="X1317" s="7824"/>
      <c r="Y1317" s="4550"/>
      <c r="Z1317" s="4550"/>
      <c r="AA1317" s="4893"/>
      <c r="AB1317" s="4550"/>
      <c r="AC1317" s="5050"/>
      <c r="AD1317" s="5083"/>
      <c r="AE1317" s="5050"/>
      <c r="AF1317" s="4550"/>
      <c r="AG1317" s="4550"/>
    </row>
    <row r="1318" spans="1:33" s="6147" customFormat="1" ht="27.95" customHeight="1">
      <c r="A1318" s="7298"/>
      <c r="B1318" s="7592"/>
      <c r="C1318" s="4981"/>
      <c r="D1318" s="4981"/>
      <c r="E1318" s="4981"/>
      <c r="F1318" s="6572"/>
      <c r="G1318" s="4550"/>
      <c r="H1318" s="7823"/>
      <c r="I1318" s="4550"/>
      <c r="J1318" s="7592"/>
      <c r="K1318" s="7362"/>
      <c r="L1318" s="4550"/>
      <c r="M1318" s="4550"/>
      <c r="N1318" s="4550"/>
      <c r="O1318" s="4983"/>
      <c r="P1318" s="4983"/>
      <c r="Q1318" s="7298"/>
      <c r="R1318" s="4550"/>
      <c r="S1318" s="4550"/>
      <c r="T1318" s="4550"/>
      <c r="U1318" s="4550"/>
      <c r="V1318" s="4550"/>
      <c r="W1318" s="4550"/>
      <c r="X1318" s="4550"/>
      <c r="Y1318" s="4550"/>
      <c r="Z1318" s="4550"/>
      <c r="AA1318" s="4893"/>
      <c r="AB1318" s="4550"/>
      <c r="AC1318" s="5050"/>
      <c r="AD1318" s="5083"/>
      <c r="AE1318" s="5050"/>
      <c r="AF1318" s="4550"/>
      <c r="AG1318" s="4550"/>
    </row>
    <row r="1319" spans="1:33" s="6147" customFormat="1" ht="27.95" customHeight="1">
      <c r="A1319" s="7298"/>
      <c r="B1319" s="7420"/>
      <c r="C1319" s="7163"/>
      <c r="D1319" s="7163"/>
      <c r="E1319" s="7163"/>
      <c r="F1319" s="6572"/>
      <c r="G1319" s="3536"/>
      <c r="H1319" s="7823"/>
      <c r="I1319" s="7825"/>
      <c r="J1319" s="7420"/>
      <c r="K1319" s="7298"/>
      <c r="L1319" s="7298"/>
      <c r="M1319" s="4550"/>
      <c r="N1319" s="3536"/>
      <c r="O1319" s="4983"/>
      <c r="P1319" s="4983"/>
      <c r="Q1319" s="7298"/>
      <c r="R1319" s="3536"/>
      <c r="S1319" s="3536"/>
      <c r="T1319" s="3536"/>
      <c r="U1319" s="3536"/>
      <c r="V1319" s="3536"/>
      <c r="W1319" s="3536"/>
      <c r="X1319" s="3536"/>
      <c r="Y1319" s="3536"/>
      <c r="Z1319" s="3536"/>
      <c r="AA1319" s="6705"/>
      <c r="AB1319" s="3536"/>
      <c r="AC1319" s="5050"/>
      <c r="AD1319" s="5083"/>
      <c r="AE1319" s="5050"/>
      <c r="AF1319" s="4550"/>
      <c r="AG1319" s="3536"/>
    </row>
    <row r="1320" spans="1:33" s="6147" customFormat="1" ht="27.95" customHeight="1">
      <c r="A1320" s="7298"/>
      <c r="B1320" s="7298"/>
      <c r="C1320" s="4981"/>
      <c r="D1320" s="4981"/>
      <c r="E1320" s="7081"/>
      <c r="F1320" s="6572"/>
      <c r="G1320" s="4550"/>
      <c r="H1320" s="7823"/>
      <c r="I1320" s="4550"/>
      <c r="J1320" s="7298"/>
      <c r="K1320" s="7298"/>
      <c r="L1320" s="7298"/>
      <c r="M1320" s="4550"/>
      <c r="N1320" s="4550"/>
      <c r="O1320" s="4983"/>
      <c r="P1320" s="4983"/>
      <c r="Q1320" s="7298"/>
      <c r="R1320" s="4550"/>
      <c r="S1320" s="4550"/>
      <c r="T1320" s="4550"/>
      <c r="U1320" s="4550"/>
      <c r="V1320" s="3536"/>
      <c r="W1320" s="4550"/>
      <c r="X1320" s="3536"/>
      <c r="Y1320" s="4550"/>
      <c r="Z1320" s="4550"/>
      <c r="AA1320" s="4893"/>
      <c r="AB1320" s="4550"/>
      <c r="AC1320" s="5050"/>
      <c r="AD1320" s="5083"/>
      <c r="AE1320" s="5050"/>
      <c r="AF1320" s="4550"/>
      <c r="AG1320" s="4550"/>
    </row>
    <row r="1321" spans="1:33" s="6147" customFormat="1" ht="27.95" customHeight="1">
      <c r="A1321" s="7826"/>
      <c r="B1321" s="4550"/>
      <c r="C1321" s="4981"/>
      <c r="D1321" s="4981"/>
      <c r="E1321" s="7081"/>
      <c r="F1321" s="6572"/>
      <c r="G1321" s="4550"/>
      <c r="H1321" s="7827"/>
      <c r="I1321" s="4550"/>
      <c r="J1321" s="4550"/>
      <c r="K1321" s="4550"/>
      <c r="L1321" s="7298"/>
      <c r="M1321" s="4550"/>
      <c r="N1321" s="4550"/>
      <c r="O1321" s="4983"/>
      <c r="P1321" s="4983"/>
      <c r="Q1321" s="4550"/>
      <c r="R1321" s="4550"/>
      <c r="S1321" s="4550"/>
      <c r="T1321" s="4550"/>
      <c r="U1321" s="4550"/>
      <c r="V1321" s="7277"/>
      <c r="W1321" s="4550"/>
      <c r="X1321" s="7277"/>
      <c r="Y1321" s="4550"/>
      <c r="Z1321" s="4550"/>
      <c r="AA1321" s="4893"/>
      <c r="AB1321" s="4550"/>
      <c r="AC1321" s="5050"/>
      <c r="AD1321" s="5083"/>
      <c r="AE1321" s="5050"/>
      <c r="AF1321" s="4550"/>
      <c r="AG1321" s="4550"/>
    </row>
    <row r="1322" spans="1:33" s="6147" customFormat="1" ht="27.95" customHeight="1">
      <c r="A1322" s="7826"/>
      <c r="B1322" s="4550"/>
      <c r="C1322" s="4981"/>
      <c r="D1322" s="4981"/>
      <c r="E1322" s="4981"/>
      <c r="F1322" s="6572"/>
      <c r="G1322" s="4550"/>
      <c r="H1322" s="7827"/>
      <c r="I1322" s="4550"/>
      <c r="J1322" s="7826"/>
      <c r="K1322" s="7826"/>
      <c r="L1322" s="7826"/>
      <c r="M1322" s="7031"/>
      <c r="N1322" s="4550"/>
      <c r="O1322" s="4983"/>
      <c r="P1322" s="4983"/>
      <c r="Q1322" s="7826"/>
      <c r="R1322" s="4550"/>
      <c r="S1322" s="4550"/>
      <c r="T1322" s="4550"/>
      <c r="U1322" s="4550"/>
      <c r="V1322" s="4550"/>
      <c r="W1322" s="4550"/>
      <c r="X1322" s="4550"/>
      <c r="Y1322" s="4550"/>
      <c r="Z1322" s="4550"/>
      <c r="AA1322" s="4893"/>
      <c r="AB1322" s="4550"/>
      <c r="AC1322" s="5050"/>
      <c r="AD1322" s="5083"/>
      <c r="AE1322" s="5050"/>
      <c r="AF1322" s="4550"/>
      <c r="AG1322" s="4550"/>
    </row>
    <row r="1323" spans="1:33" s="6147" customFormat="1" ht="27.95" customHeight="1">
      <c r="A1323" s="7828"/>
      <c r="B1323" s="7272"/>
      <c r="C1323" s="4981"/>
      <c r="D1323" s="4981"/>
      <c r="E1323" s="4981"/>
      <c r="F1323" s="6572"/>
      <c r="G1323" s="4550"/>
      <c r="H1323" s="7827"/>
      <c r="I1323" s="7826"/>
      <c r="J1323" s="7272"/>
      <c r="K1323" s="7826"/>
      <c r="L1323" s="7826"/>
      <c r="M1323" s="4550"/>
      <c r="N1323" s="4550"/>
      <c r="O1323" s="4983"/>
      <c r="P1323" s="4983"/>
      <c r="Q1323" s="7826"/>
      <c r="R1323" s="4550"/>
      <c r="S1323" s="4550"/>
      <c r="T1323" s="4550"/>
      <c r="U1323" s="4550"/>
      <c r="V1323" s="4550"/>
      <c r="W1323" s="4550"/>
      <c r="X1323" s="4550"/>
      <c r="Y1323" s="4550"/>
      <c r="Z1323" s="4550"/>
      <c r="AA1323" s="4893"/>
      <c r="AB1323" s="4550"/>
      <c r="AC1323" s="5050"/>
      <c r="AD1323" s="5083"/>
      <c r="AE1323" s="5050"/>
      <c r="AF1323" s="4550"/>
      <c r="AG1323" s="4550"/>
    </row>
    <row r="1324" spans="1:33" s="6147" customFormat="1" ht="27.95" customHeight="1">
      <c r="A1324" s="7577"/>
      <c r="B1324" s="4550"/>
      <c r="C1324" s="4981"/>
      <c r="D1324" s="4981"/>
      <c r="E1324" s="7081"/>
      <c r="F1324" s="6572"/>
      <c r="G1324" s="4550"/>
      <c r="H1324" s="7829"/>
      <c r="I1324" s="4550"/>
      <c r="J1324" s="4550"/>
      <c r="K1324" s="4550"/>
      <c r="L1324" s="7577"/>
      <c r="M1324" s="4550"/>
      <c r="N1324" s="4550"/>
      <c r="O1324" s="4983"/>
      <c r="P1324" s="4983"/>
      <c r="Q1324" s="4550"/>
      <c r="R1324" s="4550"/>
      <c r="S1324" s="4550"/>
      <c r="T1324" s="4550"/>
      <c r="U1324" s="4550"/>
      <c r="V1324" s="4550"/>
      <c r="W1324" s="4550"/>
      <c r="X1324" s="4550"/>
      <c r="Y1324" s="4550"/>
      <c r="Z1324" s="4550"/>
      <c r="AA1324" s="4893"/>
      <c r="AB1324" s="4550"/>
      <c r="AC1324" s="5050"/>
      <c r="AD1324" s="5083"/>
      <c r="AE1324" s="5050"/>
      <c r="AF1324" s="4550"/>
      <c r="AG1324" s="4550"/>
    </row>
    <row r="1325" spans="1:33" s="6147" customFormat="1" ht="27.95" customHeight="1">
      <c r="A1325" s="7331"/>
      <c r="B1325" s="4550"/>
      <c r="C1325" s="4981"/>
      <c r="D1325" s="4981"/>
      <c r="E1325" s="4981"/>
      <c r="F1325" s="6572"/>
      <c r="G1325" s="4550"/>
      <c r="H1325" s="7829"/>
      <c r="I1325" s="4550"/>
      <c r="J1325" s="4550"/>
      <c r="K1325" s="4550"/>
      <c r="L1325" s="7577"/>
      <c r="M1325" s="4550"/>
      <c r="N1325" s="4550"/>
      <c r="O1325" s="4983"/>
      <c r="P1325" s="4983"/>
      <c r="Q1325" s="4550"/>
      <c r="R1325" s="4550"/>
      <c r="S1325" s="4550"/>
      <c r="T1325" s="4550"/>
      <c r="U1325" s="4550"/>
      <c r="V1325" s="4550"/>
      <c r="W1325" s="4550"/>
      <c r="X1325" s="4550"/>
      <c r="Y1325" s="4550"/>
      <c r="Z1325" s="4550"/>
      <c r="AA1325" s="4893"/>
      <c r="AB1325" s="4550"/>
      <c r="AC1325" s="5050"/>
      <c r="AD1325" s="5083"/>
      <c r="AE1325" s="5050"/>
      <c r="AF1325" s="4550"/>
      <c r="AG1325" s="4550"/>
    </row>
    <row r="1326" spans="1:33" s="6147" customFormat="1" ht="27.95" customHeight="1">
      <c r="A1326" s="7577"/>
      <c r="B1326" s="4550"/>
      <c r="C1326" s="4981"/>
      <c r="D1326" s="4981"/>
      <c r="E1326" s="7081"/>
      <c r="F1326" s="6572"/>
      <c r="G1326" s="4550"/>
      <c r="H1326" s="7829"/>
      <c r="I1326" s="4550"/>
      <c r="J1326" s="4550"/>
      <c r="K1326" s="4550"/>
      <c r="L1326" s="7577"/>
      <c r="M1326" s="4550"/>
      <c r="N1326" s="4550"/>
      <c r="O1326" s="4983"/>
      <c r="P1326" s="4983"/>
      <c r="Q1326" s="4550"/>
      <c r="R1326" s="4550"/>
      <c r="S1326" s="4550"/>
      <c r="T1326" s="4550"/>
      <c r="U1326" s="4550"/>
      <c r="V1326" s="4550"/>
      <c r="W1326" s="4550"/>
      <c r="X1326" s="4550"/>
      <c r="Y1326" s="4550"/>
      <c r="Z1326" s="4550"/>
      <c r="AA1326" s="4893"/>
      <c r="AB1326" s="4550"/>
      <c r="AC1326" s="5050"/>
      <c r="AD1326" s="5083"/>
      <c r="AE1326" s="5050"/>
      <c r="AF1326" s="4550"/>
      <c r="AG1326" s="4550"/>
    </row>
    <row r="1327" spans="1:33" s="6147" customFormat="1" ht="27.95" customHeight="1">
      <c r="A1327" s="7779"/>
      <c r="B1327" s="7779"/>
      <c r="C1327" s="4981"/>
      <c r="D1327" s="4981"/>
      <c r="E1327" s="4981"/>
      <c r="F1327" s="6572"/>
      <c r="G1327" s="4550"/>
      <c r="H1327" s="7829"/>
      <c r="I1327" s="4550"/>
      <c r="J1327" s="7779"/>
      <c r="K1327" s="4550"/>
      <c r="L1327" s="7577"/>
      <c r="M1327" s="4550"/>
      <c r="N1327" s="4550"/>
      <c r="O1327" s="4983"/>
      <c r="P1327" s="4983"/>
      <c r="Q1327" s="4550"/>
      <c r="R1327" s="4550"/>
      <c r="S1327" s="4550"/>
      <c r="T1327" s="4550"/>
      <c r="U1327" s="4550"/>
      <c r="V1327" s="4550"/>
      <c r="W1327" s="4550"/>
      <c r="X1327" s="4550"/>
      <c r="Y1327" s="4550"/>
      <c r="Z1327" s="4550"/>
      <c r="AA1327" s="4893"/>
      <c r="AB1327" s="4550"/>
      <c r="AC1327" s="5050"/>
      <c r="AD1327" s="5083"/>
      <c r="AE1327" s="5050"/>
      <c r="AF1327" s="4550"/>
      <c r="AG1327" s="4550"/>
    </row>
    <row r="1328" spans="1:33" s="6147" customFormat="1" ht="27.95" customHeight="1">
      <c r="A1328" s="7577"/>
      <c r="B1328" s="4550"/>
      <c r="C1328" s="4981"/>
      <c r="D1328" s="4981"/>
      <c r="E1328" s="7081"/>
      <c r="F1328" s="6572"/>
      <c r="G1328" s="4550"/>
      <c r="H1328" s="7829"/>
      <c r="I1328" s="4550"/>
      <c r="J1328" s="4550"/>
      <c r="K1328" s="4550"/>
      <c r="L1328" s="7577"/>
      <c r="M1328" s="4550"/>
      <c r="N1328" s="4550"/>
      <c r="O1328" s="4983"/>
      <c r="P1328" s="4983"/>
      <c r="Q1328" s="4550"/>
      <c r="R1328" s="4550"/>
      <c r="S1328" s="4550"/>
      <c r="T1328" s="4550"/>
      <c r="U1328" s="4550"/>
      <c r="V1328" s="4550"/>
      <c r="W1328" s="4550"/>
      <c r="X1328" s="4550"/>
      <c r="Y1328" s="4550"/>
      <c r="Z1328" s="4550"/>
      <c r="AA1328" s="4893"/>
      <c r="AB1328" s="4550"/>
      <c r="AC1328" s="5050"/>
      <c r="AD1328" s="5083"/>
      <c r="AE1328" s="5050"/>
      <c r="AF1328" s="4550"/>
      <c r="AG1328" s="4550"/>
    </row>
    <row r="1329" spans="1:33" s="6147" customFormat="1" ht="27.95" customHeight="1">
      <c r="A1329" s="7779"/>
      <c r="B1329" s="4550"/>
      <c r="C1329" s="4981"/>
      <c r="D1329" s="4981"/>
      <c r="E1329" s="4981"/>
      <c r="F1329" s="6572"/>
      <c r="G1329" s="4550"/>
      <c r="H1329" s="7823"/>
      <c r="I1329" s="4550"/>
      <c r="J1329" s="4550"/>
      <c r="K1329" s="4550"/>
      <c r="L1329" s="7577"/>
      <c r="M1329" s="4550"/>
      <c r="N1329" s="4550"/>
      <c r="O1329" s="4983"/>
      <c r="P1329" s="4983"/>
      <c r="Q1329" s="4550"/>
      <c r="R1329" s="4550"/>
      <c r="S1329" s="4550"/>
      <c r="T1329" s="4550"/>
      <c r="U1329" s="4550"/>
      <c r="V1329" s="4550"/>
      <c r="W1329" s="4550"/>
      <c r="X1329" s="4550"/>
      <c r="Y1329" s="4550"/>
      <c r="Z1329" s="4550"/>
      <c r="AA1329" s="4893"/>
      <c r="AB1329" s="4550"/>
      <c r="AC1329" s="5050"/>
      <c r="AD1329" s="5083"/>
      <c r="AE1329" s="5050"/>
      <c r="AF1329" s="4550"/>
      <c r="AG1329" s="4550"/>
    </row>
    <row r="1330" spans="1:33" s="6147" customFormat="1" ht="27.95" customHeight="1">
      <c r="A1330" s="7577"/>
      <c r="B1330" s="4550"/>
      <c r="C1330" s="4981"/>
      <c r="D1330" s="4981"/>
      <c r="E1330" s="7081"/>
      <c r="F1330" s="6572"/>
      <c r="G1330" s="4550"/>
      <c r="H1330" s="7829"/>
      <c r="I1330" s="4550"/>
      <c r="J1330" s="4550"/>
      <c r="K1330" s="4550"/>
      <c r="L1330" s="7577"/>
      <c r="M1330" s="4550"/>
      <c r="N1330" s="4550"/>
      <c r="O1330" s="4983"/>
      <c r="P1330" s="4983"/>
      <c r="Q1330" s="4550"/>
      <c r="R1330" s="4550"/>
      <c r="S1330" s="4550"/>
      <c r="T1330" s="4550"/>
      <c r="U1330" s="4550"/>
      <c r="V1330" s="6435"/>
      <c r="W1330" s="4550"/>
      <c r="X1330" s="6435"/>
      <c r="Y1330" s="4550"/>
      <c r="Z1330" s="4550"/>
      <c r="AA1330" s="4893"/>
      <c r="AB1330" s="4550"/>
      <c r="AC1330" s="5050"/>
      <c r="AD1330" s="5083"/>
      <c r="AE1330" s="5050"/>
      <c r="AF1330" s="4550"/>
      <c r="AG1330" s="4550"/>
    </row>
    <row r="1331" spans="1:33" s="6147" customFormat="1" ht="27.95" customHeight="1">
      <c r="A1331" s="7577"/>
      <c r="B1331" s="4550"/>
      <c r="C1331" s="4981"/>
      <c r="D1331" s="4981"/>
      <c r="E1331" s="4981"/>
      <c r="F1331" s="6572"/>
      <c r="G1331" s="4550"/>
      <c r="H1331" s="7829"/>
      <c r="I1331" s="4550"/>
      <c r="J1331" s="4550"/>
      <c r="K1331" s="4550"/>
      <c r="L1331" s="7577"/>
      <c r="M1331" s="4550"/>
      <c r="N1331" s="4550"/>
      <c r="O1331" s="4983"/>
      <c r="P1331" s="4983"/>
      <c r="Q1331" s="4550"/>
      <c r="R1331" s="4550"/>
      <c r="S1331" s="4550"/>
      <c r="T1331" s="4550"/>
      <c r="U1331" s="4550"/>
      <c r="V1331" s="4550"/>
      <c r="W1331" s="4550"/>
      <c r="X1331" s="4550"/>
      <c r="Y1331" s="4550"/>
      <c r="Z1331" s="4550"/>
      <c r="AA1331" s="4893"/>
      <c r="AB1331" s="4550"/>
      <c r="AC1331" s="5050"/>
      <c r="AD1331" s="5083"/>
      <c r="AE1331" s="5050"/>
      <c r="AF1331" s="4550"/>
      <c r="AG1331" s="4550"/>
    </row>
    <row r="1332" spans="1:33" s="6147" customFormat="1" ht="27.95" customHeight="1">
      <c r="A1332" s="7830"/>
      <c r="B1332" s="4550"/>
      <c r="C1332" s="4981"/>
      <c r="D1332" s="4981"/>
      <c r="E1332" s="4981"/>
      <c r="F1332" s="6572"/>
      <c r="G1332" s="4550"/>
      <c r="H1332" s="7831"/>
      <c r="I1332" s="4550"/>
      <c r="J1332" s="4550"/>
      <c r="K1332" s="4550"/>
      <c r="L1332" s="7577"/>
      <c r="M1332" s="4550"/>
      <c r="N1332" s="4550"/>
      <c r="O1332" s="4983"/>
      <c r="P1332" s="4983"/>
      <c r="Q1332" s="4550"/>
      <c r="R1332" s="4550"/>
      <c r="S1332" s="4550"/>
      <c r="T1332" s="4550"/>
      <c r="U1332" s="4550"/>
      <c r="V1332" s="4550"/>
      <c r="W1332" s="4550"/>
      <c r="X1332" s="4550"/>
      <c r="Y1332" s="4550"/>
      <c r="Z1332" s="4550"/>
      <c r="AA1332" s="4893"/>
      <c r="AB1332" s="4550"/>
      <c r="AC1332" s="5050"/>
      <c r="AD1332" s="5083"/>
      <c r="AE1332" s="5050"/>
      <c r="AF1332" s="4550"/>
      <c r="AG1332" s="4550"/>
    </row>
    <row r="1333" spans="1:33" s="6147" customFormat="1" ht="27.95" customHeight="1">
      <c r="A1333" s="7585"/>
      <c r="B1333" s="4550"/>
      <c r="C1333" s="4981"/>
      <c r="D1333" s="4981"/>
      <c r="E1333" s="4981"/>
      <c r="F1333" s="6572"/>
      <c r="G1333" s="4550"/>
      <c r="H1333" s="7831"/>
      <c r="I1333" s="4550"/>
      <c r="J1333" s="4550"/>
      <c r="K1333" s="4550"/>
      <c r="L1333" s="5600"/>
      <c r="M1333" s="7031"/>
      <c r="N1333" s="4550"/>
      <c r="O1333" s="4983"/>
      <c r="P1333" s="4983"/>
      <c r="Q1333" s="4550"/>
      <c r="R1333" s="4550"/>
      <c r="S1333" s="4550"/>
      <c r="T1333" s="4550"/>
      <c r="U1333" s="4550"/>
      <c r="V1333" s="4550"/>
      <c r="W1333" s="4550"/>
      <c r="X1333" s="4550"/>
      <c r="Y1333" s="4550"/>
      <c r="Z1333" s="4550"/>
      <c r="AA1333" s="4893"/>
      <c r="AB1333" s="4550"/>
      <c r="AC1333" s="5050"/>
      <c r="AD1333" s="5083"/>
      <c r="AE1333" s="5050"/>
      <c r="AF1333" s="4550"/>
      <c r="AG1333" s="4550"/>
    </row>
    <row r="1334" spans="1:33" s="6147" customFormat="1" ht="27.95" customHeight="1">
      <c r="A1334" s="7830"/>
      <c r="B1334" s="4550"/>
      <c r="C1334" s="4981"/>
      <c r="D1334" s="4981"/>
      <c r="E1334" s="4981"/>
      <c r="F1334" s="6572"/>
      <c r="G1334" s="4550"/>
      <c r="H1334" s="7831"/>
      <c r="I1334" s="4550"/>
      <c r="J1334" s="4550"/>
      <c r="K1334" s="4550"/>
      <c r="L1334" s="7830"/>
      <c r="M1334" s="4550"/>
      <c r="N1334" s="4550"/>
      <c r="O1334" s="4983"/>
      <c r="P1334" s="4983"/>
      <c r="Q1334" s="4550"/>
      <c r="R1334" s="4550"/>
      <c r="S1334" s="4550"/>
      <c r="T1334" s="4550"/>
      <c r="U1334" s="4550"/>
      <c r="V1334" s="4550"/>
      <c r="W1334" s="4550"/>
      <c r="X1334" s="4550"/>
      <c r="Y1334" s="4550"/>
      <c r="Z1334" s="4550"/>
      <c r="AA1334" s="4893"/>
      <c r="AB1334" s="4550"/>
      <c r="AC1334" s="5050"/>
      <c r="AD1334" s="5083"/>
      <c r="AE1334" s="5050"/>
      <c r="AF1334" s="4550"/>
      <c r="AG1334" s="4550"/>
    </row>
    <row r="1335" spans="1:33" s="6147" customFormat="1" ht="27.95" customHeight="1">
      <c r="A1335" s="7830"/>
      <c r="B1335" s="4550"/>
      <c r="C1335" s="4981"/>
      <c r="D1335" s="4981"/>
      <c r="E1335" s="7081"/>
      <c r="F1335" s="6572"/>
      <c r="G1335" s="4550"/>
      <c r="H1335" s="7831"/>
      <c r="I1335" s="4550"/>
      <c r="J1335" s="4550"/>
      <c r="K1335" s="4550"/>
      <c r="L1335" s="7830"/>
      <c r="M1335" s="4550"/>
      <c r="N1335" s="4550"/>
      <c r="O1335" s="4983"/>
      <c r="P1335" s="4983"/>
      <c r="Q1335" s="4550"/>
      <c r="R1335" s="4550"/>
      <c r="S1335" s="4550"/>
      <c r="T1335" s="4550"/>
      <c r="U1335" s="4550"/>
      <c r="V1335" s="4550"/>
      <c r="W1335" s="4550"/>
      <c r="X1335" s="4550"/>
      <c r="Y1335" s="4550"/>
      <c r="Z1335" s="4550"/>
      <c r="AA1335" s="4893"/>
      <c r="AB1335" s="4550"/>
      <c r="AC1335" s="5050"/>
      <c r="AD1335" s="5083"/>
      <c r="AE1335" s="5050"/>
      <c r="AF1335" s="4550"/>
      <c r="AG1335" s="4550"/>
    </row>
    <row r="1336" spans="1:33" s="6147" customFormat="1" ht="27.95" customHeight="1">
      <c r="A1336" s="7830"/>
      <c r="B1336" s="4550"/>
      <c r="C1336" s="4981"/>
      <c r="D1336" s="4981"/>
      <c r="E1336" s="4981"/>
      <c r="F1336" s="6572"/>
      <c r="G1336" s="4550"/>
      <c r="H1336" s="7831"/>
      <c r="I1336" s="4550"/>
      <c r="J1336" s="4550"/>
      <c r="K1336" s="4550"/>
      <c r="L1336" s="7830"/>
      <c r="M1336" s="4550"/>
      <c r="N1336" s="4550"/>
      <c r="O1336" s="4983"/>
      <c r="P1336" s="4983"/>
      <c r="Q1336" s="4550"/>
      <c r="R1336" s="4550"/>
      <c r="S1336" s="4550"/>
      <c r="T1336" s="4550"/>
      <c r="U1336" s="4550"/>
      <c r="V1336" s="4550"/>
      <c r="W1336" s="4550"/>
      <c r="X1336" s="4550"/>
      <c r="Y1336" s="4550"/>
      <c r="Z1336" s="4550"/>
      <c r="AA1336" s="4893"/>
      <c r="AB1336" s="4550"/>
      <c r="AC1336" s="5050"/>
      <c r="AD1336" s="5083"/>
      <c r="AE1336" s="5050"/>
      <c r="AF1336" s="4550"/>
      <c r="AG1336" s="4550"/>
    </row>
    <row r="1337" spans="1:33" s="6147" customFormat="1" ht="27.95" customHeight="1">
      <c r="A1337" s="7766"/>
      <c r="B1337" s="4550"/>
      <c r="C1337" s="4981"/>
      <c r="D1337" s="4981"/>
      <c r="E1337" s="4981"/>
      <c r="F1337" s="6572"/>
      <c r="G1337" s="4550"/>
      <c r="H1337" s="7831"/>
      <c r="I1337" s="4550"/>
      <c r="J1337" s="4550"/>
      <c r="K1337" s="4550"/>
      <c r="L1337" s="7830"/>
      <c r="M1337" s="4550"/>
      <c r="N1337" s="4550"/>
      <c r="O1337" s="4983"/>
      <c r="P1337" s="4983"/>
      <c r="Q1337" s="4550"/>
      <c r="R1337" s="4550"/>
      <c r="S1337" s="4550"/>
      <c r="T1337" s="4550"/>
      <c r="U1337" s="4550"/>
      <c r="V1337" s="4550"/>
      <c r="W1337" s="4550"/>
      <c r="X1337" s="4550"/>
      <c r="Y1337" s="4550"/>
      <c r="Z1337" s="4550"/>
      <c r="AA1337" s="4893"/>
      <c r="AB1337" s="4550"/>
      <c r="AC1337" s="5050"/>
      <c r="AD1337" s="5083"/>
      <c r="AE1337" s="5050"/>
      <c r="AF1337" s="4550"/>
      <c r="AG1337" s="4550"/>
    </row>
    <row r="1338" spans="1:33" s="6147" customFormat="1" ht="27.95" customHeight="1">
      <c r="A1338" s="7599"/>
      <c r="B1338" s="4550"/>
      <c r="C1338" s="4981"/>
      <c r="D1338" s="4981"/>
      <c r="E1338" s="7081"/>
      <c r="F1338" s="6572"/>
      <c r="G1338" s="4550"/>
      <c r="H1338" s="7831"/>
      <c r="I1338" s="4550"/>
      <c r="J1338" s="4550"/>
      <c r="K1338" s="4550"/>
      <c r="L1338" s="7830"/>
      <c r="M1338" s="4550"/>
      <c r="N1338" s="4550"/>
      <c r="O1338" s="4983"/>
      <c r="P1338" s="4983"/>
      <c r="Q1338" s="4550"/>
      <c r="R1338" s="4550"/>
      <c r="S1338" s="4550"/>
      <c r="T1338" s="4550"/>
      <c r="U1338" s="4550"/>
      <c r="V1338" s="4550"/>
      <c r="W1338" s="4550"/>
      <c r="X1338" s="4550"/>
      <c r="Y1338" s="4550"/>
      <c r="Z1338" s="4550"/>
      <c r="AA1338" s="4893"/>
      <c r="AB1338" s="4550"/>
      <c r="AC1338" s="5050"/>
      <c r="AD1338" s="5083"/>
      <c r="AE1338" s="5050"/>
      <c r="AF1338" s="4550"/>
      <c r="AG1338" s="4550"/>
    </row>
    <row r="1339" spans="1:33" s="6147" customFormat="1" ht="27.95" customHeight="1">
      <c r="A1339" s="7830"/>
      <c r="B1339" s="7178"/>
      <c r="C1339" s="4981"/>
      <c r="D1339" s="4981"/>
      <c r="E1339" s="4981"/>
      <c r="F1339" s="6572"/>
      <c r="G1339" s="4550"/>
      <c r="H1339" s="7831"/>
      <c r="I1339" s="4550"/>
      <c r="J1339" s="7178"/>
      <c r="K1339" s="4550"/>
      <c r="L1339" s="7830"/>
      <c r="M1339" s="4550"/>
      <c r="N1339" s="4550"/>
      <c r="O1339" s="4983"/>
      <c r="P1339" s="4983"/>
      <c r="Q1339" s="4550"/>
      <c r="R1339" s="4550"/>
      <c r="S1339" s="4550"/>
      <c r="T1339" s="4550"/>
      <c r="U1339" s="4550"/>
      <c r="V1339" s="4550"/>
      <c r="W1339" s="4550"/>
      <c r="X1339" s="4550"/>
      <c r="Y1339" s="4550"/>
      <c r="Z1339" s="4550"/>
      <c r="AA1339" s="4893"/>
      <c r="AB1339" s="4550"/>
      <c r="AC1339" s="5050"/>
      <c r="AD1339" s="5083"/>
      <c r="AE1339" s="5050"/>
      <c r="AF1339" s="4550"/>
      <c r="AG1339" s="4550"/>
    </row>
    <row r="1340" spans="1:33" s="6147" customFormat="1" ht="27.95" customHeight="1">
      <c r="A1340" s="7830"/>
      <c r="B1340" s="4550"/>
      <c r="C1340" s="4981"/>
      <c r="D1340" s="4981"/>
      <c r="E1340" s="4981"/>
      <c r="F1340" s="6572"/>
      <c r="G1340" s="4550"/>
      <c r="H1340" s="7831"/>
      <c r="I1340" s="4550"/>
      <c r="J1340" s="4550"/>
      <c r="K1340" s="4550"/>
      <c r="L1340" s="7830"/>
      <c r="M1340" s="4550"/>
      <c r="N1340" s="4550"/>
      <c r="O1340" s="4983"/>
      <c r="P1340" s="4983"/>
      <c r="Q1340" s="4550"/>
      <c r="R1340" s="4550"/>
      <c r="S1340" s="4550"/>
      <c r="T1340" s="4550"/>
      <c r="U1340" s="4550"/>
      <c r="V1340" s="4550"/>
      <c r="W1340" s="4550"/>
      <c r="X1340" s="4550"/>
      <c r="Y1340" s="4550"/>
      <c r="Z1340" s="4550"/>
      <c r="AA1340" s="4893"/>
      <c r="AB1340" s="4550"/>
      <c r="AC1340" s="5050"/>
      <c r="AD1340" s="5083"/>
      <c r="AE1340" s="5050"/>
      <c r="AF1340" s="4550"/>
      <c r="AG1340" s="4550"/>
    </row>
    <row r="1341" spans="1:33" s="6147" customFormat="1" ht="27.95" customHeight="1">
      <c r="A1341" s="7251"/>
      <c r="B1341" s="4550"/>
      <c r="C1341" s="4981"/>
      <c r="D1341" s="4981"/>
      <c r="E1341" s="4981"/>
      <c r="F1341" s="6572"/>
      <c r="G1341" s="4550"/>
      <c r="H1341" s="7831"/>
      <c r="I1341" s="4550"/>
      <c r="J1341" s="4550"/>
      <c r="K1341" s="4550"/>
      <c r="L1341" s="7830"/>
      <c r="M1341" s="4550"/>
      <c r="N1341" s="4550"/>
      <c r="O1341" s="4983"/>
      <c r="P1341" s="4983"/>
      <c r="Q1341" s="4550"/>
      <c r="R1341" s="4550"/>
      <c r="S1341" s="4550"/>
      <c r="T1341" s="4550"/>
      <c r="U1341" s="4550"/>
      <c r="V1341" s="4550"/>
      <c r="W1341" s="4550"/>
      <c r="X1341" s="7028"/>
      <c r="Y1341" s="4550"/>
      <c r="Z1341" s="4550"/>
      <c r="AA1341" s="4893"/>
      <c r="AB1341" s="4550"/>
      <c r="AC1341" s="5050"/>
      <c r="AD1341" s="5083"/>
      <c r="AE1341" s="5050"/>
      <c r="AF1341" s="4550"/>
      <c r="AG1341" s="4550"/>
    </row>
    <row r="1342" spans="1:33" s="6147" customFormat="1" ht="27.95" customHeight="1">
      <c r="A1342" s="7769"/>
      <c r="B1342" s="4550"/>
      <c r="C1342" s="4981"/>
      <c r="D1342" s="4981"/>
      <c r="E1342" s="4981"/>
      <c r="F1342" s="6572"/>
      <c r="G1342" s="4550"/>
      <c r="H1342" s="7831"/>
      <c r="I1342" s="4550"/>
      <c r="J1342" s="4550"/>
      <c r="K1342" s="4550"/>
      <c r="L1342" s="7830"/>
      <c r="M1342" s="7031"/>
      <c r="N1342" s="4550"/>
      <c r="O1342" s="4983"/>
      <c r="P1342" s="4983"/>
      <c r="Q1342" s="4550"/>
      <c r="R1342" s="4550"/>
      <c r="S1342" s="4550"/>
      <c r="T1342" s="4550"/>
      <c r="U1342" s="4550"/>
      <c r="V1342" s="4550"/>
      <c r="W1342" s="4550"/>
      <c r="X1342" s="4550"/>
      <c r="Y1342" s="4550"/>
      <c r="Z1342" s="4550"/>
      <c r="AA1342" s="4893"/>
      <c r="AB1342" s="4550"/>
      <c r="AC1342" s="5050"/>
      <c r="AD1342" s="5083"/>
      <c r="AE1342" s="5050"/>
      <c r="AF1342" s="4550"/>
      <c r="AG1342" s="4550"/>
    </row>
    <row r="1343" spans="1:33" s="6147" customFormat="1" ht="27.95" customHeight="1">
      <c r="A1343" s="7830"/>
      <c r="B1343" s="4550"/>
      <c r="C1343" s="4981"/>
      <c r="D1343" s="4981"/>
      <c r="E1343" s="4981"/>
      <c r="F1343" s="6572"/>
      <c r="G1343" s="4550"/>
      <c r="H1343" s="7831"/>
      <c r="I1343" s="4550"/>
      <c r="J1343" s="4550"/>
      <c r="K1343" s="4550"/>
      <c r="L1343" s="7830"/>
      <c r="M1343" s="4550"/>
      <c r="N1343" s="4550"/>
      <c r="O1343" s="4983"/>
      <c r="P1343" s="4983"/>
      <c r="Q1343" s="4550"/>
      <c r="R1343" s="4550"/>
      <c r="S1343" s="4550"/>
      <c r="T1343" s="4550"/>
      <c r="U1343" s="4550"/>
      <c r="V1343" s="4550"/>
      <c r="W1343" s="4550"/>
      <c r="X1343" s="4550"/>
      <c r="Y1343" s="4550"/>
      <c r="Z1343" s="4550"/>
      <c r="AA1343" s="4893"/>
      <c r="AB1343" s="4550"/>
      <c r="AC1343" s="5050"/>
      <c r="AD1343" s="5083"/>
      <c r="AE1343" s="5050"/>
      <c r="AF1343" s="4550"/>
      <c r="AG1343" s="4550"/>
    </row>
    <row r="1344" spans="1:33" s="6147" customFormat="1" ht="27.95" customHeight="1">
      <c r="A1344" s="7830"/>
      <c r="B1344" s="4550"/>
      <c r="C1344" s="4981"/>
      <c r="D1344" s="4981"/>
      <c r="E1344" s="4981"/>
      <c r="F1344" s="6572"/>
      <c r="G1344" s="4550"/>
      <c r="H1344" s="7831"/>
      <c r="I1344" s="4550"/>
      <c r="J1344" s="4550"/>
      <c r="K1344" s="4550"/>
      <c r="L1344" s="7830"/>
      <c r="M1344" s="4550"/>
      <c r="N1344" s="4550"/>
      <c r="O1344" s="4983"/>
      <c r="P1344" s="4983"/>
      <c r="Q1344" s="4550"/>
      <c r="R1344" s="4550"/>
      <c r="S1344" s="4550"/>
      <c r="T1344" s="4550"/>
      <c r="U1344" s="4550"/>
      <c r="V1344" s="4550"/>
      <c r="W1344" s="4550"/>
      <c r="X1344" s="4550"/>
      <c r="Y1344" s="4550"/>
      <c r="Z1344" s="4550"/>
      <c r="AA1344" s="4893"/>
      <c r="AB1344" s="4550"/>
      <c r="AC1344" s="5050"/>
      <c r="AD1344" s="5083"/>
      <c r="AE1344" s="5050"/>
      <c r="AF1344" s="4550"/>
      <c r="AG1344" s="4550"/>
    </row>
    <row r="1345" spans="1:33" s="6147" customFormat="1" ht="27.95" customHeight="1">
      <c r="A1345" s="7344"/>
      <c r="B1345" s="4550"/>
      <c r="C1345" s="4981"/>
      <c r="D1345" s="4981"/>
      <c r="E1345" s="4981"/>
      <c r="F1345" s="6572"/>
      <c r="G1345" s="4550"/>
      <c r="H1345" s="7831"/>
      <c r="I1345" s="4550"/>
      <c r="J1345" s="4550"/>
      <c r="K1345" s="4550"/>
      <c r="L1345" s="7830"/>
      <c r="M1345" s="4550"/>
      <c r="N1345" s="4550"/>
      <c r="O1345" s="4983"/>
      <c r="P1345" s="4983"/>
      <c r="Q1345" s="4550"/>
      <c r="R1345" s="4550"/>
      <c r="S1345" s="4550"/>
      <c r="T1345" s="4550"/>
      <c r="U1345" s="4550"/>
      <c r="V1345" s="4550"/>
      <c r="W1345" s="4550"/>
      <c r="X1345" s="4550"/>
      <c r="Y1345" s="4550"/>
      <c r="Z1345" s="4550"/>
      <c r="AA1345" s="4893"/>
      <c r="AB1345" s="4550"/>
      <c r="AC1345" s="5050"/>
      <c r="AD1345" s="5083"/>
      <c r="AE1345" s="5050"/>
      <c r="AF1345" s="4550"/>
      <c r="AG1345" s="4550"/>
    </row>
    <row r="1346" spans="1:33" s="6147" customFormat="1" ht="27.95" customHeight="1">
      <c r="A1346" s="7830"/>
      <c r="B1346" s="4550"/>
      <c r="C1346" s="4981"/>
      <c r="D1346" s="4981"/>
      <c r="E1346" s="4981"/>
      <c r="F1346" s="6572"/>
      <c r="G1346" s="4550"/>
      <c r="H1346" s="7831"/>
      <c r="I1346" s="4550"/>
      <c r="J1346" s="4550"/>
      <c r="K1346" s="4550"/>
      <c r="L1346" s="7830"/>
      <c r="M1346" s="7031"/>
      <c r="N1346" s="4550"/>
      <c r="O1346" s="4983"/>
      <c r="P1346" s="4983"/>
      <c r="Q1346" s="4550"/>
      <c r="R1346" s="4550"/>
      <c r="S1346" s="4550"/>
      <c r="T1346" s="4550"/>
      <c r="U1346" s="4550"/>
      <c r="V1346" s="4550"/>
      <c r="W1346" s="4550"/>
      <c r="X1346" s="4550"/>
      <c r="Y1346" s="4550"/>
      <c r="Z1346" s="4550"/>
      <c r="AA1346" s="4893"/>
      <c r="AB1346" s="4550"/>
      <c r="AC1346" s="5050"/>
      <c r="AD1346" s="5083"/>
      <c r="AE1346" s="5050"/>
      <c r="AF1346" s="4550"/>
      <c r="AG1346" s="4550"/>
    </row>
    <row r="1347" spans="1:33" s="6147" customFormat="1" ht="27.95" customHeight="1">
      <c r="A1347" s="7830"/>
      <c r="B1347" s="4550"/>
      <c r="C1347" s="4981"/>
      <c r="D1347" s="4981"/>
      <c r="E1347" s="4981"/>
      <c r="F1347" s="6572"/>
      <c r="G1347" s="4550"/>
      <c r="H1347" s="7831"/>
      <c r="I1347" s="4550"/>
      <c r="J1347" s="4550"/>
      <c r="K1347" s="4550"/>
      <c r="L1347" s="7830"/>
      <c r="M1347" s="4550"/>
      <c r="N1347" s="4550"/>
      <c r="O1347" s="4983"/>
      <c r="P1347" s="4983"/>
      <c r="Q1347" s="4550"/>
      <c r="R1347" s="4550"/>
      <c r="S1347" s="4550"/>
      <c r="T1347" s="4550"/>
      <c r="U1347" s="4550"/>
      <c r="V1347" s="4550"/>
      <c r="W1347" s="4550"/>
      <c r="X1347" s="4550"/>
      <c r="Y1347" s="4550"/>
      <c r="Z1347" s="4550"/>
      <c r="AA1347" s="4893"/>
      <c r="AB1347" s="4550"/>
      <c r="AC1347" s="5050"/>
      <c r="AD1347" s="5083"/>
      <c r="AE1347" s="5050"/>
      <c r="AF1347" s="4550"/>
      <c r="AG1347" s="4550"/>
    </row>
    <row r="1348" spans="1:33" s="6147" customFormat="1" ht="27.95" customHeight="1">
      <c r="A1348" s="7832"/>
      <c r="B1348" s="4550"/>
      <c r="C1348" s="4981"/>
      <c r="D1348" s="4981"/>
      <c r="E1348" s="4981"/>
      <c r="F1348" s="6572"/>
      <c r="G1348" s="4550"/>
      <c r="H1348" s="7833"/>
      <c r="I1348" s="4550"/>
      <c r="J1348" s="4550"/>
      <c r="K1348" s="4550"/>
      <c r="L1348" s="7830"/>
      <c r="M1348" s="4550"/>
      <c r="N1348" s="4550"/>
      <c r="O1348" s="4983"/>
      <c r="P1348" s="4983"/>
      <c r="Q1348" s="4550"/>
      <c r="R1348" s="4550"/>
      <c r="S1348" s="4550"/>
      <c r="T1348" s="4550"/>
      <c r="U1348" s="4550"/>
      <c r="V1348" s="4550"/>
      <c r="W1348" s="4550"/>
      <c r="X1348" s="4550"/>
      <c r="Y1348" s="4550"/>
      <c r="Z1348" s="4550"/>
      <c r="AA1348" s="4893"/>
      <c r="AB1348" s="4550"/>
      <c r="AC1348" s="5050"/>
      <c r="AD1348" s="5083"/>
      <c r="AE1348" s="5050"/>
      <c r="AF1348" s="4550"/>
      <c r="AG1348" s="4550"/>
    </row>
    <row r="1349" spans="1:33" s="6147" customFormat="1" ht="27.95" customHeight="1">
      <c r="A1349" s="7832"/>
      <c r="B1349" s="4550"/>
      <c r="C1349" s="4981"/>
      <c r="D1349" s="4981"/>
      <c r="E1349" s="4981"/>
      <c r="F1349" s="6572"/>
      <c r="G1349" s="4550"/>
      <c r="H1349" s="7833"/>
      <c r="I1349" s="4550"/>
      <c r="J1349" s="4550"/>
      <c r="K1349" s="4550"/>
      <c r="L1349" s="7832"/>
      <c r="M1349" s="4550"/>
      <c r="N1349" s="4550"/>
      <c r="O1349" s="4983"/>
      <c r="P1349" s="4983"/>
      <c r="Q1349" s="4550"/>
      <c r="R1349" s="4550"/>
      <c r="S1349" s="4550"/>
      <c r="T1349" s="4550"/>
      <c r="U1349" s="4550"/>
      <c r="V1349" s="4550"/>
      <c r="W1349" s="4550"/>
      <c r="X1349" s="4550"/>
      <c r="Y1349" s="4550"/>
      <c r="Z1349" s="4550"/>
      <c r="AA1349" s="4893"/>
      <c r="AB1349" s="4550"/>
      <c r="AC1349" s="5050"/>
      <c r="AD1349" s="5083"/>
      <c r="AE1349" s="5050"/>
      <c r="AF1349" s="4550"/>
      <c r="AG1349" s="4550"/>
    </row>
    <row r="1350" spans="1:33" s="6147" customFormat="1" ht="27.95" customHeight="1">
      <c r="A1350" s="7346"/>
      <c r="B1350" s="4550"/>
      <c r="C1350" s="4981"/>
      <c r="D1350" s="4981"/>
      <c r="E1350" s="4981"/>
      <c r="F1350" s="6572"/>
      <c r="G1350" s="4550"/>
      <c r="H1350" s="7833"/>
      <c r="I1350" s="4550"/>
      <c r="J1350" s="4550"/>
      <c r="K1350" s="4550"/>
      <c r="L1350" s="7832"/>
      <c r="M1350" s="4550"/>
      <c r="N1350" s="4550"/>
      <c r="O1350" s="4983"/>
      <c r="P1350" s="4983"/>
      <c r="Q1350" s="4550"/>
      <c r="R1350" s="4550"/>
      <c r="S1350" s="4550"/>
      <c r="T1350" s="4550"/>
      <c r="U1350" s="4550"/>
      <c r="V1350" s="4550"/>
      <c r="W1350" s="4550"/>
      <c r="X1350" s="4550"/>
      <c r="Y1350" s="4550"/>
      <c r="Z1350" s="4550"/>
      <c r="AA1350" s="4893"/>
      <c r="AB1350" s="4550"/>
      <c r="AC1350" s="5050"/>
      <c r="AD1350" s="5083"/>
      <c r="AE1350" s="5050"/>
      <c r="AF1350" s="4550"/>
      <c r="AG1350" s="4550"/>
    </row>
    <row r="1351" spans="1:33" s="6147" customFormat="1" ht="27.95" customHeight="1">
      <c r="A1351" s="7832"/>
      <c r="B1351" s="4550"/>
      <c r="C1351" s="4981"/>
      <c r="D1351" s="4981"/>
      <c r="E1351" s="4981"/>
      <c r="F1351" s="6572"/>
      <c r="G1351" s="4550"/>
      <c r="H1351" s="7833"/>
      <c r="I1351" s="4550"/>
      <c r="J1351" s="4550"/>
      <c r="K1351" s="4550"/>
      <c r="L1351" s="7832"/>
      <c r="M1351" s="4550"/>
      <c r="N1351" s="4550"/>
      <c r="O1351" s="4983"/>
      <c r="P1351" s="4983"/>
      <c r="Q1351" s="4550"/>
      <c r="R1351" s="4550"/>
      <c r="S1351" s="4550"/>
      <c r="T1351" s="4550"/>
      <c r="U1351" s="4550"/>
      <c r="V1351" s="4550"/>
      <c r="W1351" s="4550"/>
      <c r="X1351" s="4550"/>
      <c r="Y1351" s="4550"/>
      <c r="Z1351" s="4550"/>
      <c r="AA1351" s="4893"/>
      <c r="AB1351" s="4550"/>
      <c r="AC1351" s="5050"/>
      <c r="AD1351" s="5083"/>
      <c r="AE1351" s="5050"/>
      <c r="AF1351" s="4550"/>
      <c r="AG1351" s="4550"/>
    </row>
    <row r="1352" spans="1:33" s="6147" customFormat="1" ht="27.95" customHeight="1">
      <c r="A1352" s="7832"/>
      <c r="B1352" s="4550"/>
      <c r="C1352" s="4981"/>
      <c r="D1352" s="4981"/>
      <c r="E1352" s="4981"/>
      <c r="F1352" s="6572"/>
      <c r="G1352" s="4550"/>
      <c r="H1352" s="7833"/>
      <c r="I1352" s="4550"/>
      <c r="J1352" s="4550"/>
      <c r="K1352" s="4550"/>
      <c r="L1352" s="7832"/>
      <c r="M1352" s="4550"/>
      <c r="N1352" s="4550"/>
      <c r="O1352" s="4983"/>
      <c r="P1352" s="4983"/>
      <c r="Q1352" s="4550"/>
      <c r="R1352" s="4550"/>
      <c r="S1352" s="4550"/>
      <c r="T1352" s="4550"/>
      <c r="U1352" s="4550"/>
      <c r="V1352" s="4550"/>
      <c r="W1352" s="4550"/>
      <c r="X1352" s="4550"/>
      <c r="Y1352" s="4550"/>
      <c r="Z1352" s="4550"/>
      <c r="AA1352" s="4893"/>
      <c r="AB1352" s="4550"/>
      <c r="AC1352" s="5050"/>
      <c r="AD1352" s="5083"/>
      <c r="AE1352" s="5050"/>
      <c r="AF1352" s="4550"/>
      <c r="AG1352" s="4550"/>
    </row>
    <row r="1353" spans="1:33" s="6147" customFormat="1" ht="27.95" customHeight="1">
      <c r="A1353" s="7781"/>
      <c r="B1353" s="4550"/>
      <c r="C1353" s="4981"/>
      <c r="D1353" s="4981"/>
      <c r="E1353" s="4981"/>
      <c r="F1353" s="6572"/>
      <c r="G1353" s="4550"/>
      <c r="H1353" s="7833"/>
      <c r="I1353" s="4550"/>
      <c r="J1353" s="4550"/>
      <c r="K1353" s="4550"/>
      <c r="L1353" s="7832"/>
      <c r="M1353" s="4550"/>
      <c r="N1353" s="4550"/>
      <c r="O1353" s="4983"/>
      <c r="P1353" s="4983"/>
      <c r="Q1353" s="4550"/>
      <c r="R1353" s="4550"/>
      <c r="S1353" s="4550"/>
      <c r="T1353" s="4550"/>
      <c r="U1353" s="4550"/>
      <c r="V1353" s="4550"/>
      <c r="W1353" s="4550"/>
      <c r="X1353" s="4550"/>
      <c r="Y1353" s="4550"/>
      <c r="Z1353" s="4550"/>
      <c r="AA1353" s="4893"/>
      <c r="AB1353" s="4550"/>
      <c r="AC1353" s="5050"/>
      <c r="AD1353" s="5083"/>
      <c r="AE1353" s="5050"/>
      <c r="AF1353" s="4550"/>
      <c r="AG1353" s="4550"/>
    </row>
    <row r="1354" spans="1:33" s="6147" customFormat="1" ht="27.95" customHeight="1">
      <c r="A1354" s="7832"/>
      <c r="B1354" s="4550"/>
      <c r="C1354" s="4981"/>
      <c r="D1354" s="4981"/>
      <c r="E1354" s="4981"/>
      <c r="F1354" s="6572"/>
      <c r="G1354" s="4550"/>
      <c r="H1354" s="7833"/>
      <c r="I1354" s="4550"/>
      <c r="J1354" s="4550"/>
      <c r="K1354" s="4550"/>
      <c r="L1354" s="7832"/>
      <c r="M1354" s="4550"/>
      <c r="N1354" s="4550"/>
      <c r="O1354" s="4983"/>
      <c r="P1354" s="4983"/>
      <c r="Q1354" s="4550"/>
      <c r="R1354" s="4550"/>
      <c r="S1354" s="4550"/>
      <c r="T1354" s="4550"/>
      <c r="U1354" s="4550"/>
      <c r="V1354" s="4550"/>
      <c r="W1354" s="4550"/>
      <c r="X1354" s="4550"/>
      <c r="Y1354" s="4550"/>
      <c r="Z1354" s="4550"/>
      <c r="AA1354" s="4893"/>
      <c r="AB1354" s="4550"/>
      <c r="AC1354" s="5050"/>
      <c r="AD1354" s="5083"/>
      <c r="AE1354" s="5050"/>
      <c r="AF1354" s="4550"/>
      <c r="AG1354" s="4550"/>
    </row>
    <row r="1355" spans="1:33" s="6147" customFormat="1" ht="27.95" customHeight="1">
      <c r="A1355" s="7832"/>
      <c r="B1355" s="4550"/>
      <c r="C1355" s="4981"/>
      <c r="D1355" s="4981"/>
      <c r="E1355" s="4981"/>
      <c r="F1355" s="6572"/>
      <c r="G1355" s="4550"/>
      <c r="H1355" s="7833"/>
      <c r="I1355" s="4550"/>
      <c r="J1355" s="4550"/>
      <c r="K1355" s="4550"/>
      <c r="L1355" s="7832"/>
      <c r="M1355" s="4550"/>
      <c r="N1355" s="4550"/>
      <c r="O1355" s="4983"/>
      <c r="P1355" s="4983"/>
      <c r="Q1355" s="4550"/>
      <c r="R1355" s="4550"/>
      <c r="S1355" s="4550"/>
      <c r="T1355" s="4550"/>
      <c r="U1355" s="4550"/>
      <c r="V1355" s="4550"/>
      <c r="W1355" s="4550"/>
      <c r="X1355" s="4550"/>
      <c r="Y1355" s="4550"/>
      <c r="Z1355" s="4550"/>
      <c r="AA1355" s="4893"/>
      <c r="AB1355" s="4550"/>
      <c r="AC1355" s="5050"/>
      <c r="AD1355" s="5083"/>
      <c r="AE1355" s="5050"/>
      <c r="AF1355" s="4550"/>
      <c r="AG1355" s="4550"/>
    </row>
    <row r="1356" spans="1:33" s="6147" customFormat="1" ht="27.95" customHeight="1">
      <c r="A1356" s="7420"/>
      <c r="B1356" s="7420"/>
      <c r="C1356" s="4981"/>
      <c r="D1356" s="4981"/>
      <c r="E1356" s="4981"/>
      <c r="F1356" s="6572"/>
      <c r="G1356" s="4550"/>
      <c r="H1356" s="7833"/>
      <c r="I1356" s="4550"/>
      <c r="J1356" s="7420"/>
      <c r="K1356" s="4550"/>
      <c r="L1356" s="7832"/>
      <c r="M1356" s="4550"/>
      <c r="N1356" s="4550"/>
      <c r="O1356" s="4983"/>
      <c r="P1356" s="4983"/>
      <c r="Q1356" s="4550"/>
      <c r="R1356" s="4550"/>
      <c r="S1356" s="4550"/>
      <c r="T1356" s="4550"/>
      <c r="U1356" s="4550"/>
      <c r="V1356" s="4550"/>
      <c r="W1356" s="4550"/>
      <c r="X1356" s="4550"/>
      <c r="Y1356" s="4550"/>
      <c r="Z1356" s="4550"/>
      <c r="AA1356" s="4893"/>
      <c r="AB1356" s="4550"/>
      <c r="AC1356" s="5050"/>
      <c r="AD1356" s="5083"/>
      <c r="AE1356" s="5050"/>
      <c r="AF1356" s="4550"/>
      <c r="AG1356" s="4550"/>
    </row>
    <row r="1357" spans="1:33" s="6147" customFormat="1" ht="27.95" customHeight="1">
      <c r="A1357" s="7214"/>
      <c r="B1357" s="7214"/>
      <c r="C1357" s="4981"/>
      <c r="D1357" s="4981"/>
      <c r="E1357" s="4981"/>
      <c r="F1357" s="6572"/>
      <c r="G1357" s="4550"/>
      <c r="H1357" s="7833"/>
      <c r="I1357" s="4550"/>
      <c r="J1357" s="7214"/>
      <c r="K1357" s="4550"/>
      <c r="L1357" s="7832"/>
      <c r="M1357" s="4550"/>
      <c r="N1357" s="4550"/>
      <c r="O1357" s="4983"/>
      <c r="P1357" s="4983"/>
      <c r="Q1357" s="4550"/>
      <c r="R1357" s="4550"/>
      <c r="S1357" s="4550"/>
      <c r="T1357" s="4550"/>
      <c r="U1357" s="4550"/>
      <c r="V1357" s="4550"/>
      <c r="W1357" s="4550"/>
      <c r="X1357" s="4550"/>
      <c r="Y1357" s="4550"/>
      <c r="Z1357" s="4550"/>
      <c r="AA1357" s="4893"/>
      <c r="AB1357" s="4550"/>
      <c r="AC1357" s="5050"/>
      <c r="AD1357" s="5083"/>
      <c r="AE1357" s="5050"/>
      <c r="AF1357" s="4550"/>
      <c r="AG1357" s="4550"/>
    </row>
    <row r="1358" spans="1:33" s="6147" customFormat="1" ht="27.95" customHeight="1">
      <c r="A1358" s="7832"/>
      <c r="B1358" s="4550"/>
      <c r="C1358" s="4981"/>
      <c r="D1358" s="4981"/>
      <c r="E1358" s="4981"/>
      <c r="F1358" s="6572"/>
      <c r="G1358" s="4550"/>
      <c r="H1358" s="7833"/>
      <c r="I1358" s="4550"/>
      <c r="J1358" s="4550"/>
      <c r="K1358" s="4550"/>
      <c r="L1358" s="7832"/>
      <c r="M1358" s="4550"/>
      <c r="N1358" s="4550"/>
      <c r="O1358" s="4983"/>
      <c r="P1358" s="4983"/>
      <c r="Q1358" s="4550"/>
      <c r="R1358" s="4550"/>
      <c r="S1358" s="4550"/>
      <c r="T1358" s="4550"/>
      <c r="U1358" s="4550"/>
      <c r="V1358" s="4550"/>
      <c r="W1358" s="4550"/>
      <c r="X1358" s="4550"/>
      <c r="Y1358" s="4550"/>
      <c r="Z1358" s="4550"/>
      <c r="AA1358" s="4893"/>
      <c r="AB1358" s="4550"/>
      <c r="AC1358" s="5050"/>
      <c r="AD1358" s="5083"/>
      <c r="AE1358" s="5050"/>
      <c r="AF1358" s="4550"/>
      <c r="AG1358" s="4550"/>
    </row>
    <row r="1359" spans="1:33" s="6147" customFormat="1" ht="27.95" customHeight="1">
      <c r="A1359" s="7832"/>
      <c r="B1359" s="4550"/>
      <c r="C1359" s="4981"/>
      <c r="D1359" s="4981"/>
      <c r="E1359" s="4981"/>
      <c r="F1359" s="6572"/>
      <c r="G1359" s="4550"/>
      <c r="H1359" s="7833"/>
      <c r="I1359" s="4550"/>
      <c r="J1359" s="4550"/>
      <c r="K1359" s="4550"/>
      <c r="L1359" s="7832"/>
      <c r="M1359" s="4550"/>
      <c r="N1359" s="4550"/>
      <c r="O1359" s="4983"/>
      <c r="P1359" s="4983"/>
      <c r="Q1359" s="4550"/>
      <c r="R1359" s="4550"/>
      <c r="S1359" s="4550"/>
      <c r="T1359" s="4550"/>
      <c r="U1359" s="4550"/>
      <c r="V1359" s="4550"/>
      <c r="W1359" s="4550"/>
      <c r="X1359" s="4550"/>
      <c r="Y1359" s="4550"/>
      <c r="Z1359" s="4550"/>
      <c r="AA1359" s="4893"/>
      <c r="AB1359" s="4550"/>
      <c r="AC1359" s="5050"/>
      <c r="AD1359" s="5083"/>
      <c r="AE1359" s="5050"/>
      <c r="AF1359" s="4550"/>
      <c r="AG1359" s="4550"/>
    </row>
    <row r="1360" spans="1:33" s="6147" customFormat="1" ht="27.95" customHeight="1">
      <c r="A1360" s="7832"/>
      <c r="B1360" s="4550"/>
      <c r="C1360" s="4981"/>
      <c r="D1360" s="4981"/>
      <c r="E1360" s="4981"/>
      <c r="F1360" s="6572"/>
      <c r="G1360" s="4550"/>
      <c r="H1360" s="7833"/>
      <c r="I1360" s="4550"/>
      <c r="J1360" s="4550"/>
      <c r="K1360" s="4550"/>
      <c r="L1360" s="7832"/>
      <c r="M1360" s="4550"/>
      <c r="N1360" s="4550"/>
      <c r="O1360" s="4983"/>
      <c r="P1360" s="4983"/>
      <c r="Q1360" s="4550"/>
      <c r="R1360" s="4550"/>
      <c r="S1360" s="4550"/>
      <c r="T1360" s="4550"/>
      <c r="U1360" s="4550"/>
      <c r="V1360" s="4550"/>
      <c r="W1360" s="4550"/>
      <c r="X1360" s="4550"/>
      <c r="Y1360" s="4550"/>
      <c r="Z1360" s="4550"/>
      <c r="AA1360" s="4893"/>
      <c r="AB1360" s="4550"/>
      <c r="AC1360" s="5050"/>
      <c r="AD1360" s="5083"/>
      <c r="AE1360" s="5050"/>
      <c r="AF1360" s="4550"/>
      <c r="AG1360" s="4550"/>
    </row>
    <row r="1361" spans="1:33" s="6147" customFormat="1" ht="27.95" customHeight="1">
      <c r="A1361" s="7346"/>
      <c r="B1361" s="4550"/>
      <c r="C1361" s="4981"/>
      <c r="D1361" s="4981"/>
      <c r="E1361" s="4981"/>
      <c r="F1361" s="6572"/>
      <c r="G1361" s="4550"/>
      <c r="H1361" s="7833"/>
      <c r="I1361" s="4550"/>
      <c r="J1361" s="4550"/>
      <c r="K1361" s="4550"/>
      <c r="L1361" s="7832"/>
      <c r="M1361" s="4550"/>
      <c r="N1361" s="4550"/>
      <c r="O1361" s="4983"/>
      <c r="P1361" s="4983"/>
      <c r="Q1361" s="4550"/>
      <c r="R1361" s="4550"/>
      <c r="S1361" s="4550"/>
      <c r="T1361" s="4550"/>
      <c r="U1361" s="4550"/>
      <c r="V1361" s="4550"/>
      <c r="W1361" s="4550"/>
      <c r="X1361" s="4550"/>
      <c r="Y1361" s="4550"/>
      <c r="Z1361" s="4550"/>
      <c r="AA1361" s="4893"/>
      <c r="AB1361" s="4550"/>
      <c r="AC1361" s="5050"/>
      <c r="AD1361" s="5083"/>
      <c r="AE1361" s="5050"/>
      <c r="AF1361" s="4550"/>
      <c r="AG1361" s="4550"/>
    </row>
    <row r="1362" spans="1:33" s="6147" customFormat="1" ht="27.95" customHeight="1">
      <c r="A1362" s="7346"/>
      <c r="B1362" s="4550"/>
      <c r="C1362" s="4981"/>
      <c r="D1362" s="4981"/>
      <c r="E1362" s="4981"/>
      <c r="F1362" s="6572"/>
      <c r="G1362" s="4550"/>
      <c r="H1362" s="7833"/>
      <c r="I1362" s="4550"/>
      <c r="J1362" s="4550"/>
      <c r="K1362" s="4550"/>
      <c r="L1362" s="7832"/>
      <c r="M1362" s="4550"/>
      <c r="N1362" s="4550"/>
      <c r="O1362" s="4983"/>
      <c r="P1362" s="4983"/>
      <c r="Q1362" s="4550"/>
      <c r="R1362" s="4550"/>
      <c r="S1362" s="4550"/>
      <c r="T1362" s="4550"/>
      <c r="U1362" s="4550"/>
      <c r="V1362" s="4550"/>
      <c r="W1362" s="4550"/>
      <c r="X1362" s="4550"/>
      <c r="Y1362" s="4550"/>
      <c r="Z1362" s="4550"/>
      <c r="AA1362" s="4893"/>
      <c r="AB1362" s="4550"/>
      <c r="AC1362" s="5050"/>
      <c r="AD1362" s="5083"/>
      <c r="AE1362" s="5050"/>
      <c r="AF1362" s="4550"/>
      <c r="AG1362" s="4550"/>
    </row>
    <row r="1363" spans="1:33" s="6147" customFormat="1" ht="27.95" customHeight="1">
      <c r="A1363" s="7832"/>
      <c r="B1363" s="4550"/>
      <c r="C1363" s="4981"/>
      <c r="D1363" s="4981"/>
      <c r="E1363" s="4981"/>
      <c r="F1363" s="6572"/>
      <c r="G1363" s="4550"/>
      <c r="H1363" s="7833"/>
      <c r="I1363" s="4550"/>
      <c r="J1363" s="4550"/>
      <c r="K1363" s="4550"/>
      <c r="L1363" s="7832"/>
      <c r="M1363" s="4550"/>
      <c r="N1363" s="4550"/>
      <c r="O1363" s="4983"/>
      <c r="P1363" s="4983"/>
      <c r="Q1363" s="4550"/>
      <c r="R1363" s="4550"/>
      <c r="S1363" s="4550"/>
      <c r="T1363" s="4550"/>
      <c r="U1363" s="4550"/>
      <c r="V1363" s="4550"/>
      <c r="W1363" s="4550"/>
      <c r="X1363" s="4550"/>
      <c r="Y1363" s="4550"/>
      <c r="Z1363" s="4550"/>
      <c r="AA1363" s="4893"/>
      <c r="AB1363" s="4550"/>
      <c r="AC1363" s="5050"/>
      <c r="AD1363" s="5083"/>
      <c r="AE1363" s="5050"/>
      <c r="AF1363" s="4550"/>
      <c r="AG1363" s="4550"/>
    </row>
    <row r="1364" spans="1:33" s="6147" customFormat="1" ht="27.95" customHeight="1">
      <c r="A1364" s="7832"/>
      <c r="B1364" s="4550"/>
      <c r="C1364" s="4981"/>
      <c r="D1364" s="4981"/>
      <c r="E1364" s="4981"/>
      <c r="F1364" s="6572"/>
      <c r="G1364" s="4550"/>
      <c r="H1364" s="7833"/>
      <c r="I1364" s="4550"/>
      <c r="J1364" s="4550"/>
      <c r="K1364" s="4550"/>
      <c r="L1364" s="5600"/>
      <c r="M1364" s="7031"/>
      <c r="N1364" s="4550"/>
      <c r="O1364" s="4983"/>
      <c r="P1364" s="4983"/>
      <c r="Q1364" s="4550"/>
      <c r="R1364" s="4550"/>
      <c r="S1364" s="4550"/>
      <c r="T1364" s="4550"/>
      <c r="U1364" s="4550"/>
      <c r="V1364" s="4550"/>
      <c r="W1364" s="4550"/>
      <c r="X1364" s="4550"/>
      <c r="Y1364" s="4550"/>
      <c r="Z1364" s="4550"/>
      <c r="AA1364" s="4893"/>
      <c r="AB1364" s="4550"/>
      <c r="AC1364" s="5050"/>
      <c r="AD1364" s="5083"/>
      <c r="AE1364" s="5050"/>
      <c r="AF1364" s="4550"/>
      <c r="AG1364" s="4550"/>
    </row>
    <row r="1365" spans="1:33" s="6147" customFormat="1" ht="27.95" customHeight="1">
      <c r="A1365" s="7267"/>
      <c r="B1365" s="4550"/>
      <c r="C1365" s="4981"/>
      <c r="D1365" s="4981"/>
      <c r="E1365" s="4981"/>
      <c r="F1365" s="6572"/>
      <c r="G1365" s="4550"/>
      <c r="H1365" s="7833"/>
      <c r="I1365" s="4550"/>
      <c r="J1365" s="4550"/>
      <c r="K1365" s="4550"/>
      <c r="L1365" s="7832"/>
      <c r="M1365" s="4550"/>
      <c r="N1365" s="4550"/>
      <c r="O1365" s="4983"/>
      <c r="P1365" s="4983"/>
      <c r="Q1365" s="4550"/>
      <c r="R1365" s="4550"/>
      <c r="S1365" s="4550"/>
      <c r="T1365" s="4550"/>
      <c r="U1365" s="4550"/>
      <c r="V1365" s="4550"/>
      <c r="W1365" s="4550"/>
      <c r="X1365" s="4550"/>
      <c r="Y1365" s="4550"/>
      <c r="Z1365" s="4550"/>
      <c r="AA1365" s="4893"/>
      <c r="AB1365" s="4550"/>
      <c r="AC1365" s="5050"/>
      <c r="AD1365" s="5083"/>
      <c r="AE1365" s="5050"/>
      <c r="AF1365" s="4550"/>
      <c r="AG1365" s="4550"/>
    </row>
    <row r="1366" spans="1:33" s="6147" customFormat="1" ht="27.95" customHeight="1">
      <c r="A1366" s="7834"/>
      <c r="B1366" s="4550"/>
      <c r="C1366" s="4981"/>
      <c r="D1366" s="4981"/>
      <c r="E1366" s="4981"/>
      <c r="F1366" s="6572"/>
      <c r="G1366" s="4550"/>
      <c r="H1366" s="7835"/>
      <c r="I1366" s="4550"/>
      <c r="J1366" s="4550"/>
      <c r="K1366" s="4550"/>
      <c r="L1366" s="7372"/>
      <c r="M1366" s="7031"/>
      <c r="N1366" s="4550"/>
      <c r="O1366" s="4983"/>
      <c r="P1366" s="4983"/>
      <c r="Q1366" s="4550"/>
      <c r="R1366" s="4550"/>
      <c r="S1366" s="4550"/>
      <c r="T1366" s="4550"/>
      <c r="U1366" s="4550"/>
      <c r="V1366" s="4550"/>
      <c r="W1366" s="4550"/>
      <c r="X1366" s="4550"/>
      <c r="Y1366" s="4550"/>
      <c r="Z1366" s="4550"/>
      <c r="AA1366" s="4893"/>
      <c r="AB1366" s="4550"/>
      <c r="AC1366" s="5050"/>
      <c r="AD1366" s="5083"/>
      <c r="AE1366" s="5050"/>
      <c r="AF1366" s="4550"/>
      <c r="AG1366" s="4550"/>
    </row>
    <row r="1367" spans="1:33" s="6147" customFormat="1" ht="27.95" customHeight="1">
      <c r="A1367" s="5600"/>
      <c r="B1367" s="4550"/>
      <c r="C1367" s="4981"/>
      <c r="D1367" s="4981"/>
      <c r="E1367" s="4981"/>
      <c r="F1367" s="6572"/>
      <c r="G1367" s="4550"/>
      <c r="H1367" s="5601"/>
      <c r="I1367" s="4550"/>
      <c r="J1367" s="4550"/>
      <c r="K1367" s="4550"/>
      <c r="L1367" s="4550"/>
      <c r="M1367" s="4550"/>
      <c r="N1367" s="4550"/>
      <c r="O1367" s="4983"/>
      <c r="P1367" s="4983"/>
      <c r="Q1367" s="4550"/>
      <c r="R1367" s="4550"/>
      <c r="S1367" s="4550"/>
      <c r="T1367" s="4550"/>
      <c r="U1367" s="4550"/>
      <c r="V1367" s="4550"/>
      <c r="W1367" s="4550"/>
      <c r="X1367" s="4550"/>
      <c r="Y1367" s="4550"/>
      <c r="Z1367" s="4550"/>
      <c r="AA1367" s="4893"/>
      <c r="AB1367" s="4550"/>
      <c r="AC1367" s="5050"/>
      <c r="AD1367" s="5083"/>
      <c r="AE1367" s="5050"/>
      <c r="AF1367" s="4550"/>
      <c r="AG1367" s="4550"/>
    </row>
    <row r="1368" spans="1:33" s="6147" customFormat="1" ht="27.95" customHeight="1">
      <c r="A1368" s="7594"/>
      <c r="B1368" s="4550"/>
      <c r="C1368" s="4981"/>
      <c r="D1368" s="4981"/>
      <c r="E1368" s="4981"/>
      <c r="F1368" s="6572"/>
      <c r="G1368" s="4550"/>
      <c r="H1368" s="5601"/>
      <c r="I1368" s="4550"/>
      <c r="J1368" s="4550"/>
      <c r="K1368" s="4550"/>
      <c r="L1368" s="4550"/>
      <c r="M1368" s="4550"/>
      <c r="N1368" s="4550"/>
      <c r="O1368" s="4983"/>
      <c r="P1368" s="4983"/>
      <c r="Q1368" s="4550"/>
      <c r="R1368" s="4550"/>
      <c r="S1368" s="4550"/>
      <c r="T1368" s="4550"/>
      <c r="U1368" s="4550"/>
      <c r="V1368" s="7178"/>
      <c r="W1368" s="4550"/>
      <c r="X1368" s="7178"/>
      <c r="Y1368" s="4550"/>
      <c r="Z1368" s="4550"/>
      <c r="AA1368" s="4893"/>
      <c r="AB1368" s="4550"/>
      <c r="AC1368" s="5050"/>
      <c r="AD1368" s="5083"/>
      <c r="AE1368" s="5050"/>
      <c r="AF1368" s="4550"/>
      <c r="AG1368" s="4550"/>
    </row>
    <row r="1369" spans="1:33" s="6147" customFormat="1" ht="27.95" customHeight="1">
      <c r="A1369" s="7800"/>
      <c r="B1369" s="4550"/>
      <c r="C1369" s="4981"/>
      <c r="D1369" s="4981"/>
      <c r="E1369" s="4981"/>
      <c r="F1369" s="6572"/>
      <c r="G1369" s="4550"/>
      <c r="H1369" s="5601"/>
      <c r="I1369" s="4550"/>
      <c r="J1369" s="4550"/>
      <c r="K1369" s="4550"/>
      <c r="L1369" s="4550"/>
      <c r="M1369" s="4550"/>
      <c r="N1369" s="4550"/>
      <c r="O1369" s="4983"/>
      <c r="P1369" s="4983"/>
      <c r="Q1369" s="4550"/>
      <c r="R1369" s="4550"/>
      <c r="S1369" s="4550"/>
      <c r="T1369" s="4550"/>
      <c r="U1369" s="4550"/>
      <c r="V1369" s="4550"/>
      <c r="W1369" s="4550"/>
      <c r="X1369" s="4550"/>
      <c r="Y1369" s="4550"/>
      <c r="Z1369" s="4550"/>
      <c r="AA1369" s="4893"/>
      <c r="AB1369" s="4550"/>
      <c r="AC1369" s="5050"/>
      <c r="AD1369" s="5083"/>
      <c r="AE1369" s="5050"/>
      <c r="AF1369" s="4550"/>
      <c r="AG1369" s="4550"/>
    </row>
    <row r="1370" spans="1:33" s="6147" customFormat="1" ht="27.95" customHeight="1">
      <c r="A1370" s="7346"/>
      <c r="B1370" s="4550"/>
      <c r="C1370" s="4981"/>
      <c r="D1370" s="4981"/>
      <c r="E1370" s="4981"/>
      <c r="F1370" s="6572"/>
      <c r="G1370" s="4550"/>
      <c r="H1370" s="5601"/>
      <c r="I1370" s="4550"/>
      <c r="J1370" s="4550"/>
      <c r="K1370" s="4550"/>
      <c r="L1370" s="4550"/>
      <c r="M1370" s="4550"/>
      <c r="N1370" s="4550"/>
      <c r="O1370" s="4983"/>
      <c r="P1370" s="4983"/>
      <c r="Q1370" s="4550"/>
      <c r="R1370" s="4550"/>
      <c r="S1370" s="4550"/>
      <c r="T1370" s="4550"/>
      <c r="U1370" s="4550"/>
      <c r="V1370" s="7329"/>
      <c r="W1370" s="4550"/>
      <c r="X1370" s="7329"/>
      <c r="Y1370" s="4550"/>
      <c r="Z1370" s="4550"/>
      <c r="AA1370" s="4893"/>
      <c r="AB1370" s="4550"/>
      <c r="AC1370" s="5050"/>
      <c r="AD1370" s="5083"/>
      <c r="AE1370" s="5050"/>
      <c r="AF1370" s="4550"/>
      <c r="AG1370" s="4550"/>
    </row>
    <row r="1371" spans="1:33" s="6147" customFormat="1" ht="27.95" customHeight="1">
      <c r="A1371" s="7344"/>
      <c r="B1371" s="4550"/>
      <c r="C1371" s="4981"/>
      <c r="D1371" s="4981"/>
      <c r="E1371" s="4981"/>
      <c r="F1371" s="6572"/>
      <c r="G1371" s="4550"/>
      <c r="H1371" s="7833"/>
      <c r="I1371" s="4550"/>
      <c r="J1371" s="4550"/>
      <c r="K1371" s="4550"/>
      <c r="L1371" s="4550"/>
      <c r="M1371" s="4550"/>
      <c r="N1371" s="4550"/>
      <c r="O1371" s="4983"/>
      <c r="P1371" s="4983"/>
      <c r="Q1371" s="4550"/>
      <c r="R1371" s="4550"/>
      <c r="S1371" s="4550"/>
      <c r="T1371" s="4550"/>
      <c r="U1371" s="4550"/>
      <c r="V1371" s="7329"/>
      <c r="W1371" s="4550"/>
      <c r="X1371" s="7329"/>
      <c r="Y1371" s="4550"/>
      <c r="Z1371" s="4550"/>
      <c r="AA1371" s="4893"/>
      <c r="AB1371" s="4550"/>
      <c r="AC1371" s="5050"/>
      <c r="AD1371" s="5083"/>
      <c r="AE1371" s="5050"/>
      <c r="AF1371" s="4550"/>
      <c r="AG1371" s="4550"/>
    </row>
    <row r="1372" spans="1:33" s="6147" customFormat="1" ht="27.95" customHeight="1">
      <c r="A1372" s="7781"/>
      <c r="B1372" s="4550"/>
      <c r="C1372" s="4981"/>
      <c r="D1372" s="4981"/>
      <c r="E1372" s="4981"/>
      <c r="F1372" s="6572"/>
      <c r="G1372" s="4550"/>
      <c r="H1372" s="7836"/>
      <c r="I1372" s="4550"/>
      <c r="J1372" s="4550"/>
      <c r="K1372" s="4550"/>
      <c r="L1372" s="4550"/>
      <c r="M1372" s="4550"/>
      <c r="N1372" s="4550"/>
      <c r="O1372" s="4983"/>
      <c r="P1372" s="4983"/>
      <c r="Q1372" s="4550"/>
      <c r="R1372" s="4550"/>
      <c r="S1372" s="4550"/>
      <c r="T1372" s="4550"/>
      <c r="U1372" s="4550"/>
      <c r="V1372" s="7329"/>
      <c r="W1372" s="4550"/>
      <c r="X1372" s="7329"/>
      <c r="Y1372" s="4550"/>
      <c r="Z1372" s="4550"/>
      <c r="AA1372" s="4893"/>
      <c r="AB1372" s="4550"/>
      <c r="AC1372" s="5050"/>
      <c r="AD1372" s="5083"/>
      <c r="AE1372" s="5050"/>
      <c r="AF1372" s="4550"/>
      <c r="AG1372" s="4550"/>
    </row>
    <row r="1373" spans="1:33" s="6147" customFormat="1" ht="27.95" customHeight="1">
      <c r="A1373" s="7333"/>
      <c r="B1373" s="4550"/>
      <c r="C1373" s="4981"/>
      <c r="D1373" s="4981"/>
      <c r="E1373" s="4981"/>
      <c r="F1373" s="6572"/>
      <c r="G1373" s="4550"/>
      <c r="H1373" s="7836"/>
      <c r="I1373" s="4550"/>
      <c r="J1373" s="4550"/>
      <c r="K1373" s="4550"/>
      <c r="L1373" s="4550"/>
      <c r="M1373" s="7031"/>
      <c r="N1373" s="4550"/>
      <c r="O1373" s="4983"/>
      <c r="P1373" s="4983"/>
      <c r="Q1373" s="4550"/>
      <c r="R1373" s="4550"/>
      <c r="S1373" s="4550"/>
      <c r="T1373" s="4550"/>
      <c r="U1373" s="4550"/>
      <c r="V1373" s="4550"/>
      <c r="W1373" s="4550"/>
      <c r="X1373" s="4550"/>
      <c r="Y1373" s="4550"/>
      <c r="Z1373" s="4550"/>
      <c r="AA1373" s="4893"/>
      <c r="AB1373" s="4550"/>
      <c r="AC1373" s="5050"/>
      <c r="AD1373" s="5083"/>
      <c r="AE1373" s="5050"/>
      <c r="AF1373" s="4550"/>
      <c r="AG1373" s="4550"/>
    </row>
    <row r="1374" spans="1:33" s="6147" customFormat="1" ht="27.95" customHeight="1">
      <c r="A1374" s="7302"/>
      <c r="B1374" s="9847"/>
      <c r="C1374" s="11486"/>
      <c r="D1374" s="11486"/>
      <c r="E1374" s="11486"/>
      <c r="F1374" s="11512"/>
      <c r="G1374" s="9847"/>
      <c r="H1374" s="12526"/>
      <c r="I1374" s="4550"/>
      <c r="J1374" s="9847"/>
      <c r="K1374" s="9847"/>
      <c r="L1374" s="4550"/>
      <c r="M1374" s="12206"/>
      <c r="N1374" s="4550"/>
      <c r="O1374" s="4983"/>
      <c r="P1374" s="4983"/>
      <c r="Q1374" s="9847"/>
      <c r="R1374" s="4550"/>
      <c r="S1374" s="4550"/>
      <c r="T1374" s="4550"/>
      <c r="U1374" s="4550"/>
      <c r="V1374" s="9847"/>
      <c r="W1374" s="4550"/>
      <c r="X1374" s="9847"/>
      <c r="Y1374" s="4550"/>
      <c r="Z1374" s="4550"/>
      <c r="AA1374" s="11707"/>
      <c r="AB1374" s="4550"/>
      <c r="AC1374" s="11492"/>
      <c r="AD1374" s="5083"/>
      <c r="AE1374" s="11492"/>
      <c r="AF1374" s="9847"/>
      <c r="AG1374" s="4550"/>
    </row>
    <row r="1375" spans="1:33" s="6147" customFormat="1" ht="27.95" customHeight="1">
      <c r="A1375" s="7593"/>
      <c r="B1375" s="11647"/>
      <c r="C1375" s="11487"/>
      <c r="D1375" s="11487"/>
      <c r="E1375" s="11487"/>
      <c r="F1375" s="11514"/>
      <c r="G1375" s="11647"/>
      <c r="H1375" s="12527"/>
      <c r="I1375" s="4550"/>
      <c r="J1375" s="11647"/>
      <c r="K1375" s="11647"/>
      <c r="L1375" s="4550"/>
      <c r="M1375" s="11647"/>
      <c r="N1375" s="4550"/>
      <c r="O1375" s="4983"/>
      <c r="P1375" s="4983"/>
      <c r="Q1375" s="11647"/>
      <c r="R1375" s="4550"/>
      <c r="S1375" s="4550"/>
      <c r="T1375" s="4550"/>
      <c r="U1375" s="4550"/>
      <c r="V1375" s="11647"/>
      <c r="W1375" s="4550"/>
      <c r="X1375" s="11647"/>
      <c r="Y1375" s="4550"/>
      <c r="Z1375" s="4550"/>
      <c r="AA1375" s="11708"/>
      <c r="AB1375" s="4550"/>
      <c r="AC1375" s="11493"/>
      <c r="AD1375" s="5083"/>
      <c r="AE1375" s="11493"/>
      <c r="AF1375" s="11647"/>
      <c r="AG1375" s="4550"/>
    </row>
    <row r="1376" spans="1:33" s="6147" customFormat="1" ht="27.95" customHeight="1">
      <c r="A1376" s="7302"/>
      <c r="B1376" s="4550"/>
      <c r="C1376" s="4981"/>
      <c r="D1376" s="4981"/>
      <c r="E1376" s="4981"/>
      <c r="F1376" s="6572"/>
      <c r="G1376" s="4550"/>
      <c r="H1376" s="7836"/>
      <c r="I1376" s="4550"/>
      <c r="J1376" s="4550"/>
      <c r="K1376" s="4550"/>
      <c r="L1376" s="4550"/>
      <c r="M1376" s="4550"/>
      <c r="N1376" s="4550"/>
      <c r="O1376" s="4983"/>
      <c r="P1376" s="4983"/>
      <c r="Q1376" s="4550"/>
      <c r="R1376" s="4550"/>
      <c r="S1376" s="4550"/>
      <c r="T1376" s="4550"/>
      <c r="U1376" s="4550"/>
      <c r="V1376" s="4550"/>
      <c r="W1376" s="4550"/>
      <c r="X1376" s="4550"/>
      <c r="Y1376" s="4550"/>
      <c r="Z1376" s="4550"/>
      <c r="AA1376" s="4893"/>
      <c r="AB1376" s="4550"/>
      <c r="AC1376" s="5050"/>
      <c r="AD1376" s="5083"/>
      <c r="AE1376" s="5050"/>
      <c r="AF1376" s="4550"/>
      <c r="AG1376" s="4550"/>
    </row>
    <row r="1377" spans="1:33" s="6147" customFormat="1" ht="27.95" customHeight="1">
      <c r="A1377" s="7302"/>
      <c r="B1377" s="4550"/>
      <c r="C1377" s="4981"/>
      <c r="D1377" s="4981"/>
      <c r="E1377" s="4981"/>
      <c r="F1377" s="6572"/>
      <c r="G1377" s="4550"/>
      <c r="H1377" s="7836"/>
      <c r="I1377" s="4550"/>
      <c r="J1377" s="4550"/>
      <c r="K1377" s="4550"/>
      <c r="L1377" s="4550"/>
      <c r="M1377" s="4550"/>
      <c r="N1377" s="4550"/>
      <c r="O1377" s="4983"/>
      <c r="P1377" s="4983"/>
      <c r="Q1377" s="4550"/>
      <c r="R1377" s="4550"/>
      <c r="S1377" s="4550"/>
      <c r="T1377" s="4550"/>
      <c r="U1377" s="4550"/>
      <c r="V1377" s="4550"/>
      <c r="W1377" s="4550"/>
      <c r="X1377" s="4550"/>
      <c r="Y1377" s="4550"/>
      <c r="Z1377" s="4550"/>
      <c r="AA1377" s="4893"/>
      <c r="AB1377" s="4550"/>
      <c r="AC1377" s="5050"/>
      <c r="AD1377" s="5083"/>
      <c r="AE1377" s="5050"/>
      <c r="AF1377" s="4550"/>
      <c r="AG1377" s="4550"/>
    </row>
    <row r="1378" spans="1:33" s="6147" customFormat="1" ht="27.95" customHeight="1">
      <c r="A1378" s="7420"/>
      <c r="B1378" s="7420"/>
      <c r="C1378" s="4981"/>
      <c r="D1378" s="4981"/>
      <c r="E1378" s="4981"/>
      <c r="F1378" s="6572"/>
      <c r="G1378" s="4550"/>
      <c r="H1378" s="7836"/>
      <c r="I1378" s="4550"/>
      <c r="J1378" s="7420"/>
      <c r="K1378" s="4550"/>
      <c r="L1378" s="4550"/>
      <c r="M1378" s="4550"/>
      <c r="N1378" s="4550"/>
      <c r="O1378" s="4983"/>
      <c r="P1378" s="4983"/>
      <c r="Q1378" s="4550"/>
      <c r="R1378" s="4550"/>
      <c r="S1378" s="4550"/>
      <c r="T1378" s="4550"/>
      <c r="U1378" s="4550"/>
      <c r="V1378" s="4550"/>
      <c r="W1378" s="4550"/>
      <c r="X1378" s="4550"/>
      <c r="Y1378" s="4550"/>
      <c r="Z1378" s="4550"/>
      <c r="AA1378" s="4893"/>
      <c r="AB1378" s="4550"/>
      <c r="AC1378" s="5050"/>
      <c r="AD1378" s="5083"/>
      <c r="AE1378" s="5050"/>
      <c r="AF1378" s="4550"/>
      <c r="AG1378" s="4550"/>
    </row>
    <row r="1379" spans="1:33" s="6147" customFormat="1" ht="27.95" customHeight="1">
      <c r="A1379" s="7302"/>
      <c r="B1379" s="7267"/>
      <c r="C1379" s="4981"/>
      <c r="D1379" s="4981"/>
      <c r="E1379" s="4981"/>
      <c r="F1379" s="6572"/>
      <c r="G1379" s="4550"/>
      <c r="H1379" s="7836"/>
      <c r="I1379" s="4550"/>
      <c r="J1379" s="4550"/>
      <c r="K1379" s="4550"/>
      <c r="L1379" s="4550"/>
      <c r="M1379" s="4550"/>
      <c r="N1379" s="4550"/>
      <c r="O1379" s="4983"/>
      <c r="P1379" s="4983"/>
      <c r="Q1379" s="4550"/>
      <c r="R1379" s="4550"/>
      <c r="S1379" s="4550"/>
      <c r="T1379" s="4550"/>
      <c r="U1379" s="4550"/>
      <c r="V1379" s="4550"/>
      <c r="W1379" s="4550"/>
      <c r="X1379" s="4550"/>
      <c r="Y1379" s="4550"/>
      <c r="Z1379" s="4550"/>
      <c r="AA1379" s="4893"/>
      <c r="AB1379" s="4550"/>
      <c r="AC1379" s="5050"/>
      <c r="AD1379" s="5083"/>
      <c r="AE1379" s="5050"/>
      <c r="AF1379" s="4550"/>
      <c r="AG1379" s="4550"/>
    </row>
    <row r="1380" spans="1:33" s="6147" customFormat="1" ht="27.95" customHeight="1">
      <c r="A1380" s="7302"/>
      <c r="B1380" s="4550"/>
      <c r="C1380" s="4981"/>
      <c r="D1380" s="4981"/>
      <c r="E1380" s="4981"/>
      <c r="F1380" s="6572"/>
      <c r="G1380" s="4550"/>
      <c r="H1380" s="7836"/>
      <c r="I1380" s="4550"/>
      <c r="J1380" s="4550"/>
      <c r="K1380" s="4550"/>
      <c r="L1380" s="4550"/>
      <c r="M1380" s="4550"/>
      <c r="N1380" s="4550"/>
      <c r="O1380" s="4983"/>
      <c r="P1380" s="4983"/>
      <c r="Q1380" s="4550"/>
      <c r="R1380" s="4550"/>
      <c r="S1380" s="4550"/>
      <c r="T1380" s="4550"/>
      <c r="U1380" s="4550"/>
      <c r="V1380" s="4550"/>
      <c r="W1380" s="4550"/>
      <c r="X1380" s="4550"/>
      <c r="Y1380" s="4550"/>
      <c r="Z1380" s="4550"/>
      <c r="AA1380" s="4893"/>
      <c r="AB1380" s="4550"/>
      <c r="AC1380" s="5050"/>
      <c r="AD1380" s="5083"/>
      <c r="AE1380" s="5050"/>
      <c r="AF1380" s="4550"/>
      <c r="AG1380" s="4550"/>
    </row>
    <row r="1381" spans="1:33" s="6147" customFormat="1" ht="27.95" customHeight="1">
      <c r="A1381" s="7583"/>
      <c r="B1381" s="4550"/>
      <c r="C1381" s="4981"/>
      <c r="D1381" s="4981"/>
      <c r="E1381" s="4981"/>
      <c r="F1381" s="6572"/>
      <c r="G1381" s="4550"/>
      <c r="H1381" s="7836"/>
      <c r="I1381" s="4550"/>
      <c r="J1381" s="7333"/>
      <c r="K1381" s="7302"/>
      <c r="L1381" s="4550"/>
      <c r="M1381" s="4550"/>
      <c r="N1381" s="4550"/>
      <c r="O1381" s="4983"/>
      <c r="P1381" s="4983"/>
      <c r="Q1381" s="7302"/>
      <c r="R1381" s="4550"/>
      <c r="S1381" s="4550"/>
      <c r="T1381" s="4550"/>
      <c r="U1381" s="4550"/>
      <c r="V1381" s="4550"/>
      <c r="W1381" s="4550"/>
      <c r="X1381" s="4550"/>
      <c r="Y1381" s="4550"/>
      <c r="Z1381" s="4550"/>
      <c r="AA1381" s="4893"/>
      <c r="AB1381" s="4550"/>
      <c r="AC1381" s="5050"/>
      <c r="AD1381" s="5083"/>
      <c r="AE1381" s="5050"/>
      <c r="AF1381" s="4550"/>
      <c r="AG1381" s="4550"/>
    </row>
    <row r="1382" spans="1:33" s="6147" customFormat="1" ht="27.95" customHeight="1">
      <c r="A1382" s="7302"/>
      <c r="B1382" s="7302"/>
      <c r="C1382" s="4981"/>
      <c r="D1382" s="7837"/>
      <c r="E1382" s="4981"/>
      <c r="F1382" s="6572"/>
      <c r="G1382" s="4550"/>
      <c r="H1382" s="7836"/>
      <c r="I1382" s="4550"/>
      <c r="J1382" s="7302"/>
      <c r="K1382" s="7302"/>
      <c r="L1382" s="4550"/>
      <c r="M1382" s="4550"/>
      <c r="N1382" s="4550"/>
      <c r="O1382" s="4983"/>
      <c r="P1382" s="4983"/>
      <c r="Q1382" s="7302"/>
      <c r="R1382" s="4550"/>
      <c r="S1382" s="4550"/>
      <c r="T1382" s="4550"/>
      <c r="U1382" s="4550"/>
      <c r="V1382" s="4550"/>
      <c r="W1382" s="4550"/>
      <c r="X1382" s="4550"/>
      <c r="Y1382" s="4550"/>
      <c r="Z1382" s="4550"/>
      <c r="AA1382" s="4893"/>
      <c r="AB1382" s="4550"/>
      <c r="AC1382" s="5050"/>
      <c r="AD1382" s="5083"/>
      <c r="AE1382" s="5050"/>
      <c r="AF1382" s="4550"/>
      <c r="AG1382" s="4550"/>
    </row>
    <row r="1383" spans="1:33" s="6147" customFormat="1" ht="27.95" customHeight="1">
      <c r="A1383" s="7329"/>
      <c r="B1383" s="4550"/>
      <c r="C1383" s="4981"/>
      <c r="D1383" s="4981"/>
      <c r="E1383" s="4981"/>
      <c r="F1383" s="6572"/>
      <c r="G1383" s="4550"/>
      <c r="H1383" s="7838"/>
      <c r="I1383" s="4550"/>
      <c r="J1383" s="7329"/>
      <c r="K1383" s="7329"/>
      <c r="L1383" s="4550"/>
      <c r="M1383" s="4550"/>
      <c r="N1383" s="4550"/>
      <c r="O1383" s="4983"/>
      <c r="P1383" s="4983"/>
      <c r="Q1383" s="7329"/>
      <c r="R1383" s="4550"/>
      <c r="S1383" s="4550"/>
      <c r="T1383" s="4550"/>
      <c r="U1383" s="4550"/>
      <c r="V1383" s="4550"/>
      <c r="W1383" s="4550"/>
      <c r="X1383" s="4550"/>
      <c r="Y1383" s="4550"/>
      <c r="Z1383" s="4550"/>
      <c r="AA1383" s="4893"/>
      <c r="AB1383" s="4550"/>
      <c r="AC1383" s="5050"/>
      <c r="AD1383" s="5083"/>
      <c r="AE1383" s="5050"/>
      <c r="AF1383" s="4550"/>
      <c r="AG1383" s="4550"/>
    </row>
    <row r="1384" spans="1:33" s="6147" customFormat="1" ht="27.95" customHeight="1">
      <c r="A1384" s="7329"/>
      <c r="B1384" s="12523"/>
      <c r="C1384" s="11486"/>
      <c r="D1384" s="11486"/>
      <c r="E1384" s="4981"/>
      <c r="F1384" s="6572"/>
      <c r="G1384" s="9847"/>
      <c r="H1384" s="7836"/>
      <c r="I1384" s="12525"/>
      <c r="J1384" s="12523"/>
      <c r="K1384" s="12525"/>
      <c r="L1384" s="7329"/>
      <c r="M1384" s="12525"/>
      <c r="N1384" s="4550"/>
      <c r="O1384" s="4983"/>
      <c r="P1384" s="4983"/>
      <c r="Q1384" s="12525"/>
      <c r="R1384" s="4550"/>
      <c r="S1384" s="4550"/>
      <c r="T1384" s="4550"/>
      <c r="U1384" s="4550"/>
      <c r="V1384" s="9847"/>
      <c r="W1384" s="4550"/>
      <c r="X1384" s="9847"/>
      <c r="Y1384" s="4550"/>
      <c r="Z1384" s="4550"/>
      <c r="AA1384" s="11707"/>
      <c r="AB1384" s="4550"/>
      <c r="AC1384" s="11492"/>
      <c r="AD1384" s="5083"/>
      <c r="AE1384" s="11492"/>
      <c r="AF1384" s="4550"/>
      <c r="AG1384" s="4550"/>
    </row>
    <row r="1385" spans="1:33" s="6147" customFormat="1" ht="27.95" customHeight="1">
      <c r="A1385" s="7330"/>
      <c r="B1385" s="12524"/>
      <c r="C1385" s="11487"/>
      <c r="D1385" s="11487"/>
      <c r="E1385" s="4981"/>
      <c r="F1385" s="6572"/>
      <c r="G1385" s="11647"/>
      <c r="H1385" s="7836"/>
      <c r="I1385" s="12524"/>
      <c r="J1385" s="12524"/>
      <c r="K1385" s="12524"/>
      <c r="L1385" s="7839"/>
      <c r="M1385" s="12524"/>
      <c r="N1385" s="4550"/>
      <c r="O1385" s="4983"/>
      <c r="P1385" s="4983"/>
      <c r="Q1385" s="12524"/>
      <c r="R1385" s="4550"/>
      <c r="S1385" s="4550"/>
      <c r="T1385" s="4550"/>
      <c r="U1385" s="4550"/>
      <c r="V1385" s="11647"/>
      <c r="W1385" s="4550"/>
      <c r="X1385" s="11647"/>
      <c r="Y1385" s="4550"/>
      <c r="Z1385" s="4550"/>
      <c r="AA1385" s="11708"/>
      <c r="AB1385" s="4550"/>
      <c r="AC1385" s="11493"/>
      <c r="AD1385" s="5083"/>
      <c r="AE1385" s="11493"/>
      <c r="AF1385" s="4550"/>
      <c r="AG1385" s="4550"/>
    </row>
    <row r="1386" spans="1:33" s="6147" customFormat="1" ht="27.95" customHeight="1">
      <c r="A1386" s="7594"/>
      <c r="B1386" s="4550"/>
      <c r="C1386" s="4981"/>
      <c r="D1386" s="4981"/>
      <c r="E1386" s="4981"/>
      <c r="F1386" s="6572"/>
      <c r="G1386" s="4550"/>
      <c r="H1386" s="7838"/>
      <c r="I1386" s="4550"/>
      <c r="J1386" s="7594"/>
      <c r="K1386" s="7329"/>
      <c r="L1386" s="7329"/>
      <c r="M1386" s="4550"/>
      <c r="N1386" s="4550"/>
      <c r="O1386" s="4983"/>
      <c r="P1386" s="4983"/>
      <c r="Q1386" s="7329"/>
      <c r="R1386" s="4550"/>
      <c r="S1386" s="4550"/>
      <c r="T1386" s="4550"/>
      <c r="U1386" s="4550"/>
      <c r="V1386" s="4550"/>
      <c r="W1386" s="4550"/>
      <c r="X1386" s="4550"/>
      <c r="Y1386" s="4550"/>
      <c r="Z1386" s="4550"/>
      <c r="AA1386" s="4893"/>
      <c r="AB1386" s="4550"/>
      <c r="AC1386" s="5050"/>
      <c r="AD1386" s="5083"/>
      <c r="AE1386" s="5050"/>
      <c r="AF1386" s="4550"/>
      <c r="AG1386" s="4550"/>
    </row>
    <row r="1387" spans="1:33" s="6147" customFormat="1" ht="27.95" customHeight="1">
      <c r="A1387" s="7331"/>
      <c r="B1387" s="4550"/>
      <c r="C1387" s="4981"/>
      <c r="D1387" s="4981"/>
      <c r="E1387" s="4981"/>
      <c r="F1387" s="6572"/>
      <c r="G1387" s="4550"/>
      <c r="H1387" s="7836"/>
      <c r="I1387" s="7329"/>
      <c r="J1387" s="7331"/>
      <c r="K1387" s="7329"/>
      <c r="L1387" s="7329"/>
      <c r="M1387" s="4550"/>
      <c r="N1387" s="4550"/>
      <c r="O1387" s="4983"/>
      <c r="P1387" s="4983"/>
      <c r="Q1387" s="7329"/>
      <c r="R1387" s="4550"/>
      <c r="S1387" s="4550"/>
      <c r="T1387" s="4550"/>
      <c r="U1387" s="4550"/>
      <c r="V1387" s="4550"/>
      <c r="W1387" s="4550"/>
      <c r="X1387" s="4550"/>
      <c r="Y1387" s="4550"/>
      <c r="Z1387" s="4550"/>
      <c r="AA1387" s="4893"/>
      <c r="AB1387" s="4550"/>
      <c r="AC1387" s="5050"/>
      <c r="AD1387" s="5083"/>
      <c r="AE1387" s="5050"/>
      <c r="AF1387" s="4550"/>
      <c r="AG1387" s="4550"/>
    </row>
    <row r="1388" spans="1:33" s="6147" customFormat="1" ht="27.95" customHeight="1">
      <c r="A1388" s="7329"/>
      <c r="B1388" s="7329"/>
      <c r="C1388" s="4981"/>
      <c r="D1388" s="4981"/>
      <c r="E1388" s="4981"/>
      <c r="F1388" s="6572"/>
      <c r="G1388" s="4550"/>
      <c r="H1388" s="7838"/>
      <c r="I1388" s="4550"/>
      <c r="J1388" s="7329"/>
      <c r="K1388" s="7329"/>
      <c r="L1388" s="7329"/>
      <c r="M1388" s="4550"/>
      <c r="N1388" s="4550"/>
      <c r="O1388" s="4983"/>
      <c r="P1388" s="4983"/>
      <c r="Q1388" s="7329"/>
      <c r="R1388" s="4550"/>
      <c r="S1388" s="4550"/>
      <c r="T1388" s="4550"/>
      <c r="U1388" s="4550"/>
      <c r="V1388" s="4550"/>
      <c r="W1388" s="4550"/>
      <c r="X1388" s="4550"/>
      <c r="Y1388" s="4550"/>
      <c r="Z1388" s="4550"/>
      <c r="AA1388" s="4893"/>
      <c r="AB1388" s="4550"/>
      <c r="AC1388" s="5050"/>
      <c r="AD1388" s="5083"/>
      <c r="AE1388" s="5050"/>
      <c r="AF1388" s="4550"/>
      <c r="AG1388" s="4550"/>
    </row>
    <row r="1389" spans="1:33" s="6147" customFormat="1" ht="27.95" customHeight="1">
      <c r="A1389" s="7779"/>
      <c r="B1389" s="7779"/>
      <c r="C1389" s="4981"/>
      <c r="D1389" s="4981"/>
      <c r="E1389" s="4981"/>
      <c r="F1389" s="6572"/>
      <c r="G1389" s="4550"/>
      <c r="H1389" s="7838"/>
      <c r="I1389" s="4550"/>
      <c r="J1389" s="7779"/>
      <c r="K1389" s="7329"/>
      <c r="L1389" s="7329"/>
      <c r="M1389" s="4550"/>
      <c r="N1389" s="4550"/>
      <c r="O1389" s="4983"/>
      <c r="P1389" s="4983"/>
      <c r="Q1389" s="7329"/>
      <c r="R1389" s="4550"/>
      <c r="S1389" s="4550"/>
      <c r="T1389" s="4550"/>
      <c r="U1389" s="4550"/>
      <c r="V1389" s="4550"/>
      <c r="W1389" s="4550"/>
      <c r="X1389" s="4550"/>
      <c r="Y1389" s="4550"/>
      <c r="Z1389" s="4550"/>
      <c r="AA1389" s="4893"/>
      <c r="AB1389" s="4550"/>
      <c r="AC1389" s="5050"/>
      <c r="AD1389" s="5083"/>
      <c r="AE1389" s="5050"/>
      <c r="AF1389" s="4550"/>
      <c r="AG1389" s="4550"/>
    </row>
    <row r="1390" spans="1:33" s="6147" customFormat="1" ht="27.95" customHeight="1">
      <c r="A1390" s="7248"/>
      <c r="B1390" s="7248"/>
      <c r="C1390" s="4981"/>
      <c r="D1390" s="4981"/>
      <c r="E1390" s="4981"/>
      <c r="F1390" s="6572"/>
      <c r="G1390" s="4550"/>
      <c r="H1390" s="7838"/>
      <c r="I1390" s="4550"/>
      <c r="J1390" s="7248"/>
      <c r="K1390" s="7329"/>
      <c r="L1390" s="7329"/>
      <c r="M1390" s="4550"/>
      <c r="N1390" s="4550"/>
      <c r="O1390" s="4983"/>
      <c r="P1390" s="4983"/>
      <c r="Q1390" s="7329"/>
      <c r="R1390" s="4550"/>
      <c r="S1390" s="4550"/>
      <c r="T1390" s="4550"/>
      <c r="U1390" s="4550"/>
      <c r="V1390" s="4550"/>
      <c r="W1390" s="4550"/>
      <c r="X1390" s="4550"/>
      <c r="Y1390" s="4550"/>
      <c r="Z1390" s="4550"/>
      <c r="AA1390" s="4893"/>
      <c r="AB1390" s="4550"/>
      <c r="AC1390" s="5050"/>
      <c r="AD1390" s="5083"/>
      <c r="AE1390" s="5050"/>
      <c r="AF1390" s="4550"/>
      <c r="AG1390" s="4550"/>
    </row>
    <row r="1391" spans="1:33" s="6147" customFormat="1" ht="27.95" customHeight="1">
      <c r="A1391" s="7346"/>
      <c r="B1391" s="4550"/>
      <c r="C1391" s="4981"/>
      <c r="D1391" s="4981"/>
      <c r="E1391" s="4981"/>
      <c r="F1391" s="6572"/>
      <c r="G1391" s="4550"/>
      <c r="H1391" s="7840"/>
      <c r="I1391" s="4550"/>
      <c r="J1391" s="4550"/>
      <c r="K1391" s="4550"/>
      <c r="L1391" s="7795"/>
      <c r="M1391" s="4550"/>
      <c r="N1391" s="4550"/>
      <c r="O1391" s="4983"/>
      <c r="P1391" s="4983"/>
      <c r="Q1391" s="4550"/>
      <c r="R1391" s="4550"/>
      <c r="S1391" s="4550"/>
      <c r="T1391" s="4550"/>
      <c r="U1391" s="4550"/>
      <c r="V1391" s="7795"/>
      <c r="W1391" s="4550"/>
      <c r="X1391" s="7795"/>
      <c r="Y1391" s="4550"/>
      <c r="Z1391" s="4550"/>
      <c r="AA1391" s="4893"/>
      <c r="AB1391" s="4550"/>
      <c r="AC1391" s="5050"/>
      <c r="AD1391" s="5083"/>
      <c r="AE1391" s="5050"/>
      <c r="AF1391" s="4550"/>
      <c r="AG1391" s="4550"/>
    </row>
    <row r="1392" spans="1:33" s="6147" customFormat="1" ht="27.95" customHeight="1">
      <c r="A1392" s="7795"/>
      <c r="B1392" s="4550"/>
      <c r="C1392" s="4981"/>
      <c r="D1392" s="4981"/>
      <c r="E1392" s="4981"/>
      <c r="F1392" s="6572"/>
      <c r="G1392" s="4550"/>
      <c r="H1392" s="7840"/>
      <c r="I1392" s="4550"/>
      <c r="J1392" s="4550"/>
      <c r="K1392" s="4550"/>
      <c r="L1392" s="7795"/>
      <c r="M1392" s="4550"/>
      <c r="N1392" s="4550"/>
      <c r="O1392" s="4983"/>
      <c r="P1392" s="4983"/>
      <c r="Q1392" s="4550"/>
      <c r="R1392" s="4550"/>
      <c r="S1392" s="4550"/>
      <c r="T1392" s="4550"/>
      <c r="U1392" s="4550"/>
      <c r="V1392" s="7795"/>
      <c r="W1392" s="4550"/>
      <c r="X1392" s="7795"/>
      <c r="Y1392" s="4550"/>
      <c r="Z1392" s="4550"/>
      <c r="AA1392" s="4893"/>
      <c r="AB1392" s="4550"/>
      <c r="AC1392" s="5050"/>
      <c r="AD1392" s="5083"/>
      <c r="AE1392" s="5050"/>
      <c r="AF1392" s="4550"/>
      <c r="AG1392" s="4550"/>
    </row>
    <row r="1393" spans="1:33" s="6147" customFormat="1" ht="27.95" customHeight="1">
      <c r="A1393" s="7795"/>
      <c r="B1393" s="4550"/>
      <c r="C1393" s="4981"/>
      <c r="D1393" s="4981"/>
      <c r="E1393" s="4981"/>
      <c r="F1393" s="6572"/>
      <c r="G1393" s="4550"/>
      <c r="H1393" s="7840"/>
      <c r="I1393" s="4550"/>
      <c r="J1393" s="4550"/>
      <c r="K1393" s="4550"/>
      <c r="L1393" s="7795"/>
      <c r="M1393" s="4550"/>
      <c r="N1393" s="4550"/>
      <c r="O1393" s="4983"/>
      <c r="P1393" s="4983"/>
      <c r="Q1393" s="4550"/>
      <c r="R1393" s="4550"/>
      <c r="S1393" s="4550"/>
      <c r="T1393" s="4550"/>
      <c r="U1393" s="4550"/>
      <c r="V1393" s="7795"/>
      <c r="W1393" s="4550"/>
      <c r="X1393" s="7795"/>
      <c r="Y1393" s="4550"/>
      <c r="Z1393" s="4550"/>
      <c r="AA1393" s="4893"/>
      <c r="AB1393" s="4550"/>
      <c r="AC1393" s="5050"/>
      <c r="AD1393" s="5083"/>
      <c r="AE1393" s="5050"/>
      <c r="AF1393" s="4550"/>
      <c r="AG1393" s="4550"/>
    </row>
    <row r="1394" spans="1:33" s="6147" customFormat="1" ht="27.95" customHeight="1">
      <c r="A1394" s="7346"/>
      <c r="B1394" s="4550"/>
      <c r="C1394" s="4981"/>
      <c r="D1394" s="4981"/>
      <c r="E1394" s="4981"/>
      <c r="F1394" s="6572"/>
      <c r="G1394" s="4550"/>
      <c r="H1394" s="7840"/>
      <c r="I1394" s="4550"/>
      <c r="J1394" s="4550"/>
      <c r="K1394" s="4550"/>
      <c r="L1394" s="7795"/>
      <c r="M1394" s="4550"/>
      <c r="N1394" s="4550"/>
      <c r="O1394" s="4983"/>
      <c r="P1394" s="4983"/>
      <c r="Q1394" s="4550"/>
      <c r="R1394" s="4550"/>
      <c r="S1394" s="4550"/>
      <c r="T1394" s="4550"/>
      <c r="U1394" s="4550"/>
      <c r="V1394" s="4550"/>
      <c r="W1394" s="4550"/>
      <c r="X1394" s="4550"/>
      <c r="Y1394" s="4550"/>
      <c r="Z1394" s="4550"/>
      <c r="AA1394" s="4893"/>
      <c r="AB1394" s="4550"/>
      <c r="AC1394" s="5050"/>
      <c r="AD1394" s="5083"/>
      <c r="AE1394" s="5050"/>
      <c r="AF1394" s="4550"/>
      <c r="AG1394" s="4550"/>
    </row>
    <row r="1395" spans="1:33" s="6147" customFormat="1" ht="27.95" customHeight="1">
      <c r="A1395" s="7795"/>
      <c r="B1395" s="4550"/>
      <c r="C1395" s="4981"/>
      <c r="D1395" s="4981"/>
      <c r="E1395" s="4981"/>
      <c r="F1395" s="6572"/>
      <c r="G1395" s="4550"/>
      <c r="H1395" s="7840"/>
      <c r="I1395" s="4550"/>
      <c r="J1395" s="4550"/>
      <c r="K1395" s="4550"/>
      <c r="L1395" s="7795"/>
      <c r="M1395" s="4550"/>
      <c r="N1395" s="4550"/>
      <c r="O1395" s="4983"/>
      <c r="P1395" s="4983"/>
      <c r="Q1395" s="4550"/>
      <c r="R1395" s="4550"/>
      <c r="S1395" s="4550"/>
      <c r="T1395" s="4550"/>
      <c r="U1395" s="4550"/>
      <c r="V1395" s="4550"/>
      <c r="W1395" s="4550"/>
      <c r="X1395" s="4550"/>
      <c r="Y1395" s="4550"/>
      <c r="Z1395" s="4550"/>
      <c r="AA1395" s="4893"/>
      <c r="AB1395" s="4550"/>
      <c r="AC1395" s="5050"/>
      <c r="AD1395" s="5083"/>
      <c r="AE1395" s="5050"/>
      <c r="AF1395" s="4550"/>
      <c r="AG1395" s="4550"/>
    </row>
    <row r="1396" spans="1:33" s="6147" customFormat="1" ht="27.95" customHeight="1">
      <c r="A1396" s="7781"/>
      <c r="B1396" s="4550"/>
      <c r="C1396" s="4981"/>
      <c r="D1396" s="4981"/>
      <c r="E1396" s="4981"/>
      <c r="F1396" s="6572"/>
      <c r="G1396" s="4550"/>
      <c r="H1396" s="7840"/>
      <c r="I1396" s="4550"/>
      <c r="J1396" s="4550"/>
      <c r="K1396" s="4550"/>
      <c r="L1396" s="7795"/>
      <c r="M1396" s="4550"/>
      <c r="N1396" s="4550"/>
      <c r="O1396" s="4983"/>
      <c r="P1396" s="4983"/>
      <c r="Q1396" s="4550"/>
      <c r="R1396" s="4550"/>
      <c r="S1396" s="4550"/>
      <c r="T1396" s="4550"/>
      <c r="U1396" s="4550"/>
      <c r="V1396" s="4550"/>
      <c r="W1396" s="4550"/>
      <c r="X1396" s="4550"/>
      <c r="Y1396" s="4550"/>
      <c r="Z1396" s="4550"/>
      <c r="AA1396" s="4893"/>
      <c r="AB1396" s="4550"/>
      <c r="AC1396" s="5050"/>
      <c r="AD1396" s="5083"/>
      <c r="AE1396" s="5050"/>
      <c r="AF1396" s="4550"/>
      <c r="AG1396" s="4550"/>
    </row>
    <row r="1397" spans="1:33" s="6147" customFormat="1" ht="27.95" customHeight="1">
      <c r="A1397" s="7333"/>
      <c r="B1397" s="4550"/>
      <c r="C1397" s="4981"/>
      <c r="D1397" s="4981"/>
      <c r="E1397" s="4981"/>
      <c r="F1397" s="6572"/>
      <c r="G1397" s="4550"/>
      <c r="H1397" s="7840"/>
      <c r="I1397" s="4550"/>
      <c r="J1397" s="4550"/>
      <c r="K1397" s="4550"/>
      <c r="L1397" s="7795"/>
      <c r="M1397" s="4550"/>
      <c r="N1397" s="4550"/>
      <c r="O1397" s="4983"/>
      <c r="P1397" s="4983"/>
      <c r="Q1397" s="4550"/>
      <c r="R1397" s="4550"/>
      <c r="S1397" s="4550"/>
      <c r="T1397" s="4550"/>
      <c r="U1397" s="4550"/>
      <c r="V1397" s="4550"/>
      <c r="W1397" s="4550"/>
      <c r="X1397" s="4550"/>
      <c r="Y1397" s="4550"/>
      <c r="Z1397" s="4550"/>
      <c r="AA1397" s="4893"/>
      <c r="AB1397" s="4550"/>
      <c r="AC1397" s="5050"/>
      <c r="AD1397" s="5083"/>
      <c r="AE1397" s="5050"/>
      <c r="AF1397" s="4550"/>
      <c r="AG1397" s="4550"/>
    </row>
    <row r="1398" spans="1:33" s="6147" customFormat="1" ht="27.95" customHeight="1">
      <c r="A1398" s="7795"/>
      <c r="B1398" s="4550"/>
      <c r="C1398" s="4981"/>
      <c r="D1398" s="4981"/>
      <c r="E1398" s="4981"/>
      <c r="F1398" s="6572"/>
      <c r="G1398" s="4550"/>
      <c r="H1398" s="7840"/>
      <c r="I1398" s="4550"/>
      <c r="J1398" s="4550"/>
      <c r="K1398" s="4550"/>
      <c r="L1398" s="7795"/>
      <c r="M1398" s="4550"/>
      <c r="N1398" s="4550"/>
      <c r="O1398" s="4983"/>
      <c r="P1398" s="4983"/>
      <c r="Q1398" s="4550"/>
      <c r="R1398" s="4550"/>
      <c r="S1398" s="4550"/>
      <c r="T1398" s="4550"/>
      <c r="U1398" s="4550"/>
      <c r="V1398" s="4550"/>
      <c r="W1398" s="4550"/>
      <c r="X1398" s="4550"/>
      <c r="Y1398" s="4550"/>
      <c r="Z1398" s="4550"/>
      <c r="AA1398" s="4893"/>
      <c r="AB1398" s="4550"/>
      <c r="AC1398" s="5050"/>
      <c r="AD1398" s="5083"/>
      <c r="AE1398" s="5050"/>
      <c r="AF1398" s="4550"/>
      <c r="AG1398" s="4550"/>
    </row>
    <row r="1399" spans="1:33" s="6147" customFormat="1" ht="27.95" customHeight="1">
      <c r="A1399" s="7333"/>
      <c r="B1399" s="4550"/>
      <c r="C1399" s="4981"/>
      <c r="D1399" s="4981"/>
      <c r="E1399" s="4981"/>
      <c r="F1399" s="6572"/>
      <c r="G1399" s="4550"/>
      <c r="H1399" s="7840"/>
      <c r="I1399" s="4550"/>
      <c r="J1399" s="4550"/>
      <c r="K1399" s="4550"/>
      <c r="L1399" s="7795"/>
      <c r="M1399" s="4550"/>
      <c r="N1399" s="4550"/>
      <c r="O1399" s="4983"/>
      <c r="P1399" s="4983"/>
      <c r="Q1399" s="4550"/>
      <c r="R1399" s="4550"/>
      <c r="S1399" s="4550"/>
      <c r="T1399" s="4550"/>
      <c r="U1399" s="4550"/>
      <c r="V1399" s="4550"/>
      <c r="W1399" s="4550"/>
      <c r="X1399" s="4550"/>
      <c r="Y1399" s="4550"/>
      <c r="Z1399" s="4550"/>
      <c r="AA1399" s="4893"/>
      <c r="AB1399" s="4550"/>
      <c r="AC1399" s="5050"/>
      <c r="AD1399" s="5083"/>
      <c r="AE1399" s="5050"/>
      <c r="AF1399" s="4550"/>
      <c r="AG1399" s="4550"/>
    </row>
    <row r="1400" spans="1:33" s="6147" customFormat="1" ht="27.95" customHeight="1">
      <c r="A1400" s="7795"/>
      <c r="B1400" s="4550"/>
      <c r="C1400" s="4981"/>
      <c r="D1400" s="4981"/>
      <c r="E1400" s="4981"/>
      <c r="F1400" s="6572"/>
      <c r="G1400" s="4550"/>
      <c r="H1400" s="7838"/>
      <c r="I1400" s="4550"/>
      <c r="J1400" s="4550"/>
      <c r="K1400" s="4550"/>
      <c r="L1400" s="7795"/>
      <c r="M1400" s="4550"/>
      <c r="N1400" s="7564"/>
      <c r="O1400" s="4983"/>
      <c r="P1400" s="4983"/>
      <c r="Q1400" s="4550"/>
      <c r="R1400" s="4550"/>
      <c r="S1400" s="4550"/>
      <c r="T1400" s="4550"/>
      <c r="U1400" s="4550"/>
      <c r="V1400" s="4550"/>
      <c r="W1400" s="4550"/>
      <c r="X1400" s="4550"/>
      <c r="Y1400" s="4550"/>
      <c r="Z1400" s="4550"/>
      <c r="AA1400" s="4893"/>
      <c r="AB1400" s="4550"/>
      <c r="AC1400" s="5050"/>
      <c r="AD1400" s="5083"/>
      <c r="AE1400" s="5050"/>
      <c r="AF1400" s="4550"/>
      <c r="AG1400" s="4550"/>
    </row>
    <row r="1401" spans="1:33" s="6147" customFormat="1" ht="27.95" customHeight="1">
      <c r="A1401" s="7766"/>
      <c r="B1401" s="7766"/>
      <c r="C1401" s="4981"/>
      <c r="D1401" s="4981"/>
      <c r="E1401" s="4981"/>
      <c r="F1401" s="6572"/>
      <c r="G1401" s="4550"/>
      <c r="H1401" s="7838"/>
      <c r="I1401" s="7795"/>
      <c r="J1401" s="7766"/>
      <c r="K1401" s="7795"/>
      <c r="L1401" s="7795"/>
      <c r="M1401" s="4550"/>
      <c r="N1401" s="4550"/>
      <c r="O1401" s="4983"/>
      <c r="P1401" s="4983"/>
      <c r="Q1401" s="7795"/>
      <c r="R1401" s="4550"/>
      <c r="S1401" s="4550"/>
      <c r="T1401" s="4550"/>
      <c r="U1401" s="4550"/>
      <c r="V1401" s="4550"/>
      <c r="W1401" s="4550"/>
      <c r="X1401" s="4550"/>
      <c r="Y1401" s="4550"/>
      <c r="Z1401" s="4550"/>
      <c r="AA1401" s="4893"/>
      <c r="AB1401" s="4550"/>
      <c r="AC1401" s="5050"/>
      <c r="AD1401" s="5083"/>
      <c r="AE1401" s="5050"/>
      <c r="AF1401" s="4550"/>
      <c r="AG1401" s="4550"/>
    </row>
    <row r="1402" spans="1:33" s="6147" customFormat="1" ht="27.95" customHeight="1">
      <c r="A1402" s="7331"/>
      <c r="B1402" s="7331"/>
      <c r="C1402" s="4981"/>
      <c r="D1402" s="4981"/>
      <c r="E1402" s="4981"/>
      <c r="F1402" s="6572"/>
      <c r="G1402" s="4550"/>
      <c r="H1402" s="7840"/>
      <c r="I1402" s="4550"/>
      <c r="J1402" s="7331"/>
      <c r="K1402" s="7795"/>
      <c r="L1402" s="7795"/>
      <c r="M1402" s="4550"/>
      <c r="N1402" s="4550"/>
      <c r="O1402" s="4983"/>
      <c r="P1402" s="4983"/>
      <c r="Q1402" s="7795"/>
      <c r="R1402" s="4550"/>
      <c r="S1402" s="4550"/>
      <c r="T1402" s="4550"/>
      <c r="U1402" s="4550"/>
      <c r="V1402" s="4550"/>
      <c r="W1402" s="4550"/>
      <c r="X1402" s="4550"/>
      <c r="Y1402" s="4550"/>
      <c r="Z1402" s="4550"/>
      <c r="AA1402" s="4893"/>
      <c r="AB1402" s="4550"/>
      <c r="AC1402" s="5050"/>
      <c r="AD1402" s="5083"/>
      <c r="AE1402" s="5050"/>
      <c r="AF1402" s="4550"/>
      <c r="AG1402" s="4550"/>
    </row>
    <row r="1403" spans="1:33" s="6147" customFormat="1" ht="27.95" customHeight="1">
      <c r="A1403" s="7759"/>
      <c r="B1403" s="4550"/>
      <c r="C1403" s="4981"/>
      <c r="D1403" s="4981"/>
      <c r="E1403" s="4981"/>
      <c r="F1403" s="6572"/>
      <c r="G1403" s="4550"/>
      <c r="H1403" s="7841"/>
      <c r="I1403" s="4550"/>
      <c r="J1403" s="4550"/>
      <c r="K1403" s="4550"/>
      <c r="L1403" s="7842"/>
      <c r="M1403" s="4550"/>
      <c r="N1403" s="4550"/>
      <c r="O1403" s="4983"/>
      <c r="P1403" s="4983"/>
      <c r="Q1403" s="4550"/>
      <c r="R1403" s="4550"/>
      <c r="S1403" s="4550"/>
      <c r="T1403" s="4550"/>
      <c r="U1403" s="4550"/>
      <c r="V1403" s="7420"/>
      <c r="W1403" s="4550"/>
      <c r="X1403" s="7420"/>
      <c r="Y1403" s="4550"/>
      <c r="Z1403" s="4550"/>
      <c r="AA1403" s="4893"/>
      <c r="AB1403" s="4550"/>
      <c r="AC1403" s="5050"/>
      <c r="AD1403" s="5083"/>
      <c r="AE1403" s="5050"/>
      <c r="AF1403" s="4550"/>
      <c r="AG1403" s="4550"/>
    </row>
    <row r="1404" spans="1:33" s="6147" customFormat="1" ht="27.95" customHeight="1">
      <c r="A1404" s="7781"/>
      <c r="B1404" s="4550"/>
      <c r="C1404" s="4981"/>
      <c r="D1404" s="4981"/>
      <c r="E1404" s="4981"/>
      <c r="F1404" s="6572"/>
      <c r="G1404" s="4550"/>
      <c r="H1404" s="7841"/>
      <c r="I1404" s="4550"/>
      <c r="J1404" s="4550"/>
      <c r="K1404" s="4550"/>
      <c r="L1404" s="7842"/>
      <c r="M1404" s="4550"/>
      <c r="N1404" s="4550"/>
      <c r="O1404" s="4983"/>
      <c r="P1404" s="4983"/>
      <c r="Q1404" s="4550"/>
      <c r="R1404" s="4550"/>
      <c r="S1404" s="4550"/>
      <c r="T1404" s="4550"/>
      <c r="U1404" s="4550"/>
      <c r="V1404" s="7420"/>
      <c r="W1404" s="4550"/>
      <c r="X1404" s="7420"/>
      <c r="Y1404" s="4550"/>
      <c r="Z1404" s="4550"/>
      <c r="AA1404" s="4893"/>
      <c r="AB1404" s="4550"/>
      <c r="AC1404" s="5050"/>
      <c r="AD1404" s="5083"/>
      <c r="AE1404" s="5050"/>
      <c r="AF1404" s="4550"/>
      <c r="AG1404" s="4550"/>
    </row>
    <row r="1405" spans="1:33" s="6147" customFormat="1" ht="27.95" customHeight="1">
      <c r="A1405" s="7842"/>
      <c r="B1405" s="4550"/>
      <c r="C1405" s="4981"/>
      <c r="D1405" s="4981"/>
      <c r="E1405" s="4981"/>
      <c r="F1405" s="6572"/>
      <c r="G1405" s="4550"/>
      <c r="H1405" s="7841"/>
      <c r="I1405" s="4550"/>
      <c r="J1405" s="4550"/>
      <c r="K1405" s="4550"/>
      <c r="L1405" s="7842"/>
      <c r="M1405" s="4550"/>
      <c r="N1405" s="4550"/>
      <c r="O1405" s="4983"/>
      <c r="P1405" s="4983"/>
      <c r="Q1405" s="4550"/>
      <c r="R1405" s="4550"/>
      <c r="S1405" s="4550"/>
      <c r="T1405" s="4550"/>
      <c r="U1405" s="4550"/>
      <c r="V1405" s="7420"/>
      <c r="W1405" s="4550"/>
      <c r="X1405" s="7420"/>
      <c r="Y1405" s="4550"/>
      <c r="Z1405" s="4550"/>
      <c r="AA1405" s="4893"/>
      <c r="AB1405" s="4550"/>
      <c r="AC1405" s="5050"/>
      <c r="AD1405" s="5083"/>
      <c r="AE1405" s="5050"/>
      <c r="AF1405" s="4550"/>
      <c r="AG1405" s="4550"/>
    </row>
    <row r="1406" spans="1:33" s="6147" customFormat="1" ht="27.95" customHeight="1">
      <c r="A1406" s="7842"/>
      <c r="B1406" s="4550"/>
      <c r="C1406" s="4981"/>
      <c r="D1406" s="4981"/>
      <c r="E1406" s="4981"/>
      <c r="F1406" s="6572"/>
      <c r="G1406" s="4550"/>
      <c r="H1406" s="7841"/>
      <c r="I1406" s="4550"/>
      <c r="J1406" s="4550"/>
      <c r="K1406" s="4550"/>
      <c r="L1406" s="7842"/>
      <c r="M1406" s="4550"/>
      <c r="N1406" s="4550"/>
      <c r="O1406" s="4983"/>
      <c r="P1406" s="4983"/>
      <c r="Q1406" s="4550"/>
      <c r="R1406" s="4550"/>
      <c r="S1406" s="4550"/>
      <c r="T1406" s="4550"/>
      <c r="U1406" s="4550"/>
      <c r="V1406" s="4550"/>
      <c r="W1406" s="4550"/>
      <c r="X1406" s="4550"/>
      <c r="Y1406" s="4550"/>
      <c r="Z1406" s="4550"/>
      <c r="AA1406" s="4893"/>
      <c r="AB1406" s="4550"/>
      <c r="AC1406" s="5050"/>
      <c r="AD1406" s="5083"/>
      <c r="AE1406" s="5050"/>
      <c r="AF1406" s="4550"/>
      <c r="AG1406" s="4550"/>
    </row>
    <row r="1407" spans="1:33" s="6147" customFormat="1" ht="27.95" customHeight="1">
      <c r="A1407" s="7842"/>
      <c r="B1407" s="4550"/>
      <c r="C1407" s="4981"/>
      <c r="D1407" s="4981"/>
      <c r="E1407" s="4981"/>
      <c r="F1407" s="6572"/>
      <c r="G1407" s="4550"/>
      <c r="H1407" s="7841"/>
      <c r="I1407" s="4550"/>
      <c r="J1407" s="4550"/>
      <c r="K1407" s="4550"/>
      <c r="L1407" s="7842"/>
      <c r="M1407" s="4550"/>
      <c r="N1407" s="4550"/>
      <c r="O1407" s="4983"/>
      <c r="P1407" s="4983"/>
      <c r="Q1407" s="4550"/>
      <c r="R1407" s="4550"/>
      <c r="S1407" s="4550"/>
      <c r="T1407" s="4550"/>
      <c r="U1407" s="4550"/>
      <c r="V1407" s="4550"/>
      <c r="W1407" s="4550"/>
      <c r="X1407" s="4550"/>
      <c r="Y1407" s="4550"/>
      <c r="Z1407" s="4550"/>
      <c r="AA1407" s="4893"/>
      <c r="AB1407" s="4550"/>
      <c r="AC1407" s="5050"/>
      <c r="AD1407" s="5083"/>
      <c r="AE1407" s="5050"/>
      <c r="AF1407" s="4550"/>
      <c r="AG1407" s="4550"/>
    </row>
    <row r="1408" spans="1:33" s="6147" customFormat="1" ht="27.95" customHeight="1">
      <c r="A1408" s="7843"/>
      <c r="B1408" s="7843"/>
      <c r="C1408" s="4981"/>
      <c r="D1408" s="4981"/>
      <c r="E1408" s="4981"/>
      <c r="F1408" s="6572"/>
      <c r="G1408" s="4550"/>
      <c r="H1408" s="7838"/>
      <c r="I1408" s="7843"/>
      <c r="J1408" s="7843"/>
      <c r="K1408" s="7843"/>
      <c r="L1408" s="7842"/>
      <c r="M1408" s="4550"/>
      <c r="N1408" s="4550"/>
      <c r="O1408" s="4983"/>
      <c r="P1408" s="4983"/>
      <c r="Q1408" s="7843"/>
      <c r="R1408" s="4550"/>
      <c r="S1408" s="4550"/>
      <c r="T1408" s="4550"/>
      <c r="U1408" s="4550"/>
      <c r="V1408" s="4550"/>
      <c r="W1408" s="4550"/>
      <c r="X1408" s="4550"/>
      <c r="Y1408" s="4550"/>
      <c r="Z1408" s="4550"/>
      <c r="AA1408" s="6273"/>
      <c r="AB1408" s="4550"/>
      <c r="AC1408" s="5050"/>
      <c r="AD1408" s="5083"/>
      <c r="AE1408" s="5050"/>
      <c r="AF1408" s="4550"/>
      <c r="AG1408" s="4550"/>
    </row>
    <row r="1409" spans="1:33" s="6147" customFormat="1" ht="27.95" customHeight="1">
      <c r="A1409" s="7479"/>
      <c r="B1409" s="7479"/>
      <c r="C1409" s="4981"/>
      <c r="D1409" s="4981"/>
      <c r="E1409" s="4981"/>
      <c r="F1409" s="6572"/>
      <c r="G1409" s="4550"/>
      <c r="H1409" s="7844"/>
      <c r="I1409" s="4550"/>
      <c r="J1409" s="7479"/>
      <c r="K1409" s="7845"/>
      <c r="L1409" s="7789"/>
      <c r="M1409" s="4550"/>
      <c r="N1409" s="4550"/>
      <c r="O1409" s="4983"/>
      <c r="P1409" s="4983"/>
      <c r="Q1409" s="7845"/>
      <c r="R1409" s="4550"/>
      <c r="S1409" s="4550"/>
      <c r="T1409" s="4550"/>
      <c r="U1409" s="4550"/>
      <c r="V1409" s="4550"/>
      <c r="W1409" s="4550"/>
      <c r="X1409" s="4550"/>
      <c r="Y1409" s="4550"/>
      <c r="Z1409" s="4550"/>
      <c r="AA1409" s="7846"/>
      <c r="AB1409" s="4550"/>
      <c r="AC1409" s="5050"/>
      <c r="AD1409" s="5083"/>
      <c r="AE1409" s="5050"/>
      <c r="AF1409" s="4550"/>
      <c r="AG1409" s="4550"/>
    </row>
    <row r="1410" spans="1:33" s="6147" customFormat="1" ht="27.95" customHeight="1">
      <c r="A1410" s="7789"/>
      <c r="B1410" s="9847"/>
      <c r="C1410" s="11486"/>
      <c r="D1410" s="11486"/>
      <c r="E1410" s="11486"/>
      <c r="F1410" s="11512"/>
      <c r="G1410" s="9847"/>
      <c r="H1410" s="12521"/>
      <c r="I1410" s="4550"/>
      <c r="J1410" s="9847"/>
      <c r="K1410" s="9847"/>
      <c r="L1410" s="7789"/>
      <c r="M1410" s="12206"/>
      <c r="N1410" s="4550"/>
      <c r="O1410" s="4983"/>
      <c r="P1410" s="4983"/>
      <c r="Q1410" s="9847"/>
      <c r="R1410" s="4550"/>
      <c r="S1410" s="4550"/>
      <c r="T1410" s="4550"/>
      <c r="U1410" s="4550"/>
      <c r="V1410" s="9847"/>
      <c r="W1410" s="4550"/>
      <c r="X1410" s="9847"/>
      <c r="Y1410" s="4550"/>
      <c r="Z1410" s="4550"/>
      <c r="AA1410" s="11707"/>
      <c r="AB1410" s="4550"/>
      <c r="AC1410" s="11492"/>
      <c r="AD1410" s="5083"/>
      <c r="AE1410" s="11492"/>
      <c r="AF1410" s="4550"/>
      <c r="AG1410" s="4550"/>
    </row>
    <row r="1411" spans="1:33" s="6147" customFormat="1" ht="27.95" customHeight="1">
      <c r="A1411" s="7847"/>
      <c r="B1411" s="11647"/>
      <c r="C1411" s="11487"/>
      <c r="D1411" s="11487"/>
      <c r="E1411" s="11487"/>
      <c r="F1411" s="11514"/>
      <c r="G1411" s="11647"/>
      <c r="H1411" s="12522"/>
      <c r="I1411" s="4550"/>
      <c r="J1411" s="11647"/>
      <c r="K1411" s="11647"/>
      <c r="L1411" s="4550"/>
      <c r="M1411" s="11647"/>
      <c r="N1411" s="4550"/>
      <c r="O1411" s="4983"/>
      <c r="P1411" s="4983"/>
      <c r="Q1411" s="11647"/>
      <c r="R1411" s="4550"/>
      <c r="S1411" s="4550"/>
      <c r="T1411" s="4550"/>
      <c r="U1411" s="4550"/>
      <c r="V1411" s="11647"/>
      <c r="W1411" s="4550"/>
      <c r="X1411" s="11647"/>
      <c r="Y1411" s="4550"/>
      <c r="Z1411" s="4550"/>
      <c r="AA1411" s="11708"/>
      <c r="AB1411" s="4550"/>
      <c r="AC1411" s="11493"/>
      <c r="AD1411" s="5083"/>
      <c r="AE1411" s="11493"/>
      <c r="AF1411" s="4550"/>
      <c r="AG1411" s="4550"/>
    </row>
    <row r="1412" spans="1:33" s="6147" customFormat="1" ht="27.95" customHeight="1">
      <c r="A1412" s="7198"/>
      <c r="B1412" s="4550"/>
      <c r="C1412" s="4981"/>
      <c r="D1412" s="4981"/>
      <c r="E1412" s="4981"/>
      <c r="F1412" s="6572"/>
      <c r="G1412" s="4550"/>
      <c r="H1412" s="7848"/>
      <c r="I1412" s="4550"/>
      <c r="J1412" s="4550"/>
      <c r="K1412" s="4550"/>
      <c r="L1412" s="4550"/>
      <c r="M1412" s="4550"/>
      <c r="N1412" s="4550"/>
      <c r="O1412" s="4983"/>
      <c r="P1412" s="4983"/>
      <c r="Q1412" s="4550"/>
      <c r="R1412" s="4550"/>
      <c r="S1412" s="4550"/>
      <c r="T1412" s="4550"/>
      <c r="U1412" s="4550"/>
      <c r="V1412" s="4550"/>
      <c r="W1412" s="4550"/>
      <c r="X1412" s="4550"/>
      <c r="Y1412" s="4550"/>
      <c r="Z1412" s="4550"/>
      <c r="AA1412" s="4893"/>
      <c r="AB1412" s="4550"/>
      <c r="AC1412" s="5050"/>
      <c r="AD1412" s="5083"/>
      <c r="AE1412" s="5050"/>
      <c r="AF1412" s="4550"/>
      <c r="AG1412" s="4550"/>
    </row>
    <row r="1413" spans="1:33" s="6147" customFormat="1" ht="27.95" customHeight="1">
      <c r="A1413" s="7169"/>
      <c r="B1413" s="7169"/>
      <c r="C1413" s="4981"/>
      <c r="D1413" s="4981"/>
      <c r="E1413" s="4981"/>
      <c r="F1413" s="6572"/>
      <c r="G1413" s="4550"/>
      <c r="H1413" s="7848"/>
      <c r="I1413" s="4550"/>
      <c r="J1413" s="7169"/>
      <c r="K1413" s="4550"/>
      <c r="L1413" s="4550"/>
      <c r="M1413" s="4550"/>
      <c r="N1413" s="4550"/>
      <c r="O1413" s="4983"/>
      <c r="P1413" s="4983"/>
      <c r="Q1413" s="4550"/>
      <c r="R1413" s="4550"/>
      <c r="S1413" s="4550"/>
      <c r="T1413" s="4550"/>
      <c r="U1413" s="4550"/>
      <c r="V1413" s="4550"/>
      <c r="W1413" s="4550"/>
      <c r="X1413" s="4550"/>
      <c r="Y1413" s="4550"/>
      <c r="Z1413" s="4550"/>
      <c r="AA1413" s="4893"/>
      <c r="AB1413" s="4550"/>
      <c r="AC1413" s="5050"/>
      <c r="AD1413" s="5083"/>
      <c r="AE1413" s="5050"/>
      <c r="AF1413" s="4550"/>
      <c r="AG1413" s="4550"/>
    </row>
    <row r="1414" spans="1:33" s="6147" customFormat="1" ht="27.95" customHeight="1">
      <c r="A1414" s="7789"/>
      <c r="B1414" s="4550"/>
      <c r="C1414" s="4981"/>
      <c r="D1414" s="4981"/>
      <c r="E1414" s="4981"/>
      <c r="F1414" s="6572"/>
      <c r="G1414" s="4550"/>
      <c r="H1414" s="7848"/>
      <c r="I1414" s="4550"/>
      <c r="J1414" s="4550"/>
      <c r="K1414" s="4550"/>
      <c r="L1414" s="4550"/>
      <c r="M1414" s="4550"/>
      <c r="N1414" s="4550"/>
      <c r="O1414" s="4983"/>
      <c r="P1414" s="4983"/>
      <c r="Q1414" s="4550"/>
      <c r="R1414" s="4550"/>
      <c r="S1414" s="4550"/>
      <c r="T1414" s="4550"/>
      <c r="U1414" s="4550"/>
      <c r="V1414" s="4550"/>
      <c r="W1414" s="4550"/>
      <c r="X1414" s="4550"/>
      <c r="Y1414" s="4550"/>
      <c r="Z1414" s="4550"/>
      <c r="AA1414" s="4893"/>
      <c r="AB1414" s="4550"/>
      <c r="AC1414" s="5050"/>
      <c r="AD1414" s="5083"/>
      <c r="AE1414" s="5050"/>
      <c r="AF1414" s="4550"/>
      <c r="AG1414" s="4550"/>
    </row>
    <row r="1415" spans="1:33" s="6147" customFormat="1" ht="27.95" customHeight="1">
      <c r="A1415" s="7779"/>
      <c r="B1415" s="4550"/>
      <c r="C1415" s="4981"/>
      <c r="D1415" s="4981"/>
      <c r="E1415" s="4981"/>
      <c r="F1415" s="6572"/>
      <c r="G1415" s="4550"/>
      <c r="H1415" s="7848"/>
      <c r="I1415" s="4550"/>
      <c r="J1415" s="4550"/>
      <c r="K1415" s="4550"/>
      <c r="L1415" s="4550"/>
      <c r="M1415" s="7564"/>
      <c r="N1415" s="4550"/>
      <c r="O1415" s="4983"/>
      <c r="P1415" s="4983"/>
      <c r="Q1415" s="4550"/>
      <c r="R1415" s="4550"/>
      <c r="S1415" s="4550"/>
      <c r="T1415" s="4550"/>
      <c r="U1415" s="4550"/>
      <c r="V1415" s="4550"/>
      <c r="W1415" s="4550"/>
      <c r="X1415" s="4550"/>
      <c r="Y1415" s="4550"/>
      <c r="Z1415" s="4550"/>
      <c r="AA1415" s="4893"/>
      <c r="AB1415" s="4550"/>
      <c r="AC1415" s="5050"/>
      <c r="AD1415" s="5083"/>
      <c r="AE1415" s="5050"/>
      <c r="AF1415" s="4550"/>
      <c r="AG1415" s="4550"/>
    </row>
    <row r="1416" spans="1:33" s="6147" customFormat="1" ht="27.95" customHeight="1">
      <c r="A1416" s="7167"/>
      <c r="B1416" s="7789"/>
      <c r="C1416" s="4981"/>
      <c r="D1416" s="4981"/>
      <c r="E1416" s="4981"/>
      <c r="F1416" s="6572"/>
      <c r="G1416" s="4550"/>
      <c r="H1416" s="7848"/>
      <c r="I1416" s="4550"/>
      <c r="J1416" s="7789"/>
      <c r="K1416" s="7789"/>
      <c r="L1416" s="7789"/>
      <c r="M1416" s="4550"/>
      <c r="N1416" s="4550"/>
      <c r="O1416" s="4983"/>
      <c r="P1416" s="4983"/>
      <c r="Q1416" s="7789"/>
      <c r="R1416" s="4550"/>
      <c r="S1416" s="4550"/>
      <c r="T1416" s="4550"/>
      <c r="U1416" s="4550"/>
      <c r="V1416" s="4550"/>
      <c r="W1416" s="4550"/>
      <c r="X1416" s="4550"/>
      <c r="Y1416" s="4550"/>
      <c r="Z1416" s="4550"/>
      <c r="AA1416" s="4893"/>
      <c r="AB1416" s="4550"/>
      <c r="AC1416" s="5050"/>
      <c r="AD1416" s="5083"/>
      <c r="AE1416" s="5050"/>
      <c r="AF1416" s="4550"/>
      <c r="AG1416" s="4550"/>
    </row>
    <row r="1417" spans="1:33" s="6147" customFormat="1" ht="27.95" customHeight="1">
      <c r="A1417" s="7579"/>
      <c r="B1417" s="4550"/>
      <c r="C1417" s="4981"/>
      <c r="D1417" s="4981"/>
      <c r="E1417" s="4981"/>
      <c r="F1417" s="6572"/>
      <c r="G1417" s="4550"/>
      <c r="H1417" s="7849"/>
      <c r="I1417" s="4550"/>
      <c r="J1417" s="4550"/>
      <c r="K1417" s="4550"/>
      <c r="L1417" s="7789"/>
      <c r="M1417" s="4550"/>
      <c r="N1417" s="4550"/>
      <c r="O1417" s="4983"/>
      <c r="P1417" s="4983"/>
      <c r="Q1417" s="4550"/>
      <c r="R1417" s="4550"/>
      <c r="S1417" s="4550"/>
      <c r="T1417" s="4550"/>
      <c r="U1417" s="4550"/>
      <c r="V1417" s="4550"/>
      <c r="W1417" s="4550"/>
      <c r="X1417" s="4550"/>
      <c r="Y1417" s="4550"/>
      <c r="Z1417" s="4550"/>
      <c r="AA1417" s="4893"/>
      <c r="AB1417" s="4550"/>
      <c r="AC1417" s="5050"/>
      <c r="AD1417" s="5083"/>
      <c r="AE1417" s="5050"/>
      <c r="AF1417" s="4550"/>
      <c r="AG1417" s="4550"/>
    </row>
    <row r="1418" spans="1:33" s="6147" customFormat="1" ht="27.95" customHeight="1">
      <c r="A1418" s="7850"/>
      <c r="B1418" s="4550"/>
      <c r="C1418" s="4981"/>
      <c r="D1418" s="4981"/>
      <c r="E1418" s="4981"/>
      <c r="F1418" s="6572"/>
      <c r="G1418" s="4550"/>
      <c r="H1418" s="7849"/>
      <c r="I1418" s="4550"/>
      <c r="J1418" s="4550"/>
      <c r="K1418" s="4550"/>
      <c r="L1418" s="7789"/>
      <c r="M1418" s="4550"/>
      <c r="N1418" s="4550"/>
      <c r="O1418" s="4983"/>
      <c r="P1418" s="4983"/>
      <c r="Q1418" s="4550"/>
      <c r="R1418" s="4550"/>
      <c r="S1418" s="4550"/>
      <c r="T1418" s="4550"/>
      <c r="U1418" s="4550"/>
      <c r="V1418" s="4550"/>
      <c r="W1418" s="4550"/>
      <c r="X1418" s="4550"/>
      <c r="Y1418" s="4550"/>
      <c r="Z1418" s="4550"/>
      <c r="AA1418" s="4893"/>
      <c r="AB1418" s="4550"/>
      <c r="AC1418" s="5050"/>
      <c r="AD1418" s="5083"/>
      <c r="AE1418" s="5050"/>
      <c r="AF1418" s="4550"/>
      <c r="AG1418" s="4550"/>
    </row>
    <row r="1419" spans="1:33" s="6147" customFormat="1" ht="27.95" customHeight="1">
      <c r="A1419" s="7579"/>
      <c r="B1419" s="4550"/>
      <c r="C1419" s="4981"/>
      <c r="D1419" s="4981"/>
      <c r="E1419" s="4981"/>
      <c r="F1419" s="6572"/>
      <c r="G1419" s="4550"/>
      <c r="H1419" s="7849"/>
      <c r="I1419" s="4550"/>
      <c r="J1419" s="4550"/>
      <c r="K1419" s="4550"/>
      <c r="L1419" s="7789"/>
      <c r="M1419" s="4550"/>
      <c r="N1419" s="4550"/>
      <c r="O1419" s="4983"/>
      <c r="P1419" s="4983"/>
      <c r="Q1419" s="4550"/>
      <c r="R1419" s="4550"/>
      <c r="S1419" s="4550"/>
      <c r="T1419" s="4550"/>
      <c r="U1419" s="4550"/>
      <c r="V1419" s="4550"/>
      <c r="W1419" s="4550"/>
      <c r="X1419" s="4550"/>
      <c r="Y1419" s="4550"/>
      <c r="Z1419" s="4550"/>
      <c r="AA1419" s="4893"/>
      <c r="AB1419" s="4550"/>
      <c r="AC1419" s="5050"/>
      <c r="AD1419" s="5083"/>
      <c r="AE1419" s="5050"/>
      <c r="AF1419" s="4550"/>
      <c r="AG1419" s="4550"/>
    </row>
    <row r="1420" spans="1:33" s="6147" customFormat="1" ht="27.95" customHeight="1">
      <c r="A1420" s="7331"/>
      <c r="B1420" s="4550"/>
      <c r="C1420" s="4981"/>
      <c r="D1420" s="4981"/>
      <c r="E1420" s="4981"/>
      <c r="F1420" s="6572"/>
      <c r="G1420" s="4550"/>
      <c r="H1420" s="7849"/>
      <c r="I1420" s="4550"/>
      <c r="J1420" s="7331"/>
      <c r="K1420" s="4550"/>
      <c r="L1420" s="7789"/>
      <c r="M1420" s="4550"/>
      <c r="N1420" s="4550"/>
      <c r="O1420" s="4983"/>
      <c r="P1420" s="4983"/>
      <c r="Q1420" s="4550"/>
      <c r="R1420" s="4550"/>
      <c r="S1420" s="4550"/>
      <c r="T1420" s="4550"/>
      <c r="U1420" s="4550"/>
      <c r="V1420" s="7313"/>
      <c r="W1420" s="4550"/>
      <c r="X1420" s="7313"/>
      <c r="Y1420" s="4550"/>
      <c r="Z1420" s="4550"/>
      <c r="AA1420" s="4893"/>
      <c r="AB1420" s="4550"/>
      <c r="AC1420" s="5050"/>
      <c r="AD1420" s="5083"/>
      <c r="AE1420" s="5050"/>
      <c r="AF1420" s="4550"/>
      <c r="AG1420" s="4550"/>
    </row>
    <row r="1421" spans="1:33" s="6147" customFormat="1" ht="27.95" customHeight="1">
      <c r="A1421" s="7579"/>
      <c r="B1421" s="4550"/>
      <c r="C1421" s="4981"/>
      <c r="D1421" s="4981"/>
      <c r="E1421" s="4981"/>
      <c r="F1421" s="6572"/>
      <c r="G1421" s="4550"/>
      <c r="H1421" s="7849"/>
      <c r="I1421" s="4550"/>
      <c r="J1421" s="4550"/>
      <c r="K1421" s="4550"/>
      <c r="L1421" s="7789"/>
      <c r="M1421" s="4550"/>
      <c r="N1421" s="4550"/>
      <c r="O1421" s="4983"/>
      <c r="P1421" s="4983"/>
      <c r="Q1421" s="4550"/>
      <c r="R1421" s="4550"/>
      <c r="S1421" s="4550"/>
      <c r="T1421" s="4550"/>
      <c r="U1421" s="4550"/>
      <c r="V1421" s="4550"/>
      <c r="W1421" s="4550"/>
      <c r="X1421" s="4550"/>
      <c r="Y1421" s="4550"/>
      <c r="Z1421" s="4550"/>
      <c r="AA1421" s="4893"/>
      <c r="AB1421" s="4550"/>
      <c r="AC1421" s="5050"/>
      <c r="AD1421" s="5083"/>
      <c r="AE1421" s="5050"/>
      <c r="AF1421" s="4550"/>
      <c r="AG1421" s="4550"/>
    </row>
    <row r="1422" spans="1:33" s="6147" customFormat="1" ht="27.95" customHeight="1">
      <c r="A1422" s="7579"/>
      <c r="B1422" s="4550"/>
      <c r="C1422" s="4981"/>
      <c r="D1422" s="4981"/>
      <c r="E1422" s="4981"/>
      <c r="F1422" s="6572"/>
      <c r="G1422" s="4550"/>
      <c r="H1422" s="7849"/>
      <c r="I1422" s="4550"/>
      <c r="J1422" s="4550"/>
      <c r="K1422" s="4550"/>
      <c r="L1422" s="7789"/>
      <c r="M1422" s="4550"/>
      <c r="N1422" s="4550"/>
      <c r="O1422" s="4983"/>
      <c r="P1422" s="4983"/>
      <c r="Q1422" s="4550"/>
      <c r="R1422" s="4550"/>
      <c r="S1422" s="4550"/>
      <c r="T1422" s="4550"/>
      <c r="U1422" s="4550"/>
      <c r="V1422" s="4550"/>
      <c r="W1422" s="4550"/>
      <c r="X1422" s="4550"/>
      <c r="Y1422" s="4550"/>
      <c r="Z1422" s="4550"/>
      <c r="AA1422" s="4893"/>
      <c r="AB1422" s="4550"/>
      <c r="AC1422" s="5050"/>
      <c r="AD1422" s="5083"/>
      <c r="AE1422" s="5050"/>
      <c r="AF1422" s="4550"/>
      <c r="AG1422" s="4550"/>
    </row>
    <row r="1423" spans="1:33" s="6147" customFormat="1" ht="27.95" customHeight="1">
      <c r="A1423" s="7579"/>
      <c r="B1423" s="4550"/>
      <c r="C1423" s="4981"/>
      <c r="D1423" s="4981"/>
      <c r="E1423" s="4981"/>
      <c r="F1423" s="6572"/>
      <c r="G1423" s="4550"/>
      <c r="H1423" s="7849"/>
      <c r="I1423" s="4550"/>
      <c r="J1423" s="4550"/>
      <c r="K1423" s="4550"/>
      <c r="L1423" s="7789"/>
      <c r="M1423" s="4550"/>
      <c r="N1423" s="4550"/>
      <c r="O1423" s="4983"/>
      <c r="P1423" s="4983"/>
      <c r="Q1423" s="4550"/>
      <c r="R1423" s="4550"/>
      <c r="S1423" s="4550"/>
      <c r="T1423" s="4550"/>
      <c r="U1423" s="4550"/>
      <c r="V1423" s="4550"/>
      <c r="W1423" s="4550"/>
      <c r="X1423" s="4550"/>
      <c r="Y1423" s="4550"/>
      <c r="Z1423" s="4550"/>
      <c r="AA1423" s="4893"/>
      <c r="AB1423" s="4550"/>
      <c r="AC1423" s="5050"/>
      <c r="AD1423" s="5083"/>
      <c r="AE1423" s="5050"/>
      <c r="AF1423" s="4550"/>
      <c r="AG1423" s="4550"/>
    </row>
    <row r="1424" spans="1:33" s="6147" customFormat="1" ht="27.95" customHeight="1">
      <c r="A1424" s="7579"/>
      <c r="B1424" s="4550"/>
      <c r="C1424" s="4981"/>
      <c r="D1424" s="4981"/>
      <c r="E1424" s="4981"/>
      <c r="F1424" s="6572"/>
      <c r="G1424" s="4550"/>
      <c r="H1424" s="7849"/>
      <c r="I1424" s="4550"/>
      <c r="J1424" s="4550"/>
      <c r="K1424" s="4550"/>
      <c r="L1424" s="7789"/>
      <c r="M1424" s="4550"/>
      <c r="N1424" s="4550"/>
      <c r="O1424" s="4983"/>
      <c r="P1424" s="4983"/>
      <c r="Q1424" s="4550"/>
      <c r="R1424" s="4550"/>
      <c r="S1424" s="4550"/>
      <c r="T1424" s="4550"/>
      <c r="U1424" s="4550"/>
      <c r="V1424" s="4550"/>
      <c r="W1424" s="4550"/>
      <c r="X1424" s="4550"/>
      <c r="Y1424" s="4550"/>
      <c r="Z1424" s="4550"/>
      <c r="AA1424" s="4893"/>
      <c r="AB1424" s="4550"/>
      <c r="AC1424" s="5050"/>
      <c r="AD1424" s="5083"/>
      <c r="AE1424" s="5050"/>
      <c r="AF1424" s="4550"/>
      <c r="AG1424" s="4550"/>
    </row>
    <row r="1425" spans="1:33" s="6147" customFormat="1" ht="27.95" customHeight="1">
      <c r="A1425" s="7579"/>
      <c r="B1425" s="4550"/>
      <c r="C1425" s="4981"/>
      <c r="D1425" s="4981"/>
      <c r="E1425" s="4981"/>
      <c r="F1425" s="6572"/>
      <c r="G1425" s="4550"/>
      <c r="H1425" s="7849"/>
      <c r="I1425" s="4550"/>
      <c r="J1425" s="4550"/>
      <c r="K1425" s="4550"/>
      <c r="L1425" s="7789"/>
      <c r="M1425" s="4550"/>
      <c r="N1425" s="4550"/>
      <c r="O1425" s="4983"/>
      <c r="P1425" s="4983"/>
      <c r="Q1425" s="4550"/>
      <c r="R1425" s="4550"/>
      <c r="S1425" s="4550"/>
      <c r="T1425" s="4550"/>
      <c r="U1425" s="4550"/>
      <c r="V1425" s="4550"/>
      <c r="W1425" s="4550"/>
      <c r="X1425" s="4550"/>
      <c r="Y1425" s="4550"/>
      <c r="Z1425" s="4550"/>
      <c r="AA1425" s="4893"/>
      <c r="AB1425" s="4550"/>
      <c r="AC1425" s="5050"/>
      <c r="AD1425" s="5083"/>
      <c r="AE1425" s="5050"/>
      <c r="AF1425" s="4550"/>
      <c r="AG1425" s="4550"/>
    </row>
    <row r="1426" spans="1:33" s="6147" customFormat="1" ht="27.95" customHeight="1">
      <c r="A1426" s="7331"/>
      <c r="B1426" s="4550"/>
      <c r="C1426" s="4981"/>
      <c r="D1426" s="4981"/>
      <c r="E1426" s="4981"/>
      <c r="F1426" s="6572"/>
      <c r="G1426" s="4550"/>
      <c r="H1426" s="7849"/>
      <c r="I1426" s="4550"/>
      <c r="J1426" s="4550"/>
      <c r="K1426" s="4550"/>
      <c r="L1426" s="7579"/>
      <c r="M1426" s="4550"/>
      <c r="N1426" s="4550"/>
      <c r="O1426" s="4983"/>
      <c r="P1426" s="4983"/>
      <c r="Q1426" s="4550"/>
      <c r="R1426" s="4550"/>
      <c r="S1426" s="4550"/>
      <c r="T1426" s="4550"/>
      <c r="U1426" s="4550"/>
      <c r="V1426" s="4550"/>
      <c r="W1426" s="4550"/>
      <c r="X1426" s="4550"/>
      <c r="Y1426" s="4550"/>
      <c r="Z1426" s="4550"/>
      <c r="AA1426" s="6273"/>
      <c r="AB1426" s="4550"/>
      <c r="AC1426" s="5050"/>
      <c r="AD1426" s="5083"/>
      <c r="AE1426" s="5050"/>
      <c r="AF1426" s="4550"/>
      <c r="AG1426" s="4550"/>
    </row>
    <row r="1427" spans="1:33" s="6147" customFormat="1" ht="27.95" customHeight="1">
      <c r="A1427" s="7779"/>
      <c r="B1427" s="7779"/>
      <c r="C1427" s="4981"/>
      <c r="D1427" s="4981"/>
      <c r="E1427" s="4981"/>
      <c r="F1427" s="6572"/>
      <c r="G1427" s="4550"/>
      <c r="H1427" s="7838"/>
      <c r="I1427" s="7579"/>
      <c r="J1427" s="4550"/>
      <c r="K1427" s="7579"/>
      <c r="L1427" s="7579"/>
      <c r="M1427" s="4550"/>
      <c r="N1427" s="4550"/>
      <c r="O1427" s="4983"/>
      <c r="P1427" s="4983"/>
      <c r="Q1427" s="7579"/>
      <c r="R1427" s="4550"/>
      <c r="S1427" s="4550"/>
      <c r="T1427" s="4550"/>
      <c r="U1427" s="4550"/>
      <c r="V1427" s="4550"/>
      <c r="W1427" s="4550"/>
      <c r="X1427" s="4550"/>
      <c r="Y1427" s="4550"/>
      <c r="Z1427" s="4550"/>
      <c r="AA1427" s="4893"/>
      <c r="AB1427" s="4550"/>
      <c r="AC1427" s="5050"/>
      <c r="AD1427" s="5083"/>
      <c r="AE1427" s="5050"/>
      <c r="AF1427" s="4550"/>
      <c r="AG1427" s="4550"/>
    </row>
    <row r="1428" spans="1:33" s="6147" customFormat="1" ht="27.95" customHeight="1">
      <c r="A1428" s="7030"/>
      <c r="B1428" s="7579"/>
      <c r="C1428" s="4981"/>
      <c r="D1428" s="4981"/>
      <c r="E1428" s="4981"/>
      <c r="F1428" s="6572"/>
      <c r="G1428" s="4550"/>
      <c r="H1428" s="7849"/>
      <c r="I1428" s="4550"/>
      <c r="J1428" s="7579"/>
      <c r="K1428" s="7579"/>
      <c r="L1428" s="7579"/>
      <c r="M1428" s="4550"/>
      <c r="N1428" s="4550"/>
      <c r="O1428" s="4983"/>
      <c r="P1428" s="4983"/>
      <c r="Q1428" s="7579"/>
      <c r="R1428" s="4550"/>
      <c r="S1428" s="4550"/>
      <c r="T1428" s="4550"/>
      <c r="U1428" s="4550"/>
      <c r="V1428" s="4550"/>
      <c r="W1428" s="4550"/>
      <c r="X1428" s="4550"/>
      <c r="Y1428" s="4550"/>
      <c r="Z1428" s="4550"/>
      <c r="AA1428" s="4893"/>
      <c r="AB1428" s="4550"/>
      <c r="AC1428" s="5050"/>
      <c r="AD1428" s="5083"/>
      <c r="AE1428" s="5050"/>
      <c r="AF1428" s="4550"/>
      <c r="AG1428" s="4550"/>
    </row>
    <row r="1429" spans="1:33" s="6147" customFormat="1" ht="27.95" customHeight="1">
      <c r="A1429" s="7579"/>
      <c r="B1429" s="7579"/>
      <c r="C1429" s="4981"/>
      <c r="D1429" s="4981"/>
      <c r="E1429" s="4981"/>
      <c r="F1429" s="6572"/>
      <c r="G1429" s="4550"/>
      <c r="H1429" s="7849"/>
      <c r="I1429" s="4550"/>
      <c r="J1429" s="7579"/>
      <c r="K1429" s="7579"/>
      <c r="L1429" s="7579"/>
      <c r="M1429" s="4550"/>
      <c r="N1429" s="4550"/>
      <c r="O1429" s="4983"/>
      <c r="P1429" s="4983"/>
      <c r="Q1429" s="7579"/>
      <c r="R1429" s="4550"/>
      <c r="S1429" s="4550"/>
      <c r="T1429" s="4550"/>
      <c r="U1429" s="4550"/>
      <c r="V1429" s="4550"/>
      <c r="W1429" s="4550"/>
      <c r="X1429" s="4550"/>
      <c r="Y1429" s="4550"/>
      <c r="Z1429" s="4550"/>
      <c r="AA1429" s="4893"/>
      <c r="AB1429" s="4550"/>
      <c r="AC1429" s="5050"/>
      <c r="AD1429" s="5083"/>
      <c r="AE1429" s="5050"/>
      <c r="AF1429" s="4550"/>
      <c r="AG1429" s="4550"/>
    </row>
    <row r="1430" spans="1:33" s="6147" customFormat="1" ht="27.95" customHeight="1">
      <c r="A1430" s="7579"/>
      <c r="B1430" s="7579"/>
      <c r="C1430" s="4981"/>
      <c r="D1430" s="4981"/>
      <c r="E1430" s="4981"/>
      <c r="F1430" s="6572"/>
      <c r="G1430" s="4550"/>
      <c r="H1430" s="7838"/>
      <c r="I1430" s="4550"/>
      <c r="J1430" s="7579"/>
      <c r="K1430" s="7579"/>
      <c r="L1430" s="7579"/>
      <c r="M1430" s="4550"/>
      <c r="N1430" s="4550"/>
      <c r="O1430" s="4983"/>
      <c r="P1430" s="4983"/>
      <c r="Q1430" s="7579"/>
      <c r="R1430" s="4550"/>
      <c r="S1430" s="4550"/>
      <c r="T1430" s="4550"/>
      <c r="U1430" s="4550"/>
      <c r="V1430" s="7331"/>
      <c r="W1430" s="4550"/>
      <c r="X1430" s="7331"/>
      <c r="Y1430" s="4550"/>
      <c r="Z1430" s="4550"/>
      <c r="AA1430" s="4893"/>
      <c r="AB1430" s="4550"/>
      <c r="AC1430" s="5050"/>
      <c r="AD1430" s="5083"/>
      <c r="AE1430" s="5050"/>
      <c r="AF1430" s="4550"/>
      <c r="AG1430" s="4550"/>
    </row>
    <row r="1431" spans="1:33" s="6147" customFormat="1" ht="27.95" customHeight="1">
      <c r="A1431" s="7579"/>
      <c r="B1431" s="7579"/>
      <c r="C1431" s="4981"/>
      <c r="D1431" s="4981"/>
      <c r="E1431" s="4981"/>
      <c r="F1431" s="6572"/>
      <c r="G1431" s="4550"/>
      <c r="H1431" s="7849"/>
      <c r="I1431" s="4550"/>
      <c r="J1431" s="7579"/>
      <c r="K1431" s="7579"/>
      <c r="L1431" s="7579"/>
      <c r="M1431" s="4550"/>
      <c r="N1431" s="4550"/>
      <c r="O1431" s="4983"/>
      <c r="P1431" s="4983"/>
      <c r="Q1431" s="7579"/>
      <c r="R1431" s="4550"/>
      <c r="S1431" s="4550"/>
      <c r="T1431" s="4550"/>
      <c r="U1431" s="4550"/>
      <c r="V1431" s="7331"/>
      <c r="W1431" s="4550"/>
      <c r="X1431" s="7331"/>
      <c r="Y1431" s="4550"/>
      <c r="Z1431" s="4550"/>
      <c r="AA1431" s="4893"/>
      <c r="AB1431" s="4550"/>
      <c r="AC1431" s="5050"/>
      <c r="AD1431" s="5083"/>
      <c r="AE1431" s="5050"/>
      <c r="AF1431" s="4550"/>
      <c r="AG1431" s="4550"/>
    </row>
    <row r="1432" spans="1:33" s="6147" customFormat="1" ht="27.95" customHeight="1">
      <c r="A1432" s="7759"/>
      <c r="B1432" s="4550"/>
      <c r="C1432" s="4981"/>
      <c r="D1432" s="4981"/>
      <c r="E1432" s="4981"/>
      <c r="F1432" s="6572"/>
      <c r="G1432" s="4550"/>
      <c r="H1432" s="7851"/>
      <c r="I1432" s="4550"/>
      <c r="J1432" s="4550"/>
      <c r="K1432" s="4550"/>
      <c r="L1432" s="7579"/>
      <c r="M1432" s="4550"/>
      <c r="N1432" s="4550"/>
      <c r="O1432" s="4983"/>
      <c r="P1432" s="4983"/>
      <c r="Q1432" s="4550"/>
      <c r="R1432" s="4550"/>
      <c r="S1432" s="4550"/>
      <c r="T1432" s="4550"/>
      <c r="U1432" s="4550"/>
      <c r="V1432" s="7278"/>
      <c r="W1432" s="4550"/>
      <c r="X1432" s="7278"/>
      <c r="Y1432" s="4550"/>
      <c r="Z1432" s="4550"/>
      <c r="AA1432" s="4893"/>
      <c r="AB1432" s="4550"/>
      <c r="AC1432" s="5050"/>
      <c r="AD1432" s="5083"/>
      <c r="AE1432" s="5050"/>
      <c r="AF1432" s="4550"/>
      <c r="AG1432" s="4550"/>
    </row>
    <row r="1433" spans="1:33" s="6147" customFormat="1" ht="27.95" customHeight="1">
      <c r="A1433" s="7562"/>
      <c r="B1433" s="4550"/>
      <c r="C1433" s="4981"/>
      <c r="D1433" s="4981"/>
      <c r="E1433" s="4981"/>
      <c r="F1433" s="6572"/>
      <c r="G1433" s="4550"/>
      <c r="H1433" s="7851"/>
      <c r="I1433" s="4550"/>
      <c r="J1433" s="4550"/>
      <c r="K1433" s="4550"/>
      <c r="L1433" s="7579"/>
      <c r="M1433" s="7031"/>
      <c r="N1433" s="4550"/>
      <c r="O1433" s="4983"/>
      <c r="P1433" s="4983"/>
      <c r="Q1433" s="4550"/>
      <c r="R1433" s="4550"/>
      <c r="S1433" s="4550"/>
      <c r="T1433" s="4550"/>
      <c r="U1433" s="4550"/>
      <c r="V1433" s="7278"/>
      <c r="W1433" s="4550"/>
      <c r="X1433" s="7278"/>
      <c r="Y1433" s="4550"/>
      <c r="Z1433" s="4550"/>
      <c r="AA1433" s="4893"/>
      <c r="AB1433" s="4550"/>
      <c r="AC1433" s="5050"/>
      <c r="AD1433" s="5083"/>
      <c r="AE1433" s="5050"/>
      <c r="AF1433" s="4550"/>
      <c r="AG1433" s="4550"/>
    </row>
    <row r="1434" spans="1:33" s="6147" customFormat="1" ht="27.95" customHeight="1">
      <c r="A1434" s="7562"/>
      <c r="B1434" s="4550"/>
      <c r="C1434" s="4981"/>
      <c r="D1434" s="4981"/>
      <c r="E1434" s="4981"/>
      <c r="F1434" s="6572"/>
      <c r="G1434" s="4550"/>
      <c r="H1434" s="7851"/>
      <c r="I1434" s="4550"/>
      <c r="J1434" s="4550"/>
      <c r="K1434" s="4550"/>
      <c r="L1434" s="7579"/>
      <c r="M1434" s="4550"/>
      <c r="N1434" s="4550"/>
      <c r="O1434" s="4983"/>
      <c r="P1434" s="4983"/>
      <c r="Q1434" s="4550"/>
      <c r="R1434" s="4550"/>
      <c r="S1434" s="4550"/>
      <c r="T1434" s="4550"/>
      <c r="U1434" s="4550"/>
      <c r="V1434" s="7278"/>
      <c r="W1434" s="4550"/>
      <c r="X1434" s="7278"/>
      <c r="Y1434" s="4550"/>
      <c r="Z1434" s="4550"/>
      <c r="AA1434" s="4893"/>
      <c r="AB1434" s="4550"/>
      <c r="AC1434" s="5050"/>
      <c r="AD1434" s="5083"/>
      <c r="AE1434" s="5050"/>
      <c r="AF1434" s="4550"/>
      <c r="AG1434" s="4550"/>
    </row>
    <row r="1435" spans="1:33" s="6147" customFormat="1" ht="27.95" customHeight="1">
      <c r="A1435" s="7330"/>
      <c r="B1435" s="4550"/>
      <c r="C1435" s="4981"/>
      <c r="D1435" s="4981"/>
      <c r="E1435" s="4981"/>
      <c r="F1435" s="6572"/>
      <c r="G1435" s="4550"/>
      <c r="H1435" s="7851"/>
      <c r="I1435" s="4550"/>
      <c r="J1435" s="4550"/>
      <c r="K1435" s="4550"/>
      <c r="L1435" s="7579"/>
      <c r="M1435" s="4550"/>
      <c r="N1435" s="4550"/>
      <c r="O1435" s="4983"/>
      <c r="P1435" s="4983"/>
      <c r="Q1435" s="4550"/>
      <c r="R1435" s="4550"/>
      <c r="S1435" s="4550"/>
      <c r="T1435" s="4550"/>
      <c r="U1435" s="4550"/>
      <c r="V1435" s="4550"/>
      <c r="W1435" s="4550"/>
      <c r="X1435" s="4550"/>
      <c r="Y1435" s="4550"/>
      <c r="Z1435" s="4550"/>
      <c r="AA1435" s="4893"/>
      <c r="AB1435" s="4550"/>
      <c r="AC1435" s="5050"/>
      <c r="AD1435" s="5083"/>
      <c r="AE1435" s="5050"/>
      <c r="AF1435" s="4550"/>
      <c r="AG1435" s="4550"/>
    </row>
    <row r="1436" spans="1:33" s="6147" customFormat="1" ht="27.95" customHeight="1">
      <c r="A1436" s="7562"/>
      <c r="B1436" s="4550"/>
      <c r="C1436" s="4981"/>
      <c r="D1436" s="4981"/>
      <c r="E1436" s="4981"/>
      <c r="F1436" s="6572"/>
      <c r="G1436" s="4550"/>
      <c r="H1436" s="7851"/>
      <c r="I1436" s="4550"/>
      <c r="J1436" s="4550"/>
      <c r="K1436" s="4550"/>
      <c r="L1436" s="7579"/>
      <c r="M1436" s="4550"/>
      <c r="N1436" s="4550"/>
      <c r="O1436" s="4983"/>
      <c r="P1436" s="4983"/>
      <c r="Q1436" s="4550"/>
      <c r="R1436" s="4550"/>
      <c r="S1436" s="4550"/>
      <c r="T1436" s="4550"/>
      <c r="U1436" s="4550"/>
      <c r="V1436" s="4550"/>
      <c r="W1436" s="4550"/>
      <c r="X1436" s="4550"/>
      <c r="Y1436" s="4550"/>
      <c r="Z1436" s="4550"/>
      <c r="AA1436" s="4893"/>
      <c r="AB1436" s="4550"/>
      <c r="AC1436" s="5050"/>
      <c r="AD1436" s="5083"/>
      <c r="AE1436" s="5050"/>
      <c r="AF1436" s="4550"/>
      <c r="AG1436" s="4550"/>
    </row>
    <row r="1437" spans="1:33" s="6147" customFormat="1" ht="27.95" customHeight="1">
      <c r="A1437" s="7307"/>
      <c r="B1437" s="7307"/>
      <c r="C1437" s="4981"/>
      <c r="D1437" s="4981"/>
      <c r="E1437" s="4981"/>
      <c r="F1437" s="6572"/>
      <c r="G1437" s="4550"/>
      <c r="H1437" s="7852"/>
      <c r="I1437" s="4550"/>
      <c r="J1437" s="7307"/>
      <c r="K1437" s="4550"/>
      <c r="L1437" s="7847"/>
      <c r="M1437" s="4550"/>
      <c r="N1437" s="4550"/>
      <c r="O1437" s="4983"/>
      <c r="P1437" s="4983"/>
      <c r="Q1437" s="4550"/>
      <c r="R1437" s="4550"/>
      <c r="S1437" s="4550"/>
      <c r="T1437" s="4550"/>
      <c r="U1437" s="4550"/>
      <c r="V1437" s="4550"/>
      <c r="W1437" s="4550"/>
      <c r="X1437" s="4550"/>
      <c r="Y1437" s="4550"/>
      <c r="Z1437" s="4550"/>
      <c r="AA1437" s="4893"/>
      <c r="AB1437" s="4550"/>
      <c r="AC1437" s="5050"/>
      <c r="AD1437" s="5083"/>
      <c r="AE1437" s="5050"/>
      <c r="AF1437" s="4550"/>
      <c r="AG1437" s="4550"/>
    </row>
    <row r="1438" spans="1:33" s="6147" customFormat="1" ht="27.95" customHeight="1">
      <c r="A1438" s="7806"/>
      <c r="B1438" s="4550"/>
      <c r="C1438" s="4981"/>
      <c r="D1438" s="4981"/>
      <c r="E1438" s="4981"/>
      <c r="F1438" s="6572"/>
      <c r="G1438" s="4550"/>
      <c r="H1438" s="7853"/>
      <c r="I1438" s="4550"/>
      <c r="J1438" s="4550"/>
      <c r="K1438" s="4550"/>
      <c r="L1438" s="7806"/>
      <c r="M1438" s="4550"/>
      <c r="N1438" s="4550"/>
      <c r="O1438" s="4983"/>
      <c r="P1438" s="4983"/>
      <c r="Q1438" s="4550"/>
      <c r="R1438" s="4550"/>
      <c r="S1438" s="4550"/>
      <c r="T1438" s="4550"/>
      <c r="U1438" s="4550"/>
      <c r="V1438" s="4550"/>
      <c r="W1438" s="4550"/>
      <c r="X1438" s="4550"/>
      <c r="Y1438" s="4550"/>
      <c r="Z1438" s="4550"/>
      <c r="AA1438" s="4893"/>
      <c r="AB1438" s="4550"/>
      <c r="AC1438" s="5050"/>
      <c r="AD1438" s="5083"/>
      <c r="AE1438" s="5050"/>
      <c r="AF1438" s="4550"/>
      <c r="AG1438" s="4550"/>
    </row>
    <row r="1439" spans="1:33" s="6147" customFormat="1" ht="27.95" customHeight="1">
      <c r="A1439" s="7339"/>
      <c r="B1439" s="4550"/>
      <c r="C1439" s="4981"/>
      <c r="D1439" s="4981"/>
      <c r="E1439" s="4981"/>
      <c r="F1439" s="6572"/>
      <c r="G1439" s="4550"/>
      <c r="H1439" s="7853"/>
      <c r="I1439" s="4550"/>
      <c r="J1439" s="4550"/>
      <c r="K1439" s="4550"/>
      <c r="L1439" s="7331"/>
      <c r="M1439" s="4550"/>
      <c r="N1439" s="4550"/>
      <c r="O1439" s="4983"/>
      <c r="P1439" s="4983"/>
      <c r="Q1439" s="4550"/>
      <c r="R1439" s="4550"/>
      <c r="S1439" s="4550"/>
      <c r="T1439" s="4550"/>
      <c r="U1439" s="4550"/>
      <c r="V1439" s="4550"/>
      <c r="W1439" s="4550"/>
      <c r="X1439" s="4550"/>
      <c r="Y1439" s="4550"/>
      <c r="Z1439" s="4550"/>
      <c r="AA1439" s="4893"/>
      <c r="AB1439" s="4550"/>
      <c r="AC1439" s="5050"/>
      <c r="AD1439" s="5083"/>
      <c r="AE1439" s="5050"/>
      <c r="AF1439" s="4550"/>
      <c r="AG1439" s="4550"/>
    </row>
    <row r="1440" spans="1:33" s="6147" customFormat="1" ht="27.95" customHeight="1">
      <c r="A1440" s="7331"/>
      <c r="B1440" s="9847"/>
      <c r="C1440" s="11486"/>
      <c r="D1440" s="11486"/>
      <c r="E1440" s="4981"/>
      <c r="F1440" s="6572"/>
      <c r="G1440" s="9847"/>
      <c r="H1440" s="12519"/>
      <c r="I1440" s="4550"/>
      <c r="J1440" s="9847"/>
      <c r="K1440" s="9847"/>
      <c r="L1440" s="4550"/>
      <c r="M1440" s="9847"/>
      <c r="N1440" s="4550"/>
      <c r="O1440" s="4983"/>
      <c r="P1440" s="4983"/>
      <c r="Q1440" s="9847"/>
      <c r="R1440" s="4550"/>
      <c r="S1440" s="4550"/>
      <c r="T1440" s="4550"/>
      <c r="U1440" s="4550"/>
      <c r="V1440" s="9847"/>
      <c r="W1440" s="4550"/>
      <c r="X1440" s="9847"/>
      <c r="Y1440" s="4550"/>
      <c r="Z1440" s="4550"/>
      <c r="AA1440" s="11707"/>
      <c r="AB1440" s="4550"/>
      <c r="AC1440" s="11492"/>
      <c r="AD1440" s="5083"/>
      <c r="AE1440" s="11492"/>
      <c r="AF1440" s="9847"/>
      <c r="AG1440" s="4550"/>
    </row>
    <row r="1441" spans="1:33" s="6147" customFormat="1" ht="27.95" customHeight="1">
      <c r="A1441" s="7331"/>
      <c r="B1441" s="11647"/>
      <c r="C1441" s="11487"/>
      <c r="D1441" s="11487"/>
      <c r="E1441" s="4981"/>
      <c r="F1441" s="6572"/>
      <c r="G1441" s="11647"/>
      <c r="H1441" s="12520"/>
      <c r="I1441" s="4550"/>
      <c r="J1441" s="11647"/>
      <c r="K1441" s="11647"/>
      <c r="L1441" s="7331"/>
      <c r="M1441" s="11647"/>
      <c r="N1441" s="4550"/>
      <c r="O1441" s="4983"/>
      <c r="P1441" s="4983"/>
      <c r="Q1441" s="11647"/>
      <c r="R1441" s="4550"/>
      <c r="S1441" s="4550"/>
      <c r="T1441" s="4550"/>
      <c r="U1441" s="4550"/>
      <c r="V1441" s="11647"/>
      <c r="W1441" s="4550"/>
      <c r="X1441" s="11647"/>
      <c r="Y1441" s="4550"/>
      <c r="Z1441" s="4550"/>
      <c r="AA1441" s="11708"/>
      <c r="AB1441" s="4550"/>
      <c r="AC1441" s="11493"/>
      <c r="AD1441" s="5083"/>
      <c r="AE1441" s="11493"/>
      <c r="AF1441" s="11647"/>
      <c r="AG1441" s="4550"/>
    </row>
    <row r="1442" spans="1:33" s="6147" customFormat="1" ht="27.95" customHeight="1">
      <c r="A1442" s="7599"/>
      <c r="B1442" s="4550"/>
      <c r="C1442" s="4981"/>
      <c r="D1442" s="4981"/>
      <c r="E1442" s="4981"/>
      <c r="F1442" s="6572"/>
      <c r="G1442" s="4550"/>
      <c r="H1442" s="7853"/>
      <c r="I1442" s="4550"/>
      <c r="J1442" s="4550"/>
      <c r="K1442" s="4550"/>
      <c r="L1442" s="4550"/>
      <c r="M1442" s="4550"/>
      <c r="N1442" s="4550"/>
      <c r="O1442" s="4983"/>
      <c r="P1442" s="4983"/>
      <c r="Q1442" s="4550"/>
      <c r="R1442" s="4550"/>
      <c r="S1442" s="4550"/>
      <c r="T1442" s="4550"/>
      <c r="U1442" s="4550"/>
      <c r="V1442" s="4550"/>
      <c r="W1442" s="4550"/>
      <c r="X1442" s="4550"/>
      <c r="Y1442" s="4550"/>
      <c r="Z1442" s="4550"/>
      <c r="AA1442" s="4893"/>
      <c r="AB1442" s="4550"/>
      <c r="AC1442" s="5050"/>
      <c r="AD1442" s="5083"/>
      <c r="AE1442" s="5050"/>
      <c r="AF1442" s="4550"/>
      <c r="AG1442" s="4550"/>
    </row>
    <row r="1443" spans="1:33" s="6147" customFormat="1" ht="27.95" customHeight="1">
      <c r="A1443" s="7528"/>
      <c r="B1443" s="4550"/>
      <c r="C1443" s="4981"/>
      <c r="D1443" s="4981"/>
      <c r="E1443" s="4981"/>
      <c r="F1443" s="6572"/>
      <c r="G1443" s="4550"/>
      <c r="H1443" s="7853"/>
      <c r="I1443" s="4550"/>
      <c r="J1443" s="4550"/>
      <c r="K1443" s="4550"/>
      <c r="L1443" s="4550"/>
      <c r="M1443" s="4550"/>
      <c r="N1443" s="4550"/>
      <c r="O1443" s="4983"/>
      <c r="P1443" s="4983"/>
      <c r="Q1443" s="4550"/>
      <c r="R1443" s="4550"/>
      <c r="S1443" s="4550"/>
      <c r="T1443" s="4550"/>
      <c r="U1443" s="4550"/>
      <c r="V1443" s="4550"/>
      <c r="W1443" s="4550"/>
      <c r="X1443" s="4550"/>
      <c r="Y1443" s="4550"/>
      <c r="Z1443" s="4550"/>
      <c r="AA1443" s="4893"/>
      <c r="AB1443" s="4550"/>
      <c r="AC1443" s="5050"/>
      <c r="AD1443" s="5083"/>
      <c r="AE1443" s="5050"/>
      <c r="AF1443" s="4550"/>
      <c r="AG1443" s="4550"/>
    </row>
    <row r="1444" spans="1:33" s="6147" customFormat="1" ht="27.95" customHeight="1">
      <c r="A1444" s="7800"/>
      <c r="B1444" s="4550"/>
      <c r="C1444" s="4981"/>
      <c r="D1444" s="4981"/>
      <c r="E1444" s="4981"/>
      <c r="F1444" s="6572"/>
      <c r="G1444" s="4550"/>
      <c r="H1444" s="7854"/>
      <c r="I1444" s="4550"/>
      <c r="J1444" s="7800"/>
      <c r="K1444" s="7855"/>
      <c r="L1444" s="7855"/>
      <c r="M1444" s="4550"/>
      <c r="N1444" s="4550"/>
      <c r="O1444" s="4983"/>
      <c r="P1444" s="4983"/>
      <c r="Q1444" s="7855"/>
      <c r="R1444" s="4550"/>
      <c r="S1444" s="4550"/>
      <c r="T1444" s="4550"/>
      <c r="U1444" s="4550"/>
      <c r="V1444" s="4550"/>
      <c r="W1444" s="4550"/>
      <c r="X1444" s="4550"/>
      <c r="Y1444" s="4550"/>
      <c r="Z1444" s="4550"/>
      <c r="AA1444" s="4893"/>
      <c r="AB1444" s="4550"/>
      <c r="AC1444" s="5050"/>
      <c r="AD1444" s="5083"/>
      <c r="AE1444" s="5050"/>
      <c r="AF1444" s="4550"/>
      <c r="AG1444" s="4550"/>
    </row>
    <row r="1445" spans="1:33" s="6147" customFormat="1" ht="27.95" customHeight="1">
      <c r="A1445" s="7855"/>
      <c r="B1445" s="4550"/>
      <c r="C1445" s="4981"/>
      <c r="D1445" s="4981"/>
      <c r="E1445" s="4981"/>
      <c r="F1445" s="6572"/>
      <c r="G1445" s="4550"/>
      <c r="H1445" s="7854"/>
      <c r="I1445" s="4550"/>
      <c r="J1445" s="7855"/>
      <c r="K1445" s="7855"/>
      <c r="L1445" s="7855"/>
      <c r="M1445" s="4550"/>
      <c r="N1445" s="4550"/>
      <c r="O1445" s="4983"/>
      <c r="P1445" s="4983"/>
      <c r="Q1445" s="7855"/>
      <c r="R1445" s="4550"/>
      <c r="S1445" s="4550"/>
      <c r="T1445" s="4550"/>
      <c r="U1445" s="4550"/>
      <c r="V1445" s="4550"/>
      <c r="W1445" s="4550"/>
      <c r="X1445" s="4550"/>
      <c r="Y1445" s="4550"/>
      <c r="Z1445" s="4550"/>
      <c r="AA1445" s="4893"/>
      <c r="AB1445" s="4550"/>
      <c r="AC1445" s="5050"/>
      <c r="AD1445" s="5083"/>
      <c r="AE1445" s="5050"/>
      <c r="AF1445" s="4550"/>
      <c r="AG1445" s="4550"/>
    </row>
    <row r="1446" spans="1:33" s="6147" customFormat="1" ht="27.95" customHeight="1">
      <c r="A1446" s="7339"/>
      <c r="B1446" s="4550"/>
      <c r="C1446" s="4981"/>
      <c r="D1446" s="4981"/>
      <c r="E1446" s="4981"/>
      <c r="F1446" s="6572"/>
      <c r="G1446" s="4550"/>
      <c r="H1446" s="7854"/>
      <c r="I1446" s="4550"/>
      <c r="J1446" s="7339"/>
      <c r="K1446" s="7855"/>
      <c r="L1446" s="7855"/>
      <c r="M1446" s="4550"/>
      <c r="N1446" s="4550"/>
      <c r="O1446" s="4983"/>
      <c r="P1446" s="4983"/>
      <c r="Q1446" s="7855"/>
      <c r="R1446" s="4550"/>
      <c r="S1446" s="4550"/>
      <c r="T1446" s="4550"/>
      <c r="U1446" s="4550"/>
      <c r="V1446" s="4550"/>
      <c r="W1446" s="4550"/>
      <c r="X1446" s="4550"/>
      <c r="Y1446" s="4550"/>
      <c r="Z1446" s="4550"/>
      <c r="AA1446" s="4893"/>
      <c r="AB1446" s="4550"/>
      <c r="AC1446" s="5050"/>
      <c r="AD1446" s="5083"/>
      <c r="AE1446" s="5050"/>
      <c r="AF1446" s="4550"/>
      <c r="AG1446" s="4550"/>
    </row>
    <row r="1447" spans="1:33" s="6147" customFormat="1" ht="27.95" customHeight="1">
      <c r="A1447" s="7855"/>
      <c r="B1447" s="4550"/>
      <c r="C1447" s="4981"/>
      <c r="D1447" s="4981"/>
      <c r="E1447" s="4981"/>
      <c r="F1447" s="6572"/>
      <c r="G1447" s="4550"/>
      <c r="H1447" s="7838"/>
      <c r="I1447" s="7855"/>
      <c r="J1447" s="7855"/>
      <c r="K1447" s="7855"/>
      <c r="L1447" s="7855"/>
      <c r="M1447" s="4550"/>
      <c r="N1447" s="4550"/>
      <c r="O1447" s="4983"/>
      <c r="P1447" s="4983"/>
      <c r="Q1447" s="7855"/>
      <c r="R1447" s="4550"/>
      <c r="S1447" s="4550"/>
      <c r="T1447" s="4550"/>
      <c r="U1447" s="4550"/>
      <c r="V1447" s="4550"/>
      <c r="W1447" s="4550"/>
      <c r="X1447" s="4550"/>
      <c r="Y1447" s="4550"/>
      <c r="Z1447" s="4550"/>
      <c r="AA1447" s="4893"/>
      <c r="AB1447" s="4550"/>
      <c r="AC1447" s="5050"/>
      <c r="AD1447" s="5083"/>
      <c r="AE1447" s="5050"/>
      <c r="AF1447" s="4550"/>
      <c r="AG1447" s="4550"/>
    </row>
    <row r="1448" spans="1:33" s="6147" customFormat="1" ht="27.95" customHeight="1">
      <c r="A1448" s="7578"/>
      <c r="B1448" s="7578"/>
      <c r="C1448" s="4981"/>
      <c r="D1448" s="4981"/>
      <c r="E1448" s="4981"/>
      <c r="F1448" s="6572"/>
      <c r="G1448" s="4550"/>
      <c r="H1448" s="7838"/>
      <c r="I1448" s="7855"/>
      <c r="J1448" s="7578"/>
      <c r="K1448" s="7855"/>
      <c r="L1448" s="7855"/>
      <c r="M1448" s="4550"/>
      <c r="N1448" s="4550"/>
      <c r="O1448" s="4983"/>
      <c r="P1448" s="4983"/>
      <c r="Q1448" s="7855"/>
      <c r="R1448" s="4550"/>
      <c r="S1448" s="4550"/>
      <c r="T1448" s="4550"/>
      <c r="U1448" s="4550"/>
      <c r="V1448" s="4550"/>
      <c r="W1448" s="4550"/>
      <c r="X1448" s="4550"/>
      <c r="Y1448" s="4550"/>
      <c r="Z1448" s="4550"/>
      <c r="AA1448" s="4893"/>
      <c r="AB1448" s="4550"/>
      <c r="AC1448" s="5050"/>
      <c r="AD1448" s="5083"/>
      <c r="AE1448" s="5050"/>
      <c r="AF1448" s="4550"/>
      <c r="AG1448" s="4550"/>
    </row>
    <row r="1449" spans="1:33" s="6147" customFormat="1" ht="27.95" customHeight="1">
      <c r="A1449" s="7781"/>
      <c r="B1449" s="7781"/>
      <c r="C1449" s="4981"/>
      <c r="D1449" s="4981"/>
      <c r="E1449" s="4981"/>
      <c r="F1449" s="6572"/>
      <c r="G1449" s="4550"/>
      <c r="H1449" s="7854"/>
      <c r="I1449" s="4550"/>
      <c r="J1449" s="7781"/>
      <c r="K1449" s="7855"/>
      <c r="L1449" s="7855"/>
      <c r="M1449" s="4550"/>
      <c r="N1449" s="4550"/>
      <c r="O1449" s="4983"/>
      <c r="P1449" s="4983"/>
      <c r="Q1449" s="7855"/>
      <c r="R1449" s="4550"/>
      <c r="S1449" s="4550"/>
      <c r="T1449" s="4550"/>
      <c r="U1449" s="4550"/>
      <c r="V1449" s="4550"/>
      <c r="W1449" s="4550"/>
      <c r="X1449" s="4550"/>
      <c r="Y1449" s="4550"/>
      <c r="Z1449" s="4550"/>
      <c r="AA1449" s="4893"/>
      <c r="AB1449" s="4550"/>
      <c r="AC1449" s="5050"/>
      <c r="AD1449" s="5083"/>
      <c r="AE1449" s="5050"/>
      <c r="AF1449" s="4550"/>
      <c r="AG1449" s="4550"/>
    </row>
    <row r="1450" spans="1:33" s="6147" customFormat="1" ht="27.95" customHeight="1">
      <c r="A1450" s="7855"/>
      <c r="B1450" s="4550"/>
      <c r="C1450" s="4981"/>
      <c r="D1450" s="4981"/>
      <c r="E1450" s="4981"/>
      <c r="F1450" s="6572"/>
      <c r="G1450" s="4550"/>
      <c r="H1450" s="7854"/>
      <c r="I1450" s="4550"/>
      <c r="J1450" s="7855"/>
      <c r="K1450" s="7855"/>
      <c r="L1450" s="7855"/>
      <c r="M1450" s="7031"/>
      <c r="N1450" s="4550"/>
      <c r="O1450" s="4983"/>
      <c r="P1450" s="4983"/>
      <c r="Q1450" s="7855"/>
      <c r="R1450" s="4550"/>
      <c r="S1450" s="4550"/>
      <c r="T1450" s="4550"/>
      <c r="U1450" s="4550"/>
      <c r="V1450" s="4550"/>
      <c r="W1450" s="4550"/>
      <c r="X1450" s="4550"/>
      <c r="Y1450" s="4550"/>
      <c r="Z1450" s="4550"/>
      <c r="AA1450" s="4893"/>
      <c r="AB1450" s="4550"/>
      <c r="AC1450" s="5050"/>
      <c r="AD1450" s="5083"/>
      <c r="AE1450" s="5050"/>
      <c r="AF1450" s="4550"/>
      <c r="AG1450" s="4550"/>
    </row>
    <row r="1451" spans="1:33" s="6147" customFormat="1" ht="27.95" customHeight="1">
      <c r="A1451" s="7331"/>
      <c r="B1451" s="7331"/>
      <c r="C1451" s="4981"/>
      <c r="D1451" s="4981"/>
      <c r="E1451" s="4981"/>
      <c r="F1451" s="6572"/>
      <c r="G1451" s="4550"/>
      <c r="H1451" s="7854"/>
      <c r="I1451" s="4550"/>
      <c r="J1451" s="7331"/>
      <c r="K1451" s="7855"/>
      <c r="L1451" s="7855"/>
      <c r="M1451" s="4550"/>
      <c r="N1451" s="4550"/>
      <c r="O1451" s="4983"/>
      <c r="P1451" s="4983"/>
      <c r="Q1451" s="7855"/>
      <c r="R1451" s="4550"/>
      <c r="S1451" s="4550"/>
      <c r="T1451" s="4550"/>
      <c r="U1451" s="4550"/>
      <c r="V1451" s="4550"/>
      <c r="W1451" s="4550"/>
      <c r="X1451" s="4550"/>
      <c r="Y1451" s="4550"/>
      <c r="Z1451" s="4550"/>
      <c r="AA1451" s="4893"/>
      <c r="AB1451" s="4550"/>
      <c r="AC1451" s="5050"/>
      <c r="AD1451" s="5083"/>
      <c r="AE1451" s="5050"/>
      <c r="AF1451" s="4550"/>
      <c r="AG1451" s="4550"/>
    </row>
    <row r="1452" spans="1:33" s="6147" customFormat="1" ht="27.95" customHeight="1">
      <c r="A1452" s="7855"/>
      <c r="B1452" s="4550"/>
      <c r="C1452" s="4981"/>
      <c r="D1452" s="4981"/>
      <c r="E1452" s="4981"/>
      <c r="F1452" s="6572"/>
      <c r="G1452" s="4550"/>
      <c r="H1452" s="7854"/>
      <c r="I1452" s="4550"/>
      <c r="J1452" s="4550"/>
      <c r="K1452" s="7855"/>
      <c r="L1452" s="7855"/>
      <c r="M1452" s="4550"/>
      <c r="N1452" s="4550"/>
      <c r="O1452" s="4983"/>
      <c r="P1452" s="4983"/>
      <c r="Q1452" s="7855"/>
      <c r="R1452" s="4550"/>
      <c r="S1452" s="4550"/>
      <c r="T1452" s="4550"/>
      <c r="U1452" s="4550"/>
      <c r="V1452" s="4550"/>
      <c r="W1452" s="4550"/>
      <c r="X1452" s="4550"/>
      <c r="Y1452" s="4550"/>
      <c r="Z1452" s="4550"/>
      <c r="AA1452" s="4893"/>
      <c r="AB1452" s="4550"/>
      <c r="AC1452" s="5050"/>
      <c r="AD1452" s="5083"/>
      <c r="AE1452" s="5050"/>
      <c r="AF1452" s="4550"/>
      <c r="AG1452" s="4550"/>
    </row>
    <row r="1453" spans="1:33" s="6147" customFormat="1" ht="27.95" customHeight="1">
      <c r="A1453" s="7855"/>
      <c r="B1453" s="7855"/>
      <c r="C1453" s="4981"/>
      <c r="D1453" s="4981"/>
      <c r="E1453" s="4981"/>
      <c r="F1453" s="6572"/>
      <c r="G1453" s="4550"/>
      <c r="H1453" s="7854"/>
      <c r="I1453" s="4550"/>
      <c r="J1453" s="7855"/>
      <c r="K1453" s="7855"/>
      <c r="L1453" s="7855"/>
      <c r="M1453" s="4550"/>
      <c r="N1453" s="4550"/>
      <c r="O1453" s="4983"/>
      <c r="P1453" s="4983"/>
      <c r="Q1453" s="7855"/>
      <c r="R1453" s="4550"/>
      <c r="S1453" s="4550"/>
      <c r="T1453" s="4550"/>
      <c r="U1453" s="4550"/>
      <c r="V1453" s="4550"/>
      <c r="W1453" s="4550"/>
      <c r="X1453" s="4550"/>
      <c r="Y1453" s="4550"/>
      <c r="Z1453" s="4550"/>
      <c r="AA1453" s="4893"/>
      <c r="AB1453" s="4550"/>
      <c r="AC1453" s="5050"/>
      <c r="AD1453" s="5083"/>
      <c r="AE1453" s="5050"/>
      <c r="AF1453" s="4550"/>
      <c r="AG1453" s="4550"/>
    </row>
    <row r="1454" spans="1:33" s="6147" customFormat="1" ht="27.95" customHeight="1">
      <c r="A1454" s="7855"/>
      <c r="B1454" s="4550"/>
      <c r="C1454" s="4981"/>
      <c r="D1454" s="4981"/>
      <c r="E1454" s="4981"/>
      <c r="F1454" s="6572"/>
      <c r="G1454" s="4550"/>
      <c r="H1454" s="7854"/>
      <c r="I1454" s="4550"/>
      <c r="J1454" s="7855"/>
      <c r="K1454" s="7855"/>
      <c r="L1454" s="7855"/>
      <c r="M1454" s="4550"/>
      <c r="N1454" s="4550"/>
      <c r="O1454" s="4983"/>
      <c r="P1454" s="4983"/>
      <c r="Q1454" s="7855"/>
      <c r="R1454" s="4550"/>
      <c r="S1454" s="4550"/>
      <c r="T1454" s="4550"/>
      <c r="U1454" s="4550"/>
      <c r="V1454" s="4550"/>
      <c r="W1454" s="4550"/>
      <c r="X1454" s="4550"/>
      <c r="Y1454" s="4550"/>
      <c r="Z1454" s="4550"/>
      <c r="AA1454" s="4893"/>
      <c r="AB1454" s="4550"/>
      <c r="AC1454" s="5050"/>
      <c r="AD1454" s="5083"/>
      <c r="AE1454" s="5050"/>
      <c r="AF1454" s="4550"/>
      <c r="AG1454" s="4550"/>
    </row>
    <row r="1455" spans="1:33" s="6147" customFormat="1" ht="27.95" customHeight="1">
      <c r="A1455" s="7856"/>
      <c r="B1455" s="7781"/>
      <c r="C1455" s="4981"/>
      <c r="D1455" s="4981"/>
      <c r="E1455" s="4981"/>
      <c r="F1455" s="6572"/>
      <c r="G1455" s="4550"/>
      <c r="H1455" s="7857"/>
      <c r="I1455" s="4550"/>
      <c r="J1455" s="7781"/>
      <c r="K1455" s="7278"/>
      <c r="L1455" s="7278"/>
      <c r="M1455" s="4550"/>
      <c r="N1455" s="4550"/>
      <c r="O1455" s="4983"/>
      <c r="P1455" s="4983"/>
      <c r="Q1455" s="7278"/>
      <c r="R1455" s="4550"/>
      <c r="S1455" s="4550"/>
      <c r="T1455" s="4550"/>
      <c r="U1455" s="4550"/>
      <c r="V1455" s="4550"/>
      <c r="W1455" s="4550"/>
      <c r="X1455" s="4550"/>
      <c r="Y1455" s="4550"/>
      <c r="Z1455" s="4550"/>
      <c r="AA1455" s="4893"/>
      <c r="AB1455" s="4550"/>
      <c r="AC1455" s="5050"/>
      <c r="AD1455" s="5083"/>
      <c r="AE1455" s="5050"/>
      <c r="AF1455" s="4550"/>
      <c r="AG1455" s="4550"/>
    </row>
    <row r="1456" spans="1:33" s="6147" customFormat="1" ht="27.95" customHeight="1">
      <c r="A1456" s="7278"/>
      <c r="B1456" s="4550"/>
      <c r="C1456" s="4981"/>
      <c r="D1456" s="4981"/>
      <c r="E1456" s="7858"/>
      <c r="F1456" s="6572"/>
      <c r="G1456" s="4550"/>
      <c r="H1456" s="7857"/>
      <c r="I1456" s="7278"/>
      <c r="J1456" s="4550"/>
      <c r="K1456" s="7278"/>
      <c r="L1456" s="7859"/>
      <c r="M1456" s="4550"/>
      <c r="N1456" s="4550"/>
      <c r="O1456" s="4983"/>
      <c r="P1456" s="4983"/>
      <c r="Q1456" s="7278"/>
      <c r="R1456" s="4550"/>
      <c r="S1456" s="4550"/>
      <c r="T1456" s="4550"/>
      <c r="U1456" s="4550"/>
      <c r="V1456" s="4550"/>
      <c r="W1456" s="4550"/>
      <c r="X1456" s="4550"/>
      <c r="Y1456" s="4550"/>
      <c r="Z1456" s="4550"/>
      <c r="AA1456" s="4893"/>
      <c r="AB1456" s="4550"/>
      <c r="AC1456" s="5050"/>
      <c r="AD1456" s="5083"/>
      <c r="AE1456" s="5050"/>
      <c r="AF1456" s="4550"/>
      <c r="AG1456" s="4550"/>
    </row>
    <row r="1457" spans="1:33" s="6147" customFormat="1" ht="27.95" customHeight="1">
      <c r="A1457" s="7859"/>
      <c r="B1457" s="12516"/>
      <c r="C1457" s="11486"/>
      <c r="D1457" s="11486"/>
      <c r="E1457" s="11486"/>
      <c r="F1457" s="11512"/>
      <c r="G1457" s="9847"/>
      <c r="H1457" s="7838"/>
      <c r="I1457" s="12510"/>
      <c r="J1457" s="12516"/>
      <c r="K1457" s="12510"/>
      <c r="L1457" s="7859"/>
      <c r="M1457" s="4550"/>
      <c r="N1457" s="4550"/>
      <c r="O1457" s="4983"/>
      <c r="P1457" s="4983"/>
      <c r="Q1457" s="12510"/>
      <c r="R1457" s="4550"/>
      <c r="S1457" s="4550"/>
      <c r="T1457" s="4550"/>
      <c r="U1457" s="4550"/>
      <c r="V1457" s="9847"/>
      <c r="W1457" s="4550"/>
      <c r="X1457" s="9847"/>
      <c r="Y1457" s="4550"/>
      <c r="Z1457" s="4550"/>
      <c r="AA1457" s="11707"/>
      <c r="AB1457" s="4550"/>
      <c r="AC1457" s="11492"/>
      <c r="AD1457" s="5083"/>
      <c r="AE1457" s="11492"/>
      <c r="AF1457" s="4550"/>
      <c r="AG1457" s="4550"/>
    </row>
    <row r="1458" spans="1:33" s="6147" customFormat="1" ht="27.95" customHeight="1">
      <c r="A1458" s="7859"/>
      <c r="B1458" s="12512"/>
      <c r="C1458" s="11487"/>
      <c r="D1458" s="11487"/>
      <c r="E1458" s="11487"/>
      <c r="F1458" s="11514"/>
      <c r="G1458" s="11647"/>
      <c r="H1458" s="7860"/>
      <c r="I1458" s="12512"/>
      <c r="J1458" s="12512"/>
      <c r="K1458" s="12512"/>
      <c r="L1458" s="7859"/>
      <c r="M1458" s="7051"/>
      <c r="N1458" s="4550"/>
      <c r="O1458" s="4983"/>
      <c r="P1458" s="4983"/>
      <c r="Q1458" s="12512"/>
      <c r="R1458" s="4550"/>
      <c r="S1458" s="4550"/>
      <c r="T1458" s="4550"/>
      <c r="U1458" s="4550"/>
      <c r="V1458" s="11647"/>
      <c r="W1458" s="4550"/>
      <c r="X1458" s="11647"/>
      <c r="Y1458" s="4550"/>
      <c r="Z1458" s="4550"/>
      <c r="AA1458" s="11708"/>
      <c r="AB1458" s="4550"/>
      <c r="AC1458" s="11493"/>
      <c r="AD1458" s="5083"/>
      <c r="AE1458" s="11493"/>
      <c r="AF1458" s="4550"/>
      <c r="AG1458" s="4550"/>
    </row>
    <row r="1459" spans="1:33" s="6147" customFormat="1" ht="27.95" customHeight="1">
      <c r="A1459" s="7861"/>
      <c r="B1459" s="9847"/>
      <c r="C1459" s="11486"/>
      <c r="D1459" s="11486"/>
      <c r="E1459" s="11486"/>
      <c r="F1459" s="11512"/>
      <c r="G1459" s="9847"/>
      <c r="H1459" s="12507"/>
      <c r="I1459" s="4550"/>
      <c r="J1459" s="12510"/>
      <c r="K1459" s="12513"/>
      <c r="L1459" s="7278"/>
      <c r="M1459" s="12206"/>
      <c r="N1459" s="4550"/>
      <c r="O1459" s="4983"/>
      <c r="P1459" s="4983"/>
      <c r="Q1459" s="12510"/>
      <c r="R1459" s="4550"/>
      <c r="S1459" s="4550"/>
      <c r="T1459" s="4550"/>
      <c r="U1459" s="4550"/>
      <c r="V1459" s="4550"/>
      <c r="W1459" s="4550"/>
      <c r="X1459" s="4550"/>
      <c r="Y1459" s="4550"/>
      <c r="Z1459" s="4550"/>
      <c r="AA1459" s="11707"/>
      <c r="AB1459" s="4550"/>
      <c r="AC1459" s="11492"/>
      <c r="AD1459" s="5083"/>
      <c r="AE1459" s="11492"/>
      <c r="AF1459" s="4550"/>
      <c r="AG1459" s="4550"/>
    </row>
    <row r="1460" spans="1:33" s="6147" customFormat="1" ht="27.95" customHeight="1">
      <c r="A1460" s="7862"/>
      <c r="B1460" s="11687"/>
      <c r="C1460" s="12340"/>
      <c r="D1460" s="12340"/>
      <c r="E1460" s="12340"/>
      <c r="F1460" s="11513"/>
      <c r="G1460" s="11687"/>
      <c r="H1460" s="12508"/>
      <c r="I1460" s="4550"/>
      <c r="J1460" s="12511"/>
      <c r="K1460" s="12511"/>
      <c r="L1460" s="7863"/>
      <c r="M1460" s="11687"/>
      <c r="N1460" s="4550"/>
      <c r="O1460" s="4983"/>
      <c r="P1460" s="4983"/>
      <c r="Q1460" s="11687"/>
      <c r="R1460" s="4550"/>
      <c r="S1460" s="4550"/>
      <c r="T1460" s="4550"/>
      <c r="U1460" s="4550"/>
      <c r="V1460" s="4550"/>
      <c r="W1460" s="4550"/>
      <c r="X1460" s="4550"/>
      <c r="Y1460" s="4550"/>
      <c r="Z1460" s="4550"/>
      <c r="AA1460" s="12334"/>
      <c r="AB1460" s="4550"/>
      <c r="AC1460" s="11578"/>
      <c r="AD1460" s="5083"/>
      <c r="AE1460" s="11578"/>
      <c r="AF1460" s="4550"/>
      <c r="AG1460" s="4550"/>
    </row>
    <row r="1461" spans="1:33" s="6147" customFormat="1" ht="27.95" customHeight="1">
      <c r="A1461" s="7278"/>
      <c r="B1461" s="11687"/>
      <c r="C1461" s="12340"/>
      <c r="D1461" s="12340"/>
      <c r="E1461" s="12340"/>
      <c r="F1461" s="11513"/>
      <c r="G1461" s="11687"/>
      <c r="H1461" s="12508"/>
      <c r="I1461" s="4550"/>
      <c r="J1461" s="12511"/>
      <c r="K1461" s="12511"/>
      <c r="L1461" s="7800"/>
      <c r="M1461" s="11687"/>
      <c r="N1461" s="4550"/>
      <c r="O1461" s="4983"/>
      <c r="P1461" s="4983"/>
      <c r="Q1461" s="11687"/>
      <c r="R1461" s="4550"/>
      <c r="S1461" s="4550"/>
      <c r="T1461" s="4550"/>
      <c r="U1461" s="4550"/>
      <c r="V1461" s="4550"/>
      <c r="W1461" s="4550"/>
      <c r="X1461" s="4550"/>
      <c r="Y1461" s="4550"/>
      <c r="Z1461" s="4550"/>
      <c r="AA1461" s="12334"/>
      <c r="AB1461" s="4550"/>
      <c r="AC1461" s="11578"/>
      <c r="AD1461" s="5083"/>
      <c r="AE1461" s="11578"/>
      <c r="AF1461" s="4550"/>
      <c r="AG1461" s="4550"/>
    </row>
    <row r="1462" spans="1:33" s="6147" customFormat="1" ht="27.95" customHeight="1">
      <c r="A1462" s="7278"/>
      <c r="B1462" s="11647"/>
      <c r="C1462" s="11487"/>
      <c r="D1462" s="11487"/>
      <c r="E1462" s="11487"/>
      <c r="F1462" s="11514"/>
      <c r="G1462" s="11647"/>
      <c r="H1462" s="12509"/>
      <c r="I1462" s="4550"/>
      <c r="J1462" s="12512"/>
      <c r="K1462" s="12512"/>
      <c r="L1462" s="7800"/>
      <c r="M1462" s="11647"/>
      <c r="N1462" s="4550"/>
      <c r="O1462" s="4983"/>
      <c r="P1462" s="4983"/>
      <c r="Q1462" s="11647"/>
      <c r="R1462" s="4550"/>
      <c r="S1462" s="4550"/>
      <c r="T1462" s="4550"/>
      <c r="U1462" s="4550"/>
      <c r="V1462" s="4550"/>
      <c r="W1462" s="4550"/>
      <c r="X1462" s="4550"/>
      <c r="Y1462" s="4550"/>
      <c r="Z1462" s="4550"/>
      <c r="AA1462" s="11708"/>
      <c r="AB1462" s="4550"/>
      <c r="AC1462" s="11493"/>
      <c r="AD1462" s="5083"/>
      <c r="AE1462" s="11493"/>
      <c r="AF1462" s="4550"/>
      <c r="AG1462" s="4550"/>
    </row>
    <row r="1463" spans="1:33" s="6147" customFormat="1" ht="27.95" customHeight="1">
      <c r="A1463" s="7528"/>
      <c r="B1463" s="7528"/>
      <c r="C1463" s="4981"/>
      <c r="D1463" s="4981"/>
      <c r="E1463" s="4981"/>
      <c r="F1463" s="6572"/>
      <c r="G1463" s="4550"/>
      <c r="H1463" s="7838"/>
      <c r="I1463" s="7278"/>
      <c r="J1463" s="7528"/>
      <c r="K1463" s="7585"/>
      <c r="L1463" s="7278"/>
      <c r="M1463" s="4550"/>
      <c r="N1463" s="4550"/>
      <c r="O1463" s="4983"/>
      <c r="P1463" s="4983"/>
      <c r="Q1463" s="7278"/>
      <c r="R1463" s="4550"/>
      <c r="S1463" s="4550"/>
      <c r="T1463" s="4550"/>
      <c r="U1463" s="4550"/>
      <c r="V1463" s="4550"/>
      <c r="W1463" s="4550"/>
      <c r="X1463" s="4550"/>
      <c r="Y1463" s="4550"/>
      <c r="Z1463" s="4550"/>
      <c r="AA1463" s="4893"/>
      <c r="AB1463" s="4550"/>
      <c r="AC1463" s="5050"/>
      <c r="AD1463" s="5083"/>
      <c r="AE1463" s="5050"/>
      <c r="AF1463" s="4550"/>
      <c r="AG1463" s="4550"/>
    </row>
    <row r="1464" spans="1:33" s="6147" customFormat="1" ht="27.95" customHeight="1">
      <c r="A1464" s="7864"/>
      <c r="B1464" s="4550"/>
      <c r="C1464" s="4981"/>
      <c r="D1464" s="4981"/>
      <c r="E1464" s="4981"/>
      <c r="F1464" s="6572"/>
      <c r="G1464" s="4550"/>
      <c r="H1464" s="7865"/>
      <c r="I1464" s="4550"/>
      <c r="J1464" s="4550"/>
      <c r="K1464" s="4550"/>
      <c r="L1464" s="7864"/>
      <c r="M1464" s="4550"/>
      <c r="N1464" s="4550"/>
      <c r="O1464" s="4983"/>
      <c r="P1464" s="4983"/>
      <c r="Q1464" s="4550"/>
      <c r="R1464" s="4550"/>
      <c r="S1464" s="4550"/>
      <c r="T1464" s="4550"/>
      <c r="U1464" s="4550"/>
      <c r="V1464" s="4550"/>
      <c r="W1464" s="4550"/>
      <c r="X1464" s="4550"/>
      <c r="Y1464" s="4550"/>
      <c r="Z1464" s="4550"/>
      <c r="AA1464" s="4893"/>
      <c r="AB1464" s="4550"/>
      <c r="AC1464" s="5050"/>
      <c r="AD1464" s="5083"/>
      <c r="AE1464" s="5050"/>
      <c r="AF1464" s="4550"/>
      <c r="AG1464" s="4550"/>
    </row>
    <row r="1465" spans="1:33" s="6147" customFormat="1" ht="27.95" customHeight="1">
      <c r="A1465" s="7864"/>
      <c r="B1465" s="4550"/>
      <c r="C1465" s="4981"/>
      <c r="D1465" s="4981"/>
      <c r="E1465" s="4981"/>
      <c r="F1465" s="6572"/>
      <c r="G1465" s="4550"/>
      <c r="H1465" s="7865"/>
      <c r="I1465" s="4550"/>
      <c r="J1465" s="4550"/>
      <c r="K1465" s="4550"/>
      <c r="L1465" s="7864"/>
      <c r="M1465" s="4550"/>
      <c r="N1465" s="4550"/>
      <c r="O1465" s="4983"/>
      <c r="P1465" s="4983"/>
      <c r="Q1465" s="4550"/>
      <c r="R1465" s="4550"/>
      <c r="S1465" s="4550"/>
      <c r="T1465" s="4550"/>
      <c r="U1465" s="4550"/>
      <c r="V1465" s="4550"/>
      <c r="W1465" s="4550"/>
      <c r="X1465" s="4550"/>
      <c r="Y1465" s="4550"/>
      <c r="Z1465" s="4550"/>
      <c r="AA1465" s="4893"/>
      <c r="AB1465" s="4550"/>
      <c r="AC1465" s="5050"/>
      <c r="AD1465" s="5083"/>
      <c r="AE1465" s="5050"/>
      <c r="AF1465" s="4550"/>
      <c r="AG1465" s="4550"/>
    </row>
    <row r="1466" spans="1:33" s="6147" customFormat="1" ht="27.95" customHeight="1">
      <c r="A1466" s="7864"/>
      <c r="B1466" s="4550"/>
      <c r="C1466" s="4981"/>
      <c r="D1466" s="4981"/>
      <c r="E1466" s="4981"/>
      <c r="F1466" s="6572"/>
      <c r="G1466" s="4550"/>
      <c r="H1466" s="7865"/>
      <c r="I1466" s="4550"/>
      <c r="J1466" s="4550"/>
      <c r="K1466" s="4550"/>
      <c r="L1466" s="7864"/>
      <c r="M1466" s="4550"/>
      <c r="N1466" s="4550"/>
      <c r="O1466" s="4983"/>
      <c r="P1466" s="4983"/>
      <c r="Q1466" s="4550"/>
      <c r="R1466" s="4550"/>
      <c r="S1466" s="4550"/>
      <c r="T1466" s="4550"/>
      <c r="U1466" s="4550"/>
      <c r="V1466" s="4550"/>
      <c r="W1466" s="4550"/>
      <c r="X1466" s="4550"/>
      <c r="Y1466" s="4550"/>
      <c r="Z1466" s="4550"/>
      <c r="AA1466" s="4893"/>
      <c r="AB1466" s="4550"/>
      <c r="AC1466" s="5050"/>
      <c r="AD1466" s="5083"/>
      <c r="AE1466" s="5050"/>
      <c r="AF1466" s="4550"/>
      <c r="AG1466" s="4550"/>
    </row>
    <row r="1467" spans="1:33" s="6147" customFormat="1" ht="27.95" customHeight="1">
      <c r="A1467" s="7779"/>
      <c r="B1467" s="7779"/>
      <c r="C1467" s="4981"/>
      <c r="D1467" s="4981"/>
      <c r="E1467" s="4981"/>
      <c r="F1467" s="6572"/>
      <c r="G1467" s="4550"/>
      <c r="H1467" s="7865"/>
      <c r="I1467" s="4550"/>
      <c r="J1467" s="7779"/>
      <c r="K1467" s="4550"/>
      <c r="L1467" s="7864"/>
      <c r="M1467" s="7031"/>
      <c r="N1467" s="4550"/>
      <c r="O1467" s="4983"/>
      <c r="P1467" s="4983"/>
      <c r="Q1467" s="4550"/>
      <c r="R1467" s="4550"/>
      <c r="S1467" s="4550"/>
      <c r="T1467" s="4550"/>
      <c r="U1467" s="4550"/>
      <c r="V1467" s="4550"/>
      <c r="W1467" s="4550"/>
      <c r="X1467" s="4550"/>
      <c r="Y1467" s="4550"/>
      <c r="Z1467" s="4550"/>
      <c r="AA1467" s="4893"/>
      <c r="AB1467" s="4550"/>
      <c r="AC1467" s="5050"/>
      <c r="AD1467" s="5083"/>
      <c r="AE1467" s="5050"/>
      <c r="AF1467" s="4550"/>
      <c r="AG1467" s="4550"/>
    </row>
    <row r="1468" spans="1:33" s="6147" customFormat="1" ht="27.95" customHeight="1">
      <c r="A1468" s="7592"/>
      <c r="B1468" s="4550"/>
      <c r="C1468" s="4981"/>
      <c r="D1468" s="4981"/>
      <c r="E1468" s="4981"/>
      <c r="F1468" s="6572"/>
      <c r="G1468" s="4550"/>
      <c r="H1468" s="7866"/>
      <c r="I1468" s="4550"/>
      <c r="J1468" s="4550"/>
      <c r="K1468" s="4550"/>
      <c r="L1468" s="7864"/>
      <c r="M1468" s="4550"/>
      <c r="N1468" s="4550"/>
      <c r="O1468" s="4983"/>
      <c r="P1468" s="4983"/>
      <c r="Q1468" s="4550"/>
      <c r="R1468" s="4550"/>
      <c r="S1468" s="4550"/>
      <c r="T1468" s="4550"/>
      <c r="U1468" s="4550"/>
      <c r="V1468" s="4550"/>
      <c r="W1468" s="4550"/>
      <c r="X1468" s="4550"/>
      <c r="Y1468" s="4550"/>
      <c r="Z1468" s="4550"/>
      <c r="AA1468" s="4893"/>
      <c r="AB1468" s="4550"/>
      <c r="AC1468" s="5050"/>
      <c r="AD1468" s="5083"/>
      <c r="AE1468" s="5050"/>
      <c r="AF1468" s="4550"/>
      <c r="AG1468" s="4550"/>
    </row>
    <row r="1469" spans="1:33" s="6147" customFormat="1" ht="27.95" customHeight="1">
      <c r="A1469" s="7592"/>
      <c r="B1469" s="4550"/>
      <c r="C1469" s="4981"/>
      <c r="D1469" s="4981"/>
      <c r="E1469" s="4981"/>
      <c r="F1469" s="6572"/>
      <c r="G1469" s="4550"/>
      <c r="H1469" s="7866"/>
      <c r="I1469" s="4550"/>
      <c r="J1469" s="4550"/>
      <c r="K1469" s="4550"/>
      <c r="L1469" s="7864"/>
      <c r="M1469" s="4550"/>
      <c r="N1469" s="4550"/>
      <c r="O1469" s="4983"/>
      <c r="P1469" s="4983"/>
      <c r="Q1469" s="4550"/>
      <c r="R1469" s="4550"/>
      <c r="S1469" s="4550"/>
      <c r="T1469" s="4550"/>
      <c r="U1469" s="4550"/>
      <c r="V1469" s="4550"/>
      <c r="W1469" s="4550"/>
      <c r="X1469" s="4550"/>
      <c r="Y1469" s="4550"/>
      <c r="Z1469" s="4550"/>
      <c r="AA1469" s="4893"/>
      <c r="AB1469" s="4550"/>
      <c r="AC1469" s="5050"/>
      <c r="AD1469" s="5083"/>
      <c r="AE1469" s="5050"/>
      <c r="AF1469" s="4550"/>
      <c r="AG1469" s="4550"/>
    </row>
    <row r="1470" spans="1:33" s="6147" customFormat="1" ht="27.95" customHeight="1">
      <c r="A1470" s="7592"/>
      <c r="B1470" s="4550"/>
      <c r="C1470" s="4981"/>
      <c r="D1470" s="4981"/>
      <c r="E1470" s="4981"/>
      <c r="F1470" s="6572"/>
      <c r="G1470" s="4550"/>
      <c r="H1470" s="7866"/>
      <c r="I1470" s="4550"/>
      <c r="J1470" s="4550"/>
      <c r="K1470" s="4550"/>
      <c r="L1470" s="7592"/>
      <c r="M1470" s="4550"/>
      <c r="N1470" s="4550"/>
      <c r="O1470" s="4983"/>
      <c r="P1470" s="4983"/>
      <c r="Q1470" s="4550"/>
      <c r="R1470" s="4550"/>
      <c r="S1470" s="4550"/>
      <c r="T1470" s="4550"/>
      <c r="U1470" s="4550"/>
      <c r="V1470" s="4550"/>
      <c r="W1470" s="4550"/>
      <c r="X1470" s="4550"/>
      <c r="Y1470" s="4550"/>
      <c r="Z1470" s="4550"/>
      <c r="AA1470" s="4893"/>
      <c r="AB1470" s="4550"/>
      <c r="AC1470" s="5050"/>
      <c r="AD1470" s="5083"/>
      <c r="AE1470" s="5050"/>
      <c r="AF1470" s="4550"/>
      <c r="AG1470" s="4550"/>
    </row>
    <row r="1471" spans="1:33" s="6147" customFormat="1" ht="27.95" customHeight="1">
      <c r="A1471" s="7779"/>
      <c r="B1471" s="7779"/>
      <c r="C1471" s="7779"/>
      <c r="D1471" s="4981"/>
      <c r="E1471" s="4981"/>
      <c r="F1471" s="6572"/>
      <c r="G1471" s="4550"/>
      <c r="H1471" s="7866"/>
      <c r="I1471" s="4550"/>
      <c r="J1471" s="7779"/>
      <c r="K1471" s="4550"/>
      <c r="L1471" s="7592"/>
      <c r="M1471" s="4550"/>
      <c r="N1471" s="4550"/>
      <c r="O1471" s="4983"/>
      <c r="P1471" s="4983"/>
      <c r="Q1471" s="4550"/>
      <c r="R1471" s="4550"/>
      <c r="S1471" s="4550"/>
      <c r="T1471" s="4550"/>
      <c r="U1471" s="4550"/>
      <c r="V1471" s="4550"/>
      <c r="W1471" s="4550"/>
      <c r="X1471" s="4550"/>
      <c r="Y1471" s="4550"/>
      <c r="Z1471" s="4550"/>
      <c r="AA1471" s="4893"/>
      <c r="AB1471" s="4550"/>
      <c r="AC1471" s="5050"/>
      <c r="AD1471" s="5083"/>
      <c r="AE1471" s="5050"/>
      <c r="AF1471" s="4550"/>
      <c r="AG1471" s="4550"/>
    </row>
    <row r="1472" spans="1:33" s="6147" customFormat="1" ht="27.95" customHeight="1">
      <c r="A1472" s="7330"/>
      <c r="B1472" s="4550"/>
      <c r="C1472" s="4981"/>
      <c r="D1472" s="4981"/>
      <c r="E1472" s="4981"/>
      <c r="F1472" s="6572"/>
      <c r="G1472" s="4550"/>
      <c r="H1472" s="7866"/>
      <c r="I1472" s="4550"/>
      <c r="J1472" s="4550"/>
      <c r="K1472" s="4550"/>
      <c r="L1472" s="7592"/>
      <c r="M1472" s="4550"/>
      <c r="N1472" s="4550"/>
      <c r="O1472" s="4983"/>
      <c r="P1472" s="4983"/>
      <c r="Q1472" s="4550"/>
      <c r="R1472" s="4550"/>
      <c r="S1472" s="4550"/>
      <c r="T1472" s="4550"/>
      <c r="U1472" s="4550"/>
      <c r="V1472" s="4550"/>
      <c r="W1472" s="4550"/>
      <c r="X1472" s="4550"/>
      <c r="Y1472" s="4550"/>
      <c r="Z1472" s="4550"/>
      <c r="AA1472" s="4893"/>
      <c r="AB1472" s="4550"/>
      <c r="AC1472" s="5050"/>
      <c r="AD1472" s="5083"/>
      <c r="AE1472" s="5050"/>
      <c r="AF1472" s="4550"/>
      <c r="AG1472" s="4550"/>
    </row>
    <row r="1473" spans="1:33" s="6147" customFormat="1" ht="27.95" customHeight="1">
      <c r="A1473" s="7800"/>
      <c r="B1473" s="4550"/>
      <c r="C1473" s="4981"/>
      <c r="D1473" s="4981"/>
      <c r="E1473" s="4981"/>
      <c r="F1473" s="6572"/>
      <c r="G1473" s="4550"/>
      <c r="H1473" s="7866"/>
      <c r="I1473" s="4550"/>
      <c r="J1473" s="4550"/>
      <c r="K1473" s="4550"/>
      <c r="L1473" s="7592"/>
      <c r="M1473" s="4550"/>
      <c r="N1473" s="4550"/>
      <c r="O1473" s="4983"/>
      <c r="P1473" s="4983"/>
      <c r="Q1473" s="4550"/>
      <c r="R1473" s="4550"/>
      <c r="S1473" s="4550"/>
      <c r="T1473" s="4550"/>
      <c r="U1473" s="4550"/>
      <c r="V1473" s="4550"/>
      <c r="W1473" s="4550"/>
      <c r="X1473" s="4550"/>
      <c r="Y1473" s="4550"/>
      <c r="Z1473" s="4550"/>
      <c r="AA1473" s="4893"/>
      <c r="AB1473" s="4550"/>
      <c r="AC1473" s="5050"/>
      <c r="AD1473" s="5083"/>
      <c r="AE1473" s="5050"/>
      <c r="AF1473" s="4550"/>
      <c r="AG1473" s="4550"/>
    </row>
    <row r="1474" spans="1:33" s="6147" customFormat="1" ht="27.95" customHeight="1">
      <c r="A1474" s="7707"/>
      <c r="B1474" s="4550"/>
      <c r="C1474" s="4981"/>
      <c r="D1474" s="4981"/>
      <c r="E1474" s="4981"/>
      <c r="F1474" s="6572"/>
      <c r="G1474" s="4550"/>
      <c r="H1474" s="7866"/>
      <c r="I1474" s="4550"/>
      <c r="J1474" s="4550"/>
      <c r="K1474" s="4550"/>
      <c r="L1474" s="7592"/>
      <c r="M1474" s="4550"/>
      <c r="N1474" s="4550"/>
      <c r="O1474" s="4983"/>
      <c r="P1474" s="4983"/>
      <c r="Q1474" s="4550"/>
      <c r="R1474" s="4550"/>
      <c r="S1474" s="4550"/>
      <c r="T1474" s="4550"/>
      <c r="U1474" s="4550"/>
      <c r="V1474" s="4550"/>
      <c r="W1474" s="4550"/>
      <c r="X1474" s="4550"/>
      <c r="Y1474" s="4550"/>
      <c r="Z1474" s="4550"/>
      <c r="AA1474" s="4893"/>
      <c r="AB1474" s="4550"/>
      <c r="AC1474" s="5050"/>
      <c r="AD1474" s="5083"/>
      <c r="AE1474" s="5050"/>
      <c r="AF1474" s="4550"/>
      <c r="AG1474" s="4550"/>
    </row>
    <row r="1475" spans="1:33" s="6147" customFormat="1" ht="27.95" customHeight="1">
      <c r="A1475" s="7528"/>
      <c r="B1475" s="4550"/>
      <c r="C1475" s="4981"/>
      <c r="D1475" s="4981"/>
      <c r="E1475" s="4981"/>
      <c r="F1475" s="6572"/>
      <c r="G1475" s="4550"/>
      <c r="H1475" s="7866"/>
      <c r="I1475" s="4550"/>
      <c r="J1475" s="4550"/>
      <c r="K1475" s="4550"/>
      <c r="L1475" s="7592"/>
      <c r="M1475" s="4550"/>
      <c r="N1475" s="4550"/>
      <c r="O1475" s="4983"/>
      <c r="P1475" s="4983"/>
      <c r="Q1475" s="4550"/>
      <c r="R1475" s="4550"/>
      <c r="S1475" s="4550"/>
      <c r="T1475" s="4550"/>
      <c r="U1475" s="4550"/>
      <c r="V1475" s="4550"/>
      <c r="W1475" s="4550"/>
      <c r="X1475" s="4550"/>
      <c r="Y1475" s="4550"/>
      <c r="Z1475" s="4550"/>
      <c r="AA1475" s="4893"/>
      <c r="AB1475" s="4550"/>
      <c r="AC1475" s="5050"/>
      <c r="AD1475" s="5083"/>
      <c r="AE1475" s="5050"/>
      <c r="AF1475" s="4550"/>
      <c r="AG1475" s="4550"/>
    </row>
    <row r="1476" spans="1:33" s="6147" customFormat="1" ht="27.95" customHeight="1">
      <c r="A1476" s="7867"/>
      <c r="B1476" s="4550"/>
      <c r="C1476" s="4981"/>
      <c r="D1476" s="4981"/>
      <c r="E1476" s="4981"/>
      <c r="F1476" s="6572"/>
      <c r="G1476" s="4550"/>
      <c r="H1476" s="7838"/>
      <c r="I1476" s="4550"/>
      <c r="J1476" s="4550"/>
      <c r="K1476" s="4550"/>
      <c r="L1476" s="7867"/>
      <c r="M1476" s="4550"/>
      <c r="N1476" s="4550"/>
      <c r="O1476" s="4983"/>
      <c r="P1476" s="4983"/>
      <c r="Q1476" s="4550"/>
      <c r="R1476" s="4550"/>
      <c r="S1476" s="4550"/>
      <c r="T1476" s="4550"/>
      <c r="U1476" s="4550"/>
      <c r="V1476" s="4550"/>
      <c r="W1476" s="4550"/>
      <c r="X1476" s="4550"/>
      <c r="Y1476" s="4550"/>
      <c r="Z1476" s="4550"/>
      <c r="AA1476" s="4893"/>
      <c r="AB1476" s="4550"/>
      <c r="AC1476" s="5050"/>
      <c r="AD1476" s="5083"/>
      <c r="AE1476" s="5050"/>
      <c r="AF1476" s="4550"/>
      <c r="AG1476" s="4550"/>
    </row>
    <row r="1477" spans="1:33" s="6147" customFormat="1" ht="27.95" customHeight="1">
      <c r="A1477" s="7867"/>
      <c r="B1477" s="4550"/>
      <c r="C1477" s="4981"/>
      <c r="D1477" s="4981"/>
      <c r="E1477" s="4981"/>
      <c r="F1477" s="6572"/>
      <c r="G1477" s="4550"/>
      <c r="H1477" s="7868"/>
      <c r="I1477" s="4550"/>
      <c r="J1477" s="4550"/>
      <c r="K1477" s="4550"/>
      <c r="L1477" s="7867"/>
      <c r="M1477" s="7031"/>
      <c r="N1477" s="4550"/>
      <c r="O1477" s="4983"/>
      <c r="P1477" s="4983"/>
      <c r="Q1477" s="4550"/>
      <c r="R1477" s="4550"/>
      <c r="S1477" s="4550"/>
      <c r="T1477" s="4550"/>
      <c r="U1477" s="4550"/>
      <c r="V1477" s="4550"/>
      <c r="W1477" s="4550"/>
      <c r="X1477" s="4550"/>
      <c r="Y1477" s="4550"/>
      <c r="Z1477" s="4550"/>
      <c r="AA1477" s="4893"/>
      <c r="AB1477" s="4550"/>
      <c r="AC1477" s="5050"/>
      <c r="AD1477" s="5083"/>
      <c r="AE1477" s="5050"/>
      <c r="AF1477" s="4550"/>
      <c r="AG1477" s="4550"/>
    </row>
    <row r="1478" spans="1:33" s="6147" customFormat="1" ht="27.95" customHeight="1">
      <c r="A1478" s="7594"/>
      <c r="B1478" s="4550"/>
      <c r="C1478" s="4981"/>
      <c r="D1478" s="4981"/>
      <c r="E1478" s="4981"/>
      <c r="F1478" s="6572"/>
      <c r="G1478" s="4550"/>
      <c r="H1478" s="7868"/>
      <c r="I1478" s="4550"/>
      <c r="J1478" s="4550"/>
      <c r="K1478" s="4550"/>
      <c r="L1478" s="7867"/>
      <c r="M1478" s="4550"/>
      <c r="N1478" s="4550"/>
      <c r="O1478" s="4983"/>
      <c r="P1478" s="4983"/>
      <c r="Q1478" s="4550"/>
      <c r="R1478" s="4550"/>
      <c r="S1478" s="4550"/>
      <c r="T1478" s="4550"/>
      <c r="U1478" s="4550"/>
      <c r="V1478" s="4550"/>
      <c r="W1478" s="4550"/>
      <c r="X1478" s="4550"/>
      <c r="Y1478" s="4550"/>
      <c r="Z1478" s="4550"/>
      <c r="AA1478" s="4893"/>
      <c r="AB1478" s="4550"/>
      <c r="AC1478" s="5050"/>
      <c r="AD1478" s="5083"/>
      <c r="AE1478" s="5050"/>
      <c r="AF1478" s="4550"/>
      <c r="AG1478" s="4550"/>
    </row>
    <row r="1479" spans="1:33" s="6147" customFormat="1" ht="27.95" customHeight="1">
      <c r="A1479" s="7867"/>
      <c r="B1479" s="4550"/>
      <c r="C1479" s="4981"/>
      <c r="D1479" s="4981"/>
      <c r="E1479" s="4981"/>
      <c r="F1479" s="6572"/>
      <c r="G1479" s="4550"/>
      <c r="H1479" s="7868"/>
      <c r="I1479" s="4550"/>
      <c r="J1479" s="4550"/>
      <c r="K1479" s="4550"/>
      <c r="L1479" s="7867"/>
      <c r="M1479" s="7031"/>
      <c r="N1479" s="4550"/>
      <c r="O1479" s="4983"/>
      <c r="P1479" s="4983"/>
      <c r="Q1479" s="4550"/>
      <c r="R1479" s="4550"/>
      <c r="S1479" s="4550"/>
      <c r="T1479" s="4550"/>
      <c r="U1479" s="4550"/>
      <c r="V1479" s="4550"/>
      <c r="W1479" s="4550"/>
      <c r="X1479" s="4550"/>
      <c r="Y1479" s="4550"/>
      <c r="Z1479" s="4550"/>
      <c r="AA1479" s="4893"/>
      <c r="AB1479" s="4550"/>
      <c r="AC1479" s="5050"/>
      <c r="AD1479" s="5083"/>
      <c r="AE1479" s="5050"/>
      <c r="AF1479" s="4550"/>
      <c r="AG1479" s="4550"/>
    </row>
    <row r="1480" spans="1:33" s="6147" customFormat="1" ht="27.95" customHeight="1">
      <c r="A1480" s="7867"/>
      <c r="B1480" s="4550"/>
      <c r="C1480" s="4981"/>
      <c r="D1480" s="4981"/>
      <c r="E1480" s="4981"/>
      <c r="F1480" s="6572"/>
      <c r="G1480" s="4550"/>
      <c r="H1480" s="7868"/>
      <c r="I1480" s="4550"/>
      <c r="J1480" s="4550"/>
      <c r="K1480" s="4550"/>
      <c r="L1480" s="7867"/>
      <c r="M1480" s="4550"/>
      <c r="N1480" s="4550"/>
      <c r="O1480" s="4983"/>
      <c r="P1480" s="4983"/>
      <c r="Q1480" s="4550"/>
      <c r="R1480" s="4550"/>
      <c r="S1480" s="4550"/>
      <c r="T1480" s="4550"/>
      <c r="U1480" s="4550"/>
      <c r="V1480" s="4550"/>
      <c r="W1480" s="4550"/>
      <c r="X1480" s="4550"/>
      <c r="Y1480" s="4550"/>
      <c r="Z1480" s="4550"/>
      <c r="AA1480" s="4893"/>
      <c r="AB1480" s="4550"/>
      <c r="AC1480" s="5050"/>
      <c r="AD1480" s="5083"/>
      <c r="AE1480" s="5050"/>
      <c r="AF1480" s="4550"/>
      <c r="AG1480" s="4550"/>
    </row>
    <row r="1481" spans="1:33" s="6147" customFormat="1" ht="27.95" customHeight="1">
      <c r="A1481" s="7867"/>
      <c r="B1481" s="4550"/>
      <c r="C1481" s="4981"/>
      <c r="D1481" s="4981"/>
      <c r="E1481" s="4981"/>
      <c r="F1481" s="6572"/>
      <c r="G1481" s="4550"/>
      <c r="H1481" s="7868"/>
      <c r="I1481" s="4550"/>
      <c r="J1481" s="4550"/>
      <c r="K1481" s="4550"/>
      <c r="L1481" s="7867"/>
      <c r="M1481" s="4550"/>
      <c r="N1481" s="4550"/>
      <c r="O1481" s="4983"/>
      <c r="P1481" s="4983"/>
      <c r="Q1481" s="4550"/>
      <c r="R1481" s="4550"/>
      <c r="S1481" s="4550"/>
      <c r="T1481" s="4550"/>
      <c r="U1481" s="4550"/>
      <c r="V1481" s="4550"/>
      <c r="W1481" s="4550"/>
      <c r="X1481" s="4550"/>
      <c r="Y1481" s="4550"/>
      <c r="Z1481" s="4550"/>
      <c r="AA1481" s="4893"/>
      <c r="AB1481" s="4550"/>
      <c r="AC1481" s="5050"/>
      <c r="AD1481" s="5083"/>
      <c r="AE1481" s="5050"/>
      <c r="AF1481" s="4550"/>
      <c r="AG1481" s="4550"/>
    </row>
    <row r="1482" spans="1:33" s="6147" customFormat="1" ht="27.95" customHeight="1">
      <c r="A1482" s="7869"/>
      <c r="B1482" s="4550"/>
      <c r="C1482" s="4981"/>
      <c r="D1482" s="4981"/>
      <c r="E1482" s="4981"/>
      <c r="F1482" s="6572"/>
      <c r="G1482" s="4550"/>
      <c r="H1482" s="7870"/>
      <c r="I1482" s="4550"/>
      <c r="J1482" s="4550"/>
      <c r="K1482" s="4550"/>
      <c r="L1482" s="7869"/>
      <c r="M1482" s="4550"/>
      <c r="N1482" s="4550"/>
      <c r="O1482" s="4983"/>
      <c r="P1482" s="4983"/>
      <c r="Q1482" s="4550"/>
      <c r="R1482" s="4550"/>
      <c r="S1482" s="4550"/>
      <c r="T1482" s="4550"/>
      <c r="U1482" s="4550"/>
      <c r="V1482" s="4550"/>
      <c r="W1482" s="4550"/>
      <c r="X1482" s="4550"/>
      <c r="Y1482" s="4550"/>
      <c r="Z1482" s="4550"/>
      <c r="AA1482" s="4893"/>
      <c r="AB1482" s="4550"/>
      <c r="AC1482" s="5050"/>
      <c r="AD1482" s="5083"/>
      <c r="AE1482" s="5050"/>
      <c r="AF1482" s="4550"/>
      <c r="AG1482" s="4550"/>
    </row>
    <row r="1483" spans="1:33" s="6147" customFormat="1" ht="27.95" customHeight="1">
      <c r="A1483" s="7871"/>
      <c r="B1483" s="4550"/>
      <c r="C1483" s="4981"/>
      <c r="D1483" s="4981"/>
      <c r="E1483" s="4981"/>
      <c r="F1483" s="6572"/>
      <c r="G1483" s="4550"/>
      <c r="H1483" s="7870"/>
      <c r="I1483" s="4550"/>
      <c r="J1483" s="4550"/>
      <c r="K1483" s="4550"/>
      <c r="L1483" s="7869"/>
      <c r="M1483" s="4550"/>
      <c r="N1483" s="4550"/>
      <c r="O1483" s="4983"/>
      <c r="P1483" s="4983"/>
      <c r="Q1483" s="4550"/>
      <c r="R1483" s="4550"/>
      <c r="S1483" s="4550"/>
      <c r="T1483" s="4550"/>
      <c r="U1483" s="4550"/>
      <c r="V1483" s="4550"/>
      <c r="W1483" s="4550"/>
      <c r="X1483" s="4550"/>
      <c r="Y1483" s="4550"/>
      <c r="Z1483" s="4550"/>
      <c r="AA1483" s="4893"/>
      <c r="AB1483" s="4550"/>
      <c r="AC1483" s="5050"/>
      <c r="AD1483" s="5083"/>
      <c r="AE1483" s="5050"/>
      <c r="AF1483" s="4550"/>
      <c r="AG1483" s="4550"/>
    </row>
    <row r="1484" spans="1:33" s="6147" customFormat="1" ht="27.95" customHeight="1">
      <c r="A1484" s="7869"/>
      <c r="B1484" s="4550"/>
      <c r="C1484" s="4981"/>
      <c r="D1484" s="4981"/>
      <c r="E1484" s="4981"/>
      <c r="F1484" s="6572"/>
      <c r="G1484" s="4550"/>
      <c r="H1484" s="7870"/>
      <c r="I1484" s="4550"/>
      <c r="J1484" s="4550"/>
      <c r="K1484" s="4550"/>
      <c r="L1484" s="7869"/>
      <c r="M1484" s="4550"/>
      <c r="N1484" s="4550"/>
      <c r="O1484" s="4983"/>
      <c r="P1484" s="4983"/>
      <c r="Q1484" s="4550"/>
      <c r="R1484" s="4550"/>
      <c r="S1484" s="4550"/>
      <c r="T1484" s="4550"/>
      <c r="U1484" s="4550"/>
      <c r="V1484" s="4550"/>
      <c r="W1484" s="4550"/>
      <c r="X1484" s="4550"/>
      <c r="Y1484" s="4550"/>
      <c r="Z1484" s="4550"/>
      <c r="AA1484" s="4893"/>
      <c r="AB1484" s="4550"/>
      <c r="AC1484" s="5050"/>
      <c r="AD1484" s="5083"/>
      <c r="AE1484" s="5050"/>
      <c r="AF1484" s="4550"/>
      <c r="AG1484" s="4550"/>
    </row>
    <row r="1485" spans="1:33" s="6147" customFormat="1" ht="27.95" customHeight="1">
      <c r="A1485" s="7331"/>
      <c r="B1485" s="7331"/>
      <c r="C1485" s="4981"/>
      <c r="D1485" s="4981"/>
      <c r="E1485" s="4981"/>
      <c r="F1485" s="6572"/>
      <c r="G1485" s="4550"/>
      <c r="H1485" s="7870"/>
      <c r="I1485" s="4550"/>
      <c r="J1485" s="7331"/>
      <c r="K1485" s="4550"/>
      <c r="L1485" s="7869"/>
      <c r="M1485" s="4550"/>
      <c r="N1485" s="4550"/>
      <c r="O1485" s="4983"/>
      <c r="P1485" s="4983"/>
      <c r="Q1485" s="4550"/>
      <c r="R1485" s="4550"/>
      <c r="S1485" s="4550"/>
      <c r="T1485" s="4550"/>
      <c r="U1485" s="4550"/>
      <c r="V1485" s="4550"/>
      <c r="W1485" s="4550"/>
      <c r="X1485" s="4550"/>
      <c r="Y1485" s="4550"/>
      <c r="Z1485" s="4550"/>
      <c r="AA1485" s="4893"/>
      <c r="AB1485" s="4550"/>
      <c r="AC1485" s="5050"/>
      <c r="AD1485" s="5083"/>
      <c r="AE1485" s="5050"/>
      <c r="AF1485" s="4550"/>
      <c r="AG1485" s="4550"/>
    </row>
    <row r="1486" spans="1:33" s="6147" customFormat="1" ht="27.95" customHeight="1">
      <c r="A1486" s="7869"/>
      <c r="B1486" s="4550"/>
      <c r="C1486" s="4981"/>
      <c r="D1486" s="4981"/>
      <c r="E1486" s="4981"/>
      <c r="F1486" s="6572"/>
      <c r="G1486" s="4550"/>
      <c r="H1486" s="7870"/>
      <c r="I1486" s="4550"/>
      <c r="J1486" s="4550"/>
      <c r="K1486" s="4550"/>
      <c r="L1486" s="7869"/>
      <c r="M1486" s="4550"/>
      <c r="N1486" s="4550"/>
      <c r="O1486" s="4983"/>
      <c r="P1486" s="4983"/>
      <c r="Q1486" s="4550"/>
      <c r="R1486" s="4550"/>
      <c r="S1486" s="4550"/>
      <c r="T1486" s="4550"/>
      <c r="U1486" s="4550"/>
      <c r="V1486" s="4550"/>
      <c r="W1486" s="4550"/>
      <c r="X1486" s="4550"/>
      <c r="Y1486" s="4550"/>
      <c r="Z1486" s="4550"/>
      <c r="AA1486" s="4893"/>
      <c r="AB1486" s="4550"/>
      <c r="AC1486" s="5050"/>
      <c r="AD1486" s="5083"/>
      <c r="AE1486" s="5050"/>
      <c r="AF1486" s="4550"/>
      <c r="AG1486" s="4550"/>
    </row>
    <row r="1487" spans="1:33" s="6147" customFormat="1" ht="27.95" customHeight="1">
      <c r="A1487" s="7800"/>
      <c r="B1487" s="4550"/>
      <c r="C1487" s="4981"/>
      <c r="D1487" s="4981"/>
      <c r="E1487" s="4981"/>
      <c r="F1487" s="6572"/>
      <c r="G1487" s="4550"/>
      <c r="H1487" s="7870"/>
      <c r="I1487" s="4550"/>
      <c r="J1487" s="4550"/>
      <c r="K1487" s="4550"/>
      <c r="L1487" s="7869"/>
      <c r="M1487" s="4550"/>
      <c r="N1487" s="4550"/>
      <c r="O1487" s="4983"/>
      <c r="P1487" s="4983"/>
      <c r="Q1487" s="4550"/>
      <c r="R1487" s="4550"/>
      <c r="S1487" s="4550"/>
      <c r="T1487" s="4550"/>
      <c r="U1487" s="4550"/>
      <c r="V1487" s="4550"/>
      <c r="W1487" s="4550"/>
      <c r="X1487" s="4550"/>
      <c r="Y1487" s="4550"/>
      <c r="Z1487" s="4550"/>
      <c r="AA1487" s="4893"/>
      <c r="AB1487" s="4550"/>
      <c r="AC1487" s="5050"/>
      <c r="AD1487" s="5083"/>
      <c r="AE1487" s="5050"/>
      <c r="AF1487" s="4550"/>
      <c r="AG1487" s="4550"/>
    </row>
    <row r="1488" spans="1:33" s="6147" customFormat="1" ht="27.95" customHeight="1">
      <c r="A1488" s="7869"/>
      <c r="B1488" s="4550"/>
      <c r="C1488" s="4981"/>
      <c r="D1488" s="4981"/>
      <c r="E1488" s="4981"/>
      <c r="F1488" s="6572"/>
      <c r="G1488" s="4550"/>
      <c r="H1488" s="7870"/>
      <c r="I1488" s="4550"/>
      <c r="J1488" s="4550"/>
      <c r="K1488" s="4550"/>
      <c r="L1488" s="4550"/>
      <c r="M1488" s="4550"/>
      <c r="N1488" s="4550"/>
      <c r="O1488" s="4983"/>
      <c r="P1488" s="4983"/>
      <c r="Q1488" s="4550"/>
      <c r="R1488" s="4550"/>
      <c r="S1488" s="4550"/>
      <c r="T1488" s="4550"/>
      <c r="U1488" s="4550"/>
      <c r="V1488" s="4550"/>
      <c r="W1488" s="4550"/>
      <c r="X1488" s="4550"/>
      <c r="Y1488" s="4550"/>
      <c r="Z1488" s="4550"/>
      <c r="AA1488" s="4893"/>
      <c r="AB1488" s="4550"/>
      <c r="AC1488" s="5050"/>
      <c r="AD1488" s="5083"/>
      <c r="AE1488" s="5050"/>
      <c r="AF1488" s="4550"/>
      <c r="AG1488" s="4550"/>
    </row>
    <row r="1489" spans="1:33" s="6147" customFormat="1" ht="27.95" customHeight="1">
      <c r="A1489" s="7869"/>
      <c r="B1489" s="4550"/>
      <c r="C1489" s="4981"/>
      <c r="D1489" s="4981"/>
      <c r="E1489" s="4981"/>
      <c r="F1489" s="6572"/>
      <c r="G1489" s="4550"/>
      <c r="H1489" s="7838"/>
      <c r="I1489" s="4550"/>
      <c r="J1489" s="4550"/>
      <c r="K1489" s="4550"/>
      <c r="L1489" s="4550"/>
      <c r="M1489" s="4550"/>
      <c r="N1489" s="4550"/>
      <c r="O1489" s="4983"/>
      <c r="P1489" s="4983"/>
      <c r="Q1489" s="4550"/>
      <c r="R1489" s="4550"/>
      <c r="S1489" s="4550"/>
      <c r="T1489" s="4550"/>
      <c r="U1489" s="4550"/>
      <c r="V1489" s="4550"/>
      <c r="W1489" s="4550"/>
      <c r="X1489" s="4550"/>
      <c r="Y1489" s="4550"/>
      <c r="Z1489" s="4550"/>
      <c r="AA1489" s="4893"/>
      <c r="AB1489" s="4550"/>
      <c r="AC1489" s="5050"/>
      <c r="AD1489" s="5083"/>
      <c r="AE1489" s="5050"/>
      <c r="AF1489" s="4550"/>
      <c r="AG1489" s="4550"/>
    </row>
    <row r="1490" spans="1:33" s="6147" customFormat="1" ht="27.95" customHeight="1">
      <c r="A1490" s="7169"/>
      <c r="B1490" s="7169"/>
      <c r="C1490" s="4981"/>
      <c r="D1490" s="4981"/>
      <c r="E1490" s="4981"/>
      <c r="F1490" s="6572"/>
      <c r="G1490" s="4550"/>
      <c r="H1490" s="7838"/>
      <c r="I1490" s="4550"/>
      <c r="J1490" s="7169"/>
      <c r="K1490" s="4550"/>
      <c r="L1490" s="4550"/>
      <c r="M1490" s="4550"/>
      <c r="N1490" s="4550"/>
      <c r="O1490" s="4983"/>
      <c r="P1490" s="4983"/>
      <c r="Q1490" s="4550"/>
      <c r="R1490" s="4550"/>
      <c r="S1490" s="4550"/>
      <c r="T1490" s="4550"/>
      <c r="U1490" s="4550"/>
      <c r="V1490" s="4550"/>
      <c r="W1490" s="4550"/>
      <c r="X1490" s="4550"/>
      <c r="Y1490" s="4550"/>
      <c r="Z1490" s="4550"/>
      <c r="AA1490" s="4893"/>
      <c r="AB1490" s="4550"/>
      <c r="AC1490" s="5050"/>
      <c r="AD1490" s="5083"/>
      <c r="AE1490" s="5050"/>
      <c r="AF1490" s="4550"/>
      <c r="AG1490" s="4550"/>
    </row>
    <row r="1491" spans="1:33" s="6147" customFormat="1" ht="27.95" customHeight="1">
      <c r="A1491" s="7872"/>
      <c r="B1491" s="4550"/>
      <c r="C1491" s="4981"/>
      <c r="D1491" s="4981"/>
      <c r="E1491" s="4981"/>
      <c r="F1491" s="6572"/>
      <c r="G1491" s="4550"/>
      <c r="H1491" s="7873"/>
      <c r="I1491" s="4550"/>
      <c r="J1491" s="4550"/>
      <c r="K1491" s="4550"/>
      <c r="L1491" s="4550"/>
      <c r="M1491" s="4550"/>
      <c r="N1491" s="4550"/>
      <c r="O1491" s="4983"/>
      <c r="P1491" s="4983"/>
      <c r="Q1491" s="4550"/>
      <c r="R1491" s="4550"/>
      <c r="S1491" s="4550"/>
      <c r="T1491" s="4550"/>
      <c r="U1491" s="4550"/>
      <c r="V1491" s="4550"/>
      <c r="W1491" s="4550"/>
      <c r="X1491" s="4550"/>
      <c r="Y1491" s="4550"/>
      <c r="Z1491" s="4550"/>
      <c r="AA1491" s="4893"/>
      <c r="AB1491" s="4550"/>
      <c r="AC1491" s="5050"/>
      <c r="AD1491" s="5083"/>
      <c r="AE1491" s="5050"/>
      <c r="AF1491" s="4550"/>
      <c r="AG1491" s="4550"/>
    </row>
    <row r="1492" spans="1:33" s="6147" customFormat="1" ht="27.95" customHeight="1">
      <c r="A1492" s="7214"/>
      <c r="B1492" s="4550"/>
      <c r="C1492" s="4981"/>
      <c r="D1492" s="4981"/>
      <c r="E1492" s="4981"/>
      <c r="F1492" s="6572"/>
      <c r="G1492" s="4550"/>
      <c r="H1492" s="7873"/>
      <c r="I1492" s="4550"/>
      <c r="J1492" s="7214"/>
      <c r="K1492" s="4550"/>
      <c r="L1492" s="4550"/>
      <c r="M1492" s="4550"/>
      <c r="N1492" s="4550"/>
      <c r="O1492" s="4983"/>
      <c r="P1492" s="4983"/>
      <c r="Q1492" s="4550"/>
      <c r="R1492" s="4550"/>
      <c r="S1492" s="4550"/>
      <c r="T1492" s="4550"/>
      <c r="U1492" s="4550"/>
      <c r="V1492" s="4550"/>
      <c r="W1492" s="4550"/>
      <c r="X1492" s="4550"/>
      <c r="Y1492" s="4550"/>
      <c r="Z1492" s="4550"/>
      <c r="AA1492" s="4893"/>
      <c r="AB1492" s="4550"/>
      <c r="AC1492" s="5050"/>
      <c r="AD1492" s="5083"/>
      <c r="AE1492" s="5050"/>
      <c r="AF1492" s="4550"/>
      <c r="AG1492" s="4550"/>
    </row>
    <row r="1493" spans="1:33" s="6147" customFormat="1" ht="27.95" customHeight="1">
      <c r="A1493" s="7872"/>
      <c r="B1493" s="4550"/>
      <c r="C1493" s="4981"/>
      <c r="D1493" s="4981"/>
      <c r="E1493" s="4981"/>
      <c r="F1493" s="6572"/>
      <c r="G1493" s="4550"/>
      <c r="H1493" s="7873"/>
      <c r="I1493" s="4550"/>
      <c r="J1493" s="4550"/>
      <c r="K1493" s="4550"/>
      <c r="L1493" s="4550"/>
      <c r="M1493" s="4550"/>
      <c r="N1493" s="4550"/>
      <c r="O1493" s="4983"/>
      <c r="P1493" s="4983"/>
      <c r="Q1493" s="4550"/>
      <c r="R1493" s="4550"/>
      <c r="S1493" s="4550"/>
      <c r="T1493" s="4550"/>
      <c r="U1493" s="4550"/>
      <c r="V1493" s="4550"/>
      <c r="W1493" s="4550"/>
      <c r="X1493" s="4550"/>
      <c r="Y1493" s="4550"/>
      <c r="Z1493" s="4550"/>
      <c r="AA1493" s="4893"/>
      <c r="AB1493" s="4550"/>
      <c r="AC1493" s="5050"/>
      <c r="AD1493" s="5083"/>
      <c r="AE1493" s="5050"/>
      <c r="AF1493" s="4550"/>
      <c r="AG1493" s="4550"/>
    </row>
    <row r="1494" spans="1:33" s="6147" customFormat="1" ht="27.95" customHeight="1">
      <c r="A1494" s="7248"/>
      <c r="B1494" s="4550"/>
      <c r="C1494" s="4981"/>
      <c r="D1494" s="4981"/>
      <c r="E1494" s="4981"/>
      <c r="F1494" s="6572"/>
      <c r="G1494" s="4550"/>
      <c r="H1494" s="7873"/>
      <c r="I1494" s="4550"/>
      <c r="J1494" s="4550"/>
      <c r="K1494" s="4550"/>
      <c r="L1494" s="4550"/>
      <c r="M1494" s="4550"/>
      <c r="N1494" s="4550"/>
      <c r="O1494" s="4983"/>
      <c r="P1494" s="4983"/>
      <c r="Q1494" s="4550"/>
      <c r="R1494" s="4550"/>
      <c r="S1494" s="4550"/>
      <c r="T1494" s="4550"/>
      <c r="U1494" s="4550"/>
      <c r="V1494" s="7225"/>
      <c r="W1494" s="4550"/>
      <c r="X1494" s="7225"/>
      <c r="Y1494" s="4550"/>
      <c r="Z1494" s="4550"/>
      <c r="AA1494" s="4893"/>
      <c r="AB1494" s="4550"/>
      <c r="AC1494" s="5050"/>
      <c r="AD1494" s="5083"/>
      <c r="AE1494" s="5050"/>
      <c r="AF1494" s="4550"/>
      <c r="AG1494" s="4550"/>
    </row>
    <row r="1495" spans="1:33" s="6147" customFormat="1" ht="27.95" customHeight="1">
      <c r="A1495" s="7872"/>
      <c r="B1495" s="4550"/>
      <c r="C1495" s="4981"/>
      <c r="D1495" s="4981"/>
      <c r="E1495" s="4981"/>
      <c r="F1495" s="6572"/>
      <c r="G1495" s="4550"/>
      <c r="H1495" s="7873"/>
      <c r="I1495" s="4550"/>
      <c r="J1495" s="4550"/>
      <c r="K1495" s="4550"/>
      <c r="L1495" s="4550"/>
      <c r="M1495" s="4550"/>
      <c r="N1495" s="4550"/>
      <c r="O1495" s="4983"/>
      <c r="P1495" s="4983"/>
      <c r="Q1495" s="4550"/>
      <c r="R1495" s="4550"/>
      <c r="S1495" s="4550"/>
      <c r="T1495" s="4550"/>
      <c r="U1495" s="4550"/>
      <c r="V1495" s="7225"/>
      <c r="W1495" s="4550"/>
      <c r="X1495" s="7225"/>
      <c r="Y1495" s="4550"/>
      <c r="Z1495" s="4550"/>
      <c r="AA1495" s="4893"/>
      <c r="AB1495" s="4550"/>
      <c r="AC1495" s="5050"/>
      <c r="AD1495" s="5083"/>
      <c r="AE1495" s="5050"/>
      <c r="AF1495" s="4550"/>
      <c r="AG1495" s="4550"/>
    </row>
    <row r="1496" spans="1:33" s="6147" customFormat="1" ht="27.95" customHeight="1">
      <c r="A1496" s="7872"/>
      <c r="B1496" s="4550"/>
      <c r="C1496" s="4981"/>
      <c r="D1496" s="4981"/>
      <c r="E1496" s="4981"/>
      <c r="F1496" s="6572"/>
      <c r="G1496" s="4550"/>
      <c r="H1496" s="7873"/>
      <c r="I1496" s="4550"/>
      <c r="J1496" s="4550"/>
      <c r="K1496" s="4550"/>
      <c r="L1496" s="4550"/>
      <c r="M1496" s="4550"/>
      <c r="N1496" s="4550"/>
      <c r="O1496" s="4983"/>
      <c r="P1496" s="4983"/>
      <c r="Q1496" s="4550"/>
      <c r="R1496" s="4550"/>
      <c r="S1496" s="4550"/>
      <c r="T1496" s="4550"/>
      <c r="U1496" s="4550"/>
      <c r="V1496" s="4550"/>
      <c r="W1496" s="4550"/>
      <c r="X1496" s="4550"/>
      <c r="Y1496" s="4550"/>
      <c r="Z1496" s="4550"/>
      <c r="AA1496" s="4893"/>
      <c r="AB1496" s="4550"/>
      <c r="AC1496" s="5050"/>
      <c r="AD1496" s="5083"/>
      <c r="AE1496" s="5050"/>
      <c r="AF1496" s="4550"/>
      <c r="AG1496" s="4550"/>
    </row>
    <row r="1497" spans="1:33" s="6147" customFormat="1" ht="27.95" customHeight="1">
      <c r="A1497" s="6435"/>
      <c r="B1497" s="7871"/>
      <c r="C1497" s="4981"/>
      <c r="D1497" s="4981"/>
      <c r="E1497" s="4981"/>
      <c r="F1497" s="8040"/>
      <c r="G1497" s="4550"/>
      <c r="H1497" s="7358"/>
      <c r="I1497" s="4550"/>
      <c r="J1497" s="7317"/>
      <c r="K1497" s="7871"/>
      <c r="L1497" s="7871"/>
      <c r="M1497" s="7031"/>
      <c r="N1497" s="4550"/>
      <c r="O1497" s="5049"/>
      <c r="P1497" s="5049"/>
      <c r="Q1497" s="7871"/>
      <c r="R1497" s="4550"/>
      <c r="S1497" s="4550"/>
      <c r="T1497" s="4550"/>
      <c r="U1497" s="4550"/>
      <c r="V1497" s="6435"/>
      <c r="W1497" s="4550"/>
      <c r="X1497" s="6435"/>
      <c r="Y1497" s="4550"/>
      <c r="Z1497" s="4550"/>
      <c r="AA1497" s="4893"/>
      <c r="AB1497" s="4550"/>
      <c r="AC1497" s="5050"/>
      <c r="AD1497" s="5050"/>
      <c r="AE1497" s="5051"/>
      <c r="AF1497" s="7243"/>
      <c r="AG1497" s="4550"/>
    </row>
    <row r="1498" spans="1:33" s="6147" customFormat="1" ht="27.95" customHeight="1">
      <c r="A1498" s="7871"/>
      <c r="B1498" s="4550"/>
      <c r="C1498" s="4981"/>
      <c r="D1498" s="4981"/>
      <c r="E1498" s="4981"/>
      <c r="F1498" s="6572"/>
      <c r="G1498" s="4550"/>
      <c r="H1498" s="7874"/>
      <c r="I1498" s="4550"/>
      <c r="J1498" s="4550"/>
      <c r="K1498" s="4550"/>
      <c r="L1498" s="7576"/>
      <c r="M1498" s="4550"/>
      <c r="N1498" s="4550"/>
      <c r="O1498" s="5049"/>
      <c r="P1498" s="5049"/>
      <c r="Q1498" s="4550"/>
      <c r="R1498" s="4550"/>
      <c r="S1498" s="4550"/>
      <c r="T1498" s="4550"/>
      <c r="U1498" s="4550"/>
      <c r="V1498" s="6435"/>
      <c r="W1498" s="4550"/>
      <c r="X1498" s="6435"/>
      <c r="Y1498" s="4550"/>
      <c r="Z1498" s="4550"/>
      <c r="AA1498" s="4893"/>
      <c r="AB1498" s="4550"/>
      <c r="AC1498" s="5050"/>
      <c r="AD1498" s="5050"/>
      <c r="AE1498" s="5051"/>
      <c r="AF1498" s="7243"/>
      <c r="AG1498" s="4550"/>
    </row>
    <row r="1499" spans="1:33" s="6147" customFormat="1" ht="27.95" customHeight="1">
      <c r="A1499" s="7871"/>
      <c r="B1499" s="4550"/>
      <c r="C1499" s="4981"/>
      <c r="D1499" s="4981"/>
      <c r="E1499" s="4981"/>
      <c r="F1499" s="6572"/>
      <c r="G1499" s="4550"/>
      <c r="H1499" s="7874"/>
      <c r="I1499" s="4550"/>
      <c r="J1499" s="4550"/>
      <c r="K1499" s="4550"/>
      <c r="L1499" s="7871"/>
      <c r="M1499" s="4550"/>
      <c r="N1499" s="4550"/>
      <c r="O1499" s="5049"/>
      <c r="P1499" s="5049"/>
      <c r="Q1499" s="4550"/>
      <c r="R1499" s="4550"/>
      <c r="S1499" s="4550"/>
      <c r="T1499" s="4550"/>
      <c r="U1499" s="4550"/>
      <c r="V1499" s="4550"/>
      <c r="W1499" s="4550"/>
      <c r="X1499" s="4550"/>
      <c r="Y1499" s="4550"/>
      <c r="Z1499" s="4550"/>
      <c r="AA1499" s="4893"/>
      <c r="AB1499" s="4550"/>
      <c r="AC1499" s="5050"/>
      <c r="AD1499" s="5083"/>
      <c r="AE1499" s="5050"/>
      <c r="AF1499" s="7243"/>
      <c r="AG1499" s="4550"/>
    </row>
    <row r="1500" spans="1:33" s="6147" customFormat="1" ht="27.95" customHeight="1">
      <c r="A1500" s="7871"/>
      <c r="B1500" s="4550"/>
      <c r="C1500" s="4981"/>
      <c r="D1500" s="4981"/>
      <c r="E1500" s="7191"/>
      <c r="F1500" s="6572"/>
      <c r="G1500" s="4550"/>
      <c r="H1500" s="7874"/>
      <c r="I1500" s="4550"/>
      <c r="J1500" s="4550"/>
      <c r="K1500" s="4550"/>
      <c r="L1500" s="4550"/>
      <c r="M1500" s="4550"/>
      <c r="N1500" s="4550"/>
      <c r="O1500" s="4983"/>
      <c r="P1500" s="4983"/>
      <c r="Q1500" s="4550"/>
      <c r="R1500" s="4550"/>
      <c r="S1500" s="4550"/>
      <c r="T1500" s="4550"/>
      <c r="U1500" s="4550"/>
      <c r="V1500" s="4550"/>
      <c r="W1500" s="4550"/>
      <c r="X1500" s="4550"/>
      <c r="Y1500" s="4550"/>
      <c r="Z1500" s="4550"/>
      <c r="AA1500" s="4893"/>
      <c r="AB1500" s="4550"/>
      <c r="AC1500" s="5050"/>
      <c r="AD1500" s="5083"/>
      <c r="AE1500" s="5050"/>
      <c r="AF1500" s="4550"/>
      <c r="AG1500" s="4550"/>
    </row>
    <row r="1501" spans="1:33" s="6147" customFormat="1" ht="27.95" customHeight="1">
      <c r="A1501" s="7599"/>
      <c r="B1501" s="4550"/>
      <c r="C1501" s="4981"/>
      <c r="D1501" s="4981"/>
      <c r="E1501" s="4981"/>
      <c r="F1501" s="6572"/>
      <c r="G1501" s="4550"/>
      <c r="H1501" s="7838"/>
      <c r="I1501" s="4550"/>
      <c r="J1501" s="4550"/>
      <c r="K1501" s="4550"/>
      <c r="L1501" s="4550"/>
      <c r="M1501" s="4550"/>
      <c r="N1501" s="4550"/>
      <c r="O1501" s="4983"/>
      <c r="P1501" s="4983"/>
      <c r="Q1501" s="4550"/>
      <c r="R1501" s="4550"/>
      <c r="S1501" s="4550"/>
      <c r="T1501" s="4550"/>
      <c r="U1501" s="4550"/>
      <c r="V1501" s="4550"/>
      <c r="W1501" s="4550"/>
      <c r="X1501" s="4550"/>
      <c r="Y1501" s="4550"/>
      <c r="Z1501" s="4550"/>
      <c r="AA1501" s="4893"/>
      <c r="AB1501" s="4550"/>
      <c r="AC1501" s="5050"/>
      <c r="AD1501" s="5083"/>
      <c r="AE1501" s="5050"/>
      <c r="AF1501" s="4550"/>
      <c r="AG1501" s="4550"/>
    </row>
    <row r="1502" spans="1:33" s="6147" customFormat="1" ht="27.95" customHeight="1">
      <c r="A1502" s="7594"/>
      <c r="B1502" s="4550"/>
      <c r="C1502" s="4981"/>
      <c r="D1502" s="4981"/>
      <c r="E1502" s="4981"/>
      <c r="F1502" s="6572"/>
      <c r="G1502" s="4550"/>
      <c r="H1502" s="7874"/>
      <c r="I1502" s="4550"/>
      <c r="J1502" s="4550"/>
      <c r="K1502" s="4550"/>
      <c r="L1502" s="4550"/>
      <c r="M1502" s="4550"/>
      <c r="N1502" s="4550"/>
      <c r="O1502" s="4983"/>
      <c r="P1502" s="4983"/>
      <c r="Q1502" s="4550"/>
      <c r="R1502" s="4550"/>
      <c r="S1502" s="4550"/>
      <c r="T1502" s="4550"/>
      <c r="U1502" s="4550"/>
      <c r="V1502" s="4550"/>
      <c r="W1502" s="4550"/>
      <c r="X1502" s="4550"/>
      <c r="Y1502" s="4550"/>
      <c r="Z1502" s="4550"/>
      <c r="AA1502" s="4893"/>
      <c r="AB1502" s="4550"/>
      <c r="AC1502" s="5050"/>
      <c r="AD1502" s="5083"/>
      <c r="AE1502" s="5050"/>
      <c r="AF1502" s="4550"/>
      <c r="AG1502" s="4550"/>
    </row>
    <row r="1503" spans="1:33" s="6147" customFormat="1" ht="27.95" customHeight="1">
      <c r="A1503" s="7871"/>
      <c r="B1503" s="4550"/>
      <c r="C1503" s="4981"/>
      <c r="D1503" s="4981"/>
      <c r="E1503" s="4981"/>
      <c r="F1503" s="6572"/>
      <c r="G1503" s="4550"/>
      <c r="H1503" s="7874"/>
      <c r="I1503" s="4550"/>
      <c r="J1503" s="4550"/>
      <c r="K1503" s="4550"/>
      <c r="L1503" s="4550"/>
      <c r="M1503" s="4550"/>
      <c r="N1503" s="4550"/>
      <c r="O1503" s="4983"/>
      <c r="P1503" s="4983"/>
      <c r="Q1503" s="4550"/>
      <c r="R1503" s="4550"/>
      <c r="S1503" s="4550"/>
      <c r="T1503" s="4550"/>
      <c r="U1503" s="4550"/>
      <c r="V1503" s="7178"/>
      <c r="W1503" s="4550"/>
      <c r="X1503" s="7178"/>
      <c r="Y1503" s="4550"/>
      <c r="Z1503" s="4550"/>
      <c r="AA1503" s="4893"/>
      <c r="AB1503" s="4550"/>
      <c r="AC1503" s="5050"/>
      <c r="AD1503" s="5083"/>
      <c r="AE1503" s="5050"/>
      <c r="AF1503" s="4550"/>
      <c r="AG1503" s="4550"/>
    </row>
    <row r="1504" spans="1:33" s="6147" customFormat="1" ht="27.95" customHeight="1">
      <c r="A1504" s="7875"/>
      <c r="B1504" s="4550"/>
      <c r="C1504" s="4981"/>
      <c r="D1504" s="4981"/>
      <c r="E1504" s="4981"/>
      <c r="F1504" s="6572"/>
      <c r="G1504" s="4550"/>
      <c r="H1504" s="7876"/>
      <c r="I1504" s="4550"/>
      <c r="J1504" s="4550"/>
      <c r="K1504" s="4550"/>
      <c r="L1504" s="4550"/>
      <c r="M1504" s="4550"/>
      <c r="N1504" s="4550"/>
      <c r="O1504" s="4983"/>
      <c r="P1504" s="4983"/>
      <c r="Q1504" s="4550"/>
      <c r="R1504" s="4550"/>
      <c r="S1504" s="4550"/>
      <c r="T1504" s="4550"/>
      <c r="U1504" s="4550"/>
      <c r="V1504" s="7178"/>
      <c r="W1504" s="4550"/>
      <c r="X1504" s="7178"/>
      <c r="Y1504" s="4550"/>
      <c r="Z1504" s="4550"/>
      <c r="AA1504" s="4893"/>
      <c r="AB1504" s="4550"/>
      <c r="AC1504" s="5050"/>
      <c r="AD1504" s="5083"/>
      <c r="AE1504" s="5050"/>
      <c r="AF1504" s="4550"/>
      <c r="AG1504" s="4550"/>
    </row>
    <row r="1505" spans="1:33" s="6147" customFormat="1" ht="27.95" customHeight="1">
      <c r="A1505" s="7875"/>
      <c r="B1505" s="4550"/>
      <c r="C1505" s="4981"/>
      <c r="D1505" s="4981"/>
      <c r="E1505" s="4981"/>
      <c r="F1505" s="6572"/>
      <c r="G1505" s="4550"/>
      <c r="H1505" s="7876"/>
      <c r="I1505" s="4550"/>
      <c r="J1505" s="4550"/>
      <c r="K1505" s="4550"/>
      <c r="L1505" s="4550"/>
      <c r="M1505" s="4550"/>
      <c r="N1505" s="4550"/>
      <c r="O1505" s="4983"/>
      <c r="P1505" s="4983"/>
      <c r="Q1505" s="4550"/>
      <c r="R1505" s="4550"/>
      <c r="S1505" s="4550"/>
      <c r="T1505" s="4550"/>
      <c r="U1505" s="4550"/>
      <c r="V1505" s="4550"/>
      <c r="W1505" s="4550"/>
      <c r="X1505" s="4550"/>
      <c r="Y1505" s="4550"/>
      <c r="Z1505" s="4550"/>
      <c r="AA1505" s="4893"/>
      <c r="AB1505" s="4550"/>
      <c r="AC1505" s="5050"/>
      <c r="AD1505" s="5083"/>
      <c r="AE1505" s="5050"/>
      <c r="AF1505" s="4550"/>
      <c r="AG1505" s="4550"/>
    </row>
    <row r="1506" spans="1:33" s="6147" customFormat="1" ht="27.95" customHeight="1">
      <c r="A1506" s="7877"/>
      <c r="B1506" s="4550"/>
      <c r="C1506" s="4981"/>
      <c r="D1506" s="4981"/>
      <c r="E1506" s="4981"/>
      <c r="F1506" s="6572"/>
      <c r="G1506" s="4550"/>
      <c r="H1506" s="7876"/>
      <c r="I1506" s="4550"/>
      <c r="J1506" s="7877"/>
      <c r="K1506" s="4550"/>
      <c r="L1506" s="4550"/>
      <c r="M1506" s="4550"/>
      <c r="N1506" s="4550"/>
      <c r="O1506" s="4983"/>
      <c r="P1506" s="4983"/>
      <c r="Q1506" s="4550"/>
      <c r="R1506" s="4550"/>
      <c r="S1506" s="4550"/>
      <c r="T1506" s="4550"/>
      <c r="U1506" s="4550"/>
      <c r="V1506" s="4550"/>
      <c r="W1506" s="4550"/>
      <c r="X1506" s="4550"/>
      <c r="Y1506" s="4550"/>
      <c r="Z1506" s="4550"/>
      <c r="AA1506" s="4893"/>
      <c r="AB1506" s="4550"/>
      <c r="AC1506" s="5050"/>
      <c r="AD1506" s="5083"/>
      <c r="AE1506" s="5050"/>
      <c r="AF1506" s="4550"/>
      <c r="AG1506" s="4550"/>
    </row>
    <row r="1507" spans="1:33" s="6147" customFormat="1" ht="27.95" customHeight="1">
      <c r="A1507" s="7875"/>
      <c r="B1507" s="4550"/>
      <c r="C1507" s="4981"/>
      <c r="D1507" s="4981"/>
      <c r="E1507" s="4981"/>
      <c r="F1507" s="6572"/>
      <c r="G1507" s="4550"/>
      <c r="H1507" s="7876"/>
      <c r="I1507" s="4550"/>
      <c r="J1507" s="4550"/>
      <c r="K1507" s="4550"/>
      <c r="L1507" s="4550"/>
      <c r="M1507" s="4550"/>
      <c r="N1507" s="4550"/>
      <c r="O1507" s="4983"/>
      <c r="P1507" s="4983"/>
      <c r="Q1507" s="4550"/>
      <c r="R1507" s="4550"/>
      <c r="S1507" s="4550"/>
      <c r="T1507" s="4550"/>
      <c r="U1507" s="4550"/>
      <c r="V1507" s="4550"/>
      <c r="W1507" s="4550"/>
      <c r="X1507" s="4550"/>
      <c r="Y1507" s="4550"/>
      <c r="Z1507" s="4550"/>
      <c r="AA1507" s="4893"/>
      <c r="AB1507" s="4550"/>
      <c r="AC1507" s="5050"/>
      <c r="AD1507" s="5083"/>
      <c r="AE1507" s="5050"/>
      <c r="AF1507" s="4550"/>
      <c r="AG1507" s="4550"/>
    </row>
    <row r="1508" spans="1:33" s="6147" customFormat="1" ht="27.95" customHeight="1">
      <c r="A1508" s="7875"/>
      <c r="B1508" s="4550"/>
      <c r="C1508" s="4981"/>
      <c r="D1508" s="4981"/>
      <c r="E1508" s="4981"/>
      <c r="F1508" s="6572"/>
      <c r="G1508" s="4550"/>
      <c r="H1508" s="7876"/>
      <c r="I1508" s="4550"/>
      <c r="J1508" s="4550"/>
      <c r="K1508" s="4550"/>
      <c r="L1508" s="4550"/>
      <c r="M1508" s="4550"/>
      <c r="N1508" s="4550"/>
      <c r="O1508" s="4983"/>
      <c r="P1508" s="4983"/>
      <c r="Q1508" s="4550"/>
      <c r="R1508" s="4550"/>
      <c r="S1508" s="4550"/>
      <c r="T1508" s="4550"/>
      <c r="U1508" s="4550"/>
      <c r="V1508" s="4550"/>
      <c r="W1508" s="4550"/>
      <c r="X1508" s="4550"/>
      <c r="Y1508" s="4550"/>
      <c r="Z1508" s="4550"/>
      <c r="AA1508" s="4893"/>
      <c r="AB1508" s="4550"/>
      <c r="AC1508" s="5050"/>
      <c r="AD1508" s="5083"/>
      <c r="AE1508" s="5050"/>
      <c r="AF1508" s="4550"/>
      <c r="AG1508" s="4550"/>
    </row>
    <row r="1509" spans="1:33" s="6147" customFormat="1" ht="27.95" customHeight="1">
      <c r="A1509" s="7875"/>
      <c r="B1509" s="4550"/>
      <c r="C1509" s="4981"/>
      <c r="D1509" s="4981"/>
      <c r="E1509" s="4981"/>
      <c r="F1509" s="6572"/>
      <c r="G1509" s="4550"/>
      <c r="H1509" s="7876"/>
      <c r="I1509" s="4550"/>
      <c r="J1509" s="4550"/>
      <c r="K1509" s="4550"/>
      <c r="L1509" s="4550"/>
      <c r="M1509" s="4550"/>
      <c r="N1509" s="4550"/>
      <c r="O1509" s="4983"/>
      <c r="P1509" s="4983"/>
      <c r="Q1509" s="4550"/>
      <c r="R1509" s="4550"/>
      <c r="S1509" s="4550"/>
      <c r="T1509" s="4550"/>
      <c r="U1509" s="4550"/>
      <c r="V1509" s="4550"/>
      <c r="W1509" s="4550"/>
      <c r="X1509" s="4550"/>
      <c r="Y1509" s="4550"/>
      <c r="Z1509" s="4550"/>
      <c r="AA1509" s="4893"/>
      <c r="AB1509" s="4550"/>
      <c r="AC1509" s="5050"/>
      <c r="AD1509" s="5083"/>
      <c r="AE1509" s="5050"/>
      <c r="AF1509" s="4550"/>
      <c r="AG1509" s="4550"/>
    </row>
    <row r="1510" spans="1:33" s="6147" customFormat="1" ht="27.95" customHeight="1">
      <c r="A1510" s="7875"/>
      <c r="B1510" s="4550"/>
      <c r="C1510" s="4981"/>
      <c r="D1510" s="4981"/>
      <c r="E1510" s="4981"/>
      <c r="F1510" s="6572"/>
      <c r="G1510" s="4550"/>
      <c r="H1510" s="7876"/>
      <c r="I1510" s="4550"/>
      <c r="J1510" s="4550"/>
      <c r="K1510" s="4550"/>
      <c r="L1510" s="4550"/>
      <c r="M1510" s="4550"/>
      <c r="N1510" s="4550"/>
      <c r="O1510" s="4983"/>
      <c r="P1510" s="4983"/>
      <c r="Q1510" s="4550"/>
      <c r="R1510" s="4550"/>
      <c r="S1510" s="4550"/>
      <c r="T1510" s="4550"/>
      <c r="U1510" s="4550"/>
      <c r="V1510" s="4550"/>
      <c r="W1510" s="4550"/>
      <c r="X1510" s="4550"/>
      <c r="Y1510" s="4550"/>
      <c r="Z1510" s="4550"/>
      <c r="AA1510" s="4893"/>
      <c r="AB1510" s="4550"/>
      <c r="AC1510" s="5050"/>
      <c r="AD1510" s="5083"/>
      <c r="AE1510" s="5050"/>
      <c r="AF1510" s="4550"/>
      <c r="AG1510" s="4550"/>
    </row>
    <row r="1511" spans="1:33" s="6147" customFormat="1" ht="27.95" customHeight="1">
      <c r="A1511" s="7875"/>
      <c r="B1511" s="4550"/>
      <c r="C1511" s="4981"/>
      <c r="D1511" s="4981"/>
      <c r="E1511" s="4981"/>
      <c r="F1511" s="6572"/>
      <c r="G1511" s="4550"/>
      <c r="H1511" s="7876"/>
      <c r="I1511" s="4550"/>
      <c r="J1511" s="4550"/>
      <c r="K1511" s="4550"/>
      <c r="L1511" s="7313"/>
      <c r="M1511" s="4550"/>
      <c r="N1511" s="4550"/>
      <c r="O1511" s="4983"/>
      <c r="P1511" s="4983"/>
      <c r="Q1511" s="4550"/>
      <c r="R1511" s="4550"/>
      <c r="S1511" s="4550"/>
      <c r="T1511" s="4550"/>
      <c r="U1511" s="4550"/>
      <c r="V1511" s="4550"/>
      <c r="W1511" s="4550"/>
      <c r="X1511" s="4550"/>
      <c r="Y1511" s="4550"/>
      <c r="Z1511" s="4550"/>
      <c r="AA1511" s="4893"/>
      <c r="AB1511" s="4550"/>
      <c r="AC1511" s="5050"/>
      <c r="AD1511" s="5083"/>
      <c r="AE1511" s="5050"/>
      <c r="AF1511" s="4550"/>
      <c r="AG1511" s="4550"/>
    </row>
    <row r="1512" spans="1:33" s="6147" customFormat="1" ht="27.95" customHeight="1">
      <c r="A1512" s="7214"/>
      <c r="B1512" s="4550"/>
      <c r="C1512" s="4981"/>
      <c r="D1512" s="4981"/>
      <c r="E1512" s="4981"/>
      <c r="F1512" s="6572"/>
      <c r="G1512" s="4550"/>
      <c r="H1512" s="7876"/>
      <c r="I1512" s="4550"/>
      <c r="J1512" s="4550"/>
      <c r="K1512" s="4550"/>
      <c r="L1512" s="4550"/>
      <c r="M1512" s="4550"/>
      <c r="N1512" s="4550"/>
      <c r="O1512" s="4983"/>
      <c r="P1512" s="4983"/>
      <c r="Q1512" s="4550"/>
      <c r="R1512" s="4550"/>
      <c r="S1512" s="4550"/>
      <c r="T1512" s="4550"/>
      <c r="U1512" s="4550"/>
      <c r="V1512" s="4550"/>
      <c r="W1512" s="4550"/>
      <c r="X1512" s="4550"/>
      <c r="Y1512" s="4550"/>
      <c r="Z1512" s="4550"/>
      <c r="AA1512" s="4893"/>
      <c r="AB1512" s="4550"/>
      <c r="AC1512" s="5050"/>
      <c r="AD1512" s="5083"/>
      <c r="AE1512" s="5050"/>
      <c r="AF1512" s="4550"/>
      <c r="AG1512" s="4550"/>
    </row>
    <row r="1513" spans="1:33" s="6147" customFormat="1" ht="27.95" customHeight="1">
      <c r="A1513" s="7586"/>
      <c r="B1513" s="4550"/>
      <c r="C1513" s="4981"/>
      <c r="D1513" s="4981"/>
      <c r="E1513" s="4981"/>
      <c r="F1513" s="6572"/>
      <c r="G1513" s="4550"/>
      <c r="H1513" s="7876"/>
      <c r="I1513" s="4550"/>
      <c r="J1513" s="4550"/>
      <c r="K1513" s="4550"/>
      <c r="L1513" s="4550"/>
      <c r="M1513" s="7031"/>
      <c r="N1513" s="4550"/>
      <c r="O1513" s="4983"/>
      <c r="P1513" s="4983"/>
      <c r="Q1513" s="4550"/>
      <c r="R1513" s="4550"/>
      <c r="S1513" s="4550"/>
      <c r="T1513" s="4550"/>
      <c r="U1513" s="4550"/>
      <c r="V1513" s="4550"/>
      <c r="W1513" s="4550"/>
      <c r="X1513" s="4550"/>
      <c r="Y1513" s="4550"/>
      <c r="Z1513" s="4550"/>
      <c r="AA1513" s="4893"/>
      <c r="AB1513" s="4550"/>
      <c r="AC1513" s="5050"/>
      <c r="AD1513" s="5083"/>
      <c r="AE1513" s="5050"/>
      <c r="AF1513" s="4550"/>
      <c r="AG1513" s="4550"/>
    </row>
    <row r="1514" spans="1:33" s="6147" customFormat="1" ht="27.95" customHeight="1">
      <c r="A1514" s="7313"/>
      <c r="B1514" s="7313"/>
      <c r="C1514" s="4981"/>
      <c r="D1514" s="4981"/>
      <c r="E1514" s="4981"/>
      <c r="F1514" s="6572"/>
      <c r="G1514" s="4550"/>
      <c r="H1514" s="7878"/>
      <c r="I1514" s="4550"/>
      <c r="J1514" s="7313"/>
      <c r="K1514" s="7313"/>
      <c r="L1514" s="4550"/>
      <c r="M1514" s="4550"/>
      <c r="N1514" s="4550"/>
      <c r="O1514" s="4983"/>
      <c r="P1514" s="4983"/>
      <c r="Q1514" s="7313"/>
      <c r="R1514" s="4550"/>
      <c r="S1514" s="4550"/>
      <c r="T1514" s="4550"/>
      <c r="U1514" s="4550"/>
      <c r="V1514" s="4550"/>
      <c r="W1514" s="4550"/>
      <c r="X1514" s="4550"/>
      <c r="Y1514" s="4550"/>
      <c r="Z1514" s="4550"/>
      <c r="AA1514" s="4893"/>
      <c r="AB1514" s="4550"/>
      <c r="AC1514" s="5050"/>
      <c r="AD1514" s="5083"/>
      <c r="AE1514" s="5050"/>
      <c r="AF1514" s="4550"/>
      <c r="AG1514" s="4550"/>
    </row>
    <row r="1515" spans="1:33" s="6147" customFormat="1" ht="27.95" customHeight="1">
      <c r="A1515" s="7313"/>
      <c r="B1515" s="7313"/>
      <c r="C1515" s="4981"/>
      <c r="D1515" s="4981"/>
      <c r="E1515" s="4981"/>
      <c r="F1515" s="6572"/>
      <c r="G1515" s="4550"/>
      <c r="H1515" s="7878"/>
      <c r="I1515" s="4550"/>
      <c r="J1515" s="7313"/>
      <c r="K1515" s="7313"/>
      <c r="L1515" s="7313"/>
      <c r="M1515" s="4550"/>
      <c r="N1515" s="4550"/>
      <c r="O1515" s="4983"/>
      <c r="P1515" s="4983"/>
      <c r="Q1515" s="7313"/>
      <c r="R1515" s="4550"/>
      <c r="S1515" s="4550"/>
      <c r="T1515" s="4550"/>
      <c r="U1515" s="4550"/>
      <c r="V1515" s="7307"/>
      <c r="W1515" s="4550"/>
      <c r="X1515" s="7307"/>
      <c r="Y1515" s="4550"/>
      <c r="Z1515" s="4550"/>
      <c r="AA1515" s="4893"/>
      <c r="AB1515" s="4550"/>
      <c r="AC1515" s="5050"/>
      <c r="AD1515" s="5083"/>
      <c r="AE1515" s="5050"/>
      <c r="AF1515" s="4550"/>
      <c r="AG1515" s="4550"/>
    </row>
    <row r="1516" spans="1:33" s="6147" customFormat="1" ht="27.95" customHeight="1">
      <c r="A1516" s="7313"/>
      <c r="B1516" s="7313"/>
      <c r="C1516" s="4981"/>
      <c r="D1516" s="4981"/>
      <c r="E1516" s="4981"/>
      <c r="F1516" s="6572"/>
      <c r="G1516" s="4550"/>
      <c r="H1516" s="7878"/>
      <c r="I1516" s="7313"/>
      <c r="J1516" s="7313"/>
      <c r="K1516" s="7313"/>
      <c r="L1516" s="7313"/>
      <c r="M1516" s="4550"/>
      <c r="N1516" s="4550"/>
      <c r="O1516" s="4983"/>
      <c r="P1516" s="4983"/>
      <c r="Q1516" s="7313"/>
      <c r="R1516" s="4550"/>
      <c r="S1516" s="4550"/>
      <c r="T1516" s="4550"/>
      <c r="U1516" s="4550"/>
      <c r="V1516" s="4550"/>
      <c r="W1516" s="4550"/>
      <c r="X1516" s="4550"/>
      <c r="Y1516" s="4550"/>
      <c r="Z1516" s="4550"/>
      <c r="AA1516" s="4893"/>
      <c r="AB1516" s="4550"/>
      <c r="AC1516" s="5050"/>
      <c r="AD1516" s="5083"/>
      <c r="AE1516" s="5050"/>
      <c r="AF1516" s="4550"/>
      <c r="AG1516" s="4550"/>
    </row>
    <row r="1517" spans="1:33" s="6147" customFormat="1" ht="27.95" customHeight="1">
      <c r="A1517" s="7313"/>
      <c r="B1517" s="7313"/>
      <c r="C1517" s="4981"/>
      <c r="D1517" s="4981"/>
      <c r="E1517" s="4981"/>
      <c r="F1517" s="6572"/>
      <c r="G1517" s="4550"/>
      <c r="H1517" s="7878"/>
      <c r="I1517" s="4550"/>
      <c r="J1517" s="7313"/>
      <c r="K1517" s="7313"/>
      <c r="L1517" s="7313"/>
      <c r="M1517" s="4550"/>
      <c r="N1517" s="4550"/>
      <c r="O1517" s="4983"/>
      <c r="P1517" s="4983"/>
      <c r="Q1517" s="7313"/>
      <c r="R1517" s="4550"/>
      <c r="S1517" s="4550"/>
      <c r="T1517" s="4550"/>
      <c r="U1517" s="4550"/>
      <c r="V1517" s="4550"/>
      <c r="W1517" s="4550"/>
      <c r="X1517" s="4550"/>
      <c r="Y1517" s="4550"/>
      <c r="Z1517" s="4550"/>
      <c r="AA1517" s="4893"/>
      <c r="AB1517" s="4550"/>
      <c r="AC1517" s="5050"/>
      <c r="AD1517" s="5083"/>
      <c r="AE1517" s="5050"/>
      <c r="AF1517" s="4550"/>
      <c r="AG1517" s="4550"/>
    </row>
    <row r="1518" spans="1:33" s="6147" customFormat="1" ht="27.95" customHeight="1">
      <c r="A1518" s="7563"/>
      <c r="B1518" s="7563"/>
      <c r="C1518" s="4981"/>
      <c r="D1518" s="4981"/>
      <c r="E1518" s="4981"/>
      <c r="F1518" s="6572"/>
      <c r="G1518" s="4550"/>
      <c r="H1518" s="7878"/>
      <c r="I1518" s="4550"/>
      <c r="J1518" s="7563"/>
      <c r="K1518" s="7313"/>
      <c r="L1518" s="7313"/>
      <c r="M1518" s="4550"/>
      <c r="N1518" s="4550"/>
      <c r="O1518" s="4983"/>
      <c r="P1518" s="4983"/>
      <c r="Q1518" s="7313"/>
      <c r="R1518" s="4550"/>
      <c r="S1518" s="4550"/>
      <c r="T1518" s="4550"/>
      <c r="U1518" s="4550"/>
      <c r="V1518" s="4550"/>
      <c r="W1518" s="4550"/>
      <c r="X1518" s="4550"/>
      <c r="Y1518" s="4550"/>
      <c r="Z1518" s="4550"/>
      <c r="AA1518" s="4893"/>
      <c r="AB1518" s="4550"/>
      <c r="AC1518" s="5050"/>
      <c r="AD1518" s="5083"/>
      <c r="AE1518" s="5050"/>
      <c r="AF1518" s="4550"/>
      <c r="AG1518" s="4550"/>
    </row>
    <row r="1519" spans="1:33" s="6147" customFormat="1" ht="27.95" customHeight="1">
      <c r="A1519" s="7313"/>
      <c r="B1519" s="7313"/>
      <c r="C1519" s="4981"/>
      <c r="D1519" s="4981"/>
      <c r="E1519" s="4981"/>
      <c r="F1519" s="6572"/>
      <c r="G1519" s="4550"/>
      <c r="H1519" s="7878"/>
      <c r="I1519" s="4550"/>
      <c r="J1519" s="7313"/>
      <c r="K1519" s="7313"/>
      <c r="L1519" s="7313"/>
      <c r="M1519" s="4550"/>
      <c r="N1519" s="4550"/>
      <c r="O1519" s="4983"/>
      <c r="P1519" s="4983"/>
      <c r="Q1519" s="7313"/>
      <c r="R1519" s="4550"/>
      <c r="S1519" s="4550"/>
      <c r="T1519" s="4550"/>
      <c r="U1519" s="4550"/>
      <c r="V1519" s="4550"/>
      <c r="W1519" s="4550"/>
      <c r="X1519" s="4550"/>
      <c r="Y1519" s="4550"/>
      <c r="Z1519" s="4550"/>
      <c r="AA1519" s="4893"/>
      <c r="AB1519" s="4550"/>
      <c r="AC1519" s="5050"/>
      <c r="AD1519" s="5083"/>
      <c r="AE1519" s="5050"/>
      <c r="AF1519" s="4550"/>
      <c r="AG1519" s="4550"/>
    </row>
    <row r="1520" spans="1:33" s="6147" customFormat="1" ht="27.95" customHeight="1">
      <c r="A1520" s="7313"/>
      <c r="B1520" s="7317"/>
      <c r="C1520" s="4981"/>
      <c r="D1520" s="4981"/>
      <c r="E1520" s="4981"/>
      <c r="F1520" s="6572"/>
      <c r="G1520" s="7313"/>
      <c r="H1520" s="7878"/>
      <c r="I1520" s="4550"/>
      <c r="J1520" s="7317"/>
      <c r="K1520" s="7313"/>
      <c r="L1520" s="7313"/>
      <c r="M1520" s="4550"/>
      <c r="N1520" s="4550"/>
      <c r="O1520" s="4983"/>
      <c r="P1520" s="4983"/>
      <c r="Q1520" s="7313"/>
      <c r="R1520" s="4550"/>
      <c r="S1520" s="4550"/>
      <c r="T1520" s="4550"/>
      <c r="U1520" s="4550"/>
      <c r="V1520" s="4550"/>
      <c r="W1520" s="4550"/>
      <c r="X1520" s="4550"/>
      <c r="Y1520" s="4550"/>
      <c r="Z1520" s="4550"/>
      <c r="AA1520" s="4893"/>
      <c r="AB1520" s="4550"/>
      <c r="AC1520" s="5050"/>
      <c r="AD1520" s="5083"/>
      <c r="AE1520" s="5050"/>
      <c r="AF1520" s="4550"/>
      <c r="AG1520" s="4550"/>
    </row>
    <row r="1521" spans="1:33" s="6147" customFormat="1" ht="27.95" customHeight="1">
      <c r="A1521" s="7781"/>
      <c r="B1521" s="7781"/>
      <c r="C1521" s="4981"/>
      <c r="D1521" s="4981"/>
      <c r="E1521" s="4981"/>
      <c r="F1521" s="6572"/>
      <c r="G1521" s="4550"/>
      <c r="H1521" s="7838"/>
      <c r="I1521" s="7313"/>
      <c r="J1521" s="7781"/>
      <c r="K1521" s="7313"/>
      <c r="L1521" s="7313"/>
      <c r="M1521" s="4550"/>
      <c r="N1521" s="4550"/>
      <c r="O1521" s="4983"/>
      <c r="P1521" s="4983"/>
      <c r="Q1521" s="7313"/>
      <c r="R1521" s="4550"/>
      <c r="S1521" s="4550"/>
      <c r="T1521" s="4550"/>
      <c r="U1521" s="4550"/>
      <c r="V1521" s="4550"/>
      <c r="W1521" s="4550"/>
      <c r="X1521" s="4550"/>
      <c r="Y1521" s="4550"/>
      <c r="Z1521" s="4550"/>
      <c r="AA1521" s="4893"/>
      <c r="AB1521" s="4550"/>
      <c r="AC1521" s="5050"/>
      <c r="AD1521" s="5083"/>
      <c r="AE1521" s="5050"/>
      <c r="AF1521" s="4550"/>
      <c r="AG1521" s="4550"/>
    </row>
    <row r="1522" spans="1:33" s="6147" customFormat="1" ht="27.95" customHeight="1">
      <c r="A1522" s="7313"/>
      <c r="B1522" s="7313"/>
      <c r="C1522" s="4981"/>
      <c r="D1522" s="4981"/>
      <c r="E1522" s="4981"/>
      <c r="F1522" s="6572"/>
      <c r="G1522" s="4550"/>
      <c r="H1522" s="7878"/>
      <c r="I1522" s="4550"/>
      <c r="J1522" s="7313"/>
      <c r="K1522" s="7879"/>
      <c r="L1522" s="7313"/>
      <c r="M1522" s="4550"/>
      <c r="N1522" s="4550"/>
      <c r="O1522" s="4983"/>
      <c r="P1522" s="4983"/>
      <c r="Q1522" s="7313"/>
      <c r="R1522" s="4550"/>
      <c r="S1522" s="4550"/>
      <c r="T1522" s="4550"/>
      <c r="U1522" s="4550"/>
      <c r="V1522" s="4550"/>
      <c r="W1522" s="4550"/>
      <c r="X1522" s="4550"/>
      <c r="Y1522" s="4550"/>
      <c r="Z1522" s="4550"/>
      <c r="AA1522" s="4893"/>
      <c r="AB1522" s="4550"/>
      <c r="AC1522" s="5050"/>
      <c r="AD1522" s="5083"/>
      <c r="AE1522" s="5050"/>
      <c r="AF1522" s="4550"/>
      <c r="AG1522" s="4550"/>
    </row>
    <row r="1523" spans="1:33" s="6147" customFormat="1" ht="27.95" customHeight="1">
      <c r="A1523" s="7330"/>
      <c r="B1523" s="7330"/>
      <c r="C1523" s="4981"/>
      <c r="D1523" s="4981"/>
      <c r="E1523" s="4981"/>
      <c r="F1523" s="6572"/>
      <c r="G1523" s="4550"/>
      <c r="H1523" s="7878"/>
      <c r="I1523" s="4550"/>
      <c r="J1523" s="7330"/>
      <c r="K1523" s="7313"/>
      <c r="L1523" s="7313"/>
      <c r="M1523" s="4550"/>
      <c r="N1523" s="4550"/>
      <c r="O1523" s="4983"/>
      <c r="P1523" s="4983"/>
      <c r="Q1523" s="7313"/>
      <c r="R1523" s="4550"/>
      <c r="S1523" s="4550"/>
      <c r="T1523" s="4550"/>
      <c r="U1523" s="4550"/>
      <c r="V1523" s="4550"/>
      <c r="W1523" s="4550"/>
      <c r="X1523" s="4550"/>
      <c r="Y1523" s="4550"/>
      <c r="Z1523" s="4550"/>
      <c r="AA1523" s="4893"/>
      <c r="AB1523" s="4550"/>
      <c r="AC1523" s="5050"/>
      <c r="AD1523" s="5083"/>
      <c r="AE1523" s="5050"/>
      <c r="AF1523" s="4550"/>
      <c r="AG1523" s="4550"/>
    </row>
    <row r="1524" spans="1:33" s="6147" customFormat="1" ht="27.95" customHeight="1">
      <c r="A1524" s="7879"/>
      <c r="B1524" s="4550"/>
      <c r="C1524" s="4981"/>
      <c r="D1524" s="4981"/>
      <c r="E1524" s="4981"/>
      <c r="F1524" s="6572"/>
      <c r="G1524" s="4550"/>
      <c r="H1524" s="7880"/>
      <c r="I1524" s="4550"/>
      <c r="J1524" s="4550"/>
      <c r="K1524" s="4550"/>
      <c r="L1524" s="7879"/>
      <c r="M1524" s="4550"/>
      <c r="N1524" s="4550"/>
      <c r="O1524" s="4983"/>
      <c r="P1524" s="4983"/>
      <c r="Q1524" s="4550"/>
      <c r="R1524" s="4550"/>
      <c r="S1524" s="4550"/>
      <c r="T1524" s="4550"/>
      <c r="U1524" s="4550"/>
      <c r="V1524" s="4550"/>
      <c r="W1524" s="4550"/>
      <c r="X1524" s="4550"/>
      <c r="Y1524" s="4550"/>
      <c r="Z1524" s="4550"/>
      <c r="AA1524" s="4893"/>
      <c r="AB1524" s="4550"/>
      <c r="AC1524" s="5050"/>
      <c r="AD1524" s="5083"/>
      <c r="AE1524" s="5050"/>
      <c r="AF1524" s="4550"/>
      <c r="AG1524" s="4550"/>
    </row>
    <row r="1525" spans="1:33" s="6147" customFormat="1" ht="27.95" customHeight="1">
      <c r="A1525" s="7881"/>
      <c r="B1525" s="4550"/>
      <c r="C1525" s="4981"/>
      <c r="D1525" s="4981"/>
      <c r="E1525" s="4981"/>
      <c r="F1525" s="6572"/>
      <c r="G1525" s="4550"/>
      <c r="H1525" s="7882"/>
      <c r="I1525" s="4550"/>
      <c r="J1525" s="7881"/>
      <c r="K1525" s="7881"/>
      <c r="L1525" s="7881"/>
      <c r="M1525" s="4550"/>
      <c r="N1525" s="4550"/>
      <c r="O1525" s="4983"/>
      <c r="P1525" s="4983"/>
      <c r="Q1525" s="7881"/>
      <c r="R1525" s="4550"/>
      <c r="S1525" s="4550"/>
      <c r="T1525" s="4550"/>
      <c r="U1525" s="4550"/>
      <c r="V1525" s="4550"/>
      <c r="W1525" s="4550"/>
      <c r="X1525" s="4550"/>
      <c r="Y1525" s="4550"/>
      <c r="Z1525" s="4550"/>
      <c r="AA1525" s="4893"/>
      <c r="AB1525" s="4550"/>
      <c r="AC1525" s="5050"/>
      <c r="AD1525" s="5083"/>
      <c r="AE1525" s="5050"/>
      <c r="AF1525" s="4550"/>
      <c r="AG1525" s="4550"/>
    </row>
    <row r="1526" spans="1:33" s="6147" customFormat="1" ht="27.95" customHeight="1">
      <c r="A1526" s="7881"/>
      <c r="B1526" s="7317"/>
      <c r="C1526" s="4981"/>
      <c r="D1526" s="4981"/>
      <c r="E1526" s="7883"/>
      <c r="F1526" s="6572"/>
      <c r="G1526" s="4550"/>
      <c r="H1526" s="7882"/>
      <c r="I1526" s="4550"/>
      <c r="J1526" s="7317"/>
      <c r="K1526" s="7881"/>
      <c r="L1526" s="7881"/>
      <c r="M1526" s="4550"/>
      <c r="N1526" s="4550"/>
      <c r="O1526" s="4983"/>
      <c r="P1526" s="4983"/>
      <c r="Q1526" s="7881"/>
      <c r="R1526" s="4550"/>
      <c r="S1526" s="4550"/>
      <c r="T1526" s="4550"/>
      <c r="U1526" s="4550"/>
      <c r="V1526" s="4550"/>
      <c r="W1526" s="4550"/>
      <c r="X1526" s="4550"/>
      <c r="Y1526" s="4550"/>
      <c r="Z1526" s="4550"/>
      <c r="AA1526" s="4893"/>
      <c r="AB1526" s="4550"/>
      <c r="AC1526" s="5050"/>
      <c r="AD1526" s="5083"/>
      <c r="AE1526" s="5050"/>
      <c r="AF1526" s="4550"/>
      <c r="AG1526" s="4550"/>
    </row>
    <row r="1527" spans="1:33" s="6147" customFormat="1" ht="27.95" customHeight="1">
      <c r="A1527" s="7881"/>
      <c r="B1527" s="7881"/>
      <c r="C1527" s="4981"/>
      <c r="D1527" s="4981"/>
      <c r="E1527" s="4981"/>
      <c r="F1527" s="6572"/>
      <c r="G1527" s="4550"/>
      <c r="H1527" s="7838"/>
      <c r="I1527" s="7881"/>
      <c r="J1527" s="7881"/>
      <c r="K1527" s="7881"/>
      <c r="L1527" s="7881"/>
      <c r="M1527" s="4550"/>
      <c r="N1527" s="4550"/>
      <c r="O1527" s="4983"/>
      <c r="P1527" s="4983"/>
      <c r="Q1527" s="7881"/>
      <c r="R1527" s="4550"/>
      <c r="S1527" s="4550"/>
      <c r="T1527" s="4550"/>
      <c r="U1527" s="4550"/>
      <c r="V1527" s="4550"/>
      <c r="W1527" s="4550"/>
      <c r="X1527" s="4550"/>
      <c r="Y1527" s="4550"/>
      <c r="Z1527" s="4550"/>
      <c r="AA1527" s="4893"/>
      <c r="AB1527" s="4550"/>
      <c r="AC1527" s="5050"/>
      <c r="AD1527" s="5083"/>
      <c r="AE1527" s="5050"/>
      <c r="AF1527" s="4550"/>
      <c r="AG1527" s="4550"/>
    </row>
    <row r="1528" spans="1:33" s="6147" customFormat="1" ht="27.95" customHeight="1">
      <c r="A1528" s="7881"/>
      <c r="B1528" s="7881"/>
      <c r="C1528" s="4981"/>
      <c r="D1528" s="4981"/>
      <c r="E1528" s="4981"/>
      <c r="F1528" s="6572"/>
      <c r="G1528" s="4550"/>
      <c r="H1528" s="7882"/>
      <c r="I1528" s="4550"/>
      <c r="J1528" s="7317"/>
      <c r="K1528" s="7881"/>
      <c r="L1528" s="7881"/>
      <c r="M1528" s="4550"/>
      <c r="N1528" s="4550"/>
      <c r="O1528" s="4983"/>
      <c r="P1528" s="4983"/>
      <c r="Q1528" s="7881"/>
      <c r="R1528" s="4550"/>
      <c r="S1528" s="4550"/>
      <c r="T1528" s="4550"/>
      <c r="U1528" s="4550"/>
      <c r="V1528" s="4550"/>
      <c r="W1528" s="4550"/>
      <c r="X1528" s="4550"/>
      <c r="Y1528" s="4550"/>
      <c r="Z1528" s="4550"/>
      <c r="AA1528" s="4893"/>
      <c r="AB1528" s="4550"/>
      <c r="AC1528" s="5050"/>
      <c r="AD1528" s="5083"/>
      <c r="AE1528" s="5050"/>
      <c r="AF1528" s="4550"/>
      <c r="AG1528" s="4550"/>
    </row>
    <row r="1529" spans="1:33" s="6147" customFormat="1" ht="27.95" customHeight="1">
      <c r="A1529" s="7183"/>
      <c r="B1529" s="7183"/>
      <c r="C1529" s="4981"/>
      <c r="D1529" s="4981"/>
      <c r="E1529" s="4981"/>
      <c r="F1529" s="6572"/>
      <c r="G1529" s="4550"/>
      <c r="H1529" s="7882"/>
      <c r="I1529" s="4550"/>
      <c r="J1529" s="7183"/>
      <c r="K1529" s="7881"/>
      <c r="L1529" s="7881"/>
      <c r="M1529" s="4550"/>
      <c r="N1529" s="4550"/>
      <c r="O1529" s="4983"/>
      <c r="P1529" s="4983"/>
      <c r="Q1529" s="7881"/>
      <c r="R1529" s="4550"/>
      <c r="S1529" s="4550"/>
      <c r="T1529" s="4550"/>
      <c r="U1529" s="4550"/>
      <c r="V1529" s="4550"/>
      <c r="W1529" s="4550"/>
      <c r="X1529" s="4550"/>
      <c r="Y1529" s="4550"/>
      <c r="Z1529" s="4550"/>
      <c r="AA1529" s="4893"/>
      <c r="AB1529" s="4550"/>
      <c r="AC1529" s="5050"/>
      <c r="AD1529" s="5083"/>
      <c r="AE1529" s="5050"/>
      <c r="AF1529" s="4550"/>
      <c r="AG1529" s="4550"/>
    </row>
    <row r="1530" spans="1:33" s="6147" customFormat="1" ht="27.95" customHeight="1">
      <c r="A1530" s="7881"/>
      <c r="B1530" s="7881"/>
      <c r="C1530" s="4981"/>
      <c r="D1530" s="4981"/>
      <c r="E1530" s="7191"/>
      <c r="F1530" s="6572"/>
      <c r="G1530" s="4550"/>
      <c r="H1530" s="7838"/>
      <c r="I1530" s="4550"/>
      <c r="J1530" s="7881"/>
      <c r="K1530" s="7881"/>
      <c r="L1530" s="7881"/>
      <c r="M1530" s="7031"/>
      <c r="N1530" s="4550"/>
      <c r="O1530" s="4983"/>
      <c r="P1530" s="4983"/>
      <c r="Q1530" s="7881"/>
      <c r="R1530" s="4550"/>
      <c r="S1530" s="4550"/>
      <c r="T1530" s="4550"/>
      <c r="U1530" s="4550"/>
      <c r="V1530" s="4550"/>
      <c r="W1530" s="4550"/>
      <c r="X1530" s="4550"/>
      <c r="Y1530" s="4550"/>
      <c r="Z1530" s="4550"/>
      <c r="AA1530" s="4893"/>
      <c r="AB1530" s="4550"/>
      <c r="AC1530" s="5050"/>
      <c r="AD1530" s="5083"/>
      <c r="AE1530" s="5050"/>
      <c r="AF1530" s="4550"/>
      <c r="AG1530" s="4550"/>
    </row>
    <row r="1531" spans="1:33" s="6147" customFormat="1" ht="27.95" customHeight="1">
      <c r="A1531" s="7345"/>
      <c r="B1531" s="7345"/>
      <c r="C1531" s="4981"/>
      <c r="D1531" s="4981"/>
      <c r="E1531" s="7191"/>
      <c r="F1531" s="6572"/>
      <c r="G1531" s="4550"/>
      <c r="H1531" s="7838"/>
      <c r="I1531" s="4550"/>
      <c r="J1531" s="7345"/>
      <c r="K1531" s="7881"/>
      <c r="L1531" s="7881"/>
      <c r="M1531" s="4550"/>
      <c r="N1531" s="4550"/>
      <c r="O1531" s="4983"/>
      <c r="P1531" s="4983"/>
      <c r="Q1531" s="7881"/>
      <c r="R1531" s="4550"/>
      <c r="S1531" s="4550"/>
      <c r="T1531" s="4550"/>
      <c r="U1531" s="4550"/>
      <c r="V1531" s="4550"/>
      <c r="W1531" s="4550"/>
      <c r="X1531" s="4550"/>
      <c r="Y1531" s="4550"/>
      <c r="Z1531" s="4550"/>
      <c r="AA1531" s="4893"/>
      <c r="AB1531" s="4550"/>
      <c r="AC1531" s="5050"/>
      <c r="AD1531" s="5083"/>
      <c r="AE1531" s="5050"/>
      <c r="AF1531" s="4550"/>
      <c r="AG1531" s="4550"/>
    </row>
    <row r="1532" spans="1:33" s="6147" customFormat="1" ht="27.95" customHeight="1">
      <c r="A1532" s="7178"/>
      <c r="B1532" s="7178"/>
      <c r="C1532" s="4981"/>
      <c r="D1532" s="7883"/>
      <c r="E1532" s="4981"/>
      <c r="F1532" s="6572"/>
      <c r="G1532" s="4550"/>
      <c r="H1532" s="7882"/>
      <c r="I1532" s="4550"/>
      <c r="J1532" s="7178"/>
      <c r="K1532" s="7881"/>
      <c r="L1532" s="7881"/>
      <c r="M1532" s="4550"/>
      <c r="N1532" s="4550"/>
      <c r="O1532" s="4983"/>
      <c r="P1532" s="4983"/>
      <c r="Q1532" s="7881"/>
      <c r="R1532" s="4550"/>
      <c r="S1532" s="4550"/>
      <c r="T1532" s="4550"/>
      <c r="U1532" s="4550"/>
      <c r="V1532" s="4550"/>
      <c r="W1532" s="4550"/>
      <c r="X1532" s="4550"/>
      <c r="Y1532" s="4550"/>
      <c r="Z1532" s="4550"/>
      <c r="AA1532" s="4893"/>
      <c r="AB1532" s="4550"/>
      <c r="AC1532" s="5050"/>
      <c r="AD1532" s="5083"/>
      <c r="AE1532" s="5050"/>
      <c r="AF1532" s="4550"/>
      <c r="AG1532" s="4550"/>
    </row>
    <row r="1533" spans="1:33" s="6147" customFormat="1" ht="27.95" customHeight="1">
      <c r="A1533" s="7330"/>
      <c r="B1533" s="7330"/>
      <c r="C1533" s="4981"/>
      <c r="D1533" s="4981"/>
      <c r="E1533" s="4981"/>
      <c r="F1533" s="6572"/>
      <c r="G1533" s="4550"/>
      <c r="H1533" s="7882"/>
      <c r="I1533" s="4550"/>
      <c r="J1533" s="7330"/>
      <c r="K1533" s="7881"/>
      <c r="L1533" s="7881"/>
      <c r="M1533" s="4550"/>
      <c r="N1533" s="4550"/>
      <c r="O1533" s="4983"/>
      <c r="P1533" s="4983"/>
      <c r="Q1533" s="7881"/>
      <c r="R1533" s="4550"/>
      <c r="S1533" s="4550"/>
      <c r="T1533" s="4550"/>
      <c r="U1533" s="4550"/>
      <c r="V1533" s="4550"/>
      <c r="W1533" s="4550"/>
      <c r="X1533" s="4550"/>
      <c r="Y1533" s="4550"/>
      <c r="Z1533" s="4550"/>
      <c r="AA1533" s="4893"/>
      <c r="AB1533" s="4550"/>
      <c r="AC1533" s="5050"/>
      <c r="AD1533" s="5083"/>
      <c r="AE1533" s="5050"/>
      <c r="AF1533" s="4550"/>
      <c r="AG1533" s="4550"/>
    </row>
    <row r="1534" spans="1:33" s="6147" customFormat="1" ht="27.95" customHeight="1">
      <c r="A1534" s="7881"/>
      <c r="B1534" s="7670"/>
      <c r="C1534" s="4981"/>
      <c r="D1534" s="4981"/>
      <c r="E1534" s="4981"/>
      <c r="F1534" s="6572"/>
      <c r="G1534" s="4550"/>
      <c r="H1534" s="7882"/>
      <c r="I1534" s="4550"/>
      <c r="J1534" s="7670"/>
      <c r="K1534" s="7881"/>
      <c r="L1534" s="7881"/>
      <c r="M1534" s="4550"/>
      <c r="N1534" s="4550"/>
      <c r="O1534" s="4983"/>
      <c r="P1534" s="4983"/>
      <c r="Q1534" s="7881"/>
      <c r="R1534" s="4550"/>
      <c r="S1534" s="4550"/>
      <c r="T1534" s="4550"/>
      <c r="U1534" s="4550"/>
      <c r="V1534" s="4550"/>
      <c r="W1534" s="4550"/>
      <c r="X1534" s="4550"/>
      <c r="Y1534" s="4550"/>
      <c r="Z1534" s="4550"/>
      <c r="AA1534" s="4893"/>
      <c r="AB1534" s="4550"/>
      <c r="AC1534" s="5050"/>
      <c r="AD1534" s="5083"/>
      <c r="AE1534" s="5050"/>
      <c r="AF1534" s="4550"/>
      <c r="AG1534" s="4550"/>
    </row>
    <row r="1535" spans="1:33" s="6147" customFormat="1" ht="27.95" customHeight="1">
      <c r="A1535" s="7782"/>
      <c r="B1535" s="4550"/>
      <c r="C1535" s="4981"/>
      <c r="D1535" s="4981"/>
      <c r="E1535" s="4981"/>
      <c r="F1535" s="6572"/>
      <c r="G1535" s="4550"/>
      <c r="H1535" s="7884"/>
      <c r="I1535" s="4550"/>
      <c r="J1535" s="4550"/>
      <c r="K1535" s="4550"/>
      <c r="L1535" s="7782"/>
      <c r="M1535" s="4550"/>
      <c r="N1535" s="4550"/>
      <c r="O1535" s="4983"/>
      <c r="P1535" s="4983"/>
      <c r="Q1535" s="4550"/>
      <c r="R1535" s="4550"/>
      <c r="S1535" s="4550"/>
      <c r="T1535" s="4550"/>
      <c r="U1535" s="4550"/>
      <c r="V1535" s="4550"/>
      <c r="W1535" s="4550"/>
      <c r="X1535" s="4550"/>
      <c r="Y1535" s="4550"/>
      <c r="Z1535" s="4550"/>
      <c r="AA1535" s="4893"/>
      <c r="AB1535" s="4550"/>
      <c r="AC1535" s="5050"/>
      <c r="AD1535" s="5083"/>
      <c r="AE1535" s="5050"/>
      <c r="AF1535" s="4550"/>
      <c r="AG1535" s="4550"/>
    </row>
    <row r="1536" spans="1:33" s="6147" customFormat="1" ht="27.95" customHeight="1">
      <c r="A1536" s="7782"/>
      <c r="B1536" s="9847"/>
      <c r="C1536" s="11486"/>
      <c r="D1536" s="11486"/>
      <c r="E1536" s="4981"/>
      <c r="F1536" s="6572"/>
      <c r="G1536" s="9847"/>
      <c r="H1536" s="12517"/>
      <c r="I1536" s="4550"/>
      <c r="J1536" s="9847"/>
      <c r="K1536" s="9847"/>
      <c r="L1536" s="7782"/>
      <c r="M1536" s="9847"/>
      <c r="N1536" s="4550"/>
      <c r="O1536" s="4983"/>
      <c r="P1536" s="4983"/>
      <c r="Q1536" s="9847"/>
      <c r="R1536" s="4550"/>
      <c r="S1536" s="4550"/>
      <c r="T1536" s="4550"/>
      <c r="U1536" s="4550"/>
      <c r="V1536" s="9847"/>
      <c r="W1536" s="4550"/>
      <c r="X1536" s="9847"/>
      <c r="Y1536" s="4550"/>
      <c r="Z1536" s="4550"/>
      <c r="AA1536" s="11707"/>
      <c r="AB1536" s="4550"/>
      <c r="AC1536" s="11492"/>
      <c r="AD1536" s="5083"/>
      <c r="AE1536" s="11492"/>
      <c r="AF1536" s="9847"/>
      <c r="AG1536" s="4550"/>
    </row>
    <row r="1537" spans="1:33" s="6147" customFormat="1" ht="27.95" customHeight="1">
      <c r="A1537" s="7183"/>
      <c r="B1537" s="11647"/>
      <c r="C1537" s="11487"/>
      <c r="D1537" s="11487"/>
      <c r="E1537" s="4981"/>
      <c r="F1537" s="6572"/>
      <c r="G1537" s="11647"/>
      <c r="H1537" s="12518"/>
      <c r="I1537" s="4550"/>
      <c r="J1537" s="11647"/>
      <c r="K1537" s="11647"/>
      <c r="L1537" s="7183"/>
      <c r="M1537" s="11647"/>
      <c r="N1537" s="4550"/>
      <c r="O1537" s="4983"/>
      <c r="P1537" s="4983"/>
      <c r="Q1537" s="11647"/>
      <c r="R1537" s="4550"/>
      <c r="S1537" s="4550"/>
      <c r="T1537" s="4550"/>
      <c r="U1537" s="4550"/>
      <c r="V1537" s="11647"/>
      <c r="W1537" s="4550"/>
      <c r="X1537" s="11647"/>
      <c r="Y1537" s="4550"/>
      <c r="Z1537" s="4550"/>
      <c r="AA1537" s="11708"/>
      <c r="AB1537" s="4550"/>
      <c r="AC1537" s="11493"/>
      <c r="AD1537" s="5083"/>
      <c r="AE1537" s="11493"/>
      <c r="AF1537" s="11647"/>
      <c r="AG1537" s="4550"/>
    </row>
    <row r="1538" spans="1:33" s="6147" customFormat="1" ht="27.95" customHeight="1">
      <c r="A1538" s="7782"/>
      <c r="B1538" s="4550"/>
      <c r="C1538" s="4981"/>
      <c r="D1538" s="4981"/>
      <c r="E1538" s="4981"/>
      <c r="F1538" s="6572"/>
      <c r="G1538" s="4550"/>
      <c r="H1538" s="7884"/>
      <c r="I1538" s="4550"/>
      <c r="J1538" s="4550"/>
      <c r="K1538" s="4550"/>
      <c r="L1538" s="7782"/>
      <c r="M1538" s="4550"/>
      <c r="N1538" s="4550"/>
      <c r="O1538" s="4983"/>
      <c r="P1538" s="4983"/>
      <c r="Q1538" s="4550"/>
      <c r="R1538" s="4550"/>
      <c r="S1538" s="4550"/>
      <c r="T1538" s="4550"/>
      <c r="U1538" s="4550"/>
      <c r="V1538" s="4550"/>
      <c r="W1538" s="4550"/>
      <c r="X1538" s="4550"/>
      <c r="Y1538" s="4550"/>
      <c r="Z1538" s="4550"/>
      <c r="AA1538" s="4893"/>
      <c r="AB1538" s="4550"/>
      <c r="AC1538" s="5050"/>
      <c r="AD1538" s="5083"/>
      <c r="AE1538" s="5050"/>
      <c r="AF1538" s="4550"/>
      <c r="AG1538" s="4550"/>
    </row>
    <row r="1539" spans="1:33" s="6147" customFormat="1" ht="27.95" customHeight="1">
      <c r="A1539" s="7782"/>
      <c r="B1539" s="4550"/>
      <c r="C1539" s="4981"/>
      <c r="D1539" s="4981"/>
      <c r="E1539" s="4981"/>
      <c r="F1539" s="6572"/>
      <c r="G1539" s="4550"/>
      <c r="H1539" s="7884"/>
      <c r="I1539" s="4550"/>
      <c r="J1539" s="4550"/>
      <c r="K1539" s="4550"/>
      <c r="L1539" s="7782"/>
      <c r="M1539" s="4550"/>
      <c r="N1539" s="4550"/>
      <c r="O1539" s="4983"/>
      <c r="P1539" s="4983"/>
      <c r="Q1539" s="4550"/>
      <c r="R1539" s="4550"/>
      <c r="S1539" s="4550"/>
      <c r="T1539" s="4550"/>
      <c r="U1539" s="4550"/>
      <c r="V1539" s="4550"/>
      <c r="W1539" s="4550"/>
      <c r="X1539" s="4550"/>
      <c r="Y1539" s="4550"/>
      <c r="Z1539" s="4550"/>
      <c r="AA1539" s="4893"/>
      <c r="AB1539" s="4550"/>
      <c r="AC1539" s="5050"/>
      <c r="AD1539" s="5083"/>
      <c r="AE1539" s="5050"/>
      <c r="AF1539" s="4550"/>
      <c r="AG1539" s="4550"/>
    </row>
    <row r="1540" spans="1:33" s="6147" customFormat="1" ht="27.95" customHeight="1">
      <c r="A1540" s="7885"/>
      <c r="B1540" s="7885"/>
      <c r="C1540" s="4981"/>
      <c r="D1540" s="4981"/>
      <c r="E1540" s="4981"/>
      <c r="F1540" s="6572"/>
      <c r="G1540" s="4550"/>
      <c r="H1540" s="7886"/>
      <c r="I1540" s="4550"/>
      <c r="J1540" s="7885"/>
      <c r="K1540" s="7885"/>
      <c r="L1540" s="7885"/>
      <c r="M1540" s="4550"/>
      <c r="N1540" s="4550"/>
      <c r="O1540" s="4983"/>
      <c r="P1540" s="4983"/>
      <c r="Q1540" s="7885"/>
      <c r="R1540" s="4550"/>
      <c r="S1540" s="4550"/>
      <c r="T1540" s="4550"/>
      <c r="U1540" s="4550"/>
      <c r="V1540" s="4550"/>
      <c r="W1540" s="4550"/>
      <c r="X1540" s="4550"/>
      <c r="Y1540" s="4550"/>
      <c r="Z1540" s="4550"/>
      <c r="AA1540" s="4893"/>
      <c r="AB1540" s="4550"/>
      <c r="AC1540" s="5050"/>
      <c r="AD1540" s="5083"/>
      <c r="AE1540" s="5050"/>
      <c r="AF1540" s="4550"/>
      <c r="AG1540" s="4550"/>
    </row>
    <row r="1541" spans="1:33" s="6147" customFormat="1" ht="27.95" customHeight="1">
      <c r="A1541" s="7251"/>
      <c r="B1541" s="7251"/>
      <c r="C1541" s="4981"/>
      <c r="D1541" s="4981"/>
      <c r="E1541" s="4981"/>
      <c r="F1541" s="6572"/>
      <c r="G1541" s="4550"/>
      <c r="H1541" s="7838"/>
      <c r="I1541" s="7885"/>
      <c r="J1541" s="7251"/>
      <c r="K1541" s="7885"/>
      <c r="L1541" s="7885"/>
      <c r="M1541" s="4550"/>
      <c r="N1541" s="4550"/>
      <c r="O1541" s="4983"/>
      <c r="P1541" s="4983"/>
      <c r="Q1541" s="7885"/>
      <c r="R1541" s="4550"/>
      <c r="S1541" s="4550"/>
      <c r="T1541" s="4550"/>
      <c r="U1541" s="4550"/>
      <c r="V1541" s="4550"/>
      <c r="W1541" s="4550"/>
      <c r="X1541" s="4550"/>
      <c r="Y1541" s="4550"/>
      <c r="Z1541" s="4550"/>
      <c r="AA1541" s="4893"/>
      <c r="AB1541" s="4550"/>
      <c r="AC1541" s="5050"/>
      <c r="AD1541" s="5083"/>
      <c r="AE1541" s="5050"/>
      <c r="AF1541" s="4550"/>
      <c r="AG1541" s="4550"/>
    </row>
    <row r="1542" spans="1:33" s="6147" customFormat="1" ht="27.95" customHeight="1">
      <c r="A1542" s="7885"/>
      <c r="B1542" s="7885"/>
      <c r="C1542" s="4981"/>
      <c r="D1542" s="4981"/>
      <c r="E1542" s="4981"/>
      <c r="F1542" s="6572"/>
      <c r="G1542" s="4550"/>
      <c r="H1542" s="7886"/>
      <c r="I1542" s="4550"/>
      <c r="J1542" s="7885"/>
      <c r="K1542" s="7885"/>
      <c r="L1542" s="7885"/>
      <c r="M1542" s="4550"/>
      <c r="N1542" s="4550"/>
      <c r="O1542" s="4983"/>
      <c r="P1542" s="4983"/>
      <c r="Q1542" s="7885"/>
      <c r="R1542" s="4550"/>
      <c r="S1542" s="4550"/>
      <c r="T1542" s="4550"/>
      <c r="U1542" s="4550"/>
      <c r="V1542" s="4550"/>
      <c r="W1542" s="4550"/>
      <c r="X1542" s="4550"/>
      <c r="Y1542" s="4550"/>
      <c r="Z1542" s="4550"/>
      <c r="AA1542" s="4893"/>
      <c r="AB1542" s="4550"/>
      <c r="AC1542" s="5050"/>
      <c r="AD1542" s="5083"/>
      <c r="AE1542" s="5050"/>
      <c r="AF1542" s="4550"/>
      <c r="AG1542" s="4550"/>
    </row>
    <row r="1543" spans="1:33" s="6147" customFormat="1" ht="27.95" customHeight="1">
      <c r="A1543" s="7183"/>
      <c r="B1543" s="7813"/>
      <c r="C1543" s="4981"/>
      <c r="D1543" s="4981"/>
      <c r="E1543" s="4981"/>
      <c r="F1543" s="6572"/>
      <c r="G1543" s="4550"/>
      <c r="H1543" s="7838"/>
      <c r="I1543" s="7885"/>
      <c r="J1543" s="7183"/>
      <c r="K1543" s="7885"/>
      <c r="L1543" s="4550"/>
      <c r="M1543" s="4550"/>
      <c r="N1543" s="4550"/>
      <c r="O1543" s="4983"/>
      <c r="P1543" s="4983"/>
      <c r="Q1543" s="7885"/>
      <c r="R1543" s="4550"/>
      <c r="S1543" s="4550"/>
      <c r="T1543" s="4550"/>
      <c r="U1543" s="4550"/>
      <c r="V1543" s="4550"/>
      <c r="W1543" s="4550"/>
      <c r="X1543" s="4550"/>
      <c r="Y1543" s="4550"/>
      <c r="Z1543" s="4550"/>
      <c r="AA1543" s="4893"/>
      <c r="AB1543" s="4550"/>
      <c r="AC1543" s="5050"/>
      <c r="AD1543" s="5083"/>
      <c r="AE1543" s="5050"/>
      <c r="AF1543" s="4550"/>
      <c r="AG1543" s="4550"/>
    </row>
    <row r="1544" spans="1:33" s="6147" customFormat="1" ht="27.95" customHeight="1">
      <c r="A1544" s="7885"/>
      <c r="B1544" s="4550"/>
      <c r="C1544" s="4981"/>
      <c r="D1544" s="4981"/>
      <c r="E1544" s="4981"/>
      <c r="F1544" s="6572"/>
      <c r="G1544" s="4550"/>
      <c r="H1544" s="7886"/>
      <c r="I1544" s="4550"/>
      <c r="J1544" s="7885"/>
      <c r="K1544" s="7885"/>
      <c r="L1544" s="7479"/>
      <c r="M1544" s="4550"/>
      <c r="N1544" s="4550"/>
      <c r="O1544" s="4983"/>
      <c r="P1544" s="4983"/>
      <c r="Q1544" s="7885"/>
      <c r="R1544" s="4550"/>
      <c r="S1544" s="4550"/>
      <c r="T1544" s="4550"/>
      <c r="U1544" s="4550"/>
      <c r="V1544" s="4550"/>
      <c r="W1544" s="4550"/>
      <c r="X1544" s="4550"/>
      <c r="Y1544" s="4550"/>
      <c r="Z1544" s="4550"/>
      <c r="AA1544" s="4893"/>
      <c r="AB1544" s="4550"/>
      <c r="AC1544" s="5050"/>
      <c r="AD1544" s="5083"/>
      <c r="AE1544" s="5050"/>
      <c r="AF1544" s="4550"/>
      <c r="AG1544" s="4550"/>
    </row>
    <row r="1545" spans="1:33" s="6147" customFormat="1" ht="27.95" customHeight="1">
      <c r="A1545" s="7885"/>
      <c r="B1545" s="7885"/>
      <c r="C1545" s="4981"/>
      <c r="D1545" s="4981"/>
      <c r="E1545" s="4981"/>
      <c r="F1545" s="6572"/>
      <c r="G1545" s="4550"/>
      <c r="H1545" s="7886"/>
      <c r="I1545" s="4550"/>
      <c r="J1545" s="7885"/>
      <c r="K1545" s="7885"/>
      <c r="L1545" s="7885"/>
      <c r="M1545" s="4550"/>
      <c r="N1545" s="4550"/>
      <c r="O1545" s="4983"/>
      <c r="P1545" s="4983"/>
      <c r="Q1545" s="7885"/>
      <c r="R1545" s="4550"/>
      <c r="S1545" s="4550"/>
      <c r="T1545" s="4550"/>
      <c r="U1545" s="4550"/>
      <c r="V1545" s="4550"/>
      <c r="W1545" s="4550"/>
      <c r="X1545" s="4550"/>
      <c r="Y1545" s="4550"/>
      <c r="Z1545" s="4550"/>
      <c r="AA1545" s="4893"/>
      <c r="AB1545" s="4550"/>
      <c r="AC1545" s="5050"/>
      <c r="AD1545" s="5083"/>
      <c r="AE1545" s="5050"/>
      <c r="AF1545" s="4550"/>
      <c r="AG1545" s="4550"/>
    </row>
    <row r="1546" spans="1:33" s="6147" customFormat="1" ht="27.95" customHeight="1">
      <c r="A1546" s="7479"/>
      <c r="B1546" s="4550"/>
      <c r="C1546" s="4981"/>
      <c r="D1546" s="4981"/>
      <c r="E1546" s="4981"/>
      <c r="F1546" s="6572"/>
      <c r="G1546" s="4550"/>
      <c r="H1546" s="7838"/>
      <c r="I1546" s="4550"/>
      <c r="J1546" s="4550"/>
      <c r="K1546" s="4550"/>
      <c r="L1546" s="7479"/>
      <c r="M1546" s="4550"/>
      <c r="N1546" s="4550"/>
      <c r="O1546" s="4983"/>
      <c r="P1546" s="4983"/>
      <c r="Q1546" s="4550"/>
      <c r="R1546" s="4550"/>
      <c r="S1546" s="4550"/>
      <c r="T1546" s="4550"/>
      <c r="U1546" s="4550"/>
      <c r="V1546" s="4550"/>
      <c r="W1546" s="4550"/>
      <c r="X1546" s="4550"/>
      <c r="Y1546" s="4550"/>
      <c r="Z1546" s="4550"/>
      <c r="AA1546" s="4893"/>
      <c r="AB1546" s="4550"/>
      <c r="AC1546" s="5050"/>
      <c r="AD1546" s="5083"/>
      <c r="AE1546" s="5050"/>
      <c r="AF1546" s="4550"/>
      <c r="AG1546" s="4550"/>
    </row>
    <row r="1547" spans="1:33" s="6147" customFormat="1" ht="27.95" customHeight="1">
      <c r="A1547" s="7479"/>
      <c r="B1547" s="4550"/>
      <c r="C1547" s="4981"/>
      <c r="D1547" s="4981"/>
      <c r="E1547" s="4981"/>
      <c r="F1547" s="6572"/>
      <c r="G1547" s="4550"/>
      <c r="H1547" s="7838"/>
      <c r="I1547" s="4550"/>
      <c r="J1547" s="4550"/>
      <c r="K1547" s="4550"/>
      <c r="L1547" s="4550"/>
      <c r="M1547" s="7031"/>
      <c r="N1547" s="4550"/>
      <c r="O1547" s="4983"/>
      <c r="P1547" s="4983"/>
      <c r="Q1547" s="4550"/>
      <c r="R1547" s="4550"/>
      <c r="S1547" s="4550"/>
      <c r="T1547" s="4550"/>
      <c r="U1547" s="4550"/>
      <c r="V1547" s="7214"/>
      <c r="W1547" s="4550"/>
      <c r="X1547" s="7214"/>
      <c r="Y1547" s="4550"/>
      <c r="Z1547" s="4550"/>
      <c r="AA1547" s="6273"/>
      <c r="AB1547" s="4550"/>
      <c r="AC1547" s="5050"/>
      <c r="AD1547" s="5083"/>
      <c r="AE1547" s="5050"/>
      <c r="AF1547" s="4550"/>
      <c r="AG1547" s="4550"/>
    </row>
    <row r="1548" spans="1:33" s="6147" customFormat="1" ht="27.95" customHeight="1">
      <c r="A1548" s="7248"/>
      <c r="B1548" s="7248"/>
      <c r="C1548" s="4981"/>
      <c r="D1548" s="4981"/>
      <c r="E1548" s="4981"/>
      <c r="F1548" s="6572"/>
      <c r="G1548" s="4550"/>
      <c r="H1548" s="7887"/>
      <c r="I1548" s="4550"/>
      <c r="J1548" s="7248"/>
      <c r="K1548" s="7479"/>
      <c r="L1548" s="7479"/>
      <c r="M1548" s="4550"/>
      <c r="N1548" s="4550"/>
      <c r="O1548" s="4983"/>
      <c r="P1548" s="4983"/>
      <c r="Q1548" s="7479"/>
      <c r="R1548" s="4550"/>
      <c r="S1548" s="4550"/>
      <c r="T1548" s="4550"/>
      <c r="U1548" s="4550"/>
      <c r="V1548" s="4550"/>
      <c r="W1548" s="4550"/>
      <c r="X1548" s="4550"/>
      <c r="Y1548" s="4550"/>
      <c r="Z1548" s="4550"/>
      <c r="AA1548" s="4893"/>
      <c r="AB1548" s="4550"/>
      <c r="AC1548" s="5050"/>
      <c r="AD1548" s="5083"/>
      <c r="AE1548" s="5050"/>
      <c r="AF1548" s="4550"/>
      <c r="AG1548" s="4550"/>
    </row>
    <row r="1549" spans="1:33" s="6147" customFormat="1" ht="27.95" customHeight="1">
      <c r="A1549" s="7214"/>
      <c r="B1549" s="7214"/>
      <c r="C1549" s="4981"/>
      <c r="D1549" s="4981"/>
      <c r="E1549" s="4981"/>
      <c r="F1549" s="6572"/>
      <c r="G1549" s="4550"/>
      <c r="H1549" s="7838"/>
      <c r="I1549" s="7479"/>
      <c r="J1549" s="7214"/>
      <c r="K1549" s="7479"/>
      <c r="L1549" s="7479"/>
      <c r="M1549" s="4550"/>
      <c r="N1549" s="7479"/>
      <c r="O1549" s="4983"/>
      <c r="P1549" s="4983"/>
      <c r="Q1549" s="7888"/>
      <c r="R1549" s="4550"/>
      <c r="S1549" s="4550"/>
      <c r="T1549" s="4550"/>
      <c r="U1549" s="4550"/>
      <c r="V1549" s="4550"/>
      <c r="W1549" s="4550"/>
      <c r="X1549" s="4550"/>
      <c r="Y1549" s="4550"/>
      <c r="Z1549" s="4550"/>
      <c r="AA1549" s="4893"/>
      <c r="AB1549" s="4550"/>
      <c r="AC1549" s="5050"/>
      <c r="AD1549" s="5083"/>
      <c r="AE1549" s="5050"/>
      <c r="AF1549" s="4550"/>
      <c r="AG1549" s="4550"/>
    </row>
    <row r="1550" spans="1:33" s="6147" customFormat="1" ht="27.95" customHeight="1">
      <c r="A1550" s="7889"/>
      <c r="B1550" s="7479"/>
      <c r="C1550" s="4981"/>
      <c r="D1550" s="4981"/>
      <c r="E1550" s="4981"/>
      <c r="F1550" s="6572"/>
      <c r="G1550" s="4550"/>
      <c r="H1550" s="7887"/>
      <c r="I1550" s="4550"/>
      <c r="J1550" s="7479"/>
      <c r="K1550" s="7479"/>
      <c r="L1550" s="7479"/>
      <c r="M1550" s="4550"/>
      <c r="N1550" s="4550"/>
      <c r="O1550" s="4983"/>
      <c r="P1550" s="4983"/>
      <c r="Q1550" s="7479"/>
      <c r="R1550" s="4550"/>
      <c r="S1550" s="4550"/>
      <c r="T1550" s="4550"/>
      <c r="U1550" s="4550"/>
      <c r="V1550" s="4550"/>
      <c r="W1550" s="4550"/>
      <c r="X1550" s="4550"/>
      <c r="Y1550" s="4550"/>
      <c r="Z1550" s="4550"/>
      <c r="AA1550" s="4893"/>
      <c r="AB1550" s="4550"/>
      <c r="AC1550" s="5050"/>
      <c r="AD1550" s="5083"/>
      <c r="AE1550" s="5050"/>
      <c r="AF1550" s="4550"/>
      <c r="AG1550" s="4550"/>
    </row>
    <row r="1551" spans="1:33" s="6147" customFormat="1" ht="27.95" customHeight="1">
      <c r="A1551" s="7479"/>
      <c r="B1551" s="7169"/>
      <c r="C1551" s="4981"/>
      <c r="D1551" s="4981"/>
      <c r="E1551" s="4981"/>
      <c r="F1551" s="6572"/>
      <c r="G1551" s="4550"/>
      <c r="H1551" s="7887"/>
      <c r="I1551" s="4550"/>
      <c r="J1551" s="7169"/>
      <c r="K1551" s="7479"/>
      <c r="L1551" s="7479"/>
      <c r="M1551" s="4550"/>
      <c r="N1551" s="4550"/>
      <c r="O1551" s="4983"/>
      <c r="P1551" s="4983"/>
      <c r="Q1551" s="7479"/>
      <c r="R1551" s="4550"/>
      <c r="S1551" s="4550"/>
      <c r="T1551" s="4550"/>
      <c r="U1551" s="4550"/>
      <c r="V1551" s="4550"/>
      <c r="W1551" s="4550"/>
      <c r="X1551" s="4550"/>
      <c r="Y1551" s="4550"/>
      <c r="Z1551" s="4550"/>
      <c r="AA1551" s="4893"/>
      <c r="AB1551" s="4550"/>
      <c r="AC1551" s="5050"/>
      <c r="AD1551" s="5083"/>
      <c r="AE1551" s="5050"/>
      <c r="AF1551" s="4550"/>
      <c r="AG1551" s="4550"/>
    </row>
    <row r="1552" spans="1:33" s="6147" customFormat="1" ht="27.95" customHeight="1">
      <c r="A1552" s="7198"/>
      <c r="B1552" s="4550"/>
      <c r="C1552" s="4981"/>
      <c r="D1552" s="4981"/>
      <c r="E1552" s="4981"/>
      <c r="F1552" s="6572"/>
      <c r="G1552" s="4550"/>
      <c r="H1552" s="7890"/>
      <c r="I1552" s="4550"/>
      <c r="J1552" s="4550"/>
      <c r="K1552" s="4550"/>
      <c r="L1552" s="7889"/>
      <c r="M1552" s="4550"/>
      <c r="N1552" s="4550"/>
      <c r="O1552" s="4983"/>
      <c r="P1552" s="4983"/>
      <c r="Q1552" s="4550"/>
      <c r="R1552" s="4550"/>
      <c r="S1552" s="4550"/>
      <c r="T1552" s="4550"/>
      <c r="U1552" s="4550"/>
      <c r="V1552" s="4550"/>
      <c r="W1552" s="4550"/>
      <c r="X1552" s="4550"/>
      <c r="Y1552" s="4550"/>
      <c r="Z1552" s="4550"/>
      <c r="AA1552" s="4893"/>
      <c r="AB1552" s="4550"/>
      <c r="AC1552" s="5050"/>
      <c r="AD1552" s="5083"/>
      <c r="AE1552" s="5050"/>
      <c r="AF1552" s="4550"/>
      <c r="AG1552" s="4550"/>
    </row>
    <row r="1553" spans="1:33" s="6147" customFormat="1" ht="27.95" customHeight="1">
      <c r="A1553" s="7800"/>
      <c r="B1553" s="4550"/>
      <c r="C1553" s="4981"/>
      <c r="D1553" s="4981"/>
      <c r="E1553" s="4981"/>
      <c r="F1553" s="6572"/>
      <c r="G1553" s="4550"/>
      <c r="H1553" s="7890"/>
      <c r="I1553" s="4550"/>
      <c r="J1553" s="4550"/>
      <c r="K1553" s="4550"/>
      <c r="L1553" s="7889"/>
      <c r="M1553" s="4550"/>
      <c r="N1553" s="4550"/>
      <c r="O1553" s="4983"/>
      <c r="P1553" s="4983"/>
      <c r="Q1553" s="4550"/>
      <c r="R1553" s="4550"/>
      <c r="S1553" s="4550"/>
      <c r="T1553" s="4550"/>
      <c r="U1553" s="4550"/>
      <c r="V1553" s="4550"/>
      <c r="W1553" s="4550"/>
      <c r="X1553" s="4550"/>
      <c r="Y1553" s="4550"/>
      <c r="Z1553" s="4550"/>
      <c r="AA1553" s="4893"/>
      <c r="AB1553" s="4550"/>
      <c r="AC1553" s="5050"/>
      <c r="AD1553" s="5083"/>
      <c r="AE1553" s="5050"/>
      <c r="AF1553" s="4550"/>
      <c r="AG1553" s="4550"/>
    </row>
    <row r="1554" spans="1:33" s="6147" customFormat="1" ht="27.95" customHeight="1">
      <c r="A1554" s="7889"/>
      <c r="B1554" s="4550"/>
      <c r="C1554" s="4981"/>
      <c r="D1554" s="4981"/>
      <c r="E1554" s="4981"/>
      <c r="F1554" s="6572"/>
      <c r="G1554" s="4550"/>
      <c r="H1554" s="7890"/>
      <c r="I1554" s="4550"/>
      <c r="J1554" s="4550"/>
      <c r="K1554" s="4550"/>
      <c r="L1554" s="7889"/>
      <c r="M1554" s="4550"/>
      <c r="N1554" s="4550"/>
      <c r="O1554" s="4983"/>
      <c r="P1554" s="4983"/>
      <c r="Q1554" s="4550"/>
      <c r="R1554" s="4550"/>
      <c r="S1554" s="4550"/>
      <c r="T1554" s="4550"/>
      <c r="U1554" s="4550"/>
      <c r="V1554" s="4550"/>
      <c r="W1554" s="4550"/>
      <c r="X1554" s="4550"/>
      <c r="Y1554" s="4550"/>
      <c r="Z1554" s="4550"/>
      <c r="AA1554" s="4893"/>
      <c r="AB1554" s="4550"/>
      <c r="AC1554" s="5050"/>
      <c r="AD1554" s="5083"/>
      <c r="AE1554" s="5050"/>
      <c r="AF1554" s="4550"/>
      <c r="AG1554" s="4550"/>
    </row>
    <row r="1555" spans="1:33" s="6147" customFormat="1" ht="27.95" customHeight="1">
      <c r="A1555" s="7563"/>
      <c r="B1555" s="4550"/>
      <c r="C1555" s="4981"/>
      <c r="D1555" s="4981"/>
      <c r="E1555" s="4981"/>
      <c r="F1555" s="6572"/>
      <c r="G1555" s="4550"/>
      <c r="H1555" s="7890"/>
      <c r="I1555" s="4550"/>
      <c r="J1555" s="4550"/>
      <c r="K1555" s="4550"/>
      <c r="L1555" s="7889"/>
      <c r="M1555" s="4550"/>
      <c r="N1555" s="4550"/>
      <c r="O1555" s="4983"/>
      <c r="P1555" s="4983"/>
      <c r="Q1555" s="4550"/>
      <c r="R1555" s="4550"/>
      <c r="S1555" s="4550"/>
      <c r="T1555" s="4550"/>
      <c r="U1555" s="4550"/>
      <c r="V1555" s="4550"/>
      <c r="W1555" s="4550"/>
      <c r="X1555" s="4550"/>
      <c r="Y1555" s="4550"/>
      <c r="Z1555" s="4550"/>
      <c r="AA1555" s="4893"/>
      <c r="AB1555" s="4550"/>
      <c r="AC1555" s="5050"/>
      <c r="AD1555" s="5083"/>
      <c r="AE1555" s="5050"/>
      <c r="AF1555" s="4550"/>
      <c r="AG1555" s="4550"/>
    </row>
    <row r="1556" spans="1:33" s="6147" customFormat="1" ht="27.95" customHeight="1">
      <c r="A1556" s="7889"/>
      <c r="B1556" s="7169"/>
      <c r="C1556" s="4981"/>
      <c r="D1556" s="4981"/>
      <c r="E1556" s="4981"/>
      <c r="F1556" s="6572"/>
      <c r="G1556" s="4550"/>
      <c r="H1556" s="7890"/>
      <c r="I1556" s="4550"/>
      <c r="J1556" s="7169"/>
      <c r="K1556" s="4550"/>
      <c r="L1556" s="7889"/>
      <c r="M1556" s="4550"/>
      <c r="N1556" s="4550"/>
      <c r="O1556" s="4983"/>
      <c r="P1556" s="4983"/>
      <c r="Q1556" s="4550"/>
      <c r="R1556" s="4550"/>
      <c r="S1556" s="4550"/>
      <c r="T1556" s="4550"/>
      <c r="U1556" s="4550"/>
      <c r="V1556" s="4550"/>
      <c r="W1556" s="4550"/>
      <c r="X1556" s="4550"/>
      <c r="Y1556" s="4550"/>
      <c r="Z1556" s="4550"/>
      <c r="AA1556" s="4893"/>
      <c r="AB1556" s="4550"/>
      <c r="AC1556" s="5050"/>
      <c r="AD1556" s="5083"/>
      <c r="AE1556" s="5050"/>
      <c r="AF1556" s="4550"/>
      <c r="AG1556" s="4550"/>
    </row>
    <row r="1557" spans="1:33" s="6147" customFormat="1" ht="27.95" customHeight="1">
      <c r="A1557" s="7889"/>
      <c r="B1557" s="7169"/>
      <c r="C1557" s="4981"/>
      <c r="D1557" s="4981"/>
      <c r="E1557" s="4981"/>
      <c r="F1557" s="6572"/>
      <c r="G1557" s="4550"/>
      <c r="H1557" s="7890"/>
      <c r="I1557" s="4550"/>
      <c r="J1557" s="7169"/>
      <c r="K1557" s="4550"/>
      <c r="L1557" s="7889"/>
      <c r="M1557" s="4550"/>
      <c r="N1557" s="4550"/>
      <c r="O1557" s="4983"/>
      <c r="P1557" s="4983"/>
      <c r="Q1557" s="4550"/>
      <c r="R1557" s="4550"/>
      <c r="S1557" s="4550"/>
      <c r="T1557" s="4550"/>
      <c r="U1557" s="4550"/>
      <c r="V1557" s="4550"/>
      <c r="W1557" s="4550"/>
      <c r="X1557" s="4550"/>
      <c r="Y1557" s="4550"/>
      <c r="Z1557" s="4550"/>
      <c r="AA1557" s="4893"/>
      <c r="AB1557" s="4550"/>
      <c r="AC1557" s="5050"/>
      <c r="AD1557" s="5083"/>
      <c r="AE1557" s="5050"/>
      <c r="AF1557" s="4550"/>
      <c r="AG1557" s="4550"/>
    </row>
    <row r="1558" spans="1:33" s="6147" customFormat="1" ht="27.95" customHeight="1">
      <c r="A1558" s="7599"/>
      <c r="B1558" s="4550"/>
      <c r="C1558" s="4981"/>
      <c r="D1558" s="4981"/>
      <c r="E1558" s="4981"/>
      <c r="F1558" s="6572"/>
      <c r="G1558" s="4550"/>
      <c r="H1558" s="7890"/>
      <c r="I1558" s="4550"/>
      <c r="J1558" s="4550"/>
      <c r="K1558" s="4550"/>
      <c r="L1558" s="7889"/>
      <c r="M1558" s="4550"/>
      <c r="N1558" s="4550"/>
      <c r="O1558" s="4983"/>
      <c r="P1558" s="4983"/>
      <c r="Q1558" s="4550"/>
      <c r="R1558" s="4550"/>
      <c r="S1558" s="4550"/>
      <c r="T1558" s="4550"/>
      <c r="U1558" s="4550"/>
      <c r="V1558" s="4550"/>
      <c r="W1558" s="4550"/>
      <c r="X1558" s="4550"/>
      <c r="Y1558" s="4550"/>
      <c r="Z1558" s="4550"/>
      <c r="AA1558" s="4893"/>
      <c r="AB1558" s="4550"/>
      <c r="AC1558" s="5050"/>
      <c r="AD1558" s="5083"/>
      <c r="AE1558" s="5050"/>
      <c r="AF1558" s="4550"/>
      <c r="AG1558" s="4550"/>
    </row>
    <row r="1559" spans="1:33" s="6147" customFormat="1" ht="27.95" customHeight="1">
      <c r="A1559" s="7248"/>
      <c r="B1559" s="4550"/>
      <c r="C1559" s="4981"/>
      <c r="D1559" s="4981"/>
      <c r="E1559" s="4981"/>
      <c r="F1559" s="6572"/>
      <c r="G1559" s="4550"/>
      <c r="H1559" s="7890"/>
      <c r="I1559" s="4550"/>
      <c r="J1559" s="4550"/>
      <c r="K1559" s="4550"/>
      <c r="L1559" s="7889"/>
      <c r="M1559" s="4550"/>
      <c r="N1559" s="4550"/>
      <c r="O1559" s="4983"/>
      <c r="P1559" s="4983"/>
      <c r="Q1559" s="4550"/>
      <c r="R1559" s="4550"/>
      <c r="S1559" s="4550"/>
      <c r="T1559" s="4550"/>
      <c r="U1559" s="4550"/>
      <c r="V1559" s="4550"/>
      <c r="W1559" s="4550"/>
      <c r="X1559" s="4550"/>
      <c r="Y1559" s="4550"/>
      <c r="Z1559" s="4550"/>
      <c r="AA1559" s="4893"/>
      <c r="AB1559" s="4550"/>
      <c r="AC1559" s="5050"/>
      <c r="AD1559" s="5083"/>
      <c r="AE1559" s="5050"/>
      <c r="AF1559" s="4550"/>
      <c r="AG1559" s="4550"/>
    </row>
    <row r="1560" spans="1:33" s="6147" customFormat="1" ht="27.95" customHeight="1">
      <c r="A1560" s="7586"/>
      <c r="B1560" s="7586"/>
      <c r="C1560" s="4981"/>
      <c r="D1560" s="4981"/>
      <c r="E1560" s="4981"/>
      <c r="F1560" s="6572"/>
      <c r="G1560" s="4550"/>
      <c r="H1560" s="7891"/>
      <c r="I1560" s="4550"/>
      <c r="J1560" s="7586"/>
      <c r="K1560" s="7586"/>
      <c r="L1560" s="7892"/>
      <c r="M1560" s="4550"/>
      <c r="N1560" s="4550"/>
      <c r="O1560" s="4983"/>
      <c r="P1560" s="4983"/>
      <c r="Q1560" s="7586"/>
      <c r="R1560" s="4550"/>
      <c r="S1560" s="4550"/>
      <c r="T1560" s="4550"/>
      <c r="U1560" s="4550"/>
      <c r="V1560" s="4550"/>
      <c r="W1560" s="4550"/>
      <c r="X1560" s="4550"/>
      <c r="Y1560" s="4550"/>
      <c r="Z1560" s="4550"/>
      <c r="AA1560" s="6273"/>
      <c r="AB1560" s="4550"/>
      <c r="AC1560" s="5050"/>
      <c r="AD1560" s="5083"/>
      <c r="AE1560" s="5050"/>
      <c r="AF1560" s="4550"/>
      <c r="AG1560" s="4550"/>
    </row>
    <row r="1561" spans="1:33" s="6147" customFormat="1" ht="27.95" customHeight="1">
      <c r="A1561" s="7892"/>
      <c r="B1561" s="4550"/>
      <c r="C1561" s="4981"/>
      <c r="D1561" s="4981"/>
      <c r="E1561" s="4981"/>
      <c r="F1561" s="6572"/>
      <c r="G1561" s="4550"/>
      <c r="H1561" s="7893"/>
      <c r="I1561" s="4550"/>
      <c r="J1561" s="4550"/>
      <c r="K1561" s="4550"/>
      <c r="L1561" s="4550"/>
      <c r="M1561" s="7031"/>
      <c r="N1561" s="4550"/>
      <c r="O1561" s="4983"/>
      <c r="P1561" s="4983"/>
      <c r="Q1561" s="4550"/>
      <c r="R1561" s="4550"/>
      <c r="S1561" s="4550"/>
      <c r="T1561" s="4550"/>
      <c r="U1561" s="4550"/>
      <c r="V1561" s="4550"/>
      <c r="W1561" s="4550"/>
      <c r="X1561" s="4550"/>
      <c r="Y1561" s="4550"/>
      <c r="Z1561" s="4550"/>
      <c r="AA1561" s="4893"/>
      <c r="AB1561" s="4550"/>
      <c r="AC1561" s="5050"/>
      <c r="AD1561" s="5083"/>
      <c r="AE1561" s="5050"/>
      <c r="AF1561" s="4550"/>
      <c r="AG1561" s="4550"/>
    </row>
    <row r="1562" spans="1:33" s="6147" customFormat="1" ht="27.95" customHeight="1">
      <c r="A1562" s="7800"/>
      <c r="B1562" s="4550"/>
      <c r="C1562" s="4981"/>
      <c r="D1562" s="4981"/>
      <c r="E1562" s="4981"/>
      <c r="F1562" s="6572"/>
      <c r="G1562" s="4550"/>
      <c r="H1562" s="7890"/>
      <c r="I1562" s="4550"/>
      <c r="J1562" s="4550"/>
      <c r="K1562" s="4550"/>
      <c r="L1562" s="4550"/>
      <c r="M1562" s="4550"/>
      <c r="N1562" s="4550"/>
      <c r="O1562" s="4983"/>
      <c r="P1562" s="4983"/>
      <c r="Q1562" s="4550"/>
      <c r="R1562" s="4550"/>
      <c r="S1562" s="4550"/>
      <c r="T1562" s="4550"/>
      <c r="U1562" s="4550"/>
      <c r="V1562" s="4550"/>
      <c r="W1562" s="4550"/>
      <c r="X1562" s="4550"/>
      <c r="Y1562" s="4550"/>
      <c r="Z1562" s="4550"/>
      <c r="AA1562" s="4893"/>
      <c r="AB1562" s="4550"/>
      <c r="AC1562" s="5050"/>
      <c r="AD1562" s="5083"/>
      <c r="AE1562" s="5050"/>
      <c r="AF1562" s="4550"/>
      <c r="AG1562" s="4550"/>
    </row>
    <row r="1563" spans="1:33" s="6147" customFormat="1" ht="27.95" customHeight="1">
      <c r="A1563" s="7894"/>
      <c r="B1563" s="4550"/>
      <c r="C1563" s="4981"/>
      <c r="D1563" s="4981"/>
      <c r="E1563" s="4981"/>
      <c r="F1563" s="6572"/>
      <c r="G1563" s="4550"/>
      <c r="H1563" s="7890"/>
      <c r="I1563" s="4550"/>
      <c r="J1563" s="4550"/>
      <c r="K1563" s="4550"/>
      <c r="L1563" s="4550"/>
      <c r="M1563" s="4550"/>
      <c r="N1563" s="4550"/>
      <c r="O1563" s="4983"/>
      <c r="P1563" s="4983"/>
      <c r="Q1563" s="4550"/>
      <c r="R1563" s="4550"/>
      <c r="S1563" s="4550"/>
      <c r="T1563" s="4550"/>
      <c r="U1563" s="4550"/>
      <c r="V1563" s="4550"/>
      <c r="W1563" s="4550"/>
      <c r="X1563" s="4550"/>
      <c r="Y1563" s="4550"/>
      <c r="Z1563" s="4550"/>
      <c r="AA1563" s="4893"/>
      <c r="AB1563" s="4550"/>
      <c r="AC1563" s="5050"/>
      <c r="AD1563" s="5083"/>
      <c r="AE1563" s="5050"/>
      <c r="AF1563" s="4550"/>
      <c r="AG1563" s="4550"/>
    </row>
    <row r="1564" spans="1:33" s="6147" customFormat="1" ht="27.95" customHeight="1">
      <c r="A1564" s="7892"/>
      <c r="B1564" s="4550"/>
      <c r="C1564" s="4981"/>
      <c r="D1564" s="4981"/>
      <c r="E1564" s="4981"/>
      <c r="F1564" s="6572"/>
      <c r="G1564" s="4550"/>
      <c r="H1564" s="7893"/>
      <c r="I1564" s="4550"/>
      <c r="J1564" s="4550"/>
      <c r="K1564" s="4550"/>
      <c r="L1564" s="4550"/>
      <c r="M1564" s="7031"/>
      <c r="N1564" s="4550"/>
      <c r="O1564" s="4983"/>
      <c r="P1564" s="4983"/>
      <c r="Q1564" s="4550"/>
      <c r="R1564" s="4550"/>
      <c r="S1564" s="4550"/>
      <c r="T1564" s="4550"/>
      <c r="U1564" s="4550"/>
      <c r="V1564" s="4550"/>
      <c r="W1564" s="4550"/>
      <c r="X1564" s="4550"/>
      <c r="Y1564" s="4550"/>
      <c r="Z1564" s="4550"/>
      <c r="AA1564" s="4893"/>
      <c r="AB1564" s="4550"/>
      <c r="AC1564" s="5050"/>
      <c r="AD1564" s="5083"/>
      <c r="AE1564" s="5050"/>
      <c r="AF1564" s="4550"/>
      <c r="AG1564" s="4550"/>
    </row>
    <row r="1565" spans="1:33" s="6147" customFormat="1" ht="27.95" customHeight="1">
      <c r="A1565" s="7670"/>
      <c r="B1565" s="4550"/>
      <c r="C1565" s="4981"/>
      <c r="D1565" s="4981"/>
      <c r="E1565" s="4981"/>
      <c r="F1565" s="6572"/>
      <c r="G1565" s="4550"/>
      <c r="H1565" s="7893"/>
      <c r="I1565" s="4550"/>
      <c r="J1565" s="4550"/>
      <c r="K1565" s="4550"/>
      <c r="L1565" s="4550"/>
      <c r="M1565" s="4550"/>
      <c r="N1565" s="4550"/>
      <c r="O1565" s="4983"/>
      <c r="P1565" s="4983"/>
      <c r="Q1565" s="4550"/>
      <c r="R1565" s="4550"/>
      <c r="S1565" s="4550"/>
      <c r="T1565" s="4550"/>
      <c r="U1565" s="4550"/>
      <c r="V1565" s="4550"/>
      <c r="W1565" s="4550"/>
      <c r="X1565" s="4550"/>
      <c r="Y1565" s="4550"/>
      <c r="Z1565" s="4550"/>
      <c r="AA1565" s="4893"/>
      <c r="AB1565" s="4550"/>
      <c r="AC1565" s="5050"/>
      <c r="AD1565" s="5083"/>
      <c r="AE1565" s="5050"/>
      <c r="AF1565" s="4550"/>
      <c r="AG1565" s="4550"/>
    </row>
    <row r="1566" spans="1:33" s="6147" customFormat="1" ht="27.95" customHeight="1">
      <c r="A1566" s="7167"/>
      <c r="B1566" s="4550"/>
      <c r="C1566" s="4981"/>
      <c r="D1566" s="4981"/>
      <c r="E1566" s="4981"/>
      <c r="F1566" s="6572"/>
      <c r="G1566" s="4550"/>
      <c r="H1566" s="7895"/>
      <c r="I1566" s="4550"/>
      <c r="J1566" s="4550"/>
      <c r="K1566" s="4550"/>
      <c r="L1566" s="4550"/>
      <c r="M1566" s="7031"/>
      <c r="N1566" s="4550"/>
      <c r="O1566" s="4983"/>
      <c r="P1566" s="4983"/>
      <c r="Q1566" s="4550"/>
      <c r="R1566" s="4550"/>
      <c r="S1566" s="4550"/>
      <c r="T1566" s="4550"/>
      <c r="U1566" s="4550"/>
      <c r="V1566" s="4550"/>
      <c r="W1566" s="4550"/>
      <c r="X1566" s="4550"/>
      <c r="Y1566" s="4550"/>
      <c r="Z1566" s="4550"/>
      <c r="AA1566" s="4893"/>
      <c r="AB1566" s="4550"/>
      <c r="AC1566" s="5050"/>
      <c r="AD1566" s="5083"/>
      <c r="AE1566" s="5050"/>
      <c r="AF1566" s="4550"/>
      <c r="AG1566" s="4550"/>
    </row>
    <row r="1567" spans="1:33" s="6147" customFormat="1" ht="27.95" customHeight="1">
      <c r="A1567" s="7178"/>
      <c r="B1567" s="7178"/>
      <c r="C1567" s="4981"/>
      <c r="D1567" s="4981"/>
      <c r="E1567" s="4981"/>
      <c r="F1567" s="6572"/>
      <c r="G1567" s="4550"/>
      <c r="H1567" s="7895"/>
      <c r="I1567" s="4550"/>
      <c r="J1567" s="7178"/>
      <c r="K1567" s="4550"/>
      <c r="L1567" s="4550"/>
      <c r="M1567" s="7031"/>
      <c r="N1567" s="4550"/>
      <c r="O1567" s="4983"/>
      <c r="P1567" s="4983"/>
      <c r="Q1567" s="4550"/>
      <c r="R1567" s="4550"/>
      <c r="S1567" s="4550"/>
      <c r="T1567" s="4550"/>
      <c r="U1567" s="4550"/>
      <c r="V1567" s="4550"/>
      <c r="W1567" s="4550"/>
      <c r="X1567" s="4550"/>
      <c r="Y1567" s="4550"/>
      <c r="Z1567" s="4550"/>
      <c r="AA1567" s="4893"/>
      <c r="AB1567" s="4550"/>
      <c r="AC1567" s="5050"/>
      <c r="AD1567" s="5083"/>
      <c r="AE1567" s="5050"/>
      <c r="AF1567" s="4550"/>
      <c r="AG1567" s="4550"/>
    </row>
    <row r="1568" spans="1:33" s="6147" customFormat="1" ht="27.95" customHeight="1">
      <c r="A1568" s="7169"/>
      <c r="B1568" s="7169"/>
      <c r="C1568" s="4981"/>
      <c r="D1568" s="4981"/>
      <c r="E1568" s="4981"/>
      <c r="F1568" s="6572"/>
      <c r="G1568" s="4550"/>
      <c r="H1568" s="7895"/>
      <c r="I1568" s="4550"/>
      <c r="J1568" s="7169"/>
      <c r="K1568" s="4550"/>
      <c r="L1568" s="4550"/>
      <c r="M1568" s="7031"/>
      <c r="N1568" s="4550"/>
      <c r="O1568" s="4983"/>
      <c r="P1568" s="4983"/>
      <c r="Q1568" s="4550"/>
      <c r="R1568" s="4550"/>
      <c r="S1568" s="4550"/>
      <c r="T1568" s="4550"/>
      <c r="U1568" s="4550"/>
      <c r="V1568" s="4550"/>
      <c r="W1568" s="4550"/>
      <c r="X1568" s="4550"/>
      <c r="Y1568" s="4550"/>
      <c r="Z1568" s="4550"/>
      <c r="AA1568" s="4893"/>
      <c r="AB1568" s="4550"/>
      <c r="AC1568" s="5050"/>
      <c r="AD1568" s="5083"/>
      <c r="AE1568" s="5050"/>
      <c r="AF1568" s="4550"/>
      <c r="AG1568" s="4550"/>
    </row>
    <row r="1569" spans="1:33" s="6147" customFormat="1" ht="27.95" customHeight="1">
      <c r="A1569" s="7248"/>
      <c r="B1569" s="4550"/>
      <c r="C1569" s="4981"/>
      <c r="D1569" s="4981"/>
      <c r="E1569" s="4981"/>
      <c r="F1569" s="6572"/>
      <c r="G1569" s="4550"/>
      <c r="H1569" s="7895"/>
      <c r="I1569" s="4550"/>
      <c r="J1569" s="4550"/>
      <c r="K1569" s="4550"/>
      <c r="L1569" s="4550"/>
      <c r="M1569" s="7031"/>
      <c r="N1569" s="4550"/>
      <c r="O1569" s="4983"/>
      <c r="P1569" s="4983"/>
      <c r="Q1569" s="4550"/>
      <c r="R1569" s="4550"/>
      <c r="S1569" s="4550"/>
      <c r="T1569" s="4550"/>
      <c r="U1569" s="4550"/>
      <c r="V1569" s="4550"/>
      <c r="W1569" s="4550"/>
      <c r="X1569" s="4550"/>
      <c r="Y1569" s="4550"/>
      <c r="Z1569" s="4550"/>
      <c r="AA1569" s="4893"/>
      <c r="AB1569" s="4550"/>
      <c r="AC1569" s="5050"/>
      <c r="AD1569" s="5083"/>
      <c r="AE1569" s="5050"/>
      <c r="AF1569" s="4550"/>
      <c r="AG1569" s="4550"/>
    </row>
    <row r="1570" spans="1:33" s="6147" customFormat="1" ht="27.95" customHeight="1">
      <c r="A1570" s="7291"/>
      <c r="B1570" s="4550"/>
      <c r="C1570" s="4981"/>
      <c r="D1570" s="4981"/>
      <c r="E1570" s="4981"/>
      <c r="F1570" s="6572"/>
      <c r="G1570" s="4550"/>
      <c r="H1570" s="7890"/>
      <c r="I1570" s="4550"/>
      <c r="J1570" s="4550"/>
      <c r="K1570" s="4550"/>
      <c r="L1570" s="4550"/>
      <c r="M1570" s="4550"/>
      <c r="N1570" s="4550"/>
      <c r="O1570" s="4983"/>
      <c r="P1570" s="4983"/>
      <c r="Q1570" s="4550"/>
      <c r="R1570" s="4550"/>
      <c r="S1570" s="4550"/>
      <c r="T1570" s="4550"/>
      <c r="U1570" s="4550"/>
      <c r="V1570" s="4550"/>
      <c r="W1570" s="4550"/>
      <c r="X1570" s="4550"/>
      <c r="Y1570" s="4550"/>
      <c r="Z1570" s="4550"/>
      <c r="AA1570" s="4893"/>
      <c r="AB1570" s="4550"/>
      <c r="AC1570" s="5050"/>
      <c r="AD1570" s="5083"/>
      <c r="AE1570" s="5050"/>
      <c r="AF1570" s="4550"/>
      <c r="AG1570" s="4550"/>
    </row>
    <row r="1571" spans="1:33" s="6147" customFormat="1" ht="27.95" customHeight="1">
      <c r="A1571" s="7291"/>
      <c r="B1571" s="4550"/>
      <c r="C1571" s="4981"/>
      <c r="D1571" s="4981"/>
      <c r="E1571" s="4981"/>
      <c r="F1571" s="6572"/>
      <c r="G1571" s="4550"/>
      <c r="H1571" s="7896"/>
      <c r="I1571" s="4550"/>
      <c r="J1571" s="4550"/>
      <c r="K1571" s="4550"/>
      <c r="L1571" s="4550"/>
      <c r="M1571" s="7031"/>
      <c r="N1571" s="4550"/>
      <c r="O1571" s="4983"/>
      <c r="P1571" s="4983"/>
      <c r="Q1571" s="4550"/>
      <c r="R1571" s="4550"/>
      <c r="S1571" s="4550"/>
      <c r="T1571" s="4550"/>
      <c r="U1571" s="4550"/>
      <c r="V1571" s="4550"/>
      <c r="W1571" s="4550"/>
      <c r="X1571" s="4550"/>
      <c r="Y1571" s="4550"/>
      <c r="Z1571" s="4550"/>
      <c r="AA1571" s="4893"/>
      <c r="AB1571" s="4550"/>
      <c r="AC1571" s="5050"/>
      <c r="AD1571" s="5083"/>
      <c r="AE1571" s="5050"/>
      <c r="AF1571" s="4550"/>
      <c r="AG1571" s="4550"/>
    </row>
    <row r="1572" spans="1:33" s="6147" customFormat="1" ht="27.95" customHeight="1">
      <c r="A1572" s="7800"/>
      <c r="B1572" s="4550"/>
      <c r="C1572" s="4981"/>
      <c r="D1572" s="4981"/>
      <c r="E1572" s="4981"/>
      <c r="F1572" s="6572"/>
      <c r="G1572" s="4550"/>
      <c r="H1572" s="7897"/>
      <c r="I1572" s="4550"/>
      <c r="J1572" s="4550"/>
      <c r="K1572" s="4550"/>
      <c r="L1572" s="4550"/>
      <c r="M1572" s="7031"/>
      <c r="N1572" s="4550"/>
      <c r="O1572" s="4983"/>
      <c r="P1572" s="4983"/>
      <c r="Q1572" s="4550"/>
      <c r="R1572" s="4550"/>
      <c r="S1572" s="4550"/>
      <c r="T1572" s="4550"/>
      <c r="U1572" s="4550"/>
      <c r="V1572" s="4550"/>
      <c r="W1572" s="4550"/>
      <c r="X1572" s="4550"/>
      <c r="Y1572" s="4550"/>
      <c r="Z1572" s="4550"/>
      <c r="AA1572" s="4893"/>
      <c r="AB1572" s="4550"/>
      <c r="AC1572" s="5050"/>
      <c r="AD1572" s="5083"/>
      <c r="AE1572" s="5050"/>
      <c r="AF1572" s="4550"/>
      <c r="AG1572" s="4550"/>
    </row>
    <row r="1573" spans="1:33" s="6147" customFormat="1" ht="27.95" customHeight="1">
      <c r="A1573" s="7898"/>
      <c r="B1573" s="9847"/>
      <c r="C1573" s="11486"/>
      <c r="D1573" s="11486"/>
      <c r="E1573" s="11486"/>
      <c r="F1573" s="11512"/>
      <c r="G1573" s="9847"/>
      <c r="H1573" s="12514"/>
      <c r="I1573" s="4550"/>
      <c r="J1573" s="9847"/>
      <c r="K1573" s="9847"/>
      <c r="L1573" s="4550"/>
      <c r="M1573" s="12206"/>
      <c r="N1573" s="4550"/>
      <c r="O1573" s="4983"/>
      <c r="P1573" s="4983"/>
      <c r="Q1573" s="9847"/>
      <c r="R1573" s="4550"/>
      <c r="S1573" s="4550"/>
      <c r="T1573" s="4550"/>
      <c r="U1573" s="4550"/>
      <c r="V1573" s="9847"/>
      <c r="W1573" s="4550"/>
      <c r="X1573" s="9847"/>
      <c r="Y1573" s="4550"/>
      <c r="Z1573" s="4550"/>
      <c r="AA1573" s="11707"/>
      <c r="AB1573" s="4550"/>
      <c r="AC1573" s="11492"/>
      <c r="AD1573" s="5083"/>
      <c r="AE1573" s="11492"/>
      <c r="AF1573" s="4550"/>
      <c r="AG1573" s="4550"/>
    </row>
    <row r="1574" spans="1:33" s="6147" customFormat="1" ht="27.95" customHeight="1">
      <c r="A1574" s="7898"/>
      <c r="B1574" s="11647"/>
      <c r="C1574" s="11487"/>
      <c r="D1574" s="11487"/>
      <c r="E1574" s="11487"/>
      <c r="F1574" s="11514"/>
      <c r="G1574" s="11647"/>
      <c r="H1574" s="12515"/>
      <c r="I1574" s="4550"/>
      <c r="J1574" s="11647"/>
      <c r="K1574" s="11647"/>
      <c r="L1574" s="4550"/>
      <c r="M1574" s="12351"/>
      <c r="N1574" s="4550"/>
      <c r="O1574" s="4983"/>
      <c r="P1574" s="4983"/>
      <c r="Q1574" s="11647"/>
      <c r="R1574" s="4550"/>
      <c r="S1574" s="4550"/>
      <c r="T1574" s="4550"/>
      <c r="U1574" s="4550"/>
      <c r="V1574" s="11647"/>
      <c r="W1574" s="4550"/>
      <c r="X1574" s="11647"/>
      <c r="Y1574" s="4550"/>
      <c r="Z1574" s="4550"/>
      <c r="AA1574" s="11708"/>
      <c r="AB1574" s="4550"/>
      <c r="AC1574" s="11493"/>
      <c r="AD1574" s="5083"/>
      <c r="AE1574" s="11493"/>
      <c r="AF1574" s="4550"/>
      <c r="AG1574" s="4550"/>
    </row>
    <row r="1575" spans="1:33" s="6147" customFormat="1" ht="27.95" customHeight="1">
      <c r="A1575" s="7800"/>
      <c r="B1575" s="4550"/>
      <c r="C1575" s="4981"/>
      <c r="D1575" s="4981"/>
      <c r="E1575" s="4981"/>
      <c r="F1575" s="6572"/>
      <c r="G1575" s="4550"/>
      <c r="H1575" s="7897"/>
      <c r="I1575" s="4550"/>
      <c r="J1575" s="4550"/>
      <c r="K1575" s="4550"/>
      <c r="L1575" s="4550"/>
      <c r="M1575" s="7031"/>
      <c r="N1575" s="4550"/>
      <c r="O1575" s="4983"/>
      <c r="P1575" s="4983"/>
      <c r="Q1575" s="4550"/>
      <c r="R1575" s="4550"/>
      <c r="S1575" s="4550"/>
      <c r="T1575" s="4550"/>
      <c r="U1575" s="4550"/>
      <c r="V1575" s="4550"/>
      <c r="W1575" s="4550"/>
      <c r="X1575" s="4550"/>
      <c r="Y1575" s="4550"/>
      <c r="Z1575" s="4550"/>
      <c r="AA1575" s="4893"/>
      <c r="AB1575" s="4550"/>
      <c r="AC1575" s="5050"/>
      <c r="AD1575" s="5083"/>
      <c r="AE1575" s="5050"/>
      <c r="AF1575" s="4550"/>
      <c r="AG1575" s="4550"/>
    </row>
    <row r="1576" spans="1:33" s="6147" customFormat="1" ht="27.95" customHeight="1">
      <c r="A1576" s="7899"/>
      <c r="B1576" s="4550"/>
      <c r="C1576" s="4981"/>
      <c r="D1576" s="4981"/>
      <c r="E1576" s="4981"/>
      <c r="F1576" s="6572"/>
      <c r="G1576" s="4550"/>
      <c r="H1576" s="7897"/>
      <c r="I1576" s="4550"/>
      <c r="J1576" s="4550"/>
      <c r="K1576" s="4550"/>
      <c r="L1576" s="4550"/>
      <c r="M1576" s="7031"/>
      <c r="N1576" s="4550"/>
      <c r="O1576" s="4983"/>
      <c r="P1576" s="4983"/>
      <c r="Q1576" s="4550"/>
      <c r="R1576" s="4550"/>
      <c r="S1576" s="4550"/>
      <c r="T1576" s="4550"/>
      <c r="U1576" s="4550"/>
      <c r="V1576" s="4550"/>
      <c r="W1576" s="4550"/>
      <c r="X1576" s="4550"/>
      <c r="Y1576" s="4550"/>
      <c r="Z1576" s="4550"/>
      <c r="AA1576" s="4893"/>
      <c r="AB1576" s="4550"/>
      <c r="AC1576" s="5050"/>
      <c r="AD1576" s="5083"/>
      <c r="AE1576" s="5050"/>
      <c r="AF1576" s="4550"/>
      <c r="AG1576" s="4550"/>
    </row>
    <row r="1577" spans="1:33" s="6147" customFormat="1" ht="27.95" customHeight="1">
      <c r="A1577" s="6067"/>
      <c r="B1577" s="4550"/>
      <c r="C1577" s="4981"/>
      <c r="D1577" s="4981"/>
      <c r="E1577" s="4981"/>
      <c r="F1577" s="6572"/>
      <c r="G1577" s="4550"/>
      <c r="H1577" s="7900"/>
      <c r="I1577" s="4550"/>
      <c r="J1577" s="4550"/>
      <c r="K1577" s="4550"/>
      <c r="L1577" s="4550"/>
      <c r="M1577" s="4550"/>
      <c r="N1577" s="4550"/>
      <c r="O1577" s="4983"/>
      <c r="P1577" s="4983"/>
      <c r="Q1577" s="4550"/>
      <c r="R1577" s="4550"/>
      <c r="S1577" s="4550"/>
      <c r="T1577" s="4550"/>
      <c r="U1577" s="4550"/>
      <c r="V1577" s="4550"/>
      <c r="W1577" s="4550"/>
      <c r="X1577" s="4550"/>
      <c r="Y1577" s="4550"/>
      <c r="Z1577" s="4550"/>
      <c r="AA1577" s="4893"/>
      <c r="AB1577" s="4550"/>
      <c r="AC1577" s="5050"/>
      <c r="AD1577" s="5083"/>
      <c r="AE1577" s="5050"/>
      <c r="AF1577" s="4550"/>
      <c r="AG1577" s="4550"/>
    </row>
    <row r="1578" spans="1:33" s="6147" customFormat="1" ht="27.95" customHeight="1">
      <c r="A1578" s="7307"/>
      <c r="B1578" s="7307"/>
      <c r="C1578" s="4981"/>
      <c r="D1578" s="4981"/>
      <c r="E1578" s="4981"/>
      <c r="F1578" s="6572"/>
      <c r="G1578" s="4550"/>
      <c r="H1578" s="7890"/>
      <c r="I1578" s="4550"/>
      <c r="J1578" s="7307"/>
      <c r="K1578" s="4550"/>
      <c r="L1578" s="4550"/>
      <c r="M1578" s="4550"/>
      <c r="N1578" s="4550"/>
      <c r="O1578" s="4983"/>
      <c r="P1578" s="4983"/>
      <c r="Q1578" s="4550"/>
      <c r="R1578" s="4550"/>
      <c r="S1578" s="4550"/>
      <c r="T1578" s="4550"/>
      <c r="U1578" s="4550"/>
      <c r="V1578" s="4550"/>
      <c r="W1578" s="4550"/>
      <c r="X1578" s="4550"/>
      <c r="Y1578" s="4550"/>
      <c r="Z1578" s="4550"/>
      <c r="AA1578" s="4893"/>
      <c r="AB1578" s="4550"/>
      <c r="AC1578" s="5050"/>
      <c r="AD1578" s="5083"/>
      <c r="AE1578" s="5050"/>
      <c r="AF1578" s="4550"/>
      <c r="AG1578" s="4550"/>
    </row>
    <row r="1579" spans="1:33" s="6147" customFormat="1" ht="27.95" customHeight="1">
      <c r="A1579" s="7248"/>
      <c r="B1579" s="4550"/>
      <c r="C1579" s="4981"/>
      <c r="D1579" s="4981"/>
      <c r="E1579" s="4981"/>
      <c r="F1579" s="6572"/>
      <c r="G1579" s="4550"/>
      <c r="H1579" s="7890"/>
      <c r="I1579" s="4550"/>
      <c r="J1579" s="4550"/>
      <c r="K1579" s="4550"/>
      <c r="L1579" s="4550"/>
      <c r="M1579" s="4550"/>
      <c r="N1579" s="4550"/>
      <c r="O1579" s="4983"/>
      <c r="P1579" s="4983"/>
      <c r="Q1579" s="4550"/>
      <c r="R1579" s="4550"/>
      <c r="S1579" s="4550"/>
      <c r="T1579" s="4550"/>
      <c r="U1579" s="4550"/>
      <c r="V1579" s="4550"/>
      <c r="W1579" s="4550"/>
      <c r="X1579" s="4550"/>
      <c r="Y1579" s="4550"/>
      <c r="Z1579" s="4550"/>
      <c r="AA1579" s="4893"/>
      <c r="AB1579" s="4550"/>
      <c r="AC1579" s="5050"/>
      <c r="AD1579" s="5083"/>
      <c r="AE1579" s="5050"/>
      <c r="AF1579" s="4550"/>
      <c r="AG1579" s="4550"/>
    </row>
    <row r="1580" spans="1:33" s="6147" customFormat="1" ht="27.95" customHeight="1">
      <c r="A1580" s="6067"/>
      <c r="B1580" s="4550"/>
      <c r="C1580" s="4981"/>
      <c r="D1580" s="4981"/>
      <c r="E1580" s="4981"/>
      <c r="F1580" s="6572"/>
      <c r="G1580" s="4550"/>
      <c r="H1580" s="7900"/>
      <c r="I1580" s="4550"/>
      <c r="J1580" s="4550"/>
      <c r="K1580" s="4550"/>
      <c r="L1580" s="4550"/>
      <c r="M1580" s="7031"/>
      <c r="N1580" s="4550"/>
      <c r="O1580" s="4983"/>
      <c r="P1580" s="4983"/>
      <c r="Q1580" s="4550"/>
      <c r="R1580" s="4550"/>
      <c r="S1580" s="4550"/>
      <c r="T1580" s="4550"/>
      <c r="U1580" s="4550"/>
      <c r="V1580" s="4550"/>
      <c r="W1580" s="4550"/>
      <c r="X1580" s="4550"/>
      <c r="Y1580" s="4550"/>
      <c r="Z1580" s="4550"/>
      <c r="AA1580" s="4893"/>
      <c r="AB1580" s="4550"/>
      <c r="AC1580" s="5050"/>
      <c r="AD1580" s="5083"/>
      <c r="AE1580" s="5050"/>
      <c r="AF1580" s="4550"/>
      <c r="AG1580" s="4550"/>
    </row>
    <row r="1581" spans="1:33" s="6147" customFormat="1" ht="27.95" customHeight="1">
      <c r="A1581" s="7344"/>
      <c r="B1581" s="4550"/>
      <c r="C1581" s="4981"/>
      <c r="D1581" s="4981"/>
      <c r="E1581" s="4981"/>
      <c r="F1581" s="6572"/>
      <c r="G1581" s="4550"/>
      <c r="H1581" s="7890"/>
      <c r="I1581" s="4550"/>
      <c r="J1581" s="4550"/>
      <c r="K1581" s="4550"/>
      <c r="L1581" s="4550"/>
      <c r="M1581" s="4550"/>
      <c r="N1581" s="4550"/>
      <c r="O1581" s="4983"/>
      <c r="P1581" s="4983"/>
      <c r="Q1581" s="4550"/>
      <c r="R1581" s="4550"/>
      <c r="S1581" s="4550"/>
      <c r="T1581" s="4550"/>
      <c r="U1581" s="4550"/>
      <c r="V1581" s="4550"/>
      <c r="W1581" s="4550"/>
      <c r="X1581" s="4550"/>
      <c r="Y1581" s="4550"/>
      <c r="Z1581" s="4550"/>
      <c r="AA1581" s="4893"/>
      <c r="AB1581" s="4550"/>
      <c r="AC1581" s="5050"/>
      <c r="AD1581" s="5083"/>
      <c r="AE1581" s="5050"/>
      <c r="AF1581" s="4550"/>
      <c r="AG1581" s="4550"/>
    </row>
    <row r="1582" spans="1:33" s="6147" customFormat="1" ht="27.95" customHeight="1">
      <c r="A1582" s="6067"/>
      <c r="B1582" s="4550"/>
      <c r="C1582" s="4981"/>
      <c r="D1582" s="4981"/>
      <c r="E1582" s="4981"/>
      <c r="F1582" s="6572"/>
      <c r="G1582" s="4550"/>
      <c r="H1582" s="7900"/>
      <c r="I1582" s="4550"/>
      <c r="J1582" s="4550"/>
      <c r="K1582" s="4550"/>
      <c r="L1582" s="4550"/>
      <c r="M1582" s="4550"/>
      <c r="N1582" s="4550"/>
      <c r="O1582" s="4983"/>
      <c r="P1582" s="4983"/>
      <c r="Q1582" s="4550"/>
      <c r="R1582" s="4550"/>
      <c r="S1582" s="4550"/>
      <c r="T1582" s="4550"/>
      <c r="U1582" s="4550"/>
      <c r="V1582" s="4550"/>
      <c r="W1582" s="4550"/>
      <c r="X1582" s="4550"/>
      <c r="Y1582" s="4550"/>
      <c r="Z1582" s="4550"/>
      <c r="AA1582" s="4893"/>
      <c r="AB1582" s="4550"/>
      <c r="AC1582" s="5050"/>
      <c r="AD1582" s="5083"/>
      <c r="AE1582" s="5050"/>
      <c r="AF1582" s="4550"/>
      <c r="AG1582" s="4550"/>
    </row>
    <row r="1583" spans="1:33" s="6147" customFormat="1" ht="27.95" customHeight="1">
      <c r="A1583" s="6067"/>
      <c r="B1583" s="4550"/>
      <c r="C1583" s="4981"/>
      <c r="D1583" s="4981"/>
      <c r="E1583" s="4981"/>
      <c r="F1583" s="6572"/>
      <c r="G1583" s="4550"/>
      <c r="H1583" s="7900"/>
      <c r="I1583" s="4550"/>
      <c r="J1583" s="4550"/>
      <c r="K1583" s="4550"/>
      <c r="L1583" s="4550"/>
      <c r="M1583" s="4550"/>
      <c r="N1583" s="4550"/>
      <c r="O1583" s="4983"/>
      <c r="P1583" s="4983"/>
      <c r="Q1583" s="4550"/>
      <c r="R1583" s="4550"/>
      <c r="S1583" s="4550"/>
      <c r="T1583" s="4550"/>
      <c r="U1583" s="4550"/>
      <c r="V1583" s="4550"/>
      <c r="W1583" s="4550"/>
      <c r="X1583" s="4550"/>
      <c r="Y1583" s="4550"/>
      <c r="Z1583" s="4550"/>
      <c r="AA1583" s="4893"/>
      <c r="AB1583" s="4550"/>
      <c r="AC1583" s="5050"/>
      <c r="AD1583" s="5083"/>
      <c r="AE1583" s="5050"/>
      <c r="AF1583" s="4550"/>
      <c r="AG1583" s="4550"/>
    </row>
    <row r="1584" spans="1:33" s="6147" customFormat="1" ht="27.95" customHeight="1">
      <c r="A1584" s="7563"/>
      <c r="B1584" s="4550"/>
      <c r="C1584" s="4981"/>
      <c r="D1584" s="4981"/>
      <c r="E1584" s="4981"/>
      <c r="F1584" s="6572"/>
      <c r="G1584" s="4550"/>
      <c r="H1584" s="7900"/>
      <c r="I1584" s="4550"/>
      <c r="J1584" s="4550"/>
      <c r="K1584" s="4550"/>
      <c r="L1584" s="4550"/>
      <c r="M1584" s="4550"/>
      <c r="N1584" s="4550"/>
      <c r="O1584" s="4983"/>
      <c r="P1584" s="4983"/>
      <c r="Q1584" s="4550"/>
      <c r="R1584" s="4550"/>
      <c r="S1584" s="4550"/>
      <c r="T1584" s="4550"/>
      <c r="U1584" s="4550"/>
      <c r="V1584" s="4550"/>
      <c r="W1584" s="4550"/>
      <c r="X1584" s="4550"/>
      <c r="Y1584" s="4550"/>
      <c r="Z1584" s="4550"/>
      <c r="AA1584" s="4893"/>
      <c r="AB1584" s="4550"/>
      <c r="AC1584" s="5050"/>
      <c r="AD1584" s="5083"/>
      <c r="AE1584" s="5050"/>
      <c r="AF1584" s="4550"/>
      <c r="AG1584" s="4550"/>
    </row>
    <row r="1585" spans="1:33" s="6147" customFormat="1" ht="27.95" customHeight="1">
      <c r="A1585" s="6067"/>
      <c r="B1585" s="9847"/>
      <c r="C1585" s="11486"/>
      <c r="D1585" s="11486"/>
      <c r="E1585" s="11486"/>
      <c r="F1585" s="11512"/>
      <c r="G1585" s="9847"/>
      <c r="H1585" s="12216"/>
      <c r="I1585" s="4550"/>
      <c r="J1585" s="9847"/>
      <c r="K1585" s="9847"/>
      <c r="L1585" s="4550"/>
      <c r="M1585" s="12206"/>
      <c r="N1585" s="4550"/>
      <c r="O1585" s="4983"/>
      <c r="P1585" s="4983"/>
      <c r="Q1585" s="9847"/>
      <c r="R1585" s="4550"/>
      <c r="S1585" s="4550"/>
      <c r="T1585" s="4550"/>
      <c r="U1585" s="4550"/>
      <c r="V1585" s="4550"/>
      <c r="W1585" s="4550"/>
      <c r="X1585" s="4550"/>
      <c r="Y1585" s="4550"/>
      <c r="Z1585" s="4550"/>
      <c r="AA1585" s="11707"/>
      <c r="AB1585" s="4550"/>
      <c r="AC1585" s="11492"/>
      <c r="AD1585" s="5083"/>
      <c r="AE1585" s="11492"/>
      <c r="AF1585" s="4550"/>
      <c r="AG1585" s="4550"/>
    </row>
    <row r="1586" spans="1:33" s="6147" customFormat="1" ht="27.95" customHeight="1">
      <c r="A1586" s="6067"/>
      <c r="B1586" s="11647"/>
      <c r="C1586" s="11487"/>
      <c r="D1586" s="11487"/>
      <c r="E1586" s="11487"/>
      <c r="F1586" s="11514"/>
      <c r="G1586" s="11647"/>
      <c r="H1586" s="12217"/>
      <c r="I1586" s="4550"/>
      <c r="J1586" s="11647"/>
      <c r="K1586" s="11647"/>
      <c r="L1586" s="4550"/>
      <c r="M1586" s="11647"/>
      <c r="N1586" s="4550"/>
      <c r="O1586" s="4983"/>
      <c r="P1586" s="4983"/>
      <c r="Q1586" s="11647"/>
      <c r="R1586" s="4550"/>
      <c r="S1586" s="4550"/>
      <c r="T1586" s="4550"/>
      <c r="U1586" s="4550"/>
      <c r="V1586" s="4550"/>
      <c r="W1586" s="4550"/>
      <c r="X1586" s="4550"/>
      <c r="Y1586" s="4550"/>
      <c r="Z1586" s="4550"/>
      <c r="AA1586" s="11708"/>
      <c r="AB1586" s="4550"/>
      <c r="AC1586" s="11493"/>
      <c r="AD1586" s="5083"/>
      <c r="AE1586" s="11493"/>
      <c r="AF1586" s="4550"/>
      <c r="AG1586" s="4550"/>
    </row>
    <row r="1587" spans="1:33" s="6147" customFormat="1" ht="27.95" customHeight="1">
      <c r="A1587" s="6067"/>
      <c r="B1587" s="4550"/>
      <c r="C1587" s="4981"/>
      <c r="D1587" s="4981"/>
      <c r="E1587" s="4981"/>
      <c r="F1587" s="6572"/>
      <c r="G1587" s="4550"/>
      <c r="H1587" s="7900"/>
      <c r="I1587" s="4550"/>
      <c r="J1587" s="4550"/>
      <c r="K1587" s="4550"/>
      <c r="L1587" s="4550"/>
      <c r="M1587" s="4550"/>
      <c r="N1587" s="4550"/>
      <c r="O1587" s="4983"/>
      <c r="P1587" s="4983"/>
      <c r="Q1587" s="4550"/>
      <c r="R1587" s="4550"/>
      <c r="S1587" s="4550"/>
      <c r="T1587" s="4550"/>
      <c r="U1587" s="4550"/>
      <c r="V1587" s="4550"/>
      <c r="W1587" s="4550"/>
      <c r="X1587" s="4550"/>
      <c r="Y1587" s="4550"/>
      <c r="Z1587" s="4550"/>
      <c r="AA1587" s="4893"/>
      <c r="AB1587" s="4550"/>
      <c r="AC1587" s="5050"/>
      <c r="AD1587" s="5083"/>
      <c r="AE1587" s="5050"/>
      <c r="AF1587" s="4550"/>
      <c r="AG1587" s="4550"/>
    </row>
    <row r="1588" spans="1:33" s="6147" customFormat="1" ht="27.95" customHeight="1">
      <c r="A1588" s="6067"/>
      <c r="B1588" s="9847"/>
      <c r="C1588" s="11486"/>
      <c r="D1588" s="11486"/>
      <c r="E1588" s="11486"/>
      <c r="F1588" s="11512"/>
      <c r="G1588" s="9847"/>
      <c r="H1588" s="12216"/>
      <c r="I1588" s="4550"/>
      <c r="J1588" s="9847"/>
      <c r="K1588" s="9847"/>
      <c r="L1588" s="4550"/>
      <c r="M1588" s="12206"/>
      <c r="N1588" s="4550"/>
      <c r="O1588" s="4983"/>
      <c r="P1588" s="4983"/>
      <c r="Q1588" s="9847"/>
      <c r="R1588" s="4550"/>
      <c r="S1588" s="4550"/>
      <c r="T1588" s="4550"/>
      <c r="U1588" s="4550"/>
      <c r="V1588" s="4550"/>
      <c r="W1588" s="4550"/>
      <c r="X1588" s="4550"/>
      <c r="Y1588" s="4550"/>
      <c r="Z1588" s="4550"/>
      <c r="AA1588" s="11707"/>
      <c r="AB1588" s="4550"/>
      <c r="AC1588" s="11492"/>
      <c r="AD1588" s="5083"/>
      <c r="AE1588" s="11492"/>
      <c r="AF1588" s="4550"/>
      <c r="AG1588" s="4550"/>
    </row>
    <row r="1589" spans="1:33" s="6147" customFormat="1" ht="27.95" customHeight="1">
      <c r="A1589" s="6067"/>
      <c r="B1589" s="11647"/>
      <c r="C1589" s="11487"/>
      <c r="D1589" s="11487"/>
      <c r="E1589" s="11487"/>
      <c r="F1589" s="11514"/>
      <c r="G1589" s="11647"/>
      <c r="H1589" s="12217"/>
      <c r="I1589" s="4550"/>
      <c r="J1589" s="11647"/>
      <c r="K1589" s="11647"/>
      <c r="L1589" s="4550"/>
      <c r="M1589" s="11647"/>
      <c r="N1589" s="4550"/>
      <c r="O1589" s="4983"/>
      <c r="P1589" s="4983"/>
      <c r="Q1589" s="11647"/>
      <c r="R1589" s="4550"/>
      <c r="S1589" s="4550"/>
      <c r="T1589" s="4550"/>
      <c r="U1589" s="4550"/>
      <c r="V1589" s="4550"/>
      <c r="W1589" s="4550"/>
      <c r="X1589" s="4550"/>
      <c r="Y1589" s="4550"/>
      <c r="Z1589" s="4550"/>
      <c r="AA1589" s="11708"/>
      <c r="AB1589" s="4550"/>
      <c r="AC1589" s="11493"/>
      <c r="AD1589" s="5083"/>
      <c r="AE1589" s="11493"/>
      <c r="AF1589" s="4550"/>
      <c r="AG1589" s="4550"/>
    </row>
    <row r="1590" spans="1:33" s="6147" customFormat="1" ht="27.95" customHeight="1">
      <c r="A1590" s="7220"/>
      <c r="B1590" s="9847"/>
      <c r="C1590" s="11486"/>
      <c r="D1590" s="11486"/>
      <c r="E1590" s="11486"/>
      <c r="F1590" s="11512"/>
      <c r="G1590" s="9847"/>
      <c r="H1590" s="12505"/>
      <c r="I1590" s="4550"/>
      <c r="J1590" s="9847"/>
      <c r="K1590" s="9847"/>
      <c r="L1590" s="4550"/>
      <c r="M1590" s="12206"/>
      <c r="N1590" s="4550"/>
      <c r="O1590" s="4983"/>
      <c r="P1590" s="4983"/>
      <c r="Q1590" s="9847"/>
      <c r="R1590" s="4550"/>
      <c r="S1590" s="4550"/>
      <c r="T1590" s="4550"/>
      <c r="U1590" s="4550"/>
      <c r="V1590" s="9847"/>
      <c r="W1590" s="4550"/>
      <c r="X1590" s="9847"/>
      <c r="Y1590" s="4550"/>
      <c r="Z1590" s="4550"/>
      <c r="AA1590" s="11707"/>
      <c r="AB1590" s="4550"/>
      <c r="AC1590" s="11492"/>
      <c r="AD1590" s="5083"/>
      <c r="AE1590" s="11492"/>
      <c r="AF1590" s="4550"/>
      <c r="AG1590" s="4550"/>
    </row>
    <row r="1591" spans="1:33" s="6147" customFormat="1" ht="27.95" customHeight="1">
      <c r="A1591" s="6067"/>
      <c r="B1591" s="11647"/>
      <c r="C1591" s="11487"/>
      <c r="D1591" s="11487"/>
      <c r="E1591" s="11487"/>
      <c r="F1591" s="11514"/>
      <c r="G1591" s="11647"/>
      <c r="H1591" s="12506"/>
      <c r="I1591" s="4550"/>
      <c r="J1591" s="11647"/>
      <c r="K1591" s="11647"/>
      <c r="L1591" s="4550"/>
      <c r="M1591" s="11647"/>
      <c r="N1591" s="4550"/>
      <c r="O1591" s="4983"/>
      <c r="P1591" s="4983"/>
      <c r="Q1591" s="11647"/>
      <c r="R1591" s="4550"/>
      <c r="S1591" s="4550"/>
      <c r="T1591" s="4550"/>
      <c r="U1591" s="4550"/>
      <c r="V1591" s="11647"/>
      <c r="W1591" s="4550"/>
      <c r="X1591" s="11647"/>
      <c r="Y1591" s="4550"/>
      <c r="Z1591" s="4550"/>
      <c r="AA1591" s="11708"/>
      <c r="AB1591" s="4550"/>
      <c r="AC1591" s="11493"/>
      <c r="AD1591" s="5083"/>
      <c r="AE1591" s="11493"/>
      <c r="AF1591" s="4550"/>
      <c r="AG1591" s="4550"/>
    </row>
    <row r="1592" spans="1:33" s="6147" customFormat="1" ht="27.95" customHeight="1">
      <c r="A1592" s="6067"/>
      <c r="B1592" s="4550"/>
      <c r="C1592" s="4981"/>
      <c r="D1592" s="4981"/>
      <c r="E1592" s="4981"/>
      <c r="F1592" s="6572"/>
      <c r="G1592" s="4550"/>
      <c r="H1592" s="7900"/>
      <c r="I1592" s="4550"/>
      <c r="J1592" s="4550"/>
      <c r="K1592" s="4550"/>
      <c r="L1592" s="4550"/>
      <c r="M1592" s="4550"/>
      <c r="N1592" s="4550"/>
      <c r="O1592" s="4983"/>
      <c r="P1592" s="4983"/>
      <c r="Q1592" s="4550"/>
      <c r="R1592" s="4550"/>
      <c r="S1592" s="4550"/>
      <c r="T1592" s="4550"/>
      <c r="U1592" s="4550"/>
      <c r="V1592" s="4550"/>
      <c r="W1592" s="4550"/>
      <c r="X1592" s="4550"/>
      <c r="Y1592" s="4550"/>
      <c r="Z1592" s="4550"/>
      <c r="AA1592" s="4893"/>
      <c r="AB1592" s="4550"/>
      <c r="AC1592" s="5050"/>
      <c r="AD1592" s="5083"/>
      <c r="AE1592" s="5050"/>
      <c r="AF1592" s="4550"/>
      <c r="AG1592" s="4550"/>
    </row>
    <row r="1593" spans="1:33" s="6147" customFormat="1" ht="27.95" customHeight="1">
      <c r="A1593" s="6067"/>
      <c r="B1593" s="9847"/>
      <c r="C1593" s="11486"/>
      <c r="D1593" s="11486"/>
      <c r="E1593" s="11486"/>
      <c r="F1593" s="11512"/>
      <c r="G1593" s="9847"/>
      <c r="H1593" s="12216"/>
      <c r="I1593" s="4550"/>
      <c r="J1593" s="9847"/>
      <c r="K1593" s="9847"/>
      <c r="L1593" s="4550"/>
      <c r="M1593" s="12206"/>
      <c r="N1593" s="4550"/>
      <c r="O1593" s="4983"/>
      <c r="P1593" s="4983"/>
      <c r="Q1593" s="9847"/>
      <c r="R1593" s="4550"/>
      <c r="S1593" s="4550"/>
      <c r="T1593" s="4550"/>
      <c r="U1593" s="4550"/>
      <c r="V1593" s="4550"/>
      <c r="W1593" s="4550"/>
      <c r="X1593" s="4550"/>
      <c r="Y1593" s="4550"/>
      <c r="Z1593" s="4550"/>
      <c r="AA1593" s="11707"/>
      <c r="AB1593" s="4550"/>
      <c r="AC1593" s="11492"/>
      <c r="AD1593" s="5083"/>
      <c r="AE1593" s="11492"/>
      <c r="AF1593" s="4550"/>
      <c r="AG1593" s="4550"/>
    </row>
    <row r="1594" spans="1:33" s="6147" customFormat="1" ht="27.95" customHeight="1">
      <c r="A1594" s="6067"/>
      <c r="B1594" s="11647"/>
      <c r="C1594" s="11487"/>
      <c r="D1594" s="11487"/>
      <c r="E1594" s="11487"/>
      <c r="F1594" s="11514"/>
      <c r="G1594" s="11647"/>
      <c r="H1594" s="12217"/>
      <c r="I1594" s="4550"/>
      <c r="J1594" s="11647"/>
      <c r="K1594" s="11647"/>
      <c r="L1594" s="4550"/>
      <c r="M1594" s="11647"/>
      <c r="N1594" s="4550"/>
      <c r="O1594" s="4983"/>
      <c r="P1594" s="4983"/>
      <c r="Q1594" s="11647"/>
      <c r="R1594" s="4550"/>
      <c r="S1594" s="4550"/>
      <c r="T1594" s="4550"/>
      <c r="U1594" s="4550"/>
      <c r="V1594" s="4550"/>
      <c r="W1594" s="4550"/>
      <c r="X1594" s="4550"/>
      <c r="Y1594" s="4550"/>
      <c r="Z1594" s="4550"/>
      <c r="AA1594" s="11708"/>
      <c r="AB1594" s="4550"/>
      <c r="AC1594" s="11493"/>
      <c r="AD1594" s="5083"/>
      <c r="AE1594" s="11493"/>
      <c r="AF1594" s="4550"/>
      <c r="AG1594" s="4550"/>
    </row>
    <row r="1595" spans="1:33" s="6147" customFormat="1" ht="27.95" customHeight="1">
      <c r="A1595" s="6067"/>
      <c r="B1595" s="4550"/>
      <c r="C1595" s="4981"/>
      <c r="D1595" s="4981"/>
      <c r="E1595" s="4981"/>
      <c r="F1595" s="6572"/>
      <c r="G1595" s="4550"/>
      <c r="H1595" s="7890"/>
      <c r="I1595" s="4550"/>
      <c r="J1595" s="4550"/>
      <c r="K1595" s="4550"/>
      <c r="L1595" s="4550"/>
      <c r="M1595" s="7031"/>
      <c r="N1595" s="4550"/>
      <c r="O1595" s="4983"/>
      <c r="P1595" s="4983"/>
      <c r="Q1595" s="4550"/>
      <c r="R1595" s="4550"/>
      <c r="S1595" s="4550"/>
      <c r="T1595" s="4550"/>
      <c r="U1595" s="4550"/>
      <c r="V1595" s="4550"/>
      <c r="W1595" s="4550"/>
      <c r="X1595" s="4550"/>
      <c r="Y1595" s="4550"/>
      <c r="Z1595" s="4550"/>
      <c r="AA1595" s="4893"/>
      <c r="AB1595" s="4550"/>
      <c r="AC1595" s="5050"/>
      <c r="AD1595" s="5083"/>
      <c r="AE1595" s="5050"/>
      <c r="AF1595" s="4550"/>
      <c r="AG1595" s="4550"/>
    </row>
    <row r="1596" spans="1:33" s="6147" customFormat="1" ht="27.95" customHeight="1">
      <c r="A1596" s="6067"/>
      <c r="B1596" s="9847"/>
      <c r="C1596" s="11486"/>
      <c r="D1596" s="11486"/>
      <c r="E1596" s="11486"/>
      <c r="F1596" s="11512"/>
      <c r="G1596" s="9847"/>
      <c r="H1596" s="12216"/>
      <c r="I1596" s="4550"/>
      <c r="J1596" s="9847"/>
      <c r="K1596" s="9847"/>
      <c r="L1596" s="4550"/>
      <c r="M1596" s="12206"/>
      <c r="N1596" s="4550"/>
      <c r="O1596" s="4983"/>
      <c r="P1596" s="4983"/>
      <c r="Q1596" s="9847"/>
      <c r="R1596" s="4550"/>
      <c r="S1596" s="4550"/>
      <c r="T1596" s="4550"/>
      <c r="U1596" s="4550"/>
      <c r="V1596" s="4550"/>
      <c r="W1596" s="4550"/>
      <c r="X1596" s="4550"/>
      <c r="Y1596" s="4550"/>
      <c r="Z1596" s="4550"/>
      <c r="AA1596" s="11707"/>
      <c r="AB1596" s="4550"/>
      <c r="AC1596" s="11492"/>
      <c r="AD1596" s="5083"/>
      <c r="AE1596" s="11492"/>
      <c r="AF1596" s="4550"/>
      <c r="AG1596" s="4550"/>
    </row>
    <row r="1597" spans="1:33" s="6147" customFormat="1" ht="27.95" customHeight="1">
      <c r="A1597" s="6067"/>
      <c r="B1597" s="11647"/>
      <c r="C1597" s="11487"/>
      <c r="D1597" s="11487"/>
      <c r="E1597" s="11487"/>
      <c r="F1597" s="11514"/>
      <c r="G1597" s="11647"/>
      <c r="H1597" s="12217"/>
      <c r="I1597" s="4550"/>
      <c r="J1597" s="11647"/>
      <c r="K1597" s="11647"/>
      <c r="L1597" s="4550"/>
      <c r="M1597" s="11647"/>
      <c r="N1597" s="4550"/>
      <c r="O1597" s="4983"/>
      <c r="P1597" s="4983"/>
      <c r="Q1597" s="11647"/>
      <c r="R1597" s="4550"/>
      <c r="S1597" s="4550"/>
      <c r="T1597" s="4550"/>
      <c r="U1597" s="4550"/>
      <c r="V1597" s="4550"/>
      <c r="W1597" s="4550"/>
      <c r="X1597" s="4550"/>
      <c r="Y1597" s="4550"/>
      <c r="Z1597" s="4550"/>
      <c r="AA1597" s="11708"/>
      <c r="AB1597" s="4550"/>
      <c r="AC1597" s="11493"/>
      <c r="AD1597" s="5083"/>
      <c r="AE1597" s="11493"/>
      <c r="AF1597" s="4550"/>
      <c r="AG1597" s="4550"/>
    </row>
    <row r="1598" spans="1:33" s="6147" customFormat="1" ht="27.95" customHeight="1">
      <c r="A1598" s="6067"/>
      <c r="B1598" s="4550"/>
      <c r="C1598" s="4981"/>
      <c r="D1598" s="4981"/>
      <c r="E1598" s="4981"/>
      <c r="F1598" s="6572"/>
      <c r="G1598" s="4550"/>
      <c r="H1598" s="7900"/>
      <c r="I1598" s="4550"/>
      <c r="J1598" s="4550"/>
      <c r="K1598" s="4550"/>
      <c r="L1598" s="4550"/>
      <c r="M1598" s="4550"/>
      <c r="N1598" s="4550"/>
      <c r="O1598" s="4983"/>
      <c r="P1598" s="4983"/>
      <c r="Q1598" s="4550"/>
      <c r="R1598" s="4550"/>
      <c r="S1598" s="4550"/>
      <c r="T1598" s="4550"/>
      <c r="U1598" s="4550"/>
      <c r="V1598" s="4550"/>
      <c r="W1598" s="4550"/>
      <c r="X1598" s="4550"/>
      <c r="Y1598" s="4550"/>
      <c r="Z1598" s="4550"/>
      <c r="AA1598" s="4893"/>
      <c r="AB1598" s="4550"/>
      <c r="AC1598" s="5050"/>
      <c r="AD1598" s="5083"/>
      <c r="AE1598" s="5050"/>
      <c r="AF1598" s="4550"/>
      <c r="AG1598" s="4550"/>
    </row>
    <row r="1599" spans="1:33" s="6147" customFormat="1" ht="27.95" customHeight="1">
      <c r="A1599" s="6067"/>
      <c r="B1599" s="4550"/>
      <c r="C1599" s="4981"/>
      <c r="D1599" s="4981"/>
      <c r="E1599" s="4981"/>
      <c r="F1599" s="6572"/>
      <c r="G1599" s="4550"/>
      <c r="H1599" s="7900"/>
      <c r="I1599" s="4550"/>
      <c r="J1599" s="4550"/>
      <c r="K1599" s="4550"/>
      <c r="L1599" s="4550"/>
      <c r="M1599" s="4550"/>
      <c r="N1599" s="4550"/>
      <c r="O1599" s="4983"/>
      <c r="P1599" s="4983"/>
      <c r="Q1599" s="4550"/>
      <c r="R1599" s="4550"/>
      <c r="S1599" s="4550"/>
      <c r="T1599" s="4550"/>
      <c r="U1599" s="4550"/>
      <c r="V1599" s="4550"/>
      <c r="W1599" s="4550"/>
      <c r="X1599" s="4550"/>
      <c r="Y1599" s="4550"/>
      <c r="Z1599" s="4550"/>
      <c r="AA1599" s="4893"/>
      <c r="AB1599" s="4550"/>
      <c r="AC1599" s="5050"/>
      <c r="AD1599" s="5083"/>
      <c r="AE1599" s="5050"/>
      <c r="AF1599" s="4550"/>
      <c r="AG1599" s="4550"/>
    </row>
    <row r="1600" spans="1:33" s="6147" customFormat="1" ht="27.95" customHeight="1">
      <c r="A1600" s="6067"/>
      <c r="B1600" s="9847"/>
      <c r="C1600" s="11486"/>
      <c r="D1600" s="11486"/>
      <c r="E1600" s="11486"/>
      <c r="F1600" s="11512"/>
      <c r="G1600" s="9847"/>
      <c r="H1600" s="12216"/>
      <c r="I1600" s="4550"/>
      <c r="J1600" s="9847"/>
      <c r="K1600" s="9847"/>
      <c r="L1600" s="4550"/>
      <c r="M1600" s="12206"/>
      <c r="N1600" s="4550"/>
      <c r="O1600" s="4983"/>
      <c r="P1600" s="4983"/>
      <c r="Q1600" s="9847"/>
      <c r="R1600" s="4550"/>
      <c r="S1600" s="4550"/>
      <c r="T1600" s="4550"/>
      <c r="U1600" s="4550"/>
      <c r="V1600" s="9847"/>
      <c r="W1600" s="4550"/>
      <c r="X1600" s="9847"/>
      <c r="Y1600" s="4550"/>
      <c r="Z1600" s="4550"/>
      <c r="AA1600" s="11707"/>
      <c r="AB1600" s="4550"/>
      <c r="AC1600" s="11492"/>
      <c r="AD1600" s="5083"/>
      <c r="AE1600" s="11492"/>
      <c r="AF1600" s="4550"/>
      <c r="AG1600" s="4550"/>
    </row>
    <row r="1601" spans="1:33" s="6147" customFormat="1" ht="27.95" customHeight="1">
      <c r="A1601" s="6067"/>
      <c r="B1601" s="11687"/>
      <c r="C1601" s="12340"/>
      <c r="D1601" s="12340"/>
      <c r="E1601" s="12340"/>
      <c r="F1601" s="11513"/>
      <c r="G1601" s="11687"/>
      <c r="H1601" s="12504"/>
      <c r="I1601" s="4550"/>
      <c r="J1601" s="11687"/>
      <c r="K1601" s="11687"/>
      <c r="L1601" s="7901"/>
      <c r="M1601" s="11687"/>
      <c r="N1601" s="4550"/>
      <c r="O1601" s="4983"/>
      <c r="P1601" s="4983"/>
      <c r="Q1601" s="11687"/>
      <c r="R1601" s="4550"/>
      <c r="S1601" s="4550"/>
      <c r="T1601" s="4550"/>
      <c r="U1601" s="4550"/>
      <c r="V1601" s="11687"/>
      <c r="W1601" s="4550"/>
      <c r="X1601" s="11687"/>
      <c r="Y1601" s="4550"/>
      <c r="Z1601" s="4550"/>
      <c r="AA1601" s="12334"/>
      <c r="AB1601" s="4550"/>
      <c r="AC1601" s="11578"/>
      <c r="AD1601" s="5083"/>
      <c r="AE1601" s="11578"/>
      <c r="AF1601" s="4550"/>
      <c r="AG1601" s="4550"/>
    </row>
    <row r="1602" spans="1:33" s="6147" customFormat="1" ht="27.95" customHeight="1">
      <c r="A1602" s="7902"/>
      <c r="B1602" s="11647"/>
      <c r="C1602" s="11487"/>
      <c r="D1602" s="11487"/>
      <c r="E1602" s="11487"/>
      <c r="F1602" s="11514"/>
      <c r="G1602" s="11647"/>
      <c r="H1602" s="12217"/>
      <c r="I1602" s="4550"/>
      <c r="J1602" s="11647"/>
      <c r="K1602" s="11647"/>
      <c r="L1602" s="4550"/>
      <c r="M1602" s="11647"/>
      <c r="N1602" s="4550"/>
      <c r="O1602" s="4983"/>
      <c r="P1602" s="4983"/>
      <c r="Q1602" s="11647"/>
      <c r="R1602" s="4550"/>
      <c r="S1602" s="4550"/>
      <c r="T1602" s="4550"/>
      <c r="U1602" s="4550"/>
      <c r="V1602" s="11647"/>
      <c r="W1602" s="4550"/>
      <c r="X1602" s="11647"/>
      <c r="Y1602" s="4550"/>
      <c r="Z1602" s="4550"/>
      <c r="AA1602" s="11708"/>
      <c r="AB1602" s="4550"/>
      <c r="AC1602" s="11493"/>
      <c r="AD1602" s="5083"/>
      <c r="AE1602" s="11493"/>
      <c r="AF1602" s="4550"/>
      <c r="AG1602" s="4550"/>
    </row>
    <row r="1603" spans="1:33" s="6147" customFormat="1" ht="27.95" customHeight="1">
      <c r="A1603" s="7248"/>
      <c r="B1603" s="4550"/>
      <c r="C1603" s="4981"/>
      <c r="D1603" s="4981"/>
      <c r="E1603" s="4981"/>
      <c r="F1603" s="6572"/>
      <c r="G1603" s="4550"/>
      <c r="H1603" s="7900"/>
      <c r="I1603" s="4550"/>
      <c r="J1603" s="4550"/>
      <c r="K1603" s="4550"/>
      <c r="L1603" s="4550"/>
      <c r="M1603" s="4550"/>
      <c r="N1603" s="4550"/>
      <c r="O1603" s="4983"/>
      <c r="P1603" s="4983"/>
      <c r="Q1603" s="4550"/>
      <c r="R1603" s="4550"/>
      <c r="S1603" s="4550"/>
      <c r="T1603" s="4550"/>
      <c r="U1603" s="4550"/>
      <c r="V1603" s="4550"/>
      <c r="W1603" s="4550"/>
      <c r="X1603" s="4550"/>
      <c r="Y1603" s="4550"/>
      <c r="Z1603" s="4550"/>
      <c r="AA1603" s="4893"/>
      <c r="AB1603" s="4550"/>
      <c r="AC1603" s="5050"/>
      <c r="AD1603" s="5083"/>
      <c r="AE1603" s="5050"/>
      <c r="AF1603" s="4550"/>
      <c r="AG1603" s="4550"/>
    </row>
    <row r="1604" spans="1:33" s="6147" customFormat="1" ht="27.95" customHeight="1">
      <c r="A1604" s="7599"/>
      <c r="B1604" s="4550"/>
      <c r="C1604" s="4981"/>
      <c r="D1604" s="4981"/>
      <c r="E1604" s="4981"/>
      <c r="F1604" s="6572"/>
      <c r="G1604" s="4550"/>
      <c r="H1604" s="7900"/>
      <c r="I1604" s="4550"/>
      <c r="J1604" s="4550"/>
      <c r="K1604" s="4550"/>
      <c r="L1604" s="4550"/>
      <c r="M1604" s="4550"/>
      <c r="N1604" s="4550"/>
      <c r="O1604" s="4983"/>
      <c r="P1604" s="4983"/>
      <c r="Q1604" s="4550"/>
      <c r="R1604" s="4550"/>
      <c r="S1604" s="4550"/>
      <c r="T1604" s="4550"/>
      <c r="U1604" s="4550"/>
      <c r="V1604" s="4550"/>
      <c r="W1604" s="4550"/>
      <c r="X1604" s="4550"/>
      <c r="Y1604" s="4550"/>
      <c r="Z1604" s="4550"/>
      <c r="AA1604" s="4893"/>
      <c r="AB1604" s="4550"/>
      <c r="AC1604" s="5050"/>
      <c r="AD1604" s="5083"/>
      <c r="AE1604" s="5050"/>
      <c r="AF1604" s="4550"/>
      <c r="AG1604" s="4550"/>
    </row>
    <row r="1605" spans="1:33" s="6147" customFormat="1" ht="27.95" customHeight="1">
      <c r="A1605" s="7248"/>
      <c r="B1605" s="4550"/>
      <c r="C1605" s="4981"/>
      <c r="D1605" s="4981"/>
      <c r="E1605" s="4981"/>
      <c r="F1605" s="6572"/>
      <c r="G1605" s="4550"/>
      <c r="H1605" s="7903"/>
      <c r="I1605" s="4550"/>
      <c r="J1605" s="4550"/>
      <c r="K1605" s="4550"/>
      <c r="L1605" s="4550"/>
      <c r="M1605" s="7031"/>
      <c r="N1605" s="4550"/>
      <c r="O1605" s="4983"/>
      <c r="P1605" s="4983"/>
      <c r="Q1605" s="4550"/>
      <c r="R1605" s="4550"/>
      <c r="S1605" s="4550"/>
      <c r="T1605" s="4550"/>
      <c r="U1605" s="4550"/>
      <c r="V1605" s="4550"/>
      <c r="W1605" s="4550"/>
      <c r="X1605" s="4550"/>
      <c r="Y1605" s="4550"/>
      <c r="Z1605" s="4550"/>
      <c r="AA1605" s="4893"/>
      <c r="AB1605" s="4550"/>
      <c r="AC1605" s="5050"/>
      <c r="AD1605" s="5083"/>
      <c r="AE1605" s="5050"/>
      <c r="AF1605" s="4550"/>
      <c r="AG1605" s="4550"/>
    </row>
    <row r="1606" spans="1:33" s="6147" customFormat="1" ht="27.95" customHeight="1">
      <c r="A1606" s="7317"/>
      <c r="B1606" s="4550"/>
      <c r="C1606" s="4981"/>
      <c r="D1606" s="4981"/>
      <c r="E1606" s="4981"/>
      <c r="F1606" s="6572"/>
      <c r="G1606" s="4550"/>
      <c r="H1606" s="7903"/>
      <c r="I1606" s="4550"/>
      <c r="J1606" s="4550"/>
      <c r="K1606" s="4550"/>
      <c r="L1606" s="4550"/>
      <c r="M1606" s="7031"/>
      <c r="N1606" s="4550"/>
      <c r="O1606" s="4983"/>
      <c r="P1606" s="4983"/>
      <c r="Q1606" s="4550"/>
      <c r="R1606" s="4550"/>
      <c r="S1606" s="4550"/>
      <c r="T1606" s="4550"/>
      <c r="U1606" s="4550"/>
      <c r="V1606" s="4550"/>
      <c r="W1606" s="4550"/>
      <c r="X1606" s="4550"/>
      <c r="Y1606" s="4550"/>
      <c r="Z1606" s="4550"/>
      <c r="AA1606" s="4893"/>
      <c r="AB1606" s="4550"/>
      <c r="AC1606" s="5050"/>
      <c r="AD1606" s="5083"/>
      <c r="AE1606" s="5050"/>
      <c r="AF1606" s="4550"/>
      <c r="AG1606" s="4550"/>
    </row>
    <row r="1607" spans="1:33" s="6147" customFormat="1" ht="27.95" customHeight="1">
      <c r="A1607" s="7904"/>
      <c r="B1607" s="4550"/>
      <c r="C1607" s="4981"/>
      <c r="D1607" s="4981"/>
      <c r="E1607" s="4981"/>
      <c r="F1607" s="6572"/>
      <c r="G1607" s="4550"/>
      <c r="H1607" s="7838"/>
      <c r="I1607" s="4550"/>
      <c r="J1607" s="4550"/>
      <c r="K1607" s="4550"/>
      <c r="L1607" s="4550"/>
      <c r="M1607" s="7031"/>
      <c r="N1607" s="4550"/>
      <c r="O1607" s="4983"/>
      <c r="P1607" s="4983"/>
      <c r="Q1607" s="4550"/>
      <c r="R1607" s="4550"/>
      <c r="S1607" s="4550"/>
      <c r="T1607" s="4550"/>
      <c r="U1607" s="4550"/>
      <c r="V1607" s="4550"/>
      <c r="W1607" s="4550"/>
      <c r="X1607" s="4550"/>
      <c r="Y1607" s="4550"/>
      <c r="Z1607" s="4550"/>
      <c r="AA1607" s="4893"/>
      <c r="AB1607" s="4550"/>
      <c r="AC1607" s="5050"/>
      <c r="AD1607" s="5083"/>
      <c r="AE1607" s="5050"/>
      <c r="AF1607" s="4550"/>
      <c r="AG1607" s="4550"/>
    </row>
    <row r="1608" spans="1:33" s="6147" customFormat="1" ht="27.95" customHeight="1">
      <c r="A1608" s="7904"/>
      <c r="B1608" s="4550"/>
      <c r="C1608" s="4981"/>
      <c r="D1608" s="4981"/>
      <c r="E1608" s="4981"/>
      <c r="F1608" s="6572"/>
      <c r="G1608" s="4550"/>
      <c r="H1608" s="7903"/>
      <c r="I1608" s="4550"/>
      <c r="J1608" s="4550"/>
      <c r="K1608" s="4550"/>
      <c r="L1608" s="4550"/>
      <c r="M1608" s="7031"/>
      <c r="N1608" s="4550"/>
      <c r="O1608" s="4983"/>
      <c r="P1608" s="4983"/>
      <c r="Q1608" s="4550"/>
      <c r="R1608" s="4550"/>
      <c r="S1608" s="4550"/>
      <c r="T1608" s="4550"/>
      <c r="U1608" s="4550"/>
      <c r="V1608" s="4550"/>
      <c r="W1608" s="4550"/>
      <c r="X1608" s="4550"/>
      <c r="Y1608" s="4550"/>
      <c r="Z1608" s="4550"/>
      <c r="AA1608" s="4893"/>
      <c r="AB1608" s="4550"/>
      <c r="AC1608" s="5050"/>
      <c r="AD1608" s="5083"/>
      <c r="AE1608" s="5050"/>
      <c r="AF1608" s="4550"/>
      <c r="AG1608" s="4550"/>
    </row>
    <row r="1609" spans="1:33" s="6147" customFormat="1" ht="27.95" customHeight="1">
      <c r="A1609" s="7307"/>
      <c r="B1609" s="7307"/>
      <c r="C1609" s="4981"/>
      <c r="D1609" s="4981"/>
      <c r="E1609" s="4981"/>
      <c r="F1609" s="6572"/>
      <c r="G1609" s="4550"/>
      <c r="H1609" s="7903"/>
      <c r="I1609" s="4550"/>
      <c r="J1609" s="7307"/>
      <c r="K1609" s="4550"/>
      <c r="L1609" s="4550"/>
      <c r="M1609" s="7031"/>
      <c r="N1609" s="4550"/>
      <c r="O1609" s="4983"/>
      <c r="P1609" s="4983"/>
      <c r="Q1609" s="4550"/>
      <c r="R1609" s="4550"/>
      <c r="S1609" s="4550"/>
      <c r="T1609" s="4550"/>
      <c r="U1609" s="4550"/>
      <c r="V1609" s="4550"/>
      <c r="W1609" s="4550"/>
      <c r="X1609" s="4550"/>
      <c r="Y1609" s="4550"/>
      <c r="Z1609" s="4550"/>
      <c r="AA1609" s="4893"/>
      <c r="AB1609" s="4550"/>
      <c r="AC1609" s="5050"/>
      <c r="AD1609" s="5083"/>
      <c r="AE1609" s="5050"/>
      <c r="AF1609" s="4550"/>
      <c r="AG1609" s="4550"/>
    </row>
    <row r="1610" spans="1:33" s="6147" customFormat="1" ht="27.95" customHeight="1">
      <c r="A1610" s="7578"/>
      <c r="B1610" s="4550"/>
      <c r="C1610" s="4981"/>
      <c r="D1610" s="4981"/>
      <c r="E1610" s="4981"/>
      <c r="F1610" s="6572"/>
      <c r="G1610" s="4550"/>
      <c r="H1610" s="7903"/>
      <c r="I1610" s="4550"/>
      <c r="J1610" s="4550"/>
      <c r="K1610" s="4550"/>
      <c r="L1610" s="4550"/>
      <c r="M1610" s="7031"/>
      <c r="N1610" s="4550"/>
      <c r="O1610" s="4983"/>
      <c r="P1610" s="4983"/>
      <c r="Q1610" s="4550"/>
      <c r="R1610" s="4550"/>
      <c r="S1610" s="4550"/>
      <c r="T1610" s="4550"/>
      <c r="U1610" s="4550"/>
      <c r="V1610" s="4550"/>
      <c r="W1610" s="4550"/>
      <c r="X1610" s="4550"/>
      <c r="Y1610" s="4550"/>
      <c r="Z1610" s="4550"/>
      <c r="AA1610" s="4893"/>
      <c r="AB1610" s="4550"/>
      <c r="AC1610" s="5050"/>
      <c r="AD1610" s="5083"/>
      <c r="AE1610" s="5050"/>
      <c r="AF1610" s="4550"/>
      <c r="AG1610" s="4550"/>
    </row>
    <row r="1611" spans="1:33" s="6147" customFormat="1" ht="27.95" customHeight="1">
      <c r="A1611" s="7307"/>
      <c r="B1611" s="7307"/>
      <c r="C1611" s="4981"/>
      <c r="D1611" s="4981"/>
      <c r="E1611" s="4981"/>
      <c r="F1611" s="6572"/>
      <c r="G1611" s="4550"/>
      <c r="H1611" s="7903"/>
      <c r="I1611" s="4550"/>
      <c r="J1611" s="7307"/>
      <c r="K1611" s="4550"/>
      <c r="L1611" s="4550"/>
      <c r="M1611" s="7031"/>
      <c r="N1611" s="4550"/>
      <c r="O1611" s="4983"/>
      <c r="P1611" s="4983"/>
      <c r="Q1611" s="4550"/>
      <c r="R1611" s="4550"/>
      <c r="S1611" s="4550"/>
      <c r="T1611" s="4550"/>
      <c r="U1611" s="4550"/>
      <c r="V1611" s="4550"/>
      <c r="W1611" s="4550"/>
      <c r="X1611" s="4550"/>
      <c r="Y1611" s="4550"/>
      <c r="Z1611" s="4550"/>
      <c r="AA1611" s="4893"/>
      <c r="AB1611" s="4550"/>
      <c r="AC1611" s="5050"/>
      <c r="AD1611" s="5083"/>
      <c r="AE1611" s="5050"/>
      <c r="AF1611" s="4550"/>
      <c r="AG1611" s="4550"/>
    </row>
    <row r="1612" spans="1:33" s="6147" customFormat="1" ht="27.95" customHeight="1">
      <c r="A1612" s="7905"/>
      <c r="B1612" s="4550"/>
      <c r="C1612" s="4981"/>
      <c r="D1612" s="4981"/>
      <c r="E1612" s="4981"/>
      <c r="F1612" s="6572"/>
      <c r="G1612" s="4550"/>
      <c r="H1612" s="7838"/>
      <c r="I1612" s="4550"/>
      <c r="J1612" s="4550"/>
      <c r="K1612" s="4550"/>
      <c r="L1612" s="4550"/>
      <c r="M1612" s="4550"/>
      <c r="N1612" s="4550"/>
      <c r="O1612" s="4983"/>
      <c r="P1612" s="4983"/>
      <c r="Q1612" s="4550"/>
      <c r="R1612" s="4550"/>
      <c r="S1612" s="4550"/>
      <c r="T1612" s="4550"/>
      <c r="U1612" s="4550"/>
      <c r="V1612" s="4550"/>
      <c r="W1612" s="4550"/>
      <c r="X1612" s="4550"/>
      <c r="Y1612" s="4550"/>
      <c r="Z1612" s="4550"/>
      <c r="AA1612" s="4893"/>
      <c r="AB1612" s="4550"/>
      <c r="AC1612" s="5050"/>
      <c r="AD1612" s="7906"/>
      <c r="AE1612" s="5050"/>
      <c r="AF1612" s="4550"/>
      <c r="AG1612" s="4550"/>
    </row>
    <row r="1613" spans="1:33" s="6147" customFormat="1" ht="27.95" customHeight="1">
      <c r="A1613" s="7905"/>
      <c r="B1613" s="4550"/>
      <c r="C1613" s="4981"/>
      <c r="D1613" s="4981"/>
      <c r="E1613" s="4981"/>
      <c r="F1613" s="6572"/>
      <c r="G1613" s="4550"/>
      <c r="H1613" s="7907"/>
      <c r="I1613" s="4550"/>
      <c r="J1613" s="4550"/>
      <c r="K1613" s="4550"/>
      <c r="L1613" s="4550"/>
      <c r="M1613" s="7031"/>
      <c r="N1613" s="4550"/>
      <c r="O1613" s="4983"/>
      <c r="P1613" s="4983"/>
      <c r="Q1613" s="4550"/>
      <c r="R1613" s="4550"/>
      <c r="S1613" s="4550"/>
      <c r="T1613" s="4550"/>
      <c r="U1613" s="4550"/>
      <c r="V1613" s="4550"/>
      <c r="W1613" s="4550"/>
      <c r="X1613" s="4550"/>
      <c r="Y1613" s="4550"/>
      <c r="Z1613" s="4550"/>
      <c r="AA1613" s="4893"/>
      <c r="AB1613" s="4550"/>
      <c r="AC1613" s="5050"/>
      <c r="AD1613" s="5083"/>
      <c r="AE1613" s="5050"/>
      <c r="AF1613" s="4550"/>
      <c r="AG1613" s="4550"/>
    </row>
    <row r="1614" spans="1:33" s="6147" customFormat="1" ht="27.95" customHeight="1">
      <c r="A1614" s="7374"/>
      <c r="B1614" s="4550"/>
      <c r="C1614" s="4981"/>
      <c r="D1614" s="4981"/>
      <c r="E1614" s="4981"/>
      <c r="F1614" s="6572"/>
      <c r="G1614" s="4550"/>
      <c r="H1614" s="7907"/>
      <c r="I1614" s="4550"/>
      <c r="J1614" s="4550"/>
      <c r="K1614" s="4550"/>
      <c r="L1614" s="4550"/>
      <c r="M1614" s="4550"/>
      <c r="N1614" s="4550"/>
      <c r="O1614" s="4983"/>
      <c r="P1614" s="4983"/>
      <c r="Q1614" s="4550"/>
      <c r="R1614" s="4550"/>
      <c r="S1614" s="4550"/>
      <c r="T1614" s="4550"/>
      <c r="U1614" s="4550"/>
      <c r="V1614" s="4550"/>
      <c r="W1614" s="4550"/>
      <c r="X1614" s="4550"/>
      <c r="Y1614" s="4550"/>
      <c r="Z1614" s="4550"/>
      <c r="AA1614" s="4893"/>
      <c r="AB1614" s="4550"/>
      <c r="AC1614" s="5050"/>
      <c r="AD1614" s="5083"/>
      <c r="AE1614" s="5050"/>
      <c r="AF1614" s="4550"/>
      <c r="AG1614" s="4550"/>
    </row>
    <row r="1615" spans="1:33" s="6147" customFormat="1" ht="27.95" customHeight="1">
      <c r="A1615" s="7905"/>
      <c r="B1615" s="4550"/>
      <c r="C1615" s="4981"/>
      <c r="D1615" s="4981"/>
      <c r="E1615" s="4981"/>
      <c r="F1615" s="6572"/>
      <c r="G1615" s="4550"/>
      <c r="H1615" s="7907"/>
      <c r="I1615" s="4550"/>
      <c r="J1615" s="4550"/>
      <c r="K1615" s="4550"/>
      <c r="L1615" s="4550"/>
      <c r="M1615" s="7031"/>
      <c r="N1615" s="4550"/>
      <c r="O1615" s="4983"/>
      <c r="P1615" s="4983"/>
      <c r="Q1615" s="4550"/>
      <c r="R1615" s="4550"/>
      <c r="S1615" s="4550"/>
      <c r="T1615" s="4550"/>
      <c r="U1615" s="4550"/>
      <c r="V1615" s="4550"/>
      <c r="W1615" s="4550"/>
      <c r="X1615" s="4550"/>
      <c r="Y1615" s="4550"/>
      <c r="Z1615" s="4550"/>
      <c r="AA1615" s="4893"/>
      <c r="AB1615" s="4550"/>
      <c r="AC1615" s="5050"/>
      <c r="AD1615" s="5083"/>
      <c r="AE1615" s="5050"/>
      <c r="AF1615" s="4550"/>
      <c r="AG1615" s="4550"/>
    </row>
    <row r="1616" spans="1:33" s="6147" customFormat="1" ht="27.95" customHeight="1">
      <c r="A1616" s="7344"/>
      <c r="B1616" s="4550"/>
      <c r="C1616" s="4981"/>
      <c r="D1616" s="4981"/>
      <c r="E1616" s="4981"/>
      <c r="F1616" s="6572"/>
      <c r="G1616" s="4550"/>
      <c r="H1616" s="7907"/>
      <c r="I1616" s="4550"/>
      <c r="J1616" s="4550"/>
      <c r="K1616" s="4550"/>
      <c r="L1616" s="4550"/>
      <c r="M1616" s="7031"/>
      <c r="N1616" s="4550"/>
      <c r="O1616" s="4983"/>
      <c r="P1616" s="4983"/>
      <c r="Q1616" s="4550"/>
      <c r="R1616" s="4550"/>
      <c r="S1616" s="4550"/>
      <c r="T1616" s="4550"/>
      <c r="U1616" s="4550"/>
      <c r="V1616" s="4550"/>
      <c r="W1616" s="4550"/>
      <c r="X1616" s="4550"/>
      <c r="Y1616" s="4550"/>
      <c r="Z1616" s="4550"/>
      <c r="AA1616" s="4893"/>
      <c r="AB1616" s="4550"/>
      <c r="AC1616" s="5050"/>
      <c r="AD1616" s="5083"/>
      <c r="AE1616" s="5050"/>
      <c r="AF1616" s="4550"/>
      <c r="AG1616" s="4550"/>
    </row>
    <row r="1617" spans="1:33" s="6147" customFormat="1" ht="27.95" customHeight="1">
      <c r="A1617" s="7183"/>
      <c r="B1617" s="4550"/>
      <c r="C1617" s="4981"/>
      <c r="D1617" s="4981"/>
      <c r="E1617" s="4981"/>
      <c r="F1617" s="6572"/>
      <c r="G1617" s="4550"/>
      <c r="H1617" s="7907"/>
      <c r="I1617" s="4550"/>
      <c r="J1617" s="4550"/>
      <c r="K1617" s="4550"/>
      <c r="L1617" s="4550"/>
      <c r="M1617" s="7031"/>
      <c r="N1617" s="4550"/>
      <c r="O1617" s="4983"/>
      <c r="P1617" s="4983"/>
      <c r="Q1617" s="4550"/>
      <c r="R1617" s="4550"/>
      <c r="S1617" s="4550"/>
      <c r="T1617" s="4550"/>
      <c r="U1617" s="4550"/>
      <c r="V1617" s="4550"/>
      <c r="W1617" s="4550"/>
      <c r="X1617" s="4550"/>
      <c r="Y1617" s="4550"/>
      <c r="Z1617" s="4550"/>
      <c r="AA1617" s="4893"/>
      <c r="AB1617" s="4550"/>
      <c r="AC1617" s="5050"/>
      <c r="AD1617" s="5083"/>
      <c r="AE1617" s="5050"/>
      <c r="AF1617" s="4550"/>
      <c r="AG1617" s="4550"/>
    </row>
    <row r="1618" spans="1:33" s="6147" customFormat="1" ht="27.95" customHeight="1">
      <c r="A1618" s="7905"/>
      <c r="B1618" s="4550"/>
      <c r="C1618" s="4981"/>
      <c r="D1618" s="4981"/>
      <c r="E1618" s="4981"/>
      <c r="F1618" s="6572"/>
      <c r="G1618" s="4550"/>
      <c r="H1618" s="7907"/>
      <c r="I1618" s="4550"/>
      <c r="J1618" s="4550"/>
      <c r="K1618" s="4550"/>
      <c r="L1618" s="4550"/>
      <c r="M1618" s="4550"/>
      <c r="N1618" s="4550"/>
      <c r="O1618" s="4983"/>
      <c r="P1618" s="4983"/>
      <c r="Q1618" s="4550"/>
      <c r="R1618" s="4550"/>
      <c r="S1618" s="4550"/>
      <c r="T1618" s="4550"/>
      <c r="U1618" s="4550"/>
      <c r="V1618" s="4550"/>
      <c r="W1618" s="4550"/>
      <c r="X1618" s="4550"/>
      <c r="Y1618" s="4550"/>
      <c r="Z1618" s="4550"/>
      <c r="AA1618" s="4893"/>
      <c r="AB1618" s="4550"/>
      <c r="AC1618" s="5050"/>
      <c r="AD1618" s="5083"/>
      <c r="AE1618" s="5050"/>
      <c r="AF1618" s="4550"/>
      <c r="AG1618" s="4550"/>
    </row>
    <row r="1619" spans="1:33" s="6147" customFormat="1" ht="27.95" customHeight="1">
      <c r="A1619" s="7905"/>
      <c r="B1619" s="4550"/>
      <c r="C1619" s="4981"/>
      <c r="D1619" s="4981"/>
      <c r="E1619" s="4981"/>
      <c r="F1619" s="6572"/>
      <c r="G1619" s="4550"/>
      <c r="H1619" s="7907"/>
      <c r="I1619" s="4550"/>
      <c r="J1619" s="4550"/>
      <c r="K1619" s="4550"/>
      <c r="L1619" s="4550"/>
      <c r="M1619" s="7031"/>
      <c r="N1619" s="4550"/>
      <c r="O1619" s="4983"/>
      <c r="P1619" s="4983"/>
      <c r="Q1619" s="4550"/>
      <c r="R1619" s="4550"/>
      <c r="S1619" s="4550"/>
      <c r="T1619" s="4550"/>
      <c r="U1619" s="4550"/>
      <c r="V1619" s="7307"/>
      <c r="W1619" s="4550"/>
      <c r="X1619" s="7307"/>
      <c r="Y1619" s="4550"/>
      <c r="Z1619" s="4550"/>
      <c r="AA1619" s="4893"/>
      <c r="AB1619" s="4550"/>
      <c r="AC1619" s="5050"/>
      <c r="AD1619" s="5083"/>
      <c r="AE1619" s="5050"/>
      <c r="AF1619" s="4550"/>
      <c r="AG1619" s="4550"/>
    </row>
    <row r="1620" spans="1:33" s="6147" customFormat="1" ht="27.95" customHeight="1">
      <c r="A1620" s="7908"/>
      <c r="B1620" s="9847"/>
      <c r="C1620" s="11486"/>
      <c r="D1620" s="11486"/>
      <c r="E1620" s="11486"/>
      <c r="F1620" s="11512"/>
      <c r="G1620" s="9847"/>
      <c r="H1620" s="12498"/>
      <c r="I1620" s="4550"/>
      <c r="J1620" s="9847"/>
      <c r="K1620" s="9847"/>
      <c r="L1620" s="4550"/>
      <c r="M1620" s="12206"/>
      <c r="N1620" s="4550"/>
      <c r="O1620" s="4983"/>
      <c r="P1620" s="4983"/>
      <c r="Q1620" s="9847"/>
      <c r="R1620" s="4550"/>
      <c r="S1620" s="4550"/>
      <c r="T1620" s="4550"/>
      <c r="U1620" s="4550"/>
      <c r="V1620" s="12501"/>
      <c r="W1620" s="4550"/>
      <c r="X1620" s="12501"/>
      <c r="Y1620" s="4550"/>
      <c r="Z1620" s="4550"/>
      <c r="AA1620" s="11707"/>
      <c r="AB1620" s="4550"/>
      <c r="AC1620" s="11492"/>
      <c r="AD1620" s="5083"/>
      <c r="AE1620" s="11492"/>
      <c r="AF1620" s="9847"/>
      <c r="AG1620" s="4550"/>
    </row>
    <row r="1621" spans="1:33" s="6147" customFormat="1" ht="27.95" customHeight="1">
      <c r="A1621" s="7909"/>
      <c r="B1621" s="11687"/>
      <c r="C1621" s="12340"/>
      <c r="D1621" s="12340"/>
      <c r="E1621" s="12340"/>
      <c r="F1621" s="11513"/>
      <c r="G1621" s="11687"/>
      <c r="H1621" s="12499"/>
      <c r="I1621" s="4550"/>
      <c r="J1621" s="11687"/>
      <c r="K1621" s="11687"/>
      <c r="L1621" s="4550"/>
      <c r="M1621" s="12350"/>
      <c r="N1621" s="4550"/>
      <c r="O1621" s="4983"/>
      <c r="P1621" s="4983"/>
      <c r="Q1621" s="11687"/>
      <c r="R1621" s="4550"/>
      <c r="S1621" s="4550"/>
      <c r="T1621" s="4550"/>
      <c r="U1621" s="4550"/>
      <c r="V1621" s="12502"/>
      <c r="W1621" s="4550"/>
      <c r="X1621" s="12502"/>
      <c r="Y1621" s="4550"/>
      <c r="Z1621" s="4550"/>
      <c r="AA1621" s="12334"/>
      <c r="AB1621" s="4550"/>
      <c r="AC1621" s="11578"/>
      <c r="AD1621" s="5083"/>
      <c r="AE1621" s="11578"/>
      <c r="AF1621" s="11687"/>
      <c r="AG1621" s="4550"/>
    </row>
    <row r="1622" spans="1:33" s="6147" customFormat="1" ht="27.95" customHeight="1">
      <c r="A1622" s="7908"/>
      <c r="B1622" s="11687"/>
      <c r="C1622" s="12340"/>
      <c r="D1622" s="12340"/>
      <c r="E1622" s="12340"/>
      <c r="F1622" s="11513"/>
      <c r="G1622" s="11687"/>
      <c r="H1622" s="12499"/>
      <c r="I1622" s="4550"/>
      <c r="J1622" s="11687"/>
      <c r="K1622" s="11687"/>
      <c r="L1622" s="4550"/>
      <c r="M1622" s="12350"/>
      <c r="N1622" s="4550"/>
      <c r="O1622" s="4983"/>
      <c r="P1622" s="4983"/>
      <c r="Q1622" s="11687"/>
      <c r="R1622" s="4550"/>
      <c r="S1622" s="4550"/>
      <c r="T1622" s="4550"/>
      <c r="U1622" s="4550"/>
      <c r="V1622" s="12502"/>
      <c r="W1622" s="4550"/>
      <c r="X1622" s="12502"/>
      <c r="Y1622" s="4550"/>
      <c r="Z1622" s="4550"/>
      <c r="AA1622" s="12334"/>
      <c r="AB1622" s="4550"/>
      <c r="AC1622" s="11578"/>
      <c r="AD1622" s="5083"/>
      <c r="AE1622" s="11578"/>
      <c r="AF1622" s="11687"/>
      <c r="AG1622" s="4550"/>
    </row>
    <row r="1623" spans="1:33" s="6147" customFormat="1" ht="27.95" customHeight="1">
      <c r="A1623" s="7910"/>
      <c r="B1623" s="11647"/>
      <c r="C1623" s="11487"/>
      <c r="D1623" s="11487"/>
      <c r="E1623" s="11487"/>
      <c r="F1623" s="11514"/>
      <c r="G1623" s="11647"/>
      <c r="H1623" s="12500"/>
      <c r="I1623" s="4550"/>
      <c r="J1623" s="11647"/>
      <c r="K1623" s="11647"/>
      <c r="L1623" s="4550"/>
      <c r="M1623" s="11647"/>
      <c r="N1623" s="4550"/>
      <c r="O1623" s="4983"/>
      <c r="P1623" s="4983"/>
      <c r="Q1623" s="11647"/>
      <c r="R1623" s="4550"/>
      <c r="S1623" s="4550"/>
      <c r="T1623" s="4550"/>
      <c r="U1623" s="4550"/>
      <c r="V1623" s="12503"/>
      <c r="W1623" s="4550"/>
      <c r="X1623" s="12503"/>
      <c r="Y1623" s="4550"/>
      <c r="Z1623" s="4550"/>
      <c r="AA1623" s="11708"/>
      <c r="AB1623" s="4550"/>
      <c r="AC1623" s="11493"/>
      <c r="AD1623" s="5083"/>
      <c r="AE1623" s="11493"/>
      <c r="AF1623" s="11647"/>
      <c r="AG1623" s="4550"/>
    </row>
    <row r="1624" spans="1:33" s="6147" customFormat="1" ht="27.95" customHeight="1">
      <c r="A1624" s="7198"/>
      <c r="B1624" s="9847"/>
      <c r="C1624" s="11486"/>
      <c r="D1624" s="11486"/>
      <c r="E1624" s="11486"/>
      <c r="F1624" s="11512"/>
      <c r="G1624" s="9847"/>
      <c r="H1624" s="12498"/>
      <c r="I1624" s="4550"/>
      <c r="J1624" s="9847"/>
      <c r="K1624" s="9847"/>
      <c r="L1624" s="7911"/>
      <c r="M1624" s="12206"/>
      <c r="N1624" s="4550"/>
      <c r="O1624" s="4983"/>
      <c r="P1624" s="4983"/>
      <c r="Q1624" s="9847"/>
      <c r="R1624" s="9847"/>
      <c r="S1624" s="4550"/>
      <c r="T1624" s="4550"/>
      <c r="U1624" s="4550"/>
      <c r="V1624" s="9847"/>
      <c r="W1624" s="4550"/>
      <c r="X1624" s="9847"/>
      <c r="Y1624" s="4550"/>
      <c r="Z1624" s="4550"/>
      <c r="AA1624" s="11707"/>
      <c r="AB1624" s="4550"/>
      <c r="AC1624" s="11492"/>
      <c r="AD1624" s="5083"/>
      <c r="AE1624" s="11492"/>
      <c r="AF1624" s="9847"/>
      <c r="AG1624" s="4550"/>
    </row>
    <row r="1625" spans="1:33" s="6147" customFormat="1" ht="27.95" customHeight="1">
      <c r="A1625" s="7912"/>
      <c r="B1625" s="11647"/>
      <c r="C1625" s="11487"/>
      <c r="D1625" s="11487"/>
      <c r="E1625" s="11487"/>
      <c r="F1625" s="11514"/>
      <c r="G1625" s="11647"/>
      <c r="H1625" s="12500"/>
      <c r="I1625" s="4550"/>
      <c r="J1625" s="11647"/>
      <c r="K1625" s="11647"/>
      <c r="L1625" s="4550"/>
      <c r="M1625" s="11647"/>
      <c r="N1625" s="4550"/>
      <c r="O1625" s="4983"/>
      <c r="P1625" s="4983"/>
      <c r="Q1625" s="11647"/>
      <c r="R1625" s="11647"/>
      <c r="S1625" s="4550"/>
      <c r="T1625" s="4550"/>
      <c r="U1625" s="4550"/>
      <c r="V1625" s="11647"/>
      <c r="W1625" s="4550"/>
      <c r="X1625" s="11647"/>
      <c r="Y1625" s="4550"/>
      <c r="Z1625" s="4550"/>
      <c r="AA1625" s="11708"/>
      <c r="AB1625" s="4550"/>
      <c r="AC1625" s="11493"/>
      <c r="AD1625" s="5083"/>
      <c r="AE1625" s="11493"/>
      <c r="AF1625" s="11647"/>
      <c r="AG1625" s="4550"/>
    </row>
    <row r="1626" spans="1:33" s="6147" customFormat="1" ht="27.95" customHeight="1">
      <c r="A1626" s="7910"/>
      <c r="B1626" s="4550"/>
      <c r="C1626" s="4981"/>
      <c r="D1626" s="4981"/>
      <c r="E1626" s="4981"/>
      <c r="F1626" s="6572"/>
      <c r="G1626" s="4550"/>
      <c r="H1626" s="7913"/>
      <c r="I1626" s="4550"/>
      <c r="J1626" s="4550"/>
      <c r="K1626" s="4550"/>
      <c r="L1626" s="4550"/>
      <c r="M1626" s="7031"/>
      <c r="N1626" s="4550"/>
      <c r="O1626" s="4983"/>
      <c r="P1626" s="4983"/>
      <c r="Q1626" s="4550"/>
      <c r="R1626" s="4550"/>
      <c r="S1626" s="4550"/>
      <c r="T1626" s="4550"/>
      <c r="U1626" s="4550"/>
      <c r="V1626" s="4550"/>
      <c r="W1626" s="4550"/>
      <c r="X1626" s="4550"/>
      <c r="Y1626" s="4550"/>
      <c r="Z1626" s="4550"/>
      <c r="AA1626" s="4893"/>
      <c r="AB1626" s="4550"/>
      <c r="AC1626" s="7049"/>
      <c r="AD1626" s="5083"/>
      <c r="AE1626" s="7049"/>
      <c r="AF1626" s="4550"/>
      <c r="AG1626" s="4550"/>
    </row>
    <row r="1627" spans="1:33" s="6147" customFormat="1" ht="27.95" customHeight="1">
      <c r="A1627" s="7578"/>
      <c r="B1627" s="4550"/>
      <c r="C1627" s="4981"/>
      <c r="D1627" s="4981"/>
      <c r="E1627" s="4981"/>
      <c r="F1627" s="6572"/>
      <c r="G1627" s="4550"/>
      <c r="H1627" s="7913"/>
      <c r="I1627" s="4550"/>
      <c r="J1627" s="4550"/>
      <c r="K1627" s="4550"/>
      <c r="L1627" s="4550"/>
      <c r="M1627" s="7031"/>
      <c r="N1627" s="4550"/>
      <c r="O1627" s="4983"/>
      <c r="P1627" s="4983"/>
      <c r="Q1627" s="4550"/>
      <c r="R1627" s="4550"/>
      <c r="S1627" s="4550"/>
      <c r="T1627" s="4550"/>
      <c r="U1627" s="4550"/>
      <c r="V1627" s="4550"/>
      <c r="W1627" s="4550"/>
      <c r="X1627" s="4550"/>
      <c r="Y1627" s="4550"/>
      <c r="Z1627" s="4550"/>
      <c r="AA1627" s="4893"/>
      <c r="AB1627" s="4550"/>
      <c r="AC1627" s="7049"/>
      <c r="AD1627" s="5083"/>
      <c r="AE1627" s="7049"/>
      <c r="AF1627" s="4550"/>
      <c r="AG1627" s="4550"/>
    </row>
    <row r="1628" spans="1:33" s="6147" customFormat="1" ht="27.95" customHeight="1">
      <c r="A1628" s="7910"/>
      <c r="B1628" s="4550"/>
      <c r="C1628" s="4981"/>
      <c r="D1628" s="4981"/>
      <c r="E1628" s="4981"/>
      <c r="F1628" s="6572"/>
      <c r="G1628" s="4550"/>
      <c r="H1628" s="7913"/>
      <c r="I1628" s="4550"/>
      <c r="J1628" s="4550"/>
      <c r="K1628" s="4550"/>
      <c r="L1628" s="4550"/>
      <c r="M1628" s="7031"/>
      <c r="N1628" s="4550"/>
      <c r="O1628" s="4983"/>
      <c r="P1628" s="4983"/>
      <c r="Q1628" s="4550"/>
      <c r="R1628" s="4550"/>
      <c r="S1628" s="4550"/>
      <c r="T1628" s="4550"/>
      <c r="U1628" s="4550"/>
      <c r="V1628" s="4550"/>
      <c r="W1628" s="4550"/>
      <c r="X1628" s="4550"/>
      <c r="Y1628" s="4550"/>
      <c r="Z1628" s="4550"/>
      <c r="AA1628" s="4893"/>
      <c r="AB1628" s="4550"/>
      <c r="AC1628" s="7049"/>
      <c r="AD1628" s="5083"/>
      <c r="AE1628" s="7049"/>
      <c r="AF1628" s="4550"/>
      <c r="AG1628" s="4550"/>
    </row>
    <row r="1629" spans="1:33" s="6147" customFormat="1" ht="27.95" customHeight="1">
      <c r="A1629" s="7670"/>
      <c r="B1629" s="4550"/>
      <c r="C1629" s="4981"/>
      <c r="D1629" s="4981"/>
      <c r="E1629" s="4981"/>
      <c r="F1629" s="6572"/>
      <c r="G1629" s="4550"/>
      <c r="H1629" s="7913"/>
      <c r="I1629" s="4550"/>
      <c r="J1629" s="4550"/>
      <c r="K1629" s="4550"/>
      <c r="L1629" s="4550"/>
      <c r="M1629" s="4550"/>
      <c r="N1629" s="4550"/>
      <c r="O1629" s="4983"/>
      <c r="P1629" s="4983"/>
      <c r="Q1629" s="4550"/>
      <c r="R1629" s="4550"/>
      <c r="S1629" s="4550"/>
      <c r="T1629" s="4550"/>
      <c r="U1629" s="4550"/>
      <c r="V1629" s="4550"/>
      <c r="W1629" s="4550"/>
      <c r="X1629" s="4550"/>
      <c r="Y1629" s="4550"/>
      <c r="Z1629" s="4550"/>
      <c r="AA1629" s="4893"/>
      <c r="AB1629" s="4550"/>
      <c r="AC1629" s="7049"/>
      <c r="AD1629" s="5083"/>
      <c r="AE1629" s="7049"/>
      <c r="AF1629" s="4550"/>
      <c r="AG1629" s="4550"/>
    </row>
    <row r="1630" spans="1:33" s="6147" customFormat="1" ht="27.95" customHeight="1">
      <c r="A1630" s="7910"/>
      <c r="B1630" s="4550"/>
      <c r="C1630" s="4981"/>
      <c r="D1630" s="4981"/>
      <c r="E1630" s="4981"/>
      <c r="F1630" s="6572"/>
      <c r="G1630" s="4550"/>
      <c r="H1630" s="7913"/>
      <c r="I1630" s="4550"/>
      <c r="J1630" s="4550"/>
      <c r="K1630" s="4550"/>
      <c r="L1630" s="4550"/>
      <c r="M1630" s="7031"/>
      <c r="N1630" s="4550"/>
      <c r="O1630" s="4983"/>
      <c r="P1630" s="4983"/>
      <c r="Q1630" s="4550"/>
      <c r="R1630" s="4550"/>
      <c r="S1630" s="4550"/>
      <c r="T1630" s="4550"/>
      <c r="U1630" s="4550"/>
      <c r="V1630" s="4550"/>
      <c r="W1630" s="4550"/>
      <c r="X1630" s="4550"/>
      <c r="Y1630" s="4550"/>
      <c r="Z1630" s="4550"/>
      <c r="AA1630" s="4893"/>
      <c r="AB1630" s="4550"/>
      <c r="AC1630" s="7049"/>
      <c r="AD1630" s="5083"/>
      <c r="AE1630" s="7049"/>
      <c r="AF1630" s="4550"/>
      <c r="AG1630" s="4550"/>
    </row>
    <row r="1631" spans="1:33" s="6147" customFormat="1" ht="27.95" customHeight="1">
      <c r="A1631" s="7248"/>
      <c r="B1631" s="4550"/>
      <c r="C1631" s="4981"/>
      <c r="D1631" s="4981"/>
      <c r="E1631" s="4981"/>
      <c r="F1631" s="6572"/>
      <c r="G1631" s="4550"/>
      <c r="H1631" s="7913"/>
      <c r="I1631" s="4550"/>
      <c r="J1631" s="4550"/>
      <c r="K1631" s="4550"/>
      <c r="L1631" s="4550"/>
      <c r="M1631" s="7031"/>
      <c r="N1631" s="4550"/>
      <c r="O1631" s="4983"/>
      <c r="P1631" s="4983"/>
      <c r="Q1631" s="4550"/>
      <c r="R1631" s="4550"/>
      <c r="S1631" s="4550"/>
      <c r="T1631" s="4550"/>
      <c r="U1631" s="4550"/>
      <c r="V1631" s="4550"/>
      <c r="W1631" s="4550"/>
      <c r="X1631" s="4550"/>
      <c r="Y1631" s="4550"/>
      <c r="Z1631" s="4550"/>
      <c r="AA1631" s="4893"/>
      <c r="AB1631" s="4550"/>
      <c r="AC1631" s="7049"/>
      <c r="AD1631" s="5083"/>
      <c r="AE1631" s="7049"/>
      <c r="AF1631" s="4550"/>
      <c r="AG1631" s="4550"/>
    </row>
    <row r="1632" spans="1:33" s="6147" customFormat="1" ht="27.95" customHeight="1">
      <c r="A1632" s="7910"/>
      <c r="B1632" s="9847"/>
      <c r="C1632" s="11486"/>
      <c r="D1632" s="11486"/>
      <c r="E1632" s="11486"/>
      <c r="F1632" s="11512"/>
      <c r="G1632" s="9847"/>
      <c r="H1632" s="12498"/>
      <c r="I1632" s="4550"/>
      <c r="J1632" s="9847"/>
      <c r="K1632" s="9847"/>
      <c r="L1632" s="4550"/>
      <c r="M1632" s="12206"/>
      <c r="N1632" s="4550"/>
      <c r="O1632" s="4983"/>
      <c r="P1632" s="4983"/>
      <c r="Q1632" s="9847"/>
      <c r="R1632" s="4550"/>
      <c r="S1632" s="4550"/>
      <c r="T1632" s="4550"/>
      <c r="U1632" s="4550"/>
      <c r="V1632" s="9847"/>
      <c r="W1632" s="4550"/>
      <c r="X1632" s="9847"/>
      <c r="Y1632" s="4550"/>
      <c r="Z1632" s="4550"/>
      <c r="AA1632" s="11707"/>
      <c r="AB1632" s="4550"/>
      <c r="AC1632" s="11492"/>
      <c r="AD1632" s="5083"/>
      <c r="AE1632" s="11492"/>
      <c r="AF1632" s="4550"/>
      <c r="AG1632" s="4550"/>
    </row>
    <row r="1633" spans="1:33" s="6147" customFormat="1" ht="27.95" customHeight="1">
      <c r="A1633" s="7910"/>
      <c r="B1633" s="11687"/>
      <c r="C1633" s="12340"/>
      <c r="D1633" s="12340"/>
      <c r="E1633" s="12340"/>
      <c r="F1633" s="11513"/>
      <c r="G1633" s="11687"/>
      <c r="H1633" s="12499"/>
      <c r="I1633" s="4550"/>
      <c r="J1633" s="11687"/>
      <c r="K1633" s="11687"/>
      <c r="L1633" s="4550"/>
      <c r="M1633" s="11687"/>
      <c r="N1633" s="4550"/>
      <c r="O1633" s="4983"/>
      <c r="P1633" s="4983"/>
      <c r="Q1633" s="11687"/>
      <c r="R1633" s="4550"/>
      <c r="S1633" s="4550"/>
      <c r="T1633" s="4550"/>
      <c r="U1633" s="4550"/>
      <c r="V1633" s="11687"/>
      <c r="W1633" s="4550"/>
      <c r="X1633" s="11687"/>
      <c r="Y1633" s="4550"/>
      <c r="Z1633" s="4550"/>
      <c r="AA1633" s="12334"/>
      <c r="AB1633" s="4550"/>
      <c r="AC1633" s="11578"/>
      <c r="AD1633" s="5083"/>
      <c r="AE1633" s="11578"/>
      <c r="AF1633" s="4550"/>
      <c r="AG1633" s="4550"/>
    </row>
    <row r="1634" spans="1:33" s="6147" customFormat="1" ht="27.95" customHeight="1">
      <c r="A1634" s="7910"/>
      <c r="B1634" s="11647"/>
      <c r="C1634" s="11487"/>
      <c r="D1634" s="11487"/>
      <c r="E1634" s="11487"/>
      <c r="F1634" s="11514"/>
      <c r="G1634" s="11647"/>
      <c r="H1634" s="12500"/>
      <c r="I1634" s="4550"/>
      <c r="J1634" s="11647"/>
      <c r="K1634" s="11647"/>
      <c r="L1634" s="4550"/>
      <c r="M1634" s="11647"/>
      <c r="N1634" s="4550"/>
      <c r="O1634" s="4983"/>
      <c r="P1634" s="4983"/>
      <c r="Q1634" s="11647"/>
      <c r="R1634" s="4550"/>
      <c r="S1634" s="4550"/>
      <c r="T1634" s="4550"/>
      <c r="U1634" s="4550"/>
      <c r="V1634" s="11647"/>
      <c r="W1634" s="4550"/>
      <c r="X1634" s="11647"/>
      <c r="Y1634" s="4550"/>
      <c r="Z1634" s="4550"/>
      <c r="AA1634" s="11708"/>
      <c r="AB1634" s="4550"/>
      <c r="AC1634" s="11493"/>
      <c r="AD1634" s="5083"/>
      <c r="AE1634" s="11493"/>
      <c r="AF1634" s="4550"/>
      <c r="AG1634" s="4550"/>
    </row>
    <row r="1635" spans="1:33" s="6147" customFormat="1" ht="27.95" customHeight="1">
      <c r="A1635" s="7910"/>
      <c r="B1635" s="4550"/>
      <c r="C1635" s="4981"/>
      <c r="D1635" s="4981"/>
      <c r="E1635" s="4981"/>
      <c r="F1635" s="6572"/>
      <c r="G1635" s="4550"/>
      <c r="H1635" s="7913"/>
      <c r="I1635" s="4550"/>
      <c r="J1635" s="4550"/>
      <c r="K1635" s="4550"/>
      <c r="L1635" s="4550"/>
      <c r="M1635" s="7031"/>
      <c r="N1635" s="4550"/>
      <c r="O1635" s="4983"/>
      <c r="P1635" s="4983"/>
      <c r="Q1635" s="4550"/>
      <c r="R1635" s="4550"/>
      <c r="S1635" s="4550"/>
      <c r="T1635" s="4550"/>
      <c r="U1635" s="4550"/>
      <c r="V1635" s="4550"/>
      <c r="W1635" s="4550"/>
      <c r="X1635" s="4550"/>
      <c r="Y1635" s="4550"/>
      <c r="Z1635" s="4550"/>
      <c r="AA1635" s="4893"/>
      <c r="AB1635" s="4550"/>
      <c r="AC1635" s="7049"/>
      <c r="AD1635" s="5083"/>
      <c r="AE1635" s="7049"/>
      <c r="AF1635" s="4550"/>
      <c r="AG1635" s="4550"/>
    </row>
    <row r="1636" spans="1:33" s="6147" customFormat="1" ht="27.95" customHeight="1">
      <c r="A1636" s="7910"/>
      <c r="B1636" s="4550"/>
      <c r="C1636" s="4981"/>
      <c r="D1636" s="4981"/>
      <c r="E1636" s="4981"/>
      <c r="F1636" s="6572"/>
      <c r="G1636" s="4550"/>
      <c r="H1636" s="7913"/>
      <c r="I1636" s="4550"/>
      <c r="J1636" s="4550"/>
      <c r="K1636" s="4550"/>
      <c r="L1636" s="4550"/>
      <c r="M1636" s="7031"/>
      <c r="N1636" s="4550"/>
      <c r="O1636" s="4983"/>
      <c r="P1636" s="4983"/>
      <c r="Q1636" s="4550"/>
      <c r="R1636" s="4550"/>
      <c r="S1636" s="4550"/>
      <c r="T1636" s="4550"/>
      <c r="U1636" s="4550"/>
      <c r="V1636" s="4550"/>
      <c r="W1636" s="4550"/>
      <c r="X1636" s="4550"/>
      <c r="Y1636" s="4550"/>
      <c r="Z1636" s="4550"/>
      <c r="AA1636" s="4893"/>
      <c r="AB1636" s="4550"/>
      <c r="AC1636" s="7049"/>
      <c r="AD1636" s="5083"/>
      <c r="AE1636" s="7049"/>
      <c r="AF1636" s="4550"/>
      <c r="AG1636" s="4550"/>
    </row>
    <row r="1637" spans="1:33" s="6147" customFormat="1" ht="27.95" customHeight="1">
      <c r="A1637" s="7169"/>
      <c r="B1637" s="7169"/>
      <c r="C1637" s="4981"/>
      <c r="D1637" s="4981"/>
      <c r="E1637" s="4981"/>
      <c r="F1637" s="6572"/>
      <c r="G1637" s="4550"/>
      <c r="H1637" s="7838"/>
      <c r="I1637" s="4550"/>
      <c r="J1637" s="7169"/>
      <c r="K1637" s="4550"/>
      <c r="L1637" s="4550"/>
      <c r="M1637" s="7031"/>
      <c r="N1637" s="4550"/>
      <c r="O1637" s="4983"/>
      <c r="P1637" s="4983"/>
      <c r="Q1637" s="4550"/>
      <c r="R1637" s="4550"/>
      <c r="S1637" s="4550"/>
      <c r="T1637" s="4550"/>
      <c r="U1637" s="4550"/>
      <c r="V1637" s="4550"/>
      <c r="W1637" s="4550"/>
      <c r="X1637" s="4550"/>
      <c r="Y1637" s="4550"/>
      <c r="Z1637" s="4550"/>
      <c r="AA1637" s="4893"/>
      <c r="AB1637" s="4550"/>
      <c r="AC1637" s="7049"/>
      <c r="AD1637" s="5083"/>
      <c r="AE1637" s="7049"/>
      <c r="AF1637" s="4550"/>
      <c r="AG1637" s="4550"/>
    </row>
    <row r="1638" spans="1:33" s="6147" customFormat="1" ht="27.95" customHeight="1">
      <c r="A1638" s="7599"/>
      <c r="B1638" s="4550"/>
      <c r="C1638" s="4981"/>
      <c r="D1638" s="4981"/>
      <c r="E1638" s="4981"/>
      <c r="F1638" s="6572"/>
      <c r="G1638" s="4550"/>
      <c r="H1638" s="7913"/>
      <c r="I1638" s="4550"/>
      <c r="J1638" s="4550"/>
      <c r="K1638" s="4550"/>
      <c r="L1638" s="4550"/>
      <c r="M1638" s="7031"/>
      <c r="N1638" s="4550"/>
      <c r="O1638" s="4983"/>
      <c r="P1638" s="4983"/>
      <c r="Q1638" s="4550"/>
      <c r="R1638" s="4550"/>
      <c r="S1638" s="4550"/>
      <c r="T1638" s="4550"/>
      <c r="U1638" s="4550"/>
      <c r="V1638" s="4550"/>
      <c r="W1638" s="4550"/>
      <c r="X1638" s="4550"/>
      <c r="Y1638" s="4550"/>
      <c r="Z1638" s="4550"/>
      <c r="AA1638" s="4893"/>
      <c r="AB1638" s="4550"/>
      <c r="AC1638" s="7049"/>
      <c r="AD1638" s="5083"/>
      <c r="AE1638" s="7049"/>
      <c r="AF1638" s="4550"/>
      <c r="AG1638" s="4550"/>
    </row>
    <row r="1639" spans="1:33" s="6147" customFormat="1" ht="27.95" customHeight="1">
      <c r="A1639" s="7169"/>
      <c r="B1639" s="7169"/>
      <c r="C1639" s="4981"/>
      <c r="D1639" s="4981"/>
      <c r="E1639" s="4981"/>
      <c r="F1639" s="6572"/>
      <c r="G1639" s="4550"/>
      <c r="H1639" s="7913"/>
      <c r="I1639" s="4550"/>
      <c r="J1639" s="7169"/>
      <c r="K1639" s="4550"/>
      <c r="L1639" s="4550"/>
      <c r="M1639" s="7031"/>
      <c r="N1639" s="4550"/>
      <c r="O1639" s="4983"/>
      <c r="P1639" s="4983"/>
      <c r="Q1639" s="4550"/>
      <c r="R1639" s="4550"/>
      <c r="S1639" s="4550"/>
      <c r="T1639" s="4550"/>
      <c r="U1639" s="4550"/>
      <c r="V1639" s="4550"/>
      <c r="W1639" s="4550"/>
      <c r="X1639" s="4550"/>
      <c r="Y1639" s="4550"/>
      <c r="Z1639" s="4550"/>
      <c r="AA1639" s="4893"/>
      <c r="AB1639" s="4550"/>
      <c r="AC1639" s="7049"/>
      <c r="AD1639" s="5083"/>
      <c r="AE1639" s="7049"/>
      <c r="AF1639" s="4550"/>
      <c r="AG1639" s="4550"/>
    </row>
    <row r="1640" spans="1:33" s="6147" customFormat="1" ht="27.95" customHeight="1">
      <c r="A1640" s="7295"/>
      <c r="B1640" s="4550"/>
      <c r="C1640" s="4981"/>
      <c r="D1640" s="4981"/>
      <c r="E1640" s="4981"/>
      <c r="F1640" s="6572"/>
      <c r="G1640" s="4550"/>
      <c r="H1640" s="7914"/>
      <c r="I1640" s="4550"/>
      <c r="J1640" s="4550"/>
      <c r="K1640" s="4550"/>
      <c r="L1640" s="4550"/>
      <c r="M1640" s="7031"/>
      <c r="N1640" s="4550"/>
      <c r="O1640" s="4983"/>
      <c r="P1640" s="4983"/>
      <c r="Q1640" s="4550"/>
      <c r="R1640" s="4550"/>
      <c r="S1640" s="4550"/>
      <c r="T1640" s="4550"/>
      <c r="U1640" s="4550"/>
      <c r="V1640" s="4550"/>
      <c r="W1640" s="4550"/>
      <c r="X1640" s="4550"/>
      <c r="Y1640" s="4550"/>
      <c r="Z1640" s="4550"/>
      <c r="AA1640" s="4893"/>
      <c r="AB1640" s="4550"/>
      <c r="AC1640" s="7049"/>
      <c r="AD1640" s="5083"/>
      <c r="AE1640" s="7049"/>
      <c r="AF1640" s="4550"/>
      <c r="AG1640" s="4550"/>
    </row>
    <row r="1641" spans="1:33" s="6147" customFormat="1" ht="27.95" customHeight="1">
      <c r="A1641" s="7578"/>
      <c r="B1641" s="4550"/>
      <c r="C1641" s="4981"/>
      <c r="D1641" s="4981"/>
      <c r="E1641" s="4981"/>
      <c r="F1641" s="6572"/>
      <c r="G1641" s="4550"/>
      <c r="H1641" s="7914"/>
      <c r="I1641" s="4550"/>
      <c r="J1641" s="4550"/>
      <c r="K1641" s="4550"/>
      <c r="L1641" s="4550"/>
      <c r="M1641" s="4550"/>
      <c r="N1641" s="4550"/>
      <c r="O1641" s="4983"/>
      <c r="P1641" s="4983"/>
      <c r="Q1641" s="4550"/>
      <c r="R1641" s="4550"/>
      <c r="S1641" s="4550"/>
      <c r="T1641" s="4550"/>
      <c r="U1641" s="4550"/>
      <c r="V1641" s="4550"/>
      <c r="W1641" s="4550"/>
      <c r="X1641" s="4550"/>
      <c r="Y1641" s="4550"/>
      <c r="Z1641" s="4550"/>
      <c r="AA1641" s="4893"/>
      <c r="AB1641" s="4550"/>
      <c r="AC1641" s="7049"/>
      <c r="AD1641" s="5083"/>
      <c r="AE1641" s="7049"/>
      <c r="AF1641" s="4550"/>
      <c r="AG1641" s="4550"/>
    </row>
    <row r="1642" spans="1:33" s="6147" customFormat="1" ht="27.95" customHeight="1">
      <c r="A1642" s="7576"/>
      <c r="B1642" s="4550"/>
      <c r="C1642" s="4981"/>
      <c r="D1642" s="4981"/>
      <c r="E1642" s="4981"/>
      <c r="F1642" s="6572"/>
      <c r="G1642" s="4550"/>
      <c r="H1642" s="7914"/>
      <c r="I1642" s="4550"/>
      <c r="J1642" s="4550"/>
      <c r="K1642" s="4550"/>
      <c r="L1642" s="4550"/>
      <c r="M1642" s="4550"/>
      <c r="N1642" s="4550"/>
      <c r="O1642" s="4983"/>
      <c r="P1642" s="4983"/>
      <c r="Q1642" s="4550"/>
      <c r="R1642" s="4550"/>
      <c r="S1642" s="4550"/>
      <c r="T1642" s="4550"/>
      <c r="U1642" s="4550"/>
      <c r="V1642" s="4550"/>
      <c r="W1642" s="4550"/>
      <c r="X1642" s="4550"/>
      <c r="Y1642" s="4550"/>
      <c r="Z1642" s="4550"/>
      <c r="AA1642" s="4893"/>
      <c r="AB1642" s="4550"/>
      <c r="AC1642" s="7049"/>
      <c r="AD1642" s="5083"/>
      <c r="AE1642" s="7049"/>
      <c r="AF1642" s="4550"/>
      <c r="AG1642" s="4550"/>
    </row>
    <row r="1643" spans="1:33" s="6147" customFormat="1" ht="27.95" customHeight="1">
      <c r="A1643" s="7781"/>
      <c r="B1643" s="4550"/>
      <c r="C1643" s="4981"/>
      <c r="D1643" s="4981"/>
      <c r="E1643" s="4981"/>
      <c r="F1643" s="6572"/>
      <c r="G1643" s="4550"/>
      <c r="H1643" s="7914"/>
      <c r="I1643" s="4550"/>
      <c r="J1643" s="4550"/>
      <c r="K1643" s="4550"/>
      <c r="L1643" s="4550"/>
      <c r="M1643" s="4550"/>
      <c r="N1643" s="4550"/>
      <c r="O1643" s="4983"/>
      <c r="P1643" s="4983"/>
      <c r="Q1643" s="4550"/>
      <c r="R1643" s="4550"/>
      <c r="S1643" s="4550"/>
      <c r="T1643" s="4550"/>
      <c r="U1643" s="4550"/>
      <c r="V1643" s="4550"/>
      <c r="W1643" s="4550"/>
      <c r="X1643" s="4550"/>
      <c r="Y1643" s="4550"/>
      <c r="Z1643" s="4550"/>
      <c r="AA1643" s="4893"/>
      <c r="AB1643" s="4550"/>
      <c r="AC1643" s="7049"/>
      <c r="AD1643" s="5083"/>
      <c r="AE1643" s="7049"/>
      <c r="AF1643" s="4550"/>
      <c r="AG1643" s="4550"/>
    </row>
    <row r="1644" spans="1:33" s="6147" customFormat="1" ht="27.95" customHeight="1">
      <c r="A1644" s="7781"/>
      <c r="B1644" s="4550"/>
      <c r="C1644" s="4981"/>
      <c r="D1644" s="4981"/>
      <c r="E1644" s="4981"/>
      <c r="F1644" s="6572"/>
      <c r="G1644" s="4550"/>
      <c r="H1644" s="7914"/>
      <c r="I1644" s="4550"/>
      <c r="J1644" s="4550"/>
      <c r="K1644" s="4550"/>
      <c r="L1644" s="4550"/>
      <c r="M1644" s="4550"/>
      <c r="N1644" s="4550"/>
      <c r="O1644" s="4983"/>
      <c r="P1644" s="4983"/>
      <c r="Q1644" s="4550"/>
      <c r="R1644" s="4550"/>
      <c r="S1644" s="4550"/>
      <c r="T1644" s="4550"/>
      <c r="U1644" s="4550"/>
      <c r="V1644" s="4550"/>
      <c r="W1644" s="4550"/>
      <c r="X1644" s="4550"/>
      <c r="Y1644" s="4550"/>
      <c r="Z1644" s="4550"/>
      <c r="AA1644" s="4893"/>
      <c r="AB1644" s="4550"/>
      <c r="AC1644" s="7049"/>
      <c r="AD1644" s="5083"/>
      <c r="AE1644" s="7049"/>
      <c r="AF1644" s="4550"/>
      <c r="AG1644" s="4550"/>
    </row>
    <row r="1645" spans="1:33" s="6147" customFormat="1" ht="27.95" customHeight="1">
      <c r="A1645" s="7781"/>
      <c r="B1645" s="4550"/>
      <c r="C1645" s="4981"/>
      <c r="D1645" s="4981"/>
      <c r="E1645" s="4981"/>
      <c r="F1645" s="6572"/>
      <c r="G1645" s="4550"/>
      <c r="H1645" s="7914"/>
      <c r="I1645" s="4550"/>
      <c r="J1645" s="4550"/>
      <c r="K1645" s="4550"/>
      <c r="L1645" s="4550"/>
      <c r="M1645" s="4550"/>
      <c r="N1645" s="4550"/>
      <c r="O1645" s="4983"/>
      <c r="P1645" s="4983"/>
      <c r="Q1645" s="4550"/>
      <c r="R1645" s="4550"/>
      <c r="S1645" s="4550"/>
      <c r="T1645" s="4550"/>
      <c r="U1645" s="4550"/>
      <c r="V1645" s="4550"/>
      <c r="W1645" s="4550"/>
      <c r="X1645" s="4550"/>
      <c r="Y1645" s="4550"/>
      <c r="Z1645" s="4550"/>
      <c r="AA1645" s="4893"/>
      <c r="AB1645" s="4550"/>
      <c r="AC1645" s="7049"/>
      <c r="AD1645" s="5083"/>
      <c r="AE1645" s="7049"/>
      <c r="AF1645" s="4550"/>
      <c r="AG1645" s="4550"/>
    </row>
    <row r="1646" spans="1:33" s="6147" customFormat="1" ht="27.95" customHeight="1">
      <c r="A1646" s="7169"/>
      <c r="B1646" s="7169"/>
      <c r="C1646" s="4981"/>
      <c r="D1646" s="4981"/>
      <c r="E1646" s="4981"/>
      <c r="F1646" s="6572"/>
      <c r="G1646" s="4550"/>
      <c r="H1646" s="7914"/>
      <c r="I1646" s="4550"/>
      <c r="J1646" s="7169"/>
      <c r="K1646" s="4550"/>
      <c r="L1646" s="4550"/>
      <c r="M1646" s="7031"/>
      <c r="N1646" s="4550"/>
      <c r="O1646" s="4983"/>
      <c r="P1646" s="4983"/>
      <c r="Q1646" s="4550"/>
      <c r="R1646" s="4550"/>
      <c r="S1646" s="4550"/>
      <c r="T1646" s="4550"/>
      <c r="U1646" s="4550"/>
      <c r="V1646" s="4550"/>
      <c r="W1646" s="4550"/>
      <c r="X1646" s="4550"/>
      <c r="Y1646" s="4550"/>
      <c r="Z1646" s="4550"/>
      <c r="AA1646" s="4893"/>
      <c r="AB1646" s="4550"/>
      <c r="AC1646" s="7049"/>
      <c r="AD1646" s="5083"/>
      <c r="AE1646" s="7049"/>
      <c r="AF1646" s="4550"/>
      <c r="AG1646" s="4550"/>
    </row>
    <row r="1647" spans="1:33" s="6147" customFormat="1" ht="27.95" customHeight="1">
      <c r="A1647" s="7781"/>
      <c r="B1647" s="4550"/>
      <c r="C1647" s="4981"/>
      <c r="D1647" s="4981"/>
      <c r="E1647" s="4981"/>
      <c r="F1647" s="6572"/>
      <c r="G1647" s="4550"/>
      <c r="H1647" s="7914"/>
      <c r="I1647" s="4550"/>
      <c r="J1647" s="4550"/>
      <c r="K1647" s="4550"/>
      <c r="L1647" s="4550"/>
      <c r="M1647" s="4550"/>
      <c r="N1647" s="4550"/>
      <c r="O1647" s="4983"/>
      <c r="P1647" s="4983"/>
      <c r="Q1647" s="4550"/>
      <c r="R1647" s="4550"/>
      <c r="S1647" s="4550"/>
      <c r="T1647" s="4550"/>
      <c r="U1647" s="4550"/>
      <c r="V1647" s="4550"/>
      <c r="W1647" s="4550"/>
      <c r="X1647" s="4550"/>
      <c r="Y1647" s="4550"/>
      <c r="Z1647" s="4550"/>
      <c r="AA1647" s="4893"/>
      <c r="AB1647" s="4550"/>
      <c r="AC1647" s="7049"/>
      <c r="AD1647" s="5083"/>
      <c r="AE1647" s="7049"/>
      <c r="AF1647" s="4550"/>
      <c r="AG1647" s="4550"/>
    </row>
    <row r="1648" spans="1:33" s="6147" customFormat="1" ht="27.95" customHeight="1">
      <c r="A1648" s="7800"/>
      <c r="B1648" s="4550"/>
      <c r="C1648" s="4981"/>
      <c r="D1648" s="4981"/>
      <c r="E1648" s="4981"/>
      <c r="F1648" s="6572"/>
      <c r="G1648" s="4550"/>
      <c r="H1648" s="7914"/>
      <c r="I1648" s="4550"/>
      <c r="J1648" s="4550"/>
      <c r="K1648" s="4550"/>
      <c r="L1648" s="4550"/>
      <c r="M1648" s="4550"/>
      <c r="N1648" s="4550"/>
      <c r="O1648" s="4983"/>
      <c r="P1648" s="4983"/>
      <c r="Q1648" s="4550"/>
      <c r="R1648" s="4550"/>
      <c r="S1648" s="4550"/>
      <c r="T1648" s="4550"/>
      <c r="U1648" s="4550"/>
      <c r="V1648" s="4550"/>
      <c r="W1648" s="4550"/>
      <c r="X1648" s="4550"/>
      <c r="Y1648" s="4550"/>
      <c r="Z1648" s="4550"/>
      <c r="AA1648" s="4893"/>
      <c r="AB1648" s="4550"/>
      <c r="AC1648" s="7049"/>
      <c r="AD1648" s="5083"/>
      <c r="AE1648" s="7049"/>
      <c r="AF1648" s="4550"/>
      <c r="AG1648" s="4550"/>
    </row>
    <row r="1649" spans="1:33" s="6147" customFormat="1" ht="27.95" customHeight="1">
      <c r="A1649" s="7781"/>
      <c r="B1649" s="4550"/>
      <c r="C1649" s="4981"/>
      <c r="D1649" s="4981"/>
      <c r="E1649" s="4981"/>
      <c r="F1649" s="6572"/>
      <c r="G1649" s="4550"/>
      <c r="H1649" s="7914"/>
      <c r="I1649" s="4550"/>
      <c r="J1649" s="4550"/>
      <c r="K1649" s="4550"/>
      <c r="L1649" s="4550"/>
      <c r="M1649" s="4550"/>
      <c r="N1649" s="4550"/>
      <c r="O1649" s="4983"/>
      <c r="P1649" s="4983"/>
      <c r="Q1649" s="4550"/>
      <c r="R1649" s="4550"/>
      <c r="S1649" s="4550"/>
      <c r="T1649" s="4550"/>
      <c r="U1649" s="4550"/>
      <c r="V1649" s="4550"/>
      <c r="W1649" s="4550"/>
      <c r="X1649" s="4550"/>
      <c r="Y1649" s="4550"/>
      <c r="Z1649" s="4550"/>
      <c r="AA1649" s="4893"/>
      <c r="AB1649" s="4550"/>
      <c r="AC1649" s="7049"/>
      <c r="AD1649" s="5083"/>
      <c r="AE1649" s="7049"/>
      <c r="AF1649" s="4550"/>
      <c r="AG1649" s="4550"/>
    </row>
    <row r="1650" spans="1:33" s="6147" customFormat="1" ht="27.95" customHeight="1">
      <c r="A1650" s="7286"/>
      <c r="B1650" s="9847"/>
      <c r="C1650" s="11486"/>
      <c r="D1650" s="11486"/>
      <c r="E1650" s="11486"/>
      <c r="F1650" s="11512"/>
      <c r="G1650" s="9847"/>
      <c r="H1650" s="12495"/>
      <c r="I1650" s="4550"/>
      <c r="J1650" s="9847"/>
      <c r="K1650" s="9847"/>
      <c r="L1650" s="4550"/>
      <c r="M1650" s="12206"/>
      <c r="N1650" s="4550"/>
      <c r="O1650" s="4983"/>
      <c r="P1650" s="4983"/>
      <c r="Q1650" s="9847"/>
      <c r="R1650" s="4550"/>
      <c r="S1650" s="4550"/>
      <c r="T1650" s="4550"/>
      <c r="U1650" s="4550"/>
      <c r="V1650" s="9847"/>
      <c r="W1650" s="4550"/>
      <c r="X1650" s="9847"/>
      <c r="Y1650" s="4550"/>
      <c r="Z1650" s="4550"/>
      <c r="AA1650" s="11707"/>
      <c r="AB1650" s="4550"/>
      <c r="AC1650" s="11492"/>
      <c r="AD1650" s="5083"/>
      <c r="AE1650" s="11492"/>
      <c r="AF1650" s="4550"/>
      <c r="AG1650" s="4550"/>
    </row>
    <row r="1651" spans="1:33" s="6147" customFormat="1" ht="27.95" customHeight="1">
      <c r="A1651" s="7286"/>
      <c r="B1651" s="11647"/>
      <c r="C1651" s="11487"/>
      <c r="D1651" s="11487"/>
      <c r="E1651" s="11487"/>
      <c r="F1651" s="11514"/>
      <c r="G1651" s="11647"/>
      <c r="H1651" s="12497"/>
      <c r="I1651" s="4550"/>
      <c r="J1651" s="11647"/>
      <c r="K1651" s="11647"/>
      <c r="L1651" s="4550"/>
      <c r="M1651" s="11647"/>
      <c r="N1651" s="4550"/>
      <c r="O1651" s="4983"/>
      <c r="P1651" s="4983"/>
      <c r="Q1651" s="11647"/>
      <c r="R1651" s="4550"/>
      <c r="S1651" s="4550"/>
      <c r="T1651" s="4550"/>
      <c r="U1651" s="4550"/>
      <c r="V1651" s="11647"/>
      <c r="W1651" s="4550"/>
      <c r="X1651" s="11647"/>
      <c r="Y1651" s="4550"/>
      <c r="Z1651" s="4550"/>
      <c r="AA1651" s="11708"/>
      <c r="AB1651" s="4550"/>
      <c r="AC1651" s="11493"/>
      <c r="AD1651" s="5083"/>
      <c r="AE1651" s="11493"/>
      <c r="AF1651" s="4550"/>
      <c r="AG1651" s="4550"/>
    </row>
    <row r="1652" spans="1:33" s="6147" customFormat="1" ht="27.95" customHeight="1">
      <c r="A1652" s="7286"/>
      <c r="B1652" s="9847"/>
      <c r="C1652" s="11486"/>
      <c r="D1652" s="11486"/>
      <c r="E1652" s="11486"/>
      <c r="F1652" s="11512"/>
      <c r="G1652" s="9847"/>
      <c r="H1652" s="12495"/>
      <c r="I1652" s="4550"/>
      <c r="J1652" s="9847"/>
      <c r="K1652" s="9847"/>
      <c r="L1652" s="4550"/>
      <c r="M1652" s="12206"/>
      <c r="N1652" s="4550"/>
      <c r="O1652" s="4983"/>
      <c r="P1652" s="4983"/>
      <c r="Q1652" s="9847"/>
      <c r="R1652" s="4550"/>
      <c r="S1652" s="4550"/>
      <c r="T1652" s="4550"/>
      <c r="U1652" s="4550"/>
      <c r="V1652" s="9847"/>
      <c r="W1652" s="4550"/>
      <c r="X1652" s="9847"/>
      <c r="Y1652" s="4550"/>
      <c r="Z1652" s="4550"/>
      <c r="AA1652" s="11707"/>
      <c r="AB1652" s="4550"/>
      <c r="AC1652" s="11492"/>
      <c r="AD1652" s="5083"/>
      <c r="AE1652" s="11492"/>
      <c r="AF1652" s="4550"/>
      <c r="AG1652" s="4550"/>
    </row>
    <row r="1653" spans="1:33" s="6147" customFormat="1" ht="27.95" customHeight="1">
      <c r="A1653" s="7286"/>
      <c r="B1653" s="11647"/>
      <c r="C1653" s="11487"/>
      <c r="D1653" s="11487"/>
      <c r="E1653" s="11487"/>
      <c r="F1653" s="11514"/>
      <c r="G1653" s="11647"/>
      <c r="H1653" s="12497"/>
      <c r="I1653" s="4550"/>
      <c r="J1653" s="11647"/>
      <c r="K1653" s="11647"/>
      <c r="L1653" s="4550"/>
      <c r="M1653" s="11647"/>
      <c r="N1653" s="4550"/>
      <c r="O1653" s="4983"/>
      <c r="P1653" s="4983"/>
      <c r="Q1653" s="11647"/>
      <c r="R1653" s="4550"/>
      <c r="S1653" s="4550"/>
      <c r="T1653" s="4550"/>
      <c r="U1653" s="4550"/>
      <c r="V1653" s="11647"/>
      <c r="W1653" s="4550"/>
      <c r="X1653" s="11647"/>
      <c r="Y1653" s="4550"/>
      <c r="Z1653" s="4550"/>
      <c r="AA1653" s="11708"/>
      <c r="AB1653" s="4550"/>
      <c r="AC1653" s="11493"/>
      <c r="AD1653" s="5083"/>
      <c r="AE1653" s="11493"/>
      <c r="AF1653" s="4550"/>
      <c r="AG1653" s="4550"/>
    </row>
    <row r="1654" spans="1:33" s="6147" customFormat="1" ht="27.95" customHeight="1">
      <c r="A1654" s="7915"/>
      <c r="B1654" s="9847"/>
      <c r="C1654" s="11486"/>
      <c r="D1654" s="11486"/>
      <c r="E1654" s="11486"/>
      <c r="F1654" s="11512"/>
      <c r="G1654" s="9847"/>
      <c r="H1654" s="12495"/>
      <c r="I1654" s="4550"/>
      <c r="J1654" s="9847"/>
      <c r="K1654" s="9847"/>
      <c r="L1654" s="4550"/>
      <c r="M1654" s="12206"/>
      <c r="N1654" s="4550"/>
      <c r="O1654" s="4983"/>
      <c r="P1654" s="4983"/>
      <c r="Q1654" s="9847"/>
      <c r="R1654" s="4550"/>
      <c r="S1654" s="4550"/>
      <c r="T1654" s="4550"/>
      <c r="U1654" s="4550"/>
      <c r="V1654" s="9847"/>
      <c r="W1654" s="4550"/>
      <c r="X1654" s="9847"/>
      <c r="Y1654" s="4550"/>
      <c r="Z1654" s="4550"/>
      <c r="AA1654" s="11707"/>
      <c r="AB1654" s="4550"/>
      <c r="AC1654" s="11492"/>
      <c r="AD1654" s="5083"/>
      <c r="AE1654" s="11492"/>
      <c r="AF1654" s="4550"/>
      <c r="AG1654" s="4550"/>
    </row>
    <row r="1655" spans="1:33" s="6147" customFormat="1" ht="27.95" customHeight="1">
      <c r="A1655" s="7916"/>
      <c r="B1655" s="11687"/>
      <c r="C1655" s="12340"/>
      <c r="D1655" s="12340"/>
      <c r="E1655" s="12340"/>
      <c r="F1655" s="11513"/>
      <c r="G1655" s="11687"/>
      <c r="H1655" s="12496"/>
      <c r="I1655" s="4550"/>
      <c r="J1655" s="11687"/>
      <c r="K1655" s="11687"/>
      <c r="L1655" s="4550"/>
      <c r="M1655" s="12350"/>
      <c r="N1655" s="4550"/>
      <c r="O1655" s="4983"/>
      <c r="P1655" s="4983"/>
      <c r="Q1655" s="11687"/>
      <c r="R1655" s="4550"/>
      <c r="S1655" s="4550"/>
      <c r="T1655" s="4550"/>
      <c r="U1655" s="4550"/>
      <c r="V1655" s="11687"/>
      <c r="W1655" s="4550"/>
      <c r="X1655" s="11687"/>
      <c r="Y1655" s="4550"/>
      <c r="Z1655" s="4550"/>
      <c r="AA1655" s="12334"/>
      <c r="AB1655" s="4550"/>
      <c r="AC1655" s="11578"/>
      <c r="AD1655" s="5083"/>
      <c r="AE1655" s="11578"/>
      <c r="AF1655" s="4550"/>
      <c r="AG1655" s="4550"/>
    </row>
    <row r="1656" spans="1:33" s="6147" customFormat="1" ht="27.95" customHeight="1">
      <c r="A1656" s="7917"/>
      <c r="B1656" s="11687"/>
      <c r="C1656" s="12340"/>
      <c r="D1656" s="12340"/>
      <c r="E1656" s="12340"/>
      <c r="F1656" s="11513"/>
      <c r="G1656" s="11687"/>
      <c r="H1656" s="12496"/>
      <c r="I1656" s="4550"/>
      <c r="J1656" s="11687"/>
      <c r="K1656" s="11687"/>
      <c r="L1656" s="4550"/>
      <c r="M1656" s="12350"/>
      <c r="N1656" s="4550"/>
      <c r="O1656" s="4983"/>
      <c r="P1656" s="4983"/>
      <c r="Q1656" s="11687"/>
      <c r="R1656" s="4550"/>
      <c r="S1656" s="4550"/>
      <c r="T1656" s="4550"/>
      <c r="U1656" s="4550"/>
      <c r="V1656" s="11687"/>
      <c r="W1656" s="4550"/>
      <c r="X1656" s="11687"/>
      <c r="Y1656" s="4550"/>
      <c r="Z1656" s="4550"/>
      <c r="AA1656" s="12334"/>
      <c r="AB1656" s="4550"/>
      <c r="AC1656" s="11578"/>
      <c r="AD1656" s="5083"/>
      <c r="AE1656" s="11578"/>
      <c r="AF1656" s="4550"/>
      <c r="AG1656" s="4550"/>
    </row>
    <row r="1657" spans="1:33" s="6147" customFormat="1" ht="27.95" customHeight="1">
      <c r="A1657" s="7917"/>
      <c r="B1657" s="11687"/>
      <c r="C1657" s="12340"/>
      <c r="D1657" s="12340"/>
      <c r="E1657" s="12340"/>
      <c r="F1657" s="11513"/>
      <c r="G1657" s="11687"/>
      <c r="H1657" s="12496"/>
      <c r="I1657" s="4550"/>
      <c r="J1657" s="11687"/>
      <c r="K1657" s="11687"/>
      <c r="L1657" s="4550"/>
      <c r="M1657" s="12350"/>
      <c r="N1657" s="4550"/>
      <c r="O1657" s="4983"/>
      <c r="P1657" s="4983"/>
      <c r="Q1657" s="11687"/>
      <c r="R1657" s="4550"/>
      <c r="S1657" s="4550"/>
      <c r="T1657" s="4550"/>
      <c r="U1657" s="4550"/>
      <c r="V1657" s="11687"/>
      <c r="W1657" s="4550"/>
      <c r="X1657" s="11687"/>
      <c r="Y1657" s="4550"/>
      <c r="Z1657" s="4550"/>
      <c r="AA1657" s="12334"/>
      <c r="AB1657" s="4550"/>
      <c r="AC1657" s="11578"/>
      <c r="AD1657" s="5083"/>
      <c r="AE1657" s="11578"/>
      <c r="AF1657" s="4550"/>
      <c r="AG1657" s="4550"/>
    </row>
    <row r="1658" spans="1:33" s="6147" customFormat="1" ht="27.95" customHeight="1">
      <c r="A1658" s="7916"/>
      <c r="B1658" s="11647"/>
      <c r="C1658" s="11487"/>
      <c r="D1658" s="11487"/>
      <c r="E1658" s="11487"/>
      <c r="F1658" s="11514"/>
      <c r="G1658" s="11647"/>
      <c r="H1658" s="12497"/>
      <c r="I1658" s="4550"/>
      <c r="J1658" s="11647"/>
      <c r="K1658" s="11647"/>
      <c r="L1658" s="4550"/>
      <c r="M1658" s="12351"/>
      <c r="N1658" s="4550"/>
      <c r="O1658" s="4983"/>
      <c r="P1658" s="4983"/>
      <c r="Q1658" s="11647"/>
      <c r="R1658" s="4550"/>
      <c r="S1658" s="4550"/>
      <c r="T1658" s="4550"/>
      <c r="U1658" s="4550"/>
      <c r="V1658" s="11647"/>
      <c r="W1658" s="4550"/>
      <c r="X1658" s="11647"/>
      <c r="Y1658" s="4550"/>
      <c r="Z1658" s="4550"/>
      <c r="AA1658" s="11708"/>
      <c r="AB1658" s="4550"/>
      <c r="AC1658" s="11493"/>
      <c r="AD1658" s="5083"/>
      <c r="AE1658" s="11493"/>
      <c r="AF1658" s="4550"/>
      <c r="AG1658" s="4550"/>
    </row>
    <row r="1659" spans="1:33" s="6147" customFormat="1" ht="27.95" customHeight="1">
      <c r="A1659" s="7286"/>
      <c r="B1659" s="4550"/>
      <c r="C1659" s="4981"/>
      <c r="D1659" s="4981"/>
      <c r="E1659" s="4981"/>
      <c r="F1659" s="6572"/>
      <c r="G1659" s="4550"/>
      <c r="H1659" s="7914"/>
      <c r="I1659" s="4550"/>
      <c r="J1659" s="4550"/>
      <c r="K1659" s="4550"/>
      <c r="L1659" s="4550"/>
      <c r="M1659" s="7031"/>
      <c r="N1659" s="4550"/>
      <c r="O1659" s="4983"/>
      <c r="P1659" s="4983"/>
      <c r="Q1659" s="4550"/>
      <c r="R1659" s="4550"/>
      <c r="S1659" s="4550"/>
      <c r="T1659" s="4550"/>
      <c r="U1659" s="4550"/>
      <c r="V1659" s="4550"/>
      <c r="W1659" s="4550"/>
      <c r="X1659" s="4550"/>
      <c r="Y1659" s="4550"/>
      <c r="Z1659" s="4550"/>
      <c r="AA1659" s="4893"/>
      <c r="AB1659" s="4550"/>
      <c r="AC1659" s="7049"/>
      <c r="AD1659" s="5083"/>
      <c r="AE1659" s="7049"/>
      <c r="AF1659" s="4550"/>
      <c r="AG1659" s="4550"/>
    </row>
    <row r="1660" spans="1:33" s="6147" customFormat="1" ht="27.95" customHeight="1">
      <c r="A1660" s="7286"/>
      <c r="B1660" s="4550"/>
      <c r="C1660" s="4981"/>
      <c r="D1660" s="4981"/>
      <c r="E1660" s="4981"/>
      <c r="F1660" s="6572"/>
      <c r="G1660" s="4550"/>
      <c r="H1660" s="7918"/>
      <c r="I1660" s="4550"/>
      <c r="J1660" s="4550"/>
      <c r="K1660" s="4550"/>
      <c r="L1660" s="4550"/>
      <c r="M1660" s="7031"/>
      <c r="N1660" s="4550"/>
      <c r="O1660" s="4983"/>
      <c r="P1660" s="4983"/>
      <c r="Q1660" s="4550"/>
      <c r="R1660" s="4550"/>
      <c r="S1660" s="4550"/>
      <c r="T1660" s="4550"/>
      <c r="U1660" s="4550"/>
      <c r="V1660" s="4550"/>
      <c r="W1660" s="4550"/>
      <c r="X1660" s="4550"/>
      <c r="Y1660" s="4550"/>
      <c r="Z1660" s="4550"/>
      <c r="AA1660" s="4893"/>
      <c r="AB1660" s="4550"/>
      <c r="AC1660" s="7049"/>
      <c r="AD1660" s="5083"/>
      <c r="AE1660" s="7049"/>
      <c r="AF1660" s="4550"/>
      <c r="AG1660" s="4550"/>
    </row>
    <row r="1661" spans="1:33" s="6147" customFormat="1" ht="27.95" customHeight="1">
      <c r="A1661" s="7455"/>
      <c r="B1661" s="9847"/>
      <c r="C1661" s="11486"/>
      <c r="D1661" s="11486"/>
      <c r="E1661" s="11486"/>
      <c r="F1661" s="11512"/>
      <c r="G1661" s="9847"/>
      <c r="H1661" s="12492"/>
      <c r="I1661" s="4550"/>
      <c r="J1661" s="9847"/>
      <c r="K1661" s="9847"/>
      <c r="L1661" s="4550"/>
      <c r="M1661" s="12206"/>
      <c r="N1661" s="4550"/>
      <c r="O1661" s="4983"/>
      <c r="P1661" s="4983"/>
      <c r="Q1661" s="9847"/>
      <c r="R1661" s="4550"/>
      <c r="S1661" s="4550"/>
      <c r="T1661" s="4550"/>
      <c r="U1661" s="4550"/>
      <c r="V1661" s="9847"/>
      <c r="W1661" s="4550"/>
      <c r="X1661" s="9847"/>
      <c r="Y1661" s="4550"/>
      <c r="Z1661" s="4550"/>
      <c r="AA1661" s="11707"/>
      <c r="AB1661" s="4550"/>
      <c r="AC1661" s="11492"/>
      <c r="AD1661" s="5083"/>
      <c r="AE1661" s="11492"/>
      <c r="AF1661" s="9847"/>
      <c r="AG1661" s="4550"/>
    </row>
    <row r="1662" spans="1:33" s="6147" customFormat="1" ht="27.95" customHeight="1">
      <c r="A1662" s="7455"/>
      <c r="B1662" s="11647"/>
      <c r="C1662" s="11487"/>
      <c r="D1662" s="11487"/>
      <c r="E1662" s="11487"/>
      <c r="F1662" s="11514"/>
      <c r="G1662" s="11647"/>
      <c r="H1662" s="12494"/>
      <c r="I1662" s="4550"/>
      <c r="J1662" s="11647"/>
      <c r="K1662" s="11647"/>
      <c r="L1662" s="4550"/>
      <c r="M1662" s="11647"/>
      <c r="N1662" s="4550"/>
      <c r="O1662" s="4983"/>
      <c r="P1662" s="4983"/>
      <c r="Q1662" s="11647"/>
      <c r="R1662" s="4550"/>
      <c r="S1662" s="4550"/>
      <c r="T1662" s="4550"/>
      <c r="U1662" s="4550"/>
      <c r="V1662" s="11647"/>
      <c r="W1662" s="4550"/>
      <c r="X1662" s="11647"/>
      <c r="Y1662" s="4550"/>
      <c r="Z1662" s="4550"/>
      <c r="AA1662" s="11708"/>
      <c r="AB1662" s="4550"/>
      <c r="AC1662" s="11493"/>
      <c r="AD1662" s="5083"/>
      <c r="AE1662" s="11493"/>
      <c r="AF1662" s="11647"/>
      <c r="AG1662" s="4550"/>
    </row>
    <row r="1663" spans="1:33" s="6147" customFormat="1" ht="27.95" customHeight="1">
      <c r="A1663" s="7455"/>
      <c r="B1663" s="4550"/>
      <c r="C1663" s="4981"/>
      <c r="D1663" s="4981"/>
      <c r="E1663" s="4981"/>
      <c r="F1663" s="6572"/>
      <c r="G1663" s="4550"/>
      <c r="H1663" s="7913"/>
      <c r="I1663" s="4550"/>
      <c r="J1663" s="4550"/>
      <c r="K1663" s="4550"/>
      <c r="L1663" s="4550"/>
      <c r="M1663" s="4550"/>
      <c r="N1663" s="4550"/>
      <c r="O1663" s="4983"/>
      <c r="P1663" s="4983"/>
      <c r="Q1663" s="4550"/>
      <c r="R1663" s="4550"/>
      <c r="S1663" s="4550"/>
      <c r="T1663" s="4550"/>
      <c r="U1663" s="4550"/>
      <c r="V1663" s="4550"/>
      <c r="W1663" s="4550"/>
      <c r="X1663" s="4550"/>
      <c r="Y1663" s="4550"/>
      <c r="Z1663" s="4550"/>
      <c r="AA1663" s="4893"/>
      <c r="AB1663" s="4550"/>
      <c r="AC1663" s="7049"/>
      <c r="AD1663" s="5083"/>
      <c r="AE1663" s="7049"/>
      <c r="AF1663" s="4550"/>
      <c r="AG1663" s="4550"/>
    </row>
    <row r="1664" spans="1:33" s="6147" customFormat="1" ht="27.95" customHeight="1">
      <c r="A1664" s="7670"/>
      <c r="B1664" s="4550"/>
      <c r="C1664" s="4981"/>
      <c r="D1664" s="4981"/>
      <c r="E1664" s="4981"/>
      <c r="F1664" s="6572"/>
      <c r="G1664" s="4550"/>
      <c r="H1664" s="7919"/>
      <c r="I1664" s="4550"/>
      <c r="J1664" s="4550"/>
      <c r="K1664" s="4550"/>
      <c r="L1664" s="4550"/>
      <c r="M1664" s="4550"/>
      <c r="N1664" s="4550"/>
      <c r="O1664" s="4983"/>
      <c r="P1664" s="4983"/>
      <c r="Q1664" s="4550"/>
      <c r="R1664" s="4550"/>
      <c r="S1664" s="4550"/>
      <c r="T1664" s="4550"/>
      <c r="U1664" s="4550"/>
      <c r="V1664" s="4550"/>
      <c r="W1664" s="4550"/>
      <c r="X1664" s="4550"/>
      <c r="Y1664" s="4550"/>
      <c r="Z1664" s="4550"/>
      <c r="AA1664" s="4893"/>
      <c r="AB1664" s="4550"/>
      <c r="AC1664" s="7049"/>
      <c r="AD1664" s="5083"/>
      <c r="AE1664" s="7049"/>
      <c r="AF1664" s="4550"/>
      <c r="AG1664" s="4550"/>
    </row>
    <row r="1665" spans="1:33" s="6147" customFormat="1" ht="27.95" customHeight="1">
      <c r="A1665" s="7455"/>
      <c r="B1665" s="9847"/>
      <c r="C1665" s="11486"/>
      <c r="D1665" s="11486"/>
      <c r="E1665" s="11486"/>
      <c r="F1665" s="11512"/>
      <c r="G1665" s="9847"/>
      <c r="H1665" s="12492"/>
      <c r="I1665" s="4550"/>
      <c r="J1665" s="9847"/>
      <c r="K1665" s="9847"/>
      <c r="L1665" s="4550"/>
      <c r="M1665" s="12206"/>
      <c r="N1665" s="4550"/>
      <c r="O1665" s="4983"/>
      <c r="P1665" s="4983"/>
      <c r="Q1665" s="9847"/>
      <c r="R1665" s="4550"/>
      <c r="S1665" s="4550"/>
      <c r="T1665" s="4550"/>
      <c r="U1665" s="4550"/>
      <c r="V1665" s="4550"/>
      <c r="W1665" s="4550"/>
      <c r="X1665" s="4550"/>
      <c r="Y1665" s="4550"/>
      <c r="Z1665" s="4550"/>
      <c r="AA1665" s="11707"/>
      <c r="AB1665" s="4550"/>
      <c r="AC1665" s="11492"/>
      <c r="AD1665" s="5083"/>
      <c r="AE1665" s="11492"/>
      <c r="AF1665" s="4550"/>
      <c r="AG1665" s="4550"/>
    </row>
    <row r="1666" spans="1:33" s="6147" customFormat="1" ht="27.95" customHeight="1">
      <c r="A1666" s="7325"/>
      <c r="B1666" s="11687"/>
      <c r="C1666" s="12340"/>
      <c r="D1666" s="12340"/>
      <c r="E1666" s="12340"/>
      <c r="F1666" s="11513"/>
      <c r="G1666" s="11687"/>
      <c r="H1666" s="12493"/>
      <c r="I1666" s="4550"/>
      <c r="J1666" s="11687"/>
      <c r="K1666" s="11687"/>
      <c r="L1666" s="4550"/>
      <c r="M1666" s="12350"/>
      <c r="N1666" s="4550"/>
      <c r="O1666" s="4983"/>
      <c r="P1666" s="4983"/>
      <c r="Q1666" s="11687"/>
      <c r="R1666" s="4550"/>
      <c r="S1666" s="4550"/>
      <c r="T1666" s="4550"/>
      <c r="U1666" s="4550"/>
      <c r="V1666" s="4550"/>
      <c r="W1666" s="4550"/>
      <c r="X1666" s="4550"/>
      <c r="Y1666" s="4550"/>
      <c r="Z1666" s="4550"/>
      <c r="AA1666" s="12334"/>
      <c r="AB1666" s="4550"/>
      <c r="AC1666" s="11578"/>
      <c r="AD1666" s="5083"/>
      <c r="AE1666" s="11578"/>
      <c r="AF1666" s="4550"/>
      <c r="AG1666" s="4550"/>
    </row>
    <row r="1667" spans="1:33" s="6147" customFormat="1" ht="27.95" customHeight="1">
      <c r="A1667" s="7455"/>
      <c r="B1667" s="11647"/>
      <c r="C1667" s="11487"/>
      <c r="D1667" s="11487"/>
      <c r="E1667" s="11487"/>
      <c r="F1667" s="11514"/>
      <c r="G1667" s="11647"/>
      <c r="H1667" s="12494"/>
      <c r="I1667" s="4550"/>
      <c r="J1667" s="11647"/>
      <c r="K1667" s="11647"/>
      <c r="L1667" s="4550"/>
      <c r="M1667" s="11647"/>
      <c r="N1667" s="4550"/>
      <c r="O1667" s="4983"/>
      <c r="P1667" s="4983"/>
      <c r="Q1667" s="11647"/>
      <c r="R1667" s="4550"/>
      <c r="S1667" s="4550"/>
      <c r="T1667" s="4550"/>
      <c r="U1667" s="4550"/>
      <c r="V1667" s="4550"/>
      <c r="W1667" s="4550"/>
      <c r="X1667" s="4550"/>
      <c r="Y1667" s="4550"/>
      <c r="Z1667" s="4550"/>
      <c r="AA1667" s="11708"/>
      <c r="AB1667" s="4550"/>
      <c r="AC1667" s="11493"/>
      <c r="AD1667" s="5083"/>
      <c r="AE1667" s="11493"/>
      <c r="AF1667" s="4550"/>
      <c r="AG1667" s="4550"/>
    </row>
    <row r="1668" spans="1:33" s="6147" customFormat="1" ht="27.95" customHeight="1">
      <c r="A1668" s="7455"/>
      <c r="B1668" s="9847"/>
      <c r="C1668" s="11486"/>
      <c r="D1668" s="11486"/>
      <c r="E1668" s="11486"/>
      <c r="F1668" s="11512"/>
      <c r="G1668" s="9847"/>
      <c r="H1668" s="12492"/>
      <c r="I1668" s="4550"/>
      <c r="J1668" s="9847"/>
      <c r="K1668" s="9847"/>
      <c r="L1668" s="4550"/>
      <c r="M1668" s="12206"/>
      <c r="N1668" s="4550"/>
      <c r="O1668" s="4983"/>
      <c r="P1668" s="4983"/>
      <c r="Q1668" s="9847"/>
      <c r="R1668" s="4550"/>
      <c r="S1668" s="4550"/>
      <c r="T1668" s="4550"/>
      <c r="U1668" s="4550"/>
      <c r="V1668" s="9847"/>
      <c r="W1668" s="4550"/>
      <c r="X1668" s="9847"/>
      <c r="Y1668" s="4550"/>
      <c r="Z1668" s="4550"/>
      <c r="AA1668" s="11707"/>
      <c r="AB1668" s="4550"/>
      <c r="AC1668" s="11492"/>
      <c r="AD1668" s="5083"/>
      <c r="AE1668" s="11492"/>
      <c r="AF1668" s="4550"/>
      <c r="AG1668" s="4550"/>
    </row>
    <row r="1669" spans="1:33" s="6147" customFormat="1" ht="27.95" customHeight="1">
      <c r="A1669" s="7578"/>
      <c r="B1669" s="11687"/>
      <c r="C1669" s="12340"/>
      <c r="D1669" s="12340"/>
      <c r="E1669" s="12340"/>
      <c r="F1669" s="11513"/>
      <c r="G1669" s="11687"/>
      <c r="H1669" s="12493"/>
      <c r="I1669" s="4550"/>
      <c r="J1669" s="11687"/>
      <c r="K1669" s="11687"/>
      <c r="L1669" s="4550"/>
      <c r="M1669" s="12350"/>
      <c r="N1669" s="4550"/>
      <c r="O1669" s="4983"/>
      <c r="P1669" s="4983"/>
      <c r="Q1669" s="11687"/>
      <c r="R1669" s="4550"/>
      <c r="S1669" s="4550"/>
      <c r="T1669" s="4550"/>
      <c r="U1669" s="4550"/>
      <c r="V1669" s="11687"/>
      <c r="W1669" s="4550"/>
      <c r="X1669" s="11687"/>
      <c r="Y1669" s="4550"/>
      <c r="Z1669" s="4550"/>
      <c r="AA1669" s="12334"/>
      <c r="AB1669" s="4550"/>
      <c r="AC1669" s="11578"/>
      <c r="AD1669" s="5083"/>
      <c r="AE1669" s="11578"/>
      <c r="AF1669" s="4550"/>
      <c r="AG1669" s="4550"/>
    </row>
    <row r="1670" spans="1:33" s="6147" customFormat="1" ht="27.95" customHeight="1">
      <c r="A1670" s="7578"/>
      <c r="B1670" s="11647"/>
      <c r="C1670" s="11487"/>
      <c r="D1670" s="11487"/>
      <c r="E1670" s="11487"/>
      <c r="F1670" s="11514"/>
      <c r="G1670" s="11647"/>
      <c r="H1670" s="12494"/>
      <c r="I1670" s="4550"/>
      <c r="J1670" s="11647"/>
      <c r="K1670" s="11647"/>
      <c r="L1670" s="4550"/>
      <c r="M1670" s="12351"/>
      <c r="N1670" s="4550"/>
      <c r="O1670" s="4983"/>
      <c r="P1670" s="4983"/>
      <c r="Q1670" s="11647"/>
      <c r="R1670" s="4550"/>
      <c r="S1670" s="4550"/>
      <c r="T1670" s="4550"/>
      <c r="U1670" s="4550"/>
      <c r="V1670" s="11647"/>
      <c r="W1670" s="4550"/>
      <c r="X1670" s="11647"/>
      <c r="Y1670" s="4550"/>
      <c r="Z1670" s="4550"/>
      <c r="AA1670" s="11708"/>
      <c r="AB1670" s="4550"/>
      <c r="AC1670" s="11493"/>
      <c r="AD1670" s="5083"/>
      <c r="AE1670" s="11493"/>
      <c r="AF1670" s="4550"/>
      <c r="AG1670" s="4550"/>
    </row>
    <row r="1671" spans="1:33" s="6147" customFormat="1" ht="27.95" customHeight="1">
      <c r="A1671" s="7599"/>
      <c r="B1671" s="4550"/>
      <c r="C1671" s="4981"/>
      <c r="D1671" s="4981"/>
      <c r="E1671" s="4981"/>
      <c r="F1671" s="6572"/>
      <c r="G1671" s="4550"/>
      <c r="H1671" s="7919"/>
      <c r="I1671" s="4550"/>
      <c r="J1671" s="4550"/>
      <c r="K1671" s="4550"/>
      <c r="L1671" s="4550"/>
      <c r="M1671" s="7455"/>
      <c r="N1671" s="4550"/>
      <c r="O1671" s="4983"/>
      <c r="P1671" s="4983"/>
      <c r="Q1671" s="4550"/>
      <c r="R1671" s="4550"/>
      <c r="S1671" s="4550"/>
      <c r="T1671" s="4550"/>
      <c r="U1671" s="4550"/>
      <c r="V1671" s="4550"/>
      <c r="W1671" s="4550"/>
      <c r="X1671" s="4550"/>
      <c r="Y1671" s="4550"/>
      <c r="Z1671" s="4550"/>
      <c r="AA1671" s="4893"/>
      <c r="AB1671" s="4550"/>
      <c r="AC1671" s="7049"/>
      <c r="AD1671" s="5083"/>
      <c r="AE1671" s="7049"/>
      <c r="AF1671" s="4550"/>
      <c r="AG1671" s="4550"/>
    </row>
    <row r="1672" spans="1:33" s="6147" customFormat="1" ht="27.95" customHeight="1">
      <c r="A1672" s="7169"/>
      <c r="B1672" s="7169"/>
      <c r="C1672" s="4981"/>
      <c r="D1672" s="4981"/>
      <c r="E1672" s="4981"/>
      <c r="F1672" s="6572"/>
      <c r="G1672" s="4550"/>
      <c r="H1672" s="7919"/>
      <c r="I1672" s="4550"/>
      <c r="J1672" s="7169"/>
      <c r="K1672" s="4550"/>
      <c r="L1672" s="4550"/>
      <c r="M1672" s="4550"/>
      <c r="N1672" s="4550"/>
      <c r="O1672" s="4983"/>
      <c r="P1672" s="4983"/>
      <c r="Q1672" s="7455"/>
      <c r="R1672" s="4550"/>
      <c r="S1672" s="4550"/>
      <c r="T1672" s="4550"/>
      <c r="U1672" s="4550"/>
      <c r="V1672" s="4550"/>
      <c r="W1672" s="4550"/>
      <c r="X1672" s="4550"/>
      <c r="Y1672" s="4550"/>
      <c r="Z1672" s="4550"/>
      <c r="AA1672" s="4893"/>
      <c r="AB1672" s="4550"/>
      <c r="AC1672" s="7049"/>
      <c r="AD1672" s="5083"/>
      <c r="AE1672" s="7049"/>
      <c r="AF1672" s="4550"/>
      <c r="AG1672" s="4550"/>
    </row>
    <row r="1673" spans="1:33" s="6147" customFormat="1" ht="27.95" customHeight="1">
      <c r="A1673" s="7317"/>
      <c r="B1673" s="7317"/>
      <c r="C1673" s="4981"/>
      <c r="D1673" s="4981"/>
      <c r="E1673" s="4981"/>
      <c r="F1673" s="6572"/>
      <c r="G1673" s="4550"/>
      <c r="H1673" s="7919"/>
      <c r="I1673" s="4550"/>
      <c r="J1673" s="4550"/>
      <c r="K1673" s="4550"/>
      <c r="L1673" s="4550"/>
      <c r="M1673" s="7031"/>
      <c r="N1673" s="4550"/>
      <c r="O1673" s="4983"/>
      <c r="P1673" s="4983"/>
      <c r="Q1673" s="4550"/>
      <c r="R1673" s="4550"/>
      <c r="S1673" s="4550"/>
      <c r="T1673" s="4550"/>
      <c r="U1673" s="4550"/>
      <c r="V1673" s="4550"/>
      <c r="W1673" s="4550"/>
      <c r="X1673" s="4550"/>
      <c r="Y1673" s="4550"/>
      <c r="Z1673" s="4550"/>
      <c r="AA1673" s="4893"/>
      <c r="AB1673" s="4550"/>
      <c r="AC1673" s="7049"/>
      <c r="AD1673" s="5083"/>
      <c r="AE1673" s="7049"/>
      <c r="AF1673" s="4550"/>
      <c r="AG1673" s="4550"/>
    </row>
    <row r="1674" spans="1:33" s="6147" customFormat="1" ht="27.95" customHeight="1">
      <c r="A1674" s="7576"/>
      <c r="B1674" s="12491"/>
      <c r="C1674" s="11486"/>
      <c r="D1674" s="11486"/>
      <c r="E1674" s="11486"/>
      <c r="F1674" s="11512"/>
      <c r="G1674" s="9847"/>
      <c r="H1674" s="12488"/>
      <c r="I1674" s="4550"/>
      <c r="J1674" s="9847"/>
      <c r="K1674" s="9847"/>
      <c r="L1674" s="4550"/>
      <c r="M1674" s="12206"/>
      <c r="N1674" s="4550"/>
      <c r="O1674" s="4983"/>
      <c r="P1674" s="4983"/>
      <c r="Q1674" s="9847"/>
      <c r="R1674" s="4550"/>
      <c r="S1674" s="4550"/>
      <c r="T1674" s="4550"/>
      <c r="U1674" s="4550"/>
      <c r="V1674" s="9847"/>
      <c r="W1674" s="4550"/>
      <c r="X1674" s="9847"/>
      <c r="Y1674" s="4550"/>
      <c r="Z1674" s="4550"/>
      <c r="AA1674" s="11707"/>
      <c r="AB1674" s="4550"/>
      <c r="AC1674" s="11492"/>
      <c r="AD1674" s="5083"/>
      <c r="AE1674" s="11492"/>
      <c r="AF1674" s="9847"/>
      <c r="AG1674" s="4550"/>
    </row>
    <row r="1675" spans="1:33" s="6147" customFormat="1" ht="27.95" customHeight="1">
      <c r="A1675" s="7920"/>
      <c r="B1675" s="11687"/>
      <c r="C1675" s="12340"/>
      <c r="D1675" s="12340"/>
      <c r="E1675" s="12340"/>
      <c r="F1675" s="11513"/>
      <c r="G1675" s="11687"/>
      <c r="H1675" s="12489"/>
      <c r="I1675" s="4550"/>
      <c r="J1675" s="11687"/>
      <c r="K1675" s="11687"/>
      <c r="L1675" s="7920"/>
      <c r="M1675" s="11687"/>
      <c r="N1675" s="7225"/>
      <c r="O1675" s="4983"/>
      <c r="P1675" s="4983"/>
      <c r="Q1675" s="11687"/>
      <c r="R1675" s="4550"/>
      <c r="S1675" s="4550"/>
      <c r="T1675" s="4550"/>
      <c r="U1675" s="4550"/>
      <c r="V1675" s="11687"/>
      <c r="W1675" s="4550"/>
      <c r="X1675" s="11687"/>
      <c r="Y1675" s="4550"/>
      <c r="Z1675" s="4550"/>
      <c r="AA1675" s="12334"/>
      <c r="AB1675" s="4550"/>
      <c r="AC1675" s="11578"/>
      <c r="AD1675" s="5083"/>
      <c r="AE1675" s="11578"/>
      <c r="AF1675" s="11687"/>
      <c r="AG1675" s="4550"/>
    </row>
    <row r="1676" spans="1:33" s="6147" customFormat="1" ht="27.95" customHeight="1">
      <c r="A1676" s="7576"/>
      <c r="B1676" s="11647"/>
      <c r="C1676" s="11487"/>
      <c r="D1676" s="11487"/>
      <c r="E1676" s="11487"/>
      <c r="F1676" s="11514"/>
      <c r="G1676" s="11647"/>
      <c r="H1676" s="12490"/>
      <c r="I1676" s="4550"/>
      <c r="J1676" s="11647"/>
      <c r="K1676" s="11647"/>
      <c r="L1676" s="4550"/>
      <c r="M1676" s="11647"/>
      <c r="N1676" s="7225"/>
      <c r="O1676" s="4983"/>
      <c r="P1676" s="4983"/>
      <c r="Q1676" s="11647"/>
      <c r="R1676" s="4550"/>
      <c r="S1676" s="4550"/>
      <c r="T1676" s="4550"/>
      <c r="U1676" s="4550"/>
      <c r="V1676" s="11647"/>
      <c r="W1676" s="4550"/>
      <c r="X1676" s="11647"/>
      <c r="Y1676" s="4550"/>
      <c r="Z1676" s="4550"/>
      <c r="AA1676" s="11708"/>
      <c r="AB1676" s="4550"/>
      <c r="AC1676" s="11493"/>
      <c r="AD1676" s="5083"/>
      <c r="AE1676" s="11493"/>
      <c r="AF1676" s="11647"/>
      <c r="AG1676" s="4550"/>
    </row>
    <row r="1677" spans="1:33" s="6147" customFormat="1" ht="27.95" customHeight="1">
      <c r="A1677" s="7374"/>
      <c r="B1677" s="4550"/>
      <c r="C1677" s="4981"/>
      <c r="D1677" s="4981"/>
      <c r="E1677" s="4981"/>
      <c r="F1677" s="6572"/>
      <c r="G1677" s="4550"/>
      <c r="H1677" s="7921"/>
      <c r="I1677" s="4550"/>
      <c r="J1677" s="4550"/>
      <c r="K1677" s="4550"/>
      <c r="L1677" s="4550"/>
      <c r="M1677" s="4550"/>
      <c r="N1677" s="4550"/>
      <c r="O1677" s="4983"/>
      <c r="P1677" s="4983"/>
      <c r="Q1677" s="4550"/>
      <c r="R1677" s="4550"/>
      <c r="S1677" s="4550"/>
      <c r="T1677" s="4550"/>
      <c r="U1677" s="4550"/>
      <c r="V1677" s="4550"/>
      <c r="W1677" s="4550"/>
      <c r="X1677" s="4550"/>
      <c r="Y1677" s="4550"/>
      <c r="Z1677" s="4550"/>
      <c r="AA1677" s="4893"/>
      <c r="AB1677" s="4550"/>
      <c r="AC1677" s="7049"/>
      <c r="AD1677" s="5083"/>
      <c r="AE1677" s="7049"/>
      <c r="AF1677" s="4550"/>
      <c r="AG1677" s="4550"/>
    </row>
    <row r="1678" spans="1:33" s="6147" customFormat="1" ht="27.95" customHeight="1">
      <c r="A1678" s="7201"/>
      <c r="B1678" s="4550"/>
      <c r="C1678" s="4981"/>
      <c r="D1678" s="4981"/>
      <c r="E1678" s="4981"/>
      <c r="F1678" s="6572"/>
      <c r="G1678" s="4550"/>
      <c r="H1678" s="7921"/>
      <c r="I1678" s="4550"/>
      <c r="J1678" s="4550"/>
      <c r="K1678" s="4550"/>
      <c r="L1678" s="4550"/>
      <c r="M1678" s="4550"/>
      <c r="N1678" s="4550"/>
      <c r="O1678" s="4983"/>
      <c r="P1678" s="4983"/>
      <c r="Q1678" s="4550"/>
      <c r="R1678" s="4550"/>
      <c r="S1678" s="4550"/>
      <c r="T1678" s="4550"/>
      <c r="U1678" s="4550"/>
      <c r="V1678" s="4550"/>
      <c r="W1678" s="4550"/>
      <c r="X1678" s="4550"/>
      <c r="Y1678" s="4550"/>
      <c r="Z1678" s="4550"/>
      <c r="AA1678" s="4893"/>
      <c r="AB1678" s="4550"/>
      <c r="AC1678" s="7049"/>
      <c r="AD1678" s="5083"/>
      <c r="AE1678" s="7049"/>
      <c r="AF1678" s="4550"/>
      <c r="AG1678" s="4550"/>
    </row>
    <row r="1679" spans="1:33" s="6147" customFormat="1" ht="27.95" customHeight="1">
      <c r="A1679" s="7201"/>
      <c r="B1679" s="4550"/>
      <c r="C1679" s="4981"/>
      <c r="D1679" s="4981"/>
      <c r="E1679" s="4981"/>
      <c r="F1679" s="6572"/>
      <c r="G1679" s="4550"/>
      <c r="H1679" s="7921"/>
      <c r="I1679" s="4550"/>
      <c r="J1679" s="4550"/>
      <c r="K1679" s="4550"/>
      <c r="L1679" s="4550"/>
      <c r="M1679" s="7031"/>
      <c r="N1679" s="4550"/>
      <c r="O1679" s="4983"/>
      <c r="P1679" s="4983"/>
      <c r="Q1679" s="4550"/>
      <c r="R1679" s="4550"/>
      <c r="S1679" s="4550"/>
      <c r="T1679" s="4550"/>
      <c r="U1679" s="4550"/>
      <c r="V1679" s="4550"/>
      <c r="W1679" s="4550"/>
      <c r="X1679" s="4550"/>
      <c r="Y1679" s="4550"/>
      <c r="Z1679" s="4550"/>
      <c r="AA1679" s="4893"/>
      <c r="AB1679" s="4550"/>
      <c r="AC1679" s="7049"/>
      <c r="AD1679" s="5083"/>
      <c r="AE1679" s="7049"/>
      <c r="AF1679" s="4550"/>
      <c r="AG1679" s="4550"/>
    </row>
    <row r="1680" spans="1:33" s="6147" customFormat="1" ht="27.95" customHeight="1">
      <c r="A1680" s="7201"/>
      <c r="B1680" s="4550"/>
      <c r="C1680" s="4981"/>
      <c r="D1680" s="4981"/>
      <c r="E1680" s="4981"/>
      <c r="F1680" s="6572"/>
      <c r="G1680" s="4550"/>
      <c r="H1680" s="7919"/>
      <c r="I1680" s="4550"/>
      <c r="J1680" s="4550"/>
      <c r="K1680" s="4550"/>
      <c r="L1680" s="4550"/>
      <c r="M1680" s="7031"/>
      <c r="N1680" s="4550"/>
      <c r="O1680" s="4983"/>
      <c r="P1680" s="4983"/>
      <c r="Q1680" s="4550"/>
      <c r="R1680" s="4550"/>
      <c r="S1680" s="4550"/>
      <c r="T1680" s="4550"/>
      <c r="U1680" s="4550"/>
      <c r="V1680" s="4550"/>
      <c r="W1680" s="4550"/>
      <c r="X1680" s="4550"/>
      <c r="Y1680" s="4550"/>
      <c r="Z1680" s="4550"/>
      <c r="AA1680" s="4893"/>
      <c r="AB1680" s="4550"/>
      <c r="AC1680" s="7049"/>
      <c r="AD1680" s="5083"/>
      <c r="AE1680" s="7049"/>
      <c r="AF1680" s="4550"/>
      <c r="AG1680" s="4550"/>
    </row>
    <row r="1681" spans="1:33" s="6147" customFormat="1" ht="27.95" customHeight="1">
      <c r="A1681" s="7922"/>
      <c r="B1681" s="4550"/>
      <c r="C1681" s="4981"/>
      <c r="D1681" s="4981"/>
      <c r="E1681" s="4981"/>
      <c r="F1681" s="6572"/>
      <c r="G1681" s="4550"/>
      <c r="H1681" s="7923"/>
      <c r="I1681" s="4550"/>
      <c r="J1681" s="4550"/>
      <c r="K1681" s="4550"/>
      <c r="L1681" s="4550"/>
      <c r="M1681" s="7031"/>
      <c r="N1681" s="4550"/>
      <c r="O1681" s="4983"/>
      <c r="P1681" s="4983"/>
      <c r="Q1681" s="4550"/>
      <c r="R1681" s="4550"/>
      <c r="S1681" s="4550"/>
      <c r="T1681" s="4550"/>
      <c r="U1681" s="4550"/>
      <c r="V1681" s="4550"/>
      <c r="W1681" s="4550"/>
      <c r="X1681" s="4550"/>
      <c r="Y1681" s="4550"/>
      <c r="Z1681" s="4550"/>
      <c r="AA1681" s="4893"/>
      <c r="AB1681" s="4550"/>
      <c r="AC1681" s="7049"/>
      <c r="AD1681" s="5083"/>
      <c r="AE1681" s="7049"/>
      <c r="AF1681" s="4550"/>
      <c r="AG1681" s="4550"/>
    </row>
    <row r="1682" spans="1:33" s="6147" customFormat="1" ht="27.95" customHeight="1">
      <c r="A1682" s="7317"/>
      <c r="B1682" s="4550"/>
      <c r="C1682" s="4981"/>
      <c r="D1682" s="4981"/>
      <c r="E1682" s="4981"/>
      <c r="F1682" s="6572"/>
      <c r="G1682" s="4550"/>
      <c r="H1682" s="7919"/>
      <c r="I1682" s="4550"/>
      <c r="J1682" s="4550"/>
      <c r="K1682" s="4550"/>
      <c r="L1682" s="4550"/>
      <c r="M1682" s="7031"/>
      <c r="N1682" s="4550"/>
      <c r="O1682" s="4983"/>
      <c r="P1682" s="4983"/>
      <c r="Q1682" s="4550"/>
      <c r="R1682" s="4550"/>
      <c r="S1682" s="4550"/>
      <c r="T1682" s="4550"/>
      <c r="U1682" s="4550"/>
      <c r="V1682" s="7214"/>
      <c r="W1682" s="4550"/>
      <c r="X1682" s="7214"/>
      <c r="Y1682" s="4550"/>
      <c r="Z1682" s="4550"/>
      <c r="AA1682" s="4550"/>
      <c r="AB1682" s="4550"/>
      <c r="AC1682" s="7049"/>
      <c r="AD1682" s="5083"/>
      <c r="AE1682" s="7049"/>
      <c r="AF1682" s="4550"/>
      <c r="AG1682" s="4550"/>
    </row>
    <row r="1683" spans="1:33" s="6147" customFormat="1" ht="27.95" customHeight="1">
      <c r="A1683" s="7922"/>
      <c r="B1683" s="9847"/>
      <c r="C1683" s="11486"/>
      <c r="D1683" s="11486"/>
      <c r="E1683" s="11486"/>
      <c r="F1683" s="11512"/>
      <c r="G1683" s="9847"/>
      <c r="H1683" s="12470"/>
      <c r="I1683" s="4550"/>
      <c r="J1683" s="9847"/>
      <c r="K1683" s="9847"/>
      <c r="L1683" s="4550"/>
      <c r="M1683" s="12206"/>
      <c r="N1683" s="7924"/>
      <c r="O1683" s="4983"/>
      <c r="P1683" s="4983"/>
      <c r="Q1683" s="9847"/>
      <c r="R1683" s="4550"/>
      <c r="S1683" s="4550"/>
      <c r="T1683" s="4550"/>
      <c r="U1683" s="4550"/>
      <c r="V1683" s="4550"/>
      <c r="W1683" s="4550"/>
      <c r="X1683" s="4550"/>
      <c r="Y1683" s="4550"/>
      <c r="Z1683" s="4550"/>
      <c r="AA1683" s="12484"/>
      <c r="AB1683" s="4550"/>
      <c r="AC1683" s="11492"/>
      <c r="AD1683" s="5083"/>
      <c r="AE1683" s="11492"/>
      <c r="AF1683" s="9847"/>
      <c r="AG1683" s="4550"/>
    </row>
    <row r="1684" spans="1:33" s="6147" customFormat="1" ht="27.95" customHeight="1">
      <c r="A1684" s="7915"/>
      <c r="B1684" s="11687"/>
      <c r="C1684" s="12340"/>
      <c r="D1684" s="12340"/>
      <c r="E1684" s="12340"/>
      <c r="F1684" s="11513"/>
      <c r="G1684" s="11687"/>
      <c r="H1684" s="12487"/>
      <c r="I1684" s="4550"/>
      <c r="J1684" s="11687"/>
      <c r="K1684" s="11687"/>
      <c r="L1684" s="4550"/>
      <c r="M1684" s="12350"/>
      <c r="N1684" s="7225"/>
      <c r="O1684" s="4983"/>
      <c r="P1684" s="4983"/>
      <c r="Q1684" s="11687"/>
      <c r="R1684" s="4550"/>
      <c r="S1684" s="4550"/>
      <c r="T1684" s="4550"/>
      <c r="U1684" s="4550"/>
      <c r="V1684" s="4550"/>
      <c r="W1684" s="4550"/>
      <c r="X1684" s="4550"/>
      <c r="Y1684" s="4550"/>
      <c r="Z1684" s="4550"/>
      <c r="AA1684" s="12485"/>
      <c r="AB1684" s="4550"/>
      <c r="AC1684" s="11578"/>
      <c r="AD1684" s="5083"/>
      <c r="AE1684" s="11578"/>
      <c r="AF1684" s="11687"/>
      <c r="AG1684" s="4550"/>
    </row>
    <row r="1685" spans="1:33" s="6147" customFormat="1" ht="27.95" customHeight="1">
      <c r="A1685" s="7915"/>
      <c r="B1685" s="11647"/>
      <c r="C1685" s="11487"/>
      <c r="D1685" s="11487"/>
      <c r="E1685" s="11487"/>
      <c r="F1685" s="11514"/>
      <c r="G1685" s="11647"/>
      <c r="H1685" s="12471"/>
      <c r="I1685" s="4550"/>
      <c r="J1685" s="11647"/>
      <c r="K1685" s="11647"/>
      <c r="L1685" s="4550"/>
      <c r="M1685" s="12351"/>
      <c r="N1685" s="7225"/>
      <c r="O1685" s="4983"/>
      <c r="P1685" s="4983"/>
      <c r="Q1685" s="11647"/>
      <c r="R1685" s="4550"/>
      <c r="S1685" s="4550"/>
      <c r="T1685" s="4550"/>
      <c r="U1685" s="4550"/>
      <c r="V1685" s="4550"/>
      <c r="W1685" s="4550"/>
      <c r="X1685" s="4550"/>
      <c r="Y1685" s="4550"/>
      <c r="Z1685" s="4550"/>
      <c r="AA1685" s="12486"/>
      <c r="AB1685" s="4550"/>
      <c r="AC1685" s="11493"/>
      <c r="AD1685" s="5083"/>
      <c r="AE1685" s="11493"/>
      <c r="AF1685" s="11647"/>
      <c r="AG1685" s="4550"/>
    </row>
    <row r="1686" spans="1:33" s="6147" customFormat="1" ht="27.95" customHeight="1">
      <c r="A1686" s="7578"/>
      <c r="B1686" s="4550"/>
      <c r="C1686" s="4981"/>
      <c r="D1686" s="4981"/>
      <c r="E1686" s="4981"/>
      <c r="F1686" s="6572"/>
      <c r="G1686" s="4550"/>
      <c r="H1686" s="7923"/>
      <c r="I1686" s="4550"/>
      <c r="J1686" s="4550"/>
      <c r="K1686" s="4550"/>
      <c r="L1686" s="4550"/>
      <c r="M1686" s="7031"/>
      <c r="N1686" s="4550"/>
      <c r="O1686" s="4983"/>
      <c r="P1686" s="4983"/>
      <c r="Q1686" s="4550"/>
      <c r="R1686" s="4550"/>
      <c r="S1686" s="4550"/>
      <c r="T1686" s="4550"/>
      <c r="U1686" s="4550"/>
      <c r="V1686" s="4550"/>
      <c r="W1686" s="4550"/>
      <c r="X1686" s="4550"/>
      <c r="Y1686" s="4550"/>
      <c r="Z1686" s="4550"/>
      <c r="AA1686" s="4893"/>
      <c r="AB1686" s="4550"/>
      <c r="AC1686" s="7049"/>
      <c r="AD1686" s="5083"/>
      <c r="AE1686" s="7049"/>
      <c r="AF1686" s="4550"/>
      <c r="AG1686" s="4550"/>
    </row>
    <row r="1687" spans="1:33" s="6147" customFormat="1" ht="27.95" customHeight="1">
      <c r="A1687" s="7922"/>
      <c r="B1687" s="4550"/>
      <c r="C1687" s="4981"/>
      <c r="D1687" s="4981"/>
      <c r="E1687" s="4981"/>
      <c r="F1687" s="6572"/>
      <c r="G1687" s="4550"/>
      <c r="H1687" s="7923"/>
      <c r="I1687" s="4550"/>
      <c r="J1687" s="4550"/>
      <c r="K1687" s="4550"/>
      <c r="L1687" s="4550"/>
      <c r="M1687" s="7031"/>
      <c r="N1687" s="4550"/>
      <c r="O1687" s="4983"/>
      <c r="P1687" s="4983"/>
      <c r="Q1687" s="4550"/>
      <c r="R1687" s="4550"/>
      <c r="S1687" s="4550"/>
      <c r="T1687" s="4550"/>
      <c r="U1687" s="4550"/>
      <c r="V1687" s="4550"/>
      <c r="W1687" s="4550"/>
      <c r="X1687" s="4550"/>
      <c r="Y1687" s="4550"/>
      <c r="Z1687" s="4550"/>
      <c r="AA1687" s="4893"/>
      <c r="AB1687" s="4550"/>
      <c r="AC1687" s="7049"/>
      <c r="AD1687" s="5083"/>
      <c r="AE1687" s="7049"/>
      <c r="AF1687" s="4550"/>
      <c r="AG1687" s="4550"/>
    </row>
    <row r="1688" spans="1:33" s="6147" customFormat="1" ht="27.95" customHeight="1">
      <c r="A1688" s="7925"/>
      <c r="B1688" s="4550"/>
      <c r="C1688" s="4981"/>
      <c r="D1688" s="4981"/>
      <c r="E1688" s="4981"/>
      <c r="F1688" s="6572"/>
      <c r="G1688" s="4550"/>
      <c r="H1688" s="7923"/>
      <c r="I1688" s="4550"/>
      <c r="J1688" s="4550"/>
      <c r="K1688" s="4550"/>
      <c r="L1688" s="4550"/>
      <c r="M1688" s="4550"/>
      <c r="N1688" s="4550"/>
      <c r="O1688" s="4983"/>
      <c r="P1688" s="4983"/>
      <c r="Q1688" s="4550"/>
      <c r="R1688" s="4550"/>
      <c r="S1688" s="4550"/>
      <c r="T1688" s="4550"/>
      <c r="U1688" s="4550"/>
      <c r="V1688" s="4550"/>
      <c r="W1688" s="4550"/>
      <c r="X1688" s="4550"/>
      <c r="Y1688" s="4550"/>
      <c r="Z1688" s="4550"/>
      <c r="AA1688" s="4893"/>
      <c r="AB1688" s="4550"/>
      <c r="AC1688" s="7049"/>
      <c r="AD1688" s="5083"/>
      <c r="AE1688" s="7049"/>
      <c r="AF1688" s="4550"/>
      <c r="AG1688" s="4550"/>
    </row>
    <row r="1689" spans="1:33" s="6147" customFormat="1" ht="27.95" customHeight="1">
      <c r="A1689" s="7926"/>
      <c r="B1689" s="9847"/>
      <c r="C1689" s="11486"/>
      <c r="D1689" s="11486"/>
      <c r="E1689" s="11486"/>
      <c r="F1689" s="11512"/>
      <c r="G1689" s="9847"/>
      <c r="H1689" s="12481"/>
      <c r="I1689" s="4550"/>
      <c r="J1689" s="9847"/>
      <c r="K1689" s="9847"/>
      <c r="L1689" s="4550"/>
      <c r="M1689" s="12206"/>
      <c r="N1689" s="7225"/>
      <c r="O1689" s="4983"/>
      <c r="P1689" s="4983"/>
      <c r="Q1689" s="9847"/>
      <c r="R1689" s="4550"/>
      <c r="S1689" s="4550"/>
      <c r="T1689" s="4550"/>
      <c r="U1689" s="4550"/>
      <c r="V1689" s="9847"/>
      <c r="W1689" s="4550"/>
      <c r="X1689" s="9847"/>
      <c r="Y1689" s="4550"/>
      <c r="Z1689" s="4550"/>
      <c r="AA1689" s="11707"/>
      <c r="AB1689" s="4550"/>
      <c r="AC1689" s="11492"/>
      <c r="AD1689" s="5083"/>
      <c r="AE1689" s="11492"/>
      <c r="AF1689" s="9847"/>
      <c r="AG1689" s="4550"/>
    </row>
    <row r="1690" spans="1:33" s="6147" customFormat="1" ht="27.95" customHeight="1">
      <c r="A1690" s="7926"/>
      <c r="B1690" s="11647"/>
      <c r="C1690" s="11487"/>
      <c r="D1690" s="11487"/>
      <c r="E1690" s="11487"/>
      <c r="F1690" s="11514"/>
      <c r="G1690" s="11647"/>
      <c r="H1690" s="12483"/>
      <c r="I1690" s="4550"/>
      <c r="J1690" s="11647"/>
      <c r="K1690" s="11647"/>
      <c r="L1690" s="4550"/>
      <c r="M1690" s="11647"/>
      <c r="N1690" s="7225"/>
      <c r="O1690" s="4983"/>
      <c r="P1690" s="4983"/>
      <c r="Q1690" s="11647"/>
      <c r="R1690" s="4550"/>
      <c r="S1690" s="4550"/>
      <c r="T1690" s="4550"/>
      <c r="U1690" s="4550"/>
      <c r="V1690" s="11647"/>
      <c r="W1690" s="4550"/>
      <c r="X1690" s="11647"/>
      <c r="Y1690" s="4550"/>
      <c r="Z1690" s="4550"/>
      <c r="AA1690" s="11708"/>
      <c r="AB1690" s="4550"/>
      <c r="AC1690" s="11493"/>
      <c r="AD1690" s="5083"/>
      <c r="AE1690" s="11493"/>
      <c r="AF1690" s="11647"/>
      <c r="AG1690" s="4550"/>
    </row>
    <row r="1691" spans="1:33" s="6147" customFormat="1" ht="27.95" customHeight="1">
      <c r="A1691" s="7916"/>
      <c r="B1691" s="9847"/>
      <c r="C1691" s="11486"/>
      <c r="D1691" s="11486"/>
      <c r="E1691" s="11486"/>
      <c r="F1691" s="11512"/>
      <c r="G1691" s="9847"/>
      <c r="H1691" s="12481"/>
      <c r="I1691" s="4550"/>
      <c r="J1691" s="9847"/>
      <c r="K1691" s="9847"/>
      <c r="L1691" s="4550"/>
      <c r="M1691" s="12206"/>
      <c r="N1691" s="7225"/>
      <c r="O1691" s="4983"/>
      <c r="P1691" s="4983"/>
      <c r="Q1691" s="9847"/>
      <c r="R1691" s="4550"/>
      <c r="S1691" s="4550"/>
      <c r="T1691" s="4550"/>
      <c r="U1691" s="4550"/>
      <c r="V1691" s="9847"/>
      <c r="W1691" s="4550"/>
      <c r="X1691" s="9847"/>
      <c r="Y1691" s="4550"/>
      <c r="Z1691" s="4550"/>
      <c r="AA1691" s="11707"/>
      <c r="AB1691" s="4550"/>
      <c r="AC1691" s="11492"/>
      <c r="AD1691" s="5083"/>
      <c r="AE1691" s="11492"/>
      <c r="AF1691" s="9847"/>
      <c r="AG1691" s="4550"/>
    </row>
    <row r="1692" spans="1:33" s="6147" customFormat="1" ht="27.95" customHeight="1">
      <c r="A1692" s="7926"/>
      <c r="B1692" s="11687"/>
      <c r="C1692" s="12340"/>
      <c r="D1692" s="12340"/>
      <c r="E1692" s="12340"/>
      <c r="F1692" s="11513"/>
      <c r="G1692" s="11687"/>
      <c r="H1692" s="12482"/>
      <c r="I1692" s="4550"/>
      <c r="J1692" s="11687"/>
      <c r="K1692" s="11687"/>
      <c r="L1692" s="4550"/>
      <c r="M1692" s="12350"/>
      <c r="N1692" s="7225"/>
      <c r="O1692" s="4983"/>
      <c r="P1692" s="4983"/>
      <c r="Q1692" s="11687"/>
      <c r="R1692" s="4550"/>
      <c r="S1692" s="4550"/>
      <c r="T1692" s="4550"/>
      <c r="U1692" s="4550"/>
      <c r="V1692" s="11647"/>
      <c r="W1692" s="4550"/>
      <c r="X1692" s="11647"/>
      <c r="Y1692" s="4550"/>
      <c r="Z1692" s="4550"/>
      <c r="AA1692" s="11708"/>
      <c r="AB1692" s="4550"/>
      <c r="AC1692" s="11578"/>
      <c r="AD1692" s="5083"/>
      <c r="AE1692" s="11578"/>
      <c r="AF1692" s="11647"/>
      <c r="AG1692" s="4550"/>
    </row>
    <row r="1693" spans="1:33" s="6147" customFormat="1" ht="27.95" customHeight="1">
      <c r="A1693" s="7264"/>
      <c r="B1693" s="11647"/>
      <c r="C1693" s="11487"/>
      <c r="D1693" s="11487"/>
      <c r="E1693" s="11487"/>
      <c r="F1693" s="11514"/>
      <c r="G1693" s="11647"/>
      <c r="H1693" s="12483"/>
      <c r="I1693" s="4550"/>
      <c r="J1693" s="11647"/>
      <c r="K1693" s="11647"/>
      <c r="L1693" s="4550"/>
      <c r="M1693" s="12351"/>
      <c r="N1693" s="7225"/>
      <c r="O1693" s="4983"/>
      <c r="P1693" s="4983"/>
      <c r="Q1693" s="11647"/>
      <c r="R1693" s="4550"/>
      <c r="S1693" s="4550"/>
      <c r="T1693" s="4550"/>
      <c r="U1693" s="4550"/>
      <c r="V1693" s="7052"/>
      <c r="W1693" s="4550"/>
      <c r="X1693" s="7052"/>
      <c r="Y1693" s="4550"/>
      <c r="Z1693" s="4550"/>
      <c r="AA1693" s="7284"/>
      <c r="AB1693" s="4550"/>
      <c r="AC1693" s="11493"/>
      <c r="AD1693" s="5083"/>
      <c r="AE1693" s="11493"/>
      <c r="AF1693" s="7053"/>
      <c r="AG1693" s="4550"/>
    </row>
    <row r="1694" spans="1:33" s="6147" customFormat="1" ht="27.95" customHeight="1">
      <c r="A1694" s="7927"/>
      <c r="B1694" s="9847"/>
      <c r="C1694" s="11486"/>
      <c r="D1694" s="11486"/>
      <c r="E1694" s="11486"/>
      <c r="F1694" s="11512"/>
      <c r="G1694" s="9847"/>
      <c r="H1694" s="12481"/>
      <c r="I1694" s="4550"/>
      <c r="J1694" s="9847"/>
      <c r="K1694" s="9847"/>
      <c r="L1694" s="7911"/>
      <c r="M1694" s="12206"/>
      <c r="N1694" s="7225"/>
      <c r="O1694" s="4983"/>
      <c r="P1694" s="4983"/>
      <c r="Q1694" s="9847"/>
      <c r="R1694" s="4550"/>
      <c r="S1694" s="4550"/>
      <c r="T1694" s="4550"/>
      <c r="U1694" s="4550"/>
      <c r="V1694" s="9847"/>
      <c r="W1694" s="4550"/>
      <c r="X1694" s="9847"/>
      <c r="Y1694" s="4550"/>
      <c r="Z1694" s="4550"/>
      <c r="AA1694" s="11707"/>
      <c r="AB1694" s="4550"/>
      <c r="AC1694" s="11492"/>
      <c r="AD1694" s="5083"/>
      <c r="AE1694" s="11492"/>
      <c r="AF1694" s="9847"/>
      <c r="AG1694" s="4550"/>
    </row>
    <row r="1695" spans="1:33" s="6147" customFormat="1" ht="27.95" customHeight="1">
      <c r="A1695" s="7926"/>
      <c r="B1695" s="11647"/>
      <c r="C1695" s="11487"/>
      <c r="D1695" s="11487"/>
      <c r="E1695" s="11487"/>
      <c r="F1695" s="11514"/>
      <c r="G1695" s="11647"/>
      <c r="H1695" s="12483"/>
      <c r="I1695" s="4550"/>
      <c r="J1695" s="11647"/>
      <c r="K1695" s="11647"/>
      <c r="L1695" s="4550"/>
      <c r="M1695" s="11647"/>
      <c r="N1695" s="7225"/>
      <c r="O1695" s="4983"/>
      <c r="P1695" s="4983"/>
      <c r="Q1695" s="11647"/>
      <c r="R1695" s="4550"/>
      <c r="S1695" s="4550"/>
      <c r="T1695" s="4550"/>
      <c r="U1695" s="4550"/>
      <c r="V1695" s="11647"/>
      <c r="W1695" s="4550"/>
      <c r="X1695" s="11647"/>
      <c r="Y1695" s="4550"/>
      <c r="Z1695" s="4550"/>
      <c r="AA1695" s="11708"/>
      <c r="AB1695" s="4550"/>
      <c r="AC1695" s="11493"/>
      <c r="AD1695" s="5083"/>
      <c r="AE1695" s="11493"/>
      <c r="AF1695" s="11647"/>
      <c r="AG1695" s="4550"/>
    </row>
    <row r="1696" spans="1:33" s="6147" customFormat="1" ht="27.95" customHeight="1">
      <c r="A1696" s="7926"/>
      <c r="B1696" s="9847"/>
      <c r="C1696" s="11486"/>
      <c r="D1696" s="11486"/>
      <c r="E1696" s="11486"/>
      <c r="F1696" s="11512"/>
      <c r="G1696" s="9847"/>
      <c r="H1696" s="12481"/>
      <c r="I1696" s="4550"/>
      <c r="J1696" s="9847"/>
      <c r="K1696" s="9847"/>
      <c r="L1696" s="7225"/>
      <c r="M1696" s="12206"/>
      <c r="N1696" s="4550"/>
      <c r="O1696" s="4983"/>
      <c r="P1696" s="4983"/>
      <c r="Q1696" s="9847"/>
      <c r="R1696" s="4550"/>
      <c r="S1696" s="4550"/>
      <c r="T1696" s="4550"/>
      <c r="U1696" s="4550"/>
      <c r="V1696" s="4550"/>
      <c r="W1696" s="4550"/>
      <c r="X1696" s="4550"/>
      <c r="Y1696" s="4550"/>
      <c r="Z1696" s="4550"/>
      <c r="AA1696" s="11707"/>
      <c r="AB1696" s="4550"/>
      <c r="AC1696" s="11492"/>
      <c r="AD1696" s="5083"/>
      <c r="AE1696" s="11492"/>
      <c r="AF1696" s="9847"/>
      <c r="AG1696" s="4550"/>
    </row>
    <row r="1697" spans="1:33" s="6147" customFormat="1" ht="27.95" customHeight="1">
      <c r="A1697" s="7926"/>
      <c r="B1697" s="11687"/>
      <c r="C1697" s="12340"/>
      <c r="D1697" s="12340"/>
      <c r="E1697" s="12340"/>
      <c r="F1697" s="11513"/>
      <c r="G1697" s="11687"/>
      <c r="H1697" s="12482"/>
      <c r="I1697" s="4550"/>
      <c r="J1697" s="11687"/>
      <c r="K1697" s="11687"/>
      <c r="L1697" s="4550"/>
      <c r="M1697" s="11687"/>
      <c r="N1697" s="7225"/>
      <c r="O1697" s="4983"/>
      <c r="P1697" s="4983"/>
      <c r="Q1697" s="11687"/>
      <c r="R1697" s="4550"/>
      <c r="S1697" s="4550"/>
      <c r="T1697" s="4550"/>
      <c r="U1697" s="4550"/>
      <c r="V1697" s="4550"/>
      <c r="W1697" s="4550"/>
      <c r="X1697" s="4550"/>
      <c r="Y1697" s="4550"/>
      <c r="Z1697" s="4550"/>
      <c r="AA1697" s="12334"/>
      <c r="AB1697" s="4550"/>
      <c r="AC1697" s="11578"/>
      <c r="AD1697" s="5083"/>
      <c r="AE1697" s="11578"/>
      <c r="AF1697" s="11687"/>
      <c r="AG1697" s="4550"/>
    </row>
    <row r="1698" spans="1:33" s="6147" customFormat="1" ht="27.95" customHeight="1">
      <c r="A1698" s="7926"/>
      <c r="B1698" s="11647"/>
      <c r="C1698" s="11487"/>
      <c r="D1698" s="11487"/>
      <c r="E1698" s="11487"/>
      <c r="F1698" s="11514"/>
      <c r="G1698" s="11647"/>
      <c r="H1698" s="12483"/>
      <c r="I1698" s="4550"/>
      <c r="J1698" s="11647"/>
      <c r="K1698" s="11647"/>
      <c r="L1698" s="4550"/>
      <c r="M1698" s="11647"/>
      <c r="N1698" s="7225"/>
      <c r="O1698" s="4983"/>
      <c r="P1698" s="4983"/>
      <c r="Q1698" s="11647"/>
      <c r="R1698" s="4550"/>
      <c r="S1698" s="4550"/>
      <c r="T1698" s="4550"/>
      <c r="U1698" s="4550"/>
      <c r="V1698" s="4550"/>
      <c r="W1698" s="4550"/>
      <c r="X1698" s="4550"/>
      <c r="Y1698" s="4550"/>
      <c r="Z1698" s="4550"/>
      <c r="AA1698" s="11708"/>
      <c r="AB1698" s="4550"/>
      <c r="AC1698" s="11493"/>
      <c r="AD1698" s="5083"/>
      <c r="AE1698" s="11493"/>
      <c r="AF1698" s="11647"/>
      <c r="AG1698" s="4550"/>
    </row>
    <row r="1699" spans="1:33" s="6147" customFormat="1" ht="27.95" customHeight="1">
      <c r="A1699" s="7251"/>
      <c r="B1699" s="7251"/>
      <c r="C1699" s="4981"/>
      <c r="D1699" s="4981"/>
      <c r="E1699" s="4981"/>
      <c r="F1699" s="6572"/>
      <c r="G1699" s="4550"/>
      <c r="H1699" s="7928"/>
      <c r="I1699" s="7225"/>
      <c r="J1699" s="7251"/>
      <c r="K1699" s="7225"/>
      <c r="L1699" s="7929"/>
      <c r="M1699" s="7031"/>
      <c r="N1699" s="4550"/>
      <c r="O1699" s="4983"/>
      <c r="P1699" s="4983"/>
      <c r="Q1699" s="7225"/>
      <c r="R1699" s="4550"/>
      <c r="S1699" s="4550"/>
      <c r="T1699" s="4550"/>
      <c r="U1699" s="4550"/>
      <c r="V1699" s="4550"/>
      <c r="W1699" s="4550"/>
      <c r="X1699" s="4550"/>
      <c r="Y1699" s="4550"/>
      <c r="Z1699" s="4550"/>
      <c r="AA1699" s="4893"/>
      <c r="AB1699" s="4550"/>
      <c r="AC1699" s="7049"/>
      <c r="AD1699" s="5083"/>
      <c r="AE1699" s="7049"/>
      <c r="AF1699" s="7225"/>
      <c r="AG1699" s="4550"/>
    </row>
    <row r="1700" spans="1:33" s="6147" customFormat="1" ht="27.95" customHeight="1">
      <c r="A1700" s="7225"/>
      <c r="B1700" s="12473"/>
      <c r="C1700" s="11486"/>
      <c r="D1700" s="11486"/>
      <c r="E1700" s="11486"/>
      <c r="F1700" s="11512"/>
      <c r="G1700" s="9847"/>
      <c r="H1700" s="12474"/>
      <c r="I1700" s="4550"/>
      <c r="J1700" s="12473"/>
      <c r="K1700" s="12473"/>
      <c r="L1700" s="7169"/>
      <c r="M1700" s="12206"/>
      <c r="N1700" s="4550"/>
      <c r="O1700" s="4983"/>
      <c r="P1700" s="4983"/>
      <c r="Q1700" s="12480"/>
      <c r="R1700" s="4550"/>
      <c r="S1700" s="4550"/>
      <c r="T1700" s="4550"/>
      <c r="U1700" s="4550"/>
      <c r="V1700" s="9847"/>
      <c r="W1700" s="4550"/>
      <c r="X1700" s="9847"/>
      <c r="Y1700" s="4550"/>
      <c r="Z1700" s="4550"/>
      <c r="AA1700" s="11707"/>
      <c r="AB1700" s="4550"/>
      <c r="AC1700" s="11492"/>
      <c r="AD1700" s="5083"/>
      <c r="AE1700" s="11492"/>
      <c r="AF1700" s="12473"/>
      <c r="AG1700" s="4550"/>
    </row>
    <row r="1701" spans="1:33" s="6147" customFormat="1" ht="27.95" customHeight="1">
      <c r="A1701" s="7225"/>
      <c r="B1701" s="12479"/>
      <c r="C1701" s="12340"/>
      <c r="D1701" s="12340"/>
      <c r="E1701" s="12340"/>
      <c r="F1701" s="11513"/>
      <c r="G1701" s="11687"/>
      <c r="H1701" s="12478"/>
      <c r="I1701" s="4550"/>
      <c r="J1701" s="12479"/>
      <c r="K1701" s="12479"/>
      <c r="L1701" s="7225"/>
      <c r="M1701" s="12350"/>
      <c r="N1701" s="4550"/>
      <c r="O1701" s="4983"/>
      <c r="P1701" s="4983"/>
      <c r="Q1701" s="12479"/>
      <c r="R1701" s="4550"/>
      <c r="S1701" s="4550"/>
      <c r="T1701" s="4550"/>
      <c r="U1701" s="4550"/>
      <c r="V1701" s="11687"/>
      <c r="W1701" s="4550"/>
      <c r="X1701" s="11687"/>
      <c r="Y1701" s="4550"/>
      <c r="Z1701" s="4550"/>
      <c r="AA1701" s="12334"/>
      <c r="AB1701" s="4550"/>
      <c r="AC1701" s="11578"/>
      <c r="AD1701" s="5083"/>
      <c r="AE1701" s="11578"/>
      <c r="AF1701" s="11647"/>
      <c r="AG1701" s="4550"/>
    </row>
    <row r="1702" spans="1:33" s="6147" customFormat="1" ht="27.95" customHeight="1">
      <c r="A1702" s="7169"/>
      <c r="B1702" s="12476"/>
      <c r="C1702" s="11487"/>
      <c r="D1702" s="11487"/>
      <c r="E1702" s="11487"/>
      <c r="F1702" s="11514"/>
      <c r="G1702" s="11647"/>
      <c r="H1702" s="12475"/>
      <c r="I1702" s="4550"/>
      <c r="J1702" s="12476"/>
      <c r="K1702" s="12476"/>
      <c r="L1702" s="7169"/>
      <c r="M1702" s="12351"/>
      <c r="N1702" s="4550"/>
      <c r="O1702" s="4983"/>
      <c r="P1702" s="4983"/>
      <c r="Q1702" s="12476"/>
      <c r="R1702" s="4550"/>
      <c r="S1702" s="4550"/>
      <c r="T1702" s="4550"/>
      <c r="U1702" s="4550"/>
      <c r="V1702" s="11647"/>
      <c r="W1702" s="4550"/>
      <c r="X1702" s="11647"/>
      <c r="Y1702" s="4550"/>
      <c r="Z1702" s="4550"/>
      <c r="AA1702" s="11708"/>
      <c r="AB1702" s="4550"/>
      <c r="AC1702" s="11493"/>
      <c r="AD1702" s="5083"/>
      <c r="AE1702" s="11493"/>
      <c r="AF1702" s="7053"/>
      <c r="AG1702" s="4550"/>
    </row>
    <row r="1703" spans="1:33" s="6147" customFormat="1" ht="27.95" customHeight="1">
      <c r="A1703" s="7225"/>
      <c r="B1703" s="12473"/>
      <c r="C1703" s="11486"/>
      <c r="D1703" s="11486"/>
      <c r="E1703" s="11486"/>
      <c r="F1703" s="11512"/>
      <c r="G1703" s="9847"/>
      <c r="H1703" s="12474"/>
      <c r="I1703" s="4550"/>
      <c r="J1703" s="12473"/>
      <c r="K1703" s="12477"/>
      <c r="L1703" s="7225"/>
      <c r="M1703" s="12206"/>
      <c r="N1703" s="4550"/>
      <c r="O1703" s="4983"/>
      <c r="P1703" s="4983"/>
      <c r="Q1703" s="12473"/>
      <c r="R1703" s="4550"/>
      <c r="S1703" s="4550"/>
      <c r="T1703" s="4550"/>
      <c r="U1703" s="4550"/>
      <c r="V1703" s="4550"/>
      <c r="W1703" s="4550"/>
      <c r="X1703" s="4550"/>
      <c r="Y1703" s="4550"/>
      <c r="Z1703" s="4550"/>
      <c r="AA1703" s="11707"/>
      <c r="AB1703" s="4550"/>
      <c r="AC1703" s="11492"/>
      <c r="AD1703" s="5083"/>
      <c r="AE1703" s="11492"/>
      <c r="AF1703" s="12473"/>
      <c r="AG1703" s="4550"/>
    </row>
    <row r="1704" spans="1:33" s="6147" customFormat="1" ht="27.95" customHeight="1">
      <c r="A1704" s="7225"/>
      <c r="B1704" s="12476"/>
      <c r="C1704" s="11487"/>
      <c r="D1704" s="11487"/>
      <c r="E1704" s="11487"/>
      <c r="F1704" s="11514"/>
      <c r="G1704" s="11647"/>
      <c r="H1704" s="12475"/>
      <c r="I1704" s="4550"/>
      <c r="J1704" s="12476"/>
      <c r="K1704" s="12476"/>
      <c r="L1704" s="7225"/>
      <c r="M1704" s="11647"/>
      <c r="N1704" s="4550"/>
      <c r="O1704" s="4983"/>
      <c r="P1704" s="4983"/>
      <c r="Q1704" s="11647"/>
      <c r="R1704" s="4550"/>
      <c r="S1704" s="4550"/>
      <c r="T1704" s="4550"/>
      <c r="U1704" s="4550"/>
      <c r="V1704" s="4550"/>
      <c r="W1704" s="4550"/>
      <c r="X1704" s="4550"/>
      <c r="Y1704" s="4550"/>
      <c r="Z1704" s="4550"/>
      <c r="AA1704" s="11708"/>
      <c r="AB1704" s="4550"/>
      <c r="AC1704" s="11493"/>
      <c r="AD1704" s="5083"/>
      <c r="AE1704" s="11493"/>
      <c r="AF1704" s="11647"/>
      <c r="AG1704" s="4550"/>
    </row>
    <row r="1705" spans="1:33" s="6147" customFormat="1" ht="27.95" customHeight="1">
      <c r="A1705" s="7929"/>
      <c r="B1705" s="4550"/>
      <c r="C1705" s="4981"/>
      <c r="D1705" s="4981"/>
      <c r="E1705" s="4981"/>
      <c r="F1705" s="6572"/>
      <c r="G1705" s="4550"/>
      <c r="H1705" s="7930"/>
      <c r="I1705" s="4550"/>
      <c r="J1705" s="4550"/>
      <c r="K1705" s="4550"/>
      <c r="L1705" s="4550"/>
      <c r="M1705" s="7031"/>
      <c r="N1705" s="4550"/>
      <c r="O1705" s="4983"/>
      <c r="P1705" s="4983"/>
      <c r="Q1705" s="4550"/>
      <c r="R1705" s="4550"/>
      <c r="S1705" s="4550"/>
      <c r="T1705" s="4550"/>
      <c r="U1705" s="4550"/>
      <c r="V1705" s="4550"/>
      <c r="W1705" s="4550"/>
      <c r="X1705" s="4550"/>
      <c r="Y1705" s="4550"/>
      <c r="Z1705" s="4550"/>
      <c r="AA1705" s="4893"/>
      <c r="AB1705" s="4550"/>
      <c r="AC1705" s="7049"/>
      <c r="AD1705" s="5083"/>
      <c r="AE1705" s="7049"/>
      <c r="AF1705" s="4550"/>
      <c r="AG1705" s="4550"/>
    </row>
    <row r="1706" spans="1:33" s="6147" customFormat="1" ht="27.95" customHeight="1">
      <c r="A1706" s="7929"/>
      <c r="B1706" s="4550"/>
      <c r="C1706" s="4981"/>
      <c r="D1706" s="4981"/>
      <c r="E1706" s="4981"/>
      <c r="F1706" s="6572"/>
      <c r="G1706" s="4550"/>
      <c r="H1706" s="7930"/>
      <c r="I1706" s="4550"/>
      <c r="J1706" s="4550"/>
      <c r="K1706" s="4550"/>
      <c r="L1706" s="4550"/>
      <c r="M1706" s="7031"/>
      <c r="N1706" s="4550"/>
      <c r="O1706" s="4983"/>
      <c r="P1706" s="4983"/>
      <c r="Q1706" s="4550"/>
      <c r="R1706" s="4550"/>
      <c r="S1706" s="4550"/>
      <c r="T1706" s="4550"/>
      <c r="U1706" s="4550"/>
      <c r="V1706" s="4550"/>
      <c r="W1706" s="4550"/>
      <c r="X1706" s="4550"/>
      <c r="Y1706" s="4550"/>
      <c r="Z1706" s="4550"/>
      <c r="AA1706" s="4893"/>
      <c r="AB1706" s="4550"/>
      <c r="AC1706" s="7049"/>
      <c r="AD1706" s="5083"/>
      <c r="AE1706" s="7049"/>
      <c r="AF1706" s="4550"/>
      <c r="AG1706" s="4550"/>
    </row>
    <row r="1707" spans="1:33" s="6147" customFormat="1" ht="27.95" customHeight="1">
      <c r="A1707" s="7929"/>
      <c r="B1707" s="12472"/>
      <c r="C1707" s="11486"/>
      <c r="D1707" s="11486"/>
      <c r="E1707" s="11486"/>
      <c r="F1707" s="11512"/>
      <c r="G1707" s="9847"/>
      <c r="H1707" s="12470"/>
      <c r="I1707" s="9847"/>
      <c r="J1707" s="12472"/>
      <c r="K1707" s="9847"/>
      <c r="L1707" s="4550"/>
      <c r="M1707" s="12206"/>
      <c r="N1707" s="4550"/>
      <c r="O1707" s="4983"/>
      <c r="P1707" s="4983"/>
      <c r="Q1707" s="9847"/>
      <c r="R1707" s="4550"/>
      <c r="S1707" s="4550"/>
      <c r="T1707" s="4550"/>
      <c r="U1707" s="4550"/>
      <c r="V1707" s="9847"/>
      <c r="W1707" s="4550"/>
      <c r="X1707" s="9847"/>
      <c r="Y1707" s="4550"/>
      <c r="Z1707" s="4550"/>
      <c r="AA1707" s="11707"/>
      <c r="AB1707" s="4550"/>
      <c r="AC1707" s="11492"/>
      <c r="AD1707" s="5083"/>
      <c r="AE1707" s="11492"/>
      <c r="AF1707" s="9847"/>
      <c r="AG1707" s="4550"/>
    </row>
    <row r="1708" spans="1:33" s="6147" customFormat="1" ht="27.95" customHeight="1">
      <c r="A1708" s="7929"/>
      <c r="B1708" s="11647"/>
      <c r="C1708" s="11487"/>
      <c r="D1708" s="11487"/>
      <c r="E1708" s="11487"/>
      <c r="F1708" s="11514"/>
      <c r="G1708" s="11647"/>
      <c r="H1708" s="12471"/>
      <c r="I1708" s="11647"/>
      <c r="J1708" s="11647"/>
      <c r="K1708" s="11647"/>
      <c r="L1708" s="4550"/>
      <c r="M1708" s="11647"/>
      <c r="N1708" s="4550"/>
      <c r="O1708" s="4983"/>
      <c r="P1708" s="4983"/>
      <c r="Q1708" s="11647"/>
      <c r="R1708" s="4550"/>
      <c r="S1708" s="4550"/>
      <c r="T1708" s="4550"/>
      <c r="U1708" s="4550"/>
      <c r="V1708" s="11647"/>
      <c r="W1708" s="4550"/>
      <c r="X1708" s="11647"/>
      <c r="Y1708" s="4550"/>
      <c r="Z1708" s="4550"/>
      <c r="AA1708" s="11708"/>
      <c r="AB1708" s="4550"/>
      <c r="AC1708" s="11493"/>
      <c r="AD1708" s="5083"/>
      <c r="AE1708" s="11493"/>
      <c r="AF1708" s="11647"/>
      <c r="AG1708" s="4550"/>
    </row>
    <row r="1709" spans="1:33" s="6147" customFormat="1" ht="27.95" customHeight="1">
      <c r="A1709" s="7929"/>
      <c r="B1709" s="9847"/>
      <c r="C1709" s="11486"/>
      <c r="D1709" s="11486"/>
      <c r="E1709" s="11486"/>
      <c r="F1709" s="11512"/>
      <c r="G1709" s="9847"/>
      <c r="H1709" s="12467"/>
      <c r="I1709" s="4550"/>
      <c r="J1709" s="9847"/>
      <c r="K1709" s="9847"/>
      <c r="L1709" s="4550"/>
      <c r="M1709" s="12206"/>
      <c r="N1709" s="4550"/>
      <c r="O1709" s="4983"/>
      <c r="P1709" s="4983"/>
      <c r="Q1709" s="9847"/>
      <c r="R1709" s="4550"/>
      <c r="S1709" s="4550"/>
      <c r="T1709" s="4550"/>
      <c r="U1709" s="4550"/>
      <c r="V1709" s="4550"/>
      <c r="W1709" s="4550"/>
      <c r="X1709" s="4550"/>
      <c r="Y1709" s="4550"/>
      <c r="Z1709" s="4550"/>
      <c r="AA1709" s="11707"/>
      <c r="AB1709" s="4550"/>
      <c r="AC1709" s="11492"/>
      <c r="AD1709" s="5083"/>
      <c r="AE1709" s="11492"/>
      <c r="AF1709" s="9847"/>
      <c r="AG1709" s="4550"/>
    </row>
    <row r="1710" spans="1:33" s="6147" customFormat="1" ht="27.95" customHeight="1">
      <c r="A1710" s="7929"/>
      <c r="B1710" s="11687"/>
      <c r="C1710" s="12340"/>
      <c r="D1710" s="12340"/>
      <c r="E1710" s="12340"/>
      <c r="F1710" s="11513"/>
      <c r="G1710" s="11687"/>
      <c r="H1710" s="12468"/>
      <c r="I1710" s="4550"/>
      <c r="J1710" s="11687"/>
      <c r="K1710" s="11687"/>
      <c r="L1710" s="4550"/>
      <c r="M1710" s="11687"/>
      <c r="N1710" s="4550"/>
      <c r="O1710" s="4983"/>
      <c r="P1710" s="4983"/>
      <c r="Q1710" s="11687"/>
      <c r="R1710" s="4550"/>
      <c r="S1710" s="4550"/>
      <c r="T1710" s="4550"/>
      <c r="U1710" s="4550"/>
      <c r="V1710" s="4550"/>
      <c r="W1710" s="4550"/>
      <c r="X1710" s="4550"/>
      <c r="Y1710" s="4550"/>
      <c r="Z1710" s="4550"/>
      <c r="AA1710" s="12334"/>
      <c r="AB1710" s="4550"/>
      <c r="AC1710" s="11578"/>
      <c r="AD1710" s="5083"/>
      <c r="AE1710" s="11578"/>
      <c r="AF1710" s="11687"/>
      <c r="AG1710" s="4550"/>
    </row>
    <row r="1711" spans="1:33" s="6147" customFormat="1" ht="27.95" customHeight="1">
      <c r="A1711" s="7264"/>
      <c r="B1711" s="11687"/>
      <c r="C1711" s="12340"/>
      <c r="D1711" s="12340"/>
      <c r="E1711" s="12340"/>
      <c r="F1711" s="11513"/>
      <c r="G1711" s="11687"/>
      <c r="H1711" s="12468"/>
      <c r="I1711" s="4550"/>
      <c r="J1711" s="11687"/>
      <c r="K1711" s="11687"/>
      <c r="L1711" s="4550"/>
      <c r="M1711" s="11687"/>
      <c r="N1711" s="4550"/>
      <c r="O1711" s="4983"/>
      <c r="P1711" s="4983"/>
      <c r="Q1711" s="11687"/>
      <c r="R1711" s="4550"/>
      <c r="S1711" s="4550"/>
      <c r="T1711" s="4550"/>
      <c r="U1711" s="4550"/>
      <c r="V1711" s="4550"/>
      <c r="W1711" s="4550"/>
      <c r="X1711" s="4550"/>
      <c r="Y1711" s="4550"/>
      <c r="Z1711" s="4550"/>
      <c r="AA1711" s="12334"/>
      <c r="AB1711" s="4550"/>
      <c r="AC1711" s="11578"/>
      <c r="AD1711" s="5083"/>
      <c r="AE1711" s="11578"/>
      <c r="AF1711" s="11687"/>
      <c r="AG1711" s="4550"/>
    </row>
    <row r="1712" spans="1:33" s="6147" customFormat="1" ht="27.95" customHeight="1">
      <c r="A1712" s="7929"/>
      <c r="B1712" s="11647"/>
      <c r="C1712" s="11487"/>
      <c r="D1712" s="11487"/>
      <c r="E1712" s="11487"/>
      <c r="F1712" s="11514"/>
      <c r="G1712" s="11647"/>
      <c r="H1712" s="12469"/>
      <c r="I1712" s="4550"/>
      <c r="J1712" s="11647"/>
      <c r="K1712" s="11647"/>
      <c r="L1712" s="4550"/>
      <c r="M1712" s="11647"/>
      <c r="N1712" s="4550"/>
      <c r="O1712" s="4983"/>
      <c r="P1712" s="4983"/>
      <c r="Q1712" s="11647"/>
      <c r="R1712" s="4550"/>
      <c r="S1712" s="4550"/>
      <c r="T1712" s="4550"/>
      <c r="U1712" s="4550"/>
      <c r="V1712" s="4550"/>
      <c r="W1712" s="4550"/>
      <c r="X1712" s="4550"/>
      <c r="Y1712" s="4550"/>
      <c r="Z1712" s="4550"/>
      <c r="AA1712" s="11708"/>
      <c r="AB1712" s="4550"/>
      <c r="AC1712" s="11493"/>
      <c r="AD1712" s="5083"/>
      <c r="AE1712" s="11493"/>
      <c r="AF1712" s="11647"/>
      <c r="AG1712" s="4550"/>
    </row>
    <row r="1713" spans="1:33" s="6147" customFormat="1" ht="27.95" customHeight="1">
      <c r="A1713" s="7931"/>
      <c r="B1713" s="9847"/>
      <c r="C1713" s="11486"/>
      <c r="D1713" s="11486"/>
      <c r="E1713" s="11486"/>
      <c r="F1713" s="11512"/>
      <c r="G1713" s="9847"/>
      <c r="H1713" s="12464"/>
      <c r="I1713" s="4550"/>
      <c r="J1713" s="9847"/>
      <c r="K1713" s="9847"/>
      <c r="L1713" s="4550"/>
      <c r="M1713" s="12206"/>
      <c r="N1713" s="4550"/>
      <c r="O1713" s="4983"/>
      <c r="P1713" s="4983"/>
      <c r="Q1713" s="9847"/>
      <c r="R1713" s="4550"/>
      <c r="S1713" s="4550"/>
      <c r="T1713" s="4550"/>
      <c r="U1713" s="4550"/>
      <c r="V1713" s="4550"/>
      <c r="W1713" s="4550"/>
      <c r="X1713" s="4550"/>
      <c r="Y1713" s="4550"/>
      <c r="Z1713" s="4550"/>
      <c r="AA1713" s="11707"/>
      <c r="AB1713" s="4550"/>
      <c r="AC1713" s="11492"/>
      <c r="AD1713" s="5083"/>
      <c r="AE1713" s="11492"/>
      <c r="AF1713" s="4550"/>
      <c r="AG1713" s="4550"/>
    </row>
    <row r="1714" spans="1:33" s="6147" customFormat="1" ht="27.95" customHeight="1">
      <c r="A1714" s="7931"/>
      <c r="B1714" s="11687"/>
      <c r="C1714" s="12340"/>
      <c r="D1714" s="12340"/>
      <c r="E1714" s="12340"/>
      <c r="F1714" s="11513"/>
      <c r="G1714" s="11687"/>
      <c r="H1714" s="12465"/>
      <c r="I1714" s="4550"/>
      <c r="J1714" s="11687"/>
      <c r="K1714" s="11687"/>
      <c r="L1714" s="4550"/>
      <c r="M1714" s="11687"/>
      <c r="N1714" s="7264"/>
      <c r="O1714" s="4983"/>
      <c r="P1714" s="4983"/>
      <c r="Q1714" s="11687"/>
      <c r="R1714" s="4550"/>
      <c r="S1714" s="4550"/>
      <c r="T1714" s="4550"/>
      <c r="U1714" s="4550"/>
      <c r="V1714" s="4550"/>
      <c r="W1714" s="4550"/>
      <c r="X1714" s="4550"/>
      <c r="Y1714" s="4550"/>
      <c r="Z1714" s="4550"/>
      <c r="AA1714" s="12334"/>
      <c r="AB1714" s="4550"/>
      <c r="AC1714" s="11578"/>
      <c r="AD1714" s="5083"/>
      <c r="AE1714" s="11578"/>
      <c r="AF1714" s="4550"/>
      <c r="AG1714" s="4550"/>
    </row>
    <row r="1715" spans="1:33" s="6147" customFormat="1" ht="27.95" customHeight="1">
      <c r="A1715" s="7931"/>
      <c r="B1715" s="11647"/>
      <c r="C1715" s="11487"/>
      <c r="D1715" s="11487"/>
      <c r="E1715" s="11487"/>
      <c r="F1715" s="11514"/>
      <c r="G1715" s="11647"/>
      <c r="H1715" s="12466"/>
      <c r="I1715" s="4550"/>
      <c r="J1715" s="11647"/>
      <c r="K1715" s="11647"/>
      <c r="L1715" s="4550"/>
      <c r="M1715" s="11647"/>
      <c r="N1715" s="4550"/>
      <c r="O1715" s="4983"/>
      <c r="P1715" s="4983"/>
      <c r="Q1715" s="11647"/>
      <c r="R1715" s="4550"/>
      <c r="S1715" s="4550"/>
      <c r="T1715" s="4550"/>
      <c r="U1715" s="4550"/>
      <c r="V1715" s="4550"/>
      <c r="W1715" s="4550"/>
      <c r="X1715" s="4550"/>
      <c r="Y1715" s="4550"/>
      <c r="Z1715" s="4550"/>
      <c r="AA1715" s="11708"/>
      <c r="AB1715" s="4550"/>
      <c r="AC1715" s="11493"/>
      <c r="AD1715" s="5083"/>
      <c r="AE1715" s="11493"/>
      <c r="AF1715" s="4550"/>
      <c r="AG1715" s="4550"/>
    </row>
    <row r="1716" spans="1:33" s="6147" customFormat="1" ht="27.95" customHeight="1">
      <c r="A1716" s="7931"/>
      <c r="B1716" s="4550"/>
      <c r="C1716" s="4981"/>
      <c r="D1716" s="4981"/>
      <c r="E1716" s="4981"/>
      <c r="F1716" s="6572"/>
      <c r="G1716" s="4550"/>
      <c r="H1716" s="7932"/>
      <c r="I1716" s="4550"/>
      <c r="J1716" s="4550"/>
      <c r="K1716" s="4550"/>
      <c r="L1716" s="4550"/>
      <c r="M1716" s="7031"/>
      <c r="N1716" s="4550"/>
      <c r="O1716" s="4983"/>
      <c r="P1716" s="4983"/>
      <c r="Q1716" s="4550"/>
      <c r="R1716" s="4550"/>
      <c r="S1716" s="4550"/>
      <c r="T1716" s="4550"/>
      <c r="U1716" s="4550"/>
      <c r="V1716" s="4550"/>
      <c r="W1716" s="4550"/>
      <c r="X1716" s="4550"/>
      <c r="Y1716" s="4550"/>
      <c r="Z1716" s="4550"/>
      <c r="AA1716" s="4893"/>
      <c r="AB1716" s="4550"/>
      <c r="AC1716" s="7049"/>
      <c r="AD1716" s="5083"/>
      <c r="AE1716" s="7049"/>
      <c r="AF1716" s="4550"/>
      <c r="AG1716" s="4550"/>
    </row>
    <row r="1717" spans="1:33" s="6147" customFormat="1" ht="27.95" customHeight="1">
      <c r="A1717" s="7931"/>
      <c r="B1717" s="7317"/>
      <c r="C1717" s="4981"/>
      <c r="D1717" s="4981"/>
      <c r="E1717" s="4981"/>
      <c r="F1717" s="6572"/>
      <c r="G1717" s="4550"/>
      <c r="H1717" s="7932"/>
      <c r="I1717" s="4550"/>
      <c r="J1717" s="7317"/>
      <c r="K1717" s="4550"/>
      <c r="L1717" s="4550"/>
      <c r="M1717" s="7031"/>
      <c r="N1717" s="4550"/>
      <c r="O1717" s="4983"/>
      <c r="P1717" s="4983"/>
      <c r="Q1717" s="4550"/>
      <c r="R1717" s="4550"/>
      <c r="S1717" s="4550"/>
      <c r="T1717" s="4550"/>
      <c r="U1717" s="4550"/>
      <c r="V1717" s="4550"/>
      <c r="W1717" s="4550"/>
      <c r="X1717" s="4550"/>
      <c r="Y1717" s="4550"/>
      <c r="Z1717" s="4550"/>
      <c r="AA1717" s="4893"/>
      <c r="AB1717" s="4550"/>
      <c r="AC1717" s="7049"/>
      <c r="AD1717" s="5083"/>
      <c r="AE1717" s="7049"/>
      <c r="AF1717" s="4550"/>
      <c r="AG1717" s="4550"/>
    </row>
    <row r="1718" spans="1:33" s="6147" customFormat="1" ht="27.95" customHeight="1">
      <c r="A1718" s="7307"/>
      <c r="B1718" s="4550"/>
      <c r="C1718" s="4981"/>
      <c r="D1718" s="4981"/>
      <c r="E1718" s="4981"/>
      <c r="F1718" s="6572"/>
      <c r="G1718" s="4550"/>
      <c r="H1718" s="7932"/>
      <c r="I1718" s="4550"/>
      <c r="J1718" s="4550"/>
      <c r="K1718" s="4550"/>
      <c r="L1718" s="4550"/>
      <c r="M1718" s="7031"/>
      <c r="N1718" s="4550"/>
      <c r="O1718" s="4983"/>
      <c r="P1718" s="4983"/>
      <c r="Q1718" s="4550"/>
      <c r="R1718" s="4550"/>
      <c r="S1718" s="4550"/>
      <c r="T1718" s="4550"/>
      <c r="U1718" s="4550"/>
      <c r="V1718" s="4550"/>
      <c r="W1718" s="4550"/>
      <c r="X1718" s="4550"/>
      <c r="Y1718" s="4550"/>
      <c r="Z1718" s="4550"/>
      <c r="AA1718" s="4893"/>
      <c r="AB1718" s="4550"/>
      <c r="AC1718" s="7049"/>
      <c r="AD1718" s="5083"/>
      <c r="AE1718" s="7049"/>
      <c r="AF1718" s="4550"/>
      <c r="AG1718" s="4550"/>
    </row>
    <row r="1719" spans="1:33" s="6147" customFormat="1" ht="27.95" customHeight="1">
      <c r="A1719" s="7931"/>
      <c r="B1719" s="4550"/>
      <c r="C1719" s="4981"/>
      <c r="D1719" s="4981"/>
      <c r="E1719" s="4981"/>
      <c r="F1719" s="6572"/>
      <c r="G1719" s="4550"/>
      <c r="H1719" s="7932"/>
      <c r="I1719" s="4550"/>
      <c r="J1719" s="4550"/>
      <c r="K1719" s="4550"/>
      <c r="L1719" s="4550"/>
      <c r="M1719" s="7031"/>
      <c r="N1719" s="4550"/>
      <c r="O1719" s="4983"/>
      <c r="P1719" s="4983"/>
      <c r="Q1719" s="4550"/>
      <c r="R1719" s="4550"/>
      <c r="S1719" s="4550"/>
      <c r="T1719" s="4550"/>
      <c r="U1719" s="4550"/>
      <c r="V1719" s="4550"/>
      <c r="W1719" s="4550"/>
      <c r="X1719" s="4550"/>
      <c r="Y1719" s="4550"/>
      <c r="Z1719" s="4550"/>
      <c r="AA1719" s="4893"/>
      <c r="AB1719" s="4550"/>
      <c r="AC1719" s="7049"/>
      <c r="AD1719" s="5083"/>
      <c r="AE1719" s="7049"/>
      <c r="AF1719" s="4550"/>
      <c r="AG1719" s="4550"/>
    </row>
    <row r="1720" spans="1:33" s="6147" customFormat="1" ht="27.95" customHeight="1">
      <c r="A1720" s="7931"/>
      <c r="B1720" s="4550"/>
      <c r="C1720" s="4981"/>
      <c r="D1720" s="4981"/>
      <c r="E1720" s="4981"/>
      <c r="F1720" s="6572"/>
      <c r="G1720" s="4550"/>
      <c r="H1720" s="7932"/>
      <c r="I1720" s="4550"/>
      <c r="J1720" s="4550"/>
      <c r="K1720" s="4550"/>
      <c r="L1720" s="4550"/>
      <c r="M1720" s="7031"/>
      <c r="N1720" s="4550"/>
      <c r="O1720" s="4983"/>
      <c r="P1720" s="4983"/>
      <c r="Q1720" s="4550"/>
      <c r="R1720" s="4550"/>
      <c r="S1720" s="4550"/>
      <c r="T1720" s="4550"/>
      <c r="U1720" s="4550"/>
      <c r="V1720" s="4550"/>
      <c r="W1720" s="4550"/>
      <c r="X1720" s="4550"/>
      <c r="Y1720" s="4550"/>
      <c r="Z1720" s="4550"/>
      <c r="AA1720" s="4893"/>
      <c r="AB1720" s="4550"/>
      <c r="AC1720" s="7049"/>
      <c r="AD1720" s="5083"/>
      <c r="AE1720" s="7049"/>
      <c r="AF1720" s="4550"/>
      <c r="AG1720" s="4550"/>
    </row>
    <row r="1721" spans="1:33" s="6147" customFormat="1" ht="27.95" customHeight="1">
      <c r="A1721" s="7933"/>
      <c r="B1721" s="7051"/>
      <c r="C1721" s="7060"/>
      <c r="D1721" s="7060"/>
      <c r="E1721" s="4981"/>
      <c r="F1721" s="6572"/>
      <c r="G1721" s="7051"/>
      <c r="H1721" s="7934"/>
      <c r="I1721" s="7051"/>
      <c r="J1721" s="7051"/>
      <c r="K1721" s="7051"/>
      <c r="L1721" s="4550"/>
      <c r="M1721" s="7059"/>
      <c r="N1721" s="7051"/>
      <c r="O1721" s="5049"/>
      <c r="P1721" s="5049"/>
      <c r="Q1721" s="7051"/>
      <c r="R1721" s="7051"/>
      <c r="S1721" s="7051"/>
      <c r="T1721" s="7051"/>
      <c r="U1721" s="7051"/>
      <c r="V1721" s="4550"/>
      <c r="W1721" s="7051"/>
      <c r="X1721" s="4550"/>
      <c r="Y1721" s="7051"/>
      <c r="Z1721" s="7051"/>
      <c r="AA1721" s="7054"/>
      <c r="AB1721" s="7051"/>
      <c r="AC1721" s="7049"/>
      <c r="AD1721" s="7935"/>
      <c r="AE1721" s="7049"/>
      <c r="AF1721" s="7051"/>
      <c r="AG1721" s="7051"/>
    </row>
    <row r="1722" spans="1:33" s="6147" customFormat="1" ht="27.95" customHeight="1">
      <c r="A1722" s="7901"/>
      <c r="B1722" s="7214"/>
      <c r="C1722" s="4981"/>
      <c r="D1722" s="4981"/>
      <c r="E1722" s="7060"/>
      <c r="F1722" s="6572"/>
      <c r="G1722" s="4550"/>
      <c r="H1722" s="7936"/>
      <c r="I1722" s="4550"/>
      <c r="J1722" s="7214"/>
      <c r="K1722" s="7214"/>
      <c r="L1722" s="4550"/>
      <c r="M1722" s="4550"/>
      <c r="N1722" s="4550"/>
      <c r="O1722" s="5049"/>
      <c r="P1722" s="5049"/>
      <c r="Q1722" s="7214"/>
      <c r="R1722" s="4550"/>
      <c r="S1722" s="4550"/>
      <c r="T1722" s="4550"/>
      <c r="U1722" s="4550"/>
      <c r="V1722" s="4550"/>
      <c r="W1722" s="4550"/>
      <c r="X1722" s="4550"/>
      <c r="Y1722" s="4550"/>
      <c r="Z1722" s="4550"/>
      <c r="AA1722" s="4893"/>
      <c r="AB1722" s="4550"/>
      <c r="AC1722" s="7049"/>
      <c r="AD1722" s="7935"/>
      <c r="AE1722" s="5050"/>
      <c r="AF1722" s="4550"/>
      <c r="AG1722" s="4550"/>
    </row>
    <row r="1723" spans="1:33" s="6147" customFormat="1" ht="27.95" customHeight="1">
      <c r="A1723" s="7214"/>
      <c r="B1723" s="7214"/>
      <c r="C1723" s="4981"/>
      <c r="D1723" s="4981"/>
      <c r="E1723" s="4981"/>
      <c r="F1723" s="6572"/>
      <c r="G1723" s="4550"/>
      <c r="H1723" s="7936"/>
      <c r="I1723" s="4550"/>
      <c r="J1723" s="7214"/>
      <c r="K1723" s="7214"/>
      <c r="L1723" s="7214"/>
      <c r="M1723" s="4550"/>
      <c r="N1723" s="4550"/>
      <c r="O1723" s="5049"/>
      <c r="P1723" s="5049"/>
      <c r="Q1723" s="7214"/>
      <c r="R1723" s="4550"/>
      <c r="S1723" s="4550"/>
      <c r="T1723" s="4550"/>
      <c r="U1723" s="4550"/>
      <c r="V1723" s="4550"/>
      <c r="W1723" s="4550"/>
      <c r="X1723" s="4550"/>
      <c r="Y1723" s="4550"/>
      <c r="Z1723" s="4550"/>
      <c r="AA1723" s="4893"/>
      <c r="AB1723" s="4550"/>
      <c r="AC1723" s="7049"/>
      <c r="AD1723" s="7935"/>
      <c r="AE1723" s="5050"/>
      <c r="AF1723" s="4550"/>
      <c r="AG1723" s="4550"/>
    </row>
    <row r="1724" spans="1:33" s="6147" customFormat="1" ht="27.95" customHeight="1">
      <c r="A1724" s="7214"/>
      <c r="B1724" s="7214"/>
      <c r="C1724" s="4981"/>
      <c r="D1724" s="4981"/>
      <c r="E1724" s="4981"/>
      <c r="F1724" s="6572"/>
      <c r="G1724" s="4550"/>
      <c r="H1724" s="7936"/>
      <c r="I1724" s="4550"/>
      <c r="J1724" s="7214"/>
      <c r="K1724" s="7214"/>
      <c r="L1724" s="7214"/>
      <c r="M1724" s="7031"/>
      <c r="N1724" s="4550"/>
      <c r="O1724" s="5049"/>
      <c r="P1724" s="5049"/>
      <c r="Q1724" s="7214"/>
      <c r="R1724" s="4550"/>
      <c r="S1724" s="4550"/>
      <c r="T1724" s="4550"/>
      <c r="U1724" s="4550"/>
      <c r="V1724" s="4550"/>
      <c r="W1724" s="4550"/>
      <c r="X1724" s="4550"/>
      <c r="Y1724" s="4550"/>
      <c r="Z1724" s="4550"/>
      <c r="AA1724" s="4893"/>
      <c r="AB1724" s="4550"/>
      <c r="AC1724" s="7049"/>
      <c r="AD1724" s="7935"/>
      <c r="AE1724" s="5050"/>
      <c r="AF1724" s="4550"/>
      <c r="AG1724" s="4550"/>
    </row>
    <row r="1725" spans="1:33" s="6147" customFormat="1" ht="27.95" customHeight="1">
      <c r="A1725" s="7307"/>
      <c r="B1725" s="7307"/>
      <c r="C1725" s="4981"/>
      <c r="D1725" s="4981"/>
      <c r="E1725" s="4981"/>
      <c r="F1725" s="6572"/>
      <c r="G1725" s="4550"/>
      <c r="H1725" s="7936"/>
      <c r="I1725" s="4550"/>
      <c r="J1725" s="7307"/>
      <c r="K1725" s="7214"/>
      <c r="L1725" s="7214"/>
      <c r="M1725" s="7031"/>
      <c r="N1725" s="4550"/>
      <c r="O1725" s="5049"/>
      <c r="P1725" s="5049"/>
      <c r="Q1725" s="7214"/>
      <c r="R1725" s="4550"/>
      <c r="S1725" s="4550"/>
      <c r="T1725" s="4550"/>
      <c r="U1725" s="4550"/>
      <c r="V1725" s="4550"/>
      <c r="W1725" s="4550"/>
      <c r="X1725" s="4550"/>
      <c r="Y1725" s="4550"/>
      <c r="Z1725" s="4550"/>
      <c r="AA1725" s="4893"/>
      <c r="AB1725" s="4550"/>
      <c r="AC1725" s="7049"/>
      <c r="AD1725" s="7935"/>
      <c r="AE1725" s="5050"/>
      <c r="AF1725" s="4550"/>
      <c r="AG1725" s="4550"/>
    </row>
    <row r="1726" spans="1:33" s="6147" customFormat="1" ht="27.95" customHeight="1">
      <c r="A1726" s="7214"/>
      <c r="B1726" s="7214"/>
      <c r="C1726" s="4981"/>
      <c r="D1726" s="4981"/>
      <c r="E1726" s="4981"/>
      <c r="F1726" s="6572"/>
      <c r="G1726" s="4550"/>
      <c r="H1726" s="7936"/>
      <c r="I1726" s="4550"/>
      <c r="J1726" s="7214"/>
      <c r="K1726" s="7214"/>
      <c r="L1726" s="7214"/>
      <c r="M1726" s="7031"/>
      <c r="N1726" s="4550"/>
      <c r="O1726" s="5049"/>
      <c r="P1726" s="5049"/>
      <c r="Q1726" s="7214"/>
      <c r="R1726" s="4550"/>
      <c r="S1726" s="4550"/>
      <c r="T1726" s="4550"/>
      <c r="U1726" s="4550"/>
      <c r="V1726" s="4550"/>
      <c r="W1726" s="4550"/>
      <c r="X1726" s="4550"/>
      <c r="Y1726" s="4550"/>
      <c r="Z1726" s="4550"/>
      <c r="AA1726" s="4893"/>
      <c r="AB1726" s="4550"/>
      <c r="AC1726" s="7049"/>
      <c r="AD1726" s="7935"/>
      <c r="AE1726" s="5050"/>
      <c r="AF1726" s="4550"/>
      <c r="AG1726" s="4550"/>
    </row>
    <row r="1727" spans="1:33" s="6147" customFormat="1" ht="27.95" customHeight="1">
      <c r="A1727" s="7307"/>
      <c r="B1727" s="7307"/>
      <c r="C1727" s="4981"/>
      <c r="D1727" s="7937"/>
      <c r="E1727" s="4981"/>
      <c r="F1727" s="6572"/>
      <c r="G1727" s="4550"/>
      <c r="H1727" s="7936"/>
      <c r="I1727" s="4550"/>
      <c r="J1727" s="7307"/>
      <c r="K1727" s="7214"/>
      <c r="L1727" s="7214"/>
      <c r="M1727" s="4550"/>
      <c r="N1727" s="4550"/>
      <c r="O1727" s="5049"/>
      <c r="P1727" s="5049"/>
      <c r="Q1727" s="7214"/>
      <c r="R1727" s="4550"/>
      <c r="S1727" s="4550"/>
      <c r="T1727" s="4550"/>
      <c r="U1727" s="4550"/>
      <c r="V1727" s="4550"/>
      <c r="W1727" s="4550"/>
      <c r="X1727" s="4550"/>
      <c r="Y1727" s="4550"/>
      <c r="Z1727" s="4550"/>
      <c r="AA1727" s="4893"/>
      <c r="AB1727" s="4550"/>
      <c r="AC1727" s="7049"/>
      <c r="AD1727" s="7935"/>
      <c r="AE1727" s="5050"/>
      <c r="AF1727" s="4550"/>
      <c r="AG1727" s="4550"/>
    </row>
    <row r="1728" spans="1:33" s="6147" customFormat="1" ht="27.95" customHeight="1">
      <c r="A1728" s="7220"/>
      <c r="B1728" s="7214"/>
      <c r="C1728" s="4981"/>
      <c r="D1728" s="7937"/>
      <c r="E1728" s="4981"/>
      <c r="F1728" s="6572"/>
      <c r="G1728" s="4550"/>
      <c r="H1728" s="7936"/>
      <c r="I1728" s="4550"/>
      <c r="J1728" s="7214"/>
      <c r="K1728" s="7214"/>
      <c r="L1728" s="7214"/>
      <c r="M1728" s="7031"/>
      <c r="N1728" s="4550"/>
      <c r="O1728" s="5049"/>
      <c r="P1728" s="5049"/>
      <c r="Q1728" s="7214"/>
      <c r="R1728" s="4550"/>
      <c r="S1728" s="4550"/>
      <c r="T1728" s="4550"/>
      <c r="U1728" s="4550"/>
      <c r="V1728" s="4550"/>
      <c r="W1728" s="4550"/>
      <c r="X1728" s="4550"/>
      <c r="Y1728" s="4550"/>
      <c r="Z1728" s="4550"/>
      <c r="AA1728" s="4893"/>
      <c r="AB1728" s="4550"/>
      <c r="AC1728" s="7049"/>
      <c r="AD1728" s="7935"/>
      <c r="AE1728" s="5050"/>
      <c r="AF1728" s="4550"/>
      <c r="AG1728" s="4550"/>
    </row>
    <row r="1729" spans="1:33" s="6147" customFormat="1" ht="27.95" customHeight="1">
      <c r="A1729" s="7174"/>
      <c r="B1729" s="7214"/>
      <c r="C1729" s="7937"/>
      <c r="D1729" s="4981"/>
      <c r="E1729" s="4981"/>
      <c r="F1729" s="6572"/>
      <c r="G1729" s="4550"/>
      <c r="H1729" s="7936"/>
      <c r="I1729" s="4550"/>
      <c r="J1729" s="7214"/>
      <c r="K1729" s="7214"/>
      <c r="L1729" s="7214"/>
      <c r="M1729" s="7031"/>
      <c r="N1729" s="4550"/>
      <c r="O1729" s="5049"/>
      <c r="P1729" s="5049"/>
      <c r="Q1729" s="7214"/>
      <c r="R1729" s="4550"/>
      <c r="S1729" s="4550"/>
      <c r="T1729" s="4550"/>
      <c r="U1729" s="4550"/>
      <c r="V1729" s="4550"/>
      <c r="W1729" s="4550"/>
      <c r="X1729" s="4550"/>
      <c r="Y1729" s="4550"/>
      <c r="Z1729" s="4550"/>
      <c r="AA1729" s="4893"/>
      <c r="AB1729" s="4550"/>
      <c r="AC1729" s="7049"/>
      <c r="AD1729" s="7935"/>
      <c r="AE1729" s="5050"/>
      <c r="AF1729" s="4550"/>
      <c r="AG1729" s="4550"/>
    </row>
    <row r="1730" spans="1:33" s="6147" customFormat="1" ht="27.95" customHeight="1">
      <c r="A1730" s="7214"/>
      <c r="B1730" s="7214"/>
      <c r="C1730" s="4981"/>
      <c r="D1730" s="4981"/>
      <c r="E1730" s="4981"/>
      <c r="F1730" s="6572"/>
      <c r="G1730" s="4550"/>
      <c r="H1730" s="7936"/>
      <c r="I1730" s="4550"/>
      <c r="J1730" s="7214"/>
      <c r="K1730" s="7214"/>
      <c r="L1730" s="7214"/>
      <c r="M1730" s="7031"/>
      <c r="N1730" s="4550"/>
      <c r="O1730" s="5049"/>
      <c r="P1730" s="5049"/>
      <c r="Q1730" s="7214"/>
      <c r="R1730" s="4550"/>
      <c r="S1730" s="4550"/>
      <c r="T1730" s="4550"/>
      <c r="U1730" s="4550"/>
      <c r="V1730" s="4550"/>
      <c r="W1730" s="4550"/>
      <c r="X1730" s="4550"/>
      <c r="Y1730" s="4550"/>
      <c r="Z1730" s="4550"/>
      <c r="AA1730" s="4893"/>
      <c r="AB1730" s="4550"/>
      <c r="AC1730" s="7049"/>
      <c r="AD1730" s="7935"/>
      <c r="AE1730" s="5050"/>
      <c r="AF1730" s="4550"/>
      <c r="AG1730" s="4550"/>
    </row>
    <row r="1731" spans="1:33" s="6147" customFormat="1" ht="27.95" customHeight="1">
      <c r="A1731" s="7307"/>
      <c r="B1731" s="7307"/>
      <c r="C1731" s="4981"/>
      <c r="D1731" s="4981"/>
      <c r="E1731" s="4981"/>
      <c r="F1731" s="6572"/>
      <c r="G1731" s="4550"/>
      <c r="H1731" s="7936"/>
      <c r="I1731" s="4550"/>
      <c r="J1731" s="7307"/>
      <c r="K1731" s="7214"/>
      <c r="L1731" s="7214"/>
      <c r="M1731" s="7031"/>
      <c r="N1731" s="4550"/>
      <c r="O1731" s="5049"/>
      <c r="P1731" s="5049"/>
      <c r="Q1731" s="7214"/>
      <c r="R1731" s="4550"/>
      <c r="S1731" s="4550"/>
      <c r="T1731" s="4550"/>
      <c r="U1731" s="4550"/>
      <c r="V1731" s="4550"/>
      <c r="W1731" s="4550"/>
      <c r="X1731" s="4550"/>
      <c r="Y1731" s="4550"/>
      <c r="Z1731" s="4550"/>
      <c r="AA1731" s="4893"/>
      <c r="AB1731" s="4550"/>
      <c r="AC1731" s="7049"/>
      <c r="AD1731" s="7935"/>
      <c r="AE1731" s="5050"/>
      <c r="AF1731" s="4550"/>
      <c r="AG1731" s="4550"/>
    </row>
    <row r="1732" spans="1:33" s="6147" customFormat="1" ht="27.95" customHeight="1">
      <c r="A1732" s="7214"/>
      <c r="B1732" s="7214"/>
      <c r="C1732" s="4981"/>
      <c r="D1732" s="4981"/>
      <c r="E1732" s="4981"/>
      <c r="F1732" s="6572"/>
      <c r="G1732" s="4550"/>
      <c r="H1732" s="7936"/>
      <c r="I1732" s="4550"/>
      <c r="J1732" s="7214"/>
      <c r="K1732" s="7214"/>
      <c r="L1732" s="7214"/>
      <c r="M1732" s="7031"/>
      <c r="N1732" s="4550"/>
      <c r="O1732" s="5049"/>
      <c r="P1732" s="5049"/>
      <c r="Q1732" s="7214"/>
      <c r="R1732" s="4550"/>
      <c r="S1732" s="4550"/>
      <c r="T1732" s="4550"/>
      <c r="U1732" s="4550"/>
      <c r="V1732" s="4550"/>
      <c r="W1732" s="4550"/>
      <c r="X1732" s="4550"/>
      <c r="Y1732" s="4550"/>
      <c r="Z1732" s="4550"/>
      <c r="AA1732" s="4893"/>
      <c r="AB1732" s="4550"/>
      <c r="AC1732" s="7049"/>
      <c r="AD1732" s="7935"/>
      <c r="AE1732" s="5050"/>
      <c r="AF1732" s="4550"/>
      <c r="AG1732" s="4550"/>
    </row>
    <row r="1733" spans="1:33" s="6147" customFormat="1" ht="27.95" customHeight="1">
      <c r="A1733" s="7214"/>
      <c r="B1733" s="7214"/>
      <c r="C1733" s="4981"/>
      <c r="D1733" s="4981"/>
      <c r="E1733" s="4981"/>
      <c r="F1733" s="6572"/>
      <c r="G1733" s="4550"/>
      <c r="H1733" s="7936"/>
      <c r="I1733" s="4550"/>
      <c r="J1733" s="7214"/>
      <c r="K1733" s="7214"/>
      <c r="L1733" s="7214"/>
      <c r="M1733" s="7031"/>
      <c r="N1733" s="4550"/>
      <c r="O1733" s="5049"/>
      <c r="P1733" s="5049"/>
      <c r="Q1733" s="7214"/>
      <c r="R1733" s="4550"/>
      <c r="S1733" s="4550"/>
      <c r="T1733" s="4550"/>
      <c r="U1733" s="4550"/>
      <c r="V1733" s="4550"/>
      <c r="W1733" s="4550"/>
      <c r="X1733" s="4550"/>
      <c r="Y1733" s="4550"/>
      <c r="Z1733" s="4550"/>
      <c r="AA1733" s="4893"/>
      <c r="AB1733" s="4550"/>
      <c r="AC1733" s="7049"/>
      <c r="AD1733" s="7935"/>
      <c r="AE1733" s="5050"/>
      <c r="AF1733" s="4550"/>
      <c r="AG1733" s="4550"/>
    </row>
    <row r="1734" spans="1:33" s="6147" customFormat="1" ht="27.95" customHeight="1">
      <c r="A1734" s="7214"/>
      <c r="B1734" s="7214"/>
      <c r="C1734" s="4981"/>
      <c r="D1734" s="4981"/>
      <c r="E1734" s="4981"/>
      <c r="F1734" s="6572"/>
      <c r="G1734" s="4550"/>
      <c r="H1734" s="7938"/>
      <c r="I1734" s="7214"/>
      <c r="J1734" s="7214"/>
      <c r="K1734" s="7214"/>
      <c r="L1734" s="7214"/>
      <c r="M1734" s="7031"/>
      <c r="N1734" s="4550"/>
      <c r="O1734" s="5049"/>
      <c r="P1734" s="5049"/>
      <c r="Q1734" s="7214"/>
      <c r="R1734" s="4550"/>
      <c r="S1734" s="4550"/>
      <c r="T1734" s="4550"/>
      <c r="U1734" s="4550"/>
      <c r="V1734" s="4550"/>
      <c r="W1734" s="4550"/>
      <c r="X1734" s="4550"/>
      <c r="Y1734" s="4550"/>
      <c r="Z1734" s="4550"/>
      <c r="AA1734" s="4893"/>
      <c r="AB1734" s="4550"/>
      <c r="AC1734" s="7049"/>
      <c r="AD1734" s="7935"/>
      <c r="AE1734" s="5050"/>
      <c r="AF1734" s="4550"/>
      <c r="AG1734" s="4550"/>
    </row>
    <row r="1735" spans="1:33" s="6147" customFormat="1" ht="27.95" customHeight="1">
      <c r="A1735" s="7214"/>
      <c r="B1735" s="7214"/>
      <c r="C1735" s="4981"/>
      <c r="D1735" s="4981"/>
      <c r="E1735" s="4981"/>
      <c r="F1735" s="6572"/>
      <c r="G1735" s="4550"/>
      <c r="H1735" s="7936"/>
      <c r="I1735" s="4550"/>
      <c r="J1735" s="7214"/>
      <c r="K1735" s="7214"/>
      <c r="L1735" s="7214"/>
      <c r="M1735" s="7031"/>
      <c r="N1735" s="4550"/>
      <c r="O1735" s="5049"/>
      <c r="P1735" s="5049"/>
      <c r="Q1735" s="7214"/>
      <c r="R1735" s="4550"/>
      <c r="S1735" s="4550"/>
      <c r="T1735" s="4550"/>
      <c r="U1735" s="4550"/>
      <c r="V1735" s="4550"/>
      <c r="W1735" s="4550"/>
      <c r="X1735" s="4550"/>
      <c r="Y1735" s="4550"/>
      <c r="Z1735" s="4550"/>
      <c r="AA1735" s="4893"/>
      <c r="AB1735" s="4550"/>
      <c r="AC1735" s="7049"/>
      <c r="AD1735" s="7935"/>
      <c r="AE1735" s="5050"/>
      <c r="AF1735" s="4550"/>
      <c r="AG1735" s="4550"/>
    </row>
    <row r="1736" spans="1:33" s="6147" customFormat="1" ht="27.95" customHeight="1">
      <c r="A1736" s="7214"/>
      <c r="B1736" s="7214"/>
      <c r="C1736" s="4981"/>
      <c r="D1736" s="4981"/>
      <c r="E1736" s="4981"/>
      <c r="F1736" s="6572"/>
      <c r="G1736" s="4550"/>
      <c r="H1736" s="7936"/>
      <c r="I1736" s="4550"/>
      <c r="J1736" s="7214"/>
      <c r="K1736" s="7214"/>
      <c r="L1736" s="7214"/>
      <c r="M1736" s="7031"/>
      <c r="N1736" s="4550"/>
      <c r="O1736" s="5049"/>
      <c r="P1736" s="5049"/>
      <c r="Q1736" s="7214"/>
      <c r="R1736" s="4550"/>
      <c r="S1736" s="4550"/>
      <c r="T1736" s="4550"/>
      <c r="U1736" s="4550"/>
      <c r="V1736" s="4550"/>
      <c r="W1736" s="4550"/>
      <c r="X1736" s="4550"/>
      <c r="Y1736" s="4550"/>
      <c r="Z1736" s="4550"/>
      <c r="AA1736" s="4893"/>
      <c r="AB1736" s="4550"/>
      <c r="AC1736" s="7049"/>
      <c r="AD1736" s="7935"/>
      <c r="AE1736" s="5050"/>
      <c r="AF1736" s="4550"/>
      <c r="AG1736" s="4550"/>
    </row>
    <row r="1737" spans="1:33" s="6147" customFormat="1" ht="27.95" customHeight="1">
      <c r="A1737" s="7214"/>
      <c r="B1737" s="7214"/>
      <c r="C1737" s="4981"/>
      <c r="D1737" s="4981"/>
      <c r="E1737" s="4981"/>
      <c r="F1737" s="6572"/>
      <c r="G1737" s="4550"/>
      <c r="H1737" s="7936"/>
      <c r="I1737" s="4550"/>
      <c r="J1737" s="7214"/>
      <c r="K1737" s="7214"/>
      <c r="L1737" s="7214"/>
      <c r="M1737" s="7031"/>
      <c r="N1737" s="4550"/>
      <c r="O1737" s="5049"/>
      <c r="P1737" s="5049"/>
      <c r="Q1737" s="7214"/>
      <c r="R1737" s="4550"/>
      <c r="S1737" s="4550"/>
      <c r="T1737" s="4550"/>
      <c r="U1737" s="4550"/>
      <c r="V1737" s="4550"/>
      <c r="W1737" s="4550"/>
      <c r="X1737" s="4550"/>
      <c r="Y1737" s="4550"/>
      <c r="Z1737" s="4550"/>
      <c r="AA1737" s="4893"/>
      <c r="AB1737" s="4550"/>
      <c r="AC1737" s="7049"/>
      <c r="AD1737" s="7935"/>
      <c r="AE1737" s="5050"/>
      <c r="AF1737" s="4550"/>
      <c r="AG1737" s="4550"/>
    </row>
    <row r="1738" spans="1:33" s="6147" customFormat="1" ht="27.95" customHeight="1">
      <c r="A1738" s="7214"/>
      <c r="B1738" s="7214"/>
      <c r="C1738" s="4981"/>
      <c r="D1738" s="7937"/>
      <c r="E1738" s="4981"/>
      <c r="F1738" s="6572"/>
      <c r="G1738" s="4550"/>
      <c r="H1738" s="7938"/>
      <c r="I1738" s="7214"/>
      <c r="J1738" s="7214"/>
      <c r="K1738" s="7214"/>
      <c r="L1738" s="7214"/>
      <c r="M1738" s="7031"/>
      <c r="N1738" s="4550"/>
      <c r="O1738" s="5049"/>
      <c r="P1738" s="5049"/>
      <c r="Q1738" s="7214"/>
      <c r="R1738" s="4550"/>
      <c r="S1738" s="4550"/>
      <c r="T1738" s="4550"/>
      <c r="U1738" s="4550"/>
      <c r="V1738" s="4550"/>
      <c r="W1738" s="4550"/>
      <c r="X1738" s="4550"/>
      <c r="Y1738" s="4550"/>
      <c r="Z1738" s="4550"/>
      <c r="AA1738" s="4893"/>
      <c r="AB1738" s="4550"/>
      <c r="AC1738" s="7049"/>
      <c r="AD1738" s="7935"/>
      <c r="AE1738" s="5050"/>
      <c r="AF1738" s="4550"/>
      <c r="AG1738" s="4550"/>
    </row>
    <row r="1739" spans="1:33" s="6147" customFormat="1" ht="27.95" customHeight="1">
      <c r="A1739" s="7214"/>
      <c r="B1739" s="7214"/>
      <c r="C1739" s="4981"/>
      <c r="D1739" s="4981"/>
      <c r="E1739" s="4981"/>
      <c r="F1739" s="6572"/>
      <c r="G1739" s="4550"/>
      <c r="H1739" s="7936"/>
      <c r="I1739" s="4550"/>
      <c r="J1739" s="7214"/>
      <c r="K1739" s="7214"/>
      <c r="L1739" s="7214"/>
      <c r="M1739" s="4550"/>
      <c r="N1739" s="4550"/>
      <c r="O1739" s="5049"/>
      <c r="P1739" s="5049"/>
      <c r="Q1739" s="7214"/>
      <c r="R1739" s="4550"/>
      <c r="S1739" s="4550"/>
      <c r="T1739" s="4550"/>
      <c r="U1739" s="4550"/>
      <c r="V1739" s="4550"/>
      <c r="W1739" s="4550"/>
      <c r="X1739" s="4550"/>
      <c r="Y1739" s="4550"/>
      <c r="Z1739" s="4550"/>
      <c r="AA1739" s="4893"/>
      <c r="AB1739" s="4550"/>
      <c r="AC1739" s="7049"/>
      <c r="AD1739" s="7935"/>
      <c r="AE1739" s="5050"/>
      <c r="AF1739" s="4550"/>
      <c r="AG1739" s="4550"/>
    </row>
    <row r="1740" spans="1:33" s="6147" customFormat="1" ht="27.95" customHeight="1">
      <c r="A1740" s="7214"/>
      <c r="B1740" s="7214"/>
      <c r="C1740" s="4981"/>
      <c r="D1740" s="4981"/>
      <c r="E1740" s="4981"/>
      <c r="F1740" s="6572"/>
      <c r="G1740" s="4550"/>
      <c r="H1740" s="7936"/>
      <c r="I1740" s="4550"/>
      <c r="J1740" s="7214"/>
      <c r="K1740" s="7214"/>
      <c r="L1740" s="7214"/>
      <c r="M1740" s="4550"/>
      <c r="N1740" s="4550"/>
      <c r="O1740" s="5049"/>
      <c r="P1740" s="5049"/>
      <c r="Q1740" s="7214"/>
      <c r="R1740" s="4550"/>
      <c r="S1740" s="4550"/>
      <c r="T1740" s="4550"/>
      <c r="U1740" s="4550"/>
      <c r="V1740" s="4550"/>
      <c r="W1740" s="4550"/>
      <c r="X1740" s="4550"/>
      <c r="Y1740" s="4550"/>
      <c r="Z1740" s="4550"/>
      <c r="AA1740" s="4893"/>
      <c r="AB1740" s="4550"/>
      <c r="AC1740" s="7049"/>
      <c r="AD1740" s="7935"/>
      <c r="AE1740" s="5050"/>
      <c r="AF1740" s="4550"/>
      <c r="AG1740" s="4550"/>
    </row>
    <row r="1741" spans="1:33" s="6147" customFormat="1" ht="27.95" customHeight="1">
      <c r="A1741" s="7307"/>
      <c r="B1741" s="7307"/>
      <c r="C1741" s="4981"/>
      <c r="D1741" s="7937"/>
      <c r="E1741" s="4981"/>
      <c r="F1741" s="6572"/>
      <c r="G1741" s="4550"/>
      <c r="H1741" s="7938"/>
      <c r="I1741" s="7214"/>
      <c r="J1741" s="7307"/>
      <c r="K1741" s="7214"/>
      <c r="L1741" s="7214"/>
      <c r="M1741" s="7031"/>
      <c r="N1741" s="4550"/>
      <c r="O1741" s="5049"/>
      <c r="P1741" s="5049"/>
      <c r="Q1741" s="7214"/>
      <c r="R1741" s="4550"/>
      <c r="S1741" s="4550"/>
      <c r="T1741" s="4550"/>
      <c r="U1741" s="4550"/>
      <c r="V1741" s="4550"/>
      <c r="W1741" s="4550"/>
      <c r="X1741" s="4550"/>
      <c r="Y1741" s="4550"/>
      <c r="Z1741" s="4550"/>
      <c r="AA1741" s="4893"/>
      <c r="AB1741" s="4550"/>
      <c r="AC1741" s="7049"/>
      <c r="AD1741" s="7935"/>
      <c r="AE1741" s="5050"/>
      <c r="AF1741" s="4550"/>
      <c r="AG1741" s="4550"/>
    </row>
    <row r="1742" spans="1:33" s="6147" customFormat="1" ht="27.95" customHeight="1">
      <c r="A1742" s="7248"/>
      <c r="B1742" s="7248"/>
      <c r="C1742" s="4981"/>
      <c r="D1742" s="4981"/>
      <c r="E1742" s="4981"/>
      <c r="F1742" s="6572"/>
      <c r="G1742" s="4550"/>
      <c r="H1742" s="7936"/>
      <c r="I1742" s="4550"/>
      <c r="J1742" s="7248"/>
      <c r="K1742" s="7214"/>
      <c r="L1742" s="7214"/>
      <c r="M1742" s="7031"/>
      <c r="N1742" s="4550"/>
      <c r="O1742" s="5049"/>
      <c r="P1742" s="5049"/>
      <c r="Q1742" s="7214"/>
      <c r="R1742" s="4550"/>
      <c r="S1742" s="4550"/>
      <c r="T1742" s="4550"/>
      <c r="U1742" s="4550"/>
      <c r="V1742" s="4550"/>
      <c r="W1742" s="4550"/>
      <c r="X1742" s="4550"/>
      <c r="Y1742" s="4550"/>
      <c r="Z1742" s="4550"/>
      <c r="AA1742" s="4893"/>
      <c r="AB1742" s="4550"/>
      <c r="AC1742" s="7049"/>
      <c r="AD1742" s="7935"/>
      <c r="AE1742" s="5050"/>
      <c r="AF1742" s="4550"/>
      <c r="AG1742" s="4550"/>
    </row>
    <row r="1743" spans="1:33" s="6147" customFormat="1" ht="27.95" customHeight="1">
      <c r="A1743" s="7939"/>
      <c r="B1743" s="4550"/>
      <c r="C1743" s="4981"/>
      <c r="D1743" s="4981"/>
      <c r="E1743" s="4981"/>
      <c r="F1743" s="6572"/>
      <c r="G1743" s="4550"/>
      <c r="H1743" s="7940"/>
      <c r="I1743" s="4550"/>
      <c r="J1743" s="4550"/>
      <c r="K1743" s="4550"/>
      <c r="L1743" s="7939"/>
      <c r="M1743" s="7031"/>
      <c r="N1743" s="4550"/>
      <c r="O1743" s="5049"/>
      <c r="P1743" s="5049"/>
      <c r="Q1743" s="4550"/>
      <c r="R1743" s="4550"/>
      <c r="S1743" s="4550"/>
      <c r="T1743" s="4550"/>
      <c r="U1743" s="4550"/>
      <c r="V1743" s="4550"/>
      <c r="W1743" s="4550"/>
      <c r="X1743" s="4550"/>
      <c r="Y1743" s="4550"/>
      <c r="Z1743" s="4550"/>
      <c r="AA1743" s="4893"/>
      <c r="AB1743" s="4550"/>
      <c r="AC1743" s="7049"/>
      <c r="AD1743" s="7935"/>
      <c r="AE1743" s="5050"/>
      <c r="AF1743" s="4550"/>
      <c r="AG1743" s="4550"/>
    </row>
    <row r="1744" spans="1:33" s="6147" customFormat="1" ht="27.95" customHeight="1">
      <c r="A1744" s="7184"/>
      <c r="B1744" s="4550"/>
      <c r="C1744" s="4981"/>
      <c r="D1744" s="4981"/>
      <c r="E1744" s="4981"/>
      <c r="F1744" s="6572"/>
      <c r="G1744" s="4550"/>
      <c r="H1744" s="7938"/>
      <c r="I1744" s="4550"/>
      <c r="J1744" s="4550"/>
      <c r="K1744" s="4550"/>
      <c r="L1744" s="7184"/>
      <c r="M1744" s="4550"/>
      <c r="N1744" s="4550"/>
      <c r="O1744" s="5049"/>
      <c r="P1744" s="5049"/>
      <c r="Q1744" s="4550"/>
      <c r="R1744" s="4550"/>
      <c r="S1744" s="4550"/>
      <c r="T1744" s="4550"/>
      <c r="U1744" s="4550"/>
      <c r="V1744" s="4550"/>
      <c r="W1744" s="4550"/>
      <c r="X1744" s="4550"/>
      <c r="Y1744" s="4550"/>
      <c r="Z1744" s="4550"/>
      <c r="AA1744" s="4893"/>
      <c r="AB1744" s="4550"/>
      <c r="AC1744" s="7049"/>
      <c r="AD1744" s="7935"/>
      <c r="AE1744" s="5050"/>
      <c r="AF1744" s="4550"/>
      <c r="AG1744" s="4550"/>
    </row>
    <row r="1745" spans="1:33" s="6147" customFormat="1" ht="27.95" customHeight="1">
      <c r="A1745" s="7184"/>
      <c r="B1745" s="4550"/>
      <c r="C1745" s="4981"/>
      <c r="D1745" s="4981"/>
      <c r="E1745" s="4981"/>
      <c r="F1745" s="6572"/>
      <c r="G1745" s="4550"/>
      <c r="H1745" s="7941"/>
      <c r="I1745" s="4550"/>
      <c r="J1745" s="4550"/>
      <c r="K1745" s="4550"/>
      <c r="L1745" s="7184"/>
      <c r="M1745" s="4550"/>
      <c r="N1745" s="4550"/>
      <c r="O1745" s="5049"/>
      <c r="P1745" s="5049"/>
      <c r="Q1745" s="4550"/>
      <c r="R1745" s="4550"/>
      <c r="S1745" s="4550"/>
      <c r="T1745" s="4550"/>
      <c r="U1745" s="4550"/>
      <c r="V1745" s="6435"/>
      <c r="W1745" s="4550"/>
      <c r="X1745" s="6435"/>
      <c r="Y1745" s="4550"/>
      <c r="Z1745" s="4550"/>
      <c r="AA1745" s="4893"/>
      <c r="AB1745" s="4550"/>
      <c r="AC1745" s="7049"/>
      <c r="AD1745" s="7935"/>
      <c r="AE1745" s="5050"/>
      <c r="AF1745" s="4550"/>
      <c r="AG1745" s="4550"/>
    </row>
    <row r="1746" spans="1:33" s="6147" customFormat="1" ht="27.95" customHeight="1">
      <c r="A1746" s="7184"/>
      <c r="B1746" s="4550"/>
      <c r="C1746" s="4981"/>
      <c r="D1746" s="4981"/>
      <c r="E1746" s="4981"/>
      <c r="F1746" s="6572"/>
      <c r="G1746" s="4550"/>
      <c r="H1746" s="7941"/>
      <c r="I1746" s="4550"/>
      <c r="J1746" s="4550"/>
      <c r="K1746" s="4550"/>
      <c r="L1746" s="7184"/>
      <c r="M1746" s="4550"/>
      <c r="N1746" s="4550"/>
      <c r="O1746" s="5049"/>
      <c r="P1746" s="5049"/>
      <c r="Q1746" s="4550"/>
      <c r="R1746" s="4550"/>
      <c r="S1746" s="4550"/>
      <c r="T1746" s="4550"/>
      <c r="U1746" s="4550"/>
      <c r="V1746" s="6435"/>
      <c r="W1746" s="4550"/>
      <c r="X1746" s="6435"/>
      <c r="Y1746" s="4550"/>
      <c r="Z1746" s="4550"/>
      <c r="AA1746" s="4893"/>
      <c r="AB1746" s="4550"/>
      <c r="AC1746" s="7049"/>
      <c r="AD1746" s="7935"/>
      <c r="AE1746" s="5050"/>
      <c r="AF1746" s="4550"/>
      <c r="AG1746" s="4550"/>
    </row>
    <row r="1747" spans="1:33" s="6147" customFormat="1" ht="27.95" customHeight="1">
      <c r="A1747" s="7184"/>
      <c r="B1747" s="4550"/>
      <c r="C1747" s="4981"/>
      <c r="D1747" s="4981"/>
      <c r="E1747" s="4981"/>
      <c r="F1747" s="6572"/>
      <c r="G1747" s="4550"/>
      <c r="H1747" s="7941"/>
      <c r="I1747" s="4550"/>
      <c r="J1747" s="4550"/>
      <c r="K1747" s="4550"/>
      <c r="L1747" s="7322"/>
      <c r="M1747" s="7031"/>
      <c r="N1747" s="4550"/>
      <c r="O1747" s="5049"/>
      <c r="P1747" s="5049"/>
      <c r="Q1747" s="4550"/>
      <c r="R1747" s="4550"/>
      <c r="S1747" s="4550"/>
      <c r="T1747" s="4550"/>
      <c r="U1747" s="4550"/>
      <c r="V1747" s="4550"/>
      <c r="W1747" s="4550"/>
      <c r="X1747" s="4550"/>
      <c r="Y1747" s="4550"/>
      <c r="Z1747" s="4550"/>
      <c r="AA1747" s="4893"/>
      <c r="AB1747" s="4550"/>
      <c r="AC1747" s="7049"/>
      <c r="AD1747" s="7935"/>
      <c r="AE1747" s="5050"/>
      <c r="AF1747" s="4550"/>
      <c r="AG1747" s="4550"/>
    </row>
    <row r="1748" spans="1:33" s="6147" customFormat="1" ht="27.95" customHeight="1">
      <c r="A1748" s="7322"/>
      <c r="B1748" s="4550"/>
      <c r="C1748" s="4981"/>
      <c r="D1748" s="4981"/>
      <c r="E1748" s="4981"/>
      <c r="F1748" s="6572"/>
      <c r="G1748" s="4550"/>
      <c r="H1748" s="7942"/>
      <c r="I1748" s="4550"/>
      <c r="J1748" s="4550"/>
      <c r="K1748" s="4550"/>
      <c r="L1748" s="4550"/>
      <c r="M1748" s="4550"/>
      <c r="N1748" s="4550"/>
      <c r="O1748" s="5049"/>
      <c r="P1748" s="5049"/>
      <c r="Q1748" s="4550"/>
      <c r="R1748" s="4550"/>
      <c r="S1748" s="4550"/>
      <c r="T1748" s="4550"/>
      <c r="U1748" s="4550"/>
      <c r="V1748" s="4550"/>
      <c r="W1748" s="4550"/>
      <c r="X1748" s="4550"/>
      <c r="Y1748" s="4550"/>
      <c r="Z1748" s="4550"/>
      <c r="AA1748" s="4893"/>
      <c r="AB1748" s="4550"/>
      <c r="AC1748" s="7049"/>
      <c r="AD1748" s="7935"/>
      <c r="AE1748" s="5050"/>
      <c r="AF1748" s="4550"/>
      <c r="AG1748" s="4550"/>
    </row>
    <row r="1749" spans="1:33" s="6147" customFormat="1" ht="27.95" customHeight="1">
      <c r="A1749" s="7322"/>
      <c r="B1749" s="9847"/>
      <c r="C1749" s="11486"/>
      <c r="D1749" s="11486"/>
      <c r="E1749" s="11486"/>
      <c r="F1749" s="11512"/>
      <c r="G1749" s="9847"/>
      <c r="H1749" s="12462"/>
      <c r="I1749" s="4550"/>
      <c r="J1749" s="9847"/>
      <c r="K1749" s="9847"/>
      <c r="L1749" s="4550"/>
      <c r="M1749" s="12206"/>
      <c r="N1749" s="7451"/>
      <c r="O1749" s="5049"/>
      <c r="P1749" s="5049"/>
      <c r="Q1749" s="9847"/>
      <c r="R1749" s="4550"/>
      <c r="S1749" s="4550"/>
      <c r="T1749" s="4550"/>
      <c r="U1749" s="4550"/>
      <c r="V1749" s="4550"/>
      <c r="W1749" s="4550"/>
      <c r="X1749" s="4550"/>
      <c r="Y1749" s="4550"/>
      <c r="Z1749" s="4550"/>
      <c r="AA1749" s="11707"/>
      <c r="AB1749" s="4550"/>
      <c r="AC1749" s="11492"/>
      <c r="AD1749" s="7935"/>
      <c r="AE1749" s="11492"/>
      <c r="AF1749" s="4550"/>
      <c r="AG1749" s="4550"/>
    </row>
    <row r="1750" spans="1:33" s="6147" customFormat="1" ht="27.95" customHeight="1">
      <c r="A1750" s="7322"/>
      <c r="B1750" s="11647"/>
      <c r="C1750" s="11487"/>
      <c r="D1750" s="11487"/>
      <c r="E1750" s="11487"/>
      <c r="F1750" s="11514"/>
      <c r="G1750" s="11647"/>
      <c r="H1750" s="12463"/>
      <c r="I1750" s="4550"/>
      <c r="J1750" s="11647"/>
      <c r="K1750" s="11647"/>
      <c r="L1750" s="4550"/>
      <c r="M1750" s="11647"/>
      <c r="N1750" s="4550"/>
      <c r="O1750" s="5049"/>
      <c r="P1750" s="5049"/>
      <c r="Q1750" s="11647"/>
      <c r="R1750" s="4550"/>
      <c r="S1750" s="4550"/>
      <c r="T1750" s="4550"/>
      <c r="U1750" s="4550"/>
      <c r="V1750" s="4550"/>
      <c r="W1750" s="4550"/>
      <c r="X1750" s="4550"/>
      <c r="Y1750" s="4550"/>
      <c r="Z1750" s="4550"/>
      <c r="AA1750" s="11708"/>
      <c r="AB1750" s="4550"/>
      <c r="AC1750" s="11493"/>
      <c r="AD1750" s="7935"/>
      <c r="AE1750" s="11493"/>
      <c r="AF1750" s="4550"/>
      <c r="AG1750" s="4550"/>
    </row>
    <row r="1751" spans="1:33" s="6147" customFormat="1" ht="27.95" customHeight="1">
      <c r="A1751" s="7322"/>
      <c r="B1751" s="4550"/>
      <c r="C1751" s="4981"/>
      <c r="D1751" s="4981"/>
      <c r="E1751" s="4981"/>
      <c r="F1751" s="6572"/>
      <c r="G1751" s="4550"/>
      <c r="H1751" s="7942"/>
      <c r="I1751" s="4550"/>
      <c r="J1751" s="4550"/>
      <c r="K1751" s="4550"/>
      <c r="L1751" s="4550"/>
      <c r="M1751" s="7031"/>
      <c r="N1751" s="4550"/>
      <c r="O1751" s="5049"/>
      <c r="P1751" s="5049"/>
      <c r="Q1751" s="4550"/>
      <c r="R1751" s="4550"/>
      <c r="S1751" s="4550"/>
      <c r="T1751" s="4550"/>
      <c r="U1751" s="4550"/>
      <c r="V1751" s="4550"/>
      <c r="W1751" s="4550"/>
      <c r="X1751" s="4550"/>
      <c r="Y1751" s="4550"/>
      <c r="Z1751" s="4550"/>
      <c r="AA1751" s="4893"/>
      <c r="AB1751" s="4550"/>
      <c r="AC1751" s="7049"/>
      <c r="AD1751" s="7935"/>
      <c r="AE1751" s="5050"/>
      <c r="AF1751" s="4550"/>
      <c r="AG1751" s="4550"/>
    </row>
    <row r="1752" spans="1:33" s="6147" customFormat="1" ht="27.95" customHeight="1">
      <c r="A1752" s="7322"/>
      <c r="B1752" s="7322"/>
      <c r="C1752" s="4981"/>
      <c r="D1752" s="4981"/>
      <c r="E1752" s="4981"/>
      <c r="F1752" s="6572"/>
      <c r="G1752" s="4550"/>
      <c r="H1752" s="7942"/>
      <c r="I1752" s="4550"/>
      <c r="J1752" s="7322"/>
      <c r="K1752" s="7322"/>
      <c r="L1752" s="7322"/>
      <c r="M1752" s="4550"/>
      <c r="N1752" s="4550"/>
      <c r="O1752" s="5049"/>
      <c r="P1752" s="5049"/>
      <c r="Q1752" s="7322"/>
      <c r="R1752" s="4550"/>
      <c r="S1752" s="4550"/>
      <c r="T1752" s="4550"/>
      <c r="U1752" s="4550"/>
      <c r="V1752" s="4550"/>
      <c r="W1752" s="4550"/>
      <c r="X1752" s="4550"/>
      <c r="Y1752" s="4550"/>
      <c r="Z1752" s="4550"/>
      <c r="AA1752" s="4893"/>
      <c r="AB1752" s="4550"/>
      <c r="AC1752" s="7049"/>
      <c r="AD1752" s="7935"/>
      <c r="AE1752" s="5050"/>
      <c r="AF1752" s="4550"/>
      <c r="AG1752" s="4550"/>
    </row>
    <row r="1753" spans="1:33" s="6147" customFormat="1" ht="27.95" customHeight="1">
      <c r="A1753" s="7322"/>
      <c r="B1753" s="7181"/>
      <c r="C1753" s="4981"/>
      <c r="D1753" s="4981"/>
      <c r="E1753" s="4981"/>
      <c r="F1753" s="6572"/>
      <c r="G1753" s="4550"/>
      <c r="H1753" s="7942"/>
      <c r="I1753" s="4550"/>
      <c r="J1753" s="7322"/>
      <c r="K1753" s="7322"/>
      <c r="L1753" s="7322"/>
      <c r="M1753" s="7031"/>
      <c r="N1753" s="4550"/>
      <c r="O1753" s="5049"/>
      <c r="P1753" s="5049"/>
      <c r="Q1753" s="7322"/>
      <c r="R1753" s="4550"/>
      <c r="S1753" s="4550"/>
      <c r="T1753" s="4550"/>
      <c r="U1753" s="4550"/>
      <c r="V1753" s="4550"/>
      <c r="W1753" s="4550"/>
      <c r="X1753" s="4550"/>
      <c r="Y1753" s="4550"/>
      <c r="Z1753" s="4550"/>
      <c r="AA1753" s="4893"/>
      <c r="AB1753" s="4550"/>
      <c r="AC1753" s="7049"/>
      <c r="AD1753" s="7935"/>
      <c r="AE1753" s="5050"/>
      <c r="AF1753" s="4550"/>
      <c r="AG1753" s="4550"/>
    </row>
    <row r="1754" spans="1:33" s="6147" customFormat="1" ht="27.95" customHeight="1">
      <c r="A1754" s="7322"/>
      <c r="B1754" s="7322"/>
      <c r="C1754" s="4981"/>
      <c r="D1754" s="4981"/>
      <c r="E1754" s="4981"/>
      <c r="F1754" s="6572"/>
      <c r="G1754" s="4550"/>
      <c r="H1754" s="7942"/>
      <c r="I1754" s="4550"/>
      <c r="J1754" s="7322"/>
      <c r="K1754" s="7322"/>
      <c r="L1754" s="7322"/>
      <c r="M1754" s="4550"/>
      <c r="N1754" s="4550"/>
      <c r="O1754" s="5049"/>
      <c r="P1754" s="5049"/>
      <c r="Q1754" s="7322"/>
      <c r="R1754" s="4550"/>
      <c r="S1754" s="4550"/>
      <c r="T1754" s="4550"/>
      <c r="U1754" s="4550"/>
      <c r="V1754" s="4550"/>
      <c r="W1754" s="4550"/>
      <c r="X1754" s="4550"/>
      <c r="Y1754" s="4550"/>
      <c r="Z1754" s="4550"/>
      <c r="AA1754" s="4893"/>
      <c r="AB1754" s="4550"/>
      <c r="AC1754" s="7049"/>
      <c r="AD1754" s="7935"/>
      <c r="AE1754" s="5050"/>
      <c r="AF1754" s="4550"/>
      <c r="AG1754" s="4550"/>
    </row>
    <row r="1755" spans="1:33" s="6147" customFormat="1" ht="27.95" customHeight="1">
      <c r="A1755" s="7322"/>
      <c r="B1755" s="7220"/>
      <c r="C1755" s="4981"/>
      <c r="D1755" s="4981"/>
      <c r="E1755" s="4981"/>
      <c r="F1755" s="6572"/>
      <c r="G1755" s="4550"/>
      <c r="H1755" s="7942"/>
      <c r="I1755" s="4550"/>
      <c r="J1755" s="7322"/>
      <c r="K1755" s="7322"/>
      <c r="L1755" s="7322"/>
      <c r="M1755" s="4550"/>
      <c r="N1755" s="4550"/>
      <c r="O1755" s="5049"/>
      <c r="P1755" s="5049"/>
      <c r="Q1755" s="7322"/>
      <c r="R1755" s="4550"/>
      <c r="S1755" s="4550"/>
      <c r="T1755" s="4550"/>
      <c r="U1755" s="4550"/>
      <c r="V1755" s="4550"/>
      <c r="W1755" s="4550"/>
      <c r="X1755" s="4550"/>
      <c r="Y1755" s="4550"/>
      <c r="Z1755" s="4550"/>
      <c r="AA1755" s="4893"/>
      <c r="AB1755" s="4550"/>
      <c r="AC1755" s="7049"/>
      <c r="AD1755" s="7935"/>
      <c r="AE1755" s="5050"/>
      <c r="AF1755" s="4550"/>
      <c r="AG1755" s="4550"/>
    </row>
    <row r="1756" spans="1:33" s="6147" customFormat="1" ht="27.95" customHeight="1">
      <c r="A1756" s="7322"/>
      <c r="B1756" s="7322"/>
      <c r="C1756" s="4981"/>
      <c r="D1756" s="4981"/>
      <c r="E1756" s="4981"/>
      <c r="F1756" s="6572"/>
      <c r="G1756" s="4550"/>
      <c r="H1756" s="7942"/>
      <c r="I1756" s="4550"/>
      <c r="J1756" s="7322"/>
      <c r="K1756" s="7322"/>
      <c r="L1756" s="7322"/>
      <c r="M1756" s="7031"/>
      <c r="N1756" s="4550"/>
      <c r="O1756" s="5049"/>
      <c r="P1756" s="5049"/>
      <c r="Q1756" s="7322"/>
      <c r="R1756" s="4550"/>
      <c r="S1756" s="4550"/>
      <c r="T1756" s="4550"/>
      <c r="U1756" s="4550"/>
      <c r="V1756" s="4550"/>
      <c r="W1756" s="4550"/>
      <c r="X1756" s="4550"/>
      <c r="Y1756" s="4550"/>
      <c r="Z1756" s="4550"/>
      <c r="AA1756" s="4893"/>
      <c r="AB1756" s="4550"/>
      <c r="AC1756" s="7049"/>
      <c r="AD1756" s="7935"/>
      <c r="AE1756" s="5050"/>
      <c r="AF1756" s="4550"/>
      <c r="AG1756" s="4550"/>
    </row>
    <row r="1757" spans="1:33" s="6147" customFormat="1" ht="27.95" customHeight="1">
      <c r="A1757" s="7322"/>
      <c r="B1757" s="7322"/>
      <c r="C1757" s="4981"/>
      <c r="D1757" s="4981"/>
      <c r="E1757" s="4981"/>
      <c r="F1757" s="6572"/>
      <c r="G1757" s="4550"/>
      <c r="H1757" s="7942"/>
      <c r="I1757" s="4550"/>
      <c r="J1757" s="7322"/>
      <c r="K1757" s="7322"/>
      <c r="L1757" s="7322"/>
      <c r="M1757" s="7031"/>
      <c r="N1757" s="4550"/>
      <c r="O1757" s="5049"/>
      <c r="P1757" s="5049"/>
      <c r="Q1757" s="7322"/>
      <c r="R1757" s="4550"/>
      <c r="S1757" s="4550"/>
      <c r="T1757" s="4550"/>
      <c r="U1757" s="4550"/>
      <c r="V1757" s="4550"/>
      <c r="W1757" s="4550"/>
      <c r="X1757" s="4550"/>
      <c r="Y1757" s="4550"/>
      <c r="Z1757" s="4550"/>
      <c r="AA1757" s="4893"/>
      <c r="AB1757" s="4550"/>
      <c r="AC1757" s="7049"/>
      <c r="AD1757" s="7935"/>
      <c r="AE1757" s="5050"/>
      <c r="AF1757" s="4550"/>
      <c r="AG1757" s="4550"/>
    </row>
    <row r="1758" spans="1:33" s="6147" customFormat="1" ht="27.95" customHeight="1">
      <c r="A1758" s="7943"/>
      <c r="B1758" s="4550"/>
      <c r="C1758" s="4981"/>
      <c r="D1758" s="4981"/>
      <c r="E1758" s="4981"/>
      <c r="F1758" s="6572"/>
      <c r="G1758" s="4550"/>
      <c r="H1758" s="7944"/>
      <c r="I1758" s="4550"/>
      <c r="J1758" s="4550"/>
      <c r="K1758" s="4550"/>
      <c r="L1758" s="7943"/>
      <c r="M1758" s="7031"/>
      <c r="N1758" s="4550"/>
      <c r="O1758" s="4983"/>
      <c r="P1758" s="4983"/>
      <c r="Q1758" s="4550"/>
      <c r="R1758" s="4550"/>
      <c r="S1758" s="4550"/>
      <c r="T1758" s="4550"/>
      <c r="U1758" s="4550"/>
      <c r="V1758" s="6435"/>
      <c r="W1758" s="4550"/>
      <c r="X1758" s="6435"/>
      <c r="Y1758" s="4550"/>
      <c r="Z1758" s="4550"/>
      <c r="AA1758" s="4893"/>
      <c r="AB1758" s="4550"/>
      <c r="AC1758" s="5050"/>
      <c r="AD1758" s="5083"/>
      <c r="AE1758" s="5050"/>
      <c r="AF1758" s="4550"/>
      <c r="AG1758" s="4550"/>
    </row>
    <row r="1759" spans="1:33" s="6147" customFormat="1" ht="27.95" customHeight="1">
      <c r="A1759" s="7317"/>
      <c r="B1759" s="7317"/>
      <c r="C1759" s="4981"/>
      <c r="D1759" s="4981"/>
      <c r="E1759" s="4981"/>
      <c r="F1759" s="6572"/>
      <c r="G1759" s="4550"/>
      <c r="H1759" s="7944"/>
      <c r="I1759" s="4550"/>
      <c r="J1759" s="7317"/>
      <c r="K1759" s="4550"/>
      <c r="L1759" s="7943"/>
      <c r="M1759" s="4550"/>
      <c r="N1759" s="4550"/>
      <c r="O1759" s="4983"/>
      <c r="P1759" s="4983"/>
      <c r="Q1759" s="4550"/>
      <c r="R1759" s="4550"/>
      <c r="S1759" s="4550"/>
      <c r="T1759" s="4550"/>
      <c r="U1759" s="4550"/>
      <c r="V1759" s="4550"/>
      <c r="W1759" s="4550"/>
      <c r="X1759" s="4550"/>
      <c r="Y1759" s="4550"/>
      <c r="Z1759" s="4550"/>
      <c r="AA1759" s="4893"/>
      <c r="AB1759" s="4550"/>
      <c r="AC1759" s="5050"/>
      <c r="AD1759" s="5083"/>
      <c r="AE1759" s="5050"/>
      <c r="AF1759" s="4550"/>
      <c r="AG1759" s="4550"/>
    </row>
    <row r="1760" spans="1:33" s="6147" customFormat="1" ht="27.95" customHeight="1">
      <c r="A1760" s="7943"/>
      <c r="B1760" s="4550"/>
      <c r="C1760" s="4981"/>
      <c r="D1760" s="4981"/>
      <c r="E1760" s="4981"/>
      <c r="F1760" s="6572"/>
      <c r="G1760" s="4550"/>
      <c r="H1760" s="7944"/>
      <c r="I1760" s="4550"/>
      <c r="J1760" s="4550"/>
      <c r="K1760" s="4550"/>
      <c r="L1760" s="7945"/>
      <c r="M1760" s="4550"/>
      <c r="N1760" s="4550"/>
      <c r="O1760" s="4983"/>
      <c r="P1760" s="4983"/>
      <c r="Q1760" s="4550"/>
      <c r="R1760" s="4550"/>
      <c r="S1760" s="4550"/>
      <c r="T1760" s="4550"/>
      <c r="U1760" s="4550"/>
      <c r="V1760" s="4550"/>
      <c r="W1760" s="4550"/>
      <c r="X1760" s="4550"/>
      <c r="Y1760" s="4550"/>
      <c r="Z1760" s="4550"/>
      <c r="AA1760" s="4893"/>
      <c r="AB1760" s="4550"/>
      <c r="AC1760" s="5050"/>
      <c r="AD1760" s="5083"/>
      <c r="AE1760" s="5050"/>
      <c r="AF1760" s="4550"/>
      <c r="AG1760" s="4550"/>
    </row>
    <row r="1761" spans="1:33" s="6147" customFormat="1" ht="27.95" customHeight="1">
      <c r="A1761" s="7943"/>
      <c r="B1761" s="4550"/>
      <c r="C1761" s="4981"/>
      <c r="D1761" s="4981"/>
      <c r="E1761" s="4981"/>
      <c r="F1761" s="6572"/>
      <c r="G1761" s="4550"/>
      <c r="H1761" s="7946"/>
      <c r="I1761" s="4550"/>
      <c r="J1761" s="4550"/>
      <c r="K1761" s="4550"/>
      <c r="L1761" s="7943"/>
      <c r="M1761" s="4550"/>
      <c r="N1761" s="4550"/>
      <c r="O1761" s="4983"/>
      <c r="P1761" s="4983"/>
      <c r="Q1761" s="7943"/>
      <c r="R1761" s="4550"/>
      <c r="S1761" s="4550"/>
      <c r="T1761" s="4550"/>
      <c r="U1761" s="4550"/>
      <c r="V1761" s="4550"/>
      <c r="W1761" s="4550"/>
      <c r="X1761" s="4550"/>
      <c r="Y1761" s="4550"/>
      <c r="Z1761" s="4550"/>
      <c r="AA1761" s="4893"/>
      <c r="AB1761" s="4550"/>
      <c r="AC1761" s="5050"/>
      <c r="AD1761" s="5083"/>
      <c r="AE1761" s="5050"/>
      <c r="AF1761" s="4550"/>
      <c r="AG1761" s="4550"/>
    </row>
    <row r="1762" spans="1:33" s="6147" customFormat="1" ht="27.95" customHeight="1">
      <c r="A1762" s="7945"/>
      <c r="B1762" s="9847"/>
      <c r="C1762" s="11486"/>
      <c r="D1762" s="11486"/>
      <c r="E1762" s="11486"/>
      <c r="F1762" s="11512"/>
      <c r="G1762" s="9847"/>
      <c r="H1762" s="12459"/>
      <c r="I1762" s="4550"/>
      <c r="J1762" s="9847"/>
      <c r="K1762" s="9847"/>
      <c r="L1762" s="7945"/>
      <c r="M1762" s="12206"/>
      <c r="N1762" s="4550"/>
      <c r="O1762" s="4983"/>
      <c r="P1762" s="4983"/>
      <c r="Q1762" s="12457"/>
      <c r="R1762" s="4550"/>
      <c r="S1762" s="4550"/>
      <c r="T1762" s="4550"/>
      <c r="U1762" s="4550"/>
      <c r="V1762" s="4550"/>
      <c r="W1762" s="4550"/>
      <c r="X1762" s="4550"/>
      <c r="Y1762" s="4550"/>
      <c r="Z1762" s="4550"/>
      <c r="AA1762" s="11707"/>
      <c r="AB1762" s="4550"/>
      <c r="AC1762" s="11492"/>
      <c r="AD1762" s="5083"/>
      <c r="AE1762" s="11492"/>
      <c r="AF1762" s="4550"/>
      <c r="AG1762" s="4550"/>
    </row>
    <row r="1763" spans="1:33" s="6147" customFormat="1" ht="27.95" customHeight="1">
      <c r="A1763" s="7945"/>
      <c r="B1763" s="11687"/>
      <c r="C1763" s="12340"/>
      <c r="D1763" s="12340"/>
      <c r="E1763" s="12340"/>
      <c r="F1763" s="11513"/>
      <c r="G1763" s="11687"/>
      <c r="H1763" s="12461"/>
      <c r="I1763" s="4550"/>
      <c r="J1763" s="11687"/>
      <c r="K1763" s="11687"/>
      <c r="L1763" s="4550"/>
      <c r="M1763" s="11687"/>
      <c r="N1763" s="7451"/>
      <c r="O1763" s="4983"/>
      <c r="P1763" s="4983"/>
      <c r="Q1763" s="11687"/>
      <c r="R1763" s="4550"/>
      <c r="S1763" s="4550"/>
      <c r="T1763" s="4550"/>
      <c r="U1763" s="4550"/>
      <c r="V1763" s="4550"/>
      <c r="W1763" s="4550"/>
      <c r="X1763" s="4550"/>
      <c r="Y1763" s="4550"/>
      <c r="Z1763" s="4550"/>
      <c r="AA1763" s="12334"/>
      <c r="AB1763" s="4550"/>
      <c r="AC1763" s="11578"/>
      <c r="AD1763" s="5083"/>
      <c r="AE1763" s="11578"/>
      <c r="AF1763" s="4550"/>
      <c r="AG1763" s="4550"/>
    </row>
    <row r="1764" spans="1:33" s="6147" customFormat="1" ht="27.95" customHeight="1">
      <c r="A1764" s="7945"/>
      <c r="B1764" s="11647"/>
      <c r="C1764" s="11487"/>
      <c r="D1764" s="11487"/>
      <c r="E1764" s="11487"/>
      <c r="F1764" s="11514"/>
      <c r="G1764" s="11647"/>
      <c r="H1764" s="12460"/>
      <c r="I1764" s="4550"/>
      <c r="J1764" s="11647"/>
      <c r="K1764" s="11647"/>
      <c r="L1764" s="4550"/>
      <c r="M1764" s="11647"/>
      <c r="N1764" s="4550"/>
      <c r="O1764" s="4983"/>
      <c r="P1764" s="4983"/>
      <c r="Q1764" s="11647"/>
      <c r="R1764" s="4550"/>
      <c r="S1764" s="4550"/>
      <c r="T1764" s="4550"/>
      <c r="U1764" s="4550"/>
      <c r="V1764" s="4550"/>
      <c r="W1764" s="4550"/>
      <c r="X1764" s="4550"/>
      <c r="Y1764" s="4550"/>
      <c r="Z1764" s="4550"/>
      <c r="AA1764" s="11708"/>
      <c r="AB1764" s="4550"/>
      <c r="AC1764" s="11493"/>
      <c r="AD1764" s="5083"/>
      <c r="AE1764" s="11493"/>
      <c r="AF1764" s="4550"/>
      <c r="AG1764" s="4550"/>
    </row>
    <row r="1765" spans="1:33" s="6147" customFormat="1" ht="27.95" customHeight="1">
      <c r="A1765" s="7945"/>
      <c r="B1765" s="7945"/>
      <c r="C1765" s="4981"/>
      <c r="D1765" s="4981"/>
      <c r="E1765" s="4981"/>
      <c r="F1765" s="6572"/>
      <c r="G1765" s="4550"/>
      <c r="H1765" s="7947"/>
      <c r="I1765" s="4550"/>
      <c r="J1765" s="7945"/>
      <c r="K1765" s="7945"/>
      <c r="L1765" s="7945"/>
      <c r="M1765" s="4550"/>
      <c r="N1765" s="4550"/>
      <c r="O1765" s="4983"/>
      <c r="P1765" s="4983"/>
      <c r="Q1765" s="7945"/>
      <c r="R1765" s="4550"/>
      <c r="S1765" s="4550"/>
      <c r="T1765" s="4550"/>
      <c r="U1765" s="4550"/>
      <c r="V1765" s="4550"/>
      <c r="W1765" s="4550"/>
      <c r="X1765" s="4550"/>
      <c r="Y1765" s="4550"/>
      <c r="Z1765" s="4550"/>
      <c r="AA1765" s="4893"/>
      <c r="AB1765" s="4550"/>
      <c r="AC1765" s="5050"/>
      <c r="AD1765" s="5083"/>
      <c r="AE1765" s="5050"/>
      <c r="AF1765" s="4550"/>
      <c r="AG1765" s="4550"/>
    </row>
    <row r="1766" spans="1:33" s="6147" customFormat="1" ht="27.95" customHeight="1">
      <c r="A1766" s="7945"/>
      <c r="B1766" s="7945"/>
      <c r="C1766" s="4981"/>
      <c r="D1766" s="4981"/>
      <c r="E1766" s="4981"/>
      <c r="F1766" s="6572"/>
      <c r="G1766" s="4550"/>
      <c r="H1766" s="7946"/>
      <c r="I1766" s="7945"/>
      <c r="J1766" s="7945"/>
      <c r="K1766" s="7945"/>
      <c r="L1766" s="7945"/>
      <c r="M1766" s="7031"/>
      <c r="N1766" s="4550"/>
      <c r="O1766" s="4983"/>
      <c r="P1766" s="4983"/>
      <c r="Q1766" s="7945"/>
      <c r="R1766" s="4550"/>
      <c r="S1766" s="4550"/>
      <c r="T1766" s="4550"/>
      <c r="U1766" s="4550"/>
      <c r="V1766" s="4550"/>
      <c r="W1766" s="4550"/>
      <c r="X1766" s="4550"/>
      <c r="Y1766" s="4550"/>
      <c r="Z1766" s="4550"/>
      <c r="AA1766" s="4893"/>
      <c r="AB1766" s="4550"/>
      <c r="AC1766" s="5050"/>
      <c r="AD1766" s="5083"/>
      <c r="AE1766" s="5050"/>
      <c r="AF1766" s="4550"/>
      <c r="AG1766" s="4550"/>
    </row>
    <row r="1767" spans="1:33" s="6147" customFormat="1" ht="27.95" customHeight="1">
      <c r="A1767" s="7945"/>
      <c r="B1767" s="12457"/>
      <c r="C1767" s="11486"/>
      <c r="D1767" s="11486"/>
      <c r="E1767" s="11486"/>
      <c r="F1767" s="11512"/>
      <c r="G1767" s="9847"/>
      <c r="H1767" s="12459"/>
      <c r="I1767" s="4550"/>
      <c r="J1767" s="12457"/>
      <c r="K1767" s="12457"/>
      <c r="L1767" s="7945"/>
      <c r="M1767" s="12206"/>
      <c r="N1767" s="4550"/>
      <c r="O1767" s="4983"/>
      <c r="P1767" s="4983"/>
      <c r="Q1767" s="12457"/>
      <c r="R1767" s="4550"/>
      <c r="S1767" s="4550"/>
      <c r="T1767" s="4550"/>
      <c r="U1767" s="4550"/>
      <c r="V1767" s="9847"/>
      <c r="W1767" s="4550"/>
      <c r="X1767" s="9847"/>
      <c r="Y1767" s="4550"/>
      <c r="Z1767" s="4550"/>
      <c r="AA1767" s="11707"/>
      <c r="AB1767" s="4550"/>
      <c r="AC1767" s="11492"/>
      <c r="AD1767" s="5083"/>
      <c r="AE1767" s="11492"/>
      <c r="AF1767" s="4550"/>
      <c r="AG1767" s="4550"/>
    </row>
    <row r="1768" spans="1:33" s="6147" customFormat="1" ht="27.95" customHeight="1">
      <c r="A1768" s="7945"/>
      <c r="B1768" s="12458"/>
      <c r="C1768" s="11487"/>
      <c r="D1768" s="11487"/>
      <c r="E1768" s="11487"/>
      <c r="F1768" s="11514"/>
      <c r="G1768" s="11647"/>
      <c r="H1768" s="12460"/>
      <c r="I1768" s="4550"/>
      <c r="J1768" s="12458"/>
      <c r="K1768" s="12458"/>
      <c r="L1768" s="7945"/>
      <c r="M1768" s="11647"/>
      <c r="N1768" s="7862"/>
      <c r="O1768" s="4983"/>
      <c r="P1768" s="4983"/>
      <c r="Q1768" s="11647"/>
      <c r="R1768" s="4550"/>
      <c r="S1768" s="4550"/>
      <c r="T1768" s="4550"/>
      <c r="U1768" s="4550"/>
      <c r="V1768" s="11647"/>
      <c r="W1768" s="4550"/>
      <c r="X1768" s="11647"/>
      <c r="Y1768" s="4550"/>
      <c r="Z1768" s="4550"/>
      <c r="AA1768" s="11708"/>
      <c r="AB1768" s="4550"/>
      <c r="AC1768" s="11493"/>
      <c r="AD1768" s="5083"/>
      <c r="AE1768" s="11493"/>
      <c r="AF1768" s="4550"/>
      <c r="AG1768" s="4550"/>
    </row>
    <row r="1769" spans="1:33" s="6147" customFormat="1" ht="27.95" customHeight="1">
      <c r="A1769" s="7945"/>
      <c r="B1769" s="7945"/>
      <c r="C1769" s="4981"/>
      <c r="D1769" s="4981"/>
      <c r="E1769" s="4981"/>
      <c r="F1769" s="6572"/>
      <c r="G1769" s="4550"/>
      <c r="H1769" s="7947"/>
      <c r="I1769" s="4550"/>
      <c r="J1769" s="7945"/>
      <c r="K1769" s="7945"/>
      <c r="L1769" s="7945"/>
      <c r="M1769" s="7031"/>
      <c r="N1769" s="4550"/>
      <c r="O1769" s="4983"/>
      <c r="P1769" s="4983"/>
      <c r="Q1769" s="7945"/>
      <c r="R1769" s="4550"/>
      <c r="S1769" s="4550"/>
      <c r="T1769" s="4550"/>
      <c r="U1769" s="4550"/>
      <c r="V1769" s="4550"/>
      <c r="W1769" s="4550"/>
      <c r="X1769" s="4550"/>
      <c r="Y1769" s="4550"/>
      <c r="Z1769" s="4550"/>
      <c r="AA1769" s="4893"/>
      <c r="AB1769" s="4550"/>
      <c r="AC1769" s="5050"/>
      <c r="AD1769" s="5083"/>
      <c r="AE1769" s="5050"/>
      <c r="AF1769" s="4550"/>
      <c r="AG1769" s="4550"/>
    </row>
    <row r="1770" spans="1:33" s="6147" customFormat="1" ht="27.95" customHeight="1">
      <c r="A1770" s="7925"/>
      <c r="B1770" s="4550"/>
      <c r="C1770" s="4981"/>
      <c r="D1770" s="4981"/>
      <c r="E1770" s="4981"/>
      <c r="F1770" s="6572"/>
      <c r="G1770" s="4550"/>
      <c r="H1770" s="7948"/>
      <c r="I1770" s="4550"/>
      <c r="J1770" s="4550"/>
      <c r="K1770" s="4550"/>
      <c r="L1770" s="7451"/>
      <c r="M1770" s="7031"/>
      <c r="N1770" s="4550"/>
      <c r="O1770" s="4983"/>
      <c r="P1770" s="4983"/>
      <c r="Q1770" s="4550"/>
      <c r="R1770" s="4550"/>
      <c r="S1770" s="4550"/>
      <c r="T1770" s="4550"/>
      <c r="U1770" s="4550"/>
      <c r="V1770" s="4550"/>
      <c r="W1770" s="4550"/>
      <c r="X1770" s="4550"/>
      <c r="Y1770" s="4550"/>
      <c r="Z1770" s="4550"/>
      <c r="AA1770" s="4893"/>
      <c r="AB1770" s="4550"/>
      <c r="AC1770" s="5050"/>
      <c r="AD1770" s="5083"/>
      <c r="AE1770" s="5050"/>
      <c r="AF1770" s="4550"/>
      <c r="AG1770" s="4550"/>
    </row>
    <row r="1771" spans="1:33" s="6147" customFormat="1" ht="27.95" customHeight="1">
      <c r="A1771" s="7451"/>
      <c r="B1771" s="12452"/>
      <c r="C1771" s="11486"/>
      <c r="D1771" s="11486"/>
      <c r="E1771" s="11486"/>
      <c r="F1771" s="11512"/>
      <c r="G1771" s="9847"/>
      <c r="H1771" s="12449"/>
      <c r="I1771" s="4550"/>
      <c r="J1771" s="12452"/>
      <c r="K1771" s="12452"/>
      <c r="L1771" s="7451"/>
      <c r="M1771" s="12206"/>
      <c r="N1771" s="7862"/>
      <c r="O1771" s="4983"/>
      <c r="P1771" s="4983"/>
      <c r="Q1771" s="12452"/>
      <c r="R1771" s="4550"/>
      <c r="S1771" s="4550"/>
      <c r="T1771" s="4550"/>
      <c r="U1771" s="4550"/>
      <c r="V1771" s="9847"/>
      <c r="W1771" s="4550"/>
      <c r="X1771" s="9847"/>
      <c r="Y1771" s="4550"/>
      <c r="Z1771" s="4550"/>
      <c r="AA1771" s="11707"/>
      <c r="AB1771" s="4550"/>
      <c r="AC1771" s="11492"/>
      <c r="AD1771" s="5083"/>
      <c r="AE1771" s="11492"/>
      <c r="AF1771" s="4550"/>
      <c r="AG1771" s="4550"/>
    </row>
    <row r="1772" spans="1:33" s="6147" customFormat="1" ht="27.95" customHeight="1">
      <c r="A1772" s="7451"/>
      <c r="B1772" s="12453"/>
      <c r="C1772" s="11487"/>
      <c r="D1772" s="11487"/>
      <c r="E1772" s="11487"/>
      <c r="F1772" s="11514"/>
      <c r="G1772" s="11647"/>
      <c r="H1772" s="12451"/>
      <c r="I1772" s="4550"/>
      <c r="J1772" s="12453"/>
      <c r="K1772" s="12453"/>
      <c r="L1772" s="7451"/>
      <c r="M1772" s="11647"/>
      <c r="N1772" s="4550"/>
      <c r="O1772" s="4983"/>
      <c r="P1772" s="4983"/>
      <c r="Q1772" s="12453"/>
      <c r="R1772" s="4550"/>
      <c r="S1772" s="4550"/>
      <c r="T1772" s="4550"/>
      <c r="U1772" s="4550"/>
      <c r="V1772" s="11647"/>
      <c r="W1772" s="4550"/>
      <c r="X1772" s="11647"/>
      <c r="Y1772" s="4550"/>
      <c r="Z1772" s="4550"/>
      <c r="AA1772" s="11708"/>
      <c r="AB1772" s="4550"/>
      <c r="AC1772" s="11493"/>
      <c r="AD1772" s="5083"/>
      <c r="AE1772" s="11493"/>
      <c r="AF1772" s="4550"/>
      <c r="AG1772" s="4550"/>
    </row>
    <row r="1773" spans="1:33" s="6147" customFormat="1" ht="27.95" customHeight="1">
      <c r="A1773" s="7451"/>
      <c r="B1773" s="12452"/>
      <c r="C1773" s="11486"/>
      <c r="D1773" s="11486"/>
      <c r="E1773" s="11486"/>
      <c r="F1773" s="11512"/>
      <c r="G1773" s="9847"/>
      <c r="H1773" s="12449"/>
      <c r="I1773" s="4550"/>
      <c r="J1773" s="12452"/>
      <c r="K1773" s="12452"/>
      <c r="L1773" s="7862"/>
      <c r="M1773" s="12206"/>
      <c r="N1773" s="4550"/>
      <c r="O1773" s="4983"/>
      <c r="P1773" s="4983"/>
      <c r="Q1773" s="12452"/>
      <c r="R1773" s="4550"/>
      <c r="S1773" s="4550"/>
      <c r="T1773" s="4550"/>
      <c r="U1773" s="4550"/>
      <c r="V1773" s="9847"/>
      <c r="W1773" s="4550"/>
      <c r="X1773" s="9847"/>
      <c r="Y1773" s="4550"/>
      <c r="Z1773" s="4550"/>
      <c r="AA1773" s="11707"/>
      <c r="AB1773" s="4550"/>
      <c r="AC1773" s="11492"/>
      <c r="AD1773" s="5083"/>
      <c r="AE1773" s="11492"/>
      <c r="AF1773" s="4550"/>
      <c r="AG1773" s="4550"/>
    </row>
    <row r="1774" spans="1:33" s="6147" customFormat="1" ht="27.95" customHeight="1">
      <c r="A1774" s="7451"/>
      <c r="B1774" s="12456"/>
      <c r="C1774" s="12340"/>
      <c r="D1774" s="12340"/>
      <c r="E1774" s="12340"/>
      <c r="F1774" s="11513"/>
      <c r="G1774" s="11687"/>
      <c r="H1774" s="12450"/>
      <c r="I1774" s="4550"/>
      <c r="J1774" s="12456"/>
      <c r="K1774" s="12456"/>
      <c r="L1774" s="7451"/>
      <c r="M1774" s="11687"/>
      <c r="N1774" s="7451"/>
      <c r="O1774" s="4983"/>
      <c r="P1774" s="4983"/>
      <c r="Q1774" s="11687"/>
      <c r="R1774" s="4550"/>
      <c r="S1774" s="4550"/>
      <c r="T1774" s="4550"/>
      <c r="U1774" s="4550"/>
      <c r="V1774" s="11687"/>
      <c r="W1774" s="4550"/>
      <c r="X1774" s="11687"/>
      <c r="Y1774" s="4550"/>
      <c r="Z1774" s="4550"/>
      <c r="AA1774" s="12334"/>
      <c r="AB1774" s="4550"/>
      <c r="AC1774" s="11578"/>
      <c r="AD1774" s="5083"/>
      <c r="AE1774" s="11578"/>
      <c r="AF1774" s="4550"/>
      <c r="AG1774" s="4550"/>
    </row>
    <row r="1775" spans="1:33" s="6147" customFormat="1" ht="27.95" customHeight="1">
      <c r="A1775" s="7862"/>
      <c r="B1775" s="12453"/>
      <c r="C1775" s="11487"/>
      <c r="D1775" s="11487"/>
      <c r="E1775" s="11487"/>
      <c r="F1775" s="11514"/>
      <c r="G1775" s="11647"/>
      <c r="H1775" s="12451"/>
      <c r="I1775" s="4550"/>
      <c r="J1775" s="12453"/>
      <c r="K1775" s="12453"/>
      <c r="L1775" s="7949"/>
      <c r="M1775" s="11647"/>
      <c r="N1775" s="4550"/>
      <c r="O1775" s="4983"/>
      <c r="P1775" s="4983"/>
      <c r="Q1775" s="11647"/>
      <c r="R1775" s="4550"/>
      <c r="S1775" s="4550"/>
      <c r="T1775" s="4550"/>
      <c r="U1775" s="4550"/>
      <c r="V1775" s="11647"/>
      <c r="W1775" s="4550"/>
      <c r="X1775" s="11647"/>
      <c r="Y1775" s="4550"/>
      <c r="Z1775" s="4550"/>
      <c r="AA1775" s="11708"/>
      <c r="AB1775" s="4550"/>
      <c r="AC1775" s="11493"/>
      <c r="AD1775" s="5083"/>
      <c r="AE1775" s="11493"/>
      <c r="AF1775" s="4550"/>
      <c r="AG1775" s="4550"/>
    </row>
    <row r="1776" spans="1:33" s="6147" customFormat="1" ht="27.95" customHeight="1">
      <c r="A1776" s="7862"/>
      <c r="B1776" s="12452"/>
      <c r="C1776" s="11486"/>
      <c r="D1776" s="11486"/>
      <c r="E1776" s="11486"/>
      <c r="F1776" s="11512"/>
      <c r="G1776" s="9847"/>
      <c r="H1776" s="12449"/>
      <c r="I1776" s="4550"/>
      <c r="J1776" s="12452"/>
      <c r="K1776" s="12452"/>
      <c r="L1776" s="7451"/>
      <c r="M1776" s="12206"/>
      <c r="N1776" s="7451"/>
      <c r="O1776" s="4983"/>
      <c r="P1776" s="4983"/>
      <c r="Q1776" s="12452"/>
      <c r="R1776" s="4550"/>
      <c r="S1776" s="4550"/>
      <c r="T1776" s="4550"/>
      <c r="U1776" s="4550"/>
      <c r="V1776" s="9847"/>
      <c r="W1776" s="4550"/>
      <c r="X1776" s="9847"/>
      <c r="Y1776" s="4550"/>
      <c r="Z1776" s="4550"/>
      <c r="AA1776" s="11707"/>
      <c r="AB1776" s="4550"/>
      <c r="AC1776" s="11492"/>
      <c r="AD1776" s="5050"/>
      <c r="AE1776" s="12448"/>
      <c r="AF1776" s="4550"/>
      <c r="AG1776" s="4550"/>
    </row>
    <row r="1777" spans="1:33" s="6147" customFormat="1" ht="27.95" customHeight="1">
      <c r="A1777" s="7451"/>
      <c r="B1777" s="12453"/>
      <c r="C1777" s="11487"/>
      <c r="D1777" s="11487"/>
      <c r="E1777" s="11487"/>
      <c r="F1777" s="11514"/>
      <c r="G1777" s="11647"/>
      <c r="H1777" s="12451"/>
      <c r="I1777" s="4550"/>
      <c r="J1777" s="12453"/>
      <c r="K1777" s="12453"/>
      <c r="L1777" s="7451"/>
      <c r="M1777" s="11647"/>
      <c r="N1777" s="4550"/>
      <c r="O1777" s="4983"/>
      <c r="P1777" s="4983"/>
      <c r="Q1777" s="11647"/>
      <c r="R1777" s="4550"/>
      <c r="S1777" s="4550"/>
      <c r="T1777" s="4550"/>
      <c r="U1777" s="4550"/>
      <c r="V1777" s="11647"/>
      <c r="W1777" s="4550"/>
      <c r="X1777" s="11647"/>
      <c r="Y1777" s="4550"/>
      <c r="Z1777" s="4550"/>
      <c r="AA1777" s="11708"/>
      <c r="AB1777" s="4550"/>
      <c r="AC1777" s="11493"/>
      <c r="AD1777" s="5050"/>
      <c r="AE1777" s="11493"/>
      <c r="AF1777" s="4550"/>
      <c r="AG1777" s="4550"/>
    </row>
    <row r="1778" spans="1:33" s="6147" customFormat="1" ht="27.95" customHeight="1">
      <c r="A1778" s="7451"/>
      <c r="B1778" s="12452"/>
      <c r="C1778" s="12454"/>
      <c r="D1778" s="11486"/>
      <c r="E1778" s="11486"/>
      <c r="F1778" s="11512"/>
      <c r="G1778" s="9847"/>
      <c r="H1778" s="12449"/>
      <c r="I1778" s="4550"/>
      <c r="J1778" s="12452"/>
      <c r="K1778" s="12452"/>
      <c r="L1778" s="7451"/>
      <c r="M1778" s="12206"/>
      <c r="N1778" s="7862"/>
      <c r="O1778" s="4983"/>
      <c r="P1778" s="4983"/>
      <c r="Q1778" s="12452"/>
      <c r="R1778" s="4550"/>
      <c r="S1778" s="4550"/>
      <c r="T1778" s="4550"/>
      <c r="U1778" s="4550"/>
      <c r="V1778" s="4550"/>
      <c r="W1778" s="4550"/>
      <c r="X1778" s="4550"/>
      <c r="Y1778" s="4550"/>
      <c r="Z1778" s="4550"/>
      <c r="AA1778" s="11707"/>
      <c r="AB1778" s="4550"/>
      <c r="AC1778" s="11492"/>
      <c r="AD1778" s="5050"/>
      <c r="AE1778" s="12448"/>
      <c r="AF1778" s="4550"/>
      <c r="AG1778" s="4550"/>
    </row>
    <row r="1779" spans="1:33" s="6147" customFormat="1" ht="27.95" customHeight="1">
      <c r="A1779" s="7451"/>
      <c r="B1779" s="12453"/>
      <c r="C1779" s="12455"/>
      <c r="D1779" s="11487"/>
      <c r="E1779" s="11487"/>
      <c r="F1779" s="11514"/>
      <c r="G1779" s="11647"/>
      <c r="H1779" s="12451"/>
      <c r="I1779" s="4550"/>
      <c r="J1779" s="12453"/>
      <c r="K1779" s="12453"/>
      <c r="L1779" s="7451"/>
      <c r="M1779" s="11647"/>
      <c r="N1779" s="4550"/>
      <c r="O1779" s="4983"/>
      <c r="P1779" s="4983"/>
      <c r="Q1779" s="11647"/>
      <c r="R1779" s="4550"/>
      <c r="S1779" s="4550"/>
      <c r="T1779" s="4550"/>
      <c r="U1779" s="4550"/>
      <c r="V1779" s="4550"/>
      <c r="W1779" s="4550"/>
      <c r="X1779" s="4550"/>
      <c r="Y1779" s="4550"/>
      <c r="Z1779" s="4550"/>
      <c r="AA1779" s="11708"/>
      <c r="AB1779" s="4550"/>
      <c r="AC1779" s="11493"/>
      <c r="AD1779" s="5050"/>
      <c r="AE1779" s="11493"/>
      <c r="AF1779" s="4550"/>
      <c r="AG1779" s="4550"/>
    </row>
    <row r="1780" spans="1:33" s="6147" customFormat="1" ht="27.95" customHeight="1">
      <c r="A1780" s="7862"/>
      <c r="B1780" s="9847"/>
      <c r="C1780" s="11486"/>
      <c r="D1780" s="11486"/>
      <c r="E1780" s="11486"/>
      <c r="F1780" s="11512"/>
      <c r="G1780" s="9847"/>
      <c r="H1780" s="12449"/>
      <c r="I1780" s="4550"/>
      <c r="J1780" s="9847"/>
      <c r="K1780" s="9847"/>
      <c r="L1780" s="7862"/>
      <c r="M1780" s="12206"/>
      <c r="N1780" s="7564"/>
      <c r="O1780" s="4983"/>
      <c r="P1780" s="4983"/>
      <c r="Q1780" s="12445"/>
      <c r="R1780" s="4550"/>
      <c r="S1780" s="4550"/>
      <c r="T1780" s="4550"/>
      <c r="U1780" s="4550"/>
      <c r="V1780" s="9847"/>
      <c r="W1780" s="4550"/>
      <c r="X1780" s="9847"/>
      <c r="Y1780" s="4550"/>
      <c r="Z1780" s="4550"/>
      <c r="AA1780" s="11707"/>
      <c r="AB1780" s="4550"/>
      <c r="AC1780" s="11492"/>
      <c r="AD1780" s="5050"/>
      <c r="AE1780" s="11492"/>
      <c r="AF1780" s="4550"/>
      <c r="AG1780" s="4550"/>
    </row>
    <row r="1781" spans="1:33" s="6147" customFormat="1" ht="27.95" customHeight="1">
      <c r="A1781" s="7862"/>
      <c r="B1781" s="11687"/>
      <c r="C1781" s="12340"/>
      <c r="D1781" s="12340"/>
      <c r="E1781" s="12340"/>
      <c r="F1781" s="11513"/>
      <c r="G1781" s="11687"/>
      <c r="H1781" s="12450"/>
      <c r="I1781" s="4550"/>
      <c r="J1781" s="11687"/>
      <c r="K1781" s="11687"/>
      <c r="L1781" s="7862"/>
      <c r="M1781" s="11687"/>
      <c r="N1781" s="7862"/>
      <c r="O1781" s="4983"/>
      <c r="P1781" s="4983"/>
      <c r="Q1781" s="11687"/>
      <c r="R1781" s="4550"/>
      <c r="S1781" s="4550"/>
      <c r="T1781" s="4550"/>
      <c r="U1781" s="4550"/>
      <c r="V1781" s="11687"/>
      <c r="W1781" s="4550"/>
      <c r="X1781" s="11687"/>
      <c r="Y1781" s="4550"/>
      <c r="Z1781" s="4550"/>
      <c r="AA1781" s="12334"/>
      <c r="AB1781" s="4550"/>
      <c r="AC1781" s="11578"/>
      <c r="AD1781" s="5050"/>
      <c r="AE1781" s="11578"/>
      <c r="AF1781" s="4550"/>
      <c r="AG1781" s="4550"/>
    </row>
    <row r="1782" spans="1:33" s="6147" customFormat="1" ht="27.95" customHeight="1">
      <c r="A1782" s="7862"/>
      <c r="B1782" s="11647"/>
      <c r="C1782" s="11487"/>
      <c r="D1782" s="11487"/>
      <c r="E1782" s="11487"/>
      <c r="F1782" s="11514"/>
      <c r="G1782" s="11647"/>
      <c r="H1782" s="12451"/>
      <c r="I1782" s="4550"/>
      <c r="J1782" s="11647"/>
      <c r="K1782" s="11647"/>
      <c r="L1782" s="7862"/>
      <c r="M1782" s="11647"/>
      <c r="N1782" s="4550"/>
      <c r="O1782" s="4983"/>
      <c r="P1782" s="4983"/>
      <c r="Q1782" s="11647"/>
      <c r="R1782" s="4550"/>
      <c r="S1782" s="4550"/>
      <c r="T1782" s="4550"/>
      <c r="U1782" s="4550"/>
      <c r="V1782" s="11647"/>
      <c r="W1782" s="4550"/>
      <c r="X1782" s="11647"/>
      <c r="Y1782" s="4550"/>
      <c r="Z1782" s="4550"/>
      <c r="AA1782" s="11708"/>
      <c r="AB1782" s="4550"/>
      <c r="AC1782" s="11493"/>
      <c r="AD1782" s="5050"/>
      <c r="AE1782" s="11493"/>
      <c r="AF1782" s="4550"/>
      <c r="AG1782" s="4550"/>
    </row>
    <row r="1783" spans="1:33" s="6147" customFormat="1" ht="27.95" customHeight="1">
      <c r="A1783" s="7862"/>
      <c r="B1783" s="7862"/>
      <c r="C1783" s="4981"/>
      <c r="D1783" s="4981"/>
      <c r="E1783" s="4981"/>
      <c r="F1783" s="6572"/>
      <c r="G1783" s="4550"/>
      <c r="H1783" s="7950"/>
      <c r="I1783" s="7862"/>
      <c r="J1783" s="7862"/>
      <c r="K1783" s="7862"/>
      <c r="L1783" s="7862"/>
      <c r="M1783" s="7031"/>
      <c r="N1783" s="4550"/>
      <c r="O1783" s="4983"/>
      <c r="P1783" s="4983"/>
      <c r="Q1783" s="7862"/>
      <c r="R1783" s="4550"/>
      <c r="S1783" s="4550"/>
      <c r="T1783" s="4550"/>
      <c r="U1783" s="4550"/>
      <c r="V1783" s="4550"/>
      <c r="W1783" s="4550"/>
      <c r="X1783" s="4550"/>
      <c r="Y1783" s="4550"/>
      <c r="Z1783" s="4550"/>
      <c r="AA1783" s="4893"/>
      <c r="AB1783" s="4550"/>
      <c r="AC1783" s="5050"/>
      <c r="AD1783" s="5050"/>
      <c r="AE1783" s="5050"/>
      <c r="AF1783" s="4550"/>
      <c r="AG1783" s="4550"/>
    </row>
    <row r="1784" spans="1:33" s="6147" customFormat="1" ht="27.95" customHeight="1">
      <c r="A1784" s="7862"/>
      <c r="B1784" s="7862"/>
      <c r="C1784" s="4981"/>
      <c r="D1784" s="4981"/>
      <c r="E1784" s="4981"/>
      <c r="F1784" s="6572"/>
      <c r="G1784" s="4550"/>
      <c r="H1784" s="7951"/>
      <c r="I1784" s="7862"/>
      <c r="J1784" s="7862"/>
      <c r="K1784" s="7862"/>
      <c r="L1784" s="7862"/>
      <c r="M1784" s="7031"/>
      <c r="N1784" s="4550"/>
      <c r="O1784" s="4983"/>
      <c r="P1784" s="4983"/>
      <c r="Q1784" s="7862"/>
      <c r="R1784" s="4550"/>
      <c r="S1784" s="4550"/>
      <c r="T1784" s="4550"/>
      <c r="U1784" s="4550"/>
      <c r="V1784" s="4550"/>
      <c r="W1784" s="4550"/>
      <c r="X1784" s="4550"/>
      <c r="Y1784" s="4550"/>
      <c r="Z1784" s="4550"/>
      <c r="AA1784" s="4893"/>
      <c r="AB1784" s="4550"/>
      <c r="AC1784" s="5050"/>
      <c r="AD1784" s="5050"/>
      <c r="AE1784" s="5050"/>
      <c r="AF1784" s="4550"/>
      <c r="AG1784" s="4550"/>
    </row>
    <row r="1785" spans="1:33" s="6147" customFormat="1" ht="27.95" customHeight="1">
      <c r="A1785" s="7862"/>
      <c r="B1785" s="12445"/>
      <c r="C1785" s="11486"/>
      <c r="D1785" s="11486"/>
      <c r="E1785" s="11486"/>
      <c r="F1785" s="11512"/>
      <c r="G1785" s="9847"/>
      <c r="H1785" s="12442"/>
      <c r="I1785" s="4550"/>
      <c r="J1785" s="12445"/>
      <c r="K1785" s="12445"/>
      <c r="L1785" s="7862"/>
      <c r="M1785" s="12206"/>
      <c r="N1785" s="7862"/>
      <c r="O1785" s="4983"/>
      <c r="P1785" s="4983"/>
      <c r="Q1785" s="12445"/>
      <c r="R1785" s="4550"/>
      <c r="S1785" s="4550"/>
      <c r="T1785" s="4550"/>
      <c r="U1785" s="4550"/>
      <c r="V1785" s="9847"/>
      <c r="W1785" s="4550"/>
      <c r="X1785" s="9847"/>
      <c r="Y1785" s="4550"/>
      <c r="Z1785" s="4550"/>
      <c r="AA1785" s="11707"/>
      <c r="AB1785" s="4550"/>
      <c r="AC1785" s="11492"/>
      <c r="AD1785" s="5050"/>
      <c r="AE1785" s="11492"/>
      <c r="AF1785" s="4550"/>
      <c r="AG1785" s="4550"/>
    </row>
    <row r="1786" spans="1:33" s="6147" customFormat="1" ht="27.95" customHeight="1">
      <c r="A1786" s="7862"/>
      <c r="B1786" s="12447"/>
      <c r="C1786" s="11487"/>
      <c r="D1786" s="11487"/>
      <c r="E1786" s="11487"/>
      <c r="F1786" s="11514"/>
      <c r="G1786" s="11647"/>
      <c r="H1786" s="12444"/>
      <c r="I1786" s="4550"/>
      <c r="J1786" s="12447"/>
      <c r="K1786" s="12447"/>
      <c r="L1786" s="7862"/>
      <c r="M1786" s="11647"/>
      <c r="N1786" s="4550"/>
      <c r="O1786" s="4983"/>
      <c r="P1786" s="4983"/>
      <c r="Q1786" s="11647"/>
      <c r="R1786" s="4550"/>
      <c r="S1786" s="4550"/>
      <c r="T1786" s="4550"/>
      <c r="U1786" s="4550"/>
      <c r="V1786" s="11647"/>
      <c r="W1786" s="4550"/>
      <c r="X1786" s="11647"/>
      <c r="Y1786" s="4550"/>
      <c r="Z1786" s="4550"/>
      <c r="AA1786" s="11708"/>
      <c r="AB1786" s="4550"/>
      <c r="AC1786" s="11493"/>
      <c r="AD1786" s="5050"/>
      <c r="AE1786" s="11493"/>
      <c r="AF1786" s="4550"/>
      <c r="AG1786" s="4550"/>
    </row>
    <row r="1787" spans="1:33" s="6147" customFormat="1" ht="27.95" customHeight="1">
      <c r="A1787" s="7862"/>
      <c r="B1787" s="7862"/>
      <c r="C1787" s="4981"/>
      <c r="D1787" s="4981"/>
      <c r="E1787" s="4981"/>
      <c r="F1787" s="6572"/>
      <c r="G1787" s="4550"/>
      <c r="H1787" s="7950"/>
      <c r="I1787" s="7862"/>
      <c r="J1787" s="7862"/>
      <c r="K1787" s="7862"/>
      <c r="L1787" s="7862"/>
      <c r="M1787" s="7031"/>
      <c r="N1787" s="4550"/>
      <c r="O1787" s="4983"/>
      <c r="P1787" s="4983"/>
      <c r="Q1787" s="7862"/>
      <c r="R1787" s="4550"/>
      <c r="S1787" s="4550"/>
      <c r="T1787" s="4550"/>
      <c r="U1787" s="4550"/>
      <c r="V1787" s="4550"/>
      <c r="W1787" s="4550"/>
      <c r="X1787" s="4550"/>
      <c r="Y1787" s="4550"/>
      <c r="Z1787" s="4550"/>
      <c r="AA1787" s="4893"/>
      <c r="AB1787" s="4550"/>
      <c r="AC1787" s="5050"/>
      <c r="AD1787" s="5050"/>
      <c r="AE1787" s="5050"/>
      <c r="AF1787" s="4550"/>
      <c r="AG1787" s="4550"/>
    </row>
    <row r="1788" spans="1:33" s="6147" customFormat="1" ht="27.95" customHeight="1">
      <c r="A1788" s="7862"/>
      <c r="B1788" s="7862"/>
      <c r="C1788" s="4981"/>
      <c r="D1788" s="4981"/>
      <c r="E1788" s="4981"/>
      <c r="F1788" s="6572"/>
      <c r="G1788" s="4550"/>
      <c r="H1788" s="7950"/>
      <c r="I1788" s="7862"/>
      <c r="J1788" s="7862"/>
      <c r="K1788" s="7862"/>
      <c r="L1788" s="7862"/>
      <c r="M1788" s="7031"/>
      <c r="N1788" s="4550"/>
      <c r="O1788" s="4983"/>
      <c r="P1788" s="4983"/>
      <c r="Q1788" s="7862"/>
      <c r="R1788" s="4550"/>
      <c r="S1788" s="4550"/>
      <c r="T1788" s="4550"/>
      <c r="U1788" s="4550"/>
      <c r="V1788" s="4550"/>
      <c r="W1788" s="4550"/>
      <c r="X1788" s="4550"/>
      <c r="Y1788" s="4550"/>
      <c r="Z1788" s="4550"/>
      <c r="AA1788" s="4893"/>
      <c r="AB1788" s="4550"/>
      <c r="AC1788" s="5050"/>
      <c r="AD1788" s="5050"/>
      <c r="AE1788" s="5050"/>
      <c r="AF1788" s="4550"/>
      <c r="AG1788" s="4550"/>
    </row>
    <row r="1789" spans="1:33" s="6147" customFormat="1" ht="27.95" customHeight="1">
      <c r="A1789" s="7927"/>
      <c r="B1789" s="12445"/>
      <c r="C1789" s="11486"/>
      <c r="D1789" s="11486"/>
      <c r="E1789" s="11486"/>
      <c r="F1789" s="11512"/>
      <c r="G1789" s="9847"/>
      <c r="H1789" s="12442"/>
      <c r="I1789" s="4550"/>
      <c r="J1789" s="12445"/>
      <c r="K1789" s="12445"/>
      <c r="L1789" s="7862"/>
      <c r="M1789" s="12206"/>
      <c r="N1789" s="7862"/>
      <c r="O1789" s="4983"/>
      <c r="P1789" s="4983"/>
      <c r="Q1789" s="12445"/>
      <c r="R1789" s="4550"/>
      <c r="S1789" s="4550"/>
      <c r="T1789" s="4550"/>
      <c r="U1789" s="4550"/>
      <c r="V1789" s="9847"/>
      <c r="W1789" s="4550"/>
      <c r="X1789" s="9847"/>
      <c r="Y1789" s="4550"/>
      <c r="Z1789" s="4550"/>
      <c r="AA1789" s="11707"/>
      <c r="AB1789" s="4550"/>
      <c r="AC1789" s="11492"/>
      <c r="AD1789" s="5050"/>
      <c r="AE1789" s="11492"/>
      <c r="AF1789" s="4550"/>
      <c r="AG1789" s="4550"/>
    </row>
    <row r="1790" spans="1:33" s="6147" customFormat="1" ht="27.95" customHeight="1">
      <c r="A1790" s="7862"/>
      <c r="B1790" s="12447"/>
      <c r="C1790" s="11487"/>
      <c r="D1790" s="11487"/>
      <c r="E1790" s="11487"/>
      <c r="F1790" s="11514"/>
      <c r="G1790" s="11647"/>
      <c r="H1790" s="12444"/>
      <c r="I1790" s="4550"/>
      <c r="J1790" s="12447"/>
      <c r="K1790" s="12447"/>
      <c r="L1790" s="7862"/>
      <c r="M1790" s="11647"/>
      <c r="N1790" s="4550"/>
      <c r="O1790" s="4983"/>
      <c r="P1790" s="4983"/>
      <c r="Q1790" s="11647"/>
      <c r="R1790" s="4550"/>
      <c r="S1790" s="4550"/>
      <c r="T1790" s="4550"/>
      <c r="U1790" s="4550"/>
      <c r="V1790" s="11647"/>
      <c r="W1790" s="4550"/>
      <c r="X1790" s="11647"/>
      <c r="Y1790" s="4550"/>
      <c r="Z1790" s="4550"/>
      <c r="AA1790" s="11708"/>
      <c r="AB1790" s="4550"/>
      <c r="AC1790" s="11493"/>
      <c r="AD1790" s="5050"/>
      <c r="AE1790" s="11493"/>
      <c r="AF1790" s="4550"/>
      <c r="AG1790" s="4550"/>
    </row>
    <row r="1791" spans="1:33" s="6147" customFormat="1" ht="27.95" customHeight="1">
      <c r="A1791" s="7862"/>
      <c r="B1791" s="12445"/>
      <c r="C1791" s="11486"/>
      <c r="D1791" s="11486"/>
      <c r="E1791" s="11486"/>
      <c r="F1791" s="11512"/>
      <c r="G1791" s="9847"/>
      <c r="H1791" s="12442"/>
      <c r="I1791" s="4550"/>
      <c r="J1791" s="12445"/>
      <c r="K1791" s="12445"/>
      <c r="L1791" s="7862"/>
      <c r="M1791" s="12206"/>
      <c r="N1791" s="7862"/>
      <c r="O1791" s="4983"/>
      <c r="P1791" s="4983"/>
      <c r="Q1791" s="12445"/>
      <c r="R1791" s="4550"/>
      <c r="S1791" s="4550"/>
      <c r="T1791" s="4550"/>
      <c r="U1791" s="4550"/>
      <c r="V1791" s="4550"/>
      <c r="W1791" s="4550"/>
      <c r="X1791" s="4550"/>
      <c r="Y1791" s="4550"/>
      <c r="Z1791" s="4550"/>
      <c r="AA1791" s="11707"/>
      <c r="AB1791" s="4550"/>
      <c r="AC1791" s="11492"/>
      <c r="AD1791" s="5050"/>
      <c r="AE1791" s="11492"/>
      <c r="AF1791" s="4550"/>
      <c r="AG1791" s="4550"/>
    </row>
    <row r="1792" spans="1:33" s="6147" customFormat="1" ht="27.95" customHeight="1">
      <c r="A1792" s="7862"/>
      <c r="B1792" s="12447"/>
      <c r="C1792" s="11487"/>
      <c r="D1792" s="11487"/>
      <c r="E1792" s="11487"/>
      <c r="F1792" s="11514"/>
      <c r="G1792" s="11647"/>
      <c r="H1792" s="12444"/>
      <c r="I1792" s="4550"/>
      <c r="J1792" s="12447"/>
      <c r="K1792" s="12447"/>
      <c r="L1792" s="7862"/>
      <c r="M1792" s="11647"/>
      <c r="N1792" s="4550"/>
      <c r="O1792" s="4983"/>
      <c r="P1792" s="4983"/>
      <c r="Q1792" s="11647"/>
      <c r="R1792" s="4550"/>
      <c r="S1792" s="4550"/>
      <c r="T1792" s="4550"/>
      <c r="U1792" s="4550"/>
      <c r="V1792" s="4550"/>
      <c r="W1792" s="4550"/>
      <c r="X1792" s="4550"/>
      <c r="Y1792" s="4550"/>
      <c r="Z1792" s="4550"/>
      <c r="AA1792" s="11708"/>
      <c r="AB1792" s="4550"/>
      <c r="AC1792" s="11493"/>
      <c r="AD1792" s="5050"/>
      <c r="AE1792" s="11493"/>
      <c r="AF1792" s="4550"/>
      <c r="AG1792" s="4550"/>
    </row>
    <row r="1793" spans="1:33" s="6147" customFormat="1" ht="27.95" customHeight="1">
      <c r="A1793" s="7862"/>
      <c r="B1793" s="12445"/>
      <c r="C1793" s="11486"/>
      <c r="D1793" s="11486"/>
      <c r="E1793" s="11486"/>
      <c r="F1793" s="11512"/>
      <c r="G1793" s="9847"/>
      <c r="H1793" s="12442"/>
      <c r="I1793" s="4550"/>
      <c r="J1793" s="12445"/>
      <c r="K1793" s="12445"/>
      <c r="L1793" s="7174"/>
      <c r="M1793" s="12206"/>
      <c r="N1793" s="4550"/>
      <c r="O1793" s="4983"/>
      <c r="P1793" s="4983"/>
      <c r="Q1793" s="12445"/>
      <c r="R1793" s="4550"/>
      <c r="S1793" s="4550"/>
      <c r="T1793" s="4550"/>
      <c r="U1793" s="4550"/>
      <c r="V1793" s="9847"/>
      <c r="W1793" s="4550"/>
      <c r="X1793" s="9847"/>
      <c r="Y1793" s="4550"/>
      <c r="Z1793" s="4550"/>
      <c r="AA1793" s="11707"/>
      <c r="AB1793" s="4550"/>
      <c r="AC1793" s="11492"/>
      <c r="AD1793" s="5050"/>
      <c r="AE1793" s="11492"/>
      <c r="AF1793" s="4550"/>
      <c r="AG1793" s="4550"/>
    </row>
    <row r="1794" spans="1:33" s="6147" customFormat="1" ht="27.95" customHeight="1">
      <c r="A1794" s="7862"/>
      <c r="B1794" s="12446"/>
      <c r="C1794" s="12340"/>
      <c r="D1794" s="12340"/>
      <c r="E1794" s="12340"/>
      <c r="F1794" s="11513"/>
      <c r="G1794" s="11687"/>
      <c r="H1794" s="12443"/>
      <c r="I1794" s="4550"/>
      <c r="J1794" s="12446"/>
      <c r="K1794" s="12446"/>
      <c r="L1794" s="7862"/>
      <c r="M1794" s="11687"/>
      <c r="N1794" s="7862"/>
      <c r="O1794" s="4983"/>
      <c r="P1794" s="4983"/>
      <c r="Q1794" s="11687"/>
      <c r="R1794" s="4550"/>
      <c r="S1794" s="4550"/>
      <c r="T1794" s="4550"/>
      <c r="U1794" s="4550"/>
      <c r="V1794" s="11687"/>
      <c r="W1794" s="4550"/>
      <c r="X1794" s="11687"/>
      <c r="Y1794" s="4550"/>
      <c r="Z1794" s="4550"/>
      <c r="AA1794" s="12334"/>
      <c r="AB1794" s="4550"/>
      <c r="AC1794" s="11578"/>
      <c r="AD1794" s="5050"/>
      <c r="AE1794" s="11578"/>
      <c r="AF1794" s="4550"/>
      <c r="AG1794" s="4550"/>
    </row>
    <row r="1795" spans="1:33" s="6147" customFormat="1" ht="27.95" customHeight="1">
      <c r="A1795" s="7862"/>
      <c r="B1795" s="12447"/>
      <c r="C1795" s="11487"/>
      <c r="D1795" s="11487"/>
      <c r="E1795" s="11487"/>
      <c r="F1795" s="11514"/>
      <c r="G1795" s="11647"/>
      <c r="H1795" s="12444"/>
      <c r="I1795" s="4550"/>
      <c r="J1795" s="12447"/>
      <c r="K1795" s="12447"/>
      <c r="L1795" s="7862"/>
      <c r="M1795" s="11647"/>
      <c r="N1795" s="4550"/>
      <c r="O1795" s="4983"/>
      <c r="P1795" s="4983"/>
      <c r="Q1795" s="11647"/>
      <c r="R1795" s="4550"/>
      <c r="S1795" s="4550"/>
      <c r="T1795" s="4550"/>
      <c r="U1795" s="4550"/>
      <c r="V1795" s="11647"/>
      <c r="W1795" s="4550"/>
      <c r="X1795" s="11647"/>
      <c r="Y1795" s="4550"/>
      <c r="Z1795" s="4550"/>
      <c r="AA1795" s="11708"/>
      <c r="AB1795" s="4550"/>
      <c r="AC1795" s="11493"/>
      <c r="AD1795" s="5050"/>
      <c r="AE1795" s="11493"/>
      <c r="AF1795" s="4550"/>
      <c r="AG1795" s="4550"/>
    </row>
    <row r="1796" spans="1:33" s="6147" customFormat="1" ht="27.95" customHeight="1">
      <c r="A1796" s="7174"/>
      <c r="B1796" s="7174"/>
      <c r="C1796" s="4981"/>
      <c r="D1796" s="4981"/>
      <c r="E1796" s="4981"/>
      <c r="F1796" s="6572"/>
      <c r="G1796" s="4550"/>
      <c r="H1796" s="7952"/>
      <c r="I1796" s="4550"/>
      <c r="J1796" s="7174"/>
      <c r="K1796" s="7174"/>
      <c r="L1796" s="7174"/>
      <c r="M1796" s="4550"/>
      <c r="N1796" s="4550"/>
      <c r="O1796" s="4983"/>
      <c r="P1796" s="4983"/>
      <c r="Q1796" s="7174"/>
      <c r="R1796" s="4550"/>
      <c r="S1796" s="4550"/>
      <c r="T1796" s="4550"/>
      <c r="U1796" s="4550"/>
      <c r="V1796" s="4550"/>
      <c r="W1796" s="4550"/>
      <c r="X1796" s="4550"/>
      <c r="Y1796" s="4550"/>
      <c r="Z1796" s="4550"/>
      <c r="AA1796" s="4893"/>
      <c r="AB1796" s="4550"/>
      <c r="AC1796" s="5050"/>
      <c r="AD1796" s="5050"/>
      <c r="AE1796" s="5050"/>
      <c r="AF1796" s="4550"/>
      <c r="AG1796" s="4550"/>
    </row>
    <row r="1797" spans="1:33" s="6147" customFormat="1" ht="27.95" customHeight="1">
      <c r="A1797" s="7174"/>
      <c r="B1797" s="7174"/>
      <c r="C1797" s="4981"/>
      <c r="D1797" s="4981"/>
      <c r="E1797" s="4981"/>
      <c r="F1797" s="6572"/>
      <c r="G1797" s="4550"/>
      <c r="H1797" s="7952"/>
      <c r="I1797" s="4550"/>
      <c r="J1797" s="7174"/>
      <c r="K1797" s="7174"/>
      <c r="L1797" s="7174"/>
      <c r="M1797" s="4550"/>
      <c r="N1797" s="4550"/>
      <c r="O1797" s="4983"/>
      <c r="P1797" s="4983"/>
      <c r="Q1797" s="7174"/>
      <c r="R1797" s="4550"/>
      <c r="S1797" s="4550"/>
      <c r="T1797" s="4550"/>
      <c r="U1797" s="4550"/>
      <c r="V1797" s="4550"/>
      <c r="W1797" s="4550"/>
      <c r="X1797" s="4550"/>
      <c r="Y1797" s="4550"/>
      <c r="Z1797" s="4550"/>
      <c r="AA1797" s="4893"/>
      <c r="AB1797" s="4550"/>
      <c r="AC1797" s="5050"/>
      <c r="AD1797" s="5050"/>
      <c r="AE1797" s="5050"/>
      <c r="AF1797" s="4550"/>
      <c r="AG1797" s="4550"/>
    </row>
    <row r="1798" spans="1:33" s="6147" customFormat="1" ht="27.95" customHeight="1">
      <c r="A1798" s="7174"/>
      <c r="B1798" s="7174"/>
      <c r="C1798" s="4981"/>
      <c r="D1798" s="4981"/>
      <c r="E1798" s="4981"/>
      <c r="F1798" s="6572"/>
      <c r="G1798" s="4550"/>
      <c r="H1798" s="7952"/>
      <c r="I1798" s="4550"/>
      <c r="J1798" s="7174"/>
      <c r="K1798" s="7174"/>
      <c r="L1798" s="7174"/>
      <c r="M1798" s="4550"/>
      <c r="N1798" s="4550"/>
      <c r="O1798" s="4983"/>
      <c r="P1798" s="4983"/>
      <c r="Q1798" s="7174"/>
      <c r="R1798" s="4550"/>
      <c r="S1798" s="4550"/>
      <c r="T1798" s="4550"/>
      <c r="U1798" s="4550"/>
      <c r="V1798" s="4550"/>
      <c r="W1798" s="4550"/>
      <c r="X1798" s="4550"/>
      <c r="Y1798" s="4550"/>
      <c r="Z1798" s="4550"/>
      <c r="AA1798" s="4893"/>
      <c r="AB1798" s="4550"/>
      <c r="AC1798" s="5050"/>
      <c r="AD1798" s="5050"/>
      <c r="AE1798" s="5050"/>
      <c r="AF1798" s="4550"/>
      <c r="AG1798" s="4550"/>
    </row>
    <row r="1799" spans="1:33" s="6147" customFormat="1" ht="27.95" customHeight="1">
      <c r="A1799" s="7174"/>
      <c r="B1799" s="7174"/>
      <c r="C1799" s="4981"/>
      <c r="D1799" s="4981"/>
      <c r="E1799" s="4981"/>
      <c r="F1799" s="6572"/>
      <c r="G1799" s="4550"/>
      <c r="H1799" s="7952"/>
      <c r="I1799" s="4550"/>
      <c r="J1799" s="7174"/>
      <c r="K1799" s="7174"/>
      <c r="L1799" s="7174"/>
      <c r="M1799" s="4550"/>
      <c r="N1799" s="4550"/>
      <c r="O1799" s="4983"/>
      <c r="P1799" s="4983"/>
      <c r="Q1799" s="7174"/>
      <c r="R1799" s="4550"/>
      <c r="S1799" s="4550"/>
      <c r="T1799" s="4550"/>
      <c r="U1799" s="4550"/>
      <c r="V1799" s="4550"/>
      <c r="W1799" s="4550"/>
      <c r="X1799" s="4550"/>
      <c r="Y1799" s="4550"/>
      <c r="Z1799" s="4550"/>
      <c r="AA1799" s="4893"/>
      <c r="AB1799" s="4550"/>
      <c r="AC1799" s="5050"/>
      <c r="AD1799" s="5050"/>
      <c r="AE1799" s="5050"/>
      <c r="AF1799" s="4550"/>
      <c r="AG1799" s="4550"/>
    </row>
    <row r="1800" spans="1:33" s="6147" customFormat="1" ht="27.95" customHeight="1">
      <c r="A1800" s="7174"/>
      <c r="B1800" s="7174"/>
      <c r="C1800" s="4981"/>
      <c r="D1800" s="4981"/>
      <c r="E1800" s="4981"/>
      <c r="F1800" s="6572"/>
      <c r="G1800" s="4550"/>
      <c r="H1800" s="7952"/>
      <c r="I1800" s="4550"/>
      <c r="J1800" s="7174"/>
      <c r="K1800" s="7174"/>
      <c r="L1800" s="7174"/>
      <c r="M1800" s="7031"/>
      <c r="N1800" s="4550"/>
      <c r="O1800" s="4983"/>
      <c r="P1800" s="4983"/>
      <c r="Q1800" s="7174"/>
      <c r="R1800" s="4550"/>
      <c r="S1800" s="4550"/>
      <c r="T1800" s="4550"/>
      <c r="U1800" s="4550"/>
      <c r="V1800" s="4550"/>
      <c r="W1800" s="4550"/>
      <c r="X1800" s="4550"/>
      <c r="Y1800" s="4550"/>
      <c r="Z1800" s="4550"/>
      <c r="AA1800" s="4893"/>
      <c r="AB1800" s="4550"/>
      <c r="AC1800" s="5050"/>
      <c r="AD1800" s="5050"/>
      <c r="AE1800" s="5050"/>
      <c r="AF1800" s="4550"/>
      <c r="AG1800" s="4550"/>
    </row>
    <row r="1801" spans="1:33" s="6147" customFormat="1" ht="27.95" customHeight="1">
      <c r="A1801" s="7317"/>
      <c r="B1801" s="7174"/>
      <c r="C1801" s="4981"/>
      <c r="D1801" s="4981"/>
      <c r="E1801" s="4981"/>
      <c r="F1801" s="6572"/>
      <c r="G1801" s="4550"/>
      <c r="H1801" s="7952"/>
      <c r="I1801" s="4550"/>
      <c r="J1801" s="7317"/>
      <c r="K1801" s="7174"/>
      <c r="L1801" s="7174"/>
      <c r="M1801" s="4550"/>
      <c r="N1801" s="4550"/>
      <c r="O1801" s="4983"/>
      <c r="P1801" s="4983"/>
      <c r="Q1801" s="7174"/>
      <c r="R1801" s="4550"/>
      <c r="S1801" s="4550"/>
      <c r="T1801" s="4550"/>
      <c r="U1801" s="4550"/>
      <c r="V1801" s="4550"/>
      <c r="W1801" s="4550"/>
      <c r="X1801" s="4550"/>
      <c r="Y1801" s="4550"/>
      <c r="Z1801" s="4550"/>
      <c r="AA1801" s="4893"/>
      <c r="AB1801" s="4550"/>
      <c r="AC1801" s="5050"/>
      <c r="AD1801" s="5050"/>
      <c r="AE1801" s="5050"/>
      <c r="AF1801" s="4550"/>
      <c r="AG1801" s="4550"/>
    </row>
    <row r="1802" spans="1:33" s="6147" customFormat="1" ht="27.95" customHeight="1">
      <c r="A1802" s="7174"/>
      <c r="B1802" s="7174"/>
      <c r="C1802" s="4981"/>
      <c r="D1802" s="4981"/>
      <c r="E1802" s="4981"/>
      <c r="F1802" s="6572"/>
      <c r="G1802" s="4550"/>
      <c r="H1802" s="7952"/>
      <c r="I1802" s="4550"/>
      <c r="J1802" s="7174"/>
      <c r="K1802" s="7174"/>
      <c r="L1802" s="7174"/>
      <c r="M1802" s="7031"/>
      <c r="N1802" s="4550"/>
      <c r="O1802" s="4983"/>
      <c r="P1802" s="4983"/>
      <c r="Q1802" s="7174"/>
      <c r="R1802" s="4550"/>
      <c r="S1802" s="4550"/>
      <c r="T1802" s="4550"/>
      <c r="U1802" s="4550"/>
      <c r="V1802" s="4550"/>
      <c r="W1802" s="4550"/>
      <c r="X1802" s="4550"/>
      <c r="Y1802" s="4550"/>
      <c r="Z1802" s="4550"/>
      <c r="AA1802" s="4893"/>
      <c r="AB1802" s="4550"/>
      <c r="AC1802" s="5050"/>
      <c r="AD1802" s="5050"/>
      <c r="AE1802" s="5050"/>
      <c r="AF1802" s="4550"/>
      <c r="AG1802" s="4550"/>
    </row>
    <row r="1803" spans="1:33" s="6147" customFormat="1" ht="27.95" customHeight="1">
      <c r="A1803" s="7174"/>
      <c r="B1803" s="12440"/>
      <c r="C1803" s="11486"/>
      <c r="D1803" s="11486"/>
      <c r="E1803" s="11486"/>
      <c r="F1803" s="11512"/>
      <c r="G1803" s="9847"/>
      <c r="H1803" s="12438"/>
      <c r="I1803" s="4550"/>
      <c r="J1803" s="12440"/>
      <c r="K1803" s="12440"/>
      <c r="L1803" s="7380"/>
      <c r="M1803" s="12206"/>
      <c r="N1803" s="7953"/>
      <c r="O1803" s="4983"/>
      <c r="P1803" s="4983"/>
      <c r="Q1803" s="12440"/>
      <c r="R1803" s="4550"/>
      <c r="S1803" s="4550"/>
      <c r="T1803" s="4550"/>
      <c r="U1803" s="4550"/>
      <c r="V1803" s="9847"/>
      <c r="W1803" s="4550"/>
      <c r="X1803" s="9847"/>
      <c r="Y1803" s="4550"/>
      <c r="Z1803" s="4550"/>
      <c r="AA1803" s="11707"/>
      <c r="AB1803" s="4550"/>
      <c r="AC1803" s="11492"/>
      <c r="AD1803" s="5050"/>
      <c r="AE1803" s="11492"/>
      <c r="AF1803" s="4550"/>
      <c r="AG1803" s="4550"/>
    </row>
    <row r="1804" spans="1:33" s="6147" customFormat="1" ht="27.95" customHeight="1">
      <c r="A1804" s="7174"/>
      <c r="B1804" s="12441"/>
      <c r="C1804" s="11487"/>
      <c r="D1804" s="11487"/>
      <c r="E1804" s="11487"/>
      <c r="F1804" s="11514"/>
      <c r="G1804" s="11647"/>
      <c r="H1804" s="12439"/>
      <c r="I1804" s="4550"/>
      <c r="J1804" s="12441"/>
      <c r="K1804" s="12441"/>
      <c r="L1804" s="7174"/>
      <c r="M1804" s="11647"/>
      <c r="N1804" s="4550"/>
      <c r="O1804" s="4983"/>
      <c r="P1804" s="4983"/>
      <c r="Q1804" s="11647"/>
      <c r="R1804" s="4550"/>
      <c r="S1804" s="4550"/>
      <c r="T1804" s="4550"/>
      <c r="U1804" s="4550"/>
      <c r="V1804" s="11647"/>
      <c r="W1804" s="4550"/>
      <c r="X1804" s="11647"/>
      <c r="Y1804" s="4550"/>
      <c r="Z1804" s="4550"/>
      <c r="AA1804" s="11708"/>
      <c r="AB1804" s="4550"/>
      <c r="AC1804" s="11493"/>
      <c r="AD1804" s="5050"/>
      <c r="AE1804" s="11493"/>
      <c r="AF1804" s="4550"/>
      <c r="AG1804" s="4550"/>
    </row>
    <row r="1805" spans="1:33" s="6147" customFormat="1" ht="27.95" customHeight="1">
      <c r="A1805" s="7174"/>
      <c r="B1805" s="7174"/>
      <c r="C1805" s="4981"/>
      <c r="D1805" s="4981"/>
      <c r="E1805" s="4981"/>
      <c r="F1805" s="6572"/>
      <c r="G1805" s="4550"/>
      <c r="H1805" s="7950"/>
      <c r="I1805" s="7174"/>
      <c r="J1805" s="7174"/>
      <c r="K1805" s="7174"/>
      <c r="L1805" s="7953"/>
      <c r="M1805" s="7031"/>
      <c r="N1805" s="4550"/>
      <c r="O1805" s="4983"/>
      <c r="P1805" s="4983"/>
      <c r="Q1805" s="7174"/>
      <c r="R1805" s="4550"/>
      <c r="S1805" s="4550"/>
      <c r="T1805" s="4550"/>
      <c r="U1805" s="4550"/>
      <c r="V1805" s="4550"/>
      <c r="W1805" s="4550"/>
      <c r="X1805" s="4550"/>
      <c r="Y1805" s="4550"/>
      <c r="Z1805" s="4550"/>
      <c r="AA1805" s="4893"/>
      <c r="AB1805" s="4550"/>
      <c r="AC1805" s="5050"/>
      <c r="AD1805" s="5050"/>
      <c r="AE1805" s="5050"/>
      <c r="AF1805" s="4550"/>
      <c r="AG1805" s="4550"/>
    </row>
    <row r="1806" spans="1:33" s="6147" customFormat="1" ht="27.95" customHeight="1">
      <c r="A1806" s="7174"/>
      <c r="B1806" s="7174"/>
      <c r="C1806" s="4981"/>
      <c r="D1806" s="4981"/>
      <c r="E1806" s="4981"/>
      <c r="F1806" s="6572"/>
      <c r="G1806" s="4550"/>
      <c r="H1806" s="7952"/>
      <c r="I1806" s="4550"/>
      <c r="J1806" s="7174"/>
      <c r="K1806" s="7174"/>
      <c r="L1806" s="7174"/>
      <c r="M1806" s="7031"/>
      <c r="N1806" s="4550"/>
      <c r="O1806" s="4983"/>
      <c r="P1806" s="4983"/>
      <c r="Q1806" s="7174"/>
      <c r="R1806" s="4550"/>
      <c r="S1806" s="4550"/>
      <c r="T1806" s="4550"/>
      <c r="U1806" s="4550"/>
      <c r="V1806" s="4550"/>
      <c r="W1806" s="4550"/>
      <c r="X1806" s="4550"/>
      <c r="Y1806" s="4550"/>
      <c r="Z1806" s="4550"/>
      <c r="AA1806" s="4893"/>
      <c r="AB1806" s="4550"/>
      <c r="AC1806" s="5050"/>
      <c r="AD1806" s="5050"/>
      <c r="AE1806" s="5050"/>
      <c r="AF1806" s="4550"/>
      <c r="AG1806" s="4550"/>
    </row>
    <row r="1807" spans="1:33" s="6147" customFormat="1" ht="27.95" customHeight="1">
      <c r="A1807" s="7953"/>
      <c r="B1807" s="12435"/>
      <c r="C1807" s="11486"/>
      <c r="D1807" s="11486"/>
      <c r="E1807" s="11486"/>
      <c r="F1807" s="11512"/>
      <c r="G1807" s="9847"/>
      <c r="H1807" s="12432"/>
      <c r="I1807" s="4550"/>
      <c r="J1807" s="12435"/>
      <c r="K1807" s="12435"/>
      <c r="L1807" s="7953"/>
      <c r="M1807" s="12206"/>
      <c r="N1807" s="7953"/>
      <c r="O1807" s="4983"/>
      <c r="P1807" s="4983"/>
      <c r="Q1807" s="12435"/>
      <c r="R1807" s="4550"/>
      <c r="S1807" s="4550"/>
      <c r="T1807" s="4550"/>
      <c r="U1807" s="4550"/>
      <c r="V1807" s="9847"/>
      <c r="W1807" s="4550"/>
      <c r="X1807" s="9847"/>
      <c r="Y1807" s="4550"/>
      <c r="Z1807" s="4550"/>
      <c r="AA1807" s="11707"/>
      <c r="AB1807" s="4550"/>
      <c r="AC1807" s="11492"/>
      <c r="AD1807" s="5050"/>
      <c r="AE1807" s="12437"/>
      <c r="AF1807" s="4550"/>
      <c r="AG1807" s="4550"/>
    </row>
    <row r="1808" spans="1:33" s="6147" customFormat="1" ht="27.95" customHeight="1">
      <c r="A1808" s="7953"/>
      <c r="B1808" s="12436"/>
      <c r="C1808" s="11487"/>
      <c r="D1808" s="11487"/>
      <c r="E1808" s="11487"/>
      <c r="F1808" s="11514"/>
      <c r="G1808" s="11647"/>
      <c r="H1808" s="12433"/>
      <c r="I1808" s="4550"/>
      <c r="J1808" s="12436"/>
      <c r="K1808" s="12436"/>
      <c r="L1808" s="7953"/>
      <c r="M1808" s="11647"/>
      <c r="N1808" s="4550"/>
      <c r="O1808" s="4983"/>
      <c r="P1808" s="4983"/>
      <c r="Q1808" s="11647"/>
      <c r="R1808" s="4550"/>
      <c r="S1808" s="4550"/>
      <c r="T1808" s="4550"/>
      <c r="U1808" s="4550"/>
      <c r="V1808" s="11647"/>
      <c r="W1808" s="4550"/>
      <c r="X1808" s="11647"/>
      <c r="Y1808" s="4550"/>
      <c r="Z1808" s="4550"/>
      <c r="AA1808" s="11708"/>
      <c r="AB1808" s="4550"/>
      <c r="AC1808" s="11493"/>
      <c r="AD1808" s="5050"/>
      <c r="AE1808" s="11493"/>
      <c r="AF1808" s="4550"/>
      <c r="AG1808" s="4550"/>
    </row>
    <row r="1809" spans="1:33" s="6147" customFormat="1" ht="27.95" customHeight="1">
      <c r="A1809" s="7953"/>
      <c r="B1809" s="12435"/>
      <c r="C1809" s="11486"/>
      <c r="D1809" s="11486"/>
      <c r="E1809" s="11486"/>
      <c r="F1809" s="11512"/>
      <c r="G1809" s="9847"/>
      <c r="H1809" s="12432"/>
      <c r="I1809" s="4550"/>
      <c r="J1809" s="12435"/>
      <c r="K1809" s="12435"/>
      <c r="L1809" s="7953"/>
      <c r="M1809" s="12206"/>
      <c r="N1809" s="7953"/>
      <c r="O1809" s="4983"/>
      <c r="P1809" s="4983"/>
      <c r="Q1809" s="12435"/>
      <c r="R1809" s="4550"/>
      <c r="S1809" s="4550"/>
      <c r="T1809" s="4550"/>
      <c r="U1809" s="4550"/>
      <c r="V1809" s="9847"/>
      <c r="W1809" s="4550"/>
      <c r="X1809" s="9847"/>
      <c r="Y1809" s="4550"/>
      <c r="Z1809" s="4550"/>
      <c r="AA1809" s="11707"/>
      <c r="AB1809" s="4550"/>
      <c r="AC1809" s="11492"/>
      <c r="AD1809" s="5050"/>
      <c r="AE1809" s="11492"/>
      <c r="AF1809" s="4550"/>
      <c r="AG1809" s="4550"/>
    </row>
    <row r="1810" spans="1:33" s="6147" customFormat="1" ht="27.95" customHeight="1">
      <c r="A1810" s="7953"/>
      <c r="B1810" s="12436"/>
      <c r="C1810" s="11487"/>
      <c r="D1810" s="11487"/>
      <c r="E1810" s="11487"/>
      <c r="F1810" s="11514"/>
      <c r="G1810" s="11647"/>
      <c r="H1810" s="12433"/>
      <c r="I1810" s="4550"/>
      <c r="J1810" s="11647"/>
      <c r="K1810" s="11647"/>
      <c r="L1810" s="7953"/>
      <c r="M1810" s="11647"/>
      <c r="N1810" s="4550"/>
      <c r="O1810" s="4983"/>
      <c r="P1810" s="4983"/>
      <c r="Q1810" s="11647"/>
      <c r="R1810" s="4550"/>
      <c r="S1810" s="4550"/>
      <c r="T1810" s="4550"/>
      <c r="U1810" s="4550"/>
      <c r="V1810" s="11647"/>
      <c r="W1810" s="4550"/>
      <c r="X1810" s="11647"/>
      <c r="Y1810" s="4550"/>
      <c r="Z1810" s="4550"/>
      <c r="AA1810" s="11708"/>
      <c r="AB1810" s="4550"/>
      <c r="AC1810" s="11493"/>
      <c r="AD1810" s="5050"/>
      <c r="AE1810" s="11493"/>
      <c r="AF1810" s="4550"/>
      <c r="AG1810" s="4550"/>
    </row>
    <row r="1811" spans="1:33" s="6147" customFormat="1" ht="27.95" customHeight="1">
      <c r="A1811" s="7953"/>
      <c r="B1811" s="12435"/>
      <c r="C1811" s="11486"/>
      <c r="D1811" s="11486"/>
      <c r="E1811" s="11486"/>
      <c r="F1811" s="11512"/>
      <c r="G1811" s="9847"/>
      <c r="H1811" s="12432"/>
      <c r="I1811" s="4550"/>
      <c r="J1811" s="12435"/>
      <c r="K1811" s="12435"/>
      <c r="L1811" s="7953"/>
      <c r="M1811" s="12206"/>
      <c r="N1811" s="7813"/>
      <c r="O1811" s="4983"/>
      <c r="P1811" s="4983"/>
      <c r="Q1811" s="12435"/>
      <c r="R1811" s="4550"/>
      <c r="S1811" s="4550"/>
      <c r="T1811" s="4550"/>
      <c r="U1811" s="4550"/>
      <c r="V1811" s="4550"/>
      <c r="W1811" s="4550"/>
      <c r="X1811" s="4550"/>
      <c r="Y1811" s="4550"/>
      <c r="Z1811" s="4550"/>
      <c r="AA1811" s="11707"/>
      <c r="AB1811" s="4550"/>
      <c r="AC1811" s="11492"/>
      <c r="AD1811" s="5050"/>
      <c r="AE1811" s="11492"/>
      <c r="AF1811" s="4550"/>
      <c r="AG1811" s="4550"/>
    </row>
    <row r="1812" spans="1:33" s="6147" customFormat="1" ht="27.95" customHeight="1">
      <c r="A1812" s="7953"/>
      <c r="B1812" s="12436"/>
      <c r="C1812" s="11487"/>
      <c r="D1812" s="11487"/>
      <c r="E1812" s="11487"/>
      <c r="F1812" s="11514"/>
      <c r="G1812" s="11647"/>
      <c r="H1812" s="12433"/>
      <c r="I1812" s="4550"/>
      <c r="J1812" s="12436"/>
      <c r="K1812" s="12436"/>
      <c r="L1812" s="7953"/>
      <c r="M1812" s="11647"/>
      <c r="N1812" s="4550"/>
      <c r="O1812" s="4983"/>
      <c r="P1812" s="4983"/>
      <c r="Q1812" s="11647"/>
      <c r="R1812" s="4550"/>
      <c r="S1812" s="4550"/>
      <c r="T1812" s="4550"/>
      <c r="U1812" s="4550"/>
      <c r="V1812" s="4550"/>
      <c r="W1812" s="4550"/>
      <c r="X1812" s="4550"/>
      <c r="Y1812" s="4550"/>
      <c r="Z1812" s="4550"/>
      <c r="AA1812" s="11708"/>
      <c r="AB1812" s="4550"/>
      <c r="AC1812" s="11493"/>
      <c r="AD1812" s="5050"/>
      <c r="AE1812" s="11493"/>
      <c r="AF1812" s="4550"/>
      <c r="AG1812" s="4550"/>
    </row>
    <row r="1813" spans="1:33" s="6147" customFormat="1" ht="27.95" customHeight="1">
      <c r="A1813" s="7578"/>
      <c r="B1813" s="7578"/>
      <c r="C1813" s="4981"/>
      <c r="D1813" s="4981"/>
      <c r="E1813" s="4981"/>
      <c r="F1813" s="6572"/>
      <c r="G1813" s="4550"/>
      <c r="H1813" s="7954"/>
      <c r="I1813" s="4550"/>
      <c r="J1813" s="7578"/>
      <c r="K1813" s="7953"/>
      <c r="L1813" s="7953"/>
      <c r="M1813" s="7031"/>
      <c r="N1813" s="4550"/>
      <c r="O1813" s="4983"/>
      <c r="P1813" s="4983"/>
      <c r="Q1813" s="7953"/>
      <c r="R1813" s="4550"/>
      <c r="S1813" s="4550"/>
      <c r="T1813" s="4550"/>
      <c r="U1813" s="4550"/>
      <c r="V1813" s="7953"/>
      <c r="W1813" s="4550"/>
      <c r="X1813" s="7953"/>
      <c r="Y1813" s="4550"/>
      <c r="Z1813" s="4550"/>
      <c r="AA1813" s="4893"/>
      <c r="AB1813" s="4550"/>
      <c r="AC1813" s="5050"/>
      <c r="AD1813" s="5050"/>
      <c r="AE1813" s="5050"/>
      <c r="AF1813" s="4550"/>
      <c r="AG1813" s="4550"/>
    </row>
    <row r="1814" spans="1:33" s="6147" customFormat="1" ht="27.95" customHeight="1">
      <c r="A1814" s="7813"/>
      <c r="B1814" s="7813"/>
      <c r="C1814" s="4981"/>
      <c r="D1814" s="4981"/>
      <c r="E1814" s="4981"/>
      <c r="F1814" s="6572"/>
      <c r="G1814" s="4550"/>
      <c r="H1814" s="7955"/>
      <c r="I1814" s="7813"/>
      <c r="J1814" s="7813"/>
      <c r="K1814" s="7813"/>
      <c r="L1814" s="7909"/>
      <c r="M1814" s="4550"/>
      <c r="N1814" s="4550"/>
      <c r="O1814" s="4983"/>
      <c r="P1814" s="4983"/>
      <c r="Q1814" s="7813"/>
      <c r="R1814" s="4550"/>
      <c r="S1814" s="4550"/>
      <c r="T1814" s="4550"/>
      <c r="U1814" s="4550"/>
      <c r="V1814" s="7953"/>
      <c r="W1814" s="4550"/>
      <c r="X1814" s="7953"/>
      <c r="Y1814" s="4550"/>
      <c r="Z1814" s="4550"/>
      <c r="AA1814" s="4893"/>
      <c r="AB1814" s="4550"/>
      <c r="AC1814" s="5050"/>
      <c r="AD1814" s="5050"/>
      <c r="AE1814" s="5050"/>
      <c r="AF1814" s="4550"/>
      <c r="AG1814" s="4550"/>
    </row>
    <row r="1815" spans="1:33" s="6147" customFormat="1" ht="27.95" customHeight="1">
      <c r="A1815" s="7813"/>
      <c r="B1815" s="12434"/>
      <c r="C1815" s="11486"/>
      <c r="D1815" s="11486"/>
      <c r="E1815" s="11486"/>
      <c r="F1815" s="11512"/>
      <c r="G1815" s="9847"/>
      <c r="H1815" s="12424"/>
      <c r="I1815" s="4550"/>
      <c r="J1815" s="12427"/>
      <c r="K1815" s="12427"/>
      <c r="L1815" s="7909"/>
      <c r="M1815" s="12206"/>
      <c r="N1815" s="7813"/>
      <c r="O1815" s="4983"/>
      <c r="P1815" s="4983"/>
      <c r="Q1815" s="12434"/>
      <c r="R1815" s="4550"/>
      <c r="S1815" s="4550"/>
      <c r="T1815" s="4550"/>
      <c r="U1815" s="4550"/>
      <c r="V1815" s="4550"/>
      <c r="W1815" s="4550"/>
      <c r="X1815" s="4550"/>
      <c r="Y1815" s="4550"/>
      <c r="Z1815" s="4550"/>
      <c r="AA1815" s="11707"/>
      <c r="AB1815" s="4550"/>
      <c r="AC1815" s="11492"/>
      <c r="AD1815" s="5050"/>
      <c r="AE1815" s="11492"/>
      <c r="AF1815" s="4550"/>
      <c r="AG1815" s="4550"/>
    </row>
    <row r="1816" spans="1:33" s="6147" customFormat="1" ht="27.95" customHeight="1">
      <c r="A1816" s="7909"/>
      <c r="B1816" s="12428"/>
      <c r="C1816" s="12340"/>
      <c r="D1816" s="12340"/>
      <c r="E1816" s="12340"/>
      <c r="F1816" s="11513"/>
      <c r="G1816" s="11687"/>
      <c r="H1816" s="12425"/>
      <c r="I1816" s="4550"/>
      <c r="J1816" s="12428"/>
      <c r="K1816" s="12428"/>
      <c r="L1816" s="7909"/>
      <c r="M1816" s="12350"/>
      <c r="N1816" s="7813"/>
      <c r="O1816" s="4983"/>
      <c r="P1816" s="4983"/>
      <c r="Q1816" s="12428"/>
      <c r="R1816" s="4550"/>
      <c r="S1816" s="4550"/>
      <c r="T1816" s="4550"/>
      <c r="U1816" s="4550"/>
      <c r="V1816" s="4550"/>
      <c r="W1816" s="4550"/>
      <c r="X1816" s="4550"/>
      <c r="Y1816" s="4550"/>
      <c r="Z1816" s="4550"/>
      <c r="AA1816" s="12334"/>
      <c r="AB1816" s="4550"/>
      <c r="AC1816" s="11578"/>
      <c r="AD1816" s="5050"/>
      <c r="AE1816" s="11578"/>
      <c r="AF1816" s="4550"/>
      <c r="AG1816" s="4550"/>
    </row>
    <row r="1817" spans="1:33" s="6147" customFormat="1" ht="27.95" customHeight="1">
      <c r="A1817" s="7813"/>
      <c r="B1817" s="12429"/>
      <c r="C1817" s="11487"/>
      <c r="D1817" s="11487"/>
      <c r="E1817" s="11487"/>
      <c r="F1817" s="11514"/>
      <c r="G1817" s="11647"/>
      <c r="H1817" s="12426"/>
      <c r="I1817" s="4550"/>
      <c r="J1817" s="12429"/>
      <c r="K1817" s="12429"/>
      <c r="L1817" s="7909"/>
      <c r="M1817" s="11647"/>
      <c r="N1817" s="4550"/>
      <c r="O1817" s="4983"/>
      <c r="P1817" s="4983"/>
      <c r="Q1817" s="11647"/>
      <c r="R1817" s="4550"/>
      <c r="S1817" s="4550"/>
      <c r="T1817" s="4550"/>
      <c r="U1817" s="4550"/>
      <c r="V1817" s="4550"/>
      <c r="W1817" s="4550"/>
      <c r="X1817" s="4550"/>
      <c r="Y1817" s="4550"/>
      <c r="Z1817" s="4550"/>
      <c r="AA1817" s="11708"/>
      <c r="AB1817" s="4550"/>
      <c r="AC1817" s="11493"/>
      <c r="AD1817" s="5050"/>
      <c r="AE1817" s="11493"/>
      <c r="AF1817" s="4550"/>
      <c r="AG1817" s="4550"/>
    </row>
    <row r="1818" spans="1:33" s="6147" customFormat="1" ht="27.95" customHeight="1">
      <c r="A1818" s="7813"/>
      <c r="B1818" s="7813"/>
      <c r="C1818" s="4981"/>
      <c r="D1818" s="4981"/>
      <c r="E1818" s="4981"/>
      <c r="F1818" s="6572"/>
      <c r="G1818" s="4550"/>
      <c r="H1818" s="7955"/>
      <c r="I1818" s="4550"/>
      <c r="J1818" s="7813"/>
      <c r="K1818" s="7813"/>
      <c r="L1818" s="7813"/>
      <c r="M1818" s="7031"/>
      <c r="N1818" s="4550"/>
      <c r="O1818" s="4983"/>
      <c r="P1818" s="4983"/>
      <c r="Q1818" s="7813"/>
      <c r="R1818" s="4550"/>
      <c r="S1818" s="4550"/>
      <c r="T1818" s="4550"/>
      <c r="U1818" s="4550"/>
      <c r="V1818" s="4550"/>
      <c r="W1818" s="4550"/>
      <c r="X1818" s="4550"/>
      <c r="Y1818" s="4550"/>
      <c r="Z1818" s="4550"/>
      <c r="AA1818" s="4893"/>
      <c r="AB1818" s="4550"/>
      <c r="AC1818" s="5050"/>
      <c r="AD1818" s="5050"/>
      <c r="AE1818" s="5050"/>
      <c r="AF1818" s="4550"/>
      <c r="AG1818" s="4550"/>
    </row>
    <row r="1819" spans="1:33" s="6147" customFormat="1" ht="27.95" customHeight="1">
      <c r="A1819" s="7813"/>
      <c r="B1819" s="12431"/>
      <c r="C1819" s="11486"/>
      <c r="D1819" s="11486"/>
      <c r="E1819" s="11486"/>
      <c r="F1819" s="11512"/>
      <c r="G1819" s="9847"/>
      <c r="H1819" s="12432"/>
      <c r="I1819" s="12427"/>
      <c r="J1819" s="12427"/>
      <c r="K1819" s="12427"/>
      <c r="L1819" s="7295"/>
      <c r="M1819" s="12206"/>
      <c r="N1819" s="4550"/>
      <c r="O1819" s="4983"/>
      <c r="P1819" s="4983"/>
      <c r="Q1819" s="12427"/>
      <c r="R1819" s="4550"/>
      <c r="S1819" s="4550"/>
      <c r="T1819" s="4550"/>
      <c r="U1819" s="4550"/>
      <c r="V1819" s="9847"/>
      <c r="W1819" s="4550"/>
      <c r="X1819" s="9847"/>
      <c r="Y1819" s="4550"/>
      <c r="Z1819" s="4550"/>
      <c r="AA1819" s="11707"/>
      <c r="AB1819" s="4550"/>
      <c r="AC1819" s="11492"/>
      <c r="AD1819" s="5050"/>
      <c r="AE1819" s="11492"/>
      <c r="AF1819" s="4550"/>
      <c r="AG1819" s="4550"/>
    </row>
    <row r="1820" spans="1:33" s="6147" customFormat="1" ht="27.95" customHeight="1">
      <c r="A1820" s="7956"/>
      <c r="B1820" s="12428"/>
      <c r="C1820" s="12340"/>
      <c r="D1820" s="12340"/>
      <c r="E1820" s="12340"/>
      <c r="F1820" s="11513"/>
      <c r="G1820" s="11687"/>
      <c r="H1820" s="12433"/>
      <c r="I1820" s="12428"/>
      <c r="J1820" s="12428"/>
      <c r="K1820" s="12428"/>
      <c r="L1820" s="7670"/>
      <c r="M1820" s="12350"/>
      <c r="N1820" s="4550"/>
      <c r="O1820" s="4983"/>
      <c r="P1820" s="4983"/>
      <c r="Q1820" s="12428"/>
      <c r="R1820" s="4550"/>
      <c r="S1820" s="4550"/>
      <c r="T1820" s="4550"/>
      <c r="U1820" s="4550"/>
      <c r="V1820" s="11687"/>
      <c r="W1820" s="4550"/>
      <c r="X1820" s="11687"/>
      <c r="Y1820" s="4550"/>
      <c r="Z1820" s="4550"/>
      <c r="AA1820" s="12334"/>
      <c r="AB1820" s="4550"/>
      <c r="AC1820" s="11578"/>
      <c r="AD1820" s="5050"/>
      <c r="AE1820" s="11578"/>
      <c r="AF1820" s="4550"/>
      <c r="AG1820" s="4550"/>
    </row>
    <row r="1821" spans="1:33" s="6147" customFormat="1" ht="27.95" customHeight="1">
      <c r="A1821" s="7957"/>
      <c r="B1821" s="12429"/>
      <c r="C1821" s="11487"/>
      <c r="D1821" s="11487"/>
      <c r="E1821" s="11487"/>
      <c r="F1821" s="11514"/>
      <c r="G1821" s="11647"/>
      <c r="H1821" s="7958"/>
      <c r="I1821" s="12429"/>
      <c r="J1821" s="12429"/>
      <c r="K1821" s="12429"/>
      <c r="L1821" s="7956"/>
      <c r="M1821" s="12351"/>
      <c r="N1821" s="4550"/>
      <c r="O1821" s="4983"/>
      <c r="P1821" s="4983"/>
      <c r="Q1821" s="12429"/>
      <c r="R1821" s="4550"/>
      <c r="S1821" s="4550"/>
      <c r="T1821" s="4550"/>
      <c r="U1821" s="4550"/>
      <c r="V1821" s="11647"/>
      <c r="W1821" s="4550"/>
      <c r="X1821" s="11647"/>
      <c r="Y1821" s="4550"/>
      <c r="Z1821" s="4550"/>
      <c r="AA1821" s="11708"/>
      <c r="AB1821" s="4550"/>
      <c r="AC1821" s="11493"/>
      <c r="AD1821" s="5050"/>
      <c r="AE1821" s="11493"/>
      <c r="AF1821" s="4550"/>
      <c r="AG1821" s="4550"/>
    </row>
    <row r="1822" spans="1:33" s="6147" customFormat="1" ht="27.95" customHeight="1">
      <c r="A1822" s="6452"/>
      <c r="B1822" s="12427"/>
      <c r="C1822" s="11486"/>
      <c r="D1822" s="11486"/>
      <c r="E1822" s="11486"/>
      <c r="F1822" s="11512"/>
      <c r="G1822" s="9847"/>
      <c r="H1822" s="12424"/>
      <c r="I1822" s="9847"/>
      <c r="J1822" s="12427"/>
      <c r="K1822" s="12427"/>
      <c r="L1822" s="7295"/>
      <c r="M1822" s="12206"/>
      <c r="N1822" s="7295"/>
      <c r="O1822" s="4983"/>
      <c r="P1822" s="4983"/>
      <c r="Q1822" s="12427"/>
      <c r="R1822" s="4550"/>
      <c r="S1822" s="4550"/>
      <c r="T1822" s="4550"/>
      <c r="U1822" s="4550"/>
      <c r="V1822" s="9847"/>
      <c r="W1822" s="4550"/>
      <c r="X1822" s="9847"/>
      <c r="Y1822" s="4550"/>
      <c r="Z1822" s="4550"/>
      <c r="AA1822" s="11707"/>
      <c r="AB1822" s="4550"/>
      <c r="AC1822" s="11492"/>
      <c r="AD1822" s="5050"/>
      <c r="AE1822" s="11492"/>
      <c r="AF1822" s="4550"/>
      <c r="AG1822" s="4550"/>
    </row>
    <row r="1823" spans="1:33" s="6147" customFormat="1" ht="27.95" customHeight="1">
      <c r="A1823" s="7813"/>
      <c r="B1823" s="12429"/>
      <c r="C1823" s="11487"/>
      <c r="D1823" s="11487"/>
      <c r="E1823" s="11487"/>
      <c r="F1823" s="11514"/>
      <c r="G1823" s="11647"/>
      <c r="H1823" s="12426"/>
      <c r="I1823" s="11647"/>
      <c r="J1823" s="12429"/>
      <c r="K1823" s="12429"/>
      <c r="L1823" s="7813"/>
      <c r="M1823" s="11647"/>
      <c r="N1823" s="4550"/>
      <c r="O1823" s="4983"/>
      <c r="P1823" s="4983"/>
      <c r="Q1823" s="11647"/>
      <c r="R1823" s="4550"/>
      <c r="S1823" s="4550"/>
      <c r="T1823" s="4550"/>
      <c r="U1823" s="4550"/>
      <c r="V1823" s="11647"/>
      <c r="W1823" s="4550"/>
      <c r="X1823" s="11647"/>
      <c r="Y1823" s="4550"/>
      <c r="Z1823" s="4550"/>
      <c r="AA1823" s="11708"/>
      <c r="AB1823" s="4550"/>
      <c r="AC1823" s="11493"/>
      <c r="AD1823" s="5050"/>
      <c r="AE1823" s="11493"/>
      <c r="AF1823" s="4550"/>
      <c r="AG1823" s="4550"/>
    </row>
    <row r="1824" spans="1:33" s="6147" customFormat="1" ht="27.95" customHeight="1">
      <c r="A1824" s="7813"/>
      <c r="B1824" s="12427"/>
      <c r="C1824" s="11486"/>
      <c r="D1824" s="11486"/>
      <c r="E1824" s="11486"/>
      <c r="F1824" s="11512"/>
      <c r="G1824" s="9847"/>
      <c r="H1824" s="12424"/>
      <c r="I1824" s="4550"/>
      <c r="J1824" s="12427"/>
      <c r="K1824" s="12427"/>
      <c r="L1824" s="7813"/>
      <c r="M1824" s="12206"/>
      <c r="N1824" s="7959"/>
      <c r="O1824" s="4983"/>
      <c r="P1824" s="4983"/>
      <c r="Q1824" s="12427"/>
      <c r="R1824" s="4550"/>
      <c r="S1824" s="4550"/>
      <c r="T1824" s="4550"/>
      <c r="U1824" s="4550"/>
      <c r="V1824" s="9847"/>
      <c r="W1824" s="4550"/>
      <c r="X1824" s="9847"/>
      <c r="Y1824" s="4550"/>
      <c r="Z1824" s="4550"/>
      <c r="AA1824" s="11707"/>
      <c r="AB1824" s="4550"/>
      <c r="AC1824" s="11492"/>
      <c r="AD1824" s="5050"/>
      <c r="AE1824" s="11492"/>
      <c r="AF1824" s="4550"/>
      <c r="AG1824" s="4550"/>
    </row>
    <row r="1825" spans="1:33" s="6147" customFormat="1" ht="27.95" customHeight="1">
      <c r="A1825" s="7813"/>
      <c r="B1825" s="12429"/>
      <c r="C1825" s="11487"/>
      <c r="D1825" s="11487"/>
      <c r="E1825" s="11487"/>
      <c r="F1825" s="11514"/>
      <c r="G1825" s="11647"/>
      <c r="H1825" s="12426"/>
      <c r="I1825" s="4550"/>
      <c r="J1825" s="12429"/>
      <c r="K1825" s="12429"/>
      <c r="L1825" s="7813"/>
      <c r="M1825" s="11647"/>
      <c r="N1825" s="4550"/>
      <c r="O1825" s="4983"/>
      <c r="P1825" s="4983"/>
      <c r="Q1825" s="11647"/>
      <c r="R1825" s="4550"/>
      <c r="S1825" s="4550"/>
      <c r="T1825" s="4550"/>
      <c r="U1825" s="4550"/>
      <c r="V1825" s="11647"/>
      <c r="W1825" s="4550"/>
      <c r="X1825" s="11647"/>
      <c r="Y1825" s="4550"/>
      <c r="Z1825" s="4550"/>
      <c r="AA1825" s="11708"/>
      <c r="AB1825" s="4550"/>
      <c r="AC1825" s="11493"/>
      <c r="AD1825" s="5050"/>
      <c r="AE1825" s="11493"/>
      <c r="AF1825" s="4550"/>
      <c r="AG1825" s="4550"/>
    </row>
    <row r="1826" spans="1:33" s="6147" customFormat="1" ht="27.95" customHeight="1">
      <c r="A1826" s="7960"/>
      <c r="B1826" s="12430"/>
      <c r="C1826" s="11486"/>
      <c r="D1826" s="11486"/>
      <c r="E1826" s="11486"/>
      <c r="F1826" s="11512"/>
      <c r="G1826" s="9847"/>
      <c r="H1826" s="12424"/>
      <c r="I1826" s="9847"/>
      <c r="J1826" s="12427"/>
      <c r="K1826" s="12427"/>
      <c r="L1826" s="7264"/>
      <c r="M1826" s="12206"/>
      <c r="N1826" s="7813"/>
      <c r="O1826" s="4983"/>
      <c r="P1826" s="4983"/>
      <c r="Q1826" s="12427"/>
      <c r="R1826" s="4550"/>
      <c r="S1826" s="4550"/>
      <c r="T1826" s="4550"/>
      <c r="U1826" s="4550"/>
      <c r="V1826" s="9847"/>
      <c r="W1826" s="4550"/>
      <c r="X1826" s="9847"/>
      <c r="Y1826" s="4550"/>
      <c r="Z1826" s="4550"/>
      <c r="AA1826" s="11707"/>
      <c r="AB1826" s="4550"/>
      <c r="AC1826" s="11492"/>
      <c r="AD1826" s="5050"/>
      <c r="AE1826" s="11492"/>
      <c r="AF1826" s="4550"/>
      <c r="AG1826" s="4550"/>
    </row>
    <row r="1827" spans="1:33" s="6147" customFormat="1" ht="27.95" customHeight="1">
      <c r="A1827" s="7813"/>
      <c r="B1827" s="12429"/>
      <c r="C1827" s="11487"/>
      <c r="D1827" s="11487"/>
      <c r="E1827" s="11487"/>
      <c r="F1827" s="11514"/>
      <c r="G1827" s="11647"/>
      <c r="H1827" s="12426"/>
      <c r="I1827" s="11647"/>
      <c r="J1827" s="12429"/>
      <c r="K1827" s="12429"/>
      <c r="L1827" s="7813"/>
      <c r="M1827" s="11647"/>
      <c r="N1827" s="4550"/>
      <c r="O1827" s="4983"/>
      <c r="P1827" s="4983"/>
      <c r="Q1827" s="11647"/>
      <c r="R1827" s="4550"/>
      <c r="S1827" s="4550"/>
      <c r="T1827" s="4550"/>
      <c r="U1827" s="4550"/>
      <c r="V1827" s="11647"/>
      <c r="W1827" s="4550"/>
      <c r="X1827" s="11647"/>
      <c r="Y1827" s="4550"/>
      <c r="Z1827" s="4550"/>
      <c r="AA1827" s="11708"/>
      <c r="AB1827" s="4550"/>
      <c r="AC1827" s="11493"/>
      <c r="AD1827" s="5050"/>
      <c r="AE1827" s="11493"/>
      <c r="AF1827" s="4550"/>
      <c r="AG1827" s="4550"/>
    </row>
    <row r="1828" spans="1:33" s="6147" customFormat="1" ht="27.95" customHeight="1">
      <c r="A1828" s="7813"/>
      <c r="B1828" s="7813"/>
      <c r="C1828" s="4981"/>
      <c r="D1828" s="4981"/>
      <c r="E1828" s="4981"/>
      <c r="F1828" s="6572"/>
      <c r="G1828" s="4550"/>
      <c r="H1828" s="7955"/>
      <c r="I1828" s="7813"/>
      <c r="J1828" s="7813"/>
      <c r="K1828" s="7813"/>
      <c r="L1828" s="7813"/>
      <c r="M1828" s="7031"/>
      <c r="N1828" s="4550"/>
      <c r="O1828" s="4983"/>
      <c r="P1828" s="4983"/>
      <c r="Q1828" s="7813"/>
      <c r="R1828" s="4550"/>
      <c r="S1828" s="4550"/>
      <c r="T1828" s="4550"/>
      <c r="U1828" s="4550"/>
      <c r="V1828" s="4550"/>
      <c r="W1828" s="4550"/>
      <c r="X1828" s="4550"/>
      <c r="Y1828" s="4550"/>
      <c r="Z1828" s="4550"/>
      <c r="AA1828" s="4893"/>
      <c r="AB1828" s="4550"/>
      <c r="AC1828" s="5050"/>
      <c r="AD1828" s="5050"/>
      <c r="AE1828" s="5050"/>
      <c r="AF1828" s="4550"/>
      <c r="AG1828" s="4550"/>
    </row>
    <row r="1829" spans="1:33" s="6147" customFormat="1" ht="27.95" customHeight="1">
      <c r="A1829" s="7813"/>
      <c r="B1829" s="7813"/>
      <c r="C1829" s="4981"/>
      <c r="D1829" s="4981"/>
      <c r="E1829" s="4981"/>
      <c r="F1829" s="6572"/>
      <c r="G1829" s="4550"/>
      <c r="H1829" s="7955"/>
      <c r="I1829" s="4550"/>
      <c r="J1829" s="7813"/>
      <c r="K1829" s="7813"/>
      <c r="L1829" s="7813"/>
      <c r="M1829" s="7031"/>
      <c r="N1829" s="4550"/>
      <c r="O1829" s="4983"/>
      <c r="P1829" s="4983"/>
      <c r="Q1829" s="7813"/>
      <c r="R1829" s="4550"/>
      <c r="S1829" s="4550"/>
      <c r="T1829" s="4550"/>
      <c r="U1829" s="4550"/>
      <c r="V1829" s="7317"/>
      <c r="W1829" s="4550"/>
      <c r="X1829" s="7317"/>
      <c r="Y1829" s="4550"/>
      <c r="Z1829" s="4550"/>
      <c r="AA1829" s="4893"/>
      <c r="AB1829" s="4550"/>
      <c r="AC1829" s="5050"/>
      <c r="AD1829" s="5050"/>
      <c r="AE1829" s="5050"/>
      <c r="AF1829" s="4550"/>
      <c r="AG1829" s="4550"/>
    </row>
    <row r="1830" spans="1:33" s="6147" customFormat="1" ht="27.95" customHeight="1">
      <c r="A1830" s="7813"/>
      <c r="B1830" s="12427"/>
      <c r="C1830" s="11486"/>
      <c r="D1830" s="11486"/>
      <c r="E1830" s="11486"/>
      <c r="F1830" s="11512"/>
      <c r="G1830" s="9847"/>
      <c r="H1830" s="12424"/>
      <c r="I1830" s="4550"/>
      <c r="J1830" s="12427"/>
      <c r="K1830" s="12427"/>
      <c r="L1830" s="7344"/>
      <c r="M1830" s="12206"/>
      <c r="N1830" s="4550"/>
      <c r="O1830" s="4983"/>
      <c r="P1830" s="4983"/>
      <c r="Q1830" s="12427"/>
      <c r="R1830" s="4550"/>
      <c r="S1830" s="4550"/>
      <c r="T1830" s="4550"/>
      <c r="U1830" s="4550"/>
      <c r="V1830" s="4550"/>
      <c r="W1830" s="4550"/>
      <c r="X1830" s="4550"/>
      <c r="Y1830" s="4550"/>
      <c r="Z1830" s="4550"/>
      <c r="AA1830" s="11707"/>
      <c r="AB1830" s="4550"/>
      <c r="AC1830" s="11492"/>
      <c r="AD1830" s="5050"/>
      <c r="AE1830" s="11492"/>
      <c r="AF1830" s="4550"/>
      <c r="AG1830" s="4550"/>
    </row>
    <row r="1831" spans="1:33" s="6147" customFormat="1" ht="27.95" customHeight="1">
      <c r="A1831" s="7813"/>
      <c r="B1831" s="12428"/>
      <c r="C1831" s="12340"/>
      <c r="D1831" s="12340"/>
      <c r="E1831" s="12340"/>
      <c r="F1831" s="11513"/>
      <c r="G1831" s="11687"/>
      <c r="H1831" s="12425"/>
      <c r="I1831" s="4550"/>
      <c r="J1831" s="12428"/>
      <c r="K1831" s="12428"/>
      <c r="L1831" s="7813"/>
      <c r="M1831" s="11687"/>
      <c r="N1831" s="7813"/>
      <c r="O1831" s="4983"/>
      <c r="P1831" s="4983"/>
      <c r="Q1831" s="11687"/>
      <c r="R1831" s="4550"/>
      <c r="S1831" s="4550"/>
      <c r="T1831" s="4550"/>
      <c r="U1831" s="4550"/>
      <c r="V1831" s="4550"/>
      <c r="W1831" s="4550"/>
      <c r="X1831" s="4550"/>
      <c r="Y1831" s="4550"/>
      <c r="Z1831" s="4550"/>
      <c r="AA1831" s="12334"/>
      <c r="AB1831" s="4550"/>
      <c r="AC1831" s="11578"/>
      <c r="AD1831" s="5050"/>
      <c r="AE1831" s="11578"/>
      <c r="AF1831" s="4550"/>
      <c r="AG1831" s="4550"/>
    </row>
    <row r="1832" spans="1:33" s="6147" customFormat="1" ht="27.95" customHeight="1">
      <c r="A1832" s="7813"/>
      <c r="B1832" s="12429"/>
      <c r="C1832" s="11487"/>
      <c r="D1832" s="11487"/>
      <c r="E1832" s="11487"/>
      <c r="F1832" s="11514"/>
      <c r="G1832" s="11647"/>
      <c r="H1832" s="12426"/>
      <c r="I1832" s="4550"/>
      <c r="J1832" s="12429"/>
      <c r="K1832" s="12429"/>
      <c r="L1832" s="7813"/>
      <c r="M1832" s="11647"/>
      <c r="N1832" s="4550"/>
      <c r="O1832" s="4983"/>
      <c r="P1832" s="4983"/>
      <c r="Q1832" s="11647"/>
      <c r="R1832" s="4550"/>
      <c r="S1832" s="4550"/>
      <c r="T1832" s="4550"/>
      <c r="U1832" s="4550"/>
      <c r="V1832" s="4550"/>
      <c r="W1832" s="4550"/>
      <c r="X1832" s="4550"/>
      <c r="Y1832" s="4550"/>
      <c r="Z1832" s="4550"/>
      <c r="AA1832" s="11708"/>
      <c r="AB1832" s="4550"/>
      <c r="AC1832" s="11493"/>
      <c r="AD1832" s="5050"/>
      <c r="AE1832" s="11493"/>
      <c r="AF1832" s="4550"/>
      <c r="AG1832" s="4550"/>
    </row>
    <row r="1833" spans="1:33" s="6147" customFormat="1" ht="27.95" customHeight="1">
      <c r="A1833" s="7578"/>
      <c r="B1833" s="4550"/>
      <c r="C1833" s="4981"/>
      <c r="D1833" s="4981"/>
      <c r="E1833" s="4981"/>
      <c r="F1833" s="6572"/>
      <c r="G1833" s="4550"/>
      <c r="H1833" s="7955"/>
      <c r="I1833" s="4550"/>
      <c r="J1833" s="4550"/>
      <c r="K1833" s="4550"/>
      <c r="L1833" s="4550"/>
      <c r="M1833" s="4550"/>
      <c r="N1833" s="4550"/>
      <c r="O1833" s="4983"/>
      <c r="P1833" s="4983"/>
      <c r="Q1833" s="4550"/>
      <c r="R1833" s="4550"/>
      <c r="S1833" s="4550"/>
      <c r="T1833" s="4550"/>
      <c r="U1833" s="4550"/>
      <c r="V1833" s="4550"/>
      <c r="W1833" s="4550"/>
      <c r="X1833" s="4550"/>
      <c r="Y1833" s="4550"/>
      <c r="Z1833" s="4550"/>
      <c r="AA1833" s="4893"/>
      <c r="AB1833" s="4550"/>
      <c r="AC1833" s="5050"/>
      <c r="AD1833" s="5050"/>
      <c r="AE1833" s="5050"/>
      <c r="AF1833" s="4550"/>
      <c r="AG1833" s="4550"/>
    </row>
    <row r="1834" spans="1:33" s="6147" customFormat="1" ht="27.95" customHeight="1">
      <c r="A1834" s="7670"/>
      <c r="B1834" s="7317"/>
      <c r="C1834" s="4981"/>
      <c r="D1834" s="4981"/>
      <c r="E1834" s="4981"/>
      <c r="F1834" s="6572"/>
      <c r="G1834" s="4550"/>
      <c r="H1834" s="7955"/>
      <c r="I1834" s="4550"/>
      <c r="J1834" s="7317"/>
      <c r="K1834" s="4550"/>
      <c r="L1834" s="4550"/>
      <c r="M1834" s="7031"/>
      <c r="N1834" s="4550"/>
      <c r="O1834" s="4983"/>
      <c r="P1834" s="4983"/>
      <c r="Q1834" s="4550"/>
      <c r="R1834" s="4550"/>
      <c r="S1834" s="4550"/>
      <c r="T1834" s="4550"/>
      <c r="U1834" s="4550"/>
      <c r="V1834" s="4550"/>
      <c r="W1834" s="4550"/>
      <c r="X1834" s="4550"/>
      <c r="Y1834" s="4550"/>
      <c r="Z1834" s="4550"/>
      <c r="AA1834" s="4893"/>
      <c r="AB1834" s="4550"/>
      <c r="AC1834" s="5050"/>
      <c r="AD1834" s="5050"/>
      <c r="AE1834" s="5050"/>
      <c r="AF1834" s="4550"/>
      <c r="AG1834" s="4550"/>
    </row>
    <row r="1835" spans="1:33" s="6147" customFormat="1" ht="27.95" customHeight="1">
      <c r="A1835" s="7344"/>
      <c r="B1835" s="4550"/>
      <c r="C1835" s="4981"/>
      <c r="D1835" s="4981"/>
      <c r="E1835" s="4981"/>
      <c r="F1835" s="6572"/>
      <c r="G1835" s="4550"/>
      <c r="H1835" s="7961"/>
      <c r="I1835" s="4550"/>
      <c r="J1835" s="4550"/>
      <c r="K1835" s="4550"/>
      <c r="L1835" s="4550"/>
      <c r="M1835" s="4550"/>
      <c r="N1835" s="4550"/>
      <c r="O1835" s="4983"/>
      <c r="P1835" s="4983"/>
      <c r="Q1835" s="4550"/>
      <c r="R1835" s="4550"/>
      <c r="S1835" s="4550"/>
      <c r="T1835" s="4550"/>
      <c r="U1835" s="4550"/>
      <c r="V1835" s="4550"/>
      <c r="W1835" s="4550"/>
      <c r="X1835" s="4550"/>
      <c r="Y1835" s="4550"/>
      <c r="Z1835" s="4550"/>
      <c r="AA1835" s="4893"/>
      <c r="AB1835" s="4550"/>
      <c r="AC1835" s="5050"/>
      <c r="AD1835" s="5050"/>
      <c r="AE1835" s="5050"/>
      <c r="AF1835" s="4550"/>
      <c r="AG1835" s="4550"/>
    </row>
    <row r="1836" spans="1:33" s="6147" customFormat="1" ht="27.95" customHeight="1">
      <c r="A1836" s="7198"/>
      <c r="B1836" s="4550"/>
      <c r="C1836" s="4981"/>
      <c r="D1836" s="4981"/>
      <c r="E1836" s="4981"/>
      <c r="F1836" s="6572"/>
      <c r="G1836" s="4550"/>
      <c r="H1836" s="7955"/>
      <c r="I1836" s="4550"/>
      <c r="J1836" s="4550"/>
      <c r="K1836" s="4550"/>
      <c r="L1836" s="4550"/>
      <c r="M1836" s="4550"/>
      <c r="N1836" s="4550"/>
      <c r="O1836" s="4983"/>
      <c r="P1836" s="4983"/>
      <c r="Q1836" s="4550"/>
      <c r="R1836" s="4550"/>
      <c r="S1836" s="4550"/>
      <c r="T1836" s="4550"/>
      <c r="U1836" s="4550"/>
      <c r="V1836" s="4550"/>
      <c r="W1836" s="4550"/>
      <c r="X1836" s="4550"/>
      <c r="Y1836" s="4550"/>
      <c r="Z1836" s="4550"/>
      <c r="AA1836" s="4893"/>
      <c r="AB1836" s="4550"/>
      <c r="AC1836" s="5050"/>
      <c r="AD1836" s="5050"/>
      <c r="AE1836" s="5050"/>
      <c r="AF1836" s="4550"/>
      <c r="AG1836" s="4550"/>
    </row>
    <row r="1837" spans="1:33" s="6147" customFormat="1" ht="27.95" customHeight="1">
      <c r="A1837" s="7198"/>
      <c r="B1837" s="9847"/>
      <c r="C1837" s="11486"/>
      <c r="D1837" s="11486"/>
      <c r="E1837" s="11486"/>
      <c r="F1837" s="11512"/>
      <c r="G1837" s="9847"/>
      <c r="H1837" s="12422"/>
      <c r="I1837" s="9847"/>
      <c r="J1837" s="9847"/>
      <c r="K1837" s="9847"/>
      <c r="L1837" s="4550"/>
      <c r="M1837" s="12206"/>
      <c r="N1837" s="4550"/>
      <c r="O1837" s="4983"/>
      <c r="P1837" s="4983"/>
      <c r="Q1837" s="9847"/>
      <c r="R1837" s="4550"/>
      <c r="S1837" s="4550"/>
      <c r="T1837" s="4550"/>
      <c r="U1837" s="4550"/>
      <c r="V1837" s="4550"/>
      <c r="W1837" s="4550"/>
      <c r="X1837" s="4550"/>
      <c r="Y1837" s="4550"/>
      <c r="Z1837" s="4550"/>
      <c r="AA1837" s="11707"/>
      <c r="AB1837" s="4550"/>
      <c r="AC1837" s="11492"/>
      <c r="AD1837" s="5050"/>
      <c r="AE1837" s="11492"/>
      <c r="AF1837" s="4550"/>
      <c r="AG1837" s="4550"/>
    </row>
    <row r="1838" spans="1:33" s="6147" customFormat="1" ht="27.95" customHeight="1">
      <c r="A1838" s="7198"/>
      <c r="B1838" s="11647"/>
      <c r="C1838" s="11487"/>
      <c r="D1838" s="11487"/>
      <c r="E1838" s="11487"/>
      <c r="F1838" s="11514"/>
      <c r="G1838" s="11647"/>
      <c r="H1838" s="12423"/>
      <c r="I1838" s="11647"/>
      <c r="J1838" s="11647"/>
      <c r="K1838" s="11647"/>
      <c r="L1838" s="4550"/>
      <c r="M1838" s="11647"/>
      <c r="N1838" s="4550"/>
      <c r="O1838" s="4983"/>
      <c r="P1838" s="4983"/>
      <c r="Q1838" s="11647"/>
      <c r="R1838" s="4550"/>
      <c r="S1838" s="4550"/>
      <c r="T1838" s="4550"/>
      <c r="U1838" s="4550"/>
      <c r="V1838" s="4550"/>
      <c r="W1838" s="4550"/>
      <c r="X1838" s="4550"/>
      <c r="Y1838" s="4550"/>
      <c r="Z1838" s="4550"/>
      <c r="AA1838" s="11708"/>
      <c r="AB1838" s="4550"/>
      <c r="AC1838" s="11493"/>
      <c r="AD1838" s="5050"/>
      <c r="AE1838" s="11493"/>
      <c r="AF1838" s="4550"/>
      <c r="AG1838" s="4550"/>
    </row>
    <row r="1839" spans="1:33" s="6147" customFormat="1" ht="27.95" customHeight="1">
      <c r="A1839" s="7198"/>
      <c r="B1839" s="4550"/>
      <c r="C1839" s="4981"/>
      <c r="D1839" s="4981"/>
      <c r="E1839" s="4981"/>
      <c r="F1839" s="6572"/>
      <c r="G1839" s="4550"/>
      <c r="H1839" s="7955"/>
      <c r="I1839" s="4550"/>
      <c r="J1839" s="4550"/>
      <c r="K1839" s="4550"/>
      <c r="L1839" s="4550"/>
      <c r="M1839" s="4550"/>
      <c r="N1839" s="4550"/>
      <c r="O1839" s="4983"/>
      <c r="P1839" s="4983"/>
      <c r="Q1839" s="4550"/>
      <c r="R1839" s="4550"/>
      <c r="S1839" s="4550"/>
      <c r="T1839" s="4550"/>
      <c r="U1839" s="4550"/>
      <c r="V1839" s="4550"/>
      <c r="W1839" s="4550"/>
      <c r="X1839" s="4550"/>
      <c r="Y1839" s="4550"/>
      <c r="Z1839" s="4550"/>
      <c r="AA1839" s="4893"/>
      <c r="AB1839" s="4550"/>
      <c r="AC1839" s="5050"/>
      <c r="AD1839" s="5050"/>
      <c r="AE1839" s="5050"/>
      <c r="AF1839" s="4550"/>
      <c r="AG1839" s="4550"/>
    </row>
    <row r="1840" spans="1:33" s="6147" customFormat="1" ht="27.95" customHeight="1">
      <c r="A1840" s="7198"/>
      <c r="B1840" s="4550"/>
      <c r="C1840" s="4981"/>
      <c r="D1840" s="4981"/>
      <c r="E1840" s="4981"/>
      <c r="F1840" s="6572"/>
      <c r="G1840" s="4550"/>
      <c r="H1840" s="7962"/>
      <c r="I1840" s="4550"/>
      <c r="J1840" s="4550"/>
      <c r="K1840" s="4550"/>
      <c r="L1840" s="4550"/>
      <c r="M1840" s="7031"/>
      <c r="N1840" s="4550"/>
      <c r="O1840" s="4983"/>
      <c r="P1840" s="4983"/>
      <c r="Q1840" s="4550"/>
      <c r="R1840" s="4550"/>
      <c r="S1840" s="4550"/>
      <c r="T1840" s="4550"/>
      <c r="U1840" s="4550"/>
      <c r="V1840" s="4550"/>
      <c r="W1840" s="4550"/>
      <c r="X1840" s="4550"/>
      <c r="Y1840" s="4550"/>
      <c r="Z1840" s="4550"/>
      <c r="AA1840" s="4893"/>
      <c r="AB1840" s="4550"/>
      <c r="AC1840" s="5050"/>
      <c r="AD1840" s="5050"/>
      <c r="AE1840" s="5050"/>
      <c r="AF1840" s="4550"/>
      <c r="AG1840" s="4550"/>
    </row>
    <row r="1841" spans="1:33" s="6147" customFormat="1" ht="27.95" customHeight="1">
      <c r="A1841" s="7198"/>
      <c r="B1841" s="4550"/>
      <c r="C1841" s="4981"/>
      <c r="D1841" s="4981"/>
      <c r="E1841" s="4981"/>
      <c r="F1841" s="6572"/>
      <c r="G1841" s="4550"/>
      <c r="H1841" s="7962"/>
      <c r="I1841" s="4550"/>
      <c r="J1841" s="4550"/>
      <c r="K1841" s="4550"/>
      <c r="L1841" s="4550"/>
      <c r="M1841" s="7031"/>
      <c r="N1841" s="4550"/>
      <c r="O1841" s="4983"/>
      <c r="P1841" s="4983"/>
      <c r="Q1841" s="4550"/>
      <c r="R1841" s="4550"/>
      <c r="S1841" s="4550"/>
      <c r="T1841" s="4550"/>
      <c r="U1841" s="4550"/>
      <c r="V1841" s="4550"/>
      <c r="W1841" s="4550"/>
      <c r="X1841" s="4550"/>
      <c r="Y1841" s="4550"/>
      <c r="Z1841" s="4550"/>
      <c r="AA1841" s="4893"/>
      <c r="AB1841" s="4550"/>
      <c r="AC1841" s="5050"/>
      <c r="AD1841" s="5050"/>
      <c r="AE1841" s="5050"/>
      <c r="AF1841" s="4550"/>
      <c r="AG1841" s="4550"/>
    </row>
    <row r="1842" spans="1:33" s="6147" customFormat="1" ht="27.95" customHeight="1">
      <c r="A1842" s="7960"/>
      <c r="B1842" s="4550"/>
      <c r="C1842" s="4981"/>
      <c r="D1842" s="4981"/>
      <c r="E1842" s="4981"/>
      <c r="F1842" s="6572"/>
      <c r="G1842" s="4550"/>
      <c r="H1842" s="7962"/>
      <c r="I1842" s="4550"/>
      <c r="J1842" s="4550"/>
      <c r="K1842" s="4550"/>
      <c r="L1842" s="4550"/>
      <c r="M1842" s="7031"/>
      <c r="N1842" s="4550"/>
      <c r="O1842" s="4983"/>
      <c r="P1842" s="4983"/>
      <c r="Q1842" s="4550"/>
      <c r="R1842" s="4550"/>
      <c r="S1842" s="4550"/>
      <c r="T1842" s="4550"/>
      <c r="U1842" s="4550"/>
      <c r="V1842" s="4550"/>
      <c r="W1842" s="4550"/>
      <c r="X1842" s="4550"/>
      <c r="Y1842" s="4550"/>
      <c r="Z1842" s="4550"/>
      <c r="AA1842" s="4893"/>
      <c r="AB1842" s="4550"/>
      <c r="AC1842" s="5050"/>
      <c r="AD1842" s="5050"/>
      <c r="AE1842" s="5050"/>
      <c r="AF1842" s="4550"/>
      <c r="AG1842" s="4550"/>
    </row>
    <row r="1843" spans="1:33" s="6147" customFormat="1" ht="27.95" customHeight="1">
      <c r="A1843" s="7317"/>
      <c r="B1843" s="7317"/>
      <c r="C1843" s="4981"/>
      <c r="D1843" s="4981"/>
      <c r="E1843" s="4981"/>
      <c r="F1843" s="6572"/>
      <c r="G1843" s="4550"/>
      <c r="H1843" s="7962"/>
      <c r="I1843" s="4550"/>
      <c r="J1843" s="7317"/>
      <c r="K1843" s="4550"/>
      <c r="L1843" s="4550"/>
      <c r="M1843" s="4550"/>
      <c r="N1843" s="4550"/>
      <c r="O1843" s="4983"/>
      <c r="P1843" s="4983"/>
      <c r="Q1843" s="4550"/>
      <c r="R1843" s="4550"/>
      <c r="S1843" s="4550"/>
      <c r="T1843" s="4550"/>
      <c r="U1843" s="4550"/>
      <c r="V1843" s="4550"/>
      <c r="W1843" s="4550"/>
      <c r="X1843" s="4550"/>
      <c r="Y1843" s="4550"/>
      <c r="Z1843" s="4550"/>
      <c r="AA1843" s="4893"/>
      <c r="AB1843" s="4550"/>
      <c r="AC1843" s="5050"/>
      <c r="AD1843" s="5050"/>
      <c r="AE1843" s="5050"/>
      <c r="AF1843" s="4550"/>
      <c r="AG1843" s="4550"/>
    </row>
    <row r="1844" spans="1:33" s="6147" customFormat="1" ht="27.95" customHeight="1">
      <c r="A1844" s="7198"/>
      <c r="B1844" s="4550"/>
      <c r="C1844" s="4981"/>
      <c r="D1844" s="4981"/>
      <c r="E1844" s="4981"/>
      <c r="F1844" s="6572"/>
      <c r="G1844" s="4550"/>
      <c r="H1844" s="7962"/>
      <c r="I1844" s="4550"/>
      <c r="J1844" s="4550"/>
      <c r="K1844" s="4550"/>
      <c r="L1844" s="4550"/>
      <c r="M1844" s="4550"/>
      <c r="N1844" s="4550"/>
      <c r="O1844" s="4983"/>
      <c r="P1844" s="4983"/>
      <c r="Q1844" s="4550"/>
      <c r="R1844" s="4550"/>
      <c r="S1844" s="4550"/>
      <c r="T1844" s="4550"/>
      <c r="U1844" s="4550"/>
      <c r="V1844" s="4550"/>
      <c r="W1844" s="4550"/>
      <c r="X1844" s="4550"/>
      <c r="Y1844" s="4550"/>
      <c r="Z1844" s="4550"/>
      <c r="AA1844" s="4893"/>
      <c r="AB1844" s="4550"/>
      <c r="AC1844" s="5050"/>
      <c r="AD1844" s="5050"/>
      <c r="AE1844" s="5050"/>
      <c r="AF1844" s="4550"/>
      <c r="AG1844" s="4550"/>
    </row>
    <row r="1845" spans="1:33" s="6147" customFormat="1" ht="27.95" customHeight="1">
      <c r="A1845" s="7198"/>
      <c r="B1845" s="4550"/>
      <c r="C1845" s="4981"/>
      <c r="D1845" s="4981"/>
      <c r="E1845" s="4981"/>
      <c r="F1845" s="6572"/>
      <c r="G1845" s="4550"/>
      <c r="H1845" s="7962"/>
      <c r="I1845" s="4550"/>
      <c r="J1845" s="4550"/>
      <c r="K1845" s="4550"/>
      <c r="L1845" s="4550"/>
      <c r="M1845" s="7031"/>
      <c r="N1845" s="4550"/>
      <c r="O1845" s="4983"/>
      <c r="P1845" s="4983"/>
      <c r="Q1845" s="4550"/>
      <c r="R1845" s="4550"/>
      <c r="S1845" s="4550"/>
      <c r="T1845" s="4550"/>
      <c r="U1845" s="4550"/>
      <c r="V1845" s="4550"/>
      <c r="W1845" s="4550"/>
      <c r="X1845" s="4550"/>
      <c r="Y1845" s="4550"/>
      <c r="Z1845" s="4550"/>
      <c r="AA1845" s="4893"/>
      <c r="AB1845" s="4550"/>
      <c r="AC1845" s="5050"/>
      <c r="AD1845" s="5050"/>
      <c r="AE1845" s="5050"/>
      <c r="AF1845" s="4550"/>
      <c r="AG1845" s="4550"/>
    </row>
    <row r="1846" spans="1:33" s="6147" customFormat="1" ht="27.95" customHeight="1">
      <c r="A1846" s="7198"/>
      <c r="B1846" s="7307"/>
      <c r="C1846" s="4981"/>
      <c r="D1846" s="4981"/>
      <c r="E1846" s="4981"/>
      <c r="F1846" s="6572"/>
      <c r="G1846" s="4550"/>
      <c r="H1846" s="7962"/>
      <c r="I1846" s="4550"/>
      <c r="J1846" s="4550"/>
      <c r="K1846" s="4550"/>
      <c r="L1846" s="4550"/>
      <c r="M1846" s="7031"/>
      <c r="N1846" s="4550"/>
      <c r="O1846" s="4983"/>
      <c r="P1846" s="4983"/>
      <c r="Q1846" s="4550"/>
      <c r="R1846" s="4550"/>
      <c r="S1846" s="4550"/>
      <c r="T1846" s="4550"/>
      <c r="U1846" s="4550"/>
      <c r="V1846" s="6435"/>
      <c r="W1846" s="4550"/>
      <c r="X1846" s="6435"/>
      <c r="Y1846" s="4550"/>
      <c r="Z1846" s="4550"/>
      <c r="AA1846" s="4893"/>
      <c r="AB1846" s="4550"/>
      <c r="AC1846" s="5050"/>
      <c r="AD1846" s="5050"/>
      <c r="AE1846" s="5050"/>
      <c r="AF1846" s="4550"/>
      <c r="AG1846" s="4550"/>
    </row>
    <row r="1847" spans="1:33" s="6147" customFormat="1" ht="27.95" customHeight="1">
      <c r="A1847" s="7916"/>
      <c r="B1847" s="4550"/>
      <c r="C1847" s="4981"/>
      <c r="D1847" s="4981"/>
      <c r="E1847" s="4981"/>
      <c r="F1847" s="6572"/>
      <c r="G1847" s="4550"/>
      <c r="H1847" s="7962"/>
      <c r="I1847" s="4550"/>
      <c r="J1847" s="4550"/>
      <c r="K1847" s="4550"/>
      <c r="L1847" s="4550"/>
      <c r="M1847" s="4550"/>
      <c r="N1847" s="4550"/>
      <c r="O1847" s="4983"/>
      <c r="P1847" s="4983"/>
      <c r="Q1847" s="4550"/>
      <c r="R1847" s="4550"/>
      <c r="S1847" s="4550"/>
      <c r="T1847" s="4550"/>
      <c r="U1847" s="4550"/>
      <c r="V1847" s="4550"/>
      <c r="W1847" s="4550"/>
      <c r="X1847" s="4550"/>
      <c r="Y1847" s="4550"/>
      <c r="Z1847" s="4550"/>
      <c r="AA1847" s="4893"/>
      <c r="AB1847" s="4550"/>
      <c r="AC1847" s="5050"/>
      <c r="AD1847" s="5050"/>
      <c r="AE1847" s="5050"/>
      <c r="AF1847" s="4550"/>
      <c r="AG1847" s="4550"/>
    </row>
    <row r="1848" spans="1:33" s="6147" customFormat="1" ht="27.95" customHeight="1">
      <c r="A1848" s="7916"/>
      <c r="B1848" s="4550"/>
      <c r="C1848" s="4981"/>
      <c r="D1848" s="4981"/>
      <c r="E1848" s="4981"/>
      <c r="F1848" s="6572"/>
      <c r="G1848" s="4550"/>
      <c r="H1848" s="7963"/>
      <c r="I1848" s="4550"/>
      <c r="J1848" s="4550"/>
      <c r="K1848" s="4550"/>
      <c r="L1848" s="4550"/>
      <c r="M1848" s="4550"/>
      <c r="N1848" s="4550"/>
      <c r="O1848" s="4983"/>
      <c r="P1848" s="4983"/>
      <c r="Q1848" s="4550"/>
      <c r="R1848" s="4550"/>
      <c r="S1848" s="4550"/>
      <c r="T1848" s="4550"/>
      <c r="U1848" s="4550"/>
      <c r="V1848" s="4550"/>
      <c r="W1848" s="4550"/>
      <c r="X1848" s="4550"/>
      <c r="Y1848" s="4550"/>
      <c r="Z1848" s="4550"/>
      <c r="AA1848" s="4893"/>
      <c r="AB1848" s="4550"/>
      <c r="AC1848" s="5050"/>
      <c r="AD1848" s="5050"/>
      <c r="AE1848" s="5050"/>
      <c r="AF1848" s="4550"/>
      <c r="AG1848" s="4550"/>
    </row>
    <row r="1849" spans="1:33" s="6147" customFormat="1" ht="27.95" customHeight="1">
      <c r="A1849" s="7916"/>
      <c r="B1849" s="4550"/>
      <c r="C1849" s="4981"/>
      <c r="D1849" s="4981"/>
      <c r="E1849" s="4981"/>
      <c r="F1849" s="6572"/>
      <c r="G1849" s="4550"/>
      <c r="H1849" s="7963"/>
      <c r="I1849" s="4550"/>
      <c r="J1849" s="4550"/>
      <c r="K1849" s="4550"/>
      <c r="L1849" s="4550"/>
      <c r="M1849" s="7031"/>
      <c r="N1849" s="4550"/>
      <c r="O1849" s="4983"/>
      <c r="P1849" s="4983"/>
      <c r="Q1849" s="4550"/>
      <c r="R1849" s="4550"/>
      <c r="S1849" s="4550"/>
      <c r="T1849" s="4550"/>
      <c r="U1849" s="4550"/>
      <c r="V1849" s="4550"/>
      <c r="W1849" s="4550"/>
      <c r="X1849" s="4550"/>
      <c r="Y1849" s="4550"/>
      <c r="Z1849" s="4550"/>
      <c r="AA1849" s="4893"/>
      <c r="AB1849" s="4550"/>
      <c r="AC1849" s="5050"/>
      <c r="AD1849" s="5050"/>
      <c r="AE1849" s="5050"/>
      <c r="AF1849" s="4550"/>
      <c r="AG1849" s="4550"/>
    </row>
    <row r="1850" spans="1:33" s="6147" customFormat="1" ht="27.95" customHeight="1">
      <c r="A1850" s="7916"/>
      <c r="B1850" s="4550"/>
      <c r="C1850" s="4981"/>
      <c r="D1850" s="4981"/>
      <c r="E1850" s="4981"/>
      <c r="F1850" s="6572"/>
      <c r="G1850" s="4550"/>
      <c r="H1850" s="7963"/>
      <c r="I1850" s="4550"/>
      <c r="J1850" s="4550"/>
      <c r="K1850" s="4550"/>
      <c r="L1850" s="4550"/>
      <c r="M1850" s="7031"/>
      <c r="N1850" s="4550"/>
      <c r="O1850" s="4983"/>
      <c r="P1850" s="4983"/>
      <c r="Q1850" s="4550"/>
      <c r="R1850" s="4550"/>
      <c r="S1850" s="4550"/>
      <c r="T1850" s="4550"/>
      <c r="U1850" s="4550"/>
      <c r="V1850" s="4550"/>
      <c r="W1850" s="4550"/>
      <c r="X1850" s="4550"/>
      <c r="Y1850" s="4550"/>
      <c r="Z1850" s="4550"/>
      <c r="AA1850" s="4893"/>
      <c r="AB1850" s="4550"/>
      <c r="AC1850" s="5050"/>
      <c r="AD1850" s="5050"/>
      <c r="AE1850" s="5050"/>
      <c r="AF1850" s="4550"/>
      <c r="AG1850" s="4550"/>
    </row>
    <row r="1851" spans="1:33" s="6147" customFormat="1" ht="27.95" customHeight="1">
      <c r="A1851" s="7916"/>
      <c r="B1851" s="4550"/>
      <c r="C1851" s="4981"/>
      <c r="D1851" s="4981"/>
      <c r="E1851" s="4981"/>
      <c r="F1851" s="6572"/>
      <c r="G1851" s="4550"/>
      <c r="H1851" s="7963"/>
      <c r="I1851" s="4550"/>
      <c r="J1851" s="4550"/>
      <c r="K1851" s="4550"/>
      <c r="L1851" s="4550"/>
      <c r="M1851" s="4550"/>
      <c r="N1851" s="4550"/>
      <c r="O1851" s="4983"/>
      <c r="P1851" s="4983"/>
      <c r="Q1851" s="4550"/>
      <c r="R1851" s="4550"/>
      <c r="S1851" s="4550"/>
      <c r="T1851" s="4550"/>
      <c r="U1851" s="4550"/>
      <c r="V1851" s="4550"/>
      <c r="W1851" s="4550"/>
      <c r="X1851" s="4550"/>
      <c r="Y1851" s="4550"/>
      <c r="Z1851" s="4550"/>
      <c r="AA1851" s="4893"/>
      <c r="AB1851" s="4550"/>
      <c r="AC1851" s="5050"/>
      <c r="AD1851" s="5050"/>
      <c r="AE1851" s="5050"/>
      <c r="AF1851" s="4550"/>
      <c r="AG1851" s="4550"/>
    </row>
    <row r="1852" spans="1:33" s="6147" customFormat="1" ht="27.95" customHeight="1">
      <c r="A1852" s="7916"/>
      <c r="B1852" s="4550"/>
      <c r="C1852" s="4981"/>
      <c r="D1852" s="4981"/>
      <c r="E1852" s="4981"/>
      <c r="F1852" s="6572"/>
      <c r="G1852" s="4550"/>
      <c r="H1852" s="7963"/>
      <c r="I1852" s="4550"/>
      <c r="J1852" s="4550"/>
      <c r="K1852" s="4550"/>
      <c r="L1852" s="4550"/>
      <c r="M1852" s="4550"/>
      <c r="N1852" s="4550"/>
      <c r="O1852" s="4983"/>
      <c r="P1852" s="4983"/>
      <c r="Q1852" s="4550"/>
      <c r="R1852" s="4550"/>
      <c r="S1852" s="4550"/>
      <c r="T1852" s="4550"/>
      <c r="U1852" s="4550"/>
      <c r="V1852" s="4550"/>
      <c r="W1852" s="4550"/>
      <c r="X1852" s="4550"/>
      <c r="Y1852" s="4550"/>
      <c r="Z1852" s="4550"/>
      <c r="AA1852" s="4893"/>
      <c r="AB1852" s="4550"/>
      <c r="AC1852" s="5050"/>
      <c r="AD1852" s="5050"/>
      <c r="AE1852" s="5050"/>
      <c r="AF1852" s="4550"/>
      <c r="AG1852" s="4550"/>
    </row>
    <row r="1853" spans="1:33" s="6147" customFormat="1" ht="27.95" customHeight="1">
      <c r="A1853" s="7901"/>
      <c r="B1853" s="4550"/>
      <c r="C1853" s="4981"/>
      <c r="D1853" s="4981"/>
      <c r="E1853" s="4981"/>
      <c r="F1853" s="6572"/>
      <c r="G1853" s="4550"/>
      <c r="H1853" s="7963"/>
      <c r="I1853" s="4550"/>
      <c r="J1853" s="4550"/>
      <c r="K1853" s="4550"/>
      <c r="L1853" s="4550"/>
      <c r="M1853" s="4550"/>
      <c r="N1853" s="4550"/>
      <c r="O1853" s="4983"/>
      <c r="P1853" s="4983"/>
      <c r="Q1853" s="4550"/>
      <c r="R1853" s="4550"/>
      <c r="S1853" s="4550"/>
      <c r="T1853" s="4550"/>
      <c r="U1853" s="4550"/>
      <c r="V1853" s="4550"/>
      <c r="W1853" s="4550"/>
      <c r="X1853" s="4550"/>
      <c r="Y1853" s="4550"/>
      <c r="Z1853" s="4550"/>
      <c r="AA1853" s="4893"/>
      <c r="AB1853" s="4550"/>
      <c r="AC1853" s="5050"/>
      <c r="AD1853" s="5050"/>
      <c r="AE1853" s="5050"/>
      <c r="AF1853" s="4550"/>
      <c r="AG1853" s="4550"/>
    </row>
    <row r="1854" spans="1:33" s="6147" customFormat="1" ht="27.95" customHeight="1">
      <c r="A1854" s="7916"/>
      <c r="B1854" s="7317"/>
      <c r="C1854" s="4981"/>
      <c r="D1854" s="4981"/>
      <c r="E1854" s="4981"/>
      <c r="F1854" s="6572"/>
      <c r="G1854" s="4550"/>
      <c r="H1854" s="7963"/>
      <c r="I1854" s="4550"/>
      <c r="J1854" s="7317"/>
      <c r="K1854" s="4550"/>
      <c r="L1854" s="4550"/>
      <c r="M1854" s="4550"/>
      <c r="N1854" s="4550"/>
      <c r="O1854" s="4983"/>
      <c r="P1854" s="4983"/>
      <c r="Q1854" s="4550"/>
      <c r="R1854" s="4550"/>
      <c r="S1854" s="4550"/>
      <c r="T1854" s="4550"/>
      <c r="U1854" s="4550"/>
      <c r="V1854" s="4550"/>
      <c r="W1854" s="4550"/>
      <c r="X1854" s="4550"/>
      <c r="Y1854" s="4550"/>
      <c r="Z1854" s="4550"/>
      <c r="AA1854" s="4893"/>
      <c r="AB1854" s="4550"/>
      <c r="AC1854" s="5050"/>
      <c r="AD1854" s="5050"/>
      <c r="AE1854" s="5050"/>
      <c r="AF1854" s="4550"/>
      <c r="AG1854" s="4550"/>
    </row>
    <row r="1855" spans="1:33" s="6147" customFormat="1" ht="27.95" customHeight="1">
      <c r="A1855" s="7220"/>
      <c r="B1855" s="4550"/>
      <c r="C1855" s="4981"/>
      <c r="D1855" s="4981"/>
      <c r="E1855" s="4981"/>
      <c r="F1855" s="6572"/>
      <c r="G1855" s="4550"/>
      <c r="H1855" s="7964"/>
      <c r="I1855" s="4550"/>
      <c r="J1855" s="4550"/>
      <c r="K1855" s="4550"/>
      <c r="L1855" s="4550"/>
      <c r="M1855" s="4550"/>
      <c r="N1855" s="4550"/>
      <c r="O1855" s="4983"/>
      <c r="P1855" s="4983"/>
      <c r="Q1855" s="4550"/>
      <c r="R1855" s="4550"/>
      <c r="S1855" s="4550"/>
      <c r="T1855" s="4550"/>
      <c r="U1855" s="4550"/>
      <c r="V1855" s="4550"/>
      <c r="W1855" s="4550"/>
      <c r="X1855" s="4550"/>
      <c r="Y1855" s="4550"/>
      <c r="Z1855" s="4550"/>
      <c r="AA1855" s="4893"/>
      <c r="AB1855" s="4550"/>
      <c r="AC1855" s="5050"/>
      <c r="AD1855" s="5050"/>
      <c r="AE1855" s="5050"/>
      <c r="AF1855" s="4550"/>
      <c r="AG1855" s="4550"/>
    </row>
    <row r="1856" spans="1:33" s="6147" customFormat="1" ht="27.95" customHeight="1">
      <c r="A1856" s="7220"/>
      <c r="B1856" s="9847"/>
      <c r="C1856" s="11486"/>
      <c r="D1856" s="11486"/>
      <c r="E1856" s="11486"/>
      <c r="F1856" s="11512"/>
      <c r="G1856" s="9847"/>
      <c r="H1856" s="12419"/>
      <c r="I1856" s="4550"/>
      <c r="J1856" s="9847"/>
      <c r="K1856" s="9847"/>
      <c r="L1856" s="4550"/>
      <c r="M1856" s="12206"/>
      <c r="N1856" s="4550"/>
      <c r="O1856" s="4983"/>
      <c r="P1856" s="4983"/>
      <c r="Q1856" s="9847"/>
      <c r="R1856" s="4550"/>
      <c r="S1856" s="4550"/>
      <c r="T1856" s="4550"/>
      <c r="U1856" s="4550"/>
      <c r="V1856" s="9847"/>
      <c r="W1856" s="4550"/>
      <c r="X1856" s="9847"/>
      <c r="Y1856" s="4550"/>
      <c r="Z1856" s="4550"/>
      <c r="AA1856" s="11707"/>
      <c r="AB1856" s="4550"/>
      <c r="AC1856" s="11492"/>
      <c r="AD1856" s="5050"/>
      <c r="AE1856" s="11492"/>
      <c r="AF1856" s="4550"/>
      <c r="AG1856" s="4550"/>
    </row>
    <row r="1857" spans="1:33" s="6147" customFormat="1" ht="27.95" customHeight="1">
      <c r="A1857" s="7220"/>
      <c r="B1857" s="11647"/>
      <c r="C1857" s="11487"/>
      <c r="D1857" s="11487"/>
      <c r="E1857" s="11487"/>
      <c r="F1857" s="11514"/>
      <c r="G1857" s="11647"/>
      <c r="H1857" s="12421"/>
      <c r="I1857" s="4550"/>
      <c r="J1857" s="11647"/>
      <c r="K1857" s="11647"/>
      <c r="L1857" s="4550"/>
      <c r="M1857" s="11647"/>
      <c r="N1857" s="4550"/>
      <c r="O1857" s="4983"/>
      <c r="P1857" s="4983"/>
      <c r="Q1857" s="11647"/>
      <c r="R1857" s="4550"/>
      <c r="S1857" s="4550"/>
      <c r="T1857" s="4550"/>
      <c r="U1857" s="4550"/>
      <c r="V1857" s="11647"/>
      <c r="W1857" s="4550"/>
      <c r="X1857" s="11647"/>
      <c r="Y1857" s="4550"/>
      <c r="Z1857" s="4550"/>
      <c r="AA1857" s="11708"/>
      <c r="AB1857" s="4550"/>
      <c r="AC1857" s="11493"/>
      <c r="AD1857" s="5050"/>
      <c r="AE1857" s="11493"/>
      <c r="AF1857" s="4550"/>
      <c r="AG1857" s="4550"/>
    </row>
    <row r="1858" spans="1:33" s="6147" customFormat="1" ht="27.95" customHeight="1">
      <c r="A1858" s="7220"/>
      <c r="B1858" s="9847"/>
      <c r="C1858" s="11486"/>
      <c r="D1858" s="11486"/>
      <c r="E1858" s="11486"/>
      <c r="F1858" s="11512"/>
      <c r="G1858" s="9847"/>
      <c r="H1858" s="12419"/>
      <c r="I1858" s="4550"/>
      <c r="J1858" s="9847"/>
      <c r="K1858" s="9847"/>
      <c r="L1858" s="4550"/>
      <c r="M1858" s="12206"/>
      <c r="N1858" s="4550"/>
      <c r="O1858" s="4983"/>
      <c r="P1858" s="4983"/>
      <c r="Q1858" s="9847"/>
      <c r="R1858" s="4550"/>
      <c r="S1858" s="4550"/>
      <c r="T1858" s="4550"/>
      <c r="U1858" s="4550"/>
      <c r="V1858" s="9847"/>
      <c r="W1858" s="4550"/>
      <c r="X1858" s="9847"/>
      <c r="Y1858" s="4550"/>
      <c r="Z1858" s="4550"/>
      <c r="AA1858" s="11707"/>
      <c r="AB1858" s="4550"/>
      <c r="AC1858" s="11492"/>
      <c r="AD1858" s="5050"/>
      <c r="AE1858" s="11492"/>
      <c r="AF1858" s="4550"/>
      <c r="AG1858" s="4550"/>
    </row>
    <row r="1859" spans="1:33" s="6147" customFormat="1" ht="27.95" customHeight="1">
      <c r="A1859" s="7220"/>
      <c r="B1859" s="11687"/>
      <c r="C1859" s="12340"/>
      <c r="D1859" s="12340"/>
      <c r="E1859" s="12340"/>
      <c r="F1859" s="11513"/>
      <c r="G1859" s="11687"/>
      <c r="H1859" s="12420"/>
      <c r="I1859" s="4550"/>
      <c r="J1859" s="11687"/>
      <c r="K1859" s="11687"/>
      <c r="L1859" s="4550"/>
      <c r="M1859" s="11687"/>
      <c r="N1859" s="4550"/>
      <c r="O1859" s="4983"/>
      <c r="P1859" s="4983"/>
      <c r="Q1859" s="11687"/>
      <c r="R1859" s="4550"/>
      <c r="S1859" s="4550"/>
      <c r="T1859" s="4550"/>
      <c r="U1859" s="4550"/>
      <c r="V1859" s="11687"/>
      <c r="W1859" s="4550"/>
      <c r="X1859" s="11687"/>
      <c r="Y1859" s="4550"/>
      <c r="Z1859" s="4550"/>
      <c r="AA1859" s="12334"/>
      <c r="AB1859" s="4550"/>
      <c r="AC1859" s="11578"/>
      <c r="AD1859" s="5050"/>
      <c r="AE1859" s="11578"/>
      <c r="AF1859" s="4550"/>
      <c r="AG1859" s="4550"/>
    </row>
    <row r="1860" spans="1:33" s="6147" customFormat="1" ht="27.95" customHeight="1">
      <c r="A1860" s="7220"/>
      <c r="B1860" s="11647"/>
      <c r="C1860" s="11487"/>
      <c r="D1860" s="11487"/>
      <c r="E1860" s="11487"/>
      <c r="F1860" s="11514"/>
      <c r="G1860" s="11647"/>
      <c r="H1860" s="12421"/>
      <c r="I1860" s="4550"/>
      <c r="J1860" s="11647"/>
      <c r="K1860" s="11647"/>
      <c r="L1860" s="4550"/>
      <c r="M1860" s="11647"/>
      <c r="N1860" s="4550"/>
      <c r="O1860" s="4983"/>
      <c r="P1860" s="4983"/>
      <c r="Q1860" s="11647"/>
      <c r="R1860" s="4550"/>
      <c r="S1860" s="4550"/>
      <c r="T1860" s="4550"/>
      <c r="U1860" s="4550"/>
      <c r="V1860" s="11647"/>
      <c r="W1860" s="4550"/>
      <c r="X1860" s="11647"/>
      <c r="Y1860" s="4550"/>
      <c r="Z1860" s="4550"/>
      <c r="AA1860" s="11708"/>
      <c r="AB1860" s="4550"/>
      <c r="AC1860" s="11493"/>
      <c r="AD1860" s="5050"/>
      <c r="AE1860" s="11493"/>
      <c r="AF1860" s="4550"/>
      <c r="AG1860" s="4550"/>
    </row>
    <row r="1861" spans="1:33" s="6147" customFormat="1" ht="27.95" customHeight="1">
      <c r="A1861" s="7220"/>
      <c r="B1861" s="9847"/>
      <c r="C1861" s="11486"/>
      <c r="D1861" s="11486"/>
      <c r="E1861" s="11486"/>
      <c r="F1861" s="11512"/>
      <c r="G1861" s="9847"/>
      <c r="H1861" s="12419"/>
      <c r="I1861" s="4550"/>
      <c r="J1861" s="9847"/>
      <c r="K1861" s="9847"/>
      <c r="L1861" s="4550"/>
      <c r="M1861" s="12206"/>
      <c r="N1861" s="4550"/>
      <c r="O1861" s="4983"/>
      <c r="P1861" s="4983"/>
      <c r="Q1861" s="9847"/>
      <c r="R1861" s="4550"/>
      <c r="S1861" s="4550"/>
      <c r="T1861" s="4550"/>
      <c r="U1861" s="4550"/>
      <c r="V1861" s="9847"/>
      <c r="W1861" s="4550"/>
      <c r="X1861" s="9847"/>
      <c r="Y1861" s="4550"/>
      <c r="Z1861" s="4550"/>
      <c r="AA1861" s="11707"/>
      <c r="AB1861" s="4550"/>
      <c r="AC1861" s="11492"/>
      <c r="AD1861" s="5050"/>
      <c r="AE1861" s="11492"/>
      <c r="AF1861" s="4550"/>
      <c r="AG1861" s="4550"/>
    </row>
    <row r="1862" spans="1:33" s="6147" customFormat="1" ht="27.95" customHeight="1">
      <c r="A1862" s="7220"/>
      <c r="B1862" s="11687"/>
      <c r="C1862" s="12340"/>
      <c r="D1862" s="12340"/>
      <c r="E1862" s="12340"/>
      <c r="F1862" s="11513"/>
      <c r="G1862" s="11687"/>
      <c r="H1862" s="12420"/>
      <c r="I1862" s="4550"/>
      <c r="J1862" s="11687"/>
      <c r="K1862" s="11687"/>
      <c r="L1862" s="4550"/>
      <c r="M1862" s="11687"/>
      <c r="N1862" s="4550"/>
      <c r="O1862" s="4983"/>
      <c r="P1862" s="4983"/>
      <c r="Q1862" s="11687"/>
      <c r="R1862" s="4550"/>
      <c r="S1862" s="4550"/>
      <c r="T1862" s="4550"/>
      <c r="U1862" s="4550"/>
      <c r="V1862" s="11687"/>
      <c r="W1862" s="4550"/>
      <c r="X1862" s="11687"/>
      <c r="Y1862" s="4550"/>
      <c r="Z1862" s="4550"/>
      <c r="AA1862" s="12334"/>
      <c r="AB1862" s="4550"/>
      <c r="AC1862" s="11578"/>
      <c r="AD1862" s="5050"/>
      <c r="AE1862" s="11578"/>
      <c r="AF1862" s="4550"/>
      <c r="AG1862" s="4550"/>
    </row>
    <row r="1863" spans="1:33" s="6147" customFormat="1" ht="27.95" customHeight="1">
      <c r="A1863" s="7220"/>
      <c r="B1863" s="11647"/>
      <c r="C1863" s="11487"/>
      <c r="D1863" s="11487"/>
      <c r="E1863" s="11487"/>
      <c r="F1863" s="11514"/>
      <c r="G1863" s="11647"/>
      <c r="H1863" s="12421"/>
      <c r="I1863" s="4550"/>
      <c r="J1863" s="11647"/>
      <c r="K1863" s="11647"/>
      <c r="L1863" s="4550"/>
      <c r="M1863" s="11647"/>
      <c r="N1863" s="4550"/>
      <c r="O1863" s="4983"/>
      <c r="P1863" s="4983"/>
      <c r="Q1863" s="11647"/>
      <c r="R1863" s="4550"/>
      <c r="S1863" s="4550"/>
      <c r="T1863" s="4550"/>
      <c r="U1863" s="4550"/>
      <c r="V1863" s="11647"/>
      <c r="W1863" s="4550"/>
      <c r="X1863" s="11647"/>
      <c r="Y1863" s="4550"/>
      <c r="Z1863" s="4550"/>
      <c r="AA1863" s="11708"/>
      <c r="AB1863" s="4550"/>
      <c r="AC1863" s="11493"/>
      <c r="AD1863" s="5050"/>
      <c r="AE1863" s="11493"/>
      <c r="AF1863" s="4550"/>
      <c r="AG1863" s="4550"/>
    </row>
    <row r="1864" spans="1:33" s="6147" customFormat="1" ht="27.95" customHeight="1">
      <c r="A1864" s="7220"/>
      <c r="B1864" s="9847"/>
      <c r="C1864" s="11486"/>
      <c r="D1864" s="11486"/>
      <c r="E1864" s="11486"/>
      <c r="F1864" s="11512"/>
      <c r="G1864" s="9847"/>
      <c r="H1864" s="12419"/>
      <c r="I1864" s="4550"/>
      <c r="J1864" s="9847"/>
      <c r="K1864" s="9847"/>
      <c r="L1864" s="4550"/>
      <c r="M1864" s="12206"/>
      <c r="N1864" s="4550"/>
      <c r="O1864" s="4983"/>
      <c r="P1864" s="4983"/>
      <c r="Q1864" s="9847"/>
      <c r="R1864" s="4550"/>
      <c r="S1864" s="4550"/>
      <c r="T1864" s="4550"/>
      <c r="U1864" s="4550"/>
      <c r="V1864" s="4550"/>
      <c r="W1864" s="4550"/>
      <c r="X1864" s="4550"/>
      <c r="Y1864" s="4550"/>
      <c r="Z1864" s="4550"/>
      <c r="AA1864" s="11707"/>
      <c r="AB1864" s="4550"/>
      <c r="AC1864" s="11492"/>
      <c r="AD1864" s="5050"/>
      <c r="AE1864" s="11492"/>
      <c r="AF1864" s="4550"/>
      <c r="AG1864" s="4550"/>
    </row>
    <row r="1865" spans="1:33" s="6147" customFormat="1" ht="27.95" customHeight="1">
      <c r="A1865" s="7220"/>
      <c r="B1865" s="11687"/>
      <c r="C1865" s="12340"/>
      <c r="D1865" s="12340"/>
      <c r="E1865" s="12340"/>
      <c r="F1865" s="11513"/>
      <c r="G1865" s="11687"/>
      <c r="H1865" s="12420"/>
      <c r="I1865" s="4550"/>
      <c r="J1865" s="11687"/>
      <c r="K1865" s="11687"/>
      <c r="L1865" s="4550"/>
      <c r="M1865" s="11687"/>
      <c r="N1865" s="4550"/>
      <c r="O1865" s="4983"/>
      <c r="P1865" s="4983"/>
      <c r="Q1865" s="11687"/>
      <c r="R1865" s="4550"/>
      <c r="S1865" s="4550"/>
      <c r="T1865" s="4550"/>
      <c r="U1865" s="4550"/>
      <c r="V1865" s="4550"/>
      <c r="W1865" s="4550"/>
      <c r="X1865" s="4550"/>
      <c r="Y1865" s="4550"/>
      <c r="Z1865" s="4550"/>
      <c r="AA1865" s="12334"/>
      <c r="AB1865" s="4550"/>
      <c r="AC1865" s="11578"/>
      <c r="AD1865" s="5050"/>
      <c r="AE1865" s="11578"/>
      <c r="AF1865" s="4550"/>
      <c r="AG1865" s="4550"/>
    </row>
    <row r="1866" spans="1:33" s="6147" customFormat="1" ht="27.95" customHeight="1">
      <c r="A1866" s="7220"/>
      <c r="B1866" s="11647"/>
      <c r="C1866" s="11487"/>
      <c r="D1866" s="11487"/>
      <c r="E1866" s="11487"/>
      <c r="F1866" s="11514"/>
      <c r="G1866" s="11647"/>
      <c r="H1866" s="12421"/>
      <c r="I1866" s="4550"/>
      <c r="J1866" s="11647"/>
      <c r="K1866" s="11647"/>
      <c r="L1866" s="4550"/>
      <c r="M1866" s="11647"/>
      <c r="N1866" s="4550"/>
      <c r="O1866" s="4983"/>
      <c r="P1866" s="4983"/>
      <c r="Q1866" s="11647"/>
      <c r="R1866" s="4550"/>
      <c r="S1866" s="4550"/>
      <c r="T1866" s="4550"/>
      <c r="U1866" s="4550"/>
      <c r="V1866" s="4550"/>
      <c r="W1866" s="4550"/>
      <c r="X1866" s="4550"/>
      <c r="Y1866" s="4550"/>
      <c r="Z1866" s="4550"/>
      <c r="AA1866" s="11708"/>
      <c r="AB1866" s="4550"/>
      <c r="AC1866" s="11493"/>
      <c r="AD1866" s="5050"/>
      <c r="AE1866" s="11493"/>
      <c r="AF1866" s="4550"/>
      <c r="AG1866" s="4550"/>
    </row>
    <row r="1867" spans="1:33" s="6147" customFormat="1" ht="27.95" customHeight="1">
      <c r="A1867" s="7220"/>
      <c r="B1867" s="12410"/>
      <c r="C1867" s="12412"/>
      <c r="D1867" s="12412"/>
      <c r="E1867" s="12412"/>
      <c r="F1867" s="11598"/>
      <c r="G1867" s="12410"/>
      <c r="H1867" s="12417"/>
      <c r="I1867" s="4550"/>
      <c r="J1867" s="12410"/>
      <c r="K1867" s="12410"/>
      <c r="L1867" s="4550"/>
      <c r="M1867" s="12418"/>
      <c r="N1867" s="6452"/>
      <c r="O1867" s="4983"/>
      <c r="P1867" s="4983"/>
      <c r="Q1867" s="9847"/>
      <c r="R1867" s="4550"/>
      <c r="S1867" s="4550"/>
      <c r="T1867" s="4550"/>
      <c r="U1867" s="4550"/>
      <c r="V1867" s="9847"/>
      <c r="W1867" s="4550"/>
      <c r="X1867" s="9847"/>
      <c r="Y1867" s="4550"/>
      <c r="Z1867" s="4550"/>
      <c r="AA1867" s="11707"/>
      <c r="AB1867" s="4550"/>
      <c r="AC1867" s="11492"/>
      <c r="AD1867" s="5050"/>
      <c r="AE1867" s="11492"/>
      <c r="AF1867" s="4550"/>
      <c r="AG1867" s="4550"/>
    </row>
    <row r="1868" spans="1:33" s="6147" customFormat="1" ht="27.95" customHeight="1">
      <c r="A1868" s="7220"/>
      <c r="B1868" s="12410"/>
      <c r="C1868" s="12412"/>
      <c r="D1868" s="12412"/>
      <c r="E1868" s="12412"/>
      <c r="F1868" s="11598"/>
      <c r="G1868" s="12410"/>
      <c r="H1868" s="12417"/>
      <c r="I1868" s="4550"/>
      <c r="J1868" s="12410"/>
      <c r="K1868" s="12410"/>
      <c r="L1868" s="4550"/>
      <c r="M1868" s="12410"/>
      <c r="N1868" s="4550"/>
      <c r="O1868" s="4983"/>
      <c r="P1868" s="4983"/>
      <c r="Q1868" s="11647"/>
      <c r="R1868" s="4550"/>
      <c r="S1868" s="4550"/>
      <c r="T1868" s="4550"/>
      <c r="U1868" s="4550"/>
      <c r="V1868" s="11647"/>
      <c r="W1868" s="4550"/>
      <c r="X1868" s="11647"/>
      <c r="Y1868" s="4550"/>
      <c r="Z1868" s="4550"/>
      <c r="AA1868" s="11708"/>
      <c r="AB1868" s="4550"/>
      <c r="AC1868" s="11493"/>
      <c r="AD1868" s="5050"/>
      <c r="AE1868" s="11493"/>
      <c r="AF1868" s="4550"/>
      <c r="AG1868" s="4550"/>
    </row>
    <row r="1869" spans="1:33" s="6147" customFormat="1" ht="27.95" customHeight="1">
      <c r="A1869" s="7965"/>
      <c r="B1869" s="7052"/>
      <c r="C1869" s="7061"/>
      <c r="D1869" s="7061"/>
      <c r="E1869" s="7061"/>
      <c r="F1869" s="7048"/>
      <c r="G1869" s="7052"/>
      <c r="H1869" s="7966"/>
      <c r="I1869" s="7052"/>
      <c r="J1869" s="7052"/>
      <c r="K1869" s="7052"/>
      <c r="L1869" s="7052"/>
      <c r="M1869" s="7084"/>
      <c r="N1869" s="7052"/>
      <c r="O1869" s="7967"/>
      <c r="P1869" s="7967"/>
      <c r="Q1869" s="7052"/>
      <c r="R1869" s="7052"/>
      <c r="S1869" s="7052"/>
      <c r="T1869" s="7052"/>
      <c r="U1869" s="7052"/>
      <c r="V1869" s="7968"/>
      <c r="W1869" s="7052"/>
      <c r="X1869" s="7968"/>
      <c r="Y1869" s="7052"/>
      <c r="Z1869" s="7052"/>
      <c r="AA1869" s="7055"/>
      <c r="AB1869" s="7052"/>
      <c r="AC1869" s="7050"/>
      <c r="AD1869" s="7050"/>
      <c r="AE1869" s="7050"/>
      <c r="AF1869" s="7052"/>
      <c r="AG1869" s="7052"/>
    </row>
    <row r="1870" spans="1:33" s="6147" customFormat="1" ht="27.95" customHeight="1">
      <c r="A1870" s="7969"/>
      <c r="B1870" s="4550"/>
      <c r="C1870" s="4981"/>
      <c r="D1870" s="4981"/>
      <c r="E1870" s="4981"/>
      <c r="F1870" s="7048"/>
      <c r="G1870" s="4550"/>
      <c r="H1870" s="7970"/>
      <c r="I1870" s="4550"/>
      <c r="J1870" s="7969"/>
      <c r="K1870" s="7969"/>
      <c r="L1870" s="7965"/>
      <c r="M1870" s="7031"/>
      <c r="N1870" s="4550"/>
      <c r="O1870" s="4983"/>
      <c r="P1870" s="4983"/>
      <c r="Q1870" s="7969"/>
      <c r="R1870" s="4550"/>
      <c r="S1870" s="4550"/>
      <c r="T1870" s="4550"/>
      <c r="U1870" s="4550"/>
      <c r="V1870" s="7968"/>
      <c r="W1870" s="4550"/>
      <c r="X1870" s="7968"/>
      <c r="Y1870" s="4550"/>
      <c r="Z1870" s="4550"/>
      <c r="AA1870" s="4893"/>
      <c r="AB1870" s="4550"/>
      <c r="AC1870" s="5050"/>
      <c r="AD1870" s="5050"/>
      <c r="AE1870" s="5050"/>
      <c r="AF1870" s="4550"/>
      <c r="AG1870" s="4550"/>
    </row>
    <row r="1871" spans="1:33" s="6147" customFormat="1" ht="27.95" customHeight="1">
      <c r="A1871" s="7969"/>
      <c r="B1871" s="7969"/>
      <c r="C1871" s="4981"/>
      <c r="D1871" s="4981"/>
      <c r="E1871" s="4981"/>
      <c r="F1871" s="7048"/>
      <c r="G1871" s="4550"/>
      <c r="H1871" s="7970"/>
      <c r="I1871" s="4550"/>
      <c r="J1871" s="7969"/>
      <c r="K1871" s="7969"/>
      <c r="L1871" s="7971"/>
      <c r="M1871" s="4550"/>
      <c r="N1871" s="4550"/>
      <c r="O1871" s="4983"/>
      <c r="P1871" s="4983"/>
      <c r="Q1871" s="7969"/>
      <c r="R1871" s="4550"/>
      <c r="S1871" s="4550"/>
      <c r="T1871" s="4550"/>
      <c r="U1871" s="4550"/>
      <c r="V1871" s="4550"/>
      <c r="W1871" s="4550"/>
      <c r="X1871" s="4550"/>
      <c r="Y1871" s="4550"/>
      <c r="Z1871" s="4550"/>
      <c r="AA1871" s="4893"/>
      <c r="AB1871" s="4550"/>
      <c r="AC1871" s="5050"/>
      <c r="AD1871" s="5050"/>
      <c r="AE1871" s="5050"/>
      <c r="AF1871" s="4550"/>
      <c r="AG1871" s="4550"/>
    </row>
    <row r="1872" spans="1:33" s="6147" customFormat="1" ht="27.95" customHeight="1">
      <c r="A1872" s="7972"/>
      <c r="B1872" s="12414"/>
      <c r="C1872" s="11486"/>
      <c r="D1872" s="11486"/>
      <c r="E1872" s="11486"/>
      <c r="F1872" s="11512"/>
      <c r="G1872" s="9847"/>
      <c r="H1872" s="7970"/>
      <c r="I1872" s="12414"/>
      <c r="J1872" s="12414"/>
      <c r="K1872" s="12414"/>
      <c r="L1872" s="7972"/>
      <c r="M1872" s="12206"/>
      <c r="N1872" s="6452"/>
      <c r="O1872" s="4983"/>
      <c r="P1872" s="4983"/>
      <c r="Q1872" s="12414"/>
      <c r="R1872" s="4550"/>
      <c r="S1872" s="4550"/>
      <c r="T1872" s="4550"/>
      <c r="U1872" s="4550"/>
      <c r="V1872" s="9847"/>
      <c r="W1872" s="4550"/>
      <c r="X1872" s="9847"/>
      <c r="Y1872" s="4550"/>
      <c r="Z1872" s="4550"/>
      <c r="AA1872" s="11707"/>
      <c r="AB1872" s="4550"/>
      <c r="AC1872" s="11492"/>
      <c r="AD1872" s="5050"/>
      <c r="AE1872" s="11492"/>
      <c r="AF1872" s="4550"/>
      <c r="AG1872" s="4550"/>
    </row>
    <row r="1873" spans="1:33" s="6147" customFormat="1" ht="27.95" customHeight="1">
      <c r="A1873" s="7973"/>
      <c r="B1873" s="12415"/>
      <c r="C1873" s="12340"/>
      <c r="D1873" s="12340"/>
      <c r="E1873" s="12340"/>
      <c r="F1873" s="11513"/>
      <c r="G1873" s="11687"/>
      <c r="H1873" s="7970"/>
      <c r="I1873" s="12415"/>
      <c r="J1873" s="12415"/>
      <c r="K1873" s="12415"/>
      <c r="L1873" s="7973"/>
      <c r="M1873" s="12350"/>
      <c r="N1873" s="6452"/>
      <c r="O1873" s="4983"/>
      <c r="P1873" s="4983"/>
      <c r="Q1873" s="12415"/>
      <c r="R1873" s="4550"/>
      <c r="S1873" s="4550"/>
      <c r="T1873" s="4550"/>
      <c r="U1873" s="4550"/>
      <c r="V1873" s="11687"/>
      <c r="W1873" s="4550"/>
      <c r="X1873" s="11687"/>
      <c r="Y1873" s="4550"/>
      <c r="Z1873" s="4550"/>
      <c r="AA1873" s="12334"/>
      <c r="AB1873" s="4550"/>
      <c r="AC1873" s="11578"/>
      <c r="AD1873" s="5050"/>
      <c r="AE1873" s="11578"/>
      <c r="AF1873" s="4550"/>
      <c r="AG1873" s="4550"/>
    </row>
    <row r="1874" spans="1:33" s="6147" customFormat="1" ht="27.95" customHeight="1">
      <c r="A1874" s="7969"/>
      <c r="B1874" s="12416"/>
      <c r="C1874" s="11487"/>
      <c r="D1874" s="11487"/>
      <c r="E1874" s="11487"/>
      <c r="F1874" s="11514"/>
      <c r="G1874" s="11647"/>
      <c r="H1874" s="7970"/>
      <c r="I1874" s="12416"/>
      <c r="J1874" s="12416"/>
      <c r="K1874" s="12416"/>
      <c r="L1874" s="7574"/>
      <c r="M1874" s="11647"/>
      <c r="N1874" s="4550"/>
      <c r="O1874" s="4983"/>
      <c r="P1874" s="4983"/>
      <c r="Q1874" s="11647"/>
      <c r="R1874" s="4550"/>
      <c r="S1874" s="4550"/>
      <c r="T1874" s="4550"/>
      <c r="U1874" s="4550"/>
      <c r="V1874" s="11647"/>
      <c r="W1874" s="4550"/>
      <c r="X1874" s="11647"/>
      <c r="Y1874" s="4550"/>
      <c r="Z1874" s="4550"/>
      <c r="AA1874" s="11708"/>
      <c r="AB1874" s="4550"/>
      <c r="AC1874" s="11493"/>
      <c r="AD1874" s="5050"/>
      <c r="AE1874" s="11493"/>
      <c r="AF1874" s="4550"/>
      <c r="AG1874" s="4550"/>
    </row>
    <row r="1875" spans="1:33" s="6147" customFormat="1" ht="27.95" customHeight="1">
      <c r="A1875" s="7960"/>
      <c r="B1875" s="4550"/>
      <c r="C1875" s="4981"/>
      <c r="D1875" s="4981"/>
      <c r="E1875" s="4981"/>
      <c r="F1875" s="7048"/>
      <c r="G1875" s="4550"/>
      <c r="H1875" s="7970"/>
      <c r="I1875" s="4550"/>
      <c r="J1875" s="4550"/>
      <c r="K1875" s="4550"/>
      <c r="L1875" s="4550"/>
      <c r="M1875" s="4550"/>
      <c r="N1875" s="4550"/>
      <c r="O1875" s="4983"/>
      <c r="P1875" s="4983"/>
      <c r="Q1875" s="4550"/>
      <c r="R1875" s="4550"/>
      <c r="S1875" s="4550"/>
      <c r="T1875" s="4550"/>
      <c r="U1875" s="4550"/>
      <c r="V1875" s="4550"/>
      <c r="W1875" s="4550"/>
      <c r="X1875" s="4550"/>
      <c r="Y1875" s="4550"/>
      <c r="Z1875" s="4550"/>
      <c r="AA1875" s="4893"/>
      <c r="AB1875" s="4550"/>
      <c r="AC1875" s="5050"/>
      <c r="AD1875" s="5050"/>
      <c r="AE1875" s="5050"/>
      <c r="AF1875" s="4550"/>
      <c r="AG1875" s="4550"/>
    </row>
    <row r="1876" spans="1:33" s="6147" customFormat="1" ht="27.95" customHeight="1">
      <c r="A1876" s="7960"/>
      <c r="B1876" s="7960"/>
      <c r="C1876" s="4981"/>
      <c r="D1876" s="4981"/>
      <c r="E1876" s="4981"/>
      <c r="F1876" s="7048"/>
      <c r="G1876" s="4550"/>
      <c r="H1876" s="7974"/>
      <c r="I1876" s="4550"/>
      <c r="J1876" s="7960"/>
      <c r="K1876" s="7960"/>
      <c r="L1876" s="7960"/>
      <c r="M1876" s="7031"/>
      <c r="N1876" s="4550"/>
      <c r="O1876" s="4983"/>
      <c r="P1876" s="4983"/>
      <c r="Q1876" s="7960"/>
      <c r="R1876" s="4550"/>
      <c r="S1876" s="4550"/>
      <c r="T1876" s="4550"/>
      <c r="U1876" s="4550"/>
      <c r="V1876" s="4550"/>
      <c r="W1876" s="4550"/>
      <c r="X1876" s="4550"/>
      <c r="Y1876" s="4550"/>
      <c r="Z1876" s="4550"/>
      <c r="AA1876" s="4893"/>
      <c r="AB1876" s="4550"/>
      <c r="AC1876" s="5050"/>
      <c r="AD1876" s="5050"/>
      <c r="AE1876" s="5050"/>
      <c r="AF1876" s="4550"/>
      <c r="AG1876" s="4550"/>
    </row>
    <row r="1877" spans="1:33" s="6147" customFormat="1" ht="27.95" customHeight="1">
      <c r="A1877" s="7960"/>
      <c r="B1877" s="7960"/>
      <c r="C1877" s="4981"/>
      <c r="D1877" s="4981"/>
      <c r="E1877" s="4981"/>
      <c r="F1877" s="7048"/>
      <c r="G1877" s="4550"/>
      <c r="H1877" s="7974"/>
      <c r="I1877" s="7960"/>
      <c r="J1877" s="7960"/>
      <c r="K1877" s="7960"/>
      <c r="L1877" s="7960"/>
      <c r="M1877" s="4550"/>
      <c r="N1877" s="4550"/>
      <c r="O1877" s="4983"/>
      <c r="P1877" s="4983"/>
      <c r="Q1877" s="7960"/>
      <c r="R1877" s="4550"/>
      <c r="S1877" s="4550"/>
      <c r="T1877" s="4550"/>
      <c r="U1877" s="4550"/>
      <c r="V1877" s="4550"/>
      <c r="W1877" s="4550"/>
      <c r="X1877" s="4550"/>
      <c r="Y1877" s="4550"/>
      <c r="Z1877" s="4550"/>
      <c r="AA1877" s="4893"/>
      <c r="AB1877" s="4550"/>
      <c r="AC1877" s="5050"/>
      <c r="AD1877" s="5050"/>
      <c r="AE1877" s="5050"/>
      <c r="AF1877" s="4550"/>
      <c r="AG1877" s="4550"/>
    </row>
    <row r="1878" spans="1:33" s="6147" customFormat="1" ht="27.95" customHeight="1">
      <c r="A1878" s="7960"/>
      <c r="B1878" s="7960"/>
      <c r="C1878" s="4981"/>
      <c r="D1878" s="4981"/>
      <c r="E1878" s="4981"/>
      <c r="F1878" s="7048"/>
      <c r="G1878" s="4550"/>
      <c r="H1878" s="7970"/>
      <c r="I1878" s="7960"/>
      <c r="J1878" s="7960"/>
      <c r="K1878" s="7960"/>
      <c r="L1878" s="7960"/>
      <c r="M1878" s="4550"/>
      <c r="N1878" s="4550"/>
      <c r="O1878" s="4983"/>
      <c r="P1878" s="4983"/>
      <c r="Q1878" s="7960"/>
      <c r="R1878" s="4550"/>
      <c r="S1878" s="4550"/>
      <c r="T1878" s="4550"/>
      <c r="U1878" s="4550"/>
      <c r="V1878" s="4550"/>
      <c r="W1878" s="4550"/>
      <c r="X1878" s="4550"/>
      <c r="Y1878" s="4550"/>
      <c r="Z1878" s="4550"/>
      <c r="AA1878" s="4893"/>
      <c r="AB1878" s="4550"/>
      <c r="AC1878" s="5050"/>
      <c r="AD1878" s="5050"/>
      <c r="AE1878" s="5050"/>
      <c r="AF1878" s="4550"/>
      <c r="AG1878" s="4550"/>
    </row>
    <row r="1879" spans="1:33" s="6147" customFormat="1" ht="27.95" customHeight="1">
      <c r="A1879" s="7960"/>
      <c r="B1879" s="7960"/>
      <c r="C1879" s="4981"/>
      <c r="D1879" s="4981"/>
      <c r="E1879" s="4981"/>
      <c r="F1879" s="7048"/>
      <c r="G1879" s="4550"/>
      <c r="H1879" s="7974"/>
      <c r="I1879" s="7960"/>
      <c r="J1879" s="7960"/>
      <c r="K1879" s="7960"/>
      <c r="L1879" s="7960"/>
      <c r="M1879" s="7031"/>
      <c r="N1879" s="4550"/>
      <c r="O1879" s="4983"/>
      <c r="P1879" s="4983"/>
      <c r="Q1879" s="7960"/>
      <c r="R1879" s="4550"/>
      <c r="S1879" s="4550"/>
      <c r="T1879" s="4550"/>
      <c r="U1879" s="4550"/>
      <c r="V1879" s="4550"/>
      <c r="W1879" s="4550"/>
      <c r="X1879" s="4550"/>
      <c r="Y1879" s="4550"/>
      <c r="Z1879" s="4550"/>
      <c r="AA1879" s="4893"/>
      <c r="AB1879" s="4550"/>
      <c r="AC1879" s="5050"/>
      <c r="AD1879" s="5050"/>
      <c r="AE1879" s="5050"/>
      <c r="AF1879" s="4550"/>
      <c r="AG1879" s="4550"/>
    </row>
    <row r="1880" spans="1:33" s="6147" customFormat="1" ht="27.95" customHeight="1">
      <c r="A1880" s="7198"/>
      <c r="B1880" s="4550"/>
      <c r="C1880" s="4981"/>
      <c r="D1880" s="4981"/>
      <c r="E1880" s="4981"/>
      <c r="F1880" s="7048"/>
      <c r="G1880" s="4550"/>
      <c r="H1880" s="7955"/>
      <c r="I1880" s="4550"/>
      <c r="J1880" s="4550"/>
      <c r="K1880" s="4550"/>
      <c r="L1880" s="4550"/>
      <c r="M1880" s="4550"/>
      <c r="N1880" s="4550"/>
      <c r="O1880" s="4983"/>
      <c r="P1880" s="4983"/>
      <c r="Q1880" s="4550"/>
      <c r="R1880" s="4550"/>
      <c r="S1880" s="4550"/>
      <c r="T1880" s="4550"/>
      <c r="U1880" s="4550"/>
      <c r="V1880" s="7169"/>
      <c r="W1880" s="4550"/>
      <c r="X1880" s="7169"/>
      <c r="Y1880" s="4550"/>
      <c r="Z1880" s="4550"/>
      <c r="AA1880" s="4893"/>
      <c r="AB1880" s="4550"/>
      <c r="AC1880" s="5050"/>
      <c r="AD1880" s="5050"/>
      <c r="AE1880" s="5050"/>
      <c r="AF1880" s="4550"/>
      <c r="AG1880" s="4550"/>
    </row>
    <row r="1881" spans="1:33" s="6147" customFormat="1" ht="27.95" customHeight="1">
      <c r="A1881" s="7915"/>
      <c r="B1881" s="4550"/>
      <c r="C1881" s="4981"/>
      <c r="D1881" s="4981"/>
      <c r="E1881" s="4981"/>
      <c r="F1881" s="7048"/>
      <c r="G1881" s="4550"/>
      <c r="H1881" s="7975"/>
      <c r="I1881" s="4550"/>
      <c r="J1881" s="4550"/>
      <c r="K1881" s="4550"/>
      <c r="L1881" s="4550"/>
      <c r="M1881" s="4550"/>
      <c r="N1881" s="4550"/>
      <c r="O1881" s="4983"/>
      <c r="P1881" s="4983"/>
      <c r="Q1881" s="4550"/>
      <c r="R1881" s="4550"/>
      <c r="S1881" s="4550"/>
      <c r="T1881" s="4550"/>
      <c r="U1881" s="4550"/>
      <c r="V1881" s="7169"/>
      <c r="W1881" s="4550"/>
      <c r="X1881" s="7169"/>
      <c r="Y1881" s="4550"/>
      <c r="Z1881" s="4550"/>
      <c r="AA1881" s="4893"/>
      <c r="AB1881" s="4550"/>
      <c r="AC1881" s="5050"/>
      <c r="AD1881" s="5050"/>
      <c r="AE1881" s="5050"/>
      <c r="AF1881" s="4550"/>
      <c r="AG1881" s="4550"/>
    </row>
    <row r="1882" spans="1:33" s="6147" customFormat="1" ht="27.95" customHeight="1">
      <c r="A1882" s="7915"/>
      <c r="B1882" s="4550"/>
      <c r="C1882" s="4981"/>
      <c r="D1882" s="4981"/>
      <c r="E1882" s="4981"/>
      <c r="F1882" s="7048"/>
      <c r="G1882" s="4550"/>
      <c r="H1882" s="7975"/>
      <c r="I1882" s="4550"/>
      <c r="J1882" s="4550"/>
      <c r="K1882" s="4550"/>
      <c r="L1882" s="4550"/>
      <c r="M1882" s="4550"/>
      <c r="N1882" s="4550"/>
      <c r="O1882" s="4983"/>
      <c r="P1882" s="4983"/>
      <c r="Q1882" s="4550"/>
      <c r="R1882" s="4550"/>
      <c r="S1882" s="4550"/>
      <c r="T1882" s="4550"/>
      <c r="U1882" s="4550"/>
      <c r="V1882" s="7169"/>
      <c r="W1882" s="4550"/>
      <c r="X1882" s="7169"/>
      <c r="Y1882" s="4550"/>
      <c r="Z1882" s="4550"/>
      <c r="AA1882" s="4893"/>
      <c r="AB1882" s="4550"/>
      <c r="AC1882" s="5050"/>
      <c r="AD1882" s="5050"/>
      <c r="AE1882" s="5050"/>
      <c r="AF1882" s="4550"/>
      <c r="AG1882" s="4550"/>
    </row>
    <row r="1883" spans="1:33" s="6147" customFormat="1" ht="27.95" customHeight="1">
      <c r="A1883" s="7915"/>
      <c r="B1883" s="4550"/>
      <c r="C1883" s="4981"/>
      <c r="D1883" s="4981"/>
      <c r="E1883" s="4981"/>
      <c r="F1883" s="7048"/>
      <c r="G1883" s="4550"/>
      <c r="H1883" s="7975"/>
      <c r="I1883" s="4550"/>
      <c r="J1883" s="4550"/>
      <c r="K1883" s="4550"/>
      <c r="L1883" s="4550"/>
      <c r="M1883" s="7031"/>
      <c r="N1883" s="4550"/>
      <c r="O1883" s="4983"/>
      <c r="P1883" s="4983"/>
      <c r="Q1883" s="4550"/>
      <c r="R1883" s="4550"/>
      <c r="S1883" s="4550"/>
      <c r="T1883" s="4550"/>
      <c r="U1883" s="4550"/>
      <c r="V1883" s="7317"/>
      <c r="W1883" s="4550"/>
      <c r="X1883" s="7317"/>
      <c r="Y1883" s="4550"/>
      <c r="Z1883" s="4550"/>
      <c r="AA1883" s="4893"/>
      <c r="AB1883" s="4550"/>
      <c r="AC1883" s="5050"/>
      <c r="AD1883" s="5050"/>
      <c r="AE1883" s="5050"/>
      <c r="AF1883" s="4550"/>
      <c r="AG1883" s="4550"/>
    </row>
    <row r="1884" spans="1:33" s="6147" customFormat="1" ht="27.95" customHeight="1">
      <c r="A1884" s="7251"/>
      <c r="B1884" s="4550"/>
      <c r="C1884" s="4981"/>
      <c r="D1884" s="4981"/>
      <c r="E1884" s="4981"/>
      <c r="F1884" s="8043"/>
      <c r="G1884" s="4550"/>
      <c r="H1884" s="7976"/>
      <c r="I1884" s="4550"/>
      <c r="J1884" s="4550"/>
      <c r="K1884" s="4550"/>
      <c r="L1884" s="4550"/>
      <c r="M1884" s="4550"/>
      <c r="N1884" s="4550"/>
      <c r="O1884" s="4983"/>
      <c r="P1884" s="4983"/>
      <c r="Q1884" s="4550"/>
      <c r="R1884" s="4550"/>
      <c r="S1884" s="4550"/>
      <c r="T1884" s="4550"/>
      <c r="U1884" s="4550"/>
      <c r="V1884" s="4550"/>
      <c r="W1884" s="4550"/>
      <c r="X1884" s="4550"/>
      <c r="Y1884" s="4550"/>
      <c r="Z1884" s="4550"/>
      <c r="AA1884" s="4893"/>
      <c r="AB1884" s="4550"/>
      <c r="AC1884" s="5050"/>
      <c r="AD1884" s="5050"/>
      <c r="AE1884" s="5050"/>
      <c r="AF1884" s="4550"/>
      <c r="AG1884" s="4550"/>
    </row>
    <row r="1885" spans="1:33" s="6147" customFormat="1" ht="27.95" customHeight="1">
      <c r="A1885" s="7264"/>
      <c r="B1885" s="9847"/>
      <c r="C1885" s="11486"/>
      <c r="D1885" s="11486"/>
      <c r="E1885" s="11486"/>
      <c r="F1885" s="11512"/>
      <c r="G1885" s="9847"/>
      <c r="H1885" s="12407"/>
      <c r="I1885" s="9847"/>
      <c r="J1885" s="9847"/>
      <c r="K1885" s="9847"/>
      <c r="L1885" s="4550"/>
      <c r="M1885" s="12206"/>
      <c r="N1885" s="9847"/>
      <c r="O1885" s="4983"/>
      <c r="P1885" s="4983"/>
      <c r="Q1885" s="9847"/>
      <c r="R1885" s="9847"/>
      <c r="S1885" s="4550"/>
      <c r="T1885" s="4550"/>
      <c r="U1885" s="4550"/>
      <c r="V1885" s="9847"/>
      <c r="W1885" s="4550"/>
      <c r="X1885" s="9847"/>
      <c r="Y1885" s="4550"/>
      <c r="Z1885" s="4550"/>
      <c r="AA1885" s="11707"/>
      <c r="AB1885" s="4550"/>
      <c r="AC1885" s="11492"/>
      <c r="AD1885" s="5050"/>
      <c r="AE1885" s="11492"/>
      <c r="AF1885" s="4550"/>
      <c r="AG1885" s="4550"/>
    </row>
    <row r="1886" spans="1:33" s="6147" customFormat="1" ht="27.95" customHeight="1">
      <c r="A1886" s="7977"/>
      <c r="B1886" s="11647"/>
      <c r="C1886" s="11487"/>
      <c r="D1886" s="11487"/>
      <c r="E1886" s="11487"/>
      <c r="F1886" s="11514"/>
      <c r="G1886" s="11647"/>
      <c r="H1886" s="12409"/>
      <c r="I1886" s="11647"/>
      <c r="J1886" s="11647"/>
      <c r="K1886" s="11647"/>
      <c r="L1886" s="4550"/>
      <c r="M1886" s="12351"/>
      <c r="N1886" s="11647"/>
      <c r="O1886" s="4983"/>
      <c r="P1886" s="4983"/>
      <c r="Q1886" s="11647"/>
      <c r="R1886" s="11647"/>
      <c r="S1886" s="4550"/>
      <c r="T1886" s="4550"/>
      <c r="U1886" s="4550"/>
      <c r="V1886" s="11647"/>
      <c r="W1886" s="4550"/>
      <c r="X1886" s="11647"/>
      <c r="Y1886" s="4550"/>
      <c r="Z1886" s="4550"/>
      <c r="AA1886" s="11708"/>
      <c r="AB1886" s="4550"/>
      <c r="AC1886" s="11493"/>
      <c r="AD1886" s="5050"/>
      <c r="AE1886" s="11493"/>
      <c r="AF1886" s="4550"/>
      <c r="AG1886" s="4550"/>
    </row>
    <row r="1887" spans="1:33" s="6147" customFormat="1" ht="27.95" customHeight="1">
      <c r="A1887" s="6452"/>
      <c r="B1887" s="4550"/>
      <c r="C1887" s="4981"/>
      <c r="D1887" s="4981"/>
      <c r="E1887" s="4981"/>
      <c r="F1887" s="6572"/>
      <c r="G1887" s="4550"/>
      <c r="H1887" s="7978"/>
      <c r="I1887" s="4550"/>
      <c r="J1887" s="4550"/>
      <c r="K1887" s="4550"/>
      <c r="L1887" s="4550"/>
      <c r="M1887" s="7031"/>
      <c r="N1887" s="4550"/>
      <c r="O1887" s="4983"/>
      <c r="P1887" s="4983"/>
      <c r="Q1887" s="4550"/>
      <c r="R1887" s="4550"/>
      <c r="S1887" s="4550"/>
      <c r="T1887" s="4550"/>
      <c r="U1887" s="4550"/>
      <c r="V1887" s="4550"/>
      <c r="W1887" s="4550"/>
      <c r="X1887" s="4550"/>
      <c r="Y1887" s="4550"/>
      <c r="Z1887" s="4550"/>
      <c r="AA1887" s="4893"/>
      <c r="AB1887" s="4550"/>
      <c r="AC1887" s="5050"/>
      <c r="AD1887" s="5050"/>
      <c r="AE1887" s="5050"/>
      <c r="AF1887" s="4550"/>
      <c r="AG1887" s="4550"/>
    </row>
    <row r="1888" spans="1:33" s="6147" customFormat="1" ht="27.95" customHeight="1">
      <c r="A1888" s="6452"/>
      <c r="B1888" s="9847"/>
      <c r="C1888" s="11486"/>
      <c r="D1888" s="11486"/>
      <c r="E1888" s="11486"/>
      <c r="F1888" s="11512"/>
      <c r="G1888" s="9847"/>
      <c r="H1888" s="12407"/>
      <c r="I1888" s="9847"/>
      <c r="J1888" s="9847"/>
      <c r="K1888" s="9847"/>
      <c r="L1888" s="4550"/>
      <c r="M1888" s="12206"/>
      <c r="N1888" s="6452"/>
      <c r="O1888" s="4983"/>
      <c r="P1888" s="4983"/>
      <c r="Q1888" s="9847"/>
      <c r="R1888" s="4550"/>
      <c r="S1888" s="4550"/>
      <c r="T1888" s="4550"/>
      <c r="U1888" s="4550"/>
      <c r="V1888" s="4550"/>
      <c r="W1888" s="4550"/>
      <c r="X1888" s="4550"/>
      <c r="Y1888" s="4550"/>
      <c r="Z1888" s="4550"/>
      <c r="AA1888" s="11707"/>
      <c r="AB1888" s="4550"/>
      <c r="AC1888" s="11492"/>
      <c r="AD1888" s="5050"/>
      <c r="AE1888" s="11492"/>
      <c r="AF1888" s="4550"/>
      <c r="AG1888" s="4550"/>
    </row>
    <row r="1889" spans="1:33" s="6147" customFormat="1" ht="27.95" customHeight="1">
      <c r="A1889" s="6452"/>
      <c r="B1889" s="11647"/>
      <c r="C1889" s="11487"/>
      <c r="D1889" s="11487"/>
      <c r="E1889" s="11487"/>
      <c r="F1889" s="11514"/>
      <c r="G1889" s="11647"/>
      <c r="H1889" s="12409"/>
      <c r="I1889" s="11647"/>
      <c r="J1889" s="11647"/>
      <c r="K1889" s="11647"/>
      <c r="L1889" s="4550"/>
      <c r="M1889" s="11647"/>
      <c r="N1889" s="4550"/>
      <c r="O1889" s="4983"/>
      <c r="P1889" s="4983"/>
      <c r="Q1889" s="11647"/>
      <c r="R1889" s="4550"/>
      <c r="S1889" s="4550"/>
      <c r="T1889" s="4550"/>
      <c r="U1889" s="4550"/>
      <c r="V1889" s="4550"/>
      <c r="W1889" s="4550"/>
      <c r="X1889" s="4550"/>
      <c r="Y1889" s="4550"/>
      <c r="Z1889" s="4550"/>
      <c r="AA1889" s="11708"/>
      <c r="AB1889" s="4550"/>
      <c r="AC1889" s="11493"/>
      <c r="AD1889" s="5050"/>
      <c r="AE1889" s="11493"/>
      <c r="AF1889" s="4550"/>
      <c r="AG1889" s="4550"/>
    </row>
    <row r="1890" spans="1:33" s="6147" customFormat="1" ht="27.95" customHeight="1">
      <c r="A1890" s="6452"/>
      <c r="B1890" s="9847"/>
      <c r="C1890" s="11486"/>
      <c r="D1890" s="11486"/>
      <c r="E1890" s="11486"/>
      <c r="F1890" s="11512"/>
      <c r="G1890" s="9847"/>
      <c r="H1890" s="12407"/>
      <c r="I1890" s="9847"/>
      <c r="J1890" s="9847"/>
      <c r="K1890" s="9847"/>
      <c r="L1890" s="4550"/>
      <c r="M1890" s="12206"/>
      <c r="N1890" s="6452"/>
      <c r="O1890" s="4983"/>
      <c r="P1890" s="4983"/>
      <c r="Q1890" s="9847"/>
      <c r="R1890" s="4550"/>
      <c r="S1890" s="4550"/>
      <c r="T1890" s="4550"/>
      <c r="U1890" s="4550"/>
      <c r="V1890" s="4550"/>
      <c r="W1890" s="4550"/>
      <c r="X1890" s="4550"/>
      <c r="Y1890" s="4550"/>
      <c r="Z1890" s="4550"/>
      <c r="AA1890" s="11707"/>
      <c r="AB1890" s="4550"/>
      <c r="AC1890" s="11492"/>
      <c r="AD1890" s="5050"/>
      <c r="AE1890" s="11492"/>
      <c r="AF1890" s="4550"/>
      <c r="AG1890" s="4550"/>
    </row>
    <row r="1891" spans="1:33" s="6147" customFormat="1" ht="27.95" customHeight="1">
      <c r="A1891" s="7583"/>
      <c r="B1891" s="11687"/>
      <c r="C1891" s="12340"/>
      <c r="D1891" s="12340"/>
      <c r="E1891" s="12340"/>
      <c r="F1891" s="11513"/>
      <c r="G1891" s="11687"/>
      <c r="H1891" s="12408"/>
      <c r="I1891" s="11687"/>
      <c r="J1891" s="11687"/>
      <c r="K1891" s="11687"/>
      <c r="L1891" s="6452"/>
      <c r="M1891" s="11687"/>
      <c r="N1891" s="4550"/>
      <c r="O1891" s="4983"/>
      <c r="P1891" s="4983"/>
      <c r="Q1891" s="11687"/>
      <c r="R1891" s="4550"/>
      <c r="S1891" s="4550"/>
      <c r="T1891" s="4550"/>
      <c r="U1891" s="4550"/>
      <c r="V1891" s="4550"/>
      <c r="W1891" s="4550"/>
      <c r="X1891" s="4550"/>
      <c r="Y1891" s="4550"/>
      <c r="Z1891" s="4550"/>
      <c r="AA1891" s="12334"/>
      <c r="AB1891" s="4550"/>
      <c r="AC1891" s="11578"/>
      <c r="AD1891" s="5050"/>
      <c r="AE1891" s="11578"/>
      <c r="AF1891" s="4550"/>
      <c r="AG1891" s="4550"/>
    </row>
    <row r="1892" spans="1:33" s="6147" customFormat="1" ht="27.95" customHeight="1">
      <c r="A1892" s="6452"/>
      <c r="B1892" s="11647"/>
      <c r="C1892" s="11487"/>
      <c r="D1892" s="11487"/>
      <c r="E1892" s="11487"/>
      <c r="F1892" s="11514"/>
      <c r="G1892" s="11647"/>
      <c r="H1892" s="12409"/>
      <c r="I1892" s="11647"/>
      <c r="J1892" s="11647"/>
      <c r="K1892" s="11647"/>
      <c r="L1892" s="4550"/>
      <c r="M1892" s="11647"/>
      <c r="N1892" s="4550"/>
      <c r="O1892" s="4983"/>
      <c r="P1892" s="4983"/>
      <c r="Q1892" s="11647"/>
      <c r="R1892" s="4550"/>
      <c r="S1892" s="4550"/>
      <c r="T1892" s="4550"/>
      <c r="U1892" s="4550"/>
      <c r="V1892" s="4550"/>
      <c r="W1892" s="4550"/>
      <c r="X1892" s="4550"/>
      <c r="Y1892" s="4550"/>
      <c r="Z1892" s="4550"/>
      <c r="AA1892" s="11708"/>
      <c r="AB1892" s="4550"/>
      <c r="AC1892" s="11493"/>
      <c r="AD1892" s="5050"/>
      <c r="AE1892" s="11493"/>
      <c r="AF1892" s="4550"/>
      <c r="AG1892" s="4550"/>
    </row>
    <row r="1893" spans="1:33" s="6147" customFormat="1" ht="27.95" customHeight="1">
      <c r="A1893" s="6452"/>
      <c r="B1893" s="9847"/>
      <c r="C1893" s="11486"/>
      <c r="D1893" s="11486"/>
      <c r="E1893" s="11486"/>
      <c r="F1893" s="11512"/>
      <c r="G1893" s="9847"/>
      <c r="H1893" s="12389"/>
      <c r="I1893" s="9847"/>
      <c r="J1893" s="9847"/>
      <c r="K1893" s="9847"/>
      <c r="L1893" s="6452"/>
      <c r="M1893" s="12206"/>
      <c r="N1893" s="4550"/>
      <c r="O1893" s="4983"/>
      <c r="P1893" s="4983"/>
      <c r="Q1893" s="9847"/>
      <c r="R1893" s="4550"/>
      <c r="S1893" s="4550"/>
      <c r="T1893" s="4550"/>
      <c r="U1893" s="4550"/>
      <c r="V1893" s="4550"/>
      <c r="W1893" s="4550"/>
      <c r="X1893" s="4550"/>
      <c r="Y1893" s="4550"/>
      <c r="Z1893" s="4550"/>
      <c r="AA1893" s="11707"/>
      <c r="AB1893" s="4550"/>
      <c r="AC1893" s="11492"/>
      <c r="AD1893" s="5050"/>
      <c r="AE1893" s="11492"/>
      <c r="AF1893" s="4550"/>
      <c r="AG1893" s="4550"/>
    </row>
    <row r="1894" spans="1:33" s="6147" customFormat="1" ht="27.95" customHeight="1">
      <c r="A1894" s="6452"/>
      <c r="B1894" s="11687"/>
      <c r="C1894" s="12340"/>
      <c r="D1894" s="12340"/>
      <c r="E1894" s="12340"/>
      <c r="F1894" s="11513"/>
      <c r="G1894" s="11687"/>
      <c r="H1894" s="12408"/>
      <c r="I1894" s="11687"/>
      <c r="J1894" s="11687"/>
      <c r="K1894" s="11687"/>
      <c r="L1894" s="6452"/>
      <c r="M1894" s="11687"/>
      <c r="N1894" s="6452"/>
      <c r="O1894" s="4983"/>
      <c r="P1894" s="4983"/>
      <c r="Q1894" s="11687"/>
      <c r="R1894" s="4550"/>
      <c r="S1894" s="4550"/>
      <c r="T1894" s="4550"/>
      <c r="U1894" s="4550"/>
      <c r="V1894" s="4550"/>
      <c r="W1894" s="4550"/>
      <c r="X1894" s="4550"/>
      <c r="Y1894" s="4550"/>
      <c r="Z1894" s="4550"/>
      <c r="AA1894" s="12334"/>
      <c r="AB1894" s="4550"/>
      <c r="AC1894" s="11578"/>
      <c r="AD1894" s="5050"/>
      <c r="AE1894" s="11578"/>
      <c r="AF1894" s="4550"/>
      <c r="AG1894" s="4550"/>
    </row>
    <row r="1895" spans="1:33" s="6147" customFormat="1" ht="27.95" customHeight="1">
      <c r="A1895" s="6452"/>
      <c r="B1895" s="11647"/>
      <c r="C1895" s="11487"/>
      <c r="D1895" s="11487"/>
      <c r="E1895" s="11487"/>
      <c r="F1895" s="11514"/>
      <c r="G1895" s="11647"/>
      <c r="H1895" s="12409"/>
      <c r="I1895" s="11647"/>
      <c r="J1895" s="11647"/>
      <c r="K1895" s="11647"/>
      <c r="L1895" s="6452"/>
      <c r="M1895" s="11647"/>
      <c r="N1895" s="4550"/>
      <c r="O1895" s="4983"/>
      <c r="P1895" s="4983"/>
      <c r="Q1895" s="11647"/>
      <c r="R1895" s="4550"/>
      <c r="S1895" s="4550"/>
      <c r="T1895" s="4550"/>
      <c r="U1895" s="4550"/>
      <c r="V1895" s="4550"/>
      <c r="W1895" s="4550"/>
      <c r="X1895" s="4550"/>
      <c r="Y1895" s="4550"/>
      <c r="Z1895" s="4550"/>
      <c r="AA1895" s="11708"/>
      <c r="AB1895" s="4550"/>
      <c r="AC1895" s="11493"/>
      <c r="AD1895" s="5050"/>
      <c r="AE1895" s="11493"/>
      <c r="AF1895" s="4550"/>
      <c r="AG1895" s="4550"/>
    </row>
    <row r="1896" spans="1:33" s="6147" customFormat="1" ht="27.95" customHeight="1">
      <c r="A1896" s="6452"/>
      <c r="B1896" s="12411"/>
      <c r="C1896" s="12412"/>
      <c r="D1896" s="12412"/>
      <c r="E1896" s="12412"/>
      <c r="F1896" s="11598"/>
      <c r="G1896" s="12410"/>
      <c r="H1896" s="12413"/>
      <c r="I1896" s="12410"/>
      <c r="J1896" s="12411"/>
      <c r="K1896" s="12411"/>
      <c r="L1896" s="6452"/>
      <c r="M1896" s="12206"/>
      <c r="N1896" s="6452"/>
      <c r="O1896" s="4983"/>
      <c r="P1896" s="4983"/>
      <c r="Q1896" s="12402"/>
      <c r="R1896" s="4550"/>
      <c r="S1896" s="4550"/>
      <c r="T1896" s="4550"/>
      <c r="U1896" s="4550"/>
      <c r="V1896" s="4550"/>
      <c r="W1896" s="4550"/>
      <c r="X1896" s="4550"/>
      <c r="Y1896" s="4550"/>
      <c r="Z1896" s="4550"/>
      <c r="AA1896" s="11707"/>
      <c r="AB1896" s="4550"/>
      <c r="AC1896" s="11492"/>
      <c r="AD1896" s="5050"/>
      <c r="AE1896" s="11492"/>
      <c r="AF1896" s="4550"/>
      <c r="AG1896" s="4550"/>
    </row>
    <row r="1897" spans="1:33" s="6147" customFormat="1" ht="27.95" customHeight="1">
      <c r="A1897" s="6452"/>
      <c r="B1897" s="12411"/>
      <c r="C1897" s="12412"/>
      <c r="D1897" s="12412"/>
      <c r="E1897" s="12412"/>
      <c r="F1897" s="11598"/>
      <c r="G1897" s="12410"/>
      <c r="H1897" s="12413"/>
      <c r="I1897" s="12410"/>
      <c r="J1897" s="12411"/>
      <c r="K1897" s="12411"/>
      <c r="L1897" s="6452"/>
      <c r="M1897" s="11687"/>
      <c r="N1897" s="4550"/>
      <c r="O1897" s="4983"/>
      <c r="P1897" s="4983"/>
      <c r="Q1897" s="11647"/>
      <c r="R1897" s="4550"/>
      <c r="S1897" s="4550"/>
      <c r="T1897" s="4550"/>
      <c r="U1897" s="4550"/>
      <c r="V1897" s="4550"/>
      <c r="W1897" s="4550"/>
      <c r="X1897" s="4550"/>
      <c r="Y1897" s="4550"/>
      <c r="Z1897" s="4550"/>
      <c r="AA1897" s="11708"/>
      <c r="AB1897" s="4550"/>
      <c r="AC1897" s="11493"/>
      <c r="AD1897" s="5050"/>
      <c r="AE1897" s="11493"/>
      <c r="AF1897" s="4550"/>
      <c r="AG1897" s="4550"/>
    </row>
    <row r="1898" spans="1:33" s="6147" customFormat="1" ht="27.95" customHeight="1">
      <c r="A1898" s="6452"/>
      <c r="B1898" s="12402"/>
      <c r="C1898" s="11486"/>
      <c r="D1898" s="11486"/>
      <c r="E1898" s="11486"/>
      <c r="F1898" s="11512"/>
      <c r="G1898" s="9847"/>
      <c r="H1898" s="12407"/>
      <c r="I1898" s="12402"/>
      <c r="J1898" s="12402"/>
      <c r="K1898" s="12402"/>
      <c r="L1898" s="7979"/>
      <c r="M1898" s="12206"/>
      <c r="N1898" s="7979"/>
      <c r="O1898" s="7967"/>
      <c r="P1898" s="7967"/>
      <c r="Q1898" s="12402"/>
      <c r="R1898" s="7052"/>
      <c r="S1898" s="7052"/>
      <c r="T1898" s="7052"/>
      <c r="U1898" s="7052"/>
      <c r="V1898" s="7052"/>
      <c r="W1898" s="7052"/>
      <c r="X1898" s="7052"/>
      <c r="Y1898" s="7052"/>
      <c r="Z1898" s="7052"/>
      <c r="AA1898" s="11707"/>
      <c r="AB1898" s="7052"/>
      <c r="AC1898" s="11492"/>
      <c r="AD1898" s="7050"/>
      <c r="AE1898" s="11492"/>
      <c r="AF1898" s="7052"/>
      <c r="AG1898" s="7052"/>
    </row>
    <row r="1899" spans="1:33" s="6147" customFormat="1" ht="27.95" customHeight="1">
      <c r="A1899" s="6452"/>
      <c r="B1899" s="11687"/>
      <c r="C1899" s="12340"/>
      <c r="D1899" s="12340"/>
      <c r="E1899" s="12340"/>
      <c r="F1899" s="11513"/>
      <c r="G1899" s="11687"/>
      <c r="H1899" s="12408"/>
      <c r="I1899" s="11687"/>
      <c r="J1899" s="11687"/>
      <c r="K1899" s="12403"/>
      <c r="L1899" s="6452"/>
      <c r="M1899" s="11687"/>
      <c r="N1899" s="4550"/>
      <c r="O1899" s="4983"/>
      <c r="P1899" s="4983"/>
      <c r="Q1899" s="11687"/>
      <c r="R1899" s="4550"/>
      <c r="S1899" s="4550"/>
      <c r="T1899" s="4550"/>
      <c r="U1899" s="4550"/>
      <c r="V1899" s="4550"/>
      <c r="W1899" s="4550"/>
      <c r="X1899" s="4550"/>
      <c r="Y1899" s="4550"/>
      <c r="Z1899" s="4550"/>
      <c r="AA1899" s="12334"/>
      <c r="AB1899" s="4550"/>
      <c r="AC1899" s="11578"/>
      <c r="AD1899" s="5050"/>
      <c r="AE1899" s="11578"/>
      <c r="AF1899" s="4550"/>
      <c r="AG1899" s="4550"/>
    </row>
    <row r="1900" spans="1:33" s="6147" customFormat="1" ht="27.95" customHeight="1">
      <c r="A1900" s="6452"/>
      <c r="B1900" s="11647"/>
      <c r="C1900" s="11487"/>
      <c r="D1900" s="11487"/>
      <c r="E1900" s="11487"/>
      <c r="F1900" s="11514"/>
      <c r="G1900" s="11647"/>
      <c r="H1900" s="12409"/>
      <c r="I1900" s="11647"/>
      <c r="J1900" s="11647"/>
      <c r="K1900" s="12404"/>
      <c r="L1900" s="6452"/>
      <c r="M1900" s="11647"/>
      <c r="N1900" s="4550"/>
      <c r="O1900" s="4983"/>
      <c r="P1900" s="4983"/>
      <c r="Q1900" s="11647"/>
      <c r="R1900" s="4550"/>
      <c r="S1900" s="4550"/>
      <c r="T1900" s="4550"/>
      <c r="U1900" s="4550"/>
      <c r="V1900" s="4550"/>
      <c r="W1900" s="4550"/>
      <c r="X1900" s="4550"/>
      <c r="Y1900" s="4550"/>
      <c r="Z1900" s="4550"/>
      <c r="AA1900" s="11708"/>
      <c r="AB1900" s="4550"/>
      <c r="AC1900" s="11493"/>
      <c r="AD1900" s="5050"/>
      <c r="AE1900" s="11493"/>
      <c r="AF1900" s="4550"/>
      <c r="AG1900" s="4550"/>
    </row>
    <row r="1901" spans="1:33" s="6147" customFormat="1" ht="27.95" customHeight="1">
      <c r="A1901" s="6452"/>
      <c r="B1901" s="12402"/>
      <c r="C1901" s="11486"/>
      <c r="D1901" s="11486"/>
      <c r="E1901" s="11486"/>
      <c r="F1901" s="11512"/>
      <c r="G1901" s="9847"/>
      <c r="H1901" s="12389"/>
      <c r="I1901" s="12402"/>
      <c r="J1901" s="12402"/>
      <c r="K1901" s="12402"/>
      <c r="L1901" s="6452"/>
      <c r="M1901" s="12206"/>
      <c r="N1901" s="6452"/>
      <c r="O1901" s="4983"/>
      <c r="P1901" s="4983"/>
      <c r="Q1901" s="12402"/>
      <c r="R1901" s="4550"/>
      <c r="S1901" s="4550"/>
      <c r="T1901" s="4550"/>
      <c r="U1901" s="4550"/>
      <c r="V1901" s="4550"/>
      <c r="W1901" s="4550"/>
      <c r="X1901" s="4550"/>
      <c r="Y1901" s="4550"/>
      <c r="Z1901" s="4550"/>
      <c r="AA1901" s="11707"/>
      <c r="AB1901" s="4550"/>
      <c r="AC1901" s="11492"/>
      <c r="AD1901" s="5050"/>
      <c r="AE1901" s="11492"/>
      <c r="AF1901" s="4550"/>
      <c r="AG1901" s="4550"/>
    </row>
    <row r="1902" spans="1:33" s="6147" customFormat="1" ht="27.95" customHeight="1">
      <c r="A1902" s="6452"/>
      <c r="B1902" s="12404"/>
      <c r="C1902" s="11487"/>
      <c r="D1902" s="11487"/>
      <c r="E1902" s="11487"/>
      <c r="F1902" s="11514"/>
      <c r="G1902" s="11647"/>
      <c r="H1902" s="12390"/>
      <c r="I1902" s="12404"/>
      <c r="J1902" s="12404"/>
      <c r="K1902" s="12404"/>
      <c r="L1902" s="6452"/>
      <c r="M1902" s="11647"/>
      <c r="N1902" s="4550"/>
      <c r="O1902" s="4983"/>
      <c r="P1902" s="4983"/>
      <c r="Q1902" s="12404"/>
      <c r="R1902" s="4550"/>
      <c r="S1902" s="4550"/>
      <c r="T1902" s="4550"/>
      <c r="U1902" s="4550"/>
      <c r="V1902" s="4550"/>
      <c r="W1902" s="4550"/>
      <c r="X1902" s="4550"/>
      <c r="Y1902" s="4550"/>
      <c r="Z1902" s="4550"/>
      <c r="AA1902" s="11708"/>
      <c r="AB1902" s="4550"/>
      <c r="AC1902" s="11493"/>
      <c r="AD1902" s="5050"/>
      <c r="AE1902" s="11493"/>
      <c r="AF1902" s="4550"/>
      <c r="AG1902" s="4550"/>
    </row>
    <row r="1903" spans="1:33" s="6147" customFormat="1" ht="27.95" customHeight="1">
      <c r="A1903" s="7167"/>
      <c r="B1903" s="12402"/>
      <c r="C1903" s="11486"/>
      <c r="D1903" s="11486"/>
      <c r="E1903" s="11486"/>
      <c r="F1903" s="11512"/>
      <c r="G1903" s="9847"/>
      <c r="H1903" s="12389"/>
      <c r="I1903" s="9847"/>
      <c r="J1903" s="12402"/>
      <c r="K1903" s="12402"/>
      <c r="L1903" s="6452"/>
      <c r="M1903" s="12206"/>
      <c r="N1903" s="4550"/>
      <c r="O1903" s="4983"/>
      <c r="P1903" s="4983"/>
      <c r="Q1903" s="12402"/>
      <c r="R1903" s="4550"/>
      <c r="S1903" s="4550"/>
      <c r="T1903" s="4550"/>
      <c r="U1903" s="4550"/>
      <c r="V1903" s="4550"/>
      <c r="W1903" s="4550"/>
      <c r="X1903" s="4550"/>
      <c r="Y1903" s="4550"/>
      <c r="Z1903" s="4550"/>
      <c r="AA1903" s="11707"/>
      <c r="AB1903" s="4550"/>
      <c r="AC1903" s="11492"/>
      <c r="AD1903" s="5050"/>
      <c r="AE1903" s="11492"/>
      <c r="AF1903" s="4550"/>
      <c r="AG1903" s="4550"/>
    </row>
    <row r="1904" spans="1:33" s="6147" customFormat="1" ht="27.95" customHeight="1">
      <c r="A1904" s="6452"/>
      <c r="B1904" s="12403"/>
      <c r="C1904" s="12340"/>
      <c r="D1904" s="12340"/>
      <c r="E1904" s="12340"/>
      <c r="F1904" s="11513"/>
      <c r="G1904" s="11687"/>
      <c r="H1904" s="12405"/>
      <c r="I1904" s="11687"/>
      <c r="J1904" s="12403"/>
      <c r="K1904" s="12403"/>
      <c r="L1904" s="6452"/>
      <c r="M1904" s="11687"/>
      <c r="N1904" s="6452"/>
      <c r="O1904" s="4983"/>
      <c r="P1904" s="4983"/>
      <c r="Q1904" s="12403"/>
      <c r="R1904" s="4550"/>
      <c r="S1904" s="4550"/>
      <c r="T1904" s="4550"/>
      <c r="U1904" s="4550"/>
      <c r="V1904" s="4550"/>
      <c r="W1904" s="4550"/>
      <c r="X1904" s="4550"/>
      <c r="Y1904" s="4550"/>
      <c r="Z1904" s="4550"/>
      <c r="AA1904" s="12334"/>
      <c r="AB1904" s="4550"/>
      <c r="AC1904" s="11578"/>
      <c r="AD1904" s="5050"/>
      <c r="AE1904" s="11578"/>
      <c r="AF1904" s="4550"/>
      <c r="AG1904" s="4550"/>
    </row>
    <row r="1905" spans="1:33" s="6147" customFormat="1" ht="27.95" customHeight="1">
      <c r="A1905" s="6452"/>
      <c r="B1905" s="12404"/>
      <c r="C1905" s="11487"/>
      <c r="D1905" s="11487"/>
      <c r="E1905" s="11487"/>
      <c r="F1905" s="11514"/>
      <c r="G1905" s="11647"/>
      <c r="H1905" s="12390"/>
      <c r="I1905" s="11647"/>
      <c r="J1905" s="12404"/>
      <c r="K1905" s="12404"/>
      <c r="L1905" s="6452"/>
      <c r="M1905" s="11647"/>
      <c r="N1905" s="4550"/>
      <c r="O1905" s="4983"/>
      <c r="P1905" s="4983"/>
      <c r="Q1905" s="12404"/>
      <c r="R1905" s="4550"/>
      <c r="S1905" s="4550"/>
      <c r="T1905" s="4550"/>
      <c r="U1905" s="4550"/>
      <c r="V1905" s="4550"/>
      <c r="W1905" s="4550"/>
      <c r="X1905" s="4550"/>
      <c r="Y1905" s="4550"/>
      <c r="Z1905" s="4550"/>
      <c r="AA1905" s="11708"/>
      <c r="AB1905" s="4550"/>
      <c r="AC1905" s="11493"/>
      <c r="AD1905" s="5050"/>
      <c r="AE1905" s="11493"/>
      <c r="AF1905" s="4550"/>
      <c r="AG1905" s="4550"/>
    </row>
    <row r="1906" spans="1:33" s="6147" customFormat="1" ht="27.95" customHeight="1">
      <c r="A1906" s="6452"/>
      <c r="B1906" s="12402"/>
      <c r="C1906" s="11486"/>
      <c r="D1906" s="11486"/>
      <c r="E1906" s="11486"/>
      <c r="F1906" s="11512"/>
      <c r="G1906" s="9847"/>
      <c r="H1906" s="12389"/>
      <c r="I1906" s="9847"/>
      <c r="J1906" s="12402"/>
      <c r="K1906" s="12402"/>
      <c r="L1906" s="6452"/>
      <c r="M1906" s="12206"/>
      <c r="N1906" s="7051"/>
      <c r="O1906" s="4983"/>
      <c r="P1906" s="4983"/>
      <c r="Q1906" s="12402"/>
      <c r="R1906" s="4550"/>
      <c r="S1906" s="4550"/>
      <c r="T1906" s="4550"/>
      <c r="U1906" s="4550"/>
      <c r="V1906" s="4550"/>
      <c r="W1906" s="4550"/>
      <c r="X1906" s="4550"/>
      <c r="Y1906" s="4550"/>
      <c r="Z1906" s="4550"/>
      <c r="AA1906" s="11707"/>
      <c r="AB1906" s="4550"/>
      <c r="AC1906" s="11492"/>
      <c r="AD1906" s="5050"/>
      <c r="AE1906" s="11492"/>
      <c r="AF1906" s="4550"/>
      <c r="AG1906" s="4550"/>
    </row>
    <row r="1907" spans="1:33" s="6147" customFormat="1" ht="27.95" customHeight="1">
      <c r="A1907" s="6452"/>
      <c r="B1907" s="12403"/>
      <c r="C1907" s="12340"/>
      <c r="D1907" s="12340"/>
      <c r="E1907" s="12340"/>
      <c r="F1907" s="11513"/>
      <c r="G1907" s="11687"/>
      <c r="H1907" s="12405"/>
      <c r="I1907" s="11687"/>
      <c r="J1907" s="12403"/>
      <c r="K1907" s="12403"/>
      <c r="L1907" s="6452"/>
      <c r="M1907" s="11687"/>
      <c r="N1907" s="7980"/>
      <c r="O1907" s="4983"/>
      <c r="P1907" s="4983"/>
      <c r="Q1907" s="11687"/>
      <c r="R1907" s="4550"/>
      <c r="S1907" s="4550"/>
      <c r="T1907" s="4550"/>
      <c r="U1907" s="4550"/>
      <c r="V1907" s="4550"/>
      <c r="W1907" s="4550"/>
      <c r="X1907" s="4550"/>
      <c r="Y1907" s="4550"/>
      <c r="Z1907" s="4550"/>
      <c r="AA1907" s="12334"/>
      <c r="AB1907" s="4550"/>
      <c r="AC1907" s="11578"/>
      <c r="AD1907" s="5050"/>
      <c r="AE1907" s="11578"/>
      <c r="AF1907" s="4550"/>
      <c r="AG1907" s="4550"/>
    </row>
    <row r="1908" spans="1:33" s="6147" customFormat="1" ht="27.95" customHeight="1">
      <c r="A1908" s="6452"/>
      <c r="B1908" s="12404"/>
      <c r="C1908" s="11487"/>
      <c r="D1908" s="11487"/>
      <c r="E1908" s="11487"/>
      <c r="F1908" s="11514"/>
      <c r="G1908" s="11647"/>
      <c r="H1908" s="12390"/>
      <c r="I1908" s="11647"/>
      <c r="J1908" s="12404"/>
      <c r="K1908" s="12404"/>
      <c r="L1908" s="6452"/>
      <c r="M1908" s="11647"/>
      <c r="N1908" s="7052"/>
      <c r="O1908" s="4983"/>
      <c r="P1908" s="4983"/>
      <c r="Q1908" s="11647"/>
      <c r="R1908" s="4550"/>
      <c r="S1908" s="4550"/>
      <c r="T1908" s="4550"/>
      <c r="U1908" s="4550"/>
      <c r="V1908" s="4550"/>
      <c r="W1908" s="4550"/>
      <c r="X1908" s="4550"/>
      <c r="Y1908" s="4550"/>
      <c r="Z1908" s="4550"/>
      <c r="AA1908" s="11708"/>
      <c r="AB1908" s="4550"/>
      <c r="AC1908" s="11493"/>
      <c r="AD1908" s="5050"/>
      <c r="AE1908" s="11493"/>
      <c r="AF1908" s="4550"/>
      <c r="AG1908" s="4550"/>
    </row>
    <row r="1909" spans="1:33" s="6147" customFormat="1" ht="27.95" customHeight="1">
      <c r="A1909" s="6452"/>
      <c r="B1909" s="12402"/>
      <c r="C1909" s="11486"/>
      <c r="D1909" s="11486"/>
      <c r="E1909" s="11486"/>
      <c r="F1909" s="11512"/>
      <c r="G1909" s="9847"/>
      <c r="H1909" s="12389"/>
      <c r="I1909" s="9847"/>
      <c r="J1909" s="12402"/>
      <c r="K1909" s="12402"/>
      <c r="L1909" s="6452"/>
      <c r="M1909" s="12206"/>
      <c r="N1909" s="7051"/>
      <c r="O1909" s="4983"/>
      <c r="P1909" s="4983"/>
      <c r="Q1909" s="12402"/>
      <c r="R1909" s="4550"/>
      <c r="S1909" s="4550"/>
      <c r="T1909" s="4550"/>
      <c r="U1909" s="4550"/>
      <c r="V1909" s="12406"/>
      <c r="W1909" s="4550"/>
      <c r="X1909" s="12406"/>
      <c r="Y1909" s="4550"/>
      <c r="Z1909" s="4550"/>
      <c r="AA1909" s="11707"/>
      <c r="AB1909" s="4550"/>
      <c r="AC1909" s="11492"/>
      <c r="AD1909" s="5050"/>
      <c r="AE1909" s="11492"/>
      <c r="AF1909" s="4550"/>
      <c r="AG1909" s="4550"/>
    </row>
    <row r="1910" spans="1:33" s="6147" customFormat="1" ht="27.95" customHeight="1">
      <c r="A1910" s="6452"/>
      <c r="B1910" s="12403"/>
      <c r="C1910" s="12340"/>
      <c r="D1910" s="12340"/>
      <c r="E1910" s="12340"/>
      <c r="F1910" s="11513"/>
      <c r="G1910" s="11687"/>
      <c r="H1910" s="12405"/>
      <c r="I1910" s="11687"/>
      <c r="J1910" s="12403"/>
      <c r="K1910" s="12403"/>
      <c r="L1910" s="6452"/>
      <c r="M1910" s="11687"/>
      <c r="N1910" s="7980"/>
      <c r="O1910" s="4983"/>
      <c r="P1910" s="4983"/>
      <c r="Q1910" s="12403"/>
      <c r="R1910" s="4550"/>
      <c r="S1910" s="4550"/>
      <c r="T1910" s="4550"/>
      <c r="U1910" s="4550"/>
      <c r="V1910" s="11687"/>
      <c r="W1910" s="4550"/>
      <c r="X1910" s="11687"/>
      <c r="Y1910" s="4550"/>
      <c r="Z1910" s="4550"/>
      <c r="AA1910" s="12334"/>
      <c r="AB1910" s="4550"/>
      <c r="AC1910" s="11578"/>
      <c r="AD1910" s="5050"/>
      <c r="AE1910" s="11578"/>
      <c r="AF1910" s="4550"/>
      <c r="AG1910" s="4550"/>
    </row>
    <row r="1911" spans="1:33" s="6147" customFormat="1" ht="27.95" customHeight="1">
      <c r="A1911" s="6452"/>
      <c r="B1911" s="12404"/>
      <c r="C1911" s="11487"/>
      <c r="D1911" s="11487"/>
      <c r="E1911" s="11487"/>
      <c r="F1911" s="11514"/>
      <c r="G1911" s="11647"/>
      <c r="H1911" s="12390"/>
      <c r="I1911" s="11647"/>
      <c r="J1911" s="12404"/>
      <c r="K1911" s="12404"/>
      <c r="L1911" s="6452"/>
      <c r="M1911" s="11647"/>
      <c r="N1911" s="7052"/>
      <c r="O1911" s="4983"/>
      <c r="P1911" s="4983"/>
      <c r="Q1911" s="12404"/>
      <c r="R1911" s="4550"/>
      <c r="S1911" s="4550"/>
      <c r="T1911" s="4550"/>
      <c r="U1911" s="4550"/>
      <c r="V1911" s="11647"/>
      <c r="W1911" s="4550"/>
      <c r="X1911" s="11647"/>
      <c r="Y1911" s="4550"/>
      <c r="Z1911" s="4550"/>
      <c r="AA1911" s="11708"/>
      <c r="AB1911" s="4550"/>
      <c r="AC1911" s="11493"/>
      <c r="AD1911" s="5050"/>
      <c r="AE1911" s="11493"/>
      <c r="AF1911" s="4550"/>
      <c r="AG1911" s="4550"/>
    </row>
    <row r="1912" spans="1:33" s="6147" customFormat="1" ht="27.95" customHeight="1">
      <c r="A1912" s="6452"/>
      <c r="B1912" s="12402"/>
      <c r="C1912" s="11486"/>
      <c r="D1912" s="11486"/>
      <c r="E1912" s="11486"/>
      <c r="F1912" s="11512"/>
      <c r="G1912" s="9847"/>
      <c r="H1912" s="12389"/>
      <c r="I1912" s="9847"/>
      <c r="J1912" s="12402"/>
      <c r="K1912" s="12402"/>
      <c r="L1912" s="7295"/>
      <c r="M1912" s="12206"/>
      <c r="N1912" s="4550"/>
      <c r="O1912" s="4983"/>
      <c r="P1912" s="4983"/>
      <c r="Q1912" s="12402"/>
      <c r="R1912" s="4550"/>
      <c r="S1912" s="4550"/>
      <c r="T1912" s="4550"/>
      <c r="U1912" s="4550"/>
      <c r="V1912" s="4550"/>
      <c r="W1912" s="4550"/>
      <c r="X1912" s="4550"/>
      <c r="Y1912" s="4550"/>
      <c r="Z1912" s="4550"/>
      <c r="AA1912" s="11707"/>
      <c r="AB1912" s="4550"/>
      <c r="AC1912" s="11492"/>
      <c r="AD1912" s="5050"/>
      <c r="AE1912" s="11492"/>
      <c r="AF1912" s="4550"/>
      <c r="AG1912" s="4550"/>
    </row>
    <row r="1913" spans="1:33" s="6147" customFormat="1" ht="27.95" customHeight="1">
      <c r="A1913" s="6452"/>
      <c r="B1913" s="12403"/>
      <c r="C1913" s="12340"/>
      <c r="D1913" s="12340"/>
      <c r="E1913" s="12340"/>
      <c r="F1913" s="11513"/>
      <c r="G1913" s="11687"/>
      <c r="H1913" s="12405"/>
      <c r="I1913" s="11687"/>
      <c r="J1913" s="12403"/>
      <c r="K1913" s="12403"/>
      <c r="L1913" s="6452"/>
      <c r="M1913" s="11687"/>
      <c r="N1913" s="6452"/>
      <c r="O1913" s="4983"/>
      <c r="P1913" s="4983"/>
      <c r="Q1913" s="11687"/>
      <c r="R1913" s="4550"/>
      <c r="S1913" s="4550"/>
      <c r="T1913" s="4550"/>
      <c r="U1913" s="4550"/>
      <c r="V1913" s="4550"/>
      <c r="W1913" s="4550"/>
      <c r="X1913" s="4550"/>
      <c r="Y1913" s="4550"/>
      <c r="Z1913" s="4550"/>
      <c r="AA1913" s="12334"/>
      <c r="AB1913" s="4550"/>
      <c r="AC1913" s="11578"/>
      <c r="AD1913" s="5050"/>
      <c r="AE1913" s="11578"/>
      <c r="AF1913" s="4550"/>
      <c r="AG1913" s="4550"/>
    </row>
    <row r="1914" spans="1:33" s="6147" customFormat="1" ht="27.95" customHeight="1">
      <c r="A1914" s="6452"/>
      <c r="B1914" s="12404"/>
      <c r="C1914" s="11487"/>
      <c r="D1914" s="11487"/>
      <c r="E1914" s="11487"/>
      <c r="F1914" s="11514"/>
      <c r="G1914" s="11647"/>
      <c r="H1914" s="12390"/>
      <c r="I1914" s="11647"/>
      <c r="J1914" s="12404"/>
      <c r="K1914" s="12404"/>
      <c r="L1914" s="6452"/>
      <c r="M1914" s="11647"/>
      <c r="N1914" s="4550"/>
      <c r="O1914" s="4983"/>
      <c r="P1914" s="4983"/>
      <c r="Q1914" s="11647"/>
      <c r="R1914" s="4550"/>
      <c r="S1914" s="4550"/>
      <c r="T1914" s="4550"/>
      <c r="U1914" s="4550"/>
      <c r="V1914" s="4550"/>
      <c r="W1914" s="4550"/>
      <c r="X1914" s="4550"/>
      <c r="Y1914" s="4550"/>
      <c r="Z1914" s="4550"/>
      <c r="AA1914" s="11708"/>
      <c r="AB1914" s="4550"/>
      <c r="AC1914" s="11493"/>
      <c r="AD1914" s="5050"/>
      <c r="AE1914" s="11493"/>
      <c r="AF1914" s="4550"/>
      <c r="AG1914" s="4550"/>
    </row>
    <row r="1915" spans="1:33" s="6147" customFormat="1" ht="27.95" customHeight="1">
      <c r="A1915" s="6452"/>
      <c r="B1915" s="12402"/>
      <c r="C1915" s="11486"/>
      <c r="D1915" s="11486"/>
      <c r="E1915" s="11486"/>
      <c r="F1915" s="11512"/>
      <c r="G1915" s="9847"/>
      <c r="H1915" s="12389"/>
      <c r="I1915" s="9847"/>
      <c r="J1915" s="12402"/>
      <c r="K1915" s="12402"/>
      <c r="L1915" s="6452"/>
      <c r="M1915" s="12206"/>
      <c r="N1915" s="4550"/>
      <c r="O1915" s="4983"/>
      <c r="P1915" s="4983"/>
      <c r="Q1915" s="12402"/>
      <c r="R1915" s="4550"/>
      <c r="S1915" s="4550"/>
      <c r="T1915" s="4550"/>
      <c r="U1915" s="4550"/>
      <c r="V1915" s="4550"/>
      <c r="W1915" s="4550"/>
      <c r="X1915" s="4550"/>
      <c r="Y1915" s="4550"/>
      <c r="Z1915" s="4550"/>
      <c r="AA1915" s="11707"/>
      <c r="AB1915" s="4550"/>
      <c r="AC1915" s="11492"/>
      <c r="AD1915" s="5050"/>
      <c r="AE1915" s="11492"/>
      <c r="AF1915" s="4550"/>
      <c r="AG1915" s="4550"/>
    </row>
    <row r="1916" spans="1:33" s="6147" customFormat="1" ht="27.95" customHeight="1">
      <c r="A1916" s="7317"/>
      <c r="B1916" s="12403"/>
      <c r="C1916" s="12340"/>
      <c r="D1916" s="12340"/>
      <c r="E1916" s="12340"/>
      <c r="F1916" s="11513"/>
      <c r="G1916" s="11687"/>
      <c r="H1916" s="12405"/>
      <c r="I1916" s="11687"/>
      <c r="J1916" s="12403"/>
      <c r="K1916" s="12403"/>
      <c r="L1916" s="7317"/>
      <c r="M1916" s="11687"/>
      <c r="N1916" s="6452"/>
      <c r="O1916" s="4983"/>
      <c r="P1916" s="4983"/>
      <c r="Q1916" s="12403"/>
      <c r="R1916" s="4550"/>
      <c r="S1916" s="4550"/>
      <c r="T1916" s="4550"/>
      <c r="U1916" s="4550"/>
      <c r="V1916" s="4550"/>
      <c r="W1916" s="4550"/>
      <c r="X1916" s="4550"/>
      <c r="Y1916" s="4550"/>
      <c r="Z1916" s="4550"/>
      <c r="AA1916" s="12334"/>
      <c r="AB1916" s="4550"/>
      <c r="AC1916" s="11578"/>
      <c r="AD1916" s="5050"/>
      <c r="AE1916" s="11578"/>
      <c r="AF1916" s="4550"/>
      <c r="AG1916" s="4550"/>
    </row>
    <row r="1917" spans="1:33" s="6147" customFormat="1" ht="27.95" customHeight="1">
      <c r="A1917" s="6452"/>
      <c r="B1917" s="12404"/>
      <c r="C1917" s="11487"/>
      <c r="D1917" s="11487"/>
      <c r="E1917" s="11487"/>
      <c r="F1917" s="11514"/>
      <c r="G1917" s="11647"/>
      <c r="H1917" s="12390"/>
      <c r="I1917" s="11647"/>
      <c r="J1917" s="12404"/>
      <c r="K1917" s="12404"/>
      <c r="L1917" s="6452"/>
      <c r="M1917" s="11647"/>
      <c r="N1917" s="4550"/>
      <c r="O1917" s="4983"/>
      <c r="P1917" s="4983"/>
      <c r="Q1917" s="12404"/>
      <c r="R1917" s="4550"/>
      <c r="S1917" s="4550"/>
      <c r="T1917" s="4550"/>
      <c r="U1917" s="4550"/>
      <c r="V1917" s="4550"/>
      <c r="W1917" s="4550"/>
      <c r="X1917" s="4550"/>
      <c r="Y1917" s="4550"/>
      <c r="Z1917" s="4550"/>
      <c r="AA1917" s="11708"/>
      <c r="AB1917" s="4550"/>
      <c r="AC1917" s="11493"/>
      <c r="AD1917" s="5050"/>
      <c r="AE1917" s="11493"/>
      <c r="AF1917" s="4550"/>
      <c r="AG1917" s="4550"/>
    </row>
    <row r="1918" spans="1:33" s="6147" customFormat="1" ht="27.95" customHeight="1">
      <c r="A1918" s="6452"/>
      <c r="B1918" s="12402"/>
      <c r="C1918" s="11486"/>
      <c r="D1918" s="11486"/>
      <c r="E1918" s="11486"/>
      <c r="F1918" s="11512"/>
      <c r="G1918" s="9847"/>
      <c r="H1918" s="12389"/>
      <c r="I1918" s="4550"/>
      <c r="J1918" s="12402"/>
      <c r="K1918" s="12402"/>
      <c r="L1918" s="6452"/>
      <c r="M1918" s="12206"/>
      <c r="N1918" s="6452"/>
      <c r="O1918" s="4983"/>
      <c r="P1918" s="4983"/>
      <c r="Q1918" s="12402"/>
      <c r="R1918" s="4550"/>
      <c r="S1918" s="4550"/>
      <c r="T1918" s="4550"/>
      <c r="U1918" s="4550"/>
      <c r="V1918" s="4550"/>
      <c r="W1918" s="4550"/>
      <c r="X1918" s="4550"/>
      <c r="Y1918" s="4550"/>
      <c r="Z1918" s="4550"/>
      <c r="AA1918" s="11707"/>
      <c r="AB1918" s="4550"/>
      <c r="AC1918" s="11492"/>
      <c r="AD1918" s="5050"/>
      <c r="AE1918" s="11492"/>
      <c r="AF1918" s="4550"/>
      <c r="AG1918" s="4550"/>
    </row>
    <row r="1919" spans="1:33" s="6147" customFormat="1" ht="27.95" customHeight="1">
      <c r="A1919" s="6452"/>
      <c r="B1919" s="12404"/>
      <c r="C1919" s="11487"/>
      <c r="D1919" s="11487"/>
      <c r="E1919" s="11487"/>
      <c r="F1919" s="11514"/>
      <c r="G1919" s="11647"/>
      <c r="H1919" s="12390"/>
      <c r="I1919" s="4550"/>
      <c r="J1919" s="12404"/>
      <c r="K1919" s="12404"/>
      <c r="L1919" s="6452"/>
      <c r="M1919" s="11647"/>
      <c r="N1919" s="4550"/>
      <c r="O1919" s="4983"/>
      <c r="P1919" s="4983"/>
      <c r="Q1919" s="12404"/>
      <c r="R1919" s="4550"/>
      <c r="S1919" s="4550"/>
      <c r="T1919" s="4550"/>
      <c r="U1919" s="4550"/>
      <c r="V1919" s="4550"/>
      <c r="W1919" s="4550"/>
      <c r="X1919" s="4550"/>
      <c r="Y1919" s="4550"/>
      <c r="Z1919" s="4550"/>
      <c r="AA1919" s="11708"/>
      <c r="AB1919" s="4550"/>
      <c r="AC1919" s="11493"/>
      <c r="AD1919" s="5050"/>
      <c r="AE1919" s="11493"/>
      <c r="AF1919" s="4550"/>
      <c r="AG1919" s="4550"/>
    </row>
    <row r="1920" spans="1:33" s="6147" customFormat="1" ht="27.95" customHeight="1">
      <c r="A1920" s="6452"/>
      <c r="B1920" s="12398"/>
      <c r="C1920" s="11486"/>
      <c r="D1920" s="11486"/>
      <c r="E1920" s="11486"/>
      <c r="F1920" s="11512"/>
      <c r="G1920" s="9847"/>
      <c r="H1920" s="12389"/>
      <c r="I1920" s="4550"/>
      <c r="J1920" s="12402"/>
      <c r="K1920" s="12402"/>
      <c r="L1920" s="6452"/>
      <c r="M1920" s="12206"/>
      <c r="N1920" s="7295"/>
      <c r="O1920" s="4983"/>
      <c r="P1920" s="4983"/>
      <c r="Q1920" s="12402"/>
      <c r="R1920" s="4550"/>
      <c r="S1920" s="4550"/>
      <c r="T1920" s="4550"/>
      <c r="U1920" s="4550"/>
      <c r="V1920" s="4550"/>
      <c r="W1920" s="4550"/>
      <c r="X1920" s="4550"/>
      <c r="Y1920" s="4550"/>
      <c r="Z1920" s="4550"/>
      <c r="AA1920" s="11707"/>
      <c r="AB1920" s="4550"/>
      <c r="AC1920" s="11492"/>
      <c r="AD1920" s="5050"/>
      <c r="AE1920" s="11492"/>
      <c r="AF1920" s="4550"/>
      <c r="AG1920" s="4550"/>
    </row>
    <row r="1921" spans="1:33" s="6147" customFormat="1" ht="27.95" customHeight="1">
      <c r="A1921" s="6452"/>
      <c r="B1921" s="12404"/>
      <c r="C1921" s="11487"/>
      <c r="D1921" s="11487"/>
      <c r="E1921" s="11487"/>
      <c r="F1921" s="11514"/>
      <c r="G1921" s="11647"/>
      <c r="H1921" s="12390"/>
      <c r="I1921" s="4550"/>
      <c r="J1921" s="12404"/>
      <c r="K1921" s="12404"/>
      <c r="L1921" s="6452"/>
      <c r="M1921" s="11647"/>
      <c r="N1921" s="4550"/>
      <c r="O1921" s="4983"/>
      <c r="P1921" s="4983"/>
      <c r="Q1921" s="12404"/>
      <c r="R1921" s="4550"/>
      <c r="S1921" s="4550"/>
      <c r="T1921" s="4550"/>
      <c r="U1921" s="4550"/>
      <c r="V1921" s="4550"/>
      <c r="W1921" s="4550"/>
      <c r="X1921" s="4550"/>
      <c r="Y1921" s="4550"/>
      <c r="Z1921" s="4550"/>
      <c r="AA1921" s="11708"/>
      <c r="AB1921" s="4550"/>
      <c r="AC1921" s="11493"/>
      <c r="AD1921" s="5050"/>
      <c r="AE1921" s="11493"/>
      <c r="AF1921" s="4550"/>
      <c r="AG1921" s="4550"/>
    </row>
    <row r="1922" spans="1:33" s="6147" customFormat="1" ht="27.95" customHeight="1">
      <c r="A1922" s="6452"/>
      <c r="B1922" s="12402"/>
      <c r="C1922" s="11486"/>
      <c r="D1922" s="11486"/>
      <c r="E1922" s="11486"/>
      <c r="F1922" s="11512"/>
      <c r="G1922" s="9847"/>
      <c r="H1922" s="12389"/>
      <c r="I1922" s="4550"/>
      <c r="J1922" s="12402"/>
      <c r="K1922" s="12402"/>
      <c r="L1922" s="6452"/>
      <c r="M1922" s="12206"/>
      <c r="N1922" s="6452"/>
      <c r="O1922" s="4983"/>
      <c r="P1922" s="4983"/>
      <c r="Q1922" s="12402"/>
      <c r="R1922" s="4550"/>
      <c r="S1922" s="4550"/>
      <c r="T1922" s="4550"/>
      <c r="U1922" s="4550"/>
      <c r="V1922" s="4550"/>
      <c r="W1922" s="4550"/>
      <c r="X1922" s="4550"/>
      <c r="Y1922" s="4550"/>
      <c r="Z1922" s="4550"/>
      <c r="AA1922" s="11707"/>
      <c r="AB1922" s="4550"/>
      <c r="AC1922" s="11492"/>
      <c r="AD1922" s="5050"/>
      <c r="AE1922" s="11492"/>
      <c r="AF1922" s="4550"/>
      <c r="AG1922" s="4550"/>
    </row>
    <row r="1923" spans="1:33" s="6147" customFormat="1" ht="27.95" customHeight="1">
      <c r="A1923" s="6452"/>
      <c r="B1923" s="12404"/>
      <c r="C1923" s="11487"/>
      <c r="D1923" s="11487"/>
      <c r="E1923" s="11487"/>
      <c r="F1923" s="11514"/>
      <c r="G1923" s="11647"/>
      <c r="H1923" s="12390"/>
      <c r="I1923" s="4550"/>
      <c r="J1923" s="12404"/>
      <c r="K1923" s="12404"/>
      <c r="L1923" s="6452"/>
      <c r="M1923" s="11647"/>
      <c r="N1923" s="4550"/>
      <c r="O1923" s="4983"/>
      <c r="P1923" s="4983"/>
      <c r="Q1923" s="12404"/>
      <c r="R1923" s="4550"/>
      <c r="S1923" s="4550"/>
      <c r="T1923" s="4550"/>
      <c r="U1923" s="4550"/>
      <c r="V1923" s="4550"/>
      <c r="W1923" s="4550"/>
      <c r="X1923" s="4550"/>
      <c r="Y1923" s="4550"/>
      <c r="Z1923" s="4550"/>
      <c r="AA1923" s="11708"/>
      <c r="AB1923" s="4550"/>
      <c r="AC1923" s="11493"/>
      <c r="AD1923" s="5050"/>
      <c r="AE1923" s="11493"/>
      <c r="AF1923" s="4550"/>
      <c r="AG1923" s="4550"/>
    </row>
    <row r="1924" spans="1:33" s="6147" customFormat="1" ht="27.95" customHeight="1">
      <c r="A1924" s="6452"/>
      <c r="B1924" s="12402"/>
      <c r="C1924" s="11486"/>
      <c r="D1924" s="11486"/>
      <c r="E1924" s="11486"/>
      <c r="F1924" s="11512"/>
      <c r="G1924" s="9847"/>
      <c r="H1924" s="12389"/>
      <c r="I1924" s="4550"/>
      <c r="J1924" s="12402"/>
      <c r="K1924" s="12402"/>
      <c r="L1924" s="6452"/>
      <c r="M1924" s="12206"/>
      <c r="N1924" s="4550"/>
      <c r="O1924" s="4983"/>
      <c r="P1924" s="4983"/>
      <c r="Q1924" s="12402"/>
      <c r="R1924" s="4550"/>
      <c r="S1924" s="4550"/>
      <c r="T1924" s="4550"/>
      <c r="U1924" s="4550"/>
      <c r="V1924" s="4550"/>
      <c r="W1924" s="4550"/>
      <c r="X1924" s="4550"/>
      <c r="Y1924" s="4550"/>
      <c r="Z1924" s="4550"/>
      <c r="AA1924" s="11707"/>
      <c r="AB1924" s="4550"/>
      <c r="AC1924" s="11492"/>
      <c r="AD1924" s="5050"/>
      <c r="AE1924" s="11492"/>
      <c r="AF1924" s="4550"/>
      <c r="AG1924" s="4550"/>
    </row>
    <row r="1925" spans="1:33" s="6147" customFormat="1" ht="27.95" customHeight="1">
      <c r="A1925" s="6452"/>
      <c r="B1925" s="12403"/>
      <c r="C1925" s="12340"/>
      <c r="D1925" s="12340"/>
      <c r="E1925" s="12340"/>
      <c r="F1925" s="11513"/>
      <c r="G1925" s="11687"/>
      <c r="H1925" s="12405"/>
      <c r="I1925" s="4550"/>
      <c r="J1925" s="12403"/>
      <c r="K1925" s="12403"/>
      <c r="L1925" s="6452"/>
      <c r="M1925" s="11687"/>
      <c r="N1925" s="7295"/>
      <c r="O1925" s="4983"/>
      <c r="P1925" s="4983"/>
      <c r="Q1925" s="11687"/>
      <c r="R1925" s="4550"/>
      <c r="S1925" s="4550"/>
      <c r="T1925" s="4550"/>
      <c r="U1925" s="4550"/>
      <c r="V1925" s="4550"/>
      <c r="W1925" s="4550"/>
      <c r="X1925" s="4550"/>
      <c r="Y1925" s="4550"/>
      <c r="Z1925" s="4550"/>
      <c r="AA1925" s="12334"/>
      <c r="AB1925" s="4550"/>
      <c r="AC1925" s="11578"/>
      <c r="AD1925" s="5050"/>
      <c r="AE1925" s="11578"/>
      <c r="AF1925" s="4550"/>
      <c r="AG1925" s="4550"/>
    </row>
    <row r="1926" spans="1:33" s="6147" customFormat="1" ht="27.95" customHeight="1">
      <c r="A1926" s="6452"/>
      <c r="B1926" s="12404"/>
      <c r="C1926" s="11487"/>
      <c r="D1926" s="11487"/>
      <c r="E1926" s="11487"/>
      <c r="F1926" s="11514"/>
      <c r="G1926" s="11647"/>
      <c r="H1926" s="12390"/>
      <c r="I1926" s="4550"/>
      <c r="J1926" s="12404"/>
      <c r="K1926" s="12404"/>
      <c r="L1926" s="6452"/>
      <c r="M1926" s="11647"/>
      <c r="N1926" s="4550"/>
      <c r="O1926" s="4983"/>
      <c r="P1926" s="4983"/>
      <c r="Q1926" s="11647"/>
      <c r="R1926" s="4550"/>
      <c r="S1926" s="4550"/>
      <c r="T1926" s="4550"/>
      <c r="U1926" s="4550"/>
      <c r="V1926" s="4550"/>
      <c r="W1926" s="4550"/>
      <c r="X1926" s="4550"/>
      <c r="Y1926" s="4550"/>
      <c r="Z1926" s="4550"/>
      <c r="AA1926" s="11708"/>
      <c r="AB1926" s="4550"/>
      <c r="AC1926" s="11493"/>
      <c r="AD1926" s="5050"/>
      <c r="AE1926" s="11493"/>
      <c r="AF1926" s="4550"/>
      <c r="AG1926" s="4550"/>
    </row>
    <row r="1927" spans="1:33" s="6147" customFormat="1" ht="27.95" customHeight="1">
      <c r="A1927" s="7295"/>
      <c r="B1927" s="9847"/>
      <c r="C1927" s="11486"/>
      <c r="D1927" s="11486"/>
      <c r="E1927" s="11486"/>
      <c r="F1927" s="11512"/>
      <c r="G1927" s="9847"/>
      <c r="H1927" s="12400"/>
      <c r="I1927" s="4550"/>
      <c r="J1927" s="9847"/>
      <c r="K1927" s="9847"/>
      <c r="L1927" s="7295"/>
      <c r="M1927" s="12206"/>
      <c r="N1927" s="4550"/>
      <c r="O1927" s="4983"/>
      <c r="P1927" s="4983"/>
      <c r="Q1927" s="9847"/>
      <c r="R1927" s="4550"/>
      <c r="S1927" s="4550"/>
      <c r="T1927" s="4550"/>
      <c r="U1927" s="4550"/>
      <c r="V1927" s="4550"/>
      <c r="W1927" s="4550"/>
      <c r="X1927" s="4550"/>
      <c r="Y1927" s="4550"/>
      <c r="Z1927" s="4550"/>
      <c r="AA1927" s="11707"/>
      <c r="AB1927" s="4550"/>
      <c r="AC1927" s="11492"/>
      <c r="AD1927" s="5050"/>
      <c r="AE1927" s="11492"/>
      <c r="AF1927" s="4550"/>
      <c r="AG1927" s="4550"/>
    </row>
    <row r="1928" spans="1:33" s="6147" customFormat="1" ht="27.95" customHeight="1">
      <c r="A1928" s="7295"/>
      <c r="B1928" s="11647"/>
      <c r="C1928" s="11487"/>
      <c r="D1928" s="11487"/>
      <c r="E1928" s="11487"/>
      <c r="F1928" s="11514"/>
      <c r="G1928" s="11647"/>
      <c r="H1928" s="12401"/>
      <c r="I1928" s="4550"/>
      <c r="J1928" s="11647"/>
      <c r="K1928" s="11647"/>
      <c r="L1928" s="7295"/>
      <c r="M1928" s="11647"/>
      <c r="N1928" s="4550"/>
      <c r="O1928" s="4983"/>
      <c r="P1928" s="4983"/>
      <c r="Q1928" s="11647"/>
      <c r="R1928" s="4550"/>
      <c r="S1928" s="4550"/>
      <c r="T1928" s="4550"/>
      <c r="U1928" s="4550"/>
      <c r="V1928" s="4550"/>
      <c r="W1928" s="4550"/>
      <c r="X1928" s="4550"/>
      <c r="Y1928" s="4550"/>
      <c r="Z1928" s="4550"/>
      <c r="AA1928" s="11708"/>
      <c r="AB1928" s="4550"/>
      <c r="AC1928" s="11493"/>
      <c r="AD1928" s="5050"/>
      <c r="AE1928" s="11493"/>
      <c r="AF1928" s="4550"/>
      <c r="AG1928" s="4550"/>
    </row>
    <row r="1929" spans="1:33" s="6147" customFormat="1" ht="27.95" customHeight="1">
      <c r="A1929" s="7295"/>
      <c r="B1929" s="7295"/>
      <c r="C1929" s="4981"/>
      <c r="D1929" s="4981"/>
      <c r="E1929" s="4981"/>
      <c r="F1929" s="6572"/>
      <c r="G1929" s="4550"/>
      <c r="H1929" s="7981"/>
      <c r="I1929" s="7295"/>
      <c r="J1929" s="7295"/>
      <c r="K1929" s="7295"/>
      <c r="L1929" s="7295"/>
      <c r="M1929" s="7031"/>
      <c r="N1929" s="4550"/>
      <c r="O1929" s="4983"/>
      <c r="P1929" s="4983"/>
      <c r="Q1929" s="7295"/>
      <c r="R1929" s="4550"/>
      <c r="S1929" s="4550"/>
      <c r="T1929" s="4550"/>
      <c r="U1929" s="4550"/>
      <c r="V1929" s="4550"/>
      <c r="W1929" s="4550"/>
      <c r="X1929" s="4550"/>
      <c r="Y1929" s="4550"/>
      <c r="Z1929" s="4550"/>
      <c r="AA1929" s="4893"/>
      <c r="AB1929" s="4550"/>
      <c r="AC1929" s="5050"/>
      <c r="AD1929" s="5050"/>
      <c r="AE1929" s="5050"/>
      <c r="AF1929" s="4550"/>
      <c r="AG1929" s="4550"/>
    </row>
    <row r="1930" spans="1:33" s="6147" customFormat="1" ht="27.95" customHeight="1">
      <c r="A1930" s="7295"/>
      <c r="B1930" s="12398"/>
      <c r="C1930" s="11486"/>
      <c r="D1930" s="11486"/>
      <c r="E1930" s="11486"/>
      <c r="F1930" s="11512"/>
      <c r="G1930" s="9847"/>
      <c r="H1930" s="12400"/>
      <c r="I1930" s="4550"/>
      <c r="J1930" s="12398"/>
      <c r="K1930" s="12398"/>
      <c r="L1930" s="7295"/>
      <c r="M1930" s="12206"/>
      <c r="N1930" s="7317"/>
      <c r="O1930" s="4983"/>
      <c r="P1930" s="4983"/>
      <c r="Q1930" s="12398"/>
      <c r="R1930" s="4550"/>
      <c r="S1930" s="4550"/>
      <c r="T1930" s="4550"/>
      <c r="U1930" s="4550"/>
      <c r="V1930" s="4550"/>
      <c r="W1930" s="4550"/>
      <c r="X1930" s="4550"/>
      <c r="Y1930" s="4550"/>
      <c r="Z1930" s="4550"/>
      <c r="AA1930" s="11707"/>
      <c r="AB1930" s="4550"/>
      <c r="AC1930" s="11492"/>
      <c r="AD1930" s="5050"/>
      <c r="AE1930" s="11492"/>
      <c r="AF1930" s="4550"/>
      <c r="AG1930" s="4550"/>
    </row>
    <row r="1931" spans="1:33" s="6147" customFormat="1" ht="27.95" customHeight="1">
      <c r="A1931" s="7295"/>
      <c r="B1931" s="12399"/>
      <c r="C1931" s="11487"/>
      <c r="D1931" s="11487"/>
      <c r="E1931" s="11487"/>
      <c r="F1931" s="11514"/>
      <c r="G1931" s="11647"/>
      <c r="H1931" s="12401"/>
      <c r="I1931" s="4550"/>
      <c r="J1931" s="12399"/>
      <c r="K1931" s="12399"/>
      <c r="L1931" s="7295"/>
      <c r="M1931" s="11647"/>
      <c r="N1931" s="4550"/>
      <c r="O1931" s="4983"/>
      <c r="P1931" s="4983"/>
      <c r="Q1931" s="11647"/>
      <c r="R1931" s="4550"/>
      <c r="S1931" s="4550"/>
      <c r="T1931" s="4550"/>
      <c r="U1931" s="4550"/>
      <c r="V1931" s="4550"/>
      <c r="W1931" s="4550"/>
      <c r="X1931" s="4550"/>
      <c r="Y1931" s="4550"/>
      <c r="Z1931" s="4550"/>
      <c r="AA1931" s="11708"/>
      <c r="AB1931" s="4550"/>
      <c r="AC1931" s="11493"/>
      <c r="AD1931" s="5050"/>
      <c r="AE1931" s="11493"/>
      <c r="AF1931" s="4550"/>
      <c r="AG1931" s="4550"/>
    </row>
    <row r="1932" spans="1:33" s="6147" customFormat="1" ht="27.95" customHeight="1">
      <c r="A1932" s="7295"/>
      <c r="B1932" s="7295"/>
      <c r="C1932" s="4981"/>
      <c r="D1932" s="4981"/>
      <c r="E1932" s="4981"/>
      <c r="F1932" s="6572"/>
      <c r="G1932" s="4550"/>
      <c r="H1932" s="7981"/>
      <c r="I1932" s="4550"/>
      <c r="J1932" s="7295"/>
      <c r="K1932" s="7295"/>
      <c r="L1932" s="7264"/>
      <c r="M1932" s="7031"/>
      <c r="N1932" s="4550"/>
      <c r="O1932" s="4983"/>
      <c r="P1932" s="4983"/>
      <c r="Q1932" s="7295"/>
      <c r="R1932" s="4550"/>
      <c r="S1932" s="4550"/>
      <c r="T1932" s="4550"/>
      <c r="U1932" s="4550"/>
      <c r="V1932" s="4550"/>
      <c r="W1932" s="4550"/>
      <c r="X1932" s="4550"/>
      <c r="Y1932" s="4550"/>
      <c r="Z1932" s="4550"/>
      <c r="AA1932" s="4893"/>
      <c r="AB1932" s="4550"/>
      <c r="AC1932" s="5050"/>
      <c r="AD1932" s="5050"/>
      <c r="AE1932" s="5050"/>
      <c r="AF1932" s="4550"/>
      <c r="AG1932" s="4550"/>
    </row>
    <row r="1933" spans="1:33" s="6147" customFormat="1" ht="27.95" customHeight="1">
      <c r="A1933" s="6435"/>
      <c r="B1933" s="12391"/>
      <c r="C1933" s="11486"/>
      <c r="D1933" s="11486"/>
      <c r="E1933" s="11486"/>
      <c r="F1933" s="11512"/>
      <c r="G1933" s="9847"/>
      <c r="H1933" s="12395"/>
      <c r="I1933" s="4550"/>
      <c r="J1933" s="12391"/>
      <c r="K1933" s="12391"/>
      <c r="L1933" s="6435"/>
      <c r="M1933" s="12206"/>
      <c r="N1933" s="7264"/>
      <c r="O1933" s="4983"/>
      <c r="P1933" s="4983"/>
      <c r="Q1933" s="12391"/>
      <c r="R1933" s="4550"/>
      <c r="S1933" s="4550"/>
      <c r="T1933" s="4550"/>
      <c r="U1933" s="4550"/>
      <c r="V1933" s="12392"/>
      <c r="W1933" s="4550"/>
      <c r="X1933" s="12392"/>
      <c r="Y1933" s="4550"/>
      <c r="Z1933" s="4550"/>
      <c r="AA1933" s="11707"/>
      <c r="AB1933" s="4550"/>
      <c r="AC1933" s="11492"/>
      <c r="AD1933" s="5050"/>
      <c r="AE1933" s="11492"/>
      <c r="AF1933" s="4550"/>
      <c r="AG1933" s="4550"/>
    </row>
    <row r="1934" spans="1:33" s="6147" customFormat="1" ht="27.95" customHeight="1">
      <c r="A1934" s="6435"/>
      <c r="B1934" s="12393"/>
      <c r="C1934" s="12340"/>
      <c r="D1934" s="12340"/>
      <c r="E1934" s="12340"/>
      <c r="F1934" s="11513"/>
      <c r="G1934" s="11687"/>
      <c r="H1934" s="12396"/>
      <c r="I1934" s="4550"/>
      <c r="J1934" s="12393"/>
      <c r="K1934" s="12393"/>
      <c r="L1934" s="7239"/>
      <c r="M1934" s="11687"/>
      <c r="N1934" s="4550"/>
      <c r="O1934" s="4983"/>
      <c r="P1934" s="4983"/>
      <c r="Q1934" s="11687"/>
      <c r="R1934" s="4550"/>
      <c r="S1934" s="4550"/>
      <c r="T1934" s="4550"/>
      <c r="U1934" s="4550"/>
      <c r="V1934" s="11687"/>
      <c r="W1934" s="4550"/>
      <c r="X1934" s="11687"/>
      <c r="Y1934" s="4550"/>
      <c r="Z1934" s="4550"/>
      <c r="AA1934" s="12334"/>
      <c r="AB1934" s="4550"/>
      <c r="AC1934" s="11578"/>
      <c r="AD1934" s="5050"/>
      <c r="AE1934" s="11578"/>
      <c r="AF1934" s="4550"/>
      <c r="AG1934" s="4550"/>
    </row>
    <row r="1935" spans="1:33" s="6147" customFormat="1" ht="27.95" customHeight="1">
      <c r="A1935" s="6435"/>
      <c r="B1935" s="12394"/>
      <c r="C1935" s="11487"/>
      <c r="D1935" s="11487"/>
      <c r="E1935" s="11487"/>
      <c r="F1935" s="11514"/>
      <c r="G1935" s="11647"/>
      <c r="H1935" s="12397"/>
      <c r="I1935" s="4550"/>
      <c r="J1935" s="12394"/>
      <c r="K1935" s="12394"/>
      <c r="L1935" s="6435"/>
      <c r="M1935" s="11647"/>
      <c r="N1935" s="4550"/>
      <c r="O1935" s="4983"/>
      <c r="P1935" s="4983"/>
      <c r="Q1935" s="11647"/>
      <c r="R1935" s="4550"/>
      <c r="S1935" s="4550"/>
      <c r="T1935" s="4550"/>
      <c r="U1935" s="4550"/>
      <c r="V1935" s="11647"/>
      <c r="W1935" s="4550"/>
      <c r="X1935" s="11647"/>
      <c r="Y1935" s="4550"/>
      <c r="Z1935" s="4550"/>
      <c r="AA1935" s="11708"/>
      <c r="AB1935" s="4550"/>
      <c r="AC1935" s="11493"/>
      <c r="AD1935" s="5050"/>
      <c r="AE1935" s="11493"/>
      <c r="AF1935" s="4550"/>
      <c r="AG1935" s="4550"/>
    </row>
    <row r="1936" spans="1:33" s="6147" customFormat="1" ht="27.95" customHeight="1">
      <c r="A1936" s="7325"/>
      <c r="B1936" s="4550"/>
      <c r="C1936" s="4981"/>
      <c r="D1936" s="4981"/>
      <c r="E1936" s="4981"/>
      <c r="F1936" s="6572"/>
      <c r="G1936" s="4550"/>
      <c r="H1936" s="7982"/>
      <c r="I1936" s="4550"/>
      <c r="J1936" s="4550"/>
      <c r="K1936" s="4550"/>
      <c r="L1936" s="4550"/>
      <c r="M1936" s="7031"/>
      <c r="N1936" s="4550"/>
      <c r="O1936" s="4983"/>
      <c r="P1936" s="4983"/>
      <c r="Q1936" s="4550"/>
      <c r="R1936" s="4550"/>
      <c r="S1936" s="4550"/>
      <c r="T1936" s="4550"/>
      <c r="U1936" s="4550"/>
      <c r="V1936" s="4550"/>
      <c r="W1936" s="4550"/>
      <c r="X1936" s="4550"/>
      <c r="Y1936" s="4550"/>
      <c r="Z1936" s="4550"/>
      <c r="AA1936" s="4893"/>
      <c r="AB1936" s="4550"/>
      <c r="AC1936" s="5050"/>
      <c r="AD1936" s="5050"/>
      <c r="AE1936" s="5050"/>
      <c r="AF1936" s="4550"/>
      <c r="AG1936" s="4550"/>
    </row>
    <row r="1937" spans="1:33" s="6147" customFormat="1" ht="27.95" customHeight="1">
      <c r="A1937" s="7264"/>
      <c r="B1937" s="9847"/>
      <c r="C1937" s="11486"/>
      <c r="D1937" s="11486"/>
      <c r="E1937" s="11486"/>
      <c r="F1937" s="11512"/>
      <c r="G1937" s="9847"/>
      <c r="H1937" s="12389"/>
      <c r="I1937" s="9847"/>
      <c r="J1937" s="9847"/>
      <c r="K1937" s="9847"/>
      <c r="L1937" s="4550"/>
      <c r="M1937" s="12206"/>
      <c r="N1937" s="7264"/>
      <c r="O1937" s="4983"/>
      <c r="P1937" s="4983"/>
      <c r="Q1937" s="9847"/>
      <c r="R1937" s="4550"/>
      <c r="S1937" s="4550"/>
      <c r="T1937" s="4550"/>
      <c r="U1937" s="4550"/>
      <c r="V1937" s="4550"/>
      <c r="W1937" s="4550"/>
      <c r="X1937" s="4550"/>
      <c r="Y1937" s="4550"/>
      <c r="Z1937" s="4550"/>
      <c r="AA1937" s="11707"/>
      <c r="AB1937" s="4550"/>
      <c r="AC1937" s="11492"/>
      <c r="AD1937" s="5050"/>
      <c r="AE1937" s="11492"/>
      <c r="AF1937" s="4550"/>
      <c r="AG1937" s="4550"/>
    </row>
    <row r="1938" spans="1:33" s="6147" customFormat="1" ht="27.95" customHeight="1">
      <c r="A1938" s="7264"/>
      <c r="B1938" s="11647"/>
      <c r="C1938" s="11487"/>
      <c r="D1938" s="11487"/>
      <c r="E1938" s="11487"/>
      <c r="F1938" s="11514"/>
      <c r="G1938" s="11647"/>
      <c r="H1938" s="12390"/>
      <c r="I1938" s="11647"/>
      <c r="J1938" s="11647"/>
      <c r="K1938" s="11647"/>
      <c r="L1938" s="4550"/>
      <c r="M1938" s="11647"/>
      <c r="N1938" s="4550"/>
      <c r="O1938" s="4983"/>
      <c r="P1938" s="4983"/>
      <c r="Q1938" s="11647"/>
      <c r="R1938" s="4550"/>
      <c r="S1938" s="4550"/>
      <c r="T1938" s="4550"/>
      <c r="U1938" s="4550"/>
      <c r="V1938" s="4550"/>
      <c r="W1938" s="4550"/>
      <c r="X1938" s="4550"/>
      <c r="Y1938" s="4550"/>
      <c r="Z1938" s="4550"/>
      <c r="AA1938" s="11708"/>
      <c r="AB1938" s="4550"/>
      <c r="AC1938" s="11493"/>
      <c r="AD1938" s="5050"/>
      <c r="AE1938" s="11493"/>
      <c r="AF1938" s="4550"/>
      <c r="AG1938" s="4550"/>
    </row>
    <row r="1939" spans="1:33" s="6147" customFormat="1" ht="27.95" customHeight="1">
      <c r="A1939" s="7264"/>
      <c r="B1939" s="9847"/>
      <c r="C1939" s="11486"/>
      <c r="D1939" s="11486"/>
      <c r="E1939" s="11486"/>
      <c r="F1939" s="11512"/>
      <c r="G1939" s="9847"/>
      <c r="H1939" s="12382"/>
      <c r="I1939" s="4550"/>
      <c r="J1939" s="9847"/>
      <c r="K1939" s="9847"/>
      <c r="L1939" s="4550"/>
      <c r="M1939" s="12206"/>
      <c r="N1939" s="7264"/>
      <c r="O1939" s="4983"/>
      <c r="P1939" s="4983"/>
      <c r="Q1939" s="9847"/>
      <c r="R1939" s="4550"/>
      <c r="S1939" s="4550"/>
      <c r="T1939" s="4550"/>
      <c r="U1939" s="4550"/>
      <c r="V1939" s="9847"/>
      <c r="W1939" s="4550"/>
      <c r="X1939" s="9847"/>
      <c r="Y1939" s="4550"/>
      <c r="Z1939" s="4550"/>
      <c r="AA1939" s="11707"/>
      <c r="AB1939" s="4550"/>
      <c r="AC1939" s="11492"/>
      <c r="AD1939" s="5050"/>
      <c r="AE1939" s="11492"/>
      <c r="AF1939" s="4550"/>
      <c r="AG1939" s="4550"/>
    </row>
    <row r="1940" spans="1:33" s="6147" customFormat="1" ht="27.95" customHeight="1">
      <c r="A1940" s="7264"/>
      <c r="B1940" s="11647"/>
      <c r="C1940" s="11487"/>
      <c r="D1940" s="11487"/>
      <c r="E1940" s="11487"/>
      <c r="F1940" s="11514"/>
      <c r="G1940" s="11647"/>
      <c r="H1940" s="12383"/>
      <c r="I1940" s="4550"/>
      <c r="J1940" s="11647"/>
      <c r="K1940" s="11647"/>
      <c r="L1940" s="4550"/>
      <c r="M1940" s="11647"/>
      <c r="N1940" s="4550"/>
      <c r="O1940" s="4983"/>
      <c r="P1940" s="4983"/>
      <c r="Q1940" s="11647"/>
      <c r="R1940" s="4550"/>
      <c r="S1940" s="4550"/>
      <c r="T1940" s="4550"/>
      <c r="U1940" s="4550"/>
      <c r="V1940" s="11647"/>
      <c r="W1940" s="4550"/>
      <c r="X1940" s="11647"/>
      <c r="Y1940" s="4550"/>
      <c r="Z1940" s="4550"/>
      <c r="AA1940" s="11708"/>
      <c r="AB1940" s="4550"/>
      <c r="AC1940" s="11493"/>
      <c r="AD1940" s="5050"/>
      <c r="AE1940" s="11493"/>
      <c r="AF1940" s="4550"/>
      <c r="AG1940" s="4550"/>
    </row>
    <row r="1941" spans="1:33" s="6147" customFormat="1" ht="27.95" customHeight="1">
      <c r="A1941" s="7264"/>
      <c r="B1941" s="9847"/>
      <c r="C1941" s="11486"/>
      <c r="D1941" s="11486"/>
      <c r="E1941" s="11486"/>
      <c r="F1941" s="11512"/>
      <c r="G1941" s="9847"/>
      <c r="H1941" s="12382"/>
      <c r="I1941" s="4550"/>
      <c r="J1941" s="9847"/>
      <c r="K1941" s="9847"/>
      <c r="L1941" s="4550"/>
      <c r="M1941" s="12206"/>
      <c r="N1941" s="4550"/>
      <c r="O1941" s="4983"/>
      <c r="P1941" s="4983"/>
      <c r="Q1941" s="9847"/>
      <c r="R1941" s="4550"/>
      <c r="S1941" s="4550"/>
      <c r="T1941" s="4550"/>
      <c r="U1941" s="4550"/>
      <c r="V1941" s="4550"/>
      <c r="W1941" s="4550"/>
      <c r="X1941" s="4550"/>
      <c r="Y1941" s="4550"/>
      <c r="Z1941" s="4550"/>
      <c r="AA1941" s="11707"/>
      <c r="AB1941" s="4550"/>
      <c r="AC1941" s="11492"/>
      <c r="AD1941" s="5050"/>
      <c r="AE1941" s="11492"/>
      <c r="AF1941" s="4550"/>
      <c r="AG1941" s="4550"/>
    </row>
    <row r="1942" spans="1:33" s="6147" customFormat="1" ht="27.95" customHeight="1">
      <c r="A1942" s="7264"/>
      <c r="B1942" s="11687"/>
      <c r="C1942" s="12340"/>
      <c r="D1942" s="12340"/>
      <c r="E1942" s="12340"/>
      <c r="F1942" s="11513"/>
      <c r="G1942" s="11687"/>
      <c r="H1942" s="12386"/>
      <c r="I1942" s="4550"/>
      <c r="J1942" s="11687"/>
      <c r="K1942" s="11687"/>
      <c r="L1942" s="4550"/>
      <c r="M1942" s="11687"/>
      <c r="N1942" s="7264"/>
      <c r="O1942" s="4983"/>
      <c r="P1942" s="4983"/>
      <c r="Q1942" s="11687"/>
      <c r="R1942" s="4550"/>
      <c r="S1942" s="4550"/>
      <c r="T1942" s="4550"/>
      <c r="U1942" s="4550"/>
      <c r="V1942" s="4550"/>
      <c r="W1942" s="4550"/>
      <c r="X1942" s="4550"/>
      <c r="Y1942" s="4550"/>
      <c r="Z1942" s="4550"/>
      <c r="AA1942" s="12334"/>
      <c r="AB1942" s="4550"/>
      <c r="AC1942" s="11578"/>
      <c r="AD1942" s="5050"/>
      <c r="AE1942" s="11578"/>
      <c r="AF1942" s="4550"/>
      <c r="AG1942" s="4550"/>
    </row>
    <row r="1943" spans="1:33" s="6147" customFormat="1" ht="27.95" customHeight="1">
      <c r="A1943" s="7264"/>
      <c r="B1943" s="11647"/>
      <c r="C1943" s="11487"/>
      <c r="D1943" s="11487"/>
      <c r="E1943" s="11487"/>
      <c r="F1943" s="11514"/>
      <c r="G1943" s="11647"/>
      <c r="H1943" s="12383"/>
      <c r="I1943" s="4550"/>
      <c r="J1943" s="11647"/>
      <c r="K1943" s="11647"/>
      <c r="L1943" s="4550"/>
      <c r="M1943" s="11647"/>
      <c r="N1943" s="4550"/>
      <c r="O1943" s="4983"/>
      <c r="P1943" s="4983"/>
      <c r="Q1943" s="11647"/>
      <c r="R1943" s="4550"/>
      <c r="S1943" s="4550"/>
      <c r="T1943" s="4550"/>
      <c r="U1943" s="4550"/>
      <c r="V1943" s="4550"/>
      <c r="W1943" s="4550"/>
      <c r="X1943" s="4550"/>
      <c r="Y1943" s="4550"/>
      <c r="Z1943" s="4550"/>
      <c r="AA1943" s="11708"/>
      <c r="AB1943" s="4550"/>
      <c r="AC1943" s="11493"/>
      <c r="AD1943" s="5050"/>
      <c r="AE1943" s="11493"/>
      <c r="AF1943" s="4550"/>
      <c r="AG1943" s="4550"/>
    </row>
    <row r="1944" spans="1:33" s="6147" customFormat="1" ht="27.95" customHeight="1">
      <c r="A1944" s="7264"/>
      <c r="B1944" s="9847"/>
      <c r="C1944" s="11486"/>
      <c r="D1944" s="11486"/>
      <c r="E1944" s="11486"/>
      <c r="F1944" s="11512"/>
      <c r="G1944" s="9847"/>
      <c r="H1944" s="12382"/>
      <c r="I1944" s="4550"/>
      <c r="J1944" s="9847"/>
      <c r="K1944" s="9847"/>
      <c r="L1944" s="4550"/>
      <c r="M1944" s="12206"/>
      <c r="N1944" s="7264"/>
      <c r="O1944" s="4983"/>
      <c r="P1944" s="4983"/>
      <c r="Q1944" s="9847"/>
      <c r="R1944" s="4550"/>
      <c r="S1944" s="4550"/>
      <c r="T1944" s="4550"/>
      <c r="U1944" s="4550"/>
      <c r="V1944" s="4550"/>
      <c r="W1944" s="4550"/>
      <c r="X1944" s="4550"/>
      <c r="Y1944" s="4550"/>
      <c r="Z1944" s="4550"/>
      <c r="AA1944" s="11707"/>
      <c r="AB1944" s="4550"/>
      <c r="AC1944" s="11492"/>
      <c r="AD1944" s="5050"/>
      <c r="AE1944" s="11492"/>
      <c r="AF1944" s="4550"/>
      <c r="AG1944" s="4550"/>
    </row>
    <row r="1945" spans="1:33" s="6147" customFormat="1" ht="27.95" customHeight="1">
      <c r="A1945" s="7264"/>
      <c r="B1945" s="11647"/>
      <c r="C1945" s="11487"/>
      <c r="D1945" s="11487"/>
      <c r="E1945" s="11487"/>
      <c r="F1945" s="11514"/>
      <c r="G1945" s="11647"/>
      <c r="H1945" s="12383"/>
      <c r="I1945" s="4550"/>
      <c r="J1945" s="11647"/>
      <c r="K1945" s="11647"/>
      <c r="L1945" s="4550"/>
      <c r="M1945" s="11647"/>
      <c r="N1945" s="4550"/>
      <c r="O1945" s="4983"/>
      <c r="P1945" s="4983"/>
      <c r="Q1945" s="11647"/>
      <c r="R1945" s="4550"/>
      <c r="S1945" s="4550"/>
      <c r="T1945" s="4550"/>
      <c r="U1945" s="4550"/>
      <c r="V1945" s="4550"/>
      <c r="W1945" s="4550"/>
      <c r="X1945" s="4550"/>
      <c r="Y1945" s="4550"/>
      <c r="Z1945" s="4550"/>
      <c r="AA1945" s="11708"/>
      <c r="AB1945" s="4550"/>
      <c r="AC1945" s="11493"/>
      <c r="AD1945" s="5050"/>
      <c r="AE1945" s="11493"/>
      <c r="AF1945" s="4550"/>
      <c r="AG1945" s="4550"/>
    </row>
    <row r="1946" spans="1:33" s="6147" customFormat="1" ht="27.95" customHeight="1">
      <c r="A1946" s="7264"/>
      <c r="B1946" s="9847"/>
      <c r="C1946" s="11486"/>
      <c r="D1946" s="11486"/>
      <c r="E1946" s="11486"/>
      <c r="F1946" s="11512"/>
      <c r="G1946" s="9847"/>
      <c r="H1946" s="12382"/>
      <c r="I1946" s="4550"/>
      <c r="J1946" s="9847"/>
      <c r="K1946" s="9847"/>
      <c r="L1946" s="4550"/>
      <c r="M1946" s="12206"/>
      <c r="N1946" s="7983"/>
      <c r="O1946" s="4983"/>
      <c r="P1946" s="4983"/>
      <c r="Q1946" s="9847"/>
      <c r="R1946" s="4550"/>
      <c r="S1946" s="4550"/>
      <c r="T1946" s="4550"/>
      <c r="U1946" s="4550"/>
      <c r="V1946" s="4550"/>
      <c r="W1946" s="4550"/>
      <c r="X1946" s="4550"/>
      <c r="Y1946" s="4550"/>
      <c r="Z1946" s="4550"/>
      <c r="AA1946" s="11707"/>
      <c r="AB1946" s="4550"/>
      <c r="AC1946" s="11492"/>
      <c r="AD1946" s="5050"/>
      <c r="AE1946" s="11492"/>
      <c r="AF1946" s="4550"/>
      <c r="AG1946" s="4550"/>
    </row>
    <row r="1947" spans="1:33" s="6147" customFormat="1" ht="27.95" customHeight="1">
      <c r="A1947" s="7264"/>
      <c r="B1947" s="11647"/>
      <c r="C1947" s="11487"/>
      <c r="D1947" s="11487"/>
      <c r="E1947" s="11487"/>
      <c r="F1947" s="11514"/>
      <c r="G1947" s="11647"/>
      <c r="H1947" s="12383"/>
      <c r="I1947" s="4550"/>
      <c r="J1947" s="11647"/>
      <c r="K1947" s="11647"/>
      <c r="L1947" s="4550"/>
      <c r="M1947" s="11647"/>
      <c r="N1947" s="4550"/>
      <c r="O1947" s="4983"/>
      <c r="P1947" s="4983"/>
      <c r="Q1947" s="11647"/>
      <c r="R1947" s="4550"/>
      <c r="S1947" s="4550"/>
      <c r="T1947" s="4550"/>
      <c r="U1947" s="4550"/>
      <c r="V1947" s="4550"/>
      <c r="W1947" s="4550"/>
      <c r="X1947" s="4550"/>
      <c r="Y1947" s="4550"/>
      <c r="Z1947" s="4550"/>
      <c r="AA1947" s="11708"/>
      <c r="AB1947" s="4550"/>
      <c r="AC1947" s="11493"/>
      <c r="AD1947" s="5050"/>
      <c r="AE1947" s="11493"/>
      <c r="AF1947" s="4550"/>
      <c r="AG1947" s="4550"/>
    </row>
    <row r="1948" spans="1:33" s="6147" customFormat="1" ht="27.95" customHeight="1">
      <c r="A1948" s="7264"/>
      <c r="B1948" s="4550"/>
      <c r="C1948" s="4981"/>
      <c r="D1948" s="4981"/>
      <c r="E1948" s="4981"/>
      <c r="F1948" s="6572"/>
      <c r="G1948" s="4550"/>
      <c r="H1948" s="7982"/>
      <c r="I1948" s="4550"/>
      <c r="J1948" s="4550"/>
      <c r="K1948" s="4550"/>
      <c r="L1948" s="7920"/>
      <c r="M1948" s="7031"/>
      <c r="N1948" s="4550"/>
      <c r="O1948" s="4983"/>
      <c r="P1948" s="4983"/>
      <c r="Q1948" s="4550"/>
      <c r="R1948" s="4550"/>
      <c r="S1948" s="4550"/>
      <c r="T1948" s="4550"/>
      <c r="U1948" s="4550"/>
      <c r="V1948" s="4550"/>
      <c r="W1948" s="4550"/>
      <c r="X1948" s="4550"/>
      <c r="Y1948" s="4550"/>
      <c r="Z1948" s="4550"/>
      <c r="AA1948" s="4893"/>
      <c r="AB1948" s="4550"/>
      <c r="AC1948" s="5050"/>
      <c r="AD1948" s="5050"/>
      <c r="AE1948" s="5050"/>
      <c r="AF1948" s="4550"/>
      <c r="AG1948" s="4550"/>
    </row>
    <row r="1949" spans="1:33" s="6147" customFormat="1" ht="27.95" customHeight="1">
      <c r="A1949" s="7264"/>
      <c r="B1949" s="9847"/>
      <c r="C1949" s="11486"/>
      <c r="D1949" s="11486"/>
      <c r="E1949" s="11486"/>
      <c r="F1949" s="11512"/>
      <c r="G1949" s="9847"/>
      <c r="H1949" s="12382"/>
      <c r="I1949" s="4550"/>
      <c r="J1949" s="9847"/>
      <c r="K1949" s="9847"/>
      <c r="L1949" s="4550"/>
      <c r="M1949" s="12206"/>
      <c r="N1949" s="7264"/>
      <c r="O1949" s="4983"/>
      <c r="P1949" s="4983"/>
      <c r="Q1949" s="9847"/>
      <c r="R1949" s="4550"/>
      <c r="S1949" s="4550"/>
      <c r="T1949" s="4550"/>
      <c r="U1949" s="4550"/>
      <c r="V1949" s="4550"/>
      <c r="W1949" s="4550"/>
      <c r="X1949" s="4550"/>
      <c r="Y1949" s="4550"/>
      <c r="Z1949" s="4550"/>
      <c r="AA1949" s="11707"/>
      <c r="AB1949" s="4550"/>
      <c r="AC1949" s="11492"/>
      <c r="AD1949" s="5050"/>
      <c r="AE1949" s="11492"/>
      <c r="AF1949" s="4550"/>
      <c r="AG1949" s="4550"/>
    </row>
    <row r="1950" spans="1:33" s="6147" customFormat="1" ht="27.95" customHeight="1">
      <c r="A1950" s="7264"/>
      <c r="B1950" s="11647"/>
      <c r="C1950" s="11487"/>
      <c r="D1950" s="11487"/>
      <c r="E1950" s="11487"/>
      <c r="F1950" s="11514"/>
      <c r="G1950" s="11647"/>
      <c r="H1950" s="12383"/>
      <c r="I1950" s="4550"/>
      <c r="J1950" s="11647"/>
      <c r="K1950" s="11647"/>
      <c r="L1950" s="4550"/>
      <c r="M1950" s="11647"/>
      <c r="N1950" s="4550"/>
      <c r="O1950" s="4983"/>
      <c r="P1950" s="4983"/>
      <c r="Q1950" s="11647"/>
      <c r="R1950" s="4550"/>
      <c r="S1950" s="4550"/>
      <c r="T1950" s="4550"/>
      <c r="U1950" s="4550"/>
      <c r="V1950" s="4550"/>
      <c r="W1950" s="4550"/>
      <c r="X1950" s="4550"/>
      <c r="Y1950" s="4550"/>
      <c r="Z1950" s="4550"/>
      <c r="AA1950" s="11708"/>
      <c r="AB1950" s="4550"/>
      <c r="AC1950" s="11493"/>
      <c r="AD1950" s="5050"/>
      <c r="AE1950" s="11493"/>
      <c r="AF1950" s="4550"/>
      <c r="AG1950" s="4550"/>
    </row>
    <row r="1951" spans="1:33" s="6147" customFormat="1" ht="27.95" customHeight="1">
      <c r="A1951" s="7264"/>
      <c r="B1951" s="9847"/>
      <c r="C1951" s="11486"/>
      <c r="D1951" s="11486"/>
      <c r="E1951" s="11486"/>
      <c r="F1951" s="11512"/>
      <c r="G1951" s="9847"/>
      <c r="H1951" s="12382"/>
      <c r="I1951" s="4550"/>
      <c r="J1951" s="9847"/>
      <c r="K1951" s="9847"/>
      <c r="L1951" s="4550"/>
      <c r="M1951" s="12206"/>
      <c r="N1951" s="7264"/>
      <c r="O1951" s="4983"/>
      <c r="P1951" s="4983"/>
      <c r="Q1951" s="12384"/>
      <c r="R1951" s="4550"/>
      <c r="S1951" s="4550"/>
      <c r="T1951" s="4550"/>
      <c r="U1951" s="4550"/>
      <c r="V1951" s="9847"/>
      <c r="W1951" s="4550"/>
      <c r="X1951" s="9847"/>
      <c r="Y1951" s="4550"/>
      <c r="Z1951" s="4550"/>
      <c r="AA1951" s="11707"/>
      <c r="AB1951" s="4550"/>
      <c r="AC1951" s="11492"/>
      <c r="AD1951" s="5050"/>
      <c r="AE1951" s="11492"/>
      <c r="AF1951" s="4550"/>
      <c r="AG1951" s="4550"/>
    </row>
    <row r="1952" spans="1:33" s="6147" customFormat="1" ht="27.95" customHeight="1">
      <c r="A1952" s="7264"/>
      <c r="B1952" s="11647"/>
      <c r="C1952" s="11487"/>
      <c r="D1952" s="11487"/>
      <c r="E1952" s="11487"/>
      <c r="F1952" s="11514"/>
      <c r="G1952" s="11647"/>
      <c r="H1952" s="12383"/>
      <c r="I1952" s="4550"/>
      <c r="J1952" s="11647"/>
      <c r="K1952" s="11647"/>
      <c r="L1952" s="4550"/>
      <c r="M1952" s="11647"/>
      <c r="N1952" s="4550"/>
      <c r="O1952" s="4983"/>
      <c r="P1952" s="4983"/>
      <c r="Q1952" s="11647"/>
      <c r="R1952" s="4550"/>
      <c r="S1952" s="4550"/>
      <c r="T1952" s="4550"/>
      <c r="U1952" s="4550"/>
      <c r="V1952" s="11647"/>
      <c r="W1952" s="4550"/>
      <c r="X1952" s="11647"/>
      <c r="Y1952" s="4550"/>
      <c r="Z1952" s="4550"/>
      <c r="AA1952" s="11708"/>
      <c r="AB1952" s="4550"/>
      <c r="AC1952" s="11493"/>
      <c r="AD1952" s="5050"/>
      <c r="AE1952" s="11493"/>
      <c r="AF1952" s="4550"/>
      <c r="AG1952" s="4550"/>
    </row>
    <row r="1953" spans="1:33" s="6147" customFormat="1" ht="27.95" customHeight="1">
      <c r="A1953" s="7264"/>
      <c r="B1953" s="12384"/>
      <c r="C1953" s="11486"/>
      <c r="D1953" s="11486"/>
      <c r="E1953" s="11486"/>
      <c r="F1953" s="11512"/>
      <c r="G1953" s="9847"/>
      <c r="H1953" s="12382"/>
      <c r="I1953" s="4550"/>
      <c r="J1953" s="12384"/>
      <c r="K1953" s="12384"/>
      <c r="L1953" s="7984"/>
      <c r="M1953" s="12206"/>
      <c r="N1953" s="4550"/>
      <c r="O1953" s="4983"/>
      <c r="P1953" s="4983"/>
      <c r="Q1953" s="12388"/>
      <c r="R1953" s="4550"/>
      <c r="S1953" s="4550"/>
      <c r="T1953" s="4550"/>
      <c r="U1953" s="4550"/>
      <c r="V1953" s="9847"/>
      <c r="W1953" s="4550"/>
      <c r="X1953" s="9847"/>
      <c r="Y1953" s="4550"/>
      <c r="Z1953" s="4550"/>
      <c r="AA1953" s="11707"/>
      <c r="AB1953" s="4550"/>
      <c r="AC1953" s="11492"/>
      <c r="AD1953" s="5050"/>
      <c r="AE1953" s="11492"/>
      <c r="AF1953" s="4550"/>
      <c r="AG1953" s="4550"/>
    </row>
    <row r="1954" spans="1:33" s="6147" customFormat="1" ht="27.95" customHeight="1">
      <c r="A1954" s="7264"/>
      <c r="B1954" s="12387"/>
      <c r="C1954" s="12340"/>
      <c r="D1954" s="12340"/>
      <c r="E1954" s="12340"/>
      <c r="F1954" s="11513"/>
      <c r="G1954" s="11687"/>
      <c r="H1954" s="12386"/>
      <c r="I1954" s="4550"/>
      <c r="J1954" s="12387"/>
      <c r="K1954" s="12387"/>
      <c r="L1954" s="7264"/>
      <c r="M1954" s="11687"/>
      <c r="N1954" s="7264"/>
      <c r="O1954" s="4983"/>
      <c r="P1954" s="4983"/>
      <c r="Q1954" s="12387"/>
      <c r="R1954" s="4550"/>
      <c r="S1954" s="4550"/>
      <c r="T1954" s="4550"/>
      <c r="U1954" s="4550"/>
      <c r="V1954" s="11687"/>
      <c r="W1954" s="4550"/>
      <c r="X1954" s="11687"/>
      <c r="Y1954" s="4550"/>
      <c r="Z1954" s="4550"/>
      <c r="AA1954" s="12334"/>
      <c r="AB1954" s="4550"/>
      <c r="AC1954" s="11578"/>
      <c r="AD1954" s="5050"/>
      <c r="AE1954" s="11578"/>
      <c r="AF1954" s="4550"/>
      <c r="AG1954" s="4550"/>
    </row>
    <row r="1955" spans="1:33" s="6147" customFormat="1" ht="27.95" customHeight="1">
      <c r="A1955" s="7264"/>
      <c r="B1955" s="12385"/>
      <c r="C1955" s="11487"/>
      <c r="D1955" s="11487"/>
      <c r="E1955" s="11487"/>
      <c r="F1955" s="11514"/>
      <c r="G1955" s="11647"/>
      <c r="H1955" s="12383"/>
      <c r="I1955" s="4550"/>
      <c r="J1955" s="12385"/>
      <c r="K1955" s="12385"/>
      <c r="L1955" s="7264"/>
      <c r="M1955" s="11647"/>
      <c r="N1955" s="4550"/>
      <c r="O1955" s="4983"/>
      <c r="P1955" s="4983"/>
      <c r="Q1955" s="12385"/>
      <c r="R1955" s="4550"/>
      <c r="S1955" s="4550"/>
      <c r="T1955" s="4550"/>
      <c r="U1955" s="4550"/>
      <c r="V1955" s="11647"/>
      <c r="W1955" s="4550"/>
      <c r="X1955" s="11647"/>
      <c r="Y1955" s="4550"/>
      <c r="Z1955" s="4550"/>
      <c r="AA1955" s="11708"/>
      <c r="AB1955" s="4550"/>
      <c r="AC1955" s="11493"/>
      <c r="AD1955" s="5050"/>
      <c r="AE1955" s="11493"/>
      <c r="AF1955" s="4550"/>
      <c r="AG1955" s="4550"/>
    </row>
    <row r="1956" spans="1:33" s="6147" customFormat="1" ht="27.95" customHeight="1">
      <c r="A1956" s="7264"/>
      <c r="B1956" s="7264"/>
      <c r="C1956" s="4981"/>
      <c r="D1956" s="4981"/>
      <c r="E1956" s="4981"/>
      <c r="F1956" s="6572"/>
      <c r="G1956" s="4550"/>
      <c r="H1956" s="7982"/>
      <c r="I1956" s="7264"/>
      <c r="J1956" s="7264"/>
      <c r="K1956" s="7264"/>
      <c r="L1956" s="7985"/>
      <c r="M1956" s="4550"/>
      <c r="N1956" s="4550"/>
      <c r="O1956" s="4983"/>
      <c r="P1956" s="4983"/>
      <c r="Q1956" s="7264"/>
      <c r="R1956" s="4550"/>
      <c r="S1956" s="4550"/>
      <c r="T1956" s="4550"/>
      <c r="U1956" s="4550"/>
      <c r="V1956" s="4550"/>
      <c r="W1956" s="4550"/>
      <c r="X1956" s="4550"/>
      <c r="Y1956" s="4550"/>
      <c r="Z1956" s="4550"/>
      <c r="AA1956" s="4893"/>
      <c r="AB1956" s="4550"/>
      <c r="AC1956" s="5050"/>
      <c r="AD1956" s="5050"/>
      <c r="AE1956" s="5050"/>
      <c r="AF1956" s="4550"/>
      <c r="AG1956" s="4550"/>
    </row>
    <row r="1957" spans="1:33" s="6147" customFormat="1" ht="27.95" customHeight="1">
      <c r="A1957" s="7264"/>
      <c r="B1957" s="12384"/>
      <c r="C1957" s="11486"/>
      <c r="D1957" s="11486"/>
      <c r="E1957" s="11486"/>
      <c r="F1957" s="11512"/>
      <c r="G1957" s="9847"/>
      <c r="H1957" s="12382"/>
      <c r="I1957" s="4550"/>
      <c r="J1957" s="12384"/>
      <c r="K1957" s="12384"/>
      <c r="L1957" s="7264"/>
      <c r="M1957" s="12206"/>
      <c r="N1957" s="7901"/>
      <c r="O1957" s="4983"/>
      <c r="P1957" s="4983"/>
      <c r="Q1957" s="12384"/>
      <c r="R1957" s="4550"/>
      <c r="S1957" s="4550"/>
      <c r="T1957" s="4550"/>
      <c r="U1957" s="4550"/>
      <c r="V1957" s="9847"/>
      <c r="W1957" s="4550"/>
      <c r="X1957" s="9847"/>
      <c r="Y1957" s="4550"/>
      <c r="Z1957" s="4550"/>
      <c r="AA1957" s="11707"/>
      <c r="AB1957" s="4550"/>
      <c r="AC1957" s="11492"/>
      <c r="AD1957" s="5050"/>
      <c r="AE1957" s="11492"/>
      <c r="AF1957" s="4550"/>
      <c r="AG1957" s="4550"/>
    </row>
    <row r="1958" spans="1:33" s="6147" customFormat="1" ht="27.95" customHeight="1">
      <c r="A1958" s="7264"/>
      <c r="B1958" s="12385"/>
      <c r="C1958" s="11487"/>
      <c r="D1958" s="11487"/>
      <c r="E1958" s="11487"/>
      <c r="F1958" s="11514"/>
      <c r="G1958" s="11647"/>
      <c r="H1958" s="12383"/>
      <c r="I1958" s="4550"/>
      <c r="J1958" s="12385"/>
      <c r="K1958" s="12385"/>
      <c r="L1958" s="7264"/>
      <c r="M1958" s="11647"/>
      <c r="N1958" s="4550"/>
      <c r="O1958" s="4983"/>
      <c r="P1958" s="4983"/>
      <c r="Q1958" s="11647"/>
      <c r="R1958" s="4550"/>
      <c r="S1958" s="4550"/>
      <c r="T1958" s="4550"/>
      <c r="U1958" s="4550"/>
      <c r="V1958" s="11647"/>
      <c r="W1958" s="4550"/>
      <c r="X1958" s="11647"/>
      <c r="Y1958" s="4550"/>
      <c r="Z1958" s="4550"/>
      <c r="AA1958" s="11708"/>
      <c r="AB1958" s="4550"/>
      <c r="AC1958" s="11493"/>
      <c r="AD1958" s="5050"/>
      <c r="AE1958" s="11493"/>
      <c r="AF1958" s="4550"/>
      <c r="AG1958" s="4550"/>
    </row>
    <row r="1959" spans="1:33" s="6147" customFormat="1" ht="27.95" customHeight="1">
      <c r="A1959" s="7984"/>
      <c r="B1959" s="7264"/>
      <c r="C1959" s="4981"/>
      <c r="D1959" s="4981"/>
      <c r="E1959" s="4981"/>
      <c r="F1959" s="6572"/>
      <c r="G1959" s="4550"/>
      <c r="H1959" s="7982"/>
      <c r="I1959" s="7264"/>
      <c r="J1959" s="7264"/>
      <c r="K1959" s="7264"/>
      <c r="L1959" s="7984"/>
      <c r="M1959" s="7031"/>
      <c r="N1959" s="4550"/>
      <c r="O1959" s="4983"/>
      <c r="P1959" s="4983"/>
      <c r="Q1959" s="7264"/>
      <c r="R1959" s="4550"/>
      <c r="S1959" s="4550"/>
      <c r="T1959" s="4550"/>
      <c r="U1959" s="4550"/>
      <c r="V1959" s="4550"/>
      <c r="W1959" s="4550"/>
      <c r="X1959" s="4550"/>
      <c r="Y1959" s="4550"/>
      <c r="Z1959" s="4550"/>
      <c r="AA1959" s="4893"/>
      <c r="AB1959" s="4550"/>
      <c r="AC1959" s="5050"/>
      <c r="AD1959" s="5050"/>
      <c r="AE1959" s="5050"/>
      <c r="AF1959" s="4550"/>
      <c r="AG1959" s="4550"/>
    </row>
    <row r="1960" spans="1:33" s="6147" customFormat="1" ht="27.95" customHeight="1">
      <c r="A1960" s="7985"/>
      <c r="B1960" s="9847"/>
      <c r="C1960" s="11486"/>
      <c r="D1960" s="11486"/>
      <c r="E1960" s="11486"/>
      <c r="F1960" s="11512"/>
      <c r="G1960" s="9847"/>
      <c r="H1960" s="12379"/>
      <c r="I1960" s="4550"/>
      <c r="J1960" s="9847"/>
      <c r="K1960" s="9847"/>
      <c r="L1960" s="4550"/>
      <c r="M1960" s="12206"/>
      <c r="N1960" s="4550"/>
      <c r="O1960" s="4983"/>
      <c r="P1960" s="4983"/>
      <c r="Q1960" s="9847"/>
      <c r="R1960" s="4550"/>
      <c r="S1960" s="4550"/>
      <c r="T1960" s="4550"/>
      <c r="U1960" s="4550"/>
      <c r="V1960" s="4550"/>
      <c r="W1960" s="4550"/>
      <c r="X1960" s="4550"/>
      <c r="Y1960" s="4550"/>
      <c r="Z1960" s="4550"/>
      <c r="AA1960" s="11707"/>
      <c r="AB1960" s="4550"/>
      <c r="AC1960" s="11492"/>
      <c r="AD1960" s="5050"/>
      <c r="AE1960" s="11492"/>
      <c r="AF1960" s="4550"/>
      <c r="AG1960" s="4550"/>
    </row>
    <row r="1961" spans="1:33" s="6147" customFormat="1" ht="27.95" customHeight="1">
      <c r="A1961" s="7985"/>
      <c r="B1961" s="11687"/>
      <c r="C1961" s="12340"/>
      <c r="D1961" s="12340"/>
      <c r="E1961" s="12340"/>
      <c r="F1961" s="11513"/>
      <c r="G1961" s="11687"/>
      <c r="H1961" s="12380"/>
      <c r="I1961" s="4550"/>
      <c r="J1961" s="11687"/>
      <c r="K1961" s="11687"/>
      <c r="L1961" s="4550"/>
      <c r="M1961" s="11687"/>
      <c r="N1961" s="4550"/>
      <c r="O1961" s="4983"/>
      <c r="P1961" s="4983"/>
      <c r="Q1961" s="11687"/>
      <c r="R1961" s="4550"/>
      <c r="S1961" s="4550"/>
      <c r="T1961" s="4550"/>
      <c r="U1961" s="4550"/>
      <c r="V1961" s="4550"/>
      <c r="W1961" s="4550"/>
      <c r="X1961" s="4550"/>
      <c r="Y1961" s="4550"/>
      <c r="Z1961" s="4550"/>
      <c r="AA1961" s="12334"/>
      <c r="AB1961" s="4550"/>
      <c r="AC1961" s="11578"/>
      <c r="AD1961" s="5050"/>
      <c r="AE1961" s="11578"/>
      <c r="AF1961" s="4550"/>
      <c r="AG1961" s="4550"/>
    </row>
    <row r="1962" spans="1:33" s="6147" customFormat="1" ht="27.95" customHeight="1">
      <c r="A1962" s="7985"/>
      <c r="B1962" s="11647"/>
      <c r="C1962" s="11487"/>
      <c r="D1962" s="11487"/>
      <c r="E1962" s="11487"/>
      <c r="F1962" s="11514"/>
      <c r="G1962" s="11647"/>
      <c r="H1962" s="12381"/>
      <c r="I1962" s="4550"/>
      <c r="J1962" s="11647"/>
      <c r="K1962" s="11647"/>
      <c r="L1962" s="4550"/>
      <c r="M1962" s="11647"/>
      <c r="N1962" s="4550"/>
      <c r="O1962" s="4983"/>
      <c r="P1962" s="4983"/>
      <c r="Q1962" s="11647"/>
      <c r="R1962" s="4550"/>
      <c r="S1962" s="4550"/>
      <c r="T1962" s="4550"/>
      <c r="U1962" s="4550"/>
      <c r="V1962" s="4550"/>
      <c r="W1962" s="4550"/>
      <c r="X1962" s="4550"/>
      <c r="Y1962" s="4550"/>
      <c r="Z1962" s="4550"/>
      <c r="AA1962" s="11708"/>
      <c r="AB1962" s="4550"/>
      <c r="AC1962" s="11493"/>
      <c r="AD1962" s="5050"/>
      <c r="AE1962" s="11493"/>
      <c r="AF1962" s="4550"/>
      <c r="AG1962" s="4550"/>
    </row>
    <row r="1963" spans="1:33" s="6147" customFormat="1" ht="27.95" customHeight="1">
      <c r="A1963" s="7985"/>
      <c r="B1963" s="9847"/>
      <c r="C1963" s="11486"/>
      <c r="D1963" s="11486"/>
      <c r="E1963" s="11486"/>
      <c r="F1963" s="11512"/>
      <c r="G1963" s="9847"/>
      <c r="H1963" s="12379"/>
      <c r="I1963" s="4550"/>
      <c r="J1963" s="9847"/>
      <c r="K1963" s="9847"/>
      <c r="L1963" s="4550"/>
      <c r="M1963" s="12206"/>
      <c r="N1963" s="4550"/>
      <c r="O1963" s="4983"/>
      <c r="P1963" s="4983"/>
      <c r="Q1963" s="9847"/>
      <c r="R1963" s="4550"/>
      <c r="S1963" s="4550"/>
      <c r="T1963" s="4550"/>
      <c r="U1963" s="4550"/>
      <c r="V1963" s="4550"/>
      <c r="W1963" s="4550"/>
      <c r="X1963" s="4550"/>
      <c r="Y1963" s="4550"/>
      <c r="Z1963" s="4550"/>
      <c r="AA1963" s="11707"/>
      <c r="AB1963" s="4550"/>
      <c r="AC1963" s="11492"/>
      <c r="AD1963" s="5050"/>
      <c r="AE1963" s="11492"/>
      <c r="AF1963" s="4550"/>
      <c r="AG1963" s="4550"/>
    </row>
    <row r="1964" spans="1:33" s="6147" customFormat="1" ht="27.95" customHeight="1">
      <c r="A1964" s="7985"/>
      <c r="B1964" s="11687"/>
      <c r="C1964" s="12340"/>
      <c r="D1964" s="12340"/>
      <c r="E1964" s="12340"/>
      <c r="F1964" s="11513"/>
      <c r="G1964" s="11687"/>
      <c r="H1964" s="12380"/>
      <c r="I1964" s="4550"/>
      <c r="J1964" s="11687"/>
      <c r="K1964" s="11687"/>
      <c r="L1964" s="4550"/>
      <c r="M1964" s="11687"/>
      <c r="N1964" s="4550"/>
      <c r="O1964" s="4983"/>
      <c r="P1964" s="4983"/>
      <c r="Q1964" s="11687"/>
      <c r="R1964" s="4550"/>
      <c r="S1964" s="4550"/>
      <c r="T1964" s="4550"/>
      <c r="U1964" s="4550"/>
      <c r="V1964" s="4550"/>
      <c r="W1964" s="4550"/>
      <c r="X1964" s="4550"/>
      <c r="Y1964" s="4550"/>
      <c r="Z1964" s="4550"/>
      <c r="AA1964" s="12334"/>
      <c r="AB1964" s="4550"/>
      <c r="AC1964" s="11578"/>
      <c r="AD1964" s="5050"/>
      <c r="AE1964" s="11578"/>
      <c r="AF1964" s="4550"/>
      <c r="AG1964" s="4550"/>
    </row>
    <row r="1965" spans="1:33" s="6147" customFormat="1" ht="27.95" customHeight="1">
      <c r="A1965" s="7985"/>
      <c r="B1965" s="11687"/>
      <c r="C1965" s="12340"/>
      <c r="D1965" s="12340"/>
      <c r="E1965" s="12340"/>
      <c r="F1965" s="11513"/>
      <c r="G1965" s="11687"/>
      <c r="H1965" s="12380"/>
      <c r="I1965" s="4550"/>
      <c r="J1965" s="11687"/>
      <c r="K1965" s="11687"/>
      <c r="L1965" s="4550"/>
      <c r="M1965" s="11687"/>
      <c r="N1965" s="4550"/>
      <c r="O1965" s="4983"/>
      <c r="P1965" s="4983"/>
      <c r="Q1965" s="11687"/>
      <c r="R1965" s="4550"/>
      <c r="S1965" s="4550"/>
      <c r="T1965" s="4550"/>
      <c r="U1965" s="4550"/>
      <c r="V1965" s="4550"/>
      <c r="W1965" s="4550"/>
      <c r="X1965" s="4550"/>
      <c r="Y1965" s="4550"/>
      <c r="Z1965" s="4550"/>
      <c r="AA1965" s="12334"/>
      <c r="AB1965" s="4550"/>
      <c r="AC1965" s="11578"/>
      <c r="AD1965" s="5050"/>
      <c r="AE1965" s="11578"/>
      <c r="AF1965" s="4550"/>
      <c r="AG1965" s="4550"/>
    </row>
    <row r="1966" spans="1:33" s="6147" customFormat="1" ht="27.95" customHeight="1">
      <c r="A1966" s="7985"/>
      <c r="B1966" s="11647"/>
      <c r="C1966" s="11487"/>
      <c r="D1966" s="11487"/>
      <c r="E1966" s="11487"/>
      <c r="F1966" s="11514"/>
      <c r="G1966" s="11647"/>
      <c r="H1966" s="12381"/>
      <c r="I1966" s="4550"/>
      <c r="J1966" s="11647"/>
      <c r="K1966" s="11647"/>
      <c r="L1966" s="4550"/>
      <c r="M1966" s="11647"/>
      <c r="N1966" s="4550"/>
      <c r="O1966" s="4983"/>
      <c r="P1966" s="4983"/>
      <c r="Q1966" s="11647"/>
      <c r="R1966" s="4550"/>
      <c r="S1966" s="4550"/>
      <c r="T1966" s="4550"/>
      <c r="U1966" s="4550"/>
      <c r="V1966" s="4550"/>
      <c r="W1966" s="4550"/>
      <c r="X1966" s="4550"/>
      <c r="Y1966" s="4550"/>
      <c r="Z1966" s="4550"/>
      <c r="AA1966" s="11708"/>
      <c r="AB1966" s="4550"/>
      <c r="AC1966" s="11493"/>
      <c r="AD1966" s="5050"/>
      <c r="AE1966" s="11493"/>
      <c r="AF1966" s="4550"/>
      <c r="AG1966" s="4550"/>
    </row>
    <row r="1967" spans="1:33" s="6147" customFormat="1" ht="27.95" customHeight="1">
      <c r="A1967" s="7901"/>
      <c r="B1967" s="9847"/>
      <c r="C1967" s="11486"/>
      <c r="D1967" s="11486"/>
      <c r="E1967" s="11486"/>
      <c r="F1967" s="11512"/>
      <c r="G1967" s="9847"/>
      <c r="H1967" s="12376"/>
      <c r="I1967" s="4550"/>
      <c r="J1967" s="9847"/>
      <c r="K1967" s="9847"/>
      <c r="L1967" s="4550"/>
      <c r="M1967" s="12206"/>
      <c r="N1967" s="4550"/>
      <c r="O1967" s="4983"/>
      <c r="P1967" s="4983"/>
      <c r="Q1967" s="9847"/>
      <c r="R1967" s="4550"/>
      <c r="S1967" s="4550"/>
      <c r="T1967" s="4550"/>
      <c r="U1967" s="4550"/>
      <c r="V1967" s="4550"/>
      <c r="W1967" s="4550"/>
      <c r="X1967" s="4550"/>
      <c r="Y1967" s="4550"/>
      <c r="Z1967" s="4550"/>
      <c r="AA1967" s="11707"/>
      <c r="AB1967" s="4550"/>
      <c r="AC1967" s="11492"/>
      <c r="AD1967" s="5050"/>
      <c r="AE1967" s="11492"/>
      <c r="AF1967" s="4550"/>
      <c r="AG1967" s="4550"/>
    </row>
    <row r="1968" spans="1:33" s="6147" customFormat="1" ht="27.95" customHeight="1">
      <c r="A1968" s="7901"/>
      <c r="B1968" s="11687"/>
      <c r="C1968" s="12340"/>
      <c r="D1968" s="12340"/>
      <c r="E1968" s="12340"/>
      <c r="F1968" s="11513"/>
      <c r="G1968" s="11687"/>
      <c r="H1968" s="12377"/>
      <c r="I1968" s="4550"/>
      <c r="J1968" s="11687"/>
      <c r="K1968" s="11687"/>
      <c r="L1968" s="4550"/>
      <c r="M1968" s="11687"/>
      <c r="N1968" s="4550"/>
      <c r="O1968" s="4983"/>
      <c r="P1968" s="4983"/>
      <c r="Q1968" s="11687"/>
      <c r="R1968" s="4550"/>
      <c r="S1968" s="4550"/>
      <c r="T1968" s="4550"/>
      <c r="U1968" s="4550"/>
      <c r="V1968" s="4550"/>
      <c r="W1968" s="4550"/>
      <c r="X1968" s="4550"/>
      <c r="Y1968" s="4550"/>
      <c r="Z1968" s="4550"/>
      <c r="AA1968" s="12334"/>
      <c r="AB1968" s="4550"/>
      <c r="AC1968" s="11578"/>
      <c r="AD1968" s="5050"/>
      <c r="AE1968" s="11578"/>
      <c r="AF1968" s="4550"/>
      <c r="AG1968" s="4550"/>
    </row>
    <row r="1969" spans="1:33" s="6147" customFormat="1" ht="27.95" customHeight="1">
      <c r="A1969" s="7901"/>
      <c r="B1969" s="11647"/>
      <c r="C1969" s="11487"/>
      <c r="D1969" s="11487"/>
      <c r="E1969" s="11487"/>
      <c r="F1969" s="11514"/>
      <c r="G1969" s="11647"/>
      <c r="H1969" s="12378"/>
      <c r="I1969" s="4550"/>
      <c r="J1969" s="11647"/>
      <c r="K1969" s="11647"/>
      <c r="L1969" s="4550"/>
      <c r="M1969" s="11647"/>
      <c r="N1969" s="4550"/>
      <c r="O1969" s="4983"/>
      <c r="P1969" s="4983"/>
      <c r="Q1969" s="11647"/>
      <c r="R1969" s="4550"/>
      <c r="S1969" s="4550"/>
      <c r="T1969" s="4550"/>
      <c r="U1969" s="4550"/>
      <c r="V1969" s="4550"/>
      <c r="W1969" s="4550"/>
      <c r="X1969" s="4550"/>
      <c r="Y1969" s="4550"/>
      <c r="Z1969" s="4550"/>
      <c r="AA1969" s="11708"/>
      <c r="AB1969" s="4550"/>
      <c r="AC1969" s="11493"/>
      <c r="AD1969" s="5050"/>
      <c r="AE1969" s="11493"/>
      <c r="AF1969" s="4550"/>
      <c r="AG1969" s="4550"/>
    </row>
    <row r="1970" spans="1:33" s="6147" customFormat="1" ht="27.95" customHeight="1">
      <c r="A1970" s="7901"/>
      <c r="B1970" s="9847"/>
      <c r="C1970" s="11486"/>
      <c r="D1970" s="11486"/>
      <c r="E1970" s="11486"/>
      <c r="F1970" s="11512"/>
      <c r="G1970" s="9847"/>
      <c r="H1970" s="12376"/>
      <c r="I1970" s="4550"/>
      <c r="J1970" s="9847"/>
      <c r="K1970" s="9847"/>
      <c r="L1970" s="7901"/>
      <c r="M1970" s="12206"/>
      <c r="N1970" s="4550"/>
      <c r="O1970" s="4983"/>
      <c r="P1970" s="4983"/>
      <c r="Q1970" s="12375"/>
      <c r="R1970" s="4550"/>
      <c r="S1970" s="4550"/>
      <c r="T1970" s="4550"/>
      <c r="U1970" s="4550"/>
      <c r="V1970" s="4550"/>
      <c r="W1970" s="4550"/>
      <c r="X1970" s="4550"/>
      <c r="Y1970" s="4550"/>
      <c r="Z1970" s="4550"/>
      <c r="AA1970" s="11707"/>
      <c r="AB1970" s="4550"/>
      <c r="AC1970" s="11492"/>
      <c r="AD1970" s="5050"/>
      <c r="AE1970" s="11492"/>
      <c r="AF1970" s="4550"/>
      <c r="AG1970" s="4550"/>
    </row>
    <row r="1971" spans="1:33" s="6147" customFormat="1" ht="27.95" customHeight="1">
      <c r="A1971" s="7901"/>
      <c r="B1971" s="11687"/>
      <c r="C1971" s="12340"/>
      <c r="D1971" s="12340"/>
      <c r="E1971" s="12340"/>
      <c r="F1971" s="11513"/>
      <c r="G1971" s="11687"/>
      <c r="H1971" s="12377"/>
      <c r="I1971" s="4550"/>
      <c r="J1971" s="11687"/>
      <c r="K1971" s="11687"/>
      <c r="L1971" s="7901"/>
      <c r="M1971" s="11687"/>
      <c r="N1971" s="4550"/>
      <c r="O1971" s="4983"/>
      <c r="P1971" s="4983"/>
      <c r="Q1971" s="11687"/>
      <c r="R1971" s="4550"/>
      <c r="S1971" s="4550"/>
      <c r="T1971" s="4550"/>
      <c r="U1971" s="4550"/>
      <c r="V1971" s="4550"/>
      <c r="W1971" s="4550"/>
      <c r="X1971" s="4550"/>
      <c r="Y1971" s="4550"/>
      <c r="Z1971" s="4550"/>
      <c r="AA1971" s="12334"/>
      <c r="AB1971" s="4550"/>
      <c r="AC1971" s="11578"/>
      <c r="AD1971" s="5050"/>
      <c r="AE1971" s="11578"/>
      <c r="AF1971" s="4550"/>
      <c r="AG1971" s="4550"/>
    </row>
    <row r="1972" spans="1:33" s="6147" customFormat="1" ht="27.95" customHeight="1">
      <c r="A1972" s="7901"/>
      <c r="B1972" s="11647"/>
      <c r="C1972" s="11487"/>
      <c r="D1972" s="11487"/>
      <c r="E1972" s="11487"/>
      <c r="F1972" s="11514"/>
      <c r="G1972" s="11647"/>
      <c r="H1972" s="12378"/>
      <c r="I1972" s="4550"/>
      <c r="J1972" s="11647"/>
      <c r="K1972" s="11647"/>
      <c r="L1972" s="7901"/>
      <c r="M1972" s="11647"/>
      <c r="N1972" s="4550"/>
      <c r="O1972" s="4983"/>
      <c r="P1972" s="4983"/>
      <c r="Q1972" s="11647"/>
      <c r="R1972" s="4550"/>
      <c r="S1972" s="4550"/>
      <c r="T1972" s="4550"/>
      <c r="U1972" s="4550"/>
      <c r="V1972" s="4550"/>
      <c r="W1972" s="4550"/>
      <c r="X1972" s="4550"/>
      <c r="Y1972" s="4550"/>
      <c r="Z1972" s="4550"/>
      <c r="AA1972" s="11708"/>
      <c r="AB1972" s="4550"/>
      <c r="AC1972" s="11493"/>
      <c r="AD1972" s="5050"/>
      <c r="AE1972" s="11493"/>
      <c r="AF1972" s="4550"/>
      <c r="AG1972" s="4550"/>
    </row>
    <row r="1973" spans="1:33" s="6147" customFormat="1" ht="27.95" customHeight="1">
      <c r="A1973" s="7901"/>
      <c r="B1973" s="7901"/>
      <c r="C1973" s="4981"/>
      <c r="D1973" s="4981"/>
      <c r="E1973" s="4981"/>
      <c r="F1973" s="6572"/>
      <c r="G1973" s="4550"/>
      <c r="H1973" s="7986"/>
      <c r="I1973" s="7901"/>
      <c r="J1973" s="7901"/>
      <c r="K1973" s="7901"/>
      <c r="L1973" s="7901"/>
      <c r="M1973" s="7031"/>
      <c r="N1973" s="4550"/>
      <c r="O1973" s="4983"/>
      <c r="P1973" s="4983"/>
      <c r="Q1973" s="7901"/>
      <c r="R1973" s="4550"/>
      <c r="S1973" s="4550"/>
      <c r="T1973" s="4550"/>
      <c r="U1973" s="4550"/>
      <c r="V1973" s="4550"/>
      <c r="W1973" s="4550"/>
      <c r="X1973" s="4550"/>
      <c r="Y1973" s="4550"/>
      <c r="Z1973" s="4550"/>
      <c r="AA1973" s="4893"/>
      <c r="AB1973" s="4550"/>
      <c r="AC1973" s="5050"/>
      <c r="AD1973" s="5050"/>
      <c r="AE1973" s="5050"/>
      <c r="AF1973" s="4550"/>
      <c r="AG1973" s="4550"/>
    </row>
    <row r="1974" spans="1:33" s="6147" customFormat="1" ht="27.95" customHeight="1">
      <c r="A1974" s="7901"/>
      <c r="B1974" s="7901"/>
      <c r="C1974" s="4981"/>
      <c r="D1974" s="4981"/>
      <c r="E1974" s="4981"/>
      <c r="F1974" s="6572"/>
      <c r="G1974" s="4550"/>
      <c r="H1974" s="7986"/>
      <c r="I1974" s="7901"/>
      <c r="J1974" s="7901"/>
      <c r="K1974" s="7901"/>
      <c r="L1974" s="7901"/>
      <c r="M1974" s="7031"/>
      <c r="N1974" s="4550"/>
      <c r="O1974" s="4983"/>
      <c r="P1974" s="4983"/>
      <c r="Q1974" s="7901"/>
      <c r="R1974" s="4550"/>
      <c r="S1974" s="4550"/>
      <c r="T1974" s="4550"/>
      <c r="U1974" s="4550"/>
      <c r="V1974" s="4550"/>
      <c r="W1974" s="4550"/>
      <c r="X1974" s="4550"/>
      <c r="Y1974" s="4550"/>
      <c r="Z1974" s="4550"/>
      <c r="AA1974" s="4893"/>
      <c r="AB1974" s="4550"/>
      <c r="AC1974" s="5050"/>
      <c r="AD1974" s="5050"/>
      <c r="AE1974" s="5050"/>
      <c r="AF1974" s="4550"/>
      <c r="AG1974" s="4550"/>
    </row>
    <row r="1975" spans="1:33" s="6147" customFormat="1" ht="27.95" customHeight="1">
      <c r="A1975" s="7239"/>
      <c r="B1975" s="7901"/>
      <c r="C1975" s="4981"/>
      <c r="D1975" s="4981"/>
      <c r="E1975" s="4981"/>
      <c r="F1975" s="6572"/>
      <c r="G1975" s="4550"/>
      <c r="H1975" s="7986"/>
      <c r="I1975" s="4550"/>
      <c r="J1975" s="7901"/>
      <c r="K1975" s="7901"/>
      <c r="L1975" s="7987"/>
      <c r="M1975" s="7031"/>
      <c r="N1975" s="4550"/>
      <c r="O1975" s="4983"/>
      <c r="P1975" s="4983"/>
      <c r="Q1975" s="7901"/>
      <c r="R1975" s="4550"/>
      <c r="S1975" s="4550"/>
      <c r="T1975" s="4550"/>
      <c r="U1975" s="4550"/>
      <c r="V1975" s="4550"/>
      <c r="W1975" s="4550"/>
      <c r="X1975" s="4550"/>
      <c r="Y1975" s="4550"/>
      <c r="Z1975" s="4550"/>
      <c r="AA1975" s="4893"/>
      <c r="AB1975" s="4550"/>
      <c r="AC1975" s="5050"/>
      <c r="AD1975" s="5050"/>
      <c r="AE1975" s="5050"/>
      <c r="AF1975" s="4550"/>
      <c r="AG1975" s="4550"/>
    </row>
    <row r="1976" spans="1:33" s="6147" customFormat="1" ht="27.95" customHeight="1">
      <c r="A1976" s="7987"/>
      <c r="B1976" s="12373"/>
      <c r="C1976" s="11486"/>
      <c r="D1976" s="11486"/>
      <c r="E1976" s="11486"/>
      <c r="F1976" s="11512"/>
      <c r="G1976" s="9847"/>
      <c r="H1976" s="12371"/>
      <c r="I1976" s="4550"/>
      <c r="J1976" s="12373"/>
      <c r="K1976" s="9847"/>
      <c r="L1976" s="7987"/>
      <c r="M1976" s="12206"/>
      <c r="N1976" s="4550"/>
      <c r="O1976" s="4983"/>
      <c r="P1976" s="4983"/>
      <c r="Q1976" s="9847"/>
      <c r="R1976" s="4550"/>
      <c r="S1976" s="4550"/>
      <c r="T1976" s="4550"/>
      <c r="U1976" s="4550"/>
      <c r="V1976" s="4550"/>
      <c r="W1976" s="4550"/>
      <c r="X1976" s="4550"/>
      <c r="Y1976" s="4550"/>
      <c r="Z1976" s="4550"/>
      <c r="AA1976" s="11707"/>
      <c r="AB1976" s="4550"/>
      <c r="AC1976" s="11492"/>
      <c r="AD1976" s="5050"/>
      <c r="AE1976" s="11492"/>
      <c r="AF1976" s="4550"/>
      <c r="AG1976" s="4550"/>
    </row>
    <row r="1977" spans="1:33" s="6147" customFormat="1" ht="27.95" customHeight="1">
      <c r="A1977" s="7987"/>
      <c r="B1977" s="12374"/>
      <c r="C1977" s="11487"/>
      <c r="D1977" s="11487"/>
      <c r="E1977" s="11487"/>
      <c r="F1977" s="11514"/>
      <c r="G1977" s="11647"/>
      <c r="H1977" s="12372"/>
      <c r="I1977" s="4550"/>
      <c r="J1977" s="12374"/>
      <c r="K1977" s="11647"/>
      <c r="L1977" s="7987"/>
      <c r="M1977" s="11647"/>
      <c r="N1977" s="4550"/>
      <c r="O1977" s="4983"/>
      <c r="P1977" s="4983"/>
      <c r="Q1977" s="11647"/>
      <c r="R1977" s="4550"/>
      <c r="S1977" s="4550"/>
      <c r="T1977" s="4550"/>
      <c r="U1977" s="4550"/>
      <c r="V1977" s="4550"/>
      <c r="W1977" s="4550"/>
      <c r="X1977" s="4550"/>
      <c r="Y1977" s="4550"/>
      <c r="Z1977" s="4550"/>
      <c r="AA1977" s="11708"/>
      <c r="AB1977" s="4550"/>
      <c r="AC1977" s="11493"/>
      <c r="AD1977" s="5050"/>
      <c r="AE1977" s="11493"/>
      <c r="AF1977" s="4550"/>
      <c r="AG1977" s="4550"/>
    </row>
    <row r="1978" spans="1:33" s="6147" customFormat="1" ht="27.95" customHeight="1">
      <c r="A1978" s="7987"/>
      <c r="B1978" s="7987"/>
      <c r="C1978" s="4981"/>
      <c r="D1978" s="4981"/>
      <c r="E1978" s="4981"/>
      <c r="F1978" s="6572"/>
      <c r="G1978" s="4550"/>
      <c r="H1978" s="7988"/>
      <c r="I1978" s="4550"/>
      <c r="J1978" s="7987"/>
      <c r="K1978" s="4550"/>
      <c r="L1978" s="7987"/>
      <c r="M1978" s="7031"/>
      <c r="N1978" s="4550"/>
      <c r="O1978" s="4983"/>
      <c r="P1978" s="4983"/>
      <c r="Q1978" s="4550"/>
      <c r="R1978" s="4550"/>
      <c r="S1978" s="4550"/>
      <c r="T1978" s="4550"/>
      <c r="U1978" s="4550"/>
      <c r="V1978" s="4550"/>
      <c r="W1978" s="4550"/>
      <c r="X1978" s="4550"/>
      <c r="Y1978" s="4550"/>
      <c r="Z1978" s="4550"/>
      <c r="AA1978" s="4893"/>
      <c r="AB1978" s="4550"/>
      <c r="AC1978" s="5050"/>
      <c r="AD1978" s="5050"/>
      <c r="AE1978" s="5050"/>
      <c r="AF1978" s="4550"/>
      <c r="AG1978" s="4550"/>
    </row>
    <row r="1979" spans="1:33" s="6147" customFormat="1" ht="27.95" customHeight="1">
      <c r="A1979" s="7987"/>
      <c r="B1979" s="4550"/>
      <c r="C1979" s="4981"/>
      <c r="D1979" s="4981"/>
      <c r="E1979" s="4981"/>
      <c r="F1979" s="6572"/>
      <c r="G1979" s="4550"/>
      <c r="H1979" s="7988"/>
      <c r="I1979" s="4550"/>
      <c r="J1979" s="4550"/>
      <c r="K1979" s="4550"/>
      <c r="L1979" s="7987"/>
      <c r="M1979" s="7031"/>
      <c r="N1979" s="4550"/>
      <c r="O1979" s="4983"/>
      <c r="P1979" s="4983"/>
      <c r="Q1979" s="4550"/>
      <c r="R1979" s="4550"/>
      <c r="S1979" s="4550"/>
      <c r="T1979" s="4550"/>
      <c r="U1979" s="4550"/>
      <c r="V1979" s="4550"/>
      <c r="W1979" s="4550"/>
      <c r="X1979" s="4550"/>
      <c r="Y1979" s="4550"/>
      <c r="Z1979" s="4550"/>
      <c r="AA1979" s="4893"/>
      <c r="AB1979" s="4550"/>
      <c r="AC1979" s="5050"/>
      <c r="AD1979" s="5050"/>
      <c r="AE1979" s="5050"/>
      <c r="AF1979" s="4550"/>
      <c r="AG1979" s="4550"/>
    </row>
    <row r="1980" spans="1:33" s="6147" customFormat="1" ht="27.95" customHeight="1">
      <c r="A1980" s="7989"/>
      <c r="B1980" s="4550"/>
      <c r="C1980" s="4981"/>
      <c r="D1980" s="4981"/>
      <c r="E1980" s="4981"/>
      <c r="F1980" s="6572"/>
      <c r="G1980" s="4550"/>
      <c r="H1980" s="7988"/>
      <c r="I1980" s="4550"/>
      <c r="J1980" s="4550"/>
      <c r="K1980" s="4550"/>
      <c r="L1980" s="7987"/>
      <c r="M1980" s="7031"/>
      <c r="N1980" s="4550"/>
      <c r="O1980" s="4983"/>
      <c r="P1980" s="4983"/>
      <c r="Q1980" s="4550"/>
      <c r="R1980" s="4550"/>
      <c r="S1980" s="4550"/>
      <c r="T1980" s="4550"/>
      <c r="U1980" s="4550"/>
      <c r="V1980" s="4550"/>
      <c r="W1980" s="4550"/>
      <c r="X1980" s="4550"/>
      <c r="Y1980" s="4550"/>
      <c r="Z1980" s="4550"/>
      <c r="AA1980" s="4893"/>
      <c r="AB1980" s="4550"/>
      <c r="AC1980" s="5050"/>
      <c r="AD1980" s="5050"/>
      <c r="AE1980" s="5050"/>
      <c r="AF1980" s="4550"/>
      <c r="AG1980" s="4550"/>
    </row>
    <row r="1981" spans="1:33" s="6147" customFormat="1" ht="27.95" customHeight="1">
      <c r="A1981" s="7987"/>
      <c r="B1981" s="9847"/>
      <c r="C1981" s="11486"/>
      <c r="D1981" s="11486"/>
      <c r="E1981" s="11486"/>
      <c r="F1981" s="11512"/>
      <c r="G1981" s="9847"/>
      <c r="H1981" s="12371"/>
      <c r="I1981" s="4550"/>
      <c r="J1981" s="9847"/>
      <c r="K1981" s="9847"/>
      <c r="L1981" s="4550"/>
      <c r="M1981" s="12206"/>
      <c r="N1981" s="4550"/>
      <c r="O1981" s="4983"/>
      <c r="P1981" s="4983"/>
      <c r="Q1981" s="9847"/>
      <c r="R1981" s="4550"/>
      <c r="S1981" s="4550"/>
      <c r="T1981" s="4550"/>
      <c r="U1981" s="4550"/>
      <c r="V1981" s="4550"/>
      <c r="W1981" s="4550"/>
      <c r="X1981" s="4550"/>
      <c r="Y1981" s="4550"/>
      <c r="Z1981" s="4550"/>
      <c r="AA1981" s="11707"/>
      <c r="AB1981" s="4550"/>
      <c r="AC1981" s="11492"/>
      <c r="AD1981" s="5050"/>
      <c r="AE1981" s="11492"/>
      <c r="AF1981" s="4550"/>
      <c r="AG1981" s="4550"/>
    </row>
    <row r="1982" spans="1:33" s="6147" customFormat="1" ht="27.95" customHeight="1">
      <c r="A1982" s="7987"/>
      <c r="B1982" s="11647"/>
      <c r="C1982" s="11487"/>
      <c r="D1982" s="11487"/>
      <c r="E1982" s="11487"/>
      <c r="F1982" s="11514"/>
      <c r="G1982" s="11647"/>
      <c r="H1982" s="12372"/>
      <c r="I1982" s="4550"/>
      <c r="J1982" s="11647"/>
      <c r="K1982" s="11647"/>
      <c r="L1982" s="4550"/>
      <c r="M1982" s="11647"/>
      <c r="N1982" s="4550"/>
      <c r="O1982" s="4983"/>
      <c r="P1982" s="4983"/>
      <c r="Q1982" s="11647"/>
      <c r="R1982" s="4550"/>
      <c r="S1982" s="4550"/>
      <c r="T1982" s="4550"/>
      <c r="U1982" s="4550"/>
      <c r="V1982" s="4550"/>
      <c r="W1982" s="4550"/>
      <c r="X1982" s="4550"/>
      <c r="Y1982" s="4550"/>
      <c r="Z1982" s="4550"/>
      <c r="AA1982" s="11708"/>
      <c r="AB1982" s="4550"/>
      <c r="AC1982" s="11493"/>
      <c r="AD1982" s="5050"/>
      <c r="AE1982" s="11493"/>
      <c r="AF1982" s="4550"/>
      <c r="AG1982" s="4550"/>
    </row>
    <row r="1983" spans="1:33" s="6147" customFormat="1" ht="27.95" customHeight="1">
      <c r="A1983" s="7987"/>
      <c r="B1983" s="9847"/>
      <c r="C1983" s="11486"/>
      <c r="D1983" s="11486"/>
      <c r="E1983" s="11486"/>
      <c r="F1983" s="11512"/>
      <c r="G1983" s="9847"/>
      <c r="H1983" s="12371"/>
      <c r="I1983" s="4550"/>
      <c r="J1983" s="9847"/>
      <c r="K1983" s="9847"/>
      <c r="L1983" s="4550"/>
      <c r="M1983" s="12206"/>
      <c r="N1983" s="4550"/>
      <c r="O1983" s="4983"/>
      <c r="P1983" s="4983"/>
      <c r="Q1983" s="9847"/>
      <c r="R1983" s="4550"/>
      <c r="S1983" s="4550"/>
      <c r="T1983" s="4550"/>
      <c r="U1983" s="4550"/>
      <c r="V1983" s="4550"/>
      <c r="W1983" s="4550"/>
      <c r="X1983" s="4550"/>
      <c r="Y1983" s="4550"/>
      <c r="Z1983" s="4550"/>
      <c r="AA1983" s="11707"/>
      <c r="AB1983" s="4550"/>
      <c r="AC1983" s="11492"/>
      <c r="AD1983" s="5050"/>
      <c r="AE1983" s="11492"/>
      <c r="AF1983" s="4550"/>
      <c r="AG1983" s="4550"/>
    </row>
    <row r="1984" spans="1:33" s="6147" customFormat="1" ht="27.95" customHeight="1">
      <c r="A1984" s="7987"/>
      <c r="B1984" s="11647"/>
      <c r="C1984" s="11487"/>
      <c r="D1984" s="11487"/>
      <c r="E1984" s="11487"/>
      <c r="F1984" s="11514"/>
      <c r="G1984" s="11647"/>
      <c r="H1984" s="12372"/>
      <c r="I1984" s="4550"/>
      <c r="J1984" s="11647"/>
      <c r="K1984" s="11647"/>
      <c r="L1984" s="4550"/>
      <c r="M1984" s="11647"/>
      <c r="N1984" s="4550"/>
      <c r="O1984" s="4983"/>
      <c r="P1984" s="4983"/>
      <c r="Q1984" s="11647"/>
      <c r="R1984" s="4550"/>
      <c r="S1984" s="4550"/>
      <c r="T1984" s="4550"/>
      <c r="U1984" s="4550"/>
      <c r="V1984" s="4550"/>
      <c r="W1984" s="4550"/>
      <c r="X1984" s="4550"/>
      <c r="Y1984" s="4550"/>
      <c r="Z1984" s="4550"/>
      <c r="AA1984" s="11708"/>
      <c r="AB1984" s="4550"/>
      <c r="AC1984" s="11493"/>
      <c r="AD1984" s="5050"/>
      <c r="AE1984" s="11493"/>
      <c r="AF1984" s="4550"/>
      <c r="AG1984" s="4550"/>
    </row>
    <row r="1985" spans="1:33" s="6147" customFormat="1" ht="27.95" customHeight="1">
      <c r="A1985" s="7987"/>
      <c r="B1985" s="4550"/>
      <c r="C1985" s="4981"/>
      <c r="D1985" s="4981"/>
      <c r="E1985" s="4981"/>
      <c r="F1985" s="6572"/>
      <c r="G1985" s="4550"/>
      <c r="H1985" s="7988"/>
      <c r="I1985" s="4550"/>
      <c r="J1985" s="4550"/>
      <c r="K1985" s="4550"/>
      <c r="L1985" s="4550"/>
      <c r="M1985" s="7031"/>
      <c r="N1985" s="4550"/>
      <c r="O1985" s="4983"/>
      <c r="P1985" s="4983"/>
      <c r="Q1985" s="4550"/>
      <c r="R1985" s="4550"/>
      <c r="S1985" s="4550"/>
      <c r="T1985" s="4550"/>
      <c r="U1985" s="4550"/>
      <c r="V1985" s="4550"/>
      <c r="W1985" s="4550"/>
      <c r="X1985" s="4550"/>
      <c r="Y1985" s="4550"/>
      <c r="Z1985" s="4550"/>
      <c r="AA1985" s="4893"/>
      <c r="AB1985" s="4550"/>
      <c r="AC1985" s="5050"/>
      <c r="AD1985" s="5050"/>
      <c r="AE1985" s="5050"/>
      <c r="AF1985" s="4550"/>
      <c r="AG1985" s="4550"/>
    </row>
    <row r="1986" spans="1:33" s="6147" customFormat="1" ht="27.95" customHeight="1">
      <c r="A1986" s="7987"/>
      <c r="B1986" s="4550"/>
      <c r="C1986" s="4981"/>
      <c r="D1986" s="4981"/>
      <c r="E1986" s="4981"/>
      <c r="F1986" s="6572"/>
      <c r="G1986" s="4550"/>
      <c r="H1986" s="7986"/>
      <c r="I1986" s="4550"/>
      <c r="J1986" s="4550"/>
      <c r="K1986" s="4550"/>
      <c r="L1986" s="4550"/>
      <c r="M1986" s="7031"/>
      <c r="N1986" s="4550"/>
      <c r="O1986" s="4983"/>
      <c r="P1986" s="4983"/>
      <c r="Q1986" s="4550"/>
      <c r="R1986" s="4550"/>
      <c r="S1986" s="4550"/>
      <c r="T1986" s="4550"/>
      <c r="U1986" s="4550"/>
      <c r="V1986" s="4550"/>
      <c r="W1986" s="4550"/>
      <c r="X1986" s="4550"/>
      <c r="Y1986" s="4550"/>
      <c r="Z1986" s="4550"/>
      <c r="AA1986" s="4893"/>
      <c r="AB1986" s="4550"/>
      <c r="AC1986" s="5050"/>
      <c r="AD1986" s="5050"/>
      <c r="AE1986" s="5050"/>
      <c r="AF1986" s="4550"/>
      <c r="AG1986" s="4550"/>
    </row>
    <row r="1987" spans="1:33" s="6147" customFormat="1" ht="27.95" customHeight="1">
      <c r="A1987" s="7987"/>
      <c r="B1987" s="4550"/>
      <c r="C1987" s="4981"/>
      <c r="D1987" s="4981"/>
      <c r="E1987" s="4981"/>
      <c r="F1987" s="6572"/>
      <c r="G1987" s="4550"/>
      <c r="H1987" s="7988"/>
      <c r="I1987" s="4550"/>
      <c r="J1987" s="4550"/>
      <c r="K1987" s="4550"/>
      <c r="L1987" s="4550"/>
      <c r="M1987" s="4550"/>
      <c r="N1987" s="4550"/>
      <c r="O1987" s="4983"/>
      <c r="P1987" s="4983"/>
      <c r="Q1987" s="4550"/>
      <c r="R1987" s="4550"/>
      <c r="S1987" s="4550"/>
      <c r="T1987" s="4550"/>
      <c r="U1987" s="4550"/>
      <c r="V1987" s="4550"/>
      <c r="W1987" s="4550"/>
      <c r="X1987" s="4550"/>
      <c r="Y1987" s="4550"/>
      <c r="Z1987" s="4550"/>
      <c r="AA1987" s="4893"/>
      <c r="AB1987" s="4550"/>
      <c r="AC1987" s="5050"/>
      <c r="AD1987" s="5050"/>
      <c r="AE1987" s="5050"/>
      <c r="AF1987" s="4550"/>
      <c r="AG1987" s="4550"/>
    </row>
    <row r="1988" spans="1:33" s="6147" customFormat="1" ht="27.95" customHeight="1">
      <c r="A1988" s="7909"/>
      <c r="B1988" s="9847"/>
      <c r="C1988" s="11486"/>
      <c r="D1988" s="11486"/>
      <c r="E1988" s="11486"/>
      <c r="F1988" s="11512"/>
      <c r="G1988" s="9847"/>
      <c r="H1988" s="12368"/>
      <c r="I1988" s="4550"/>
      <c r="J1988" s="9847"/>
      <c r="K1988" s="9847"/>
      <c r="L1988" s="4550"/>
      <c r="M1988" s="12206"/>
      <c r="N1988" s="4550"/>
      <c r="O1988" s="4983"/>
      <c r="P1988" s="4983"/>
      <c r="Q1988" s="9847"/>
      <c r="R1988" s="4550"/>
      <c r="S1988" s="4550"/>
      <c r="T1988" s="4550"/>
      <c r="U1988" s="4550"/>
      <c r="V1988" s="4550"/>
      <c r="W1988" s="4550"/>
      <c r="X1988" s="4550"/>
      <c r="Y1988" s="4550"/>
      <c r="Z1988" s="4550"/>
      <c r="AA1988" s="11707"/>
      <c r="AB1988" s="4550"/>
      <c r="AC1988" s="11492"/>
      <c r="AD1988" s="5050"/>
      <c r="AE1988" s="11492"/>
      <c r="AF1988" s="4550"/>
      <c r="AG1988" s="4550"/>
    </row>
    <row r="1989" spans="1:33" s="6147" customFormat="1" ht="27.95" customHeight="1">
      <c r="A1989" s="7909"/>
      <c r="B1989" s="11687"/>
      <c r="C1989" s="12340"/>
      <c r="D1989" s="12340"/>
      <c r="E1989" s="12340"/>
      <c r="F1989" s="11513"/>
      <c r="G1989" s="11687"/>
      <c r="H1989" s="12369"/>
      <c r="I1989" s="4550"/>
      <c r="J1989" s="11687"/>
      <c r="K1989" s="11687"/>
      <c r="L1989" s="4550"/>
      <c r="M1989" s="11687"/>
      <c r="N1989" s="7990"/>
      <c r="O1989" s="4983"/>
      <c r="P1989" s="4983"/>
      <c r="Q1989" s="11687"/>
      <c r="R1989" s="4550"/>
      <c r="S1989" s="4550"/>
      <c r="T1989" s="4550"/>
      <c r="U1989" s="4550"/>
      <c r="V1989" s="4550"/>
      <c r="W1989" s="4550"/>
      <c r="X1989" s="4550"/>
      <c r="Y1989" s="4550"/>
      <c r="Z1989" s="4550"/>
      <c r="AA1989" s="12334"/>
      <c r="AB1989" s="4550"/>
      <c r="AC1989" s="11578"/>
      <c r="AD1989" s="5050"/>
      <c r="AE1989" s="11578"/>
      <c r="AF1989" s="4550"/>
      <c r="AG1989" s="4550"/>
    </row>
    <row r="1990" spans="1:33" s="6147" customFormat="1" ht="27.95" customHeight="1">
      <c r="A1990" s="7909"/>
      <c r="B1990" s="11647"/>
      <c r="C1990" s="11487"/>
      <c r="D1990" s="11487"/>
      <c r="E1990" s="11487"/>
      <c r="F1990" s="11514"/>
      <c r="G1990" s="11647"/>
      <c r="H1990" s="12370"/>
      <c r="I1990" s="4550"/>
      <c r="J1990" s="11647"/>
      <c r="K1990" s="11647"/>
      <c r="L1990" s="4550"/>
      <c r="M1990" s="11647"/>
      <c r="N1990" s="4550"/>
      <c r="O1990" s="4983"/>
      <c r="P1990" s="4983"/>
      <c r="Q1990" s="11647"/>
      <c r="R1990" s="4550"/>
      <c r="S1990" s="4550"/>
      <c r="T1990" s="4550"/>
      <c r="U1990" s="4550"/>
      <c r="V1990" s="4550"/>
      <c r="W1990" s="4550"/>
      <c r="X1990" s="4550"/>
      <c r="Y1990" s="4550"/>
      <c r="Z1990" s="4550"/>
      <c r="AA1990" s="11708"/>
      <c r="AB1990" s="4550"/>
      <c r="AC1990" s="11493"/>
      <c r="AD1990" s="5050"/>
      <c r="AE1990" s="11493"/>
      <c r="AF1990" s="4550"/>
      <c r="AG1990" s="4550"/>
    </row>
    <row r="1991" spans="1:33" s="6147" customFormat="1" ht="27.95" customHeight="1">
      <c r="A1991" s="7909"/>
      <c r="B1991" s="4550"/>
      <c r="C1991" s="4981"/>
      <c r="D1991" s="4981"/>
      <c r="E1991" s="4981"/>
      <c r="F1991" s="6572"/>
      <c r="G1991" s="4550"/>
      <c r="H1991" s="7991"/>
      <c r="I1991" s="4550"/>
      <c r="J1991" s="4550"/>
      <c r="K1991" s="4550"/>
      <c r="L1991" s="4550"/>
      <c r="M1991" s="7031"/>
      <c r="N1991" s="4550"/>
      <c r="O1991" s="4983"/>
      <c r="P1991" s="4983"/>
      <c r="Q1991" s="4550"/>
      <c r="R1991" s="4550"/>
      <c r="S1991" s="4550"/>
      <c r="T1991" s="4550"/>
      <c r="U1991" s="4550"/>
      <c r="V1991" s="4550"/>
      <c r="W1991" s="4550"/>
      <c r="X1991" s="4550"/>
      <c r="Y1991" s="4550"/>
      <c r="Z1991" s="4550"/>
      <c r="AA1991" s="4893"/>
      <c r="AB1991" s="4550"/>
      <c r="AC1991" s="5050"/>
      <c r="AD1991" s="5050"/>
      <c r="AE1991" s="5050"/>
      <c r="AF1991" s="4550"/>
      <c r="AG1991" s="4550"/>
    </row>
    <row r="1992" spans="1:33" s="6147" customFormat="1" ht="27.95" customHeight="1">
      <c r="A1992" s="7909"/>
      <c r="B1992" s="9847"/>
      <c r="C1992" s="11486"/>
      <c r="D1992" s="11486"/>
      <c r="E1992" s="11486"/>
      <c r="F1992" s="11512"/>
      <c r="G1992" s="9847"/>
      <c r="H1992" s="12368"/>
      <c r="I1992" s="4550"/>
      <c r="J1992" s="9847"/>
      <c r="K1992" s="9847"/>
      <c r="L1992" s="4550"/>
      <c r="M1992" s="12206"/>
      <c r="N1992" s="4550"/>
      <c r="O1992" s="4983"/>
      <c r="P1992" s="4983"/>
      <c r="Q1992" s="9847"/>
      <c r="R1992" s="4550"/>
      <c r="S1992" s="4550"/>
      <c r="T1992" s="4550"/>
      <c r="U1992" s="4550"/>
      <c r="V1992" s="4550"/>
      <c r="W1992" s="4550"/>
      <c r="X1992" s="4550"/>
      <c r="Y1992" s="4550"/>
      <c r="Z1992" s="4550"/>
      <c r="AA1992" s="11707"/>
      <c r="AB1992" s="4550"/>
      <c r="AC1992" s="11492"/>
      <c r="AD1992" s="5050"/>
      <c r="AE1992" s="11492"/>
      <c r="AF1992" s="4550"/>
      <c r="AG1992" s="4550"/>
    </row>
    <row r="1993" spans="1:33" s="6147" customFormat="1" ht="27.95" customHeight="1">
      <c r="A1993" s="7909"/>
      <c r="B1993" s="11687"/>
      <c r="C1993" s="12340"/>
      <c r="D1993" s="12340"/>
      <c r="E1993" s="12340"/>
      <c r="F1993" s="11513"/>
      <c r="G1993" s="11687"/>
      <c r="H1993" s="12369"/>
      <c r="I1993" s="4550"/>
      <c r="J1993" s="11687"/>
      <c r="K1993" s="11687"/>
      <c r="L1993" s="4550"/>
      <c r="M1993" s="11687"/>
      <c r="N1993" s="4550"/>
      <c r="O1993" s="4983"/>
      <c r="P1993" s="4983"/>
      <c r="Q1993" s="11687"/>
      <c r="R1993" s="4550"/>
      <c r="S1993" s="4550"/>
      <c r="T1993" s="4550"/>
      <c r="U1993" s="4550"/>
      <c r="V1993" s="4550"/>
      <c r="W1993" s="4550"/>
      <c r="X1993" s="4550"/>
      <c r="Y1993" s="4550"/>
      <c r="Z1993" s="4550"/>
      <c r="AA1993" s="12334"/>
      <c r="AB1993" s="4550"/>
      <c r="AC1993" s="11578"/>
      <c r="AD1993" s="5050"/>
      <c r="AE1993" s="11578"/>
      <c r="AF1993" s="4550"/>
      <c r="AG1993" s="4550"/>
    </row>
    <row r="1994" spans="1:33" s="6147" customFormat="1" ht="27.95" customHeight="1">
      <c r="A1994" s="7909"/>
      <c r="B1994" s="11647"/>
      <c r="C1994" s="11487"/>
      <c r="D1994" s="11487"/>
      <c r="E1994" s="11487"/>
      <c r="F1994" s="11514"/>
      <c r="G1994" s="11647"/>
      <c r="H1994" s="12370"/>
      <c r="I1994" s="4550"/>
      <c r="J1994" s="11647"/>
      <c r="K1994" s="11647"/>
      <c r="L1994" s="4550"/>
      <c r="M1994" s="11647"/>
      <c r="N1994" s="4550"/>
      <c r="O1994" s="4983"/>
      <c r="P1994" s="4983"/>
      <c r="Q1994" s="11647"/>
      <c r="R1994" s="4550"/>
      <c r="S1994" s="4550"/>
      <c r="T1994" s="4550"/>
      <c r="U1994" s="4550"/>
      <c r="V1994" s="4550"/>
      <c r="W1994" s="4550"/>
      <c r="X1994" s="4550"/>
      <c r="Y1994" s="4550"/>
      <c r="Z1994" s="4550"/>
      <c r="AA1994" s="11708"/>
      <c r="AB1994" s="4550"/>
      <c r="AC1994" s="11493"/>
      <c r="AD1994" s="5050"/>
      <c r="AE1994" s="11493"/>
      <c r="AF1994" s="4550"/>
      <c r="AG1994" s="4550"/>
    </row>
    <row r="1995" spans="1:33" s="6147" customFormat="1" ht="27.95" customHeight="1">
      <c r="A1995" s="7909"/>
      <c r="B1995" s="4550"/>
      <c r="C1995" s="4981"/>
      <c r="D1995" s="4981"/>
      <c r="E1995" s="4981"/>
      <c r="F1995" s="6572"/>
      <c r="G1995" s="4550"/>
      <c r="H1995" s="7991"/>
      <c r="I1995" s="4550"/>
      <c r="J1995" s="4550"/>
      <c r="K1995" s="4550"/>
      <c r="L1995" s="4550"/>
      <c r="M1995" s="7031"/>
      <c r="N1995" s="4550"/>
      <c r="O1995" s="4983"/>
      <c r="P1995" s="4983"/>
      <c r="Q1995" s="4550"/>
      <c r="R1995" s="4550"/>
      <c r="S1995" s="4550"/>
      <c r="T1995" s="4550"/>
      <c r="U1995" s="4550"/>
      <c r="V1995" s="4550"/>
      <c r="W1995" s="4550"/>
      <c r="X1995" s="4550"/>
      <c r="Y1995" s="4550"/>
      <c r="Z1995" s="4550"/>
      <c r="AA1995" s="4893"/>
      <c r="AB1995" s="4550"/>
      <c r="AC1995" s="5050"/>
      <c r="AD1995" s="5050"/>
      <c r="AE1995" s="5050"/>
      <c r="AF1995" s="4550"/>
      <c r="AG1995" s="4550"/>
    </row>
    <row r="1996" spans="1:33" s="6147" customFormat="1" ht="27.95" customHeight="1">
      <c r="A1996" s="7909"/>
      <c r="B1996" s="9847"/>
      <c r="C1996" s="11486"/>
      <c r="D1996" s="11486"/>
      <c r="E1996" s="11486"/>
      <c r="F1996" s="11512"/>
      <c r="G1996" s="9847"/>
      <c r="H1996" s="12368"/>
      <c r="I1996" s="4550"/>
      <c r="J1996" s="9847"/>
      <c r="K1996" s="9847"/>
      <c r="L1996" s="4550"/>
      <c r="M1996" s="12206"/>
      <c r="N1996" s="4550"/>
      <c r="O1996" s="4983"/>
      <c r="P1996" s="4983"/>
      <c r="Q1996" s="9847"/>
      <c r="R1996" s="4550"/>
      <c r="S1996" s="4550"/>
      <c r="T1996" s="4550"/>
      <c r="U1996" s="4550"/>
      <c r="V1996" s="4550"/>
      <c r="W1996" s="4550"/>
      <c r="X1996" s="4550"/>
      <c r="Y1996" s="4550"/>
      <c r="Z1996" s="4550"/>
      <c r="AA1996" s="11707"/>
      <c r="AB1996" s="4550"/>
      <c r="AC1996" s="11492"/>
      <c r="AD1996" s="5050"/>
      <c r="AE1996" s="11492"/>
      <c r="AF1996" s="4550"/>
      <c r="AG1996" s="4550"/>
    </row>
    <row r="1997" spans="1:33" s="6147" customFormat="1" ht="27.95" customHeight="1">
      <c r="A1997" s="7909"/>
      <c r="B1997" s="11687"/>
      <c r="C1997" s="12340"/>
      <c r="D1997" s="12340"/>
      <c r="E1997" s="12340"/>
      <c r="F1997" s="11513"/>
      <c r="G1997" s="11687"/>
      <c r="H1997" s="12369"/>
      <c r="I1997" s="4550"/>
      <c r="J1997" s="11687"/>
      <c r="K1997" s="11687"/>
      <c r="L1997" s="4550"/>
      <c r="M1997" s="11687"/>
      <c r="N1997" s="7990"/>
      <c r="O1997" s="4983"/>
      <c r="P1997" s="4983"/>
      <c r="Q1997" s="11687"/>
      <c r="R1997" s="4550"/>
      <c r="S1997" s="4550"/>
      <c r="T1997" s="4550"/>
      <c r="U1997" s="4550"/>
      <c r="V1997" s="4550"/>
      <c r="W1997" s="4550"/>
      <c r="X1997" s="4550"/>
      <c r="Y1997" s="4550"/>
      <c r="Z1997" s="4550"/>
      <c r="AA1997" s="12334"/>
      <c r="AB1997" s="4550"/>
      <c r="AC1997" s="11578"/>
      <c r="AD1997" s="5050"/>
      <c r="AE1997" s="11578"/>
      <c r="AF1997" s="4550"/>
      <c r="AG1997" s="4550"/>
    </row>
    <row r="1998" spans="1:33" s="6147" customFormat="1" ht="27.95" customHeight="1">
      <c r="A1998" s="7909"/>
      <c r="B1998" s="11647"/>
      <c r="C1998" s="11487"/>
      <c r="D1998" s="11487"/>
      <c r="E1998" s="11487"/>
      <c r="F1998" s="11514"/>
      <c r="G1998" s="11647"/>
      <c r="H1998" s="12370"/>
      <c r="I1998" s="4550"/>
      <c r="J1998" s="11647"/>
      <c r="K1998" s="11647"/>
      <c r="L1998" s="4550"/>
      <c r="M1998" s="11647"/>
      <c r="N1998" s="4550"/>
      <c r="O1998" s="4983"/>
      <c r="P1998" s="4983"/>
      <c r="Q1998" s="11647"/>
      <c r="R1998" s="4550"/>
      <c r="S1998" s="4550"/>
      <c r="T1998" s="4550"/>
      <c r="U1998" s="4550"/>
      <c r="V1998" s="4550"/>
      <c r="W1998" s="4550"/>
      <c r="X1998" s="4550"/>
      <c r="Y1998" s="4550"/>
      <c r="Z1998" s="4550"/>
      <c r="AA1998" s="11708"/>
      <c r="AB1998" s="4550"/>
      <c r="AC1998" s="11493"/>
      <c r="AD1998" s="5050"/>
      <c r="AE1998" s="11493"/>
      <c r="AF1998" s="4550"/>
      <c r="AG1998" s="4550"/>
    </row>
    <row r="1999" spans="1:33" s="6147" customFormat="1" ht="27.95" customHeight="1">
      <c r="A1999" s="7909"/>
      <c r="B1999" s="4550"/>
      <c r="C1999" s="4981"/>
      <c r="D1999" s="4981"/>
      <c r="E1999" s="4981"/>
      <c r="F1999" s="6572"/>
      <c r="G1999" s="4550"/>
      <c r="H1999" s="7991"/>
      <c r="I1999" s="4550"/>
      <c r="J1999" s="4550"/>
      <c r="K1999" s="4550"/>
      <c r="L1999" s="4550"/>
      <c r="M1999" s="7031"/>
      <c r="N1999" s="4550"/>
      <c r="O1999" s="4983"/>
      <c r="P1999" s="4983"/>
      <c r="Q1999" s="4550"/>
      <c r="R1999" s="4550"/>
      <c r="S1999" s="4550"/>
      <c r="T1999" s="4550"/>
      <c r="U1999" s="4550"/>
      <c r="V1999" s="4550"/>
      <c r="W1999" s="4550"/>
      <c r="X1999" s="4550"/>
      <c r="Y1999" s="4550"/>
      <c r="Z1999" s="4550"/>
      <c r="AA1999" s="4893"/>
      <c r="AB1999" s="4550"/>
      <c r="AC1999" s="5050"/>
      <c r="AD1999" s="5050"/>
      <c r="AE1999" s="5050"/>
      <c r="AF1999" s="4550"/>
      <c r="AG1999" s="4550"/>
    </row>
    <row r="2000" spans="1:33" s="6147" customFormat="1" ht="27.95" customHeight="1">
      <c r="A2000" s="7909"/>
      <c r="B2000" s="9847"/>
      <c r="C2000" s="11486"/>
      <c r="D2000" s="11486"/>
      <c r="E2000" s="11486"/>
      <c r="F2000" s="11512"/>
      <c r="G2000" s="9847"/>
      <c r="H2000" s="12368"/>
      <c r="I2000" s="4550"/>
      <c r="J2000" s="9847"/>
      <c r="K2000" s="9847"/>
      <c r="L2000" s="4550"/>
      <c r="M2000" s="12206"/>
      <c r="N2000" s="7990"/>
      <c r="O2000" s="4983"/>
      <c r="P2000" s="4983"/>
      <c r="Q2000" s="9847"/>
      <c r="R2000" s="4550"/>
      <c r="S2000" s="4550"/>
      <c r="T2000" s="4550"/>
      <c r="U2000" s="4550"/>
      <c r="V2000" s="4550"/>
      <c r="W2000" s="4550"/>
      <c r="X2000" s="4550"/>
      <c r="Y2000" s="4550"/>
      <c r="Z2000" s="4550"/>
      <c r="AA2000" s="11707"/>
      <c r="AB2000" s="4550"/>
      <c r="AC2000" s="11492"/>
      <c r="AD2000" s="5050"/>
      <c r="AE2000" s="11492"/>
      <c r="AF2000" s="4550"/>
      <c r="AG2000" s="4550"/>
    </row>
    <row r="2001" spans="1:33" s="6147" customFormat="1" ht="27.95" customHeight="1">
      <c r="A2001" s="7909"/>
      <c r="B2001" s="11647"/>
      <c r="C2001" s="11487"/>
      <c r="D2001" s="11487"/>
      <c r="E2001" s="11487"/>
      <c r="F2001" s="11514"/>
      <c r="G2001" s="11647"/>
      <c r="H2001" s="12370"/>
      <c r="I2001" s="4550"/>
      <c r="J2001" s="11647"/>
      <c r="K2001" s="11647"/>
      <c r="L2001" s="4550"/>
      <c r="M2001" s="11647"/>
      <c r="N2001" s="4550"/>
      <c r="O2001" s="4983"/>
      <c r="P2001" s="4983"/>
      <c r="Q2001" s="11647"/>
      <c r="R2001" s="4550"/>
      <c r="S2001" s="4550"/>
      <c r="T2001" s="4550"/>
      <c r="U2001" s="4550"/>
      <c r="V2001" s="4550"/>
      <c r="W2001" s="4550"/>
      <c r="X2001" s="4550"/>
      <c r="Y2001" s="4550"/>
      <c r="Z2001" s="4550"/>
      <c r="AA2001" s="11708"/>
      <c r="AB2001" s="4550"/>
      <c r="AC2001" s="11493"/>
      <c r="AD2001" s="5050"/>
      <c r="AE2001" s="11493"/>
      <c r="AF2001" s="4550"/>
      <c r="AG2001" s="4550"/>
    </row>
    <row r="2002" spans="1:33" s="6147" customFormat="1" ht="27.95" customHeight="1">
      <c r="A2002" s="7992"/>
      <c r="B2002" s="9847"/>
      <c r="C2002" s="11486"/>
      <c r="D2002" s="11486"/>
      <c r="E2002" s="11486"/>
      <c r="F2002" s="11512"/>
      <c r="G2002" s="9847"/>
      <c r="H2002" s="12368"/>
      <c r="I2002" s="4550"/>
      <c r="J2002" s="9847"/>
      <c r="K2002" s="9847"/>
      <c r="L2002" s="4550"/>
      <c r="M2002" s="12206"/>
      <c r="N2002" s="4550"/>
      <c r="O2002" s="4983"/>
      <c r="P2002" s="4983"/>
      <c r="Q2002" s="9847"/>
      <c r="R2002" s="4550"/>
      <c r="S2002" s="4550"/>
      <c r="T2002" s="4550"/>
      <c r="U2002" s="4550"/>
      <c r="V2002" s="4550"/>
      <c r="W2002" s="4550"/>
      <c r="X2002" s="4550"/>
      <c r="Y2002" s="4550"/>
      <c r="Z2002" s="4550"/>
      <c r="AA2002" s="11707"/>
      <c r="AB2002" s="4550"/>
      <c r="AC2002" s="11492"/>
      <c r="AD2002" s="5050"/>
      <c r="AE2002" s="11492"/>
      <c r="AF2002" s="4550"/>
      <c r="AG2002" s="4550"/>
    </row>
    <row r="2003" spans="1:33" s="6147" customFormat="1" ht="27.95" customHeight="1">
      <c r="A2003" s="7909"/>
      <c r="B2003" s="11687"/>
      <c r="C2003" s="12340"/>
      <c r="D2003" s="12340"/>
      <c r="E2003" s="12340"/>
      <c r="F2003" s="11513"/>
      <c r="G2003" s="11687"/>
      <c r="H2003" s="12369"/>
      <c r="I2003" s="4550"/>
      <c r="J2003" s="11687"/>
      <c r="K2003" s="11687"/>
      <c r="L2003" s="4550"/>
      <c r="M2003" s="12350"/>
      <c r="N2003" s="7990"/>
      <c r="O2003" s="4983"/>
      <c r="P2003" s="4983"/>
      <c r="Q2003" s="11687"/>
      <c r="R2003" s="4550"/>
      <c r="S2003" s="4550"/>
      <c r="T2003" s="4550"/>
      <c r="U2003" s="4550"/>
      <c r="V2003" s="4550"/>
      <c r="W2003" s="4550"/>
      <c r="X2003" s="4550"/>
      <c r="Y2003" s="4550"/>
      <c r="Z2003" s="4550"/>
      <c r="AA2003" s="12334"/>
      <c r="AB2003" s="4550"/>
      <c r="AC2003" s="11578"/>
      <c r="AD2003" s="5050"/>
      <c r="AE2003" s="11578"/>
      <c r="AF2003" s="4550"/>
      <c r="AG2003" s="4550"/>
    </row>
    <row r="2004" spans="1:33" s="6147" customFormat="1" ht="27.95" customHeight="1">
      <c r="A2004" s="7909"/>
      <c r="B2004" s="11647"/>
      <c r="C2004" s="11487"/>
      <c r="D2004" s="11487"/>
      <c r="E2004" s="11487"/>
      <c r="F2004" s="11514"/>
      <c r="G2004" s="11647"/>
      <c r="H2004" s="12370"/>
      <c r="I2004" s="4550"/>
      <c r="J2004" s="11647"/>
      <c r="K2004" s="11647"/>
      <c r="L2004" s="4550"/>
      <c r="M2004" s="12351"/>
      <c r="N2004" s="4550"/>
      <c r="O2004" s="4983"/>
      <c r="P2004" s="4983"/>
      <c r="Q2004" s="11647"/>
      <c r="R2004" s="4550"/>
      <c r="S2004" s="4550"/>
      <c r="T2004" s="4550"/>
      <c r="U2004" s="4550"/>
      <c r="V2004" s="4550"/>
      <c r="W2004" s="4550"/>
      <c r="X2004" s="4550"/>
      <c r="Y2004" s="4550"/>
      <c r="Z2004" s="4550"/>
      <c r="AA2004" s="11708"/>
      <c r="AB2004" s="4550"/>
      <c r="AC2004" s="11493"/>
      <c r="AD2004" s="5050"/>
      <c r="AE2004" s="11493"/>
      <c r="AF2004" s="4550"/>
      <c r="AG2004" s="4550"/>
    </row>
    <row r="2005" spans="1:33" s="6147" customFormat="1" ht="27.95" customHeight="1">
      <c r="A2005" s="7909"/>
      <c r="B2005" s="4550"/>
      <c r="C2005" s="4981"/>
      <c r="D2005" s="4981"/>
      <c r="E2005" s="4981"/>
      <c r="F2005" s="6572"/>
      <c r="G2005" s="4550"/>
      <c r="H2005" s="7991"/>
      <c r="I2005" s="4550"/>
      <c r="J2005" s="4550"/>
      <c r="K2005" s="4550"/>
      <c r="L2005" s="4550"/>
      <c r="M2005" s="4550"/>
      <c r="N2005" s="4550"/>
      <c r="O2005" s="4983"/>
      <c r="P2005" s="4983"/>
      <c r="Q2005" s="4550"/>
      <c r="R2005" s="4550"/>
      <c r="S2005" s="4550"/>
      <c r="T2005" s="4550"/>
      <c r="U2005" s="4550"/>
      <c r="V2005" s="4550"/>
      <c r="W2005" s="4550"/>
      <c r="X2005" s="4550"/>
      <c r="Y2005" s="4550"/>
      <c r="Z2005" s="4550"/>
      <c r="AA2005" s="4893"/>
      <c r="AB2005" s="4550"/>
      <c r="AC2005" s="5050"/>
      <c r="AD2005" s="5050"/>
      <c r="AE2005" s="5050"/>
      <c r="AF2005" s="4550"/>
      <c r="AG2005" s="4550"/>
    </row>
    <row r="2006" spans="1:33" s="6147" customFormat="1" ht="27.95" customHeight="1">
      <c r="A2006" s="7993"/>
      <c r="B2006" s="4550"/>
      <c r="C2006" s="7163"/>
      <c r="D2006" s="7163"/>
      <c r="E2006" s="7163"/>
      <c r="F2006" s="6572"/>
      <c r="G2006" s="4550"/>
      <c r="H2006" s="7991"/>
      <c r="I2006" s="3536"/>
      <c r="J2006" s="4550"/>
      <c r="K2006" s="4550"/>
      <c r="L2006" s="4550"/>
      <c r="M2006" s="7031"/>
      <c r="N2006" s="3536"/>
      <c r="O2006" s="4983"/>
      <c r="P2006" s="4983"/>
      <c r="Q2006" s="4550"/>
      <c r="R2006" s="3536"/>
      <c r="S2006" s="3536"/>
      <c r="T2006" s="3536"/>
      <c r="U2006" s="3536"/>
      <c r="V2006" s="3536"/>
      <c r="W2006" s="3536"/>
      <c r="X2006" s="3536"/>
      <c r="Y2006" s="3536"/>
      <c r="Z2006" s="3536"/>
      <c r="AA2006" s="6705"/>
      <c r="AB2006" s="3536"/>
      <c r="AC2006" s="5050"/>
      <c r="AD2006" s="5050"/>
      <c r="AE2006" s="5050"/>
      <c r="AF2006" s="3536"/>
      <c r="AG2006" s="3536"/>
    </row>
    <row r="2007" spans="1:33" s="6147" customFormat="1" ht="27.95" customHeight="1">
      <c r="A2007" s="7909"/>
      <c r="B2007" s="4550"/>
      <c r="C2007" s="4981"/>
      <c r="D2007" s="4981"/>
      <c r="E2007" s="4981"/>
      <c r="F2007" s="6572"/>
      <c r="G2007" s="4550"/>
      <c r="H2007" s="7991"/>
      <c r="I2007" s="4550"/>
      <c r="J2007" s="4550"/>
      <c r="K2007" s="4550"/>
      <c r="L2007" s="4550"/>
      <c r="M2007" s="7031"/>
      <c r="N2007" s="4550"/>
      <c r="O2007" s="4983"/>
      <c r="P2007" s="4983"/>
      <c r="Q2007" s="4550"/>
      <c r="R2007" s="4550"/>
      <c r="S2007" s="4550"/>
      <c r="T2007" s="4550"/>
      <c r="U2007" s="4550"/>
      <c r="V2007" s="3536"/>
      <c r="W2007" s="4550"/>
      <c r="X2007" s="3536"/>
      <c r="Y2007" s="4550"/>
      <c r="Z2007" s="4550"/>
      <c r="AA2007" s="4893"/>
      <c r="AB2007" s="4550"/>
      <c r="AC2007" s="5050"/>
      <c r="AD2007" s="5050"/>
      <c r="AE2007" s="5050"/>
      <c r="AF2007" s="4550"/>
      <c r="AG2007" s="4550"/>
    </row>
    <row r="2008" spans="1:33" s="6147" customFormat="1" ht="27.95" customHeight="1">
      <c r="A2008" s="7181"/>
      <c r="B2008" s="4550"/>
      <c r="C2008" s="4981"/>
      <c r="D2008" s="4981"/>
      <c r="E2008" s="4981"/>
      <c r="F2008" s="6572"/>
      <c r="G2008" s="4550"/>
      <c r="H2008" s="7994"/>
      <c r="I2008" s="4550"/>
      <c r="J2008" s="4550"/>
      <c r="K2008" s="4550"/>
      <c r="L2008" s="4550"/>
      <c r="M2008" s="7031"/>
      <c r="N2008" s="4550"/>
      <c r="O2008" s="4983"/>
      <c r="P2008" s="4983"/>
      <c r="Q2008" s="4550"/>
      <c r="R2008" s="4550"/>
      <c r="S2008" s="4550"/>
      <c r="T2008" s="4550"/>
      <c r="U2008" s="4550"/>
      <c r="V2008" s="3536"/>
      <c r="W2008" s="4550"/>
      <c r="X2008" s="3536"/>
      <c r="Y2008" s="4550"/>
      <c r="Z2008" s="4550"/>
      <c r="AA2008" s="4893"/>
      <c r="AB2008" s="4550"/>
      <c r="AC2008" s="5050"/>
      <c r="AD2008" s="5050"/>
      <c r="AE2008" s="5050"/>
      <c r="AF2008" s="4550"/>
      <c r="AG2008" s="4550"/>
    </row>
    <row r="2009" spans="1:33" s="6147" customFormat="1" ht="27.95" customHeight="1">
      <c r="A2009" s="7229"/>
      <c r="B2009" s="4550"/>
      <c r="C2009" s="4981"/>
      <c r="D2009" s="4981"/>
      <c r="E2009" s="4981"/>
      <c r="F2009" s="6572"/>
      <c r="G2009" s="4550"/>
      <c r="H2009" s="7994"/>
      <c r="I2009" s="4550"/>
      <c r="J2009" s="4550"/>
      <c r="K2009" s="4550"/>
      <c r="L2009" s="4550"/>
      <c r="M2009" s="7031"/>
      <c r="N2009" s="4550"/>
      <c r="O2009" s="4983"/>
      <c r="P2009" s="4983"/>
      <c r="Q2009" s="4550"/>
      <c r="R2009" s="4550"/>
      <c r="S2009" s="4550"/>
      <c r="T2009" s="4550"/>
      <c r="U2009" s="4550"/>
      <c r="V2009" s="3536"/>
      <c r="W2009" s="4550"/>
      <c r="X2009" s="3536"/>
      <c r="Y2009" s="4550"/>
      <c r="Z2009" s="4550"/>
      <c r="AA2009" s="4893"/>
      <c r="AB2009" s="4550"/>
      <c r="AC2009" s="5050"/>
      <c r="AD2009" s="5050"/>
      <c r="AE2009" s="5050"/>
      <c r="AF2009" s="4550"/>
      <c r="AG2009" s="4550"/>
    </row>
    <row r="2010" spans="1:33" s="6147" customFormat="1" ht="27.95" customHeight="1">
      <c r="A2010" s="7995"/>
      <c r="B2010" s="4550"/>
      <c r="C2010" s="4981"/>
      <c r="D2010" s="4981"/>
      <c r="E2010" s="4981"/>
      <c r="F2010" s="6572"/>
      <c r="G2010" s="4550"/>
      <c r="H2010" s="7988"/>
      <c r="I2010" s="4550"/>
      <c r="J2010" s="4550"/>
      <c r="K2010" s="4550"/>
      <c r="L2010" s="4550"/>
      <c r="M2010" s="7031"/>
      <c r="N2010" s="4550"/>
      <c r="O2010" s="4983"/>
      <c r="P2010" s="4983"/>
      <c r="Q2010" s="4550"/>
      <c r="R2010" s="4550"/>
      <c r="S2010" s="4550"/>
      <c r="T2010" s="4550"/>
      <c r="U2010" s="4550"/>
      <c r="V2010" s="3536"/>
      <c r="W2010" s="4550"/>
      <c r="X2010" s="3536"/>
      <c r="Y2010" s="4550"/>
      <c r="Z2010" s="4550"/>
      <c r="AA2010" s="4893"/>
      <c r="AB2010" s="4550"/>
      <c r="AC2010" s="5050"/>
      <c r="AD2010" s="5050"/>
      <c r="AE2010" s="5050"/>
      <c r="AF2010" s="4550"/>
      <c r="AG2010" s="4550"/>
    </row>
    <row r="2011" spans="1:33" s="6147" customFormat="1" ht="27.95" customHeight="1">
      <c r="A2011" s="7995"/>
      <c r="B2011" s="4550"/>
      <c r="C2011" s="4981"/>
      <c r="D2011" s="4981"/>
      <c r="E2011" s="4981"/>
      <c r="F2011" s="6572"/>
      <c r="G2011" s="4550"/>
      <c r="H2011" s="7994"/>
      <c r="I2011" s="4550"/>
      <c r="J2011" s="4550"/>
      <c r="K2011" s="4550"/>
      <c r="L2011" s="4550"/>
      <c r="M2011" s="7031"/>
      <c r="N2011" s="4550"/>
      <c r="O2011" s="4983"/>
      <c r="P2011" s="4983"/>
      <c r="Q2011" s="4550"/>
      <c r="R2011" s="4550"/>
      <c r="S2011" s="4550"/>
      <c r="T2011" s="4550"/>
      <c r="U2011" s="4550"/>
      <c r="V2011" s="4550"/>
      <c r="W2011" s="4550"/>
      <c r="X2011" s="4550"/>
      <c r="Y2011" s="4550"/>
      <c r="Z2011" s="4550"/>
      <c r="AA2011" s="4893"/>
      <c r="AB2011" s="4550"/>
      <c r="AC2011" s="5050"/>
      <c r="AD2011" s="5050"/>
      <c r="AE2011" s="5050"/>
      <c r="AF2011" s="4550"/>
      <c r="AG2011" s="4550"/>
    </row>
    <row r="2012" spans="1:33" s="6147" customFormat="1" ht="27.95" customHeight="1">
      <c r="A2012" s="7995"/>
      <c r="B2012" s="4550"/>
      <c r="C2012" s="4981"/>
      <c r="D2012" s="4981"/>
      <c r="E2012" s="4981"/>
      <c r="F2012" s="6572"/>
      <c r="G2012" s="4550"/>
      <c r="H2012" s="7994"/>
      <c r="I2012" s="4550"/>
      <c r="J2012" s="4550"/>
      <c r="K2012" s="4550"/>
      <c r="L2012" s="4550"/>
      <c r="M2012" s="7031"/>
      <c r="N2012" s="4550"/>
      <c r="O2012" s="4983"/>
      <c r="P2012" s="4983"/>
      <c r="Q2012" s="4550"/>
      <c r="R2012" s="4550"/>
      <c r="S2012" s="4550"/>
      <c r="T2012" s="4550"/>
      <c r="U2012" s="4550"/>
      <c r="V2012" s="4550"/>
      <c r="W2012" s="4550"/>
      <c r="X2012" s="4550"/>
      <c r="Y2012" s="4550"/>
      <c r="Z2012" s="4550"/>
      <c r="AA2012" s="4893"/>
      <c r="AB2012" s="4550"/>
      <c r="AC2012" s="5050"/>
      <c r="AD2012" s="5050"/>
      <c r="AE2012" s="5050"/>
      <c r="AF2012" s="4550"/>
      <c r="AG2012" s="4550"/>
    </row>
    <row r="2013" spans="1:33" s="6147" customFormat="1" ht="27.95" customHeight="1">
      <c r="A2013" s="7990"/>
      <c r="B2013" s="4550"/>
      <c r="C2013" s="4981"/>
      <c r="D2013" s="4981"/>
      <c r="E2013" s="4981"/>
      <c r="F2013" s="6572"/>
      <c r="G2013" s="4550"/>
      <c r="H2013" s="7991"/>
      <c r="I2013" s="4550"/>
      <c r="J2013" s="4550"/>
      <c r="K2013" s="4550"/>
      <c r="L2013" s="4550"/>
      <c r="M2013" s="7031"/>
      <c r="N2013" s="4550"/>
      <c r="O2013" s="4983"/>
      <c r="P2013" s="4983"/>
      <c r="Q2013" s="4550"/>
      <c r="R2013" s="4550"/>
      <c r="S2013" s="4550"/>
      <c r="T2013" s="4550"/>
      <c r="U2013" s="4550"/>
      <c r="V2013" s="4550"/>
      <c r="W2013" s="4550"/>
      <c r="X2013" s="4550"/>
      <c r="Y2013" s="4550"/>
      <c r="Z2013" s="4550"/>
      <c r="AA2013" s="4893"/>
      <c r="AB2013" s="4550"/>
      <c r="AC2013" s="5050"/>
      <c r="AD2013" s="5050"/>
      <c r="AE2013" s="5050"/>
      <c r="AF2013" s="4550"/>
      <c r="AG2013" s="4550"/>
    </row>
    <row r="2014" spans="1:33" s="6147" customFormat="1" ht="27.95" customHeight="1">
      <c r="A2014" s="7990"/>
      <c r="B2014" s="4550"/>
      <c r="C2014" s="4981"/>
      <c r="D2014" s="4981"/>
      <c r="E2014" s="4981"/>
      <c r="F2014" s="6572"/>
      <c r="G2014" s="4550"/>
      <c r="H2014" s="7996"/>
      <c r="I2014" s="4550"/>
      <c r="J2014" s="4550"/>
      <c r="K2014" s="4550"/>
      <c r="L2014" s="4550"/>
      <c r="M2014" s="7031"/>
      <c r="N2014" s="4550"/>
      <c r="O2014" s="4983"/>
      <c r="P2014" s="4983"/>
      <c r="Q2014" s="4550"/>
      <c r="R2014" s="4550"/>
      <c r="S2014" s="4550"/>
      <c r="T2014" s="4550"/>
      <c r="U2014" s="4550"/>
      <c r="V2014" s="7028"/>
      <c r="W2014" s="4550"/>
      <c r="X2014" s="7028"/>
      <c r="Y2014" s="4550"/>
      <c r="Z2014" s="4550"/>
      <c r="AA2014" s="4893"/>
      <c r="AB2014" s="4550"/>
      <c r="AC2014" s="5050"/>
      <c r="AD2014" s="5050"/>
      <c r="AE2014" s="5050"/>
      <c r="AF2014" s="4550"/>
      <c r="AG2014" s="4550"/>
    </row>
    <row r="2015" spans="1:33" s="6147" customFormat="1" ht="27.95" customHeight="1">
      <c r="A2015" s="7990"/>
      <c r="B2015" s="9847"/>
      <c r="C2015" s="11486"/>
      <c r="D2015" s="11486"/>
      <c r="E2015" s="11486"/>
      <c r="F2015" s="11512"/>
      <c r="G2015" s="9847"/>
      <c r="H2015" s="12362"/>
      <c r="I2015" s="4550"/>
      <c r="J2015" s="9847"/>
      <c r="K2015" s="9847"/>
      <c r="L2015" s="4550"/>
      <c r="M2015" s="12206"/>
      <c r="N2015" s="4550"/>
      <c r="O2015" s="4983"/>
      <c r="P2015" s="4983"/>
      <c r="Q2015" s="9847"/>
      <c r="R2015" s="4550"/>
      <c r="S2015" s="4550"/>
      <c r="T2015" s="4550"/>
      <c r="U2015" s="4550"/>
      <c r="V2015" s="4550"/>
      <c r="W2015" s="4550"/>
      <c r="X2015" s="4550"/>
      <c r="Y2015" s="4550"/>
      <c r="Z2015" s="4550"/>
      <c r="AA2015" s="11707"/>
      <c r="AB2015" s="4550"/>
      <c r="AC2015" s="11492"/>
      <c r="AD2015" s="5050"/>
      <c r="AE2015" s="11492"/>
      <c r="AF2015" s="4550"/>
      <c r="AG2015" s="4550"/>
    </row>
    <row r="2016" spans="1:33" s="6147" customFormat="1" ht="27.95" customHeight="1">
      <c r="A2016" s="7990"/>
      <c r="B2016" s="11687"/>
      <c r="C2016" s="12340"/>
      <c r="D2016" s="12340"/>
      <c r="E2016" s="12340"/>
      <c r="F2016" s="11513"/>
      <c r="G2016" s="11687"/>
      <c r="H2016" s="12363"/>
      <c r="I2016" s="4550"/>
      <c r="J2016" s="11687"/>
      <c r="K2016" s="11687"/>
      <c r="L2016" s="4550"/>
      <c r="M2016" s="11687"/>
      <c r="N2016" s="7990"/>
      <c r="O2016" s="4983"/>
      <c r="P2016" s="4983"/>
      <c r="Q2016" s="11687"/>
      <c r="R2016" s="4550"/>
      <c r="S2016" s="4550"/>
      <c r="T2016" s="4550"/>
      <c r="U2016" s="4550"/>
      <c r="V2016" s="4550"/>
      <c r="W2016" s="4550"/>
      <c r="X2016" s="4550"/>
      <c r="Y2016" s="4550"/>
      <c r="Z2016" s="4550"/>
      <c r="AA2016" s="12334"/>
      <c r="AB2016" s="4550"/>
      <c r="AC2016" s="11578"/>
      <c r="AD2016" s="5050"/>
      <c r="AE2016" s="11578"/>
      <c r="AF2016" s="4550"/>
      <c r="AG2016" s="4550"/>
    </row>
    <row r="2017" spans="1:33" s="6147" customFormat="1" ht="27.95" customHeight="1">
      <c r="A2017" s="7990"/>
      <c r="B2017" s="11647"/>
      <c r="C2017" s="11487"/>
      <c r="D2017" s="11487"/>
      <c r="E2017" s="11487"/>
      <c r="F2017" s="11514"/>
      <c r="G2017" s="11647"/>
      <c r="H2017" s="12364"/>
      <c r="I2017" s="4550"/>
      <c r="J2017" s="11647"/>
      <c r="K2017" s="11647"/>
      <c r="L2017" s="4550"/>
      <c r="M2017" s="11647"/>
      <c r="N2017" s="4550"/>
      <c r="O2017" s="4983"/>
      <c r="P2017" s="4983"/>
      <c r="Q2017" s="11647"/>
      <c r="R2017" s="4550"/>
      <c r="S2017" s="4550"/>
      <c r="T2017" s="4550"/>
      <c r="U2017" s="4550"/>
      <c r="V2017" s="4550"/>
      <c r="W2017" s="4550"/>
      <c r="X2017" s="4550"/>
      <c r="Y2017" s="4550"/>
      <c r="Z2017" s="4550"/>
      <c r="AA2017" s="11708"/>
      <c r="AB2017" s="4550"/>
      <c r="AC2017" s="11493"/>
      <c r="AD2017" s="5050"/>
      <c r="AE2017" s="11493"/>
      <c r="AF2017" s="4550"/>
      <c r="AG2017" s="4550"/>
    </row>
    <row r="2018" spans="1:33" s="6147" customFormat="1" ht="27.95" customHeight="1">
      <c r="A2018" s="7990"/>
      <c r="B2018" s="4550"/>
      <c r="C2018" s="4981"/>
      <c r="D2018" s="4981"/>
      <c r="E2018" s="4981"/>
      <c r="F2018" s="6572"/>
      <c r="G2018" s="4550"/>
      <c r="H2018" s="7996"/>
      <c r="I2018" s="4550"/>
      <c r="J2018" s="4550"/>
      <c r="K2018" s="4550"/>
      <c r="L2018" s="4550"/>
      <c r="M2018" s="7031"/>
      <c r="N2018" s="4550"/>
      <c r="O2018" s="4983"/>
      <c r="P2018" s="4983"/>
      <c r="Q2018" s="4550"/>
      <c r="R2018" s="4550"/>
      <c r="S2018" s="4550"/>
      <c r="T2018" s="4550"/>
      <c r="U2018" s="4550"/>
      <c r="V2018" s="4550"/>
      <c r="W2018" s="4550"/>
      <c r="X2018" s="4550"/>
      <c r="Y2018" s="4550"/>
      <c r="Z2018" s="4550"/>
      <c r="AA2018" s="4893"/>
      <c r="AB2018" s="4550"/>
      <c r="AC2018" s="5050"/>
      <c r="AD2018" s="5050"/>
      <c r="AE2018" s="5050"/>
      <c r="AF2018" s="4550"/>
      <c r="AG2018" s="4550"/>
    </row>
    <row r="2019" spans="1:33" s="6147" customFormat="1" ht="27.95" customHeight="1">
      <c r="A2019" s="7990"/>
      <c r="B2019" s="4550"/>
      <c r="C2019" s="4981"/>
      <c r="D2019" s="4981"/>
      <c r="E2019" s="4981"/>
      <c r="F2019" s="6572"/>
      <c r="G2019" s="4550"/>
      <c r="H2019" s="7991"/>
      <c r="I2019" s="4550"/>
      <c r="J2019" s="4550"/>
      <c r="K2019" s="4550"/>
      <c r="L2019" s="4550"/>
      <c r="M2019" s="7031"/>
      <c r="N2019" s="4550"/>
      <c r="O2019" s="4983"/>
      <c r="P2019" s="4983"/>
      <c r="Q2019" s="4550"/>
      <c r="R2019" s="4550"/>
      <c r="S2019" s="4550"/>
      <c r="T2019" s="4550"/>
      <c r="U2019" s="4550"/>
      <c r="V2019" s="4550"/>
      <c r="W2019" s="4550"/>
      <c r="X2019" s="4550"/>
      <c r="Y2019" s="4550"/>
      <c r="Z2019" s="4550"/>
      <c r="AA2019" s="4893"/>
      <c r="AB2019" s="4550"/>
      <c r="AC2019" s="5050"/>
      <c r="AD2019" s="5050"/>
      <c r="AE2019" s="5050"/>
      <c r="AF2019" s="4550"/>
      <c r="AG2019" s="4550"/>
    </row>
    <row r="2020" spans="1:33" s="6147" customFormat="1" ht="27.95" customHeight="1">
      <c r="A2020" s="7990"/>
      <c r="B2020" s="4550"/>
      <c r="C2020" s="4981"/>
      <c r="D2020" s="4981"/>
      <c r="E2020" s="4981"/>
      <c r="F2020" s="6572"/>
      <c r="G2020" s="4550"/>
      <c r="H2020" s="7996"/>
      <c r="I2020" s="4550"/>
      <c r="J2020" s="4550"/>
      <c r="K2020" s="4550"/>
      <c r="L2020" s="4550"/>
      <c r="M2020" s="7031"/>
      <c r="N2020" s="4550"/>
      <c r="O2020" s="4983"/>
      <c r="P2020" s="4983"/>
      <c r="Q2020" s="4550"/>
      <c r="R2020" s="4550"/>
      <c r="S2020" s="4550"/>
      <c r="T2020" s="4550"/>
      <c r="U2020" s="4550"/>
      <c r="V2020" s="4550"/>
      <c r="W2020" s="4550"/>
      <c r="X2020" s="4550"/>
      <c r="Y2020" s="4550"/>
      <c r="Z2020" s="4550"/>
      <c r="AA2020" s="4893"/>
      <c r="AB2020" s="4550"/>
      <c r="AC2020" s="5050"/>
      <c r="AD2020" s="5050"/>
      <c r="AE2020" s="5050"/>
      <c r="AF2020" s="4550"/>
      <c r="AG2020" s="4550"/>
    </row>
    <row r="2021" spans="1:33" s="6147" customFormat="1" ht="27.95" customHeight="1">
      <c r="A2021" s="7990"/>
      <c r="B2021" s="4550"/>
      <c r="C2021" s="4981"/>
      <c r="D2021" s="4981"/>
      <c r="E2021" s="4981"/>
      <c r="F2021" s="6572"/>
      <c r="G2021" s="4550"/>
      <c r="H2021" s="7994"/>
      <c r="I2021" s="4550"/>
      <c r="J2021" s="4550"/>
      <c r="K2021" s="4550"/>
      <c r="L2021" s="4550"/>
      <c r="M2021" s="7031"/>
      <c r="N2021" s="7990"/>
      <c r="O2021" s="4983"/>
      <c r="P2021" s="4983"/>
      <c r="Q2021" s="4550"/>
      <c r="R2021" s="4550"/>
      <c r="S2021" s="4550"/>
      <c r="T2021" s="4550"/>
      <c r="U2021" s="4550"/>
      <c r="V2021" s="4550"/>
      <c r="W2021" s="4550"/>
      <c r="X2021" s="4550"/>
      <c r="Y2021" s="4550"/>
      <c r="Z2021" s="4550"/>
      <c r="AA2021" s="4893"/>
      <c r="AB2021" s="4550"/>
      <c r="AC2021" s="5050"/>
      <c r="AD2021" s="5050"/>
      <c r="AE2021" s="5050"/>
      <c r="AF2021" s="4550"/>
      <c r="AG2021" s="4550"/>
    </row>
    <row r="2022" spans="1:33" s="6147" customFormat="1" ht="27.95" customHeight="1">
      <c r="A2022" s="7997"/>
      <c r="B2022" s="9847"/>
      <c r="C2022" s="11486"/>
      <c r="D2022" s="11486"/>
      <c r="E2022" s="11486"/>
      <c r="F2022" s="11512"/>
      <c r="G2022" s="9847"/>
      <c r="H2022" s="12362"/>
      <c r="I2022" s="4550"/>
      <c r="J2022" s="9847"/>
      <c r="K2022" s="12365"/>
      <c r="L2022" s="4550"/>
      <c r="M2022" s="12206"/>
      <c r="N2022" s="4550"/>
      <c r="O2022" s="4983"/>
      <c r="P2022" s="4983"/>
      <c r="Q2022" s="9847"/>
      <c r="R2022" s="4550"/>
      <c r="S2022" s="4550"/>
      <c r="T2022" s="4550"/>
      <c r="U2022" s="4550"/>
      <c r="V2022" s="9847"/>
      <c r="W2022" s="4550"/>
      <c r="X2022" s="9847"/>
      <c r="Y2022" s="4550"/>
      <c r="Z2022" s="4550"/>
      <c r="AA2022" s="11707"/>
      <c r="AB2022" s="4550"/>
      <c r="AC2022" s="11492"/>
      <c r="AD2022" s="5050"/>
      <c r="AE2022" s="11492"/>
      <c r="AF2022" s="4550"/>
      <c r="AG2022" s="4550"/>
    </row>
    <row r="2023" spans="1:33" s="6147" customFormat="1" ht="27.95" customHeight="1">
      <c r="A2023" s="7990"/>
      <c r="B2023" s="11647"/>
      <c r="C2023" s="11487"/>
      <c r="D2023" s="11487"/>
      <c r="E2023" s="11487"/>
      <c r="F2023" s="11514"/>
      <c r="G2023" s="11647"/>
      <c r="H2023" s="12364"/>
      <c r="I2023" s="4550"/>
      <c r="J2023" s="11647"/>
      <c r="K2023" s="11647"/>
      <c r="L2023" s="7990"/>
      <c r="M2023" s="11647"/>
      <c r="N2023" s="7990"/>
      <c r="O2023" s="4983"/>
      <c r="P2023" s="4983"/>
      <c r="Q2023" s="11647"/>
      <c r="R2023" s="4550"/>
      <c r="S2023" s="4550"/>
      <c r="T2023" s="4550"/>
      <c r="U2023" s="4550"/>
      <c r="V2023" s="11647"/>
      <c r="W2023" s="4550"/>
      <c r="X2023" s="11647"/>
      <c r="Y2023" s="4550"/>
      <c r="Z2023" s="4550"/>
      <c r="AA2023" s="11708"/>
      <c r="AB2023" s="4550"/>
      <c r="AC2023" s="11493"/>
      <c r="AD2023" s="5050"/>
      <c r="AE2023" s="11493"/>
      <c r="AF2023" s="4550"/>
      <c r="AG2023" s="4550"/>
    </row>
    <row r="2024" spans="1:33" s="6147" customFormat="1" ht="27.95" customHeight="1">
      <c r="A2024" s="7990"/>
      <c r="B2024" s="12365"/>
      <c r="C2024" s="11486"/>
      <c r="D2024" s="11486"/>
      <c r="E2024" s="11486"/>
      <c r="F2024" s="11512"/>
      <c r="G2024" s="9847"/>
      <c r="H2024" s="12362"/>
      <c r="I2024" s="4550"/>
      <c r="J2024" s="9847"/>
      <c r="K2024" s="12365"/>
      <c r="L2024" s="7990"/>
      <c r="M2024" s="12206"/>
      <c r="N2024" s="4550"/>
      <c r="O2024" s="4983"/>
      <c r="P2024" s="4983"/>
      <c r="Q2024" s="9847"/>
      <c r="R2024" s="4550"/>
      <c r="S2024" s="4550"/>
      <c r="T2024" s="4550"/>
      <c r="U2024" s="4550"/>
      <c r="V2024" s="4550"/>
      <c r="W2024" s="4550"/>
      <c r="X2024" s="4550"/>
      <c r="Y2024" s="4550"/>
      <c r="Z2024" s="4550"/>
      <c r="AA2024" s="11707"/>
      <c r="AB2024" s="4550"/>
      <c r="AC2024" s="11492"/>
      <c r="AD2024" s="5050"/>
      <c r="AE2024" s="11492"/>
      <c r="AF2024" s="4550"/>
      <c r="AG2024" s="4550"/>
    </row>
    <row r="2025" spans="1:33" s="6147" customFormat="1" ht="27.95" customHeight="1">
      <c r="A2025" s="7990"/>
      <c r="B2025" s="11647"/>
      <c r="C2025" s="11487"/>
      <c r="D2025" s="11487"/>
      <c r="E2025" s="11487"/>
      <c r="F2025" s="11514"/>
      <c r="G2025" s="11647"/>
      <c r="H2025" s="12364"/>
      <c r="I2025" s="4550"/>
      <c r="J2025" s="11647"/>
      <c r="K2025" s="11647"/>
      <c r="L2025" s="7990"/>
      <c r="M2025" s="11647"/>
      <c r="N2025" s="7990"/>
      <c r="O2025" s="4983"/>
      <c r="P2025" s="4983"/>
      <c r="Q2025" s="11647"/>
      <c r="R2025" s="4550"/>
      <c r="S2025" s="4550"/>
      <c r="T2025" s="4550"/>
      <c r="U2025" s="4550"/>
      <c r="V2025" s="4550"/>
      <c r="W2025" s="4550"/>
      <c r="X2025" s="4550"/>
      <c r="Y2025" s="4550"/>
      <c r="Z2025" s="4550"/>
      <c r="AA2025" s="11708"/>
      <c r="AB2025" s="4550"/>
      <c r="AC2025" s="11493"/>
      <c r="AD2025" s="5050"/>
      <c r="AE2025" s="11493"/>
      <c r="AF2025" s="4550"/>
      <c r="AG2025" s="4550"/>
    </row>
    <row r="2026" spans="1:33" s="6147" customFormat="1" ht="27.95" customHeight="1">
      <c r="A2026" s="7990"/>
      <c r="B2026" s="12365"/>
      <c r="C2026" s="11486"/>
      <c r="D2026" s="11486"/>
      <c r="E2026" s="11486"/>
      <c r="F2026" s="11512"/>
      <c r="G2026" s="9847"/>
      <c r="H2026" s="12362"/>
      <c r="I2026" s="4550"/>
      <c r="J2026" s="12365"/>
      <c r="K2026" s="12365"/>
      <c r="L2026" s="7990"/>
      <c r="M2026" s="12206"/>
      <c r="N2026" s="4550"/>
      <c r="O2026" s="4983"/>
      <c r="P2026" s="4983"/>
      <c r="Q2026" s="9847"/>
      <c r="R2026" s="4550"/>
      <c r="S2026" s="4550"/>
      <c r="T2026" s="4550"/>
      <c r="U2026" s="4550"/>
      <c r="V2026" s="9847"/>
      <c r="W2026" s="4550"/>
      <c r="X2026" s="9847"/>
      <c r="Y2026" s="4550"/>
      <c r="Z2026" s="4550"/>
      <c r="AA2026" s="11707"/>
      <c r="AB2026" s="4550"/>
      <c r="AC2026" s="11492"/>
      <c r="AD2026" s="5050"/>
      <c r="AE2026" s="11492"/>
      <c r="AF2026" s="4550"/>
      <c r="AG2026" s="4550"/>
    </row>
    <row r="2027" spans="1:33" s="6147" customFormat="1" ht="27.95" customHeight="1">
      <c r="A2027" s="7990"/>
      <c r="B2027" s="12366"/>
      <c r="C2027" s="12340"/>
      <c r="D2027" s="12340"/>
      <c r="E2027" s="12340"/>
      <c r="F2027" s="11513"/>
      <c r="G2027" s="11687"/>
      <c r="H2027" s="12363"/>
      <c r="I2027" s="4550"/>
      <c r="J2027" s="12366"/>
      <c r="K2027" s="12366"/>
      <c r="L2027" s="7990"/>
      <c r="M2027" s="11687"/>
      <c r="N2027" s="7998"/>
      <c r="O2027" s="4983"/>
      <c r="P2027" s="4983"/>
      <c r="Q2027" s="11687"/>
      <c r="R2027" s="4550"/>
      <c r="S2027" s="4550"/>
      <c r="T2027" s="4550"/>
      <c r="U2027" s="4550"/>
      <c r="V2027" s="11687"/>
      <c r="W2027" s="4550"/>
      <c r="X2027" s="11687"/>
      <c r="Y2027" s="4550"/>
      <c r="Z2027" s="4550"/>
      <c r="AA2027" s="12334"/>
      <c r="AB2027" s="4550"/>
      <c r="AC2027" s="11578"/>
      <c r="AD2027" s="5050"/>
      <c r="AE2027" s="11578"/>
      <c r="AF2027" s="4550"/>
      <c r="AG2027" s="4550"/>
    </row>
    <row r="2028" spans="1:33" s="6147" customFormat="1" ht="27.95" customHeight="1">
      <c r="A2028" s="7990"/>
      <c r="B2028" s="12367"/>
      <c r="C2028" s="11487"/>
      <c r="D2028" s="11487"/>
      <c r="E2028" s="11487"/>
      <c r="F2028" s="11514"/>
      <c r="G2028" s="11647"/>
      <c r="H2028" s="12364"/>
      <c r="I2028" s="4550"/>
      <c r="J2028" s="12367"/>
      <c r="K2028" s="12367"/>
      <c r="L2028" s="7990"/>
      <c r="M2028" s="11647"/>
      <c r="N2028" s="4550"/>
      <c r="O2028" s="4983"/>
      <c r="P2028" s="4983"/>
      <c r="Q2028" s="11647"/>
      <c r="R2028" s="4550"/>
      <c r="S2028" s="4550"/>
      <c r="T2028" s="4550"/>
      <c r="U2028" s="4550"/>
      <c r="V2028" s="11647"/>
      <c r="W2028" s="4550"/>
      <c r="X2028" s="11647"/>
      <c r="Y2028" s="4550"/>
      <c r="Z2028" s="4550"/>
      <c r="AA2028" s="11708"/>
      <c r="AB2028" s="4550"/>
      <c r="AC2028" s="11493"/>
      <c r="AD2028" s="5050"/>
      <c r="AE2028" s="11493"/>
      <c r="AF2028" s="4550"/>
      <c r="AG2028" s="4550"/>
    </row>
    <row r="2029" spans="1:33" s="6147" customFormat="1" ht="27.95" customHeight="1">
      <c r="A2029" s="7989"/>
      <c r="B2029" s="4550"/>
      <c r="C2029" s="4981"/>
      <c r="D2029" s="4981"/>
      <c r="E2029" s="4981"/>
      <c r="F2029" s="6572"/>
      <c r="G2029" s="4550"/>
      <c r="H2029" s="7999"/>
      <c r="I2029" s="4550"/>
      <c r="J2029" s="4550"/>
      <c r="K2029" s="4550"/>
      <c r="L2029" s="4550"/>
      <c r="M2029" s="7031"/>
      <c r="N2029" s="4550"/>
      <c r="O2029" s="4983"/>
      <c r="P2029" s="4983"/>
      <c r="Q2029" s="4550"/>
      <c r="R2029" s="4550"/>
      <c r="S2029" s="4550"/>
      <c r="T2029" s="4550"/>
      <c r="U2029" s="4550"/>
      <c r="V2029" s="4550"/>
      <c r="W2029" s="4550"/>
      <c r="X2029" s="4550"/>
      <c r="Y2029" s="4550"/>
      <c r="Z2029" s="4550"/>
      <c r="AA2029" s="4893"/>
      <c r="AB2029" s="4550"/>
      <c r="AC2029" s="5050"/>
      <c r="AD2029" s="5050"/>
      <c r="AE2029" s="5050"/>
      <c r="AF2029" s="4550"/>
      <c r="AG2029" s="4550"/>
    </row>
    <row r="2030" spans="1:33" s="6147" customFormat="1" ht="27.95" customHeight="1">
      <c r="A2030" s="7989"/>
      <c r="B2030" s="4550"/>
      <c r="C2030" s="4981"/>
      <c r="D2030" s="4981"/>
      <c r="E2030" s="4981"/>
      <c r="F2030" s="6572"/>
      <c r="G2030" s="4550"/>
      <c r="H2030" s="7994"/>
      <c r="I2030" s="4550"/>
      <c r="J2030" s="4550"/>
      <c r="K2030" s="4550"/>
      <c r="L2030" s="4550"/>
      <c r="M2030" s="7031"/>
      <c r="N2030" s="4550"/>
      <c r="O2030" s="4983"/>
      <c r="P2030" s="4983"/>
      <c r="Q2030" s="4550"/>
      <c r="R2030" s="4550"/>
      <c r="S2030" s="4550"/>
      <c r="T2030" s="4550"/>
      <c r="U2030" s="4550"/>
      <c r="V2030" s="4550"/>
      <c r="W2030" s="4550"/>
      <c r="X2030" s="4550"/>
      <c r="Y2030" s="4550"/>
      <c r="Z2030" s="4550"/>
      <c r="AA2030" s="4893"/>
      <c r="AB2030" s="4550"/>
      <c r="AC2030" s="5050"/>
      <c r="AD2030" s="5050"/>
      <c r="AE2030" s="5050"/>
      <c r="AF2030" s="4550"/>
      <c r="AG2030" s="4550"/>
    </row>
    <row r="2031" spans="1:33" s="6147" customFormat="1" ht="27.95" customHeight="1">
      <c r="A2031" s="7989"/>
      <c r="B2031" s="4550"/>
      <c r="C2031" s="4981"/>
      <c r="D2031" s="4981"/>
      <c r="E2031" s="4981"/>
      <c r="F2031" s="6572"/>
      <c r="G2031" s="4550"/>
      <c r="H2031" s="7999"/>
      <c r="I2031" s="4550"/>
      <c r="J2031" s="4550"/>
      <c r="K2031" s="4550"/>
      <c r="L2031" s="4550"/>
      <c r="M2031" s="7031"/>
      <c r="N2031" s="4550"/>
      <c r="O2031" s="4983"/>
      <c r="P2031" s="4983"/>
      <c r="Q2031" s="4550"/>
      <c r="R2031" s="4550"/>
      <c r="S2031" s="4550"/>
      <c r="T2031" s="4550"/>
      <c r="U2031" s="4550"/>
      <c r="V2031" s="4550"/>
      <c r="W2031" s="4550"/>
      <c r="X2031" s="4550"/>
      <c r="Y2031" s="4550"/>
      <c r="Z2031" s="4550"/>
      <c r="AA2031" s="4893"/>
      <c r="AB2031" s="4550"/>
      <c r="AC2031" s="5050"/>
      <c r="AD2031" s="5050"/>
      <c r="AE2031" s="5050"/>
      <c r="AF2031" s="4550"/>
      <c r="AG2031" s="4550"/>
    </row>
    <row r="2032" spans="1:33" s="6147" customFormat="1" ht="27.95" customHeight="1">
      <c r="A2032" s="7989"/>
      <c r="B2032" s="4550"/>
      <c r="C2032" s="4981"/>
      <c r="D2032" s="4981"/>
      <c r="E2032" s="4981"/>
      <c r="F2032" s="6572"/>
      <c r="G2032" s="4550"/>
      <c r="H2032" s="7999"/>
      <c r="I2032" s="4550"/>
      <c r="J2032" s="4550"/>
      <c r="K2032" s="4550"/>
      <c r="L2032" s="4550"/>
      <c r="M2032" s="7031"/>
      <c r="N2032" s="4550"/>
      <c r="O2032" s="4983"/>
      <c r="P2032" s="4983"/>
      <c r="Q2032" s="4550"/>
      <c r="R2032" s="4550"/>
      <c r="S2032" s="4550"/>
      <c r="T2032" s="4550"/>
      <c r="U2032" s="4550"/>
      <c r="V2032" s="7911"/>
      <c r="W2032" s="4550"/>
      <c r="X2032" s="7911"/>
      <c r="Y2032" s="4550"/>
      <c r="Z2032" s="4550"/>
      <c r="AA2032" s="4893"/>
      <c r="AB2032" s="4550"/>
      <c r="AC2032" s="5050"/>
      <c r="AD2032" s="5050"/>
      <c r="AE2032" s="5050"/>
      <c r="AF2032" s="4550"/>
      <c r="AG2032" s="4550"/>
    </row>
    <row r="2033" spans="1:33" s="6147" customFormat="1" ht="27.95" customHeight="1">
      <c r="A2033" s="7989"/>
      <c r="B2033" s="9847"/>
      <c r="C2033" s="11486"/>
      <c r="D2033" s="11486"/>
      <c r="E2033" s="11486"/>
      <c r="F2033" s="11512"/>
      <c r="G2033" s="9847"/>
      <c r="H2033" s="12359"/>
      <c r="I2033" s="4550"/>
      <c r="J2033" s="9847"/>
      <c r="K2033" s="9847"/>
      <c r="L2033" s="4550"/>
      <c r="M2033" s="12206"/>
      <c r="N2033" s="4550"/>
      <c r="O2033" s="4983"/>
      <c r="P2033" s="4983"/>
      <c r="Q2033" s="9847"/>
      <c r="R2033" s="4550"/>
      <c r="S2033" s="4550"/>
      <c r="T2033" s="4550"/>
      <c r="U2033" s="4550"/>
      <c r="V2033" s="4550"/>
      <c r="W2033" s="4550"/>
      <c r="X2033" s="4550"/>
      <c r="Y2033" s="4550"/>
      <c r="Z2033" s="4550"/>
      <c r="AA2033" s="11707"/>
      <c r="AB2033" s="4550"/>
      <c r="AC2033" s="11492"/>
      <c r="AD2033" s="8000"/>
      <c r="AE2033" s="11492"/>
      <c r="AF2033" s="4550"/>
      <c r="AG2033" s="4550"/>
    </row>
    <row r="2034" spans="1:33" s="6147" customFormat="1" ht="27.95" customHeight="1">
      <c r="A2034" s="7989"/>
      <c r="B2034" s="11687"/>
      <c r="C2034" s="12340"/>
      <c r="D2034" s="12340"/>
      <c r="E2034" s="12340"/>
      <c r="F2034" s="11513"/>
      <c r="G2034" s="11687"/>
      <c r="H2034" s="12360"/>
      <c r="I2034" s="4550"/>
      <c r="J2034" s="11687"/>
      <c r="K2034" s="11687"/>
      <c r="L2034" s="4550"/>
      <c r="M2034" s="11687"/>
      <c r="N2034" s="4550"/>
      <c r="O2034" s="4983"/>
      <c r="P2034" s="4983"/>
      <c r="Q2034" s="11687"/>
      <c r="R2034" s="4550"/>
      <c r="S2034" s="4550"/>
      <c r="T2034" s="4550"/>
      <c r="U2034" s="4550"/>
      <c r="V2034" s="4550"/>
      <c r="W2034" s="4550"/>
      <c r="X2034" s="4550"/>
      <c r="Y2034" s="4550"/>
      <c r="Z2034" s="4550"/>
      <c r="AA2034" s="12334"/>
      <c r="AB2034" s="4550"/>
      <c r="AC2034" s="11578"/>
      <c r="AD2034" s="5050"/>
      <c r="AE2034" s="11578"/>
      <c r="AF2034" s="4550"/>
      <c r="AG2034" s="4550"/>
    </row>
    <row r="2035" spans="1:33" s="6147" customFormat="1" ht="27.95" customHeight="1">
      <c r="A2035" s="7989"/>
      <c r="B2035" s="11647"/>
      <c r="C2035" s="11487"/>
      <c r="D2035" s="11487"/>
      <c r="E2035" s="11487"/>
      <c r="F2035" s="11514"/>
      <c r="G2035" s="11647"/>
      <c r="H2035" s="12361"/>
      <c r="I2035" s="4550"/>
      <c r="J2035" s="11647"/>
      <c r="K2035" s="11647"/>
      <c r="L2035" s="4550"/>
      <c r="M2035" s="11647"/>
      <c r="N2035" s="4550"/>
      <c r="O2035" s="4983"/>
      <c r="P2035" s="4983"/>
      <c r="Q2035" s="11647"/>
      <c r="R2035" s="4550"/>
      <c r="S2035" s="4550"/>
      <c r="T2035" s="4550"/>
      <c r="U2035" s="4550"/>
      <c r="V2035" s="4550"/>
      <c r="W2035" s="4550"/>
      <c r="X2035" s="4550"/>
      <c r="Y2035" s="4550"/>
      <c r="Z2035" s="4550"/>
      <c r="AA2035" s="11708"/>
      <c r="AB2035" s="4550"/>
      <c r="AC2035" s="11493"/>
      <c r="AD2035" s="5050"/>
      <c r="AE2035" s="11493"/>
      <c r="AF2035" s="4550"/>
      <c r="AG2035" s="4550"/>
    </row>
    <row r="2036" spans="1:33" s="6147" customFormat="1" ht="27.95" customHeight="1">
      <c r="A2036" s="7989"/>
      <c r="B2036" s="4550"/>
      <c r="C2036" s="4981"/>
      <c r="D2036" s="4981"/>
      <c r="E2036" s="4981"/>
      <c r="F2036" s="6572"/>
      <c r="G2036" s="4550"/>
      <c r="H2036" s="7999"/>
      <c r="I2036" s="4550"/>
      <c r="J2036" s="4550"/>
      <c r="K2036" s="4550"/>
      <c r="L2036" s="4550"/>
      <c r="M2036" s="7031"/>
      <c r="N2036" s="4550"/>
      <c r="O2036" s="4983"/>
      <c r="P2036" s="4983"/>
      <c r="Q2036" s="4550"/>
      <c r="R2036" s="4550"/>
      <c r="S2036" s="4550"/>
      <c r="T2036" s="4550"/>
      <c r="U2036" s="4550"/>
      <c r="V2036" s="4550"/>
      <c r="W2036" s="4550"/>
      <c r="X2036" s="4550"/>
      <c r="Y2036" s="4550"/>
      <c r="Z2036" s="4550"/>
      <c r="AA2036" s="4893"/>
      <c r="AB2036" s="4550"/>
      <c r="AC2036" s="5050"/>
      <c r="AD2036" s="5050"/>
      <c r="AE2036" s="5050"/>
      <c r="AF2036" s="4550"/>
      <c r="AG2036" s="4550"/>
    </row>
    <row r="2037" spans="1:33" s="6147" customFormat="1" ht="27.95" customHeight="1">
      <c r="A2037" s="7032"/>
      <c r="B2037" s="4550"/>
      <c r="C2037" s="4981"/>
      <c r="D2037" s="4981"/>
      <c r="E2037" s="4981"/>
      <c r="F2037" s="6572"/>
      <c r="G2037" s="4550"/>
      <c r="H2037" s="7994"/>
      <c r="I2037" s="4550"/>
      <c r="J2037" s="4550"/>
      <c r="K2037" s="4550"/>
      <c r="L2037" s="4550"/>
      <c r="M2037" s="7031"/>
      <c r="N2037" s="4550"/>
      <c r="O2037" s="4983"/>
      <c r="P2037" s="4983"/>
      <c r="Q2037" s="4550"/>
      <c r="R2037" s="4550"/>
      <c r="S2037" s="4550"/>
      <c r="T2037" s="4550"/>
      <c r="U2037" s="4550"/>
      <c r="V2037" s="4550"/>
      <c r="W2037" s="4550"/>
      <c r="X2037" s="4550"/>
      <c r="Y2037" s="4550"/>
      <c r="Z2037" s="4550"/>
      <c r="AA2037" s="4893"/>
      <c r="AB2037" s="4550"/>
      <c r="AC2037" s="5050"/>
      <c r="AD2037" s="8000"/>
      <c r="AE2037" s="5050"/>
      <c r="AF2037" s="4550"/>
      <c r="AG2037" s="4550"/>
    </row>
    <row r="2038" spans="1:33" s="6147" customFormat="1" ht="27.95" customHeight="1">
      <c r="A2038" s="7989"/>
      <c r="B2038" s="4550"/>
      <c r="C2038" s="4981"/>
      <c r="D2038" s="4981"/>
      <c r="E2038" s="4981"/>
      <c r="F2038" s="6572"/>
      <c r="G2038" s="4550"/>
      <c r="H2038" s="7999"/>
      <c r="I2038" s="4550"/>
      <c r="J2038" s="4550"/>
      <c r="K2038" s="4550"/>
      <c r="L2038" s="4550"/>
      <c r="M2038" s="7031"/>
      <c r="N2038" s="4550"/>
      <c r="O2038" s="4983"/>
      <c r="P2038" s="4983"/>
      <c r="Q2038" s="4550"/>
      <c r="R2038" s="4550"/>
      <c r="S2038" s="4550"/>
      <c r="T2038" s="4550"/>
      <c r="U2038" s="4550"/>
      <c r="V2038" s="7277"/>
      <c r="W2038" s="4550"/>
      <c r="X2038" s="7277"/>
      <c r="Y2038" s="4550"/>
      <c r="Z2038" s="4550"/>
      <c r="AA2038" s="4893"/>
      <c r="AB2038" s="4550"/>
      <c r="AC2038" s="5050"/>
      <c r="AD2038" s="5050"/>
      <c r="AE2038" s="5050"/>
      <c r="AF2038" s="4550"/>
      <c r="AG2038" s="4550"/>
    </row>
    <row r="2039" spans="1:33" s="6147" customFormat="1" ht="27.95" customHeight="1">
      <c r="A2039" s="7989"/>
      <c r="B2039" s="4550"/>
      <c r="C2039" s="4981"/>
      <c r="D2039" s="4981"/>
      <c r="E2039" s="4981"/>
      <c r="F2039" s="6572"/>
      <c r="G2039" s="4550"/>
      <c r="H2039" s="7999"/>
      <c r="I2039" s="4550"/>
      <c r="J2039" s="4550"/>
      <c r="K2039" s="4550"/>
      <c r="L2039" s="4550"/>
      <c r="M2039" s="4550"/>
      <c r="N2039" s="4550"/>
      <c r="O2039" s="4983"/>
      <c r="P2039" s="4983"/>
      <c r="Q2039" s="4550"/>
      <c r="R2039" s="4550"/>
      <c r="S2039" s="4550"/>
      <c r="T2039" s="4550"/>
      <c r="U2039" s="4550"/>
      <c r="V2039" s="4550"/>
      <c r="W2039" s="4550"/>
      <c r="X2039" s="4550"/>
      <c r="Y2039" s="4550"/>
      <c r="Z2039" s="4550"/>
      <c r="AA2039" s="4893"/>
      <c r="AB2039" s="4550"/>
      <c r="AC2039" s="5050"/>
      <c r="AD2039" s="5050"/>
      <c r="AE2039" s="5050"/>
      <c r="AF2039" s="4550"/>
      <c r="AG2039" s="4550"/>
    </row>
    <row r="2040" spans="1:33" s="6147" customFormat="1" ht="27.95" customHeight="1">
      <c r="A2040" s="7989"/>
      <c r="B2040" s="4550"/>
      <c r="C2040" s="4981"/>
      <c r="D2040" s="4981"/>
      <c r="E2040" s="4981"/>
      <c r="F2040" s="6572"/>
      <c r="G2040" s="4550"/>
      <c r="H2040" s="7999"/>
      <c r="I2040" s="4550"/>
      <c r="J2040" s="4550"/>
      <c r="K2040" s="4550"/>
      <c r="L2040" s="4550"/>
      <c r="M2040" s="4550"/>
      <c r="N2040" s="4550"/>
      <c r="O2040" s="4983"/>
      <c r="P2040" s="4983"/>
      <c r="Q2040" s="4550"/>
      <c r="R2040" s="4550"/>
      <c r="S2040" s="4550"/>
      <c r="T2040" s="4550"/>
      <c r="U2040" s="4550"/>
      <c r="V2040" s="4550"/>
      <c r="W2040" s="4550"/>
      <c r="X2040" s="4550"/>
      <c r="Y2040" s="4550"/>
      <c r="Z2040" s="4550"/>
      <c r="AA2040" s="4893"/>
      <c r="AB2040" s="4550"/>
      <c r="AC2040" s="5050"/>
      <c r="AD2040" s="5050"/>
      <c r="AE2040" s="5050"/>
      <c r="AF2040" s="4550"/>
      <c r="AG2040" s="4550"/>
    </row>
    <row r="2041" spans="1:33" s="6147" customFormat="1" ht="27.95" customHeight="1">
      <c r="A2041" s="7989"/>
      <c r="B2041" s="4550"/>
      <c r="C2041" s="4981"/>
      <c r="D2041" s="4981"/>
      <c r="E2041" s="4981"/>
      <c r="F2041" s="6572"/>
      <c r="G2041" s="4550"/>
      <c r="H2041" s="7999"/>
      <c r="I2041" s="4550"/>
      <c r="J2041" s="4550"/>
      <c r="K2041" s="4550"/>
      <c r="L2041" s="4550"/>
      <c r="M2041" s="7031"/>
      <c r="N2041" s="4550"/>
      <c r="O2041" s="4983"/>
      <c r="P2041" s="4983"/>
      <c r="Q2041" s="4550"/>
      <c r="R2041" s="4550"/>
      <c r="S2041" s="4550"/>
      <c r="T2041" s="4550"/>
      <c r="U2041" s="4550"/>
      <c r="V2041" s="4550"/>
      <c r="W2041" s="4550"/>
      <c r="X2041" s="4550"/>
      <c r="Y2041" s="4550"/>
      <c r="Z2041" s="4550"/>
      <c r="AA2041" s="4893"/>
      <c r="AB2041" s="4550"/>
      <c r="AC2041" s="5050"/>
      <c r="AD2041" s="5050"/>
      <c r="AE2041" s="5050"/>
      <c r="AF2041" s="4550"/>
      <c r="AG2041" s="4550"/>
    </row>
    <row r="2042" spans="1:33" s="6147" customFormat="1" ht="27.95" customHeight="1">
      <c r="A2042" s="7989"/>
      <c r="B2042" s="4550"/>
      <c r="C2042" s="4981"/>
      <c r="D2042" s="4981"/>
      <c r="E2042" s="4981"/>
      <c r="F2042" s="6572"/>
      <c r="G2042" s="4550"/>
      <c r="H2042" s="7999"/>
      <c r="I2042" s="4550"/>
      <c r="J2042" s="4550"/>
      <c r="K2042" s="4550"/>
      <c r="L2042" s="4550"/>
      <c r="M2042" s="7031"/>
      <c r="N2042" s="4550"/>
      <c r="O2042" s="4983"/>
      <c r="P2042" s="4983"/>
      <c r="Q2042" s="4550"/>
      <c r="R2042" s="4550"/>
      <c r="S2042" s="4550"/>
      <c r="T2042" s="4550"/>
      <c r="U2042" s="4550"/>
      <c r="V2042" s="4550"/>
      <c r="W2042" s="4550"/>
      <c r="X2042" s="4550"/>
      <c r="Y2042" s="4550"/>
      <c r="Z2042" s="4550"/>
      <c r="AA2042" s="4893"/>
      <c r="AB2042" s="4550"/>
      <c r="AC2042" s="5050"/>
      <c r="AD2042" s="5050"/>
      <c r="AE2042" s="5050"/>
      <c r="AF2042" s="4550"/>
      <c r="AG2042" s="4550"/>
    </row>
    <row r="2043" spans="1:33" s="6147" customFormat="1" ht="27.95" customHeight="1">
      <c r="A2043" s="7989"/>
      <c r="B2043" s="4550"/>
      <c r="C2043" s="4981"/>
      <c r="D2043" s="4981"/>
      <c r="E2043" s="4981"/>
      <c r="F2043" s="6572"/>
      <c r="G2043" s="4550"/>
      <c r="H2043" s="7999"/>
      <c r="I2043" s="4550"/>
      <c r="J2043" s="4550"/>
      <c r="K2043" s="4550"/>
      <c r="L2043" s="4550"/>
      <c r="M2043" s="7031"/>
      <c r="N2043" s="4550"/>
      <c r="O2043" s="4983"/>
      <c r="P2043" s="4983"/>
      <c r="Q2043" s="4550"/>
      <c r="R2043" s="4550"/>
      <c r="S2043" s="4550"/>
      <c r="T2043" s="4550"/>
      <c r="U2043" s="4550"/>
      <c r="V2043" s="4550"/>
      <c r="W2043" s="4550"/>
      <c r="X2043" s="4550"/>
      <c r="Y2043" s="4550"/>
      <c r="Z2043" s="4550"/>
      <c r="AA2043" s="4893"/>
      <c r="AB2043" s="4550"/>
      <c r="AC2043" s="5050"/>
      <c r="AD2043" s="5050"/>
      <c r="AE2043" s="5050"/>
      <c r="AF2043" s="4550"/>
      <c r="AG2043" s="4550"/>
    </row>
    <row r="2044" spans="1:33" s="6147" customFormat="1" ht="27.95" customHeight="1">
      <c r="A2044" s="7989"/>
      <c r="B2044" s="4550"/>
      <c r="C2044" s="4981"/>
      <c r="D2044" s="4981"/>
      <c r="E2044" s="4981"/>
      <c r="F2044" s="6572"/>
      <c r="G2044" s="4550"/>
      <c r="H2044" s="7999"/>
      <c r="I2044" s="4550"/>
      <c r="J2044" s="4550"/>
      <c r="K2044" s="4550"/>
      <c r="L2044" s="4550"/>
      <c r="M2044" s="7031"/>
      <c r="N2044" s="4550"/>
      <c r="O2044" s="4983"/>
      <c r="P2044" s="4983"/>
      <c r="Q2044" s="4550"/>
      <c r="R2044" s="4550"/>
      <c r="S2044" s="4550"/>
      <c r="T2044" s="4550"/>
      <c r="U2044" s="4550"/>
      <c r="V2044" s="4550"/>
      <c r="W2044" s="4550"/>
      <c r="X2044" s="4550"/>
      <c r="Y2044" s="4550"/>
      <c r="Z2044" s="4550"/>
      <c r="AA2044" s="4893"/>
      <c r="AB2044" s="4550"/>
      <c r="AC2044" s="5050"/>
      <c r="AD2044" s="5050"/>
      <c r="AE2044" s="5050"/>
      <c r="AF2044" s="4550"/>
      <c r="AG2044" s="4550"/>
    </row>
    <row r="2045" spans="1:33" s="6147" customFormat="1" ht="27.95" customHeight="1">
      <c r="A2045" s="7989"/>
      <c r="B2045" s="4550"/>
      <c r="C2045" s="4981"/>
      <c r="D2045" s="4981"/>
      <c r="E2045" s="4981"/>
      <c r="F2045" s="6572"/>
      <c r="G2045" s="4550"/>
      <c r="H2045" s="7999"/>
      <c r="I2045" s="4550"/>
      <c r="J2045" s="4550"/>
      <c r="K2045" s="4550"/>
      <c r="L2045" s="4550"/>
      <c r="M2045" s="7031"/>
      <c r="N2045" s="4550"/>
      <c r="O2045" s="4983"/>
      <c r="P2045" s="4983"/>
      <c r="Q2045" s="4550"/>
      <c r="R2045" s="4550"/>
      <c r="S2045" s="4550"/>
      <c r="T2045" s="4550"/>
      <c r="U2045" s="4550"/>
      <c r="V2045" s="4550"/>
      <c r="W2045" s="4550"/>
      <c r="X2045" s="4550"/>
      <c r="Y2045" s="4550"/>
      <c r="Z2045" s="4550"/>
      <c r="AA2045" s="4893"/>
      <c r="AB2045" s="4550"/>
      <c r="AC2045" s="5050"/>
      <c r="AD2045" s="5050"/>
      <c r="AE2045" s="5050"/>
      <c r="AF2045" s="4550"/>
      <c r="AG2045" s="4550"/>
    </row>
    <row r="2046" spans="1:33" s="6147" customFormat="1" ht="27.95" customHeight="1">
      <c r="A2046" s="7989"/>
      <c r="B2046" s="4550"/>
      <c r="C2046" s="4981"/>
      <c r="D2046" s="4981"/>
      <c r="E2046" s="4981"/>
      <c r="F2046" s="6572"/>
      <c r="G2046" s="4550"/>
      <c r="H2046" s="7999"/>
      <c r="I2046" s="4550"/>
      <c r="J2046" s="4550"/>
      <c r="K2046" s="4550"/>
      <c r="L2046" s="4550"/>
      <c r="M2046" s="7031"/>
      <c r="N2046" s="4550"/>
      <c r="O2046" s="4983"/>
      <c r="P2046" s="4983"/>
      <c r="Q2046" s="4550"/>
      <c r="R2046" s="4550"/>
      <c r="S2046" s="4550"/>
      <c r="T2046" s="4550"/>
      <c r="U2046" s="4550"/>
      <c r="V2046" s="4550"/>
      <c r="W2046" s="4550"/>
      <c r="X2046" s="4550"/>
      <c r="Y2046" s="4550"/>
      <c r="Z2046" s="4550"/>
      <c r="AA2046" s="4893"/>
      <c r="AB2046" s="4550"/>
      <c r="AC2046" s="5050"/>
      <c r="AD2046" s="5050"/>
      <c r="AE2046" s="5050"/>
      <c r="AF2046" s="4550"/>
      <c r="AG2046" s="4550"/>
    </row>
    <row r="2047" spans="1:33" s="6147" customFormat="1" ht="27.95" customHeight="1">
      <c r="A2047" s="7989"/>
      <c r="B2047" s="4550"/>
      <c r="C2047" s="4981"/>
      <c r="D2047" s="4981"/>
      <c r="E2047" s="4981"/>
      <c r="F2047" s="6572"/>
      <c r="G2047" s="4550"/>
      <c r="H2047" s="7999"/>
      <c r="I2047" s="4550"/>
      <c r="J2047" s="4550"/>
      <c r="K2047" s="4550"/>
      <c r="L2047" s="4550"/>
      <c r="M2047" s="7031"/>
      <c r="N2047" s="4550"/>
      <c r="O2047" s="4983"/>
      <c r="P2047" s="4983"/>
      <c r="Q2047" s="4550"/>
      <c r="R2047" s="4550"/>
      <c r="S2047" s="4550"/>
      <c r="T2047" s="4550"/>
      <c r="U2047" s="4550"/>
      <c r="V2047" s="4550"/>
      <c r="W2047" s="4550"/>
      <c r="X2047" s="4550"/>
      <c r="Y2047" s="4550"/>
      <c r="Z2047" s="4550"/>
      <c r="AA2047" s="4893"/>
      <c r="AB2047" s="4550"/>
      <c r="AC2047" s="5050"/>
      <c r="AD2047" s="5050"/>
      <c r="AE2047" s="5050"/>
      <c r="AF2047" s="4550"/>
      <c r="AG2047" s="4550"/>
    </row>
    <row r="2048" spans="1:33" s="6147" customFormat="1" ht="27.95" customHeight="1">
      <c r="A2048" s="7989"/>
      <c r="B2048" s="4550"/>
      <c r="C2048" s="4981"/>
      <c r="D2048" s="4981"/>
      <c r="E2048" s="4981"/>
      <c r="F2048" s="6572"/>
      <c r="G2048" s="4550"/>
      <c r="H2048" s="7999"/>
      <c r="I2048" s="4550"/>
      <c r="J2048" s="4550"/>
      <c r="K2048" s="4550"/>
      <c r="L2048" s="4550"/>
      <c r="M2048" s="7031"/>
      <c r="N2048" s="4550"/>
      <c r="O2048" s="4983"/>
      <c r="P2048" s="4983"/>
      <c r="Q2048" s="4550"/>
      <c r="R2048" s="4550"/>
      <c r="S2048" s="4550"/>
      <c r="T2048" s="4550"/>
      <c r="U2048" s="4550"/>
      <c r="V2048" s="4550"/>
      <c r="W2048" s="4550"/>
      <c r="X2048" s="4550"/>
      <c r="Y2048" s="4550"/>
      <c r="Z2048" s="4550"/>
      <c r="AA2048" s="4893"/>
      <c r="AB2048" s="4550"/>
      <c r="AC2048" s="5050"/>
      <c r="AD2048" s="5050"/>
      <c r="AE2048" s="5050"/>
      <c r="AF2048" s="4550"/>
      <c r="AG2048" s="4550"/>
    </row>
    <row r="2049" spans="1:33" s="6147" customFormat="1" ht="27.95" customHeight="1">
      <c r="A2049" s="7997"/>
      <c r="B2049" s="4550"/>
      <c r="C2049" s="4981"/>
      <c r="D2049" s="4981"/>
      <c r="E2049" s="4981"/>
      <c r="F2049" s="6572"/>
      <c r="G2049" s="4550"/>
      <c r="H2049" s="8001"/>
      <c r="I2049" s="4550"/>
      <c r="J2049" s="4550"/>
      <c r="K2049" s="4550"/>
      <c r="L2049" s="4550"/>
      <c r="M2049" s="7031"/>
      <c r="N2049" s="4550"/>
      <c r="O2049" s="4983"/>
      <c r="P2049" s="4983"/>
      <c r="Q2049" s="4550"/>
      <c r="R2049" s="4550"/>
      <c r="S2049" s="4550"/>
      <c r="T2049" s="4550"/>
      <c r="U2049" s="4550"/>
      <c r="V2049" s="4550"/>
      <c r="W2049" s="4550"/>
      <c r="X2049" s="4550"/>
      <c r="Y2049" s="4550"/>
      <c r="Z2049" s="4550"/>
      <c r="AA2049" s="4893"/>
      <c r="AB2049" s="4550"/>
      <c r="AC2049" s="5050"/>
      <c r="AD2049" s="5050"/>
      <c r="AE2049" s="5050"/>
      <c r="AF2049" s="4550"/>
      <c r="AG2049" s="4550"/>
    </row>
    <row r="2050" spans="1:33" s="6147" customFormat="1" ht="27.95" customHeight="1">
      <c r="A2050" s="7997"/>
      <c r="B2050" s="4550"/>
      <c r="C2050" s="4981"/>
      <c r="D2050" s="4981"/>
      <c r="E2050" s="4981"/>
      <c r="F2050" s="6572"/>
      <c r="G2050" s="4550"/>
      <c r="H2050" s="8001"/>
      <c r="I2050" s="4550"/>
      <c r="J2050" s="4550"/>
      <c r="K2050" s="4550"/>
      <c r="L2050" s="4550"/>
      <c r="M2050" s="7031"/>
      <c r="N2050" s="4550"/>
      <c r="O2050" s="4983"/>
      <c r="P2050" s="4983"/>
      <c r="Q2050" s="4550"/>
      <c r="R2050" s="4550"/>
      <c r="S2050" s="4550"/>
      <c r="T2050" s="4550"/>
      <c r="U2050" s="4550"/>
      <c r="V2050" s="4550"/>
      <c r="W2050" s="4550"/>
      <c r="X2050" s="4550"/>
      <c r="Y2050" s="4550"/>
      <c r="Z2050" s="4550"/>
      <c r="AA2050" s="4893"/>
      <c r="AB2050" s="4550"/>
      <c r="AC2050" s="5050"/>
      <c r="AD2050" s="5050"/>
      <c r="AE2050" s="5050"/>
      <c r="AF2050" s="4550"/>
      <c r="AG2050" s="4550"/>
    </row>
    <row r="2051" spans="1:33" s="6147" customFormat="1" ht="27.95" customHeight="1">
      <c r="A2051" s="7997"/>
      <c r="B2051" s="4550"/>
      <c r="C2051" s="4981"/>
      <c r="D2051" s="4981"/>
      <c r="E2051" s="4981"/>
      <c r="F2051" s="6572"/>
      <c r="G2051" s="4550"/>
      <c r="H2051" s="8001"/>
      <c r="I2051" s="4550"/>
      <c r="J2051" s="4550"/>
      <c r="K2051" s="4550"/>
      <c r="L2051" s="4550"/>
      <c r="M2051" s="7031"/>
      <c r="N2051" s="4550"/>
      <c r="O2051" s="4983"/>
      <c r="P2051" s="4983"/>
      <c r="Q2051" s="4550"/>
      <c r="R2051" s="4550"/>
      <c r="S2051" s="4550"/>
      <c r="T2051" s="4550"/>
      <c r="U2051" s="4550"/>
      <c r="V2051" s="4550"/>
      <c r="W2051" s="4550"/>
      <c r="X2051" s="4550"/>
      <c r="Y2051" s="4550"/>
      <c r="Z2051" s="4550"/>
      <c r="AA2051" s="4893"/>
      <c r="AB2051" s="4550"/>
      <c r="AC2051" s="5050"/>
      <c r="AD2051" s="5050"/>
      <c r="AE2051" s="5050"/>
      <c r="AF2051" s="4550"/>
      <c r="AG2051" s="4550"/>
    </row>
    <row r="2052" spans="1:33" s="6147" customFormat="1" ht="27.95" customHeight="1">
      <c r="A2052" s="7997"/>
      <c r="B2052" s="4550"/>
      <c r="C2052" s="4981"/>
      <c r="D2052" s="4981"/>
      <c r="E2052" s="4981"/>
      <c r="F2052" s="6572"/>
      <c r="G2052" s="4550"/>
      <c r="H2052" s="8001"/>
      <c r="I2052" s="4550"/>
      <c r="J2052" s="4550"/>
      <c r="K2052" s="4550"/>
      <c r="L2052" s="4550"/>
      <c r="M2052" s="7031"/>
      <c r="N2052" s="4550"/>
      <c r="O2052" s="4983"/>
      <c r="P2052" s="4983"/>
      <c r="Q2052" s="4550"/>
      <c r="R2052" s="4550"/>
      <c r="S2052" s="4550"/>
      <c r="T2052" s="4550"/>
      <c r="U2052" s="4550"/>
      <c r="V2052" s="4550"/>
      <c r="W2052" s="4550"/>
      <c r="X2052" s="4550"/>
      <c r="Y2052" s="4550"/>
      <c r="Z2052" s="4550"/>
      <c r="AA2052" s="4893"/>
      <c r="AB2052" s="4550"/>
      <c r="AC2052" s="5050"/>
      <c r="AD2052" s="5050"/>
      <c r="AE2052" s="5050"/>
      <c r="AF2052" s="4550"/>
      <c r="AG2052" s="4550"/>
    </row>
    <row r="2053" spans="1:33" s="6147" customFormat="1" ht="27.95" customHeight="1">
      <c r="A2053" s="7997"/>
      <c r="B2053" s="4550"/>
      <c r="C2053" s="4981"/>
      <c r="D2053" s="4981"/>
      <c r="E2053" s="4981"/>
      <c r="F2053" s="6572"/>
      <c r="G2053" s="4550"/>
      <c r="H2053" s="8001"/>
      <c r="I2053" s="4550"/>
      <c r="J2053" s="4550"/>
      <c r="K2053" s="4550"/>
      <c r="L2053" s="4550"/>
      <c r="M2053" s="7031"/>
      <c r="N2053" s="4550"/>
      <c r="O2053" s="4983"/>
      <c r="P2053" s="4983"/>
      <c r="Q2053" s="4550"/>
      <c r="R2053" s="4550"/>
      <c r="S2053" s="4550"/>
      <c r="T2053" s="4550"/>
      <c r="U2053" s="4550"/>
      <c r="V2053" s="4550"/>
      <c r="W2053" s="4550"/>
      <c r="X2053" s="4550"/>
      <c r="Y2053" s="4550"/>
      <c r="Z2053" s="4550"/>
      <c r="AA2053" s="4893"/>
      <c r="AB2053" s="4550"/>
      <c r="AC2053" s="5050"/>
      <c r="AD2053" s="5050"/>
      <c r="AE2053" s="5050"/>
      <c r="AF2053" s="4550"/>
      <c r="AG2053" s="4550"/>
    </row>
    <row r="2054" spans="1:33" s="6147" customFormat="1" ht="27.95" customHeight="1">
      <c r="A2054" s="7997"/>
      <c r="B2054" s="4550"/>
      <c r="C2054" s="4981"/>
      <c r="D2054" s="4981"/>
      <c r="E2054" s="4981"/>
      <c r="F2054" s="6572"/>
      <c r="G2054" s="4550"/>
      <c r="H2054" s="8001"/>
      <c r="I2054" s="4550"/>
      <c r="J2054" s="4550"/>
      <c r="K2054" s="4550"/>
      <c r="L2054" s="4550"/>
      <c r="M2054" s="7031"/>
      <c r="N2054" s="4550"/>
      <c r="O2054" s="4983"/>
      <c r="P2054" s="4983"/>
      <c r="Q2054" s="4550"/>
      <c r="R2054" s="4550"/>
      <c r="S2054" s="4550"/>
      <c r="T2054" s="4550"/>
      <c r="U2054" s="4550"/>
      <c r="V2054" s="7028"/>
      <c r="W2054" s="4550"/>
      <c r="X2054" s="7028"/>
      <c r="Y2054" s="4550"/>
      <c r="Z2054" s="4550"/>
      <c r="AA2054" s="4893"/>
      <c r="AB2054" s="4550"/>
      <c r="AC2054" s="5050"/>
      <c r="AD2054" s="5050"/>
      <c r="AE2054" s="5050"/>
      <c r="AF2054" s="4550"/>
      <c r="AG2054" s="4550"/>
    </row>
    <row r="2055" spans="1:33" s="6147" customFormat="1" ht="27.95" customHeight="1">
      <c r="A2055" s="7997"/>
      <c r="B2055" s="4550"/>
      <c r="C2055" s="4981"/>
      <c r="D2055" s="4981"/>
      <c r="E2055" s="4981"/>
      <c r="F2055" s="6572"/>
      <c r="G2055" s="4550"/>
      <c r="H2055" s="8001"/>
      <c r="I2055" s="4550"/>
      <c r="J2055" s="4550"/>
      <c r="K2055" s="4550"/>
      <c r="L2055" s="4550"/>
      <c r="M2055" s="7031"/>
      <c r="N2055" s="4550"/>
      <c r="O2055" s="4983"/>
      <c r="P2055" s="4983"/>
      <c r="Q2055" s="4550"/>
      <c r="R2055" s="4550"/>
      <c r="S2055" s="4550"/>
      <c r="T2055" s="4550"/>
      <c r="U2055" s="4550"/>
      <c r="V2055" s="7028"/>
      <c r="W2055" s="4550"/>
      <c r="X2055" s="7028"/>
      <c r="Y2055" s="4550"/>
      <c r="Z2055" s="4550"/>
      <c r="AA2055" s="4893"/>
      <c r="AB2055" s="4550"/>
      <c r="AC2055" s="5050"/>
      <c r="AD2055" s="5050"/>
      <c r="AE2055" s="5050"/>
      <c r="AF2055" s="4550"/>
      <c r="AG2055" s="4550"/>
    </row>
    <row r="2056" spans="1:33" s="6147" customFormat="1" ht="27.95" customHeight="1">
      <c r="A2056" s="7997"/>
      <c r="B2056" s="4550"/>
      <c r="C2056" s="4981"/>
      <c r="D2056" s="4981"/>
      <c r="E2056" s="4981"/>
      <c r="F2056" s="6572"/>
      <c r="G2056" s="4550"/>
      <c r="H2056" s="8001"/>
      <c r="I2056" s="4550"/>
      <c r="J2056" s="4550"/>
      <c r="K2056" s="4550"/>
      <c r="L2056" s="4550"/>
      <c r="M2056" s="7031"/>
      <c r="N2056" s="4550"/>
      <c r="O2056" s="4983"/>
      <c r="P2056" s="4983"/>
      <c r="Q2056" s="4550"/>
      <c r="R2056" s="4550"/>
      <c r="S2056" s="4550"/>
      <c r="T2056" s="4550"/>
      <c r="U2056" s="4550"/>
      <c r="V2056" s="4550"/>
      <c r="W2056" s="4550"/>
      <c r="X2056" s="4550"/>
      <c r="Y2056" s="4550"/>
      <c r="Z2056" s="4550"/>
      <c r="AA2056" s="4893"/>
      <c r="AB2056" s="4550"/>
      <c r="AC2056" s="5050"/>
      <c r="AD2056" s="5050"/>
      <c r="AE2056" s="5050"/>
      <c r="AF2056" s="4550"/>
      <c r="AG2056" s="4550"/>
    </row>
    <row r="2057" spans="1:33" s="6147" customFormat="1" ht="27.95" customHeight="1">
      <c r="A2057" s="7997"/>
      <c r="B2057" s="4550"/>
      <c r="C2057" s="4981"/>
      <c r="D2057" s="4981"/>
      <c r="E2057" s="4981"/>
      <c r="F2057" s="6572"/>
      <c r="G2057" s="4550"/>
      <c r="H2057" s="8001"/>
      <c r="I2057" s="4550"/>
      <c r="J2057" s="4550"/>
      <c r="K2057" s="4550"/>
      <c r="L2057" s="4550"/>
      <c r="M2057" s="4550"/>
      <c r="N2057" s="4550"/>
      <c r="O2057" s="4983"/>
      <c r="P2057" s="4983"/>
      <c r="Q2057" s="4550"/>
      <c r="R2057" s="4550"/>
      <c r="S2057" s="4550"/>
      <c r="T2057" s="4550"/>
      <c r="U2057" s="4550"/>
      <c r="V2057" s="4550"/>
      <c r="W2057" s="4550"/>
      <c r="X2057" s="4550"/>
      <c r="Y2057" s="4550"/>
      <c r="Z2057" s="4550"/>
      <c r="AA2057" s="4893"/>
      <c r="AB2057" s="4550"/>
      <c r="AC2057" s="5050"/>
      <c r="AD2057" s="5050"/>
      <c r="AE2057" s="5050"/>
      <c r="AF2057" s="4550"/>
      <c r="AG2057" s="4550"/>
    </row>
    <row r="2058" spans="1:33" s="6147" customFormat="1" ht="27.95" customHeight="1">
      <c r="A2058" s="7997"/>
      <c r="B2058" s="4550"/>
      <c r="C2058" s="4981"/>
      <c r="D2058" s="4981"/>
      <c r="E2058" s="4981"/>
      <c r="F2058" s="6572"/>
      <c r="G2058" s="4550"/>
      <c r="H2058" s="8001"/>
      <c r="I2058" s="4550"/>
      <c r="J2058" s="4550"/>
      <c r="K2058" s="4550"/>
      <c r="L2058" s="4550"/>
      <c r="M2058" s="7031"/>
      <c r="N2058" s="4550"/>
      <c r="O2058" s="4983"/>
      <c r="P2058" s="4983"/>
      <c r="Q2058" s="4550"/>
      <c r="R2058" s="4550"/>
      <c r="S2058" s="4550"/>
      <c r="T2058" s="4550"/>
      <c r="U2058" s="4550"/>
      <c r="V2058" s="4550"/>
      <c r="W2058" s="4550"/>
      <c r="X2058" s="4550"/>
      <c r="Y2058" s="4550"/>
      <c r="Z2058" s="4550"/>
      <c r="AA2058" s="4893"/>
      <c r="AB2058" s="4550"/>
      <c r="AC2058" s="5050"/>
      <c r="AD2058" s="5050"/>
      <c r="AE2058" s="5050"/>
      <c r="AF2058" s="4550"/>
      <c r="AG2058" s="4550"/>
    </row>
    <row r="2059" spans="1:33" s="6147" customFormat="1" ht="27.95" customHeight="1">
      <c r="A2059" s="7997"/>
      <c r="B2059" s="9847"/>
      <c r="C2059" s="11486"/>
      <c r="D2059" s="11486"/>
      <c r="E2059" s="11486"/>
      <c r="F2059" s="11512"/>
      <c r="G2059" s="9847"/>
      <c r="H2059" s="12356"/>
      <c r="I2059" s="4550"/>
      <c r="J2059" s="9847"/>
      <c r="K2059" s="9847"/>
      <c r="L2059" s="4550"/>
      <c r="M2059" s="12206"/>
      <c r="N2059" s="4550"/>
      <c r="O2059" s="4983"/>
      <c r="P2059" s="4983"/>
      <c r="Q2059" s="9847"/>
      <c r="R2059" s="4550"/>
      <c r="S2059" s="4550"/>
      <c r="T2059" s="4550"/>
      <c r="U2059" s="4550"/>
      <c r="V2059" s="12355"/>
      <c r="W2059" s="4550"/>
      <c r="X2059" s="12355"/>
      <c r="Y2059" s="4550"/>
      <c r="Z2059" s="4550"/>
      <c r="AA2059" s="11707"/>
      <c r="AB2059" s="4550"/>
      <c r="AC2059" s="11492"/>
      <c r="AD2059" s="5050"/>
      <c r="AE2059" s="11492"/>
      <c r="AF2059" s="4550"/>
      <c r="AG2059" s="4550"/>
    </row>
    <row r="2060" spans="1:33" s="6147" customFormat="1" ht="27.95" customHeight="1">
      <c r="A2060" s="7997"/>
      <c r="B2060" s="11687"/>
      <c r="C2060" s="12340"/>
      <c r="D2060" s="12340"/>
      <c r="E2060" s="12340"/>
      <c r="F2060" s="11513"/>
      <c r="G2060" s="11687"/>
      <c r="H2060" s="12357"/>
      <c r="I2060" s="4550"/>
      <c r="J2060" s="11687"/>
      <c r="K2060" s="11687"/>
      <c r="L2060" s="4550"/>
      <c r="M2060" s="11687"/>
      <c r="N2060" s="7240"/>
      <c r="O2060" s="4983"/>
      <c r="P2060" s="4983"/>
      <c r="Q2060" s="11687"/>
      <c r="R2060" s="4550"/>
      <c r="S2060" s="4550"/>
      <c r="T2060" s="4550"/>
      <c r="U2060" s="4550"/>
      <c r="V2060" s="11687"/>
      <c r="W2060" s="4550"/>
      <c r="X2060" s="11687"/>
      <c r="Y2060" s="4550"/>
      <c r="Z2060" s="4550"/>
      <c r="AA2060" s="12334"/>
      <c r="AB2060" s="4550"/>
      <c r="AC2060" s="11578"/>
      <c r="AD2060" s="5050"/>
      <c r="AE2060" s="11578"/>
      <c r="AF2060" s="4550"/>
      <c r="AG2060" s="4550"/>
    </row>
    <row r="2061" spans="1:33" s="6147" customFormat="1" ht="27.95" customHeight="1">
      <c r="A2061" s="7997"/>
      <c r="B2061" s="11647"/>
      <c r="C2061" s="11487"/>
      <c r="D2061" s="11487"/>
      <c r="E2061" s="11487"/>
      <c r="F2061" s="11514"/>
      <c r="G2061" s="11647"/>
      <c r="H2061" s="12358"/>
      <c r="I2061" s="4550"/>
      <c r="J2061" s="11647"/>
      <c r="K2061" s="11647"/>
      <c r="L2061" s="4550"/>
      <c r="M2061" s="11647"/>
      <c r="N2061" s="4550"/>
      <c r="O2061" s="4983"/>
      <c r="P2061" s="4983"/>
      <c r="Q2061" s="11647"/>
      <c r="R2061" s="4550"/>
      <c r="S2061" s="4550"/>
      <c r="T2061" s="4550"/>
      <c r="U2061" s="4550"/>
      <c r="V2061" s="11647"/>
      <c r="W2061" s="4550"/>
      <c r="X2061" s="11647"/>
      <c r="Y2061" s="4550"/>
      <c r="Z2061" s="4550"/>
      <c r="AA2061" s="11708"/>
      <c r="AB2061" s="4550"/>
      <c r="AC2061" s="11493"/>
      <c r="AD2061" s="5050"/>
      <c r="AE2061" s="11493"/>
      <c r="AF2061" s="4550"/>
      <c r="AG2061" s="4550"/>
    </row>
    <row r="2062" spans="1:33" s="6147" customFormat="1" ht="27.95" customHeight="1">
      <c r="A2062" s="8002"/>
      <c r="B2062" s="4550"/>
      <c r="C2062" s="4981"/>
      <c r="D2062" s="4981"/>
      <c r="E2062" s="4981"/>
      <c r="F2062" s="6572"/>
      <c r="G2062" s="4550"/>
      <c r="H2062" s="8003"/>
      <c r="I2062" s="4550"/>
      <c r="J2062" s="4550"/>
      <c r="K2062" s="4550"/>
      <c r="L2062" s="4550"/>
      <c r="M2062" s="7031"/>
      <c r="N2062" s="4550"/>
      <c r="O2062" s="4983"/>
      <c r="P2062" s="4983"/>
      <c r="Q2062" s="4550"/>
      <c r="R2062" s="4550"/>
      <c r="S2062" s="4550"/>
      <c r="T2062" s="4550"/>
      <c r="U2062" s="4550"/>
      <c r="V2062" s="4550"/>
      <c r="W2062" s="4550"/>
      <c r="X2062" s="4550"/>
      <c r="Y2062" s="4550"/>
      <c r="Z2062" s="4550"/>
      <c r="AA2062" s="4893"/>
      <c r="AB2062" s="4550"/>
      <c r="AC2062" s="5050"/>
      <c r="AD2062" s="5050"/>
      <c r="AE2062" s="5050"/>
      <c r="AF2062" s="4550"/>
      <c r="AG2062" s="4550"/>
    </row>
    <row r="2063" spans="1:33" s="6147" customFormat="1" ht="27.95" customHeight="1">
      <c r="A2063" s="8002"/>
      <c r="B2063" s="4550"/>
      <c r="C2063" s="4981"/>
      <c r="D2063" s="4981"/>
      <c r="E2063" s="4981"/>
      <c r="F2063" s="6572"/>
      <c r="G2063" s="4550"/>
      <c r="H2063" s="8003"/>
      <c r="I2063" s="4550"/>
      <c r="J2063" s="4550"/>
      <c r="K2063" s="4550"/>
      <c r="L2063" s="4550"/>
      <c r="M2063" s="7031"/>
      <c r="N2063" s="4550"/>
      <c r="O2063" s="4983"/>
      <c r="P2063" s="4983"/>
      <c r="Q2063" s="4550"/>
      <c r="R2063" s="4550"/>
      <c r="S2063" s="4550"/>
      <c r="T2063" s="4550"/>
      <c r="U2063" s="4550"/>
      <c r="V2063" s="4550"/>
      <c r="W2063" s="4550"/>
      <c r="X2063" s="4550"/>
      <c r="Y2063" s="4550"/>
      <c r="Z2063" s="4550"/>
      <c r="AA2063" s="4893"/>
      <c r="AB2063" s="4550"/>
      <c r="AC2063" s="5050"/>
      <c r="AD2063" s="5050"/>
      <c r="AE2063" s="5050"/>
      <c r="AF2063" s="4550"/>
      <c r="AG2063" s="4550"/>
    </row>
    <row r="2064" spans="1:33" s="6147" customFormat="1" ht="27.95" customHeight="1">
      <c r="A2064" s="7325"/>
      <c r="B2064" s="4550"/>
      <c r="C2064" s="4981"/>
      <c r="D2064" s="4981"/>
      <c r="E2064" s="4981"/>
      <c r="F2064" s="6572"/>
      <c r="G2064" s="4550"/>
      <c r="H2064" s="8003"/>
      <c r="I2064" s="4550"/>
      <c r="J2064" s="4550"/>
      <c r="K2064" s="4550"/>
      <c r="L2064" s="4550"/>
      <c r="M2064" s="7031"/>
      <c r="N2064" s="4550"/>
      <c r="O2064" s="4983"/>
      <c r="P2064" s="4983"/>
      <c r="Q2064" s="4550"/>
      <c r="R2064" s="4550"/>
      <c r="S2064" s="4550"/>
      <c r="T2064" s="4550"/>
      <c r="U2064" s="4550"/>
      <c r="V2064" s="4550"/>
      <c r="W2064" s="4550"/>
      <c r="X2064" s="4550"/>
      <c r="Y2064" s="4550"/>
      <c r="Z2064" s="4550"/>
      <c r="AA2064" s="4893"/>
      <c r="AB2064" s="4550"/>
      <c r="AC2064" s="5050"/>
      <c r="AD2064" s="5050"/>
      <c r="AE2064" s="5050"/>
      <c r="AF2064" s="4550"/>
      <c r="AG2064" s="4550"/>
    </row>
    <row r="2065" spans="1:33" s="6147" customFormat="1" ht="27.95" customHeight="1">
      <c r="A2065" s="8002"/>
      <c r="B2065" s="4550"/>
      <c r="C2065" s="4981"/>
      <c r="D2065" s="4981"/>
      <c r="E2065" s="4981"/>
      <c r="F2065" s="6572"/>
      <c r="G2065" s="4550"/>
      <c r="H2065" s="8003"/>
      <c r="I2065" s="4550"/>
      <c r="J2065" s="4550"/>
      <c r="K2065" s="4550"/>
      <c r="L2065" s="4550"/>
      <c r="M2065" s="7031"/>
      <c r="N2065" s="4550"/>
      <c r="O2065" s="4983"/>
      <c r="P2065" s="4983"/>
      <c r="Q2065" s="4550"/>
      <c r="R2065" s="4550"/>
      <c r="S2065" s="4550"/>
      <c r="T2065" s="4550"/>
      <c r="U2065" s="4550"/>
      <c r="V2065" s="4550"/>
      <c r="W2065" s="4550"/>
      <c r="X2065" s="4550"/>
      <c r="Y2065" s="4550"/>
      <c r="Z2065" s="4550"/>
      <c r="AA2065" s="4893"/>
      <c r="AB2065" s="4550"/>
      <c r="AC2065" s="5050"/>
      <c r="AD2065" s="5050"/>
      <c r="AE2065" s="5050"/>
      <c r="AF2065" s="4550"/>
      <c r="AG2065" s="4550"/>
    </row>
    <row r="2066" spans="1:33" s="6147" customFormat="1" ht="27.95" customHeight="1">
      <c r="A2066" s="7240"/>
      <c r="B2066" s="9847"/>
      <c r="C2066" s="11486"/>
      <c r="D2066" s="11486"/>
      <c r="E2066" s="11486"/>
      <c r="F2066" s="11512"/>
      <c r="G2066" s="9847"/>
      <c r="H2066" s="12344"/>
      <c r="I2066" s="4550"/>
      <c r="J2066" s="9847"/>
      <c r="K2066" s="9847"/>
      <c r="L2066" s="4550"/>
      <c r="M2066" s="12206"/>
      <c r="N2066" s="4550"/>
      <c r="O2066" s="4983"/>
      <c r="P2066" s="4983"/>
      <c r="Q2066" s="9847"/>
      <c r="R2066" s="4550"/>
      <c r="S2066" s="4550"/>
      <c r="T2066" s="4550"/>
      <c r="U2066" s="4550"/>
      <c r="V2066" s="4550"/>
      <c r="W2066" s="4550"/>
      <c r="X2066" s="4550"/>
      <c r="Y2066" s="4550"/>
      <c r="Z2066" s="4550"/>
      <c r="AA2066" s="11707"/>
      <c r="AB2066" s="4550"/>
      <c r="AC2066" s="11492"/>
      <c r="AD2066" s="5050"/>
      <c r="AE2066" s="11492"/>
      <c r="AF2066" s="4550"/>
      <c r="AG2066" s="4550"/>
    </row>
    <row r="2067" spans="1:33" s="6147" customFormat="1" ht="27.95" customHeight="1">
      <c r="A2067" s="7240"/>
      <c r="B2067" s="11647"/>
      <c r="C2067" s="11487"/>
      <c r="D2067" s="11487"/>
      <c r="E2067" s="11487"/>
      <c r="F2067" s="11514"/>
      <c r="G2067" s="11647"/>
      <c r="H2067" s="12346"/>
      <c r="I2067" s="4550"/>
      <c r="J2067" s="11647"/>
      <c r="K2067" s="11647"/>
      <c r="L2067" s="4550"/>
      <c r="M2067" s="11647"/>
      <c r="N2067" s="4550"/>
      <c r="O2067" s="4983"/>
      <c r="P2067" s="4983"/>
      <c r="Q2067" s="11647"/>
      <c r="R2067" s="4550"/>
      <c r="S2067" s="4550"/>
      <c r="T2067" s="4550"/>
      <c r="U2067" s="4550"/>
      <c r="V2067" s="4550"/>
      <c r="W2067" s="4550"/>
      <c r="X2067" s="4550"/>
      <c r="Y2067" s="4550"/>
      <c r="Z2067" s="4550"/>
      <c r="AA2067" s="11708"/>
      <c r="AB2067" s="4550"/>
      <c r="AC2067" s="11493"/>
      <c r="AD2067" s="5050"/>
      <c r="AE2067" s="11493"/>
      <c r="AF2067" s="4550"/>
      <c r="AG2067" s="4550"/>
    </row>
    <row r="2068" spans="1:33" s="6147" customFormat="1" ht="27.95" customHeight="1">
      <c r="A2068" s="7240"/>
      <c r="B2068" s="4550"/>
      <c r="C2068" s="4981"/>
      <c r="D2068" s="4981"/>
      <c r="E2068" s="4981"/>
      <c r="F2068" s="6572"/>
      <c r="G2068" s="4550"/>
      <c r="H2068" s="8001"/>
      <c r="I2068" s="4550"/>
      <c r="J2068" s="4550"/>
      <c r="K2068" s="4550"/>
      <c r="L2068" s="4550"/>
      <c r="M2068" s="7031"/>
      <c r="N2068" s="4550"/>
      <c r="O2068" s="4983"/>
      <c r="P2068" s="4983"/>
      <c r="Q2068" s="4550"/>
      <c r="R2068" s="4550"/>
      <c r="S2068" s="4550"/>
      <c r="T2068" s="4550"/>
      <c r="U2068" s="4550"/>
      <c r="V2068" s="4550"/>
      <c r="W2068" s="4550"/>
      <c r="X2068" s="4550"/>
      <c r="Y2068" s="4550"/>
      <c r="Z2068" s="4550"/>
      <c r="AA2068" s="4893"/>
      <c r="AB2068" s="4550"/>
      <c r="AC2068" s="5050"/>
      <c r="AD2068" s="5050"/>
      <c r="AE2068" s="5050"/>
      <c r="AF2068" s="4550"/>
      <c r="AG2068" s="4550"/>
    </row>
    <row r="2069" spans="1:33" s="6147" customFormat="1" ht="27.95" customHeight="1">
      <c r="A2069" s="7240"/>
      <c r="B2069" s="4550"/>
      <c r="C2069" s="4981"/>
      <c r="D2069" s="4981"/>
      <c r="E2069" s="4981"/>
      <c r="F2069" s="6572"/>
      <c r="G2069" s="4550"/>
      <c r="H2069" s="8004"/>
      <c r="I2069" s="4550"/>
      <c r="J2069" s="4550"/>
      <c r="K2069" s="4550"/>
      <c r="L2069" s="4550"/>
      <c r="M2069" s="7031"/>
      <c r="N2069" s="4550"/>
      <c r="O2069" s="4983"/>
      <c r="P2069" s="4983"/>
      <c r="Q2069" s="4550"/>
      <c r="R2069" s="4550"/>
      <c r="S2069" s="4550"/>
      <c r="T2069" s="4550"/>
      <c r="U2069" s="4550"/>
      <c r="V2069" s="4550"/>
      <c r="W2069" s="4550"/>
      <c r="X2069" s="4550"/>
      <c r="Y2069" s="4550"/>
      <c r="Z2069" s="4550"/>
      <c r="AA2069" s="4893"/>
      <c r="AB2069" s="4550"/>
      <c r="AC2069" s="5050"/>
      <c r="AD2069" s="5050"/>
      <c r="AE2069" s="5050"/>
      <c r="AF2069" s="4550"/>
      <c r="AG2069" s="4550"/>
    </row>
    <row r="2070" spans="1:33" s="6147" customFormat="1" ht="27.95" customHeight="1">
      <c r="A2070" s="7240"/>
      <c r="B2070" s="4550"/>
      <c r="C2070" s="4981"/>
      <c r="D2070" s="4981"/>
      <c r="E2070" s="4981"/>
      <c r="F2070" s="6572"/>
      <c r="G2070" s="4550"/>
      <c r="H2070" s="8004"/>
      <c r="I2070" s="4550"/>
      <c r="J2070" s="4550"/>
      <c r="K2070" s="4550"/>
      <c r="L2070" s="4550"/>
      <c r="M2070" s="7031"/>
      <c r="N2070" s="4550"/>
      <c r="O2070" s="4983"/>
      <c r="P2070" s="4983"/>
      <c r="Q2070" s="4550"/>
      <c r="R2070" s="4550"/>
      <c r="S2070" s="4550"/>
      <c r="T2070" s="4550"/>
      <c r="U2070" s="4550"/>
      <c r="V2070" s="4550"/>
      <c r="W2070" s="4550"/>
      <c r="X2070" s="4550"/>
      <c r="Y2070" s="4550"/>
      <c r="Z2070" s="4550"/>
      <c r="AA2070" s="4893"/>
      <c r="AB2070" s="4550"/>
      <c r="AC2070" s="5050"/>
      <c r="AD2070" s="5050"/>
      <c r="AE2070" s="5050"/>
      <c r="AF2070" s="4550"/>
      <c r="AG2070" s="4550"/>
    </row>
    <row r="2071" spans="1:33" s="6147" customFormat="1" ht="27.95" customHeight="1">
      <c r="A2071" s="7240"/>
      <c r="B2071" s="4550"/>
      <c r="C2071" s="4981"/>
      <c r="D2071" s="4981"/>
      <c r="E2071" s="4981"/>
      <c r="F2071" s="6572"/>
      <c r="G2071" s="4550"/>
      <c r="H2071" s="8004"/>
      <c r="I2071" s="4550"/>
      <c r="J2071" s="4550"/>
      <c r="K2071" s="4550"/>
      <c r="L2071" s="4550"/>
      <c r="M2071" s="7031"/>
      <c r="N2071" s="4550"/>
      <c r="O2071" s="4983"/>
      <c r="P2071" s="4983"/>
      <c r="Q2071" s="4550"/>
      <c r="R2071" s="4550"/>
      <c r="S2071" s="4550"/>
      <c r="T2071" s="4550"/>
      <c r="U2071" s="4550"/>
      <c r="V2071" s="4550"/>
      <c r="W2071" s="4550"/>
      <c r="X2071" s="4550"/>
      <c r="Y2071" s="4550"/>
      <c r="Z2071" s="4550"/>
      <c r="AA2071" s="4893"/>
      <c r="AB2071" s="4550"/>
      <c r="AC2071" s="5050"/>
      <c r="AD2071" s="5050"/>
      <c r="AE2071" s="5050"/>
      <c r="AF2071" s="4550"/>
      <c r="AG2071" s="4550"/>
    </row>
    <row r="2072" spans="1:33" s="6147" customFormat="1" ht="27.95" customHeight="1">
      <c r="A2072" s="7240"/>
      <c r="B2072" s="4550"/>
      <c r="C2072" s="4981"/>
      <c r="D2072" s="4981"/>
      <c r="E2072" s="4981"/>
      <c r="F2072" s="6572"/>
      <c r="G2072" s="4550"/>
      <c r="H2072" s="8004"/>
      <c r="I2072" s="4550"/>
      <c r="J2072" s="4550"/>
      <c r="K2072" s="4550"/>
      <c r="L2072" s="4550"/>
      <c r="M2072" s="4550"/>
      <c r="N2072" s="4550"/>
      <c r="O2072" s="4983"/>
      <c r="P2072" s="4983"/>
      <c r="Q2072" s="4550"/>
      <c r="R2072" s="4550"/>
      <c r="S2072" s="4550"/>
      <c r="T2072" s="4550"/>
      <c r="U2072" s="4550"/>
      <c r="V2072" s="4550"/>
      <c r="W2072" s="4550"/>
      <c r="X2072" s="4550"/>
      <c r="Y2072" s="4550"/>
      <c r="Z2072" s="4550"/>
      <c r="AA2072" s="4893"/>
      <c r="AB2072" s="4550"/>
      <c r="AC2072" s="5050"/>
      <c r="AD2072" s="5050"/>
      <c r="AE2072" s="5050"/>
      <c r="AF2072" s="4550"/>
      <c r="AG2072" s="4550"/>
    </row>
    <row r="2073" spans="1:33" s="6147" customFormat="1" ht="27.95" customHeight="1">
      <c r="A2073" s="7240"/>
      <c r="B2073" s="4550"/>
      <c r="C2073" s="4981"/>
      <c r="D2073" s="4981"/>
      <c r="E2073" s="4981"/>
      <c r="F2073" s="6572"/>
      <c r="G2073" s="4550"/>
      <c r="H2073" s="8004"/>
      <c r="I2073" s="4550"/>
      <c r="J2073" s="4550"/>
      <c r="K2073" s="4550"/>
      <c r="L2073" s="4550"/>
      <c r="M2073" s="7031"/>
      <c r="N2073" s="4550"/>
      <c r="O2073" s="4983"/>
      <c r="P2073" s="4983"/>
      <c r="Q2073" s="4550"/>
      <c r="R2073" s="4550"/>
      <c r="S2073" s="4550"/>
      <c r="T2073" s="4550"/>
      <c r="U2073" s="4550"/>
      <c r="V2073" s="4550"/>
      <c r="W2073" s="4550"/>
      <c r="X2073" s="4550"/>
      <c r="Y2073" s="4550"/>
      <c r="Z2073" s="4550"/>
      <c r="AA2073" s="4893"/>
      <c r="AB2073" s="4550"/>
      <c r="AC2073" s="5050"/>
      <c r="AD2073" s="5050"/>
      <c r="AE2073" s="5050"/>
      <c r="AF2073" s="4550"/>
      <c r="AG2073" s="4550"/>
    </row>
    <row r="2074" spans="1:33" s="6147" customFormat="1" ht="27.95" customHeight="1">
      <c r="A2074" s="7240"/>
      <c r="B2074" s="8005"/>
      <c r="C2074" s="4981"/>
      <c r="D2074" s="4981"/>
      <c r="E2074" s="4981"/>
      <c r="F2074" s="6572"/>
      <c r="G2074" s="4550"/>
      <c r="H2074" s="8004"/>
      <c r="I2074" s="4550"/>
      <c r="J2074" s="7240"/>
      <c r="K2074" s="7240"/>
      <c r="L2074" s="7927"/>
      <c r="M2074" s="7031"/>
      <c r="N2074" s="4550"/>
      <c r="O2074" s="4983"/>
      <c r="P2074" s="4983"/>
      <c r="Q2074" s="7240"/>
      <c r="R2074" s="4550"/>
      <c r="S2074" s="4550"/>
      <c r="T2074" s="4550"/>
      <c r="U2074" s="4550"/>
      <c r="V2074" s="4550"/>
      <c r="W2074" s="4550"/>
      <c r="X2074" s="4550"/>
      <c r="Y2074" s="4550"/>
      <c r="Z2074" s="4550"/>
      <c r="AA2074" s="4893"/>
      <c r="AB2074" s="4550"/>
      <c r="AC2074" s="5050"/>
      <c r="AD2074" s="5050"/>
      <c r="AE2074" s="5050"/>
      <c r="AF2074" s="4550"/>
      <c r="AG2074" s="4550"/>
    </row>
    <row r="2075" spans="1:33" s="6147" customFormat="1" ht="27.95" customHeight="1">
      <c r="A2075" s="7972"/>
      <c r="B2075" s="12352"/>
      <c r="C2075" s="11486"/>
      <c r="D2075" s="11486"/>
      <c r="E2075" s="11486"/>
      <c r="F2075" s="11512"/>
      <c r="G2075" s="9847"/>
      <c r="H2075" s="12344"/>
      <c r="I2075" s="12347"/>
      <c r="J2075" s="12347"/>
      <c r="K2075" s="12347"/>
      <c r="L2075" s="7972"/>
      <c r="M2075" s="12206"/>
      <c r="N2075" s="4550"/>
      <c r="O2075" s="4983"/>
      <c r="P2075" s="4983"/>
      <c r="Q2075" s="12347"/>
      <c r="R2075" s="4550"/>
      <c r="S2075" s="4550"/>
      <c r="T2075" s="4550"/>
      <c r="U2075" s="4550"/>
      <c r="V2075" s="9847"/>
      <c r="W2075" s="4550"/>
      <c r="X2075" s="9847"/>
      <c r="Y2075" s="4550"/>
      <c r="Z2075" s="4550"/>
      <c r="AA2075" s="11707"/>
      <c r="AB2075" s="4550"/>
      <c r="AC2075" s="11492"/>
      <c r="AD2075" s="5050"/>
      <c r="AE2075" s="11492"/>
      <c r="AF2075" s="4550"/>
      <c r="AG2075" s="4550"/>
    </row>
    <row r="2076" spans="1:33" s="6147" customFormat="1" ht="27.95" customHeight="1">
      <c r="A2076" s="7972"/>
      <c r="B2076" s="12353"/>
      <c r="C2076" s="12340"/>
      <c r="D2076" s="12340"/>
      <c r="E2076" s="12340"/>
      <c r="F2076" s="11513"/>
      <c r="G2076" s="11687"/>
      <c r="H2076" s="12345"/>
      <c r="I2076" s="12348"/>
      <c r="J2076" s="12348"/>
      <c r="K2076" s="12348"/>
      <c r="L2076" s="7240"/>
      <c r="M2076" s="12350"/>
      <c r="N2076" s="8006"/>
      <c r="O2076" s="4983"/>
      <c r="P2076" s="4983"/>
      <c r="Q2076" s="12348"/>
      <c r="R2076" s="4550"/>
      <c r="S2076" s="4550"/>
      <c r="T2076" s="4550"/>
      <c r="U2076" s="4550"/>
      <c r="V2076" s="11687"/>
      <c r="W2076" s="4550"/>
      <c r="X2076" s="11687"/>
      <c r="Y2076" s="4550"/>
      <c r="Z2076" s="4550"/>
      <c r="AA2076" s="12334"/>
      <c r="AB2076" s="4550"/>
      <c r="AC2076" s="11578"/>
      <c r="AD2076" s="5050"/>
      <c r="AE2076" s="11578"/>
      <c r="AF2076" s="4550"/>
      <c r="AG2076" s="4550"/>
    </row>
    <row r="2077" spans="1:33" s="6147" customFormat="1" ht="27.95" customHeight="1">
      <c r="A2077" s="7240"/>
      <c r="B2077" s="12354"/>
      <c r="C2077" s="11487"/>
      <c r="D2077" s="11487"/>
      <c r="E2077" s="11487"/>
      <c r="F2077" s="11514"/>
      <c r="G2077" s="11647"/>
      <c r="H2077" s="12346"/>
      <c r="I2077" s="12349"/>
      <c r="J2077" s="12349"/>
      <c r="K2077" s="12349"/>
      <c r="L2077" s="7240"/>
      <c r="M2077" s="12351"/>
      <c r="N2077" s="4550"/>
      <c r="O2077" s="4983"/>
      <c r="P2077" s="4983"/>
      <c r="Q2077" s="12349"/>
      <c r="R2077" s="4550"/>
      <c r="S2077" s="4550"/>
      <c r="T2077" s="4550"/>
      <c r="U2077" s="4550"/>
      <c r="V2077" s="11647"/>
      <c r="W2077" s="4550"/>
      <c r="X2077" s="11647"/>
      <c r="Y2077" s="4550"/>
      <c r="Z2077" s="4550"/>
      <c r="AA2077" s="11708"/>
      <c r="AB2077" s="4550"/>
      <c r="AC2077" s="11493"/>
      <c r="AD2077" s="5050"/>
      <c r="AE2077" s="11493"/>
      <c r="AF2077" s="4550"/>
      <c r="AG2077" s="4550"/>
    </row>
    <row r="2078" spans="1:33" s="6147" customFormat="1" ht="27.95" customHeight="1">
      <c r="A2078" s="7927"/>
      <c r="B2078" s="7927"/>
      <c r="C2078" s="4981"/>
      <c r="D2078" s="4981"/>
      <c r="E2078" s="4981"/>
      <c r="F2078" s="6572"/>
      <c r="G2078" s="4550"/>
      <c r="H2078" s="8007"/>
      <c r="I2078" s="4550"/>
      <c r="J2078" s="7992"/>
      <c r="K2078" s="7927"/>
      <c r="L2078" s="7973"/>
      <c r="M2078" s="7031"/>
      <c r="N2078" s="4550"/>
      <c r="O2078" s="4983"/>
      <c r="P2078" s="4983"/>
      <c r="Q2078" s="7927"/>
      <c r="R2078" s="4550"/>
      <c r="S2078" s="4550"/>
      <c r="T2078" s="4550"/>
      <c r="U2078" s="4550"/>
      <c r="V2078" s="4550"/>
      <c r="W2078" s="4550"/>
      <c r="X2078" s="4550"/>
      <c r="Y2078" s="4550"/>
      <c r="Z2078" s="4550"/>
      <c r="AA2078" s="4893"/>
      <c r="AB2078" s="4550"/>
      <c r="AC2078" s="5050"/>
      <c r="AD2078" s="5050"/>
      <c r="AE2078" s="5050"/>
      <c r="AF2078" s="4550"/>
      <c r="AG2078" s="4550"/>
    </row>
    <row r="2079" spans="1:33" s="6147" customFormat="1" ht="27.95" customHeight="1">
      <c r="A2079" s="7973"/>
      <c r="B2079" s="4550"/>
      <c r="C2079" s="4981"/>
      <c r="D2079" s="4981"/>
      <c r="E2079" s="4981"/>
      <c r="F2079" s="6572"/>
      <c r="G2079" s="4550"/>
      <c r="H2079" s="8008"/>
      <c r="I2079" s="4550"/>
      <c r="J2079" s="4550"/>
      <c r="K2079" s="4550"/>
      <c r="L2079" s="7973"/>
      <c r="M2079" s="7031"/>
      <c r="N2079" s="4550"/>
      <c r="O2079" s="4983"/>
      <c r="P2079" s="4983"/>
      <c r="Q2079" s="4550"/>
      <c r="R2079" s="4550"/>
      <c r="S2079" s="4550"/>
      <c r="T2079" s="4550"/>
      <c r="U2079" s="4550"/>
      <c r="V2079" s="4550"/>
      <c r="W2079" s="4550"/>
      <c r="X2079" s="4550"/>
      <c r="Y2079" s="4550"/>
      <c r="Z2079" s="4550"/>
      <c r="AA2079" s="4893"/>
      <c r="AB2079" s="4550"/>
      <c r="AC2079" s="5050"/>
      <c r="AD2079" s="5050"/>
      <c r="AE2079" s="5050"/>
      <c r="AF2079" s="4550"/>
      <c r="AG2079" s="4550"/>
    </row>
    <row r="2080" spans="1:33" s="6147" customFormat="1" ht="27.95" customHeight="1">
      <c r="A2080" s="7973"/>
      <c r="B2080" s="4550"/>
      <c r="C2080" s="4981"/>
      <c r="D2080" s="4981"/>
      <c r="E2080" s="4981"/>
      <c r="F2080" s="6572"/>
      <c r="G2080" s="4550"/>
      <c r="H2080" s="8008"/>
      <c r="I2080" s="4550"/>
      <c r="J2080" s="4550"/>
      <c r="K2080" s="4550"/>
      <c r="L2080" s="7973"/>
      <c r="M2080" s="7031"/>
      <c r="N2080" s="4550"/>
      <c r="O2080" s="4983"/>
      <c r="P2080" s="4983"/>
      <c r="Q2080" s="4550"/>
      <c r="R2080" s="4550"/>
      <c r="S2080" s="4550"/>
      <c r="T2080" s="4550"/>
      <c r="U2080" s="4550"/>
      <c r="V2080" s="4550"/>
      <c r="W2080" s="4550"/>
      <c r="X2080" s="4550"/>
      <c r="Y2080" s="4550"/>
      <c r="Z2080" s="4550"/>
      <c r="AA2080" s="4893"/>
      <c r="AB2080" s="4550"/>
      <c r="AC2080" s="5050"/>
      <c r="AD2080" s="5050"/>
      <c r="AE2080" s="5050"/>
      <c r="AF2080" s="4550"/>
      <c r="AG2080" s="4550"/>
    </row>
    <row r="2081" spans="1:33" s="6147" customFormat="1" ht="27.95" customHeight="1">
      <c r="A2081" s="7973"/>
      <c r="B2081" s="9847"/>
      <c r="C2081" s="11486"/>
      <c r="D2081" s="11486"/>
      <c r="E2081" s="11486"/>
      <c r="F2081" s="11512"/>
      <c r="G2081" s="9847"/>
      <c r="H2081" s="12341"/>
      <c r="I2081" s="4550"/>
      <c r="J2081" s="9847"/>
      <c r="K2081" s="9847"/>
      <c r="L2081" s="7973"/>
      <c r="M2081" s="12206"/>
      <c r="N2081" s="4550"/>
      <c r="O2081" s="4983"/>
      <c r="P2081" s="4983"/>
      <c r="Q2081" s="9847"/>
      <c r="R2081" s="4550"/>
      <c r="S2081" s="4550"/>
      <c r="T2081" s="4550"/>
      <c r="U2081" s="4550"/>
      <c r="V2081" s="9847"/>
      <c r="W2081" s="4550"/>
      <c r="X2081" s="9847"/>
      <c r="Y2081" s="4550"/>
      <c r="Z2081" s="4550"/>
      <c r="AA2081" s="11707"/>
      <c r="AB2081" s="4550"/>
      <c r="AC2081" s="11492"/>
      <c r="AD2081" s="5050"/>
      <c r="AE2081" s="11492"/>
      <c r="AF2081" s="4550"/>
      <c r="AG2081" s="4550"/>
    </row>
    <row r="2082" spans="1:33" s="6147" customFormat="1" ht="27.95" customHeight="1">
      <c r="A2082" s="7973"/>
      <c r="B2082" s="11687"/>
      <c r="C2082" s="12340"/>
      <c r="D2082" s="12340"/>
      <c r="E2082" s="12340"/>
      <c r="F2082" s="11513"/>
      <c r="G2082" s="11687"/>
      <c r="H2082" s="12342"/>
      <c r="I2082" s="4550"/>
      <c r="J2082" s="11687"/>
      <c r="K2082" s="11687"/>
      <c r="L2082" s="4550"/>
      <c r="M2082" s="11687"/>
      <c r="N2082" s="4550"/>
      <c r="O2082" s="4983"/>
      <c r="P2082" s="4983"/>
      <c r="Q2082" s="11687"/>
      <c r="R2082" s="4550"/>
      <c r="S2082" s="4550"/>
      <c r="T2082" s="4550"/>
      <c r="U2082" s="4550"/>
      <c r="V2082" s="11687"/>
      <c r="W2082" s="4550"/>
      <c r="X2082" s="11687"/>
      <c r="Y2082" s="4550"/>
      <c r="Z2082" s="4550"/>
      <c r="AA2082" s="12334"/>
      <c r="AB2082" s="4550"/>
      <c r="AC2082" s="11578"/>
      <c r="AD2082" s="5050"/>
      <c r="AE2082" s="11578"/>
      <c r="AF2082" s="4550"/>
      <c r="AG2082" s="4550"/>
    </row>
    <row r="2083" spans="1:33" s="6147" customFormat="1" ht="27.95" customHeight="1">
      <c r="A2083" s="7973"/>
      <c r="B2083" s="11647"/>
      <c r="C2083" s="11487"/>
      <c r="D2083" s="11487"/>
      <c r="E2083" s="11487"/>
      <c r="F2083" s="11514"/>
      <c r="G2083" s="11647"/>
      <c r="H2083" s="12343"/>
      <c r="I2083" s="4550"/>
      <c r="J2083" s="11647"/>
      <c r="K2083" s="11647"/>
      <c r="L2083" s="4550"/>
      <c r="M2083" s="11647"/>
      <c r="N2083" s="4550"/>
      <c r="O2083" s="4983"/>
      <c r="P2083" s="4983"/>
      <c r="Q2083" s="11647"/>
      <c r="R2083" s="4550"/>
      <c r="S2083" s="4550"/>
      <c r="T2083" s="4550"/>
      <c r="U2083" s="4550"/>
      <c r="V2083" s="11647"/>
      <c r="W2083" s="4550"/>
      <c r="X2083" s="11647"/>
      <c r="Y2083" s="4550"/>
      <c r="Z2083" s="4550"/>
      <c r="AA2083" s="11708"/>
      <c r="AB2083" s="4550"/>
      <c r="AC2083" s="11493"/>
      <c r="AD2083" s="5050"/>
      <c r="AE2083" s="11493"/>
      <c r="AF2083" s="4550"/>
      <c r="AG2083" s="4550"/>
    </row>
    <row r="2084" spans="1:33" s="6147" customFormat="1" ht="27.95" customHeight="1">
      <c r="A2084" s="7973"/>
      <c r="B2084" s="4550"/>
      <c r="C2084" s="4981"/>
      <c r="D2084" s="4981"/>
      <c r="E2084" s="4981"/>
      <c r="F2084" s="6572"/>
      <c r="G2084" s="4550"/>
      <c r="H2084" s="8003"/>
      <c r="I2084" s="4550"/>
      <c r="J2084" s="4550"/>
      <c r="K2084" s="4550"/>
      <c r="L2084" s="4550"/>
      <c r="M2084" s="7031"/>
      <c r="N2084" s="4550"/>
      <c r="O2084" s="4983"/>
      <c r="P2084" s="4983"/>
      <c r="Q2084" s="4550"/>
      <c r="R2084" s="4550"/>
      <c r="S2084" s="4550"/>
      <c r="T2084" s="4550"/>
      <c r="U2084" s="4550"/>
      <c r="V2084" s="4550"/>
      <c r="W2084" s="4550"/>
      <c r="X2084" s="4550"/>
      <c r="Y2084" s="4550"/>
      <c r="Z2084" s="4550"/>
      <c r="AA2084" s="4893"/>
      <c r="AB2084" s="4550"/>
      <c r="AC2084" s="5050"/>
      <c r="AD2084" s="5050"/>
      <c r="AE2084" s="5050"/>
      <c r="AF2084" s="4550"/>
      <c r="AG2084" s="4550"/>
    </row>
    <row r="2085" spans="1:33" s="6147" customFormat="1" ht="27.95" customHeight="1">
      <c r="A2085" s="7973"/>
      <c r="B2085" s="4550"/>
      <c r="C2085" s="4981"/>
      <c r="D2085" s="4981"/>
      <c r="E2085" s="4981"/>
      <c r="F2085" s="6572"/>
      <c r="G2085" s="4550"/>
      <c r="H2085" s="8008"/>
      <c r="I2085" s="4550"/>
      <c r="J2085" s="4550"/>
      <c r="K2085" s="4550"/>
      <c r="L2085" s="4550"/>
      <c r="M2085" s="4550"/>
      <c r="N2085" s="4550"/>
      <c r="O2085" s="4983"/>
      <c r="P2085" s="4983"/>
      <c r="Q2085" s="4550"/>
      <c r="R2085" s="4550"/>
      <c r="S2085" s="4550"/>
      <c r="T2085" s="4550"/>
      <c r="U2085" s="4550"/>
      <c r="V2085" s="4550"/>
      <c r="W2085" s="4550"/>
      <c r="X2085" s="4550"/>
      <c r="Y2085" s="4550"/>
      <c r="Z2085" s="4550"/>
      <c r="AA2085" s="4893"/>
      <c r="AB2085" s="4550"/>
      <c r="AC2085" s="5050"/>
      <c r="AD2085" s="5050"/>
      <c r="AE2085" s="5050"/>
      <c r="AF2085" s="4550"/>
      <c r="AG2085" s="4550"/>
    </row>
    <row r="2086" spans="1:33" s="6147" customFormat="1" ht="27.95" customHeight="1">
      <c r="A2086" s="7973"/>
      <c r="B2086" s="4550"/>
      <c r="C2086" s="4981"/>
      <c r="D2086" s="4981"/>
      <c r="E2086" s="4981"/>
      <c r="F2086" s="6572"/>
      <c r="G2086" s="4550"/>
      <c r="H2086" s="8003"/>
      <c r="I2086" s="4550"/>
      <c r="J2086" s="4550"/>
      <c r="K2086" s="4550"/>
      <c r="L2086" s="4550"/>
      <c r="M2086" s="4550"/>
      <c r="N2086" s="4550"/>
      <c r="O2086" s="4983"/>
      <c r="P2086" s="4983"/>
      <c r="Q2086" s="4550"/>
      <c r="R2086" s="4550"/>
      <c r="S2086" s="4550"/>
      <c r="T2086" s="4550"/>
      <c r="U2086" s="4550"/>
      <c r="V2086" s="4550"/>
      <c r="W2086" s="4550"/>
      <c r="X2086" s="4550"/>
      <c r="Y2086" s="4550"/>
      <c r="Z2086" s="4550"/>
      <c r="AA2086" s="4893"/>
      <c r="AB2086" s="4550"/>
      <c r="AC2086" s="5050"/>
      <c r="AD2086" s="5050"/>
      <c r="AE2086" s="5050"/>
      <c r="AF2086" s="4550"/>
      <c r="AG2086" s="4550"/>
    </row>
    <row r="2087" spans="1:33" s="6147" customFormat="1" ht="27.95" customHeight="1">
      <c r="A2087" s="7973"/>
      <c r="B2087" s="4550"/>
      <c r="C2087" s="4981"/>
      <c r="D2087" s="4981"/>
      <c r="E2087" s="4981"/>
      <c r="F2087" s="6572"/>
      <c r="G2087" s="4550"/>
      <c r="H2087" s="8008"/>
      <c r="I2087" s="4550"/>
      <c r="J2087" s="4550"/>
      <c r="K2087" s="4550"/>
      <c r="L2087" s="4550"/>
      <c r="M2087" s="4550"/>
      <c r="N2087" s="4550"/>
      <c r="O2087" s="4983"/>
      <c r="P2087" s="4983"/>
      <c r="Q2087" s="4550"/>
      <c r="R2087" s="4550"/>
      <c r="S2087" s="4550"/>
      <c r="T2087" s="4550"/>
      <c r="U2087" s="4550"/>
      <c r="V2087" s="4550"/>
      <c r="W2087" s="4550"/>
      <c r="X2087" s="4550"/>
      <c r="Y2087" s="4550"/>
      <c r="Z2087" s="4550"/>
      <c r="AA2087" s="4893"/>
      <c r="AB2087" s="4550"/>
      <c r="AC2087" s="5050"/>
      <c r="AD2087" s="5050"/>
      <c r="AE2087" s="5050"/>
      <c r="AF2087" s="4550"/>
      <c r="AG2087" s="4550"/>
    </row>
    <row r="2088" spans="1:33" s="6147" customFormat="1" ht="27.95" customHeight="1">
      <c r="A2088" s="7239"/>
      <c r="B2088" s="4550"/>
      <c r="C2088" s="4981"/>
      <c r="D2088" s="4981"/>
      <c r="E2088" s="4981"/>
      <c r="F2088" s="6572"/>
      <c r="G2088" s="4550"/>
      <c r="H2088" s="8009"/>
      <c r="I2088" s="4550"/>
      <c r="J2088" s="4550"/>
      <c r="K2088" s="4550"/>
      <c r="L2088" s="4550"/>
      <c r="M2088" s="4550"/>
      <c r="N2088" s="4550"/>
      <c r="O2088" s="4983"/>
      <c r="P2088" s="4983"/>
      <c r="Q2088" s="4550"/>
      <c r="R2088" s="4550"/>
      <c r="S2088" s="4550"/>
      <c r="T2088" s="4550"/>
      <c r="U2088" s="4550"/>
      <c r="V2088" s="4550"/>
      <c r="W2088" s="4550"/>
      <c r="X2088" s="4550"/>
      <c r="Y2088" s="4550"/>
      <c r="Z2088" s="4550"/>
      <c r="AA2088" s="4893"/>
      <c r="AB2088" s="4550"/>
      <c r="AC2088" s="5050"/>
      <c r="AD2088" s="5050"/>
      <c r="AE2088" s="5050"/>
      <c r="AF2088" s="4550"/>
      <c r="AG2088" s="4550"/>
    </row>
    <row r="2089" spans="1:33" s="6147" customFormat="1" ht="27.95" customHeight="1">
      <c r="A2089" s="7239"/>
      <c r="B2089" s="4550"/>
      <c r="C2089" s="4981"/>
      <c r="D2089" s="4981"/>
      <c r="E2089" s="4981"/>
      <c r="F2089" s="6572"/>
      <c r="G2089" s="4550"/>
      <c r="H2089" s="8009"/>
      <c r="I2089" s="4550"/>
      <c r="J2089" s="4550"/>
      <c r="K2089" s="4550"/>
      <c r="L2089" s="4550"/>
      <c r="M2089" s="4550"/>
      <c r="N2089" s="4550"/>
      <c r="O2089" s="4983"/>
      <c r="P2089" s="4983"/>
      <c r="Q2089" s="4550"/>
      <c r="R2089" s="4550"/>
      <c r="S2089" s="4550"/>
      <c r="T2089" s="4550"/>
      <c r="U2089" s="4550"/>
      <c r="V2089" s="4550"/>
      <c r="W2089" s="4550"/>
      <c r="X2089" s="4550"/>
      <c r="Y2089" s="4550"/>
      <c r="Z2089" s="4550"/>
      <c r="AA2089" s="4893"/>
      <c r="AB2089" s="4550"/>
      <c r="AC2089" s="5050"/>
      <c r="AD2089" s="5050"/>
      <c r="AE2089" s="5050"/>
      <c r="AF2089" s="4550"/>
      <c r="AG2089" s="4550"/>
    </row>
    <row r="2090" spans="1:33" s="6147" customFormat="1" ht="27.95" customHeight="1">
      <c r="A2090" s="7239"/>
      <c r="B2090" s="4550"/>
      <c r="C2090" s="4981"/>
      <c r="D2090" s="4981"/>
      <c r="E2090" s="4981"/>
      <c r="F2090" s="6572"/>
      <c r="G2090" s="4550"/>
      <c r="H2090" s="8009"/>
      <c r="I2090" s="4550"/>
      <c r="J2090" s="7239"/>
      <c r="K2090" s="7239"/>
      <c r="L2090" s="7239"/>
      <c r="M2090" s="7031"/>
      <c r="N2090" s="4550"/>
      <c r="O2090" s="4983"/>
      <c r="P2090" s="4983"/>
      <c r="Q2090" s="7239"/>
      <c r="R2090" s="4550"/>
      <c r="S2090" s="4550"/>
      <c r="T2090" s="4550"/>
      <c r="U2090" s="4550"/>
      <c r="V2090" s="4550"/>
      <c r="W2090" s="4550"/>
      <c r="X2090" s="4550"/>
      <c r="Y2090" s="4550"/>
      <c r="Z2090" s="4550"/>
      <c r="AA2090" s="4893"/>
      <c r="AB2090" s="4550"/>
      <c r="AC2090" s="5050"/>
      <c r="AD2090" s="5050"/>
      <c r="AE2090" s="5050"/>
      <c r="AF2090" s="4550"/>
      <c r="AG2090" s="4550"/>
    </row>
    <row r="2091" spans="1:33" s="6147" customFormat="1" ht="27.95" customHeight="1">
      <c r="A2091" s="7239"/>
      <c r="B2091" s="7239"/>
      <c r="C2091" s="4981"/>
      <c r="D2091" s="4981"/>
      <c r="E2091" s="4981"/>
      <c r="F2091" s="6572"/>
      <c r="G2091" s="4550"/>
      <c r="H2091" s="8009"/>
      <c r="I2091" s="4550"/>
      <c r="J2091" s="7239"/>
      <c r="K2091" s="7239"/>
      <c r="L2091" s="7235"/>
      <c r="M2091" s="7031"/>
      <c r="N2091" s="4550"/>
      <c r="O2091" s="4983"/>
      <c r="P2091" s="4983"/>
      <c r="Q2091" s="7239"/>
      <c r="R2091" s="4550"/>
      <c r="S2091" s="4550"/>
      <c r="T2091" s="4550"/>
      <c r="U2091" s="4550"/>
      <c r="V2091" s="4550"/>
      <c r="W2091" s="4550"/>
      <c r="X2091" s="4550"/>
      <c r="Y2091" s="4550"/>
      <c r="Z2091" s="4550"/>
      <c r="AA2091" s="4893"/>
      <c r="AB2091" s="4550"/>
      <c r="AC2091" s="5050"/>
      <c r="AD2091" s="5050"/>
      <c r="AE2091" s="5050"/>
      <c r="AF2091" s="4550"/>
      <c r="AG2091" s="4550"/>
    </row>
    <row r="2092" spans="1:33" s="6147" customFormat="1" ht="27.95" customHeight="1">
      <c r="A2092" s="7235"/>
      <c r="B2092" s="4550"/>
      <c r="C2092" s="4981"/>
      <c r="D2092" s="4981"/>
      <c r="E2092" s="4981"/>
      <c r="F2092" s="6572"/>
      <c r="G2092" s="4550"/>
      <c r="H2092" s="8010"/>
      <c r="I2092" s="4550"/>
      <c r="J2092" s="4550"/>
      <c r="K2092" s="4550"/>
      <c r="L2092" s="7235"/>
      <c r="M2092" s="7031"/>
      <c r="N2092" s="4550"/>
      <c r="O2092" s="4983"/>
      <c r="P2092" s="4983"/>
      <c r="Q2092" s="4550"/>
      <c r="R2092" s="4550"/>
      <c r="S2092" s="4550"/>
      <c r="T2092" s="4550"/>
      <c r="U2092" s="4550"/>
      <c r="V2092" s="4550"/>
      <c r="W2092" s="4550"/>
      <c r="X2092" s="4550"/>
      <c r="Y2092" s="4550"/>
      <c r="Z2092" s="4550"/>
      <c r="AA2092" s="4893"/>
      <c r="AB2092" s="4550"/>
      <c r="AC2092" s="5050"/>
      <c r="AD2092" s="5050"/>
      <c r="AE2092" s="5050"/>
      <c r="AF2092" s="4550"/>
      <c r="AG2092" s="4550"/>
    </row>
    <row r="2093" spans="1:33" s="6147" customFormat="1" ht="27.95" customHeight="1">
      <c r="A2093" s="7235"/>
      <c r="B2093" s="9847"/>
      <c r="C2093" s="11486"/>
      <c r="D2093" s="11486"/>
      <c r="E2093" s="11486"/>
      <c r="F2093" s="11512"/>
      <c r="G2093" s="9847"/>
      <c r="H2093" s="12337"/>
      <c r="I2093" s="4550"/>
      <c r="J2093" s="9847"/>
      <c r="K2093" s="9847"/>
      <c r="L2093" s="4550"/>
      <c r="M2093" s="12206"/>
      <c r="N2093" s="4550"/>
      <c r="O2093" s="4983"/>
      <c r="P2093" s="4983"/>
      <c r="Q2093" s="9847"/>
      <c r="R2093" s="4550"/>
      <c r="S2093" s="4550"/>
      <c r="T2093" s="4550"/>
      <c r="U2093" s="4550"/>
      <c r="V2093" s="4550"/>
      <c r="W2093" s="4550"/>
      <c r="X2093" s="4550"/>
      <c r="Y2093" s="4550"/>
      <c r="Z2093" s="4550"/>
      <c r="AA2093" s="11707"/>
      <c r="AB2093" s="4550"/>
      <c r="AC2093" s="11492"/>
      <c r="AD2093" s="5050"/>
      <c r="AE2093" s="11492"/>
      <c r="AF2093" s="4550"/>
      <c r="AG2093" s="4550"/>
    </row>
    <row r="2094" spans="1:33" s="6147" customFormat="1" ht="27.95" customHeight="1">
      <c r="A2094" s="7235"/>
      <c r="B2094" s="11687"/>
      <c r="C2094" s="12340"/>
      <c r="D2094" s="12340"/>
      <c r="E2094" s="12340"/>
      <c r="F2094" s="11513"/>
      <c r="G2094" s="11687"/>
      <c r="H2094" s="12338"/>
      <c r="I2094" s="4550"/>
      <c r="J2094" s="11687"/>
      <c r="K2094" s="11687"/>
      <c r="L2094" s="4550"/>
      <c r="M2094" s="11687"/>
      <c r="N2094" s="4550"/>
      <c r="O2094" s="4983"/>
      <c r="P2094" s="4983"/>
      <c r="Q2094" s="11687"/>
      <c r="R2094" s="4550"/>
      <c r="S2094" s="4550"/>
      <c r="T2094" s="4550"/>
      <c r="U2094" s="4550"/>
      <c r="V2094" s="4550"/>
      <c r="W2094" s="4550"/>
      <c r="X2094" s="4550"/>
      <c r="Y2094" s="4550"/>
      <c r="Z2094" s="4550"/>
      <c r="AA2094" s="12334"/>
      <c r="AB2094" s="4550"/>
      <c r="AC2094" s="11578"/>
      <c r="AD2094" s="5050"/>
      <c r="AE2094" s="11578"/>
      <c r="AF2094" s="4550"/>
      <c r="AG2094" s="4550"/>
    </row>
    <row r="2095" spans="1:33" s="6147" customFormat="1" ht="27.95" customHeight="1">
      <c r="A2095" s="7235"/>
      <c r="B2095" s="11687"/>
      <c r="C2095" s="12340"/>
      <c r="D2095" s="12340"/>
      <c r="E2095" s="12340"/>
      <c r="F2095" s="11513"/>
      <c r="G2095" s="11687"/>
      <c r="H2095" s="12338"/>
      <c r="I2095" s="4550"/>
      <c r="J2095" s="11687"/>
      <c r="K2095" s="11687"/>
      <c r="L2095" s="4550"/>
      <c r="M2095" s="11687"/>
      <c r="N2095" s="4550"/>
      <c r="O2095" s="4983"/>
      <c r="P2095" s="4983"/>
      <c r="Q2095" s="11687"/>
      <c r="R2095" s="4550"/>
      <c r="S2095" s="4550"/>
      <c r="T2095" s="4550"/>
      <c r="U2095" s="4550"/>
      <c r="V2095" s="4550"/>
      <c r="W2095" s="4550"/>
      <c r="X2095" s="4550"/>
      <c r="Y2095" s="4550"/>
      <c r="Z2095" s="4550"/>
      <c r="AA2095" s="12334"/>
      <c r="AB2095" s="4550"/>
      <c r="AC2095" s="11578"/>
      <c r="AD2095" s="5050"/>
      <c r="AE2095" s="11578"/>
      <c r="AF2095" s="4550"/>
      <c r="AG2095" s="4550"/>
    </row>
    <row r="2096" spans="1:33" s="6147" customFormat="1" ht="27.95" customHeight="1">
      <c r="A2096" s="7235"/>
      <c r="B2096" s="11647"/>
      <c r="C2096" s="11487"/>
      <c r="D2096" s="11487"/>
      <c r="E2096" s="11487"/>
      <c r="F2096" s="11514"/>
      <c r="G2096" s="11647"/>
      <c r="H2096" s="12339"/>
      <c r="I2096" s="4550"/>
      <c r="J2096" s="11647"/>
      <c r="K2096" s="11647"/>
      <c r="L2096" s="4550"/>
      <c r="M2096" s="11647"/>
      <c r="N2096" s="4550"/>
      <c r="O2096" s="4983"/>
      <c r="P2096" s="4983"/>
      <c r="Q2096" s="11647"/>
      <c r="R2096" s="4550"/>
      <c r="S2096" s="4550"/>
      <c r="T2096" s="4550"/>
      <c r="U2096" s="4550"/>
      <c r="V2096" s="4550"/>
      <c r="W2096" s="4550"/>
      <c r="X2096" s="4550"/>
      <c r="Y2096" s="4550"/>
      <c r="Z2096" s="4550"/>
      <c r="AA2096" s="11708"/>
      <c r="AB2096" s="4550"/>
      <c r="AC2096" s="11493"/>
      <c r="AD2096" s="5050"/>
      <c r="AE2096" s="11493"/>
      <c r="AF2096" s="4550"/>
      <c r="AG2096" s="4550"/>
    </row>
    <row r="2097" spans="1:33" s="6147" customFormat="1" ht="27.95" customHeight="1">
      <c r="A2097" s="7235"/>
      <c r="B2097" s="4550"/>
      <c r="C2097" s="4981"/>
      <c r="D2097" s="4981"/>
      <c r="E2097" s="4981"/>
      <c r="F2097" s="6572"/>
      <c r="G2097" s="4550"/>
      <c r="H2097" s="8008"/>
      <c r="I2097" s="4550"/>
      <c r="J2097" s="4550"/>
      <c r="K2097" s="4550"/>
      <c r="L2097" s="4550"/>
      <c r="M2097" s="7031"/>
      <c r="N2097" s="4550"/>
      <c r="O2097" s="4983"/>
      <c r="P2097" s="4983"/>
      <c r="Q2097" s="4550"/>
      <c r="R2097" s="4550"/>
      <c r="S2097" s="4550"/>
      <c r="T2097" s="4550"/>
      <c r="U2097" s="4550"/>
      <c r="V2097" s="4550"/>
      <c r="W2097" s="4550"/>
      <c r="X2097" s="4550"/>
      <c r="Y2097" s="4550"/>
      <c r="Z2097" s="4550"/>
      <c r="AA2097" s="4893"/>
      <c r="AB2097" s="4550"/>
      <c r="AC2097" s="5050"/>
      <c r="AD2097" s="5050"/>
      <c r="AE2097" s="5050"/>
      <c r="AF2097" s="4550"/>
      <c r="AG2097" s="4550"/>
    </row>
    <row r="2098" spans="1:33" s="6147" customFormat="1" ht="27.95" customHeight="1">
      <c r="A2098" s="7235"/>
      <c r="B2098" s="4550"/>
      <c r="C2098" s="4981"/>
      <c r="D2098" s="4981"/>
      <c r="E2098" s="4981"/>
      <c r="F2098" s="6572"/>
      <c r="G2098" s="4550"/>
      <c r="H2098" s="8010"/>
      <c r="I2098" s="4550"/>
      <c r="J2098" s="4550"/>
      <c r="K2098" s="4550"/>
      <c r="L2098" s="4550"/>
      <c r="M2098" s="4550"/>
      <c r="N2098" s="4550"/>
      <c r="O2098" s="4983"/>
      <c r="P2098" s="4983"/>
      <c r="Q2098" s="4550"/>
      <c r="R2098" s="4550"/>
      <c r="S2098" s="4550"/>
      <c r="T2098" s="4550"/>
      <c r="U2098" s="4550"/>
      <c r="V2098" s="4550"/>
      <c r="W2098" s="4550"/>
      <c r="X2098" s="4550"/>
      <c r="Y2098" s="4550"/>
      <c r="Z2098" s="4550"/>
      <c r="AA2098" s="4893"/>
      <c r="AB2098" s="4550"/>
      <c r="AC2098" s="5050"/>
      <c r="AD2098" s="5050"/>
      <c r="AE2098" s="5050"/>
      <c r="AF2098" s="4550"/>
      <c r="AG2098" s="4550"/>
    </row>
    <row r="2099" spans="1:33" s="6147" customFormat="1" ht="27.95" customHeight="1">
      <c r="A2099" s="7235"/>
      <c r="B2099" s="4550"/>
      <c r="C2099" s="4981"/>
      <c r="D2099" s="4981"/>
      <c r="E2099" s="4981"/>
      <c r="F2099" s="6572"/>
      <c r="G2099" s="4550"/>
      <c r="H2099" s="8010"/>
      <c r="I2099" s="4550"/>
      <c r="J2099" s="4550"/>
      <c r="K2099" s="4550"/>
      <c r="L2099" s="4550"/>
      <c r="M2099" s="7031"/>
      <c r="N2099" s="4550"/>
      <c r="O2099" s="4983"/>
      <c r="P2099" s="4983"/>
      <c r="Q2099" s="4550"/>
      <c r="R2099" s="4550"/>
      <c r="S2099" s="4550"/>
      <c r="T2099" s="4550"/>
      <c r="U2099" s="4550"/>
      <c r="V2099" s="7028"/>
      <c r="W2099" s="4550"/>
      <c r="X2099" s="7028"/>
      <c r="Y2099" s="4550"/>
      <c r="Z2099" s="4550"/>
      <c r="AA2099" s="4893"/>
      <c r="AB2099" s="4550"/>
      <c r="AC2099" s="5050"/>
      <c r="AD2099" s="5050"/>
      <c r="AE2099" s="5050"/>
      <c r="AF2099" s="4550"/>
      <c r="AG2099" s="4550"/>
    </row>
    <row r="2100" spans="1:33" s="6147" customFormat="1" ht="27.95" customHeight="1">
      <c r="A2100" s="7235"/>
      <c r="B2100" s="4550"/>
      <c r="C2100" s="4981"/>
      <c r="D2100" s="4981"/>
      <c r="E2100" s="4981"/>
      <c r="F2100" s="6572"/>
      <c r="G2100" s="4550"/>
      <c r="H2100" s="8010"/>
      <c r="I2100" s="4550"/>
      <c r="J2100" s="4550"/>
      <c r="K2100" s="4550"/>
      <c r="L2100" s="4550"/>
      <c r="M2100" s="7031"/>
      <c r="N2100" s="4550"/>
      <c r="O2100" s="4983"/>
      <c r="P2100" s="4983"/>
      <c r="Q2100" s="4550"/>
      <c r="R2100" s="4550"/>
      <c r="S2100" s="4550"/>
      <c r="T2100" s="4550"/>
      <c r="U2100" s="4550"/>
      <c r="V2100" s="4550"/>
      <c r="W2100" s="4550"/>
      <c r="X2100" s="4550"/>
      <c r="Y2100" s="4550"/>
      <c r="Z2100" s="4550"/>
      <c r="AA2100" s="4893"/>
      <c r="AB2100" s="4550"/>
      <c r="AC2100" s="5050"/>
      <c r="AD2100" s="5050"/>
      <c r="AE2100" s="5050"/>
      <c r="AF2100" s="4550"/>
      <c r="AG2100" s="4550"/>
    </row>
    <row r="2101" spans="1:33" s="6147" customFormat="1" ht="27.95" customHeight="1">
      <c r="A2101" s="7235"/>
      <c r="B2101" s="4550"/>
      <c r="C2101" s="4981"/>
      <c r="D2101" s="4981"/>
      <c r="E2101" s="4981"/>
      <c r="F2101" s="6572"/>
      <c r="G2101" s="4550"/>
      <c r="H2101" s="8010"/>
      <c r="I2101" s="4550"/>
      <c r="J2101" s="4550"/>
      <c r="K2101" s="4550"/>
      <c r="L2101" s="4550"/>
      <c r="M2101" s="7031"/>
      <c r="N2101" s="4550"/>
      <c r="O2101" s="4983"/>
      <c r="P2101" s="4983"/>
      <c r="Q2101" s="4550"/>
      <c r="R2101" s="4550"/>
      <c r="S2101" s="4550"/>
      <c r="T2101" s="4550"/>
      <c r="U2101" s="4550"/>
      <c r="V2101" s="4550"/>
      <c r="W2101" s="4550"/>
      <c r="X2101" s="4550"/>
      <c r="Y2101" s="4550"/>
      <c r="Z2101" s="4550"/>
      <c r="AA2101" s="4893"/>
      <c r="AB2101" s="4550"/>
      <c r="AC2101" s="5050"/>
      <c r="AD2101" s="5050"/>
      <c r="AE2101" s="5050"/>
      <c r="AF2101" s="4550"/>
      <c r="AG2101" s="4550"/>
    </row>
    <row r="2102" spans="1:33" s="6147" customFormat="1" ht="27.95" customHeight="1">
      <c r="A2102" s="7235"/>
      <c r="B2102" s="4550"/>
      <c r="C2102" s="4981"/>
      <c r="D2102" s="4981"/>
      <c r="E2102" s="4981"/>
      <c r="F2102" s="6572"/>
      <c r="G2102" s="4550"/>
      <c r="H2102" s="8010"/>
      <c r="I2102" s="4550"/>
      <c r="J2102" s="4550"/>
      <c r="K2102" s="4550"/>
      <c r="L2102" s="4550"/>
      <c r="M2102" s="7031"/>
      <c r="N2102" s="4550"/>
      <c r="O2102" s="4983"/>
      <c r="P2102" s="4983"/>
      <c r="Q2102" s="4550"/>
      <c r="R2102" s="4550"/>
      <c r="S2102" s="4550"/>
      <c r="T2102" s="4550"/>
      <c r="U2102" s="4550"/>
      <c r="V2102" s="4550"/>
      <c r="W2102" s="4550"/>
      <c r="X2102" s="4550"/>
      <c r="Y2102" s="4550"/>
      <c r="Z2102" s="4550"/>
      <c r="AA2102" s="4893"/>
      <c r="AB2102" s="4550"/>
      <c r="AC2102" s="5050"/>
      <c r="AD2102" s="5050"/>
      <c r="AE2102" s="5050"/>
      <c r="AF2102" s="4550"/>
      <c r="AG2102" s="4550"/>
    </row>
    <row r="2103" spans="1:33" s="6147" customFormat="1" ht="27.95" customHeight="1">
      <c r="A2103" s="7288"/>
      <c r="B2103" s="4550"/>
      <c r="C2103" s="4981"/>
      <c r="D2103" s="4981"/>
      <c r="E2103" s="4981"/>
      <c r="F2103" s="6572"/>
      <c r="G2103" s="4550"/>
      <c r="H2103" s="8011"/>
      <c r="I2103" s="4550"/>
      <c r="J2103" s="4550"/>
      <c r="K2103" s="4550"/>
      <c r="L2103" s="4550"/>
      <c r="M2103" s="7031"/>
      <c r="N2103" s="4550"/>
      <c r="O2103" s="4983"/>
      <c r="P2103" s="4983"/>
      <c r="Q2103" s="4550"/>
      <c r="R2103" s="4550"/>
      <c r="S2103" s="4550"/>
      <c r="T2103" s="4550"/>
      <c r="U2103" s="4550"/>
      <c r="V2103" s="4550"/>
      <c r="W2103" s="4550"/>
      <c r="X2103" s="4550"/>
      <c r="Y2103" s="4550"/>
      <c r="Z2103" s="4550"/>
      <c r="AA2103" s="4893"/>
      <c r="AB2103" s="4550"/>
      <c r="AC2103" s="5050"/>
      <c r="AD2103" s="5050"/>
      <c r="AE2103" s="5050"/>
      <c r="AF2103" s="4550"/>
      <c r="AG2103" s="4550"/>
    </row>
    <row r="2104" spans="1:33" s="6147" customFormat="1" ht="27.95" customHeight="1">
      <c r="A2104" s="7288"/>
      <c r="B2104" s="4550"/>
      <c r="C2104" s="4981"/>
      <c r="D2104" s="4981"/>
      <c r="E2104" s="4981"/>
      <c r="F2104" s="6572"/>
      <c r="G2104" s="4550"/>
      <c r="H2104" s="8011"/>
      <c r="I2104" s="4550"/>
      <c r="J2104" s="4550"/>
      <c r="K2104" s="4550"/>
      <c r="L2104" s="4550"/>
      <c r="M2104" s="7031"/>
      <c r="N2104" s="4550"/>
      <c r="O2104" s="4983"/>
      <c r="P2104" s="4983"/>
      <c r="Q2104" s="4550"/>
      <c r="R2104" s="4550"/>
      <c r="S2104" s="4550"/>
      <c r="T2104" s="4550"/>
      <c r="U2104" s="4550"/>
      <c r="V2104" s="4550"/>
      <c r="W2104" s="4550"/>
      <c r="X2104" s="4550"/>
      <c r="Y2104" s="4550"/>
      <c r="Z2104" s="4550"/>
      <c r="AA2104" s="4893"/>
      <c r="AB2104" s="4550"/>
      <c r="AC2104" s="5050"/>
      <c r="AD2104" s="5050"/>
      <c r="AE2104" s="5050"/>
      <c r="AF2104" s="4550"/>
      <c r="AG2104" s="4550"/>
    </row>
    <row r="2105" spans="1:33" s="6147" customFormat="1" ht="27.95" customHeight="1">
      <c r="A2105" s="7288"/>
      <c r="B2105" s="4550"/>
      <c r="C2105" s="4981"/>
      <c r="D2105" s="4981"/>
      <c r="E2105" s="4981"/>
      <c r="F2105" s="6572"/>
      <c r="G2105" s="4550"/>
      <c r="H2105" s="8011"/>
      <c r="I2105" s="4550"/>
      <c r="J2105" s="4550"/>
      <c r="K2105" s="4550"/>
      <c r="L2105" s="4550"/>
      <c r="M2105" s="7031"/>
      <c r="N2105" s="4550"/>
      <c r="O2105" s="4983"/>
      <c r="P2105" s="4983"/>
      <c r="Q2105" s="4550"/>
      <c r="R2105" s="4550"/>
      <c r="S2105" s="4550"/>
      <c r="T2105" s="4550"/>
      <c r="U2105" s="4550"/>
      <c r="V2105" s="4550"/>
      <c r="W2105" s="4550"/>
      <c r="X2105" s="4550"/>
      <c r="Y2105" s="4550"/>
      <c r="Z2105" s="4550"/>
      <c r="AA2105" s="4893"/>
      <c r="AB2105" s="4550"/>
      <c r="AC2105" s="5050"/>
      <c r="AD2105" s="5050"/>
      <c r="AE2105" s="5050"/>
      <c r="AF2105" s="4550"/>
      <c r="AG2105" s="4550"/>
    </row>
    <row r="2106" spans="1:33" s="6147" customFormat="1" ht="27.95" customHeight="1">
      <c r="A2106" s="7288"/>
      <c r="B2106" s="4550"/>
      <c r="C2106" s="4981"/>
      <c r="D2106" s="4981"/>
      <c r="E2106" s="4981"/>
      <c r="F2106" s="6572"/>
      <c r="G2106" s="4550"/>
      <c r="H2106" s="8011"/>
      <c r="I2106" s="4550"/>
      <c r="J2106" s="4550"/>
      <c r="K2106" s="4550"/>
      <c r="L2106" s="4550"/>
      <c r="M2106" s="7031"/>
      <c r="N2106" s="4550"/>
      <c r="O2106" s="4983"/>
      <c r="P2106" s="4983"/>
      <c r="Q2106" s="4550"/>
      <c r="R2106" s="4550"/>
      <c r="S2106" s="4550"/>
      <c r="T2106" s="4550"/>
      <c r="U2106" s="4550"/>
      <c r="V2106" s="4550"/>
      <c r="W2106" s="4550"/>
      <c r="X2106" s="4550"/>
      <c r="Y2106" s="4550"/>
      <c r="Z2106" s="4550"/>
      <c r="AA2106" s="4893"/>
      <c r="AB2106" s="4550"/>
      <c r="AC2106" s="5050"/>
      <c r="AD2106" s="5050"/>
      <c r="AE2106" s="5050"/>
      <c r="AF2106" s="4550"/>
      <c r="AG2106" s="4550"/>
    </row>
    <row r="2107" spans="1:33" s="6147" customFormat="1" ht="27.95" customHeight="1">
      <c r="A2107" s="7288"/>
      <c r="B2107" s="4550"/>
      <c r="C2107" s="4981"/>
      <c r="D2107" s="4981"/>
      <c r="E2107" s="4981"/>
      <c r="F2107" s="6572"/>
      <c r="G2107" s="4550"/>
      <c r="H2107" s="8011"/>
      <c r="I2107" s="4550"/>
      <c r="J2107" s="4550"/>
      <c r="K2107" s="4550"/>
      <c r="L2107" s="4550"/>
      <c r="M2107" s="7031"/>
      <c r="N2107" s="4550"/>
      <c r="O2107" s="4983"/>
      <c r="P2107" s="4983"/>
      <c r="Q2107" s="4550"/>
      <c r="R2107" s="4550"/>
      <c r="S2107" s="4550"/>
      <c r="T2107" s="4550"/>
      <c r="U2107" s="4550"/>
      <c r="V2107" s="4550"/>
      <c r="W2107" s="4550"/>
      <c r="X2107" s="4550"/>
      <c r="Y2107" s="4550"/>
      <c r="Z2107" s="4550"/>
      <c r="AA2107" s="4893"/>
      <c r="AB2107" s="4550"/>
      <c r="AC2107" s="5050"/>
      <c r="AD2107" s="5050"/>
      <c r="AE2107" s="5050"/>
      <c r="AF2107" s="4550"/>
      <c r="AG2107" s="4550"/>
    </row>
    <row r="2108" spans="1:33" s="6147" customFormat="1" ht="27.95" customHeight="1">
      <c r="A2108" s="8012"/>
      <c r="B2108" s="4550"/>
      <c r="C2108" s="4981"/>
      <c r="D2108" s="4981"/>
      <c r="E2108" s="4981"/>
      <c r="F2108" s="6572"/>
      <c r="G2108" s="4550"/>
      <c r="H2108" s="8011"/>
      <c r="I2108" s="4550"/>
      <c r="J2108" s="4550"/>
      <c r="K2108" s="4550"/>
      <c r="L2108" s="4550"/>
      <c r="M2108" s="7031"/>
      <c r="N2108" s="4550"/>
      <c r="O2108" s="4983"/>
      <c r="P2108" s="4983"/>
      <c r="Q2108" s="4550"/>
      <c r="R2108" s="4550"/>
      <c r="S2108" s="4550"/>
      <c r="T2108" s="4550"/>
      <c r="U2108" s="4550"/>
      <c r="V2108" s="4550"/>
      <c r="W2108" s="4550"/>
      <c r="X2108" s="4550"/>
      <c r="Y2108" s="4550"/>
      <c r="Z2108" s="4550"/>
      <c r="AA2108" s="4893"/>
      <c r="AB2108" s="4550"/>
      <c r="AC2108" s="5050"/>
      <c r="AD2108" s="5050"/>
      <c r="AE2108" s="5050"/>
      <c r="AF2108" s="4550"/>
      <c r="AG2108" s="4550"/>
    </row>
    <row r="2109" spans="1:33" s="6147" customFormat="1" ht="27.95" customHeight="1">
      <c r="A2109" s="8013"/>
      <c r="B2109" s="4550"/>
      <c r="C2109" s="4981"/>
      <c r="D2109" s="4981"/>
      <c r="E2109" s="4981"/>
      <c r="F2109" s="6572"/>
      <c r="G2109" s="4550"/>
      <c r="H2109" s="8008"/>
      <c r="I2109" s="4550"/>
      <c r="J2109" s="4550"/>
      <c r="K2109" s="4550"/>
      <c r="L2109" s="4550"/>
      <c r="M2109" s="7031"/>
      <c r="N2109" s="4550"/>
      <c r="O2109" s="4983"/>
      <c r="P2109" s="4983"/>
      <c r="Q2109" s="4550"/>
      <c r="R2109" s="4550"/>
      <c r="S2109" s="4550"/>
      <c r="T2109" s="4550"/>
      <c r="U2109" s="4550"/>
      <c r="V2109" s="4550"/>
      <c r="W2109" s="4550"/>
      <c r="X2109" s="4550"/>
      <c r="Y2109" s="4550"/>
      <c r="Z2109" s="4550"/>
      <c r="AA2109" s="4893"/>
      <c r="AB2109" s="4550"/>
      <c r="AC2109" s="5050"/>
      <c r="AD2109" s="5050"/>
      <c r="AE2109" s="5050"/>
      <c r="AF2109" s="4550"/>
      <c r="AG2109" s="4550"/>
    </row>
    <row r="2110" spans="1:33" s="6147" customFormat="1" ht="27.95" customHeight="1">
      <c r="A2110" s="7911"/>
      <c r="B2110" s="4550"/>
      <c r="C2110" s="4981"/>
      <c r="D2110" s="4981"/>
      <c r="E2110" s="4981"/>
      <c r="F2110" s="6572"/>
      <c r="G2110" s="4550"/>
      <c r="H2110" s="8011"/>
      <c r="I2110" s="4550"/>
      <c r="J2110" s="7911"/>
      <c r="K2110" s="4550"/>
      <c r="L2110" s="4550"/>
      <c r="M2110" s="7031"/>
      <c r="N2110" s="4550"/>
      <c r="O2110" s="4983"/>
      <c r="P2110" s="4983"/>
      <c r="Q2110" s="4550"/>
      <c r="R2110" s="4550"/>
      <c r="S2110" s="4550"/>
      <c r="T2110" s="4550"/>
      <c r="U2110" s="4550"/>
      <c r="V2110" s="7911"/>
      <c r="W2110" s="4550"/>
      <c r="X2110" s="7911"/>
      <c r="Y2110" s="4550"/>
      <c r="Z2110" s="4550"/>
      <c r="AA2110" s="4893"/>
      <c r="AB2110" s="4550"/>
      <c r="AC2110" s="5050"/>
      <c r="AD2110" s="5050"/>
      <c r="AE2110" s="5050"/>
      <c r="AF2110" s="4550"/>
      <c r="AG2110" s="4550"/>
    </row>
    <row r="2111" spans="1:33" s="6147" customFormat="1" ht="27.95" customHeight="1">
      <c r="A2111" s="7259"/>
      <c r="B2111" s="4550"/>
      <c r="C2111" s="4981"/>
      <c r="D2111" s="4981"/>
      <c r="E2111" s="4981"/>
      <c r="F2111" s="6572"/>
      <c r="G2111" s="4550"/>
      <c r="H2111" s="8014"/>
      <c r="I2111" s="4550"/>
      <c r="J2111" s="4550"/>
      <c r="K2111" s="4550"/>
      <c r="L2111" s="4550"/>
      <c r="M2111" s="7031"/>
      <c r="N2111" s="4550"/>
      <c r="O2111" s="4983"/>
      <c r="P2111" s="4983"/>
      <c r="Q2111" s="4550"/>
      <c r="R2111" s="4550"/>
      <c r="S2111" s="4550"/>
      <c r="T2111" s="4550"/>
      <c r="U2111" s="4550"/>
      <c r="V2111" s="8015"/>
      <c r="W2111" s="4550"/>
      <c r="X2111" s="8015"/>
      <c r="Y2111" s="4550"/>
      <c r="Z2111" s="4550"/>
      <c r="AA2111" s="4893"/>
      <c r="AB2111" s="4550"/>
      <c r="AC2111" s="5050"/>
      <c r="AD2111" s="5050"/>
      <c r="AE2111" s="5050"/>
      <c r="AF2111" s="4550"/>
      <c r="AG2111" s="4550"/>
    </row>
    <row r="2112" spans="1:33" s="6147" customFormat="1" ht="27.95" customHeight="1">
      <c r="A2112" s="7259"/>
      <c r="B2112" s="4550"/>
      <c r="C2112" s="4981"/>
      <c r="D2112" s="4981"/>
      <c r="E2112" s="4981"/>
      <c r="F2112" s="6572"/>
      <c r="G2112" s="4550"/>
      <c r="H2112" s="8014"/>
      <c r="I2112" s="4550"/>
      <c r="J2112" s="4550"/>
      <c r="K2112" s="4550"/>
      <c r="L2112" s="4550"/>
      <c r="M2112" s="7031"/>
      <c r="N2112" s="4550"/>
      <c r="O2112" s="4983"/>
      <c r="P2112" s="4983"/>
      <c r="Q2112" s="4550"/>
      <c r="R2112" s="4550"/>
      <c r="S2112" s="4550"/>
      <c r="T2112" s="4550"/>
      <c r="U2112" s="4550"/>
      <c r="V2112" s="4550"/>
      <c r="W2112" s="4550"/>
      <c r="X2112" s="4550"/>
      <c r="Y2112" s="4550"/>
      <c r="Z2112" s="4550"/>
      <c r="AA2112" s="4893"/>
      <c r="AB2112" s="4550"/>
      <c r="AC2112" s="5050"/>
      <c r="AD2112" s="5050"/>
      <c r="AE2112" s="5050"/>
      <c r="AF2112" s="4550"/>
      <c r="AG2112" s="4550"/>
    </row>
    <row r="2113" spans="1:33" s="6147" customFormat="1" ht="27.95" customHeight="1">
      <c r="A2113" s="7259"/>
      <c r="B2113" s="4550"/>
      <c r="C2113" s="4981"/>
      <c r="D2113" s="4981"/>
      <c r="E2113" s="4981"/>
      <c r="F2113" s="6572"/>
      <c r="G2113" s="4550"/>
      <c r="H2113" s="8014"/>
      <c r="I2113" s="4550"/>
      <c r="J2113" s="4550"/>
      <c r="K2113" s="4550"/>
      <c r="L2113" s="4550"/>
      <c r="M2113" s="7031"/>
      <c r="N2113" s="4550"/>
      <c r="O2113" s="4983"/>
      <c r="P2113" s="4983"/>
      <c r="Q2113" s="4550"/>
      <c r="R2113" s="4550"/>
      <c r="S2113" s="4550"/>
      <c r="T2113" s="4550"/>
      <c r="U2113" s="4550"/>
      <c r="V2113" s="7028"/>
      <c r="W2113" s="4550"/>
      <c r="X2113" s="7028"/>
      <c r="Y2113" s="4550"/>
      <c r="Z2113" s="4550"/>
      <c r="AA2113" s="4893"/>
      <c r="AB2113" s="4550"/>
      <c r="AC2113" s="5050"/>
      <c r="AD2113" s="5050"/>
      <c r="AE2113" s="5050"/>
      <c r="AF2113" s="4550"/>
      <c r="AG2113" s="4550"/>
    </row>
    <row r="2114" spans="1:33" s="6147" customFormat="1" ht="27.95" customHeight="1">
      <c r="A2114" s="7259"/>
      <c r="B2114" s="4550"/>
      <c r="C2114" s="4981"/>
      <c r="D2114" s="4981"/>
      <c r="E2114" s="4981"/>
      <c r="F2114" s="6572"/>
      <c r="G2114" s="4550"/>
      <c r="H2114" s="8014"/>
      <c r="I2114" s="4550"/>
      <c r="J2114" s="4550"/>
      <c r="K2114" s="4550"/>
      <c r="L2114" s="4550"/>
      <c r="M2114" s="7031"/>
      <c r="N2114" s="4550"/>
      <c r="O2114" s="4983"/>
      <c r="P2114" s="4983"/>
      <c r="Q2114" s="4550"/>
      <c r="R2114" s="4550"/>
      <c r="S2114" s="4550"/>
      <c r="T2114" s="4550"/>
      <c r="U2114" s="4550"/>
      <c r="V2114" s="4550"/>
      <c r="W2114" s="4550"/>
      <c r="X2114" s="4550"/>
      <c r="Y2114" s="4550"/>
      <c r="Z2114" s="4550"/>
      <c r="AA2114" s="4893"/>
      <c r="AB2114" s="4550"/>
      <c r="AC2114" s="5050"/>
      <c r="AD2114" s="5050"/>
      <c r="AE2114" s="5050"/>
      <c r="AF2114" s="4550"/>
      <c r="AG2114" s="4550"/>
    </row>
    <row r="2115" spans="1:33" s="6147" customFormat="1" ht="27.95" customHeight="1">
      <c r="A2115" s="7259"/>
      <c r="B2115" s="4550"/>
      <c r="C2115" s="4981"/>
      <c r="D2115" s="4981"/>
      <c r="E2115" s="4981"/>
      <c r="F2115" s="6572"/>
      <c r="G2115" s="4550"/>
      <c r="H2115" s="8011"/>
      <c r="I2115" s="4550"/>
      <c r="J2115" s="4550"/>
      <c r="K2115" s="4550"/>
      <c r="L2115" s="4550"/>
      <c r="M2115" s="7031"/>
      <c r="N2115" s="4550"/>
      <c r="O2115" s="4983"/>
      <c r="P2115" s="4983"/>
      <c r="Q2115" s="4550"/>
      <c r="R2115" s="4550"/>
      <c r="S2115" s="4550"/>
      <c r="T2115" s="4550"/>
      <c r="U2115" s="4550"/>
      <c r="V2115" s="4550"/>
      <c r="W2115" s="4550"/>
      <c r="X2115" s="4550"/>
      <c r="Y2115" s="4550"/>
      <c r="Z2115" s="4550"/>
      <c r="AA2115" s="4893"/>
      <c r="AB2115" s="4550"/>
      <c r="AC2115" s="5050"/>
      <c r="AD2115" s="5050"/>
      <c r="AE2115" s="5050"/>
      <c r="AF2115" s="4550"/>
      <c r="AG2115" s="4550"/>
    </row>
    <row r="2116" spans="1:33" s="6147" customFormat="1" ht="27.95" customHeight="1">
      <c r="A2116" s="7259"/>
      <c r="B2116" s="4550"/>
      <c r="C2116" s="4981"/>
      <c r="D2116" s="4981"/>
      <c r="E2116" s="4981"/>
      <c r="F2116" s="6572"/>
      <c r="G2116" s="4550"/>
      <c r="H2116" s="8014"/>
      <c r="I2116" s="4550"/>
      <c r="J2116" s="4550"/>
      <c r="K2116" s="4550"/>
      <c r="L2116" s="4550"/>
      <c r="M2116" s="7031"/>
      <c r="N2116" s="4550"/>
      <c r="O2116" s="4983"/>
      <c r="P2116" s="4983"/>
      <c r="Q2116" s="4550"/>
      <c r="R2116" s="4550"/>
      <c r="S2116" s="4550"/>
      <c r="T2116" s="4550"/>
      <c r="U2116" s="4550"/>
      <c r="V2116" s="7277"/>
      <c r="W2116" s="4550"/>
      <c r="X2116" s="7277"/>
      <c r="Y2116" s="4550"/>
      <c r="Z2116" s="4550"/>
      <c r="AA2116" s="4893"/>
      <c r="AB2116" s="4550"/>
      <c r="AC2116" s="5050"/>
      <c r="AD2116" s="5050"/>
      <c r="AE2116" s="5050"/>
      <c r="AF2116" s="4550"/>
      <c r="AG2116" s="4550"/>
    </row>
    <row r="2117" spans="1:33" s="6147" customFormat="1" ht="27.95" customHeight="1">
      <c r="A2117" s="7259"/>
      <c r="B2117" s="4550"/>
      <c r="C2117" s="4981"/>
      <c r="D2117" s="4981"/>
      <c r="E2117" s="4981"/>
      <c r="F2117" s="6572"/>
      <c r="G2117" s="4550"/>
      <c r="H2117" s="8014"/>
      <c r="I2117" s="4550"/>
      <c r="J2117" s="4550"/>
      <c r="K2117" s="4550"/>
      <c r="L2117" s="4550"/>
      <c r="M2117" s="4550"/>
      <c r="N2117" s="4550"/>
      <c r="O2117" s="4983"/>
      <c r="P2117" s="4983"/>
      <c r="Q2117" s="4550"/>
      <c r="R2117" s="4550"/>
      <c r="S2117" s="4550"/>
      <c r="T2117" s="4550"/>
      <c r="U2117" s="4550"/>
      <c r="V2117" s="4550"/>
      <c r="W2117" s="4550"/>
      <c r="X2117" s="4550"/>
      <c r="Y2117" s="4550"/>
      <c r="Z2117" s="4550"/>
      <c r="AA2117" s="4893"/>
      <c r="AB2117" s="4550"/>
      <c r="AC2117" s="5050"/>
      <c r="AD2117" s="5050"/>
      <c r="AE2117" s="5050"/>
      <c r="AF2117" s="4550"/>
      <c r="AG2117" s="4550"/>
    </row>
    <row r="2118" spans="1:33" s="6147" customFormat="1" ht="27.95" customHeight="1">
      <c r="A2118" s="7259"/>
      <c r="B2118" s="4550"/>
      <c r="C2118" s="4981"/>
      <c r="D2118" s="4981"/>
      <c r="E2118" s="4981"/>
      <c r="F2118" s="6572"/>
      <c r="G2118" s="4550"/>
      <c r="H2118" s="8014"/>
      <c r="I2118" s="4550"/>
      <c r="J2118" s="4550"/>
      <c r="K2118" s="4550"/>
      <c r="L2118" s="4550"/>
      <c r="M2118" s="7031"/>
      <c r="N2118" s="4550"/>
      <c r="O2118" s="4983"/>
      <c r="P2118" s="4983"/>
      <c r="Q2118" s="4550"/>
      <c r="R2118" s="4550"/>
      <c r="S2118" s="4550"/>
      <c r="T2118" s="4550"/>
      <c r="U2118" s="4550"/>
      <c r="V2118" s="4550"/>
      <c r="W2118" s="4550"/>
      <c r="X2118" s="4550"/>
      <c r="Y2118" s="4550"/>
      <c r="Z2118" s="4550"/>
      <c r="AA2118" s="4893"/>
      <c r="AB2118" s="4550"/>
      <c r="AC2118" s="5050"/>
      <c r="AD2118" s="5050"/>
      <c r="AE2118" s="5050"/>
      <c r="AF2118" s="4550"/>
      <c r="AG2118" s="4550"/>
    </row>
    <row r="2119" spans="1:33" s="6147" customFormat="1" ht="27.95" customHeight="1">
      <c r="A2119" s="7259"/>
      <c r="B2119" s="4550"/>
      <c r="C2119" s="4981"/>
      <c r="D2119" s="4981"/>
      <c r="E2119" s="4981"/>
      <c r="F2119" s="6572"/>
      <c r="G2119" s="4550"/>
      <c r="H2119" s="8014"/>
      <c r="I2119" s="4550"/>
      <c r="J2119" s="4550"/>
      <c r="K2119" s="4550"/>
      <c r="L2119" s="4550"/>
      <c r="M2119" s="7031"/>
      <c r="N2119" s="7564"/>
      <c r="O2119" s="4983"/>
      <c r="P2119" s="4983"/>
      <c r="Q2119" s="4550"/>
      <c r="R2119" s="4550"/>
      <c r="S2119" s="4550"/>
      <c r="T2119" s="4550"/>
      <c r="U2119" s="4550"/>
      <c r="V2119" s="4550"/>
      <c r="W2119" s="4550"/>
      <c r="X2119" s="4550"/>
      <c r="Y2119" s="4550"/>
      <c r="Z2119" s="4550"/>
      <c r="AA2119" s="4893"/>
      <c r="AB2119" s="4550"/>
      <c r="AC2119" s="5050"/>
      <c r="AD2119" s="5050"/>
      <c r="AE2119" s="5050"/>
      <c r="AF2119" s="4550"/>
      <c r="AG2119" s="4550"/>
    </row>
    <row r="2120" spans="1:33" s="6147" customFormat="1" ht="27.95" customHeight="1">
      <c r="A2120" s="7259"/>
      <c r="B2120" s="7259"/>
      <c r="C2120" s="4981"/>
      <c r="D2120" s="4981"/>
      <c r="E2120" s="4981"/>
      <c r="F2120" s="6572"/>
      <c r="G2120" s="4550"/>
      <c r="H2120" s="8014"/>
      <c r="I2120" s="4550"/>
      <c r="J2120" s="7259"/>
      <c r="K2120" s="7259"/>
      <c r="L2120" s="7259"/>
      <c r="M2120" s="4550"/>
      <c r="N2120" s="4550"/>
      <c r="O2120" s="4983"/>
      <c r="P2120" s="4983"/>
      <c r="Q2120" s="7259"/>
      <c r="R2120" s="4550"/>
      <c r="S2120" s="4550"/>
      <c r="T2120" s="4550"/>
      <c r="U2120" s="4550"/>
      <c r="V2120" s="4550"/>
      <c r="W2120" s="4550"/>
      <c r="X2120" s="4550"/>
      <c r="Y2120" s="4550"/>
      <c r="Z2120" s="4550"/>
      <c r="AA2120" s="4893"/>
      <c r="AB2120" s="4550"/>
      <c r="AC2120" s="5050"/>
      <c r="AD2120" s="5050"/>
      <c r="AE2120" s="5050"/>
      <c r="AF2120" s="4550"/>
      <c r="AG2120" s="4550"/>
    </row>
    <row r="2121" spans="1:33" s="6147" customFormat="1" ht="27.95" customHeight="1">
      <c r="A2121" s="7259"/>
      <c r="B2121" s="7259"/>
      <c r="C2121" s="4981"/>
      <c r="D2121" s="4981"/>
      <c r="E2121" s="4981"/>
      <c r="F2121" s="6572"/>
      <c r="G2121" s="4550"/>
      <c r="H2121" s="8014"/>
      <c r="I2121" s="4550"/>
      <c r="J2121" s="7259"/>
      <c r="K2121" s="7259"/>
      <c r="L2121" s="7259"/>
      <c r="M2121" s="7031"/>
      <c r="N2121" s="4550"/>
      <c r="O2121" s="4983"/>
      <c r="P2121" s="4983"/>
      <c r="Q2121" s="7259"/>
      <c r="R2121" s="4550"/>
      <c r="S2121" s="4550"/>
      <c r="T2121" s="4550"/>
      <c r="U2121" s="4550"/>
      <c r="V2121" s="4550"/>
      <c r="W2121" s="4550"/>
      <c r="X2121" s="4550"/>
      <c r="Y2121" s="4550"/>
      <c r="Z2121" s="4550"/>
      <c r="AA2121" s="4893"/>
      <c r="AB2121" s="4550"/>
      <c r="AC2121" s="5050"/>
      <c r="AD2121" s="5050"/>
      <c r="AE2121" s="5050"/>
      <c r="AF2121" s="4550"/>
      <c r="AG2121" s="4550"/>
    </row>
    <row r="2122" spans="1:33" s="6147" customFormat="1" ht="27.95" customHeight="1">
      <c r="A2122" s="7259"/>
      <c r="B2122" s="7259"/>
      <c r="C2122" s="4981"/>
      <c r="D2122" s="4981"/>
      <c r="E2122" s="4981"/>
      <c r="F2122" s="6572"/>
      <c r="G2122" s="4550"/>
      <c r="H2122" s="8014"/>
      <c r="I2122" s="4550"/>
      <c r="J2122" s="7259"/>
      <c r="K2122" s="7259"/>
      <c r="L2122" s="7259"/>
      <c r="M2122" s="7031"/>
      <c r="N2122" s="4550"/>
      <c r="O2122" s="4983"/>
      <c r="P2122" s="4983"/>
      <c r="Q2122" s="7259"/>
      <c r="R2122" s="4550"/>
      <c r="S2122" s="4550"/>
      <c r="T2122" s="4550"/>
      <c r="U2122" s="4550"/>
      <c r="V2122" s="4550"/>
      <c r="W2122" s="4550"/>
      <c r="X2122" s="4550"/>
      <c r="Y2122" s="4550"/>
      <c r="Z2122" s="4550"/>
      <c r="AA2122" s="4893"/>
      <c r="AB2122" s="4550"/>
      <c r="AC2122" s="5050"/>
      <c r="AD2122" s="5050"/>
      <c r="AE2122" s="5050"/>
      <c r="AF2122" s="4550"/>
      <c r="AG2122" s="4550"/>
    </row>
    <row r="2123" spans="1:33" s="6147" customFormat="1" ht="27.95" customHeight="1">
      <c r="A2123" s="7259"/>
      <c r="B2123" s="7259"/>
      <c r="C2123" s="4981"/>
      <c r="D2123" s="4981"/>
      <c r="E2123" s="4981"/>
      <c r="F2123" s="6572"/>
      <c r="G2123" s="4550"/>
      <c r="H2123" s="8014"/>
      <c r="I2123" s="7259"/>
      <c r="J2123" s="7259"/>
      <c r="K2123" s="7259"/>
      <c r="L2123" s="7259"/>
      <c r="M2123" s="7031"/>
      <c r="N2123" s="4550"/>
      <c r="O2123" s="4983"/>
      <c r="P2123" s="4983"/>
      <c r="Q2123" s="7259"/>
      <c r="R2123" s="4550"/>
      <c r="S2123" s="4550"/>
      <c r="T2123" s="4550"/>
      <c r="U2123" s="4550"/>
      <c r="V2123" s="4550"/>
      <c r="W2123" s="4550"/>
      <c r="X2123" s="4550"/>
      <c r="Y2123" s="4550"/>
      <c r="Z2123" s="4550"/>
      <c r="AA2123" s="4893"/>
      <c r="AB2123" s="4550"/>
      <c r="AC2123" s="5050"/>
      <c r="AD2123" s="5050"/>
      <c r="AE2123" s="5050"/>
      <c r="AF2123" s="4550"/>
      <c r="AG2123" s="4550"/>
    </row>
    <row r="2124" spans="1:33" s="6147" customFormat="1" ht="27.95" customHeight="1">
      <c r="A2124" s="7259"/>
      <c r="B2124" s="7259"/>
      <c r="C2124" s="4981"/>
      <c r="D2124" s="4981"/>
      <c r="E2124" s="4981"/>
      <c r="F2124" s="6572"/>
      <c r="G2124" s="4550"/>
      <c r="H2124" s="8014"/>
      <c r="I2124" s="4550"/>
      <c r="J2124" s="7259"/>
      <c r="K2124" s="7259"/>
      <c r="L2124" s="7259"/>
      <c r="M2124" s="7031"/>
      <c r="N2124" s="4550"/>
      <c r="O2124" s="4983"/>
      <c r="P2124" s="4983"/>
      <c r="Q2124" s="7259"/>
      <c r="R2124" s="4550"/>
      <c r="S2124" s="4550"/>
      <c r="T2124" s="4550"/>
      <c r="U2124" s="4550"/>
      <c r="V2124" s="4550"/>
      <c r="W2124" s="4550"/>
      <c r="X2124" s="4550"/>
      <c r="Y2124" s="4550"/>
      <c r="Z2124" s="4550"/>
      <c r="AA2124" s="4893"/>
      <c r="AB2124" s="4550"/>
      <c r="AC2124" s="5050"/>
      <c r="AD2124" s="5050"/>
      <c r="AE2124" s="5050"/>
      <c r="AF2124" s="4550"/>
      <c r="AG2124" s="4550"/>
    </row>
    <row r="2125" spans="1:33" s="6147" customFormat="1" ht="27.95" customHeight="1">
      <c r="A2125" s="7259"/>
      <c r="B2125" s="7259"/>
      <c r="C2125" s="4981"/>
      <c r="D2125" s="4981"/>
      <c r="E2125" s="4981"/>
      <c r="F2125" s="6572"/>
      <c r="G2125" s="4550"/>
      <c r="H2125" s="8014"/>
      <c r="I2125" s="4550"/>
      <c r="J2125" s="7259"/>
      <c r="K2125" s="7259"/>
      <c r="L2125" s="7259"/>
      <c r="M2125" s="7031"/>
      <c r="N2125" s="4550"/>
      <c r="O2125" s="4983"/>
      <c r="P2125" s="4983"/>
      <c r="Q2125" s="7259"/>
      <c r="R2125" s="4550"/>
      <c r="S2125" s="4550"/>
      <c r="T2125" s="4550"/>
      <c r="U2125" s="4550"/>
      <c r="V2125" s="4550"/>
      <c r="W2125" s="4550"/>
      <c r="X2125" s="4550"/>
      <c r="Y2125" s="4550"/>
      <c r="Z2125" s="4550"/>
      <c r="AA2125" s="4893"/>
      <c r="AB2125" s="4550"/>
      <c r="AC2125" s="5050"/>
      <c r="AD2125" s="5050"/>
      <c r="AE2125" s="5050"/>
      <c r="AF2125" s="4550"/>
      <c r="AG2125" s="4550"/>
    </row>
    <row r="2126" spans="1:33" s="6147" customFormat="1" ht="27.95" customHeight="1">
      <c r="A2126" s="7259"/>
      <c r="B2126" s="7259"/>
      <c r="C2126" s="4981"/>
      <c r="D2126" s="4981"/>
      <c r="E2126" s="4981"/>
      <c r="F2126" s="6572"/>
      <c r="G2126" s="4550"/>
      <c r="H2126" s="8014"/>
      <c r="I2126" s="4550"/>
      <c r="J2126" s="7259"/>
      <c r="K2126" s="7259"/>
      <c r="L2126" s="7259"/>
      <c r="M2126" s="7031"/>
      <c r="N2126" s="4550"/>
      <c r="O2126" s="4983"/>
      <c r="P2126" s="4983"/>
      <c r="Q2126" s="7259"/>
      <c r="R2126" s="4550"/>
      <c r="S2126" s="4550"/>
      <c r="T2126" s="4550"/>
      <c r="U2126" s="4550"/>
      <c r="V2126" s="4550"/>
      <c r="W2126" s="4550"/>
      <c r="X2126" s="4550"/>
      <c r="Y2126" s="4550"/>
      <c r="Z2126" s="4550"/>
      <c r="AA2126" s="4893"/>
      <c r="AB2126" s="4550"/>
      <c r="AC2126" s="5050"/>
      <c r="AD2126" s="5050"/>
      <c r="AE2126" s="5050"/>
      <c r="AF2126" s="4550"/>
      <c r="AG2126" s="4550"/>
    </row>
    <row r="2127" spans="1:33" s="6147" customFormat="1" ht="27.95" customHeight="1">
      <c r="A2127" s="7259"/>
      <c r="B2127" s="7259"/>
      <c r="C2127" s="4981"/>
      <c r="D2127" s="4981"/>
      <c r="E2127" s="4981"/>
      <c r="F2127" s="6572"/>
      <c r="G2127" s="4550"/>
      <c r="H2127" s="8014"/>
      <c r="I2127" s="4550"/>
      <c r="J2127" s="7259"/>
      <c r="K2127" s="7259"/>
      <c r="L2127" s="7259"/>
      <c r="M2127" s="4550"/>
      <c r="N2127" s="4550"/>
      <c r="O2127" s="4983"/>
      <c r="P2127" s="4983"/>
      <c r="Q2127" s="7259"/>
      <c r="R2127" s="4550"/>
      <c r="S2127" s="4550"/>
      <c r="T2127" s="4550"/>
      <c r="U2127" s="4550"/>
      <c r="V2127" s="4550"/>
      <c r="W2127" s="4550"/>
      <c r="X2127" s="4550"/>
      <c r="Y2127" s="4550"/>
      <c r="Z2127" s="4550"/>
      <c r="AA2127" s="4893"/>
      <c r="AB2127" s="4550"/>
      <c r="AC2127" s="5050"/>
      <c r="AD2127" s="5050"/>
      <c r="AE2127" s="5050"/>
      <c r="AF2127" s="4550"/>
      <c r="AG2127" s="4550"/>
    </row>
    <row r="2128" spans="1:33" s="6147" customFormat="1" ht="27.95" customHeight="1">
      <c r="A2128" s="7259"/>
      <c r="B2128" s="7259"/>
      <c r="C2128" s="4981"/>
      <c r="D2128" s="4981"/>
      <c r="E2128" s="4981"/>
      <c r="F2128" s="6572"/>
      <c r="G2128" s="4550"/>
      <c r="H2128" s="8014"/>
      <c r="I2128" s="4550"/>
      <c r="J2128" s="7259"/>
      <c r="K2128" s="7259"/>
      <c r="L2128" s="7259"/>
      <c r="M2128" s="7031"/>
      <c r="N2128" s="4550"/>
      <c r="O2128" s="4983"/>
      <c r="P2128" s="4983"/>
      <c r="Q2128" s="7259"/>
      <c r="R2128" s="4550"/>
      <c r="S2128" s="4550"/>
      <c r="T2128" s="4550"/>
      <c r="U2128" s="4550"/>
      <c r="V2128" s="4550"/>
      <c r="W2128" s="4550"/>
      <c r="X2128" s="4550"/>
      <c r="Y2128" s="4550"/>
      <c r="Z2128" s="4550"/>
      <c r="AA2128" s="4893"/>
      <c r="AB2128" s="4550"/>
      <c r="AC2128" s="5050"/>
      <c r="AD2128" s="5050"/>
      <c r="AE2128" s="5050"/>
      <c r="AF2128" s="4550"/>
      <c r="AG2128" s="4550"/>
    </row>
    <row r="2129" spans="1:33" s="6147" customFormat="1" ht="27.95" customHeight="1">
      <c r="A2129" s="7259"/>
      <c r="B2129" s="7259"/>
      <c r="C2129" s="4981"/>
      <c r="D2129" s="4981"/>
      <c r="E2129" s="4981"/>
      <c r="F2129" s="6572"/>
      <c r="G2129" s="4550"/>
      <c r="H2129" s="8014"/>
      <c r="I2129" s="4550"/>
      <c r="J2129" s="7259"/>
      <c r="K2129" s="7259"/>
      <c r="L2129" s="7259"/>
      <c r="M2129" s="4550"/>
      <c r="N2129" s="4550"/>
      <c r="O2129" s="4983"/>
      <c r="P2129" s="4983"/>
      <c r="Q2129" s="7259"/>
      <c r="R2129" s="4550"/>
      <c r="S2129" s="4550"/>
      <c r="T2129" s="4550"/>
      <c r="U2129" s="4550"/>
      <c r="V2129" s="4550"/>
      <c r="W2129" s="4550"/>
      <c r="X2129" s="4550"/>
      <c r="Y2129" s="4550"/>
      <c r="Z2129" s="4550"/>
      <c r="AA2129" s="4893"/>
      <c r="AB2129" s="4550"/>
      <c r="AC2129" s="5050"/>
      <c r="AD2129" s="5050"/>
      <c r="AE2129" s="5050"/>
      <c r="AF2129" s="4550"/>
      <c r="AG2129" s="4550"/>
    </row>
    <row r="2130" spans="1:33" s="6147" customFormat="1" ht="27.95" customHeight="1">
      <c r="A2130" s="7259"/>
      <c r="B2130" s="7259"/>
      <c r="C2130" s="4981"/>
      <c r="D2130" s="4981"/>
      <c r="E2130" s="4981"/>
      <c r="F2130" s="6572"/>
      <c r="G2130" s="4550"/>
      <c r="H2130" s="8014"/>
      <c r="I2130" s="4550"/>
      <c r="J2130" s="7259"/>
      <c r="K2130" s="7259"/>
      <c r="L2130" s="7259"/>
      <c r="M2130" s="7031"/>
      <c r="N2130" s="4550"/>
      <c r="O2130" s="4983"/>
      <c r="P2130" s="4983"/>
      <c r="Q2130" s="7259"/>
      <c r="R2130" s="4550"/>
      <c r="S2130" s="4550"/>
      <c r="T2130" s="4550"/>
      <c r="U2130" s="4550"/>
      <c r="V2130" s="4550"/>
      <c r="W2130" s="4550"/>
      <c r="X2130" s="4550"/>
      <c r="Y2130" s="4550"/>
      <c r="Z2130" s="4550"/>
      <c r="AA2130" s="4893"/>
      <c r="AB2130" s="4550"/>
      <c r="AC2130" s="5050"/>
      <c r="AD2130" s="5050"/>
      <c r="AE2130" s="5050"/>
      <c r="AF2130" s="4550"/>
      <c r="AG2130" s="4550"/>
    </row>
    <row r="2131" spans="1:33" s="6147" customFormat="1" ht="27.95" customHeight="1">
      <c r="A2131" s="7259"/>
      <c r="B2131" s="7259"/>
      <c r="C2131" s="4981"/>
      <c r="D2131" s="4981"/>
      <c r="E2131" s="4981"/>
      <c r="F2131" s="6572"/>
      <c r="G2131" s="4550"/>
      <c r="H2131" s="8014"/>
      <c r="I2131" s="4550"/>
      <c r="J2131" s="7259"/>
      <c r="K2131" s="7259"/>
      <c r="L2131" s="7259"/>
      <c r="M2131" s="7031"/>
      <c r="N2131" s="4550"/>
      <c r="O2131" s="4983"/>
      <c r="P2131" s="4983"/>
      <c r="Q2131" s="7259"/>
      <c r="R2131" s="4550"/>
      <c r="S2131" s="4550"/>
      <c r="T2131" s="4550"/>
      <c r="U2131" s="4550"/>
      <c r="V2131" s="4550"/>
      <c r="W2131" s="4550"/>
      <c r="X2131" s="4550"/>
      <c r="Y2131" s="4550"/>
      <c r="Z2131" s="4550"/>
      <c r="AA2131" s="4893"/>
      <c r="AB2131" s="4550"/>
      <c r="AC2131" s="5050"/>
      <c r="AD2131" s="5050"/>
      <c r="AE2131" s="5050"/>
      <c r="AF2131" s="4550"/>
      <c r="AG2131" s="4550"/>
    </row>
    <row r="2132" spans="1:33" s="6147" customFormat="1" ht="27.95" customHeight="1">
      <c r="A2132" s="7259"/>
      <c r="B2132" s="7259"/>
      <c r="C2132" s="4981"/>
      <c r="D2132" s="4981"/>
      <c r="E2132" s="4981"/>
      <c r="F2132" s="6572"/>
      <c r="G2132" s="4550"/>
      <c r="H2132" s="8014"/>
      <c r="I2132" s="4550"/>
      <c r="J2132" s="7259"/>
      <c r="K2132" s="7259"/>
      <c r="L2132" s="7259"/>
      <c r="M2132" s="7031"/>
      <c r="N2132" s="4550"/>
      <c r="O2132" s="4983"/>
      <c r="P2132" s="4983"/>
      <c r="Q2132" s="7259"/>
      <c r="R2132" s="4550"/>
      <c r="S2132" s="4550"/>
      <c r="T2132" s="4550"/>
      <c r="U2132" s="4550"/>
      <c r="V2132" s="4550"/>
      <c r="W2132" s="4550"/>
      <c r="X2132" s="4550"/>
      <c r="Y2132" s="4550"/>
      <c r="Z2132" s="4550"/>
      <c r="AA2132" s="4893"/>
      <c r="AB2132" s="4550"/>
      <c r="AC2132" s="5050"/>
      <c r="AD2132" s="5050"/>
      <c r="AE2132" s="5050"/>
      <c r="AF2132" s="4550"/>
      <c r="AG2132" s="4550"/>
    </row>
    <row r="2133" spans="1:33" s="6147" customFormat="1" ht="27.95" customHeight="1">
      <c r="A2133" s="7259"/>
      <c r="B2133" s="12332"/>
      <c r="C2133" s="11486"/>
      <c r="D2133" s="11486"/>
      <c r="E2133" s="11486"/>
      <c r="F2133" s="11512"/>
      <c r="G2133" s="9847"/>
      <c r="H2133" s="12335"/>
      <c r="I2133" s="12332"/>
      <c r="J2133" s="12332"/>
      <c r="K2133" s="12332"/>
      <c r="L2133" s="7259"/>
      <c r="M2133" s="12206"/>
      <c r="N2133" s="4550"/>
      <c r="O2133" s="4983"/>
      <c r="P2133" s="4983"/>
      <c r="Q2133" s="12332"/>
      <c r="R2133" s="4550"/>
      <c r="S2133" s="4550"/>
      <c r="T2133" s="4550"/>
      <c r="U2133" s="4550"/>
      <c r="V2133" s="9847"/>
      <c r="W2133" s="4550"/>
      <c r="X2133" s="9847"/>
      <c r="Y2133" s="4550"/>
      <c r="Z2133" s="4550"/>
      <c r="AA2133" s="11707"/>
      <c r="AB2133" s="4550"/>
      <c r="AC2133" s="11492"/>
      <c r="AD2133" s="5050"/>
      <c r="AE2133" s="11492"/>
      <c r="AF2133" s="4550"/>
      <c r="AG2133" s="4550"/>
    </row>
    <row r="2134" spans="1:33" s="6147" customFormat="1" ht="27.95" customHeight="1">
      <c r="A2134" s="7259"/>
      <c r="B2134" s="12333"/>
      <c r="C2134" s="11487"/>
      <c r="D2134" s="11487"/>
      <c r="E2134" s="11487"/>
      <c r="F2134" s="11514"/>
      <c r="G2134" s="11647"/>
      <c r="H2134" s="12336"/>
      <c r="I2134" s="12333"/>
      <c r="J2134" s="12333"/>
      <c r="K2134" s="12333"/>
      <c r="L2134" s="7259"/>
      <c r="M2134" s="11647"/>
      <c r="N2134" s="4550"/>
      <c r="O2134" s="4983"/>
      <c r="P2134" s="4983"/>
      <c r="Q2134" s="11647"/>
      <c r="R2134" s="4550"/>
      <c r="S2134" s="4550"/>
      <c r="T2134" s="4550"/>
      <c r="U2134" s="4550"/>
      <c r="V2134" s="11647"/>
      <c r="W2134" s="4550"/>
      <c r="X2134" s="11647"/>
      <c r="Y2134" s="4550"/>
      <c r="Z2134" s="4550"/>
      <c r="AA2134" s="11708"/>
      <c r="AB2134" s="4550"/>
      <c r="AC2134" s="11493"/>
      <c r="AD2134" s="5050"/>
      <c r="AE2134" s="11493"/>
      <c r="AF2134" s="4550"/>
      <c r="AG2134" s="4550"/>
    </row>
    <row r="2135" spans="1:33" s="6147" customFormat="1" ht="27.95" customHeight="1">
      <c r="A2135" s="7259"/>
      <c r="B2135" s="7259"/>
      <c r="C2135" s="4981"/>
      <c r="D2135" s="4981"/>
      <c r="E2135" s="4981"/>
      <c r="F2135" s="6572"/>
      <c r="G2135" s="4550"/>
      <c r="H2135" s="8014"/>
      <c r="I2135" s="4550"/>
      <c r="J2135" s="7259"/>
      <c r="K2135" s="7259"/>
      <c r="L2135" s="7259"/>
      <c r="M2135" s="7031"/>
      <c r="N2135" s="4550"/>
      <c r="O2135" s="4983"/>
      <c r="P2135" s="4983"/>
      <c r="Q2135" s="7259"/>
      <c r="R2135" s="4550"/>
      <c r="S2135" s="4550"/>
      <c r="T2135" s="4550"/>
      <c r="U2135" s="4550"/>
      <c r="V2135" s="4550"/>
      <c r="W2135" s="4550"/>
      <c r="X2135" s="4550"/>
      <c r="Y2135" s="4550"/>
      <c r="Z2135" s="4550"/>
      <c r="AA2135" s="4893"/>
      <c r="AB2135" s="4550"/>
      <c r="AC2135" s="5050"/>
      <c r="AD2135" s="5050"/>
      <c r="AE2135" s="5050"/>
      <c r="AF2135" s="4550"/>
      <c r="AG2135" s="4550"/>
    </row>
    <row r="2136" spans="1:33" s="6147" customFormat="1" ht="27.95" customHeight="1">
      <c r="A2136" s="7259"/>
      <c r="B2136" s="7259"/>
      <c r="C2136" s="4981"/>
      <c r="D2136" s="4981"/>
      <c r="E2136" s="4981"/>
      <c r="F2136" s="6572"/>
      <c r="G2136" s="4550"/>
      <c r="H2136" s="8014"/>
      <c r="I2136" s="4550"/>
      <c r="J2136" s="7259"/>
      <c r="K2136" s="7259"/>
      <c r="L2136" s="7259"/>
      <c r="M2136" s="7031"/>
      <c r="N2136" s="4550"/>
      <c r="O2136" s="4983"/>
      <c r="P2136" s="4983"/>
      <c r="Q2136" s="7259"/>
      <c r="R2136" s="4550"/>
      <c r="S2136" s="4550"/>
      <c r="T2136" s="4550"/>
      <c r="U2136" s="4550"/>
      <c r="V2136" s="4550"/>
      <c r="W2136" s="4550"/>
      <c r="X2136" s="4550"/>
      <c r="Y2136" s="4550"/>
      <c r="Z2136" s="4550"/>
      <c r="AA2136" s="4893"/>
      <c r="AB2136" s="4550"/>
      <c r="AC2136" s="5050"/>
      <c r="AD2136" s="5050"/>
      <c r="AE2136" s="5050"/>
      <c r="AF2136" s="4550"/>
      <c r="AG2136" s="4550"/>
    </row>
    <row r="2137" spans="1:33" s="6147" customFormat="1" ht="27.95" customHeight="1">
      <c r="A2137" s="7259"/>
      <c r="B2137" s="7259"/>
      <c r="C2137" s="4981"/>
      <c r="D2137" s="4981"/>
      <c r="E2137" s="4981"/>
      <c r="F2137" s="6572"/>
      <c r="G2137" s="4550"/>
      <c r="H2137" s="8014"/>
      <c r="I2137" s="4550"/>
      <c r="J2137" s="7259"/>
      <c r="K2137" s="7259"/>
      <c r="L2137" s="7259"/>
      <c r="M2137" s="7031"/>
      <c r="N2137" s="4550"/>
      <c r="O2137" s="4983"/>
      <c r="P2137" s="4983"/>
      <c r="Q2137" s="7259"/>
      <c r="R2137" s="4550"/>
      <c r="S2137" s="4550"/>
      <c r="T2137" s="4550"/>
      <c r="U2137" s="4550"/>
      <c r="V2137" s="4550"/>
      <c r="W2137" s="4550"/>
      <c r="X2137" s="4550"/>
      <c r="Y2137" s="4550"/>
      <c r="Z2137" s="4550"/>
      <c r="AA2137" s="4893"/>
      <c r="AB2137" s="4550"/>
      <c r="AC2137" s="5050"/>
      <c r="AD2137" s="5050"/>
      <c r="AE2137" s="5050"/>
      <c r="AF2137" s="4550"/>
      <c r="AG2137" s="4550"/>
    </row>
    <row r="2138" spans="1:33" s="6147" customFormat="1" ht="27.95" customHeight="1">
      <c r="A2138" s="7259"/>
      <c r="B2138" s="7259"/>
      <c r="C2138" s="4981"/>
      <c r="D2138" s="4981"/>
      <c r="E2138" s="4981"/>
      <c r="F2138" s="6572"/>
      <c r="G2138" s="4550"/>
      <c r="H2138" s="8014"/>
      <c r="I2138" s="4550"/>
      <c r="J2138" s="7259"/>
      <c r="K2138" s="7259"/>
      <c r="L2138" s="7259"/>
      <c r="M2138" s="7031"/>
      <c r="N2138" s="4550"/>
      <c r="O2138" s="4983"/>
      <c r="P2138" s="4983"/>
      <c r="Q2138" s="7259"/>
      <c r="R2138" s="4550"/>
      <c r="S2138" s="4550"/>
      <c r="T2138" s="4550"/>
      <c r="U2138" s="4550"/>
      <c r="V2138" s="4550"/>
      <c r="W2138" s="4550"/>
      <c r="X2138" s="4550"/>
      <c r="Y2138" s="4550"/>
      <c r="Z2138" s="4550"/>
      <c r="AA2138" s="4893"/>
      <c r="AB2138" s="4550"/>
      <c r="AC2138" s="5050"/>
      <c r="AD2138" s="5050"/>
      <c r="AE2138" s="5050"/>
      <c r="AF2138" s="4550"/>
      <c r="AG2138" s="4550"/>
    </row>
    <row r="2139" spans="1:33" s="6147" customFormat="1" ht="27.95" customHeight="1">
      <c r="A2139" s="7030"/>
      <c r="B2139" s="7259"/>
      <c r="C2139" s="4981"/>
      <c r="D2139" s="4981"/>
      <c r="E2139" s="4981"/>
      <c r="F2139" s="6572"/>
      <c r="G2139" s="4550"/>
      <c r="H2139" s="8014"/>
      <c r="I2139" s="4550"/>
      <c r="J2139" s="7259"/>
      <c r="K2139" s="7259"/>
      <c r="L2139" s="7259"/>
      <c r="M2139" s="7031"/>
      <c r="N2139" s="4550"/>
      <c r="O2139" s="4983"/>
      <c r="P2139" s="4983"/>
      <c r="Q2139" s="7259"/>
      <c r="R2139" s="4550"/>
      <c r="S2139" s="4550"/>
      <c r="T2139" s="4550"/>
      <c r="U2139" s="4550"/>
      <c r="V2139" s="4550"/>
      <c r="W2139" s="4550"/>
      <c r="X2139" s="4550"/>
      <c r="Y2139" s="4550"/>
      <c r="Z2139" s="4550"/>
      <c r="AA2139" s="4893"/>
      <c r="AB2139" s="4550"/>
      <c r="AC2139" s="5050"/>
      <c r="AD2139" s="5050"/>
      <c r="AE2139" s="5050"/>
      <c r="AF2139" s="4550"/>
      <c r="AG2139" s="4550"/>
    </row>
    <row r="2140" spans="1:33" s="6147" customFormat="1" ht="27.95" customHeight="1">
      <c r="A2140" s="7259"/>
      <c r="B2140" s="7259"/>
      <c r="C2140" s="4981"/>
      <c r="D2140" s="4981"/>
      <c r="E2140" s="4981"/>
      <c r="F2140" s="6572"/>
      <c r="G2140" s="4550"/>
      <c r="H2140" s="8014"/>
      <c r="I2140" s="7259"/>
      <c r="J2140" s="7259"/>
      <c r="K2140" s="7259"/>
      <c r="L2140" s="7259"/>
      <c r="M2140" s="7031"/>
      <c r="N2140" s="4550"/>
      <c r="O2140" s="4983"/>
      <c r="P2140" s="4983"/>
      <c r="Q2140" s="7259"/>
      <c r="R2140" s="4550"/>
      <c r="S2140" s="4550"/>
      <c r="T2140" s="4550"/>
      <c r="U2140" s="4550"/>
      <c r="V2140" s="4550"/>
      <c r="W2140" s="4550"/>
      <c r="X2140" s="4550"/>
      <c r="Y2140" s="4550"/>
      <c r="Z2140" s="4550"/>
      <c r="AA2140" s="4893"/>
      <c r="AB2140" s="4550"/>
      <c r="AC2140" s="5050"/>
      <c r="AD2140" s="5050"/>
      <c r="AE2140" s="5050"/>
      <c r="AF2140" s="4550"/>
      <c r="AG2140" s="4550"/>
    </row>
    <row r="2141" spans="1:33" s="6147" customFormat="1" ht="27.95" customHeight="1">
      <c r="A2141" s="7259"/>
      <c r="B2141" s="7259"/>
      <c r="C2141" s="4981"/>
      <c r="D2141" s="4981"/>
      <c r="E2141" s="4981"/>
      <c r="F2141" s="6572"/>
      <c r="G2141" s="4550"/>
      <c r="H2141" s="8014"/>
      <c r="I2141" s="7259"/>
      <c r="J2141" s="7259"/>
      <c r="K2141" s="7259"/>
      <c r="L2141" s="7259"/>
      <c r="M2141" s="7031"/>
      <c r="N2141" s="4550"/>
      <c r="O2141" s="4983"/>
      <c r="P2141" s="4983"/>
      <c r="Q2141" s="7259"/>
      <c r="R2141" s="4550"/>
      <c r="S2141" s="4550"/>
      <c r="T2141" s="4550"/>
      <c r="U2141" s="4550"/>
      <c r="V2141" s="4550"/>
      <c r="W2141" s="4550"/>
      <c r="X2141" s="4550"/>
      <c r="Y2141" s="4550"/>
      <c r="Z2141" s="4550"/>
      <c r="AA2141" s="4893"/>
      <c r="AB2141" s="4550"/>
      <c r="AC2141" s="5050"/>
      <c r="AD2141" s="5050"/>
      <c r="AE2141" s="5050"/>
      <c r="AF2141" s="4550"/>
      <c r="AG2141" s="4550"/>
    </row>
    <row r="2142" spans="1:33" s="6147" customFormat="1" ht="27.95" customHeight="1">
      <c r="A2142" s="7259"/>
      <c r="B2142" s="7259"/>
      <c r="C2142" s="4981"/>
      <c r="D2142" s="4981"/>
      <c r="E2142" s="4981"/>
      <c r="F2142" s="6572"/>
      <c r="G2142" s="4550"/>
      <c r="H2142" s="8014"/>
      <c r="I2142" s="7259"/>
      <c r="J2142" s="7259"/>
      <c r="K2142" s="7259"/>
      <c r="L2142" s="7259"/>
      <c r="M2142" s="7031"/>
      <c r="N2142" s="7564"/>
      <c r="O2142" s="4983"/>
      <c r="P2142" s="4983"/>
      <c r="Q2142" s="7259"/>
      <c r="R2142" s="4550"/>
      <c r="S2142" s="4550"/>
      <c r="T2142" s="4550"/>
      <c r="U2142" s="4550"/>
      <c r="V2142" s="4550"/>
      <c r="W2142" s="4550"/>
      <c r="X2142" s="4550"/>
      <c r="Y2142" s="4550"/>
      <c r="Z2142" s="4550"/>
      <c r="AA2142" s="4893"/>
      <c r="AB2142" s="4550"/>
      <c r="AC2142" s="5050"/>
      <c r="AD2142" s="5050"/>
      <c r="AE2142" s="5050"/>
      <c r="AF2142" s="4550"/>
      <c r="AG2142" s="4550"/>
    </row>
    <row r="2143" spans="1:33" s="6147" customFormat="1" ht="27.95" customHeight="1">
      <c r="A2143" s="7259"/>
      <c r="B2143" s="7259"/>
      <c r="C2143" s="4981"/>
      <c r="D2143" s="4981"/>
      <c r="E2143" s="4981"/>
      <c r="F2143" s="6572"/>
      <c r="G2143" s="4550"/>
      <c r="H2143" s="8014"/>
      <c r="I2143" s="4550"/>
      <c r="J2143" s="7259"/>
      <c r="K2143" s="7259"/>
      <c r="L2143" s="7259"/>
      <c r="M2143" s="7031"/>
      <c r="N2143" s="4550"/>
      <c r="O2143" s="4983"/>
      <c r="P2143" s="4983"/>
      <c r="Q2143" s="7259"/>
      <c r="R2143" s="4550"/>
      <c r="S2143" s="4550"/>
      <c r="T2143" s="4550"/>
      <c r="U2143" s="4550"/>
      <c r="V2143" s="4550"/>
      <c r="W2143" s="4550"/>
      <c r="X2143" s="4550"/>
      <c r="Y2143" s="4550"/>
      <c r="Z2143" s="4550"/>
      <c r="AA2143" s="4893"/>
      <c r="AB2143" s="4550"/>
      <c r="AC2143" s="5050"/>
      <c r="AD2143" s="5050"/>
      <c r="AE2143" s="5050"/>
      <c r="AF2143" s="4550"/>
      <c r="AG2143" s="4550"/>
    </row>
    <row r="2144" spans="1:33" s="6147" customFormat="1" ht="27.95" customHeight="1">
      <c r="A2144" s="7259"/>
      <c r="B2144" s="7259"/>
      <c r="C2144" s="4981"/>
      <c r="D2144" s="4981"/>
      <c r="E2144" s="4981"/>
      <c r="F2144" s="6572"/>
      <c r="G2144" s="4550"/>
      <c r="H2144" s="8014"/>
      <c r="I2144" s="4550"/>
      <c r="J2144" s="7259"/>
      <c r="K2144" s="7259"/>
      <c r="L2144" s="7259"/>
      <c r="M2144" s="7031"/>
      <c r="N2144" s="4550"/>
      <c r="O2144" s="4983"/>
      <c r="P2144" s="4983"/>
      <c r="Q2144" s="7259"/>
      <c r="R2144" s="4550"/>
      <c r="S2144" s="4550"/>
      <c r="T2144" s="4550"/>
      <c r="U2144" s="4550"/>
      <c r="V2144" s="4550"/>
      <c r="W2144" s="4550"/>
      <c r="X2144" s="4550"/>
      <c r="Y2144" s="4550"/>
      <c r="Z2144" s="4550"/>
      <c r="AA2144" s="4893"/>
      <c r="AB2144" s="4550"/>
      <c r="AC2144" s="5050"/>
      <c r="AD2144" s="5050"/>
      <c r="AE2144" s="5050"/>
      <c r="AF2144" s="4550"/>
      <c r="AG2144" s="4550"/>
    </row>
    <row r="2145" spans="1:33" s="6147" customFormat="1" ht="27.95" customHeight="1">
      <c r="A2145" s="7259"/>
      <c r="B2145" s="7259"/>
      <c r="C2145" s="4981"/>
      <c r="D2145" s="4981"/>
      <c r="E2145" s="4981"/>
      <c r="F2145" s="6572"/>
      <c r="G2145" s="4550"/>
      <c r="H2145" s="8014"/>
      <c r="I2145" s="7259"/>
      <c r="J2145" s="7259"/>
      <c r="K2145" s="7259"/>
      <c r="L2145" s="7259"/>
      <c r="M2145" s="7031"/>
      <c r="N2145" s="4550"/>
      <c r="O2145" s="4983"/>
      <c r="P2145" s="4983"/>
      <c r="Q2145" s="7259"/>
      <c r="R2145" s="4550"/>
      <c r="S2145" s="4550"/>
      <c r="T2145" s="4550"/>
      <c r="U2145" s="4550"/>
      <c r="V2145" s="4550"/>
      <c r="W2145" s="4550"/>
      <c r="X2145" s="4550"/>
      <c r="Y2145" s="4550"/>
      <c r="Z2145" s="4550"/>
      <c r="AA2145" s="4893"/>
      <c r="AB2145" s="4550"/>
      <c r="AC2145" s="5050"/>
      <c r="AD2145" s="5050"/>
      <c r="AE2145" s="5050"/>
      <c r="AF2145" s="4550"/>
      <c r="AG2145" s="4550"/>
    </row>
    <row r="2146" spans="1:33" s="6147" customFormat="1" ht="27.95" customHeight="1">
      <c r="A2146" s="7030"/>
      <c r="B2146" s="4550"/>
      <c r="C2146" s="4981"/>
      <c r="D2146" s="4981"/>
      <c r="E2146" s="4981"/>
      <c r="F2146" s="6572"/>
      <c r="G2146" s="4550"/>
      <c r="H2146" s="7029"/>
      <c r="I2146" s="4550"/>
      <c r="J2146" s="4550"/>
      <c r="K2146" s="4550"/>
      <c r="L2146" s="7030"/>
      <c r="M2146" s="7031"/>
      <c r="N2146" s="4550"/>
      <c r="O2146" s="4983"/>
      <c r="P2146" s="4983"/>
      <c r="Q2146" s="4550"/>
      <c r="R2146" s="4550"/>
      <c r="S2146" s="4550"/>
      <c r="T2146" s="4550"/>
      <c r="U2146" s="4550"/>
      <c r="V2146" s="4550"/>
      <c r="W2146" s="4550"/>
      <c r="X2146" s="4550"/>
      <c r="Y2146" s="4550"/>
      <c r="Z2146" s="4550"/>
      <c r="AA2146" s="4893"/>
      <c r="AB2146" s="4550"/>
      <c r="AC2146" s="5050"/>
      <c r="AD2146" s="5050"/>
      <c r="AE2146" s="5050"/>
      <c r="AF2146" s="4550"/>
      <c r="AG2146" s="4550"/>
    </row>
    <row r="2147" spans="1:33" s="6147" customFormat="1" ht="27.95" customHeight="1">
      <c r="A2147" s="7030"/>
      <c r="B2147" s="4550"/>
      <c r="C2147" s="4981"/>
      <c r="D2147" s="4981"/>
      <c r="E2147" s="4981"/>
      <c r="F2147" s="6572"/>
      <c r="G2147" s="7259"/>
      <c r="H2147" s="7029"/>
      <c r="I2147" s="4550"/>
      <c r="J2147" s="4550"/>
      <c r="K2147" s="4550"/>
      <c r="L2147" s="7030"/>
      <c r="M2147" s="7031"/>
      <c r="N2147" s="4550"/>
      <c r="O2147" s="4983"/>
      <c r="P2147" s="4983"/>
      <c r="Q2147" s="4550"/>
      <c r="R2147" s="4550"/>
      <c r="S2147" s="4550"/>
      <c r="T2147" s="4550"/>
      <c r="U2147" s="4550"/>
      <c r="V2147" s="4550"/>
      <c r="W2147" s="4550"/>
      <c r="X2147" s="4550"/>
      <c r="Y2147" s="4550"/>
      <c r="Z2147" s="4550"/>
      <c r="AA2147" s="4893"/>
      <c r="AB2147" s="4550"/>
      <c r="AC2147" s="5050"/>
      <c r="AD2147" s="5050"/>
      <c r="AE2147" s="5050"/>
      <c r="AF2147" s="4550"/>
      <c r="AG2147" s="4550"/>
    </row>
    <row r="2148" spans="1:33" s="6147" customFormat="1" ht="27.95" customHeight="1">
      <c r="A2148" s="7030"/>
      <c r="B2148" s="4550"/>
      <c r="C2148" s="4981"/>
      <c r="D2148" s="4981"/>
      <c r="E2148" s="4981"/>
      <c r="F2148" s="6572"/>
      <c r="G2148" s="4550"/>
      <c r="H2148" s="7029"/>
      <c r="I2148" s="4550"/>
      <c r="J2148" s="4550"/>
      <c r="K2148" s="4550"/>
      <c r="L2148" s="7030"/>
      <c r="M2148" s="7031"/>
      <c r="N2148" s="4550"/>
      <c r="O2148" s="4983"/>
      <c r="P2148" s="4983"/>
      <c r="Q2148" s="4550"/>
      <c r="R2148" s="4550"/>
      <c r="S2148" s="4550"/>
      <c r="T2148" s="4550"/>
      <c r="U2148" s="4550"/>
      <c r="V2148" s="4550"/>
      <c r="W2148" s="4550"/>
      <c r="X2148" s="4550"/>
      <c r="Y2148" s="4550"/>
      <c r="Z2148" s="4550"/>
      <c r="AA2148" s="4893"/>
      <c r="AB2148" s="4550"/>
      <c r="AC2148" s="5050"/>
      <c r="AD2148" s="5050"/>
      <c r="AE2148" s="5050"/>
      <c r="AF2148" s="4550"/>
      <c r="AG2148" s="4550"/>
    </row>
    <row r="2149" spans="1:33" s="6147" customFormat="1" ht="27.95" customHeight="1">
      <c r="A2149" s="7030"/>
      <c r="B2149" s="4550"/>
      <c r="C2149" s="4981"/>
      <c r="D2149" s="4981"/>
      <c r="E2149" s="4981"/>
      <c r="F2149" s="6572"/>
      <c r="G2149" s="4550"/>
      <c r="H2149" s="7029"/>
      <c r="I2149" s="4550"/>
      <c r="J2149" s="4550"/>
      <c r="K2149" s="4550"/>
      <c r="L2149" s="7030"/>
      <c r="M2149" s="7031"/>
      <c r="N2149" s="4550"/>
      <c r="O2149" s="4983"/>
      <c r="P2149" s="4983"/>
      <c r="Q2149" s="4550"/>
      <c r="R2149" s="4550"/>
      <c r="S2149" s="4550"/>
      <c r="T2149" s="4550"/>
      <c r="U2149" s="4550"/>
      <c r="V2149" s="4550"/>
      <c r="W2149" s="4550"/>
      <c r="X2149" s="4550"/>
      <c r="Y2149" s="4550"/>
      <c r="Z2149" s="4550"/>
      <c r="AA2149" s="4893"/>
      <c r="AB2149" s="4550"/>
      <c r="AC2149" s="5050"/>
      <c r="AD2149" s="5050"/>
      <c r="AE2149" s="5050"/>
      <c r="AF2149" s="4550"/>
      <c r="AG2149" s="4550"/>
    </row>
    <row r="2150" spans="1:33" s="6147" customFormat="1" ht="27.95" customHeight="1">
      <c r="A2150" s="7028"/>
      <c r="B2150" s="4550"/>
      <c r="C2150" s="4981"/>
      <c r="D2150" s="4981"/>
      <c r="E2150" s="4981"/>
      <c r="F2150" s="6572"/>
      <c r="G2150" s="4550"/>
      <c r="H2150" s="7029"/>
      <c r="I2150" s="4550"/>
      <c r="J2150" s="4550"/>
      <c r="K2150" s="4550"/>
      <c r="L2150" s="7030"/>
      <c r="M2150" s="4550"/>
      <c r="N2150" s="4550"/>
      <c r="O2150" s="4983"/>
      <c r="P2150" s="4983"/>
      <c r="Q2150" s="4550"/>
      <c r="R2150" s="4550"/>
      <c r="S2150" s="4550"/>
      <c r="T2150" s="4550"/>
      <c r="U2150" s="4550"/>
      <c r="V2150" s="4550"/>
      <c r="W2150" s="4550"/>
      <c r="X2150" s="4550"/>
      <c r="Y2150" s="4550"/>
      <c r="Z2150" s="4550"/>
      <c r="AA2150" s="4893"/>
      <c r="AB2150" s="4550"/>
      <c r="AC2150" s="5050"/>
      <c r="AD2150" s="5050"/>
      <c r="AE2150" s="5050"/>
      <c r="AF2150" s="4550"/>
      <c r="AG2150" s="4550"/>
    </row>
    <row r="2151" spans="1:33" s="6147" customFormat="1" ht="27.95" customHeight="1">
      <c r="A2151" s="7028"/>
      <c r="B2151" s="4550"/>
      <c r="C2151" s="4981"/>
      <c r="D2151" s="4981"/>
      <c r="E2151" s="4981"/>
      <c r="F2151" s="6572"/>
      <c r="G2151" s="4550"/>
      <c r="H2151" s="7029"/>
      <c r="I2151" s="4550"/>
      <c r="J2151" s="4550"/>
      <c r="K2151" s="4550"/>
      <c r="L2151" s="7030"/>
      <c r="M2151" s="7031"/>
      <c r="N2151" s="4550"/>
      <c r="O2151" s="4983"/>
      <c r="P2151" s="4983"/>
      <c r="Q2151" s="4550"/>
      <c r="R2151" s="4550"/>
      <c r="S2151" s="4550"/>
      <c r="T2151" s="4550"/>
      <c r="U2151" s="4550"/>
      <c r="V2151" s="4550"/>
      <c r="W2151" s="4550"/>
      <c r="X2151" s="4550"/>
      <c r="Y2151" s="4550"/>
      <c r="Z2151" s="4550"/>
      <c r="AA2151" s="4893"/>
      <c r="AB2151" s="4550"/>
      <c r="AC2151" s="5050"/>
      <c r="AD2151" s="5050"/>
      <c r="AE2151" s="5050"/>
      <c r="AF2151" s="4550"/>
      <c r="AG2151" s="4550"/>
    </row>
    <row r="2152" spans="1:33" s="6147" customFormat="1" ht="27.95" customHeight="1">
      <c r="A2152" s="7028"/>
      <c r="B2152" s="4550"/>
      <c r="C2152" s="4981"/>
      <c r="D2152" s="4981"/>
      <c r="E2152" s="4981"/>
      <c r="F2152" s="6572"/>
      <c r="G2152" s="4550"/>
      <c r="H2152" s="7029"/>
      <c r="I2152" s="4550"/>
      <c r="J2152" s="4550"/>
      <c r="K2152" s="4550"/>
      <c r="L2152" s="7030"/>
      <c r="M2152" s="7031"/>
      <c r="N2152" s="4550"/>
      <c r="O2152" s="4983"/>
      <c r="P2152" s="4983"/>
      <c r="Q2152" s="4550"/>
      <c r="R2152" s="4550"/>
      <c r="S2152" s="4550"/>
      <c r="T2152" s="4550"/>
      <c r="U2152" s="4550"/>
      <c r="V2152" s="4550"/>
      <c r="W2152" s="4550"/>
      <c r="X2152" s="4550"/>
      <c r="Y2152" s="4550"/>
      <c r="Z2152" s="4550"/>
      <c r="AA2152" s="4893"/>
      <c r="AB2152" s="4550"/>
      <c r="AC2152" s="5050"/>
      <c r="AD2152" s="5050"/>
      <c r="AE2152" s="5050"/>
      <c r="AF2152" s="4550"/>
      <c r="AG2152" s="4550"/>
    </row>
    <row r="2153" spans="1:33" s="6147" customFormat="1" ht="27.95" customHeight="1">
      <c r="A2153" s="7028"/>
      <c r="B2153" s="4550"/>
      <c r="C2153" s="4981"/>
      <c r="D2153" s="4981"/>
      <c r="E2153" s="4981"/>
      <c r="F2153" s="6572"/>
      <c r="G2153" s="4550"/>
      <c r="H2153" s="7029"/>
      <c r="I2153" s="4550"/>
      <c r="J2153" s="4550"/>
      <c r="K2153" s="4550"/>
      <c r="L2153" s="7030"/>
      <c r="M2153" s="7031"/>
      <c r="N2153" s="4550"/>
      <c r="O2153" s="4983"/>
      <c r="P2153" s="4983"/>
      <c r="Q2153" s="4550"/>
      <c r="R2153" s="4550"/>
      <c r="S2153" s="4550"/>
      <c r="T2153" s="4550"/>
      <c r="U2153" s="4550"/>
      <c r="V2153" s="4550"/>
      <c r="W2153" s="4550"/>
      <c r="X2153" s="4550"/>
      <c r="Y2153" s="4550"/>
      <c r="Z2153" s="4550"/>
      <c r="AA2153" s="4893"/>
      <c r="AB2153" s="4550"/>
      <c r="AC2153" s="5050"/>
      <c r="AD2153" s="5050"/>
      <c r="AE2153" s="5050"/>
      <c r="AF2153" s="4550"/>
      <c r="AG2153" s="4550"/>
    </row>
    <row r="2154" spans="1:33" s="6147" customFormat="1" ht="27.95" customHeight="1">
      <c r="A2154" s="7028"/>
      <c r="B2154" s="4550"/>
      <c r="C2154" s="4981"/>
      <c r="D2154" s="4981"/>
      <c r="E2154" s="4981"/>
      <c r="F2154" s="6572"/>
      <c r="G2154" s="4550"/>
      <c r="H2154" s="7029"/>
      <c r="I2154" s="4550"/>
      <c r="J2154" s="4550"/>
      <c r="K2154" s="4550"/>
      <c r="L2154" s="7030"/>
      <c r="M2154" s="7031"/>
      <c r="N2154" s="4550"/>
      <c r="O2154" s="4983"/>
      <c r="P2154" s="4983"/>
      <c r="Q2154" s="4550"/>
      <c r="R2154" s="4550"/>
      <c r="S2154" s="4550"/>
      <c r="T2154" s="4550"/>
      <c r="U2154" s="4550"/>
      <c r="V2154" s="4550"/>
      <c r="W2154" s="4550"/>
      <c r="X2154" s="4550"/>
      <c r="Y2154" s="4550"/>
      <c r="Z2154" s="4550"/>
      <c r="AA2154" s="4893"/>
      <c r="AB2154" s="4550"/>
      <c r="AC2154" s="5050"/>
      <c r="AD2154" s="5050"/>
      <c r="AE2154" s="5050"/>
      <c r="AF2154" s="4550"/>
      <c r="AG2154" s="4550"/>
    </row>
    <row r="2155" spans="1:33" s="6147" customFormat="1" ht="27.95" customHeight="1">
      <c r="A2155" s="7028"/>
      <c r="B2155" s="4550"/>
      <c r="C2155" s="4981"/>
      <c r="D2155" s="4981"/>
      <c r="E2155" s="4981"/>
      <c r="F2155" s="6572"/>
      <c r="G2155" s="4550"/>
      <c r="H2155" s="7029"/>
      <c r="I2155" s="4550"/>
      <c r="J2155" s="4550"/>
      <c r="K2155" s="4550"/>
      <c r="L2155" s="7030"/>
      <c r="M2155" s="7031"/>
      <c r="N2155" s="4550"/>
      <c r="O2155" s="4983"/>
      <c r="P2155" s="4983"/>
      <c r="Q2155" s="4550"/>
      <c r="R2155" s="4550"/>
      <c r="S2155" s="4550"/>
      <c r="T2155" s="4550"/>
      <c r="U2155" s="4550"/>
      <c r="V2155" s="4550"/>
      <c r="W2155" s="4550"/>
      <c r="X2155" s="4550"/>
      <c r="Y2155" s="4550"/>
      <c r="Z2155" s="4550"/>
      <c r="AA2155" s="4893"/>
      <c r="AB2155" s="4550"/>
      <c r="AC2155" s="5050"/>
      <c r="AD2155" s="5050"/>
      <c r="AE2155" s="5050"/>
      <c r="AF2155" s="4550"/>
      <c r="AG2155" s="4550"/>
    </row>
    <row r="2156" spans="1:33" s="6147" customFormat="1" ht="27.95" customHeight="1">
      <c r="A2156" s="7028"/>
      <c r="B2156" s="4550"/>
      <c r="C2156" s="4981"/>
      <c r="D2156" s="4981"/>
      <c r="E2156" s="4981"/>
      <c r="F2156" s="6572"/>
      <c r="G2156" s="4550"/>
      <c r="H2156" s="7029"/>
      <c r="I2156" s="4550"/>
      <c r="J2156" s="7030"/>
      <c r="K2156" s="7030"/>
      <c r="L2156" s="7030"/>
      <c r="M2156" s="7031"/>
      <c r="N2156" s="4550"/>
      <c r="O2156" s="4983"/>
      <c r="P2156" s="4983"/>
      <c r="Q2156" s="7030"/>
      <c r="R2156" s="4550"/>
      <c r="S2156" s="4550"/>
      <c r="T2156" s="4550"/>
      <c r="U2156" s="4550"/>
      <c r="V2156" s="4550"/>
      <c r="W2156" s="4550"/>
      <c r="X2156" s="4550"/>
      <c r="Y2156" s="4550"/>
      <c r="Z2156" s="4550"/>
      <c r="AA2156" s="4893"/>
      <c r="AB2156" s="4550"/>
      <c r="AC2156" s="5050"/>
      <c r="AD2156" s="5050"/>
      <c r="AE2156" s="5050"/>
      <c r="AF2156" s="4550"/>
      <c r="AG2156" s="4550"/>
    </row>
    <row r="2157" spans="1:33" s="6147" customFormat="1" ht="27.95" customHeight="1">
      <c r="A2157" s="7028"/>
      <c r="B2157" s="7030"/>
      <c r="C2157" s="4981"/>
      <c r="D2157" s="4981"/>
      <c r="E2157" s="4981"/>
      <c r="F2157" s="6572"/>
      <c r="G2157" s="4550"/>
      <c r="H2157" s="7029"/>
      <c r="I2157" s="4550"/>
      <c r="J2157" s="7030"/>
      <c r="K2157" s="7030"/>
      <c r="L2157" s="7030"/>
      <c r="M2157" s="7031"/>
      <c r="N2157" s="4550"/>
      <c r="O2157" s="4983"/>
      <c r="P2157" s="4983"/>
      <c r="Q2157" s="7030"/>
      <c r="R2157" s="4550"/>
      <c r="S2157" s="4550"/>
      <c r="T2157" s="4550"/>
      <c r="U2157" s="4550"/>
      <c r="V2157" s="4550"/>
      <c r="W2157" s="4550"/>
      <c r="X2157" s="4550"/>
      <c r="Y2157" s="4550"/>
      <c r="Z2157" s="4550"/>
      <c r="AA2157" s="4893"/>
      <c r="AB2157" s="4550"/>
      <c r="AC2157" s="5050"/>
      <c r="AD2157" s="5050"/>
      <c r="AE2157" s="5050"/>
      <c r="AF2157" s="4550"/>
      <c r="AG2157" s="4550"/>
    </row>
    <row r="2158" spans="1:33" s="6147" customFormat="1" ht="27.95" customHeight="1">
      <c r="A2158" s="7030"/>
      <c r="B2158" s="7030"/>
      <c r="C2158" s="4981"/>
      <c r="D2158" s="4981"/>
      <c r="E2158" s="4981"/>
      <c r="F2158" s="6572"/>
      <c r="G2158" s="4550"/>
      <c r="H2158" s="7029"/>
      <c r="I2158" s="4550"/>
      <c r="J2158" s="7030"/>
      <c r="K2158" s="7030"/>
      <c r="L2158" s="7030"/>
      <c r="M2158" s="7031"/>
      <c r="N2158" s="4550"/>
      <c r="O2158" s="4983"/>
      <c r="P2158" s="4983"/>
      <c r="Q2158" s="7030"/>
      <c r="R2158" s="4550"/>
      <c r="S2158" s="4550"/>
      <c r="T2158" s="4550"/>
      <c r="U2158" s="4550"/>
      <c r="V2158" s="7277"/>
      <c r="W2158" s="4550"/>
      <c r="X2158" s="7277"/>
      <c r="Y2158" s="4550"/>
      <c r="Z2158" s="4550"/>
      <c r="AA2158" s="4893"/>
      <c r="AB2158" s="4550"/>
      <c r="AC2158" s="5050"/>
      <c r="AD2158" s="5050"/>
      <c r="AE2158" s="5050"/>
      <c r="AF2158" s="4550"/>
      <c r="AG2158" s="4550"/>
    </row>
    <row r="2159" spans="1:33" s="6147" customFormat="1" ht="27.95" customHeight="1">
      <c r="A2159" s="7030"/>
      <c r="B2159" s="7030"/>
      <c r="C2159" s="4981"/>
      <c r="D2159" s="4981"/>
      <c r="E2159" s="4981"/>
      <c r="F2159" s="6572"/>
      <c r="G2159" s="4550"/>
      <c r="H2159" s="7029"/>
      <c r="I2159" s="4550"/>
      <c r="J2159" s="7030"/>
      <c r="K2159" s="7030"/>
      <c r="L2159" s="7030"/>
      <c r="M2159" s="7031"/>
      <c r="N2159" s="4550"/>
      <c r="O2159" s="4983"/>
      <c r="P2159" s="4983"/>
      <c r="Q2159" s="7030"/>
      <c r="R2159" s="4550"/>
      <c r="S2159" s="4550"/>
      <c r="T2159" s="4550"/>
      <c r="U2159" s="4550"/>
      <c r="V2159" s="4550"/>
      <c r="W2159" s="4550"/>
      <c r="X2159" s="4550"/>
      <c r="Y2159" s="4550"/>
      <c r="Z2159" s="4550"/>
      <c r="AA2159" s="4893"/>
      <c r="AB2159" s="4550"/>
      <c r="AC2159" s="5050"/>
      <c r="AD2159" s="5050"/>
      <c r="AE2159" s="5050"/>
      <c r="AF2159" s="4550"/>
      <c r="AG2159" s="4550"/>
    </row>
    <row r="2160" spans="1:33" s="6147" customFormat="1" ht="27.95" customHeight="1">
      <c r="A2160" s="7030"/>
      <c r="B2160" s="7030"/>
      <c r="C2160" s="4981"/>
      <c r="D2160" s="4981"/>
      <c r="E2160" s="4981"/>
      <c r="F2160" s="6572"/>
      <c r="G2160" s="4550"/>
      <c r="H2160" s="7029"/>
      <c r="I2160" s="7030"/>
      <c r="J2160" s="7030"/>
      <c r="K2160" s="7030"/>
      <c r="L2160" s="7030"/>
      <c r="M2160" s="7031"/>
      <c r="N2160" s="4550"/>
      <c r="O2160" s="4983"/>
      <c r="P2160" s="4983"/>
      <c r="Q2160" s="7030"/>
      <c r="R2160" s="4550"/>
      <c r="S2160" s="4550"/>
      <c r="T2160" s="4550"/>
      <c r="U2160" s="4550"/>
      <c r="V2160" s="4550"/>
      <c r="W2160" s="4550"/>
      <c r="X2160" s="4550"/>
      <c r="Y2160" s="4550"/>
      <c r="Z2160" s="4550"/>
      <c r="AA2160" s="4893"/>
      <c r="AB2160" s="4550"/>
      <c r="AC2160" s="5050"/>
      <c r="AD2160" s="5050"/>
      <c r="AE2160" s="5050"/>
      <c r="AF2160" s="4550"/>
      <c r="AG2160" s="4550"/>
    </row>
    <row r="2161" spans="1:33" s="6147" customFormat="1" ht="27.95" customHeight="1">
      <c r="A2161" s="7030"/>
      <c r="B2161" s="7030"/>
      <c r="C2161" s="4981"/>
      <c r="D2161" s="4981"/>
      <c r="E2161" s="4981"/>
      <c r="F2161" s="6572"/>
      <c r="G2161" s="4550"/>
      <c r="H2161" s="7029"/>
      <c r="I2161" s="4550"/>
      <c r="J2161" s="7030"/>
      <c r="K2161" s="7030"/>
      <c r="L2161" s="7030"/>
      <c r="M2161" s="7031"/>
      <c r="N2161" s="4550"/>
      <c r="O2161" s="4983"/>
      <c r="P2161" s="4983"/>
      <c r="Q2161" s="7030"/>
      <c r="R2161" s="4550"/>
      <c r="S2161" s="4550"/>
      <c r="T2161" s="4550"/>
      <c r="U2161" s="4550"/>
      <c r="V2161" s="4550"/>
      <c r="W2161" s="4550"/>
      <c r="X2161" s="4550"/>
      <c r="Y2161" s="4550"/>
      <c r="Z2161" s="4550"/>
      <c r="AA2161" s="4893"/>
      <c r="AB2161" s="4550"/>
      <c r="AC2161" s="5050"/>
      <c r="AD2161" s="5050"/>
      <c r="AE2161" s="5050"/>
      <c r="AF2161" s="4550"/>
      <c r="AG2161" s="4550"/>
    </row>
    <row r="2162" spans="1:33" s="6147" customFormat="1" ht="27.95" customHeight="1">
      <c r="A2162" s="7030"/>
      <c r="B2162" s="7030"/>
      <c r="C2162" s="4981"/>
      <c r="D2162" s="4981"/>
      <c r="E2162" s="4981"/>
      <c r="F2162" s="6572"/>
      <c r="G2162" s="4550"/>
      <c r="H2162" s="7029"/>
      <c r="I2162" s="7030"/>
      <c r="J2162" s="7030"/>
      <c r="K2162" s="7030"/>
      <c r="L2162" s="7030"/>
      <c r="M2162" s="7031"/>
      <c r="N2162" s="4550"/>
      <c r="O2162" s="4983"/>
      <c r="P2162" s="4983"/>
      <c r="Q2162" s="7030"/>
      <c r="R2162" s="4550"/>
      <c r="S2162" s="4550"/>
      <c r="T2162" s="4550"/>
      <c r="U2162" s="4550"/>
      <c r="V2162" s="4550"/>
      <c r="W2162" s="4550"/>
      <c r="X2162" s="4550"/>
      <c r="Y2162" s="4550"/>
      <c r="Z2162" s="4550"/>
      <c r="AA2162" s="4893"/>
      <c r="AB2162" s="4550"/>
      <c r="AC2162" s="5050"/>
      <c r="AD2162" s="5050"/>
      <c r="AE2162" s="5050"/>
      <c r="AF2162" s="4550"/>
      <c r="AG2162" s="4550"/>
    </row>
    <row r="2163" spans="1:33" s="6147" customFormat="1" ht="27.95" customHeight="1">
      <c r="A2163" s="7030"/>
      <c r="B2163" s="7030"/>
      <c r="C2163" s="4981"/>
      <c r="D2163" s="4981"/>
      <c r="E2163" s="4981"/>
      <c r="F2163" s="6572"/>
      <c r="G2163" s="4550"/>
      <c r="H2163" s="7029"/>
      <c r="I2163" s="4550"/>
      <c r="J2163" s="7030"/>
      <c r="K2163" s="7030"/>
      <c r="L2163" s="7030"/>
      <c r="M2163" s="7031"/>
      <c r="N2163" s="4550"/>
      <c r="O2163" s="4983"/>
      <c r="P2163" s="4983"/>
      <c r="Q2163" s="7030"/>
      <c r="R2163" s="4550"/>
      <c r="S2163" s="4550"/>
      <c r="T2163" s="4550"/>
      <c r="U2163" s="4550"/>
      <c r="V2163" s="4550"/>
      <c r="W2163" s="4550"/>
      <c r="X2163" s="4550"/>
      <c r="Y2163" s="4550"/>
      <c r="Z2163" s="4550"/>
      <c r="AA2163" s="4893"/>
      <c r="AB2163" s="4550"/>
      <c r="AC2163" s="5050"/>
      <c r="AD2163" s="5050"/>
      <c r="AE2163" s="5050"/>
      <c r="AF2163" s="4550"/>
      <c r="AG2163" s="4550"/>
    </row>
    <row r="2164" spans="1:33" s="6147" customFormat="1" ht="27.95" customHeight="1">
      <c r="A2164" s="7030"/>
      <c r="B2164" s="7030"/>
      <c r="C2164" s="4981"/>
      <c r="D2164" s="4981"/>
      <c r="E2164" s="4981"/>
      <c r="F2164" s="6572"/>
      <c r="G2164" s="4550"/>
      <c r="H2164" s="7029"/>
      <c r="I2164" s="4550"/>
      <c r="J2164" s="7030"/>
      <c r="K2164" s="7030"/>
      <c r="L2164" s="7030"/>
      <c r="M2164" s="7031"/>
      <c r="N2164" s="4550"/>
      <c r="O2164" s="4983"/>
      <c r="P2164" s="4983"/>
      <c r="Q2164" s="7030"/>
      <c r="R2164" s="4550"/>
      <c r="S2164" s="4550"/>
      <c r="T2164" s="4550"/>
      <c r="U2164" s="4550"/>
      <c r="V2164" s="4550"/>
      <c r="W2164" s="4550"/>
      <c r="X2164" s="4550"/>
      <c r="Y2164" s="4550"/>
      <c r="Z2164" s="4550"/>
      <c r="AA2164" s="4893"/>
      <c r="AB2164" s="4550"/>
      <c r="AC2164" s="5050"/>
      <c r="AD2164" s="5050"/>
      <c r="AE2164" s="5050"/>
      <c r="AF2164" s="4550"/>
      <c r="AG2164" s="4550"/>
    </row>
    <row r="2165" spans="1:33" s="6147" customFormat="1" ht="27.95" customHeight="1">
      <c r="A2165" s="7030"/>
      <c r="B2165" s="7030"/>
      <c r="C2165" s="4981"/>
      <c r="D2165" s="4981"/>
      <c r="E2165" s="4981"/>
      <c r="F2165" s="6572"/>
      <c r="G2165" s="4550"/>
      <c r="H2165" s="7029"/>
      <c r="I2165" s="4550"/>
      <c r="J2165" s="7030"/>
      <c r="K2165" s="7030"/>
      <c r="L2165" s="7030"/>
      <c r="M2165" s="7031"/>
      <c r="N2165" s="4550"/>
      <c r="O2165" s="4983"/>
      <c r="P2165" s="4983"/>
      <c r="Q2165" s="7030"/>
      <c r="R2165" s="4550"/>
      <c r="S2165" s="4550"/>
      <c r="T2165" s="4550"/>
      <c r="U2165" s="4550"/>
      <c r="V2165" s="4550"/>
      <c r="W2165" s="4550"/>
      <c r="X2165" s="4550"/>
      <c r="Y2165" s="4550"/>
      <c r="Z2165" s="4550"/>
      <c r="AA2165" s="4893"/>
      <c r="AB2165" s="4550"/>
      <c r="AC2165" s="5050"/>
      <c r="AD2165" s="5050"/>
      <c r="AE2165" s="5050"/>
      <c r="AF2165" s="4550"/>
      <c r="AG2165" s="4550"/>
    </row>
    <row r="2166" spans="1:33" s="6147" customFormat="1" ht="27.95" customHeight="1">
      <c r="A2166" s="7030"/>
      <c r="B2166" s="7030"/>
      <c r="C2166" s="4981"/>
      <c r="D2166" s="4981"/>
      <c r="E2166" s="4981"/>
      <c r="F2166" s="6572"/>
      <c r="G2166" s="4550"/>
      <c r="H2166" s="7029"/>
      <c r="I2166" s="4550"/>
      <c r="J2166" s="7030"/>
      <c r="K2166" s="7030"/>
      <c r="L2166" s="7030"/>
      <c r="M2166" s="4550"/>
      <c r="N2166" s="4550"/>
      <c r="O2166" s="4983"/>
      <c r="P2166" s="4983"/>
      <c r="Q2166" s="7030"/>
      <c r="R2166" s="4550"/>
      <c r="S2166" s="4550"/>
      <c r="T2166" s="4550"/>
      <c r="U2166" s="4550"/>
      <c r="V2166" s="4550"/>
      <c r="W2166" s="4550"/>
      <c r="X2166" s="4550"/>
      <c r="Y2166" s="4550"/>
      <c r="Z2166" s="4550"/>
      <c r="AA2166" s="4893"/>
      <c r="AB2166" s="4550"/>
      <c r="AC2166" s="5050"/>
      <c r="AD2166" s="5050"/>
      <c r="AE2166" s="5050"/>
      <c r="AF2166" s="4550"/>
      <c r="AG2166" s="4550"/>
    </row>
    <row r="2167" spans="1:33" s="6147" customFormat="1" ht="27.95" customHeight="1">
      <c r="A2167" s="7030"/>
      <c r="B2167" s="7030"/>
      <c r="C2167" s="4981"/>
      <c r="D2167" s="4981"/>
      <c r="E2167" s="4981"/>
      <c r="F2167" s="6572"/>
      <c r="G2167" s="4550"/>
      <c r="H2167" s="7029"/>
      <c r="I2167" s="4550"/>
      <c r="J2167" s="7030"/>
      <c r="K2167" s="7030"/>
      <c r="L2167" s="7030"/>
      <c r="M2167" s="7031"/>
      <c r="N2167" s="4550"/>
      <c r="O2167" s="4983"/>
      <c r="P2167" s="4983"/>
      <c r="Q2167" s="7030"/>
      <c r="R2167" s="4550"/>
      <c r="S2167" s="4550"/>
      <c r="T2167" s="4550"/>
      <c r="U2167" s="4550"/>
      <c r="V2167" s="4550"/>
      <c r="W2167" s="4550"/>
      <c r="X2167" s="4550"/>
      <c r="Y2167" s="4550"/>
      <c r="Z2167" s="4550"/>
      <c r="AA2167" s="4893"/>
      <c r="AB2167" s="4550"/>
      <c r="AC2167" s="5050"/>
      <c r="AD2167" s="5050"/>
      <c r="AE2167" s="5050"/>
      <c r="AF2167" s="4550"/>
      <c r="AG2167" s="4550"/>
    </row>
    <row r="2168" spans="1:33" s="6147" customFormat="1" ht="27.95" customHeight="1">
      <c r="A2168" s="7030"/>
      <c r="B2168" s="7030"/>
      <c r="C2168" s="4981"/>
      <c r="D2168" s="4981"/>
      <c r="E2168" s="4981"/>
      <c r="F2168" s="6572"/>
      <c r="G2168" s="4550"/>
      <c r="H2168" s="7029"/>
      <c r="I2168" s="7030"/>
      <c r="J2168" s="7030"/>
      <c r="K2168" s="7030"/>
      <c r="L2168" s="7030"/>
      <c r="M2168" s="7031"/>
      <c r="N2168" s="4550"/>
      <c r="O2168" s="4983"/>
      <c r="P2168" s="4983"/>
      <c r="Q2168" s="7030"/>
      <c r="R2168" s="4550"/>
      <c r="S2168" s="4550"/>
      <c r="T2168" s="4550"/>
      <c r="U2168" s="4550"/>
      <c r="V2168" s="4550"/>
      <c r="W2168" s="4550"/>
      <c r="X2168" s="4550"/>
      <c r="Y2168" s="4550"/>
      <c r="Z2168" s="4550"/>
      <c r="AA2168" s="4893"/>
      <c r="AB2168" s="4550"/>
      <c r="AC2168" s="5050"/>
      <c r="AD2168" s="5050"/>
      <c r="AE2168" s="5050"/>
      <c r="AF2168" s="4550"/>
      <c r="AG2168" s="4550"/>
    </row>
    <row r="2169" spans="1:33" s="6147" customFormat="1" ht="27.95" customHeight="1">
      <c r="A2169" s="7030"/>
      <c r="B2169" s="7030"/>
      <c r="C2169" s="4981"/>
      <c r="D2169" s="4981"/>
      <c r="E2169" s="4981"/>
      <c r="F2169" s="6572"/>
      <c r="G2169" s="4550"/>
      <c r="H2169" s="7029"/>
      <c r="I2169" s="4550"/>
      <c r="J2169" s="7030"/>
      <c r="K2169" s="7030"/>
      <c r="L2169" s="7583"/>
      <c r="M2169" s="7031"/>
      <c r="N2169" s="4550"/>
      <c r="O2169" s="4983"/>
      <c r="P2169" s="4983"/>
      <c r="Q2169" s="7030"/>
      <c r="R2169" s="4550"/>
      <c r="S2169" s="4550"/>
      <c r="T2169" s="4550"/>
      <c r="U2169" s="4550"/>
      <c r="V2169" s="4550"/>
      <c r="W2169" s="4550"/>
      <c r="X2169" s="4550"/>
      <c r="Y2169" s="4550"/>
      <c r="Z2169" s="4550"/>
      <c r="AA2169" s="4893"/>
      <c r="AB2169" s="4550"/>
      <c r="AC2169" s="5050"/>
      <c r="AD2169" s="5050"/>
      <c r="AE2169" s="5050"/>
      <c r="AF2169" s="4550"/>
      <c r="AG2169" s="4550"/>
    </row>
    <row r="2170" spans="1:33" s="6147" customFormat="1" ht="27.95" customHeight="1">
      <c r="A2170" s="7030"/>
      <c r="B2170" s="7030"/>
      <c r="C2170" s="4981"/>
      <c r="D2170" s="4981"/>
      <c r="E2170" s="4981"/>
      <c r="F2170" s="6572"/>
      <c r="G2170" s="4550"/>
      <c r="H2170" s="7029"/>
      <c r="I2170" s="4550"/>
      <c r="J2170" s="7030"/>
      <c r="K2170" s="7030"/>
      <c r="L2170" s="7030"/>
      <c r="M2170" s="7031"/>
      <c r="N2170" s="4550"/>
      <c r="O2170" s="4983"/>
      <c r="P2170" s="4983"/>
      <c r="Q2170" s="7030"/>
      <c r="R2170" s="4550"/>
      <c r="S2170" s="4550"/>
      <c r="T2170" s="4550"/>
      <c r="U2170" s="4550"/>
      <c r="V2170" s="4550"/>
      <c r="W2170" s="4550"/>
      <c r="X2170" s="4550"/>
      <c r="Y2170" s="4550"/>
      <c r="Z2170" s="4550"/>
      <c r="AA2170" s="4893"/>
      <c r="AB2170" s="4550"/>
      <c r="AC2170" s="5050"/>
      <c r="AD2170" s="5050"/>
      <c r="AE2170" s="5050"/>
      <c r="AF2170" s="4550"/>
      <c r="AG2170" s="4550"/>
    </row>
    <row r="2171" spans="1:33" s="6147" customFormat="1" ht="27.95" customHeight="1">
      <c r="A2171" s="7583"/>
      <c r="B2171" s="7583"/>
      <c r="C2171" s="4981"/>
      <c r="D2171" s="8016"/>
      <c r="E2171" s="4981"/>
      <c r="F2171" s="6572"/>
      <c r="G2171" s="4550"/>
      <c r="H2171" s="8017"/>
      <c r="I2171" s="4550"/>
      <c r="J2171" s="7583"/>
      <c r="K2171" s="7583"/>
      <c r="L2171" s="7583"/>
      <c r="M2171" s="7031"/>
      <c r="N2171" s="4550"/>
      <c r="O2171" s="4983"/>
      <c r="P2171" s="4983"/>
      <c r="Q2171" s="7583"/>
      <c r="R2171" s="4550"/>
      <c r="S2171" s="4550"/>
      <c r="T2171" s="4550"/>
      <c r="U2171" s="4550"/>
      <c r="V2171" s="7277"/>
      <c r="W2171" s="4550"/>
      <c r="X2171" s="7277"/>
      <c r="Y2171" s="4550"/>
      <c r="Z2171" s="4550"/>
      <c r="AA2171" s="4893"/>
      <c r="AB2171" s="4550"/>
      <c r="AC2171" s="5050"/>
      <c r="AD2171" s="5050"/>
      <c r="AE2171" s="5050"/>
      <c r="AF2171" s="4550"/>
      <c r="AG2171" s="4550"/>
    </row>
    <row r="2172" spans="1:33" s="6147" customFormat="1" ht="27.95" customHeight="1">
      <c r="A2172" s="7583"/>
      <c r="B2172" s="7583"/>
      <c r="C2172" s="4981"/>
      <c r="D2172" s="4981"/>
      <c r="E2172" s="4981"/>
      <c r="F2172" s="6572"/>
      <c r="G2172" s="4550"/>
      <c r="H2172" s="8017"/>
      <c r="I2172" s="4550"/>
      <c r="J2172" s="7583"/>
      <c r="K2172" s="7583"/>
      <c r="L2172" s="7583"/>
      <c r="M2172" s="4550"/>
      <c r="N2172" s="4550"/>
      <c r="O2172" s="4983"/>
      <c r="P2172" s="4983"/>
      <c r="Q2172" s="7583"/>
      <c r="R2172" s="4550"/>
      <c r="S2172" s="4550"/>
      <c r="T2172" s="4550"/>
      <c r="U2172" s="4550"/>
      <c r="V2172" s="4550"/>
      <c r="W2172" s="4550"/>
      <c r="X2172" s="4550"/>
      <c r="Y2172" s="4550"/>
      <c r="Z2172" s="4550"/>
      <c r="AA2172" s="4893"/>
      <c r="AB2172" s="4550"/>
      <c r="AC2172" s="5050"/>
      <c r="AD2172" s="5050"/>
      <c r="AE2172" s="5050"/>
      <c r="AF2172" s="4550"/>
      <c r="AG2172" s="4550"/>
    </row>
    <row r="2173" spans="1:33" s="6147" customFormat="1" ht="27.95" customHeight="1">
      <c r="A2173" s="7583"/>
      <c r="B2173" s="7583"/>
      <c r="C2173" s="4981"/>
      <c r="D2173" s="4981"/>
      <c r="E2173" s="4981"/>
      <c r="F2173" s="6572"/>
      <c r="G2173" s="4550"/>
      <c r="H2173" s="8017"/>
      <c r="I2173" s="4550"/>
      <c r="J2173" s="7583"/>
      <c r="K2173" s="7583"/>
      <c r="L2173" s="7583"/>
      <c r="M2173" s="4550"/>
      <c r="N2173" s="4550"/>
      <c r="O2173" s="4983"/>
      <c r="P2173" s="4983"/>
      <c r="Q2173" s="7583"/>
      <c r="R2173" s="4550"/>
      <c r="S2173" s="4550"/>
      <c r="T2173" s="4550"/>
      <c r="U2173" s="4550"/>
      <c r="V2173" s="4550"/>
      <c r="W2173" s="4550"/>
      <c r="X2173" s="4550"/>
      <c r="Y2173" s="4550"/>
      <c r="Z2173" s="4550"/>
      <c r="AA2173" s="4893"/>
      <c r="AB2173" s="4550"/>
      <c r="AC2173" s="5050"/>
      <c r="AD2173" s="5050"/>
      <c r="AE2173" s="5050"/>
      <c r="AF2173" s="4550"/>
      <c r="AG2173" s="4550"/>
    </row>
    <row r="2174" spans="1:33" s="6147" customFormat="1" ht="27.95" customHeight="1">
      <c r="A2174" s="7583"/>
      <c r="B2174" s="7583"/>
      <c r="C2174" s="4981"/>
      <c r="D2174" s="4981"/>
      <c r="E2174" s="4981"/>
      <c r="F2174" s="6572"/>
      <c r="G2174" s="4550"/>
      <c r="H2174" s="8017"/>
      <c r="I2174" s="4550"/>
      <c r="J2174" s="7583"/>
      <c r="K2174" s="7583"/>
      <c r="L2174" s="7583"/>
      <c r="M2174" s="7031"/>
      <c r="N2174" s="4550"/>
      <c r="O2174" s="4983"/>
      <c r="P2174" s="4983"/>
      <c r="Q2174" s="7583"/>
      <c r="R2174" s="4550"/>
      <c r="S2174" s="4550"/>
      <c r="T2174" s="4550"/>
      <c r="U2174" s="4550"/>
      <c r="V2174" s="4550"/>
      <c r="W2174" s="4550"/>
      <c r="X2174" s="4550"/>
      <c r="Y2174" s="4550"/>
      <c r="Z2174" s="4550"/>
      <c r="AA2174" s="4893"/>
      <c r="AB2174" s="4550"/>
      <c r="AC2174" s="5050"/>
      <c r="AD2174" s="5050"/>
      <c r="AE2174" s="5050"/>
      <c r="AF2174" s="4550"/>
      <c r="AG2174" s="4550"/>
    </row>
    <row r="2175" spans="1:33" s="6147" customFormat="1" ht="27.95" customHeight="1">
      <c r="A2175" s="7583"/>
      <c r="B2175" s="7583"/>
      <c r="C2175" s="4981"/>
      <c r="D2175" s="4981"/>
      <c r="E2175" s="4981"/>
      <c r="F2175" s="6572"/>
      <c r="G2175" s="4550"/>
      <c r="H2175" s="8017"/>
      <c r="I2175" s="4550"/>
      <c r="J2175" s="7583"/>
      <c r="K2175" s="7583"/>
      <c r="L2175" s="7583"/>
      <c r="M2175" s="7031"/>
      <c r="N2175" s="4550"/>
      <c r="O2175" s="4983"/>
      <c r="P2175" s="4983"/>
      <c r="Q2175" s="7583"/>
      <c r="R2175" s="4550"/>
      <c r="S2175" s="4550"/>
      <c r="T2175" s="4550"/>
      <c r="U2175" s="4550"/>
      <c r="V2175" s="4550"/>
      <c r="W2175" s="4550"/>
      <c r="X2175" s="4550"/>
      <c r="Y2175" s="4550"/>
      <c r="Z2175" s="4550"/>
      <c r="AA2175" s="4893"/>
      <c r="AB2175" s="4550"/>
      <c r="AC2175" s="5050"/>
      <c r="AD2175" s="5050"/>
      <c r="AE2175" s="5050"/>
      <c r="AF2175" s="4550"/>
      <c r="AG2175" s="4550"/>
    </row>
    <row r="2176" spans="1:33" s="6147" customFormat="1" ht="27.95" customHeight="1">
      <c r="A2176" s="7583"/>
      <c r="B2176" s="7583"/>
      <c r="C2176" s="4981"/>
      <c r="D2176" s="4981"/>
      <c r="E2176" s="4981"/>
      <c r="F2176" s="6572"/>
      <c r="G2176" s="4550"/>
      <c r="H2176" s="7029"/>
      <c r="I2176" s="7583"/>
      <c r="J2176" s="7583"/>
      <c r="K2176" s="7583"/>
      <c r="L2176" s="7583"/>
      <c r="M2176" s="4550"/>
      <c r="N2176" s="4550"/>
      <c r="O2176" s="4983"/>
      <c r="P2176" s="4983"/>
      <c r="Q2176" s="7583"/>
      <c r="R2176" s="4550"/>
      <c r="S2176" s="4550"/>
      <c r="T2176" s="4550"/>
      <c r="U2176" s="4550"/>
      <c r="V2176" s="4550"/>
      <c r="W2176" s="4550"/>
      <c r="X2176" s="4550"/>
      <c r="Y2176" s="4550"/>
      <c r="Z2176" s="4550"/>
      <c r="AA2176" s="4893"/>
      <c r="AB2176" s="4550"/>
      <c r="AC2176" s="5050"/>
      <c r="AD2176" s="5050"/>
      <c r="AE2176" s="5050"/>
      <c r="AF2176" s="4550"/>
      <c r="AG2176" s="4550"/>
    </row>
    <row r="2177" spans="1:33" s="6147" customFormat="1" ht="27.95" customHeight="1">
      <c r="A2177" s="7583"/>
      <c r="B2177" s="7583"/>
      <c r="C2177" s="4981"/>
      <c r="D2177" s="4981"/>
      <c r="E2177" s="4981"/>
      <c r="F2177" s="6572"/>
      <c r="G2177" s="4550"/>
      <c r="H2177" s="8017"/>
      <c r="I2177" s="4550"/>
      <c r="J2177" s="7583"/>
      <c r="K2177" s="7583"/>
      <c r="L2177" s="7583"/>
      <c r="M2177" s="4550"/>
      <c r="N2177" s="4550"/>
      <c r="O2177" s="4983"/>
      <c r="P2177" s="4983"/>
      <c r="Q2177" s="7583"/>
      <c r="R2177" s="4550"/>
      <c r="S2177" s="4550"/>
      <c r="T2177" s="4550"/>
      <c r="U2177" s="4550"/>
      <c r="V2177" s="4550"/>
      <c r="W2177" s="4550"/>
      <c r="X2177" s="4550"/>
      <c r="Y2177" s="4550"/>
      <c r="Z2177" s="4550"/>
      <c r="AA2177" s="4893"/>
      <c r="AB2177" s="4550"/>
      <c r="AC2177" s="5050"/>
      <c r="AD2177" s="5050"/>
      <c r="AE2177" s="5050"/>
      <c r="AF2177" s="4550"/>
      <c r="AG2177" s="4550"/>
    </row>
    <row r="2178" spans="1:33" s="6147" customFormat="1" ht="27.95" customHeight="1">
      <c r="A2178" s="7583"/>
      <c r="B2178" s="7583"/>
      <c r="C2178" s="4981"/>
      <c r="D2178" s="4981"/>
      <c r="E2178" s="4981"/>
      <c r="F2178" s="6572"/>
      <c r="G2178" s="4550"/>
      <c r="H2178" s="8017"/>
      <c r="I2178" s="4550"/>
      <c r="J2178" s="7583"/>
      <c r="K2178" s="7583"/>
      <c r="L2178" s="7583"/>
      <c r="M2178" s="7031"/>
      <c r="N2178" s="4550"/>
      <c r="O2178" s="4983"/>
      <c r="P2178" s="4983"/>
      <c r="Q2178" s="7583"/>
      <c r="R2178" s="4550"/>
      <c r="S2178" s="4550"/>
      <c r="T2178" s="4550"/>
      <c r="U2178" s="4550"/>
      <c r="V2178" s="4550"/>
      <c r="W2178" s="4550"/>
      <c r="X2178" s="4550"/>
      <c r="Y2178" s="4550"/>
      <c r="Z2178" s="4550"/>
      <c r="AA2178" s="4893"/>
      <c r="AB2178" s="4550"/>
      <c r="AC2178" s="5050"/>
      <c r="AD2178" s="5050"/>
      <c r="AE2178" s="5050"/>
      <c r="AF2178" s="4550"/>
      <c r="AG2178" s="4550"/>
    </row>
    <row r="2179" spans="1:33" s="6147" customFormat="1" ht="27.95" customHeight="1">
      <c r="A2179" s="8018"/>
      <c r="B2179" s="4550"/>
      <c r="C2179" s="4981"/>
      <c r="D2179" s="4981"/>
      <c r="E2179" s="4981"/>
      <c r="F2179" s="6572"/>
      <c r="G2179" s="4550"/>
      <c r="H2179" s="8019"/>
      <c r="I2179" s="4550"/>
      <c r="J2179" s="4550"/>
      <c r="K2179" s="4550"/>
      <c r="L2179" s="8018"/>
      <c r="M2179" s="7031"/>
      <c r="N2179" s="4550"/>
      <c r="O2179" s="4983"/>
      <c r="P2179" s="4983"/>
      <c r="Q2179" s="4550"/>
      <c r="R2179" s="4550"/>
      <c r="S2179" s="4550"/>
      <c r="T2179" s="4550"/>
      <c r="U2179" s="4550"/>
      <c r="V2179" s="7277"/>
      <c r="W2179" s="4550"/>
      <c r="X2179" s="7277"/>
      <c r="Y2179" s="4550"/>
      <c r="Z2179" s="4550"/>
      <c r="AA2179" s="4893"/>
      <c r="AB2179" s="4550"/>
      <c r="AC2179" s="5050"/>
      <c r="AD2179" s="5050"/>
      <c r="AE2179" s="5050"/>
      <c r="AF2179" s="4550"/>
      <c r="AG2179" s="4550"/>
    </row>
    <row r="2180" spans="1:33" s="6147" customFormat="1" ht="27.95" customHeight="1">
      <c r="A2180" s="8018"/>
      <c r="B2180" s="4550"/>
      <c r="C2180" s="4981"/>
      <c r="D2180" s="4981"/>
      <c r="E2180" s="4981"/>
      <c r="F2180" s="6572"/>
      <c r="G2180" s="4550"/>
      <c r="H2180" s="8019"/>
      <c r="I2180" s="4550"/>
      <c r="J2180" s="4550"/>
      <c r="K2180" s="4550"/>
      <c r="L2180" s="8018"/>
      <c r="M2180" s="7031"/>
      <c r="N2180" s="4550"/>
      <c r="O2180" s="4983"/>
      <c r="P2180" s="4983"/>
      <c r="Q2180" s="4550"/>
      <c r="R2180" s="4550"/>
      <c r="S2180" s="4550"/>
      <c r="T2180" s="4550"/>
      <c r="U2180" s="4550"/>
      <c r="V2180" s="4550"/>
      <c r="W2180" s="4550"/>
      <c r="X2180" s="4550"/>
      <c r="Y2180" s="4550"/>
      <c r="Z2180" s="4550"/>
      <c r="AA2180" s="4893"/>
      <c r="AB2180" s="4550"/>
      <c r="AC2180" s="5050"/>
      <c r="AD2180" s="5050"/>
      <c r="AE2180" s="5050"/>
      <c r="AF2180" s="4550"/>
      <c r="AG2180" s="4550"/>
    </row>
    <row r="2181" spans="1:33" s="6147" customFormat="1" ht="27.95" customHeight="1">
      <c r="A2181" s="8018"/>
      <c r="B2181" s="8018"/>
      <c r="C2181" s="4981"/>
      <c r="D2181" s="4981"/>
      <c r="E2181" s="4981"/>
      <c r="F2181" s="6572"/>
      <c r="G2181" s="4550"/>
      <c r="H2181" s="8019"/>
      <c r="I2181" s="4550"/>
      <c r="J2181" s="8018"/>
      <c r="K2181" s="8018"/>
      <c r="L2181" s="8018"/>
      <c r="M2181" s="7031"/>
      <c r="N2181" s="4550"/>
      <c r="O2181" s="4983"/>
      <c r="P2181" s="4983"/>
      <c r="Q2181" s="8018"/>
      <c r="R2181" s="4550"/>
      <c r="S2181" s="4550"/>
      <c r="T2181" s="4550"/>
      <c r="U2181" s="4550"/>
      <c r="V2181" s="4550"/>
      <c r="W2181" s="4550"/>
      <c r="X2181" s="4550"/>
      <c r="Y2181" s="4550"/>
      <c r="Z2181" s="4550"/>
      <c r="AA2181" s="4893"/>
      <c r="AB2181" s="4550"/>
      <c r="AC2181" s="5050"/>
      <c r="AD2181" s="5050"/>
      <c r="AE2181" s="5050"/>
      <c r="AF2181" s="4550"/>
      <c r="AG2181" s="4550"/>
    </row>
    <row r="2182" spans="1:33" s="6147" customFormat="1" ht="27.95" customHeight="1">
      <c r="A2182" s="8018"/>
      <c r="B2182" s="8018"/>
      <c r="C2182" s="4981"/>
      <c r="D2182" s="4981"/>
      <c r="E2182" s="4981"/>
      <c r="F2182" s="6572"/>
      <c r="G2182" s="4550"/>
      <c r="H2182" s="8019"/>
      <c r="I2182" s="4550"/>
      <c r="J2182" s="8018"/>
      <c r="K2182" s="8018"/>
      <c r="L2182" s="8018"/>
      <c r="M2182" s="4550"/>
      <c r="N2182" s="4550"/>
      <c r="O2182" s="4983"/>
      <c r="P2182" s="4983"/>
      <c r="Q2182" s="8018"/>
      <c r="R2182" s="4550"/>
      <c r="S2182" s="4550"/>
      <c r="T2182" s="4550"/>
      <c r="U2182" s="4550"/>
      <c r="V2182" s="4550"/>
      <c r="W2182" s="4550"/>
      <c r="X2182" s="4550"/>
      <c r="Y2182" s="4550"/>
      <c r="Z2182" s="4550"/>
      <c r="AA2182" s="4893"/>
      <c r="AB2182" s="4550"/>
      <c r="AC2182" s="5050"/>
      <c r="AD2182" s="5050"/>
      <c r="AE2182" s="5050"/>
      <c r="AF2182" s="4550"/>
      <c r="AG2182" s="4550"/>
    </row>
    <row r="2183" spans="1:33" s="6147" customFormat="1" ht="27.95" customHeight="1">
      <c r="A2183" s="8018"/>
      <c r="B2183" s="8018"/>
      <c r="C2183" s="4981"/>
      <c r="D2183" s="4981"/>
      <c r="E2183" s="4981"/>
      <c r="F2183" s="6572"/>
      <c r="G2183" s="4550"/>
      <c r="H2183" s="8019"/>
      <c r="I2183" s="4550"/>
      <c r="J2183" s="8018"/>
      <c r="K2183" s="8018"/>
      <c r="L2183" s="8018"/>
      <c r="M2183" s="7031"/>
      <c r="N2183" s="4550"/>
      <c r="O2183" s="4983"/>
      <c r="P2183" s="4983"/>
      <c r="Q2183" s="8018"/>
      <c r="R2183" s="4550"/>
      <c r="S2183" s="4550"/>
      <c r="T2183" s="4550"/>
      <c r="U2183" s="4550"/>
      <c r="V2183" s="4550"/>
      <c r="W2183" s="4550"/>
      <c r="X2183" s="4550"/>
      <c r="Y2183" s="4550"/>
      <c r="Z2183" s="4550"/>
      <c r="AA2183" s="4893"/>
      <c r="AB2183" s="4550"/>
      <c r="AC2183" s="5050"/>
      <c r="AD2183" s="5050"/>
      <c r="AE2183" s="5050"/>
      <c r="AF2183" s="4550"/>
      <c r="AG2183" s="4550"/>
    </row>
    <row r="2184" spans="1:33" s="6147" customFormat="1" ht="27.95" customHeight="1">
      <c r="A2184" s="8018"/>
      <c r="B2184" s="8018"/>
      <c r="C2184" s="4981"/>
      <c r="D2184" s="4981"/>
      <c r="E2184" s="4981"/>
      <c r="F2184" s="6572"/>
      <c r="G2184" s="4550"/>
      <c r="H2184" s="8019"/>
      <c r="I2184" s="4550"/>
      <c r="J2184" s="7028"/>
      <c r="K2184" s="8018"/>
      <c r="L2184" s="8018"/>
      <c r="M2184" s="7031"/>
      <c r="N2184" s="4550"/>
      <c r="O2184" s="4983"/>
      <c r="P2184" s="4983"/>
      <c r="Q2184" s="8018"/>
      <c r="R2184" s="4550"/>
      <c r="S2184" s="4550"/>
      <c r="T2184" s="4550"/>
      <c r="U2184" s="4550"/>
      <c r="V2184" s="4550"/>
      <c r="W2184" s="4550"/>
      <c r="X2184" s="4550"/>
      <c r="Y2184" s="4550"/>
      <c r="Z2184" s="4550"/>
      <c r="AA2184" s="4893"/>
      <c r="AB2184" s="4550"/>
      <c r="AC2184" s="5050"/>
      <c r="AD2184" s="5050"/>
      <c r="AE2184" s="5050"/>
      <c r="AF2184" s="4550"/>
      <c r="AG2184" s="4550"/>
    </row>
    <row r="2185" spans="1:33" s="6147" customFormat="1" ht="27.95" customHeight="1">
      <c r="A2185" s="8018"/>
      <c r="B2185" s="8018"/>
      <c r="C2185" s="4981"/>
      <c r="D2185" s="4981"/>
      <c r="E2185" s="4981"/>
      <c r="F2185" s="6572"/>
      <c r="G2185" s="4550"/>
      <c r="H2185" s="8019"/>
      <c r="I2185" s="4550"/>
      <c r="J2185" s="8018"/>
      <c r="K2185" s="8018"/>
      <c r="L2185" s="8018"/>
      <c r="M2185" s="7031"/>
      <c r="N2185" s="4550"/>
      <c r="O2185" s="4983"/>
      <c r="P2185" s="4983"/>
      <c r="Q2185" s="8018"/>
      <c r="R2185" s="4550"/>
      <c r="S2185" s="4550"/>
      <c r="T2185" s="4550"/>
      <c r="U2185" s="4550"/>
      <c r="V2185" s="4550"/>
      <c r="W2185" s="4550"/>
      <c r="X2185" s="4550"/>
      <c r="Y2185" s="4550"/>
      <c r="Z2185" s="4550"/>
      <c r="AA2185" s="4893"/>
      <c r="AB2185" s="4550"/>
      <c r="AC2185" s="5050"/>
      <c r="AD2185" s="5050"/>
      <c r="AE2185" s="5050"/>
      <c r="AF2185" s="4550"/>
      <c r="AG2185" s="4550"/>
    </row>
    <row r="2186" spans="1:33" s="6147" customFormat="1" ht="27.95" customHeight="1">
      <c r="A2186" s="8018"/>
      <c r="B2186" s="8018"/>
      <c r="C2186" s="4981"/>
      <c r="D2186" s="4981"/>
      <c r="E2186" s="4981"/>
      <c r="F2186" s="6572"/>
      <c r="G2186" s="4550"/>
      <c r="H2186" s="8019"/>
      <c r="I2186" s="4550"/>
      <c r="J2186" s="8018"/>
      <c r="K2186" s="8018"/>
      <c r="L2186" s="8018"/>
      <c r="M2186" s="7031"/>
      <c r="N2186" s="4550"/>
      <c r="O2186" s="4983"/>
      <c r="P2186" s="4983"/>
      <c r="Q2186" s="8018"/>
      <c r="R2186" s="4550"/>
      <c r="S2186" s="4550"/>
      <c r="T2186" s="4550"/>
      <c r="U2186" s="4550"/>
      <c r="V2186" s="4550"/>
      <c r="W2186" s="4550"/>
      <c r="X2186" s="4550"/>
      <c r="Y2186" s="4550"/>
      <c r="Z2186" s="4550"/>
      <c r="AA2186" s="4893"/>
      <c r="AB2186" s="4550"/>
      <c r="AC2186" s="5050"/>
      <c r="AD2186" s="5050"/>
      <c r="AE2186" s="5050"/>
      <c r="AF2186" s="4550"/>
      <c r="AG2186" s="4550"/>
    </row>
    <row r="2187" spans="1:33" s="6147" customFormat="1" ht="27.95" customHeight="1">
      <c r="A2187" s="8018"/>
      <c r="B2187" s="8018"/>
      <c r="C2187" s="4981"/>
      <c r="D2187" s="4981"/>
      <c r="E2187" s="4981"/>
      <c r="F2187" s="6572"/>
      <c r="G2187" s="4550"/>
      <c r="H2187" s="8019"/>
      <c r="I2187" s="4550"/>
      <c r="J2187" s="8018"/>
      <c r="K2187" s="8018"/>
      <c r="L2187" s="8018"/>
      <c r="M2187" s="7031"/>
      <c r="N2187" s="4550"/>
      <c r="O2187" s="4983"/>
      <c r="P2187" s="4983"/>
      <c r="Q2187" s="8018"/>
      <c r="R2187" s="4550"/>
      <c r="S2187" s="4550"/>
      <c r="T2187" s="4550"/>
      <c r="U2187" s="4550"/>
      <c r="V2187" s="4550"/>
      <c r="W2187" s="4550"/>
      <c r="X2187" s="4550"/>
      <c r="Y2187" s="4550"/>
      <c r="Z2187" s="4550"/>
      <c r="AA2187" s="4893"/>
      <c r="AB2187" s="4550"/>
      <c r="AC2187" s="5050"/>
      <c r="AD2187" s="5050"/>
      <c r="AE2187" s="5050"/>
      <c r="AF2187" s="4550"/>
      <c r="AG2187" s="4550"/>
    </row>
    <row r="2188" spans="1:33" s="6147" customFormat="1" ht="27.95" customHeight="1">
      <c r="A2188" s="8018"/>
      <c r="B2188" s="8018"/>
      <c r="C2188" s="4981"/>
      <c r="D2188" s="4981"/>
      <c r="E2188" s="4981"/>
      <c r="F2188" s="6572"/>
      <c r="G2188" s="4550"/>
      <c r="H2188" s="8019"/>
      <c r="I2188" s="4550"/>
      <c r="J2188" s="8018"/>
      <c r="K2188" s="8018"/>
      <c r="L2188" s="8018"/>
      <c r="M2188" s="7031"/>
      <c r="N2188" s="4550"/>
      <c r="O2188" s="4983"/>
      <c r="P2188" s="4983"/>
      <c r="Q2188" s="8018"/>
      <c r="R2188" s="4550"/>
      <c r="S2188" s="4550"/>
      <c r="T2188" s="4550"/>
      <c r="U2188" s="4550"/>
      <c r="V2188" s="4550"/>
      <c r="W2188" s="4550"/>
      <c r="X2188" s="4550"/>
      <c r="Y2188" s="4550"/>
      <c r="Z2188" s="4550"/>
      <c r="AA2188" s="4893"/>
      <c r="AB2188" s="4550"/>
      <c r="AC2188" s="5050"/>
      <c r="AD2188" s="5050"/>
      <c r="AE2188" s="5050"/>
      <c r="AF2188" s="4550"/>
      <c r="AG2188" s="4550"/>
    </row>
    <row r="2189" spans="1:33" s="6147" customFormat="1" ht="27.95" customHeight="1">
      <c r="A2189" s="8018"/>
      <c r="B2189" s="8018"/>
      <c r="C2189" s="4981"/>
      <c r="D2189" s="4981"/>
      <c r="E2189" s="4981"/>
      <c r="F2189" s="6572"/>
      <c r="G2189" s="4550"/>
      <c r="H2189" s="8019"/>
      <c r="I2189" s="4550"/>
      <c r="J2189" s="8018"/>
      <c r="K2189" s="8018"/>
      <c r="L2189" s="8018"/>
      <c r="M2189" s="7031"/>
      <c r="N2189" s="4550"/>
      <c r="O2189" s="4983"/>
      <c r="P2189" s="4983"/>
      <c r="Q2189" s="8018"/>
      <c r="R2189" s="4550"/>
      <c r="S2189" s="4550"/>
      <c r="T2189" s="4550"/>
      <c r="U2189" s="4550"/>
      <c r="V2189" s="4550"/>
      <c r="W2189" s="4550"/>
      <c r="X2189" s="4550"/>
      <c r="Y2189" s="4550"/>
      <c r="Z2189" s="4550"/>
      <c r="AA2189" s="4893"/>
      <c r="AB2189" s="4550"/>
      <c r="AC2189" s="5050"/>
      <c r="AD2189" s="5050"/>
      <c r="AE2189" s="5050"/>
      <c r="AF2189" s="4550"/>
      <c r="AG2189" s="4550"/>
    </row>
    <row r="2190" spans="1:33" s="6147" customFormat="1" ht="27.95" customHeight="1">
      <c r="A2190" s="8018"/>
      <c r="B2190" s="8018"/>
      <c r="C2190" s="4981"/>
      <c r="D2190" s="4981"/>
      <c r="E2190" s="4981"/>
      <c r="F2190" s="6572"/>
      <c r="G2190" s="4550"/>
      <c r="H2190" s="8019"/>
      <c r="I2190" s="4550"/>
      <c r="J2190" s="8018"/>
      <c r="K2190" s="8018"/>
      <c r="L2190" s="8018"/>
      <c r="M2190" s="4550"/>
      <c r="N2190" s="4550"/>
      <c r="O2190" s="4983"/>
      <c r="P2190" s="4983"/>
      <c r="Q2190" s="8018"/>
      <c r="R2190" s="4550"/>
      <c r="S2190" s="4550"/>
      <c r="T2190" s="4550"/>
      <c r="U2190" s="4550"/>
      <c r="V2190" s="4550"/>
      <c r="W2190" s="4550"/>
      <c r="X2190" s="4550"/>
      <c r="Y2190" s="4550"/>
      <c r="Z2190" s="4550"/>
      <c r="AA2190" s="4893"/>
      <c r="AB2190" s="4550"/>
      <c r="AC2190" s="5050"/>
      <c r="AD2190" s="5050"/>
      <c r="AE2190" s="5050"/>
      <c r="AF2190" s="4550"/>
      <c r="AG2190" s="4550"/>
    </row>
    <row r="2191" spans="1:33" s="6147" customFormat="1" ht="27.95" customHeight="1">
      <c r="A2191" s="8018"/>
      <c r="B2191" s="8018"/>
      <c r="C2191" s="4981"/>
      <c r="D2191" s="4981"/>
      <c r="E2191" s="4981"/>
      <c r="F2191" s="6572"/>
      <c r="G2191" s="4550"/>
      <c r="H2191" s="8019"/>
      <c r="I2191" s="4550"/>
      <c r="J2191" s="8018"/>
      <c r="K2191" s="8018"/>
      <c r="L2191" s="8018"/>
      <c r="M2191" s="7031"/>
      <c r="N2191" s="4550"/>
      <c r="O2191" s="4983"/>
      <c r="P2191" s="4983"/>
      <c r="Q2191" s="8018"/>
      <c r="R2191" s="4550"/>
      <c r="S2191" s="4550"/>
      <c r="T2191" s="4550"/>
      <c r="U2191" s="4550"/>
      <c r="V2191" s="4550"/>
      <c r="W2191" s="4550"/>
      <c r="X2191" s="4550"/>
      <c r="Y2191" s="4550"/>
      <c r="Z2191" s="4550"/>
      <c r="AA2191" s="4893"/>
      <c r="AB2191" s="4550"/>
      <c r="AC2191" s="5050"/>
      <c r="AD2191" s="5050"/>
      <c r="AE2191" s="5050"/>
      <c r="AF2191" s="4550"/>
      <c r="AG2191" s="4550"/>
    </row>
    <row r="2192" spans="1:33" s="6147" customFormat="1" ht="27.95" customHeight="1">
      <c r="A2192" s="8018"/>
      <c r="B2192" s="8018"/>
      <c r="C2192" s="4981"/>
      <c r="D2192" s="4981"/>
      <c r="E2192" s="4981"/>
      <c r="F2192" s="6572"/>
      <c r="G2192" s="4550"/>
      <c r="H2192" s="8019"/>
      <c r="I2192" s="4550"/>
      <c r="J2192" s="8018"/>
      <c r="K2192" s="8018"/>
      <c r="L2192" s="8018"/>
      <c r="M2192" s="7031"/>
      <c r="N2192" s="4550"/>
      <c r="O2192" s="4983"/>
      <c r="P2192" s="4983"/>
      <c r="Q2192" s="8018"/>
      <c r="R2192" s="4550"/>
      <c r="S2192" s="4550"/>
      <c r="T2192" s="4550"/>
      <c r="U2192" s="4550"/>
      <c r="V2192" s="4550"/>
      <c r="W2192" s="4550"/>
      <c r="X2192" s="4550"/>
      <c r="Y2192" s="4550"/>
      <c r="Z2192" s="4550"/>
      <c r="AA2192" s="4893"/>
      <c r="AB2192" s="4550"/>
      <c r="AC2192" s="5050"/>
      <c r="AD2192" s="5050"/>
      <c r="AE2192" s="5050"/>
      <c r="AF2192" s="4550"/>
      <c r="AG2192" s="4550"/>
    </row>
    <row r="2193" spans="1:33" s="6147" customFormat="1" ht="27.95" customHeight="1">
      <c r="A2193" s="8018"/>
      <c r="B2193" s="8018"/>
      <c r="C2193" s="4981"/>
      <c r="D2193" s="4981"/>
      <c r="E2193" s="4981"/>
      <c r="F2193" s="6572"/>
      <c r="G2193" s="4550"/>
      <c r="H2193" s="8019"/>
      <c r="I2193" s="4550"/>
      <c r="J2193" s="8018"/>
      <c r="K2193" s="8018"/>
      <c r="L2193" s="8018"/>
      <c r="M2193" s="7031"/>
      <c r="N2193" s="4550"/>
      <c r="O2193" s="4983"/>
      <c r="P2193" s="4983"/>
      <c r="Q2193" s="8018"/>
      <c r="R2193" s="4550"/>
      <c r="S2193" s="4550"/>
      <c r="T2193" s="4550"/>
      <c r="U2193" s="4550"/>
      <c r="V2193" s="4550"/>
      <c r="W2193" s="4550"/>
      <c r="X2193" s="4550"/>
      <c r="Y2193" s="4550"/>
      <c r="Z2193" s="4550"/>
      <c r="AA2193" s="4893"/>
      <c r="AB2193" s="4550"/>
      <c r="AC2193" s="5050"/>
      <c r="AD2193" s="5050"/>
      <c r="AE2193" s="5050"/>
      <c r="AF2193" s="4550"/>
      <c r="AG2193" s="4550"/>
    </row>
    <row r="2194" spans="1:33" s="6147" customFormat="1" ht="27.95" customHeight="1">
      <c r="A2194" s="8018"/>
      <c r="B2194" s="8018"/>
      <c r="C2194" s="4981"/>
      <c r="D2194" s="4981"/>
      <c r="E2194" s="4981"/>
      <c r="F2194" s="6572"/>
      <c r="G2194" s="4550"/>
      <c r="H2194" s="8019"/>
      <c r="I2194" s="4550"/>
      <c r="J2194" s="8018"/>
      <c r="K2194" s="8018"/>
      <c r="L2194" s="8018"/>
      <c r="M2194" s="7031"/>
      <c r="N2194" s="4550"/>
      <c r="O2194" s="4983"/>
      <c r="P2194" s="4983"/>
      <c r="Q2194" s="8018"/>
      <c r="R2194" s="4550"/>
      <c r="S2194" s="4550"/>
      <c r="T2194" s="4550"/>
      <c r="U2194" s="4550"/>
      <c r="V2194" s="4550"/>
      <c r="W2194" s="4550"/>
      <c r="X2194" s="4550"/>
      <c r="Y2194" s="4550"/>
      <c r="Z2194" s="4550"/>
      <c r="AA2194" s="4893"/>
      <c r="AB2194" s="4550"/>
      <c r="AC2194" s="5050"/>
      <c r="AD2194" s="5050"/>
      <c r="AE2194" s="5050"/>
      <c r="AF2194" s="4550"/>
      <c r="AG2194" s="4550"/>
    </row>
    <row r="2195" spans="1:33" s="6147" customFormat="1" ht="27.95" customHeight="1">
      <c r="A2195" s="8018"/>
      <c r="B2195" s="8018"/>
      <c r="C2195" s="4981"/>
      <c r="D2195" s="4981"/>
      <c r="E2195" s="4981"/>
      <c r="F2195" s="6572"/>
      <c r="G2195" s="4550"/>
      <c r="H2195" s="8019"/>
      <c r="I2195" s="4550"/>
      <c r="J2195" s="8018"/>
      <c r="K2195" s="8018"/>
      <c r="L2195" s="8018"/>
      <c r="M2195" s="7031"/>
      <c r="N2195" s="4550"/>
      <c r="O2195" s="4983"/>
      <c r="P2195" s="4983"/>
      <c r="Q2195" s="8018"/>
      <c r="R2195" s="4550"/>
      <c r="S2195" s="4550"/>
      <c r="T2195" s="4550"/>
      <c r="U2195" s="4550"/>
      <c r="V2195" s="7277"/>
      <c r="W2195" s="4550"/>
      <c r="X2195" s="7277"/>
      <c r="Y2195" s="4550"/>
      <c r="Z2195" s="4550"/>
      <c r="AA2195" s="4893"/>
      <c r="AB2195" s="4550"/>
      <c r="AC2195" s="5050"/>
      <c r="AD2195" s="5050"/>
      <c r="AE2195" s="5050"/>
      <c r="AF2195" s="4550"/>
      <c r="AG2195" s="4550"/>
    </row>
    <row r="2196" spans="1:33" s="6147" customFormat="1" ht="27.95" customHeight="1">
      <c r="A2196" s="8018"/>
      <c r="B2196" s="8018"/>
      <c r="C2196" s="4981"/>
      <c r="D2196" s="4981"/>
      <c r="E2196" s="4981"/>
      <c r="F2196" s="6572"/>
      <c r="G2196" s="4550"/>
      <c r="H2196" s="8019"/>
      <c r="I2196" s="4550"/>
      <c r="J2196" s="8018"/>
      <c r="K2196" s="8018"/>
      <c r="L2196" s="8018"/>
      <c r="M2196" s="7031"/>
      <c r="N2196" s="4550"/>
      <c r="O2196" s="4983"/>
      <c r="P2196" s="4983"/>
      <c r="Q2196" s="8018"/>
      <c r="R2196" s="4550"/>
      <c r="S2196" s="4550"/>
      <c r="T2196" s="4550"/>
      <c r="U2196" s="4550"/>
      <c r="V2196" s="4550"/>
      <c r="W2196" s="4550"/>
      <c r="X2196" s="4550"/>
      <c r="Y2196" s="4550"/>
      <c r="Z2196" s="4550"/>
      <c r="AA2196" s="4893"/>
      <c r="AB2196" s="4550"/>
      <c r="AC2196" s="5050"/>
      <c r="AD2196" s="5050"/>
      <c r="AE2196" s="5050"/>
      <c r="AF2196" s="4550"/>
      <c r="AG2196" s="4550"/>
    </row>
    <row r="2197" spans="1:33" s="6147" customFormat="1" ht="27.95" customHeight="1">
      <c r="A2197" s="8018"/>
      <c r="B2197" s="8018"/>
      <c r="C2197" s="4981"/>
      <c r="D2197" s="4981"/>
      <c r="E2197" s="4981"/>
      <c r="F2197" s="6572"/>
      <c r="G2197" s="4550"/>
      <c r="H2197" s="8019"/>
      <c r="I2197" s="4550"/>
      <c r="J2197" s="8018"/>
      <c r="K2197" s="8018"/>
      <c r="L2197" s="8018"/>
      <c r="M2197" s="7031"/>
      <c r="N2197" s="4550"/>
      <c r="O2197" s="4983"/>
      <c r="P2197" s="4983"/>
      <c r="Q2197" s="8018"/>
      <c r="R2197" s="4550"/>
      <c r="S2197" s="4550"/>
      <c r="T2197" s="4550"/>
      <c r="U2197" s="4550"/>
      <c r="V2197" s="4550"/>
      <c r="W2197" s="4550"/>
      <c r="X2197" s="4550"/>
      <c r="Y2197" s="4550"/>
      <c r="Z2197" s="4550"/>
      <c r="AA2197" s="4893"/>
      <c r="AB2197" s="4550"/>
      <c r="AC2197" s="5050"/>
      <c r="AD2197" s="5050"/>
      <c r="AE2197" s="5050"/>
      <c r="AF2197" s="4550"/>
      <c r="AG2197" s="4550"/>
    </row>
    <row r="2198" spans="1:33" s="6147" customFormat="1" ht="27.95" customHeight="1">
      <c r="A2198" s="8018"/>
      <c r="B2198" s="8018"/>
      <c r="C2198" s="4981"/>
      <c r="D2198" s="4981"/>
      <c r="E2198" s="4981"/>
      <c r="F2198" s="6572"/>
      <c r="G2198" s="4550"/>
      <c r="H2198" s="8019"/>
      <c r="I2198" s="4550"/>
      <c r="J2198" s="8018"/>
      <c r="K2198" s="8018"/>
      <c r="L2198" s="8018"/>
      <c r="M2198" s="7031"/>
      <c r="N2198" s="4550"/>
      <c r="O2198" s="4983"/>
      <c r="P2198" s="4983"/>
      <c r="Q2198" s="8018"/>
      <c r="R2198" s="4550"/>
      <c r="S2198" s="4550"/>
      <c r="T2198" s="4550"/>
      <c r="U2198" s="4550"/>
      <c r="V2198" s="4550"/>
      <c r="W2198" s="4550"/>
      <c r="X2198" s="4550"/>
      <c r="Y2198" s="4550"/>
      <c r="Z2198" s="4550"/>
      <c r="AA2198" s="4893"/>
      <c r="AB2198" s="4550"/>
      <c r="AC2198" s="5050"/>
      <c r="AD2198" s="5050"/>
      <c r="AE2198" s="5050"/>
      <c r="AF2198" s="4550"/>
      <c r="AG2198" s="4550"/>
    </row>
    <row r="2199" spans="1:33" s="6147" customFormat="1" ht="27.95" customHeight="1">
      <c r="A2199" s="8018"/>
      <c r="B2199" s="8018"/>
      <c r="C2199" s="4981"/>
      <c r="D2199" s="4981"/>
      <c r="E2199" s="4981"/>
      <c r="F2199" s="6572"/>
      <c r="G2199" s="4550"/>
      <c r="H2199" s="8019"/>
      <c r="I2199" s="4550"/>
      <c r="J2199" s="8018"/>
      <c r="K2199" s="8018"/>
      <c r="L2199" s="8018"/>
      <c r="M2199" s="4550"/>
      <c r="N2199" s="4550"/>
      <c r="O2199" s="4983"/>
      <c r="P2199" s="4983"/>
      <c r="Q2199" s="8018"/>
      <c r="R2199" s="4550"/>
      <c r="S2199" s="4550"/>
      <c r="T2199" s="4550"/>
      <c r="U2199" s="4550"/>
      <c r="V2199" s="7028"/>
      <c r="W2199" s="4550"/>
      <c r="X2199" s="7028"/>
      <c r="Y2199" s="4550"/>
      <c r="Z2199" s="4550"/>
      <c r="AA2199" s="4893"/>
      <c r="AB2199" s="4550"/>
      <c r="AC2199" s="5050"/>
      <c r="AD2199" s="5050"/>
      <c r="AE2199" s="5050"/>
      <c r="AF2199" s="4550"/>
      <c r="AG2199" s="4550"/>
    </row>
    <row r="2200" spans="1:33" s="6147" customFormat="1" ht="27.95" customHeight="1">
      <c r="A2200" s="8018"/>
      <c r="B2200" s="8018"/>
      <c r="C2200" s="4981"/>
      <c r="D2200" s="4981"/>
      <c r="E2200" s="4981"/>
      <c r="F2200" s="6572"/>
      <c r="G2200" s="4550"/>
      <c r="H2200" s="8019"/>
      <c r="I2200" s="4550"/>
      <c r="J2200" s="8018"/>
      <c r="K2200" s="8018"/>
      <c r="L2200" s="8018"/>
      <c r="M2200" s="4550"/>
      <c r="N2200" s="4550"/>
      <c r="O2200" s="4983"/>
      <c r="P2200" s="4983"/>
      <c r="Q2200" s="8018"/>
      <c r="R2200" s="4550"/>
      <c r="S2200" s="4550"/>
      <c r="T2200" s="4550"/>
      <c r="U2200" s="4550"/>
      <c r="V2200" s="7277"/>
      <c r="W2200" s="4550"/>
      <c r="X2200" s="7277"/>
      <c r="Y2200" s="4550"/>
      <c r="Z2200" s="4550"/>
      <c r="AA2200" s="4893"/>
      <c r="AB2200" s="4550"/>
      <c r="AC2200" s="5050"/>
      <c r="AD2200" s="5050"/>
      <c r="AE2200" s="5050"/>
      <c r="AF2200" s="4550"/>
      <c r="AG2200" s="4550"/>
    </row>
    <row r="2201" spans="1:33" s="6147" customFormat="1" ht="27.95" customHeight="1">
      <c r="A2201" s="8018"/>
      <c r="B2201" s="8018"/>
      <c r="C2201" s="4981"/>
      <c r="D2201" s="4981"/>
      <c r="E2201" s="4981"/>
      <c r="F2201" s="6572"/>
      <c r="G2201" s="4550"/>
      <c r="H2201" s="8019"/>
      <c r="I2201" s="4550"/>
      <c r="J2201" s="8018"/>
      <c r="K2201" s="8018"/>
      <c r="L2201" s="8018"/>
      <c r="M2201" s="7031"/>
      <c r="N2201" s="4550"/>
      <c r="O2201" s="4983"/>
      <c r="P2201" s="4983"/>
      <c r="Q2201" s="8018"/>
      <c r="R2201" s="4550"/>
      <c r="S2201" s="4550"/>
      <c r="T2201" s="4550"/>
      <c r="U2201" s="4550"/>
      <c r="V2201" s="7277"/>
      <c r="W2201" s="4550"/>
      <c r="X2201" s="7277"/>
      <c r="Y2201" s="4550"/>
      <c r="Z2201" s="4550"/>
      <c r="AA2201" s="4893"/>
      <c r="AB2201" s="4550"/>
      <c r="AC2201" s="5050"/>
      <c r="AD2201" s="5050"/>
      <c r="AE2201" s="5050"/>
      <c r="AF2201" s="4550"/>
      <c r="AG2201" s="4550"/>
    </row>
    <row r="2202" spans="1:33" s="6147" customFormat="1" ht="27.95" customHeight="1">
      <c r="A2202" s="8018"/>
      <c r="B2202" s="8018"/>
      <c r="C2202" s="4981"/>
      <c r="D2202" s="4981"/>
      <c r="E2202" s="4981"/>
      <c r="F2202" s="6572"/>
      <c r="G2202" s="4550"/>
      <c r="H2202" s="8019"/>
      <c r="I2202" s="4550"/>
      <c r="J2202" s="8018"/>
      <c r="K2202" s="8018"/>
      <c r="L2202" s="8018"/>
      <c r="M2202" s="7031"/>
      <c r="N2202" s="4550"/>
      <c r="O2202" s="4983"/>
      <c r="P2202" s="4983"/>
      <c r="Q2202" s="8018"/>
      <c r="R2202" s="4550"/>
      <c r="S2202" s="4550"/>
      <c r="T2202" s="4550"/>
      <c r="U2202" s="4550"/>
      <c r="V2202" s="4550"/>
      <c r="W2202" s="4550"/>
      <c r="X2202" s="4550"/>
      <c r="Y2202" s="4550"/>
      <c r="Z2202" s="4550"/>
      <c r="AA2202" s="4893"/>
      <c r="AB2202" s="4550"/>
      <c r="AC2202" s="5050"/>
      <c r="AD2202" s="5050"/>
      <c r="AE2202" s="5050"/>
      <c r="AF2202" s="4550"/>
      <c r="AG2202" s="4550"/>
    </row>
    <row r="2203" spans="1:33" s="6147" customFormat="1" ht="27.95" customHeight="1">
      <c r="A2203" s="8018"/>
      <c r="B2203" s="8018"/>
      <c r="C2203" s="4981"/>
      <c r="D2203" s="4981"/>
      <c r="E2203" s="4981"/>
      <c r="F2203" s="6572"/>
      <c r="G2203" s="4550"/>
      <c r="H2203" s="8019"/>
      <c r="I2203" s="4550"/>
      <c r="J2203" s="8018"/>
      <c r="K2203" s="8018"/>
      <c r="L2203" s="8018"/>
      <c r="M2203" s="7031"/>
      <c r="N2203" s="4550"/>
      <c r="O2203" s="4983"/>
      <c r="P2203" s="4983"/>
      <c r="Q2203" s="8018"/>
      <c r="R2203" s="4550"/>
      <c r="S2203" s="4550"/>
      <c r="T2203" s="4550"/>
      <c r="U2203" s="4550"/>
      <c r="V2203" s="4550"/>
      <c r="W2203" s="4550"/>
      <c r="X2203" s="4550"/>
      <c r="Y2203" s="4550"/>
      <c r="Z2203" s="4550"/>
      <c r="AA2203" s="4893"/>
      <c r="AB2203" s="4550"/>
      <c r="AC2203" s="5050"/>
      <c r="AD2203" s="5050"/>
      <c r="AE2203" s="5050"/>
      <c r="AF2203" s="4550"/>
      <c r="AG2203" s="4550"/>
    </row>
    <row r="2204" spans="1:33" s="6147" customFormat="1" ht="27.95" customHeight="1">
      <c r="A2204" s="8018"/>
      <c r="B2204" s="8018"/>
      <c r="C2204" s="4981"/>
      <c r="D2204" s="4981"/>
      <c r="E2204" s="4981"/>
      <c r="F2204" s="6572"/>
      <c r="G2204" s="4550"/>
      <c r="H2204" s="8019"/>
      <c r="I2204" s="4550"/>
      <c r="J2204" s="8018"/>
      <c r="K2204" s="8018"/>
      <c r="L2204" s="8018"/>
      <c r="M2204" s="7031"/>
      <c r="N2204" s="4550"/>
      <c r="O2204" s="4983"/>
      <c r="P2204" s="4983"/>
      <c r="Q2204" s="8018"/>
      <c r="R2204" s="4550"/>
      <c r="S2204" s="4550"/>
      <c r="T2204" s="4550"/>
      <c r="U2204" s="4550"/>
      <c r="V2204" s="4550"/>
      <c r="W2204" s="4550"/>
      <c r="X2204" s="4550"/>
      <c r="Y2204" s="4550"/>
      <c r="Z2204" s="4550"/>
      <c r="AA2204" s="4893"/>
      <c r="AB2204" s="4550"/>
      <c r="AC2204" s="5050"/>
      <c r="AD2204" s="5050"/>
      <c r="AE2204" s="5050"/>
      <c r="AF2204" s="4550"/>
      <c r="AG2204" s="4550"/>
    </row>
    <row r="2205" spans="1:33" s="6147" customFormat="1" ht="27.95" customHeight="1">
      <c r="A2205" s="8018"/>
      <c r="B2205" s="8018"/>
      <c r="C2205" s="4981"/>
      <c r="D2205" s="4981"/>
      <c r="E2205" s="4981"/>
      <c r="F2205" s="6572"/>
      <c r="G2205" s="4550"/>
      <c r="H2205" s="8019"/>
      <c r="I2205" s="4550"/>
      <c r="J2205" s="8018"/>
      <c r="K2205" s="8018"/>
      <c r="L2205" s="8018"/>
      <c r="M2205" s="7031"/>
      <c r="N2205" s="4550"/>
      <c r="O2205" s="4983"/>
      <c r="P2205" s="4983"/>
      <c r="Q2205" s="8018"/>
      <c r="R2205" s="4550"/>
      <c r="S2205" s="4550"/>
      <c r="T2205" s="4550"/>
      <c r="U2205" s="4550"/>
      <c r="V2205" s="4550"/>
      <c r="W2205" s="4550"/>
      <c r="X2205" s="4550"/>
      <c r="Y2205" s="4550"/>
      <c r="Z2205" s="4550"/>
      <c r="AA2205" s="4893"/>
      <c r="AB2205" s="4550"/>
      <c r="AC2205" s="5050"/>
      <c r="AD2205" s="5050"/>
      <c r="AE2205" s="5050"/>
      <c r="AF2205" s="4550"/>
      <c r="AG2205" s="4550"/>
    </row>
    <row r="2206" spans="1:33" s="6147" customFormat="1" ht="27.95" customHeight="1">
      <c r="A2206" s="8018"/>
      <c r="B2206" s="8018"/>
      <c r="C2206" s="4981"/>
      <c r="D2206" s="4981"/>
      <c r="E2206" s="4981"/>
      <c r="F2206" s="6572"/>
      <c r="G2206" s="4550"/>
      <c r="H2206" s="8020"/>
      <c r="I2206" s="4550"/>
      <c r="J2206" s="4550"/>
      <c r="K2206" s="4550"/>
      <c r="L2206" s="8021"/>
      <c r="M2206" s="7031"/>
      <c r="N2206" s="4550"/>
      <c r="O2206" s="4983"/>
      <c r="P2206" s="4983"/>
      <c r="Q2206" s="4550"/>
      <c r="R2206" s="4550"/>
      <c r="S2206" s="4550"/>
      <c r="T2206" s="4550"/>
      <c r="U2206" s="4550"/>
      <c r="V2206" s="4550"/>
      <c r="W2206" s="4550"/>
      <c r="X2206" s="4550"/>
      <c r="Y2206" s="4550"/>
      <c r="Z2206" s="4550"/>
      <c r="AA2206" s="4893"/>
      <c r="AB2206" s="4550"/>
      <c r="AC2206" s="5050"/>
      <c r="AD2206" s="5050"/>
      <c r="AE2206" s="5050"/>
      <c r="AF2206" s="4550"/>
      <c r="AG2206" s="4550"/>
    </row>
    <row r="2207" spans="1:33" s="6147" customFormat="1" ht="27.95" customHeight="1">
      <c r="A2207" s="8021"/>
      <c r="B2207" s="8021"/>
      <c r="C2207" s="4981"/>
      <c r="D2207" s="4981"/>
      <c r="E2207" s="4981"/>
      <c r="F2207" s="6572"/>
      <c r="G2207" s="4550"/>
      <c r="H2207" s="8020"/>
      <c r="I2207" s="4550"/>
      <c r="J2207" s="4550"/>
      <c r="K2207" s="4550"/>
      <c r="L2207" s="8021"/>
      <c r="M2207" s="7031"/>
      <c r="N2207" s="4550"/>
      <c r="O2207" s="4983"/>
      <c r="P2207" s="4983"/>
      <c r="Q2207" s="4550"/>
      <c r="R2207" s="4550"/>
      <c r="S2207" s="4550"/>
      <c r="T2207" s="4550"/>
      <c r="U2207" s="4550"/>
      <c r="V2207" s="4550"/>
      <c r="W2207" s="4550"/>
      <c r="X2207" s="4550"/>
      <c r="Y2207" s="4550"/>
      <c r="Z2207" s="4550"/>
      <c r="AA2207" s="4893"/>
      <c r="AB2207" s="4550"/>
      <c r="AC2207" s="5050"/>
      <c r="AD2207" s="5050"/>
      <c r="AE2207" s="5050"/>
      <c r="AF2207" s="4550"/>
      <c r="AG2207" s="4550"/>
    </row>
    <row r="2208" spans="1:33" s="6147" customFormat="1" ht="27.95" customHeight="1">
      <c r="A2208" s="8021"/>
      <c r="B2208" s="8021"/>
      <c r="C2208" s="4981"/>
      <c r="D2208" s="4981"/>
      <c r="E2208" s="4981"/>
      <c r="F2208" s="6572"/>
      <c r="G2208" s="4550"/>
      <c r="H2208" s="8020"/>
      <c r="I2208" s="4550"/>
      <c r="J2208" s="4550"/>
      <c r="K2208" s="4550"/>
      <c r="L2208" s="8021"/>
      <c r="M2208" s="7031"/>
      <c r="N2208" s="4550"/>
      <c r="O2208" s="4983"/>
      <c r="P2208" s="4983"/>
      <c r="Q2208" s="4550"/>
      <c r="R2208" s="4550"/>
      <c r="S2208" s="4550"/>
      <c r="T2208" s="4550"/>
      <c r="U2208" s="4550"/>
      <c r="V2208" s="4550"/>
      <c r="W2208" s="4550"/>
      <c r="X2208" s="4550"/>
      <c r="Y2208" s="4550"/>
      <c r="Z2208" s="4550"/>
      <c r="AA2208" s="4893"/>
      <c r="AB2208" s="4550"/>
      <c r="AC2208" s="5050"/>
      <c r="AD2208" s="5050"/>
      <c r="AE2208" s="5050"/>
      <c r="AF2208" s="4550"/>
      <c r="AG2208" s="4550"/>
    </row>
    <row r="2209" spans="1:33" s="6147" customFormat="1" ht="27.95" customHeight="1">
      <c r="A2209" s="8021"/>
      <c r="B2209" s="4550"/>
      <c r="C2209" s="4981"/>
      <c r="D2209" s="4981"/>
      <c r="E2209" s="4981"/>
      <c r="F2209" s="6572"/>
      <c r="G2209" s="4550"/>
      <c r="H2209" s="8020"/>
      <c r="I2209" s="4550"/>
      <c r="J2209" s="4550"/>
      <c r="K2209" s="4550"/>
      <c r="L2209" s="8021"/>
      <c r="M2209" s="7031"/>
      <c r="N2209" s="4550"/>
      <c r="O2209" s="4983"/>
      <c r="P2209" s="4983"/>
      <c r="Q2209" s="4550"/>
      <c r="R2209" s="4550"/>
      <c r="S2209" s="4550"/>
      <c r="T2209" s="4550"/>
      <c r="U2209" s="4550"/>
      <c r="V2209" s="4550"/>
      <c r="W2209" s="4550"/>
      <c r="X2209" s="4550"/>
      <c r="Y2209" s="4550"/>
      <c r="Z2209" s="4550"/>
      <c r="AA2209" s="4893"/>
      <c r="AB2209" s="4550"/>
      <c r="AC2209" s="5050"/>
      <c r="AD2209" s="5050"/>
      <c r="AE2209" s="5050"/>
      <c r="AF2209" s="4550"/>
      <c r="AG2209" s="4550"/>
    </row>
    <row r="2210" spans="1:33" s="6147" customFormat="1" ht="27.95" customHeight="1">
      <c r="A2210" s="8021"/>
      <c r="B2210" s="4550"/>
      <c r="C2210" s="4981"/>
      <c r="D2210" s="4981"/>
      <c r="E2210" s="4981"/>
      <c r="F2210" s="6572"/>
      <c r="G2210" s="4550"/>
      <c r="H2210" s="8020"/>
      <c r="I2210" s="4550"/>
      <c r="J2210" s="4550"/>
      <c r="K2210" s="4550"/>
      <c r="L2210" s="8021"/>
      <c r="M2210" s="7031"/>
      <c r="N2210" s="4550"/>
      <c r="O2210" s="4983"/>
      <c r="P2210" s="4983"/>
      <c r="Q2210" s="4550"/>
      <c r="R2210" s="4550"/>
      <c r="S2210" s="4550"/>
      <c r="T2210" s="4550"/>
      <c r="U2210" s="4550"/>
      <c r="V2210" s="4550"/>
      <c r="W2210" s="4550"/>
      <c r="X2210" s="4550"/>
      <c r="Y2210" s="4550"/>
      <c r="Z2210" s="4550"/>
      <c r="AA2210" s="4893"/>
      <c r="AB2210" s="4550"/>
      <c r="AC2210" s="5050"/>
      <c r="AD2210" s="5050"/>
      <c r="AE2210" s="5050"/>
      <c r="AF2210" s="4550"/>
      <c r="AG2210" s="4550"/>
    </row>
    <row r="2211" spans="1:33" s="6147" customFormat="1" ht="27.95" customHeight="1">
      <c r="A2211" s="8021"/>
      <c r="B2211" s="4550"/>
      <c r="C2211" s="4981"/>
      <c r="D2211" s="4981"/>
      <c r="E2211" s="4981"/>
      <c r="F2211" s="6572"/>
      <c r="G2211" s="4550"/>
      <c r="H2211" s="8020"/>
      <c r="I2211" s="4550"/>
      <c r="J2211" s="4550"/>
      <c r="K2211" s="4550"/>
      <c r="L2211" s="8021"/>
      <c r="M2211" s="7031"/>
      <c r="N2211" s="4550"/>
      <c r="O2211" s="4983"/>
      <c r="P2211" s="4983"/>
      <c r="Q2211" s="4550"/>
      <c r="R2211" s="4550"/>
      <c r="S2211" s="4550"/>
      <c r="T2211" s="4550"/>
      <c r="U2211" s="4550"/>
      <c r="V2211" s="7277"/>
      <c r="W2211" s="4550"/>
      <c r="X2211" s="7277"/>
      <c r="Y2211" s="4550"/>
      <c r="Z2211" s="4550"/>
      <c r="AA2211" s="4893"/>
      <c r="AB2211" s="4550"/>
      <c r="AC2211" s="5050"/>
      <c r="AD2211" s="5050"/>
      <c r="AE2211" s="5050"/>
      <c r="AF2211" s="4550"/>
      <c r="AG2211" s="4550"/>
    </row>
    <row r="2212" spans="1:33" s="6147" customFormat="1" ht="27.95" customHeight="1">
      <c r="A2212" s="8021"/>
      <c r="B2212" s="4550"/>
      <c r="C2212" s="4981"/>
      <c r="D2212" s="4981"/>
      <c r="E2212" s="4981"/>
      <c r="F2212" s="6572"/>
      <c r="G2212" s="4550"/>
      <c r="H2212" s="8020"/>
      <c r="I2212" s="4550"/>
      <c r="J2212" s="4550"/>
      <c r="K2212" s="4550"/>
      <c r="L2212" s="8021"/>
      <c r="M2212" s="7031"/>
      <c r="N2212" s="4550"/>
      <c r="O2212" s="4983"/>
      <c r="P2212" s="4983"/>
      <c r="Q2212" s="4550"/>
      <c r="R2212" s="4550"/>
      <c r="S2212" s="4550"/>
      <c r="T2212" s="4550"/>
      <c r="U2212" s="4550"/>
      <c r="V2212" s="7277"/>
      <c r="W2212" s="4550"/>
      <c r="X2212" s="7277"/>
      <c r="Y2212" s="4550"/>
      <c r="Z2212" s="4550"/>
      <c r="AA2212" s="4893"/>
      <c r="AB2212" s="4550"/>
      <c r="AC2212" s="5050"/>
      <c r="AD2212" s="5050"/>
      <c r="AE2212" s="5050"/>
      <c r="AF2212" s="4550"/>
      <c r="AG2212" s="4550"/>
    </row>
    <row r="2213" spans="1:33" s="6147" customFormat="1" ht="27.95" customHeight="1">
      <c r="A2213" s="8021"/>
      <c r="B2213" s="4550"/>
      <c r="C2213" s="4981"/>
      <c r="D2213" s="4981"/>
      <c r="E2213" s="4981"/>
      <c r="F2213" s="6572"/>
      <c r="G2213" s="4550"/>
      <c r="H2213" s="8020"/>
      <c r="I2213" s="4550"/>
      <c r="J2213" s="4550"/>
      <c r="K2213" s="4550"/>
      <c r="L2213" s="8021"/>
      <c r="M2213" s="7031"/>
      <c r="N2213" s="4550"/>
      <c r="O2213" s="4983"/>
      <c r="P2213" s="4983"/>
      <c r="Q2213" s="4550"/>
      <c r="R2213" s="4550"/>
      <c r="S2213" s="4550"/>
      <c r="T2213" s="4550"/>
      <c r="U2213" s="4550"/>
      <c r="V2213" s="4550"/>
      <c r="W2213" s="4550"/>
      <c r="X2213" s="4550"/>
      <c r="Y2213" s="4550"/>
      <c r="Z2213" s="4550"/>
      <c r="AA2213" s="4893"/>
      <c r="AB2213" s="4550"/>
      <c r="AC2213" s="5050"/>
      <c r="AD2213" s="5050"/>
      <c r="AE2213" s="5050"/>
      <c r="AF2213" s="4550"/>
      <c r="AG2213" s="4550"/>
    </row>
    <row r="2214" spans="1:33" s="6147" customFormat="1" ht="27.95" customHeight="1">
      <c r="A2214" s="7028"/>
      <c r="B2214" s="4550"/>
      <c r="C2214" s="4981"/>
      <c r="D2214" s="4981"/>
      <c r="E2214" s="4981"/>
      <c r="F2214" s="6572"/>
      <c r="G2214" s="4550"/>
      <c r="H2214" s="8022"/>
      <c r="I2214" s="4550"/>
      <c r="J2214" s="4550"/>
      <c r="K2214" s="4550"/>
      <c r="L2214" s="8021"/>
      <c r="M2214" s="4550"/>
      <c r="N2214" s="4550"/>
      <c r="O2214" s="4983"/>
      <c r="P2214" s="4983"/>
      <c r="Q2214" s="4550"/>
      <c r="R2214" s="4550"/>
      <c r="S2214" s="4550"/>
      <c r="T2214" s="4550"/>
      <c r="U2214" s="4550"/>
      <c r="V2214" s="4550"/>
      <c r="W2214" s="4550"/>
      <c r="X2214" s="4550"/>
      <c r="Y2214" s="4550"/>
      <c r="Z2214" s="4550"/>
      <c r="AA2214" s="4893"/>
      <c r="AB2214" s="4550"/>
      <c r="AC2214" s="5050"/>
      <c r="AD2214" s="5050"/>
      <c r="AE2214" s="5050"/>
      <c r="AF2214" s="4550"/>
      <c r="AG2214" s="4550"/>
    </row>
    <row r="2215" spans="1:33" s="6147" customFormat="1" ht="27.95" customHeight="1">
      <c r="A2215" s="7028"/>
      <c r="B2215" s="4550"/>
      <c r="C2215" s="4981"/>
      <c r="D2215" s="4981"/>
      <c r="E2215" s="4981"/>
      <c r="F2215" s="6572"/>
      <c r="G2215" s="4550"/>
      <c r="H2215" s="8022"/>
      <c r="I2215" s="4550"/>
      <c r="J2215" s="4550"/>
      <c r="K2215" s="4550"/>
      <c r="L2215" s="8021"/>
      <c r="M2215" s="4550"/>
      <c r="N2215" s="4550"/>
      <c r="O2215" s="4983"/>
      <c r="P2215" s="4983"/>
      <c r="Q2215" s="4550"/>
      <c r="R2215" s="4550"/>
      <c r="S2215" s="4550"/>
      <c r="T2215" s="4550"/>
      <c r="U2215" s="4550"/>
      <c r="V2215" s="4550"/>
      <c r="W2215" s="4550"/>
      <c r="X2215" s="4550"/>
      <c r="Y2215" s="4550"/>
      <c r="Z2215" s="4550"/>
      <c r="AA2215" s="4893"/>
      <c r="AB2215" s="4550"/>
      <c r="AC2215" s="5050"/>
      <c r="AD2215" s="5050"/>
      <c r="AE2215" s="5050"/>
      <c r="AF2215" s="4550"/>
      <c r="AG2215" s="4550"/>
    </row>
    <row r="2216" spans="1:33" s="6147" customFormat="1" ht="27.95" customHeight="1">
      <c r="A2216" s="7028"/>
      <c r="B2216" s="4550"/>
      <c r="C2216" s="4981"/>
      <c r="D2216" s="4981"/>
      <c r="E2216" s="4981"/>
      <c r="F2216" s="6572"/>
      <c r="G2216" s="4550"/>
      <c r="H2216" s="8019"/>
      <c r="I2216" s="4550"/>
      <c r="J2216" s="4550"/>
      <c r="K2216" s="4550"/>
      <c r="L2216" s="7028"/>
      <c r="M2216" s="7031"/>
      <c r="N2216" s="4550"/>
      <c r="O2216" s="4983"/>
      <c r="P2216" s="4983"/>
      <c r="Q2216" s="4550"/>
      <c r="R2216" s="4550"/>
      <c r="S2216" s="4550"/>
      <c r="T2216" s="4550"/>
      <c r="U2216" s="4550"/>
      <c r="V2216" s="7911"/>
      <c r="W2216" s="4550"/>
      <c r="X2216" s="7911"/>
      <c r="Y2216" s="4550"/>
      <c r="Z2216" s="4550"/>
      <c r="AA2216" s="4893"/>
      <c r="AB2216" s="4550"/>
      <c r="AC2216" s="5050"/>
      <c r="AD2216" s="5050"/>
      <c r="AE2216" s="5050"/>
      <c r="AF2216" s="4550"/>
      <c r="AG2216" s="4550"/>
    </row>
    <row r="2217" spans="1:33" s="6147" customFormat="1" ht="27.95" customHeight="1">
      <c r="A2217" s="7028"/>
      <c r="B2217" s="4550"/>
      <c r="C2217" s="4981"/>
      <c r="D2217" s="4981"/>
      <c r="E2217" s="4981"/>
      <c r="F2217" s="6572"/>
      <c r="G2217" s="4550"/>
      <c r="H2217" s="8022"/>
      <c r="I2217" s="4550"/>
      <c r="J2217" s="4550"/>
      <c r="K2217" s="4550"/>
      <c r="L2217" s="7028"/>
      <c r="M2217" s="7031"/>
      <c r="N2217" s="4550"/>
      <c r="O2217" s="4983"/>
      <c r="P2217" s="4983"/>
      <c r="Q2217" s="4550"/>
      <c r="R2217" s="4550"/>
      <c r="S2217" s="4550"/>
      <c r="T2217" s="4550"/>
      <c r="U2217" s="4550"/>
      <c r="V2217" s="8015"/>
      <c r="W2217" s="4550"/>
      <c r="X2217" s="8015"/>
      <c r="Y2217" s="4550"/>
      <c r="Z2217" s="4550"/>
      <c r="AA2217" s="4893"/>
      <c r="AB2217" s="4550"/>
      <c r="AC2217" s="5050"/>
      <c r="AD2217" s="5050"/>
      <c r="AE2217" s="5050"/>
      <c r="AF2217" s="4550"/>
      <c r="AG2217" s="4550"/>
    </row>
    <row r="2218" spans="1:33" s="6147" customFormat="1" ht="27.95" customHeight="1">
      <c r="A2218" s="7028"/>
      <c r="B2218" s="4550"/>
      <c r="C2218" s="4981"/>
      <c r="D2218" s="4981"/>
      <c r="E2218" s="4981"/>
      <c r="F2218" s="6572"/>
      <c r="G2218" s="4550"/>
      <c r="H2218" s="8022"/>
      <c r="I2218" s="4550"/>
      <c r="J2218" s="4550"/>
      <c r="K2218" s="4550"/>
      <c r="L2218" s="7028"/>
      <c r="M2218" s="7031"/>
      <c r="N2218" s="4550"/>
      <c r="O2218" s="4983"/>
      <c r="P2218" s="4983"/>
      <c r="Q2218" s="4550"/>
      <c r="R2218" s="4550"/>
      <c r="S2218" s="4550"/>
      <c r="T2218" s="4550"/>
      <c r="U2218" s="4550"/>
      <c r="V2218" s="4550"/>
      <c r="W2218" s="4550"/>
      <c r="X2218" s="4550"/>
      <c r="Y2218" s="4550"/>
      <c r="Z2218" s="4550"/>
      <c r="AA2218" s="4893"/>
      <c r="AB2218" s="4550"/>
      <c r="AC2218" s="5050"/>
      <c r="AD2218" s="5050"/>
      <c r="AE2218" s="5050"/>
      <c r="AF2218" s="4550"/>
      <c r="AG2218" s="4550"/>
    </row>
    <row r="2219" spans="1:33" s="6147" customFormat="1" ht="27.95" customHeight="1">
      <c r="A2219" s="7028"/>
      <c r="B2219" s="4550"/>
      <c r="C2219" s="4981"/>
      <c r="D2219" s="4981"/>
      <c r="E2219" s="4981"/>
      <c r="F2219" s="6572"/>
      <c r="G2219" s="4550"/>
      <c r="H2219" s="8022"/>
      <c r="I2219" s="4550"/>
      <c r="J2219" s="4550"/>
      <c r="K2219" s="4550"/>
      <c r="L2219" s="7028"/>
      <c r="M2219" s="7031"/>
      <c r="N2219" s="4550"/>
      <c r="O2219" s="4983"/>
      <c r="P2219" s="4983"/>
      <c r="Q2219" s="4550"/>
      <c r="R2219" s="4550"/>
      <c r="S2219" s="4550"/>
      <c r="T2219" s="4550"/>
      <c r="U2219" s="4550"/>
      <c r="V2219" s="4550"/>
      <c r="W2219" s="4550"/>
      <c r="X2219" s="4550"/>
      <c r="Y2219" s="4550"/>
      <c r="Z2219" s="4550"/>
      <c r="AA2219" s="4893"/>
      <c r="AB2219" s="4550"/>
      <c r="AC2219" s="5050"/>
      <c r="AD2219" s="5050"/>
      <c r="AE2219" s="5050"/>
      <c r="AF2219" s="4550"/>
      <c r="AG2219" s="4550"/>
    </row>
    <row r="2220" spans="1:33" s="6147" customFormat="1" ht="27.95" customHeight="1">
      <c r="A2220" s="7769"/>
      <c r="B2220" s="4550"/>
      <c r="C2220" s="4981"/>
      <c r="D2220" s="4981"/>
      <c r="E2220" s="4981"/>
      <c r="F2220" s="6572"/>
      <c r="G2220" s="4550"/>
      <c r="H2220" s="8022"/>
      <c r="I2220" s="4550"/>
      <c r="J2220" s="4550"/>
      <c r="K2220" s="4550"/>
      <c r="L2220" s="7028"/>
      <c r="M2220" s="4550"/>
      <c r="N2220" s="4550"/>
      <c r="O2220" s="4983"/>
      <c r="P2220" s="4983"/>
      <c r="Q2220" s="4550"/>
      <c r="R2220" s="4550"/>
      <c r="S2220" s="4550"/>
      <c r="T2220" s="4550"/>
      <c r="U2220" s="4550"/>
      <c r="V2220" s="4550"/>
      <c r="W2220" s="4550"/>
      <c r="X2220" s="4550"/>
      <c r="Y2220" s="4550"/>
      <c r="Z2220" s="4550"/>
      <c r="AA2220" s="4893"/>
      <c r="AB2220" s="4550"/>
      <c r="AC2220" s="5050"/>
      <c r="AD2220" s="5050"/>
      <c r="AE2220" s="5050"/>
      <c r="AF2220" s="4550"/>
      <c r="AG2220" s="4550"/>
    </row>
    <row r="2221" spans="1:33" s="6147" customFormat="1" ht="27.95" customHeight="1">
      <c r="A2221" s="7028"/>
      <c r="B2221" s="4550"/>
      <c r="C2221" s="4981"/>
      <c r="D2221" s="4981"/>
      <c r="E2221" s="4981"/>
      <c r="F2221" s="6572"/>
      <c r="G2221" s="4550"/>
      <c r="H2221" s="8019"/>
      <c r="I2221" s="4550"/>
      <c r="J2221" s="4550"/>
      <c r="K2221" s="4550"/>
      <c r="L2221" s="7028"/>
      <c r="M2221" s="7031"/>
      <c r="N2221" s="4550"/>
      <c r="O2221" s="4983"/>
      <c r="P2221" s="4983"/>
      <c r="Q2221" s="4550"/>
      <c r="R2221" s="4550"/>
      <c r="S2221" s="4550"/>
      <c r="T2221" s="4550"/>
      <c r="U2221" s="4550"/>
      <c r="V2221" s="4550"/>
      <c r="W2221" s="4550"/>
      <c r="X2221" s="4550"/>
      <c r="Y2221" s="4550"/>
      <c r="Z2221" s="4550"/>
      <c r="AA2221" s="4893"/>
      <c r="AB2221" s="4550"/>
      <c r="AC2221" s="5050"/>
      <c r="AD2221" s="5050"/>
      <c r="AE2221" s="5050"/>
      <c r="AF2221" s="4550"/>
      <c r="AG2221" s="4550"/>
    </row>
    <row r="2222" spans="1:33" s="6147" customFormat="1" ht="27.95" customHeight="1">
      <c r="A2222" s="7028"/>
      <c r="B2222" s="4550"/>
      <c r="C2222" s="4981"/>
      <c r="D2222" s="4981"/>
      <c r="E2222" s="4981"/>
      <c r="F2222" s="6572"/>
      <c r="G2222" s="4550"/>
      <c r="H2222" s="8022"/>
      <c r="I2222" s="4550"/>
      <c r="J2222" s="4550"/>
      <c r="K2222" s="4550"/>
      <c r="L2222" s="7028"/>
      <c r="M2222" s="7031"/>
      <c r="N2222" s="4550"/>
      <c r="O2222" s="4983"/>
      <c r="P2222" s="4983"/>
      <c r="Q2222" s="4550"/>
      <c r="R2222" s="4550"/>
      <c r="S2222" s="4550"/>
      <c r="T2222" s="4550"/>
      <c r="U2222" s="4550"/>
      <c r="V2222" s="4550"/>
      <c r="W2222" s="4550"/>
      <c r="X2222" s="4550"/>
      <c r="Y2222" s="4550"/>
      <c r="Z2222" s="4550"/>
      <c r="AA2222" s="4893"/>
      <c r="AB2222" s="4550"/>
      <c r="AC2222" s="5050"/>
      <c r="AD2222" s="5050"/>
      <c r="AE2222" s="5050"/>
      <c r="AF2222" s="4550"/>
      <c r="AG2222" s="4550"/>
    </row>
    <row r="2223" spans="1:33" s="6147" customFormat="1" ht="27.95" customHeight="1">
      <c r="A2223" s="7028"/>
      <c r="B2223" s="4550"/>
      <c r="C2223" s="4981"/>
      <c r="D2223" s="4981"/>
      <c r="E2223" s="4981"/>
      <c r="F2223" s="6572"/>
      <c r="G2223" s="4550"/>
      <c r="H2223" s="8022"/>
      <c r="I2223" s="4550"/>
      <c r="J2223" s="4550"/>
      <c r="K2223" s="4550"/>
      <c r="L2223" s="7028"/>
      <c r="M2223" s="7031"/>
      <c r="N2223" s="4550"/>
      <c r="O2223" s="4983"/>
      <c r="P2223" s="4983"/>
      <c r="Q2223" s="4550"/>
      <c r="R2223" s="4550"/>
      <c r="S2223" s="4550"/>
      <c r="T2223" s="4550"/>
      <c r="U2223" s="4550"/>
      <c r="V2223" s="4550"/>
      <c r="W2223" s="4550"/>
      <c r="X2223" s="4550"/>
      <c r="Y2223" s="4550"/>
      <c r="Z2223" s="4550"/>
      <c r="AA2223" s="4893"/>
      <c r="AB2223" s="4550"/>
      <c r="AC2223" s="5050"/>
      <c r="AD2223" s="5050"/>
      <c r="AE2223" s="5050"/>
      <c r="AF2223" s="4550"/>
      <c r="AG2223" s="4550"/>
    </row>
    <row r="2224" spans="1:33" s="6147" customFormat="1" ht="27.95" customHeight="1">
      <c r="A2224" s="7028"/>
      <c r="B2224" s="4550"/>
      <c r="C2224" s="4981"/>
      <c r="D2224" s="4981"/>
      <c r="E2224" s="4981"/>
      <c r="F2224" s="6572"/>
      <c r="G2224" s="4550"/>
      <c r="H2224" s="8022"/>
      <c r="I2224" s="4550"/>
      <c r="J2224" s="4550"/>
      <c r="K2224" s="4550"/>
      <c r="L2224" s="7028"/>
      <c r="M2224" s="7031"/>
      <c r="N2224" s="4550"/>
      <c r="O2224" s="4983"/>
      <c r="P2224" s="4983"/>
      <c r="Q2224" s="4550"/>
      <c r="R2224" s="4550"/>
      <c r="S2224" s="4550"/>
      <c r="T2224" s="4550"/>
      <c r="U2224" s="4550"/>
      <c r="V2224" s="4550"/>
      <c r="W2224" s="4550"/>
      <c r="X2224" s="4550"/>
      <c r="Y2224" s="4550"/>
      <c r="Z2224" s="4550"/>
      <c r="AA2224" s="4893"/>
      <c r="AB2224" s="4550"/>
      <c r="AC2224" s="5050"/>
      <c r="AD2224" s="5050"/>
      <c r="AE2224" s="5050"/>
      <c r="AF2224" s="4550"/>
      <c r="AG2224" s="4550"/>
    </row>
    <row r="2225" spans="1:33" s="6147" customFormat="1" ht="27.95" customHeight="1">
      <c r="A2225" s="7028"/>
      <c r="B2225" s="4550"/>
      <c r="C2225" s="4981"/>
      <c r="D2225" s="4981"/>
      <c r="E2225" s="4981"/>
      <c r="F2225" s="6572"/>
      <c r="G2225" s="4550"/>
      <c r="H2225" s="8022"/>
      <c r="I2225" s="4550"/>
      <c r="J2225" s="4550"/>
      <c r="K2225" s="4550"/>
      <c r="L2225" s="7028"/>
      <c r="M2225" s="7031"/>
      <c r="N2225" s="4550"/>
      <c r="O2225" s="4983"/>
      <c r="P2225" s="4983"/>
      <c r="Q2225" s="4550"/>
      <c r="R2225" s="4550"/>
      <c r="S2225" s="4550"/>
      <c r="T2225" s="4550"/>
      <c r="U2225" s="4550"/>
      <c r="V2225" s="4550"/>
      <c r="W2225" s="4550"/>
      <c r="X2225" s="4550"/>
      <c r="Y2225" s="4550"/>
      <c r="Z2225" s="4550"/>
      <c r="AA2225" s="4893"/>
      <c r="AB2225" s="4550"/>
      <c r="AC2225" s="5050"/>
      <c r="AD2225" s="5050"/>
      <c r="AE2225" s="5050"/>
      <c r="AF2225" s="4550"/>
      <c r="AG2225" s="4550"/>
    </row>
    <row r="2226" spans="1:33" s="6147" customFormat="1" ht="27.95" customHeight="1">
      <c r="A2226" s="7028"/>
      <c r="B2226" s="4550"/>
      <c r="C2226" s="4981"/>
      <c r="D2226" s="4981"/>
      <c r="E2226" s="4981"/>
      <c r="F2226" s="6572"/>
      <c r="G2226" s="4550"/>
      <c r="H2226" s="8022"/>
      <c r="I2226" s="4550"/>
      <c r="J2226" s="4550"/>
      <c r="K2226" s="4550"/>
      <c r="L2226" s="7028"/>
      <c r="M2226" s="7031"/>
      <c r="N2226" s="4550"/>
      <c r="O2226" s="4983"/>
      <c r="P2226" s="4983"/>
      <c r="Q2226" s="4550"/>
      <c r="R2226" s="4550"/>
      <c r="S2226" s="4550"/>
      <c r="T2226" s="4550"/>
      <c r="U2226" s="4550"/>
      <c r="V2226" s="4550"/>
      <c r="W2226" s="4550"/>
      <c r="X2226" s="4550"/>
      <c r="Y2226" s="4550"/>
      <c r="Z2226" s="4550"/>
      <c r="AA2226" s="4893"/>
      <c r="AB2226" s="4550"/>
      <c r="AC2226" s="5050"/>
      <c r="AD2226" s="5050"/>
      <c r="AE2226" s="5050"/>
      <c r="AF2226" s="4550"/>
      <c r="AG2226" s="4550"/>
    </row>
    <row r="2227" spans="1:33" s="6147" customFormat="1" ht="27.95" customHeight="1">
      <c r="A2227" s="7028"/>
      <c r="B2227" s="4550"/>
      <c r="C2227" s="4981"/>
      <c r="D2227" s="4981"/>
      <c r="E2227" s="4981"/>
      <c r="F2227" s="6572"/>
      <c r="G2227" s="4550"/>
      <c r="H2227" s="8022"/>
      <c r="I2227" s="4550"/>
      <c r="J2227" s="4550"/>
      <c r="K2227" s="4550"/>
      <c r="L2227" s="7028"/>
      <c r="M2227" s="7031"/>
      <c r="N2227" s="4550"/>
      <c r="O2227" s="4983"/>
      <c r="P2227" s="4983"/>
      <c r="Q2227" s="4550"/>
      <c r="R2227" s="4550"/>
      <c r="S2227" s="4550"/>
      <c r="T2227" s="4550"/>
      <c r="U2227" s="4550"/>
      <c r="V2227" s="4550"/>
      <c r="W2227" s="4550"/>
      <c r="X2227" s="4550"/>
      <c r="Y2227" s="4550"/>
      <c r="Z2227" s="4550"/>
      <c r="AA2227" s="4893"/>
      <c r="AB2227" s="4550"/>
      <c r="AC2227" s="5050"/>
      <c r="AD2227" s="5050"/>
      <c r="AE2227" s="5050"/>
      <c r="AF2227" s="4550"/>
      <c r="AG2227" s="4550"/>
    </row>
    <row r="2228" spans="1:33" s="6147" customFormat="1" ht="27.95" customHeight="1">
      <c r="A2228" s="7028"/>
      <c r="B2228" s="4550"/>
      <c r="C2228" s="4981"/>
      <c r="D2228" s="4981"/>
      <c r="E2228" s="4981"/>
      <c r="F2228" s="6572"/>
      <c r="G2228" s="4550"/>
      <c r="H2228" s="8022"/>
      <c r="I2228" s="4550"/>
      <c r="J2228" s="4550"/>
      <c r="K2228" s="4550"/>
      <c r="L2228" s="7028"/>
      <c r="M2228" s="7031"/>
      <c r="N2228" s="4550"/>
      <c r="O2228" s="4983"/>
      <c r="P2228" s="4983"/>
      <c r="Q2228" s="4550"/>
      <c r="R2228" s="4550"/>
      <c r="S2228" s="4550"/>
      <c r="T2228" s="4550"/>
      <c r="U2228" s="4550"/>
      <c r="V2228" s="4550"/>
      <c r="W2228" s="4550"/>
      <c r="X2228" s="4550"/>
      <c r="Y2228" s="4550"/>
      <c r="Z2228" s="4550"/>
      <c r="AA2228" s="4893"/>
      <c r="AB2228" s="4550"/>
      <c r="AC2228" s="5050"/>
      <c r="AD2228" s="5050"/>
      <c r="AE2228" s="5050"/>
      <c r="AF2228" s="4550"/>
      <c r="AG2228" s="4550"/>
    </row>
    <row r="2229" spans="1:33" s="6147" customFormat="1" ht="27.95" customHeight="1">
      <c r="A2229" s="7028"/>
      <c r="B2229" s="4550"/>
      <c r="C2229" s="4981"/>
      <c r="D2229" s="4981"/>
      <c r="E2229" s="4981"/>
      <c r="F2229" s="6572"/>
      <c r="G2229" s="4550"/>
      <c r="H2229" s="8022"/>
      <c r="I2229" s="4550"/>
      <c r="J2229" s="4550"/>
      <c r="K2229" s="4550"/>
      <c r="L2229" s="7028"/>
      <c r="M2229" s="7031"/>
      <c r="N2229" s="4550"/>
      <c r="O2229" s="4983"/>
      <c r="P2229" s="4983"/>
      <c r="Q2229" s="4550"/>
      <c r="R2229" s="4550"/>
      <c r="S2229" s="4550"/>
      <c r="T2229" s="4550"/>
      <c r="U2229" s="4550"/>
      <c r="V2229" s="4550"/>
      <c r="W2229" s="4550"/>
      <c r="X2229" s="4550"/>
      <c r="Y2229" s="4550"/>
      <c r="Z2229" s="4550"/>
      <c r="AA2229" s="4893"/>
      <c r="AB2229" s="4550"/>
      <c r="AC2229" s="5050"/>
      <c r="AD2229" s="5050"/>
      <c r="AE2229" s="5050"/>
      <c r="AF2229" s="4550"/>
      <c r="AG2229" s="4550"/>
    </row>
    <row r="2230" spans="1:33" s="6147" customFormat="1" ht="27.95" customHeight="1">
      <c r="A2230" s="7028"/>
      <c r="B2230" s="4550"/>
      <c r="C2230" s="4981"/>
      <c r="D2230" s="4981"/>
      <c r="E2230" s="4981"/>
      <c r="F2230" s="6572"/>
      <c r="G2230" s="4550"/>
      <c r="H2230" s="8022"/>
      <c r="I2230" s="4550"/>
      <c r="J2230" s="4550"/>
      <c r="K2230" s="4550"/>
      <c r="L2230" s="7028"/>
      <c r="M2230" s="4550"/>
      <c r="N2230" s="4550"/>
      <c r="O2230" s="4983"/>
      <c r="P2230" s="4983"/>
      <c r="Q2230" s="4550"/>
      <c r="R2230" s="4550"/>
      <c r="S2230" s="4550"/>
      <c r="T2230" s="4550"/>
      <c r="U2230" s="4550"/>
      <c r="V2230" s="4550"/>
      <c r="W2230" s="4550"/>
      <c r="X2230" s="4550"/>
      <c r="Y2230" s="4550"/>
      <c r="Z2230" s="4550"/>
      <c r="AA2230" s="4893"/>
      <c r="AB2230" s="4550"/>
      <c r="AC2230" s="5050"/>
      <c r="AD2230" s="5050"/>
      <c r="AE2230" s="5050"/>
      <c r="AF2230" s="4550"/>
      <c r="AG2230" s="4550"/>
    </row>
    <row r="2231" spans="1:33" s="6147" customFormat="1" ht="27.95" customHeight="1">
      <c r="A2231" s="7028"/>
      <c r="B2231" s="4550"/>
      <c r="C2231" s="4981"/>
      <c r="D2231" s="4981"/>
      <c r="E2231" s="4981"/>
      <c r="F2231" s="6572"/>
      <c r="G2231" s="4550"/>
      <c r="H2231" s="8022"/>
      <c r="I2231" s="4550"/>
      <c r="J2231" s="4550"/>
      <c r="K2231" s="4550"/>
      <c r="L2231" s="7028"/>
      <c r="M2231" s="4550"/>
      <c r="N2231" s="4550"/>
      <c r="O2231" s="4983"/>
      <c r="P2231" s="4983"/>
      <c r="Q2231" s="4550"/>
      <c r="R2231" s="4550"/>
      <c r="S2231" s="4550"/>
      <c r="T2231" s="4550"/>
      <c r="U2231" s="4550"/>
      <c r="V2231" s="4550"/>
      <c r="W2231" s="4550"/>
      <c r="X2231" s="4550"/>
      <c r="Y2231" s="4550"/>
      <c r="Z2231" s="4550"/>
      <c r="AA2231" s="4893"/>
      <c r="AB2231" s="4550"/>
      <c r="AC2231" s="5050"/>
      <c r="AD2231" s="5050"/>
      <c r="AE2231" s="5050"/>
      <c r="AF2231" s="4550"/>
      <c r="AG2231" s="4550"/>
    </row>
    <row r="2232" spans="1:33" s="6147" customFormat="1" ht="27.95" customHeight="1">
      <c r="A2232" s="7028"/>
      <c r="B2232" s="4550"/>
      <c r="C2232" s="4981"/>
      <c r="D2232" s="4981"/>
      <c r="E2232" s="4981"/>
      <c r="F2232" s="6572"/>
      <c r="G2232" s="4550"/>
      <c r="H2232" s="8022"/>
      <c r="I2232" s="4550"/>
      <c r="J2232" s="4550"/>
      <c r="K2232" s="4550"/>
      <c r="L2232" s="7028"/>
      <c r="M2232" s="7031"/>
      <c r="N2232" s="4550"/>
      <c r="O2232" s="4983"/>
      <c r="P2232" s="4983"/>
      <c r="Q2232" s="4550"/>
      <c r="R2232" s="4550"/>
      <c r="S2232" s="4550"/>
      <c r="T2232" s="4550"/>
      <c r="U2232" s="4550"/>
      <c r="V2232" s="4550"/>
      <c r="W2232" s="4550"/>
      <c r="X2232" s="4550"/>
      <c r="Y2232" s="4550"/>
      <c r="Z2232" s="4550"/>
      <c r="AA2232" s="4893"/>
      <c r="AB2232" s="4550"/>
      <c r="AC2232" s="5050"/>
      <c r="AD2232" s="5050"/>
      <c r="AE2232" s="5050"/>
      <c r="AF2232" s="4550"/>
      <c r="AG2232" s="4550"/>
    </row>
    <row r="2233" spans="1:33" s="6147" customFormat="1" ht="27.95" customHeight="1">
      <c r="A2233" s="7028"/>
      <c r="B2233" s="4550"/>
      <c r="C2233" s="4981"/>
      <c r="D2233" s="4981"/>
      <c r="E2233" s="4981"/>
      <c r="F2233" s="6572"/>
      <c r="G2233" s="4550"/>
      <c r="H2233" s="8022"/>
      <c r="I2233" s="4550"/>
      <c r="J2233" s="4550"/>
      <c r="K2233" s="4550"/>
      <c r="L2233" s="7028"/>
      <c r="M2233" s="4550"/>
      <c r="N2233" s="4550"/>
      <c r="O2233" s="4983"/>
      <c r="P2233" s="4983"/>
      <c r="Q2233" s="4550"/>
      <c r="R2233" s="4550"/>
      <c r="S2233" s="4550"/>
      <c r="T2233" s="4550"/>
      <c r="U2233" s="4550"/>
      <c r="V2233" s="4550"/>
      <c r="W2233" s="4550"/>
      <c r="X2233" s="4550"/>
      <c r="Y2233" s="4550"/>
      <c r="Z2233" s="4550"/>
      <c r="AA2233" s="4893"/>
      <c r="AB2233" s="4550"/>
      <c r="AC2233" s="5050"/>
      <c r="AD2233" s="5050"/>
      <c r="AE2233" s="5050"/>
      <c r="AF2233" s="4550"/>
      <c r="AG2233" s="4550"/>
    </row>
    <row r="2234" spans="1:33" s="6147" customFormat="1" ht="27.95" customHeight="1">
      <c r="A2234" s="7028"/>
      <c r="B2234" s="4550"/>
      <c r="C2234" s="4981"/>
      <c r="D2234" s="4981"/>
      <c r="E2234" s="4981"/>
      <c r="F2234" s="6572"/>
      <c r="G2234" s="4550"/>
      <c r="H2234" s="8022"/>
      <c r="I2234" s="4550"/>
      <c r="J2234" s="4550"/>
      <c r="K2234" s="4550"/>
      <c r="L2234" s="7028"/>
      <c r="M2234" s="4550"/>
      <c r="N2234" s="4550"/>
      <c r="O2234" s="4983"/>
      <c r="P2234" s="4983"/>
      <c r="Q2234" s="4550"/>
      <c r="R2234" s="4550"/>
      <c r="S2234" s="4550"/>
      <c r="T2234" s="4550"/>
      <c r="U2234" s="4550"/>
      <c r="V2234" s="4550"/>
      <c r="W2234" s="4550"/>
      <c r="X2234" s="4550"/>
      <c r="Y2234" s="4550"/>
      <c r="Z2234" s="4550"/>
      <c r="AA2234" s="4893"/>
      <c r="AB2234" s="4550"/>
      <c r="AC2234" s="5050"/>
      <c r="AD2234" s="5050"/>
      <c r="AE2234" s="5050"/>
      <c r="AF2234" s="4550"/>
      <c r="AG2234" s="4550"/>
    </row>
    <row r="2235" spans="1:33" s="6147" customFormat="1" ht="27.95" customHeight="1">
      <c r="A2235" s="7028"/>
      <c r="B2235" s="4550"/>
      <c r="C2235" s="4981"/>
      <c r="D2235" s="4981"/>
      <c r="E2235" s="4981"/>
      <c r="F2235" s="6572"/>
      <c r="G2235" s="4550"/>
      <c r="H2235" s="8022"/>
      <c r="I2235" s="4550"/>
      <c r="J2235" s="4550"/>
      <c r="K2235" s="4550"/>
      <c r="L2235" s="7028"/>
      <c r="M2235" s="7031"/>
      <c r="N2235" s="4550"/>
      <c r="O2235" s="4983"/>
      <c r="P2235" s="4983"/>
      <c r="Q2235" s="4550"/>
      <c r="R2235" s="4550"/>
      <c r="S2235" s="4550"/>
      <c r="T2235" s="4550"/>
      <c r="U2235" s="4550"/>
      <c r="V2235" s="4550"/>
      <c r="W2235" s="4550"/>
      <c r="X2235" s="4550"/>
      <c r="Y2235" s="4550"/>
      <c r="Z2235" s="4550"/>
      <c r="AA2235" s="4893"/>
      <c r="AB2235" s="4550"/>
      <c r="AC2235" s="5050"/>
      <c r="AD2235" s="5050"/>
      <c r="AE2235" s="5050"/>
      <c r="AF2235" s="4550"/>
      <c r="AG2235" s="4550"/>
    </row>
    <row r="2236" spans="1:33" s="6147" customFormat="1" ht="27.95" customHeight="1">
      <c r="A2236" s="7028"/>
      <c r="B2236" s="4550"/>
      <c r="C2236" s="4981"/>
      <c r="D2236" s="4981"/>
      <c r="E2236" s="4981"/>
      <c r="F2236" s="6572"/>
      <c r="G2236" s="4550"/>
      <c r="H2236" s="8022"/>
      <c r="I2236" s="4550"/>
      <c r="J2236" s="4550"/>
      <c r="K2236" s="4550"/>
      <c r="L2236" s="7028"/>
      <c r="M2236" s="4550"/>
      <c r="N2236" s="4550"/>
      <c r="O2236" s="4983"/>
      <c r="P2236" s="4983"/>
      <c r="Q2236" s="4550"/>
      <c r="R2236" s="4550"/>
      <c r="S2236" s="4550"/>
      <c r="T2236" s="4550"/>
      <c r="U2236" s="4550"/>
      <c r="V2236" s="4550"/>
      <c r="W2236" s="4550"/>
      <c r="X2236" s="4550"/>
      <c r="Y2236" s="4550"/>
      <c r="Z2236" s="4550"/>
      <c r="AA2236" s="4893"/>
      <c r="AB2236" s="4550"/>
      <c r="AC2236" s="5050"/>
      <c r="AD2236" s="5050"/>
      <c r="AE2236" s="5050"/>
      <c r="AF2236" s="4550"/>
      <c r="AG2236" s="4550"/>
    </row>
    <row r="2237" spans="1:33" s="6147" customFormat="1" ht="27.95" customHeight="1">
      <c r="A2237" s="7028"/>
      <c r="B2237" s="4550"/>
      <c r="C2237" s="4981"/>
      <c r="D2237" s="4981"/>
      <c r="E2237" s="4981"/>
      <c r="F2237" s="6572"/>
      <c r="G2237" s="4550"/>
      <c r="H2237" s="8022"/>
      <c r="I2237" s="4550"/>
      <c r="J2237" s="4550"/>
      <c r="K2237" s="4550"/>
      <c r="L2237" s="7028"/>
      <c r="M2237" s="7031"/>
      <c r="N2237" s="4550"/>
      <c r="O2237" s="4983"/>
      <c r="P2237" s="4983"/>
      <c r="Q2237" s="4550"/>
      <c r="R2237" s="4550"/>
      <c r="S2237" s="4550"/>
      <c r="T2237" s="4550"/>
      <c r="U2237" s="4550"/>
      <c r="V2237" s="4550"/>
      <c r="W2237" s="4550"/>
      <c r="X2237" s="4550"/>
      <c r="Y2237" s="4550"/>
      <c r="Z2237" s="4550"/>
      <c r="AA2237" s="4893"/>
      <c r="AB2237" s="4550"/>
      <c r="AC2237" s="5050"/>
      <c r="AD2237" s="5050"/>
      <c r="AE2237" s="5050"/>
      <c r="AF2237" s="4550"/>
      <c r="AG2237" s="4550"/>
    </row>
    <row r="2238" spans="1:33" s="6147" customFormat="1" ht="27.95" customHeight="1">
      <c r="A2238" s="7028"/>
      <c r="B2238" s="4550"/>
      <c r="C2238" s="4981"/>
      <c r="D2238" s="4981"/>
      <c r="E2238" s="4981"/>
      <c r="F2238" s="6572"/>
      <c r="G2238" s="4550"/>
      <c r="H2238" s="8022"/>
      <c r="I2238" s="4550"/>
      <c r="J2238" s="4550"/>
      <c r="K2238" s="4550"/>
      <c r="L2238" s="7028"/>
      <c r="M2238" s="7031"/>
      <c r="N2238" s="4550"/>
      <c r="O2238" s="4983"/>
      <c r="P2238" s="4983"/>
      <c r="Q2238" s="4550"/>
      <c r="R2238" s="4550"/>
      <c r="S2238" s="4550"/>
      <c r="T2238" s="4550"/>
      <c r="U2238" s="4550"/>
      <c r="V2238" s="4550"/>
      <c r="W2238" s="4550"/>
      <c r="X2238" s="4550"/>
      <c r="Y2238" s="4550"/>
      <c r="Z2238" s="4550"/>
      <c r="AA2238" s="4893"/>
      <c r="AB2238" s="4550"/>
      <c r="AC2238" s="5050"/>
      <c r="AD2238" s="5050"/>
      <c r="AE2238" s="5050"/>
      <c r="AF2238" s="4550"/>
      <c r="AG2238" s="4550"/>
    </row>
    <row r="2239" spans="1:33" s="6147" customFormat="1" ht="27.95" customHeight="1">
      <c r="A2239" s="7028"/>
      <c r="B2239" s="4550"/>
      <c r="C2239" s="4981"/>
      <c r="D2239" s="4981"/>
      <c r="E2239" s="4981"/>
      <c r="F2239" s="6572"/>
      <c r="G2239" s="4550"/>
      <c r="H2239" s="8022"/>
      <c r="I2239" s="4550"/>
      <c r="J2239" s="4550"/>
      <c r="K2239" s="4550"/>
      <c r="L2239" s="7028"/>
      <c r="M2239" s="4550"/>
      <c r="N2239" s="4550"/>
      <c r="O2239" s="4983"/>
      <c r="P2239" s="4983"/>
      <c r="Q2239" s="4550"/>
      <c r="R2239" s="4550"/>
      <c r="S2239" s="4550"/>
      <c r="T2239" s="4550"/>
      <c r="U2239" s="4550"/>
      <c r="V2239" s="4550"/>
      <c r="W2239" s="4550"/>
      <c r="X2239" s="4550"/>
      <c r="Y2239" s="4550"/>
      <c r="Z2239" s="4550"/>
      <c r="AA2239" s="4893"/>
      <c r="AB2239" s="4550"/>
      <c r="AC2239" s="5050"/>
      <c r="AD2239" s="5050"/>
      <c r="AE2239" s="5050"/>
      <c r="AF2239" s="4550"/>
      <c r="AG2239" s="4550"/>
    </row>
    <row r="2240" spans="1:33" s="6147" customFormat="1" ht="27.95" customHeight="1">
      <c r="A2240" s="7028"/>
      <c r="B2240" s="4550"/>
      <c r="C2240" s="4981"/>
      <c r="D2240" s="4981"/>
      <c r="E2240" s="4981"/>
      <c r="F2240" s="6572"/>
      <c r="G2240" s="4550"/>
      <c r="H2240" s="8022"/>
      <c r="I2240" s="4550"/>
      <c r="J2240" s="4550"/>
      <c r="K2240" s="4550"/>
      <c r="L2240" s="7028"/>
      <c r="M2240" s="4550"/>
      <c r="N2240" s="4550"/>
      <c r="O2240" s="4983"/>
      <c r="P2240" s="4983"/>
      <c r="Q2240" s="4550"/>
      <c r="R2240" s="4550"/>
      <c r="S2240" s="4550"/>
      <c r="T2240" s="4550"/>
      <c r="U2240" s="4550"/>
      <c r="V2240" s="4550"/>
      <c r="W2240" s="4550"/>
      <c r="X2240" s="4550"/>
      <c r="Y2240" s="4550"/>
      <c r="Z2240" s="4550"/>
      <c r="AA2240" s="4893"/>
      <c r="AB2240" s="4550"/>
      <c r="AC2240" s="5050"/>
      <c r="AD2240" s="5050"/>
      <c r="AE2240" s="5050"/>
      <c r="AF2240" s="4550"/>
      <c r="AG2240" s="4550"/>
    </row>
    <row r="2241" spans="1:33" s="6147" customFormat="1" ht="27.95" customHeight="1">
      <c r="A2241" s="7028"/>
      <c r="B2241" s="4550"/>
      <c r="C2241" s="4981"/>
      <c r="D2241" s="4981"/>
      <c r="E2241" s="4981"/>
      <c r="F2241" s="6572"/>
      <c r="G2241" s="4550"/>
      <c r="H2241" s="8022"/>
      <c r="I2241" s="4550"/>
      <c r="J2241" s="4550"/>
      <c r="K2241" s="4550"/>
      <c r="L2241" s="7028"/>
      <c r="M2241" s="7031"/>
      <c r="N2241" s="4550"/>
      <c r="O2241" s="4983"/>
      <c r="P2241" s="4983"/>
      <c r="Q2241" s="4550"/>
      <c r="R2241" s="4550"/>
      <c r="S2241" s="4550"/>
      <c r="T2241" s="4550"/>
      <c r="U2241" s="4550"/>
      <c r="V2241" s="4550"/>
      <c r="W2241" s="4550"/>
      <c r="X2241" s="4550"/>
      <c r="Y2241" s="4550"/>
      <c r="Z2241" s="4550"/>
      <c r="AA2241" s="4893"/>
      <c r="AB2241" s="4550"/>
      <c r="AC2241" s="5050"/>
      <c r="AD2241" s="5050"/>
      <c r="AE2241" s="5050"/>
      <c r="AF2241" s="4550"/>
      <c r="AG2241" s="4550"/>
    </row>
    <row r="2242" spans="1:33" s="6147" customFormat="1" ht="27.95" customHeight="1">
      <c r="A2242" s="7028"/>
      <c r="B2242" s="4550"/>
      <c r="C2242" s="4981"/>
      <c r="D2242" s="4981"/>
      <c r="E2242" s="4981"/>
      <c r="F2242" s="6572"/>
      <c r="G2242" s="4550"/>
      <c r="H2242" s="8022"/>
      <c r="I2242" s="4550"/>
      <c r="J2242" s="4550"/>
      <c r="K2242" s="4550"/>
      <c r="L2242" s="7028"/>
      <c r="M2242" s="7031"/>
      <c r="N2242" s="4550"/>
      <c r="O2242" s="4983"/>
      <c r="P2242" s="4983"/>
      <c r="Q2242" s="4550"/>
      <c r="R2242" s="4550"/>
      <c r="S2242" s="4550"/>
      <c r="T2242" s="4550"/>
      <c r="U2242" s="4550"/>
      <c r="V2242" s="4550"/>
      <c r="W2242" s="4550"/>
      <c r="X2242" s="4550"/>
      <c r="Y2242" s="4550"/>
      <c r="Z2242" s="4550"/>
      <c r="AA2242" s="4893"/>
      <c r="AB2242" s="4550"/>
      <c r="AC2242" s="5050"/>
      <c r="AD2242" s="5050"/>
      <c r="AE2242" s="5050"/>
      <c r="AF2242" s="4550"/>
      <c r="AG2242" s="4550"/>
    </row>
    <row r="2243" spans="1:33" s="6147" customFormat="1" ht="27.95" customHeight="1">
      <c r="A2243" s="7028"/>
      <c r="B2243" s="4550"/>
      <c r="C2243" s="4981"/>
      <c r="D2243" s="4981"/>
      <c r="E2243" s="4981"/>
      <c r="F2243" s="6572"/>
      <c r="G2243" s="4550"/>
      <c r="H2243" s="8022"/>
      <c r="I2243" s="4550"/>
      <c r="J2243" s="4550"/>
      <c r="K2243" s="4550"/>
      <c r="L2243" s="7028"/>
      <c r="M2243" s="7031"/>
      <c r="N2243" s="4550"/>
      <c r="O2243" s="4983"/>
      <c r="P2243" s="4983"/>
      <c r="Q2243" s="4550"/>
      <c r="R2243" s="4550"/>
      <c r="S2243" s="4550"/>
      <c r="T2243" s="4550"/>
      <c r="U2243" s="4550"/>
      <c r="V2243" s="4550"/>
      <c r="W2243" s="4550"/>
      <c r="X2243" s="4550"/>
      <c r="Y2243" s="4550"/>
      <c r="Z2243" s="4550"/>
      <c r="AA2243" s="4893"/>
      <c r="AB2243" s="4550"/>
      <c r="AC2243" s="5050"/>
      <c r="AD2243" s="5050"/>
      <c r="AE2243" s="5050"/>
      <c r="AF2243" s="4550"/>
      <c r="AG2243" s="4550"/>
    </row>
    <row r="2244" spans="1:33" s="6147" customFormat="1" ht="27.95" customHeight="1">
      <c r="A2244" s="7028"/>
      <c r="B2244" s="4550"/>
      <c r="C2244" s="4981"/>
      <c r="D2244" s="4981"/>
      <c r="E2244" s="4981"/>
      <c r="F2244" s="6572"/>
      <c r="G2244" s="4550"/>
      <c r="H2244" s="8022"/>
      <c r="I2244" s="4550"/>
      <c r="J2244" s="4550"/>
      <c r="K2244" s="4550"/>
      <c r="L2244" s="7028"/>
      <c r="M2244" s="7031"/>
      <c r="N2244" s="4550"/>
      <c r="O2244" s="4983"/>
      <c r="P2244" s="4983"/>
      <c r="Q2244" s="4550"/>
      <c r="R2244" s="4550"/>
      <c r="S2244" s="4550"/>
      <c r="T2244" s="4550"/>
      <c r="U2244" s="4550"/>
      <c r="V2244" s="4550"/>
      <c r="W2244" s="4550"/>
      <c r="X2244" s="4550"/>
      <c r="Y2244" s="4550"/>
      <c r="Z2244" s="4550"/>
      <c r="AA2244" s="4893"/>
      <c r="AB2244" s="4550"/>
      <c r="AC2244" s="5050"/>
      <c r="AD2244" s="5050"/>
      <c r="AE2244" s="5050"/>
      <c r="AF2244" s="4550"/>
      <c r="AG2244" s="4550"/>
    </row>
    <row r="2245" spans="1:33" s="6147" customFormat="1" ht="27.95" customHeight="1">
      <c r="A2245" s="7028"/>
      <c r="B2245" s="4550"/>
      <c r="C2245" s="4981"/>
      <c r="D2245" s="4981"/>
      <c r="E2245" s="4981"/>
      <c r="F2245" s="6572"/>
      <c r="G2245" s="4550"/>
      <c r="H2245" s="8022"/>
      <c r="I2245" s="4550"/>
      <c r="J2245" s="7028"/>
      <c r="K2245" s="7028"/>
      <c r="L2245" s="7028"/>
      <c r="M2245" s="7031"/>
      <c r="N2245" s="4550"/>
      <c r="O2245" s="4983"/>
      <c r="P2245" s="4983"/>
      <c r="Q2245" s="7028"/>
      <c r="R2245" s="4550"/>
      <c r="S2245" s="4550"/>
      <c r="T2245" s="4550"/>
      <c r="U2245" s="4550"/>
      <c r="V2245" s="4550"/>
      <c r="W2245" s="4550"/>
      <c r="X2245" s="4550"/>
      <c r="Y2245" s="4550"/>
      <c r="Z2245" s="4550"/>
      <c r="AA2245" s="4893"/>
      <c r="AB2245" s="4550"/>
      <c r="AC2245" s="5050"/>
      <c r="AD2245" s="5050"/>
      <c r="AE2245" s="5050"/>
      <c r="AF2245" s="4550"/>
      <c r="AG2245" s="4550"/>
    </row>
    <row r="2246" spans="1:33" s="6147" customFormat="1" ht="27.95" customHeight="1">
      <c r="A2246" s="7028"/>
      <c r="B2246" s="7028"/>
      <c r="C2246" s="4981"/>
      <c r="D2246" s="4981"/>
      <c r="E2246" s="4981"/>
      <c r="F2246" s="6572"/>
      <c r="G2246" s="4550"/>
      <c r="H2246" s="8022"/>
      <c r="I2246" s="4550"/>
      <c r="J2246" s="7028"/>
      <c r="K2246" s="7028"/>
      <c r="L2246" s="7028"/>
      <c r="M2246" s="7031"/>
      <c r="N2246" s="4550"/>
      <c r="O2246" s="4983"/>
      <c r="P2246" s="4983"/>
      <c r="Q2246" s="7028"/>
      <c r="R2246" s="4550"/>
      <c r="S2246" s="4550"/>
      <c r="T2246" s="4550"/>
      <c r="U2246" s="4550"/>
      <c r="V2246" s="4550"/>
      <c r="W2246" s="4550"/>
      <c r="X2246" s="4550"/>
      <c r="Y2246" s="4550"/>
      <c r="Z2246" s="4550"/>
      <c r="AA2246" s="4893"/>
      <c r="AB2246" s="4550"/>
      <c r="AC2246" s="5050"/>
      <c r="AD2246" s="5050"/>
      <c r="AE2246" s="5050"/>
      <c r="AF2246" s="4550"/>
      <c r="AG2246" s="4550"/>
    </row>
    <row r="2247" spans="1:33" s="6147" customFormat="1" ht="27.95" customHeight="1">
      <c r="A2247" s="7917"/>
      <c r="B2247" s="7917"/>
      <c r="C2247" s="4981"/>
      <c r="D2247" s="4981"/>
      <c r="E2247" s="4981"/>
      <c r="F2247" s="6572"/>
      <c r="G2247" s="4550"/>
      <c r="H2247" s="8023"/>
      <c r="I2247" s="4550"/>
      <c r="J2247" s="4550"/>
      <c r="K2247" s="4550"/>
      <c r="L2247" s="7917"/>
      <c r="M2247" s="7031"/>
      <c r="N2247" s="4550"/>
      <c r="O2247" s="4983"/>
      <c r="P2247" s="4983"/>
      <c r="Q2247" s="4550"/>
      <c r="R2247" s="4550"/>
      <c r="S2247" s="4550"/>
      <c r="T2247" s="4550"/>
      <c r="U2247" s="4550"/>
      <c r="V2247" s="4550"/>
      <c r="W2247" s="4550"/>
      <c r="X2247" s="4550"/>
      <c r="Y2247" s="4550"/>
      <c r="Z2247" s="4550"/>
      <c r="AA2247" s="4893"/>
      <c r="AB2247" s="4550"/>
      <c r="AC2247" s="5050"/>
      <c r="AD2247" s="5050"/>
      <c r="AE2247" s="5050"/>
      <c r="AF2247" s="4550"/>
      <c r="AG2247" s="4550"/>
    </row>
    <row r="2248" spans="1:33" s="6147" customFormat="1" ht="27.95" customHeight="1">
      <c r="A2248" s="7917"/>
      <c r="B2248" s="7917"/>
      <c r="C2248" s="4981"/>
      <c r="D2248" s="4981"/>
      <c r="E2248" s="4981"/>
      <c r="F2248" s="6572"/>
      <c r="G2248" s="4550"/>
      <c r="H2248" s="8023"/>
      <c r="I2248" s="4550"/>
      <c r="J2248" s="4550"/>
      <c r="K2248" s="4550"/>
      <c r="L2248" s="7917"/>
      <c r="M2248" s="7031"/>
      <c r="N2248" s="4550"/>
      <c r="O2248" s="4983"/>
      <c r="P2248" s="4983"/>
      <c r="Q2248" s="4550"/>
      <c r="R2248" s="4550"/>
      <c r="S2248" s="4550"/>
      <c r="T2248" s="4550"/>
      <c r="U2248" s="4550"/>
      <c r="V2248" s="4550"/>
      <c r="W2248" s="4550"/>
      <c r="X2248" s="4550"/>
      <c r="Y2248" s="4550"/>
      <c r="Z2248" s="4550"/>
      <c r="AA2248" s="4893"/>
      <c r="AB2248" s="4550"/>
      <c r="AC2248" s="5050"/>
      <c r="AD2248" s="5050"/>
      <c r="AE2248" s="5050"/>
      <c r="AF2248" s="4550"/>
      <c r="AG2248" s="4550"/>
    </row>
    <row r="2249" spans="1:33" s="6147" customFormat="1" ht="27.95" customHeight="1">
      <c r="A2249" s="7917"/>
      <c r="B2249" s="7917"/>
      <c r="C2249" s="4981"/>
      <c r="D2249" s="4981"/>
      <c r="E2249" s="4981"/>
      <c r="F2249" s="6572"/>
      <c r="G2249" s="4550"/>
      <c r="H2249" s="8023"/>
      <c r="I2249" s="4550"/>
      <c r="J2249" s="4550"/>
      <c r="K2249" s="4550"/>
      <c r="L2249" s="7917"/>
      <c r="M2249" s="7031"/>
      <c r="N2249" s="4550"/>
      <c r="O2249" s="4983"/>
      <c r="P2249" s="4983"/>
      <c r="Q2249" s="4550"/>
      <c r="R2249" s="4550"/>
      <c r="S2249" s="4550"/>
      <c r="T2249" s="4550"/>
      <c r="U2249" s="4550"/>
      <c r="V2249" s="4550"/>
      <c r="W2249" s="4550"/>
      <c r="X2249" s="4550"/>
      <c r="Y2249" s="4550"/>
      <c r="Z2249" s="4550"/>
      <c r="AA2249" s="4893"/>
      <c r="AB2249" s="4550"/>
      <c r="AC2249" s="5050"/>
      <c r="AD2249" s="5050"/>
      <c r="AE2249" s="5050"/>
      <c r="AF2249" s="4550"/>
      <c r="AG2249" s="4550"/>
    </row>
    <row r="2250" spans="1:33" s="6147" customFormat="1" ht="27.95" customHeight="1">
      <c r="A2250" s="7917"/>
      <c r="B2250" s="7917"/>
      <c r="C2250" s="4981"/>
      <c r="D2250" s="4981"/>
      <c r="E2250" s="4981"/>
      <c r="F2250" s="6572"/>
      <c r="G2250" s="4550"/>
      <c r="H2250" s="8023"/>
      <c r="I2250" s="4550"/>
      <c r="J2250" s="4550"/>
      <c r="K2250" s="4550"/>
      <c r="L2250" s="7917"/>
      <c r="M2250" s="7031"/>
      <c r="N2250" s="4550"/>
      <c r="O2250" s="4983"/>
      <c r="P2250" s="4983"/>
      <c r="Q2250" s="4550"/>
      <c r="R2250" s="4550"/>
      <c r="S2250" s="4550"/>
      <c r="T2250" s="4550"/>
      <c r="U2250" s="4550"/>
      <c r="V2250" s="4550"/>
      <c r="W2250" s="4550"/>
      <c r="X2250" s="4550"/>
      <c r="Y2250" s="4550"/>
      <c r="Z2250" s="4550"/>
      <c r="AA2250" s="4893"/>
      <c r="AB2250" s="4550"/>
      <c r="AC2250" s="5050"/>
      <c r="AD2250" s="5050"/>
      <c r="AE2250" s="5050"/>
      <c r="AF2250" s="4550"/>
      <c r="AG2250" s="4550"/>
    </row>
    <row r="2251" spans="1:33" s="6147" customFormat="1" ht="27.95" customHeight="1">
      <c r="A2251" s="7917"/>
      <c r="B2251" s="7917"/>
      <c r="C2251" s="4981"/>
      <c r="D2251" s="4981"/>
      <c r="E2251" s="4981"/>
      <c r="F2251" s="6572"/>
      <c r="G2251" s="4550"/>
      <c r="H2251" s="8023"/>
      <c r="I2251" s="4550"/>
      <c r="J2251" s="4550"/>
      <c r="K2251" s="4550"/>
      <c r="L2251" s="7917"/>
      <c r="M2251" s="7031"/>
      <c r="N2251" s="4550"/>
      <c r="O2251" s="4983"/>
      <c r="P2251" s="4983"/>
      <c r="Q2251" s="4550"/>
      <c r="R2251" s="4550"/>
      <c r="S2251" s="4550"/>
      <c r="T2251" s="4550"/>
      <c r="U2251" s="4550"/>
      <c r="V2251" s="4550"/>
      <c r="W2251" s="4550"/>
      <c r="X2251" s="4550"/>
      <c r="Y2251" s="4550"/>
      <c r="Z2251" s="4550"/>
      <c r="AA2251" s="4893"/>
      <c r="AB2251" s="4550"/>
      <c r="AC2251" s="5050"/>
      <c r="AD2251" s="5050"/>
      <c r="AE2251" s="5050"/>
      <c r="AF2251" s="4550"/>
      <c r="AG2251" s="4550"/>
    </row>
    <row r="2252" spans="1:33" s="6147" customFormat="1" ht="27.95" customHeight="1">
      <c r="A2252" s="7917"/>
      <c r="B2252" s="7917"/>
      <c r="C2252" s="4981"/>
      <c r="D2252" s="4981"/>
      <c r="E2252" s="4981"/>
      <c r="F2252" s="6572"/>
      <c r="G2252" s="4550"/>
      <c r="H2252" s="8023"/>
      <c r="I2252" s="4550"/>
      <c r="J2252" s="4550"/>
      <c r="K2252" s="4550"/>
      <c r="L2252" s="7917"/>
      <c r="M2252" s="7031"/>
      <c r="N2252" s="4550"/>
      <c r="O2252" s="4983"/>
      <c r="P2252" s="4983"/>
      <c r="Q2252" s="4550"/>
      <c r="R2252" s="4550"/>
      <c r="S2252" s="4550"/>
      <c r="T2252" s="4550"/>
      <c r="U2252" s="4550"/>
      <c r="V2252" s="4550"/>
      <c r="W2252" s="4550"/>
      <c r="X2252" s="4550"/>
      <c r="Y2252" s="4550"/>
      <c r="Z2252" s="4550"/>
      <c r="AA2252" s="4893"/>
      <c r="AB2252" s="4550"/>
      <c r="AC2252" s="5050"/>
      <c r="AD2252" s="5050"/>
      <c r="AE2252" s="5050"/>
      <c r="AF2252" s="4550"/>
      <c r="AG2252" s="4550"/>
    </row>
    <row r="2253" spans="1:33" s="6147" customFormat="1" ht="27.95" customHeight="1">
      <c r="A2253" s="7917"/>
      <c r="B2253" s="7917"/>
      <c r="C2253" s="4981"/>
      <c r="D2253" s="4981"/>
      <c r="E2253" s="4981"/>
      <c r="F2253" s="6572"/>
      <c r="G2253" s="4550"/>
      <c r="H2253" s="8023"/>
      <c r="I2253" s="4550"/>
      <c r="J2253" s="4550"/>
      <c r="K2253" s="4550"/>
      <c r="L2253" s="7917"/>
      <c r="M2253" s="7031"/>
      <c r="N2253" s="4550"/>
      <c r="O2253" s="4983"/>
      <c r="P2253" s="4983"/>
      <c r="Q2253" s="4550"/>
      <c r="R2253" s="4550"/>
      <c r="S2253" s="4550"/>
      <c r="T2253" s="4550"/>
      <c r="U2253" s="4550"/>
      <c r="V2253" s="4550"/>
      <c r="W2253" s="4550"/>
      <c r="X2253" s="4550"/>
      <c r="Y2253" s="4550"/>
      <c r="Z2253" s="4550"/>
      <c r="AA2253" s="4893"/>
      <c r="AB2253" s="4550"/>
      <c r="AC2253" s="5050"/>
      <c r="AD2253" s="5050"/>
      <c r="AE2253" s="5050"/>
      <c r="AF2253" s="4550"/>
      <c r="AG2253" s="4550"/>
    </row>
    <row r="2254" spans="1:33" s="6147" customFormat="1" ht="27.95" customHeight="1">
      <c r="A2254" s="7917"/>
      <c r="B2254" s="7917"/>
      <c r="C2254" s="4981"/>
      <c r="D2254" s="4981"/>
      <c r="E2254" s="4981"/>
      <c r="F2254" s="6572"/>
      <c r="G2254" s="4550"/>
      <c r="H2254" s="8023"/>
      <c r="I2254" s="4550"/>
      <c r="J2254" s="4550"/>
      <c r="K2254" s="4550"/>
      <c r="L2254" s="7917"/>
      <c r="M2254" s="7031"/>
      <c r="N2254" s="4550"/>
      <c r="O2254" s="4983"/>
      <c r="P2254" s="4983"/>
      <c r="Q2254" s="4550"/>
      <c r="R2254" s="4550"/>
      <c r="S2254" s="4550"/>
      <c r="T2254" s="4550"/>
      <c r="U2254" s="4550"/>
      <c r="V2254" s="4550"/>
      <c r="W2254" s="4550"/>
      <c r="X2254" s="4550"/>
      <c r="Y2254" s="4550"/>
      <c r="Z2254" s="4550"/>
      <c r="AA2254" s="4893"/>
      <c r="AB2254" s="4550"/>
      <c r="AC2254" s="5050"/>
      <c r="AD2254" s="5050"/>
      <c r="AE2254" s="5050"/>
      <c r="AF2254" s="4550"/>
      <c r="AG2254" s="4550"/>
    </row>
    <row r="2255" spans="1:33" s="6147" customFormat="1" ht="27.95" customHeight="1">
      <c r="A2255" s="7917"/>
      <c r="B2255" s="7917"/>
      <c r="C2255" s="4981"/>
      <c r="D2255" s="4981"/>
      <c r="E2255" s="4981"/>
      <c r="F2255" s="6572"/>
      <c r="G2255" s="4550"/>
      <c r="H2255" s="8023"/>
      <c r="I2255" s="4550"/>
      <c r="J2255" s="4550"/>
      <c r="K2255" s="4550"/>
      <c r="L2255" s="7917"/>
      <c r="M2255" s="7031"/>
      <c r="N2255" s="4550"/>
      <c r="O2255" s="4983"/>
      <c r="P2255" s="4983"/>
      <c r="Q2255" s="4550"/>
      <c r="R2255" s="4550"/>
      <c r="S2255" s="4550"/>
      <c r="T2255" s="4550"/>
      <c r="U2255" s="4550"/>
      <c r="V2255" s="4550"/>
      <c r="W2255" s="4550"/>
      <c r="X2255" s="4550"/>
      <c r="Y2255" s="4550"/>
      <c r="Z2255" s="4550"/>
      <c r="AA2255" s="4893"/>
      <c r="AB2255" s="4550"/>
      <c r="AC2255" s="5050"/>
      <c r="AD2255" s="5050"/>
      <c r="AE2255" s="5050"/>
      <c r="AF2255" s="4550"/>
      <c r="AG2255" s="4550"/>
    </row>
    <row r="2256" spans="1:33" s="6147" customFormat="1" ht="27.95" customHeight="1">
      <c r="A2256" s="7917"/>
      <c r="B2256" s="7917"/>
      <c r="C2256" s="4981"/>
      <c r="D2256" s="4981"/>
      <c r="E2256" s="4981"/>
      <c r="F2256" s="6572"/>
      <c r="G2256" s="4550"/>
      <c r="H2256" s="8023"/>
      <c r="I2256" s="4550"/>
      <c r="J2256" s="4550"/>
      <c r="K2256" s="4550"/>
      <c r="L2256" s="7917"/>
      <c r="M2256" s="7031"/>
      <c r="N2256" s="4550"/>
      <c r="O2256" s="4983"/>
      <c r="P2256" s="4983"/>
      <c r="Q2256" s="4550"/>
      <c r="R2256" s="4550"/>
      <c r="S2256" s="4550"/>
      <c r="T2256" s="4550"/>
      <c r="U2256" s="4550"/>
      <c r="V2256" s="4550"/>
      <c r="W2256" s="4550"/>
      <c r="X2256" s="4550"/>
      <c r="Y2256" s="4550"/>
      <c r="Z2256" s="4550"/>
      <c r="AA2256" s="4893"/>
      <c r="AB2256" s="4550"/>
      <c r="AC2256" s="5050"/>
      <c r="AD2256" s="5050"/>
      <c r="AE2256" s="5050"/>
      <c r="AF2256" s="4550"/>
      <c r="AG2256" s="4550"/>
    </row>
    <row r="2257" spans="1:33" s="6147" customFormat="1" ht="27.95" customHeight="1">
      <c r="A2257" s="7917"/>
      <c r="B2257" s="7917"/>
      <c r="C2257" s="4981"/>
      <c r="D2257" s="4981"/>
      <c r="E2257" s="4981"/>
      <c r="F2257" s="6572"/>
      <c r="G2257" s="4550"/>
      <c r="H2257" s="8023"/>
      <c r="I2257" s="4550"/>
      <c r="J2257" s="4550"/>
      <c r="K2257" s="4550"/>
      <c r="L2257" s="7917"/>
      <c r="M2257" s="7031"/>
      <c r="N2257" s="4550"/>
      <c r="O2257" s="4983"/>
      <c r="P2257" s="4983"/>
      <c r="Q2257" s="4550"/>
      <c r="R2257" s="4550"/>
      <c r="S2257" s="4550"/>
      <c r="T2257" s="4550"/>
      <c r="U2257" s="4550"/>
      <c r="V2257" s="4550"/>
      <c r="W2257" s="4550"/>
      <c r="X2257" s="4550"/>
      <c r="Y2257" s="4550"/>
      <c r="Z2257" s="4550"/>
      <c r="AA2257" s="4893"/>
      <c r="AB2257" s="4550"/>
      <c r="AC2257" s="5050"/>
      <c r="AD2257" s="5050"/>
      <c r="AE2257" s="5050"/>
      <c r="AF2257" s="4550"/>
      <c r="AG2257" s="4550"/>
    </row>
    <row r="2258" spans="1:33" s="6147" customFormat="1" ht="27.95" customHeight="1">
      <c r="A2258" s="7917"/>
      <c r="B2258" s="7917"/>
      <c r="C2258" s="4981"/>
      <c r="D2258" s="4981"/>
      <c r="E2258" s="4981"/>
      <c r="F2258" s="6572"/>
      <c r="G2258" s="4550"/>
      <c r="H2258" s="8023"/>
      <c r="I2258" s="4550"/>
      <c r="J2258" s="4550"/>
      <c r="K2258" s="4550"/>
      <c r="L2258" s="7917"/>
      <c r="M2258" s="7031"/>
      <c r="N2258" s="4550"/>
      <c r="O2258" s="4983"/>
      <c r="P2258" s="4983"/>
      <c r="Q2258" s="7917"/>
      <c r="R2258" s="4550"/>
      <c r="S2258" s="4550"/>
      <c r="T2258" s="4550"/>
      <c r="U2258" s="4550"/>
      <c r="V2258" s="4550"/>
      <c r="W2258" s="4550"/>
      <c r="X2258" s="4550"/>
      <c r="Y2258" s="4550"/>
      <c r="Z2258" s="4550"/>
      <c r="AA2258" s="4893"/>
      <c r="AB2258" s="4550"/>
      <c r="AC2258" s="5050"/>
      <c r="AD2258" s="5050"/>
      <c r="AE2258" s="5050"/>
      <c r="AF2258" s="4550"/>
      <c r="AG2258" s="4550"/>
    </row>
    <row r="2259" spans="1:33" s="6147" customFormat="1" ht="27.95" customHeight="1">
      <c r="A2259" s="7917"/>
      <c r="B2259" s="7917"/>
      <c r="C2259" s="4981"/>
      <c r="D2259" s="4981"/>
      <c r="E2259" s="4981"/>
      <c r="F2259" s="6572"/>
      <c r="G2259" s="4550"/>
      <c r="H2259" s="8023"/>
      <c r="I2259" s="4550"/>
      <c r="J2259" s="7917"/>
      <c r="K2259" s="4550"/>
      <c r="L2259" s="7917"/>
      <c r="M2259" s="7031"/>
      <c r="N2259" s="4550"/>
      <c r="O2259" s="4983"/>
      <c r="P2259" s="4983"/>
      <c r="Q2259" s="4550"/>
      <c r="R2259" s="4550"/>
      <c r="S2259" s="4550"/>
      <c r="T2259" s="4550"/>
      <c r="U2259" s="4550"/>
      <c r="V2259" s="4550"/>
      <c r="W2259" s="4550"/>
      <c r="X2259" s="4550"/>
      <c r="Y2259" s="4550"/>
      <c r="Z2259" s="4550"/>
      <c r="AA2259" s="4893"/>
      <c r="AB2259" s="4550"/>
      <c r="AC2259" s="5050"/>
      <c r="AD2259" s="5050"/>
      <c r="AE2259" s="5050"/>
      <c r="AF2259" s="4550"/>
      <c r="AG2259" s="4550"/>
    </row>
    <row r="2260" spans="1:33" s="6147" customFormat="1" ht="27.95" customHeight="1">
      <c r="A2260" s="7917"/>
      <c r="B2260" s="7917"/>
      <c r="C2260" s="4981"/>
      <c r="D2260" s="4981"/>
      <c r="E2260" s="4981"/>
      <c r="F2260" s="6572"/>
      <c r="G2260" s="4550"/>
      <c r="H2260" s="8023"/>
      <c r="I2260" s="4550"/>
      <c r="J2260" s="7917"/>
      <c r="K2260" s="7917"/>
      <c r="L2260" s="7917"/>
      <c r="M2260" s="7031"/>
      <c r="N2260" s="4550"/>
      <c r="O2260" s="4983"/>
      <c r="P2260" s="4983"/>
      <c r="Q2260" s="7917"/>
      <c r="R2260" s="4550"/>
      <c r="S2260" s="4550"/>
      <c r="T2260" s="4550"/>
      <c r="U2260" s="4550"/>
      <c r="V2260" s="4550"/>
      <c r="W2260" s="4550"/>
      <c r="X2260" s="4550"/>
      <c r="Y2260" s="4550"/>
      <c r="Z2260" s="4550"/>
      <c r="AA2260" s="4893"/>
      <c r="AB2260" s="4550"/>
      <c r="AC2260" s="5050"/>
      <c r="AD2260" s="5050"/>
      <c r="AE2260" s="5050"/>
      <c r="AF2260" s="4550"/>
      <c r="AG2260" s="4550"/>
    </row>
    <row r="2261" spans="1:33" s="6147" customFormat="1" ht="27.95" customHeight="1">
      <c r="A2261" s="7917"/>
      <c r="B2261" s="7917"/>
      <c r="C2261" s="4981"/>
      <c r="D2261" s="4981"/>
      <c r="E2261" s="4981"/>
      <c r="F2261" s="6572"/>
      <c r="G2261" s="4550"/>
      <c r="H2261" s="8023"/>
      <c r="I2261" s="4550"/>
      <c r="J2261" s="7917"/>
      <c r="K2261" s="7917"/>
      <c r="L2261" s="7917"/>
      <c r="M2261" s="7031"/>
      <c r="N2261" s="4550"/>
      <c r="O2261" s="4983"/>
      <c r="P2261" s="4983"/>
      <c r="Q2261" s="7917"/>
      <c r="R2261" s="4550"/>
      <c r="S2261" s="4550"/>
      <c r="T2261" s="4550"/>
      <c r="U2261" s="4550"/>
      <c r="V2261" s="4550"/>
      <c r="W2261" s="4550"/>
      <c r="X2261" s="4550"/>
      <c r="Y2261" s="4550"/>
      <c r="Z2261" s="4550"/>
      <c r="AA2261" s="4893"/>
      <c r="AB2261" s="4550"/>
      <c r="AC2261" s="5050"/>
      <c r="AD2261" s="5050"/>
      <c r="AE2261" s="5050"/>
      <c r="AF2261" s="4550"/>
      <c r="AG2261" s="4550"/>
    </row>
    <row r="2262" spans="1:33" s="6147" customFormat="1" ht="27.95" customHeight="1">
      <c r="A2262" s="7917"/>
      <c r="B2262" s="7917"/>
      <c r="C2262" s="4981"/>
      <c r="D2262" s="4981"/>
      <c r="E2262" s="4981"/>
      <c r="F2262" s="6572"/>
      <c r="G2262" s="4550"/>
      <c r="H2262" s="8023"/>
      <c r="I2262" s="4550"/>
      <c r="J2262" s="7917"/>
      <c r="K2262" s="7917"/>
      <c r="L2262" s="7917"/>
      <c r="M2262" s="7031"/>
      <c r="N2262" s="4550"/>
      <c r="O2262" s="4983"/>
      <c r="P2262" s="4983"/>
      <c r="Q2262" s="7917"/>
      <c r="R2262" s="4550"/>
      <c r="S2262" s="4550"/>
      <c r="T2262" s="4550"/>
      <c r="U2262" s="4550"/>
      <c r="V2262" s="4550"/>
      <c r="W2262" s="4550"/>
      <c r="X2262" s="4550"/>
      <c r="Y2262" s="4550"/>
      <c r="Z2262" s="4550"/>
      <c r="AA2262" s="4893"/>
      <c r="AB2262" s="4550"/>
      <c r="AC2262" s="5050"/>
      <c r="AD2262" s="5050"/>
      <c r="AE2262" s="5050"/>
      <c r="AF2262" s="4550"/>
      <c r="AG2262" s="4550"/>
    </row>
    <row r="2263" spans="1:33" s="6147" customFormat="1" ht="27.95" customHeight="1">
      <c r="A2263" s="7911"/>
      <c r="B2263" s="7917"/>
      <c r="C2263" s="4981"/>
      <c r="D2263" s="4981"/>
      <c r="E2263" s="4981"/>
      <c r="F2263" s="6572"/>
      <c r="G2263" s="4550"/>
      <c r="H2263" s="8023"/>
      <c r="I2263" s="4550"/>
      <c r="J2263" s="7917"/>
      <c r="K2263" s="7917"/>
      <c r="L2263" s="7917"/>
      <c r="M2263" s="7031"/>
      <c r="N2263" s="4550"/>
      <c r="O2263" s="4983"/>
      <c r="P2263" s="4983"/>
      <c r="Q2263" s="7917"/>
      <c r="R2263" s="4550"/>
      <c r="S2263" s="4550"/>
      <c r="T2263" s="4550"/>
      <c r="U2263" s="4550"/>
      <c r="V2263" s="4550"/>
      <c r="W2263" s="4550"/>
      <c r="X2263" s="4550"/>
      <c r="Y2263" s="4550"/>
      <c r="Z2263" s="4550"/>
      <c r="AA2263" s="4893"/>
      <c r="AB2263" s="4550"/>
      <c r="AC2263" s="5050"/>
      <c r="AD2263" s="5050"/>
      <c r="AE2263" s="5050"/>
      <c r="AF2263" s="4550"/>
      <c r="AG2263" s="4550"/>
    </row>
    <row r="2264" spans="1:33" s="6147" customFormat="1" ht="27.95" customHeight="1">
      <c r="A2264" s="7917"/>
      <c r="B2264" s="7917"/>
      <c r="C2264" s="4981"/>
      <c r="D2264" s="4981"/>
      <c r="E2264" s="4981"/>
      <c r="F2264" s="6572"/>
      <c r="G2264" s="4550"/>
      <c r="H2264" s="8023"/>
      <c r="I2264" s="4550"/>
      <c r="J2264" s="7917"/>
      <c r="K2264" s="7917"/>
      <c r="L2264" s="7917"/>
      <c r="M2264" s="7031"/>
      <c r="N2264" s="4550"/>
      <c r="O2264" s="4983"/>
      <c r="P2264" s="4983"/>
      <c r="Q2264" s="7917"/>
      <c r="R2264" s="4550"/>
      <c r="S2264" s="4550"/>
      <c r="T2264" s="4550"/>
      <c r="U2264" s="4550"/>
      <c r="V2264" s="4550"/>
      <c r="W2264" s="4550"/>
      <c r="X2264" s="4550"/>
      <c r="Y2264" s="4550"/>
      <c r="Z2264" s="4550"/>
      <c r="AA2264" s="4893"/>
      <c r="AB2264" s="4550"/>
      <c r="AC2264" s="5050"/>
      <c r="AD2264" s="5050"/>
      <c r="AE2264" s="5050"/>
      <c r="AF2264" s="4550"/>
      <c r="AG2264" s="4550"/>
    </row>
    <row r="2265" spans="1:33" s="6147" customFormat="1" ht="27.95" customHeight="1">
      <c r="A2265" s="7917"/>
      <c r="B2265" s="7917"/>
      <c r="C2265" s="4981"/>
      <c r="D2265" s="4981"/>
      <c r="E2265" s="4981"/>
      <c r="F2265" s="6572"/>
      <c r="G2265" s="4550"/>
      <c r="H2265" s="8023"/>
      <c r="I2265" s="4550"/>
      <c r="J2265" s="7917"/>
      <c r="K2265" s="7917"/>
      <c r="L2265" s="7917"/>
      <c r="M2265" s="7031"/>
      <c r="N2265" s="4550"/>
      <c r="O2265" s="4983"/>
      <c r="P2265" s="4983"/>
      <c r="Q2265" s="7917"/>
      <c r="R2265" s="4550"/>
      <c r="S2265" s="4550"/>
      <c r="T2265" s="4550"/>
      <c r="U2265" s="4550"/>
      <c r="V2265" s="4550"/>
      <c r="W2265" s="4550"/>
      <c r="X2265" s="4550"/>
      <c r="Y2265" s="4550"/>
      <c r="Z2265" s="4550"/>
      <c r="AA2265" s="4893"/>
      <c r="AB2265" s="4550"/>
      <c r="AC2265" s="5050"/>
      <c r="AD2265" s="5050"/>
      <c r="AE2265" s="5050"/>
      <c r="AF2265" s="4550"/>
      <c r="AG2265" s="4550"/>
    </row>
    <row r="2266" spans="1:33" s="6147" customFormat="1" ht="27.95" customHeight="1">
      <c r="A2266" s="7917"/>
      <c r="B2266" s="7917"/>
      <c r="C2266" s="4981"/>
      <c r="D2266" s="4981"/>
      <c r="E2266" s="4981"/>
      <c r="F2266" s="6572"/>
      <c r="G2266" s="4550"/>
      <c r="H2266" s="8023"/>
      <c r="I2266" s="4550"/>
      <c r="J2266" s="7917"/>
      <c r="K2266" s="7917"/>
      <c r="L2266" s="7917"/>
      <c r="M2266" s="7031"/>
      <c r="N2266" s="4550"/>
      <c r="O2266" s="4983"/>
      <c r="P2266" s="4983"/>
      <c r="Q2266" s="7917"/>
      <c r="R2266" s="4550"/>
      <c r="S2266" s="4550"/>
      <c r="T2266" s="4550"/>
      <c r="U2266" s="4550"/>
      <c r="V2266" s="4550"/>
      <c r="W2266" s="4550"/>
      <c r="X2266" s="4550"/>
      <c r="Y2266" s="4550"/>
      <c r="Z2266" s="4550"/>
      <c r="AA2266" s="4893"/>
      <c r="AB2266" s="4550"/>
      <c r="AC2266" s="5050"/>
      <c r="AD2266" s="5050"/>
      <c r="AE2266" s="5050"/>
      <c r="AF2266" s="4550"/>
      <c r="AG2266" s="4550"/>
    </row>
    <row r="2267" spans="1:33" s="6147" customFormat="1" ht="27.95" customHeight="1">
      <c r="A2267" s="7917"/>
      <c r="B2267" s="7917"/>
      <c r="C2267" s="4981"/>
      <c r="D2267" s="4981"/>
      <c r="E2267" s="4981"/>
      <c r="F2267" s="6572"/>
      <c r="G2267" s="4550"/>
      <c r="H2267" s="8023"/>
      <c r="I2267" s="4550"/>
      <c r="J2267" s="7917"/>
      <c r="K2267" s="7917"/>
      <c r="L2267" s="7917"/>
      <c r="M2267" s="7031"/>
      <c r="N2267" s="4550"/>
      <c r="O2267" s="4983"/>
      <c r="P2267" s="4983"/>
      <c r="Q2267" s="7917"/>
      <c r="R2267" s="4550"/>
      <c r="S2267" s="4550"/>
      <c r="T2267" s="4550"/>
      <c r="U2267" s="4550"/>
      <c r="V2267" s="4550"/>
      <c r="W2267" s="4550"/>
      <c r="X2267" s="4550"/>
      <c r="Y2267" s="4550"/>
      <c r="Z2267" s="4550"/>
      <c r="AA2267" s="4893"/>
      <c r="AB2267" s="4550"/>
      <c r="AC2267" s="5050"/>
      <c r="AD2267" s="5050"/>
      <c r="AE2267" s="5050"/>
      <c r="AF2267" s="4550"/>
      <c r="AG2267" s="4550"/>
    </row>
    <row r="2268" spans="1:33" s="6147" customFormat="1" ht="27.95" customHeight="1">
      <c r="A2268" s="7911"/>
      <c r="B2268" s="7917"/>
      <c r="C2268" s="4981"/>
      <c r="D2268" s="4981"/>
      <c r="E2268" s="4981"/>
      <c r="F2268" s="6572"/>
      <c r="G2268" s="4550"/>
      <c r="H2268" s="8023"/>
      <c r="I2268" s="4550"/>
      <c r="J2268" s="7917"/>
      <c r="K2268" s="7917"/>
      <c r="L2268" s="7917"/>
      <c r="M2268" s="7031"/>
      <c r="N2268" s="4550"/>
      <c r="O2268" s="4983"/>
      <c r="P2268" s="4983"/>
      <c r="Q2268" s="7917"/>
      <c r="R2268" s="4550"/>
      <c r="S2268" s="4550"/>
      <c r="T2268" s="4550"/>
      <c r="U2268" s="4550"/>
      <c r="V2268" s="4550"/>
      <c r="W2268" s="4550"/>
      <c r="X2268" s="4550"/>
      <c r="Y2268" s="4550"/>
      <c r="Z2268" s="4550"/>
      <c r="AA2268" s="4893"/>
      <c r="AB2268" s="4550"/>
      <c r="AC2268" s="5050"/>
      <c r="AD2268" s="5050"/>
      <c r="AE2268" s="5050"/>
      <c r="AF2268" s="4550"/>
      <c r="AG2268" s="4550"/>
    </row>
    <row r="2269" spans="1:33" s="6147" customFormat="1" ht="27.95" customHeight="1">
      <c r="A2269" s="7917"/>
      <c r="B2269" s="7917"/>
      <c r="C2269" s="4981"/>
      <c r="D2269" s="4981"/>
      <c r="E2269" s="4981"/>
      <c r="F2269" s="6572"/>
      <c r="G2269" s="4550"/>
      <c r="H2269" s="8023"/>
      <c r="I2269" s="4550"/>
      <c r="J2269" s="7917"/>
      <c r="K2269" s="7917"/>
      <c r="L2269" s="7917"/>
      <c r="M2269" s="7031"/>
      <c r="N2269" s="4550"/>
      <c r="O2269" s="4983"/>
      <c r="P2269" s="4983"/>
      <c r="Q2269" s="7917"/>
      <c r="R2269" s="4550"/>
      <c r="S2269" s="4550"/>
      <c r="T2269" s="4550"/>
      <c r="U2269" s="4550"/>
      <c r="V2269" s="4550"/>
      <c r="W2269" s="4550"/>
      <c r="X2269" s="4550"/>
      <c r="Y2269" s="4550"/>
      <c r="Z2269" s="4550"/>
      <c r="AA2269" s="4893"/>
      <c r="AB2269" s="4550"/>
      <c r="AC2269" s="5050"/>
      <c r="AD2269" s="5050"/>
      <c r="AE2269" s="5050"/>
      <c r="AF2269" s="4550"/>
      <c r="AG2269" s="4550"/>
    </row>
    <row r="2270" spans="1:33" s="6147" customFormat="1" ht="27.95" customHeight="1">
      <c r="A2270" s="7917"/>
      <c r="B2270" s="7917"/>
      <c r="C2270" s="4981"/>
      <c r="D2270" s="4981"/>
      <c r="E2270" s="4981"/>
      <c r="F2270" s="6572"/>
      <c r="G2270" s="4550"/>
      <c r="H2270" s="8023"/>
      <c r="I2270" s="4550"/>
      <c r="J2270" s="7917"/>
      <c r="K2270" s="7917"/>
      <c r="L2270" s="7917"/>
      <c r="M2270" s="7031"/>
      <c r="N2270" s="4550"/>
      <c r="O2270" s="4983"/>
      <c r="P2270" s="4983"/>
      <c r="Q2270" s="7917"/>
      <c r="R2270" s="4550"/>
      <c r="S2270" s="4550"/>
      <c r="T2270" s="4550"/>
      <c r="U2270" s="4550"/>
      <c r="V2270" s="4550"/>
      <c r="W2270" s="4550"/>
      <c r="X2270" s="4550"/>
      <c r="Y2270" s="4550"/>
      <c r="Z2270" s="4550"/>
      <c r="AA2270" s="4893"/>
      <c r="AB2270" s="4550"/>
      <c r="AC2270" s="5050"/>
      <c r="AD2270" s="5050"/>
      <c r="AE2270" s="5050"/>
      <c r="AF2270" s="4550"/>
      <c r="AG2270" s="4550"/>
    </row>
    <row r="2271" spans="1:33" s="6147" customFormat="1" ht="27.95" customHeight="1">
      <c r="A2271" s="7917"/>
      <c r="B2271" s="7917"/>
      <c r="C2271" s="4981"/>
      <c r="D2271" s="4981"/>
      <c r="E2271" s="4981"/>
      <c r="F2271" s="6572"/>
      <c r="G2271" s="4550"/>
      <c r="H2271" s="8023"/>
      <c r="I2271" s="4550"/>
      <c r="J2271" s="7917"/>
      <c r="K2271" s="7917"/>
      <c r="L2271" s="7917"/>
      <c r="M2271" s="7031"/>
      <c r="N2271" s="4550"/>
      <c r="O2271" s="4983"/>
      <c r="P2271" s="4983"/>
      <c r="Q2271" s="7917"/>
      <c r="R2271" s="4550"/>
      <c r="S2271" s="4550"/>
      <c r="T2271" s="4550"/>
      <c r="U2271" s="4550"/>
      <c r="V2271" s="4550"/>
      <c r="W2271" s="4550"/>
      <c r="X2271" s="4550"/>
      <c r="Y2271" s="4550"/>
      <c r="Z2271" s="4550"/>
      <c r="AA2271" s="4893"/>
      <c r="AB2271" s="4550"/>
      <c r="AC2271" s="5050"/>
      <c r="AD2271" s="5050"/>
      <c r="AE2271" s="5050"/>
      <c r="AF2271" s="4550"/>
      <c r="AG2271" s="4550"/>
    </row>
    <row r="2272" spans="1:33" s="6147" customFormat="1" ht="27.95" customHeight="1">
      <c r="A2272" s="7917"/>
      <c r="B2272" s="7917"/>
      <c r="C2272" s="4981"/>
      <c r="D2272" s="4981"/>
      <c r="E2272" s="4981"/>
      <c r="F2272" s="6572"/>
      <c r="G2272" s="4550"/>
      <c r="H2272" s="8023"/>
      <c r="I2272" s="4550"/>
      <c r="J2272" s="7917"/>
      <c r="K2272" s="7917"/>
      <c r="L2272" s="7917"/>
      <c r="M2272" s="7031"/>
      <c r="N2272" s="4550"/>
      <c r="O2272" s="4983"/>
      <c r="P2272" s="4983"/>
      <c r="Q2272" s="7917"/>
      <c r="R2272" s="4550"/>
      <c r="S2272" s="4550"/>
      <c r="T2272" s="4550"/>
      <c r="U2272" s="4550"/>
      <c r="V2272" s="4550"/>
      <c r="W2272" s="4550"/>
      <c r="X2272" s="4550"/>
      <c r="Y2272" s="4550"/>
      <c r="Z2272" s="4550"/>
      <c r="AA2272" s="4893"/>
      <c r="AB2272" s="4550"/>
      <c r="AC2272" s="5050"/>
      <c r="AD2272" s="5050"/>
      <c r="AE2272" s="5050"/>
      <c r="AF2272" s="4550"/>
      <c r="AG2272" s="4550"/>
    </row>
    <row r="2273" spans="1:33" s="6147" customFormat="1" ht="27.95" customHeight="1">
      <c r="A2273" s="7917"/>
      <c r="B2273" s="7917"/>
      <c r="C2273" s="4981"/>
      <c r="D2273" s="4981"/>
      <c r="E2273" s="4981"/>
      <c r="F2273" s="6572"/>
      <c r="G2273" s="4550"/>
      <c r="H2273" s="8023"/>
      <c r="I2273" s="4550"/>
      <c r="J2273" s="7917"/>
      <c r="K2273" s="7917"/>
      <c r="L2273" s="7917"/>
      <c r="M2273" s="4550"/>
      <c r="N2273" s="4550"/>
      <c r="O2273" s="4983"/>
      <c r="P2273" s="4983"/>
      <c r="Q2273" s="7917"/>
      <c r="R2273" s="4550"/>
      <c r="S2273" s="4550"/>
      <c r="T2273" s="4550"/>
      <c r="U2273" s="4550"/>
      <c r="V2273" s="4550"/>
      <c r="W2273" s="4550"/>
      <c r="X2273" s="4550"/>
      <c r="Y2273" s="4550"/>
      <c r="Z2273" s="4550"/>
      <c r="AA2273" s="4893"/>
      <c r="AB2273" s="4550"/>
      <c r="AC2273" s="5050"/>
      <c r="AD2273" s="5050"/>
      <c r="AE2273" s="5050"/>
      <c r="AF2273" s="4550"/>
      <c r="AG2273" s="4550"/>
    </row>
    <row r="2274" spans="1:33" s="6147" customFormat="1" ht="27.95" customHeight="1">
      <c r="A2274" s="7917"/>
      <c r="B2274" s="7917"/>
      <c r="C2274" s="4981"/>
      <c r="D2274" s="4981"/>
      <c r="E2274" s="4981"/>
      <c r="F2274" s="6572"/>
      <c r="G2274" s="4550"/>
      <c r="H2274" s="8023"/>
      <c r="I2274" s="4550"/>
      <c r="J2274" s="7917"/>
      <c r="K2274" s="7917"/>
      <c r="L2274" s="7917"/>
      <c r="M2274" s="7031"/>
      <c r="N2274" s="4550"/>
      <c r="O2274" s="4983"/>
      <c r="P2274" s="4983"/>
      <c r="Q2274" s="7917"/>
      <c r="R2274" s="4550"/>
      <c r="S2274" s="4550"/>
      <c r="T2274" s="4550"/>
      <c r="U2274" s="4550"/>
      <c r="V2274" s="4550"/>
      <c r="W2274" s="4550"/>
      <c r="X2274" s="4550"/>
      <c r="Y2274" s="4550"/>
      <c r="Z2274" s="4550"/>
      <c r="AA2274" s="4893"/>
      <c r="AB2274" s="4550"/>
      <c r="AC2274" s="5050"/>
      <c r="AD2274" s="5050"/>
      <c r="AE2274" s="5050"/>
      <c r="AF2274" s="4550"/>
      <c r="AG2274" s="4550"/>
    </row>
    <row r="2275" spans="1:33" s="6147" customFormat="1" ht="27.95" customHeight="1">
      <c r="A2275" s="7911"/>
      <c r="B2275" s="7917"/>
      <c r="C2275" s="4981"/>
      <c r="D2275" s="4981"/>
      <c r="E2275" s="4981"/>
      <c r="F2275" s="6572"/>
      <c r="G2275" s="4550"/>
      <c r="H2275" s="8023"/>
      <c r="I2275" s="4550"/>
      <c r="J2275" s="7917"/>
      <c r="K2275" s="7917"/>
      <c r="L2275" s="7917"/>
      <c r="M2275" s="7031"/>
      <c r="N2275" s="4550"/>
      <c r="O2275" s="4983"/>
      <c r="P2275" s="4983"/>
      <c r="Q2275" s="7917"/>
      <c r="R2275" s="4550"/>
      <c r="S2275" s="4550"/>
      <c r="T2275" s="4550"/>
      <c r="U2275" s="4550"/>
      <c r="V2275" s="4550"/>
      <c r="W2275" s="4550"/>
      <c r="X2275" s="4550"/>
      <c r="Y2275" s="4550"/>
      <c r="Z2275" s="4550"/>
      <c r="AA2275" s="4893"/>
      <c r="AB2275" s="4550"/>
      <c r="AC2275" s="5050"/>
      <c r="AD2275" s="5050"/>
      <c r="AE2275" s="5050"/>
      <c r="AF2275" s="4550"/>
      <c r="AG2275" s="4550"/>
    </row>
    <row r="2276" spans="1:33" s="6147" customFormat="1" ht="27.95" customHeight="1">
      <c r="A2276" s="7917"/>
      <c r="B2276" s="7917"/>
      <c r="C2276" s="4981"/>
      <c r="D2276" s="4981"/>
      <c r="E2276" s="4981"/>
      <c r="F2276" s="6572"/>
      <c r="G2276" s="4550"/>
      <c r="H2276" s="8023"/>
      <c r="I2276" s="4550"/>
      <c r="J2276" s="7917"/>
      <c r="K2276" s="7917"/>
      <c r="L2276" s="7917"/>
      <c r="M2276" s="7031"/>
      <c r="N2276" s="4550"/>
      <c r="O2276" s="4983"/>
      <c r="P2276" s="4983"/>
      <c r="Q2276" s="7917"/>
      <c r="R2276" s="4550"/>
      <c r="S2276" s="4550"/>
      <c r="T2276" s="4550"/>
      <c r="U2276" s="4550"/>
      <c r="V2276" s="4550"/>
      <c r="W2276" s="4550"/>
      <c r="X2276" s="4550"/>
      <c r="Y2276" s="4550"/>
      <c r="Z2276" s="4550"/>
      <c r="AA2276" s="4893"/>
      <c r="AB2276" s="4550"/>
      <c r="AC2276" s="5050"/>
      <c r="AD2276" s="5050"/>
      <c r="AE2276" s="5050"/>
      <c r="AF2276" s="4550"/>
      <c r="AG2276" s="4550"/>
    </row>
    <row r="2277" spans="1:33" s="6147" customFormat="1" ht="27.95" customHeight="1">
      <c r="A2277" s="7911"/>
      <c r="B2277" s="7911"/>
      <c r="C2277" s="4981"/>
      <c r="D2277" s="4981"/>
      <c r="E2277" s="4981"/>
      <c r="F2277" s="6572"/>
      <c r="G2277" s="4550"/>
      <c r="H2277" s="8024"/>
      <c r="I2277" s="4550"/>
      <c r="J2277" s="4550"/>
      <c r="K2277" s="4550"/>
      <c r="L2277" s="7917"/>
      <c r="M2277" s="7031"/>
      <c r="N2277" s="4550"/>
      <c r="O2277" s="4983"/>
      <c r="P2277" s="4983"/>
      <c r="Q2277" s="4550"/>
      <c r="R2277" s="4550"/>
      <c r="S2277" s="4550"/>
      <c r="T2277" s="4550"/>
      <c r="U2277" s="4550"/>
      <c r="V2277" s="4550"/>
      <c r="W2277" s="4550"/>
      <c r="X2277" s="4550"/>
      <c r="Y2277" s="4550"/>
      <c r="Z2277" s="4550"/>
      <c r="AA2277" s="4893"/>
      <c r="AB2277" s="4550"/>
      <c r="AC2277" s="5050"/>
      <c r="AD2277" s="5050"/>
      <c r="AE2277" s="5050"/>
      <c r="AF2277" s="4550"/>
      <c r="AG2277" s="4550"/>
    </row>
    <row r="2278" spans="1:33" s="6147" customFormat="1" ht="27.95" customHeight="1">
      <c r="A2278" s="7911"/>
      <c r="B2278" s="4550"/>
      <c r="C2278" s="4981"/>
      <c r="D2278" s="4981"/>
      <c r="E2278" s="4981"/>
      <c r="F2278" s="6572"/>
      <c r="G2278" s="4550"/>
      <c r="H2278" s="8024"/>
      <c r="I2278" s="4550"/>
      <c r="J2278" s="4550"/>
      <c r="K2278" s="4550"/>
      <c r="L2278" s="7917"/>
      <c r="M2278" s="7031"/>
      <c r="N2278" s="4550"/>
      <c r="O2278" s="4983"/>
      <c r="P2278" s="4983"/>
      <c r="Q2278" s="4550"/>
      <c r="R2278" s="4550"/>
      <c r="S2278" s="4550"/>
      <c r="T2278" s="4550"/>
      <c r="U2278" s="4550"/>
      <c r="V2278" s="4550"/>
      <c r="W2278" s="4550"/>
      <c r="X2278" s="4550"/>
      <c r="Y2278" s="4550"/>
      <c r="Z2278" s="4550"/>
      <c r="AA2278" s="4893"/>
      <c r="AB2278" s="4550"/>
      <c r="AC2278" s="5050"/>
      <c r="AD2278" s="5050"/>
      <c r="AE2278" s="5050"/>
      <c r="AF2278" s="4550"/>
      <c r="AG2278" s="4550"/>
    </row>
    <row r="2279" spans="1:33" s="6147" customFormat="1" ht="27.95" customHeight="1">
      <c r="A2279" s="7911"/>
      <c r="B2279" s="4550"/>
      <c r="C2279" s="4981"/>
      <c r="D2279" s="4981"/>
      <c r="E2279" s="4981"/>
      <c r="F2279" s="6572"/>
      <c r="G2279" s="4550"/>
      <c r="H2279" s="8024"/>
      <c r="I2279" s="4550"/>
      <c r="J2279" s="4550"/>
      <c r="K2279" s="4550"/>
      <c r="L2279" s="7917"/>
      <c r="M2279" s="7031"/>
      <c r="N2279" s="4550"/>
      <c r="O2279" s="4983"/>
      <c r="P2279" s="4983"/>
      <c r="Q2279" s="4550"/>
      <c r="R2279" s="4550"/>
      <c r="S2279" s="4550"/>
      <c r="T2279" s="4550"/>
      <c r="U2279" s="4550"/>
      <c r="V2279" s="4550"/>
      <c r="W2279" s="4550"/>
      <c r="X2279" s="4550"/>
      <c r="Y2279" s="4550"/>
      <c r="Z2279" s="4550"/>
      <c r="AA2279" s="4893"/>
      <c r="AB2279" s="4550"/>
      <c r="AC2279" s="5050"/>
      <c r="AD2279" s="5050"/>
      <c r="AE2279" s="5050"/>
      <c r="AF2279" s="4550"/>
      <c r="AG2279" s="4550"/>
    </row>
    <row r="2280" spans="1:33" s="6147" customFormat="1" ht="27.95" customHeight="1">
      <c r="A2280" s="7911"/>
      <c r="B2280" s="4550"/>
      <c r="C2280" s="4981"/>
      <c r="D2280" s="4981"/>
      <c r="E2280" s="4981"/>
      <c r="F2280" s="6572"/>
      <c r="G2280" s="4550"/>
      <c r="H2280" s="8024"/>
      <c r="I2280" s="4550"/>
      <c r="J2280" s="4550"/>
      <c r="K2280" s="4550"/>
      <c r="L2280" s="7911"/>
      <c r="M2280" s="7031"/>
      <c r="N2280" s="4550"/>
      <c r="O2280" s="4983"/>
      <c r="P2280" s="4983"/>
      <c r="Q2280" s="4550"/>
      <c r="R2280" s="4550"/>
      <c r="S2280" s="4550"/>
      <c r="T2280" s="4550"/>
      <c r="U2280" s="4550"/>
      <c r="V2280" s="4550"/>
      <c r="W2280" s="4550"/>
      <c r="X2280" s="4550"/>
      <c r="Y2280" s="4550"/>
      <c r="Z2280" s="4550"/>
      <c r="AA2280" s="4893"/>
      <c r="AB2280" s="4550"/>
      <c r="AC2280" s="5050"/>
      <c r="AD2280" s="5050"/>
      <c r="AE2280" s="5050"/>
      <c r="AF2280" s="4550"/>
      <c r="AG2280" s="4550"/>
    </row>
    <row r="2281" spans="1:33" s="6147" customFormat="1" ht="27.95" customHeight="1">
      <c r="A2281" s="7911"/>
      <c r="B2281" s="4550"/>
      <c r="C2281" s="4981"/>
      <c r="D2281" s="4981"/>
      <c r="E2281" s="4981"/>
      <c r="F2281" s="6572"/>
      <c r="G2281" s="4550"/>
      <c r="H2281" s="8024"/>
      <c r="I2281" s="4550"/>
      <c r="J2281" s="7911"/>
      <c r="K2281" s="7911"/>
      <c r="L2281" s="7911"/>
      <c r="M2281" s="7031"/>
      <c r="N2281" s="4550"/>
      <c r="O2281" s="4983"/>
      <c r="P2281" s="4983"/>
      <c r="Q2281" s="7911"/>
      <c r="R2281" s="4550"/>
      <c r="S2281" s="4550"/>
      <c r="T2281" s="4550"/>
      <c r="U2281" s="4550"/>
      <c r="V2281" s="4550"/>
      <c r="W2281" s="4550"/>
      <c r="X2281" s="4550"/>
      <c r="Y2281" s="4550"/>
      <c r="Z2281" s="4550"/>
      <c r="AA2281" s="4893"/>
      <c r="AB2281" s="4550"/>
      <c r="AC2281" s="5050"/>
      <c r="AD2281" s="5050"/>
      <c r="AE2281" s="5050"/>
      <c r="AF2281" s="4550"/>
      <c r="AG2281" s="4550"/>
    </row>
    <row r="2282" spans="1:33" s="6147" customFormat="1" ht="27.95" customHeight="1">
      <c r="A2282" s="7911"/>
      <c r="B2282" s="7911"/>
      <c r="C2282" s="4981"/>
      <c r="D2282" s="4981"/>
      <c r="E2282" s="4981"/>
      <c r="F2282" s="6572"/>
      <c r="G2282" s="4550"/>
      <c r="H2282" s="8024"/>
      <c r="I2282" s="4550"/>
      <c r="J2282" s="7911"/>
      <c r="K2282" s="7911"/>
      <c r="L2282" s="7911"/>
      <c r="M2282" s="7031"/>
      <c r="N2282" s="4550"/>
      <c r="O2282" s="4983"/>
      <c r="P2282" s="4983"/>
      <c r="Q2282" s="7911"/>
      <c r="R2282" s="4550"/>
      <c r="S2282" s="4550"/>
      <c r="T2282" s="4550"/>
      <c r="U2282" s="4550"/>
      <c r="V2282" s="4550"/>
      <c r="W2282" s="4550"/>
      <c r="X2282" s="4550"/>
      <c r="Y2282" s="4550"/>
      <c r="Z2282" s="4550"/>
      <c r="AA2282" s="4893"/>
      <c r="AB2282" s="4550"/>
      <c r="AC2282" s="5050"/>
      <c r="AD2282" s="5050"/>
      <c r="AE2282" s="5050"/>
      <c r="AF2282" s="4550"/>
      <c r="AG2282" s="4550"/>
    </row>
    <row r="2283" spans="1:33" s="6147" customFormat="1" ht="27.95" customHeight="1">
      <c r="A2283" s="7911"/>
      <c r="B2283" s="7911"/>
      <c r="C2283" s="4981"/>
      <c r="D2283" s="4981"/>
      <c r="E2283" s="4981"/>
      <c r="F2283" s="6572"/>
      <c r="G2283" s="4550"/>
      <c r="H2283" s="8024"/>
      <c r="I2283" s="4550"/>
      <c r="J2283" s="7911"/>
      <c r="K2283" s="7911"/>
      <c r="L2283" s="7911"/>
      <c r="M2283" s="7031"/>
      <c r="N2283" s="4550"/>
      <c r="O2283" s="4983"/>
      <c r="P2283" s="4983"/>
      <c r="Q2283" s="7911"/>
      <c r="R2283" s="4550"/>
      <c r="S2283" s="4550"/>
      <c r="T2283" s="4550"/>
      <c r="U2283" s="4550"/>
      <c r="V2283" s="4550"/>
      <c r="W2283" s="4550"/>
      <c r="X2283" s="4550"/>
      <c r="Y2283" s="4550"/>
      <c r="Z2283" s="4550"/>
      <c r="AA2283" s="4893"/>
      <c r="AB2283" s="4550"/>
      <c r="AC2283" s="5050"/>
      <c r="AD2283" s="5050"/>
      <c r="AE2283" s="5050"/>
      <c r="AF2283" s="4550"/>
      <c r="AG2283" s="4550"/>
    </row>
    <row r="2284" spans="1:33" s="6147" customFormat="1" ht="27.95" customHeight="1">
      <c r="A2284" s="7911"/>
      <c r="B2284" s="7911"/>
      <c r="C2284" s="4981"/>
      <c r="D2284" s="4981"/>
      <c r="E2284" s="4981"/>
      <c r="F2284" s="6572"/>
      <c r="G2284" s="4550"/>
      <c r="H2284" s="8024"/>
      <c r="I2284" s="7911"/>
      <c r="J2284" s="7911"/>
      <c r="K2284" s="7911"/>
      <c r="L2284" s="7911"/>
      <c r="M2284" s="7031"/>
      <c r="N2284" s="4550"/>
      <c r="O2284" s="4983"/>
      <c r="P2284" s="4983"/>
      <c r="Q2284" s="7911"/>
      <c r="R2284" s="4550"/>
      <c r="S2284" s="4550"/>
      <c r="T2284" s="4550"/>
      <c r="U2284" s="4550"/>
      <c r="V2284" s="4550"/>
      <c r="W2284" s="4550"/>
      <c r="X2284" s="4550"/>
      <c r="Y2284" s="4550"/>
      <c r="Z2284" s="4550"/>
      <c r="AA2284" s="4893"/>
      <c r="AB2284" s="4550"/>
      <c r="AC2284" s="5050"/>
      <c r="AD2284" s="5050"/>
      <c r="AE2284" s="5050"/>
      <c r="AF2284" s="4550"/>
      <c r="AG2284" s="4550"/>
    </row>
    <row r="2285" spans="1:33" s="6147" customFormat="1" ht="27.95" customHeight="1">
      <c r="A2285" s="7911"/>
      <c r="B2285" s="7911"/>
      <c r="C2285" s="4981"/>
      <c r="D2285" s="4981"/>
      <c r="E2285" s="4981"/>
      <c r="F2285" s="6572"/>
      <c r="G2285" s="4550"/>
      <c r="H2285" s="8024"/>
      <c r="I2285" s="4550"/>
      <c r="J2285" s="7911"/>
      <c r="K2285" s="7911"/>
      <c r="L2285" s="7911"/>
      <c r="M2285" s="7031"/>
      <c r="N2285" s="4550"/>
      <c r="O2285" s="4983"/>
      <c r="P2285" s="4983"/>
      <c r="Q2285" s="7911"/>
      <c r="R2285" s="4550"/>
      <c r="S2285" s="4550"/>
      <c r="T2285" s="4550"/>
      <c r="U2285" s="4550"/>
      <c r="V2285" s="4550"/>
      <c r="W2285" s="4550"/>
      <c r="X2285" s="4550"/>
      <c r="Y2285" s="4550"/>
      <c r="Z2285" s="4550"/>
      <c r="AA2285" s="4893"/>
      <c r="AB2285" s="4550"/>
      <c r="AC2285" s="5050"/>
      <c r="AD2285" s="5050"/>
      <c r="AE2285" s="5050"/>
      <c r="AF2285" s="4550"/>
      <c r="AG2285" s="4550"/>
    </row>
    <row r="2286" spans="1:33" s="6147" customFormat="1" ht="27.95" customHeight="1">
      <c r="A2286" s="7911"/>
      <c r="B2286" s="7911"/>
      <c r="C2286" s="4981"/>
      <c r="D2286" s="4981"/>
      <c r="E2286" s="8025"/>
      <c r="F2286" s="6572"/>
      <c r="G2286" s="4550"/>
      <c r="H2286" s="8024"/>
      <c r="I2286" s="4550"/>
      <c r="J2286" s="7911"/>
      <c r="K2286" s="7911"/>
      <c r="L2286" s="7911"/>
      <c r="M2286" s="7031"/>
      <c r="N2286" s="4550"/>
      <c r="O2286" s="4983"/>
      <c r="P2286" s="4983"/>
      <c r="Q2286" s="7911"/>
      <c r="R2286" s="4550"/>
      <c r="S2286" s="4550"/>
      <c r="T2286" s="4550"/>
      <c r="U2286" s="4550"/>
      <c r="V2286" s="4550"/>
      <c r="W2286" s="4550"/>
      <c r="X2286" s="4550"/>
      <c r="Y2286" s="4550"/>
      <c r="Z2286" s="4550"/>
      <c r="AA2286" s="4893"/>
      <c r="AB2286" s="4550"/>
      <c r="AC2286" s="5050"/>
      <c r="AD2286" s="5050"/>
      <c r="AE2286" s="5050"/>
      <c r="AF2286" s="4550"/>
      <c r="AG2286" s="4550"/>
    </row>
    <row r="2287" spans="1:33" s="6147" customFormat="1" ht="27.95" customHeight="1">
      <c r="A2287" s="7911"/>
      <c r="B2287" s="7911"/>
      <c r="C2287" s="4981"/>
      <c r="D2287" s="4981"/>
      <c r="E2287" s="4981"/>
      <c r="F2287" s="6572"/>
      <c r="G2287" s="4550"/>
      <c r="H2287" s="8024"/>
      <c r="I2287" s="4550"/>
      <c r="J2287" s="7911"/>
      <c r="K2287" s="7911"/>
      <c r="L2287" s="7911"/>
      <c r="M2287" s="7031"/>
      <c r="N2287" s="4550"/>
      <c r="O2287" s="4983"/>
      <c r="P2287" s="4983"/>
      <c r="Q2287" s="7911"/>
      <c r="R2287" s="4550"/>
      <c r="S2287" s="4550"/>
      <c r="T2287" s="4550"/>
      <c r="U2287" s="4550"/>
      <c r="V2287" s="4550"/>
      <c r="W2287" s="4550"/>
      <c r="X2287" s="4550"/>
      <c r="Y2287" s="4550"/>
      <c r="Z2287" s="4550"/>
      <c r="AA2287" s="4893"/>
      <c r="AB2287" s="4550"/>
      <c r="AC2287" s="5050"/>
      <c r="AD2287" s="5050"/>
      <c r="AE2287" s="5050"/>
      <c r="AF2287" s="4550"/>
      <c r="AG2287" s="4550"/>
    </row>
    <row r="2288" spans="1:33" s="6147" customFormat="1" ht="27.95" customHeight="1">
      <c r="A2288" s="7911"/>
      <c r="B2288" s="7911"/>
      <c r="C2288" s="4981"/>
      <c r="D2288" s="4981"/>
      <c r="E2288" s="4981"/>
      <c r="F2288" s="6572"/>
      <c r="G2288" s="4550"/>
      <c r="H2288" s="8024"/>
      <c r="I2288" s="4550"/>
      <c r="J2288" s="7911"/>
      <c r="K2288" s="7911"/>
      <c r="L2288" s="7911"/>
      <c r="M2288" s="7031"/>
      <c r="N2288" s="4550"/>
      <c r="O2288" s="4983"/>
      <c r="P2288" s="4983"/>
      <c r="Q2288" s="7911"/>
      <c r="R2288" s="4550"/>
      <c r="S2288" s="4550"/>
      <c r="T2288" s="4550"/>
      <c r="U2288" s="4550"/>
      <c r="V2288" s="4550"/>
      <c r="W2288" s="4550"/>
      <c r="X2288" s="4550"/>
      <c r="Y2288" s="4550"/>
      <c r="Z2288" s="4550"/>
      <c r="AA2288" s="4893"/>
      <c r="AB2288" s="4550"/>
      <c r="AC2288" s="5050"/>
      <c r="AD2288" s="5050"/>
      <c r="AE2288" s="5050"/>
      <c r="AF2288" s="4550"/>
      <c r="AG2288" s="4550"/>
    </row>
    <row r="2289" spans="1:33" s="6147" customFormat="1" ht="27.95" customHeight="1">
      <c r="A2289" s="7911"/>
      <c r="B2289" s="7911"/>
      <c r="C2289" s="4981"/>
      <c r="D2289" s="4981"/>
      <c r="E2289" s="4981"/>
      <c r="F2289" s="6572"/>
      <c r="G2289" s="4550"/>
      <c r="H2289" s="7378"/>
      <c r="I2289" s="7911"/>
      <c r="J2289" s="7911"/>
      <c r="K2289" s="7911"/>
      <c r="L2289" s="7911"/>
      <c r="M2289" s="4550"/>
      <c r="N2289" s="4550"/>
      <c r="O2289" s="4983"/>
      <c r="P2289" s="4983"/>
      <c r="Q2289" s="7911"/>
      <c r="R2289" s="4550"/>
      <c r="S2289" s="4550"/>
      <c r="T2289" s="4550"/>
      <c r="U2289" s="4550"/>
      <c r="V2289" s="4550"/>
      <c r="W2289" s="4550"/>
      <c r="X2289" s="4550"/>
      <c r="Y2289" s="4550"/>
      <c r="Z2289" s="4550"/>
      <c r="AA2289" s="4893"/>
      <c r="AB2289" s="4550"/>
      <c r="AC2289" s="5050"/>
      <c r="AD2289" s="5050"/>
      <c r="AE2289" s="5050"/>
      <c r="AF2289" s="4550"/>
      <c r="AG2289" s="4550"/>
    </row>
    <row r="2290" spans="1:33" s="6147" customFormat="1" ht="27.95" customHeight="1">
      <c r="A2290" s="7911"/>
      <c r="B2290" s="7911"/>
      <c r="C2290" s="4981"/>
      <c r="D2290" s="4981"/>
      <c r="E2290" s="4981"/>
      <c r="F2290" s="6572"/>
      <c r="G2290" s="4550"/>
      <c r="H2290" s="8024"/>
      <c r="I2290" s="4550"/>
      <c r="J2290" s="7911"/>
      <c r="K2290" s="7911"/>
      <c r="L2290" s="7911"/>
      <c r="M2290" s="7031"/>
      <c r="N2290" s="4550"/>
      <c r="O2290" s="4983"/>
      <c r="P2290" s="4983"/>
      <c r="Q2290" s="7911"/>
      <c r="R2290" s="4550"/>
      <c r="S2290" s="4550"/>
      <c r="T2290" s="4550"/>
      <c r="U2290" s="4550"/>
      <c r="V2290" s="4550"/>
      <c r="W2290" s="4550"/>
      <c r="X2290" s="4550"/>
      <c r="Y2290" s="4550"/>
      <c r="Z2290" s="4550"/>
      <c r="AA2290" s="4893"/>
      <c r="AB2290" s="4550"/>
      <c r="AC2290" s="5050"/>
      <c r="AD2290" s="5050"/>
      <c r="AE2290" s="5050"/>
      <c r="AF2290" s="4550"/>
      <c r="AG2290" s="4550"/>
    </row>
    <row r="2291" spans="1:33" s="6147" customFormat="1" ht="27.95" customHeight="1">
      <c r="A2291" s="7911"/>
      <c r="B2291" s="7911"/>
      <c r="C2291" s="4981"/>
      <c r="D2291" s="4981"/>
      <c r="E2291" s="4981"/>
      <c r="F2291" s="6572"/>
      <c r="G2291" s="4550"/>
      <c r="H2291" s="8024"/>
      <c r="I2291" s="4550"/>
      <c r="J2291" s="7911"/>
      <c r="K2291" s="7911"/>
      <c r="L2291" s="7911"/>
      <c r="M2291" s="7031"/>
      <c r="N2291" s="4550"/>
      <c r="O2291" s="4983"/>
      <c r="P2291" s="4983"/>
      <c r="Q2291" s="7911"/>
      <c r="R2291" s="4550"/>
      <c r="S2291" s="4550"/>
      <c r="T2291" s="4550"/>
      <c r="U2291" s="4550"/>
      <c r="V2291" s="4550"/>
      <c r="W2291" s="4550"/>
      <c r="X2291" s="4550"/>
      <c r="Y2291" s="4550"/>
      <c r="Z2291" s="4550"/>
      <c r="AA2291" s="4893"/>
      <c r="AB2291" s="4550"/>
      <c r="AC2291" s="5050"/>
      <c r="AD2291" s="5050"/>
      <c r="AE2291" s="5050"/>
      <c r="AF2291" s="4550"/>
      <c r="AG2291" s="4550"/>
    </row>
    <row r="2292" spans="1:33" s="6147" customFormat="1" ht="27.95" customHeight="1">
      <c r="A2292" s="7911"/>
      <c r="B2292" s="7911"/>
      <c r="C2292" s="4981"/>
      <c r="D2292" s="4981"/>
      <c r="E2292" s="4981"/>
      <c r="F2292" s="6572"/>
      <c r="G2292" s="4550"/>
      <c r="H2292" s="8024"/>
      <c r="I2292" s="4550"/>
      <c r="J2292" s="7911"/>
      <c r="K2292" s="7911"/>
      <c r="L2292" s="7911"/>
      <c r="M2292" s="7031"/>
      <c r="N2292" s="4550"/>
      <c r="O2292" s="4983"/>
      <c r="P2292" s="4983"/>
      <c r="Q2292" s="7911"/>
      <c r="R2292" s="4550"/>
      <c r="S2292" s="4550"/>
      <c r="T2292" s="4550"/>
      <c r="U2292" s="4550"/>
      <c r="V2292" s="4550"/>
      <c r="W2292" s="4550"/>
      <c r="X2292" s="4550"/>
      <c r="Y2292" s="4550"/>
      <c r="Z2292" s="4550"/>
      <c r="AA2292" s="4893"/>
      <c r="AB2292" s="4550"/>
      <c r="AC2292" s="5050"/>
      <c r="AD2292" s="5050"/>
      <c r="AE2292" s="5050"/>
      <c r="AF2292" s="4550"/>
      <c r="AG2292" s="4550"/>
    </row>
    <row r="2293" spans="1:33" s="6147" customFormat="1" ht="27.95" customHeight="1">
      <c r="A2293" s="7911"/>
      <c r="B2293" s="7911"/>
      <c r="C2293" s="4981"/>
      <c r="D2293" s="4981"/>
      <c r="E2293" s="4981"/>
      <c r="F2293" s="6572"/>
      <c r="G2293" s="4550"/>
      <c r="H2293" s="8024"/>
      <c r="I2293" s="4550"/>
      <c r="J2293" s="7911"/>
      <c r="K2293" s="7911"/>
      <c r="L2293" s="7911"/>
      <c r="M2293" s="7031"/>
      <c r="N2293" s="4550"/>
      <c r="O2293" s="4983"/>
      <c r="P2293" s="4983"/>
      <c r="Q2293" s="7911"/>
      <c r="R2293" s="4550"/>
      <c r="S2293" s="4550"/>
      <c r="T2293" s="4550"/>
      <c r="U2293" s="4550"/>
      <c r="V2293" s="4550"/>
      <c r="W2293" s="4550"/>
      <c r="X2293" s="4550"/>
      <c r="Y2293" s="4550"/>
      <c r="Z2293" s="4550"/>
      <c r="AA2293" s="4893"/>
      <c r="AB2293" s="4550"/>
      <c r="AC2293" s="5050"/>
      <c r="AD2293" s="5050"/>
      <c r="AE2293" s="5050"/>
      <c r="AF2293" s="4550"/>
      <c r="AG2293" s="4550"/>
    </row>
    <row r="2294" spans="1:33" s="6147" customFormat="1" ht="27.95" customHeight="1">
      <c r="A2294" s="7911"/>
      <c r="B2294" s="7911"/>
      <c r="C2294" s="4981"/>
      <c r="D2294" s="4981"/>
      <c r="E2294" s="4981"/>
      <c r="F2294" s="6572"/>
      <c r="G2294" s="4550"/>
      <c r="H2294" s="8024"/>
      <c r="I2294" s="4550"/>
      <c r="J2294" s="7911"/>
      <c r="K2294" s="7911"/>
      <c r="L2294" s="7911"/>
      <c r="M2294" s="7031"/>
      <c r="N2294" s="4550"/>
      <c r="O2294" s="4983"/>
      <c r="P2294" s="4983"/>
      <c r="Q2294" s="7911"/>
      <c r="R2294" s="4550"/>
      <c r="S2294" s="4550"/>
      <c r="T2294" s="4550"/>
      <c r="U2294" s="4550"/>
      <c r="V2294" s="4550"/>
      <c r="W2294" s="4550"/>
      <c r="X2294" s="4550"/>
      <c r="Y2294" s="4550"/>
      <c r="Z2294" s="4550"/>
      <c r="AA2294" s="4893"/>
      <c r="AB2294" s="4550"/>
      <c r="AC2294" s="5050"/>
      <c r="AD2294" s="5050"/>
      <c r="AE2294" s="5050"/>
      <c r="AF2294" s="4550"/>
      <c r="AG2294" s="4550"/>
    </row>
    <row r="2295" spans="1:33" s="6147" customFormat="1" ht="27.95" customHeight="1">
      <c r="A2295" s="7911"/>
      <c r="B2295" s="7911"/>
      <c r="C2295" s="4981"/>
      <c r="D2295" s="4981"/>
      <c r="E2295" s="4981"/>
      <c r="F2295" s="6572"/>
      <c r="G2295" s="4550"/>
      <c r="H2295" s="8024"/>
      <c r="I2295" s="4550"/>
      <c r="J2295" s="7911"/>
      <c r="K2295" s="7911"/>
      <c r="L2295" s="7911"/>
      <c r="M2295" s="7031"/>
      <c r="N2295" s="4550"/>
      <c r="O2295" s="4983"/>
      <c r="P2295" s="4983"/>
      <c r="Q2295" s="7911"/>
      <c r="R2295" s="4550"/>
      <c r="S2295" s="4550"/>
      <c r="T2295" s="4550"/>
      <c r="U2295" s="4550"/>
      <c r="V2295" s="4550"/>
      <c r="W2295" s="4550"/>
      <c r="X2295" s="4550"/>
      <c r="Y2295" s="4550"/>
      <c r="Z2295" s="4550"/>
      <c r="AA2295" s="4893"/>
      <c r="AB2295" s="4550"/>
      <c r="AC2295" s="5050"/>
      <c r="AD2295" s="5050"/>
      <c r="AE2295" s="5050"/>
      <c r="AF2295" s="4550"/>
      <c r="AG2295" s="4550"/>
    </row>
    <row r="2296" spans="1:33" s="6147" customFormat="1" ht="27.95" customHeight="1">
      <c r="A2296" s="7911"/>
      <c r="B2296" s="7911"/>
      <c r="C2296" s="4981"/>
      <c r="D2296" s="4981"/>
      <c r="E2296" s="4981"/>
      <c r="F2296" s="6572"/>
      <c r="G2296" s="4550"/>
      <c r="H2296" s="8024"/>
      <c r="I2296" s="4550"/>
      <c r="J2296" s="7911"/>
      <c r="K2296" s="7911"/>
      <c r="L2296" s="7911"/>
      <c r="M2296" s="7031"/>
      <c r="N2296" s="4550"/>
      <c r="O2296" s="4983"/>
      <c r="P2296" s="4983"/>
      <c r="Q2296" s="7911"/>
      <c r="R2296" s="4550"/>
      <c r="S2296" s="4550"/>
      <c r="T2296" s="4550"/>
      <c r="U2296" s="4550"/>
      <c r="V2296" s="4550"/>
      <c r="W2296" s="4550"/>
      <c r="X2296" s="4550"/>
      <c r="Y2296" s="4550"/>
      <c r="Z2296" s="4550"/>
      <c r="AA2296" s="4893"/>
      <c r="AB2296" s="4550"/>
      <c r="AC2296" s="5050"/>
      <c r="AD2296" s="5050"/>
      <c r="AE2296" s="5050"/>
      <c r="AF2296" s="4550"/>
      <c r="AG2296" s="4550"/>
    </row>
    <row r="2297" spans="1:33" s="6147" customFormat="1" ht="27.95" customHeight="1">
      <c r="A2297" s="7911"/>
      <c r="B2297" s="7911"/>
      <c r="C2297" s="4981"/>
      <c r="D2297" s="4981"/>
      <c r="E2297" s="4981"/>
      <c r="F2297" s="6572"/>
      <c r="G2297" s="4550"/>
      <c r="H2297" s="8024"/>
      <c r="I2297" s="4550"/>
      <c r="J2297" s="4550"/>
      <c r="K2297" s="7911"/>
      <c r="L2297" s="7911"/>
      <c r="M2297" s="7031"/>
      <c r="N2297" s="4550"/>
      <c r="O2297" s="4983"/>
      <c r="P2297" s="4983"/>
      <c r="Q2297" s="7911"/>
      <c r="R2297" s="4550"/>
      <c r="S2297" s="4550"/>
      <c r="T2297" s="4550"/>
      <c r="U2297" s="4550"/>
      <c r="V2297" s="4550"/>
      <c r="W2297" s="4550"/>
      <c r="X2297" s="4550"/>
      <c r="Y2297" s="4550"/>
      <c r="Z2297" s="4550"/>
      <c r="AA2297" s="4893"/>
      <c r="AB2297" s="4550"/>
      <c r="AC2297" s="5050"/>
      <c r="AD2297" s="5050"/>
      <c r="AE2297" s="5050"/>
      <c r="AF2297" s="4550"/>
      <c r="AG2297" s="4550"/>
    </row>
    <row r="2298" spans="1:33" s="6147" customFormat="1" ht="27.95" customHeight="1">
      <c r="A2298" s="7911"/>
      <c r="B2298" s="7911"/>
      <c r="C2298" s="4981"/>
      <c r="D2298" s="4981"/>
      <c r="E2298" s="4981"/>
      <c r="F2298" s="6572"/>
      <c r="G2298" s="4550"/>
      <c r="H2298" s="8024"/>
      <c r="I2298" s="4550"/>
      <c r="J2298" s="7911"/>
      <c r="K2298" s="7911"/>
      <c r="L2298" s="7911"/>
      <c r="M2298" s="7031"/>
      <c r="N2298" s="4550"/>
      <c r="O2298" s="4983"/>
      <c r="P2298" s="4983"/>
      <c r="Q2298" s="7911"/>
      <c r="R2298" s="4550"/>
      <c r="S2298" s="4550"/>
      <c r="T2298" s="4550"/>
      <c r="U2298" s="4550"/>
      <c r="V2298" s="4550"/>
      <c r="W2298" s="4550"/>
      <c r="X2298" s="4550"/>
      <c r="Y2298" s="4550"/>
      <c r="Z2298" s="4550"/>
      <c r="AA2298" s="4893"/>
      <c r="AB2298" s="4550"/>
      <c r="AC2298" s="5050"/>
      <c r="AD2298" s="5050"/>
      <c r="AE2298" s="5050"/>
      <c r="AF2298" s="4550"/>
      <c r="AG2298" s="4550"/>
    </row>
    <row r="2299" spans="1:33" s="6147" customFormat="1" ht="27.95" customHeight="1">
      <c r="A2299" s="7167"/>
      <c r="B2299" s="7911"/>
      <c r="C2299" s="4981"/>
      <c r="D2299" s="4981"/>
      <c r="E2299" s="4981"/>
      <c r="F2299" s="6572"/>
      <c r="G2299" s="4550"/>
      <c r="H2299" s="8024"/>
      <c r="I2299" s="4550"/>
      <c r="J2299" s="7911"/>
      <c r="K2299" s="7911"/>
      <c r="L2299" s="7911"/>
      <c r="M2299" s="7031"/>
      <c r="N2299" s="4550"/>
      <c r="O2299" s="4983"/>
      <c r="P2299" s="4983"/>
      <c r="Q2299" s="7911"/>
      <c r="R2299" s="4550"/>
      <c r="S2299" s="4550"/>
      <c r="T2299" s="4550"/>
      <c r="U2299" s="4550"/>
      <c r="V2299" s="4550"/>
      <c r="W2299" s="4550"/>
      <c r="X2299" s="4550"/>
      <c r="Y2299" s="4550"/>
      <c r="Z2299" s="4550"/>
      <c r="AA2299" s="4893"/>
      <c r="AB2299" s="4550"/>
      <c r="AC2299" s="5050"/>
      <c r="AD2299" s="5050"/>
      <c r="AE2299" s="5050"/>
      <c r="AF2299" s="4550"/>
      <c r="AG2299" s="4550"/>
    </row>
    <row r="2300" spans="1:33" s="6147" customFormat="1" ht="27.95" customHeight="1">
      <c r="A2300" s="7911"/>
      <c r="B2300" s="7911"/>
      <c r="C2300" s="4981"/>
      <c r="D2300" s="4981"/>
      <c r="E2300" s="4981"/>
      <c r="F2300" s="6572"/>
      <c r="G2300" s="4550"/>
      <c r="H2300" s="7378"/>
      <c r="I2300" s="7911"/>
      <c r="J2300" s="7911"/>
      <c r="K2300" s="7911"/>
      <c r="L2300" s="7911"/>
      <c r="M2300" s="7031"/>
      <c r="N2300" s="4550"/>
      <c r="O2300" s="4983"/>
      <c r="P2300" s="4983"/>
      <c r="Q2300" s="7911"/>
      <c r="R2300" s="4550"/>
      <c r="S2300" s="4550"/>
      <c r="T2300" s="4550"/>
      <c r="U2300" s="4550"/>
      <c r="V2300" s="4550"/>
      <c r="W2300" s="4550"/>
      <c r="X2300" s="4550"/>
      <c r="Y2300" s="4550"/>
      <c r="Z2300" s="4550"/>
      <c r="AA2300" s="4893"/>
      <c r="AB2300" s="4550"/>
      <c r="AC2300" s="5050"/>
      <c r="AD2300" s="5050"/>
      <c r="AE2300" s="5050"/>
      <c r="AF2300" s="4550"/>
      <c r="AG2300" s="4550"/>
    </row>
    <row r="2301" spans="1:33" s="6147" customFormat="1" ht="27.95" customHeight="1">
      <c r="A2301" s="7911"/>
      <c r="B2301" s="7911"/>
      <c r="C2301" s="4981"/>
      <c r="D2301" s="4981"/>
      <c r="E2301" s="4981"/>
      <c r="F2301" s="6572"/>
      <c r="G2301" s="4550"/>
      <c r="H2301" s="8024"/>
      <c r="I2301" s="4550"/>
      <c r="J2301" s="7911"/>
      <c r="K2301" s="7911"/>
      <c r="L2301" s="7911"/>
      <c r="M2301" s="7031"/>
      <c r="N2301" s="4550"/>
      <c r="O2301" s="4983"/>
      <c r="P2301" s="4983"/>
      <c r="Q2301" s="7911"/>
      <c r="R2301" s="4550"/>
      <c r="S2301" s="4550"/>
      <c r="T2301" s="4550"/>
      <c r="U2301" s="4550"/>
      <c r="V2301" s="4550"/>
      <c r="W2301" s="4550"/>
      <c r="X2301" s="4550"/>
      <c r="Y2301" s="4550"/>
      <c r="Z2301" s="4550"/>
      <c r="AA2301" s="4893"/>
      <c r="AB2301" s="4550"/>
      <c r="AC2301" s="5050"/>
      <c r="AD2301" s="5050"/>
      <c r="AE2301" s="5050"/>
      <c r="AF2301" s="4550"/>
      <c r="AG2301" s="4550"/>
    </row>
    <row r="2302" spans="1:33" s="6147" customFormat="1" ht="27.95" customHeight="1">
      <c r="A2302" s="7769"/>
      <c r="B2302" s="7911"/>
      <c r="C2302" s="4981"/>
      <c r="D2302" s="4981"/>
      <c r="E2302" s="4981"/>
      <c r="F2302" s="6572"/>
      <c r="G2302" s="4550"/>
      <c r="H2302" s="8024"/>
      <c r="I2302" s="4550"/>
      <c r="J2302" s="7911"/>
      <c r="K2302" s="7911"/>
      <c r="L2302" s="7911"/>
      <c r="M2302" s="7031"/>
      <c r="N2302" s="4550"/>
      <c r="O2302" s="4983"/>
      <c r="P2302" s="4983"/>
      <c r="Q2302" s="7911"/>
      <c r="R2302" s="4550"/>
      <c r="S2302" s="4550"/>
      <c r="T2302" s="4550"/>
      <c r="U2302" s="4550"/>
      <c r="V2302" s="4550"/>
      <c r="W2302" s="4550"/>
      <c r="X2302" s="4550"/>
      <c r="Y2302" s="4550"/>
      <c r="Z2302" s="4550"/>
      <c r="AA2302" s="4893"/>
      <c r="AB2302" s="4550"/>
      <c r="AC2302" s="5050"/>
      <c r="AD2302" s="5050"/>
      <c r="AE2302" s="5050"/>
      <c r="AF2302" s="4550"/>
      <c r="AG2302" s="4550"/>
    </row>
    <row r="2303" spans="1:33" s="6147" customFormat="1" ht="27.95" customHeight="1">
      <c r="A2303" s="7911"/>
      <c r="B2303" s="7911"/>
      <c r="C2303" s="4981"/>
      <c r="D2303" s="4981"/>
      <c r="E2303" s="4981"/>
      <c r="F2303" s="6572"/>
      <c r="G2303" s="4550"/>
      <c r="H2303" s="8024"/>
      <c r="I2303" s="4550"/>
      <c r="J2303" s="7911"/>
      <c r="K2303" s="7911"/>
      <c r="L2303" s="7911"/>
      <c r="M2303" s="7031"/>
      <c r="N2303" s="4550"/>
      <c r="O2303" s="4983"/>
      <c r="P2303" s="4983"/>
      <c r="Q2303" s="7911"/>
      <c r="R2303" s="4550"/>
      <c r="S2303" s="4550"/>
      <c r="T2303" s="4550"/>
      <c r="U2303" s="4550"/>
      <c r="V2303" s="4550"/>
      <c r="W2303" s="4550"/>
      <c r="X2303" s="4550"/>
      <c r="Y2303" s="4550"/>
      <c r="Z2303" s="4550"/>
      <c r="AA2303" s="4893"/>
      <c r="AB2303" s="4550"/>
      <c r="AC2303" s="5050"/>
      <c r="AD2303" s="5050"/>
      <c r="AE2303" s="5050"/>
      <c r="AF2303" s="4550"/>
      <c r="AG2303" s="4550"/>
    </row>
    <row r="2304" spans="1:33" s="6147" customFormat="1" ht="27.95" customHeight="1">
      <c r="A2304" s="7911"/>
      <c r="B2304" s="7911"/>
      <c r="C2304" s="4981"/>
      <c r="D2304" s="4981"/>
      <c r="E2304" s="4981"/>
      <c r="F2304" s="6572"/>
      <c r="G2304" s="4550"/>
      <c r="H2304" s="8024"/>
      <c r="I2304" s="4550"/>
      <c r="J2304" s="7911"/>
      <c r="K2304" s="7911"/>
      <c r="L2304" s="7911"/>
      <c r="M2304" s="7031"/>
      <c r="N2304" s="4550"/>
      <c r="O2304" s="4983"/>
      <c r="P2304" s="4983"/>
      <c r="Q2304" s="7911"/>
      <c r="R2304" s="4550"/>
      <c r="S2304" s="4550"/>
      <c r="T2304" s="4550"/>
      <c r="U2304" s="4550"/>
      <c r="V2304" s="4550"/>
      <c r="W2304" s="4550"/>
      <c r="X2304" s="4550"/>
      <c r="Y2304" s="4550"/>
      <c r="Z2304" s="4550"/>
      <c r="AA2304" s="4893"/>
      <c r="AB2304" s="4550"/>
      <c r="AC2304" s="5050"/>
      <c r="AD2304" s="5050"/>
      <c r="AE2304" s="5050"/>
      <c r="AF2304" s="4550"/>
      <c r="AG2304" s="4550"/>
    </row>
    <row r="2305" spans="1:33" s="6147" customFormat="1" ht="27.95" customHeight="1">
      <c r="A2305" s="7911"/>
      <c r="B2305" s="7911"/>
      <c r="C2305" s="4981"/>
      <c r="D2305" s="4981"/>
      <c r="E2305" s="4981"/>
      <c r="F2305" s="6572"/>
      <c r="G2305" s="4550"/>
      <c r="H2305" s="8024"/>
      <c r="I2305" s="4550"/>
      <c r="J2305" s="7911"/>
      <c r="K2305" s="7911"/>
      <c r="L2305" s="7911"/>
      <c r="M2305" s="7031"/>
      <c r="N2305" s="4550"/>
      <c r="O2305" s="4983"/>
      <c r="P2305" s="4983"/>
      <c r="Q2305" s="7911"/>
      <c r="R2305" s="4550"/>
      <c r="S2305" s="4550"/>
      <c r="T2305" s="4550"/>
      <c r="U2305" s="4550"/>
      <c r="V2305" s="4550"/>
      <c r="W2305" s="4550"/>
      <c r="X2305" s="4550"/>
      <c r="Y2305" s="4550"/>
      <c r="Z2305" s="4550"/>
      <c r="AA2305" s="4893"/>
      <c r="AB2305" s="4550"/>
      <c r="AC2305" s="5050"/>
      <c r="AD2305" s="5050"/>
      <c r="AE2305" s="5050"/>
      <c r="AF2305" s="4550"/>
      <c r="AG2305" s="4550"/>
    </row>
    <row r="2306" spans="1:33" s="6147" customFormat="1" ht="27.95" customHeight="1">
      <c r="A2306" s="7911"/>
      <c r="B2306" s="7911"/>
      <c r="C2306" s="4981"/>
      <c r="D2306" s="4981"/>
      <c r="E2306" s="4981"/>
      <c r="F2306" s="6572"/>
      <c r="G2306" s="4550"/>
      <c r="H2306" s="8024"/>
      <c r="I2306" s="4550"/>
      <c r="J2306" s="7911"/>
      <c r="K2306" s="7911"/>
      <c r="L2306" s="7911"/>
      <c r="M2306" s="7031"/>
      <c r="N2306" s="4550"/>
      <c r="O2306" s="4983"/>
      <c r="P2306" s="4983"/>
      <c r="Q2306" s="7911"/>
      <c r="R2306" s="4550"/>
      <c r="S2306" s="4550"/>
      <c r="T2306" s="4550"/>
      <c r="U2306" s="4550"/>
      <c r="V2306" s="4550"/>
      <c r="W2306" s="4550"/>
      <c r="X2306" s="4550"/>
      <c r="Y2306" s="4550"/>
      <c r="Z2306" s="4550"/>
      <c r="AA2306" s="4893"/>
      <c r="AB2306" s="4550"/>
      <c r="AC2306" s="5050"/>
      <c r="AD2306" s="5050"/>
      <c r="AE2306" s="5050"/>
      <c r="AF2306" s="4550"/>
      <c r="AG2306" s="4550"/>
    </row>
    <row r="2307" spans="1:33" s="6147" customFormat="1" ht="27.95" customHeight="1">
      <c r="A2307" s="7911"/>
      <c r="B2307" s="7911"/>
      <c r="C2307" s="4981"/>
      <c r="D2307" s="4981"/>
      <c r="E2307" s="4981"/>
      <c r="F2307" s="6572"/>
      <c r="G2307" s="4550"/>
      <c r="H2307" s="8024"/>
      <c r="I2307" s="4550"/>
      <c r="J2307" s="7911"/>
      <c r="K2307" s="7911"/>
      <c r="L2307" s="7911"/>
      <c r="M2307" s="7031"/>
      <c r="N2307" s="4550"/>
      <c r="O2307" s="4983"/>
      <c r="P2307" s="4983"/>
      <c r="Q2307" s="7911"/>
      <c r="R2307" s="4550"/>
      <c r="S2307" s="4550"/>
      <c r="T2307" s="4550"/>
      <c r="U2307" s="4550"/>
      <c r="V2307" s="4550"/>
      <c r="W2307" s="4550"/>
      <c r="X2307" s="4550"/>
      <c r="Y2307" s="4550"/>
      <c r="Z2307" s="4550"/>
      <c r="AA2307" s="4893"/>
      <c r="AB2307" s="4550"/>
      <c r="AC2307" s="5050"/>
      <c r="AD2307" s="5050"/>
      <c r="AE2307" s="5050"/>
      <c r="AF2307" s="4550"/>
      <c r="AG2307" s="4550"/>
    </row>
    <row r="2308" spans="1:33" s="6147" customFormat="1" ht="27.95" customHeight="1">
      <c r="A2308" s="7911"/>
      <c r="B2308" s="7911"/>
      <c r="C2308" s="4981"/>
      <c r="D2308" s="4981"/>
      <c r="E2308" s="4981"/>
      <c r="F2308" s="6572"/>
      <c r="G2308" s="4550"/>
      <c r="H2308" s="8024"/>
      <c r="I2308" s="4550"/>
      <c r="J2308" s="7911"/>
      <c r="K2308" s="7911"/>
      <c r="L2308" s="7911"/>
      <c r="M2308" s="7031"/>
      <c r="N2308" s="4550"/>
      <c r="O2308" s="4983"/>
      <c r="P2308" s="4983"/>
      <c r="Q2308" s="7911"/>
      <c r="R2308" s="4550"/>
      <c r="S2308" s="4550"/>
      <c r="T2308" s="4550"/>
      <c r="U2308" s="4550"/>
      <c r="V2308" s="4550"/>
      <c r="W2308" s="4550"/>
      <c r="X2308" s="4550"/>
      <c r="Y2308" s="4550"/>
      <c r="Z2308" s="4550"/>
      <c r="AA2308" s="4893"/>
      <c r="AB2308" s="4550"/>
      <c r="AC2308" s="5050"/>
      <c r="AD2308" s="5050"/>
      <c r="AE2308" s="5050"/>
      <c r="AF2308" s="4550"/>
      <c r="AG2308" s="4550"/>
    </row>
    <row r="2309" spans="1:33" s="6147" customFormat="1" ht="27.95" customHeight="1">
      <c r="A2309" s="7911"/>
      <c r="B2309" s="7911"/>
      <c r="C2309" s="4981"/>
      <c r="D2309" s="4981"/>
      <c r="E2309" s="4981"/>
      <c r="F2309" s="6572"/>
      <c r="G2309" s="4550"/>
      <c r="H2309" s="8024"/>
      <c r="I2309" s="4550"/>
      <c r="J2309" s="7911"/>
      <c r="K2309" s="7911"/>
      <c r="L2309" s="7911"/>
      <c r="M2309" s="7031"/>
      <c r="N2309" s="4550"/>
      <c r="O2309" s="4983"/>
      <c r="P2309" s="4983"/>
      <c r="Q2309" s="7911"/>
      <c r="R2309" s="4550"/>
      <c r="S2309" s="4550"/>
      <c r="T2309" s="4550"/>
      <c r="U2309" s="4550"/>
      <c r="V2309" s="4550"/>
      <c r="W2309" s="4550"/>
      <c r="X2309" s="4550"/>
      <c r="Y2309" s="4550"/>
      <c r="Z2309" s="4550"/>
      <c r="AA2309" s="4893"/>
      <c r="AB2309" s="4550"/>
      <c r="AC2309" s="5050"/>
      <c r="AD2309" s="5050"/>
      <c r="AE2309" s="5050"/>
      <c r="AF2309" s="4550"/>
      <c r="AG2309" s="4550"/>
    </row>
    <row r="2310" spans="1:33" s="6147" customFormat="1" ht="27.95" customHeight="1">
      <c r="A2310" s="7911"/>
      <c r="B2310" s="7911"/>
      <c r="C2310" s="4981"/>
      <c r="D2310" s="4981"/>
      <c r="E2310" s="4981"/>
      <c r="F2310" s="6572"/>
      <c r="G2310" s="4550"/>
      <c r="H2310" s="8024"/>
      <c r="I2310" s="4550"/>
      <c r="J2310" s="7911"/>
      <c r="K2310" s="7911"/>
      <c r="L2310" s="7911"/>
      <c r="M2310" s="7031"/>
      <c r="N2310" s="4550"/>
      <c r="O2310" s="4983"/>
      <c r="P2310" s="4983"/>
      <c r="Q2310" s="7911"/>
      <c r="R2310" s="4550"/>
      <c r="S2310" s="4550"/>
      <c r="T2310" s="4550"/>
      <c r="U2310" s="4550"/>
      <c r="V2310" s="4550"/>
      <c r="W2310" s="4550"/>
      <c r="X2310" s="4550"/>
      <c r="Y2310" s="4550"/>
      <c r="Z2310" s="4550"/>
      <c r="AA2310" s="4893"/>
      <c r="AB2310" s="4550"/>
      <c r="AC2310" s="5050"/>
      <c r="AD2310" s="5050"/>
      <c r="AE2310" s="5050"/>
      <c r="AF2310" s="4550"/>
      <c r="AG2310" s="4550"/>
    </row>
    <row r="2311" spans="1:33" s="6147" customFormat="1" ht="27.95" customHeight="1">
      <c r="A2311" s="7911"/>
      <c r="B2311" s="7911"/>
      <c r="C2311" s="4981"/>
      <c r="D2311" s="4981"/>
      <c r="E2311" s="4981"/>
      <c r="F2311" s="6572"/>
      <c r="G2311" s="4550"/>
      <c r="H2311" s="8024"/>
      <c r="I2311" s="4550"/>
      <c r="J2311" s="7911"/>
      <c r="K2311" s="7911"/>
      <c r="L2311" s="7911"/>
      <c r="M2311" s="7031"/>
      <c r="N2311" s="4550"/>
      <c r="O2311" s="4983"/>
      <c r="P2311" s="4983"/>
      <c r="Q2311" s="7911"/>
      <c r="R2311" s="4550"/>
      <c r="S2311" s="4550"/>
      <c r="T2311" s="4550"/>
      <c r="U2311" s="4550"/>
      <c r="V2311" s="4550"/>
      <c r="W2311" s="4550"/>
      <c r="X2311" s="4550"/>
      <c r="Y2311" s="4550"/>
      <c r="Z2311" s="4550"/>
      <c r="AA2311" s="4893"/>
      <c r="AB2311" s="4550"/>
      <c r="AC2311" s="5050"/>
      <c r="AD2311" s="5050"/>
      <c r="AE2311" s="5050"/>
      <c r="AF2311" s="4550"/>
      <c r="AG2311" s="4550"/>
    </row>
    <row r="2312" spans="1:33" s="6147" customFormat="1" ht="27.95" customHeight="1">
      <c r="A2312" s="7911"/>
      <c r="B2312" s="7911"/>
      <c r="C2312" s="4981"/>
      <c r="D2312" s="4981"/>
      <c r="E2312" s="4981"/>
      <c r="F2312" s="6572"/>
      <c r="G2312" s="4550"/>
      <c r="H2312" s="8024"/>
      <c r="I2312" s="4550"/>
      <c r="J2312" s="7911"/>
      <c r="K2312" s="7911"/>
      <c r="L2312" s="7911"/>
      <c r="M2312" s="7031"/>
      <c r="N2312" s="4550"/>
      <c r="O2312" s="4983"/>
      <c r="P2312" s="4983"/>
      <c r="Q2312" s="7911"/>
      <c r="R2312" s="4550"/>
      <c r="S2312" s="4550"/>
      <c r="T2312" s="4550"/>
      <c r="U2312" s="4550"/>
      <c r="V2312" s="4550"/>
      <c r="W2312" s="4550"/>
      <c r="X2312" s="4550"/>
      <c r="Y2312" s="4550"/>
      <c r="Z2312" s="4550"/>
      <c r="AA2312" s="4893"/>
      <c r="AB2312" s="4550"/>
      <c r="AC2312" s="5050"/>
      <c r="AD2312" s="5050"/>
      <c r="AE2312" s="5050"/>
      <c r="AF2312" s="4550"/>
      <c r="AG2312" s="4550"/>
    </row>
    <row r="2313" spans="1:33" s="6147" customFormat="1" ht="27.95" customHeight="1">
      <c r="A2313" s="7911"/>
      <c r="B2313" s="7911"/>
      <c r="C2313" s="4981"/>
      <c r="D2313" s="4981"/>
      <c r="E2313" s="4981"/>
      <c r="F2313" s="6572"/>
      <c r="G2313" s="4550"/>
      <c r="H2313" s="8024"/>
      <c r="I2313" s="4550"/>
      <c r="J2313" s="7911"/>
      <c r="K2313" s="7911"/>
      <c r="L2313" s="7911"/>
      <c r="M2313" s="7031"/>
      <c r="N2313" s="4550"/>
      <c r="O2313" s="4983"/>
      <c r="P2313" s="4983"/>
      <c r="Q2313" s="7911"/>
      <c r="R2313" s="4550"/>
      <c r="S2313" s="4550"/>
      <c r="T2313" s="4550"/>
      <c r="U2313" s="4550"/>
      <c r="V2313" s="4550"/>
      <c r="W2313" s="4550"/>
      <c r="X2313" s="4550"/>
      <c r="Y2313" s="4550"/>
      <c r="Z2313" s="4550"/>
      <c r="AA2313" s="4893"/>
      <c r="AB2313" s="4550"/>
      <c r="AC2313" s="5050"/>
      <c r="AD2313" s="5050"/>
      <c r="AE2313" s="5050"/>
      <c r="AF2313" s="4550"/>
      <c r="AG2313" s="4550"/>
    </row>
    <row r="2314" spans="1:33" s="6147" customFormat="1" ht="27.95" customHeight="1">
      <c r="A2314" s="7911"/>
      <c r="B2314" s="7911"/>
      <c r="C2314" s="4981"/>
      <c r="D2314" s="4981"/>
      <c r="E2314" s="4981"/>
      <c r="F2314" s="6572"/>
      <c r="G2314" s="4550"/>
      <c r="H2314" s="8024"/>
      <c r="I2314" s="4550"/>
      <c r="J2314" s="7911"/>
      <c r="K2314" s="7911"/>
      <c r="L2314" s="7911"/>
      <c r="M2314" s="7031"/>
      <c r="N2314" s="4550"/>
      <c r="O2314" s="4983"/>
      <c r="P2314" s="4983"/>
      <c r="Q2314" s="7911"/>
      <c r="R2314" s="4550"/>
      <c r="S2314" s="4550"/>
      <c r="T2314" s="4550"/>
      <c r="U2314" s="4550"/>
      <c r="V2314" s="4550"/>
      <c r="W2314" s="4550"/>
      <c r="X2314" s="4550"/>
      <c r="Y2314" s="4550"/>
      <c r="Z2314" s="4550"/>
      <c r="AA2314" s="4893"/>
      <c r="AB2314" s="4550"/>
      <c r="AC2314" s="5050"/>
      <c r="AD2314" s="5050"/>
      <c r="AE2314" s="5050"/>
      <c r="AF2314" s="4550"/>
      <c r="AG2314" s="4550"/>
    </row>
    <row r="2315" spans="1:33" s="6147" customFormat="1" ht="27.95" customHeight="1">
      <c r="A2315" s="7911"/>
      <c r="B2315" s="7911"/>
      <c r="C2315" s="4981"/>
      <c r="D2315" s="4981"/>
      <c r="E2315" s="4981"/>
      <c r="F2315" s="6572"/>
      <c r="G2315" s="4550"/>
      <c r="H2315" s="8024"/>
      <c r="I2315" s="4550"/>
      <c r="J2315" s="7911"/>
      <c r="K2315" s="7911"/>
      <c r="L2315" s="7911"/>
      <c r="M2315" s="7031"/>
      <c r="N2315" s="4550"/>
      <c r="O2315" s="4983"/>
      <c r="P2315" s="4983"/>
      <c r="Q2315" s="7911"/>
      <c r="R2315" s="4550"/>
      <c r="S2315" s="4550"/>
      <c r="T2315" s="4550"/>
      <c r="U2315" s="4550"/>
      <c r="V2315" s="7277"/>
      <c r="W2315" s="4550"/>
      <c r="X2315" s="7277"/>
      <c r="Y2315" s="4550"/>
      <c r="Z2315" s="4550"/>
      <c r="AA2315" s="4893"/>
      <c r="AB2315" s="4550"/>
      <c r="AC2315" s="5050"/>
      <c r="AD2315" s="5050"/>
      <c r="AE2315" s="5050"/>
      <c r="AF2315" s="4550"/>
      <c r="AG2315" s="4550"/>
    </row>
    <row r="2316" spans="1:33" s="6147" customFormat="1" ht="27.95" customHeight="1">
      <c r="A2316" s="7911"/>
      <c r="B2316" s="7911"/>
      <c r="C2316" s="4981"/>
      <c r="D2316" s="4981"/>
      <c r="E2316" s="4981"/>
      <c r="F2316" s="6572"/>
      <c r="G2316" s="4550"/>
      <c r="H2316" s="8024"/>
      <c r="I2316" s="4550"/>
      <c r="J2316" s="7911"/>
      <c r="K2316" s="7911"/>
      <c r="L2316" s="7911"/>
      <c r="M2316" s="7031"/>
      <c r="N2316" s="4550"/>
      <c r="O2316" s="4983"/>
      <c r="P2316" s="4983"/>
      <c r="Q2316" s="7911"/>
      <c r="R2316" s="4550"/>
      <c r="S2316" s="4550"/>
      <c r="T2316" s="4550"/>
      <c r="U2316" s="4550"/>
      <c r="V2316" s="4550"/>
      <c r="W2316" s="4550"/>
      <c r="X2316" s="4550"/>
      <c r="Y2316" s="4550"/>
      <c r="Z2316" s="4550"/>
      <c r="AA2316" s="4893"/>
      <c r="AB2316" s="4550"/>
      <c r="AC2316" s="5050"/>
      <c r="AD2316" s="5050"/>
      <c r="AE2316" s="5050"/>
      <c r="AF2316" s="4550"/>
      <c r="AG2316" s="4550"/>
    </row>
    <row r="2317" spans="1:33" s="6147" customFormat="1" ht="27.95" customHeight="1">
      <c r="A2317" s="7911"/>
      <c r="B2317" s="7911"/>
      <c r="C2317" s="4981"/>
      <c r="D2317" s="4981"/>
      <c r="E2317" s="4981"/>
      <c r="F2317" s="6572"/>
      <c r="G2317" s="4550"/>
      <c r="H2317" s="8024"/>
      <c r="I2317" s="4550"/>
      <c r="J2317" s="7911"/>
      <c r="K2317" s="7911"/>
      <c r="L2317" s="7911"/>
      <c r="M2317" s="7031"/>
      <c r="N2317" s="4550"/>
      <c r="O2317" s="4983"/>
      <c r="P2317" s="4983"/>
      <c r="Q2317" s="7911"/>
      <c r="R2317" s="4550"/>
      <c r="S2317" s="4550"/>
      <c r="T2317" s="4550"/>
      <c r="U2317" s="4550"/>
      <c r="V2317" s="4550"/>
      <c r="W2317" s="4550"/>
      <c r="X2317" s="4550"/>
      <c r="Y2317" s="4550"/>
      <c r="Z2317" s="4550"/>
      <c r="AA2317" s="4893"/>
      <c r="AB2317" s="4550"/>
      <c r="AC2317" s="5050"/>
      <c r="AD2317" s="5050"/>
      <c r="AE2317" s="5050"/>
      <c r="AF2317" s="4550"/>
      <c r="AG2317" s="4550"/>
    </row>
    <row r="2318" spans="1:33" s="6147" customFormat="1" ht="27.95" customHeight="1">
      <c r="A2318" s="7911"/>
      <c r="B2318" s="7911"/>
      <c r="C2318" s="4981"/>
      <c r="D2318" s="4981"/>
      <c r="E2318" s="4981"/>
      <c r="F2318" s="6572"/>
      <c r="G2318" s="4550"/>
      <c r="H2318" s="8024"/>
      <c r="I2318" s="4550"/>
      <c r="J2318" s="7911"/>
      <c r="K2318" s="7911"/>
      <c r="L2318" s="7911"/>
      <c r="M2318" s="7031"/>
      <c r="N2318" s="4550"/>
      <c r="O2318" s="4983"/>
      <c r="P2318" s="4983"/>
      <c r="Q2318" s="7911"/>
      <c r="R2318" s="4550"/>
      <c r="S2318" s="4550"/>
      <c r="T2318" s="4550"/>
      <c r="U2318" s="4550"/>
      <c r="V2318" s="4550"/>
      <c r="W2318" s="4550"/>
      <c r="X2318" s="4550"/>
      <c r="Y2318" s="4550"/>
      <c r="Z2318" s="4550"/>
      <c r="AA2318" s="4893"/>
      <c r="AB2318" s="4550"/>
      <c r="AC2318" s="5050"/>
      <c r="AD2318" s="5050"/>
      <c r="AE2318" s="5050"/>
      <c r="AF2318" s="4550"/>
      <c r="AG2318" s="4550"/>
    </row>
    <row r="2319" spans="1:33" s="6147" customFormat="1" ht="27.95" customHeight="1">
      <c r="A2319" s="7911"/>
      <c r="B2319" s="7911"/>
      <c r="C2319" s="4981"/>
      <c r="D2319" s="4981"/>
      <c r="E2319" s="4981"/>
      <c r="F2319" s="6572"/>
      <c r="G2319" s="4550"/>
      <c r="H2319" s="8024"/>
      <c r="I2319" s="4550"/>
      <c r="J2319" s="7911"/>
      <c r="K2319" s="7911"/>
      <c r="L2319" s="7911"/>
      <c r="M2319" s="4550"/>
      <c r="N2319" s="4550"/>
      <c r="O2319" s="4983"/>
      <c r="P2319" s="4983"/>
      <c r="Q2319" s="7911"/>
      <c r="R2319" s="4550"/>
      <c r="S2319" s="4550"/>
      <c r="T2319" s="4550"/>
      <c r="U2319" s="4550"/>
      <c r="V2319" s="4550"/>
      <c r="W2319" s="4550"/>
      <c r="X2319" s="4550"/>
      <c r="Y2319" s="4550"/>
      <c r="Z2319" s="4550"/>
      <c r="AA2319" s="4893"/>
      <c r="AB2319" s="4550"/>
      <c r="AC2319" s="5050"/>
      <c r="AD2319" s="5050"/>
      <c r="AE2319" s="5050"/>
      <c r="AF2319" s="4550"/>
      <c r="AG2319" s="4550"/>
    </row>
    <row r="2320" spans="1:33" s="6147" customFormat="1" ht="27.95" customHeight="1">
      <c r="A2320" s="7179"/>
      <c r="B2320" s="7911"/>
      <c r="C2320" s="4981"/>
      <c r="D2320" s="4981"/>
      <c r="E2320" s="4981"/>
      <c r="F2320" s="6572"/>
      <c r="G2320" s="4550"/>
      <c r="H2320" s="8024"/>
      <c r="I2320" s="4550"/>
      <c r="J2320" s="7911"/>
      <c r="K2320" s="7911"/>
      <c r="L2320" s="7911"/>
      <c r="M2320" s="7031"/>
      <c r="N2320" s="4550"/>
      <c r="O2320" s="4983"/>
      <c r="P2320" s="4983"/>
      <c r="Q2320" s="7911"/>
      <c r="R2320" s="4550"/>
      <c r="S2320" s="4550"/>
      <c r="T2320" s="4550"/>
      <c r="U2320" s="4550"/>
      <c r="V2320" s="4550"/>
      <c r="W2320" s="4550"/>
      <c r="X2320" s="4550"/>
      <c r="Y2320" s="4550"/>
      <c r="Z2320" s="4550"/>
      <c r="AA2320" s="4893"/>
      <c r="AB2320" s="4550"/>
      <c r="AC2320" s="5050"/>
      <c r="AD2320" s="5050"/>
      <c r="AE2320" s="5050"/>
      <c r="AF2320" s="4550"/>
      <c r="AG2320" s="4550"/>
    </row>
    <row r="2321" spans="1:33" s="6147" customFormat="1" ht="27.95" customHeight="1">
      <c r="A2321" s="7200"/>
      <c r="B2321" s="4550"/>
      <c r="C2321" s="4981"/>
      <c r="D2321" s="4981"/>
      <c r="E2321" s="4981"/>
      <c r="F2321" s="6939"/>
      <c r="G2321" s="4550"/>
      <c r="H2321" s="7378"/>
      <c r="I2321" s="4550"/>
      <c r="J2321" s="4550"/>
      <c r="K2321" s="4550"/>
      <c r="L2321" s="7911"/>
      <c r="M2321" s="7031"/>
      <c r="N2321" s="4550"/>
      <c r="O2321" s="4983"/>
      <c r="P2321" s="4983"/>
      <c r="Q2321" s="4550"/>
      <c r="R2321" s="4550"/>
      <c r="S2321" s="4550"/>
      <c r="T2321" s="4550"/>
      <c r="U2321" s="4550"/>
      <c r="V2321" s="4550"/>
      <c r="W2321" s="4550"/>
      <c r="X2321" s="4550"/>
      <c r="Y2321" s="4550"/>
      <c r="Z2321" s="4550"/>
      <c r="AA2321" s="4893"/>
      <c r="AB2321" s="4550"/>
      <c r="AC2321" s="5050"/>
      <c r="AD2321" s="5050"/>
      <c r="AE2321" s="5050"/>
      <c r="AF2321" s="4550"/>
      <c r="AG2321" s="4550"/>
    </row>
    <row r="2322" spans="1:33" s="6147" customFormat="1" ht="27.95" customHeight="1">
      <c r="A2322" s="7200"/>
      <c r="B2322" s="4550"/>
      <c r="C2322" s="4981"/>
      <c r="D2322" s="4981"/>
      <c r="E2322" s="4981"/>
      <c r="F2322" s="6939"/>
      <c r="G2322" s="4550"/>
      <c r="H2322" s="8026"/>
      <c r="I2322" s="4550"/>
      <c r="J2322" s="4550"/>
      <c r="K2322" s="4550"/>
      <c r="L2322" s="7200"/>
      <c r="M2322" s="7031"/>
      <c r="N2322" s="4550"/>
      <c r="O2322" s="4983"/>
      <c r="P2322" s="4983"/>
      <c r="Q2322" s="4550"/>
      <c r="R2322" s="4550"/>
      <c r="S2322" s="4550"/>
      <c r="T2322" s="4550"/>
      <c r="U2322" s="4550"/>
      <c r="V2322" s="4550"/>
      <c r="W2322" s="4550"/>
      <c r="X2322" s="4550"/>
      <c r="Y2322" s="4550"/>
      <c r="Z2322" s="4550"/>
      <c r="AA2322" s="4893"/>
      <c r="AB2322" s="4550"/>
      <c r="AC2322" s="5050"/>
      <c r="AD2322" s="5050"/>
      <c r="AE2322" s="5050"/>
      <c r="AF2322" s="4550"/>
      <c r="AG2322" s="4550"/>
    </row>
    <row r="2323" spans="1:33" s="6147" customFormat="1" ht="27.95" customHeight="1">
      <c r="A2323" s="7200"/>
      <c r="B2323" s="4550"/>
      <c r="C2323" s="4981"/>
      <c r="D2323" s="4981"/>
      <c r="E2323" s="4981"/>
      <c r="F2323" s="6939"/>
      <c r="G2323" s="4550"/>
      <c r="H2323" s="8026"/>
      <c r="I2323" s="4550"/>
      <c r="J2323" s="7200"/>
      <c r="K2323" s="7200"/>
      <c r="L2323" s="7200"/>
      <c r="M2323" s="7031"/>
      <c r="N2323" s="4550"/>
      <c r="O2323" s="4983"/>
      <c r="P2323" s="4983"/>
      <c r="Q2323" s="7200"/>
      <c r="R2323" s="4550"/>
      <c r="S2323" s="4550"/>
      <c r="T2323" s="4550"/>
      <c r="U2323" s="4550"/>
      <c r="V2323" s="4550"/>
      <c r="W2323" s="4550"/>
      <c r="X2323" s="4550"/>
      <c r="Y2323" s="4550"/>
      <c r="Z2323" s="4550"/>
      <c r="AA2323" s="4893"/>
      <c r="AB2323" s="4550"/>
      <c r="AC2323" s="5050"/>
      <c r="AD2323" s="5050"/>
      <c r="AE2323" s="5050"/>
      <c r="AF2323" s="4550"/>
      <c r="AG2323" s="4550"/>
    </row>
    <row r="2324" spans="1:33" s="6147" customFormat="1" ht="27.95" customHeight="1">
      <c r="A2324" s="7200"/>
      <c r="B2324" s="7200"/>
      <c r="C2324" s="4981"/>
      <c r="D2324" s="4981"/>
      <c r="E2324" s="4981"/>
      <c r="F2324" s="6939"/>
      <c r="G2324" s="4550"/>
      <c r="H2324" s="8026"/>
      <c r="I2324" s="4550"/>
      <c r="J2324" s="7200"/>
      <c r="K2324" s="7200"/>
      <c r="L2324" s="7200"/>
      <c r="M2324" s="7031"/>
      <c r="N2324" s="4550"/>
      <c r="O2324" s="4983"/>
      <c r="P2324" s="4983"/>
      <c r="Q2324" s="7200"/>
      <c r="R2324" s="4550"/>
      <c r="S2324" s="4550"/>
      <c r="T2324" s="4550"/>
      <c r="U2324" s="4550"/>
      <c r="V2324" s="4550"/>
      <c r="W2324" s="4550"/>
      <c r="X2324" s="4550"/>
      <c r="Y2324" s="4550"/>
      <c r="Z2324" s="4550"/>
      <c r="AA2324" s="4893"/>
      <c r="AB2324" s="4550"/>
      <c r="AC2324" s="5050"/>
      <c r="AD2324" s="5050"/>
      <c r="AE2324" s="5050"/>
      <c r="AF2324" s="4550"/>
      <c r="AG2324" s="4550"/>
    </row>
    <row r="2325" spans="1:33" s="6147" customFormat="1" ht="27.95" customHeight="1">
      <c r="A2325" s="7200"/>
      <c r="B2325" s="7200"/>
      <c r="C2325" s="4981"/>
      <c r="D2325" s="4981"/>
      <c r="E2325" s="4981"/>
      <c r="F2325" s="6939"/>
      <c r="G2325" s="4550"/>
      <c r="H2325" s="8026"/>
      <c r="I2325" s="4550"/>
      <c r="J2325" s="7200"/>
      <c r="K2325" s="7200"/>
      <c r="L2325" s="7200"/>
      <c r="M2325" s="7031"/>
      <c r="N2325" s="4550"/>
      <c r="O2325" s="4983"/>
      <c r="P2325" s="4983"/>
      <c r="Q2325" s="7200"/>
      <c r="R2325" s="4550"/>
      <c r="S2325" s="4550"/>
      <c r="T2325" s="4550"/>
      <c r="U2325" s="4550"/>
      <c r="V2325" s="4550"/>
      <c r="W2325" s="4550"/>
      <c r="X2325" s="4550"/>
      <c r="Y2325" s="4550"/>
      <c r="Z2325" s="4550"/>
      <c r="AA2325" s="4893"/>
      <c r="AB2325" s="4550"/>
      <c r="AC2325" s="5050"/>
      <c r="AD2325" s="5050"/>
      <c r="AE2325" s="5050"/>
      <c r="AF2325" s="4550"/>
      <c r="AG2325" s="4550"/>
    </row>
    <row r="2326" spans="1:33" s="6147" customFormat="1" ht="27.95" customHeight="1">
      <c r="A2326" s="7200"/>
      <c r="B2326" s="7200"/>
      <c r="C2326" s="4981"/>
      <c r="D2326" s="4981"/>
      <c r="E2326" s="4981"/>
      <c r="F2326" s="6939"/>
      <c r="G2326" s="4550"/>
      <c r="H2326" s="8026"/>
      <c r="I2326" s="4550"/>
      <c r="J2326" s="7200"/>
      <c r="K2326" s="7200"/>
      <c r="L2326" s="7200"/>
      <c r="M2326" s="7031"/>
      <c r="N2326" s="4550"/>
      <c r="O2326" s="4983"/>
      <c r="P2326" s="4983"/>
      <c r="Q2326" s="7200"/>
      <c r="R2326" s="4550"/>
      <c r="S2326" s="4550"/>
      <c r="T2326" s="4550"/>
      <c r="U2326" s="4550"/>
      <c r="V2326" s="4550"/>
      <c r="W2326" s="4550"/>
      <c r="X2326" s="4550"/>
      <c r="Y2326" s="4550"/>
      <c r="Z2326" s="4550"/>
      <c r="AA2326" s="4893"/>
      <c r="AB2326" s="4550"/>
      <c r="AC2326" s="5050"/>
      <c r="AD2326" s="5050"/>
      <c r="AE2326" s="5050"/>
      <c r="AF2326" s="4550"/>
      <c r="AG2326" s="4550"/>
    </row>
    <row r="2327" spans="1:33" s="6147" customFormat="1" ht="27.95" customHeight="1">
      <c r="A2327" s="7200"/>
      <c r="B2327" s="7200"/>
      <c r="C2327" s="4981"/>
      <c r="D2327" s="4981"/>
      <c r="E2327" s="4981"/>
      <c r="F2327" s="6939"/>
      <c r="G2327" s="4550"/>
      <c r="H2327" s="8026"/>
      <c r="I2327" s="4550"/>
      <c r="J2327" s="7200"/>
      <c r="K2327" s="7200"/>
      <c r="L2327" s="7200"/>
      <c r="M2327" s="7031"/>
      <c r="N2327" s="4550"/>
      <c r="O2327" s="4983"/>
      <c r="P2327" s="4983"/>
      <c r="Q2327" s="7200"/>
      <c r="R2327" s="4550"/>
      <c r="S2327" s="4550"/>
      <c r="T2327" s="4550"/>
      <c r="U2327" s="4550"/>
      <c r="V2327" s="4550"/>
      <c r="W2327" s="4550"/>
      <c r="X2327" s="4550"/>
      <c r="Y2327" s="4550"/>
      <c r="Z2327" s="4550"/>
      <c r="AA2327" s="4893"/>
      <c r="AB2327" s="4550"/>
      <c r="AC2327" s="5050"/>
      <c r="AD2327" s="5050"/>
      <c r="AE2327" s="5050"/>
      <c r="AF2327" s="4550"/>
      <c r="AG2327" s="4550"/>
    </row>
    <row r="2328" spans="1:33" s="6147" customFormat="1" ht="27.95" customHeight="1">
      <c r="A2328" s="7200"/>
      <c r="B2328" s="7200"/>
      <c r="C2328" s="4981"/>
      <c r="D2328" s="4981"/>
      <c r="E2328" s="4981"/>
      <c r="F2328" s="6939"/>
      <c r="G2328" s="4550"/>
      <c r="H2328" s="8026"/>
      <c r="I2328" s="4550"/>
      <c r="J2328" s="7200"/>
      <c r="K2328" s="7200"/>
      <c r="L2328" s="7200"/>
      <c r="M2328" s="7031"/>
      <c r="N2328" s="4550"/>
      <c r="O2328" s="4983"/>
      <c r="P2328" s="4983"/>
      <c r="Q2328" s="7200"/>
      <c r="R2328" s="4550"/>
      <c r="S2328" s="4550"/>
      <c r="T2328" s="4550"/>
      <c r="U2328" s="4550"/>
      <c r="V2328" s="4550"/>
      <c r="W2328" s="4550"/>
      <c r="X2328" s="4550"/>
      <c r="Y2328" s="4550"/>
      <c r="Z2328" s="4550"/>
      <c r="AA2328" s="4893"/>
      <c r="AB2328" s="4550"/>
      <c r="AC2328" s="5050"/>
      <c r="AD2328" s="5050"/>
      <c r="AE2328" s="5050"/>
      <c r="AF2328" s="4550"/>
      <c r="AG2328" s="4550"/>
    </row>
    <row r="2329" spans="1:33" s="6147" customFormat="1" ht="27.95" customHeight="1">
      <c r="A2329" s="7200"/>
      <c r="B2329" s="7200"/>
      <c r="C2329" s="4981"/>
      <c r="D2329" s="4981"/>
      <c r="E2329" s="4981"/>
      <c r="F2329" s="6939"/>
      <c r="G2329" s="4550"/>
      <c r="H2329" s="8026"/>
      <c r="I2329" s="4550"/>
      <c r="J2329" s="7200"/>
      <c r="K2329" s="7200"/>
      <c r="L2329" s="7200"/>
      <c r="M2329" s="7031"/>
      <c r="N2329" s="4550"/>
      <c r="O2329" s="4983"/>
      <c r="P2329" s="4983"/>
      <c r="Q2329" s="7200"/>
      <c r="R2329" s="4550"/>
      <c r="S2329" s="4550"/>
      <c r="T2329" s="4550"/>
      <c r="U2329" s="4550"/>
      <c r="V2329" s="4550"/>
      <c r="W2329" s="4550"/>
      <c r="X2329" s="4550"/>
      <c r="Y2329" s="4550"/>
      <c r="Z2329" s="4550"/>
      <c r="AA2329" s="4893"/>
      <c r="AB2329" s="4550"/>
      <c r="AC2329" s="5050"/>
      <c r="AD2329" s="5050"/>
      <c r="AE2329" s="5050"/>
      <c r="AF2329" s="4550"/>
      <c r="AG2329" s="4550"/>
    </row>
    <row r="2330" spans="1:33" s="6147" customFormat="1" ht="27.95" customHeight="1">
      <c r="A2330" s="7200"/>
      <c r="B2330" s="7200"/>
      <c r="C2330" s="4981"/>
      <c r="D2330" s="4981"/>
      <c r="E2330" s="4981"/>
      <c r="F2330" s="6939"/>
      <c r="G2330" s="4550"/>
      <c r="H2330" s="8026"/>
      <c r="I2330" s="4550"/>
      <c r="J2330" s="7200"/>
      <c r="K2330" s="7200"/>
      <c r="L2330" s="7200"/>
      <c r="M2330" s="7031"/>
      <c r="N2330" s="4550"/>
      <c r="O2330" s="4983"/>
      <c r="P2330" s="4983"/>
      <c r="Q2330" s="7200"/>
      <c r="R2330" s="4550"/>
      <c r="S2330" s="4550"/>
      <c r="T2330" s="4550"/>
      <c r="U2330" s="4550"/>
      <c r="V2330" s="4550"/>
      <c r="W2330" s="4550"/>
      <c r="X2330" s="4550"/>
      <c r="Y2330" s="4550"/>
      <c r="Z2330" s="4550"/>
      <c r="AA2330" s="4893"/>
      <c r="AB2330" s="4550"/>
      <c r="AC2330" s="5050"/>
      <c r="AD2330" s="5050"/>
      <c r="AE2330" s="5050"/>
      <c r="AF2330" s="4550"/>
      <c r="AG2330" s="4550"/>
    </row>
    <row r="2331" spans="1:33" s="6147" customFormat="1" ht="27.95" customHeight="1">
      <c r="A2331" s="7200"/>
      <c r="B2331" s="7200"/>
      <c r="C2331" s="4981"/>
      <c r="D2331" s="4981"/>
      <c r="E2331" s="4981"/>
      <c r="F2331" s="6939"/>
      <c r="G2331" s="4550"/>
      <c r="H2331" s="8026"/>
      <c r="I2331" s="4550"/>
      <c r="J2331" s="7200"/>
      <c r="K2331" s="7200"/>
      <c r="L2331" s="7200"/>
      <c r="M2331" s="7031"/>
      <c r="N2331" s="4550"/>
      <c r="O2331" s="4983"/>
      <c r="P2331" s="4983"/>
      <c r="Q2331" s="7200"/>
      <c r="R2331" s="4550"/>
      <c r="S2331" s="4550"/>
      <c r="T2331" s="4550"/>
      <c r="U2331" s="4550"/>
      <c r="V2331" s="4550"/>
      <c r="W2331" s="4550"/>
      <c r="X2331" s="4550"/>
      <c r="Y2331" s="4550"/>
      <c r="Z2331" s="4550"/>
      <c r="AA2331" s="4893"/>
      <c r="AB2331" s="4550"/>
      <c r="AC2331" s="5050"/>
      <c r="AD2331" s="5050"/>
      <c r="AE2331" s="5050"/>
      <c r="AF2331" s="4550"/>
      <c r="AG2331" s="4550"/>
    </row>
    <row r="2332" spans="1:33" s="6147" customFormat="1" ht="27.95" customHeight="1">
      <c r="A2332" s="7200"/>
      <c r="B2332" s="7200"/>
      <c r="C2332" s="4981"/>
      <c r="D2332" s="4981"/>
      <c r="E2332" s="4981"/>
      <c r="F2332" s="6939"/>
      <c r="G2332" s="4550"/>
      <c r="H2332" s="8026"/>
      <c r="I2332" s="4550"/>
      <c r="J2332" s="7200"/>
      <c r="K2332" s="7200"/>
      <c r="L2332" s="7200"/>
      <c r="M2332" s="7031"/>
      <c r="N2332" s="4550"/>
      <c r="O2332" s="4983"/>
      <c r="P2332" s="4983"/>
      <c r="Q2332" s="7200"/>
      <c r="R2332" s="4550"/>
      <c r="S2332" s="4550"/>
      <c r="T2332" s="4550"/>
      <c r="U2332" s="4550"/>
      <c r="V2332" s="4550"/>
      <c r="W2332" s="4550"/>
      <c r="X2332" s="4550"/>
      <c r="Y2332" s="4550"/>
      <c r="Z2332" s="4550"/>
      <c r="AA2332" s="4893"/>
      <c r="AB2332" s="4550"/>
      <c r="AC2332" s="5050"/>
      <c r="AD2332" s="5050"/>
      <c r="AE2332" s="5050"/>
      <c r="AF2332" s="4550"/>
      <c r="AG2332" s="4550"/>
    </row>
    <row r="2333" spans="1:33" s="6147" customFormat="1" ht="27.95" customHeight="1">
      <c r="A2333" s="7200"/>
      <c r="B2333" s="7200"/>
      <c r="C2333" s="4981"/>
      <c r="D2333" s="4981"/>
      <c r="E2333" s="4981"/>
      <c r="F2333" s="6939"/>
      <c r="G2333" s="4550"/>
      <c r="H2333" s="8026"/>
      <c r="I2333" s="4550"/>
      <c r="J2333" s="7200"/>
      <c r="K2333" s="7200"/>
      <c r="L2333" s="7200"/>
      <c r="M2333" s="7031"/>
      <c r="N2333" s="4550"/>
      <c r="O2333" s="4983"/>
      <c r="P2333" s="4983"/>
      <c r="Q2333" s="7200"/>
      <c r="R2333" s="4550"/>
      <c r="S2333" s="4550"/>
      <c r="T2333" s="4550"/>
      <c r="U2333" s="4550"/>
      <c r="V2333" s="4550"/>
      <c r="W2333" s="4550"/>
      <c r="X2333" s="4550"/>
      <c r="Y2333" s="4550"/>
      <c r="Z2333" s="4550"/>
      <c r="AA2333" s="4893"/>
      <c r="AB2333" s="4550"/>
      <c r="AC2333" s="5050"/>
      <c r="AD2333" s="5050"/>
      <c r="AE2333" s="5050"/>
      <c r="AF2333" s="4550"/>
      <c r="AG2333" s="4550"/>
    </row>
    <row r="2334" spans="1:33" s="6147" customFormat="1" ht="27.95" customHeight="1">
      <c r="A2334" s="7200"/>
      <c r="B2334" s="7200"/>
      <c r="C2334" s="4981"/>
      <c r="D2334" s="4981"/>
      <c r="E2334" s="4981"/>
      <c r="F2334" s="6939"/>
      <c r="G2334" s="4550"/>
      <c r="H2334" s="8026"/>
      <c r="I2334" s="4550"/>
      <c r="J2334" s="7200"/>
      <c r="K2334" s="7200"/>
      <c r="L2334" s="7200"/>
      <c r="M2334" s="7031"/>
      <c r="N2334" s="4550"/>
      <c r="O2334" s="4983"/>
      <c r="P2334" s="4983"/>
      <c r="Q2334" s="7200"/>
      <c r="R2334" s="4550"/>
      <c r="S2334" s="4550"/>
      <c r="T2334" s="4550"/>
      <c r="U2334" s="4550"/>
      <c r="V2334" s="4550"/>
      <c r="W2334" s="4550"/>
      <c r="X2334" s="4550"/>
      <c r="Y2334" s="4550"/>
      <c r="Z2334" s="4550"/>
      <c r="AA2334" s="4893"/>
      <c r="AB2334" s="4550"/>
      <c r="AC2334" s="5050"/>
      <c r="AD2334" s="5050"/>
      <c r="AE2334" s="5050"/>
      <c r="AF2334" s="4550"/>
      <c r="AG2334" s="4550"/>
    </row>
    <row r="2335" spans="1:33" s="6147" customFormat="1" ht="27.95" customHeight="1">
      <c r="A2335" s="7200"/>
      <c r="B2335" s="7200"/>
      <c r="C2335" s="4981"/>
      <c r="D2335" s="4981"/>
      <c r="E2335" s="4981"/>
      <c r="F2335" s="6939"/>
      <c r="G2335" s="4550"/>
      <c r="H2335" s="8026"/>
      <c r="I2335" s="4550"/>
      <c r="J2335" s="7200"/>
      <c r="K2335" s="7200"/>
      <c r="L2335" s="7200"/>
      <c r="M2335" s="7031"/>
      <c r="N2335" s="4550"/>
      <c r="O2335" s="4983"/>
      <c r="P2335" s="4983"/>
      <c r="Q2335" s="7200"/>
      <c r="R2335" s="4550"/>
      <c r="S2335" s="4550"/>
      <c r="T2335" s="4550"/>
      <c r="U2335" s="4550"/>
      <c r="V2335" s="4550"/>
      <c r="W2335" s="4550"/>
      <c r="X2335" s="4550"/>
      <c r="Y2335" s="4550"/>
      <c r="Z2335" s="4550"/>
      <c r="AA2335" s="4893"/>
      <c r="AB2335" s="4550"/>
      <c r="AC2335" s="5050"/>
      <c r="AD2335" s="5050"/>
      <c r="AE2335" s="5050"/>
      <c r="AF2335" s="4550"/>
      <c r="AG2335" s="4550"/>
    </row>
    <row r="2336" spans="1:33" s="6147" customFormat="1" ht="27.95" customHeight="1">
      <c r="A2336" s="7200"/>
      <c r="B2336" s="7200"/>
      <c r="C2336" s="4981"/>
      <c r="D2336" s="4981"/>
      <c r="E2336" s="4981"/>
      <c r="F2336" s="6939"/>
      <c r="G2336" s="4550"/>
      <c r="H2336" s="8026"/>
      <c r="I2336" s="4550"/>
      <c r="J2336" s="7200"/>
      <c r="K2336" s="7200"/>
      <c r="L2336" s="7200"/>
      <c r="M2336" s="7031"/>
      <c r="N2336" s="4550"/>
      <c r="O2336" s="4983"/>
      <c r="P2336" s="4983"/>
      <c r="Q2336" s="7200"/>
      <c r="R2336" s="4550"/>
      <c r="S2336" s="4550"/>
      <c r="T2336" s="4550"/>
      <c r="U2336" s="4550"/>
      <c r="V2336" s="4550"/>
      <c r="W2336" s="4550"/>
      <c r="X2336" s="4550"/>
      <c r="Y2336" s="4550"/>
      <c r="Z2336" s="4550"/>
      <c r="AA2336" s="4893"/>
      <c r="AB2336" s="4550"/>
      <c r="AC2336" s="5050"/>
      <c r="AD2336" s="5050"/>
      <c r="AE2336" s="5050"/>
      <c r="AF2336" s="4550"/>
      <c r="AG2336" s="4550"/>
    </row>
    <row r="2337" spans="1:33" s="6147" customFormat="1" ht="27.95" customHeight="1">
      <c r="A2337" s="7200"/>
      <c r="B2337" s="7200"/>
      <c r="C2337" s="4981"/>
      <c r="D2337" s="4981"/>
      <c r="E2337" s="4981"/>
      <c r="F2337" s="6939"/>
      <c r="G2337" s="4550"/>
      <c r="H2337" s="8026"/>
      <c r="I2337" s="4550"/>
      <c r="J2337" s="7200"/>
      <c r="K2337" s="7200"/>
      <c r="L2337" s="7200"/>
      <c r="M2337" s="7031"/>
      <c r="N2337" s="4550"/>
      <c r="O2337" s="4983"/>
      <c r="P2337" s="4983"/>
      <c r="Q2337" s="7200"/>
      <c r="R2337" s="4550"/>
      <c r="S2337" s="4550"/>
      <c r="T2337" s="4550"/>
      <c r="U2337" s="4550"/>
      <c r="V2337" s="4550"/>
      <c r="W2337" s="4550"/>
      <c r="X2337" s="4550"/>
      <c r="Y2337" s="4550"/>
      <c r="Z2337" s="4550"/>
      <c r="AA2337" s="4893"/>
      <c r="AB2337" s="4550"/>
      <c r="AC2337" s="5050"/>
      <c r="AD2337" s="5050"/>
      <c r="AE2337" s="5050"/>
      <c r="AF2337" s="4550"/>
      <c r="AG2337" s="4550"/>
    </row>
    <row r="2338" spans="1:33" s="6147" customFormat="1" ht="27.95" customHeight="1">
      <c r="A2338" s="7200"/>
      <c r="B2338" s="7200"/>
      <c r="C2338" s="4981"/>
      <c r="D2338" s="4981"/>
      <c r="E2338" s="4981"/>
      <c r="F2338" s="6939"/>
      <c r="G2338" s="4550"/>
      <c r="H2338" s="8026"/>
      <c r="I2338" s="4550"/>
      <c r="J2338" s="7200"/>
      <c r="K2338" s="7200"/>
      <c r="L2338" s="7200"/>
      <c r="M2338" s="7031"/>
      <c r="N2338" s="4550"/>
      <c r="O2338" s="4983"/>
      <c r="P2338" s="4983"/>
      <c r="Q2338" s="7200"/>
      <c r="R2338" s="4550"/>
      <c r="S2338" s="4550"/>
      <c r="T2338" s="4550"/>
      <c r="U2338" s="4550"/>
      <c r="V2338" s="4550"/>
      <c r="W2338" s="4550"/>
      <c r="X2338" s="4550"/>
      <c r="Y2338" s="4550"/>
      <c r="Z2338" s="4550"/>
      <c r="AA2338" s="4893"/>
      <c r="AB2338" s="4550"/>
      <c r="AC2338" s="5050"/>
      <c r="AD2338" s="5050"/>
      <c r="AE2338" s="5050"/>
      <c r="AF2338" s="4550"/>
      <c r="AG2338" s="4550"/>
    </row>
    <row r="2339" spans="1:33" s="6147" customFormat="1" ht="27.95" customHeight="1">
      <c r="A2339" s="7200"/>
      <c r="B2339" s="7200"/>
      <c r="C2339" s="4981"/>
      <c r="D2339" s="4981"/>
      <c r="E2339" s="4981"/>
      <c r="F2339" s="6939"/>
      <c r="G2339" s="4550"/>
      <c r="H2339" s="8026"/>
      <c r="I2339" s="4550"/>
      <c r="J2339" s="7200"/>
      <c r="K2339" s="7200"/>
      <c r="L2339" s="7200"/>
      <c r="M2339" s="7031"/>
      <c r="N2339" s="4550"/>
      <c r="O2339" s="4983"/>
      <c r="P2339" s="4983"/>
      <c r="Q2339" s="7200"/>
      <c r="R2339" s="4550"/>
      <c r="S2339" s="4550"/>
      <c r="T2339" s="4550"/>
      <c r="U2339" s="4550"/>
      <c r="V2339" s="4550"/>
      <c r="W2339" s="4550"/>
      <c r="X2339" s="4550"/>
      <c r="Y2339" s="4550"/>
      <c r="Z2339" s="4550"/>
      <c r="AA2339" s="4893"/>
      <c r="AB2339" s="4550"/>
      <c r="AC2339" s="5050"/>
      <c r="AD2339" s="5050"/>
      <c r="AE2339" s="5050"/>
      <c r="AF2339" s="4550"/>
      <c r="AG2339" s="4550"/>
    </row>
    <row r="2340" spans="1:33" s="6147" customFormat="1" ht="27.95" customHeight="1">
      <c r="A2340" s="7200"/>
      <c r="B2340" s="7200"/>
      <c r="C2340" s="4981"/>
      <c r="D2340" s="4981"/>
      <c r="E2340" s="4981"/>
      <c r="F2340" s="6939"/>
      <c r="G2340" s="4550"/>
      <c r="H2340" s="8026"/>
      <c r="I2340" s="4550"/>
      <c r="J2340" s="7200"/>
      <c r="K2340" s="7200"/>
      <c r="L2340" s="7200"/>
      <c r="M2340" s="7031"/>
      <c r="N2340" s="4550"/>
      <c r="O2340" s="4983"/>
      <c r="P2340" s="4983"/>
      <c r="Q2340" s="7200"/>
      <c r="R2340" s="4550"/>
      <c r="S2340" s="4550"/>
      <c r="T2340" s="4550"/>
      <c r="U2340" s="4550"/>
      <c r="V2340" s="4550"/>
      <c r="W2340" s="4550"/>
      <c r="X2340" s="4550"/>
      <c r="Y2340" s="4550"/>
      <c r="Z2340" s="4550"/>
      <c r="AA2340" s="4893"/>
      <c r="AB2340" s="4550"/>
      <c r="AC2340" s="5050"/>
      <c r="AD2340" s="5050"/>
      <c r="AE2340" s="5050"/>
      <c r="AF2340" s="4550"/>
      <c r="AG2340" s="4550"/>
    </row>
    <row r="2341" spans="1:33" s="6147" customFormat="1" ht="27.95" customHeight="1">
      <c r="A2341" s="7200"/>
      <c r="B2341" s="7200"/>
      <c r="C2341" s="4981"/>
      <c r="D2341" s="4981"/>
      <c r="E2341" s="4981"/>
      <c r="F2341" s="6939"/>
      <c r="G2341" s="4550"/>
      <c r="H2341" s="8026"/>
      <c r="I2341" s="4550"/>
      <c r="J2341" s="7200"/>
      <c r="K2341" s="7200"/>
      <c r="L2341" s="7200"/>
      <c r="M2341" s="7031"/>
      <c r="N2341" s="4550"/>
      <c r="O2341" s="4983"/>
      <c r="P2341" s="4983"/>
      <c r="Q2341" s="7200"/>
      <c r="R2341" s="4550"/>
      <c r="S2341" s="4550"/>
      <c r="T2341" s="4550"/>
      <c r="U2341" s="4550"/>
      <c r="V2341" s="4550"/>
      <c r="W2341" s="4550"/>
      <c r="X2341" s="4550"/>
      <c r="Y2341" s="4550"/>
      <c r="Z2341" s="4550"/>
      <c r="AA2341" s="4893"/>
      <c r="AB2341" s="4550"/>
      <c r="AC2341" s="5050"/>
      <c r="AD2341" s="5050"/>
      <c r="AE2341" s="5050"/>
      <c r="AF2341" s="4550"/>
      <c r="AG2341" s="4550"/>
    </row>
    <row r="2342" spans="1:33" s="6147" customFormat="1" ht="27.95" customHeight="1">
      <c r="A2342" s="7200"/>
      <c r="B2342" s="7200"/>
      <c r="C2342" s="4981"/>
      <c r="D2342" s="4981"/>
      <c r="E2342" s="4981"/>
      <c r="F2342" s="6939"/>
      <c r="G2342" s="4550"/>
      <c r="H2342" s="8026"/>
      <c r="I2342" s="4550"/>
      <c r="J2342" s="7200"/>
      <c r="K2342" s="7200"/>
      <c r="L2342" s="7200"/>
      <c r="M2342" s="7031"/>
      <c r="N2342" s="4550"/>
      <c r="O2342" s="4983"/>
      <c r="P2342" s="4983"/>
      <c r="Q2342" s="7200"/>
      <c r="R2342" s="4550"/>
      <c r="S2342" s="4550"/>
      <c r="T2342" s="4550"/>
      <c r="U2342" s="4550"/>
      <c r="V2342" s="4550"/>
      <c r="W2342" s="4550"/>
      <c r="X2342" s="4550"/>
      <c r="Y2342" s="4550"/>
      <c r="Z2342" s="4550"/>
      <c r="AA2342" s="4893"/>
      <c r="AB2342" s="4550"/>
      <c r="AC2342" s="5050"/>
      <c r="AD2342" s="5050"/>
      <c r="AE2342" s="5050"/>
      <c r="AF2342" s="4550"/>
      <c r="AG2342" s="4550"/>
    </row>
    <row r="2343" spans="1:33" s="6147" customFormat="1" ht="27.95" customHeight="1">
      <c r="A2343" s="7200"/>
      <c r="B2343" s="7200"/>
      <c r="C2343" s="4981"/>
      <c r="D2343" s="4981"/>
      <c r="E2343" s="4981"/>
      <c r="F2343" s="6939"/>
      <c r="G2343" s="4550"/>
      <c r="H2343" s="8026"/>
      <c r="I2343" s="4550"/>
      <c r="J2343" s="7200"/>
      <c r="K2343" s="7200"/>
      <c r="L2343" s="7200"/>
      <c r="M2343" s="7031"/>
      <c r="N2343" s="4550"/>
      <c r="O2343" s="4983"/>
      <c r="P2343" s="4983"/>
      <c r="Q2343" s="7200"/>
      <c r="R2343" s="4550"/>
      <c r="S2343" s="4550"/>
      <c r="T2343" s="4550"/>
      <c r="U2343" s="4550"/>
      <c r="V2343" s="4550"/>
      <c r="W2343" s="4550"/>
      <c r="X2343" s="4550"/>
      <c r="Y2343" s="4550"/>
      <c r="Z2343" s="4550"/>
      <c r="AA2343" s="4893"/>
      <c r="AB2343" s="4550"/>
      <c r="AC2343" s="5050"/>
      <c r="AD2343" s="5050"/>
      <c r="AE2343" s="5050"/>
      <c r="AF2343" s="4550"/>
      <c r="AG2343" s="4550"/>
    </row>
    <row r="2344" spans="1:33" s="6147" customFormat="1" ht="27.95" customHeight="1">
      <c r="A2344" s="7200"/>
      <c r="B2344" s="7200"/>
      <c r="C2344" s="4981"/>
      <c r="D2344" s="4981"/>
      <c r="E2344" s="4981"/>
      <c r="F2344" s="6939"/>
      <c r="G2344" s="4550"/>
      <c r="H2344" s="8026"/>
      <c r="I2344" s="4550"/>
      <c r="J2344" s="7200"/>
      <c r="K2344" s="7200"/>
      <c r="L2344" s="7200"/>
      <c r="M2344" s="7031"/>
      <c r="N2344" s="4550"/>
      <c r="O2344" s="4983"/>
      <c r="P2344" s="4983"/>
      <c r="Q2344" s="7200"/>
      <c r="R2344" s="4550"/>
      <c r="S2344" s="4550"/>
      <c r="T2344" s="4550"/>
      <c r="U2344" s="4550"/>
      <c r="V2344" s="4550"/>
      <c r="W2344" s="4550"/>
      <c r="X2344" s="4550"/>
      <c r="Y2344" s="4550"/>
      <c r="Z2344" s="4550"/>
      <c r="AA2344" s="4893"/>
      <c r="AB2344" s="4550"/>
      <c r="AC2344" s="5050"/>
      <c r="AD2344" s="5050"/>
      <c r="AE2344" s="5050"/>
      <c r="AF2344" s="4550"/>
      <c r="AG2344" s="4550"/>
    </row>
    <row r="2345" spans="1:33" s="6147" customFormat="1" ht="27.95" customHeight="1">
      <c r="A2345" s="7200"/>
      <c r="B2345" s="7200"/>
      <c r="C2345" s="4981"/>
      <c r="D2345" s="4981"/>
      <c r="E2345" s="4981"/>
      <c r="F2345" s="6939"/>
      <c r="G2345" s="4550"/>
      <c r="H2345" s="8026"/>
      <c r="I2345" s="4550"/>
      <c r="J2345" s="7200"/>
      <c r="K2345" s="7200"/>
      <c r="L2345" s="7200"/>
      <c r="M2345" s="7031"/>
      <c r="N2345" s="4550"/>
      <c r="O2345" s="4983"/>
      <c r="P2345" s="4983"/>
      <c r="Q2345" s="7200"/>
      <c r="R2345" s="4550"/>
      <c r="S2345" s="4550"/>
      <c r="T2345" s="4550"/>
      <c r="U2345" s="4550"/>
      <c r="V2345" s="4550"/>
      <c r="W2345" s="4550"/>
      <c r="X2345" s="4550"/>
      <c r="Y2345" s="4550"/>
      <c r="Z2345" s="4550"/>
      <c r="AA2345" s="4893"/>
      <c r="AB2345" s="4550"/>
      <c r="AC2345" s="5050"/>
      <c r="AD2345" s="5050"/>
      <c r="AE2345" s="5050"/>
      <c r="AF2345" s="4550"/>
      <c r="AG2345" s="4550"/>
    </row>
    <row r="2346" spans="1:33" s="6147" customFormat="1" ht="27.95" customHeight="1">
      <c r="A2346" s="7200"/>
      <c r="B2346" s="7200"/>
      <c r="C2346" s="4981"/>
      <c r="D2346" s="4981"/>
      <c r="E2346" s="4981"/>
      <c r="F2346" s="6939"/>
      <c r="G2346" s="4550"/>
      <c r="H2346" s="7378"/>
      <c r="I2346" s="4550"/>
      <c r="J2346" s="7200"/>
      <c r="K2346" s="7200"/>
      <c r="L2346" s="7200"/>
      <c r="M2346" s="7031"/>
      <c r="N2346" s="4550"/>
      <c r="O2346" s="4983"/>
      <c r="P2346" s="4983"/>
      <c r="Q2346" s="7200"/>
      <c r="R2346" s="4550"/>
      <c r="S2346" s="4550"/>
      <c r="T2346" s="4550"/>
      <c r="U2346" s="4550"/>
      <c r="V2346" s="4550"/>
      <c r="W2346" s="4550"/>
      <c r="X2346" s="4550"/>
      <c r="Y2346" s="4550"/>
      <c r="Z2346" s="4550"/>
      <c r="AA2346" s="4893"/>
      <c r="AB2346" s="4550"/>
      <c r="AC2346" s="5050"/>
      <c r="AD2346" s="5050"/>
      <c r="AE2346" s="5050"/>
      <c r="AF2346" s="4550"/>
      <c r="AG2346" s="4550"/>
    </row>
    <row r="2347" spans="1:33" s="6147" customFormat="1" ht="27.95" customHeight="1">
      <c r="A2347" s="7277"/>
      <c r="B2347" s="4550"/>
      <c r="C2347" s="4981"/>
      <c r="D2347" s="4981"/>
      <c r="E2347" s="4981"/>
      <c r="F2347" s="6939"/>
      <c r="G2347" s="4550"/>
      <c r="H2347" s="7378"/>
      <c r="I2347" s="4550"/>
      <c r="J2347" s="4550"/>
      <c r="K2347" s="4550"/>
      <c r="L2347" s="7200"/>
      <c r="M2347" s="7031"/>
      <c r="N2347" s="4550"/>
      <c r="O2347" s="4983"/>
      <c r="P2347" s="4983"/>
      <c r="Q2347" s="4550"/>
      <c r="R2347" s="4550"/>
      <c r="S2347" s="4550"/>
      <c r="T2347" s="4550"/>
      <c r="U2347" s="4550"/>
      <c r="V2347" s="4550"/>
      <c r="W2347" s="4550"/>
      <c r="X2347" s="4550"/>
      <c r="Y2347" s="4550"/>
      <c r="Z2347" s="4550"/>
      <c r="AA2347" s="4893"/>
      <c r="AB2347" s="4550"/>
      <c r="AC2347" s="5050"/>
      <c r="AD2347" s="5050"/>
      <c r="AE2347" s="5050"/>
      <c r="AF2347" s="4550"/>
      <c r="AG2347" s="4550"/>
    </row>
    <row r="2348" spans="1:33" s="6147" customFormat="1" ht="27.95" customHeight="1">
      <c r="A2348" s="7277"/>
      <c r="B2348" s="4550"/>
      <c r="C2348" s="4981"/>
      <c r="D2348" s="4981"/>
      <c r="E2348" s="4981"/>
      <c r="F2348" s="6939"/>
      <c r="G2348" s="4550"/>
      <c r="H2348" s="7378"/>
      <c r="I2348" s="4550"/>
      <c r="J2348" s="4550"/>
      <c r="K2348" s="4550"/>
      <c r="L2348" s="7200"/>
      <c r="M2348" s="7031"/>
      <c r="N2348" s="4550"/>
      <c r="O2348" s="4983"/>
      <c r="P2348" s="4983"/>
      <c r="Q2348" s="4550"/>
      <c r="R2348" s="4550"/>
      <c r="S2348" s="4550"/>
      <c r="T2348" s="4550"/>
      <c r="U2348" s="4550"/>
      <c r="V2348" s="4550"/>
      <c r="W2348" s="4550"/>
      <c r="X2348" s="4550"/>
      <c r="Y2348" s="4550"/>
      <c r="Z2348" s="4550"/>
      <c r="AA2348" s="4893"/>
      <c r="AB2348" s="4550"/>
      <c r="AC2348" s="5050"/>
      <c r="AD2348" s="5050"/>
      <c r="AE2348" s="5050"/>
      <c r="AF2348" s="4550"/>
      <c r="AG2348" s="4550"/>
    </row>
    <row r="2349" spans="1:33" s="6147" customFormat="1" ht="27.95" customHeight="1">
      <c r="A2349" s="7277"/>
      <c r="B2349" s="4550"/>
      <c r="C2349" s="4981"/>
      <c r="D2349" s="4981"/>
      <c r="E2349" s="4981"/>
      <c r="F2349" s="6939"/>
      <c r="G2349" s="4550"/>
      <c r="H2349" s="7378"/>
      <c r="I2349" s="4550"/>
      <c r="J2349" s="4550"/>
      <c r="K2349" s="4550"/>
      <c r="L2349" s="7200"/>
      <c r="M2349" s="7031"/>
      <c r="N2349" s="4550"/>
      <c r="O2349" s="4983"/>
      <c r="P2349" s="4983"/>
      <c r="Q2349" s="4550"/>
      <c r="R2349" s="4550"/>
      <c r="S2349" s="4550"/>
      <c r="T2349" s="4550"/>
      <c r="U2349" s="4550"/>
      <c r="V2349" s="4550"/>
      <c r="W2349" s="4550"/>
      <c r="X2349" s="4550"/>
      <c r="Y2349" s="4550"/>
      <c r="Z2349" s="4550"/>
      <c r="AA2349" s="4893"/>
      <c r="AB2349" s="4550"/>
      <c r="AC2349" s="5050"/>
      <c r="AD2349" s="5050"/>
      <c r="AE2349" s="5050"/>
      <c r="AF2349" s="4550"/>
      <c r="AG2349" s="4550"/>
    </row>
    <row r="2350" spans="1:33" s="6147" customFormat="1" ht="27.95" customHeight="1">
      <c r="A2350" s="7277"/>
      <c r="B2350" s="4550"/>
      <c r="C2350" s="4981"/>
      <c r="D2350" s="4981"/>
      <c r="E2350" s="4981"/>
      <c r="F2350" s="6939"/>
      <c r="G2350" s="4550"/>
      <c r="H2350" s="7378"/>
      <c r="I2350" s="4550"/>
      <c r="J2350" s="4550"/>
      <c r="K2350" s="4550"/>
      <c r="L2350" s="7200"/>
      <c r="M2350" s="7031"/>
      <c r="N2350" s="4550"/>
      <c r="O2350" s="4983"/>
      <c r="P2350" s="4983"/>
      <c r="Q2350" s="4550"/>
      <c r="R2350" s="4550"/>
      <c r="S2350" s="4550"/>
      <c r="T2350" s="4550"/>
      <c r="U2350" s="4550"/>
      <c r="V2350" s="4550"/>
      <c r="W2350" s="4550"/>
      <c r="X2350" s="4550"/>
      <c r="Y2350" s="4550"/>
      <c r="Z2350" s="4550"/>
      <c r="AA2350" s="4893"/>
      <c r="AB2350" s="4550"/>
      <c r="AC2350" s="5050"/>
      <c r="AD2350" s="5050"/>
      <c r="AE2350" s="5050"/>
      <c r="AF2350" s="4550"/>
      <c r="AG2350" s="4550"/>
    </row>
    <row r="2351" spans="1:33" s="6147" customFormat="1" ht="27.95" customHeight="1">
      <c r="A2351" s="7277"/>
      <c r="B2351" s="7277"/>
      <c r="C2351" s="4981"/>
      <c r="D2351" s="4981"/>
      <c r="E2351" s="4981"/>
      <c r="F2351" s="6939"/>
      <c r="G2351" s="4550"/>
      <c r="H2351" s="7378"/>
      <c r="I2351" s="4550"/>
      <c r="J2351" s="4550"/>
      <c r="K2351" s="4550"/>
      <c r="L2351" s="7277"/>
      <c r="M2351" s="7031"/>
      <c r="N2351" s="4550"/>
      <c r="O2351" s="4983"/>
      <c r="P2351" s="4983"/>
      <c r="Q2351" s="4550"/>
      <c r="R2351" s="4550"/>
      <c r="S2351" s="4550"/>
      <c r="T2351" s="4550"/>
      <c r="U2351" s="4550"/>
      <c r="V2351" s="4550"/>
      <c r="W2351" s="4550"/>
      <c r="X2351" s="4550"/>
      <c r="Y2351" s="4550"/>
      <c r="Z2351" s="4550"/>
      <c r="AA2351" s="4893"/>
      <c r="AB2351" s="4550"/>
      <c r="AC2351" s="5050"/>
      <c r="AD2351" s="5050"/>
      <c r="AE2351" s="5050"/>
      <c r="AF2351" s="4550"/>
      <c r="AG2351" s="4550"/>
    </row>
    <row r="2352" spans="1:33" s="6147" customFormat="1" ht="27.95" customHeight="1">
      <c r="A2352" s="7277"/>
      <c r="B2352" s="7277"/>
      <c r="C2352" s="4981"/>
      <c r="D2352" s="4981"/>
      <c r="E2352" s="4981"/>
      <c r="F2352" s="6939"/>
      <c r="G2352" s="4550"/>
      <c r="H2352" s="7378"/>
      <c r="I2352" s="4550"/>
      <c r="J2352" s="4550"/>
      <c r="K2352" s="4550"/>
      <c r="L2352" s="7277"/>
      <c r="M2352" s="7031"/>
      <c r="N2352" s="4550"/>
      <c r="O2352" s="4983"/>
      <c r="P2352" s="4983"/>
      <c r="Q2352" s="4550"/>
      <c r="R2352" s="4550"/>
      <c r="S2352" s="4550"/>
      <c r="T2352" s="4550"/>
      <c r="U2352" s="4550"/>
      <c r="V2352" s="4550"/>
      <c r="W2352" s="4550"/>
      <c r="X2352" s="4550"/>
      <c r="Y2352" s="4550"/>
      <c r="Z2352" s="4550"/>
      <c r="AA2352" s="4893"/>
      <c r="AB2352" s="4550"/>
      <c r="AC2352" s="5050"/>
      <c r="AD2352" s="5050"/>
      <c r="AE2352" s="5050"/>
      <c r="AF2352" s="4550"/>
      <c r="AG2352" s="4550"/>
    </row>
    <row r="2353" spans="1:33" s="6147" customFormat="1" ht="27.95" customHeight="1">
      <c r="A2353" s="7277"/>
      <c r="B2353" s="4550"/>
      <c r="C2353" s="4981"/>
      <c r="D2353" s="4981"/>
      <c r="E2353" s="4981"/>
      <c r="F2353" s="6939"/>
      <c r="G2353" s="4550"/>
      <c r="H2353" s="7378"/>
      <c r="I2353" s="4550"/>
      <c r="J2353" s="4550"/>
      <c r="K2353" s="4550"/>
      <c r="L2353" s="7277"/>
      <c r="M2353" s="7031"/>
      <c r="N2353" s="4550"/>
      <c r="O2353" s="4983"/>
      <c r="P2353" s="4983"/>
      <c r="Q2353" s="7277"/>
      <c r="R2353" s="4550"/>
      <c r="S2353" s="4550"/>
      <c r="T2353" s="4550"/>
      <c r="U2353" s="4550"/>
      <c r="V2353" s="4550"/>
      <c r="W2353" s="4550"/>
      <c r="X2353" s="4550"/>
      <c r="Y2353" s="4550"/>
      <c r="Z2353" s="4550"/>
      <c r="AA2353" s="4893"/>
      <c r="AB2353" s="4550"/>
      <c r="AC2353" s="5050"/>
      <c r="AD2353" s="5050"/>
      <c r="AE2353" s="5050"/>
      <c r="AF2353" s="4550"/>
      <c r="AG2353" s="4550"/>
    </row>
    <row r="2354" spans="1:33" s="6147" customFormat="1" ht="27.95" customHeight="1">
      <c r="A2354" s="7277"/>
      <c r="B2354" s="7277"/>
      <c r="C2354" s="4981"/>
      <c r="D2354" s="4981"/>
      <c r="E2354" s="4981"/>
      <c r="F2354" s="6939"/>
      <c r="G2354" s="4550"/>
      <c r="H2354" s="8027"/>
      <c r="I2354" s="4550"/>
      <c r="J2354" s="7277"/>
      <c r="K2354" s="7277"/>
      <c r="L2354" s="7277"/>
      <c r="M2354" s="7031"/>
      <c r="N2354" s="4550"/>
      <c r="O2354" s="4983"/>
      <c r="P2354" s="4983"/>
      <c r="Q2354" s="7277"/>
      <c r="R2354" s="4550"/>
      <c r="S2354" s="4550"/>
      <c r="T2354" s="4550"/>
      <c r="U2354" s="4550"/>
      <c r="V2354" s="4550"/>
      <c r="W2354" s="4550"/>
      <c r="X2354" s="4550"/>
      <c r="Y2354" s="4550"/>
      <c r="Z2354" s="4550"/>
      <c r="AA2354" s="4893"/>
      <c r="AB2354" s="4550"/>
      <c r="AC2354" s="5050"/>
      <c r="AD2354" s="5050"/>
      <c r="AE2354" s="5050"/>
      <c r="AF2354" s="4550"/>
      <c r="AG2354" s="4550"/>
    </row>
    <row r="2355" spans="1:33" s="6147" customFormat="1" ht="27.95" customHeight="1">
      <c r="A2355" s="7277"/>
      <c r="B2355" s="7277"/>
      <c r="C2355" s="4981"/>
      <c r="D2355" s="4981"/>
      <c r="E2355" s="4981"/>
      <c r="F2355" s="6939"/>
      <c r="G2355" s="4550"/>
      <c r="H2355" s="8027"/>
      <c r="I2355" s="4550"/>
      <c r="J2355" s="7277"/>
      <c r="K2355" s="7277"/>
      <c r="L2355" s="7277"/>
      <c r="M2355" s="7031"/>
      <c r="N2355" s="4550"/>
      <c r="O2355" s="4983"/>
      <c r="P2355" s="4983"/>
      <c r="Q2355" s="7277"/>
      <c r="R2355" s="4550"/>
      <c r="S2355" s="4550"/>
      <c r="T2355" s="4550"/>
      <c r="U2355" s="4550"/>
      <c r="V2355" s="4550"/>
      <c r="W2355" s="4550"/>
      <c r="X2355" s="4550"/>
      <c r="Y2355" s="4550"/>
      <c r="Z2355" s="4550"/>
      <c r="AA2355" s="4893"/>
      <c r="AB2355" s="4550"/>
      <c r="AC2355" s="5050"/>
      <c r="AD2355" s="5050"/>
      <c r="AE2355" s="5050"/>
      <c r="AF2355" s="4550"/>
      <c r="AG2355" s="4550"/>
    </row>
    <row r="2356" spans="1:33" s="6147" customFormat="1" ht="27.95" customHeight="1">
      <c r="A2356" s="7277"/>
      <c r="B2356" s="7277"/>
      <c r="C2356" s="4981"/>
      <c r="D2356" s="4981"/>
      <c r="E2356" s="4981"/>
      <c r="F2356" s="6939"/>
      <c r="G2356" s="4550"/>
      <c r="H2356" s="8027"/>
      <c r="I2356" s="4550"/>
      <c r="J2356" s="7277"/>
      <c r="K2356" s="7277"/>
      <c r="L2356" s="7277"/>
      <c r="M2356" s="7031"/>
      <c r="N2356" s="4550"/>
      <c r="O2356" s="4983"/>
      <c r="P2356" s="4983"/>
      <c r="Q2356" s="7277"/>
      <c r="R2356" s="4550"/>
      <c r="S2356" s="4550"/>
      <c r="T2356" s="4550"/>
      <c r="U2356" s="4550"/>
      <c r="V2356" s="4550"/>
      <c r="W2356" s="4550"/>
      <c r="X2356" s="4550"/>
      <c r="Y2356" s="4550"/>
      <c r="Z2356" s="4550"/>
      <c r="AA2356" s="4893"/>
      <c r="AB2356" s="4550"/>
      <c r="AC2356" s="5050"/>
      <c r="AD2356" s="5050"/>
      <c r="AE2356" s="5050"/>
      <c r="AF2356" s="4550"/>
      <c r="AG2356" s="4550"/>
    </row>
    <row r="2357" spans="1:33" s="6147" customFormat="1" ht="27.95" customHeight="1">
      <c r="A2357" s="7277"/>
      <c r="B2357" s="7277"/>
      <c r="C2357" s="4981"/>
      <c r="D2357" s="4981"/>
      <c r="E2357" s="4981"/>
      <c r="F2357" s="6939"/>
      <c r="G2357" s="4550"/>
      <c r="H2357" s="8027"/>
      <c r="I2357" s="4550"/>
      <c r="J2357" s="7277"/>
      <c r="K2357" s="7277"/>
      <c r="L2357" s="7277"/>
      <c r="M2357" s="7031"/>
      <c r="N2357" s="4550"/>
      <c r="O2357" s="4983"/>
      <c r="P2357" s="4983"/>
      <c r="Q2357" s="7277"/>
      <c r="R2357" s="4550"/>
      <c r="S2357" s="4550"/>
      <c r="T2357" s="4550"/>
      <c r="U2357" s="4550"/>
      <c r="V2357" s="4550"/>
      <c r="W2357" s="4550"/>
      <c r="X2357" s="4550"/>
      <c r="Y2357" s="4550"/>
      <c r="Z2357" s="4550"/>
      <c r="AA2357" s="4893"/>
      <c r="AB2357" s="4550"/>
      <c r="AC2357" s="5050"/>
      <c r="AD2357" s="5050"/>
      <c r="AE2357" s="5050"/>
      <c r="AF2357" s="4550"/>
      <c r="AG2357" s="4550"/>
    </row>
    <row r="2358" spans="1:33" s="6147" customFormat="1" ht="27.95" customHeight="1">
      <c r="A2358" s="7277"/>
      <c r="B2358" s="7277"/>
      <c r="C2358" s="4981"/>
      <c r="D2358" s="4981"/>
      <c r="E2358" s="4981"/>
      <c r="F2358" s="6939"/>
      <c r="G2358" s="4550"/>
      <c r="H2358" s="8027"/>
      <c r="I2358" s="4550"/>
      <c r="J2358" s="7277"/>
      <c r="K2358" s="7277"/>
      <c r="L2358" s="7277"/>
      <c r="M2358" s="7031"/>
      <c r="N2358" s="4550"/>
      <c r="O2358" s="4983"/>
      <c r="P2358" s="4983"/>
      <c r="Q2358" s="7277"/>
      <c r="R2358" s="4550"/>
      <c r="S2358" s="4550"/>
      <c r="T2358" s="4550"/>
      <c r="U2358" s="4550"/>
      <c r="V2358" s="4550"/>
      <c r="W2358" s="4550"/>
      <c r="X2358" s="4550"/>
      <c r="Y2358" s="4550"/>
      <c r="Z2358" s="4550"/>
      <c r="AA2358" s="4893"/>
      <c r="AB2358" s="4550"/>
      <c r="AC2358" s="5050"/>
      <c r="AD2358" s="5050"/>
      <c r="AE2358" s="5050"/>
      <c r="AF2358" s="4550"/>
      <c r="AG2358" s="4550"/>
    </row>
    <row r="2359" spans="1:33" s="6147" customFormat="1" ht="27.95" customHeight="1">
      <c r="A2359" s="7277"/>
      <c r="B2359" s="7277"/>
      <c r="C2359" s="4981"/>
      <c r="D2359" s="4981"/>
      <c r="E2359" s="4981"/>
      <c r="F2359" s="6939"/>
      <c r="G2359" s="4550"/>
      <c r="H2359" s="8027"/>
      <c r="I2359" s="4550"/>
      <c r="J2359" s="7277"/>
      <c r="K2359" s="7277"/>
      <c r="L2359" s="7277"/>
      <c r="M2359" s="7031"/>
      <c r="N2359" s="4550"/>
      <c r="O2359" s="4983"/>
      <c r="P2359" s="4983"/>
      <c r="Q2359" s="7277"/>
      <c r="R2359" s="4550"/>
      <c r="S2359" s="4550"/>
      <c r="T2359" s="4550"/>
      <c r="U2359" s="4550"/>
      <c r="V2359" s="4550"/>
      <c r="W2359" s="4550"/>
      <c r="X2359" s="4550"/>
      <c r="Y2359" s="4550"/>
      <c r="Z2359" s="4550"/>
      <c r="AA2359" s="4893"/>
      <c r="AB2359" s="4550"/>
      <c r="AC2359" s="5050"/>
      <c r="AD2359" s="5050"/>
      <c r="AE2359" s="5050"/>
      <c r="AF2359" s="4550"/>
      <c r="AG2359" s="4550"/>
    </row>
    <row r="2360" spans="1:33" s="6147" customFormat="1" ht="27.95" customHeight="1">
      <c r="A2360" s="7277"/>
      <c r="B2360" s="7277"/>
      <c r="C2360" s="4981"/>
      <c r="D2360" s="4981"/>
      <c r="E2360" s="4981"/>
      <c r="F2360" s="6939"/>
      <c r="G2360" s="4550"/>
      <c r="H2360" s="8027"/>
      <c r="I2360" s="4550"/>
      <c r="J2360" s="7277"/>
      <c r="K2360" s="7277"/>
      <c r="L2360" s="7277"/>
      <c r="M2360" s="7031"/>
      <c r="N2360" s="4550"/>
      <c r="O2360" s="4983"/>
      <c r="P2360" s="4983"/>
      <c r="Q2360" s="7277"/>
      <c r="R2360" s="4550"/>
      <c r="S2360" s="4550"/>
      <c r="T2360" s="4550"/>
      <c r="U2360" s="4550"/>
      <c r="V2360" s="4550"/>
      <c r="W2360" s="4550"/>
      <c r="X2360" s="4550"/>
      <c r="Y2360" s="4550"/>
      <c r="Z2360" s="4550"/>
      <c r="AA2360" s="4893"/>
      <c r="AB2360" s="4550"/>
      <c r="AC2360" s="5050"/>
      <c r="AD2360" s="5050"/>
      <c r="AE2360" s="5050"/>
      <c r="AF2360" s="4550"/>
      <c r="AG2360" s="4550"/>
    </row>
    <row r="2361" spans="1:33" s="6147" customFormat="1" ht="27.95" customHeight="1">
      <c r="A2361" s="7277"/>
      <c r="B2361" s="7277"/>
      <c r="C2361" s="4981"/>
      <c r="D2361" s="4981"/>
      <c r="E2361" s="4981"/>
      <c r="F2361" s="6939"/>
      <c r="G2361" s="4550"/>
      <c r="H2361" s="8027"/>
      <c r="I2361" s="4550"/>
      <c r="J2361" s="7277"/>
      <c r="K2361" s="7277"/>
      <c r="L2361" s="7277"/>
      <c r="M2361" s="7031"/>
      <c r="N2361" s="4550"/>
      <c r="O2361" s="4983"/>
      <c r="P2361" s="4983"/>
      <c r="Q2361" s="7277"/>
      <c r="R2361" s="4550"/>
      <c r="S2361" s="4550"/>
      <c r="T2361" s="4550"/>
      <c r="U2361" s="4550"/>
      <c r="V2361" s="4550"/>
      <c r="W2361" s="4550"/>
      <c r="X2361" s="4550"/>
      <c r="Y2361" s="4550"/>
      <c r="Z2361" s="4550"/>
      <c r="AA2361" s="4893"/>
      <c r="AB2361" s="4550"/>
      <c r="AC2361" s="5050"/>
      <c r="AD2361" s="5050"/>
      <c r="AE2361" s="5050"/>
      <c r="AF2361" s="4550"/>
      <c r="AG2361" s="4550"/>
    </row>
    <row r="2362" spans="1:33" s="6147" customFormat="1" ht="27.95" customHeight="1">
      <c r="A2362" s="7277"/>
      <c r="B2362" s="7277"/>
      <c r="C2362" s="4981"/>
      <c r="D2362" s="4981"/>
      <c r="E2362" s="4981"/>
      <c r="F2362" s="6939"/>
      <c r="G2362" s="4550"/>
      <c r="H2362" s="8027"/>
      <c r="I2362" s="4550"/>
      <c r="J2362" s="7277"/>
      <c r="K2362" s="7277"/>
      <c r="L2362" s="7277"/>
      <c r="M2362" s="7031"/>
      <c r="N2362" s="4550"/>
      <c r="O2362" s="4983"/>
      <c r="P2362" s="4983"/>
      <c r="Q2362" s="7277"/>
      <c r="R2362" s="4550"/>
      <c r="S2362" s="4550"/>
      <c r="T2362" s="4550"/>
      <c r="U2362" s="4550"/>
      <c r="V2362" s="4550"/>
      <c r="W2362" s="4550"/>
      <c r="X2362" s="4550"/>
      <c r="Y2362" s="4550"/>
      <c r="Z2362" s="4550"/>
      <c r="AA2362" s="4893"/>
      <c r="AB2362" s="4550"/>
      <c r="AC2362" s="5050"/>
      <c r="AD2362" s="5050"/>
      <c r="AE2362" s="5050"/>
      <c r="AF2362" s="4550"/>
      <c r="AG2362" s="4550"/>
    </row>
    <row r="2363" spans="1:33" s="6147" customFormat="1" ht="27.95" customHeight="1">
      <c r="A2363" s="7277"/>
      <c r="B2363" s="7277"/>
      <c r="C2363" s="4981"/>
      <c r="D2363" s="4981"/>
      <c r="E2363" s="4981"/>
      <c r="F2363" s="6939"/>
      <c r="G2363" s="4550"/>
      <c r="H2363" s="8027"/>
      <c r="I2363" s="4550"/>
      <c r="J2363" s="7277"/>
      <c r="K2363" s="7277"/>
      <c r="L2363" s="7277"/>
      <c r="M2363" s="7031"/>
      <c r="N2363" s="4550"/>
      <c r="O2363" s="4983"/>
      <c r="P2363" s="4983"/>
      <c r="Q2363" s="7277"/>
      <c r="R2363" s="4550"/>
      <c r="S2363" s="4550"/>
      <c r="T2363" s="4550"/>
      <c r="U2363" s="4550"/>
      <c r="V2363" s="4550"/>
      <c r="W2363" s="4550"/>
      <c r="X2363" s="4550"/>
      <c r="Y2363" s="4550"/>
      <c r="Z2363" s="4550"/>
      <c r="AA2363" s="4893"/>
      <c r="AB2363" s="4550"/>
      <c r="AC2363" s="5050"/>
      <c r="AD2363" s="5050"/>
      <c r="AE2363" s="5050"/>
      <c r="AF2363" s="4550"/>
      <c r="AG2363" s="4550"/>
    </row>
    <row r="2364" spans="1:33" s="6147" customFormat="1" ht="27.95" customHeight="1">
      <c r="A2364" s="7277"/>
      <c r="B2364" s="7277"/>
      <c r="C2364" s="4981"/>
      <c r="D2364" s="4981"/>
      <c r="E2364" s="4981"/>
      <c r="F2364" s="6939"/>
      <c r="G2364" s="4550"/>
      <c r="H2364" s="8027"/>
      <c r="I2364" s="4550"/>
      <c r="J2364" s="7277"/>
      <c r="K2364" s="7277"/>
      <c r="L2364" s="7277"/>
      <c r="M2364" s="7031"/>
      <c r="N2364" s="4550"/>
      <c r="O2364" s="4983"/>
      <c r="P2364" s="4983"/>
      <c r="Q2364" s="7277"/>
      <c r="R2364" s="4550"/>
      <c r="S2364" s="4550"/>
      <c r="T2364" s="4550"/>
      <c r="U2364" s="4550"/>
      <c r="V2364" s="4550"/>
      <c r="W2364" s="4550"/>
      <c r="X2364" s="4550"/>
      <c r="Y2364" s="4550"/>
      <c r="Z2364" s="4550"/>
      <c r="AA2364" s="4893"/>
      <c r="AB2364" s="4550"/>
      <c r="AC2364" s="5050"/>
      <c r="AD2364" s="5050"/>
      <c r="AE2364" s="5050"/>
      <c r="AF2364" s="4550"/>
      <c r="AG2364" s="4550"/>
    </row>
    <row r="2365" spans="1:33" s="6147" customFormat="1" ht="27.95" customHeight="1">
      <c r="A2365" s="7277"/>
      <c r="B2365" s="7277"/>
      <c r="C2365" s="4981"/>
      <c r="D2365" s="4981"/>
      <c r="E2365" s="4981"/>
      <c r="F2365" s="6939"/>
      <c r="G2365" s="4550"/>
      <c r="H2365" s="8027"/>
      <c r="I2365" s="4550"/>
      <c r="J2365" s="7277"/>
      <c r="K2365" s="7277"/>
      <c r="L2365" s="7277"/>
      <c r="M2365" s="7031"/>
      <c r="N2365" s="4550"/>
      <c r="O2365" s="4983"/>
      <c r="P2365" s="4983"/>
      <c r="Q2365" s="7277"/>
      <c r="R2365" s="4550"/>
      <c r="S2365" s="4550"/>
      <c r="T2365" s="4550"/>
      <c r="U2365" s="4550"/>
      <c r="V2365" s="4550"/>
      <c r="W2365" s="4550"/>
      <c r="X2365" s="4550"/>
      <c r="Y2365" s="4550"/>
      <c r="Z2365" s="4550"/>
      <c r="AA2365" s="4893"/>
      <c r="AB2365" s="4550"/>
      <c r="AC2365" s="5050"/>
      <c r="AD2365" s="5050"/>
      <c r="AE2365" s="5050"/>
      <c r="AF2365" s="4550"/>
      <c r="AG2365" s="4550"/>
    </row>
    <row r="2366" spans="1:33" s="6147" customFormat="1" ht="27.95" customHeight="1">
      <c r="A2366" s="7277"/>
      <c r="B2366" s="7277"/>
      <c r="C2366" s="4981"/>
      <c r="D2366" s="4981"/>
      <c r="E2366" s="4981"/>
      <c r="F2366" s="6939"/>
      <c r="G2366" s="4550"/>
      <c r="H2366" s="8027"/>
      <c r="I2366" s="4550"/>
      <c r="J2366" s="7277"/>
      <c r="K2366" s="7277"/>
      <c r="L2366" s="7277"/>
      <c r="M2366" s="7031"/>
      <c r="N2366" s="4550"/>
      <c r="O2366" s="4983"/>
      <c r="P2366" s="4983"/>
      <c r="Q2366" s="7277"/>
      <c r="R2366" s="4550"/>
      <c r="S2366" s="4550"/>
      <c r="T2366" s="4550"/>
      <c r="U2366" s="4550"/>
      <c r="V2366" s="4550"/>
      <c r="W2366" s="4550"/>
      <c r="X2366" s="4550"/>
      <c r="Y2366" s="4550"/>
      <c r="Z2366" s="4550"/>
      <c r="AA2366" s="4893"/>
      <c r="AB2366" s="4550"/>
      <c r="AC2366" s="5050"/>
      <c r="AD2366" s="5050"/>
      <c r="AE2366" s="5050"/>
      <c r="AF2366" s="4550"/>
      <c r="AG2366" s="4550"/>
    </row>
    <row r="2367" spans="1:33" s="6147" customFormat="1" ht="27.95" customHeight="1">
      <c r="A2367" s="7277"/>
      <c r="B2367" s="7277"/>
      <c r="C2367" s="4981"/>
      <c r="D2367" s="4981"/>
      <c r="E2367" s="4981"/>
      <c r="F2367" s="6939"/>
      <c r="G2367" s="4550"/>
      <c r="H2367" s="8027"/>
      <c r="I2367" s="4550"/>
      <c r="J2367" s="7277"/>
      <c r="K2367" s="7277"/>
      <c r="L2367" s="7277"/>
      <c r="M2367" s="7031"/>
      <c r="N2367" s="4550"/>
      <c r="O2367" s="4983"/>
      <c r="P2367" s="4983"/>
      <c r="Q2367" s="7277"/>
      <c r="R2367" s="4550"/>
      <c r="S2367" s="4550"/>
      <c r="T2367" s="4550"/>
      <c r="U2367" s="4550"/>
      <c r="V2367" s="4550"/>
      <c r="W2367" s="4550"/>
      <c r="X2367" s="4550"/>
      <c r="Y2367" s="4550"/>
      <c r="Z2367" s="4550"/>
      <c r="AA2367" s="4893"/>
      <c r="AB2367" s="4550"/>
      <c r="AC2367" s="5050"/>
      <c r="AD2367" s="5050"/>
      <c r="AE2367" s="5050"/>
      <c r="AF2367" s="4550"/>
      <c r="AG2367" s="4550"/>
    </row>
    <row r="2368" spans="1:33" s="6147" customFormat="1" ht="27.95" customHeight="1">
      <c r="A2368" s="7277"/>
      <c r="B2368" s="7277"/>
      <c r="C2368" s="4981"/>
      <c r="D2368" s="4981"/>
      <c r="E2368" s="4981"/>
      <c r="F2368" s="6939"/>
      <c r="G2368" s="4550"/>
      <c r="H2368" s="8027"/>
      <c r="I2368" s="4550"/>
      <c r="J2368" s="7277"/>
      <c r="K2368" s="7277"/>
      <c r="L2368" s="7277"/>
      <c r="M2368" s="7031"/>
      <c r="N2368" s="4550"/>
      <c r="O2368" s="4983"/>
      <c r="P2368" s="4983"/>
      <c r="Q2368" s="7277"/>
      <c r="R2368" s="4550"/>
      <c r="S2368" s="4550"/>
      <c r="T2368" s="4550"/>
      <c r="U2368" s="4550"/>
      <c r="V2368" s="4550"/>
      <c r="W2368" s="4550"/>
      <c r="X2368" s="4550"/>
      <c r="Y2368" s="4550"/>
      <c r="Z2368" s="4550"/>
      <c r="AA2368" s="4893"/>
      <c r="AB2368" s="4550"/>
      <c r="AC2368" s="5050"/>
      <c r="AD2368" s="5050"/>
      <c r="AE2368" s="5050"/>
      <c r="AF2368" s="4550"/>
      <c r="AG2368" s="4550"/>
    </row>
    <row r="2369" spans="1:33" s="6147" customFormat="1" ht="27.95" customHeight="1">
      <c r="A2369" s="7277"/>
      <c r="B2369" s="7277"/>
      <c r="C2369" s="4981"/>
      <c r="D2369" s="8028"/>
      <c r="E2369" s="4981"/>
      <c r="F2369" s="6939"/>
      <c r="G2369" s="4550"/>
      <c r="H2369" s="8027"/>
      <c r="I2369" s="4550"/>
      <c r="J2369" s="7277"/>
      <c r="K2369" s="7277"/>
      <c r="L2369" s="7277"/>
      <c r="M2369" s="7031"/>
      <c r="N2369" s="4550"/>
      <c r="O2369" s="4983"/>
      <c r="P2369" s="4983"/>
      <c r="Q2369" s="7277"/>
      <c r="R2369" s="4550"/>
      <c r="S2369" s="4550"/>
      <c r="T2369" s="4550"/>
      <c r="U2369" s="4550"/>
      <c r="V2369" s="4550"/>
      <c r="W2369" s="4550"/>
      <c r="X2369" s="4550"/>
      <c r="Y2369" s="4550"/>
      <c r="Z2369" s="4550"/>
      <c r="AA2369" s="4893"/>
      <c r="AB2369" s="4550"/>
      <c r="AC2369" s="5050"/>
      <c r="AD2369" s="5050"/>
      <c r="AE2369" s="5050"/>
      <c r="AF2369" s="4550"/>
      <c r="AG2369" s="4550"/>
    </row>
    <row r="2370" spans="1:33" s="6147" customFormat="1" ht="27.95" customHeight="1">
      <c r="A2370" s="7277"/>
      <c r="B2370" s="7277"/>
      <c r="C2370" s="4981"/>
      <c r="D2370" s="4981"/>
      <c r="E2370" s="4981"/>
      <c r="F2370" s="6939"/>
      <c r="G2370" s="4550"/>
      <c r="H2370" s="8027"/>
      <c r="I2370" s="4550"/>
      <c r="J2370" s="7277"/>
      <c r="K2370" s="7277"/>
      <c r="L2370" s="7277"/>
      <c r="M2370" s="7031"/>
      <c r="N2370" s="4550"/>
      <c r="O2370" s="4983"/>
      <c r="P2370" s="4983"/>
      <c r="Q2370" s="7277"/>
      <c r="R2370" s="4550"/>
      <c r="S2370" s="4550"/>
      <c r="T2370" s="4550"/>
      <c r="U2370" s="4550"/>
      <c r="V2370" s="4550"/>
      <c r="W2370" s="4550"/>
      <c r="X2370" s="4550"/>
      <c r="Y2370" s="4550"/>
      <c r="Z2370" s="4550"/>
      <c r="AA2370" s="4893"/>
      <c r="AB2370" s="4550"/>
      <c r="AC2370" s="5050"/>
      <c r="AD2370" s="5050"/>
      <c r="AE2370" s="5050"/>
      <c r="AF2370" s="4550"/>
      <c r="AG2370" s="4550"/>
    </row>
    <row r="2371" spans="1:33" s="6147" customFormat="1" ht="27.95" customHeight="1">
      <c r="A2371" s="7277"/>
      <c r="B2371" s="7277"/>
      <c r="C2371" s="4981"/>
      <c r="D2371" s="4981"/>
      <c r="E2371" s="4981"/>
      <c r="F2371" s="6939"/>
      <c r="G2371" s="4550"/>
      <c r="H2371" s="8027"/>
      <c r="I2371" s="4550"/>
      <c r="J2371" s="7277"/>
      <c r="K2371" s="7277"/>
      <c r="L2371" s="7277"/>
      <c r="M2371" s="7031"/>
      <c r="N2371" s="4550"/>
      <c r="O2371" s="4983"/>
      <c r="P2371" s="4983"/>
      <c r="Q2371" s="7277"/>
      <c r="R2371" s="4550"/>
      <c r="S2371" s="4550"/>
      <c r="T2371" s="4550"/>
      <c r="U2371" s="4550"/>
      <c r="V2371" s="4550"/>
      <c r="W2371" s="4550"/>
      <c r="X2371" s="4550"/>
      <c r="Y2371" s="4550"/>
      <c r="Z2371" s="4550"/>
      <c r="AA2371" s="4893"/>
      <c r="AB2371" s="4550"/>
      <c r="AC2371" s="5050"/>
      <c r="AD2371" s="5050"/>
      <c r="AE2371" s="5050"/>
      <c r="AF2371" s="4550"/>
      <c r="AG2371" s="4550"/>
    </row>
    <row r="2372" spans="1:33" s="6147" customFormat="1" ht="27.95" customHeight="1">
      <c r="A2372" s="7277"/>
      <c r="B2372" s="7277"/>
      <c r="C2372" s="4981"/>
      <c r="D2372" s="4981"/>
      <c r="E2372" s="4981"/>
      <c r="F2372" s="6939"/>
      <c r="G2372" s="4550"/>
      <c r="H2372" s="8027"/>
      <c r="I2372" s="4550"/>
      <c r="J2372" s="7277"/>
      <c r="K2372" s="7277"/>
      <c r="L2372" s="7277"/>
      <c r="M2372" s="7031"/>
      <c r="N2372" s="4550"/>
      <c r="O2372" s="4983"/>
      <c r="P2372" s="4983"/>
      <c r="Q2372" s="7277"/>
      <c r="R2372" s="4550"/>
      <c r="S2372" s="4550"/>
      <c r="T2372" s="4550"/>
      <c r="U2372" s="4550"/>
      <c r="V2372" s="4550"/>
      <c r="W2372" s="4550"/>
      <c r="X2372" s="4550"/>
      <c r="Y2372" s="4550"/>
      <c r="Z2372" s="4550"/>
      <c r="AA2372" s="4893"/>
      <c r="AB2372" s="4550"/>
      <c r="AC2372" s="5050"/>
      <c r="AD2372" s="5050"/>
      <c r="AE2372" s="5050"/>
      <c r="AF2372" s="4550"/>
      <c r="AG2372" s="4550"/>
    </row>
    <row r="2373" spans="1:33" s="6147" customFormat="1" ht="27.95" customHeight="1">
      <c r="A2373" s="7277"/>
      <c r="B2373" s="7277"/>
      <c r="C2373" s="4981"/>
      <c r="D2373" s="4981"/>
      <c r="E2373" s="4981"/>
      <c r="F2373" s="6939"/>
      <c r="G2373" s="4550"/>
      <c r="H2373" s="8027"/>
      <c r="I2373" s="4550"/>
      <c r="J2373" s="7277"/>
      <c r="K2373" s="7277"/>
      <c r="L2373" s="7277"/>
      <c r="M2373" s="7031"/>
      <c r="N2373" s="4550"/>
      <c r="O2373" s="4983"/>
      <c r="P2373" s="4983"/>
      <c r="Q2373" s="7277"/>
      <c r="R2373" s="4550"/>
      <c r="S2373" s="4550"/>
      <c r="T2373" s="4550"/>
      <c r="U2373" s="4550"/>
      <c r="V2373" s="4550"/>
      <c r="W2373" s="4550"/>
      <c r="X2373" s="4550"/>
      <c r="Y2373" s="4550"/>
      <c r="Z2373" s="4550"/>
      <c r="AA2373" s="4893"/>
      <c r="AB2373" s="4550"/>
      <c r="AC2373" s="5050"/>
      <c r="AD2373" s="5050"/>
      <c r="AE2373" s="5050"/>
      <c r="AF2373" s="4550"/>
      <c r="AG2373" s="4550"/>
    </row>
    <row r="2374" spans="1:33" s="6147" customFormat="1" ht="27.95" customHeight="1">
      <c r="A2374" s="7277"/>
      <c r="B2374" s="7277"/>
      <c r="C2374" s="4981"/>
      <c r="D2374" s="4981"/>
      <c r="E2374" s="4981"/>
      <c r="F2374" s="6939"/>
      <c r="G2374" s="4550"/>
      <c r="H2374" s="8027"/>
      <c r="I2374" s="4550"/>
      <c r="J2374" s="7277"/>
      <c r="K2374" s="7277"/>
      <c r="L2374" s="7277"/>
      <c r="M2374" s="7031"/>
      <c r="N2374" s="4550"/>
      <c r="O2374" s="4983"/>
      <c r="P2374" s="4983"/>
      <c r="Q2374" s="7277"/>
      <c r="R2374" s="4550"/>
      <c r="S2374" s="4550"/>
      <c r="T2374" s="4550"/>
      <c r="U2374" s="4550"/>
      <c r="V2374" s="4550"/>
      <c r="W2374" s="4550"/>
      <c r="X2374" s="4550"/>
      <c r="Y2374" s="4550"/>
      <c r="Z2374" s="4550"/>
      <c r="AA2374" s="4893"/>
      <c r="AB2374" s="4550"/>
      <c r="AC2374" s="5050"/>
      <c r="AD2374" s="5050"/>
      <c r="AE2374" s="5050"/>
      <c r="AF2374" s="4550"/>
      <c r="AG2374" s="4550"/>
    </row>
    <row r="2375" spans="1:33" s="6147" customFormat="1" ht="27.95" customHeight="1">
      <c r="A2375" s="7277"/>
      <c r="B2375" s="7277"/>
      <c r="C2375" s="4981"/>
      <c r="D2375" s="4981"/>
      <c r="E2375" s="4981"/>
      <c r="F2375" s="6939"/>
      <c r="G2375" s="4550"/>
      <c r="H2375" s="8027"/>
      <c r="I2375" s="4550"/>
      <c r="J2375" s="7277"/>
      <c r="K2375" s="7277"/>
      <c r="L2375" s="7277"/>
      <c r="M2375" s="7031"/>
      <c r="N2375" s="4550"/>
      <c r="O2375" s="4983"/>
      <c r="P2375" s="4983"/>
      <c r="Q2375" s="7277"/>
      <c r="R2375" s="4550"/>
      <c r="S2375" s="4550"/>
      <c r="T2375" s="4550"/>
      <c r="U2375" s="4550"/>
      <c r="V2375" s="4550"/>
      <c r="W2375" s="4550"/>
      <c r="X2375" s="4550"/>
      <c r="Y2375" s="4550"/>
      <c r="Z2375" s="4550"/>
      <c r="AA2375" s="4893"/>
      <c r="AB2375" s="4550"/>
      <c r="AC2375" s="5050"/>
      <c r="AD2375" s="5050"/>
      <c r="AE2375" s="5050"/>
      <c r="AF2375" s="4550"/>
      <c r="AG2375" s="4550"/>
    </row>
    <row r="2376" spans="1:33" s="6147" customFormat="1" ht="27.95" customHeight="1">
      <c r="A2376" s="7277"/>
      <c r="B2376" s="7277"/>
      <c r="C2376" s="4981"/>
      <c r="D2376" s="4981"/>
      <c r="E2376" s="4981"/>
      <c r="F2376" s="6939"/>
      <c r="G2376" s="4550"/>
      <c r="H2376" s="8027"/>
      <c r="I2376" s="4550"/>
      <c r="J2376" s="7277"/>
      <c r="K2376" s="7277"/>
      <c r="L2376" s="7277"/>
      <c r="M2376" s="7031"/>
      <c r="N2376" s="4550"/>
      <c r="O2376" s="4983"/>
      <c r="P2376" s="4983"/>
      <c r="Q2376" s="7277"/>
      <c r="R2376" s="4550"/>
      <c r="S2376" s="4550"/>
      <c r="T2376" s="4550"/>
      <c r="U2376" s="4550"/>
      <c r="V2376" s="4550"/>
      <c r="W2376" s="4550"/>
      <c r="X2376" s="4550"/>
      <c r="Y2376" s="4550"/>
      <c r="Z2376" s="4550"/>
      <c r="AA2376" s="4893"/>
      <c r="AB2376" s="4550"/>
      <c r="AC2376" s="5050"/>
      <c r="AD2376" s="5050"/>
      <c r="AE2376" s="5050"/>
      <c r="AF2376" s="4550"/>
      <c r="AG2376" s="4550"/>
    </row>
    <row r="2377" spans="1:33" s="6147" customFormat="1" ht="27.95" customHeight="1">
      <c r="A2377" s="7277"/>
      <c r="B2377" s="7277"/>
      <c r="C2377" s="4981"/>
      <c r="D2377" s="4981"/>
      <c r="E2377" s="4981"/>
      <c r="F2377" s="6939"/>
      <c r="G2377" s="4550"/>
      <c r="H2377" s="8027"/>
      <c r="I2377" s="7277"/>
      <c r="J2377" s="7277"/>
      <c r="K2377" s="7277"/>
      <c r="L2377" s="7277"/>
      <c r="M2377" s="7031"/>
      <c r="N2377" s="4550"/>
      <c r="O2377" s="4983"/>
      <c r="P2377" s="4983"/>
      <c r="Q2377" s="7277"/>
      <c r="R2377" s="4550"/>
      <c r="S2377" s="4550"/>
      <c r="T2377" s="4550"/>
      <c r="U2377" s="4550"/>
      <c r="V2377" s="4550"/>
      <c r="W2377" s="4550"/>
      <c r="X2377" s="4550"/>
      <c r="Y2377" s="4550"/>
      <c r="Z2377" s="4550"/>
      <c r="AA2377" s="4893"/>
      <c r="AB2377" s="4550"/>
      <c r="AC2377" s="5050"/>
      <c r="AD2377" s="5050"/>
      <c r="AE2377" s="5050"/>
      <c r="AF2377" s="4550"/>
      <c r="AG2377" s="4550"/>
    </row>
    <row r="2378" spans="1:33" s="6147" customFormat="1" ht="27.95" customHeight="1">
      <c r="A2378" s="7277"/>
      <c r="B2378" s="7277"/>
      <c r="C2378" s="4981"/>
      <c r="D2378" s="4981"/>
      <c r="E2378" s="4981"/>
      <c r="F2378" s="6939"/>
      <c r="G2378" s="4550"/>
      <c r="H2378" s="8027"/>
      <c r="I2378" s="7277"/>
      <c r="J2378" s="7277"/>
      <c r="K2378" s="7277"/>
      <c r="L2378" s="7277"/>
      <c r="M2378" s="7031"/>
      <c r="N2378" s="4550"/>
      <c r="O2378" s="4983"/>
      <c r="P2378" s="4983"/>
      <c r="Q2378" s="7277"/>
      <c r="R2378" s="4550"/>
      <c r="S2378" s="4550"/>
      <c r="T2378" s="4550"/>
      <c r="U2378" s="4550"/>
      <c r="V2378" s="4550"/>
      <c r="W2378" s="4550"/>
      <c r="X2378" s="4550"/>
      <c r="Y2378" s="4550"/>
      <c r="Z2378" s="4550"/>
      <c r="AA2378" s="4893"/>
      <c r="AB2378" s="4550"/>
      <c r="AC2378" s="5050"/>
      <c r="AD2378" s="5050"/>
      <c r="AE2378" s="5050"/>
      <c r="AF2378" s="4550"/>
      <c r="AG2378" s="4550"/>
    </row>
    <row r="2379" spans="1:33" s="6147" customFormat="1" ht="27.95" customHeight="1">
      <c r="A2379" s="7277"/>
      <c r="B2379" s="7277"/>
      <c r="C2379" s="4981"/>
      <c r="D2379" s="4981"/>
      <c r="E2379" s="4981"/>
      <c r="F2379" s="6939"/>
      <c r="G2379" s="4550"/>
      <c r="H2379" s="8027"/>
      <c r="I2379" s="7277"/>
      <c r="J2379" s="7277"/>
      <c r="K2379" s="7277"/>
      <c r="L2379" s="7277"/>
      <c r="M2379" s="7031"/>
      <c r="N2379" s="4550"/>
      <c r="O2379" s="4983"/>
      <c r="P2379" s="4983"/>
      <c r="Q2379" s="7277"/>
      <c r="R2379" s="4550"/>
      <c r="S2379" s="4550"/>
      <c r="T2379" s="4550"/>
      <c r="U2379" s="4550"/>
      <c r="V2379" s="4550"/>
      <c r="W2379" s="4550"/>
      <c r="X2379" s="4550"/>
      <c r="Y2379" s="4550"/>
      <c r="Z2379" s="4550"/>
      <c r="AA2379" s="4893"/>
      <c r="AB2379" s="4550"/>
      <c r="AC2379" s="5050"/>
      <c r="AD2379" s="5050"/>
      <c r="AE2379" s="5050"/>
      <c r="AF2379" s="4550"/>
      <c r="AG2379" s="4550"/>
    </row>
    <row r="2380" spans="1:33" s="6147" customFormat="1" ht="27.95" customHeight="1">
      <c r="A2380" s="7769"/>
      <c r="B2380" s="4550"/>
      <c r="C2380" s="4981"/>
      <c r="D2380" s="4981"/>
      <c r="E2380" s="4981"/>
      <c r="F2380" s="6939"/>
      <c r="G2380" s="4550"/>
      <c r="H2380" s="8027"/>
      <c r="I2380" s="4550"/>
      <c r="J2380" s="4550"/>
      <c r="K2380" s="4550"/>
      <c r="L2380" s="7769"/>
      <c r="M2380" s="7031"/>
      <c r="N2380" s="4550"/>
      <c r="O2380" s="4983"/>
      <c r="P2380" s="4983"/>
      <c r="Q2380" s="4550"/>
      <c r="R2380" s="4550"/>
      <c r="S2380" s="4550"/>
      <c r="T2380" s="4550"/>
      <c r="U2380" s="4550"/>
      <c r="V2380" s="4550"/>
      <c r="W2380" s="4550"/>
      <c r="X2380" s="4550"/>
      <c r="Y2380" s="4550"/>
      <c r="Z2380" s="4550"/>
      <c r="AA2380" s="4893"/>
      <c r="AB2380" s="4550"/>
      <c r="AC2380" s="5050"/>
      <c r="AD2380" s="5050"/>
      <c r="AE2380" s="5050"/>
      <c r="AF2380" s="4550"/>
      <c r="AG2380" s="4550"/>
    </row>
    <row r="2381" spans="1:33" s="6147" customFormat="1" ht="27.95" customHeight="1">
      <c r="A2381" s="7769"/>
      <c r="B2381" s="4550"/>
      <c r="C2381" s="4981"/>
      <c r="D2381" s="4981"/>
      <c r="E2381" s="4981"/>
      <c r="F2381" s="6939"/>
      <c r="G2381" s="4550"/>
      <c r="H2381" s="8027"/>
      <c r="I2381" s="4550"/>
      <c r="J2381" s="4550"/>
      <c r="K2381" s="4550"/>
      <c r="L2381" s="7769"/>
      <c r="M2381" s="7031"/>
      <c r="N2381" s="4550"/>
      <c r="O2381" s="4983"/>
      <c r="P2381" s="4983"/>
      <c r="Q2381" s="4550"/>
      <c r="R2381" s="4550"/>
      <c r="S2381" s="4550"/>
      <c r="T2381" s="4550"/>
      <c r="U2381" s="4550"/>
      <c r="V2381" s="4550"/>
      <c r="W2381" s="4550"/>
      <c r="X2381" s="4550"/>
      <c r="Y2381" s="4550"/>
      <c r="Z2381" s="4550"/>
      <c r="AA2381" s="4893"/>
      <c r="AB2381" s="4550"/>
      <c r="AC2381" s="5050"/>
      <c r="AD2381" s="5050"/>
      <c r="AE2381" s="5050"/>
      <c r="AF2381" s="4550"/>
      <c r="AG2381" s="4550"/>
    </row>
    <row r="2382" spans="1:33" s="6147" customFormat="1" ht="27.95" customHeight="1">
      <c r="A2382" s="7769"/>
      <c r="B2382" s="4550"/>
      <c r="C2382" s="4981"/>
      <c r="D2382" s="4981"/>
      <c r="E2382" s="4981"/>
      <c r="F2382" s="6939"/>
      <c r="G2382" s="4550"/>
      <c r="H2382" s="8029"/>
      <c r="I2382" s="4550"/>
      <c r="J2382" s="4550"/>
      <c r="K2382" s="4550"/>
      <c r="L2382" s="7769"/>
      <c r="M2382" s="7031"/>
      <c r="N2382" s="4550"/>
      <c r="O2382" s="4983"/>
      <c r="P2382" s="4983"/>
      <c r="Q2382" s="4550"/>
      <c r="R2382" s="4550"/>
      <c r="S2382" s="4550"/>
      <c r="T2382" s="4550"/>
      <c r="U2382" s="4550"/>
      <c r="V2382" s="4550"/>
      <c r="W2382" s="4550"/>
      <c r="X2382" s="4550"/>
      <c r="Y2382" s="4550"/>
      <c r="Z2382" s="4550"/>
      <c r="AA2382" s="4893"/>
      <c r="AB2382" s="4550"/>
      <c r="AC2382" s="5050"/>
      <c r="AD2382" s="5050"/>
      <c r="AE2382" s="5050"/>
      <c r="AF2382" s="4550"/>
      <c r="AG2382" s="4550"/>
    </row>
    <row r="2383" spans="1:33" s="6147" customFormat="1" ht="27.95" customHeight="1">
      <c r="A2383" s="7769"/>
      <c r="B2383" s="4550"/>
      <c r="C2383" s="4981"/>
      <c r="D2383" s="4981"/>
      <c r="E2383" s="4981"/>
      <c r="F2383" s="6939"/>
      <c r="G2383" s="4550"/>
      <c r="H2383" s="8029"/>
      <c r="I2383" s="4550"/>
      <c r="J2383" s="4550"/>
      <c r="K2383" s="4550"/>
      <c r="L2383" s="7769"/>
      <c r="M2383" s="7031"/>
      <c r="N2383" s="4550"/>
      <c r="O2383" s="4983"/>
      <c r="P2383" s="4983"/>
      <c r="Q2383" s="4550"/>
      <c r="R2383" s="4550"/>
      <c r="S2383" s="4550"/>
      <c r="T2383" s="4550"/>
      <c r="U2383" s="4550"/>
      <c r="V2383" s="4550"/>
      <c r="W2383" s="4550"/>
      <c r="X2383" s="4550"/>
      <c r="Y2383" s="4550"/>
      <c r="Z2383" s="4550"/>
      <c r="AA2383" s="4893"/>
      <c r="AB2383" s="4550"/>
      <c r="AC2383" s="5050"/>
      <c r="AD2383" s="5050"/>
      <c r="AE2383" s="5050"/>
      <c r="AF2383" s="4550"/>
      <c r="AG2383" s="4550"/>
    </row>
    <row r="2384" spans="1:33" s="6147" customFormat="1" ht="27.95" customHeight="1">
      <c r="A2384" s="7769"/>
      <c r="B2384" s="4550"/>
      <c r="C2384" s="4981"/>
      <c r="D2384" s="4981"/>
      <c r="E2384" s="4981"/>
      <c r="F2384" s="6939"/>
      <c r="G2384" s="4550"/>
      <c r="H2384" s="8029"/>
      <c r="I2384" s="4550"/>
      <c r="J2384" s="4550"/>
      <c r="K2384" s="4550"/>
      <c r="L2384" s="7769"/>
      <c r="M2384" s="7031"/>
      <c r="N2384" s="4550"/>
      <c r="O2384" s="4983"/>
      <c r="P2384" s="4983"/>
      <c r="Q2384" s="4550"/>
      <c r="R2384" s="4550"/>
      <c r="S2384" s="4550"/>
      <c r="T2384" s="4550"/>
      <c r="U2384" s="4550"/>
      <c r="V2384" s="4550"/>
      <c r="W2384" s="4550"/>
      <c r="X2384" s="4550"/>
      <c r="Y2384" s="4550"/>
      <c r="Z2384" s="4550"/>
      <c r="AA2384" s="4893"/>
      <c r="AB2384" s="4550"/>
      <c r="AC2384" s="5050"/>
      <c r="AD2384" s="5050"/>
      <c r="AE2384" s="5050"/>
      <c r="AF2384" s="4550"/>
      <c r="AG2384" s="4550"/>
    </row>
    <row r="2385" spans="1:33" s="6147" customFormat="1" ht="27.95" customHeight="1">
      <c r="A2385" s="7769"/>
      <c r="B2385" s="4550"/>
      <c r="C2385" s="4981"/>
      <c r="D2385" s="4981"/>
      <c r="E2385" s="4981"/>
      <c r="F2385" s="6939"/>
      <c r="G2385" s="4550"/>
      <c r="H2385" s="8029"/>
      <c r="I2385" s="4550"/>
      <c r="J2385" s="4550"/>
      <c r="K2385" s="4550"/>
      <c r="L2385" s="7769"/>
      <c r="M2385" s="7031"/>
      <c r="N2385" s="4550"/>
      <c r="O2385" s="4983"/>
      <c r="P2385" s="4983"/>
      <c r="Q2385" s="4550"/>
      <c r="R2385" s="4550"/>
      <c r="S2385" s="4550"/>
      <c r="T2385" s="4550"/>
      <c r="U2385" s="4550"/>
      <c r="V2385" s="4550"/>
      <c r="W2385" s="4550"/>
      <c r="X2385" s="4550"/>
      <c r="Y2385" s="4550"/>
      <c r="Z2385" s="4550"/>
      <c r="AA2385" s="4893"/>
      <c r="AB2385" s="4550"/>
      <c r="AC2385" s="5050"/>
      <c r="AD2385" s="5050"/>
      <c r="AE2385" s="5050"/>
      <c r="AF2385" s="4550"/>
      <c r="AG2385" s="4550"/>
    </row>
    <row r="2386" spans="1:33" s="6147" customFormat="1" ht="27.95" customHeight="1">
      <c r="A2386" s="7769"/>
      <c r="B2386" s="4550"/>
      <c r="C2386" s="4981"/>
      <c r="D2386" s="4981"/>
      <c r="E2386" s="4981"/>
      <c r="F2386" s="6939"/>
      <c r="G2386" s="4550"/>
      <c r="H2386" s="8029"/>
      <c r="I2386" s="4550"/>
      <c r="J2386" s="4550"/>
      <c r="K2386" s="4550"/>
      <c r="L2386" s="7769"/>
      <c r="M2386" s="7031"/>
      <c r="N2386" s="4550"/>
      <c r="O2386" s="4983"/>
      <c r="P2386" s="4983"/>
      <c r="Q2386" s="4550"/>
      <c r="R2386" s="4550"/>
      <c r="S2386" s="4550"/>
      <c r="T2386" s="4550"/>
      <c r="U2386" s="4550"/>
      <c r="V2386" s="4550"/>
      <c r="W2386" s="4550"/>
      <c r="X2386" s="4550"/>
      <c r="Y2386" s="4550"/>
      <c r="Z2386" s="4550"/>
      <c r="AA2386" s="4893"/>
      <c r="AB2386" s="4550"/>
      <c r="AC2386" s="5050"/>
      <c r="AD2386" s="5050"/>
      <c r="AE2386" s="5050"/>
      <c r="AF2386" s="4550"/>
      <c r="AG2386" s="4550"/>
    </row>
    <row r="2387" spans="1:33" s="6147" customFormat="1" ht="27.95" customHeight="1">
      <c r="A2387" s="7769"/>
      <c r="B2387" s="4550"/>
      <c r="C2387" s="4981"/>
      <c r="D2387" s="4981"/>
      <c r="E2387" s="4981"/>
      <c r="F2387" s="6939"/>
      <c r="G2387" s="4550"/>
      <c r="H2387" s="8029"/>
      <c r="I2387" s="4550"/>
      <c r="J2387" s="4550"/>
      <c r="K2387" s="4550"/>
      <c r="L2387" s="7769"/>
      <c r="M2387" s="7031"/>
      <c r="N2387" s="4550"/>
      <c r="O2387" s="4983"/>
      <c r="P2387" s="4983"/>
      <c r="Q2387" s="4550"/>
      <c r="R2387" s="4550"/>
      <c r="S2387" s="4550"/>
      <c r="T2387" s="4550"/>
      <c r="U2387" s="4550"/>
      <c r="V2387" s="4550"/>
      <c r="W2387" s="4550"/>
      <c r="X2387" s="4550"/>
      <c r="Y2387" s="4550"/>
      <c r="Z2387" s="4550"/>
      <c r="AA2387" s="4893"/>
      <c r="AB2387" s="4550"/>
      <c r="AC2387" s="5050"/>
      <c r="AD2387" s="5050"/>
      <c r="AE2387" s="5050"/>
      <c r="AF2387" s="4550"/>
      <c r="AG2387" s="4550"/>
    </row>
    <row r="2388" spans="1:33" s="6147" customFormat="1" ht="27.95" customHeight="1">
      <c r="A2388" s="7769"/>
      <c r="B2388" s="4550"/>
      <c r="C2388" s="4981"/>
      <c r="D2388" s="4981"/>
      <c r="E2388" s="4981"/>
      <c r="F2388" s="6939"/>
      <c r="G2388" s="4550"/>
      <c r="H2388" s="8029"/>
      <c r="I2388" s="4550"/>
      <c r="J2388" s="4550"/>
      <c r="K2388" s="4550"/>
      <c r="L2388" s="7769"/>
      <c r="M2388" s="7031"/>
      <c r="N2388" s="4550"/>
      <c r="O2388" s="4983"/>
      <c r="P2388" s="4983"/>
      <c r="Q2388" s="4550"/>
      <c r="R2388" s="4550"/>
      <c r="S2388" s="4550"/>
      <c r="T2388" s="4550"/>
      <c r="U2388" s="4550"/>
      <c r="V2388" s="4550"/>
      <c r="W2388" s="4550"/>
      <c r="X2388" s="4550"/>
      <c r="Y2388" s="4550"/>
      <c r="Z2388" s="4550"/>
      <c r="AA2388" s="4893"/>
      <c r="AB2388" s="4550"/>
      <c r="AC2388" s="5050"/>
      <c r="AD2388" s="5050"/>
      <c r="AE2388" s="5050"/>
      <c r="AF2388" s="4550"/>
      <c r="AG2388" s="4550"/>
    </row>
    <row r="2389" spans="1:33" s="6147" customFormat="1" ht="27.95" customHeight="1">
      <c r="A2389" s="7769"/>
      <c r="B2389" s="4550"/>
      <c r="C2389" s="4981"/>
      <c r="D2389" s="4981"/>
      <c r="E2389" s="4981"/>
      <c r="F2389" s="6939"/>
      <c r="G2389" s="4550"/>
      <c r="H2389" s="8029"/>
      <c r="I2389" s="4550"/>
      <c r="J2389" s="4550"/>
      <c r="K2389" s="4550"/>
      <c r="L2389" s="7769"/>
      <c r="M2389" s="7031"/>
      <c r="N2389" s="4550"/>
      <c r="O2389" s="4983"/>
      <c r="P2389" s="4983"/>
      <c r="Q2389" s="4550"/>
      <c r="R2389" s="4550"/>
      <c r="S2389" s="4550"/>
      <c r="T2389" s="4550"/>
      <c r="U2389" s="4550"/>
      <c r="V2389" s="4550"/>
      <c r="W2389" s="4550"/>
      <c r="X2389" s="4550"/>
      <c r="Y2389" s="4550"/>
      <c r="Z2389" s="4550"/>
      <c r="AA2389" s="4893"/>
      <c r="AB2389" s="4550"/>
      <c r="AC2389" s="5050"/>
      <c r="AD2389" s="5050"/>
      <c r="AE2389" s="5050"/>
      <c r="AF2389" s="4550"/>
      <c r="AG2389" s="4550"/>
    </row>
    <row r="2390" spans="1:33" s="6147" customFormat="1" ht="27.95" customHeight="1">
      <c r="A2390" s="7769"/>
      <c r="B2390" s="4550"/>
      <c r="C2390" s="4981"/>
      <c r="D2390" s="4981"/>
      <c r="E2390" s="4981"/>
      <c r="F2390" s="6939"/>
      <c r="G2390" s="4550"/>
      <c r="H2390" s="8029"/>
      <c r="I2390" s="4550"/>
      <c r="J2390" s="4550"/>
      <c r="K2390" s="4550"/>
      <c r="L2390" s="7769"/>
      <c r="M2390" s="7031"/>
      <c r="N2390" s="4550"/>
      <c r="O2390" s="4983"/>
      <c r="P2390" s="4983"/>
      <c r="Q2390" s="4550"/>
      <c r="R2390" s="4550"/>
      <c r="S2390" s="4550"/>
      <c r="T2390" s="4550"/>
      <c r="U2390" s="4550"/>
      <c r="V2390" s="4550"/>
      <c r="W2390" s="4550"/>
      <c r="X2390" s="4550"/>
      <c r="Y2390" s="4550"/>
      <c r="Z2390" s="4550"/>
      <c r="AA2390" s="4893"/>
      <c r="AB2390" s="4550"/>
      <c r="AC2390" s="5050"/>
      <c r="AD2390" s="5050"/>
      <c r="AE2390" s="5050"/>
      <c r="AF2390" s="4550"/>
      <c r="AG2390" s="4550"/>
    </row>
    <row r="2391" spans="1:33" s="6147" customFormat="1" ht="27.95" customHeight="1">
      <c r="A2391" s="7769"/>
      <c r="B2391" s="4550"/>
      <c r="C2391" s="4981"/>
      <c r="D2391" s="4981"/>
      <c r="E2391" s="4981"/>
      <c r="F2391" s="6939"/>
      <c r="G2391" s="4550"/>
      <c r="H2391" s="8029"/>
      <c r="I2391" s="4550"/>
      <c r="J2391" s="4550"/>
      <c r="K2391" s="4550"/>
      <c r="L2391" s="7769"/>
      <c r="M2391" s="7031"/>
      <c r="N2391" s="4550"/>
      <c r="O2391" s="4983"/>
      <c r="P2391" s="4983"/>
      <c r="Q2391" s="4550"/>
      <c r="R2391" s="4550"/>
      <c r="S2391" s="4550"/>
      <c r="T2391" s="4550"/>
      <c r="U2391" s="4550"/>
      <c r="V2391" s="4550"/>
      <c r="W2391" s="4550"/>
      <c r="X2391" s="4550"/>
      <c r="Y2391" s="4550"/>
      <c r="Z2391" s="4550"/>
      <c r="AA2391" s="4893"/>
      <c r="AB2391" s="4550"/>
      <c r="AC2391" s="5050"/>
      <c r="AD2391" s="5050"/>
      <c r="AE2391" s="5050"/>
      <c r="AF2391" s="4550"/>
      <c r="AG2391" s="4550"/>
    </row>
    <row r="2392" spans="1:33" s="6147" customFormat="1" ht="27.95" customHeight="1">
      <c r="A2392" s="7769"/>
      <c r="B2392" s="4550"/>
      <c r="C2392" s="4981"/>
      <c r="D2392" s="4981"/>
      <c r="E2392" s="4981"/>
      <c r="F2392" s="6939"/>
      <c r="G2392" s="4550"/>
      <c r="H2392" s="8029"/>
      <c r="I2392" s="4550"/>
      <c r="J2392" s="4550"/>
      <c r="K2392" s="4550"/>
      <c r="L2392" s="7769"/>
      <c r="M2392" s="7031"/>
      <c r="N2392" s="4550"/>
      <c r="O2392" s="4983"/>
      <c r="P2392" s="4983"/>
      <c r="Q2392" s="4550"/>
      <c r="R2392" s="4550"/>
      <c r="S2392" s="4550"/>
      <c r="T2392" s="4550"/>
      <c r="U2392" s="4550"/>
      <c r="V2392" s="4550"/>
      <c r="W2392" s="4550"/>
      <c r="X2392" s="4550"/>
      <c r="Y2392" s="4550"/>
      <c r="Z2392" s="4550"/>
      <c r="AA2392" s="4893"/>
      <c r="AB2392" s="4550"/>
      <c r="AC2392" s="5050"/>
      <c r="AD2392" s="5050"/>
      <c r="AE2392" s="5050"/>
      <c r="AF2392" s="4550"/>
      <c r="AG2392" s="4550"/>
    </row>
    <row r="2393" spans="1:33" s="6147" customFormat="1" ht="27.95" customHeight="1">
      <c r="A2393" s="7769"/>
      <c r="B2393" s="4550"/>
      <c r="C2393" s="4981"/>
      <c r="D2393" s="4981"/>
      <c r="E2393" s="4981"/>
      <c r="F2393" s="6939"/>
      <c r="G2393" s="4550"/>
      <c r="H2393" s="8029"/>
      <c r="I2393" s="4550"/>
      <c r="J2393" s="4550"/>
      <c r="K2393" s="4550"/>
      <c r="L2393" s="7769"/>
      <c r="M2393" s="7031"/>
      <c r="N2393" s="4550"/>
      <c r="O2393" s="4983"/>
      <c r="P2393" s="4983"/>
      <c r="Q2393" s="4550"/>
      <c r="R2393" s="4550"/>
      <c r="S2393" s="4550"/>
      <c r="T2393" s="4550"/>
      <c r="U2393" s="4550"/>
      <c r="V2393" s="4550"/>
      <c r="W2393" s="4550"/>
      <c r="X2393" s="4550"/>
      <c r="Y2393" s="4550"/>
      <c r="Z2393" s="4550"/>
      <c r="AA2393" s="4893"/>
      <c r="AB2393" s="4550"/>
      <c r="AC2393" s="5050"/>
      <c r="AD2393" s="5050"/>
      <c r="AE2393" s="5050"/>
      <c r="AF2393" s="4550"/>
      <c r="AG2393" s="4550"/>
    </row>
    <row r="2394" spans="1:33" s="6147" customFormat="1" ht="27.95" customHeight="1">
      <c r="A2394" s="7769"/>
      <c r="B2394" s="4550"/>
      <c r="C2394" s="4981"/>
      <c r="D2394" s="4981"/>
      <c r="E2394" s="4981"/>
      <c r="F2394" s="6939"/>
      <c r="G2394" s="4550"/>
      <c r="H2394" s="8029"/>
      <c r="I2394" s="4550"/>
      <c r="J2394" s="4550"/>
      <c r="K2394" s="4550"/>
      <c r="L2394" s="7769"/>
      <c r="M2394" s="7031"/>
      <c r="N2394" s="4550"/>
      <c r="O2394" s="4983"/>
      <c r="P2394" s="4983"/>
      <c r="Q2394" s="4550"/>
      <c r="R2394" s="4550"/>
      <c r="S2394" s="4550"/>
      <c r="T2394" s="4550"/>
      <c r="U2394" s="4550"/>
      <c r="V2394" s="4550"/>
      <c r="W2394" s="4550"/>
      <c r="X2394" s="4550"/>
      <c r="Y2394" s="4550"/>
      <c r="Z2394" s="4550"/>
      <c r="AA2394" s="4893"/>
      <c r="AB2394" s="4550"/>
      <c r="AC2394" s="5050"/>
      <c r="AD2394" s="5050"/>
      <c r="AE2394" s="5050"/>
      <c r="AF2394" s="4550"/>
      <c r="AG2394" s="4550"/>
    </row>
    <row r="2395" spans="1:33" s="6147" customFormat="1" ht="27.95" customHeight="1">
      <c r="A2395" s="7769"/>
      <c r="B2395" s="4550"/>
      <c r="C2395" s="4981"/>
      <c r="D2395" s="4981"/>
      <c r="E2395" s="4981"/>
      <c r="F2395" s="6939"/>
      <c r="G2395" s="4550"/>
      <c r="H2395" s="8029"/>
      <c r="I2395" s="4550"/>
      <c r="J2395" s="4550"/>
      <c r="K2395" s="4550"/>
      <c r="L2395" s="7769"/>
      <c r="M2395" s="7031"/>
      <c r="N2395" s="4550"/>
      <c r="O2395" s="4983"/>
      <c r="P2395" s="4983"/>
      <c r="Q2395" s="4550"/>
      <c r="R2395" s="4550"/>
      <c r="S2395" s="4550"/>
      <c r="T2395" s="4550"/>
      <c r="U2395" s="4550"/>
      <c r="V2395" s="4550"/>
      <c r="W2395" s="4550"/>
      <c r="X2395" s="4550"/>
      <c r="Y2395" s="4550"/>
      <c r="Z2395" s="4550"/>
      <c r="AA2395" s="4893"/>
      <c r="AB2395" s="4550"/>
      <c r="AC2395" s="5050"/>
      <c r="AD2395" s="5050"/>
      <c r="AE2395" s="5050"/>
      <c r="AF2395" s="4550"/>
      <c r="AG2395" s="4550"/>
    </row>
    <row r="2396" spans="1:33" s="6147" customFormat="1" ht="27.95" customHeight="1">
      <c r="A2396" s="7769"/>
      <c r="B2396" s="4550"/>
      <c r="C2396" s="4981"/>
      <c r="D2396" s="4981"/>
      <c r="E2396" s="4981"/>
      <c r="F2396" s="6939"/>
      <c r="G2396" s="4550"/>
      <c r="H2396" s="8029"/>
      <c r="I2396" s="4550"/>
      <c r="J2396" s="4550"/>
      <c r="K2396" s="4550"/>
      <c r="L2396" s="7769"/>
      <c r="M2396" s="7031"/>
      <c r="N2396" s="4550"/>
      <c r="O2396" s="4983"/>
      <c r="P2396" s="4983"/>
      <c r="Q2396" s="4550"/>
      <c r="R2396" s="4550"/>
      <c r="S2396" s="4550"/>
      <c r="T2396" s="4550"/>
      <c r="U2396" s="4550"/>
      <c r="V2396" s="4550"/>
      <c r="W2396" s="4550"/>
      <c r="X2396" s="4550"/>
      <c r="Y2396" s="4550"/>
      <c r="Z2396" s="4550"/>
      <c r="AA2396" s="4893"/>
      <c r="AB2396" s="4550"/>
      <c r="AC2396" s="5050"/>
      <c r="AD2396" s="5050"/>
      <c r="AE2396" s="5050"/>
      <c r="AF2396" s="4550"/>
      <c r="AG2396" s="4550"/>
    </row>
    <row r="2397" spans="1:33" s="6147" customFormat="1" ht="27.95" customHeight="1">
      <c r="A2397" s="7769"/>
      <c r="B2397" s="4550"/>
      <c r="C2397" s="4981"/>
      <c r="D2397" s="4981"/>
      <c r="E2397" s="4981"/>
      <c r="F2397" s="6939"/>
      <c r="G2397" s="4550"/>
      <c r="H2397" s="8029"/>
      <c r="I2397" s="4550"/>
      <c r="J2397" s="4550"/>
      <c r="K2397" s="4550"/>
      <c r="L2397" s="4550"/>
      <c r="M2397" s="7031"/>
      <c r="N2397" s="4550"/>
      <c r="O2397" s="4983"/>
      <c r="P2397" s="4983"/>
      <c r="Q2397" s="4550"/>
      <c r="R2397" s="4550"/>
      <c r="S2397" s="4550"/>
      <c r="T2397" s="4550"/>
      <c r="U2397" s="4550"/>
      <c r="V2397" s="4550"/>
      <c r="W2397" s="4550"/>
      <c r="X2397" s="4550"/>
      <c r="Y2397" s="4550"/>
      <c r="Z2397" s="4550"/>
      <c r="AA2397" s="4893"/>
      <c r="AB2397" s="4550"/>
      <c r="AC2397" s="5050"/>
      <c r="AD2397" s="5050"/>
      <c r="AE2397" s="5050"/>
      <c r="AF2397" s="4550"/>
      <c r="AG2397" s="4550"/>
    </row>
    <row r="2398" spans="1:33" s="6147" customFormat="1" ht="27.95" customHeight="1">
      <c r="A2398" s="7769"/>
      <c r="B2398" s="4550"/>
      <c r="C2398" s="4981"/>
      <c r="D2398" s="4981"/>
      <c r="E2398" s="4981"/>
      <c r="F2398" s="6939"/>
      <c r="G2398" s="4550"/>
      <c r="H2398" s="8029"/>
      <c r="I2398" s="4550"/>
      <c r="J2398" s="4550"/>
      <c r="K2398" s="4550"/>
      <c r="L2398" s="4550"/>
      <c r="M2398" s="7031"/>
      <c r="N2398" s="4550"/>
      <c r="O2398" s="4983"/>
      <c r="P2398" s="4983"/>
      <c r="Q2398" s="4550"/>
      <c r="R2398" s="4550"/>
      <c r="S2398" s="4550"/>
      <c r="T2398" s="4550"/>
      <c r="U2398" s="4550"/>
      <c r="V2398" s="4550"/>
      <c r="W2398" s="4550"/>
      <c r="X2398" s="4550"/>
      <c r="Y2398" s="4550"/>
      <c r="Z2398" s="4550"/>
      <c r="AA2398" s="4893"/>
      <c r="AB2398" s="4550"/>
      <c r="AC2398" s="5050"/>
      <c r="AD2398" s="5050"/>
      <c r="AE2398" s="5050"/>
      <c r="AF2398" s="4550"/>
      <c r="AG2398" s="4550"/>
    </row>
    <row r="2399" spans="1:33" s="6147" customFormat="1" ht="27.95" customHeight="1">
      <c r="A2399" s="8015"/>
      <c r="B2399" s="4550"/>
      <c r="C2399" s="4981"/>
      <c r="D2399" s="4981"/>
      <c r="E2399" s="4981"/>
      <c r="F2399" s="6939"/>
      <c r="G2399" s="4550"/>
      <c r="H2399" s="8030"/>
      <c r="I2399" s="4550"/>
      <c r="J2399" s="4550"/>
      <c r="K2399" s="4550"/>
      <c r="L2399" s="4550"/>
      <c r="M2399" s="7031"/>
      <c r="N2399" s="4550"/>
      <c r="O2399" s="4983"/>
      <c r="P2399" s="4983"/>
      <c r="Q2399" s="4550"/>
      <c r="R2399" s="4550"/>
      <c r="S2399" s="4550"/>
      <c r="T2399" s="4550"/>
      <c r="U2399" s="4550"/>
      <c r="V2399" s="4550"/>
      <c r="W2399" s="4550"/>
      <c r="X2399" s="4550"/>
      <c r="Y2399" s="4550"/>
      <c r="Z2399" s="4550"/>
      <c r="AA2399" s="4893"/>
      <c r="AB2399" s="4550"/>
      <c r="AC2399" s="5050"/>
      <c r="AD2399" s="5050"/>
      <c r="AE2399" s="5050"/>
      <c r="AF2399" s="4550"/>
      <c r="AG2399" s="4550"/>
    </row>
    <row r="2400" spans="1:33" s="6147" customFormat="1" ht="27.95" customHeight="1">
      <c r="A2400" s="8015"/>
      <c r="B2400" s="4550"/>
      <c r="C2400" s="4981"/>
      <c r="D2400" s="4981"/>
      <c r="E2400" s="4981"/>
      <c r="F2400" s="6939"/>
      <c r="G2400" s="4550"/>
      <c r="H2400" s="8030"/>
      <c r="I2400" s="4550"/>
      <c r="J2400" s="4550"/>
      <c r="K2400" s="4550"/>
      <c r="L2400" s="4550"/>
      <c r="M2400" s="7031"/>
      <c r="N2400" s="4550"/>
      <c r="O2400" s="4983"/>
      <c r="P2400" s="4983"/>
      <c r="Q2400" s="4550"/>
      <c r="R2400" s="4550"/>
      <c r="S2400" s="4550"/>
      <c r="T2400" s="4550"/>
      <c r="U2400" s="4550"/>
      <c r="V2400" s="4550"/>
      <c r="W2400" s="4550"/>
      <c r="X2400" s="4550"/>
      <c r="Y2400" s="4550"/>
      <c r="Z2400" s="4550"/>
      <c r="AA2400" s="4893"/>
      <c r="AB2400" s="4550"/>
      <c r="AC2400" s="5050"/>
      <c r="AD2400" s="5050"/>
      <c r="AE2400" s="5050"/>
      <c r="AF2400" s="4550"/>
      <c r="AG2400" s="4550"/>
    </row>
    <row r="2401" spans="1:33" s="6147" customFormat="1" ht="27.95" customHeight="1">
      <c r="A2401" s="8015"/>
      <c r="B2401" s="4550"/>
      <c r="C2401" s="4981"/>
      <c r="D2401" s="4981"/>
      <c r="E2401" s="4981"/>
      <c r="F2401" s="6939"/>
      <c r="G2401" s="4550"/>
      <c r="H2401" s="8030"/>
      <c r="I2401" s="4550"/>
      <c r="J2401" s="4550"/>
      <c r="K2401" s="4550"/>
      <c r="L2401" s="4550"/>
      <c r="M2401" s="7031"/>
      <c r="N2401" s="4550"/>
      <c r="O2401" s="4983"/>
      <c r="P2401" s="4983"/>
      <c r="Q2401" s="4550"/>
      <c r="R2401" s="4550"/>
      <c r="S2401" s="4550"/>
      <c r="T2401" s="4550"/>
      <c r="U2401" s="4550"/>
      <c r="V2401" s="4550"/>
      <c r="W2401" s="4550"/>
      <c r="X2401" s="4550"/>
      <c r="Y2401" s="4550"/>
      <c r="Z2401" s="4550"/>
      <c r="AA2401" s="4893"/>
      <c r="AB2401" s="4550"/>
      <c r="AC2401" s="5050"/>
      <c r="AD2401" s="5050"/>
      <c r="AE2401" s="5050"/>
      <c r="AF2401" s="4550"/>
      <c r="AG2401" s="4550"/>
    </row>
    <row r="2402" spans="1:33" s="6147" customFormat="1" ht="27.95" customHeight="1">
      <c r="A2402" s="8015"/>
      <c r="B2402" s="4550"/>
      <c r="C2402" s="4981"/>
      <c r="D2402" s="4981"/>
      <c r="E2402" s="4981"/>
      <c r="F2402" s="6939"/>
      <c r="G2402" s="4550"/>
      <c r="H2402" s="8030"/>
      <c r="I2402" s="4550"/>
      <c r="J2402" s="4550"/>
      <c r="K2402" s="4550"/>
      <c r="L2402" s="4550"/>
      <c r="M2402" s="7031"/>
      <c r="N2402" s="4550"/>
      <c r="O2402" s="4983"/>
      <c r="P2402" s="4983"/>
      <c r="Q2402" s="4550"/>
      <c r="R2402" s="4550"/>
      <c r="S2402" s="4550"/>
      <c r="T2402" s="4550"/>
      <c r="U2402" s="4550"/>
      <c r="V2402" s="4550"/>
      <c r="W2402" s="4550"/>
      <c r="X2402" s="4550"/>
      <c r="Y2402" s="4550"/>
      <c r="Z2402" s="4550"/>
      <c r="AA2402" s="4893"/>
      <c r="AB2402" s="4550"/>
      <c r="AC2402" s="5050"/>
      <c r="AD2402" s="5050"/>
      <c r="AE2402" s="5050"/>
      <c r="AF2402" s="4550"/>
      <c r="AG2402" s="4550"/>
    </row>
    <row r="2403" spans="1:33" s="6147" customFormat="1" ht="27.95" customHeight="1">
      <c r="A2403" s="8015"/>
      <c r="B2403" s="4550"/>
      <c r="C2403" s="4981"/>
      <c r="D2403" s="4981"/>
      <c r="E2403" s="4981"/>
      <c r="F2403" s="6939"/>
      <c r="G2403" s="4550"/>
      <c r="H2403" s="8030"/>
      <c r="I2403" s="4550"/>
      <c r="J2403" s="8015"/>
      <c r="K2403" s="8015"/>
      <c r="L2403" s="4550"/>
      <c r="M2403" s="7031"/>
      <c r="N2403" s="4550"/>
      <c r="O2403" s="4983"/>
      <c r="P2403" s="4983"/>
      <c r="Q2403" s="8015"/>
      <c r="R2403" s="4550"/>
      <c r="S2403" s="4550"/>
      <c r="T2403" s="4550"/>
      <c r="U2403" s="4550"/>
      <c r="V2403" s="4550"/>
      <c r="W2403" s="4550"/>
      <c r="X2403" s="4550"/>
      <c r="Y2403" s="4550"/>
      <c r="Z2403" s="4550"/>
      <c r="AA2403" s="4893"/>
      <c r="AB2403" s="4550"/>
      <c r="AC2403" s="5050"/>
      <c r="AD2403" s="5050"/>
      <c r="AE2403" s="5050"/>
      <c r="AF2403" s="4550"/>
      <c r="AG2403" s="4550"/>
    </row>
    <row r="2404" spans="1:33" s="6147" customFormat="1" ht="27.95" customHeight="1">
      <c r="A2404" s="8015"/>
      <c r="B2404" s="8015"/>
      <c r="C2404" s="4981"/>
      <c r="D2404" s="4981"/>
      <c r="E2404" s="4981"/>
      <c r="F2404" s="6939"/>
      <c r="G2404" s="4550"/>
      <c r="H2404" s="8030"/>
      <c r="I2404" s="4550"/>
      <c r="J2404" s="8015"/>
      <c r="K2404" s="8015"/>
      <c r="L2404" s="4550"/>
      <c r="M2404" s="7031"/>
      <c r="N2404" s="4550"/>
      <c r="O2404" s="4983"/>
      <c r="P2404" s="4983"/>
      <c r="Q2404" s="8015"/>
      <c r="R2404" s="4550"/>
      <c r="S2404" s="4550"/>
      <c r="T2404" s="4550"/>
      <c r="U2404" s="4550"/>
      <c r="V2404" s="4550"/>
      <c r="W2404" s="4550"/>
      <c r="X2404" s="4550"/>
      <c r="Y2404" s="4550"/>
      <c r="Z2404" s="4550"/>
      <c r="AA2404" s="4893"/>
      <c r="AB2404" s="4550"/>
      <c r="AC2404" s="5050"/>
      <c r="AD2404" s="5050"/>
      <c r="AE2404" s="5050"/>
      <c r="AF2404" s="4550"/>
      <c r="AG2404" s="4550"/>
    </row>
    <row r="2405" spans="1:33" s="6147" customFormat="1" ht="27.95" customHeight="1">
      <c r="A2405" s="7221"/>
      <c r="B2405" s="7221"/>
      <c r="C2405" s="4981"/>
      <c r="D2405" s="4981"/>
      <c r="E2405" s="4981"/>
      <c r="F2405" s="6939"/>
      <c r="G2405" s="4550"/>
      <c r="H2405" s="8031"/>
      <c r="I2405" s="4550"/>
      <c r="J2405" s="4550"/>
      <c r="K2405" s="4550"/>
      <c r="L2405" s="4550"/>
      <c r="M2405" s="7031"/>
      <c r="N2405" s="4550"/>
      <c r="O2405" s="4983"/>
      <c r="P2405" s="4983"/>
      <c r="Q2405" s="4550"/>
      <c r="R2405" s="4550"/>
      <c r="S2405" s="4550"/>
      <c r="T2405" s="4550"/>
      <c r="U2405" s="4550"/>
      <c r="V2405" s="4550"/>
      <c r="W2405" s="4550"/>
      <c r="X2405" s="4550"/>
      <c r="Y2405" s="4550"/>
      <c r="Z2405" s="4550"/>
      <c r="AA2405" s="4893"/>
      <c r="AB2405" s="4550"/>
      <c r="AC2405" s="5050"/>
      <c r="AD2405" s="5050"/>
      <c r="AE2405" s="5050"/>
      <c r="AF2405" s="4550"/>
      <c r="AG2405" s="4550"/>
    </row>
    <row r="2406" spans="1:33" s="6147" customFormat="1" ht="27.95" customHeight="1">
      <c r="A2406" s="7221"/>
      <c r="B2406" s="7221"/>
      <c r="C2406" s="4981"/>
      <c r="D2406" s="4981"/>
      <c r="E2406" s="4981"/>
      <c r="F2406" s="6939"/>
      <c r="G2406" s="4550"/>
      <c r="H2406" s="8031"/>
      <c r="I2406" s="4550"/>
      <c r="J2406" s="4550"/>
      <c r="K2406" s="4550"/>
      <c r="L2406" s="4550"/>
      <c r="M2406" s="7031"/>
      <c r="N2406" s="4550"/>
      <c r="O2406" s="4983"/>
      <c r="P2406" s="4983"/>
      <c r="Q2406" s="4550"/>
      <c r="R2406" s="4550"/>
      <c r="S2406" s="4550"/>
      <c r="T2406" s="4550"/>
      <c r="U2406" s="4550"/>
      <c r="V2406" s="4550"/>
      <c r="W2406" s="4550"/>
      <c r="X2406" s="4550"/>
      <c r="Y2406" s="4550"/>
      <c r="Z2406" s="4550"/>
      <c r="AA2406" s="4893"/>
      <c r="AB2406" s="4550"/>
      <c r="AC2406" s="5050"/>
      <c r="AD2406" s="5050"/>
      <c r="AE2406" s="5050"/>
      <c r="AF2406" s="4550"/>
      <c r="AG2406" s="4550"/>
    </row>
    <row r="2407" spans="1:33" s="6147" customFormat="1" ht="27.95" customHeight="1">
      <c r="A2407" s="7221"/>
      <c r="B2407" s="7221"/>
      <c r="C2407" s="4981"/>
      <c r="D2407" s="4981"/>
      <c r="E2407" s="4981"/>
      <c r="F2407" s="6939"/>
      <c r="G2407" s="4550"/>
      <c r="H2407" s="8031"/>
      <c r="I2407" s="4550"/>
      <c r="J2407" s="4550"/>
      <c r="K2407" s="4550"/>
      <c r="L2407" s="4550"/>
      <c r="M2407" s="7031"/>
      <c r="N2407" s="4550"/>
      <c r="O2407" s="4983"/>
      <c r="P2407" s="4983"/>
      <c r="Q2407" s="4550"/>
      <c r="R2407" s="4550"/>
      <c r="S2407" s="4550"/>
      <c r="T2407" s="4550"/>
      <c r="U2407" s="4550"/>
      <c r="V2407" s="4550"/>
      <c r="W2407" s="4550"/>
      <c r="X2407" s="4550"/>
      <c r="Y2407" s="4550"/>
      <c r="Z2407" s="4550"/>
      <c r="AA2407" s="4893"/>
      <c r="AB2407" s="4550"/>
      <c r="AC2407" s="5050"/>
      <c r="AD2407" s="5050"/>
      <c r="AE2407" s="5050"/>
      <c r="AF2407" s="4550"/>
      <c r="AG2407" s="4550"/>
    </row>
    <row r="2408" spans="1:33" s="6147" customFormat="1" ht="27.95" customHeight="1">
      <c r="A2408" s="7221"/>
      <c r="B2408" s="7221"/>
      <c r="C2408" s="4981"/>
      <c r="D2408" s="4981"/>
      <c r="E2408" s="4981"/>
      <c r="F2408" s="6939"/>
      <c r="G2408" s="4550"/>
      <c r="H2408" s="8031"/>
      <c r="I2408" s="4550"/>
      <c r="J2408" s="4550"/>
      <c r="K2408" s="4550"/>
      <c r="L2408" s="4550"/>
      <c r="M2408" s="7031"/>
      <c r="N2408" s="4550"/>
      <c r="O2408" s="4983"/>
      <c r="P2408" s="4983"/>
      <c r="Q2408" s="4550"/>
      <c r="R2408" s="4550"/>
      <c r="S2408" s="4550"/>
      <c r="T2408" s="4550"/>
      <c r="U2408" s="4550"/>
      <c r="V2408" s="4550"/>
      <c r="W2408" s="4550"/>
      <c r="X2408" s="4550"/>
      <c r="Y2408" s="4550"/>
      <c r="Z2408" s="4550"/>
      <c r="AA2408" s="4893"/>
      <c r="AB2408" s="4550"/>
      <c r="AC2408" s="5050"/>
      <c r="AD2408" s="5050"/>
      <c r="AE2408" s="5050"/>
      <c r="AF2408" s="4550"/>
      <c r="AG2408" s="4550"/>
    </row>
    <row r="2409" spans="1:33" s="6147" customFormat="1" ht="27.95" customHeight="1">
      <c r="A2409" s="7221"/>
      <c r="B2409" s="7221"/>
      <c r="C2409" s="4981"/>
      <c r="D2409" s="4981"/>
      <c r="E2409" s="4981"/>
      <c r="F2409" s="6939"/>
      <c r="G2409" s="4550"/>
      <c r="H2409" s="8031"/>
      <c r="I2409" s="4550"/>
      <c r="J2409" s="4550"/>
      <c r="K2409" s="4550"/>
      <c r="L2409" s="4550"/>
      <c r="M2409" s="7031"/>
      <c r="N2409" s="4550"/>
      <c r="O2409" s="4983"/>
      <c r="P2409" s="4983"/>
      <c r="Q2409" s="4550"/>
      <c r="R2409" s="4550"/>
      <c r="S2409" s="4550"/>
      <c r="T2409" s="4550"/>
      <c r="U2409" s="4550"/>
      <c r="V2409" s="4550"/>
      <c r="W2409" s="4550"/>
      <c r="X2409" s="4550"/>
      <c r="Y2409" s="4550"/>
      <c r="Z2409" s="4550"/>
      <c r="AA2409" s="4893"/>
      <c r="AB2409" s="4550"/>
      <c r="AC2409" s="5050"/>
      <c r="AD2409" s="5050"/>
      <c r="AE2409" s="5050"/>
      <c r="AF2409" s="4550"/>
      <c r="AG2409" s="4550"/>
    </row>
    <row r="2410" spans="1:33" s="6147" customFormat="1" ht="27.95" customHeight="1">
      <c r="A2410" s="7221"/>
      <c r="B2410" s="7221"/>
      <c r="C2410" s="4981"/>
      <c r="D2410" s="4981"/>
      <c r="E2410" s="4981"/>
      <c r="F2410" s="6939"/>
      <c r="G2410" s="4550"/>
      <c r="H2410" s="8031"/>
      <c r="I2410" s="4550"/>
      <c r="J2410" s="4550"/>
      <c r="K2410" s="4550"/>
      <c r="L2410" s="4550"/>
      <c r="M2410" s="7031"/>
      <c r="N2410" s="4550"/>
      <c r="O2410" s="4983"/>
      <c r="P2410" s="4983"/>
      <c r="Q2410" s="4550"/>
      <c r="R2410" s="4550"/>
      <c r="S2410" s="4550"/>
      <c r="T2410" s="4550"/>
      <c r="U2410" s="4550"/>
      <c r="V2410" s="4550"/>
      <c r="W2410" s="4550"/>
      <c r="X2410" s="4550"/>
      <c r="Y2410" s="4550"/>
      <c r="Z2410" s="4550"/>
      <c r="AA2410" s="4893"/>
      <c r="AB2410" s="4550"/>
      <c r="AC2410" s="5050"/>
      <c r="AD2410" s="5050"/>
      <c r="AE2410" s="5050"/>
      <c r="AF2410" s="4550"/>
      <c r="AG2410" s="4550"/>
    </row>
    <row r="2411" spans="1:33" s="6147" customFormat="1" ht="27.95" customHeight="1">
      <c r="A2411" s="7221"/>
      <c r="B2411" s="7221"/>
      <c r="C2411" s="4981"/>
      <c r="D2411" s="4981"/>
      <c r="E2411" s="4981"/>
      <c r="F2411" s="6939"/>
      <c r="G2411" s="4550"/>
      <c r="H2411" s="8031"/>
      <c r="I2411" s="4550"/>
      <c r="J2411" s="4550"/>
      <c r="K2411" s="4550"/>
      <c r="L2411" s="4550"/>
      <c r="M2411" s="7031"/>
      <c r="N2411" s="4550"/>
      <c r="O2411" s="4983"/>
      <c r="P2411" s="4983"/>
      <c r="Q2411" s="4550"/>
      <c r="R2411" s="4550"/>
      <c r="S2411" s="4550"/>
      <c r="T2411" s="4550"/>
      <c r="U2411" s="4550"/>
      <c r="V2411" s="4550"/>
      <c r="W2411" s="4550"/>
      <c r="X2411" s="4550"/>
      <c r="Y2411" s="4550"/>
      <c r="Z2411" s="4550"/>
      <c r="AA2411" s="4893"/>
      <c r="AB2411" s="4550"/>
      <c r="AC2411" s="5050"/>
      <c r="AD2411" s="5050"/>
      <c r="AE2411" s="5050"/>
      <c r="AF2411" s="4550"/>
      <c r="AG2411" s="4550"/>
    </row>
    <row r="2412" spans="1:33" s="6147" customFormat="1" ht="27.95" customHeight="1">
      <c r="A2412" s="7221"/>
      <c r="B2412" s="7221"/>
      <c r="C2412" s="4981"/>
      <c r="D2412" s="4981"/>
      <c r="E2412" s="4981"/>
      <c r="F2412" s="6939"/>
      <c r="G2412" s="4550"/>
      <c r="H2412" s="8031"/>
      <c r="I2412" s="4550"/>
      <c r="J2412" s="4550"/>
      <c r="K2412" s="4550"/>
      <c r="L2412" s="4550"/>
      <c r="M2412" s="7031"/>
      <c r="N2412" s="4550"/>
      <c r="O2412" s="4983"/>
      <c r="P2412" s="4983"/>
      <c r="Q2412" s="4550"/>
      <c r="R2412" s="4550"/>
      <c r="S2412" s="4550"/>
      <c r="T2412" s="4550"/>
      <c r="U2412" s="4550"/>
      <c r="V2412" s="4550"/>
      <c r="W2412" s="4550"/>
      <c r="X2412" s="4550"/>
      <c r="Y2412" s="4550"/>
      <c r="Z2412" s="4550"/>
      <c r="AA2412" s="4893"/>
      <c r="AB2412" s="4550"/>
      <c r="AC2412" s="5050"/>
      <c r="AD2412" s="5050"/>
      <c r="AE2412" s="5050"/>
      <c r="AF2412" s="4550"/>
      <c r="AG2412" s="4550"/>
    </row>
    <row r="2413" spans="1:33" s="6147" customFormat="1" ht="27.95" customHeight="1">
      <c r="A2413" s="7221"/>
      <c r="B2413" s="7221"/>
      <c r="C2413" s="4981"/>
      <c r="D2413" s="4981"/>
      <c r="E2413" s="4981"/>
      <c r="F2413" s="6939"/>
      <c r="G2413" s="4550"/>
      <c r="H2413" s="8031"/>
      <c r="I2413" s="4550"/>
      <c r="J2413" s="4550"/>
      <c r="K2413" s="4550"/>
      <c r="L2413" s="4550"/>
      <c r="M2413" s="7031"/>
      <c r="N2413" s="4550"/>
      <c r="O2413" s="4983"/>
      <c r="P2413" s="4983"/>
      <c r="Q2413" s="4550"/>
      <c r="R2413" s="4550"/>
      <c r="S2413" s="4550"/>
      <c r="T2413" s="4550"/>
      <c r="U2413" s="4550"/>
      <c r="V2413" s="4550"/>
      <c r="W2413" s="4550"/>
      <c r="X2413" s="4550"/>
      <c r="Y2413" s="4550"/>
      <c r="Z2413" s="4550"/>
      <c r="AA2413" s="4893"/>
      <c r="AB2413" s="4550"/>
      <c r="AC2413" s="5050"/>
      <c r="AD2413" s="5050"/>
      <c r="AE2413" s="5050"/>
      <c r="AF2413" s="4550"/>
      <c r="AG2413" s="4550"/>
    </row>
    <row r="2414" spans="1:33" s="6147" customFormat="1" ht="27.95" customHeight="1">
      <c r="A2414" s="7221"/>
      <c r="B2414" s="7221"/>
      <c r="C2414" s="4981"/>
      <c r="D2414" s="4981"/>
      <c r="E2414" s="4981"/>
      <c r="F2414" s="6939"/>
      <c r="G2414" s="4550"/>
      <c r="H2414" s="8031"/>
      <c r="I2414" s="4550"/>
      <c r="J2414" s="4550"/>
      <c r="K2414" s="4550"/>
      <c r="L2414" s="4550"/>
      <c r="M2414" s="7031"/>
      <c r="N2414" s="4550"/>
      <c r="O2414" s="4983"/>
      <c r="P2414" s="4983"/>
      <c r="Q2414" s="4550"/>
      <c r="R2414" s="4550"/>
      <c r="S2414" s="4550"/>
      <c r="T2414" s="4550"/>
      <c r="U2414" s="4550"/>
      <c r="V2414" s="4550"/>
      <c r="W2414" s="4550"/>
      <c r="X2414" s="4550"/>
      <c r="Y2414" s="4550"/>
      <c r="Z2414" s="4550"/>
      <c r="AA2414" s="4893"/>
      <c r="AB2414" s="4550"/>
      <c r="AC2414" s="5050"/>
      <c r="AD2414" s="5050"/>
      <c r="AE2414" s="5050"/>
      <c r="AF2414" s="4550"/>
      <c r="AG2414" s="4550"/>
    </row>
    <row r="2415" spans="1:33" s="6147" customFormat="1" ht="27.95" customHeight="1">
      <c r="A2415" s="7221"/>
      <c r="B2415" s="7221"/>
      <c r="C2415" s="4981"/>
      <c r="D2415" s="4981"/>
      <c r="E2415" s="4981"/>
      <c r="F2415" s="6939"/>
      <c r="G2415" s="4550"/>
      <c r="H2415" s="8031"/>
      <c r="I2415" s="4550"/>
      <c r="J2415" s="4550"/>
      <c r="K2415" s="4550"/>
      <c r="L2415" s="4550"/>
      <c r="M2415" s="7031"/>
      <c r="N2415" s="4550"/>
      <c r="O2415" s="4983"/>
      <c r="P2415" s="4983"/>
      <c r="Q2415" s="4550"/>
      <c r="R2415" s="4550"/>
      <c r="S2415" s="4550"/>
      <c r="T2415" s="4550"/>
      <c r="U2415" s="4550"/>
      <c r="V2415" s="4550"/>
      <c r="W2415" s="4550"/>
      <c r="X2415" s="4550"/>
      <c r="Y2415" s="4550"/>
      <c r="Z2415" s="4550"/>
      <c r="AA2415" s="4893"/>
      <c r="AB2415" s="4550"/>
      <c r="AC2415" s="5050"/>
      <c r="AD2415" s="5050"/>
      <c r="AE2415" s="5050"/>
      <c r="AF2415" s="4550"/>
      <c r="AG2415" s="4550"/>
    </row>
    <row r="2416" spans="1:33" s="6147" customFormat="1" ht="27.95" customHeight="1">
      <c r="A2416" s="7221"/>
      <c r="B2416" s="7221"/>
      <c r="C2416" s="4981"/>
      <c r="D2416" s="4981"/>
      <c r="E2416" s="4981"/>
      <c r="F2416" s="6939"/>
      <c r="G2416" s="4550"/>
      <c r="H2416" s="8031"/>
      <c r="I2416" s="4550"/>
      <c r="J2416" s="4550"/>
      <c r="K2416" s="4550"/>
      <c r="L2416" s="4550"/>
      <c r="M2416" s="7031"/>
      <c r="N2416" s="4550"/>
      <c r="O2416" s="4983"/>
      <c r="P2416" s="4983"/>
      <c r="Q2416" s="4550"/>
      <c r="R2416" s="4550"/>
      <c r="S2416" s="4550"/>
      <c r="T2416" s="4550"/>
      <c r="U2416" s="4550"/>
      <c r="V2416" s="4550"/>
      <c r="W2416" s="4550"/>
      <c r="X2416" s="4550"/>
      <c r="Y2416" s="4550"/>
      <c r="Z2416" s="4550"/>
      <c r="AA2416" s="4893"/>
      <c r="AB2416" s="4550"/>
      <c r="AC2416" s="5050"/>
      <c r="AD2416" s="5050"/>
      <c r="AE2416" s="5050"/>
      <c r="AF2416" s="4550"/>
      <c r="AG2416" s="4550"/>
    </row>
    <row r="2417" spans="1:33" s="6147" customFormat="1" ht="27.95" customHeight="1">
      <c r="A2417" s="7221"/>
      <c r="B2417" s="4550"/>
      <c r="C2417" s="4981"/>
      <c r="D2417" s="4981"/>
      <c r="E2417" s="4981"/>
      <c r="F2417" s="6939"/>
      <c r="G2417" s="4550"/>
      <c r="H2417" s="8031"/>
      <c r="I2417" s="4550"/>
      <c r="J2417" s="4550"/>
      <c r="K2417" s="4550"/>
      <c r="L2417" s="4550"/>
      <c r="M2417" s="7031"/>
      <c r="N2417" s="4550"/>
      <c r="O2417" s="4983"/>
      <c r="P2417" s="4983"/>
      <c r="Q2417" s="4550"/>
      <c r="R2417" s="4550"/>
      <c r="S2417" s="4550"/>
      <c r="T2417" s="4550"/>
      <c r="U2417" s="4550"/>
      <c r="V2417" s="4550"/>
      <c r="W2417" s="4550"/>
      <c r="X2417" s="4550"/>
      <c r="Y2417" s="4550"/>
      <c r="Z2417" s="4550"/>
      <c r="AA2417" s="4893"/>
      <c r="AB2417" s="4550"/>
      <c r="AC2417" s="5050"/>
      <c r="AD2417" s="5050"/>
      <c r="AE2417" s="5050"/>
      <c r="AF2417" s="4550"/>
      <c r="AG2417" s="4550"/>
    </row>
    <row r="2418" spans="1:33" s="6147" customFormat="1" ht="27.95" customHeight="1">
      <c r="A2418" s="7221"/>
      <c r="B2418" s="4550"/>
      <c r="C2418" s="4981"/>
      <c r="D2418" s="4981"/>
      <c r="E2418" s="4981"/>
      <c r="F2418" s="6939"/>
      <c r="G2418" s="4550"/>
      <c r="H2418" s="8031"/>
      <c r="I2418" s="4550"/>
      <c r="J2418" s="4550"/>
      <c r="K2418" s="4550"/>
      <c r="L2418" s="4550"/>
      <c r="M2418" s="7031"/>
      <c r="N2418" s="4550"/>
      <c r="O2418" s="4983"/>
      <c r="P2418" s="4983"/>
      <c r="Q2418" s="4550"/>
      <c r="R2418" s="4550"/>
      <c r="S2418" s="4550"/>
      <c r="T2418" s="4550"/>
      <c r="U2418" s="4550"/>
      <c r="V2418" s="4550"/>
      <c r="W2418" s="4550"/>
      <c r="X2418" s="4550"/>
      <c r="Y2418" s="4550"/>
      <c r="Z2418" s="4550"/>
      <c r="AA2418" s="4893"/>
      <c r="AB2418" s="4550"/>
      <c r="AC2418" s="5050"/>
      <c r="AD2418" s="5050"/>
      <c r="AE2418" s="5050"/>
      <c r="AF2418" s="4550"/>
      <c r="AG2418" s="4550"/>
    </row>
    <row r="2419" spans="1:33" s="6147" customFormat="1" ht="27.95" customHeight="1">
      <c r="A2419" s="7221"/>
      <c r="B2419" s="4550"/>
      <c r="C2419" s="4981"/>
      <c r="D2419" s="4981"/>
      <c r="E2419" s="4981"/>
      <c r="F2419" s="6939"/>
      <c r="G2419" s="4550"/>
      <c r="H2419" s="8031"/>
      <c r="I2419" s="4550"/>
      <c r="J2419" s="4550"/>
      <c r="K2419" s="4550"/>
      <c r="L2419" s="4550"/>
      <c r="M2419" s="7031"/>
      <c r="N2419" s="4550"/>
      <c r="O2419" s="4983"/>
      <c r="P2419" s="4983"/>
      <c r="Q2419" s="4550"/>
      <c r="R2419" s="4550"/>
      <c r="S2419" s="4550"/>
      <c r="T2419" s="4550"/>
      <c r="U2419" s="4550"/>
      <c r="V2419" s="4550"/>
      <c r="W2419" s="4550"/>
      <c r="X2419" s="4550"/>
      <c r="Y2419" s="4550"/>
      <c r="Z2419" s="4550"/>
      <c r="AA2419" s="4893"/>
      <c r="AB2419" s="4550"/>
      <c r="AC2419" s="5050"/>
      <c r="AD2419" s="5050"/>
      <c r="AE2419" s="5050"/>
      <c r="AF2419" s="4550"/>
      <c r="AG2419" s="4550"/>
    </row>
    <row r="2420" spans="1:33" s="6147" customFormat="1" ht="27.95" customHeight="1">
      <c r="A2420" s="7221"/>
      <c r="B2420" s="4550"/>
      <c r="C2420" s="4981"/>
      <c r="D2420" s="4981"/>
      <c r="E2420" s="4981"/>
      <c r="F2420" s="6939"/>
      <c r="G2420" s="4550"/>
      <c r="H2420" s="8031"/>
      <c r="I2420" s="4550"/>
      <c r="J2420" s="4550"/>
      <c r="K2420" s="4550"/>
      <c r="L2420" s="4550"/>
      <c r="M2420" s="7031"/>
      <c r="N2420" s="4550"/>
      <c r="O2420" s="4983"/>
      <c r="P2420" s="4983"/>
      <c r="Q2420" s="4550"/>
      <c r="R2420" s="4550"/>
      <c r="S2420" s="4550"/>
      <c r="T2420" s="4550"/>
      <c r="U2420" s="4550"/>
      <c r="V2420" s="4550"/>
      <c r="W2420" s="4550"/>
      <c r="X2420" s="4550"/>
      <c r="Y2420" s="4550"/>
      <c r="Z2420" s="4550"/>
      <c r="AA2420" s="4893"/>
      <c r="AB2420" s="4550"/>
      <c r="AC2420" s="5050"/>
      <c r="AD2420" s="5050"/>
      <c r="AE2420" s="5050"/>
      <c r="AF2420" s="4550"/>
      <c r="AG2420" s="4550"/>
    </row>
    <row r="2421" spans="1:33" s="6147" customFormat="1" ht="27.95" customHeight="1">
      <c r="A2421" s="7221"/>
      <c r="B2421" s="4550"/>
      <c r="C2421" s="4981"/>
      <c r="D2421" s="4981"/>
      <c r="E2421" s="4981"/>
      <c r="F2421" s="6939"/>
      <c r="G2421" s="4550"/>
      <c r="H2421" s="8031"/>
      <c r="I2421" s="4550"/>
      <c r="J2421" s="4550"/>
      <c r="K2421" s="4550"/>
      <c r="L2421" s="4550"/>
      <c r="M2421" s="7031"/>
      <c r="N2421" s="4550"/>
      <c r="O2421" s="4983"/>
      <c r="P2421" s="4983"/>
      <c r="Q2421" s="4550"/>
      <c r="R2421" s="4550"/>
      <c r="S2421" s="4550"/>
      <c r="T2421" s="4550"/>
      <c r="U2421" s="4550"/>
      <c r="V2421" s="4550"/>
      <c r="W2421" s="4550"/>
      <c r="X2421" s="4550"/>
      <c r="Y2421" s="4550"/>
      <c r="Z2421" s="4550"/>
      <c r="AA2421" s="4893"/>
      <c r="AB2421" s="4550"/>
      <c r="AC2421" s="5050"/>
      <c r="AD2421" s="5050"/>
      <c r="AE2421" s="5050"/>
      <c r="AF2421" s="4550"/>
      <c r="AG2421" s="4550"/>
    </row>
    <row r="2422" spans="1:33" s="6147" customFormat="1" ht="27.95" customHeight="1">
      <c r="A2422" s="7221"/>
      <c r="B2422" s="4550"/>
      <c r="C2422" s="4981"/>
      <c r="D2422" s="4981"/>
      <c r="E2422" s="4981"/>
      <c r="F2422" s="6939"/>
      <c r="G2422" s="4550"/>
      <c r="H2422" s="7378"/>
      <c r="I2422" s="4550"/>
      <c r="J2422" s="4550"/>
      <c r="K2422" s="4550"/>
      <c r="L2422" s="4550"/>
      <c r="M2422" s="7031"/>
      <c r="N2422" s="4550"/>
      <c r="O2422" s="4983"/>
      <c r="P2422" s="4983"/>
      <c r="Q2422" s="4550"/>
      <c r="R2422" s="4550"/>
      <c r="S2422" s="4550"/>
      <c r="T2422" s="4550"/>
      <c r="U2422" s="4550"/>
      <c r="V2422" s="4550"/>
      <c r="W2422" s="4550"/>
      <c r="X2422" s="4550"/>
      <c r="Y2422" s="4550"/>
      <c r="Z2422" s="4550"/>
      <c r="AA2422" s="4893"/>
      <c r="AB2422" s="4550"/>
      <c r="AC2422" s="5050"/>
      <c r="AD2422" s="5050"/>
      <c r="AE2422" s="5050"/>
      <c r="AF2422" s="4550"/>
      <c r="AG2422" s="4550"/>
    </row>
    <row r="2423" spans="1:33" s="6147" customFormat="1" ht="27.95" customHeight="1">
      <c r="A2423" s="7221"/>
      <c r="B2423" s="4550"/>
      <c r="C2423" s="4981"/>
      <c r="D2423" s="4981"/>
      <c r="E2423" s="4981"/>
      <c r="F2423" s="6939"/>
      <c r="G2423" s="4550"/>
      <c r="H2423" s="7378"/>
      <c r="I2423" s="4550"/>
      <c r="J2423" s="4550"/>
      <c r="K2423" s="4550"/>
      <c r="L2423" s="4550"/>
      <c r="M2423" s="7031"/>
      <c r="N2423" s="4550"/>
      <c r="O2423" s="4983"/>
      <c r="P2423" s="4983"/>
      <c r="Q2423" s="4550"/>
      <c r="R2423" s="4550"/>
      <c r="S2423" s="4550"/>
      <c r="T2423" s="4550"/>
      <c r="U2423" s="4550"/>
      <c r="V2423" s="4550"/>
      <c r="W2423" s="4550"/>
      <c r="X2423" s="4550"/>
      <c r="Y2423" s="4550"/>
      <c r="Z2423" s="4550"/>
      <c r="AA2423" s="4893"/>
      <c r="AB2423" s="4550"/>
      <c r="AC2423" s="5050"/>
      <c r="AD2423" s="5050"/>
      <c r="AE2423" s="5050"/>
      <c r="AF2423" s="4550"/>
      <c r="AG2423" s="4550"/>
    </row>
    <row r="2424" spans="1:33" s="6147" customFormat="1" ht="27.95" customHeight="1">
      <c r="A2424" s="7221"/>
      <c r="B2424" s="4550"/>
      <c r="C2424" s="4981"/>
      <c r="D2424" s="4981"/>
      <c r="E2424" s="4981"/>
      <c r="F2424" s="6939"/>
      <c r="G2424" s="4550"/>
      <c r="H2424" s="7378"/>
      <c r="I2424" s="4550"/>
      <c r="J2424" s="4550"/>
      <c r="K2424" s="4550"/>
      <c r="L2424" s="4550"/>
      <c r="M2424" s="7031"/>
      <c r="N2424" s="4550"/>
      <c r="O2424" s="4983"/>
      <c r="P2424" s="4983"/>
      <c r="Q2424" s="4550"/>
      <c r="R2424" s="4550"/>
      <c r="S2424" s="4550"/>
      <c r="T2424" s="4550"/>
      <c r="U2424" s="4550"/>
      <c r="V2424" s="4550"/>
      <c r="W2424" s="4550"/>
      <c r="X2424" s="4550"/>
      <c r="Y2424" s="4550"/>
      <c r="Z2424" s="4550"/>
      <c r="AA2424" s="4893"/>
      <c r="AB2424" s="4550"/>
      <c r="AC2424" s="5050"/>
      <c r="AD2424" s="5050"/>
      <c r="AE2424" s="5050"/>
      <c r="AF2424" s="4550"/>
      <c r="AG2424" s="4550"/>
    </row>
    <row r="2425" spans="1:33" s="6147" customFormat="1" ht="27.95" customHeight="1">
      <c r="A2425" s="7221"/>
      <c r="B2425" s="4550"/>
      <c r="C2425" s="4981"/>
      <c r="D2425" s="4981"/>
      <c r="E2425" s="4981"/>
      <c r="F2425" s="6939"/>
      <c r="G2425" s="4550"/>
      <c r="H2425" s="7378"/>
      <c r="I2425" s="4550"/>
      <c r="J2425" s="4550"/>
      <c r="K2425" s="4550"/>
      <c r="L2425" s="4550"/>
      <c r="M2425" s="7031"/>
      <c r="N2425" s="4550"/>
      <c r="O2425" s="4983"/>
      <c r="P2425" s="4983"/>
      <c r="Q2425" s="4550"/>
      <c r="R2425" s="4550"/>
      <c r="S2425" s="4550"/>
      <c r="T2425" s="4550"/>
      <c r="U2425" s="4550"/>
      <c r="V2425" s="4550"/>
      <c r="W2425" s="4550"/>
      <c r="X2425" s="4550"/>
      <c r="Y2425" s="4550"/>
      <c r="Z2425" s="4550"/>
      <c r="AA2425" s="4893"/>
      <c r="AB2425" s="4550"/>
      <c r="AC2425" s="5050"/>
      <c r="AD2425" s="5050"/>
      <c r="AE2425" s="5050"/>
      <c r="AF2425" s="4550"/>
      <c r="AG2425" s="4550"/>
    </row>
    <row r="2426" spans="1:33" s="6147" customFormat="1" ht="27.95" customHeight="1">
      <c r="A2426" s="7221"/>
      <c r="B2426" s="4550"/>
      <c r="C2426" s="4981"/>
      <c r="D2426" s="4981"/>
      <c r="E2426" s="4981"/>
      <c r="F2426" s="6939"/>
      <c r="G2426" s="4550"/>
      <c r="H2426" s="7378"/>
      <c r="I2426" s="4550"/>
      <c r="J2426" s="4550"/>
      <c r="K2426" s="4550"/>
      <c r="L2426" s="4550"/>
      <c r="M2426" s="7031"/>
      <c r="N2426" s="4550"/>
      <c r="O2426" s="4983"/>
      <c r="P2426" s="4983"/>
      <c r="Q2426" s="4550"/>
      <c r="R2426" s="4550"/>
      <c r="S2426" s="4550"/>
      <c r="T2426" s="4550"/>
      <c r="U2426" s="4550"/>
      <c r="V2426" s="4550"/>
      <c r="W2426" s="4550"/>
      <c r="X2426" s="4550"/>
      <c r="Y2426" s="4550"/>
      <c r="Z2426" s="4550"/>
      <c r="AA2426" s="4893"/>
      <c r="AB2426" s="4550"/>
      <c r="AC2426" s="5050"/>
      <c r="AD2426" s="5050"/>
      <c r="AE2426" s="5050"/>
      <c r="AF2426" s="4550"/>
      <c r="AG2426" s="4550"/>
    </row>
    <row r="2427" spans="1:33" s="6147" customFormat="1" ht="27.95" customHeight="1">
      <c r="A2427" s="7221"/>
      <c r="B2427" s="4550"/>
      <c r="C2427" s="4981"/>
      <c r="D2427" s="4981"/>
      <c r="E2427" s="4981"/>
      <c r="F2427" s="6939"/>
      <c r="G2427" s="4550"/>
      <c r="H2427" s="7378"/>
      <c r="I2427" s="4550"/>
      <c r="J2427" s="4550"/>
      <c r="K2427" s="4550"/>
      <c r="L2427" s="4550"/>
      <c r="M2427" s="7031"/>
      <c r="N2427" s="4550"/>
      <c r="O2427" s="4983"/>
      <c r="P2427" s="4983"/>
      <c r="Q2427" s="4550"/>
      <c r="R2427" s="4550"/>
      <c r="S2427" s="4550"/>
      <c r="T2427" s="4550"/>
      <c r="U2427" s="4550"/>
      <c r="V2427" s="4550"/>
      <c r="W2427" s="4550"/>
      <c r="X2427" s="4550"/>
      <c r="Y2427" s="4550"/>
      <c r="Z2427" s="4550"/>
      <c r="AA2427" s="4893"/>
      <c r="AB2427" s="4550"/>
      <c r="AC2427" s="5050"/>
      <c r="AD2427" s="5050"/>
      <c r="AE2427" s="5050"/>
      <c r="AF2427" s="4550"/>
      <c r="AG2427" s="4550"/>
    </row>
    <row r="2428" spans="1:33" s="6147" customFormat="1" ht="27.95" customHeight="1">
      <c r="A2428" s="7221"/>
      <c r="B2428" s="4550"/>
      <c r="C2428" s="4981"/>
      <c r="D2428" s="4981"/>
      <c r="E2428" s="4981"/>
      <c r="F2428" s="6939"/>
      <c r="G2428" s="4550"/>
      <c r="H2428" s="7378"/>
      <c r="I2428" s="4550"/>
      <c r="J2428" s="4550"/>
      <c r="K2428" s="4550"/>
      <c r="L2428" s="4550"/>
      <c r="M2428" s="7031"/>
      <c r="N2428" s="4550"/>
      <c r="O2428" s="4983"/>
      <c r="P2428" s="4983"/>
      <c r="Q2428" s="4550"/>
      <c r="R2428" s="4550"/>
      <c r="S2428" s="4550"/>
      <c r="T2428" s="4550"/>
      <c r="U2428" s="4550"/>
      <c r="V2428" s="4550"/>
      <c r="W2428" s="4550"/>
      <c r="X2428" s="4550"/>
      <c r="Y2428" s="4550"/>
      <c r="Z2428" s="4550"/>
      <c r="AA2428" s="4893"/>
      <c r="AB2428" s="4550"/>
      <c r="AC2428" s="5050"/>
      <c r="AD2428" s="5050"/>
      <c r="AE2428" s="5050"/>
      <c r="AF2428" s="4550"/>
      <c r="AG2428" s="4550"/>
    </row>
    <row r="2429" spans="1:33" s="6147" customFormat="1" ht="27.95" customHeight="1">
      <c r="A2429" s="7221"/>
      <c r="B2429" s="4550"/>
      <c r="C2429" s="4981"/>
      <c r="D2429" s="4981"/>
      <c r="E2429" s="4981"/>
      <c r="F2429" s="6939"/>
      <c r="G2429" s="4550"/>
      <c r="H2429" s="7378"/>
      <c r="I2429" s="4550"/>
      <c r="J2429" s="4550"/>
      <c r="K2429" s="4550"/>
      <c r="L2429" s="4550"/>
      <c r="M2429" s="7031"/>
      <c r="N2429" s="4550"/>
      <c r="O2429" s="4983"/>
      <c r="P2429" s="4983"/>
      <c r="Q2429" s="4550"/>
      <c r="R2429" s="4550"/>
      <c r="S2429" s="4550"/>
      <c r="T2429" s="4550"/>
      <c r="U2429" s="4550"/>
      <c r="V2429" s="4550"/>
      <c r="W2429" s="4550"/>
      <c r="X2429" s="4550"/>
      <c r="Y2429" s="4550"/>
      <c r="Z2429" s="4550"/>
      <c r="AA2429" s="4893"/>
      <c r="AB2429" s="4550"/>
      <c r="AC2429" s="5050"/>
      <c r="AD2429" s="5050"/>
      <c r="AE2429" s="5050"/>
      <c r="AF2429" s="4550"/>
      <c r="AG2429" s="4550"/>
    </row>
    <row r="2430" spans="1:33" s="6147" customFormat="1" ht="27.95" customHeight="1">
      <c r="A2430" s="7221"/>
      <c r="B2430" s="4550"/>
      <c r="C2430" s="4981"/>
      <c r="D2430" s="4981"/>
      <c r="E2430" s="4981"/>
      <c r="F2430" s="6939"/>
      <c r="G2430" s="4550"/>
      <c r="H2430" s="7378"/>
      <c r="I2430" s="4550"/>
      <c r="J2430" s="4550"/>
      <c r="K2430" s="4550"/>
      <c r="L2430" s="4550"/>
      <c r="M2430" s="7031"/>
      <c r="N2430" s="4550"/>
      <c r="O2430" s="4983"/>
      <c r="P2430" s="4983"/>
      <c r="Q2430" s="4550"/>
      <c r="R2430" s="4550"/>
      <c r="S2430" s="4550"/>
      <c r="T2430" s="4550"/>
      <c r="U2430" s="4550"/>
      <c r="V2430" s="4550"/>
      <c r="W2430" s="4550"/>
      <c r="X2430" s="4550"/>
      <c r="Y2430" s="4550"/>
      <c r="Z2430" s="4550"/>
      <c r="AA2430" s="4893"/>
      <c r="AB2430" s="4550"/>
      <c r="AC2430" s="5050"/>
      <c r="AD2430" s="5050"/>
      <c r="AE2430" s="5050"/>
      <c r="AF2430" s="4550"/>
      <c r="AG2430" s="4550"/>
    </row>
    <row r="2431" spans="1:33" s="6147" customFormat="1" ht="27.95" customHeight="1">
      <c r="A2431" s="7221"/>
      <c r="B2431" s="4550"/>
      <c r="C2431" s="4981"/>
      <c r="D2431" s="4981"/>
      <c r="E2431" s="4981"/>
      <c r="F2431" s="6939"/>
      <c r="G2431" s="4550"/>
      <c r="H2431" s="7378"/>
      <c r="I2431" s="4550"/>
      <c r="J2431" s="4550"/>
      <c r="K2431" s="4550"/>
      <c r="L2431" s="4550"/>
      <c r="M2431" s="7031"/>
      <c r="N2431" s="4550"/>
      <c r="O2431" s="4983"/>
      <c r="P2431" s="4983"/>
      <c r="Q2431" s="4550"/>
      <c r="R2431" s="4550"/>
      <c r="S2431" s="4550"/>
      <c r="T2431" s="4550"/>
      <c r="U2431" s="4550"/>
      <c r="V2431" s="4550"/>
      <c r="W2431" s="4550"/>
      <c r="X2431" s="4550"/>
      <c r="Y2431" s="4550"/>
      <c r="Z2431" s="4550"/>
      <c r="AA2431" s="4893"/>
      <c r="AB2431" s="4550"/>
      <c r="AC2431" s="5050"/>
      <c r="AD2431" s="5050"/>
      <c r="AE2431" s="5050"/>
      <c r="AF2431" s="4550"/>
      <c r="AG2431" s="4550"/>
    </row>
    <row r="2432" spans="1:33" s="6147" customFormat="1" ht="27.95" customHeight="1">
      <c r="A2432" s="7221"/>
      <c r="B2432" s="4550"/>
      <c r="C2432" s="4981"/>
      <c r="D2432" s="4981"/>
      <c r="E2432" s="4981"/>
      <c r="F2432" s="6939"/>
      <c r="G2432" s="4550"/>
      <c r="H2432" s="7378"/>
      <c r="I2432" s="4550"/>
      <c r="J2432" s="4550"/>
      <c r="K2432" s="4550"/>
      <c r="L2432" s="4550"/>
      <c r="M2432" s="7031"/>
      <c r="N2432" s="4550"/>
      <c r="O2432" s="4983"/>
      <c r="P2432" s="4983"/>
      <c r="Q2432" s="4550"/>
      <c r="R2432" s="4550"/>
      <c r="S2432" s="4550"/>
      <c r="T2432" s="4550"/>
      <c r="U2432" s="4550"/>
      <c r="V2432" s="4550"/>
      <c r="W2432" s="4550"/>
      <c r="X2432" s="4550"/>
      <c r="Y2432" s="4550"/>
      <c r="Z2432" s="4550"/>
      <c r="AA2432" s="4893"/>
      <c r="AB2432" s="4550"/>
      <c r="AC2432" s="5050"/>
      <c r="AD2432" s="5050"/>
      <c r="AE2432" s="5050"/>
      <c r="AF2432" s="4550"/>
      <c r="AG2432" s="4550"/>
    </row>
    <row r="2433" spans="1:33" s="6147" customFormat="1" ht="27.95" customHeight="1">
      <c r="A2433" s="7221"/>
      <c r="B2433" s="4550"/>
      <c r="C2433" s="4981"/>
      <c r="D2433" s="4981"/>
      <c r="E2433" s="4981"/>
      <c r="F2433" s="6939"/>
      <c r="G2433" s="4550"/>
      <c r="H2433" s="7378"/>
      <c r="I2433" s="4550"/>
      <c r="J2433" s="4550"/>
      <c r="K2433" s="4550"/>
      <c r="L2433" s="4550"/>
      <c r="M2433" s="7031"/>
      <c r="N2433" s="4550"/>
      <c r="O2433" s="4983"/>
      <c r="P2433" s="4983"/>
      <c r="Q2433" s="4550"/>
      <c r="R2433" s="4550"/>
      <c r="S2433" s="4550"/>
      <c r="T2433" s="4550"/>
      <c r="U2433" s="4550"/>
      <c r="V2433" s="4550"/>
      <c r="W2433" s="4550"/>
      <c r="X2433" s="4550"/>
      <c r="Y2433" s="4550"/>
      <c r="Z2433" s="4550"/>
      <c r="AA2433" s="4893"/>
      <c r="AB2433" s="4550"/>
      <c r="AC2433" s="5050"/>
      <c r="AD2433" s="5050"/>
      <c r="AE2433" s="5050"/>
      <c r="AF2433" s="4550"/>
      <c r="AG2433" s="4550"/>
    </row>
    <row r="2434" spans="1:33" s="6147" customFormat="1" ht="27.95" customHeight="1">
      <c r="A2434" s="7221"/>
      <c r="B2434" s="9847"/>
      <c r="C2434" s="11486"/>
      <c r="D2434" s="11486"/>
      <c r="E2434" s="11486"/>
      <c r="F2434" s="12310"/>
      <c r="G2434" s="9847"/>
      <c r="H2434" s="12330"/>
      <c r="I2434" s="4550"/>
      <c r="J2434" s="9847"/>
      <c r="K2434" s="9847"/>
      <c r="L2434" s="4550"/>
      <c r="M2434" s="12206"/>
      <c r="N2434" s="4550"/>
      <c r="O2434" s="4983"/>
      <c r="P2434" s="4983"/>
      <c r="Q2434" s="9847"/>
      <c r="R2434" s="4550"/>
      <c r="S2434" s="4550"/>
      <c r="T2434" s="4550"/>
      <c r="U2434" s="4550"/>
      <c r="V2434" s="4550"/>
      <c r="W2434" s="4550"/>
      <c r="X2434" s="4550"/>
      <c r="Y2434" s="4550"/>
      <c r="Z2434" s="4550"/>
      <c r="AA2434" s="11707"/>
      <c r="AB2434" s="4550"/>
      <c r="AC2434" s="11492"/>
      <c r="AD2434" s="5050"/>
      <c r="AE2434" s="11492"/>
      <c r="AF2434" s="4550"/>
      <c r="AG2434" s="4550"/>
    </row>
    <row r="2435" spans="1:33" s="6147" customFormat="1" ht="27.95" customHeight="1">
      <c r="A2435" s="7221"/>
      <c r="B2435" s="11647"/>
      <c r="C2435" s="11487"/>
      <c r="D2435" s="11487"/>
      <c r="E2435" s="11487"/>
      <c r="F2435" s="12311"/>
      <c r="G2435" s="11647"/>
      <c r="H2435" s="12331"/>
      <c r="I2435" s="4550"/>
      <c r="J2435" s="11647"/>
      <c r="K2435" s="11647"/>
      <c r="L2435" s="4550"/>
      <c r="M2435" s="11647"/>
      <c r="N2435" s="4550"/>
      <c r="O2435" s="4983"/>
      <c r="P2435" s="4983"/>
      <c r="Q2435" s="11647"/>
      <c r="R2435" s="4550"/>
      <c r="S2435" s="4550"/>
      <c r="T2435" s="4550"/>
      <c r="U2435" s="4550"/>
      <c r="V2435" s="4550"/>
      <c r="W2435" s="4550"/>
      <c r="X2435" s="4550"/>
      <c r="Y2435" s="4550"/>
      <c r="Z2435" s="4550"/>
      <c r="AA2435" s="11708"/>
      <c r="AB2435" s="4550"/>
      <c r="AC2435" s="11493"/>
      <c r="AD2435" s="5050"/>
      <c r="AE2435" s="11493"/>
      <c r="AF2435" s="4550"/>
      <c r="AG2435" s="4550"/>
    </row>
    <row r="2436" spans="1:33" s="6147" customFormat="1" ht="27.95" customHeight="1">
      <c r="A2436" s="7028"/>
      <c r="B2436" s="4550"/>
      <c r="C2436" s="4981"/>
      <c r="D2436" s="4981"/>
      <c r="E2436" s="4981"/>
      <c r="F2436" s="6572"/>
      <c r="G2436" s="4550"/>
      <c r="H2436" s="7029"/>
      <c r="I2436" s="4550"/>
      <c r="J2436" s="7032"/>
      <c r="K2436" s="7030"/>
      <c r="L2436" s="7030"/>
      <c r="M2436" s="7031"/>
      <c r="N2436" s="4550"/>
      <c r="O2436" s="4983"/>
      <c r="P2436" s="4983"/>
      <c r="Q2436" s="7032"/>
      <c r="R2436" s="4550"/>
      <c r="S2436" s="4550"/>
      <c r="T2436" s="4550"/>
      <c r="U2436" s="4550"/>
      <c r="V2436" s="4550"/>
      <c r="W2436" s="4550"/>
      <c r="X2436" s="4550"/>
      <c r="Y2436" s="4550"/>
      <c r="Z2436" s="4550"/>
      <c r="AA2436" s="4893"/>
      <c r="AB2436" s="4550"/>
      <c r="AC2436" s="5050"/>
      <c r="AD2436" s="5050"/>
      <c r="AE2436" s="5050"/>
      <c r="AF2436" s="4550"/>
      <c r="AG2436" s="4550"/>
    </row>
    <row r="2437" spans="1:33" s="6147" customFormat="1" ht="27.95" customHeight="1">
      <c r="A2437" s="7037"/>
      <c r="B2437" s="4550"/>
      <c r="C2437" s="4981"/>
      <c r="D2437" s="4981"/>
      <c r="E2437" s="4981"/>
      <c r="F2437" s="6939"/>
      <c r="G2437" s="4550"/>
      <c r="H2437" s="7378"/>
      <c r="I2437" s="4550"/>
      <c r="J2437" s="4550"/>
      <c r="K2437" s="4550"/>
      <c r="L2437" s="7037"/>
      <c r="M2437" s="7031"/>
      <c r="N2437" s="4550"/>
      <c r="O2437" s="4983"/>
      <c r="P2437" s="4983"/>
      <c r="Q2437" s="4550"/>
      <c r="R2437" s="4550"/>
      <c r="S2437" s="4550"/>
      <c r="T2437" s="4550"/>
      <c r="U2437" s="4550"/>
      <c r="V2437" s="4550"/>
      <c r="W2437" s="4550"/>
      <c r="X2437" s="4550"/>
      <c r="Y2437" s="4550"/>
      <c r="Z2437" s="4550"/>
      <c r="AA2437" s="4893"/>
      <c r="AB2437" s="4550"/>
      <c r="AC2437" s="5050"/>
      <c r="AD2437" s="5050"/>
      <c r="AE2437" s="5050"/>
      <c r="AF2437" s="4550"/>
      <c r="AG2437" s="4550"/>
    </row>
    <row r="2438" spans="1:33" s="6147" customFormat="1" ht="27.95" customHeight="1">
      <c r="A2438" s="7037"/>
      <c r="B2438" s="4550"/>
      <c r="C2438" s="4981"/>
      <c r="D2438" s="4981"/>
      <c r="E2438" s="4981"/>
      <c r="F2438" s="6939"/>
      <c r="G2438" s="4550"/>
      <c r="H2438" s="7378"/>
      <c r="I2438" s="4550"/>
      <c r="J2438" s="4550"/>
      <c r="K2438" s="4550"/>
      <c r="L2438" s="7037"/>
      <c r="M2438" s="7031"/>
      <c r="N2438" s="4550"/>
      <c r="O2438" s="4983"/>
      <c r="P2438" s="4983"/>
      <c r="Q2438" s="4550"/>
      <c r="R2438" s="4550"/>
      <c r="S2438" s="4550"/>
      <c r="T2438" s="4550"/>
      <c r="U2438" s="4550"/>
      <c r="V2438" s="4550"/>
      <c r="W2438" s="4550"/>
      <c r="X2438" s="4550"/>
      <c r="Y2438" s="4550"/>
      <c r="Z2438" s="4550"/>
      <c r="AA2438" s="4893"/>
      <c r="AB2438" s="4550"/>
      <c r="AC2438" s="5050"/>
      <c r="AD2438" s="5050"/>
      <c r="AE2438" s="5050"/>
      <c r="AF2438" s="4550"/>
      <c r="AG2438" s="4550"/>
    </row>
    <row r="2439" spans="1:33" s="6147" customFormat="1" ht="27.95" customHeight="1">
      <c r="A2439" s="7037"/>
      <c r="B2439" s="4550"/>
      <c r="C2439" s="4981"/>
      <c r="D2439" s="4981"/>
      <c r="E2439" s="4981"/>
      <c r="F2439" s="6939"/>
      <c r="G2439" s="4550"/>
      <c r="H2439" s="7378"/>
      <c r="I2439" s="4550"/>
      <c r="J2439" s="4550"/>
      <c r="K2439" s="4550"/>
      <c r="L2439" s="7037"/>
      <c r="M2439" s="7031"/>
      <c r="N2439" s="4550"/>
      <c r="O2439" s="4983"/>
      <c r="P2439" s="4983"/>
      <c r="Q2439" s="4550"/>
      <c r="R2439" s="4550"/>
      <c r="S2439" s="4550"/>
      <c r="T2439" s="4550"/>
      <c r="U2439" s="4550"/>
      <c r="V2439" s="4550"/>
      <c r="W2439" s="4550"/>
      <c r="X2439" s="4550"/>
      <c r="Y2439" s="4550"/>
      <c r="Z2439" s="4550"/>
      <c r="AA2439" s="4893"/>
      <c r="AB2439" s="4550"/>
      <c r="AC2439" s="5050"/>
      <c r="AD2439" s="5050"/>
      <c r="AE2439" s="5050"/>
      <c r="AF2439" s="4550"/>
      <c r="AG2439" s="4550"/>
    </row>
    <row r="2440" spans="1:33" s="6147" customFormat="1" ht="27.95" customHeight="1">
      <c r="A2440" s="7037"/>
      <c r="B2440" s="4550"/>
      <c r="C2440" s="4981"/>
      <c r="D2440" s="4981"/>
      <c r="E2440" s="4981"/>
      <c r="F2440" s="6939"/>
      <c r="G2440" s="4550"/>
      <c r="H2440" s="7378"/>
      <c r="I2440" s="4550"/>
      <c r="J2440" s="4550"/>
      <c r="K2440" s="4550"/>
      <c r="L2440" s="7037"/>
      <c r="M2440" s="7031"/>
      <c r="N2440" s="4550"/>
      <c r="O2440" s="4983"/>
      <c r="P2440" s="4983"/>
      <c r="Q2440" s="4550"/>
      <c r="R2440" s="4550"/>
      <c r="S2440" s="4550"/>
      <c r="T2440" s="4550"/>
      <c r="U2440" s="4550"/>
      <c r="V2440" s="4550"/>
      <c r="W2440" s="4550"/>
      <c r="X2440" s="4550"/>
      <c r="Y2440" s="4550"/>
      <c r="Z2440" s="4550"/>
      <c r="AA2440" s="4893"/>
      <c r="AB2440" s="4550"/>
      <c r="AC2440" s="5050"/>
      <c r="AD2440" s="5050"/>
      <c r="AE2440" s="5050"/>
      <c r="AF2440" s="4550"/>
      <c r="AG2440" s="4550"/>
    </row>
    <row r="2441" spans="1:33" s="6147" customFormat="1" ht="27.95" customHeight="1">
      <c r="A2441" s="7037"/>
      <c r="B2441" s="4550"/>
      <c r="C2441" s="4981"/>
      <c r="D2441" s="4981"/>
      <c r="E2441" s="4981"/>
      <c r="F2441" s="6939"/>
      <c r="G2441" s="4550"/>
      <c r="H2441" s="7378"/>
      <c r="I2441" s="4550"/>
      <c r="J2441" s="4550"/>
      <c r="K2441" s="4550"/>
      <c r="L2441" s="7037"/>
      <c r="M2441" s="7031"/>
      <c r="N2441" s="4550"/>
      <c r="O2441" s="4983"/>
      <c r="P2441" s="4983"/>
      <c r="Q2441" s="4550"/>
      <c r="R2441" s="4550"/>
      <c r="S2441" s="4550"/>
      <c r="T2441" s="4550"/>
      <c r="U2441" s="4550"/>
      <c r="V2441" s="4550"/>
      <c r="W2441" s="4550"/>
      <c r="X2441" s="4550"/>
      <c r="Y2441" s="4550"/>
      <c r="Z2441" s="4550"/>
      <c r="AA2441" s="4893"/>
      <c r="AB2441" s="4550"/>
      <c r="AC2441" s="5050"/>
      <c r="AD2441" s="5050"/>
      <c r="AE2441" s="5050"/>
      <c r="AF2441" s="4550"/>
      <c r="AG2441" s="4550"/>
    </row>
    <row r="2442" spans="1:33" s="6147" customFormat="1" ht="27.95" customHeight="1">
      <c r="A2442" s="7037"/>
      <c r="B2442" s="4550"/>
      <c r="C2442" s="4981"/>
      <c r="D2442" s="4981"/>
      <c r="E2442" s="4981"/>
      <c r="F2442" s="6939"/>
      <c r="G2442" s="4550"/>
      <c r="H2442" s="7378"/>
      <c r="I2442" s="4550"/>
      <c r="J2442" s="4550"/>
      <c r="K2442" s="4550"/>
      <c r="L2442" s="7037"/>
      <c r="M2442" s="7031"/>
      <c r="N2442" s="4550"/>
      <c r="O2442" s="4983"/>
      <c r="P2442" s="4983"/>
      <c r="Q2442" s="4550"/>
      <c r="R2442" s="4550"/>
      <c r="S2442" s="4550"/>
      <c r="T2442" s="4550"/>
      <c r="U2442" s="4550"/>
      <c r="V2442" s="4550"/>
      <c r="W2442" s="4550"/>
      <c r="X2442" s="4550"/>
      <c r="Y2442" s="4550"/>
      <c r="Z2442" s="4550"/>
      <c r="AA2442" s="4893"/>
      <c r="AB2442" s="4550"/>
      <c r="AC2442" s="5050"/>
      <c r="AD2442" s="5050"/>
      <c r="AE2442" s="5050"/>
      <c r="AF2442" s="4550"/>
      <c r="AG2442" s="4550"/>
    </row>
    <row r="2443" spans="1:33" s="6147" customFormat="1" ht="27.95" customHeight="1">
      <c r="A2443" s="7037"/>
      <c r="B2443" s="4550"/>
      <c r="C2443" s="4981"/>
      <c r="D2443" s="4981"/>
      <c r="E2443" s="4981"/>
      <c r="F2443" s="6939"/>
      <c r="G2443" s="4550"/>
      <c r="H2443" s="7378"/>
      <c r="I2443" s="4550"/>
      <c r="J2443" s="4550"/>
      <c r="K2443" s="4550"/>
      <c r="L2443" s="7037"/>
      <c r="M2443" s="7031"/>
      <c r="N2443" s="4550"/>
      <c r="O2443" s="4983"/>
      <c r="P2443" s="4983"/>
      <c r="Q2443" s="4550"/>
      <c r="R2443" s="4550"/>
      <c r="S2443" s="4550"/>
      <c r="T2443" s="4550"/>
      <c r="U2443" s="4550"/>
      <c r="V2443" s="4550"/>
      <c r="W2443" s="4550"/>
      <c r="X2443" s="4550"/>
      <c r="Y2443" s="4550"/>
      <c r="Z2443" s="4550"/>
      <c r="AA2443" s="4893"/>
      <c r="AB2443" s="4550"/>
      <c r="AC2443" s="5050"/>
      <c r="AD2443" s="5050"/>
      <c r="AE2443" s="5050"/>
      <c r="AF2443" s="4550"/>
      <c r="AG2443" s="4550"/>
    </row>
    <row r="2444" spans="1:33" s="6147" customFormat="1" ht="27.95" customHeight="1">
      <c r="A2444" s="7037"/>
      <c r="B2444" s="4550"/>
      <c r="C2444" s="4981"/>
      <c r="D2444" s="4981"/>
      <c r="E2444" s="4981"/>
      <c r="F2444" s="6939"/>
      <c r="G2444" s="4550"/>
      <c r="H2444" s="7378"/>
      <c r="I2444" s="4550"/>
      <c r="J2444" s="4550"/>
      <c r="K2444" s="4550"/>
      <c r="L2444" s="7037"/>
      <c r="M2444" s="7031"/>
      <c r="N2444" s="4550"/>
      <c r="O2444" s="4983"/>
      <c r="P2444" s="4983"/>
      <c r="Q2444" s="4550"/>
      <c r="R2444" s="4550"/>
      <c r="S2444" s="4550"/>
      <c r="T2444" s="4550"/>
      <c r="U2444" s="4550"/>
      <c r="V2444" s="4550"/>
      <c r="W2444" s="4550"/>
      <c r="X2444" s="4550"/>
      <c r="Y2444" s="4550"/>
      <c r="Z2444" s="4550"/>
      <c r="AA2444" s="4893"/>
      <c r="AB2444" s="4550"/>
      <c r="AC2444" s="5050"/>
      <c r="AD2444" s="5050"/>
      <c r="AE2444" s="5050"/>
      <c r="AF2444" s="4550"/>
      <c r="AG2444" s="4550"/>
    </row>
    <row r="2445" spans="1:33" s="6147" customFormat="1" ht="27.95" customHeight="1">
      <c r="A2445" s="7037"/>
      <c r="B2445" s="4550"/>
      <c r="C2445" s="4981"/>
      <c r="D2445" s="4981"/>
      <c r="E2445" s="4981"/>
      <c r="F2445" s="6939"/>
      <c r="G2445" s="4550"/>
      <c r="H2445" s="7378"/>
      <c r="I2445" s="4550"/>
      <c r="J2445" s="4550"/>
      <c r="K2445" s="4550"/>
      <c r="L2445" s="7037"/>
      <c r="M2445" s="7031"/>
      <c r="N2445" s="4550"/>
      <c r="O2445" s="4983"/>
      <c r="P2445" s="4983"/>
      <c r="Q2445" s="4550"/>
      <c r="R2445" s="4550"/>
      <c r="S2445" s="4550"/>
      <c r="T2445" s="4550"/>
      <c r="U2445" s="4550"/>
      <c r="V2445" s="4550"/>
      <c r="W2445" s="4550"/>
      <c r="X2445" s="4550"/>
      <c r="Y2445" s="4550"/>
      <c r="Z2445" s="4550"/>
      <c r="AA2445" s="4893"/>
      <c r="AB2445" s="4550"/>
      <c r="AC2445" s="5050"/>
      <c r="AD2445" s="5050"/>
      <c r="AE2445" s="5050"/>
      <c r="AF2445" s="4550"/>
      <c r="AG2445" s="4550"/>
    </row>
    <row r="2446" spans="1:33" s="6147" customFormat="1" ht="27.95" customHeight="1">
      <c r="A2446" s="7037"/>
      <c r="B2446" s="4550"/>
      <c r="C2446" s="4981"/>
      <c r="D2446" s="4981"/>
      <c r="E2446" s="4981"/>
      <c r="F2446" s="6939"/>
      <c r="G2446" s="4550"/>
      <c r="H2446" s="7378"/>
      <c r="I2446" s="4550"/>
      <c r="J2446" s="4550"/>
      <c r="K2446" s="4550"/>
      <c r="L2446" s="7037"/>
      <c r="M2446" s="7031"/>
      <c r="N2446" s="4550"/>
      <c r="O2446" s="4983"/>
      <c r="P2446" s="4983"/>
      <c r="Q2446" s="4550"/>
      <c r="R2446" s="4550"/>
      <c r="S2446" s="4550"/>
      <c r="T2446" s="4550"/>
      <c r="U2446" s="4550"/>
      <c r="V2446" s="4550"/>
      <c r="W2446" s="4550"/>
      <c r="X2446" s="4550"/>
      <c r="Y2446" s="4550"/>
      <c r="Z2446" s="4550"/>
      <c r="AA2446" s="4893"/>
      <c r="AB2446" s="4550"/>
      <c r="AC2446" s="5050"/>
      <c r="AD2446" s="5050"/>
      <c r="AE2446" s="5050"/>
      <c r="AF2446" s="4550"/>
      <c r="AG2446" s="4550"/>
    </row>
    <row r="2447" spans="1:33" s="6147" customFormat="1" ht="27.95" customHeight="1">
      <c r="A2447" s="7037"/>
      <c r="B2447" s="7037"/>
      <c r="C2447" s="4981"/>
      <c r="D2447" s="4981"/>
      <c r="E2447" s="4981"/>
      <c r="F2447" s="6939"/>
      <c r="G2447" s="4550"/>
      <c r="H2447" s="7378"/>
      <c r="I2447" s="4550"/>
      <c r="J2447" s="4550"/>
      <c r="K2447" s="4550"/>
      <c r="L2447" s="7037"/>
      <c r="M2447" s="7031"/>
      <c r="N2447" s="4550"/>
      <c r="O2447" s="4983"/>
      <c r="P2447" s="4983"/>
      <c r="Q2447" s="4550"/>
      <c r="R2447" s="4550"/>
      <c r="S2447" s="4550"/>
      <c r="T2447" s="4550"/>
      <c r="U2447" s="4550"/>
      <c r="V2447" s="4550"/>
      <c r="W2447" s="4550"/>
      <c r="X2447" s="4550"/>
      <c r="Y2447" s="4550"/>
      <c r="Z2447" s="4550"/>
      <c r="AA2447" s="4893"/>
      <c r="AB2447" s="4550"/>
      <c r="AC2447" s="5050"/>
      <c r="AD2447" s="5050"/>
      <c r="AE2447" s="5050"/>
      <c r="AF2447" s="4550"/>
      <c r="AG2447" s="4550"/>
    </row>
    <row r="2448" spans="1:33" s="6147" customFormat="1" ht="27.95" customHeight="1">
      <c r="A2448" s="7037"/>
      <c r="B2448" s="4550"/>
      <c r="C2448" s="4981"/>
      <c r="D2448" s="4981"/>
      <c r="E2448" s="4981"/>
      <c r="F2448" s="6939"/>
      <c r="G2448" s="4550"/>
      <c r="H2448" s="7378"/>
      <c r="I2448" s="4550"/>
      <c r="J2448" s="4550"/>
      <c r="K2448" s="4550"/>
      <c r="L2448" s="7037"/>
      <c r="M2448" s="7031"/>
      <c r="N2448" s="4550"/>
      <c r="O2448" s="4983"/>
      <c r="P2448" s="4983"/>
      <c r="Q2448" s="4550"/>
      <c r="R2448" s="4550"/>
      <c r="S2448" s="4550"/>
      <c r="T2448" s="4550"/>
      <c r="U2448" s="4550"/>
      <c r="V2448" s="4550"/>
      <c r="W2448" s="4550"/>
      <c r="X2448" s="4550"/>
      <c r="Y2448" s="4550"/>
      <c r="Z2448" s="4550"/>
      <c r="AA2448" s="4893"/>
      <c r="AB2448" s="4550"/>
      <c r="AC2448" s="5050"/>
      <c r="AD2448" s="5050"/>
      <c r="AE2448" s="5050"/>
      <c r="AF2448" s="4550"/>
      <c r="AG2448" s="4550"/>
    </row>
    <row r="2449" spans="1:33" s="6147" customFormat="1" ht="27.95" customHeight="1">
      <c r="A2449" s="7037"/>
      <c r="B2449" s="7037"/>
      <c r="C2449" s="4981"/>
      <c r="D2449" s="4981"/>
      <c r="E2449" s="4981"/>
      <c r="F2449" s="6939"/>
      <c r="G2449" s="4550"/>
      <c r="H2449" s="7378"/>
      <c r="I2449" s="4550"/>
      <c r="J2449" s="4550"/>
      <c r="K2449" s="4550"/>
      <c r="L2449" s="7037"/>
      <c r="M2449" s="7031"/>
      <c r="N2449" s="4550"/>
      <c r="O2449" s="4983"/>
      <c r="P2449" s="4983"/>
      <c r="Q2449" s="4550"/>
      <c r="R2449" s="4550"/>
      <c r="S2449" s="4550"/>
      <c r="T2449" s="4550"/>
      <c r="U2449" s="4550"/>
      <c r="V2449" s="4550"/>
      <c r="W2449" s="4550"/>
      <c r="X2449" s="4550"/>
      <c r="Y2449" s="4550"/>
      <c r="Z2449" s="4550"/>
      <c r="AA2449" s="4893"/>
      <c r="AB2449" s="4550"/>
      <c r="AC2449" s="5050"/>
      <c r="AD2449" s="5050"/>
      <c r="AE2449" s="5050"/>
      <c r="AF2449" s="4550"/>
      <c r="AG2449" s="4550"/>
    </row>
    <row r="2450" spans="1:33" s="6147" customFormat="1" ht="27.95" customHeight="1">
      <c r="A2450" s="7037"/>
      <c r="B2450" s="7037"/>
      <c r="C2450" s="4981"/>
      <c r="D2450" s="4981"/>
      <c r="E2450" s="4981"/>
      <c r="F2450" s="6939"/>
      <c r="G2450" s="4550"/>
      <c r="H2450" s="8032"/>
      <c r="I2450" s="4550"/>
      <c r="J2450" s="7037"/>
      <c r="K2450" s="7037"/>
      <c r="L2450" s="7037"/>
      <c r="M2450" s="7031"/>
      <c r="N2450" s="4550"/>
      <c r="O2450" s="4983"/>
      <c r="P2450" s="4983"/>
      <c r="Q2450" s="7037"/>
      <c r="R2450" s="4550"/>
      <c r="S2450" s="4550"/>
      <c r="T2450" s="4550"/>
      <c r="U2450" s="4550"/>
      <c r="V2450" s="4550"/>
      <c r="W2450" s="4550"/>
      <c r="X2450" s="4550"/>
      <c r="Y2450" s="4550"/>
      <c r="Z2450" s="4550"/>
      <c r="AA2450" s="4893"/>
      <c r="AB2450" s="4550"/>
      <c r="AC2450" s="5050"/>
      <c r="AD2450" s="5050"/>
      <c r="AE2450" s="5050"/>
      <c r="AF2450" s="4550"/>
      <c r="AG2450" s="4550"/>
    </row>
    <row r="2451" spans="1:33" s="6147" customFormat="1" ht="27.95" customHeight="1">
      <c r="A2451" s="7037"/>
      <c r="B2451" s="7037"/>
      <c r="C2451" s="4981"/>
      <c r="D2451" s="4981"/>
      <c r="E2451" s="4981"/>
      <c r="F2451" s="6939"/>
      <c r="G2451" s="4550"/>
      <c r="H2451" s="8032"/>
      <c r="I2451" s="4550"/>
      <c r="J2451" s="7037"/>
      <c r="K2451" s="7037"/>
      <c r="L2451" s="7037"/>
      <c r="M2451" s="7031"/>
      <c r="N2451" s="4550"/>
      <c r="O2451" s="4983"/>
      <c r="P2451" s="4983"/>
      <c r="Q2451" s="7037"/>
      <c r="R2451" s="4550"/>
      <c r="S2451" s="4550"/>
      <c r="T2451" s="4550"/>
      <c r="U2451" s="4550"/>
      <c r="V2451" s="4550"/>
      <c r="W2451" s="4550"/>
      <c r="X2451" s="4550"/>
      <c r="Y2451" s="4550"/>
      <c r="Z2451" s="4550"/>
      <c r="AA2451" s="4893"/>
      <c r="AB2451" s="4550"/>
      <c r="AC2451" s="5050"/>
      <c r="AD2451" s="5050"/>
      <c r="AE2451" s="5050"/>
      <c r="AF2451" s="4550"/>
      <c r="AG2451" s="4550"/>
    </row>
    <row r="2452" spans="1:33" s="6147" customFormat="1" ht="27.95" customHeight="1">
      <c r="A2452" s="7037"/>
      <c r="B2452" s="7037"/>
      <c r="C2452" s="4981"/>
      <c r="D2452" s="4981"/>
      <c r="E2452" s="4981"/>
      <c r="F2452" s="6939"/>
      <c r="G2452" s="4550"/>
      <c r="H2452" s="8032"/>
      <c r="I2452" s="4550"/>
      <c r="J2452" s="7037"/>
      <c r="K2452" s="7037"/>
      <c r="L2452" s="7037"/>
      <c r="M2452" s="7031"/>
      <c r="N2452" s="4550"/>
      <c r="O2452" s="4983"/>
      <c r="P2452" s="4983"/>
      <c r="Q2452" s="7037"/>
      <c r="R2452" s="4550"/>
      <c r="S2452" s="4550"/>
      <c r="T2452" s="4550"/>
      <c r="U2452" s="4550"/>
      <c r="V2452" s="4550"/>
      <c r="W2452" s="4550"/>
      <c r="X2452" s="4550"/>
      <c r="Y2452" s="4550"/>
      <c r="Z2452" s="4550"/>
      <c r="AA2452" s="4893"/>
      <c r="AB2452" s="4550"/>
      <c r="AC2452" s="5050"/>
      <c r="AD2452" s="5050"/>
      <c r="AE2452" s="5050"/>
      <c r="AF2452" s="4550"/>
      <c r="AG2452" s="4550"/>
    </row>
    <row r="2453" spans="1:33" s="6147" customFormat="1" ht="27.95" customHeight="1">
      <c r="A2453" s="7037"/>
      <c r="B2453" s="7037"/>
      <c r="C2453" s="4981"/>
      <c r="D2453" s="4981"/>
      <c r="E2453" s="4981"/>
      <c r="F2453" s="6939"/>
      <c r="G2453" s="4550"/>
      <c r="H2453" s="8032"/>
      <c r="I2453" s="4550"/>
      <c r="J2453" s="7037"/>
      <c r="K2453" s="7037"/>
      <c r="L2453" s="7037"/>
      <c r="M2453" s="7031"/>
      <c r="N2453" s="4550"/>
      <c r="O2453" s="4983"/>
      <c r="P2453" s="4983"/>
      <c r="Q2453" s="7037"/>
      <c r="R2453" s="4550"/>
      <c r="S2453" s="4550"/>
      <c r="T2453" s="4550"/>
      <c r="U2453" s="4550"/>
      <c r="V2453" s="4550"/>
      <c r="W2453" s="4550"/>
      <c r="X2453" s="4550"/>
      <c r="Y2453" s="4550"/>
      <c r="Z2453" s="4550"/>
      <c r="AA2453" s="4893"/>
      <c r="AB2453" s="4550"/>
      <c r="AC2453" s="5050"/>
      <c r="AD2453" s="5050"/>
      <c r="AE2453" s="5050"/>
      <c r="AF2453" s="4550"/>
      <c r="AG2453" s="4550"/>
    </row>
    <row r="2454" spans="1:33" s="6147" customFormat="1" ht="27.95" customHeight="1">
      <c r="A2454" s="7037"/>
      <c r="B2454" s="7037"/>
      <c r="C2454" s="4981"/>
      <c r="D2454" s="4981"/>
      <c r="E2454" s="4981"/>
      <c r="F2454" s="6939"/>
      <c r="G2454" s="4550"/>
      <c r="H2454" s="8032"/>
      <c r="I2454" s="4550"/>
      <c r="J2454" s="7037"/>
      <c r="K2454" s="7037"/>
      <c r="L2454" s="7037"/>
      <c r="M2454" s="7031"/>
      <c r="N2454" s="4550"/>
      <c r="O2454" s="4983"/>
      <c r="P2454" s="4983"/>
      <c r="Q2454" s="7037"/>
      <c r="R2454" s="4550"/>
      <c r="S2454" s="4550"/>
      <c r="T2454" s="4550"/>
      <c r="U2454" s="4550"/>
      <c r="V2454" s="4550"/>
      <c r="W2454" s="4550"/>
      <c r="X2454" s="4550"/>
      <c r="Y2454" s="4550"/>
      <c r="Z2454" s="4550"/>
      <c r="AA2454" s="4893"/>
      <c r="AB2454" s="4550"/>
      <c r="AC2454" s="5050"/>
      <c r="AD2454" s="5050"/>
      <c r="AE2454" s="5050"/>
      <c r="AF2454" s="4550"/>
      <c r="AG2454" s="4550"/>
    </row>
    <row r="2455" spans="1:33" s="6147" customFormat="1" ht="27.95" customHeight="1">
      <c r="A2455" s="7037"/>
      <c r="B2455" s="7037"/>
      <c r="C2455" s="4981"/>
      <c r="D2455" s="4981"/>
      <c r="E2455" s="4981"/>
      <c r="F2455" s="6939"/>
      <c r="G2455" s="4550"/>
      <c r="H2455" s="8032"/>
      <c r="I2455" s="4550"/>
      <c r="J2455" s="7037"/>
      <c r="K2455" s="7037"/>
      <c r="L2455" s="7037"/>
      <c r="M2455" s="7031"/>
      <c r="N2455" s="4550"/>
      <c r="O2455" s="4983"/>
      <c r="P2455" s="4983"/>
      <c r="Q2455" s="7037"/>
      <c r="R2455" s="4550"/>
      <c r="S2455" s="4550"/>
      <c r="T2455" s="4550"/>
      <c r="U2455" s="4550"/>
      <c r="V2455" s="4550"/>
      <c r="W2455" s="4550"/>
      <c r="X2455" s="4550"/>
      <c r="Y2455" s="4550"/>
      <c r="Z2455" s="4550"/>
      <c r="AA2455" s="4893"/>
      <c r="AB2455" s="4550"/>
      <c r="AC2455" s="5050"/>
      <c r="AD2455" s="5050"/>
      <c r="AE2455" s="5050"/>
      <c r="AF2455" s="4550"/>
      <c r="AG2455" s="4550"/>
    </row>
    <row r="2456" spans="1:33" s="6147" customFormat="1" ht="27.95" customHeight="1">
      <c r="A2456" s="7037"/>
      <c r="B2456" s="7037"/>
      <c r="C2456" s="4981"/>
      <c r="D2456" s="4981"/>
      <c r="E2456" s="4981"/>
      <c r="F2456" s="6939"/>
      <c r="G2456" s="4550"/>
      <c r="H2456" s="8032"/>
      <c r="I2456" s="4550"/>
      <c r="J2456" s="7037"/>
      <c r="K2456" s="7037"/>
      <c r="L2456" s="7037"/>
      <c r="M2456" s="7031"/>
      <c r="N2456" s="4550"/>
      <c r="O2456" s="4983"/>
      <c r="P2456" s="4983"/>
      <c r="Q2456" s="7037"/>
      <c r="R2456" s="4550"/>
      <c r="S2456" s="4550"/>
      <c r="T2456" s="4550"/>
      <c r="U2456" s="4550"/>
      <c r="V2456" s="4550"/>
      <c r="W2456" s="4550"/>
      <c r="X2456" s="4550"/>
      <c r="Y2456" s="4550"/>
      <c r="Z2456" s="4550"/>
      <c r="AA2456" s="4893"/>
      <c r="AB2456" s="4550"/>
      <c r="AC2456" s="5050"/>
      <c r="AD2456" s="5050"/>
      <c r="AE2456" s="5050"/>
      <c r="AF2456" s="4550"/>
      <c r="AG2456" s="4550"/>
    </row>
    <row r="2457" spans="1:33" s="6147" customFormat="1" ht="27.95" customHeight="1">
      <c r="A2457" s="7037"/>
      <c r="B2457" s="7037"/>
      <c r="C2457" s="4981"/>
      <c r="D2457" s="4981"/>
      <c r="E2457" s="4981"/>
      <c r="F2457" s="6939"/>
      <c r="G2457" s="4550"/>
      <c r="H2457" s="8032"/>
      <c r="I2457" s="4550"/>
      <c r="J2457" s="7037"/>
      <c r="K2457" s="7037"/>
      <c r="L2457" s="7037"/>
      <c r="M2457" s="7031"/>
      <c r="N2457" s="4550"/>
      <c r="O2457" s="4983"/>
      <c r="P2457" s="4983"/>
      <c r="Q2457" s="7037"/>
      <c r="R2457" s="4550"/>
      <c r="S2457" s="4550"/>
      <c r="T2457" s="4550"/>
      <c r="U2457" s="4550"/>
      <c r="V2457" s="4550"/>
      <c r="W2457" s="4550"/>
      <c r="X2457" s="4550"/>
      <c r="Y2457" s="4550"/>
      <c r="Z2457" s="4550"/>
      <c r="AA2457" s="4893"/>
      <c r="AB2457" s="4550"/>
      <c r="AC2457" s="5050"/>
      <c r="AD2457" s="5050"/>
      <c r="AE2457" s="5050"/>
      <c r="AF2457" s="4550"/>
      <c r="AG2457" s="4550"/>
    </row>
    <row r="2458" spans="1:33" s="6147" customFormat="1" ht="27.95" customHeight="1">
      <c r="A2458" s="7037"/>
      <c r="B2458" s="7037"/>
      <c r="C2458" s="4981"/>
      <c r="D2458" s="4981"/>
      <c r="E2458" s="4981"/>
      <c r="F2458" s="6939"/>
      <c r="G2458" s="4550"/>
      <c r="H2458" s="8032"/>
      <c r="I2458" s="4550"/>
      <c r="J2458" s="7037"/>
      <c r="K2458" s="7037"/>
      <c r="L2458" s="7037"/>
      <c r="M2458" s="7031"/>
      <c r="N2458" s="4550"/>
      <c r="O2458" s="4983"/>
      <c r="P2458" s="4983"/>
      <c r="Q2458" s="7037"/>
      <c r="R2458" s="4550"/>
      <c r="S2458" s="4550"/>
      <c r="T2458" s="4550"/>
      <c r="U2458" s="4550"/>
      <c r="V2458" s="4550"/>
      <c r="W2458" s="4550"/>
      <c r="X2458" s="4550"/>
      <c r="Y2458" s="4550"/>
      <c r="Z2458" s="4550"/>
      <c r="AA2458" s="4893"/>
      <c r="AB2458" s="4550"/>
      <c r="AC2458" s="5050"/>
      <c r="AD2458" s="5050"/>
      <c r="AE2458" s="5050"/>
      <c r="AF2458" s="4550"/>
      <c r="AG2458" s="4550"/>
    </row>
    <row r="2459" spans="1:33" s="6147" customFormat="1" ht="27.95" customHeight="1">
      <c r="A2459" s="7037"/>
      <c r="B2459" s="7037"/>
      <c r="C2459" s="4981"/>
      <c r="D2459" s="4981"/>
      <c r="E2459" s="4981"/>
      <c r="F2459" s="6939"/>
      <c r="G2459" s="4550"/>
      <c r="H2459" s="8032"/>
      <c r="I2459" s="4550"/>
      <c r="J2459" s="7037"/>
      <c r="K2459" s="7037"/>
      <c r="L2459" s="7037"/>
      <c r="M2459" s="7031"/>
      <c r="N2459" s="4550"/>
      <c r="O2459" s="4983"/>
      <c r="P2459" s="4983"/>
      <c r="Q2459" s="7037"/>
      <c r="R2459" s="4550"/>
      <c r="S2459" s="4550"/>
      <c r="T2459" s="4550"/>
      <c r="U2459" s="4550"/>
      <c r="V2459" s="4550"/>
      <c r="W2459" s="4550"/>
      <c r="X2459" s="4550"/>
      <c r="Y2459" s="4550"/>
      <c r="Z2459" s="4550"/>
      <c r="AA2459" s="4893"/>
      <c r="AB2459" s="4550"/>
      <c r="AC2459" s="5050"/>
      <c r="AD2459" s="5050"/>
      <c r="AE2459" s="5050"/>
      <c r="AF2459" s="4550"/>
      <c r="AG2459" s="4550"/>
    </row>
    <row r="2460" spans="1:33" s="6147" customFormat="1" ht="27.95" customHeight="1">
      <c r="A2460" s="7037"/>
      <c r="B2460" s="7037"/>
      <c r="C2460" s="4981"/>
      <c r="D2460" s="4981"/>
      <c r="E2460" s="4981"/>
      <c r="F2460" s="6939"/>
      <c r="G2460" s="4550"/>
      <c r="H2460" s="8032"/>
      <c r="I2460" s="4550"/>
      <c r="J2460" s="7037"/>
      <c r="K2460" s="7037"/>
      <c r="L2460" s="7037"/>
      <c r="M2460" s="7031"/>
      <c r="N2460" s="4550"/>
      <c r="O2460" s="4983"/>
      <c r="P2460" s="4983"/>
      <c r="Q2460" s="7037"/>
      <c r="R2460" s="4550"/>
      <c r="S2460" s="4550"/>
      <c r="T2460" s="4550"/>
      <c r="U2460" s="4550"/>
      <c r="V2460" s="4550"/>
      <c r="W2460" s="4550"/>
      <c r="X2460" s="4550"/>
      <c r="Y2460" s="4550"/>
      <c r="Z2460" s="4550"/>
      <c r="AA2460" s="4893"/>
      <c r="AB2460" s="4550"/>
      <c r="AC2460" s="5050"/>
      <c r="AD2460" s="5050"/>
      <c r="AE2460" s="5050"/>
      <c r="AF2460" s="4550"/>
      <c r="AG2460" s="4550"/>
    </row>
    <row r="2461" spans="1:33" s="6147" customFormat="1" ht="27.95" customHeight="1">
      <c r="A2461" s="7037"/>
      <c r="B2461" s="7037"/>
      <c r="C2461" s="4981"/>
      <c r="D2461" s="4981"/>
      <c r="E2461" s="4981"/>
      <c r="F2461" s="6939"/>
      <c r="G2461" s="4550"/>
      <c r="H2461" s="8032"/>
      <c r="I2461" s="4550"/>
      <c r="J2461" s="7037"/>
      <c r="K2461" s="7037"/>
      <c r="L2461" s="7037"/>
      <c r="M2461" s="7031"/>
      <c r="N2461" s="4550"/>
      <c r="O2461" s="4983"/>
      <c r="P2461" s="4983"/>
      <c r="Q2461" s="7037"/>
      <c r="R2461" s="4550"/>
      <c r="S2461" s="4550"/>
      <c r="T2461" s="4550"/>
      <c r="U2461" s="4550"/>
      <c r="V2461" s="4550"/>
      <c r="W2461" s="4550"/>
      <c r="X2461" s="4550"/>
      <c r="Y2461" s="4550"/>
      <c r="Z2461" s="4550"/>
      <c r="AA2461" s="4893"/>
      <c r="AB2461" s="4550"/>
      <c r="AC2461" s="5050"/>
      <c r="AD2461" s="5050"/>
      <c r="AE2461" s="5050"/>
      <c r="AF2461" s="4550"/>
      <c r="AG2461" s="4550"/>
    </row>
    <row r="2462" spans="1:33" s="6147" customFormat="1" ht="27.95" customHeight="1">
      <c r="A2462" s="7037"/>
      <c r="B2462" s="7037"/>
      <c r="C2462" s="4981"/>
      <c r="D2462" s="4981"/>
      <c r="E2462" s="4981"/>
      <c r="F2462" s="6939"/>
      <c r="G2462" s="4550"/>
      <c r="H2462" s="8032"/>
      <c r="I2462" s="4550"/>
      <c r="J2462" s="7037"/>
      <c r="K2462" s="7037"/>
      <c r="L2462" s="7037"/>
      <c r="M2462" s="7031"/>
      <c r="N2462" s="4550"/>
      <c r="O2462" s="4983"/>
      <c r="P2462" s="4983"/>
      <c r="Q2462" s="7037"/>
      <c r="R2462" s="4550"/>
      <c r="S2462" s="4550"/>
      <c r="T2462" s="4550"/>
      <c r="U2462" s="4550"/>
      <c r="V2462" s="4550"/>
      <c r="W2462" s="4550"/>
      <c r="X2462" s="4550"/>
      <c r="Y2462" s="4550"/>
      <c r="Z2462" s="4550"/>
      <c r="AA2462" s="4893"/>
      <c r="AB2462" s="4550"/>
      <c r="AC2462" s="5050"/>
      <c r="AD2462" s="5050"/>
      <c r="AE2462" s="5050"/>
      <c r="AF2462" s="4550"/>
      <c r="AG2462" s="4550"/>
    </row>
    <row r="2463" spans="1:33" s="6147" customFormat="1" ht="27.95" customHeight="1">
      <c r="A2463" s="7037"/>
      <c r="B2463" s="7179"/>
      <c r="C2463" s="4981"/>
      <c r="D2463" s="4981"/>
      <c r="E2463" s="4981"/>
      <c r="F2463" s="6939"/>
      <c r="G2463" s="4550"/>
      <c r="H2463" s="8032"/>
      <c r="I2463" s="4550"/>
      <c r="J2463" s="7037"/>
      <c r="K2463" s="7037"/>
      <c r="L2463" s="7037"/>
      <c r="M2463" s="7031"/>
      <c r="N2463" s="4550"/>
      <c r="O2463" s="4983"/>
      <c r="P2463" s="4983"/>
      <c r="Q2463" s="7037"/>
      <c r="R2463" s="4550"/>
      <c r="S2463" s="4550"/>
      <c r="T2463" s="4550"/>
      <c r="U2463" s="4550"/>
      <c r="V2463" s="4550"/>
      <c r="W2463" s="4550"/>
      <c r="X2463" s="4550"/>
      <c r="Y2463" s="4550"/>
      <c r="Z2463" s="4550"/>
      <c r="AA2463" s="4893"/>
      <c r="AB2463" s="4550"/>
      <c r="AC2463" s="5050"/>
      <c r="AD2463" s="5050"/>
      <c r="AE2463" s="5050"/>
      <c r="AF2463" s="4550"/>
      <c r="AG2463" s="4550"/>
    </row>
    <row r="2464" spans="1:33" s="6147" customFormat="1" ht="27.95" customHeight="1">
      <c r="A2464" s="7179"/>
      <c r="B2464" s="7037"/>
      <c r="C2464" s="4981"/>
      <c r="D2464" s="4981"/>
      <c r="E2464" s="4981"/>
      <c r="F2464" s="6939"/>
      <c r="G2464" s="4550"/>
      <c r="H2464" s="8032"/>
      <c r="I2464" s="4550"/>
      <c r="J2464" s="7037"/>
      <c r="K2464" s="7037"/>
      <c r="L2464" s="7037"/>
      <c r="M2464" s="7031"/>
      <c r="N2464" s="4550"/>
      <c r="O2464" s="4983"/>
      <c r="P2464" s="4983"/>
      <c r="Q2464" s="7037"/>
      <c r="R2464" s="4550"/>
      <c r="S2464" s="4550"/>
      <c r="T2464" s="4550"/>
      <c r="U2464" s="4550"/>
      <c r="V2464" s="4550"/>
      <c r="W2464" s="4550"/>
      <c r="X2464" s="4550"/>
      <c r="Y2464" s="4550"/>
      <c r="Z2464" s="4550"/>
      <c r="AA2464" s="4893"/>
      <c r="AB2464" s="4550"/>
      <c r="AC2464" s="5050"/>
      <c r="AD2464" s="5050"/>
      <c r="AE2464" s="5050"/>
      <c r="AF2464" s="4550"/>
      <c r="AG2464" s="4550"/>
    </row>
    <row r="2465" spans="1:33" s="6147" customFormat="1" ht="27.95" customHeight="1">
      <c r="A2465" s="7037"/>
      <c r="B2465" s="7037"/>
      <c r="C2465" s="4981"/>
      <c r="D2465" s="4981"/>
      <c r="E2465" s="4981"/>
      <c r="F2465" s="6939"/>
      <c r="G2465" s="4550"/>
      <c r="H2465" s="8032"/>
      <c r="I2465" s="4550"/>
      <c r="J2465" s="7037"/>
      <c r="K2465" s="7037"/>
      <c r="L2465" s="7037"/>
      <c r="M2465" s="7031"/>
      <c r="N2465" s="4550"/>
      <c r="O2465" s="4983"/>
      <c r="P2465" s="4983"/>
      <c r="Q2465" s="7037"/>
      <c r="R2465" s="4550"/>
      <c r="S2465" s="4550"/>
      <c r="T2465" s="4550"/>
      <c r="U2465" s="4550"/>
      <c r="V2465" s="4550"/>
      <c r="W2465" s="4550"/>
      <c r="X2465" s="4550"/>
      <c r="Y2465" s="4550"/>
      <c r="Z2465" s="4550"/>
      <c r="AA2465" s="4893"/>
      <c r="AB2465" s="4550"/>
      <c r="AC2465" s="5050"/>
      <c r="AD2465" s="5050"/>
      <c r="AE2465" s="5050"/>
      <c r="AF2465" s="4550"/>
      <c r="AG2465" s="4550"/>
    </row>
    <row r="2466" spans="1:33" s="6147" customFormat="1" ht="27.95" customHeight="1">
      <c r="A2466" s="7037"/>
      <c r="B2466" s="7037"/>
      <c r="C2466" s="4981"/>
      <c r="D2466" s="4981"/>
      <c r="E2466" s="4981"/>
      <c r="F2466" s="6939"/>
      <c r="G2466" s="4550"/>
      <c r="H2466" s="7378"/>
      <c r="I2466" s="7037"/>
      <c r="J2466" s="7037"/>
      <c r="K2466" s="7037"/>
      <c r="L2466" s="7037"/>
      <c r="M2466" s="7031"/>
      <c r="N2466" s="4550"/>
      <c r="O2466" s="4983"/>
      <c r="P2466" s="4983"/>
      <c r="Q2466" s="7037"/>
      <c r="R2466" s="4550"/>
      <c r="S2466" s="4550"/>
      <c r="T2466" s="4550"/>
      <c r="U2466" s="4550"/>
      <c r="V2466" s="4550"/>
      <c r="W2466" s="4550"/>
      <c r="X2466" s="4550"/>
      <c r="Y2466" s="4550"/>
      <c r="Z2466" s="4550"/>
      <c r="AA2466" s="4893"/>
      <c r="AB2466" s="4550"/>
      <c r="AC2466" s="5050"/>
      <c r="AD2466" s="5050"/>
      <c r="AE2466" s="5050"/>
      <c r="AF2466" s="4550"/>
      <c r="AG2466" s="4550"/>
    </row>
    <row r="2467" spans="1:33" s="6147" customFormat="1" ht="27.95" customHeight="1">
      <c r="A2467" s="7179"/>
      <c r="B2467" s="4550"/>
      <c r="C2467" s="4981"/>
      <c r="D2467" s="4981"/>
      <c r="E2467" s="4981"/>
      <c r="F2467" s="6939"/>
      <c r="G2467" s="4550"/>
      <c r="H2467" s="7378"/>
      <c r="I2467" s="4550"/>
      <c r="J2467" s="4550"/>
      <c r="K2467" s="4550"/>
      <c r="L2467" s="7179"/>
      <c r="M2467" s="7031"/>
      <c r="N2467" s="4550"/>
      <c r="O2467" s="4983"/>
      <c r="P2467" s="4983"/>
      <c r="Q2467" s="4550"/>
      <c r="R2467" s="4550"/>
      <c r="S2467" s="4550"/>
      <c r="T2467" s="4550"/>
      <c r="U2467" s="4550"/>
      <c r="V2467" s="4550"/>
      <c r="W2467" s="4550"/>
      <c r="X2467" s="4550"/>
      <c r="Y2467" s="4550"/>
      <c r="Z2467" s="4550"/>
      <c r="AA2467" s="4893"/>
      <c r="AB2467" s="4550"/>
      <c r="AC2467" s="5050"/>
      <c r="AD2467" s="5050"/>
      <c r="AE2467" s="5050"/>
      <c r="AF2467" s="4550"/>
      <c r="AG2467" s="4550"/>
    </row>
    <row r="2468" spans="1:33" s="6147" customFormat="1" ht="27.95" customHeight="1">
      <c r="A2468" s="7179"/>
      <c r="B2468" s="4550"/>
      <c r="C2468" s="4981"/>
      <c r="D2468" s="4981"/>
      <c r="E2468" s="4981"/>
      <c r="F2468" s="6939"/>
      <c r="G2468" s="4550"/>
      <c r="H2468" s="7378"/>
      <c r="I2468" s="4550"/>
      <c r="J2468" s="4550"/>
      <c r="K2468" s="4550"/>
      <c r="L2468" s="7179"/>
      <c r="M2468" s="7031"/>
      <c r="N2468" s="4550"/>
      <c r="O2468" s="4983"/>
      <c r="P2468" s="4983"/>
      <c r="Q2468" s="4550"/>
      <c r="R2468" s="4550"/>
      <c r="S2468" s="4550"/>
      <c r="T2468" s="4550"/>
      <c r="U2468" s="4550"/>
      <c r="V2468" s="4550"/>
      <c r="W2468" s="4550"/>
      <c r="X2468" s="4550"/>
      <c r="Y2468" s="4550"/>
      <c r="Z2468" s="4550"/>
      <c r="AA2468" s="4893"/>
      <c r="AB2468" s="4550"/>
      <c r="AC2468" s="5050"/>
      <c r="AD2468" s="5050"/>
      <c r="AE2468" s="5050"/>
      <c r="AF2468" s="4550"/>
      <c r="AG2468" s="4550"/>
    </row>
    <row r="2469" spans="1:33" s="6147" customFormat="1" ht="27.95" customHeight="1">
      <c r="A2469" s="7179"/>
      <c r="B2469" s="4550"/>
      <c r="C2469" s="4981"/>
      <c r="D2469" s="4981"/>
      <c r="E2469" s="4981"/>
      <c r="F2469" s="6939"/>
      <c r="G2469" s="4550"/>
      <c r="H2469" s="7378"/>
      <c r="I2469" s="4550"/>
      <c r="J2469" s="4550"/>
      <c r="K2469" s="4550"/>
      <c r="L2469" s="7179"/>
      <c r="M2469" s="7031"/>
      <c r="N2469" s="4550"/>
      <c r="O2469" s="4983"/>
      <c r="P2469" s="4983"/>
      <c r="Q2469" s="4550"/>
      <c r="R2469" s="4550"/>
      <c r="S2469" s="4550"/>
      <c r="T2469" s="4550"/>
      <c r="U2469" s="4550"/>
      <c r="V2469" s="4550"/>
      <c r="W2469" s="4550"/>
      <c r="X2469" s="4550"/>
      <c r="Y2469" s="4550"/>
      <c r="Z2469" s="4550"/>
      <c r="AA2469" s="4893"/>
      <c r="AB2469" s="4550"/>
      <c r="AC2469" s="5050"/>
      <c r="AD2469" s="5050"/>
      <c r="AE2469" s="5050"/>
      <c r="AF2469" s="4550"/>
      <c r="AG2469" s="4550"/>
    </row>
    <row r="2470" spans="1:33" s="6147" customFormat="1" ht="27.95" customHeight="1">
      <c r="A2470" s="7179"/>
      <c r="B2470" s="4550"/>
      <c r="C2470" s="4981"/>
      <c r="D2470" s="4981"/>
      <c r="E2470" s="4981"/>
      <c r="F2470" s="6939"/>
      <c r="G2470" s="4550"/>
      <c r="H2470" s="7378"/>
      <c r="I2470" s="4550"/>
      <c r="J2470" s="4550"/>
      <c r="K2470" s="4550"/>
      <c r="L2470" s="7179"/>
      <c r="M2470" s="7031"/>
      <c r="N2470" s="4550"/>
      <c r="O2470" s="4983"/>
      <c r="P2470" s="4983"/>
      <c r="Q2470" s="4550"/>
      <c r="R2470" s="4550"/>
      <c r="S2470" s="4550"/>
      <c r="T2470" s="4550"/>
      <c r="U2470" s="4550"/>
      <c r="V2470" s="4550"/>
      <c r="W2470" s="4550"/>
      <c r="X2470" s="4550"/>
      <c r="Y2470" s="4550"/>
      <c r="Z2470" s="4550"/>
      <c r="AA2470" s="4893"/>
      <c r="AB2470" s="4550"/>
      <c r="AC2470" s="5050"/>
      <c r="AD2470" s="5050"/>
      <c r="AE2470" s="5050"/>
      <c r="AF2470" s="4550"/>
      <c r="AG2470" s="4550"/>
    </row>
    <row r="2471" spans="1:33" s="6147" customFormat="1" ht="27.95" customHeight="1">
      <c r="A2471" s="7179"/>
      <c r="B2471" s="4550"/>
      <c r="C2471" s="4981"/>
      <c r="D2471" s="4981"/>
      <c r="E2471" s="4981"/>
      <c r="F2471" s="6939"/>
      <c r="G2471" s="4550"/>
      <c r="H2471" s="7378"/>
      <c r="I2471" s="4550"/>
      <c r="J2471" s="4550"/>
      <c r="K2471" s="4550"/>
      <c r="L2471" s="4550"/>
      <c r="M2471" s="7031"/>
      <c r="N2471" s="4550"/>
      <c r="O2471" s="4983"/>
      <c r="P2471" s="4983"/>
      <c r="Q2471" s="4550"/>
      <c r="R2471" s="4550"/>
      <c r="S2471" s="4550"/>
      <c r="T2471" s="4550"/>
      <c r="U2471" s="4550"/>
      <c r="V2471" s="4550"/>
      <c r="W2471" s="4550"/>
      <c r="X2471" s="4550"/>
      <c r="Y2471" s="4550"/>
      <c r="Z2471" s="4550"/>
      <c r="AA2471" s="4893"/>
      <c r="AB2471" s="4550"/>
      <c r="AC2471" s="5050"/>
      <c r="AD2471" s="5050"/>
      <c r="AE2471" s="5050"/>
      <c r="AF2471" s="4550"/>
      <c r="AG2471" s="4550"/>
    </row>
    <row r="2472" spans="1:33" s="6147" customFormat="1" ht="27.95" customHeight="1">
      <c r="A2472" s="7179"/>
      <c r="B2472" s="4550"/>
      <c r="C2472" s="4981"/>
      <c r="D2472" s="4981"/>
      <c r="E2472" s="4981"/>
      <c r="F2472" s="6939"/>
      <c r="G2472" s="4550"/>
      <c r="H2472" s="7378"/>
      <c r="I2472" s="4550"/>
      <c r="J2472" s="4550"/>
      <c r="K2472" s="4550"/>
      <c r="L2472" s="4550"/>
      <c r="M2472" s="7031"/>
      <c r="N2472" s="4550"/>
      <c r="O2472" s="4983"/>
      <c r="P2472" s="4983"/>
      <c r="Q2472" s="4550"/>
      <c r="R2472" s="4550"/>
      <c r="S2472" s="4550"/>
      <c r="T2472" s="4550"/>
      <c r="U2472" s="4550"/>
      <c r="V2472" s="4550"/>
      <c r="W2472" s="4550"/>
      <c r="X2472" s="4550"/>
      <c r="Y2472" s="4550"/>
      <c r="Z2472" s="4550"/>
      <c r="AA2472" s="4893"/>
      <c r="AB2472" s="4550"/>
      <c r="AC2472" s="5050"/>
      <c r="AD2472" s="5050"/>
      <c r="AE2472" s="5050"/>
      <c r="AF2472" s="4550"/>
      <c r="AG2472" s="4550"/>
    </row>
    <row r="2473" spans="1:33" s="6147" customFormat="1" ht="27.95" customHeight="1">
      <c r="A2473" s="7179"/>
      <c r="B2473" s="4550"/>
      <c r="C2473" s="4981"/>
      <c r="D2473" s="4981"/>
      <c r="E2473" s="4981"/>
      <c r="F2473" s="6939"/>
      <c r="G2473" s="4550"/>
      <c r="H2473" s="7378"/>
      <c r="I2473" s="4550"/>
      <c r="J2473" s="4550"/>
      <c r="K2473" s="4550"/>
      <c r="L2473" s="4550"/>
      <c r="M2473" s="7031"/>
      <c r="N2473" s="4550"/>
      <c r="O2473" s="4983"/>
      <c r="P2473" s="4983"/>
      <c r="Q2473" s="4550"/>
      <c r="R2473" s="4550"/>
      <c r="S2473" s="4550"/>
      <c r="T2473" s="4550"/>
      <c r="U2473" s="4550"/>
      <c r="V2473" s="4550"/>
      <c r="W2473" s="4550"/>
      <c r="X2473" s="4550"/>
      <c r="Y2473" s="4550"/>
      <c r="Z2473" s="4550"/>
      <c r="AA2473" s="4893"/>
      <c r="AB2473" s="4550"/>
      <c r="AC2473" s="5050"/>
      <c r="AD2473" s="5050"/>
      <c r="AE2473" s="5050"/>
      <c r="AF2473" s="4550"/>
      <c r="AG2473" s="4550"/>
    </row>
    <row r="2474" spans="1:33" s="6147" customFormat="1" ht="27.95" customHeight="1">
      <c r="A2474" s="7179"/>
      <c r="B2474" s="4550"/>
      <c r="C2474" s="4981"/>
      <c r="D2474" s="4981"/>
      <c r="E2474" s="4981"/>
      <c r="F2474" s="6939"/>
      <c r="G2474" s="4550"/>
      <c r="H2474" s="7378"/>
      <c r="I2474" s="4550"/>
      <c r="J2474" s="4550"/>
      <c r="K2474" s="4550"/>
      <c r="L2474" s="4550"/>
      <c r="M2474" s="7031"/>
      <c r="N2474" s="4550"/>
      <c r="O2474" s="4983"/>
      <c r="P2474" s="4983"/>
      <c r="Q2474" s="4550"/>
      <c r="R2474" s="4550"/>
      <c r="S2474" s="4550"/>
      <c r="T2474" s="4550"/>
      <c r="U2474" s="4550"/>
      <c r="V2474" s="4550"/>
      <c r="W2474" s="4550"/>
      <c r="X2474" s="4550"/>
      <c r="Y2474" s="4550"/>
      <c r="Z2474" s="4550"/>
      <c r="AA2474" s="4893"/>
      <c r="AB2474" s="4550"/>
      <c r="AC2474" s="5050"/>
      <c r="AD2474" s="5050"/>
      <c r="AE2474" s="5050"/>
      <c r="AF2474" s="4550"/>
      <c r="AG2474" s="4550"/>
    </row>
    <row r="2475" spans="1:33" s="6147" customFormat="1" ht="27.95" customHeight="1">
      <c r="A2475" s="7179"/>
      <c r="B2475" s="4550"/>
      <c r="C2475" s="4981"/>
      <c r="D2475" s="4981"/>
      <c r="E2475" s="4981"/>
      <c r="F2475" s="6939"/>
      <c r="G2475" s="4550"/>
      <c r="H2475" s="7378"/>
      <c r="I2475" s="4550"/>
      <c r="J2475" s="4550"/>
      <c r="K2475" s="4550"/>
      <c r="L2475" s="4550"/>
      <c r="M2475" s="7031"/>
      <c r="N2475" s="4550"/>
      <c r="O2475" s="4983"/>
      <c r="P2475" s="4983"/>
      <c r="Q2475" s="4550"/>
      <c r="R2475" s="4550"/>
      <c r="S2475" s="4550"/>
      <c r="T2475" s="4550"/>
      <c r="U2475" s="4550"/>
      <c r="V2475" s="4550"/>
      <c r="W2475" s="4550"/>
      <c r="X2475" s="4550"/>
      <c r="Y2475" s="4550"/>
      <c r="Z2475" s="4550"/>
      <c r="AA2475" s="4893"/>
      <c r="AB2475" s="4550"/>
      <c r="AC2475" s="5050"/>
      <c r="AD2475" s="5050"/>
      <c r="AE2475" s="5050"/>
      <c r="AF2475" s="4550"/>
      <c r="AG2475" s="4550"/>
    </row>
    <row r="2476" spans="1:33" s="6147" customFormat="1" ht="27.95" customHeight="1">
      <c r="A2476" s="7179"/>
      <c r="B2476" s="4550"/>
      <c r="C2476" s="4981"/>
      <c r="D2476" s="4981"/>
      <c r="E2476" s="4981"/>
      <c r="F2476" s="6939"/>
      <c r="G2476" s="4550"/>
      <c r="H2476" s="7378"/>
      <c r="I2476" s="4550"/>
      <c r="J2476" s="4550"/>
      <c r="K2476" s="4550"/>
      <c r="L2476" s="4550"/>
      <c r="M2476" s="7031"/>
      <c r="N2476" s="4550"/>
      <c r="O2476" s="4983"/>
      <c r="P2476" s="4983"/>
      <c r="Q2476" s="4550"/>
      <c r="R2476" s="4550"/>
      <c r="S2476" s="4550"/>
      <c r="T2476" s="4550"/>
      <c r="U2476" s="4550"/>
      <c r="V2476" s="4550"/>
      <c r="W2476" s="4550"/>
      <c r="X2476" s="4550"/>
      <c r="Y2476" s="4550"/>
      <c r="Z2476" s="4550"/>
      <c r="AA2476" s="4893"/>
      <c r="AB2476" s="4550"/>
      <c r="AC2476" s="5050"/>
      <c r="AD2476" s="5050"/>
      <c r="AE2476" s="5050"/>
      <c r="AF2476" s="4550"/>
      <c r="AG2476" s="4550"/>
    </row>
    <row r="2477" spans="1:33" s="6147" customFormat="1" ht="27.95" customHeight="1">
      <c r="A2477" s="7179"/>
      <c r="B2477" s="4550"/>
      <c r="C2477" s="4981"/>
      <c r="D2477" s="4981"/>
      <c r="E2477" s="4981"/>
      <c r="F2477" s="6939"/>
      <c r="G2477" s="4550"/>
      <c r="H2477" s="7378"/>
      <c r="I2477" s="4550"/>
      <c r="J2477" s="4550"/>
      <c r="K2477" s="4550"/>
      <c r="L2477" s="4550"/>
      <c r="M2477" s="7031"/>
      <c r="N2477" s="4550"/>
      <c r="O2477" s="4983"/>
      <c r="P2477" s="4983"/>
      <c r="Q2477" s="4550"/>
      <c r="R2477" s="4550"/>
      <c r="S2477" s="4550"/>
      <c r="T2477" s="4550"/>
      <c r="U2477" s="4550"/>
      <c r="V2477" s="4550"/>
      <c r="W2477" s="4550"/>
      <c r="X2477" s="4550"/>
      <c r="Y2477" s="4550"/>
      <c r="Z2477" s="4550"/>
      <c r="AA2477" s="4893"/>
      <c r="AB2477" s="4550"/>
      <c r="AC2477" s="5050"/>
      <c r="AD2477" s="5050"/>
      <c r="AE2477" s="5050"/>
      <c r="AF2477" s="4550"/>
      <c r="AG2477" s="4550"/>
    </row>
    <row r="2478" spans="1:33" s="6147" customFormat="1" ht="27.95" customHeight="1">
      <c r="A2478" s="7179"/>
      <c r="B2478" s="4550"/>
      <c r="C2478" s="4981"/>
      <c r="D2478" s="4981"/>
      <c r="E2478" s="4981"/>
      <c r="F2478" s="6939"/>
      <c r="G2478" s="4550"/>
      <c r="H2478" s="7378"/>
      <c r="I2478" s="4550"/>
      <c r="J2478" s="4550"/>
      <c r="K2478" s="4550"/>
      <c r="L2478" s="4550"/>
      <c r="M2478" s="7031"/>
      <c r="N2478" s="4550"/>
      <c r="O2478" s="4983"/>
      <c r="P2478" s="4983"/>
      <c r="Q2478" s="4550"/>
      <c r="R2478" s="4550"/>
      <c r="S2478" s="4550"/>
      <c r="T2478" s="4550"/>
      <c r="U2478" s="4550"/>
      <c r="V2478" s="4550"/>
      <c r="W2478" s="4550"/>
      <c r="X2478" s="4550"/>
      <c r="Y2478" s="4550"/>
      <c r="Z2478" s="4550"/>
      <c r="AA2478" s="4893"/>
      <c r="AB2478" s="4550"/>
      <c r="AC2478" s="5050"/>
      <c r="AD2478" s="5050"/>
      <c r="AE2478" s="5050"/>
      <c r="AF2478" s="4550"/>
      <c r="AG2478" s="4550"/>
    </row>
    <row r="2479" spans="1:33" s="6147" customFormat="1" ht="27.95" customHeight="1">
      <c r="A2479" s="7179"/>
      <c r="B2479" s="4550"/>
      <c r="C2479" s="4981"/>
      <c r="D2479" s="4981"/>
      <c r="E2479" s="4981"/>
      <c r="F2479" s="6939"/>
      <c r="G2479" s="4550"/>
      <c r="H2479" s="7378"/>
      <c r="I2479" s="4550"/>
      <c r="J2479" s="4550"/>
      <c r="K2479" s="4550"/>
      <c r="L2479" s="4550"/>
      <c r="M2479" s="7031"/>
      <c r="N2479" s="4550"/>
      <c r="O2479" s="4983"/>
      <c r="P2479" s="4983"/>
      <c r="Q2479" s="4550"/>
      <c r="R2479" s="4550"/>
      <c r="S2479" s="4550"/>
      <c r="T2479" s="4550"/>
      <c r="U2479" s="4550"/>
      <c r="V2479" s="4550"/>
      <c r="W2479" s="4550"/>
      <c r="X2479" s="4550"/>
      <c r="Y2479" s="4550"/>
      <c r="Z2479" s="4550"/>
      <c r="AA2479" s="4893"/>
      <c r="AB2479" s="4550"/>
      <c r="AC2479" s="5050"/>
      <c r="AD2479" s="5050"/>
      <c r="AE2479" s="5050"/>
      <c r="AF2479" s="4550"/>
      <c r="AG2479" s="4550"/>
    </row>
    <row r="2480" spans="1:33" s="6147" customFormat="1" ht="27.95" customHeight="1">
      <c r="A2480" s="7179"/>
      <c r="B2480" s="4550"/>
      <c r="C2480" s="4981"/>
      <c r="D2480" s="4981"/>
      <c r="E2480" s="4981"/>
      <c r="F2480" s="6939"/>
      <c r="G2480" s="4550"/>
      <c r="H2480" s="7378"/>
      <c r="I2480" s="4550"/>
      <c r="J2480" s="4550"/>
      <c r="K2480" s="4550"/>
      <c r="L2480" s="4550"/>
      <c r="M2480" s="7031"/>
      <c r="N2480" s="4550"/>
      <c r="O2480" s="4983"/>
      <c r="P2480" s="4983"/>
      <c r="Q2480" s="4550"/>
      <c r="R2480" s="4550"/>
      <c r="S2480" s="4550"/>
      <c r="T2480" s="4550"/>
      <c r="U2480" s="4550"/>
      <c r="V2480" s="4550"/>
      <c r="W2480" s="4550"/>
      <c r="X2480" s="4550"/>
      <c r="Y2480" s="4550"/>
      <c r="Z2480" s="4550"/>
      <c r="AA2480" s="4893"/>
      <c r="AB2480" s="4550"/>
      <c r="AC2480" s="5050"/>
      <c r="AD2480" s="5050"/>
      <c r="AE2480" s="5050"/>
      <c r="AF2480" s="4550"/>
      <c r="AG2480" s="4550"/>
    </row>
    <row r="2481" spans="1:33" s="6147" customFormat="1" ht="27.95" customHeight="1">
      <c r="A2481" s="7179"/>
      <c r="B2481" s="4550"/>
      <c r="C2481" s="4981"/>
      <c r="D2481" s="4981"/>
      <c r="E2481" s="4981"/>
      <c r="F2481" s="6939"/>
      <c r="G2481" s="4550"/>
      <c r="H2481" s="7378"/>
      <c r="I2481" s="4550"/>
      <c r="J2481" s="4550"/>
      <c r="K2481" s="4550"/>
      <c r="L2481" s="4550"/>
      <c r="M2481" s="7031"/>
      <c r="N2481" s="4550"/>
      <c r="O2481" s="4983"/>
      <c r="P2481" s="4983"/>
      <c r="Q2481" s="4550"/>
      <c r="R2481" s="4550"/>
      <c r="S2481" s="4550"/>
      <c r="T2481" s="4550"/>
      <c r="U2481" s="4550"/>
      <c r="V2481" s="4550"/>
      <c r="W2481" s="4550"/>
      <c r="X2481" s="4550"/>
      <c r="Y2481" s="4550"/>
      <c r="Z2481" s="4550"/>
      <c r="AA2481" s="4893"/>
      <c r="AB2481" s="4550"/>
      <c r="AC2481" s="5050"/>
      <c r="AD2481" s="5050"/>
      <c r="AE2481" s="5050"/>
      <c r="AF2481" s="4550"/>
      <c r="AG2481" s="4550"/>
    </row>
    <row r="2482" spans="1:33" s="6147" customFormat="1" ht="27.95" customHeight="1">
      <c r="A2482" s="7179"/>
      <c r="B2482" s="9847"/>
      <c r="C2482" s="11486"/>
      <c r="D2482" s="11486"/>
      <c r="E2482" s="11486"/>
      <c r="F2482" s="12310"/>
      <c r="G2482" s="9847"/>
      <c r="H2482" s="12330"/>
      <c r="I2482" s="4550"/>
      <c r="J2482" s="9847"/>
      <c r="K2482" s="9847"/>
      <c r="L2482" s="4550"/>
      <c r="M2482" s="12206"/>
      <c r="N2482" s="4550"/>
      <c r="O2482" s="4983"/>
      <c r="P2482" s="4983"/>
      <c r="Q2482" s="9847"/>
      <c r="R2482" s="4550"/>
      <c r="S2482" s="4550"/>
      <c r="T2482" s="4550"/>
      <c r="U2482" s="4550"/>
      <c r="V2482" s="4550"/>
      <c r="W2482" s="4550"/>
      <c r="X2482" s="4550"/>
      <c r="Y2482" s="4550"/>
      <c r="Z2482" s="4550"/>
      <c r="AA2482" s="11707"/>
      <c r="AB2482" s="4550"/>
      <c r="AC2482" s="11492"/>
      <c r="AD2482" s="5050"/>
      <c r="AE2482" s="11492"/>
      <c r="AF2482" s="4550"/>
      <c r="AG2482" s="4550"/>
    </row>
    <row r="2483" spans="1:33" s="6147" customFormat="1" ht="27.95" customHeight="1">
      <c r="A2483" s="7179"/>
      <c r="B2483" s="11647"/>
      <c r="C2483" s="11487"/>
      <c r="D2483" s="11487"/>
      <c r="E2483" s="11487"/>
      <c r="F2483" s="12311"/>
      <c r="G2483" s="11647"/>
      <c r="H2483" s="12331"/>
      <c r="I2483" s="4550"/>
      <c r="J2483" s="11647"/>
      <c r="K2483" s="11647"/>
      <c r="L2483" s="4550"/>
      <c r="M2483" s="11647"/>
      <c r="N2483" s="4550"/>
      <c r="O2483" s="4983"/>
      <c r="P2483" s="4983"/>
      <c r="Q2483" s="11647"/>
      <c r="R2483" s="4550"/>
      <c r="S2483" s="4550"/>
      <c r="T2483" s="4550"/>
      <c r="U2483" s="4550"/>
      <c r="V2483" s="4550"/>
      <c r="W2483" s="4550"/>
      <c r="X2483" s="4550"/>
      <c r="Y2483" s="4550"/>
      <c r="Z2483" s="4550"/>
      <c r="AA2483" s="11708"/>
      <c r="AB2483" s="4550"/>
      <c r="AC2483" s="11493"/>
      <c r="AD2483" s="5050"/>
      <c r="AE2483" s="11493"/>
      <c r="AF2483" s="4550"/>
      <c r="AG2483" s="4550"/>
    </row>
    <row r="2484" spans="1:33" s="6147" customFormat="1" ht="27.95" customHeight="1">
      <c r="A2484" s="7179"/>
      <c r="B2484" s="4550"/>
      <c r="C2484" s="4981"/>
      <c r="D2484" s="4981"/>
      <c r="E2484" s="4981"/>
      <c r="F2484" s="6939"/>
      <c r="G2484" s="4550"/>
      <c r="H2484" s="7378"/>
      <c r="I2484" s="4550"/>
      <c r="J2484" s="4550"/>
      <c r="K2484" s="4550"/>
      <c r="L2484" s="4550"/>
      <c r="M2484" s="7031"/>
      <c r="N2484" s="4550"/>
      <c r="O2484" s="4983"/>
      <c r="P2484" s="4983"/>
      <c r="Q2484" s="4550"/>
      <c r="R2484" s="4550"/>
      <c r="S2484" s="4550"/>
      <c r="T2484" s="4550"/>
      <c r="U2484" s="4550"/>
      <c r="V2484" s="4550"/>
      <c r="W2484" s="4550"/>
      <c r="X2484" s="4550"/>
      <c r="Y2484" s="4550"/>
      <c r="Z2484" s="4550"/>
      <c r="AA2484" s="4893"/>
      <c r="AB2484" s="4550"/>
      <c r="AC2484" s="5050"/>
      <c r="AD2484" s="5050"/>
      <c r="AE2484" s="5050"/>
      <c r="AF2484" s="4550"/>
      <c r="AG2484" s="4550"/>
    </row>
    <row r="2485" spans="1:33" s="6147" customFormat="1" ht="27.95" customHeight="1">
      <c r="A2485" s="7179"/>
      <c r="B2485" s="4550"/>
      <c r="C2485" s="4981"/>
      <c r="D2485" s="4981"/>
      <c r="E2485" s="4981"/>
      <c r="F2485" s="6939"/>
      <c r="G2485" s="4550"/>
      <c r="H2485" s="7378"/>
      <c r="I2485" s="4550"/>
      <c r="J2485" s="4550"/>
      <c r="K2485" s="4550"/>
      <c r="L2485" s="4550"/>
      <c r="M2485" s="7031"/>
      <c r="N2485" s="4550"/>
      <c r="O2485" s="4983"/>
      <c r="P2485" s="4983"/>
      <c r="Q2485" s="4550"/>
      <c r="R2485" s="4550"/>
      <c r="S2485" s="4550"/>
      <c r="T2485" s="4550"/>
      <c r="U2485" s="4550"/>
      <c r="V2485" s="4550"/>
      <c r="W2485" s="4550"/>
      <c r="X2485" s="4550"/>
      <c r="Y2485" s="4550"/>
      <c r="Z2485" s="4550"/>
      <c r="AA2485" s="4893"/>
      <c r="AB2485" s="4550"/>
      <c r="AC2485" s="5050"/>
      <c r="AD2485" s="5050"/>
      <c r="AE2485" s="5050"/>
      <c r="AF2485" s="4550"/>
      <c r="AG2485" s="4550"/>
    </row>
    <row r="2486" spans="1:33" s="6147" customFormat="1" ht="27.95" customHeight="1">
      <c r="A2486" s="7179"/>
      <c r="B2486" s="4550"/>
      <c r="C2486" s="4981"/>
      <c r="D2486" s="4981"/>
      <c r="E2486" s="4981"/>
      <c r="F2486" s="6939"/>
      <c r="G2486" s="4550"/>
      <c r="H2486" s="7378"/>
      <c r="I2486" s="4550"/>
      <c r="J2486" s="4550"/>
      <c r="K2486" s="4550"/>
      <c r="L2486" s="4550"/>
      <c r="M2486" s="4550"/>
      <c r="N2486" s="4550"/>
      <c r="O2486" s="4983"/>
      <c r="P2486" s="4983"/>
      <c r="Q2486" s="4550"/>
      <c r="R2486" s="4550"/>
      <c r="S2486" s="4550"/>
      <c r="T2486" s="4550"/>
      <c r="U2486" s="4550"/>
      <c r="V2486" s="4550"/>
      <c r="W2486" s="4550"/>
      <c r="X2486" s="4550"/>
      <c r="Y2486" s="4550"/>
      <c r="Z2486" s="4550"/>
      <c r="AA2486" s="4893"/>
      <c r="AB2486" s="4550"/>
      <c r="AC2486" s="5050"/>
      <c r="AD2486" s="5050"/>
      <c r="AE2486" s="5050"/>
      <c r="AF2486" s="4550"/>
      <c r="AG2486" s="4550"/>
    </row>
    <row r="2487" spans="1:33" s="6147" customFormat="1" ht="27.95" customHeight="1">
      <c r="A2487" s="7179"/>
      <c r="B2487" s="4550"/>
      <c r="C2487" s="4981"/>
      <c r="D2487" s="4981"/>
      <c r="E2487" s="4981"/>
      <c r="F2487" s="6939"/>
      <c r="G2487" s="4550"/>
      <c r="H2487" s="7378"/>
      <c r="I2487" s="4550"/>
      <c r="J2487" s="4550"/>
      <c r="K2487" s="4550"/>
      <c r="L2487" s="4550"/>
      <c r="M2487" s="7031"/>
      <c r="N2487" s="4550"/>
      <c r="O2487" s="4983"/>
      <c r="P2487" s="4983"/>
      <c r="Q2487" s="4550"/>
      <c r="R2487" s="4550"/>
      <c r="S2487" s="4550"/>
      <c r="T2487" s="4550"/>
      <c r="U2487" s="4550"/>
      <c r="V2487" s="4550"/>
      <c r="W2487" s="4550"/>
      <c r="X2487" s="4550"/>
      <c r="Y2487" s="4550"/>
      <c r="Z2487" s="4550"/>
      <c r="AA2487" s="4893"/>
      <c r="AB2487" s="4550"/>
      <c r="AC2487" s="5050"/>
      <c r="AD2487" s="5050"/>
      <c r="AE2487" s="5050"/>
      <c r="AF2487" s="4550"/>
      <c r="AG2487" s="4550"/>
    </row>
    <row r="2488" spans="1:33" s="6147" customFormat="1" ht="27.95" customHeight="1">
      <c r="A2488" s="7179"/>
      <c r="B2488" s="9847"/>
      <c r="C2488" s="11486"/>
      <c r="D2488" s="11486"/>
      <c r="E2488" s="11486"/>
      <c r="F2488" s="12310"/>
      <c r="G2488" s="9847"/>
      <c r="H2488" s="12330"/>
      <c r="I2488" s="4550"/>
      <c r="J2488" s="9847"/>
      <c r="K2488" s="9847"/>
      <c r="L2488" s="4550"/>
      <c r="M2488" s="12206"/>
      <c r="N2488" s="4550"/>
      <c r="O2488" s="4983"/>
      <c r="P2488" s="4983"/>
      <c r="Q2488" s="9847"/>
      <c r="R2488" s="4550"/>
      <c r="S2488" s="4550"/>
      <c r="T2488" s="4550"/>
      <c r="U2488" s="4550"/>
      <c r="V2488" s="4550"/>
      <c r="W2488" s="4550"/>
      <c r="X2488" s="4550"/>
      <c r="Y2488" s="4550"/>
      <c r="Z2488" s="4550"/>
      <c r="AA2488" s="11707"/>
      <c r="AB2488" s="4550"/>
      <c r="AC2488" s="11492"/>
      <c r="AD2488" s="5050"/>
      <c r="AE2488" s="11492"/>
      <c r="AF2488" s="4550"/>
      <c r="AG2488" s="4550"/>
    </row>
    <row r="2489" spans="1:33" s="6147" customFormat="1" ht="27.95" customHeight="1">
      <c r="A2489" s="7179"/>
      <c r="B2489" s="11647"/>
      <c r="C2489" s="11487"/>
      <c r="D2489" s="11487"/>
      <c r="E2489" s="11487"/>
      <c r="F2489" s="12311"/>
      <c r="G2489" s="11647"/>
      <c r="H2489" s="12331"/>
      <c r="I2489" s="4550"/>
      <c r="J2489" s="11647"/>
      <c r="K2489" s="11647"/>
      <c r="L2489" s="4550"/>
      <c r="M2489" s="11647"/>
      <c r="N2489" s="4550"/>
      <c r="O2489" s="4983"/>
      <c r="P2489" s="4983"/>
      <c r="Q2489" s="11647"/>
      <c r="R2489" s="4550"/>
      <c r="S2489" s="4550"/>
      <c r="T2489" s="4550"/>
      <c r="U2489" s="4550"/>
      <c r="V2489" s="4550"/>
      <c r="W2489" s="4550"/>
      <c r="X2489" s="4550"/>
      <c r="Y2489" s="4550"/>
      <c r="Z2489" s="4550"/>
      <c r="AA2489" s="11708"/>
      <c r="AB2489" s="4550"/>
      <c r="AC2489" s="11493"/>
      <c r="AD2489" s="5050"/>
      <c r="AE2489" s="11493"/>
      <c r="AF2489" s="4550"/>
      <c r="AG2489" s="4550"/>
    </row>
    <row r="2490" spans="1:33" s="6147" customFormat="1" ht="27.95" customHeight="1">
      <c r="A2490" s="7186"/>
      <c r="B2490" s="4550"/>
      <c r="C2490" s="4981"/>
      <c r="D2490" s="4981"/>
      <c r="E2490" s="4981"/>
      <c r="F2490" s="6939"/>
      <c r="G2490" s="4550"/>
      <c r="H2490" s="7378"/>
      <c r="I2490" s="4550"/>
      <c r="J2490" s="4550"/>
      <c r="K2490" s="4550"/>
      <c r="L2490" s="4550"/>
      <c r="M2490" s="7031"/>
      <c r="N2490" s="4550"/>
      <c r="O2490" s="4983"/>
      <c r="P2490" s="4983"/>
      <c r="Q2490" s="4550"/>
      <c r="R2490" s="4550"/>
      <c r="S2490" s="4550"/>
      <c r="T2490" s="4550"/>
      <c r="U2490" s="4550"/>
      <c r="V2490" s="4550"/>
      <c r="W2490" s="4550"/>
      <c r="X2490" s="4550"/>
      <c r="Y2490" s="4550"/>
      <c r="Z2490" s="4550"/>
      <c r="AA2490" s="4893"/>
      <c r="AB2490" s="4550"/>
      <c r="AC2490" s="5050"/>
      <c r="AD2490" s="5050"/>
      <c r="AE2490" s="5050"/>
      <c r="AF2490" s="4550"/>
      <c r="AG2490" s="4550"/>
    </row>
    <row r="2491" spans="1:33" s="6147" customFormat="1" ht="27.95" customHeight="1">
      <c r="A2491" s="7186"/>
      <c r="B2491" s="7186"/>
      <c r="C2491" s="4981"/>
      <c r="D2491" s="4981"/>
      <c r="E2491" s="4981"/>
      <c r="F2491" s="6939"/>
      <c r="G2491" s="4550"/>
      <c r="H2491" s="7378"/>
      <c r="I2491" s="7186"/>
      <c r="J2491" s="7186"/>
      <c r="K2491" s="7186"/>
      <c r="L2491" s="7186"/>
      <c r="M2491" s="7031"/>
      <c r="N2491" s="4550"/>
      <c r="O2491" s="4983"/>
      <c r="P2491" s="4983"/>
      <c r="Q2491" s="7186"/>
      <c r="R2491" s="4550"/>
      <c r="S2491" s="4550"/>
      <c r="T2491" s="4550"/>
      <c r="U2491" s="4550"/>
      <c r="V2491" s="4550"/>
      <c r="W2491" s="4550"/>
      <c r="X2491" s="4550"/>
      <c r="Y2491" s="4550"/>
      <c r="Z2491" s="4550"/>
      <c r="AA2491" s="4893"/>
      <c r="AB2491" s="4550"/>
      <c r="AC2491" s="5050"/>
      <c r="AD2491" s="5050"/>
      <c r="AE2491" s="5050"/>
      <c r="AF2491" s="4550"/>
      <c r="AG2491" s="4550"/>
    </row>
    <row r="2492" spans="1:33" s="6147" customFormat="1" ht="27.95" customHeight="1">
      <c r="A2492" s="7186"/>
      <c r="B2492" s="7186"/>
      <c r="C2492" s="4981"/>
      <c r="D2492" s="4981"/>
      <c r="E2492" s="4981"/>
      <c r="F2492" s="6939"/>
      <c r="G2492" s="4550"/>
      <c r="H2492" s="8033"/>
      <c r="I2492" s="4550"/>
      <c r="J2492" s="7186"/>
      <c r="K2492" s="7186"/>
      <c r="L2492" s="7186"/>
      <c r="M2492" s="7031"/>
      <c r="N2492" s="7186"/>
      <c r="O2492" s="4983"/>
      <c r="P2492" s="4983"/>
      <c r="Q2492" s="7186"/>
      <c r="R2492" s="4550"/>
      <c r="S2492" s="4550"/>
      <c r="T2492" s="4550"/>
      <c r="U2492" s="4550"/>
      <c r="V2492" s="4550"/>
      <c r="W2492" s="4550"/>
      <c r="X2492" s="4550"/>
      <c r="Y2492" s="4550"/>
      <c r="Z2492" s="4550"/>
      <c r="AA2492" s="4893"/>
      <c r="AB2492" s="4550"/>
      <c r="AC2492" s="5050"/>
      <c r="AD2492" s="5050"/>
      <c r="AE2492" s="5050"/>
      <c r="AF2492" s="4550"/>
      <c r="AG2492" s="4550"/>
    </row>
    <row r="2493" spans="1:33" s="6147" customFormat="1" ht="27.95" customHeight="1">
      <c r="A2493" s="7186"/>
      <c r="B2493" s="7186"/>
      <c r="C2493" s="4981"/>
      <c r="D2493" s="4981"/>
      <c r="E2493" s="4981"/>
      <c r="F2493" s="6939"/>
      <c r="G2493" s="4550"/>
      <c r="H2493" s="7378"/>
      <c r="I2493" s="7186"/>
      <c r="J2493" s="7186"/>
      <c r="K2493" s="7186"/>
      <c r="L2493" s="7186"/>
      <c r="M2493" s="7031"/>
      <c r="N2493" s="4550"/>
      <c r="O2493" s="4983"/>
      <c r="P2493" s="4983"/>
      <c r="Q2493" s="7186"/>
      <c r="R2493" s="4550"/>
      <c r="S2493" s="4550"/>
      <c r="T2493" s="4550"/>
      <c r="U2493" s="4550"/>
      <c r="V2493" s="4550"/>
      <c r="W2493" s="4550"/>
      <c r="X2493" s="4550"/>
      <c r="Y2493" s="4550"/>
      <c r="Z2493" s="4550"/>
      <c r="AA2493" s="4893"/>
      <c r="AB2493" s="4550"/>
      <c r="AC2493" s="5050"/>
      <c r="AD2493" s="5050"/>
      <c r="AE2493" s="5050"/>
      <c r="AF2493" s="4550"/>
      <c r="AG2493" s="4550"/>
    </row>
    <row r="2494" spans="1:33" s="6147" customFormat="1" ht="27.95" customHeight="1">
      <c r="A2494" s="7186"/>
      <c r="B2494" s="7186"/>
      <c r="C2494" s="4981"/>
      <c r="D2494" s="4981"/>
      <c r="E2494" s="4981"/>
      <c r="F2494" s="6939"/>
      <c r="G2494" s="4550"/>
      <c r="H2494" s="7378"/>
      <c r="I2494" s="7186"/>
      <c r="J2494" s="7186"/>
      <c r="K2494" s="7186"/>
      <c r="L2494" s="7186"/>
      <c r="M2494" s="7031"/>
      <c r="N2494" s="4550"/>
      <c r="O2494" s="4983"/>
      <c r="P2494" s="4983"/>
      <c r="Q2494" s="7186"/>
      <c r="R2494" s="4550"/>
      <c r="S2494" s="4550"/>
      <c r="T2494" s="4550"/>
      <c r="U2494" s="4550"/>
      <c r="V2494" s="4550"/>
      <c r="W2494" s="4550"/>
      <c r="X2494" s="4550"/>
      <c r="Y2494" s="4550"/>
      <c r="Z2494" s="4550"/>
      <c r="AA2494" s="4893"/>
      <c r="AB2494" s="4550"/>
      <c r="AC2494" s="5050"/>
      <c r="AD2494" s="5050"/>
      <c r="AE2494" s="5050"/>
      <c r="AF2494" s="4550"/>
      <c r="AG2494" s="4550"/>
    </row>
    <row r="2495" spans="1:33" ht="27.95" customHeight="1">
      <c r="A2495" s="7076"/>
      <c r="B2495" s="6"/>
      <c r="C2495" s="6"/>
      <c r="D2495" s="6"/>
      <c r="E2495" s="6"/>
      <c r="F2495" s="6939">
        <f t="shared" ref="F2495:F2503" si="18">SUM(D2495-E2495)</f>
        <v>0</v>
      </c>
      <c r="G2495" s="6"/>
      <c r="H2495" s="6935"/>
      <c r="I2495" s="6"/>
      <c r="J2495" s="6"/>
      <c r="K2495" s="6"/>
      <c r="L2495" s="6"/>
      <c r="M2495" s="6"/>
      <c r="N2495" s="6"/>
      <c r="O2495" s="264">
        <v>0</v>
      </c>
      <c r="P2495" s="264">
        <v>0</v>
      </c>
      <c r="Q2495" s="6"/>
      <c r="R2495" s="6"/>
      <c r="S2495" s="6"/>
      <c r="T2495" s="6"/>
      <c r="U2495" s="6"/>
      <c r="V2495" s="6"/>
      <c r="W2495" s="6"/>
      <c r="X2495" s="6"/>
      <c r="Y2495" s="6"/>
      <c r="Z2495" s="6"/>
      <c r="AA2495" s="6564"/>
      <c r="AB2495" s="6"/>
      <c r="AC2495" s="5050">
        <v>0</v>
      </c>
      <c r="AD2495" s="5050">
        <v>0</v>
      </c>
      <c r="AE2495" s="5050">
        <f t="shared" ref="AE2495:AE2501" si="19">AC2495+AD2495*P2495</f>
        <v>0</v>
      </c>
      <c r="AF2495" s="6"/>
      <c r="AG2495" s="6"/>
    </row>
    <row r="2496" spans="1:33" ht="27.95" customHeight="1">
      <c r="A2496" s="3912"/>
      <c r="B2496" s="6"/>
      <c r="C2496" s="6"/>
      <c r="D2496" s="6"/>
      <c r="E2496" s="6"/>
      <c r="F2496" s="6939">
        <f t="shared" si="18"/>
        <v>0</v>
      </c>
      <c r="G2496" s="6"/>
      <c r="H2496" s="6935"/>
      <c r="I2496" s="6"/>
      <c r="J2496" s="6"/>
      <c r="K2496" s="6"/>
      <c r="L2496" s="6"/>
      <c r="M2496" s="6"/>
      <c r="N2496" s="6"/>
      <c r="O2496" s="264">
        <v>0</v>
      </c>
      <c r="P2496" s="264">
        <v>0</v>
      </c>
      <c r="Q2496" s="6"/>
      <c r="R2496" s="6"/>
      <c r="S2496" s="6"/>
      <c r="T2496" s="6"/>
      <c r="U2496" s="6"/>
      <c r="V2496" s="6"/>
      <c r="W2496" s="6"/>
      <c r="X2496" s="6"/>
      <c r="Y2496" s="6"/>
      <c r="Z2496" s="6"/>
      <c r="AA2496" s="6564"/>
      <c r="AB2496" s="6"/>
      <c r="AC2496" s="5050">
        <v>0</v>
      </c>
      <c r="AD2496" s="5050">
        <v>0</v>
      </c>
      <c r="AE2496" s="5050">
        <f t="shared" si="19"/>
        <v>0</v>
      </c>
      <c r="AF2496" s="6"/>
      <c r="AG2496" s="6"/>
    </row>
    <row r="2497" spans="1:33" ht="27.95" customHeight="1">
      <c r="A2497" s="3912"/>
      <c r="B2497" s="6"/>
      <c r="C2497" s="6"/>
      <c r="D2497" s="6"/>
      <c r="E2497" s="6"/>
      <c r="F2497" s="6939">
        <f t="shared" si="18"/>
        <v>0</v>
      </c>
      <c r="G2497" s="6"/>
      <c r="H2497" s="6935"/>
      <c r="I2497" s="6"/>
      <c r="J2497" s="6"/>
      <c r="K2497" s="6"/>
      <c r="L2497" s="6"/>
      <c r="M2497" s="6"/>
      <c r="N2497" s="6"/>
      <c r="O2497" s="264">
        <v>0</v>
      </c>
      <c r="P2497" s="264">
        <v>0</v>
      </c>
      <c r="Q2497" s="6"/>
      <c r="R2497" s="6"/>
      <c r="S2497" s="6"/>
      <c r="T2497" s="6"/>
      <c r="U2497" s="6"/>
      <c r="V2497" s="6"/>
      <c r="W2497" s="6"/>
      <c r="X2497" s="6"/>
      <c r="Y2497" s="6"/>
      <c r="Z2497" s="6"/>
      <c r="AA2497" s="6564"/>
      <c r="AB2497" s="6"/>
      <c r="AC2497" s="5050">
        <v>0</v>
      </c>
      <c r="AD2497" s="5050">
        <v>0</v>
      </c>
      <c r="AE2497" s="5050">
        <f t="shared" si="19"/>
        <v>0</v>
      </c>
      <c r="AF2497" s="6"/>
      <c r="AG2497" s="6"/>
    </row>
    <row r="2498" spans="1:33" ht="27.95" customHeight="1">
      <c r="A2498" s="3912"/>
      <c r="B2498" s="6"/>
      <c r="C2498" s="6"/>
      <c r="D2498" s="6"/>
      <c r="E2498" s="6"/>
      <c r="F2498" s="6939">
        <f t="shared" si="18"/>
        <v>0</v>
      </c>
      <c r="G2498" s="6"/>
      <c r="H2498" s="6935"/>
      <c r="I2498" s="6"/>
      <c r="J2498" s="6"/>
      <c r="K2498" s="6"/>
      <c r="L2498" s="6"/>
      <c r="M2498" s="6"/>
      <c r="N2498" s="6"/>
      <c r="O2498" s="264">
        <v>0</v>
      </c>
      <c r="P2498" s="264">
        <v>0</v>
      </c>
      <c r="Q2498" s="6"/>
      <c r="R2498" s="6"/>
      <c r="S2498" s="6"/>
      <c r="T2498" s="6"/>
      <c r="U2498" s="6"/>
      <c r="V2498" s="6"/>
      <c r="W2498" s="6"/>
      <c r="X2498" s="6"/>
      <c r="Y2498" s="6"/>
      <c r="Z2498" s="6"/>
      <c r="AA2498" s="6564"/>
      <c r="AB2498" s="6"/>
      <c r="AC2498" s="5050">
        <v>0</v>
      </c>
      <c r="AD2498" s="5050">
        <v>0</v>
      </c>
      <c r="AE2498" s="5050">
        <f t="shared" si="19"/>
        <v>0</v>
      </c>
      <c r="AF2498" s="6"/>
      <c r="AG2498" s="6"/>
    </row>
    <row r="2499" spans="1:33" ht="27.95" customHeight="1">
      <c r="A2499" s="3912"/>
      <c r="B2499" s="6"/>
      <c r="C2499" s="6"/>
      <c r="D2499" s="6"/>
      <c r="E2499" s="6"/>
      <c r="F2499" s="6939">
        <f t="shared" si="18"/>
        <v>0</v>
      </c>
      <c r="G2499" s="6"/>
      <c r="H2499" s="6935"/>
      <c r="I2499" s="6"/>
      <c r="J2499" s="6"/>
      <c r="K2499" s="6"/>
      <c r="L2499" s="6"/>
      <c r="M2499" s="6"/>
      <c r="N2499" s="6"/>
      <c r="O2499" s="264">
        <v>0</v>
      </c>
      <c r="P2499" s="264">
        <v>0</v>
      </c>
      <c r="Q2499" s="6"/>
      <c r="R2499" s="6"/>
      <c r="S2499" s="6"/>
      <c r="T2499" s="6"/>
      <c r="U2499" s="6"/>
      <c r="V2499" s="6"/>
      <c r="W2499" s="6"/>
      <c r="X2499" s="6"/>
      <c r="Y2499" s="6"/>
      <c r="Z2499" s="6"/>
      <c r="AA2499" s="6564"/>
      <c r="AB2499" s="6"/>
      <c r="AC2499" s="5050">
        <v>0</v>
      </c>
      <c r="AD2499" s="5050">
        <v>0</v>
      </c>
      <c r="AE2499" s="5050">
        <f t="shared" si="19"/>
        <v>0</v>
      </c>
      <c r="AF2499" s="6"/>
      <c r="AG2499" s="6"/>
    </row>
    <row r="2500" spans="1:33" ht="27.95" customHeight="1">
      <c r="A2500" s="3912"/>
      <c r="B2500" s="6"/>
      <c r="C2500" s="6"/>
      <c r="D2500" s="6"/>
      <c r="E2500" s="6"/>
      <c r="F2500" s="6939">
        <f t="shared" si="18"/>
        <v>0</v>
      </c>
      <c r="G2500" s="6"/>
      <c r="H2500" s="6935"/>
      <c r="I2500" s="6"/>
      <c r="J2500" s="6"/>
      <c r="K2500" s="6"/>
      <c r="L2500" s="6"/>
      <c r="M2500" s="6"/>
      <c r="N2500" s="6"/>
      <c r="O2500" s="264">
        <v>0</v>
      </c>
      <c r="P2500" s="264">
        <v>0</v>
      </c>
      <c r="Q2500" s="6"/>
      <c r="R2500" s="6"/>
      <c r="S2500" s="6"/>
      <c r="T2500" s="6"/>
      <c r="U2500" s="6"/>
      <c r="V2500" s="6"/>
      <c r="W2500" s="6"/>
      <c r="X2500" s="6"/>
      <c r="Y2500" s="6"/>
      <c r="Z2500" s="6"/>
      <c r="AA2500" s="6564"/>
      <c r="AB2500" s="6"/>
      <c r="AC2500" s="5050">
        <v>0</v>
      </c>
      <c r="AD2500" s="5050">
        <v>0</v>
      </c>
      <c r="AE2500" s="5050">
        <f t="shared" si="19"/>
        <v>0</v>
      </c>
      <c r="AF2500" s="6"/>
      <c r="AG2500" s="6"/>
    </row>
    <row r="2501" spans="1:33" ht="27.95" customHeight="1">
      <c r="A2501" s="3912"/>
      <c r="B2501" s="6"/>
      <c r="C2501" s="6"/>
      <c r="D2501" s="6"/>
      <c r="E2501" s="6"/>
      <c r="F2501" s="6939">
        <f t="shared" si="18"/>
        <v>0</v>
      </c>
      <c r="G2501" s="6"/>
      <c r="H2501" s="6935"/>
      <c r="I2501" s="6"/>
      <c r="J2501" s="6"/>
      <c r="K2501" s="6"/>
      <c r="L2501" s="6"/>
      <c r="M2501" s="6"/>
      <c r="N2501" s="6"/>
      <c r="O2501" s="264">
        <v>0</v>
      </c>
      <c r="P2501" s="264">
        <v>0</v>
      </c>
      <c r="Q2501" s="6"/>
      <c r="R2501" s="6"/>
      <c r="S2501" s="6"/>
      <c r="T2501" s="6"/>
      <c r="U2501" s="6"/>
      <c r="V2501" s="6"/>
      <c r="W2501" s="6"/>
      <c r="X2501" s="6"/>
      <c r="Y2501" s="6"/>
      <c r="Z2501" s="6"/>
      <c r="AA2501" s="6564"/>
      <c r="AB2501" s="6"/>
      <c r="AC2501" s="5050">
        <v>0</v>
      </c>
      <c r="AD2501" s="5050">
        <v>0</v>
      </c>
      <c r="AE2501" s="5050">
        <f t="shared" si="19"/>
        <v>0</v>
      </c>
      <c r="AF2501" s="6"/>
      <c r="AG2501" s="6"/>
    </row>
    <row r="2502" spans="1:33" ht="27.95" customHeight="1">
      <c r="A2502" s="3912"/>
      <c r="B2502" s="6"/>
      <c r="C2502" s="6"/>
      <c r="D2502" s="6"/>
      <c r="E2502" s="6"/>
      <c r="F2502" s="6939">
        <f t="shared" si="18"/>
        <v>0</v>
      </c>
      <c r="G2502" s="6"/>
      <c r="H2502" s="6935"/>
      <c r="I2502" s="6"/>
      <c r="J2502" s="6"/>
      <c r="K2502" s="6"/>
      <c r="L2502" s="6"/>
      <c r="M2502" s="6"/>
      <c r="N2502" s="6"/>
      <c r="O2502" s="264">
        <v>0</v>
      </c>
      <c r="P2502" s="264">
        <v>0</v>
      </c>
      <c r="Q2502" s="6"/>
      <c r="R2502" s="6"/>
      <c r="S2502" s="6"/>
      <c r="T2502" s="6"/>
      <c r="U2502" s="6"/>
      <c r="V2502" s="6"/>
      <c r="W2502" s="6"/>
      <c r="X2502" s="6"/>
      <c r="Y2502" s="6"/>
      <c r="Z2502" s="6"/>
      <c r="AA2502" s="6564"/>
      <c r="AB2502" s="6"/>
      <c r="AC2502" s="5050">
        <v>0</v>
      </c>
      <c r="AD2502" s="5050">
        <v>0</v>
      </c>
      <c r="AE2502" s="5050">
        <f t="shared" ref="AE2502:AE2509" si="20">AC2502+AD2502*P2502</f>
        <v>0</v>
      </c>
      <c r="AF2502" s="6"/>
      <c r="AG2502" s="6"/>
    </row>
    <row r="2503" spans="1:33" ht="27.95" customHeight="1">
      <c r="A2503" s="3912"/>
      <c r="B2503" s="6"/>
      <c r="C2503" s="6"/>
      <c r="D2503" s="6"/>
      <c r="E2503" s="6"/>
      <c r="F2503" s="6939">
        <f t="shared" si="18"/>
        <v>0</v>
      </c>
      <c r="G2503" s="6"/>
      <c r="H2503" s="6935"/>
      <c r="I2503" s="6"/>
      <c r="J2503" s="6"/>
      <c r="K2503" s="6"/>
      <c r="L2503" s="6"/>
      <c r="M2503" s="6"/>
      <c r="N2503" s="6"/>
      <c r="O2503" s="264">
        <v>0</v>
      </c>
      <c r="P2503" s="264">
        <v>0</v>
      </c>
      <c r="Q2503" s="6"/>
      <c r="R2503" s="6"/>
      <c r="S2503" s="6"/>
      <c r="T2503" s="6"/>
      <c r="U2503" s="6"/>
      <c r="V2503" s="6"/>
      <c r="W2503" s="6"/>
      <c r="X2503" s="6"/>
      <c r="Y2503" s="6"/>
      <c r="Z2503" s="6"/>
      <c r="AA2503" s="6564"/>
      <c r="AB2503" s="6"/>
      <c r="AC2503" s="5050">
        <v>0</v>
      </c>
      <c r="AD2503" s="5050">
        <v>0</v>
      </c>
      <c r="AE2503" s="5050">
        <f t="shared" si="20"/>
        <v>0</v>
      </c>
      <c r="AF2503" s="6"/>
      <c r="AG2503" s="6"/>
    </row>
    <row r="2504" spans="1:33" ht="27.95" customHeight="1">
      <c r="A2504" s="3912"/>
      <c r="B2504" s="6"/>
      <c r="C2504" s="6"/>
      <c r="D2504" s="6"/>
      <c r="E2504" s="6"/>
      <c r="F2504" s="6939">
        <f t="shared" ref="F2504:F2509" si="21">SUM(D2504-E2504)</f>
        <v>0</v>
      </c>
      <c r="G2504" s="6"/>
      <c r="H2504" s="6935"/>
      <c r="I2504" s="6"/>
      <c r="J2504" s="6"/>
      <c r="K2504" s="6"/>
      <c r="L2504" s="6"/>
      <c r="M2504" s="6"/>
      <c r="N2504" s="6"/>
      <c r="O2504" s="264">
        <v>0</v>
      </c>
      <c r="P2504" s="264">
        <v>0</v>
      </c>
      <c r="Q2504" s="6"/>
      <c r="R2504" s="6"/>
      <c r="S2504" s="6"/>
      <c r="T2504" s="6"/>
      <c r="U2504" s="6"/>
      <c r="V2504" s="6"/>
      <c r="W2504" s="6"/>
      <c r="X2504" s="6"/>
      <c r="Y2504" s="6"/>
      <c r="Z2504" s="6"/>
      <c r="AA2504" s="6564"/>
      <c r="AB2504" s="6"/>
      <c r="AC2504" s="5050">
        <v>0</v>
      </c>
      <c r="AD2504" s="5050">
        <v>0</v>
      </c>
      <c r="AE2504" s="5050">
        <f t="shared" si="20"/>
        <v>0</v>
      </c>
      <c r="AF2504" s="6"/>
      <c r="AG2504" s="6"/>
    </row>
    <row r="2505" spans="1:33" ht="27.95" customHeight="1">
      <c r="A2505" s="3912"/>
      <c r="B2505" s="6"/>
      <c r="C2505" s="6"/>
      <c r="D2505" s="6"/>
      <c r="E2505" s="6"/>
      <c r="F2505" s="6939">
        <f t="shared" si="21"/>
        <v>0</v>
      </c>
      <c r="G2505" s="6"/>
      <c r="H2505" s="6935"/>
      <c r="I2505" s="6"/>
      <c r="J2505" s="6"/>
      <c r="K2505" s="6"/>
      <c r="L2505" s="6"/>
      <c r="M2505" s="6"/>
      <c r="N2505" s="6"/>
      <c r="O2505" s="264">
        <v>0</v>
      </c>
      <c r="P2505" s="264">
        <v>0</v>
      </c>
      <c r="Q2505" s="6"/>
      <c r="R2505" s="6"/>
      <c r="S2505" s="6"/>
      <c r="T2505" s="6"/>
      <c r="U2505" s="6"/>
      <c r="V2505" s="6"/>
      <c r="W2505" s="6"/>
      <c r="X2505" s="6"/>
      <c r="Y2505" s="6"/>
      <c r="Z2505" s="6"/>
      <c r="AA2505" s="6564"/>
      <c r="AB2505" s="6"/>
      <c r="AC2505" s="5050">
        <v>0</v>
      </c>
      <c r="AD2505" s="5050">
        <v>0</v>
      </c>
      <c r="AE2505" s="5050">
        <f t="shared" si="20"/>
        <v>0</v>
      </c>
      <c r="AF2505" s="6"/>
      <c r="AG2505" s="6"/>
    </row>
    <row r="2506" spans="1:33" ht="27.95" customHeight="1">
      <c r="A2506" s="3912"/>
      <c r="B2506" s="6"/>
      <c r="C2506" s="6"/>
      <c r="D2506" s="6"/>
      <c r="E2506" s="6"/>
      <c r="F2506" s="6939">
        <f t="shared" si="21"/>
        <v>0</v>
      </c>
      <c r="G2506" s="6"/>
      <c r="H2506" s="6935"/>
      <c r="I2506" s="6"/>
      <c r="J2506" s="6"/>
      <c r="K2506" s="6"/>
      <c r="L2506" s="6"/>
      <c r="M2506" s="6"/>
      <c r="N2506" s="6"/>
      <c r="O2506" s="264">
        <v>0</v>
      </c>
      <c r="P2506" s="264">
        <v>0</v>
      </c>
      <c r="Q2506" s="6"/>
      <c r="R2506" s="6"/>
      <c r="S2506" s="6"/>
      <c r="T2506" s="6"/>
      <c r="U2506" s="6"/>
      <c r="V2506" s="6"/>
      <c r="W2506" s="6"/>
      <c r="X2506" s="6"/>
      <c r="Y2506" s="6"/>
      <c r="Z2506" s="6"/>
      <c r="AA2506" s="6564"/>
      <c r="AB2506" s="6"/>
      <c r="AC2506" s="5050">
        <v>0</v>
      </c>
      <c r="AD2506" s="5050">
        <v>0</v>
      </c>
      <c r="AE2506" s="5050">
        <f t="shared" si="20"/>
        <v>0</v>
      </c>
      <c r="AF2506" s="6"/>
      <c r="AG2506" s="6"/>
    </row>
    <row r="2507" spans="1:33" ht="27.95" customHeight="1">
      <c r="A2507" s="3912"/>
      <c r="B2507" s="6"/>
      <c r="C2507" s="6"/>
      <c r="D2507" s="6"/>
      <c r="E2507" s="6"/>
      <c r="F2507" s="6939">
        <f t="shared" si="21"/>
        <v>0</v>
      </c>
      <c r="G2507" s="6"/>
      <c r="H2507" s="6935"/>
      <c r="I2507" s="6"/>
      <c r="J2507" s="6"/>
      <c r="K2507" s="6"/>
      <c r="L2507" s="6"/>
      <c r="M2507" s="6"/>
      <c r="N2507" s="6"/>
      <c r="O2507" s="264">
        <v>0</v>
      </c>
      <c r="P2507" s="264">
        <v>0</v>
      </c>
      <c r="Q2507" s="6"/>
      <c r="R2507" s="6"/>
      <c r="S2507" s="6"/>
      <c r="T2507" s="6"/>
      <c r="U2507" s="6"/>
      <c r="V2507" s="6"/>
      <c r="W2507" s="6"/>
      <c r="X2507" s="6"/>
      <c r="Y2507" s="6"/>
      <c r="Z2507" s="6"/>
      <c r="AA2507" s="6564"/>
      <c r="AB2507" s="6"/>
      <c r="AC2507" s="5050">
        <v>0</v>
      </c>
      <c r="AD2507" s="5050">
        <v>0</v>
      </c>
      <c r="AE2507" s="5050">
        <f t="shared" si="20"/>
        <v>0</v>
      </c>
      <c r="AF2507" s="6"/>
      <c r="AG2507" s="6"/>
    </row>
    <row r="2508" spans="1:33" ht="27.95" customHeight="1">
      <c r="A2508" s="3912"/>
      <c r="B2508" s="6"/>
      <c r="C2508" s="6"/>
      <c r="D2508" s="6"/>
      <c r="E2508" s="6"/>
      <c r="F2508" s="6939">
        <f t="shared" si="21"/>
        <v>0</v>
      </c>
      <c r="G2508" s="6"/>
      <c r="H2508" s="6935"/>
      <c r="I2508" s="6"/>
      <c r="J2508" s="6"/>
      <c r="K2508" s="6"/>
      <c r="L2508" s="6"/>
      <c r="M2508" s="6"/>
      <c r="N2508" s="6"/>
      <c r="O2508" s="264">
        <v>0</v>
      </c>
      <c r="P2508" s="264">
        <v>0</v>
      </c>
      <c r="Q2508" s="6"/>
      <c r="R2508" s="6"/>
      <c r="S2508" s="6"/>
      <c r="T2508" s="6"/>
      <c r="U2508" s="6"/>
      <c r="V2508" s="6"/>
      <c r="W2508" s="6"/>
      <c r="X2508" s="6"/>
      <c r="Y2508" s="6"/>
      <c r="Z2508" s="6"/>
      <c r="AA2508" s="6564"/>
      <c r="AB2508" s="6"/>
      <c r="AC2508" s="5050">
        <v>0</v>
      </c>
      <c r="AD2508" s="5050">
        <v>0</v>
      </c>
      <c r="AE2508" s="5050">
        <f t="shared" si="20"/>
        <v>0</v>
      </c>
      <c r="AF2508" s="6"/>
      <c r="AG2508" s="6"/>
    </row>
    <row r="2509" spans="1:33" ht="27.95" customHeight="1">
      <c r="A2509" s="3912"/>
      <c r="B2509" s="6"/>
      <c r="C2509" s="6"/>
      <c r="D2509" s="6"/>
      <c r="E2509" s="6"/>
      <c r="F2509" s="6939">
        <f t="shared" si="21"/>
        <v>0</v>
      </c>
      <c r="G2509" s="6"/>
      <c r="H2509" s="6935"/>
      <c r="I2509" s="6"/>
      <c r="J2509" s="6"/>
      <c r="K2509" s="6"/>
      <c r="L2509" s="6"/>
      <c r="M2509" s="6"/>
      <c r="N2509" s="6"/>
      <c r="O2509" s="264">
        <v>0</v>
      </c>
      <c r="P2509" s="264">
        <v>0</v>
      </c>
      <c r="Q2509" s="6"/>
      <c r="R2509" s="6"/>
      <c r="S2509" s="6"/>
      <c r="T2509" s="6"/>
      <c r="U2509" s="6"/>
      <c r="V2509" s="6"/>
      <c r="W2509" s="6"/>
      <c r="X2509" s="6"/>
      <c r="Y2509" s="6"/>
      <c r="Z2509" s="6"/>
      <c r="AA2509" s="6564"/>
      <c r="AB2509" s="6"/>
      <c r="AC2509" s="5050">
        <v>0</v>
      </c>
      <c r="AD2509" s="5050">
        <v>0</v>
      </c>
      <c r="AE2509" s="5050">
        <f t="shared" si="20"/>
        <v>0</v>
      </c>
      <c r="AF2509" s="6"/>
      <c r="AG2509" s="6"/>
    </row>
  </sheetData>
  <autoFilter ref="A1:AG2509" xr:uid="{AF923AFD-0979-4B75-8332-FE970500E818}"/>
  <mergeCells count="2583">
    <mergeCell ref="AF430:AF431"/>
    <mergeCell ref="B542:B544"/>
    <mergeCell ref="C542:C544"/>
    <mergeCell ref="D542:D544"/>
    <mergeCell ref="E542:E544"/>
    <mergeCell ref="F542:F544"/>
    <mergeCell ref="G542:G544"/>
    <mergeCell ref="H542:H544"/>
    <mergeCell ref="J542:J544"/>
    <mergeCell ref="K542:K544"/>
    <mergeCell ref="Q430:Q431"/>
    <mergeCell ref="V430:V431"/>
    <mergeCell ref="X430:X431"/>
    <mergeCell ref="AA430:AA431"/>
    <mergeCell ref="AC430:AC431"/>
    <mergeCell ref="AE430:AE431"/>
    <mergeCell ref="G430:G431"/>
    <mergeCell ref="H430:H431"/>
    <mergeCell ref="I430:I431"/>
    <mergeCell ref="J430:J431"/>
    <mergeCell ref="K430:K431"/>
    <mergeCell ref="M430:M431"/>
    <mergeCell ref="B430:B431"/>
    <mergeCell ref="C430:C431"/>
    <mergeCell ref="D430:D431"/>
    <mergeCell ref="E430:E431"/>
    <mergeCell ref="F430:F431"/>
    <mergeCell ref="X597:X598"/>
    <mergeCell ref="AA597:AA598"/>
    <mergeCell ref="AC597:AC598"/>
    <mergeCell ref="AE597:AE598"/>
    <mergeCell ref="AF597:AF598"/>
    <mergeCell ref="B612:B613"/>
    <mergeCell ref="C612:C613"/>
    <mergeCell ref="D612:D613"/>
    <mergeCell ref="E612:E613"/>
    <mergeCell ref="F612:F613"/>
    <mergeCell ref="AE542:AE544"/>
    <mergeCell ref="B597:B598"/>
    <mergeCell ref="C597:C598"/>
    <mergeCell ref="D597:D598"/>
    <mergeCell ref="G597:G598"/>
    <mergeCell ref="H597:H598"/>
    <mergeCell ref="J597:J598"/>
    <mergeCell ref="K597:K598"/>
    <mergeCell ref="M597:M598"/>
    <mergeCell ref="V597:V598"/>
    <mergeCell ref="M542:M544"/>
    <mergeCell ref="Q542:Q544"/>
    <mergeCell ref="V542:V544"/>
    <mergeCell ref="X542:X544"/>
    <mergeCell ref="AA542:AA544"/>
    <mergeCell ref="AC542:AC544"/>
    <mergeCell ref="AE612:AE613"/>
    <mergeCell ref="B614:B616"/>
    <mergeCell ref="C614:C616"/>
    <mergeCell ref="D614:D616"/>
    <mergeCell ref="E614:E616"/>
    <mergeCell ref="F614:F616"/>
    <mergeCell ref="G614:G616"/>
    <mergeCell ref="H614:H616"/>
    <mergeCell ref="I614:I616"/>
    <mergeCell ref="J614:J616"/>
    <mergeCell ref="Q612:Q613"/>
    <mergeCell ref="R612:R613"/>
    <mergeCell ref="V612:V613"/>
    <mergeCell ref="X612:X613"/>
    <mergeCell ref="AA612:AA613"/>
    <mergeCell ref="AC612:AC613"/>
    <mergeCell ref="G612:G613"/>
    <mergeCell ref="H612:H613"/>
    <mergeCell ref="I612:I613"/>
    <mergeCell ref="J612:J613"/>
    <mergeCell ref="K612:K613"/>
    <mergeCell ref="M612:M613"/>
    <mergeCell ref="AA617:AA618"/>
    <mergeCell ref="AC617:AC618"/>
    <mergeCell ref="AE617:AE618"/>
    <mergeCell ref="B619:B620"/>
    <mergeCell ref="C619:C620"/>
    <mergeCell ref="D619:D620"/>
    <mergeCell ref="E619:E620"/>
    <mergeCell ref="F619:F620"/>
    <mergeCell ref="G619:G620"/>
    <mergeCell ref="H619:H620"/>
    <mergeCell ref="I617:I618"/>
    <mergeCell ref="J617:J618"/>
    <mergeCell ref="K617:K618"/>
    <mergeCell ref="M617:M618"/>
    <mergeCell ref="Q617:Q618"/>
    <mergeCell ref="R617:R618"/>
    <mergeCell ref="AA614:AA616"/>
    <mergeCell ref="AC614:AC616"/>
    <mergeCell ref="AE614:AE616"/>
    <mergeCell ref="B617:B618"/>
    <mergeCell ref="C617:C618"/>
    <mergeCell ref="D617:D618"/>
    <mergeCell ref="E617:E618"/>
    <mergeCell ref="F617:F618"/>
    <mergeCell ref="G617:G618"/>
    <mergeCell ref="H617:H618"/>
    <mergeCell ref="K614:K616"/>
    <mergeCell ref="M614:M616"/>
    <mergeCell ref="Q614:Q616"/>
    <mergeCell ref="R614:R616"/>
    <mergeCell ref="V614:V616"/>
    <mergeCell ref="X614:X616"/>
    <mergeCell ref="G623:G624"/>
    <mergeCell ref="H623:H624"/>
    <mergeCell ref="I623:I624"/>
    <mergeCell ref="J623:J624"/>
    <mergeCell ref="K623:K624"/>
    <mergeCell ref="M623:M624"/>
    <mergeCell ref="V619:V620"/>
    <mergeCell ref="X619:X620"/>
    <mergeCell ref="AA619:AA620"/>
    <mergeCell ref="AC619:AC620"/>
    <mergeCell ref="AE619:AE620"/>
    <mergeCell ref="B623:B624"/>
    <mergeCell ref="C623:C624"/>
    <mergeCell ref="D623:D624"/>
    <mergeCell ref="E623:E624"/>
    <mergeCell ref="F623:F624"/>
    <mergeCell ref="I619:I620"/>
    <mergeCell ref="J619:J620"/>
    <mergeCell ref="K619:K620"/>
    <mergeCell ref="M619:M620"/>
    <mergeCell ref="Q619:Q620"/>
    <mergeCell ref="R619:R620"/>
    <mergeCell ref="AE628:AE629"/>
    <mergeCell ref="B630:B632"/>
    <mergeCell ref="C630:C632"/>
    <mergeCell ref="D630:D632"/>
    <mergeCell ref="E630:E632"/>
    <mergeCell ref="F630:F632"/>
    <mergeCell ref="G630:G632"/>
    <mergeCell ref="H630:H632"/>
    <mergeCell ref="I630:I632"/>
    <mergeCell ref="J630:J632"/>
    <mergeCell ref="K628:K629"/>
    <mergeCell ref="M628:M629"/>
    <mergeCell ref="Q628:Q629"/>
    <mergeCell ref="R628:R629"/>
    <mergeCell ref="AA628:AA629"/>
    <mergeCell ref="AC628:AC629"/>
    <mergeCell ref="AE623:AE624"/>
    <mergeCell ref="B628:B629"/>
    <mergeCell ref="C628:C629"/>
    <mergeCell ref="D628:D629"/>
    <mergeCell ref="E628:E629"/>
    <mergeCell ref="F628:F629"/>
    <mergeCell ref="G628:G629"/>
    <mergeCell ref="H628:H629"/>
    <mergeCell ref="I628:I629"/>
    <mergeCell ref="J628:J629"/>
    <mergeCell ref="Q623:Q624"/>
    <mergeCell ref="R623:R624"/>
    <mergeCell ref="V623:V624"/>
    <mergeCell ref="X623:X624"/>
    <mergeCell ref="AA623:AA624"/>
    <mergeCell ref="AC623:AC624"/>
    <mergeCell ref="V633:V634"/>
    <mergeCell ref="X633:X634"/>
    <mergeCell ref="AA633:AA634"/>
    <mergeCell ref="AC633:AC634"/>
    <mergeCell ref="AE633:AE634"/>
    <mergeCell ref="B635:B637"/>
    <mergeCell ref="C635:C637"/>
    <mergeCell ref="D635:D637"/>
    <mergeCell ref="E635:E637"/>
    <mergeCell ref="F635:F637"/>
    <mergeCell ref="I633:I634"/>
    <mergeCell ref="J633:J634"/>
    <mergeCell ref="K633:K634"/>
    <mergeCell ref="M633:M634"/>
    <mergeCell ref="Q633:Q634"/>
    <mergeCell ref="R633:R634"/>
    <mergeCell ref="AA630:AA632"/>
    <mergeCell ref="AC630:AC632"/>
    <mergeCell ref="AE630:AE632"/>
    <mergeCell ref="B633:B634"/>
    <mergeCell ref="C633:C634"/>
    <mergeCell ref="D633:D634"/>
    <mergeCell ref="E633:E634"/>
    <mergeCell ref="F633:F634"/>
    <mergeCell ref="G633:G634"/>
    <mergeCell ref="H633:H634"/>
    <mergeCell ref="K630:K632"/>
    <mergeCell ref="M630:M632"/>
    <mergeCell ref="Q630:Q632"/>
    <mergeCell ref="R630:R632"/>
    <mergeCell ref="V630:V632"/>
    <mergeCell ref="X630:X632"/>
    <mergeCell ref="AE635:AE637"/>
    <mergeCell ref="B639:B640"/>
    <mergeCell ref="C639:C640"/>
    <mergeCell ref="D639:D640"/>
    <mergeCell ref="E639:E640"/>
    <mergeCell ref="F639:F640"/>
    <mergeCell ref="G639:G640"/>
    <mergeCell ref="H639:H640"/>
    <mergeCell ref="I639:I640"/>
    <mergeCell ref="J639:J640"/>
    <mergeCell ref="Q635:Q637"/>
    <mergeCell ref="R635:R637"/>
    <mergeCell ref="V635:V637"/>
    <mergeCell ref="X635:X637"/>
    <mergeCell ref="AA635:AA637"/>
    <mergeCell ref="AC635:AC637"/>
    <mergeCell ref="G635:G637"/>
    <mergeCell ref="H635:H637"/>
    <mergeCell ref="I635:I637"/>
    <mergeCell ref="J635:J637"/>
    <mergeCell ref="K635:K637"/>
    <mergeCell ref="M635:M637"/>
    <mergeCell ref="V658:V659"/>
    <mergeCell ref="X658:X659"/>
    <mergeCell ref="AA658:AA659"/>
    <mergeCell ref="AC658:AC659"/>
    <mergeCell ref="AE658:AE659"/>
    <mergeCell ref="AF658:AF659"/>
    <mergeCell ref="I658:I659"/>
    <mergeCell ref="J658:J659"/>
    <mergeCell ref="K658:K659"/>
    <mergeCell ref="M658:M659"/>
    <mergeCell ref="Q658:Q659"/>
    <mergeCell ref="R658:R659"/>
    <mergeCell ref="AA639:AA640"/>
    <mergeCell ref="AC639:AC640"/>
    <mergeCell ref="AE639:AE640"/>
    <mergeCell ref="B658:B659"/>
    <mergeCell ref="C658:C659"/>
    <mergeCell ref="D658:D659"/>
    <mergeCell ref="E658:E659"/>
    <mergeCell ref="F658:F659"/>
    <mergeCell ref="G658:G659"/>
    <mergeCell ref="H658:H659"/>
    <mergeCell ref="K639:K640"/>
    <mergeCell ref="M639:M640"/>
    <mergeCell ref="Q639:Q640"/>
    <mergeCell ref="R639:R640"/>
    <mergeCell ref="V639:V640"/>
    <mergeCell ref="X639:X640"/>
    <mergeCell ref="B662:B663"/>
    <mergeCell ref="C662:C663"/>
    <mergeCell ref="D662:D663"/>
    <mergeCell ref="E662:E663"/>
    <mergeCell ref="F662:F663"/>
    <mergeCell ref="H660:H661"/>
    <mergeCell ref="I660:I661"/>
    <mergeCell ref="J660:J661"/>
    <mergeCell ref="K660:K661"/>
    <mergeCell ref="M660:M661"/>
    <mergeCell ref="Q660:Q661"/>
    <mergeCell ref="B660:B661"/>
    <mergeCell ref="C660:C661"/>
    <mergeCell ref="D660:D661"/>
    <mergeCell ref="E660:E661"/>
    <mergeCell ref="F660:F661"/>
    <mergeCell ref="G660:G661"/>
    <mergeCell ref="Q662:Q663"/>
    <mergeCell ref="R662:R663"/>
    <mergeCell ref="V662:V663"/>
    <mergeCell ref="X662:X663"/>
    <mergeCell ref="AA662:AA663"/>
    <mergeCell ref="AC662:AC663"/>
    <mergeCell ref="G662:G663"/>
    <mergeCell ref="H662:H663"/>
    <mergeCell ref="I662:I663"/>
    <mergeCell ref="J662:J663"/>
    <mergeCell ref="K662:K663"/>
    <mergeCell ref="M662:M663"/>
    <mergeCell ref="R660:R661"/>
    <mergeCell ref="AA660:AA661"/>
    <mergeCell ref="AC660:AC661"/>
    <mergeCell ref="AE660:AE661"/>
    <mergeCell ref="AF660:AF661"/>
    <mergeCell ref="AE662:AE663"/>
    <mergeCell ref="AF662:AF663"/>
    <mergeCell ref="G667:G669"/>
    <mergeCell ref="H667:H669"/>
    <mergeCell ref="I667:I669"/>
    <mergeCell ref="J667:J669"/>
    <mergeCell ref="K667:K669"/>
    <mergeCell ref="M667:M669"/>
    <mergeCell ref="X664:X666"/>
    <mergeCell ref="AA664:AA666"/>
    <mergeCell ref="AC664:AC666"/>
    <mergeCell ref="AE664:AE666"/>
    <mergeCell ref="AF664:AF666"/>
    <mergeCell ref="B667:B669"/>
    <mergeCell ref="C667:C669"/>
    <mergeCell ref="D667:D669"/>
    <mergeCell ref="E667:E669"/>
    <mergeCell ref="F667:F669"/>
    <mergeCell ref="J664:J666"/>
    <mergeCell ref="K664:K666"/>
    <mergeCell ref="M664:M666"/>
    <mergeCell ref="Q664:Q666"/>
    <mergeCell ref="R664:R666"/>
    <mergeCell ref="V664:V666"/>
    <mergeCell ref="B664:B666"/>
    <mergeCell ref="C664:C666"/>
    <mergeCell ref="D664:D666"/>
    <mergeCell ref="E664:E666"/>
    <mergeCell ref="F664:F666"/>
    <mergeCell ref="G664:G666"/>
    <mergeCell ref="H664:H666"/>
    <mergeCell ref="I664:I666"/>
    <mergeCell ref="X670:X672"/>
    <mergeCell ref="AA670:AA672"/>
    <mergeCell ref="AC670:AC672"/>
    <mergeCell ref="AE670:AE672"/>
    <mergeCell ref="AF670:AF672"/>
    <mergeCell ref="B673:B674"/>
    <mergeCell ref="C673:C674"/>
    <mergeCell ref="D673:D674"/>
    <mergeCell ref="E673:E674"/>
    <mergeCell ref="F673:F674"/>
    <mergeCell ref="J670:J672"/>
    <mergeCell ref="K670:K672"/>
    <mergeCell ref="M670:M672"/>
    <mergeCell ref="Q670:Q672"/>
    <mergeCell ref="R670:R672"/>
    <mergeCell ref="V670:V672"/>
    <mergeCell ref="AE667:AE669"/>
    <mergeCell ref="AF667:AF669"/>
    <mergeCell ref="B670:B672"/>
    <mergeCell ref="C670:C672"/>
    <mergeCell ref="D670:D672"/>
    <mergeCell ref="E670:E672"/>
    <mergeCell ref="F670:F672"/>
    <mergeCell ref="G670:G672"/>
    <mergeCell ref="H670:H672"/>
    <mergeCell ref="I670:I672"/>
    <mergeCell ref="Q667:Q669"/>
    <mergeCell ref="R667:R669"/>
    <mergeCell ref="V667:V669"/>
    <mergeCell ref="X667:X669"/>
    <mergeCell ref="AA667:AA669"/>
    <mergeCell ref="AC667:AC669"/>
    <mergeCell ref="AE673:AE674"/>
    <mergeCell ref="AF673:AF674"/>
    <mergeCell ref="B675:B677"/>
    <mergeCell ref="C675:C677"/>
    <mergeCell ref="D675:D677"/>
    <mergeCell ref="E675:E677"/>
    <mergeCell ref="F675:F677"/>
    <mergeCell ref="G675:G677"/>
    <mergeCell ref="H675:H677"/>
    <mergeCell ref="J675:J677"/>
    <mergeCell ref="Q673:Q674"/>
    <mergeCell ref="R673:R674"/>
    <mergeCell ref="V673:V674"/>
    <mergeCell ref="X673:X674"/>
    <mergeCell ref="AA673:AA674"/>
    <mergeCell ref="AC673:AC674"/>
    <mergeCell ref="G673:G674"/>
    <mergeCell ref="H673:H674"/>
    <mergeCell ref="I673:I674"/>
    <mergeCell ref="J673:J674"/>
    <mergeCell ref="K673:K674"/>
    <mergeCell ref="M673:M674"/>
    <mergeCell ref="R680:R681"/>
    <mergeCell ref="V680:V681"/>
    <mergeCell ref="X680:X681"/>
    <mergeCell ref="AA680:AA681"/>
    <mergeCell ref="AC680:AC681"/>
    <mergeCell ref="AE680:AE681"/>
    <mergeCell ref="H680:H681"/>
    <mergeCell ref="I680:I681"/>
    <mergeCell ref="J680:J681"/>
    <mergeCell ref="K680:K681"/>
    <mergeCell ref="M680:M681"/>
    <mergeCell ref="Q680:Q681"/>
    <mergeCell ref="AA675:AA677"/>
    <mergeCell ref="AC675:AC677"/>
    <mergeCell ref="AE675:AE677"/>
    <mergeCell ref="AF675:AF677"/>
    <mergeCell ref="B680:B681"/>
    <mergeCell ref="C680:C681"/>
    <mergeCell ref="D680:D681"/>
    <mergeCell ref="E680:E681"/>
    <mergeCell ref="F680:F681"/>
    <mergeCell ref="G680:G681"/>
    <mergeCell ref="K675:K677"/>
    <mergeCell ref="M675:M677"/>
    <mergeCell ref="Q675:Q677"/>
    <mergeCell ref="R675:R677"/>
    <mergeCell ref="V675:V677"/>
    <mergeCell ref="X675:X677"/>
    <mergeCell ref="AF682:AF684"/>
    <mergeCell ref="B685:B686"/>
    <mergeCell ref="C685:C686"/>
    <mergeCell ref="D685:D686"/>
    <mergeCell ref="E685:E686"/>
    <mergeCell ref="F685:F686"/>
    <mergeCell ref="G685:G686"/>
    <mergeCell ref="H685:H686"/>
    <mergeCell ref="I685:I686"/>
    <mergeCell ref="J685:J686"/>
    <mergeCell ref="R682:R683"/>
    <mergeCell ref="V682:V684"/>
    <mergeCell ref="X682:X684"/>
    <mergeCell ref="AA682:AA684"/>
    <mergeCell ref="AC682:AC684"/>
    <mergeCell ref="AE682:AE684"/>
    <mergeCell ref="H682:H684"/>
    <mergeCell ref="I682:I683"/>
    <mergeCell ref="J682:J684"/>
    <mergeCell ref="K682:K684"/>
    <mergeCell ref="M682:M683"/>
    <mergeCell ref="Q682:Q684"/>
    <mergeCell ref="B682:B684"/>
    <mergeCell ref="C682:C684"/>
    <mergeCell ref="D682:D684"/>
    <mergeCell ref="E682:E683"/>
    <mergeCell ref="F682:F683"/>
    <mergeCell ref="G682:G684"/>
    <mergeCell ref="AA689:AA690"/>
    <mergeCell ref="AC689:AC690"/>
    <mergeCell ref="AE689:AE690"/>
    <mergeCell ref="B699:B700"/>
    <mergeCell ref="C699:C700"/>
    <mergeCell ref="D699:D700"/>
    <mergeCell ref="E699:E700"/>
    <mergeCell ref="F699:F700"/>
    <mergeCell ref="G699:G700"/>
    <mergeCell ref="H699:H700"/>
    <mergeCell ref="I689:I690"/>
    <mergeCell ref="J689:J690"/>
    <mergeCell ref="K689:K690"/>
    <mergeCell ref="M689:M690"/>
    <mergeCell ref="Q689:Q690"/>
    <mergeCell ref="R689:R690"/>
    <mergeCell ref="AA685:AA686"/>
    <mergeCell ref="AC685:AC686"/>
    <mergeCell ref="AE685:AE686"/>
    <mergeCell ref="B689:B690"/>
    <mergeCell ref="C689:C690"/>
    <mergeCell ref="D689:D690"/>
    <mergeCell ref="E689:E690"/>
    <mergeCell ref="F689:F690"/>
    <mergeCell ref="G689:G690"/>
    <mergeCell ref="H689:H690"/>
    <mergeCell ref="K685:K686"/>
    <mergeCell ref="M685:M686"/>
    <mergeCell ref="Q685:Q686"/>
    <mergeCell ref="R685:R686"/>
    <mergeCell ref="V685:V686"/>
    <mergeCell ref="X685:X686"/>
    <mergeCell ref="AC701:AC703"/>
    <mergeCell ref="AE701:AE703"/>
    <mergeCell ref="AF701:AF703"/>
    <mergeCell ref="B704:B705"/>
    <mergeCell ref="C704:C705"/>
    <mergeCell ref="D704:D705"/>
    <mergeCell ref="E704:E705"/>
    <mergeCell ref="F704:F705"/>
    <mergeCell ref="G704:G705"/>
    <mergeCell ref="H704:H705"/>
    <mergeCell ref="K701:K703"/>
    <mergeCell ref="M701:M703"/>
    <mergeCell ref="Q701:Q703"/>
    <mergeCell ref="V701:V703"/>
    <mergeCell ref="X701:X703"/>
    <mergeCell ref="AA701:AA703"/>
    <mergeCell ref="AE699:AE700"/>
    <mergeCell ref="AF699:AF700"/>
    <mergeCell ref="B701:B703"/>
    <mergeCell ref="C701:C703"/>
    <mergeCell ref="D701:D703"/>
    <mergeCell ref="E701:E703"/>
    <mergeCell ref="F701:F703"/>
    <mergeCell ref="G701:G703"/>
    <mergeCell ref="H701:H703"/>
    <mergeCell ref="J701:J703"/>
    <mergeCell ref="J699:J700"/>
    <mergeCell ref="K699:K700"/>
    <mergeCell ref="M699:M700"/>
    <mergeCell ref="Q699:Q700"/>
    <mergeCell ref="AA699:AA700"/>
    <mergeCell ref="AC699:AC700"/>
    <mergeCell ref="AC706:AC707"/>
    <mergeCell ref="AE706:AE707"/>
    <mergeCell ref="AF706:AF707"/>
    <mergeCell ref="B708:B709"/>
    <mergeCell ref="C708:C709"/>
    <mergeCell ref="D708:D709"/>
    <mergeCell ref="E708:E709"/>
    <mergeCell ref="F708:F709"/>
    <mergeCell ref="G708:G709"/>
    <mergeCell ref="H708:H709"/>
    <mergeCell ref="H706:H707"/>
    <mergeCell ref="J706:J707"/>
    <mergeCell ref="K706:K707"/>
    <mergeCell ref="M706:M707"/>
    <mergeCell ref="Q706:Q707"/>
    <mergeCell ref="AA706:AA707"/>
    <mergeCell ref="AA704:AA705"/>
    <mergeCell ref="AC704:AC705"/>
    <mergeCell ref="AE704:AE705"/>
    <mergeCell ref="AF704:AF705"/>
    <mergeCell ref="B706:B707"/>
    <mergeCell ref="C706:C707"/>
    <mergeCell ref="D706:D707"/>
    <mergeCell ref="E706:E707"/>
    <mergeCell ref="F706:F707"/>
    <mergeCell ref="G706:G707"/>
    <mergeCell ref="J704:J705"/>
    <mergeCell ref="K704:K705"/>
    <mergeCell ref="M704:M705"/>
    <mergeCell ref="Q704:Q705"/>
    <mergeCell ref="V704:V705"/>
    <mergeCell ref="X704:X705"/>
    <mergeCell ref="V738:V739"/>
    <mergeCell ref="X738:X739"/>
    <mergeCell ref="AA738:AA739"/>
    <mergeCell ref="AC738:AC739"/>
    <mergeCell ref="AE738:AE739"/>
    <mergeCell ref="AF738:AF739"/>
    <mergeCell ref="H738:H739"/>
    <mergeCell ref="I738:I739"/>
    <mergeCell ref="J738:J739"/>
    <mergeCell ref="K738:K739"/>
    <mergeCell ref="M738:M739"/>
    <mergeCell ref="Q738:Q739"/>
    <mergeCell ref="AA708:AA709"/>
    <mergeCell ref="AC708:AC709"/>
    <mergeCell ref="AE708:AE709"/>
    <mergeCell ref="AF708:AF709"/>
    <mergeCell ref="B738:B739"/>
    <mergeCell ref="C738:C739"/>
    <mergeCell ref="D738:D739"/>
    <mergeCell ref="E738:E739"/>
    <mergeCell ref="F738:F739"/>
    <mergeCell ref="G738:G739"/>
    <mergeCell ref="J708:J709"/>
    <mergeCell ref="K708:K709"/>
    <mergeCell ref="M708:M709"/>
    <mergeCell ref="Q708:Q709"/>
    <mergeCell ref="V708:V709"/>
    <mergeCell ref="X708:X709"/>
    <mergeCell ref="V740:V741"/>
    <mergeCell ref="X740:X741"/>
    <mergeCell ref="AA740:AA741"/>
    <mergeCell ref="AC740:AC741"/>
    <mergeCell ref="AE740:AE741"/>
    <mergeCell ref="AF740:AF741"/>
    <mergeCell ref="H740:H741"/>
    <mergeCell ref="I740:I741"/>
    <mergeCell ref="J740:J741"/>
    <mergeCell ref="K740:K741"/>
    <mergeCell ref="M740:M741"/>
    <mergeCell ref="Q740:Q741"/>
    <mergeCell ref="B740:B741"/>
    <mergeCell ref="C740:C741"/>
    <mergeCell ref="D740:D741"/>
    <mergeCell ref="E740:E741"/>
    <mergeCell ref="F740:F741"/>
    <mergeCell ref="G740:G741"/>
    <mergeCell ref="V742:V743"/>
    <mergeCell ref="X742:X743"/>
    <mergeCell ref="AA742:AA743"/>
    <mergeCell ref="AC742:AC743"/>
    <mergeCell ref="AE742:AE743"/>
    <mergeCell ref="AF742:AF743"/>
    <mergeCell ref="H742:H743"/>
    <mergeCell ref="I742:I743"/>
    <mergeCell ref="J742:J743"/>
    <mergeCell ref="K742:K743"/>
    <mergeCell ref="M742:M743"/>
    <mergeCell ref="Q742:Q743"/>
    <mergeCell ref="B742:B743"/>
    <mergeCell ref="C742:C743"/>
    <mergeCell ref="D742:D743"/>
    <mergeCell ref="E742:E743"/>
    <mergeCell ref="F742:F743"/>
    <mergeCell ref="G742:G743"/>
    <mergeCell ref="V744:V745"/>
    <mergeCell ref="X744:X745"/>
    <mergeCell ref="AA744:AA745"/>
    <mergeCell ref="AC744:AC745"/>
    <mergeCell ref="AE744:AE745"/>
    <mergeCell ref="AF744:AF745"/>
    <mergeCell ref="H744:H745"/>
    <mergeCell ref="I744:I745"/>
    <mergeCell ref="J744:J745"/>
    <mergeCell ref="K744:K745"/>
    <mergeCell ref="M744:M745"/>
    <mergeCell ref="Q744:Q745"/>
    <mergeCell ref="B744:B745"/>
    <mergeCell ref="C744:C745"/>
    <mergeCell ref="D744:D745"/>
    <mergeCell ref="E744:E745"/>
    <mergeCell ref="F744:F745"/>
    <mergeCell ref="G744:G745"/>
    <mergeCell ref="F750:F751"/>
    <mergeCell ref="G750:G751"/>
    <mergeCell ref="X746:X749"/>
    <mergeCell ref="AA746:AA749"/>
    <mergeCell ref="AC746:AC749"/>
    <mergeCell ref="AE746:AE749"/>
    <mergeCell ref="AF746:AF749"/>
    <mergeCell ref="I747:I749"/>
    <mergeCell ref="H746:H749"/>
    <mergeCell ref="J746:J749"/>
    <mergeCell ref="K746:K749"/>
    <mergeCell ref="M746:M749"/>
    <mergeCell ref="Q746:Q749"/>
    <mergeCell ref="V746:V749"/>
    <mergeCell ref="B746:B749"/>
    <mergeCell ref="C746:C749"/>
    <mergeCell ref="D746:D749"/>
    <mergeCell ref="E746:E749"/>
    <mergeCell ref="F746:F749"/>
    <mergeCell ref="G746:G749"/>
    <mergeCell ref="V752:V753"/>
    <mergeCell ref="X752:X753"/>
    <mergeCell ref="AA752:AA753"/>
    <mergeCell ref="AC752:AC753"/>
    <mergeCell ref="AE752:AE753"/>
    <mergeCell ref="AF752:AF753"/>
    <mergeCell ref="H752:H753"/>
    <mergeCell ref="I752:I753"/>
    <mergeCell ref="J752:J753"/>
    <mergeCell ref="K752:K753"/>
    <mergeCell ref="M752:M753"/>
    <mergeCell ref="Q752:Q753"/>
    <mergeCell ref="AA750:AA751"/>
    <mergeCell ref="AC750:AC751"/>
    <mergeCell ref="AE750:AE751"/>
    <mergeCell ref="AF750:AF751"/>
    <mergeCell ref="B752:B753"/>
    <mergeCell ref="C752:C753"/>
    <mergeCell ref="D752:D753"/>
    <mergeCell ref="E752:E753"/>
    <mergeCell ref="F752:F753"/>
    <mergeCell ref="G752:G753"/>
    <mergeCell ref="H750:H751"/>
    <mergeCell ref="I750:I751"/>
    <mergeCell ref="J750:J751"/>
    <mergeCell ref="K750:K751"/>
    <mergeCell ref="M750:M751"/>
    <mergeCell ref="Q750:Q751"/>
    <mergeCell ref="B750:B751"/>
    <mergeCell ref="C750:C751"/>
    <mergeCell ref="D750:D751"/>
    <mergeCell ref="E750:E751"/>
    <mergeCell ref="AF754:AF756"/>
    <mergeCell ref="B779:B780"/>
    <mergeCell ref="C779:C780"/>
    <mergeCell ref="D779:D780"/>
    <mergeCell ref="G779:G780"/>
    <mergeCell ref="H779:H780"/>
    <mergeCell ref="H754:H756"/>
    <mergeCell ref="J754:J756"/>
    <mergeCell ref="K754:K756"/>
    <mergeCell ref="M754:M756"/>
    <mergeCell ref="Q754:Q756"/>
    <mergeCell ref="V754:V756"/>
    <mergeCell ref="B754:B756"/>
    <mergeCell ref="C754:C756"/>
    <mergeCell ref="D754:D756"/>
    <mergeCell ref="E754:E756"/>
    <mergeCell ref="F754:F756"/>
    <mergeCell ref="G754:G756"/>
    <mergeCell ref="AC779:AC780"/>
    <mergeCell ref="AE779:AE780"/>
    <mergeCell ref="AE754:AE756"/>
    <mergeCell ref="B781:B782"/>
    <mergeCell ref="C781:C782"/>
    <mergeCell ref="D781:D782"/>
    <mergeCell ref="E781:E782"/>
    <mergeCell ref="F781:F782"/>
    <mergeCell ref="G781:G782"/>
    <mergeCell ref="H781:H782"/>
    <mergeCell ref="I781:I782"/>
    <mergeCell ref="J779:J780"/>
    <mergeCell ref="K779:K780"/>
    <mergeCell ref="Q779:Q780"/>
    <mergeCell ref="V779:V780"/>
    <mergeCell ref="X779:X780"/>
    <mergeCell ref="AA779:AA780"/>
    <mergeCell ref="X754:X756"/>
    <mergeCell ref="AA754:AA756"/>
    <mergeCell ref="AC754:AC756"/>
    <mergeCell ref="AF1039:AF1040"/>
    <mergeCell ref="B1125:B1126"/>
    <mergeCell ref="C1125:C1126"/>
    <mergeCell ref="D1125:D1126"/>
    <mergeCell ref="E1125:E1126"/>
    <mergeCell ref="F1125:F1126"/>
    <mergeCell ref="G1125:G1126"/>
    <mergeCell ref="H1125:H1126"/>
    <mergeCell ref="J1125:J1126"/>
    <mergeCell ref="K1125:K1126"/>
    <mergeCell ref="Q1039:Q1040"/>
    <mergeCell ref="V1039:V1040"/>
    <mergeCell ref="X1039:X1040"/>
    <mergeCell ref="AA1039:AA1040"/>
    <mergeCell ref="AC1039:AC1040"/>
    <mergeCell ref="AE1039:AE1040"/>
    <mergeCell ref="AA781:AA782"/>
    <mergeCell ref="AC781:AC782"/>
    <mergeCell ref="AE781:AE782"/>
    <mergeCell ref="B1039:B1040"/>
    <mergeCell ref="C1039:C1040"/>
    <mergeCell ref="D1039:D1040"/>
    <mergeCell ref="G1039:G1040"/>
    <mergeCell ref="H1039:H1040"/>
    <mergeCell ref="J1039:J1040"/>
    <mergeCell ref="K1039:K1040"/>
    <mergeCell ref="J781:J782"/>
    <mergeCell ref="K781:K782"/>
    <mergeCell ref="M781:M782"/>
    <mergeCell ref="Q781:Q782"/>
    <mergeCell ref="V781:V782"/>
    <mergeCell ref="X781:X782"/>
    <mergeCell ref="M1141:M1142"/>
    <mergeCell ref="Q1141:Q1142"/>
    <mergeCell ref="AA1141:AA1142"/>
    <mergeCell ref="AC1141:AC1142"/>
    <mergeCell ref="AE1141:AE1142"/>
    <mergeCell ref="AF1141:AF1142"/>
    <mergeCell ref="AE1125:AE1126"/>
    <mergeCell ref="B1141:B1142"/>
    <mergeCell ref="C1141:C1142"/>
    <mergeCell ref="D1141:D1142"/>
    <mergeCell ref="E1141:E1142"/>
    <mergeCell ref="F1141:F1142"/>
    <mergeCell ref="G1141:G1142"/>
    <mergeCell ref="H1141:H1142"/>
    <mergeCell ref="J1141:J1142"/>
    <mergeCell ref="K1141:K1142"/>
    <mergeCell ref="M1125:M1126"/>
    <mergeCell ref="Q1125:Q1126"/>
    <mergeCell ref="V1125:V1126"/>
    <mergeCell ref="X1125:X1126"/>
    <mergeCell ref="AA1125:AA1126"/>
    <mergeCell ref="AC1125:AC1126"/>
    <mergeCell ref="X1211:X1212"/>
    <mergeCell ref="AA1211:AA1212"/>
    <mergeCell ref="AC1211:AC1212"/>
    <mergeCell ref="AE1211:AE1212"/>
    <mergeCell ref="B1280:B1282"/>
    <mergeCell ref="C1280:C1282"/>
    <mergeCell ref="D1280:D1282"/>
    <mergeCell ref="G1280:G1282"/>
    <mergeCell ref="I1280:I1282"/>
    <mergeCell ref="J1280:J1282"/>
    <mergeCell ref="H1211:H1212"/>
    <mergeCell ref="J1211:J1212"/>
    <mergeCell ref="K1211:K1212"/>
    <mergeCell ref="M1211:M1212"/>
    <mergeCell ref="Q1211:Q1212"/>
    <mergeCell ref="V1211:V1212"/>
    <mergeCell ref="B1211:B1212"/>
    <mergeCell ref="C1211:C1212"/>
    <mergeCell ref="D1211:D1212"/>
    <mergeCell ref="E1211:E1212"/>
    <mergeCell ref="F1211:F1212"/>
    <mergeCell ref="G1211:G1212"/>
    <mergeCell ref="V1283:V1284"/>
    <mergeCell ref="X1283:X1284"/>
    <mergeCell ref="AA1283:AA1284"/>
    <mergeCell ref="AC1283:AC1284"/>
    <mergeCell ref="AE1283:AE1284"/>
    <mergeCell ref="AF1283:AF1284"/>
    <mergeCell ref="AC1280:AC1282"/>
    <mergeCell ref="AE1280:AE1282"/>
    <mergeCell ref="B1283:B1284"/>
    <mergeCell ref="C1283:C1284"/>
    <mergeCell ref="D1283:D1284"/>
    <mergeCell ref="G1283:G1284"/>
    <mergeCell ref="J1283:J1284"/>
    <mergeCell ref="K1283:K1284"/>
    <mergeCell ref="M1283:M1284"/>
    <mergeCell ref="Q1283:Q1284"/>
    <mergeCell ref="K1280:K1282"/>
    <mergeCell ref="M1280:M1282"/>
    <mergeCell ref="Q1280:Q1282"/>
    <mergeCell ref="V1280:V1282"/>
    <mergeCell ref="X1280:X1282"/>
    <mergeCell ref="AA1280:AA1282"/>
    <mergeCell ref="J1384:J1385"/>
    <mergeCell ref="K1384:K1385"/>
    <mergeCell ref="M1384:M1385"/>
    <mergeCell ref="Q1384:Q1385"/>
    <mergeCell ref="V1384:V1385"/>
    <mergeCell ref="X1384:X1385"/>
    <mergeCell ref="X1374:X1375"/>
    <mergeCell ref="AA1374:AA1375"/>
    <mergeCell ref="AC1374:AC1375"/>
    <mergeCell ref="AE1374:AE1375"/>
    <mergeCell ref="AF1374:AF1375"/>
    <mergeCell ref="B1384:B1385"/>
    <mergeCell ref="C1384:C1385"/>
    <mergeCell ref="D1384:D1385"/>
    <mergeCell ref="G1384:G1385"/>
    <mergeCell ref="I1384:I1385"/>
    <mergeCell ref="H1374:H1375"/>
    <mergeCell ref="J1374:J1375"/>
    <mergeCell ref="K1374:K1375"/>
    <mergeCell ref="M1374:M1375"/>
    <mergeCell ref="Q1374:Q1375"/>
    <mergeCell ref="V1374:V1375"/>
    <mergeCell ref="B1374:B1375"/>
    <mergeCell ref="C1374:C1375"/>
    <mergeCell ref="D1374:D1375"/>
    <mergeCell ref="E1374:E1375"/>
    <mergeCell ref="F1374:F1375"/>
    <mergeCell ref="G1374:G1375"/>
    <mergeCell ref="AA1384:AA1385"/>
    <mergeCell ref="AC1384:AC1385"/>
    <mergeCell ref="AE1384:AE1385"/>
    <mergeCell ref="AA1410:AA1411"/>
    <mergeCell ref="AC1410:AC1411"/>
    <mergeCell ref="AE1410:AE1411"/>
    <mergeCell ref="B1440:B1441"/>
    <mergeCell ref="C1440:C1441"/>
    <mergeCell ref="D1440:D1441"/>
    <mergeCell ref="G1440:G1441"/>
    <mergeCell ref="H1440:H1441"/>
    <mergeCell ref="J1440:J1441"/>
    <mergeCell ref="K1440:K1441"/>
    <mergeCell ref="J1410:J1411"/>
    <mergeCell ref="K1410:K1411"/>
    <mergeCell ref="M1410:M1411"/>
    <mergeCell ref="Q1410:Q1411"/>
    <mergeCell ref="V1410:V1411"/>
    <mergeCell ref="X1410:X1411"/>
    <mergeCell ref="AE1457:AE1458"/>
    <mergeCell ref="B1410:B1411"/>
    <mergeCell ref="C1410:C1411"/>
    <mergeCell ref="D1410:D1411"/>
    <mergeCell ref="E1410:E1411"/>
    <mergeCell ref="F1410:F1411"/>
    <mergeCell ref="G1410:G1411"/>
    <mergeCell ref="H1410:H1411"/>
    <mergeCell ref="K1457:K1458"/>
    <mergeCell ref="Q1457:Q1458"/>
    <mergeCell ref="V1457:V1458"/>
    <mergeCell ref="X1457:X1458"/>
    <mergeCell ref="AA1457:AA1458"/>
    <mergeCell ref="AC1457:AC1458"/>
    <mergeCell ref="AE1440:AE1441"/>
    <mergeCell ref="AF1536:AF1537"/>
    <mergeCell ref="AF1440:AF1441"/>
    <mergeCell ref="B1457:B1458"/>
    <mergeCell ref="C1457:C1458"/>
    <mergeCell ref="D1457:D1458"/>
    <mergeCell ref="E1457:E1458"/>
    <mergeCell ref="F1457:F1458"/>
    <mergeCell ref="G1457:G1458"/>
    <mergeCell ref="I1457:I1458"/>
    <mergeCell ref="J1457:J1458"/>
    <mergeCell ref="M1440:M1441"/>
    <mergeCell ref="Q1440:Q1441"/>
    <mergeCell ref="V1440:V1441"/>
    <mergeCell ref="X1440:X1441"/>
    <mergeCell ref="AA1440:AA1441"/>
    <mergeCell ref="AC1440:AC1441"/>
    <mergeCell ref="M1459:M1462"/>
    <mergeCell ref="Q1459:Q1462"/>
    <mergeCell ref="AA1459:AA1462"/>
    <mergeCell ref="AC1459:AC1462"/>
    <mergeCell ref="AE1459:AE1462"/>
    <mergeCell ref="B1536:B1537"/>
    <mergeCell ref="C1536:C1537"/>
    <mergeCell ref="D1536:D1537"/>
    <mergeCell ref="G1536:G1537"/>
    <mergeCell ref="H1536:H1537"/>
    <mergeCell ref="B1459:B1462"/>
    <mergeCell ref="C1459:C1462"/>
    <mergeCell ref="D1459:D1462"/>
    <mergeCell ref="E1459:E1462"/>
    <mergeCell ref="F1459:F1462"/>
    <mergeCell ref="G1459:G1462"/>
    <mergeCell ref="H1459:H1462"/>
    <mergeCell ref="J1459:J1462"/>
    <mergeCell ref="K1459:K1462"/>
    <mergeCell ref="B1588:B1589"/>
    <mergeCell ref="C1588:C1589"/>
    <mergeCell ref="D1588:D1589"/>
    <mergeCell ref="E1588:E1589"/>
    <mergeCell ref="F1588:F1589"/>
    <mergeCell ref="G1588:G1589"/>
    <mergeCell ref="H1588:H1589"/>
    <mergeCell ref="J1588:J1589"/>
    <mergeCell ref="H1585:H1586"/>
    <mergeCell ref="B1573:B1574"/>
    <mergeCell ref="C1573:C1574"/>
    <mergeCell ref="D1573:D1574"/>
    <mergeCell ref="E1573:E1574"/>
    <mergeCell ref="F1573:F1574"/>
    <mergeCell ref="G1573:G1574"/>
    <mergeCell ref="J1536:J1537"/>
    <mergeCell ref="K1536:K1537"/>
    <mergeCell ref="G1585:G1586"/>
    <mergeCell ref="H1573:H1574"/>
    <mergeCell ref="J1573:J1574"/>
    <mergeCell ref="K1573:K1574"/>
    <mergeCell ref="J1585:J1586"/>
    <mergeCell ref="B1585:B1586"/>
    <mergeCell ref="C1585:C1586"/>
    <mergeCell ref="D1585:D1586"/>
    <mergeCell ref="E1585:E1586"/>
    <mergeCell ref="F1585:F1586"/>
    <mergeCell ref="M1573:M1574"/>
    <mergeCell ref="Q1573:Q1574"/>
    <mergeCell ref="V1573:V1574"/>
    <mergeCell ref="AA1536:AA1537"/>
    <mergeCell ref="AC1536:AC1537"/>
    <mergeCell ref="AE1536:AE1537"/>
    <mergeCell ref="K1588:K1589"/>
    <mergeCell ref="M1588:M1589"/>
    <mergeCell ref="Q1588:Q1589"/>
    <mergeCell ref="AA1588:AA1589"/>
    <mergeCell ref="AC1588:AC1589"/>
    <mergeCell ref="AE1588:AE1589"/>
    <mergeCell ref="AC1585:AC1586"/>
    <mergeCell ref="AE1585:AE1586"/>
    <mergeCell ref="M1536:M1537"/>
    <mergeCell ref="Q1536:Q1537"/>
    <mergeCell ref="V1536:V1537"/>
    <mergeCell ref="X1536:X1537"/>
    <mergeCell ref="K1585:K1586"/>
    <mergeCell ref="M1585:M1586"/>
    <mergeCell ref="Q1585:Q1586"/>
    <mergeCell ref="AA1585:AA1586"/>
    <mergeCell ref="X1573:X1574"/>
    <mergeCell ref="AA1573:AA1574"/>
    <mergeCell ref="AC1573:AC1574"/>
    <mergeCell ref="AE1573:AE1574"/>
    <mergeCell ref="X1590:X1591"/>
    <mergeCell ref="AA1590:AA1591"/>
    <mergeCell ref="AC1590:AC1591"/>
    <mergeCell ref="AE1590:AE1591"/>
    <mergeCell ref="B1593:B1594"/>
    <mergeCell ref="C1593:C1594"/>
    <mergeCell ref="D1593:D1594"/>
    <mergeCell ref="E1593:E1594"/>
    <mergeCell ref="F1593:F1594"/>
    <mergeCell ref="G1593:G1594"/>
    <mergeCell ref="H1590:H1591"/>
    <mergeCell ref="J1590:J1591"/>
    <mergeCell ref="K1590:K1591"/>
    <mergeCell ref="M1590:M1591"/>
    <mergeCell ref="Q1590:Q1591"/>
    <mergeCell ref="V1590:V1591"/>
    <mergeCell ref="B1590:B1591"/>
    <mergeCell ref="C1590:C1591"/>
    <mergeCell ref="D1590:D1591"/>
    <mergeCell ref="E1590:E1591"/>
    <mergeCell ref="F1590:F1591"/>
    <mergeCell ref="G1590:G1591"/>
    <mergeCell ref="AA1593:AA1594"/>
    <mergeCell ref="B1600:B1602"/>
    <mergeCell ref="C1600:C1602"/>
    <mergeCell ref="D1600:D1602"/>
    <mergeCell ref="E1600:E1602"/>
    <mergeCell ref="F1600:F1602"/>
    <mergeCell ref="G1600:G1602"/>
    <mergeCell ref="K1596:K1597"/>
    <mergeCell ref="M1596:M1597"/>
    <mergeCell ref="Q1596:Q1597"/>
    <mergeCell ref="AA1596:AA1597"/>
    <mergeCell ref="AC1596:AC1597"/>
    <mergeCell ref="AE1596:AE1597"/>
    <mergeCell ref="AC1593:AC1594"/>
    <mergeCell ref="AE1593:AE1594"/>
    <mergeCell ref="B1596:B1597"/>
    <mergeCell ref="C1596:C1597"/>
    <mergeCell ref="D1596:D1597"/>
    <mergeCell ref="E1596:E1597"/>
    <mergeCell ref="F1596:F1597"/>
    <mergeCell ref="G1596:G1597"/>
    <mergeCell ref="H1596:H1597"/>
    <mergeCell ref="J1596:J1597"/>
    <mergeCell ref="H1593:H1594"/>
    <mergeCell ref="J1593:J1594"/>
    <mergeCell ref="K1593:K1594"/>
    <mergeCell ref="M1593:M1594"/>
    <mergeCell ref="Q1593:Q1594"/>
    <mergeCell ref="X1620:X1623"/>
    <mergeCell ref="AA1620:AA1623"/>
    <mergeCell ref="AC1620:AC1623"/>
    <mergeCell ref="AE1620:AE1623"/>
    <mergeCell ref="AF1620:AF1623"/>
    <mergeCell ref="B1624:B1625"/>
    <mergeCell ref="C1624:C1625"/>
    <mergeCell ref="D1624:D1625"/>
    <mergeCell ref="E1624:E1625"/>
    <mergeCell ref="F1624:F1625"/>
    <mergeCell ref="H1620:H1623"/>
    <mergeCell ref="J1620:J1623"/>
    <mergeCell ref="K1620:K1623"/>
    <mergeCell ref="M1620:M1623"/>
    <mergeCell ref="Q1620:Q1623"/>
    <mergeCell ref="V1620:V1623"/>
    <mergeCell ref="X1600:X1602"/>
    <mergeCell ref="AA1600:AA1602"/>
    <mergeCell ref="AC1600:AC1602"/>
    <mergeCell ref="AE1600:AE1602"/>
    <mergeCell ref="B1620:B1623"/>
    <mergeCell ref="C1620:C1623"/>
    <mergeCell ref="D1620:D1623"/>
    <mergeCell ref="E1620:E1623"/>
    <mergeCell ref="F1620:F1623"/>
    <mergeCell ref="G1620:G1623"/>
    <mergeCell ref="H1600:H1602"/>
    <mergeCell ref="J1600:J1602"/>
    <mergeCell ref="K1600:K1602"/>
    <mergeCell ref="M1600:M1602"/>
    <mergeCell ref="Q1600:Q1602"/>
    <mergeCell ref="V1600:V1602"/>
    <mergeCell ref="AF1624:AF1625"/>
    <mergeCell ref="B1632:B1634"/>
    <mergeCell ref="C1632:C1634"/>
    <mergeCell ref="D1632:D1634"/>
    <mergeCell ref="E1632:E1634"/>
    <mergeCell ref="F1632:F1634"/>
    <mergeCell ref="G1632:G1634"/>
    <mergeCell ref="H1632:H1634"/>
    <mergeCell ref="J1632:J1634"/>
    <mergeCell ref="K1632:K1634"/>
    <mergeCell ref="R1624:R1625"/>
    <mergeCell ref="V1624:V1625"/>
    <mergeCell ref="X1624:X1625"/>
    <mergeCell ref="AA1624:AA1625"/>
    <mergeCell ref="AC1624:AC1625"/>
    <mergeCell ref="AE1624:AE1625"/>
    <mergeCell ref="G1624:G1625"/>
    <mergeCell ref="H1624:H1625"/>
    <mergeCell ref="J1624:J1625"/>
    <mergeCell ref="K1624:K1625"/>
    <mergeCell ref="M1624:M1625"/>
    <mergeCell ref="Q1624:Q1625"/>
    <mergeCell ref="AE1650:AE1651"/>
    <mergeCell ref="B1652:B1653"/>
    <mergeCell ref="C1652:C1653"/>
    <mergeCell ref="D1652:D1653"/>
    <mergeCell ref="E1652:E1653"/>
    <mergeCell ref="F1652:F1653"/>
    <mergeCell ref="G1652:G1653"/>
    <mergeCell ref="H1652:H1653"/>
    <mergeCell ref="J1652:J1653"/>
    <mergeCell ref="K1652:K1653"/>
    <mergeCell ref="M1650:M1651"/>
    <mergeCell ref="Q1650:Q1651"/>
    <mergeCell ref="V1650:V1651"/>
    <mergeCell ref="X1650:X1651"/>
    <mergeCell ref="AA1650:AA1651"/>
    <mergeCell ref="AC1650:AC1651"/>
    <mergeCell ref="AE1632:AE1634"/>
    <mergeCell ref="B1650:B1651"/>
    <mergeCell ref="C1650:C1651"/>
    <mergeCell ref="D1650:D1651"/>
    <mergeCell ref="E1650:E1651"/>
    <mergeCell ref="F1650:F1651"/>
    <mergeCell ref="G1650:G1651"/>
    <mergeCell ref="H1650:H1651"/>
    <mergeCell ref="J1650:J1651"/>
    <mergeCell ref="K1650:K1651"/>
    <mergeCell ref="M1632:M1634"/>
    <mergeCell ref="Q1632:Q1634"/>
    <mergeCell ref="V1632:V1634"/>
    <mergeCell ref="X1632:X1634"/>
    <mergeCell ref="AA1632:AA1634"/>
    <mergeCell ref="AC1632:AC1634"/>
    <mergeCell ref="AE1654:AE1658"/>
    <mergeCell ref="B1661:B1662"/>
    <mergeCell ref="C1661:C1662"/>
    <mergeCell ref="D1661:D1662"/>
    <mergeCell ref="E1661:E1662"/>
    <mergeCell ref="F1661:F1662"/>
    <mergeCell ref="G1661:G1662"/>
    <mergeCell ref="H1661:H1662"/>
    <mergeCell ref="J1661:J1662"/>
    <mergeCell ref="K1661:K1662"/>
    <mergeCell ref="M1654:M1658"/>
    <mergeCell ref="Q1654:Q1658"/>
    <mergeCell ref="V1654:V1658"/>
    <mergeCell ref="X1654:X1658"/>
    <mergeCell ref="AA1654:AA1658"/>
    <mergeCell ref="AC1654:AC1658"/>
    <mergeCell ref="AE1652:AE1653"/>
    <mergeCell ref="B1654:B1658"/>
    <mergeCell ref="C1654:C1658"/>
    <mergeCell ref="D1654:D1658"/>
    <mergeCell ref="E1654:E1658"/>
    <mergeCell ref="F1654:F1658"/>
    <mergeCell ref="G1654:G1658"/>
    <mergeCell ref="H1654:H1658"/>
    <mergeCell ref="J1654:J1658"/>
    <mergeCell ref="K1654:K1658"/>
    <mergeCell ref="M1652:M1653"/>
    <mergeCell ref="Q1652:Q1653"/>
    <mergeCell ref="V1652:V1653"/>
    <mergeCell ref="X1652:X1653"/>
    <mergeCell ref="AA1652:AA1653"/>
    <mergeCell ref="AC1652:AC1653"/>
    <mergeCell ref="B1668:B1670"/>
    <mergeCell ref="C1668:C1670"/>
    <mergeCell ref="D1668:D1670"/>
    <mergeCell ref="E1668:E1670"/>
    <mergeCell ref="F1668:F1670"/>
    <mergeCell ref="G1668:G1670"/>
    <mergeCell ref="K1665:K1667"/>
    <mergeCell ref="M1665:M1667"/>
    <mergeCell ref="Q1665:Q1667"/>
    <mergeCell ref="AA1665:AA1667"/>
    <mergeCell ref="AC1665:AC1667"/>
    <mergeCell ref="AE1665:AE1667"/>
    <mergeCell ref="AE1661:AE1662"/>
    <mergeCell ref="AF1661:AF1662"/>
    <mergeCell ref="B1665:B1667"/>
    <mergeCell ref="C1665:C1667"/>
    <mergeCell ref="D1665:D1667"/>
    <mergeCell ref="E1665:E1667"/>
    <mergeCell ref="F1665:F1667"/>
    <mergeCell ref="G1665:G1667"/>
    <mergeCell ref="H1665:H1667"/>
    <mergeCell ref="J1665:J1667"/>
    <mergeCell ref="M1661:M1662"/>
    <mergeCell ref="Q1661:Q1662"/>
    <mergeCell ref="V1661:V1662"/>
    <mergeCell ref="X1661:X1662"/>
    <mergeCell ref="AA1661:AA1662"/>
    <mergeCell ref="AC1661:AC1662"/>
    <mergeCell ref="X1674:X1676"/>
    <mergeCell ref="AA1674:AA1676"/>
    <mergeCell ref="AC1674:AC1676"/>
    <mergeCell ref="AE1674:AE1676"/>
    <mergeCell ref="AF1674:AF1676"/>
    <mergeCell ref="B1683:B1685"/>
    <mergeCell ref="C1683:C1685"/>
    <mergeCell ref="D1683:D1685"/>
    <mergeCell ref="E1683:E1685"/>
    <mergeCell ref="F1683:F1685"/>
    <mergeCell ref="H1674:H1676"/>
    <mergeCell ref="J1674:J1676"/>
    <mergeCell ref="K1674:K1676"/>
    <mergeCell ref="M1674:M1676"/>
    <mergeCell ref="Q1674:Q1676"/>
    <mergeCell ref="V1674:V1676"/>
    <mergeCell ref="X1668:X1670"/>
    <mergeCell ref="AA1668:AA1670"/>
    <mergeCell ref="AC1668:AC1670"/>
    <mergeCell ref="AE1668:AE1670"/>
    <mergeCell ref="B1674:B1676"/>
    <mergeCell ref="C1674:C1676"/>
    <mergeCell ref="D1674:D1676"/>
    <mergeCell ref="E1674:E1676"/>
    <mergeCell ref="F1674:F1676"/>
    <mergeCell ref="G1674:G1676"/>
    <mergeCell ref="H1668:H1670"/>
    <mergeCell ref="J1668:J1670"/>
    <mergeCell ref="K1668:K1670"/>
    <mergeCell ref="M1668:M1670"/>
    <mergeCell ref="Q1668:Q1670"/>
    <mergeCell ref="V1668:V1670"/>
    <mergeCell ref="B1691:B1693"/>
    <mergeCell ref="C1691:C1693"/>
    <mergeCell ref="D1691:D1693"/>
    <mergeCell ref="E1691:E1693"/>
    <mergeCell ref="F1691:F1693"/>
    <mergeCell ref="H1689:H1690"/>
    <mergeCell ref="J1689:J1690"/>
    <mergeCell ref="K1689:K1690"/>
    <mergeCell ref="M1689:M1690"/>
    <mergeCell ref="Q1689:Q1690"/>
    <mergeCell ref="V1689:V1690"/>
    <mergeCell ref="AA1683:AA1685"/>
    <mergeCell ref="AC1683:AC1685"/>
    <mergeCell ref="AE1683:AE1685"/>
    <mergeCell ref="AF1683:AF1685"/>
    <mergeCell ref="B1689:B1690"/>
    <mergeCell ref="C1689:C1690"/>
    <mergeCell ref="D1689:D1690"/>
    <mergeCell ref="E1689:E1690"/>
    <mergeCell ref="F1689:F1690"/>
    <mergeCell ref="G1689:G1690"/>
    <mergeCell ref="G1683:G1685"/>
    <mergeCell ref="H1683:H1685"/>
    <mergeCell ref="J1683:J1685"/>
    <mergeCell ref="K1683:K1685"/>
    <mergeCell ref="M1683:M1685"/>
    <mergeCell ref="Q1683:Q1685"/>
    <mergeCell ref="V1691:V1692"/>
    <mergeCell ref="X1691:X1692"/>
    <mergeCell ref="AA1691:AA1692"/>
    <mergeCell ref="AC1691:AC1693"/>
    <mergeCell ref="AE1691:AE1693"/>
    <mergeCell ref="AF1691:AF1692"/>
    <mergeCell ref="G1691:G1693"/>
    <mergeCell ref="H1691:H1693"/>
    <mergeCell ref="J1691:J1693"/>
    <mergeCell ref="K1691:K1693"/>
    <mergeCell ref="M1691:M1693"/>
    <mergeCell ref="Q1691:Q1693"/>
    <mergeCell ref="X1689:X1690"/>
    <mergeCell ref="AA1689:AA1690"/>
    <mergeCell ref="AC1689:AC1690"/>
    <mergeCell ref="AE1689:AE1690"/>
    <mergeCell ref="AF1689:AF1690"/>
    <mergeCell ref="X1694:X1695"/>
    <mergeCell ref="AA1694:AA1695"/>
    <mergeCell ref="AC1694:AC1695"/>
    <mergeCell ref="AE1694:AE1695"/>
    <mergeCell ref="AF1694:AF1695"/>
    <mergeCell ref="B1696:B1698"/>
    <mergeCell ref="C1696:C1698"/>
    <mergeCell ref="D1696:D1698"/>
    <mergeCell ref="E1696:E1698"/>
    <mergeCell ref="F1696:F1698"/>
    <mergeCell ref="H1694:H1695"/>
    <mergeCell ref="J1694:J1695"/>
    <mergeCell ref="K1694:K1695"/>
    <mergeCell ref="M1694:M1695"/>
    <mergeCell ref="Q1694:Q1695"/>
    <mergeCell ref="V1694:V1695"/>
    <mergeCell ref="B1694:B1695"/>
    <mergeCell ref="C1694:C1695"/>
    <mergeCell ref="D1694:D1695"/>
    <mergeCell ref="E1694:E1695"/>
    <mergeCell ref="F1694:F1695"/>
    <mergeCell ref="G1694:G1695"/>
    <mergeCell ref="X1700:X1702"/>
    <mergeCell ref="AA1700:AA1702"/>
    <mergeCell ref="AC1700:AC1702"/>
    <mergeCell ref="AE1700:AE1702"/>
    <mergeCell ref="AF1700:AF1701"/>
    <mergeCell ref="B1703:B1704"/>
    <mergeCell ref="C1703:C1704"/>
    <mergeCell ref="D1703:D1704"/>
    <mergeCell ref="E1703:E1704"/>
    <mergeCell ref="F1703:F1704"/>
    <mergeCell ref="H1700:H1702"/>
    <mergeCell ref="J1700:J1702"/>
    <mergeCell ref="K1700:K1702"/>
    <mergeCell ref="M1700:M1702"/>
    <mergeCell ref="Q1700:Q1702"/>
    <mergeCell ref="V1700:V1702"/>
    <mergeCell ref="AA1696:AA1698"/>
    <mergeCell ref="AC1696:AC1698"/>
    <mergeCell ref="AE1696:AE1698"/>
    <mergeCell ref="AF1696:AF1698"/>
    <mergeCell ref="B1700:B1702"/>
    <mergeCell ref="C1700:C1702"/>
    <mergeCell ref="D1700:D1702"/>
    <mergeCell ref="E1700:E1702"/>
    <mergeCell ref="F1700:F1702"/>
    <mergeCell ref="G1700:G1702"/>
    <mergeCell ref="G1696:G1698"/>
    <mergeCell ref="H1696:H1698"/>
    <mergeCell ref="J1696:J1698"/>
    <mergeCell ref="K1696:K1698"/>
    <mergeCell ref="M1696:M1698"/>
    <mergeCell ref="Q1696:Q1698"/>
    <mergeCell ref="V1707:V1708"/>
    <mergeCell ref="X1707:X1708"/>
    <mergeCell ref="AA1707:AA1708"/>
    <mergeCell ref="AC1707:AC1708"/>
    <mergeCell ref="AE1707:AE1708"/>
    <mergeCell ref="AF1707:AF1708"/>
    <mergeCell ref="H1707:H1708"/>
    <mergeCell ref="I1707:I1708"/>
    <mergeCell ref="J1707:J1708"/>
    <mergeCell ref="K1707:K1708"/>
    <mergeCell ref="M1707:M1708"/>
    <mergeCell ref="Q1707:Q1708"/>
    <mergeCell ref="AA1703:AA1704"/>
    <mergeCell ref="AC1703:AC1704"/>
    <mergeCell ref="AE1703:AE1704"/>
    <mergeCell ref="AF1703:AF1704"/>
    <mergeCell ref="B1707:B1708"/>
    <mergeCell ref="C1707:C1708"/>
    <mergeCell ref="D1707:D1708"/>
    <mergeCell ref="E1707:E1708"/>
    <mergeCell ref="F1707:F1708"/>
    <mergeCell ref="G1707:G1708"/>
    <mergeCell ref="G1703:G1704"/>
    <mergeCell ref="H1703:H1704"/>
    <mergeCell ref="J1703:J1704"/>
    <mergeCell ref="K1703:K1704"/>
    <mergeCell ref="M1703:M1704"/>
    <mergeCell ref="Q1703:Q1704"/>
    <mergeCell ref="AC1709:AC1712"/>
    <mergeCell ref="AE1709:AE1712"/>
    <mergeCell ref="AF1709:AF1712"/>
    <mergeCell ref="B1713:B1715"/>
    <mergeCell ref="C1713:C1715"/>
    <mergeCell ref="D1713:D1715"/>
    <mergeCell ref="E1713:E1715"/>
    <mergeCell ref="F1713:F1715"/>
    <mergeCell ref="G1713:G1715"/>
    <mergeCell ref="H1713:H1715"/>
    <mergeCell ref="H1709:H1712"/>
    <mergeCell ref="J1709:J1712"/>
    <mergeCell ref="K1709:K1712"/>
    <mergeCell ref="M1709:M1712"/>
    <mergeCell ref="Q1709:Q1712"/>
    <mergeCell ref="AA1709:AA1712"/>
    <mergeCell ref="B1709:B1712"/>
    <mergeCell ref="C1709:C1712"/>
    <mergeCell ref="D1709:D1712"/>
    <mergeCell ref="E1709:E1712"/>
    <mergeCell ref="F1709:F1712"/>
    <mergeCell ref="G1709:G1712"/>
    <mergeCell ref="M1749:M1750"/>
    <mergeCell ref="Q1749:Q1750"/>
    <mergeCell ref="AA1749:AA1750"/>
    <mergeCell ref="AC1749:AC1750"/>
    <mergeCell ref="AE1749:AE1750"/>
    <mergeCell ref="B1762:B1764"/>
    <mergeCell ref="C1762:C1764"/>
    <mergeCell ref="D1762:D1764"/>
    <mergeCell ref="E1762:E1764"/>
    <mergeCell ref="F1762:F1764"/>
    <mergeCell ref="AE1713:AE1715"/>
    <mergeCell ref="B1749:B1750"/>
    <mergeCell ref="C1749:C1750"/>
    <mergeCell ref="D1749:D1750"/>
    <mergeCell ref="E1749:E1750"/>
    <mergeCell ref="F1749:F1750"/>
    <mergeCell ref="G1749:G1750"/>
    <mergeCell ref="H1749:H1750"/>
    <mergeCell ref="J1749:J1750"/>
    <mergeCell ref="K1749:K1750"/>
    <mergeCell ref="J1713:J1715"/>
    <mergeCell ref="K1713:K1715"/>
    <mergeCell ref="M1713:M1715"/>
    <mergeCell ref="Q1713:Q1715"/>
    <mergeCell ref="AA1713:AA1715"/>
    <mergeCell ref="AC1713:AC1715"/>
    <mergeCell ref="AA1767:AA1768"/>
    <mergeCell ref="AC1767:AC1768"/>
    <mergeCell ref="AE1767:AE1768"/>
    <mergeCell ref="B1771:B1772"/>
    <mergeCell ref="C1771:C1772"/>
    <mergeCell ref="D1771:D1772"/>
    <mergeCell ref="E1771:E1772"/>
    <mergeCell ref="F1771:F1772"/>
    <mergeCell ref="G1771:G1772"/>
    <mergeCell ref="H1771:H1772"/>
    <mergeCell ref="J1767:J1768"/>
    <mergeCell ref="K1767:K1768"/>
    <mergeCell ref="M1767:M1768"/>
    <mergeCell ref="Q1767:Q1768"/>
    <mergeCell ref="V1767:V1768"/>
    <mergeCell ref="X1767:X1768"/>
    <mergeCell ref="AA1762:AA1764"/>
    <mergeCell ref="AC1762:AC1764"/>
    <mergeCell ref="AE1762:AE1764"/>
    <mergeCell ref="B1767:B1768"/>
    <mergeCell ref="C1767:C1768"/>
    <mergeCell ref="D1767:D1768"/>
    <mergeCell ref="E1767:E1768"/>
    <mergeCell ref="F1767:F1768"/>
    <mergeCell ref="G1767:G1768"/>
    <mergeCell ref="H1767:H1768"/>
    <mergeCell ref="G1762:G1764"/>
    <mergeCell ref="H1762:H1764"/>
    <mergeCell ref="J1762:J1764"/>
    <mergeCell ref="K1762:K1764"/>
    <mergeCell ref="M1762:M1764"/>
    <mergeCell ref="Q1762:Q1764"/>
    <mergeCell ref="AA1773:AA1775"/>
    <mergeCell ref="AC1773:AC1775"/>
    <mergeCell ref="AE1773:AE1775"/>
    <mergeCell ref="B1776:B1777"/>
    <mergeCell ref="C1776:C1777"/>
    <mergeCell ref="D1776:D1777"/>
    <mergeCell ref="E1776:E1777"/>
    <mergeCell ref="F1776:F1777"/>
    <mergeCell ref="G1776:G1777"/>
    <mergeCell ref="H1776:H1777"/>
    <mergeCell ref="J1773:J1775"/>
    <mergeCell ref="K1773:K1775"/>
    <mergeCell ref="M1773:M1775"/>
    <mergeCell ref="Q1773:Q1775"/>
    <mergeCell ref="V1773:V1775"/>
    <mergeCell ref="X1773:X1775"/>
    <mergeCell ref="AA1771:AA1772"/>
    <mergeCell ref="AC1771:AC1772"/>
    <mergeCell ref="AE1771:AE1772"/>
    <mergeCell ref="B1773:B1775"/>
    <mergeCell ref="C1773:C1775"/>
    <mergeCell ref="D1773:D1775"/>
    <mergeCell ref="E1773:E1775"/>
    <mergeCell ref="F1773:F1775"/>
    <mergeCell ref="G1773:G1775"/>
    <mergeCell ref="H1773:H1775"/>
    <mergeCell ref="J1771:J1772"/>
    <mergeCell ref="K1771:K1772"/>
    <mergeCell ref="M1771:M1772"/>
    <mergeCell ref="Q1771:Q1772"/>
    <mergeCell ref="V1771:V1772"/>
    <mergeCell ref="X1771:X1772"/>
    <mergeCell ref="AE1778:AE1779"/>
    <mergeCell ref="B1780:B1782"/>
    <mergeCell ref="C1780:C1782"/>
    <mergeCell ref="D1780:D1782"/>
    <mergeCell ref="E1780:E1782"/>
    <mergeCell ref="F1780:F1782"/>
    <mergeCell ref="G1780:G1782"/>
    <mergeCell ref="H1780:H1782"/>
    <mergeCell ref="J1780:J1782"/>
    <mergeCell ref="K1780:K1782"/>
    <mergeCell ref="J1778:J1779"/>
    <mergeCell ref="K1778:K1779"/>
    <mergeCell ref="M1778:M1779"/>
    <mergeCell ref="Q1778:Q1779"/>
    <mergeCell ref="AA1778:AA1779"/>
    <mergeCell ref="AC1778:AC1779"/>
    <mergeCell ref="AA1776:AA1777"/>
    <mergeCell ref="AC1776:AC1777"/>
    <mergeCell ref="AE1776:AE1777"/>
    <mergeCell ref="B1778:B1779"/>
    <mergeCell ref="C1778:C1779"/>
    <mergeCell ref="D1778:D1779"/>
    <mergeCell ref="E1778:E1779"/>
    <mergeCell ref="F1778:F1779"/>
    <mergeCell ref="G1778:G1779"/>
    <mergeCell ref="H1778:H1779"/>
    <mergeCell ref="J1776:J1777"/>
    <mergeCell ref="K1776:K1777"/>
    <mergeCell ref="M1776:M1777"/>
    <mergeCell ref="Q1776:Q1777"/>
    <mergeCell ref="V1776:V1777"/>
    <mergeCell ref="X1776:X1777"/>
    <mergeCell ref="AE1785:AE1786"/>
    <mergeCell ref="B1789:B1790"/>
    <mergeCell ref="C1789:C1790"/>
    <mergeCell ref="D1789:D1790"/>
    <mergeCell ref="E1789:E1790"/>
    <mergeCell ref="F1789:F1790"/>
    <mergeCell ref="G1789:G1790"/>
    <mergeCell ref="H1789:H1790"/>
    <mergeCell ref="J1789:J1790"/>
    <mergeCell ref="K1789:K1790"/>
    <mergeCell ref="M1785:M1786"/>
    <mergeCell ref="Q1785:Q1786"/>
    <mergeCell ref="V1785:V1786"/>
    <mergeCell ref="X1785:X1786"/>
    <mergeCell ref="AA1785:AA1786"/>
    <mergeCell ref="AC1785:AC1786"/>
    <mergeCell ref="AE1780:AE1782"/>
    <mergeCell ref="B1785:B1786"/>
    <mergeCell ref="C1785:C1786"/>
    <mergeCell ref="D1785:D1786"/>
    <mergeCell ref="E1785:E1786"/>
    <mergeCell ref="F1785:F1786"/>
    <mergeCell ref="G1785:G1786"/>
    <mergeCell ref="H1785:H1786"/>
    <mergeCell ref="J1785:J1786"/>
    <mergeCell ref="K1785:K1786"/>
    <mergeCell ref="M1780:M1782"/>
    <mergeCell ref="Q1780:Q1782"/>
    <mergeCell ref="V1780:V1782"/>
    <mergeCell ref="X1780:X1782"/>
    <mergeCell ref="AA1780:AA1782"/>
    <mergeCell ref="AC1780:AC1782"/>
    <mergeCell ref="M1791:M1792"/>
    <mergeCell ref="Q1791:Q1792"/>
    <mergeCell ref="AA1791:AA1792"/>
    <mergeCell ref="AC1791:AC1792"/>
    <mergeCell ref="AE1791:AE1792"/>
    <mergeCell ref="B1793:B1795"/>
    <mergeCell ref="C1793:C1795"/>
    <mergeCell ref="D1793:D1795"/>
    <mergeCell ref="E1793:E1795"/>
    <mergeCell ref="F1793:F1795"/>
    <mergeCell ref="AE1789:AE1790"/>
    <mergeCell ref="B1791:B1792"/>
    <mergeCell ref="C1791:C1792"/>
    <mergeCell ref="D1791:D1792"/>
    <mergeCell ref="E1791:E1792"/>
    <mergeCell ref="F1791:F1792"/>
    <mergeCell ref="G1791:G1792"/>
    <mergeCell ref="H1791:H1792"/>
    <mergeCell ref="J1791:J1792"/>
    <mergeCell ref="K1791:K1792"/>
    <mergeCell ref="M1789:M1790"/>
    <mergeCell ref="Q1789:Q1790"/>
    <mergeCell ref="V1789:V1790"/>
    <mergeCell ref="X1789:X1790"/>
    <mergeCell ref="AA1789:AA1790"/>
    <mergeCell ref="AC1789:AC1790"/>
    <mergeCell ref="V1803:V1804"/>
    <mergeCell ref="X1803:X1804"/>
    <mergeCell ref="AA1803:AA1804"/>
    <mergeCell ref="AC1803:AC1804"/>
    <mergeCell ref="AE1803:AE1804"/>
    <mergeCell ref="B1807:B1808"/>
    <mergeCell ref="C1807:C1808"/>
    <mergeCell ref="D1807:D1808"/>
    <mergeCell ref="E1807:E1808"/>
    <mergeCell ref="F1807:F1808"/>
    <mergeCell ref="G1803:G1804"/>
    <mergeCell ref="H1803:H1804"/>
    <mergeCell ref="J1803:J1804"/>
    <mergeCell ref="K1803:K1804"/>
    <mergeCell ref="M1803:M1804"/>
    <mergeCell ref="Q1803:Q1804"/>
    <mergeCell ref="V1793:V1795"/>
    <mergeCell ref="X1793:X1795"/>
    <mergeCell ref="AA1793:AA1795"/>
    <mergeCell ref="AC1793:AC1795"/>
    <mergeCell ref="AE1793:AE1795"/>
    <mergeCell ref="B1803:B1804"/>
    <mergeCell ref="C1803:C1804"/>
    <mergeCell ref="D1803:D1804"/>
    <mergeCell ref="E1803:E1804"/>
    <mergeCell ref="F1803:F1804"/>
    <mergeCell ref="G1793:G1795"/>
    <mergeCell ref="H1793:H1795"/>
    <mergeCell ref="J1793:J1795"/>
    <mergeCell ref="K1793:K1795"/>
    <mergeCell ref="M1793:M1795"/>
    <mergeCell ref="Q1793:Q1795"/>
    <mergeCell ref="V1809:V1810"/>
    <mergeCell ref="X1809:X1810"/>
    <mergeCell ref="AA1809:AA1810"/>
    <mergeCell ref="AC1809:AC1810"/>
    <mergeCell ref="AE1809:AE1810"/>
    <mergeCell ref="B1811:B1812"/>
    <mergeCell ref="C1811:C1812"/>
    <mergeCell ref="D1811:D1812"/>
    <mergeCell ref="E1811:E1812"/>
    <mergeCell ref="F1811:F1812"/>
    <mergeCell ref="G1809:G1810"/>
    <mergeCell ref="H1809:H1810"/>
    <mergeCell ref="J1809:J1810"/>
    <mergeCell ref="K1809:K1810"/>
    <mergeCell ref="M1809:M1810"/>
    <mergeCell ref="Q1809:Q1810"/>
    <mergeCell ref="V1807:V1808"/>
    <mergeCell ref="X1807:X1808"/>
    <mergeCell ref="AA1807:AA1808"/>
    <mergeCell ref="AC1807:AC1808"/>
    <mergeCell ref="AE1807:AE1808"/>
    <mergeCell ref="B1809:B1810"/>
    <mergeCell ref="C1809:C1810"/>
    <mergeCell ref="D1809:D1810"/>
    <mergeCell ref="E1809:E1810"/>
    <mergeCell ref="F1809:F1810"/>
    <mergeCell ref="G1807:G1808"/>
    <mergeCell ref="H1807:H1808"/>
    <mergeCell ref="J1807:J1808"/>
    <mergeCell ref="K1807:K1808"/>
    <mergeCell ref="M1807:M1808"/>
    <mergeCell ref="Q1807:Q1808"/>
    <mergeCell ref="AE1815:AE1817"/>
    <mergeCell ref="B1819:B1821"/>
    <mergeCell ref="C1819:C1821"/>
    <mergeCell ref="D1819:D1821"/>
    <mergeCell ref="E1819:E1821"/>
    <mergeCell ref="F1819:F1821"/>
    <mergeCell ref="G1819:G1821"/>
    <mergeCell ref="H1819:H1820"/>
    <mergeCell ref="I1819:I1821"/>
    <mergeCell ref="J1819:J1821"/>
    <mergeCell ref="J1815:J1817"/>
    <mergeCell ref="K1815:K1817"/>
    <mergeCell ref="M1815:M1817"/>
    <mergeCell ref="Q1815:Q1817"/>
    <mergeCell ref="AA1815:AA1817"/>
    <mergeCell ref="AC1815:AC1817"/>
    <mergeCell ref="AA1811:AA1812"/>
    <mergeCell ref="AC1811:AC1812"/>
    <mergeCell ref="AE1811:AE1812"/>
    <mergeCell ref="B1815:B1817"/>
    <mergeCell ref="C1815:C1817"/>
    <mergeCell ref="D1815:D1817"/>
    <mergeCell ref="E1815:E1817"/>
    <mergeCell ref="F1815:F1817"/>
    <mergeCell ref="G1815:G1817"/>
    <mergeCell ref="H1815:H1817"/>
    <mergeCell ref="G1811:G1812"/>
    <mergeCell ref="H1811:H1812"/>
    <mergeCell ref="J1811:J1812"/>
    <mergeCell ref="K1811:K1812"/>
    <mergeCell ref="M1811:M1812"/>
    <mergeCell ref="Q1811:Q1812"/>
    <mergeCell ref="AA1822:AA1823"/>
    <mergeCell ref="AC1822:AC1823"/>
    <mergeCell ref="AE1822:AE1823"/>
    <mergeCell ref="B1824:B1825"/>
    <mergeCell ref="C1824:C1825"/>
    <mergeCell ref="D1824:D1825"/>
    <mergeCell ref="E1824:E1825"/>
    <mergeCell ref="F1824:F1825"/>
    <mergeCell ref="G1824:G1825"/>
    <mergeCell ref="H1824:H1825"/>
    <mergeCell ref="J1822:J1823"/>
    <mergeCell ref="K1822:K1823"/>
    <mergeCell ref="M1822:M1823"/>
    <mergeCell ref="Q1822:Q1823"/>
    <mergeCell ref="V1822:V1823"/>
    <mergeCell ref="X1822:X1823"/>
    <mergeCell ref="AC1819:AC1821"/>
    <mergeCell ref="AE1819:AE1821"/>
    <mergeCell ref="B1822:B1823"/>
    <mergeCell ref="C1822:C1823"/>
    <mergeCell ref="D1822:D1823"/>
    <mergeCell ref="E1822:E1823"/>
    <mergeCell ref="F1822:F1823"/>
    <mergeCell ref="G1822:G1823"/>
    <mergeCell ref="H1822:H1823"/>
    <mergeCell ref="I1822:I1823"/>
    <mergeCell ref="K1819:K1821"/>
    <mergeCell ref="M1819:M1821"/>
    <mergeCell ref="Q1819:Q1821"/>
    <mergeCell ref="V1819:V1821"/>
    <mergeCell ref="X1819:X1821"/>
    <mergeCell ref="AA1819:AA1821"/>
    <mergeCell ref="X1826:X1827"/>
    <mergeCell ref="AA1826:AA1827"/>
    <mergeCell ref="AC1826:AC1827"/>
    <mergeCell ref="AE1826:AE1827"/>
    <mergeCell ref="B1830:B1832"/>
    <mergeCell ref="C1830:C1832"/>
    <mergeCell ref="D1830:D1832"/>
    <mergeCell ref="E1830:E1832"/>
    <mergeCell ref="F1830:F1832"/>
    <mergeCell ref="G1830:G1832"/>
    <mergeCell ref="I1826:I1827"/>
    <mergeCell ref="J1826:J1827"/>
    <mergeCell ref="K1826:K1827"/>
    <mergeCell ref="M1826:M1827"/>
    <mergeCell ref="Q1826:Q1827"/>
    <mergeCell ref="V1826:V1827"/>
    <mergeCell ref="AA1824:AA1825"/>
    <mergeCell ref="AC1824:AC1825"/>
    <mergeCell ref="AE1824:AE1825"/>
    <mergeCell ref="B1826:B1827"/>
    <mergeCell ref="C1826:C1827"/>
    <mergeCell ref="D1826:D1827"/>
    <mergeCell ref="E1826:E1827"/>
    <mergeCell ref="F1826:F1827"/>
    <mergeCell ref="G1826:G1827"/>
    <mergeCell ref="H1826:H1827"/>
    <mergeCell ref="J1824:J1825"/>
    <mergeCell ref="K1824:K1825"/>
    <mergeCell ref="M1824:M1825"/>
    <mergeCell ref="Q1824:Q1825"/>
    <mergeCell ref="V1824:V1825"/>
    <mergeCell ref="X1824:X1825"/>
    <mergeCell ref="AE1837:AE1838"/>
    <mergeCell ref="B1856:B1857"/>
    <mergeCell ref="C1856:C1857"/>
    <mergeCell ref="D1856:D1857"/>
    <mergeCell ref="E1856:E1857"/>
    <mergeCell ref="F1856:F1857"/>
    <mergeCell ref="G1856:G1857"/>
    <mergeCell ref="H1856:H1857"/>
    <mergeCell ref="J1856:J1857"/>
    <mergeCell ref="K1856:K1857"/>
    <mergeCell ref="J1837:J1838"/>
    <mergeCell ref="K1837:K1838"/>
    <mergeCell ref="M1837:M1838"/>
    <mergeCell ref="Q1837:Q1838"/>
    <mergeCell ref="AA1837:AA1838"/>
    <mergeCell ref="AC1837:AC1838"/>
    <mergeCell ref="AC1830:AC1832"/>
    <mergeCell ref="AE1830:AE1832"/>
    <mergeCell ref="B1837:B1838"/>
    <mergeCell ref="C1837:C1838"/>
    <mergeCell ref="D1837:D1838"/>
    <mergeCell ref="E1837:E1838"/>
    <mergeCell ref="F1837:F1838"/>
    <mergeCell ref="G1837:G1838"/>
    <mergeCell ref="H1837:H1838"/>
    <mergeCell ref="I1837:I1838"/>
    <mergeCell ref="H1830:H1832"/>
    <mergeCell ref="J1830:J1832"/>
    <mergeCell ref="K1830:K1832"/>
    <mergeCell ref="M1830:M1832"/>
    <mergeCell ref="Q1830:Q1832"/>
    <mergeCell ref="AA1830:AA1832"/>
    <mergeCell ref="AE1858:AE1860"/>
    <mergeCell ref="B1861:B1863"/>
    <mergeCell ref="C1861:C1863"/>
    <mergeCell ref="D1861:D1863"/>
    <mergeCell ref="E1861:E1863"/>
    <mergeCell ref="F1861:F1863"/>
    <mergeCell ref="G1861:G1863"/>
    <mergeCell ref="H1861:H1863"/>
    <mergeCell ref="J1861:J1863"/>
    <mergeCell ref="K1861:K1863"/>
    <mergeCell ref="M1858:M1860"/>
    <mergeCell ref="Q1858:Q1860"/>
    <mergeCell ref="V1858:V1860"/>
    <mergeCell ref="X1858:X1860"/>
    <mergeCell ref="AA1858:AA1860"/>
    <mergeCell ref="AC1858:AC1860"/>
    <mergeCell ref="AE1856:AE1857"/>
    <mergeCell ref="B1858:B1860"/>
    <mergeCell ref="C1858:C1860"/>
    <mergeCell ref="D1858:D1860"/>
    <mergeCell ref="E1858:E1860"/>
    <mergeCell ref="F1858:F1860"/>
    <mergeCell ref="G1858:G1860"/>
    <mergeCell ref="H1858:H1860"/>
    <mergeCell ref="J1858:J1860"/>
    <mergeCell ref="K1858:K1860"/>
    <mergeCell ref="M1856:M1857"/>
    <mergeCell ref="Q1856:Q1857"/>
    <mergeCell ref="V1856:V1857"/>
    <mergeCell ref="X1856:X1857"/>
    <mergeCell ref="AA1856:AA1857"/>
    <mergeCell ref="AC1856:AC1857"/>
    <mergeCell ref="M1864:M1866"/>
    <mergeCell ref="Q1864:Q1866"/>
    <mergeCell ref="AA1864:AA1866"/>
    <mergeCell ref="AC1864:AC1866"/>
    <mergeCell ref="AE1864:AE1866"/>
    <mergeCell ref="B1867:B1868"/>
    <mergeCell ref="C1867:C1868"/>
    <mergeCell ref="D1867:D1868"/>
    <mergeCell ref="E1867:E1868"/>
    <mergeCell ref="F1867:F1868"/>
    <mergeCell ref="AE1861:AE1863"/>
    <mergeCell ref="B1864:B1866"/>
    <mergeCell ref="C1864:C1866"/>
    <mergeCell ref="D1864:D1866"/>
    <mergeCell ref="E1864:E1866"/>
    <mergeCell ref="F1864:F1866"/>
    <mergeCell ref="G1864:G1866"/>
    <mergeCell ref="H1864:H1866"/>
    <mergeCell ref="J1864:J1866"/>
    <mergeCell ref="K1864:K1866"/>
    <mergeCell ref="M1861:M1863"/>
    <mergeCell ref="Q1861:Q1863"/>
    <mergeCell ref="V1861:V1863"/>
    <mergeCell ref="X1861:X1863"/>
    <mergeCell ref="AA1861:AA1863"/>
    <mergeCell ref="AC1861:AC1863"/>
    <mergeCell ref="V1872:V1874"/>
    <mergeCell ref="X1872:X1874"/>
    <mergeCell ref="AA1872:AA1874"/>
    <mergeCell ref="AC1872:AC1874"/>
    <mergeCell ref="AE1872:AE1874"/>
    <mergeCell ref="B1885:B1886"/>
    <mergeCell ref="C1885:C1886"/>
    <mergeCell ref="D1885:D1886"/>
    <mergeCell ref="E1885:E1886"/>
    <mergeCell ref="F1885:F1886"/>
    <mergeCell ref="G1872:G1874"/>
    <mergeCell ref="I1872:I1874"/>
    <mergeCell ref="J1872:J1874"/>
    <mergeCell ref="K1872:K1874"/>
    <mergeCell ref="M1872:M1874"/>
    <mergeCell ref="Q1872:Q1874"/>
    <mergeCell ref="V1867:V1868"/>
    <mergeCell ref="X1867:X1868"/>
    <mergeCell ref="AA1867:AA1868"/>
    <mergeCell ref="AC1867:AC1868"/>
    <mergeCell ref="AE1867:AE1868"/>
    <mergeCell ref="B1872:B1874"/>
    <mergeCell ref="C1872:C1874"/>
    <mergeCell ref="D1872:D1874"/>
    <mergeCell ref="E1872:E1874"/>
    <mergeCell ref="F1872:F1874"/>
    <mergeCell ref="G1867:G1868"/>
    <mergeCell ref="H1867:H1868"/>
    <mergeCell ref="J1867:J1868"/>
    <mergeCell ref="K1867:K1868"/>
    <mergeCell ref="M1867:M1868"/>
    <mergeCell ref="Q1867:Q1868"/>
    <mergeCell ref="AC1885:AC1886"/>
    <mergeCell ref="AE1885:AE1886"/>
    <mergeCell ref="B1888:B1889"/>
    <mergeCell ref="C1888:C1889"/>
    <mergeCell ref="D1888:D1889"/>
    <mergeCell ref="E1888:E1889"/>
    <mergeCell ref="F1888:F1889"/>
    <mergeCell ref="G1888:G1889"/>
    <mergeCell ref="H1888:H1889"/>
    <mergeCell ref="I1888:I1889"/>
    <mergeCell ref="N1885:N1886"/>
    <mergeCell ref="Q1885:Q1886"/>
    <mergeCell ref="R1885:R1886"/>
    <mergeCell ref="V1885:V1886"/>
    <mergeCell ref="X1885:X1886"/>
    <mergeCell ref="AA1885:AA1886"/>
    <mergeCell ref="G1885:G1886"/>
    <mergeCell ref="H1885:H1886"/>
    <mergeCell ref="I1885:I1886"/>
    <mergeCell ref="J1885:J1886"/>
    <mergeCell ref="K1885:K1886"/>
    <mergeCell ref="M1885:M1886"/>
    <mergeCell ref="B1893:B1895"/>
    <mergeCell ref="C1893:C1895"/>
    <mergeCell ref="D1893:D1895"/>
    <mergeCell ref="E1893:E1895"/>
    <mergeCell ref="F1893:F1895"/>
    <mergeCell ref="G1893:G1895"/>
    <mergeCell ref="K1890:K1892"/>
    <mergeCell ref="M1890:M1892"/>
    <mergeCell ref="Q1890:Q1892"/>
    <mergeCell ref="AA1890:AA1892"/>
    <mergeCell ref="AC1890:AC1892"/>
    <mergeCell ref="AE1890:AE1892"/>
    <mergeCell ref="AE1888:AE1889"/>
    <mergeCell ref="B1890:B1892"/>
    <mergeCell ref="C1890:C1892"/>
    <mergeCell ref="D1890:D1892"/>
    <mergeCell ref="E1890:E1892"/>
    <mergeCell ref="F1890:F1892"/>
    <mergeCell ref="G1890:G1892"/>
    <mergeCell ref="H1890:H1892"/>
    <mergeCell ref="I1890:I1892"/>
    <mergeCell ref="J1890:J1892"/>
    <mergeCell ref="J1888:J1889"/>
    <mergeCell ref="K1888:K1889"/>
    <mergeCell ref="M1888:M1889"/>
    <mergeCell ref="Q1888:Q1889"/>
    <mergeCell ref="AA1888:AA1889"/>
    <mergeCell ref="AC1888:AC1889"/>
    <mergeCell ref="AC1896:AC1897"/>
    <mergeCell ref="AE1896:AE1897"/>
    <mergeCell ref="B1898:B1900"/>
    <mergeCell ref="C1898:C1900"/>
    <mergeCell ref="D1898:D1900"/>
    <mergeCell ref="E1898:E1900"/>
    <mergeCell ref="F1898:F1900"/>
    <mergeCell ref="G1898:G1900"/>
    <mergeCell ref="H1898:H1900"/>
    <mergeCell ref="I1898:I1900"/>
    <mergeCell ref="I1896:I1897"/>
    <mergeCell ref="J1896:J1897"/>
    <mergeCell ref="K1896:K1897"/>
    <mergeCell ref="M1896:M1897"/>
    <mergeCell ref="Q1896:Q1897"/>
    <mergeCell ref="AA1896:AA1897"/>
    <mergeCell ref="AA1893:AA1895"/>
    <mergeCell ref="AC1893:AC1895"/>
    <mergeCell ref="AE1893:AE1895"/>
    <mergeCell ref="B1896:B1897"/>
    <mergeCell ref="C1896:C1897"/>
    <mergeCell ref="D1896:D1897"/>
    <mergeCell ref="E1896:E1897"/>
    <mergeCell ref="F1896:F1897"/>
    <mergeCell ref="G1896:G1897"/>
    <mergeCell ref="H1896:H1897"/>
    <mergeCell ref="H1893:H1895"/>
    <mergeCell ref="I1893:I1895"/>
    <mergeCell ref="J1893:J1895"/>
    <mergeCell ref="K1893:K1895"/>
    <mergeCell ref="M1893:M1895"/>
    <mergeCell ref="Q1893:Q1895"/>
    <mergeCell ref="K1901:K1902"/>
    <mergeCell ref="M1901:M1902"/>
    <mergeCell ref="Q1901:Q1902"/>
    <mergeCell ref="AA1901:AA1902"/>
    <mergeCell ref="AC1901:AC1902"/>
    <mergeCell ref="AE1901:AE1902"/>
    <mergeCell ref="AE1898:AE1900"/>
    <mergeCell ref="B1901:B1902"/>
    <mergeCell ref="C1901:C1902"/>
    <mergeCell ref="D1901:D1902"/>
    <mergeCell ref="E1901:E1902"/>
    <mergeCell ref="F1901:F1902"/>
    <mergeCell ref="G1901:G1902"/>
    <mergeCell ref="H1901:H1902"/>
    <mergeCell ref="I1901:I1902"/>
    <mergeCell ref="J1901:J1902"/>
    <mergeCell ref="J1898:J1900"/>
    <mergeCell ref="K1898:K1900"/>
    <mergeCell ref="M1898:M1900"/>
    <mergeCell ref="Q1898:Q1900"/>
    <mergeCell ref="AA1898:AA1900"/>
    <mergeCell ref="AC1898:AC1900"/>
    <mergeCell ref="AA1903:AA1905"/>
    <mergeCell ref="AC1903:AC1905"/>
    <mergeCell ref="AE1903:AE1905"/>
    <mergeCell ref="B1906:B1908"/>
    <mergeCell ref="C1906:C1908"/>
    <mergeCell ref="D1906:D1908"/>
    <mergeCell ref="E1906:E1908"/>
    <mergeCell ref="F1906:F1908"/>
    <mergeCell ref="G1906:G1908"/>
    <mergeCell ref="H1906:H1908"/>
    <mergeCell ref="H1903:H1905"/>
    <mergeCell ref="I1903:I1905"/>
    <mergeCell ref="J1903:J1905"/>
    <mergeCell ref="K1903:K1905"/>
    <mergeCell ref="M1903:M1905"/>
    <mergeCell ref="Q1903:Q1905"/>
    <mergeCell ref="B1903:B1905"/>
    <mergeCell ref="C1903:C1905"/>
    <mergeCell ref="D1903:D1905"/>
    <mergeCell ref="E1903:E1905"/>
    <mergeCell ref="F1903:F1905"/>
    <mergeCell ref="G1903:G1905"/>
    <mergeCell ref="AA1909:AA1911"/>
    <mergeCell ref="AC1909:AC1911"/>
    <mergeCell ref="AE1909:AE1911"/>
    <mergeCell ref="B1912:B1914"/>
    <mergeCell ref="C1912:C1914"/>
    <mergeCell ref="D1912:D1914"/>
    <mergeCell ref="E1912:E1914"/>
    <mergeCell ref="F1912:F1914"/>
    <mergeCell ref="G1912:G1914"/>
    <mergeCell ref="H1912:H1914"/>
    <mergeCell ref="J1909:J1911"/>
    <mergeCell ref="K1909:K1911"/>
    <mergeCell ref="M1909:M1911"/>
    <mergeCell ref="Q1909:Q1911"/>
    <mergeCell ref="V1909:V1911"/>
    <mergeCell ref="X1909:X1911"/>
    <mergeCell ref="AC1906:AC1908"/>
    <mergeCell ref="AE1906:AE1908"/>
    <mergeCell ref="B1909:B1911"/>
    <mergeCell ref="C1909:C1911"/>
    <mergeCell ref="D1909:D1911"/>
    <mergeCell ref="E1909:E1911"/>
    <mergeCell ref="F1909:F1911"/>
    <mergeCell ref="G1909:G1911"/>
    <mergeCell ref="H1909:H1911"/>
    <mergeCell ref="I1909:I1911"/>
    <mergeCell ref="I1906:I1908"/>
    <mergeCell ref="J1906:J1908"/>
    <mergeCell ref="K1906:K1908"/>
    <mergeCell ref="M1906:M1908"/>
    <mergeCell ref="Q1906:Q1908"/>
    <mergeCell ref="AA1906:AA1908"/>
    <mergeCell ref="AE1915:AE1917"/>
    <mergeCell ref="B1918:B1919"/>
    <mergeCell ref="C1918:C1919"/>
    <mergeCell ref="D1918:D1919"/>
    <mergeCell ref="E1918:E1919"/>
    <mergeCell ref="F1918:F1919"/>
    <mergeCell ref="G1918:G1919"/>
    <mergeCell ref="H1918:H1919"/>
    <mergeCell ref="J1918:J1919"/>
    <mergeCell ref="K1918:K1919"/>
    <mergeCell ref="J1915:J1917"/>
    <mergeCell ref="K1915:K1917"/>
    <mergeCell ref="M1915:M1917"/>
    <mergeCell ref="Q1915:Q1917"/>
    <mergeCell ref="AA1915:AA1917"/>
    <mergeCell ref="AC1915:AC1917"/>
    <mergeCell ref="AC1912:AC1914"/>
    <mergeCell ref="AE1912:AE1914"/>
    <mergeCell ref="B1915:B1917"/>
    <mergeCell ref="C1915:C1917"/>
    <mergeCell ref="D1915:D1917"/>
    <mergeCell ref="E1915:E1917"/>
    <mergeCell ref="F1915:F1917"/>
    <mergeCell ref="G1915:G1917"/>
    <mergeCell ref="H1915:H1917"/>
    <mergeCell ref="I1915:I1917"/>
    <mergeCell ref="I1912:I1914"/>
    <mergeCell ref="J1912:J1914"/>
    <mergeCell ref="K1912:K1914"/>
    <mergeCell ref="M1912:M1914"/>
    <mergeCell ref="Q1912:Q1914"/>
    <mergeCell ref="AA1912:AA1914"/>
    <mergeCell ref="AA1920:AA1921"/>
    <mergeCell ref="AC1920:AC1921"/>
    <mergeCell ref="AE1920:AE1921"/>
    <mergeCell ref="B1922:B1923"/>
    <mergeCell ref="C1922:C1923"/>
    <mergeCell ref="D1922:D1923"/>
    <mergeCell ref="E1922:E1923"/>
    <mergeCell ref="F1922:F1923"/>
    <mergeCell ref="G1922:G1923"/>
    <mergeCell ref="H1922:H1923"/>
    <mergeCell ref="G1920:G1921"/>
    <mergeCell ref="H1920:H1921"/>
    <mergeCell ref="J1920:J1921"/>
    <mergeCell ref="K1920:K1921"/>
    <mergeCell ref="M1920:M1921"/>
    <mergeCell ref="Q1920:Q1921"/>
    <mergeCell ref="M1918:M1919"/>
    <mergeCell ref="Q1918:Q1919"/>
    <mergeCell ref="AA1918:AA1919"/>
    <mergeCell ref="AC1918:AC1919"/>
    <mergeCell ref="AE1918:AE1919"/>
    <mergeCell ref="B1920:B1921"/>
    <mergeCell ref="C1920:C1921"/>
    <mergeCell ref="D1920:D1921"/>
    <mergeCell ref="E1920:E1921"/>
    <mergeCell ref="F1920:F1921"/>
    <mergeCell ref="M1924:M1926"/>
    <mergeCell ref="Q1924:Q1926"/>
    <mergeCell ref="AA1924:AA1926"/>
    <mergeCell ref="AC1924:AC1926"/>
    <mergeCell ref="AE1924:AE1926"/>
    <mergeCell ref="B1927:B1928"/>
    <mergeCell ref="C1927:C1928"/>
    <mergeCell ref="D1927:D1928"/>
    <mergeCell ref="E1927:E1928"/>
    <mergeCell ref="F1927:F1928"/>
    <mergeCell ref="AE1922:AE1923"/>
    <mergeCell ref="B1924:B1926"/>
    <mergeCell ref="C1924:C1926"/>
    <mergeCell ref="D1924:D1926"/>
    <mergeCell ref="E1924:E1926"/>
    <mergeCell ref="F1924:F1926"/>
    <mergeCell ref="G1924:G1926"/>
    <mergeCell ref="H1924:H1926"/>
    <mergeCell ref="J1924:J1926"/>
    <mergeCell ref="K1924:K1926"/>
    <mergeCell ref="J1922:J1923"/>
    <mergeCell ref="K1922:K1923"/>
    <mergeCell ref="M1922:M1923"/>
    <mergeCell ref="Q1922:Q1923"/>
    <mergeCell ref="AA1922:AA1923"/>
    <mergeCell ref="AC1922:AC1923"/>
    <mergeCell ref="AE1930:AE1931"/>
    <mergeCell ref="B1933:B1935"/>
    <mergeCell ref="C1933:C1935"/>
    <mergeCell ref="D1933:D1935"/>
    <mergeCell ref="E1933:E1935"/>
    <mergeCell ref="F1933:F1935"/>
    <mergeCell ref="G1933:G1935"/>
    <mergeCell ref="H1933:H1935"/>
    <mergeCell ref="J1933:J1935"/>
    <mergeCell ref="K1933:K1935"/>
    <mergeCell ref="J1930:J1931"/>
    <mergeCell ref="K1930:K1931"/>
    <mergeCell ref="M1930:M1931"/>
    <mergeCell ref="Q1930:Q1931"/>
    <mergeCell ref="AA1930:AA1931"/>
    <mergeCell ref="AC1930:AC1931"/>
    <mergeCell ref="AA1927:AA1928"/>
    <mergeCell ref="AC1927:AC1928"/>
    <mergeCell ref="AE1927:AE1928"/>
    <mergeCell ref="B1930:B1931"/>
    <mergeCell ref="C1930:C1931"/>
    <mergeCell ref="D1930:D1931"/>
    <mergeCell ref="E1930:E1931"/>
    <mergeCell ref="F1930:F1931"/>
    <mergeCell ref="G1930:G1931"/>
    <mergeCell ref="H1930:H1931"/>
    <mergeCell ref="G1927:G1928"/>
    <mergeCell ref="H1927:H1928"/>
    <mergeCell ref="J1927:J1928"/>
    <mergeCell ref="K1927:K1928"/>
    <mergeCell ref="M1927:M1928"/>
    <mergeCell ref="Q1927:Q1928"/>
    <mergeCell ref="K1937:K1938"/>
    <mergeCell ref="M1937:M1938"/>
    <mergeCell ref="Q1937:Q1938"/>
    <mergeCell ref="AA1937:AA1938"/>
    <mergeCell ref="AC1937:AC1938"/>
    <mergeCell ref="AE1937:AE1938"/>
    <mergeCell ref="AE1933:AE1935"/>
    <mergeCell ref="B1937:B1938"/>
    <mergeCell ref="C1937:C1938"/>
    <mergeCell ref="D1937:D1938"/>
    <mergeCell ref="E1937:E1938"/>
    <mergeCell ref="F1937:F1938"/>
    <mergeCell ref="G1937:G1938"/>
    <mergeCell ref="H1937:H1938"/>
    <mergeCell ref="I1937:I1938"/>
    <mergeCell ref="J1937:J1938"/>
    <mergeCell ref="M1933:M1935"/>
    <mergeCell ref="Q1933:Q1935"/>
    <mergeCell ref="V1933:V1935"/>
    <mergeCell ref="X1933:X1935"/>
    <mergeCell ref="AA1933:AA1935"/>
    <mergeCell ref="AC1933:AC1935"/>
    <mergeCell ref="X1939:X1940"/>
    <mergeCell ref="AA1939:AA1940"/>
    <mergeCell ref="AC1939:AC1940"/>
    <mergeCell ref="AE1939:AE1940"/>
    <mergeCell ref="B1941:B1943"/>
    <mergeCell ref="C1941:C1943"/>
    <mergeCell ref="D1941:D1943"/>
    <mergeCell ref="E1941:E1943"/>
    <mergeCell ref="F1941:F1943"/>
    <mergeCell ref="G1941:G1943"/>
    <mergeCell ref="H1939:H1940"/>
    <mergeCell ref="J1939:J1940"/>
    <mergeCell ref="K1939:K1940"/>
    <mergeCell ref="M1939:M1940"/>
    <mergeCell ref="Q1939:Q1940"/>
    <mergeCell ref="V1939:V1940"/>
    <mergeCell ref="B1939:B1940"/>
    <mergeCell ref="C1939:C1940"/>
    <mergeCell ref="D1939:D1940"/>
    <mergeCell ref="E1939:E1940"/>
    <mergeCell ref="F1939:F1940"/>
    <mergeCell ref="G1939:G1940"/>
    <mergeCell ref="K1944:K1945"/>
    <mergeCell ref="M1944:M1945"/>
    <mergeCell ref="Q1944:Q1945"/>
    <mergeCell ref="AA1944:AA1945"/>
    <mergeCell ref="AC1944:AC1945"/>
    <mergeCell ref="AE1944:AE1945"/>
    <mergeCell ref="AC1941:AC1943"/>
    <mergeCell ref="AE1941:AE1943"/>
    <mergeCell ref="B1944:B1945"/>
    <mergeCell ref="C1944:C1945"/>
    <mergeCell ref="D1944:D1945"/>
    <mergeCell ref="E1944:E1945"/>
    <mergeCell ref="F1944:F1945"/>
    <mergeCell ref="G1944:G1945"/>
    <mergeCell ref="H1944:H1945"/>
    <mergeCell ref="J1944:J1945"/>
    <mergeCell ref="H1941:H1943"/>
    <mergeCell ref="J1941:J1943"/>
    <mergeCell ref="K1941:K1943"/>
    <mergeCell ref="M1941:M1943"/>
    <mergeCell ref="Q1941:Q1943"/>
    <mergeCell ref="AA1941:AA1943"/>
    <mergeCell ref="K1949:K1950"/>
    <mergeCell ref="M1949:M1950"/>
    <mergeCell ref="Q1949:Q1950"/>
    <mergeCell ref="AA1949:AA1950"/>
    <mergeCell ref="AC1949:AC1950"/>
    <mergeCell ref="AE1949:AE1950"/>
    <mergeCell ref="AC1946:AC1947"/>
    <mergeCell ref="AE1946:AE1947"/>
    <mergeCell ref="B1949:B1950"/>
    <mergeCell ref="C1949:C1950"/>
    <mergeCell ref="D1949:D1950"/>
    <mergeCell ref="E1949:E1950"/>
    <mergeCell ref="F1949:F1950"/>
    <mergeCell ref="G1949:G1950"/>
    <mergeCell ref="H1949:H1950"/>
    <mergeCell ref="J1949:J1950"/>
    <mergeCell ref="H1946:H1947"/>
    <mergeCell ref="J1946:J1947"/>
    <mergeCell ref="K1946:K1947"/>
    <mergeCell ref="M1946:M1947"/>
    <mergeCell ref="Q1946:Q1947"/>
    <mergeCell ref="AA1946:AA1947"/>
    <mergeCell ref="B1946:B1947"/>
    <mergeCell ref="C1946:C1947"/>
    <mergeCell ref="D1946:D1947"/>
    <mergeCell ref="E1946:E1947"/>
    <mergeCell ref="F1946:F1947"/>
    <mergeCell ref="G1946:G1947"/>
    <mergeCell ref="X1951:X1952"/>
    <mergeCell ref="AA1951:AA1952"/>
    <mergeCell ref="AC1951:AC1952"/>
    <mergeCell ref="AE1951:AE1952"/>
    <mergeCell ref="B1953:B1955"/>
    <mergeCell ref="C1953:C1955"/>
    <mergeCell ref="D1953:D1955"/>
    <mergeCell ref="E1953:E1955"/>
    <mergeCell ref="F1953:F1955"/>
    <mergeCell ref="G1953:G1955"/>
    <mergeCell ref="H1951:H1952"/>
    <mergeCell ref="J1951:J1952"/>
    <mergeCell ref="K1951:K1952"/>
    <mergeCell ref="M1951:M1952"/>
    <mergeCell ref="Q1951:Q1952"/>
    <mergeCell ref="V1951:V1952"/>
    <mergeCell ref="B1951:B1952"/>
    <mergeCell ref="C1951:C1952"/>
    <mergeCell ref="D1951:D1952"/>
    <mergeCell ref="E1951:E1952"/>
    <mergeCell ref="F1951:F1952"/>
    <mergeCell ref="G1951:G1952"/>
    <mergeCell ref="X1957:X1958"/>
    <mergeCell ref="AA1957:AA1958"/>
    <mergeCell ref="AC1957:AC1958"/>
    <mergeCell ref="AE1957:AE1958"/>
    <mergeCell ref="B1960:B1962"/>
    <mergeCell ref="C1960:C1962"/>
    <mergeCell ref="D1960:D1962"/>
    <mergeCell ref="E1960:E1962"/>
    <mergeCell ref="F1960:F1962"/>
    <mergeCell ref="G1960:G1962"/>
    <mergeCell ref="H1957:H1958"/>
    <mergeCell ref="J1957:J1958"/>
    <mergeCell ref="K1957:K1958"/>
    <mergeCell ref="M1957:M1958"/>
    <mergeCell ref="Q1957:Q1958"/>
    <mergeCell ref="V1957:V1958"/>
    <mergeCell ref="X1953:X1955"/>
    <mergeCell ref="AA1953:AA1955"/>
    <mergeCell ref="AC1953:AC1955"/>
    <mergeCell ref="AE1953:AE1955"/>
    <mergeCell ref="B1957:B1958"/>
    <mergeCell ref="C1957:C1958"/>
    <mergeCell ref="D1957:D1958"/>
    <mergeCell ref="E1957:E1958"/>
    <mergeCell ref="F1957:F1958"/>
    <mergeCell ref="G1957:G1958"/>
    <mergeCell ref="H1953:H1955"/>
    <mergeCell ref="J1953:J1955"/>
    <mergeCell ref="K1953:K1955"/>
    <mergeCell ref="M1953:M1955"/>
    <mergeCell ref="Q1953:Q1955"/>
    <mergeCell ref="V1953:V1955"/>
    <mergeCell ref="K1963:K1966"/>
    <mergeCell ref="M1963:M1966"/>
    <mergeCell ref="Q1963:Q1966"/>
    <mergeCell ref="AA1963:AA1966"/>
    <mergeCell ref="AC1963:AC1966"/>
    <mergeCell ref="AE1963:AE1966"/>
    <mergeCell ref="AC1960:AC1962"/>
    <mergeCell ref="AE1960:AE1962"/>
    <mergeCell ref="B1963:B1966"/>
    <mergeCell ref="C1963:C1966"/>
    <mergeCell ref="D1963:D1966"/>
    <mergeCell ref="E1963:E1966"/>
    <mergeCell ref="F1963:F1966"/>
    <mergeCell ref="G1963:G1966"/>
    <mergeCell ref="H1963:H1966"/>
    <mergeCell ref="J1963:J1966"/>
    <mergeCell ref="H1960:H1962"/>
    <mergeCell ref="J1960:J1962"/>
    <mergeCell ref="K1960:K1962"/>
    <mergeCell ref="M1960:M1962"/>
    <mergeCell ref="Q1960:Q1962"/>
    <mergeCell ref="AA1960:AA1962"/>
    <mergeCell ref="K1970:K1972"/>
    <mergeCell ref="M1970:M1972"/>
    <mergeCell ref="Q1970:Q1972"/>
    <mergeCell ref="AA1970:AA1972"/>
    <mergeCell ref="AC1970:AC1972"/>
    <mergeCell ref="AE1970:AE1972"/>
    <mergeCell ref="AC1967:AC1969"/>
    <mergeCell ref="AE1967:AE1969"/>
    <mergeCell ref="B1970:B1972"/>
    <mergeCell ref="C1970:C1972"/>
    <mergeCell ref="D1970:D1972"/>
    <mergeCell ref="E1970:E1972"/>
    <mergeCell ref="F1970:F1972"/>
    <mergeCell ref="G1970:G1972"/>
    <mergeCell ref="H1970:H1972"/>
    <mergeCell ref="J1970:J1972"/>
    <mergeCell ref="H1967:H1969"/>
    <mergeCell ref="J1967:J1969"/>
    <mergeCell ref="K1967:K1969"/>
    <mergeCell ref="M1967:M1969"/>
    <mergeCell ref="Q1967:Q1969"/>
    <mergeCell ref="AA1967:AA1969"/>
    <mergeCell ref="B1967:B1969"/>
    <mergeCell ref="C1967:C1969"/>
    <mergeCell ref="D1967:D1969"/>
    <mergeCell ref="E1967:E1969"/>
    <mergeCell ref="F1967:F1969"/>
    <mergeCell ref="G1967:G1969"/>
    <mergeCell ref="K1981:K1982"/>
    <mergeCell ref="M1981:M1982"/>
    <mergeCell ref="Q1981:Q1982"/>
    <mergeCell ref="AA1981:AA1982"/>
    <mergeCell ref="AC1981:AC1982"/>
    <mergeCell ref="AE1981:AE1982"/>
    <mergeCell ref="AC1976:AC1977"/>
    <mergeCell ref="AE1976:AE1977"/>
    <mergeCell ref="B1981:B1982"/>
    <mergeCell ref="C1981:C1982"/>
    <mergeCell ref="D1981:D1982"/>
    <mergeCell ref="E1981:E1982"/>
    <mergeCell ref="F1981:F1982"/>
    <mergeCell ref="G1981:G1982"/>
    <mergeCell ref="H1981:H1982"/>
    <mergeCell ref="J1981:J1982"/>
    <mergeCell ref="H1976:H1977"/>
    <mergeCell ref="J1976:J1977"/>
    <mergeCell ref="K1976:K1977"/>
    <mergeCell ref="M1976:M1977"/>
    <mergeCell ref="Q1976:Q1977"/>
    <mergeCell ref="AA1976:AA1977"/>
    <mergeCell ref="B1976:B1977"/>
    <mergeCell ref="C1976:C1977"/>
    <mergeCell ref="D1976:D1977"/>
    <mergeCell ref="E1976:E1977"/>
    <mergeCell ref="F1976:F1977"/>
    <mergeCell ref="G1976:G1977"/>
    <mergeCell ref="K1988:K1990"/>
    <mergeCell ref="M1988:M1990"/>
    <mergeCell ref="Q1988:Q1990"/>
    <mergeCell ref="AA1988:AA1990"/>
    <mergeCell ref="AC1988:AC1990"/>
    <mergeCell ref="AE1988:AE1990"/>
    <mergeCell ref="AC1983:AC1984"/>
    <mergeCell ref="AE1983:AE1984"/>
    <mergeCell ref="B1988:B1990"/>
    <mergeCell ref="C1988:C1990"/>
    <mergeCell ref="D1988:D1990"/>
    <mergeCell ref="E1988:E1990"/>
    <mergeCell ref="F1988:F1990"/>
    <mergeCell ref="G1988:G1990"/>
    <mergeCell ref="H1988:H1990"/>
    <mergeCell ref="J1988:J1990"/>
    <mergeCell ref="H1983:H1984"/>
    <mergeCell ref="J1983:J1984"/>
    <mergeCell ref="K1983:K1984"/>
    <mergeCell ref="M1983:M1984"/>
    <mergeCell ref="Q1983:Q1984"/>
    <mergeCell ref="AA1983:AA1984"/>
    <mergeCell ref="B1983:B1984"/>
    <mergeCell ref="C1983:C1984"/>
    <mergeCell ref="D1983:D1984"/>
    <mergeCell ref="E1983:E1984"/>
    <mergeCell ref="F1983:F1984"/>
    <mergeCell ref="G1983:G1984"/>
    <mergeCell ref="K1996:K1998"/>
    <mergeCell ref="M1996:M1998"/>
    <mergeCell ref="Q1996:Q1998"/>
    <mergeCell ref="AA1996:AA1998"/>
    <mergeCell ref="AC1996:AC1998"/>
    <mergeCell ref="AE1996:AE1998"/>
    <mergeCell ref="AC1992:AC1994"/>
    <mergeCell ref="AE1992:AE1994"/>
    <mergeCell ref="B1996:B1998"/>
    <mergeCell ref="C1996:C1998"/>
    <mergeCell ref="D1996:D1998"/>
    <mergeCell ref="E1996:E1998"/>
    <mergeCell ref="F1996:F1998"/>
    <mergeCell ref="G1996:G1998"/>
    <mergeCell ref="H1996:H1998"/>
    <mergeCell ref="J1996:J1998"/>
    <mergeCell ref="H1992:H1994"/>
    <mergeCell ref="J1992:J1994"/>
    <mergeCell ref="K1992:K1994"/>
    <mergeCell ref="M1992:M1994"/>
    <mergeCell ref="Q1992:Q1994"/>
    <mergeCell ref="AA1992:AA1994"/>
    <mergeCell ref="B1992:B1994"/>
    <mergeCell ref="C1992:C1994"/>
    <mergeCell ref="D1992:D1994"/>
    <mergeCell ref="E1992:E1994"/>
    <mergeCell ref="F1992:F1994"/>
    <mergeCell ref="G1992:G1994"/>
    <mergeCell ref="K2002:K2004"/>
    <mergeCell ref="M2002:M2004"/>
    <mergeCell ref="Q2002:Q2004"/>
    <mergeCell ref="AA2002:AA2004"/>
    <mergeCell ref="AC2002:AC2004"/>
    <mergeCell ref="AE2002:AE2004"/>
    <mergeCell ref="AC2000:AC2001"/>
    <mergeCell ref="AE2000:AE2001"/>
    <mergeCell ref="B2002:B2004"/>
    <mergeCell ref="C2002:C2004"/>
    <mergeCell ref="D2002:D2004"/>
    <mergeCell ref="E2002:E2004"/>
    <mergeCell ref="F2002:F2004"/>
    <mergeCell ref="G2002:G2004"/>
    <mergeCell ref="H2002:H2004"/>
    <mergeCell ref="J2002:J2004"/>
    <mergeCell ref="H2000:H2001"/>
    <mergeCell ref="J2000:J2001"/>
    <mergeCell ref="K2000:K2001"/>
    <mergeCell ref="M2000:M2001"/>
    <mergeCell ref="Q2000:Q2001"/>
    <mergeCell ref="AA2000:AA2001"/>
    <mergeCell ref="B2000:B2001"/>
    <mergeCell ref="C2000:C2001"/>
    <mergeCell ref="D2000:D2001"/>
    <mergeCell ref="E2000:E2001"/>
    <mergeCell ref="F2000:F2001"/>
    <mergeCell ref="G2000:G2001"/>
    <mergeCell ref="AC2015:AC2017"/>
    <mergeCell ref="AE2015:AE2017"/>
    <mergeCell ref="B2022:B2023"/>
    <mergeCell ref="C2022:C2023"/>
    <mergeCell ref="D2022:D2023"/>
    <mergeCell ref="E2022:E2023"/>
    <mergeCell ref="F2022:F2023"/>
    <mergeCell ref="G2022:G2023"/>
    <mergeCell ref="H2022:H2023"/>
    <mergeCell ref="J2022:J2023"/>
    <mergeCell ref="H2015:H2017"/>
    <mergeCell ref="J2015:J2017"/>
    <mergeCell ref="K2015:K2017"/>
    <mergeCell ref="M2015:M2017"/>
    <mergeCell ref="Q2015:Q2017"/>
    <mergeCell ref="AA2015:AA2017"/>
    <mergeCell ref="B2015:B2017"/>
    <mergeCell ref="C2015:C2017"/>
    <mergeCell ref="D2015:D2017"/>
    <mergeCell ref="E2015:E2017"/>
    <mergeCell ref="F2015:F2017"/>
    <mergeCell ref="G2015:G2017"/>
    <mergeCell ref="B2026:B2028"/>
    <mergeCell ref="C2026:C2028"/>
    <mergeCell ref="D2026:D2028"/>
    <mergeCell ref="E2026:E2028"/>
    <mergeCell ref="F2026:F2028"/>
    <mergeCell ref="G2026:G2028"/>
    <mergeCell ref="K2024:K2025"/>
    <mergeCell ref="M2024:M2025"/>
    <mergeCell ref="Q2024:Q2025"/>
    <mergeCell ref="AA2024:AA2025"/>
    <mergeCell ref="AC2024:AC2025"/>
    <mergeCell ref="AE2024:AE2025"/>
    <mergeCell ref="AC2022:AC2023"/>
    <mergeCell ref="AE2022:AE2023"/>
    <mergeCell ref="B2024:B2025"/>
    <mergeCell ref="C2024:C2025"/>
    <mergeCell ref="D2024:D2025"/>
    <mergeCell ref="E2024:E2025"/>
    <mergeCell ref="F2024:F2025"/>
    <mergeCell ref="G2024:G2025"/>
    <mergeCell ref="H2024:H2025"/>
    <mergeCell ref="J2024:J2025"/>
    <mergeCell ref="K2022:K2023"/>
    <mergeCell ref="M2022:M2023"/>
    <mergeCell ref="Q2022:Q2023"/>
    <mergeCell ref="V2022:V2023"/>
    <mergeCell ref="X2022:X2023"/>
    <mergeCell ref="AA2022:AA2023"/>
    <mergeCell ref="AC2033:AC2035"/>
    <mergeCell ref="AE2033:AE2035"/>
    <mergeCell ref="B2059:B2061"/>
    <mergeCell ref="C2059:C2061"/>
    <mergeCell ref="D2059:D2061"/>
    <mergeCell ref="E2059:E2061"/>
    <mergeCell ref="F2059:F2061"/>
    <mergeCell ref="G2059:G2061"/>
    <mergeCell ref="H2059:H2061"/>
    <mergeCell ref="J2059:J2061"/>
    <mergeCell ref="H2033:H2035"/>
    <mergeCell ref="J2033:J2035"/>
    <mergeCell ref="K2033:K2035"/>
    <mergeCell ref="M2033:M2035"/>
    <mergeCell ref="Q2033:Q2035"/>
    <mergeCell ref="AA2033:AA2035"/>
    <mergeCell ref="X2026:X2028"/>
    <mergeCell ref="AA2026:AA2028"/>
    <mergeCell ref="AC2026:AC2028"/>
    <mergeCell ref="AE2026:AE2028"/>
    <mergeCell ref="B2033:B2035"/>
    <mergeCell ref="C2033:C2035"/>
    <mergeCell ref="D2033:D2035"/>
    <mergeCell ref="E2033:E2035"/>
    <mergeCell ref="F2033:F2035"/>
    <mergeCell ref="G2033:G2035"/>
    <mergeCell ref="H2026:H2028"/>
    <mergeCell ref="J2026:J2028"/>
    <mergeCell ref="K2026:K2028"/>
    <mergeCell ref="M2026:M2028"/>
    <mergeCell ref="Q2026:Q2028"/>
    <mergeCell ref="V2026:V2028"/>
    <mergeCell ref="B2075:B2077"/>
    <mergeCell ref="C2075:C2077"/>
    <mergeCell ref="D2075:D2077"/>
    <mergeCell ref="E2075:E2077"/>
    <mergeCell ref="F2075:F2077"/>
    <mergeCell ref="G2075:G2077"/>
    <mergeCell ref="K2066:K2067"/>
    <mergeCell ref="M2066:M2067"/>
    <mergeCell ref="Q2066:Q2067"/>
    <mergeCell ref="AA2066:AA2067"/>
    <mergeCell ref="AC2066:AC2067"/>
    <mergeCell ref="AE2066:AE2067"/>
    <mergeCell ref="AC2059:AC2061"/>
    <mergeCell ref="AE2059:AE2061"/>
    <mergeCell ref="B2066:B2067"/>
    <mergeCell ref="C2066:C2067"/>
    <mergeCell ref="D2066:D2067"/>
    <mergeCell ref="E2066:E2067"/>
    <mergeCell ref="F2066:F2067"/>
    <mergeCell ref="G2066:G2067"/>
    <mergeCell ref="H2066:H2067"/>
    <mergeCell ref="J2066:J2067"/>
    <mergeCell ref="K2059:K2061"/>
    <mergeCell ref="M2059:M2061"/>
    <mergeCell ref="Q2059:Q2061"/>
    <mergeCell ref="V2059:V2061"/>
    <mergeCell ref="X2059:X2061"/>
    <mergeCell ref="AA2059:AA2061"/>
    <mergeCell ref="V2081:V2083"/>
    <mergeCell ref="X2081:X2083"/>
    <mergeCell ref="AA2081:AA2083"/>
    <mergeCell ref="AC2081:AC2083"/>
    <mergeCell ref="AE2081:AE2083"/>
    <mergeCell ref="B2093:B2096"/>
    <mergeCell ref="C2093:C2096"/>
    <mergeCell ref="D2093:D2096"/>
    <mergeCell ref="E2093:E2096"/>
    <mergeCell ref="F2093:F2096"/>
    <mergeCell ref="G2081:G2083"/>
    <mergeCell ref="H2081:H2083"/>
    <mergeCell ref="J2081:J2083"/>
    <mergeCell ref="K2081:K2083"/>
    <mergeCell ref="M2081:M2083"/>
    <mergeCell ref="Q2081:Q2083"/>
    <mergeCell ref="V2075:V2077"/>
    <mergeCell ref="X2075:X2077"/>
    <mergeCell ref="AA2075:AA2077"/>
    <mergeCell ref="AC2075:AC2077"/>
    <mergeCell ref="AE2075:AE2077"/>
    <mergeCell ref="B2081:B2083"/>
    <mergeCell ref="C2081:C2083"/>
    <mergeCell ref="D2081:D2083"/>
    <mergeCell ref="E2081:E2083"/>
    <mergeCell ref="F2081:F2083"/>
    <mergeCell ref="H2075:H2077"/>
    <mergeCell ref="I2075:I2077"/>
    <mergeCell ref="J2075:J2077"/>
    <mergeCell ref="K2075:K2077"/>
    <mergeCell ref="M2075:M2077"/>
    <mergeCell ref="Q2075:Q2077"/>
    <mergeCell ref="X2133:X2134"/>
    <mergeCell ref="AA2133:AA2134"/>
    <mergeCell ref="AC2133:AC2134"/>
    <mergeCell ref="AE2133:AE2134"/>
    <mergeCell ref="B2434:B2435"/>
    <mergeCell ref="C2434:C2435"/>
    <mergeCell ref="D2434:D2435"/>
    <mergeCell ref="E2434:E2435"/>
    <mergeCell ref="F2434:F2435"/>
    <mergeCell ref="G2434:G2435"/>
    <mergeCell ref="I2133:I2134"/>
    <mergeCell ref="J2133:J2134"/>
    <mergeCell ref="K2133:K2134"/>
    <mergeCell ref="M2133:M2134"/>
    <mergeCell ref="Q2133:Q2134"/>
    <mergeCell ref="V2133:V2134"/>
    <mergeCell ref="AA2093:AA2096"/>
    <mergeCell ref="AC2093:AC2096"/>
    <mergeCell ref="AE2093:AE2096"/>
    <mergeCell ref="B2133:B2134"/>
    <mergeCell ref="C2133:C2134"/>
    <mergeCell ref="D2133:D2134"/>
    <mergeCell ref="E2133:E2134"/>
    <mergeCell ref="F2133:F2134"/>
    <mergeCell ref="G2133:G2134"/>
    <mergeCell ref="H2133:H2134"/>
    <mergeCell ref="G2093:G2096"/>
    <mergeCell ref="H2093:H2096"/>
    <mergeCell ref="J2093:J2096"/>
    <mergeCell ref="K2093:K2096"/>
    <mergeCell ref="M2093:M2096"/>
    <mergeCell ref="Q2093:Q2096"/>
    <mergeCell ref="Q2482:Q2483"/>
    <mergeCell ref="AA2482:AA2483"/>
    <mergeCell ref="AC2482:AC2483"/>
    <mergeCell ref="AE2482:AE2483"/>
    <mergeCell ref="AC2434:AC2435"/>
    <mergeCell ref="AE2434:AE2435"/>
    <mergeCell ref="B2482:B2483"/>
    <mergeCell ref="C2482:C2483"/>
    <mergeCell ref="D2482:D2483"/>
    <mergeCell ref="E2482:E2483"/>
    <mergeCell ref="F2482:F2483"/>
    <mergeCell ref="G2482:G2483"/>
    <mergeCell ref="H2482:H2483"/>
    <mergeCell ref="J2482:J2483"/>
    <mergeCell ref="H2434:H2435"/>
    <mergeCell ref="J2434:J2435"/>
    <mergeCell ref="K2434:K2435"/>
    <mergeCell ref="M2434:M2435"/>
    <mergeCell ref="Q2434:Q2435"/>
    <mergeCell ref="AA2434:AA2435"/>
    <mergeCell ref="V81:V82"/>
    <mergeCell ref="X81:X82"/>
    <mergeCell ref="Q81:Q82"/>
    <mergeCell ref="M81:M82"/>
    <mergeCell ref="K81:K82"/>
    <mergeCell ref="J81:J82"/>
    <mergeCell ref="I81:I82"/>
    <mergeCell ref="G81:G82"/>
    <mergeCell ref="E81:E82"/>
    <mergeCell ref="F81:F82"/>
    <mergeCell ref="D81:D82"/>
    <mergeCell ref="C81:C82"/>
    <mergeCell ref="B81:B82"/>
    <mergeCell ref="AA81:AA82"/>
    <mergeCell ref="AC81:AC82"/>
    <mergeCell ref="AE81:AE82"/>
    <mergeCell ref="AC2488:AC2489"/>
    <mergeCell ref="AE2488:AE2489"/>
    <mergeCell ref="H2488:H2489"/>
    <mergeCell ref="J2488:J2489"/>
    <mergeCell ref="K2488:K2489"/>
    <mergeCell ref="M2488:M2489"/>
    <mergeCell ref="Q2488:Q2489"/>
    <mergeCell ref="AA2488:AA2489"/>
    <mergeCell ref="B2488:B2489"/>
    <mergeCell ref="C2488:C2489"/>
    <mergeCell ref="D2488:D2489"/>
    <mergeCell ref="E2488:E2489"/>
    <mergeCell ref="F2488:F2489"/>
    <mergeCell ref="G2488:G2489"/>
    <mergeCell ref="K2482:K2483"/>
    <mergeCell ref="M2482:M2483"/>
  </mergeCells>
  <phoneticPr fontId="1345" type="noConversion"/>
  <conditionalFormatting sqref="F2:F81 F348:F370">
    <cfRule type="cellIs" dxfId="37" priority="17" operator="lessThan">
      <formula>0</formula>
    </cfRule>
    <cfRule type="cellIs" dxfId="36" priority="18" operator="greaterThan">
      <formula>0</formula>
    </cfRule>
  </conditionalFormatting>
  <conditionalFormatting sqref="F83:F180">
    <cfRule type="cellIs" dxfId="35" priority="15" operator="lessThan">
      <formula>0</formula>
    </cfRule>
    <cfRule type="cellIs" dxfId="34" priority="16" operator="greaterThan">
      <formula>0</formula>
    </cfRule>
  </conditionalFormatting>
  <conditionalFormatting sqref="F619 F621:F623 F625:F628 F630 F638:F639 F641:F658 F660 F662 F664 F667 F670">
    <cfRule type="cellIs" dxfId="33" priority="35" operator="lessThan">
      <formula>0</formula>
    </cfRule>
    <cfRule type="cellIs" dxfId="32" priority="36" operator="greaterThan">
      <formula>0</formula>
    </cfRule>
  </conditionalFormatting>
  <conditionalFormatting sqref="F633">
    <cfRule type="cellIs" dxfId="31" priority="33" operator="lessThan">
      <formula>0</formula>
    </cfRule>
    <cfRule type="cellIs" dxfId="30" priority="34" operator="greaterThan">
      <formula>0</formula>
    </cfRule>
  </conditionalFormatting>
  <conditionalFormatting sqref="F635">
    <cfRule type="cellIs" dxfId="29" priority="31" operator="lessThan">
      <formula>0</formula>
    </cfRule>
    <cfRule type="cellIs" dxfId="28" priority="32" operator="greaterThan">
      <formula>0</formula>
    </cfRule>
  </conditionalFormatting>
  <conditionalFormatting sqref="F673">
    <cfRule type="cellIs" dxfId="27" priority="29" operator="lessThan">
      <formula>0</formula>
    </cfRule>
    <cfRule type="cellIs" dxfId="26" priority="30" operator="greaterThan">
      <formula>0</formula>
    </cfRule>
  </conditionalFormatting>
  <conditionalFormatting sqref="F675 F757:F781 F1213:F1374 F1463:F1573 F1575:F1585 F1587:F1588 F1590 F1592:F1593 F1595:F1596 F1598:F1600 F1603:F1622 F1624 F1626:F1632 F1635:F1650 F1652 F1654 F1659:F1661 F1663:F1666 F1668 F1671:F1674 F1677:F1683 F1686:F1689 F1691 F1694 F1696 F1699:F1700 F1703 F1705:F1707 F1709 F1713 F1716:F1749 F1751:F1762 F1765:F1767 F1769:F1771 F1773 F1776 F1778 F1780 F1783:F1785 F1787:F1789 F1791 F1793 F1796:F1803 F1805:F1807 F1809 F1811 F1813:F1816 F1818:F1819 F1822 F1824 F1826 F1828:F1830 F1833:F1837 F1839:F1856 F1858 F1861 F1864 F1867">
    <cfRule type="cellIs" dxfId="25" priority="77" operator="lessThan">
      <formula>0</formula>
    </cfRule>
    <cfRule type="cellIs" dxfId="24" priority="78" operator="greaterThan">
      <formula>0</formula>
    </cfRule>
  </conditionalFormatting>
  <conditionalFormatting sqref="F678:F680 F682 F685">
    <cfRule type="cellIs" dxfId="23" priority="25" operator="lessThan">
      <formula>0</formula>
    </cfRule>
    <cfRule type="cellIs" dxfId="22" priority="26" operator="greaterThan">
      <formula>0</formula>
    </cfRule>
  </conditionalFormatting>
  <conditionalFormatting sqref="F687:F689 F701 F704 F706 F708 F710:F738 F740 F742 F744 F746 F750 F752 F754">
    <cfRule type="cellIs" dxfId="21" priority="27" operator="lessThan">
      <formula>0</formula>
    </cfRule>
    <cfRule type="cellIs" dxfId="20" priority="28" operator="greaterThan">
      <formula>0</formula>
    </cfRule>
  </conditionalFormatting>
  <conditionalFormatting sqref="F691:F699">
    <cfRule type="cellIs" dxfId="19" priority="19" operator="lessThan">
      <formula>0</formula>
    </cfRule>
    <cfRule type="cellIs" dxfId="18" priority="20" operator="greaterThan">
      <formula>0</formula>
    </cfRule>
  </conditionalFormatting>
  <conditionalFormatting sqref="F783:F1125 F1127:F1141 F1143:F1211 F1376:F1410 F1412:F1457 F1459">
    <cfRule type="cellIs" dxfId="17" priority="21" operator="lessThan">
      <formula>0</formula>
    </cfRule>
    <cfRule type="cellIs" dxfId="16" priority="22" operator="greaterThan">
      <formula>0</formula>
    </cfRule>
  </conditionalFormatting>
  <conditionalFormatting sqref="F181:F278">
    <cfRule type="cellIs" dxfId="15" priority="13" operator="lessThan">
      <formula>0</formula>
    </cfRule>
    <cfRule type="cellIs" dxfId="14" priority="14" operator="greaterThan">
      <formula>0</formula>
    </cfRule>
  </conditionalFormatting>
  <conditionalFormatting sqref="F279:F305">
    <cfRule type="cellIs" dxfId="13" priority="11" operator="lessThan">
      <formula>0</formula>
    </cfRule>
    <cfRule type="cellIs" dxfId="12" priority="12" operator="greaterThan">
      <formula>0</formula>
    </cfRule>
  </conditionalFormatting>
  <conditionalFormatting sqref="F306:F325">
    <cfRule type="cellIs" dxfId="11" priority="9" operator="lessThan">
      <formula>0</formula>
    </cfRule>
    <cfRule type="cellIs" dxfId="10" priority="10" operator="greaterThan">
      <formula>0</formula>
    </cfRule>
  </conditionalFormatting>
  <conditionalFormatting sqref="F327:F347">
    <cfRule type="cellIs" dxfId="9" priority="5" operator="lessThan">
      <formula>0</formula>
    </cfRule>
    <cfRule type="cellIs" dxfId="8" priority="6" operator="greaterThan">
      <formula>0</formula>
    </cfRule>
  </conditionalFormatting>
  <conditionalFormatting sqref="F326">
    <cfRule type="cellIs" dxfId="7" priority="7" operator="lessThan">
      <formula>0</formula>
    </cfRule>
    <cfRule type="cellIs" dxfId="6" priority="8" operator="greaterThan">
      <formula>0</formula>
    </cfRule>
  </conditionalFormatting>
  <conditionalFormatting sqref="F371:F404">
    <cfRule type="cellIs" dxfId="5" priority="3" operator="lessThan">
      <formula>0</formula>
    </cfRule>
    <cfRule type="cellIs" dxfId="4" priority="4" operator="greaterThan">
      <formula>0</formula>
    </cfRule>
  </conditionalFormatting>
  <conditionalFormatting sqref="F405:F420">
    <cfRule type="cellIs" dxfId="3" priority="1" operator="lessThan">
      <formula>0</formula>
    </cfRule>
    <cfRule type="cellIs" dxfId="2" priority="2" operator="greaterThan">
      <formula>0</formula>
    </cfRule>
  </conditionalFormatting>
  <hyperlinks>
    <hyperlink ref="M2" r:id="rId1" xr:uid="{E984CCEF-8642-492F-BCAA-A3482BAFB0C1}"/>
    <hyperlink ref="M3" r:id="rId2" xr:uid="{14B8549D-37BC-4B0B-8D37-B80842AFE187}"/>
    <hyperlink ref="M4" r:id="rId3" xr:uid="{98C83D4D-2090-470D-B5F1-60070B3BB279}"/>
    <hyperlink ref="M5" r:id="rId4" xr:uid="{8F578375-CAE5-4F22-960C-0B9ED850FEB0}"/>
    <hyperlink ref="M6" r:id="rId5" xr:uid="{CF695220-CF54-41FB-AE95-B73B729809B8}"/>
    <hyperlink ref="M7" r:id="rId6" xr:uid="{BC3A82F5-2BBD-4EDC-B2EB-CB4A7635B87A}"/>
    <hyperlink ref="M8" r:id="rId7" xr:uid="{7208705D-C7DE-41C3-9AF8-6ACC01D88994}"/>
    <hyperlink ref="M9" r:id="rId8" xr:uid="{DA8086D5-F8BD-414F-BF70-8F8A274270F3}"/>
    <hyperlink ref="M10" r:id="rId9" xr:uid="{8386F075-3FD3-471C-8BBE-5876C7B657AD}"/>
    <hyperlink ref="M11" r:id="rId10" xr:uid="{83DC84EB-315C-4F48-8D10-BE02856B70CF}"/>
    <hyperlink ref="M12" r:id="rId11" xr:uid="{ADC60E0A-9588-443F-87A1-29286C24400E}"/>
    <hyperlink ref="M13" r:id="rId12" xr:uid="{44D062CA-4177-4810-AAD8-DD74B0948805}"/>
    <hyperlink ref="M14" r:id="rId13" xr:uid="{8D3F1454-103E-4725-B930-C15C28C8FED5}"/>
    <hyperlink ref="M15" r:id="rId14" xr:uid="{8FD90E3F-6510-4B2D-994B-8AD4FCF0FA5D}"/>
    <hyperlink ref="M16" r:id="rId15" xr:uid="{2AA462B5-03AC-4FA9-A70F-7926AE392A1D}"/>
    <hyperlink ref="M17" r:id="rId16" xr:uid="{053530EC-D636-483C-8B90-12510CC3F22A}"/>
    <hyperlink ref="M18" r:id="rId17" xr:uid="{5DF57D0E-A3DB-4B6A-9D1E-35B033246186}"/>
    <hyperlink ref="M19" r:id="rId18" xr:uid="{DEBD0514-AF8C-4086-93BA-041DA945D0E8}"/>
    <hyperlink ref="M20" r:id="rId19" xr:uid="{4DA091C5-DED5-4D64-834D-CC97C7BD2A47}"/>
    <hyperlink ref="M21" r:id="rId20" xr:uid="{3790BF40-60C1-40D5-9250-FD7DB331630B}"/>
    <hyperlink ref="M22" r:id="rId21" xr:uid="{F2D3900D-573A-4D67-879D-36C16508672C}"/>
    <hyperlink ref="M23" r:id="rId22" xr:uid="{AFDB42A5-C72E-44F3-8446-85FC0B5AB158}"/>
    <hyperlink ref="M24" r:id="rId23" xr:uid="{9BF520C2-8DA5-4613-ADFA-D16A769B624F}"/>
    <hyperlink ref="M33" r:id="rId24" xr:uid="{E5C0FC54-2290-4FA3-8B3A-7215E6FDAA08}"/>
    <hyperlink ref="M34" r:id="rId25" xr:uid="{A60BA132-D3C1-45E7-8DBD-D141DE2A26AD}"/>
    <hyperlink ref="M36" r:id="rId26" xr:uid="{50BFD322-2CFE-47F0-9D66-ADB24E16963E}"/>
    <hyperlink ref="M35" r:id="rId27" xr:uid="{C9D7A86F-C045-41C4-B381-035A4CF026DC}"/>
    <hyperlink ref="M37" r:id="rId28" xr:uid="{691AA1D1-95E3-4131-9912-D8D7A12F0C3A}"/>
    <hyperlink ref="M38" r:id="rId29" xr:uid="{2EBA9C29-CFD0-4D6F-A54A-ADD8C5D659AC}"/>
    <hyperlink ref="M39" r:id="rId30" xr:uid="{628BBB69-B302-46DD-B8C5-BC78453AA0A7}"/>
    <hyperlink ref="M40" r:id="rId31" xr:uid="{C9EFE6AE-B16B-40F0-B00C-0F331EC37CEB}"/>
    <hyperlink ref="M41" r:id="rId32" xr:uid="{5F2ABACD-2D20-4715-BE11-60C4AE8EF006}"/>
    <hyperlink ref="M42" r:id="rId33" xr:uid="{8DC74AF0-F602-4446-80CA-C2CA8F176CF9}"/>
    <hyperlink ref="M43" r:id="rId34" xr:uid="{4389BF8A-6A48-4BC2-AAD0-A51F0CDC5F18}"/>
    <hyperlink ref="M44" r:id="rId35" xr:uid="{848FBFFE-7CB6-4079-BF72-4FED13A1C3DA}"/>
    <hyperlink ref="M45" r:id="rId36" xr:uid="{644C0798-D363-4F5E-A319-57C032B9E0F5}"/>
    <hyperlink ref="M46" r:id="rId37" xr:uid="{FA2BF2CB-09D3-429D-80BD-D86363AA6FF5}"/>
    <hyperlink ref="M47" r:id="rId38" xr:uid="{E5776190-256B-4C43-BEB0-DC187A567495}"/>
    <hyperlink ref="M48" r:id="rId39" xr:uid="{4EB1FDE1-CE0D-4B62-BFF9-9FC7103EB7E7}"/>
    <hyperlink ref="M49" r:id="rId40" xr:uid="{8185D8DA-0A18-4F10-B440-F515B531C9AC}"/>
    <hyperlink ref="M50" r:id="rId41" xr:uid="{82606D73-9D88-4834-9EFA-A24D9EF44FC3}"/>
    <hyperlink ref="M51" r:id="rId42" xr:uid="{46073AA9-022B-49DC-9735-9D17971A73F8}"/>
    <hyperlink ref="M52" r:id="rId43" xr:uid="{9A0C40F2-3287-4764-BEDB-B969CA1BCD1F}"/>
    <hyperlink ref="M53" r:id="rId44" xr:uid="{A138E53D-544A-4585-9C9B-7B90C655E595}"/>
    <hyperlink ref="M54" r:id="rId45" xr:uid="{884545EE-1CB1-489A-82AC-065C498CEC77}"/>
    <hyperlink ref="M55" r:id="rId46" xr:uid="{A559A444-0F15-49A4-A42E-E8A7887BDBE2}"/>
    <hyperlink ref="M56" r:id="rId47" xr:uid="{FDE8541A-1FFE-4105-9D68-46EDE738508F}"/>
    <hyperlink ref="M57" r:id="rId48" xr:uid="{3B604C7A-3F60-46B0-8EFD-8C2134B63F08}"/>
    <hyperlink ref="M58" r:id="rId49" xr:uid="{29E359C2-39E0-4203-8825-16275B41E993}"/>
    <hyperlink ref="M59" r:id="rId50" xr:uid="{077312F6-544A-4B59-8B5F-467E24E58DB3}"/>
    <hyperlink ref="M60" r:id="rId51" xr:uid="{A24552B0-6954-43D8-ADDA-FD16E5AF1A8B}"/>
    <hyperlink ref="M61" r:id="rId52" xr:uid="{AB6ED291-FCE7-4E69-8374-1EC7A96B5852}"/>
    <hyperlink ref="M62" r:id="rId53" xr:uid="{D7C7F94B-75F5-4569-B8CB-32F9B99C5CEE}"/>
    <hyperlink ref="M63" r:id="rId54" xr:uid="{6DE36FB5-F24F-473B-A4C8-ADE64BDF425B}"/>
    <hyperlink ref="M64" r:id="rId55" xr:uid="{F38FB785-5CF5-44D0-A7F0-8D62C0128C5F}"/>
    <hyperlink ref="M65" r:id="rId56" xr:uid="{CB5006AF-BC2F-46FB-B35B-62E131828F23}"/>
    <hyperlink ref="M66" r:id="rId57" xr:uid="{568735A7-A7E2-4575-AD77-0D1B505EF369}"/>
    <hyperlink ref="M67" r:id="rId58" xr:uid="{D2A3F5F9-D34E-4785-99BA-4763EBFC7A79}"/>
    <hyperlink ref="M68" r:id="rId59" xr:uid="{189EB189-3FE5-460E-BFD0-B7711D5983C9}"/>
    <hyperlink ref="M69" r:id="rId60" xr:uid="{DB72929A-C79B-4EC2-AF04-18D4778984E2}"/>
    <hyperlink ref="M70" r:id="rId61" xr:uid="{DB8B5682-6185-4EBB-8FDF-5A4F991E2CC8}"/>
    <hyperlink ref="M71" r:id="rId62" xr:uid="{280ADAFC-F8F7-4652-929B-CC365FCC1E87}"/>
    <hyperlink ref="M72" r:id="rId63" xr:uid="{13EE8938-CAB3-45D5-BAB0-27447C722049}"/>
    <hyperlink ref="M73" r:id="rId64" xr:uid="{80ADE212-9BBD-48BC-9960-F8819D53B7BC}"/>
    <hyperlink ref="M74" r:id="rId65" xr:uid="{248A4E1A-68E6-49BB-AEF1-C0D8F2732EC5}"/>
    <hyperlink ref="M75" r:id="rId66" xr:uid="{08222CDA-75BB-474D-A84E-AF17577D44F5}"/>
    <hyperlink ref="M76" r:id="rId67" xr:uid="{B58BEB53-5785-4C3B-8796-C7BF87529D2B}"/>
    <hyperlink ref="M77" r:id="rId68" xr:uid="{A433C453-C773-4A37-A987-7DE736AC4B18}"/>
    <hyperlink ref="M78" r:id="rId69" xr:uid="{D64AE6B5-C306-4AB6-9658-1DC13044BDEA}"/>
    <hyperlink ref="M79" r:id="rId70" xr:uid="{65B8700E-82DB-4A56-B916-E390F949980B}"/>
    <hyperlink ref="M80" r:id="rId71" xr:uid="{62950154-85FE-4805-BD4D-10AA41064702}"/>
    <hyperlink ref="M81" r:id="rId72" xr:uid="{EF77D7E1-9AA7-4B61-8906-0313EF821C57}"/>
    <hyperlink ref="M83" r:id="rId73" xr:uid="{8391DAAE-E993-49BB-89FC-E56B82DE0B7B}"/>
    <hyperlink ref="M84" r:id="rId74" xr:uid="{DED6A6C4-C275-401E-8672-4F5B1CB6746B}"/>
    <hyperlink ref="M85" r:id="rId75" xr:uid="{BD2A847B-1BDF-48E1-9D23-F236D401787B}"/>
    <hyperlink ref="M86" r:id="rId76" xr:uid="{9F264D9D-B613-4AB3-99EF-3C5210FF6EA4}"/>
    <hyperlink ref="M87" r:id="rId77" xr:uid="{AE726018-B6DA-4DB9-9AB8-6F64D8D19196}"/>
    <hyperlink ref="M88" r:id="rId78" xr:uid="{EBF4248F-8898-42FC-B6E8-224AAAE56853}"/>
    <hyperlink ref="M89" r:id="rId79" xr:uid="{7572229C-896B-4034-89C5-CF80540D4C7B}"/>
    <hyperlink ref="M90" r:id="rId80" xr:uid="{9EA6B2D3-5EE6-472A-AC30-73BADC239CC8}"/>
    <hyperlink ref="M91" r:id="rId81" xr:uid="{32066B4C-AE54-4CCA-84BE-6DD3B38E681B}"/>
    <hyperlink ref="M92" r:id="rId82" xr:uid="{470B4F73-F759-4E50-A923-030BCEEE4A5D}"/>
    <hyperlink ref="M93" r:id="rId83" xr:uid="{7C56E83B-9411-4D34-B965-B199A9D7F313}"/>
    <hyperlink ref="M94" r:id="rId84" xr:uid="{E54DD6FB-DC85-48B2-A47B-46E655B986F1}"/>
    <hyperlink ref="M95" r:id="rId85" xr:uid="{E04F7DA2-5E1A-41FB-BA85-6214DB76AD1A}"/>
    <hyperlink ref="M96" r:id="rId86" xr:uid="{695A8479-40E2-4575-B8DD-5FFE9C7824E6}"/>
    <hyperlink ref="M97" r:id="rId87" xr:uid="{FB26F1AD-9C7B-41B7-B10A-055F535A9A4B}"/>
    <hyperlink ref="M98" r:id="rId88" xr:uid="{D5AB90D3-68D8-42B4-8A58-C48BCB7893E7}"/>
    <hyperlink ref="M99" r:id="rId89" xr:uid="{45A7200F-4B0F-4CD9-999C-7FA49EFA5433}"/>
    <hyperlink ref="M100" r:id="rId90" xr:uid="{B950F2C9-8E11-476C-B11E-30487434AEE3}"/>
    <hyperlink ref="M101" r:id="rId91" xr:uid="{D0086D46-D23E-47BA-9759-8EB9817CEF72}"/>
    <hyperlink ref="M102" r:id="rId92" xr:uid="{8B7C34BD-1F13-44BD-9898-4D3C05CA2D2C}"/>
    <hyperlink ref="M103" r:id="rId93" xr:uid="{B56F4242-9563-4CD4-A96F-F89D338DA7CA}"/>
    <hyperlink ref="M104" r:id="rId94" xr:uid="{A5C0EF55-9FB5-4D61-89AB-BB84F5B1DE8E}"/>
    <hyperlink ref="M105" r:id="rId95" xr:uid="{FC9CA36B-3C34-4E18-B2C9-A661A5733A04}"/>
    <hyperlink ref="M106" r:id="rId96" xr:uid="{DCA715DF-8DCF-403C-8FE9-28F5EEFD24C2}"/>
    <hyperlink ref="M107" r:id="rId97" xr:uid="{D9024522-3835-47EC-A0ED-33008437061D}"/>
    <hyperlink ref="M108" r:id="rId98" xr:uid="{89BA40D0-32CA-49F2-AE9A-9FA5473784F1}"/>
    <hyperlink ref="M128" r:id="rId99" xr:uid="{085A6DF1-4324-4BA2-94B6-ECF7349EE63E}"/>
    <hyperlink ref="M127" r:id="rId100" xr:uid="{6DEDE65C-4C1A-4345-BA93-2BDC3D6603D3}"/>
    <hyperlink ref="M126" r:id="rId101" xr:uid="{7EF2F3AB-6890-41F4-A869-059FF0669F01}"/>
    <hyperlink ref="M124" r:id="rId102" xr:uid="{86E0CE07-843B-4917-8BB6-421C32B2895B}"/>
    <hyperlink ref="M125" r:id="rId103" xr:uid="{4E286CE3-A466-43AB-B8DB-7A17DD18A681}"/>
    <hyperlink ref="M123" r:id="rId104" xr:uid="{FA6DADDA-4A7E-410C-89B6-B83C9BD7F213}"/>
    <hyperlink ref="M115" r:id="rId105" xr:uid="{2669E8FA-6BAF-4D06-BBE4-49E93D87CC2C}"/>
    <hyperlink ref="M129" r:id="rId106" xr:uid="{8243E006-46B4-4487-8A0C-75A8F7F259A1}"/>
    <hyperlink ref="M130" r:id="rId107" xr:uid="{1D0D4AD3-937D-4D09-B72A-EC727A8346DB}"/>
    <hyperlink ref="M131" r:id="rId108" xr:uid="{9F3540A0-FDB0-4127-994E-B216AFB5A6F0}"/>
    <hyperlink ref="M132" r:id="rId109" xr:uid="{64D24056-C636-4E2A-807A-88A927D7953C}"/>
    <hyperlink ref="M133" r:id="rId110" xr:uid="{81C1CE37-24A4-48A9-B557-F6D494D6D415}"/>
    <hyperlink ref="M134" r:id="rId111" xr:uid="{ACCE19BB-7CF0-4240-96FD-1E801683BA65}"/>
    <hyperlink ref="M135" r:id="rId112" xr:uid="{C7210F4A-4B22-4CE0-AB69-E935C5D654B6}"/>
    <hyperlink ref="M136" r:id="rId113" xr:uid="{F59709E4-07C8-49BE-BA63-00D05E39DFAD}"/>
    <hyperlink ref="M137" r:id="rId114" xr:uid="{8293E0C5-B07E-4149-A118-8104760E0621}"/>
    <hyperlink ref="M138" r:id="rId115" xr:uid="{729EC059-A742-44A2-A357-7B2D5A6369BC}"/>
    <hyperlink ref="M139" r:id="rId116" xr:uid="{83CA38B6-7565-47E1-B2BA-4E5073E7B867}"/>
    <hyperlink ref="M140" r:id="rId117" xr:uid="{0068FDC5-F33D-45EC-99E8-3EF7146FFE3E}"/>
    <hyperlink ref="M141" r:id="rId118" xr:uid="{6B752BA7-6B10-4625-BB99-8A64797CA8DF}"/>
    <hyperlink ref="M142" r:id="rId119" xr:uid="{53A7AB36-B527-41F1-9DD8-D5B2FB853F94}"/>
    <hyperlink ref="M143" r:id="rId120" xr:uid="{B6CBE540-223F-4E25-A042-9A9B55B9F78C}"/>
    <hyperlink ref="M144" r:id="rId121" xr:uid="{51283C86-C5FB-4610-B16E-869BA9095823}"/>
    <hyperlink ref="M145" r:id="rId122" xr:uid="{F7F93AEA-82FC-4854-B9A4-3C5B97DA20FB}"/>
    <hyperlink ref="M146" r:id="rId123" xr:uid="{5292E9E6-7E7B-44DA-9310-AB458D73749F}"/>
    <hyperlink ref="M147" r:id="rId124" xr:uid="{C9E8123E-1FA2-4B8B-88AE-D945784CB842}"/>
    <hyperlink ref="M148" r:id="rId125" xr:uid="{24F4B02C-2F85-4F6C-9CA3-F296B8EC06D0}"/>
    <hyperlink ref="M149" r:id="rId126" xr:uid="{CDF9343B-5840-47B9-94D1-10051093C330}"/>
    <hyperlink ref="M150" r:id="rId127" xr:uid="{C98D3413-1506-47E1-B380-5C6E1D3CD848}"/>
    <hyperlink ref="M151" r:id="rId128" xr:uid="{59B0F3F8-59B5-4D41-BB30-976F87BA0624}"/>
    <hyperlink ref="M152" r:id="rId129" xr:uid="{94BD2F06-DE23-415B-8DEB-C81BBF9F6681}"/>
    <hyperlink ref="M153" r:id="rId130" xr:uid="{82043492-E0BB-4E44-900E-868C43959516}"/>
    <hyperlink ref="M154" r:id="rId131" xr:uid="{166F265F-1867-4506-8DFA-F45F5CDEC396}"/>
    <hyperlink ref="M155" r:id="rId132" xr:uid="{35D7AA3B-FF18-4E93-A920-1FCD2D7F2CA5}"/>
    <hyperlink ref="M156" r:id="rId133" xr:uid="{EA743E03-CB84-4F5B-86BA-72ABDDA0E431}"/>
    <hyperlink ref="M157" r:id="rId134" xr:uid="{8931EACB-0BCE-4F36-9830-0ECEDB3CC090}"/>
    <hyperlink ref="M158" r:id="rId135" xr:uid="{9E91721C-AF55-40D8-9AF7-23C8AB12CCA7}"/>
    <hyperlink ref="M159" r:id="rId136" xr:uid="{928223E3-7072-418F-A219-5DAC48499D8B}"/>
    <hyperlink ref="M160" r:id="rId137" xr:uid="{1D0561DD-177C-422A-A43E-943C05807B02}"/>
    <hyperlink ref="M161" r:id="rId138" xr:uid="{FF84E9FD-3ECB-4429-957B-9FFCC401398E}"/>
    <hyperlink ref="M162" r:id="rId139" xr:uid="{F30F1C65-359A-403E-8357-793F435D5A93}"/>
    <hyperlink ref="M163" r:id="rId140" xr:uid="{FE205F98-23C5-4D26-B54E-E3AF8673D50A}"/>
    <hyperlink ref="M164" r:id="rId141" xr:uid="{93796561-C28D-4FB4-B67C-283169133122}"/>
    <hyperlink ref="M165" r:id="rId142" xr:uid="{FF542334-E7D2-410C-9F87-4F46323DF11F}"/>
    <hyperlink ref="M167" r:id="rId143" xr:uid="{45D64CAB-939E-447E-AA82-CD40FB7357C2}"/>
    <hyperlink ref="M166" r:id="rId144" xr:uid="{DEA7F3DF-5B38-4732-A73B-AE320CD40DFB}"/>
    <hyperlink ref="M170" r:id="rId145" xr:uid="{694B0ED8-DE31-49C4-B849-78CA9F5917D0}"/>
    <hyperlink ref="M171" r:id="rId146" xr:uid="{820F5720-44D2-46BB-8ED8-489E4A366A9D}"/>
    <hyperlink ref="M172" r:id="rId147" xr:uid="{9B8568A6-E058-4DF5-B7D1-3B410CFE9B17}"/>
    <hyperlink ref="M173" r:id="rId148" xr:uid="{62A3F4CB-5FD7-46A0-AE7E-4818F2D85AAE}"/>
    <hyperlink ref="M174" r:id="rId149" xr:uid="{0D297263-8AEF-4C77-BAEB-D70946FC1E47}"/>
    <hyperlink ref="M175" r:id="rId150" xr:uid="{168560C7-B9AE-4C61-8DB5-C706095966D6}"/>
    <hyperlink ref="M176" r:id="rId151" xr:uid="{C7D0FB81-502D-4887-93E7-BE12486A9C1C}"/>
    <hyperlink ref="M177" r:id="rId152" xr:uid="{321B97B5-5B23-4B76-848E-A9EC5FB5E072}"/>
    <hyperlink ref="M178" r:id="rId153" xr:uid="{9DE901D1-EDC2-46A7-9692-80B4D6345760}"/>
    <hyperlink ref="M179" r:id="rId154" xr:uid="{72EAF669-BE81-4E5A-AB1B-C60B1BFD2BA7}"/>
    <hyperlink ref="M180" r:id="rId155" xr:uid="{6C50040B-7D69-4FDD-AC42-0B1E927EFE24}"/>
    <hyperlink ref="M181" r:id="rId156" xr:uid="{D5815DAA-021F-4E32-9376-7284DECC59A4}"/>
    <hyperlink ref="M182" r:id="rId157" xr:uid="{795D343D-86A9-4FED-9E1A-0C7809174F48}"/>
    <hyperlink ref="M183" r:id="rId158" xr:uid="{1655F373-E3D4-4F57-885B-4F60ABAFC192}"/>
    <hyperlink ref="M184" r:id="rId159" xr:uid="{7F0478C7-E5DD-47B5-A520-1D7CE5C95BB1}"/>
    <hyperlink ref="M185" r:id="rId160" xr:uid="{FC8B5C5A-B7AB-4BBE-9CA4-96C3221EFC69}"/>
    <hyperlink ref="M186" r:id="rId161" xr:uid="{D10DE89A-D9A5-434D-989F-6F03C44BAC81}"/>
    <hyperlink ref="M187" r:id="rId162" xr:uid="{9C942389-D15C-4F56-AD20-6421CE4CE51A}"/>
    <hyperlink ref="M188" r:id="rId163" xr:uid="{66A17390-CA98-4CF9-B188-0B7F15376F0E}"/>
    <hyperlink ref="M189" r:id="rId164" xr:uid="{6B9B2759-432F-4D68-961A-804BCCB7660A}"/>
    <hyperlink ref="M190" r:id="rId165" xr:uid="{DFFBBCB4-EA06-485A-A92B-81C2A58F898B}"/>
    <hyperlink ref="M191" r:id="rId166" xr:uid="{AA6B8979-51E6-4771-B4F9-390E0D2DE586}"/>
    <hyperlink ref="M192" r:id="rId167" xr:uid="{A04F83C3-CAC5-4A59-9D77-03877BDED04E}"/>
    <hyperlink ref="M193" r:id="rId168" xr:uid="{62F1EEBF-5795-44B6-828A-09E22AA5AA79}"/>
    <hyperlink ref="M194" r:id="rId169" xr:uid="{B5D99AAF-2211-4704-B041-6D0F4B659CA1}"/>
    <hyperlink ref="M195" r:id="rId170" xr:uid="{34BA8BD4-A25F-4103-83FA-DE147A5BD784}"/>
    <hyperlink ref="M196" r:id="rId171" xr:uid="{9B4A3DCC-100E-45FC-B5E1-85732075413F}"/>
    <hyperlink ref="M197" r:id="rId172" xr:uid="{0CA1029D-7825-4521-B589-C6AC8707D529}"/>
    <hyperlink ref="M199" r:id="rId173" xr:uid="{A7667B8E-09A0-4494-B416-313242372ACC}"/>
    <hyperlink ref="M200" r:id="rId174" xr:uid="{C52DD1C4-A572-4058-9D36-2E3A6E649161}"/>
    <hyperlink ref="M201" r:id="rId175" xr:uid="{FF4E64E7-0A23-471C-A9B2-EDAB5C09359F}"/>
    <hyperlink ref="M202" r:id="rId176" xr:uid="{941CC727-C11B-49E1-97F8-6CD1226BCDBA}"/>
    <hyperlink ref="M203" r:id="rId177" xr:uid="{DD0AEC16-45F5-4E37-BFE5-EFD4E49BC173}"/>
    <hyperlink ref="M204" r:id="rId178" xr:uid="{97802A0F-57B7-41A2-9BA7-0CCCEF5E02DC}"/>
    <hyperlink ref="M206" r:id="rId179" xr:uid="{50C3011F-5BDA-484C-9150-A1F59A66DC79}"/>
    <hyperlink ref="M214" r:id="rId180" xr:uid="{8DDDA15E-5EC0-4742-9142-EC96F54B2952}"/>
    <hyperlink ref="M216" r:id="rId181" xr:uid="{C98656BA-52AC-4FD2-8C4A-4EA7F6B44101}"/>
    <hyperlink ref="M217" r:id="rId182" xr:uid="{EEF700F6-488A-4F59-9A2E-3DC805734AAA}"/>
    <hyperlink ref="M219" r:id="rId183" xr:uid="{FE74254F-7544-4145-8719-FBE5A45F5AAE}"/>
    <hyperlink ref="M220" r:id="rId184" xr:uid="{C02AF2EC-B672-42B0-A9D5-AB4C837EE0BC}"/>
    <hyperlink ref="M222" r:id="rId185" xr:uid="{D89C7262-85E5-474A-B9C9-825D8A2ECDD2}"/>
    <hyperlink ref="M223" r:id="rId186" xr:uid="{2B4D8B3C-8F2B-4A52-BC6B-8405B206F526}"/>
    <hyperlink ref="M225" r:id="rId187" xr:uid="{5C165ADF-80CC-4A6B-B34D-6B601FC21E8B}"/>
    <hyperlink ref="M226" r:id="rId188" xr:uid="{1569E7F8-8395-4DF8-9EEF-3040499DB667}"/>
    <hyperlink ref="M227" r:id="rId189" xr:uid="{5758A0B0-92AC-4119-9B05-04BDF3868863}"/>
    <hyperlink ref="M228" r:id="rId190" xr:uid="{FBE8A02C-0BCD-41DB-8CD8-E5B738DC737C}"/>
    <hyperlink ref="M231" r:id="rId191" xr:uid="{AD161341-0B04-4689-AAAC-50990B1F58B6}"/>
    <hyperlink ref="M232" r:id="rId192" xr:uid="{29604C56-549A-4408-8A80-50F8E9AB029E}"/>
    <hyperlink ref="M233" r:id="rId193" xr:uid="{90C985E7-A881-4AB5-B0B7-1CF846F7D3CC}"/>
    <hyperlink ref="M235" r:id="rId194" xr:uid="{82F6CBE5-2E4C-4458-A282-743EEA063633}"/>
    <hyperlink ref="M237" r:id="rId195" xr:uid="{1FE3E052-0BC2-4CC9-BF25-FC3E90F93E42}"/>
    <hyperlink ref="M238" r:id="rId196" xr:uid="{44AFA850-0A95-42C7-9357-33E038883484}"/>
    <hyperlink ref="M239" r:id="rId197" xr:uid="{0CA78CA3-CBDC-4B32-AA8E-6C839AE76449}"/>
    <hyperlink ref="M240" r:id="rId198" xr:uid="{A5F4658C-8B7D-4039-9046-04320AD6020D}"/>
    <hyperlink ref="M241" r:id="rId199" xr:uid="{B57F2841-21CD-4F45-BE57-07936842D469}"/>
    <hyperlink ref="M242" r:id="rId200" xr:uid="{6525D087-B4AC-4D05-979C-A39839E7B8A3}"/>
    <hyperlink ref="M243" r:id="rId201" xr:uid="{29E393BF-D430-476E-9BCB-254BF0B59E12}"/>
    <hyperlink ref="M244" r:id="rId202" xr:uid="{1118F3EB-9C60-490B-83B5-CD8B14F0D42A}"/>
    <hyperlink ref="M245" r:id="rId203" xr:uid="{13DBF18E-9047-42D6-92B5-5135ECD314E3}"/>
    <hyperlink ref="M246" r:id="rId204" xr:uid="{BE2DD33E-B02F-4130-AA0D-62DB7DA83888}"/>
    <hyperlink ref="M247" r:id="rId205" xr:uid="{6931BFEB-52E6-4532-A57F-D33B701C6EE3}"/>
    <hyperlink ref="M248" r:id="rId206" xr:uid="{506D08F6-7598-4CC0-986E-20352BACBD59}"/>
    <hyperlink ref="M249" r:id="rId207" xr:uid="{98342559-9800-411E-B3D2-802194C1174C}"/>
    <hyperlink ref="M250" r:id="rId208" xr:uid="{F1100D61-D86E-4222-A238-9AEE6EE64042}"/>
    <hyperlink ref="M251" r:id="rId209" xr:uid="{48A9119F-E258-4AE2-8B59-31B1D063AFFD}"/>
    <hyperlink ref="M252" r:id="rId210" xr:uid="{69636355-7C16-4AC7-B985-23CA70F569B9}"/>
    <hyperlink ref="M253" r:id="rId211" xr:uid="{74D2F9B1-9F3A-4E57-A206-0D8BD2DE9AB0}"/>
    <hyperlink ref="M254" r:id="rId212" xr:uid="{A1EC93A5-AEFF-4284-ADC4-6E7BB8A41FEB}"/>
    <hyperlink ref="M255" r:id="rId213" xr:uid="{51F0EDD5-BAF2-486C-AF09-8DFC6BF0E878}"/>
    <hyperlink ref="M256" r:id="rId214" xr:uid="{13471582-A618-4202-A913-40EC44D301A2}"/>
    <hyperlink ref="M257" r:id="rId215" xr:uid="{ACEBFAB8-86FC-464A-8AA8-E615AE340FBB}"/>
    <hyperlink ref="M258" r:id="rId216" xr:uid="{5065C0EB-45EF-4E71-97F6-246A032285AE}"/>
    <hyperlink ref="M259" r:id="rId217" xr:uid="{25FD77FB-7C14-48A1-BD33-3D0F6A9541C8}"/>
    <hyperlink ref="M260" r:id="rId218" xr:uid="{F26806DB-5C63-45B3-B827-93730852BCA3}"/>
    <hyperlink ref="M261" r:id="rId219" xr:uid="{AC7AA439-F93B-4CE1-B211-A858F4017E1A}"/>
    <hyperlink ref="M262" r:id="rId220" xr:uid="{40591305-D322-43B1-A828-485B632B4D44}"/>
    <hyperlink ref="M263" r:id="rId221" xr:uid="{2F58CB57-3EF5-4339-98FA-7701B07390E4}"/>
    <hyperlink ref="M264" r:id="rId222" xr:uid="{178B91A5-78DA-4207-A608-F466AA736A84}"/>
    <hyperlink ref="M265" r:id="rId223" xr:uid="{C77EC4F8-0F7C-434E-A9E7-F4F3E3F0132A}"/>
    <hyperlink ref="M266" r:id="rId224" xr:uid="{61ACFD9F-3948-46C5-8B9A-7A0EE67A1D48}"/>
    <hyperlink ref="M267" r:id="rId225" xr:uid="{BCED4CD8-46CB-47AC-AC2D-BDD3B58C12D3}"/>
    <hyperlink ref="M268" r:id="rId226" xr:uid="{20D2AAE0-7CE0-4F41-A278-AC0D742B6D1D}"/>
    <hyperlink ref="M269" r:id="rId227" xr:uid="{B015B3FC-65E9-4967-BDEF-1D97002A5432}"/>
    <hyperlink ref="M270" r:id="rId228" xr:uid="{9559A69C-D87A-4EE0-A3A5-46EB85BACA4B}"/>
    <hyperlink ref="M271" r:id="rId229" xr:uid="{04FD3A5C-195C-4053-9A45-9AE07241770F}"/>
    <hyperlink ref="M272" r:id="rId230" xr:uid="{26986D60-CCF3-4870-9B00-DA09FC101B45}"/>
    <hyperlink ref="M273" r:id="rId231" xr:uid="{890F7AB1-3840-4410-8756-EF9EF885230E}"/>
    <hyperlink ref="M274" r:id="rId232" xr:uid="{EABFE88F-2053-4D90-A48F-6D8EBD2F7333}"/>
    <hyperlink ref="M275" r:id="rId233" xr:uid="{743D85A7-CF64-43A2-B2AE-CCA8C5175F34}"/>
    <hyperlink ref="M276" r:id="rId234" xr:uid="{29269B3E-8DE5-4B14-9606-9701E78E2E1D}"/>
    <hyperlink ref="M277" r:id="rId235" xr:uid="{825203DB-ECC3-47C3-95C6-BEB611BE64A4}"/>
    <hyperlink ref="M278" r:id="rId236" xr:uid="{D72DC800-5997-41BA-8F97-39B6C70C9628}"/>
    <hyperlink ref="M305" r:id="rId237" xr:uid="{96C68B7C-B8E7-4E7F-A172-D03B19AFE851}"/>
    <hyperlink ref="M306" r:id="rId238" xr:uid="{E9A3D9A6-2D43-458D-A97A-A0227E83731F}"/>
    <hyperlink ref="M307" r:id="rId239" xr:uid="{7E2735A7-655C-424F-A8C7-9A2FCC280AC4}"/>
    <hyperlink ref="M308" r:id="rId240" xr:uid="{898F85E4-9243-46DC-848A-81EAC20B09DF}"/>
    <hyperlink ref="M309" r:id="rId241" xr:uid="{F4AC0B94-ACD6-44BC-B3B4-EBA15A330BA7}"/>
    <hyperlink ref="M310" r:id="rId242" xr:uid="{2E749E7A-027A-4894-96B9-3736F60F8CF0}"/>
    <hyperlink ref="M311" r:id="rId243" xr:uid="{2370606D-6B78-4064-AA6D-EB9AE14B6F18}"/>
    <hyperlink ref="M312" r:id="rId244" xr:uid="{530DB8AD-C6D5-4A74-8C54-F12A754D2F7E}"/>
    <hyperlink ref="M313" r:id="rId245" xr:uid="{809F646D-7087-4E59-961E-909DEBFB1846}"/>
    <hyperlink ref="M314" r:id="rId246" xr:uid="{D21C4459-D37E-482E-A904-112E31F6AE0B}"/>
    <hyperlink ref="M315" r:id="rId247" xr:uid="{9C4540A3-A1B2-454C-A184-601A83BDB51E}"/>
    <hyperlink ref="M316" r:id="rId248" xr:uid="{96183201-78B9-48D3-AB16-91B939461465}"/>
    <hyperlink ref="M317" r:id="rId249" xr:uid="{088A8579-0F15-4182-90E9-3577685D10AB}"/>
    <hyperlink ref="M318" r:id="rId250" xr:uid="{F4A40FEF-6B80-4EEF-9E41-8153402F18C2}"/>
    <hyperlink ref="M319" r:id="rId251" xr:uid="{80F68AFC-8A3E-4D9D-9C47-123A15504CAC}"/>
    <hyperlink ref="M320" r:id="rId252" xr:uid="{4FE31068-DA51-400C-9D73-D6F8895C6067}"/>
    <hyperlink ref="M321" r:id="rId253" xr:uid="{B828D786-A916-4BD6-8B11-B38C04774892}"/>
    <hyperlink ref="M322" r:id="rId254" xr:uid="{4B3B9FA3-5675-41AF-8575-C3CEFA10E4E0}"/>
    <hyperlink ref="M323" r:id="rId255" xr:uid="{A96CDE60-F910-4FAF-A474-15F577C8188B}"/>
    <hyperlink ref="M324" r:id="rId256" xr:uid="{7714753E-0E3C-4600-8C17-A7042F23C90F}"/>
    <hyperlink ref="M325" r:id="rId257" xr:uid="{6C9A136F-1DB6-4B6E-9230-E6CEC78E7939}"/>
    <hyperlink ref="M300" r:id="rId258" xr:uid="{7639280A-491E-484A-B8B4-3380C5ADE594}"/>
    <hyperlink ref="M358" r:id="rId259" xr:uid="{6A3DF203-BE23-426F-95AB-6F235F6C7121}"/>
    <hyperlink ref="M357" r:id="rId260" xr:uid="{60F44D25-4DB4-468C-8763-47AFC119566F}"/>
    <hyperlink ref="M356" r:id="rId261" xr:uid="{6DF16C85-E6B7-4A88-918D-BC1A78BF43D0}"/>
    <hyperlink ref="M355" r:id="rId262" xr:uid="{F78B6595-F475-40E4-BCC4-63775A2BBBDE}"/>
    <hyperlink ref="M354" r:id="rId263" xr:uid="{85A33EF2-C4D9-44E8-A063-70C70655B16F}"/>
    <hyperlink ref="M353" r:id="rId264" xr:uid="{725D8DD0-0719-4B9C-A571-05435597E795}"/>
    <hyperlink ref="M352" r:id="rId265" xr:uid="{1F6C6444-4BA7-455A-88B8-A52E2B8CD72B}"/>
    <hyperlink ref="M351" r:id="rId266" xr:uid="{E487AD04-56C5-4A0C-92CE-7952F50BA6F0}"/>
    <hyperlink ref="M350" r:id="rId267" xr:uid="{38F884DC-5D54-4572-A72F-364658A4CFDA}"/>
    <hyperlink ref="M349" r:id="rId268" xr:uid="{C140CCF2-6B23-482D-9A69-3676D3671341}"/>
    <hyperlink ref="M348" r:id="rId269" xr:uid="{59E9F9EB-E9EC-4553-BAB6-FD93984FE268}"/>
    <hyperlink ref="M359" r:id="rId270" xr:uid="{4B60DB2B-C44C-4BC8-A49E-802A6D879A86}"/>
    <hyperlink ref="M360" r:id="rId271" xr:uid="{3E12E55E-E5AD-4659-BDFA-688429776DB1}"/>
    <hyperlink ref="M361" r:id="rId272" xr:uid="{8458B3DF-20D5-44DF-AB9C-5F5AB7C8CE30}"/>
    <hyperlink ref="M362" r:id="rId273" xr:uid="{9CDFB2CA-7BF0-4EC9-B395-CCEA5C2FE0AE}"/>
    <hyperlink ref="M363" r:id="rId274" xr:uid="{1CE4D348-0655-419A-99FC-A72BB85BE1A9}"/>
    <hyperlink ref="M364" r:id="rId275" xr:uid="{99CBAF4E-8D13-4A72-A4A8-1D7BB0BB9D85}"/>
    <hyperlink ref="M365" r:id="rId276" xr:uid="{0BD19E43-2571-4ACB-97D5-DC0010088D6D}"/>
    <hyperlink ref="M366" r:id="rId277" xr:uid="{9A1D3C42-8638-4DA0-BF70-09DF77C835DB}"/>
    <hyperlink ref="M367" r:id="rId278" xr:uid="{38B4BEDC-7249-4EC1-95FC-3797BA9C8BF6}"/>
    <hyperlink ref="M368" r:id="rId279" xr:uid="{DFF72B24-5ED1-4847-A2B5-BE7CD0AE513B}"/>
    <hyperlink ref="M369" r:id="rId280" xr:uid="{E32EBCC9-1F7A-4E11-87B1-7B8BA503E275}"/>
    <hyperlink ref="M370" r:id="rId281" xr:uid="{BFE8D067-3A1C-410C-8B10-D8225E46640F}"/>
    <hyperlink ref="M371" r:id="rId282" xr:uid="{21AF2C94-DCD3-4B47-9FDB-47625738F85D}"/>
    <hyperlink ref="M372" r:id="rId283" xr:uid="{7F52D090-A94B-415B-8A8C-E477F1D5EF6A}"/>
    <hyperlink ref="M373" r:id="rId284" xr:uid="{50FD882E-037A-42EE-BA49-AD183BB353E9}"/>
    <hyperlink ref="M374" r:id="rId285" xr:uid="{94CFF7E1-9087-4835-985F-DF3A91031CBE}"/>
    <hyperlink ref="M375" r:id="rId286" xr:uid="{948918EB-2BDC-4507-BC35-C36AEB2F4554}"/>
    <hyperlink ref="M376" r:id="rId287" xr:uid="{6E88AD4C-FFB3-4C8E-89B1-72148A49B169}"/>
    <hyperlink ref="M377" r:id="rId288" xr:uid="{5ABA4C28-2C57-4752-8954-55EA7A39DDA1}"/>
    <hyperlink ref="M378" r:id="rId289" xr:uid="{DAD41776-4A71-40B7-A577-146E63D45903}"/>
    <hyperlink ref="M379" r:id="rId290" xr:uid="{E2C6CA64-81D5-4B62-965C-2F964BA52752}"/>
    <hyperlink ref="M380" r:id="rId291" xr:uid="{88FD94F8-44AD-4A14-A344-A58DA57EE78D}"/>
    <hyperlink ref="M381" r:id="rId292" xr:uid="{93889522-08D0-4671-AE9C-C933452E7085}"/>
    <hyperlink ref="M382" r:id="rId293" xr:uid="{C7FDEB3B-E572-48D7-BBA8-75D75CBB166C}"/>
    <hyperlink ref="M383" r:id="rId294" xr:uid="{0A432024-4C71-4F34-9B72-A48498798E23}"/>
    <hyperlink ref="M384" r:id="rId295" xr:uid="{1BBE9FF4-8E04-4893-AD8A-BA31367DFBEB}"/>
    <hyperlink ref="M385" r:id="rId296" xr:uid="{21D23F87-A07C-4EBA-BD7F-A44312241C93}"/>
    <hyperlink ref="M386" r:id="rId297" xr:uid="{5E372DBB-6971-4D6B-A1A0-7DA5197EBF4F}"/>
    <hyperlink ref="M387" r:id="rId298" xr:uid="{5C33512D-00FA-4DB4-BF78-8591F7233C9D}"/>
    <hyperlink ref="M388" r:id="rId299" xr:uid="{2BF3FAA5-A5E9-44C9-B211-8696D3949054}"/>
    <hyperlink ref="M389" r:id="rId300" xr:uid="{305A40BC-D335-46A5-9BF7-A06829116CEA}"/>
    <hyperlink ref="M390" r:id="rId301" xr:uid="{13273154-040D-4598-B7B0-2FBCA64BF58E}"/>
    <hyperlink ref="M391" r:id="rId302" xr:uid="{BF9B0A87-B9B9-496F-834A-8EA06E3539AB}"/>
    <hyperlink ref="M392" r:id="rId303" xr:uid="{7D71E7E4-F40F-4BAD-9220-8E66A386F286}"/>
    <hyperlink ref="M393" r:id="rId304" xr:uid="{CCC79B16-26B7-4FC2-B9EB-E38E37C4C388}"/>
    <hyperlink ref="M409" r:id="rId305" xr:uid="{91208175-77A1-46CD-A8BC-2A234AE69D64}"/>
  </hyperlinks>
  <pageMargins left="0.7" right="0.7" top="0.75" bottom="0.75" header="0.3" footer="0.3"/>
  <pageSetup paperSize="9" scale="10" fitToWidth="0" fitToHeight="0" orientation="portrait" r:id="rId30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35F06-28E3-4827-8E06-86BC28E46F5E}">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5DAF-8A52-482C-A837-BB4A1C2126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Заявки 2023</vt:lpstr>
      <vt:lpstr>Заявки 2024</vt:lpstr>
      <vt:lpstr>Заявки 2025</vt:lpstr>
      <vt:lpstr>Заявки 2026</vt: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ПК_1</dc:creator>
  <cp:lastModifiedBy>IRU-PC</cp:lastModifiedBy>
  <cp:revision>41</cp:revision>
  <dcterms:created xsi:type="dcterms:W3CDTF">2023-03-29T04:00:16Z</dcterms:created>
  <dcterms:modified xsi:type="dcterms:W3CDTF">2026-05-12T05:38:26Z</dcterms:modified>
</cp:coreProperties>
</file>